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Alt 1b\"/>
    </mc:Choice>
  </mc:AlternateContent>
  <xr:revisionPtr revIDLastSave="0" documentId="13_ncr:1_{3B953544-90DD-4363-B4C6-F4C2DDEF043E}" xr6:coauthVersionLast="44" xr6:coauthVersionMax="44" xr10:uidLastSave="{00000000-0000-0000-0000-000000000000}"/>
  <bookViews>
    <workbookView xWindow="3560" yWindow="800" windowWidth="19640" windowHeight="12490" activeTab="5" xr2:uid="{553DE052-9A47-4AC4-8C07-035013F24656}"/>
  </bookViews>
  <sheets>
    <sheet name="OO" sheetId="11" r:id="rId1"/>
    <sheet name="Calcs" sheetId="20" r:id="rId2"/>
    <sheet name="Outputs" sheetId="23" r:id="rId3"/>
    <sheet name="SA Plot1" sheetId="28" r:id="rId4"/>
    <sheet name="SA Plot2" sheetId="29" r:id="rId5"/>
    <sheet name="Retention" sheetId="30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30" l="1"/>
  <c r="I3" i="30"/>
  <c r="H3" i="30"/>
  <c r="G3" i="30"/>
  <c r="F3" i="30"/>
  <c r="E3" i="30"/>
  <c r="D3" i="30"/>
  <c r="C3" i="30"/>
  <c r="B3" i="30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OF568" i="11"/>
  <c r="OJ568" i="11" s="1"/>
  <c r="MZ568" i="11"/>
  <c r="ND568" i="11" s="1"/>
  <c r="NH568" i="11" s="1"/>
  <c r="NL568" i="11" s="1"/>
  <c r="NP568" i="11" s="1"/>
  <c r="NT568" i="11" s="1"/>
  <c r="NX568" i="11" s="1"/>
  <c r="OB568" i="11" s="1"/>
  <c r="LT568" i="11"/>
  <c r="LX568" i="11" s="1"/>
  <c r="MB568" i="11" s="1"/>
  <c r="MF568" i="11" s="1"/>
  <c r="MJ568" i="11" s="1"/>
  <c r="MN568" i="11" s="1"/>
  <c r="MR568" i="11" s="1"/>
  <c r="MV568" i="11" s="1"/>
  <c r="KN568" i="11"/>
  <c r="KR568" i="11" s="1"/>
  <c r="KV568" i="11" s="1"/>
  <c r="KZ568" i="11" s="1"/>
  <c r="LD568" i="11" s="1"/>
  <c r="LH568" i="11" s="1"/>
  <c r="LL568" i="11" s="1"/>
  <c r="LP568" i="11" s="1"/>
  <c r="JH568" i="11"/>
  <c r="JL568" i="11" s="1"/>
  <c r="JP568" i="11" s="1"/>
  <c r="JT568" i="11" s="1"/>
  <c r="JX568" i="11" s="1"/>
  <c r="KB568" i="11" s="1"/>
  <c r="KF568" i="11" s="1"/>
  <c r="KJ568" i="11" s="1"/>
  <c r="IF568" i="11"/>
  <c r="IJ568" i="11" s="1"/>
  <c r="IN568" i="11" s="1"/>
  <c r="IR568" i="11" s="1"/>
  <c r="IV568" i="11" s="1"/>
  <c r="IZ568" i="11" s="1"/>
  <c r="JD568" i="11" s="1"/>
  <c r="IB568" i="11"/>
  <c r="GV568" i="11"/>
  <c r="GZ568" i="11" s="1"/>
  <c r="HD568" i="11" s="1"/>
  <c r="HH568" i="11" s="1"/>
  <c r="HL568" i="11" s="1"/>
  <c r="HP568" i="11" s="1"/>
  <c r="HT568" i="11" s="1"/>
  <c r="HX568" i="11" s="1"/>
  <c r="FP568" i="11"/>
  <c r="FT568" i="11" s="1"/>
  <c r="FX568" i="11" s="1"/>
  <c r="GB568" i="11" s="1"/>
  <c r="GF568" i="11" s="1"/>
  <c r="GJ568" i="11" s="1"/>
  <c r="GN568" i="11" s="1"/>
  <c r="GR568" i="11" s="1"/>
  <c r="EJ568" i="11"/>
  <c r="EN568" i="11" s="1"/>
  <c r="ER568" i="11" s="1"/>
  <c r="EV568" i="11" s="1"/>
  <c r="EZ568" i="11" s="1"/>
  <c r="FD568" i="11" s="1"/>
  <c r="FH568" i="11" s="1"/>
  <c r="FL568" i="11" s="1"/>
  <c r="DD568" i="11"/>
  <c r="DH568" i="11" s="1"/>
  <c r="DL568" i="11" s="1"/>
  <c r="DP568" i="11" s="1"/>
  <c r="DT568" i="11" s="1"/>
  <c r="DX568" i="11" s="1"/>
  <c r="EB568" i="11" s="1"/>
  <c r="EF568" i="11" s="1"/>
  <c r="BX568" i="11"/>
  <c r="CB568" i="11" s="1"/>
  <c r="CF568" i="11" s="1"/>
  <c r="CJ568" i="11" s="1"/>
  <c r="CN568" i="11" s="1"/>
  <c r="CR568" i="11" s="1"/>
  <c r="CV568" i="11" s="1"/>
  <c r="CZ568" i="11" s="1"/>
  <c r="AR568" i="11"/>
  <c r="AV568" i="11" s="1"/>
  <c r="AZ568" i="11" s="1"/>
  <c r="BD568" i="11" s="1"/>
  <c r="BH568" i="11" s="1"/>
  <c r="BL568" i="11" s="1"/>
  <c r="BP568" i="11" s="1"/>
  <c r="BT568" i="11" s="1"/>
  <c r="AB568" i="11"/>
  <c r="AF568" i="11" s="1"/>
  <c r="AJ568" i="11" s="1"/>
  <c r="AN568" i="11" s="1"/>
  <c r="T568" i="11"/>
  <c r="X568" i="11" s="1"/>
  <c r="P568" i="11"/>
  <c r="L568" i="1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s="1"/>
  <c r="E567" i="20" l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<sst xmlns="http://schemas.openxmlformats.org/spreadsheetml/2006/main" count="2808" uniqueCount="1083">
  <si>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</si>
  <si>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</si>
  <si>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</si>
  <si>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</si>
  <si>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</si>
  <si>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</si>
  <si>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</si>
  <si>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</si>
  <si>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</si>
  <si>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</si>
  <si>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</si>
  <si>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</si>
  <si>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</si>
  <si>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</si>
  <si>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</si>
  <si>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</si>
  <si>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</si>
  <si>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</si>
  <si>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</si>
  <si>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</si>
  <si>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</si>
  <si>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</si>
  <si>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</si>
  <si>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</si>
  <si>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</si>
  <si>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</si>
  <si>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</si>
  <si>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</si>
  <si>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</si>
  <si>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</si>
  <si>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</si>
  <si>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</si>
  <si>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</si>
  <si>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</si>
  <si>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</si>
  <si>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</si>
  <si>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</si>
  <si>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</si>
  <si>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</si>
  <si>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</si>
  <si>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</si>
  <si>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</si>
  <si>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</si>
  <si>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</si>
  <si>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</si>
  <si>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</si>
  <si>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</si>
  <si>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</si>
  <si>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</si>
  <si>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</si>
  <si>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</si>
  <si>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</si>
  <si>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</si>
  <si>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</si>
  <si>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</si>
  <si>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</si>
  <si>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</si>
  <si>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</si>
  <si>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</si>
  <si>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</si>
  <si>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</si>
  <si>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</si>
  <si>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</si>
  <si>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</si>
  <si>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</si>
  <si>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</si>
  <si>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</si>
  <si>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</si>
  <si>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</si>
  <si>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</si>
  <si>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</si>
  <si>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</si>
  <si>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</si>
  <si>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</si>
  <si>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</si>
  <si>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</si>
  <si>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</si>
  <si>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</si>
  <si>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</si>
  <si>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</si>
  <si>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</si>
  <si>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</si>
  <si>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</si>
  <si>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</si>
  <si>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</si>
  <si>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</si>
  <si>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</si>
  <si>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</si>
  <si>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</si>
  <si>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</si>
  <si>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</si>
  <si>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</si>
  <si>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</si>
  <si>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</si>
  <si>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</si>
  <si>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</si>
  <si>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</si>
  <si>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</si>
  <si>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</si>
  <si>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</si>
  <si>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</si>
  <si>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</si>
  <si>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</si>
  <si>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</si>
  <si>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</si>
  <si>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</si>
  <si>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</si>
  <si>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</si>
  <si>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</si>
  <si>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</si>
  <si>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</si>
  <si>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</si>
  <si>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</si>
  <si>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</si>
  <si>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</si>
  <si>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</si>
  <si>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</si>
  <si>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</si>
  <si>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</si>
  <si>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</si>
  <si>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</si>
  <si>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</si>
  <si>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</si>
  <si>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</si>
  <si>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</si>
  <si>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</si>
  <si>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</si>
  <si>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</si>
  <si>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</si>
  <si>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</si>
  <si>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</si>
  <si>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</si>
  <si>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</si>
  <si>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</si>
  <si>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</si>
  <si>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</si>
  <si>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</si>
  <si>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</si>
  <si>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</si>
  <si>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</si>
  <si>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</si>
  <si>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</si>
  <si>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</si>
  <si>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</si>
  <si>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</si>
  <si>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</si>
  <si>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</si>
  <si>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</si>
  <si>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</si>
  <si>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</si>
  <si>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</si>
  <si>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</si>
  <si>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</si>
  <si>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</si>
  <si>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</si>
  <si>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</si>
  <si>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</si>
  <si>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</si>
  <si>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</si>
  <si>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</si>
  <si>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</si>
  <si>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</si>
  <si>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</si>
  <si>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</si>
  <si>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</si>
  <si>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</si>
  <si>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</si>
  <si>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</si>
  <si>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</si>
  <si>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</si>
  <si>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</si>
  <si>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</si>
  <si>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</si>
  <si>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</si>
  <si>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</si>
  <si>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</si>
  <si>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</si>
  <si>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</si>
  <si>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</si>
  <si>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</si>
  <si>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</si>
  <si>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</si>
  <si>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</si>
  <si>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</si>
  <si>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</si>
  <si>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</si>
  <si>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</si>
  <si>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</si>
  <si>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</si>
  <si>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</si>
  <si>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</si>
  <si>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</si>
  <si>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</si>
  <si>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</si>
  <si>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</si>
  <si>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</si>
  <si>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</si>
  <si>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</si>
  <si>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</si>
  <si>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</si>
  <si>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</si>
  <si>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</si>
  <si>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</si>
  <si>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</si>
  <si>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</si>
  <si>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</si>
  <si>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</si>
  <si>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</si>
  <si>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</si>
  <si>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</si>
  <si>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</si>
  <si>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</si>
  <si>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</si>
  <si>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</si>
  <si>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</si>
  <si>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</si>
  <si>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</si>
  <si>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</si>
  <si>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</si>
  <si>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</si>
  <si>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</si>
  <si>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</si>
  <si>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</si>
  <si>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</si>
  <si>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</si>
  <si>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</si>
  <si>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</si>
  <si>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</si>
  <si>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</si>
  <si>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</si>
  <si>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</si>
  <si>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</si>
  <si>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</si>
  <si>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</si>
  <si>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</si>
  <si>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</si>
  <si>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</si>
  <si>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</si>
  <si>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</si>
  <si>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</si>
  <si>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</si>
  <si>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</si>
  <si>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</si>
  <si>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</si>
  <si>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</si>
  <si>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</si>
  <si>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</si>
  <si>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</si>
  <si>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</si>
  <si>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</si>
  <si>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</si>
  <si>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</si>
  <si>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</si>
  <si>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</si>
  <si>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</si>
  <si>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</si>
  <si>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</si>
  <si>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</si>
  <si>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</si>
  <si>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</si>
  <si>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</si>
  <si>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</si>
  <si>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</si>
  <si>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</si>
  <si>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</si>
  <si>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</si>
  <si>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</si>
  <si>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</si>
  <si>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</si>
  <si>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</si>
  <si>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</si>
  <si>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</si>
  <si>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</si>
  <si>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</si>
  <si>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</si>
  <si>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</si>
  <si>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</si>
  <si>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</si>
  <si>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</si>
  <si>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</si>
  <si>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</si>
  <si>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</si>
  <si>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</si>
  <si>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</si>
  <si>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</si>
  <si>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</si>
  <si>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</si>
  <si>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</si>
  <si>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</si>
  <si>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</si>
  <si>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</si>
  <si>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</si>
  <si>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</si>
  <si>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</si>
  <si>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</si>
  <si>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</si>
  <si>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</si>
  <si>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</si>
  <si>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</si>
  <si>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</si>
  <si>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</si>
  <si>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</si>
  <si>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</si>
  <si>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</si>
  <si>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</si>
  <si>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</si>
  <si>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</si>
  <si>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</si>
  <si>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</si>
  <si>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</si>
  <si>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</si>
  <si>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</si>
  <si>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</si>
  <si>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</si>
  <si>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</si>
  <si>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</si>
  <si>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</si>
  <si>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</si>
  <si>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</si>
  <si>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</si>
  <si>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</si>
  <si>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</si>
  <si>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</si>
  <si>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</si>
  <si>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</si>
  <si>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</si>
  <si>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</si>
  <si>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</si>
  <si>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</si>
  <si>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</si>
  <si>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</si>
  <si>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</si>
  <si>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</si>
  <si>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</si>
  <si>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</si>
  <si>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</si>
  <si>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</si>
  <si>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</si>
  <si>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</si>
  <si>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</si>
  <si>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</si>
  <si>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</si>
  <si>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</si>
  <si>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</si>
  <si>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</si>
  <si>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</si>
  <si>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</si>
  <si>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</si>
  <si>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</si>
  <si>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</si>
  <si>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</si>
  <si>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</si>
  <si>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</si>
  <si>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</si>
  <si>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</si>
  <si>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</si>
  <si>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</si>
  <si>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</si>
  <si>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</si>
  <si>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</si>
  <si>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</si>
  <si>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</si>
  <si>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</si>
  <si>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</si>
  <si>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</si>
  <si>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</si>
  <si>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</si>
  <si>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</si>
  <si>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</si>
  <si>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</si>
  <si>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</si>
  <si>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</si>
  <si>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</si>
  <si>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</si>
  <si>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</si>
  <si>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</si>
  <si>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</si>
  <si>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</si>
  <si>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</si>
  <si>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</si>
  <si>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</si>
  <si>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</si>
  <si>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</si>
  <si>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</si>
  <si>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</si>
  <si>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</si>
  <si>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</si>
  <si>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</si>
  <si>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</si>
  <si>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</si>
  <si>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</si>
  <si>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</si>
  <si>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</si>
  <si>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</si>
  <si>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</si>
  <si>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</si>
  <si>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</si>
  <si>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</si>
  <si>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</si>
  <si>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</si>
  <si>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</si>
  <si>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</si>
  <si>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</si>
  <si>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</si>
  <si>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</si>
  <si>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</si>
  <si>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</si>
  <si>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</si>
  <si>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</si>
  <si>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</si>
  <si>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</si>
  <si>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</si>
  <si>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</si>
  <si>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</si>
  <si>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</si>
  <si>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</si>
  <si>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</si>
  <si>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</si>
  <si>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</si>
  <si>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</si>
  <si>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</si>
  <si>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</si>
  <si>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</si>
  <si>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</si>
  <si>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</si>
  <si>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</si>
  <si>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</si>
  <si>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</si>
  <si>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</si>
  <si>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</si>
  <si>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</si>
  <si>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</si>
  <si>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</si>
  <si>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</si>
  <si>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</si>
  <si>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</si>
  <si>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</si>
  <si>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</si>
  <si>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</si>
  <si>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</si>
  <si>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</si>
  <si>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</si>
  <si>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</si>
  <si>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</si>
  <si>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</si>
  <si>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</si>
  <si>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</si>
  <si>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</si>
  <si>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</si>
  <si>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</si>
  <si>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</si>
  <si>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</si>
  <si>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</si>
  <si>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</si>
  <si>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</si>
  <si>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</si>
  <si>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</si>
  <si>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</si>
  <si>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</si>
  <si>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</si>
  <si>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</si>
  <si>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</si>
  <si>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</si>
  <si>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</si>
  <si>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</si>
  <si>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</si>
  <si>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</si>
  <si>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</si>
  <si>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</si>
  <si>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</si>
  <si>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</si>
  <si>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</si>
  <si>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</si>
  <si>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</si>
  <si>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</si>
  <si>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</si>
  <si>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</si>
  <si>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</si>
  <si>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</si>
  <si>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</si>
  <si>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</si>
  <si>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</si>
  <si>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</si>
  <si>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</si>
  <si>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</si>
  <si>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</si>
  <si>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</si>
  <si>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</si>
  <si>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</si>
  <si>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</si>
  <si>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</si>
  <si>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</si>
  <si>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</si>
  <si>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</si>
  <si>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</si>
  <si>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</si>
  <si>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</si>
  <si>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</si>
  <si>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</si>
  <si>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</si>
  <si>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</si>
  <si>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</si>
  <si>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</si>
  <si>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</si>
  <si>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</si>
  <si>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</si>
  <si>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</si>
  <si>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</si>
  <si>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</si>
  <si>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</si>
  <si>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</si>
  <si>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</si>
  <si>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</si>
  <si>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</si>
  <si>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</si>
  <si>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</si>
  <si>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</si>
  <si>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</si>
  <si>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</si>
  <si>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</si>
  <si>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</si>
  <si>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</si>
  <si>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</si>
  <si>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</si>
  <si>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</si>
  <si>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</si>
  <si>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</si>
  <si>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</si>
  <si>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</si>
  <si>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</si>
  <si>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</si>
  <si>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</si>
  <si>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</si>
  <si>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</si>
  <si>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</si>
  <si>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</si>
  <si>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</si>
  <si>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</si>
  <si>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</si>
  <si>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</si>
  <si>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</si>
  <si>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</si>
  <si>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</si>
  <si>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</si>
  <si>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</si>
  <si>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</si>
  <si>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</si>
  <si>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</si>
  <si>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</si>
  <si>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</si>
  <si>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</si>
  <si>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</si>
  <si>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</si>
  <si>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</si>
  <si>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</si>
  <si>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</si>
  <si>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</si>
  <si>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</si>
  <si>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</si>
  <si>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</si>
  <si>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</si>
  <si>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</si>
  <si>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</si>
  <si>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</si>
  <si>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</si>
  <si>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</si>
  <si>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</si>
  <si>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</si>
  <si>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</si>
  <si>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</si>
  <si>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</si>
  <si>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</si>
  <si>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</si>
  <si>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</si>
  <si>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</si>
  <si>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</si>
  <si>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</si>
  <si>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</si>
  <si>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</si>
  <si>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</si>
  <si>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</si>
  <si>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</si>
  <si>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</si>
  <si>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</si>
  <si>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</si>
  <si>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</si>
  <si>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</si>
  <si>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</si>
  <si>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</si>
  <si>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</si>
  <si>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</si>
  <si>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</si>
  <si>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</si>
  <si>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</si>
  <si>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</si>
  <si>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</si>
  <si>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</si>
  <si>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</si>
  <si>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</si>
  <si>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</si>
  <si>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</si>
  <si>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</si>
  <si>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</si>
  <si>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</si>
  <si>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</si>
  <si>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</si>
  <si>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</si>
  <si>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</si>
  <si>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</si>
  <si>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</si>
  <si>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</si>
  <si>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</si>
  <si>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</si>
  <si>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</si>
  <si>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</si>
  <si>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</si>
  <si>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</si>
  <si>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</si>
  <si>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</si>
  <si>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</si>
  <si>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</si>
  <si>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</si>
  <si>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</si>
  <si>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</si>
  <si>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</si>
  <si>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</si>
  <si>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</si>
  <si>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</si>
  <si>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</si>
  <si>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</si>
  <si>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</si>
  <si>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</si>
  <si>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</si>
  <si>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</si>
  <si>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</si>
  <si>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</si>
  <si>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</si>
  <si>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</si>
  <si>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</si>
  <si>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</si>
  <si>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</si>
  <si>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</si>
  <si>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</si>
  <si>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</si>
  <si>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</si>
  <si>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</si>
  <si>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</si>
  <si>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</si>
  <si>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</si>
  <si>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</si>
  <si>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</si>
  <si>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</si>
  <si>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</si>
  <si>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</si>
  <si>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</si>
  <si>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</si>
  <si>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</si>
  <si>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</si>
  <si>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</si>
  <si>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</si>
  <si>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</si>
  <si>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</si>
  <si>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</si>
  <si>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</si>
  <si>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</si>
  <si>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</si>
  <si>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</si>
  <si>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</si>
  <si>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</si>
  <si>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</si>
  <si>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</si>
  <si>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</si>
  <si>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</si>
  <si>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</si>
  <si>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</si>
  <si>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</si>
  <si>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</si>
  <si>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</si>
  <si>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</si>
  <si>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</si>
  <si>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</si>
  <si>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</si>
  <si>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</si>
  <si>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</si>
  <si>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</si>
  <si>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</si>
  <si>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</si>
  <si>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</si>
  <si>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</si>
  <si>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</si>
  <si>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</si>
  <si>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</si>
  <si>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</si>
  <si>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</si>
  <si>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</si>
  <si>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</si>
  <si>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</si>
  <si>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</si>
  <si>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</si>
  <si>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</si>
  <si>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</si>
  <si>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</si>
  <si>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</si>
  <si>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</si>
  <si>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</si>
  <si>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</si>
  <si>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</si>
  <si>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</si>
  <si>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</si>
  <si>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</si>
  <si>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</si>
  <si>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</si>
  <si>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</si>
  <si>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</si>
  <si>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</si>
  <si>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</si>
  <si>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</si>
  <si>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</si>
  <si>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</si>
  <si>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</si>
  <si>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</si>
  <si>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</si>
  <si>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</si>
  <si>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</si>
  <si>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</si>
  <si>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</si>
  <si>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</si>
  <si>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</si>
  <si>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</si>
  <si>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</si>
  <si>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</si>
  <si>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</si>
  <si>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</si>
  <si>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</si>
  <si>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</si>
  <si>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</si>
  <si>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</si>
  <si>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</si>
  <si>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</si>
  <si>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</si>
  <si>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</si>
  <si>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</si>
  <si>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</si>
  <si>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</si>
  <si>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</si>
  <si>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</si>
  <si>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</si>
  <si>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</si>
  <si>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</si>
  <si>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</si>
  <si>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</si>
  <si>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</si>
  <si>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</si>
  <si>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</si>
  <si>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</si>
  <si>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</si>
  <si>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</si>
  <si>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</si>
  <si>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</si>
  <si>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</si>
  <si>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</si>
  <si>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</si>
  <si>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</si>
  <si>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</si>
  <si>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</si>
  <si>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</si>
  <si>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</si>
  <si>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</si>
  <si>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</si>
  <si>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</si>
  <si>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</si>
  <si>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</si>
  <si>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</si>
  <si>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</si>
  <si>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</si>
  <si>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</si>
  <si>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</si>
  <si>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</si>
  <si>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</si>
  <si>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</si>
  <si>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</si>
  <si>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</si>
  <si>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</si>
  <si>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</si>
  <si>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</si>
  <si>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</si>
  <si>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</si>
  <si>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</si>
  <si>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</si>
  <si>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</si>
  <si>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</si>
  <si>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</si>
  <si>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</si>
  <si>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</si>
  <si>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</si>
  <si>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</si>
  <si>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</si>
  <si>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</si>
  <si>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</si>
  <si>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</si>
  <si>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</si>
  <si>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</si>
  <si>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</si>
  <si>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</si>
  <si>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</si>
  <si>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</si>
  <si>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</si>
  <si>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</si>
  <si>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</si>
  <si>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</si>
  <si>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</si>
  <si>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</si>
  <si>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</si>
  <si>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</si>
  <si>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</si>
  <si>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</si>
  <si>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</si>
  <si>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</si>
  <si>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</si>
  <si>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</si>
  <si>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</si>
  <si>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</si>
  <si>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</si>
  <si>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</si>
  <si>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</si>
  <si>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</si>
  <si>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</si>
  <si>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</si>
  <si>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</si>
  <si>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</si>
  <si>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</si>
  <si>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</si>
  <si>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</si>
  <si>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</si>
  <si>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</si>
  <si>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</si>
  <si>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</si>
  <si>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</si>
  <si>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</si>
  <si>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</si>
  <si>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</si>
  <si>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</si>
  <si>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</si>
  <si>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</si>
  <si>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</si>
  <si>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</si>
  <si>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</si>
  <si>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</si>
  <si>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</si>
  <si>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</si>
  <si>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</si>
  <si>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</si>
  <si>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</si>
  <si>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</si>
  <si>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</si>
  <si>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</si>
  <si>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</si>
  <si>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</si>
  <si>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</si>
  <si>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</si>
  <si>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</si>
  <si>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</si>
  <si>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</si>
  <si>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</si>
  <si>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</si>
  <si>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</si>
  <si>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</si>
  <si>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</si>
  <si>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</si>
  <si>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</si>
  <si>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</si>
  <si>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</si>
  <si>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</si>
  <si>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</si>
  <si>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</si>
  <si>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</si>
  <si>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</si>
  <si>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</si>
  <si>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</si>
  <si>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</si>
  <si>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</si>
  <si>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</si>
  <si>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</si>
  <si>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</si>
  <si>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</si>
  <si>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</si>
  <si>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</si>
  <si>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</si>
  <si>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</si>
  <si>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</si>
  <si>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</si>
  <si>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</si>
  <si>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</si>
  <si>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</si>
  <si>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</si>
  <si>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</si>
  <si>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</si>
  <si>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</si>
  <si>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</si>
  <si>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</si>
  <si>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</si>
  <si>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</si>
  <si>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</si>
  <si>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</si>
  <si>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</si>
  <si>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</si>
  <si>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</si>
  <si>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</si>
  <si>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</si>
  <si>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</si>
  <si>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</si>
  <si>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</si>
  <si>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</si>
  <si>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</si>
  <si>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</si>
  <si>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</si>
  <si>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</si>
  <si>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</si>
  <si>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</si>
  <si>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</si>
  <si>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</si>
  <si>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</si>
  <si>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</si>
  <si>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</si>
  <si>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</si>
  <si>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</si>
  <si>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</si>
  <si>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</si>
  <si>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</si>
  <si>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</si>
  <si>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</si>
  <si>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</si>
  <si>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</si>
  <si>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</si>
  <si>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</si>
  <si>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</si>
  <si>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</si>
  <si>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</si>
  <si>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</si>
  <si>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</si>
  <si>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</si>
  <si>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</si>
  <si>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</si>
  <si>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</si>
  <si>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</si>
  <si>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</si>
  <si>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</si>
  <si>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</si>
  <si>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</si>
  <si>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</si>
  <si>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</si>
  <si>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</si>
  <si>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</si>
  <si>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</si>
  <si>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</si>
  <si>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</si>
  <si>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</si>
  <si>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</si>
  <si>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</si>
  <si>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</si>
  <si>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</si>
  <si>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</si>
  <si>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</si>
  <si>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</si>
  <si>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</si>
  <si>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</si>
  <si>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</si>
  <si>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</si>
  <si>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</si>
  <si>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</si>
  <si>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</si>
  <si>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</si>
  <si>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</si>
  <si>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</si>
  <si>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</si>
  <si>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</si>
  <si>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</si>
  <si>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</si>
  <si>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</si>
  <si>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</si>
  <si>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</si>
  <si>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</si>
  <si>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</si>
  <si>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</si>
  <si>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</si>
  <si>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</si>
  <si>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</si>
  <si>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</si>
  <si>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</si>
  <si>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</si>
  <si>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</si>
  <si>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</si>
  <si>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</si>
  <si>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</si>
  <si>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</si>
  <si>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</si>
  <si>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</si>
  <si>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</si>
  <si>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</si>
  <si>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</si>
  <si>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</si>
  <si>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</si>
  <si>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</si>
  <si>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</si>
  <si>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</si>
  <si>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</si>
  <si>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</si>
  <si>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</si>
  <si>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</si>
  <si>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</si>
  <si>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</si>
  <si>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</si>
  <si>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</si>
  <si>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</si>
  <si>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</si>
  <si>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</si>
  <si>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</si>
  <si>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</si>
  <si>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</si>
  <si>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</si>
  <si>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</si>
  <si>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</si>
  <si>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</si>
  <si>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</si>
  <si>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</si>
  <si>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</si>
  <si>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</si>
  <si>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</si>
  <si>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</si>
  <si>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</si>
  <si>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</si>
  <si>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</si>
  <si>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</si>
  <si>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</si>
  <si>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</si>
  <si>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</si>
  <si>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</si>
  <si>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</si>
  <si>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</si>
  <si>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</si>
  <si>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</si>
  <si>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</si>
  <si>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</si>
  <si>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</si>
  <si>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</si>
  <si>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</si>
  <si>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</si>
  <si>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</si>
  <si>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</si>
  <si>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</si>
  <si>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</si>
  <si>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</si>
  <si>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</si>
  <si>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</si>
  <si>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</si>
  <si>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</si>
  <si>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</si>
  <si>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</si>
  <si>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</si>
  <si>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</si>
  <si>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</si>
  <si>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</si>
  <si>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Alt1b_85_MP</t>
  </si>
  <si>
    <t>Alt1b_85_LP</t>
  </si>
  <si>
    <t>Alt1b_85_HP</t>
  </si>
  <si>
    <t>Alt1b_85_L</t>
  </si>
  <si>
    <t>Alt1b_85_M</t>
  </si>
  <si>
    <t>Alt1b_85_H</t>
  </si>
  <si>
    <t>Alt1b_85_LF</t>
  </si>
  <si>
    <t>Alt1b_85_MF</t>
  </si>
  <si>
    <t>Alt1b_85_HF</t>
  </si>
  <si>
    <t>Spawn Date</t>
  </si>
  <si>
    <t xml:space="preserve">% Retained; Temp - </t>
  </si>
  <si>
    <t>Low</t>
  </si>
  <si>
    <t>Median</t>
  </si>
  <si>
    <t>High</t>
  </si>
  <si>
    <t>CTU Threshold =</t>
  </si>
  <si>
    <t>High Full</t>
  </si>
  <si>
    <t>Med Full</t>
  </si>
  <si>
    <t>Low Full</t>
  </si>
  <si>
    <t>Low Peak</t>
  </si>
  <si>
    <t>Med Peak</t>
  </si>
  <si>
    <t>High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</si>
</sst>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8" xfId="0" applyNumberFormat="1" applyBorder="1" applyAlignment="1">
      <alignment horizontal="center" wrapText="1"/>
    </xf>
    <xf numFmtId="164" fontId="0" fillId="0" borderId="8" xfId="0" applyNumberFormat="1" applyBorder="1" applyAlignment="1">
      <alignment horizontal="center" wrapText="1"/>
    </xf>
    <xf numFmtId="10" fontId="0" fillId="0" borderId="8" xfId="1" applyNumberFormat="1" applyFont="1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6" xfId="0" applyNumberFormat="1" applyBorder="1" applyAlignment="1">
      <alignment horizontal="center" wrapText="1"/>
    </xf>
    <xf numFmtId="2" fontId="0" fillId="0" borderId="7" xfId="0" applyNumberForma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4" fontId="0" fillId="0" borderId="0" xfId="0" applyNumberFormat="1"/>
    <xf numFmtId="0" fontId="2" fillId="0" borderId="13" xfId="0" applyFont="1" applyBorder="1" applyAlignment="1">
      <alignment horizontal="center" wrapText="1"/>
    </xf>
    <xf numFmtId="1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2" fillId="0" borderId="15" xfId="0" applyFont="1" applyBorder="1" applyAlignment="1">
      <alignment horizontal="center" wrapText="1"/>
    </xf>
    <xf numFmtId="0" fontId="2" fillId="0" borderId="10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14" fontId="0" fillId="2" borderId="7" xfId="0" applyNumberFormat="1" applyFill="1" applyBorder="1"/>
    <xf numFmtId="0" fontId="2" fillId="0" borderId="17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10" fontId="0" fillId="0" borderId="19" xfId="1" applyNumberFormat="1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7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458"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1b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Alt1a_85_HF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1.6189832820762422</c:v>
                </c:pt>
                <c:pt idx="1">
                  <c:v>3.3704935208063556</c:v>
                </c:pt>
                <c:pt idx="2">
                  <c:v>5.203924479795818</c:v>
                </c:pt>
                <c:pt idx="3">
                  <c:v>7.257654779145243</c:v>
                </c:pt>
                <c:pt idx="4">
                  <c:v>9.4985329637722682</c:v>
                </c:pt>
                <c:pt idx="5">
                  <c:v>11.798364312362523</c:v>
                </c:pt>
                <c:pt idx="6">
                  <c:v>14.076555982023255</c:v>
                </c:pt>
                <c:pt idx="7">
                  <c:v>16.318414526760385</c:v>
                </c:pt>
                <c:pt idx="8">
                  <c:v>18.567228545861262</c:v>
                </c:pt>
                <c:pt idx="9">
                  <c:v>21.043274285343539</c:v>
                </c:pt>
                <c:pt idx="10">
                  <c:v>23.892491500301457</c:v>
                </c:pt>
                <c:pt idx="11">
                  <c:v>27.164080110155158</c:v>
                </c:pt>
                <c:pt idx="12">
                  <c:v>30.766111945058199</c:v>
                </c:pt>
                <c:pt idx="13">
                  <c:v>34.456558345098742</c:v>
                </c:pt>
                <c:pt idx="14">
                  <c:v>38.088891509975603</c:v>
                </c:pt>
                <c:pt idx="15">
                  <c:v>41.6582979290895</c:v>
                </c:pt>
                <c:pt idx="16">
                  <c:v>45.185954781413614</c:v>
                </c:pt>
                <c:pt idx="17">
                  <c:v>48.816317774365274</c:v>
                </c:pt>
                <c:pt idx="18">
                  <c:v>52.580728778022859</c:v>
                </c:pt>
                <c:pt idx="19">
                  <c:v>56.450188803525663</c:v>
                </c:pt>
                <c:pt idx="20">
                  <c:v>60.393051318624799</c:v>
                </c:pt>
                <c:pt idx="21">
                  <c:v>64.315307279907486</c:v>
                </c:pt>
                <c:pt idx="22">
                  <c:v>68.194139255258534</c:v>
                </c:pt>
                <c:pt idx="23">
                  <c:v>72.023268411415089</c:v>
                </c:pt>
                <c:pt idx="24">
                  <c:v>75.835628904990941</c:v>
                </c:pt>
                <c:pt idx="25">
                  <c:v>79.77430287142198</c:v>
                </c:pt>
                <c:pt idx="26">
                  <c:v>83.992292464097233</c:v>
                </c:pt>
                <c:pt idx="27">
                  <c:v>88.692746831102724</c:v>
                </c:pt>
                <c:pt idx="28">
                  <c:v>94.132023881537094</c:v>
                </c:pt>
                <c:pt idx="29">
                  <c:v>99.571300931971464</c:v>
                </c:pt>
                <c:pt idx="30">
                  <c:v>104.92010459654483</c:v>
                </c:pt>
                <c:pt idx="31">
                  <c:v>110.1672585220286</c:v>
                </c:pt>
                <c:pt idx="32">
                  <c:v>115.32758900697691</c:v>
                </c:pt>
                <c:pt idx="33">
                  <c:v>120.49000581498716</c:v>
                </c:pt>
                <c:pt idx="34">
                  <c:v>125.77729187956234</c:v>
                </c:pt>
                <c:pt idx="35">
                  <c:v>131.37316329198811</c:v>
                </c:pt>
                <c:pt idx="36">
                  <c:v>137.254520741048</c:v>
                </c:pt>
                <c:pt idx="37">
                  <c:v>143.07571179261407</c:v>
                </c:pt>
                <c:pt idx="38">
                  <c:v>148.64507089210545</c:v>
                </c:pt>
                <c:pt idx="39">
                  <c:v>153.94403671572033</c:v>
                </c:pt>
                <c:pt idx="40">
                  <c:v>159.01465741685797</c:v>
                </c:pt>
                <c:pt idx="41">
                  <c:v>164.04740140216887</c:v>
                </c:pt>
                <c:pt idx="42">
                  <c:v>169.14921856664225</c:v>
                </c:pt>
                <c:pt idx="43">
                  <c:v>174.38265893071403</c:v>
                </c:pt>
                <c:pt idx="44">
                  <c:v>179.62490005436084</c:v>
                </c:pt>
                <c:pt idx="45">
                  <c:v>184.78355533320749</c:v>
                </c:pt>
                <c:pt idx="46">
                  <c:v>189.76284747896872</c:v>
                </c:pt>
                <c:pt idx="47">
                  <c:v>194.60342252971611</c:v>
                </c:pt>
                <c:pt idx="48">
                  <c:v>199.39065927827446</c:v>
                </c:pt>
                <c:pt idx="49">
                  <c:v>204.48071978836114</c:v>
                </c:pt>
                <c:pt idx="50">
                  <c:v>210.00080454353656</c:v>
                </c:pt>
                <c:pt idx="51">
                  <c:v>215.97914604947667</c:v>
                </c:pt>
                <c:pt idx="52">
                  <c:v>222.26024785803369</c:v>
                </c:pt>
                <c:pt idx="53">
                  <c:v>228.50792462228338</c:v>
                </c:pt>
                <c:pt idx="54">
                  <c:v>234.62789225600432</c:v>
                </c:pt>
                <c:pt idx="55">
                  <c:v>240.60567137258494</c:v>
                </c:pt>
                <c:pt idx="56">
                  <c:v>246.49090426017307</c:v>
                </c:pt>
                <c:pt idx="57">
                  <c:v>252.48779170325207</c:v>
                </c:pt>
                <c:pt idx="58">
                  <c:v>258.81594356681853</c:v>
                </c:pt>
                <c:pt idx="59">
                  <c:v>265.55710675405516</c:v>
                </c:pt>
                <c:pt idx="60">
                  <c:v>272.51740072808593</c:v>
                </c:pt>
                <c:pt idx="61">
                  <c:v>279.48005759804005</c:v>
                </c:pt>
                <c:pt idx="62">
                  <c:v>286.33590792682304</c:v>
                </c:pt>
                <c:pt idx="63">
                  <c:v>293.07124190278887</c:v>
                </c:pt>
                <c:pt idx="64">
                  <c:v>299.69908750404306</c:v>
                </c:pt>
                <c:pt idx="65">
                  <c:v>306.33892952599371</c:v>
                </c:pt>
                <c:pt idx="66">
                  <c:v>313.00207354954478</c:v>
                </c:pt>
                <c:pt idx="67">
                  <c:v>319.62455120370953</c:v>
                </c:pt>
                <c:pt idx="68">
                  <c:v>326.18151667353953</c:v>
                </c:pt>
                <c:pt idx="69">
                  <c:v>332.68135853725499</c:v>
                </c:pt>
                <c:pt idx="70">
                  <c:v>339.10694573469016</c:v>
                </c:pt>
                <c:pt idx="71">
                  <c:v>345.45384861984184</c:v>
                </c:pt>
                <c:pt idx="72">
                  <c:v>351.71655563157663</c:v>
                </c:pt>
                <c:pt idx="73">
                  <c:v>358.00653204292672</c:v>
                </c:pt>
                <c:pt idx="74">
                  <c:v>364.47592905508134</c:v>
                </c:pt>
                <c:pt idx="75">
                  <c:v>371.21296793732751</c:v>
                </c:pt>
                <c:pt idx="76">
                  <c:v>378.11990062802795</c:v>
                </c:pt>
                <c:pt idx="77">
                  <c:v>384.99951385337295</c:v>
                </c:pt>
                <c:pt idx="78">
                  <c:v>391.77634140228218</c:v>
                </c:pt>
                <c:pt idx="79">
                  <c:v>398.47093782916329</c:v>
                </c:pt>
                <c:pt idx="80">
                  <c:v>405.08475473819891</c:v>
                </c:pt>
                <c:pt idx="81">
                  <c:v>411.66613943415149</c:v>
                </c:pt>
                <c:pt idx="82">
                  <c:v>418.28068547840468</c:v>
                </c:pt>
                <c:pt idx="83">
                  <c:v>424.92130374234415</c:v>
                </c:pt>
                <c:pt idx="84">
                  <c:v>431.57083759559515</c:v>
                </c:pt>
                <c:pt idx="85">
                  <c:v>438.19207191343588</c:v>
                </c:pt>
                <c:pt idx="86">
                  <c:v>444.72627184599293</c:v>
                </c:pt>
                <c:pt idx="87">
                  <c:v>451.18525089055441</c:v>
                </c:pt>
                <c:pt idx="88">
                  <c:v>457.58406234035687</c:v>
                </c:pt>
                <c:pt idx="89">
                  <c:v>463.98835781801642</c:v>
                </c:pt>
                <c:pt idx="90">
                  <c:v>470.42969171769437</c:v>
                </c:pt>
                <c:pt idx="91">
                  <c:v>476.96833661412853</c:v>
                </c:pt>
                <c:pt idx="92">
                  <c:v>483.62958257864403</c:v>
                </c:pt>
                <c:pt idx="93">
                  <c:v>490.31219527691434</c:v>
                </c:pt>
                <c:pt idx="94">
                  <c:v>496.90293056644236</c:v>
                </c:pt>
                <c:pt idx="95">
                  <c:v>503.40352959029707</c:v>
                </c:pt>
                <c:pt idx="96">
                  <c:v>509.84027602531978</c:v>
                </c:pt>
                <c:pt idx="97">
                  <c:v>516.28369342027781</c:v>
                </c:pt>
                <c:pt idx="98">
                  <c:v>522.71484827694781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4E-4363-A95C-19B1F329687A}"/>
            </c:ext>
          </c:extLst>
        </c:ser>
        <c:ser>
          <c:idx val="4"/>
          <c:order val="4"/>
          <c:tx>
            <c:v>Alt1a_85_MF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1.5042454663546496</c:v>
                </c:pt>
                <c:pt idx="1">
                  <c:v>3.1430236143436372</c:v>
                </c:pt>
                <c:pt idx="2">
                  <c:v>4.8660361085771022</c:v>
                </c:pt>
                <c:pt idx="3">
                  <c:v>6.8115824450874118</c:v>
                </c:pt>
                <c:pt idx="4">
                  <c:v>8.9465210810065123</c:v>
                </c:pt>
                <c:pt idx="5">
                  <c:v>11.142237676505049</c:v>
                </c:pt>
                <c:pt idx="6">
                  <c:v>13.318160840718619</c:v>
                </c:pt>
                <c:pt idx="7">
                  <c:v>15.459881096734023</c:v>
                </c:pt>
                <c:pt idx="8">
                  <c:v>17.610628700477864</c:v>
                </c:pt>
                <c:pt idx="9">
                  <c:v>19.990889179648786</c:v>
                </c:pt>
                <c:pt idx="10">
                  <c:v>22.746860601930102</c:v>
                </c:pt>
                <c:pt idx="11">
                  <c:v>25.927721276295948</c:v>
                </c:pt>
                <c:pt idx="12">
                  <c:v>29.441256807287605</c:v>
                </c:pt>
                <c:pt idx="13">
                  <c:v>33.044953906075662</c:v>
                </c:pt>
                <c:pt idx="14">
                  <c:v>36.593031217378531</c:v>
                </c:pt>
                <c:pt idx="15">
                  <c:v>40.080675058426998</c:v>
                </c:pt>
                <c:pt idx="16">
                  <c:v>43.529007464968231</c:v>
                </c:pt>
                <c:pt idx="17">
                  <c:v>47.08225460638571</c:v>
                </c:pt>
                <c:pt idx="18">
                  <c:v>50.771610487685585</c:v>
                </c:pt>
                <c:pt idx="19">
                  <c:v>54.568095494868047</c:v>
                </c:pt>
                <c:pt idx="20">
                  <c:v>58.439936486736229</c:v>
                </c:pt>
                <c:pt idx="21">
                  <c:v>62.292838760798261</c:v>
                </c:pt>
                <c:pt idx="22">
                  <c:v>66.103772153134315</c:v>
                </c:pt>
                <c:pt idx="23">
                  <c:v>69.866380651185779</c:v>
                </c:pt>
                <c:pt idx="24">
                  <c:v>73.613567880756676</c:v>
                </c:pt>
                <c:pt idx="25">
                  <c:v>77.488346921419804</c:v>
                </c:pt>
                <c:pt idx="26">
                  <c:v>81.644223033989235</c:v>
                </c:pt>
                <c:pt idx="27">
                  <c:v>86.284914865398974</c:v>
                </c:pt>
                <c:pt idx="28">
                  <c:v>91.670475693026447</c:v>
                </c:pt>
                <c:pt idx="29">
                  <c:v>97.056036520653919</c:v>
                </c:pt>
                <c:pt idx="30">
                  <c:v>102.35273870319128</c:v>
                </c:pt>
                <c:pt idx="31">
                  <c:v>107.54905434986406</c:v>
                </c:pt>
                <c:pt idx="32">
                  <c:v>112.65850930312638</c:v>
                </c:pt>
                <c:pt idx="33">
                  <c:v>117.76752401123939</c:v>
                </c:pt>
                <c:pt idx="34">
                  <c:v>122.99565099755988</c:v>
                </c:pt>
                <c:pt idx="35">
                  <c:v>128.52619475572837</c:v>
                </c:pt>
                <c:pt idx="36">
                  <c:v>134.33612224783042</c:v>
                </c:pt>
                <c:pt idx="37">
                  <c:v>140.08049663142563</c:v>
                </c:pt>
                <c:pt idx="38">
                  <c:v>145.56919248093337</c:v>
                </c:pt>
                <c:pt idx="39">
                  <c:v>150.78706953470964</c:v>
                </c:pt>
                <c:pt idx="40">
                  <c:v>155.77839650709205</c:v>
                </c:pt>
                <c:pt idx="41">
                  <c:v>160.73497803336602</c:v>
                </c:pt>
                <c:pt idx="42">
                  <c:v>165.76474949318077</c:v>
                </c:pt>
                <c:pt idx="43">
                  <c:v>170.93068023408725</c:v>
                </c:pt>
                <c:pt idx="44">
                  <c:v>176.10972442984445</c:v>
                </c:pt>
                <c:pt idx="45">
                  <c:v>181.20897498636518</c:v>
                </c:pt>
                <c:pt idx="46">
                  <c:v>186.13273488928485</c:v>
                </c:pt>
                <c:pt idx="47">
                  <c:v>190.92138410889572</c:v>
                </c:pt>
                <c:pt idx="48">
                  <c:v>195.66014030888422</c:v>
                </c:pt>
                <c:pt idx="49">
                  <c:v>200.70539430943265</c:v>
                </c:pt>
                <c:pt idx="50">
                  <c:v>206.18438968090689</c:v>
                </c:pt>
                <c:pt idx="51">
                  <c:v>212.12529635338799</c:v>
                </c:pt>
                <c:pt idx="52">
                  <c:v>218.37192216260951</c:v>
                </c:pt>
                <c:pt idx="53">
                  <c:v>224.58708301240489</c:v>
                </c:pt>
                <c:pt idx="54">
                  <c:v>230.67589622869642</c:v>
                </c:pt>
                <c:pt idx="55">
                  <c:v>236.62382251904353</c:v>
                </c:pt>
                <c:pt idx="56">
                  <c:v>242.48017010915825</c:v>
                </c:pt>
                <c:pt idx="57">
                  <c:v>248.44928470642452</c:v>
                </c:pt>
                <c:pt idx="58">
                  <c:v>254.75130381866359</c:v>
                </c:pt>
                <c:pt idx="59">
                  <c:v>261.46819707966966</c:v>
                </c:pt>
                <c:pt idx="60">
                  <c:v>268.40586820339388</c:v>
                </c:pt>
                <c:pt idx="61">
                  <c:v>275.34661221406418</c:v>
                </c:pt>
                <c:pt idx="62">
                  <c:v>282.18107375962757</c:v>
                </c:pt>
                <c:pt idx="63">
                  <c:v>288.89550784917105</c:v>
                </c:pt>
                <c:pt idx="64">
                  <c:v>295.5028881110556</c:v>
                </c:pt>
                <c:pt idx="65">
                  <c:v>302.12280136235347</c:v>
                </c:pt>
                <c:pt idx="66">
                  <c:v>308.76676930620494</c:v>
                </c:pt>
                <c:pt idx="67">
                  <c:v>315.37070249207392</c:v>
                </c:pt>
                <c:pt idx="68">
                  <c:v>321.90959412978202</c:v>
                </c:pt>
                <c:pt idx="69">
                  <c:v>328.39176707071766</c:v>
                </c:pt>
                <c:pt idx="70">
                  <c:v>334.80001422508269</c:v>
                </c:pt>
                <c:pt idx="71">
                  <c:v>341.12989892139353</c:v>
                </c:pt>
                <c:pt idx="72">
                  <c:v>347.37598737046528</c:v>
                </c:pt>
                <c:pt idx="73">
                  <c:v>353.64972728069307</c:v>
                </c:pt>
                <c:pt idx="74">
                  <c:v>360.10357235293498</c:v>
                </c:pt>
                <c:pt idx="75">
                  <c:v>366.8260007940641</c:v>
                </c:pt>
                <c:pt idx="76">
                  <c:v>373.71914146320358</c:v>
                </c:pt>
                <c:pt idx="77">
                  <c:v>380.5855848694577</c:v>
                </c:pt>
                <c:pt idx="78">
                  <c:v>387.3496996428816</c:v>
                </c:pt>
                <c:pt idx="79">
                  <c:v>394.03189510931452</c:v>
                </c:pt>
                <c:pt idx="80">
                  <c:v>400.63360696805682</c:v>
                </c:pt>
                <c:pt idx="81">
                  <c:v>407.20322338197917</c:v>
                </c:pt>
                <c:pt idx="82">
                  <c:v>413.80629197438986</c:v>
                </c:pt>
                <c:pt idx="83">
                  <c:v>420.43570139872429</c:v>
                </c:pt>
                <c:pt idx="84">
                  <c:v>427.0742871416976</c:v>
                </c:pt>
                <c:pt idx="85">
                  <c:v>433.68483980138421</c:v>
                </c:pt>
                <c:pt idx="86">
                  <c:v>440.20863175683701</c:v>
                </c:pt>
                <c:pt idx="87">
                  <c:v>446.65741178189285</c:v>
                </c:pt>
                <c:pt idx="88">
                  <c:v>453.04620901571599</c:v>
                </c:pt>
                <c:pt idx="89">
                  <c:v>459.44067637181126</c:v>
                </c:pt>
                <c:pt idx="90">
                  <c:v>465.8723520116161</c:v>
                </c:pt>
                <c:pt idx="91">
                  <c:v>472.40149146244948</c:v>
                </c:pt>
                <c:pt idx="92">
                  <c:v>479.05345439181832</c:v>
                </c:pt>
                <c:pt idx="93">
                  <c:v>485.72712736000443</c:v>
                </c:pt>
                <c:pt idx="94">
                  <c:v>492.30920205415288</c:v>
                </c:pt>
                <c:pt idx="95">
                  <c:v>498.80139588960162</c:v>
                </c:pt>
                <c:pt idx="96">
                  <c:v>505.22991103933418</c:v>
                </c:pt>
                <c:pt idx="97">
                  <c:v>511.66524461679717</c:v>
                </c:pt>
                <c:pt idx="98">
                  <c:v>518.0885403727068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4E-4363-A95C-19B1F329687A}"/>
            </c:ext>
          </c:extLst>
        </c:ser>
        <c:ser>
          <c:idx val="7"/>
          <c:order val="7"/>
          <c:tx>
            <c:v>Alt1a_85_LF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1.3893621004707764</c:v>
                </c:pt>
                <c:pt idx="1">
                  <c:v>2.9152238157973409</c:v>
                </c:pt>
                <c:pt idx="2">
                  <c:v>4.5275941874968595</c:v>
                </c:pt>
                <c:pt idx="3">
                  <c:v>6.3647318175125971</c:v>
                </c:pt>
                <c:pt idx="4">
                  <c:v>8.3934205245100184</c:v>
                </c:pt>
                <c:pt idx="5">
                  <c:v>10.484677658053201</c:v>
                </c:pt>
                <c:pt idx="6">
                  <c:v>12.5579551391893</c:v>
                </c:pt>
                <c:pt idx="7">
                  <c:v>14.5991237060475</c:v>
                </c:pt>
                <c:pt idx="8">
                  <c:v>16.651360294053287</c:v>
                </c:pt>
                <c:pt idx="9">
                  <c:v>18.93536288475287</c:v>
                </c:pt>
                <c:pt idx="10">
                  <c:v>21.597580714792805</c:v>
                </c:pt>
                <c:pt idx="11">
                  <c:v>24.687190992312232</c:v>
                </c:pt>
                <c:pt idx="12">
                  <c:v>28.111665023673851</c:v>
                </c:pt>
                <c:pt idx="13">
                  <c:v>31.628029604547155</c:v>
                </c:pt>
                <c:pt idx="14">
                  <c:v>35.091237703095771</c:v>
                </c:pt>
                <c:pt idx="15">
                  <c:v>38.496606557112393</c:v>
                </c:pt>
                <c:pt idx="16">
                  <c:v>41.864954857680658</c:v>
                </c:pt>
                <c:pt idx="17">
                  <c:v>45.340411273784461</c:v>
                </c:pt>
                <c:pt idx="18">
                  <c:v>48.95402602537947</c:v>
                </c:pt>
                <c:pt idx="19">
                  <c:v>52.676835511953676</c:v>
                </c:pt>
                <c:pt idx="20">
                  <c:v>56.476941580357988</c:v>
                </c:pt>
                <c:pt idx="21">
                  <c:v>60.259766546374351</c:v>
                </c:pt>
                <c:pt idx="22">
                  <c:v>64.002071140924386</c:v>
                </c:pt>
                <c:pt idx="23">
                  <c:v>67.697423458946531</c:v>
                </c:pt>
                <c:pt idx="24">
                  <c:v>71.378698187027041</c:v>
                </c:pt>
                <c:pt idx="25">
                  <c:v>75.188840666385204</c:v>
                </c:pt>
                <c:pt idx="26">
                  <c:v>79.281858520353353</c:v>
                </c:pt>
                <c:pt idx="27">
                  <c:v>83.862040253403265</c:v>
                </c:pt>
                <c:pt idx="28">
                  <c:v>89.193132610780111</c:v>
                </c:pt>
                <c:pt idx="29">
                  <c:v>94.524224968156958</c:v>
                </c:pt>
                <c:pt idx="30">
                  <c:v>99.768057072039156</c:v>
                </c:pt>
                <c:pt idx="31">
                  <c:v>104.91268169895962</c:v>
                </c:pt>
                <c:pt idx="32">
                  <c:v>109.97011630428206</c:v>
                </c:pt>
                <c:pt idx="33">
                  <c:v>115.02387794815776</c:v>
                </c:pt>
                <c:pt idx="34">
                  <c:v>120.18973247401047</c:v>
                </c:pt>
                <c:pt idx="35">
                  <c:v>125.65017110041893</c:v>
                </c:pt>
                <c:pt idx="36">
                  <c:v>131.38217770203153</c:v>
                </c:pt>
                <c:pt idx="37">
                  <c:v>137.04180486631029</c:v>
                </c:pt>
                <c:pt idx="38">
                  <c:v>142.44088961564029</c:v>
                </c:pt>
                <c:pt idx="39">
                  <c:v>147.568287030145</c:v>
                </c:pt>
                <c:pt idx="40">
                  <c:v>152.47091217860967</c:v>
                </c:pt>
                <c:pt idx="41">
                  <c:v>157.34217315977719</c:v>
                </c:pt>
                <c:pt idx="42">
                  <c:v>162.29115825915827</c:v>
                </c:pt>
                <c:pt idx="43">
                  <c:v>167.38133663801847</c:v>
                </c:pt>
                <c:pt idx="44">
                  <c:v>172.48942454666545</c:v>
                </c:pt>
                <c:pt idx="45">
                  <c:v>177.52193830810944</c:v>
                </c:pt>
                <c:pt idx="46">
                  <c:v>182.38327278348297</c:v>
                </c:pt>
                <c:pt idx="47">
                  <c:v>187.11350788123823</c:v>
                </c:pt>
                <c:pt idx="48">
                  <c:v>191.79768357050742</c:v>
                </c:pt>
                <c:pt idx="49">
                  <c:v>196.79244644170157</c:v>
                </c:pt>
                <c:pt idx="50">
                  <c:v>202.22509544172053</c:v>
                </c:pt>
                <c:pt idx="51">
                  <c:v>208.12373732733391</c:v>
                </c:pt>
                <c:pt idx="52">
                  <c:v>214.33140574561679</c:v>
                </c:pt>
                <c:pt idx="53">
                  <c:v>220.50979994898975</c:v>
                </c:pt>
                <c:pt idx="54">
                  <c:v>226.5633657645665</c:v>
                </c:pt>
                <c:pt idx="55">
                  <c:v>232.47749663291302</c:v>
                </c:pt>
                <c:pt idx="56">
                  <c:v>238.30112617616302</c:v>
                </c:pt>
                <c:pt idx="57">
                  <c:v>244.23876358216796</c:v>
                </c:pt>
                <c:pt idx="58">
                  <c:v>250.51113923318817</c:v>
                </c:pt>
                <c:pt idx="59">
                  <c:v>257.20047470718799</c:v>
                </c:pt>
                <c:pt idx="60">
                  <c:v>264.11243127702534</c:v>
                </c:pt>
                <c:pt idx="61">
                  <c:v>271.02824635341204</c:v>
                </c:pt>
                <c:pt idx="62">
                  <c:v>277.83835209747127</c:v>
                </c:pt>
                <c:pt idx="63">
                  <c:v>284.5289615513181</c:v>
                </c:pt>
                <c:pt idx="64">
                  <c:v>291.11298457544734</c:v>
                </c:pt>
                <c:pt idx="65">
                  <c:v>297.71012374669556</c:v>
                </c:pt>
                <c:pt idx="66">
                  <c:v>304.33214912054342</c:v>
                </c:pt>
                <c:pt idx="67">
                  <c:v>310.91483607658557</c:v>
                </c:pt>
                <c:pt idx="68">
                  <c:v>317.43299797779974</c:v>
                </c:pt>
                <c:pt idx="69">
                  <c:v>323.89488509975178</c:v>
                </c:pt>
                <c:pt idx="70">
                  <c:v>330.28320588881832</c:v>
                </c:pt>
                <c:pt idx="71">
                  <c:v>336.59351882648508</c:v>
                </c:pt>
                <c:pt idx="72">
                  <c:v>342.82048347295864</c:v>
                </c:pt>
                <c:pt idx="73">
                  <c:v>349.07552936934997</c:v>
                </c:pt>
                <c:pt idx="74">
                  <c:v>355.51146025325028</c:v>
                </c:pt>
                <c:pt idx="75">
                  <c:v>362.21705384099812</c:v>
                </c:pt>
                <c:pt idx="76">
                  <c:v>369.09429941650421</c:v>
                </c:pt>
                <c:pt idx="77">
                  <c:v>375.94556290668066</c:v>
                </c:pt>
                <c:pt idx="78">
                  <c:v>382.69502332582846</c:v>
                </c:pt>
                <c:pt idx="79">
                  <c:v>389.36292324024089</c:v>
                </c:pt>
                <c:pt idx="80">
                  <c:v>395.95068061164307</c:v>
                </c:pt>
                <c:pt idx="81">
                  <c:v>402.50673083644921</c:v>
                </c:pt>
                <c:pt idx="82">
                  <c:v>409.09656897210516</c:v>
                </c:pt>
                <c:pt idx="83">
                  <c:v>415.7130577861127</c:v>
                </c:pt>
                <c:pt idx="84">
                  <c:v>422.33902305098616</c:v>
                </c:pt>
                <c:pt idx="85">
                  <c:v>428.93726221887835</c:v>
                </c:pt>
                <c:pt idx="86">
                  <c:v>435.44905592033712</c:v>
                </c:pt>
                <c:pt idx="87">
                  <c:v>441.88607757927645</c:v>
                </c:pt>
                <c:pt idx="88">
                  <c:v>448.26332789236699</c:v>
                </c:pt>
                <c:pt idx="89">
                  <c:v>454.64646075420779</c:v>
                </c:pt>
                <c:pt idx="90">
                  <c:v>461.06699573776848</c:v>
                </c:pt>
                <c:pt idx="91">
                  <c:v>467.58516792229125</c:v>
                </c:pt>
                <c:pt idx="92">
                  <c:v>474.22641730205743</c:v>
                </c:pt>
                <c:pt idx="93">
                  <c:v>480.88977012212047</c:v>
                </c:pt>
                <c:pt idx="94">
                  <c:v>487.46184411468693</c:v>
                </c:pt>
                <c:pt idx="95">
                  <c:v>493.94432947053525</c:v>
                </c:pt>
                <c:pt idx="96">
                  <c:v>500.36333374933872</c:v>
                </c:pt>
                <c:pt idx="97">
                  <c:v>506.7893236285413</c:v>
                </c:pt>
                <c:pt idx="98">
                  <c:v>513.20353249712491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34E-4363-A95C-19B1F329687A}"/>
            </c:ext>
          </c:extLst>
        </c:ser>
        <c:ser>
          <c:idx val="10"/>
          <c:order val="10"/>
          <c:tx>
            <c:v>Alt1a_85_H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1.6222595773934676</c:v>
                </c:pt>
                <c:pt idx="1">
                  <c:v>3.3771444307548784</c:v>
                </c:pt>
                <c:pt idx="2">
                  <c:v>5.2140230461935335</c:v>
                </c:pt>
                <c:pt idx="3">
                  <c:v>7.271448342417143</c:v>
                </c:pt>
                <c:pt idx="4">
                  <c:v>9.5162063368254728</c:v>
                </c:pt>
                <c:pt idx="5">
                  <c:v>11.819980520316582</c:v>
                </c:pt>
                <c:pt idx="6">
                  <c:v>14.102131298688453</c:v>
                </c:pt>
                <c:pt idx="7">
                  <c:v>16.347945643248579</c:v>
                </c:pt>
                <c:pt idx="8">
                  <c:v>18.600699134132707</c:v>
                </c:pt>
                <c:pt idx="9">
                  <c:v>21.080812710601471</c:v>
                </c:pt>
                <c:pt idx="10">
                  <c:v>23.934285439504919</c:v>
                </c:pt>
                <c:pt idx="11">
                  <c:v>27.210326680461765</c:v>
                </c:pt>
                <c:pt idx="12">
                  <c:v>30.816921391709947</c:v>
                </c:pt>
                <c:pt idx="13">
                  <c:v>34.511939547095977</c:v>
                </c:pt>
                <c:pt idx="14">
                  <c:v>38.14880389381532</c:v>
                </c:pt>
                <c:pt idx="15">
                  <c:v>41.722626187103288</c:v>
                </c:pt>
                <c:pt idx="16">
                  <c:v>45.254904743392672</c:v>
                </c:pt>
                <c:pt idx="17">
                  <c:v>48.8897411153823</c:v>
                </c:pt>
                <c:pt idx="18">
                  <c:v>52.658485353944705</c:v>
                </c:pt>
                <c:pt idx="19">
                  <c:v>56.531998208641404</c:v>
                </c:pt>
                <c:pt idx="20">
                  <c:v>60.478737541539225</c:v>
                </c:pt>
                <c:pt idx="21">
                  <c:v>64.404689281876117</c:v>
                </c:pt>
                <c:pt idx="22">
                  <c:v>68.287042300140456</c:v>
                </c:pt>
                <c:pt idx="23">
                  <c:v>72.119488154858487</c:v>
                </c:pt>
                <c:pt idx="24">
                  <c:v>75.934997359222393</c:v>
                </c:pt>
                <c:pt idx="25">
                  <c:v>79.87656775117668</c:v>
                </c:pt>
                <c:pt idx="26">
                  <c:v>84.097152985037837</c:v>
                </c:pt>
                <c:pt idx="27">
                  <c:v>88.799848781265979</c:v>
                </c:pt>
                <c:pt idx="28">
                  <c:v>94.240720277863915</c:v>
                </c:pt>
                <c:pt idx="29">
                  <c:v>99.68159177446185</c:v>
                </c:pt>
                <c:pt idx="30">
                  <c:v>105.03181953042348</c:v>
                </c:pt>
                <c:pt idx="31">
                  <c:v>110.28026174851067</c:v>
                </c:pt>
                <c:pt idx="32">
                  <c:v>115.44171959744513</c:v>
                </c:pt>
                <c:pt idx="33">
                  <c:v>120.60504628952694</c:v>
                </c:pt>
                <c:pt idx="34">
                  <c:v>125.89290695196468</c:v>
                </c:pt>
                <c:pt idx="35">
                  <c:v>131.48916501465689</c:v>
                </c:pt>
                <c:pt idx="36">
                  <c:v>137.37087207022452</c:v>
                </c:pt>
                <c:pt idx="37">
                  <c:v>143.19271778828073</c:v>
                </c:pt>
                <c:pt idx="38">
                  <c:v>148.76297332943935</c:v>
                </c:pt>
                <c:pt idx="39">
                  <c:v>154.06291472636403</c:v>
                </c:pt>
                <c:pt idx="40">
                  <c:v>159.13468436568624</c:v>
                </c:pt>
                <c:pt idx="41">
                  <c:v>164.16866292220109</c:v>
                </c:pt>
                <c:pt idx="42">
                  <c:v>169.27152208569993</c:v>
                </c:pt>
                <c:pt idx="43">
                  <c:v>174.5057124809922</c:v>
                </c:pt>
                <c:pt idx="44">
                  <c:v>179.74861670685794</c:v>
                </c:pt>
                <c:pt idx="45">
                  <c:v>184.90768920779553</c:v>
                </c:pt>
                <c:pt idx="46">
                  <c:v>189.88731165698553</c:v>
                </c:pt>
                <c:pt idx="47">
                  <c:v>194.72816428058579</c:v>
                </c:pt>
                <c:pt idx="48">
                  <c:v>199.51579931762046</c:v>
                </c:pt>
                <c:pt idx="49">
                  <c:v>204.60652255416502</c:v>
                </c:pt>
                <c:pt idx="50">
                  <c:v>210.12731008997397</c:v>
                </c:pt>
                <c:pt idx="51">
                  <c:v>216.10657902933869</c:v>
                </c:pt>
                <c:pt idx="52">
                  <c:v>222.38872260915409</c:v>
                </c:pt>
                <c:pt idx="53">
                  <c:v>228.63796982069141</c:v>
                </c:pt>
                <c:pt idx="54">
                  <c:v>234.76004553999209</c:v>
                </c:pt>
                <c:pt idx="55">
                  <c:v>240.74057261489079</c:v>
                </c:pt>
                <c:pt idx="56">
                  <c:v>246.62904236463262</c:v>
                </c:pt>
                <c:pt idx="57">
                  <c:v>252.62988692218607</c:v>
                </c:pt>
                <c:pt idx="58">
                  <c:v>258.96260560710044</c:v>
                </c:pt>
                <c:pt idx="59">
                  <c:v>265.70900441913659</c:v>
                </c:pt>
                <c:pt idx="60">
                  <c:v>272.67522222256071</c:v>
                </c:pt>
                <c:pt idx="61">
                  <c:v>279.64465283644176</c:v>
                </c:pt>
                <c:pt idx="62">
                  <c:v>286.50819928282641</c:v>
                </c:pt>
                <c:pt idx="63">
                  <c:v>293.25222604707233</c:v>
                </c:pt>
                <c:pt idx="64">
                  <c:v>299.88974993921909</c:v>
                </c:pt>
                <c:pt idx="65">
                  <c:v>306.54030524733247</c:v>
                </c:pt>
                <c:pt idx="66">
                  <c:v>313.2149967552279</c:v>
                </c:pt>
                <c:pt idx="67">
                  <c:v>319.8498768140924</c:v>
                </c:pt>
                <c:pt idx="68">
                  <c:v>326.42004571309741</c:v>
                </c:pt>
                <c:pt idx="69">
                  <c:v>332.93393173055341</c:v>
                </c:pt>
                <c:pt idx="70">
                  <c:v>339.37437050760178</c:v>
                </c:pt>
                <c:pt idx="71">
                  <c:v>345.73691886269069</c:v>
                </c:pt>
                <c:pt idx="72">
                  <c:v>352.01592563172403</c:v>
                </c:pt>
                <c:pt idx="73">
                  <c:v>358.32293953401972</c:v>
                </c:pt>
                <c:pt idx="74">
                  <c:v>364.80993144734589</c:v>
                </c:pt>
                <c:pt idx="75">
                  <c:v>371.5649332027167</c:v>
                </c:pt>
                <c:pt idx="76">
                  <c:v>378.49013469771666</c:v>
                </c:pt>
                <c:pt idx="77">
                  <c:v>385.3883288950359</c:v>
                </c:pt>
                <c:pt idx="78">
                  <c:v>392.18409372698909</c:v>
                </c:pt>
                <c:pt idx="79">
                  <c:v>398.89810139130458</c:v>
                </c:pt>
                <c:pt idx="80">
                  <c:v>405.53178584558066</c:v>
                </c:pt>
                <c:pt idx="81">
                  <c:v>412.13342557307192</c:v>
                </c:pt>
                <c:pt idx="82">
                  <c:v>418.76864264425376</c:v>
                </c:pt>
                <c:pt idx="83">
                  <c:v>425.4303769272318</c:v>
                </c:pt>
                <c:pt idx="84">
                  <c:v>432.10143807697904</c:v>
                </c:pt>
                <c:pt idx="85">
                  <c:v>438.74456351467444</c:v>
                </c:pt>
                <c:pt idx="86">
                  <c:v>445.30094628292812</c:v>
                </c:pt>
                <c:pt idx="87">
                  <c:v>451.7824459316447</c:v>
                </c:pt>
                <c:pt idx="88">
                  <c:v>458.20414244835638</c:v>
                </c:pt>
                <c:pt idx="89">
                  <c:v>464.63170272851943</c:v>
                </c:pt>
                <c:pt idx="90">
                  <c:v>471.0967221911967</c:v>
                </c:pt>
                <c:pt idx="91">
                  <c:v>477.65951091027262</c:v>
                </c:pt>
                <c:pt idx="92">
                  <c:v>484.34522622942279</c:v>
                </c:pt>
                <c:pt idx="93">
                  <c:v>491.05234292287787</c:v>
                </c:pt>
                <c:pt idx="94">
                  <c:v>497.66765758259146</c:v>
                </c:pt>
                <c:pt idx="95">
                  <c:v>504.19294249869267</c:v>
                </c:pt>
                <c:pt idx="96">
                  <c:v>510.6546156097013</c:v>
                </c:pt>
                <c:pt idx="97">
                  <c:v>517.12326107547483</c:v>
                </c:pt>
                <c:pt idx="98">
                  <c:v>523.57971655239237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4E-4363-A95C-19B1F329687A}"/>
            </c:ext>
          </c:extLst>
        </c:ser>
        <c:ser>
          <c:idx val="13"/>
          <c:order val="13"/>
          <c:tx>
            <c:v>Alt1a_85_M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1.5144183792462282</c:v>
                </c:pt>
                <c:pt idx="1">
                  <c:v>3.1632131903376663</c:v>
                </c:pt>
                <c:pt idx="2">
                  <c:v>4.8960317147357646</c:v>
                </c:pt>
                <c:pt idx="3">
                  <c:v>6.8514208064503599</c:v>
                </c:pt>
                <c:pt idx="4">
                  <c:v>8.9962017738013991</c:v>
                </c:pt>
                <c:pt idx="5">
                  <c:v>11.201675136007431</c:v>
                </c:pt>
                <c:pt idx="6">
                  <c:v>13.387196658897935</c:v>
                </c:pt>
                <c:pt idx="7">
                  <c:v>15.538284905044845</c:v>
                </c:pt>
                <c:pt idx="8">
                  <c:v>17.698202464388316</c:v>
                </c:pt>
                <c:pt idx="9">
                  <c:v>20.08760015198132</c:v>
                </c:pt>
                <c:pt idx="10">
                  <c:v>22.852732777958014</c:v>
                </c:pt>
                <c:pt idx="11">
                  <c:v>26.042794960026743</c:v>
                </c:pt>
                <c:pt idx="12">
                  <c:v>29.565508833118898</c:v>
                </c:pt>
                <c:pt idx="13">
                  <c:v>33.178290018060892</c:v>
                </c:pt>
                <c:pt idx="14">
                  <c:v>36.735282431645693</c:v>
                </c:pt>
                <c:pt idx="15">
                  <c:v>40.232075423028441</c:v>
                </c:pt>
                <c:pt idx="16">
                  <c:v>43.689533941983711</c:v>
                </c:pt>
                <c:pt idx="17">
                  <c:v>47.251681850542951</c:v>
                </c:pt>
                <c:pt idx="18">
                  <c:v>50.949699851030871</c:v>
                </c:pt>
                <c:pt idx="19">
                  <c:v>54.754445122912927</c:v>
                </c:pt>
                <c:pt idx="20">
                  <c:v>58.63424775774768</c:v>
                </c:pt>
                <c:pt idx="21">
                  <c:v>62.494822130632969</c:v>
                </c:pt>
                <c:pt idx="22">
                  <c:v>66.313159221496932</c:v>
                </c:pt>
                <c:pt idx="23">
                  <c:v>70.082876617941068</c:v>
                </c:pt>
                <c:pt idx="24">
                  <c:v>73.836913967604104</c:v>
                </c:pt>
                <c:pt idx="25">
                  <c:v>77.718203929216344</c:v>
                </c:pt>
                <c:pt idx="26">
                  <c:v>81.880177086894321</c:v>
                </c:pt>
                <c:pt idx="27">
                  <c:v>86.526469401712561</c:v>
                </c:pt>
                <c:pt idx="28">
                  <c:v>91.916622460396198</c:v>
                </c:pt>
                <c:pt idx="29">
                  <c:v>97.306775519079835</c:v>
                </c:pt>
                <c:pt idx="30">
                  <c:v>102.60779242370918</c:v>
                </c:pt>
                <c:pt idx="31">
                  <c:v>107.80817571652815</c:v>
                </c:pt>
                <c:pt idx="32">
                  <c:v>112.92141665453372</c:v>
                </c:pt>
                <c:pt idx="33">
                  <c:v>118.03384011368078</c:v>
                </c:pt>
                <c:pt idx="34">
                  <c:v>123.26480678091585</c:v>
                </c:pt>
                <c:pt idx="35">
                  <c:v>128.79763458346702</c:v>
                </c:pt>
                <c:pt idx="36">
                  <c:v>134.6094702785868</c:v>
                </c:pt>
                <c:pt idx="37">
                  <c:v>140.35581093893651</c:v>
                </c:pt>
                <c:pt idx="38">
                  <c:v>145.84657382232342</c:v>
                </c:pt>
                <c:pt idx="39">
                  <c:v>151.06649437981849</c:v>
                </c:pt>
                <c:pt idx="40">
                  <c:v>156.05995591322741</c:v>
                </c:pt>
                <c:pt idx="41">
                  <c:v>161.01868912877569</c:v>
                </c:pt>
                <c:pt idx="42">
                  <c:v>166.05036045360382</c:v>
                </c:pt>
                <c:pt idx="43">
                  <c:v>171.21784256366428</c:v>
                </c:pt>
                <c:pt idx="44">
                  <c:v>176.39830261625295</c:v>
                </c:pt>
                <c:pt idx="45">
                  <c:v>181.49869247760941</c:v>
                </c:pt>
                <c:pt idx="46">
                  <c:v>186.42348732014219</c:v>
                </c:pt>
                <c:pt idx="47">
                  <c:v>191.21313302642628</c:v>
                </c:pt>
                <c:pt idx="48">
                  <c:v>195.95306672246119</c:v>
                </c:pt>
                <c:pt idx="49">
                  <c:v>200.99988150101927</c:v>
                </c:pt>
                <c:pt idx="50">
                  <c:v>206.48068478446592</c:v>
                </c:pt>
                <c:pt idx="51">
                  <c:v>212.42393506022626</c:v>
                </c:pt>
                <c:pt idx="52">
                  <c:v>218.67346544645531</c:v>
                </c:pt>
                <c:pt idx="53">
                  <c:v>224.8926721381938</c:v>
                </c:pt>
                <c:pt idx="54">
                  <c:v>230.98685812883338</c:v>
                </c:pt>
                <c:pt idx="55">
                  <c:v>236.94174509426969</c:v>
                </c:pt>
                <c:pt idx="56">
                  <c:v>242.80667284117797</c:v>
                </c:pt>
                <c:pt idx="57">
                  <c:v>248.786348836266</c:v>
                </c:pt>
                <c:pt idx="58">
                  <c:v>255.10084710246554</c:v>
                </c:pt>
                <c:pt idx="59">
                  <c:v>261.83225468589978</c:v>
                </c:pt>
                <c:pt idx="60">
                  <c:v>268.78661303470278</c:v>
                </c:pt>
                <c:pt idx="61">
                  <c:v>275.74669046703491</c:v>
                </c:pt>
                <c:pt idx="62">
                  <c:v>282.60332885203934</c:v>
                </c:pt>
                <c:pt idx="63">
                  <c:v>289.34292346882773</c:v>
                </c:pt>
                <c:pt idx="64">
                  <c:v>295.97850758140424</c:v>
                </c:pt>
                <c:pt idx="65">
                  <c:v>302.62970096982752</c:v>
                </c:pt>
                <c:pt idx="66">
                  <c:v>309.30771985256308</c:v>
                </c:pt>
                <c:pt idx="67">
                  <c:v>315.94858589388087</c:v>
                </c:pt>
                <c:pt idx="68">
                  <c:v>322.52737532614879</c:v>
                </c:pt>
                <c:pt idx="69">
                  <c:v>329.05250866394601</c:v>
                </c:pt>
                <c:pt idx="70">
                  <c:v>335.5068174277838</c:v>
                </c:pt>
                <c:pt idx="71">
                  <c:v>341.88584692540212</c:v>
                </c:pt>
                <c:pt idx="72">
                  <c:v>348.18389737949985</c:v>
                </c:pt>
                <c:pt idx="73">
                  <c:v>354.51249625302034</c:v>
                </c:pt>
                <c:pt idx="74">
                  <c:v>361.0234163733744</c:v>
                </c:pt>
                <c:pt idx="75">
                  <c:v>367.80446506823961</c:v>
                </c:pt>
                <c:pt idx="76">
                  <c:v>374.75784132162437</c:v>
                </c:pt>
                <c:pt idx="77">
                  <c:v>381.68639824028679</c:v>
                </c:pt>
                <c:pt idx="78">
                  <c:v>388.51476890091811</c:v>
                </c:pt>
                <c:pt idx="79">
                  <c:v>395.26370517377137</c:v>
                </c:pt>
                <c:pt idx="80">
                  <c:v>401.93456318055769</c:v>
                </c:pt>
                <c:pt idx="81">
                  <c:v>408.57544862501919</c:v>
                </c:pt>
                <c:pt idx="82">
                  <c:v>415.25198626081288</c:v>
                </c:pt>
                <c:pt idx="83">
                  <c:v>421.95710499619622</c:v>
                </c:pt>
                <c:pt idx="84">
                  <c:v>428.67357508634473</c:v>
                </c:pt>
                <c:pt idx="85">
                  <c:v>435.36405963239378</c:v>
                </c:pt>
                <c:pt idx="86">
                  <c:v>441.9696492583335</c:v>
                </c:pt>
                <c:pt idx="87">
                  <c:v>448.50231203397391</c:v>
                </c:pt>
                <c:pt idx="88">
                  <c:v>454.97712939863067</c:v>
                </c:pt>
                <c:pt idx="89">
                  <c:v>461.4597045256549</c:v>
                </c:pt>
                <c:pt idx="90">
                  <c:v>467.98164270876885</c:v>
                </c:pt>
                <c:pt idx="91">
                  <c:v>474.60328589561033</c:v>
                </c:pt>
                <c:pt idx="92">
                  <c:v>481.34949130261987</c:v>
                </c:pt>
                <c:pt idx="93">
                  <c:v>488.11819452850102</c:v>
                </c:pt>
                <c:pt idx="94">
                  <c:v>494.79636381450473</c:v>
                </c:pt>
                <c:pt idx="95">
                  <c:v>501.38576002125217</c:v>
                </c:pt>
                <c:pt idx="96">
                  <c:v>507.9130953269426</c:v>
                </c:pt>
                <c:pt idx="97">
                  <c:v>514.44899203591274</c:v>
                </c:pt>
                <c:pt idx="98">
                  <c:v>520.97376573370457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4E-4363-A95C-19B1F329687A}"/>
            </c:ext>
          </c:extLst>
        </c:ser>
        <c:ser>
          <c:idx val="16"/>
          <c:order val="16"/>
          <c:tx>
            <c:v>Alt1a_85_L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1.3925665972766597</c:v>
                </c:pt>
                <c:pt idx="1">
                  <c:v>2.9216960486119188</c:v>
                </c:pt>
                <c:pt idx="2">
                  <c:v>4.5373859008522501</c:v>
                </c:pt>
                <c:pt idx="3">
                  <c:v>6.378068221214729</c:v>
                </c:pt>
                <c:pt idx="4">
                  <c:v>8.4104793594676437</c:v>
                </c:pt>
                <c:pt idx="5">
                  <c:v>10.505515444069168</c:v>
                </c:pt>
                <c:pt idx="6">
                  <c:v>12.582581343954455</c:v>
                </c:pt>
                <c:pt idx="7">
                  <c:v>14.627527785630788</c:v>
                </c:pt>
                <c:pt idx="8">
                  <c:v>16.683524737328689</c:v>
                </c:pt>
                <c:pt idx="9">
                  <c:v>18.971414478665068</c:v>
                </c:pt>
                <c:pt idx="10">
                  <c:v>21.637710859630232</c:v>
                </c:pt>
                <c:pt idx="11">
                  <c:v>24.731599793994448</c:v>
                </c:pt>
                <c:pt idx="12">
                  <c:v>28.160467567478204</c:v>
                </c:pt>
                <c:pt idx="13">
                  <c:v>31.681237570205234</c:v>
                </c:pt>
                <c:pt idx="14">
                  <c:v>35.148814470086286</c:v>
                </c:pt>
                <c:pt idx="15">
                  <c:v>38.558691523812385</c:v>
                </c:pt>
                <c:pt idx="16">
                  <c:v>41.931442444775612</c:v>
                </c:pt>
                <c:pt idx="17">
                  <c:v>45.411166139582569</c:v>
                </c:pt>
                <c:pt idx="18">
                  <c:v>49.028923428754318</c:v>
                </c:pt>
                <c:pt idx="19">
                  <c:v>52.755612918654307</c:v>
                </c:pt>
                <c:pt idx="20">
                  <c:v>56.559437036748918</c:v>
                </c:pt>
                <c:pt idx="21">
                  <c:v>60.345810898840156</c:v>
                </c:pt>
                <c:pt idx="22">
                  <c:v>64.091502365822777</c:v>
                </c:pt>
                <c:pt idx="23">
                  <c:v>67.790049006207738</c:v>
                </c:pt>
                <c:pt idx="24">
                  <c:v>71.47435980088315</c:v>
                </c:pt>
                <c:pt idx="25">
                  <c:v>75.287296611741866</c:v>
                </c:pt>
                <c:pt idx="26">
                  <c:v>79.382818290961765</c:v>
                </c:pt>
                <c:pt idx="27">
                  <c:v>83.965160626393725</c:v>
                </c:pt>
                <c:pt idx="28">
                  <c:v>89.297785011018419</c:v>
                </c:pt>
                <c:pt idx="29">
                  <c:v>94.630409395643113</c:v>
                </c:pt>
                <c:pt idx="30">
                  <c:v>99.875612098260589</c:v>
                </c:pt>
                <c:pt idx="31">
                  <c:v>105.02148429101639</c:v>
                </c:pt>
                <c:pt idx="32">
                  <c:v>110.08002719841231</c:v>
                </c:pt>
                <c:pt idx="33">
                  <c:v>115.13469027393886</c:v>
                </c:pt>
                <c:pt idx="34">
                  <c:v>120.30108706613382</c:v>
                </c:pt>
                <c:pt idx="35">
                  <c:v>125.76185047669581</c:v>
                </c:pt>
                <c:pt idx="36">
                  <c:v>131.49416393929368</c:v>
                </c:pt>
                <c:pt idx="37">
                  <c:v>137.15439299623131</c:v>
                </c:pt>
                <c:pt idx="38">
                  <c:v>142.55434615477355</c:v>
                </c:pt>
                <c:pt idx="39">
                  <c:v>147.68271896994264</c:v>
                </c:pt>
                <c:pt idx="40">
                  <c:v>152.5865004989659</c:v>
                </c:pt>
                <c:pt idx="41">
                  <c:v>157.45900286969601</c:v>
                </c:pt>
                <c:pt idx="42">
                  <c:v>162.40904503397385</c:v>
                </c:pt>
                <c:pt idx="43">
                  <c:v>167.49999309672941</c:v>
                </c:pt>
                <c:pt idx="44">
                  <c:v>172.60876537046286</c:v>
                </c:pt>
                <c:pt idx="45">
                  <c:v>177.64172010137796</c:v>
                </c:pt>
                <c:pt idx="46">
                  <c:v>182.50340174316472</c:v>
                </c:pt>
                <c:pt idx="47">
                  <c:v>187.23392234670212</c:v>
                </c:pt>
                <c:pt idx="48">
                  <c:v>191.91848572823329</c:v>
                </c:pt>
                <c:pt idx="49">
                  <c:v>196.91386610517031</c:v>
                </c:pt>
                <c:pt idx="50">
                  <c:v>202.34713398078381</c:v>
                </c:pt>
                <c:pt idx="51">
                  <c:v>208.24656998385763</c:v>
                </c:pt>
                <c:pt idx="52">
                  <c:v>214.45509682916105</c:v>
                </c:pt>
                <c:pt idx="53">
                  <c:v>220.63482227009368</c:v>
                </c:pt>
                <c:pt idx="54">
                  <c:v>226.69019426172858</c:v>
                </c:pt>
                <c:pt idx="55">
                  <c:v>232.60670471278561</c:v>
                </c:pt>
                <c:pt idx="56">
                  <c:v>238.43313425882778</c:v>
                </c:pt>
                <c:pt idx="57">
                  <c:v>244.37422300861866</c:v>
                </c:pt>
                <c:pt idx="58">
                  <c:v>250.65059857313031</c:v>
                </c:pt>
                <c:pt idx="59">
                  <c:v>257.34454675811526</c:v>
                </c:pt>
                <c:pt idx="60">
                  <c:v>264.26174792451934</c:v>
                </c:pt>
                <c:pt idx="61">
                  <c:v>271.18358690289864</c:v>
                </c:pt>
                <c:pt idx="62">
                  <c:v>278.00056912103526</c:v>
                </c:pt>
                <c:pt idx="63">
                  <c:v>284.69898599296334</c:v>
                </c:pt>
                <c:pt idx="64">
                  <c:v>291.29174003165781</c:v>
                </c:pt>
                <c:pt idx="65">
                  <c:v>297.89859040470623</c:v>
                </c:pt>
                <c:pt idx="66">
                  <c:v>304.53111857745529</c:v>
                </c:pt>
                <c:pt idx="67">
                  <c:v>311.1251201894886</c:v>
                </c:pt>
                <c:pt idx="68">
                  <c:v>317.65535239825886</c:v>
                </c:pt>
                <c:pt idx="69">
                  <c:v>324.13010621310758</c:v>
                </c:pt>
                <c:pt idx="70">
                  <c:v>330.53205741988262</c:v>
                </c:pt>
                <c:pt idx="71">
                  <c:v>336.85675510100992</c:v>
                </c:pt>
                <c:pt idx="72">
                  <c:v>343.09872839794696</c:v>
                </c:pt>
                <c:pt idx="73">
                  <c:v>349.36949289280562</c:v>
                </c:pt>
                <c:pt idx="74">
                  <c:v>355.82169454098192</c:v>
                </c:pt>
                <c:pt idx="75">
                  <c:v>362.54394106904061</c:v>
                </c:pt>
                <c:pt idx="76">
                  <c:v>369.43815469899653</c:v>
                </c:pt>
                <c:pt idx="77">
                  <c:v>376.30669795213475</c:v>
                </c:pt>
                <c:pt idx="78">
                  <c:v>383.07378630250781</c:v>
                </c:pt>
                <c:pt idx="79">
                  <c:v>389.75977342953428</c:v>
                </c:pt>
                <c:pt idx="80">
                  <c:v>396.36606241903388</c:v>
                </c:pt>
                <c:pt idx="81">
                  <c:v>402.94102736275221</c:v>
                </c:pt>
                <c:pt idx="82">
                  <c:v>409.55019076884406</c:v>
                </c:pt>
                <c:pt idx="83">
                  <c:v>416.18644428600402</c:v>
                </c:pt>
                <c:pt idx="84">
                  <c:v>422.8325814988014</c:v>
                </c:pt>
                <c:pt idx="85">
                  <c:v>429.45135485582045</c:v>
                </c:pt>
                <c:pt idx="86">
                  <c:v>435.98397593535634</c:v>
                </c:pt>
                <c:pt idx="87">
                  <c:v>442.44215976049685</c:v>
                </c:pt>
                <c:pt idx="88">
                  <c:v>448.84093294797816</c:v>
                </c:pt>
                <c:pt idx="89">
                  <c:v>455.24596638451737</c:v>
                </c:pt>
                <c:pt idx="90">
                  <c:v>461.68882011777032</c:v>
                </c:pt>
                <c:pt idx="91">
                  <c:v>468.22976549373169</c:v>
                </c:pt>
                <c:pt idx="92">
                  <c:v>474.89411813132551</c:v>
                </c:pt>
                <c:pt idx="93">
                  <c:v>481.58062843621343</c:v>
                </c:pt>
                <c:pt idx="94">
                  <c:v>488.17594860622631</c:v>
                </c:pt>
                <c:pt idx="95">
                  <c:v>494.68179882263411</c:v>
                </c:pt>
                <c:pt idx="96">
                  <c:v>501.12441220837269</c:v>
                </c:pt>
                <c:pt idx="97">
                  <c:v>507.57431465143384</c:v>
                </c:pt>
                <c:pt idx="98">
                  <c:v>514.01252206846652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34E-4363-A95C-19B1F329687A}"/>
            </c:ext>
          </c:extLst>
        </c:ser>
        <c:ser>
          <c:idx val="19"/>
          <c:order val="19"/>
          <c:tx>
            <c:v>Alt1a_85_HP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1.6190050124708804</c:v>
                </c:pt>
                <c:pt idx="1">
                  <c:v>3.3705362114708333</c:v>
                </c:pt>
                <c:pt idx="2">
                  <c:v>5.2039872727249046</c:v>
                </c:pt>
                <c:pt idx="3">
                  <c:v>7.2577373206187801</c:v>
                </c:pt>
                <c:pt idx="4">
                  <c:v>9.4986348354186791</c:v>
                </c:pt>
                <c:pt idx="5">
                  <c:v>11.798485230134725</c:v>
                </c:pt>
                <c:pt idx="6">
                  <c:v>14.076695365566767</c:v>
                </c:pt>
                <c:pt idx="7">
                  <c:v>16.318571618665587</c:v>
                </c:pt>
                <c:pt idx="8">
                  <c:v>18.567402796471534</c:v>
                </c:pt>
                <c:pt idx="9">
                  <c:v>21.043465376565031</c:v>
                </c:pt>
                <c:pt idx="10">
                  <c:v>23.892698839558825</c:v>
                </c:pt>
                <c:pt idx="11">
                  <c:v>27.164303231854674</c:v>
                </c:pt>
                <c:pt idx="12">
                  <c:v>30.766350067489203</c:v>
                </c:pt>
                <c:pt idx="13">
                  <c:v>34.456807208329828</c:v>
                </c:pt>
                <c:pt idx="14">
                  <c:v>38.089135632978646</c:v>
                </c:pt>
                <c:pt idx="15">
                  <c:v>41.658508462983477</c:v>
                </c:pt>
                <c:pt idx="16">
                  <c:v>45.186363066616074</c:v>
                </c:pt>
                <c:pt idx="17">
                  <c:v>48.816906262849479</c:v>
                </c:pt>
                <c:pt idx="18">
                  <c:v>52.581479131660444</c:v>
                </c:pt>
                <c:pt idx="19">
                  <c:v>56.451087065462033</c:v>
                </c:pt>
                <c:pt idx="20">
                  <c:v>60.394084932188242</c:v>
                </c:pt>
                <c:pt idx="21">
                  <c:v>64.316465651556854</c:v>
                </c:pt>
                <c:pt idx="22">
                  <c:v>68.1954128378067</c:v>
                </c:pt>
                <c:pt idx="23">
                  <c:v>72.02464933598867</c:v>
                </c:pt>
                <c:pt idx="24">
                  <c:v>75.837109716221477</c:v>
                </c:pt>
                <c:pt idx="25">
                  <c:v>79.775877019571141</c:v>
                </c:pt>
                <c:pt idx="26">
                  <c:v>83.99395304723194</c:v>
                </c:pt>
                <c:pt idx="27">
                  <c:v>88.694486563134873</c:v>
                </c:pt>
                <c:pt idx="28">
                  <c:v>94.133807152965716</c:v>
                </c:pt>
                <c:pt idx="29">
                  <c:v>99.573127742796558</c:v>
                </c:pt>
                <c:pt idx="30">
                  <c:v>104.92183053065811</c:v>
                </c:pt>
                <c:pt idx="31">
                  <c:v>110.16823997415069</c:v>
                </c:pt>
                <c:pt idx="32">
                  <c:v>115.32573122038211</c:v>
                </c:pt>
                <c:pt idx="33">
                  <c:v>120.48021712749015</c:v>
                </c:pt>
                <c:pt idx="34">
                  <c:v>125.75020938775887</c:v>
                </c:pt>
                <c:pt idx="35">
                  <c:v>131.31668605679192</c:v>
                </c:pt>
                <c:pt idx="36">
                  <c:v>137.15661545463303</c:v>
                </c:pt>
                <c:pt idx="37">
                  <c:v>142.92646258225724</c:v>
                </c:pt>
                <c:pt idx="38">
                  <c:v>148.43756981742285</c:v>
                </c:pt>
                <c:pt idx="39">
                  <c:v>153.67548158384065</c:v>
                </c:pt>
                <c:pt idx="40">
                  <c:v>158.68508119626887</c:v>
                </c:pt>
                <c:pt idx="41">
                  <c:v>163.65856941443172</c:v>
                </c:pt>
                <c:pt idx="42">
                  <c:v>168.70404734458344</c:v>
                </c:pt>
                <c:pt idx="43">
                  <c:v>173.88458676100493</c:v>
                </c:pt>
                <c:pt idx="44">
                  <c:v>179.07728584764777</c:v>
                </c:pt>
                <c:pt idx="45">
                  <c:v>184.18940309597158</c:v>
                </c:pt>
                <c:pt idx="46">
                  <c:v>189.12526420680047</c:v>
                </c:pt>
                <c:pt idx="47">
                  <c:v>193.9253505019706</c:v>
                </c:pt>
                <c:pt idx="48">
                  <c:v>198.67496324724027</c:v>
                </c:pt>
                <c:pt idx="49">
                  <c:v>203.7304848862137</c:v>
                </c:pt>
                <c:pt idx="50">
                  <c:v>209.21917387370183</c:v>
                </c:pt>
                <c:pt idx="51">
                  <c:v>215.16921736045853</c:v>
                </c:pt>
                <c:pt idx="52">
                  <c:v>221.42456994114718</c:v>
                </c:pt>
                <c:pt idx="53">
                  <c:v>227.64826334276836</c:v>
                </c:pt>
                <c:pt idx="54">
                  <c:v>233.74553771488996</c:v>
                </c:pt>
                <c:pt idx="55">
                  <c:v>239.70184144900961</c:v>
                </c:pt>
                <c:pt idx="56">
                  <c:v>245.56653990158571</c:v>
                </c:pt>
                <c:pt idx="57">
                  <c:v>251.54391394226982</c:v>
                </c:pt>
                <c:pt idx="58">
                  <c:v>257.85393898354414</c:v>
                </c:pt>
                <c:pt idx="59">
                  <c:v>264.57851139313789</c:v>
                </c:pt>
                <c:pt idx="60">
                  <c:v>271.52358269248725</c:v>
                </c:pt>
                <c:pt idx="61">
                  <c:v>278.47169203666795</c:v>
                </c:pt>
                <c:pt idx="62">
                  <c:v>285.31351335262445</c:v>
                </c:pt>
                <c:pt idx="63">
                  <c:v>292.03528994750747</c:v>
                </c:pt>
                <c:pt idx="64">
                  <c:v>298.64999445041167</c:v>
                </c:pt>
                <c:pt idx="65">
                  <c:v>305.27716967824489</c:v>
                </c:pt>
                <c:pt idx="66">
                  <c:v>311.92826257824618</c:v>
                </c:pt>
                <c:pt idx="67">
                  <c:v>318.53921187997861</c:v>
                </c:pt>
                <c:pt idx="68">
                  <c:v>325.08505172352483</c:v>
                </c:pt>
                <c:pt idx="69">
                  <c:v>331.57411336534295</c:v>
                </c:pt>
                <c:pt idx="70">
                  <c:v>337.989202053599</c:v>
                </c:pt>
                <c:pt idx="71">
                  <c:v>344.32587170977524</c:v>
                </c:pt>
                <c:pt idx="72">
                  <c:v>350.57865151697064</c:v>
                </c:pt>
                <c:pt idx="73">
                  <c:v>356.85898734094548</c:v>
                </c:pt>
                <c:pt idx="74">
                  <c:v>363.31922398009976</c:v>
                </c:pt>
                <c:pt idx="75">
                  <c:v>370.04775061091271</c:v>
                </c:pt>
                <c:pt idx="76">
                  <c:v>376.94673816646076</c:v>
                </c:pt>
                <c:pt idx="77">
                  <c:v>383.81883978824271</c:v>
                </c:pt>
                <c:pt idx="78">
                  <c:v>390.58847397989575</c:v>
                </c:pt>
                <c:pt idx="79">
                  <c:v>397.27609396018335</c:v>
                </c:pt>
                <c:pt idx="80">
                  <c:v>403.88313274538478</c:v>
                </c:pt>
                <c:pt idx="81">
                  <c:v>410.45795656068162</c:v>
                </c:pt>
                <c:pt idx="82">
                  <c:v>417.06612614641654</c:v>
                </c:pt>
                <c:pt idx="83">
                  <c:v>423.70053642365161</c:v>
                </c:pt>
                <c:pt idx="84">
                  <c:v>430.34402413962403</c:v>
                </c:pt>
                <c:pt idx="85">
                  <c:v>436.95937639533332</c:v>
                </c:pt>
                <c:pt idx="86">
                  <c:v>443.48786066031573</c:v>
                </c:pt>
                <c:pt idx="87">
                  <c:v>449.94124876550251</c:v>
                </c:pt>
                <c:pt idx="88">
                  <c:v>456.33457739396476</c:v>
                </c:pt>
                <c:pt idx="89">
                  <c:v>462.73349803079765</c:v>
                </c:pt>
                <c:pt idx="90">
                  <c:v>469.16955532815268</c:v>
                </c:pt>
                <c:pt idx="91">
                  <c:v>475.70301194256791</c:v>
                </c:pt>
                <c:pt idx="92">
                  <c:v>482.35920148641043</c:v>
                </c:pt>
                <c:pt idx="93">
                  <c:v>489.03696473804564</c:v>
                </c:pt>
                <c:pt idx="94">
                  <c:v>495.62301803514816</c:v>
                </c:pt>
                <c:pt idx="95">
                  <c:v>502.11908692165525</c:v>
                </c:pt>
                <c:pt idx="96">
                  <c:v>508.55140447760817</c:v>
                </c:pt>
                <c:pt idx="97">
                  <c:v>514.99047641862103</c:v>
                </c:pt>
                <c:pt idx="98">
                  <c:v>521.41741402098069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34E-4363-A95C-19B1F329687A}"/>
            </c:ext>
          </c:extLst>
        </c:ser>
        <c:ser>
          <c:idx val="22"/>
          <c:order val="22"/>
          <c:tx>
            <c:v>Alt1a_85_MP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1.5042639862889013</c:v>
                </c:pt>
                <c:pt idx="1">
                  <c:v>3.1430599950441938</c:v>
                </c:pt>
                <c:pt idx="2">
                  <c:v>4.8660896752744023</c:v>
                </c:pt>
                <c:pt idx="3">
                  <c:v>6.811652801599914</c:v>
                </c:pt>
                <c:pt idx="4">
                  <c:v>8.9466079135821932</c:v>
                </c:pt>
                <c:pt idx="5">
                  <c:v>11.14234067311839</c:v>
                </c:pt>
                <c:pt idx="6">
                  <c:v>13.318279737592459</c:v>
                </c:pt>
                <c:pt idx="7">
                  <c:v>15.460015334032081</c:v>
                </c:pt>
                <c:pt idx="8">
                  <c:v>17.6107775096227</c:v>
                </c:pt>
                <c:pt idx="9">
                  <c:v>19.991052219532776</c:v>
                </c:pt>
                <c:pt idx="10">
                  <c:v>22.747037383770021</c:v>
                </c:pt>
                <c:pt idx="11">
                  <c:v>25.927911494901828</c:v>
                </c:pt>
                <c:pt idx="12">
                  <c:v>29.441459690918823</c:v>
                </c:pt>
                <c:pt idx="13">
                  <c:v>33.045165114170544</c:v>
                </c:pt>
                <c:pt idx="14">
                  <c:v>36.593234693143359</c:v>
                </c:pt>
                <c:pt idx="15">
                  <c:v>40.080941883331164</c:v>
                </c:pt>
                <c:pt idx="16">
                  <c:v>43.52947059822533</c:v>
                </c:pt>
                <c:pt idx="17">
                  <c:v>47.082898673252394</c:v>
                </c:pt>
                <c:pt idx="18">
                  <c:v>50.772420569072494</c:v>
                </c:pt>
                <c:pt idx="19">
                  <c:v>54.569057768298983</c:v>
                </c:pt>
                <c:pt idx="20">
                  <c:v>58.44103850577639</c:v>
                </c:pt>
                <c:pt idx="21">
                  <c:v>62.294069557973103</c:v>
                </c:pt>
                <c:pt idx="22">
                  <c:v>66.105122639895527</c:v>
                </c:pt>
                <c:pt idx="23">
                  <c:v>69.867842917011785</c:v>
                </c:pt>
                <c:pt idx="24">
                  <c:v>73.61513495697713</c:v>
                </c:pt>
                <c:pt idx="25">
                  <c:v>77.49001224647192</c:v>
                </c:pt>
                <c:pt idx="26">
                  <c:v>81.645979420240806</c:v>
                </c:pt>
                <c:pt idx="27">
                  <c:v>86.286754933491167</c:v>
                </c:pt>
                <c:pt idx="28">
                  <c:v>91.672360239012221</c:v>
                </c:pt>
                <c:pt idx="29">
                  <c:v>97.057965544533289</c:v>
                </c:pt>
                <c:pt idx="30">
                  <c:v>102.35454798225629</c:v>
                </c:pt>
                <c:pt idx="31">
                  <c:v>107.55000982900474</c:v>
                </c:pt>
                <c:pt idx="32">
                  <c:v>112.65621223296777</c:v>
                </c:pt>
                <c:pt idx="33">
                  <c:v>117.75615036283625</c:v>
                </c:pt>
                <c:pt idx="34">
                  <c:v>122.96453541113235</c:v>
                </c:pt>
                <c:pt idx="35">
                  <c:v>128.4615250860474</c:v>
                </c:pt>
                <c:pt idx="36">
                  <c:v>134.2240922144463</c:v>
                </c:pt>
                <c:pt idx="37">
                  <c:v>139.90969967757783</c:v>
                </c:pt>
                <c:pt idx="38">
                  <c:v>145.33166136825383</c:v>
                </c:pt>
                <c:pt idx="39">
                  <c:v>150.47952561490496</c:v>
                </c:pt>
                <c:pt idx="40">
                  <c:v>155.40083009068121</c:v>
                </c:pt>
                <c:pt idx="41">
                  <c:v>160.28938381136686</c:v>
                </c:pt>
                <c:pt idx="42">
                  <c:v>165.25444367353535</c:v>
                </c:pt>
                <c:pt idx="43">
                  <c:v>170.35958287150677</c:v>
                </c:pt>
                <c:pt idx="44">
                  <c:v>175.48166378768585</c:v>
                </c:pt>
                <c:pt idx="45">
                  <c:v>180.52737113828124</c:v>
                </c:pt>
                <c:pt idx="46">
                  <c:v>185.40112252621279</c:v>
                </c:pt>
                <c:pt idx="47">
                  <c:v>190.14310175858202</c:v>
                </c:pt>
                <c:pt idx="48">
                  <c:v>194.83843324450666</c:v>
                </c:pt>
                <c:pt idx="49">
                  <c:v>199.8437563203841</c:v>
                </c:pt>
                <c:pt idx="50">
                  <c:v>205.28638460042862</c:v>
                </c:pt>
                <c:pt idx="51">
                  <c:v>211.19444125756303</c:v>
                </c:pt>
                <c:pt idx="52">
                  <c:v>217.41110980223613</c:v>
                </c:pt>
                <c:pt idx="53">
                  <c:v>223.59830934851431</c:v>
                </c:pt>
                <c:pt idx="54">
                  <c:v>229.66061068600385</c:v>
                </c:pt>
                <c:pt idx="55">
                  <c:v>235.58339481045084</c:v>
                </c:pt>
                <c:pt idx="56">
                  <c:v>241.41565408091174</c:v>
                </c:pt>
                <c:pt idx="57">
                  <c:v>247.36183032614329</c:v>
                </c:pt>
                <c:pt idx="58">
                  <c:v>253.64248865471188</c:v>
                </c:pt>
                <c:pt idx="59">
                  <c:v>260.33977519527463</c:v>
                </c:pt>
                <c:pt idx="60">
                  <c:v>267.2593991766974</c:v>
                </c:pt>
                <c:pt idx="61">
                  <c:v>274.18284916150458</c:v>
                </c:pt>
                <c:pt idx="62">
                  <c:v>281.00058704830883</c:v>
                </c:pt>
                <c:pt idx="63">
                  <c:v>287.69881365835823</c:v>
                </c:pt>
                <c:pt idx="64">
                  <c:v>294.2904376741547</c:v>
                </c:pt>
                <c:pt idx="65">
                  <c:v>300.89511606578412</c:v>
                </c:pt>
                <c:pt idx="66">
                  <c:v>307.52454139758146</c:v>
                </c:pt>
                <c:pt idx="67">
                  <c:v>314.11451831777777</c:v>
                </c:pt>
                <c:pt idx="68">
                  <c:v>320.63990188628884</c:v>
                </c:pt>
                <c:pt idx="69">
                  <c:v>327.10895075811555</c:v>
                </c:pt>
                <c:pt idx="70">
                  <c:v>333.50438621888202</c:v>
                </c:pt>
                <c:pt idx="71">
                  <c:v>339.8217564454942</c:v>
                </c:pt>
                <c:pt idx="72">
                  <c:v>346.05568271823773</c:v>
                </c:pt>
                <c:pt idx="73">
                  <c:v>352.31759289842751</c:v>
                </c:pt>
                <c:pt idx="74">
                  <c:v>358.76017781027724</c:v>
                </c:pt>
                <c:pt idx="75">
                  <c:v>365.47212241875201</c:v>
                </c:pt>
                <c:pt idx="76">
                  <c:v>372.35545919458121</c:v>
                </c:pt>
                <c:pt idx="77">
                  <c:v>379.21261903523379</c:v>
                </c:pt>
                <c:pt idx="78">
                  <c:v>385.96783258226424</c:v>
                </c:pt>
                <c:pt idx="79">
                  <c:v>392.64138774241127</c:v>
                </c:pt>
                <c:pt idx="80">
                  <c:v>399.23469957187763</c:v>
                </c:pt>
                <c:pt idx="81">
                  <c:v>405.7961807978931</c:v>
                </c:pt>
                <c:pt idx="82">
                  <c:v>412.39134015994188</c:v>
                </c:pt>
                <c:pt idx="83">
                  <c:v>419.01304642401954</c:v>
                </c:pt>
                <c:pt idx="84">
                  <c:v>425.64412705144287</c:v>
                </c:pt>
                <c:pt idx="85">
                  <c:v>432.24737547968533</c:v>
                </c:pt>
                <c:pt idx="86">
                  <c:v>438.76406727247991</c:v>
                </c:pt>
                <c:pt idx="87">
                  <c:v>445.20589977013788</c:v>
                </c:pt>
                <c:pt idx="88">
                  <c:v>451.58788155889727</c:v>
                </c:pt>
                <c:pt idx="89">
                  <c:v>457.97566517022119</c:v>
                </c:pt>
                <c:pt idx="90">
                  <c:v>464.40077642772025</c:v>
                </c:pt>
                <c:pt idx="91">
                  <c:v>470.92345807797108</c:v>
                </c:pt>
                <c:pt idx="92">
                  <c:v>477.5691228681535</c:v>
                </c:pt>
                <c:pt idx="93">
                  <c:v>484.23674950563225</c:v>
                </c:pt>
                <c:pt idx="94">
                  <c:v>490.81298117618275</c:v>
                </c:pt>
                <c:pt idx="95">
                  <c:v>497.29951646924144</c:v>
                </c:pt>
                <c:pt idx="96">
                  <c:v>503.72249549359179</c:v>
                </c:pt>
                <c:pt idx="97">
                  <c:v>510.15239352089463</c:v>
                </c:pt>
                <c:pt idx="98">
                  <c:v>516.57041004358155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34E-4363-A95C-19B1F329687A}"/>
            </c:ext>
          </c:extLst>
        </c:ser>
        <c:ser>
          <c:idx val="25"/>
          <c:order val="25"/>
          <c:tx>
            <c:v>Alt1a_85_LP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1.3893762566145977</c:v>
                </c:pt>
                <c:pt idx="1">
                  <c:v>2.9152516907898294</c:v>
                </c:pt>
                <c:pt idx="2">
                  <c:v>4.5276352958360384</c:v>
                </c:pt>
                <c:pt idx="3">
                  <c:v>6.3647856873233186</c:v>
                </c:pt>
                <c:pt idx="4">
                  <c:v>8.3934868568344356</c:v>
                </c:pt>
                <c:pt idx="5">
                  <c:v>10.484756309661723</c:v>
                </c:pt>
                <c:pt idx="6">
                  <c:v>12.558045870222962</c:v>
                </c:pt>
                <c:pt idx="7">
                  <c:v>14.599226222305925</c:v>
                </c:pt>
                <c:pt idx="8">
                  <c:v>16.651474232394584</c:v>
                </c:pt>
                <c:pt idx="9">
                  <c:v>18.935487899097989</c:v>
                </c:pt>
                <c:pt idx="10">
                  <c:v>21.597716508169356</c:v>
                </c:pt>
                <c:pt idx="11">
                  <c:v>24.687337313298858</c:v>
                </c:pt>
                <c:pt idx="12">
                  <c:v>28.111821318476082</c:v>
                </c:pt>
                <c:pt idx="13">
                  <c:v>31.628195891743736</c:v>
                </c:pt>
                <c:pt idx="14">
                  <c:v>35.091413464218114</c:v>
                </c:pt>
                <c:pt idx="15">
                  <c:v>38.496790241309377</c:v>
                </c:pt>
                <c:pt idx="16">
                  <c:v>41.865146232702777</c:v>
                </c:pt>
                <c:pt idx="17">
                  <c:v>45.340609818761585</c:v>
                </c:pt>
                <c:pt idx="18">
                  <c:v>48.954231519141487</c:v>
                </c:pt>
                <c:pt idx="19">
                  <c:v>52.67704775116011</c:v>
                </c:pt>
                <c:pt idx="20">
                  <c:v>56.47716040049017</c:v>
                </c:pt>
                <c:pt idx="21">
                  <c:v>60.259991782048324</c:v>
                </c:pt>
                <c:pt idx="22">
                  <c:v>64.002302680349374</c:v>
                </c:pt>
                <c:pt idx="23">
                  <c:v>67.697661190316396</c:v>
                </c:pt>
                <c:pt idx="24">
                  <c:v>71.378942019652158</c:v>
                </c:pt>
                <c:pt idx="25">
                  <c:v>75.189090603950731</c:v>
                </c:pt>
                <c:pt idx="26">
                  <c:v>79.282114376573205</c:v>
                </c:pt>
                <c:pt idx="27">
                  <c:v>83.862301741767496</c:v>
                </c:pt>
                <c:pt idx="28">
                  <c:v>89.193399242674644</c:v>
                </c:pt>
                <c:pt idx="29">
                  <c:v>94.524496743581793</c:v>
                </c:pt>
                <c:pt idx="30">
                  <c:v>99.76833370216697</c:v>
                </c:pt>
                <c:pt idx="31">
                  <c:v>104.91296301161644</c:v>
                </c:pt>
                <c:pt idx="32">
                  <c:v>109.97040208339268</c:v>
                </c:pt>
                <c:pt idx="33">
                  <c:v>115.02416794286808</c:v>
                </c:pt>
                <c:pt idx="34">
                  <c:v>120.19002622455974</c:v>
                </c:pt>
                <c:pt idx="35">
                  <c:v>125.65046805571816</c:v>
                </c:pt>
                <c:pt idx="36">
                  <c:v>131.38247732451086</c:v>
                </c:pt>
                <c:pt idx="37">
                  <c:v>137.04210664175838</c:v>
                </c:pt>
                <c:pt idx="38">
                  <c:v>142.44119332144624</c:v>
                </c:pt>
                <c:pt idx="39">
                  <c:v>147.56859256906452</c:v>
                </c:pt>
                <c:pt idx="40">
                  <c:v>152.47121948635993</c:v>
                </c:pt>
                <c:pt idx="41">
                  <c:v>157.34248274445832</c:v>
                </c:pt>
                <c:pt idx="42">
                  <c:v>162.29147169252133</c:v>
                </c:pt>
                <c:pt idx="43">
                  <c:v>167.38165917689633</c:v>
                </c:pt>
                <c:pt idx="44">
                  <c:v>172.48976913626899</c:v>
                </c:pt>
                <c:pt idx="45">
                  <c:v>177.5223324552764</c:v>
                </c:pt>
                <c:pt idx="46">
                  <c:v>182.38376513152136</c:v>
                </c:pt>
                <c:pt idx="47">
                  <c:v>187.11417465151843</c:v>
                </c:pt>
                <c:pt idx="48">
                  <c:v>191.79862894486024</c:v>
                </c:pt>
                <c:pt idx="49">
                  <c:v>196.79379664441242</c:v>
                </c:pt>
                <c:pt idx="50">
                  <c:v>202.22699020518115</c:v>
                </c:pt>
                <c:pt idx="51">
                  <c:v>208.12631824760393</c:v>
                </c:pt>
                <c:pt idx="52">
                  <c:v>214.33481487510491</c:v>
                </c:pt>
                <c:pt idx="53">
                  <c:v>220.5141830413196</c:v>
                </c:pt>
                <c:pt idx="54">
                  <c:v>226.56886762122059</c:v>
                </c:pt>
                <c:pt idx="55">
                  <c:v>232.484249919946</c:v>
                </c:pt>
                <c:pt idx="56">
                  <c:v>238.30925872853214</c:v>
                </c:pt>
                <c:pt idx="57">
                  <c:v>244.24838423855934</c:v>
                </c:pt>
                <c:pt idx="58">
                  <c:v>250.52232493712225</c:v>
                </c:pt>
                <c:pt idx="59">
                  <c:v>257.21328210157458</c:v>
                </c:pt>
                <c:pt idx="60">
                  <c:v>264.12691464137839</c:v>
                </c:pt>
                <c:pt idx="61">
                  <c:v>271.04449066228602</c:v>
                </c:pt>
                <c:pt idx="62">
                  <c:v>277.85643694958191</c:v>
                </c:pt>
                <c:pt idx="63">
                  <c:v>284.54895354831154</c:v>
                </c:pt>
                <c:pt idx="64">
                  <c:v>291.13494140932289</c:v>
                </c:pt>
                <c:pt idx="65">
                  <c:v>297.73408570207505</c:v>
                </c:pt>
                <c:pt idx="66">
                  <c:v>304.3581334425163</c:v>
                </c:pt>
                <c:pt idx="67">
                  <c:v>310.9428603383156</c:v>
                </c:pt>
                <c:pt idx="68">
                  <c:v>317.46308403943408</c:v>
                </c:pt>
                <c:pt idx="69">
                  <c:v>323.92705133174832</c:v>
                </c:pt>
                <c:pt idx="70">
                  <c:v>330.31746901143885</c:v>
                </c:pt>
                <c:pt idx="71">
                  <c:v>336.62988867895541</c:v>
                </c:pt>
                <c:pt idx="72">
                  <c:v>342.8589561789675</c:v>
                </c:pt>
                <c:pt idx="73">
                  <c:v>349.11609740227527</c:v>
                </c:pt>
                <c:pt idx="74">
                  <c:v>355.55408361977106</c:v>
                </c:pt>
                <c:pt idx="75">
                  <c:v>362.26166667302635</c:v>
                </c:pt>
                <c:pt idx="76">
                  <c:v>369.14084622581589</c:v>
                </c:pt>
                <c:pt idx="77">
                  <c:v>375.99400310245727</c:v>
                </c:pt>
                <c:pt idx="78">
                  <c:v>382.74532826572016</c:v>
                </c:pt>
                <c:pt idx="79">
                  <c:v>389.41507453406683</c:v>
                </c:pt>
                <c:pt idx="80">
                  <c:v>396.00465668317975</c:v>
                </c:pt>
                <c:pt idx="81">
                  <c:v>402.56250161843542</c:v>
                </c:pt>
                <c:pt idx="82">
                  <c:v>409.15410690526988</c:v>
                </c:pt>
                <c:pt idx="83">
                  <c:v>415.77233639363828</c:v>
                </c:pt>
                <c:pt idx="84">
                  <c:v>422.4000153875341</c:v>
                </c:pt>
                <c:pt idx="85">
                  <c:v>428.99993944665925</c:v>
                </c:pt>
                <c:pt idx="86">
                  <c:v>435.51338665989601</c:v>
                </c:pt>
                <c:pt idx="87">
                  <c:v>441.95203717568376</c:v>
                </c:pt>
                <c:pt idx="88">
                  <c:v>448.33089312877968</c:v>
                </c:pt>
                <c:pt idx="89">
                  <c:v>454.71560742553095</c:v>
                </c:pt>
                <c:pt idx="90">
                  <c:v>461.13770126567931</c:v>
                </c:pt>
                <c:pt idx="91">
                  <c:v>467.6574117218068</c:v>
                </c:pt>
                <c:pt idx="92">
                  <c:v>474.30017023916838</c:v>
                </c:pt>
                <c:pt idx="93">
                  <c:v>480.96498838026554</c:v>
                </c:pt>
                <c:pt idx="94">
                  <c:v>487.53849173838006</c:v>
                </c:pt>
                <c:pt idx="95">
                  <c:v>494.02237273336533</c:v>
                </c:pt>
                <c:pt idx="96">
                  <c:v>500.44274879609037</c:v>
                </c:pt>
                <c:pt idx="97">
                  <c:v>506.87008904014698</c:v>
                </c:pt>
                <c:pt idx="98">
                  <c:v>513.28561560113269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Alt1b_85_HF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1.6189832820762422</c:v>
                      </c:pt>
                      <c:pt idx="1">
                        <c:v>1.7515102387301134</c:v>
                      </c:pt>
                      <c:pt idx="2">
                        <c:v>1.8334309589894624</c:v>
                      </c:pt>
                      <c:pt idx="3">
                        <c:v>2.0537302993494251</c:v>
                      </c:pt>
                      <c:pt idx="4">
                        <c:v>2.2408781846270251</c:v>
                      </c:pt>
                      <c:pt idx="5">
                        <c:v>2.2998313485902537</c:v>
                      </c:pt>
                      <c:pt idx="6">
                        <c:v>2.2781916696607323</c:v>
                      </c:pt>
                      <c:pt idx="7">
                        <c:v>2.2418585447371311</c:v>
                      </c:pt>
                      <c:pt idx="8">
                        <c:v>2.2488140191008759</c:v>
                      </c:pt>
                      <c:pt idx="9">
                        <c:v>2.4760457394822759</c:v>
                      </c:pt>
                      <c:pt idx="10">
                        <c:v>2.8492172149579162</c:v>
                      </c:pt>
                      <c:pt idx="11">
                        <c:v>3.2715886098536999</c:v>
                      </c:pt>
                      <c:pt idx="12">
                        <c:v>3.602031834903042</c:v>
                      </c:pt>
                      <c:pt idx="13">
                        <c:v>3.6904464000405444</c:v>
                      </c:pt>
                      <c:pt idx="14">
                        <c:v>3.6323331648768642</c:v>
                      </c:pt>
                      <c:pt idx="15">
                        <c:v>3.5694064191138977</c:v>
                      </c:pt>
                      <c:pt idx="16">
                        <c:v>3.5276568523241174</c:v>
                      </c:pt>
                      <c:pt idx="17">
                        <c:v>3.6303629929516634</c:v>
                      </c:pt>
                      <c:pt idx="18">
                        <c:v>3.7644110036575871</c:v>
                      </c:pt>
                      <c:pt idx="19">
                        <c:v>3.8694600255028031</c:v>
                      </c:pt>
                      <c:pt idx="20">
                        <c:v>3.942862515099133</c:v>
                      </c:pt>
                      <c:pt idx="21">
                        <c:v>3.9222559612826862</c:v>
                      </c:pt>
                      <c:pt idx="22">
                        <c:v>3.8788319753510545</c:v>
                      </c:pt>
                      <c:pt idx="23">
                        <c:v>3.8291291561565486</c:v>
                      </c:pt>
                      <c:pt idx="24">
                        <c:v>3.8123604935758459</c:v>
                      </c:pt>
                      <c:pt idx="25">
                        <c:v>3.9386739664310357</c:v>
                      </c:pt>
                      <c:pt idx="26">
                        <c:v>4.2179895926752531</c:v>
                      </c:pt>
                      <c:pt idx="27">
                        <c:v>4.7004543670054941</c:v>
                      </c:pt>
                      <c:pt idx="28">
                        <c:v>5.4392770504343639</c:v>
                      </c:pt>
                      <c:pt idx="29">
                        <c:v>5.4392770504343639</c:v>
                      </c:pt>
                      <c:pt idx="30">
                        <c:v>5.348803664573361</c:v>
                      </c:pt>
                      <c:pt idx="31">
                        <c:v>5.2471539254837776</c:v>
                      </c:pt>
                      <c:pt idx="32">
                        <c:v>5.1603304849482985</c:v>
                      </c:pt>
                      <c:pt idx="33">
                        <c:v>5.1624168080102519</c:v>
                      </c:pt>
                      <c:pt idx="34">
                        <c:v>5.2872860645751913</c:v>
                      </c:pt>
                      <c:pt idx="35">
                        <c:v>5.5958714124257689</c:v>
                      </c:pt>
                      <c:pt idx="36">
                        <c:v>5.8813574490598839</c:v>
                      </c:pt>
                      <c:pt idx="37">
                        <c:v>5.8211910515660863</c:v>
                      </c:pt>
                      <c:pt idx="38">
                        <c:v>5.5693590994913791</c:v>
                      </c:pt>
                      <c:pt idx="39">
                        <c:v>5.2989658236148891</c:v>
                      </c:pt>
                      <c:pt idx="40">
                        <c:v>5.0706207011376438</c:v>
                      </c:pt>
                      <c:pt idx="41">
                        <c:v>5.0327439853109048</c:v>
                      </c:pt>
                      <c:pt idx="42">
                        <c:v>5.1018171644733634</c:v>
                      </c:pt>
                      <c:pt idx="43">
                        <c:v>5.2334403640717833</c:v>
                      </c:pt>
                      <c:pt idx="44">
                        <c:v>5.2422411236467967</c:v>
                      </c:pt>
                      <c:pt idx="45">
                        <c:v>5.1586552788466609</c:v>
                      </c:pt>
                      <c:pt idx="46">
                        <c:v>4.9792921457612422</c:v>
                      </c:pt>
                      <c:pt idx="47">
                        <c:v>4.8405750507473799</c:v>
                      </c:pt>
                      <c:pt idx="48">
                        <c:v>4.7872367485583389</c:v>
                      </c:pt>
                      <c:pt idx="49">
                        <c:v>5.0900605100866834</c:v>
                      </c:pt>
                      <c:pt idx="50">
                        <c:v>5.5200847551754233</c:v>
                      </c:pt>
                      <c:pt idx="51">
                        <c:v>5.9783415059401213</c:v>
                      </c:pt>
                      <c:pt idx="52">
                        <c:v>6.2811018085570245</c:v>
                      </c:pt>
                      <c:pt idx="53">
                        <c:v>6.2476767642496984</c:v>
                      </c:pt>
                      <c:pt idx="54">
                        <c:v>6.1199676337209334</c:v>
                      </c:pt>
                      <c:pt idx="55">
                        <c:v>5.9777791165806189</c:v>
                      </c:pt>
                      <c:pt idx="56">
                        <c:v>5.8852328875881419</c:v>
                      </c:pt>
                      <c:pt idx="57">
                        <c:v>5.9968874430789993</c:v>
                      </c:pt>
                      <c:pt idx="58">
                        <c:v>6.3281518635664842</c:v>
                      </c:pt>
                      <c:pt idx="59">
                        <c:v>6.7411631872365962</c:v>
                      </c:pt>
                      <c:pt idx="60">
                        <c:v>6.9602939740308045</c:v>
                      </c:pt>
                      <c:pt idx="61">
                        <c:v>6.9626568699540918</c:v>
                      </c:pt>
                      <c:pt idx="62">
                        <c:v>6.8558503287829806</c:v>
                      </c:pt>
                      <c:pt idx="63">
                        <c:v>6.7353339759658226</c:v>
                      </c:pt>
                      <c:pt idx="64">
                        <c:v>6.6278456012541929</c:v>
                      </c:pt>
                      <c:pt idx="65">
                        <c:v>6.6398420219506153</c:v>
                      </c:pt>
                      <c:pt idx="66">
                        <c:v>6.6631440235510597</c:v>
                      </c:pt>
                      <c:pt idx="67">
                        <c:v>6.6224776541647623</c:v>
                      </c:pt>
                      <c:pt idx="68">
                        <c:v>6.5569654698299775</c:v>
                      </c:pt>
                      <c:pt idx="69">
                        <c:v>6.4998418637154396</c:v>
                      </c:pt>
                      <c:pt idx="70">
                        <c:v>6.4255871974351537</c:v>
                      </c:pt>
                      <c:pt idx="71">
                        <c:v>6.3469028851516693</c:v>
                      </c:pt>
                      <c:pt idx="72">
                        <c:v>6.2627070117348094</c:v>
                      </c:pt>
                      <c:pt idx="73">
                        <c:v>6.289976411350092</c:v>
                      </c:pt>
                      <c:pt idx="74">
                        <c:v>6.4693970121546105</c:v>
                      </c:pt>
                      <c:pt idx="75">
                        <c:v>6.7370388822461491</c:v>
                      </c:pt>
                      <c:pt idx="76">
                        <c:v>6.9069326907004367</c:v>
                      </c:pt>
                      <c:pt idx="77">
                        <c:v>6.8796132253450013</c:v>
                      </c:pt>
                      <c:pt idx="78">
                        <c:v>6.7768275489092131</c:v>
                      </c:pt>
                      <c:pt idx="79">
                        <c:v>6.6945964268810867</c:v>
                      </c:pt>
                      <c:pt idx="80">
                        <c:v>6.6138169090356262</c:v>
                      </c:pt>
                      <c:pt idx="81">
                        <c:v>6.5813846959525977</c:v>
                      </c:pt>
                      <c:pt idx="82">
                        <c:v>6.614546044253208</c:v>
                      </c:pt>
                      <c:pt idx="83">
                        <c:v>6.640618263939464</c:v>
                      </c:pt>
                      <c:pt idx="84">
                        <c:v>6.6495338532509836</c:v>
                      </c:pt>
                      <c:pt idx="85">
                        <c:v>6.6212343178407318</c:v>
                      </c:pt>
                      <c:pt idx="86">
                        <c:v>6.5341999325570681</c:v>
                      </c:pt>
                      <c:pt idx="87">
                        <c:v>6.458979044561505</c:v>
                      </c:pt>
                      <c:pt idx="88">
                        <c:v>6.3988114498024711</c:v>
                      </c:pt>
                      <c:pt idx="89">
                        <c:v>6.404295477659546</c:v>
                      </c:pt>
                      <c:pt idx="90">
                        <c:v>6.441333899677951</c:v>
                      </c:pt>
                      <c:pt idx="91">
                        <c:v>6.5386448964341541</c:v>
                      </c:pt>
                      <c:pt idx="92">
                        <c:v>6.6612459645155013</c:v>
                      </c:pt>
                      <c:pt idx="93">
                        <c:v>6.6826126982703071</c:v>
                      </c:pt>
                      <c:pt idx="94">
                        <c:v>6.590735289528018</c:v>
                      </c:pt>
                      <c:pt idx="95">
                        <c:v>6.5005990238546874</c:v>
                      </c:pt>
                      <c:pt idx="96">
                        <c:v>6.4367464350227284</c:v>
                      </c:pt>
                      <c:pt idx="97">
                        <c:v>6.4434173949579856</c:v>
                      </c:pt>
                      <c:pt idx="98">
                        <c:v>6.431154856669937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34E-4363-A95C-19B1F32968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Alt1b_85_HF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4E-4363-A95C-19B1F32968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Alt1b_85_MF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1.5042454663546496</c:v>
                      </c:pt>
                      <c:pt idx="1">
                        <c:v>1.6387781479889876</c:v>
                      </c:pt>
                      <c:pt idx="2">
                        <c:v>1.7230124942334655</c:v>
                      </c:pt>
                      <c:pt idx="3">
                        <c:v>1.9455463365103098</c:v>
                      </c:pt>
                      <c:pt idx="4">
                        <c:v>2.1349386359191014</c:v>
                      </c:pt>
                      <c:pt idx="5">
                        <c:v>2.1957165954985367</c:v>
                      </c:pt>
                      <c:pt idx="6">
                        <c:v>2.1759231642135703</c:v>
                      </c:pt>
                      <c:pt idx="7">
                        <c:v>2.1417202560154038</c:v>
                      </c:pt>
                      <c:pt idx="8">
                        <c:v>2.1507476037438411</c:v>
                      </c:pt>
                      <c:pt idx="9">
                        <c:v>2.3802604791709214</c:v>
                      </c:pt>
                      <c:pt idx="10">
                        <c:v>2.7559714222813154</c:v>
                      </c:pt>
                      <c:pt idx="11">
                        <c:v>3.1808606743658445</c:v>
                      </c:pt>
                      <c:pt idx="12">
                        <c:v>3.5135355309916574</c:v>
                      </c:pt>
                      <c:pt idx="13">
                        <c:v>3.6036970987880559</c:v>
                      </c:pt>
                      <c:pt idx="14">
                        <c:v>3.5480773113028699</c:v>
                      </c:pt>
                      <c:pt idx="15">
                        <c:v>3.487643841048468</c:v>
                      </c:pt>
                      <c:pt idx="16">
                        <c:v>3.4483324065412342</c:v>
                      </c:pt>
                      <c:pt idx="17">
                        <c:v>3.5532471414174824</c:v>
                      </c:pt>
                      <c:pt idx="18">
                        <c:v>3.6893558812998748</c:v>
                      </c:pt>
                      <c:pt idx="19">
                        <c:v>3.7964850071824592</c:v>
                      </c:pt>
                      <c:pt idx="20">
                        <c:v>3.8718409918681798</c:v>
                      </c:pt>
                      <c:pt idx="21">
                        <c:v>3.8529022740620333</c:v>
                      </c:pt>
                      <c:pt idx="22">
                        <c:v>3.8109333923360498</c:v>
                      </c:pt>
                      <c:pt idx="23">
                        <c:v>3.7626084980514598</c:v>
                      </c:pt>
                      <c:pt idx="24">
                        <c:v>3.7471872295709017</c:v>
                      </c:pt>
                      <c:pt idx="25">
                        <c:v>3.8747790406631233</c:v>
                      </c:pt>
                      <c:pt idx="26">
                        <c:v>4.1558761125694268</c:v>
                      </c:pt>
                      <c:pt idx="27">
                        <c:v>4.6406918314097405</c:v>
                      </c:pt>
                      <c:pt idx="28">
                        <c:v>5.3855608276274696</c:v>
                      </c:pt>
                      <c:pt idx="29">
                        <c:v>5.3855608276274696</c:v>
                      </c:pt>
                      <c:pt idx="30">
                        <c:v>5.2967021825373557</c:v>
                      </c:pt>
                      <c:pt idx="31">
                        <c:v>5.196315646672792</c:v>
                      </c:pt>
                      <c:pt idx="32">
                        <c:v>5.1094549532623086</c:v>
                      </c:pt>
                      <c:pt idx="33">
                        <c:v>5.1090147081130128</c:v>
                      </c:pt>
                      <c:pt idx="34">
                        <c:v>5.2281269863204844</c:v>
                      </c:pt>
                      <c:pt idx="35">
                        <c:v>5.5305437581684993</c:v>
                      </c:pt>
                      <c:pt idx="36">
                        <c:v>5.8099274921020507</c:v>
                      </c:pt>
                      <c:pt idx="37">
                        <c:v>5.7443743835952201</c:v>
                      </c:pt>
                      <c:pt idx="38">
                        <c:v>5.4886958495077227</c:v>
                      </c:pt>
                      <c:pt idx="39">
                        <c:v>5.2178770537762649</c:v>
                      </c:pt>
                      <c:pt idx="40">
                        <c:v>4.991326972382403</c:v>
                      </c:pt>
                      <c:pt idx="41">
                        <c:v>4.956581526273955</c:v>
                      </c:pt>
                      <c:pt idx="42">
                        <c:v>5.0297714598147678</c:v>
                      </c:pt>
                      <c:pt idx="43">
                        <c:v>5.1659307409064876</c:v>
                      </c:pt>
                      <c:pt idx="44">
                        <c:v>5.1790441957572062</c:v>
                      </c:pt>
                      <c:pt idx="45">
                        <c:v>5.0992505565207376</c:v>
                      </c:pt>
                      <c:pt idx="46">
                        <c:v>4.9237599029196719</c:v>
                      </c:pt>
                      <c:pt idx="47">
                        <c:v>4.788649219610889</c:v>
                      </c:pt>
                      <c:pt idx="48">
                        <c:v>4.7387561999885026</c:v>
                      </c:pt>
                      <c:pt idx="49">
                        <c:v>5.0452540005484146</c:v>
                      </c:pt>
                      <c:pt idx="50">
                        <c:v>5.4789953714742428</c:v>
                      </c:pt>
                      <c:pt idx="51">
                        <c:v>5.9409066724811188</c:v>
                      </c:pt>
                      <c:pt idx="52">
                        <c:v>6.2466258092215146</c:v>
                      </c:pt>
                      <c:pt idx="53">
                        <c:v>6.2151608497953701</c:v>
                      </c:pt>
                      <c:pt idx="54">
                        <c:v>6.0888132162915207</c:v>
                      </c:pt>
                      <c:pt idx="55">
                        <c:v>5.9479262903471124</c:v>
                      </c:pt>
                      <c:pt idx="56">
                        <c:v>5.8563475901147344</c:v>
                      </c:pt>
                      <c:pt idx="57">
                        <c:v>5.9691145972662785</c:v>
                      </c:pt>
                      <c:pt idx="58">
                        <c:v>6.3020191122390532</c:v>
                      </c:pt>
                      <c:pt idx="59">
                        <c:v>6.7168932610060699</c:v>
                      </c:pt>
                      <c:pt idx="60">
                        <c:v>6.9376711237242104</c:v>
                      </c:pt>
                      <c:pt idx="61">
                        <c:v>6.9407440106703255</c:v>
                      </c:pt>
                      <c:pt idx="62">
                        <c:v>6.8344615455634106</c:v>
                      </c:pt>
                      <c:pt idx="63">
                        <c:v>6.7144340895435004</c:v>
                      </c:pt>
                      <c:pt idx="64">
                        <c:v>6.607380261884547</c:v>
                      </c:pt>
                      <c:pt idx="65">
                        <c:v>6.619913251297854</c:v>
                      </c:pt>
                      <c:pt idx="66">
                        <c:v>6.6439679438514485</c:v>
                      </c:pt>
                      <c:pt idx="67">
                        <c:v>6.6039331858689572</c:v>
                      </c:pt>
                      <c:pt idx="68">
                        <c:v>6.5388916377081108</c:v>
                      </c:pt>
                      <c:pt idx="69">
                        <c:v>6.4821729409356301</c:v>
                      </c:pt>
                      <c:pt idx="70">
                        <c:v>6.4082471543650543</c:v>
                      </c:pt>
                      <c:pt idx="71">
                        <c:v>6.3298846963108675</c:v>
                      </c:pt>
                      <c:pt idx="72">
                        <c:v>6.2460884490717588</c:v>
                      </c:pt>
                      <c:pt idx="73">
                        <c:v>6.2737399102278166</c:v>
                      </c:pt>
                      <c:pt idx="74">
                        <c:v>6.4538450722419087</c:v>
                      </c:pt>
                      <c:pt idx="75">
                        <c:v>6.7224284411291375</c:v>
                      </c:pt>
                      <c:pt idx="76">
                        <c:v>6.8931406691394983</c:v>
                      </c:pt>
                      <c:pt idx="77">
                        <c:v>6.8664434062541142</c:v>
                      </c:pt>
                      <c:pt idx="78">
                        <c:v>6.7641147734239109</c:v>
                      </c:pt>
                      <c:pt idx="79">
                        <c:v>6.6821954664328942</c:v>
                      </c:pt>
                      <c:pt idx="80">
                        <c:v>6.6017118587422825</c:v>
                      </c:pt>
                      <c:pt idx="81">
                        <c:v>6.5696164139223203</c:v>
                      </c:pt>
                      <c:pt idx="82">
                        <c:v>6.6030685924106809</c:v>
                      </c:pt>
                      <c:pt idx="83">
                        <c:v>6.6294094243344226</c:v>
                      </c:pt>
                      <c:pt idx="84">
                        <c:v>6.6385857429732908</c:v>
                      </c:pt>
                      <c:pt idx="85">
                        <c:v>6.6105526596866255</c:v>
                      </c:pt>
                      <c:pt idx="86">
                        <c:v>6.5237919554528174</c:v>
                      </c:pt>
                      <c:pt idx="87">
                        <c:v>6.4487800250558482</c:v>
                      </c:pt>
                      <c:pt idx="88">
                        <c:v>6.3887972338231478</c:v>
                      </c:pt>
                      <c:pt idx="89">
                        <c:v>6.3944673560952712</c:v>
                      </c:pt>
                      <c:pt idx="90">
                        <c:v>6.4316756398048556</c:v>
                      </c:pt>
                      <c:pt idx="91">
                        <c:v>6.5291394508333696</c:v>
                      </c:pt>
                      <c:pt idx="92">
                        <c:v>6.6519629293688336</c:v>
                      </c:pt>
                      <c:pt idx="93">
                        <c:v>6.6736729681861027</c:v>
                      </c:pt>
                      <c:pt idx="94">
                        <c:v>6.5820746941484307</c:v>
                      </c:pt>
                      <c:pt idx="95">
                        <c:v>6.4921938354487603</c:v>
                      </c:pt>
                      <c:pt idx="96">
                        <c:v>6.4285151497325685</c:v>
                      </c:pt>
                      <c:pt idx="97">
                        <c:v>6.4353335774629628</c:v>
                      </c:pt>
                      <c:pt idx="98">
                        <c:v>6.4232957559096215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4E-4363-A95C-19B1F32968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Alt1b_85_MF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4E-4363-A95C-19B1F32968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Alt1b_85_LF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1.3893621004707764</c:v>
                      </c:pt>
                      <c:pt idx="1">
                        <c:v>1.5258617153265643</c:v>
                      </c:pt>
                      <c:pt idx="2">
                        <c:v>1.6123703716995188</c:v>
                      </c:pt>
                      <c:pt idx="3">
                        <c:v>1.8371376300157372</c:v>
                      </c:pt>
                      <c:pt idx="4">
                        <c:v>2.0286887069974213</c:v>
                      </c:pt>
                      <c:pt idx="5">
                        <c:v>2.0912571335431824</c:v>
                      </c:pt>
                      <c:pt idx="6">
                        <c:v>2.0732774811360986</c:v>
                      </c:pt>
                      <c:pt idx="7">
                        <c:v>2.0411685668581998</c:v>
                      </c:pt>
                      <c:pt idx="8">
                        <c:v>2.0522365880057878</c:v>
                      </c:pt>
                      <c:pt idx="9">
                        <c:v>2.2840025906995836</c:v>
                      </c:pt>
                      <c:pt idx="10">
                        <c:v>2.6622178300399342</c:v>
                      </c:pt>
                      <c:pt idx="11">
                        <c:v>3.0896102775194256</c:v>
                      </c:pt>
                      <c:pt idx="12">
                        <c:v>3.4244740313616182</c:v>
                      </c:pt>
                      <c:pt idx="13">
                        <c:v>3.5163645808733035</c:v>
                      </c:pt>
                      <c:pt idx="14">
                        <c:v>3.4632080985486131</c:v>
                      </c:pt>
                      <c:pt idx="15">
                        <c:v>3.4053688540166229</c:v>
                      </c:pt>
                      <c:pt idx="16">
                        <c:v>3.3683483005682628</c:v>
                      </c:pt>
                      <c:pt idx="17">
                        <c:v>3.4754564161038028</c:v>
                      </c:pt>
                      <c:pt idx="18">
                        <c:v>3.6136147515950103</c:v>
                      </c:pt>
                      <c:pt idx="19">
                        <c:v>3.7228094865742061</c:v>
                      </c:pt>
                      <c:pt idx="20">
                        <c:v>3.8001060684043124</c:v>
                      </c:pt>
                      <c:pt idx="21">
                        <c:v>3.7828249660163622</c:v>
                      </c:pt>
                      <c:pt idx="22">
                        <c:v>3.7423045945500419</c:v>
                      </c:pt>
                      <c:pt idx="23">
                        <c:v>3.6953523180221453</c:v>
                      </c:pt>
                      <c:pt idx="24">
                        <c:v>3.681274728080516</c:v>
                      </c:pt>
                      <c:pt idx="25">
                        <c:v>3.8101424793581642</c:v>
                      </c:pt>
                      <c:pt idx="26">
                        <c:v>4.0930178539681545</c:v>
                      </c:pt>
                      <c:pt idx="27">
                        <c:v>4.5801817330499057</c:v>
                      </c:pt>
                      <c:pt idx="28">
                        <c:v>5.3310923573768525</c:v>
                      </c:pt>
                      <c:pt idx="29">
                        <c:v>5.3310923573768525</c:v>
                      </c:pt>
                      <c:pt idx="30">
                        <c:v>5.2438321038821938</c:v>
                      </c:pt>
                      <c:pt idx="31">
                        <c:v>5.1446246269204652</c:v>
                      </c:pt>
                      <c:pt idx="32">
                        <c:v>5.0574346053224444</c:v>
                      </c:pt>
                      <c:pt idx="33">
                        <c:v>5.053761643875708</c:v>
                      </c:pt>
                      <c:pt idx="34">
                        <c:v>5.1658545258527084</c:v>
                      </c:pt>
                      <c:pt idx="35">
                        <c:v>5.4604386264084592</c:v>
                      </c:pt>
                      <c:pt idx="36">
                        <c:v>5.7320066016125963</c:v>
                      </c:pt>
                      <c:pt idx="37">
                        <c:v>5.6596271642787483</c:v>
                      </c:pt>
                      <c:pt idx="38">
                        <c:v>5.3990847493300018</c:v>
                      </c:pt>
                      <c:pt idx="39">
                        <c:v>5.1273974145047081</c:v>
                      </c:pt>
                      <c:pt idx="40">
                        <c:v>4.9026251484646677</c:v>
                      </c:pt>
                      <c:pt idx="41">
                        <c:v>4.8712609811675369</c:v>
                      </c:pt>
                      <c:pt idx="42">
                        <c:v>4.9489850993810629</c:v>
                      </c:pt>
                      <c:pt idx="43">
                        <c:v>5.0901783788602</c:v>
                      </c:pt>
                      <c:pt idx="44">
                        <c:v>5.1080879086469668</c:v>
                      </c:pt>
                      <c:pt idx="45">
                        <c:v>5.0325137614439859</c:v>
                      </c:pt>
                      <c:pt idx="46">
                        <c:v>4.8613344753735186</c:v>
                      </c:pt>
                      <c:pt idx="47">
                        <c:v>4.7302350977552718</c:v>
                      </c:pt>
                      <c:pt idx="48">
                        <c:v>4.6841756892691935</c:v>
                      </c:pt>
                      <c:pt idx="49">
                        <c:v>4.9947628711941521</c:v>
                      </c:pt>
                      <c:pt idx="50">
                        <c:v>5.4326490000189649</c:v>
                      </c:pt>
                      <c:pt idx="51">
                        <c:v>5.8986418856133938</c:v>
                      </c:pt>
                      <c:pt idx="52">
                        <c:v>6.207668418282883</c:v>
                      </c:pt>
                      <c:pt idx="53">
                        <c:v>6.1783942033729655</c:v>
                      </c:pt>
                      <c:pt idx="54">
                        <c:v>6.0535658155767402</c:v>
                      </c:pt>
                      <c:pt idx="55">
                        <c:v>5.914130868346521</c:v>
                      </c:pt>
                      <c:pt idx="56">
                        <c:v>5.8236295432499965</c:v>
                      </c:pt>
                      <c:pt idx="57">
                        <c:v>5.9376374060049519</c:v>
                      </c:pt>
                      <c:pt idx="58">
                        <c:v>6.2723756510202202</c:v>
                      </c:pt>
                      <c:pt idx="59">
                        <c:v>6.6893354739998152</c:v>
                      </c:pt>
                      <c:pt idx="60">
                        <c:v>6.9119565698373684</c:v>
                      </c:pt>
                      <c:pt idx="61">
                        <c:v>6.9158150763867132</c:v>
                      </c:pt>
                      <c:pt idx="62">
                        <c:v>6.8101057440592436</c:v>
                      </c:pt>
                      <c:pt idx="63">
                        <c:v>6.6906094538468546</c:v>
                      </c:pt>
                      <c:pt idx="64">
                        <c:v>6.5840230241292383</c:v>
                      </c:pt>
                      <c:pt idx="65">
                        <c:v>6.5971391712482319</c:v>
                      </c:pt>
                      <c:pt idx="66">
                        <c:v>6.6220253738478565</c:v>
                      </c:pt>
                      <c:pt idx="67">
                        <c:v>6.5826869560421359</c:v>
                      </c:pt>
                      <c:pt idx="68">
                        <c:v>6.5181619012141629</c:v>
                      </c:pt>
                      <c:pt idx="69">
                        <c:v>6.4618871219520138</c:v>
                      </c:pt>
                      <c:pt idx="70">
                        <c:v>6.3883207890665332</c:v>
                      </c:pt>
                      <c:pt idx="71">
                        <c:v>6.3103129376667635</c:v>
                      </c:pt>
                      <c:pt idx="72">
                        <c:v>6.2269646464735544</c:v>
                      </c:pt>
                      <c:pt idx="73">
                        <c:v>6.2550458963913416</c:v>
                      </c:pt>
                      <c:pt idx="74">
                        <c:v>6.4359308839003022</c:v>
                      </c:pt>
                      <c:pt idx="75">
                        <c:v>6.7055935877478454</c:v>
                      </c:pt>
                      <c:pt idx="76">
                        <c:v>6.8772455755061142</c:v>
                      </c:pt>
                      <c:pt idx="77">
                        <c:v>6.8512634901764624</c:v>
                      </c:pt>
                      <c:pt idx="78">
                        <c:v>6.7494604191478116</c:v>
                      </c:pt>
                      <c:pt idx="79">
                        <c:v>6.6678999144124429</c:v>
                      </c:pt>
                      <c:pt idx="80">
                        <c:v>6.5877573714021826</c:v>
                      </c:pt>
                      <c:pt idx="81">
                        <c:v>6.5560502248061558</c:v>
                      </c:pt>
                      <c:pt idx="82">
                        <c:v>6.5898381356559552</c:v>
                      </c:pt>
                      <c:pt idx="83">
                        <c:v>6.6164888140075506</c:v>
                      </c:pt>
                      <c:pt idx="84">
                        <c:v>6.6259652648734448</c:v>
                      </c:pt>
                      <c:pt idx="85">
                        <c:v>6.598239167892169</c:v>
                      </c:pt>
                      <c:pt idx="86">
                        <c:v>6.5117937014587888</c:v>
                      </c:pt>
                      <c:pt idx="87">
                        <c:v>6.4370216589393312</c:v>
                      </c:pt>
                      <c:pt idx="88">
                        <c:v>6.3772503130905687</c:v>
                      </c:pt>
                      <c:pt idx="89">
                        <c:v>6.3831328618407861</c:v>
                      </c:pt>
                      <c:pt idx="90">
                        <c:v>6.4205349835606906</c:v>
                      </c:pt>
                      <c:pt idx="91">
                        <c:v>6.5181721845227845</c:v>
                      </c:pt>
                      <c:pt idx="92">
                        <c:v>6.641249379766168</c:v>
                      </c:pt>
                      <c:pt idx="93">
                        <c:v>6.6633528200630492</c:v>
                      </c:pt>
                      <c:pt idx="94">
                        <c:v>6.5720739925664429</c:v>
                      </c:pt>
                      <c:pt idx="95">
                        <c:v>6.4824853558483468</c:v>
                      </c:pt>
                      <c:pt idx="96">
                        <c:v>6.4190042788034747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4E-4363-A95C-19B1F32968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Alt1b_85_LF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4E-4363-A95C-19B1F32968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Alt1b_85_H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1.6222595773934676</c:v>
                      </c:pt>
                      <c:pt idx="1">
                        <c:v>1.754884853361411</c:v>
                      </c:pt>
                      <c:pt idx="2">
                        <c:v>1.8368786154386547</c:v>
                      </c:pt>
                      <c:pt idx="3">
                        <c:v>2.0574252962236095</c:v>
                      </c:pt>
                      <c:pt idx="4">
                        <c:v>2.2447579944083293</c:v>
                      </c:pt>
                      <c:pt idx="5">
                        <c:v>2.3037741834911087</c:v>
                      </c:pt>
                      <c:pt idx="6">
                        <c:v>2.2821507783718715</c:v>
                      </c:pt>
                      <c:pt idx="7">
                        <c:v>2.2458143445601251</c:v>
                      </c:pt>
                      <c:pt idx="8">
                        <c:v>2.2527534908841274</c:v>
                      </c:pt>
                      <c:pt idx="9">
                        <c:v>2.4801135764687632</c:v>
                      </c:pt>
                      <c:pt idx="10">
                        <c:v>2.8534727289034474</c:v>
                      </c:pt>
                      <c:pt idx="11">
                        <c:v>3.2760412409568476</c:v>
                      </c:pt>
                      <c:pt idx="12">
                        <c:v>3.6065947112481807</c:v>
                      </c:pt>
                      <c:pt idx="13">
                        <c:v>3.695018155386034</c:v>
                      </c:pt>
                      <c:pt idx="14">
                        <c:v>3.6368643467193444</c:v>
                      </c:pt>
                      <c:pt idx="15">
                        <c:v>3.5738222932879693</c:v>
                      </c:pt>
                      <c:pt idx="16">
                        <c:v>3.5322785562893868</c:v>
                      </c:pt>
                      <c:pt idx="17">
                        <c:v>3.6348363719896284</c:v>
                      </c:pt>
                      <c:pt idx="18">
                        <c:v>3.7687442385624066</c:v>
                      </c:pt>
                      <c:pt idx="19">
                        <c:v>3.8735128546966995</c:v>
                      </c:pt>
                      <c:pt idx="20">
                        <c:v>3.94673933289782</c:v>
                      </c:pt>
                      <c:pt idx="21">
                        <c:v>3.9259517403368913</c:v>
                      </c:pt>
                      <c:pt idx="22">
                        <c:v>3.8823530182643373</c:v>
                      </c:pt>
                      <c:pt idx="23">
                        <c:v>3.8324458547180358</c:v>
                      </c:pt>
                      <c:pt idx="24">
                        <c:v>3.8155092043639054</c:v>
                      </c:pt>
                      <c:pt idx="25">
                        <c:v>3.9415703919542864</c:v>
                      </c:pt>
                      <c:pt idx="26">
                        <c:v>4.2205852338611578</c:v>
                      </c:pt>
                      <c:pt idx="27">
                        <c:v>4.7026957962281397</c:v>
                      </c:pt>
                      <c:pt idx="28">
                        <c:v>5.4408714965979375</c:v>
                      </c:pt>
                      <c:pt idx="29">
                        <c:v>5.4408714965979375</c:v>
                      </c:pt>
                      <c:pt idx="30">
                        <c:v>5.3502277559616287</c:v>
                      </c:pt>
                      <c:pt idx="31">
                        <c:v>5.248442218087197</c:v>
                      </c:pt>
                      <c:pt idx="32">
                        <c:v>5.1614578489344671</c:v>
                      </c:pt>
                      <c:pt idx="33">
                        <c:v>5.1633266920818137</c:v>
                      </c:pt>
                      <c:pt idx="34">
                        <c:v>5.2878606624377413</c:v>
                      </c:pt>
                      <c:pt idx="35">
                        <c:v>5.5962580626922129</c:v>
                      </c:pt>
                      <c:pt idx="36">
                        <c:v>5.8817070555676239</c:v>
                      </c:pt>
                      <c:pt idx="37">
                        <c:v>5.8218457180562204</c:v>
                      </c:pt>
                      <c:pt idx="38">
                        <c:v>5.5702555411586108</c:v>
                      </c:pt>
                      <c:pt idx="39">
                        <c:v>5.2999413969246687</c:v>
                      </c:pt>
                      <c:pt idx="40">
                        <c:v>5.0717696393222234</c:v>
                      </c:pt>
                      <c:pt idx="41">
                        <c:v>5.0339785565148647</c:v>
                      </c:pt>
                      <c:pt idx="42">
                        <c:v>5.1028591634988354</c:v>
                      </c:pt>
                      <c:pt idx="43">
                        <c:v>5.2341903952922619</c:v>
                      </c:pt>
                      <c:pt idx="44">
                        <c:v>5.2429042258657361</c:v>
                      </c:pt>
                      <c:pt idx="45">
                        <c:v>5.1590725009375964</c:v>
                      </c:pt>
                      <c:pt idx="46">
                        <c:v>4.979622449189991</c:v>
                      </c:pt>
                      <c:pt idx="47">
                        <c:v>4.8408526236002638</c:v>
                      </c:pt>
                      <c:pt idx="48">
                        <c:v>4.7876350370346659</c:v>
                      </c:pt>
                      <c:pt idx="49">
                        <c:v>5.0907232365445632</c:v>
                      </c:pt>
                      <c:pt idx="50">
                        <c:v>5.5207875358089584</c:v>
                      </c:pt>
                      <c:pt idx="51">
                        <c:v>5.979268939364724</c:v>
                      </c:pt>
                      <c:pt idx="52">
                        <c:v>6.2821435798153953</c:v>
                      </c:pt>
                      <c:pt idx="53">
                        <c:v>6.2492472115373268</c:v>
                      </c:pt>
                      <c:pt idx="54">
                        <c:v>6.1220757193006774</c:v>
                      </c:pt>
                      <c:pt idx="55">
                        <c:v>5.9805270748986938</c:v>
                      </c:pt>
                      <c:pt idx="56">
                        <c:v>5.888469749741839</c:v>
                      </c:pt>
                      <c:pt idx="57">
                        <c:v>6.0008445575534575</c:v>
                      </c:pt>
                      <c:pt idx="58">
                        <c:v>6.3327186849143819</c:v>
                      </c:pt>
                      <c:pt idx="59">
                        <c:v>6.7463988120361567</c:v>
                      </c:pt>
                      <c:pt idx="60">
                        <c:v>6.9662178034241302</c:v>
                      </c:pt>
                      <c:pt idx="61">
                        <c:v>6.9694306138810731</c:v>
                      </c:pt>
                      <c:pt idx="62">
                        <c:v>6.8635464463846318</c:v>
                      </c:pt>
                      <c:pt idx="63">
                        <c:v>6.7440267642458922</c:v>
                      </c:pt>
                      <c:pt idx="64">
                        <c:v>6.637523892146735</c:v>
                      </c:pt>
                      <c:pt idx="65">
                        <c:v>6.6505553081133915</c:v>
                      </c:pt>
                      <c:pt idx="66">
                        <c:v>6.6746915078954316</c:v>
                      </c:pt>
                      <c:pt idx="67">
                        <c:v>6.6348800588644714</c:v>
                      </c:pt>
                      <c:pt idx="68">
                        <c:v>6.570168899004984</c:v>
                      </c:pt>
                      <c:pt idx="69">
                        <c:v>6.5138860174560218</c:v>
                      </c:pt>
                      <c:pt idx="70">
                        <c:v>6.4404387770483957</c:v>
                      </c:pt>
                      <c:pt idx="71">
                        <c:v>6.3625483550888777</c:v>
                      </c:pt>
                      <c:pt idx="72">
                        <c:v>6.2790067690333631</c:v>
                      </c:pt>
                      <c:pt idx="73">
                        <c:v>6.3070139022956759</c:v>
                      </c:pt>
                      <c:pt idx="74">
                        <c:v>6.4869919133261522</c:v>
                      </c:pt>
                      <c:pt idx="75">
                        <c:v>6.7550017553707855</c:v>
                      </c:pt>
                      <c:pt idx="76">
                        <c:v>6.9252014949999339</c:v>
                      </c:pt>
                      <c:pt idx="77">
                        <c:v>6.898194197319218</c:v>
                      </c:pt>
                      <c:pt idx="78">
                        <c:v>6.7957648319531909</c:v>
                      </c:pt>
                      <c:pt idx="79">
                        <c:v>6.714007664315476</c:v>
                      </c:pt>
                      <c:pt idx="80">
                        <c:v>6.6336844542761018</c:v>
                      </c:pt>
                      <c:pt idx="81">
                        <c:v>6.601639727491265</c:v>
                      </c:pt>
                      <c:pt idx="82">
                        <c:v>6.6352170711818372</c:v>
                      </c:pt>
                      <c:pt idx="83">
                        <c:v>6.6617342829780624</c:v>
                      </c:pt>
                      <c:pt idx="84">
                        <c:v>6.6710611497472527</c:v>
                      </c:pt>
                      <c:pt idx="85">
                        <c:v>6.6431254376954243</c:v>
                      </c:pt>
                      <c:pt idx="86">
                        <c:v>6.5563827682536582</c:v>
                      </c:pt>
                      <c:pt idx="87">
                        <c:v>6.481499648716599</c:v>
                      </c:pt>
                      <c:pt idx="88">
                        <c:v>6.4216965167116804</c:v>
                      </c:pt>
                      <c:pt idx="89">
                        <c:v>6.4275602801630551</c:v>
                      </c:pt>
                      <c:pt idx="90">
                        <c:v>6.4650194626772599</c:v>
                      </c:pt>
                      <c:pt idx="91">
                        <c:v>6.5627887190759235</c:v>
                      </c:pt>
                      <c:pt idx="92">
                        <c:v>6.6857153191502041</c:v>
                      </c:pt>
                      <c:pt idx="93">
                        <c:v>6.7071166934551023</c:v>
                      </c:pt>
                      <c:pt idx="94">
                        <c:v>6.615314659713575</c:v>
                      </c:pt>
                      <c:pt idx="95">
                        <c:v>6.5252849161011879</c:v>
                      </c:pt>
                      <c:pt idx="96">
                        <c:v>6.4616731110086274</c:v>
                      </c:pt>
                      <c:pt idx="97">
                        <c:v>6.4686454657735908</c:v>
                      </c:pt>
                      <c:pt idx="98">
                        <c:v>6.4564554769175198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34E-4363-A95C-19B1F32968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Alt1b_85_H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0.99999999999999001</c:v>
                      </c:pt>
                      <c:pt idx="34">
                        <c:v>0.9999999999991428</c:v>
                      </c:pt>
                      <c:pt idx="35">
                        <c:v>0.99999999995595434</c:v>
                      </c:pt>
                      <c:pt idx="36">
                        <c:v>0.99999999856618083</c:v>
                      </c:pt>
                      <c:pt idx="37">
                        <c:v>0.99999996905160404</c:v>
                      </c:pt>
                      <c:pt idx="38">
                        <c:v>0.99999954074145037</c:v>
                      </c:pt>
                      <c:pt idx="39">
                        <c:v>0.99999512758158859</c:v>
                      </c:pt>
                      <c:pt idx="40">
                        <c:v>0.99996182490985119</c:v>
                      </c:pt>
                      <c:pt idx="41">
                        <c:v>0.99977165015700864</c:v>
                      </c:pt>
                      <c:pt idx="42">
                        <c:v>0.99892819701480273</c:v>
                      </c:pt>
                      <c:pt idx="43">
                        <c:v>0.99595820822557268</c:v>
                      </c:pt>
                      <c:pt idx="44">
                        <c:v>0.98750180939288434</c:v>
                      </c:pt>
                      <c:pt idx="45">
                        <c:v>0.96765390420718711</c:v>
                      </c:pt>
                      <c:pt idx="46">
                        <c:v>0.92866501444247074</c:v>
                      </c:pt>
                      <c:pt idx="47">
                        <c:v>0.86372067729974689</c:v>
                      </c:pt>
                      <c:pt idx="48">
                        <c:v>0.77080808605766737</c:v>
                      </c:pt>
                      <c:pt idx="49">
                        <c:v>0.65492108458746512</c:v>
                      </c:pt>
                      <c:pt idx="50">
                        <c:v>0.52760645291085684</c:v>
                      </c:pt>
                      <c:pt idx="51">
                        <c:v>0.40280015035795241</c:v>
                      </c:pt>
                      <c:pt idx="52">
                        <c:v>0.29248140328125138</c:v>
                      </c:pt>
                      <c:pt idx="53">
                        <c:v>0.20319326405885602</c:v>
                      </c:pt>
                      <c:pt idx="54">
                        <c:v>0.13640329513736049</c:v>
                      </c:pt>
                      <c:pt idx="55">
                        <c:v>8.9830462313537363E-2</c:v>
                      </c:pt>
                      <c:pt idx="56">
                        <c:v>5.9217641562646937E-2</c:v>
                      </c:pt>
                      <c:pt idx="57">
                        <c:v>3.9899613072986985E-2</c:v>
                      </c:pt>
                      <c:pt idx="58">
                        <c:v>2.8079650586724878E-2</c:v>
                      </c:pt>
                      <c:pt idx="59">
                        <c:v>2.0883991747962277E-2</c:v>
                      </c:pt>
                      <c:pt idx="60">
                        <c:v>1.6454378101777471E-2</c:v>
                      </c:pt>
                      <c:pt idx="61">
                        <c:v>1.3608058258624565E-2</c:v>
                      </c:pt>
                      <c:pt idx="62">
                        <c:v>1.1685166755373627E-2</c:v>
                      </c:pt>
                      <c:pt idx="63">
                        <c:v>1.0339560458124434E-2</c:v>
                      </c:pt>
                      <c:pt idx="64">
                        <c:v>9.3204017301062522E-3</c:v>
                      </c:pt>
                      <c:pt idx="65">
                        <c:v>8.4781626566152821E-3</c:v>
                      </c:pt>
                      <c:pt idx="66">
                        <c:v>7.7746337628071026E-3</c:v>
                      </c:pt>
                      <c:pt idx="67">
                        <c:v>7.160454281249424E-3</c:v>
                      </c:pt>
                      <c:pt idx="68">
                        <c:v>6.6221884888275654E-3</c:v>
                      </c:pt>
                      <c:pt idx="69">
                        <c:v>6.1391355793193663E-3</c:v>
                      </c:pt>
                      <c:pt idx="70">
                        <c:v>5.7088890985957375E-3</c:v>
                      </c:pt>
                      <c:pt idx="71">
                        <c:v>5.3233790429321158E-3</c:v>
                      </c:pt>
                      <c:pt idx="72">
                        <c:v>4.9783093351318409E-3</c:v>
                      </c:pt>
                      <c:pt idx="73">
                        <c:v>4.6626489643627244E-3</c:v>
                      </c:pt>
                      <c:pt idx="74">
                        <c:v>4.3771274839164483E-3</c:v>
                      </c:pt>
                      <c:pt idx="75">
                        <c:v>4.1167263833692593E-3</c:v>
                      </c:pt>
                      <c:pt idx="76">
                        <c:v>3.8803706893523137E-3</c:v>
                      </c:pt>
                      <c:pt idx="77">
                        <c:v>3.6620544935898609E-3</c:v>
                      </c:pt>
                      <c:pt idx="78">
                        <c:v>3.4597694109519705E-3</c:v>
                      </c:pt>
                      <c:pt idx="79">
                        <c:v>3.2718000307912832E-3</c:v>
                      </c:pt>
                      <c:pt idx="80">
                        <c:v>3.0982950477135914E-3</c:v>
                      </c:pt>
                      <c:pt idx="81">
                        <c:v>2.939837744472879E-3</c:v>
                      </c:pt>
                      <c:pt idx="82">
                        <c:v>2.7915079386896299E-3</c:v>
                      </c:pt>
                      <c:pt idx="83">
                        <c:v>2.6516257472564272E-3</c:v>
                      </c:pt>
                      <c:pt idx="84">
                        <c:v>2.5189611065959041E-3</c:v>
                      </c:pt>
                      <c:pt idx="85">
                        <c:v>2.3955020046497288E-3</c:v>
                      </c:pt>
                      <c:pt idx="86">
                        <c:v>2.2810360772015448E-3</c:v>
                      </c:pt>
                      <c:pt idx="87">
                        <c:v>2.174477098034794E-3</c:v>
                      </c:pt>
                      <c:pt idx="88">
                        <c:v>2.0733822405175342E-3</c:v>
                      </c:pt>
                      <c:pt idx="89">
                        <c:v>1.9767978825906015E-3</c:v>
                      </c:pt>
                      <c:pt idx="90">
                        <c:v>1.8858330110490002E-3</c:v>
                      </c:pt>
                      <c:pt idx="91">
                        <c:v>1.8013980154183925E-3</c:v>
                      </c:pt>
                      <c:pt idx="92">
                        <c:v>1.7228155293288036E-3</c:v>
                      </c:pt>
                      <c:pt idx="93">
                        <c:v>1.6485644634559476E-3</c:v>
                      </c:pt>
                      <c:pt idx="94">
                        <c:v>1.5776116428103779E-3</c:v>
                      </c:pt>
                      <c:pt idx="95">
                        <c:v>1.5100619042205255E-3</c:v>
                      </c:pt>
                      <c:pt idx="96">
                        <c:v>1.4468888504619768E-3</c:v>
                      </c:pt>
                      <c:pt idx="97">
                        <c:v>1.3880102356325541E-3</c:v>
                      </c:pt>
                      <c:pt idx="98">
                        <c:v>1.3323887884829164E-3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34E-4363-A95C-19B1F32968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Alt1b_85_M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1.5144183792462282</c:v>
                      </c:pt>
                      <c:pt idx="1">
                        <c:v>1.6487948110914383</c:v>
                      </c:pt>
                      <c:pt idx="2">
                        <c:v>1.732818524398098</c:v>
                      </c:pt>
                      <c:pt idx="3">
                        <c:v>1.9553890917145955</c:v>
                      </c:pt>
                      <c:pt idx="4">
                        <c:v>2.1447809673510383</c:v>
                      </c:pt>
                      <c:pt idx="5">
                        <c:v>2.2054733622060314</c:v>
                      </c:pt>
                      <c:pt idx="6">
                        <c:v>2.1855215228905047</c:v>
                      </c:pt>
                      <c:pt idx="7">
                        <c:v>2.1510882461469101</c:v>
                      </c:pt>
                      <c:pt idx="8">
                        <c:v>2.1599175593434703</c:v>
                      </c:pt>
                      <c:pt idx="9">
                        <c:v>2.3893976875930023</c:v>
                      </c:pt>
                      <c:pt idx="10">
                        <c:v>2.7651326259766944</c:v>
                      </c:pt>
                      <c:pt idx="11">
                        <c:v>3.1900621820687305</c:v>
                      </c:pt>
                      <c:pt idx="12">
                        <c:v>3.5227138730921554</c:v>
                      </c:pt>
                      <c:pt idx="13">
                        <c:v>3.6127811849419933</c:v>
                      </c:pt>
                      <c:pt idx="14">
                        <c:v>3.5569924135848034</c:v>
                      </c:pt>
                      <c:pt idx="15">
                        <c:v>3.4967929913827476</c:v>
                      </c:pt>
                      <c:pt idx="16">
                        <c:v>3.4574585189552671</c:v>
                      </c:pt>
                      <c:pt idx="17">
                        <c:v>3.5621479085592371</c:v>
                      </c:pt>
                      <c:pt idx="18">
                        <c:v>3.6980180004879211</c:v>
                      </c:pt>
                      <c:pt idx="19">
                        <c:v>3.8047452718820547</c:v>
                      </c:pt>
                      <c:pt idx="20">
                        <c:v>3.8798026348347516</c:v>
                      </c:pt>
                      <c:pt idx="21">
                        <c:v>3.8605743728852882</c:v>
                      </c:pt>
                      <c:pt idx="22">
                        <c:v>3.8183370908639627</c:v>
                      </c:pt>
                      <c:pt idx="23">
                        <c:v>3.7697173964441411</c:v>
                      </c:pt>
                      <c:pt idx="24">
                        <c:v>3.7540373496630339</c:v>
                      </c:pt>
                      <c:pt idx="25">
                        <c:v>3.8812899616122403</c:v>
                      </c:pt>
                      <c:pt idx="26">
                        <c:v>4.1619731576779708</c:v>
                      </c:pt>
                      <c:pt idx="27">
                        <c:v>4.6462923148182425</c:v>
                      </c:pt>
                      <c:pt idx="28">
                        <c:v>5.390153058683631</c:v>
                      </c:pt>
                      <c:pt idx="29">
                        <c:v>5.390153058683631</c:v>
                      </c:pt>
                      <c:pt idx="30">
                        <c:v>5.3010169046293454</c:v>
                      </c:pt>
                      <c:pt idx="31">
                        <c:v>5.2003832928189624</c:v>
                      </c:pt>
                      <c:pt idx="32">
                        <c:v>5.1132409380055659</c:v>
                      </c:pt>
                      <c:pt idx="33">
                        <c:v>5.1124234591470623</c:v>
                      </c:pt>
                      <c:pt idx="34">
                        <c:v>5.2309666672350605</c:v>
                      </c:pt>
                      <c:pt idx="35">
                        <c:v>5.5328278025511617</c:v>
                      </c:pt>
                      <c:pt idx="36">
                        <c:v>5.8118356951197736</c:v>
                      </c:pt>
                      <c:pt idx="37">
                        <c:v>5.7463406603497234</c:v>
                      </c:pt>
                      <c:pt idx="38">
                        <c:v>5.4907628833869007</c:v>
                      </c:pt>
                      <c:pt idx="39">
                        <c:v>5.2199205574950662</c:v>
                      </c:pt>
                      <c:pt idx="40">
                        <c:v>4.9934615334089205</c:v>
                      </c:pt>
                      <c:pt idx="41">
                        <c:v>4.9587332155482926</c:v>
                      </c:pt>
                      <c:pt idx="42">
                        <c:v>5.0316713248281264</c:v>
                      </c:pt>
                      <c:pt idx="43">
                        <c:v>5.1674821100604627</c:v>
                      </c:pt>
                      <c:pt idx="44">
                        <c:v>5.1804600525886793</c:v>
                      </c:pt>
                      <c:pt idx="45">
                        <c:v>5.1003898613564553</c:v>
                      </c:pt>
                      <c:pt idx="46">
                        <c:v>4.9247948425327772</c:v>
                      </c:pt>
                      <c:pt idx="47">
                        <c:v>4.789645706284098</c:v>
                      </c:pt>
                      <c:pt idx="48">
                        <c:v>4.7399336960349014</c:v>
                      </c:pt>
                      <c:pt idx="49">
                        <c:v>5.0468147785580779</c:v>
                      </c:pt>
                      <c:pt idx="50">
                        <c:v>5.4808032834466465</c:v>
                      </c:pt>
                      <c:pt idx="51">
                        <c:v>5.9432502757603274</c:v>
                      </c:pt>
                      <c:pt idx="52">
                        <c:v>6.2495303862290434</c:v>
                      </c:pt>
                      <c:pt idx="53">
                        <c:v>6.2192066917384787</c:v>
                      </c:pt>
                      <c:pt idx="54">
                        <c:v>6.0941859906395752</c:v>
                      </c:pt>
                      <c:pt idx="55">
                        <c:v>5.9548869654363212</c:v>
                      </c:pt>
                      <c:pt idx="56">
                        <c:v>5.8649277469082701</c:v>
                      </c:pt>
                      <c:pt idx="57">
                        <c:v>5.9796759950880372</c:v>
                      </c:pt>
                      <c:pt idx="58">
                        <c:v>6.3144982661995321</c:v>
                      </c:pt>
                      <c:pt idx="59">
                        <c:v>6.7314075834342706</c:v>
                      </c:pt>
                      <c:pt idx="60">
                        <c:v>6.9543583488030078</c:v>
                      </c:pt>
                      <c:pt idx="61">
                        <c:v>6.9600774323321533</c:v>
                      </c:pt>
                      <c:pt idx="62">
                        <c:v>6.8566383850044472</c:v>
                      </c:pt>
                      <c:pt idx="63">
                        <c:v>6.7395946167883709</c:v>
                      </c:pt>
                      <c:pt idx="64">
                        <c:v>6.635584112576483</c:v>
                      </c:pt>
                      <c:pt idx="65">
                        <c:v>6.6511933884232866</c:v>
                      </c:pt>
                      <c:pt idx="66">
                        <c:v>6.6780188827355822</c:v>
                      </c:pt>
                      <c:pt idx="67">
                        <c:v>6.640866041317782</c:v>
                      </c:pt>
                      <c:pt idx="68">
                        <c:v>6.578789432267933</c:v>
                      </c:pt>
                      <c:pt idx="69">
                        <c:v>6.5251333377972038</c:v>
                      </c:pt>
                      <c:pt idx="70">
                        <c:v>6.4543087638377754</c:v>
                      </c:pt>
                      <c:pt idx="71">
                        <c:v>6.379029497618304</c:v>
                      </c:pt>
                      <c:pt idx="72">
                        <c:v>6.298050454097754</c:v>
                      </c:pt>
                      <c:pt idx="73">
                        <c:v>6.3285988735205168</c:v>
                      </c:pt>
                      <c:pt idx="74">
                        <c:v>6.5109201203540774</c:v>
                      </c:pt>
                      <c:pt idx="75">
                        <c:v>6.7810486948652233</c:v>
                      </c:pt>
                      <c:pt idx="76">
                        <c:v>6.9533762533847616</c:v>
                      </c:pt>
                      <c:pt idx="77">
                        <c:v>6.9285569186624292</c:v>
                      </c:pt>
                      <c:pt idx="78">
                        <c:v>6.8283706606313146</c:v>
                      </c:pt>
                      <c:pt idx="79">
                        <c:v>6.7489362728532392</c:v>
                      </c:pt>
                      <c:pt idx="80">
                        <c:v>6.6708580067863075</c:v>
                      </c:pt>
                      <c:pt idx="81">
                        <c:v>6.640885444461496</c:v>
                      </c:pt>
                      <c:pt idx="82">
                        <c:v>6.6765376357936734</c:v>
                      </c:pt>
                      <c:pt idx="83">
                        <c:v>6.7051187353833415</c:v>
                      </c:pt>
                      <c:pt idx="84">
                        <c:v>6.7164700901484782</c:v>
                      </c:pt>
                      <c:pt idx="85">
                        <c:v>6.6904845460490678</c:v>
                      </c:pt>
                      <c:pt idx="86">
                        <c:v>6.6055896259397295</c:v>
                      </c:pt>
                      <c:pt idx="87">
                        <c:v>6.5326627756403974</c:v>
                      </c:pt>
                      <c:pt idx="88">
                        <c:v>6.4748173646567651</c:v>
                      </c:pt>
                      <c:pt idx="89">
                        <c:v>6.4825751270242176</c:v>
                      </c:pt>
                      <c:pt idx="90">
                        <c:v>6.521938183113928</c:v>
                      </c:pt>
                      <c:pt idx="91">
                        <c:v>6.6216431868414745</c:v>
                      </c:pt>
                      <c:pt idx="92">
                        <c:v>6.7462054070095432</c:v>
                      </c:pt>
                      <c:pt idx="93">
                        <c:v>6.7687032258811284</c:v>
                      </c:pt>
                      <c:pt idx="94">
                        <c:v>6.6781692860036932</c:v>
                      </c:pt>
                      <c:pt idx="95">
                        <c:v>6.5893962067474572</c:v>
                      </c:pt>
                      <c:pt idx="96">
                        <c:v>6.5273353056904275</c:v>
                      </c:pt>
                      <c:pt idx="97">
                        <c:v>6.5358967089701672</c:v>
                      </c:pt>
                      <c:pt idx="98">
                        <c:v>6.5247736977918764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34E-4363-A95C-19B1F32968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Alt1b_85_M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0.99999999999999001</c:v>
                      </c:pt>
                      <c:pt idx="34">
                        <c:v>0.99999999999914302</c:v>
                      </c:pt>
                      <c:pt idx="35">
                        <c:v>0.99999999995597033</c:v>
                      </c:pt>
                      <c:pt idx="36">
                        <c:v>0.99999999856664401</c:v>
                      </c:pt>
                      <c:pt idx="37">
                        <c:v>0.99999996906040722</c:v>
                      </c:pt>
                      <c:pt idx="38">
                        <c:v>0.99999954085613096</c:v>
                      </c:pt>
                      <c:pt idx="39">
                        <c:v>0.9999951286495623</c:v>
                      </c:pt>
                      <c:pt idx="40">
                        <c:v>0.99996183222053603</c:v>
                      </c:pt>
                      <c:pt idx="41">
                        <c:v>0.9997716881886155</c:v>
                      </c:pt>
                      <c:pt idx="42">
                        <c:v>0.99892835096552157</c:v>
                      </c:pt>
                      <c:pt idx="43">
                        <c:v>0.99595870604806236</c:v>
                      </c:pt>
                      <c:pt idx="44">
                        <c:v>0.98750311751802367</c:v>
                      </c:pt>
                      <c:pt idx="45">
                        <c:v>0.96765674732025098</c:v>
                      </c:pt>
                      <c:pt idx="46">
                        <c:v>0.92867021355859436</c:v>
                      </c:pt>
                      <c:pt idx="47">
                        <c:v>0.86372877332364173</c:v>
                      </c:pt>
                      <c:pt idx="48">
                        <c:v>0.77081895587376636</c:v>
                      </c:pt>
                      <c:pt idx="49">
                        <c:v>0.6549338893937483</c:v>
                      </c:pt>
                      <c:pt idx="50">
                        <c:v>0.52761981195884389</c:v>
                      </c:pt>
                      <c:pt idx="51">
                        <c:v>0.40281266933515641</c:v>
                      </c:pt>
                      <c:pt idx="52">
                        <c:v>0.29249202595357604</c:v>
                      </c:pt>
                      <c:pt idx="53">
                        <c:v>0.20320160038173746</c:v>
                      </c:pt>
                      <c:pt idx="54">
                        <c:v>0.13640933459784518</c:v>
                      </c:pt>
                      <c:pt idx="55">
                        <c:v>8.9834585988843335E-2</c:v>
                      </c:pt>
                      <c:pt idx="56">
                        <c:v>5.9220320930735253E-2</c:v>
                      </c:pt>
                      <c:pt idx="57">
                        <c:v>3.9901312841107095E-2</c:v>
                      </c:pt>
                      <c:pt idx="58">
                        <c:v>2.8080712099801421E-2</c:v>
                      </c:pt>
                      <c:pt idx="59">
                        <c:v>2.088467563786996E-2</c:v>
                      </c:pt>
                      <c:pt idx="60">
                        <c:v>1.6454833743677035E-2</c:v>
                      </c:pt>
                      <c:pt idx="61">
                        <c:v>1.3608383642859004E-2</c:v>
                      </c:pt>
                      <c:pt idx="62">
                        <c:v>1.1685411255627779E-2</c:v>
                      </c:pt>
                      <c:pt idx="63">
                        <c:v>1.0339757132937217E-2</c:v>
                      </c:pt>
                      <c:pt idx="64">
                        <c:v>9.3205661489183574E-3</c:v>
                      </c:pt>
                      <c:pt idx="65">
                        <c:v>8.4783051254213333E-3</c:v>
                      </c:pt>
                      <c:pt idx="66">
                        <c:v>7.7747575042118348E-3</c:v>
                      </c:pt>
                      <c:pt idx="67">
                        <c:v>7.1605638316297529E-3</c:v>
                      </c:pt>
                      <c:pt idx="68">
                        <c:v>6.6222865354413881E-3</c:v>
                      </c:pt>
                      <c:pt idx="69">
                        <c:v>6.1392226719844453E-3</c:v>
                      </c:pt>
                      <c:pt idx="70">
                        <c:v>5.7089683057987613E-3</c:v>
                      </c:pt>
                      <c:pt idx="71">
                        <c:v>5.323450997569641E-3</c:v>
                      </c:pt>
                      <c:pt idx="72">
                        <c:v>4.9783754505826347E-3</c:v>
                      </c:pt>
                      <c:pt idx="73">
                        <c:v>4.6627082400861946E-3</c:v>
                      </c:pt>
                      <c:pt idx="74">
                        <c:v>4.3771825477512995E-3</c:v>
                      </c:pt>
                      <c:pt idx="75">
                        <c:v>4.1167769738914726E-3</c:v>
                      </c:pt>
                      <c:pt idx="76">
                        <c:v>3.8804179571879345E-3</c:v>
                      </c:pt>
                      <c:pt idx="77">
                        <c:v>3.6620990690621105E-3</c:v>
                      </c:pt>
                      <c:pt idx="78">
                        <c:v>3.4598104088599153E-3</c:v>
                      </c:pt>
                      <c:pt idx="79">
                        <c:v>3.2718388274251241E-3</c:v>
                      </c:pt>
                      <c:pt idx="80">
                        <c:v>3.0983305624122685E-3</c:v>
                      </c:pt>
                      <c:pt idx="81">
                        <c:v>2.9398720493717689E-3</c:v>
                      </c:pt>
                      <c:pt idx="82">
                        <c:v>2.7915393863017397E-3</c:v>
                      </c:pt>
                      <c:pt idx="83">
                        <c:v>2.6516551460120719E-3</c:v>
                      </c:pt>
                      <c:pt idx="84">
                        <c:v>2.5189895877754864E-3</c:v>
                      </c:pt>
                      <c:pt idx="85">
                        <c:v>2.3955277675073994E-3</c:v>
                      </c:pt>
                      <c:pt idx="86">
                        <c:v>2.2810609751624617E-3</c:v>
                      </c:pt>
                      <c:pt idx="87">
                        <c:v>2.1745013584424113E-3</c:v>
                      </c:pt>
                      <c:pt idx="88">
                        <c:v>2.0734048103411692E-3</c:v>
                      </c:pt>
                      <c:pt idx="89">
                        <c:v>1.9768186510615848E-3</c:v>
                      </c:pt>
                      <c:pt idx="90">
                        <c:v>1.8858532712570531E-3</c:v>
                      </c:pt>
                      <c:pt idx="91">
                        <c:v>1.8014170778509783E-3</c:v>
                      </c:pt>
                      <c:pt idx="92">
                        <c:v>1.7228334075259559E-3</c:v>
                      </c:pt>
                      <c:pt idx="93">
                        <c:v>1.6485817246866298E-3</c:v>
                      </c:pt>
                      <c:pt idx="94">
                        <c:v>1.577627881359052E-3</c:v>
                      </c:pt>
                      <c:pt idx="95">
                        <c:v>1.5100774618869086E-3</c:v>
                      </c:pt>
                      <c:pt idx="96">
                        <c:v>1.4469037231683202E-3</c:v>
                      </c:pt>
                      <c:pt idx="97">
                        <c:v>1.3880244661048193E-3</c:v>
                      </c:pt>
                      <c:pt idx="98">
                        <c:v>1.332402267244321E-3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34E-4363-A95C-19B1F32968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Alt1b_85_L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1.3925665972766597</c:v>
                      </c:pt>
                      <c:pt idx="1">
                        <c:v>1.5291294513352589</c:v>
                      </c:pt>
                      <c:pt idx="2">
                        <c:v>1.6156898522403316</c:v>
                      </c:pt>
                      <c:pt idx="3">
                        <c:v>1.8406823203624789</c:v>
                      </c:pt>
                      <c:pt idx="4">
                        <c:v>2.0324111382529142</c:v>
                      </c:pt>
                      <c:pt idx="5">
                        <c:v>2.0950360846015244</c:v>
                      </c:pt>
                      <c:pt idx="6">
                        <c:v>2.0770658998852869</c:v>
                      </c:pt>
                      <c:pt idx="7">
                        <c:v>2.0449464416763323</c:v>
                      </c:pt>
                      <c:pt idx="8">
                        <c:v>2.0559969516979009</c:v>
                      </c:pt>
                      <c:pt idx="9">
                        <c:v>2.287889741336377</c:v>
                      </c:pt>
                      <c:pt idx="10">
                        <c:v>2.6662963809651661</c:v>
                      </c:pt>
                      <c:pt idx="11">
                        <c:v>3.0938889343642146</c:v>
                      </c:pt>
                      <c:pt idx="12">
                        <c:v>3.4288677734837556</c:v>
                      </c:pt>
                      <c:pt idx="13">
                        <c:v>3.5207700027270312</c:v>
                      </c:pt>
                      <c:pt idx="14">
                        <c:v>3.4675768998810548</c:v>
                      </c:pt>
                      <c:pt idx="15">
                        <c:v>3.4098770537260989</c:v>
                      </c:pt>
                      <c:pt idx="16">
                        <c:v>3.3727509209632305</c:v>
                      </c:pt>
                      <c:pt idx="17">
                        <c:v>3.4797236948069545</c:v>
                      </c:pt>
                      <c:pt idx="18">
                        <c:v>3.6177572891717498</c:v>
                      </c:pt>
                      <c:pt idx="19">
                        <c:v>3.7266894898999929</c:v>
                      </c:pt>
                      <c:pt idx="20">
                        <c:v>3.8038241180946071</c:v>
                      </c:pt>
                      <c:pt idx="21">
                        <c:v>3.7863738620912391</c:v>
                      </c:pt>
                      <c:pt idx="22">
                        <c:v>3.7456914669826178</c:v>
                      </c:pt>
                      <c:pt idx="23">
                        <c:v>3.6985466403849596</c:v>
                      </c:pt>
                      <c:pt idx="24">
                        <c:v>3.6843107946754126</c:v>
                      </c:pt>
                      <c:pt idx="25">
                        <c:v>3.8129368108587092</c:v>
                      </c:pt>
                      <c:pt idx="26">
                        <c:v>4.0955216792199014</c:v>
                      </c:pt>
                      <c:pt idx="27">
                        <c:v>4.5823423354319566</c:v>
                      </c:pt>
                      <c:pt idx="28">
                        <c:v>5.3326243846246957</c:v>
                      </c:pt>
                      <c:pt idx="29">
                        <c:v>5.3326243846246957</c:v>
                      </c:pt>
                      <c:pt idx="30">
                        <c:v>5.2452027026174806</c:v>
                      </c:pt>
                      <c:pt idx="31">
                        <c:v>5.1458721927558031</c:v>
                      </c:pt>
                      <c:pt idx="32">
                        <c:v>5.0585429073959149</c:v>
                      </c:pt>
                      <c:pt idx="33">
                        <c:v>5.0546630755265438</c:v>
                      </c:pt>
                      <c:pt idx="34">
                        <c:v>5.1663967921949583</c:v>
                      </c:pt>
                      <c:pt idx="35">
                        <c:v>5.4607634105619942</c:v>
                      </c:pt>
                      <c:pt idx="36">
                        <c:v>5.7323134625978831</c:v>
                      </c:pt>
                      <c:pt idx="37">
                        <c:v>5.6602290569376148</c:v>
                      </c:pt>
                      <c:pt idx="38">
                        <c:v>5.3999531585422478</c:v>
                      </c:pt>
                      <c:pt idx="39">
                        <c:v>5.1283728151690804</c:v>
                      </c:pt>
                      <c:pt idx="40">
                        <c:v>4.9037815290232487</c:v>
                      </c:pt>
                      <c:pt idx="41">
                        <c:v>4.8725023707301061</c:v>
                      </c:pt>
                      <c:pt idx="42">
                        <c:v>4.9500421642778578</c:v>
                      </c:pt>
                      <c:pt idx="43">
                        <c:v>5.0909480627555519</c:v>
                      </c:pt>
                      <c:pt idx="44">
                        <c:v>5.1087722737334547</c:v>
                      </c:pt>
                      <c:pt idx="45">
                        <c:v>5.0329547309151001</c:v>
                      </c:pt>
                      <c:pt idx="46">
                        <c:v>4.8616816417867676</c:v>
                      </c:pt>
                      <c:pt idx="47">
                        <c:v>4.7305206035373928</c:v>
                      </c:pt>
                      <c:pt idx="48">
                        <c:v>4.684563381531178</c:v>
                      </c:pt>
                      <c:pt idx="49">
                        <c:v>4.9953803769370078</c:v>
                      </c:pt>
                      <c:pt idx="50">
                        <c:v>5.4332678756135016</c:v>
                      </c:pt>
                      <c:pt idx="51">
                        <c:v>5.8994360030738093</c:v>
                      </c:pt>
                      <c:pt idx="52">
                        <c:v>6.2085268453034228</c:v>
                      </c:pt>
                      <c:pt idx="53">
                        <c:v>6.179725440932617</c:v>
                      </c:pt>
                      <c:pt idx="54">
                        <c:v>6.055371991634904</c:v>
                      </c:pt>
                      <c:pt idx="55">
                        <c:v>5.9165104510570403</c:v>
                      </c:pt>
                      <c:pt idx="56">
                        <c:v>5.8264295460421565</c:v>
                      </c:pt>
                      <c:pt idx="57">
                        <c:v>5.9410887497908886</c:v>
                      </c:pt>
                      <c:pt idx="58">
                        <c:v>6.2763755645116595</c:v>
                      </c:pt>
                      <c:pt idx="59">
                        <c:v>6.6939481849849587</c:v>
                      </c:pt>
                      <c:pt idx="60">
                        <c:v>6.9172011664041104</c:v>
                      </c:pt>
                      <c:pt idx="61">
                        <c:v>6.921838978379304</c:v>
                      </c:pt>
                      <c:pt idx="62">
                        <c:v>6.8169822181366042</c:v>
                      </c:pt>
                      <c:pt idx="63">
                        <c:v>6.6984168719280612</c:v>
                      </c:pt>
                      <c:pt idx="64">
                        <c:v>6.5927540386944674</c:v>
                      </c:pt>
                      <c:pt idx="65">
                        <c:v>6.6068503730484247</c:v>
                      </c:pt>
                      <c:pt idx="66">
                        <c:v>6.6325281727490504</c:v>
                      </c:pt>
                      <c:pt idx="67">
                        <c:v>6.5940016120333258</c:v>
                      </c:pt>
                      <c:pt idx="68">
                        <c:v>6.5302322087702516</c:v>
                      </c:pt>
                      <c:pt idx="69">
                        <c:v>6.4747538148487296</c:v>
                      </c:pt>
                      <c:pt idx="70">
                        <c:v>6.4019512067750437</c:v>
                      </c:pt>
                      <c:pt idx="71">
                        <c:v>6.3246976811273186</c:v>
                      </c:pt>
                      <c:pt idx="72">
                        <c:v>6.2419732969370321</c:v>
                      </c:pt>
                      <c:pt idx="73">
                        <c:v>6.270764494858641</c:v>
                      </c:pt>
                      <c:pt idx="74">
                        <c:v>6.4522016481763247</c:v>
                      </c:pt>
                      <c:pt idx="75">
                        <c:v>6.7222465280587</c:v>
                      </c:pt>
                      <c:pt idx="76">
                        <c:v>6.8942136299559253</c:v>
                      </c:pt>
                      <c:pt idx="77">
                        <c:v>6.8685432531382391</c:v>
                      </c:pt>
                      <c:pt idx="78">
                        <c:v>6.767088350373073</c:v>
                      </c:pt>
                      <c:pt idx="79">
                        <c:v>6.685987127026487</c:v>
                      </c:pt>
                      <c:pt idx="80">
                        <c:v>6.6062889894996237</c:v>
                      </c:pt>
                      <c:pt idx="81">
                        <c:v>6.5749649437183217</c:v>
                      </c:pt>
                      <c:pt idx="82">
                        <c:v>6.6091634060918629</c:v>
                      </c:pt>
                      <c:pt idx="83">
                        <c:v>6.6362535171599442</c:v>
                      </c:pt>
                      <c:pt idx="84">
                        <c:v>6.646137212797389</c:v>
                      </c:pt>
                      <c:pt idx="85">
                        <c:v>6.6187733570190499</c:v>
                      </c:pt>
                      <c:pt idx="86">
                        <c:v>6.532621079535911</c:v>
                      </c:pt>
                      <c:pt idx="87">
                        <c:v>6.4581838251405026</c:v>
                      </c:pt>
                      <c:pt idx="88">
                        <c:v>6.3987731874812948</c:v>
                      </c:pt>
                      <c:pt idx="89">
                        <c:v>6.4050334365391874</c:v>
                      </c:pt>
                      <c:pt idx="90">
                        <c:v>6.4428537332529192</c:v>
                      </c:pt>
                      <c:pt idx="91">
                        <c:v>6.5409453759613694</c:v>
                      </c:pt>
                      <c:pt idx="92">
                        <c:v>6.6643526375938125</c:v>
                      </c:pt>
                      <c:pt idx="93">
                        <c:v>6.686510304887916</c:v>
                      </c:pt>
                      <c:pt idx="94">
                        <c:v>6.5953201700128847</c:v>
                      </c:pt>
                      <c:pt idx="95">
                        <c:v>6.5058502164077936</c:v>
                      </c:pt>
                      <c:pt idx="96">
                        <c:v>6.4426133857385883</c:v>
                      </c:pt>
                      <c:pt idx="97">
                        <c:v>6.4499024430611547</c:v>
                      </c:pt>
                      <c:pt idx="98">
                        <c:v>6.4382074170327339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34E-4363-A95C-19B1F32968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Alt1b_85_L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0.99999999999999001</c:v>
                      </c:pt>
                      <c:pt idx="34">
                        <c:v>0.9999999999991428</c:v>
                      </c:pt>
                      <c:pt idx="35">
                        <c:v>0.99999999995595434</c:v>
                      </c:pt>
                      <c:pt idx="36">
                        <c:v>0.99999999856618083</c:v>
                      </c:pt>
                      <c:pt idx="37">
                        <c:v>0.99999996905160404</c:v>
                      </c:pt>
                      <c:pt idx="38">
                        <c:v>0.99999954074145037</c:v>
                      </c:pt>
                      <c:pt idx="39">
                        <c:v>0.99999512758158859</c:v>
                      </c:pt>
                      <c:pt idx="40">
                        <c:v>0.99996182490985119</c:v>
                      </c:pt>
                      <c:pt idx="41">
                        <c:v>0.99977165015700864</c:v>
                      </c:pt>
                      <c:pt idx="42">
                        <c:v>0.99892819701480273</c:v>
                      </c:pt>
                      <c:pt idx="43">
                        <c:v>0.99595820822557268</c:v>
                      </c:pt>
                      <c:pt idx="44">
                        <c:v>0.98750180939288434</c:v>
                      </c:pt>
                      <c:pt idx="45">
                        <c:v>0.96765390420718711</c:v>
                      </c:pt>
                      <c:pt idx="46">
                        <c:v>0.92866501444247074</c:v>
                      </c:pt>
                      <c:pt idx="47">
                        <c:v>0.86372067729974689</c:v>
                      </c:pt>
                      <c:pt idx="48">
                        <c:v>0.77080808605766737</c:v>
                      </c:pt>
                      <c:pt idx="49">
                        <c:v>0.65492108458746512</c:v>
                      </c:pt>
                      <c:pt idx="50">
                        <c:v>0.52760645291085684</c:v>
                      </c:pt>
                      <c:pt idx="51">
                        <c:v>0.40280015035795241</c:v>
                      </c:pt>
                      <c:pt idx="52">
                        <c:v>0.29248140328125138</c:v>
                      </c:pt>
                      <c:pt idx="53">
                        <c:v>0.20319326405885602</c:v>
                      </c:pt>
                      <c:pt idx="54">
                        <c:v>0.13640329513736049</c:v>
                      </c:pt>
                      <c:pt idx="55">
                        <c:v>8.9830462313537363E-2</c:v>
                      </c:pt>
                      <c:pt idx="56">
                        <c:v>5.9217641562646937E-2</c:v>
                      </c:pt>
                      <c:pt idx="57">
                        <c:v>3.9899613072986985E-2</c:v>
                      </c:pt>
                      <c:pt idx="58">
                        <c:v>2.8079650586724878E-2</c:v>
                      </c:pt>
                      <c:pt idx="59">
                        <c:v>2.0883991747962277E-2</c:v>
                      </c:pt>
                      <c:pt idx="60">
                        <c:v>1.6454378101777471E-2</c:v>
                      </c:pt>
                      <c:pt idx="61">
                        <c:v>1.3608058258624565E-2</c:v>
                      </c:pt>
                      <c:pt idx="62">
                        <c:v>1.1685166755373627E-2</c:v>
                      </c:pt>
                      <c:pt idx="63">
                        <c:v>1.0339560458124434E-2</c:v>
                      </c:pt>
                      <c:pt idx="64">
                        <c:v>9.3204017301062522E-3</c:v>
                      </c:pt>
                      <c:pt idx="65">
                        <c:v>8.4781626566152821E-3</c:v>
                      </c:pt>
                      <c:pt idx="66">
                        <c:v>7.7746337628071026E-3</c:v>
                      </c:pt>
                      <c:pt idx="67">
                        <c:v>7.160454281249424E-3</c:v>
                      </c:pt>
                      <c:pt idx="68">
                        <c:v>6.6221884888275654E-3</c:v>
                      </c:pt>
                      <c:pt idx="69">
                        <c:v>6.1391355793193663E-3</c:v>
                      </c:pt>
                      <c:pt idx="70">
                        <c:v>5.7088890985957375E-3</c:v>
                      </c:pt>
                      <c:pt idx="71">
                        <c:v>5.3233790429321158E-3</c:v>
                      </c:pt>
                      <c:pt idx="72">
                        <c:v>4.9783093351318409E-3</c:v>
                      </c:pt>
                      <c:pt idx="73">
                        <c:v>4.6626489643627244E-3</c:v>
                      </c:pt>
                      <c:pt idx="74">
                        <c:v>4.3771274839164483E-3</c:v>
                      </c:pt>
                      <c:pt idx="75">
                        <c:v>4.1167263833692593E-3</c:v>
                      </c:pt>
                      <c:pt idx="76">
                        <c:v>3.8803706893523137E-3</c:v>
                      </c:pt>
                      <c:pt idx="77">
                        <c:v>3.6620544935898609E-3</c:v>
                      </c:pt>
                      <c:pt idx="78">
                        <c:v>3.4597694109519705E-3</c:v>
                      </c:pt>
                      <c:pt idx="79">
                        <c:v>3.2718000307912832E-3</c:v>
                      </c:pt>
                      <c:pt idx="80">
                        <c:v>3.0982950477135914E-3</c:v>
                      </c:pt>
                      <c:pt idx="81">
                        <c:v>2.939837744472879E-3</c:v>
                      </c:pt>
                      <c:pt idx="82">
                        <c:v>2.7915079386896299E-3</c:v>
                      </c:pt>
                      <c:pt idx="83">
                        <c:v>2.6516257472564272E-3</c:v>
                      </c:pt>
                      <c:pt idx="84">
                        <c:v>2.5189611065959041E-3</c:v>
                      </c:pt>
                      <c:pt idx="85">
                        <c:v>2.3955020046497288E-3</c:v>
                      </c:pt>
                      <c:pt idx="86">
                        <c:v>2.2810360772015448E-3</c:v>
                      </c:pt>
                      <c:pt idx="87">
                        <c:v>2.174477098034794E-3</c:v>
                      </c:pt>
                      <c:pt idx="88">
                        <c:v>2.0733822405175342E-3</c:v>
                      </c:pt>
                      <c:pt idx="89">
                        <c:v>1.9767978825906015E-3</c:v>
                      </c:pt>
                      <c:pt idx="90">
                        <c:v>1.8858330110490002E-3</c:v>
                      </c:pt>
                      <c:pt idx="91">
                        <c:v>1.8013980154183925E-3</c:v>
                      </c:pt>
                      <c:pt idx="92">
                        <c:v>1.7228155293288036E-3</c:v>
                      </c:pt>
                      <c:pt idx="93">
                        <c:v>1.6485644634559476E-3</c:v>
                      </c:pt>
                      <c:pt idx="94">
                        <c:v>1.5776116428103779E-3</c:v>
                      </c:pt>
                      <c:pt idx="95">
                        <c:v>1.5100619042205255E-3</c:v>
                      </c:pt>
                      <c:pt idx="96">
                        <c:v>1.4468888504619768E-3</c:v>
                      </c:pt>
                      <c:pt idx="97">
                        <c:v>1.3880102356325541E-3</c:v>
                      </c:pt>
                      <c:pt idx="98">
                        <c:v>1.3323887884829164E-3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34E-4363-A95C-19B1F32968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Alt1b_85_HP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1.6190050124708804</c:v>
                      </c:pt>
                      <c:pt idx="1">
                        <c:v>1.7515311989999527</c:v>
                      </c:pt>
                      <c:pt idx="2">
                        <c:v>1.8334510612540715</c:v>
                      </c:pt>
                      <c:pt idx="3">
                        <c:v>2.0537500478938755</c:v>
                      </c:pt>
                      <c:pt idx="4">
                        <c:v>2.2408975147998991</c:v>
                      </c:pt>
                      <c:pt idx="5">
                        <c:v>2.2998503947160454</c:v>
                      </c:pt>
                      <c:pt idx="6">
                        <c:v>2.2782101354320416</c:v>
                      </c:pt>
                      <c:pt idx="7">
                        <c:v>2.241876253098821</c:v>
                      </c:pt>
                      <c:pt idx="8">
                        <c:v>2.2488311778059482</c:v>
                      </c:pt>
                      <c:pt idx="9">
                        <c:v>2.476062580093497</c:v>
                      </c:pt>
                      <c:pt idx="10">
                        <c:v>2.8492334629937948</c:v>
                      </c:pt>
                      <c:pt idx="11">
                        <c:v>3.2716043922958482</c:v>
                      </c:pt>
                      <c:pt idx="12">
                        <c:v>3.6020468356345292</c:v>
                      </c:pt>
                      <c:pt idx="13">
                        <c:v>3.690457140840623</c:v>
                      </c:pt>
                      <c:pt idx="14">
                        <c:v>3.6323284246488159</c:v>
                      </c:pt>
                      <c:pt idx="15">
                        <c:v>3.5693728300048302</c:v>
                      </c:pt>
                      <c:pt idx="16">
                        <c:v>3.5278546036325986</c:v>
                      </c:pt>
                      <c:pt idx="17">
                        <c:v>3.6305431962334018</c:v>
                      </c:pt>
                      <c:pt idx="18">
                        <c:v>3.7645728688109665</c:v>
                      </c:pt>
                      <c:pt idx="19">
                        <c:v>3.8696079338015896</c:v>
                      </c:pt>
                      <c:pt idx="20">
                        <c:v>3.9429978667262096</c:v>
                      </c:pt>
                      <c:pt idx="21">
                        <c:v>3.9223807193686056</c:v>
                      </c:pt>
                      <c:pt idx="22">
                        <c:v>3.8789471862498477</c:v>
                      </c:pt>
                      <c:pt idx="23">
                        <c:v>3.8292364981819738</c:v>
                      </c:pt>
                      <c:pt idx="24">
                        <c:v>3.8124603802328081</c:v>
                      </c:pt>
                      <c:pt idx="25">
                        <c:v>3.9387673033496626</c:v>
                      </c:pt>
                      <c:pt idx="26">
                        <c:v>4.2180760276608069</c:v>
                      </c:pt>
                      <c:pt idx="27">
                        <c:v>4.7005335159029329</c:v>
                      </c:pt>
                      <c:pt idx="28">
                        <c:v>5.439320589830837</c:v>
                      </c:pt>
                      <c:pt idx="29">
                        <c:v>5.439320589830837</c:v>
                      </c:pt>
                      <c:pt idx="30">
                        <c:v>5.3487027878615541</c:v>
                      </c:pt>
                      <c:pt idx="31">
                        <c:v>5.2464094434925865</c:v>
                      </c:pt>
                      <c:pt idx="32">
                        <c:v>5.1574912462314115</c:v>
                      </c:pt>
                      <c:pt idx="33">
                        <c:v>5.154485907108044</c:v>
                      </c:pt>
                      <c:pt idx="34">
                        <c:v>5.2699922602687153</c:v>
                      </c:pt>
                      <c:pt idx="35">
                        <c:v>5.5664766690330403</c:v>
                      </c:pt>
                      <c:pt idx="36">
                        <c:v>5.8399293978410984</c:v>
                      </c:pt>
                      <c:pt idx="37">
                        <c:v>5.7698471276242067</c:v>
                      </c:pt>
                      <c:pt idx="38">
                        <c:v>5.5111072351656114</c:v>
                      </c:pt>
                      <c:pt idx="39">
                        <c:v>5.2379117664177839</c:v>
                      </c:pt>
                      <c:pt idx="40">
                        <c:v>5.0095996124282109</c:v>
                      </c:pt>
                      <c:pt idx="41">
                        <c:v>4.9734882181628643</c:v>
                      </c:pt>
                      <c:pt idx="42">
                        <c:v>5.045477930151705</c:v>
                      </c:pt>
                      <c:pt idx="43">
                        <c:v>5.1805394164214675</c:v>
                      </c:pt>
                      <c:pt idx="44">
                        <c:v>5.1926990866428531</c:v>
                      </c:pt>
                      <c:pt idx="45">
                        <c:v>5.1121172483238082</c:v>
                      </c:pt>
                      <c:pt idx="46">
                        <c:v>4.9358611108288688</c:v>
                      </c:pt>
                      <c:pt idx="47">
                        <c:v>4.800086295170126</c:v>
                      </c:pt>
                      <c:pt idx="48">
                        <c:v>4.7496127452696699</c:v>
                      </c:pt>
                      <c:pt idx="49">
                        <c:v>5.0555216389734419</c:v>
                      </c:pt>
                      <c:pt idx="50">
                        <c:v>5.4886889874881222</c:v>
                      </c:pt>
                      <c:pt idx="51">
                        <c:v>5.9500434867567069</c:v>
                      </c:pt>
                      <c:pt idx="52">
                        <c:v>6.2553525806886494</c:v>
                      </c:pt>
                      <c:pt idx="53">
                        <c:v>6.2236934016211825</c:v>
                      </c:pt>
                      <c:pt idx="54">
                        <c:v>6.0972743721215901</c:v>
                      </c:pt>
                      <c:pt idx="55">
                        <c:v>5.9563037341196514</c:v>
                      </c:pt>
                      <c:pt idx="56">
                        <c:v>5.8646984525760955</c:v>
                      </c:pt>
                      <c:pt idx="57">
                        <c:v>5.9773740406841087</c:v>
                      </c:pt>
                      <c:pt idx="58">
                        <c:v>6.3100250412743417</c:v>
                      </c:pt>
                      <c:pt idx="59">
                        <c:v>6.7245724095937618</c:v>
                      </c:pt>
                      <c:pt idx="60">
                        <c:v>6.9450712993493893</c:v>
                      </c:pt>
                      <c:pt idx="61">
                        <c:v>6.9481093441806969</c:v>
                      </c:pt>
                      <c:pt idx="62">
                        <c:v>6.8418213159565218</c:v>
                      </c:pt>
                      <c:pt idx="63">
                        <c:v>6.7217765948830133</c:v>
                      </c:pt>
                      <c:pt idx="64">
                        <c:v>6.6147045029042202</c:v>
                      </c:pt>
                      <c:pt idx="65">
                        <c:v>6.6271752278332343</c:v>
                      </c:pt>
                      <c:pt idx="66">
                        <c:v>6.6510929000013004</c:v>
                      </c:pt>
                      <c:pt idx="67">
                        <c:v>6.6109493017324592</c:v>
                      </c:pt>
                      <c:pt idx="68">
                        <c:v>6.5458398435462142</c:v>
                      </c:pt>
                      <c:pt idx="69">
                        <c:v>6.4890616418181191</c:v>
                      </c:pt>
                      <c:pt idx="70">
                        <c:v>6.4150886882560441</c:v>
                      </c:pt>
                      <c:pt idx="71">
                        <c:v>6.3366696561762561</c:v>
                      </c:pt>
                      <c:pt idx="72">
                        <c:v>6.2527798071953731</c:v>
                      </c:pt>
                      <c:pt idx="73">
                        <c:v>6.2803358239748297</c:v>
                      </c:pt>
                      <c:pt idx="74">
                        <c:v>6.4602366391543056</c:v>
                      </c:pt>
                      <c:pt idx="75">
                        <c:v>6.7285266308129525</c:v>
                      </c:pt>
                      <c:pt idx="76">
                        <c:v>6.8989875555480529</c:v>
                      </c:pt>
                      <c:pt idx="77">
                        <c:v>6.8721016217819546</c:v>
                      </c:pt>
                      <c:pt idx="78">
                        <c:v>6.7696341916530365</c:v>
                      </c:pt>
                      <c:pt idx="79">
                        <c:v>6.6876199802875975</c:v>
                      </c:pt>
                      <c:pt idx="80">
                        <c:v>6.6070387852014276</c:v>
                      </c:pt>
                      <c:pt idx="81">
                        <c:v>6.5748238152968579</c:v>
                      </c:pt>
                      <c:pt idx="82">
                        <c:v>6.6081695857349203</c:v>
                      </c:pt>
                      <c:pt idx="83">
                        <c:v>6.6344102772351006</c:v>
                      </c:pt>
                      <c:pt idx="84">
                        <c:v>6.6434877159724044</c:v>
                      </c:pt>
                      <c:pt idx="85">
                        <c:v>6.615352255709289</c:v>
                      </c:pt>
                      <c:pt idx="86">
                        <c:v>6.5284842649823913</c:v>
                      </c:pt>
                      <c:pt idx="87">
                        <c:v>6.4533881051867548</c:v>
                      </c:pt>
                      <c:pt idx="88">
                        <c:v>6.3933286284622559</c:v>
                      </c:pt>
                      <c:pt idx="89">
                        <c:v>6.3989206368328917</c:v>
                      </c:pt>
                      <c:pt idx="90">
                        <c:v>6.4360572973550507</c:v>
                      </c:pt>
                      <c:pt idx="91">
                        <c:v>6.5334566144152371</c:v>
                      </c:pt>
                      <c:pt idx="92">
                        <c:v>6.6561895438425278</c:v>
                      </c:pt>
                      <c:pt idx="93">
                        <c:v>6.6777632516352066</c:v>
                      </c:pt>
                      <c:pt idx="94">
                        <c:v>6.586053297102529</c:v>
                      </c:pt>
                      <c:pt idx="95">
                        <c:v>6.4960688865070608</c:v>
                      </c:pt>
                      <c:pt idx="96">
                        <c:v>6.4323175559528938</c:v>
                      </c:pt>
                      <c:pt idx="97">
                        <c:v>6.4390719410128172</c:v>
                      </c:pt>
                      <c:pt idx="98">
                        <c:v>6.4269376023596525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34E-4363-A95C-19B1F329687A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Alt1b_85_HP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34E-4363-A95C-19B1F329687A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Alt1b_85_MP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1.5042639862889013</c:v>
                      </c:pt>
                      <c:pt idx="1">
                        <c:v>1.6387960087552922</c:v>
                      </c:pt>
                      <c:pt idx="2">
                        <c:v>1.7230296802302085</c:v>
                      </c:pt>
                      <c:pt idx="3">
                        <c:v>1.945563126325512</c:v>
                      </c:pt>
                      <c:pt idx="4">
                        <c:v>2.1349551119822792</c:v>
                      </c:pt>
                      <c:pt idx="5">
                        <c:v>2.1957327595361962</c:v>
                      </c:pt>
                      <c:pt idx="6">
                        <c:v>2.1759390644740684</c:v>
                      </c:pt>
                      <c:pt idx="7">
                        <c:v>2.1417355964396214</c:v>
                      </c:pt>
                      <c:pt idx="8">
                        <c:v>2.1507621755906206</c:v>
                      </c:pt>
                      <c:pt idx="9">
                        <c:v>2.3802747099100765</c:v>
                      </c:pt>
                      <c:pt idx="10">
                        <c:v>2.7559851642372468</c:v>
                      </c:pt>
                      <c:pt idx="11">
                        <c:v>3.1808741111318062</c:v>
                      </c:pt>
                      <c:pt idx="12">
                        <c:v>3.5135481960169956</c:v>
                      </c:pt>
                      <c:pt idx="13">
                        <c:v>3.6037054232517178</c:v>
                      </c:pt>
                      <c:pt idx="14">
                        <c:v>3.5480695789728127</c:v>
                      </c:pt>
                      <c:pt idx="15">
                        <c:v>3.4877071901878063</c:v>
                      </c:pt>
                      <c:pt idx="16">
                        <c:v>3.4485287148941661</c:v>
                      </c:pt>
                      <c:pt idx="17">
                        <c:v>3.5534280750270657</c:v>
                      </c:pt>
                      <c:pt idx="18">
                        <c:v>3.6895218958200968</c:v>
                      </c:pt>
                      <c:pt idx="19">
                        <c:v>3.7966371992264909</c:v>
                      </c:pt>
                      <c:pt idx="20">
                        <c:v>3.8719807374774056</c:v>
                      </c:pt>
                      <c:pt idx="21">
                        <c:v>3.8530310521967137</c:v>
                      </c:pt>
                      <c:pt idx="22">
                        <c:v>3.8110530819224295</c:v>
                      </c:pt>
                      <c:pt idx="23">
                        <c:v>3.7627202771162658</c:v>
                      </c:pt>
                      <c:pt idx="24">
                        <c:v>3.7472920399653513</c:v>
                      </c:pt>
                      <c:pt idx="25">
                        <c:v>3.8748772894947838</c:v>
                      </c:pt>
                      <c:pt idx="26">
                        <c:v>4.1559671737688921</c:v>
                      </c:pt>
                      <c:pt idx="27">
                        <c:v>4.6407755132503645</c:v>
                      </c:pt>
                      <c:pt idx="28">
                        <c:v>5.3856053055210609</c:v>
                      </c:pt>
                      <c:pt idx="29">
                        <c:v>5.3856053055210609</c:v>
                      </c:pt>
                      <c:pt idx="30">
                        <c:v>5.2965824377229964</c:v>
                      </c:pt>
                      <c:pt idx="31">
                        <c:v>5.1954618467484481</c:v>
                      </c:pt>
                      <c:pt idx="32">
                        <c:v>5.1062024039630423</c:v>
                      </c:pt>
                      <c:pt idx="33">
                        <c:v>5.0999381298684794</c:v>
                      </c:pt>
                      <c:pt idx="34">
                        <c:v>5.2083850482960869</c:v>
                      </c:pt>
                      <c:pt idx="35">
                        <c:v>5.4969896749150617</c:v>
                      </c:pt>
                      <c:pt idx="36">
                        <c:v>5.7625671283988913</c:v>
                      </c:pt>
                      <c:pt idx="37">
                        <c:v>5.6856074631315439</c:v>
                      </c:pt>
                      <c:pt idx="38">
                        <c:v>5.4219616906759933</c:v>
                      </c:pt>
                      <c:pt idx="39">
                        <c:v>5.1478642466511229</c:v>
                      </c:pt>
                      <c:pt idx="40">
                        <c:v>4.9213044757762523</c:v>
                      </c:pt>
                      <c:pt idx="41">
                        <c:v>4.8885537206856622</c:v>
                      </c:pt>
                      <c:pt idx="42">
                        <c:v>4.9650598621685003</c:v>
                      </c:pt>
                      <c:pt idx="43">
                        <c:v>5.1051391979714138</c:v>
                      </c:pt>
                      <c:pt idx="44">
                        <c:v>5.1220809161790664</c:v>
                      </c:pt>
                      <c:pt idx="45">
                        <c:v>5.0457073505954044</c:v>
                      </c:pt>
                      <c:pt idx="46">
                        <c:v>4.8737513879315442</c:v>
                      </c:pt>
                      <c:pt idx="47">
                        <c:v>4.7419792323692302</c:v>
                      </c:pt>
                      <c:pt idx="48">
                        <c:v>4.6953314859246493</c:v>
                      </c:pt>
                      <c:pt idx="49">
                        <c:v>5.005323075877441</c:v>
                      </c:pt>
                      <c:pt idx="50">
                        <c:v>5.4426282800445183</c:v>
                      </c:pt>
                      <c:pt idx="51">
                        <c:v>5.9080566571344137</c:v>
                      </c:pt>
                      <c:pt idx="52">
                        <c:v>6.216668544673106</c:v>
                      </c:pt>
                      <c:pt idx="53">
                        <c:v>6.1871995462781904</c:v>
                      </c:pt>
                      <c:pt idx="54">
                        <c:v>6.0623013374895569</c:v>
                      </c:pt>
                      <c:pt idx="55">
                        <c:v>5.9227841244469994</c:v>
                      </c:pt>
                      <c:pt idx="56">
                        <c:v>5.8322592704608942</c:v>
                      </c:pt>
                      <c:pt idx="57">
                        <c:v>5.9461762452315554</c:v>
                      </c:pt>
                      <c:pt idx="58">
                        <c:v>6.2806583285685926</c:v>
                      </c:pt>
                      <c:pt idx="59">
                        <c:v>6.6972865405627378</c:v>
                      </c:pt>
                      <c:pt idx="60">
                        <c:v>6.919623981422764</c:v>
                      </c:pt>
                      <c:pt idx="61">
                        <c:v>6.9234499848071493</c:v>
                      </c:pt>
                      <c:pt idx="62">
                        <c:v>6.81773788680424</c:v>
                      </c:pt>
                      <c:pt idx="63">
                        <c:v>6.6982266100494146</c:v>
                      </c:pt>
                      <c:pt idx="64">
                        <c:v>6.5916240157964703</c:v>
                      </c:pt>
                      <c:pt idx="65">
                        <c:v>6.6046783916294149</c:v>
                      </c:pt>
                      <c:pt idx="66">
                        <c:v>6.6294253317973437</c:v>
                      </c:pt>
                      <c:pt idx="67">
                        <c:v>6.5899769201962792</c:v>
                      </c:pt>
                      <c:pt idx="68">
                        <c:v>6.5253835685110806</c:v>
                      </c:pt>
                      <c:pt idx="69">
                        <c:v>6.4690488718267138</c:v>
                      </c:pt>
                      <c:pt idx="70">
                        <c:v>6.3954354607664596</c:v>
                      </c:pt>
                      <c:pt idx="71">
                        <c:v>6.3173702266122058</c:v>
                      </c:pt>
                      <c:pt idx="72">
                        <c:v>6.2339262727435552</c:v>
                      </c:pt>
                      <c:pt idx="73">
                        <c:v>6.2619101801897754</c:v>
                      </c:pt>
                      <c:pt idx="74">
                        <c:v>6.4425849118497585</c:v>
                      </c:pt>
                      <c:pt idx="75">
                        <c:v>6.711944608474754</c:v>
                      </c:pt>
                      <c:pt idx="76">
                        <c:v>6.8833367758292212</c:v>
                      </c:pt>
                      <c:pt idx="77">
                        <c:v>6.8571598406525922</c:v>
                      </c:pt>
                      <c:pt idx="78">
                        <c:v>6.755213547030432</c:v>
                      </c:pt>
                      <c:pt idx="79">
                        <c:v>6.6735551601470515</c:v>
                      </c:pt>
                      <c:pt idx="80">
                        <c:v>6.5933118294663506</c:v>
                      </c:pt>
                      <c:pt idx="81">
                        <c:v>6.5614812260154753</c:v>
                      </c:pt>
                      <c:pt idx="82">
                        <c:v>6.5951593620487978</c:v>
                      </c:pt>
                      <c:pt idx="83">
                        <c:v>6.6217062640776856</c:v>
                      </c:pt>
                      <c:pt idx="84">
                        <c:v>6.6310806274233203</c:v>
                      </c:pt>
                      <c:pt idx="85">
                        <c:v>6.6032484282424475</c:v>
                      </c:pt>
                      <c:pt idx="86">
                        <c:v>6.5166917927945986</c:v>
                      </c:pt>
                      <c:pt idx="87">
                        <c:v>6.4418324976579546</c:v>
                      </c:pt>
                      <c:pt idx="88">
                        <c:v>6.381981788759389</c:v>
                      </c:pt>
                      <c:pt idx="89">
                        <c:v>6.3877836113239486</c:v>
                      </c:pt>
                      <c:pt idx="90">
                        <c:v>6.4251112574990463</c:v>
                      </c:pt>
                      <c:pt idx="91">
                        <c:v>6.5226816502508465</c:v>
                      </c:pt>
                      <c:pt idx="92">
                        <c:v>6.6456647901824422</c:v>
                      </c:pt>
                      <c:pt idx="93">
                        <c:v>6.6676266374787572</c:v>
                      </c:pt>
                      <c:pt idx="94">
                        <c:v>6.5762316705504995</c:v>
                      </c:pt>
                      <c:pt idx="95">
                        <c:v>6.4865352930586759</c:v>
                      </c:pt>
                      <c:pt idx="96">
                        <c:v>6.4229790243503571</c:v>
                      </c:pt>
                      <c:pt idx="97">
                        <c:v>6.4298980273028485</c:v>
                      </c:pt>
                      <c:pt idx="98">
                        <c:v>6.4180165226869619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34E-4363-A95C-19B1F329687A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Alt1b_85_MP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34E-4363-A95C-19B1F329687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Alt1b_85_LP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1.3893762566145977</c:v>
                      </c:pt>
                      <c:pt idx="1">
                        <c:v>1.5258754341752319</c:v>
                      </c:pt>
                      <c:pt idx="2">
                        <c:v>1.6123836050462093</c:v>
                      </c:pt>
                      <c:pt idx="3">
                        <c:v>1.8371503914872804</c:v>
                      </c:pt>
                      <c:pt idx="4">
                        <c:v>2.0287011695111161</c:v>
                      </c:pt>
                      <c:pt idx="5">
                        <c:v>2.0912694528272868</c:v>
                      </c:pt>
                      <c:pt idx="6">
                        <c:v>2.0732895605612387</c:v>
                      </c:pt>
                      <c:pt idx="7">
                        <c:v>2.0411803520829621</c:v>
                      </c:pt>
                      <c:pt idx="8">
                        <c:v>2.0522480100886584</c:v>
                      </c:pt>
                      <c:pt idx="9">
                        <c:v>2.2840136667034052</c:v>
                      </c:pt>
                      <c:pt idx="10">
                        <c:v>2.6622286090713647</c:v>
                      </c:pt>
                      <c:pt idx="11">
                        <c:v>3.0896208051295022</c:v>
                      </c:pt>
                      <c:pt idx="12">
                        <c:v>3.424484005177225</c:v>
                      </c:pt>
                      <c:pt idx="13">
                        <c:v>3.5163745732676532</c:v>
                      </c:pt>
                      <c:pt idx="14">
                        <c:v>3.4632175724743801</c:v>
                      </c:pt>
                      <c:pt idx="15">
                        <c:v>3.405376777091262</c:v>
                      </c:pt>
                      <c:pt idx="16">
                        <c:v>3.3683559913934031</c:v>
                      </c:pt>
                      <c:pt idx="17">
                        <c:v>3.4754635860588063</c:v>
                      </c:pt>
                      <c:pt idx="18">
                        <c:v>3.6136217003799014</c:v>
                      </c:pt>
                      <c:pt idx="19">
                        <c:v>3.722816232018622</c:v>
                      </c:pt>
                      <c:pt idx="20">
                        <c:v>3.8001126493300617</c:v>
                      </c:pt>
                      <c:pt idx="21">
                        <c:v>3.7828313815581507</c:v>
                      </c:pt>
                      <c:pt idx="22">
                        <c:v>3.7423108983010445</c:v>
                      </c:pt>
                      <c:pt idx="23">
                        <c:v>3.6953585099670287</c:v>
                      </c:pt>
                      <c:pt idx="24">
                        <c:v>3.6812808293357588</c:v>
                      </c:pt>
                      <c:pt idx="25">
                        <c:v>3.8101485842985796</c:v>
                      </c:pt>
                      <c:pt idx="26">
                        <c:v>4.0930237726224741</c:v>
                      </c:pt>
                      <c:pt idx="27">
                        <c:v>4.5801873651942913</c:v>
                      </c:pt>
                      <c:pt idx="28">
                        <c:v>5.3310975009071502</c:v>
                      </c:pt>
                      <c:pt idx="29">
                        <c:v>5.3310975009071502</c:v>
                      </c:pt>
                      <c:pt idx="30">
                        <c:v>5.2438369585851756</c:v>
                      </c:pt>
                      <c:pt idx="31">
                        <c:v>5.1446293094494671</c:v>
                      </c:pt>
                      <c:pt idx="32">
                        <c:v>5.0574390717762423</c:v>
                      </c:pt>
                      <c:pt idx="33">
                        <c:v>5.0537658594753863</c:v>
                      </c:pt>
                      <c:pt idx="34">
                        <c:v>5.1658582816916701</c:v>
                      </c:pt>
                      <c:pt idx="35">
                        <c:v>5.4604418311584269</c:v>
                      </c:pt>
                      <c:pt idx="36">
                        <c:v>5.7320092687927078</c:v>
                      </c:pt>
                      <c:pt idx="37">
                        <c:v>5.6596293172475294</c:v>
                      </c:pt>
                      <c:pt idx="38">
                        <c:v>5.3990866796878452</c:v>
                      </c:pt>
                      <c:pt idx="39">
                        <c:v>5.1273992476182739</c:v>
                      </c:pt>
                      <c:pt idx="40">
                        <c:v>4.9026269172953931</c:v>
                      </c:pt>
                      <c:pt idx="41">
                        <c:v>4.8712632580983959</c:v>
                      </c:pt>
                      <c:pt idx="42">
                        <c:v>4.9489889480629916</c:v>
                      </c:pt>
                      <c:pt idx="43">
                        <c:v>5.0901874843750123</c:v>
                      </c:pt>
                      <c:pt idx="44">
                        <c:v>5.1081099593726691</c:v>
                      </c:pt>
                      <c:pt idx="45">
                        <c:v>5.032563319007398</c:v>
                      </c:pt>
                      <c:pt idx="46">
                        <c:v>4.8614326762449718</c:v>
                      </c:pt>
                      <c:pt idx="47">
                        <c:v>4.7304095199970551</c:v>
                      </c:pt>
                      <c:pt idx="48">
                        <c:v>4.6844542933418136</c:v>
                      </c:pt>
                      <c:pt idx="49">
                        <c:v>4.9951676995521739</c:v>
                      </c:pt>
                      <c:pt idx="50">
                        <c:v>5.4331935607687374</c:v>
                      </c:pt>
                      <c:pt idx="51">
                        <c:v>5.8993280424227788</c:v>
                      </c:pt>
                      <c:pt idx="52">
                        <c:v>6.2084966275009812</c:v>
                      </c:pt>
                      <c:pt idx="53">
                        <c:v>6.1793681662146929</c:v>
                      </c:pt>
                      <c:pt idx="54">
                        <c:v>6.0546845799010072</c:v>
                      </c:pt>
                      <c:pt idx="55">
                        <c:v>5.9153822987254143</c:v>
                      </c:pt>
                      <c:pt idx="56">
                        <c:v>5.8250088085861451</c:v>
                      </c:pt>
                      <c:pt idx="57">
                        <c:v>5.9391255100271945</c:v>
                      </c:pt>
                      <c:pt idx="58">
                        <c:v>6.2739406985629032</c:v>
                      </c:pt>
                      <c:pt idx="59">
                        <c:v>6.6909571644523078</c:v>
                      </c:pt>
                      <c:pt idx="60">
                        <c:v>6.9136325398038272</c:v>
                      </c:pt>
                      <c:pt idx="61">
                        <c:v>6.9175760209076378</c:v>
                      </c:pt>
                      <c:pt idx="62">
                        <c:v>6.8119462872958669</c:v>
                      </c:pt>
                      <c:pt idx="63">
                        <c:v>6.6925165987296396</c:v>
                      </c:pt>
                      <c:pt idx="64">
                        <c:v>6.5859878610113602</c:v>
                      </c:pt>
                      <c:pt idx="65">
                        <c:v>6.5991442927521415</c:v>
                      </c:pt>
                      <c:pt idx="66">
                        <c:v>6.6240477404412701</c:v>
                      </c:pt>
                      <c:pt idx="67">
                        <c:v>6.5847268957993057</c:v>
                      </c:pt>
                      <c:pt idx="68">
                        <c:v>6.5202237011184918</c:v>
                      </c:pt>
                      <c:pt idx="69">
                        <c:v>6.4639672923142388</c:v>
                      </c:pt>
                      <c:pt idx="70">
                        <c:v>6.3904176796905467</c:v>
                      </c:pt>
                      <c:pt idx="71">
                        <c:v>6.3124196675165773</c:v>
                      </c:pt>
                      <c:pt idx="72">
                        <c:v>6.2290675000121123</c:v>
                      </c:pt>
                      <c:pt idx="73">
                        <c:v>6.2571412233077774</c:v>
                      </c:pt>
                      <c:pt idx="74">
                        <c:v>6.4379862174958014</c:v>
                      </c:pt>
                      <c:pt idx="75">
                        <c:v>6.7075830532553171</c:v>
                      </c:pt>
                      <c:pt idx="76">
                        <c:v>6.8791795527895649</c:v>
                      </c:pt>
                      <c:pt idx="77">
                        <c:v>6.8531568766413962</c:v>
                      </c:pt>
                      <c:pt idx="78">
                        <c:v>6.7513251632628926</c:v>
                      </c:pt>
                      <c:pt idx="79">
                        <c:v>6.6697462683466906</c:v>
                      </c:pt>
                      <c:pt idx="80">
                        <c:v>6.5895821491129203</c:v>
                      </c:pt>
                      <c:pt idx="81">
                        <c:v>6.5578449352556962</c:v>
                      </c:pt>
                      <c:pt idx="82">
                        <c:v>6.5916052868344446</c:v>
                      </c:pt>
                      <c:pt idx="83">
                        <c:v>6.6182294883684136</c:v>
                      </c:pt>
                      <c:pt idx="84">
                        <c:v>6.6276789938958061</c:v>
                      </c:pt>
                      <c:pt idx="85">
                        <c:v>6.5999240591251569</c:v>
                      </c:pt>
                      <c:pt idx="86">
                        <c:v>6.5134472132367494</c:v>
                      </c:pt>
                      <c:pt idx="87">
                        <c:v>6.438650515787729</c:v>
                      </c:pt>
                      <c:pt idx="88">
                        <c:v>6.3788559530959397</c:v>
                      </c:pt>
                      <c:pt idx="89">
                        <c:v>6.3847142967512944</c:v>
                      </c:pt>
                      <c:pt idx="90">
                        <c:v>6.4220938401483432</c:v>
                      </c:pt>
                      <c:pt idx="91">
                        <c:v>6.5197104561274992</c:v>
                      </c:pt>
                      <c:pt idx="92">
                        <c:v>6.6427585173615888</c:v>
                      </c:pt>
                      <c:pt idx="93">
                        <c:v>6.6648181410971707</c:v>
                      </c:pt>
                      <c:pt idx="94">
                        <c:v>6.5735033581145332</c:v>
                      </c:pt>
                      <c:pt idx="95">
                        <c:v>6.4838809949852685</c:v>
                      </c:pt>
                      <c:pt idx="96">
                        <c:v>6.4203760627250395</c:v>
                      </c:pt>
                      <c:pt idx="97">
                        <c:v>6.4273402440566256</c:v>
                      </c:pt>
                      <c:pt idx="98">
                        <c:v>6.4155265609857359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34E-4363-A95C-19B1F329687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Alt1a_85_%Ret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0.99999999999998967</c:v>
                </c:pt>
                <c:pt idx="34">
                  <c:v>0.99999999999911049</c:v>
                </c:pt>
                <c:pt idx="35">
                  <c:v>0.99999999995456923</c:v>
                </c:pt>
                <c:pt idx="36">
                  <c:v>0.99999999852927413</c:v>
                </c:pt>
                <c:pt idx="37">
                  <c:v>0.99999996841970917</c:v>
                </c:pt>
                <c:pt idx="38">
                  <c:v>0.99999953355356475</c:v>
                </c:pt>
                <c:pt idx="39">
                  <c:v>0.99999507086728079</c:v>
                </c:pt>
                <c:pt idx="40">
                  <c:v>0.99996150535867201</c:v>
                </c:pt>
                <c:pt idx="41">
                  <c:v>0.99977051771692427</c:v>
                </c:pt>
                <c:pt idx="42">
                  <c:v>0.99892588003823346</c:v>
                </c:pt>
                <c:pt idx="43">
                  <c:v>0.99595896319325283</c:v>
                </c:pt>
                <c:pt idx="44">
                  <c:v>0.98752227681046989</c:v>
                </c:pt>
                <c:pt idx="45">
                  <c:v>0.96774031297570773</c:v>
                </c:pt>
                <c:pt idx="46">
                  <c:v>0.92888892978093562</c:v>
                </c:pt>
                <c:pt idx="47">
                  <c:v>0.86415676596167401</c:v>
                </c:pt>
                <c:pt idx="48">
                  <c:v>0.7714541404371329</c:v>
                </c:pt>
                <c:pt idx="49">
                  <c:v>0.6557541645565268</c:v>
                </c:pt>
                <c:pt idx="50">
                  <c:v>0.52848725689960441</c:v>
                </c:pt>
                <c:pt idx="51">
                  <c:v>0.40362916724918946</c:v>
                </c:pt>
                <c:pt idx="52">
                  <c:v>0.29312978772905535</c:v>
                </c:pt>
                <c:pt idx="53">
                  <c:v>0.20367474875722966</c:v>
                </c:pt>
                <c:pt idx="54">
                  <c:v>0.13671117711998043</c:v>
                </c:pt>
                <c:pt idx="55">
                  <c:v>9.0025832571674666E-2</c:v>
                </c:pt>
                <c:pt idx="56">
                  <c:v>5.9314838189087921E-2</c:v>
                </c:pt>
                <c:pt idx="57">
                  <c:v>3.994703327273301E-2</c:v>
                </c:pt>
                <c:pt idx="58">
                  <c:v>2.8086652028423587E-2</c:v>
                </c:pt>
                <c:pt idx="59">
                  <c:v>2.0879419992983247E-2</c:v>
                </c:pt>
                <c:pt idx="60">
                  <c:v>1.6435372760936897E-2</c:v>
                </c:pt>
                <c:pt idx="61">
                  <c:v>1.3583276156196237E-2</c:v>
                </c:pt>
                <c:pt idx="62">
                  <c:v>1.1649516521033756E-2</c:v>
                </c:pt>
                <c:pt idx="63">
                  <c:v>1.0290594398741868E-2</c:v>
                </c:pt>
                <c:pt idx="64">
                  <c:v>9.2683194975911147E-3</c:v>
                </c:pt>
                <c:pt idx="65">
                  <c:v>8.431646533050766E-3</c:v>
                </c:pt>
                <c:pt idx="66">
                  <c:v>7.7280882296984887E-3</c:v>
                </c:pt>
                <c:pt idx="67">
                  <c:v>7.1193486698008807E-3</c:v>
                </c:pt>
                <c:pt idx="68">
                  <c:v>6.5832496206256249E-3</c:v>
                </c:pt>
                <c:pt idx="69">
                  <c:v>6.1045718836769403E-3</c:v>
                </c:pt>
                <c:pt idx="70">
                  <c:v>5.6757957796066197E-3</c:v>
                </c:pt>
                <c:pt idx="71">
                  <c:v>5.2922051239014034E-3</c:v>
                </c:pt>
                <c:pt idx="72">
                  <c:v>4.9476941345236699E-3</c:v>
                </c:pt>
                <c:pt idx="73">
                  <c:v>4.6347817251773515E-3</c:v>
                </c:pt>
                <c:pt idx="74">
                  <c:v>4.350894224729708E-3</c:v>
                </c:pt>
                <c:pt idx="75">
                  <c:v>4.0924869978380095E-3</c:v>
                </c:pt>
                <c:pt idx="76">
                  <c:v>3.8570225554697217E-3</c:v>
                </c:pt>
                <c:pt idx="77">
                  <c:v>3.6397641176748666E-3</c:v>
                </c:pt>
                <c:pt idx="78">
                  <c:v>3.4389133139090507E-3</c:v>
                </c:pt>
                <c:pt idx="79">
                  <c:v>3.2527823541534649E-3</c:v>
                </c:pt>
                <c:pt idx="80">
                  <c:v>3.0807329556091102E-3</c:v>
                </c:pt>
                <c:pt idx="81">
                  <c:v>2.9228057308549548E-3</c:v>
                </c:pt>
                <c:pt idx="82">
                  <c:v>2.7750104744027849E-3</c:v>
                </c:pt>
                <c:pt idx="83">
                  <c:v>2.6357999347595682E-3</c:v>
                </c:pt>
                <c:pt idx="84">
                  <c:v>2.5048121994591648E-3</c:v>
                </c:pt>
                <c:pt idx="85">
                  <c:v>2.3826300386633249E-3</c:v>
                </c:pt>
                <c:pt idx="86">
                  <c:v>2.2687595503081298E-3</c:v>
                </c:pt>
                <c:pt idx="87">
                  <c:v>2.1622001086728181E-3</c:v>
                </c:pt>
                <c:pt idx="88">
                  <c:v>2.0617011679546684E-3</c:v>
                </c:pt>
                <c:pt idx="89">
                  <c:v>1.9661776199763146E-3</c:v>
                </c:pt>
                <c:pt idx="90">
                  <c:v>1.8764038557808605E-3</c:v>
                </c:pt>
                <c:pt idx="91">
                  <c:v>1.7924262459552238E-3</c:v>
                </c:pt>
                <c:pt idx="92">
                  <c:v>1.7138944190401544E-3</c:v>
                </c:pt>
                <c:pt idx="93">
                  <c:v>1.6397084332964726E-3</c:v>
                </c:pt>
                <c:pt idx="94">
                  <c:v>1.5693480439613332E-3</c:v>
                </c:pt>
                <c:pt idx="95">
                  <c:v>1.5028024043968471E-3</c:v>
                </c:pt>
                <c:pt idx="96">
                  <c:v>1.4401303980123019E-3</c:v>
                </c:pt>
                <c:pt idx="97">
                  <c:v>1.3813428693848339E-3</c:v>
                </c:pt>
                <c:pt idx="98">
                  <c:v>1.3256236655199375E-3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1b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68613020070157E-2"/>
          <c:y val="8.0350147889704737E-2"/>
          <c:w val="0.80889519514778163"/>
          <c:h val="0.74440853893173231"/>
        </c:manualLayout>
      </c:layout>
      <c:scatterChart>
        <c:scatterStyle val="smoothMarker"/>
        <c:varyColors val="0"/>
        <c:ser>
          <c:idx val="1"/>
          <c:order val="1"/>
          <c:tx>
            <c:v>Alt1a_85_HF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1.6189832820762422</c:v>
                </c:pt>
                <c:pt idx="1">
                  <c:v>3.3704935208063556</c:v>
                </c:pt>
                <c:pt idx="2">
                  <c:v>5.203924479795818</c:v>
                </c:pt>
                <c:pt idx="3">
                  <c:v>7.257654779145243</c:v>
                </c:pt>
                <c:pt idx="4">
                  <c:v>9.4985329637722682</c:v>
                </c:pt>
                <c:pt idx="5">
                  <c:v>11.798364312362523</c:v>
                </c:pt>
                <c:pt idx="6">
                  <c:v>14.076555982023255</c:v>
                </c:pt>
                <c:pt idx="7">
                  <c:v>16.318414526760385</c:v>
                </c:pt>
                <c:pt idx="8">
                  <c:v>18.567228545861262</c:v>
                </c:pt>
                <c:pt idx="9">
                  <c:v>21.043274285343539</c:v>
                </c:pt>
                <c:pt idx="10">
                  <c:v>23.892491500301457</c:v>
                </c:pt>
                <c:pt idx="11">
                  <c:v>27.164080110155158</c:v>
                </c:pt>
                <c:pt idx="12">
                  <c:v>30.766111945058199</c:v>
                </c:pt>
                <c:pt idx="13">
                  <c:v>34.456558345098742</c:v>
                </c:pt>
                <c:pt idx="14">
                  <c:v>38.088891509975603</c:v>
                </c:pt>
                <c:pt idx="15">
                  <c:v>41.6582979290895</c:v>
                </c:pt>
                <c:pt idx="16">
                  <c:v>45.185954781413614</c:v>
                </c:pt>
                <c:pt idx="17">
                  <c:v>48.816317774365274</c:v>
                </c:pt>
                <c:pt idx="18">
                  <c:v>52.580728778022859</c:v>
                </c:pt>
                <c:pt idx="19">
                  <c:v>56.450188803525663</c:v>
                </c:pt>
                <c:pt idx="20">
                  <c:v>60.393051318624799</c:v>
                </c:pt>
                <c:pt idx="21">
                  <c:v>64.315307279907486</c:v>
                </c:pt>
                <c:pt idx="22">
                  <c:v>68.194139255258534</c:v>
                </c:pt>
                <c:pt idx="23">
                  <c:v>72.023268411415089</c:v>
                </c:pt>
                <c:pt idx="24">
                  <c:v>75.835628904990941</c:v>
                </c:pt>
                <c:pt idx="25">
                  <c:v>79.77430287142198</c:v>
                </c:pt>
                <c:pt idx="26">
                  <c:v>83.992292464097233</c:v>
                </c:pt>
                <c:pt idx="27">
                  <c:v>88.692746831102724</c:v>
                </c:pt>
                <c:pt idx="28">
                  <c:v>94.132023881537094</c:v>
                </c:pt>
                <c:pt idx="29">
                  <c:v>99.571300931971464</c:v>
                </c:pt>
                <c:pt idx="30">
                  <c:v>104.92010459654483</c:v>
                </c:pt>
                <c:pt idx="31">
                  <c:v>110.1672585220286</c:v>
                </c:pt>
                <c:pt idx="32">
                  <c:v>115.32758900697691</c:v>
                </c:pt>
                <c:pt idx="33">
                  <c:v>120.49000581498716</c:v>
                </c:pt>
                <c:pt idx="34">
                  <c:v>125.77729187956234</c:v>
                </c:pt>
                <c:pt idx="35">
                  <c:v>131.37316329198811</c:v>
                </c:pt>
                <c:pt idx="36">
                  <c:v>137.254520741048</c:v>
                </c:pt>
                <c:pt idx="37">
                  <c:v>143.07571179261407</c:v>
                </c:pt>
                <c:pt idx="38">
                  <c:v>148.64507089210545</c:v>
                </c:pt>
                <c:pt idx="39">
                  <c:v>153.94403671572033</c:v>
                </c:pt>
                <c:pt idx="40">
                  <c:v>159.01465741685797</c:v>
                </c:pt>
                <c:pt idx="41">
                  <c:v>164.04740140216887</c:v>
                </c:pt>
                <c:pt idx="42">
                  <c:v>169.14921856664225</c:v>
                </c:pt>
                <c:pt idx="43">
                  <c:v>174.38265893071403</c:v>
                </c:pt>
                <c:pt idx="44">
                  <c:v>179.62490005436084</c:v>
                </c:pt>
                <c:pt idx="45">
                  <c:v>184.78355533320749</c:v>
                </c:pt>
                <c:pt idx="46">
                  <c:v>189.76284747896872</c:v>
                </c:pt>
                <c:pt idx="47">
                  <c:v>194.60342252971611</c:v>
                </c:pt>
                <c:pt idx="48">
                  <c:v>199.39065927827446</c:v>
                </c:pt>
                <c:pt idx="49">
                  <c:v>204.48071978836114</c:v>
                </c:pt>
                <c:pt idx="50">
                  <c:v>210.00080454353656</c:v>
                </c:pt>
                <c:pt idx="51">
                  <c:v>215.97914604947667</c:v>
                </c:pt>
                <c:pt idx="52">
                  <c:v>222.26024785803369</c:v>
                </c:pt>
                <c:pt idx="53">
                  <c:v>228.50792462228338</c:v>
                </c:pt>
                <c:pt idx="54">
                  <c:v>234.62789225600432</c:v>
                </c:pt>
                <c:pt idx="55">
                  <c:v>240.60567137258494</c:v>
                </c:pt>
                <c:pt idx="56">
                  <c:v>246.49090426017307</c:v>
                </c:pt>
                <c:pt idx="57">
                  <c:v>252.48779170325207</c:v>
                </c:pt>
                <c:pt idx="58">
                  <c:v>258.81594356681853</c:v>
                </c:pt>
                <c:pt idx="59">
                  <c:v>265.55710675405516</c:v>
                </c:pt>
                <c:pt idx="60">
                  <c:v>272.51740072808593</c:v>
                </c:pt>
                <c:pt idx="61">
                  <c:v>279.48005759804005</c:v>
                </c:pt>
                <c:pt idx="62">
                  <c:v>286.33590792682304</c:v>
                </c:pt>
                <c:pt idx="63">
                  <c:v>293.07124190278887</c:v>
                </c:pt>
                <c:pt idx="64">
                  <c:v>299.69908750404306</c:v>
                </c:pt>
                <c:pt idx="65">
                  <c:v>306.33892952599371</c:v>
                </c:pt>
                <c:pt idx="66">
                  <c:v>313.00207354954478</c:v>
                </c:pt>
                <c:pt idx="67">
                  <c:v>319.62455120370953</c:v>
                </c:pt>
                <c:pt idx="68">
                  <c:v>326.18151667353953</c:v>
                </c:pt>
                <c:pt idx="69">
                  <c:v>332.68135853725499</c:v>
                </c:pt>
                <c:pt idx="70">
                  <c:v>339.10694573469016</c:v>
                </c:pt>
                <c:pt idx="71">
                  <c:v>345.45384861984184</c:v>
                </c:pt>
                <c:pt idx="72">
                  <c:v>351.71655563157663</c:v>
                </c:pt>
                <c:pt idx="73">
                  <c:v>358.00653204292672</c:v>
                </c:pt>
                <c:pt idx="74">
                  <c:v>364.47592905508134</c:v>
                </c:pt>
                <c:pt idx="75">
                  <c:v>371.21296793732751</c:v>
                </c:pt>
                <c:pt idx="76">
                  <c:v>378.11990062802795</c:v>
                </c:pt>
                <c:pt idx="77">
                  <c:v>384.99951385337295</c:v>
                </c:pt>
                <c:pt idx="78">
                  <c:v>391.77634140228218</c:v>
                </c:pt>
                <c:pt idx="79">
                  <c:v>398.47093782916329</c:v>
                </c:pt>
                <c:pt idx="80">
                  <c:v>405.08475473819891</c:v>
                </c:pt>
                <c:pt idx="81">
                  <c:v>411.66613943415149</c:v>
                </c:pt>
                <c:pt idx="82">
                  <c:v>418.28068547840468</c:v>
                </c:pt>
                <c:pt idx="83">
                  <c:v>424.92130374234415</c:v>
                </c:pt>
                <c:pt idx="84">
                  <c:v>431.57083759559515</c:v>
                </c:pt>
                <c:pt idx="85">
                  <c:v>438.19207191343588</c:v>
                </c:pt>
                <c:pt idx="86">
                  <c:v>444.72627184599293</c:v>
                </c:pt>
                <c:pt idx="87">
                  <c:v>451.18525089055441</c:v>
                </c:pt>
                <c:pt idx="88">
                  <c:v>457.58406234035687</c:v>
                </c:pt>
                <c:pt idx="89">
                  <c:v>463.98835781801642</c:v>
                </c:pt>
                <c:pt idx="90">
                  <c:v>470.42969171769437</c:v>
                </c:pt>
                <c:pt idx="91">
                  <c:v>476.96833661412853</c:v>
                </c:pt>
                <c:pt idx="92">
                  <c:v>483.62958257864403</c:v>
                </c:pt>
                <c:pt idx="93">
                  <c:v>490.31219527691434</c:v>
                </c:pt>
                <c:pt idx="94">
                  <c:v>496.90293056644236</c:v>
                </c:pt>
                <c:pt idx="95">
                  <c:v>503.40352959029707</c:v>
                </c:pt>
                <c:pt idx="96">
                  <c:v>509.84027602531978</c:v>
                </c:pt>
                <c:pt idx="97">
                  <c:v>516.28369342027781</c:v>
                </c:pt>
                <c:pt idx="98">
                  <c:v>522.71484827694781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5-4563-80C3-5A0D64E1BB2D}"/>
            </c:ext>
          </c:extLst>
        </c:ser>
        <c:ser>
          <c:idx val="4"/>
          <c:order val="4"/>
          <c:tx>
            <c:v>Alt1a_85_MF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1.5042454663546496</c:v>
                </c:pt>
                <c:pt idx="1">
                  <c:v>3.1430236143436372</c:v>
                </c:pt>
                <c:pt idx="2">
                  <c:v>4.8660361085771022</c:v>
                </c:pt>
                <c:pt idx="3">
                  <c:v>6.8115824450874118</c:v>
                </c:pt>
                <c:pt idx="4">
                  <c:v>8.9465210810065123</c:v>
                </c:pt>
                <c:pt idx="5">
                  <c:v>11.142237676505049</c:v>
                </c:pt>
                <c:pt idx="6">
                  <c:v>13.318160840718619</c:v>
                </c:pt>
                <c:pt idx="7">
                  <c:v>15.459881096734023</c:v>
                </c:pt>
                <c:pt idx="8">
                  <c:v>17.610628700477864</c:v>
                </c:pt>
                <c:pt idx="9">
                  <c:v>19.990889179648786</c:v>
                </c:pt>
                <c:pt idx="10">
                  <c:v>22.746860601930102</c:v>
                </c:pt>
                <c:pt idx="11">
                  <c:v>25.927721276295948</c:v>
                </c:pt>
                <c:pt idx="12">
                  <c:v>29.441256807287605</c:v>
                </c:pt>
                <c:pt idx="13">
                  <c:v>33.044953906075662</c:v>
                </c:pt>
                <c:pt idx="14">
                  <c:v>36.593031217378531</c:v>
                </c:pt>
                <c:pt idx="15">
                  <c:v>40.080675058426998</c:v>
                </c:pt>
                <c:pt idx="16">
                  <c:v>43.529007464968231</c:v>
                </c:pt>
                <c:pt idx="17">
                  <c:v>47.08225460638571</c:v>
                </c:pt>
                <c:pt idx="18">
                  <c:v>50.771610487685585</c:v>
                </c:pt>
                <c:pt idx="19">
                  <c:v>54.568095494868047</c:v>
                </c:pt>
                <c:pt idx="20">
                  <c:v>58.439936486736229</c:v>
                </c:pt>
                <c:pt idx="21">
                  <c:v>62.292838760798261</c:v>
                </c:pt>
                <c:pt idx="22">
                  <c:v>66.103772153134315</c:v>
                </c:pt>
                <c:pt idx="23">
                  <c:v>69.866380651185779</c:v>
                </c:pt>
                <c:pt idx="24">
                  <c:v>73.613567880756676</c:v>
                </c:pt>
                <c:pt idx="25">
                  <c:v>77.488346921419804</c:v>
                </c:pt>
                <c:pt idx="26">
                  <c:v>81.644223033989235</c:v>
                </c:pt>
                <c:pt idx="27">
                  <c:v>86.284914865398974</c:v>
                </c:pt>
                <c:pt idx="28">
                  <c:v>91.670475693026447</c:v>
                </c:pt>
                <c:pt idx="29">
                  <c:v>97.056036520653919</c:v>
                </c:pt>
                <c:pt idx="30">
                  <c:v>102.35273870319128</c:v>
                </c:pt>
                <c:pt idx="31">
                  <c:v>107.54905434986406</c:v>
                </c:pt>
                <c:pt idx="32">
                  <c:v>112.65850930312638</c:v>
                </c:pt>
                <c:pt idx="33">
                  <c:v>117.76752401123939</c:v>
                </c:pt>
                <c:pt idx="34">
                  <c:v>122.99565099755988</c:v>
                </c:pt>
                <c:pt idx="35">
                  <c:v>128.52619475572837</c:v>
                </c:pt>
                <c:pt idx="36">
                  <c:v>134.33612224783042</c:v>
                </c:pt>
                <c:pt idx="37">
                  <c:v>140.08049663142563</c:v>
                </c:pt>
                <c:pt idx="38">
                  <c:v>145.56919248093337</c:v>
                </c:pt>
                <c:pt idx="39">
                  <c:v>150.78706953470964</c:v>
                </c:pt>
                <c:pt idx="40">
                  <c:v>155.77839650709205</c:v>
                </c:pt>
                <c:pt idx="41">
                  <c:v>160.73497803336602</c:v>
                </c:pt>
                <c:pt idx="42">
                  <c:v>165.76474949318077</c:v>
                </c:pt>
                <c:pt idx="43">
                  <c:v>170.93068023408725</c:v>
                </c:pt>
                <c:pt idx="44">
                  <c:v>176.10972442984445</c:v>
                </c:pt>
                <c:pt idx="45">
                  <c:v>181.20897498636518</c:v>
                </c:pt>
                <c:pt idx="46">
                  <c:v>186.13273488928485</c:v>
                </c:pt>
                <c:pt idx="47">
                  <c:v>190.92138410889572</c:v>
                </c:pt>
                <c:pt idx="48">
                  <c:v>195.66014030888422</c:v>
                </c:pt>
                <c:pt idx="49">
                  <c:v>200.70539430943265</c:v>
                </c:pt>
                <c:pt idx="50">
                  <c:v>206.18438968090689</c:v>
                </c:pt>
                <c:pt idx="51">
                  <c:v>212.12529635338799</c:v>
                </c:pt>
                <c:pt idx="52">
                  <c:v>218.37192216260951</c:v>
                </c:pt>
                <c:pt idx="53">
                  <c:v>224.58708301240489</c:v>
                </c:pt>
                <c:pt idx="54">
                  <c:v>230.67589622869642</c:v>
                </c:pt>
                <c:pt idx="55">
                  <c:v>236.62382251904353</c:v>
                </c:pt>
                <c:pt idx="56">
                  <c:v>242.48017010915825</c:v>
                </c:pt>
                <c:pt idx="57">
                  <c:v>248.44928470642452</c:v>
                </c:pt>
                <c:pt idx="58">
                  <c:v>254.75130381866359</c:v>
                </c:pt>
                <c:pt idx="59">
                  <c:v>261.46819707966966</c:v>
                </c:pt>
                <c:pt idx="60">
                  <c:v>268.40586820339388</c:v>
                </c:pt>
                <c:pt idx="61">
                  <c:v>275.34661221406418</c:v>
                </c:pt>
                <c:pt idx="62">
                  <c:v>282.18107375962757</c:v>
                </c:pt>
                <c:pt idx="63">
                  <c:v>288.89550784917105</c:v>
                </c:pt>
                <c:pt idx="64">
                  <c:v>295.5028881110556</c:v>
                </c:pt>
                <c:pt idx="65">
                  <c:v>302.12280136235347</c:v>
                </c:pt>
                <c:pt idx="66">
                  <c:v>308.76676930620494</c:v>
                </c:pt>
                <c:pt idx="67">
                  <c:v>315.37070249207392</c:v>
                </c:pt>
                <c:pt idx="68">
                  <c:v>321.90959412978202</c:v>
                </c:pt>
                <c:pt idx="69">
                  <c:v>328.39176707071766</c:v>
                </c:pt>
                <c:pt idx="70">
                  <c:v>334.80001422508269</c:v>
                </c:pt>
                <c:pt idx="71">
                  <c:v>341.12989892139353</c:v>
                </c:pt>
                <c:pt idx="72">
                  <c:v>347.37598737046528</c:v>
                </c:pt>
                <c:pt idx="73">
                  <c:v>353.64972728069307</c:v>
                </c:pt>
                <c:pt idx="74">
                  <c:v>360.10357235293498</c:v>
                </c:pt>
                <c:pt idx="75">
                  <c:v>366.8260007940641</c:v>
                </c:pt>
                <c:pt idx="76">
                  <c:v>373.71914146320358</c:v>
                </c:pt>
                <c:pt idx="77">
                  <c:v>380.5855848694577</c:v>
                </c:pt>
                <c:pt idx="78">
                  <c:v>387.3496996428816</c:v>
                </c:pt>
                <c:pt idx="79">
                  <c:v>394.03189510931452</c:v>
                </c:pt>
                <c:pt idx="80">
                  <c:v>400.63360696805682</c:v>
                </c:pt>
                <c:pt idx="81">
                  <c:v>407.20322338197917</c:v>
                </c:pt>
                <c:pt idx="82">
                  <c:v>413.80629197438986</c:v>
                </c:pt>
                <c:pt idx="83">
                  <c:v>420.43570139872429</c:v>
                </c:pt>
                <c:pt idx="84">
                  <c:v>427.0742871416976</c:v>
                </c:pt>
                <c:pt idx="85">
                  <c:v>433.68483980138421</c:v>
                </c:pt>
                <c:pt idx="86">
                  <c:v>440.20863175683701</c:v>
                </c:pt>
                <c:pt idx="87">
                  <c:v>446.65741178189285</c:v>
                </c:pt>
                <c:pt idx="88">
                  <c:v>453.04620901571599</c:v>
                </c:pt>
                <c:pt idx="89">
                  <c:v>459.44067637181126</c:v>
                </c:pt>
                <c:pt idx="90">
                  <c:v>465.8723520116161</c:v>
                </c:pt>
                <c:pt idx="91">
                  <c:v>472.40149146244948</c:v>
                </c:pt>
                <c:pt idx="92">
                  <c:v>479.05345439181832</c:v>
                </c:pt>
                <c:pt idx="93">
                  <c:v>485.72712736000443</c:v>
                </c:pt>
                <c:pt idx="94">
                  <c:v>492.30920205415288</c:v>
                </c:pt>
                <c:pt idx="95">
                  <c:v>498.80139588960162</c:v>
                </c:pt>
                <c:pt idx="96">
                  <c:v>505.22991103933418</c:v>
                </c:pt>
                <c:pt idx="97">
                  <c:v>511.66524461679717</c:v>
                </c:pt>
                <c:pt idx="98">
                  <c:v>518.0885403727068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85-4563-80C3-5A0D64E1BB2D}"/>
            </c:ext>
          </c:extLst>
        </c:ser>
        <c:ser>
          <c:idx val="7"/>
          <c:order val="7"/>
          <c:tx>
            <c:v>Alt1a_85_LF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1.3893621004707764</c:v>
                </c:pt>
                <c:pt idx="1">
                  <c:v>2.9152238157973409</c:v>
                </c:pt>
                <c:pt idx="2">
                  <c:v>4.5275941874968595</c:v>
                </c:pt>
                <c:pt idx="3">
                  <c:v>6.3647318175125971</c:v>
                </c:pt>
                <c:pt idx="4">
                  <c:v>8.3934205245100184</c:v>
                </c:pt>
                <c:pt idx="5">
                  <c:v>10.484677658053201</c:v>
                </c:pt>
                <c:pt idx="6">
                  <c:v>12.5579551391893</c:v>
                </c:pt>
                <c:pt idx="7">
                  <c:v>14.5991237060475</c:v>
                </c:pt>
                <c:pt idx="8">
                  <c:v>16.651360294053287</c:v>
                </c:pt>
                <c:pt idx="9">
                  <c:v>18.93536288475287</c:v>
                </c:pt>
                <c:pt idx="10">
                  <c:v>21.597580714792805</c:v>
                </c:pt>
                <c:pt idx="11">
                  <c:v>24.687190992312232</c:v>
                </c:pt>
                <c:pt idx="12">
                  <c:v>28.111665023673851</c:v>
                </c:pt>
                <c:pt idx="13">
                  <c:v>31.628029604547155</c:v>
                </c:pt>
                <c:pt idx="14">
                  <c:v>35.091237703095771</c:v>
                </c:pt>
                <c:pt idx="15">
                  <c:v>38.496606557112393</c:v>
                </c:pt>
                <c:pt idx="16">
                  <c:v>41.864954857680658</c:v>
                </c:pt>
                <c:pt idx="17">
                  <c:v>45.340411273784461</c:v>
                </c:pt>
                <c:pt idx="18">
                  <c:v>48.95402602537947</c:v>
                </c:pt>
                <c:pt idx="19">
                  <c:v>52.676835511953676</c:v>
                </c:pt>
                <c:pt idx="20">
                  <c:v>56.476941580357988</c:v>
                </c:pt>
                <c:pt idx="21">
                  <c:v>60.259766546374351</c:v>
                </c:pt>
                <c:pt idx="22">
                  <c:v>64.002071140924386</c:v>
                </c:pt>
                <c:pt idx="23">
                  <c:v>67.697423458946531</c:v>
                </c:pt>
                <c:pt idx="24">
                  <c:v>71.378698187027041</c:v>
                </c:pt>
                <c:pt idx="25">
                  <c:v>75.188840666385204</c:v>
                </c:pt>
                <c:pt idx="26">
                  <c:v>79.281858520353353</c:v>
                </c:pt>
                <c:pt idx="27">
                  <c:v>83.862040253403265</c:v>
                </c:pt>
                <c:pt idx="28">
                  <c:v>89.193132610780111</c:v>
                </c:pt>
                <c:pt idx="29">
                  <c:v>94.524224968156958</c:v>
                </c:pt>
                <c:pt idx="30">
                  <c:v>99.768057072039156</c:v>
                </c:pt>
                <c:pt idx="31">
                  <c:v>104.91268169895962</c:v>
                </c:pt>
                <c:pt idx="32">
                  <c:v>109.97011630428206</c:v>
                </c:pt>
                <c:pt idx="33">
                  <c:v>115.02387794815776</c:v>
                </c:pt>
                <c:pt idx="34">
                  <c:v>120.18973247401047</c:v>
                </c:pt>
                <c:pt idx="35">
                  <c:v>125.65017110041893</c:v>
                </c:pt>
                <c:pt idx="36">
                  <c:v>131.38217770203153</c:v>
                </c:pt>
                <c:pt idx="37">
                  <c:v>137.04180486631029</c:v>
                </c:pt>
                <c:pt idx="38">
                  <c:v>142.44088961564029</c:v>
                </c:pt>
                <c:pt idx="39">
                  <c:v>147.568287030145</c:v>
                </c:pt>
                <c:pt idx="40">
                  <c:v>152.47091217860967</c:v>
                </c:pt>
                <c:pt idx="41">
                  <c:v>157.34217315977719</c:v>
                </c:pt>
                <c:pt idx="42">
                  <c:v>162.29115825915827</c:v>
                </c:pt>
                <c:pt idx="43">
                  <c:v>167.38133663801847</c:v>
                </c:pt>
                <c:pt idx="44">
                  <c:v>172.48942454666545</c:v>
                </c:pt>
                <c:pt idx="45">
                  <c:v>177.52193830810944</c:v>
                </c:pt>
                <c:pt idx="46">
                  <c:v>182.38327278348297</c:v>
                </c:pt>
                <c:pt idx="47">
                  <c:v>187.11350788123823</c:v>
                </c:pt>
                <c:pt idx="48">
                  <c:v>191.79768357050742</c:v>
                </c:pt>
                <c:pt idx="49">
                  <c:v>196.79244644170157</c:v>
                </c:pt>
                <c:pt idx="50">
                  <c:v>202.22509544172053</c:v>
                </c:pt>
                <c:pt idx="51">
                  <c:v>208.12373732733391</c:v>
                </c:pt>
                <c:pt idx="52">
                  <c:v>214.33140574561679</c:v>
                </c:pt>
                <c:pt idx="53">
                  <c:v>220.50979994898975</c:v>
                </c:pt>
                <c:pt idx="54">
                  <c:v>226.5633657645665</c:v>
                </c:pt>
                <c:pt idx="55">
                  <c:v>232.47749663291302</c:v>
                </c:pt>
                <c:pt idx="56">
                  <c:v>238.30112617616302</c:v>
                </c:pt>
                <c:pt idx="57">
                  <c:v>244.23876358216796</c:v>
                </c:pt>
                <c:pt idx="58">
                  <c:v>250.51113923318817</c:v>
                </c:pt>
                <c:pt idx="59">
                  <c:v>257.20047470718799</c:v>
                </c:pt>
                <c:pt idx="60">
                  <c:v>264.11243127702534</c:v>
                </c:pt>
                <c:pt idx="61">
                  <c:v>271.02824635341204</c:v>
                </c:pt>
                <c:pt idx="62">
                  <c:v>277.83835209747127</c:v>
                </c:pt>
                <c:pt idx="63">
                  <c:v>284.5289615513181</c:v>
                </c:pt>
                <c:pt idx="64">
                  <c:v>291.11298457544734</c:v>
                </c:pt>
                <c:pt idx="65">
                  <c:v>297.71012374669556</c:v>
                </c:pt>
                <c:pt idx="66">
                  <c:v>304.33214912054342</c:v>
                </c:pt>
                <c:pt idx="67">
                  <c:v>310.91483607658557</c:v>
                </c:pt>
                <c:pt idx="68">
                  <c:v>317.43299797779974</c:v>
                </c:pt>
                <c:pt idx="69">
                  <c:v>323.89488509975178</c:v>
                </c:pt>
                <c:pt idx="70">
                  <c:v>330.28320588881832</c:v>
                </c:pt>
                <c:pt idx="71">
                  <c:v>336.59351882648508</c:v>
                </c:pt>
                <c:pt idx="72">
                  <c:v>342.82048347295864</c:v>
                </c:pt>
                <c:pt idx="73">
                  <c:v>349.07552936934997</c:v>
                </c:pt>
                <c:pt idx="74">
                  <c:v>355.51146025325028</c:v>
                </c:pt>
                <c:pt idx="75">
                  <c:v>362.21705384099812</c:v>
                </c:pt>
                <c:pt idx="76">
                  <c:v>369.09429941650421</c:v>
                </c:pt>
                <c:pt idx="77">
                  <c:v>375.94556290668066</c:v>
                </c:pt>
                <c:pt idx="78">
                  <c:v>382.69502332582846</c:v>
                </c:pt>
                <c:pt idx="79">
                  <c:v>389.36292324024089</c:v>
                </c:pt>
                <c:pt idx="80">
                  <c:v>395.95068061164307</c:v>
                </c:pt>
                <c:pt idx="81">
                  <c:v>402.50673083644921</c:v>
                </c:pt>
                <c:pt idx="82">
                  <c:v>409.09656897210516</c:v>
                </c:pt>
                <c:pt idx="83">
                  <c:v>415.7130577861127</c:v>
                </c:pt>
                <c:pt idx="84">
                  <c:v>422.33902305098616</c:v>
                </c:pt>
                <c:pt idx="85">
                  <c:v>428.93726221887835</c:v>
                </c:pt>
                <c:pt idx="86">
                  <c:v>435.44905592033712</c:v>
                </c:pt>
                <c:pt idx="87">
                  <c:v>441.88607757927645</c:v>
                </c:pt>
                <c:pt idx="88">
                  <c:v>448.26332789236699</c:v>
                </c:pt>
                <c:pt idx="89">
                  <c:v>454.64646075420779</c:v>
                </c:pt>
                <c:pt idx="90">
                  <c:v>461.06699573776848</c:v>
                </c:pt>
                <c:pt idx="91">
                  <c:v>467.58516792229125</c:v>
                </c:pt>
                <c:pt idx="92">
                  <c:v>474.22641730205743</c:v>
                </c:pt>
                <c:pt idx="93">
                  <c:v>480.88977012212047</c:v>
                </c:pt>
                <c:pt idx="94">
                  <c:v>487.46184411468693</c:v>
                </c:pt>
                <c:pt idx="95">
                  <c:v>493.94432947053525</c:v>
                </c:pt>
                <c:pt idx="96">
                  <c:v>500.36333374933872</c:v>
                </c:pt>
                <c:pt idx="97">
                  <c:v>506.7893236285413</c:v>
                </c:pt>
                <c:pt idx="98">
                  <c:v>513.20353249712491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85-4563-80C3-5A0D64E1BB2D}"/>
            </c:ext>
          </c:extLst>
        </c:ser>
        <c:ser>
          <c:idx val="10"/>
          <c:order val="10"/>
          <c:tx>
            <c:v>Alt1a_85_H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1.6222595773934676</c:v>
                </c:pt>
                <c:pt idx="1">
                  <c:v>3.3771444307548784</c:v>
                </c:pt>
                <c:pt idx="2">
                  <c:v>5.2140230461935335</c:v>
                </c:pt>
                <c:pt idx="3">
                  <c:v>7.271448342417143</c:v>
                </c:pt>
                <c:pt idx="4">
                  <c:v>9.5162063368254728</c:v>
                </c:pt>
                <c:pt idx="5">
                  <c:v>11.819980520316582</c:v>
                </c:pt>
                <c:pt idx="6">
                  <c:v>14.102131298688453</c:v>
                </c:pt>
                <c:pt idx="7">
                  <c:v>16.347945643248579</c:v>
                </c:pt>
                <c:pt idx="8">
                  <c:v>18.600699134132707</c:v>
                </c:pt>
                <c:pt idx="9">
                  <c:v>21.080812710601471</c:v>
                </c:pt>
                <c:pt idx="10">
                  <c:v>23.934285439504919</c:v>
                </c:pt>
                <c:pt idx="11">
                  <c:v>27.210326680461765</c:v>
                </c:pt>
                <c:pt idx="12">
                  <c:v>30.816921391709947</c:v>
                </c:pt>
                <c:pt idx="13">
                  <c:v>34.511939547095977</c:v>
                </c:pt>
                <c:pt idx="14">
                  <c:v>38.14880389381532</c:v>
                </c:pt>
                <c:pt idx="15">
                  <c:v>41.722626187103288</c:v>
                </c:pt>
                <c:pt idx="16">
                  <c:v>45.254904743392672</c:v>
                </c:pt>
                <c:pt idx="17">
                  <c:v>48.8897411153823</c:v>
                </c:pt>
                <c:pt idx="18">
                  <c:v>52.658485353944705</c:v>
                </c:pt>
                <c:pt idx="19">
                  <c:v>56.531998208641404</c:v>
                </c:pt>
                <c:pt idx="20">
                  <c:v>60.478737541539225</c:v>
                </c:pt>
                <c:pt idx="21">
                  <c:v>64.404689281876117</c:v>
                </c:pt>
                <c:pt idx="22">
                  <c:v>68.287042300140456</c:v>
                </c:pt>
                <c:pt idx="23">
                  <c:v>72.119488154858487</c:v>
                </c:pt>
                <c:pt idx="24">
                  <c:v>75.934997359222393</c:v>
                </c:pt>
                <c:pt idx="25">
                  <c:v>79.87656775117668</c:v>
                </c:pt>
                <c:pt idx="26">
                  <c:v>84.097152985037837</c:v>
                </c:pt>
                <c:pt idx="27">
                  <c:v>88.799848781265979</c:v>
                </c:pt>
                <c:pt idx="28">
                  <c:v>94.240720277863915</c:v>
                </c:pt>
                <c:pt idx="29">
                  <c:v>99.68159177446185</c:v>
                </c:pt>
                <c:pt idx="30">
                  <c:v>105.03181953042348</c:v>
                </c:pt>
                <c:pt idx="31">
                  <c:v>110.28026174851067</c:v>
                </c:pt>
                <c:pt idx="32">
                  <c:v>115.44171959744513</c:v>
                </c:pt>
                <c:pt idx="33">
                  <c:v>120.60504628952694</c:v>
                </c:pt>
                <c:pt idx="34">
                  <c:v>125.89290695196468</c:v>
                </c:pt>
                <c:pt idx="35">
                  <c:v>131.48916501465689</c:v>
                </c:pt>
                <c:pt idx="36">
                  <c:v>137.37087207022452</c:v>
                </c:pt>
                <c:pt idx="37">
                  <c:v>143.19271778828073</c:v>
                </c:pt>
                <c:pt idx="38">
                  <c:v>148.76297332943935</c:v>
                </c:pt>
                <c:pt idx="39">
                  <c:v>154.06291472636403</c:v>
                </c:pt>
                <c:pt idx="40">
                  <c:v>159.13468436568624</c:v>
                </c:pt>
                <c:pt idx="41">
                  <c:v>164.16866292220109</c:v>
                </c:pt>
                <c:pt idx="42">
                  <c:v>169.27152208569993</c:v>
                </c:pt>
                <c:pt idx="43">
                  <c:v>174.5057124809922</c:v>
                </c:pt>
                <c:pt idx="44">
                  <c:v>179.74861670685794</c:v>
                </c:pt>
                <c:pt idx="45">
                  <c:v>184.90768920779553</c:v>
                </c:pt>
                <c:pt idx="46">
                  <c:v>189.88731165698553</c:v>
                </c:pt>
                <c:pt idx="47">
                  <c:v>194.72816428058579</c:v>
                </c:pt>
                <c:pt idx="48">
                  <c:v>199.51579931762046</c:v>
                </c:pt>
                <c:pt idx="49">
                  <c:v>204.60652255416502</c:v>
                </c:pt>
                <c:pt idx="50">
                  <c:v>210.12731008997397</c:v>
                </c:pt>
                <c:pt idx="51">
                  <c:v>216.10657902933869</c:v>
                </c:pt>
                <c:pt idx="52">
                  <c:v>222.38872260915409</c:v>
                </c:pt>
                <c:pt idx="53">
                  <c:v>228.63796982069141</c:v>
                </c:pt>
                <c:pt idx="54">
                  <c:v>234.76004553999209</c:v>
                </c:pt>
                <c:pt idx="55">
                  <c:v>240.74057261489079</c:v>
                </c:pt>
                <c:pt idx="56">
                  <c:v>246.62904236463262</c:v>
                </c:pt>
                <c:pt idx="57">
                  <c:v>252.62988692218607</c:v>
                </c:pt>
                <c:pt idx="58">
                  <c:v>258.96260560710044</c:v>
                </c:pt>
                <c:pt idx="59">
                  <c:v>265.70900441913659</c:v>
                </c:pt>
                <c:pt idx="60">
                  <c:v>272.67522222256071</c:v>
                </c:pt>
                <c:pt idx="61">
                  <c:v>279.64465283644176</c:v>
                </c:pt>
                <c:pt idx="62">
                  <c:v>286.50819928282641</c:v>
                </c:pt>
                <c:pt idx="63">
                  <c:v>293.25222604707233</c:v>
                </c:pt>
                <c:pt idx="64">
                  <c:v>299.88974993921909</c:v>
                </c:pt>
                <c:pt idx="65">
                  <c:v>306.54030524733247</c:v>
                </c:pt>
                <c:pt idx="66">
                  <c:v>313.2149967552279</c:v>
                </c:pt>
                <c:pt idx="67">
                  <c:v>319.8498768140924</c:v>
                </c:pt>
                <c:pt idx="68">
                  <c:v>326.42004571309741</c:v>
                </c:pt>
                <c:pt idx="69">
                  <c:v>332.93393173055341</c:v>
                </c:pt>
                <c:pt idx="70">
                  <c:v>339.37437050760178</c:v>
                </c:pt>
                <c:pt idx="71">
                  <c:v>345.73691886269069</c:v>
                </c:pt>
                <c:pt idx="72">
                  <c:v>352.01592563172403</c:v>
                </c:pt>
                <c:pt idx="73">
                  <c:v>358.32293953401972</c:v>
                </c:pt>
                <c:pt idx="74">
                  <c:v>364.80993144734589</c:v>
                </c:pt>
                <c:pt idx="75">
                  <c:v>371.5649332027167</c:v>
                </c:pt>
                <c:pt idx="76">
                  <c:v>378.49013469771666</c:v>
                </c:pt>
                <c:pt idx="77">
                  <c:v>385.3883288950359</c:v>
                </c:pt>
                <c:pt idx="78">
                  <c:v>392.18409372698909</c:v>
                </c:pt>
                <c:pt idx="79">
                  <c:v>398.89810139130458</c:v>
                </c:pt>
                <c:pt idx="80">
                  <c:v>405.53178584558066</c:v>
                </c:pt>
                <c:pt idx="81">
                  <c:v>412.13342557307192</c:v>
                </c:pt>
                <c:pt idx="82">
                  <c:v>418.76864264425376</c:v>
                </c:pt>
                <c:pt idx="83">
                  <c:v>425.4303769272318</c:v>
                </c:pt>
                <c:pt idx="84">
                  <c:v>432.10143807697904</c:v>
                </c:pt>
                <c:pt idx="85">
                  <c:v>438.74456351467444</c:v>
                </c:pt>
                <c:pt idx="86">
                  <c:v>445.30094628292812</c:v>
                </c:pt>
                <c:pt idx="87">
                  <c:v>451.7824459316447</c:v>
                </c:pt>
                <c:pt idx="88">
                  <c:v>458.20414244835638</c:v>
                </c:pt>
                <c:pt idx="89">
                  <c:v>464.63170272851943</c:v>
                </c:pt>
                <c:pt idx="90">
                  <c:v>471.0967221911967</c:v>
                </c:pt>
                <c:pt idx="91">
                  <c:v>477.65951091027262</c:v>
                </c:pt>
                <c:pt idx="92">
                  <c:v>484.34522622942279</c:v>
                </c:pt>
                <c:pt idx="93">
                  <c:v>491.05234292287787</c:v>
                </c:pt>
                <c:pt idx="94">
                  <c:v>497.66765758259146</c:v>
                </c:pt>
                <c:pt idx="95">
                  <c:v>504.19294249869267</c:v>
                </c:pt>
                <c:pt idx="96">
                  <c:v>510.6546156097013</c:v>
                </c:pt>
                <c:pt idx="97">
                  <c:v>517.12326107547483</c:v>
                </c:pt>
                <c:pt idx="98">
                  <c:v>523.57971655239237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85-4563-80C3-5A0D64E1BB2D}"/>
            </c:ext>
          </c:extLst>
        </c:ser>
        <c:ser>
          <c:idx val="13"/>
          <c:order val="13"/>
          <c:tx>
            <c:v>Alt1a_85_M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1.5144183792462282</c:v>
                </c:pt>
                <c:pt idx="1">
                  <c:v>3.1632131903376663</c:v>
                </c:pt>
                <c:pt idx="2">
                  <c:v>4.8960317147357646</c:v>
                </c:pt>
                <c:pt idx="3">
                  <c:v>6.8514208064503599</c:v>
                </c:pt>
                <c:pt idx="4">
                  <c:v>8.9962017738013991</c:v>
                </c:pt>
                <c:pt idx="5">
                  <c:v>11.201675136007431</c:v>
                </c:pt>
                <c:pt idx="6">
                  <c:v>13.387196658897935</c:v>
                </c:pt>
                <c:pt idx="7">
                  <c:v>15.538284905044845</c:v>
                </c:pt>
                <c:pt idx="8">
                  <c:v>17.698202464388316</c:v>
                </c:pt>
                <c:pt idx="9">
                  <c:v>20.08760015198132</c:v>
                </c:pt>
                <c:pt idx="10">
                  <c:v>22.852732777958014</c:v>
                </c:pt>
                <c:pt idx="11">
                  <c:v>26.042794960026743</c:v>
                </c:pt>
                <c:pt idx="12">
                  <c:v>29.565508833118898</c:v>
                </c:pt>
                <c:pt idx="13">
                  <c:v>33.178290018060892</c:v>
                </c:pt>
                <c:pt idx="14">
                  <c:v>36.735282431645693</c:v>
                </c:pt>
                <c:pt idx="15">
                  <c:v>40.232075423028441</c:v>
                </c:pt>
                <c:pt idx="16">
                  <c:v>43.689533941983711</c:v>
                </c:pt>
                <c:pt idx="17">
                  <c:v>47.251681850542951</c:v>
                </c:pt>
                <c:pt idx="18">
                  <c:v>50.949699851030871</c:v>
                </c:pt>
                <c:pt idx="19">
                  <c:v>54.754445122912927</c:v>
                </c:pt>
                <c:pt idx="20">
                  <c:v>58.63424775774768</c:v>
                </c:pt>
                <c:pt idx="21">
                  <c:v>62.494822130632969</c:v>
                </c:pt>
                <c:pt idx="22">
                  <c:v>66.313159221496932</c:v>
                </c:pt>
                <c:pt idx="23">
                  <c:v>70.082876617941068</c:v>
                </c:pt>
                <c:pt idx="24">
                  <c:v>73.836913967604104</c:v>
                </c:pt>
                <c:pt idx="25">
                  <c:v>77.718203929216344</c:v>
                </c:pt>
                <c:pt idx="26">
                  <c:v>81.880177086894321</c:v>
                </c:pt>
                <c:pt idx="27">
                  <c:v>86.526469401712561</c:v>
                </c:pt>
                <c:pt idx="28">
                  <c:v>91.916622460396198</c:v>
                </c:pt>
                <c:pt idx="29">
                  <c:v>97.306775519079835</c:v>
                </c:pt>
                <c:pt idx="30">
                  <c:v>102.60779242370918</c:v>
                </c:pt>
                <c:pt idx="31">
                  <c:v>107.80817571652815</c:v>
                </c:pt>
                <c:pt idx="32">
                  <c:v>112.92141665453372</c:v>
                </c:pt>
                <c:pt idx="33">
                  <c:v>118.03384011368078</c:v>
                </c:pt>
                <c:pt idx="34">
                  <c:v>123.26480678091585</c:v>
                </c:pt>
                <c:pt idx="35">
                  <c:v>128.79763458346702</c:v>
                </c:pt>
                <c:pt idx="36">
                  <c:v>134.6094702785868</c:v>
                </c:pt>
                <c:pt idx="37">
                  <c:v>140.35581093893651</c:v>
                </c:pt>
                <c:pt idx="38">
                  <c:v>145.84657382232342</c:v>
                </c:pt>
                <c:pt idx="39">
                  <c:v>151.06649437981849</c:v>
                </c:pt>
                <c:pt idx="40">
                  <c:v>156.05995591322741</c:v>
                </c:pt>
                <c:pt idx="41">
                  <c:v>161.01868912877569</c:v>
                </c:pt>
                <c:pt idx="42">
                  <c:v>166.05036045360382</c:v>
                </c:pt>
                <c:pt idx="43">
                  <c:v>171.21784256366428</c:v>
                </c:pt>
                <c:pt idx="44">
                  <c:v>176.39830261625295</c:v>
                </c:pt>
                <c:pt idx="45">
                  <c:v>181.49869247760941</c:v>
                </c:pt>
                <c:pt idx="46">
                  <c:v>186.42348732014219</c:v>
                </c:pt>
                <c:pt idx="47">
                  <c:v>191.21313302642628</c:v>
                </c:pt>
                <c:pt idx="48">
                  <c:v>195.95306672246119</c:v>
                </c:pt>
                <c:pt idx="49">
                  <c:v>200.99988150101927</c:v>
                </c:pt>
                <c:pt idx="50">
                  <c:v>206.48068478446592</c:v>
                </c:pt>
                <c:pt idx="51">
                  <c:v>212.42393506022626</c:v>
                </c:pt>
                <c:pt idx="52">
                  <c:v>218.67346544645531</c:v>
                </c:pt>
                <c:pt idx="53">
                  <c:v>224.8926721381938</c:v>
                </c:pt>
                <c:pt idx="54">
                  <c:v>230.98685812883338</c:v>
                </c:pt>
                <c:pt idx="55">
                  <c:v>236.94174509426969</c:v>
                </c:pt>
                <c:pt idx="56">
                  <c:v>242.80667284117797</c:v>
                </c:pt>
                <c:pt idx="57">
                  <c:v>248.786348836266</c:v>
                </c:pt>
                <c:pt idx="58">
                  <c:v>255.10084710246554</c:v>
                </c:pt>
                <c:pt idx="59">
                  <c:v>261.83225468589978</c:v>
                </c:pt>
                <c:pt idx="60">
                  <c:v>268.78661303470278</c:v>
                </c:pt>
                <c:pt idx="61">
                  <c:v>275.74669046703491</c:v>
                </c:pt>
                <c:pt idx="62">
                  <c:v>282.60332885203934</c:v>
                </c:pt>
                <c:pt idx="63">
                  <c:v>289.34292346882773</c:v>
                </c:pt>
                <c:pt idx="64">
                  <c:v>295.97850758140424</c:v>
                </c:pt>
                <c:pt idx="65">
                  <c:v>302.62970096982752</c:v>
                </c:pt>
                <c:pt idx="66">
                  <c:v>309.30771985256308</c:v>
                </c:pt>
                <c:pt idx="67">
                  <c:v>315.94858589388087</c:v>
                </c:pt>
                <c:pt idx="68">
                  <c:v>322.52737532614879</c:v>
                </c:pt>
                <c:pt idx="69">
                  <c:v>329.05250866394601</c:v>
                </c:pt>
                <c:pt idx="70">
                  <c:v>335.5068174277838</c:v>
                </c:pt>
                <c:pt idx="71">
                  <c:v>341.88584692540212</c:v>
                </c:pt>
                <c:pt idx="72">
                  <c:v>348.18389737949985</c:v>
                </c:pt>
                <c:pt idx="73">
                  <c:v>354.51249625302034</c:v>
                </c:pt>
                <c:pt idx="74">
                  <c:v>361.0234163733744</c:v>
                </c:pt>
                <c:pt idx="75">
                  <c:v>367.80446506823961</c:v>
                </c:pt>
                <c:pt idx="76">
                  <c:v>374.75784132162437</c:v>
                </c:pt>
                <c:pt idx="77">
                  <c:v>381.68639824028679</c:v>
                </c:pt>
                <c:pt idx="78">
                  <c:v>388.51476890091811</c:v>
                </c:pt>
                <c:pt idx="79">
                  <c:v>395.26370517377137</c:v>
                </c:pt>
                <c:pt idx="80">
                  <c:v>401.93456318055769</c:v>
                </c:pt>
                <c:pt idx="81">
                  <c:v>408.57544862501919</c:v>
                </c:pt>
                <c:pt idx="82">
                  <c:v>415.25198626081288</c:v>
                </c:pt>
                <c:pt idx="83">
                  <c:v>421.95710499619622</c:v>
                </c:pt>
                <c:pt idx="84">
                  <c:v>428.67357508634473</c:v>
                </c:pt>
                <c:pt idx="85">
                  <c:v>435.36405963239378</c:v>
                </c:pt>
                <c:pt idx="86">
                  <c:v>441.9696492583335</c:v>
                </c:pt>
                <c:pt idx="87">
                  <c:v>448.50231203397391</c:v>
                </c:pt>
                <c:pt idx="88">
                  <c:v>454.97712939863067</c:v>
                </c:pt>
                <c:pt idx="89">
                  <c:v>461.4597045256549</c:v>
                </c:pt>
                <c:pt idx="90">
                  <c:v>467.98164270876885</c:v>
                </c:pt>
                <c:pt idx="91">
                  <c:v>474.60328589561033</c:v>
                </c:pt>
                <c:pt idx="92">
                  <c:v>481.34949130261987</c:v>
                </c:pt>
                <c:pt idx="93">
                  <c:v>488.11819452850102</c:v>
                </c:pt>
                <c:pt idx="94">
                  <c:v>494.79636381450473</c:v>
                </c:pt>
                <c:pt idx="95">
                  <c:v>501.38576002125217</c:v>
                </c:pt>
                <c:pt idx="96">
                  <c:v>507.9130953269426</c:v>
                </c:pt>
                <c:pt idx="97">
                  <c:v>514.44899203591274</c:v>
                </c:pt>
                <c:pt idx="98">
                  <c:v>520.97376573370457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85-4563-80C3-5A0D64E1BB2D}"/>
            </c:ext>
          </c:extLst>
        </c:ser>
        <c:ser>
          <c:idx val="16"/>
          <c:order val="16"/>
          <c:tx>
            <c:v>Alt1a_85_L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1.3925665972766597</c:v>
                </c:pt>
                <c:pt idx="1">
                  <c:v>2.9216960486119188</c:v>
                </c:pt>
                <c:pt idx="2">
                  <c:v>4.5373859008522501</c:v>
                </c:pt>
                <c:pt idx="3">
                  <c:v>6.378068221214729</c:v>
                </c:pt>
                <c:pt idx="4">
                  <c:v>8.4104793594676437</c:v>
                </c:pt>
                <c:pt idx="5">
                  <c:v>10.505515444069168</c:v>
                </c:pt>
                <c:pt idx="6">
                  <c:v>12.582581343954455</c:v>
                </c:pt>
                <c:pt idx="7">
                  <c:v>14.627527785630788</c:v>
                </c:pt>
                <c:pt idx="8">
                  <c:v>16.683524737328689</c:v>
                </c:pt>
                <c:pt idx="9">
                  <c:v>18.971414478665068</c:v>
                </c:pt>
                <c:pt idx="10">
                  <c:v>21.637710859630232</c:v>
                </c:pt>
                <c:pt idx="11">
                  <c:v>24.731599793994448</c:v>
                </c:pt>
                <c:pt idx="12">
                  <c:v>28.160467567478204</c:v>
                </c:pt>
                <c:pt idx="13">
                  <c:v>31.681237570205234</c:v>
                </c:pt>
                <c:pt idx="14">
                  <c:v>35.148814470086286</c:v>
                </c:pt>
                <c:pt idx="15">
                  <c:v>38.558691523812385</c:v>
                </c:pt>
                <c:pt idx="16">
                  <c:v>41.931442444775612</c:v>
                </c:pt>
                <c:pt idx="17">
                  <c:v>45.411166139582569</c:v>
                </c:pt>
                <c:pt idx="18">
                  <c:v>49.028923428754318</c:v>
                </c:pt>
                <c:pt idx="19">
                  <c:v>52.755612918654307</c:v>
                </c:pt>
                <c:pt idx="20">
                  <c:v>56.559437036748918</c:v>
                </c:pt>
                <c:pt idx="21">
                  <c:v>60.345810898840156</c:v>
                </c:pt>
                <c:pt idx="22">
                  <c:v>64.091502365822777</c:v>
                </c:pt>
                <c:pt idx="23">
                  <c:v>67.790049006207738</c:v>
                </c:pt>
                <c:pt idx="24">
                  <c:v>71.47435980088315</c:v>
                </c:pt>
                <c:pt idx="25">
                  <c:v>75.287296611741866</c:v>
                </c:pt>
                <c:pt idx="26">
                  <c:v>79.382818290961765</c:v>
                </c:pt>
                <c:pt idx="27">
                  <c:v>83.965160626393725</c:v>
                </c:pt>
                <c:pt idx="28">
                  <c:v>89.297785011018419</c:v>
                </c:pt>
                <c:pt idx="29">
                  <c:v>94.630409395643113</c:v>
                </c:pt>
                <c:pt idx="30">
                  <c:v>99.875612098260589</c:v>
                </c:pt>
                <c:pt idx="31">
                  <c:v>105.02148429101639</c:v>
                </c:pt>
                <c:pt idx="32">
                  <c:v>110.08002719841231</c:v>
                </c:pt>
                <c:pt idx="33">
                  <c:v>115.13469027393886</c:v>
                </c:pt>
                <c:pt idx="34">
                  <c:v>120.30108706613382</c:v>
                </c:pt>
                <c:pt idx="35">
                  <c:v>125.76185047669581</c:v>
                </c:pt>
                <c:pt idx="36">
                  <c:v>131.49416393929368</c:v>
                </c:pt>
                <c:pt idx="37">
                  <c:v>137.15439299623131</c:v>
                </c:pt>
                <c:pt idx="38">
                  <c:v>142.55434615477355</c:v>
                </c:pt>
                <c:pt idx="39">
                  <c:v>147.68271896994264</c:v>
                </c:pt>
                <c:pt idx="40">
                  <c:v>152.5865004989659</c:v>
                </c:pt>
                <c:pt idx="41">
                  <c:v>157.45900286969601</c:v>
                </c:pt>
                <c:pt idx="42">
                  <c:v>162.40904503397385</c:v>
                </c:pt>
                <c:pt idx="43">
                  <c:v>167.49999309672941</c:v>
                </c:pt>
                <c:pt idx="44">
                  <c:v>172.60876537046286</c:v>
                </c:pt>
                <c:pt idx="45">
                  <c:v>177.64172010137796</c:v>
                </c:pt>
                <c:pt idx="46">
                  <c:v>182.50340174316472</c:v>
                </c:pt>
                <c:pt idx="47">
                  <c:v>187.23392234670212</c:v>
                </c:pt>
                <c:pt idx="48">
                  <c:v>191.91848572823329</c:v>
                </c:pt>
                <c:pt idx="49">
                  <c:v>196.91386610517031</c:v>
                </c:pt>
                <c:pt idx="50">
                  <c:v>202.34713398078381</c:v>
                </c:pt>
                <c:pt idx="51">
                  <c:v>208.24656998385763</c:v>
                </c:pt>
                <c:pt idx="52">
                  <c:v>214.45509682916105</c:v>
                </c:pt>
                <c:pt idx="53">
                  <c:v>220.63482227009368</c:v>
                </c:pt>
                <c:pt idx="54">
                  <c:v>226.69019426172858</c:v>
                </c:pt>
                <c:pt idx="55">
                  <c:v>232.60670471278561</c:v>
                </c:pt>
                <c:pt idx="56">
                  <c:v>238.43313425882778</c:v>
                </c:pt>
                <c:pt idx="57">
                  <c:v>244.37422300861866</c:v>
                </c:pt>
                <c:pt idx="58">
                  <c:v>250.65059857313031</c:v>
                </c:pt>
                <c:pt idx="59">
                  <c:v>257.34454675811526</c:v>
                </c:pt>
                <c:pt idx="60">
                  <c:v>264.26174792451934</c:v>
                </c:pt>
                <c:pt idx="61">
                  <c:v>271.18358690289864</c:v>
                </c:pt>
                <c:pt idx="62">
                  <c:v>278.00056912103526</c:v>
                </c:pt>
                <c:pt idx="63">
                  <c:v>284.69898599296334</c:v>
                </c:pt>
                <c:pt idx="64">
                  <c:v>291.29174003165781</c:v>
                </c:pt>
                <c:pt idx="65">
                  <c:v>297.89859040470623</c:v>
                </c:pt>
                <c:pt idx="66">
                  <c:v>304.53111857745529</c:v>
                </c:pt>
                <c:pt idx="67">
                  <c:v>311.1251201894886</c:v>
                </c:pt>
                <c:pt idx="68">
                  <c:v>317.65535239825886</c:v>
                </c:pt>
                <c:pt idx="69">
                  <c:v>324.13010621310758</c:v>
                </c:pt>
                <c:pt idx="70">
                  <c:v>330.53205741988262</c:v>
                </c:pt>
                <c:pt idx="71">
                  <c:v>336.85675510100992</c:v>
                </c:pt>
                <c:pt idx="72">
                  <c:v>343.09872839794696</c:v>
                </c:pt>
                <c:pt idx="73">
                  <c:v>349.36949289280562</c:v>
                </c:pt>
                <c:pt idx="74">
                  <c:v>355.82169454098192</c:v>
                </c:pt>
                <c:pt idx="75">
                  <c:v>362.54394106904061</c:v>
                </c:pt>
                <c:pt idx="76">
                  <c:v>369.43815469899653</c:v>
                </c:pt>
                <c:pt idx="77">
                  <c:v>376.30669795213475</c:v>
                </c:pt>
                <c:pt idx="78">
                  <c:v>383.07378630250781</c:v>
                </c:pt>
                <c:pt idx="79">
                  <c:v>389.75977342953428</c:v>
                </c:pt>
                <c:pt idx="80">
                  <c:v>396.36606241903388</c:v>
                </c:pt>
                <c:pt idx="81">
                  <c:v>402.94102736275221</c:v>
                </c:pt>
                <c:pt idx="82">
                  <c:v>409.55019076884406</c:v>
                </c:pt>
                <c:pt idx="83">
                  <c:v>416.18644428600402</c:v>
                </c:pt>
                <c:pt idx="84">
                  <c:v>422.8325814988014</c:v>
                </c:pt>
                <c:pt idx="85">
                  <c:v>429.45135485582045</c:v>
                </c:pt>
                <c:pt idx="86">
                  <c:v>435.98397593535634</c:v>
                </c:pt>
                <c:pt idx="87">
                  <c:v>442.44215976049685</c:v>
                </c:pt>
                <c:pt idx="88">
                  <c:v>448.84093294797816</c:v>
                </c:pt>
                <c:pt idx="89">
                  <c:v>455.24596638451737</c:v>
                </c:pt>
                <c:pt idx="90">
                  <c:v>461.68882011777032</c:v>
                </c:pt>
                <c:pt idx="91">
                  <c:v>468.22976549373169</c:v>
                </c:pt>
                <c:pt idx="92">
                  <c:v>474.89411813132551</c:v>
                </c:pt>
                <c:pt idx="93">
                  <c:v>481.58062843621343</c:v>
                </c:pt>
                <c:pt idx="94">
                  <c:v>488.17594860622631</c:v>
                </c:pt>
                <c:pt idx="95">
                  <c:v>494.68179882263411</c:v>
                </c:pt>
                <c:pt idx="96">
                  <c:v>501.12441220837269</c:v>
                </c:pt>
                <c:pt idx="97">
                  <c:v>507.57431465143384</c:v>
                </c:pt>
                <c:pt idx="98">
                  <c:v>514.01252206846652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85-4563-80C3-5A0D64E1BB2D}"/>
            </c:ext>
          </c:extLst>
        </c:ser>
        <c:ser>
          <c:idx val="19"/>
          <c:order val="19"/>
          <c:tx>
            <c:v>Alt1a_85_HP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1.6190050124708804</c:v>
                </c:pt>
                <c:pt idx="1">
                  <c:v>3.3705362114708333</c:v>
                </c:pt>
                <c:pt idx="2">
                  <c:v>5.2039872727249046</c:v>
                </c:pt>
                <c:pt idx="3">
                  <c:v>7.2577373206187801</c:v>
                </c:pt>
                <c:pt idx="4">
                  <c:v>9.4986348354186791</c:v>
                </c:pt>
                <c:pt idx="5">
                  <c:v>11.798485230134725</c:v>
                </c:pt>
                <c:pt idx="6">
                  <c:v>14.076695365566767</c:v>
                </c:pt>
                <c:pt idx="7">
                  <c:v>16.318571618665587</c:v>
                </c:pt>
                <c:pt idx="8">
                  <c:v>18.567402796471534</c:v>
                </c:pt>
                <c:pt idx="9">
                  <c:v>21.043465376565031</c:v>
                </c:pt>
                <c:pt idx="10">
                  <c:v>23.892698839558825</c:v>
                </c:pt>
                <c:pt idx="11">
                  <c:v>27.164303231854674</c:v>
                </c:pt>
                <c:pt idx="12">
                  <c:v>30.766350067489203</c:v>
                </c:pt>
                <c:pt idx="13">
                  <c:v>34.456807208329828</c:v>
                </c:pt>
                <c:pt idx="14">
                  <c:v>38.089135632978646</c:v>
                </c:pt>
                <c:pt idx="15">
                  <c:v>41.658508462983477</c:v>
                </c:pt>
                <c:pt idx="16">
                  <c:v>45.186363066616074</c:v>
                </c:pt>
                <c:pt idx="17">
                  <c:v>48.816906262849479</c:v>
                </c:pt>
                <c:pt idx="18">
                  <c:v>52.581479131660444</c:v>
                </c:pt>
                <c:pt idx="19">
                  <c:v>56.451087065462033</c:v>
                </c:pt>
                <c:pt idx="20">
                  <c:v>60.394084932188242</c:v>
                </c:pt>
                <c:pt idx="21">
                  <c:v>64.316465651556854</c:v>
                </c:pt>
                <c:pt idx="22">
                  <c:v>68.1954128378067</c:v>
                </c:pt>
                <c:pt idx="23">
                  <c:v>72.02464933598867</c:v>
                </c:pt>
                <c:pt idx="24">
                  <c:v>75.837109716221477</c:v>
                </c:pt>
                <c:pt idx="25">
                  <c:v>79.775877019571141</c:v>
                </c:pt>
                <c:pt idx="26">
                  <c:v>83.99395304723194</c:v>
                </c:pt>
                <c:pt idx="27">
                  <c:v>88.694486563134873</c:v>
                </c:pt>
                <c:pt idx="28">
                  <c:v>94.133807152965716</c:v>
                </c:pt>
                <c:pt idx="29">
                  <c:v>99.573127742796558</c:v>
                </c:pt>
                <c:pt idx="30">
                  <c:v>104.92183053065811</c:v>
                </c:pt>
                <c:pt idx="31">
                  <c:v>110.16823997415069</c:v>
                </c:pt>
                <c:pt idx="32">
                  <c:v>115.32573122038211</c:v>
                </c:pt>
                <c:pt idx="33">
                  <c:v>120.48021712749015</c:v>
                </c:pt>
                <c:pt idx="34">
                  <c:v>125.75020938775887</c:v>
                </c:pt>
                <c:pt idx="35">
                  <c:v>131.31668605679192</c:v>
                </c:pt>
                <c:pt idx="36">
                  <c:v>137.15661545463303</c:v>
                </c:pt>
                <c:pt idx="37">
                  <c:v>142.92646258225724</c:v>
                </c:pt>
                <c:pt idx="38">
                  <c:v>148.43756981742285</c:v>
                </c:pt>
                <c:pt idx="39">
                  <c:v>153.67548158384065</c:v>
                </c:pt>
                <c:pt idx="40">
                  <c:v>158.68508119626887</c:v>
                </c:pt>
                <c:pt idx="41">
                  <c:v>163.65856941443172</c:v>
                </c:pt>
                <c:pt idx="42">
                  <c:v>168.70404734458344</c:v>
                </c:pt>
                <c:pt idx="43">
                  <c:v>173.88458676100493</c:v>
                </c:pt>
                <c:pt idx="44">
                  <c:v>179.07728584764777</c:v>
                </c:pt>
                <c:pt idx="45">
                  <c:v>184.18940309597158</c:v>
                </c:pt>
                <c:pt idx="46">
                  <c:v>189.12526420680047</c:v>
                </c:pt>
                <c:pt idx="47">
                  <c:v>193.9253505019706</c:v>
                </c:pt>
                <c:pt idx="48">
                  <c:v>198.67496324724027</c:v>
                </c:pt>
                <c:pt idx="49">
                  <c:v>203.7304848862137</c:v>
                </c:pt>
                <c:pt idx="50">
                  <c:v>209.21917387370183</c:v>
                </c:pt>
                <c:pt idx="51">
                  <c:v>215.16921736045853</c:v>
                </c:pt>
                <c:pt idx="52">
                  <c:v>221.42456994114718</c:v>
                </c:pt>
                <c:pt idx="53">
                  <c:v>227.64826334276836</c:v>
                </c:pt>
                <c:pt idx="54">
                  <c:v>233.74553771488996</c:v>
                </c:pt>
                <c:pt idx="55">
                  <c:v>239.70184144900961</c:v>
                </c:pt>
                <c:pt idx="56">
                  <c:v>245.56653990158571</c:v>
                </c:pt>
                <c:pt idx="57">
                  <c:v>251.54391394226982</c:v>
                </c:pt>
                <c:pt idx="58">
                  <c:v>257.85393898354414</c:v>
                </c:pt>
                <c:pt idx="59">
                  <c:v>264.57851139313789</c:v>
                </c:pt>
                <c:pt idx="60">
                  <c:v>271.52358269248725</c:v>
                </c:pt>
                <c:pt idx="61">
                  <c:v>278.47169203666795</c:v>
                </c:pt>
                <c:pt idx="62">
                  <c:v>285.31351335262445</c:v>
                </c:pt>
                <c:pt idx="63">
                  <c:v>292.03528994750747</c:v>
                </c:pt>
                <c:pt idx="64">
                  <c:v>298.64999445041167</c:v>
                </c:pt>
                <c:pt idx="65">
                  <c:v>305.27716967824489</c:v>
                </c:pt>
                <c:pt idx="66">
                  <c:v>311.92826257824618</c:v>
                </c:pt>
                <c:pt idx="67">
                  <c:v>318.53921187997861</c:v>
                </c:pt>
                <c:pt idx="68">
                  <c:v>325.08505172352483</c:v>
                </c:pt>
                <c:pt idx="69">
                  <c:v>331.57411336534295</c:v>
                </c:pt>
                <c:pt idx="70">
                  <c:v>337.989202053599</c:v>
                </c:pt>
                <c:pt idx="71">
                  <c:v>344.32587170977524</c:v>
                </c:pt>
                <c:pt idx="72">
                  <c:v>350.57865151697064</c:v>
                </c:pt>
                <c:pt idx="73">
                  <c:v>356.85898734094548</c:v>
                </c:pt>
                <c:pt idx="74">
                  <c:v>363.31922398009976</c:v>
                </c:pt>
                <c:pt idx="75">
                  <c:v>370.04775061091271</c:v>
                </c:pt>
                <c:pt idx="76">
                  <c:v>376.94673816646076</c:v>
                </c:pt>
                <c:pt idx="77">
                  <c:v>383.81883978824271</c:v>
                </c:pt>
                <c:pt idx="78">
                  <c:v>390.58847397989575</c:v>
                </c:pt>
                <c:pt idx="79">
                  <c:v>397.27609396018335</c:v>
                </c:pt>
                <c:pt idx="80">
                  <c:v>403.88313274538478</c:v>
                </c:pt>
                <c:pt idx="81">
                  <c:v>410.45795656068162</c:v>
                </c:pt>
                <c:pt idx="82">
                  <c:v>417.06612614641654</c:v>
                </c:pt>
                <c:pt idx="83">
                  <c:v>423.70053642365161</c:v>
                </c:pt>
                <c:pt idx="84">
                  <c:v>430.34402413962403</c:v>
                </c:pt>
                <c:pt idx="85">
                  <c:v>436.95937639533332</c:v>
                </c:pt>
                <c:pt idx="86">
                  <c:v>443.48786066031573</c:v>
                </c:pt>
                <c:pt idx="87">
                  <c:v>449.94124876550251</c:v>
                </c:pt>
                <c:pt idx="88">
                  <c:v>456.33457739396476</c:v>
                </c:pt>
                <c:pt idx="89">
                  <c:v>462.73349803079765</c:v>
                </c:pt>
                <c:pt idx="90">
                  <c:v>469.16955532815268</c:v>
                </c:pt>
                <c:pt idx="91">
                  <c:v>475.70301194256791</c:v>
                </c:pt>
                <c:pt idx="92">
                  <c:v>482.35920148641043</c:v>
                </c:pt>
                <c:pt idx="93">
                  <c:v>489.03696473804564</c:v>
                </c:pt>
                <c:pt idx="94">
                  <c:v>495.62301803514816</c:v>
                </c:pt>
                <c:pt idx="95">
                  <c:v>502.11908692165525</c:v>
                </c:pt>
                <c:pt idx="96">
                  <c:v>508.55140447760817</c:v>
                </c:pt>
                <c:pt idx="97">
                  <c:v>514.99047641862103</c:v>
                </c:pt>
                <c:pt idx="98">
                  <c:v>521.41741402098069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85-4563-80C3-5A0D64E1BB2D}"/>
            </c:ext>
          </c:extLst>
        </c:ser>
        <c:ser>
          <c:idx val="22"/>
          <c:order val="22"/>
          <c:tx>
            <c:v>Alt1a_85_MP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1.5042639862889013</c:v>
                </c:pt>
                <c:pt idx="1">
                  <c:v>3.1430599950441938</c:v>
                </c:pt>
                <c:pt idx="2">
                  <c:v>4.8660896752744023</c:v>
                </c:pt>
                <c:pt idx="3">
                  <c:v>6.811652801599914</c:v>
                </c:pt>
                <c:pt idx="4">
                  <c:v>8.9466079135821932</c:v>
                </c:pt>
                <c:pt idx="5">
                  <c:v>11.14234067311839</c:v>
                </c:pt>
                <c:pt idx="6">
                  <c:v>13.318279737592459</c:v>
                </c:pt>
                <c:pt idx="7">
                  <c:v>15.460015334032081</c:v>
                </c:pt>
                <c:pt idx="8">
                  <c:v>17.6107775096227</c:v>
                </c:pt>
                <c:pt idx="9">
                  <c:v>19.991052219532776</c:v>
                </c:pt>
                <c:pt idx="10">
                  <c:v>22.747037383770021</c:v>
                </c:pt>
                <c:pt idx="11">
                  <c:v>25.927911494901828</c:v>
                </c:pt>
                <c:pt idx="12">
                  <c:v>29.441459690918823</c:v>
                </c:pt>
                <c:pt idx="13">
                  <c:v>33.045165114170544</c:v>
                </c:pt>
                <c:pt idx="14">
                  <c:v>36.593234693143359</c:v>
                </c:pt>
                <c:pt idx="15">
                  <c:v>40.080941883331164</c:v>
                </c:pt>
                <c:pt idx="16">
                  <c:v>43.52947059822533</c:v>
                </c:pt>
                <c:pt idx="17">
                  <c:v>47.082898673252394</c:v>
                </c:pt>
                <c:pt idx="18">
                  <c:v>50.772420569072494</c:v>
                </c:pt>
                <c:pt idx="19">
                  <c:v>54.569057768298983</c:v>
                </c:pt>
                <c:pt idx="20">
                  <c:v>58.44103850577639</c:v>
                </c:pt>
                <c:pt idx="21">
                  <c:v>62.294069557973103</c:v>
                </c:pt>
                <c:pt idx="22">
                  <c:v>66.105122639895527</c:v>
                </c:pt>
                <c:pt idx="23">
                  <c:v>69.867842917011785</c:v>
                </c:pt>
                <c:pt idx="24">
                  <c:v>73.61513495697713</c:v>
                </c:pt>
                <c:pt idx="25">
                  <c:v>77.49001224647192</c:v>
                </c:pt>
                <c:pt idx="26">
                  <c:v>81.645979420240806</c:v>
                </c:pt>
                <c:pt idx="27">
                  <c:v>86.286754933491167</c:v>
                </c:pt>
                <c:pt idx="28">
                  <c:v>91.672360239012221</c:v>
                </c:pt>
                <c:pt idx="29">
                  <c:v>97.057965544533289</c:v>
                </c:pt>
                <c:pt idx="30">
                  <c:v>102.35454798225629</c:v>
                </c:pt>
                <c:pt idx="31">
                  <c:v>107.55000982900474</c:v>
                </c:pt>
                <c:pt idx="32">
                  <c:v>112.65621223296777</c:v>
                </c:pt>
                <c:pt idx="33">
                  <c:v>117.75615036283625</c:v>
                </c:pt>
                <c:pt idx="34">
                  <c:v>122.96453541113235</c:v>
                </c:pt>
                <c:pt idx="35">
                  <c:v>128.4615250860474</c:v>
                </c:pt>
                <c:pt idx="36">
                  <c:v>134.2240922144463</c:v>
                </c:pt>
                <c:pt idx="37">
                  <c:v>139.90969967757783</c:v>
                </c:pt>
                <c:pt idx="38">
                  <c:v>145.33166136825383</c:v>
                </c:pt>
                <c:pt idx="39">
                  <c:v>150.47952561490496</c:v>
                </c:pt>
                <c:pt idx="40">
                  <c:v>155.40083009068121</c:v>
                </c:pt>
                <c:pt idx="41">
                  <c:v>160.28938381136686</c:v>
                </c:pt>
                <c:pt idx="42">
                  <c:v>165.25444367353535</c:v>
                </c:pt>
                <c:pt idx="43">
                  <c:v>170.35958287150677</c:v>
                </c:pt>
                <c:pt idx="44">
                  <c:v>175.48166378768585</c:v>
                </c:pt>
                <c:pt idx="45">
                  <c:v>180.52737113828124</c:v>
                </c:pt>
                <c:pt idx="46">
                  <c:v>185.40112252621279</c:v>
                </c:pt>
                <c:pt idx="47">
                  <c:v>190.14310175858202</c:v>
                </c:pt>
                <c:pt idx="48">
                  <c:v>194.83843324450666</c:v>
                </c:pt>
                <c:pt idx="49">
                  <c:v>199.8437563203841</c:v>
                </c:pt>
                <c:pt idx="50">
                  <c:v>205.28638460042862</c:v>
                </c:pt>
                <c:pt idx="51">
                  <c:v>211.19444125756303</c:v>
                </c:pt>
                <c:pt idx="52">
                  <c:v>217.41110980223613</c:v>
                </c:pt>
                <c:pt idx="53">
                  <c:v>223.59830934851431</c:v>
                </c:pt>
                <c:pt idx="54">
                  <c:v>229.66061068600385</c:v>
                </c:pt>
                <c:pt idx="55">
                  <c:v>235.58339481045084</c:v>
                </c:pt>
                <c:pt idx="56">
                  <c:v>241.41565408091174</c:v>
                </c:pt>
                <c:pt idx="57">
                  <c:v>247.36183032614329</c:v>
                </c:pt>
                <c:pt idx="58">
                  <c:v>253.64248865471188</c:v>
                </c:pt>
                <c:pt idx="59">
                  <c:v>260.33977519527463</c:v>
                </c:pt>
                <c:pt idx="60">
                  <c:v>267.2593991766974</c:v>
                </c:pt>
                <c:pt idx="61">
                  <c:v>274.18284916150458</c:v>
                </c:pt>
                <c:pt idx="62">
                  <c:v>281.00058704830883</c:v>
                </c:pt>
                <c:pt idx="63">
                  <c:v>287.69881365835823</c:v>
                </c:pt>
                <c:pt idx="64">
                  <c:v>294.2904376741547</c:v>
                </c:pt>
                <c:pt idx="65">
                  <c:v>300.89511606578412</c:v>
                </c:pt>
                <c:pt idx="66">
                  <c:v>307.52454139758146</c:v>
                </c:pt>
                <c:pt idx="67">
                  <c:v>314.11451831777777</c:v>
                </c:pt>
                <c:pt idx="68">
                  <c:v>320.63990188628884</c:v>
                </c:pt>
                <c:pt idx="69">
                  <c:v>327.10895075811555</c:v>
                </c:pt>
                <c:pt idx="70">
                  <c:v>333.50438621888202</c:v>
                </c:pt>
                <c:pt idx="71">
                  <c:v>339.8217564454942</c:v>
                </c:pt>
                <c:pt idx="72">
                  <c:v>346.05568271823773</c:v>
                </c:pt>
                <c:pt idx="73">
                  <c:v>352.31759289842751</c:v>
                </c:pt>
                <c:pt idx="74">
                  <c:v>358.76017781027724</c:v>
                </c:pt>
                <c:pt idx="75">
                  <c:v>365.47212241875201</c:v>
                </c:pt>
                <c:pt idx="76">
                  <c:v>372.35545919458121</c:v>
                </c:pt>
                <c:pt idx="77">
                  <c:v>379.21261903523379</c:v>
                </c:pt>
                <c:pt idx="78">
                  <c:v>385.96783258226424</c:v>
                </c:pt>
                <c:pt idx="79">
                  <c:v>392.64138774241127</c:v>
                </c:pt>
                <c:pt idx="80">
                  <c:v>399.23469957187763</c:v>
                </c:pt>
                <c:pt idx="81">
                  <c:v>405.7961807978931</c:v>
                </c:pt>
                <c:pt idx="82">
                  <c:v>412.39134015994188</c:v>
                </c:pt>
                <c:pt idx="83">
                  <c:v>419.01304642401954</c:v>
                </c:pt>
                <c:pt idx="84">
                  <c:v>425.64412705144287</c:v>
                </c:pt>
                <c:pt idx="85">
                  <c:v>432.24737547968533</c:v>
                </c:pt>
                <c:pt idx="86">
                  <c:v>438.76406727247991</c:v>
                </c:pt>
                <c:pt idx="87">
                  <c:v>445.20589977013788</c:v>
                </c:pt>
                <c:pt idx="88">
                  <c:v>451.58788155889727</c:v>
                </c:pt>
                <c:pt idx="89">
                  <c:v>457.97566517022119</c:v>
                </c:pt>
                <c:pt idx="90">
                  <c:v>464.40077642772025</c:v>
                </c:pt>
                <c:pt idx="91">
                  <c:v>470.92345807797108</c:v>
                </c:pt>
                <c:pt idx="92">
                  <c:v>477.5691228681535</c:v>
                </c:pt>
                <c:pt idx="93">
                  <c:v>484.23674950563225</c:v>
                </c:pt>
                <c:pt idx="94">
                  <c:v>490.81298117618275</c:v>
                </c:pt>
                <c:pt idx="95">
                  <c:v>497.29951646924144</c:v>
                </c:pt>
                <c:pt idx="96">
                  <c:v>503.72249549359179</c:v>
                </c:pt>
                <c:pt idx="97">
                  <c:v>510.15239352089463</c:v>
                </c:pt>
                <c:pt idx="98">
                  <c:v>516.57041004358155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F85-4563-80C3-5A0D64E1BB2D}"/>
            </c:ext>
          </c:extLst>
        </c:ser>
        <c:ser>
          <c:idx val="25"/>
          <c:order val="25"/>
          <c:tx>
            <c:v>Alt1a_85_LP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1.3893762566145977</c:v>
                </c:pt>
                <c:pt idx="1">
                  <c:v>2.9152516907898294</c:v>
                </c:pt>
                <c:pt idx="2">
                  <c:v>4.5276352958360384</c:v>
                </c:pt>
                <c:pt idx="3">
                  <c:v>6.3647856873233186</c:v>
                </c:pt>
                <c:pt idx="4">
                  <c:v>8.3934868568344356</c:v>
                </c:pt>
                <c:pt idx="5">
                  <c:v>10.484756309661723</c:v>
                </c:pt>
                <c:pt idx="6">
                  <c:v>12.558045870222962</c:v>
                </c:pt>
                <c:pt idx="7">
                  <c:v>14.599226222305925</c:v>
                </c:pt>
                <c:pt idx="8">
                  <c:v>16.651474232394584</c:v>
                </c:pt>
                <c:pt idx="9">
                  <c:v>18.935487899097989</c:v>
                </c:pt>
                <c:pt idx="10">
                  <c:v>21.597716508169356</c:v>
                </c:pt>
                <c:pt idx="11">
                  <c:v>24.687337313298858</c:v>
                </c:pt>
                <c:pt idx="12">
                  <c:v>28.111821318476082</c:v>
                </c:pt>
                <c:pt idx="13">
                  <c:v>31.628195891743736</c:v>
                </c:pt>
                <c:pt idx="14">
                  <c:v>35.091413464218114</c:v>
                </c:pt>
                <c:pt idx="15">
                  <c:v>38.496790241309377</c:v>
                </c:pt>
                <c:pt idx="16">
                  <c:v>41.865146232702777</c:v>
                </c:pt>
                <c:pt idx="17">
                  <c:v>45.340609818761585</c:v>
                </c:pt>
                <c:pt idx="18">
                  <c:v>48.954231519141487</c:v>
                </c:pt>
                <c:pt idx="19">
                  <c:v>52.67704775116011</c:v>
                </c:pt>
                <c:pt idx="20">
                  <c:v>56.47716040049017</c:v>
                </c:pt>
                <c:pt idx="21">
                  <c:v>60.259991782048324</c:v>
                </c:pt>
                <c:pt idx="22">
                  <c:v>64.002302680349374</c:v>
                </c:pt>
                <c:pt idx="23">
                  <c:v>67.697661190316396</c:v>
                </c:pt>
                <c:pt idx="24">
                  <c:v>71.378942019652158</c:v>
                </c:pt>
                <c:pt idx="25">
                  <c:v>75.189090603950731</c:v>
                </c:pt>
                <c:pt idx="26">
                  <c:v>79.282114376573205</c:v>
                </c:pt>
                <c:pt idx="27">
                  <c:v>83.862301741767496</c:v>
                </c:pt>
                <c:pt idx="28">
                  <c:v>89.193399242674644</c:v>
                </c:pt>
                <c:pt idx="29">
                  <c:v>94.524496743581793</c:v>
                </c:pt>
                <c:pt idx="30">
                  <c:v>99.76833370216697</c:v>
                </c:pt>
                <c:pt idx="31">
                  <c:v>104.91296301161644</c:v>
                </c:pt>
                <c:pt idx="32">
                  <c:v>109.97040208339268</c:v>
                </c:pt>
                <c:pt idx="33">
                  <c:v>115.02416794286808</c:v>
                </c:pt>
                <c:pt idx="34">
                  <c:v>120.19002622455974</c:v>
                </c:pt>
                <c:pt idx="35">
                  <c:v>125.65046805571816</c:v>
                </c:pt>
                <c:pt idx="36">
                  <c:v>131.38247732451086</c:v>
                </c:pt>
                <c:pt idx="37">
                  <c:v>137.04210664175838</c:v>
                </c:pt>
                <c:pt idx="38">
                  <c:v>142.44119332144624</c:v>
                </c:pt>
                <c:pt idx="39">
                  <c:v>147.56859256906452</c:v>
                </c:pt>
                <c:pt idx="40">
                  <c:v>152.47121948635993</c:v>
                </c:pt>
                <c:pt idx="41">
                  <c:v>157.34248274445832</c:v>
                </c:pt>
                <c:pt idx="42">
                  <c:v>162.29147169252133</c:v>
                </c:pt>
                <c:pt idx="43">
                  <c:v>167.38165917689633</c:v>
                </c:pt>
                <c:pt idx="44">
                  <c:v>172.48976913626899</c:v>
                </c:pt>
                <c:pt idx="45">
                  <c:v>177.5223324552764</c:v>
                </c:pt>
                <c:pt idx="46">
                  <c:v>182.38376513152136</c:v>
                </c:pt>
                <c:pt idx="47">
                  <c:v>187.11417465151843</c:v>
                </c:pt>
                <c:pt idx="48">
                  <c:v>191.79862894486024</c:v>
                </c:pt>
                <c:pt idx="49">
                  <c:v>196.79379664441242</c:v>
                </c:pt>
                <c:pt idx="50">
                  <c:v>202.22699020518115</c:v>
                </c:pt>
                <c:pt idx="51">
                  <c:v>208.12631824760393</c:v>
                </c:pt>
                <c:pt idx="52">
                  <c:v>214.33481487510491</c:v>
                </c:pt>
                <c:pt idx="53">
                  <c:v>220.5141830413196</c:v>
                </c:pt>
                <c:pt idx="54">
                  <c:v>226.56886762122059</c:v>
                </c:pt>
                <c:pt idx="55">
                  <c:v>232.484249919946</c:v>
                </c:pt>
                <c:pt idx="56">
                  <c:v>238.30925872853214</c:v>
                </c:pt>
                <c:pt idx="57">
                  <c:v>244.24838423855934</c:v>
                </c:pt>
                <c:pt idx="58">
                  <c:v>250.52232493712225</c:v>
                </c:pt>
                <c:pt idx="59">
                  <c:v>257.21328210157458</c:v>
                </c:pt>
                <c:pt idx="60">
                  <c:v>264.12691464137839</c:v>
                </c:pt>
                <c:pt idx="61">
                  <c:v>271.04449066228602</c:v>
                </c:pt>
                <c:pt idx="62">
                  <c:v>277.85643694958191</c:v>
                </c:pt>
                <c:pt idx="63">
                  <c:v>284.54895354831154</c:v>
                </c:pt>
                <c:pt idx="64">
                  <c:v>291.13494140932289</c:v>
                </c:pt>
                <c:pt idx="65">
                  <c:v>297.73408570207505</c:v>
                </c:pt>
                <c:pt idx="66">
                  <c:v>304.3581334425163</c:v>
                </c:pt>
                <c:pt idx="67">
                  <c:v>310.9428603383156</c:v>
                </c:pt>
                <c:pt idx="68">
                  <c:v>317.46308403943408</c:v>
                </c:pt>
                <c:pt idx="69">
                  <c:v>323.92705133174832</c:v>
                </c:pt>
                <c:pt idx="70">
                  <c:v>330.31746901143885</c:v>
                </c:pt>
                <c:pt idx="71">
                  <c:v>336.62988867895541</c:v>
                </c:pt>
                <c:pt idx="72">
                  <c:v>342.8589561789675</c:v>
                </c:pt>
                <c:pt idx="73">
                  <c:v>349.11609740227527</c:v>
                </c:pt>
                <c:pt idx="74">
                  <c:v>355.55408361977106</c:v>
                </c:pt>
                <c:pt idx="75">
                  <c:v>362.26166667302635</c:v>
                </c:pt>
                <c:pt idx="76">
                  <c:v>369.14084622581589</c:v>
                </c:pt>
                <c:pt idx="77">
                  <c:v>375.99400310245727</c:v>
                </c:pt>
                <c:pt idx="78">
                  <c:v>382.74532826572016</c:v>
                </c:pt>
                <c:pt idx="79">
                  <c:v>389.41507453406683</c:v>
                </c:pt>
                <c:pt idx="80">
                  <c:v>396.00465668317975</c:v>
                </c:pt>
                <c:pt idx="81">
                  <c:v>402.56250161843542</c:v>
                </c:pt>
                <c:pt idx="82">
                  <c:v>409.15410690526988</c:v>
                </c:pt>
                <c:pt idx="83">
                  <c:v>415.77233639363828</c:v>
                </c:pt>
                <c:pt idx="84">
                  <c:v>422.4000153875341</c:v>
                </c:pt>
                <c:pt idx="85">
                  <c:v>428.99993944665925</c:v>
                </c:pt>
                <c:pt idx="86">
                  <c:v>435.51338665989601</c:v>
                </c:pt>
                <c:pt idx="87">
                  <c:v>441.95203717568376</c:v>
                </c:pt>
                <c:pt idx="88">
                  <c:v>448.33089312877968</c:v>
                </c:pt>
                <c:pt idx="89">
                  <c:v>454.71560742553095</c:v>
                </c:pt>
                <c:pt idx="90">
                  <c:v>461.13770126567931</c:v>
                </c:pt>
                <c:pt idx="91">
                  <c:v>467.6574117218068</c:v>
                </c:pt>
                <c:pt idx="92">
                  <c:v>474.30017023916838</c:v>
                </c:pt>
                <c:pt idx="93">
                  <c:v>480.96498838026554</c:v>
                </c:pt>
                <c:pt idx="94">
                  <c:v>487.53849173838006</c:v>
                </c:pt>
                <c:pt idx="95">
                  <c:v>494.02237273336533</c:v>
                </c:pt>
                <c:pt idx="96">
                  <c:v>500.44274879609037</c:v>
                </c:pt>
                <c:pt idx="97">
                  <c:v>506.87008904014698</c:v>
                </c:pt>
                <c:pt idx="98">
                  <c:v>513.28561560113269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Alt1b_85_HF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1.6189832820762422</c:v>
                      </c:pt>
                      <c:pt idx="1">
                        <c:v>1.7515102387301134</c:v>
                      </c:pt>
                      <c:pt idx="2">
                        <c:v>1.8334309589894624</c:v>
                      </c:pt>
                      <c:pt idx="3">
                        <c:v>2.0537302993494251</c:v>
                      </c:pt>
                      <c:pt idx="4">
                        <c:v>2.2408781846270251</c:v>
                      </c:pt>
                      <c:pt idx="5">
                        <c:v>2.2998313485902537</c:v>
                      </c:pt>
                      <c:pt idx="6">
                        <c:v>2.2781916696607323</c:v>
                      </c:pt>
                      <c:pt idx="7">
                        <c:v>2.2418585447371311</c:v>
                      </c:pt>
                      <c:pt idx="8">
                        <c:v>2.2488140191008759</c:v>
                      </c:pt>
                      <c:pt idx="9">
                        <c:v>2.4760457394822759</c:v>
                      </c:pt>
                      <c:pt idx="10">
                        <c:v>2.8492172149579162</c:v>
                      </c:pt>
                      <c:pt idx="11">
                        <c:v>3.2715886098536999</c:v>
                      </c:pt>
                      <c:pt idx="12">
                        <c:v>3.602031834903042</c:v>
                      </c:pt>
                      <c:pt idx="13">
                        <c:v>3.6904464000405444</c:v>
                      </c:pt>
                      <c:pt idx="14">
                        <c:v>3.6323331648768642</c:v>
                      </c:pt>
                      <c:pt idx="15">
                        <c:v>3.5694064191138977</c:v>
                      </c:pt>
                      <c:pt idx="16">
                        <c:v>3.5276568523241174</c:v>
                      </c:pt>
                      <c:pt idx="17">
                        <c:v>3.6303629929516634</c:v>
                      </c:pt>
                      <c:pt idx="18">
                        <c:v>3.7644110036575871</c:v>
                      </c:pt>
                      <c:pt idx="19">
                        <c:v>3.8694600255028031</c:v>
                      </c:pt>
                      <c:pt idx="20">
                        <c:v>3.942862515099133</c:v>
                      </c:pt>
                      <c:pt idx="21">
                        <c:v>3.9222559612826862</c:v>
                      </c:pt>
                      <c:pt idx="22">
                        <c:v>3.8788319753510545</c:v>
                      </c:pt>
                      <c:pt idx="23">
                        <c:v>3.8291291561565486</c:v>
                      </c:pt>
                      <c:pt idx="24">
                        <c:v>3.8123604935758459</c:v>
                      </c:pt>
                      <c:pt idx="25">
                        <c:v>3.9386739664310357</c:v>
                      </c:pt>
                      <c:pt idx="26">
                        <c:v>4.2179895926752531</c:v>
                      </c:pt>
                      <c:pt idx="27">
                        <c:v>4.7004543670054941</c:v>
                      </c:pt>
                      <c:pt idx="28">
                        <c:v>5.4392770504343639</c:v>
                      </c:pt>
                      <c:pt idx="29">
                        <c:v>5.4392770504343639</c:v>
                      </c:pt>
                      <c:pt idx="30">
                        <c:v>5.348803664573361</c:v>
                      </c:pt>
                      <c:pt idx="31">
                        <c:v>5.2471539254837776</c:v>
                      </c:pt>
                      <c:pt idx="32">
                        <c:v>5.1603304849482985</c:v>
                      </c:pt>
                      <c:pt idx="33">
                        <c:v>5.1624168080102519</c:v>
                      </c:pt>
                      <c:pt idx="34">
                        <c:v>5.2872860645751913</c:v>
                      </c:pt>
                      <c:pt idx="35">
                        <c:v>5.5958714124257689</c:v>
                      </c:pt>
                      <c:pt idx="36">
                        <c:v>5.8813574490598839</c:v>
                      </c:pt>
                      <c:pt idx="37">
                        <c:v>5.8211910515660863</c:v>
                      </c:pt>
                      <c:pt idx="38">
                        <c:v>5.5693590994913791</c:v>
                      </c:pt>
                      <c:pt idx="39">
                        <c:v>5.2989658236148891</c:v>
                      </c:pt>
                      <c:pt idx="40">
                        <c:v>5.0706207011376438</c:v>
                      </c:pt>
                      <c:pt idx="41">
                        <c:v>5.0327439853109048</c:v>
                      </c:pt>
                      <c:pt idx="42">
                        <c:v>5.1018171644733634</c:v>
                      </c:pt>
                      <c:pt idx="43">
                        <c:v>5.2334403640717833</c:v>
                      </c:pt>
                      <c:pt idx="44">
                        <c:v>5.2422411236467967</c:v>
                      </c:pt>
                      <c:pt idx="45">
                        <c:v>5.1586552788466609</c:v>
                      </c:pt>
                      <c:pt idx="46">
                        <c:v>4.9792921457612422</c:v>
                      </c:pt>
                      <c:pt idx="47">
                        <c:v>4.8405750507473799</c:v>
                      </c:pt>
                      <c:pt idx="48">
                        <c:v>4.7872367485583389</c:v>
                      </c:pt>
                      <c:pt idx="49">
                        <c:v>5.0900605100866834</c:v>
                      </c:pt>
                      <c:pt idx="50">
                        <c:v>5.5200847551754233</c:v>
                      </c:pt>
                      <c:pt idx="51">
                        <c:v>5.9783415059401213</c:v>
                      </c:pt>
                      <c:pt idx="52">
                        <c:v>6.2811018085570245</c:v>
                      </c:pt>
                      <c:pt idx="53">
                        <c:v>6.2476767642496984</c:v>
                      </c:pt>
                      <c:pt idx="54">
                        <c:v>6.1199676337209334</c:v>
                      </c:pt>
                      <c:pt idx="55">
                        <c:v>5.9777791165806189</c:v>
                      </c:pt>
                      <c:pt idx="56">
                        <c:v>5.8852328875881419</c:v>
                      </c:pt>
                      <c:pt idx="57">
                        <c:v>5.9968874430789993</c:v>
                      </c:pt>
                      <c:pt idx="58">
                        <c:v>6.3281518635664842</c:v>
                      </c:pt>
                      <c:pt idx="59">
                        <c:v>6.7411631872365962</c:v>
                      </c:pt>
                      <c:pt idx="60">
                        <c:v>6.9602939740308045</c:v>
                      </c:pt>
                      <c:pt idx="61">
                        <c:v>6.9626568699540918</c:v>
                      </c:pt>
                      <c:pt idx="62">
                        <c:v>6.8558503287829806</c:v>
                      </c:pt>
                      <c:pt idx="63">
                        <c:v>6.7353339759658226</c:v>
                      </c:pt>
                      <c:pt idx="64">
                        <c:v>6.6278456012541929</c:v>
                      </c:pt>
                      <c:pt idx="65">
                        <c:v>6.6398420219506153</c:v>
                      </c:pt>
                      <c:pt idx="66">
                        <c:v>6.6631440235510597</c:v>
                      </c:pt>
                      <c:pt idx="67">
                        <c:v>6.6224776541647623</c:v>
                      </c:pt>
                      <c:pt idx="68">
                        <c:v>6.5569654698299775</c:v>
                      </c:pt>
                      <c:pt idx="69">
                        <c:v>6.4998418637154396</c:v>
                      </c:pt>
                      <c:pt idx="70">
                        <c:v>6.4255871974351537</c:v>
                      </c:pt>
                      <c:pt idx="71">
                        <c:v>6.3469028851516693</c:v>
                      </c:pt>
                      <c:pt idx="72">
                        <c:v>6.2627070117348094</c:v>
                      </c:pt>
                      <c:pt idx="73">
                        <c:v>6.289976411350092</c:v>
                      </c:pt>
                      <c:pt idx="74">
                        <c:v>6.4693970121546105</c:v>
                      </c:pt>
                      <c:pt idx="75">
                        <c:v>6.7370388822461491</c:v>
                      </c:pt>
                      <c:pt idx="76">
                        <c:v>6.9069326907004367</c:v>
                      </c:pt>
                      <c:pt idx="77">
                        <c:v>6.8796132253450013</c:v>
                      </c:pt>
                      <c:pt idx="78">
                        <c:v>6.7768275489092131</c:v>
                      </c:pt>
                      <c:pt idx="79">
                        <c:v>6.6945964268810867</c:v>
                      </c:pt>
                      <c:pt idx="80">
                        <c:v>6.6138169090356262</c:v>
                      </c:pt>
                      <c:pt idx="81">
                        <c:v>6.5813846959525977</c:v>
                      </c:pt>
                      <c:pt idx="82">
                        <c:v>6.614546044253208</c:v>
                      </c:pt>
                      <c:pt idx="83">
                        <c:v>6.640618263939464</c:v>
                      </c:pt>
                      <c:pt idx="84">
                        <c:v>6.6495338532509836</c:v>
                      </c:pt>
                      <c:pt idx="85">
                        <c:v>6.6212343178407318</c:v>
                      </c:pt>
                      <c:pt idx="86">
                        <c:v>6.5341999325570681</c:v>
                      </c:pt>
                      <c:pt idx="87">
                        <c:v>6.458979044561505</c:v>
                      </c:pt>
                      <c:pt idx="88">
                        <c:v>6.3988114498024711</c:v>
                      </c:pt>
                      <c:pt idx="89">
                        <c:v>6.404295477659546</c:v>
                      </c:pt>
                      <c:pt idx="90">
                        <c:v>6.441333899677951</c:v>
                      </c:pt>
                      <c:pt idx="91">
                        <c:v>6.5386448964341541</c:v>
                      </c:pt>
                      <c:pt idx="92">
                        <c:v>6.6612459645155013</c:v>
                      </c:pt>
                      <c:pt idx="93">
                        <c:v>6.6826126982703071</c:v>
                      </c:pt>
                      <c:pt idx="94">
                        <c:v>6.590735289528018</c:v>
                      </c:pt>
                      <c:pt idx="95">
                        <c:v>6.5005990238546874</c:v>
                      </c:pt>
                      <c:pt idx="96">
                        <c:v>6.4367464350227284</c:v>
                      </c:pt>
                      <c:pt idx="97">
                        <c:v>6.4434173949579856</c:v>
                      </c:pt>
                      <c:pt idx="98">
                        <c:v>6.431154856669937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F85-4563-80C3-5A0D64E1BB2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Alt1b_85_HF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85-4563-80C3-5A0D64E1BB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Alt1b_85_MF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1.5042454663546496</c:v>
                      </c:pt>
                      <c:pt idx="1">
                        <c:v>1.6387781479889876</c:v>
                      </c:pt>
                      <c:pt idx="2">
                        <c:v>1.7230124942334655</c:v>
                      </c:pt>
                      <c:pt idx="3">
                        <c:v>1.9455463365103098</c:v>
                      </c:pt>
                      <c:pt idx="4">
                        <c:v>2.1349386359191014</c:v>
                      </c:pt>
                      <c:pt idx="5">
                        <c:v>2.1957165954985367</c:v>
                      </c:pt>
                      <c:pt idx="6">
                        <c:v>2.1759231642135703</c:v>
                      </c:pt>
                      <c:pt idx="7">
                        <c:v>2.1417202560154038</c:v>
                      </c:pt>
                      <c:pt idx="8">
                        <c:v>2.1507476037438411</c:v>
                      </c:pt>
                      <c:pt idx="9">
                        <c:v>2.3802604791709214</c:v>
                      </c:pt>
                      <c:pt idx="10">
                        <c:v>2.7559714222813154</c:v>
                      </c:pt>
                      <c:pt idx="11">
                        <c:v>3.1808606743658445</c:v>
                      </c:pt>
                      <c:pt idx="12">
                        <c:v>3.5135355309916574</c:v>
                      </c:pt>
                      <c:pt idx="13">
                        <c:v>3.6036970987880559</c:v>
                      </c:pt>
                      <c:pt idx="14">
                        <c:v>3.5480773113028699</c:v>
                      </c:pt>
                      <c:pt idx="15">
                        <c:v>3.487643841048468</c:v>
                      </c:pt>
                      <c:pt idx="16">
                        <c:v>3.4483324065412342</c:v>
                      </c:pt>
                      <c:pt idx="17">
                        <c:v>3.5532471414174824</c:v>
                      </c:pt>
                      <c:pt idx="18">
                        <c:v>3.6893558812998748</c:v>
                      </c:pt>
                      <c:pt idx="19">
                        <c:v>3.7964850071824592</c:v>
                      </c:pt>
                      <c:pt idx="20">
                        <c:v>3.8718409918681798</c:v>
                      </c:pt>
                      <c:pt idx="21">
                        <c:v>3.8529022740620333</c:v>
                      </c:pt>
                      <c:pt idx="22">
                        <c:v>3.8109333923360498</c:v>
                      </c:pt>
                      <c:pt idx="23">
                        <c:v>3.7626084980514598</c:v>
                      </c:pt>
                      <c:pt idx="24">
                        <c:v>3.7471872295709017</c:v>
                      </c:pt>
                      <c:pt idx="25">
                        <c:v>3.8747790406631233</c:v>
                      </c:pt>
                      <c:pt idx="26">
                        <c:v>4.1558761125694268</c:v>
                      </c:pt>
                      <c:pt idx="27">
                        <c:v>4.6406918314097405</c:v>
                      </c:pt>
                      <c:pt idx="28">
                        <c:v>5.3855608276274696</c:v>
                      </c:pt>
                      <c:pt idx="29">
                        <c:v>5.3855608276274696</c:v>
                      </c:pt>
                      <c:pt idx="30">
                        <c:v>5.2967021825373557</c:v>
                      </c:pt>
                      <c:pt idx="31">
                        <c:v>5.196315646672792</c:v>
                      </c:pt>
                      <c:pt idx="32">
                        <c:v>5.1094549532623086</c:v>
                      </c:pt>
                      <c:pt idx="33">
                        <c:v>5.1090147081130128</c:v>
                      </c:pt>
                      <c:pt idx="34">
                        <c:v>5.2281269863204844</c:v>
                      </c:pt>
                      <c:pt idx="35">
                        <c:v>5.5305437581684993</c:v>
                      </c:pt>
                      <c:pt idx="36">
                        <c:v>5.8099274921020507</c:v>
                      </c:pt>
                      <c:pt idx="37">
                        <c:v>5.7443743835952201</c:v>
                      </c:pt>
                      <c:pt idx="38">
                        <c:v>5.4886958495077227</c:v>
                      </c:pt>
                      <c:pt idx="39">
                        <c:v>5.2178770537762649</c:v>
                      </c:pt>
                      <c:pt idx="40">
                        <c:v>4.991326972382403</c:v>
                      </c:pt>
                      <c:pt idx="41">
                        <c:v>4.956581526273955</c:v>
                      </c:pt>
                      <c:pt idx="42">
                        <c:v>5.0297714598147678</c:v>
                      </c:pt>
                      <c:pt idx="43">
                        <c:v>5.1659307409064876</c:v>
                      </c:pt>
                      <c:pt idx="44">
                        <c:v>5.1790441957572062</c:v>
                      </c:pt>
                      <c:pt idx="45">
                        <c:v>5.0992505565207376</c:v>
                      </c:pt>
                      <c:pt idx="46">
                        <c:v>4.9237599029196719</c:v>
                      </c:pt>
                      <c:pt idx="47">
                        <c:v>4.788649219610889</c:v>
                      </c:pt>
                      <c:pt idx="48">
                        <c:v>4.7387561999885026</c:v>
                      </c:pt>
                      <c:pt idx="49">
                        <c:v>5.0452540005484146</c:v>
                      </c:pt>
                      <c:pt idx="50">
                        <c:v>5.4789953714742428</c:v>
                      </c:pt>
                      <c:pt idx="51">
                        <c:v>5.9409066724811188</c:v>
                      </c:pt>
                      <c:pt idx="52">
                        <c:v>6.2466258092215146</c:v>
                      </c:pt>
                      <c:pt idx="53">
                        <c:v>6.2151608497953701</c:v>
                      </c:pt>
                      <c:pt idx="54">
                        <c:v>6.0888132162915207</c:v>
                      </c:pt>
                      <c:pt idx="55">
                        <c:v>5.9479262903471124</c:v>
                      </c:pt>
                      <c:pt idx="56">
                        <c:v>5.8563475901147344</c:v>
                      </c:pt>
                      <c:pt idx="57">
                        <c:v>5.9691145972662785</c:v>
                      </c:pt>
                      <c:pt idx="58">
                        <c:v>6.3020191122390532</c:v>
                      </c:pt>
                      <c:pt idx="59">
                        <c:v>6.7168932610060699</c:v>
                      </c:pt>
                      <c:pt idx="60">
                        <c:v>6.9376711237242104</c:v>
                      </c:pt>
                      <c:pt idx="61">
                        <c:v>6.9407440106703255</c:v>
                      </c:pt>
                      <c:pt idx="62">
                        <c:v>6.8344615455634106</c:v>
                      </c:pt>
                      <c:pt idx="63">
                        <c:v>6.7144340895435004</c:v>
                      </c:pt>
                      <c:pt idx="64">
                        <c:v>6.607380261884547</c:v>
                      </c:pt>
                      <c:pt idx="65">
                        <c:v>6.619913251297854</c:v>
                      </c:pt>
                      <c:pt idx="66">
                        <c:v>6.6439679438514485</c:v>
                      </c:pt>
                      <c:pt idx="67">
                        <c:v>6.6039331858689572</c:v>
                      </c:pt>
                      <c:pt idx="68">
                        <c:v>6.5388916377081108</c:v>
                      </c:pt>
                      <c:pt idx="69">
                        <c:v>6.4821729409356301</c:v>
                      </c:pt>
                      <c:pt idx="70">
                        <c:v>6.4082471543650543</c:v>
                      </c:pt>
                      <c:pt idx="71">
                        <c:v>6.3298846963108675</c:v>
                      </c:pt>
                      <c:pt idx="72">
                        <c:v>6.2460884490717588</c:v>
                      </c:pt>
                      <c:pt idx="73">
                        <c:v>6.2737399102278166</c:v>
                      </c:pt>
                      <c:pt idx="74">
                        <c:v>6.4538450722419087</c:v>
                      </c:pt>
                      <c:pt idx="75">
                        <c:v>6.7224284411291375</c:v>
                      </c:pt>
                      <c:pt idx="76">
                        <c:v>6.8931406691394983</c:v>
                      </c:pt>
                      <c:pt idx="77">
                        <c:v>6.8664434062541142</c:v>
                      </c:pt>
                      <c:pt idx="78">
                        <c:v>6.7641147734239109</c:v>
                      </c:pt>
                      <c:pt idx="79">
                        <c:v>6.6821954664328942</c:v>
                      </c:pt>
                      <c:pt idx="80">
                        <c:v>6.6017118587422825</c:v>
                      </c:pt>
                      <c:pt idx="81">
                        <c:v>6.5696164139223203</c:v>
                      </c:pt>
                      <c:pt idx="82">
                        <c:v>6.6030685924106809</c:v>
                      </c:pt>
                      <c:pt idx="83">
                        <c:v>6.6294094243344226</c:v>
                      </c:pt>
                      <c:pt idx="84">
                        <c:v>6.6385857429732908</c:v>
                      </c:pt>
                      <c:pt idx="85">
                        <c:v>6.6105526596866255</c:v>
                      </c:pt>
                      <c:pt idx="86">
                        <c:v>6.5237919554528174</c:v>
                      </c:pt>
                      <c:pt idx="87">
                        <c:v>6.4487800250558482</c:v>
                      </c:pt>
                      <c:pt idx="88">
                        <c:v>6.3887972338231478</c:v>
                      </c:pt>
                      <c:pt idx="89">
                        <c:v>6.3944673560952712</c:v>
                      </c:pt>
                      <c:pt idx="90">
                        <c:v>6.4316756398048556</c:v>
                      </c:pt>
                      <c:pt idx="91">
                        <c:v>6.5291394508333696</c:v>
                      </c:pt>
                      <c:pt idx="92">
                        <c:v>6.6519629293688336</c:v>
                      </c:pt>
                      <c:pt idx="93">
                        <c:v>6.6736729681861027</c:v>
                      </c:pt>
                      <c:pt idx="94">
                        <c:v>6.5820746941484307</c:v>
                      </c:pt>
                      <c:pt idx="95">
                        <c:v>6.4921938354487603</c:v>
                      </c:pt>
                      <c:pt idx="96">
                        <c:v>6.4285151497325685</c:v>
                      </c:pt>
                      <c:pt idx="97">
                        <c:v>6.4353335774629628</c:v>
                      </c:pt>
                      <c:pt idx="98">
                        <c:v>6.4232957559096215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F85-4563-80C3-5A0D64E1BB2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Alt1b_85_MF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F85-4563-80C3-5A0D64E1BB2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Alt1b_85_LF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1.3893621004707764</c:v>
                      </c:pt>
                      <c:pt idx="1">
                        <c:v>1.5258617153265643</c:v>
                      </c:pt>
                      <c:pt idx="2">
                        <c:v>1.6123703716995188</c:v>
                      </c:pt>
                      <c:pt idx="3">
                        <c:v>1.8371376300157372</c:v>
                      </c:pt>
                      <c:pt idx="4">
                        <c:v>2.0286887069974213</c:v>
                      </c:pt>
                      <c:pt idx="5">
                        <c:v>2.0912571335431824</c:v>
                      </c:pt>
                      <c:pt idx="6">
                        <c:v>2.0732774811360986</c:v>
                      </c:pt>
                      <c:pt idx="7">
                        <c:v>2.0411685668581998</c:v>
                      </c:pt>
                      <c:pt idx="8">
                        <c:v>2.0522365880057878</c:v>
                      </c:pt>
                      <c:pt idx="9">
                        <c:v>2.2840025906995836</c:v>
                      </c:pt>
                      <c:pt idx="10">
                        <c:v>2.6622178300399342</c:v>
                      </c:pt>
                      <c:pt idx="11">
                        <c:v>3.0896102775194256</c:v>
                      </c:pt>
                      <c:pt idx="12">
                        <c:v>3.4244740313616182</c:v>
                      </c:pt>
                      <c:pt idx="13">
                        <c:v>3.5163645808733035</c:v>
                      </c:pt>
                      <c:pt idx="14">
                        <c:v>3.4632080985486131</c:v>
                      </c:pt>
                      <c:pt idx="15">
                        <c:v>3.4053688540166229</c:v>
                      </c:pt>
                      <c:pt idx="16">
                        <c:v>3.3683483005682628</c:v>
                      </c:pt>
                      <c:pt idx="17">
                        <c:v>3.4754564161038028</c:v>
                      </c:pt>
                      <c:pt idx="18">
                        <c:v>3.6136147515950103</c:v>
                      </c:pt>
                      <c:pt idx="19">
                        <c:v>3.7228094865742061</c:v>
                      </c:pt>
                      <c:pt idx="20">
                        <c:v>3.8001060684043124</c:v>
                      </c:pt>
                      <c:pt idx="21">
                        <c:v>3.7828249660163622</c:v>
                      </c:pt>
                      <c:pt idx="22">
                        <c:v>3.7423045945500419</c:v>
                      </c:pt>
                      <c:pt idx="23">
                        <c:v>3.6953523180221453</c:v>
                      </c:pt>
                      <c:pt idx="24">
                        <c:v>3.681274728080516</c:v>
                      </c:pt>
                      <c:pt idx="25">
                        <c:v>3.8101424793581642</c:v>
                      </c:pt>
                      <c:pt idx="26">
                        <c:v>4.0930178539681545</c:v>
                      </c:pt>
                      <c:pt idx="27">
                        <c:v>4.5801817330499057</c:v>
                      </c:pt>
                      <c:pt idx="28">
                        <c:v>5.3310923573768525</c:v>
                      </c:pt>
                      <c:pt idx="29">
                        <c:v>5.3310923573768525</c:v>
                      </c:pt>
                      <c:pt idx="30">
                        <c:v>5.2438321038821938</c:v>
                      </c:pt>
                      <c:pt idx="31">
                        <c:v>5.1446246269204652</c:v>
                      </c:pt>
                      <c:pt idx="32">
                        <c:v>5.0574346053224444</c:v>
                      </c:pt>
                      <c:pt idx="33">
                        <c:v>5.053761643875708</c:v>
                      </c:pt>
                      <c:pt idx="34">
                        <c:v>5.1658545258527084</c:v>
                      </c:pt>
                      <c:pt idx="35">
                        <c:v>5.4604386264084592</c:v>
                      </c:pt>
                      <c:pt idx="36">
                        <c:v>5.7320066016125963</c:v>
                      </c:pt>
                      <c:pt idx="37">
                        <c:v>5.6596271642787483</c:v>
                      </c:pt>
                      <c:pt idx="38">
                        <c:v>5.3990847493300018</c:v>
                      </c:pt>
                      <c:pt idx="39">
                        <c:v>5.1273974145047081</c:v>
                      </c:pt>
                      <c:pt idx="40">
                        <c:v>4.9026251484646677</c:v>
                      </c:pt>
                      <c:pt idx="41">
                        <c:v>4.8712609811675369</c:v>
                      </c:pt>
                      <c:pt idx="42">
                        <c:v>4.9489850993810629</c:v>
                      </c:pt>
                      <c:pt idx="43">
                        <c:v>5.0901783788602</c:v>
                      </c:pt>
                      <c:pt idx="44">
                        <c:v>5.1080879086469668</c:v>
                      </c:pt>
                      <c:pt idx="45">
                        <c:v>5.0325137614439859</c:v>
                      </c:pt>
                      <c:pt idx="46">
                        <c:v>4.8613344753735186</c:v>
                      </c:pt>
                      <c:pt idx="47">
                        <c:v>4.7302350977552718</c:v>
                      </c:pt>
                      <c:pt idx="48">
                        <c:v>4.6841756892691935</c:v>
                      </c:pt>
                      <c:pt idx="49">
                        <c:v>4.9947628711941521</c:v>
                      </c:pt>
                      <c:pt idx="50">
                        <c:v>5.4326490000189649</c:v>
                      </c:pt>
                      <c:pt idx="51">
                        <c:v>5.8986418856133938</c:v>
                      </c:pt>
                      <c:pt idx="52">
                        <c:v>6.207668418282883</c:v>
                      </c:pt>
                      <c:pt idx="53">
                        <c:v>6.1783942033729655</c:v>
                      </c:pt>
                      <c:pt idx="54">
                        <c:v>6.0535658155767402</c:v>
                      </c:pt>
                      <c:pt idx="55">
                        <c:v>5.914130868346521</c:v>
                      </c:pt>
                      <c:pt idx="56">
                        <c:v>5.8236295432499965</c:v>
                      </c:pt>
                      <c:pt idx="57">
                        <c:v>5.9376374060049519</c:v>
                      </c:pt>
                      <c:pt idx="58">
                        <c:v>6.2723756510202202</c:v>
                      </c:pt>
                      <c:pt idx="59">
                        <c:v>6.6893354739998152</c:v>
                      </c:pt>
                      <c:pt idx="60">
                        <c:v>6.9119565698373684</c:v>
                      </c:pt>
                      <c:pt idx="61">
                        <c:v>6.9158150763867132</c:v>
                      </c:pt>
                      <c:pt idx="62">
                        <c:v>6.8101057440592436</c:v>
                      </c:pt>
                      <c:pt idx="63">
                        <c:v>6.6906094538468546</c:v>
                      </c:pt>
                      <c:pt idx="64">
                        <c:v>6.5840230241292383</c:v>
                      </c:pt>
                      <c:pt idx="65">
                        <c:v>6.5971391712482319</c:v>
                      </c:pt>
                      <c:pt idx="66">
                        <c:v>6.6220253738478565</c:v>
                      </c:pt>
                      <c:pt idx="67">
                        <c:v>6.5826869560421359</c:v>
                      </c:pt>
                      <c:pt idx="68">
                        <c:v>6.5181619012141629</c:v>
                      </c:pt>
                      <c:pt idx="69">
                        <c:v>6.4618871219520138</c:v>
                      </c:pt>
                      <c:pt idx="70">
                        <c:v>6.3883207890665332</c:v>
                      </c:pt>
                      <c:pt idx="71">
                        <c:v>6.3103129376667635</c:v>
                      </c:pt>
                      <c:pt idx="72">
                        <c:v>6.2269646464735544</c:v>
                      </c:pt>
                      <c:pt idx="73">
                        <c:v>6.2550458963913416</c:v>
                      </c:pt>
                      <c:pt idx="74">
                        <c:v>6.4359308839003022</c:v>
                      </c:pt>
                      <c:pt idx="75">
                        <c:v>6.7055935877478454</c:v>
                      </c:pt>
                      <c:pt idx="76">
                        <c:v>6.8772455755061142</c:v>
                      </c:pt>
                      <c:pt idx="77">
                        <c:v>6.8512634901764624</c:v>
                      </c:pt>
                      <c:pt idx="78">
                        <c:v>6.7494604191478116</c:v>
                      </c:pt>
                      <c:pt idx="79">
                        <c:v>6.6678999144124429</c:v>
                      </c:pt>
                      <c:pt idx="80">
                        <c:v>6.5877573714021826</c:v>
                      </c:pt>
                      <c:pt idx="81">
                        <c:v>6.5560502248061558</c:v>
                      </c:pt>
                      <c:pt idx="82">
                        <c:v>6.5898381356559552</c:v>
                      </c:pt>
                      <c:pt idx="83">
                        <c:v>6.6164888140075506</c:v>
                      </c:pt>
                      <c:pt idx="84">
                        <c:v>6.6259652648734448</c:v>
                      </c:pt>
                      <c:pt idx="85">
                        <c:v>6.598239167892169</c:v>
                      </c:pt>
                      <c:pt idx="86">
                        <c:v>6.5117937014587888</c:v>
                      </c:pt>
                      <c:pt idx="87">
                        <c:v>6.4370216589393312</c:v>
                      </c:pt>
                      <c:pt idx="88">
                        <c:v>6.3772503130905687</c:v>
                      </c:pt>
                      <c:pt idx="89">
                        <c:v>6.3831328618407861</c:v>
                      </c:pt>
                      <c:pt idx="90">
                        <c:v>6.4205349835606906</c:v>
                      </c:pt>
                      <c:pt idx="91">
                        <c:v>6.5181721845227845</c:v>
                      </c:pt>
                      <c:pt idx="92">
                        <c:v>6.641249379766168</c:v>
                      </c:pt>
                      <c:pt idx="93">
                        <c:v>6.6633528200630492</c:v>
                      </c:pt>
                      <c:pt idx="94">
                        <c:v>6.5720739925664429</c:v>
                      </c:pt>
                      <c:pt idx="95">
                        <c:v>6.4824853558483468</c:v>
                      </c:pt>
                      <c:pt idx="96">
                        <c:v>6.4190042788034747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F85-4563-80C3-5A0D64E1BB2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Alt1b_85_LF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F85-4563-80C3-5A0D64E1BB2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Alt1b_85_H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1.6222595773934676</c:v>
                      </c:pt>
                      <c:pt idx="1">
                        <c:v>1.754884853361411</c:v>
                      </c:pt>
                      <c:pt idx="2">
                        <c:v>1.8368786154386547</c:v>
                      </c:pt>
                      <c:pt idx="3">
                        <c:v>2.0574252962236095</c:v>
                      </c:pt>
                      <c:pt idx="4">
                        <c:v>2.2447579944083293</c:v>
                      </c:pt>
                      <c:pt idx="5">
                        <c:v>2.3037741834911087</c:v>
                      </c:pt>
                      <c:pt idx="6">
                        <c:v>2.2821507783718715</c:v>
                      </c:pt>
                      <c:pt idx="7">
                        <c:v>2.2458143445601251</c:v>
                      </c:pt>
                      <c:pt idx="8">
                        <c:v>2.2527534908841274</c:v>
                      </c:pt>
                      <c:pt idx="9">
                        <c:v>2.4801135764687632</c:v>
                      </c:pt>
                      <c:pt idx="10">
                        <c:v>2.8534727289034474</c:v>
                      </c:pt>
                      <c:pt idx="11">
                        <c:v>3.2760412409568476</c:v>
                      </c:pt>
                      <c:pt idx="12">
                        <c:v>3.6065947112481807</c:v>
                      </c:pt>
                      <c:pt idx="13">
                        <c:v>3.695018155386034</c:v>
                      </c:pt>
                      <c:pt idx="14">
                        <c:v>3.6368643467193444</c:v>
                      </c:pt>
                      <c:pt idx="15">
                        <c:v>3.5738222932879693</c:v>
                      </c:pt>
                      <c:pt idx="16">
                        <c:v>3.5322785562893868</c:v>
                      </c:pt>
                      <c:pt idx="17">
                        <c:v>3.6348363719896284</c:v>
                      </c:pt>
                      <c:pt idx="18">
                        <c:v>3.7687442385624066</c:v>
                      </c:pt>
                      <c:pt idx="19">
                        <c:v>3.8735128546966995</c:v>
                      </c:pt>
                      <c:pt idx="20">
                        <c:v>3.94673933289782</c:v>
                      </c:pt>
                      <c:pt idx="21">
                        <c:v>3.9259517403368913</c:v>
                      </c:pt>
                      <c:pt idx="22">
                        <c:v>3.8823530182643373</c:v>
                      </c:pt>
                      <c:pt idx="23">
                        <c:v>3.8324458547180358</c:v>
                      </c:pt>
                      <c:pt idx="24">
                        <c:v>3.8155092043639054</c:v>
                      </c:pt>
                      <c:pt idx="25">
                        <c:v>3.9415703919542864</c:v>
                      </c:pt>
                      <c:pt idx="26">
                        <c:v>4.2205852338611578</c:v>
                      </c:pt>
                      <c:pt idx="27">
                        <c:v>4.7026957962281397</c:v>
                      </c:pt>
                      <c:pt idx="28">
                        <c:v>5.4408714965979375</c:v>
                      </c:pt>
                      <c:pt idx="29">
                        <c:v>5.4408714965979375</c:v>
                      </c:pt>
                      <c:pt idx="30">
                        <c:v>5.3502277559616287</c:v>
                      </c:pt>
                      <c:pt idx="31">
                        <c:v>5.248442218087197</c:v>
                      </c:pt>
                      <c:pt idx="32">
                        <c:v>5.1614578489344671</c:v>
                      </c:pt>
                      <c:pt idx="33">
                        <c:v>5.1633266920818137</c:v>
                      </c:pt>
                      <c:pt idx="34">
                        <c:v>5.2878606624377413</c:v>
                      </c:pt>
                      <c:pt idx="35">
                        <c:v>5.5962580626922129</c:v>
                      </c:pt>
                      <c:pt idx="36">
                        <c:v>5.8817070555676239</c:v>
                      </c:pt>
                      <c:pt idx="37">
                        <c:v>5.8218457180562204</c:v>
                      </c:pt>
                      <c:pt idx="38">
                        <c:v>5.5702555411586108</c:v>
                      </c:pt>
                      <c:pt idx="39">
                        <c:v>5.2999413969246687</c:v>
                      </c:pt>
                      <c:pt idx="40">
                        <c:v>5.0717696393222234</c:v>
                      </c:pt>
                      <c:pt idx="41">
                        <c:v>5.0339785565148647</c:v>
                      </c:pt>
                      <c:pt idx="42">
                        <c:v>5.1028591634988354</c:v>
                      </c:pt>
                      <c:pt idx="43">
                        <c:v>5.2341903952922619</c:v>
                      </c:pt>
                      <c:pt idx="44">
                        <c:v>5.2429042258657361</c:v>
                      </c:pt>
                      <c:pt idx="45">
                        <c:v>5.1590725009375964</c:v>
                      </c:pt>
                      <c:pt idx="46">
                        <c:v>4.979622449189991</c:v>
                      </c:pt>
                      <c:pt idx="47">
                        <c:v>4.8408526236002638</c:v>
                      </c:pt>
                      <c:pt idx="48">
                        <c:v>4.7876350370346659</c:v>
                      </c:pt>
                      <c:pt idx="49">
                        <c:v>5.0907232365445632</c:v>
                      </c:pt>
                      <c:pt idx="50">
                        <c:v>5.5207875358089584</c:v>
                      </c:pt>
                      <c:pt idx="51">
                        <c:v>5.979268939364724</c:v>
                      </c:pt>
                      <c:pt idx="52">
                        <c:v>6.2821435798153953</c:v>
                      </c:pt>
                      <c:pt idx="53">
                        <c:v>6.2492472115373268</c:v>
                      </c:pt>
                      <c:pt idx="54">
                        <c:v>6.1220757193006774</c:v>
                      </c:pt>
                      <c:pt idx="55">
                        <c:v>5.9805270748986938</c:v>
                      </c:pt>
                      <c:pt idx="56">
                        <c:v>5.888469749741839</c:v>
                      </c:pt>
                      <c:pt idx="57">
                        <c:v>6.0008445575534575</c:v>
                      </c:pt>
                      <c:pt idx="58">
                        <c:v>6.3327186849143819</c:v>
                      </c:pt>
                      <c:pt idx="59">
                        <c:v>6.7463988120361567</c:v>
                      </c:pt>
                      <c:pt idx="60">
                        <c:v>6.9662178034241302</c:v>
                      </c:pt>
                      <c:pt idx="61">
                        <c:v>6.9694306138810731</c:v>
                      </c:pt>
                      <c:pt idx="62">
                        <c:v>6.8635464463846318</c:v>
                      </c:pt>
                      <c:pt idx="63">
                        <c:v>6.7440267642458922</c:v>
                      </c:pt>
                      <c:pt idx="64">
                        <c:v>6.637523892146735</c:v>
                      </c:pt>
                      <c:pt idx="65">
                        <c:v>6.6505553081133915</c:v>
                      </c:pt>
                      <c:pt idx="66">
                        <c:v>6.6746915078954316</c:v>
                      </c:pt>
                      <c:pt idx="67">
                        <c:v>6.6348800588644714</c:v>
                      </c:pt>
                      <c:pt idx="68">
                        <c:v>6.570168899004984</c:v>
                      </c:pt>
                      <c:pt idx="69">
                        <c:v>6.5138860174560218</c:v>
                      </c:pt>
                      <c:pt idx="70">
                        <c:v>6.4404387770483957</c:v>
                      </c:pt>
                      <c:pt idx="71">
                        <c:v>6.3625483550888777</c:v>
                      </c:pt>
                      <c:pt idx="72">
                        <c:v>6.2790067690333631</c:v>
                      </c:pt>
                      <c:pt idx="73">
                        <c:v>6.3070139022956759</c:v>
                      </c:pt>
                      <c:pt idx="74">
                        <c:v>6.4869919133261522</c:v>
                      </c:pt>
                      <c:pt idx="75">
                        <c:v>6.7550017553707855</c:v>
                      </c:pt>
                      <c:pt idx="76">
                        <c:v>6.9252014949999339</c:v>
                      </c:pt>
                      <c:pt idx="77">
                        <c:v>6.898194197319218</c:v>
                      </c:pt>
                      <c:pt idx="78">
                        <c:v>6.7957648319531909</c:v>
                      </c:pt>
                      <c:pt idx="79">
                        <c:v>6.714007664315476</c:v>
                      </c:pt>
                      <c:pt idx="80">
                        <c:v>6.6336844542761018</c:v>
                      </c:pt>
                      <c:pt idx="81">
                        <c:v>6.601639727491265</c:v>
                      </c:pt>
                      <c:pt idx="82">
                        <c:v>6.6352170711818372</c:v>
                      </c:pt>
                      <c:pt idx="83">
                        <c:v>6.6617342829780624</c:v>
                      </c:pt>
                      <c:pt idx="84">
                        <c:v>6.6710611497472527</c:v>
                      </c:pt>
                      <c:pt idx="85">
                        <c:v>6.6431254376954243</c:v>
                      </c:pt>
                      <c:pt idx="86">
                        <c:v>6.5563827682536582</c:v>
                      </c:pt>
                      <c:pt idx="87">
                        <c:v>6.481499648716599</c:v>
                      </c:pt>
                      <c:pt idx="88">
                        <c:v>6.4216965167116804</c:v>
                      </c:pt>
                      <c:pt idx="89">
                        <c:v>6.4275602801630551</c:v>
                      </c:pt>
                      <c:pt idx="90">
                        <c:v>6.4650194626772599</c:v>
                      </c:pt>
                      <c:pt idx="91">
                        <c:v>6.5627887190759235</c:v>
                      </c:pt>
                      <c:pt idx="92">
                        <c:v>6.6857153191502041</c:v>
                      </c:pt>
                      <c:pt idx="93">
                        <c:v>6.7071166934551023</c:v>
                      </c:pt>
                      <c:pt idx="94">
                        <c:v>6.615314659713575</c:v>
                      </c:pt>
                      <c:pt idx="95">
                        <c:v>6.5252849161011879</c:v>
                      </c:pt>
                      <c:pt idx="96">
                        <c:v>6.4616731110086274</c:v>
                      </c:pt>
                      <c:pt idx="97">
                        <c:v>6.4686454657735908</c:v>
                      </c:pt>
                      <c:pt idx="98">
                        <c:v>6.4564554769175198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F85-4563-80C3-5A0D64E1BB2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Alt1b_85_H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0.99999999999999001</c:v>
                      </c:pt>
                      <c:pt idx="34">
                        <c:v>0.9999999999991428</c:v>
                      </c:pt>
                      <c:pt idx="35">
                        <c:v>0.99999999995595434</c:v>
                      </c:pt>
                      <c:pt idx="36">
                        <c:v>0.99999999856618083</c:v>
                      </c:pt>
                      <c:pt idx="37">
                        <c:v>0.99999996905160404</c:v>
                      </c:pt>
                      <c:pt idx="38">
                        <c:v>0.99999954074145037</c:v>
                      </c:pt>
                      <c:pt idx="39">
                        <c:v>0.99999512758158859</c:v>
                      </c:pt>
                      <c:pt idx="40">
                        <c:v>0.99996182490985119</c:v>
                      </c:pt>
                      <c:pt idx="41">
                        <c:v>0.99977165015700864</c:v>
                      </c:pt>
                      <c:pt idx="42">
                        <c:v>0.99892819701480273</c:v>
                      </c:pt>
                      <c:pt idx="43">
                        <c:v>0.99595820822557268</c:v>
                      </c:pt>
                      <c:pt idx="44">
                        <c:v>0.98750180939288434</c:v>
                      </c:pt>
                      <c:pt idx="45">
                        <c:v>0.96765390420718711</c:v>
                      </c:pt>
                      <c:pt idx="46">
                        <c:v>0.92866501444247074</c:v>
                      </c:pt>
                      <c:pt idx="47">
                        <c:v>0.86372067729974689</c:v>
                      </c:pt>
                      <c:pt idx="48">
                        <c:v>0.77080808605766737</c:v>
                      </c:pt>
                      <c:pt idx="49">
                        <c:v>0.65492108458746512</c:v>
                      </c:pt>
                      <c:pt idx="50">
                        <c:v>0.52760645291085684</c:v>
                      </c:pt>
                      <c:pt idx="51">
                        <c:v>0.40280015035795241</c:v>
                      </c:pt>
                      <c:pt idx="52">
                        <c:v>0.29248140328125138</c:v>
                      </c:pt>
                      <c:pt idx="53">
                        <c:v>0.20319326405885602</c:v>
                      </c:pt>
                      <c:pt idx="54">
                        <c:v>0.13640329513736049</c:v>
                      </c:pt>
                      <c:pt idx="55">
                        <c:v>8.9830462313537363E-2</c:v>
                      </c:pt>
                      <c:pt idx="56">
                        <c:v>5.9217641562646937E-2</c:v>
                      </c:pt>
                      <c:pt idx="57">
                        <c:v>3.9899613072986985E-2</c:v>
                      </c:pt>
                      <c:pt idx="58">
                        <c:v>2.8079650586724878E-2</c:v>
                      </c:pt>
                      <c:pt idx="59">
                        <c:v>2.0883991747962277E-2</c:v>
                      </c:pt>
                      <c:pt idx="60">
                        <c:v>1.6454378101777471E-2</c:v>
                      </c:pt>
                      <c:pt idx="61">
                        <c:v>1.3608058258624565E-2</c:v>
                      </c:pt>
                      <c:pt idx="62">
                        <c:v>1.1685166755373627E-2</c:v>
                      </c:pt>
                      <c:pt idx="63">
                        <c:v>1.0339560458124434E-2</c:v>
                      </c:pt>
                      <c:pt idx="64">
                        <c:v>9.3204017301062522E-3</c:v>
                      </c:pt>
                      <c:pt idx="65">
                        <c:v>8.4781626566152821E-3</c:v>
                      </c:pt>
                      <c:pt idx="66">
                        <c:v>7.7746337628071026E-3</c:v>
                      </c:pt>
                      <c:pt idx="67">
                        <c:v>7.160454281249424E-3</c:v>
                      </c:pt>
                      <c:pt idx="68">
                        <c:v>6.6221884888275654E-3</c:v>
                      </c:pt>
                      <c:pt idx="69">
                        <c:v>6.1391355793193663E-3</c:v>
                      </c:pt>
                      <c:pt idx="70">
                        <c:v>5.7088890985957375E-3</c:v>
                      </c:pt>
                      <c:pt idx="71">
                        <c:v>5.3233790429321158E-3</c:v>
                      </c:pt>
                      <c:pt idx="72">
                        <c:v>4.9783093351318409E-3</c:v>
                      </c:pt>
                      <c:pt idx="73">
                        <c:v>4.6626489643627244E-3</c:v>
                      </c:pt>
                      <c:pt idx="74">
                        <c:v>4.3771274839164483E-3</c:v>
                      </c:pt>
                      <c:pt idx="75">
                        <c:v>4.1167263833692593E-3</c:v>
                      </c:pt>
                      <c:pt idx="76">
                        <c:v>3.8803706893523137E-3</c:v>
                      </c:pt>
                      <c:pt idx="77">
                        <c:v>3.6620544935898609E-3</c:v>
                      </c:pt>
                      <c:pt idx="78">
                        <c:v>3.4597694109519705E-3</c:v>
                      </c:pt>
                      <c:pt idx="79">
                        <c:v>3.2718000307912832E-3</c:v>
                      </c:pt>
                      <c:pt idx="80">
                        <c:v>3.0982950477135914E-3</c:v>
                      </c:pt>
                      <c:pt idx="81">
                        <c:v>2.939837744472879E-3</c:v>
                      </c:pt>
                      <c:pt idx="82">
                        <c:v>2.7915079386896299E-3</c:v>
                      </c:pt>
                      <c:pt idx="83">
                        <c:v>2.6516257472564272E-3</c:v>
                      </c:pt>
                      <c:pt idx="84">
                        <c:v>2.5189611065959041E-3</c:v>
                      </c:pt>
                      <c:pt idx="85">
                        <c:v>2.3955020046497288E-3</c:v>
                      </c:pt>
                      <c:pt idx="86">
                        <c:v>2.2810360772015448E-3</c:v>
                      </c:pt>
                      <c:pt idx="87">
                        <c:v>2.174477098034794E-3</c:v>
                      </c:pt>
                      <c:pt idx="88">
                        <c:v>2.0733822405175342E-3</c:v>
                      </c:pt>
                      <c:pt idx="89">
                        <c:v>1.9767978825906015E-3</c:v>
                      </c:pt>
                      <c:pt idx="90">
                        <c:v>1.8858330110490002E-3</c:v>
                      </c:pt>
                      <c:pt idx="91">
                        <c:v>1.8013980154183925E-3</c:v>
                      </c:pt>
                      <c:pt idx="92">
                        <c:v>1.7228155293288036E-3</c:v>
                      </c:pt>
                      <c:pt idx="93">
                        <c:v>1.6485644634559476E-3</c:v>
                      </c:pt>
                      <c:pt idx="94">
                        <c:v>1.5776116428103779E-3</c:v>
                      </c:pt>
                      <c:pt idx="95">
                        <c:v>1.5100619042205255E-3</c:v>
                      </c:pt>
                      <c:pt idx="96">
                        <c:v>1.4468888504619768E-3</c:v>
                      </c:pt>
                      <c:pt idx="97">
                        <c:v>1.3880102356325541E-3</c:v>
                      </c:pt>
                      <c:pt idx="98">
                        <c:v>1.3323887884829164E-3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F85-4563-80C3-5A0D64E1BB2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Alt1b_85_M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1.5144183792462282</c:v>
                      </c:pt>
                      <c:pt idx="1">
                        <c:v>1.6487948110914383</c:v>
                      </c:pt>
                      <c:pt idx="2">
                        <c:v>1.732818524398098</c:v>
                      </c:pt>
                      <c:pt idx="3">
                        <c:v>1.9553890917145955</c:v>
                      </c:pt>
                      <c:pt idx="4">
                        <c:v>2.1447809673510383</c:v>
                      </c:pt>
                      <c:pt idx="5">
                        <c:v>2.2054733622060314</c:v>
                      </c:pt>
                      <c:pt idx="6">
                        <c:v>2.1855215228905047</c:v>
                      </c:pt>
                      <c:pt idx="7">
                        <c:v>2.1510882461469101</c:v>
                      </c:pt>
                      <c:pt idx="8">
                        <c:v>2.1599175593434703</c:v>
                      </c:pt>
                      <c:pt idx="9">
                        <c:v>2.3893976875930023</c:v>
                      </c:pt>
                      <c:pt idx="10">
                        <c:v>2.7651326259766944</c:v>
                      </c:pt>
                      <c:pt idx="11">
                        <c:v>3.1900621820687305</c:v>
                      </c:pt>
                      <c:pt idx="12">
                        <c:v>3.5227138730921554</c:v>
                      </c:pt>
                      <c:pt idx="13">
                        <c:v>3.6127811849419933</c:v>
                      </c:pt>
                      <c:pt idx="14">
                        <c:v>3.5569924135848034</c:v>
                      </c:pt>
                      <c:pt idx="15">
                        <c:v>3.4967929913827476</c:v>
                      </c:pt>
                      <c:pt idx="16">
                        <c:v>3.4574585189552671</c:v>
                      </c:pt>
                      <c:pt idx="17">
                        <c:v>3.5621479085592371</c:v>
                      </c:pt>
                      <c:pt idx="18">
                        <c:v>3.6980180004879211</c:v>
                      </c:pt>
                      <c:pt idx="19">
                        <c:v>3.8047452718820547</c:v>
                      </c:pt>
                      <c:pt idx="20">
                        <c:v>3.8798026348347516</c:v>
                      </c:pt>
                      <c:pt idx="21">
                        <c:v>3.8605743728852882</c:v>
                      </c:pt>
                      <c:pt idx="22">
                        <c:v>3.8183370908639627</c:v>
                      </c:pt>
                      <c:pt idx="23">
                        <c:v>3.7697173964441411</c:v>
                      </c:pt>
                      <c:pt idx="24">
                        <c:v>3.7540373496630339</c:v>
                      </c:pt>
                      <c:pt idx="25">
                        <c:v>3.8812899616122403</c:v>
                      </c:pt>
                      <c:pt idx="26">
                        <c:v>4.1619731576779708</c:v>
                      </c:pt>
                      <c:pt idx="27">
                        <c:v>4.6462923148182425</c:v>
                      </c:pt>
                      <c:pt idx="28">
                        <c:v>5.390153058683631</c:v>
                      </c:pt>
                      <c:pt idx="29">
                        <c:v>5.390153058683631</c:v>
                      </c:pt>
                      <c:pt idx="30">
                        <c:v>5.3010169046293454</c:v>
                      </c:pt>
                      <c:pt idx="31">
                        <c:v>5.2003832928189624</c:v>
                      </c:pt>
                      <c:pt idx="32">
                        <c:v>5.1132409380055659</c:v>
                      </c:pt>
                      <c:pt idx="33">
                        <c:v>5.1124234591470623</c:v>
                      </c:pt>
                      <c:pt idx="34">
                        <c:v>5.2309666672350605</c:v>
                      </c:pt>
                      <c:pt idx="35">
                        <c:v>5.5328278025511617</c:v>
                      </c:pt>
                      <c:pt idx="36">
                        <c:v>5.8118356951197736</c:v>
                      </c:pt>
                      <c:pt idx="37">
                        <c:v>5.7463406603497234</c:v>
                      </c:pt>
                      <c:pt idx="38">
                        <c:v>5.4907628833869007</c:v>
                      </c:pt>
                      <c:pt idx="39">
                        <c:v>5.2199205574950662</c:v>
                      </c:pt>
                      <c:pt idx="40">
                        <c:v>4.9934615334089205</c:v>
                      </c:pt>
                      <c:pt idx="41">
                        <c:v>4.9587332155482926</c:v>
                      </c:pt>
                      <c:pt idx="42">
                        <c:v>5.0316713248281264</c:v>
                      </c:pt>
                      <c:pt idx="43">
                        <c:v>5.1674821100604627</c:v>
                      </c:pt>
                      <c:pt idx="44">
                        <c:v>5.1804600525886793</c:v>
                      </c:pt>
                      <c:pt idx="45">
                        <c:v>5.1003898613564553</c:v>
                      </c:pt>
                      <c:pt idx="46">
                        <c:v>4.9247948425327772</c:v>
                      </c:pt>
                      <c:pt idx="47">
                        <c:v>4.789645706284098</c:v>
                      </c:pt>
                      <c:pt idx="48">
                        <c:v>4.7399336960349014</c:v>
                      </c:pt>
                      <c:pt idx="49">
                        <c:v>5.0468147785580779</c:v>
                      </c:pt>
                      <c:pt idx="50">
                        <c:v>5.4808032834466465</c:v>
                      </c:pt>
                      <c:pt idx="51">
                        <c:v>5.9432502757603274</c:v>
                      </c:pt>
                      <c:pt idx="52">
                        <c:v>6.2495303862290434</c:v>
                      </c:pt>
                      <c:pt idx="53">
                        <c:v>6.2192066917384787</c:v>
                      </c:pt>
                      <c:pt idx="54">
                        <c:v>6.0941859906395752</c:v>
                      </c:pt>
                      <c:pt idx="55">
                        <c:v>5.9548869654363212</c:v>
                      </c:pt>
                      <c:pt idx="56">
                        <c:v>5.8649277469082701</c:v>
                      </c:pt>
                      <c:pt idx="57">
                        <c:v>5.9796759950880372</c:v>
                      </c:pt>
                      <c:pt idx="58">
                        <c:v>6.3144982661995321</c:v>
                      </c:pt>
                      <c:pt idx="59">
                        <c:v>6.7314075834342706</c:v>
                      </c:pt>
                      <c:pt idx="60">
                        <c:v>6.9543583488030078</c:v>
                      </c:pt>
                      <c:pt idx="61">
                        <c:v>6.9600774323321533</c:v>
                      </c:pt>
                      <c:pt idx="62">
                        <c:v>6.8566383850044472</c:v>
                      </c:pt>
                      <c:pt idx="63">
                        <c:v>6.7395946167883709</c:v>
                      </c:pt>
                      <c:pt idx="64">
                        <c:v>6.635584112576483</c:v>
                      </c:pt>
                      <c:pt idx="65">
                        <c:v>6.6511933884232866</c:v>
                      </c:pt>
                      <c:pt idx="66">
                        <c:v>6.6780188827355822</c:v>
                      </c:pt>
                      <c:pt idx="67">
                        <c:v>6.640866041317782</c:v>
                      </c:pt>
                      <c:pt idx="68">
                        <c:v>6.578789432267933</c:v>
                      </c:pt>
                      <c:pt idx="69">
                        <c:v>6.5251333377972038</c:v>
                      </c:pt>
                      <c:pt idx="70">
                        <c:v>6.4543087638377754</c:v>
                      </c:pt>
                      <c:pt idx="71">
                        <c:v>6.379029497618304</c:v>
                      </c:pt>
                      <c:pt idx="72">
                        <c:v>6.298050454097754</c:v>
                      </c:pt>
                      <c:pt idx="73">
                        <c:v>6.3285988735205168</c:v>
                      </c:pt>
                      <c:pt idx="74">
                        <c:v>6.5109201203540774</c:v>
                      </c:pt>
                      <c:pt idx="75">
                        <c:v>6.7810486948652233</c:v>
                      </c:pt>
                      <c:pt idx="76">
                        <c:v>6.9533762533847616</c:v>
                      </c:pt>
                      <c:pt idx="77">
                        <c:v>6.9285569186624292</c:v>
                      </c:pt>
                      <c:pt idx="78">
                        <c:v>6.8283706606313146</c:v>
                      </c:pt>
                      <c:pt idx="79">
                        <c:v>6.7489362728532392</c:v>
                      </c:pt>
                      <c:pt idx="80">
                        <c:v>6.6708580067863075</c:v>
                      </c:pt>
                      <c:pt idx="81">
                        <c:v>6.640885444461496</c:v>
                      </c:pt>
                      <c:pt idx="82">
                        <c:v>6.6765376357936734</c:v>
                      </c:pt>
                      <c:pt idx="83">
                        <c:v>6.7051187353833415</c:v>
                      </c:pt>
                      <c:pt idx="84">
                        <c:v>6.7164700901484782</c:v>
                      </c:pt>
                      <c:pt idx="85">
                        <c:v>6.6904845460490678</c:v>
                      </c:pt>
                      <c:pt idx="86">
                        <c:v>6.6055896259397295</c:v>
                      </c:pt>
                      <c:pt idx="87">
                        <c:v>6.5326627756403974</c:v>
                      </c:pt>
                      <c:pt idx="88">
                        <c:v>6.4748173646567651</c:v>
                      </c:pt>
                      <c:pt idx="89">
                        <c:v>6.4825751270242176</c:v>
                      </c:pt>
                      <c:pt idx="90">
                        <c:v>6.521938183113928</c:v>
                      </c:pt>
                      <c:pt idx="91">
                        <c:v>6.6216431868414745</c:v>
                      </c:pt>
                      <c:pt idx="92">
                        <c:v>6.7462054070095432</c:v>
                      </c:pt>
                      <c:pt idx="93">
                        <c:v>6.7687032258811284</c:v>
                      </c:pt>
                      <c:pt idx="94">
                        <c:v>6.6781692860036932</c:v>
                      </c:pt>
                      <c:pt idx="95">
                        <c:v>6.5893962067474572</c:v>
                      </c:pt>
                      <c:pt idx="96">
                        <c:v>6.5273353056904275</c:v>
                      </c:pt>
                      <c:pt idx="97">
                        <c:v>6.5358967089701672</c:v>
                      </c:pt>
                      <c:pt idx="98">
                        <c:v>6.5247736977918764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F85-4563-80C3-5A0D64E1BB2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Alt1b_85_M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0.99999999999999001</c:v>
                      </c:pt>
                      <c:pt idx="34">
                        <c:v>0.99999999999914302</c:v>
                      </c:pt>
                      <c:pt idx="35">
                        <c:v>0.99999999995597033</c:v>
                      </c:pt>
                      <c:pt idx="36">
                        <c:v>0.99999999856664401</c:v>
                      </c:pt>
                      <c:pt idx="37">
                        <c:v>0.99999996906040722</c:v>
                      </c:pt>
                      <c:pt idx="38">
                        <c:v>0.99999954085613096</c:v>
                      </c:pt>
                      <c:pt idx="39">
                        <c:v>0.9999951286495623</c:v>
                      </c:pt>
                      <c:pt idx="40">
                        <c:v>0.99996183222053603</c:v>
                      </c:pt>
                      <c:pt idx="41">
                        <c:v>0.9997716881886155</c:v>
                      </c:pt>
                      <c:pt idx="42">
                        <c:v>0.99892835096552157</c:v>
                      </c:pt>
                      <c:pt idx="43">
                        <c:v>0.99595870604806236</c:v>
                      </c:pt>
                      <c:pt idx="44">
                        <c:v>0.98750311751802367</c:v>
                      </c:pt>
                      <c:pt idx="45">
                        <c:v>0.96765674732025098</c:v>
                      </c:pt>
                      <c:pt idx="46">
                        <c:v>0.92867021355859436</c:v>
                      </c:pt>
                      <c:pt idx="47">
                        <c:v>0.86372877332364173</c:v>
                      </c:pt>
                      <c:pt idx="48">
                        <c:v>0.77081895587376636</c:v>
                      </c:pt>
                      <c:pt idx="49">
                        <c:v>0.6549338893937483</c:v>
                      </c:pt>
                      <c:pt idx="50">
                        <c:v>0.52761981195884389</c:v>
                      </c:pt>
                      <c:pt idx="51">
                        <c:v>0.40281266933515641</c:v>
                      </c:pt>
                      <c:pt idx="52">
                        <c:v>0.29249202595357604</c:v>
                      </c:pt>
                      <c:pt idx="53">
                        <c:v>0.20320160038173746</c:v>
                      </c:pt>
                      <c:pt idx="54">
                        <c:v>0.13640933459784518</c:v>
                      </c:pt>
                      <c:pt idx="55">
                        <c:v>8.9834585988843335E-2</c:v>
                      </c:pt>
                      <c:pt idx="56">
                        <c:v>5.9220320930735253E-2</c:v>
                      </c:pt>
                      <c:pt idx="57">
                        <c:v>3.9901312841107095E-2</c:v>
                      </c:pt>
                      <c:pt idx="58">
                        <c:v>2.8080712099801421E-2</c:v>
                      </c:pt>
                      <c:pt idx="59">
                        <c:v>2.088467563786996E-2</c:v>
                      </c:pt>
                      <c:pt idx="60">
                        <c:v>1.6454833743677035E-2</c:v>
                      </c:pt>
                      <c:pt idx="61">
                        <c:v>1.3608383642859004E-2</c:v>
                      </c:pt>
                      <c:pt idx="62">
                        <c:v>1.1685411255627779E-2</c:v>
                      </c:pt>
                      <c:pt idx="63">
                        <c:v>1.0339757132937217E-2</c:v>
                      </c:pt>
                      <c:pt idx="64">
                        <c:v>9.3205661489183574E-3</c:v>
                      </c:pt>
                      <c:pt idx="65">
                        <c:v>8.4783051254213333E-3</c:v>
                      </c:pt>
                      <c:pt idx="66">
                        <c:v>7.7747575042118348E-3</c:v>
                      </c:pt>
                      <c:pt idx="67">
                        <c:v>7.1605638316297529E-3</c:v>
                      </c:pt>
                      <c:pt idx="68">
                        <c:v>6.6222865354413881E-3</c:v>
                      </c:pt>
                      <c:pt idx="69">
                        <c:v>6.1392226719844453E-3</c:v>
                      </c:pt>
                      <c:pt idx="70">
                        <c:v>5.7089683057987613E-3</c:v>
                      </c:pt>
                      <c:pt idx="71">
                        <c:v>5.323450997569641E-3</c:v>
                      </c:pt>
                      <c:pt idx="72">
                        <c:v>4.9783754505826347E-3</c:v>
                      </c:pt>
                      <c:pt idx="73">
                        <c:v>4.6627082400861946E-3</c:v>
                      </c:pt>
                      <c:pt idx="74">
                        <c:v>4.3771825477512995E-3</c:v>
                      </c:pt>
                      <c:pt idx="75">
                        <c:v>4.1167769738914726E-3</c:v>
                      </c:pt>
                      <c:pt idx="76">
                        <c:v>3.8804179571879345E-3</c:v>
                      </c:pt>
                      <c:pt idx="77">
                        <c:v>3.6620990690621105E-3</c:v>
                      </c:pt>
                      <c:pt idx="78">
                        <c:v>3.4598104088599153E-3</c:v>
                      </c:pt>
                      <c:pt idx="79">
                        <c:v>3.2718388274251241E-3</c:v>
                      </c:pt>
                      <c:pt idx="80">
                        <c:v>3.0983305624122685E-3</c:v>
                      </c:pt>
                      <c:pt idx="81">
                        <c:v>2.9398720493717689E-3</c:v>
                      </c:pt>
                      <c:pt idx="82">
                        <c:v>2.7915393863017397E-3</c:v>
                      </c:pt>
                      <c:pt idx="83">
                        <c:v>2.6516551460120719E-3</c:v>
                      </c:pt>
                      <c:pt idx="84">
                        <c:v>2.5189895877754864E-3</c:v>
                      </c:pt>
                      <c:pt idx="85">
                        <c:v>2.3955277675073994E-3</c:v>
                      </c:pt>
                      <c:pt idx="86">
                        <c:v>2.2810609751624617E-3</c:v>
                      </c:pt>
                      <c:pt idx="87">
                        <c:v>2.1745013584424113E-3</c:v>
                      </c:pt>
                      <c:pt idx="88">
                        <c:v>2.0734048103411692E-3</c:v>
                      </c:pt>
                      <c:pt idx="89">
                        <c:v>1.9768186510615848E-3</c:v>
                      </c:pt>
                      <c:pt idx="90">
                        <c:v>1.8858532712570531E-3</c:v>
                      </c:pt>
                      <c:pt idx="91">
                        <c:v>1.8014170778509783E-3</c:v>
                      </c:pt>
                      <c:pt idx="92">
                        <c:v>1.7228334075259559E-3</c:v>
                      </c:pt>
                      <c:pt idx="93">
                        <c:v>1.6485817246866298E-3</c:v>
                      </c:pt>
                      <c:pt idx="94">
                        <c:v>1.577627881359052E-3</c:v>
                      </c:pt>
                      <c:pt idx="95">
                        <c:v>1.5100774618869086E-3</c:v>
                      </c:pt>
                      <c:pt idx="96">
                        <c:v>1.4469037231683202E-3</c:v>
                      </c:pt>
                      <c:pt idx="97">
                        <c:v>1.3880244661048193E-3</c:v>
                      </c:pt>
                      <c:pt idx="98">
                        <c:v>1.332402267244321E-3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F85-4563-80C3-5A0D64E1BB2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Alt1b_85_L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1.3925665972766597</c:v>
                      </c:pt>
                      <c:pt idx="1">
                        <c:v>1.5291294513352589</c:v>
                      </c:pt>
                      <c:pt idx="2">
                        <c:v>1.6156898522403316</c:v>
                      </c:pt>
                      <c:pt idx="3">
                        <c:v>1.8406823203624789</c:v>
                      </c:pt>
                      <c:pt idx="4">
                        <c:v>2.0324111382529142</c:v>
                      </c:pt>
                      <c:pt idx="5">
                        <c:v>2.0950360846015244</c:v>
                      </c:pt>
                      <c:pt idx="6">
                        <c:v>2.0770658998852869</c:v>
                      </c:pt>
                      <c:pt idx="7">
                        <c:v>2.0449464416763323</c:v>
                      </c:pt>
                      <c:pt idx="8">
                        <c:v>2.0559969516979009</c:v>
                      </c:pt>
                      <c:pt idx="9">
                        <c:v>2.287889741336377</c:v>
                      </c:pt>
                      <c:pt idx="10">
                        <c:v>2.6662963809651661</c:v>
                      </c:pt>
                      <c:pt idx="11">
                        <c:v>3.0938889343642146</c:v>
                      </c:pt>
                      <c:pt idx="12">
                        <c:v>3.4288677734837556</c:v>
                      </c:pt>
                      <c:pt idx="13">
                        <c:v>3.5207700027270312</c:v>
                      </c:pt>
                      <c:pt idx="14">
                        <c:v>3.4675768998810548</c:v>
                      </c:pt>
                      <c:pt idx="15">
                        <c:v>3.4098770537260989</c:v>
                      </c:pt>
                      <c:pt idx="16">
                        <c:v>3.3727509209632305</c:v>
                      </c:pt>
                      <c:pt idx="17">
                        <c:v>3.4797236948069545</c:v>
                      </c:pt>
                      <c:pt idx="18">
                        <c:v>3.6177572891717498</c:v>
                      </c:pt>
                      <c:pt idx="19">
                        <c:v>3.7266894898999929</c:v>
                      </c:pt>
                      <c:pt idx="20">
                        <c:v>3.8038241180946071</c:v>
                      </c:pt>
                      <c:pt idx="21">
                        <c:v>3.7863738620912391</c:v>
                      </c:pt>
                      <c:pt idx="22">
                        <c:v>3.7456914669826178</c:v>
                      </c:pt>
                      <c:pt idx="23">
                        <c:v>3.6985466403849596</c:v>
                      </c:pt>
                      <c:pt idx="24">
                        <c:v>3.6843107946754126</c:v>
                      </c:pt>
                      <c:pt idx="25">
                        <c:v>3.8129368108587092</c:v>
                      </c:pt>
                      <c:pt idx="26">
                        <c:v>4.0955216792199014</c:v>
                      </c:pt>
                      <c:pt idx="27">
                        <c:v>4.5823423354319566</c:v>
                      </c:pt>
                      <c:pt idx="28">
                        <c:v>5.3326243846246957</c:v>
                      </c:pt>
                      <c:pt idx="29">
                        <c:v>5.3326243846246957</c:v>
                      </c:pt>
                      <c:pt idx="30">
                        <c:v>5.2452027026174806</c:v>
                      </c:pt>
                      <c:pt idx="31">
                        <c:v>5.1458721927558031</c:v>
                      </c:pt>
                      <c:pt idx="32">
                        <c:v>5.0585429073959149</c:v>
                      </c:pt>
                      <c:pt idx="33">
                        <c:v>5.0546630755265438</c:v>
                      </c:pt>
                      <c:pt idx="34">
                        <c:v>5.1663967921949583</c:v>
                      </c:pt>
                      <c:pt idx="35">
                        <c:v>5.4607634105619942</c:v>
                      </c:pt>
                      <c:pt idx="36">
                        <c:v>5.7323134625978831</c:v>
                      </c:pt>
                      <c:pt idx="37">
                        <c:v>5.6602290569376148</c:v>
                      </c:pt>
                      <c:pt idx="38">
                        <c:v>5.3999531585422478</c:v>
                      </c:pt>
                      <c:pt idx="39">
                        <c:v>5.1283728151690804</c:v>
                      </c:pt>
                      <c:pt idx="40">
                        <c:v>4.9037815290232487</c:v>
                      </c:pt>
                      <c:pt idx="41">
                        <c:v>4.8725023707301061</c:v>
                      </c:pt>
                      <c:pt idx="42">
                        <c:v>4.9500421642778578</c:v>
                      </c:pt>
                      <c:pt idx="43">
                        <c:v>5.0909480627555519</c:v>
                      </c:pt>
                      <c:pt idx="44">
                        <c:v>5.1087722737334547</c:v>
                      </c:pt>
                      <c:pt idx="45">
                        <c:v>5.0329547309151001</c:v>
                      </c:pt>
                      <c:pt idx="46">
                        <c:v>4.8616816417867676</c:v>
                      </c:pt>
                      <c:pt idx="47">
                        <c:v>4.7305206035373928</c:v>
                      </c:pt>
                      <c:pt idx="48">
                        <c:v>4.684563381531178</c:v>
                      </c:pt>
                      <c:pt idx="49">
                        <c:v>4.9953803769370078</c:v>
                      </c:pt>
                      <c:pt idx="50">
                        <c:v>5.4332678756135016</c:v>
                      </c:pt>
                      <c:pt idx="51">
                        <c:v>5.8994360030738093</c:v>
                      </c:pt>
                      <c:pt idx="52">
                        <c:v>6.2085268453034228</c:v>
                      </c:pt>
                      <c:pt idx="53">
                        <c:v>6.179725440932617</c:v>
                      </c:pt>
                      <c:pt idx="54">
                        <c:v>6.055371991634904</c:v>
                      </c:pt>
                      <c:pt idx="55">
                        <c:v>5.9165104510570403</c:v>
                      </c:pt>
                      <c:pt idx="56">
                        <c:v>5.8264295460421565</c:v>
                      </c:pt>
                      <c:pt idx="57">
                        <c:v>5.9410887497908886</c:v>
                      </c:pt>
                      <c:pt idx="58">
                        <c:v>6.2763755645116595</c:v>
                      </c:pt>
                      <c:pt idx="59">
                        <c:v>6.6939481849849587</c:v>
                      </c:pt>
                      <c:pt idx="60">
                        <c:v>6.9172011664041104</c:v>
                      </c:pt>
                      <c:pt idx="61">
                        <c:v>6.921838978379304</c:v>
                      </c:pt>
                      <c:pt idx="62">
                        <c:v>6.8169822181366042</c:v>
                      </c:pt>
                      <c:pt idx="63">
                        <c:v>6.6984168719280612</c:v>
                      </c:pt>
                      <c:pt idx="64">
                        <c:v>6.5927540386944674</c:v>
                      </c:pt>
                      <c:pt idx="65">
                        <c:v>6.6068503730484247</c:v>
                      </c:pt>
                      <c:pt idx="66">
                        <c:v>6.6325281727490504</c:v>
                      </c:pt>
                      <c:pt idx="67">
                        <c:v>6.5940016120333258</c:v>
                      </c:pt>
                      <c:pt idx="68">
                        <c:v>6.5302322087702516</c:v>
                      </c:pt>
                      <c:pt idx="69">
                        <c:v>6.4747538148487296</c:v>
                      </c:pt>
                      <c:pt idx="70">
                        <c:v>6.4019512067750437</c:v>
                      </c:pt>
                      <c:pt idx="71">
                        <c:v>6.3246976811273186</c:v>
                      </c:pt>
                      <c:pt idx="72">
                        <c:v>6.2419732969370321</c:v>
                      </c:pt>
                      <c:pt idx="73">
                        <c:v>6.270764494858641</c:v>
                      </c:pt>
                      <c:pt idx="74">
                        <c:v>6.4522016481763247</c:v>
                      </c:pt>
                      <c:pt idx="75">
                        <c:v>6.7222465280587</c:v>
                      </c:pt>
                      <c:pt idx="76">
                        <c:v>6.8942136299559253</c:v>
                      </c:pt>
                      <c:pt idx="77">
                        <c:v>6.8685432531382391</c:v>
                      </c:pt>
                      <c:pt idx="78">
                        <c:v>6.767088350373073</c:v>
                      </c:pt>
                      <c:pt idx="79">
                        <c:v>6.685987127026487</c:v>
                      </c:pt>
                      <c:pt idx="80">
                        <c:v>6.6062889894996237</c:v>
                      </c:pt>
                      <c:pt idx="81">
                        <c:v>6.5749649437183217</c:v>
                      </c:pt>
                      <c:pt idx="82">
                        <c:v>6.6091634060918629</c:v>
                      </c:pt>
                      <c:pt idx="83">
                        <c:v>6.6362535171599442</c:v>
                      </c:pt>
                      <c:pt idx="84">
                        <c:v>6.646137212797389</c:v>
                      </c:pt>
                      <c:pt idx="85">
                        <c:v>6.6187733570190499</c:v>
                      </c:pt>
                      <c:pt idx="86">
                        <c:v>6.532621079535911</c:v>
                      </c:pt>
                      <c:pt idx="87">
                        <c:v>6.4581838251405026</c:v>
                      </c:pt>
                      <c:pt idx="88">
                        <c:v>6.3987731874812948</c:v>
                      </c:pt>
                      <c:pt idx="89">
                        <c:v>6.4050334365391874</c:v>
                      </c:pt>
                      <c:pt idx="90">
                        <c:v>6.4428537332529192</c:v>
                      </c:pt>
                      <c:pt idx="91">
                        <c:v>6.5409453759613694</c:v>
                      </c:pt>
                      <c:pt idx="92">
                        <c:v>6.6643526375938125</c:v>
                      </c:pt>
                      <c:pt idx="93">
                        <c:v>6.686510304887916</c:v>
                      </c:pt>
                      <c:pt idx="94">
                        <c:v>6.5953201700128847</c:v>
                      </c:pt>
                      <c:pt idx="95">
                        <c:v>6.5058502164077936</c:v>
                      </c:pt>
                      <c:pt idx="96">
                        <c:v>6.4426133857385883</c:v>
                      </c:pt>
                      <c:pt idx="97">
                        <c:v>6.4499024430611547</c:v>
                      </c:pt>
                      <c:pt idx="98">
                        <c:v>6.4382074170327339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F85-4563-80C3-5A0D64E1BB2D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Alt1b_85_L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0.99999999999999001</c:v>
                      </c:pt>
                      <c:pt idx="34">
                        <c:v>0.9999999999991428</c:v>
                      </c:pt>
                      <c:pt idx="35">
                        <c:v>0.99999999995595434</c:v>
                      </c:pt>
                      <c:pt idx="36">
                        <c:v>0.99999999856618083</c:v>
                      </c:pt>
                      <c:pt idx="37">
                        <c:v>0.99999996905160404</c:v>
                      </c:pt>
                      <c:pt idx="38">
                        <c:v>0.99999954074145037</c:v>
                      </c:pt>
                      <c:pt idx="39">
                        <c:v>0.99999512758158859</c:v>
                      </c:pt>
                      <c:pt idx="40">
                        <c:v>0.99996182490985119</c:v>
                      </c:pt>
                      <c:pt idx="41">
                        <c:v>0.99977165015700864</c:v>
                      </c:pt>
                      <c:pt idx="42">
                        <c:v>0.99892819701480273</c:v>
                      </c:pt>
                      <c:pt idx="43">
                        <c:v>0.99595820822557268</c:v>
                      </c:pt>
                      <c:pt idx="44">
                        <c:v>0.98750180939288434</c:v>
                      </c:pt>
                      <c:pt idx="45">
                        <c:v>0.96765390420718711</c:v>
                      </c:pt>
                      <c:pt idx="46">
                        <c:v>0.92866501444247074</c:v>
                      </c:pt>
                      <c:pt idx="47">
                        <c:v>0.86372067729974689</c:v>
                      </c:pt>
                      <c:pt idx="48">
                        <c:v>0.77080808605766737</c:v>
                      </c:pt>
                      <c:pt idx="49">
                        <c:v>0.65492108458746512</c:v>
                      </c:pt>
                      <c:pt idx="50">
                        <c:v>0.52760645291085684</c:v>
                      </c:pt>
                      <c:pt idx="51">
                        <c:v>0.40280015035795241</c:v>
                      </c:pt>
                      <c:pt idx="52">
                        <c:v>0.29248140328125138</c:v>
                      </c:pt>
                      <c:pt idx="53">
                        <c:v>0.20319326405885602</c:v>
                      </c:pt>
                      <c:pt idx="54">
                        <c:v>0.13640329513736049</c:v>
                      </c:pt>
                      <c:pt idx="55">
                        <c:v>8.9830462313537363E-2</c:v>
                      </c:pt>
                      <c:pt idx="56">
                        <c:v>5.9217641562646937E-2</c:v>
                      </c:pt>
                      <c:pt idx="57">
                        <c:v>3.9899613072986985E-2</c:v>
                      </c:pt>
                      <c:pt idx="58">
                        <c:v>2.8079650586724878E-2</c:v>
                      </c:pt>
                      <c:pt idx="59">
                        <c:v>2.0883991747962277E-2</c:v>
                      </c:pt>
                      <c:pt idx="60">
                        <c:v>1.6454378101777471E-2</c:v>
                      </c:pt>
                      <c:pt idx="61">
                        <c:v>1.3608058258624565E-2</c:v>
                      </c:pt>
                      <c:pt idx="62">
                        <c:v>1.1685166755373627E-2</c:v>
                      </c:pt>
                      <c:pt idx="63">
                        <c:v>1.0339560458124434E-2</c:v>
                      </c:pt>
                      <c:pt idx="64">
                        <c:v>9.3204017301062522E-3</c:v>
                      </c:pt>
                      <c:pt idx="65">
                        <c:v>8.4781626566152821E-3</c:v>
                      </c:pt>
                      <c:pt idx="66">
                        <c:v>7.7746337628071026E-3</c:v>
                      </c:pt>
                      <c:pt idx="67">
                        <c:v>7.160454281249424E-3</c:v>
                      </c:pt>
                      <c:pt idx="68">
                        <c:v>6.6221884888275654E-3</c:v>
                      </c:pt>
                      <c:pt idx="69">
                        <c:v>6.1391355793193663E-3</c:v>
                      </c:pt>
                      <c:pt idx="70">
                        <c:v>5.7088890985957375E-3</c:v>
                      </c:pt>
                      <c:pt idx="71">
                        <c:v>5.3233790429321158E-3</c:v>
                      </c:pt>
                      <c:pt idx="72">
                        <c:v>4.9783093351318409E-3</c:v>
                      </c:pt>
                      <c:pt idx="73">
                        <c:v>4.6626489643627244E-3</c:v>
                      </c:pt>
                      <c:pt idx="74">
                        <c:v>4.3771274839164483E-3</c:v>
                      </c:pt>
                      <c:pt idx="75">
                        <c:v>4.1167263833692593E-3</c:v>
                      </c:pt>
                      <c:pt idx="76">
                        <c:v>3.8803706893523137E-3</c:v>
                      </c:pt>
                      <c:pt idx="77">
                        <c:v>3.6620544935898609E-3</c:v>
                      </c:pt>
                      <c:pt idx="78">
                        <c:v>3.4597694109519705E-3</c:v>
                      </c:pt>
                      <c:pt idx="79">
                        <c:v>3.2718000307912832E-3</c:v>
                      </c:pt>
                      <c:pt idx="80">
                        <c:v>3.0982950477135914E-3</c:v>
                      </c:pt>
                      <c:pt idx="81">
                        <c:v>2.939837744472879E-3</c:v>
                      </c:pt>
                      <c:pt idx="82">
                        <c:v>2.7915079386896299E-3</c:v>
                      </c:pt>
                      <c:pt idx="83">
                        <c:v>2.6516257472564272E-3</c:v>
                      </c:pt>
                      <c:pt idx="84">
                        <c:v>2.5189611065959041E-3</c:v>
                      </c:pt>
                      <c:pt idx="85">
                        <c:v>2.3955020046497288E-3</c:v>
                      </c:pt>
                      <c:pt idx="86">
                        <c:v>2.2810360772015448E-3</c:v>
                      </c:pt>
                      <c:pt idx="87">
                        <c:v>2.174477098034794E-3</c:v>
                      </c:pt>
                      <c:pt idx="88">
                        <c:v>2.0733822405175342E-3</c:v>
                      </c:pt>
                      <c:pt idx="89">
                        <c:v>1.9767978825906015E-3</c:v>
                      </c:pt>
                      <c:pt idx="90">
                        <c:v>1.8858330110490002E-3</c:v>
                      </c:pt>
                      <c:pt idx="91">
                        <c:v>1.8013980154183925E-3</c:v>
                      </c:pt>
                      <c:pt idx="92">
                        <c:v>1.7228155293288036E-3</c:v>
                      </c:pt>
                      <c:pt idx="93">
                        <c:v>1.6485644634559476E-3</c:v>
                      </c:pt>
                      <c:pt idx="94">
                        <c:v>1.5776116428103779E-3</c:v>
                      </c:pt>
                      <c:pt idx="95">
                        <c:v>1.5100619042205255E-3</c:v>
                      </c:pt>
                      <c:pt idx="96">
                        <c:v>1.4468888504619768E-3</c:v>
                      </c:pt>
                      <c:pt idx="97">
                        <c:v>1.3880102356325541E-3</c:v>
                      </c:pt>
                      <c:pt idx="98">
                        <c:v>1.3323887884829164E-3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F85-4563-80C3-5A0D64E1BB2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Alt1b_85_HP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1.6190050124708804</c:v>
                      </c:pt>
                      <c:pt idx="1">
                        <c:v>1.7515311989999527</c:v>
                      </c:pt>
                      <c:pt idx="2">
                        <c:v>1.8334510612540715</c:v>
                      </c:pt>
                      <c:pt idx="3">
                        <c:v>2.0537500478938755</c:v>
                      </c:pt>
                      <c:pt idx="4">
                        <c:v>2.2408975147998991</c:v>
                      </c:pt>
                      <c:pt idx="5">
                        <c:v>2.2998503947160454</c:v>
                      </c:pt>
                      <c:pt idx="6">
                        <c:v>2.2782101354320416</c:v>
                      </c:pt>
                      <c:pt idx="7">
                        <c:v>2.241876253098821</c:v>
                      </c:pt>
                      <c:pt idx="8">
                        <c:v>2.2488311778059482</c:v>
                      </c:pt>
                      <c:pt idx="9">
                        <c:v>2.476062580093497</c:v>
                      </c:pt>
                      <c:pt idx="10">
                        <c:v>2.8492334629937948</c:v>
                      </c:pt>
                      <c:pt idx="11">
                        <c:v>3.2716043922958482</c:v>
                      </c:pt>
                      <c:pt idx="12">
                        <c:v>3.6020468356345292</c:v>
                      </c:pt>
                      <c:pt idx="13">
                        <c:v>3.690457140840623</c:v>
                      </c:pt>
                      <c:pt idx="14">
                        <c:v>3.6323284246488159</c:v>
                      </c:pt>
                      <c:pt idx="15">
                        <c:v>3.5693728300048302</c:v>
                      </c:pt>
                      <c:pt idx="16">
                        <c:v>3.5278546036325986</c:v>
                      </c:pt>
                      <c:pt idx="17">
                        <c:v>3.6305431962334018</c:v>
                      </c:pt>
                      <c:pt idx="18">
                        <c:v>3.7645728688109665</c:v>
                      </c:pt>
                      <c:pt idx="19">
                        <c:v>3.8696079338015896</c:v>
                      </c:pt>
                      <c:pt idx="20">
                        <c:v>3.9429978667262096</c:v>
                      </c:pt>
                      <c:pt idx="21">
                        <c:v>3.9223807193686056</c:v>
                      </c:pt>
                      <c:pt idx="22">
                        <c:v>3.8789471862498477</c:v>
                      </c:pt>
                      <c:pt idx="23">
                        <c:v>3.8292364981819738</c:v>
                      </c:pt>
                      <c:pt idx="24">
                        <c:v>3.8124603802328081</c:v>
                      </c:pt>
                      <c:pt idx="25">
                        <c:v>3.9387673033496626</c:v>
                      </c:pt>
                      <c:pt idx="26">
                        <c:v>4.2180760276608069</c:v>
                      </c:pt>
                      <c:pt idx="27">
                        <c:v>4.7005335159029329</c:v>
                      </c:pt>
                      <c:pt idx="28">
                        <c:v>5.439320589830837</c:v>
                      </c:pt>
                      <c:pt idx="29">
                        <c:v>5.439320589830837</c:v>
                      </c:pt>
                      <c:pt idx="30">
                        <c:v>5.3487027878615541</c:v>
                      </c:pt>
                      <c:pt idx="31">
                        <c:v>5.2464094434925865</c:v>
                      </c:pt>
                      <c:pt idx="32">
                        <c:v>5.1574912462314115</c:v>
                      </c:pt>
                      <c:pt idx="33">
                        <c:v>5.154485907108044</c:v>
                      </c:pt>
                      <c:pt idx="34">
                        <c:v>5.2699922602687153</c:v>
                      </c:pt>
                      <c:pt idx="35">
                        <c:v>5.5664766690330403</c:v>
                      </c:pt>
                      <c:pt idx="36">
                        <c:v>5.8399293978410984</c:v>
                      </c:pt>
                      <c:pt idx="37">
                        <c:v>5.7698471276242067</c:v>
                      </c:pt>
                      <c:pt idx="38">
                        <c:v>5.5111072351656114</c:v>
                      </c:pt>
                      <c:pt idx="39">
                        <c:v>5.2379117664177839</c:v>
                      </c:pt>
                      <c:pt idx="40">
                        <c:v>5.0095996124282109</c:v>
                      </c:pt>
                      <c:pt idx="41">
                        <c:v>4.9734882181628643</c:v>
                      </c:pt>
                      <c:pt idx="42">
                        <c:v>5.045477930151705</c:v>
                      </c:pt>
                      <c:pt idx="43">
                        <c:v>5.1805394164214675</c:v>
                      </c:pt>
                      <c:pt idx="44">
                        <c:v>5.1926990866428531</c:v>
                      </c:pt>
                      <c:pt idx="45">
                        <c:v>5.1121172483238082</c:v>
                      </c:pt>
                      <c:pt idx="46">
                        <c:v>4.9358611108288688</c:v>
                      </c:pt>
                      <c:pt idx="47">
                        <c:v>4.800086295170126</c:v>
                      </c:pt>
                      <c:pt idx="48">
                        <c:v>4.7496127452696699</c:v>
                      </c:pt>
                      <c:pt idx="49">
                        <c:v>5.0555216389734419</c:v>
                      </c:pt>
                      <c:pt idx="50">
                        <c:v>5.4886889874881222</c:v>
                      </c:pt>
                      <c:pt idx="51">
                        <c:v>5.9500434867567069</c:v>
                      </c:pt>
                      <c:pt idx="52">
                        <c:v>6.2553525806886494</c:v>
                      </c:pt>
                      <c:pt idx="53">
                        <c:v>6.2236934016211825</c:v>
                      </c:pt>
                      <c:pt idx="54">
                        <c:v>6.0972743721215901</c:v>
                      </c:pt>
                      <c:pt idx="55">
                        <c:v>5.9563037341196514</c:v>
                      </c:pt>
                      <c:pt idx="56">
                        <c:v>5.8646984525760955</c:v>
                      </c:pt>
                      <c:pt idx="57">
                        <c:v>5.9773740406841087</c:v>
                      </c:pt>
                      <c:pt idx="58">
                        <c:v>6.3100250412743417</c:v>
                      </c:pt>
                      <c:pt idx="59">
                        <c:v>6.7245724095937618</c:v>
                      </c:pt>
                      <c:pt idx="60">
                        <c:v>6.9450712993493893</c:v>
                      </c:pt>
                      <c:pt idx="61">
                        <c:v>6.9481093441806969</c:v>
                      </c:pt>
                      <c:pt idx="62">
                        <c:v>6.8418213159565218</c:v>
                      </c:pt>
                      <c:pt idx="63">
                        <c:v>6.7217765948830133</c:v>
                      </c:pt>
                      <c:pt idx="64">
                        <c:v>6.6147045029042202</c:v>
                      </c:pt>
                      <c:pt idx="65">
                        <c:v>6.6271752278332343</c:v>
                      </c:pt>
                      <c:pt idx="66">
                        <c:v>6.6510929000013004</c:v>
                      </c:pt>
                      <c:pt idx="67">
                        <c:v>6.6109493017324592</c:v>
                      </c:pt>
                      <c:pt idx="68">
                        <c:v>6.5458398435462142</c:v>
                      </c:pt>
                      <c:pt idx="69">
                        <c:v>6.4890616418181191</c:v>
                      </c:pt>
                      <c:pt idx="70">
                        <c:v>6.4150886882560441</c:v>
                      </c:pt>
                      <c:pt idx="71">
                        <c:v>6.3366696561762561</c:v>
                      </c:pt>
                      <c:pt idx="72">
                        <c:v>6.2527798071953731</c:v>
                      </c:pt>
                      <c:pt idx="73">
                        <c:v>6.2803358239748297</c:v>
                      </c:pt>
                      <c:pt idx="74">
                        <c:v>6.4602366391543056</c:v>
                      </c:pt>
                      <c:pt idx="75">
                        <c:v>6.7285266308129525</c:v>
                      </c:pt>
                      <c:pt idx="76">
                        <c:v>6.8989875555480529</c:v>
                      </c:pt>
                      <c:pt idx="77">
                        <c:v>6.8721016217819546</c:v>
                      </c:pt>
                      <c:pt idx="78">
                        <c:v>6.7696341916530365</c:v>
                      </c:pt>
                      <c:pt idx="79">
                        <c:v>6.6876199802875975</c:v>
                      </c:pt>
                      <c:pt idx="80">
                        <c:v>6.6070387852014276</c:v>
                      </c:pt>
                      <c:pt idx="81">
                        <c:v>6.5748238152968579</c:v>
                      </c:pt>
                      <c:pt idx="82">
                        <c:v>6.6081695857349203</c:v>
                      </c:pt>
                      <c:pt idx="83">
                        <c:v>6.6344102772351006</c:v>
                      </c:pt>
                      <c:pt idx="84">
                        <c:v>6.6434877159724044</c:v>
                      </c:pt>
                      <c:pt idx="85">
                        <c:v>6.615352255709289</c:v>
                      </c:pt>
                      <c:pt idx="86">
                        <c:v>6.5284842649823913</c:v>
                      </c:pt>
                      <c:pt idx="87">
                        <c:v>6.4533881051867548</c:v>
                      </c:pt>
                      <c:pt idx="88">
                        <c:v>6.3933286284622559</c:v>
                      </c:pt>
                      <c:pt idx="89">
                        <c:v>6.3989206368328917</c:v>
                      </c:pt>
                      <c:pt idx="90">
                        <c:v>6.4360572973550507</c:v>
                      </c:pt>
                      <c:pt idx="91">
                        <c:v>6.5334566144152371</c:v>
                      </c:pt>
                      <c:pt idx="92">
                        <c:v>6.6561895438425278</c:v>
                      </c:pt>
                      <c:pt idx="93">
                        <c:v>6.6777632516352066</c:v>
                      </c:pt>
                      <c:pt idx="94">
                        <c:v>6.586053297102529</c:v>
                      </c:pt>
                      <c:pt idx="95">
                        <c:v>6.4960688865070608</c:v>
                      </c:pt>
                      <c:pt idx="96">
                        <c:v>6.4323175559528938</c:v>
                      </c:pt>
                      <c:pt idx="97">
                        <c:v>6.4390719410128172</c:v>
                      </c:pt>
                      <c:pt idx="98">
                        <c:v>6.4269376023596525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F85-4563-80C3-5A0D64E1BB2D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Alt1b_85_HP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F85-4563-80C3-5A0D64E1BB2D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Alt1b_85_MP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1.5042639862889013</c:v>
                      </c:pt>
                      <c:pt idx="1">
                        <c:v>1.6387960087552922</c:v>
                      </c:pt>
                      <c:pt idx="2">
                        <c:v>1.7230296802302085</c:v>
                      </c:pt>
                      <c:pt idx="3">
                        <c:v>1.945563126325512</c:v>
                      </c:pt>
                      <c:pt idx="4">
                        <c:v>2.1349551119822792</c:v>
                      </c:pt>
                      <c:pt idx="5">
                        <c:v>2.1957327595361962</c:v>
                      </c:pt>
                      <c:pt idx="6">
                        <c:v>2.1759390644740684</c:v>
                      </c:pt>
                      <c:pt idx="7">
                        <c:v>2.1417355964396214</c:v>
                      </c:pt>
                      <c:pt idx="8">
                        <c:v>2.1507621755906206</c:v>
                      </c:pt>
                      <c:pt idx="9">
                        <c:v>2.3802747099100765</c:v>
                      </c:pt>
                      <c:pt idx="10">
                        <c:v>2.7559851642372468</c:v>
                      </c:pt>
                      <c:pt idx="11">
                        <c:v>3.1808741111318062</c:v>
                      </c:pt>
                      <c:pt idx="12">
                        <c:v>3.5135481960169956</c:v>
                      </c:pt>
                      <c:pt idx="13">
                        <c:v>3.6037054232517178</c:v>
                      </c:pt>
                      <c:pt idx="14">
                        <c:v>3.5480695789728127</c:v>
                      </c:pt>
                      <c:pt idx="15">
                        <c:v>3.4877071901878063</c:v>
                      </c:pt>
                      <c:pt idx="16">
                        <c:v>3.4485287148941661</c:v>
                      </c:pt>
                      <c:pt idx="17">
                        <c:v>3.5534280750270657</c:v>
                      </c:pt>
                      <c:pt idx="18">
                        <c:v>3.6895218958200968</c:v>
                      </c:pt>
                      <c:pt idx="19">
                        <c:v>3.7966371992264909</c:v>
                      </c:pt>
                      <c:pt idx="20">
                        <c:v>3.8719807374774056</c:v>
                      </c:pt>
                      <c:pt idx="21">
                        <c:v>3.8530310521967137</c:v>
                      </c:pt>
                      <c:pt idx="22">
                        <c:v>3.8110530819224295</c:v>
                      </c:pt>
                      <c:pt idx="23">
                        <c:v>3.7627202771162658</c:v>
                      </c:pt>
                      <c:pt idx="24">
                        <c:v>3.7472920399653513</c:v>
                      </c:pt>
                      <c:pt idx="25">
                        <c:v>3.8748772894947838</c:v>
                      </c:pt>
                      <c:pt idx="26">
                        <c:v>4.1559671737688921</c:v>
                      </c:pt>
                      <c:pt idx="27">
                        <c:v>4.6407755132503645</c:v>
                      </c:pt>
                      <c:pt idx="28">
                        <c:v>5.3856053055210609</c:v>
                      </c:pt>
                      <c:pt idx="29">
                        <c:v>5.3856053055210609</c:v>
                      </c:pt>
                      <c:pt idx="30">
                        <c:v>5.2965824377229964</c:v>
                      </c:pt>
                      <c:pt idx="31">
                        <c:v>5.1954618467484481</c:v>
                      </c:pt>
                      <c:pt idx="32">
                        <c:v>5.1062024039630423</c:v>
                      </c:pt>
                      <c:pt idx="33">
                        <c:v>5.0999381298684794</c:v>
                      </c:pt>
                      <c:pt idx="34">
                        <c:v>5.2083850482960869</c:v>
                      </c:pt>
                      <c:pt idx="35">
                        <c:v>5.4969896749150617</c:v>
                      </c:pt>
                      <c:pt idx="36">
                        <c:v>5.7625671283988913</c:v>
                      </c:pt>
                      <c:pt idx="37">
                        <c:v>5.6856074631315439</c:v>
                      </c:pt>
                      <c:pt idx="38">
                        <c:v>5.4219616906759933</c:v>
                      </c:pt>
                      <c:pt idx="39">
                        <c:v>5.1478642466511229</c:v>
                      </c:pt>
                      <c:pt idx="40">
                        <c:v>4.9213044757762523</c:v>
                      </c:pt>
                      <c:pt idx="41">
                        <c:v>4.8885537206856622</c:v>
                      </c:pt>
                      <c:pt idx="42">
                        <c:v>4.9650598621685003</c:v>
                      </c:pt>
                      <c:pt idx="43">
                        <c:v>5.1051391979714138</c:v>
                      </c:pt>
                      <c:pt idx="44">
                        <c:v>5.1220809161790664</c:v>
                      </c:pt>
                      <c:pt idx="45">
                        <c:v>5.0457073505954044</c:v>
                      </c:pt>
                      <c:pt idx="46">
                        <c:v>4.8737513879315442</c:v>
                      </c:pt>
                      <c:pt idx="47">
                        <c:v>4.7419792323692302</c:v>
                      </c:pt>
                      <c:pt idx="48">
                        <c:v>4.6953314859246493</c:v>
                      </c:pt>
                      <c:pt idx="49">
                        <c:v>5.005323075877441</c:v>
                      </c:pt>
                      <c:pt idx="50">
                        <c:v>5.4426282800445183</c:v>
                      </c:pt>
                      <c:pt idx="51">
                        <c:v>5.9080566571344137</c:v>
                      </c:pt>
                      <c:pt idx="52">
                        <c:v>6.216668544673106</c:v>
                      </c:pt>
                      <c:pt idx="53">
                        <c:v>6.1871995462781904</c:v>
                      </c:pt>
                      <c:pt idx="54">
                        <c:v>6.0623013374895569</c:v>
                      </c:pt>
                      <c:pt idx="55">
                        <c:v>5.9227841244469994</c:v>
                      </c:pt>
                      <c:pt idx="56">
                        <c:v>5.8322592704608942</c:v>
                      </c:pt>
                      <c:pt idx="57">
                        <c:v>5.9461762452315554</c:v>
                      </c:pt>
                      <c:pt idx="58">
                        <c:v>6.2806583285685926</c:v>
                      </c:pt>
                      <c:pt idx="59">
                        <c:v>6.6972865405627378</c:v>
                      </c:pt>
                      <c:pt idx="60">
                        <c:v>6.919623981422764</c:v>
                      </c:pt>
                      <c:pt idx="61">
                        <c:v>6.9234499848071493</c:v>
                      </c:pt>
                      <c:pt idx="62">
                        <c:v>6.81773788680424</c:v>
                      </c:pt>
                      <c:pt idx="63">
                        <c:v>6.6982266100494146</c:v>
                      </c:pt>
                      <c:pt idx="64">
                        <c:v>6.5916240157964703</c:v>
                      </c:pt>
                      <c:pt idx="65">
                        <c:v>6.6046783916294149</c:v>
                      </c:pt>
                      <c:pt idx="66">
                        <c:v>6.6294253317973437</c:v>
                      </c:pt>
                      <c:pt idx="67">
                        <c:v>6.5899769201962792</c:v>
                      </c:pt>
                      <c:pt idx="68">
                        <c:v>6.5253835685110806</c:v>
                      </c:pt>
                      <c:pt idx="69">
                        <c:v>6.4690488718267138</c:v>
                      </c:pt>
                      <c:pt idx="70">
                        <c:v>6.3954354607664596</c:v>
                      </c:pt>
                      <c:pt idx="71">
                        <c:v>6.3173702266122058</c:v>
                      </c:pt>
                      <c:pt idx="72">
                        <c:v>6.2339262727435552</c:v>
                      </c:pt>
                      <c:pt idx="73">
                        <c:v>6.2619101801897754</c:v>
                      </c:pt>
                      <c:pt idx="74">
                        <c:v>6.4425849118497585</c:v>
                      </c:pt>
                      <c:pt idx="75">
                        <c:v>6.711944608474754</c:v>
                      </c:pt>
                      <c:pt idx="76">
                        <c:v>6.8833367758292212</c:v>
                      </c:pt>
                      <c:pt idx="77">
                        <c:v>6.8571598406525922</c:v>
                      </c:pt>
                      <c:pt idx="78">
                        <c:v>6.755213547030432</c:v>
                      </c:pt>
                      <c:pt idx="79">
                        <c:v>6.6735551601470515</c:v>
                      </c:pt>
                      <c:pt idx="80">
                        <c:v>6.5933118294663506</c:v>
                      </c:pt>
                      <c:pt idx="81">
                        <c:v>6.5614812260154753</c:v>
                      </c:pt>
                      <c:pt idx="82">
                        <c:v>6.5951593620487978</c:v>
                      </c:pt>
                      <c:pt idx="83">
                        <c:v>6.6217062640776856</c:v>
                      </c:pt>
                      <c:pt idx="84">
                        <c:v>6.6310806274233203</c:v>
                      </c:pt>
                      <c:pt idx="85">
                        <c:v>6.6032484282424475</c:v>
                      </c:pt>
                      <c:pt idx="86">
                        <c:v>6.5166917927945986</c:v>
                      </c:pt>
                      <c:pt idx="87">
                        <c:v>6.4418324976579546</c:v>
                      </c:pt>
                      <c:pt idx="88">
                        <c:v>6.381981788759389</c:v>
                      </c:pt>
                      <c:pt idx="89">
                        <c:v>6.3877836113239486</c:v>
                      </c:pt>
                      <c:pt idx="90">
                        <c:v>6.4251112574990463</c:v>
                      </c:pt>
                      <c:pt idx="91">
                        <c:v>6.5226816502508465</c:v>
                      </c:pt>
                      <c:pt idx="92">
                        <c:v>6.6456647901824422</c:v>
                      </c:pt>
                      <c:pt idx="93">
                        <c:v>6.6676266374787572</c:v>
                      </c:pt>
                      <c:pt idx="94">
                        <c:v>6.5762316705504995</c:v>
                      </c:pt>
                      <c:pt idx="95">
                        <c:v>6.4865352930586759</c:v>
                      </c:pt>
                      <c:pt idx="96">
                        <c:v>6.4229790243503571</c:v>
                      </c:pt>
                      <c:pt idx="97">
                        <c:v>6.4298980273028485</c:v>
                      </c:pt>
                      <c:pt idx="98">
                        <c:v>6.4180165226869619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F85-4563-80C3-5A0D64E1BB2D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Alt1b_85_MP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0.99999999999998967</c:v>
                      </c:pt>
                      <c:pt idx="34">
                        <c:v>0.99999999999911049</c:v>
                      </c:pt>
                      <c:pt idx="35">
                        <c:v>0.99999999995456923</c:v>
                      </c:pt>
                      <c:pt idx="36">
                        <c:v>0.99999999852927413</c:v>
                      </c:pt>
                      <c:pt idx="37">
                        <c:v>0.99999996841970917</c:v>
                      </c:pt>
                      <c:pt idx="38">
                        <c:v>0.99999953355356475</c:v>
                      </c:pt>
                      <c:pt idx="39">
                        <c:v>0.99999507086728079</c:v>
                      </c:pt>
                      <c:pt idx="40">
                        <c:v>0.99996150535867201</c:v>
                      </c:pt>
                      <c:pt idx="41">
                        <c:v>0.99977051771692427</c:v>
                      </c:pt>
                      <c:pt idx="42">
                        <c:v>0.99892588003823346</c:v>
                      </c:pt>
                      <c:pt idx="43">
                        <c:v>0.99595896319325283</c:v>
                      </c:pt>
                      <c:pt idx="44">
                        <c:v>0.98752227681046989</c:v>
                      </c:pt>
                      <c:pt idx="45">
                        <c:v>0.96774031297570773</c:v>
                      </c:pt>
                      <c:pt idx="46">
                        <c:v>0.92888892978093562</c:v>
                      </c:pt>
                      <c:pt idx="47">
                        <c:v>0.86415676596167401</c:v>
                      </c:pt>
                      <c:pt idx="48">
                        <c:v>0.7714541404371329</c:v>
                      </c:pt>
                      <c:pt idx="49">
                        <c:v>0.6557541645565268</c:v>
                      </c:pt>
                      <c:pt idx="50">
                        <c:v>0.52848725689960441</c:v>
                      </c:pt>
                      <c:pt idx="51">
                        <c:v>0.40362916724918946</c:v>
                      </c:pt>
                      <c:pt idx="52">
                        <c:v>0.29312978772905535</c:v>
                      </c:pt>
                      <c:pt idx="53">
                        <c:v>0.20367474875722966</c:v>
                      </c:pt>
                      <c:pt idx="54">
                        <c:v>0.13671117711998043</c:v>
                      </c:pt>
                      <c:pt idx="55">
                        <c:v>9.0025832571674666E-2</c:v>
                      </c:pt>
                      <c:pt idx="56">
                        <c:v>5.9314838189087921E-2</c:v>
                      </c:pt>
                      <c:pt idx="57">
                        <c:v>3.994703327273301E-2</c:v>
                      </c:pt>
                      <c:pt idx="58">
                        <c:v>2.8086652028423587E-2</c:v>
                      </c:pt>
                      <c:pt idx="59">
                        <c:v>2.0879419992983247E-2</c:v>
                      </c:pt>
                      <c:pt idx="60">
                        <c:v>1.6435372760936897E-2</c:v>
                      </c:pt>
                      <c:pt idx="61">
                        <c:v>1.3583276156196237E-2</c:v>
                      </c:pt>
                      <c:pt idx="62">
                        <c:v>1.1649516521033756E-2</c:v>
                      </c:pt>
                      <c:pt idx="63">
                        <c:v>1.0290594398741868E-2</c:v>
                      </c:pt>
                      <c:pt idx="64">
                        <c:v>9.2683194975911147E-3</c:v>
                      </c:pt>
                      <c:pt idx="65">
                        <c:v>8.431646533050766E-3</c:v>
                      </c:pt>
                      <c:pt idx="66">
                        <c:v>7.7280882296984887E-3</c:v>
                      </c:pt>
                      <c:pt idx="67">
                        <c:v>7.1193486698008807E-3</c:v>
                      </c:pt>
                      <c:pt idx="68">
                        <c:v>6.5832496206256249E-3</c:v>
                      </c:pt>
                      <c:pt idx="69">
                        <c:v>6.1045718836769403E-3</c:v>
                      </c:pt>
                      <c:pt idx="70">
                        <c:v>5.6757957796066197E-3</c:v>
                      </c:pt>
                      <c:pt idx="71">
                        <c:v>5.2922051239014034E-3</c:v>
                      </c:pt>
                      <c:pt idx="72">
                        <c:v>4.9476941345236699E-3</c:v>
                      </c:pt>
                      <c:pt idx="73">
                        <c:v>4.6347817251773515E-3</c:v>
                      </c:pt>
                      <c:pt idx="74">
                        <c:v>4.350894224729708E-3</c:v>
                      </c:pt>
                      <c:pt idx="75">
                        <c:v>4.0924869978380095E-3</c:v>
                      </c:pt>
                      <c:pt idx="76">
                        <c:v>3.8570225554697217E-3</c:v>
                      </c:pt>
                      <c:pt idx="77">
                        <c:v>3.6397641176748666E-3</c:v>
                      </c:pt>
                      <c:pt idx="78">
                        <c:v>3.4389133139090507E-3</c:v>
                      </c:pt>
                      <c:pt idx="79">
                        <c:v>3.2527823541534649E-3</c:v>
                      </c:pt>
                      <c:pt idx="80">
                        <c:v>3.0807329556091102E-3</c:v>
                      </c:pt>
                      <c:pt idx="81">
                        <c:v>2.9228057308549548E-3</c:v>
                      </c:pt>
                      <c:pt idx="82">
                        <c:v>2.7750104744027849E-3</c:v>
                      </c:pt>
                      <c:pt idx="83">
                        <c:v>2.6357999347595682E-3</c:v>
                      </c:pt>
                      <c:pt idx="84">
                        <c:v>2.5048121994591648E-3</c:v>
                      </c:pt>
                      <c:pt idx="85">
                        <c:v>2.3826300386633249E-3</c:v>
                      </c:pt>
                      <c:pt idx="86">
                        <c:v>2.2687595503081298E-3</c:v>
                      </c:pt>
                      <c:pt idx="87">
                        <c:v>2.1622001086728181E-3</c:v>
                      </c:pt>
                      <c:pt idx="88">
                        <c:v>2.0617011679546684E-3</c:v>
                      </c:pt>
                      <c:pt idx="89">
                        <c:v>1.9661776199763146E-3</c:v>
                      </c:pt>
                      <c:pt idx="90">
                        <c:v>1.8764038557808605E-3</c:v>
                      </c:pt>
                      <c:pt idx="91">
                        <c:v>1.7924262459552238E-3</c:v>
                      </c:pt>
                      <c:pt idx="92">
                        <c:v>1.7138944190401544E-3</c:v>
                      </c:pt>
                      <c:pt idx="93">
                        <c:v>1.6397084332964726E-3</c:v>
                      </c:pt>
                      <c:pt idx="94">
                        <c:v>1.5693480439613332E-3</c:v>
                      </c:pt>
                      <c:pt idx="95">
                        <c:v>1.5028024043968471E-3</c:v>
                      </c:pt>
                      <c:pt idx="96">
                        <c:v>1.4401303980123019E-3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F85-4563-80C3-5A0D64E1BB2D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Alt1b_85_LP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1.3893762566145977</c:v>
                      </c:pt>
                      <c:pt idx="1">
                        <c:v>1.5258754341752319</c:v>
                      </c:pt>
                      <c:pt idx="2">
                        <c:v>1.6123836050462093</c:v>
                      </c:pt>
                      <c:pt idx="3">
                        <c:v>1.8371503914872804</c:v>
                      </c:pt>
                      <c:pt idx="4">
                        <c:v>2.0287011695111161</c:v>
                      </c:pt>
                      <c:pt idx="5">
                        <c:v>2.0912694528272868</c:v>
                      </c:pt>
                      <c:pt idx="6">
                        <c:v>2.0732895605612387</c:v>
                      </c:pt>
                      <c:pt idx="7">
                        <c:v>2.0411803520829621</c:v>
                      </c:pt>
                      <c:pt idx="8">
                        <c:v>2.0522480100886584</c:v>
                      </c:pt>
                      <c:pt idx="9">
                        <c:v>2.2840136667034052</c:v>
                      </c:pt>
                      <c:pt idx="10">
                        <c:v>2.6622286090713647</c:v>
                      </c:pt>
                      <c:pt idx="11">
                        <c:v>3.0896208051295022</c:v>
                      </c:pt>
                      <c:pt idx="12">
                        <c:v>3.424484005177225</c:v>
                      </c:pt>
                      <c:pt idx="13">
                        <c:v>3.5163745732676532</c:v>
                      </c:pt>
                      <c:pt idx="14">
                        <c:v>3.4632175724743801</c:v>
                      </c:pt>
                      <c:pt idx="15">
                        <c:v>3.405376777091262</c:v>
                      </c:pt>
                      <c:pt idx="16">
                        <c:v>3.3683559913934031</c:v>
                      </c:pt>
                      <c:pt idx="17">
                        <c:v>3.4754635860588063</c:v>
                      </c:pt>
                      <c:pt idx="18">
                        <c:v>3.6136217003799014</c:v>
                      </c:pt>
                      <c:pt idx="19">
                        <c:v>3.722816232018622</c:v>
                      </c:pt>
                      <c:pt idx="20">
                        <c:v>3.8001126493300617</c:v>
                      </c:pt>
                      <c:pt idx="21">
                        <c:v>3.7828313815581507</c:v>
                      </c:pt>
                      <c:pt idx="22">
                        <c:v>3.7423108983010445</c:v>
                      </c:pt>
                      <c:pt idx="23">
                        <c:v>3.6953585099670287</c:v>
                      </c:pt>
                      <c:pt idx="24">
                        <c:v>3.6812808293357588</c:v>
                      </c:pt>
                      <c:pt idx="25">
                        <c:v>3.8101485842985796</c:v>
                      </c:pt>
                      <c:pt idx="26">
                        <c:v>4.0930237726224741</c:v>
                      </c:pt>
                      <c:pt idx="27">
                        <c:v>4.5801873651942913</c:v>
                      </c:pt>
                      <c:pt idx="28">
                        <c:v>5.3310975009071502</c:v>
                      </c:pt>
                      <c:pt idx="29">
                        <c:v>5.3310975009071502</c:v>
                      </c:pt>
                      <c:pt idx="30">
                        <c:v>5.2438369585851756</c:v>
                      </c:pt>
                      <c:pt idx="31">
                        <c:v>5.1446293094494671</c:v>
                      </c:pt>
                      <c:pt idx="32">
                        <c:v>5.0574390717762423</c:v>
                      </c:pt>
                      <c:pt idx="33">
                        <c:v>5.0537658594753863</c:v>
                      </c:pt>
                      <c:pt idx="34">
                        <c:v>5.1658582816916701</c:v>
                      </c:pt>
                      <c:pt idx="35">
                        <c:v>5.4604418311584269</c:v>
                      </c:pt>
                      <c:pt idx="36">
                        <c:v>5.7320092687927078</c:v>
                      </c:pt>
                      <c:pt idx="37">
                        <c:v>5.6596293172475294</c:v>
                      </c:pt>
                      <c:pt idx="38">
                        <c:v>5.3990866796878452</c:v>
                      </c:pt>
                      <c:pt idx="39">
                        <c:v>5.1273992476182739</c:v>
                      </c:pt>
                      <c:pt idx="40">
                        <c:v>4.9026269172953931</c:v>
                      </c:pt>
                      <c:pt idx="41">
                        <c:v>4.8712632580983959</c:v>
                      </c:pt>
                      <c:pt idx="42">
                        <c:v>4.9489889480629916</c:v>
                      </c:pt>
                      <c:pt idx="43">
                        <c:v>5.0901874843750123</c:v>
                      </c:pt>
                      <c:pt idx="44">
                        <c:v>5.1081099593726691</c:v>
                      </c:pt>
                      <c:pt idx="45">
                        <c:v>5.032563319007398</c:v>
                      </c:pt>
                      <c:pt idx="46">
                        <c:v>4.8614326762449718</c:v>
                      </c:pt>
                      <c:pt idx="47">
                        <c:v>4.7304095199970551</c:v>
                      </c:pt>
                      <c:pt idx="48">
                        <c:v>4.6844542933418136</c:v>
                      </c:pt>
                      <c:pt idx="49">
                        <c:v>4.9951676995521739</c:v>
                      </c:pt>
                      <c:pt idx="50">
                        <c:v>5.4331935607687374</c:v>
                      </c:pt>
                      <c:pt idx="51">
                        <c:v>5.8993280424227788</c:v>
                      </c:pt>
                      <c:pt idx="52">
                        <c:v>6.2084966275009812</c:v>
                      </c:pt>
                      <c:pt idx="53">
                        <c:v>6.1793681662146929</c:v>
                      </c:pt>
                      <c:pt idx="54">
                        <c:v>6.0546845799010072</c:v>
                      </c:pt>
                      <c:pt idx="55">
                        <c:v>5.9153822987254143</c:v>
                      </c:pt>
                      <c:pt idx="56">
                        <c:v>5.8250088085861451</c:v>
                      </c:pt>
                      <c:pt idx="57">
                        <c:v>5.9391255100271945</c:v>
                      </c:pt>
                      <c:pt idx="58">
                        <c:v>6.2739406985629032</c:v>
                      </c:pt>
                      <c:pt idx="59">
                        <c:v>6.6909571644523078</c:v>
                      </c:pt>
                      <c:pt idx="60">
                        <c:v>6.9136325398038272</c:v>
                      </c:pt>
                      <c:pt idx="61">
                        <c:v>6.9175760209076378</c:v>
                      </c:pt>
                      <c:pt idx="62">
                        <c:v>6.8119462872958669</c:v>
                      </c:pt>
                      <c:pt idx="63">
                        <c:v>6.6925165987296396</c:v>
                      </c:pt>
                      <c:pt idx="64">
                        <c:v>6.5859878610113602</c:v>
                      </c:pt>
                      <c:pt idx="65">
                        <c:v>6.5991442927521415</c:v>
                      </c:pt>
                      <c:pt idx="66">
                        <c:v>6.6240477404412701</c:v>
                      </c:pt>
                      <c:pt idx="67">
                        <c:v>6.5847268957993057</c:v>
                      </c:pt>
                      <c:pt idx="68">
                        <c:v>6.5202237011184918</c:v>
                      </c:pt>
                      <c:pt idx="69">
                        <c:v>6.4639672923142388</c:v>
                      </c:pt>
                      <c:pt idx="70">
                        <c:v>6.3904176796905467</c:v>
                      </c:pt>
                      <c:pt idx="71">
                        <c:v>6.3124196675165773</c:v>
                      </c:pt>
                      <c:pt idx="72">
                        <c:v>6.2290675000121123</c:v>
                      </c:pt>
                      <c:pt idx="73">
                        <c:v>6.2571412233077774</c:v>
                      </c:pt>
                      <c:pt idx="74">
                        <c:v>6.4379862174958014</c:v>
                      </c:pt>
                      <c:pt idx="75">
                        <c:v>6.7075830532553171</c:v>
                      </c:pt>
                      <c:pt idx="76">
                        <c:v>6.8791795527895649</c:v>
                      </c:pt>
                      <c:pt idx="77">
                        <c:v>6.8531568766413962</c:v>
                      </c:pt>
                      <c:pt idx="78">
                        <c:v>6.7513251632628926</c:v>
                      </c:pt>
                      <c:pt idx="79">
                        <c:v>6.6697462683466906</c:v>
                      </c:pt>
                      <c:pt idx="80">
                        <c:v>6.5895821491129203</c:v>
                      </c:pt>
                      <c:pt idx="81">
                        <c:v>6.5578449352556962</c:v>
                      </c:pt>
                      <c:pt idx="82">
                        <c:v>6.5916052868344446</c:v>
                      </c:pt>
                      <c:pt idx="83">
                        <c:v>6.6182294883684136</c:v>
                      </c:pt>
                      <c:pt idx="84">
                        <c:v>6.6276789938958061</c:v>
                      </c:pt>
                      <c:pt idx="85">
                        <c:v>6.5999240591251569</c:v>
                      </c:pt>
                      <c:pt idx="86">
                        <c:v>6.5134472132367494</c:v>
                      </c:pt>
                      <c:pt idx="87">
                        <c:v>6.438650515787729</c:v>
                      </c:pt>
                      <c:pt idx="88">
                        <c:v>6.3788559530959397</c:v>
                      </c:pt>
                      <c:pt idx="89">
                        <c:v>6.3847142967512944</c:v>
                      </c:pt>
                      <c:pt idx="90">
                        <c:v>6.4220938401483432</c:v>
                      </c:pt>
                      <c:pt idx="91">
                        <c:v>6.5197104561274992</c:v>
                      </c:pt>
                      <c:pt idx="92">
                        <c:v>6.6427585173615888</c:v>
                      </c:pt>
                      <c:pt idx="93">
                        <c:v>6.6648181410971707</c:v>
                      </c:pt>
                      <c:pt idx="94">
                        <c:v>6.5735033581145332</c:v>
                      </c:pt>
                      <c:pt idx="95">
                        <c:v>6.4838809949852685</c:v>
                      </c:pt>
                      <c:pt idx="96">
                        <c:v>6.4203760627250395</c:v>
                      </c:pt>
                      <c:pt idx="97">
                        <c:v>6.4273402440566256</c:v>
                      </c:pt>
                      <c:pt idx="98">
                        <c:v>6.4155265609857359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F85-4563-80C3-5A0D64E1BB2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Alt1a_85_%Ret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0.99999999999998967</c:v>
                </c:pt>
                <c:pt idx="34">
                  <c:v>0.99999999999911049</c:v>
                </c:pt>
                <c:pt idx="35">
                  <c:v>0.99999999995456923</c:v>
                </c:pt>
                <c:pt idx="36">
                  <c:v>0.99999999852927413</c:v>
                </c:pt>
                <c:pt idx="37">
                  <c:v>0.99999996841970917</c:v>
                </c:pt>
                <c:pt idx="38">
                  <c:v>0.99999953355356475</c:v>
                </c:pt>
                <c:pt idx="39">
                  <c:v>0.99999507086728079</c:v>
                </c:pt>
                <c:pt idx="40">
                  <c:v>0.99996150535867201</c:v>
                </c:pt>
                <c:pt idx="41">
                  <c:v>0.99977051771692427</c:v>
                </c:pt>
                <c:pt idx="42">
                  <c:v>0.99892588003823346</c:v>
                </c:pt>
                <c:pt idx="43">
                  <c:v>0.99595896319325283</c:v>
                </c:pt>
                <c:pt idx="44">
                  <c:v>0.98752227681046989</c:v>
                </c:pt>
                <c:pt idx="45">
                  <c:v>0.96774031297570773</c:v>
                </c:pt>
                <c:pt idx="46">
                  <c:v>0.92888892978093562</c:v>
                </c:pt>
                <c:pt idx="47">
                  <c:v>0.86415676596167401</c:v>
                </c:pt>
                <c:pt idx="48">
                  <c:v>0.7714541404371329</c:v>
                </c:pt>
                <c:pt idx="49">
                  <c:v>0.6557541645565268</c:v>
                </c:pt>
                <c:pt idx="50">
                  <c:v>0.52848725689960441</c:v>
                </c:pt>
                <c:pt idx="51">
                  <c:v>0.40362916724918946</c:v>
                </c:pt>
                <c:pt idx="52">
                  <c:v>0.29312978772905535</c:v>
                </c:pt>
                <c:pt idx="53">
                  <c:v>0.20367474875722966</c:v>
                </c:pt>
                <c:pt idx="54">
                  <c:v>0.13671117711998043</c:v>
                </c:pt>
                <c:pt idx="55">
                  <c:v>9.0025832571674666E-2</c:v>
                </c:pt>
                <c:pt idx="56">
                  <c:v>5.9314838189087921E-2</c:v>
                </c:pt>
                <c:pt idx="57">
                  <c:v>3.994703327273301E-2</c:v>
                </c:pt>
                <c:pt idx="58">
                  <c:v>2.8086652028423587E-2</c:v>
                </c:pt>
                <c:pt idx="59">
                  <c:v>2.0879419992983247E-2</c:v>
                </c:pt>
                <c:pt idx="60">
                  <c:v>1.6435372760936897E-2</c:v>
                </c:pt>
                <c:pt idx="61">
                  <c:v>1.3583276156196237E-2</c:v>
                </c:pt>
                <c:pt idx="62">
                  <c:v>1.1649516521033756E-2</c:v>
                </c:pt>
                <c:pt idx="63">
                  <c:v>1.0290594398741868E-2</c:v>
                </c:pt>
                <c:pt idx="64">
                  <c:v>9.2683194975911147E-3</c:v>
                </c:pt>
                <c:pt idx="65">
                  <c:v>8.431646533050766E-3</c:v>
                </c:pt>
                <c:pt idx="66">
                  <c:v>7.7280882296984887E-3</c:v>
                </c:pt>
                <c:pt idx="67">
                  <c:v>7.1193486698008807E-3</c:v>
                </c:pt>
                <c:pt idx="68">
                  <c:v>6.5832496206256249E-3</c:v>
                </c:pt>
                <c:pt idx="69">
                  <c:v>6.1045718836769403E-3</c:v>
                </c:pt>
                <c:pt idx="70">
                  <c:v>5.6757957796066197E-3</c:v>
                </c:pt>
                <c:pt idx="71">
                  <c:v>5.2922051239014034E-3</c:v>
                </c:pt>
                <c:pt idx="72">
                  <c:v>4.9476941345236699E-3</c:v>
                </c:pt>
                <c:pt idx="73">
                  <c:v>4.6347817251773515E-3</c:v>
                </c:pt>
                <c:pt idx="74">
                  <c:v>4.350894224729708E-3</c:v>
                </c:pt>
                <c:pt idx="75">
                  <c:v>4.0924869978380095E-3</c:v>
                </c:pt>
                <c:pt idx="76">
                  <c:v>3.8570225554697217E-3</c:v>
                </c:pt>
                <c:pt idx="77">
                  <c:v>3.6397641176748666E-3</c:v>
                </c:pt>
                <c:pt idx="78">
                  <c:v>3.4389133139090507E-3</c:v>
                </c:pt>
                <c:pt idx="79">
                  <c:v>3.2527823541534649E-3</c:v>
                </c:pt>
                <c:pt idx="80">
                  <c:v>3.0807329556091102E-3</c:v>
                </c:pt>
                <c:pt idx="81">
                  <c:v>2.9228057308549548E-3</c:v>
                </c:pt>
                <c:pt idx="82">
                  <c:v>2.7750104744027849E-3</c:v>
                </c:pt>
                <c:pt idx="83">
                  <c:v>2.6357999347595682E-3</c:v>
                </c:pt>
                <c:pt idx="84">
                  <c:v>2.5048121994591648E-3</c:v>
                </c:pt>
                <c:pt idx="85">
                  <c:v>2.3826300386633249E-3</c:v>
                </c:pt>
                <c:pt idx="86">
                  <c:v>2.2687595503081298E-3</c:v>
                </c:pt>
                <c:pt idx="87">
                  <c:v>2.1622001086728181E-3</c:v>
                </c:pt>
                <c:pt idx="88">
                  <c:v>2.0617011679546684E-3</c:v>
                </c:pt>
                <c:pt idx="89">
                  <c:v>1.9661776199763146E-3</c:v>
                </c:pt>
                <c:pt idx="90">
                  <c:v>1.8764038557808605E-3</c:v>
                </c:pt>
                <c:pt idx="91">
                  <c:v>1.7924262459552238E-3</c:v>
                </c:pt>
                <c:pt idx="92">
                  <c:v>1.7138944190401544E-3</c:v>
                </c:pt>
                <c:pt idx="93">
                  <c:v>1.6397084332964726E-3</c:v>
                </c:pt>
                <c:pt idx="94">
                  <c:v>1.5693480439613332E-3</c:v>
                </c:pt>
                <c:pt idx="95">
                  <c:v>1.5028024043968471E-3</c:v>
                </c:pt>
                <c:pt idx="96">
                  <c:v>1.4401303980123019E-3</c:v>
                </c:pt>
                <c:pt idx="97">
                  <c:v>1.3813428693848339E-3</c:v>
                </c:pt>
                <c:pt idx="98">
                  <c:v>1.3256236655199375E-3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8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240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0.8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Alternative 1b - 1985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Percent Retained Upstream of RM1528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Retention!$B$2:$J$2</c:f>
              <c:strCache>
                <c:ptCount val="9"/>
                <c:pt idx="0">
                  <c:v>Low Full</c:v>
                </c:pt>
                <c:pt idx="1">
                  <c:v>Med Full</c:v>
                </c:pt>
                <c:pt idx="2">
                  <c:v>High Full</c:v>
                </c:pt>
                <c:pt idx="3">
                  <c:v>Low</c:v>
                </c:pt>
                <c:pt idx="4">
                  <c:v>Median</c:v>
                </c:pt>
                <c:pt idx="5">
                  <c:v>High</c:v>
                </c:pt>
                <c:pt idx="6">
                  <c:v>Low Peak</c:v>
                </c:pt>
                <c:pt idx="7">
                  <c:v>Med Peak</c:v>
                </c:pt>
                <c:pt idx="8">
                  <c:v>High Peak</c:v>
                </c:pt>
              </c:strCache>
            </c:strRef>
          </c:cat>
          <c:val>
            <c:numRef>
              <c:f>Retention!$B$3:$J$3</c:f>
              <c:numCache>
                <c:formatCode>0.00%</c:formatCode>
                <c:ptCount val="9"/>
                <c:pt idx="0">
                  <c:v>0.6557541645565268</c:v>
                </c:pt>
                <c:pt idx="1">
                  <c:v>0.7714541404371329</c:v>
                </c:pt>
                <c:pt idx="2">
                  <c:v>0.7714541404371329</c:v>
                </c:pt>
                <c:pt idx="3">
                  <c:v>0.65492108458746512</c:v>
                </c:pt>
                <c:pt idx="4">
                  <c:v>0.77081895587376636</c:v>
                </c:pt>
                <c:pt idx="5">
                  <c:v>0.77080808605766737</c:v>
                </c:pt>
                <c:pt idx="6">
                  <c:v>0.6557541645565268</c:v>
                </c:pt>
                <c:pt idx="7">
                  <c:v>0.6557541645565268</c:v>
                </c:pt>
                <c:pt idx="8">
                  <c:v>0.7714541404371329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3-44E2-BF6F-F06FC3E9B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3387128"/>
        <c:axId val="873390328"/>
        <c:axId val="0"/>
      </c:bar3DChart>
      <c:catAx>
        <c:axId val="87338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90328"/>
        <c:crosses val="autoZero"/>
        <c:auto val="1"/>
        <c:lblAlgn val="ctr"/>
        <c:lblOffset val="100"/>
        <c:noMultiLvlLbl val="0"/>
      </c:catAx>
      <c:valAx>
        <c:axId val="8733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28D59B-1E85-4B18-8F18-18C34C5DBBA7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787BFC-69F0-494B-9A0A-7E55977D8B96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4A9CA-6D0D-4C17-A310-CD8DD50FE9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4E3E4-0F7A-4245-BD57-A94494B4A6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0.41851</cdr:x>
      <cdr:y>0.09827</cdr:y>
    </cdr:from>
    <cdr:to>
      <cdr:x>0.42334</cdr:x>
      <cdr:y>0.56972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5C7BE8D-E2A5-441E-A569-86C0C892E574}"/>
            </a:ext>
          </a:extLst>
        </cdr:cNvPr>
        <cdr:cNvCxnSpPr/>
      </cdr:nvCxnSpPr>
      <cdr:spPr>
        <a:xfrm xmlns:a="http://schemas.openxmlformats.org/drawingml/2006/main">
          <a:off x="3626184" y="618289"/>
          <a:ext cx="41777" cy="296611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0.47445</cdr:x>
      <cdr:y>0.27756</cdr:y>
    </cdr:from>
    <cdr:to>
      <cdr:x>0.47637</cdr:x>
      <cdr:y>0.56972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CA917CA-178C-47A2-9511-7B7D241BF962}"/>
            </a:ext>
          </a:extLst>
        </cdr:cNvPr>
        <cdr:cNvCxnSpPr/>
      </cdr:nvCxnSpPr>
      <cdr:spPr>
        <a:xfrm xmlns:a="http://schemas.openxmlformats.org/drawingml/2006/main">
          <a:off x="4110789" y="1746250"/>
          <a:ext cx="16711" cy="183815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0.42141</cdr:x>
      <cdr:y>0.09695</cdr:y>
    </cdr:from>
    <cdr:to>
      <cdr:x>0.89296</cdr:x>
      <cdr:y>0.09827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7F93F69D-CA04-4553-9801-9B4F93A5CF85}"/>
            </a:ext>
          </a:extLst>
        </cdr:cNvPr>
        <cdr:cNvCxnSpPr/>
      </cdr:nvCxnSpPr>
      <cdr:spPr>
        <a:xfrm xmlns:a="http://schemas.openxmlformats.org/drawingml/2006/main" flipV="1">
          <a:off x="3651250" y="609934"/>
          <a:ext cx="4085724" cy="835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0.47541</cdr:x>
      <cdr:y>0.28021</cdr:y>
    </cdr:from>
    <cdr:to>
      <cdr:x>0.89392</cdr:x>
      <cdr:y>0.28021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E8C6A89C-23F1-477F-ABAC-EA733D1D2060}"/>
            </a:ext>
          </a:extLst>
        </cdr:cNvPr>
        <cdr:cNvCxnSpPr/>
      </cdr:nvCxnSpPr>
      <cdr:spPr>
        <a:xfrm xmlns:a="http://schemas.openxmlformats.org/drawingml/2006/main">
          <a:off x="4119146" y="1762961"/>
          <a:ext cx="36261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155575</xdr:rowOff>
    </xdr:from>
    <xdr:to>
      <xdr:col>10</xdr:col>
      <xdr:colOff>12700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28940-0FD7-4743-8211-CE54E8A3E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ist/Missouri%20AM/Alternative%20Hydrograph/Peck%20WQ_Drift/Output/Alt2a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Calcs"/>
      <sheetName val="Outputs"/>
      <sheetName val="Plot All"/>
      <sheetName val="Zoom1"/>
      <sheetName val="Zoom2"/>
      <sheetName val="Retentio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>
        <row r="1">
          <cell r="B1" t="str">
            <v xml:space="preserve">% Retained; Temp - </v>
          </cell>
        </row>
        <row r="2">
          <cell r="B2" t="str">
            <v>Low</v>
          </cell>
          <cell r="C2" t="str">
            <v>Median</v>
          </cell>
          <cell r="D2" t="str">
            <v>High</v>
          </cell>
        </row>
        <row r="3">
          <cell r="A3">
            <v>24284</v>
          </cell>
          <cell r="B3">
            <v>8.8495087686167092E-3</v>
          </cell>
          <cell r="C3">
            <v>1.0482434946693563E-2</v>
          </cell>
          <cell r="D3">
            <v>1.2720611002643054E-2</v>
          </cell>
        </row>
        <row r="4">
          <cell r="A4">
            <v>25001</v>
          </cell>
          <cell r="B4">
            <v>2.4193945317938208E-3</v>
          </cell>
          <cell r="C4">
            <v>2.6775598446661347E-3</v>
          </cell>
          <cell r="D4">
            <v>3.4237431309789746E-3</v>
          </cell>
        </row>
        <row r="5">
          <cell r="A5">
            <v>27598</v>
          </cell>
          <cell r="B5">
            <v>0.12016038046565541</v>
          </cell>
          <cell r="C5">
            <v>0.15337438572225376</v>
          </cell>
          <cell r="D5">
            <v>0.1735312784711748</v>
          </cell>
        </row>
        <row r="6">
          <cell r="A6">
            <v>29398</v>
          </cell>
          <cell r="B6">
            <v>2.1830022360696658E-3</v>
          </cell>
          <cell r="C6">
            <v>3.5091868993916996E-3</v>
          </cell>
          <cell r="D6">
            <v>4.8021527295981385E-3</v>
          </cell>
        </row>
        <row r="7">
          <cell r="A7">
            <v>30493</v>
          </cell>
          <cell r="B7">
            <v>2.6568086560832031E-2</v>
          </cell>
          <cell r="C7">
            <v>2.6568086560832031E-2</v>
          </cell>
          <cell r="D7">
            <v>3.8339423705056441E-2</v>
          </cell>
        </row>
        <row r="8">
          <cell r="A8">
            <v>30845</v>
          </cell>
          <cell r="B8">
            <v>2.3584655916062909E-2</v>
          </cell>
          <cell r="C8">
            <v>3.6656075253476264E-2</v>
          </cell>
          <cell r="D8">
            <v>4.3582176128189182E-2</v>
          </cell>
        </row>
        <row r="9">
          <cell r="A9">
            <v>31210</v>
          </cell>
          <cell r="B9">
            <v>1.2822344899483496E-3</v>
          </cell>
          <cell r="C9">
            <v>1.7933108754767688E-3</v>
          </cell>
          <cell r="D9">
            <v>2.0112640083024447E-3</v>
          </cell>
        </row>
        <row r="10">
          <cell r="A10">
            <v>31940</v>
          </cell>
          <cell r="B10">
            <v>0.23995863693544411</v>
          </cell>
          <cell r="C10">
            <v>0.28818006128474072</v>
          </cell>
          <cell r="D10">
            <v>0.34932067721188964</v>
          </cell>
        </row>
        <row r="11">
          <cell r="A11">
            <v>35958</v>
          </cell>
          <cell r="B11">
            <v>6.923940551228561E-3</v>
          </cell>
          <cell r="C11">
            <v>9.0847655905810336E-3</v>
          </cell>
          <cell r="D11">
            <v>1.2283036703708231E-2</v>
          </cell>
        </row>
        <row r="12">
          <cell r="A12">
            <v>40729</v>
          </cell>
          <cell r="B12">
            <v>1.0937459767465195E-3</v>
          </cell>
          <cell r="C12">
            <v>3.4022569351940023E-3</v>
          </cell>
          <cell r="D12">
            <v>8.3293628591338664E-3</v>
          </cell>
        </row>
        <row r="13">
          <cell r="A13">
            <v>41072</v>
          </cell>
          <cell r="B13">
            <v>2.5370658529449072E-3</v>
          </cell>
          <cell r="C13">
            <v>3.4746886137198636E-3</v>
          </cell>
          <cell r="D13">
            <v>5.0847154479915693E-3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457" dataDxfId="456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455"/>
    <tableColumn id="7" xr3:uid="{9B33B5B0-138A-4585-AD22-F5E9249CE82B}" name="59 (26JUN1985 06:00:00)-Water Temperature (C)" dataDxfId="454"/>
    <tableColumn id="8" xr3:uid="{1756ABFF-9769-4645-A309-62BA6727EDE5}" name="59 (26JUN1985 06:00:00)-upstream face - advection mass (g)" dataDxfId="453"/>
    <tableColumn id="9" xr3:uid="{09447EEC-AFA4-4D42-815A-89BBB398D48A}" name="1" dataDxfId="452"/>
    <tableColumn id="10" xr3:uid="{4E125E57-4A66-4996-9012-94C8E25E4014}" name="60 (26JUN1985 09:00:00)-upstream face - velocity (m/s)" dataDxfId="451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450"/>
    <tableColumn id="15" xr3:uid="{F66BF448-29AF-4589-85F1-7909E695A837}" name="61 (26JUN1985 12:00:00)-Water Temperature (C)" dataDxfId="449"/>
    <tableColumn id="16" xr3:uid="{F5D0AF80-4B37-4C3D-9C17-E0CC02B98B7A}" name="61 (26JUN1985 12:00:00)-upstream face - advection mass (g)" dataDxfId="448"/>
    <tableColumn id="17" xr3:uid="{D98C6D9D-3FA7-4611-8E60-C2E928374DB7}" name="3" dataDxfId="447"/>
    <tableColumn id="18" xr3:uid="{9D52D908-AA27-4EB8-B507-B94947BED720}" name="62 (26JUN1985 15:00:00)-upstream face - velocity (m/s)" dataDxfId="44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445"/>
    <tableColumn id="23" xr3:uid="{1E81245E-1BF6-4495-8D34-0B0476135D8B}" name="63 (26JUN1985 18:00:00)-Water Temperature (C)" dataDxfId="444"/>
    <tableColumn id="24" xr3:uid="{C43264BB-8B53-420E-8688-C20E2A918C6D}" name="63 (26JUN1985 18:00:00)-upstream face - advection mass (g)" dataDxfId="443"/>
    <tableColumn id="25" xr3:uid="{29E133B8-6A48-4384-A1A6-ADD23970D492}" name="5" dataDxfId="442"/>
    <tableColumn id="26" xr3:uid="{09A0A386-D059-44F1-9362-E5E5D13D1972}" name="64 (26JUN1985 21:00:00)-upstream face - velocity (m/s)" dataDxfId="441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440"/>
    <tableColumn id="31" xr3:uid="{908EE888-6291-4DED-8102-41C20A1D9284}" name="65 (27JUN1985 00:00:00)-Water Temperature (C)" dataDxfId="439"/>
    <tableColumn id="32" xr3:uid="{4E7CE661-EA6F-4D33-8FCF-77A45D777E61}" name="65 (27JUN1985 00:00:00)-upstream face - advection mass (g)" dataDxfId="438"/>
    <tableColumn id="33" xr3:uid="{FD007C3E-BF18-4FAA-A351-74999F5C4766}" name="7" dataDxfId="437"/>
    <tableColumn id="34" xr3:uid="{DE9EF682-CD0B-43FD-BED9-3F3044745E6E}" name="66 (27JUN1985 03:00:00)-upstream face - velocity (m/s)" dataDxfId="436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435"/>
    <tableColumn id="39" xr3:uid="{23DCA0AD-B9EB-4AA0-89FE-777F0654D31A}" name="67 (27JUN1985 06:00:00)-Water Temperature (C)" dataDxfId="434"/>
    <tableColumn id="40" xr3:uid="{9F5E9506-303A-423A-9ABB-7C398C465AF0}" name="67 (27JUN1985 06:00:00)-upstream face - advection mass (g)" dataDxfId="433"/>
    <tableColumn id="41" xr3:uid="{F597D5F9-A191-464F-B3D8-307602CFB94B}" name="9" dataDxfId="432"/>
    <tableColumn id="42" xr3:uid="{63365DCD-0701-48C2-90A4-0F1813FEAAE0}" name="68 (27JUN1985 09:00:00)-upstream face - velocity (m/s)" dataDxfId="431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430"/>
    <tableColumn id="47" xr3:uid="{FA38CB63-E203-48D9-9400-3FE24DBE1D81}" name="69 (27JUN1985 12:00:00)-Water Temperature (C)" dataDxfId="429"/>
    <tableColumn id="48" xr3:uid="{2BB53E3E-7C45-4E90-B00A-1DDCE9FABDD5}" name="69 (27JUN1985 12:00:00)-upstream face - advection mass (g)" dataDxfId="428"/>
    <tableColumn id="49" xr3:uid="{B5F5192B-FA68-481D-93E8-8D515395FEE3}" name="11" dataDxfId="427"/>
    <tableColumn id="50" xr3:uid="{ACC390AC-DA8B-411A-B726-AD251816446D}" name="70 (27JUN1985 15:00:00)-upstream face - velocity (m/s)" dataDxfId="426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425"/>
    <tableColumn id="55" xr3:uid="{8E498F5F-68D5-472F-BD14-7448FC784979}" name="71 (27JUN1985 18:00:00)-Water Temperature (C)" dataDxfId="424"/>
    <tableColumn id="56" xr3:uid="{EA327C03-3EB3-4FDD-BDF6-D7576A23DA1D}" name="71 (27JUN1985 18:00:00)-upstream face - advection mass (g)" dataDxfId="423"/>
    <tableColumn id="57" xr3:uid="{4A3ABDF4-A5C5-4FA0-A67F-001998DA643F}" name="13" dataDxfId="422"/>
    <tableColumn id="58" xr3:uid="{CBE0E5E2-76D4-4C7C-9E35-23DA8CE3C97C}" name="72 (27JUN1985 21:00:00)-upstream face - velocity (m/s)" dataDxfId="421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420"/>
    <tableColumn id="63" xr3:uid="{D201A04A-308D-4497-8F13-A13ADCE3C2CD}" name="73 (28JUN1985 00:00:00)-Water Temperature (C)" dataDxfId="419"/>
    <tableColumn id="64" xr3:uid="{CB7FC832-41FF-498D-AF2C-40A9C875D342}" name="73 (28JUN1985 00:00:00)-upstream face - advection mass (g)" dataDxfId="418"/>
    <tableColumn id="65" xr3:uid="{6428C751-4879-412A-8FDA-BC896BF3F44C}" name="15" dataDxfId="417"/>
    <tableColumn id="66" xr3:uid="{620846C1-06ED-4ED4-BC9F-805044884BE0}" name="74 (28JUN1985 03:00:00)-upstream face - velocity (m/s)" dataDxfId="416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415"/>
    <tableColumn id="71" xr3:uid="{E1B2E1C9-82D0-4675-B0AD-E9D17CA33EA1}" name="75 (28JUN1985 06:00:00)-Water Temperature (C)" dataDxfId="414"/>
    <tableColumn id="72" xr3:uid="{78DE98F1-D0F9-4F32-B36F-E16B5D41DC71}" name="75 (28JUN1985 06:00:00)-upstream face - advection mass (g)" dataDxfId="413"/>
    <tableColumn id="73" xr3:uid="{35FC94EC-A9F8-4232-81DB-7B336114C08A}" name="17" dataDxfId="412"/>
    <tableColumn id="74" xr3:uid="{924AD67F-FE1E-49AF-B977-D08EEDC7F7BD}" name="76 (28JUN1985 09:00:00)-upstream face - velocity (m/s)" dataDxfId="411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410"/>
    <tableColumn id="79" xr3:uid="{3DE76575-AA1D-407B-AE35-423DCEA39A13}" name="77 (28JUN1985 12:00:00)-Water Temperature (C)" dataDxfId="409"/>
    <tableColumn id="80" xr3:uid="{38786C03-B77C-45C0-973C-3A7AFE1C01D3}" name="77 (28JUN1985 12:00:00)-upstream face - advection mass (g)" dataDxfId="408"/>
    <tableColumn id="81" xr3:uid="{3D697206-05E1-4CFB-B173-F171D0631DB8}" name="19" dataDxfId="407"/>
    <tableColumn id="82" xr3:uid="{0384D0F8-E180-4798-A613-6CE2D1C51CAB}" name="78 (28JUN1985 15:00:00)-upstream face - velocity (m/s)" dataDxfId="406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405"/>
    <tableColumn id="87" xr3:uid="{F0C75BFE-C39B-4398-A31F-7A55E2B1B812}" name="79 (28JUN1985 18:00:00)-Water Temperature (C)" dataDxfId="404"/>
    <tableColumn id="88" xr3:uid="{8AFF2D36-72EC-4B47-9314-7632F19FBDD6}" name="79 (28JUN1985 18:00:00)-upstream face - advection mass (g)" dataDxfId="403"/>
    <tableColumn id="89" xr3:uid="{D4EA85BB-7596-42DE-AF75-3A14B190FA47}" name="21" dataDxfId="402"/>
    <tableColumn id="90" xr3:uid="{618934F3-C6BF-4351-9EA9-F24CE1790DBF}" name="80 (28JUN1985 21:00:00)-upstream face - velocity (m/s)" dataDxfId="401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400"/>
    <tableColumn id="95" xr3:uid="{32369B64-9833-4983-B56E-7CE686A363AC}" name="81 (29JUN1985 00:00:00)-Water Temperature (C)" dataDxfId="399"/>
    <tableColumn id="96" xr3:uid="{F3DA2F35-99D6-42C2-9FF2-45D1C7F02228}" name="81 (29JUN1985 00:00:00)-upstream face - advection mass (g)" dataDxfId="398"/>
    <tableColumn id="97" xr3:uid="{75A75FFF-4227-4CED-BA21-20939A15504C}" name="23" dataDxfId="397"/>
    <tableColumn id="98" xr3:uid="{64BD1D9D-FE5D-4280-BE45-7E54F8050113}" name="82 (29JUN1985 03:00:00)-upstream face - velocity (m/s)" dataDxfId="3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395"/>
    <tableColumn id="103" xr3:uid="{4AAB65DD-423F-4BE3-B3C2-06EF376B06D0}" name="83 (29JUN1985 06:00:00)-Water Temperature (C)" dataDxfId="394"/>
    <tableColumn id="104" xr3:uid="{B3965F5A-B79F-48D0-9944-7F49B0E50E4C}" name="83 (29JUN1985 06:00:00)-upstream face - advection mass (g)" dataDxfId="393"/>
    <tableColumn id="105" xr3:uid="{505DFBE9-3505-4F5A-85A4-D4AB4151BD06}" name="25" dataDxfId="392"/>
    <tableColumn id="106" xr3:uid="{6B436122-B882-4BB0-9A53-576BBE095422}" name="84 (29JUN1985 09:00:00)-upstream face - velocity (m/s)" dataDxfId="391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390"/>
    <tableColumn id="111" xr3:uid="{5B83572C-0D07-49C6-AF1A-E2CDDAEA61F8}" name="85 (29JUN1985 12:00:00)-Water Temperature (C)" dataDxfId="389"/>
    <tableColumn id="112" xr3:uid="{6CC3B1AA-94FF-46A8-9A21-F948E7482F95}" name="85 (29JUN1985 12:00:00)-upstream face - advection mass (g)" dataDxfId="388"/>
    <tableColumn id="113" xr3:uid="{EC351033-C5BC-408E-A3D8-C6E9764ACA47}" name="27" dataDxfId="387"/>
    <tableColumn id="114" xr3:uid="{7DE6DC73-CF45-4A33-872E-C4314F48FAA1}" name="86 (29JUN1985 15:00:00)-upstream face - velocity (m/s)" dataDxfId="386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385"/>
    <tableColumn id="119" xr3:uid="{5FA0077F-1ED7-450F-A503-9F391E559DD9}" name="87 (29JUN1985 18:00:00)-Water Temperature (C)" dataDxfId="384"/>
    <tableColumn id="120" xr3:uid="{58518593-63E3-4ACE-B6C0-A1EA3469273B}" name="87 (29JUN1985 18:00:00)-upstream face - advection mass (g)" dataDxfId="383"/>
    <tableColumn id="121" xr3:uid="{72F9738D-4643-41AB-96FE-EAC2EBC435EB}" name="29" dataDxfId="382"/>
    <tableColumn id="122" xr3:uid="{23C99E3F-F0EB-4335-8D8C-9542B49312FC}" name="88 (29JUN1985 21:00:00)-upstream face - velocity (m/s)" dataDxfId="381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380"/>
    <tableColumn id="127" xr3:uid="{8696CE58-3757-4A06-8767-66969EF007E6}" name="89 (30JUN1985 00:00:00)-Water Temperature (C)" dataDxfId="379"/>
    <tableColumn id="128" xr3:uid="{F94EC257-9E2E-4B0C-889B-06A2AB8A103B}" name="89 (30JUN1985 00:00:00)-upstream face - advection mass (g)" dataDxfId="378"/>
    <tableColumn id="129" xr3:uid="{62DACBD1-2502-4E2F-9ACB-444DFC4862AF}" name="31" dataDxfId="377"/>
    <tableColumn id="130" xr3:uid="{A410DA0E-8463-4512-84BF-95DF4DB4BBDB}" name="90 (30JUN1985 03:00:00)-upstream face - velocity (m/s)" dataDxfId="376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375"/>
    <tableColumn id="135" xr3:uid="{D572534E-E12D-4C00-9CD4-7845D82BF8F3}" name="91 (30JUN1985 06:00:00)-Water Temperature (C)" dataDxfId="374"/>
    <tableColumn id="136" xr3:uid="{0071A96B-E966-48E4-B144-D16C7A2E3FFE}" name="91 (30JUN1985 06:00:00)-upstream face - advection mass (g)" dataDxfId="373"/>
    <tableColumn id="137" xr3:uid="{CF13EC21-83AD-4246-9292-A718F42F5109}" name="33" dataDxfId="372"/>
    <tableColumn id="138" xr3:uid="{B4BFD64E-8BAB-46F9-B952-FAE06B4A16BB}" name="92 (30JUN1985 09:00:00)-upstream face - velocity (m/s)" dataDxfId="371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370"/>
    <tableColumn id="143" xr3:uid="{3893D288-7BF3-430C-ADD5-18E960D667F7}" name="93 (30JUN1985 12:00:00)-Water Temperature (C)" dataDxfId="369"/>
    <tableColumn id="144" xr3:uid="{211667C4-599D-4456-B2FB-62A292305848}" name="93 (30JUN1985 12:00:00)-upstream face - advection mass (g)" dataDxfId="368"/>
    <tableColumn id="145" xr3:uid="{F3315CB4-24A0-4C38-BDC1-B35B279302DE}" name="35" dataDxfId="367"/>
    <tableColumn id="146" xr3:uid="{3A5E59A3-BDF8-4B37-860D-B56843C6EBD5}" name="94 (30JUN1985 15:00:00)-upstream face - velocity (m/s)" dataDxfId="366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365"/>
    <tableColumn id="151" xr3:uid="{D5FED075-8C72-4226-948B-E5CAD0011DB3}" name="95 (30JUN1985 18:00:00)-Water Temperature (C)" dataDxfId="364"/>
    <tableColumn id="152" xr3:uid="{1EEA9ADF-F687-4F86-A48A-1277E3A9A9EC}" name="95 (30JUN1985 18:00:00)-upstream face - advection mass (g)" dataDxfId="363"/>
    <tableColumn id="153" xr3:uid="{ADC3A371-D097-406B-A86A-674C2C241B10}" name="37" dataDxfId="362"/>
    <tableColumn id="154" xr3:uid="{6925D149-E84B-4AEE-8FAE-7E7EC031ECA3}" name="96 (30JUN1985 21:00:00)-upstream face - velocity (m/s)" dataDxfId="361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360"/>
    <tableColumn id="159" xr3:uid="{1C7E2665-548A-4337-B393-9F3C6A4FDCA9}" name="97 (01JUL1985 00:00:00)-Water Temperature (C)" dataDxfId="359"/>
    <tableColumn id="160" xr3:uid="{7F42F03C-C6C2-471D-883A-DEAF657E15EC}" name="97 (01JUL1985 00:00:00)-upstream face - advection mass (g)" dataDxfId="358"/>
    <tableColumn id="161" xr3:uid="{2A9D0637-8E15-4680-8EF1-8BCCBCB937D9}" name="39" dataDxfId="357"/>
    <tableColumn id="162" xr3:uid="{E0D9739C-D40A-49A4-9DEB-FD29A24639F5}" name="98 (01JUL1985 03:00:00)-upstream face - velocity (m/s)" dataDxfId="356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355"/>
    <tableColumn id="167" xr3:uid="{19D3ECB4-19B7-4B62-9D07-50245C0CFF20}" name="99 (01JUL1985 06:00:00)-Water Temperature (C)" dataDxfId="354"/>
    <tableColumn id="168" xr3:uid="{D3A9245B-E6D9-44CF-B565-7246E153E970}" name="99 (01JUL1985 06:00:00)-upstream face - advection mass (g)" dataDxfId="353"/>
    <tableColumn id="169" xr3:uid="{370CBA1F-5821-4B90-A32C-73BEC757531E}" name="41" dataDxfId="352"/>
    <tableColumn id="170" xr3:uid="{6C239E72-FA0A-483F-929B-45964FDC6D82}" name="100 (01JUL1985 09:00:00)-upstream face - velocity (m/s)" dataDxfId="351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350"/>
    <tableColumn id="175" xr3:uid="{FDAA5F1B-FA31-4841-9AA1-320BA51D375C}" name="101 (01JUL1985 12:00:00)-Water Temperature (C)" dataDxfId="349"/>
    <tableColumn id="176" xr3:uid="{29055507-F86D-4934-BAAF-E12F70780A80}" name="101 (01JUL1985 12:00:00)-upstream face - advection mass (g)" dataDxfId="348"/>
    <tableColumn id="177" xr3:uid="{D527E4DD-B33E-4098-BCAF-0CFF57B104EC}" name="43" dataDxfId="347"/>
    <tableColumn id="178" xr3:uid="{04BBA030-1143-468F-98A8-EFC66AE43D3A}" name="102 (01JUL1985 15:00:00)-upstream face - velocity (m/s)" dataDxfId="34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345"/>
    <tableColumn id="183" xr3:uid="{16808307-1E1F-41FD-93CE-C4D2F5A51900}" name="103 (01JUL1985 18:00:00)-Water Temperature (C)" dataDxfId="344"/>
    <tableColumn id="184" xr3:uid="{4AF8B9DF-C8F3-4568-B22A-2697C5D14482}" name="103 (01JUL1985 18:00:00)-upstream face - advection mass (g)" dataDxfId="343"/>
    <tableColumn id="185" xr3:uid="{23E6E83A-1436-4EC7-BC5D-CBC941F99E7C}" name="45" dataDxfId="342"/>
    <tableColumn id="186" xr3:uid="{10F244B7-1FAC-4BB2-823A-C0046530BE4B}" name="104 (01JUL1985 21:00:00)-upstream face - velocity (m/s)" dataDxfId="341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340"/>
    <tableColumn id="191" xr3:uid="{8E93425B-2B65-47D9-817B-9B05BA1EBE25}" name="105 (02JUL1985 00:00:00)-Water Temperature (C)" dataDxfId="339"/>
    <tableColumn id="192" xr3:uid="{F76AEEF7-D0DC-4679-9909-2AD08E671ACB}" name="105 (02JUL1985 00:00:00)-upstream face - advection mass (g)" dataDxfId="338"/>
    <tableColumn id="193" xr3:uid="{EB487CA0-0B2A-4BF4-9A03-6CDA2357F288}" name="47" dataDxfId="337"/>
    <tableColumn id="194" xr3:uid="{2F099213-7E56-4EBC-BAC4-20C726BF047F}" name="106 (02JUL1985 03:00:00)-upstream face - velocity (m/s)" dataDxfId="336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335"/>
    <tableColumn id="199" xr3:uid="{A4AC104B-4471-4D9E-ABE9-2F60F7D78311}" name="107 (02JUL1985 06:00:00)-Water Temperature (C)" dataDxfId="334"/>
    <tableColumn id="200" xr3:uid="{C090C9C3-E39A-4B16-AAE2-ABB140421622}" name="107 (02JUL1985 06:00:00)-upstream face - advection mass (g)" dataDxfId="333"/>
    <tableColumn id="201" xr3:uid="{046AEB92-8B64-478F-AF8A-2E4AF705A870}" name="49" dataDxfId="332"/>
    <tableColumn id="202" xr3:uid="{BB5C7FD2-492B-4104-81CA-ED890C59FFE6}" name="108 (02JUL1985 09:00:00)-upstream face - velocity (m/s)" dataDxfId="331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330"/>
    <tableColumn id="207" xr3:uid="{5BB244EF-6BBB-4F85-A3BE-3BCEB88AD9B0}" name="109 (02JUL1985 12:00:00)-Water Temperature (C)" dataDxfId="329"/>
    <tableColumn id="208" xr3:uid="{564F654F-AE82-4E31-8467-C7F2F8CAC872}" name="109 (02JUL1985 12:00:00)-upstream face - advection mass (g)" dataDxfId="328"/>
    <tableColumn id="209" xr3:uid="{C7F36B87-8C38-4F63-98CB-8F7C42FAA8D6}" name="51" dataDxfId="327"/>
    <tableColumn id="210" xr3:uid="{F5F181B5-6B96-4619-B921-9A229951014C}" name="110 (02JUL1985 15:00:00)-upstream face - velocity (m/s)" dataDxfId="326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325"/>
    <tableColumn id="215" xr3:uid="{131FF703-2A65-4925-9932-464337346708}" name="111 (02JUL1985 18:00:00)-Water Temperature (C)" dataDxfId="324"/>
    <tableColumn id="216" xr3:uid="{01D361E7-2663-4E71-8A5E-DDDEB65F83E0}" name="111 (02JUL1985 18:00:00)-upstream face - advection mass (g)" dataDxfId="323"/>
    <tableColumn id="217" xr3:uid="{5FB5842B-5F15-4F94-B8A1-B2D6EF71EE17}" name="53" dataDxfId="322"/>
    <tableColumn id="218" xr3:uid="{68C5CF56-0F6C-44F6-862B-CC82A4282FC4}" name="112 (02JUL1985 21:00:00)-upstream face - velocity (m/s)" dataDxfId="321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320"/>
    <tableColumn id="223" xr3:uid="{336F40E6-2DEB-49C0-8089-22F39656F65D}" name="113 (03JUL1985 00:00:00)-Water Temperature (C)" dataDxfId="319"/>
    <tableColumn id="224" xr3:uid="{748EB0EC-A643-413A-BECE-52C02CDA258A}" name="113 (03JUL1985 00:00:00)-upstream face - advection mass (g)" dataDxfId="318"/>
    <tableColumn id="225" xr3:uid="{C6F0361D-9F5A-4718-92E9-ACF36CF8993C}" name="55" dataDxfId="317"/>
    <tableColumn id="226" xr3:uid="{272F3D1E-DFC3-4BF4-8ED7-113D9376569F}" name="114 (03JUL1985 03:00:00)-upstream face - velocity (m/s)" dataDxfId="316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315"/>
    <tableColumn id="231" xr3:uid="{687271CD-99FD-4890-80F7-7B2F625B3637}" name="115 (03JUL1985 06:00:00)-Water Temperature (C)" dataDxfId="314"/>
    <tableColumn id="232" xr3:uid="{DC00C39C-DCD4-4608-98EB-812D12C580B2}" name="115 (03JUL1985 06:00:00)-upstream face - advection mass (g)" dataDxfId="313"/>
    <tableColumn id="233" xr3:uid="{7E0EF5E5-FBB9-48B5-A3D4-87E926E982D9}" name="57" dataDxfId="312"/>
    <tableColumn id="234" xr3:uid="{6CD86E81-27DE-4F6D-B1EC-D6DB9FD137DA}" name="116 (03JUL1985 09:00:00)-upstream face - velocity (m/s)" dataDxfId="311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310"/>
    <tableColumn id="239" xr3:uid="{F1840C4F-D86C-40D1-884B-C0BF367C3D3F}" name="117 (03JUL1985 12:00:00)-Water Temperature (C)" dataDxfId="309"/>
    <tableColumn id="240" xr3:uid="{1F7E198A-0863-4B73-8C8B-DEACDAA7CEB1}" name="117 (03JUL1985 12:00:00)-upstream face - advection mass (g)" dataDxfId="308"/>
    <tableColumn id="241" xr3:uid="{19ED57AC-8FF2-4AD3-A6D2-F67805E2C9CA}" name="59" dataDxfId="307"/>
    <tableColumn id="242" xr3:uid="{7F50C426-23AF-447B-993C-C346720D75CB}" name="118 (03JUL1985 15:00:00)-upstream face - velocity (m/s)" dataDxfId="306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305"/>
    <tableColumn id="247" xr3:uid="{7944C33C-6EF2-42DD-939A-1DF8F94F6FD6}" name="119 (03JUL1985 18:00:00)-Water Temperature (C)" dataDxfId="304"/>
    <tableColumn id="248" xr3:uid="{C6F1DE43-4049-4B02-B467-4D0F36F2BBE9}" name="119 (03JUL1985 18:00:00)-upstream face - advection mass (g)" dataDxfId="303"/>
    <tableColumn id="249" xr3:uid="{B1A9C3DE-6FA5-4572-9C29-935E19905BE5}" name="61" dataDxfId="302"/>
    <tableColumn id="250" xr3:uid="{01DFCFC3-9FBD-4D8E-BDF1-6CD1D8ADECC8}" name="120 (03JUL1985 21:00:00)-upstream face - velocity (m/s)" dataDxfId="301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300"/>
    <tableColumn id="255" xr3:uid="{D084957B-782D-44F0-89A8-627E9EE94739}" name="121 (04JUL1985 00:00:00)-Water Temperature (C)" dataDxfId="299"/>
    <tableColumn id="256" xr3:uid="{5363669C-17CC-487D-8B31-EBFD41D362EB}" name="121 (04JUL1985 00:00:00)-upstream face - advection mass (g)" dataDxfId="298"/>
    <tableColumn id="257" xr3:uid="{C8007738-3FBF-45CD-8BC5-48B5344438A1}" name="63" dataDxfId="297"/>
    <tableColumn id="258" xr3:uid="{0889F647-25BE-4383-AFEE-FE9F0ED12D46}" name="122 (04JUL1985 03:00:00)-upstream face - velocity (m/s)" dataDxfId="29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295"/>
    <tableColumn id="263" xr3:uid="{A4A09DFD-568C-4BE5-8827-525EA3E4F533}" name="123 (04JUL1985 06:00:00)-Water Temperature (C)" dataDxfId="294"/>
    <tableColumn id="264" xr3:uid="{863ECD1A-F4B2-470C-962F-0E510D9F50A0}" name="123 (04JUL1985 06:00:00)-upstream face - advection mass (g)" dataDxfId="293"/>
    <tableColumn id="265" xr3:uid="{124D71C1-EDF6-4957-A932-53AAEF4D55C2}" name="65" dataDxfId="292"/>
    <tableColumn id="266" xr3:uid="{71F5B081-A284-4534-9CBC-91367120B933}" name="124 (04JUL1985 09:00:00)-upstream face - velocity (m/s)" dataDxfId="291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290"/>
    <tableColumn id="271" xr3:uid="{63405835-201A-4031-98B9-35083B3BCC27}" name="125 (04JUL1985 12:00:00)-Water Temperature (C)" dataDxfId="289"/>
    <tableColumn id="272" xr3:uid="{9F10C1BD-5083-4592-92A8-DD8DA34C59B3}" name="125 (04JUL1985 12:00:00)-upstream face - advection mass (g)" dataDxfId="288"/>
    <tableColumn id="273" xr3:uid="{2E9D3416-9D93-4B31-B3F3-817F3B3F305F}" name="67" dataDxfId="287"/>
    <tableColumn id="274" xr3:uid="{5507C831-813A-4F59-B422-86AB4C1E60D7}" name="126 (04JUL1985 15:00:00)-upstream face - velocity (m/s)" dataDxfId="286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285"/>
    <tableColumn id="279" xr3:uid="{DB70B9F1-7933-496B-B8F6-8CD5A0417577}" name="127 (04JUL1985 18:00:00)-Water Temperature (C)" dataDxfId="284"/>
    <tableColumn id="280" xr3:uid="{D50A3B31-3CAA-4084-A9BC-94334B510BB4}" name="127 (04JUL1985 18:00:00)-upstream face - advection mass (g)" dataDxfId="283"/>
    <tableColumn id="281" xr3:uid="{E8583CCE-9812-47E7-AA5A-267300E081EC}" name="69" dataDxfId="282"/>
    <tableColumn id="282" xr3:uid="{B2273A60-75C6-4719-8B5A-90B91297A548}" name="128 (04JUL1985 21:00:00)-upstream face - velocity (m/s)" dataDxfId="281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280"/>
    <tableColumn id="287" xr3:uid="{5522875A-6C19-496E-88DF-6C434861D755}" name="129 (05JUL1985 00:00:00)-Water Temperature (C)" dataDxfId="279"/>
    <tableColumn id="288" xr3:uid="{8138BC16-4DEB-45C6-8C97-0E9B296E4DA0}" name="129 (05JUL1985 00:00:00)-upstream face - advection mass (g)" dataDxfId="278"/>
    <tableColumn id="289" xr3:uid="{A7AD5C6B-A016-49E8-ADAA-4D135E04108F}" name="71" dataDxfId="277"/>
    <tableColumn id="290" xr3:uid="{F4FAABD0-08AC-4397-9502-EB01F98F2EAB}" name="130 (05JUL1985 03:00:00)-upstream face - velocity (m/s)" dataDxfId="276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/>
    <tableColumn id="294" xr3:uid="{7B57610E-1069-45D5-8119-ABC721280712}" name="131 (05JUL1985 06:00:00)-upstream face - velocity (m/s)" dataDxfId="275"/>
    <tableColumn id="295" xr3:uid="{F6F57205-67AC-4A69-8E1A-853E374FE070}" name="131 (05JUL1985 06:00:00)-Water Temperature (C)" dataDxfId="274"/>
    <tableColumn id="296" xr3:uid="{E50C97A7-2F53-456A-9317-1D9EB4336869}" name="131 (05JUL1985 06:00:00)-upstream face - advection mass (g)" dataDxfId="273"/>
    <tableColumn id="297" xr3:uid="{68A9B3A6-5246-4542-80B1-3168B69A974B}" name="73" dataDxfId="272"/>
    <tableColumn id="298" xr3:uid="{F98A992E-8F7F-4F80-87AA-1482C0E5476C}" name="132 (05JUL1985 09:00:00)-upstream face - velocity (m/s)" dataDxfId="271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/>
    <tableColumn id="302" xr3:uid="{0C9DAA1D-C569-4291-ABA0-81560DE7700C}" name="133 (05JUL1985 12:00:00)-upstream face - velocity (m/s)" dataDxfId="270"/>
    <tableColumn id="303" xr3:uid="{6D17EB1C-A610-4E3D-9564-8CA719D9B7E8}" name="133 (05JUL1985 12:00:00)-Water Temperature (C)" dataDxfId="269"/>
    <tableColumn id="304" xr3:uid="{3004CC30-9A18-4267-8DB8-9FF693D4CFC4}" name="133 (05JUL1985 12:00:00)-upstream face - advection mass (g)" dataDxfId="268"/>
    <tableColumn id="305" xr3:uid="{A77C0161-2BE9-43A2-AFB5-97F731855E0C}" name="75" dataDxfId="267"/>
    <tableColumn id="306" xr3:uid="{14031F49-38E0-4A13-94B0-E89A7F944581}" name="134 (05JUL1985 15:00:00)-upstream face - velocity (m/s)" dataDxfId="266"/>
    <tableColumn id="307" xr3:uid="{A50902E9-00BF-4C24-9F46-8F8FB9303F3F}" name="134 (05JUL1985 15:00:00)-Water Temperature (C)"/>
    <tableColumn id="308" xr3:uid="{3586602F-1C69-4AA8-8322-A223C94CB155}" name="134 (05JUL1985 15:00:00)-upstream face - advection mass (g)"/>
    <tableColumn id="309" xr3:uid="{F0740857-7A57-458A-AF77-F19D5848FFAF}" name="76"/>
    <tableColumn id="310" xr3:uid="{8580FCAC-E94E-40FE-A2AF-3915728C9427}" name="135 (05JUL1985 18:00:00)-upstream face - velocity (m/s)" dataDxfId="265"/>
    <tableColumn id="311" xr3:uid="{CCC63485-1F79-463A-B694-8CA6C7D1446F}" name="135 (05JUL1985 18:00:00)-Water Temperature (C)" dataDxfId="264"/>
    <tableColumn id="312" xr3:uid="{4414EE34-7C60-433C-AD70-13571C8FA342}" name="135 (05JUL1985 18:00:00)-upstream face - advection mass (g)" dataDxfId="263"/>
    <tableColumn id="313" xr3:uid="{8362DB47-4BC2-4AD1-B1BA-3EA83A14C833}" name="77" dataDxfId="262"/>
    <tableColumn id="314" xr3:uid="{721BD9B1-0863-4FFE-B97A-E2FD9BC2EB7D}" name="136 (05JUL1985 21:00:00)-upstream face - velocity (m/s)" dataDxfId="261"/>
    <tableColumn id="315" xr3:uid="{2C8830D3-3BBE-4DCA-A20E-A3742C5AAEB5}" name="136 (05JUL1985 21:00:00)-Water Temperature (C)"/>
    <tableColumn id="316" xr3:uid="{8305895D-3BDE-4355-B6DB-5971F1996A02}" name="136 (05JUL1985 21:00:00)-upstream face - advection mass (g)"/>
    <tableColumn id="317" xr3:uid="{E8451564-37ED-4458-8DE5-ECD23E3688EC}" name="78"/>
    <tableColumn id="318" xr3:uid="{EF5C3048-008A-44D5-ABE3-B7D0452750BA}" name="137 (06JUL1985 00:00:00)-upstream face - velocity (m/s)" dataDxfId="260"/>
    <tableColumn id="319" xr3:uid="{C6FB2D15-D017-41BF-AD27-EDFD6C60BF45}" name="137 (06JUL1985 00:00:00)-Water Temperature (C)" dataDxfId="259"/>
    <tableColumn id="320" xr3:uid="{780A2C85-238B-4EA2-8F67-E4E3054B1271}" name="137 (06JUL1985 00:00:00)-upstream face - advection mass (g)" dataDxfId="258"/>
    <tableColumn id="321" xr3:uid="{2E3AC2AF-B88A-4AAD-8C2B-CE92E465F804}" name="79" dataDxfId="257"/>
    <tableColumn id="322" xr3:uid="{DBD79858-748F-458E-9C2F-48CCA53B3DF7}" name="138 (06JUL1985 03:00:00)-upstream face - velocity (m/s)" dataDxfId="256"/>
    <tableColumn id="323" xr3:uid="{06EA9B12-0A37-45C4-B2CF-78A162E146BB}" name="138 (06JUL1985 03:00:00)-Water Temperature (C)"/>
    <tableColumn id="324" xr3:uid="{17BE666C-D06B-4C3F-B4E2-FDA025E5B22D}" name="138 (06JUL1985 03:00:00)-upstream face - advection mass (g)"/>
    <tableColumn id="325" xr3:uid="{8A548057-775D-4EFB-8854-050DDC63445B}" name="80"/>
    <tableColumn id="326" xr3:uid="{15F46DEF-C626-421E-84AC-D7577204395E}" name="139 (06JUL1985 06:00:00)-upstream face - velocity (m/s)" dataDxfId="255"/>
    <tableColumn id="327" xr3:uid="{07DFCD33-4DB7-42C1-AF40-E542BD0B7739}" name="139 (06JUL1985 06:00:00)-Water Temperature (C)" dataDxfId="254"/>
    <tableColumn id="328" xr3:uid="{8D1B71D7-FCC0-4465-9D76-5A8F7AA0EFC4}" name="139 (06JUL1985 06:00:00)-upstream face - advection mass (g)" dataDxfId="253"/>
    <tableColumn id="329" xr3:uid="{4660F662-892D-41FC-94A6-16AB1BCB0493}" name="81" dataDxfId="252"/>
    <tableColumn id="330" xr3:uid="{3714B6F2-1B23-4CAB-BD55-04785C525C6A}" name="140 (06JUL1985 09:00:00)-upstream face - velocity (m/s)" dataDxfId="251"/>
    <tableColumn id="331" xr3:uid="{EA98D52F-FA81-4582-A78D-9AB664352A98}" name="140 (06JUL1985 09:00:00)-Water Temperature (C)"/>
    <tableColumn id="332" xr3:uid="{3BD4E628-0A9E-4573-9F59-0222CC281172}" name="140 (06JUL1985 09:00:00)-upstream face - advection mass (g)"/>
    <tableColumn id="333" xr3:uid="{94E89184-E40B-40CA-B11E-4F7566AF1F93}" name="82"/>
    <tableColumn id="334" xr3:uid="{7122A483-0E8B-4404-AA78-63E8B0A68F1E}" name="141 (06JUL1985 12:00:00)-upstream face - velocity (m/s)" dataDxfId="250"/>
    <tableColumn id="335" xr3:uid="{AC7AC609-C454-439C-8EB6-2F98E1FAC78C}" name="141 (06JUL1985 12:00:00)-Water Temperature (C)" dataDxfId="249"/>
    <tableColumn id="336" xr3:uid="{A66DCE0C-4C74-4E10-A1AD-50FC3AD8AD28}" name="141 (06JUL1985 12:00:00)-upstream face - advection mass (g)" dataDxfId="248"/>
    <tableColumn id="337" xr3:uid="{5F9504D4-DD9F-435B-89CB-8B2616EC1BDC}" name="83" dataDxfId="247"/>
    <tableColumn id="338" xr3:uid="{5F0F7659-D415-4E97-804C-C8B6ABB442EB}" name="142 (06JUL1985 15:00:00)-upstream face - velocity (m/s)" dataDxfId="246"/>
    <tableColumn id="339" xr3:uid="{99DE5D76-586F-4BA7-9F93-D1D1B73E548F}" name="142 (06JUL1985 15:00:00)-Water Temperature (C)"/>
    <tableColumn id="340" xr3:uid="{97CEF717-3F40-4315-95FA-060E3358153D}" name="142 (06JUL1985 15:00:00)-upstream face - advection mass (g)"/>
    <tableColumn id="341" xr3:uid="{B1D4D53F-9682-408D-BD04-A9144C39A4D3}" name="84"/>
    <tableColumn id="342" xr3:uid="{80803EBE-F53B-4E6B-A4C8-AC299B99C6FE}" name="143 (06JUL1985 18:00:00)-upstream face - velocity (m/s)" dataDxfId="245"/>
    <tableColumn id="343" xr3:uid="{5BD2FF3E-C8A9-4074-8756-1B2B2568FD40}" name="143 (06JUL1985 18:00:00)-Water Temperature (C)" dataDxfId="244"/>
    <tableColumn id="344" xr3:uid="{2E9A249B-C73A-4299-81E1-12A674967FB3}" name="143 (06JUL1985 18:00:00)-upstream face - advection mass (g)" dataDxfId="243"/>
    <tableColumn id="345" xr3:uid="{E07B0AA1-5A22-4112-B56F-05A618608465}" name="85" dataDxfId="242"/>
    <tableColumn id="346" xr3:uid="{A60634F3-B5BD-4B28-BE5A-6150C2F4EF4F}" name="144 (06JUL1985 21:00:00)-upstream face - velocity (m/s)" dataDxfId="241"/>
    <tableColumn id="347" xr3:uid="{DE43F63E-E390-4AA3-AD9A-7B1784F94F60}" name="144 (06JUL1985 21:00:00)-Water Temperature (C)"/>
    <tableColumn id="348" xr3:uid="{23644221-9F41-4C11-A3A1-DF563CC3A82B}" name="144 (06JUL1985 21:00:00)-upstream face - advection mass (g)"/>
    <tableColumn id="349" xr3:uid="{315C2201-78B3-4DA2-9B7C-9094D122B451}" name="86"/>
    <tableColumn id="350" xr3:uid="{38B34CCF-ABF2-4013-9084-AFCE0E9F0479}" name="145 (07JUL1985 00:00:00)-upstream face - velocity (m/s)" dataDxfId="240"/>
    <tableColumn id="351" xr3:uid="{6F136341-F1B1-447A-83C8-77BE3130ACA8}" name="145 (07JUL1985 00:00:00)-Water Temperature (C)" dataDxfId="239"/>
    <tableColumn id="352" xr3:uid="{1A088643-D421-4962-87EC-A5489421CF72}" name="145 (07JUL1985 00:00:00)-upstream face - advection mass (g)" dataDxfId="238"/>
    <tableColumn id="353" xr3:uid="{5142E7CE-E017-4717-B990-F1B16A403A1A}" name="87" dataDxfId="237"/>
    <tableColumn id="354" xr3:uid="{DC0A0BC5-4C06-4099-B746-A043FE96A975}" name="146 (07JUL1985 03:00:00)-upstream face - velocity (m/s)" dataDxfId="236"/>
    <tableColumn id="355" xr3:uid="{82432225-5F1C-42B4-BFA5-177166A226F1}" name="146 (07JUL1985 03:00:00)-Water Temperature (C)"/>
    <tableColumn id="356" xr3:uid="{D5A68394-78D6-4960-AC72-22DCB4B0B118}" name="146 (07JUL1985 03:00:00)-upstream face - advection mass (g)"/>
    <tableColumn id="357" xr3:uid="{1A6CE09A-7BE7-429F-AC31-2F4545DC34E2}" name="88"/>
    <tableColumn id="358" xr3:uid="{0E0CF133-EF26-47A7-8F92-EC61026B8623}" name="147 (07JUL1985 06:00:00)-upstream face - velocity (m/s)" dataDxfId="235"/>
    <tableColumn id="359" xr3:uid="{02B3AF01-49D1-4867-9172-83AC7DCB5CD5}" name="147 (07JUL1985 06:00:00)-Water Temperature (C)" dataDxfId="234"/>
    <tableColumn id="360" xr3:uid="{4B56B754-2D59-4151-8D25-4E8F8C19B55D}" name="147 (07JUL1985 06:00:00)-upstream face - advection mass (g)" dataDxfId="233"/>
    <tableColumn id="361" xr3:uid="{056D7D9B-4275-438E-A457-8BB2A132420D}" name="89" dataDxfId="232"/>
    <tableColumn id="362" xr3:uid="{DC34D404-7A59-4F2A-A338-9AC65FBA7407}" name="148 (07JUL1985 09:00:00)-upstream face - velocity (m/s)" dataDxfId="231"/>
    <tableColumn id="363" xr3:uid="{1D201159-95CF-49A5-B595-5A82CD1783B0}" name="148 (07JUL1985 09:00:00)-Water Temperature (C)"/>
    <tableColumn id="364" xr3:uid="{A1F11318-82E8-4E60-B53E-F625C06B2E3E}" name="148 (07JUL1985 09:00:00)-upstream face - advection mass (g)"/>
    <tableColumn id="365" xr3:uid="{E3B7F30D-C59C-467B-8ECE-5157B1BE9AAB}" name="90"/>
    <tableColumn id="366" xr3:uid="{6C527478-45A3-437A-B094-32C8B584D9EF}" name="149 (07JUL1985 12:00:00)-upstream face - velocity (m/s)" dataDxfId="230"/>
    <tableColumn id="367" xr3:uid="{98CFA20B-67EA-4F58-A4B9-E00FFFE10BAC}" name="149 (07JUL1985 12:00:00)-Water Temperature (C)" dataDxfId="229"/>
    <tableColumn id="368" xr3:uid="{C5724766-9973-4E97-BBFE-EEFFD64DDDBB}" name="149 (07JUL1985 12:00:00)-upstream face - advection mass (g)" dataDxfId="228"/>
    <tableColumn id="369" xr3:uid="{38AD6DB0-1984-47F9-95AA-21DE59F64933}" name="91" dataDxfId="227"/>
    <tableColumn id="370" xr3:uid="{39D36E1D-AECB-46D4-B175-E459941AA07F}" name="150 (07JUL1985 15:00:00)-upstream face - velocity (m/s)" dataDxfId="226"/>
    <tableColumn id="371" xr3:uid="{99ECC415-20DD-46F5-98B7-E62B586918B5}" name="150 (07JUL1985 15:00:00)-Water Temperature (C)"/>
    <tableColumn id="372" xr3:uid="{84C9AFA1-FAFB-4961-9EDE-B820DDCA457A}" name="150 (07JUL1985 15:00:00)-upstream face - advection mass (g)"/>
    <tableColumn id="373" xr3:uid="{10F3BE76-6B90-430A-80DB-D80BEC82BE91}" name="92" dataDxfId="225"/>
    <tableColumn id="374" xr3:uid="{ACC7ECCE-081E-44FA-8B91-58712696959B}" name="151 (07JUL1985 18:00:00)-upstream face - velocity (m/s)" dataDxfId="224"/>
    <tableColumn id="375" xr3:uid="{0833BADC-DD4B-4296-B338-CED8E154F41F}" name="151 (07JUL1985 18:00:00)-Water Temperature (C)" dataDxfId="223"/>
    <tableColumn id="376" xr3:uid="{2D602F58-F3FB-4595-A9BB-5FF59FCE3EE3}" name="151 (07JUL1985 18:00:00)-upstream face - advection mass (g)" dataDxfId="222"/>
    <tableColumn id="377" xr3:uid="{61D062B7-25BF-4E83-B0D0-410ADD62AEC5}" name="93" dataDxfId="221"/>
    <tableColumn id="378" xr3:uid="{02814C45-4147-42E3-8549-CA4D4BAA84F5}" name="152 (07JUL1985 21:00:00)-upstream face - velocity (m/s)" dataDxfId="220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219"/>
    <tableColumn id="381" xr3:uid="{D5FEF1A9-4E1C-42E9-95FC-AE6AF4668B16}" name="94" dataDxfId="218"/>
    <tableColumn id="382" xr3:uid="{B06F7ACF-E3D5-4CE3-B828-602207AD9C60}" name="153 (08JUL1985 00:00:00)-upstream face - velocity (m/s)" dataDxfId="217"/>
    <tableColumn id="383" xr3:uid="{9935DA1B-FA51-4822-B37E-D058A8FE2B0F}" name="153 (08JUL1985 00:00:00)-Water Temperature (C)" dataDxfId="216"/>
    <tableColumn id="384" xr3:uid="{0070E279-8D8B-46A5-B00B-8CFBAEAF4F6F}" name="153 (08JUL1985 00:00:00)-upstream face - advection mass (g)" dataDxfId="215"/>
    <tableColumn id="385" xr3:uid="{4D5EE2AF-62C2-40AE-85AF-0B325CCB0F28}" name="95" dataDxfId="214"/>
    <tableColumn id="386" xr3:uid="{E70306CD-DFFB-4C61-9AA6-07559D2578C6}" name="154 (08JUL1985 03:00:00)-upstream face - velocity (m/s)" dataDxfId="213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212"/>
    <tableColumn id="389" xr3:uid="{72ECAB41-CEC8-41F8-B6F2-66C8EE9D6353}" name="96" dataDxfId="211"/>
    <tableColumn id="390" xr3:uid="{F9BAE3C0-C298-4376-A0E0-605459BAFF8F}" name="155 (08JUL1985 06:00:00)-upstream face - velocity (m/s)" dataDxfId="210"/>
    <tableColumn id="391" xr3:uid="{0C5D298B-1FA5-48EC-AC75-8F50EE2CA8D6}" name="155 (08JUL1985 06:00:00)-Water Temperature (C)" dataDxfId="209"/>
    <tableColumn id="392" xr3:uid="{2992BCD4-93EF-45F9-AC94-7C529541F41A}" name="155 (08JUL1985 06:00:00)-upstream face - advection mass (g)" dataDxfId="208"/>
    <tableColumn id="393" xr3:uid="{68AB2FEF-14D0-4C2E-9096-B9D989951B8B}" name="97" dataDxfId="207"/>
    <tableColumn id="394" xr3:uid="{AF0543BF-E2FB-4FD0-96E4-823B13B24D72}" name="156 (08JUL1985 09:00:00)-upstream face - velocity (m/s)" dataDxfId="20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205"/>
    <tableColumn id="397" xr3:uid="{3B1B96F7-DD8D-46FA-B3C2-782576031E3D}" name="98" dataDxfId="204"/>
    <tableColumn id="398" xr3:uid="{A4942AF1-B5EE-4157-BD81-F4128266D52F}" name="157 (08JUL1985 12:00:00)-upstream face - velocity (m/s)" dataDxfId="203"/>
    <tableColumn id="399" xr3:uid="{C45C97C6-EDC2-43CC-A12C-A0FF048B3CD2}" name="157 (08JUL1985 12:00:00)-Water Temperature (C)" dataDxfId="202"/>
    <tableColumn id="400" xr3:uid="{6B11E2A7-277D-4FFF-980E-1ABF33198784}" name="157 (08JUL1985 12:00:00)-upstream face - advection mass (g)" dataDxfId="201"/>
    <tableColumn id="401" xr3:uid="{0318E2BC-764C-46F8-99A5-8E7412C49008}" name="99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199" totalsRowDxfId="198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197" totalsRowDxfId="196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195" totalsRowDxfId="194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193" totalsRowDxfId="192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191" totalsRowDxfId="190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189" totalsRowDxfId="188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187" totalsRowDxfId="186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185" totalsRowDxfId="184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183" totalsRowDxfId="182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181" totalsRowDxfId="180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179" totalsRowDxfId="178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177" totalsRowDxfId="176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175" totalsRowDxfId="174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173" totalsRowDxfId="172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171" totalsRowDxfId="170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169" totalsRowDxfId="168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167" totalsRowDxfId="166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165" totalsRowDxfId="164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163" totalsRowDxfId="162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161" totalsRowDxfId="160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159" totalsRowDxfId="158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157" totalsRowDxfId="156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155" totalsRowDxfId="154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153" totalsRowDxfId="152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151" totalsRowDxfId="150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149" totalsRowDxfId="148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147" totalsRowDxfId="146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145" totalsRowDxfId="144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143" totalsRowDxfId="142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141" totalsRowDxfId="140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139" totalsRowDxfId="138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137" totalsRowDxfId="136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135" totalsRowDxfId="134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133" totalsRowDxfId="132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131" totalsRowDxfId="130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129" totalsRowDxfId="128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127" totalsRowDxfId="126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125" totalsRowDxfId="124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123" totalsRowDxfId="122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121" totalsRowDxfId="120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119" totalsRowDxfId="118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117" totalsRowDxfId="116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115" totalsRowDxfId="114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113" totalsRowDxfId="112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111" totalsRowDxfId="110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109" totalsRowDxfId="108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107" totalsRowDxfId="106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105" totalsRowDxfId="104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103" totalsRowDxfId="102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101" totalsRowDxfId="100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99" totalsRowDxfId="98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97" totalsRowDxfId="96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95" totalsRowDxfId="94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93" totalsRowDxfId="92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91" totalsRowDxfId="90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89" totalsRowDxfId="88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87" totalsRowDxfId="86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85" totalsRowDxfId="84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83" totalsRowDxfId="82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81" totalsRowDxfId="80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79" totalsRowDxfId="78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77" totalsRowDxfId="76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75" totalsRowDxfId="74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73" totalsRowDxfId="72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71" totalsRowDxfId="70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69" totalsRowDxfId="68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67" totalsRowDxfId="66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65" totalsRowDxfId="64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63" totalsRowDxfId="62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61" totalsRowDxfId="60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59" totalsRowDxfId="58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57" totalsRowDxfId="56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55" totalsRowDxfId="54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53" totalsRowDxfId="52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51" totalsRowDxfId="50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49" totalsRowDxfId="48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47" totalsRowDxfId="46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45" totalsRowDxfId="44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43" totalsRowDxfId="42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41" totalsRowDxfId="40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39" totalsRowDxfId="38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37" totalsRowDxfId="36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35" totalsRowDxfId="34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33" totalsRowDxfId="32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31" totalsRowDxfId="30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9" totalsRowDxfId="28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7" totalsRowDxfId="26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5" totalsRowDxfId="24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3" totalsRowDxfId="22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1" totalsRowDxfId="20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19" totalsRowDxfId="18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17" totalsRowDxfId="16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15" totalsRowDxfId="14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13" totalsRowDxfId="12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11" totalsRowDxfId="10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9" totalsRowDxfId="8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7" totalsRowDxfId="6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5" totalsRowDxfId="4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3" totalsRowDxfId="2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1" totalsRowDxfId="0">
      <totalsRowFormula>SUM(Calcs[12.5])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OK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0.99574050000000003</v>
      </c>
      <c r="G2">
        <v>11.004379999999999</v>
      </c>
      <c r="H2">
        <v>0</v>
      </c>
      <c r="I2" s="1">
        <v>5.6210409999999997E-8</v>
      </c>
      <c r="J2">
        <v>0.99581339999999996</v>
      </c>
      <c r="K2">
        <v>11.010820000000001</v>
      </c>
      <c r="L2">
        <v>0</v>
      </c>
      <c r="M2" s="1">
        <v>7.6888910000000004E-10</v>
      </c>
      <c r="N2">
        <v>0.99583759999999999</v>
      </c>
      <c r="O2">
        <v>11.0229</v>
      </c>
      <c r="P2">
        <v>0</v>
      </c>
      <c r="Q2" s="1">
        <v>1.0398969999999999E-11</v>
      </c>
      <c r="R2">
        <v>0.99583770000000005</v>
      </c>
      <c r="S2">
        <v>11.06578</v>
      </c>
      <c r="T2">
        <v>0</v>
      </c>
      <c r="U2" s="1">
        <v>1.4064750000000001E-13</v>
      </c>
      <c r="V2">
        <v>0.99583770000000005</v>
      </c>
      <c r="W2">
        <v>11.063179999999999</v>
      </c>
      <c r="X2">
        <v>0</v>
      </c>
      <c r="Y2" s="1">
        <v>1.9024899999999999E-15</v>
      </c>
      <c r="Z2">
        <v>0.99583770000000005</v>
      </c>
      <c r="AA2">
        <v>11.02867</v>
      </c>
      <c r="AB2">
        <v>0</v>
      </c>
      <c r="AC2" s="1">
        <v>2.5647470000000001E-17</v>
      </c>
      <c r="AD2">
        <v>0.99583659999999996</v>
      </c>
      <c r="AE2">
        <v>11.034190000000001</v>
      </c>
      <c r="AF2">
        <v>0</v>
      </c>
      <c r="AG2" s="1">
        <v>3.6718299999999998E-19</v>
      </c>
      <c r="AH2">
        <v>0.98356410000000005</v>
      </c>
      <c r="AI2">
        <v>11.03599</v>
      </c>
      <c r="AJ2">
        <v>0</v>
      </c>
      <c r="AK2" s="1">
        <v>2.8160509999999999E-20</v>
      </c>
      <c r="AL2">
        <v>0.97308329999999998</v>
      </c>
      <c r="AM2">
        <v>11.080679999999999</v>
      </c>
      <c r="AN2">
        <v>0</v>
      </c>
      <c r="AO2" s="1">
        <v>2.927439E-20</v>
      </c>
      <c r="AP2">
        <v>0.96252150000000003</v>
      </c>
      <c r="AQ2">
        <v>11.138059999999999</v>
      </c>
      <c r="AR2">
        <v>0</v>
      </c>
      <c r="AS2" s="1">
        <v>5.2283599999999997E-20</v>
      </c>
      <c r="AT2">
        <v>0.951457</v>
      </c>
      <c r="AU2">
        <v>11.17027</v>
      </c>
      <c r="AV2">
        <v>0</v>
      </c>
      <c r="AW2" s="1">
        <v>8.2288019999999999E-20</v>
      </c>
      <c r="AX2">
        <v>0.94029269999999998</v>
      </c>
      <c r="AY2">
        <v>11.17005</v>
      </c>
      <c r="AZ2">
        <v>0</v>
      </c>
      <c r="BA2" s="1">
        <v>1.3367699999999999E-19</v>
      </c>
      <c r="BB2">
        <v>0.92897030000000003</v>
      </c>
      <c r="BC2">
        <v>11.151669999999999</v>
      </c>
      <c r="BD2">
        <v>0</v>
      </c>
      <c r="BE2" s="1">
        <v>3.0221860000000002E-19</v>
      </c>
      <c r="BF2">
        <v>0.91752769999999995</v>
      </c>
      <c r="BG2">
        <v>11.08788</v>
      </c>
      <c r="BH2">
        <v>0</v>
      </c>
      <c r="BI2" s="1">
        <v>5.3614050000000005E-19</v>
      </c>
      <c r="BJ2">
        <v>0.90588159999999995</v>
      </c>
      <c r="BK2">
        <v>11.089029999999999</v>
      </c>
      <c r="BL2">
        <v>0</v>
      </c>
      <c r="BM2" s="1">
        <v>8.1438359999999997E-19</v>
      </c>
      <c r="BN2">
        <v>0.90817239999999999</v>
      </c>
      <c r="BO2">
        <v>11.10365</v>
      </c>
      <c r="BP2">
        <v>0</v>
      </c>
      <c r="BQ2" s="1">
        <v>9.0643350000000006E-19</v>
      </c>
      <c r="BR2">
        <v>0.90849029999999997</v>
      </c>
      <c r="BS2">
        <v>11.128830000000001</v>
      </c>
      <c r="BT2">
        <v>0</v>
      </c>
      <c r="BU2" s="1">
        <v>8.2106280000000001E-19</v>
      </c>
      <c r="BV2">
        <v>0.90858819999999996</v>
      </c>
      <c r="BW2">
        <v>11.19116</v>
      </c>
      <c r="BX2">
        <v>0</v>
      </c>
      <c r="BY2" s="1">
        <v>6.0060550000000002E-19</v>
      </c>
      <c r="BZ2">
        <v>0.90861259999999999</v>
      </c>
      <c r="CA2">
        <v>11.15845</v>
      </c>
      <c r="CB2">
        <v>0</v>
      </c>
      <c r="CC2" s="1">
        <v>4.0034050000000002E-19</v>
      </c>
      <c r="CD2">
        <v>0.90861259999999999</v>
      </c>
      <c r="CE2">
        <v>11.26976</v>
      </c>
      <c r="CF2">
        <v>0</v>
      </c>
      <c r="CG2" s="1">
        <v>2.8185859999999999E-19</v>
      </c>
      <c r="CH2">
        <v>0.90861259999999999</v>
      </c>
      <c r="CI2">
        <v>11.169930000000001</v>
      </c>
      <c r="CJ2">
        <v>0</v>
      </c>
      <c r="CK2" s="1">
        <v>2.1951040000000001E-19</v>
      </c>
      <c r="CL2">
        <v>0.90861259999999999</v>
      </c>
      <c r="CM2">
        <v>11.161809999999999</v>
      </c>
      <c r="CN2">
        <v>0</v>
      </c>
      <c r="CO2" s="1">
        <v>1.8595110000000001E-19</v>
      </c>
      <c r="CP2">
        <v>0.90861259999999999</v>
      </c>
      <c r="CQ2">
        <v>11.166309999999999</v>
      </c>
      <c r="CR2">
        <v>0</v>
      </c>
      <c r="CS2" s="1">
        <v>1.6575819999999999E-19</v>
      </c>
      <c r="CT2">
        <v>0.90861259999999999</v>
      </c>
      <c r="CU2">
        <v>11.172470000000001</v>
      </c>
      <c r="CV2">
        <v>0</v>
      </c>
      <c r="CW2" s="1">
        <v>1.524126E-19</v>
      </c>
      <c r="CX2">
        <v>0.90861259999999999</v>
      </c>
      <c r="CY2">
        <v>11.2143</v>
      </c>
      <c r="CZ2">
        <v>0</v>
      </c>
      <c r="DA2" s="1">
        <v>1.4235300000000001E-19</v>
      </c>
      <c r="DB2">
        <v>0.90861259999999999</v>
      </c>
      <c r="DC2">
        <v>11.266220000000001</v>
      </c>
      <c r="DD2">
        <v>0</v>
      </c>
      <c r="DE2" s="1">
        <v>1.341012E-19</v>
      </c>
      <c r="DF2">
        <v>0.90861259999999999</v>
      </c>
      <c r="DG2">
        <v>11.327669999999999</v>
      </c>
      <c r="DH2">
        <v>0</v>
      </c>
      <c r="DI2" s="1">
        <v>1.271353E-19</v>
      </c>
      <c r="DJ2">
        <v>0.90861259999999999</v>
      </c>
      <c r="DK2">
        <v>11.402010000000001</v>
      </c>
      <c r="DL2">
        <v>0</v>
      </c>
      <c r="DM2" s="1">
        <v>1.2071390000000001E-19</v>
      </c>
      <c r="DN2">
        <v>0.90861259999999999</v>
      </c>
      <c r="DO2">
        <v>11.385350000000001</v>
      </c>
      <c r="DP2">
        <v>0</v>
      </c>
      <c r="DQ2" s="1">
        <v>1.150983E-19</v>
      </c>
      <c r="DR2">
        <v>0.90861259999999999</v>
      </c>
      <c r="DS2">
        <v>11.23081</v>
      </c>
      <c r="DT2">
        <v>0</v>
      </c>
      <c r="DU2" s="1">
        <v>1.0978140000000001E-19</v>
      </c>
      <c r="DV2">
        <v>0.90861259999999999</v>
      </c>
      <c r="DW2">
        <v>11.227130000000001</v>
      </c>
      <c r="DX2">
        <v>0</v>
      </c>
      <c r="DY2" s="1">
        <v>1.050329E-19</v>
      </c>
      <c r="DZ2">
        <v>0.90861259999999999</v>
      </c>
      <c r="EA2">
        <v>11.234489999999999</v>
      </c>
      <c r="EB2">
        <v>0</v>
      </c>
      <c r="EC2" s="1">
        <v>1.005018E-19</v>
      </c>
      <c r="ED2">
        <v>0.90861259999999999</v>
      </c>
      <c r="EE2">
        <v>11.25928</v>
      </c>
      <c r="EF2">
        <v>0</v>
      </c>
      <c r="EG2" s="1">
        <v>9.6356049999999995E-20</v>
      </c>
      <c r="EH2">
        <v>0.90861259999999999</v>
      </c>
      <c r="EI2">
        <v>11.290649999999999</v>
      </c>
      <c r="EJ2">
        <v>0</v>
      </c>
      <c r="EK2" s="1">
        <v>9.2316819999999996E-20</v>
      </c>
      <c r="EL2">
        <v>0.90861259999999999</v>
      </c>
      <c r="EM2">
        <v>11.440670000000001</v>
      </c>
      <c r="EN2">
        <v>0</v>
      </c>
      <c r="EO2" s="1">
        <v>8.8741070000000003E-20</v>
      </c>
      <c r="EP2">
        <v>0.90861259999999999</v>
      </c>
      <c r="EQ2">
        <v>11.5161</v>
      </c>
      <c r="ER2">
        <v>0</v>
      </c>
      <c r="ES2" s="1">
        <v>8.5255979999999994E-20</v>
      </c>
      <c r="ET2">
        <v>0.90861259999999999</v>
      </c>
      <c r="EU2">
        <v>11.449389999999999</v>
      </c>
      <c r="EV2">
        <v>0</v>
      </c>
      <c r="EW2" s="1">
        <v>8.1919490000000005E-20</v>
      </c>
      <c r="EX2">
        <v>0.90861259999999999</v>
      </c>
      <c r="EY2">
        <v>11.28566</v>
      </c>
      <c r="EZ2">
        <v>0</v>
      </c>
      <c r="FA2" s="1">
        <v>7.8648350000000003E-20</v>
      </c>
      <c r="FB2">
        <v>0.90861259999999999</v>
      </c>
      <c r="FC2">
        <v>11.286199999999999</v>
      </c>
      <c r="FD2">
        <v>0</v>
      </c>
      <c r="FE2" s="1">
        <v>7.5603670000000004E-20</v>
      </c>
      <c r="FF2">
        <v>0.90861259999999999</v>
      </c>
      <c r="FG2">
        <v>11.292260000000001</v>
      </c>
      <c r="FH2">
        <v>0</v>
      </c>
      <c r="FI2" s="1">
        <v>7.2740550000000001E-20</v>
      </c>
      <c r="FJ2">
        <v>0.90861259999999999</v>
      </c>
      <c r="FK2">
        <v>11.333679999999999</v>
      </c>
      <c r="FL2">
        <v>0</v>
      </c>
      <c r="FM2" s="1">
        <v>6.9832750000000003E-20</v>
      </c>
      <c r="FN2">
        <v>0.90861259999999999</v>
      </c>
      <c r="FO2">
        <v>11.385820000000001</v>
      </c>
      <c r="FP2">
        <v>0</v>
      </c>
      <c r="FQ2" s="1">
        <v>6.7198470000000003E-20</v>
      </c>
      <c r="FR2">
        <v>0.90861259999999999</v>
      </c>
      <c r="FS2">
        <v>11.42952</v>
      </c>
      <c r="FT2">
        <v>0</v>
      </c>
      <c r="FU2" s="1">
        <v>6.4571069999999997E-20</v>
      </c>
      <c r="FV2">
        <v>0.90861259999999999</v>
      </c>
      <c r="FW2">
        <v>11.4215</v>
      </c>
      <c r="FX2">
        <v>0</v>
      </c>
      <c r="FY2" s="1">
        <v>6.2072980000000001E-20</v>
      </c>
      <c r="FZ2">
        <v>0.90861259999999999</v>
      </c>
      <c r="GA2">
        <v>11.386049999999999</v>
      </c>
      <c r="GB2">
        <v>0</v>
      </c>
      <c r="GC2" s="1">
        <v>5.9782980000000002E-20</v>
      </c>
      <c r="GD2">
        <v>0.90861259999999999</v>
      </c>
      <c r="GE2">
        <v>11.344139999999999</v>
      </c>
      <c r="GF2">
        <v>0</v>
      </c>
      <c r="GG2" s="1">
        <v>5.7478819999999998E-20</v>
      </c>
      <c r="GH2">
        <v>0.90861259999999999</v>
      </c>
      <c r="GI2">
        <v>11.34615</v>
      </c>
      <c r="GJ2">
        <v>0</v>
      </c>
      <c r="GK2" s="1">
        <v>5.5341450000000003E-20</v>
      </c>
      <c r="GL2">
        <v>0.90861259999999999</v>
      </c>
      <c r="GM2">
        <v>11.352510000000001</v>
      </c>
      <c r="GN2">
        <v>0</v>
      </c>
      <c r="GO2" s="1">
        <v>5.3214369999999999E-20</v>
      </c>
      <c r="GP2">
        <v>0.90861259999999999</v>
      </c>
      <c r="GQ2">
        <v>11.39725</v>
      </c>
      <c r="GR2">
        <v>0</v>
      </c>
      <c r="GS2" s="1">
        <v>5.1199700000000002E-20</v>
      </c>
      <c r="GT2">
        <v>0.90861259999999999</v>
      </c>
      <c r="GU2">
        <v>11.487830000000001</v>
      </c>
      <c r="GV2">
        <v>0</v>
      </c>
      <c r="GW2" s="1">
        <v>4.9352659999999998E-20</v>
      </c>
      <c r="GX2">
        <v>0.90861259999999999</v>
      </c>
      <c r="GY2">
        <v>11.482329999999999</v>
      </c>
      <c r="GZ2">
        <v>0</v>
      </c>
      <c r="HA2" s="1">
        <v>4.7493160000000001E-20</v>
      </c>
      <c r="HB2">
        <v>0.90861259999999999</v>
      </c>
      <c r="HC2">
        <v>11.569739999999999</v>
      </c>
      <c r="HD2">
        <v>0</v>
      </c>
      <c r="HE2" s="1">
        <v>4.5749960000000002E-20</v>
      </c>
      <c r="HF2">
        <v>0.90861259999999999</v>
      </c>
      <c r="HG2">
        <v>11.482810000000001</v>
      </c>
      <c r="HH2">
        <v>0</v>
      </c>
      <c r="HI2" s="1">
        <v>4.4064379999999998E-20</v>
      </c>
      <c r="HJ2">
        <v>0.90861259999999999</v>
      </c>
      <c r="HK2">
        <v>11.406129999999999</v>
      </c>
      <c r="HL2">
        <v>0</v>
      </c>
      <c r="HM2" s="1">
        <v>4.2450209999999999E-20</v>
      </c>
      <c r="HN2">
        <v>0.90861259999999999</v>
      </c>
      <c r="HO2">
        <v>11.40893</v>
      </c>
      <c r="HP2">
        <v>0</v>
      </c>
      <c r="HQ2" s="1">
        <v>4.0958310000000002E-20</v>
      </c>
      <c r="HR2">
        <v>0.90861259999999999</v>
      </c>
      <c r="HS2">
        <v>11.414859999999999</v>
      </c>
      <c r="HT2">
        <v>0</v>
      </c>
      <c r="HU2" s="1">
        <v>3.9528779999999998E-20</v>
      </c>
      <c r="HV2">
        <v>0.90861259999999999</v>
      </c>
      <c r="HW2">
        <v>11.46759</v>
      </c>
      <c r="HX2">
        <v>0</v>
      </c>
      <c r="HY2" s="1">
        <v>3.810323E-20</v>
      </c>
      <c r="HZ2">
        <v>0.90861259999999999</v>
      </c>
      <c r="IA2">
        <v>11.56405</v>
      </c>
      <c r="IB2">
        <v>0</v>
      </c>
      <c r="IC2" s="1">
        <v>3.6704500000000003E-20</v>
      </c>
      <c r="ID2">
        <v>0.90861259999999999</v>
      </c>
      <c r="IE2">
        <v>11.68751</v>
      </c>
      <c r="IF2">
        <v>0</v>
      </c>
      <c r="IG2" s="1">
        <v>3.5469860000000003E-20</v>
      </c>
      <c r="IH2">
        <v>0.90861259999999999</v>
      </c>
      <c r="II2">
        <v>11.71194</v>
      </c>
      <c r="IJ2">
        <v>0</v>
      </c>
      <c r="IK2" s="1">
        <v>3.4233280000000002E-20</v>
      </c>
      <c r="IL2">
        <v>0.90861259999999999</v>
      </c>
      <c r="IM2">
        <v>11.58281</v>
      </c>
      <c r="IN2">
        <v>0</v>
      </c>
      <c r="IO2" s="1">
        <v>3.3055460000000001E-20</v>
      </c>
      <c r="IP2">
        <v>0.90861259999999999</v>
      </c>
      <c r="IQ2">
        <v>11.46583</v>
      </c>
      <c r="IR2">
        <v>0</v>
      </c>
      <c r="IS2" s="1">
        <v>3.1935889999999999E-20</v>
      </c>
      <c r="IT2">
        <v>0.90861259999999999</v>
      </c>
      <c r="IU2">
        <v>11.46795</v>
      </c>
      <c r="IV2">
        <v>0</v>
      </c>
      <c r="IW2" s="1">
        <v>3.0879570000000001E-20</v>
      </c>
      <c r="IX2">
        <v>0.90861259999999999</v>
      </c>
      <c r="IY2">
        <v>11.47443</v>
      </c>
      <c r="IZ2">
        <v>0</v>
      </c>
      <c r="JA2" s="1">
        <v>2.982416E-20</v>
      </c>
      <c r="JB2">
        <v>0.90861259999999999</v>
      </c>
      <c r="JC2">
        <v>11.506919999999999</v>
      </c>
      <c r="JD2">
        <v>0</v>
      </c>
      <c r="JE2" s="1">
        <v>2.8852469999999997E-20</v>
      </c>
      <c r="JF2">
        <v>0.90861259999999999</v>
      </c>
      <c r="JG2">
        <v>11.59787</v>
      </c>
      <c r="JH2">
        <v>0</v>
      </c>
      <c r="JI2" s="1">
        <v>2.7873010000000002E-20</v>
      </c>
      <c r="JJ2">
        <v>0.90861259999999999</v>
      </c>
      <c r="JK2">
        <v>11.515689999999999</v>
      </c>
      <c r="JL2">
        <v>0</v>
      </c>
      <c r="JM2" s="1">
        <v>2.6982880000000001E-20</v>
      </c>
      <c r="JN2">
        <v>0.90861259999999999</v>
      </c>
      <c r="JO2">
        <v>11.53471</v>
      </c>
      <c r="JP2">
        <v>0</v>
      </c>
      <c r="JQ2" s="1">
        <v>2.604125E-20</v>
      </c>
      <c r="JR2">
        <v>0.90861259999999999</v>
      </c>
      <c r="JS2">
        <v>11.55715</v>
      </c>
      <c r="JT2">
        <v>0</v>
      </c>
      <c r="JU2" s="1">
        <v>2.5068249999999999E-20</v>
      </c>
      <c r="JV2">
        <v>0.90861259999999999</v>
      </c>
      <c r="JW2">
        <v>11.52567</v>
      </c>
      <c r="JX2">
        <v>0</v>
      </c>
      <c r="JY2" s="1">
        <v>2.41051E-20</v>
      </c>
      <c r="JZ2">
        <v>0.90861259999999999</v>
      </c>
      <c r="KA2">
        <v>11.529339999999999</v>
      </c>
      <c r="KB2">
        <v>0</v>
      </c>
      <c r="KC2" s="1">
        <v>2.3228870000000001E-20</v>
      </c>
      <c r="KD2">
        <v>0.90861259999999999</v>
      </c>
      <c r="KE2">
        <v>11.533469999999999</v>
      </c>
      <c r="KF2">
        <v>0</v>
      </c>
      <c r="KG2" s="1">
        <v>2.2366230000000001E-20</v>
      </c>
      <c r="KH2">
        <v>0.90861259999999999</v>
      </c>
      <c r="KI2">
        <v>11.569789999999999</v>
      </c>
      <c r="KJ2">
        <v>0</v>
      </c>
      <c r="KK2" s="1">
        <v>2.1543930000000001E-20</v>
      </c>
      <c r="KL2">
        <v>0.90861259999999999</v>
      </c>
      <c r="KM2">
        <v>11.673450000000001</v>
      </c>
      <c r="KN2">
        <v>0</v>
      </c>
      <c r="KO2" s="1">
        <v>2.0789329999999999E-20</v>
      </c>
      <c r="KP2">
        <v>0.90861259999999999</v>
      </c>
      <c r="KQ2">
        <v>11.80716</v>
      </c>
      <c r="KR2">
        <v>0</v>
      </c>
      <c r="KS2" s="1">
        <v>2.0028450000000001E-20</v>
      </c>
      <c r="KT2">
        <v>0.90861259999999999</v>
      </c>
      <c r="KU2">
        <v>11.86063</v>
      </c>
      <c r="KV2">
        <v>0</v>
      </c>
      <c r="KW2" s="1">
        <v>1.931633E-20</v>
      </c>
      <c r="KX2">
        <v>0.90861259999999999</v>
      </c>
      <c r="KY2">
        <v>11.712400000000001</v>
      </c>
      <c r="KZ2">
        <v>0</v>
      </c>
      <c r="LA2" s="1">
        <v>1.8643930000000001E-20</v>
      </c>
      <c r="LB2">
        <v>0.90861259999999999</v>
      </c>
      <c r="LC2">
        <v>11.57699</v>
      </c>
      <c r="LD2">
        <v>0</v>
      </c>
      <c r="LE2" s="1">
        <v>1.7983169999999999E-20</v>
      </c>
      <c r="LF2">
        <v>0.90861259999999999</v>
      </c>
      <c r="LG2">
        <v>11.57761</v>
      </c>
      <c r="LH2">
        <v>0</v>
      </c>
      <c r="LI2" s="1">
        <v>1.7357869999999999E-20</v>
      </c>
      <c r="LJ2">
        <v>0.90861259999999999</v>
      </c>
      <c r="LK2">
        <v>11.582649999999999</v>
      </c>
      <c r="LL2">
        <v>0</v>
      </c>
      <c r="LM2" s="1">
        <v>1.6759759999999999E-20</v>
      </c>
      <c r="LN2">
        <v>0.90861259999999999</v>
      </c>
      <c r="LO2">
        <v>11.60657</v>
      </c>
      <c r="LP2">
        <v>0</v>
      </c>
      <c r="LQ2" s="1">
        <v>1.6194439999999999E-20</v>
      </c>
      <c r="LR2">
        <v>0.90861259999999999</v>
      </c>
      <c r="LS2">
        <v>11.658329999999999</v>
      </c>
      <c r="LT2">
        <v>0</v>
      </c>
      <c r="LU2" s="1">
        <v>1.5653419999999999E-20</v>
      </c>
      <c r="LV2">
        <v>0.90861259999999999</v>
      </c>
      <c r="LW2">
        <v>11.70269</v>
      </c>
      <c r="LX2">
        <v>0</v>
      </c>
      <c r="LY2" s="1">
        <v>1.5133710000000001E-20</v>
      </c>
      <c r="LZ2">
        <v>0.90861259999999999</v>
      </c>
      <c r="MA2">
        <v>11.64331</v>
      </c>
      <c r="MB2">
        <v>0</v>
      </c>
      <c r="MC2" s="1">
        <v>1.4612000000000001E-20</v>
      </c>
      <c r="MD2">
        <v>0.90861259999999999</v>
      </c>
      <c r="ME2">
        <v>11.69861</v>
      </c>
      <c r="MF2">
        <v>0</v>
      </c>
      <c r="MG2" s="1">
        <v>1.41107E-20</v>
      </c>
      <c r="MH2">
        <v>0.90861259999999999</v>
      </c>
      <c r="MI2">
        <v>11.625690000000001</v>
      </c>
      <c r="MJ2">
        <v>0</v>
      </c>
      <c r="MK2" s="1">
        <v>1.3646669999999999E-20</v>
      </c>
      <c r="ML2">
        <v>0.90861259999999999</v>
      </c>
      <c r="MM2">
        <v>11.62616</v>
      </c>
      <c r="MN2">
        <v>0</v>
      </c>
      <c r="MO2" s="1">
        <v>1.3202810000000001E-20</v>
      </c>
      <c r="MP2">
        <v>0.90861259999999999</v>
      </c>
      <c r="MQ2">
        <v>11.63259</v>
      </c>
      <c r="MR2">
        <v>0</v>
      </c>
      <c r="MS2" s="1">
        <v>1.275367E-20</v>
      </c>
      <c r="MT2">
        <v>0.90861259999999999</v>
      </c>
      <c r="MU2">
        <v>11.668089999999999</v>
      </c>
      <c r="MV2">
        <v>0</v>
      </c>
      <c r="MW2" s="1">
        <v>1.2334639999999999E-20</v>
      </c>
      <c r="MX2">
        <v>0.90861259999999999</v>
      </c>
      <c r="MY2">
        <v>11.69346</v>
      </c>
      <c r="MZ2">
        <v>0</v>
      </c>
      <c r="NA2" s="1">
        <v>1.192872E-20</v>
      </c>
      <c r="NB2">
        <v>0.90861259999999999</v>
      </c>
      <c r="NC2">
        <v>11.77577</v>
      </c>
      <c r="ND2">
        <v>0</v>
      </c>
      <c r="NE2" s="1">
        <v>1.152446E-20</v>
      </c>
      <c r="NF2">
        <v>0.90861259999999999</v>
      </c>
      <c r="NG2">
        <v>11.80918</v>
      </c>
      <c r="NH2">
        <v>0</v>
      </c>
      <c r="NI2" s="1">
        <v>1.114534E-20</v>
      </c>
      <c r="NJ2">
        <v>0.90861259999999999</v>
      </c>
      <c r="NK2">
        <v>11.836069999999999</v>
      </c>
      <c r="NL2">
        <v>0</v>
      </c>
      <c r="NM2" s="1">
        <v>1.079283E-20</v>
      </c>
      <c r="NN2">
        <v>0.90861259999999999</v>
      </c>
      <c r="NO2">
        <v>11.682309999999999</v>
      </c>
      <c r="NP2">
        <v>0</v>
      </c>
      <c r="NQ2" s="1">
        <v>1.0427059999999999E-20</v>
      </c>
      <c r="NR2">
        <v>0.90861259999999999</v>
      </c>
      <c r="NS2">
        <v>11.677680000000001</v>
      </c>
      <c r="NT2">
        <v>0</v>
      </c>
      <c r="NU2" s="1">
        <v>1.0079019999999999E-20</v>
      </c>
      <c r="NV2">
        <v>0.90861259999999999</v>
      </c>
      <c r="NW2">
        <v>11.682600000000001</v>
      </c>
      <c r="NX2">
        <v>0</v>
      </c>
      <c r="NY2" s="1">
        <v>9.7512909999999999E-21</v>
      </c>
      <c r="NZ2">
        <v>0.90861259999999999</v>
      </c>
      <c r="OA2">
        <v>11.707940000000001</v>
      </c>
      <c r="OB2">
        <v>0</v>
      </c>
      <c r="OC2" s="1">
        <v>9.4447630000000005E-21</v>
      </c>
      <c r="OD2">
        <v>0.90861259999999999</v>
      </c>
      <c r="OE2">
        <v>11.812989999999999</v>
      </c>
      <c r="OF2">
        <v>0</v>
      </c>
      <c r="OG2" s="1">
        <v>9.1404640000000005E-21</v>
      </c>
      <c r="OH2">
        <v>0.90861259999999999</v>
      </c>
      <c r="OI2">
        <v>11.71818</v>
      </c>
      <c r="OJ2">
        <v>0</v>
      </c>
      <c r="OK2" s="1">
        <v>8.8553239999999997E-21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1.019379</v>
      </c>
      <c r="G3">
        <v>11.02716</v>
      </c>
      <c r="H3" s="1">
        <v>5.619454E-8</v>
      </c>
      <c r="I3" s="1">
        <v>3.2181470000000001E-5</v>
      </c>
      <c r="J3">
        <v>1.0194540000000001</v>
      </c>
      <c r="K3">
        <v>11.041930000000001</v>
      </c>
      <c r="L3" s="1">
        <v>7.6827470000000002E-10</v>
      </c>
      <c r="M3" s="1">
        <v>4.3891489999999999E-7</v>
      </c>
      <c r="N3">
        <v>1.0194859999999999</v>
      </c>
      <c r="O3">
        <v>11.054970000000001</v>
      </c>
      <c r="P3" s="1">
        <v>1.039907E-11</v>
      </c>
      <c r="Q3" s="1">
        <v>5.919701E-9</v>
      </c>
      <c r="R3">
        <v>1.0194989999999999</v>
      </c>
      <c r="S3">
        <v>11.15746</v>
      </c>
      <c r="T3" s="1">
        <v>1.4061680000000001E-13</v>
      </c>
      <c r="U3" s="1">
        <v>7.9852380000000005E-11</v>
      </c>
      <c r="V3">
        <v>1.019501</v>
      </c>
      <c r="W3">
        <v>11.13636</v>
      </c>
      <c r="X3" s="1">
        <v>1.900248E-15</v>
      </c>
      <c r="Y3" s="1">
        <v>1.077295E-12</v>
      </c>
      <c r="Z3">
        <v>1.019501</v>
      </c>
      <c r="AA3">
        <v>11.02603</v>
      </c>
      <c r="AB3" s="1">
        <v>2.5650000000000001E-17</v>
      </c>
      <c r="AC3" s="1">
        <v>1.448686E-14</v>
      </c>
      <c r="AD3">
        <v>1.0195000000000001</v>
      </c>
      <c r="AE3">
        <v>11.02539</v>
      </c>
      <c r="AF3" s="1">
        <v>3.6699109999999999E-19</v>
      </c>
      <c r="AG3" s="1">
        <v>2.0687680000000001E-16</v>
      </c>
      <c r="AH3">
        <v>1.0069410000000001</v>
      </c>
      <c r="AI3">
        <v>11.01787</v>
      </c>
      <c r="AJ3" s="1">
        <v>2.8145479999999998E-20</v>
      </c>
      <c r="AK3" s="1">
        <v>1.5958919999999999E-17</v>
      </c>
      <c r="AL3">
        <v>0.99527049999999995</v>
      </c>
      <c r="AM3">
        <v>11.1137</v>
      </c>
      <c r="AN3" s="1">
        <v>2.9265419999999999E-20</v>
      </c>
      <c r="AO3" s="1">
        <v>1.6624610000000001E-17</v>
      </c>
      <c r="AP3">
        <v>0.98341109999999998</v>
      </c>
      <c r="AQ3">
        <v>11.252090000000001</v>
      </c>
      <c r="AR3" s="1">
        <v>5.2288289999999998E-20</v>
      </c>
      <c r="AS3" s="1">
        <v>2.9755469999999998E-17</v>
      </c>
      <c r="AT3">
        <v>0.97100209999999998</v>
      </c>
      <c r="AU3">
        <v>11.32629</v>
      </c>
      <c r="AV3" s="1">
        <v>8.2325749999999996E-20</v>
      </c>
      <c r="AW3" s="1">
        <v>4.6989599999999998E-17</v>
      </c>
      <c r="AX3">
        <v>0.95855639999999998</v>
      </c>
      <c r="AY3">
        <v>11.332649999999999</v>
      </c>
      <c r="AZ3" s="1">
        <v>1.0906680000000001E-19</v>
      </c>
      <c r="BA3" s="1">
        <v>6.2500049999999996E-17</v>
      </c>
      <c r="BB3">
        <v>0.94587710000000003</v>
      </c>
      <c r="BC3">
        <v>11.26299</v>
      </c>
      <c r="BD3" s="1">
        <v>1.3217160000000001E-19</v>
      </c>
      <c r="BE3" s="1">
        <v>7.6287260000000003E-17</v>
      </c>
      <c r="BF3">
        <v>0.93304379999999998</v>
      </c>
      <c r="BG3">
        <v>11.087070000000001</v>
      </c>
      <c r="BH3" s="1">
        <v>1.528909E-19</v>
      </c>
      <c r="BI3" s="1">
        <v>8.8869940000000001E-17</v>
      </c>
      <c r="BJ3">
        <v>0.91996029999999995</v>
      </c>
      <c r="BK3">
        <v>11.07339</v>
      </c>
      <c r="BL3" s="1">
        <v>1.7069959999999999E-19</v>
      </c>
      <c r="BM3" s="1">
        <v>9.9978029999999997E-17</v>
      </c>
      <c r="BN3">
        <v>0.92110199999999998</v>
      </c>
      <c r="BO3">
        <v>11.095689999999999</v>
      </c>
      <c r="BP3" s="1">
        <v>1.777936E-19</v>
      </c>
      <c r="BQ3" s="1">
        <v>1.035322E-16</v>
      </c>
      <c r="BR3">
        <v>0.92141099999999998</v>
      </c>
      <c r="BS3">
        <v>11.1417</v>
      </c>
      <c r="BT3" s="1">
        <v>1.5896000000000001E-19</v>
      </c>
      <c r="BU3" s="1">
        <v>9.2271390000000002E-17</v>
      </c>
      <c r="BV3">
        <v>0.92148249999999998</v>
      </c>
      <c r="BW3">
        <v>11.288040000000001</v>
      </c>
      <c r="BX3" s="1">
        <v>1.1547589999999999E-19</v>
      </c>
      <c r="BY3" s="1">
        <v>6.6864870000000002E-17</v>
      </c>
      <c r="BZ3">
        <v>0.92153439999999998</v>
      </c>
      <c r="CA3">
        <v>11.20205</v>
      </c>
      <c r="CB3" s="1">
        <v>7.7006529999999996E-20</v>
      </c>
      <c r="CC3" s="1">
        <v>4.4496429999999998E-17</v>
      </c>
      <c r="CD3">
        <v>0.92153680000000004</v>
      </c>
      <c r="CE3">
        <v>11.44032</v>
      </c>
      <c r="CF3" s="1">
        <v>5.4524639999999994E-20</v>
      </c>
      <c r="CG3" s="1">
        <v>3.1446439999999998E-17</v>
      </c>
      <c r="CH3">
        <v>0.92152500000000004</v>
      </c>
      <c r="CI3">
        <v>11.19548</v>
      </c>
      <c r="CJ3" s="1">
        <v>4.2676340000000003E-20</v>
      </c>
      <c r="CK3" s="1">
        <v>2.4579079999999999E-17</v>
      </c>
      <c r="CL3">
        <v>0.92152520000000004</v>
      </c>
      <c r="CM3">
        <v>11.16405</v>
      </c>
      <c r="CN3" s="1">
        <v>3.6295420000000001E-20</v>
      </c>
      <c r="CO3" s="1">
        <v>2.0874620000000001E-17</v>
      </c>
      <c r="CP3">
        <v>0.92152889999999998</v>
      </c>
      <c r="CQ3">
        <v>11.161239999999999</v>
      </c>
      <c r="CR3" s="1">
        <v>3.2432549999999999E-20</v>
      </c>
      <c r="CS3" s="1">
        <v>1.8632650000000001E-17</v>
      </c>
      <c r="CT3">
        <v>0.92152719999999999</v>
      </c>
      <c r="CU3">
        <v>11.16464</v>
      </c>
      <c r="CV3" s="1">
        <v>2.9877840000000001E-20</v>
      </c>
      <c r="CW3" s="1">
        <v>1.7146580000000001E-17</v>
      </c>
      <c r="CX3">
        <v>0.92152959999999995</v>
      </c>
      <c r="CY3">
        <v>11.25468</v>
      </c>
      <c r="CZ3" s="1">
        <v>2.7942720000000003E-20</v>
      </c>
      <c r="DA3" s="1">
        <v>1.6018599999999999E-17</v>
      </c>
      <c r="DB3">
        <v>0.92152889999999998</v>
      </c>
      <c r="DC3">
        <v>11.38072</v>
      </c>
      <c r="DD3" s="1">
        <v>2.635899E-20</v>
      </c>
      <c r="DE3" s="1">
        <v>1.5093969999999999E-17</v>
      </c>
      <c r="DF3">
        <v>0.92152970000000001</v>
      </c>
      <c r="DG3">
        <v>11.53046</v>
      </c>
      <c r="DH3" s="1">
        <v>2.5019359999999999E-20</v>
      </c>
      <c r="DI3" s="1">
        <v>1.430965E-17</v>
      </c>
      <c r="DJ3">
        <v>0.92152040000000002</v>
      </c>
      <c r="DK3">
        <v>11.718109999999999</v>
      </c>
      <c r="DL3" s="1">
        <v>2.3785450000000001E-20</v>
      </c>
      <c r="DM3" s="1">
        <v>1.358539E-17</v>
      </c>
      <c r="DN3">
        <v>0.9215219</v>
      </c>
      <c r="DO3">
        <v>11.68214</v>
      </c>
      <c r="DP3" s="1">
        <v>2.2712550000000001E-20</v>
      </c>
      <c r="DQ3" s="1">
        <v>1.295253E-17</v>
      </c>
      <c r="DR3">
        <v>0.92152889999999998</v>
      </c>
      <c r="DS3">
        <v>11.2608</v>
      </c>
      <c r="DT3" s="1">
        <v>2.1697309999999999E-20</v>
      </c>
      <c r="DU3" s="1">
        <v>1.235226E-17</v>
      </c>
      <c r="DV3">
        <v>0.92152529999999999</v>
      </c>
      <c r="DW3">
        <v>11.2232</v>
      </c>
      <c r="DX3" s="1">
        <v>2.0793320000000001E-20</v>
      </c>
      <c r="DY3" s="1">
        <v>1.181566E-17</v>
      </c>
      <c r="DZ3">
        <v>0.92152710000000004</v>
      </c>
      <c r="EA3">
        <v>11.22974</v>
      </c>
      <c r="EB3" s="1">
        <v>1.9934330000000001E-20</v>
      </c>
      <c r="EC3" s="1">
        <v>1.130272E-17</v>
      </c>
      <c r="ED3">
        <v>0.92152529999999999</v>
      </c>
      <c r="EE3">
        <v>11.27656</v>
      </c>
      <c r="EF3" s="1">
        <v>1.9151849999999999E-20</v>
      </c>
      <c r="EG3" s="1">
        <v>1.0834059999999999E-17</v>
      </c>
      <c r="EH3">
        <v>0.92152730000000005</v>
      </c>
      <c r="EI3">
        <v>11.350440000000001</v>
      </c>
      <c r="EJ3" s="1">
        <v>1.838929E-20</v>
      </c>
      <c r="EK3" s="1">
        <v>1.037794E-17</v>
      </c>
      <c r="EL3">
        <v>0.92153719999999995</v>
      </c>
      <c r="EM3">
        <v>11.698230000000001</v>
      </c>
      <c r="EN3" s="1">
        <v>1.771567E-20</v>
      </c>
      <c r="EO3" s="1">
        <v>9.9730670000000004E-18</v>
      </c>
      <c r="EP3">
        <v>0.92155279999999995</v>
      </c>
      <c r="EQ3">
        <v>11.89392</v>
      </c>
      <c r="ER3" s="1">
        <v>1.7045509999999999E-20</v>
      </c>
      <c r="ES3" s="1">
        <v>9.5752050000000003E-18</v>
      </c>
      <c r="ET3">
        <v>0.92152750000000005</v>
      </c>
      <c r="EU3">
        <v>11.744300000000001</v>
      </c>
      <c r="EV3" s="1">
        <v>1.6410909999999999E-20</v>
      </c>
      <c r="EW3" s="1">
        <v>9.2020619999999998E-18</v>
      </c>
      <c r="EX3">
        <v>0.92153940000000001</v>
      </c>
      <c r="EY3">
        <v>11.300929999999999</v>
      </c>
      <c r="EZ3" s="1">
        <v>1.578097E-20</v>
      </c>
      <c r="FA3" s="1">
        <v>8.8323999999999993E-18</v>
      </c>
      <c r="FB3">
        <v>0.92152730000000005</v>
      </c>
      <c r="FC3">
        <v>11.28084</v>
      </c>
      <c r="FD3" s="1">
        <v>1.5191960000000001E-20</v>
      </c>
      <c r="FE3" s="1">
        <v>8.4892309999999998E-18</v>
      </c>
      <c r="FF3">
        <v>0.9215198</v>
      </c>
      <c r="FG3">
        <v>11.284129999999999</v>
      </c>
      <c r="FH3" s="1">
        <v>1.4633279999999999E-20</v>
      </c>
      <c r="FI3" s="1">
        <v>8.1659119999999994E-18</v>
      </c>
      <c r="FJ3">
        <v>0.9215295</v>
      </c>
      <c r="FK3">
        <v>11.371689999999999</v>
      </c>
      <c r="FL3" s="1">
        <v>1.40651E-20</v>
      </c>
      <c r="FM3" s="1">
        <v>7.8388009999999997E-18</v>
      </c>
      <c r="FN3">
        <v>0.92152780000000001</v>
      </c>
      <c r="FO3">
        <v>11.49943</v>
      </c>
      <c r="FP3" s="1">
        <v>1.3545579999999999E-20</v>
      </c>
      <c r="FQ3" s="1">
        <v>7.5418469999999996E-18</v>
      </c>
      <c r="FR3">
        <v>0.92152750000000005</v>
      </c>
      <c r="FS3">
        <v>11.59585</v>
      </c>
      <c r="FT3" s="1">
        <v>1.3024E-20</v>
      </c>
      <c r="FU3" s="1">
        <v>7.2465600000000007E-18</v>
      </c>
      <c r="FV3">
        <v>0.92152330000000005</v>
      </c>
      <c r="FW3">
        <v>11.57396</v>
      </c>
      <c r="FX3" s="1">
        <v>1.2528070000000001E-20</v>
      </c>
      <c r="FY3" s="1">
        <v>6.9662790000000007E-18</v>
      </c>
      <c r="FZ3">
        <v>0.92152529999999999</v>
      </c>
      <c r="GA3">
        <v>11.47227</v>
      </c>
      <c r="GB3" s="1">
        <v>1.206977E-20</v>
      </c>
      <c r="GC3" s="1">
        <v>6.7080850000000002E-18</v>
      </c>
      <c r="GD3">
        <v>0.9215293</v>
      </c>
      <c r="GE3">
        <v>11.352880000000001</v>
      </c>
      <c r="GF3" s="1">
        <v>1.1608290000000001E-20</v>
      </c>
      <c r="GG3" s="1">
        <v>6.449543E-18</v>
      </c>
      <c r="GH3">
        <v>0.92152880000000004</v>
      </c>
      <c r="GI3">
        <v>11.34061</v>
      </c>
      <c r="GJ3" s="1">
        <v>1.117863E-20</v>
      </c>
      <c r="GK3" s="1">
        <v>6.2095429999999998E-18</v>
      </c>
      <c r="GL3">
        <v>0.92155330000000002</v>
      </c>
      <c r="GM3">
        <v>11.345079999999999</v>
      </c>
      <c r="GN3" s="1">
        <v>1.074531E-20</v>
      </c>
      <c r="GO3" s="1">
        <v>5.967418E-18</v>
      </c>
      <c r="GP3">
        <v>0.92152880000000004</v>
      </c>
      <c r="GQ3">
        <v>11.438739999999999</v>
      </c>
      <c r="GR3" s="1">
        <v>1.0346160000000001E-20</v>
      </c>
      <c r="GS3" s="1">
        <v>5.7449990000000003E-18</v>
      </c>
      <c r="GT3">
        <v>0.92152860000000003</v>
      </c>
      <c r="GU3">
        <v>11.664020000000001</v>
      </c>
      <c r="GV3" s="1">
        <v>9.973409E-21</v>
      </c>
      <c r="GW3" s="1">
        <v>5.5372520000000001E-18</v>
      </c>
      <c r="GX3">
        <v>0.92152730000000005</v>
      </c>
      <c r="GY3">
        <v>11.643079999999999</v>
      </c>
      <c r="GZ3" s="1">
        <v>9.5974010000000005E-21</v>
      </c>
      <c r="HA3" s="1">
        <v>5.3285610000000001E-18</v>
      </c>
      <c r="HB3">
        <v>0.9215314</v>
      </c>
      <c r="HC3">
        <v>11.84639</v>
      </c>
      <c r="HD3" s="1">
        <v>9.2466630000000003E-21</v>
      </c>
      <c r="HE3" s="1">
        <v>5.1331939999999996E-18</v>
      </c>
      <c r="HF3">
        <v>0.92152940000000005</v>
      </c>
      <c r="HG3">
        <v>11.627560000000001</v>
      </c>
      <c r="HH3" s="1">
        <v>8.9058719999999998E-21</v>
      </c>
      <c r="HI3" s="1">
        <v>4.9439249999999997E-18</v>
      </c>
      <c r="HJ3">
        <v>0.9215255</v>
      </c>
      <c r="HK3">
        <v>11.41591</v>
      </c>
      <c r="HL3" s="1">
        <v>8.5801330000000003E-21</v>
      </c>
      <c r="HM3" s="1">
        <v>4.7630850000000001E-18</v>
      </c>
      <c r="HN3">
        <v>0.92155489999999995</v>
      </c>
      <c r="HO3">
        <v>11.40789</v>
      </c>
      <c r="HP3" s="1">
        <v>8.2751290000000007E-21</v>
      </c>
      <c r="HQ3" s="1">
        <v>4.5934769999999999E-18</v>
      </c>
      <c r="HR3">
        <v>0.92153079999999998</v>
      </c>
      <c r="HS3">
        <v>11.411250000000001</v>
      </c>
      <c r="HT3" s="1">
        <v>7.9907949999999994E-21</v>
      </c>
      <c r="HU3" s="1">
        <v>4.4357179999999999E-18</v>
      </c>
      <c r="HV3">
        <v>0.92152579999999995</v>
      </c>
      <c r="HW3">
        <v>11.524990000000001</v>
      </c>
      <c r="HX3" s="1">
        <v>7.701089E-21</v>
      </c>
      <c r="HY3" s="1">
        <v>4.2750690000000002E-18</v>
      </c>
      <c r="HZ3">
        <v>0.92152889999999998</v>
      </c>
      <c r="IA3">
        <v>11.7783</v>
      </c>
      <c r="IB3" s="1">
        <v>7.4189569999999999E-21</v>
      </c>
      <c r="IC3" s="1">
        <v>4.1185289999999998E-18</v>
      </c>
      <c r="ID3">
        <v>0.9215546</v>
      </c>
      <c r="IE3">
        <v>12.081099999999999</v>
      </c>
      <c r="IF3" s="1">
        <v>7.1670400000000004E-21</v>
      </c>
      <c r="IG3" s="1">
        <v>3.9784130000000002E-18</v>
      </c>
      <c r="IH3">
        <v>0.92152719999999999</v>
      </c>
      <c r="II3">
        <v>12.135300000000001</v>
      </c>
      <c r="IJ3" s="1">
        <v>6.9198379999999995E-21</v>
      </c>
      <c r="IK3" s="1">
        <v>3.8413819999999998E-18</v>
      </c>
      <c r="IL3">
        <v>0.92152860000000003</v>
      </c>
      <c r="IM3">
        <v>11.79955</v>
      </c>
      <c r="IN3" s="1">
        <v>6.6820109999999996E-21</v>
      </c>
      <c r="IO3" s="1">
        <v>3.70909E-18</v>
      </c>
      <c r="IP3">
        <v>0.92152970000000001</v>
      </c>
      <c r="IQ3">
        <v>11.473839999999999</v>
      </c>
      <c r="IR3" s="1">
        <v>6.4560470000000002E-21</v>
      </c>
      <c r="IS3" s="1">
        <v>3.583914E-18</v>
      </c>
      <c r="IT3">
        <v>0.92155160000000003</v>
      </c>
      <c r="IU3">
        <v>11.464840000000001</v>
      </c>
      <c r="IV3" s="1">
        <v>6.2399030000000001E-21</v>
      </c>
      <c r="IW3" s="1">
        <v>3.4636069999999999E-18</v>
      </c>
      <c r="IX3">
        <v>0.92152540000000005</v>
      </c>
      <c r="IY3">
        <v>11.469860000000001</v>
      </c>
      <c r="IZ3" s="1">
        <v>6.0290800000000003E-21</v>
      </c>
      <c r="JA3" s="1">
        <v>3.3467400000000002E-18</v>
      </c>
      <c r="JB3">
        <v>0.92152730000000005</v>
      </c>
      <c r="JC3">
        <v>11.53473</v>
      </c>
      <c r="JD3" s="1">
        <v>5.8323230000000001E-21</v>
      </c>
      <c r="JE3" s="1">
        <v>3.237735E-18</v>
      </c>
      <c r="JF3">
        <v>0.9215257</v>
      </c>
      <c r="JG3">
        <v>11.76141</v>
      </c>
      <c r="JH3" s="1">
        <v>5.6352520000000002E-21</v>
      </c>
      <c r="JI3" s="1">
        <v>3.1281250000000001E-18</v>
      </c>
      <c r="JJ3">
        <v>0.92155330000000002</v>
      </c>
      <c r="JK3">
        <v>11.563129999999999</v>
      </c>
      <c r="JL3" s="1">
        <v>5.4493900000000002E-21</v>
      </c>
      <c r="JM3" s="1">
        <v>3.0266659999999999E-18</v>
      </c>
      <c r="JN3">
        <v>0.92152719999999999</v>
      </c>
      <c r="JO3">
        <v>11.60346</v>
      </c>
      <c r="JP3" s="1">
        <v>5.2487449999999998E-21</v>
      </c>
      <c r="JQ3" s="1">
        <v>2.9227749999999998E-18</v>
      </c>
      <c r="JR3">
        <v>0.92152730000000005</v>
      </c>
      <c r="JS3">
        <v>11.61145</v>
      </c>
      <c r="JT3" s="1">
        <v>5.0416940000000003E-21</v>
      </c>
      <c r="JU3" s="1">
        <v>2.8145350000000002E-18</v>
      </c>
      <c r="JV3">
        <v>0.92152860000000003</v>
      </c>
      <c r="JW3">
        <v>11.53182</v>
      </c>
      <c r="JX3" s="1">
        <v>4.8380629999999997E-21</v>
      </c>
      <c r="JY3" s="1">
        <v>2.7073289999999999E-18</v>
      </c>
      <c r="JZ3">
        <v>0.9215527</v>
      </c>
      <c r="KA3">
        <v>11.52894</v>
      </c>
      <c r="KB3" s="1">
        <v>4.6510959999999999E-21</v>
      </c>
      <c r="KC3" s="1">
        <v>2.6084309999999998E-18</v>
      </c>
      <c r="KD3">
        <v>0.92152710000000004</v>
      </c>
      <c r="KE3">
        <v>11.53002</v>
      </c>
      <c r="KF3" s="1">
        <v>4.4720800000000003E-21</v>
      </c>
      <c r="KG3" s="1">
        <v>2.5134499999999999E-18</v>
      </c>
      <c r="KH3">
        <v>0.92153940000000001</v>
      </c>
      <c r="KI3">
        <v>11.603300000000001</v>
      </c>
      <c r="KJ3" s="1">
        <v>4.3001330000000003E-21</v>
      </c>
      <c r="KK3" s="1">
        <v>2.421659E-18</v>
      </c>
      <c r="KL3">
        <v>0.92155109999999996</v>
      </c>
      <c r="KM3">
        <v>11.853820000000001</v>
      </c>
      <c r="KN3" s="1">
        <v>4.1409219999999997E-21</v>
      </c>
      <c r="KO3" s="1">
        <v>2.3364469999999999E-18</v>
      </c>
      <c r="KP3">
        <v>0.9215198</v>
      </c>
      <c r="KQ3">
        <v>12.20149</v>
      </c>
      <c r="KR3" s="1">
        <v>3.9842980000000002E-21</v>
      </c>
      <c r="KS3" s="1">
        <v>2.2524009999999999E-18</v>
      </c>
      <c r="KT3">
        <v>0.92152900000000004</v>
      </c>
      <c r="KU3">
        <v>12.34789</v>
      </c>
      <c r="KV3" s="1">
        <v>3.8367169999999999E-21</v>
      </c>
      <c r="KW3" s="1">
        <v>2.1728000000000001E-18</v>
      </c>
      <c r="KX3">
        <v>0.92152730000000005</v>
      </c>
      <c r="KY3">
        <v>11.955249999999999</v>
      </c>
      <c r="KZ3" s="1">
        <v>3.6976069999999997E-21</v>
      </c>
      <c r="LA3" s="1">
        <v>2.0976299999999999E-18</v>
      </c>
      <c r="LB3">
        <v>0.92152579999999995</v>
      </c>
      <c r="LC3">
        <v>11.590479999999999</v>
      </c>
      <c r="LD3" s="1">
        <v>3.5616429999999999E-21</v>
      </c>
      <c r="LE3" s="1">
        <v>2.023676E-18</v>
      </c>
      <c r="LF3">
        <v>0.92152880000000004</v>
      </c>
      <c r="LG3">
        <v>11.57461</v>
      </c>
      <c r="LH3" s="1">
        <v>3.4330850000000001E-21</v>
      </c>
      <c r="LI3" s="1">
        <v>1.953762E-18</v>
      </c>
      <c r="LJ3">
        <v>0.92152529999999999</v>
      </c>
      <c r="LK3">
        <v>11.57727</v>
      </c>
      <c r="LL3" s="1">
        <v>3.3102759999999999E-21</v>
      </c>
      <c r="LM3" s="1">
        <v>1.8866890000000001E-18</v>
      </c>
      <c r="LN3">
        <v>0.92155310000000001</v>
      </c>
      <c r="LO3">
        <v>11.62326</v>
      </c>
      <c r="LP3" s="1">
        <v>3.1935740000000001E-21</v>
      </c>
      <c r="LQ3" s="1">
        <v>1.8228199999999999E-18</v>
      </c>
      <c r="LR3">
        <v>0.92152880000000004</v>
      </c>
      <c r="LS3">
        <v>11.748989999999999</v>
      </c>
      <c r="LT3" s="1">
        <v>3.0844229999999999E-21</v>
      </c>
      <c r="LU3" s="1">
        <v>1.762968E-18</v>
      </c>
      <c r="LV3">
        <v>0.92155310000000001</v>
      </c>
      <c r="LW3">
        <v>11.85679</v>
      </c>
      <c r="LX3" s="1">
        <v>2.9769829999999998E-21</v>
      </c>
      <c r="LY3" s="1">
        <v>1.7038380000000001E-18</v>
      </c>
      <c r="LZ3">
        <v>0.92152889999999998</v>
      </c>
      <c r="MA3">
        <v>11.70881</v>
      </c>
      <c r="MB3" s="1">
        <v>2.8722499999999999E-21</v>
      </c>
      <c r="MC3" s="1">
        <v>1.646127E-18</v>
      </c>
      <c r="MD3">
        <v>0.92152889999999998</v>
      </c>
      <c r="ME3">
        <v>11.829840000000001</v>
      </c>
      <c r="MF3" s="1">
        <v>2.770502E-21</v>
      </c>
      <c r="MG3" s="1">
        <v>1.5899360000000001E-18</v>
      </c>
      <c r="MH3">
        <v>0.92152730000000005</v>
      </c>
      <c r="MI3">
        <v>11.634840000000001</v>
      </c>
      <c r="MJ3" s="1">
        <v>2.6764510000000001E-21</v>
      </c>
      <c r="MK3" s="1">
        <v>1.5380630000000001E-18</v>
      </c>
      <c r="ML3">
        <v>0.9215295</v>
      </c>
      <c r="MM3">
        <v>11.62073</v>
      </c>
      <c r="MN3" s="1">
        <v>2.585735E-21</v>
      </c>
      <c r="MO3" s="1">
        <v>1.4881829999999999E-18</v>
      </c>
      <c r="MP3">
        <v>0.9215295</v>
      </c>
      <c r="MQ3">
        <v>11.62678</v>
      </c>
      <c r="MR3" s="1">
        <v>2.4942139999999999E-21</v>
      </c>
      <c r="MS3" s="1">
        <v>1.437667E-18</v>
      </c>
      <c r="MT3">
        <v>0.92155279999999995</v>
      </c>
      <c r="MU3">
        <v>11.701790000000001</v>
      </c>
      <c r="MV3" s="1">
        <v>2.4083280000000001E-21</v>
      </c>
      <c r="MW3" s="1">
        <v>1.390263E-18</v>
      </c>
      <c r="MX3">
        <v>0.9215546</v>
      </c>
      <c r="MY3">
        <v>11.772930000000001</v>
      </c>
      <c r="MZ3" s="1">
        <v>2.3261119999999998E-21</v>
      </c>
      <c r="NA3" s="1">
        <v>1.3446850000000001E-18</v>
      </c>
      <c r="NB3">
        <v>0.92152869999999998</v>
      </c>
      <c r="NC3">
        <v>11.95309</v>
      </c>
      <c r="ND3" s="1">
        <v>2.2454999999999999E-21</v>
      </c>
      <c r="NE3" s="1">
        <v>1.2999450000000001E-18</v>
      </c>
      <c r="NF3">
        <v>0.92153099999999999</v>
      </c>
      <c r="NG3">
        <v>12.03349</v>
      </c>
      <c r="NH3" s="1">
        <v>2.1689619999999998E-21</v>
      </c>
      <c r="NI3" s="1">
        <v>1.257424E-18</v>
      </c>
      <c r="NJ3">
        <v>0.92152900000000004</v>
      </c>
      <c r="NK3">
        <v>12.10061</v>
      </c>
      <c r="NL3" s="1">
        <v>2.0978240000000001E-21</v>
      </c>
      <c r="NM3" s="1">
        <v>1.217893E-18</v>
      </c>
      <c r="NN3">
        <v>0.92155279999999995</v>
      </c>
      <c r="NO3">
        <v>11.71759</v>
      </c>
      <c r="NP3" s="1">
        <v>2.0233950000000001E-21</v>
      </c>
      <c r="NQ3" s="1">
        <v>1.1762059999999999E-18</v>
      </c>
      <c r="NR3">
        <v>0.9215295</v>
      </c>
      <c r="NS3">
        <v>11.674569999999999</v>
      </c>
      <c r="NT3" s="1">
        <v>1.9545430000000001E-21</v>
      </c>
      <c r="NU3" s="1">
        <v>1.1377360000000001E-18</v>
      </c>
      <c r="NV3">
        <v>0.92152889999999998</v>
      </c>
      <c r="NW3">
        <v>11.67717</v>
      </c>
      <c r="NX3" s="1">
        <v>1.8888439999999999E-21</v>
      </c>
      <c r="NY3" s="1">
        <v>1.1008960000000001E-18</v>
      </c>
      <c r="NZ3">
        <v>0.92152509999999999</v>
      </c>
      <c r="OA3">
        <v>11.72673</v>
      </c>
      <c r="OB3" s="1">
        <v>1.827534E-21</v>
      </c>
      <c r="OC3" s="1">
        <v>1.066347E-18</v>
      </c>
      <c r="OD3">
        <v>0.92152909999999999</v>
      </c>
      <c r="OE3">
        <v>11.971819999999999</v>
      </c>
      <c r="OF3" s="1">
        <v>1.7673029999999999E-21</v>
      </c>
      <c r="OG3" s="1">
        <v>1.032241E-18</v>
      </c>
      <c r="OH3">
        <v>0.92152599999999996</v>
      </c>
      <c r="OI3">
        <v>11.74381</v>
      </c>
      <c r="OJ3" s="1">
        <v>1.7106380000000001E-21</v>
      </c>
      <c r="OK3" s="1">
        <v>1.0000929999999999E-18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0.99847850000000005</v>
      </c>
      <c r="G4">
        <v>11.056100000000001</v>
      </c>
      <c r="H4" s="1">
        <v>7.3822990000000002E-7</v>
      </c>
      <c r="I4" s="1">
        <v>5.0052889999999996E-4</v>
      </c>
      <c r="J4">
        <v>0.99856549999999999</v>
      </c>
      <c r="K4">
        <v>11.101760000000001</v>
      </c>
      <c r="L4" s="1">
        <v>1.007935E-8</v>
      </c>
      <c r="M4" s="1">
        <v>6.8150470000000002E-6</v>
      </c>
      <c r="N4">
        <v>0.99858860000000005</v>
      </c>
      <c r="O4">
        <v>11.109209999999999</v>
      </c>
      <c r="P4" s="1">
        <v>1.3644289999999999E-10</v>
      </c>
      <c r="Q4" s="1">
        <v>9.1929030000000005E-8</v>
      </c>
      <c r="R4">
        <v>0.99860340000000003</v>
      </c>
      <c r="S4">
        <v>11.310700000000001</v>
      </c>
      <c r="T4" s="1">
        <v>1.8451769999999999E-12</v>
      </c>
      <c r="U4" s="1">
        <v>1.2402519999999999E-9</v>
      </c>
      <c r="V4">
        <v>0.99860879999999996</v>
      </c>
      <c r="W4">
        <v>11.26108</v>
      </c>
      <c r="X4" s="1">
        <v>2.493258E-14</v>
      </c>
      <c r="Y4" s="1">
        <v>1.6730170000000001E-11</v>
      </c>
      <c r="Z4">
        <v>0.99860930000000003</v>
      </c>
      <c r="AA4">
        <v>11.02556</v>
      </c>
      <c r="AB4" s="1">
        <v>3.364819E-16</v>
      </c>
      <c r="AC4" s="1">
        <v>2.2492389999999999E-13</v>
      </c>
      <c r="AD4">
        <v>0.9986081</v>
      </c>
      <c r="AE4">
        <v>11.012420000000001</v>
      </c>
      <c r="AF4" s="1">
        <v>4.8713490000000004E-18</v>
      </c>
      <c r="AG4" s="1">
        <v>3.260864E-15</v>
      </c>
      <c r="AH4">
        <v>0.98686969999999996</v>
      </c>
      <c r="AI4">
        <v>10.993259999999999</v>
      </c>
      <c r="AJ4" s="1">
        <v>4.426404E-19</v>
      </c>
      <c r="AK4" s="1">
        <v>3.1246799999999999E-16</v>
      </c>
      <c r="AL4">
        <v>0.97513899999999998</v>
      </c>
      <c r="AM4">
        <v>11.16009</v>
      </c>
      <c r="AN4" s="1">
        <v>5.0906999999999996E-19</v>
      </c>
      <c r="AO4" s="1">
        <v>3.7019790000000001E-16</v>
      </c>
      <c r="AP4">
        <v>0.96296360000000003</v>
      </c>
      <c r="AQ4">
        <v>11.43544</v>
      </c>
      <c r="AR4" s="1">
        <v>9.3920920000000007E-19</v>
      </c>
      <c r="AS4" s="1">
        <v>6.9261270000000003E-16</v>
      </c>
      <c r="AT4">
        <v>0.9502448</v>
      </c>
      <c r="AU4">
        <v>11.58581</v>
      </c>
      <c r="AV4" s="1">
        <v>1.436478E-18</v>
      </c>
      <c r="AW4" s="1">
        <v>1.06135E-15</v>
      </c>
      <c r="AX4">
        <v>0.93752000000000002</v>
      </c>
      <c r="AY4">
        <v>11.63152</v>
      </c>
      <c r="AZ4" s="1">
        <v>1.85738E-18</v>
      </c>
      <c r="BA4" s="1">
        <v>1.3756440000000001E-15</v>
      </c>
      <c r="BB4">
        <v>0.92454619999999998</v>
      </c>
      <c r="BC4">
        <v>11.464370000000001</v>
      </c>
      <c r="BD4" s="1">
        <v>2.210148E-18</v>
      </c>
      <c r="BE4" s="1">
        <v>1.642445E-15</v>
      </c>
      <c r="BF4">
        <v>0.9113656</v>
      </c>
      <c r="BG4">
        <v>11.094010000000001</v>
      </c>
      <c r="BH4" s="1">
        <v>2.5079660000000001E-18</v>
      </c>
      <c r="BI4" s="1">
        <v>1.8704440000000001E-15</v>
      </c>
      <c r="BJ4">
        <v>0.89799220000000002</v>
      </c>
      <c r="BK4">
        <v>11.05255</v>
      </c>
      <c r="BL4" s="1">
        <v>2.753538E-18</v>
      </c>
      <c r="BM4" s="1">
        <v>2.0627900000000001E-15</v>
      </c>
      <c r="BN4">
        <v>0.89817380000000002</v>
      </c>
      <c r="BO4">
        <v>11.08212</v>
      </c>
      <c r="BP4" s="1">
        <v>2.8336560000000001E-18</v>
      </c>
      <c r="BQ4" s="1">
        <v>2.107049E-15</v>
      </c>
      <c r="BR4">
        <v>0.89844880000000005</v>
      </c>
      <c r="BS4">
        <v>11.15582</v>
      </c>
      <c r="BT4" s="1">
        <v>2.5118199999999999E-18</v>
      </c>
      <c r="BU4" s="1">
        <v>1.8583699999999999E-15</v>
      </c>
      <c r="BV4">
        <v>0.89855289999999999</v>
      </c>
      <c r="BW4">
        <v>11.44374</v>
      </c>
      <c r="BX4" s="1">
        <v>1.8112279999999999E-18</v>
      </c>
      <c r="BY4" s="1">
        <v>1.3348080000000001E-15</v>
      </c>
      <c r="BZ4">
        <v>0.89857109999999996</v>
      </c>
      <c r="CA4">
        <v>11.288779999999999</v>
      </c>
      <c r="CB4" s="1">
        <v>1.2075019999999999E-18</v>
      </c>
      <c r="CC4" s="1">
        <v>8.8798669999999996E-16</v>
      </c>
      <c r="CD4">
        <v>0.89859149999999999</v>
      </c>
      <c r="CE4">
        <v>11.68643</v>
      </c>
      <c r="CF4" s="1">
        <v>8.5861410000000003E-19</v>
      </c>
      <c r="CG4" s="1">
        <v>6.3072660000000002E-16</v>
      </c>
      <c r="CH4">
        <v>0.89859049999999996</v>
      </c>
      <c r="CI4">
        <v>11.238020000000001</v>
      </c>
      <c r="CJ4" s="1">
        <v>6.7472070000000002E-19</v>
      </c>
      <c r="CK4" s="1">
        <v>4.9532280000000002E-16</v>
      </c>
      <c r="CL4">
        <v>0.89859089999999997</v>
      </c>
      <c r="CM4">
        <v>11.17065</v>
      </c>
      <c r="CN4" s="1">
        <v>5.7544640000000003E-19</v>
      </c>
      <c r="CO4" s="1">
        <v>4.2207189999999998E-16</v>
      </c>
      <c r="CP4">
        <v>0.89858729999999998</v>
      </c>
      <c r="CQ4">
        <v>11.153449999999999</v>
      </c>
      <c r="CR4" s="1">
        <v>5.1497789999999998E-19</v>
      </c>
      <c r="CS4" s="1">
        <v>3.7741920000000002E-16</v>
      </c>
      <c r="CT4">
        <v>0.89859650000000002</v>
      </c>
      <c r="CU4">
        <v>11.151579999999999</v>
      </c>
      <c r="CV4" s="1">
        <v>4.7487630000000003E-19</v>
      </c>
      <c r="CW4" s="1">
        <v>3.4771590000000001E-16</v>
      </c>
      <c r="CX4">
        <v>0.89858919999999998</v>
      </c>
      <c r="CY4">
        <v>11.31273</v>
      </c>
      <c r="CZ4" s="1">
        <v>4.4427310000000003E-19</v>
      </c>
      <c r="DA4" s="1">
        <v>3.2497940000000002E-16</v>
      </c>
      <c r="DB4">
        <v>0.89858720000000003</v>
      </c>
      <c r="DC4">
        <v>11.57038</v>
      </c>
      <c r="DD4" s="1">
        <v>4.1926060000000001E-19</v>
      </c>
      <c r="DE4" s="1">
        <v>3.0636770000000001E-16</v>
      </c>
      <c r="DF4">
        <v>0.89858950000000004</v>
      </c>
      <c r="DG4">
        <v>11.873239999999999</v>
      </c>
      <c r="DH4" s="1">
        <v>3.9799969999999998E-19</v>
      </c>
      <c r="DI4" s="1">
        <v>2.904887E-16</v>
      </c>
      <c r="DJ4">
        <v>0.89858210000000005</v>
      </c>
      <c r="DK4">
        <v>12.264239999999999</v>
      </c>
      <c r="DL4" s="1">
        <v>3.7838769999999999E-19</v>
      </c>
      <c r="DM4" s="1">
        <v>2.7580039999999999E-16</v>
      </c>
      <c r="DN4">
        <v>0.89858559999999998</v>
      </c>
      <c r="DO4">
        <v>12.226179999999999</v>
      </c>
      <c r="DP4" s="1">
        <v>3.6135330000000002E-19</v>
      </c>
      <c r="DQ4" s="1">
        <v>2.6298159999999999E-16</v>
      </c>
      <c r="DR4">
        <v>0.89858720000000003</v>
      </c>
      <c r="DS4">
        <v>11.34498</v>
      </c>
      <c r="DT4" s="1">
        <v>3.452367E-19</v>
      </c>
      <c r="DU4" s="1">
        <v>2.5082779999999998E-16</v>
      </c>
      <c r="DV4">
        <v>0.89859149999999999</v>
      </c>
      <c r="DW4">
        <v>11.21734</v>
      </c>
      <c r="DX4" s="1">
        <v>3.3083249999999998E-19</v>
      </c>
      <c r="DY4" s="1">
        <v>2.3991169999999998E-16</v>
      </c>
      <c r="DZ4">
        <v>0.89859619999999996</v>
      </c>
      <c r="EA4">
        <v>11.22181</v>
      </c>
      <c r="EB4" s="1">
        <v>3.1714960000000002E-19</v>
      </c>
      <c r="EC4" s="1">
        <v>2.2948299999999999E-16</v>
      </c>
      <c r="ED4">
        <v>0.89859160000000005</v>
      </c>
      <c r="EE4">
        <v>11.298069999999999</v>
      </c>
      <c r="EF4" s="1">
        <v>3.0470349999999998E-19</v>
      </c>
      <c r="EG4" s="1">
        <v>2.199715E-16</v>
      </c>
      <c r="EH4">
        <v>0.89859690000000003</v>
      </c>
      <c r="EI4">
        <v>11.449490000000001</v>
      </c>
      <c r="EJ4" s="1">
        <v>2.9261909999999998E-19</v>
      </c>
      <c r="EK4" s="1">
        <v>2.1075200000000001E-16</v>
      </c>
      <c r="EL4">
        <v>0.89859259999999996</v>
      </c>
      <c r="EM4">
        <v>12.0891</v>
      </c>
      <c r="EN4" s="1">
        <v>2.81866E-19</v>
      </c>
      <c r="EO4" s="1">
        <v>2.0250480000000001E-16</v>
      </c>
      <c r="EP4">
        <v>0.89858749999999998</v>
      </c>
      <c r="EQ4">
        <v>12.50864</v>
      </c>
      <c r="ER4" s="1">
        <v>2.7120930000000002E-19</v>
      </c>
      <c r="ES4" s="1">
        <v>1.9443890000000001E-16</v>
      </c>
      <c r="ET4">
        <v>0.89859739999999999</v>
      </c>
      <c r="EU4">
        <v>12.27176</v>
      </c>
      <c r="EV4" s="1">
        <v>2.6110070000000001E-19</v>
      </c>
      <c r="EW4" s="1">
        <v>1.868423E-16</v>
      </c>
      <c r="EX4">
        <v>0.89859869999999997</v>
      </c>
      <c r="EY4">
        <v>11.349030000000001</v>
      </c>
      <c r="EZ4" s="1">
        <v>2.5106529999999999E-19</v>
      </c>
      <c r="FA4" s="1">
        <v>1.793286E-16</v>
      </c>
      <c r="FB4">
        <v>0.89859690000000003</v>
      </c>
      <c r="FC4">
        <v>11.27272</v>
      </c>
      <c r="FD4" s="1">
        <v>2.4170490000000002E-19</v>
      </c>
      <c r="FE4" s="1">
        <v>1.7236790000000001E-16</v>
      </c>
      <c r="FF4">
        <v>0.89858009999999999</v>
      </c>
      <c r="FG4">
        <v>11.27036</v>
      </c>
      <c r="FH4" s="1">
        <v>2.3279099999999999E-19</v>
      </c>
      <c r="FI4" s="1">
        <v>1.6578429999999999E-16</v>
      </c>
      <c r="FJ4">
        <v>0.89858910000000003</v>
      </c>
      <c r="FK4">
        <v>11.423439999999999</v>
      </c>
      <c r="FL4" s="1">
        <v>2.2376860000000001E-19</v>
      </c>
      <c r="FM4" s="1">
        <v>1.591576E-16</v>
      </c>
      <c r="FN4">
        <v>0.89859809999999996</v>
      </c>
      <c r="FO4">
        <v>11.688219999999999</v>
      </c>
      <c r="FP4" s="1">
        <v>2.1548919999999999E-19</v>
      </c>
      <c r="FQ4" s="1">
        <v>1.5311449999999999E-16</v>
      </c>
      <c r="FR4">
        <v>0.89859739999999999</v>
      </c>
      <c r="FS4">
        <v>11.868080000000001</v>
      </c>
      <c r="FT4" s="1">
        <v>2.0719750000000001E-19</v>
      </c>
      <c r="FU4" s="1">
        <v>1.4712480000000001E-16</v>
      </c>
      <c r="FV4">
        <v>0.89857629999999999</v>
      </c>
      <c r="FW4">
        <v>11.83943</v>
      </c>
      <c r="FX4" s="1">
        <v>1.993245E-19</v>
      </c>
      <c r="FY4" s="1">
        <v>1.414517E-16</v>
      </c>
      <c r="FZ4">
        <v>0.89859120000000003</v>
      </c>
      <c r="GA4">
        <v>11.62734</v>
      </c>
      <c r="GB4" s="1">
        <v>1.920071E-19</v>
      </c>
      <c r="GC4" s="1">
        <v>1.3618509999999999E-16</v>
      </c>
      <c r="GD4">
        <v>0.89858859999999996</v>
      </c>
      <c r="GE4">
        <v>11.37875</v>
      </c>
      <c r="GF4" s="1">
        <v>1.8467209999999999E-19</v>
      </c>
      <c r="GG4" s="1">
        <v>1.309428E-16</v>
      </c>
      <c r="GH4">
        <v>0.89858700000000002</v>
      </c>
      <c r="GI4">
        <v>11.33165</v>
      </c>
      <c r="GJ4" s="1">
        <v>1.7783550000000001E-19</v>
      </c>
      <c r="GK4" s="1">
        <v>1.2606910000000001E-16</v>
      </c>
      <c r="GL4">
        <v>0.89858910000000003</v>
      </c>
      <c r="GM4">
        <v>11.332789999999999</v>
      </c>
      <c r="GN4" s="1">
        <v>1.7092029999999999E-19</v>
      </c>
      <c r="GO4" s="1">
        <v>1.211399E-16</v>
      </c>
      <c r="GP4">
        <v>0.89858689999999997</v>
      </c>
      <c r="GQ4">
        <v>11.493449999999999</v>
      </c>
      <c r="GR4" s="1">
        <v>1.6460389999999999E-19</v>
      </c>
      <c r="GS4" s="1">
        <v>1.1664780000000001E-16</v>
      </c>
      <c r="GT4">
        <v>0.89858689999999997</v>
      </c>
      <c r="GU4">
        <v>11.9521</v>
      </c>
      <c r="GV4" s="1">
        <v>1.586595E-19</v>
      </c>
      <c r="GW4" s="1">
        <v>1.1241780000000001E-16</v>
      </c>
      <c r="GX4">
        <v>0.89859679999999997</v>
      </c>
      <c r="GY4">
        <v>11.917149999999999</v>
      </c>
      <c r="GZ4" s="1">
        <v>1.526805E-19</v>
      </c>
      <c r="HA4" s="1">
        <v>1.081816E-16</v>
      </c>
      <c r="HB4">
        <v>0.89859370000000005</v>
      </c>
      <c r="HC4">
        <v>12.299289999999999</v>
      </c>
      <c r="HD4" s="1">
        <v>1.471082E-19</v>
      </c>
      <c r="HE4" s="1">
        <v>1.0422239999999999E-16</v>
      </c>
      <c r="HF4">
        <v>0.89858890000000002</v>
      </c>
      <c r="HG4">
        <v>11.88533</v>
      </c>
      <c r="HH4" s="1">
        <v>1.4168149999999999E-19</v>
      </c>
      <c r="HI4" s="1">
        <v>1.003758E-16</v>
      </c>
      <c r="HJ4">
        <v>0.8985921</v>
      </c>
      <c r="HK4">
        <v>11.44154</v>
      </c>
      <c r="HL4" s="1">
        <v>1.3650889999999999E-19</v>
      </c>
      <c r="HM4" s="1">
        <v>9.6711400000000004E-17</v>
      </c>
      <c r="HN4">
        <v>0.89859290000000003</v>
      </c>
      <c r="HO4">
        <v>11.406980000000001</v>
      </c>
      <c r="HP4" s="1">
        <v>1.316479E-19</v>
      </c>
      <c r="HQ4" s="1">
        <v>9.3264820000000006E-17</v>
      </c>
      <c r="HR4">
        <v>0.89859219999999995</v>
      </c>
      <c r="HS4">
        <v>11.40569</v>
      </c>
      <c r="HT4" s="1">
        <v>1.271441E-19</v>
      </c>
      <c r="HU4" s="1">
        <v>9.0074689999999996E-17</v>
      </c>
      <c r="HV4">
        <v>0.89859259999999996</v>
      </c>
      <c r="HW4">
        <v>11.60614</v>
      </c>
      <c r="HX4" s="1">
        <v>1.2251429999999999E-19</v>
      </c>
      <c r="HY4" s="1">
        <v>8.6794819999999996E-17</v>
      </c>
      <c r="HZ4">
        <v>0.89858729999999998</v>
      </c>
      <c r="IA4">
        <v>12.145239999999999</v>
      </c>
      <c r="IB4" s="1">
        <v>1.1803769999999999E-19</v>
      </c>
      <c r="IC4" s="1">
        <v>8.3627439999999995E-17</v>
      </c>
      <c r="ID4">
        <v>0.89859250000000002</v>
      </c>
      <c r="IE4">
        <v>12.748189999999999</v>
      </c>
      <c r="IF4" s="1">
        <v>1.1403270000000001E-19</v>
      </c>
      <c r="IG4" s="1">
        <v>8.0787790000000006E-17</v>
      </c>
      <c r="IH4">
        <v>0.89859650000000002</v>
      </c>
      <c r="II4">
        <v>12.86153</v>
      </c>
      <c r="IJ4" s="1">
        <v>1.1010140000000001E-19</v>
      </c>
      <c r="IK4" s="1">
        <v>7.8002869999999999E-17</v>
      </c>
      <c r="IL4">
        <v>0.89858660000000001</v>
      </c>
      <c r="IM4">
        <v>12.19294</v>
      </c>
      <c r="IN4" s="1">
        <v>1.063135E-19</v>
      </c>
      <c r="IO4" s="1">
        <v>7.5314439999999999E-17</v>
      </c>
      <c r="IP4">
        <v>0.89858950000000004</v>
      </c>
      <c r="IQ4">
        <v>11.495749999999999</v>
      </c>
      <c r="IR4" s="1">
        <v>1.027318E-19</v>
      </c>
      <c r="IS4" s="1">
        <v>7.2783909999999995E-17</v>
      </c>
      <c r="IT4">
        <v>0.89859809999999996</v>
      </c>
      <c r="IU4">
        <v>11.459759999999999</v>
      </c>
      <c r="IV4" s="1">
        <v>9.9285289999999995E-20</v>
      </c>
      <c r="IW4" s="1">
        <v>7.0336480000000005E-17</v>
      </c>
      <c r="IX4">
        <v>0.89858170000000004</v>
      </c>
      <c r="IY4">
        <v>11.46219</v>
      </c>
      <c r="IZ4" s="1">
        <v>9.5931559999999997E-20</v>
      </c>
      <c r="JA4" s="1">
        <v>6.7962399999999998E-17</v>
      </c>
      <c r="JB4">
        <v>0.89859679999999997</v>
      </c>
      <c r="JC4">
        <v>11.571160000000001</v>
      </c>
      <c r="JD4" s="1">
        <v>9.2801129999999996E-20</v>
      </c>
      <c r="JE4" s="1">
        <v>6.5747879999999996E-17</v>
      </c>
      <c r="JF4">
        <v>0.89859250000000002</v>
      </c>
      <c r="JG4">
        <v>12.03168</v>
      </c>
      <c r="JH4" s="1">
        <v>8.9677799999999999E-20</v>
      </c>
      <c r="JI4" s="1">
        <v>6.3532760000000002E-17</v>
      </c>
      <c r="JJ4">
        <v>0.89858910000000003</v>
      </c>
      <c r="JK4">
        <v>11.68319</v>
      </c>
      <c r="JL4" s="1">
        <v>8.6706139999999996E-20</v>
      </c>
      <c r="JM4" s="1">
        <v>6.1463370000000001E-17</v>
      </c>
      <c r="JN4">
        <v>0.89859630000000001</v>
      </c>
      <c r="JO4">
        <v>11.75362</v>
      </c>
      <c r="JP4" s="1">
        <v>8.3508359999999996E-20</v>
      </c>
      <c r="JQ4" s="1">
        <v>5.9345900000000004E-17</v>
      </c>
      <c r="JR4">
        <v>0.89859690000000003</v>
      </c>
      <c r="JS4">
        <v>11.68628</v>
      </c>
      <c r="JT4" s="1">
        <v>8.0214809999999997E-20</v>
      </c>
      <c r="JU4" s="1">
        <v>5.7148309999999998E-17</v>
      </c>
      <c r="JV4">
        <v>0.89858669999999996</v>
      </c>
      <c r="JW4">
        <v>11.545439999999999</v>
      </c>
      <c r="JX4" s="1">
        <v>7.6981540000000003E-20</v>
      </c>
      <c r="JY4" s="1">
        <v>5.4977729999999998E-17</v>
      </c>
      <c r="JZ4">
        <v>0.89858729999999998</v>
      </c>
      <c r="KA4">
        <v>11.528980000000001</v>
      </c>
      <c r="KB4" s="1">
        <v>7.400602E-20</v>
      </c>
      <c r="KC4" s="1">
        <v>5.2970780000000002E-17</v>
      </c>
      <c r="KD4">
        <v>0.8985959</v>
      </c>
      <c r="KE4">
        <v>11.525539999999999</v>
      </c>
      <c r="KF4" s="1">
        <v>7.1164839999999997E-20</v>
      </c>
      <c r="KG4" s="1">
        <v>5.1045190000000002E-17</v>
      </c>
      <c r="KH4">
        <v>0.89859869999999997</v>
      </c>
      <c r="KI4">
        <v>11.64503</v>
      </c>
      <c r="KJ4" s="1">
        <v>6.8431449999999999E-20</v>
      </c>
      <c r="KK4" s="1">
        <v>4.9183909999999997E-17</v>
      </c>
      <c r="KL4">
        <v>0.89859690000000003</v>
      </c>
      <c r="KM4">
        <v>12.134449999999999</v>
      </c>
      <c r="KN4" s="1">
        <v>6.5901570000000004E-20</v>
      </c>
      <c r="KO4" s="1">
        <v>4.745756E-17</v>
      </c>
      <c r="KP4">
        <v>0.89858000000000005</v>
      </c>
      <c r="KQ4">
        <v>12.860139999999999</v>
      </c>
      <c r="KR4" s="1">
        <v>6.3410239999999994E-20</v>
      </c>
      <c r="KS4" s="1">
        <v>4.5750180000000002E-17</v>
      </c>
      <c r="KT4">
        <v>0.89858749999999998</v>
      </c>
      <c r="KU4">
        <v>13.19197</v>
      </c>
      <c r="KV4" s="1">
        <v>6.1062800000000005E-20</v>
      </c>
      <c r="KW4" s="1">
        <v>4.4134439999999997E-17</v>
      </c>
      <c r="KX4">
        <v>0.89859679999999997</v>
      </c>
      <c r="KY4">
        <v>12.39465</v>
      </c>
      <c r="KZ4" s="1">
        <v>5.8851120000000004E-20</v>
      </c>
      <c r="LA4" s="1">
        <v>4.2608780000000001E-17</v>
      </c>
      <c r="LB4">
        <v>0.89859290000000003</v>
      </c>
      <c r="LC4">
        <v>11.632009999999999</v>
      </c>
      <c r="LD4" s="1">
        <v>5.6688810000000005E-20</v>
      </c>
      <c r="LE4" s="1">
        <v>4.1108079999999998E-17</v>
      </c>
      <c r="LF4">
        <v>0.89858700000000002</v>
      </c>
      <c r="LG4">
        <v>11.57044</v>
      </c>
      <c r="LH4" s="1">
        <v>5.4645649999999997E-20</v>
      </c>
      <c r="LI4" s="1">
        <v>3.969084E-17</v>
      </c>
      <c r="LJ4">
        <v>0.89859149999999999</v>
      </c>
      <c r="LK4">
        <v>11.56856</v>
      </c>
      <c r="LL4" s="1">
        <v>5.2693000000000003E-20</v>
      </c>
      <c r="LM4" s="1">
        <v>3.8329670000000003E-17</v>
      </c>
      <c r="LN4">
        <v>0.89858859999999996</v>
      </c>
      <c r="LO4">
        <v>11.643140000000001</v>
      </c>
      <c r="LP4" s="1">
        <v>5.0839809999999997E-20</v>
      </c>
      <c r="LQ4" s="1">
        <v>3.703764E-17</v>
      </c>
      <c r="LR4">
        <v>0.89858700000000002</v>
      </c>
      <c r="LS4">
        <v>11.897270000000001</v>
      </c>
      <c r="LT4" s="1">
        <v>4.9102620000000002E-20</v>
      </c>
      <c r="LU4" s="1">
        <v>3.5820429999999999E-17</v>
      </c>
      <c r="LV4">
        <v>0.89858870000000002</v>
      </c>
      <c r="LW4">
        <v>12.11748</v>
      </c>
      <c r="LX4" s="1">
        <v>4.7388840000000002E-20</v>
      </c>
      <c r="LY4" s="1">
        <v>3.4617319999999998E-17</v>
      </c>
      <c r="LZ4">
        <v>0.89858729999999998</v>
      </c>
      <c r="MA4">
        <v>11.843450000000001</v>
      </c>
      <c r="MB4" s="1">
        <v>4.5723700000000002E-20</v>
      </c>
      <c r="MC4" s="1">
        <v>3.3445200000000001E-17</v>
      </c>
      <c r="MD4">
        <v>0.89858729999999998</v>
      </c>
      <c r="ME4">
        <v>12.05514</v>
      </c>
      <c r="MF4" s="1">
        <v>4.4105999999999997E-20</v>
      </c>
      <c r="MG4" s="1">
        <v>3.2305270000000003E-17</v>
      </c>
      <c r="MH4">
        <v>0.89859659999999997</v>
      </c>
      <c r="MI4">
        <v>11.662839999999999</v>
      </c>
      <c r="MJ4" s="1">
        <v>4.2614829999999998E-20</v>
      </c>
      <c r="MK4" s="1">
        <v>3.1256060000000002E-17</v>
      </c>
      <c r="ML4">
        <v>0.89858890000000002</v>
      </c>
      <c r="MM4">
        <v>11.61225</v>
      </c>
      <c r="MN4" s="1">
        <v>4.1167640000000001E-20</v>
      </c>
      <c r="MO4" s="1">
        <v>3.0240309999999999E-17</v>
      </c>
      <c r="MP4">
        <v>0.89858899999999997</v>
      </c>
      <c r="MQ4">
        <v>11.61651</v>
      </c>
      <c r="MR4" s="1">
        <v>3.970692E-20</v>
      </c>
      <c r="MS4" s="1">
        <v>2.9210600000000001E-17</v>
      </c>
      <c r="MT4">
        <v>0.89858729999999998</v>
      </c>
      <c r="MU4">
        <v>11.74776</v>
      </c>
      <c r="MV4" s="1">
        <v>3.8345230000000002E-20</v>
      </c>
      <c r="MW4" s="1">
        <v>2.8253400000000001E-17</v>
      </c>
      <c r="MX4">
        <v>0.89859230000000001</v>
      </c>
      <c r="MY4">
        <v>11.921799999999999</v>
      </c>
      <c r="MZ4" s="1">
        <v>3.7035350000000003E-20</v>
      </c>
      <c r="NA4" s="1">
        <v>2.7326229999999999E-17</v>
      </c>
      <c r="NB4">
        <v>0.89858660000000001</v>
      </c>
      <c r="NC4">
        <v>12.232150000000001</v>
      </c>
      <c r="ND4" s="1">
        <v>3.5754020000000002E-20</v>
      </c>
      <c r="NE4" s="1">
        <v>2.6417920000000001E-17</v>
      </c>
      <c r="NF4">
        <v>0.89859290000000003</v>
      </c>
      <c r="NG4">
        <v>12.39996</v>
      </c>
      <c r="NH4" s="1">
        <v>3.453726E-20</v>
      </c>
      <c r="NI4" s="1">
        <v>2.5555300000000001E-17</v>
      </c>
      <c r="NJ4">
        <v>0.89858760000000004</v>
      </c>
      <c r="NK4">
        <v>12.54645</v>
      </c>
      <c r="NL4" s="1">
        <v>3.3405620000000002E-20</v>
      </c>
      <c r="NM4" s="1">
        <v>2.4752910000000002E-17</v>
      </c>
      <c r="NN4">
        <v>0.89858760000000004</v>
      </c>
      <c r="NO4">
        <v>11.818250000000001</v>
      </c>
      <c r="NP4" s="1">
        <v>3.2218979999999999E-20</v>
      </c>
      <c r="NQ4" s="1">
        <v>2.390529E-17</v>
      </c>
      <c r="NR4">
        <v>0.89858910000000003</v>
      </c>
      <c r="NS4">
        <v>11.66986</v>
      </c>
      <c r="NT4" s="1">
        <v>3.1126690000000001E-20</v>
      </c>
      <c r="NU4" s="1">
        <v>2.3125999999999999E-17</v>
      </c>
      <c r="NV4">
        <v>0.89858729999999998</v>
      </c>
      <c r="NW4">
        <v>11.66813</v>
      </c>
      <c r="NX4" s="1">
        <v>3.008066E-20</v>
      </c>
      <c r="NY4" s="1">
        <v>2.2377399999999999E-17</v>
      </c>
      <c r="NZ4">
        <v>0.89859089999999997</v>
      </c>
      <c r="OA4">
        <v>11.74967</v>
      </c>
      <c r="OB4" s="1">
        <v>2.9102000000000002E-20</v>
      </c>
      <c r="OC4" s="1">
        <v>2.1672879999999999E-17</v>
      </c>
      <c r="OD4">
        <v>0.89858749999999998</v>
      </c>
      <c r="OE4">
        <v>12.20992</v>
      </c>
      <c r="OF4" s="1">
        <v>2.8146950000000002E-20</v>
      </c>
      <c r="OG4" s="1">
        <v>2.098348E-17</v>
      </c>
      <c r="OH4">
        <v>0.89859319999999998</v>
      </c>
      <c r="OI4">
        <v>11.79968</v>
      </c>
      <c r="OJ4" s="1">
        <v>2.7243129999999998E-20</v>
      </c>
      <c r="OK4" s="1">
        <v>2.032849E-17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0.75132909999999997</v>
      </c>
      <c r="G5">
        <v>11.078279999999999</v>
      </c>
      <c r="H5" s="1">
        <v>5.0148400000000001E-6</v>
      </c>
      <c r="I5" s="1">
        <v>2.2776850000000002E-3</v>
      </c>
      <c r="J5">
        <v>0.7514324</v>
      </c>
      <c r="K5">
        <v>11.165570000000001</v>
      </c>
      <c r="L5" s="1">
        <v>6.8340350000000001E-8</v>
      </c>
      <c r="M5" s="1">
        <v>3.0938410000000003E-5</v>
      </c>
      <c r="N5">
        <v>0.75144699999999998</v>
      </c>
      <c r="O5">
        <v>11.162409999999999</v>
      </c>
      <c r="P5" s="1">
        <v>9.2516139999999997E-10</v>
      </c>
      <c r="Q5" s="1">
        <v>4.1733619999999998E-7</v>
      </c>
      <c r="R5">
        <v>0.75147399999999998</v>
      </c>
      <c r="S5">
        <v>11.46069</v>
      </c>
      <c r="T5" s="1">
        <v>1.2512810000000001E-11</v>
      </c>
      <c r="U5" s="1">
        <v>5.6311339999999998E-9</v>
      </c>
      <c r="V5">
        <v>0.75147209999999998</v>
      </c>
      <c r="W5">
        <v>11.384829999999999</v>
      </c>
      <c r="X5" s="1">
        <v>1.6905719999999999E-13</v>
      </c>
      <c r="Y5" s="1">
        <v>7.5947760000000006E-11</v>
      </c>
      <c r="Z5">
        <v>0.75147269999999999</v>
      </c>
      <c r="AA5">
        <v>11.02745</v>
      </c>
      <c r="AB5" s="1">
        <v>2.2811380000000002E-15</v>
      </c>
      <c r="AC5" s="1">
        <v>1.020845E-12</v>
      </c>
      <c r="AD5">
        <v>0.75147180000000002</v>
      </c>
      <c r="AE5">
        <v>11.000690000000001</v>
      </c>
      <c r="AF5" s="1">
        <v>3.360534E-17</v>
      </c>
      <c r="AG5" s="1">
        <v>1.5135870000000001E-14</v>
      </c>
      <c r="AH5">
        <v>0.74474379999999996</v>
      </c>
      <c r="AI5">
        <v>10.97334</v>
      </c>
      <c r="AJ5" s="1">
        <v>3.6121039999999998E-18</v>
      </c>
      <c r="AK5" s="1">
        <v>1.750597E-15</v>
      </c>
      <c r="AL5">
        <v>0.7379561</v>
      </c>
      <c r="AM5">
        <v>11.1991</v>
      </c>
      <c r="AN5" s="1">
        <v>4.3667019999999998E-18</v>
      </c>
      <c r="AO5" s="1">
        <v>2.158738E-15</v>
      </c>
      <c r="AP5">
        <v>0.73111839999999995</v>
      </c>
      <c r="AQ5">
        <v>11.603579999999999</v>
      </c>
      <c r="AR5" s="1">
        <v>8.0092190000000005E-18</v>
      </c>
      <c r="AS5" s="1">
        <v>3.962811E-15</v>
      </c>
      <c r="AT5">
        <v>0.72446010000000005</v>
      </c>
      <c r="AU5">
        <v>11.828749999999999</v>
      </c>
      <c r="AV5" s="1">
        <v>1.1950689999999999E-17</v>
      </c>
      <c r="AW5" s="1">
        <v>5.8993260000000003E-15</v>
      </c>
      <c r="AX5">
        <v>0.71779539999999997</v>
      </c>
      <c r="AY5">
        <v>11.925689999999999</v>
      </c>
      <c r="AZ5" s="1">
        <v>1.5137119999999999E-17</v>
      </c>
      <c r="BA5" s="1">
        <v>7.4663399999999998E-15</v>
      </c>
      <c r="BB5">
        <v>0.71090810000000004</v>
      </c>
      <c r="BC5">
        <v>11.662240000000001</v>
      </c>
      <c r="BD5" s="1">
        <v>1.7697750000000001E-17</v>
      </c>
      <c r="BE5" s="1">
        <v>8.7351179999999994E-15</v>
      </c>
      <c r="BF5">
        <v>0.70389579999999996</v>
      </c>
      <c r="BG5">
        <v>11.110760000000001</v>
      </c>
      <c r="BH5" s="1">
        <v>1.9716280000000001E-17</v>
      </c>
      <c r="BI5" s="1">
        <v>9.7357550000000004E-15</v>
      </c>
      <c r="BJ5">
        <v>0.6967875</v>
      </c>
      <c r="BK5">
        <v>11.036619999999999</v>
      </c>
      <c r="BL5" s="1">
        <v>2.130549E-17</v>
      </c>
      <c r="BM5" s="1">
        <v>1.0540050000000001E-14</v>
      </c>
      <c r="BN5">
        <v>0.69723210000000002</v>
      </c>
      <c r="BO5">
        <v>11.06926</v>
      </c>
      <c r="BP5" s="1">
        <v>2.1719010000000001E-17</v>
      </c>
      <c r="BQ5" s="1">
        <v>1.067665E-14</v>
      </c>
      <c r="BR5">
        <v>0.69765529999999998</v>
      </c>
      <c r="BS5">
        <v>11.164199999999999</v>
      </c>
      <c r="BT5" s="1">
        <v>1.9091020000000001E-17</v>
      </c>
      <c r="BU5" s="1">
        <v>9.3220079999999998E-15</v>
      </c>
      <c r="BV5">
        <v>0.69776510000000003</v>
      </c>
      <c r="BW5">
        <v>11.5829</v>
      </c>
      <c r="BX5" s="1">
        <v>1.3666790000000001E-17</v>
      </c>
      <c r="BY5" s="1">
        <v>6.6375159999999998E-15</v>
      </c>
      <c r="BZ5">
        <v>0.69780710000000001</v>
      </c>
      <c r="CA5">
        <v>11.37832</v>
      </c>
      <c r="CB5" s="1">
        <v>9.1121520000000003E-18</v>
      </c>
      <c r="CC5" s="1">
        <v>4.416517E-15</v>
      </c>
      <c r="CD5">
        <v>0.69783039999999996</v>
      </c>
      <c r="CE5">
        <v>11.88987</v>
      </c>
      <c r="CF5" s="1">
        <v>6.5092030000000001E-18</v>
      </c>
      <c r="CG5" s="1">
        <v>3.1549850000000001E-15</v>
      </c>
      <c r="CH5">
        <v>0.69783770000000001</v>
      </c>
      <c r="CI5">
        <v>11.27861</v>
      </c>
      <c r="CJ5" s="1">
        <v>5.136709E-18</v>
      </c>
      <c r="CK5" s="1">
        <v>2.490516E-15</v>
      </c>
      <c r="CL5">
        <v>0.69783870000000003</v>
      </c>
      <c r="CM5">
        <v>11.178599999999999</v>
      </c>
      <c r="CN5" s="1">
        <v>4.3936879999999997E-18</v>
      </c>
      <c r="CO5" s="1">
        <v>2.1297659999999998E-15</v>
      </c>
      <c r="CP5">
        <v>0.69783050000000002</v>
      </c>
      <c r="CQ5">
        <v>11.146649999999999</v>
      </c>
      <c r="CR5" s="1">
        <v>3.9381690000000001E-18</v>
      </c>
      <c r="CS5" s="1">
        <v>1.908069E-15</v>
      </c>
      <c r="CT5">
        <v>0.6978356</v>
      </c>
      <c r="CU5">
        <v>11.13949</v>
      </c>
      <c r="CV5" s="1">
        <v>3.6351440000000001E-18</v>
      </c>
      <c r="CW5" s="1">
        <v>1.7601080000000001E-15</v>
      </c>
      <c r="CX5">
        <v>0.69783430000000002</v>
      </c>
      <c r="CY5">
        <v>11.359920000000001</v>
      </c>
      <c r="CZ5" s="1">
        <v>3.402184E-18</v>
      </c>
      <c r="DA5" s="1">
        <v>1.645773E-15</v>
      </c>
      <c r="DB5">
        <v>0.69783010000000001</v>
      </c>
      <c r="DC5">
        <v>11.742800000000001</v>
      </c>
      <c r="DD5" s="1">
        <v>3.212029E-18</v>
      </c>
      <c r="DE5" s="1">
        <v>1.5523040000000001E-15</v>
      </c>
      <c r="DF5">
        <v>0.69783459999999997</v>
      </c>
      <c r="DG5">
        <v>12.18952</v>
      </c>
      <c r="DH5" s="1">
        <v>3.049584E-18</v>
      </c>
      <c r="DI5" s="1">
        <v>1.4721409999999999E-15</v>
      </c>
      <c r="DJ5">
        <v>0.69783770000000001</v>
      </c>
      <c r="DK5">
        <v>12.7752</v>
      </c>
      <c r="DL5" s="1">
        <v>2.8995800000000001E-18</v>
      </c>
      <c r="DM5" s="1">
        <v>1.397846E-15</v>
      </c>
      <c r="DN5">
        <v>0.69783070000000003</v>
      </c>
      <c r="DO5">
        <v>12.75395</v>
      </c>
      <c r="DP5" s="1">
        <v>2.769266E-18</v>
      </c>
      <c r="DQ5" s="1">
        <v>1.3330170000000001E-15</v>
      </c>
      <c r="DR5">
        <v>0.69783050000000002</v>
      </c>
      <c r="DS5">
        <v>11.446490000000001</v>
      </c>
      <c r="DT5" s="1">
        <v>2.646165E-18</v>
      </c>
      <c r="DU5" s="1">
        <v>1.2716610000000001E-15</v>
      </c>
      <c r="DV5">
        <v>0.6978396</v>
      </c>
      <c r="DW5">
        <v>11.21242</v>
      </c>
      <c r="DX5" s="1">
        <v>2.5356760000000001E-18</v>
      </c>
      <c r="DY5" s="1">
        <v>1.2162569999999999E-15</v>
      </c>
      <c r="DZ5">
        <v>0.69783510000000004</v>
      </c>
      <c r="EA5">
        <v>11.21443</v>
      </c>
      <c r="EB5" s="1">
        <v>2.4307169999999999E-18</v>
      </c>
      <c r="EC5" s="1">
        <v>1.1633199999999999E-15</v>
      </c>
      <c r="ED5">
        <v>0.69783980000000001</v>
      </c>
      <c r="EE5">
        <v>11.31345</v>
      </c>
      <c r="EF5" s="1">
        <v>2.3354360000000001E-18</v>
      </c>
      <c r="EG5" s="1">
        <v>1.115175E-15</v>
      </c>
      <c r="EH5">
        <v>0.69783660000000003</v>
      </c>
      <c r="EI5">
        <v>11.53965</v>
      </c>
      <c r="EJ5" s="1">
        <v>2.2432889999999998E-18</v>
      </c>
      <c r="EK5" s="1">
        <v>1.0687309999999999E-15</v>
      </c>
      <c r="EL5">
        <v>0.69783260000000003</v>
      </c>
      <c r="EM5">
        <v>12.42346</v>
      </c>
      <c r="EN5" s="1">
        <v>2.160625E-18</v>
      </c>
      <c r="EO5" s="1">
        <v>1.0267670000000001E-15</v>
      </c>
      <c r="EP5">
        <v>0.69783079999999997</v>
      </c>
      <c r="EQ5">
        <v>13.06278</v>
      </c>
      <c r="ER5" s="1">
        <v>2.0791609999999999E-18</v>
      </c>
      <c r="ES5" s="1">
        <v>9.8595750000000001E-16</v>
      </c>
      <c r="ET5">
        <v>0.69783810000000002</v>
      </c>
      <c r="EU5">
        <v>12.775320000000001</v>
      </c>
      <c r="EV5" s="1">
        <v>2.0015300000000001E-18</v>
      </c>
      <c r="EW5" s="1">
        <v>9.4739870000000001E-16</v>
      </c>
      <c r="EX5">
        <v>0.69783059999999997</v>
      </c>
      <c r="EY5">
        <v>11.41024</v>
      </c>
      <c r="EZ5" s="1">
        <v>1.9245539999999999E-18</v>
      </c>
      <c r="FA5" s="1">
        <v>9.0928540000000007E-16</v>
      </c>
      <c r="FB5">
        <v>0.69783660000000003</v>
      </c>
      <c r="FC5">
        <v>11.26566</v>
      </c>
      <c r="FD5" s="1">
        <v>1.8529510000000001E-18</v>
      </c>
      <c r="FE5" s="1">
        <v>8.7406930000000005E-16</v>
      </c>
      <c r="FF5">
        <v>0.6978337</v>
      </c>
      <c r="FG5">
        <v>11.25766</v>
      </c>
      <c r="FH5" s="1">
        <v>1.7844529999999999E-18</v>
      </c>
      <c r="FI5" s="1">
        <v>8.4056810000000002E-16</v>
      </c>
      <c r="FJ5">
        <v>0.69783430000000002</v>
      </c>
      <c r="FK5">
        <v>11.463559999999999</v>
      </c>
      <c r="FL5" s="1">
        <v>1.715469E-18</v>
      </c>
      <c r="FM5" s="1">
        <v>8.0708349999999995E-16</v>
      </c>
      <c r="FN5">
        <v>0.69783910000000005</v>
      </c>
      <c r="FO5">
        <v>11.86065</v>
      </c>
      <c r="FP5" s="1">
        <v>1.651874E-18</v>
      </c>
      <c r="FQ5" s="1">
        <v>7.763691E-16</v>
      </c>
      <c r="FR5">
        <v>0.69783709999999999</v>
      </c>
      <c r="FS5">
        <v>12.115119999999999</v>
      </c>
      <c r="FT5" s="1">
        <v>1.5883739999999999E-18</v>
      </c>
      <c r="FU5" s="1">
        <v>7.4603519999999997E-16</v>
      </c>
      <c r="FV5">
        <v>0.69782529999999998</v>
      </c>
      <c r="FW5">
        <v>12.09064</v>
      </c>
      <c r="FX5" s="1">
        <v>1.5282109999999999E-18</v>
      </c>
      <c r="FY5" s="1">
        <v>7.1737329999999996E-16</v>
      </c>
      <c r="FZ5">
        <v>0.69783910000000005</v>
      </c>
      <c r="GA5">
        <v>11.77637</v>
      </c>
      <c r="GB5" s="1">
        <v>1.4719029999999999E-18</v>
      </c>
      <c r="GC5" s="1">
        <v>6.9054290000000005E-16</v>
      </c>
      <c r="GD5">
        <v>0.6978335</v>
      </c>
      <c r="GE5">
        <v>11.410159999999999</v>
      </c>
      <c r="GF5" s="1">
        <v>1.415729E-18</v>
      </c>
      <c r="GG5" s="1">
        <v>6.6399630000000002E-16</v>
      </c>
      <c r="GH5">
        <v>0.69783030000000001</v>
      </c>
      <c r="GI5">
        <v>11.323549999999999</v>
      </c>
      <c r="GJ5" s="1">
        <v>1.3633040000000001E-18</v>
      </c>
      <c r="GK5" s="1">
        <v>6.3925860000000001E-16</v>
      </c>
      <c r="GL5">
        <v>0.69783439999999997</v>
      </c>
      <c r="GM5">
        <v>11.321580000000001</v>
      </c>
      <c r="GN5" s="1">
        <v>1.3101949999999999E-18</v>
      </c>
      <c r="GO5" s="1">
        <v>6.1421609999999996E-16</v>
      </c>
      <c r="GP5">
        <v>0.69782949999999999</v>
      </c>
      <c r="GQ5">
        <v>11.534689999999999</v>
      </c>
      <c r="GR5" s="1">
        <v>1.2619590000000001E-18</v>
      </c>
      <c r="GS5" s="1">
        <v>5.9155210000000003E-16</v>
      </c>
      <c r="GT5">
        <v>0.69782949999999999</v>
      </c>
      <c r="GU5">
        <v>12.21227</v>
      </c>
      <c r="GV5" s="1">
        <v>1.2162640000000001E-18</v>
      </c>
      <c r="GW5" s="1">
        <v>5.7002890000000002E-16</v>
      </c>
      <c r="GX5">
        <v>0.69783640000000002</v>
      </c>
      <c r="GY5">
        <v>12.17473</v>
      </c>
      <c r="GZ5" s="1">
        <v>1.170472E-18</v>
      </c>
      <c r="HA5" s="1">
        <v>5.4856489999999999E-16</v>
      </c>
      <c r="HB5">
        <v>0.69782979999999994</v>
      </c>
      <c r="HC5">
        <v>12.71115</v>
      </c>
      <c r="HD5" s="1">
        <v>1.127801E-18</v>
      </c>
      <c r="HE5" s="1">
        <v>5.2853149999999996E-16</v>
      </c>
      <c r="HF5">
        <v>0.69783390000000001</v>
      </c>
      <c r="HG5">
        <v>12.1341</v>
      </c>
      <c r="HH5" s="1">
        <v>1.0861769999999999E-18</v>
      </c>
      <c r="HI5" s="1">
        <v>5.0900630000000004E-16</v>
      </c>
      <c r="HJ5">
        <v>0.69784020000000002</v>
      </c>
      <c r="HK5">
        <v>11.47226</v>
      </c>
      <c r="HL5" s="1">
        <v>1.0466109999999999E-18</v>
      </c>
      <c r="HM5" s="1">
        <v>4.9047410000000001E-16</v>
      </c>
      <c r="HN5">
        <v>0.69782739999999999</v>
      </c>
      <c r="HO5">
        <v>11.40659</v>
      </c>
      <c r="HP5" s="1">
        <v>1.0092829999999999E-18</v>
      </c>
      <c r="HQ5" s="1">
        <v>4.7294880000000004E-16</v>
      </c>
      <c r="HR5">
        <v>0.69782670000000002</v>
      </c>
      <c r="HS5">
        <v>11.40067</v>
      </c>
      <c r="HT5" s="1">
        <v>9.7485929999999998E-19</v>
      </c>
      <c r="HU5" s="1">
        <v>4.5683659999999997E-16</v>
      </c>
      <c r="HV5">
        <v>0.69784239999999997</v>
      </c>
      <c r="HW5">
        <v>11.671530000000001</v>
      </c>
      <c r="HX5" s="1">
        <v>9.3923619999999999E-19</v>
      </c>
      <c r="HY5" s="1">
        <v>4.4013429999999998E-16</v>
      </c>
      <c r="HZ5">
        <v>0.69783059999999997</v>
      </c>
      <c r="IA5">
        <v>12.484069999999999</v>
      </c>
      <c r="IB5" s="1">
        <v>9.0500090000000006E-19</v>
      </c>
      <c r="IC5" s="1">
        <v>4.2412539999999999E-16</v>
      </c>
      <c r="ID5">
        <v>0.69782690000000003</v>
      </c>
      <c r="IE5">
        <v>13.364839999999999</v>
      </c>
      <c r="IF5" s="1">
        <v>8.7432800000000004E-19</v>
      </c>
      <c r="IG5" s="1">
        <v>4.0974030000000002E-16</v>
      </c>
      <c r="IH5">
        <v>0.69783589999999995</v>
      </c>
      <c r="II5">
        <v>13.540620000000001</v>
      </c>
      <c r="IJ5" s="1">
        <v>8.4418249999999998E-19</v>
      </c>
      <c r="IK5" s="1">
        <v>3.9560729999999998E-16</v>
      </c>
      <c r="IL5">
        <v>0.69782929999999999</v>
      </c>
      <c r="IM5">
        <v>12.575240000000001</v>
      </c>
      <c r="IN5" s="1">
        <v>8.1511550000000004E-19</v>
      </c>
      <c r="IO5" s="1">
        <v>3.8195729999999999E-16</v>
      </c>
      <c r="IP5">
        <v>0.69783470000000003</v>
      </c>
      <c r="IQ5">
        <v>11.52379</v>
      </c>
      <c r="IR5" s="1">
        <v>7.8777090000000003E-19</v>
      </c>
      <c r="IS5" s="1">
        <v>3.6919959999999999E-16</v>
      </c>
      <c r="IT5">
        <v>0.69783899999999999</v>
      </c>
      <c r="IU5">
        <v>11.45518</v>
      </c>
      <c r="IV5" s="1">
        <v>7.613101E-19</v>
      </c>
      <c r="IW5" s="1">
        <v>3.567636E-16</v>
      </c>
      <c r="IX5">
        <v>0.69782169999999999</v>
      </c>
      <c r="IY5">
        <v>11.455030000000001</v>
      </c>
      <c r="IZ5" s="1">
        <v>7.3555569999999998E-19</v>
      </c>
      <c r="JA5" s="1">
        <v>3.4470429999999998E-16</v>
      </c>
      <c r="JB5">
        <v>0.69783629999999996</v>
      </c>
      <c r="JC5">
        <v>11.59844</v>
      </c>
      <c r="JD5" s="1">
        <v>7.1155350000000001E-19</v>
      </c>
      <c r="JE5" s="1">
        <v>3.3346260000000002E-16</v>
      </c>
      <c r="JF5">
        <v>0.69784210000000002</v>
      </c>
      <c r="JG5">
        <v>12.27693</v>
      </c>
      <c r="JH5" s="1">
        <v>6.8774179999999996E-19</v>
      </c>
      <c r="JI5" s="1">
        <v>3.2231380000000001E-16</v>
      </c>
      <c r="JJ5">
        <v>0.69783430000000002</v>
      </c>
      <c r="JK5">
        <v>11.820040000000001</v>
      </c>
      <c r="JL5" s="1">
        <v>6.6485570000000004E-19</v>
      </c>
      <c r="JM5" s="1">
        <v>3.1175750000000002E-16</v>
      </c>
      <c r="JN5">
        <v>0.69783530000000005</v>
      </c>
      <c r="JO5">
        <v>11.90897</v>
      </c>
      <c r="JP5" s="1">
        <v>6.402209E-19</v>
      </c>
      <c r="JQ5" s="1">
        <v>3.009568E-16</v>
      </c>
      <c r="JR5">
        <v>0.69783660000000003</v>
      </c>
      <c r="JS5">
        <v>11.74621</v>
      </c>
      <c r="JT5" s="1">
        <v>6.1495179999999998E-19</v>
      </c>
      <c r="JU5" s="1">
        <v>2.8980139999999999E-16</v>
      </c>
      <c r="JV5">
        <v>0.69782949999999999</v>
      </c>
      <c r="JW5">
        <v>11.56066</v>
      </c>
      <c r="JX5" s="1">
        <v>5.9020400000000002E-19</v>
      </c>
      <c r="JY5" s="1">
        <v>2.7881709999999999E-16</v>
      </c>
      <c r="JZ5">
        <v>0.69783050000000002</v>
      </c>
      <c r="KA5">
        <v>11.529500000000001</v>
      </c>
      <c r="KB5" s="1">
        <v>5.6739130000000001E-19</v>
      </c>
      <c r="KC5" s="1">
        <v>2.68628E-16</v>
      </c>
      <c r="KD5">
        <v>0.69783490000000004</v>
      </c>
      <c r="KE5">
        <v>11.521979999999999</v>
      </c>
      <c r="KF5" s="1">
        <v>5.4561710000000002E-19</v>
      </c>
      <c r="KG5" s="1">
        <v>2.5887290000000002E-16</v>
      </c>
      <c r="KH5">
        <v>0.69783059999999997</v>
      </c>
      <c r="KI5">
        <v>11.674799999999999</v>
      </c>
      <c r="KJ5" s="1">
        <v>5.2466910000000003E-19</v>
      </c>
      <c r="KK5" s="1">
        <v>2.4944880000000001E-16</v>
      </c>
      <c r="KL5">
        <v>0.69783660000000003</v>
      </c>
      <c r="KM5">
        <v>12.37983</v>
      </c>
      <c r="KN5" s="1">
        <v>5.053105E-19</v>
      </c>
      <c r="KO5" s="1">
        <v>2.4070969999999998E-16</v>
      </c>
      <c r="KP5">
        <v>0.69783360000000005</v>
      </c>
      <c r="KQ5">
        <v>13.46369</v>
      </c>
      <c r="KR5" s="1">
        <v>4.8620039999999998E-19</v>
      </c>
      <c r="KS5" s="1">
        <v>2.320453E-16</v>
      </c>
      <c r="KT5">
        <v>0.69783090000000003</v>
      </c>
      <c r="KU5">
        <v>13.98367</v>
      </c>
      <c r="KV5" s="1">
        <v>4.6818870000000003E-19</v>
      </c>
      <c r="KW5" s="1">
        <v>2.2383940000000001E-16</v>
      </c>
      <c r="KX5">
        <v>0.69783629999999996</v>
      </c>
      <c r="KY5">
        <v>12.82264</v>
      </c>
      <c r="KZ5" s="1">
        <v>4.5123000000000004E-19</v>
      </c>
      <c r="LA5" s="1">
        <v>2.161018E-16</v>
      </c>
      <c r="LB5">
        <v>0.69784290000000004</v>
      </c>
      <c r="LC5">
        <v>11.68519</v>
      </c>
      <c r="LD5" s="1">
        <v>4.3466959999999998E-19</v>
      </c>
      <c r="LE5" s="1">
        <v>2.0850529999999999E-16</v>
      </c>
      <c r="LF5">
        <v>0.69783050000000002</v>
      </c>
      <c r="LG5">
        <v>11.56709</v>
      </c>
      <c r="LH5" s="1">
        <v>4.190094E-19</v>
      </c>
      <c r="LI5" s="1">
        <v>2.0132229999999999E-16</v>
      </c>
      <c r="LJ5">
        <v>0.6978396</v>
      </c>
      <c r="LK5">
        <v>11.56068</v>
      </c>
      <c r="LL5" s="1">
        <v>4.0405169999999998E-19</v>
      </c>
      <c r="LM5" s="1">
        <v>1.9442599999999999E-16</v>
      </c>
      <c r="LN5">
        <v>0.69783340000000005</v>
      </c>
      <c r="LO5">
        <v>11.65672</v>
      </c>
      <c r="LP5" s="1">
        <v>3.8988270000000002E-19</v>
      </c>
      <c r="LQ5" s="1">
        <v>1.878951E-16</v>
      </c>
      <c r="LR5">
        <v>0.69783010000000001</v>
      </c>
      <c r="LS5">
        <v>12.031689999999999</v>
      </c>
      <c r="LT5" s="1">
        <v>3.765364E-19</v>
      </c>
      <c r="LU5" s="1">
        <v>1.8170359999999999E-16</v>
      </c>
      <c r="LV5">
        <v>0.6978335</v>
      </c>
      <c r="LW5">
        <v>12.35904</v>
      </c>
      <c r="LX5" s="1">
        <v>3.6337649999999999E-19</v>
      </c>
      <c r="LY5" s="1">
        <v>1.755921E-16</v>
      </c>
      <c r="LZ5">
        <v>0.69783059999999997</v>
      </c>
      <c r="MA5">
        <v>11.983280000000001</v>
      </c>
      <c r="MB5" s="1">
        <v>3.5059709999999999E-19</v>
      </c>
      <c r="MC5" s="1">
        <v>1.6964230000000001E-16</v>
      </c>
      <c r="MD5">
        <v>0.69783050000000002</v>
      </c>
      <c r="ME5">
        <v>12.264720000000001</v>
      </c>
      <c r="MF5" s="1">
        <v>3.3820720000000002E-19</v>
      </c>
      <c r="MG5" s="1">
        <v>1.63865E-16</v>
      </c>
      <c r="MH5">
        <v>0.69783600000000001</v>
      </c>
      <c r="MI5">
        <v>11.697850000000001</v>
      </c>
      <c r="MJ5" s="1">
        <v>3.268136E-19</v>
      </c>
      <c r="MK5" s="1">
        <v>1.585684E-16</v>
      </c>
      <c r="ML5">
        <v>0.69783399999999995</v>
      </c>
      <c r="MM5">
        <v>11.60483</v>
      </c>
      <c r="MN5" s="1">
        <v>3.156922E-19</v>
      </c>
      <c r="MO5" s="1">
        <v>1.5340519999999999E-16</v>
      </c>
      <c r="MP5">
        <v>0.69783419999999996</v>
      </c>
      <c r="MQ5">
        <v>11.60675</v>
      </c>
      <c r="MR5" s="1">
        <v>3.044553E-19</v>
      </c>
      <c r="MS5" s="1">
        <v>1.4816059999999999E-16</v>
      </c>
      <c r="MT5">
        <v>0.69783010000000001</v>
      </c>
      <c r="MU5">
        <v>11.783480000000001</v>
      </c>
      <c r="MV5" s="1">
        <v>2.9405950000000002E-19</v>
      </c>
      <c r="MW5" s="1">
        <v>1.4333059999999999E-16</v>
      </c>
      <c r="MX5">
        <v>0.6978261</v>
      </c>
      <c r="MY5">
        <v>12.06799</v>
      </c>
      <c r="MZ5" s="1">
        <v>2.839949E-19</v>
      </c>
      <c r="NA5" s="1">
        <v>1.3861319999999999E-16</v>
      </c>
      <c r="NB5">
        <v>0.69782979999999994</v>
      </c>
      <c r="NC5">
        <v>12.478569999999999</v>
      </c>
      <c r="ND5" s="1">
        <v>2.741749E-19</v>
      </c>
      <c r="NE5" s="1">
        <v>1.3400939999999999E-16</v>
      </c>
      <c r="NF5">
        <v>0.6978278</v>
      </c>
      <c r="NG5">
        <v>12.73249</v>
      </c>
      <c r="NH5" s="1">
        <v>2.6485019999999999E-19</v>
      </c>
      <c r="NI5" s="1">
        <v>1.296423E-16</v>
      </c>
      <c r="NJ5">
        <v>0.69783099999999998</v>
      </c>
      <c r="NK5">
        <v>12.959300000000001</v>
      </c>
      <c r="NL5" s="1">
        <v>2.5617679999999998E-19</v>
      </c>
      <c r="NM5" s="1">
        <v>1.2557259999999999E-16</v>
      </c>
      <c r="NN5">
        <v>0.69783059999999997</v>
      </c>
      <c r="NO5">
        <v>11.939500000000001</v>
      </c>
      <c r="NP5" s="1">
        <v>2.4707590000000001E-19</v>
      </c>
      <c r="NQ5" s="1">
        <v>1.2127139999999999E-16</v>
      </c>
      <c r="NR5">
        <v>0.69783430000000002</v>
      </c>
      <c r="NS5">
        <v>11.665889999999999</v>
      </c>
      <c r="NT5" s="1">
        <v>2.3871840000000002E-19</v>
      </c>
      <c r="NU5" s="1">
        <v>1.173307E-16</v>
      </c>
      <c r="NV5">
        <v>0.69783059999999997</v>
      </c>
      <c r="NW5">
        <v>11.65976</v>
      </c>
      <c r="NX5" s="1">
        <v>2.306935E-19</v>
      </c>
      <c r="NY5" s="1">
        <v>1.135316E-16</v>
      </c>
      <c r="NZ5">
        <v>0.69783850000000003</v>
      </c>
      <c r="OA5">
        <v>11.76562</v>
      </c>
      <c r="OB5" s="1">
        <v>2.231652E-19</v>
      </c>
      <c r="OC5" s="1">
        <v>1.099425E-16</v>
      </c>
      <c r="OD5">
        <v>0.69783059999999997</v>
      </c>
      <c r="OE5">
        <v>12.41314</v>
      </c>
      <c r="OF5" s="1">
        <v>2.1587080000000001E-19</v>
      </c>
      <c r="OG5" s="1">
        <v>1.06461E-16</v>
      </c>
      <c r="OH5">
        <v>0.69784310000000005</v>
      </c>
      <c r="OI5">
        <v>11.86195</v>
      </c>
      <c r="OJ5" s="1">
        <v>2.0892690000000001E-19</v>
      </c>
      <c r="OK5" s="1">
        <v>1.031322E-16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0.99085000000000001</v>
      </c>
      <c r="G6">
        <v>11.097569999999999</v>
      </c>
      <c r="H6" s="1">
        <v>3.7247260000000002E-5</v>
      </c>
      <c r="I6" s="1">
        <v>1.9016700000000001E-2</v>
      </c>
      <c r="J6">
        <v>0.9909713</v>
      </c>
      <c r="K6">
        <v>11.258800000000001</v>
      </c>
      <c r="L6" s="1">
        <v>5.0597109999999999E-7</v>
      </c>
      <c r="M6" s="1">
        <v>2.5751860000000003E-4</v>
      </c>
      <c r="N6">
        <v>0.99101289999999997</v>
      </c>
      <c r="O6">
        <v>11.23203</v>
      </c>
      <c r="P6" s="1">
        <v>6.8505920000000002E-9</v>
      </c>
      <c r="Q6" s="1">
        <v>3.4742300000000001E-6</v>
      </c>
      <c r="R6">
        <v>0.99101649999999997</v>
      </c>
      <c r="S6">
        <v>11.65809</v>
      </c>
      <c r="T6" s="1">
        <v>9.2664990000000005E-11</v>
      </c>
      <c r="U6" s="1">
        <v>4.6881759999999999E-8</v>
      </c>
      <c r="V6">
        <v>0.99104110000000001</v>
      </c>
      <c r="W6">
        <v>11.55134</v>
      </c>
      <c r="X6" s="1">
        <v>1.2516739999999999E-12</v>
      </c>
      <c r="Y6" s="1">
        <v>6.3216799999999998E-10</v>
      </c>
      <c r="Z6">
        <v>0.99104210000000004</v>
      </c>
      <c r="AA6">
        <v>11.040010000000001</v>
      </c>
      <c r="AB6" s="1">
        <v>1.688454E-14</v>
      </c>
      <c r="AC6" s="1">
        <v>8.4951689999999995E-12</v>
      </c>
      <c r="AD6">
        <v>0.99104110000000001</v>
      </c>
      <c r="AE6">
        <v>10.986549999999999</v>
      </c>
      <c r="AF6" s="1">
        <v>2.5984680000000001E-16</v>
      </c>
      <c r="AG6" s="1">
        <v>1.316221E-13</v>
      </c>
      <c r="AH6">
        <v>0.98160639999999999</v>
      </c>
      <c r="AI6">
        <v>10.950810000000001</v>
      </c>
      <c r="AJ6" s="1">
        <v>3.7025380000000001E-17</v>
      </c>
      <c r="AK6" s="1">
        <v>1.977915E-14</v>
      </c>
      <c r="AL6">
        <v>0.97111890000000001</v>
      </c>
      <c r="AM6">
        <v>11.23902</v>
      </c>
      <c r="AN6" s="1">
        <v>4.641886E-17</v>
      </c>
      <c r="AO6" s="1">
        <v>2.5060970000000001E-14</v>
      </c>
      <c r="AP6">
        <v>0.96068600000000004</v>
      </c>
      <c r="AQ6">
        <v>11.814109999999999</v>
      </c>
      <c r="AR6" s="1">
        <v>8.1456600000000005E-17</v>
      </c>
      <c r="AS6" s="1">
        <v>4.3914379999999999E-14</v>
      </c>
      <c r="AT6">
        <v>0.95039830000000003</v>
      </c>
      <c r="AU6">
        <v>12.143509999999999</v>
      </c>
      <c r="AV6" s="1">
        <v>1.1511969999999999E-16</v>
      </c>
      <c r="AW6" s="1">
        <v>6.1852109999999995E-14</v>
      </c>
      <c r="AX6">
        <v>0.93999250000000001</v>
      </c>
      <c r="AY6">
        <v>12.321719999999999</v>
      </c>
      <c r="AZ6" s="1">
        <v>1.3919900000000001E-16</v>
      </c>
      <c r="BA6" s="1">
        <v>7.4580689999999998E-14</v>
      </c>
      <c r="BB6">
        <v>0.92926819999999999</v>
      </c>
      <c r="BC6">
        <v>11.93717</v>
      </c>
      <c r="BD6" s="1">
        <v>1.5622169999999999E-16</v>
      </c>
      <c r="BE6" s="1">
        <v>8.3539870000000001E-14</v>
      </c>
      <c r="BF6">
        <v>0.91839530000000003</v>
      </c>
      <c r="BG6">
        <v>11.150449999999999</v>
      </c>
      <c r="BH6" s="1">
        <v>1.668768E-16</v>
      </c>
      <c r="BI6" s="1">
        <v>8.9046699999999998E-14</v>
      </c>
      <c r="BJ6">
        <v>0.90745430000000005</v>
      </c>
      <c r="BK6">
        <v>11.02022</v>
      </c>
      <c r="BL6" s="1">
        <v>1.7389230000000001E-16</v>
      </c>
      <c r="BM6" s="1">
        <v>9.2646879999999995E-14</v>
      </c>
      <c r="BN6">
        <v>0.90704180000000001</v>
      </c>
      <c r="BO6">
        <v>11.052239999999999</v>
      </c>
      <c r="BP6" s="1">
        <v>1.7512160000000001E-16</v>
      </c>
      <c r="BQ6" s="1">
        <v>9.255032E-14</v>
      </c>
      <c r="BR6">
        <v>0.90771489999999999</v>
      </c>
      <c r="BS6">
        <v>11.16808</v>
      </c>
      <c r="BT6" s="1">
        <v>1.5185109999999999E-16</v>
      </c>
      <c r="BU6" s="1">
        <v>7.97071E-14</v>
      </c>
      <c r="BV6">
        <v>0.90789960000000003</v>
      </c>
      <c r="BW6">
        <v>11.7521</v>
      </c>
      <c r="BX6" s="1">
        <v>1.074125E-16</v>
      </c>
      <c r="BY6" s="1">
        <v>5.6113059999999998E-14</v>
      </c>
      <c r="BZ6">
        <v>0.90797280000000002</v>
      </c>
      <c r="CA6">
        <v>11.51126</v>
      </c>
      <c r="CB6" s="1">
        <v>7.1681179999999998E-17</v>
      </c>
      <c r="CC6" s="1">
        <v>3.737082E-14</v>
      </c>
      <c r="CD6">
        <v>0.90799549999999996</v>
      </c>
      <c r="CE6">
        <v>12.11481</v>
      </c>
      <c r="CF6" s="1">
        <v>5.1641129999999999E-17</v>
      </c>
      <c r="CG6" s="1">
        <v>2.6911460000000001E-14</v>
      </c>
      <c r="CH6">
        <v>0.90800360000000002</v>
      </c>
      <c r="CI6">
        <v>11.338620000000001</v>
      </c>
      <c r="CJ6" s="1">
        <v>4.1060410000000002E-17</v>
      </c>
      <c r="CK6" s="1">
        <v>2.139465E-14</v>
      </c>
      <c r="CL6">
        <v>0.90800769999999997</v>
      </c>
      <c r="CM6">
        <v>11.19223</v>
      </c>
      <c r="CN6" s="1">
        <v>3.5300739999999998E-17</v>
      </c>
      <c r="CO6" s="1">
        <v>1.8383200000000001E-14</v>
      </c>
      <c r="CP6">
        <v>0.9080355</v>
      </c>
      <c r="CQ6">
        <v>11.13874</v>
      </c>
      <c r="CR6" s="1">
        <v>3.1731409999999999E-17</v>
      </c>
      <c r="CS6" s="1">
        <v>1.651426E-14</v>
      </c>
      <c r="CT6">
        <v>0.90799430000000003</v>
      </c>
      <c r="CU6">
        <v>11.12401</v>
      </c>
      <c r="CV6" s="1">
        <v>2.9337620000000003E-17</v>
      </c>
      <c r="CW6" s="1">
        <v>1.5255700000000001E-14</v>
      </c>
      <c r="CX6">
        <v>0.90799890000000005</v>
      </c>
      <c r="CY6">
        <v>11.40874</v>
      </c>
      <c r="CZ6" s="1">
        <v>2.7475470000000001E-17</v>
      </c>
      <c r="DA6" s="1">
        <v>1.4274000000000001E-14</v>
      </c>
      <c r="DB6">
        <v>0.90803560000000005</v>
      </c>
      <c r="DC6">
        <v>11.954639999999999</v>
      </c>
      <c r="DD6" s="1">
        <v>2.596233E-17</v>
      </c>
      <c r="DE6" s="1">
        <v>1.347473E-14</v>
      </c>
      <c r="DF6">
        <v>0.90799890000000005</v>
      </c>
      <c r="DG6">
        <v>12.58699</v>
      </c>
      <c r="DH6" s="1">
        <v>2.465305E-17</v>
      </c>
      <c r="DI6" s="1">
        <v>1.277971E-14</v>
      </c>
      <c r="DJ6">
        <v>0.90800110000000001</v>
      </c>
      <c r="DK6">
        <v>13.426640000000001</v>
      </c>
      <c r="DL6" s="1">
        <v>2.3443840000000001E-17</v>
      </c>
      <c r="DM6" s="1">
        <v>1.213704E-14</v>
      </c>
      <c r="DN6">
        <v>0.90799189999999996</v>
      </c>
      <c r="DO6">
        <v>13.457520000000001</v>
      </c>
      <c r="DP6" s="1">
        <v>2.2392959999999999E-17</v>
      </c>
      <c r="DQ6" s="1">
        <v>1.1574850000000001E-14</v>
      </c>
      <c r="DR6">
        <v>0.9080028</v>
      </c>
      <c r="DS6">
        <v>11.62344</v>
      </c>
      <c r="DT6" s="1">
        <v>2.1404629999999999E-17</v>
      </c>
      <c r="DU6" s="1">
        <v>1.104605E-14</v>
      </c>
      <c r="DV6">
        <v>0.90801010000000004</v>
      </c>
      <c r="DW6">
        <v>11.20753</v>
      </c>
      <c r="DX6" s="1">
        <v>2.0509369999999999E-17</v>
      </c>
      <c r="DY6" s="1">
        <v>1.0563640000000001E-14</v>
      </c>
      <c r="DZ6">
        <v>0.90802609999999995</v>
      </c>
      <c r="EA6">
        <v>11.204800000000001</v>
      </c>
      <c r="EB6" s="1">
        <v>1.9659929999999999E-17</v>
      </c>
      <c r="EC6" s="1">
        <v>1.010401E-14</v>
      </c>
      <c r="ED6">
        <v>0.90801050000000005</v>
      </c>
      <c r="EE6">
        <v>11.32654</v>
      </c>
      <c r="EF6" s="1">
        <v>1.8888929999999999E-17</v>
      </c>
      <c r="EG6" s="1">
        <v>9.6856740000000003E-15</v>
      </c>
      <c r="EH6">
        <v>0.90799770000000002</v>
      </c>
      <c r="EI6">
        <v>11.65217</v>
      </c>
      <c r="EJ6" s="1">
        <v>1.8150789999999999E-17</v>
      </c>
      <c r="EK6" s="1">
        <v>9.2853879999999996E-15</v>
      </c>
      <c r="EL6">
        <v>0.90800289999999995</v>
      </c>
      <c r="EM6">
        <v>12.805009999999999</v>
      </c>
      <c r="EN6" s="1">
        <v>1.747832E-17</v>
      </c>
      <c r="EO6" s="1">
        <v>8.9189430000000008E-15</v>
      </c>
      <c r="EP6">
        <v>0.90803690000000004</v>
      </c>
      <c r="EQ6">
        <v>13.7441</v>
      </c>
      <c r="ER6" s="1">
        <v>1.6823659999999999E-17</v>
      </c>
      <c r="ES6" s="1">
        <v>8.5668649999999996E-15</v>
      </c>
      <c r="ET6">
        <v>0.90798749999999995</v>
      </c>
      <c r="EU6">
        <v>13.432270000000001</v>
      </c>
      <c r="EV6" s="1">
        <v>1.6191139999999999E-17</v>
      </c>
      <c r="EW6" s="1">
        <v>8.2295119999999995E-15</v>
      </c>
      <c r="EX6">
        <v>0.9079933</v>
      </c>
      <c r="EY6">
        <v>11.5258</v>
      </c>
      <c r="EZ6" s="1">
        <v>1.556897E-17</v>
      </c>
      <c r="FA6" s="1">
        <v>7.8986820000000004E-15</v>
      </c>
      <c r="FB6">
        <v>0.90799779999999997</v>
      </c>
      <c r="FC6">
        <v>11.25755</v>
      </c>
      <c r="FD6" s="1">
        <v>1.499146E-17</v>
      </c>
      <c r="FE6" s="1">
        <v>7.5939720000000002E-15</v>
      </c>
      <c r="FF6">
        <v>0.90800429999999999</v>
      </c>
      <c r="FG6">
        <v>11.241580000000001</v>
      </c>
      <c r="FH6" s="1">
        <v>1.4434509999999999E-17</v>
      </c>
      <c r="FI6" s="1">
        <v>7.3011819999999997E-15</v>
      </c>
      <c r="FJ6">
        <v>0.90799870000000005</v>
      </c>
      <c r="FK6">
        <v>11.502459999999999</v>
      </c>
      <c r="FL6" s="1">
        <v>1.387925E-17</v>
      </c>
      <c r="FM6" s="1">
        <v>7.0116969999999997E-15</v>
      </c>
      <c r="FN6">
        <v>0.90798959999999995</v>
      </c>
      <c r="FO6">
        <v>12.074730000000001</v>
      </c>
      <c r="FP6" s="1">
        <v>1.336205E-17</v>
      </c>
      <c r="FQ6" s="1">
        <v>6.7435979999999997E-15</v>
      </c>
      <c r="FR6">
        <v>0.90799830000000004</v>
      </c>
      <c r="FS6">
        <v>12.423349999999999</v>
      </c>
      <c r="FT6" s="1">
        <v>1.284976E-17</v>
      </c>
      <c r="FU6" s="1">
        <v>6.480734E-15</v>
      </c>
      <c r="FV6">
        <v>0.90799799999999997</v>
      </c>
      <c r="FW6">
        <v>12.421150000000001</v>
      </c>
      <c r="FX6" s="1">
        <v>1.236656E-17</v>
      </c>
      <c r="FY6" s="1">
        <v>6.2334229999999997E-15</v>
      </c>
      <c r="FZ6">
        <v>0.90800939999999997</v>
      </c>
      <c r="GA6">
        <v>11.97433</v>
      </c>
      <c r="GB6" s="1">
        <v>1.19074E-17</v>
      </c>
      <c r="GC6" s="1">
        <v>5.9989039999999998E-15</v>
      </c>
      <c r="GD6">
        <v>0.90799569999999996</v>
      </c>
      <c r="GE6">
        <v>11.464449999999999</v>
      </c>
      <c r="GF6" s="1">
        <v>1.1453710000000001E-17</v>
      </c>
      <c r="GG6" s="1">
        <v>5.7683939999999999E-15</v>
      </c>
      <c r="GH6">
        <v>0.9080357</v>
      </c>
      <c r="GI6">
        <v>11.31378</v>
      </c>
      <c r="GJ6" s="1">
        <v>1.103039E-17</v>
      </c>
      <c r="GK6" s="1">
        <v>5.5542830000000002E-15</v>
      </c>
      <c r="GL6">
        <v>0.90799879999999999</v>
      </c>
      <c r="GM6">
        <v>11.307510000000001</v>
      </c>
      <c r="GN6" s="1">
        <v>1.059829E-17</v>
      </c>
      <c r="GO6" s="1">
        <v>5.3351840000000001E-15</v>
      </c>
      <c r="GP6">
        <v>0.90800000000000003</v>
      </c>
      <c r="GQ6">
        <v>11.57315</v>
      </c>
      <c r="GR6" s="1">
        <v>1.021092E-17</v>
      </c>
      <c r="GS6" s="1">
        <v>5.1395960000000001E-15</v>
      </c>
      <c r="GT6">
        <v>0.90799890000000005</v>
      </c>
      <c r="GU6">
        <v>12.530849999999999</v>
      </c>
      <c r="GV6" s="1">
        <v>9.8392200000000003E-18</v>
      </c>
      <c r="GW6" s="1">
        <v>4.951658E-15</v>
      </c>
      <c r="GX6">
        <v>0.90803080000000003</v>
      </c>
      <c r="GY6">
        <v>12.51749</v>
      </c>
      <c r="GZ6" s="1">
        <v>9.4702909999999994E-18</v>
      </c>
      <c r="HA6" s="1">
        <v>4.7661600000000001E-15</v>
      </c>
      <c r="HB6">
        <v>0.90798259999999997</v>
      </c>
      <c r="HC6">
        <v>13.228389999999999</v>
      </c>
      <c r="HD6" s="1">
        <v>9.1246229999999995E-18</v>
      </c>
      <c r="HE6" s="1">
        <v>4.5917149999999997E-15</v>
      </c>
      <c r="HF6">
        <v>0.90799730000000001</v>
      </c>
      <c r="HG6">
        <v>12.47428</v>
      </c>
      <c r="HH6" s="1">
        <v>8.7877280000000001E-18</v>
      </c>
      <c r="HI6" s="1">
        <v>4.4220180000000004E-15</v>
      </c>
      <c r="HJ6">
        <v>0.90801089999999995</v>
      </c>
      <c r="HK6">
        <v>11.527839999999999</v>
      </c>
      <c r="HL6" s="1">
        <v>8.4690989999999996E-18</v>
      </c>
      <c r="HM6" s="1">
        <v>4.2619220000000001E-15</v>
      </c>
      <c r="HN6">
        <v>0.90802349999999998</v>
      </c>
      <c r="HO6">
        <v>11.406790000000001</v>
      </c>
      <c r="HP6" s="1">
        <v>8.1665940000000008E-18</v>
      </c>
      <c r="HQ6" s="1">
        <v>4.1093669999999997E-15</v>
      </c>
      <c r="HR6">
        <v>0.90802210000000005</v>
      </c>
      <c r="HS6">
        <v>11.39457</v>
      </c>
      <c r="HT6" s="1">
        <v>7.8895089999999997E-18</v>
      </c>
      <c r="HU6" s="1">
        <v>3.970032E-15</v>
      </c>
      <c r="HV6">
        <v>0.90800369999999997</v>
      </c>
      <c r="HW6">
        <v>11.738989999999999</v>
      </c>
      <c r="HX6" s="1">
        <v>7.5987379999999994E-18</v>
      </c>
      <c r="HY6" s="1">
        <v>3.8236200000000004E-15</v>
      </c>
      <c r="HZ6">
        <v>0.90800239999999999</v>
      </c>
      <c r="IA6">
        <v>12.90157</v>
      </c>
      <c r="IB6" s="1">
        <v>7.3234269999999998E-18</v>
      </c>
      <c r="IC6" s="1">
        <v>3.685314E-15</v>
      </c>
      <c r="ID6">
        <v>0.90798800000000002</v>
      </c>
      <c r="IE6">
        <v>14.14166</v>
      </c>
      <c r="IF6" s="1">
        <v>7.0751959999999996E-18</v>
      </c>
      <c r="IG6" s="1">
        <v>3.5602879999999997E-15</v>
      </c>
      <c r="IH6">
        <v>0.90803009999999995</v>
      </c>
      <c r="II6">
        <v>14.41666</v>
      </c>
      <c r="IJ6" s="1">
        <v>6.8318939999999997E-18</v>
      </c>
      <c r="IK6" s="1">
        <v>3.4379350000000001E-15</v>
      </c>
      <c r="IL6">
        <v>0.90803250000000002</v>
      </c>
      <c r="IM6">
        <v>13.09667</v>
      </c>
      <c r="IN6" s="1">
        <v>6.5965609999999998E-18</v>
      </c>
      <c r="IO6" s="1">
        <v>3.3192619999999999E-15</v>
      </c>
      <c r="IP6">
        <v>0.90799929999999995</v>
      </c>
      <c r="IQ6">
        <v>11.582190000000001</v>
      </c>
      <c r="IR6" s="1">
        <v>6.3763279999999999E-18</v>
      </c>
      <c r="IS6" s="1">
        <v>3.2087939999999999E-15</v>
      </c>
      <c r="IT6">
        <v>0.9079895</v>
      </c>
      <c r="IU6">
        <v>11.449619999999999</v>
      </c>
      <c r="IV6" s="1">
        <v>6.1612470000000002E-18</v>
      </c>
      <c r="IW6" s="1">
        <v>3.1002920000000002E-15</v>
      </c>
      <c r="IX6">
        <v>0.90798469999999998</v>
      </c>
      <c r="IY6">
        <v>11.44589</v>
      </c>
      <c r="IZ6" s="1">
        <v>5.952651E-18</v>
      </c>
      <c r="JA6" s="1">
        <v>2.9953870000000001E-15</v>
      </c>
      <c r="JB6">
        <v>0.90802989999999995</v>
      </c>
      <c r="JC6">
        <v>11.62359</v>
      </c>
      <c r="JD6" s="1">
        <v>5.758558E-18</v>
      </c>
      <c r="JE6" s="1">
        <v>2.8980000000000002E-15</v>
      </c>
      <c r="JF6">
        <v>0.90800259999999999</v>
      </c>
      <c r="JG6">
        <v>12.576599999999999</v>
      </c>
      <c r="JH6" s="1">
        <v>5.5677390000000003E-18</v>
      </c>
      <c r="JI6" s="1">
        <v>2.8018290000000002E-15</v>
      </c>
      <c r="JJ6">
        <v>0.90799859999999999</v>
      </c>
      <c r="JK6">
        <v>12.03772</v>
      </c>
      <c r="JL6" s="1">
        <v>5.3810000000000001E-18</v>
      </c>
      <c r="JM6" s="1">
        <v>2.709478E-15</v>
      </c>
      <c r="JN6">
        <v>0.90799289999999999</v>
      </c>
      <c r="JO6">
        <v>12.118819999999999</v>
      </c>
      <c r="JP6" s="1">
        <v>5.1799879999999999E-18</v>
      </c>
      <c r="JQ6" s="1">
        <v>2.614709E-15</v>
      </c>
      <c r="JR6">
        <v>0.90799779999999997</v>
      </c>
      <c r="JS6">
        <v>11.811489999999999</v>
      </c>
      <c r="JT6" s="1">
        <v>4.975371E-18</v>
      </c>
      <c r="JU6" s="1">
        <v>2.51771E-15</v>
      </c>
      <c r="JV6">
        <v>0.90799980000000002</v>
      </c>
      <c r="JW6">
        <v>11.586650000000001</v>
      </c>
      <c r="JX6" s="1">
        <v>4.7759749999999997E-18</v>
      </c>
      <c r="JY6" s="1">
        <v>2.4226729999999998E-15</v>
      </c>
      <c r="JZ6">
        <v>0.9080355</v>
      </c>
      <c r="KA6">
        <v>11.531269999999999</v>
      </c>
      <c r="KB6" s="1">
        <v>4.5916000000000003E-18</v>
      </c>
      <c r="KC6" s="1">
        <v>2.3344290000000001E-15</v>
      </c>
      <c r="KD6">
        <v>0.90802680000000002</v>
      </c>
      <c r="KE6">
        <v>11.51793</v>
      </c>
      <c r="KF6" s="1">
        <v>4.4154890000000001E-18</v>
      </c>
      <c r="KG6" s="1">
        <v>2.2496079999999999E-15</v>
      </c>
      <c r="KH6">
        <v>0.90799339999999995</v>
      </c>
      <c r="KI6">
        <v>11.70032</v>
      </c>
      <c r="KJ6" s="1">
        <v>4.2460329999999997E-18</v>
      </c>
      <c r="KK6" s="1">
        <v>2.1676729999999998E-15</v>
      </c>
      <c r="KL6">
        <v>0.90799779999999997</v>
      </c>
      <c r="KM6">
        <v>12.67005</v>
      </c>
      <c r="KN6" s="1">
        <v>4.0896909999999997E-18</v>
      </c>
      <c r="KO6" s="1">
        <v>2.0919769999999999E-15</v>
      </c>
      <c r="KP6">
        <v>0.90800349999999996</v>
      </c>
      <c r="KQ6">
        <v>14.216430000000001</v>
      </c>
      <c r="KR6" s="1">
        <v>3.9352139999999998E-18</v>
      </c>
      <c r="KS6" s="1">
        <v>2.016686E-15</v>
      </c>
      <c r="KT6">
        <v>0.90803710000000004</v>
      </c>
      <c r="KU6">
        <v>15.000769999999999</v>
      </c>
      <c r="KV6" s="1">
        <v>3.7895569999999997E-18</v>
      </c>
      <c r="KW6" s="1">
        <v>1.945573E-15</v>
      </c>
      <c r="KX6">
        <v>0.90803060000000002</v>
      </c>
      <c r="KY6">
        <v>13.41342</v>
      </c>
      <c r="KZ6" s="1">
        <v>3.6521500000000002E-18</v>
      </c>
      <c r="LA6" s="1">
        <v>1.8781690000000001E-15</v>
      </c>
      <c r="LB6">
        <v>0.90800550000000002</v>
      </c>
      <c r="LC6">
        <v>11.78731</v>
      </c>
      <c r="LD6" s="1">
        <v>3.5181260000000002E-18</v>
      </c>
      <c r="LE6" s="1">
        <v>1.8121800000000002E-15</v>
      </c>
      <c r="LF6">
        <v>0.908003</v>
      </c>
      <c r="LG6">
        <v>11.564019999999999</v>
      </c>
      <c r="LH6" s="1">
        <v>3.391713E-18</v>
      </c>
      <c r="LI6" s="1">
        <v>1.749825E-15</v>
      </c>
      <c r="LJ6">
        <v>0.90801019999999999</v>
      </c>
      <c r="LK6">
        <v>11.550940000000001</v>
      </c>
      <c r="LL6" s="1">
        <v>3.2707889999999999E-18</v>
      </c>
      <c r="LM6" s="1">
        <v>1.690041E-15</v>
      </c>
      <c r="LN6">
        <v>0.90799529999999995</v>
      </c>
      <c r="LO6">
        <v>11.667160000000001</v>
      </c>
      <c r="LP6" s="1">
        <v>3.1566109999999999E-18</v>
      </c>
      <c r="LQ6" s="1">
        <v>1.633452E-15</v>
      </c>
      <c r="LR6">
        <v>0.9080355</v>
      </c>
      <c r="LS6">
        <v>12.198779999999999</v>
      </c>
      <c r="LT6" s="1">
        <v>3.0485539999999998E-18</v>
      </c>
      <c r="LU6" s="1">
        <v>1.5797409999999999E-15</v>
      </c>
      <c r="LV6">
        <v>0.90799580000000002</v>
      </c>
      <c r="LW6">
        <v>12.66662</v>
      </c>
      <c r="LX6" s="1">
        <v>2.9414290000000001E-18</v>
      </c>
      <c r="LY6" s="1">
        <v>1.526211E-15</v>
      </c>
      <c r="LZ6">
        <v>0.90800259999999999</v>
      </c>
      <c r="MA6">
        <v>12.18806</v>
      </c>
      <c r="MB6" s="1">
        <v>2.8379530000000001E-18</v>
      </c>
      <c r="MC6" s="1">
        <v>1.4744710000000001E-15</v>
      </c>
      <c r="MD6">
        <v>0.9080355</v>
      </c>
      <c r="ME6">
        <v>12.52936</v>
      </c>
      <c r="MF6" s="1">
        <v>2.738101E-18</v>
      </c>
      <c r="MG6" s="1">
        <v>1.424591E-15</v>
      </c>
      <c r="MH6">
        <v>0.90802939999999999</v>
      </c>
      <c r="MI6">
        <v>11.7621</v>
      </c>
      <c r="MJ6" s="1">
        <v>2.6464220000000001E-18</v>
      </c>
      <c r="MK6" s="1">
        <v>1.3787670000000001E-15</v>
      </c>
      <c r="ML6">
        <v>0.90799859999999999</v>
      </c>
      <c r="MM6">
        <v>11.59637</v>
      </c>
      <c r="MN6" s="1">
        <v>2.5559020000000002E-18</v>
      </c>
      <c r="MO6" s="1">
        <v>1.3336620000000001E-15</v>
      </c>
      <c r="MP6">
        <v>0.90799830000000004</v>
      </c>
      <c r="MQ6">
        <v>11.59398</v>
      </c>
      <c r="MR6" s="1">
        <v>2.4644600000000001E-18</v>
      </c>
      <c r="MS6" s="1">
        <v>1.287782E-15</v>
      </c>
      <c r="MT6">
        <v>0.90800170000000002</v>
      </c>
      <c r="MU6">
        <v>11.81822</v>
      </c>
      <c r="MV6" s="1">
        <v>2.380913E-18</v>
      </c>
      <c r="MW6" s="1">
        <v>1.246139E-15</v>
      </c>
      <c r="MX6">
        <v>0.90801900000000002</v>
      </c>
      <c r="MY6">
        <v>12.26491</v>
      </c>
      <c r="MZ6" s="1">
        <v>2.2992649999999999E-18</v>
      </c>
      <c r="NA6" s="1">
        <v>1.2050350000000001E-15</v>
      </c>
      <c r="NB6">
        <v>0.9080355</v>
      </c>
      <c r="NC6">
        <v>12.776479999999999</v>
      </c>
      <c r="ND6" s="1">
        <v>2.2199510000000002E-18</v>
      </c>
      <c r="NE6" s="1">
        <v>1.1651569999999999E-15</v>
      </c>
      <c r="NF6">
        <v>0.90799090000000005</v>
      </c>
      <c r="NG6">
        <v>13.14903</v>
      </c>
      <c r="NH6" s="1">
        <v>2.1444009999999998E-18</v>
      </c>
      <c r="NI6" s="1">
        <v>1.1270769999999999E-15</v>
      </c>
      <c r="NJ6">
        <v>0.90800380000000003</v>
      </c>
      <c r="NK6">
        <v>13.48845</v>
      </c>
      <c r="NL6" s="1">
        <v>2.074197E-18</v>
      </c>
      <c r="NM6" s="1">
        <v>1.091745E-15</v>
      </c>
      <c r="NN6">
        <v>0.90800289999999995</v>
      </c>
      <c r="NO6">
        <v>12.147790000000001</v>
      </c>
      <c r="NP6" s="1">
        <v>2.000585E-18</v>
      </c>
      <c r="NQ6" s="1">
        <v>1.0543520000000001E-15</v>
      </c>
      <c r="NR6">
        <v>0.90799859999999999</v>
      </c>
      <c r="NS6">
        <v>11.66212</v>
      </c>
      <c r="NT6" s="1">
        <v>1.9331329999999998E-18</v>
      </c>
      <c r="NU6" s="1">
        <v>1.0202460000000001E-15</v>
      </c>
      <c r="NV6">
        <v>0.90800230000000004</v>
      </c>
      <c r="NW6">
        <v>11.649319999999999</v>
      </c>
      <c r="NX6" s="1">
        <v>1.8682329999999999E-18</v>
      </c>
      <c r="NY6" s="1">
        <v>9.8721130000000008E-16</v>
      </c>
      <c r="NZ6">
        <v>0.90800720000000001</v>
      </c>
      <c r="OA6">
        <v>11.77821</v>
      </c>
      <c r="OB6" s="1">
        <v>1.806866E-18</v>
      </c>
      <c r="OC6" s="1">
        <v>9.558004E-16</v>
      </c>
      <c r="OD6">
        <v>0.90803630000000002</v>
      </c>
      <c r="OE6">
        <v>12.64781</v>
      </c>
      <c r="OF6" s="1">
        <v>1.7483929999999998E-18</v>
      </c>
      <c r="OG6" s="1">
        <v>9.2589620000000001E-16</v>
      </c>
      <c r="OH6">
        <v>0.90800550000000002</v>
      </c>
      <c r="OI6">
        <v>11.96692</v>
      </c>
      <c r="OJ6" s="1">
        <v>1.691764E-18</v>
      </c>
      <c r="OK6" s="1">
        <v>8.9668359999999995E-16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0.75797840000000005</v>
      </c>
      <c r="G7">
        <v>11.10769</v>
      </c>
      <c r="H7" s="1">
        <v>1.9469220000000001E-4</v>
      </c>
      <c r="I7" s="1">
        <v>6.8374539999999998E-2</v>
      </c>
      <c r="J7">
        <v>0.75821479999999997</v>
      </c>
      <c r="K7">
        <v>11.354979999999999</v>
      </c>
      <c r="L7" s="1">
        <v>2.6412210000000002E-6</v>
      </c>
      <c r="M7" s="1">
        <v>9.2488480000000001E-4</v>
      </c>
      <c r="N7">
        <v>0.75824420000000003</v>
      </c>
      <c r="O7">
        <v>11.29726</v>
      </c>
      <c r="P7" s="1">
        <v>3.5763500000000001E-8</v>
      </c>
      <c r="Q7" s="1">
        <v>1.247866E-5</v>
      </c>
      <c r="R7">
        <v>0.7582681</v>
      </c>
      <c r="S7">
        <v>11.844530000000001</v>
      </c>
      <c r="T7" s="1">
        <v>4.8379060000000003E-10</v>
      </c>
      <c r="U7" s="1">
        <v>1.6839469999999999E-7</v>
      </c>
      <c r="V7">
        <v>0.75826939999999998</v>
      </c>
      <c r="W7">
        <v>11.71303</v>
      </c>
      <c r="X7" s="1">
        <v>6.5335130000000002E-12</v>
      </c>
      <c r="Y7" s="1">
        <v>2.270168E-9</v>
      </c>
      <c r="Z7">
        <v>0.75827120000000003</v>
      </c>
      <c r="AA7">
        <v>11.0639</v>
      </c>
      <c r="AB7" s="1">
        <v>8.8132420000000005E-14</v>
      </c>
      <c r="AC7" s="1">
        <v>3.0508000000000002E-11</v>
      </c>
      <c r="AD7">
        <v>0.75826990000000005</v>
      </c>
      <c r="AE7">
        <v>10.974119999999999</v>
      </c>
      <c r="AF7" s="1">
        <v>1.408849E-15</v>
      </c>
      <c r="AG7" s="1">
        <v>4.9347799999999999E-13</v>
      </c>
      <c r="AH7">
        <v>0.75223390000000001</v>
      </c>
      <c r="AI7">
        <v>10.93</v>
      </c>
      <c r="AJ7" s="1">
        <v>2.426703E-16</v>
      </c>
      <c r="AK7" s="1">
        <v>9.0778270000000001E-14</v>
      </c>
      <c r="AL7">
        <v>0.7461622</v>
      </c>
      <c r="AM7">
        <v>11.266400000000001</v>
      </c>
      <c r="AN7" s="1">
        <v>3.1264720000000002E-16</v>
      </c>
      <c r="AO7" s="1">
        <v>1.1857540000000001E-13</v>
      </c>
      <c r="AP7">
        <v>0.74050769999999999</v>
      </c>
      <c r="AQ7">
        <v>12.005789999999999</v>
      </c>
      <c r="AR7" s="1">
        <v>5.3636399999999997E-16</v>
      </c>
      <c r="AS7" s="1">
        <v>2.031807E-13</v>
      </c>
      <c r="AT7">
        <v>0.73514520000000005</v>
      </c>
      <c r="AU7">
        <v>12.44215</v>
      </c>
      <c r="AV7" s="1">
        <v>7.3737059999999998E-16</v>
      </c>
      <c r="AW7" s="1">
        <v>2.7849580000000002E-13</v>
      </c>
      <c r="AX7">
        <v>0.72991439999999996</v>
      </c>
      <c r="AY7">
        <v>12.70345</v>
      </c>
      <c r="AZ7" s="1">
        <v>8.7149829999999997E-16</v>
      </c>
      <c r="BA7" s="1">
        <v>3.284503E-13</v>
      </c>
      <c r="BB7">
        <v>0.72450289999999995</v>
      </c>
      <c r="BC7">
        <v>12.214980000000001</v>
      </c>
      <c r="BD7" s="1">
        <v>9.591078999999999E-16</v>
      </c>
      <c r="BE7" s="1">
        <v>3.610708E-13</v>
      </c>
      <c r="BF7">
        <v>0.71899999999999997</v>
      </c>
      <c r="BG7">
        <v>11.203900000000001</v>
      </c>
      <c r="BH7" s="1">
        <v>1.003304E-15</v>
      </c>
      <c r="BI7" s="1">
        <v>3.7714640000000001E-13</v>
      </c>
      <c r="BJ7">
        <v>0.7138544</v>
      </c>
      <c r="BK7">
        <v>11.004049999999999</v>
      </c>
      <c r="BL7" s="1">
        <v>1.027978E-15</v>
      </c>
      <c r="BM7" s="1">
        <v>3.862263E-13</v>
      </c>
      <c r="BN7">
        <v>0.71542450000000002</v>
      </c>
      <c r="BO7">
        <v>11.03389</v>
      </c>
      <c r="BP7" s="1">
        <v>1.028867E-15</v>
      </c>
      <c r="BQ7" s="1">
        <v>3.8371310000000001E-13</v>
      </c>
      <c r="BR7">
        <v>0.71660539999999995</v>
      </c>
      <c r="BS7">
        <v>11.16722</v>
      </c>
      <c r="BT7" s="1">
        <v>8.8336189999999997E-16</v>
      </c>
      <c r="BU7" s="1">
        <v>3.269621E-13</v>
      </c>
      <c r="BV7">
        <v>0.71689860000000005</v>
      </c>
      <c r="BW7">
        <v>11.904920000000001</v>
      </c>
      <c r="BX7" s="1">
        <v>6.1997850000000004E-16</v>
      </c>
      <c r="BY7" s="1">
        <v>2.2833100000000002E-13</v>
      </c>
      <c r="BZ7">
        <v>0.71703589999999995</v>
      </c>
      <c r="CA7">
        <v>11.655329999999999</v>
      </c>
      <c r="CB7" s="1">
        <v>4.1427850000000002E-16</v>
      </c>
      <c r="CC7" s="1">
        <v>1.5230659999999999E-13</v>
      </c>
      <c r="CD7">
        <v>0.71704990000000002</v>
      </c>
      <c r="CE7">
        <v>12.30322</v>
      </c>
      <c r="CF7" s="1">
        <v>3.0026310000000001E-16</v>
      </c>
      <c r="CG7" s="1">
        <v>1.103679E-13</v>
      </c>
      <c r="CH7">
        <v>0.71705909999999995</v>
      </c>
      <c r="CI7">
        <v>11.40868</v>
      </c>
      <c r="CJ7" s="1">
        <v>2.400033E-16</v>
      </c>
      <c r="CK7" s="1">
        <v>8.82198E-14</v>
      </c>
      <c r="CL7">
        <v>0.71705680000000005</v>
      </c>
      <c r="CM7">
        <v>11.208550000000001</v>
      </c>
      <c r="CN7" s="1">
        <v>2.0704890000000001E-16</v>
      </c>
      <c r="CO7" s="1">
        <v>7.6071520000000002E-14</v>
      </c>
      <c r="CP7">
        <v>0.71705560000000002</v>
      </c>
      <c r="CQ7">
        <v>11.131959999999999</v>
      </c>
      <c r="CR7" s="1">
        <v>1.864789E-16</v>
      </c>
      <c r="CS7" s="1">
        <v>6.8476920000000001E-14</v>
      </c>
      <c r="CT7">
        <v>0.71709330000000004</v>
      </c>
      <c r="CU7">
        <v>11.10955</v>
      </c>
      <c r="CV7" s="1">
        <v>1.7261379999999999E-16</v>
      </c>
      <c r="CW7" s="1">
        <v>6.3336349999999999E-14</v>
      </c>
      <c r="CX7">
        <v>0.7170474</v>
      </c>
      <c r="CY7">
        <v>11.445259999999999</v>
      </c>
      <c r="CZ7" s="1">
        <v>1.6171650000000001E-16</v>
      </c>
      <c r="DA7" s="1">
        <v>5.9280960000000005E-14</v>
      </c>
      <c r="DB7">
        <v>0.71705649999999999</v>
      </c>
      <c r="DC7">
        <v>12.146409999999999</v>
      </c>
      <c r="DD7" s="1">
        <v>1.529E-16</v>
      </c>
      <c r="DE7" s="1">
        <v>5.5995410000000001E-14</v>
      </c>
      <c r="DF7">
        <v>0.71707969999999999</v>
      </c>
      <c r="DG7">
        <v>12.9559</v>
      </c>
      <c r="DH7" s="1">
        <v>1.4520949999999999E-16</v>
      </c>
      <c r="DI7" s="1">
        <v>5.3117239999999997E-14</v>
      </c>
      <c r="DJ7">
        <v>0.71704760000000001</v>
      </c>
      <c r="DK7">
        <v>14.03767</v>
      </c>
      <c r="DL7" s="1">
        <v>1.381016E-16</v>
      </c>
      <c r="DM7" s="1">
        <v>5.0449709999999998E-14</v>
      </c>
      <c r="DN7">
        <v>0.71708380000000005</v>
      </c>
      <c r="DO7">
        <v>14.14411</v>
      </c>
      <c r="DP7" s="1">
        <v>1.319254E-16</v>
      </c>
      <c r="DQ7" s="1">
        <v>4.8119489999999998E-14</v>
      </c>
      <c r="DR7">
        <v>0.71705629999999998</v>
      </c>
      <c r="DS7">
        <v>11.838229999999999</v>
      </c>
      <c r="DT7" s="1">
        <v>1.2613149999999999E-16</v>
      </c>
      <c r="DU7" s="1">
        <v>4.5930410000000002E-14</v>
      </c>
      <c r="DV7">
        <v>0.7170955</v>
      </c>
      <c r="DW7">
        <v>11.205170000000001</v>
      </c>
      <c r="DX7" s="1">
        <v>1.2085410000000001E-16</v>
      </c>
      <c r="DY7" s="1">
        <v>4.392577E-14</v>
      </c>
      <c r="DZ7">
        <v>0.71709049999999996</v>
      </c>
      <c r="EA7">
        <v>11.195650000000001</v>
      </c>
      <c r="EB7" s="1">
        <v>1.1584989999999999E-16</v>
      </c>
      <c r="EC7" s="1">
        <v>4.2015290000000003E-14</v>
      </c>
      <c r="ED7">
        <v>0.71706210000000004</v>
      </c>
      <c r="EE7">
        <v>11.33446</v>
      </c>
      <c r="EF7" s="1">
        <v>1.1129799999999999E-16</v>
      </c>
      <c r="EG7" s="1">
        <v>4.0270119999999999E-14</v>
      </c>
      <c r="EH7">
        <v>0.71708919999999998</v>
      </c>
      <c r="EI7">
        <v>11.75714</v>
      </c>
      <c r="EJ7" s="1">
        <v>1.069856E-16</v>
      </c>
      <c r="EK7" s="1">
        <v>3.8621539999999998E-14</v>
      </c>
      <c r="EL7">
        <v>0.71709840000000002</v>
      </c>
      <c r="EM7">
        <v>13.12968</v>
      </c>
      <c r="EN7" s="1">
        <v>1.030036E-16</v>
      </c>
      <c r="EO7" s="1">
        <v>3.7089760000000002E-14</v>
      </c>
      <c r="EP7">
        <v>0.71709239999999996</v>
      </c>
      <c r="EQ7">
        <v>14.36899</v>
      </c>
      <c r="ER7" s="1">
        <v>9.9161559999999996E-17</v>
      </c>
      <c r="ES7" s="1">
        <v>3.5632250000000001E-14</v>
      </c>
      <c r="ET7">
        <v>0.71707810000000005</v>
      </c>
      <c r="EU7">
        <v>14.06245</v>
      </c>
      <c r="EV7" s="1">
        <v>9.5418630000000005E-17</v>
      </c>
      <c r="EW7" s="1">
        <v>3.4223450000000002E-14</v>
      </c>
      <c r="EX7">
        <v>0.71708720000000004</v>
      </c>
      <c r="EY7">
        <v>11.67568</v>
      </c>
      <c r="EZ7" s="1">
        <v>9.1759049999999997E-17</v>
      </c>
      <c r="FA7" s="1">
        <v>3.2850539999999998E-14</v>
      </c>
      <c r="FB7">
        <v>0.71705580000000002</v>
      </c>
      <c r="FC7">
        <v>11.25135</v>
      </c>
      <c r="FD7" s="1">
        <v>8.8361310000000006E-17</v>
      </c>
      <c r="FE7" s="1">
        <v>3.1584199999999998E-14</v>
      </c>
      <c r="FF7">
        <v>0.71709020000000001</v>
      </c>
      <c r="FG7">
        <v>11.226470000000001</v>
      </c>
      <c r="FH7" s="1">
        <v>8.5064929999999996E-17</v>
      </c>
      <c r="FI7" s="1">
        <v>3.0362430000000001E-14</v>
      </c>
      <c r="FJ7">
        <v>0.71707960000000004</v>
      </c>
      <c r="FK7">
        <v>11.52946</v>
      </c>
      <c r="FL7" s="1">
        <v>8.180455E-17</v>
      </c>
      <c r="FM7" s="1">
        <v>2.9163280000000002E-14</v>
      </c>
      <c r="FN7">
        <v>0.71708159999999999</v>
      </c>
      <c r="FO7">
        <v>12.27139</v>
      </c>
      <c r="FP7" s="1">
        <v>7.8745899999999996E-17</v>
      </c>
      <c r="FQ7" s="1">
        <v>2.8043970000000001E-14</v>
      </c>
      <c r="FR7">
        <v>0.7170898</v>
      </c>
      <c r="FS7">
        <v>12.71111</v>
      </c>
      <c r="FT7" s="1">
        <v>7.5733319999999994E-17</v>
      </c>
      <c r="FU7" s="1">
        <v>2.6953260000000001E-14</v>
      </c>
      <c r="FV7">
        <v>0.71708689999999997</v>
      </c>
      <c r="FW7">
        <v>12.744</v>
      </c>
      <c r="FX7" s="1">
        <v>7.2901929999999996E-17</v>
      </c>
      <c r="FY7" s="1">
        <v>2.5931150000000001E-14</v>
      </c>
      <c r="FZ7">
        <v>0.71706029999999998</v>
      </c>
      <c r="GA7">
        <v>12.16888</v>
      </c>
      <c r="GB7" s="1">
        <v>7.0176599999999997E-17</v>
      </c>
      <c r="GC7" s="1">
        <v>2.4947370000000001E-14</v>
      </c>
      <c r="GD7">
        <v>0.71708439999999996</v>
      </c>
      <c r="GE7">
        <v>11.529500000000001</v>
      </c>
      <c r="GF7" s="1">
        <v>6.7508400000000004E-17</v>
      </c>
      <c r="GG7" s="1">
        <v>2.399193E-14</v>
      </c>
      <c r="GH7">
        <v>0.71705629999999998</v>
      </c>
      <c r="GI7">
        <v>11.30523</v>
      </c>
      <c r="GJ7" s="1">
        <v>6.50136E-17</v>
      </c>
      <c r="GK7" s="1">
        <v>2.3100689999999999E-14</v>
      </c>
      <c r="GL7">
        <v>0.7170801</v>
      </c>
      <c r="GM7">
        <v>11.294180000000001</v>
      </c>
      <c r="GN7" s="1">
        <v>6.2460819999999996E-17</v>
      </c>
      <c r="GO7" s="1">
        <v>2.2188390000000001E-14</v>
      </c>
      <c r="GP7">
        <v>0.71709659999999997</v>
      </c>
      <c r="GQ7">
        <v>11.59897</v>
      </c>
      <c r="GR7" s="1">
        <v>6.0190190000000001E-17</v>
      </c>
      <c r="GS7" s="1">
        <v>2.1379039999999999E-14</v>
      </c>
      <c r="GT7">
        <v>0.71709330000000004</v>
      </c>
      <c r="GU7">
        <v>12.819319999999999</v>
      </c>
      <c r="GV7" s="1">
        <v>5.7989929999999994E-17</v>
      </c>
      <c r="GW7" s="1">
        <v>2.0593820000000001E-14</v>
      </c>
      <c r="GX7">
        <v>0.71708950000000005</v>
      </c>
      <c r="GY7">
        <v>12.86037</v>
      </c>
      <c r="GZ7" s="1">
        <v>5.5821459999999996E-17</v>
      </c>
      <c r="HA7" s="1">
        <v>1.9824829999999999E-14</v>
      </c>
      <c r="HB7">
        <v>0.71707929999999998</v>
      </c>
      <c r="HC7">
        <v>13.71489</v>
      </c>
      <c r="HD7" s="1">
        <v>5.3783800000000002E-17</v>
      </c>
      <c r="HE7" s="1">
        <v>1.909903E-14</v>
      </c>
      <c r="HF7">
        <v>0.71707719999999997</v>
      </c>
      <c r="HG7">
        <v>12.821440000000001</v>
      </c>
      <c r="HH7" s="1">
        <v>5.1795120000000002E-17</v>
      </c>
      <c r="HI7" s="1">
        <v>1.83923E-14</v>
      </c>
      <c r="HJ7">
        <v>0.71706219999999998</v>
      </c>
      <c r="HK7">
        <v>11.59887</v>
      </c>
      <c r="HL7" s="1">
        <v>4.9923210000000001E-17</v>
      </c>
      <c r="HM7" s="1">
        <v>1.7727770000000001E-14</v>
      </c>
      <c r="HN7">
        <v>0.71708570000000005</v>
      </c>
      <c r="HO7">
        <v>11.408160000000001</v>
      </c>
      <c r="HP7" s="1">
        <v>4.813893E-17</v>
      </c>
      <c r="HQ7" s="1">
        <v>1.7093600000000002E-14</v>
      </c>
      <c r="HR7">
        <v>0.71708240000000001</v>
      </c>
      <c r="HS7">
        <v>11.38912</v>
      </c>
      <c r="HT7" s="1">
        <v>4.6508999999999998E-17</v>
      </c>
      <c r="HU7" s="1">
        <v>1.6515010000000001E-14</v>
      </c>
      <c r="HV7">
        <v>0.71709069999999997</v>
      </c>
      <c r="HW7">
        <v>11.790089999999999</v>
      </c>
      <c r="HX7" s="1">
        <v>4.4787440000000001E-17</v>
      </c>
      <c r="HY7" s="1">
        <v>1.5903360000000001E-14</v>
      </c>
      <c r="HZ7">
        <v>0.71708930000000004</v>
      </c>
      <c r="IA7">
        <v>13.275729999999999</v>
      </c>
      <c r="IB7" s="1">
        <v>4.3171670000000002E-17</v>
      </c>
      <c r="IC7" s="1">
        <v>1.53307E-14</v>
      </c>
      <c r="ID7">
        <v>0.71709029999999996</v>
      </c>
      <c r="IE7">
        <v>14.864330000000001</v>
      </c>
      <c r="IF7" s="1">
        <v>4.1708559999999998E-17</v>
      </c>
      <c r="IG7" s="1">
        <v>1.4810390000000001E-14</v>
      </c>
      <c r="IH7">
        <v>0.71708879999999997</v>
      </c>
      <c r="II7">
        <v>15.25606</v>
      </c>
      <c r="IJ7" s="1">
        <v>4.0275519999999998E-17</v>
      </c>
      <c r="IK7" s="1">
        <v>1.4302130000000001E-14</v>
      </c>
      <c r="IL7">
        <v>0.71709389999999995</v>
      </c>
      <c r="IM7">
        <v>13.624370000000001</v>
      </c>
      <c r="IN7" s="1">
        <v>3.8888099999999999E-17</v>
      </c>
      <c r="IO7" s="1">
        <v>1.380836E-14</v>
      </c>
      <c r="IP7">
        <v>0.71708050000000001</v>
      </c>
      <c r="IQ7">
        <v>11.66564</v>
      </c>
      <c r="IR7" s="1">
        <v>3.7593470000000002E-17</v>
      </c>
      <c r="IS7" s="1">
        <v>1.33502E-14</v>
      </c>
      <c r="IT7">
        <v>0.71708139999999998</v>
      </c>
      <c r="IU7">
        <v>11.44515</v>
      </c>
      <c r="IV7" s="1">
        <v>3.6322860000000001E-17</v>
      </c>
      <c r="IW7" s="1">
        <v>1.289778E-14</v>
      </c>
      <c r="IX7">
        <v>0.7170801</v>
      </c>
      <c r="IY7">
        <v>11.43732</v>
      </c>
      <c r="IZ7" s="1">
        <v>3.5092849999999999E-17</v>
      </c>
      <c r="JA7" s="1">
        <v>1.246128E-14</v>
      </c>
      <c r="JB7">
        <v>0.71705319999999995</v>
      </c>
      <c r="JC7">
        <v>11.640330000000001</v>
      </c>
      <c r="JD7" s="1">
        <v>3.3946089999999997E-17</v>
      </c>
      <c r="JE7" s="1">
        <v>1.205465E-14</v>
      </c>
      <c r="JF7">
        <v>0.71708830000000001</v>
      </c>
      <c r="JG7">
        <v>12.84599</v>
      </c>
      <c r="JH7" s="1">
        <v>3.2832009999999997E-17</v>
      </c>
      <c r="JI7" s="1">
        <v>1.16592E-14</v>
      </c>
      <c r="JJ7">
        <v>0.71704579999999996</v>
      </c>
      <c r="JK7">
        <v>12.28017</v>
      </c>
      <c r="JL7" s="1">
        <v>3.1723860000000002E-17</v>
      </c>
      <c r="JM7" s="1">
        <v>1.1271969999999999E-14</v>
      </c>
      <c r="JN7">
        <v>0.71709009999999995</v>
      </c>
      <c r="JO7">
        <v>12.31758</v>
      </c>
      <c r="JP7" s="1">
        <v>3.0533189999999999E-17</v>
      </c>
      <c r="JQ7" s="1">
        <v>1.087589E-14</v>
      </c>
      <c r="JR7">
        <v>0.71708939999999999</v>
      </c>
      <c r="JS7">
        <v>11.867800000000001</v>
      </c>
      <c r="JT7" s="1">
        <v>2.9325419999999999E-17</v>
      </c>
      <c r="JU7" s="1">
        <v>1.047179E-14</v>
      </c>
      <c r="JV7">
        <v>0.71709529999999999</v>
      </c>
      <c r="JW7">
        <v>11.61853</v>
      </c>
      <c r="JX7" s="1">
        <v>2.8154049999999997E-17</v>
      </c>
      <c r="JY7" s="1">
        <v>1.0077970000000001E-14</v>
      </c>
      <c r="JZ7">
        <v>0.71705560000000002</v>
      </c>
      <c r="KA7">
        <v>11.53401</v>
      </c>
      <c r="KB7" s="1">
        <v>2.7065570000000001E-17</v>
      </c>
      <c r="KC7" s="1">
        <v>9.7099689999999997E-15</v>
      </c>
      <c r="KD7">
        <v>0.71709310000000004</v>
      </c>
      <c r="KE7">
        <v>11.514559999999999</v>
      </c>
      <c r="KF7" s="1">
        <v>2.6028750000000001E-17</v>
      </c>
      <c r="KG7" s="1">
        <v>9.3579000000000001E-15</v>
      </c>
      <c r="KH7">
        <v>0.71708709999999998</v>
      </c>
      <c r="KI7">
        <v>11.71617</v>
      </c>
      <c r="KJ7" s="1">
        <v>2.5031160000000001E-17</v>
      </c>
      <c r="KK7" s="1">
        <v>9.0176749999999996E-15</v>
      </c>
      <c r="KL7">
        <v>0.71705580000000002</v>
      </c>
      <c r="KM7">
        <v>12.926589999999999</v>
      </c>
      <c r="KN7" s="1">
        <v>2.4109569999999999E-17</v>
      </c>
      <c r="KO7" s="1">
        <v>8.7023840000000001E-15</v>
      </c>
      <c r="KP7">
        <v>0.71708830000000001</v>
      </c>
      <c r="KQ7">
        <v>14.91065</v>
      </c>
      <c r="KR7" s="1">
        <v>2.3200379999999999E-17</v>
      </c>
      <c r="KS7" s="1">
        <v>8.3902199999999993E-15</v>
      </c>
      <c r="KT7">
        <v>0.717059</v>
      </c>
      <c r="KU7">
        <v>15.963990000000001</v>
      </c>
      <c r="KV7" s="1">
        <v>2.2340259999999999E-17</v>
      </c>
      <c r="KW7" s="1">
        <v>8.0934029999999996E-15</v>
      </c>
      <c r="KX7">
        <v>0.71708919999999998</v>
      </c>
      <c r="KY7">
        <v>14.020429999999999</v>
      </c>
      <c r="KZ7" s="1">
        <v>2.153035E-17</v>
      </c>
      <c r="LA7" s="1">
        <v>7.8134240000000007E-15</v>
      </c>
      <c r="LB7">
        <v>0.71704970000000001</v>
      </c>
      <c r="LC7">
        <v>11.921659999999999</v>
      </c>
      <c r="LD7" s="1">
        <v>2.0739820000000001E-17</v>
      </c>
      <c r="LE7" s="1">
        <v>7.5384699999999996E-15</v>
      </c>
      <c r="LF7">
        <v>0.7170917</v>
      </c>
      <c r="LG7">
        <v>11.562709999999999</v>
      </c>
      <c r="LH7" s="1">
        <v>1.9997069999999999E-17</v>
      </c>
      <c r="LI7" s="1">
        <v>7.2802909999999996E-15</v>
      </c>
      <c r="LJ7">
        <v>0.71706179999999997</v>
      </c>
      <c r="LK7">
        <v>11.542020000000001</v>
      </c>
      <c r="LL7" s="1">
        <v>1.9283960000000001E-17</v>
      </c>
      <c r="LM7" s="1">
        <v>7.0311790000000002E-15</v>
      </c>
      <c r="LN7">
        <v>0.71708360000000004</v>
      </c>
      <c r="LO7">
        <v>11.67184</v>
      </c>
      <c r="LP7" s="1">
        <v>1.8613000000000001E-17</v>
      </c>
      <c r="LQ7" s="1">
        <v>6.7968459999999999E-15</v>
      </c>
      <c r="LR7">
        <v>0.71705589999999997</v>
      </c>
      <c r="LS7">
        <v>12.35313</v>
      </c>
      <c r="LT7" s="1">
        <v>1.797491E-17</v>
      </c>
      <c r="LU7" s="1">
        <v>6.5727699999999997E-15</v>
      </c>
      <c r="LV7">
        <v>0.71708459999999996</v>
      </c>
      <c r="LW7">
        <v>12.956849999999999</v>
      </c>
      <c r="LX7" s="1">
        <v>1.734196E-17</v>
      </c>
      <c r="LY7" s="1">
        <v>6.3498120000000002E-15</v>
      </c>
      <c r="LZ7">
        <v>0.71709000000000001</v>
      </c>
      <c r="MA7">
        <v>12.40578</v>
      </c>
      <c r="MB7" s="1">
        <v>1.6731410000000001E-17</v>
      </c>
      <c r="MC7" s="1">
        <v>6.1343320000000001E-15</v>
      </c>
      <c r="MD7">
        <v>0.71705560000000002</v>
      </c>
      <c r="ME7">
        <v>12.77472</v>
      </c>
      <c r="MF7" s="1">
        <v>1.614374E-17</v>
      </c>
      <c r="MG7" s="1">
        <v>5.9269989999999997E-15</v>
      </c>
      <c r="MH7">
        <v>0.71708649999999996</v>
      </c>
      <c r="MI7">
        <v>11.843680000000001</v>
      </c>
      <c r="MJ7" s="1">
        <v>1.5605909999999999E-17</v>
      </c>
      <c r="MK7" s="1">
        <v>5.7376089999999999E-15</v>
      </c>
      <c r="ML7">
        <v>0.71704670000000004</v>
      </c>
      <c r="MM7">
        <v>11.589410000000001</v>
      </c>
      <c r="MN7" s="1">
        <v>1.5070150000000001E-17</v>
      </c>
      <c r="MO7" s="1">
        <v>5.5489579999999997E-15</v>
      </c>
      <c r="MP7">
        <v>0.71707920000000003</v>
      </c>
      <c r="MQ7">
        <v>11.5815</v>
      </c>
      <c r="MR7" s="1">
        <v>1.4529659999999999E-17</v>
      </c>
      <c r="MS7" s="1">
        <v>5.3578389999999997E-15</v>
      </c>
      <c r="MT7">
        <v>0.7170552</v>
      </c>
      <c r="MU7">
        <v>11.84248</v>
      </c>
      <c r="MV7" s="1">
        <v>1.4038959999999999E-17</v>
      </c>
      <c r="MW7" s="1">
        <v>5.1849890000000001E-15</v>
      </c>
      <c r="MX7">
        <v>0.71708680000000002</v>
      </c>
      <c r="MY7">
        <v>12.45735</v>
      </c>
      <c r="MZ7" s="1">
        <v>1.3557069999999999E-17</v>
      </c>
      <c r="NA7" s="1">
        <v>5.0139789999999997E-15</v>
      </c>
      <c r="NB7">
        <v>0.71705669999999999</v>
      </c>
      <c r="NC7">
        <v>13.047459999999999</v>
      </c>
      <c r="ND7" s="1">
        <v>1.308925E-17</v>
      </c>
      <c r="NE7" s="1">
        <v>4.8477909999999997E-15</v>
      </c>
      <c r="NF7">
        <v>0.71708590000000005</v>
      </c>
      <c r="NG7">
        <v>13.54067</v>
      </c>
      <c r="NH7" s="1">
        <v>1.264487E-17</v>
      </c>
      <c r="NI7" s="1">
        <v>4.6899910000000001E-15</v>
      </c>
      <c r="NJ7">
        <v>0.71705850000000004</v>
      </c>
      <c r="NK7">
        <v>13.994450000000001</v>
      </c>
      <c r="NL7" s="1">
        <v>1.22299E-17</v>
      </c>
      <c r="NM7" s="1">
        <v>4.542329E-15</v>
      </c>
      <c r="NN7">
        <v>0.7170917</v>
      </c>
      <c r="NO7">
        <v>12.39574</v>
      </c>
      <c r="NP7" s="1">
        <v>1.1796790000000001E-17</v>
      </c>
      <c r="NQ7" s="1">
        <v>4.3873329999999997E-15</v>
      </c>
      <c r="NR7">
        <v>0.71704579999999996</v>
      </c>
      <c r="NS7">
        <v>11.66099</v>
      </c>
      <c r="NT7" s="1">
        <v>1.139915E-17</v>
      </c>
      <c r="NU7" s="1">
        <v>4.2452739999999997E-15</v>
      </c>
      <c r="NV7">
        <v>0.71708919999999998</v>
      </c>
      <c r="NW7">
        <v>11.63963</v>
      </c>
      <c r="NX7" s="1">
        <v>1.101768E-17</v>
      </c>
      <c r="NY7" s="1">
        <v>4.108502E-15</v>
      </c>
      <c r="NZ7">
        <v>0.71710030000000002</v>
      </c>
      <c r="OA7">
        <v>11.784549999999999</v>
      </c>
      <c r="OB7" s="1">
        <v>1.065409E-17</v>
      </c>
      <c r="OC7" s="1">
        <v>3.9770760000000003E-15</v>
      </c>
      <c r="OD7">
        <v>0.71705810000000003</v>
      </c>
      <c r="OE7">
        <v>12.851570000000001</v>
      </c>
      <c r="OF7" s="1">
        <v>1.031087E-17</v>
      </c>
      <c r="OG7" s="1">
        <v>3.8531119999999996E-15</v>
      </c>
      <c r="OH7">
        <v>0.71708349999999998</v>
      </c>
      <c r="OI7">
        <v>12.09399</v>
      </c>
      <c r="OJ7" s="1">
        <v>9.9754970000000005E-18</v>
      </c>
      <c r="OK7" s="1">
        <v>3.7311599999999997E-15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0.72980290000000003</v>
      </c>
      <c r="G8">
        <v>11.10656</v>
      </c>
      <c r="H8" s="1">
        <v>5.8522610000000003E-4</v>
      </c>
      <c r="I8">
        <v>0.18927550000000001</v>
      </c>
      <c r="J8">
        <v>0.73005160000000002</v>
      </c>
      <c r="K8">
        <v>11.44356</v>
      </c>
      <c r="L8" s="1">
        <v>7.9337029999999998E-6</v>
      </c>
      <c r="M8" s="1">
        <v>2.5586350000000001E-3</v>
      </c>
      <c r="N8">
        <v>0.73009930000000001</v>
      </c>
      <c r="O8">
        <v>11.351380000000001</v>
      </c>
      <c r="P8" s="1">
        <v>1.074349E-7</v>
      </c>
      <c r="Q8" s="1">
        <v>3.4523970000000001E-5</v>
      </c>
      <c r="R8">
        <v>0.73014769999999996</v>
      </c>
      <c r="S8">
        <v>12.00006</v>
      </c>
      <c r="T8" s="1">
        <v>1.4534010000000001E-9</v>
      </c>
      <c r="U8" s="1">
        <v>4.6592900000000002E-7</v>
      </c>
      <c r="V8">
        <v>0.73014999999999997</v>
      </c>
      <c r="W8">
        <v>11.853579999999999</v>
      </c>
      <c r="X8" s="1">
        <v>1.9624000000000001E-11</v>
      </c>
      <c r="Y8" s="1">
        <v>6.2796230000000004E-9</v>
      </c>
      <c r="Z8">
        <v>0.73014670000000004</v>
      </c>
      <c r="AA8">
        <v>11.09768</v>
      </c>
      <c r="AB8" s="1">
        <v>2.6474440000000001E-13</v>
      </c>
      <c r="AC8" s="1">
        <v>8.4406659999999994E-11</v>
      </c>
      <c r="AD8">
        <v>0.73015140000000001</v>
      </c>
      <c r="AE8">
        <v>10.96468</v>
      </c>
      <c r="AF8" s="1">
        <v>4.4074079999999999E-15</v>
      </c>
      <c r="AG8" s="1">
        <v>1.432961E-12</v>
      </c>
      <c r="AH8">
        <v>0.72410110000000005</v>
      </c>
      <c r="AI8">
        <v>10.90682</v>
      </c>
      <c r="AJ8" s="1">
        <v>8.958733000000001E-16</v>
      </c>
      <c r="AK8" s="1">
        <v>3.1639120000000001E-13</v>
      </c>
      <c r="AL8">
        <v>0.71813320000000003</v>
      </c>
      <c r="AM8">
        <v>11.265919999999999</v>
      </c>
      <c r="AN8" s="1">
        <v>1.18395E-15</v>
      </c>
      <c r="AO8" s="1">
        <v>4.256792E-13</v>
      </c>
      <c r="AP8">
        <v>0.71270900000000004</v>
      </c>
      <c r="AQ8">
        <v>12.148479999999999</v>
      </c>
      <c r="AR8" s="1">
        <v>1.9988909999999998E-15</v>
      </c>
      <c r="AS8" s="1">
        <v>7.182752E-13</v>
      </c>
      <c r="AT8">
        <v>0.70769199999999999</v>
      </c>
      <c r="AU8">
        <v>12.68327</v>
      </c>
      <c r="AV8" s="1">
        <v>2.6966929999999999E-15</v>
      </c>
      <c r="AW8" s="1">
        <v>9.6702560000000006E-13</v>
      </c>
      <c r="AX8">
        <v>0.70294679999999998</v>
      </c>
      <c r="AY8">
        <v>13.02068</v>
      </c>
      <c r="AZ8" s="1">
        <v>3.140989E-15</v>
      </c>
      <c r="BA8" s="1">
        <v>1.125267E-12</v>
      </c>
      <c r="BB8">
        <v>0.69811860000000003</v>
      </c>
      <c r="BC8">
        <v>12.457000000000001</v>
      </c>
      <c r="BD8" s="1">
        <v>3.4164579999999999E-15</v>
      </c>
      <c r="BE8" s="1">
        <v>1.2245210000000001E-12</v>
      </c>
      <c r="BF8">
        <v>0.69333860000000003</v>
      </c>
      <c r="BG8">
        <v>11.257059999999999</v>
      </c>
      <c r="BH8" s="1">
        <v>3.5287879999999999E-15</v>
      </c>
      <c r="BI8" s="1">
        <v>1.2646220000000001E-12</v>
      </c>
      <c r="BJ8">
        <v>0.68885260000000004</v>
      </c>
      <c r="BK8">
        <v>10.97874</v>
      </c>
      <c r="BL8" s="1">
        <v>3.5827219999999996E-15</v>
      </c>
      <c r="BM8" s="1">
        <v>1.285737E-12</v>
      </c>
      <c r="BN8">
        <v>0.69081340000000002</v>
      </c>
      <c r="BO8">
        <v>11.012259999999999</v>
      </c>
      <c r="BP8" s="1">
        <v>3.5731400000000003E-15</v>
      </c>
      <c r="BQ8" s="1">
        <v>1.2737209999999999E-12</v>
      </c>
      <c r="BR8">
        <v>0.69224660000000005</v>
      </c>
      <c r="BS8">
        <v>11.15949</v>
      </c>
      <c r="BT8" s="1">
        <v>3.0414339999999999E-15</v>
      </c>
      <c r="BU8" s="1">
        <v>1.074907E-12</v>
      </c>
      <c r="BV8">
        <v>0.69265379999999999</v>
      </c>
      <c r="BW8">
        <v>12.024319999999999</v>
      </c>
      <c r="BX8" s="1">
        <v>2.1215930000000001E-15</v>
      </c>
      <c r="BY8" s="1">
        <v>7.4572559999999998E-13</v>
      </c>
      <c r="BZ8">
        <v>0.69276599999999999</v>
      </c>
      <c r="CA8">
        <v>11.79693</v>
      </c>
      <c r="CB8" s="1">
        <v>1.419784E-15</v>
      </c>
      <c r="CC8" s="1">
        <v>4.9831849999999998E-13</v>
      </c>
      <c r="CD8">
        <v>0.69280450000000005</v>
      </c>
      <c r="CE8">
        <v>12.433999999999999</v>
      </c>
      <c r="CF8" s="1">
        <v>1.034275E-15</v>
      </c>
      <c r="CG8" s="1">
        <v>3.6309799999999999E-13</v>
      </c>
      <c r="CH8">
        <v>0.69284349999999995</v>
      </c>
      <c r="CI8">
        <v>11.484489999999999</v>
      </c>
      <c r="CJ8" s="1">
        <v>8.303318E-16</v>
      </c>
      <c r="CK8" s="1">
        <v>2.916252E-13</v>
      </c>
      <c r="CL8">
        <v>0.69283779999999995</v>
      </c>
      <c r="CM8">
        <v>11.22649</v>
      </c>
      <c r="CN8" s="1">
        <v>7.1831699999999995E-16</v>
      </c>
      <c r="CO8" s="1">
        <v>2.5222220000000002E-13</v>
      </c>
      <c r="CP8">
        <v>0.69283220000000001</v>
      </c>
      <c r="CQ8">
        <v>11.12702</v>
      </c>
      <c r="CR8" s="1">
        <v>6.4799069999999998E-16</v>
      </c>
      <c r="CS8" s="1">
        <v>2.2742700000000001E-13</v>
      </c>
      <c r="CT8">
        <v>0.69284460000000003</v>
      </c>
      <c r="CU8">
        <v>11.097530000000001</v>
      </c>
      <c r="CV8" s="1">
        <v>6.0038349999999997E-16</v>
      </c>
      <c r="CW8" s="1">
        <v>2.105783E-13</v>
      </c>
      <c r="CX8">
        <v>0.69282849999999996</v>
      </c>
      <c r="CY8">
        <v>11.465210000000001</v>
      </c>
      <c r="CZ8" s="1">
        <v>5.6264800000000005E-16</v>
      </c>
      <c r="DA8" s="1">
        <v>1.9715710000000001E-13</v>
      </c>
      <c r="DB8">
        <v>0.6928415</v>
      </c>
      <c r="DC8">
        <v>12.29804</v>
      </c>
      <c r="DD8" s="1">
        <v>5.3222619999999997E-16</v>
      </c>
      <c r="DE8" s="1">
        <v>1.8632219999999999E-13</v>
      </c>
      <c r="DF8">
        <v>0.69282520000000003</v>
      </c>
      <c r="DG8">
        <v>13.258570000000001</v>
      </c>
      <c r="DH8" s="1">
        <v>5.0550870000000004E-16</v>
      </c>
      <c r="DI8" s="1">
        <v>1.767629E-13</v>
      </c>
      <c r="DJ8">
        <v>0.69283459999999997</v>
      </c>
      <c r="DK8">
        <v>14.54691</v>
      </c>
      <c r="DL8" s="1">
        <v>4.8082769999999999E-16</v>
      </c>
      <c r="DM8" s="1">
        <v>1.679143E-13</v>
      </c>
      <c r="DN8">
        <v>0.69282820000000001</v>
      </c>
      <c r="DO8">
        <v>14.74701</v>
      </c>
      <c r="DP8" s="1">
        <v>4.5933949999999998E-16</v>
      </c>
      <c r="DQ8" s="1">
        <v>1.6015980000000001E-13</v>
      </c>
      <c r="DR8">
        <v>0.69283289999999997</v>
      </c>
      <c r="DS8">
        <v>12.074009999999999</v>
      </c>
      <c r="DT8" s="1">
        <v>4.392609E-16</v>
      </c>
      <c r="DU8" s="1">
        <v>1.5290989999999999E-13</v>
      </c>
      <c r="DV8">
        <v>0.69284080000000003</v>
      </c>
      <c r="DW8">
        <v>11.20623</v>
      </c>
      <c r="DX8" s="1">
        <v>4.2087690000000001E-16</v>
      </c>
      <c r="DY8" s="1">
        <v>1.4623969999999999E-13</v>
      </c>
      <c r="DZ8">
        <v>0.69283910000000004</v>
      </c>
      <c r="EA8">
        <v>11.18778</v>
      </c>
      <c r="EB8" s="1">
        <v>4.0346529999999999E-16</v>
      </c>
      <c r="EC8" s="1">
        <v>1.398806E-13</v>
      </c>
      <c r="ED8">
        <v>0.69284080000000003</v>
      </c>
      <c r="EE8">
        <v>11.33487</v>
      </c>
      <c r="EF8" s="1">
        <v>3.8757510000000002E-16</v>
      </c>
      <c r="EG8" s="1">
        <v>1.340588E-13</v>
      </c>
      <c r="EH8">
        <v>0.69283570000000005</v>
      </c>
      <c r="EI8">
        <v>11.843730000000001</v>
      </c>
      <c r="EJ8" s="1">
        <v>3.7266830000000001E-16</v>
      </c>
      <c r="EK8" s="1">
        <v>1.2860920000000001E-13</v>
      </c>
      <c r="EL8">
        <v>0.69284900000000005</v>
      </c>
      <c r="EM8">
        <v>13.36204</v>
      </c>
      <c r="EN8" s="1">
        <v>3.5874070000000001E-16</v>
      </c>
      <c r="EO8" s="1">
        <v>1.2349000000000001E-13</v>
      </c>
      <c r="EP8">
        <v>0.69283850000000002</v>
      </c>
      <c r="EQ8">
        <v>14.87416</v>
      </c>
      <c r="ER8" s="1">
        <v>3.4540529999999998E-16</v>
      </c>
      <c r="ES8" s="1">
        <v>1.1865369999999999E-13</v>
      </c>
      <c r="ET8">
        <v>0.69283490000000003</v>
      </c>
      <c r="EU8">
        <v>14.606249999999999</v>
      </c>
      <c r="EV8" s="1">
        <v>3.3233710000000002E-16</v>
      </c>
      <c r="EW8" s="1">
        <v>1.139475E-13</v>
      </c>
      <c r="EX8">
        <v>0.69283459999999997</v>
      </c>
      <c r="EY8">
        <v>11.849769999999999</v>
      </c>
      <c r="EZ8" s="1">
        <v>3.1961230000000001E-16</v>
      </c>
      <c r="FA8" s="1">
        <v>1.093862E-13</v>
      </c>
      <c r="FB8">
        <v>0.69283609999999995</v>
      </c>
      <c r="FC8">
        <v>11.24832</v>
      </c>
      <c r="FD8" s="1">
        <v>3.0779869999999998E-16</v>
      </c>
      <c r="FE8" s="1">
        <v>1.051804E-13</v>
      </c>
      <c r="FF8">
        <v>0.69283289999999997</v>
      </c>
      <c r="FG8">
        <v>11.213710000000001</v>
      </c>
      <c r="FH8" s="1">
        <v>2.9626430000000002E-16</v>
      </c>
      <c r="FI8" s="1">
        <v>1.010891E-13</v>
      </c>
      <c r="FJ8">
        <v>0.69282520000000003</v>
      </c>
      <c r="FK8">
        <v>11.541650000000001</v>
      </c>
      <c r="FL8" s="1">
        <v>2.8495269999999998E-16</v>
      </c>
      <c r="FM8" s="1">
        <v>9.7113650000000001E-14</v>
      </c>
      <c r="FN8">
        <v>0.69284129999999999</v>
      </c>
      <c r="FO8">
        <v>12.429930000000001</v>
      </c>
      <c r="FP8" s="1">
        <v>2.7427030000000001E-16</v>
      </c>
      <c r="FQ8" s="1">
        <v>9.3376789999999999E-14</v>
      </c>
      <c r="FR8">
        <v>0.69283649999999997</v>
      </c>
      <c r="FS8">
        <v>12.9489</v>
      </c>
      <c r="FT8" s="1">
        <v>2.6378839999999999E-16</v>
      </c>
      <c r="FU8" s="1">
        <v>8.975005E-14</v>
      </c>
      <c r="FV8">
        <v>0.69283039999999996</v>
      </c>
      <c r="FW8">
        <v>13.02739</v>
      </c>
      <c r="FX8" s="1">
        <v>2.539783E-16</v>
      </c>
      <c r="FY8" s="1">
        <v>8.6363799999999995E-14</v>
      </c>
      <c r="FZ8">
        <v>0.69284449999999997</v>
      </c>
      <c r="GA8">
        <v>12.34239</v>
      </c>
      <c r="GB8" s="1">
        <v>2.444325E-16</v>
      </c>
      <c r="GC8" s="1">
        <v>8.3069559999999997E-14</v>
      </c>
      <c r="GD8">
        <v>0.69284299999999999</v>
      </c>
      <c r="GE8">
        <v>11.60041</v>
      </c>
      <c r="GF8" s="1">
        <v>2.3516179999999998E-16</v>
      </c>
      <c r="GG8" s="1">
        <v>7.9897509999999999E-14</v>
      </c>
      <c r="GH8">
        <v>0.69283320000000004</v>
      </c>
      <c r="GI8">
        <v>11.299010000000001</v>
      </c>
      <c r="GJ8" s="1">
        <v>2.2646379999999999E-16</v>
      </c>
      <c r="GK8" s="1">
        <v>7.6923560000000005E-14</v>
      </c>
      <c r="GL8">
        <v>0.69283399999999995</v>
      </c>
      <c r="GM8">
        <v>11.283099999999999</v>
      </c>
      <c r="GN8" s="1">
        <v>2.175637E-16</v>
      </c>
      <c r="GO8" s="1">
        <v>7.3886319999999995E-14</v>
      </c>
      <c r="GP8">
        <v>0.69284749999999995</v>
      </c>
      <c r="GQ8">
        <v>11.608840000000001</v>
      </c>
      <c r="GR8" s="1">
        <v>2.0968269999999999E-16</v>
      </c>
      <c r="GS8" s="1">
        <v>7.1198670000000002E-14</v>
      </c>
      <c r="GT8">
        <v>0.69284109999999999</v>
      </c>
      <c r="GU8">
        <v>13.046609999999999</v>
      </c>
      <c r="GV8" s="1">
        <v>2.019907E-16</v>
      </c>
      <c r="GW8" s="1">
        <v>6.8574280000000004E-14</v>
      </c>
      <c r="GX8">
        <v>0.69283640000000002</v>
      </c>
      <c r="GY8">
        <v>13.16963</v>
      </c>
      <c r="GZ8" s="1">
        <v>1.9445550000000001E-16</v>
      </c>
      <c r="HA8" s="1">
        <v>6.601989E-14</v>
      </c>
      <c r="HB8">
        <v>0.69283419999999996</v>
      </c>
      <c r="HC8">
        <v>14.120620000000001</v>
      </c>
      <c r="HD8" s="1">
        <v>1.8735989999999999E-16</v>
      </c>
      <c r="HE8" s="1">
        <v>6.3603760000000006E-14</v>
      </c>
      <c r="HF8">
        <v>0.69282809999999995</v>
      </c>
      <c r="HG8">
        <v>13.143750000000001</v>
      </c>
      <c r="HH8" s="1">
        <v>1.804236E-16</v>
      </c>
      <c r="HI8" s="1">
        <v>6.1247309999999996E-14</v>
      </c>
      <c r="HJ8">
        <v>0.69284060000000003</v>
      </c>
      <c r="HK8">
        <v>11.680960000000001</v>
      </c>
      <c r="HL8" s="1">
        <v>1.7391879999999999E-16</v>
      </c>
      <c r="HM8" s="1">
        <v>5.9040080000000005E-14</v>
      </c>
      <c r="HN8">
        <v>0.69283360000000005</v>
      </c>
      <c r="HO8">
        <v>11.4109</v>
      </c>
      <c r="HP8" s="1">
        <v>1.6769879999999999E-16</v>
      </c>
      <c r="HQ8" s="1">
        <v>5.6926389999999997E-14</v>
      </c>
      <c r="HR8">
        <v>0.69282699999999997</v>
      </c>
      <c r="HS8">
        <v>11.384740000000001</v>
      </c>
      <c r="HT8" s="1">
        <v>1.620234E-16</v>
      </c>
      <c r="HU8" s="1">
        <v>5.4999880000000002E-14</v>
      </c>
      <c r="HV8">
        <v>0.69284310000000005</v>
      </c>
      <c r="HW8">
        <v>11.81888</v>
      </c>
      <c r="HX8" s="1">
        <v>1.560119E-16</v>
      </c>
      <c r="HY8" s="1">
        <v>5.2959989999999998E-14</v>
      </c>
      <c r="HZ8">
        <v>0.69283240000000001</v>
      </c>
      <c r="IA8">
        <v>13.56765</v>
      </c>
      <c r="IB8" s="1">
        <v>1.5040140000000001E-16</v>
      </c>
      <c r="IC8" s="1">
        <v>5.1058429999999998E-14</v>
      </c>
      <c r="ID8">
        <v>0.69284270000000003</v>
      </c>
      <c r="IE8">
        <v>15.459289999999999</v>
      </c>
      <c r="IF8" s="1">
        <v>1.4530489999999999E-16</v>
      </c>
      <c r="IG8" s="1">
        <v>4.9325200000000002E-14</v>
      </c>
      <c r="IH8">
        <v>0.69283539999999999</v>
      </c>
      <c r="II8">
        <v>15.975619999999999</v>
      </c>
      <c r="IJ8" s="1">
        <v>1.403147E-16</v>
      </c>
      <c r="IK8" s="1">
        <v>4.7634719999999997E-14</v>
      </c>
      <c r="IL8">
        <v>0.69284179999999995</v>
      </c>
      <c r="IM8">
        <v>14.110239999999999</v>
      </c>
      <c r="IN8" s="1">
        <v>1.3548150000000001E-16</v>
      </c>
      <c r="IO8" s="1">
        <v>4.5988789999999998E-14</v>
      </c>
      <c r="IP8">
        <v>0.69283439999999996</v>
      </c>
      <c r="IQ8">
        <v>11.770429999999999</v>
      </c>
      <c r="IR8" s="1">
        <v>1.309835E-16</v>
      </c>
      <c r="IS8" s="1">
        <v>4.4468849999999998E-14</v>
      </c>
      <c r="IT8">
        <v>0.69284080000000003</v>
      </c>
      <c r="IU8">
        <v>11.4428</v>
      </c>
      <c r="IV8" s="1">
        <v>1.2655129999999999E-16</v>
      </c>
      <c r="IW8" s="1">
        <v>4.2959909999999998E-14</v>
      </c>
      <c r="IX8">
        <v>0.69282529999999998</v>
      </c>
      <c r="IY8">
        <v>11.430009999999999</v>
      </c>
      <c r="IZ8" s="1">
        <v>1.2226180000000001E-16</v>
      </c>
      <c r="JA8" s="1">
        <v>4.1503850000000001E-14</v>
      </c>
      <c r="JB8">
        <v>0.69283870000000003</v>
      </c>
      <c r="JC8">
        <v>11.646570000000001</v>
      </c>
      <c r="JD8" s="1">
        <v>1.1825949999999999E-16</v>
      </c>
      <c r="JE8" s="1">
        <v>4.0147030000000003E-14</v>
      </c>
      <c r="JF8">
        <v>0.69284610000000002</v>
      </c>
      <c r="JG8">
        <v>13.05654</v>
      </c>
      <c r="JH8" s="1">
        <v>1.1441249999999999E-16</v>
      </c>
      <c r="JI8" s="1">
        <v>3.8843160000000001E-14</v>
      </c>
      <c r="JJ8">
        <v>0.69282480000000002</v>
      </c>
      <c r="JK8">
        <v>12.525029999999999</v>
      </c>
      <c r="JL8" s="1">
        <v>1.105308E-16</v>
      </c>
      <c r="JM8" s="1">
        <v>3.7544910000000003E-14</v>
      </c>
      <c r="JN8">
        <v>0.69283839999999997</v>
      </c>
      <c r="JO8">
        <v>12.486560000000001</v>
      </c>
      <c r="JP8" s="1">
        <v>1.063629E-16</v>
      </c>
      <c r="JQ8" s="1">
        <v>3.6218409999999998E-14</v>
      </c>
      <c r="JR8">
        <v>0.69283609999999995</v>
      </c>
      <c r="JS8">
        <v>11.909459999999999</v>
      </c>
      <c r="JT8" s="1">
        <v>1.021491E-16</v>
      </c>
      <c r="JU8" s="1">
        <v>3.487018E-14</v>
      </c>
      <c r="JV8">
        <v>0.69285169999999996</v>
      </c>
      <c r="JW8">
        <v>11.653919999999999</v>
      </c>
      <c r="JX8" s="1">
        <v>9.8083159999999994E-17</v>
      </c>
      <c r="JY8" s="1">
        <v>3.3565119999999997E-14</v>
      </c>
      <c r="JZ8">
        <v>0.69283220000000001</v>
      </c>
      <c r="KA8">
        <v>11.5375</v>
      </c>
      <c r="KB8" s="1">
        <v>9.4283239999999997E-17</v>
      </c>
      <c r="KC8" s="1">
        <v>3.2335180000000001E-14</v>
      </c>
      <c r="KD8">
        <v>0.69284469999999998</v>
      </c>
      <c r="KE8">
        <v>11.512230000000001</v>
      </c>
      <c r="KF8" s="1">
        <v>9.0674289999999994E-17</v>
      </c>
      <c r="KG8" s="1">
        <v>3.1164719999999999E-14</v>
      </c>
      <c r="KH8">
        <v>0.69283430000000001</v>
      </c>
      <c r="KI8">
        <v>11.717919999999999</v>
      </c>
      <c r="KJ8" s="1">
        <v>8.7204639999999995E-17</v>
      </c>
      <c r="KK8" s="1">
        <v>3.0034459999999998E-14</v>
      </c>
      <c r="KL8">
        <v>0.69283600000000001</v>
      </c>
      <c r="KM8">
        <v>13.121169999999999</v>
      </c>
      <c r="KN8" s="1">
        <v>8.3993219999999997E-17</v>
      </c>
      <c r="KO8" s="1">
        <v>2.8983640000000001E-14</v>
      </c>
      <c r="KP8">
        <v>0.69283689999999998</v>
      </c>
      <c r="KQ8">
        <v>15.474970000000001</v>
      </c>
      <c r="KR8" s="1">
        <v>8.0831529999999995E-17</v>
      </c>
      <c r="KS8" s="1">
        <v>2.7945569999999999E-14</v>
      </c>
      <c r="KT8">
        <v>0.69283879999999998</v>
      </c>
      <c r="KU8">
        <v>16.777989999999999</v>
      </c>
      <c r="KV8" s="1">
        <v>7.7829459999999998E-17</v>
      </c>
      <c r="KW8" s="1">
        <v>2.6954569999999999E-14</v>
      </c>
      <c r="KX8">
        <v>0.69283589999999995</v>
      </c>
      <c r="KY8">
        <v>14.58817</v>
      </c>
      <c r="KZ8" s="1">
        <v>7.5007409999999996E-17</v>
      </c>
      <c r="LA8" s="1">
        <v>2.6022900000000001E-14</v>
      </c>
      <c r="LB8">
        <v>0.69282779999999999</v>
      </c>
      <c r="LC8">
        <v>12.0793</v>
      </c>
      <c r="LD8" s="1">
        <v>7.2253680000000006E-17</v>
      </c>
      <c r="LE8" s="1">
        <v>2.510665E-14</v>
      </c>
      <c r="LF8">
        <v>0.69283779999999995</v>
      </c>
      <c r="LG8">
        <v>11.563510000000001</v>
      </c>
      <c r="LH8" s="1">
        <v>6.9672470000000005E-17</v>
      </c>
      <c r="LI8" s="1">
        <v>2.4249350000000001E-14</v>
      </c>
      <c r="LJ8">
        <v>0.69284029999999996</v>
      </c>
      <c r="LK8">
        <v>11.534829999999999</v>
      </c>
      <c r="LL8" s="1">
        <v>6.7186929999999999E-17</v>
      </c>
      <c r="LM8" s="1">
        <v>2.3419719999999999E-14</v>
      </c>
      <c r="LN8">
        <v>0.6928339</v>
      </c>
      <c r="LO8">
        <v>11.670210000000001</v>
      </c>
      <c r="LP8" s="1">
        <v>6.4855809999999998E-17</v>
      </c>
      <c r="LQ8" s="1">
        <v>2.2641069999999999E-14</v>
      </c>
      <c r="LR8">
        <v>0.69283249999999996</v>
      </c>
      <c r="LS8">
        <v>12.477930000000001</v>
      </c>
      <c r="LT8" s="1">
        <v>6.2628780000000004E-17</v>
      </c>
      <c r="LU8" s="1">
        <v>2.1893000000000001E-14</v>
      </c>
      <c r="LV8">
        <v>0.69284330000000005</v>
      </c>
      <c r="LW8">
        <v>13.20013</v>
      </c>
      <c r="LX8" s="1">
        <v>6.042228E-17</v>
      </c>
      <c r="LY8" s="1">
        <v>2.1150800000000001E-14</v>
      </c>
      <c r="LZ8">
        <v>0.69283360000000005</v>
      </c>
      <c r="MA8">
        <v>12.6167</v>
      </c>
      <c r="MB8" s="1">
        <v>5.8290770000000003E-17</v>
      </c>
      <c r="MC8" s="1">
        <v>2.043095E-14</v>
      </c>
      <c r="MD8">
        <v>0.69283220000000001</v>
      </c>
      <c r="ME8">
        <v>12.97566</v>
      </c>
      <c r="MF8" s="1">
        <v>5.6247009999999998E-17</v>
      </c>
      <c r="MG8" s="1">
        <v>1.9741570000000001E-14</v>
      </c>
      <c r="MH8">
        <v>0.69283050000000002</v>
      </c>
      <c r="MI8">
        <v>11.936529999999999</v>
      </c>
      <c r="MJ8" s="1">
        <v>5.437991E-17</v>
      </c>
      <c r="MK8" s="1">
        <v>1.9113380000000001E-14</v>
      </c>
      <c r="ML8">
        <v>0.69283430000000001</v>
      </c>
      <c r="MM8">
        <v>11.585100000000001</v>
      </c>
      <c r="MN8" s="1">
        <v>5.2510499999999998E-17</v>
      </c>
      <c r="MO8" s="1">
        <v>1.8484019999999999E-14</v>
      </c>
      <c r="MP8">
        <v>0.69282480000000002</v>
      </c>
      <c r="MQ8">
        <v>11.57048</v>
      </c>
      <c r="MR8" s="1">
        <v>5.0622650000000001E-17</v>
      </c>
      <c r="MS8" s="1">
        <v>1.7846020000000001E-14</v>
      </c>
      <c r="MT8">
        <v>0.69283189999999995</v>
      </c>
      <c r="MU8">
        <v>11.853490000000001</v>
      </c>
      <c r="MV8" s="1">
        <v>4.8916610000000002E-17</v>
      </c>
      <c r="MW8" s="1">
        <v>1.7271309999999999E-14</v>
      </c>
      <c r="MX8">
        <v>0.69283629999999996</v>
      </c>
      <c r="MY8">
        <v>12.6252</v>
      </c>
      <c r="MZ8" s="1">
        <v>4.7235900000000003E-17</v>
      </c>
      <c r="NA8" s="1">
        <v>1.6700919999999999E-14</v>
      </c>
      <c r="NB8">
        <v>0.69284190000000001</v>
      </c>
      <c r="NC8">
        <v>13.26313</v>
      </c>
      <c r="ND8" s="1">
        <v>4.560584E-17</v>
      </c>
      <c r="NE8" s="1">
        <v>1.6147680000000001E-14</v>
      </c>
      <c r="NF8">
        <v>0.69283340000000004</v>
      </c>
      <c r="NG8">
        <v>13.867850000000001</v>
      </c>
      <c r="NH8" s="1">
        <v>4.4060899999999999E-17</v>
      </c>
      <c r="NI8" s="1">
        <v>1.5623319999999999E-14</v>
      </c>
      <c r="NJ8">
        <v>0.6928377</v>
      </c>
      <c r="NK8">
        <v>14.42698</v>
      </c>
      <c r="NL8" s="1">
        <v>4.261067E-17</v>
      </c>
      <c r="NM8" s="1">
        <v>1.5129449999999999E-14</v>
      </c>
      <c r="NN8">
        <v>0.6928377</v>
      </c>
      <c r="NO8">
        <v>12.66249</v>
      </c>
      <c r="NP8" s="1">
        <v>4.1104710000000001E-17</v>
      </c>
      <c r="NQ8" s="1">
        <v>1.4615069999999999E-14</v>
      </c>
      <c r="NR8">
        <v>0.69282480000000002</v>
      </c>
      <c r="NS8">
        <v>11.66267</v>
      </c>
      <c r="NT8" s="1">
        <v>3.9719690000000002E-17</v>
      </c>
      <c r="NU8" s="1">
        <v>1.41415E-14</v>
      </c>
      <c r="NV8">
        <v>0.69283209999999995</v>
      </c>
      <c r="NW8">
        <v>11.631539999999999</v>
      </c>
      <c r="NX8" s="1">
        <v>3.8394130000000002E-17</v>
      </c>
      <c r="NY8" s="1">
        <v>1.3687529999999999E-14</v>
      </c>
      <c r="NZ8">
        <v>0.69285010000000002</v>
      </c>
      <c r="OA8">
        <v>11.78356</v>
      </c>
      <c r="OB8" s="1">
        <v>3.7122469999999999E-17</v>
      </c>
      <c r="OC8" s="1">
        <v>1.324824E-14</v>
      </c>
      <c r="OD8">
        <v>0.69283779999999995</v>
      </c>
      <c r="OE8">
        <v>13.001060000000001</v>
      </c>
      <c r="OF8" s="1">
        <v>3.5930549999999999E-17</v>
      </c>
      <c r="OG8" s="1">
        <v>1.283617E-14</v>
      </c>
      <c r="OH8">
        <v>0.69283640000000002</v>
      </c>
      <c r="OI8">
        <v>12.232699999999999</v>
      </c>
      <c r="OJ8" s="1">
        <v>3.4758230000000001E-17</v>
      </c>
      <c r="OK8" s="1">
        <v>1.242903E-14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0.717225</v>
      </c>
      <c r="G9">
        <v>11.09503</v>
      </c>
      <c r="H9" s="1">
        <v>1.4496559999999999E-3</v>
      </c>
      <c r="I9">
        <v>0.75369109999999995</v>
      </c>
      <c r="J9">
        <v>0.71742629999999996</v>
      </c>
      <c r="K9">
        <v>11.5548</v>
      </c>
      <c r="L9" s="1">
        <v>1.9639819999999999E-5</v>
      </c>
      <c r="M9" s="1">
        <v>1.018172E-2</v>
      </c>
      <c r="N9">
        <v>0.71748129999999999</v>
      </c>
      <c r="O9">
        <v>11.41325</v>
      </c>
      <c r="P9" s="1">
        <v>2.6597689999999998E-7</v>
      </c>
      <c r="Q9" s="1">
        <v>1.373964E-4</v>
      </c>
      <c r="R9">
        <v>0.71749439999999998</v>
      </c>
      <c r="S9">
        <v>12.17714</v>
      </c>
      <c r="T9" s="1">
        <v>3.598382E-9</v>
      </c>
      <c r="U9" s="1">
        <v>1.854408E-6</v>
      </c>
      <c r="V9">
        <v>0.71751819999999999</v>
      </c>
      <c r="W9">
        <v>12.023630000000001</v>
      </c>
      <c r="X9" s="1">
        <v>4.8573759999999999E-11</v>
      </c>
      <c r="Y9" s="1">
        <v>2.4985080000000001E-8</v>
      </c>
      <c r="Z9">
        <v>0.71751200000000004</v>
      </c>
      <c r="AA9">
        <v>11.158860000000001</v>
      </c>
      <c r="AB9" s="1">
        <v>6.554939E-13</v>
      </c>
      <c r="AC9" s="1">
        <v>3.3600309999999998E-10</v>
      </c>
      <c r="AD9">
        <v>0.71752510000000003</v>
      </c>
      <c r="AE9">
        <v>10.955159999999999</v>
      </c>
      <c r="AF9" s="1">
        <v>1.1505909999999999E-14</v>
      </c>
      <c r="AG9" s="1">
        <v>6.140095E-12</v>
      </c>
      <c r="AH9">
        <v>0.71181649999999996</v>
      </c>
      <c r="AI9">
        <v>10.87825</v>
      </c>
      <c r="AJ9" s="1">
        <v>2.7906749999999999E-15</v>
      </c>
      <c r="AK9" s="1">
        <v>1.6829910000000001E-12</v>
      </c>
      <c r="AL9">
        <v>0.70551719999999996</v>
      </c>
      <c r="AM9">
        <v>11.251110000000001</v>
      </c>
      <c r="AN9" s="1">
        <v>3.7902030000000002E-15</v>
      </c>
      <c r="AO9" s="1">
        <v>2.3394690000000002E-12</v>
      </c>
      <c r="AP9">
        <v>0.69973850000000004</v>
      </c>
      <c r="AQ9">
        <v>12.30245</v>
      </c>
      <c r="AR9" s="1">
        <v>6.3041629999999997E-15</v>
      </c>
      <c r="AS9" s="1">
        <v>3.8785829999999999E-12</v>
      </c>
      <c r="AT9">
        <v>0.69434799999999997</v>
      </c>
      <c r="AU9">
        <v>12.966060000000001</v>
      </c>
      <c r="AV9" s="1">
        <v>8.3640810000000006E-15</v>
      </c>
      <c r="AW9" s="1">
        <v>5.122726E-12</v>
      </c>
      <c r="AX9">
        <v>0.68937280000000001</v>
      </c>
      <c r="AY9">
        <v>13.395060000000001</v>
      </c>
      <c r="AZ9" s="1">
        <v>9.6228230000000007E-15</v>
      </c>
      <c r="BA9" s="1">
        <v>5.8820859999999997E-12</v>
      </c>
      <c r="BB9">
        <v>0.68425190000000002</v>
      </c>
      <c r="BC9">
        <v>12.76613</v>
      </c>
      <c r="BD9" s="1">
        <v>1.037023E-14</v>
      </c>
      <c r="BE9" s="1">
        <v>6.3392460000000002E-12</v>
      </c>
      <c r="BF9">
        <v>0.67934530000000004</v>
      </c>
      <c r="BG9">
        <v>11.3469</v>
      </c>
      <c r="BH9" s="1">
        <v>1.0604590000000001E-14</v>
      </c>
      <c r="BI9" s="1">
        <v>6.477147E-12</v>
      </c>
      <c r="BJ9">
        <v>0.67463139999999999</v>
      </c>
      <c r="BK9">
        <v>10.94627</v>
      </c>
      <c r="BL9" s="1">
        <v>1.069879E-14</v>
      </c>
      <c r="BM9" s="1">
        <v>6.5453479999999998E-12</v>
      </c>
      <c r="BN9">
        <v>0.67570540000000001</v>
      </c>
      <c r="BO9">
        <v>10.98245</v>
      </c>
      <c r="BP9" s="1">
        <v>1.062331E-14</v>
      </c>
      <c r="BQ9" s="1">
        <v>6.4583589999999998E-12</v>
      </c>
      <c r="BR9">
        <v>0.67690399999999995</v>
      </c>
      <c r="BS9">
        <v>11.143359999999999</v>
      </c>
      <c r="BT9" s="1">
        <v>8.9529990000000003E-15</v>
      </c>
      <c r="BU9" s="1">
        <v>5.3846519999999996E-12</v>
      </c>
      <c r="BV9">
        <v>0.67730959999999996</v>
      </c>
      <c r="BW9">
        <v>12.15133</v>
      </c>
      <c r="BX9" s="1">
        <v>6.2072090000000003E-15</v>
      </c>
      <c r="BY9" s="1">
        <v>3.7090339999999999E-12</v>
      </c>
      <c r="BZ9">
        <v>0.67739020000000005</v>
      </c>
      <c r="CA9">
        <v>11.9902</v>
      </c>
      <c r="CB9" s="1">
        <v>4.1614809999999997E-15</v>
      </c>
      <c r="CC9" s="1">
        <v>2.484394E-12</v>
      </c>
      <c r="CD9">
        <v>0.67744420000000005</v>
      </c>
      <c r="CE9">
        <v>12.557639999999999</v>
      </c>
      <c r="CF9" s="1">
        <v>3.0475639999999998E-15</v>
      </c>
      <c r="CG9" s="1">
        <v>1.8220350000000001E-12</v>
      </c>
      <c r="CH9">
        <v>0.67744490000000002</v>
      </c>
      <c r="CI9">
        <v>11.60356</v>
      </c>
      <c r="CJ9" s="1">
        <v>2.4576749999999998E-15</v>
      </c>
      <c r="CK9" s="1">
        <v>1.4713799999999999E-12</v>
      </c>
      <c r="CL9">
        <v>0.67744959999999999</v>
      </c>
      <c r="CM9">
        <v>11.254239999999999</v>
      </c>
      <c r="CN9" s="1">
        <v>2.1321570000000001E-15</v>
      </c>
      <c r="CO9" s="1">
        <v>1.2769020000000001E-12</v>
      </c>
      <c r="CP9">
        <v>0.6774715</v>
      </c>
      <c r="CQ9">
        <v>11.122590000000001</v>
      </c>
      <c r="CR9" s="1">
        <v>1.9265520000000001E-15</v>
      </c>
      <c r="CS9" s="1">
        <v>1.1536889999999999E-12</v>
      </c>
      <c r="CT9">
        <v>0.6774403</v>
      </c>
      <c r="CU9">
        <v>11.083629999999999</v>
      </c>
      <c r="CV9" s="1">
        <v>1.786641E-15</v>
      </c>
      <c r="CW9" s="1">
        <v>1.069352E-12</v>
      </c>
      <c r="CX9">
        <v>0.67742429999999998</v>
      </c>
      <c r="CY9">
        <v>11.473459999999999</v>
      </c>
      <c r="CZ9" s="1">
        <v>1.674871E-15</v>
      </c>
      <c r="DA9" s="1">
        <v>1.0015870000000001E-12</v>
      </c>
      <c r="DB9">
        <v>0.67744230000000005</v>
      </c>
      <c r="DC9">
        <v>12.46083</v>
      </c>
      <c r="DD9" s="1">
        <v>1.585052E-15</v>
      </c>
      <c r="DE9" s="1">
        <v>9.4706129999999995E-13</v>
      </c>
      <c r="DF9">
        <v>0.67746740000000005</v>
      </c>
      <c r="DG9">
        <v>13.60064</v>
      </c>
      <c r="DH9" s="1">
        <v>1.505687E-15</v>
      </c>
      <c r="DI9" s="1">
        <v>8.9862640000000002E-13</v>
      </c>
      <c r="DJ9">
        <v>0.67743759999999997</v>
      </c>
      <c r="DK9">
        <v>15.131119999999999</v>
      </c>
      <c r="DL9" s="1">
        <v>1.43237E-15</v>
      </c>
      <c r="DM9" s="1">
        <v>8.5378599999999995E-13</v>
      </c>
      <c r="DN9">
        <v>0.67746910000000005</v>
      </c>
      <c r="DO9">
        <v>15.479850000000001</v>
      </c>
      <c r="DP9" s="1">
        <v>1.3683970000000001E-15</v>
      </c>
      <c r="DQ9" s="1">
        <v>8.1438530000000004E-13</v>
      </c>
      <c r="DR9">
        <v>0.67747299999999999</v>
      </c>
      <c r="DS9">
        <v>12.430059999999999</v>
      </c>
      <c r="DT9" s="1">
        <v>1.3089059999999999E-15</v>
      </c>
      <c r="DU9" s="1">
        <v>7.7776969999999995E-13</v>
      </c>
      <c r="DV9">
        <v>0.67743750000000003</v>
      </c>
      <c r="DW9">
        <v>11.21435</v>
      </c>
      <c r="DX9" s="1">
        <v>1.2540570000000001E-15</v>
      </c>
      <c r="DY9" s="1">
        <v>7.4377200000000001E-13</v>
      </c>
      <c r="DZ9">
        <v>0.67747710000000005</v>
      </c>
      <c r="EA9">
        <v>11.17853</v>
      </c>
      <c r="EB9" s="1">
        <v>1.202284E-15</v>
      </c>
      <c r="EC9" s="1">
        <v>7.1153530000000003E-13</v>
      </c>
      <c r="ED9">
        <v>0.67743770000000003</v>
      </c>
      <c r="EE9">
        <v>11.330360000000001</v>
      </c>
      <c r="EF9" s="1">
        <v>1.1547620000000001E-15</v>
      </c>
      <c r="EG9" s="1">
        <v>6.8177599999999996E-13</v>
      </c>
      <c r="EH9">
        <v>0.67746280000000003</v>
      </c>
      <c r="EI9">
        <v>11.94209</v>
      </c>
      <c r="EJ9" s="1">
        <v>1.110685E-15</v>
      </c>
      <c r="EK9" s="1">
        <v>6.5431509999999998E-13</v>
      </c>
      <c r="EL9">
        <v>0.6774443</v>
      </c>
      <c r="EM9">
        <v>13.58422</v>
      </c>
      <c r="EN9" s="1">
        <v>1.0689829999999999E-15</v>
      </c>
      <c r="EO9" s="1">
        <v>6.2811359999999999E-13</v>
      </c>
      <c r="EP9">
        <v>0.67743600000000004</v>
      </c>
      <c r="EQ9">
        <v>15.4421</v>
      </c>
      <c r="ER9" s="1">
        <v>1.0293860000000001E-15</v>
      </c>
      <c r="ES9" s="1">
        <v>6.0361309999999996E-13</v>
      </c>
      <c r="ET9">
        <v>0.67747919999999995</v>
      </c>
      <c r="EU9">
        <v>15.260020000000001</v>
      </c>
      <c r="EV9" s="1">
        <v>9.903917E-16</v>
      </c>
      <c r="EW9" s="1">
        <v>5.7964739999999997E-13</v>
      </c>
      <c r="EX9">
        <v>0.6774637</v>
      </c>
      <c r="EY9">
        <v>12.126950000000001</v>
      </c>
      <c r="EZ9" s="1">
        <v>9.5253250000000006E-16</v>
      </c>
      <c r="FA9" s="1">
        <v>5.5650399999999999E-13</v>
      </c>
      <c r="FB9">
        <v>0.6774346</v>
      </c>
      <c r="FC9">
        <v>11.24968</v>
      </c>
      <c r="FD9" s="1">
        <v>9.1739839999999997E-16</v>
      </c>
      <c r="FE9" s="1">
        <v>5.3514839999999998E-13</v>
      </c>
      <c r="FF9">
        <v>0.67747120000000005</v>
      </c>
      <c r="FG9">
        <v>11.199</v>
      </c>
      <c r="FH9" s="1">
        <v>8.8285579999999998E-16</v>
      </c>
      <c r="FI9" s="1">
        <v>5.1421500000000005E-13</v>
      </c>
      <c r="FJ9">
        <v>0.67746779999999995</v>
      </c>
      <c r="FK9">
        <v>11.540900000000001</v>
      </c>
      <c r="FL9" s="1">
        <v>8.4930540000000003E-16</v>
      </c>
      <c r="FM9" s="1">
        <v>4.9410640000000004E-13</v>
      </c>
      <c r="FN9">
        <v>0.67744400000000005</v>
      </c>
      <c r="FO9">
        <v>12.6045</v>
      </c>
      <c r="FP9" s="1">
        <v>8.1733590000000003E-16</v>
      </c>
      <c r="FQ9" s="1">
        <v>4.7498750000000005E-13</v>
      </c>
      <c r="FR9">
        <v>0.67743589999999998</v>
      </c>
      <c r="FS9">
        <v>13.223380000000001</v>
      </c>
      <c r="FT9" s="1">
        <v>7.8613069999999999E-16</v>
      </c>
      <c r="FU9" s="1">
        <v>4.5656070000000003E-13</v>
      </c>
      <c r="FV9">
        <v>0.67747009999999996</v>
      </c>
      <c r="FW9">
        <v>13.37584</v>
      </c>
      <c r="FX9" s="1">
        <v>7.570864E-16</v>
      </c>
      <c r="FY9" s="1">
        <v>4.3948159999999998E-13</v>
      </c>
      <c r="FZ9">
        <v>0.67744459999999995</v>
      </c>
      <c r="GA9">
        <v>12.560639999999999</v>
      </c>
      <c r="GB9" s="1">
        <v>7.2845529999999997E-16</v>
      </c>
      <c r="GC9" s="1">
        <v>4.2258980000000001E-13</v>
      </c>
      <c r="GD9">
        <v>0.67744360000000003</v>
      </c>
      <c r="GE9">
        <v>11.70636</v>
      </c>
      <c r="GF9" s="1">
        <v>7.0090139999999996E-16</v>
      </c>
      <c r="GG9" s="1">
        <v>4.0650470000000002E-13</v>
      </c>
      <c r="GH9">
        <v>0.67747349999999995</v>
      </c>
      <c r="GI9">
        <v>11.293839999999999</v>
      </c>
      <c r="GJ9" s="1">
        <v>6.7497250000000004E-16</v>
      </c>
      <c r="GK9" s="1">
        <v>3.9138199999999999E-13</v>
      </c>
      <c r="GL9">
        <v>0.67743710000000001</v>
      </c>
      <c r="GM9">
        <v>11.270250000000001</v>
      </c>
      <c r="GN9" s="1">
        <v>6.4841160000000003E-16</v>
      </c>
      <c r="GO9" s="1">
        <v>3.7589279999999998E-13</v>
      </c>
      <c r="GP9">
        <v>0.67747120000000005</v>
      </c>
      <c r="GQ9">
        <v>11.60563</v>
      </c>
      <c r="GR9" s="1">
        <v>6.2499050000000003E-16</v>
      </c>
      <c r="GS9" s="1">
        <v>3.6227899999999998E-13</v>
      </c>
      <c r="GT9">
        <v>0.67747740000000001</v>
      </c>
      <c r="GU9">
        <v>13.289849999999999</v>
      </c>
      <c r="GV9" s="1">
        <v>6.0200810000000004E-16</v>
      </c>
      <c r="GW9" s="1">
        <v>3.4888610000000001E-13</v>
      </c>
      <c r="GX9">
        <v>0.67746430000000002</v>
      </c>
      <c r="GY9">
        <v>13.562519999999999</v>
      </c>
      <c r="GZ9" s="1">
        <v>5.7958990000000003E-16</v>
      </c>
      <c r="HA9" s="1">
        <v>3.3591989999999999E-13</v>
      </c>
      <c r="HB9">
        <v>0.67746189999999995</v>
      </c>
      <c r="HC9">
        <v>14.592980000000001</v>
      </c>
      <c r="HD9" s="1">
        <v>5.5844510000000003E-16</v>
      </c>
      <c r="HE9" s="1">
        <v>3.236271E-13</v>
      </c>
      <c r="HF9">
        <v>0.67747310000000005</v>
      </c>
      <c r="HG9">
        <v>13.56734</v>
      </c>
      <c r="HH9" s="1">
        <v>5.3776850000000003E-16</v>
      </c>
      <c r="HI9" s="1">
        <v>3.1163099999999998E-13</v>
      </c>
      <c r="HJ9">
        <v>0.67746569999999995</v>
      </c>
      <c r="HK9">
        <v>11.81237</v>
      </c>
      <c r="HL9" s="1">
        <v>5.1841389999999997E-16</v>
      </c>
      <c r="HM9" s="1">
        <v>3.004333E-13</v>
      </c>
      <c r="HN9">
        <v>0.67746220000000001</v>
      </c>
      <c r="HO9">
        <v>11.41691</v>
      </c>
      <c r="HP9" s="1">
        <v>4.9985610000000001E-16</v>
      </c>
      <c r="HQ9" s="1">
        <v>2.8966199999999999E-13</v>
      </c>
      <c r="HR9">
        <v>0.67746790000000001</v>
      </c>
      <c r="HS9">
        <v>11.38007</v>
      </c>
      <c r="HT9" s="1">
        <v>4.8294519999999997E-16</v>
      </c>
      <c r="HU9" s="1">
        <v>2.79854E-13</v>
      </c>
      <c r="HV9">
        <v>0.6774403</v>
      </c>
      <c r="HW9">
        <v>11.83554</v>
      </c>
      <c r="HX9" s="1">
        <v>4.6497849999999999E-16</v>
      </c>
      <c r="HY9" s="1">
        <v>2.6943880000000003E-13</v>
      </c>
      <c r="HZ9">
        <v>0.67747250000000003</v>
      </c>
      <c r="IA9">
        <v>13.87175</v>
      </c>
      <c r="IB9" s="1">
        <v>4.4833149999999996E-16</v>
      </c>
      <c r="IC9" s="1">
        <v>2.5982269999999999E-13</v>
      </c>
      <c r="ID9">
        <v>0.67746930000000005</v>
      </c>
      <c r="IE9">
        <v>16.132090000000002</v>
      </c>
      <c r="IF9" s="1">
        <v>4.3312189999999998E-16</v>
      </c>
      <c r="IG9" s="1">
        <v>2.509925E-13</v>
      </c>
      <c r="IH9">
        <v>0.67743330000000002</v>
      </c>
      <c r="II9">
        <v>16.836320000000001</v>
      </c>
      <c r="IJ9" s="1">
        <v>4.182516E-16</v>
      </c>
      <c r="IK9" s="1">
        <v>2.423852E-13</v>
      </c>
      <c r="IL9">
        <v>0.67747780000000002</v>
      </c>
      <c r="IM9">
        <v>14.741479999999999</v>
      </c>
      <c r="IN9" s="1">
        <v>4.0385609999999998E-16</v>
      </c>
      <c r="IO9" s="1">
        <v>2.3402440000000001E-13</v>
      </c>
      <c r="IP9">
        <v>0.67743790000000004</v>
      </c>
      <c r="IQ9">
        <v>11.950049999999999</v>
      </c>
      <c r="IR9" s="1">
        <v>3.904772E-16</v>
      </c>
      <c r="IS9" s="1">
        <v>2.2630080000000001E-13</v>
      </c>
      <c r="IT9">
        <v>0.67744230000000005</v>
      </c>
      <c r="IU9">
        <v>11.44345</v>
      </c>
      <c r="IV9" s="1">
        <v>3.77249E-16</v>
      </c>
      <c r="IW9" s="1">
        <v>2.1861279999999999E-13</v>
      </c>
      <c r="IX9">
        <v>0.67746680000000004</v>
      </c>
      <c r="IY9">
        <v>11.42155</v>
      </c>
      <c r="IZ9" s="1">
        <v>3.6446829999999999E-16</v>
      </c>
      <c r="JA9" s="1">
        <v>2.1121489999999999E-13</v>
      </c>
      <c r="JB9">
        <v>0.67743969999999998</v>
      </c>
      <c r="JC9">
        <v>11.64447</v>
      </c>
      <c r="JD9" s="1">
        <v>3.5249819999999999E-16</v>
      </c>
      <c r="JE9" s="1">
        <v>2.042781E-13</v>
      </c>
      <c r="JF9">
        <v>0.6774464</v>
      </c>
      <c r="JG9">
        <v>13.277950000000001</v>
      </c>
      <c r="JH9" s="1">
        <v>3.4113420000000002E-16</v>
      </c>
      <c r="JI9" s="1">
        <v>1.9771309999999999E-13</v>
      </c>
      <c r="JJ9">
        <v>0.67746660000000003</v>
      </c>
      <c r="JK9">
        <v>12.86246</v>
      </c>
      <c r="JL9" s="1">
        <v>3.2952219999999998E-16</v>
      </c>
      <c r="JM9" s="1">
        <v>1.9108740000000001E-13</v>
      </c>
      <c r="JN9">
        <v>0.67747520000000006</v>
      </c>
      <c r="JO9">
        <v>12.677429999999999</v>
      </c>
      <c r="JP9" s="1">
        <v>3.1702599999999998E-16</v>
      </c>
      <c r="JQ9" s="1">
        <v>1.8428400000000001E-13</v>
      </c>
      <c r="JR9">
        <v>0.67746379999999995</v>
      </c>
      <c r="JS9">
        <v>11.956379999999999</v>
      </c>
      <c r="JT9" s="1">
        <v>3.0443579999999999E-16</v>
      </c>
      <c r="JU9" s="1">
        <v>1.7740219999999999E-13</v>
      </c>
      <c r="JV9">
        <v>0.67745089999999997</v>
      </c>
      <c r="JW9">
        <v>11.708399999999999</v>
      </c>
      <c r="JX9" s="1">
        <v>2.9236450000000001E-16</v>
      </c>
      <c r="JY9" s="1">
        <v>1.707851E-13</v>
      </c>
      <c r="JZ9">
        <v>0.6774715</v>
      </c>
      <c r="KA9">
        <v>11.54363</v>
      </c>
      <c r="KB9" s="1">
        <v>2.8102049999999999E-16</v>
      </c>
      <c r="KC9" s="1">
        <v>1.6452580000000001E-13</v>
      </c>
      <c r="KD9">
        <v>0.67744090000000001</v>
      </c>
      <c r="KE9">
        <v>11.509840000000001</v>
      </c>
      <c r="KF9" s="1">
        <v>2.7025669999999998E-16</v>
      </c>
      <c r="KG9" s="1">
        <v>1.585595E-13</v>
      </c>
      <c r="KH9">
        <v>0.67743359999999997</v>
      </c>
      <c r="KI9">
        <v>11.711360000000001</v>
      </c>
      <c r="KJ9" s="1">
        <v>2.599438E-16</v>
      </c>
      <c r="KK9" s="1">
        <v>1.5282540000000001E-13</v>
      </c>
      <c r="KL9">
        <v>0.67743540000000002</v>
      </c>
      <c r="KM9">
        <v>13.321680000000001</v>
      </c>
      <c r="KN9" s="1">
        <v>2.5036590000000001E-16</v>
      </c>
      <c r="KO9" s="1">
        <v>1.4748020000000001E-13</v>
      </c>
      <c r="KP9">
        <v>0.67748030000000004</v>
      </c>
      <c r="KQ9">
        <v>16.104690000000002</v>
      </c>
      <c r="KR9" s="1">
        <v>2.409678E-16</v>
      </c>
      <c r="KS9" s="1">
        <v>1.4221849999999999E-13</v>
      </c>
      <c r="KT9">
        <v>0.67746649999999997</v>
      </c>
      <c r="KU9">
        <v>17.730419999999999</v>
      </c>
      <c r="KV9" s="1">
        <v>2.3199590000000002E-16</v>
      </c>
      <c r="KW9" s="1">
        <v>1.3716379999999999E-13</v>
      </c>
      <c r="KX9">
        <v>0.67743410000000004</v>
      </c>
      <c r="KY9">
        <v>15.337569999999999</v>
      </c>
      <c r="KZ9" s="1">
        <v>2.2357719999999999E-16</v>
      </c>
      <c r="LA9" s="1">
        <v>1.324112E-13</v>
      </c>
      <c r="LB9">
        <v>0.67746850000000003</v>
      </c>
      <c r="LC9">
        <v>12.33253</v>
      </c>
      <c r="LD9" s="1">
        <v>2.1538370000000001E-16</v>
      </c>
      <c r="LE9" s="1">
        <v>1.277648E-13</v>
      </c>
      <c r="LF9">
        <v>0.67746510000000004</v>
      </c>
      <c r="LG9">
        <v>11.568709999999999</v>
      </c>
      <c r="LH9" s="1">
        <v>2.076999E-16</v>
      </c>
      <c r="LI9" s="1">
        <v>1.234096E-13</v>
      </c>
      <c r="LJ9">
        <v>0.67743679999999995</v>
      </c>
      <c r="LK9">
        <v>11.526759999999999</v>
      </c>
      <c r="LL9" s="1">
        <v>2.002853E-16</v>
      </c>
      <c r="LM9" s="1">
        <v>1.191803E-13</v>
      </c>
      <c r="LN9">
        <v>0.6774734</v>
      </c>
      <c r="LO9">
        <v>11.661799999999999</v>
      </c>
      <c r="LP9" s="1">
        <v>1.9336059999999999E-16</v>
      </c>
      <c r="LQ9" s="1">
        <v>1.152366E-13</v>
      </c>
      <c r="LR9">
        <v>0.67747040000000003</v>
      </c>
      <c r="LS9">
        <v>12.61622</v>
      </c>
      <c r="LT9" s="1">
        <v>1.8671019999999999E-16</v>
      </c>
      <c r="LU9" s="1">
        <v>1.11423E-13</v>
      </c>
      <c r="LV9">
        <v>0.67744490000000002</v>
      </c>
      <c r="LW9">
        <v>13.482340000000001</v>
      </c>
      <c r="LX9" s="1">
        <v>1.801244E-16</v>
      </c>
      <c r="LY9" s="1">
        <v>1.076361E-13</v>
      </c>
      <c r="LZ9">
        <v>0.67747670000000004</v>
      </c>
      <c r="MA9">
        <v>12.900539999999999</v>
      </c>
      <c r="MB9" s="1">
        <v>1.7376379999999999E-16</v>
      </c>
      <c r="MC9" s="1">
        <v>1.039707E-13</v>
      </c>
      <c r="MD9">
        <v>0.67747069999999998</v>
      </c>
      <c r="ME9">
        <v>13.20135</v>
      </c>
      <c r="MF9" s="1">
        <v>1.6768249999999999E-16</v>
      </c>
      <c r="MG9" s="1">
        <v>1.004726E-13</v>
      </c>
      <c r="MH9">
        <v>0.6774713</v>
      </c>
      <c r="MI9">
        <v>12.08117</v>
      </c>
      <c r="MJ9" s="1">
        <v>1.6213410000000001E-16</v>
      </c>
      <c r="MK9" s="1">
        <v>9.7286269999999997E-14</v>
      </c>
      <c r="ML9">
        <v>0.67746689999999998</v>
      </c>
      <c r="MM9">
        <v>11.584300000000001</v>
      </c>
      <c r="MN9" s="1">
        <v>1.5655469999999999E-16</v>
      </c>
      <c r="MO9" s="1">
        <v>9.4081579999999995E-14</v>
      </c>
      <c r="MP9">
        <v>0.67746689999999998</v>
      </c>
      <c r="MQ9">
        <v>11.55721</v>
      </c>
      <c r="MR9" s="1">
        <v>1.509171E-16</v>
      </c>
      <c r="MS9" s="1">
        <v>9.0826620000000005E-14</v>
      </c>
      <c r="MT9">
        <v>0.6774715</v>
      </c>
      <c r="MU9">
        <v>11.85281</v>
      </c>
      <c r="MV9" s="1">
        <v>1.458382E-16</v>
      </c>
      <c r="MW9" s="1">
        <v>8.7906400000000005E-14</v>
      </c>
      <c r="MX9">
        <v>0.67747489999999999</v>
      </c>
      <c r="MY9">
        <v>12.82428</v>
      </c>
      <c r="MZ9" s="1">
        <v>1.4081819999999999E-16</v>
      </c>
      <c r="NA9" s="1">
        <v>8.4995430000000006E-14</v>
      </c>
      <c r="NB9">
        <v>0.67744349999999998</v>
      </c>
      <c r="NC9">
        <v>13.50224</v>
      </c>
      <c r="ND9" s="1">
        <v>1.359568E-16</v>
      </c>
      <c r="NE9" s="1">
        <v>8.2177399999999998E-14</v>
      </c>
      <c r="NF9">
        <v>0.67746090000000003</v>
      </c>
      <c r="NG9">
        <v>14.25169</v>
      </c>
      <c r="NH9" s="1">
        <v>1.3136319999999999E-16</v>
      </c>
      <c r="NI9" s="1">
        <v>7.9520139999999998E-14</v>
      </c>
      <c r="NJ9">
        <v>0.67746280000000003</v>
      </c>
      <c r="NK9">
        <v>14.94439</v>
      </c>
      <c r="NL9" s="1">
        <v>1.2702299999999999E-16</v>
      </c>
      <c r="NM9" s="1">
        <v>7.6994150000000006E-14</v>
      </c>
      <c r="NN9">
        <v>0.67743520000000002</v>
      </c>
      <c r="NO9">
        <v>13.05439</v>
      </c>
      <c r="NP9" s="1">
        <v>1.2254360000000001E-16</v>
      </c>
      <c r="NQ9" s="1">
        <v>7.4380819999999998E-14</v>
      </c>
      <c r="NR9">
        <v>0.67746640000000002</v>
      </c>
      <c r="NS9">
        <v>11.6723</v>
      </c>
      <c r="NT9" s="1">
        <v>1.184217E-16</v>
      </c>
      <c r="NU9" s="1">
        <v>7.1978199999999996E-14</v>
      </c>
      <c r="NV9">
        <v>0.67747170000000001</v>
      </c>
      <c r="NW9">
        <v>11.62242</v>
      </c>
      <c r="NX9" s="1">
        <v>1.1448109999999999E-16</v>
      </c>
      <c r="NY9" s="1">
        <v>6.9676E-14</v>
      </c>
      <c r="NZ9">
        <v>0.67744300000000002</v>
      </c>
      <c r="OA9">
        <v>11.77548</v>
      </c>
      <c r="OB9" s="1">
        <v>1.106701E-16</v>
      </c>
      <c r="OC9" s="1">
        <v>6.7424599999999997E-14</v>
      </c>
      <c r="OD9">
        <v>0.67746450000000003</v>
      </c>
      <c r="OE9">
        <v>13.149470000000001</v>
      </c>
      <c r="OF9" s="1">
        <v>1.0712930000000001E-16</v>
      </c>
      <c r="OG9" s="1">
        <v>6.533889E-14</v>
      </c>
      <c r="OH9">
        <v>0.67743929999999997</v>
      </c>
      <c r="OI9">
        <v>12.44176</v>
      </c>
      <c r="OJ9" s="1">
        <v>1.03623E-16</v>
      </c>
      <c r="OK9" s="1">
        <v>6.3255090000000001E-14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0.64936890000000003</v>
      </c>
      <c r="G10">
        <v>11.072100000000001</v>
      </c>
      <c r="H10" s="1">
        <v>4.450486E-3</v>
      </c>
      <c r="I10">
        <v>2.51085</v>
      </c>
      <c r="J10">
        <v>0.64942009999999994</v>
      </c>
      <c r="K10">
        <v>11.69421</v>
      </c>
      <c r="L10" s="1">
        <v>6.0233879999999998E-5</v>
      </c>
      <c r="M10" s="1">
        <v>3.388853E-2</v>
      </c>
      <c r="N10">
        <v>0.64945580000000003</v>
      </c>
      <c r="O10">
        <v>11.48761</v>
      </c>
      <c r="P10" s="1">
        <v>8.1579689999999996E-7</v>
      </c>
      <c r="Q10" s="1">
        <v>4.5734850000000001E-4</v>
      </c>
      <c r="R10">
        <v>0.64945980000000003</v>
      </c>
      <c r="S10">
        <v>12.382099999999999</v>
      </c>
      <c r="T10" s="1">
        <v>1.1037330000000001E-8</v>
      </c>
      <c r="U10" s="1">
        <v>6.1727420000000001E-6</v>
      </c>
      <c r="V10">
        <v>0.64947690000000002</v>
      </c>
      <c r="W10">
        <v>12.239789999999999</v>
      </c>
      <c r="X10" s="1">
        <v>1.4892899999999999E-10</v>
      </c>
      <c r="Y10" s="1">
        <v>8.3132189999999994E-8</v>
      </c>
      <c r="Z10">
        <v>0.64947639999999995</v>
      </c>
      <c r="AA10">
        <v>11.26723</v>
      </c>
      <c r="AB10" s="1">
        <v>2.0118409999999998E-12</v>
      </c>
      <c r="AC10" s="1">
        <v>1.1196160000000001E-9</v>
      </c>
      <c r="AD10">
        <v>0.64947869999999996</v>
      </c>
      <c r="AE10">
        <v>10.945639999999999</v>
      </c>
      <c r="AF10" s="1">
        <v>3.958084E-14</v>
      </c>
      <c r="AG10" s="1">
        <v>2.351161E-11</v>
      </c>
      <c r="AH10">
        <v>0.64536139999999997</v>
      </c>
      <c r="AI10">
        <v>10.854139999999999</v>
      </c>
      <c r="AJ10" s="1">
        <v>1.273369E-14</v>
      </c>
      <c r="AK10" s="1">
        <v>8.5975020000000004E-12</v>
      </c>
      <c r="AL10">
        <v>0.63990570000000002</v>
      </c>
      <c r="AM10">
        <v>11.23705</v>
      </c>
      <c r="AN10" s="1">
        <v>1.8019040000000001E-14</v>
      </c>
      <c r="AO10" s="1">
        <v>1.241696E-11</v>
      </c>
      <c r="AP10">
        <v>0.63470289999999996</v>
      </c>
      <c r="AQ10">
        <v>12.50417</v>
      </c>
      <c r="AR10" s="1">
        <v>2.9259710000000001E-14</v>
      </c>
      <c r="AS10" s="1">
        <v>2.0056650000000001E-11</v>
      </c>
      <c r="AT10">
        <v>0.62977749999999999</v>
      </c>
      <c r="AU10">
        <v>13.34789</v>
      </c>
      <c r="AV10" s="1">
        <v>3.7870919999999999E-14</v>
      </c>
      <c r="AW10" s="1">
        <v>2.5815730000000002E-11</v>
      </c>
      <c r="AX10">
        <v>0.62480389999999997</v>
      </c>
      <c r="AY10">
        <v>13.879960000000001</v>
      </c>
      <c r="AZ10" s="1">
        <v>4.27887E-14</v>
      </c>
      <c r="BA10" s="1">
        <v>2.9066829999999998E-11</v>
      </c>
      <c r="BB10">
        <v>0.61974099999999999</v>
      </c>
      <c r="BC10">
        <v>13.2081</v>
      </c>
      <c r="BD10" s="1">
        <v>4.5501389999999998E-14</v>
      </c>
      <c r="BE10" s="1">
        <v>3.0859699999999999E-11</v>
      </c>
      <c r="BF10">
        <v>0.61505149999999997</v>
      </c>
      <c r="BG10">
        <v>11.52581</v>
      </c>
      <c r="BH10" s="1">
        <v>4.5886089999999998E-14</v>
      </c>
      <c r="BI10" s="1">
        <v>3.1040439999999999E-11</v>
      </c>
      <c r="BJ10">
        <v>0.61031400000000002</v>
      </c>
      <c r="BK10">
        <v>10.9374</v>
      </c>
      <c r="BL10" s="1">
        <v>4.5898270000000001E-14</v>
      </c>
      <c r="BM10" s="1">
        <v>3.1041340000000002E-11</v>
      </c>
      <c r="BN10">
        <v>0.60954920000000001</v>
      </c>
      <c r="BO10">
        <v>10.95105</v>
      </c>
      <c r="BP10" s="1">
        <v>4.513231E-14</v>
      </c>
      <c r="BQ10" s="1">
        <v>3.0326079999999999E-11</v>
      </c>
      <c r="BR10">
        <v>0.6100139</v>
      </c>
      <c r="BS10">
        <v>11.122120000000001</v>
      </c>
      <c r="BT10" s="1">
        <v>3.7360769999999998E-14</v>
      </c>
      <c r="BU10" s="1">
        <v>2.48196E-11</v>
      </c>
      <c r="BV10">
        <v>0.61016550000000003</v>
      </c>
      <c r="BW10">
        <v>12.29044</v>
      </c>
      <c r="BX10" s="1">
        <v>2.565992E-14</v>
      </c>
      <c r="BY10" s="1">
        <v>1.6937150000000001E-11</v>
      </c>
      <c r="BZ10">
        <v>0.61023249999999996</v>
      </c>
      <c r="CA10">
        <v>12.255420000000001</v>
      </c>
      <c r="CB10" s="1">
        <v>1.7263619999999999E-14</v>
      </c>
      <c r="CC10" s="1">
        <v>1.138979E-11</v>
      </c>
      <c r="CD10">
        <v>0.61022900000000002</v>
      </c>
      <c r="CE10">
        <v>12.695220000000001</v>
      </c>
      <c r="CF10" s="1">
        <v>1.274913E-14</v>
      </c>
      <c r="CG10" s="1">
        <v>8.4250690000000004E-12</v>
      </c>
      <c r="CH10">
        <v>0.61025260000000003</v>
      </c>
      <c r="CI10">
        <v>11.8009</v>
      </c>
      <c r="CJ10" s="1">
        <v>1.0354909999999999E-14</v>
      </c>
      <c r="CK10" s="1">
        <v>6.8531460000000003E-12</v>
      </c>
      <c r="CL10">
        <v>0.61025770000000001</v>
      </c>
      <c r="CM10">
        <v>11.298159999999999</v>
      </c>
      <c r="CN10" s="1">
        <v>9.0226220000000003E-15</v>
      </c>
      <c r="CO10" s="1">
        <v>5.973237E-12</v>
      </c>
      <c r="CP10">
        <v>0.61026119999999995</v>
      </c>
      <c r="CQ10">
        <v>11.119450000000001</v>
      </c>
      <c r="CR10" s="1">
        <v>8.1738070000000007E-15</v>
      </c>
      <c r="CS10" s="1">
        <v>5.4111270000000001E-12</v>
      </c>
      <c r="CT10">
        <v>0.61024520000000004</v>
      </c>
      <c r="CU10">
        <v>11.067119999999999</v>
      </c>
      <c r="CV10" s="1">
        <v>7.5903029999999998E-15</v>
      </c>
      <c r="CW10" s="1">
        <v>5.0224340000000003E-12</v>
      </c>
      <c r="CX10">
        <v>0.61024420000000001</v>
      </c>
      <c r="CY10">
        <v>11.47092</v>
      </c>
      <c r="CZ10" s="1">
        <v>7.1193999999999997E-15</v>
      </c>
      <c r="DA10" s="1">
        <v>4.7067869999999999E-12</v>
      </c>
      <c r="DB10">
        <v>0.61024310000000004</v>
      </c>
      <c r="DC10">
        <v>12.63968</v>
      </c>
      <c r="DD10" s="1">
        <v>6.7418390000000001E-15</v>
      </c>
      <c r="DE10" s="1">
        <v>4.4531550000000003E-12</v>
      </c>
      <c r="DF10">
        <v>0.61026100000000005</v>
      </c>
      <c r="DG10">
        <v>14.000220000000001</v>
      </c>
      <c r="DH10" s="1">
        <v>6.4057279999999996E-15</v>
      </c>
      <c r="DI10" s="1">
        <v>4.2264459999999997E-12</v>
      </c>
      <c r="DJ10">
        <v>0.61024109999999998</v>
      </c>
      <c r="DK10">
        <v>15.818160000000001</v>
      </c>
      <c r="DL10" s="1">
        <v>6.0953650000000004E-15</v>
      </c>
      <c r="DM10" s="1">
        <v>4.0166199999999999E-12</v>
      </c>
      <c r="DN10">
        <v>0.61026130000000001</v>
      </c>
      <c r="DO10">
        <v>16.3873</v>
      </c>
      <c r="DP10" s="1">
        <v>5.8231909999999997E-15</v>
      </c>
      <c r="DQ10" s="1">
        <v>3.831281E-12</v>
      </c>
      <c r="DR10">
        <v>0.61026619999999998</v>
      </c>
      <c r="DS10">
        <v>12.967700000000001</v>
      </c>
      <c r="DT10" s="1">
        <v>5.5725200000000001E-15</v>
      </c>
      <c r="DU10" s="1">
        <v>3.6605950000000003E-12</v>
      </c>
      <c r="DV10">
        <v>0.61024279999999997</v>
      </c>
      <c r="DW10">
        <v>11.240119999999999</v>
      </c>
      <c r="DX10" s="1">
        <v>5.338357E-15</v>
      </c>
      <c r="DY10" s="1">
        <v>3.500219E-12</v>
      </c>
      <c r="DZ10">
        <v>0.61026670000000005</v>
      </c>
      <c r="EA10">
        <v>11.16774</v>
      </c>
      <c r="EB10" s="1">
        <v>5.1191709999999997E-15</v>
      </c>
      <c r="EC10" s="1">
        <v>3.349375E-12</v>
      </c>
      <c r="ED10">
        <v>0.61024460000000003</v>
      </c>
      <c r="EE10">
        <v>11.32071</v>
      </c>
      <c r="EF10" s="1">
        <v>4.9152759999999996E-15</v>
      </c>
      <c r="EG10" s="1">
        <v>3.2081820000000001E-12</v>
      </c>
      <c r="EH10">
        <v>0.61024290000000003</v>
      </c>
      <c r="EI10">
        <v>12.05682</v>
      </c>
      <c r="EJ10" s="1">
        <v>4.7298159999999999E-15</v>
      </c>
      <c r="EK10" s="1">
        <v>3.0804799999999998E-12</v>
      </c>
      <c r="EL10">
        <v>0.61024999999999996</v>
      </c>
      <c r="EM10">
        <v>13.81387</v>
      </c>
      <c r="EN10" s="1">
        <v>4.550965E-15</v>
      </c>
      <c r="EO10" s="1">
        <v>2.9561920000000001E-12</v>
      </c>
      <c r="EP10">
        <v>0.61024140000000004</v>
      </c>
      <c r="EQ10">
        <v>16.11871</v>
      </c>
      <c r="ER10" s="1">
        <v>4.3832420000000002E-15</v>
      </c>
      <c r="ES10" s="1">
        <v>2.8414080000000002E-12</v>
      </c>
      <c r="ET10">
        <v>0.61026849999999999</v>
      </c>
      <c r="EU10">
        <v>16.076160000000002</v>
      </c>
      <c r="EV10" s="1">
        <v>4.2170810000000001E-15</v>
      </c>
      <c r="EW10" s="1">
        <v>2.7285389999999998E-12</v>
      </c>
      <c r="EX10">
        <v>0.61024679999999998</v>
      </c>
      <c r="EY10">
        <v>12.568630000000001</v>
      </c>
      <c r="EZ10" s="1">
        <v>4.0563920000000001E-15</v>
      </c>
      <c r="FA10" s="1">
        <v>2.6199650000000001E-12</v>
      </c>
      <c r="FB10">
        <v>0.61024279999999997</v>
      </c>
      <c r="FC10">
        <v>11.26211</v>
      </c>
      <c r="FD10" s="1">
        <v>3.9072579999999999E-15</v>
      </c>
      <c r="FE10" s="1">
        <v>2.5197270000000001E-12</v>
      </c>
      <c r="FF10">
        <v>0.61025879999999999</v>
      </c>
      <c r="FG10">
        <v>11.18167</v>
      </c>
      <c r="FH10" s="1">
        <v>3.7589220000000004E-15</v>
      </c>
      <c r="FI10" s="1">
        <v>2.4203330000000002E-12</v>
      </c>
      <c r="FJ10">
        <v>0.61026389999999997</v>
      </c>
      <c r="FK10">
        <v>11.531750000000001</v>
      </c>
      <c r="FL10" s="1">
        <v>3.6172980000000002E-15</v>
      </c>
      <c r="FM10" s="1">
        <v>2.3265880000000001E-12</v>
      </c>
      <c r="FN10">
        <v>0.61024979999999995</v>
      </c>
      <c r="FO10">
        <v>12.80115</v>
      </c>
      <c r="FP10" s="1">
        <v>3.4800440000000001E-15</v>
      </c>
      <c r="FQ10" s="1">
        <v>2.235771E-12</v>
      </c>
      <c r="FR10">
        <v>0.61024610000000001</v>
      </c>
      <c r="FS10">
        <v>13.558949999999999</v>
      </c>
      <c r="FT10" s="1">
        <v>3.3473680000000002E-15</v>
      </c>
      <c r="FU10" s="1">
        <v>2.149129E-12</v>
      </c>
      <c r="FV10">
        <v>0.61026080000000005</v>
      </c>
      <c r="FW10">
        <v>13.821260000000001</v>
      </c>
      <c r="FX10" s="1">
        <v>3.2250720000000002E-15</v>
      </c>
      <c r="FY10" s="1">
        <v>2.069705E-12</v>
      </c>
      <c r="FZ10">
        <v>0.61024449999999997</v>
      </c>
      <c r="GA10">
        <v>12.850239999999999</v>
      </c>
      <c r="GB10" s="1">
        <v>3.101903E-15</v>
      </c>
      <c r="GC10" s="1">
        <v>1.989344E-12</v>
      </c>
      <c r="GD10">
        <v>0.61024489999999998</v>
      </c>
      <c r="GE10">
        <v>11.864229999999999</v>
      </c>
      <c r="GF10" s="1">
        <v>2.9851399999999998E-15</v>
      </c>
      <c r="GG10" s="1">
        <v>1.9140210000000001E-12</v>
      </c>
      <c r="GH10">
        <v>0.61026559999999996</v>
      </c>
      <c r="GI10">
        <v>11.293810000000001</v>
      </c>
      <c r="GJ10" s="1">
        <v>2.8747679999999999E-15</v>
      </c>
      <c r="GK10" s="1">
        <v>1.8427950000000001E-12</v>
      </c>
      <c r="GL10">
        <v>0.6102398</v>
      </c>
      <c r="GM10">
        <v>11.25455</v>
      </c>
      <c r="GN10" s="1">
        <v>2.7613229999999999E-15</v>
      </c>
      <c r="GO10" s="1">
        <v>1.7697109999999999E-12</v>
      </c>
      <c r="GP10">
        <v>0.61024800000000001</v>
      </c>
      <c r="GQ10">
        <v>11.593109999999999</v>
      </c>
      <c r="GR10" s="1">
        <v>2.662045E-15</v>
      </c>
      <c r="GS10" s="1">
        <v>1.705908E-12</v>
      </c>
      <c r="GT10">
        <v>0.61026389999999997</v>
      </c>
      <c r="GU10">
        <v>13.55589</v>
      </c>
      <c r="GV10" s="1">
        <v>2.5639009999999999E-15</v>
      </c>
      <c r="GW10" s="1">
        <v>1.6426839999999999E-12</v>
      </c>
      <c r="GX10">
        <v>0.61024579999999995</v>
      </c>
      <c r="GY10">
        <v>14.080880000000001</v>
      </c>
      <c r="GZ10" s="1">
        <v>2.4686580000000001E-15</v>
      </c>
      <c r="HA10" s="1">
        <v>1.581792E-12</v>
      </c>
      <c r="HB10">
        <v>0.61024270000000003</v>
      </c>
      <c r="HC10">
        <v>15.171530000000001</v>
      </c>
      <c r="HD10" s="1">
        <v>2.3785589999999999E-15</v>
      </c>
      <c r="HE10" s="1">
        <v>1.5238669999999999E-12</v>
      </c>
      <c r="HF10">
        <v>0.61026040000000004</v>
      </c>
      <c r="HG10">
        <v>14.148300000000001</v>
      </c>
      <c r="HH10" s="1">
        <v>2.2904879999999998E-15</v>
      </c>
      <c r="HI10" s="1">
        <v>1.4673680000000001E-12</v>
      </c>
      <c r="HJ10">
        <v>0.61024369999999994</v>
      </c>
      <c r="HK10">
        <v>12.025690000000001</v>
      </c>
      <c r="HL10" s="1">
        <v>2.208302E-15</v>
      </c>
      <c r="HM10" s="1">
        <v>1.4148159999999999E-12</v>
      </c>
      <c r="HN10">
        <v>0.61024489999999998</v>
      </c>
      <c r="HO10">
        <v>11.429930000000001</v>
      </c>
      <c r="HP10" s="1">
        <v>2.129165E-15</v>
      </c>
      <c r="HQ10" s="1">
        <v>1.364051E-12</v>
      </c>
      <c r="HR10">
        <v>0.61025910000000005</v>
      </c>
      <c r="HS10">
        <v>11.37505</v>
      </c>
      <c r="HT10" s="1">
        <v>2.0570370000000001E-15</v>
      </c>
      <c r="HU10" s="1">
        <v>1.3177450000000001E-12</v>
      </c>
      <c r="HV10">
        <v>0.6102474</v>
      </c>
      <c r="HW10">
        <v>11.83971</v>
      </c>
      <c r="HX10" s="1">
        <v>1.9802099999999999E-15</v>
      </c>
      <c r="HY10" s="1">
        <v>1.2685339999999999E-12</v>
      </c>
      <c r="HZ10">
        <v>0.61026519999999995</v>
      </c>
      <c r="IA10">
        <v>14.186109999999999</v>
      </c>
      <c r="IB10" s="1">
        <v>1.9098780000000001E-15</v>
      </c>
      <c r="IC10" s="1">
        <v>1.2236649999999999E-12</v>
      </c>
      <c r="ID10">
        <v>0.61025019999999996</v>
      </c>
      <c r="IE10">
        <v>16.913969999999999</v>
      </c>
      <c r="IF10" s="1">
        <v>1.8449319999999998E-15</v>
      </c>
      <c r="IG10" s="1">
        <v>1.1819469999999999E-12</v>
      </c>
      <c r="IH10">
        <v>0.61023939999999999</v>
      </c>
      <c r="II10">
        <v>17.908080000000002</v>
      </c>
      <c r="IJ10" s="1">
        <v>1.7815820000000001E-15</v>
      </c>
      <c r="IK10" s="1">
        <v>1.141407E-12</v>
      </c>
      <c r="IL10">
        <v>0.61026420000000003</v>
      </c>
      <c r="IM10">
        <v>15.597340000000001</v>
      </c>
      <c r="IN10" s="1">
        <v>1.720394E-15</v>
      </c>
      <c r="IO10" s="1">
        <v>1.102162E-12</v>
      </c>
      <c r="IP10">
        <v>0.61024179999999995</v>
      </c>
      <c r="IQ10">
        <v>12.25812</v>
      </c>
      <c r="IR10" s="1">
        <v>1.663462E-15</v>
      </c>
      <c r="IS10" s="1">
        <v>1.0657670000000001E-12</v>
      </c>
      <c r="IT10">
        <v>0.61024460000000003</v>
      </c>
      <c r="IU10">
        <v>11.45125</v>
      </c>
      <c r="IV10" s="1">
        <v>1.60704E-15</v>
      </c>
      <c r="IW10" s="1">
        <v>1.029527E-12</v>
      </c>
      <c r="IX10">
        <v>0.61025949999999995</v>
      </c>
      <c r="IY10">
        <v>11.41174</v>
      </c>
      <c r="IZ10" s="1">
        <v>1.552771E-15</v>
      </c>
      <c r="JA10" s="1">
        <v>9.9480969999999991E-13</v>
      </c>
      <c r="JB10">
        <v>0.61024029999999996</v>
      </c>
      <c r="JC10">
        <v>11.636839999999999</v>
      </c>
      <c r="JD10" s="1">
        <v>1.501404E-15</v>
      </c>
      <c r="JE10" s="1">
        <v>9.6189369999999997E-13</v>
      </c>
      <c r="JF10">
        <v>0.61024809999999996</v>
      </c>
      <c r="JG10">
        <v>13.51253</v>
      </c>
      <c r="JH10" s="1">
        <v>1.453655E-15</v>
      </c>
      <c r="JI10" s="1">
        <v>9.3139709999999999E-13</v>
      </c>
      <c r="JJ10">
        <v>0.61025969999999996</v>
      </c>
      <c r="JK10">
        <v>13.3184</v>
      </c>
      <c r="JL10" s="1">
        <v>1.40406E-15</v>
      </c>
      <c r="JM10" s="1">
        <v>9.0011290000000005E-13</v>
      </c>
      <c r="JN10">
        <v>0.61026179999999997</v>
      </c>
      <c r="JO10">
        <v>12.88378</v>
      </c>
      <c r="JP10" s="1">
        <v>1.3502909999999999E-15</v>
      </c>
      <c r="JQ10" s="1">
        <v>8.6772780000000002E-13</v>
      </c>
      <c r="JR10">
        <v>0.61024619999999996</v>
      </c>
      <c r="JS10">
        <v>12.02697</v>
      </c>
      <c r="JT10" s="1">
        <v>1.296414E-15</v>
      </c>
      <c r="JU10" s="1">
        <v>8.3515359999999999E-13</v>
      </c>
      <c r="JV10">
        <v>0.61027549999999997</v>
      </c>
      <c r="JW10">
        <v>11.79293</v>
      </c>
      <c r="JX10" s="1">
        <v>1.2452960000000001E-15</v>
      </c>
      <c r="JY10" s="1">
        <v>8.042538E-13</v>
      </c>
      <c r="JZ10">
        <v>0.61026150000000001</v>
      </c>
      <c r="KA10">
        <v>11.55452</v>
      </c>
      <c r="KB10" s="1">
        <v>1.1969170000000001E-15</v>
      </c>
      <c r="KC10" s="1">
        <v>7.7470059999999996E-13</v>
      </c>
      <c r="KD10">
        <v>0.61024719999999999</v>
      </c>
      <c r="KE10">
        <v>11.50695</v>
      </c>
      <c r="KF10" s="1">
        <v>1.150981E-15</v>
      </c>
      <c r="KG10" s="1">
        <v>7.4653059999999999E-13</v>
      </c>
      <c r="KH10">
        <v>0.61026630000000004</v>
      </c>
      <c r="KI10">
        <v>11.69744</v>
      </c>
      <c r="KJ10" s="1">
        <v>1.1072809999999999E-15</v>
      </c>
      <c r="KK10" s="1">
        <v>7.1970719999999997E-13</v>
      </c>
      <c r="KL10">
        <v>0.61024610000000001</v>
      </c>
      <c r="KM10">
        <v>13.539239999999999</v>
      </c>
      <c r="KN10" s="1">
        <v>1.0664430000000001E-15</v>
      </c>
      <c r="KO10" s="1">
        <v>6.944788E-13</v>
      </c>
      <c r="KP10">
        <v>0.61026780000000003</v>
      </c>
      <c r="KQ10">
        <v>16.828579999999999</v>
      </c>
      <c r="KR10" s="1">
        <v>1.0265759999999999E-15</v>
      </c>
      <c r="KS10" s="1">
        <v>6.6983220000000004E-13</v>
      </c>
      <c r="KT10">
        <v>0.61024889999999998</v>
      </c>
      <c r="KU10">
        <v>18.880009999999999</v>
      </c>
      <c r="KV10" s="1">
        <v>9.8826029999999996E-16</v>
      </c>
      <c r="KW10" s="1">
        <v>6.4595690000000003E-13</v>
      </c>
      <c r="KX10">
        <v>0.61024040000000002</v>
      </c>
      <c r="KY10">
        <v>16.36431</v>
      </c>
      <c r="KZ10" s="1">
        <v>9.5229920000000006E-16</v>
      </c>
      <c r="LA10" s="1">
        <v>6.2350569999999998E-13</v>
      </c>
      <c r="LB10">
        <v>0.61026029999999998</v>
      </c>
      <c r="LC10">
        <v>12.73874</v>
      </c>
      <c r="LD10" s="1">
        <v>9.1755419999999992E-16</v>
      </c>
      <c r="LE10" s="1">
        <v>6.0174930000000004E-13</v>
      </c>
      <c r="LF10">
        <v>0.61024610000000001</v>
      </c>
      <c r="LG10">
        <v>11.584630000000001</v>
      </c>
      <c r="LH10" s="1">
        <v>8.8485080000000002E-16</v>
      </c>
      <c r="LI10" s="1">
        <v>5.8125859999999999E-13</v>
      </c>
      <c r="LJ10">
        <v>0.61024109999999998</v>
      </c>
      <c r="LK10">
        <v>11.51742</v>
      </c>
      <c r="LL10" s="1">
        <v>8.532101E-16</v>
      </c>
      <c r="LM10" s="1">
        <v>5.6127919999999995E-13</v>
      </c>
      <c r="LN10">
        <v>0.61026499999999995</v>
      </c>
      <c r="LO10">
        <v>11.64781</v>
      </c>
      <c r="LP10" s="1">
        <v>8.2388480000000001E-16</v>
      </c>
      <c r="LQ10" s="1">
        <v>5.4281349999999999E-13</v>
      </c>
      <c r="LR10">
        <v>0.61025669999999999</v>
      </c>
      <c r="LS10">
        <v>12.77277</v>
      </c>
      <c r="LT10" s="1">
        <v>7.9548479999999998E-16</v>
      </c>
      <c r="LU10" s="1">
        <v>5.2481279999999996E-13</v>
      </c>
      <c r="LV10">
        <v>0.61024900000000004</v>
      </c>
      <c r="LW10">
        <v>13.820320000000001</v>
      </c>
      <c r="LX10" s="1">
        <v>7.6734659999999996E-16</v>
      </c>
      <c r="LY10" s="1">
        <v>5.0694859999999998E-13</v>
      </c>
      <c r="LZ10">
        <v>0.61025419999999997</v>
      </c>
      <c r="MA10">
        <v>13.28533</v>
      </c>
      <c r="MB10" s="1">
        <v>7.4021699999999997E-16</v>
      </c>
      <c r="MC10" s="1">
        <v>4.8964860000000004E-13</v>
      </c>
      <c r="MD10">
        <v>0.61025910000000005</v>
      </c>
      <c r="ME10">
        <v>13.46223</v>
      </c>
      <c r="MF10" s="1">
        <v>7.1442339999999996E-16</v>
      </c>
      <c r="MG10" s="1">
        <v>4.7324549999999995E-13</v>
      </c>
      <c r="MH10">
        <v>0.61026440000000004</v>
      </c>
      <c r="MI10">
        <v>12.30499</v>
      </c>
      <c r="MJ10" s="1">
        <v>6.9088939999999998E-16</v>
      </c>
      <c r="MK10" s="1">
        <v>4.5830640000000004E-13</v>
      </c>
      <c r="ML10">
        <v>0.61024500000000004</v>
      </c>
      <c r="MM10">
        <v>11.588290000000001</v>
      </c>
      <c r="MN10" s="1">
        <v>6.6708289999999996E-16</v>
      </c>
      <c r="MO10" s="1">
        <v>4.4319739999999998E-13</v>
      </c>
      <c r="MP10">
        <v>0.61026009999999997</v>
      </c>
      <c r="MQ10">
        <v>11.54115</v>
      </c>
      <c r="MR10" s="1">
        <v>6.4302699999999997E-16</v>
      </c>
      <c r="MS10" s="1">
        <v>4.2785810000000002E-13</v>
      </c>
      <c r="MT10">
        <v>0.61026230000000004</v>
      </c>
      <c r="MU10">
        <v>11.844379999999999</v>
      </c>
      <c r="MV10" s="1">
        <v>6.2140270000000001E-16</v>
      </c>
      <c r="MW10" s="1">
        <v>4.1410210000000002E-13</v>
      </c>
      <c r="MX10">
        <v>0.61026539999999996</v>
      </c>
      <c r="MY10">
        <v>13.0562</v>
      </c>
      <c r="MZ10" s="1">
        <v>5.9994510000000001E-16</v>
      </c>
      <c r="NA10" s="1">
        <v>4.0034619999999998E-13</v>
      </c>
      <c r="NB10">
        <v>0.61024670000000003</v>
      </c>
      <c r="NC10">
        <v>13.787140000000001</v>
      </c>
      <c r="ND10" s="1">
        <v>5.7921069999999997E-16</v>
      </c>
      <c r="NE10" s="1">
        <v>3.8704779999999999E-13</v>
      </c>
      <c r="NF10">
        <v>0.61024080000000003</v>
      </c>
      <c r="NG10">
        <v>14.730460000000001</v>
      </c>
      <c r="NH10" s="1">
        <v>5.5973239999999999E-16</v>
      </c>
      <c r="NI10" s="1">
        <v>3.745967E-13</v>
      </c>
      <c r="NJ10">
        <v>0.61023899999999998</v>
      </c>
      <c r="NK10">
        <v>15.592779999999999</v>
      </c>
      <c r="NL10" s="1">
        <v>5.4110230000000004E-16</v>
      </c>
      <c r="NM10" s="1">
        <v>3.625966E-13</v>
      </c>
      <c r="NN10">
        <v>0.61024069999999997</v>
      </c>
      <c r="NO10">
        <v>13.6229</v>
      </c>
      <c r="NP10" s="1">
        <v>5.2208669999999997E-16</v>
      </c>
      <c r="NQ10" s="1">
        <v>3.5033590000000001E-13</v>
      </c>
      <c r="NR10">
        <v>0.6102592</v>
      </c>
      <c r="NS10">
        <v>11.70148</v>
      </c>
      <c r="NT10" s="1">
        <v>5.0459289999999995E-16</v>
      </c>
      <c r="NU10" s="1">
        <v>3.39059E-13</v>
      </c>
      <c r="NV10">
        <v>0.61026230000000004</v>
      </c>
      <c r="NW10">
        <v>11.612130000000001</v>
      </c>
      <c r="NX10" s="1">
        <v>4.8788670000000003E-16</v>
      </c>
      <c r="NY10" s="1">
        <v>3.2829150000000002E-13</v>
      </c>
      <c r="NZ10">
        <v>0.61024270000000003</v>
      </c>
      <c r="OA10">
        <v>11.761060000000001</v>
      </c>
      <c r="OB10" s="1">
        <v>4.7150769999999996E-16</v>
      </c>
      <c r="OC10" s="1">
        <v>3.1758549999999999E-13</v>
      </c>
      <c r="OD10">
        <v>0.61024420000000001</v>
      </c>
      <c r="OE10">
        <v>13.30791</v>
      </c>
      <c r="OF10" s="1">
        <v>4.5651030000000004E-16</v>
      </c>
      <c r="OG10" s="1">
        <v>3.078166E-13</v>
      </c>
      <c r="OH10">
        <v>0.61024330000000004</v>
      </c>
      <c r="OI10">
        <v>12.755890000000001</v>
      </c>
      <c r="OJ10" s="1">
        <v>4.4147419999999999E-16</v>
      </c>
      <c r="OK10" s="1">
        <v>2.9793350000000002E-13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0.55549479999999996</v>
      </c>
      <c r="G11">
        <v>11.040749999999999</v>
      </c>
      <c r="H11" s="1">
        <v>1.143656E-2</v>
      </c>
      <c r="I11">
        <v>6.4133519999999997</v>
      </c>
      <c r="J11">
        <v>0.55550040000000001</v>
      </c>
      <c r="K11">
        <v>11.825189999999999</v>
      </c>
      <c r="L11" s="1">
        <v>1.5464750000000001E-4</v>
      </c>
      <c r="M11" s="1">
        <v>8.6503839999999999E-2</v>
      </c>
      <c r="N11">
        <v>0.55550710000000003</v>
      </c>
      <c r="O11">
        <v>11.55735</v>
      </c>
      <c r="P11" s="1">
        <v>2.0945629999999999E-6</v>
      </c>
      <c r="Q11" s="1">
        <v>1.1674789999999999E-3</v>
      </c>
      <c r="R11">
        <v>0.55553600000000003</v>
      </c>
      <c r="S11">
        <v>12.559670000000001</v>
      </c>
      <c r="T11" s="1">
        <v>2.833955E-8</v>
      </c>
      <c r="U11" s="1">
        <v>1.575882E-5</v>
      </c>
      <c r="V11">
        <v>0.55552449999999998</v>
      </c>
      <c r="W11">
        <v>12.45237</v>
      </c>
      <c r="X11" s="1">
        <v>3.8222170000000002E-10</v>
      </c>
      <c r="Y11" s="1">
        <v>2.1213219999999999E-7</v>
      </c>
      <c r="Z11">
        <v>0.55552699999999999</v>
      </c>
      <c r="AA11">
        <v>11.40413</v>
      </c>
      <c r="AB11" s="1">
        <v>5.174895E-12</v>
      </c>
      <c r="AC11" s="1">
        <v>2.866618E-9</v>
      </c>
      <c r="AD11">
        <v>0.55554289999999995</v>
      </c>
      <c r="AE11">
        <v>10.93956</v>
      </c>
      <c r="AF11" s="1">
        <v>1.205908E-13</v>
      </c>
      <c r="AG11" s="1">
        <v>7.4658990000000002E-11</v>
      </c>
      <c r="AH11">
        <v>0.5528419</v>
      </c>
      <c r="AI11">
        <v>10.8368</v>
      </c>
      <c r="AJ11" s="1">
        <v>5.1315399999999998E-14</v>
      </c>
      <c r="AK11" s="1">
        <v>3.6408239999999999E-11</v>
      </c>
      <c r="AL11">
        <v>0.5490469</v>
      </c>
      <c r="AM11">
        <v>11.218780000000001</v>
      </c>
      <c r="AN11" s="1">
        <v>7.5435180000000002E-14</v>
      </c>
      <c r="AO11" s="1">
        <v>5.4739650000000001E-11</v>
      </c>
      <c r="AP11">
        <v>0.54524170000000005</v>
      </c>
      <c r="AQ11">
        <v>12.692819999999999</v>
      </c>
      <c r="AR11" s="1">
        <v>1.195001E-13</v>
      </c>
      <c r="AS11" s="1">
        <v>8.6272640000000002E-11</v>
      </c>
      <c r="AT11">
        <v>0.54156890000000002</v>
      </c>
      <c r="AU11">
        <v>13.729620000000001</v>
      </c>
      <c r="AV11" s="1">
        <v>1.511083E-13</v>
      </c>
      <c r="AW11" s="1">
        <v>1.086328E-10</v>
      </c>
      <c r="AX11">
        <v>0.53808210000000001</v>
      </c>
      <c r="AY11">
        <v>14.35605</v>
      </c>
      <c r="AZ11" s="1">
        <v>1.678314E-13</v>
      </c>
      <c r="BA11" s="1">
        <v>1.204477E-10</v>
      </c>
      <c r="BB11">
        <v>0.53461060000000005</v>
      </c>
      <c r="BC11">
        <v>13.67989</v>
      </c>
      <c r="BD11" s="1">
        <v>1.7625989999999999E-13</v>
      </c>
      <c r="BE11" s="1">
        <v>1.2654489999999999E-10</v>
      </c>
      <c r="BF11">
        <v>0.53159400000000001</v>
      </c>
      <c r="BG11">
        <v>11.7585</v>
      </c>
      <c r="BH11" s="1">
        <v>1.7551649999999999E-13</v>
      </c>
      <c r="BI11" s="1">
        <v>1.2596240000000001E-10</v>
      </c>
      <c r="BJ11">
        <v>0.52853660000000002</v>
      </c>
      <c r="BK11">
        <v>10.944129999999999</v>
      </c>
      <c r="BL11" s="1">
        <v>1.7420499999999999E-13</v>
      </c>
      <c r="BM11" s="1">
        <v>1.25307E-10</v>
      </c>
      <c r="BN11">
        <v>0.52792119999999998</v>
      </c>
      <c r="BO11">
        <v>10.92338</v>
      </c>
      <c r="BP11" s="1">
        <v>1.694437E-13</v>
      </c>
      <c r="BQ11" s="1">
        <v>1.2134469999999999E-10</v>
      </c>
      <c r="BR11">
        <v>0.52822709999999995</v>
      </c>
      <c r="BS11">
        <v>11.09972</v>
      </c>
      <c r="BT11" s="1">
        <v>1.3751340000000001E-13</v>
      </c>
      <c r="BU11" s="1">
        <v>9.7299519999999997E-11</v>
      </c>
      <c r="BV11">
        <v>0.52835180000000004</v>
      </c>
      <c r="BW11">
        <v>12.40551</v>
      </c>
      <c r="BX11" s="1">
        <v>9.3596610000000005E-14</v>
      </c>
      <c r="BY11" s="1">
        <v>6.5811999999999995E-11</v>
      </c>
      <c r="BZ11">
        <v>0.52839080000000005</v>
      </c>
      <c r="CA11">
        <v>12.53558</v>
      </c>
      <c r="CB11" s="1">
        <v>6.3253470000000002E-14</v>
      </c>
      <c r="CC11" s="1">
        <v>4.449375E-11</v>
      </c>
      <c r="CD11">
        <v>0.52840860000000001</v>
      </c>
      <c r="CE11">
        <v>12.818580000000001</v>
      </c>
      <c r="CF11" s="1">
        <v>4.7118890000000003E-14</v>
      </c>
      <c r="CG11" s="1">
        <v>3.3218810000000001E-11</v>
      </c>
      <c r="CH11">
        <v>0.52842960000000005</v>
      </c>
      <c r="CI11">
        <v>12.046519999999999</v>
      </c>
      <c r="CJ11" s="1">
        <v>3.8549719999999997E-14</v>
      </c>
      <c r="CK11" s="1">
        <v>2.723102E-11</v>
      </c>
      <c r="CL11">
        <v>0.52844539999999995</v>
      </c>
      <c r="CM11">
        <v>11.351800000000001</v>
      </c>
      <c r="CN11" s="1">
        <v>3.3733689999999997E-14</v>
      </c>
      <c r="CO11" s="1">
        <v>2.3842289999999999E-11</v>
      </c>
      <c r="CP11">
        <v>0.52844599999999997</v>
      </c>
      <c r="CQ11">
        <v>11.119440000000001</v>
      </c>
      <c r="CR11" s="1">
        <v>3.0640630000000003E-14</v>
      </c>
      <c r="CS11" s="1">
        <v>2.1658250000000001E-11</v>
      </c>
      <c r="CT11">
        <v>0.52841640000000001</v>
      </c>
      <c r="CU11">
        <v>11.051880000000001</v>
      </c>
      <c r="CV11" s="1">
        <v>2.8490910000000001E-14</v>
      </c>
      <c r="CW11" s="1">
        <v>2.0129310000000002E-11</v>
      </c>
      <c r="CX11">
        <v>0.52842630000000002</v>
      </c>
      <c r="CY11">
        <v>11.45763</v>
      </c>
      <c r="CZ11" s="1">
        <v>2.67398E-14</v>
      </c>
      <c r="DA11" s="1">
        <v>1.887672E-11</v>
      </c>
      <c r="DB11">
        <v>0.528443</v>
      </c>
      <c r="DC11">
        <v>12.79195</v>
      </c>
      <c r="DD11" s="1">
        <v>2.5335450000000001E-14</v>
      </c>
      <c r="DE11" s="1">
        <v>1.7869600000000001E-11</v>
      </c>
      <c r="DF11">
        <v>0.52842489999999998</v>
      </c>
      <c r="DG11">
        <v>14.36694</v>
      </c>
      <c r="DH11" s="1">
        <v>2.4075680000000002E-14</v>
      </c>
      <c r="DI11" s="1">
        <v>1.696139E-11</v>
      </c>
      <c r="DJ11">
        <v>0.52844219999999997</v>
      </c>
      <c r="DK11">
        <v>16.454419999999999</v>
      </c>
      <c r="DL11" s="1">
        <v>2.291896E-14</v>
      </c>
      <c r="DM11" s="1">
        <v>1.6128099999999999E-11</v>
      </c>
      <c r="DN11">
        <v>0.52842489999999998</v>
      </c>
      <c r="DO11">
        <v>17.27356</v>
      </c>
      <c r="DP11" s="1">
        <v>2.1892349999999998E-14</v>
      </c>
      <c r="DQ11" s="1">
        <v>1.5380149999999999E-11</v>
      </c>
      <c r="DR11">
        <v>0.52845470000000005</v>
      </c>
      <c r="DS11">
        <v>13.59085</v>
      </c>
      <c r="DT11" s="1">
        <v>2.0960129999999998E-14</v>
      </c>
      <c r="DU11" s="1">
        <v>1.470307E-11</v>
      </c>
      <c r="DV11">
        <v>0.5284449</v>
      </c>
      <c r="DW11">
        <v>11.28708</v>
      </c>
      <c r="DX11" s="1">
        <v>2.0078979999999999E-14</v>
      </c>
      <c r="DY11" s="1">
        <v>1.4059070000000001E-11</v>
      </c>
      <c r="DZ11">
        <v>0.52845310000000001</v>
      </c>
      <c r="EA11">
        <v>11.15793</v>
      </c>
      <c r="EB11" s="1">
        <v>1.9259440000000001E-14</v>
      </c>
      <c r="EC11" s="1">
        <v>1.3457290000000001E-11</v>
      </c>
      <c r="ED11">
        <v>0.52843989999999996</v>
      </c>
      <c r="EE11">
        <v>11.308260000000001</v>
      </c>
      <c r="EF11" s="1">
        <v>1.8485689999999998E-14</v>
      </c>
      <c r="EG11" s="1">
        <v>1.288466E-11</v>
      </c>
      <c r="EH11">
        <v>0.52841530000000003</v>
      </c>
      <c r="EI11">
        <v>12.159829999999999</v>
      </c>
      <c r="EJ11" s="1">
        <v>1.7795580000000001E-14</v>
      </c>
      <c r="EK11" s="1">
        <v>1.237637E-11</v>
      </c>
      <c r="EL11">
        <v>0.52844519999999995</v>
      </c>
      <c r="EM11">
        <v>13.99869</v>
      </c>
      <c r="EN11" s="1">
        <v>1.7118840000000001E-14</v>
      </c>
      <c r="EO11" s="1">
        <v>1.1875069999999999E-11</v>
      </c>
      <c r="EP11">
        <v>0.52844360000000001</v>
      </c>
      <c r="EQ11">
        <v>16.757239999999999</v>
      </c>
      <c r="ER11" s="1">
        <v>1.649076E-14</v>
      </c>
      <c r="ES11" s="1">
        <v>1.141566E-11</v>
      </c>
      <c r="ET11">
        <v>0.52845580000000003</v>
      </c>
      <c r="EU11">
        <v>16.889700000000001</v>
      </c>
      <c r="EV11" s="1">
        <v>1.5865120000000001E-14</v>
      </c>
      <c r="EW11" s="1">
        <v>1.0962119999999999E-11</v>
      </c>
      <c r="EX11">
        <v>0.5284432</v>
      </c>
      <c r="EY11">
        <v>13.102539999999999</v>
      </c>
      <c r="EZ11" s="1">
        <v>1.526294E-14</v>
      </c>
      <c r="FA11" s="1">
        <v>1.052751E-11</v>
      </c>
      <c r="FB11">
        <v>0.52843790000000002</v>
      </c>
      <c r="FC11">
        <v>11.28975</v>
      </c>
      <c r="FD11" s="1">
        <v>1.4703640000000001E-14</v>
      </c>
      <c r="FE11" s="1">
        <v>1.0126170000000001E-11</v>
      </c>
      <c r="FF11">
        <v>0.52845129999999996</v>
      </c>
      <c r="FG11">
        <v>11.16574</v>
      </c>
      <c r="FH11" s="1">
        <v>1.4140260000000001E-14</v>
      </c>
      <c r="FI11" s="1">
        <v>9.7228009999999995E-12</v>
      </c>
      <c r="FJ11">
        <v>0.52843090000000004</v>
      </c>
      <c r="FK11">
        <v>11.51394</v>
      </c>
      <c r="FL11" s="1">
        <v>1.3612380000000001E-14</v>
      </c>
      <c r="FM11" s="1">
        <v>9.3495300000000005E-12</v>
      </c>
      <c r="FN11">
        <v>0.5284451</v>
      </c>
      <c r="FO11">
        <v>12.97203</v>
      </c>
      <c r="FP11" s="1">
        <v>1.3092070000000001E-14</v>
      </c>
      <c r="FQ11" s="1">
        <v>8.9822029999999995E-12</v>
      </c>
      <c r="FR11">
        <v>0.52844270000000004</v>
      </c>
      <c r="FS11">
        <v>13.882630000000001</v>
      </c>
      <c r="FT11" s="1">
        <v>1.259319E-14</v>
      </c>
      <c r="FU11" s="1">
        <v>8.6341069999999993E-12</v>
      </c>
      <c r="FV11">
        <v>0.52842389999999995</v>
      </c>
      <c r="FW11">
        <v>14.26924</v>
      </c>
      <c r="FX11" s="1">
        <v>1.213772E-14</v>
      </c>
      <c r="FY11" s="1">
        <v>8.3179899999999998E-12</v>
      </c>
      <c r="FZ11">
        <v>0.52844389999999997</v>
      </c>
      <c r="GA11">
        <v>13.15822</v>
      </c>
      <c r="GB11" s="1">
        <v>1.167093E-14</v>
      </c>
      <c r="GC11" s="1">
        <v>7.9932340000000006E-12</v>
      </c>
      <c r="GD11">
        <v>0.52844570000000002</v>
      </c>
      <c r="GE11">
        <v>12.046049999999999</v>
      </c>
      <c r="GF11" s="1">
        <v>1.1234279999999999E-14</v>
      </c>
      <c r="GG11" s="1">
        <v>7.6926680000000002E-12</v>
      </c>
      <c r="GH11">
        <v>0.52845260000000005</v>
      </c>
      <c r="GI11">
        <v>11.30034</v>
      </c>
      <c r="GJ11" s="1">
        <v>1.081774E-14</v>
      </c>
      <c r="GK11" s="1">
        <v>7.4052499999999998E-12</v>
      </c>
      <c r="GL11">
        <v>0.52843949999999995</v>
      </c>
      <c r="GM11">
        <v>11.239549999999999</v>
      </c>
      <c r="GN11" s="1">
        <v>1.0390840000000001E-14</v>
      </c>
      <c r="GO11" s="1">
        <v>7.1118269999999999E-12</v>
      </c>
      <c r="GP11">
        <v>0.52844230000000003</v>
      </c>
      <c r="GQ11">
        <v>11.57277</v>
      </c>
      <c r="GR11" s="1">
        <v>1.001858E-14</v>
      </c>
      <c r="GS11" s="1">
        <v>6.8562900000000001E-12</v>
      </c>
      <c r="GT11">
        <v>0.52844780000000002</v>
      </c>
      <c r="GU11">
        <v>13.77838</v>
      </c>
      <c r="GV11" s="1">
        <v>9.6483019999999998E-15</v>
      </c>
      <c r="GW11" s="1">
        <v>6.6017130000000003E-12</v>
      </c>
      <c r="GX11">
        <v>0.52844150000000001</v>
      </c>
      <c r="GY11">
        <v>14.611969999999999</v>
      </c>
      <c r="GZ11" s="1">
        <v>9.2909640000000007E-15</v>
      </c>
      <c r="HA11" s="1">
        <v>6.3576519999999996E-12</v>
      </c>
      <c r="HB11">
        <v>0.52843759999999995</v>
      </c>
      <c r="HC11">
        <v>15.72738</v>
      </c>
      <c r="HD11" s="1">
        <v>8.9514099999999993E-15</v>
      </c>
      <c r="HE11" s="1">
        <v>6.1244049999999997E-12</v>
      </c>
      <c r="HF11">
        <v>0.52845319999999996</v>
      </c>
      <c r="HG11">
        <v>14.77257</v>
      </c>
      <c r="HH11" s="1">
        <v>8.6198749999999993E-15</v>
      </c>
      <c r="HI11" s="1">
        <v>5.897254E-12</v>
      </c>
      <c r="HJ11">
        <v>0.52843790000000002</v>
      </c>
      <c r="HK11">
        <v>12.288959999999999</v>
      </c>
      <c r="HL11" s="1">
        <v>8.3116160000000007E-15</v>
      </c>
      <c r="HM11" s="1">
        <v>5.6868280000000004E-12</v>
      </c>
      <c r="HN11">
        <v>0.52844100000000005</v>
      </c>
      <c r="HO11">
        <v>11.450240000000001</v>
      </c>
      <c r="HP11" s="1">
        <v>8.0138759999999999E-15</v>
      </c>
      <c r="HQ11" s="1">
        <v>5.4830160000000003E-12</v>
      </c>
      <c r="HR11">
        <v>0.52845350000000002</v>
      </c>
      <c r="HS11">
        <v>11.371040000000001</v>
      </c>
      <c r="HT11" s="1">
        <v>7.7411629999999992E-15</v>
      </c>
      <c r="HU11" s="1">
        <v>5.295692E-12</v>
      </c>
      <c r="HV11">
        <v>0.52844329999999995</v>
      </c>
      <c r="HW11">
        <v>11.83405</v>
      </c>
      <c r="HX11" s="1">
        <v>7.4513649999999995E-15</v>
      </c>
      <c r="HY11" s="1">
        <v>5.0976040000000003E-12</v>
      </c>
      <c r="HZ11">
        <v>0.52843079999999998</v>
      </c>
      <c r="IA11">
        <v>14.43427</v>
      </c>
      <c r="IB11" s="1">
        <v>7.1885409999999997E-15</v>
      </c>
      <c r="IC11" s="1">
        <v>4.9183859999999997E-12</v>
      </c>
      <c r="ID11">
        <v>0.52844709999999995</v>
      </c>
      <c r="IE11">
        <v>17.62631</v>
      </c>
      <c r="IF11" s="1">
        <v>6.9438259999999998E-15</v>
      </c>
      <c r="IG11" s="1">
        <v>4.7507119999999996E-12</v>
      </c>
      <c r="IH11">
        <v>0.52844120000000006</v>
      </c>
      <c r="II11">
        <v>18.961870000000001</v>
      </c>
      <c r="IJ11" s="1">
        <v>6.7055139999999996E-15</v>
      </c>
      <c r="IK11" s="1">
        <v>4.5878829999999997E-12</v>
      </c>
      <c r="IL11">
        <v>0.52842579999999995</v>
      </c>
      <c r="IM11">
        <v>16.512899999999998</v>
      </c>
      <c r="IN11" s="1">
        <v>6.4753239999999997E-15</v>
      </c>
      <c r="IO11" s="1">
        <v>4.4300619999999997E-12</v>
      </c>
      <c r="IP11">
        <v>0.52844279999999999</v>
      </c>
      <c r="IQ11">
        <v>12.650589999999999</v>
      </c>
      <c r="IR11" s="1">
        <v>6.2612480000000001E-15</v>
      </c>
      <c r="IS11" s="1">
        <v>4.2839290000000001E-12</v>
      </c>
      <c r="IT11">
        <v>0.52844590000000002</v>
      </c>
      <c r="IU11">
        <v>11.46909</v>
      </c>
      <c r="IV11" s="1">
        <v>6.0488120000000002E-15</v>
      </c>
      <c r="IW11" s="1">
        <v>4.1382740000000002E-12</v>
      </c>
      <c r="IX11">
        <v>0.52844550000000001</v>
      </c>
      <c r="IY11">
        <v>11.40269</v>
      </c>
      <c r="IZ11" s="1">
        <v>5.8451870000000004E-15</v>
      </c>
      <c r="JA11" s="1">
        <v>3.9993260000000002E-12</v>
      </c>
      <c r="JB11">
        <v>0.52843960000000001</v>
      </c>
      <c r="JC11">
        <v>11.62463</v>
      </c>
      <c r="JD11" s="1">
        <v>5.6504970000000004E-15</v>
      </c>
      <c r="JE11" s="1">
        <v>3.8659560000000003E-12</v>
      </c>
      <c r="JF11">
        <v>0.52844049999999998</v>
      </c>
      <c r="JG11">
        <v>13.701219999999999</v>
      </c>
      <c r="JH11" s="1">
        <v>5.4729440000000002E-15</v>
      </c>
      <c r="JI11" s="1">
        <v>3.7448580000000003E-12</v>
      </c>
      <c r="JJ11">
        <v>0.52844570000000002</v>
      </c>
      <c r="JK11">
        <v>13.79368</v>
      </c>
      <c r="JL11" s="1">
        <v>5.285743E-15</v>
      </c>
      <c r="JM11" s="1">
        <v>3.6187509999999999E-12</v>
      </c>
      <c r="JN11">
        <v>0.52845470000000005</v>
      </c>
      <c r="JO11">
        <v>13.06232</v>
      </c>
      <c r="JP11" s="1">
        <v>5.0815149999999999E-15</v>
      </c>
      <c r="JQ11" s="1">
        <v>3.4872599999999998E-12</v>
      </c>
      <c r="JR11">
        <v>0.5284432</v>
      </c>
      <c r="JS11">
        <v>12.11323</v>
      </c>
      <c r="JT11" s="1">
        <v>4.8776790000000002E-15</v>
      </c>
      <c r="JU11" s="1">
        <v>3.3555010000000002E-12</v>
      </c>
      <c r="JV11">
        <v>0.52842330000000004</v>
      </c>
      <c r="JW11">
        <v>11.89235</v>
      </c>
      <c r="JX11" s="1">
        <v>4.686517E-15</v>
      </c>
      <c r="JY11" s="1">
        <v>3.2321369999999999E-12</v>
      </c>
      <c r="JZ11">
        <v>0.52842409999999995</v>
      </c>
      <c r="KA11">
        <v>11.56892</v>
      </c>
      <c r="KB11" s="1">
        <v>4.5039649999999998E-15</v>
      </c>
      <c r="KC11" s="1">
        <v>3.1130009999999999E-12</v>
      </c>
      <c r="KD11">
        <v>0.52844199999999997</v>
      </c>
      <c r="KE11">
        <v>11.50451</v>
      </c>
      <c r="KF11" s="1">
        <v>4.3310959999999996E-15</v>
      </c>
      <c r="KG11" s="1">
        <v>2.9999790000000001E-12</v>
      </c>
      <c r="KH11">
        <v>0.52843770000000001</v>
      </c>
      <c r="KI11">
        <v>11.680009999999999</v>
      </c>
      <c r="KJ11" s="1">
        <v>4.1675049999999999E-15</v>
      </c>
      <c r="KK11" s="1">
        <v>2.8928080000000001E-12</v>
      </c>
      <c r="KL11">
        <v>0.5284432</v>
      </c>
      <c r="KM11">
        <v>13.71982</v>
      </c>
      <c r="KN11" s="1">
        <v>4.0135970000000001E-15</v>
      </c>
      <c r="KO11" s="1">
        <v>2.7912289999999998E-12</v>
      </c>
      <c r="KP11">
        <v>0.52843119999999999</v>
      </c>
      <c r="KQ11">
        <v>17.478120000000001</v>
      </c>
      <c r="KR11" s="1">
        <v>3.8638849999999999E-15</v>
      </c>
      <c r="KS11" s="1">
        <v>2.6922449999999999E-12</v>
      </c>
      <c r="KT11">
        <v>0.52844639999999998</v>
      </c>
      <c r="KU11">
        <v>19.97625</v>
      </c>
      <c r="KV11" s="1">
        <v>3.719753E-15</v>
      </c>
      <c r="KW11" s="1">
        <v>2.5965519999999998E-12</v>
      </c>
      <c r="KX11">
        <v>0.52844210000000003</v>
      </c>
      <c r="KY11">
        <v>17.466940000000001</v>
      </c>
      <c r="KZ11" s="1">
        <v>3.5840500000000003E-15</v>
      </c>
      <c r="LA11" s="1">
        <v>2.5060520000000002E-12</v>
      </c>
      <c r="LB11">
        <v>0.52842370000000005</v>
      </c>
      <c r="LC11">
        <v>13.231439999999999</v>
      </c>
      <c r="LD11" s="1">
        <v>3.453672E-15</v>
      </c>
      <c r="LE11" s="1">
        <v>2.4188140000000002E-12</v>
      </c>
      <c r="LF11">
        <v>0.52841899999999997</v>
      </c>
      <c r="LG11">
        <v>11.61355</v>
      </c>
      <c r="LH11" s="1">
        <v>3.3306880000000001E-15</v>
      </c>
      <c r="LI11" s="1">
        <v>2.33647E-12</v>
      </c>
      <c r="LJ11">
        <v>0.52844210000000003</v>
      </c>
      <c r="LK11">
        <v>11.50916</v>
      </c>
      <c r="LL11" s="1">
        <v>3.2114410000000002E-15</v>
      </c>
      <c r="LM11" s="1">
        <v>2.2561359999999998E-12</v>
      </c>
      <c r="LN11">
        <v>0.52845220000000004</v>
      </c>
      <c r="LO11">
        <v>11.63124</v>
      </c>
      <c r="LP11" s="1">
        <v>3.1014499999999999E-15</v>
      </c>
      <c r="LQ11" s="1">
        <v>2.1821560000000002E-12</v>
      </c>
      <c r="LR11">
        <v>0.52844749999999996</v>
      </c>
      <c r="LS11">
        <v>12.90752</v>
      </c>
      <c r="LT11" s="1">
        <v>2.9943970000000001E-15</v>
      </c>
      <c r="LU11" s="1">
        <v>2.1097099999999999E-12</v>
      </c>
      <c r="LV11">
        <v>0.52842060000000002</v>
      </c>
      <c r="LW11">
        <v>14.13715</v>
      </c>
      <c r="LX11" s="1">
        <v>2.8883280000000001E-15</v>
      </c>
      <c r="LY11" s="1">
        <v>2.0377619999999999E-12</v>
      </c>
      <c r="LZ11">
        <v>0.52843580000000001</v>
      </c>
      <c r="MA11">
        <v>13.69159</v>
      </c>
      <c r="MB11" s="1">
        <v>2.786006E-15</v>
      </c>
      <c r="MC11" s="1">
        <v>1.968167E-12</v>
      </c>
      <c r="MD11">
        <v>0.52845240000000004</v>
      </c>
      <c r="ME11">
        <v>13.70125</v>
      </c>
      <c r="MF11" s="1">
        <v>2.6893940000000002E-15</v>
      </c>
      <c r="MG11" s="1">
        <v>1.902542E-12</v>
      </c>
      <c r="MH11">
        <v>0.52845200000000003</v>
      </c>
      <c r="MI11">
        <v>12.567679999999999</v>
      </c>
      <c r="MJ11" s="1">
        <v>2.6011619999999999E-15</v>
      </c>
      <c r="MK11" s="1">
        <v>1.8427699999999998E-12</v>
      </c>
      <c r="ML11">
        <v>0.5284392</v>
      </c>
      <c r="MM11">
        <v>11.60172</v>
      </c>
      <c r="MN11" s="1">
        <v>2.5115069999999998E-15</v>
      </c>
      <c r="MO11" s="1">
        <v>1.7820049999999999E-12</v>
      </c>
      <c r="MP11">
        <v>0.52842370000000005</v>
      </c>
      <c r="MQ11">
        <v>11.52582</v>
      </c>
      <c r="MR11" s="1">
        <v>2.4208279999999999E-15</v>
      </c>
      <c r="MS11" s="1">
        <v>1.7202269999999999E-12</v>
      </c>
      <c r="MT11">
        <v>0.52842560000000005</v>
      </c>
      <c r="MU11">
        <v>11.82804</v>
      </c>
      <c r="MV11" s="1">
        <v>2.3393179999999999E-15</v>
      </c>
      <c r="MW11" s="1">
        <v>1.66479E-12</v>
      </c>
      <c r="MX11">
        <v>0.52842979999999995</v>
      </c>
      <c r="MY11">
        <v>13.26285</v>
      </c>
      <c r="MZ11" s="1">
        <v>2.2583390000000001E-15</v>
      </c>
      <c r="NA11" s="1">
        <v>1.609356E-12</v>
      </c>
      <c r="NB11">
        <v>0.52843960000000001</v>
      </c>
      <c r="NC11">
        <v>14.05481</v>
      </c>
      <c r="ND11" s="1">
        <v>2.1803210000000001E-15</v>
      </c>
      <c r="NE11" s="1">
        <v>1.556014E-12</v>
      </c>
      <c r="NF11">
        <v>0.52844389999999997</v>
      </c>
      <c r="NG11">
        <v>15.202360000000001</v>
      </c>
      <c r="NH11" s="1">
        <v>2.1073810000000002E-15</v>
      </c>
      <c r="NI11" s="1">
        <v>1.506212E-12</v>
      </c>
      <c r="NJ11">
        <v>0.52844000000000002</v>
      </c>
      <c r="NK11">
        <v>16.232530000000001</v>
      </c>
      <c r="NL11" s="1">
        <v>2.036565E-15</v>
      </c>
      <c r="NM11" s="1">
        <v>1.4574029999999999E-12</v>
      </c>
      <c r="NN11">
        <v>0.52844230000000003</v>
      </c>
      <c r="NO11">
        <v>14.25643</v>
      </c>
      <c r="NP11" s="1">
        <v>1.9653180000000001E-15</v>
      </c>
      <c r="NQ11" s="1">
        <v>1.4083999999999999E-12</v>
      </c>
      <c r="NR11">
        <v>0.52844530000000001</v>
      </c>
      <c r="NS11">
        <v>11.75348</v>
      </c>
      <c r="NT11" s="1">
        <v>1.899534E-15</v>
      </c>
      <c r="NU11" s="1">
        <v>1.3630919999999999E-12</v>
      </c>
      <c r="NV11">
        <v>0.52842540000000005</v>
      </c>
      <c r="NW11">
        <v>11.603149999999999</v>
      </c>
      <c r="NX11" s="1">
        <v>1.8370729999999999E-15</v>
      </c>
      <c r="NY11" s="1">
        <v>1.3201239999999999E-12</v>
      </c>
      <c r="NZ11">
        <v>0.52844230000000003</v>
      </c>
      <c r="OA11">
        <v>11.743790000000001</v>
      </c>
      <c r="OB11" s="1">
        <v>1.7750460000000001E-15</v>
      </c>
      <c r="OC11" s="1">
        <v>1.276875E-12</v>
      </c>
      <c r="OD11">
        <v>0.52843839999999997</v>
      </c>
      <c r="OE11">
        <v>13.435840000000001</v>
      </c>
      <c r="OF11" s="1">
        <v>1.7188049999999999E-15</v>
      </c>
      <c r="OG11" s="1">
        <v>1.237738E-12</v>
      </c>
      <c r="OH11">
        <v>0.52844539999999995</v>
      </c>
      <c r="OI11">
        <v>13.112909999999999</v>
      </c>
      <c r="OJ11" s="1">
        <v>1.6618780000000001E-15</v>
      </c>
      <c r="OK11" s="1">
        <v>1.197757E-12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0.51653789999999999</v>
      </c>
      <c r="G12">
        <v>11.010669999999999</v>
      </c>
      <c r="H12">
        <v>2.2800850000000001E-2</v>
      </c>
      <c r="I12">
        <v>11.048970000000001</v>
      </c>
      <c r="J12">
        <v>0.5164668</v>
      </c>
      <c r="K12">
        <v>11.92468</v>
      </c>
      <c r="L12" s="1">
        <v>3.081084E-4</v>
      </c>
      <c r="M12">
        <v>0.1489501</v>
      </c>
      <c r="N12">
        <v>0.51646300000000001</v>
      </c>
      <c r="O12">
        <v>11.61355</v>
      </c>
      <c r="P12" s="1">
        <v>4.1731629999999997E-6</v>
      </c>
      <c r="Q12" s="1">
        <v>2.010338E-3</v>
      </c>
      <c r="R12">
        <v>0.51644299999999999</v>
      </c>
      <c r="S12">
        <v>12.6882</v>
      </c>
      <c r="T12" s="1">
        <v>5.6465339999999999E-8</v>
      </c>
      <c r="U12" s="1">
        <v>2.7135880000000001E-5</v>
      </c>
      <c r="V12">
        <v>0.51644369999999995</v>
      </c>
      <c r="W12">
        <v>12.62673</v>
      </c>
      <c r="X12" s="1">
        <v>7.612181E-10</v>
      </c>
      <c r="Y12" s="1">
        <v>3.6513599999999999E-7</v>
      </c>
      <c r="Z12">
        <v>0.51644889999999999</v>
      </c>
      <c r="AA12">
        <v>11.534039999999999</v>
      </c>
      <c r="AB12" s="1">
        <v>1.0367299999999999E-11</v>
      </c>
      <c r="AC12" s="1">
        <v>4.9803059999999997E-9</v>
      </c>
      <c r="AD12">
        <v>0.51644270000000003</v>
      </c>
      <c r="AE12">
        <v>10.937329999999999</v>
      </c>
      <c r="AF12" s="1">
        <v>3.2486129999999998E-13</v>
      </c>
      <c r="AG12" s="1">
        <v>1.888878E-10</v>
      </c>
      <c r="AH12">
        <v>0.51399280000000003</v>
      </c>
      <c r="AI12">
        <v>10.823980000000001</v>
      </c>
      <c r="AJ12" s="1">
        <v>1.863994E-13</v>
      </c>
      <c r="AK12" s="1">
        <v>1.230632E-10</v>
      </c>
      <c r="AL12">
        <v>0.5098106</v>
      </c>
      <c r="AM12">
        <v>11.19857</v>
      </c>
      <c r="AN12" s="1">
        <v>2.8542659999999998E-13</v>
      </c>
      <c r="AO12" s="1">
        <v>1.9228950000000001E-10</v>
      </c>
      <c r="AP12">
        <v>0.50530770000000003</v>
      </c>
      <c r="AQ12">
        <v>12.831239999999999</v>
      </c>
      <c r="AR12" s="1">
        <v>4.3920730000000001E-13</v>
      </c>
      <c r="AS12" s="1">
        <v>2.9373859999999998E-10</v>
      </c>
      <c r="AT12">
        <v>0.50097020000000003</v>
      </c>
      <c r="AU12">
        <v>14.031409999999999</v>
      </c>
      <c r="AV12" s="1">
        <v>5.4192760000000002E-13</v>
      </c>
      <c r="AW12" s="1">
        <v>3.6064589999999998E-10</v>
      </c>
      <c r="AX12">
        <v>0.49666009999999999</v>
      </c>
      <c r="AY12">
        <v>14.73053</v>
      </c>
      <c r="AZ12" s="1">
        <v>5.9138229999999996E-13</v>
      </c>
      <c r="BA12" s="1">
        <v>3.9281940000000001E-10</v>
      </c>
      <c r="BB12">
        <v>0.49235719999999999</v>
      </c>
      <c r="BC12">
        <v>14.07244</v>
      </c>
      <c r="BD12" s="1">
        <v>6.1341950000000004E-13</v>
      </c>
      <c r="BE12" s="1">
        <v>4.0747460000000001E-10</v>
      </c>
      <c r="BF12">
        <v>0.4884675</v>
      </c>
      <c r="BG12">
        <v>11.97486</v>
      </c>
      <c r="BH12" s="1">
        <v>6.035453E-13</v>
      </c>
      <c r="BI12" s="1">
        <v>4.0062800000000003E-10</v>
      </c>
      <c r="BJ12">
        <v>0.48444359999999997</v>
      </c>
      <c r="BK12">
        <v>10.95574</v>
      </c>
      <c r="BL12" s="1">
        <v>5.9497330000000003E-13</v>
      </c>
      <c r="BM12" s="1">
        <v>3.956517E-10</v>
      </c>
      <c r="BN12">
        <v>0.4825256</v>
      </c>
      <c r="BO12">
        <v>10.90151</v>
      </c>
      <c r="BP12" s="1">
        <v>5.713948E-13</v>
      </c>
      <c r="BQ12" s="1">
        <v>3.781233E-10</v>
      </c>
      <c r="BR12">
        <v>0.48226429999999998</v>
      </c>
      <c r="BS12">
        <v>11.08076</v>
      </c>
      <c r="BT12" s="1">
        <v>4.52671E-13</v>
      </c>
      <c r="BU12" s="1">
        <v>2.9571570000000001E-10</v>
      </c>
      <c r="BV12">
        <v>0.48221750000000002</v>
      </c>
      <c r="BW12">
        <v>12.482189999999999</v>
      </c>
      <c r="BX12" s="1">
        <v>3.0524509999999999E-13</v>
      </c>
      <c r="BY12" s="1">
        <v>1.9822590000000001E-10</v>
      </c>
      <c r="BZ12">
        <v>0.48219780000000001</v>
      </c>
      <c r="CA12">
        <v>12.76647</v>
      </c>
      <c r="CB12" s="1">
        <v>2.0761569999999999E-13</v>
      </c>
      <c r="CC12" s="1">
        <v>1.3497010000000001E-10</v>
      </c>
      <c r="CD12">
        <v>0.4822033</v>
      </c>
      <c r="CE12">
        <v>12.913779999999999</v>
      </c>
      <c r="CF12" s="1">
        <v>1.56239E-13</v>
      </c>
      <c r="CG12" s="1">
        <v>1.018294E-10</v>
      </c>
      <c r="CH12">
        <v>0.48221380000000003</v>
      </c>
      <c r="CI12">
        <v>12.274559999999999</v>
      </c>
      <c r="CJ12" s="1">
        <v>1.2890599999999999E-13</v>
      </c>
      <c r="CK12" s="1">
        <v>8.4197000000000004E-11</v>
      </c>
      <c r="CL12">
        <v>0.48220150000000001</v>
      </c>
      <c r="CM12">
        <v>11.40178</v>
      </c>
      <c r="CN12" s="1">
        <v>1.133414E-13</v>
      </c>
      <c r="CO12" s="1">
        <v>7.4073289999999995E-11</v>
      </c>
      <c r="CP12">
        <v>0.48221730000000002</v>
      </c>
      <c r="CQ12">
        <v>11.121219999999999</v>
      </c>
      <c r="CR12" s="1">
        <v>1.032612E-13</v>
      </c>
      <c r="CS12" s="1">
        <v>6.7497840000000006E-11</v>
      </c>
      <c r="CT12">
        <v>0.48221330000000001</v>
      </c>
      <c r="CU12">
        <v>11.040469999999999</v>
      </c>
      <c r="CV12" s="1">
        <v>9.6154769999999999E-14</v>
      </c>
      <c r="CW12" s="1">
        <v>6.2820539999999998E-11</v>
      </c>
      <c r="CX12">
        <v>0.48221920000000001</v>
      </c>
      <c r="CY12">
        <v>11.44115</v>
      </c>
      <c r="CZ12" s="1">
        <v>9.0313219999999997E-14</v>
      </c>
      <c r="DA12" s="1">
        <v>5.8960779999999994E-11</v>
      </c>
      <c r="DB12">
        <v>0.48222419999999999</v>
      </c>
      <c r="DC12">
        <v>12.898680000000001</v>
      </c>
      <c r="DD12" s="1">
        <v>8.561533E-14</v>
      </c>
      <c r="DE12" s="1">
        <v>5.584119E-11</v>
      </c>
      <c r="DF12">
        <v>0.48221950000000002</v>
      </c>
      <c r="DG12">
        <v>14.64264</v>
      </c>
      <c r="DH12" s="1">
        <v>8.1363209999999996E-14</v>
      </c>
      <c r="DI12" s="1">
        <v>5.3005149999999998E-11</v>
      </c>
      <c r="DJ12">
        <v>0.48222389999999998</v>
      </c>
      <c r="DK12">
        <v>16.93666</v>
      </c>
      <c r="DL12" s="1">
        <v>7.7507970000000002E-14</v>
      </c>
      <c r="DM12" s="1">
        <v>5.0440349999999998E-11</v>
      </c>
      <c r="DN12">
        <v>0.48221930000000002</v>
      </c>
      <c r="DO12">
        <v>17.973289999999999</v>
      </c>
      <c r="DP12" s="1">
        <v>7.4009989999999994E-14</v>
      </c>
      <c r="DQ12" s="1">
        <v>4.8080999999999999E-11</v>
      </c>
      <c r="DR12">
        <v>0.48222229999999999</v>
      </c>
      <c r="DS12">
        <v>14.14429</v>
      </c>
      <c r="DT12" s="1">
        <v>7.089821E-14</v>
      </c>
      <c r="DU12" s="1">
        <v>4.5991069999999998E-11</v>
      </c>
      <c r="DV12">
        <v>0.48221979999999998</v>
      </c>
      <c r="DW12">
        <v>11.342140000000001</v>
      </c>
      <c r="DX12" s="1">
        <v>6.7923889999999996E-14</v>
      </c>
      <c r="DY12" s="1">
        <v>4.3980980000000003E-11</v>
      </c>
      <c r="DZ12">
        <v>0.4822187</v>
      </c>
      <c r="EA12">
        <v>11.15077</v>
      </c>
      <c r="EB12" s="1">
        <v>6.5174550000000003E-14</v>
      </c>
      <c r="EC12" s="1">
        <v>4.2116680000000002E-11</v>
      </c>
      <c r="ED12">
        <v>0.4822167</v>
      </c>
      <c r="EE12">
        <v>11.297079999999999</v>
      </c>
      <c r="EF12" s="1">
        <v>6.2526999999999997E-14</v>
      </c>
      <c r="EG12" s="1">
        <v>4.0303369999999999E-11</v>
      </c>
      <c r="EH12">
        <v>0.48221269999999999</v>
      </c>
      <c r="EI12">
        <v>12.23413</v>
      </c>
      <c r="EJ12" s="1">
        <v>6.0215520000000006E-14</v>
      </c>
      <c r="EK12" s="1">
        <v>3.8725769999999999E-11</v>
      </c>
      <c r="EL12">
        <v>0.48221419999999998</v>
      </c>
      <c r="EM12">
        <v>14.12542</v>
      </c>
      <c r="EN12" s="1">
        <v>5.7916640000000006E-14</v>
      </c>
      <c r="EO12" s="1">
        <v>3.7153719999999998E-11</v>
      </c>
      <c r="EP12">
        <v>0.4822187</v>
      </c>
      <c r="EQ12">
        <v>17.25093</v>
      </c>
      <c r="ER12" s="1">
        <v>5.5799439999999999E-14</v>
      </c>
      <c r="ES12" s="1">
        <v>3.5720989999999997E-11</v>
      </c>
      <c r="ET12">
        <v>0.48222310000000002</v>
      </c>
      <c r="EU12">
        <v>17.548279999999998</v>
      </c>
      <c r="EV12" s="1">
        <v>5.3682489999999998E-14</v>
      </c>
      <c r="EW12" s="1">
        <v>3.4302810000000001E-11</v>
      </c>
      <c r="EX12">
        <v>0.48221239999999999</v>
      </c>
      <c r="EY12">
        <v>13.590009999999999</v>
      </c>
      <c r="EZ12" s="1">
        <v>5.1653199999999998E-14</v>
      </c>
      <c r="FA12" s="1">
        <v>3.2947060000000002E-11</v>
      </c>
      <c r="FB12">
        <v>0.48221360000000002</v>
      </c>
      <c r="FC12">
        <v>11.324579999999999</v>
      </c>
      <c r="FD12" s="1">
        <v>4.9768160000000002E-14</v>
      </c>
      <c r="FE12" s="1">
        <v>3.1695340000000003E-11</v>
      </c>
      <c r="FF12">
        <v>0.4822302</v>
      </c>
      <c r="FG12">
        <v>11.154</v>
      </c>
      <c r="FH12" s="1">
        <v>4.7841069999999998E-14</v>
      </c>
      <c r="FI12" s="1">
        <v>3.0420429999999999E-11</v>
      </c>
      <c r="FJ12">
        <v>0.48222110000000001</v>
      </c>
      <c r="FK12">
        <v>11.49555</v>
      </c>
      <c r="FL12" s="1">
        <v>4.6073269999999998E-14</v>
      </c>
      <c r="FM12" s="1">
        <v>2.926484E-11</v>
      </c>
      <c r="FN12">
        <v>0.48221399999999998</v>
      </c>
      <c r="FO12">
        <v>13.0928</v>
      </c>
      <c r="FP12" s="1">
        <v>4.4298739999999998E-14</v>
      </c>
      <c r="FQ12" s="1">
        <v>2.8106010000000001E-11</v>
      </c>
      <c r="FR12">
        <v>0.48221239999999999</v>
      </c>
      <c r="FS12">
        <v>14.136240000000001</v>
      </c>
      <c r="FT12" s="1">
        <v>4.2609389999999997E-14</v>
      </c>
      <c r="FU12" s="1">
        <v>2.7015270000000001E-11</v>
      </c>
      <c r="FV12">
        <v>0.48221779999999997</v>
      </c>
      <c r="FW12">
        <v>14.63054</v>
      </c>
      <c r="FX12" s="1">
        <v>4.1083859999999999E-14</v>
      </c>
      <c r="FY12" s="1">
        <v>2.603581E-11</v>
      </c>
      <c r="FZ12">
        <v>0.48222490000000001</v>
      </c>
      <c r="GA12">
        <v>13.42083</v>
      </c>
      <c r="GB12" s="1">
        <v>3.9497510000000002E-14</v>
      </c>
      <c r="GC12" s="1">
        <v>2.5016580000000001E-11</v>
      </c>
      <c r="GD12">
        <v>0.48221989999999998</v>
      </c>
      <c r="GE12">
        <v>12.20712</v>
      </c>
      <c r="GF12" s="1">
        <v>3.8031270000000002E-14</v>
      </c>
      <c r="GG12" s="1">
        <v>2.408336E-11</v>
      </c>
      <c r="GH12">
        <v>0.4822186</v>
      </c>
      <c r="GI12">
        <v>11.3116</v>
      </c>
      <c r="GJ12" s="1">
        <v>3.6610829999999997E-14</v>
      </c>
      <c r="GK12" s="1">
        <v>2.3176210000000001E-11</v>
      </c>
      <c r="GL12">
        <v>0.48221960000000003</v>
      </c>
      <c r="GM12">
        <v>11.22791</v>
      </c>
      <c r="GN12" s="1">
        <v>3.5171609999999997E-14</v>
      </c>
      <c r="GO12" s="1">
        <v>2.2262370000000001E-11</v>
      </c>
      <c r="GP12">
        <v>0.48221819999999999</v>
      </c>
      <c r="GQ12">
        <v>11.553089999999999</v>
      </c>
      <c r="GR12" s="1">
        <v>3.391521E-14</v>
      </c>
      <c r="GS12" s="1">
        <v>2.1464660000000001E-11</v>
      </c>
      <c r="GT12">
        <v>0.48221890000000001</v>
      </c>
      <c r="GU12">
        <v>13.93008</v>
      </c>
      <c r="GV12" s="1">
        <v>3.2660169999999998E-14</v>
      </c>
      <c r="GW12" s="1">
        <v>2.066745E-11</v>
      </c>
      <c r="GX12">
        <v>0.48221789999999998</v>
      </c>
      <c r="GY12">
        <v>15.04214</v>
      </c>
      <c r="GZ12" s="1">
        <v>3.1453349999999997E-14</v>
      </c>
      <c r="HA12" s="1">
        <v>1.990445E-11</v>
      </c>
      <c r="HB12">
        <v>0.4822128</v>
      </c>
      <c r="HC12">
        <v>16.160070000000001</v>
      </c>
      <c r="HD12" s="1">
        <v>3.0300660000000002E-14</v>
      </c>
      <c r="HE12" s="1">
        <v>1.917136E-11</v>
      </c>
      <c r="HF12">
        <v>0.4822245</v>
      </c>
      <c r="HG12">
        <v>15.300929999999999</v>
      </c>
      <c r="HH12" s="1">
        <v>2.9178250000000001E-14</v>
      </c>
      <c r="HI12" s="1">
        <v>1.8461020000000001E-11</v>
      </c>
      <c r="HJ12">
        <v>0.48221269999999999</v>
      </c>
      <c r="HK12">
        <v>12.53373</v>
      </c>
      <c r="HL12" s="1">
        <v>2.813874E-14</v>
      </c>
      <c r="HM12" s="1">
        <v>1.7804100000000001E-11</v>
      </c>
      <c r="HN12">
        <v>0.48221760000000002</v>
      </c>
      <c r="HO12">
        <v>11.4725</v>
      </c>
      <c r="HP12" s="1">
        <v>2.713391E-14</v>
      </c>
      <c r="HQ12" s="1">
        <v>1.716926E-11</v>
      </c>
      <c r="HR12">
        <v>0.48222569999999998</v>
      </c>
      <c r="HS12">
        <v>11.36853</v>
      </c>
      <c r="HT12" s="1">
        <v>2.6201490000000001E-14</v>
      </c>
      <c r="HU12" s="1">
        <v>1.6575810000000001E-11</v>
      </c>
      <c r="HV12">
        <v>0.4822129</v>
      </c>
      <c r="HW12">
        <v>11.823499999999999</v>
      </c>
      <c r="HX12" s="1">
        <v>2.5219719999999999E-14</v>
      </c>
      <c r="HY12" s="1">
        <v>1.5955369999999998E-11</v>
      </c>
      <c r="HZ12">
        <v>0.48221960000000003</v>
      </c>
      <c r="IA12">
        <v>14.595969999999999</v>
      </c>
      <c r="IB12" s="1">
        <v>2.4336300000000001E-14</v>
      </c>
      <c r="IC12" s="1">
        <v>1.539864E-11</v>
      </c>
      <c r="ID12">
        <v>0.48221779999999997</v>
      </c>
      <c r="IE12">
        <v>18.15738</v>
      </c>
      <c r="IF12" s="1">
        <v>2.350782E-14</v>
      </c>
      <c r="IG12" s="1">
        <v>1.4873849999999999E-11</v>
      </c>
      <c r="IH12">
        <v>0.48222320000000002</v>
      </c>
      <c r="II12">
        <v>19.799510000000001</v>
      </c>
      <c r="IJ12" s="1">
        <v>2.2702660000000001E-14</v>
      </c>
      <c r="IK12" s="1">
        <v>1.436501E-11</v>
      </c>
      <c r="IL12">
        <v>0.48221900000000001</v>
      </c>
      <c r="IM12">
        <v>17.289059999999999</v>
      </c>
      <c r="IN12" s="1">
        <v>2.1922550000000001E-14</v>
      </c>
      <c r="IO12" s="1">
        <v>1.3870360000000001E-11</v>
      </c>
      <c r="IP12">
        <v>0.48222429999999999</v>
      </c>
      <c r="IQ12">
        <v>13.021129999999999</v>
      </c>
      <c r="IR12" s="1">
        <v>2.1197219999999999E-14</v>
      </c>
      <c r="IS12" s="1">
        <v>1.3411660000000001E-11</v>
      </c>
      <c r="IT12">
        <v>0.48222029999999999</v>
      </c>
      <c r="IU12">
        <v>11.49156</v>
      </c>
      <c r="IV12" s="1">
        <v>2.0478620000000001E-14</v>
      </c>
      <c r="IW12" s="1">
        <v>1.295627E-11</v>
      </c>
      <c r="IX12">
        <v>0.48221750000000002</v>
      </c>
      <c r="IY12">
        <v>11.39592</v>
      </c>
      <c r="IZ12" s="1">
        <v>1.9793310000000001E-14</v>
      </c>
      <c r="JA12" s="1">
        <v>1.2524729999999999E-11</v>
      </c>
      <c r="JB12">
        <v>0.48221960000000003</v>
      </c>
      <c r="JC12">
        <v>11.61289</v>
      </c>
      <c r="JD12" s="1">
        <v>1.9128450000000001E-14</v>
      </c>
      <c r="JE12" s="1">
        <v>1.210279E-11</v>
      </c>
      <c r="JF12">
        <v>0.4822147</v>
      </c>
      <c r="JG12">
        <v>13.824870000000001</v>
      </c>
      <c r="JH12" s="1">
        <v>1.853323E-14</v>
      </c>
      <c r="JI12" s="1">
        <v>1.1727010000000001E-11</v>
      </c>
      <c r="JJ12">
        <v>0.48221750000000002</v>
      </c>
      <c r="JK12">
        <v>14.181520000000001</v>
      </c>
      <c r="JL12" s="1">
        <v>1.7898040000000001E-14</v>
      </c>
      <c r="JM12" s="1">
        <v>1.133161E-11</v>
      </c>
      <c r="JN12">
        <v>0.4822264</v>
      </c>
      <c r="JO12">
        <v>13.193519999999999</v>
      </c>
      <c r="JP12" s="1">
        <v>1.720008E-14</v>
      </c>
      <c r="JQ12" s="1">
        <v>1.0915650000000001E-11</v>
      </c>
      <c r="JR12">
        <v>0.4822129</v>
      </c>
      <c r="JS12">
        <v>12.195919999999999</v>
      </c>
      <c r="JT12" s="1">
        <v>1.65049E-14</v>
      </c>
      <c r="JU12" s="1">
        <v>1.04999E-11</v>
      </c>
      <c r="JV12">
        <v>0.48221419999999998</v>
      </c>
      <c r="JW12">
        <v>11.98086</v>
      </c>
      <c r="JX12" s="1">
        <v>1.5862580000000001E-14</v>
      </c>
      <c r="JY12" s="1">
        <v>1.011653E-11</v>
      </c>
      <c r="JZ12">
        <v>0.48221770000000003</v>
      </c>
      <c r="KA12">
        <v>11.583130000000001</v>
      </c>
      <c r="KB12" s="1">
        <v>1.5243130000000001E-14</v>
      </c>
      <c r="KC12" s="1">
        <v>9.7427010000000003E-12</v>
      </c>
      <c r="KD12">
        <v>0.48221819999999999</v>
      </c>
      <c r="KE12">
        <v>11.502969999999999</v>
      </c>
      <c r="KF12" s="1">
        <v>1.465927E-14</v>
      </c>
      <c r="KG12" s="1">
        <v>9.3902359999999999E-12</v>
      </c>
      <c r="KH12">
        <v>0.4822128</v>
      </c>
      <c r="KI12">
        <v>11.66517</v>
      </c>
      <c r="KJ12" s="1">
        <v>1.410829E-14</v>
      </c>
      <c r="KK12" s="1">
        <v>9.0561400000000002E-12</v>
      </c>
      <c r="KL12">
        <v>0.4822129</v>
      </c>
      <c r="KM12">
        <v>13.842549999999999</v>
      </c>
      <c r="KN12" s="1">
        <v>1.358621E-14</v>
      </c>
      <c r="KO12" s="1">
        <v>8.7375150000000005E-12</v>
      </c>
      <c r="KP12">
        <v>0.4822188</v>
      </c>
      <c r="KQ12">
        <v>17.95506</v>
      </c>
      <c r="KR12" s="1">
        <v>1.3079509999999999E-14</v>
      </c>
      <c r="KS12" s="1">
        <v>8.4276929999999997E-12</v>
      </c>
      <c r="KT12">
        <v>0.48221740000000002</v>
      </c>
      <c r="KU12">
        <v>20.827570000000001</v>
      </c>
      <c r="KV12" s="1">
        <v>1.259398E-14</v>
      </c>
      <c r="KW12" s="1">
        <v>8.1302199999999997E-12</v>
      </c>
      <c r="KX12">
        <v>0.48222399999999999</v>
      </c>
      <c r="KY12">
        <v>18.40006</v>
      </c>
      <c r="KZ12" s="1">
        <v>1.213351E-14</v>
      </c>
      <c r="LA12" s="1">
        <v>7.8460379999999996E-12</v>
      </c>
      <c r="LB12">
        <v>0.48221760000000002</v>
      </c>
      <c r="LC12">
        <v>13.68243</v>
      </c>
      <c r="LD12" s="1">
        <v>1.169311E-14</v>
      </c>
      <c r="LE12" s="1">
        <v>7.5735930000000008E-12</v>
      </c>
      <c r="LF12">
        <v>0.48221730000000002</v>
      </c>
      <c r="LG12">
        <v>11.647640000000001</v>
      </c>
      <c r="LH12" s="1">
        <v>1.127654E-14</v>
      </c>
      <c r="LI12" s="1">
        <v>7.3153949999999996E-12</v>
      </c>
      <c r="LJ12">
        <v>0.48222369999999998</v>
      </c>
      <c r="LK12">
        <v>11.503299999999999</v>
      </c>
      <c r="LL12" s="1">
        <v>1.087265E-14</v>
      </c>
      <c r="LM12" s="1">
        <v>7.063796E-12</v>
      </c>
      <c r="LN12">
        <v>0.48221839999999999</v>
      </c>
      <c r="LO12">
        <v>11.61697</v>
      </c>
      <c r="LP12" s="1">
        <v>1.050061E-14</v>
      </c>
      <c r="LQ12" s="1">
        <v>6.8321460000000002E-12</v>
      </c>
      <c r="LR12">
        <v>0.48222429999999999</v>
      </c>
      <c r="LS12">
        <v>13.00076</v>
      </c>
      <c r="LT12" s="1">
        <v>1.013842E-14</v>
      </c>
      <c r="LU12" s="1">
        <v>6.605772E-12</v>
      </c>
      <c r="LV12">
        <v>0.4822186</v>
      </c>
      <c r="LW12">
        <v>14.37823</v>
      </c>
      <c r="LX12" s="1">
        <v>9.7789339999999998E-15</v>
      </c>
      <c r="LY12" s="1">
        <v>6.3802739999999997E-12</v>
      </c>
      <c r="LZ12">
        <v>0.48221710000000001</v>
      </c>
      <c r="MA12">
        <v>14.029159999999999</v>
      </c>
      <c r="MB12" s="1">
        <v>9.4325099999999999E-15</v>
      </c>
      <c r="MC12" s="1">
        <v>6.162437E-12</v>
      </c>
      <c r="MD12">
        <v>0.48222389999999998</v>
      </c>
      <c r="ME12">
        <v>13.88269</v>
      </c>
      <c r="MF12" s="1">
        <v>9.106548E-15</v>
      </c>
      <c r="MG12" s="1">
        <v>5.9576649999999999E-12</v>
      </c>
      <c r="MH12">
        <v>0.48221819999999999</v>
      </c>
      <c r="MI12">
        <v>12.8017</v>
      </c>
      <c r="MJ12" s="1">
        <v>8.8089410000000005E-15</v>
      </c>
      <c r="MK12" s="1">
        <v>5.771366E-12</v>
      </c>
      <c r="ML12">
        <v>0.48221399999999998</v>
      </c>
      <c r="MM12">
        <v>11.61957</v>
      </c>
      <c r="MN12" s="1">
        <v>8.5053860000000007E-15</v>
      </c>
      <c r="MO12" s="1">
        <v>5.5810160000000001E-12</v>
      </c>
      <c r="MP12">
        <v>0.48221760000000002</v>
      </c>
      <c r="MQ12">
        <v>11.514049999999999</v>
      </c>
      <c r="MR12" s="1">
        <v>8.1983139999999998E-15</v>
      </c>
      <c r="MS12" s="1">
        <v>5.3875849999999996E-12</v>
      </c>
      <c r="MT12">
        <v>0.48221979999999998</v>
      </c>
      <c r="MU12">
        <v>11.811349999999999</v>
      </c>
      <c r="MV12" s="1">
        <v>7.9212290000000005E-15</v>
      </c>
      <c r="MW12" s="1">
        <v>5.2130780000000003E-12</v>
      </c>
      <c r="MX12">
        <v>0.48221779999999997</v>
      </c>
      <c r="MY12">
        <v>13.4101</v>
      </c>
      <c r="MZ12" s="1">
        <v>7.6464890000000003E-15</v>
      </c>
      <c r="NA12" s="1">
        <v>5.0393210000000002E-12</v>
      </c>
      <c r="NB12">
        <v>0.48221409999999998</v>
      </c>
      <c r="NC12">
        <v>14.260960000000001</v>
      </c>
      <c r="ND12" s="1">
        <v>7.3830029999999997E-15</v>
      </c>
      <c r="NE12" s="1">
        <v>4.872779E-12</v>
      </c>
      <c r="NF12">
        <v>0.48221900000000001</v>
      </c>
      <c r="NG12">
        <v>15.57809</v>
      </c>
      <c r="NH12" s="1">
        <v>7.1372429999999994E-15</v>
      </c>
      <c r="NI12" s="1">
        <v>4.7175939999999998E-12</v>
      </c>
      <c r="NJ12">
        <v>0.48222090000000001</v>
      </c>
      <c r="NK12">
        <v>16.741430000000001</v>
      </c>
      <c r="NL12" s="1">
        <v>6.8943929999999999E-15</v>
      </c>
      <c r="NM12" s="1">
        <v>4.5625400000000001E-12</v>
      </c>
      <c r="NN12">
        <v>0.48222409999999999</v>
      </c>
      <c r="NO12">
        <v>14.801130000000001</v>
      </c>
      <c r="NP12" s="1">
        <v>6.6546519999999998E-15</v>
      </c>
      <c r="NQ12" s="1">
        <v>4.4102209999999999E-12</v>
      </c>
      <c r="NR12">
        <v>0.48221730000000002</v>
      </c>
      <c r="NS12">
        <v>11.8141</v>
      </c>
      <c r="NT12" s="1">
        <v>6.4316139999999997E-15</v>
      </c>
      <c r="NU12" s="1">
        <v>4.268098E-12</v>
      </c>
      <c r="NV12">
        <v>0.48221950000000002</v>
      </c>
      <c r="NW12">
        <v>11.59694</v>
      </c>
      <c r="NX12" s="1">
        <v>6.2222099999999998E-15</v>
      </c>
      <c r="NY12" s="1">
        <v>4.1350729999999998E-12</v>
      </c>
      <c r="NZ12">
        <v>0.48222379999999998</v>
      </c>
      <c r="OA12">
        <v>11.72898</v>
      </c>
      <c r="OB12" s="1">
        <v>6.0113789999999997E-15</v>
      </c>
      <c r="OC12" s="1">
        <v>3.9992040000000001E-12</v>
      </c>
      <c r="OD12">
        <v>0.48221320000000001</v>
      </c>
      <c r="OE12">
        <v>13.52037</v>
      </c>
      <c r="OF12" s="1">
        <v>5.8212830000000001E-15</v>
      </c>
      <c r="OG12" s="1">
        <v>3.876813E-12</v>
      </c>
      <c r="OH12">
        <v>0.48221999999999998</v>
      </c>
      <c r="OI12">
        <v>13.42183</v>
      </c>
      <c r="OJ12" s="1">
        <v>5.6273969999999996E-15</v>
      </c>
      <c r="OK12" s="1">
        <v>3.750918E-12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0.67746110000000004</v>
      </c>
      <c r="G13">
        <v>10.986330000000001</v>
      </c>
      <c r="H13" s="1">
        <v>3.6469870000000001E-2</v>
      </c>
      <c r="I13">
        <v>12.085800000000001</v>
      </c>
      <c r="J13">
        <v>0.67735380000000001</v>
      </c>
      <c r="K13">
        <v>11.99771</v>
      </c>
      <c r="L13" s="1">
        <v>4.9247739999999998E-4</v>
      </c>
      <c r="M13">
        <v>0.1627856</v>
      </c>
      <c r="N13">
        <v>0.6773536</v>
      </c>
      <c r="O13">
        <v>11.660539999999999</v>
      </c>
      <c r="P13" s="1">
        <v>6.6711980000000001E-6</v>
      </c>
      <c r="Q13" s="1">
        <v>2.1974170000000001E-3</v>
      </c>
      <c r="R13">
        <v>0.67736039999999997</v>
      </c>
      <c r="S13">
        <v>12.78322</v>
      </c>
      <c r="T13" s="1">
        <v>9.0250099999999996E-8</v>
      </c>
      <c r="U13" s="1">
        <v>2.9651259999999999E-5</v>
      </c>
      <c r="V13">
        <v>0.67736879999999999</v>
      </c>
      <c r="W13">
        <v>12.769819999999999</v>
      </c>
      <c r="X13" s="1">
        <v>1.2159050000000001E-9</v>
      </c>
      <c r="Y13" s="1">
        <v>3.9863319999999998E-7</v>
      </c>
      <c r="Z13">
        <v>0.6773479</v>
      </c>
      <c r="AA13">
        <v>11.647869999999999</v>
      </c>
      <c r="AB13" s="1">
        <v>1.7125509999999999E-11</v>
      </c>
      <c r="AC13" s="1">
        <v>5.7428020000000003E-9</v>
      </c>
      <c r="AD13">
        <v>0.6773614</v>
      </c>
      <c r="AE13">
        <v>10.93718</v>
      </c>
      <c r="AF13" s="1">
        <v>1.1919900000000001E-12</v>
      </c>
      <c r="AG13" s="1">
        <v>5.6133809999999996E-10</v>
      </c>
      <c r="AH13">
        <v>0.67496679999999998</v>
      </c>
      <c r="AI13">
        <v>10.81427</v>
      </c>
      <c r="AJ13" s="1">
        <v>9.7814380000000008E-13</v>
      </c>
      <c r="AK13" s="1">
        <v>4.9385780000000001E-10</v>
      </c>
      <c r="AL13">
        <v>0.67082600000000003</v>
      </c>
      <c r="AM13">
        <v>11.18182</v>
      </c>
      <c r="AN13" s="1">
        <v>1.568247E-12</v>
      </c>
      <c r="AO13" s="1">
        <v>8.0047759999999997E-10</v>
      </c>
      <c r="AP13">
        <v>0.66645810000000005</v>
      </c>
      <c r="AQ13">
        <v>12.935079999999999</v>
      </c>
      <c r="AR13" s="1">
        <v>2.3049050000000001E-12</v>
      </c>
      <c r="AS13" s="1">
        <v>1.1718249999999999E-9</v>
      </c>
      <c r="AT13">
        <v>0.66188579999999997</v>
      </c>
      <c r="AU13">
        <v>14.27007</v>
      </c>
      <c r="AV13" s="1">
        <v>2.742299E-12</v>
      </c>
      <c r="AW13" s="1">
        <v>1.391559E-9</v>
      </c>
      <c r="AX13">
        <v>0.65690139999999997</v>
      </c>
      <c r="AY13">
        <v>15.025650000000001</v>
      </c>
      <c r="AZ13" s="1">
        <v>2.9100389999999998E-12</v>
      </c>
      <c r="BA13" s="1">
        <v>1.4765650000000001E-9</v>
      </c>
      <c r="BB13">
        <v>0.65205029999999997</v>
      </c>
      <c r="BC13">
        <v>14.392609999999999</v>
      </c>
      <c r="BD13" s="1">
        <v>2.9557450000000001E-12</v>
      </c>
      <c r="BE13" s="1">
        <v>1.5009819999999999E-9</v>
      </c>
      <c r="BF13">
        <v>0.64799870000000004</v>
      </c>
      <c r="BG13">
        <v>12.164540000000001</v>
      </c>
      <c r="BH13" s="1">
        <v>2.8555910000000001E-12</v>
      </c>
      <c r="BI13" s="1">
        <v>1.4499979999999999E-9</v>
      </c>
      <c r="BJ13">
        <v>0.64379699999999995</v>
      </c>
      <c r="BK13">
        <v>10.969139999999999</v>
      </c>
      <c r="BL13" s="1">
        <v>2.7812949999999998E-12</v>
      </c>
      <c r="BM13" s="1">
        <v>1.414382E-9</v>
      </c>
      <c r="BN13">
        <v>0.64147969999999999</v>
      </c>
      <c r="BO13">
        <v>10.88381</v>
      </c>
      <c r="BP13" s="1">
        <v>2.6122770000000001E-12</v>
      </c>
      <c r="BQ13" s="1">
        <v>1.323588E-9</v>
      </c>
      <c r="BR13">
        <v>0.64109249999999995</v>
      </c>
      <c r="BS13">
        <v>11.06561</v>
      </c>
      <c r="BT13" s="1">
        <v>1.9945219999999998E-12</v>
      </c>
      <c r="BU13" s="1">
        <v>1.0006890000000001E-9</v>
      </c>
      <c r="BV13">
        <v>0.64103049999999995</v>
      </c>
      <c r="BW13">
        <v>12.53464</v>
      </c>
      <c r="BX13" s="1">
        <v>1.3294600000000001E-12</v>
      </c>
      <c r="BY13" s="1">
        <v>6.6408459999999996E-10</v>
      </c>
      <c r="BZ13">
        <v>0.64103759999999999</v>
      </c>
      <c r="CA13">
        <v>12.95172</v>
      </c>
      <c r="CB13" s="1">
        <v>9.147135999999999E-13</v>
      </c>
      <c r="CC13" s="1">
        <v>4.5720140000000002E-10</v>
      </c>
      <c r="CD13">
        <v>0.64103480000000002</v>
      </c>
      <c r="CE13">
        <v>12.99567</v>
      </c>
      <c r="CF13" s="1">
        <v>6.9872209999999998E-13</v>
      </c>
      <c r="CG13" s="1">
        <v>3.4968099999999998E-10</v>
      </c>
      <c r="CH13">
        <v>0.64104000000000005</v>
      </c>
      <c r="CI13">
        <v>12.476150000000001</v>
      </c>
      <c r="CJ13" s="1">
        <v>5.8352980000000002E-13</v>
      </c>
      <c r="CK13" s="1">
        <v>2.9234620000000001E-10</v>
      </c>
      <c r="CL13">
        <v>0.64104879999999997</v>
      </c>
      <c r="CM13">
        <v>11.44679</v>
      </c>
      <c r="CN13" s="1">
        <v>5.1647219999999998E-13</v>
      </c>
      <c r="CO13" s="1">
        <v>2.5872150000000003E-10</v>
      </c>
      <c r="CP13">
        <v>0.64104720000000004</v>
      </c>
      <c r="CQ13">
        <v>11.12424</v>
      </c>
      <c r="CR13" s="1">
        <v>4.7259140000000001E-13</v>
      </c>
      <c r="CS13" s="1">
        <v>2.3669770000000001E-10</v>
      </c>
      <c r="CT13">
        <v>0.64107000000000003</v>
      </c>
      <c r="CU13">
        <v>11.03181</v>
      </c>
      <c r="CV13" s="1">
        <v>4.4094409999999998E-13</v>
      </c>
      <c r="CW13" s="1">
        <v>2.2068659999999999E-10</v>
      </c>
      <c r="CX13">
        <v>0.64104939999999999</v>
      </c>
      <c r="CY13">
        <v>11.42658</v>
      </c>
      <c r="CZ13" s="1">
        <v>4.146562E-13</v>
      </c>
      <c r="DA13" s="1">
        <v>2.0736039999999999E-10</v>
      </c>
      <c r="DB13">
        <v>0.6410498</v>
      </c>
      <c r="DC13">
        <v>12.9765</v>
      </c>
      <c r="DD13" s="1">
        <v>3.9325830000000001E-13</v>
      </c>
      <c r="DE13" s="1">
        <v>1.9645350000000001E-10</v>
      </c>
      <c r="DF13">
        <v>0.64105290000000004</v>
      </c>
      <c r="DG13">
        <v>14.855119999999999</v>
      </c>
      <c r="DH13" s="1">
        <v>3.7374639999999999E-13</v>
      </c>
      <c r="DI13" s="1">
        <v>1.8648089999999999E-10</v>
      </c>
      <c r="DJ13">
        <v>0.64105000000000001</v>
      </c>
      <c r="DK13">
        <v>17.30977</v>
      </c>
      <c r="DL13" s="1">
        <v>3.564659E-13</v>
      </c>
      <c r="DM13" s="1">
        <v>1.776624E-10</v>
      </c>
      <c r="DN13">
        <v>0.64105219999999996</v>
      </c>
      <c r="DO13">
        <v>18.527760000000001</v>
      </c>
      <c r="DP13" s="1">
        <v>3.4014920000000001E-13</v>
      </c>
      <c r="DQ13" s="1">
        <v>1.6924029999999999E-10</v>
      </c>
      <c r="DR13">
        <v>0.64104159999999999</v>
      </c>
      <c r="DS13">
        <v>14.618600000000001</v>
      </c>
      <c r="DT13" s="1">
        <v>3.260778E-13</v>
      </c>
      <c r="DU13" s="1">
        <v>1.6198639999999999E-10</v>
      </c>
      <c r="DV13">
        <v>0.64106819999999998</v>
      </c>
      <c r="DW13">
        <v>11.40094</v>
      </c>
      <c r="DX13" s="1">
        <v>3.1249760000000001E-13</v>
      </c>
      <c r="DY13" s="1">
        <v>1.549591E-10</v>
      </c>
      <c r="DZ13">
        <v>0.64104209999999995</v>
      </c>
      <c r="EA13">
        <v>11.1456</v>
      </c>
      <c r="EB13" s="1">
        <v>3.0002970000000001E-13</v>
      </c>
      <c r="EC13" s="1">
        <v>1.4847300000000001E-10</v>
      </c>
      <c r="ED13">
        <v>0.64104410000000001</v>
      </c>
      <c r="EE13">
        <v>11.28851</v>
      </c>
      <c r="EF13" s="1">
        <v>2.8762310000000001E-13</v>
      </c>
      <c r="EG13" s="1">
        <v>1.419773E-10</v>
      </c>
      <c r="EH13">
        <v>0.64106980000000002</v>
      </c>
      <c r="EI13">
        <v>12.28801</v>
      </c>
      <c r="EJ13" s="1">
        <v>2.7711639999999998E-13</v>
      </c>
      <c r="EK13" s="1">
        <v>1.3647660000000001E-10</v>
      </c>
      <c r="EL13">
        <v>0.64106370000000001</v>
      </c>
      <c r="EM13">
        <v>14.22331</v>
      </c>
      <c r="EN13" s="1">
        <v>2.6652929999999998E-13</v>
      </c>
      <c r="EO13" s="1">
        <v>1.3094129999999999E-10</v>
      </c>
      <c r="EP13">
        <v>0.64104179999999999</v>
      </c>
      <c r="EQ13">
        <v>17.641960000000001</v>
      </c>
      <c r="ER13" s="1">
        <v>2.5678759999999999E-13</v>
      </c>
      <c r="ES13" s="1">
        <v>1.2588609999999999E-10</v>
      </c>
      <c r="ET13">
        <v>0.64104229999999995</v>
      </c>
      <c r="EU13">
        <v>18.085370000000001</v>
      </c>
      <c r="EV13" s="1">
        <v>2.4705730000000002E-13</v>
      </c>
      <c r="EW13" s="1">
        <v>1.2089529999999999E-10</v>
      </c>
      <c r="EX13">
        <v>0.64106169999999996</v>
      </c>
      <c r="EY13">
        <v>14.01647</v>
      </c>
      <c r="EZ13" s="1">
        <v>2.3777350000000001E-13</v>
      </c>
      <c r="FA13" s="1">
        <v>1.1614099999999999E-10</v>
      </c>
      <c r="FB13">
        <v>0.6410728</v>
      </c>
      <c r="FC13">
        <v>11.36342</v>
      </c>
      <c r="FD13" s="1">
        <v>2.2913980000000001E-13</v>
      </c>
      <c r="FE13" s="1">
        <v>1.117459E-10</v>
      </c>
      <c r="FF13">
        <v>0.64105760000000001</v>
      </c>
      <c r="FG13">
        <v>11.145289999999999</v>
      </c>
      <c r="FH13" s="1">
        <v>2.201294E-13</v>
      </c>
      <c r="FI13" s="1">
        <v>1.071918E-10</v>
      </c>
      <c r="FJ13">
        <v>0.64103960000000004</v>
      </c>
      <c r="FK13">
        <v>11.48038</v>
      </c>
      <c r="FL13" s="1">
        <v>2.1211799999999999E-13</v>
      </c>
      <c r="FM13" s="1">
        <v>1.031743E-10</v>
      </c>
      <c r="FN13">
        <v>0.6410633</v>
      </c>
      <c r="FO13">
        <v>13.18014</v>
      </c>
      <c r="FP13" s="1">
        <v>2.038802E-13</v>
      </c>
      <c r="FQ13" s="1">
        <v>9.9061480000000006E-11</v>
      </c>
      <c r="FR13">
        <v>0.64106200000000002</v>
      </c>
      <c r="FS13">
        <v>14.338229999999999</v>
      </c>
      <c r="FT13" s="1">
        <v>1.960764E-13</v>
      </c>
      <c r="FU13" s="1">
        <v>9.5199600000000006E-11</v>
      </c>
      <c r="FV13">
        <v>0.64104870000000003</v>
      </c>
      <c r="FW13">
        <v>14.921559999999999</v>
      </c>
      <c r="FX13" s="1">
        <v>1.89129E-13</v>
      </c>
      <c r="FY13" s="1">
        <v>9.1777090000000006E-11</v>
      </c>
      <c r="FZ13">
        <v>0.64105100000000004</v>
      </c>
      <c r="GA13">
        <v>13.64409</v>
      </c>
      <c r="GB13" s="1">
        <v>1.818196E-13</v>
      </c>
      <c r="GC13" s="1">
        <v>8.8186909999999995E-11</v>
      </c>
      <c r="GD13">
        <v>0.64106759999999996</v>
      </c>
      <c r="GE13">
        <v>12.345050000000001</v>
      </c>
      <c r="GF13" s="1">
        <v>1.7516210000000001E-13</v>
      </c>
      <c r="GG13" s="1">
        <v>8.4940009999999999E-11</v>
      </c>
      <c r="GH13">
        <v>0.64104229999999995</v>
      </c>
      <c r="GI13">
        <v>11.325530000000001</v>
      </c>
      <c r="GJ13" s="1">
        <v>1.68504E-13</v>
      </c>
      <c r="GK13" s="1">
        <v>8.1682540000000002E-11</v>
      </c>
      <c r="GL13">
        <v>0.64105020000000001</v>
      </c>
      <c r="GM13">
        <v>11.21879</v>
      </c>
      <c r="GN13" s="1">
        <v>1.619566E-13</v>
      </c>
      <c r="GO13" s="1">
        <v>7.8500279999999994E-11</v>
      </c>
      <c r="GP13">
        <v>0.64104559999999999</v>
      </c>
      <c r="GQ13">
        <v>11.537699999999999</v>
      </c>
      <c r="GR13" s="1">
        <v>1.561894E-13</v>
      </c>
      <c r="GS13" s="1">
        <v>7.5695099999999996E-11</v>
      </c>
      <c r="GT13">
        <v>0.6410496</v>
      </c>
      <c r="GU13">
        <v>14.037100000000001</v>
      </c>
      <c r="GV13" s="1">
        <v>1.504193E-13</v>
      </c>
      <c r="GW13" s="1">
        <v>7.2889759999999997E-11</v>
      </c>
      <c r="GX13">
        <v>0.64104530000000004</v>
      </c>
      <c r="GY13">
        <v>15.38583</v>
      </c>
      <c r="GZ13" s="1">
        <v>1.4485599999999999E-13</v>
      </c>
      <c r="HA13" s="1">
        <v>7.0193920000000006E-11</v>
      </c>
      <c r="HB13">
        <v>0.64107009999999998</v>
      </c>
      <c r="HC13">
        <v>16.50178</v>
      </c>
      <c r="HD13" s="1">
        <v>1.395277E-13</v>
      </c>
      <c r="HE13" s="1">
        <v>6.7600319999999995E-11</v>
      </c>
      <c r="HF13">
        <v>0.64104680000000003</v>
      </c>
      <c r="HG13">
        <v>15.74053</v>
      </c>
      <c r="HH13" s="1">
        <v>1.343573E-13</v>
      </c>
      <c r="HI13" s="1">
        <v>6.5095390000000001E-11</v>
      </c>
      <c r="HJ13">
        <v>0.64106940000000001</v>
      </c>
      <c r="HK13">
        <v>12.751899999999999</v>
      </c>
      <c r="HL13" s="1">
        <v>1.29598E-13</v>
      </c>
      <c r="HM13" s="1">
        <v>6.2790460000000004E-11</v>
      </c>
      <c r="HN13">
        <v>0.64104519999999998</v>
      </c>
      <c r="HO13">
        <v>11.49536</v>
      </c>
      <c r="HP13" s="1">
        <v>1.250101E-13</v>
      </c>
      <c r="HQ13" s="1">
        <v>6.0571700000000003E-11</v>
      </c>
      <c r="HR13">
        <v>0.64105040000000002</v>
      </c>
      <c r="HS13">
        <v>11.36697</v>
      </c>
      <c r="HT13" s="1">
        <v>1.2062330000000001E-13</v>
      </c>
      <c r="HU13" s="1">
        <v>5.8434879999999998E-11</v>
      </c>
      <c r="HV13">
        <v>0.64106269999999999</v>
      </c>
      <c r="HW13">
        <v>11.814539999999999</v>
      </c>
      <c r="HX13" s="1">
        <v>1.161174E-13</v>
      </c>
      <c r="HY13" s="1">
        <v>5.6254719999999997E-11</v>
      </c>
      <c r="HZ13">
        <v>0.64104530000000004</v>
      </c>
      <c r="IA13">
        <v>14.707190000000001</v>
      </c>
      <c r="IB13" s="1">
        <v>1.120858E-13</v>
      </c>
      <c r="IC13" s="1">
        <v>5.4307949999999997E-11</v>
      </c>
      <c r="ID13">
        <v>0.64103790000000005</v>
      </c>
      <c r="IE13">
        <v>18.56251</v>
      </c>
      <c r="IF13" s="1">
        <v>1.0827040000000001E-13</v>
      </c>
      <c r="IG13" s="1">
        <v>5.2457800000000002E-11</v>
      </c>
      <c r="IH13">
        <v>0.64104910000000004</v>
      </c>
      <c r="II13">
        <v>20.469819999999999</v>
      </c>
      <c r="IJ13" s="1">
        <v>1.045747E-13</v>
      </c>
      <c r="IK13" s="1">
        <v>5.0668759999999999E-11</v>
      </c>
      <c r="IL13">
        <v>0.64104969999999994</v>
      </c>
      <c r="IM13">
        <v>17.93919</v>
      </c>
      <c r="IN13" s="1">
        <v>1.0097849999999999E-13</v>
      </c>
      <c r="IO13" s="1">
        <v>4.89225E-11</v>
      </c>
      <c r="IP13">
        <v>0.64105040000000002</v>
      </c>
      <c r="IQ13">
        <v>13.35375</v>
      </c>
      <c r="IR13" s="1">
        <v>9.7609099999999998E-14</v>
      </c>
      <c r="IS13" s="1">
        <v>4.7289809999999999E-11</v>
      </c>
      <c r="IT13">
        <v>0.64106870000000005</v>
      </c>
      <c r="IU13">
        <v>11.51642</v>
      </c>
      <c r="IV13" s="1">
        <v>9.4321700000000005E-14</v>
      </c>
      <c r="IW13" s="1">
        <v>4.5696160000000001E-11</v>
      </c>
      <c r="IX13">
        <v>0.64104859999999997</v>
      </c>
      <c r="IY13">
        <v>11.39091</v>
      </c>
      <c r="IZ13" s="1">
        <v>9.1204860000000001E-14</v>
      </c>
      <c r="JA13" s="1">
        <v>4.4191930000000001E-11</v>
      </c>
      <c r="JB13">
        <v>0.64107530000000001</v>
      </c>
      <c r="JC13">
        <v>11.60389</v>
      </c>
      <c r="JD13" s="1">
        <v>8.8101269999999997E-14</v>
      </c>
      <c r="JE13" s="1">
        <v>4.2685969999999997E-11</v>
      </c>
      <c r="JF13">
        <v>0.64104649999999996</v>
      </c>
      <c r="JG13">
        <v>13.909179999999999</v>
      </c>
      <c r="JH13" s="1">
        <v>8.536842E-14</v>
      </c>
      <c r="JI13" s="1">
        <v>4.1359759999999997E-11</v>
      </c>
      <c r="JJ13">
        <v>0.64104839999999996</v>
      </c>
      <c r="JK13">
        <v>14.489190000000001</v>
      </c>
      <c r="JL13" s="1">
        <v>8.2440789999999997E-14</v>
      </c>
      <c r="JM13" s="1">
        <v>3.9965139999999998E-11</v>
      </c>
      <c r="JN13">
        <v>0.64107590000000003</v>
      </c>
      <c r="JO13">
        <v>13.29515</v>
      </c>
      <c r="JP13" s="1">
        <v>7.9194460000000006E-14</v>
      </c>
      <c r="JQ13" s="1">
        <v>3.8486720000000001E-11</v>
      </c>
      <c r="JR13">
        <v>0.64103710000000003</v>
      </c>
      <c r="JS13">
        <v>12.27501</v>
      </c>
      <c r="JT13" s="1">
        <v>7.59513E-14</v>
      </c>
      <c r="JU13" s="1">
        <v>3.7000550000000002E-11</v>
      </c>
      <c r="JV13">
        <v>0.64106370000000001</v>
      </c>
      <c r="JW13">
        <v>12.056240000000001</v>
      </c>
      <c r="JX13" s="1">
        <v>7.3031470000000006E-14</v>
      </c>
      <c r="JY13" s="1">
        <v>3.5666660000000002E-11</v>
      </c>
      <c r="JZ13">
        <v>0.64107329999999996</v>
      </c>
      <c r="KA13">
        <v>11.59657</v>
      </c>
      <c r="KB13" s="1">
        <v>7.0174710000000003E-14</v>
      </c>
      <c r="KC13" s="1">
        <v>3.4347059999999999E-11</v>
      </c>
      <c r="KD13">
        <v>0.64104550000000005</v>
      </c>
      <c r="KE13">
        <v>11.50206</v>
      </c>
      <c r="KF13" s="1">
        <v>6.7495080000000005E-14</v>
      </c>
      <c r="KG13" s="1">
        <v>3.3107930000000003E-11</v>
      </c>
      <c r="KH13">
        <v>0.64106969999999996</v>
      </c>
      <c r="KI13">
        <v>11.65493</v>
      </c>
      <c r="KJ13" s="1">
        <v>6.4974849999999998E-14</v>
      </c>
      <c r="KK13" s="1">
        <v>3.1937190000000002E-11</v>
      </c>
      <c r="KL13">
        <v>0.64106269999999999</v>
      </c>
      <c r="KM13">
        <v>13.93045</v>
      </c>
      <c r="KN13" s="1">
        <v>6.2560880000000006E-14</v>
      </c>
      <c r="KO13" s="1">
        <v>3.080899E-11</v>
      </c>
      <c r="KP13">
        <v>0.64104190000000005</v>
      </c>
      <c r="KQ13">
        <v>18.314319999999999</v>
      </c>
      <c r="KR13" s="1">
        <v>6.0220539999999999E-14</v>
      </c>
      <c r="KS13" s="1">
        <v>2.9712259999999999E-11</v>
      </c>
      <c r="KT13">
        <v>0.64103779999999999</v>
      </c>
      <c r="KU13">
        <v>21.497199999999999</v>
      </c>
      <c r="KV13" s="1">
        <v>5.80144E-14</v>
      </c>
      <c r="KW13" s="1">
        <v>2.867848E-11</v>
      </c>
      <c r="KX13">
        <v>0.64105029999999996</v>
      </c>
      <c r="KY13">
        <v>19.1768</v>
      </c>
      <c r="KZ13" s="1">
        <v>5.5885860000000003E-14</v>
      </c>
      <c r="LA13" s="1">
        <v>2.7672629999999999E-11</v>
      </c>
      <c r="LB13">
        <v>0.64104850000000002</v>
      </c>
      <c r="LC13">
        <v>14.07808</v>
      </c>
      <c r="LD13" s="1">
        <v>5.3865650000000002E-14</v>
      </c>
      <c r="LE13" s="1">
        <v>2.6715190000000001E-11</v>
      </c>
      <c r="LF13">
        <v>0.64104470000000002</v>
      </c>
      <c r="LG13">
        <v>11.684369999999999</v>
      </c>
      <c r="LH13" s="1">
        <v>5.1938739999999997E-14</v>
      </c>
      <c r="LI13" s="1">
        <v>2.5799559999999999E-11</v>
      </c>
      <c r="LJ13">
        <v>0.64104969999999994</v>
      </c>
      <c r="LK13">
        <v>11.4991</v>
      </c>
      <c r="LL13" s="1">
        <v>5.0077320000000003E-14</v>
      </c>
      <c r="LM13" s="1">
        <v>2.49125E-11</v>
      </c>
      <c r="LN13">
        <v>0.6410671</v>
      </c>
      <c r="LO13">
        <v>11.60604</v>
      </c>
      <c r="LP13" s="1">
        <v>4.8363360000000003E-14</v>
      </c>
      <c r="LQ13" s="1">
        <v>2.4095089999999999E-11</v>
      </c>
      <c r="LR13">
        <v>0.64105420000000002</v>
      </c>
      <c r="LS13">
        <v>13.06603</v>
      </c>
      <c r="LT13" s="1">
        <v>4.6700599999999998E-14</v>
      </c>
      <c r="LU13" s="1">
        <v>2.3299330000000001E-11</v>
      </c>
      <c r="LV13">
        <v>0.64104570000000005</v>
      </c>
      <c r="LW13">
        <v>14.564069999999999</v>
      </c>
      <c r="LX13" s="1">
        <v>4.5044299999999999E-14</v>
      </c>
      <c r="LY13" s="1">
        <v>2.2504049999999998E-11</v>
      </c>
      <c r="LZ13">
        <v>0.64107270000000005</v>
      </c>
      <c r="MA13">
        <v>14.30376</v>
      </c>
      <c r="MB13" s="1">
        <v>4.3456149999999998E-14</v>
      </c>
      <c r="MC13" s="1">
        <v>2.1740169999999999E-11</v>
      </c>
      <c r="MD13">
        <v>0.64107119999999995</v>
      </c>
      <c r="ME13">
        <v>14.02561</v>
      </c>
      <c r="MF13" s="1">
        <v>4.1957969999999998E-14</v>
      </c>
      <c r="MG13" s="1">
        <v>2.101914E-11</v>
      </c>
      <c r="MH13">
        <v>0.641042</v>
      </c>
      <c r="MI13">
        <v>13.00151</v>
      </c>
      <c r="MJ13" s="1">
        <v>4.058958E-14</v>
      </c>
      <c r="MK13" s="1">
        <v>2.036204E-11</v>
      </c>
      <c r="ML13">
        <v>0.641046</v>
      </c>
      <c r="MM13">
        <v>11.639799999999999</v>
      </c>
      <c r="MN13" s="1">
        <v>3.9190229999999998E-14</v>
      </c>
      <c r="MO13" s="1">
        <v>1.968923E-11</v>
      </c>
      <c r="MP13">
        <v>0.64107329999999996</v>
      </c>
      <c r="MQ13">
        <v>11.505050000000001</v>
      </c>
      <c r="MR13" s="1">
        <v>3.778395E-14</v>
      </c>
      <c r="MS13" s="1">
        <v>1.9012599999999999E-11</v>
      </c>
      <c r="MT13">
        <v>0.64107789999999998</v>
      </c>
      <c r="MU13">
        <v>11.797840000000001</v>
      </c>
      <c r="MV13" s="1">
        <v>3.6496229999999999E-14</v>
      </c>
      <c r="MW13" s="1">
        <v>1.8391440000000001E-11</v>
      </c>
      <c r="MX13">
        <v>0.64106600000000002</v>
      </c>
      <c r="MY13">
        <v>13.513949999999999</v>
      </c>
      <c r="MZ13" s="1">
        <v>3.5230599999999998E-14</v>
      </c>
      <c r="NA13" s="1">
        <v>1.777919E-11</v>
      </c>
      <c r="NB13">
        <v>0.64107099999999995</v>
      </c>
      <c r="NC13">
        <v>14.424939999999999</v>
      </c>
      <c r="ND13" s="1">
        <v>3.4022140000000003E-14</v>
      </c>
      <c r="NE13" s="1">
        <v>1.7194009999999999E-11</v>
      </c>
      <c r="NF13">
        <v>0.64106739999999995</v>
      </c>
      <c r="NG13">
        <v>15.880100000000001</v>
      </c>
      <c r="NH13" s="1">
        <v>3.289508E-14</v>
      </c>
      <c r="NI13" s="1">
        <v>1.6648819999999999E-11</v>
      </c>
      <c r="NJ13">
        <v>0.64107890000000001</v>
      </c>
      <c r="NK13">
        <v>17.148520000000001</v>
      </c>
      <c r="NL13" s="1">
        <v>3.1754290000000001E-14</v>
      </c>
      <c r="NM13" s="1">
        <v>1.6091409999999999E-11</v>
      </c>
      <c r="NN13">
        <v>0.64105029999999996</v>
      </c>
      <c r="NO13">
        <v>15.25333</v>
      </c>
      <c r="NP13" s="1">
        <v>3.0657560000000003E-14</v>
      </c>
      <c r="NQ13" s="1">
        <v>1.5557390000000001E-11</v>
      </c>
      <c r="NR13">
        <v>0.64104819999999996</v>
      </c>
      <c r="NS13">
        <v>11.878819999999999</v>
      </c>
      <c r="NT13" s="1">
        <v>2.9626420000000003E-14</v>
      </c>
      <c r="NU13" s="1">
        <v>1.5053929999999999E-11</v>
      </c>
      <c r="NV13">
        <v>0.64105239999999997</v>
      </c>
      <c r="NW13">
        <v>11.59281</v>
      </c>
      <c r="NX13" s="1">
        <v>2.8679149999999999E-14</v>
      </c>
      <c r="NY13" s="1">
        <v>1.4593090000000002E-11</v>
      </c>
      <c r="NZ13">
        <v>0.64105000000000001</v>
      </c>
      <c r="OA13">
        <v>11.717750000000001</v>
      </c>
      <c r="OB13" s="1">
        <v>2.7705129999999999E-14</v>
      </c>
      <c r="OC13" s="1">
        <v>1.4113129999999999E-11</v>
      </c>
      <c r="OD13">
        <v>0.64104490000000003</v>
      </c>
      <c r="OE13">
        <v>13.58046</v>
      </c>
      <c r="OF13" s="1">
        <v>2.6829370000000001E-14</v>
      </c>
      <c r="OG13" s="1">
        <v>1.3680849999999999E-11</v>
      </c>
      <c r="OH13">
        <v>0.64104340000000004</v>
      </c>
      <c r="OI13">
        <v>13.67789</v>
      </c>
      <c r="OJ13" s="1">
        <v>2.593028E-14</v>
      </c>
      <c r="OK13" s="1">
        <v>1.3234500000000001E-11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0.92890010000000001</v>
      </c>
      <c r="G14">
        <v>10.96583</v>
      </c>
      <c r="H14" s="1">
        <v>5.0000889999999999E-2</v>
      </c>
      <c r="I14">
        <v>11.82865</v>
      </c>
      <c r="J14">
        <v>0.92912289999999997</v>
      </c>
      <c r="K14">
        <v>12.047269999999999</v>
      </c>
      <c r="L14" s="1">
        <v>6.7476950000000004E-4</v>
      </c>
      <c r="M14">
        <v>0.15922800000000001</v>
      </c>
      <c r="N14">
        <v>0.92921989999999999</v>
      </c>
      <c r="O14">
        <v>11.6965</v>
      </c>
      <c r="P14" s="1">
        <v>9.1595600000000001E-6</v>
      </c>
      <c r="Q14" s="1">
        <v>2.157815E-3</v>
      </c>
      <c r="R14">
        <v>0.92925930000000001</v>
      </c>
      <c r="S14">
        <v>12.84578</v>
      </c>
      <c r="T14" s="1">
        <v>1.2347189999999999E-7</v>
      </c>
      <c r="U14" s="1">
        <v>2.8916230000000001E-5</v>
      </c>
      <c r="V14">
        <v>0.92933200000000005</v>
      </c>
      <c r="W14">
        <v>12.87778</v>
      </c>
      <c r="X14" s="1">
        <v>1.4677230000000001E-9</v>
      </c>
      <c r="Y14" s="1">
        <v>3.0555529999999999E-7</v>
      </c>
      <c r="Z14">
        <v>0.9293264</v>
      </c>
      <c r="AA14">
        <v>11.740780000000001</v>
      </c>
      <c r="AB14" s="1">
        <v>3.7152250000000002E-11</v>
      </c>
      <c r="AC14" s="1">
        <v>1.1745359999999999E-8</v>
      </c>
      <c r="AD14">
        <v>0.92931900000000001</v>
      </c>
      <c r="AE14">
        <v>10.938549999999999</v>
      </c>
      <c r="AF14" s="1">
        <v>1.6613420000000001E-11</v>
      </c>
      <c r="AG14" s="1">
        <v>7.2093849999999997E-9</v>
      </c>
      <c r="AH14">
        <v>0.92810709999999996</v>
      </c>
      <c r="AI14">
        <v>10.80763</v>
      </c>
      <c r="AJ14" s="1">
        <v>1.6704949999999999E-11</v>
      </c>
      <c r="AK14" s="1">
        <v>7.3175080000000001E-9</v>
      </c>
      <c r="AL14">
        <v>0.92250460000000001</v>
      </c>
      <c r="AM14">
        <v>11.165889999999999</v>
      </c>
      <c r="AN14" s="1">
        <v>2.6612339999999999E-11</v>
      </c>
      <c r="AO14" s="1">
        <v>1.170211E-8</v>
      </c>
      <c r="AP14">
        <v>0.91443339999999995</v>
      </c>
      <c r="AQ14">
        <v>13.00337</v>
      </c>
      <c r="AR14" s="1">
        <v>3.5591769999999997E-11</v>
      </c>
      <c r="AS14" s="1">
        <v>1.566839E-8</v>
      </c>
      <c r="AT14">
        <v>0.90623929999999997</v>
      </c>
      <c r="AU14">
        <v>14.44342</v>
      </c>
      <c r="AV14" s="1">
        <v>3.910205E-11</v>
      </c>
      <c r="AW14" s="1">
        <v>1.7238249999999999E-8</v>
      </c>
      <c r="AX14">
        <v>0.89791169999999998</v>
      </c>
      <c r="AY14">
        <v>15.24342</v>
      </c>
      <c r="AZ14" s="1">
        <v>3.8708259999999998E-11</v>
      </c>
      <c r="BA14" s="1">
        <v>1.7092769999999999E-8</v>
      </c>
      <c r="BB14">
        <v>0.88997689999999996</v>
      </c>
      <c r="BC14">
        <v>14.63701</v>
      </c>
      <c r="BD14" s="1">
        <v>3.7049940000000002E-11</v>
      </c>
      <c r="BE14" s="1">
        <v>1.6389100000000001E-8</v>
      </c>
      <c r="BF14">
        <v>0.88355519999999999</v>
      </c>
      <c r="BG14">
        <v>12.32095</v>
      </c>
      <c r="BH14" s="1">
        <v>3.4186289999999998E-11</v>
      </c>
      <c r="BI14" s="1">
        <v>1.515573E-8</v>
      </c>
      <c r="BJ14">
        <v>0.87686560000000002</v>
      </c>
      <c r="BK14">
        <v>10.983079999999999</v>
      </c>
      <c r="BL14" s="1">
        <v>3.1929330000000001E-11</v>
      </c>
      <c r="BM14" s="1">
        <v>1.419666E-8</v>
      </c>
      <c r="BN14">
        <v>0.87240589999999996</v>
      </c>
      <c r="BO14">
        <v>10.87041</v>
      </c>
      <c r="BP14" s="1">
        <v>2.8726549999999999E-11</v>
      </c>
      <c r="BQ14" s="1">
        <v>1.27694E-8</v>
      </c>
      <c r="BR14">
        <v>0.87133879999999997</v>
      </c>
      <c r="BS14">
        <v>11.052680000000001</v>
      </c>
      <c r="BT14" s="1">
        <v>2.1095860000000001E-11</v>
      </c>
      <c r="BU14" s="1">
        <v>9.3359679999999997E-9</v>
      </c>
      <c r="BV14">
        <v>0.87114009999999997</v>
      </c>
      <c r="BW14">
        <v>12.563140000000001</v>
      </c>
      <c r="BX14" s="1">
        <v>1.3936949999999999E-11</v>
      </c>
      <c r="BY14" s="1">
        <v>6.1518269999999997E-9</v>
      </c>
      <c r="BZ14">
        <v>0.87107310000000004</v>
      </c>
      <c r="CA14">
        <v>13.091760000000001</v>
      </c>
      <c r="CB14" s="1">
        <v>9.7084999999999997E-12</v>
      </c>
      <c r="CC14" s="1">
        <v>4.2816749999999997E-9</v>
      </c>
      <c r="CD14">
        <v>0.87111360000000004</v>
      </c>
      <c r="CE14">
        <v>13.052009999999999</v>
      </c>
      <c r="CF14" s="1">
        <v>7.5193310000000002E-12</v>
      </c>
      <c r="CG14" s="1">
        <v>3.3135050000000001E-9</v>
      </c>
      <c r="CH14">
        <v>0.87110319999999997</v>
      </c>
      <c r="CI14">
        <v>12.641540000000001</v>
      </c>
      <c r="CJ14" s="1">
        <v>6.3474800000000003E-12</v>
      </c>
      <c r="CK14" s="1">
        <v>2.7953960000000001E-9</v>
      </c>
      <c r="CL14">
        <v>0.8711238</v>
      </c>
      <c r="CM14">
        <v>11.485150000000001</v>
      </c>
      <c r="CN14" s="1">
        <v>5.6500859999999999E-12</v>
      </c>
      <c r="CO14" s="1">
        <v>2.4857389999999998E-9</v>
      </c>
      <c r="CP14">
        <v>0.87108180000000002</v>
      </c>
      <c r="CQ14">
        <v>11.12805</v>
      </c>
      <c r="CR14" s="1">
        <v>5.188887E-12</v>
      </c>
      <c r="CS14" s="1">
        <v>2.2810309999999998E-9</v>
      </c>
      <c r="CT14">
        <v>0.87111380000000005</v>
      </c>
      <c r="CU14">
        <v>11.02577</v>
      </c>
      <c r="CV14" s="1">
        <v>4.849964E-12</v>
      </c>
      <c r="CW14" s="1">
        <v>2.129999E-9</v>
      </c>
      <c r="CX14">
        <v>0.87111689999999997</v>
      </c>
      <c r="CY14">
        <v>11.412039999999999</v>
      </c>
      <c r="CZ14" s="1">
        <v>4.5668199999999997E-12</v>
      </c>
      <c r="DA14" s="1">
        <v>2.0036049999999999E-9</v>
      </c>
      <c r="DB14">
        <v>0.87110849999999995</v>
      </c>
      <c r="DC14">
        <v>13.025</v>
      </c>
      <c r="DD14" s="1">
        <v>4.3314090000000002E-12</v>
      </c>
      <c r="DE14" s="1">
        <v>1.8982099999999998E-9</v>
      </c>
      <c r="DF14">
        <v>0.87111720000000004</v>
      </c>
      <c r="DG14">
        <v>15.00301</v>
      </c>
      <c r="DH14" s="1">
        <v>4.1164860000000001E-12</v>
      </c>
      <c r="DI14" s="1">
        <v>1.801827E-9</v>
      </c>
      <c r="DJ14">
        <v>0.87110940000000003</v>
      </c>
      <c r="DK14">
        <v>17.573689999999999</v>
      </c>
      <c r="DL14" s="1">
        <v>3.9308310000000003E-12</v>
      </c>
      <c r="DM14" s="1">
        <v>1.7183880000000001E-9</v>
      </c>
      <c r="DN14">
        <v>0.87111510000000003</v>
      </c>
      <c r="DO14">
        <v>18.939</v>
      </c>
      <c r="DP14" s="1">
        <v>3.7483270000000003E-12</v>
      </c>
      <c r="DQ14" s="1">
        <v>1.635962E-9</v>
      </c>
      <c r="DR14">
        <v>0.87110390000000004</v>
      </c>
      <c r="DS14">
        <v>15.005089999999999</v>
      </c>
      <c r="DT14" s="1">
        <v>3.5948290000000002E-12</v>
      </c>
      <c r="DU14" s="1">
        <v>1.566342E-9</v>
      </c>
      <c r="DV14">
        <v>0.87111340000000004</v>
      </c>
      <c r="DW14">
        <v>11.45825</v>
      </c>
      <c r="DX14" s="1">
        <v>3.4464179999999998E-12</v>
      </c>
      <c r="DY14" s="1">
        <v>1.4989350000000001E-9</v>
      </c>
      <c r="DZ14">
        <v>0.871112</v>
      </c>
      <c r="EA14">
        <v>11.14236</v>
      </c>
      <c r="EB14" s="1">
        <v>3.3110550000000002E-12</v>
      </c>
      <c r="EC14" s="1">
        <v>1.4369720000000001E-9</v>
      </c>
      <c r="ED14">
        <v>0.87113649999999998</v>
      </c>
      <c r="EE14">
        <v>11.280749999999999</v>
      </c>
      <c r="EF14" s="1">
        <v>3.1723510000000001E-12</v>
      </c>
      <c r="EG14" s="1">
        <v>1.37352E-9</v>
      </c>
      <c r="EH14">
        <v>0.87111430000000001</v>
      </c>
      <c r="EI14">
        <v>12.321960000000001</v>
      </c>
      <c r="EJ14" s="1">
        <v>3.0566980000000001E-12</v>
      </c>
      <c r="EK14" s="1">
        <v>1.3203260000000001E-9</v>
      </c>
      <c r="EL14">
        <v>0.87110929999999998</v>
      </c>
      <c r="EM14">
        <v>14.281510000000001</v>
      </c>
      <c r="EN14" s="1">
        <v>2.9405580000000002E-12</v>
      </c>
      <c r="EO14" s="1">
        <v>1.2670669999999999E-9</v>
      </c>
      <c r="EP14">
        <v>0.87111170000000004</v>
      </c>
      <c r="EQ14">
        <v>17.919599999999999</v>
      </c>
      <c r="ER14" s="1">
        <v>2.8327049999999999E-12</v>
      </c>
      <c r="ES14" s="1">
        <v>1.2179810000000001E-9</v>
      </c>
      <c r="ET14">
        <v>0.87110449999999995</v>
      </c>
      <c r="EU14">
        <v>18.493919999999999</v>
      </c>
      <c r="EV14" s="1">
        <v>2.7251860000000001E-12</v>
      </c>
      <c r="EW14" s="1">
        <v>1.169574E-9</v>
      </c>
      <c r="EX14">
        <v>0.8711063</v>
      </c>
      <c r="EY14">
        <v>14.3695</v>
      </c>
      <c r="EZ14" s="1">
        <v>2.6230549999999999E-12</v>
      </c>
      <c r="FA14" s="1">
        <v>1.1236849999999999E-9</v>
      </c>
      <c r="FB14">
        <v>0.871112</v>
      </c>
      <c r="FC14">
        <v>11.402369999999999</v>
      </c>
      <c r="FD14" s="1">
        <v>2.5280679999999998E-12</v>
      </c>
      <c r="FE14" s="1">
        <v>1.081258E-9</v>
      </c>
      <c r="FF14">
        <v>0.871112</v>
      </c>
      <c r="FG14">
        <v>11.13945</v>
      </c>
      <c r="FH14" s="1">
        <v>2.4276259999999999E-12</v>
      </c>
      <c r="FI14" s="1">
        <v>1.0368309999999999E-9</v>
      </c>
      <c r="FJ14">
        <v>0.87109990000000004</v>
      </c>
      <c r="FK14">
        <v>11.465809999999999</v>
      </c>
      <c r="FL14" s="1">
        <v>2.3402939999999998E-12</v>
      </c>
      <c r="FM14" s="1">
        <v>9.983063000000001E-10</v>
      </c>
      <c r="FN14">
        <v>0.87110880000000002</v>
      </c>
      <c r="FO14">
        <v>13.23465</v>
      </c>
      <c r="FP14" s="1">
        <v>2.249064E-12</v>
      </c>
      <c r="FQ14" s="1">
        <v>9.5844200000000007E-10</v>
      </c>
      <c r="FR14">
        <v>0.87113859999999999</v>
      </c>
      <c r="FS14">
        <v>14.48368</v>
      </c>
      <c r="FT14" s="1">
        <v>2.1627420000000001E-12</v>
      </c>
      <c r="FU14" s="1">
        <v>9.2100520000000003E-10</v>
      </c>
      <c r="FV14">
        <v>0.87111749999999999</v>
      </c>
      <c r="FW14">
        <v>15.13918</v>
      </c>
      <c r="FX14" s="1">
        <v>2.0861510000000001E-12</v>
      </c>
      <c r="FY14" s="1">
        <v>8.8782130000000004E-10</v>
      </c>
      <c r="FZ14">
        <v>0.87111110000000003</v>
      </c>
      <c r="GA14">
        <v>13.82166</v>
      </c>
      <c r="GB14" s="1">
        <v>2.0058970000000001E-12</v>
      </c>
      <c r="GC14" s="1">
        <v>8.5326829999999997E-10</v>
      </c>
      <c r="GD14">
        <v>0.87111079999999996</v>
      </c>
      <c r="GE14">
        <v>12.45762</v>
      </c>
      <c r="GF14" s="1">
        <v>1.9332220000000001E-12</v>
      </c>
      <c r="GG14" s="1">
        <v>8.2213000000000003E-10</v>
      </c>
      <c r="GH14">
        <v>0.87111289999999997</v>
      </c>
      <c r="GI14">
        <v>11.3405</v>
      </c>
      <c r="GJ14" s="1">
        <v>1.8582809999999998E-12</v>
      </c>
      <c r="GK14" s="1">
        <v>7.9002729999999998E-10</v>
      </c>
      <c r="GL14">
        <v>0.87111859999999997</v>
      </c>
      <c r="GM14">
        <v>11.21236</v>
      </c>
      <c r="GN14" s="1">
        <v>1.787325E-12</v>
      </c>
      <c r="GO14" s="1">
        <v>7.5974699999999996E-10</v>
      </c>
      <c r="GP14">
        <v>0.87110650000000001</v>
      </c>
      <c r="GQ14">
        <v>11.523160000000001</v>
      </c>
      <c r="GR14" s="1">
        <v>1.723744E-12</v>
      </c>
      <c r="GS14" s="1">
        <v>7.326148E-10</v>
      </c>
      <c r="GT14">
        <v>0.87111819999999995</v>
      </c>
      <c r="GU14">
        <v>14.099880000000001</v>
      </c>
      <c r="GV14" s="1">
        <v>1.6603370000000001E-12</v>
      </c>
      <c r="GW14" s="1">
        <v>7.0558909999999996E-10</v>
      </c>
      <c r="GX14">
        <v>0.87110690000000002</v>
      </c>
      <c r="GY14">
        <v>15.639519999999999</v>
      </c>
      <c r="GZ14" s="1">
        <v>1.598512E-12</v>
      </c>
      <c r="HA14" s="1">
        <v>6.7929650000000004E-10</v>
      </c>
      <c r="HB14">
        <v>0.87111459999999996</v>
      </c>
      <c r="HC14">
        <v>16.746410000000001</v>
      </c>
      <c r="HD14" s="1">
        <v>1.5395319999999999E-12</v>
      </c>
      <c r="HE14" s="1">
        <v>6.5416729999999999E-10</v>
      </c>
      <c r="HF14">
        <v>0.87111640000000001</v>
      </c>
      <c r="HG14">
        <v>16.082619999999999</v>
      </c>
      <c r="HH14" s="1">
        <v>1.482684E-12</v>
      </c>
      <c r="HI14" s="1">
        <v>6.2998330000000005E-10</v>
      </c>
      <c r="HJ14">
        <v>0.87111229999999995</v>
      </c>
      <c r="HK14">
        <v>12.93521</v>
      </c>
      <c r="HL14" s="1">
        <v>1.4302580000000001E-12</v>
      </c>
      <c r="HM14" s="1">
        <v>6.0771640000000004E-10</v>
      </c>
      <c r="HN14">
        <v>0.87110639999999995</v>
      </c>
      <c r="HO14">
        <v>11.51704</v>
      </c>
      <c r="HP14" s="1">
        <v>1.380333E-12</v>
      </c>
      <c r="HQ14" s="1">
        <v>5.8650799999999996E-10</v>
      </c>
      <c r="HR14">
        <v>0.87111499999999997</v>
      </c>
      <c r="HS14">
        <v>11.36636</v>
      </c>
      <c r="HT14" s="1">
        <v>1.3307929999999999E-12</v>
      </c>
      <c r="HU14" s="1">
        <v>5.6540580000000002E-10</v>
      </c>
      <c r="HV14">
        <v>0.87114040000000004</v>
      </c>
      <c r="HW14">
        <v>11.80372</v>
      </c>
      <c r="HX14" s="1">
        <v>1.281505E-12</v>
      </c>
      <c r="HY14" s="1">
        <v>5.4450209999999998E-10</v>
      </c>
      <c r="HZ14">
        <v>0.87111019999999995</v>
      </c>
      <c r="IA14">
        <v>14.77111</v>
      </c>
      <c r="IB14" s="1">
        <v>1.237174E-12</v>
      </c>
      <c r="IC14" s="1">
        <v>5.2568530000000002E-10</v>
      </c>
      <c r="ID14">
        <v>0.8711004</v>
      </c>
      <c r="IE14">
        <v>18.841719999999999</v>
      </c>
      <c r="IF14" s="1">
        <v>1.1950889999999999E-12</v>
      </c>
      <c r="IG14" s="1">
        <v>5.0778700000000004E-10</v>
      </c>
      <c r="IH14">
        <v>0.8711082</v>
      </c>
      <c r="II14">
        <v>20.964670000000002</v>
      </c>
      <c r="IJ14" s="1">
        <v>1.1543949999999999E-12</v>
      </c>
      <c r="IK14" s="1">
        <v>4.9050729999999996E-10</v>
      </c>
      <c r="IL14">
        <v>0.87111850000000002</v>
      </c>
      <c r="IM14">
        <v>18.45008</v>
      </c>
      <c r="IN14" s="1">
        <v>1.11473E-12</v>
      </c>
      <c r="IO14" s="1">
        <v>4.7361619999999999E-10</v>
      </c>
      <c r="IP14">
        <v>0.87111050000000001</v>
      </c>
      <c r="IQ14">
        <v>13.63425</v>
      </c>
      <c r="IR14" s="1">
        <v>1.077006E-12</v>
      </c>
      <c r="IS14" s="1">
        <v>4.5760360000000001E-10</v>
      </c>
      <c r="IT14">
        <v>0.87111380000000005</v>
      </c>
      <c r="IU14">
        <v>11.541270000000001</v>
      </c>
      <c r="IV14" s="1">
        <v>1.041104E-12</v>
      </c>
      <c r="IW14" s="1">
        <v>4.4233650000000002E-10</v>
      </c>
      <c r="IX14">
        <v>0.87111720000000004</v>
      </c>
      <c r="IY14">
        <v>11.38758</v>
      </c>
      <c r="IZ14" s="1">
        <v>1.0072610000000001E-12</v>
      </c>
      <c r="JA14" s="1">
        <v>4.2798070000000002E-10</v>
      </c>
      <c r="JB14">
        <v>0.87111870000000002</v>
      </c>
      <c r="JC14">
        <v>11.59516</v>
      </c>
      <c r="JD14" s="1">
        <v>9.7249770000000003E-13</v>
      </c>
      <c r="JE14" s="1">
        <v>4.1323569999999999E-10</v>
      </c>
      <c r="JF14">
        <v>0.87111609999999995</v>
      </c>
      <c r="JG14">
        <v>13.955590000000001</v>
      </c>
      <c r="JH14" s="1">
        <v>9.4205479999999995E-13</v>
      </c>
      <c r="JI14" s="1">
        <v>4.0024280000000002E-10</v>
      </c>
      <c r="JJ14">
        <v>0.87111689999999997</v>
      </c>
      <c r="JK14">
        <v>14.72251</v>
      </c>
      <c r="JL14" s="1">
        <v>9.0978589999999996E-13</v>
      </c>
      <c r="JM14" s="1">
        <v>3.8676520000000002E-10</v>
      </c>
      <c r="JN14">
        <v>0.87111490000000003</v>
      </c>
      <c r="JO14">
        <v>13.37279</v>
      </c>
      <c r="JP14" s="1">
        <v>8.7381099999999996E-13</v>
      </c>
      <c r="JQ14" s="1">
        <v>3.7242969999999998E-10</v>
      </c>
      <c r="JR14">
        <v>0.8711063</v>
      </c>
      <c r="JS14">
        <v>12.341480000000001</v>
      </c>
      <c r="JT14" s="1">
        <v>8.376497E-13</v>
      </c>
      <c r="JU14" s="1">
        <v>3.5790030000000002E-10</v>
      </c>
      <c r="JV14">
        <v>0.87110980000000005</v>
      </c>
      <c r="JW14">
        <v>12.11665</v>
      </c>
      <c r="JX14" s="1">
        <v>8.0579829999999999E-13</v>
      </c>
      <c r="JY14" s="1">
        <v>3.4513279999999999E-10</v>
      </c>
      <c r="JZ14">
        <v>0.871116</v>
      </c>
      <c r="KA14">
        <v>11.60853</v>
      </c>
      <c r="KB14" s="1">
        <v>7.7434849999999997E-13</v>
      </c>
      <c r="KC14" s="1">
        <v>3.324024E-10</v>
      </c>
      <c r="KD14">
        <v>0.87110639999999995</v>
      </c>
      <c r="KE14">
        <v>11.50177</v>
      </c>
      <c r="KF14" s="1">
        <v>7.4489539999999996E-13</v>
      </c>
      <c r="KG14" s="1">
        <v>3.204454E-10</v>
      </c>
      <c r="KH14">
        <v>0.87111380000000005</v>
      </c>
      <c r="KI14">
        <v>11.645580000000001</v>
      </c>
      <c r="KJ14" s="1">
        <v>7.1719079999999995E-13</v>
      </c>
      <c r="KK14" s="1">
        <v>3.0915570000000002E-10</v>
      </c>
      <c r="KL14">
        <v>0.8711084</v>
      </c>
      <c r="KM14">
        <v>13.9801</v>
      </c>
      <c r="KN14" s="1">
        <v>6.9040209999999997E-13</v>
      </c>
      <c r="KO14" s="1">
        <v>2.981745E-10</v>
      </c>
      <c r="KP14">
        <v>0.87111170000000004</v>
      </c>
      <c r="KQ14">
        <v>18.555430000000001</v>
      </c>
      <c r="KR14" s="1">
        <v>6.6451489999999996E-13</v>
      </c>
      <c r="KS14" s="1">
        <v>2.875315E-10</v>
      </c>
      <c r="KT14">
        <v>0.87110100000000001</v>
      </c>
      <c r="KU14">
        <v>21.98272</v>
      </c>
      <c r="KV14" s="1">
        <v>6.4060040000000005E-13</v>
      </c>
      <c r="KW14" s="1">
        <v>2.776968E-10</v>
      </c>
      <c r="KX14">
        <v>0.87111099999999997</v>
      </c>
      <c r="KY14">
        <v>19.783329999999999</v>
      </c>
      <c r="KZ14" s="1">
        <v>6.1704089999999998E-13</v>
      </c>
      <c r="LA14" s="1">
        <v>2.6794009999999999E-10</v>
      </c>
      <c r="LB14">
        <v>0.87111740000000004</v>
      </c>
      <c r="LC14">
        <v>14.40673</v>
      </c>
      <c r="LD14" s="1">
        <v>5.9483429999999996E-13</v>
      </c>
      <c r="LE14" s="1">
        <v>2.587052E-10</v>
      </c>
      <c r="LF14">
        <v>0.87113739999999995</v>
      </c>
      <c r="LG14">
        <v>11.720409999999999</v>
      </c>
      <c r="LH14" s="1">
        <v>5.7347589999999995E-13</v>
      </c>
      <c r="LI14" s="1">
        <v>2.4981179999999999E-10</v>
      </c>
      <c r="LJ14">
        <v>0.87110920000000003</v>
      </c>
      <c r="LK14">
        <v>11.49643</v>
      </c>
      <c r="LL14" s="1">
        <v>5.5286840000000003E-13</v>
      </c>
      <c r="LM14" s="1">
        <v>2.4119710000000001E-10</v>
      </c>
      <c r="LN14">
        <v>0.871112</v>
      </c>
      <c r="LO14">
        <v>11.59666</v>
      </c>
      <c r="LP14" s="1">
        <v>5.3392339999999995E-13</v>
      </c>
      <c r="LQ14" s="1">
        <v>2.332779E-10</v>
      </c>
      <c r="LR14">
        <v>0.87112250000000002</v>
      </c>
      <c r="LS14">
        <v>13.104469999999999</v>
      </c>
      <c r="LT14" s="1">
        <v>5.1568360000000004E-13</v>
      </c>
      <c r="LU14" s="1">
        <v>2.256162E-10</v>
      </c>
      <c r="LV14">
        <v>0.87110670000000001</v>
      </c>
      <c r="LW14">
        <v>14.69398</v>
      </c>
      <c r="LX14" s="1">
        <v>4.974058E-13</v>
      </c>
      <c r="LY14" s="1">
        <v>2.1792130000000001E-10</v>
      </c>
      <c r="LZ14">
        <v>0.87111519999999998</v>
      </c>
      <c r="MA14">
        <v>14.5154</v>
      </c>
      <c r="MB14" s="1">
        <v>4.7999719999999997E-13</v>
      </c>
      <c r="MC14" s="1">
        <v>2.1058120000000001E-10</v>
      </c>
      <c r="MD14">
        <v>0.87111499999999997</v>
      </c>
      <c r="ME14">
        <v>14.12908</v>
      </c>
      <c r="MF14" s="1">
        <v>4.6346440000000004E-13</v>
      </c>
      <c r="MG14" s="1">
        <v>2.036056E-10</v>
      </c>
      <c r="MH14">
        <v>0.87111229999999995</v>
      </c>
      <c r="MI14">
        <v>13.16333</v>
      </c>
      <c r="MJ14" s="1">
        <v>4.4832529999999998E-13</v>
      </c>
      <c r="MK14" s="1">
        <v>1.972146E-10</v>
      </c>
      <c r="ML14">
        <v>0.871147</v>
      </c>
      <c r="MM14">
        <v>11.66039</v>
      </c>
      <c r="MN14" s="1">
        <v>4.3289110000000002E-13</v>
      </c>
      <c r="MO14" s="1">
        <v>1.9071579999999999E-10</v>
      </c>
      <c r="MP14">
        <v>0.87111669999999997</v>
      </c>
      <c r="MQ14">
        <v>11.498749999999999</v>
      </c>
      <c r="MR14" s="1">
        <v>4.1746000000000002E-13</v>
      </c>
      <c r="MS14" s="1">
        <v>1.8420070000000001E-10</v>
      </c>
      <c r="MT14">
        <v>0.87111620000000001</v>
      </c>
      <c r="MU14">
        <v>11.78509</v>
      </c>
      <c r="MV14" s="1">
        <v>4.0312100000000002E-13</v>
      </c>
      <c r="MW14" s="1">
        <v>1.7814240000000001E-10</v>
      </c>
      <c r="MX14">
        <v>0.87110989999999999</v>
      </c>
      <c r="MY14">
        <v>13.58052</v>
      </c>
      <c r="MZ14" s="1">
        <v>3.8920339999999999E-13</v>
      </c>
      <c r="NA14" s="1">
        <v>1.7223789999999999E-10</v>
      </c>
      <c r="NB14">
        <v>0.87111530000000004</v>
      </c>
      <c r="NC14">
        <v>14.54008</v>
      </c>
      <c r="ND14" s="1">
        <v>3.7591420000000001E-13</v>
      </c>
      <c r="NE14" s="1">
        <v>1.6659689999999999E-10</v>
      </c>
      <c r="NF14">
        <v>0.8711122</v>
      </c>
      <c r="NG14">
        <v>16.100449999999999</v>
      </c>
      <c r="NH14" s="1">
        <v>3.6350480000000001E-13</v>
      </c>
      <c r="NI14" s="1">
        <v>1.6132509999999999E-10</v>
      </c>
      <c r="NJ14">
        <v>0.87111749999999999</v>
      </c>
      <c r="NK14">
        <v>17.447389999999999</v>
      </c>
      <c r="NL14" s="1">
        <v>3.5067640000000002E-13</v>
      </c>
      <c r="NM14" s="1">
        <v>1.558413E-10</v>
      </c>
      <c r="NN14">
        <v>0.87111099999999997</v>
      </c>
      <c r="NO14">
        <v>15.61135</v>
      </c>
      <c r="NP14" s="1">
        <v>3.3863839999999999E-13</v>
      </c>
      <c r="NQ14" s="1">
        <v>1.506922E-10</v>
      </c>
      <c r="NR14">
        <v>0.87111680000000002</v>
      </c>
      <c r="NS14">
        <v>11.94176</v>
      </c>
      <c r="NT14" s="1">
        <v>3.2721200000000002E-13</v>
      </c>
      <c r="NU14" s="1">
        <v>1.458008E-10</v>
      </c>
      <c r="NV14">
        <v>0.87111530000000004</v>
      </c>
      <c r="NW14">
        <v>11.590479999999999</v>
      </c>
      <c r="NX14" s="1">
        <v>3.1692190000000001E-13</v>
      </c>
      <c r="NY14" s="1">
        <v>1.4140280000000001E-10</v>
      </c>
      <c r="NZ14">
        <v>0.87111090000000002</v>
      </c>
      <c r="OA14">
        <v>11.708019999999999</v>
      </c>
      <c r="OB14" s="1">
        <v>3.0618850000000002E-13</v>
      </c>
      <c r="OC14" s="1">
        <v>1.3676790000000001E-10</v>
      </c>
      <c r="OD14">
        <v>0.87111320000000003</v>
      </c>
      <c r="OE14">
        <v>13.61107</v>
      </c>
      <c r="OF14" s="1">
        <v>2.9649279999999998E-13</v>
      </c>
      <c r="OG14" s="1">
        <v>1.3256950000000001E-10</v>
      </c>
      <c r="OH14">
        <v>0.87111340000000004</v>
      </c>
      <c r="OI14">
        <v>13.87811</v>
      </c>
      <c r="OJ14" s="1">
        <v>2.8654669999999999E-13</v>
      </c>
      <c r="OK14" s="1">
        <v>1.282437E-10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1.2340949999999999</v>
      </c>
      <c r="G15">
        <v>10.946249999999999</v>
      </c>
      <c r="H15" s="1">
        <v>6.6492499999999996E-2</v>
      </c>
      <c r="I15">
        <v>12.18069</v>
      </c>
      <c r="J15">
        <v>1.2339310000000001</v>
      </c>
      <c r="K15">
        <v>12.09202</v>
      </c>
      <c r="L15" s="1">
        <v>8.963965E-4</v>
      </c>
      <c r="M15">
        <v>0.1637112</v>
      </c>
      <c r="N15">
        <v>1.2340530000000001</v>
      </c>
      <c r="O15">
        <v>11.73977</v>
      </c>
      <c r="P15" s="1">
        <v>1.1989060000000001E-5</v>
      </c>
      <c r="Q15" s="1">
        <v>2.143776E-3</v>
      </c>
      <c r="R15">
        <v>1.2341070000000001</v>
      </c>
      <c r="S15">
        <v>12.910500000000001</v>
      </c>
      <c r="T15" s="1">
        <v>1.6883769999999999E-7</v>
      </c>
      <c r="U15" s="1">
        <v>3.1569780000000003E-5</v>
      </c>
      <c r="V15">
        <v>1.2341569999999999</v>
      </c>
      <c r="W15">
        <v>12.99817</v>
      </c>
      <c r="X15" s="1">
        <v>9.5849279999999997E-9</v>
      </c>
      <c r="Y15" s="1">
        <v>3.5144650000000001E-6</v>
      </c>
      <c r="Z15">
        <v>1.2341880000000001</v>
      </c>
      <c r="AA15">
        <v>11.842549999999999</v>
      </c>
      <c r="AB15" s="1">
        <v>6.5815789999999996E-9</v>
      </c>
      <c r="AC15" s="1">
        <v>2.7863049999999998E-6</v>
      </c>
      <c r="AD15">
        <v>1.2342219999999999</v>
      </c>
      <c r="AE15">
        <v>10.942489999999999</v>
      </c>
      <c r="AF15" s="1">
        <v>5.961445E-9</v>
      </c>
      <c r="AG15" s="1">
        <v>2.5238580000000002E-6</v>
      </c>
      <c r="AH15">
        <v>1.230305</v>
      </c>
      <c r="AI15">
        <v>10.799670000000001</v>
      </c>
      <c r="AJ15" s="1">
        <v>6.1032750000000001E-9</v>
      </c>
      <c r="AK15" s="1">
        <v>2.5798339999999999E-6</v>
      </c>
      <c r="AL15">
        <v>1.2204649999999999</v>
      </c>
      <c r="AM15">
        <v>11.15418</v>
      </c>
      <c r="AN15" s="1">
        <v>9.7571910000000006E-9</v>
      </c>
      <c r="AO15" s="1">
        <v>4.1140550000000004E-6</v>
      </c>
      <c r="AP15">
        <v>1.209128</v>
      </c>
      <c r="AQ15">
        <v>13.075570000000001</v>
      </c>
      <c r="AR15" s="1">
        <v>1.2997649999999999E-8</v>
      </c>
      <c r="AS15" s="1">
        <v>5.4628740000000004E-6</v>
      </c>
      <c r="AT15">
        <v>1.198053</v>
      </c>
      <c r="AU15">
        <v>14.630570000000001</v>
      </c>
      <c r="AV15" s="1">
        <v>1.423306E-8</v>
      </c>
      <c r="AW15" s="1">
        <v>5.967599E-6</v>
      </c>
      <c r="AX15">
        <v>1.18692</v>
      </c>
      <c r="AY15">
        <v>15.48053</v>
      </c>
      <c r="AZ15" s="1">
        <v>1.4049680000000001E-8</v>
      </c>
      <c r="BA15" s="1">
        <v>5.8754989999999997E-6</v>
      </c>
      <c r="BB15">
        <v>1.176083</v>
      </c>
      <c r="BC15">
        <v>14.90471</v>
      </c>
      <c r="BD15" s="1">
        <v>1.3414500000000001E-8</v>
      </c>
      <c r="BE15" s="1">
        <v>5.5927580000000002E-6</v>
      </c>
      <c r="BF15">
        <v>1.1652290000000001</v>
      </c>
      <c r="BG15">
        <v>12.498570000000001</v>
      </c>
      <c r="BH15" s="1">
        <v>1.2367809999999999E-8</v>
      </c>
      <c r="BI15" s="1">
        <v>5.1437810000000003E-6</v>
      </c>
      <c r="BJ15">
        <v>1.1538569999999999</v>
      </c>
      <c r="BK15">
        <v>11.00503</v>
      </c>
      <c r="BL15" s="1">
        <v>1.155174E-8</v>
      </c>
      <c r="BM15" s="1">
        <v>4.7934410000000002E-6</v>
      </c>
      <c r="BN15">
        <v>1.14564</v>
      </c>
      <c r="BO15">
        <v>10.85741</v>
      </c>
      <c r="BP15" s="1">
        <v>1.035793E-8</v>
      </c>
      <c r="BQ15" s="1">
        <v>4.2865670000000003E-6</v>
      </c>
      <c r="BR15">
        <v>1.1434660000000001</v>
      </c>
      <c r="BS15">
        <v>11.04072</v>
      </c>
      <c r="BT15" s="1">
        <v>7.5513379999999995E-9</v>
      </c>
      <c r="BU15" s="1">
        <v>3.115942E-6</v>
      </c>
      <c r="BV15">
        <v>1.1430560000000001</v>
      </c>
      <c r="BW15">
        <v>12.592000000000001</v>
      </c>
      <c r="BX15" s="1">
        <v>4.9721139999999997E-9</v>
      </c>
      <c r="BY15" s="1">
        <v>2.0469080000000001E-6</v>
      </c>
      <c r="BZ15">
        <v>1.1429849999999999</v>
      </c>
      <c r="CA15">
        <v>13.23494</v>
      </c>
      <c r="CB15" s="1">
        <v>3.4635850000000001E-9</v>
      </c>
      <c r="CC15" s="1">
        <v>1.4228209999999999E-6</v>
      </c>
      <c r="CD15">
        <v>1.1430199999999999</v>
      </c>
      <c r="CE15">
        <v>13.13415</v>
      </c>
      <c r="CF15" s="1">
        <v>2.683226E-9</v>
      </c>
      <c r="CG15" s="1">
        <v>1.1001550000000001E-6</v>
      </c>
      <c r="CH15">
        <v>1.1430359999999999</v>
      </c>
      <c r="CI15">
        <v>12.82352</v>
      </c>
      <c r="CJ15" s="1">
        <v>2.265252E-9</v>
      </c>
      <c r="CK15" s="1">
        <v>9.2736399999999997E-7</v>
      </c>
      <c r="CL15">
        <v>1.1430750000000001</v>
      </c>
      <c r="CM15">
        <v>11.530810000000001</v>
      </c>
      <c r="CN15" s="1">
        <v>2.0151710000000001E-9</v>
      </c>
      <c r="CO15" s="1">
        <v>8.2378680000000003E-7</v>
      </c>
      <c r="CP15">
        <v>1.1430560000000001</v>
      </c>
      <c r="CQ15">
        <v>11.13364</v>
      </c>
      <c r="CR15" s="1">
        <v>1.849623E-9</v>
      </c>
      <c r="CS15" s="1">
        <v>7.552336E-7</v>
      </c>
      <c r="CT15">
        <v>1.1430549999999999</v>
      </c>
      <c r="CU15">
        <v>11.019310000000001</v>
      </c>
      <c r="CV15" s="1">
        <v>1.7273890000000001E-9</v>
      </c>
      <c r="CW15" s="1">
        <v>7.045634E-7</v>
      </c>
      <c r="CX15">
        <v>1.143106</v>
      </c>
      <c r="CY15">
        <v>11.400589999999999</v>
      </c>
      <c r="CZ15" s="1">
        <v>1.6250610000000001E-9</v>
      </c>
      <c r="DA15" s="1">
        <v>6.6212039999999997E-7</v>
      </c>
      <c r="DB15">
        <v>1.143097</v>
      </c>
      <c r="DC15">
        <v>13.07799</v>
      </c>
      <c r="DD15" s="1">
        <v>1.539584E-9</v>
      </c>
      <c r="DE15" s="1">
        <v>6.2659109999999997E-7</v>
      </c>
      <c r="DF15">
        <v>1.143092</v>
      </c>
      <c r="DG15">
        <v>15.16633</v>
      </c>
      <c r="DH15" s="1">
        <v>1.4613979999999999E-9</v>
      </c>
      <c r="DI15" s="1">
        <v>5.9405420000000004E-7</v>
      </c>
      <c r="DJ15">
        <v>1.1431</v>
      </c>
      <c r="DK15">
        <v>17.864260000000002</v>
      </c>
      <c r="DL15" s="1">
        <v>1.3938350000000001E-9</v>
      </c>
      <c r="DM15" s="1">
        <v>5.6581339999999995E-7</v>
      </c>
      <c r="DN15">
        <v>1.1430959999999999</v>
      </c>
      <c r="DO15">
        <v>19.384319999999999</v>
      </c>
      <c r="DP15" s="1">
        <v>1.326914E-9</v>
      </c>
      <c r="DQ15" s="1">
        <v>5.3781289999999995E-7</v>
      </c>
      <c r="DR15">
        <v>1.1430899999999999</v>
      </c>
      <c r="DS15">
        <v>15.433479999999999</v>
      </c>
      <c r="DT15" s="1">
        <v>1.2704799999999999E-9</v>
      </c>
      <c r="DU15" s="1">
        <v>5.140564E-7</v>
      </c>
      <c r="DV15">
        <v>1.1430990000000001</v>
      </c>
      <c r="DW15">
        <v>11.53899</v>
      </c>
      <c r="DX15" s="1">
        <v>1.215849E-9</v>
      </c>
      <c r="DY15" s="1">
        <v>4.9103660000000004E-7</v>
      </c>
      <c r="DZ15">
        <v>1.1430959999999999</v>
      </c>
      <c r="EA15">
        <v>11.13977</v>
      </c>
      <c r="EB15" s="1">
        <v>1.1656450000000001E-9</v>
      </c>
      <c r="EC15" s="1">
        <v>4.6973179999999998E-7</v>
      </c>
      <c r="ED15">
        <v>1.143089</v>
      </c>
      <c r="EE15">
        <v>11.27467</v>
      </c>
      <c r="EF15" s="1">
        <v>1.114149E-9</v>
      </c>
      <c r="EG15" s="1">
        <v>4.4794950000000002E-7</v>
      </c>
      <c r="EH15">
        <v>1.1430979999999999</v>
      </c>
      <c r="EI15">
        <v>12.355090000000001</v>
      </c>
      <c r="EJ15" s="1">
        <v>1.07099E-9</v>
      </c>
      <c r="EK15" s="1">
        <v>4.2956640000000002E-7</v>
      </c>
      <c r="EL15">
        <v>1.1430929999999999</v>
      </c>
      <c r="EM15">
        <v>14.3645</v>
      </c>
      <c r="EN15" s="1">
        <v>1.0278019999999999E-9</v>
      </c>
      <c r="EO15" s="1">
        <v>4.112301E-7</v>
      </c>
      <c r="EP15">
        <v>1.1430549999999999</v>
      </c>
      <c r="EQ15">
        <v>18.230699999999999</v>
      </c>
      <c r="ER15" s="1">
        <v>9.8798079999999998E-10</v>
      </c>
      <c r="ES15" s="1">
        <v>3.9444469999999998E-7</v>
      </c>
      <c r="ET15">
        <v>1.1430910000000001</v>
      </c>
      <c r="EU15">
        <v>18.950900000000001</v>
      </c>
      <c r="EV15" s="1">
        <v>9.4870190000000003E-10</v>
      </c>
      <c r="EW15" s="1">
        <v>3.7807689999999999E-7</v>
      </c>
      <c r="EX15">
        <v>1.1430979999999999</v>
      </c>
      <c r="EY15">
        <v>14.76558</v>
      </c>
      <c r="EZ15" s="1">
        <v>9.1149379999999999E-10</v>
      </c>
      <c r="FA15" s="1">
        <v>3.6257829999999998E-7</v>
      </c>
      <c r="FB15">
        <v>1.143086</v>
      </c>
      <c r="FC15">
        <v>11.45867</v>
      </c>
      <c r="FD15" s="1">
        <v>8.7707949999999998E-10</v>
      </c>
      <c r="FE15" s="1">
        <v>3.4832949999999998E-7</v>
      </c>
      <c r="FF15">
        <v>1.143086</v>
      </c>
      <c r="FG15">
        <v>11.133570000000001</v>
      </c>
      <c r="FH15" s="1">
        <v>8.4101879999999999E-10</v>
      </c>
      <c r="FI15" s="1">
        <v>3.3355130000000002E-7</v>
      </c>
      <c r="FJ15">
        <v>1.1430899999999999</v>
      </c>
      <c r="FK15">
        <v>11.45453</v>
      </c>
      <c r="FL15" s="1">
        <v>8.097921E-10</v>
      </c>
      <c r="FM15" s="1">
        <v>3.2075849999999998E-7</v>
      </c>
      <c r="FN15">
        <v>1.1430929999999999</v>
      </c>
      <c r="FO15">
        <v>13.291090000000001</v>
      </c>
      <c r="FP15" s="1">
        <v>7.7745640000000001E-10</v>
      </c>
      <c r="FQ15" s="1">
        <v>3.0764779999999999E-7</v>
      </c>
      <c r="FR15">
        <v>1.1430910000000001</v>
      </c>
      <c r="FS15">
        <v>14.64608</v>
      </c>
      <c r="FT15" s="1">
        <v>7.470827E-10</v>
      </c>
      <c r="FU15" s="1">
        <v>2.9543230000000002E-7</v>
      </c>
      <c r="FV15">
        <v>1.1431009999999999</v>
      </c>
      <c r="FW15">
        <v>15.37599</v>
      </c>
      <c r="FX15" s="1">
        <v>7.2015550000000004E-10</v>
      </c>
      <c r="FY15" s="1">
        <v>2.8460079999999998E-7</v>
      </c>
      <c r="FZ15">
        <v>1.143095</v>
      </c>
      <c r="GA15">
        <v>14.0267</v>
      </c>
      <c r="GB15" s="1">
        <v>6.9214350000000003E-10</v>
      </c>
      <c r="GC15" s="1">
        <v>2.7339560000000003E-7</v>
      </c>
      <c r="GD15">
        <v>1.1431</v>
      </c>
      <c r="GE15">
        <v>12.58291</v>
      </c>
      <c r="GF15" s="1">
        <v>6.6690429999999997E-10</v>
      </c>
      <c r="GG15" s="1">
        <v>2.6334290000000001E-7</v>
      </c>
      <c r="GH15">
        <v>1.1430979999999999</v>
      </c>
      <c r="GI15">
        <v>11.36266</v>
      </c>
      <c r="GJ15" s="1">
        <v>6.4082909999999997E-10</v>
      </c>
      <c r="GK15" s="1">
        <v>2.5299279999999998E-7</v>
      </c>
      <c r="GL15">
        <v>1.1431009999999999</v>
      </c>
      <c r="GM15">
        <v>11.205450000000001</v>
      </c>
      <c r="GN15" s="1">
        <v>6.1629770000000002E-10</v>
      </c>
      <c r="GO15" s="1">
        <v>2.4325800000000002E-7</v>
      </c>
      <c r="GP15">
        <v>1.1430910000000001</v>
      </c>
      <c r="GQ15">
        <v>11.51282</v>
      </c>
      <c r="GR15" s="1">
        <v>5.9429130000000002E-10</v>
      </c>
      <c r="GS15" s="1">
        <v>2.3453460000000001E-7</v>
      </c>
      <c r="GT15">
        <v>1.1430610000000001</v>
      </c>
      <c r="GU15">
        <v>14.166180000000001</v>
      </c>
      <c r="GV15" s="1">
        <v>5.7237470000000001E-10</v>
      </c>
      <c r="GW15" s="1">
        <v>2.2584960000000001E-7</v>
      </c>
      <c r="GX15">
        <v>1.1430929999999999</v>
      </c>
      <c r="GY15">
        <v>15.90588</v>
      </c>
      <c r="GZ15" s="1">
        <v>5.5103130000000001E-10</v>
      </c>
      <c r="HA15" s="1">
        <v>2.1743470000000001E-7</v>
      </c>
      <c r="HB15">
        <v>1.1430579999999999</v>
      </c>
      <c r="HC15">
        <v>17.018609999999999</v>
      </c>
      <c r="HD15" s="1">
        <v>5.3064610000000002E-10</v>
      </c>
      <c r="HE15" s="1">
        <v>2.0936099999999999E-7</v>
      </c>
      <c r="HF15">
        <v>1.1431009999999999</v>
      </c>
      <c r="HG15">
        <v>16.457540000000002</v>
      </c>
      <c r="HH15" s="1">
        <v>5.1102949999999999E-10</v>
      </c>
      <c r="HI15" s="1">
        <v>2.0162230000000001E-7</v>
      </c>
      <c r="HJ15">
        <v>1.1431009999999999</v>
      </c>
      <c r="HK15">
        <v>13.146699999999999</v>
      </c>
      <c r="HL15" s="1">
        <v>4.929703E-10</v>
      </c>
      <c r="HM15" s="1">
        <v>1.9449569999999999E-7</v>
      </c>
      <c r="HN15">
        <v>1.1430910000000001</v>
      </c>
      <c r="HO15">
        <v>11.54697</v>
      </c>
      <c r="HP15" s="1">
        <v>4.7578609999999996E-10</v>
      </c>
      <c r="HQ15" s="1">
        <v>1.8771019999999999E-7</v>
      </c>
      <c r="HR15">
        <v>1.1430910000000001</v>
      </c>
      <c r="HS15">
        <v>11.36599</v>
      </c>
      <c r="HT15" s="1">
        <v>4.586407E-10</v>
      </c>
      <c r="HU15" s="1">
        <v>1.8094330000000001E-7</v>
      </c>
      <c r="HV15">
        <v>1.143095</v>
      </c>
      <c r="HW15">
        <v>11.797409999999999</v>
      </c>
      <c r="HX15" s="1">
        <v>4.4170079999999998E-10</v>
      </c>
      <c r="HY15" s="1">
        <v>1.7426919999999999E-7</v>
      </c>
      <c r="HZ15">
        <v>1.143084</v>
      </c>
      <c r="IA15">
        <v>14.842599999999999</v>
      </c>
      <c r="IB15" s="1">
        <v>4.264357E-10</v>
      </c>
      <c r="IC15" s="1">
        <v>1.682481E-7</v>
      </c>
      <c r="ID15">
        <v>1.1430849999999999</v>
      </c>
      <c r="IE15">
        <v>19.146840000000001</v>
      </c>
      <c r="IF15" s="1">
        <v>4.1191760000000002E-10</v>
      </c>
      <c r="IG15" s="1">
        <v>1.6251280000000001E-7</v>
      </c>
      <c r="IH15">
        <v>1.1430979999999999</v>
      </c>
      <c r="II15">
        <v>21.508500000000002</v>
      </c>
      <c r="IJ15" s="1">
        <v>3.9789899999999998E-10</v>
      </c>
      <c r="IK15" s="1">
        <v>1.569857E-7</v>
      </c>
      <c r="IL15">
        <v>1.143103</v>
      </c>
      <c r="IM15">
        <v>19.020689999999998</v>
      </c>
      <c r="IN15" s="1">
        <v>3.841978E-10</v>
      </c>
      <c r="IO15" s="1">
        <v>1.5156939999999999E-7</v>
      </c>
      <c r="IP15">
        <v>1.143095</v>
      </c>
      <c r="IQ15">
        <v>13.957240000000001</v>
      </c>
      <c r="IR15" s="1">
        <v>3.7119469999999999E-10</v>
      </c>
      <c r="IS15" s="1">
        <v>1.464495E-7</v>
      </c>
      <c r="IT15">
        <v>1.1430990000000001</v>
      </c>
      <c r="IU15">
        <v>11.577349999999999</v>
      </c>
      <c r="IV15" s="1">
        <v>3.5882039999999998E-10</v>
      </c>
      <c r="IW15" s="1">
        <v>1.4155760000000001E-7</v>
      </c>
      <c r="IX15">
        <v>1.1431</v>
      </c>
      <c r="IY15">
        <v>11.38428</v>
      </c>
      <c r="IZ15" s="1">
        <v>3.4718970000000003E-10</v>
      </c>
      <c r="JA15" s="1">
        <v>1.3697240000000001E-7</v>
      </c>
      <c r="JB15">
        <v>1.1430610000000001</v>
      </c>
      <c r="JC15">
        <v>11.589270000000001</v>
      </c>
      <c r="JD15" s="1">
        <v>3.3521680000000002E-10</v>
      </c>
      <c r="JE15" s="1">
        <v>1.322549E-7</v>
      </c>
      <c r="JF15">
        <v>1.1431009999999999</v>
      </c>
      <c r="JG15">
        <v>14.00517</v>
      </c>
      <c r="JH15" s="1">
        <v>3.246683E-10</v>
      </c>
      <c r="JI15" s="1">
        <v>1.2808620000000001E-7</v>
      </c>
      <c r="JJ15">
        <v>1.1431</v>
      </c>
      <c r="JK15">
        <v>14.957750000000001</v>
      </c>
      <c r="JL15" s="1">
        <v>3.1373780000000002E-10</v>
      </c>
      <c r="JM15" s="1">
        <v>1.2384789999999999E-7</v>
      </c>
      <c r="JN15">
        <v>1.1430880000000001</v>
      </c>
      <c r="JO15">
        <v>13.46796</v>
      </c>
      <c r="JP15" s="1">
        <v>3.0210459999999999E-10</v>
      </c>
      <c r="JQ15" s="1">
        <v>1.195623E-7</v>
      </c>
      <c r="JR15">
        <v>1.1430959999999999</v>
      </c>
      <c r="JS15">
        <v>12.429500000000001</v>
      </c>
      <c r="JT15" s="1">
        <v>2.9031020000000002E-10</v>
      </c>
      <c r="JU15" s="1">
        <v>1.151833E-7</v>
      </c>
      <c r="JV15">
        <v>1.143095</v>
      </c>
      <c r="JW15">
        <v>12.180949999999999</v>
      </c>
      <c r="JX15" s="1">
        <v>2.799615E-10</v>
      </c>
      <c r="JY15" s="1">
        <v>1.113436E-7</v>
      </c>
      <c r="JZ15">
        <v>1.143106</v>
      </c>
      <c r="KA15">
        <v>11.62378</v>
      </c>
      <c r="KB15" s="1">
        <v>2.6963669999999999E-10</v>
      </c>
      <c r="KC15" s="1">
        <v>1.0747609999999999E-7</v>
      </c>
      <c r="KD15">
        <v>1.1430910000000001</v>
      </c>
      <c r="KE15">
        <v>11.501609999999999</v>
      </c>
      <c r="KF15" s="1">
        <v>2.599415E-10</v>
      </c>
      <c r="KG15" s="1">
        <v>1.038328E-7</v>
      </c>
      <c r="KH15">
        <v>1.1430979999999999</v>
      </c>
      <c r="KI15">
        <v>11.64002</v>
      </c>
      <c r="KJ15" s="1">
        <v>2.5078499999999998E-10</v>
      </c>
      <c r="KK15" s="1">
        <v>1.0037760000000001E-7</v>
      </c>
      <c r="KL15">
        <v>1.1430929999999999</v>
      </c>
      <c r="KM15">
        <v>14.036659999999999</v>
      </c>
      <c r="KN15" s="1">
        <v>2.4187249999999998E-10</v>
      </c>
      <c r="KO15" s="1">
        <v>9.6995719999999994E-8</v>
      </c>
      <c r="KP15">
        <v>1.143095</v>
      </c>
      <c r="KQ15">
        <v>18.816749999999999</v>
      </c>
      <c r="KR15" s="1">
        <v>2.332364E-10</v>
      </c>
      <c r="KS15" s="1">
        <v>9.3709820000000006E-8</v>
      </c>
      <c r="KT15">
        <v>1.1430880000000001</v>
      </c>
      <c r="KU15">
        <v>22.514720000000001</v>
      </c>
      <c r="KV15" s="1">
        <v>2.2527089999999999E-10</v>
      </c>
      <c r="KW15" s="1">
        <v>9.0670519999999998E-8</v>
      </c>
      <c r="KX15">
        <v>1.1430959999999999</v>
      </c>
      <c r="KY15">
        <v>20.450579999999999</v>
      </c>
      <c r="KZ15" s="1">
        <v>2.1735400000000001E-10</v>
      </c>
      <c r="LA15" s="1">
        <v>8.7634580000000002E-8</v>
      </c>
      <c r="LB15">
        <v>1.1431020000000001</v>
      </c>
      <c r="LC15">
        <v>14.77932</v>
      </c>
      <c r="LD15" s="1">
        <v>2.098667E-10</v>
      </c>
      <c r="LE15" s="1">
        <v>8.4748859999999995E-8</v>
      </c>
      <c r="LF15">
        <v>1.143092</v>
      </c>
      <c r="LG15">
        <v>11.772040000000001</v>
      </c>
      <c r="LH15" s="1">
        <v>2.0265160000000001E-10</v>
      </c>
      <c r="LI15" s="1">
        <v>8.196772E-8</v>
      </c>
      <c r="LJ15">
        <v>1.1431</v>
      </c>
      <c r="LK15">
        <v>11.49413</v>
      </c>
      <c r="LL15" s="1">
        <v>1.956605E-10</v>
      </c>
      <c r="LM15" s="1">
        <v>7.9257229999999993E-8</v>
      </c>
      <c r="LN15">
        <v>1.143095</v>
      </c>
      <c r="LO15">
        <v>11.589259999999999</v>
      </c>
      <c r="LP15" s="1">
        <v>1.892334E-10</v>
      </c>
      <c r="LQ15" s="1">
        <v>7.6767009999999998E-8</v>
      </c>
      <c r="LR15">
        <v>1.143106</v>
      </c>
      <c r="LS15">
        <v>13.14194</v>
      </c>
      <c r="LT15" s="1">
        <v>1.8302239999999999E-10</v>
      </c>
      <c r="LU15" s="1">
        <v>7.4349020000000006E-8</v>
      </c>
      <c r="LV15">
        <v>1.1430910000000001</v>
      </c>
      <c r="LW15">
        <v>14.833690000000001</v>
      </c>
      <c r="LX15" s="1">
        <v>1.7678000000000001E-10</v>
      </c>
      <c r="LY15" s="1">
        <v>7.1911289999999994E-8</v>
      </c>
      <c r="LZ15">
        <v>1.143105</v>
      </c>
      <c r="MA15">
        <v>14.739649999999999</v>
      </c>
      <c r="MB15" s="1">
        <v>1.708289E-10</v>
      </c>
      <c r="MC15" s="1">
        <v>6.9583219999999999E-8</v>
      </c>
      <c r="MD15">
        <v>1.1430579999999999</v>
      </c>
      <c r="ME15">
        <v>14.251860000000001</v>
      </c>
      <c r="MF15" s="1">
        <v>1.6517049999999999E-10</v>
      </c>
      <c r="MG15" s="1">
        <v>6.7366980000000004E-8</v>
      </c>
      <c r="MH15">
        <v>1.143097</v>
      </c>
      <c r="MI15">
        <v>13.338570000000001</v>
      </c>
      <c r="MJ15" s="1">
        <v>1.599851E-10</v>
      </c>
      <c r="MK15" s="1">
        <v>6.534228E-8</v>
      </c>
      <c r="ML15">
        <v>1.14306</v>
      </c>
      <c r="MM15">
        <v>11.68998</v>
      </c>
      <c r="MN15" s="1">
        <v>1.5471530000000001E-10</v>
      </c>
      <c r="MO15" s="1">
        <v>6.3285410000000006E-8</v>
      </c>
      <c r="MP15">
        <v>1.1430990000000001</v>
      </c>
      <c r="MQ15">
        <v>11.49236</v>
      </c>
      <c r="MR15" s="1">
        <v>1.494318E-10</v>
      </c>
      <c r="MS15" s="1">
        <v>6.1217020000000005E-8</v>
      </c>
      <c r="MT15">
        <v>1.1430899999999999</v>
      </c>
      <c r="MU15">
        <v>11.775359999999999</v>
      </c>
      <c r="MV15" s="1">
        <v>1.4451310000000001E-10</v>
      </c>
      <c r="MW15" s="1">
        <v>5.9292659999999998E-8</v>
      </c>
      <c r="MX15">
        <v>1.1431009999999999</v>
      </c>
      <c r="MY15">
        <v>13.641450000000001</v>
      </c>
      <c r="MZ15" s="1">
        <v>1.3972479999999999E-10</v>
      </c>
      <c r="NA15" s="1">
        <v>5.7408690000000002E-8</v>
      </c>
      <c r="NB15">
        <v>1.1430579999999999</v>
      </c>
      <c r="NC15">
        <v>14.67446</v>
      </c>
      <c r="ND15" s="1">
        <v>1.3515079999999999E-10</v>
      </c>
      <c r="NE15" s="1">
        <v>5.560641E-8</v>
      </c>
      <c r="NF15">
        <v>1.1430959999999999</v>
      </c>
      <c r="NG15">
        <v>16.34478</v>
      </c>
      <c r="NH15" s="1">
        <v>1.308745E-10</v>
      </c>
      <c r="NI15" s="1">
        <v>5.3924960000000002E-8</v>
      </c>
      <c r="NJ15">
        <v>1.143092</v>
      </c>
      <c r="NK15">
        <v>17.774909999999998</v>
      </c>
      <c r="NL15" s="1">
        <v>1.2642049999999999E-10</v>
      </c>
      <c r="NM15" s="1">
        <v>5.2162730000000002E-8</v>
      </c>
      <c r="NN15">
        <v>1.1430959999999999</v>
      </c>
      <c r="NO15">
        <v>15.99085</v>
      </c>
      <c r="NP15" s="1">
        <v>1.2224569999999999E-10</v>
      </c>
      <c r="NQ15" s="1">
        <v>5.0506870000000002E-8</v>
      </c>
      <c r="NR15">
        <v>1.1430990000000001</v>
      </c>
      <c r="NS15">
        <v>12.030200000000001</v>
      </c>
      <c r="NT15" s="1">
        <v>1.1827620000000001E-10</v>
      </c>
      <c r="NU15" s="1">
        <v>4.8932470000000002E-8</v>
      </c>
      <c r="NV15">
        <v>1.1430959999999999</v>
      </c>
      <c r="NW15">
        <v>11.58872</v>
      </c>
      <c r="NX15" s="1">
        <v>1.147127E-10</v>
      </c>
      <c r="NY15" s="1">
        <v>4.7518839999999999E-8</v>
      </c>
      <c r="NZ15">
        <v>1.143097</v>
      </c>
      <c r="OA15">
        <v>11.70051</v>
      </c>
      <c r="OB15" s="1">
        <v>1.109534E-10</v>
      </c>
      <c r="OC15" s="1">
        <v>4.601268E-8</v>
      </c>
      <c r="OD15">
        <v>1.143103</v>
      </c>
      <c r="OE15">
        <v>13.649010000000001</v>
      </c>
      <c r="OF15" s="1">
        <v>1.075467E-10</v>
      </c>
      <c r="OG15" s="1">
        <v>4.4644869999999999E-8</v>
      </c>
      <c r="OH15">
        <v>1.1430979999999999</v>
      </c>
      <c r="OI15">
        <v>14.08446</v>
      </c>
      <c r="OJ15" s="1">
        <v>1.040375E-10</v>
      </c>
      <c r="OK15" s="1">
        <v>4.3229060000000002E-8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0.88782240000000001</v>
      </c>
      <c r="G16">
        <v>10.926410000000001</v>
      </c>
      <c r="H16" s="1">
        <v>8.5549819999999999E-2</v>
      </c>
      <c r="I16">
        <v>29.08258</v>
      </c>
      <c r="J16">
        <v>0.88801960000000002</v>
      </c>
      <c r="K16">
        <v>12.134819999999999</v>
      </c>
      <c r="L16" s="1">
        <v>1.151345E-3</v>
      </c>
      <c r="M16">
        <v>0.3889551</v>
      </c>
      <c r="N16">
        <v>0.88819380000000003</v>
      </c>
      <c r="O16">
        <v>11.789859999999999</v>
      </c>
      <c r="P16" s="1">
        <v>1.381155E-5</v>
      </c>
      <c r="Q16" s="1">
        <v>3.9163280000000002E-3</v>
      </c>
      <c r="R16">
        <v>0.88829979999999997</v>
      </c>
      <c r="S16">
        <v>12.97883</v>
      </c>
      <c r="T16" s="1">
        <v>2.3482670000000001E-7</v>
      </c>
      <c r="U16" s="1">
        <v>9.4334059999999999E-5</v>
      </c>
      <c r="V16">
        <v>0.8883723</v>
      </c>
      <c r="W16">
        <v>13.131080000000001</v>
      </c>
      <c r="X16" s="1">
        <v>4.2779850000000002E-8</v>
      </c>
      <c r="Y16" s="1">
        <v>3.7576010000000001E-5</v>
      </c>
      <c r="Z16">
        <v>0.88840330000000001</v>
      </c>
      <c r="AA16">
        <v>11.95345</v>
      </c>
      <c r="AB16" s="1">
        <v>3.5559259999999998E-8</v>
      </c>
      <c r="AC16" s="1">
        <v>3.2434100000000002E-5</v>
      </c>
      <c r="AD16">
        <v>0.88842920000000003</v>
      </c>
      <c r="AE16">
        <v>10.948259999999999</v>
      </c>
      <c r="AF16" s="1">
        <v>3.2333060000000002E-8</v>
      </c>
      <c r="AG16" s="1">
        <v>2.9448909999999999E-5</v>
      </c>
      <c r="AH16">
        <v>0.88592919999999997</v>
      </c>
      <c r="AI16">
        <v>10.790710000000001</v>
      </c>
      <c r="AJ16" s="1">
        <v>3.316772E-8</v>
      </c>
      <c r="AK16" s="1">
        <v>3.0396420000000001E-5</v>
      </c>
      <c r="AL16">
        <v>0.87955320000000003</v>
      </c>
      <c r="AM16">
        <v>11.143549999999999</v>
      </c>
      <c r="AN16" s="1">
        <v>5.2497620000000003E-8</v>
      </c>
      <c r="AO16" s="1">
        <v>4.822858E-5</v>
      </c>
      <c r="AP16">
        <v>0.87216590000000005</v>
      </c>
      <c r="AQ16">
        <v>13.151389999999999</v>
      </c>
      <c r="AR16" s="1">
        <v>6.8638170000000003E-8</v>
      </c>
      <c r="AS16" s="1">
        <v>6.2716159999999998E-5</v>
      </c>
      <c r="AT16">
        <v>0.86411919999999998</v>
      </c>
      <c r="AU16">
        <v>14.83137</v>
      </c>
      <c r="AV16" s="1">
        <v>7.3917889999999999E-8</v>
      </c>
      <c r="AW16" s="1">
        <v>6.7319450000000001E-5</v>
      </c>
      <c r="AX16">
        <v>0.85607390000000005</v>
      </c>
      <c r="AY16">
        <v>15.737880000000001</v>
      </c>
      <c r="AZ16" s="1">
        <v>7.1842580000000002E-8</v>
      </c>
      <c r="BA16" s="1">
        <v>6.5259320000000002E-5</v>
      </c>
      <c r="BB16">
        <v>0.84863809999999995</v>
      </c>
      <c r="BC16">
        <v>15.19553</v>
      </c>
      <c r="BD16" s="1">
        <v>6.7614049999999995E-8</v>
      </c>
      <c r="BE16" s="1">
        <v>6.1263349999999997E-5</v>
      </c>
      <c r="BF16">
        <v>0.84123780000000004</v>
      </c>
      <c r="BG16">
        <v>12.694599999999999</v>
      </c>
      <c r="BH16" s="1">
        <v>6.1506489999999999E-8</v>
      </c>
      <c r="BI16" s="1">
        <v>5.5640609999999998E-5</v>
      </c>
      <c r="BJ16">
        <v>0.83346469999999995</v>
      </c>
      <c r="BK16">
        <v>11.03288</v>
      </c>
      <c r="BL16" s="1">
        <v>5.6640850000000003E-8</v>
      </c>
      <c r="BM16" s="1">
        <v>5.1175769999999997E-5</v>
      </c>
      <c r="BN16">
        <v>0.82777400000000001</v>
      </c>
      <c r="BO16">
        <v>10.844150000000001</v>
      </c>
      <c r="BP16" s="1">
        <v>5.0155919999999997E-8</v>
      </c>
      <c r="BQ16" s="1">
        <v>4.5095049999999998E-5</v>
      </c>
      <c r="BR16">
        <v>0.82639090000000004</v>
      </c>
      <c r="BS16">
        <v>11.02928</v>
      </c>
      <c r="BT16" s="1">
        <v>3.6356160000000003E-8</v>
      </c>
      <c r="BU16" s="1">
        <v>3.2423179999999997E-5</v>
      </c>
      <c r="BV16">
        <v>0.82621469999999997</v>
      </c>
      <c r="BW16">
        <v>12.62378</v>
      </c>
      <c r="BX16" s="1">
        <v>2.3926660000000001E-8</v>
      </c>
      <c r="BY16" s="1">
        <v>2.1266809999999998E-5</v>
      </c>
      <c r="BZ16">
        <v>0.82628210000000002</v>
      </c>
      <c r="CA16">
        <v>13.383190000000001</v>
      </c>
      <c r="CB16" s="1">
        <v>1.6697919999999999E-8</v>
      </c>
      <c r="CC16" s="1">
        <v>1.4839620000000001E-5</v>
      </c>
      <c r="CD16">
        <v>0.82631140000000003</v>
      </c>
      <c r="CE16">
        <v>13.240270000000001</v>
      </c>
      <c r="CF16" s="1">
        <v>1.2956909999999999E-8</v>
      </c>
      <c r="CG16" s="1">
        <v>1.151317E-5</v>
      </c>
      <c r="CH16">
        <v>0.82636080000000001</v>
      </c>
      <c r="CI16">
        <v>13.01878</v>
      </c>
      <c r="CJ16" s="1">
        <v>1.095165E-8</v>
      </c>
      <c r="CK16" s="1">
        <v>9.7305779999999995E-6</v>
      </c>
      <c r="CL16">
        <v>0.82639859999999998</v>
      </c>
      <c r="CM16">
        <v>11.58291</v>
      </c>
      <c r="CN16" s="1">
        <v>9.7490950000000007E-9</v>
      </c>
      <c r="CO16" s="1">
        <v>8.6556069999999997E-6</v>
      </c>
      <c r="CP16">
        <v>0.8264167</v>
      </c>
      <c r="CQ16">
        <v>11.14063</v>
      </c>
      <c r="CR16" s="1">
        <v>8.9516559999999992E-9</v>
      </c>
      <c r="CS16" s="1">
        <v>7.9430070000000008E-6</v>
      </c>
      <c r="CT16">
        <v>0.82641019999999998</v>
      </c>
      <c r="CU16">
        <v>11.012280000000001</v>
      </c>
      <c r="CV16" s="1">
        <v>8.3615480000000005E-9</v>
      </c>
      <c r="CW16" s="1">
        <v>7.4126939999999996E-6</v>
      </c>
      <c r="CX16">
        <v>0.82641580000000003</v>
      </c>
      <c r="CY16">
        <v>11.392099999999999</v>
      </c>
      <c r="CZ16" s="1">
        <v>7.8679600000000002E-9</v>
      </c>
      <c r="DA16" s="1">
        <v>6.9690079999999999E-6</v>
      </c>
      <c r="DB16">
        <v>0.82641659999999995</v>
      </c>
      <c r="DC16">
        <v>13.137969999999999</v>
      </c>
      <c r="DD16" s="1">
        <v>7.4540869999999997E-9</v>
      </c>
      <c r="DE16" s="1">
        <v>6.5950039999999996E-6</v>
      </c>
      <c r="DF16">
        <v>0.82640590000000003</v>
      </c>
      <c r="DG16">
        <v>15.348520000000001</v>
      </c>
      <c r="DH16" s="1">
        <v>7.0753110000000004E-9</v>
      </c>
      <c r="DI16" s="1">
        <v>6.2522629999999999E-6</v>
      </c>
      <c r="DJ16">
        <v>0.82641379999999998</v>
      </c>
      <c r="DK16">
        <v>18.187349999999999</v>
      </c>
      <c r="DL16" s="1">
        <v>6.7490740000000002E-9</v>
      </c>
      <c r="DM16" s="1">
        <v>5.9567169999999999E-6</v>
      </c>
      <c r="DN16">
        <v>0.82641160000000002</v>
      </c>
      <c r="DO16">
        <v>19.869769999999999</v>
      </c>
      <c r="DP16" s="1">
        <v>6.4247030000000001E-9</v>
      </c>
      <c r="DQ16" s="1">
        <v>5.6612960000000002E-6</v>
      </c>
      <c r="DR16">
        <v>0.8264049</v>
      </c>
      <c r="DS16">
        <v>15.899660000000001</v>
      </c>
      <c r="DT16" s="1">
        <v>6.1513699999999996E-9</v>
      </c>
      <c r="DU16" s="1">
        <v>5.4111480000000002E-6</v>
      </c>
      <c r="DV16">
        <v>0.82640979999999997</v>
      </c>
      <c r="DW16">
        <v>11.63923</v>
      </c>
      <c r="DX16" s="1">
        <v>5.8870550000000002E-9</v>
      </c>
      <c r="DY16" s="1">
        <v>5.1691880000000001E-6</v>
      </c>
      <c r="DZ16">
        <v>0.82641209999999998</v>
      </c>
      <c r="EA16">
        <v>11.13795</v>
      </c>
      <c r="EB16" s="1">
        <v>5.6443649999999997E-9</v>
      </c>
      <c r="EC16" s="1">
        <v>4.9456980000000003E-6</v>
      </c>
      <c r="ED16">
        <v>0.82640860000000005</v>
      </c>
      <c r="EE16">
        <v>11.269819999999999</v>
      </c>
      <c r="EF16" s="1">
        <v>5.3949470000000001E-9</v>
      </c>
      <c r="EG16" s="1">
        <v>4.7161620000000001E-6</v>
      </c>
      <c r="EH16">
        <v>0.82641489999999995</v>
      </c>
      <c r="EI16">
        <v>12.389530000000001</v>
      </c>
      <c r="EJ16" s="1">
        <v>5.1859430000000001E-9</v>
      </c>
      <c r="EK16" s="1">
        <v>4.5226620000000001E-6</v>
      </c>
      <c r="EL16">
        <v>0.82641120000000001</v>
      </c>
      <c r="EM16">
        <v>14.47274</v>
      </c>
      <c r="EN16" s="1">
        <v>4.9771119999999998E-9</v>
      </c>
      <c r="EO16" s="1">
        <v>4.3302690000000001E-6</v>
      </c>
      <c r="EP16">
        <v>0.82641209999999998</v>
      </c>
      <c r="EQ16">
        <v>18.57854</v>
      </c>
      <c r="ER16" s="1">
        <v>4.7839909999999996E-9</v>
      </c>
      <c r="ES16" s="1">
        <v>4.1531150000000003E-6</v>
      </c>
      <c r="ET16">
        <v>0.82640559999999996</v>
      </c>
      <c r="EU16">
        <v>19.457070000000002</v>
      </c>
      <c r="EV16" s="1">
        <v>4.5936369999999997E-9</v>
      </c>
      <c r="EW16" s="1">
        <v>3.9803660000000004E-6</v>
      </c>
      <c r="EX16">
        <v>0.82641260000000005</v>
      </c>
      <c r="EY16">
        <v>15.19877</v>
      </c>
      <c r="EZ16" s="1">
        <v>4.4135210000000002E-9</v>
      </c>
      <c r="FA16" s="1">
        <v>3.8172310000000003E-6</v>
      </c>
      <c r="FB16">
        <v>0.82640670000000005</v>
      </c>
      <c r="FC16">
        <v>11.52956</v>
      </c>
      <c r="FD16" s="1">
        <v>4.246894E-9</v>
      </c>
      <c r="FE16" s="1">
        <v>3.6673099999999999E-6</v>
      </c>
      <c r="FF16">
        <v>0.82640670000000005</v>
      </c>
      <c r="FG16">
        <v>11.12749</v>
      </c>
      <c r="FH16" s="1">
        <v>4.0722919999999996E-9</v>
      </c>
      <c r="FI16" s="1">
        <v>3.5117440000000001E-6</v>
      </c>
      <c r="FJ16">
        <v>0.82641229999999999</v>
      </c>
      <c r="FK16">
        <v>11.446120000000001</v>
      </c>
      <c r="FL16" s="1">
        <v>3.9212390000000001E-9</v>
      </c>
      <c r="FM16" s="1">
        <v>3.377313E-6</v>
      </c>
      <c r="FN16">
        <v>0.82641070000000005</v>
      </c>
      <c r="FO16">
        <v>13.35252</v>
      </c>
      <c r="FP16" s="1">
        <v>3.7647159999999998E-9</v>
      </c>
      <c r="FQ16" s="1">
        <v>3.2394050000000002E-6</v>
      </c>
      <c r="FR16">
        <v>0.82640950000000002</v>
      </c>
      <c r="FS16">
        <v>14.827120000000001</v>
      </c>
      <c r="FT16" s="1">
        <v>3.617552E-9</v>
      </c>
      <c r="FU16" s="1">
        <v>3.1105320000000002E-6</v>
      </c>
      <c r="FV16">
        <v>0.82641600000000004</v>
      </c>
      <c r="FW16">
        <v>15.63396</v>
      </c>
      <c r="FX16" s="1">
        <v>3.4870419999999998E-9</v>
      </c>
      <c r="FY16" s="1">
        <v>2.9962790000000001E-6</v>
      </c>
      <c r="FZ16">
        <v>0.82641189999999998</v>
      </c>
      <c r="GA16">
        <v>14.257289999999999</v>
      </c>
      <c r="GB16" s="1">
        <v>3.3515779999999999E-9</v>
      </c>
      <c r="GC16" s="1">
        <v>2.878696E-6</v>
      </c>
      <c r="GD16">
        <v>0.82641799999999999</v>
      </c>
      <c r="GE16">
        <v>12.719799999999999</v>
      </c>
      <c r="GF16" s="1">
        <v>3.2293910000000001E-9</v>
      </c>
      <c r="GG16" s="1">
        <v>2.772857E-6</v>
      </c>
      <c r="GH16">
        <v>0.82640930000000001</v>
      </c>
      <c r="GI16">
        <v>11.390560000000001</v>
      </c>
      <c r="GJ16" s="1">
        <v>3.1027770000000002E-9</v>
      </c>
      <c r="GK16" s="1">
        <v>2.6632390000000002E-6</v>
      </c>
      <c r="GL16">
        <v>0.82641540000000002</v>
      </c>
      <c r="GM16">
        <v>11.197950000000001</v>
      </c>
      <c r="GN16" s="1">
        <v>2.984419E-9</v>
      </c>
      <c r="GO16" s="1">
        <v>2.5615660000000001E-6</v>
      </c>
      <c r="GP16">
        <v>0.82640950000000002</v>
      </c>
      <c r="GQ16">
        <v>11.50643</v>
      </c>
      <c r="GR16" s="1">
        <v>2.8778520000000002E-9</v>
      </c>
      <c r="GS16" s="1">
        <v>2.469743E-6</v>
      </c>
      <c r="GT16">
        <v>0.82641640000000005</v>
      </c>
      <c r="GU16">
        <v>14.24047</v>
      </c>
      <c r="GV16" s="1">
        <v>2.7716400000000002E-9</v>
      </c>
      <c r="GW16" s="1">
        <v>2.3781810000000001E-6</v>
      </c>
      <c r="GX16">
        <v>0.82640639999999999</v>
      </c>
      <c r="GY16">
        <v>16.188389999999998</v>
      </c>
      <c r="GZ16" s="1">
        <v>2.6682060000000002E-9</v>
      </c>
      <c r="HA16" s="1">
        <v>2.2893720000000001E-6</v>
      </c>
      <c r="HB16">
        <v>0.82641359999999997</v>
      </c>
      <c r="HC16">
        <v>17.322109999999999</v>
      </c>
      <c r="HD16" s="1">
        <v>2.5694829999999998E-9</v>
      </c>
      <c r="HE16" s="1">
        <v>2.2043919999999998E-6</v>
      </c>
      <c r="HF16">
        <v>0.82641109999999995</v>
      </c>
      <c r="HG16">
        <v>16.864550000000001</v>
      </c>
      <c r="HH16" s="1">
        <v>2.47461E-9</v>
      </c>
      <c r="HI16" s="1">
        <v>2.123061E-6</v>
      </c>
      <c r="HJ16">
        <v>0.8264186</v>
      </c>
      <c r="HK16">
        <v>13.382300000000001</v>
      </c>
      <c r="HL16" s="1">
        <v>2.387211E-9</v>
      </c>
      <c r="HM16" s="1">
        <v>2.048079E-6</v>
      </c>
      <c r="HN16">
        <v>0.82641089999999995</v>
      </c>
      <c r="HO16">
        <v>11.583909999999999</v>
      </c>
      <c r="HP16" s="1">
        <v>2.3041720000000001E-9</v>
      </c>
      <c r="HQ16" s="1">
        <v>1.9770220000000001E-6</v>
      </c>
      <c r="HR16">
        <v>0.8264051</v>
      </c>
      <c r="HS16">
        <v>11.365959999999999</v>
      </c>
      <c r="HT16" s="1">
        <v>2.2208910000000001E-9</v>
      </c>
      <c r="HU16" s="1">
        <v>1.9052819999999999E-6</v>
      </c>
      <c r="HV16">
        <v>0.82640749999999996</v>
      </c>
      <c r="HW16">
        <v>11.798450000000001</v>
      </c>
      <c r="HX16" s="1">
        <v>2.138958E-9</v>
      </c>
      <c r="HY16" s="1">
        <v>1.8351320000000001E-6</v>
      </c>
      <c r="HZ16">
        <v>0.82640590000000003</v>
      </c>
      <c r="IA16">
        <v>14.92684</v>
      </c>
      <c r="IB16" s="1">
        <v>2.0650880000000001E-9</v>
      </c>
      <c r="IC16" s="1">
        <v>1.771894E-6</v>
      </c>
      <c r="ID16">
        <v>0.82640639999999999</v>
      </c>
      <c r="IE16">
        <v>19.485779999999998</v>
      </c>
      <c r="IF16" s="1">
        <v>1.9947970000000001E-9</v>
      </c>
      <c r="IG16" s="1">
        <v>1.711522E-6</v>
      </c>
      <c r="IH16">
        <v>0.82641830000000005</v>
      </c>
      <c r="II16">
        <v>22.106619999999999</v>
      </c>
      <c r="IJ16" s="1">
        <v>1.9269229999999999E-9</v>
      </c>
      <c r="IK16" s="1">
        <v>1.6532840000000001E-6</v>
      </c>
      <c r="IL16">
        <v>0.82641279999999995</v>
      </c>
      <c r="IM16">
        <v>19.648510000000002</v>
      </c>
      <c r="IN16" s="1">
        <v>1.8605550000000001E-9</v>
      </c>
      <c r="IO16" s="1">
        <v>1.596236E-6</v>
      </c>
      <c r="IP16">
        <v>0.8264127</v>
      </c>
      <c r="IQ16">
        <v>14.31611</v>
      </c>
      <c r="IR16" s="1">
        <v>1.7974989999999999E-9</v>
      </c>
      <c r="IS16" s="1">
        <v>1.5421419999999999E-6</v>
      </c>
      <c r="IT16">
        <v>0.82640999999999998</v>
      </c>
      <c r="IU16">
        <v>11.622719999999999</v>
      </c>
      <c r="IV16" s="1">
        <v>1.7376500000000001E-9</v>
      </c>
      <c r="IW16" s="1">
        <v>1.4907899999999999E-6</v>
      </c>
      <c r="IX16">
        <v>0.82641430000000005</v>
      </c>
      <c r="IY16">
        <v>11.38087</v>
      </c>
      <c r="IZ16" s="1">
        <v>1.6814450000000001E-9</v>
      </c>
      <c r="JA16" s="1">
        <v>1.4427200000000001E-6</v>
      </c>
      <c r="JB16">
        <v>0.82641540000000002</v>
      </c>
      <c r="JC16">
        <v>11.586270000000001</v>
      </c>
      <c r="JD16" s="1">
        <v>1.623335E-9</v>
      </c>
      <c r="JE16" s="1">
        <v>1.392838E-6</v>
      </c>
      <c r="JF16">
        <v>0.82641089999999995</v>
      </c>
      <c r="JG16">
        <v>14.062049999999999</v>
      </c>
      <c r="JH16" s="1">
        <v>1.572109E-9</v>
      </c>
      <c r="JI16" s="1">
        <v>1.348603E-6</v>
      </c>
      <c r="JJ16">
        <v>0.82641410000000004</v>
      </c>
      <c r="JK16">
        <v>15.199070000000001</v>
      </c>
      <c r="JL16" s="1">
        <v>1.51926E-9</v>
      </c>
      <c r="JM16" s="1">
        <v>1.3041290000000001E-6</v>
      </c>
      <c r="JN16">
        <v>0.82640800000000003</v>
      </c>
      <c r="JO16">
        <v>13.582129999999999</v>
      </c>
      <c r="JP16" s="1">
        <v>1.462946E-9</v>
      </c>
      <c r="JQ16" s="1">
        <v>1.259056E-6</v>
      </c>
      <c r="JR16">
        <v>0.82641580000000003</v>
      </c>
      <c r="JS16">
        <v>12.53579</v>
      </c>
      <c r="JT16" s="1">
        <v>1.4058339999999999E-9</v>
      </c>
      <c r="JU16" s="1">
        <v>1.2129160000000001E-6</v>
      </c>
      <c r="JV16">
        <v>0.82640769999999997</v>
      </c>
      <c r="JW16">
        <v>12.24859</v>
      </c>
      <c r="JX16" s="1">
        <v>1.355726E-9</v>
      </c>
      <c r="JY16" s="1">
        <v>1.172517E-6</v>
      </c>
      <c r="JZ16">
        <v>0.82641759999999997</v>
      </c>
      <c r="KA16">
        <v>11.64179</v>
      </c>
      <c r="KB16" s="1">
        <v>1.305822E-9</v>
      </c>
      <c r="KC16" s="1">
        <v>1.1319469999999999E-6</v>
      </c>
      <c r="KD16">
        <v>0.82640930000000001</v>
      </c>
      <c r="KE16">
        <v>11.501609999999999</v>
      </c>
      <c r="KF16" s="1">
        <v>1.2588469999999999E-9</v>
      </c>
      <c r="KG16" s="1">
        <v>1.0935500000000001E-6</v>
      </c>
      <c r="KH16">
        <v>0.82641450000000005</v>
      </c>
      <c r="KI16">
        <v>11.640280000000001</v>
      </c>
      <c r="KJ16" s="1">
        <v>1.2145149999999999E-9</v>
      </c>
      <c r="KK16" s="1">
        <v>1.0571649999999999E-6</v>
      </c>
      <c r="KL16">
        <v>0.82641050000000005</v>
      </c>
      <c r="KM16">
        <v>14.10303</v>
      </c>
      <c r="KN16" s="1">
        <v>1.1712819999999999E-9</v>
      </c>
      <c r="KO16" s="1">
        <v>1.0214089999999999E-6</v>
      </c>
      <c r="KP16">
        <v>0.82641200000000004</v>
      </c>
      <c r="KQ16">
        <v>19.1065</v>
      </c>
      <c r="KR16" s="1">
        <v>1.129481E-9</v>
      </c>
      <c r="KS16" s="1">
        <v>9.8684000000000007E-7</v>
      </c>
      <c r="KT16">
        <v>0.82640360000000002</v>
      </c>
      <c r="KU16">
        <v>23.100809999999999</v>
      </c>
      <c r="KV16" s="1">
        <v>1.090992E-9</v>
      </c>
      <c r="KW16" s="1">
        <v>9.5502959999999997E-7</v>
      </c>
      <c r="KX16">
        <v>0.82640840000000004</v>
      </c>
      <c r="KY16">
        <v>21.177050000000001</v>
      </c>
      <c r="KZ16" s="1">
        <v>1.0526409999999999E-9</v>
      </c>
      <c r="LA16" s="1">
        <v>9.2301759999999999E-7</v>
      </c>
      <c r="LB16">
        <v>0.82641160000000002</v>
      </c>
      <c r="LC16">
        <v>15.19009</v>
      </c>
      <c r="LD16" s="1">
        <v>1.01639E-9</v>
      </c>
      <c r="LE16" s="1">
        <v>8.9263319999999998E-7</v>
      </c>
      <c r="LF16">
        <v>0.82640590000000003</v>
      </c>
      <c r="LG16">
        <v>11.836740000000001</v>
      </c>
      <c r="LH16" s="1">
        <v>9.8141980000000005E-10</v>
      </c>
      <c r="LI16" s="1">
        <v>8.6326929999999998E-7</v>
      </c>
      <c r="LJ16">
        <v>0.82641419999999999</v>
      </c>
      <c r="LK16">
        <v>11.49197</v>
      </c>
      <c r="LL16" s="1">
        <v>9.4758649999999995E-10</v>
      </c>
      <c r="LM16" s="1">
        <v>8.3477639999999998E-7</v>
      </c>
      <c r="LN16">
        <v>0.82641169999999997</v>
      </c>
      <c r="LO16">
        <v>11.58333</v>
      </c>
      <c r="LP16" s="1">
        <v>9.1646090000000004E-10</v>
      </c>
      <c r="LQ16" s="1">
        <v>8.0855440000000005E-7</v>
      </c>
      <c r="LR16">
        <v>0.82641410000000004</v>
      </c>
      <c r="LS16">
        <v>13.181369999999999</v>
      </c>
      <c r="LT16" s="1">
        <v>8.8638180000000005E-10</v>
      </c>
      <c r="LU16" s="1">
        <v>7.8308049999999996E-7</v>
      </c>
      <c r="LV16">
        <v>0.82641089999999995</v>
      </c>
      <c r="LW16">
        <v>14.986610000000001</v>
      </c>
      <c r="LX16" s="1">
        <v>8.5618269999999997E-10</v>
      </c>
      <c r="LY16" s="1">
        <v>7.5747930000000003E-7</v>
      </c>
      <c r="LZ16">
        <v>0.82641690000000001</v>
      </c>
      <c r="MA16">
        <v>14.97813</v>
      </c>
      <c r="MB16" s="1">
        <v>8.2737590000000003E-10</v>
      </c>
      <c r="MC16" s="1">
        <v>7.3297569999999996E-7</v>
      </c>
      <c r="MD16">
        <v>0.82641359999999997</v>
      </c>
      <c r="ME16">
        <v>14.39527</v>
      </c>
      <c r="MF16" s="1">
        <v>7.9996049999999995E-10</v>
      </c>
      <c r="MG16" s="1">
        <v>7.0964500000000003E-7</v>
      </c>
      <c r="MH16">
        <v>0.82640880000000005</v>
      </c>
      <c r="MI16">
        <v>13.5258</v>
      </c>
      <c r="MJ16" s="1">
        <v>7.7480949999999998E-10</v>
      </c>
      <c r="MK16" s="1">
        <v>6.8821649999999996E-7</v>
      </c>
      <c r="ML16">
        <v>0.82641039999999999</v>
      </c>
      <c r="MM16">
        <v>11.726990000000001</v>
      </c>
      <c r="MN16" s="1">
        <v>7.4925549999999997E-10</v>
      </c>
      <c r="MO16" s="1">
        <v>6.6648939999999998E-7</v>
      </c>
      <c r="MP16">
        <v>0.82641399999999998</v>
      </c>
      <c r="MQ16">
        <v>11.48568</v>
      </c>
      <c r="MR16" s="1">
        <v>7.2374620000000004E-10</v>
      </c>
      <c r="MS16" s="1">
        <v>6.4485300000000004E-7</v>
      </c>
      <c r="MT16">
        <v>0.82641019999999998</v>
      </c>
      <c r="MU16">
        <v>11.76848</v>
      </c>
      <c r="MV16" s="1">
        <v>6.9991929999999998E-10</v>
      </c>
      <c r="MW16" s="1">
        <v>6.2457870000000005E-7</v>
      </c>
      <c r="MX16">
        <v>0.82641439999999999</v>
      </c>
      <c r="MY16">
        <v>13.701499999999999</v>
      </c>
      <c r="MZ16" s="1">
        <v>6.7675579999999995E-10</v>
      </c>
      <c r="NA16" s="1">
        <v>6.0478299999999997E-7</v>
      </c>
      <c r="NB16">
        <v>0.82641390000000003</v>
      </c>
      <c r="NC16">
        <v>14.82934</v>
      </c>
      <c r="ND16" s="1">
        <v>6.5458720000000005E-10</v>
      </c>
      <c r="NE16" s="1">
        <v>5.8579129999999996E-7</v>
      </c>
      <c r="NF16">
        <v>0.82641229999999999</v>
      </c>
      <c r="NG16">
        <v>16.614840000000001</v>
      </c>
      <c r="NH16" s="1">
        <v>6.3390039999999998E-10</v>
      </c>
      <c r="NI16" s="1">
        <v>5.6810640000000004E-7</v>
      </c>
      <c r="NJ16">
        <v>0.82641120000000001</v>
      </c>
      <c r="NK16">
        <v>18.134630000000001</v>
      </c>
      <c r="NL16" s="1">
        <v>6.1228549999999997E-10</v>
      </c>
      <c r="NM16" s="1">
        <v>5.4945439999999996E-7</v>
      </c>
      <c r="NN16">
        <v>0.82640840000000004</v>
      </c>
      <c r="NO16">
        <v>16.39207</v>
      </c>
      <c r="NP16" s="1">
        <v>5.9208050000000004E-10</v>
      </c>
      <c r="NQ16" s="1">
        <v>5.3204550000000004E-7</v>
      </c>
      <c r="NR16">
        <v>0.82641410000000004</v>
      </c>
      <c r="NS16">
        <v>12.13993</v>
      </c>
      <c r="NT16" s="1">
        <v>5.728518E-10</v>
      </c>
      <c r="NU16" s="1">
        <v>5.1544450000000003E-7</v>
      </c>
      <c r="NV16">
        <v>0.82641169999999997</v>
      </c>
      <c r="NW16">
        <v>11.58803</v>
      </c>
      <c r="NX16" s="1">
        <v>5.5560559999999995E-10</v>
      </c>
      <c r="NY16" s="1">
        <v>5.0058380000000002E-7</v>
      </c>
      <c r="NZ16">
        <v>0.82640860000000005</v>
      </c>
      <c r="OA16">
        <v>11.69454</v>
      </c>
      <c r="OB16" s="1">
        <v>5.3741780000000001E-10</v>
      </c>
      <c r="OC16" s="1">
        <v>4.8476359999999999E-7</v>
      </c>
      <c r="OD16">
        <v>0.82641580000000003</v>
      </c>
      <c r="OE16">
        <v>13.69617</v>
      </c>
      <c r="OF16" s="1">
        <v>5.2091460000000003E-10</v>
      </c>
      <c r="OG16" s="1">
        <v>4.7033779999999998E-7</v>
      </c>
      <c r="OH16">
        <v>0.82640930000000001</v>
      </c>
      <c r="OI16">
        <v>14.297330000000001</v>
      </c>
      <c r="OJ16" s="1">
        <v>5.0392060000000004E-10</v>
      </c>
      <c r="OK16" s="1">
        <v>4.5543660000000001E-7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1.0543119999999999</v>
      </c>
      <c r="G17">
        <v>10.903460000000001</v>
      </c>
      <c r="H17">
        <v>0.15818299999999999</v>
      </c>
      <c r="I17">
        <v>56.599640000000001</v>
      </c>
      <c r="J17">
        <v>1.0554829999999999</v>
      </c>
      <c r="K17">
        <v>12.19666</v>
      </c>
      <c r="L17" s="1">
        <v>2.1943039999999998E-3</v>
      </c>
      <c r="M17">
        <v>0.80121260000000005</v>
      </c>
      <c r="N17">
        <v>1.05629</v>
      </c>
      <c r="O17">
        <v>11.89852</v>
      </c>
      <c r="P17" s="1">
        <v>7.2613180000000003E-5</v>
      </c>
      <c r="Q17" s="1">
        <v>4.1802859999999997E-2</v>
      </c>
      <c r="R17">
        <v>1.0566899999999999</v>
      </c>
      <c r="S17">
        <v>13.117380000000001</v>
      </c>
      <c r="T17" s="1">
        <v>3.4640629999999997E-5</v>
      </c>
      <c r="U17" s="1">
        <v>2.4399580000000001E-2</v>
      </c>
      <c r="V17">
        <v>1.0569230000000001</v>
      </c>
      <c r="W17">
        <v>13.38082</v>
      </c>
      <c r="X17" s="1">
        <v>2.8638379999999999E-5</v>
      </c>
      <c r="Y17" s="1">
        <v>2.0224349999999999E-2</v>
      </c>
      <c r="Z17">
        <v>1.0570360000000001</v>
      </c>
      <c r="AA17">
        <v>12.14053</v>
      </c>
      <c r="AB17" s="1">
        <v>2.5124479999999998E-5</v>
      </c>
      <c r="AC17" s="1">
        <v>1.76977E-2</v>
      </c>
      <c r="AD17">
        <v>1.0571109999999999</v>
      </c>
      <c r="AE17">
        <v>10.970079999999999</v>
      </c>
      <c r="AF17" s="1">
        <v>2.2821200000000001E-5</v>
      </c>
      <c r="AG17" s="1">
        <v>1.6033080000000002E-2</v>
      </c>
      <c r="AH17">
        <v>1.053849</v>
      </c>
      <c r="AI17">
        <v>10.773479999999999</v>
      </c>
      <c r="AJ17" s="1">
        <v>2.359625E-5</v>
      </c>
      <c r="AK17" s="1">
        <v>1.6537429999999999E-2</v>
      </c>
      <c r="AL17">
        <v>1.0450520000000001</v>
      </c>
      <c r="AM17">
        <v>11.14514</v>
      </c>
      <c r="AN17" s="1">
        <v>3.7398119999999998E-5</v>
      </c>
      <c r="AO17" s="1">
        <v>2.6102159999999999E-2</v>
      </c>
      <c r="AP17">
        <v>1.0352030000000001</v>
      </c>
      <c r="AQ17">
        <v>13.29279</v>
      </c>
      <c r="AR17" s="1">
        <v>4.840962E-5</v>
      </c>
      <c r="AS17" s="1">
        <v>3.35827E-2</v>
      </c>
      <c r="AT17">
        <v>1.025685</v>
      </c>
      <c r="AU17">
        <v>15.19031</v>
      </c>
      <c r="AV17" s="1">
        <v>5.1720459999999998E-5</v>
      </c>
      <c r="AW17" s="1">
        <v>3.5601069999999999E-2</v>
      </c>
      <c r="AX17">
        <v>1.0168790000000001</v>
      </c>
      <c r="AY17">
        <v>16.212140000000002</v>
      </c>
      <c r="AZ17" s="1">
        <v>4.9903949999999998E-5</v>
      </c>
      <c r="BA17" s="1">
        <v>3.4043980000000001E-2</v>
      </c>
      <c r="BB17">
        <v>1.0087360000000001</v>
      </c>
      <c r="BC17">
        <v>15.70852</v>
      </c>
      <c r="BD17" s="1">
        <v>4.6668410000000003E-5</v>
      </c>
      <c r="BE17" s="1">
        <v>3.1610729999999997E-2</v>
      </c>
      <c r="BF17">
        <v>1.00044</v>
      </c>
      <c r="BG17">
        <v>13.036110000000001</v>
      </c>
      <c r="BH17" s="1">
        <v>4.223357E-5</v>
      </c>
      <c r="BI17" s="1">
        <v>2.841113E-2</v>
      </c>
      <c r="BJ17">
        <v>0.99161630000000001</v>
      </c>
      <c r="BK17">
        <v>11.10455</v>
      </c>
      <c r="BL17" s="1">
        <v>3.8698819999999998E-5</v>
      </c>
      <c r="BM17" s="1">
        <v>2.5853669999999999E-2</v>
      </c>
      <c r="BN17">
        <v>0.98523159999999999</v>
      </c>
      <c r="BO17">
        <v>10.82634</v>
      </c>
      <c r="BP17" s="1">
        <v>3.3957600000000002E-5</v>
      </c>
      <c r="BQ17" s="1">
        <v>2.2523649999999999E-2</v>
      </c>
      <c r="BR17">
        <v>0.98468319999999998</v>
      </c>
      <c r="BS17">
        <v>11.01878</v>
      </c>
      <c r="BT17" s="1">
        <v>2.4337340000000001E-5</v>
      </c>
      <c r="BU17" s="1">
        <v>1.6041159999999999E-2</v>
      </c>
      <c r="BV17">
        <v>0.98536029999999997</v>
      </c>
      <c r="BW17">
        <v>12.697939999999999</v>
      </c>
      <c r="BX17" s="1">
        <v>1.5946850000000001E-5</v>
      </c>
      <c r="BY17" s="1">
        <v>1.046537E-2</v>
      </c>
      <c r="BZ17">
        <v>0.98595319999999997</v>
      </c>
      <c r="CA17">
        <v>13.61074</v>
      </c>
      <c r="CB17" s="1">
        <v>1.113256E-5</v>
      </c>
      <c r="CC17" s="1">
        <v>7.2835399999999998E-3</v>
      </c>
      <c r="CD17">
        <v>0.98628979999999999</v>
      </c>
      <c r="CE17">
        <v>13.495290000000001</v>
      </c>
      <c r="CF17" s="1">
        <v>8.64203E-6</v>
      </c>
      <c r="CG17" s="1">
        <v>5.6402689999999998E-3</v>
      </c>
      <c r="CH17">
        <v>0.98647240000000003</v>
      </c>
      <c r="CI17">
        <v>13.308529999999999</v>
      </c>
      <c r="CJ17" s="1">
        <v>7.3069399999999997E-6</v>
      </c>
      <c r="CK17" s="1">
        <v>4.7604090000000002E-3</v>
      </c>
      <c r="CL17">
        <v>0.98658760000000001</v>
      </c>
      <c r="CM17">
        <v>11.686059999999999</v>
      </c>
      <c r="CN17" s="1">
        <v>6.5014400000000004E-6</v>
      </c>
      <c r="CO17" s="1">
        <v>4.2290260000000003E-3</v>
      </c>
      <c r="CP17">
        <v>0.98661659999999995</v>
      </c>
      <c r="CQ17">
        <v>11.15714</v>
      </c>
      <c r="CR17" s="1">
        <v>5.9672019999999999E-6</v>
      </c>
      <c r="CS17" s="1">
        <v>3.8769550000000001E-3</v>
      </c>
      <c r="CT17">
        <v>0.98664649999999998</v>
      </c>
      <c r="CU17">
        <v>11.000999999999999</v>
      </c>
      <c r="CV17" s="1">
        <v>5.5691510000000001E-6</v>
      </c>
      <c r="CW17" s="1">
        <v>3.6143019999999998E-3</v>
      </c>
      <c r="CX17">
        <v>0.98668869999999997</v>
      </c>
      <c r="CY17">
        <v>11.397500000000001</v>
      </c>
      <c r="CZ17" s="1">
        <v>5.2362480000000004E-6</v>
      </c>
      <c r="DA17" s="1">
        <v>3.3944750000000001E-3</v>
      </c>
      <c r="DB17">
        <v>0.98669359999999995</v>
      </c>
      <c r="DC17">
        <v>13.263999999999999</v>
      </c>
      <c r="DD17" s="1">
        <v>4.955177E-6</v>
      </c>
      <c r="DE17" s="1">
        <v>3.2085009999999999E-3</v>
      </c>
      <c r="DF17">
        <v>0.98667629999999995</v>
      </c>
      <c r="DG17">
        <v>15.70135</v>
      </c>
      <c r="DH17" s="1">
        <v>4.6975829999999999E-6</v>
      </c>
      <c r="DI17" s="1">
        <v>3.038041E-3</v>
      </c>
      <c r="DJ17">
        <v>0.98668219999999995</v>
      </c>
      <c r="DK17">
        <v>18.80799</v>
      </c>
      <c r="DL17" s="1">
        <v>4.4757579999999997E-6</v>
      </c>
      <c r="DM17" s="1">
        <v>2.8906079999999998E-3</v>
      </c>
      <c r="DN17">
        <v>0.98668350000000005</v>
      </c>
      <c r="DO17">
        <v>20.740539999999999</v>
      </c>
      <c r="DP17" s="1">
        <v>4.2537569999999997E-6</v>
      </c>
      <c r="DQ17" s="1">
        <v>2.7431199999999999E-3</v>
      </c>
      <c r="DR17">
        <v>0.98667850000000001</v>
      </c>
      <c r="DS17">
        <v>16.677569999999999</v>
      </c>
      <c r="DT17" s="1">
        <v>4.0657379999999997E-6</v>
      </c>
      <c r="DU17" s="1">
        <v>2.6172299999999999E-3</v>
      </c>
      <c r="DV17">
        <v>0.98668270000000002</v>
      </c>
      <c r="DW17">
        <v>11.868259999999999</v>
      </c>
      <c r="DX17" s="1">
        <v>3.884023E-6</v>
      </c>
      <c r="DY17" s="1">
        <v>2.4955989999999998E-3</v>
      </c>
      <c r="DZ17">
        <v>0.98669390000000001</v>
      </c>
      <c r="EA17">
        <v>11.13918</v>
      </c>
      <c r="EB17" s="1">
        <v>3.7162300000000001E-6</v>
      </c>
      <c r="EC17" s="1">
        <v>2.3825589999999998E-3</v>
      </c>
      <c r="ED17">
        <v>0.98669090000000004</v>
      </c>
      <c r="EE17">
        <v>11.270799999999999</v>
      </c>
      <c r="EF17" s="1">
        <v>3.5437399999999999E-6</v>
      </c>
      <c r="EG17" s="1">
        <v>2.266728E-3</v>
      </c>
      <c r="EH17">
        <v>0.98668800000000001</v>
      </c>
      <c r="EI17">
        <v>12.45321</v>
      </c>
      <c r="EJ17" s="1">
        <v>3.3983539999999999E-6</v>
      </c>
      <c r="EK17" s="1">
        <v>2.1685530000000001E-3</v>
      </c>
      <c r="EL17">
        <v>0.98669410000000002</v>
      </c>
      <c r="EM17">
        <v>14.743460000000001</v>
      </c>
      <c r="EN17" s="1">
        <v>3.2538710000000001E-6</v>
      </c>
      <c r="EO17" s="1">
        <v>2.0712450000000002E-3</v>
      </c>
      <c r="EP17">
        <v>0.98669450000000003</v>
      </c>
      <c r="EQ17">
        <v>19.22298</v>
      </c>
      <c r="ER17" s="1">
        <v>3.1207699999999999E-6</v>
      </c>
      <c r="ES17" s="1">
        <v>1.982377E-3</v>
      </c>
      <c r="ET17">
        <v>0.98667919999999998</v>
      </c>
      <c r="EU17">
        <v>20.362200000000001</v>
      </c>
      <c r="EV17" s="1">
        <v>2.9908269999999999E-6</v>
      </c>
      <c r="EW17" s="1">
        <v>1.896249E-3</v>
      </c>
      <c r="EX17">
        <v>0.98668440000000002</v>
      </c>
      <c r="EY17">
        <v>15.915039999999999</v>
      </c>
      <c r="EZ17" s="1">
        <v>2.8682879999999998E-6</v>
      </c>
      <c r="FA17" s="1">
        <v>1.8151969999999999E-3</v>
      </c>
      <c r="FB17">
        <v>0.98669059999999997</v>
      </c>
      <c r="FC17">
        <v>11.70074</v>
      </c>
      <c r="FD17" s="1">
        <v>2.7556330000000002E-6</v>
      </c>
      <c r="FE17" s="1">
        <v>1.7411060000000001E-3</v>
      </c>
      <c r="FF17">
        <v>0.98668929999999999</v>
      </c>
      <c r="FG17">
        <v>11.119899999999999</v>
      </c>
      <c r="FH17" s="1">
        <v>2.638743E-6</v>
      </c>
      <c r="FI17" s="1">
        <v>1.66497E-3</v>
      </c>
      <c r="FJ17">
        <v>0.98669229999999997</v>
      </c>
      <c r="FK17">
        <v>11.450609999999999</v>
      </c>
      <c r="FL17" s="1">
        <v>2.5377709999999999E-6</v>
      </c>
      <c r="FM17" s="1">
        <v>1.599222E-3</v>
      </c>
      <c r="FN17">
        <v>0.98669249999999997</v>
      </c>
      <c r="FO17">
        <v>13.475440000000001</v>
      </c>
      <c r="FP17" s="1">
        <v>2.434188E-6</v>
      </c>
      <c r="FQ17" s="1">
        <v>1.5324399999999999E-3</v>
      </c>
      <c r="FR17">
        <v>0.98669180000000001</v>
      </c>
      <c r="FS17">
        <v>15.164849999999999</v>
      </c>
      <c r="FT17" s="1">
        <v>2.3372849999999998E-6</v>
      </c>
      <c r="FU17" s="1">
        <v>1.470439E-3</v>
      </c>
      <c r="FV17">
        <v>0.9866895</v>
      </c>
      <c r="FW17">
        <v>16.08802</v>
      </c>
      <c r="FX17" s="1">
        <v>2.2514039999999998E-6</v>
      </c>
      <c r="FY17" s="1">
        <v>1.4155140000000001E-3</v>
      </c>
      <c r="FZ17">
        <v>0.98669340000000005</v>
      </c>
      <c r="GA17">
        <v>14.678990000000001</v>
      </c>
      <c r="GB17" s="1">
        <v>2.1631230000000001E-6</v>
      </c>
      <c r="GC17" s="1">
        <v>1.3593380000000001E-3</v>
      </c>
      <c r="GD17">
        <v>0.98669819999999997</v>
      </c>
      <c r="GE17">
        <v>12.9549</v>
      </c>
      <c r="GF17" s="1">
        <v>2.0836299999999998E-6</v>
      </c>
      <c r="GG17" s="1">
        <v>1.3090370000000001E-3</v>
      </c>
      <c r="GH17">
        <v>0.98667930000000004</v>
      </c>
      <c r="GI17">
        <v>11.455399999999999</v>
      </c>
      <c r="GJ17" s="1">
        <v>2.0011460000000002E-6</v>
      </c>
      <c r="GK17" s="1">
        <v>1.2568830000000001E-3</v>
      </c>
      <c r="GL17">
        <v>0.98669649999999998</v>
      </c>
      <c r="GM17">
        <v>11.18669</v>
      </c>
      <c r="GN17" s="1">
        <v>1.924861E-6</v>
      </c>
      <c r="GO17" s="1">
        <v>1.208722E-3</v>
      </c>
      <c r="GP17">
        <v>0.98669309999999999</v>
      </c>
      <c r="GQ17">
        <v>11.513529999999999</v>
      </c>
      <c r="GR17" s="1">
        <v>1.855874E-6</v>
      </c>
      <c r="GS17" s="1">
        <v>1.165215E-3</v>
      </c>
      <c r="GT17">
        <v>0.98668710000000004</v>
      </c>
      <c r="GU17">
        <v>14.403420000000001</v>
      </c>
      <c r="GV17" s="1">
        <v>1.787055E-6</v>
      </c>
      <c r="GW17" s="1">
        <v>1.1218529999999999E-3</v>
      </c>
      <c r="GX17">
        <v>0.98667990000000005</v>
      </c>
      <c r="GY17">
        <v>16.65297</v>
      </c>
      <c r="GZ17" s="1">
        <v>1.7202770000000001E-6</v>
      </c>
      <c r="HA17" s="1">
        <v>1.079944E-3</v>
      </c>
      <c r="HB17">
        <v>0.98669589999999996</v>
      </c>
      <c r="HC17">
        <v>17.90652</v>
      </c>
      <c r="HD17" s="1">
        <v>1.65644E-6</v>
      </c>
      <c r="HE17" s="1">
        <v>1.0397430000000001E-3</v>
      </c>
      <c r="HF17">
        <v>0.98668350000000005</v>
      </c>
      <c r="HG17">
        <v>17.549150000000001</v>
      </c>
      <c r="HH17" s="1">
        <v>1.595329E-6</v>
      </c>
      <c r="HI17" s="1">
        <v>1.001367E-3</v>
      </c>
      <c r="HJ17">
        <v>0.98669720000000005</v>
      </c>
      <c r="HK17">
        <v>13.7966</v>
      </c>
      <c r="HL17" s="1">
        <v>1.539E-6</v>
      </c>
      <c r="HM17" s="1">
        <v>9.6600270000000001E-4</v>
      </c>
      <c r="HN17">
        <v>0.98668489999999998</v>
      </c>
      <c r="HO17">
        <v>11.67149</v>
      </c>
      <c r="HP17" s="1">
        <v>1.485668E-6</v>
      </c>
      <c r="HQ17" s="1">
        <v>9.3249849999999998E-4</v>
      </c>
      <c r="HR17">
        <v>0.98667899999999997</v>
      </c>
      <c r="HS17">
        <v>11.36772</v>
      </c>
      <c r="HT17" s="1">
        <v>1.4316889999999999E-6</v>
      </c>
      <c r="HU17" s="1">
        <v>8.9860600000000004E-4</v>
      </c>
      <c r="HV17">
        <v>0.98667800000000006</v>
      </c>
      <c r="HW17">
        <v>11.824009999999999</v>
      </c>
      <c r="HX17" s="1">
        <v>1.378997E-6</v>
      </c>
      <c r="HY17" s="1">
        <v>8.6556719999999999E-4</v>
      </c>
      <c r="HZ17">
        <v>0.98668860000000003</v>
      </c>
      <c r="IA17">
        <v>15.13251</v>
      </c>
      <c r="IB17" s="1">
        <v>1.331503E-6</v>
      </c>
      <c r="IC17" s="1">
        <v>8.3577529999999997E-4</v>
      </c>
      <c r="ID17">
        <v>0.98668889999999998</v>
      </c>
      <c r="IE17">
        <v>20.140879999999999</v>
      </c>
      <c r="IF17" s="1">
        <v>1.286142E-6</v>
      </c>
      <c r="IG17" s="1">
        <v>8.0726620000000002E-4</v>
      </c>
      <c r="IH17">
        <v>0.98669019999999996</v>
      </c>
      <c r="II17">
        <v>23.18214</v>
      </c>
      <c r="IJ17" s="1">
        <v>1.242362E-6</v>
      </c>
      <c r="IK17" s="1">
        <v>7.798042E-4</v>
      </c>
      <c r="IL17">
        <v>0.98667369999999999</v>
      </c>
      <c r="IM17">
        <v>20.738769999999999</v>
      </c>
      <c r="IN17" s="1">
        <v>1.1994910000000001E-6</v>
      </c>
      <c r="IO17" s="1">
        <v>7.52843E-4</v>
      </c>
      <c r="IP17">
        <v>0.98668630000000002</v>
      </c>
      <c r="IQ17">
        <v>14.93873</v>
      </c>
      <c r="IR17" s="1">
        <v>1.1588170000000001E-6</v>
      </c>
      <c r="IS17" s="1">
        <v>7.2736399999999998E-4</v>
      </c>
      <c r="IT17">
        <v>0.98668270000000002</v>
      </c>
      <c r="IU17">
        <v>11.73626</v>
      </c>
      <c r="IV17" s="1">
        <v>1.1202549999999999E-6</v>
      </c>
      <c r="IW17" s="1">
        <v>7.0311080000000001E-4</v>
      </c>
      <c r="IX17">
        <v>0.9866954</v>
      </c>
      <c r="IY17">
        <v>11.37773</v>
      </c>
      <c r="IZ17" s="1">
        <v>1.0841670000000001E-6</v>
      </c>
      <c r="JA17" s="1">
        <v>6.8047590000000003E-4</v>
      </c>
      <c r="JB17">
        <v>0.98669620000000002</v>
      </c>
      <c r="JC17">
        <v>11.5921</v>
      </c>
      <c r="JD17" s="1">
        <v>1.0466569999999999E-6</v>
      </c>
      <c r="JE17" s="1">
        <v>6.569767E-4</v>
      </c>
      <c r="JF17">
        <v>0.98668339999999999</v>
      </c>
      <c r="JG17">
        <v>14.200340000000001</v>
      </c>
      <c r="JH17" s="1">
        <v>1.013364E-6</v>
      </c>
      <c r="JI17" s="1">
        <v>6.3603110000000004E-4</v>
      </c>
      <c r="JJ17">
        <v>0.98669240000000002</v>
      </c>
      <c r="JK17">
        <v>15.563789999999999</v>
      </c>
      <c r="JL17" s="1">
        <v>9.7997090000000004E-7</v>
      </c>
      <c r="JM17" s="1">
        <v>6.1544089999999996E-4</v>
      </c>
      <c r="JN17">
        <v>0.98669019999999996</v>
      </c>
      <c r="JO17">
        <v>13.85266</v>
      </c>
      <c r="JP17" s="1">
        <v>9.4610379999999995E-7</v>
      </c>
      <c r="JQ17" s="1">
        <v>5.9570049999999996E-4</v>
      </c>
      <c r="JR17">
        <v>0.98669629999999997</v>
      </c>
      <c r="JS17">
        <v>12.74517</v>
      </c>
      <c r="JT17" s="1">
        <v>9.1142950000000004E-7</v>
      </c>
      <c r="JU17" s="1">
        <v>5.7531290000000001E-4</v>
      </c>
      <c r="JV17">
        <v>0.98668069999999997</v>
      </c>
      <c r="JW17">
        <v>12.35087</v>
      </c>
      <c r="JX17" s="1">
        <v>8.8107370000000002E-7</v>
      </c>
      <c r="JY17" s="1">
        <v>5.5748579999999998E-4</v>
      </c>
      <c r="JZ17">
        <v>0.98668929999999999</v>
      </c>
      <c r="KA17">
        <v>11.68079</v>
      </c>
      <c r="KB17" s="1">
        <v>8.5060860000000002E-7</v>
      </c>
      <c r="KC17" s="1">
        <v>5.3940889999999999E-4</v>
      </c>
      <c r="KD17">
        <v>0.98669169999999995</v>
      </c>
      <c r="KE17">
        <v>11.50366</v>
      </c>
      <c r="KF17" s="1">
        <v>8.2175380000000003E-7</v>
      </c>
      <c r="KG17" s="1">
        <v>5.2222369999999996E-4</v>
      </c>
      <c r="KH17">
        <v>0.9866876</v>
      </c>
      <c r="KI17">
        <v>11.65372</v>
      </c>
      <c r="KJ17" s="1">
        <v>7.9441050000000004E-7</v>
      </c>
      <c r="KK17" s="1">
        <v>5.0586779999999996E-4</v>
      </c>
      <c r="KL17">
        <v>0.98669269999999998</v>
      </c>
      <c r="KM17">
        <v>14.25648</v>
      </c>
      <c r="KN17" s="1">
        <v>7.6751829999999995E-7</v>
      </c>
      <c r="KO17" s="1">
        <v>4.8967960000000001E-4</v>
      </c>
      <c r="KP17">
        <v>0.98669340000000005</v>
      </c>
      <c r="KQ17">
        <v>19.673649999999999</v>
      </c>
      <c r="KR17" s="1">
        <v>7.4155289999999995E-7</v>
      </c>
      <c r="KS17" s="1">
        <v>4.7403659999999999E-4</v>
      </c>
      <c r="KT17">
        <v>0.98667760000000004</v>
      </c>
      <c r="KU17">
        <v>24.176169999999999</v>
      </c>
      <c r="KV17" s="1">
        <v>7.1767040000000002E-7</v>
      </c>
      <c r="KW17" s="1">
        <v>4.5956239999999998E-4</v>
      </c>
      <c r="KX17">
        <v>0.98668149999999999</v>
      </c>
      <c r="KY17">
        <v>22.408329999999999</v>
      </c>
      <c r="KZ17" s="1">
        <v>6.9360599999999997E-7</v>
      </c>
      <c r="LA17" s="1">
        <v>4.4491769999999999E-4</v>
      </c>
      <c r="LB17">
        <v>0.98668400000000001</v>
      </c>
      <c r="LC17">
        <v>15.90217</v>
      </c>
      <c r="LD17" s="1">
        <v>6.7077960000000001E-7</v>
      </c>
      <c r="LE17" s="1">
        <v>4.3095299999999998E-4</v>
      </c>
      <c r="LF17">
        <v>0.98667939999999998</v>
      </c>
      <c r="LG17">
        <v>11.99333</v>
      </c>
      <c r="LH17" s="1">
        <v>6.4870029999999996E-7</v>
      </c>
      <c r="LI17" s="1">
        <v>4.174378E-4</v>
      </c>
      <c r="LJ17">
        <v>0.9866859</v>
      </c>
      <c r="LK17">
        <v>11.491770000000001</v>
      </c>
      <c r="LL17" s="1">
        <v>6.2730850000000004E-7</v>
      </c>
      <c r="LM17" s="1">
        <v>4.0429760000000001E-4</v>
      </c>
      <c r="LN17">
        <v>0.98669300000000004</v>
      </c>
      <c r="LO17">
        <v>11.583080000000001</v>
      </c>
      <c r="LP17" s="1">
        <v>6.0758880000000004E-7</v>
      </c>
      <c r="LQ17" s="1">
        <v>3.921466E-4</v>
      </c>
      <c r="LR17">
        <v>0.9866857</v>
      </c>
      <c r="LS17">
        <v>13.26206</v>
      </c>
      <c r="LT17" s="1">
        <v>5.88448E-7</v>
      </c>
      <c r="LU17" s="1">
        <v>3.8031289999999998E-4</v>
      </c>
      <c r="LV17">
        <v>0.98668440000000002</v>
      </c>
      <c r="LW17">
        <v>15.272220000000001</v>
      </c>
      <c r="LX17" s="1">
        <v>5.692188E-7</v>
      </c>
      <c r="LY17" s="1">
        <v>3.6838840000000001E-4</v>
      </c>
      <c r="LZ17">
        <v>0.9866876</v>
      </c>
      <c r="MA17">
        <v>15.3695</v>
      </c>
      <c r="MB17" s="1">
        <v>5.5080740000000004E-7</v>
      </c>
      <c r="MC17" s="1">
        <v>3.569488E-4</v>
      </c>
      <c r="MD17">
        <v>0.98669560000000001</v>
      </c>
      <c r="ME17">
        <v>14.707229999999999</v>
      </c>
      <c r="MF17" s="1">
        <v>5.3327869999999996E-7</v>
      </c>
      <c r="MG17" s="1">
        <v>3.4605230000000001E-4</v>
      </c>
      <c r="MH17">
        <v>0.98667990000000005</v>
      </c>
      <c r="MI17">
        <v>13.81878</v>
      </c>
      <c r="MJ17" s="1">
        <v>5.1715990000000001E-7</v>
      </c>
      <c r="MK17" s="1">
        <v>3.360495E-4</v>
      </c>
      <c r="ML17">
        <v>0.98668270000000002</v>
      </c>
      <c r="MM17">
        <v>11.814170000000001</v>
      </c>
      <c r="MN17" s="1">
        <v>5.0082370000000004E-7</v>
      </c>
      <c r="MO17" s="1">
        <v>3.2592910000000001E-4</v>
      </c>
      <c r="MP17">
        <v>0.98669510000000005</v>
      </c>
      <c r="MQ17">
        <v>11.47621</v>
      </c>
      <c r="MR17" s="1">
        <v>4.8458819999999996E-7</v>
      </c>
      <c r="MS17" s="1">
        <v>3.1584009999999999E-4</v>
      </c>
      <c r="MT17">
        <v>0.98668489999999998</v>
      </c>
      <c r="MU17">
        <v>11.773260000000001</v>
      </c>
      <c r="MV17" s="1">
        <v>4.69348E-7</v>
      </c>
      <c r="MW17" s="1">
        <v>3.0637589999999999E-4</v>
      </c>
      <c r="MX17">
        <v>0.9866859</v>
      </c>
      <c r="MY17">
        <v>13.80519</v>
      </c>
      <c r="MZ17" s="1">
        <v>4.54479E-7</v>
      </c>
      <c r="NA17" s="1">
        <v>2.9708749999999998E-4</v>
      </c>
      <c r="NB17">
        <v>0.98669530000000005</v>
      </c>
      <c r="NC17">
        <v>15.14289</v>
      </c>
      <c r="ND17" s="1">
        <v>4.4021510000000002E-7</v>
      </c>
      <c r="NE17" s="1">
        <v>2.8818419999999999E-4</v>
      </c>
      <c r="NF17">
        <v>0.98669490000000004</v>
      </c>
      <c r="NG17">
        <v>17.10408</v>
      </c>
      <c r="NH17" s="1">
        <v>4.2692060000000002E-7</v>
      </c>
      <c r="NI17" s="1">
        <v>2.7986539999999999E-4</v>
      </c>
      <c r="NJ17">
        <v>0.9866859</v>
      </c>
      <c r="NK17">
        <v>18.78614</v>
      </c>
      <c r="NL17" s="1">
        <v>4.1289129999999999E-7</v>
      </c>
      <c r="NM17" s="1">
        <v>2.7104830000000002E-4</v>
      </c>
      <c r="NN17">
        <v>0.98668129999999998</v>
      </c>
      <c r="NO17">
        <v>17.026789999999998</v>
      </c>
      <c r="NP17" s="1">
        <v>3.9981570000000001E-7</v>
      </c>
      <c r="NQ17" s="1">
        <v>2.628121E-4</v>
      </c>
      <c r="NR17">
        <v>0.98669530000000005</v>
      </c>
      <c r="NS17">
        <v>12.38625</v>
      </c>
      <c r="NT17" s="1">
        <v>3.8734189999999998E-7</v>
      </c>
      <c r="NU17" s="1">
        <v>2.549683E-4</v>
      </c>
      <c r="NV17">
        <v>0.98668370000000005</v>
      </c>
      <c r="NW17">
        <v>11.590310000000001</v>
      </c>
      <c r="NX17" s="1">
        <v>3.7617309999999998E-7</v>
      </c>
      <c r="NY17" s="1">
        <v>2.4791979999999998E-4</v>
      </c>
      <c r="NZ17">
        <v>0.98668149999999999</v>
      </c>
      <c r="OA17">
        <v>11.69514</v>
      </c>
      <c r="OB17" s="1">
        <v>3.642905E-7</v>
      </c>
      <c r="OC17" s="1">
        <v>2.4035570000000001E-4</v>
      </c>
      <c r="OD17">
        <v>0.98668690000000003</v>
      </c>
      <c r="OE17">
        <v>13.81574</v>
      </c>
      <c r="OF17" s="1">
        <v>3.5344709999999999E-7</v>
      </c>
      <c r="OG17" s="1">
        <v>2.3343659999999999E-4</v>
      </c>
      <c r="OH17">
        <v>0.98667919999999998</v>
      </c>
      <c r="OI17">
        <v>14.600070000000001</v>
      </c>
      <c r="OJ17" s="1">
        <v>3.4225160000000002E-7</v>
      </c>
      <c r="OK17" s="1">
        <v>2.2625689999999999E-4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0.61724480000000004</v>
      </c>
      <c r="G18">
        <v>10.8827</v>
      </c>
      <c r="H18">
        <v>0.30844510000000003</v>
      </c>
      <c r="I18">
        <v>187.9538</v>
      </c>
      <c r="J18">
        <v>0.61898489999999995</v>
      </c>
      <c r="K18">
        <v>12.251200000000001</v>
      </c>
      <c r="L18" s="1">
        <v>4.4986039999999998E-3</v>
      </c>
      <c r="M18">
        <v>2.9007679999999998</v>
      </c>
      <c r="N18">
        <v>0.61995140000000004</v>
      </c>
      <c r="O18">
        <v>12.01812</v>
      </c>
      <c r="P18" s="1">
        <v>3.0197060000000003E-4</v>
      </c>
      <c r="Q18">
        <v>0.28614070000000003</v>
      </c>
      <c r="R18">
        <v>0.62045760000000005</v>
      </c>
      <c r="S18">
        <v>13.258710000000001</v>
      </c>
      <c r="T18" s="1">
        <v>1.8879260000000001E-4</v>
      </c>
      <c r="U18">
        <v>0.193132</v>
      </c>
      <c r="V18">
        <v>0.62071319999999996</v>
      </c>
      <c r="W18">
        <v>13.635120000000001</v>
      </c>
      <c r="X18" s="1">
        <v>1.5738309999999999E-4</v>
      </c>
      <c r="Y18">
        <v>0.16107369999999999</v>
      </c>
      <c r="Z18">
        <v>0.62082150000000003</v>
      </c>
      <c r="AA18">
        <v>12.329980000000001</v>
      </c>
      <c r="AB18" s="1">
        <v>1.381946E-4</v>
      </c>
      <c r="AC18">
        <v>0.1411915</v>
      </c>
      <c r="AD18">
        <v>0.62087890000000001</v>
      </c>
      <c r="AE18">
        <v>11.003970000000001</v>
      </c>
      <c r="AF18" s="1">
        <v>1.2560490000000001E-4</v>
      </c>
      <c r="AG18">
        <v>0.128085</v>
      </c>
      <c r="AH18">
        <v>0.61942470000000005</v>
      </c>
      <c r="AI18">
        <v>10.75752</v>
      </c>
      <c r="AJ18" s="1">
        <v>1.3042530000000001E-4</v>
      </c>
      <c r="AK18">
        <v>0.13440450000000001</v>
      </c>
      <c r="AL18">
        <v>0.61569050000000003</v>
      </c>
      <c r="AM18">
        <v>11.14837</v>
      </c>
      <c r="AN18" s="1">
        <v>2.0476960000000001E-4</v>
      </c>
      <c r="AO18">
        <v>0.21142810000000001</v>
      </c>
      <c r="AP18">
        <v>0.61223329999999998</v>
      </c>
      <c r="AQ18">
        <v>13.42245</v>
      </c>
      <c r="AR18" s="1">
        <v>2.6033890000000002E-4</v>
      </c>
      <c r="AS18">
        <v>0.26632210000000001</v>
      </c>
      <c r="AT18">
        <v>0.60972320000000002</v>
      </c>
      <c r="AU18">
        <v>15.53758</v>
      </c>
      <c r="AV18" s="1">
        <v>2.7395639999999998E-4</v>
      </c>
      <c r="AW18">
        <v>0.27844150000000001</v>
      </c>
      <c r="AX18">
        <v>0.60798759999999996</v>
      </c>
      <c r="AY18">
        <v>16.693460000000002</v>
      </c>
      <c r="AZ18" s="1">
        <v>2.6088020000000002E-4</v>
      </c>
      <c r="BA18">
        <v>0.26382440000000001</v>
      </c>
      <c r="BB18">
        <v>0.60541040000000002</v>
      </c>
      <c r="BC18">
        <v>16.223299999999998</v>
      </c>
      <c r="BD18" s="1">
        <v>2.4104829999999999E-4</v>
      </c>
      <c r="BE18">
        <v>0.24253549999999999</v>
      </c>
      <c r="BF18">
        <v>0.60274050000000001</v>
      </c>
      <c r="BG18">
        <v>13.389250000000001</v>
      </c>
      <c r="BH18" s="1">
        <v>2.1568609999999999E-4</v>
      </c>
      <c r="BI18">
        <v>0.21611069999999999</v>
      </c>
      <c r="BJ18">
        <v>0.59983770000000003</v>
      </c>
      <c r="BK18">
        <v>11.19862</v>
      </c>
      <c r="BL18" s="1">
        <v>1.9523239999999999E-4</v>
      </c>
      <c r="BM18">
        <v>0.19479469999999999</v>
      </c>
      <c r="BN18">
        <v>0.59813309999999997</v>
      </c>
      <c r="BO18">
        <v>10.82638</v>
      </c>
      <c r="BP18" s="1">
        <v>1.6926269999999999E-4</v>
      </c>
      <c r="BQ18">
        <v>0.16732620000000001</v>
      </c>
      <c r="BR18">
        <v>0.59928820000000005</v>
      </c>
      <c r="BS18">
        <v>11.0161</v>
      </c>
      <c r="BT18" s="1">
        <v>1.207074E-4</v>
      </c>
      <c r="BU18">
        <v>0.1178271</v>
      </c>
      <c r="BV18">
        <v>0.60061149999999996</v>
      </c>
      <c r="BW18">
        <v>12.77037</v>
      </c>
      <c r="BX18" s="1">
        <v>7.9162979999999999E-5</v>
      </c>
      <c r="BY18" s="1">
        <v>7.6854439999999996E-2</v>
      </c>
      <c r="BZ18">
        <v>0.60141869999999997</v>
      </c>
      <c r="CA18">
        <v>13.82199</v>
      </c>
      <c r="CB18" s="1">
        <v>5.5445600000000003E-5</v>
      </c>
      <c r="CC18" s="1">
        <v>5.381884E-2</v>
      </c>
      <c r="CD18">
        <v>0.6018464</v>
      </c>
      <c r="CE18">
        <v>13.760260000000001</v>
      </c>
      <c r="CF18" s="1">
        <v>4.314828E-5</v>
      </c>
      <c r="CG18" s="1">
        <v>4.1884490000000003E-2</v>
      </c>
      <c r="CH18">
        <v>0.60209140000000005</v>
      </c>
      <c r="CI18">
        <v>13.566420000000001</v>
      </c>
      <c r="CJ18" s="1">
        <v>3.6546330000000001E-5</v>
      </c>
      <c r="CK18" s="1">
        <v>3.5482720000000002E-2</v>
      </c>
      <c r="CL18">
        <v>0.60220030000000002</v>
      </c>
      <c r="CM18">
        <v>11.801550000000001</v>
      </c>
      <c r="CN18" s="1">
        <v>3.25475E-5</v>
      </c>
      <c r="CO18" s="1">
        <v>3.1582150000000003E-2</v>
      </c>
      <c r="CP18">
        <v>0.60225280000000003</v>
      </c>
      <c r="CQ18">
        <v>11.17905</v>
      </c>
      <c r="CR18" s="1">
        <v>2.9891330000000002E-5</v>
      </c>
      <c r="CS18" s="1">
        <v>2.899057E-2</v>
      </c>
      <c r="CT18">
        <v>0.602275</v>
      </c>
      <c r="CU18">
        <v>10.99358</v>
      </c>
      <c r="CV18" s="1">
        <v>2.790406E-5</v>
      </c>
      <c r="CW18" s="1">
        <v>2.704028E-2</v>
      </c>
      <c r="CX18">
        <v>0.60230709999999998</v>
      </c>
      <c r="CY18">
        <v>11.406969999999999</v>
      </c>
      <c r="CZ18" s="1">
        <v>2.6243289999999999E-5</v>
      </c>
      <c r="DA18" s="1">
        <v>2.541119E-2</v>
      </c>
      <c r="DB18">
        <v>0.60234120000000002</v>
      </c>
      <c r="DC18">
        <v>13.3858</v>
      </c>
      <c r="DD18" s="1">
        <v>2.483541E-5</v>
      </c>
      <c r="DE18" s="1">
        <v>2.4022129999999999E-2</v>
      </c>
      <c r="DF18">
        <v>0.60233440000000005</v>
      </c>
      <c r="DG18">
        <v>16.04804</v>
      </c>
      <c r="DH18" s="1">
        <v>2.3543929999999999E-5</v>
      </c>
      <c r="DI18" s="1">
        <v>2.2744259999999999E-2</v>
      </c>
      <c r="DJ18">
        <v>0.60233740000000002</v>
      </c>
      <c r="DK18">
        <v>19.424959999999999</v>
      </c>
      <c r="DL18" s="1">
        <v>2.2434750000000001E-5</v>
      </c>
      <c r="DM18" s="1">
        <v>2.1646329999999998E-2</v>
      </c>
      <c r="DN18">
        <v>0.602302</v>
      </c>
      <c r="DO18">
        <v>21.601669999999999</v>
      </c>
      <c r="DP18" s="1">
        <v>2.1321489999999998E-5</v>
      </c>
      <c r="DQ18" s="1">
        <v>2.0539720000000001E-2</v>
      </c>
      <c r="DR18">
        <v>0.60233060000000005</v>
      </c>
      <c r="DS18">
        <v>17.449639999999999</v>
      </c>
      <c r="DT18" s="1">
        <v>2.037863E-5</v>
      </c>
      <c r="DU18" s="1">
        <v>1.9596410000000002E-2</v>
      </c>
      <c r="DV18">
        <v>0.60233270000000005</v>
      </c>
      <c r="DW18">
        <v>12.138439999999999</v>
      </c>
      <c r="DX18" s="1">
        <v>1.9467860000000001E-5</v>
      </c>
      <c r="DY18" s="1">
        <v>1.8686560000000001E-2</v>
      </c>
      <c r="DZ18">
        <v>0.60233720000000002</v>
      </c>
      <c r="EA18">
        <v>11.14751</v>
      </c>
      <c r="EB18" s="1">
        <v>1.8628230000000001E-5</v>
      </c>
      <c r="EC18" s="1">
        <v>1.7843029999999999E-2</v>
      </c>
      <c r="ED18">
        <v>0.60233599999999998</v>
      </c>
      <c r="EE18">
        <v>11.273350000000001</v>
      </c>
      <c r="EF18" s="1">
        <v>1.7764349999999999E-5</v>
      </c>
      <c r="EG18" s="1">
        <v>1.6976479999999999E-2</v>
      </c>
      <c r="EH18">
        <v>0.6023307</v>
      </c>
      <c r="EI18">
        <v>12.5122</v>
      </c>
      <c r="EJ18" s="1">
        <v>1.7035639999999999E-5</v>
      </c>
      <c r="EK18" s="1">
        <v>1.6241729999999999E-2</v>
      </c>
      <c r="EL18">
        <v>0.60233959999999998</v>
      </c>
      <c r="EM18">
        <v>15.01487</v>
      </c>
      <c r="EN18" s="1">
        <v>1.631289E-5</v>
      </c>
      <c r="EO18" s="1">
        <v>1.551669E-2</v>
      </c>
      <c r="EP18">
        <v>0.60230930000000005</v>
      </c>
      <c r="EQ18">
        <v>19.83286</v>
      </c>
      <c r="ER18" s="1">
        <v>1.564519E-5</v>
      </c>
      <c r="ES18" s="1">
        <v>1.484893E-2</v>
      </c>
      <c r="ET18">
        <v>0.60233080000000006</v>
      </c>
      <c r="EU18">
        <v>21.249110000000002</v>
      </c>
      <c r="EV18" s="1">
        <v>1.49921E-5</v>
      </c>
      <c r="EW18" s="1">
        <v>1.4200580000000001E-2</v>
      </c>
      <c r="EX18">
        <v>0.60233309999999995</v>
      </c>
      <c r="EY18">
        <v>16.621120000000001</v>
      </c>
      <c r="EZ18" s="1">
        <v>1.4378080000000001E-5</v>
      </c>
      <c r="FA18" s="1">
        <v>1.359398E-2</v>
      </c>
      <c r="FB18">
        <v>0.60233780000000003</v>
      </c>
      <c r="FC18">
        <v>11.909330000000001</v>
      </c>
      <c r="FD18" s="1">
        <v>1.3813889999999999E-5</v>
      </c>
      <c r="FE18" s="1">
        <v>1.304075E-2</v>
      </c>
      <c r="FF18">
        <v>0.60233499999999995</v>
      </c>
      <c r="FG18">
        <v>11.11993</v>
      </c>
      <c r="FH18" s="1">
        <v>1.3228289999999999E-5</v>
      </c>
      <c r="FI18" s="1">
        <v>1.247146E-2</v>
      </c>
      <c r="FJ18">
        <v>0.60234449999999995</v>
      </c>
      <c r="FK18">
        <v>11.45805</v>
      </c>
      <c r="FL18" s="1">
        <v>1.272271E-5</v>
      </c>
      <c r="FM18" s="1">
        <v>1.19799E-2</v>
      </c>
      <c r="FN18">
        <v>0.60233680000000001</v>
      </c>
      <c r="FO18">
        <v>13.5923</v>
      </c>
      <c r="FP18" s="1">
        <v>1.220382E-5</v>
      </c>
      <c r="FQ18" s="1">
        <v>1.1480310000000001E-2</v>
      </c>
      <c r="FR18">
        <v>0.60233639999999999</v>
      </c>
      <c r="FS18">
        <v>15.49235</v>
      </c>
      <c r="FT18" s="1">
        <v>1.171759E-5</v>
      </c>
      <c r="FU18" s="1">
        <v>1.1014879999999999E-2</v>
      </c>
      <c r="FV18">
        <v>0.60233360000000002</v>
      </c>
      <c r="FW18">
        <v>16.530460000000001</v>
      </c>
      <c r="FX18" s="1">
        <v>1.128639E-5</v>
      </c>
      <c r="FY18" s="1">
        <v>1.060262E-2</v>
      </c>
      <c r="FZ18">
        <v>0.60233709999999996</v>
      </c>
      <c r="GA18">
        <v>15.106629999999999</v>
      </c>
      <c r="GB18" s="1">
        <v>1.084461E-5</v>
      </c>
      <c r="GC18" s="1">
        <v>1.01835E-2</v>
      </c>
      <c r="GD18">
        <v>0.60230899999999998</v>
      </c>
      <c r="GE18">
        <v>13.19515</v>
      </c>
      <c r="GF18" s="1">
        <v>1.044581E-5</v>
      </c>
      <c r="GG18" s="1">
        <v>9.8052839999999992E-3</v>
      </c>
      <c r="GH18">
        <v>0.60233650000000005</v>
      </c>
      <c r="GI18">
        <v>11.534319999999999</v>
      </c>
      <c r="GJ18" s="1">
        <v>1.003127E-5</v>
      </c>
      <c r="GK18" s="1">
        <v>9.4130059999999998E-3</v>
      </c>
      <c r="GL18">
        <v>0.60233890000000001</v>
      </c>
      <c r="GM18">
        <v>11.182919999999999</v>
      </c>
      <c r="GN18" s="1">
        <v>9.6506459999999996E-6</v>
      </c>
      <c r="GO18" s="1">
        <v>9.0563299999999996E-3</v>
      </c>
      <c r="GP18">
        <v>0.60233919999999996</v>
      </c>
      <c r="GQ18">
        <v>11.524039999999999</v>
      </c>
      <c r="GR18" s="1">
        <v>9.3048540000000005E-6</v>
      </c>
      <c r="GS18" s="1">
        <v>8.7305430000000003E-3</v>
      </c>
      <c r="GT18">
        <v>0.60233829999999999</v>
      </c>
      <c r="GU18">
        <v>14.560750000000001</v>
      </c>
      <c r="GV18" s="1">
        <v>8.9592179999999998E-6</v>
      </c>
      <c r="GW18" s="1">
        <v>8.4042760000000005E-3</v>
      </c>
      <c r="GX18">
        <v>0.60233099999999995</v>
      </c>
      <c r="GY18">
        <v>17.08615</v>
      </c>
      <c r="GZ18" s="1">
        <v>8.6241680000000003E-6</v>
      </c>
      <c r="HA18" s="1">
        <v>8.0895199999999994E-3</v>
      </c>
      <c r="HB18">
        <v>0.60233999999999999</v>
      </c>
      <c r="HC18">
        <v>18.490639999999999</v>
      </c>
      <c r="HD18" s="1">
        <v>8.3044650000000008E-6</v>
      </c>
      <c r="HE18" s="1">
        <v>7.7892830000000001E-3</v>
      </c>
      <c r="HF18">
        <v>0.60233309999999995</v>
      </c>
      <c r="HG18">
        <v>18.209669999999999</v>
      </c>
      <c r="HH18" s="1">
        <v>7.9981799999999994E-6</v>
      </c>
      <c r="HI18" s="1">
        <v>7.5022079999999998E-3</v>
      </c>
      <c r="HJ18">
        <v>0.60234670000000001</v>
      </c>
      <c r="HK18">
        <v>14.222569999999999</v>
      </c>
      <c r="HL18" s="1">
        <v>7.7161879999999996E-6</v>
      </c>
      <c r="HM18" s="1">
        <v>7.2378140000000004E-3</v>
      </c>
      <c r="HN18">
        <v>0.60232969999999997</v>
      </c>
      <c r="HO18">
        <v>11.778409999999999</v>
      </c>
      <c r="HP18" s="1">
        <v>7.4492940000000002E-6</v>
      </c>
      <c r="HQ18" s="1">
        <v>6.9884200000000004E-3</v>
      </c>
      <c r="HR18">
        <v>0.60233099999999995</v>
      </c>
      <c r="HS18">
        <v>11.37405</v>
      </c>
      <c r="HT18" s="1">
        <v>7.177909E-6</v>
      </c>
      <c r="HU18" s="1">
        <v>6.732699E-3</v>
      </c>
      <c r="HV18">
        <v>0.60233579999999998</v>
      </c>
      <c r="HW18">
        <v>11.85272</v>
      </c>
      <c r="HX18" s="1">
        <v>6.9139449999999998E-6</v>
      </c>
      <c r="HY18" s="1">
        <v>6.4855299999999998E-3</v>
      </c>
      <c r="HZ18">
        <v>0.60233460000000005</v>
      </c>
      <c r="IA18">
        <v>15.342409999999999</v>
      </c>
      <c r="IB18" s="1">
        <v>6.6762999999999999E-6</v>
      </c>
      <c r="IC18" s="1">
        <v>6.2634350000000004E-3</v>
      </c>
      <c r="ID18">
        <v>0.6023347</v>
      </c>
      <c r="IE18">
        <v>20.782139999999998</v>
      </c>
      <c r="IF18" s="1">
        <v>6.4488440000000004E-6</v>
      </c>
      <c r="IG18" s="1">
        <v>6.049759E-3</v>
      </c>
      <c r="IH18">
        <v>0.60233159999999997</v>
      </c>
      <c r="II18">
        <v>24.22899</v>
      </c>
      <c r="IJ18" s="1">
        <v>6.2290309999999998E-6</v>
      </c>
      <c r="IK18" s="1">
        <v>5.8433460000000001E-3</v>
      </c>
      <c r="IL18">
        <v>0.60233029999999999</v>
      </c>
      <c r="IM18">
        <v>21.813320000000001</v>
      </c>
      <c r="IN18" s="1">
        <v>6.0141959999999998E-6</v>
      </c>
      <c r="IO18" s="1">
        <v>5.6416019999999999E-3</v>
      </c>
      <c r="IP18">
        <v>0.60233029999999999</v>
      </c>
      <c r="IQ18">
        <v>15.572649999999999</v>
      </c>
      <c r="IR18" s="1">
        <v>5.8100189999999997E-6</v>
      </c>
      <c r="IS18" s="1">
        <v>5.4501239999999998E-3</v>
      </c>
      <c r="IT18">
        <v>0.6023326</v>
      </c>
      <c r="IU18">
        <v>11.878310000000001</v>
      </c>
      <c r="IV18" s="1">
        <v>5.6169859999999998E-6</v>
      </c>
      <c r="IW18" s="1">
        <v>5.2690519999999998E-3</v>
      </c>
      <c r="IX18">
        <v>0.60233809999999999</v>
      </c>
      <c r="IY18">
        <v>11.37932</v>
      </c>
      <c r="IZ18" s="1">
        <v>5.4364259999999996E-6</v>
      </c>
      <c r="JA18" s="1">
        <v>5.1002069999999998E-3</v>
      </c>
      <c r="JB18">
        <v>0.60233859999999995</v>
      </c>
      <c r="JC18">
        <v>11.60131</v>
      </c>
      <c r="JD18" s="1">
        <v>5.2480380000000002E-6</v>
      </c>
      <c r="JE18" s="1">
        <v>4.9233860000000001E-3</v>
      </c>
      <c r="JF18">
        <v>0.60233270000000005</v>
      </c>
      <c r="JG18">
        <v>14.338660000000001</v>
      </c>
      <c r="JH18" s="1">
        <v>5.080352E-6</v>
      </c>
      <c r="JI18" s="1">
        <v>4.7645379999999996E-3</v>
      </c>
      <c r="JJ18">
        <v>0.60234220000000005</v>
      </c>
      <c r="JK18">
        <v>15.905150000000001</v>
      </c>
      <c r="JL18" s="1">
        <v>4.9135550000000001E-6</v>
      </c>
      <c r="JM18" s="1">
        <v>4.6118019999999999E-3</v>
      </c>
      <c r="JN18">
        <v>0.60233519999999996</v>
      </c>
      <c r="JO18">
        <v>14.167479999999999</v>
      </c>
      <c r="JP18" s="1">
        <v>4.7437540000000002E-6</v>
      </c>
      <c r="JQ18" s="1">
        <v>4.4640419999999997E-3</v>
      </c>
      <c r="JR18">
        <v>0.60233840000000005</v>
      </c>
      <c r="JS18">
        <v>12.958159999999999</v>
      </c>
      <c r="JT18" s="1">
        <v>4.5700450000000001E-6</v>
      </c>
      <c r="JU18" s="1">
        <v>4.3113359999999998E-3</v>
      </c>
      <c r="JV18">
        <v>0.60233159999999997</v>
      </c>
      <c r="JW18">
        <v>12.447430000000001</v>
      </c>
      <c r="JX18" s="1">
        <v>4.4177070000000001E-6</v>
      </c>
      <c r="JY18" s="1">
        <v>4.1775689999999999E-3</v>
      </c>
      <c r="JZ18">
        <v>0.60233740000000002</v>
      </c>
      <c r="KA18">
        <v>11.727510000000001</v>
      </c>
      <c r="KB18" s="1">
        <v>4.2653590000000002E-6</v>
      </c>
      <c r="KC18" s="1">
        <v>4.0431909999999998E-3</v>
      </c>
      <c r="KD18">
        <v>0.60233630000000005</v>
      </c>
      <c r="KE18">
        <v>11.50953</v>
      </c>
      <c r="KF18" s="1">
        <v>4.120409E-6</v>
      </c>
      <c r="KG18" s="1">
        <v>3.9137979999999996E-3</v>
      </c>
      <c r="KH18">
        <v>0.6023307</v>
      </c>
      <c r="KI18">
        <v>11.66832</v>
      </c>
      <c r="KJ18" s="1">
        <v>3.9832960000000004E-6</v>
      </c>
      <c r="KK18" s="1">
        <v>3.7912990000000001E-3</v>
      </c>
      <c r="KL18">
        <v>0.60233680000000001</v>
      </c>
      <c r="KM18">
        <v>14.402570000000001</v>
      </c>
      <c r="KN18" s="1">
        <v>3.848176E-6</v>
      </c>
      <c r="KO18" s="1">
        <v>3.6690429999999999E-3</v>
      </c>
      <c r="KP18">
        <v>0.60230669999999997</v>
      </c>
      <c r="KQ18">
        <v>20.224270000000001</v>
      </c>
      <c r="KR18" s="1">
        <v>3.7182069999999998E-6</v>
      </c>
      <c r="KS18" s="1">
        <v>3.5521110000000002E-3</v>
      </c>
      <c r="KT18">
        <v>0.60233029999999999</v>
      </c>
      <c r="KU18">
        <v>25.227869999999999</v>
      </c>
      <c r="KV18" s="1">
        <v>3.5986289999999999E-6</v>
      </c>
      <c r="KW18" s="1">
        <v>3.4445719999999999E-3</v>
      </c>
      <c r="KX18">
        <v>0.60233210000000004</v>
      </c>
      <c r="KY18">
        <v>23.605180000000001</v>
      </c>
      <c r="KZ18" s="1">
        <v>3.4778450000000002E-6</v>
      </c>
      <c r="LA18" s="1">
        <v>3.3345129999999999E-3</v>
      </c>
      <c r="LB18">
        <v>0.60233309999999995</v>
      </c>
      <c r="LC18">
        <v>16.630320000000001</v>
      </c>
      <c r="LD18" s="1">
        <v>3.3634209999999998E-6</v>
      </c>
      <c r="LE18" s="1">
        <v>3.2297440000000001E-3</v>
      </c>
      <c r="LF18">
        <v>0.60233099999999995</v>
      </c>
      <c r="LG18">
        <v>12.184939999999999</v>
      </c>
      <c r="LH18" s="1">
        <v>3.2525939999999998E-6</v>
      </c>
      <c r="LI18" s="1">
        <v>3.1282150000000002E-3</v>
      </c>
      <c r="LJ18">
        <v>0.6023037</v>
      </c>
      <c r="LK18">
        <v>11.496499999999999</v>
      </c>
      <c r="LL18" s="1">
        <v>3.145499E-6</v>
      </c>
      <c r="LM18" s="1">
        <v>3.029899E-3</v>
      </c>
      <c r="LN18">
        <v>0.60233680000000001</v>
      </c>
      <c r="LO18">
        <v>11.585430000000001</v>
      </c>
      <c r="LP18" s="1">
        <v>3.0466600000000002E-6</v>
      </c>
      <c r="LQ18" s="1">
        <v>2.9392659999999998E-3</v>
      </c>
      <c r="LR18">
        <v>0.60233380000000003</v>
      </c>
      <c r="LS18">
        <v>13.33878</v>
      </c>
      <c r="LT18" s="1">
        <v>2.9505579999999999E-6</v>
      </c>
      <c r="LU18" s="1">
        <v>2.8501609999999999E-3</v>
      </c>
      <c r="LV18">
        <v>0.60232889999999994</v>
      </c>
      <c r="LW18">
        <v>15.55053</v>
      </c>
      <c r="LX18" s="1">
        <v>2.8542900000000001E-6</v>
      </c>
      <c r="LY18" s="1">
        <v>2.76136E-3</v>
      </c>
      <c r="LZ18">
        <v>0.60233429999999999</v>
      </c>
      <c r="MA18">
        <v>15.74986</v>
      </c>
      <c r="MB18" s="1">
        <v>2.7619390000000002E-6</v>
      </c>
      <c r="MC18" s="1">
        <v>2.6753480000000001E-3</v>
      </c>
      <c r="MD18">
        <v>0.60233990000000004</v>
      </c>
      <c r="ME18">
        <v>15.04355</v>
      </c>
      <c r="MF18" s="1">
        <v>2.6741910000000001E-6</v>
      </c>
      <c r="MG18" s="1">
        <v>2.5941139999999998E-3</v>
      </c>
      <c r="MH18">
        <v>0.60233879999999995</v>
      </c>
      <c r="MI18">
        <v>14.0991</v>
      </c>
      <c r="MJ18" s="1">
        <v>2.5930360000000001E-6</v>
      </c>
      <c r="MK18" s="1">
        <v>2.518368E-3</v>
      </c>
      <c r="ML18">
        <v>0.60233239999999999</v>
      </c>
      <c r="MM18">
        <v>11.92052</v>
      </c>
      <c r="MN18" s="1">
        <v>2.5109559999999998E-6</v>
      </c>
      <c r="MO18" s="1">
        <v>2.4420539999999999E-3</v>
      </c>
      <c r="MP18">
        <v>0.60233769999999998</v>
      </c>
      <c r="MQ18">
        <v>11.47621</v>
      </c>
      <c r="MR18" s="1">
        <v>2.4298999999999998E-6</v>
      </c>
      <c r="MS18" s="1">
        <v>2.3672390000000001E-3</v>
      </c>
      <c r="MT18">
        <v>0.60233099999999995</v>
      </c>
      <c r="MU18">
        <v>11.781370000000001</v>
      </c>
      <c r="MV18" s="1">
        <v>2.3534939999999998E-6</v>
      </c>
      <c r="MW18" s="1">
        <v>2.2965300000000002E-3</v>
      </c>
      <c r="MX18">
        <v>0.60233400000000004</v>
      </c>
      <c r="MY18">
        <v>13.903879999999999</v>
      </c>
      <c r="MZ18" s="1">
        <v>2.279012E-6</v>
      </c>
      <c r="NA18" s="1">
        <v>2.2270699999999998E-3</v>
      </c>
      <c r="NB18">
        <v>0.60230790000000001</v>
      </c>
      <c r="NC18">
        <v>15.45505</v>
      </c>
      <c r="ND18" s="1">
        <v>2.2074790000000001E-6</v>
      </c>
      <c r="NE18" s="1">
        <v>2.1601350000000001E-3</v>
      </c>
      <c r="NF18">
        <v>0.60233979999999998</v>
      </c>
      <c r="NG18">
        <v>17.57413</v>
      </c>
      <c r="NH18" s="1">
        <v>2.1408880000000002E-6</v>
      </c>
      <c r="NI18" s="1">
        <v>2.098094E-3</v>
      </c>
      <c r="NJ18">
        <v>0.60233210000000004</v>
      </c>
      <c r="NK18">
        <v>19.422519999999999</v>
      </c>
      <c r="NL18" s="1">
        <v>2.0703159999999999E-6</v>
      </c>
      <c r="NM18" s="1">
        <v>2.0315329999999999E-3</v>
      </c>
      <c r="NN18">
        <v>0.60233199999999998</v>
      </c>
      <c r="NO18">
        <v>17.640740000000001</v>
      </c>
      <c r="NP18" s="1">
        <v>2.0048689999999998E-6</v>
      </c>
      <c r="NQ18" s="1">
        <v>1.9699850000000001E-3</v>
      </c>
      <c r="NR18">
        <v>0.60230790000000001</v>
      </c>
      <c r="NS18">
        <v>12.673310000000001</v>
      </c>
      <c r="NT18" s="1">
        <v>1.9423189999999999E-6</v>
      </c>
      <c r="NU18" s="1">
        <v>1.9110150000000001E-3</v>
      </c>
      <c r="NV18">
        <v>0.60233289999999995</v>
      </c>
      <c r="NW18">
        <v>11.60094</v>
      </c>
      <c r="NX18" s="1">
        <v>1.8862489999999999E-6</v>
      </c>
      <c r="NY18" s="1">
        <v>1.858295E-3</v>
      </c>
      <c r="NZ18">
        <v>0.60233179999999997</v>
      </c>
      <c r="OA18">
        <v>11.697850000000001</v>
      </c>
      <c r="OB18" s="1">
        <v>1.826782E-6</v>
      </c>
      <c r="OC18" s="1">
        <v>1.8017949999999999E-3</v>
      </c>
      <c r="OD18">
        <v>0.60233440000000005</v>
      </c>
      <c r="OE18">
        <v>13.929449999999999</v>
      </c>
      <c r="OF18" s="1">
        <v>1.7723810000000001E-6</v>
      </c>
      <c r="OG18" s="1">
        <v>1.7498500000000001E-3</v>
      </c>
      <c r="OH18">
        <v>0.6023366</v>
      </c>
      <c r="OI18">
        <v>14.86774</v>
      </c>
      <c r="OJ18" s="1">
        <v>1.716263E-6</v>
      </c>
      <c r="OK18" s="1">
        <v>1.696162E-3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0.68823160000000005</v>
      </c>
      <c r="G19">
        <v>10.889670000000001</v>
      </c>
      <c r="H19">
        <v>0.67817150000000004</v>
      </c>
      <c r="I19">
        <v>290.14100000000002</v>
      </c>
      <c r="J19">
        <v>0.69081190000000003</v>
      </c>
      <c r="K19">
        <v>12.314679999999999</v>
      </c>
      <c r="L19" s="1">
        <v>1.354108E-2</v>
      </c>
      <c r="M19">
        <v>6.8611519999999997</v>
      </c>
      <c r="N19">
        <v>0.69229700000000005</v>
      </c>
      <c r="O19">
        <v>12.16667</v>
      </c>
      <c r="P19" s="1">
        <v>2.6948229999999998E-3</v>
      </c>
      <c r="Q19">
        <v>1.7384470000000001</v>
      </c>
      <c r="R19">
        <v>0.69306889999999999</v>
      </c>
      <c r="S19">
        <v>13.40028</v>
      </c>
      <c r="T19" s="1">
        <v>2.001755E-3</v>
      </c>
      <c r="U19">
        <v>1.3110280000000001</v>
      </c>
      <c r="V19">
        <v>0.69344760000000005</v>
      </c>
      <c r="W19">
        <v>13.90357</v>
      </c>
      <c r="X19" s="1">
        <v>1.6888000000000001E-3</v>
      </c>
      <c r="Y19">
        <v>1.1041589999999999</v>
      </c>
      <c r="Z19">
        <v>0.69365259999999995</v>
      </c>
      <c r="AA19">
        <v>12.559189999999999</v>
      </c>
      <c r="AB19" s="1">
        <v>1.490119E-3</v>
      </c>
      <c r="AC19">
        <v>0.97214069999999997</v>
      </c>
      <c r="AD19">
        <v>0.69375679999999995</v>
      </c>
      <c r="AE19">
        <v>11.07798</v>
      </c>
      <c r="AF19" s="1">
        <v>1.358848E-3</v>
      </c>
      <c r="AG19">
        <v>0.88443050000000001</v>
      </c>
      <c r="AH19">
        <v>0.69214149999999997</v>
      </c>
      <c r="AI19">
        <v>10.762079999999999</v>
      </c>
      <c r="AJ19" s="1">
        <v>1.4717930000000001E-3</v>
      </c>
      <c r="AK19">
        <v>0.96444859999999999</v>
      </c>
      <c r="AL19">
        <v>0.68753839999999999</v>
      </c>
      <c r="AM19">
        <v>11.16376</v>
      </c>
      <c r="AN19" s="1">
        <v>2.2745579999999999E-3</v>
      </c>
      <c r="AO19">
        <v>1.4934069999999999</v>
      </c>
      <c r="AP19">
        <v>0.68337539999999997</v>
      </c>
      <c r="AQ19">
        <v>13.5404</v>
      </c>
      <c r="AR19" s="1">
        <v>2.7491809999999998E-3</v>
      </c>
      <c r="AS19">
        <v>1.796441</v>
      </c>
      <c r="AT19">
        <v>0.68056970000000006</v>
      </c>
      <c r="AU19">
        <v>15.882770000000001</v>
      </c>
      <c r="AV19" s="1">
        <v>2.8085689999999999E-3</v>
      </c>
      <c r="AW19">
        <v>1.831027</v>
      </c>
      <c r="AX19">
        <v>0.67855949999999998</v>
      </c>
      <c r="AY19">
        <v>17.206959999999999</v>
      </c>
      <c r="AZ19" s="1">
        <v>2.6275859999999999E-3</v>
      </c>
      <c r="BA19">
        <v>1.7117869999999999</v>
      </c>
      <c r="BB19">
        <v>0.67673830000000001</v>
      </c>
      <c r="BC19">
        <v>16.79684</v>
      </c>
      <c r="BD19" s="1">
        <v>2.3899770000000002E-3</v>
      </c>
      <c r="BE19">
        <v>1.5550379999999999</v>
      </c>
      <c r="BF19">
        <v>0.67511449999999995</v>
      </c>
      <c r="BG19">
        <v>13.84937</v>
      </c>
      <c r="BH19" s="1">
        <v>2.1160670000000001E-3</v>
      </c>
      <c r="BI19">
        <v>1.3756619999999999</v>
      </c>
      <c r="BJ19">
        <v>0.67329899999999998</v>
      </c>
      <c r="BK19">
        <v>11.397080000000001</v>
      </c>
      <c r="BL19" s="1">
        <v>1.891754E-3</v>
      </c>
      <c r="BM19">
        <v>1.2288870000000001</v>
      </c>
      <c r="BN19">
        <v>0.67291319999999999</v>
      </c>
      <c r="BO19">
        <v>10.888199999999999</v>
      </c>
      <c r="BP19" s="1">
        <v>1.604301E-3</v>
      </c>
      <c r="BQ19">
        <v>1.0366470000000001</v>
      </c>
      <c r="BR19">
        <v>0.67610309999999996</v>
      </c>
      <c r="BS19">
        <v>11.04312</v>
      </c>
      <c r="BT19" s="1">
        <v>1.131403E-3</v>
      </c>
      <c r="BU19">
        <v>0.72336999999999996</v>
      </c>
      <c r="BV19">
        <v>0.67910780000000004</v>
      </c>
      <c r="BW19">
        <v>12.83991</v>
      </c>
      <c r="BX19" s="1">
        <v>7.5067519999999998E-4</v>
      </c>
      <c r="BY19">
        <v>0.47709439999999997</v>
      </c>
      <c r="BZ19">
        <v>0.68086500000000005</v>
      </c>
      <c r="CA19">
        <v>14.050470000000001</v>
      </c>
      <c r="CB19" s="1">
        <v>5.3722009999999996E-4</v>
      </c>
      <c r="CC19">
        <v>0.34076820000000002</v>
      </c>
      <c r="CD19">
        <v>0.68185260000000003</v>
      </c>
      <c r="CE19">
        <v>14.01741</v>
      </c>
      <c r="CF19" s="1">
        <v>4.2462929999999998E-4</v>
      </c>
      <c r="CG19">
        <v>0.26899040000000002</v>
      </c>
      <c r="CH19">
        <v>0.68234839999999997</v>
      </c>
      <c r="CI19">
        <v>13.82973</v>
      </c>
      <c r="CJ19" s="1">
        <v>3.6346039999999999E-4</v>
      </c>
      <c r="CK19">
        <v>0.23006509999999999</v>
      </c>
      <c r="CL19">
        <v>0.68259349999999996</v>
      </c>
      <c r="CM19">
        <v>11.97401</v>
      </c>
      <c r="CN19" s="1">
        <v>3.2543999999999997E-4</v>
      </c>
      <c r="CO19">
        <v>0.20576439999999999</v>
      </c>
      <c r="CP19">
        <v>0.68274029999999997</v>
      </c>
      <c r="CQ19">
        <v>11.232419999999999</v>
      </c>
      <c r="CR19" s="1">
        <v>2.999686E-4</v>
      </c>
      <c r="CS19">
        <v>0.1895116</v>
      </c>
      <c r="CT19">
        <v>0.68280149999999995</v>
      </c>
      <c r="CU19">
        <v>11.00408</v>
      </c>
      <c r="CV19" s="1">
        <v>2.804177E-4</v>
      </c>
      <c r="CW19">
        <v>0.17697769999999999</v>
      </c>
      <c r="CX19">
        <v>0.68283179999999999</v>
      </c>
      <c r="CY19">
        <v>11.41827</v>
      </c>
      <c r="CZ19" s="1">
        <v>2.641093E-4</v>
      </c>
      <c r="DA19">
        <v>0.1665295</v>
      </c>
      <c r="DB19">
        <v>0.68282909999999997</v>
      </c>
      <c r="DC19">
        <v>13.48095</v>
      </c>
      <c r="DD19" s="1">
        <v>2.500224E-4</v>
      </c>
      <c r="DE19">
        <v>0.15747749999999999</v>
      </c>
      <c r="DF19">
        <v>0.68286530000000001</v>
      </c>
      <c r="DG19">
        <v>16.356359999999999</v>
      </c>
      <c r="DH19" s="1">
        <v>2.3703940000000001E-4</v>
      </c>
      <c r="DI19">
        <v>0.149119</v>
      </c>
      <c r="DJ19">
        <v>0.6828687</v>
      </c>
      <c r="DK19">
        <v>19.995290000000001</v>
      </c>
      <c r="DL19" s="1">
        <v>2.2597129999999999E-4</v>
      </c>
      <c r="DM19">
        <v>0.14196790000000001</v>
      </c>
      <c r="DN19">
        <v>0.68285609999999997</v>
      </c>
      <c r="DO19">
        <v>22.45316</v>
      </c>
      <c r="DP19" s="1">
        <v>2.147726E-4</v>
      </c>
      <c r="DQ19">
        <v>0.1347226</v>
      </c>
      <c r="DR19">
        <v>0.6828921</v>
      </c>
      <c r="DS19">
        <v>18.326820000000001</v>
      </c>
      <c r="DT19" s="1">
        <v>2.0525130000000001E-4</v>
      </c>
      <c r="DU19">
        <v>0.128529</v>
      </c>
      <c r="DV19">
        <v>0.68286000000000002</v>
      </c>
      <c r="DW19">
        <v>12.53003</v>
      </c>
      <c r="DX19" s="1">
        <v>1.9603639999999999E-4</v>
      </c>
      <c r="DY19">
        <v>0.12252159999999999</v>
      </c>
      <c r="DZ19">
        <v>0.68286040000000003</v>
      </c>
      <c r="EA19">
        <v>11.19319</v>
      </c>
      <c r="EB19" s="1">
        <v>1.8763389999999999E-4</v>
      </c>
      <c r="EC19">
        <v>0.1170173</v>
      </c>
      <c r="ED19">
        <v>0.68289580000000005</v>
      </c>
      <c r="EE19">
        <v>11.28792</v>
      </c>
      <c r="EF19" s="1">
        <v>1.7902869999999999E-4</v>
      </c>
      <c r="EG19">
        <v>0.11140609999999999</v>
      </c>
      <c r="EH19">
        <v>0.68289169999999999</v>
      </c>
      <c r="EI19">
        <v>12.567069999999999</v>
      </c>
      <c r="EJ19" s="1">
        <v>1.7171220000000001E-4</v>
      </c>
      <c r="EK19">
        <v>0.10660219999999999</v>
      </c>
      <c r="EL19">
        <v>0.68285689999999999</v>
      </c>
      <c r="EM19">
        <v>15.21848</v>
      </c>
      <c r="EN19" s="1">
        <v>1.644719E-4</v>
      </c>
      <c r="EO19">
        <v>0.1018612</v>
      </c>
      <c r="EP19">
        <v>0.68285669999999998</v>
      </c>
      <c r="EQ19">
        <v>20.331430000000001</v>
      </c>
      <c r="ER19" s="1">
        <v>1.577154E-4</v>
      </c>
      <c r="ES19" s="1">
        <v>9.7461030000000004E-2</v>
      </c>
      <c r="ET19">
        <v>0.68289100000000003</v>
      </c>
      <c r="EU19">
        <v>22.115570000000002</v>
      </c>
      <c r="EV19" s="1">
        <v>1.510386E-4</v>
      </c>
      <c r="EW19" s="1">
        <v>9.3152940000000004E-2</v>
      </c>
      <c r="EX19">
        <v>0.68289230000000001</v>
      </c>
      <c r="EY19">
        <v>17.428629999999998</v>
      </c>
      <c r="EZ19" s="1">
        <v>1.4486920000000001E-4</v>
      </c>
      <c r="FA19" s="1">
        <v>8.9184459999999993E-2</v>
      </c>
      <c r="FB19">
        <v>0.68285379999999996</v>
      </c>
      <c r="FC19">
        <v>12.231030000000001</v>
      </c>
      <c r="FD19" s="1">
        <v>1.391974E-4</v>
      </c>
      <c r="FE19" s="1">
        <v>8.5558579999999995E-2</v>
      </c>
      <c r="FF19">
        <v>0.68285929999999995</v>
      </c>
      <c r="FG19">
        <v>11.15302</v>
      </c>
      <c r="FH19" s="1">
        <v>1.333385E-4</v>
      </c>
      <c r="FI19" s="1">
        <v>8.1848989999999996E-2</v>
      </c>
      <c r="FJ19">
        <v>0.68287030000000004</v>
      </c>
      <c r="FK19">
        <v>11.471220000000001</v>
      </c>
      <c r="FL19" s="1">
        <v>1.282581E-4</v>
      </c>
      <c r="FM19" s="1">
        <v>7.8630060000000002E-2</v>
      </c>
      <c r="FN19">
        <v>0.68289610000000001</v>
      </c>
      <c r="FO19">
        <v>13.68633</v>
      </c>
      <c r="FP19" s="1">
        <v>1.2307379999999999E-4</v>
      </c>
      <c r="FQ19">
        <v>7.5382039999999997E-2</v>
      </c>
      <c r="FR19">
        <v>0.68289650000000002</v>
      </c>
      <c r="FS19">
        <v>15.795959999999999</v>
      </c>
      <c r="FT19" s="1">
        <v>1.181433E-4</v>
      </c>
      <c r="FU19" s="1">
        <v>7.2310340000000001E-2</v>
      </c>
      <c r="FV19">
        <v>0.68285370000000001</v>
      </c>
      <c r="FW19">
        <v>16.976109999999998</v>
      </c>
      <c r="FX19" s="1">
        <v>1.137533E-4</v>
      </c>
      <c r="FY19" s="1">
        <v>6.9577369999999999E-2</v>
      </c>
      <c r="FZ19">
        <v>0.68286199999999997</v>
      </c>
      <c r="GA19">
        <v>15.58324</v>
      </c>
      <c r="GB19" s="1">
        <v>1.093353E-4</v>
      </c>
      <c r="GC19">
        <v>6.6844120000000007E-2</v>
      </c>
      <c r="GD19">
        <v>0.68286380000000002</v>
      </c>
      <c r="GE19">
        <v>13.501060000000001</v>
      </c>
      <c r="GF19" s="1">
        <v>1.052749E-4</v>
      </c>
      <c r="GG19">
        <v>6.433577E-2</v>
      </c>
      <c r="GH19">
        <v>0.68287050000000005</v>
      </c>
      <c r="GI19">
        <v>11.67056</v>
      </c>
      <c r="GJ19" s="1">
        <v>1.010649E-4</v>
      </c>
      <c r="GK19" s="1">
        <v>6.1747629999999998E-2</v>
      </c>
      <c r="GL19">
        <v>0.68286340000000001</v>
      </c>
      <c r="GM19">
        <v>11.199769999999999</v>
      </c>
      <c r="GN19" s="1">
        <v>9.7330609999999993E-5</v>
      </c>
      <c r="GO19" s="1">
        <v>5.946427E-2</v>
      </c>
      <c r="GP19">
        <v>0.68285680000000004</v>
      </c>
      <c r="GQ19">
        <v>11.53816</v>
      </c>
      <c r="GR19" s="1">
        <v>9.384297E-5</v>
      </c>
      <c r="GS19" s="1">
        <v>5.732479E-2</v>
      </c>
      <c r="GT19">
        <v>0.68286720000000001</v>
      </c>
      <c r="GU19">
        <v>14.67408</v>
      </c>
      <c r="GV19" s="1">
        <v>9.0307719999999997E-5</v>
      </c>
      <c r="GW19">
        <v>5.5151159999999998E-2</v>
      </c>
      <c r="GX19">
        <v>0.68289069999999996</v>
      </c>
      <c r="GY19">
        <v>17.494730000000001</v>
      </c>
      <c r="GZ19" s="1">
        <v>8.6936229999999998E-5</v>
      </c>
      <c r="HA19" s="1">
        <v>5.3093849999999998E-2</v>
      </c>
      <c r="HB19">
        <v>0.6828554</v>
      </c>
      <c r="HC19">
        <v>19.061319999999998</v>
      </c>
      <c r="HD19" s="1">
        <v>8.3726210000000006E-5</v>
      </c>
      <c r="HE19" s="1">
        <v>5.1129809999999998E-2</v>
      </c>
      <c r="HF19">
        <v>0.68286040000000003</v>
      </c>
      <c r="HG19">
        <v>18.89245</v>
      </c>
      <c r="HH19" s="1">
        <v>8.0651050000000001E-5</v>
      </c>
      <c r="HI19" s="1">
        <v>4.9251789999999997E-2</v>
      </c>
      <c r="HJ19">
        <v>0.68287160000000002</v>
      </c>
      <c r="HK19">
        <v>14.748570000000001</v>
      </c>
      <c r="HL19" s="1">
        <v>7.7822519999999997E-5</v>
      </c>
      <c r="HM19">
        <v>4.7524879999999999E-2</v>
      </c>
      <c r="HN19">
        <v>0.68285689999999999</v>
      </c>
      <c r="HO19">
        <v>11.957459999999999</v>
      </c>
      <c r="HP19" s="1">
        <v>7.5169759999999997E-5</v>
      </c>
      <c r="HQ19" s="1">
        <v>4.5907980000000001E-2</v>
      </c>
      <c r="HR19">
        <v>0.68285839999999998</v>
      </c>
      <c r="HS19">
        <v>11.41098</v>
      </c>
      <c r="HT19" s="1">
        <v>7.2395410000000002E-5</v>
      </c>
      <c r="HU19" s="1">
        <v>4.4209859999999997E-2</v>
      </c>
      <c r="HV19">
        <v>0.68286990000000003</v>
      </c>
      <c r="HW19">
        <v>11.88233</v>
      </c>
      <c r="HX19" s="1">
        <v>6.9739249999999995E-5</v>
      </c>
      <c r="HY19" s="1">
        <v>4.2589120000000001E-2</v>
      </c>
      <c r="HZ19">
        <v>0.68285790000000002</v>
      </c>
      <c r="IA19">
        <v>15.504440000000001</v>
      </c>
      <c r="IB19" s="1">
        <v>6.7373530000000003E-5</v>
      </c>
      <c r="IC19" s="1">
        <v>4.1149329999999998E-2</v>
      </c>
      <c r="ID19">
        <v>0.68285810000000002</v>
      </c>
      <c r="IE19">
        <v>21.335429999999999</v>
      </c>
      <c r="IF19" s="1">
        <v>6.5074110000000002E-5</v>
      </c>
      <c r="IG19" s="1">
        <v>3.9742590000000001E-2</v>
      </c>
      <c r="IH19">
        <v>0.68285669999999998</v>
      </c>
      <c r="II19">
        <v>25.218399999999999</v>
      </c>
      <c r="IJ19" s="1">
        <v>6.2835810000000006E-5</v>
      </c>
      <c r="IK19" s="1">
        <v>3.8374360000000003E-2</v>
      </c>
      <c r="IL19">
        <v>0.68286820000000004</v>
      </c>
      <c r="IM19">
        <v>22.941610000000001</v>
      </c>
      <c r="IN19" s="1">
        <v>6.0685359999999997E-5</v>
      </c>
      <c r="IO19" s="1">
        <v>3.7059700000000001E-2</v>
      </c>
      <c r="IP19">
        <v>0.68285810000000002</v>
      </c>
      <c r="IQ19">
        <v>16.339729999999999</v>
      </c>
      <c r="IR19" s="1">
        <v>5.8616850000000001E-5</v>
      </c>
      <c r="IS19" s="1">
        <v>3.5799020000000001E-2</v>
      </c>
      <c r="IT19">
        <v>0.68286000000000002</v>
      </c>
      <c r="IU19">
        <v>12.11764</v>
      </c>
      <c r="IV19" s="1">
        <v>5.6681539999999999E-5</v>
      </c>
      <c r="IW19" s="1">
        <v>3.4615550000000002E-2</v>
      </c>
      <c r="IX19">
        <v>0.68286259999999999</v>
      </c>
      <c r="IY19">
        <v>11.414899999999999</v>
      </c>
      <c r="IZ19" s="1">
        <v>5.4872099999999999E-5</v>
      </c>
      <c r="JA19" s="1">
        <v>3.3512100000000003E-2</v>
      </c>
      <c r="JB19">
        <v>0.68286409999999997</v>
      </c>
      <c r="JC19">
        <v>11.62424</v>
      </c>
      <c r="JD19" s="1">
        <v>5.2954410000000003E-5</v>
      </c>
      <c r="JE19">
        <v>3.2342660000000002E-2</v>
      </c>
      <c r="JF19">
        <v>0.68289449999999996</v>
      </c>
      <c r="JG19">
        <v>14.444990000000001</v>
      </c>
      <c r="JH19" s="1">
        <v>5.1225740000000003E-5</v>
      </c>
      <c r="JI19" s="1">
        <v>3.1279580000000001E-2</v>
      </c>
      <c r="JJ19">
        <v>0.68287549999999997</v>
      </c>
      <c r="JK19">
        <v>16.27421</v>
      </c>
      <c r="JL19" s="1">
        <v>4.9574419999999999E-5</v>
      </c>
      <c r="JM19" s="1">
        <v>3.0292199999999998E-2</v>
      </c>
      <c r="JN19">
        <v>0.68285819999999997</v>
      </c>
      <c r="JO19">
        <v>14.57183</v>
      </c>
      <c r="JP19" s="1">
        <v>4.7860579999999999E-5</v>
      </c>
      <c r="JQ19" s="1">
        <v>2.9320849999999999E-2</v>
      </c>
      <c r="JR19">
        <v>0.68289730000000004</v>
      </c>
      <c r="JS19">
        <v>13.200559999999999</v>
      </c>
      <c r="JT19" s="1">
        <v>4.6127139999999997E-5</v>
      </c>
      <c r="JU19" s="1">
        <v>2.8332699999999999E-2</v>
      </c>
      <c r="JV19">
        <v>0.68289310000000003</v>
      </c>
      <c r="JW19">
        <v>12.57696</v>
      </c>
      <c r="JX19" s="1">
        <v>4.458073E-5</v>
      </c>
      <c r="JY19" s="1">
        <v>2.744767E-2</v>
      </c>
      <c r="JZ19">
        <v>0.6828552</v>
      </c>
      <c r="KA19">
        <v>11.816409999999999</v>
      </c>
      <c r="KB19" s="1">
        <v>4.3066540000000001E-5</v>
      </c>
      <c r="KC19" s="1">
        <v>2.6576679999999998E-2</v>
      </c>
      <c r="KD19">
        <v>0.68286000000000002</v>
      </c>
      <c r="KE19">
        <v>11.54509</v>
      </c>
      <c r="KF19" s="1">
        <v>4.1581910000000003E-5</v>
      </c>
      <c r="KG19" s="1">
        <v>2.5712780000000001E-2</v>
      </c>
      <c r="KH19">
        <v>0.68285819999999997</v>
      </c>
      <c r="KI19">
        <v>11.693009999999999</v>
      </c>
      <c r="KJ19" s="1">
        <v>4.0203229999999997E-5</v>
      </c>
      <c r="KK19">
        <v>2.4911240000000001E-2</v>
      </c>
      <c r="KL19">
        <v>0.68289460000000002</v>
      </c>
      <c r="KM19">
        <v>14.50074</v>
      </c>
      <c r="KN19" s="1">
        <v>3.8819249999999999E-5</v>
      </c>
      <c r="KO19" s="1">
        <v>2.4097230000000001E-2</v>
      </c>
      <c r="KP19">
        <v>0.68289610000000001</v>
      </c>
      <c r="KQ19">
        <v>20.676110000000001</v>
      </c>
      <c r="KR19" s="1">
        <v>3.7526539999999997E-5</v>
      </c>
      <c r="KS19" s="1">
        <v>2.334081E-2</v>
      </c>
      <c r="KT19">
        <v>0.68285799999999997</v>
      </c>
      <c r="KU19">
        <v>26.20102</v>
      </c>
      <c r="KV19" s="1">
        <v>3.632633E-5</v>
      </c>
      <c r="KW19" s="1">
        <v>2.263571E-2</v>
      </c>
      <c r="KX19">
        <v>0.68285969999999996</v>
      </c>
      <c r="KY19">
        <v>24.840810000000001</v>
      </c>
      <c r="KZ19" s="1">
        <v>3.5099579999999997E-5</v>
      </c>
      <c r="LA19" s="1">
        <v>2.1908219999999999E-2</v>
      </c>
      <c r="LB19">
        <v>0.68289460000000002</v>
      </c>
      <c r="LC19">
        <v>17.512989999999999</v>
      </c>
      <c r="LD19" s="1">
        <v>3.3946770000000003E-5</v>
      </c>
      <c r="LE19" s="1">
        <v>2.122257E-2</v>
      </c>
      <c r="LF19">
        <v>0.68289319999999998</v>
      </c>
      <c r="LG19">
        <v>12.48856</v>
      </c>
      <c r="LH19" s="1">
        <v>3.2824329999999999E-5</v>
      </c>
      <c r="LI19">
        <v>2.0553640000000001E-2</v>
      </c>
      <c r="LJ19">
        <v>0.68289529999999998</v>
      </c>
      <c r="LK19">
        <v>11.53974</v>
      </c>
      <c r="LL19" s="1">
        <v>3.17534E-5</v>
      </c>
      <c r="LM19" s="1">
        <v>1.9912920000000001E-2</v>
      </c>
      <c r="LN19">
        <v>0.6828613</v>
      </c>
      <c r="LO19">
        <v>11.60575</v>
      </c>
      <c r="LP19" s="1">
        <v>3.0760399999999998E-5</v>
      </c>
      <c r="LQ19" s="1">
        <v>1.932058E-2</v>
      </c>
      <c r="LR19">
        <v>0.68289460000000002</v>
      </c>
      <c r="LS19">
        <v>13.40619</v>
      </c>
      <c r="LT19" s="1">
        <v>2.97804E-5</v>
      </c>
      <c r="LU19" s="1">
        <v>1.8729220000000001E-2</v>
      </c>
      <c r="LV19">
        <v>0.68285439999999997</v>
      </c>
      <c r="LW19">
        <v>15.81232</v>
      </c>
      <c r="LX19" s="1">
        <v>2.881964E-5</v>
      </c>
      <c r="LY19" s="1">
        <v>1.8150779999999998E-2</v>
      </c>
      <c r="LZ19">
        <v>0.68289259999999996</v>
      </c>
      <c r="MA19">
        <v>16.169440000000002</v>
      </c>
      <c r="MB19" s="1">
        <v>2.7880609999999999E-5</v>
      </c>
      <c r="MC19" s="1">
        <v>1.7581599999999999E-2</v>
      </c>
      <c r="MD19">
        <v>0.68285510000000005</v>
      </c>
      <c r="ME19">
        <v>15.424390000000001</v>
      </c>
      <c r="MF19" s="1">
        <v>2.7003289999999999E-5</v>
      </c>
      <c r="MG19" s="1">
        <v>1.7052560000000001E-2</v>
      </c>
      <c r="MH19">
        <v>0.6828651</v>
      </c>
      <c r="MI19">
        <v>14.42712</v>
      </c>
      <c r="MJ19" s="1">
        <v>2.6162620000000001E-5</v>
      </c>
      <c r="MK19" s="1">
        <v>1.654168E-2</v>
      </c>
      <c r="ML19">
        <v>0.68289239999999996</v>
      </c>
      <c r="MM19">
        <v>12.0983</v>
      </c>
      <c r="MN19" s="1">
        <v>2.5325779999999999E-5</v>
      </c>
      <c r="MO19">
        <v>1.603591E-2</v>
      </c>
      <c r="MP19">
        <v>0.68289449999999996</v>
      </c>
      <c r="MQ19">
        <v>11.49957</v>
      </c>
      <c r="MR19" s="1">
        <v>2.452912E-5</v>
      </c>
      <c r="MS19" s="1">
        <v>1.5557110000000001E-2</v>
      </c>
      <c r="MT19">
        <v>0.68284829999999996</v>
      </c>
      <c r="MU19">
        <v>11.79908</v>
      </c>
      <c r="MV19" s="1">
        <v>2.3761180000000001E-5</v>
      </c>
      <c r="MW19" s="1">
        <v>1.5094150000000001E-2</v>
      </c>
      <c r="MX19">
        <v>0.68285989999999996</v>
      </c>
      <c r="MY19">
        <v>13.999470000000001</v>
      </c>
      <c r="MZ19" s="1">
        <v>2.3013340000000001E-5</v>
      </c>
      <c r="NA19" s="1">
        <v>1.463982E-2</v>
      </c>
      <c r="NB19">
        <v>0.68286329999999995</v>
      </c>
      <c r="NC19">
        <v>15.748390000000001</v>
      </c>
      <c r="ND19" s="1">
        <v>2.2286750000000001E-5</v>
      </c>
      <c r="NE19">
        <v>1.419685E-2</v>
      </c>
      <c r="NF19">
        <v>0.68285669999999998</v>
      </c>
      <c r="NG19">
        <v>18.009239999999998</v>
      </c>
      <c r="NH19" s="1">
        <v>2.1620229999999999E-5</v>
      </c>
      <c r="NI19" s="1">
        <v>1.3793410000000001E-2</v>
      </c>
      <c r="NJ19">
        <v>0.68285300000000004</v>
      </c>
      <c r="NK19">
        <v>20.038979999999999</v>
      </c>
      <c r="NL19" s="1">
        <v>2.0897940000000001E-5</v>
      </c>
      <c r="NM19" s="1">
        <v>1.3350000000000001E-2</v>
      </c>
      <c r="NN19">
        <v>0.68289330000000004</v>
      </c>
      <c r="NO19">
        <v>18.335740000000001</v>
      </c>
      <c r="NP19" s="1">
        <v>2.024659E-5</v>
      </c>
      <c r="NQ19" s="1">
        <v>1.2952150000000001E-2</v>
      </c>
      <c r="NR19">
        <v>0.68289719999999998</v>
      </c>
      <c r="NS19">
        <v>13.083920000000001</v>
      </c>
      <c r="NT19" s="1">
        <v>1.9613369999999999E-5</v>
      </c>
      <c r="NU19" s="1">
        <v>1.256314E-2</v>
      </c>
      <c r="NV19">
        <v>0.68286009999999997</v>
      </c>
      <c r="NW19">
        <v>11.6539</v>
      </c>
      <c r="NX19" s="1">
        <v>1.9041360000000001E-5</v>
      </c>
      <c r="NY19" s="1">
        <v>1.2212010000000001E-2</v>
      </c>
      <c r="NZ19">
        <v>0.68289299999999997</v>
      </c>
      <c r="OA19">
        <v>11.7158</v>
      </c>
      <c r="OB19" s="1">
        <v>1.844954E-5</v>
      </c>
      <c r="OC19" s="1">
        <v>1.184676E-2</v>
      </c>
      <c r="OD19">
        <v>0.68289480000000002</v>
      </c>
      <c r="OE19">
        <v>14.00225</v>
      </c>
      <c r="OF19" s="1">
        <v>1.7898590000000001E-5</v>
      </c>
      <c r="OG19" s="1">
        <v>1.150443E-2</v>
      </c>
      <c r="OH19">
        <v>0.68287220000000004</v>
      </c>
      <c r="OI19">
        <v>15.147270000000001</v>
      </c>
      <c r="OJ19" s="1">
        <v>1.7332809999999998E-5</v>
      </c>
      <c r="OK19" s="1">
        <v>1.1151049999999999E-2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0.77595199999999998</v>
      </c>
      <c r="G20">
        <v>11.091889999999999</v>
      </c>
      <c r="H20">
        <v>1.4017599999999999</v>
      </c>
      <c r="I20">
        <v>617.12509999999997</v>
      </c>
      <c r="J20">
        <v>0.77645580000000003</v>
      </c>
      <c r="K20">
        <v>12.48996</v>
      </c>
      <c r="L20" s="1">
        <v>7.1088470000000001E-2</v>
      </c>
      <c r="M20">
        <v>23.96622</v>
      </c>
      <c r="N20">
        <v>0.77693120000000004</v>
      </c>
      <c r="O20">
        <v>12.42633</v>
      </c>
      <c r="P20" s="1">
        <v>3.5434760000000003E-2</v>
      </c>
      <c r="Q20">
        <v>10.29278</v>
      </c>
      <c r="R20">
        <v>0.77722049999999998</v>
      </c>
      <c r="S20">
        <v>13.59183</v>
      </c>
      <c r="T20" s="1">
        <v>2.7778150000000001E-2</v>
      </c>
      <c r="U20">
        <v>8.0751930000000005</v>
      </c>
      <c r="V20">
        <v>0.77737140000000005</v>
      </c>
      <c r="W20">
        <v>14.2318</v>
      </c>
      <c r="X20" s="1">
        <v>2.3592769999999999E-2</v>
      </c>
      <c r="Y20">
        <v>6.8534319999999997</v>
      </c>
      <c r="Z20">
        <v>0.77742739999999999</v>
      </c>
      <c r="AA20">
        <v>12.90752</v>
      </c>
      <c r="AB20" s="1">
        <v>2.089976E-2</v>
      </c>
      <c r="AC20">
        <v>6.0586409999999997</v>
      </c>
      <c r="AD20">
        <v>0.77747429999999995</v>
      </c>
      <c r="AE20">
        <v>11.27759</v>
      </c>
      <c r="AF20">
        <v>1.9079499999999999E-2</v>
      </c>
      <c r="AG20">
        <v>5.5225179999999998</v>
      </c>
      <c r="AH20">
        <v>0.77663979999999999</v>
      </c>
      <c r="AI20">
        <v>10.875679999999999</v>
      </c>
      <c r="AJ20" s="1">
        <v>2.279933E-2</v>
      </c>
      <c r="AK20">
        <v>6.2412219999999996</v>
      </c>
      <c r="AL20">
        <v>0.77351510000000001</v>
      </c>
      <c r="AM20">
        <v>11.32985</v>
      </c>
      <c r="AN20" s="1">
        <v>3.491665E-2</v>
      </c>
      <c r="AO20">
        <v>9.5087419999999998</v>
      </c>
      <c r="AP20">
        <v>0.76968340000000002</v>
      </c>
      <c r="AQ20">
        <v>13.78838</v>
      </c>
      <c r="AR20" s="1">
        <v>4.0208319999999999E-2</v>
      </c>
      <c r="AS20">
        <v>11.11608</v>
      </c>
      <c r="AT20">
        <v>0.76591560000000003</v>
      </c>
      <c r="AU20">
        <v>16.354980000000001</v>
      </c>
      <c r="AV20" s="1">
        <v>3.9951189999999998E-2</v>
      </c>
      <c r="AW20">
        <v>11.134729999999999</v>
      </c>
      <c r="AX20">
        <v>0.76219700000000001</v>
      </c>
      <c r="AY20">
        <v>17.86936</v>
      </c>
      <c r="AZ20">
        <v>3.6907509999999998E-2</v>
      </c>
      <c r="BA20">
        <v>10.292389999999999</v>
      </c>
      <c r="BB20">
        <v>0.75830790000000003</v>
      </c>
      <c r="BC20">
        <v>17.585619999999999</v>
      </c>
      <c r="BD20">
        <v>3.3108310000000002E-2</v>
      </c>
      <c r="BE20">
        <v>9.256983</v>
      </c>
      <c r="BF20">
        <v>0.75453230000000004</v>
      </c>
      <c r="BG20">
        <v>14.65625</v>
      </c>
      <c r="BH20" s="1">
        <v>2.9094249999999999E-2</v>
      </c>
      <c r="BI20">
        <v>8.1504549999999991</v>
      </c>
      <c r="BJ20">
        <v>0.75059399999999998</v>
      </c>
      <c r="BK20">
        <v>11.999359999999999</v>
      </c>
      <c r="BL20" s="1">
        <v>2.5733180000000001E-2</v>
      </c>
      <c r="BM20">
        <v>7.23203</v>
      </c>
      <c r="BN20">
        <v>0.74747540000000001</v>
      </c>
      <c r="BO20">
        <v>11.32175</v>
      </c>
      <c r="BP20" s="1">
        <v>2.121516E-2</v>
      </c>
      <c r="BQ20">
        <v>6.015924</v>
      </c>
      <c r="BR20">
        <v>0.74673840000000002</v>
      </c>
      <c r="BS20">
        <v>11.343719999999999</v>
      </c>
      <c r="BT20">
        <v>1.461556E-2</v>
      </c>
      <c r="BU20">
        <v>4.1970010000000002</v>
      </c>
      <c r="BV20">
        <v>0.74692930000000002</v>
      </c>
      <c r="BW20">
        <v>13.03539</v>
      </c>
      <c r="BX20" s="1">
        <v>9.6926440000000003E-3</v>
      </c>
      <c r="BY20">
        <v>2.8065259999999999</v>
      </c>
      <c r="BZ20">
        <v>0.74725949999999997</v>
      </c>
      <c r="CA20">
        <v>14.403090000000001</v>
      </c>
      <c r="CB20" s="1">
        <v>7.0300390000000001E-3</v>
      </c>
      <c r="CC20">
        <v>2.0420690000000001</v>
      </c>
      <c r="CD20">
        <v>0.74751219999999996</v>
      </c>
      <c r="CE20">
        <v>14.33717</v>
      </c>
      <c r="CF20" s="1">
        <v>5.6087289999999998E-3</v>
      </c>
      <c r="CG20">
        <v>1.632228</v>
      </c>
      <c r="CH20">
        <v>0.74763849999999998</v>
      </c>
      <c r="CI20">
        <v>14.19797</v>
      </c>
      <c r="CJ20" s="1">
        <v>4.8330339999999999E-3</v>
      </c>
      <c r="CK20">
        <v>1.4070510000000001</v>
      </c>
      <c r="CL20">
        <v>0.74773089999999998</v>
      </c>
      <c r="CM20">
        <v>12.31903</v>
      </c>
      <c r="CN20" s="1">
        <v>4.3435669999999996E-3</v>
      </c>
      <c r="CO20">
        <v>1.263738</v>
      </c>
      <c r="CP20">
        <v>0.74774739999999995</v>
      </c>
      <c r="CQ20">
        <v>11.41648</v>
      </c>
      <c r="CR20" s="1">
        <v>4.0140489999999996E-3</v>
      </c>
      <c r="CS20">
        <v>1.1669320000000001</v>
      </c>
      <c r="CT20">
        <v>0.74779150000000005</v>
      </c>
      <c r="CU20">
        <v>11.12922</v>
      </c>
      <c r="CV20" s="1">
        <v>3.7552919999999999E-3</v>
      </c>
      <c r="CW20">
        <v>1.0908800000000001</v>
      </c>
      <c r="CX20">
        <v>0.74780729999999995</v>
      </c>
      <c r="CY20">
        <v>11.50827</v>
      </c>
      <c r="CZ20" s="1">
        <v>3.5408890000000002E-3</v>
      </c>
      <c r="DA20">
        <v>1.0275080000000001</v>
      </c>
      <c r="DB20">
        <v>0.74781450000000005</v>
      </c>
      <c r="DC20">
        <v>13.59093</v>
      </c>
      <c r="DD20" s="1">
        <v>3.3562039999999998E-3</v>
      </c>
      <c r="DE20">
        <v>0.97228619999999999</v>
      </c>
      <c r="DF20">
        <v>0.74780610000000003</v>
      </c>
      <c r="DG20">
        <v>16.63898</v>
      </c>
      <c r="DH20" s="1">
        <v>3.1820939999999999E-3</v>
      </c>
      <c r="DI20">
        <v>0.92074599999999995</v>
      </c>
      <c r="DJ20">
        <v>0.74781200000000003</v>
      </c>
      <c r="DK20">
        <v>20.487909999999999</v>
      </c>
      <c r="DL20" s="1">
        <v>3.031672E-3</v>
      </c>
      <c r="DM20">
        <v>0.87646979999999997</v>
      </c>
      <c r="DN20">
        <v>0.74782780000000004</v>
      </c>
      <c r="DO20">
        <v>23.248429999999999</v>
      </c>
      <c r="DP20" s="1">
        <v>2.8857779999999999E-3</v>
      </c>
      <c r="DQ20">
        <v>0.83231730000000004</v>
      </c>
      <c r="DR20">
        <v>0.74779899999999999</v>
      </c>
      <c r="DS20">
        <v>19.367380000000001</v>
      </c>
      <c r="DT20" s="1">
        <v>2.7557290000000002E-3</v>
      </c>
      <c r="DU20">
        <v>0.79368810000000001</v>
      </c>
      <c r="DV20">
        <v>0.7478226</v>
      </c>
      <c r="DW20">
        <v>13.182309999999999</v>
      </c>
      <c r="DX20" s="1">
        <v>2.6293509999999998E-3</v>
      </c>
      <c r="DY20">
        <v>0.75628320000000004</v>
      </c>
      <c r="DZ20">
        <v>0.74783089999999997</v>
      </c>
      <c r="EA20">
        <v>11.39358</v>
      </c>
      <c r="EB20">
        <v>2.5163199999999998E-3</v>
      </c>
      <c r="EC20">
        <v>0.72231299999999998</v>
      </c>
      <c r="ED20">
        <v>0.74779830000000003</v>
      </c>
      <c r="EE20">
        <v>11.41249</v>
      </c>
      <c r="EF20" s="1">
        <v>2.4051419999999999E-3</v>
      </c>
      <c r="EG20">
        <v>0.68822090000000002</v>
      </c>
      <c r="EH20">
        <v>0.7478032</v>
      </c>
      <c r="EI20">
        <v>12.69726</v>
      </c>
      <c r="EJ20" s="1">
        <v>2.3083679999999999E-3</v>
      </c>
      <c r="EK20">
        <v>0.65871760000000001</v>
      </c>
      <c r="EL20">
        <v>0.74779150000000005</v>
      </c>
      <c r="EM20">
        <v>15.365119999999999</v>
      </c>
      <c r="EN20" s="1">
        <v>2.2107490000000001E-3</v>
      </c>
      <c r="EO20">
        <v>0.62943789999999999</v>
      </c>
      <c r="EP20">
        <v>0.74781960000000003</v>
      </c>
      <c r="EQ20">
        <v>20.688359999999999</v>
      </c>
      <c r="ER20" s="1">
        <v>2.1203429999999998E-3</v>
      </c>
      <c r="ES20">
        <v>0.60228539999999997</v>
      </c>
      <c r="ET20">
        <v>0.74782369999999998</v>
      </c>
      <c r="EU20">
        <v>22.932690000000001</v>
      </c>
      <c r="EV20" s="1">
        <v>2.027006E-3</v>
      </c>
      <c r="EW20">
        <v>0.57517949999999995</v>
      </c>
      <c r="EX20">
        <v>0.74782539999999997</v>
      </c>
      <c r="EY20">
        <v>18.428750000000001</v>
      </c>
      <c r="EZ20" s="1">
        <v>1.9451E-3</v>
      </c>
      <c r="FA20">
        <v>0.55077489999999996</v>
      </c>
      <c r="FB20">
        <v>0.74781880000000001</v>
      </c>
      <c r="FC20">
        <v>12.819129999999999</v>
      </c>
      <c r="FD20" s="1">
        <v>1.869714E-3</v>
      </c>
      <c r="FE20">
        <v>0.52846530000000003</v>
      </c>
      <c r="FF20">
        <v>0.7478283</v>
      </c>
      <c r="FG20">
        <v>11.34304</v>
      </c>
      <c r="FH20" s="1">
        <v>1.792292E-3</v>
      </c>
      <c r="FI20">
        <v>0.50575570000000003</v>
      </c>
      <c r="FJ20">
        <v>0.74782369999999998</v>
      </c>
      <c r="FK20">
        <v>11.590059999999999</v>
      </c>
      <c r="FL20" s="1">
        <v>1.7236860000000001E-3</v>
      </c>
      <c r="FM20">
        <v>0.48582999999999998</v>
      </c>
      <c r="FN20">
        <v>0.74782740000000003</v>
      </c>
      <c r="FO20">
        <v>13.822279999999999</v>
      </c>
      <c r="FP20" s="1">
        <v>1.6553270000000001E-3</v>
      </c>
      <c r="FQ20">
        <v>0.4659643</v>
      </c>
      <c r="FR20">
        <v>0.74782280000000001</v>
      </c>
      <c r="FS20">
        <v>16.129960000000001</v>
      </c>
      <c r="FT20" s="1">
        <v>1.5883329999999999E-3</v>
      </c>
      <c r="FU20">
        <v>0.44687310000000002</v>
      </c>
      <c r="FV20">
        <v>0.74781299999999995</v>
      </c>
      <c r="FW20">
        <v>17.490120000000001</v>
      </c>
      <c r="FX20" s="1">
        <v>1.5289559999999999E-3</v>
      </c>
      <c r="FY20">
        <v>0.42987189999999997</v>
      </c>
      <c r="FZ20">
        <v>0.74782530000000003</v>
      </c>
      <c r="GA20">
        <v>16.201070000000001</v>
      </c>
      <c r="GB20">
        <v>1.4693779999999999E-3</v>
      </c>
      <c r="GC20">
        <v>0.41300979999999998</v>
      </c>
      <c r="GD20">
        <v>0.7478243</v>
      </c>
      <c r="GE20">
        <v>14.00445</v>
      </c>
      <c r="GF20" s="1">
        <v>1.4130480000000001E-3</v>
      </c>
      <c r="GG20">
        <v>0.3972676</v>
      </c>
      <c r="GH20">
        <v>0.74783279999999996</v>
      </c>
      <c r="GI20">
        <v>11.998189999999999</v>
      </c>
      <c r="GJ20" s="1">
        <v>1.3573330000000001E-3</v>
      </c>
      <c r="GK20">
        <v>0.38134299999999999</v>
      </c>
      <c r="GL20">
        <v>0.74782850000000001</v>
      </c>
      <c r="GM20">
        <v>11.36571</v>
      </c>
      <c r="GN20" s="1">
        <v>1.3088489999999999E-3</v>
      </c>
      <c r="GO20">
        <v>0.36752940000000001</v>
      </c>
      <c r="GP20">
        <v>0.74781969999999998</v>
      </c>
      <c r="GQ20">
        <v>11.656650000000001</v>
      </c>
      <c r="GR20" s="1">
        <v>1.2618659999999999E-3</v>
      </c>
      <c r="GS20">
        <v>0.35428179999999998</v>
      </c>
      <c r="GT20">
        <v>0.74781560000000002</v>
      </c>
      <c r="GU20">
        <v>14.78867</v>
      </c>
      <c r="GV20" s="1">
        <v>1.211946E-3</v>
      </c>
      <c r="GW20">
        <v>0.34053270000000002</v>
      </c>
      <c r="GX20">
        <v>0.74782689999999996</v>
      </c>
      <c r="GY20">
        <v>17.93629</v>
      </c>
      <c r="GZ20" s="1">
        <v>1.1679520000000001E-3</v>
      </c>
      <c r="HA20">
        <v>0.3279744</v>
      </c>
      <c r="HB20">
        <v>0.7478186</v>
      </c>
      <c r="HC20">
        <v>19.651420000000002</v>
      </c>
      <c r="HD20" s="1">
        <v>1.12564E-3</v>
      </c>
      <c r="HE20">
        <v>0.31594509999999998</v>
      </c>
      <c r="HF20">
        <v>0.74782210000000005</v>
      </c>
      <c r="HG20">
        <v>19.66037</v>
      </c>
      <c r="HH20" s="1">
        <v>1.0842099999999999E-3</v>
      </c>
      <c r="HI20">
        <v>0.30435089999999998</v>
      </c>
      <c r="HJ20">
        <v>0.74782439999999994</v>
      </c>
      <c r="HK20">
        <v>15.50873</v>
      </c>
      <c r="HL20" s="1">
        <v>1.0466169999999999E-3</v>
      </c>
      <c r="HM20">
        <v>0.29373480000000002</v>
      </c>
      <c r="HN20">
        <v>0.74782859999999995</v>
      </c>
      <c r="HO20">
        <v>12.35679</v>
      </c>
      <c r="HP20" s="1">
        <v>1.011329E-3</v>
      </c>
      <c r="HQ20">
        <v>0.28382099999999999</v>
      </c>
      <c r="HR20">
        <v>0.74782570000000004</v>
      </c>
      <c r="HS20">
        <v>11.596769999999999</v>
      </c>
      <c r="HT20" s="1">
        <v>9.7409720000000001E-4</v>
      </c>
      <c r="HU20">
        <v>0.27329829999999999</v>
      </c>
      <c r="HV20">
        <v>0.74783219999999995</v>
      </c>
      <c r="HW20">
        <v>12.010910000000001</v>
      </c>
      <c r="HX20" s="1">
        <v>9.379376E-4</v>
      </c>
      <c r="HY20">
        <v>0.26324720000000001</v>
      </c>
      <c r="HZ20">
        <v>0.74783049999999995</v>
      </c>
      <c r="IA20">
        <v>15.64288</v>
      </c>
      <c r="IB20" s="1">
        <v>9.0714439999999995E-4</v>
      </c>
      <c r="IC20">
        <v>0.25448939999999998</v>
      </c>
      <c r="ID20">
        <v>0.74782990000000005</v>
      </c>
      <c r="IE20">
        <v>21.76613</v>
      </c>
      <c r="IF20" s="1">
        <v>8.7585699999999996E-4</v>
      </c>
      <c r="IG20">
        <v>0.2457532</v>
      </c>
      <c r="IH20">
        <v>0.74782470000000001</v>
      </c>
      <c r="II20">
        <v>26.094860000000001</v>
      </c>
      <c r="IJ20" s="1">
        <v>8.4501339999999996E-4</v>
      </c>
      <c r="IK20">
        <v>0.23718600000000001</v>
      </c>
      <c r="IL20">
        <v>0.74782870000000001</v>
      </c>
      <c r="IM20">
        <v>24.134609999999999</v>
      </c>
      <c r="IN20" s="1">
        <v>8.1676299999999997E-4</v>
      </c>
      <c r="IO20">
        <v>0.22915070000000001</v>
      </c>
      <c r="IP20">
        <v>0.74782380000000004</v>
      </c>
      <c r="IQ20">
        <v>17.382210000000001</v>
      </c>
      <c r="IR20" s="1">
        <v>7.8948069999999998E-4</v>
      </c>
      <c r="IS20">
        <v>0.22140879999999999</v>
      </c>
      <c r="IT20">
        <v>0.74782530000000003</v>
      </c>
      <c r="IU20">
        <v>12.62893</v>
      </c>
      <c r="IV20" s="1">
        <v>7.6319609999999998E-4</v>
      </c>
      <c r="IW20">
        <v>0.2140744</v>
      </c>
      <c r="IX20">
        <v>0.74782870000000001</v>
      </c>
      <c r="IY20">
        <v>11.619350000000001</v>
      </c>
      <c r="IZ20" s="1">
        <v>7.3857839999999996E-4</v>
      </c>
      <c r="JA20">
        <v>0.20723340000000001</v>
      </c>
      <c r="JB20">
        <v>0.74779700000000005</v>
      </c>
      <c r="JC20">
        <v>11.780480000000001</v>
      </c>
      <c r="JD20" s="1">
        <v>7.1256849999999997E-4</v>
      </c>
      <c r="JE20">
        <v>0.19995309999999999</v>
      </c>
      <c r="JF20">
        <v>0.74781960000000003</v>
      </c>
      <c r="JG20">
        <v>14.58455</v>
      </c>
      <c r="JH20" s="1">
        <v>6.889795E-4</v>
      </c>
      <c r="JI20">
        <v>0.19331429999999999</v>
      </c>
      <c r="JJ20">
        <v>0.74783409999999995</v>
      </c>
      <c r="JK20">
        <v>16.77413</v>
      </c>
      <c r="JL20" s="1">
        <v>6.6710870000000005E-4</v>
      </c>
      <c r="JM20">
        <v>0.18728020000000001</v>
      </c>
      <c r="JN20">
        <v>0.74782820000000005</v>
      </c>
      <c r="JO20">
        <v>15.171810000000001</v>
      </c>
      <c r="JP20" s="1">
        <v>6.439614E-4</v>
      </c>
      <c r="JQ20">
        <v>0.18126490000000001</v>
      </c>
      <c r="JR20">
        <v>0.74780170000000001</v>
      </c>
      <c r="JS20">
        <v>13.59469</v>
      </c>
      <c r="JT20" s="1">
        <v>6.2152150000000005E-4</v>
      </c>
      <c r="JU20">
        <v>0.17526649999999999</v>
      </c>
      <c r="JV20">
        <v>0.74779739999999995</v>
      </c>
      <c r="JW20">
        <v>12.87369</v>
      </c>
      <c r="JX20" s="1">
        <v>6.0017489999999996E-4</v>
      </c>
      <c r="JY20">
        <v>0.1697255</v>
      </c>
      <c r="JZ20">
        <v>0.74781839999999999</v>
      </c>
      <c r="KA20">
        <v>12.078580000000001</v>
      </c>
      <c r="KB20" s="1">
        <v>5.8056980000000002E-4</v>
      </c>
      <c r="KC20">
        <v>0.16445199999999999</v>
      </c>
      <c r="KD20">
        <v>0.74782769999999998</v>
      </c>
      <c r="KE20">
        <v>11.732290000000001</v>
      </c>
      <c r="KF20" s="1">
        <v>5.5957309999999998E-4</v>
      </c>
      <c r="KG20">
        <v>0.15898409999999999</v>
      </c>
      <c r="KH20">
        <v>0.74782479999999996</v>
      </c>
      <c r="KI20">
        <v>11.83968</v>
      </c>
      <c r="KJ20" s="1">
        <v>5.4139019999999995E-4</v>
      </c>
      <c r="KK20">
        <v>0.1540733</v>
      </c>
      <c r="KL20">
        <v>0.74782539999999997</v>
      </c>
      <c r="KM20">
        <v>14.611560000000001</v>
      </c>
      <c r="KN20" s="1">
        <v>5.2220399999999996E-4</v>
      </c>
      <c r="KO20">
        <v>0.1489586</v>
      </c>
      <c r="KP20">
        <v>0.74782760000000004</v>
      </c>
      <c r="KQ20">
        <v>21.005929999999999</v>
      </c>
      <c r="KR20" s="1">
        <v>5.0565799999999998E-4</v>
      </c>
      <c r="KS20">
        <v>0.14439640000000001</v>
      </c>
      <c r="KT20">
        <v>0.74782439999999994</v>
      </c>
      <c r="KU20">
        <v>27.019439999999999</v>
      </c>
      <c r="KV20" s="1">
        <v>4.8907289999999999E-4</v>
      </c>
      <c r="KW20">
        <v>0.13999210000000001</v>
      </c>
      <c r="KX20">
        <v>0.74782130000000002</v>
      </c>
      <c r="KY20">
        <v>26.10979</v>
      </c>
      <c r="KZ20" s="1">
        <v>4.7234700000000002E-4</v>
      </c>
      <c r="LA20">
        <v>0.13546140000000001</v>
      </c>
      <c r="LB20">
        <v>0.74779499999999999</v>
      </c>
      <c r="LC20">
        <v>18.684460000000001</v>
      </c>
      <c r="LD20" s="1">
        <v>4.5680200000000002E-4</v>
      </c>
      <c r="LE20">
        <v>0.13121179999999999</v>
      </c>
      <c r="LF20">
        <v>0.7477935</v>
      </c>
      <c r="LG20">
        <v>13.081049999999999</v>
      </c>
      <c r="LH20" s="1">
        <v>4.418116E-4</v>
      </c>
      <c r="LI20">
        <v>0.127086</v>
      </c>
      <c r="LJ20">
        <v>0.74782499999999996</v>
      </c>
      <c r="LK20">
        <v>11.757680000000001</v>
      </c>
      <c r="LL20" s="1">
        <v>4.2773250000000001E-4</v>
      </c>
      <c r="LM20">
        <v>0.1231812</v>
      </c>
      <c r="LN20">
        <v>0.74780469999999999</v>
      </c>
      <c r="LO20">
        <v>11.76689</v>
      </c>
      <c r="LP20" s="1">
        <v>4.1468830000000002E-4</v>
      </c>
      <c r="LQ20">
        <v>0.11954819999999999</v>
      </c>
      <c r="LR20">
        <v>0.74779859999999998</v>
      </c>
      <c r="LS20">
        <v>13.55777</v>
      </c>
      <c r="LT20" s="1">
        <v>4.009153E-4</v>
      </c>
      <c r="LU20">
        <v>0.1158148</v>
      </c>
      <c r="LV20">
        <v>0.74783109999999997</v>
      </c>
      <c r="LW20">
        <v>16.126989999999999</v>
      </c>
      <c r="LX20" s="1">
        <v>3.8842299999999999E-4</v>
      </c>
      <c r="LY20">
        <v>0.1123067</v>
      </c>
      <c r="LZ20">
        <v>0.74782479999999996</v>
      </c>
      <c r="MA20">
        <v>16.736080000000001</v>
      </c>
      <c r="MB20" s="1">
        <v>3.7523109999999999E-4</v>
      </c>
      <c r="MC20">
        <v>0.1087202</v>
      </c>
      <c r="MD20">
        <v>0.74782029999999999</v>
      </c>
      <c r="ME20">
        <v>15.9473</v>
      </c>
      <c r="MF20" s="1">
        <v>3.6383949999999998E-4</v>
      </c>
      <c r="MG20">
        <v>0.1055022</v>
      </c>
      <c r="MH20">
        <v>0.74782199999999999</v>
      </c>
      <c r="MI20">
        <v>14.937569999999999</v>
      </c>
      <c r="MJ20" s="1">
        <v>3.5192859999999998E-4</v>
      </c>
      <c r="MK20">
        <v>0.1022518</v>
      </c>
      <c r="ML20">
        <v>0.74782280000000001</v>
      </c>
      <c r="MM20">
        <v>12.49757</v>
      </c>
      <c r="MN20" s="1">
        <v>3.404379E-4</v>
      </c>
      <c r="MO20">
        <v>9.9089259999999998E-2</v>
      </c>
      <c r="MP20">
        <v>0.74783029999999995</v>
      </c>
      <c r="MQ20">
        <v>11.68661</v>
      </c>
      <c r="MR20" s="1">
        <v>3.3018199999999999E-4</v>
      </c>
      <c r="MS20" s="1">
        <v>9.6206E-2</v>
      </c>
      <c r="MT20">
        <v>0.74781580000000003</v>
      </c>
      <c r="MU20">
        <v>11.93684</v>
      </c>
      <c r="MV20" s="1">
        <v>3.2013810000000001E-4</v>
      </c>
      <c r="MW20" s="1">
        <v>9.3377950000000001E-2</v>
      </c>
      <c r="MX20">
        <v>0.74782820000000005</v>
      </c>
      <c r="MY20">
        <v>14.172560000000001</v>
      </c>
      <c r="MZ20" s="1">
        <v>3.1005790000000001E-4</v>
      </c>
      <c r="NA20" s="1">
        <v>9.0571979999999996E-2</v>
      </c>
      <c r="NB20">
        <v>0.74782660000000001</v>
      </c>
      <c r="NC20">
        <v>16.086780000000001</v>
      </c>
      <c r="ND20" s="1">
        <v>3.0003940000000002E-4</v>
      </c>
      <c r="NE20" s="1">
        <v>8.7802149999999995E-2</v>
      </c>
      <c r="NF20">
        <v>0.74779419999999996</v>
      </c>
      <c r="NG20">
        <v>18.462330000000001</v>
      </c>
      <c r="NH20" s="1">
        <v>2.9127800000000001E-4</v>
      </c>
      <c r="NI20" s="1">
        <v>8.5327680000000003E-2</v>
      </c>
      <c r="NJ20">
        <v>0.74780979999999997</v>
      </c>
      <c r="NK20">
        <v>20.674109999999999</v>
      </c>
      <c r="NL20" s="1">
        <v>2.8145509999999999E-4</v>
      </c>
      <c r="NM20" s="1">
        <v>8.257333E-2</v>
      </c>
      <c r="NN20">
        <v>0.74779859999999998</v>
      </c>
      <c r="NO20">
        <v>19.221129999999999</v>
      </c>
      <c r="NP20" s="1">
        <v>2.7288129999999999E-4</v>
      </c>
      <c r="NQ20" s="1">
        <v>8.0140509999999998E-2</v>
      </c>
      <c r="NR20">
        <v>0.74782660000000001</v>
      </c>
      <c r="NS20">
        <v>13.77549</v>
      </c>
      <c r="NT20" s="1">
        <v>2.6436E-4</v>
      </c>
      <c r="NU20" s="1">
        <v>7.7739619999999995E-2</v>
      </c>
      <c r="NV20">
        <v>0.7478245</v>
      </c>
      <c r="NW20">
        <v>11.88491</v>
      </c>
      <c r="NX20" s="1">
        <v>2.5632999999999998E-4</v>
      </c>
      <c r="NY20">
        <v>7.5520190000000001E-2</v>
      </c>
      <c r="NZ20">
        <v>0.7477975</v>
      </c>
      <c r="OA20">
        <v>11.86308</v>
      </c>
      <c r="OB20" s="1">
        <v>2.4852920000000001E-4</v>
      </c>
      <c r="OC20" s="1">
        <v>7.3285639999999999E-2</v>
      </c>
      <c r="OD20">
        <v>0.7478011</v>
      </c>
      <c r="OE20">
        <v>14.10529</v>
      </c>
      <c r="OF20" s="1">
        <v>2.4112149999999999E-4</v>
      </c>
      <c r="OG20" s="1">
        <v>7.1168910000000002E-2</v>
      </c>
      <c r="OH20">
        <v>0.74782999999999999</v>
      </c>
      <c r="OI20">
        <v>15.551959999999999</v>
      </c>
      <c r="OJ20" s="1">
        <v>2.3348959999999999E-4</v>
      </c>
      <c r="OK20" s="1">
        <v>6.8987359999999998E-2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0.64917559999999996</v>
      </c>
      <c r="G21">
        <v>11.05334</v>
      </c>
      <c r="H21">
        <v>2.8034129999999999</v>
      </c>
      <c r="I21">
        <v>1274.777</v>
      </c>
      <c r="J21">
        <v>0.64932809999999996</v>
      </c>
      <c r="K21">
        <v>12.480829999999999</v>
      </c>
      <c r="L21" s="1">
        <v>9.3508040000000001E-2</v>
      </c>
      <c r="M21">
        <v>35.168460000000003</v>
      </c>
      <c r="N21">
        <v>0.64957359999999997</v>
      </c>
      <c r="O21">
        <v>12.519399999999999</v>
      </c>
      <c r="P21" s="1">
        <v>3.6637000000000003E-2</v>
      </c>
      <c r="Q21">
        <v>11.919700000000001</v>
      </c>
      <c r="R21">
        <v>0.64973860000000005</v>
      </c>
      <c r="S21">
        <v>13.629989999999999</v>
      </c>
      <c r="T21" s="1">
        <v>2.778214E-2</v>
      </c>
      <c r="U21">
        <v>8.992661</v>
      </c>
      <c r="V21">
        <v>0.64984529999999996</v>
      </c>
      <c r="W21">
        <v>14.38382</v>
      </c>
      <c r="X21">
        <v>2.3377800000000001E-2</v>
      </c>
      <c r="Y21">
        <v>7.5462009999999999</v>
      </c>
      <c r="Z21">
        <v>0.64989540000000001</v>
      </c>
      <c r="AA21">
        <v>13.11206</v>
      </c>
      <c r="AB21" s="1">
        <v>2.060068E-2</v>
      </c>
      <c r="AC21">
        <v>6.6322749999999999</v>
      </c>
      <c r="AD21">
        <v>0.64993829999999997</v>
      </c>
      <c r="AE21">
        <v>11.37382</v>
      </c>
      <c r="AF21" s="1">
        <v>1.8757119999999999E-2</v>
      </c>
      <c r="AG21">
        <v>6.022608</v>
      </c>
      <c r="AH21">
        <v>0.64924150000000003</v>
      </c>
      <c r="AI21">
        <v>10.86523</v>
      </c>
      <c r="AJ21" s="1">
        <v>2.099672E-2</v>
      </c>
      <c r="AK21">
        <v>6.5458340000000002</v>
      </c>
      <c r="AL21">
        <v>0.64640500000000001</v>
      </c>
      <c r="AM21">
        <v>11.277990000000001</v>
      </c>
      <c r="AN21" s="1">
        <v>3.1951359999999998E-2</v>
      </c>
      <c r="AO21">
        <v>10.01526</v>
      </c>
      <c r="AP21">
        <v>0.64269569999999998</v>
      </c>
      <c r="AQ21">
        <v>13.741390000000001</v>
      </c>
      <c r="AR21" s="1">
        <v>3.7253370000000001E-2</v>
      </c>
      <c r="AS21">
        <v>11.913919999999999</v>
      </c>
      <c r="AT21">
        <v>0.63889149999999995</v>
      </c>
      <c r="AU21">
        <v>16.47438</v>
      </c>
      <c r="AV21" s="1">
        <v>3.7219009999999997E-2</v>
      </c>
      <c r="AW21">
        <v>12.042870000000001</v>
      </c>
      <c r="AX21">
        <v>0.63503039999999999</v>
      </c>
      <c r="AY21">
        <v>18.141190000000002</v>
      </c>
      <c r="AZ21" s="1">
        <v>3.4561399999999999E-2</v>
      </c>
      <c r="BA21">
        <v>11.225199999999999</v>
      </c>
      <c r="BB21">
        <v>0.63104079999999996</v>
      </c>
      <c r="BC21">
        <v>17.965869999999999</v>
      </c>
      <c r="BD21" s="1">
        <v>3.118514E-2</v>
      </c>
      <c r="BE21">
        <v>10.16816</v>
      </c>
      <c r="BF21">
        <v>0.62719119999999995</v>
      </c>
      <c r="BG21">
        <v>15.03769</v>
      </c>
      <c r="BH21" s="1">
        <v>2.7374619999999999E-2</v>
      </c>
      <c r="BI21">
        <v>8.9589920000000003</v>
      </c>
      <c r="BJ21">
        <v>0.6231989</v>
      </c>
      <c r="BK21">
        <v>12.16357</v>
      </c>
      <c r="BL21" s="1">
        <v>2.4237979999999999E-2</v>
      </c>
      <c r="BM21">
        <v>7.9653619999999998</v>
      </c>
      <c r="BN21">
        <v>0.61982179999999998</v>
      </c>
      <c r="BO21">
        <v>11.335179999999999</v>
      </c>
      <c r="BP21">
        <v>2.0545040000000001E-2</v>
      </c>
      <c r="BQ21">
        <v>6.772913</v>
      </c>
      <c r="BR21">
        <v>0.61932469999999995</v>
      </c>
      <c r="BS21">
        <v>11.32179</v>
      </c>
      <c r="BT21" s="1">
        <v>1.4733899999999999E-2</v>
      </c>
      <c r="BU21">
        <v>4.8587550000000004</v>
      </c>
      <c r="BV21">
        <v>0.61963579999999996</v>
      </c>
      <c r="BW21">
        <v>12.99267</v>
      </c>
      <c r="BX21" s="1">
        <v>9.9022539999999992E-3</v>
      </c>
      <c r="BY21">
        <v>3.2533669999999999</v>
      </c>
      <c r="BZ21">
        <v>0.62001819999999996</v>
      </c>
      <c r="CA21">
        <v>14.52192</v>
      </c>
      <c r="CB21" s="1">
        <v>7.0987719999999997E-3</v>
      </c>
      <c r="CC21">
        <v>2.3243320000000001</v>
      </c>
      <c r="CD21">
        <v>0.62028570000000005</v>
      </c>
      <c r="CE21">
        <v>14.4756</v>
      </c>
      <c r="CF21" s="1">
        <v>5.5929619999999999E-3</v>
      </c>
      <c r="CG21">
        <v>1.8269310000000001</v>
      </c>
      <c r="CH21">
        <v>0.62043760000000003</v>
      </c>
      <c r="CI21">
        <v>14.36556</v>
      </c>
      <c r="CJ21" s="1">
        <v>4.7711780000000001E-3</v>
      </c>
      <c r="CK21">
        <v>1.555736</v>
      </c>
      <c r="CL21">
        <v>0.6205328</v>
      </c>
      <c r="CM21">
        <v>12.50325</v>
      </c>
      <c r="CN21" s="1">
        <v>4.2645540000000003E-3</v>
      </c>
      <c r="CO21">
        <v>1.388263</v>
      </c>
      <c r="CP21">
        <v>0.62057629999999997</v>
      </c>
      <c r="CQ21">
        <v>11.465120000000001</v>
      </c>
      <c r="CR21" s="1">
        <v>3.9249020000000001E-3</v>
      </c>
      <c r="CS21">
        <v>1.276173</v>
      </c>
      <c r="CT21">
        <v>0.62060559999999998</v>
      </c>
      <c r="CU21">
        <v>11.131</v>
      </c>
      <c r="CV21" s="1">
        <v>3.6673809999999999E-3</v>
      </c>
      <c r="CW21">
        <v>1.191079</v>
      </c>
      <c r="CX21">
        <v>0.62061820000000001</v>
      </c>
      <c r="CY21">
        <v>11.471170000000001</v>
      </c>
      <c r="CZ21" s="1">
        <v>3.4521719999999999E-3</v>
      </c>
      <c r="DA21">
        <v>1.119934</v>
      </c>
      <c r="DB21">
        <v>0.62062499999999998</v>
      </c>
      <c r="DC21">
        <v>13.55494</v>
      </c>
      <c r="DD21" s="1">
        <v>3.2677140000000001E-3</v>
      </c>
      <c r="DE21">
        <v>1.0588919999999999</v>
      </c>
      <c r="DF21">
        <v>0.62061560000000005</v>
      </c>
      <c r="DG21">
        <v>16.721679999999999</v>
      </c>
      <c r="DH21" s="1">
        <v>3.0983410000000001E-3</v>
      </c>
      <c r="DI21">
        <v>1.0027919999999999</v>
      </c>
      <c r="DJ21">
        <v>0.62061670000000002</v>
      </c>
      <c r="DK21">
        <v>20.732040000000001</v>
      </c>
      <c r="DL21" s="1">
        <v>2.9525110000000001E-3</v>
      </c>
      <c r="DM21">
        <v>0.95425610000000005</v>
      </c>
      <c r="DN21">
        <v>0.62063250000000003</v>
      </c>
      <c r="DO21">
        <v>23.759440000000001</v>
      </c>
      <c r="DP21" s="1">
        <v>2.806659E-3</v>
      </c>
      <c r="DQ21">
        <v>0.90569909999999998</v>
      </c>
      <c r="DR21">
        <v>0.62062799999999996</v>
      </c>
      <c r="DS21">
        <v>20.15457</v>
      </c>
      <c r="DT21" s="1">
        <v>2.682009E-3</v>
      </c>
      <c r="DU21">
        <v>0.86398949999999997</v>
      </c>
      <c r="DV21">
        <v>0.62062709999999999</v>
      </c>
      <c r="DW21">
        <v>13.652189999999999</v>
      </c>
      <c r="DX21" s="1">
        <v>2.5615690000000001E-3</v>
      </c>
      <c r="DY21">
        <v>0.82364879999999996</v>
      </c>
      <c r="DZ21">
        <v>0.62063650000000004</v>
      </c>
      <c r="EA21">
        <v>11.45302</v>
      </c>
      <c r="EB21" s="1">
        <v>2.451244E-3</v>
      </c>
      <c r="EC21">
        <v>0.78642889999999999</v>
      </c>
      <c r="ED21">
        <v>0.62062790000000001</v>
      </c>
      <c r="EE21">
        <v>11.39223</v>
      </c>
      <c r="EF21" s="1">
        <v>2.3386290000000001E-3</v>
      </c>
      <c r="EG21">
        <v>0.7485714</v>
      </c>
      <c r="EH21">
        <v>0.62063089999999999</v>
      </c>
      <c r="EI21">
        <v>12.67271</v>
      </c>
      <c r="EJ21" s="1">
        <v>2.2429500000000001E-3</v>
      </c>
      <c r="EK21">
        <v>0.71622529999999995</v>
      </c>
      <c r="EL21">
        <v>0.62062399999999995</v>
      </c>
      <c r="EM21">
        <v>15.346310000000001</v>
      </c>
      <c r="EN21" s="1">
        <v>2.1478579999999999E-3</v>
      </c>
      <c r="EO21">
        <v>0.68417119999999998</v>
      </c>
      <c r="EP21">
        <v>0.62062510000000004</v>
      </c>
      <c r="EQ21">
        <v>20.791370000000001</v>
      </c>
      <c r="ER21" s="1">
        <v>2.059792E-3</v>
      </c>
      <c r="ES21">
        <v>0.65471020000000002</v>
      </c>
      <c r="ET21">
        <v>0.6206332</v>
      </c>
      <c r="EU21">
        <v>23.441520000000001</v>
      </c>
      <c r="EV21" s="1">
        <v>1.973074E-3</v>
      </c>
      <c r="EW21">
        <v>0.62598509999999996</v>
      </c>
      <c r="EX21">
        <v>0.62063429999999997</v>
      </c>
      <c r="EY21">
        <v>19.16743</v>
      </c>
      <c r="EZ21" s="1">
        <v>1.8923799999999999E-3</v>
      </c>
      <c r="FA21">
        <v>0.5992691</v>
      </c>
      <c r="FB21">
        <v>0.62062969999999995</v>
      </c>
      <c r="FC21">
        <v>13.220039999999999</v>
      </c>
      <c r="FD21" s="1">
        <v>1.817955E-3</v>
      </c>
      <c r="FE21">
        <v>0.5747776</v>
      </c>
      <c r="FF21">
        <v>0.62063610000000002</v>
      </c>
      <c r="FG21">
        <v>11.38444</v>
      </c>
      <c r="FH21" s="1">
        <v>1.741596E-3</v>
      </c>
      <c r="FI21">
        <v>0.54987359999999996</v>
      </c>
      <c r="FJ21">
        <v>0.62062759999999995</v>
      </c>
      <c r="FK21">
        <v>11.55308</v>
      </c>
      <c r="FL21" s="1">
        <v>1.674823E-3</v>
      </c>
      <c r="FM21">
        <v>0.52812250000000005</v>
      </c>
      <c r="FN21">
        <v>0.62063040000000003</v>
      </c>
      <c r="FO21">
        <v>13.78285</v>
      </c>
      <c r="FP21" s="1">
        <v>1.6070430000000001E-3</v>
      </c>
      <c r="FQ21">
        <v>0.50624720000000001</v>
      </c>
      <c r="FR21">
        <v>0.62062689999999998</v>
      </c>
      <c r="FS21">
        <v>16.23696</v>
      </c>
      <c r="FT21" s="1">
        <v>1.542798E-3</v>
      </c>
      <c r="FU21">
        <v>0.48568149999999999</v>
      </c>
      <c r="FV21">
        <v>0.62062170000000005</v>
      </c>
      <c r="FW21">
        <v>17.749479999999998</v>
      </c>
      <c r="FX21" s="1">
        <v>1.485571E-3</v>
      </c>
      <c r="FY21">
        <v>0.46737410000000001</v>
      </c>
      <c r="FZ21">
        <v>0.62062899999999999</v>
      </c>
      <c r="GA21">
        <v>16.56446</v>
      </c>
      <c r="GB21" s="1">
        <v>1.4276130000000001E-3</v>
      </c>
      <c r="GC21">
        <v>0.44891110000000001</v>
      </c>
      <c r="GD21">
        <v>0.6206277</v>
      </c>
      <c r="GE21">
        <v>14.28572</v>
      </c>
      <c r="GF21" s="1">
        <v>1.374627E-3</v>
      </c>
      <c r="GG21">
        <v>0.43211300000000002</v>
      </c>
      <c r="GH21">
        <v>0.6206393</v>
      </c>
      <c r="GI21">
        <v>12.142200000000001</v>
      </c>
      <c r="GJ21" s="1">
        <v>1.320101E-3</v>
      </c>
      <c r="GK21">
        <v>0.41487790000000002</v>
      </c>
      <c r="GL21">
        <v>0.62063100000000004</v>
      </c>
      <c r="GM21">
        <v>11.37547</v>
      </c>
      <c r="GN21" s="1">
        <v>1.270661E-3</v>
      </c>
      <c r="GO21">
        <v>0.39926159999999999</v>
      </c>
      <c r="GP21">
        <v>0.62062569999999995</v>
      </c>
      <c r="GQ21">
        <v>11.61811</v>
      </c>
      <c r="GR21" s="1">
        <v>1.225009E-3</v>
      </c>
      <c r="GS21">
        <v>0.38485839999999999</v>
      </c>
      <c r="GT21">
        <v>0.62062280000000003</v>
      </c>
      <c r="GU21">
        <v>14.723940000000001</v>
      </c>
      <c r="GV21" s="1">
        <v>1.1790640000000001E-3</v>
      </c>
      <c r="GW21">
        <v>0.3703747</v>
      </c>
      <c r="GX21">
        <v>0.62063520000000005</v>
      </c>
      <c r="GY21">
        <v>18.124300000000002</v>
      </c>
      <c r="GZ21" s="1">
        <v>1.135114E-3</v>
      </c>
      <c r="HA21">
        <v>0.3565663</v>
      </c>
      <c r="HB21">
        <v>0.62063020000000002</v>
      </c>
      <c r="HC21">
        <v>19.989139999999999</v>
      </c>
      <c r="HD21" s="1">
        <v>1.093133E-3</v>
      </c>
      <c r="HE21">
        <v>0.34334009999999998</v>
      </c>
      <c r="HF21">
        <v>0.62062709999999999</v>
      </c>
      <c r="HG21">
        <v>20.14293</v>
      </c>
      <c r="HH21" s="1">
        <v>1.0529339999999999E-3</v>
      </c>
      <c r="HI21">
        <v>0.3307098</v>
      </c>
      <c r="HJ21">
        <v>0.62062790000000001</v>
      </c>
      <c r="HK21">
        <v>16.02514</v>
      </c>
      <c r="HL21" s="1">
        <v>1.015897E-3</v>
      </c>
      <c r="HM21">
        <v>0.31907410000000003</v>
      </c>
      <c r="HN21">
        <v>0.62063029999999997</v>
      </c>
      <c r="HO21">
        <v>12.56648</v>
      </c>
      <c r="HP21" s="1">
        <v>9.8099920000000005E-4</v>
      </c>
      <c r="HQ21">
        <v>0.30810189999999998</v>
      </c>
      <c r="HR21">
        <v>0.62062919999999999</v>
      </c>
      <c r="HS21">
        <v>11.620369999999999</v>
      </c>
      <c r="HT21" s="1">
        <v>9.4513919999999996E-4</v>
      </c>
      <c r="HU21">
        <v>0.29683670000000001</v>
      </c>
      <c r="HV21">
        <v>0.62063809999999997</v>
      </c>
      <c r="HW21">
        <v>11.9755</v>
      </c>
      <c r="HX21" s="1">
        <v>9.1043959999999996E-4</v>
      </c>
      <c r="HY21">
        <v>0.28594560000000002</v>
      </c>
      <c r="HZ21">
        <v>0.62063650000000004</v>
      </c>
      <c r="IA21">
        <v>15.57812</v>
      </c>
      <c r="IB21" s="1">
        <v>8.7935810000000004E-4</v>
      </c>
      <c r="IC21">
        <v>0.2761904</v>
      </c>
      <c r="ID21">
        <v>0.62061440000000001</v>
      </c>
      <c r="IE21">
        <v>21.9024</v>
      </c>
      <c r="IF21" s="1">
        <v>8.4934180000000004E-4</v>
      </c>
      <c r="IG21">
        <v>0.26675559999999998</v>
      </c>
      <c r="IH21">
        <v>0.62063310000000005</v>
      </c>
      <c r="II21">
        <v>26.631689999999999</v>
      </c>
      <c r="IJ21" s="1">
        <v>8.2019079999999999E-4</v>
      </c>
      <c r="IK21">
        <v>0.25760270000000002</v>
      </c>
      <c r="IL21">
        <v>0.62063040000000003</v>
      </c>
      <c r="IM21">
        <v>25.001380000000001</v>
      </c>
      <c r="IN21" s="1">
        <v>7.9206809999999997E-4</v>
      </c>
      <c r="IO21">
        <v>0.24875359999999999</v>
      </c>
      <c r="IP21">
        <v>0.62062759999999995</v>
      </c>
      <c r="IQ21">
        <v>18.156030000000001</v>
      </c>
      <c r="IR21" s="1">
        <v>7.6515440000000001E-4</v>
      </c>
      <c r="IS21">
        <v>0.24031910000000001</v>
      </c>
      <c r="IT21">
        <v>0.62062850000000003</v>
      </c>
      <c r="IU21">
        <v>12.9331</v>
      </c>
      <c r="IV21" s="1">
        <v>7.3982360000000001E-4</v>
      </c>
      <c r="IW21">
        <v>0.23234630000000001</v>
      </c>
      <c r="IX21">
        <v>0.62063040000000003</v>
      </c>
      <c r="IY21">
        <v>11.641529999999999</v>
      </c>
      <c r="IZ21" s="1">
        <v>7.1604380000000003E-4</v>
      </c>
      <c r="JA21">
        <v>0.2248822</v>
      </c>
      <c r="JB21">
        <v>0.62062729999999999</v>
      </c>
      <c r="JC21">
        <v>11.7546</v>
      </c>
      <c r="JD21" s="1">
        <v>6.91104E-4</v>
      </c>
      <c r="JE21">
        <v>0.21706549999999999</v>
      </c>
      <c r="JF21">
        <v>0.62062569999999995</v>
      </c>
      <c r="JG21">
        <v>14.52177</v>
      </c>
      <c r="JH21" s="1">
        <v>6.6879159999999995E-4</v>
      </c>
      <c r="JI21">
        <v>0.21004300000000001</v>
      </c>
      <c r="JJ21">
        <v>0.62063420000000002</v>
      </c>
      <c r="JK21">
        <v>16.985250000000001</v>
      </c>
      <c r="JL21" s="1">
        <v>6.4707239999999997E-4</v>
      </c>
      <c r="JM21">
        <v>0.20334089999999999</v>
      </c>
      <c r="JN21">
        <v>0.62063489999999999</v>
      </c>
      <c r="JO21">
        <v>15.499980000000001</v>
      </c>
      <c r="JP21" s="1">
        <v>6.246496E-4</v>
      </c>
      <c r="JQ21">
        <v>0.19680130000000001</v>
      </c>
      <c r="JR21">
        <v>0.62063080000000004</v>
      </c>
      <c r="JS21">
        <v>13.76254</v>
      </c>
      <c r="JT21" s="1">
        <v>6.0201410000000003E-4</v>
      </c>
      <c r="JU21">
        <v>0.1901504</v>
      </c>
      <c r="JV21">
        <v>0.62062759999999995</v>
      </c>
      <c r="JW21">
        <v>12.97038</v>
      </c>
      <c r="JX21" s="1">
        <v>5.8183270000000003E-4</v>
      </c>
      <c r="JY21">
        <v>0.1842193</v>
      </c>
      <c r="JZ21">
        <v>0.62062410000000001</v>
      </c>
      <c r="KA21">
        <v>12.15128</v>
      </c>
      <c r="KB21" s="1">
        <v>5.6215029999999997E-4</v>
      </c>
      <c r="KC21">
        <v>0.17838499999999999</v>
      </c>
      <c r="KD21">
        <v>0.62063559999999995</v>
      </c>
      <c r="KE21">
        <v>11.74292</v>
      </c>
      <c r="KF21" s="1">
        <v>5.4272580000000003E-4</v>
      </c>
      <c r="KG21">
        <v>0.1725884</v>
      </c>
      <c r="KH21">
        <v>0.62062819999999996</v>
      </c>
      <c r="KI21">
        <v>11.816280000000001</v>
      </c>
      <c r="KJ21" s="1">
        <v>5.2466809999999998E-4</v>
      </c>
      <c r="KK21">
        <v>0.16718669999999999</v>
      </c>
      <c r="KL21">
        <v>0.62061200000000005</v>
      </c>
      <c r="KM21">
        <v>14.538690000000001</v>
      </c>
      <c r="KN21" s="1">
        <v>5.067432E-4</v>
      </c>
      <c r="KO21">
        <v>0.16178709999999999</v>
      </c>
      <c r="KP21">
        <v>0.62062969999999995</v>
      </c>
      <c r="KQ21">
        <v>21.05162</v>
      </c>
      <c r="KR21" s="1">
        <v>4.8981209999999999E-4</v>
      </c>
      <c r="KS21">
        <v>0.1566776</v>
      </c>
      <c r="KT21">
        <v>0.62062810000000002</v>
      </c>
      <c r="KU21">
        <v>27.47785</v>
      </c>
      <c r="KV21" s="1">
        <v>4.7404080000000001E-4</v>
      </c>
      <c r="KW21">
        <v>0.15190390000000001</v>
      </c>
      <c r="KX21">
        <v>0.62062609999999996</v>
      </c>
      <c r="KY21">
        <v>27.034179999999999</v>
      </c>
      <c r="KZ21" s="1">
        <v>4.580985E-4</v>
      </c>
      <c r="LA21">
        <v>0.1470496</v>
      </c>
      <c r="LB21">
        <v>0.62062669999999998</v>
      </c>
      <c r="LC21">
        <v>19.581969999999998</v>
      </c>
      <c r="LD21" s="1">
        <v>4.4301289999999999E-4</v>
      </c>
      <c r="LE21">
        <v>0.14243169999999999</v>
      </c>
      <c r="LF21">
        <v>0.62062530000000005</v>
      </c>
      <c r="LG21">
        <v>13.4564</v>
      </c>
      <c r="LH21" s="1">
        <v>4.283852E-4</v>
      </c>
      <c r="LI21">
        <v>0.1379515</v>
      </c>
      <c r="LJ21">
        <v>0.62062969999999995</v>
      </c>
      <c r="LK21">
        <v>11.797940000000001</v>
      </c>
      <c r="LL21" s="1">
        <v>4.144067E-4</v>
      </c>
      <c r="LM21">
        <v>0.1336495</v>
      </c>
      <c r="LN21">
        <v>0.62063239999999997</v>
      </c>
      <c r="LO21">
        <v>11.746</v>
      </c>
      <c r="LP21" s="1">
        <v>4.0149160000000001E-4</v>
      </c>
      <c r="LQ21">
        <v>0.1296757</v>
      </c>
      <c r="LR21">
        <v>0.62062810000000002</v>
      </c>
      <c r="LS21">
        <v>13.518879999999999</v>
      </c>
      <c r="LT21" s="1">
        <v>3.8866749999999999E-4</v>
      </c>
      <c r="LU21">
        <v>0.12570719999999999</v>
      </c>
      <c r="LV21">
        <v>0.62063769999999996</v>
      </c>
      <c r="LW21">
        <v>16.200620000000001</v>
      </c>
      <c r="LX21" s="1">
        <v>3.7614739999999999E-4</v>
      </c>
      <c r="LY21">
        <v>0.12182279999999999</v>
      </c>
      <c r="LZ21">
        <v>0.62063310000000005</v>
      </c>
      <c r="MA21">
        <v>17.022500000000001</v>
      </c>
      <c r="MB21" s="1">
        <v>3.6387980000000001E-4</v>
      </c>
      <c r="MC21">
        <v>0.1180085</v>
      </c>
      <c r="MD21">
        <v>0.62063120000000005</v>
      </c>
      <c r="ME21">
        <v>16.21884</v>
      </c>
      <c r="MF21" s="1">
        <v>3.5240720000000002E-4</v>
      </c>
      <c r="MG21">
        <v>0.1144418</v>
      </c>
      <c r="MH21">
        <v>0.62063230000000003</v>
      </c>
      <c r="MI21">
        <v>15.192629999999999</v>
      </c>
      <c r="MJ21" s="1">
        <v>3.4149149999999998E-4</v>
      </c>
      <c r="MK21">
        <v>0.1110486</v>
      </c>
      <c r="ML21">
        <v>0.62063219999999997</v>
      </c>
      <c r="MM21">
        <v>12.69244</v>
      </c>
      <c r="MN21" s="1">
        <v>3.3063420000000002E-4</v>
      </c>
      <c r="MO21">
        <v>0.10768220000000001</v>
      </c>
      <c r="MP21">
        <v>0.62063650000000004</v>
      </c>
      <c r="MQ21">
        <v>11.70177</v>
      </c>
      <c r="MR21" s="1">
        <v>3.2013549999999999E-4</v>
      </c>
      <c r="MS21">
        <v>0.1044201</v>
      </c>
      <c r="MT21">
        <v>0.62063330000000005</v>
      </c>
      <c r="MU21">
        <v>11.90287</v>
      </c>
      <c r="MV21" s="1">
        <v>3.100612E-4</v>
      </c>
      <c r="MW21">
        <v>0.1012903</v>
      </c>
      <c r="MX21">
        <v>0.62063009999999996</v>
      </c>
      <c r="MY21">
        <v>14.154159999999999</v>
      </c>
      <c r="MZ21" s="1">
        <v>3.0031840000000002E-4</v>
      </c>
      <c r="NA21">
        <v>9.8246550000000002E-2</v>
      </c>
      <c r="NB21">
        <v>0.62062969999999995</v>
      </c>
      <c r="NC21">
        <v>16.19473</v>
      </c>
      <c r="ND21" s="1">
        <v>2.9084709999999998E-4</v>
      </c>
      <c r="NE21" s="1">
        <v>9.5282729999999996E-2</v>
      </c>
      <c r="NF21">
        <v>0.62062569999999995</v>
      </c>
      <c r="NG21">
        <v>18.65484</v>
      </c>
      <c r="NH21" s="1">
        <v>2.8211890000000002E-4</v>
      </c>
      <c r="NI21" s="1">
        <v>9.2556399999999997E-2</v>
      </c>
      <c r="NJ21">
        <v>0.62061949999999999</v>
      </c>
      <c r="NK21">
        <v>21.02008</v>
      </c>
      <c r="NL21" s="1">
        <v>2.7274169999999998E-4</v>
      </c>
      <c r="NM21" s="1">
        <v>8.9607049999999994E-2</v>
      </c>
      <c r="NN21">
        <v>0.62062810000000002</v>
      </c>
      <c r="NO21">
        <v>19.80838</v>
      </c>
      <c r="NP21" s="1">
        <v>2.6424510000000001E-4</v>
      </c>
      <c r="NQ21" s="1">
        <v>8.6929679999999995E-2</v>
      </c>
      <c r="NR21">
        <v>0.62062930000000005</v>
      </c>
      <c r="NS21">
        <v>14.238189999999999</v>
      </c>
      <c r="NT21" s="1">
        <v>2.5598800000000002E-4</v>
      </c>
      <c r="NU21" s="1">
        <v>8.4326769999999995E-2</v>
      </c>
      <c r="NV21">
        <v>0.62062850000000003</v>
      </c>
      <c r="NW21">
        <v>11.94956</v>
      </c>
      <c r="NX21" s="1">
        <v>2.4851749999999997E-4</v>
      </c>
      <c r="NY21" s="1">
        <v>8.1970860000000006E-2</v>
      </c>
      <c r="NZ21">
        <v>0.6206275</v>
      </c>
      <c r="OA21">
        <v>11.84151</v>
      </c>
      <c r="OB21" s="1">
        <v>2.407508E-4</v>
      </c>
      <c r="OC21" s="1">
        <v>7.9497869999999998E-2</v>
      </c>
      <c r="OD21">
        <v>0.62063040000000003</v>
      </c>
      <c r="OE21">
        <v>14.03289</v>
      </c>
      <c r="OF21" s="1">
        <v>2.3356209999999999E-4</v>
      </c>
      <c r="OG21" s="1">
        <v>7.7201870000000006E-2</v>
      </c>
      <c r="OH21">
        <v>0.62063120000000005</v>
      </c>
      <c r="OI21">
        <v>15.71293</v>
      </c>
      <c r="OJ21" s="1">
        <v>2.2620180000000001E-4</v>
      </c>
      <c r="OK21" s="1">
        <v>7.4840050000000005E-2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0.65781310000000004</v>
      </c>
      <c r="G22">
        <v>11.019830000000001</v>
      </c>
      <c r="H22">
        <v>5.2351650000000003</v>
      </c>
      <c r="I22">
        <v>2278.4960000000001</v>
      </c>
      <c r="J22">
        <v>0.65770640000000002</v>
      </c>
      <c r="K22">
        <v>12.458159999999999</v>
      </c>
      <c r="L22">
        <v>0.1270869</v>
      </c>
      <c r="M22">
        <v>49.31917</v>
      </c>
      <c r="N22">
        <v>0.65782499999999999</v>
      </c>
      <c r="O22">
        <v>12.600580000000001</v>
      </c>
      <c r="P22" s="1">
        <v>3.7830170000000003E-2</v>
      </c>
      <c r="Q22">
        <v>12.63869</v>
      </c>
      <c r="R22">
        <v>0.65795530000000002</v>
      </c>
      <c r="S22">
        <v>13.652559999999999</v>
      </c>
      <c r="T22" s="1">
        <v>2.8147450000000001E-2</v>
      </c>
      <c r="U22">
        <v>9.2482109999999995</v>
      </c>
      <c r="V22">
        <v>0.65802300000000002</v>
      </c>
      <c r="W22">
        <v>14.506080000000001</v>
      </c>
      <c r="X22" s="1">
        <v>2.3582929999999998E-2</v>
      </c>
      <c r="Y22">
        <v>7.7055119999999997</v>
      </c>
      <c r="Z22">
        <v>0.65807800000000005</v>
      </c>
      <c r="AA22">
        <v>13.30968</v>
      </c>
      <c r="AB22" s="1">
        <v>2.0736480000000002E-2</v>
      </c>
      <c r="AC22">
        <v>6.7489080000000001</v>
      </c>
      <c r="AD22">
        <v>0.65810480000000005</v>
      </c>
      <c r="AE22">
        <v>11.481999999999999</v>
      </c>
      <c r="AF22">
        <v>1.8850700000000001E-2</v>
      </c>
      <c r="AG22">
        <v>6.1114009999999999</v>
      </c>
      <c r="AH22">
        <v>0.65746179999999999</v>
      </c>
      <c r="AI22">
        <v>10.862719999999999</v>
      </c>
      <c r="AJ22" s="1">
        <v>2.0114489999999999E-2</v>
      </c>
      <c r="AK22">
        <v>6.381399</v>
      </c>
      <c r="AL22">
        <v>0.65462140000000002</v>
      </c>
      <c r="AM22">
        <v>11.23202</v>
      </c>
      <c r="AN22" s="1">
        <v>3.0744899999999999E-2</v>
      </c>
      <c r="AO22">
        <v>9.7574500000000004</v>
      </c>
      <c r="AP22">
        <v>0.65068979999999998</v>
      </c>
      <c r="AQ22">
        <v>13.681979999999999</v>
      </c>
      <c r="AR22" s="1">
        <v>3.6838509999999998E-2</v>
      </c>
      <c r="AS22">
        <v>11.8813</v>
      </c>
      <c r="AT22">
        <v>0.64654699999999998</v>
      </c>
      <c r="AU22">
        <v>16.56428</v>
      </c>
      <c r="AV22" s="1">
        <v>3.72942E-2</v>
      </c>
      <c r="AW22">
        <v>12.151339999999999</v>
      </c>
      <c r="AX22">
        <v>0.64227270000000003</v>
      </c>
      <c r="AY22">
        <v>18.373850000000001</v>
      </c>
      <c r="AZ22">
        <v>3.4739260000000001E-2</v>
      </c>
      <c r="BA22">
        <v>11.39387</v>
      </c>
      <c r="BB22">
        <v>0.63783780000000001</v>
      </c>
      <c r="BC22">
        <v>18.32057</v>
      </c>
      <c r="BD22" s="1">
        <v>3.1418700000000001E-2</v>
      </c>
      <c r="BE22">
        <v>10.36572</v>
      </c>
      <c r="BF22">
        <v>0.63361199999999995</v>
      </c>
      <c r="BG22">
        <v>15.423859999999999</v>
      </c>
      <c r="BH22" s="1">
        <v>2.7586320000000001E-2</v>
      </c>
      <c r="BI22">
        <v>9.1446959999999997</v>
      </c>
      <c r="BJ22">
        <v>0.62922109999999998</v>
      </c>
      <c r="BK22">
        <v>12.35281</v>
      </c>
      <c r="BL22" s="1">
        <v>2.4434730000000002E-2</v>
      </c>
      <c r="BM22">
        <v>8.1394409999999997</v>
      </c>
      <c r="BN22">
        <v>0.62546400000000002</v>
      </c>
      <c r="BO22">
        <v>11.35763</v>
      </c>
      <c r="BP22" s="1">
        <v>2.0861359999999999E-2</v>
      </c>
      <c r="BQ22">
        <v>7.0037969999999996</v>
      </c>
      <c r="BR22">
        <v>0.6245387</v>
      </c>
      <c r="BS22">
        <v>11.306760000000001</v>
      </c>
      <c r="BT22" s="1">
        <v>1.514775E-2</v>
      </c>
      <c r="BU22">
        <v>5.1235590000000002</v>
      </c>
      <c r="BV22">
        <v>0.62452649999999998</v>
      </c>
      <c r="BW22">
        <v>12.944889999999999</v>
      </c>
      <c r="BX22" s="1">
        <v>1.0171599999999999E-2</v>
      </c>
      <c r="BY22">
        <v>3.4355899999999999</v>
      </c>
      <c r="BZ22">
        <v>0.62475309999999995</v>
      </c>
      <c r="CA22">
        <v>14.61327</v>
      </c>
      <c r="CB22" s="1">
        <v>7.2369899999999996E-3</v>
      </c>
      <c r="CC22">
        <v>2.4283220000000001</v>
      </c>
      <c r="CD22">
        <v>0.62493529999999997</v>
      </c>
      <c r="CE22">
        <v>14.61641</v>
      </c>
      <c r="CF22" s="1">
        <v>5.6659179999999998E-3</v>
      </c>
      <c r="CG22">
        <v>1.8892549999999999</v>
      </c>
      <c r="CH22">
        <v>0.6250599</v>
      </c>
      <c r="CI22">
        <v>14.517989999999999</v>
      </c>
      <c r="CJ22" s="1">
        <v>4.8106909999999998E-3</v>
      </c>
      <c r="CK22">
        <v>1.596338</v>
      </c>
      <c r="CL22">
        <v>0.62514809999999998</v>
      </c>
      <c r="CM22">
        <v>12.69773</v>
      </c>
      <c r="CN22" s="1">
        <v>4.2891609999999997E-3</v>
      </c>
      <c r="CO22">
        <v>1.4187050000000001</v>
      </c>
      <c r="CP22">
        <v>0.62517339999999999</v>
      </c>
      <c r="CQ22">
        <v>11.52134</v>
      </c>
      <c r="CR22" s="1">
        <v>3.9407110000000004E-3</v>
      </c>
      <c r="CS22">
        <v>1.3004180000000001</v>
      </c>
      <c r="CT22">
        <v>0.62518750000000001</v>
      </c>
      <c r="CU22">
        <v>11.13616</v>
      </c>
      <c r="CV22" s="1">
        <v>3.679683E-3</v>
      </c>
      <c r="CW22">
        <v>1.212342</v>
      </c>
      <c r="CX22">
        <v>0.62519469999999999</v>
      </c>
      <c r="CY22">
        <v>11.43765</v>
      </c>
      <c r="CZ22" s="1">
        <v>3.4614239999999998E-3</v>
      </c>
      <c r="DA22">
        <v>1.138657</v>
      </c>
      <c r="DB22">
        <v>0.62519709999999995</v>
      </c>
      <c r="DC22">
        <v>13.504009999999999</v>
      </c>
      <c r="DD22" s="1">
        <v>3.275689E-3</v>
      </c>
      <c r="DE22">
        <v>1.0762940000000001</v>
      </c>
      <c r="DF22">
        <v>0.62520699999999996</v>
      </c>
      <c r="DG22">
        <v>16.765250000000002</v>
      </c>
      <c r="DH22" s="1">
        <v>3.105975E-3</v>
      </c>
      <c r="DI22">
        <v>1.0193080000000001</v>
      </c>
      <c r="DJ22">
        <v>0.62522670000000002</v>
      </c>
      <c r="DK22">
        <v>20.91142</v>
      </c>
      <c r="DL22" s="1">
        <v>2.9591119999999999E-3</v>
      </c>
      <c r="DM22">
        <v>0.96947159999999999</v>
      </c>
      <c r="DN22">
        <v>0.62522279999999997</v>
      </c>
      <c r="DO22">
        <v>24.182880000000001</v>
      </c>
      <c r="DP22" s="1">
        <v>2.8127099999999999E-3</v>
      </c>
      <c r="DQ22">
        <v>0.92019919999999999</v>
      </c>
      <c r="DR22">
        <v>0.62521530000000003</v>
      </c>
      <c r="DS22">
        <v>20.898910000000001</v>
      </c>
      <c r="DT22" s="1">
        <v>2.6880060000000002E-3</v>
      </c>
      <c r="DU22">
        <v>0.87786220000000004</v>
      </c>
      <c r="DV22">
        <v>0.62521629999999995</v>
      </c>
      <c r="DW22">
        <v>14.15499</v>
      </c>
      <c r="DX22" s="1">
        <v>2.567522E-3</v>
      </c>
      <c r="DY22">
        <v>0.83689060000000004</v>
      </c>
      <c r="DZ22">
        <v>0.62522200000000006</v>
      </c>
      <c r="EA22">
        <v>11.532690000000001</v>
      </c>
      <c r="EB22" s="1">
        <v>2.4565379999999999E-3</v>
      </c>
      <c r="EC22">
        <v>0.79881009999999997</v>
      </c>
      <c r="ED22">
        <v>0.62521610000000005</v>
      </c>
      <c r="EE22">
        <v>11.378030000000001</v>
      </c>
      <c r="EF22" s="1">
        <v>2.3431540000000001E-3</v>
      </c>
      <c r="EG22">
        <v>0.76022290000000003</v>
      </c>
      <c r="EH22">
        <v>0.62521819999999995</v>
      </c>
      <c r="EI22">
        <v>12.643319999999999</v>
      </c>
      <c r="EJ22" s="1">
        <v>2.247041E-3</v>
      </c>
      <c r="EK22">
        <v>0.72727050000000004</v>
      </c>
      <c r="EL22">
        <v>0.62521349999999998</v>
      </c>
      <c r="EM22">
        <v>15.315519999999999</v>
      </c>
      <c r="EN22" s="1">
        <v>2.1514619999999998E-3</v>
      </c>
      <c r="EO22">
        <v>0.69451439999999998</v>
      </c>
      <c r="EP22">
        <v>0.6252143</v>
      </c>
      <c r="EQ22">
        <v>20.836749999999999</v>
      </c>
      <c r="ER22" s="1">
        <v>2.0633330000000001E-3</v>
      </c>
      <c r="ES22">
        <v>0.66467989999999999</v>
      </c>
      <c r="ET22">
        <v>0.62522109999999997</v>
      </c>
      <c r="EU22">
        <v>23.865559999999999</v>
      </c>
      <c r="EV22" s="1">
        <v>1.9771340000000002E-3</v>
      </c>
      <c r="EW22">
        <v>0.63577070000000002</v>
      </c>
      <c r="EX22">
        <v>0.6252219</v>
      </c>
      <c r="EY22">
        <v>19.877410000000001</v>
      </c>
      <c r="EZ22" s="1">
        <v>1.8961329999999999E-3</v>
      </c>
      <c r="FA22">
        <v>0.60858679999999998</v>
      </c>
      <c r="FB22">
        <v>0.62521740000000003</v>
      </c>
      <c r="FC22">
        <v>13.65676</v>
      </c>
      <c r="FD22">
        <v>1.821327E-3</v>
      </c>
      <c r="FE22">
        <v>0.58360480000000003</v>
      </c>
      <c r="FF22">
        <v>0.62522350000000004</v>
      </c>
      <c r="FG22">
        <v>11.443580000000001</v>
      </c>
      <c r="FH22" s="1">
        <v>1.7446619999999999E-3</v>
      </c>
      <c r="FI22">
        <v>0.55826949999999997</v>
      </c>
      <c r="FJ22">
        <v>0.62521599999999999</v>
      </c>
      <c r="FK22">
        <v>11.522349999999999</v>
      </c>
      <c r="FL22" s="1">
        <v>1.6776079999999999E-3</v>
      </c>
      <c r="FM22">
        <v>0.53607289999999996</v>
      </c>
      <c r="FN22">
        <v>0.62521930000000003</v>
      </c>
      <c r="FO22">
        <v>13.729839999999999</v>
      </c>
      <c r="FP22" s="1">
        <v>1.6094519999999999E-3</v>
      </c>
      <c r="FQ22">
        <v>0.51376310000000003</v>
      </c>
      <c r="FR22">
        <v>0.62521539999999998</v>
      </c>
      <c r="FS22">
        <v>16.31147</v>
      </c>
      <c r="FT22" s="1">
        <v>1.5452930000000001E-3</v>
      </c>
      <c r="FU22">
        <v>0.4929751</v>
      </c>
      <c r="FV22">
        <v>0.62521289999999996</v>
      </c>
      <c r="FW22">
        <v>17.971540000000001</v>
      </c>
      <c r="FX22" s="1">
        <v>1.488173E-3</v>
      </c>
      <c r="FY22">
        <v>0.47448649999999998</v>
      </c>
      <c r="FZ22">
        <v>0.62521819999999995</v>
      </c>
      <c r="GA22">
        <v>16.902830000000002</v>
      </c>
      <c r="GB22" s="1">
        <v>1.4299E-3</v>
      </c>
      <c r="GC22">
        <v>0.45561059999999998</v>
      </c>
      <c r="GD22">
        <v>0.62521590000000005</v>
      </c>
      <c r="GE22">
        <v>14.56432</v>
      </c>
      <c r="GF22" s="1">
        <v>1.3770799999999999E-3</v>
      </c>
      <c r="GG22">
        <v>0.4386369</v>
      </c>
      <c r="GH22">
        <v>0.62522679999999997</v>
      </c>
      <c r="GI22">
        <v>12.29678</v>
      </c>
      <c r="GJ22" s="1">
        <v>1.3226659999999999E-3</v>
      </c>
      <c r="GK22">
        <v>0.42130040000000002</v>
      </c>
      <c r="GL22">
        <v>0.62521970000000004</v>
      </c>
      <c r="GM22">
        <v>11.395709999999999</v>
      </c>
      <c r="GN22" s="1">
        <v>1.2724500000000001E-3</v>
      </c>
      <c r="GO22">
        <v>0.40509909999999999</v>
      </c>
      <c r="GP22">
        <v>0.62521579999999999</v>
      </c>
      <c r="GQ22">
        <v>11.586119999999999</v>
      </c>
      <c r="GR22" s="1">
        <v>1.2267109999999999E-3</v>
      </c>
      <c r="GS22">
        <v>0.39046769999999997</v>
      </c>
      <c r="GT22">
        <v>0.62521280000000001</v>
      </c>
      <c r="GU22">
        <v>14.64221</v>
      </c>
      <c r="GV22" s="1">
        <v>1.181107E-3</v>
      </c>
      <c r="GW22">
        <v>0.37591849999999999</v>
      </c>
      <c r="GX22">
        <v>0.62522239999999996</v>
      </c>
      <c r="GY22">
        <v>18.26352</v>
      </c>
      <c r="GZ22" s="1">
        <v>1.136984E-3</v>
      </c>
      <c r="HA22">
        <v>0.36189559999999998</v>
      </c>
      <c r="HB22">
        <v>0.62521899999999997</v>
      </c>
      <c r="HC22">
        <v>20.29411</v>
      </c>
      <c r="HD22" s="1">
        <v>1.094813E-3</v>
      </c>
      <c r="HE22">
        <v>0.34843350000000001</v>
      </c>
      <c r="HF22">
        <v>0.62521669999999996</v>
      </c>
      <c r="HG22">
        <v>20.57816</v>
      </c>
      <c r="HH22" s="1">
        <v>1.0544969999999999E-3</v>
      </c>
      <c r="HI22">
        <v>0.33557740000000003</v>
      </c>
      <c r="HJ22">
        <v>0.62521610000000005</v>
      </c>
      <c r="HK22">
        <v>16.540500000000002</v>
      </c>
      <c r="HL22" s="1">
        <v>1.0172989999999999E-3</v>
      </c>
      <c r="HM22">
        <v>0.32372459999999997</v>
      </c>
      <c r="HN22">
        <v>0.62521789999999999</v>
      </c>
      <c r="HO22">
        <v>12.798310000000001</v>
      </c>
      <c r="HP22" s="1">
        <v>9.8208910000000004E-4</v>
      </c>
      <c r="HQ22">
        <v>0.31244830000000001</v>
      </c>
      <c r="HR22">
        <v>0.6252183</v>
      </c>
      <c r="HS22">
        <v>11.655189999999999</v>
      </c>
      <c r="HT22" s="1">
        <v>9.464381E-4</v>
      </c>
      <c r="HU22">
        <v>0.30117260000000001</v>
      </c>
      <c r="HV22">
        <v>0.62522449999999996</v>
      </c>
      <c r="HW22">
        <v>11.94523</v>
      </c>
      <c r="HX22" s="1">
        <v>9.1167720000000002E-4</v>
      </c>
      <c r="HY22">
        <v>0.29010360000000002</v>
      </c>
      <c r="HZ22">
        <v>0.6252221</v>
      </c>
      <c r="IA22">
        <v>15.48296</v>
      </c>
      <c r="IB22" s="1">
        <v>8.8030240000000004E-4</v>
      </c>
      <c r="IC22">
        <v>0.28009620000000002</v>
      </c>
      <c r="ID22">
        <v>0.62522200000000006</v>
      </c>
      <c r="IE22">
        <v>21.957630000000002</v>
      </c>
      <c r="IF22" s="1">
        <v>8.5028879999999999E-4</v>
      </c>
      <c r="IG22">
        <v>0.27053129999999997</v>
      </c>
      <c r="IH22">
        <v>0.62521970000000004</v>
      </c>
      <c r="II22">
        <v>27.07038</v>
      </c>
      <c r="IJ22" s="1">
        <v>8.2124189999999999E-4</v>
      </c>
      <c r="IK22">
        <v>0.26130500000000001</v>
      </c>
      <c r="IL22">
        <v>0.62521789999999999</v>
      </c>
      <c r="IM22">
        <v>25.802099999999999</v>
      </c>
      <c r="IN22" s="1">
        <v>7.9297790000000003E-4</v>
      </c>
      <c r="IO22">
        <v>0.25229239999999997</v>
      </c>
      <c r="IP22">
        <v>0.62521599999999999</v>
      </c>
      <c r="IQ22">
        <v>18.937609999999999</v>
      </c>
      <c r="IR22" s="1">
        <v>7.6605040000000003E-4</v>
      </c>
      <c r="IS22">
        <v>0.24377019999999999</v>
      </c>
      <c r="IT22">
        <v>0.62521680000000002</v>
      </c>
      <c r="IU22">
        <v>13.274089999999999</v>
      </c>
      <c r="IV22" s="1">
        <v>7.4064490000000003E-4</v>
      </c>
      <c r="IW22">
        <v>0.23564579999999999</v>
      </c>
      <c r="IX22">
        <v>0.62521800000000005</v>
      </c>
      <c r="IY22">
        <v>11.68238</v>
      </c>
      <c r="IZ22" s="1">
        <v>7.1674979999999998E-4</v>
      </c>
      <c r="JA22">
        <v>0.22801150000000001</v>
      </c>
      <c r="JB22">
        <v>0.62521610000000005</v>
      </c>
      <c r="JC22">
        <v>11.73424</v>
      </c>
      <c r="JD22" s="1">
        <v>6.9190549999999999E-4</v>
      </c>
      <c r="JE22">
        <v>0.22015370000000001</v>
      </c>
      <c r="JF22">
        <v>0.62521579999999999</v>
      </c>
      <c r="JG22">
        <v>14.444050000000001</v>
      </c>
      <c r="JH22" s="1">
        <v>6.697904E-4</v>
      </c>
      <c r="JI22">
        <v>0.21314739999999999</v>
      </c>
      <c r="JJ22">
        <v>0.62522180000000005</v>
      </c>
      <c r="JK22">
        <v>17.140699999999999</v>
      </c>
      <c r="JL22" s="1">
        <v>6.4785129999999995E-4</v>
      </c>
      <c r="JM22">
        <v>0.2062464</v>
      </c>
      <c r="JN22">
        <v>0.62522080000000002</v>
      </c>
      <c r="JO22">
        <v>15.801920000000001</v>
      </c>
      <c r="JP22" s="1">
        <v>6.2538030000000003E-4</v>
      </c>
      <c r="JQ22">
        <v>0.1995989</v>
      </c>
      <c r="JR22">
        <v>0.62521970000000004</v>
      </c>
      <c r="JS22">
        <v>13.92741</v>
      </c>
      <c r="JT22" s="1">
        <v>6.0262599999999999E-4</v>
      </c>
      <c r="JU22">
        <v>0.19283459999999999</v>
      </c>
      <c r="JV22">
        <v>0.62521599999999999</v>
      </c>
      <c r="JW22">
        <v>13.07131</v>
      </c>
      <c r="JX22" s="1">
        <v>5.824809E-4</v>
      </c>
      <c r="JY22">
        <v>0.18682869999999999</v>
      </c>
      <c r="JZ22">
        <v>0.62521320000000002</v>
      </c>
      <c r="KA22">
        <v>12.22866</v>
      </c>
      <c r="KB22" s="1">
        <v>5.6214649999999998E-4</v>
      </c>
      <c r="KC22">
        <v>0.1807578</v>
      </c>
      <c r="KD22">
        <v>0.62522290000000003</v>
      </c>
      <c r="KE22">
        <v>11.759679999999999</v>
      </c>
      <c r="KF22" s="1">
        <v>5.4333490000000001E-4</v>
      </c>
      <c r="KG22">
        <v>0.17502760000000001</v>
      </c>
      <c r="KH22">
        <v>0.62521640000000001</v>
      </c>
      <c r="KI22">
        <v>11.79992</v>
      </c>
      <c r="KJ22" s="1">
        <v>5.2519519999999996E-4</v>
      </c>
      <c r="KK22">
        <v>0.1695266</v>
      </c>
      <c r="KL22">
        <v>0.62522049999999996</v>
      </c>
      <c r="KM22">
        <v>14.45805</v>
      </c>
      <c r="KN22" s="1">
        <v>5.0741000000000002E-4</v>
      </c>
      <c r="KO22">
        <v>0.16412289999999999</v>
      </c>
      <c r="KP22">
        <v>0.62521749999999998</v>
      </c>
      <c r="KQ22">
        <v>21.037210000000002</v>
      </c>
      <c r="KR22" s="1">
        <v>4.9032389999999996E-4</v>
      </c>
      <c r="KS22">
        <v>0.15889510000000001</v>
      </c>
      <c r="KT22">
        <v>0.62521700000000002</v>
      </c>
      <c r="KU22">
        <v>27.823560000000001</v>
      </c>
      <c r="KV22" s="1">
        <v>4.7449789999999998E-4</v>
      </c>
      <c r="KW22">
        <v>0.15401200000000001</v>
      </c>
      <c r="KX22">
        <v>0.62521479999999996</v>
      </c>
      <c r="KY22">
        <v>27.874009999999998</v>
      </c>
      <c r="KZ22" s="1">
        <v>4.5860680000000002E-4</v>
      </c>
      <c r="LA22">
        <v>0.14912030000000001</v>
      </c>
      <c r="LB22">
        <v>0.62521649999999995</v>
      </c>
      <c r="LC22">
        <v>20.483979999999999</v>
      </c>
      <c r="LD22" s="1">
        <v>4.4349990000000001E-4</v>
      </c>
      <c r="LE22">
        <v>0.1444358</v>
      </c>
      <c r="LF22">
        <v>0.62521450000000001</v>
      </c>
      <c r="LG22">
        <v>13.86877</v>
      </c>
      <c r="LH22" s="1">
        <v>4.2886660000000001E-4</v>
      </c>
      <c r="LI22">
        <v>0.13990430000000001</v>
      </c>
      <c r="LJ22">
        <v>0.62522040000000001</v>
      </c>
      <c r="LK22">
        <v>11.85427</v>
      </c>
      <c r="LL22" s="1">
        <v>4.1481420000000002E-4</v>
      </c>
      <c r="LM22">
        <v>0.1355181</v>
      </c>
      <c r="LN22">
        <v>0.62522049999999996</v>
      </c>
      <c r="LO22">
        <v>11.731680000000001</v>
      </c>
      <c r="LP22" s="1">
        <v>4.0152329999999998E-4</v>
      </c>
      <c r="LQ22">
        <v>0.13143250000000001</v>
      </c>
      <c r="LR22">
        <v>0.62521610000000005</v>
      </c>
      <c r="LS22">
        <v>13.47339</v>
      </c>
      <c r="LT22" s="1">
        <v>3.8909390000000001E-4</v>
      </c>
      <c r="LU22">
        <v>0.12748229999999999</v>
      </c>
      <c r="LV22">
        <v>0.62522460000000002</v>
      </c>
      <c r="LW22">
        <v>16.242640000000002</v>
      </c>
      <c r="LX22" s="1">
        <v>3.7626860000000001E-4</v>
      </c>
      <c r="LY22">
        <v>0.123464</v>
      </c>
      <c r="LZ22">
        <v>0.62521979999999999</v>
      </c>
      <c r="MA22">
        <v>17.268899999999999</v>
      </c>
      <c r="MB22" s="1">
        <v>3.642618E-4</v>
      </c>
      <c r="MC22">
        <v>0.1196583</v>
      </c>
      <c r="MD22">
        <v>0.62521979999999999</v>
      </c>
      <c r="ME22">
        <v>16.476220000000001</v>
      </c>
      <c r="MF22" s="1">
        <v>3.526321E-4</v>
      </c>
      <c r="MG22">
        <v>0.1159951</v>
      </c>
      <c r="MH22">
        <v>0.62522040000000001</v>
      </c>
      <c r="MI22">
        <v>15.42807</v>
      </c>
      <c r="MJ22" s="1">
        <v>3.4191730000000001E-4</v>
      </c>
      <c r="MK22">
        <v>0.1126346</v>
      </c>
      <c r="ML22">
        <v>0.62521930000000003</v>
      </c>
      <c r="MM22">
        <v>12.899330000000001</v>
      </c>
      <c r="MN22" s="1">
        <v>3.311147E-4</v>
      </c>
      <c r="MO22">
        <v>0.1092519</v>
      </c>
      <c r="MP22">
        <v>0.62522239999999996</v>
      </c>
      <c r="MQ22">
        <v>11.73136</v>
      </c>
      <c r="MR22" s="1">
        <v>3.204654E-4</v>
      </c>
      <c r="MS22">
        <v>0.1058769</v>
      </c>
      <c r="MT22">
        <v>0.62522719999999998</v>
      </c>
      <c r="MU22">
        <v>11.87412</v>
      </c>
      <c r="MV22" s="1">
        <v>3.1029739999999999E-4</v>
      </c>
      <c r="MW22">
        <v>0.1026851</v>
      </c>
      <c r="MX22">
        <v>0.62521769999999999</v>
      </c>
      <c r="MY22">
        <v>14.11744</v>
      </c>
      <c r="MZ22" s="1">
        <v>3.005568E-4</v>
      </c>
      <c r="NA22">
        <v>9.9588479999999993E-2</v>
      </c>
      <c r="NB22">
        <v>0.62521870000000002</v>
      </c>
      <c r="NC22">
        <v>16.276330000000002</v>
      </c>
      <c r="ND22" s="1">
        <v>2.9113020000000003E-4</v>
      </c>
      <c r="NE22" s="1">
        <v>9.6602569999999999E-2</v>
      </c>
      <c r="NF22">
        <v>0.62521479999999996</v>
      </c>
      <c r="NG22">
        <v>18.8124</v>
      </c>
      <c r="NH22" s="1">
        <v>2.82343E-4</v>
      </c>
      <c r="NI22">
        <v>9.3816090000000005E-2</v>
      </c>
      <c r="NJ22">
        <v>0.62521040000000005</v>
      </c>
      <c r="NK22">
        <v>21.31936</v>
      </c>
      <c r="NL22" s="1">
        <v>2.7302259999999998E-4</v>
      </c>
      <c r="NM22" s="1">
        <v>9.0863700000000006E-2</v>
      </c>
      <c r="NN22">
        <v>0.6252162</v>
      </c>
      <c r="NO22">
        <v>20.35033</v>
      </c>
      <c r="NP22" s="1">
        <v>2.643465E-4</v>
      </c>
      <c r="NQ22" s="1">
        <v>8.8101090000000007E-2</v>
      </c>
      <c r="NR22">
        <v>0.62521709999999997</v>
      </c>
      <c r="NS22">
        <v>14.719440000000001</v>
      </c>
      <c r="NT22" s="1">
        <v>2.561175E-4</v>
      </c>
      <c r="NU22" s="1">
        <v>8.5485259999999993E-2</v>
      </c>
      <c r="NV22">
        <v>0.62521789999999999</v>
      </c>
      <c r="NW22">
        <v>12.035500000000001</v>
      </c>
      <c r="NX22" s="1">
        <v>2.4877900000000002E-4</v>
      </c>
      <c r="NY22" s="1">
        <v>8.3117099999999999E-2</v>
      </c>
      <c r="NZ22">
        <v>0.62521559999999998</v>
      </c>
      <c r="OA22">
        <v>11.82715</v>
      </c>
      <c r="OB22" s="1">
        <v>2.409565E-4</v>
      </c>
      <c r="OC22" s="1">
        <v>8.0586599999999994E-2</v>
      </c>
      <c r="OD22">
        <v>0.62521930000000003</v>
      </c>
      <c r="OE22">
        <v>13.95871</v>
      </c>
      <c r="OF22" s="1">
        <v>2.3376469999999999E-4</v>
      </c>
      <c r="OG22" s="1">
        <v>7.8261910000000004E-2</v>
      </c>
      <c r="OH22">
        <v>0.62521850000000001</v>
      </c>
      <c r="OI22">
        <v>15.840490000000001</v>
      </c>
      <c r="OJ22" s="1">
        <v>2.2639979999999999E-4</v>
      </c>
      <c r="OK22" s="1">
        <v>7.5868160000000004E-2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0.66830440000000002</v>
      </c>
      <c r="G23">
        <v>10.990220000000001</v>
      </c>
      <c r="H23">
        <v>8.8167209999999994</v>
      </c>
      <c r="I23">
        <v>4559.9629999999997</v>
      </c>
      <c r="J23">
        <v>0.66790099999999997</v>
      </c>
      <c r="K23">
        <v>12.42427</v>
      </c>
      <c r="L23">
        <v>0.1766914</v>
      </c>
      <c r="M23">
        <v>84.463499999999996</v>
      </c>
      <c r="N23">
        <v>0.66785620000000001</v>
      </c>
      <c r="O23">
        <v>12.67558</v>
      </c>
      <c r="P23" s="1">
        <v>3.9775379999999999E-2</v>
      </c>
      <c r="Q23">
        <v>16.097290000000001</v>
      </c>
      <c r="R23">
        <v>0.66792359999999995</v>
      </c>
      <c r="S23">
        <v>13.67055</v>
      </c>
      <c r="T23" s="1">
        <v>2.872363E-2</v>
      </c>
      <c r="U23">
        <v>11.358840000000001</v>
      </c>
      <c r="V23">
        <v>0.66796639999999996</v>
      </c>
      <c r="W23">
        <v>14.61309</v>
      </c>
      <c r="X23" s="1">
        <v>2.3916300000000001E-2</v>
      </c>
      <c r="Y23">
        <v>9.3972020000000001</v>
      </c>
      <c r="Z23">
        <v>0.66798840000000004</v>
      </c>
      <c r="AA23">
        <v>13.50784</v>
      </c>
      <c r="AB23" s="1">
        <v>2.0968509999999999E-2</v>
      </c>
      <c r="AC23">
        <v>8.2038519999999995</v>
      </c>
      <c r="AD23">
        <v>0.66799719999999996</v>
      </c>
      <c r="AE23">
        <v>11.604200000000001</v>
      </c>
      <c r="AF23" s="1">
        <v>1.9011159999999999E-2</v>
      </c>
      <c r="AG23">
        <v>7.4056829999999998</v>
      </c>
      <c r="AH23">
        <v>0.66743529999999995</v>
      </c>
      <c r="AI23">
        <v>10.86431</v>
      </c>
      <c r="AJ23" s="1">
        <v>1.9531840000000002E-2</v>
      </c>
      <c r="AK23">
        <v>7.4579230000000001</v>
      </c>
      <c r="AL23">
        <v>0.66462920000000003</v>
      </c>
      <c r="AM23">
        <v>11.191459999999999</v>
      </c>
      <c r="AN23" s="1">
        <v>2.9754909999999999E-2</v>
      </c>
      <c r="AO23">
        <v>11.31165</v>
      </c>
      <c r="AP23">
        <v>0.66050419999999999</v>
      </c>
      <c r="AQ23">
        <v>13.617010000000001</v>
      </c>
      <c r="AR23" s="1">
        <v>3.6521350000000001E-2</v>
      </c>
      <c r="AS23">
        <v>14.123559999999999</v>
      </c>
      <c r="AT23">
        <v>0.65592309999999998</v>
      </c>
      <c r="AU23">
        <v>16.638580000000001</v>
      </c>
      <c r="AV23" s="1">
        <v>3.7404119999999999E-2</v>
      </c>
      <c r="AW23">
        <v>14.622249999999999</v>
      </c>
      <c r="AX23">
        <v>0.65114150000000004</v>
      </c>
      <c r="AY23">
        <v>18.588570000000001</v>
      </c>
      <c r="AZ23" s="1">
        <v>3.5012910000000001E-2</v>
      </c>
      <c r="BA23">
        <v>13.791600000000001</v>
      </c>
      <c r="BB23">
        <v>0.64613940000000003</v>
      </c>
      <c r="BC23">
        <v>18.6647</v>
      </c>
      <c r="BD23" s="1">
        <v>3.1757929999999997E-2</v>
      </c>
      <c r="BE23">
        <v>12.58736</v>
      </c>
      <c r="BF23">
        <v>0.6413626</v>
      </c>
      <c r="BG23">
        <v>15.81983</v>
      </c>
      <c r="BH23">
        <v>2.7909550000000002E-2</v>
      </c>
      <c r="BI23">
        <v>11.11928</v>
      </c>
      <c r="BJ23">
        <v>0.63641429999999999</v>
      </c>
      <c r="BK23">
        <v>12.565720000000001</v>
      </c>
      <c r="BL23" s="1">
        <v>2.4724969999999999E-2</v>
      </c>
      <c r="BM23">
        <v>9.8965540000000001</v>
      </c>
      <c r="BN23">
        <v>0.63204950000000004</v>
      </c>
      <c r="BO23">
        <v>11.38707</v>
      </c>
      <c r="BP23" s="1">
        <v>2.1287770000000001E-2</v>
      </c>
      <c r="BQ23">
        <v>8.5891780000000004</v>
      </c>
      <c r="BR23">
        <v>0.63068369999999996</v>
      </c>
      <c r="BS23">
        <v>11.29594</v>
      </c>
      <c r="BT23" s="1">
        <v>1.5719440000000001E-2</v>
      </c>
      <c r="BU23">
        <v>6.4009080000000003</v>
      </c>
      <c r="BV23">
        <v>0.6304284</v>
      </c>
      <c r="BW23">
        <v>12.897069999999999</v>
      </c>
      <c r="BX23" s="1">
        <v>1.0568660000000001E-2</v>
      </c>
      <c r="BY23">
        <v>4.3008740000000003</v>
      </c>
      <c r="BZ23">
        <v>0.63050090000000003</v>
      </c>
      <c r="CA23">
        <v>14.68465</v>
      </c>
      <c r="CB23" s="1">
        <v>7.4512609999999998E-3</v>
      </c>
      <c r="CC23">
        <v>3.010319</v>
      </c>
      <c r="CD23">
        <v>0.63063559999999996</v>
      </c>
      <c r="CE23">
        <v>14.77332</v>
      </c>
      <c r="CF23" s="1">
        <v>5.7827010000000003E-3</v>
      </c>
      <c r="CG23">
        <v>2.319191</v>
      </c>
      <c r="CH23">
        <v>0.63072530000000004</v>
      </c>
      <c r="CI23">
        <v>14.66747</v>
      </c>
      <c r="CJ23" s="1">
        <v>4.8765880000000003E-3</v>
      </c>
      <c r="CK23">
        <v>1.94459</v>
      </c>
      <c r="CL23">
        <v>0.63077749999999999</v>
      </c>
      <c r="CM23">
        <v>12.906180000000001</v>
      </c>
      <c r="CN23" s="1">
        <v>4.3325600000000001E-3</v>
      </c>
      <c r="CO23">
        <v>1.721309</v>
      </c>
      <c r="CP23">
        <v>0.63080480000000005</v>
      </c>
      <c r="CQ23">
        <v>11.58553</v>
      </c>
      <c r="CR23" s="1">
        <v>3.9706610000000003E-3</v>
      </c>
      <c r="CS23">
        <v>1.5733079999999999</v>
      </c>
      <c r="CT23">
        <v>0.63080780000000003</v>
      </c>
      <c r="CU23">
        <v>11.144360000000001</v>
      </c>
      <c r="CV23" s="1">
        <v>3.7037910000000001E-3</v>
      </c>
      <c r="CW23">
        <v>1.4649760000000001</v>
      </c>
      <c r="CX23">
        <v>0.63082680000000002</v>
      </c>
      <c r="CY23">
        <v>11.40917</v>
      </c>
      <c r="CZ23" s="1">
        <v>3.480805E-3</v>
      </c>
      <c r="DA23">
        <v>1.3744959999999999</v>
      </c>
      <c r="DB23">
        <v>0.63082839999999996</v>
      </c>
      <c r="DC23">
        <v>13.448130000000001</v>
      </c>
      <c r="DD23" s="1">
        <v>3.2936020000000001E-3</v>
      </c>
      <c r="DE23">
        <v>1.2990900000000001</v>
      </c>
      <c r="DF23">
        <v>0.6308376</v>
      </c>
      <c r="DG23">
        <v>16.79278</v>
      </c>
      <c r="DH23" s="1">
        <v>3.123125E-3</v>
      </c>
      <c r="DI23">
        <v>1.230397</v>
      </c>
      <c r="DJ23">
        <v>0.63083650000000002</v>
      </c>
      <c r="DK23">
        <v>21.0656</v>
      </c>
      <c r="DL23" s="1">
        <v>2.9736580000000001E-3</v>
      </c>
      <c r="DM23">
        <v>1.1693709999999999</v>
      </c>
      <c r="DN23">
        <v>0.63083420000000001</v>
      </c>
      <c r="DO23">
        <v>24.56371</v>
      </c>
      <c r="DP23" s="1">
        <v>2.827235E-3</v>
      </c>
      <c r="DQ23">
        <v>1.110357</v>
      </c>
      <c r="DR23">
        <v>0.63082280000000002</v>
      </c>
      <c r="DS23">
        <v>21.622720000000001</v>
      </c>
      <c r="DT23" s="1">
        <v>2.7016649999999998E-3</v>
      </c>
      <c r="DU23">
        <v>1.0590869999999999</v>
      </c>
      <c r="DV23">
        <v>0.6308262</v>
      </c>
      <c r="DW23">
        <v>14.70082</v>
      </c>
      <c r="DX23" s="1">
        <v>2.5802860000000002E-3</v>
      </c>
      <c r="DY23">
        <v>1.0094609999999999</v>
      </c>
      <c r="DZ23">
        <v>0.63082870000000002</v>
      </c>
      <c r="EA23">
        <v>11.63424</v>
      </c>
      <c r="EB23" s="1">
        <v>2.4678619999999999E-3</v>
      </c>
      <c r="EC23">
        <v>0.96309480000000003</v>
      </c>
      <c r="ED23">
        <v>0.63082470000000002</v>
      </c>
      <c r="EE23">
        <v>11.369440000000001</v>
      </c>
      <c r="EF23" s="1">
        <v>2.3541619999999999E-3</v>
      </c>
      <c r="EG23">
        <v>0.91679659999999996</v>
      </c>
      <c r="EH23">
        <v>0.6308262</v>
      </c>
      <c r="EI23">
        <v>12.61233</v>
      </c>
      <c r="EJ23" s="1">
        <v>2.2574040000000002E-3</v>
      </c>
      <c r="EK23">
        <v>0.87699059999999995</v>
      </c>
      <c r="EL23">
        <v>0.6308433</v>
      </c>
      <c r="EM23">
        <v>15.292909999999999</v>
      </c>
      <c r="EN23" s="1">
        <v>2.1608069999999998E-3</v>
      </c>
      <c r="EO23">
        <v>0.83723510000000001</v>
      </c>
      <c r="EP23">
        <v>0.63082389999999999</v>
      </c>
      <c r="EQ23">
        <v>20.866700000000002</v>
      </c>
      <c r="ER23" s="1">
        <v>2.0724990000000002E-3</v>
      </c>
      <c r="ES23">
        <v>0.80135639999999997</v>
      </c>
      <c r="ET23">
        <v>0.63083049999999996</v>
      </c>
      <c r="EU23">
        <v>24.253070000000001</v>
      </c>
      <c r="EV23" s="1">
        <v>1.9862249999999999E-3</v>
      </c>
      <c r="EW23">
        <v>0.76656190000000002</v>
      </c>
      <c r="EX23">
        <v>0.63083120000000004</v>
      </c>
      <c r="EY23">
        <v>20.580549999999999</v>
      </c>
      <c r="EZ23" s="1">
        <v>1.9047840000000001E-3</v>
      </c>
      <c r="FA23">
        <v>0.73376160000000001</v>
      </c>
      <c r="FB23">
        <v>0.63082579999999999</v>
      </c>
      <c r="FC23">
        <v>14.137829999999999</v>
      </c>
      <c r="FD23" s="1">
        <v>1.8293879999999999E-3</v>
      </c>
      <c r="FE23">
        <v>0.70353379999999999</v>
      </c>
      <c r="FF23">
        <v>0.63083270000000002</v>
      </c>
      <c r="FG23">
        <v>11.5206</v>
      </c>
      <c r="FH23" s="1">
        <v>1.7524050000000001E-3</v>
      </c>
      <c r="FI23">
        <v>0.67305619999999999</v>
      </c>
      <c r="FJ23">
        <v>0.63082479999999996</v>
      </c>
      <c r="FK23">
        <v>11.49846</v>
      </c>
      <c r="FL23" s="1">
        <v>1.6846459999999999E-3</v>
      </c>
      <c r="FM23">
        <v>0.64609130000000004</v>
      </c>
      <c r="FN23">
        <v>0.63082930000000004</v>
      </c>
      <c r="FO23">
        <v>13.67197</v>
      </c>
      <c r="FP23" s="1">
        <v>1.616063E-3</v>
      </c>
      <c r="FQ23">
        <v>0.6191837</v>
      </c>
      <c r="FR23">
        <v>0.63082419999999995</v>
      </c>
      <c r="FS23">
        <v>16.372219999999999</v>
      </c>
      <c r="FT23" s="1">
        <v>1.5518050000000001E-3</v>
      </c>
      <c r="FU23">
        <v>0.59418599999999999</v>
      </c>
      <c r="FV23">
        <v>0.63082439999999995</v>
      </c>
      <c r="FW23">
        <v>18.179659999999998</v>
      </c>
      <c r="FX23" s="1">
        <v>1.4946569999999999E-3</v>
      </c>
      <c r="FY23">
        <v>0.57196279999999999</v>
      </c>
      <c r="FZ23">
        <v>0.63082850000000001</v>
      </c>
      <c r="GA23">
        <v>17.23686</v>
      </c>
      <c r="GB23">
        <v>1.4357110000000001E-3</v>
      </c>
      <c r="GC23">
        <v>0.54903179999999996</v>
      </c>
      <c r="GD23">
        <v>0.63082459999999996</v>
      </c>
      <c r="GE23">
        <v>14.85073</v>
      </c>
      <c r="GF23" s="1">
        <v>1.382662E-3</v>
      </c>
      <c r="GG23">
        <v>0.52851230000000005</v>
      </c>
      <c r="GH23">
        <v>0.63082899999999997</v>
      </c>
      <c r="GI23">
        <v>12.46467</v>
      </c>
      <c r="GJ23" s="1">
        <v>1.3285949999999999E-3</v>
      </c>
      <c r="GK23">
        <v>0.5078954</v>
      </c>
      <c r="GL23">
        <v>0.63082950000000004</v>
      </c>
      <c r="GM23">
        <v>11.42474</v>
      </c>
      <c r="GN23" s="1">
        <v>1.2773210000000001E-3</v>
      </c>
      <c r="GO23">
        <v>0.48804019999999998</v>
      </c>
      <c r="GP23">
        <v>0.63082680000000002</v>
      </c>
      <c r="GQ23">
        <v>11.561260000000001</v>
      </c>
      <c r="GR23" s="1">
        <v>1.2313459999999999E-3</v>
      </c>
      <c r="GS23">
        <v>0.47038350000000001</v>
      </c>
      <c r="GT23">
        <v>0.63082280000000002</v>
      </c>
      <c r="GU23">
        <v>14.55691</v>
      </c>
      <c r="GV23" s="1">
        <v>1.185724E-3</v>
      </c>
      <c r="GW23">
        <v>0.45286470000000001</v>
      </c>
      <c r="GX23">
        <v>0.63083140000000004</v>
      </c>
      <c r="GY23">
        <v>18.373989999999999</v>
      </c>
      <c r="GZ23" s="1">
        <v>1.141539E-3</v>
      </c>
      <c r="HA23">
        <v>0.43604749999999998</v>
      </c>
      <c r="HB23">
        <v>0.63082910000000003</v>
      </c>
      <c r="HC23">
        <v>20.595739999999999</v>
      </c>
      <c r="HD23" s="1">
        <v>1.0991950000000001E-3</v>
      </c>
      <c r="HE23">
        <v>0.41984870000000002</v>
      </c>
      <c r="HF23">
        <v>0.63082740000000004</v>
      </c>
      <c r="HG23">
        <v>20.995560000000001</v>
      </c>
      <c r="HH23" s="1">
        <v>1.0585900000000001E-3</v>
      </c>
      <c r="HI23">
        <v>0.4043001</v>
      </c>
      <c r="HJ23">
        <v>0.63082470000000002</v>
      </c>
      <c r="HK23">
        <v>17.06916</v>
      </c>
      <c r="HL23" s="1">
        <v>1.0211479999999999E-3</v>
      </c>
      <c r="HM23">
        <v>0.38997749999999998</v>
      </c>
      <c r="HN23">
        <v>0.63082609999999995</v>
      </c>
      <c r="HO23">
        <v>13.05766</v>
      </c>
      <c r="HP23" s="1">
        <v>9.8540249999999998E-4</v>
      </c>
      <c r="HQ23">
        <v>0.37623050000000002</v>
      </c>
      <c r="HR23">
        <v>0.63084859999999998</v>
      </c>
      <c r="HS23">
        <v>11.69857</v>
      </c>
      <c r="HT23" s="1">
        <v>9.5012619999999999E-4</v>
      </c>
      <c r="HU23">
        <v>0.36287629999999998</v>
      </c>
      <c r="HV23">
        <v>0.63083299999999998</v>
      </c>
      <c r="HW23">
        <v>11.92188</v>
      </c>
      <c r="HX23" s="1">
        <v>9.1510340000000004E-4</v>
      </c>
      <c r="HY23">
        <v>0.34947729999999999</v>
      </c>
      <c r="HZ23">
        <v>0.63082919999999998</v>
      </c>
      <c r="IA23">
        <v>15.37862</v>
      </c>
      <c r="IB23" s="1">
        <v>8.8338450000000003E-4</v>
      </c>
      <c r="IC23">
        <v>0.33733560000000001</v>
      </c>
      <c r="ID23">
        <v>0.63082930000000004</v>
      </c>
      <c r="IE23">
        <v>21.97306</v>
      </c>
      <c r="IF23" s="1">
        <v>8.5325389999999998E-4</v>
      </c>
      <c r="IG23">
        <v>0.32580999999999999</v>
      </c>
      <c r="IH23">
        <v>0.63082720000000003</v>
      </c>
      <c r="II23">
        <v>27.465299999999999</v>
      </c>
      <c r="IJ23" s="1">
        <v>8.24174E-4</v>
      </c>
      <c r="IK23">
        <v>0.31470569999999998</v>
      </c>
      <c r="IL23">
        <v>0.6308262</v>
      </c>
      <c r="IM23">
        <v>26.58043</v>
      </c>
      <c r="IN23" s="1">
        <v>7.9578050000000001E-4</v>
      </c>
      <c r="IO23">
        <v>0.3038534</v>
      </c>
      <c r="IP23">
        <v>0.63082479999999996</v>
      </c>
      <c r="IQ23">
        <v>19.74729</v>
      </c>
      <c r="IR23" s="1">
        <v>7.6892509999999998E-4</v>
      </c>
      <c r="IS23">
        <v>0.29367900000000002</v>
      </c>
      <c r="IT23">
        <v>0.63082539999999998</v>
      </c>
      <c r="IU23">
        <v>13.65936</v>
      </c>
      <c r="IV23" s="1">
        <v>7.4327970000000003E-4</v>
      </c>
      <c r="IW23">
        <v>0.28381830000000002</v>
      </c>
      <c r="IX23">
        <v>0.63082609999999995</v>
      </c>
      <c r="IY23">
        <v>11.73577</v>
      </c>
      <c r="IZ23" s="1">
        <v>7.1906550000000002E-4</v>
      </c>
      <c r="JA23">
        <v>0.2745165</v>
      </c>
      <c r="JB23">
        <v>0.63082530000000003</v>
      </c>
      <c r="JC23">
        <v>11.71918</v>
      </c>
      <c r="JD23" s="1">
        <v>6.9434430000000005E-4</v>
      </c>
      <c r="JE23">
        <v>0.26514379999999999</v>
      </c>
      <c r="JF23">
        <v>0.63082689999999997</v>
      </c>
      <c r="JG23">
        <v>14.36383</v>
      </c>
      <c r="JH23" s="1">
        <v>6.7245260000000002E-4</v>
      </c>
      <c r="JI23">
        <v>0.2568242</v>
      </c>
      <c r="JJ23">
        <v>0.63083120000000004</v>
      </c>
      <c r="JK23">
        <v>17.255140000000001</v>
      </c>
      <c r="JL23" s="1">
        <v>6.5014969999999995E-4</v>
      </c>
      <c r="JM23">
        <v>0.248394</v>
      </c>
      <c r="JN23">
        <v>0.63082800000000006</v>
      </c>
      <c r="JO23">
        <v>16.095379999999999</v>
      </c>
      <c r="JP23" s="1">
        <v>6.2754670000000001E-4</v>
      </c>
      <c r="JQ23">
        <v>0.2403662</v>
      </c>
      <c r="JR23">
        <v>0.63083009999999995</v>
      </c>
      <c r="JS23">
        <v>14.10075</v>
      </c>
      <c r="JT23" s="1">
        <v>6.0477869999999996E-4</v>
      </c>
      <c r="JU23">
        <v>0.23227310000000001</v>
      </c>
      <c r="JV23">
        <v>0.63084519999999999</v>
      </c>
      <c r="JW23">
        <v>13.18032</v>
      </c>
      <c r="JX23" s="1">
        <v>5.8452579999999997E-4</v>
      </c>
      <c r="JY23">
        <v>0.22500419999999999</v>
      </c>
      <c r="JZ23">
        <v>0.63082240000000001</v>
      </c>
      <c r="KA23">
        <v>12.310829999999999</v>
      </c>
      <c r="KB23" s="1">
        <v>5.6414669999999998E-4</v>
      </c>
      <c r="KC23">
        <v>0.2176775</v>
      </c>
      <c r="KD23">
        <v>0.63083180000000005</v>
      </c>
      <c r="KE23">
        <v>11.780430000000001</v>
      </c>
      <c r="KF23" s="1">
        <v>5.4518519999999997E-4</v>
      </c>
      <c r="KG23">
        <v>0.21076619999999999</v>
      </c>
      <c r="KH23">
        <v>0.63082530000000003</v>
      </c>
      <c r="KI23">
        <v>11.790660000000001</v>
      </c>
      <c r="KJ23" s="1">
        <v>5.2695490000000003E-4</v>
      </c>
      <c r="KK23">
        <v>0.20413329999999999</v>
      </c>
      <c r="KL23">
        <v>0.63082839999999996</v>
      </c>
      <c r="KM23">
        <v>14.381589999999999</v>
      </c>
      <c r="KN23" s="1">
        <v>5.092683E-4</v>
      </c>
      <c r="KO23">
        <v>0.19768540000000001</v>
      </c>
      <c r="KP23">
        <v>0.63082570000000004</v>
      </c>
      <c r="KQ23">
        <v>21.004570000000001</v>
      </c>
      <c r="KR23" s="1">
        <v>4.9207829999999995E-4</v>
      </c>
      <c r="KS23">
        <v>0.19138930000000001</v>
      </c>
      <c r="KT23">
        <v>0.63082680000000002</v>
      </c>
      <c r="KU23">
        <v>28.117159999999998</v>
      </c>
      <c r="KV23" s="1">
        <v>4.7601849999999999E-4</v>
      </c>
      <c r="KW23">
        <v>0.185418</v>
      </c>
      <c r="KX23">
        <v>0.63084390000000001</v>
      </c>
      <c r="KY23">
        <v>28.674720000000001</v>
      </c>
      <c r="KZ23" s="1">
        <v>4.6014819999999997E-4</v>
      </c>
      <c r="LA23">
        <v>0.17955660000000001</v>
      </c>
      <c r="LB23">
        <v>0.63082720000000003</v>
      </c>
      <c r="LC23">
        <v>21.41112</v>
      </c>
      <c r="LD23" s="1">
        <v>4.4497720000000001E-4</v>
      </c>
      <c r="LE23">
        <v>0.17390829999999999</v>
      </c>
      <c r="LF23">
        <v>0.63082400000000005</v>
      </c>
      <c r="LG23">
        <v>14.32761</v>
      </c>
      <c r="LH23" s="1">
        <v>4.3034509999999998E-4</v>
      </c>
      <c r="LI23">
        <v>0.16847590000000001</v>
      </c>
      <c r="LJ23">
        <v>0.63082479999999996</v>
      </c>
      <c r="LK23">
        <v>11.92661</v>
      </c>
      <c r="LL23" s="1">
        <v>4.1621010000000001E-4</v>
      </c>
      <c r="LM23">
        <v>0.16318740000000001</v>
      </c>
      <c r="LN23">
        <v>0.63083020000000001</v>
      </c>
      <c r="LO23">
        <v>11.722910000000001</v>
      </c>
      <c r="LP23" s="1">
        <v>4.0304750000000003E-4</v>
      </c>
      <c r="LQ23">
        <v>0.15829199999999999</v>
      </c>
      <c r="LR23">
        <v>0.63082459999999996</v>
      </c>
      <c r="LS23">
        <v>13.42624</v>
      </c>
      <c r="LT23" s="1">
        <v>3.9042679999999998E-4</v>
      </c>
      <c r="LU23">
        <v>0.15351519999999999</v>
      </c>
      <c r="LV23">
        <v>0.63083350000000005</v>
      </c>
      <c r="LW23">
        <v>16.268989999999999</v>
      </c>
      <c r="LX23" s="1">
        <v>3.7754409999999998E-4</v>
      </c>
      <c r="LY23">
        <v>0.14865729999999999</v>
      </c>
      <c r="LZ23">
        <v>0.63082729999999998</v>
      </c>
      <c r="MA23">
        <v>17.49192</v>
      </c>
      <c r="MB23" s="1">
        <v>3.6543920000000002E-4</v>
      </c>
      <c r="MC23">
        <v>0.1440565</v>
      </c>
      <c r="MD23">
        <v>0.63084980000000002</v>
      </c>
      <c r="ME23">
        <v>16.738479999999999</v>
      </c>
      <c r="MF23" s="1">
        <v>3.5375000000000001E-4</v>
      </c>
      <c r="MG23">
        <v>0.13963980000000001</v>
      </c>
      <c r="MH23">
        <v>0.63083009999999995</v>
      </c>
      <c r="MI23">
        <v>15.6556</v>
      </c>
      <c r="MJ23" s="1">
        <v>3.4309960000000002E-4</v>
      </c>
      <c r="MK23">
        <v>0.13563210000000001</v>
      </c>
      <c r="ML23">
        <v>0.63082740000000004</v>
      </c>
      <c r="MM23">
        <v>13.121409999999999</v>
      </c>
      <c r="MN23" s="1">
        <v>3.3232070000000001E-4</v>
      </c>
      <c r="MO23">
        <v>0.13157779999999999</v>
      </c>
      <c r="MP23">
        <v>0.6308298</v>
      </c>
      <c r="MQ23">
        <v>11.772030000000001</v>
      </c>
      <c r="MR23" s="1">
        <v>3.214909E-4</v>
      </c>
      <c r="MS23">
        <v>0.12745999999999999</v>
      </c>
      <c r="MT23">
        <v>0.63083489999999998</v>
      </c>
      <c r="MU23">
        <v>11.850960000000001</v>
      </c>
      <c r="MV23" s="1">
        <v>3.1131870000000001E-4</v>
      </c>
      <c r="MW23">
        <v>0.123628</v>
      </c>
      <c r="MX23">
        <v>0.63082590000000005</v>
      </c>
      <c r="MY23">
        <v>14.068569999999999</v>
      </c>
      <c r="MZ23" s="1">
        <v>3.0148030000000001E-4</v>
      </c>
      <c r="NA23">
        <v>0.1198801</v>
      </c>
      <c r="NB23">
        <v>0.63082879999999997</v>
      </c>
      <c r="NC23">
        <v>16.348469999999999</v>
      </c>
      <c r="ND23" s="1">
        <v>2.9204120000000001E-4</v>
      </c>
      <c r="NE23">
        <v>0.1162866</v>
      </c>
      <c r="NF23">
        <v>0.6308243</v>
      </c>
      <c r="NG23">
        <v>18.96256</v>
      </c>
      <c r="NH23" s="1">
        <v>2.8318560000000002E-4</v>
      </c>
      <c r="NI23">
        <v>0.1129156</v>
      </c>
      <c r="NJ23">
        <v>0.63082099999999997</v>
      </c>
      <c r="NK23">
        <v>21.606349999999999</v>
      </c>
      <c r="NL23" s="1">
        <v>2.7394499999999999E-4</v>
      </c>
      <c r="NM23">
        <v>0.1094156</v>
      </c>
      <c r="NN23">
        <v>0.63082479999999996</v>
      </c>
      <c r="NO23">
        <v>20.867190000000001</v>
      </c>
      <c r="NP23" s="1">
        <v>2.6522299999999998E-4</v>
      </c>
      <c r="NQ23">
        <v>0.1060709</v>
      </c>
      <c r="NR23">
        <v>0.63082570000000004</v>
      </c>
      <c r="NS23">
        <v>15.228249999999999</v>
      </c>
      <c r="NT23" s="1">
        <v>2.5702599999999999E-4</v>
      </c>
      <c r="NU23">
        <v>0.10293720000000001</v>
      </c>
      <c r="NV23">
        <v>0.63082830000000001</v>
      </c>
      <c r="NW23">
        <v>12.144159999999999</v>
      </c>
      <c r="NX23" s="1">
        <v>2.4958549999999998E-4</v>
      </c>
      <c r="NY23" s="1">
        <v>0.1000658</v>
      </c>
      <c r="NZ23">
        <v>0.63082419999999995</v>
      </c>
      <c r="OA23">
        <v>11.81996</v>
      </c>
      <c r="OB23" s="1">
        <v>2.416888E-4</v>
      </c>
      <c r="OC23" s="1">
        <v>9.6998600000000004E-2</v>
      </c>
      <c r="OD23">
        <v>0.63082959999999999</v>
      </c>
      <c r="OE23">
        <v>13.89151</v>
      </c>
      <c r="OF23" s="1">
        <v>2.3448760000000001E-4</v>
      </c>
      <c r="OG23" s="1">
        <v>9.4208899999999998E-2</v>
      </c>
      <c r="OH23">
        <v>0.63082649999999996</v>
      </c>
      <c r="OI23">
        <v>15.943759999999999</v>
      </c>
      <c r="OJ23" s="1">
        <v>2.2709809999999999E-4</v>
      </c>
      <c r="OK23" s="1">
        <v>9.1325390000000006E-2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0.8309221</v>
      </c>
      <c r="G24">
        <v>10.966150000000001</v>
      </c>
      <c r="H24">
        <v>15.83831</v>
      </c>
      <c r="I24">
        <v>7016.1819999999998</v>
      </c>
      <c r="J24">
        <v>0.83057270000000005</v>
      </c>
      <c r="K24">
        <v>12.378679999999999</v>
      </c>
      <c r="L24">
        <v>0.2787867</v>
      </c>
      <c r="M24">
        <v>119.60590000000001</v>
      </c>
      <c r="N24">
        <v>0.83061430000000003</v>
      </c>
      <c r="O24">
        <v>12.753830000000001</v>
      </c>
      <c r="P24" s="1">
        <v>4.2901189999999999E-2</v>
      </c>
      <c r="Q24">
        <v>15.03593</v>
      </c>
      <c r="R24">
        <v>0.83073470000000005</v>
      </c>
      <c r="S24">
        <v>13.705730000000001</v>
      </c>
      <c r="T24">
        <v>2.9472720000000001E-2</v>
      </c>
      <c r="U24">
        <v>9.9775770000000001</v>
      </c>
      <c r="V24">
        <v>0.83080799999999999</v>
      </c>
      <c r="W24">
        <v>14.725110000000001</v>
      </c>
      <c r="X24" s="1">
        <v>2.4336779999999999E-2</v>
      </c>
      <c r="Y24">
        <v>8.1797609999999992</v>
      </c>
      <c r="Z24">
        <v>0.83084740000000001</v>
      </c>
      <c r="AA24">
        <v>13.725160000000001</v>
      </c>
      <c r="AB24" s="1">
        <v>2.1257290000000002E-2</v>
      </c>
      <c r="AC24">
        <v>7.111853</v>
      </c>
      <c r="AD24">
        <v>0.83089650000000004</v>
      </c>
      <c r="AE24">
        <v>11.758649999999999</v>
      </c>
      <c r="AF24">
        <v>1.9201969999999999E-2</v>
      </c>
      <c r="AG24">
        <v>6.3948539999999996</v>
      </c>
      <c r="AH24">
        <v>0.83031659999999996</v>
      </c>
      <c r="AI24">
        <v>10.874280000000001</v>
      </c>
      <c r="AJ24">
        <v>1.9028570000000002E-2</v>
      </c>
      <c r="AK24">
        <v>6.2364300000000004</v>
      </c>
      <c r="AL24">
        <v>0.82719180000000003</v>
      </c>
      <c r="AM24">
        <v>11.159230000000001</v>
      </c>
      <c r="AN24" s="1">
        <v>2.8561739999999999E-2</v>
      </c>
      <c r="AO24">
        <v>9.2572189999999992</v>
      </c>
      <c r="AP24">
        <v>0.82244059999999997</v>
      </c>
      <c r="AQ24">
        <v>13.55584</v>
      </c>
      <c r="AR24" s="1">
        <v>3.6082639999999999E-2</v>
      </c>
      <c r="AS24">
        <v>11.89354</v>
      </c>
      <c r="AT24">
        <v>0.81714929999999997</v>
      </c>
      <c r="AU24">
        <v>16.71951</v>
      </c>
      <c r="AV24" s="1">
        <v>3.7480180000000002E-2</v>
      </c>
      <c r="AW24">
        <v>12.487209999999999</v>
      </c>
      <c r="AX24">
        <v>0.81161839999999996</v>
      </c>
      <c r="AY24">
        <v>18.83229</v>
      </c>
      <c r="AZ24" s="1">
        <v>3.533149E-2</v>
      </c>
      <c r="BA24">
        <v>11.852930000000001</v>
      </c>
      <c r="BB24">
        <v>0.80585709999999999</v>
      </c>
      <c r="BC24">
        <v>19.04543</v>
      </c>
      <c r="BD24">
        <v>3.2149549999999999E-2</v>
      </c>
      <c r="BE24">
        <v>10.83868</v>
      </c>
      <c r="BF24">
        <v>0.80055529999999997</v>
      </c>
      <c r="BG24">
        <v>16.268090000000001</v>
      </c>
      <c r="BH24" s="1">
        <v>2.8308750000000001E-2</v>
      </c>
      <c r="BI24">
        <v>9.5821509999999996</v>
      </c>
      <c r="BJ24">
        <v>0.79513449999999997</v>
      </c>
      <c r="BK24">
        <v>12.83522</v>
      </c>
      <c r="BL24" s="1">
        <v>2.507055E-2</v>
      </c>
      <c r="BM24">
        <v>8.5079060000000002</v>
      </c>
      <c r="BN24">
        <v>0.79039930000000003</v>
      </c>
      <c r="BO24">
        <v>11.43253</v>
      </c>
      <c r="BP24" s="1">
        <v>2.176028E-2</v>
      </c>
      <c r="BQ24">
        <v>7.4221779999999997</v>
      </c>
      <c r="BR24">
        <v>0.78959789999999996</v>
      </c>
      <c r="BS24">
        <v>11.29068</v>
      </c>
      <c r="BT24" s="1">
        <v>1.6411800000000001E-2</v>
      </c>
      <c r="BU24">
        <v>5.6437939999999998</v>
      </c>
      <c r="BV24">
        <v>0.78979840000000001</v>
      </c>
      <c r="BW24">
        <v>12.858040000000001</v>
      </c>
      <c r="BX24" s="1">
        <v>1.107318E-2</v>
      </c>
      <c r="BY24">
        <v>3.8070360000000001</v>
      </c>
      <c r="BZ24">
        <v>0.79021509999999995</v>
      </c>
      <c r="CA24">
        <v>14.73954</v>
      </c>
      <c r="CB24" s="1">
        <v>7.7270960000000001E-3</v>
      </c>
      <c r="CC24">
        <v>2.636981</v>
      </c>
      <c r="CD24">
        <v>0.79055560000000002</v>
      </c>
      <c r="CE24">
        <v>14.982469999999999</v>
      </c>
      <c r="CF24" s="1">
        <v>5.9319129999999996E-3</v>
      </c>
      <c r="CG24">
        <v>2.008537</v>
      </c>
      <c r="CH24">
        <v>0.79077770000000003</v>
      </c>
      <c r="CI24">
        <v>14.83474</v>
      </c>
      <c r="CJ24" s="1">
        <v>4.9589769999999998E-3</v>
      </c>
      <c r="CK24">
        <v>1.6686559999999999</v>
      </c>
      <c r="CL24">
        <v>0.79090709999999997</v>
      </c>
      <c r="CM24">
        <v>13.15222</v>
      </c>
      <c r="CN24" s="1">
        <v>4.3857449999999999E-3</v>
      </c>
      <c r="CO24">
        <v>1.469884</v>
      </c>
      <c r="CP24">
        <v>0.79100349999999997</v>
      </c>
      <c r="CQ24">
        <v>11.66957</v>
      </c>
      <c r="CR24" s="1">
        <v>4.0066260000000001E-3</v>
      </c>
      <c r="CS24">
        <v>1.339024</v>
      </c>
      <c r="CT24">
        <v>0.79102459999999997</v>
      </c>
      <c r="CU24">
        <v>11.1576</v>
      </c>
      <c r="CV24" s="1">
        <v>3.73202E-3</v>
      </c>
      <c r="CW24">
        <v>1.244883</v>
      </c>
      <c r="CX24">
        <v>0.79105009999999998</v>
      </c>
      <c r="CY24">
        <v>11.39011</v>
      </c>
      <c r="CZ24" s="1">
        <v>3.503459E-3</v>
      </c>
      <c r="DA24">
        <v>1.1667400000000001</v>
      </c>
      <c r="DB24">
        <v>0.79104839999999998</v>
      </c>
      <c r="DC24">
        <v>13.39955</v>
      </c>
      <c r="DD24" s="1">
        <v>3.3147620000000002E-3</v>
      </c>
      <c r="DE24">
        <v>1.102592</v>
      </c>
      <c r="DF24">
        <v>0.79103769999999995</v>
      </c>
      <c r="DG24">
        <v>16.832989999999999</v>
      </c>
      <c r="DH24" s="1">
        <v>3.1433770000000002E-3</v>
      </c>
      <c r="DI24">
        <v>1.044311</v>
      </c>
      <c r="DJ24">
        <v>0.79102570000000005</v>
      </c>
      <c r="DK24">
        <v>21.253630000000001</v>
      </c>
      <c r="DL24" s="1">
        <v>2.9900600000000001E-3</v>
      </c>
      <c r="DM24">
        <v>0.99153500000000006</v>
      </c>
      <c r="DN24">
        <v>0.79105139999999996</v>
      </c>
      <c r="DO24">
        <v>24.97728</v>
      </c>
      <c r="DP24" s="1">
        <v>2.8444849999999999E-3</v>
      </c>
      <c r="DQ24">
        <v>0.94208570000000003</v>
      </c>
      <c r="DR24">
        <v>0.79104169999999996</v>
      </c>
      <c r="DS24">
        <v>22.393059999999998</v>
      </c>
      <c r="DT24" s="1">
        <v>2.717269E-3</v>
      </c>
      <c r="DU24">
        <v>0.89819839999999995</v>
      </c>
      <c r="DV24">
        <v>0.79104090000000005</v>
      </c>
      <c r="DW24">
        <v>15.36436</v>
      </c>
      <c r="DX24">
        <v>2.5944140000000002E-3</v>
      </c>
      <c r="DY24">
        <v>0.85585619999999996</v>
      </c>
      <c r="DZ24">
        <v>0.79107700000000003</v>
      </c>
      <c r="EA24">
        <v>11.786519999999999</v>
      </c>
      <c r="EB24" s="1">
        <v>2.4801100000000002E-3</v>
      </c>
      <c r="EC24">
        <v>0.81612410000000002</v>
      </c>
      <c r="ED24">
        <v>0.7910739</v>
      </c>
      <c r="EE24">
        <v>11.369899999999999</v>
      </c>
      <c r="EF24" s="1">
        <v>2.3669939999999999E-3</v>
      </c>
      <c r="EG24">
        <v>0.77735129999999997</v>
      </c>
      <c r="EH24">
        <v>0.79104819999999998</v>
      </c>
      <c r="EI24">
        <v>12.583679999999999</v>
      </c>
      <c r="EJ24" s="1">
        <v>2.2694199999999999E-3</v>
      </c>
      <c r="EK24">
        <v>0.74345890000000003</v>
      </c>
      <c r="EL24">
        <v>0.79107400000000005</v>
      </c>
      <c r="EM24">
        <v>15.30612</v>
      </c>
      <c r="EN24" s="1">
        <v>2.171746E-3</v>
      </c>
      <c r="EO24">
        <v>0.70965029999999996</v>
      </c>
      <c r="EP24">
        <v>0.79107479999999997</v>
      </c>
      <c r="EQ24">
        <v>20.93648</v>
      </c>
      <c r="ER24" s="1">
        <v>2.0831740000000001E-3</v>
      </c>
      <c r="ES24">
        <v>0.67924949999999995</v>
      </c>
      <c r="ET24">
        <v>0.79104660000000004</v>
      </c>
      <c r="EU24">
        <v>24.681470000000001</v>
      </c>
      <c r="EV24" s="1">
        <v>1.9962819999999998E-3</v>
      </c>
      <c r="EW24">
        <v>0.64967549999999996</v>
      </c>
      <c r="EX24">
        <v>0.79104750000000001</v>
      </c>
      <c r="EY24">
        <v>21.34517</v>
      </c>
      <c r="EZ24" s="1">
        <v>1.9143249999999999E-3</v>
      </c>
      <c r="FA24">
        <v>0.62180919999999995</v>
      </c>
      <c r="FB24">
        <v>0.79107479999999997</v>
      </c>
      <c r="FC24">
        <v>14.732010000000001</v>
      </c>
      <c r="FD24" s="1">
        <v>1.838318E-3</v>
      </c>
      <c r="FE24">
        <v>0.59611170000000002</v>
      </c>
      <c r="FF24">
        <v>0.79104989999999997</v>
      </c>
      <c r="FG24">
        <v>11.63814</v>
      </c>
      <c r="FH24" s="1">
        <v>1.7612940000000001E-3</v>
      </c>
      <c r="FI24">
        <v>0.57045049999999997</v>
      </c>
      <c r="FJ24">
        <v>0.79104759999999996</v>
      </c>
      <c r="FK24">
        <v>11.486750000000001</v>
      </c>
      <c r="FL24" s="1">
        <v>1.692505E-3</v>
      </c>
      <c r="FM24">
        <v>0.54734459999999996</v>
      </c>
      <c r="FN24">
        <v>0.79104609999999997</v>
      </c>
      <c r="FO24">
        <v>13.619809999999999</v>
      </c>
      <c r="FP24" s="1">
        <v>1.623708E-3</v>
      </c>
      <c r="FQ24">
        <v>0.52463150000000003</v>
      </c>
      <c r="FR24">
        <v>0.79104680000000005</v>
      </c>
      <c r="FS24">
        <v>16.441800000000001</v>
      </c>
      <c r="FT24" s="1">
        <v>1.559253E-3</v>
      </c>
      <c r="FU24">
        <v>0.50346489999999999</v>
      </c>
      <c r="FV24">
        <v>0.79104160000000001</v>
      </c>
      <c r="FW24">
        <v>18.41189</v>
      </c>
      <c r="FX24" s="1">
        <v>1.501839E-3</v>
      </c>
      <c r="FY24">
        <v>0.48458210000000002</v>
      </c>
      <c r="FZ24">
        <v>0.79104529999999995</v>
      </c>
      <c r="GA24">
        <v>17.613910000000001</v>
      </c>
      <c r="GB24" s="1">
        <v>1.442154E-3</v>
      </c>
      <c r="GC24">
        <v>0.46505030000000003</v>
      </c>
      <c r="GD24">
        <v>0.7910739</v>
      </c>
      <c r="GE24">
        <v>15.18266</v>
      </c>
      <c r="GF24" s="1">
        <v>1.388511E-3</v>
      </c>
      <c r="GG24">
        <v>0.44751380000000002</v>
      </c>
      <c r="GH24">
        <v>0.79106869999999996</v>
      </c>
      <c r="GI24">
        <v>12.66943</v>
      </c>
      <c r="GJ24" s="1">
        <v>1.335033E-3</v>
      </c>
      <c r="GK24">
        <v>0.43031079999999999</v>
      </c>
      <c r="GL24">
        <v>0.79104609999999997</v>
      </c>
      <c r="GM24">
        <v>11.47007</v>
      </c>
      <c r="GN24" s="1">
        <v>1.2827030000000001E-3</v>
      </c>
      <c r="GO24">
        <v>0.41326980000000002</v>
      </c>
      <c r="GP24">
        <v>0.79104390000000002</v>
      </c>
      <c r="GQ24">
        <v>11.547650000000001</v>
      </c>
      <c r="GR24">
        <v>1.236441E-3</v>
      </c>
      <c r="GS24">
        <v>0.39828669999999999</v>
      </c>
      <c r="GT24">
        <v>0.79107400000000005</v>
      </c>
      <c r="GU24">
        <v>14.48551</v>
      </c>
      <c r="GV24" s="1">
        <v>1.1905220000000001E-3</v>
      </c>
      <c r="GW24">
        <v>0.3834014</v>
      </c>
      <c r="GX24">
        <v>0.79104699999999994</v>
      </c>
      <c r="GY24">
        <v>18.471959999999999</v>
      </c>
      <c r="GZ24" s="1">
        <v>1.146385E-3</v>
      </c>
      <c r="HA24">
        <v>0.36922670000000002</v>
      </c>
      <c r="HB24">
        <v>0.79104569999999996</v>
      </c>
      <c r="HC24">
        <v>20.951750000000001</v>
      </c>
      <c r="HD24" s="1">
        <v>1.104009E-3</v>
      </c>
      <c r="HE24">
        <v>0.35556949999999998</v>
      </c>
      <c r="HF24">
        <v>0.79104439999999998</v>
      </c>
      <c r="HG24">
        <v>21.452220000000001</v>
      </c>
      <c r="HH24" s="1">
        <v>1.0630660000000001E-3</v>
      </c>
      <c r="HI24">
        <v>0.34235860000000001</v>
      </c>
      <c r="HJ24">
        <v>0.7910739</v>
      </c>
      <c r="HK24">
        <v>17.668399999999998</v>
      </c>
      <c r="HL24" s="1">
        <v>1.0253739999999999E-3</v>
      </c>
      <c r="HM24">
        <v>0.33019270000000001</v>
      </c>
      <c r="HN24">
        <v>0.7910488</v>
      </c>
      <c r="HO24">
        <v>13.38733</v>
      </c>
      <c r="HP24" s="1">
        <v>9.8903540000000001E-4</v>
      </c>
      <c r="HQ24">
        <v>0.31843280000000002</v>
      </c>
      <c r="HR24">
        <v>0.79104529999999995</v>
      </c>
      <c r="HS24">
        <v>11.76263</v>
      </c>
      <c r="HT24" s="1">
        <v>9.5429460000000005E-4</v>
      </c>
      <c r="HU24">
        <v>0.3073438</v>
      </c>
      <c r="HV24">
        <v>0.7910488</v>
      </c>
      <c r="HW24">
        <v>11.91602</v>
      </c>
      <c r="HX24" s="1">
        <v>9.1891040000000002E-4</v>
      </c>
      <c r="HY24">
        <v>0.29592879999999999</v>
      </c>
      <c r="HZ24">
        <v>0.79107819999999995</v>
      </c>
      <c r="IA24">
        <v>15.294370000000001</v>
      </c>
      <c r="IB24" s="1">
        <v>8.8687569999999999E-4</v>
      </c>
      <c r="IC24">
        <v>0.28558499999999998</v>
      </c>
      <c r="ID24">
        <v>0.79105190000000003</v>
      </c>
      <c r="IE24">
        <v>22.00742</v>
      </c>
      <c r="IF24" s="1">
        <v>8.5658679999999995E-4</v>
      </c>
      <c r="IG24">
        <v>0.27582060000000003</v>
      </c>
      <c r="IH24">
        <v>0.7910758</v>
      </c>
      <c r="II24">
        <v>27.899570000000001</v>
      </c>
      <c r="IJ24" s="1">
        <v>8.2736340000000004E-4</v>
      </c>
      <c r="IK24">
        <v>0.26639930000000001</v>
      </c>
      <c r="IL24">
        <v>0.79107550000000004</v>
      </c>
      <c r="IM24">
        <v>27.4376</v>
      </c>
      <c r="IN24" s="1">
        <v>7.9891269999999995E-4</v>
      </c>
      <c r="IO24">
        <v>0.25723240000000003</v>
      </c>
      <c r="IP24">
        <v>0.79104779999999997</v>
      </c>
      <c r="IQ24">
        <v>20.678280000000001</v>
      </c>
      <c r="IR24" s="1">
        <v>7.722359E-4</v>
      </c>
      <c r="IS24">
        <v>0.2487077</v>
      </c>
      <c r="IT24">
        <v>0.79107459999999996</v>
      </c>
      <c r="IU24">
        <v>14.15277</v>
      </c>
      <c r="IV24" s="1">
        <v>7.4626439999999998E-4</v>
      </c>
      <c r="IW24">
        <v>0.24029110000000001</v>
      </c>
      <c r="IX24">
        <v>0.79104830000000004</v>
      </c>
      <c r="IY24">
        <v>11.81786</v>
      </c>
      <c r="IZ24" s="1">
        <v>7.2160509999999998E-4</v>
      </c>
      <c r="JA24">
        <v>0.2323076</v>
      </c>
      <c r="JB24">
        <v>0.79107620000000001</v>
      </c>
      <c r="JC24">
        <v>11.71424</v>
      </c>
      <c r="JD24" s="1">
        <v>6.9708089999999997E-4</v>
      </c>
      <c r="JE24">
        <v>0.2244691</v>
      </c>
      <c r="JF24">
        <v>0.79104430000000003</v>
      </c>
      <c r="JG24">
        <v>14.29879</v>
      </c>
      <c r="JH24" s="1">
        <v>6.7534409999999996E-4</v>
      </c>
      <c r="JI24">
        <v>0.21747179999999999</v>
      </c>
      <c r="JJ24">
        <v>0.79104730000000001</v>
      </c>
      <c r="JK24">
        <v>17.33428</v>
      </c>
      <c r="JL24" s="1">
        <v>6.5263270000000002E-4</v>
      </c>
      <c r="JM24">
        <v>0.21024419999999999</v>
      </c>
      <c r="JN24">
        <v>0.79104980000000003</v>
      </c>
      <c r="JO24">
        <v>16.42435</v>
      </c>
      <c r="JP24" s="1">
        <v>6.2989369999999999E-4</v>
      </c>
      <c r="JQ24">
        <v>0.20343829999999999</v>
      </c>
      <c r="JR24">
        <v>0.79104839999999998</v>
      </c>
      <c r="JS24">
        <v>14.3169</v>
      </c>
      <c r="JT24" s="1">
        <v>6.0727800000000005E-4</v>
      </c>
      <c r="JU24">
        <v>0.19667750000000001</v>
      </c>
      <c r="JV24">
        <v>0.79107570000000005</v>
      </c>
      <c r="JW24">
        <v>13.314870000000001</v>
      </c>
      <c r="JX24" s="1">
        <v>5.8679849999999998E-4</v>
      </c>
      <c r="JY24">
        <v>0.19046779999999999</v>
      </c>
      <c r="JZ24">
        <v>0.79104479999999999</v>
      </c>
      <c r="KA24">
        <v>12.407030000000001</v>
      </c>
      <c r="KB24" s="1">
        <v>5.6641920000000004E-4</v>
      </c>
      <c r="KC24">
        <v>0.18428230000000001</v>
      </c>
      <c r="KD24">
        <v>0.79104790000000003</v>
      </c>
      <c r="KE24">
        <v>11.80978</v>
      </c>
      <c r="KF24" s="1">
        <v>5.4721299999999995E-4</v>
      </c>
      <c r="KG24">
        <v>0.17839240000000001</v>
      </c>
      <c r="KH24">
        <v>0.7910488</v>
      </c>
      <c r="KI24">
        <v>11.792070000000001</v>
      </c>
      <c r="KJ24" s="1">
        <v>5.2890230000000003E-4</v>
      </c>
      <c r="KK24">
        <v>0.1727669</v>
      </c>
      <c r="KL24">
        <v>0.79105190000000003</v>
      </c>
      <c r="KM24">
        <v>14.32746</v>
      </c>
      <c r="KN24" s="1">
        <v>5.1127970000000003E-4</v>
      </c>
      <c r="KO24">
        <v>0.16734560000000001</v>
      </c>
      <c r="KP24">
        <v>0.79104770000000002</v>
      </c>
      <c r="KQ24">
        <v>20.998519999999999</v>
      </c>
      <c r="KR24" s="1">
        <v>4.9407940000000005E-4</v>
      </c>
      <c r="KS24">
        <v>0.16203809999999999</v>
      </c>
      <c r="KT24">
        <v>0.79104090000000005</v>
      </c>
      <c r="KU24">
        <v>28.44313</v>
      </c>
      <c r="KV24" s="1">
        <v>4.7766779999999998E-4</v>
      </c>
      <c r="KW24">
        <v>0.1568948</v>
      </c>
      <c r="KX24">
        <v>0.79104640000000004</v>
      </c>
      <c r="KY24">
        <v>29.53107</v>
      </c>
      <c r="KZ24" s="1">
        <v>4.618181E-4</v>
      </c>
      <c r="LA24">
        <v>0.15196000000000001</v>
      </c>
      <c r="LB24">
        <v>0.79104419999999998</v>
      </c>
      <c r="LC24">
        <v>22.462510000000002</v>
      </c>
      <c r="LD24" s="1">
        <v>4.4655619999999999E-4</v>
      </c>
      <c r="LE24">
        <v>0.1471634</v>
      </c>
      <c r="LF24">
        <v>0.79107479999999997</v>
      </c>
      <c r="LG24">
        <v>14.905950000000001</v>
      </c>
      <c r="LH24" s="1">
        <v>4.3196070000000003E-4</v>
      </c>
      <c r="LI24">
        <v>0.14259330000000001</v>
      </c>
      <c r="LJ24">
        <v>0.79106699999999996</v>
      </c>
      <c r="LK24">
        <v>12.03617</v>
      </c>
      <c r="LL24" s="1">
        <v>4.1777300000000003E-4</v>
      </c>
      <c r="LM24">
        <v>0.13812179999999999</v>
      </c>
      <c r="LN24">
        <v>0.79104669999999999</v>
      </c>
      <c r="LO24">
        <v>11.72287</v>
      </c>
      <c r="LP24" s="1">
        <v>4.046702E-4</v>
      </c>
      <c r="LQ24">
        <v>0.13399939999999999</v>
      </c>
      <c r="LR24">
        <v>0.7910739</v>
      </c>
      <c r="LS24">
        <v>13.384230000000001</v>
      </c>
      <c r="LT24" s="1">
        <v>3.9189329999999998E-4</v>
      </c>
      <c r="LU24">
        <v>0.12993350000000001</v>
      </c>
      <c r="LV24">
        <v>0.79105080000000005</v>
      </c>
      <c r="LW24">
        <v>16.298159999999999</v>
      </c>
      <c r="LX24" s="1">
        <v>3.7895749999999998E-4</v>
      </c>
      <c r="LY24">
        <v>0.12581990000000001</v>
      </c>
      <c r="LZ24">
        <v>0.791076</v>
      </c>
      <c r="MA24">
        <v>17.714549999999999</v>
      </c>
      <c r="MB24" s="1">
        <v>3.6669509999999998E-4</v>
      </c>
      <c r="MC24">
        <v>0.1218907</v>
      </c>
      <c r="MD24">
        <v>0.79104640000000004</v>
      </c>
      <c r="ME24">
        <v>17.054819999999999</v>
      </c>
      <c r="MF24" s="1">
        <v>3.5497859999999998E-4</v>
      </c>
      <c r="MG24">
        <v>0.11816169999999999</v>
      </c>
      <c r="MH24">
        <v>0.79104640000000004</v>
      </c>
      <c r="MI24">
        <v>15.901070000000001</v>
      </c>
      <c r="MJ24" s="1">
        <v>3.4433149999999997E-4</v>
      </c>
      <c r="MK24">
        <v>0.1147715</v>
      </c>
      <c r="ML24">
        <v>0.79107729999999998</v>
      </c>
      <c r="MM24">
        <v>13.384869999999999</v>
      </c>
      <c r="MN24" s="1">
        <v>3.3354860000000001E-4</v>
      </c>
      <c r="MO24">
        <v>0.1113442</v>
      </c>
      <c r="MP24">
        <v>0.79105289999999995</v>
      </c>
      <c r="MQ24">
        <v>11.833880000000001</v>
      </c>
      <c r="MR24" s="1">
        <v>3.2255750000000002E-4</v>
      </c>
      <c r="MS24">
        <v>0.1078268</v>
      </c>
      <c r="MT24">
        <v>0.79105029999999998</v>
      </c>
      <c r="MU24">
        <v>11.83736</v>
      </c>
      <c r="MV24" s="1">
        <v>3.1241720000000001E-4</v>
      </c>
      <c r="MW24">
        <v>0.1046149</v>
      </c>
      <c r="MX24">
        <v>0.79104839999999998</v>
      </c>
      <c r="MY24">
        <v>14.013339999999999</v>
      </c>
      <c r="MZ24" s="1">
        <v>3.0249729999999998E-4</v>
      </c>
      <c r="NA24">
        <v>0.1014321</v>
      </c>
      <c r="NB24">
        <v>0.79104549999999996</v>
      </c>
      <c r="NC24">
        <v>16.43403</v>
      </c>
      <c r="ND24" s="1">
        <v>2.929958E-4</v>
      </c>
      <c r="NE24" s="1">
        <v>9.8375420000000005E-2</v>
      </c>
      <c r="NF24">
        <v>0.79107499999999997</v>
      </c>
      <c r="NG24">
        <v>19.149180000000001</v>
      </c>
      <c r="NH24" s="1">
        <v>2.8408349999999998E-4</v>
      </c>
      <c r="NI24" s="1">
        <v>9.5513879999999995E-2</v>
      </c>
      <c r="NJ24">
        <v>0.79107249999999996</v>
      </c>
      <c r="NK24">
        <v>21.941089999999999</v>
      </c>
      <c r="NL24" s="1">
        <v>2.7497840000000002E-4</v>
      </c>
      <c r="NM24" s="1">
        <v>9.2612719999999996E-2</v>
      </c>
      <c r="NN24">
        <v>0.79104750000000001</v>
      </c>
      <c r="NO24">
        <v>21.404119999999999</v>
      </c>
      <c r="NP24" s="1">
        <v>2.6619090000000001E-4</v>
      </c>
      <c r="NQ24" s="1">
        <v>8.9766570000000004E-2</v>
      </c>
      <c r="NR24">
        <v>0.79104859999999999</v>
      </c>
      <c r="NS24">
        <v>15.823560000000001</v>
      </c>
      <c r="NT24" s="1">
        <v>2.5799630000000002E-4</v>
      </c>
      <c r="NU24">
        <v>8.7124300000000002E-2</v>
      </c>
      <c r="NV24">
        <v>0.79104509999999995</v>
      </c>
      <c r="NW24">
        <v>12.30489</v>
      </c>
      <c r="NX24" s="1">
        <v>2.504273E-4</v>
      </c>
      <c r="NY24" s="1">
        <v>8.4657200000000002E-2</v>
      </c>
      <c r="NZ24">
        <v>0.79107309999999997</v>
      </c>
      <c r="OA24">
        <v>11.821960000000001</v>
      </c>
      <c r="OB24" s="1">
        <v>2.4247139999999999E-4</v>
      </c>
      <c r="OC24" s="1">
        <v>8.2057000000000005E-2</v>
      </c>
      <c r="OD24">
        <v>0.79104739999999996</v>
      </c>
      <c r="OE24">
        <v>13.84549</v>
      </c>
      <c r="OF24" s="1">
        <v>2.3526490000000001E-4</v>
      </c>
      <c r="OG24" s="1">
        <v>7.9702270000000006E-2</v>
      </c>
      <c r="OH24">
        <v>0.79107550000000004</v>
      </c>
      <c r="OI24">
        <v>16.023299999999999</v>
      </c>
      <c r="OJ24" s="1">
        <v>2.2785580000000001E-4</v>
      </c>
      <c r="OK24" s="1">
        <v>7.7267130000000003E-2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0.75077309999999997</v>
      </c>
      <c r="G25">
        <v>10.95158</v>
      </c>
      <c r="H25">
        <v>26.5962</v>
      </c>
      <c r="I25">
        <v>14154.4</v>
      </c>
      <c r="J25">
        <v>0.7509361</v>
      </c>
      <c r="K25">
        <v>12.333030000000001</v>
      </c>
      <c r="L25">
        <v>0.45209969999999999</v>
      </c>
      <c r="M25">
        <v>242.2629</v>
      </c>
      <c r="N25">
        <v>0.75124409999999997</v>
      </c>
      <c r="O25">
        <v>12.829140000000001</v>
      </c>
      <c r="P25" s="1">
        <v>4.7123690000000003E-2</v>
      </c>
      <c r="Q25">
        <v>19.98086</v>
      </c>
      <c r="R25">
        <v>0.75151290000000004</v>
      </c>
      <c r="S25">
        <v>13.7683</v>
      </c>
      <c r="T25" s="1">
        <v>3.025748E-2</v>
      </c>
      <c r="U25">
        <v>12.14226</v>
      </c>
      <c r="V25">
        <v>0.75169490000000005</v>
      </c>
      <c r="W25">
        <v>14.83971</v>
      </c>
      <c r="X25" s="1">
        <v>2.4761999999999999E-2</v>
      </c>
      <c r="Y25">
        <v>9.8497839999999997</v>
      </c>
      <c r="Z25">
        <v>0.75178160000000005</v>
      </c>
      <c r="AA25">
        <v>13.93671</v>
      </c>
      <c r="AB25" s="1">
        <v>2.1542249999999999E-2</v>
      </c>
      <c r="AC25">
        <v>8.5236499999999999</v>
      </c>
      <c r="AD25">
        <v>0.75182009999999999</v>
      </c>
      <c r="AE25">
        <v>11.927989999999999</v>
      </c>
      <c r="AF25" s="1">
        <v>1.9386770000000001E-2</v>
      </c>
      <c r="AG25">
        <v>7.6333190000000002</v>
      </c>
      <c r="AH25">
        <v>0.75143439999999995</v>
      </c>
      <c r="AI25">
        <v>10.89324</v>
      </c>
      <c r="AJ25">
        <v>1.8708599999999999E-2</v>
      </c>
      <c r="AK25">
        <v>7.2641349999999996</v>
      </c>
      <c r="AL25">
        <v>0.7490658</v>
      </c>
      <c r="AM25">
        <v>11.14007</v>
      </c>
      <c r="AN25">
        <v>2.739629E-2</v>
      </c>
      <c r="AO25">
        <v>10.43393</v>
      </c>
      <c r="AP25">
        <v>0.74553809999999998</v>
      </c>
      <c r="AQ25">
        <v>13.5128</v>
      </c>
      <c r="AR25" s="1">
        <v>3.5589580000000003E-2</v>
      </c>
      <c r="AS25">
        <v>13.80477</v>
      </c>
      <c r="AT25">
        <v>0.7417241</v>
      </c>
      <c r="AU25">
        <v>16.803920000000002</v>
      </c>
      <c r="AV25" s="1">
        <v>3.7516250000000001E-2</v>
      </c>
      <c r="AW25">
        <v>14.720090000000001</v>
      </c>
      <c r="AX25">
        <v>0.7378593</v>
      </c>
      <c r="AY25">
        <v>19.090119999999999</v>
      </c>
      <c r="AZ25" s="1">
        <v>3.5624299999999998E-2</v>
      </c>
      <c r="BA25">
        <v>14.078110000000001</v>
      </c>
      <c r="BB25">
        <v>0.73386090000000004</v>
      </c>
      <c r="BC25">
        <v>19.424790000000002</v>
      </c>
      <c r="BD25" s="1">
        <v>3.2507960000000002E-2</v>
      </c>
      <c r="BE25">
        <v>12.89758</v>
      </c>
      <c r="BF25">
        <v>0.73066949999999997</v>
      </c>
      <c r="BG25">
        <v>16.718150000000001</v>
      </c>
      <c r="BH25" s="1">
        <v>2.8699599999999999E-2</v>
      </c>
      <c r="BI25">
        <v>11.4201</v>
      </c>
      <c r="BJ25">
        <v>0.7275237</v>
      </c>
      <c r="BK25">
        <v>13.133599999999999</v>
      </c>
      <c r="BL25" s="1">
        <v>2.539727E-2</v>
      </c>
      <c r="BM25">
        <v>10.109780000000001</v>
      </c>
      <c r="BN25">
        <v>0.72524049999999995</v>
      </c>
      <c r="BO25">
        <v>11.493410000000001</v>
      </c>
      <c r="BP25" s="1">
        <v>2.2172879999999999E-2</v>
      </c>
      <c r="BQ25">
        <v>8.846895</v>
      </c>
      <c r="BR25">
        <v>0.72552899999999998</v>
      </c>
      <c r="BS25">
        <v>11.28988</v>
      </c>
      <c r="BT25">
        <v>1.7062219999999999E-2</v>
      </c>
      <c r="BU25">
        <v>6.8641300000000003</v>
      </c>
      <c r="BV25">
        <v>0.7263039</v>
      </c>
      <c r="BW25">
        <v>12.825659999999999</v>
      </c>
      <c r="BX25" s="1">
        <v>1.157419E-2</v>
      </c>
      <c r="BY25">
        <v>4.6634760000000002</v>
      </c>
      <c r="BZ25">
        <v>0.72706820000000005</v>
      </c>
      <c r="CA25">
        <v>14.771409999999999</v>
      </c>
      <c r="CB25" s="1">
        <v>8.0062329999999998E-3</v>
      </c>
      <c r="CC25">
        <v>3.2021250000000001</v>
      </c>
      <c r="CD25">
        <v>0.72759600000000002</v>
      </c>
      <c r="CE25">
        <v>15.19889</v>
      </c>
      <c r="CF25" s="1">
        <v>6.0824319999999996E-3</v>
      </c>
      <c r="CG25">
        <v>2.4114909999999998</v>
      </c>
      <c r="CH25">
        <v>0.72792920000000005</v>
      </c>
      <c r="CI25">
        <v>15.000310000000001</v>
      </c>
      <c r="CJ25" s="1">
        <v>5.0411969999999999E-3</v>
      </c>
      <c r="CK25">
        <v>1.9845109999999999</v>
      </c>
      <c r="CL25">
        <v>0.72810260000000004</v>
      </c>
      <c r="CM25">
        <v>13.4048</v>
      </c>
      <c r="CN25" s="1">
        <v>4.4378919999999997E-3</v>
      </c>
      <c r="CO25">
        <v>1.7390350000000001</v>
      </c>
      <c r="CP25">
        <v>0.72819449999999997</v>
      </c>
      <c r="CQ25">
        <v>11.767480000000001</v>
      </c>
      <c r="CR25" s="1">
        <v>4.04163E-3</v>
      </c>
      <c r="CS25">
        <v>1.578805</v>
      </c>
      <c r="CT25">
        <v>0.72825609999999996</v>
      </c>
      <c r="CU25">
        <v>11.17563</v>
      </c>
      <c r="CV25" s="1">
        <v>3.7590449999999999E-3</v>
      </c>
      <c r="CW25">
        <v>1.4653350000000001</v>
      </c>
      <c r="CX25">
        <v>0.72828389999999998</v>
      </c>
      <c r="CY25">
        <v>11.378399999999999</v>
      </c>
      <c r="CZ25" s="1">
        <v>3.5254739999999998E-3</v>
      </c>
      <c r="DA25">
        <v>1.372053</v>
      </c>
      <c r="DB25">
        <v>0.72827699999999995</v>
      </c>
      <c r="DC25">
        <v>13.35833</v>
      </c>
      <c r="DD25" s="1">
        <v>3.334975E-3</v>
      </c>
      <c r="DE25">
        <v>1.2961750000000001</v>
      </c>
      <c r="DF25">
        <v>0.72831590000000002</v>
      </c>
      <c r="DG25">
        <v>16.87218</v>
      </c>
      <c r="DH25" s="1">
        <v>3.1625799999999999E-3</v>
      </c>
      <c r="DI25">
        <v>1.2276119999999999</v>
      </c>
      <c r="DJ25">
        <v>0.7283075</v>
      </c>
      <c r="DK25">
        <v>21.444479999999999</v>
      </c>
      <c r="DL25" s="1">
        <v>3.0055799999999999E-3</v>
      </c>
      <c r="DM25">
        <v>1.1645179999999999</v>
      </c>
      <c r="DN25">
        <v>0.72830879999999998</v>
      </c>
      <c r="DO25">
        <v>25.377600000000001</v>
      </c>
      <c r="DP25" s="1">
        <v>2.8609769999999998E-3</v>
      </c>
      <c r="DQ25">
        <v>1.107092</v>
      </c>
      <c r="DR25">
        <v>0.72830189999999995</v>
      </c>
      <c r="DS25">
        <v>23.129010000000001</v>
      </c>
      <c r="DT25" s="1">
        <v>2.7317119999999999E-3</v>
      </c>
      <c r="DU25">
        <v>1.054888</v>
      </c>
      <c r="DV25">
        <v>0.72829829999999995</v>
      </c>
      <c r="DW25">
        <v>16.07544</v>
      </c>
      <c r="DX25" s="1">
        <v>2.6075109999999999E-3</v>
      </c>
      <c r="DY25">
        <v>1.004955</v>
      </c>
      <c r="DZ25">
        <v>0.72830360000000005</v>
      </c>
      <c r="EA25">
        <v>11.98217</v>
      </c>
      <c r="EB25" s="1">
        <v>2.4914519999999999E-3</v>
      </c>
      <c r="EC25">
        <v>0.95787900000000004</v>
      </c>
      <c r="ED25">
        <v>0.72830150000000005</v>
      </c>
      <c r="EE25">
        <v>11.37715</v>
      </c>
      <c r="EF25" s="1">
        <v>2.3792990000000001E-3</v>
      </c>
      <c r="EG25">
        <v>0.91298970000000002</v>
      </c>
      <c r="EH25">
        <v>0.7283018</v>
      </c>
      <c r="EI25">
        <v>12.556330000000001</v>
      </c>
      <c r="EJ25" s="1">
        <v>2.280668E-3</v>
      </c>
      <c r="EK25">
        <v>0.87285080000000004</v>
      </c>
      <c r="EL25">
        <v>0.72830490000000003</v>
      </c>
      <c r="EM25">
        <v>15.33672</v>
      </c>
      <c r="EN25" s="1">
        <v>2.1823889999999999E-3</v>
      </c>
      <c r="EO25">
        <v>0.83324509999999996</v>
      </c>
      <c r="EP25">
        <v>0.72830499999999998</v>
      </c>
      <c r="EQ25">
        <v>21.016089999999998</v>
      </c>
      <c r="ER25" s="1">
        <v>2.0933309999999999E-3</v>
      </c>
      <c r="ES25">
        <v>0.79745549999999998</v>
      </c>
      <c r="ET25">
        <v>0.72829480000000002</v>
      </c>
      <c r="EU25">
        <v>25.095320000000001</v>
      </c>
      <c r="EV25" s="1">
        <v>2.0056969999999999E-3</v>
      </c>
      <c r="EW25">
        <v>0.76262180000000002</v>
      </c>
      <c r="EX25">
        <v>0.72829619999999995</v>
      </c>
      <c r="EY25">
        <v>22.08813</v>
      </c>
      <c r="EZ25" s="1">
        <v>1.9230720000000001E-3</v>
      </c>
      <c r="FA25">
        <v>0.72974070000000002</v>
      </c>
      <c r="FB25">
        <v>0.72830209999999995</v>
      </c>
      <c r="FC25">
        <v>15.376150000000001</v>
      </c>
      <c r="FD25" s="1">
        <v>1.846491E-3</v>
      </c>
      <c r="FE25">
        <v>0.69948520000000003</v>
      </c>
      <c r="FF25">
        <v>0.7282999</v>
      </c>
      <c r="FG25">
        <v>11.79195</v>
      </c>
      <c r="FH25" s="1">
        <v>1.769704E-3</v>
      </c>
      <c r="FI25">
        <v>0.66964800000000002</v>
      </c>
      <c r="FJ25">
        <v>0.728302</v>
      </c>
      <c r="FK25">
        <v>11.48626</v>
      </c>
      <c r="FL25" s="1">
        <v>1.699816E-3</v>
      </c>
      <c r="FM25">
        <v>0.64219479999999995</v>
      </c>
      <c r="FN25">
        <v>0.72829500000000003</v>
      </c>
      <c r="FO25">
        <v>13.57335</v>
      </c>
      <c r="FP25" s="1">
        <v>1.631052E-3</v>
      </c>
      <c r="FQ25">
        <v>0.61572139999999997</v>
      </c>
      <c r="FR25">
        <v>0.72830099999999998</v>
      </c>
      <c r="FS25">
        <v>16.500859999999999</v>
      </c>
      <c r="FT25" s="1">
        <v>1.56631E-3</v>
      </c>
      <c r="FU25">
        <v>0.59085650000000001</v>
      </c>
      <c r="FV25">
        <v>0.72829100000000002</v>
      </c>
      <c r="FW25">
        <v>18.634910000000001</v>
      </c>
      <c r="FX25" s="1">
        <v>1.508318E-3</v>
      </c>
      <c r="FY25">
        <v>0.56849369999999999</v>
      </c>
      <c r="FZ25">
        <v>0.72829440000000001</v>
      </c>
      <c r="GA25">
        <v>17.989560000000001</v>
      </c>
      <c r="GB25" s="1">
        <v>1.448202E-3</v>
      </c>
      <c r="GC25">
        <v>0.54559139999999995</v>
      </c>
      <c r="GD25">
        <v>0.72830189999999995</v>
      </c>
      <c r="GE25">
        <v>15.527620000000001</v>
      </c>
      <c r="GF25" s="1">
        <v>1.3938119999999999E-3</v>
      </c>
      <c r="GG25">
        <v>0.52479430000000005</v>
      </c>
      <c r="GH25">
        <v>0.72829820000000001</v>
      </c>
      <c r="GI25">
        <v>12.891030000000001</v>
      </c>
      <c r="GJ25" s="1">
        <v>1.340817E-3</v>
      </c>
      <c r="GK25">
        <v>0.50484969999999996</v>
      </c>
      <c r="GL25">
        <v>0.72829500000000003</v>
      </c>
      <c r="GM25">
        <v>11.52927</v>
      </c>
      <c r="GN25" s="1">
        <v>1.28773E-3</v>
      </c>
      <c r="GO25">
        <v>0.48469469999999998</v>
      </c>
      <c r="GP25">
        <v>0.72829370000000004</v>
      </c>
      <c r="GQ25">
        <v>11.541219999999999</v>
      </c>
      <c r="GR25" s="1">
        <v>1.2411919999999999E-3</v>
      </c>
      <c r="GS25">
        <v>0.46708110000000003</v>
      </c>
      <c r="GT25">
        <v>0.72830519999999999</v>
      </c>
      <c r="GU25">
        <v>14.426119999999999</v>
      </c>
      <c r="GV25" s="1">
        <v>1.19495E-3</v>
      </c>
      <c r="GW25">
        <v>0.44959549999999998</v>
      </c>
      <c r="GX25">
        <v>0.72829429999999995</v>
      </c>
      <c r="GY25">
        <v>18.53716</v>
      </c>
      <c r="GZ25" s="1">
        <v>1.150758E-3</v>
      </c>
      <c r="HA25">
        <v>0.43296889999999999</v>
      </c>
      <c r="HB25">
        <v>0.72829469999999996</v>
      </c>
      <c r="HC25">
        <v>21.299700000000001</v>
      </c>
      <c r="HD25" s="1">
        <v>1.1084160000000001E-3</v>
      </c>
      <c r="HE25">
        <v>0.41702709999999998</v>
      </c>
      <c r="HF25">
        <v>0.72829379999999999</v>
      </c>
      <c r="HG25">
        <v>21.89303</v>
      </c>
      <c r="HH25" s="1">
        <v>1.0672139999999999E-3</v>
      </c>
      <c r="HI25">
        <v>0.40151320000000001</v>
      </c>
      <c r="HJ25">
        <v>0.7283018</v>
      </c>
      <c r="HK25">
        <v>18.270230000000002</v>
      </c>
      <c r="HL25" s="1">
        <v>1.0292599999999999E-3</v>
      </c>
      <c r="HM25">
        <v>0.38719009999999998</v>
      </c>
      <c r="HN25">
        <v>0.72830309999999998</v>
      </c>
      <c r="HO25">
        <v>13.755750000000001</v>
      </c>
      <c r="HP25" s="1">
        <v>9.9250329999999993E-4</v>
      </c>
      <c r="HQ25">
        <v>0.3733245</v>
      </c>
      <c r="HR25">
        <v>0.72829440000000001</v>
      </c>
      <c r="HS25">
        <v>11.84488</v>
      </c>
      <c r="HT25" s="1">
        <v>9.5819730000000004E-4</v>
      </c>
      <c r="HU25">
        <v>0.36051539999999999</v>
      </c>
      <c r="HV25">
        <v>0.72829659999999996</v>
      </c>
      <c r="HW25">
        <v>11.918419999999999</v>
      </c>
      <c r="HX25" s="1">
        <v>9.2250909999999999E-4</v>
      </c>
      <c r="HY25">
        <v>0.34708139999999998</v>
      </c>
      <c r="HZ25">
        <v>0.72830600000000001</v>
      </c>
      <c r="IA25">
        <v>15.234249999999999</v>
      </c>
      <c r="IB25" s="1">
        <v>8.9017450000000004E-4</v>
      </c>
      <c r="IC25">
        <v>0.33487070000000002</v>
      </c>
      <c r="ID25">
        <v>0.72830620000000001</v>
      </c>
      <c r="IE25">
        <v>22.044339999999998</v>
      </c>
      <c r="IF25" s="1">
        <v>8.597686E-4</v>
      </c>
      <c r="IG25">
        <v>0.32342759999999998</v>
      </c>
      <c r="IH25">
        <v>0.72830309999999998</v>
      </c>
      <c r="II25">
        <v>28.306370000000001</v>
      </c>
      <c r="IJ25" s="1">
        <v>8.3035179999999995E-4</v>
      </c>
      <c r="IK25">
        <v>0.3123474</v>
      </c>
      <c r="IL25">
        <v>0.72830340000000005</v>
      </c>
      <c r="IM25">
        <v>28.271419999999999</v>
      </c>
      <c r="IN25" s="1">
        <v>8.0185789999999999E-4</v>
      </c>
      <c r="IO25">
        <v>0.30161480000000002</v>
      </c>
      <c r="IP25">
        <v>0.72830240000000002</v>
      </c>
      <c r="IQ25">
        <v>21.627369999999999</v>
      </c>
      <c r="IR25" s="1">
        <v>7.7531849999999995E-4</v>
      </c>
      <c r="IS25">
        <v>0.2916858</v>
      </c>
      <c r="IT25">
        <v>0.72830249999999996</v>
      </c>
      <c r="IU25">
        <v>14.705859999999999</v>
      </c>
      <c r="IV25" s="1">
        <v>7.4907000000000001E-4</v>
      </c>
      <c r="IW25">
        <v>0.2817656</v>
      </c>
      <c r="IX25">
        <v>0.72830189999999995</v>
      </c>
      <c r="IY25">
        <v>11.92666</v>
      </c>
      <c r="IZ25" s="1">
        <v>7.2402329999999996E-4</v>
      </c>
      <c r="JA25">
        <v>0.27230339999999997</v>
      </c>
      <c r="JB25">
        <v>0.72830680000000003</v>
      </c>
      <c r="JC25">
        <v>11.71532</v>
      </c>
      <c r="JD25" s="1">
        <v>6.9969189999999999E-4</v>
      </c>
      <c r="JE25">
        <v>0.2632255</v>
      </c>
      <c r="JF25">
        <v>0.72829440000000001</v>
      </c>
      <c r="JG25">
        <v>14.247730000000001</v>
      </c>
      <c r="JH25" s="1">
        <v>6.7790180000000002E-4</v>
      </c>
      <c r="JI25">
        <v>0.25497649999999999</v>
      </c>
      <c r="JJ25">
        <v>0.72829569999999999</v>
      </c>
      <c r="JK25">
        <v>17.37659</v>
      </c>
      <c r="JL25" s="1">
        <v>6.5488259999999996E-4</v>
      </c>
      <c r="JM25">
        <v>0.2464375</v>
      </c>
      <c r="JN25">
        <v>0.72830289999999998</v>
      </c>
      <c r="JO25">
        <v>16.757280000000002</v>
      </c>
      <c r="JP25" s="1">
        <v>6.3205599999999998E-4</v>
      </c>
      <c r="JQ25">
        <v>0.23846580000000001</v>
      </c>
      <c r="JR25">
        <v>0.7282999</v>
      </c>
      <c r="JS25">
        <v>14.552580000000001</v>
      </c>
      <c r="JT25" s="1">
        <v>6.0963689999999997E-4</v>
      </c>
      <c r="JU25">
        <v>0.2306473</v>
      </c>
      <c r="JV25">
        <v>0.72830620000000001</v>
      </c>
      <c r="JW25">
        <v>13.461209999999999</v>
      </c>
      <c r="JX25" s="1">
        <v>5.8889550000000004E-4</v>
      </c>
      <c r="JY25">
        <v>0.22329080000000001</v>
      </c>
      <c r="JZ25">
        <v>0.72829900000000003</v>
      </c>
      <c r="KA25">
        <v>12.506270000000001</v>
      </c>
      <c r="KB25" s="1">
        <v>5.6852059999999997E-4</v>
      </c>
      <c r="KC25">
        <v>0.21606839999999999</v>
      </c>
      <c r="KD25">
        <v>0.72829600000000005</v>
      </c>
      <c r="KE25">
        <v>11.84599</v>
      </c>
      <c r="KF25" s="1">
        <v>5.4912889999999995E-4</v>
      </c>
      <c r="KG25">
        <v>0.20913570000000001</v>
      </c>
      <c r="KH25">
        <v>0.72830439999999996</v>
      </c>
      <c r="KI25">
        <v>11.7982</v>
      </c>
      <c r="KJ25" s="1">
        <v>5.3071270000000005E-4</v>
      </c>
      <c r="KK25">
        <v>0.2025103</v>
      </c>
      <c r="KL25">
        <v>0.72830740000000005</v>
      </c>
      <c r="KM25">
        <v>14.286910000000001</v>
      </c>
      <c r="KN25" s="1">
        <v>5.1311439999999998E-4</v>
      </c>
      <c r="KO25">
        <v>0.1961851</v>
      </c>
      <c r="KP25">
        <v>0.72830079999999997</v>
      </c>
      <c r="KQ25">
        <v>20.998519999999999</v>
      </c>
      <c r="KR25" s="1">
        <v>4.9591369999999997E-4</v>
      </c>
      <c r="KS25">
        <v>0.18997600000000001</v>
      </c>
      <c r="KT25">
        <v>0.72829730000000004</v>
      </c>
      <c r="KU25">
        <v>28.748989999999999</v>
      </c>
      <c r="KV25" s="1">
        <v>4.7921949999999997E-4</v>
      </c>
      <c r="KW25">
        <v>0.1838804</v>
      </c>
      <c r="KX25">
        <v>0.72830070000000002</v>
      </c>
      <c r="KY25">
        <v>30.339400000000001</v>
      </c>
      <c r="KZ25" s="1">
        <v>4.633754E-4</v>
      </c>
      <c r="LA25">
        <v>0.17811879999999999</v>
      </c>
      <c r="LB25">
        <v>0.72829379999999999</v>
      </c>
      <c r="LC25">
        <v>23.521180000000001</v>
      </c>
      <c r="LD25" s="1">
        <v>4.4801299999999998E-4</v>
      </c>
      <c r="LE25">
        <v>0.1724745</v>
      </c>
      <c r="LF25">
        <v>0.72830539999999999</v>
      </c>
      <c r="LG25">
        <v>15.547599999999999</v>
      </c>
      <c r="LH25" s="1">
        <v>4.3344469999999997E-4</v>
      </c>
      <c r="LI25">
        <v>0.16714270000000001</v>
      </c>
      <c r="LJ25">
        <v>0.72830010000000001</v>
      </c>
      <c r="LK25">
        <v>12.179119999999999</v>
      </c>
      <c r="LL25" s="1">
        <v>4.1922980000000002E-4</v>
      </c>
      <c r="LM25">
        <v>0.16191079999999999</v>
      </c>
      <c r="LN25">
        <v>0.72829560000000004</v>
      </c>
      <c r="LO25">
        <v>11.72777</v>
      </c>
      <c r="LP25" s="1">
        <v>4.061251E-4</v>
      </c>
      <c r="LQ25">
        <v>0.1570869</v>
      </c>
      <c r="LR25">
        <v>0.7283018</v>
      </c>
      <c r="LS25">
        <v>13.346109999999999</v>
      </c>
      <c r="LT25" s="1">
        <v>3.9324839999999999E-4</v>
      </c>
      <c r="LU25">
        <v>0.152308</v>
      </c>
      <c r="LV25">
        <v>0.72830079999999997</v>
      </c>
      <c r="LW25">
        <v>16.31906</v>
      </c>
      <c r="LX25" s="1">
        <v>3.8027379999999998E-4</v>
      </c>
      <c r="LY25">
        <v>0.1474898</v>
      </c>
      <c r="LZ25">
        <v>0.72830300000000003</v>
      </c>
      <c r="MA25">
        <v>17.912680000000002</v>
      </c>
      <c r="MB25" s="1">
        <v>3.678722E-4</v>
      </c>
      <c r="MC25">
        <v>0.14285700000000001</v>
      </c>
      <c r="MD25">
        <v>0.72829560000000004</v>
      </c>
      <c r="ME25">
        <v>17.385010000000001</v>
      </c>
      <c r="MF25" s="1">
        <v>3.5613179999999998E-4</v>
      </c>
      <c r="MG25">
        <v>0.13848240000000001</v>
      </c>
      <c r="MH25">
        <v>0.72829509999999997</v>
      </c>
      <c r="MI25">
        <v>16.143239999999999</v>
      </c>
      <c r="MJ25" s="1">
        <v>3.4542980000000002E-4</v>
      </c>
      <c r="MK25">
        <v>0.13449249999999999</v>
      </c>
      <c r="ML25">
        <v>0.72830640000000002</v>
      </c>
      <c r="MM25">
        <v>13.65985</v>
      </c>
      <c r="MN25" s="1">
        <v>3.3460910000000001E-4</v>
      </c>
      <c r="MO25">
        <v>0.1304689</v>
      </c>
      <c r="MP25">
        <v>0.72830799999999996</v>
      </c>
      <c r="MQ25">
        <v>11.9139</v>
      </c>
      <c r="MR25" s="1">
        <v>3.2351469999999997E-4</v>
      </c>
      <c r="MS25">
        <v>0.12632850000000001</v>
      </c>
      <c r="MT25">
        <v>0.72829739999999998</v>
      </c>
      <c r="MU25">
        <v>11.831519999999999</v>
      </c>
      <c r="MV25" s="1">
        <v>3.1343590000000002E-4</v>
      </c>
      <c r="MW25">
        <v>0.1226048</v>
      </c>
      <c r="MX25">
        <v>0.72830229999999996</v>
      </c>
      <c r="MY25">
        <v>13.95865</v>
      </c>
      <c r="MZ25" s="1">
        <v>3.0346890000000002E-4</v>
      </c>
      <c r="NA25">
        <v>0.1188767</v>
      </c>
      <c r="NB25">
        <v>0.72829449999999996</v>
      </c>
      <c r="NC25">
        <v>16.508009999999999</v>
      </c>
      <c r="ND25" s="1">
        <v>2.9387899999999998E-4</v>
      </c>
      <c r="NE25">
        <v>0.11527030000000001</v>
      </c>
      <c r="NF25">
        <v>0.72830550000000005</v>
      </c>
      <c r="NG25">
        <v>19.336469999999998</v>
      </c>
      <c r="NH25" s="1">
        <v>2.8491479999999999E-4</v>
      </c>
      <c r="NI25">
        <v>0.1119033</v>
      </c>
      <c r="NJ25">
        <v>0.72830399999999995</v>
      </c>
      <c r="NK25">
        <v>22.270379999999999</v>
      </c>
      <c r="NL25" s="1">
        <v>2.759525E-4</v>
      </c>
      <c r="NM25">
        <v>0.10857410000000001</v>
      </c>
      <c r="NN25">
        <v>0.728302</v>
      </c>
      <c r="NO25">
        <v>21.90662</v>
      </c>
      <c r="NP25" s="1">
        <v>2.6708910000000001E-4</v>
      </c>
      <c r="NQ25">
        <v>0.1052143</v>
      </c>
      <c r="NR25">
        <v>0.72830340000000005</v>
      </c>
      <c r="NS25">
        <v>16.438749999999999</v>
      </c>
      <c r="NT25" s="1">
        <v>2.5888989999999998E-4</v>
      </c>
      <c r="NU25">
        <v>0.1021261</v>
      </c>
      <c r="NV25">
        <v>0.72829440000000001</v>
      </c>
      <c r="NW25">
        <v>12.50896</v>
      </c>
      <c r="NX25" s="1">
        <v>2.511778E-4</v>
      </c>
      <c r="NY25" s="1">
        <v>9.9183289999999993E-2</v>
      </c>
      <c r="NZ25">
        <v>0.72830090000000003</v>
      </c>
      <c r="OA25">
        <v>11.83225</v>
      </c>
      <c r="OB25" s="1">
        <v>2.432042E-4</v>
      </c>
      <c r="OC25" s="1">
        <v>9.6151009999999995E-2</v>
      </c>
      <c r="OD25">
        <v>0.72829840000000001</v>
      </c>
      <c r="OE25">
        <v>13.810269999999999</v>
      </c>
      <c r="OF25" s="1">
        <v>2.3598339999999999E-4</v>
      </c>
      <c r="OG25" s="1">
        <v>9.3389340000000001E-2</v>
      </c>
      <c r="OH25">
        <v>0.72830309999999998</v>
      </c>
      <c r="OI25">
        <v>16.068549999999998</v>
      </c>
      <c r="OJ25" s="1">
        <v>2.28574E-4</v>
      </c>
      <c r="OK25" s="1">
        <v>9.0552339999999995E-2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0.76674779999999998</v>
      </c>
      <c r="G26">
        <v>10.941319999999999</v>
      </c>
      <c r="H26">
        <v>45.836590000000001</v>
      </c>
      <c r="I26">
        <v>20205.61</v>
      </c>
      <c r="J26">
        <v>0.767038</v>
      </c>
      <c r="K26">
        <v>12.290469999999999</v>
      </c>
      <c r="L26">
        <v>0.81753189999999998</v>
      </c>
      <c r="M26">
        <v>375.67169999999999</v>
      </c>
      <c r="N26">
        <v>0.76750450000000003</v>
      </c>
      <c r="O26">
        <v>12.895099999999999</v>
      </c>
      <c r="P26" s="1">
        <v>5.4557010000000003E-2</v>
      </c>
      <c r="Q26">
        <v>20.838460000000001</v>
      </c>
      <c r="R26">
        <v>0.76782859999999997</v>
      </c>
      <c r="S26">
        <v>13.84854</v>
      </c>
      <c r="T26" s="1">
        <v>3.1280280000000001E-2</v>
      </c>
      <c r="U26">
        <v>11.17601</v>
      </c>
      <c r="V26">
        <v>0.76806269999999999</v>
      </c>
      <c r="W26">
        <v>14.94844</v>
      </c>
      <c r="X26" s="1">
        <v>2.5287509999999999E-2</v>
      </c>
      <c r="Y26">
        <v>8.9538569999999993</v>
      </c>
      <c r="Z26">
        <v>0.76816249999999997</v>
      </c>
      <c r="AA26">
        <v>14.13786</v>
      </c>
      <c r="AB26" s="1">
        <v>2.1881959999999999E-2</v>
      </c>
      <c r="AC26">
        <v>7.7075139999999998</v>
      </c>
      <c r="AD26">
        <v>0.76821450000000002</v>
      </c>
      <c r="AE26">
        <v>12.10716</v>
      </c>
      <c r="AF26" s="1">
        <v>1.9607360000000001E-2</v>
      </c>
      <c r="AG26">
        <v>6.8754049999999998</v>
      </c>
      <c r="AH26">
        <v>0.76792050000000001</v>
      </c>
      <c r="AI26">
        <v>10.92365</v>
      </c>
      <c r="AJ26" s="1">
        <v>1.8508259999999999E-2</v>
      </c>
      <c r="AK26">
        <v>6.4311550000000004</v>
      </c>
      <c r="AL26">
        <v>0.76583109999999999</v>
      </c>
      <c r="AM26">
        <v>11.125209999999999</v>
      </c>
      <c r="AN26" s="1">
        <v>2.6039730000000001E-2</v>
      </c>
      <c r="AO26">
        <v>8.8647220000000004</v>
      </c>
      <c r="AP26">
        <v>0.76252620000000004</v>
      </c>
      <c r="AQ26">
        <v>13.47282</v>
      </c>
      <c r="AR26" s="1">
        <v>3.492762E-2</v>
      </c>
      <c r="AS26">
        <v>12.078469999999999</v>
      </c>
      <c r="AT26">
        <v>0.75899479999999997</v>
      </c>
      <c r="AU26">
        <v>16.86917</v>
      </c>
      <c r="AV26" s="1">
        <v>3.749599E-2</v>
      </c>
      <c r="AW26">
        <v>13.115819999999999</v>
      </c>
      <c r="AX26">
        <v>0.75547589999999998</v>
      </c>
      <c r="AY26">
        <v>19.339860000000002</v>
      </c>
      <c r="AZ26" s="1">
        <v>3.5953609999999997E-2</v>
      </c>
      <c r="BA26">
        <v>12.67362</v>
      </c>
      <c r="BB26">
        <v>0.75188120000000003</v>
      </c>
      <c r="BC26">
        <v>19.786480000000001</v>
      </c>
      <c r="BD26" s="1">
        <v>3.2914329999999999E-2</v>
      </c>
      <c r="BE26">
        <v>11.65687</v>
      </c>
      <c r="BF26">
        <v>0.74956080000000003</v>
      </c>
      <c r="BG26">
        <v>17.161490000000001</v>
      </c>
      <c r="BH26" s="1">
        <v>2.9171140000000002E-2</v>
      </c>
      <c r="BI26">
        <v>10.366</v>
      </c>
      <c r="BJ26">
        <v>0.74745479999999997</v>
      </c>
      <c r="BK26">
        <v>13.457229999999999</v>
      </c>
      <c r="BL26" s="1">
        <v>2.578188E-2</v>
      </c>
      <c r="BM26">
        <v>9.1689530000000001</v>
      </c>
      <c r="BN26">
        <v>0.74656140000000004</v>
      </c>
      <c r="BO26">
        <v>11.573969999999999</v>
      </c>
      <c r="BP26" s="1">
        <v>2.2621240000000001E-2</v>
      </c>
      <c r="BQ26">
        <v>8.0663809999999998</v>
      </c>
      <c r="BR26">
        <v>0.74746670000000004</v>
      </c>
      <c r="BS26">
        <v>11.28997</v>
      </c>
      <c r="BT26" s="1">
        <v>1.779905E-2</v>
      </c>
      <c r="BU26">
        <v>6.4001840000000003</v>
      </c>
      <c r="BV26">
        <v>0.74755709999999997</v>
      </c>
      <c r="BW26">
        <v>12.78867</v>
      </c>
      <c r="BX26" s="1">
        <v>1.2181249999999999E-2</v>
      </c>
      <c r="BY26">
        <v>4.3951279999999997</v>
      </c>
      <c r="BZ26">
        <v>0.74795279999999997</v>
      </c>
      <c r="CA26">
        <v>14.77665</v>
      </c>
      <c r="CB26" s="1">
        <v>8.353816E-3</v>
      </c>
      <c r="CC26">
        <v>2.9980790000000002</v>
      </c>
      <c r="CD26">
        <v>0.74835549999999995</v>
      </c>
      <c r="CE26">
        <v>15.391859999999999</v>
      </c>
      <c r="CF26" s="1">
        <v>6.2695440000000002E-3</v>
      </c>
      <c r="CG26">
        <v>2.232802</v>
      </c>
      <c r="CH26">
        <v>0.7485984</v>
      </c>
      <c r="CI26">
        <v>15.16006</v>
      </c>
      <c r="CJ26" s="1">
        <v>5.142799E-3</v>
      </c>
      <c r="CK26">
        <v>1.819782</v>
      </c>
      <c r="CL26">
        <v>0.74874960000000002</v>
      </c>
      <c r="CM26">
        <v>13.65606</v>
      </c>
      <c r="CN26" s="1">
        <v>4.5011180000000001E-3</v>
      </c>
      <c r="CO26">
        <v>1.5857920000000001</v>
      </c>
      <c r="CP26">
        <v>0.74881850000000005</v>
      </c>
      <c r="CQ26">
        <v>11.882239999999999</v>
      </c>
      <c r="CR26" s="1">
        <v>4.0837989999999999E-3</v>
      </c>
      <c r="CS26">
        <v>1.4345650000000001</v>
      </c>
      <c r="CT26">
        <v>0.74886549999999996</v>
      </c>
      <c r="CU26">
        <v>11.200290000000001</v>
      </c>
      <c r="CV26" s="1">
        <v>3.7911920000000001E-3</v>
      </c>
      <c r="CW26">
        <v>1.3290660000000001</v>
      </c>
      <c r="CX26">
        <v>0.7488802</v>
      </c>
      <c r="CY26">
        <v>11.36753</v>
      </c>
      <c r="CZ26" s="1">
        <v>3.5522100000000001E-3</v>
      </c>
      <c r="DA26">
        <v>1.243422</v>
      </c>
      <c r="DB26">
        <v>0.74889519999999998</v>
      </c>
      <c r="DC26">
        <v>13.31174</v>
      </c>
      <c r="DD26" s="1">
        <v>3.3586110000000001E-3</v>
      </c>
      <c r="DE26">
        <v>1.1739269999999999</v>
      </c>
      <c r="DF26">
        <v>0.74889700000000003</v>
      </c>
      <c r="DG26">
        <v>16.885480000000001</v>
      </c>
      <c r="DH26" s="1">
        <v>3.1846969999999998E-3</v>
      </c>
      <c r="DI26">
        <v>1.1116980000000001</v>
      </c>
      <c r="DJ26">
        <v>0.74889249999999996</v>
      </c>
      <c r="DK26">
        <v>21.60472</v>
      </c>
      <c r="DL26" s="1">
        <v>3.0239709999999999E-3</v>
      </c>
      <c r="DM26">
        <v>1.0538240000000001</v>
      </c>
      <c r="DN26">
        <v>0.74892289999999995</v>
      </c>
      <c r="DO26">
        <v>25.740880000000001</v>
      </c>
      <c r="DP26" s="1">
        <v>2.8801090000000001E-3</v>
      </c>
      <c r="DQ26">
        <v>1.0022720000000001</v>
      </c>
      <c r="DR26">
        <v>0.74891629999999998</v>
      </c>
      <c r="DS26">
        <v>23.830480000000001</v>
      </c>
      <c r="DT26" s="1">
        <v>2.7480489999999998E-3</v>
      </c>
      <c r="DU26">
        <v>0.95434790000000003</v>
      </c>
      <c r="DV26">
        <v>0.7489093</v>
      </c>
      <c r="DW26">
        <v>16.829170000000001</v>
      </c>
      <c r="DX26" s="1">
        <v>2.622737E-3</v>
      </c>
      <c r="DY26">
        <v>0.90915190000000001</v>
      </c>
      <c r="DZ26">
        <v>0.74891289999999999</v>
      </c>
      <c r="EA26">
        <v>12.23019</v>
      </c>
      <c r="EB26" s="1">
        <v>2.5049299999999998E-3</v>
      </c>
      <c r="EC26">
        <v>0.86629599999999995</v>
      </c>
      <c r="ED26">
        <v>0.74891110000000005</v>
      </c>
      <c r="EE26">
        <v>11.391439999999999</v>
      </c>
      <c r="EF26" s="1">
        <v>2.3938610000000002E-3</v>
      </c>
      <c r="EG26">
        <v>0.82618179999999997</v>
      </c>
      <c r="EH26">
        <v>0.74891019999999997</v>
      </c>
      <c r="EI26">
        <v>12.52374</v>
      </c>
      <c r="EJ26" s="1">
        <v>2.2934779999999998E-3</v>
      </c>
      <c r="EK26">
        <v>0.78940299999999997</v>
      </c>
      <c r="EL26">
        <v>0.74890869999999998</v>
      </c>
      <c r="EM26">
        <v>15.339829999999999</v>
      </c>
      <c r="EN26" s="1">
        <v>2.1951420000000002E-3</v>
      </c>
      <c r="EO26">
        <v>0.75384280000000004</v>
      </c>
      <c r="EP26">
        <v>0.74890849999999998</v>
      </c>
      <c r="EQ26">
        <v>21.059609999999999</v>
      </c>
      <c r="ER26" s="1">
        <v>2.1051160000000002E-3</v>
      </c>
      <c r="ES26">
        <v>0.72126020000000002</v>
      </c>
      <c r="ET26">
        <v>0.74890639999999997</v>
      </c>
      <c r="EU26">
        <v>25.45805</v>
      </c>
      <c r="EV26" s="1">
        <v>2.0168030000000002E-3</v>
      </c>
      <c r="EW26">
        <v>0.68973930000000006</v>
      </c>
      <c r="EX26">
        <v>0.74890909999999999</v>
      </c>
      <c r="EY26">
        <v>22.805289999999999</v>
      </c>
      <c r="EZ26" s="1">
        <v>1.933138E-3</v>
      </c>
      <c r="FA26">
        <v>0.65978899999999996</v>
      </c>
      <c r="FB26">
        <v>0.74891169999999996</v>
      </c>
      <c r="FC26">
        <v>16.06559</v>
      </c>
      <c r="FD26" s="1">
        <v>1.855806E-3</v>
      </c>
      <c r="FE26">
        <v>0.63230960000000003</v>
      </c>
      <c r="FF26">
        <v>0.74890489999999998</v>
      </c>
      <c r="FG26">
        <v>11.991009999999999</v>
      </c>
      <c r="FH26" s="1">
        <v>1.7795059999999999E-3</v>
      </c>
      <c r="FI26">
        <v>0.60562519999999997</v>
      </c>
      <c r="FJ26">
        <v>0.74891169999999996</v>
      </c>
      <c r="FK26">
        <v>11.488659999999999</v>
      </c>
      <c r="FL26" s="1">
        <v>1.7082880000000001E-3</v>
      </c>
      <c r="FM26">
        <v>0.58049859999999998</v>
      </c>
      <c r="FN26">
        <v>0.74890749999999995</v>
      </c>
      <c r="FO26">
        <v>13.52054</v>
      </c>
      <c r="FP26" s="1">
        <v>1.6397670000000001E-3</v>
      </c>
      <c r="FQ26">
        <v>0.55676650000000005</v>
      </c>
      <c r="FR26">
        <v>0.74891039999999998</v>
      </c>
      <c r="FS26">
        <v>16.52853</v>
      </c>
      <c r="FT26" s="1">
        <v>1.574551E-3</v>
      </c>
      <c r="FU26">
        <v>0.53422720000000001</v>
      </c>
      <c r="FV26">
        <v>0.74890199999999996</v>
      </c>
      <c r="FW26">
        <v>18.830680000000001</v>
      </c>
      <c r="FX26" s="1">
        <v>1.5155030000000001E-3</v>
      </c>
      <c r="FY26">
        <v>0.51372079999999998</v>
      </c>
      <c r="FZ26">
        <v>0.7489072</v>
      </c>
      <c r="GA26">
        <v>18.351089999999999</v>
      </c>
      <c r="GB26" s="1">
        <v>1.455348E-3</v>
      </c>
      <c r="GC26">
        <v>0.49317369999999999</v>
      </c>
      <c r="GD26">
        <v>0.74891169999999996</v>
      </c>
      <c r="GE26">
        <v>15.886049999999999</v>
      </c>
      <c r="GF26" s="1">
        <v>1.4000009999999999E-3</v>
      </c>
      <c r="GG26">
        <v>0.47416809999999998</v>
      </c>
      <c r="GH26">
        <v>0.74890840000000003</v>
      </c>
      <c r="GI26">
        <v>13.13039</v>
      </c>
      <c r="GJ26" s="1">
        <v>1.3472899999999999E-3</v>
      </c>
      <c r="GK26">
        <v>0.45625779999999999</v>
      </c>
      <c r="GL26">
        <v>0.74890769999999995</v>
      </c>
      <c r="GM26">
        <v>11.60547</v>
      </c>
      <c r="GN26" s="1">
        <v>1.2936569999999999E-3</v>
      </c>
      <c r="GO26">
        <v>0.43799519999999997</v>
      </c>
      <c r="GP26">
        <v>0.74890710000000005</v>
      </c>
      <c r="GQ26">
        <v>11.536379999999999</v>
      </c>
      <c r="GR26" s="1">
        <v>1.2467699999999999E-3</v>
      </c>
      <c r="GS26">
        <v>0.42202610000000002</v>
      </c>
      <c r="GT26">
        <v>0.74890999999999996</v>
      </c>
      <c r="GU26">
        <v>14.359209999999999</v>
      </c>
      <c r="GV26" s="1">
        <v>1.2002829999999999E-3</v>
      </c>
      <c r="GW26">
        <v>0.40625899999999998</v>
      </c>
      <c r="GX26">
        <v>0.74890400000000001</v>
      </c>
      <c r="GY26">
        <v>18.548960000000001</v>
      </c>
      <c r="GZ26" s="1">
        <v>1.155795E-3</v>
      </c>
      <c r="HA26">
        <v>0.3911616</v>
      </c>
      <c r="HB26">
        <v>0.74890730000000005</v>
      </c>
      <c r="HC26">
        <v>21.603439999999999</v>
      </c>
      <c r="HD26" s="1">
        <v>1.113459E-3</v>
      </c>
      <c r="HE26">
        <v>0.3768048</v>
      </c>
      <c r="HF26">
        <v>0.74890679999999998</v>
      </c>
      <c r="HG26">
        <v>22.304659999999998</v>
      </c>
      <c r="HH26" s="1">
        <v>1.072061E-3</v>
      </c>
      <c r="HI26">
        <v>0.36279879999999998</v>
      </c>
      <c r="HJ26">
        <v>0.74891160000000001</v>
      </c>
      <c r="HK26">
        <v>18.867540000000002</v>
      </c>
      <c r="HL26" s="1">
        <v>1.0337230000000001E-3</v>
      </c>
      <c r="HM26">
        <v>0.3497806</v>
      </c>
      <c r="HN26">
        <v>0.74891350000000001</v>
      </c>
      <c r="HO26">
        <v>14.163919999999999</v>
      </c>
      <c r="HP26" s="1">
        <v>9.9671180000000001E-4</v>
      </c>
      <c r="HQ26">
        <v>0.337256</v>
      </c>
      <c r="HR26">
        <v>0.74890710000000005</v>
      </c>
      <c r="HS26">
        <v>11.95026</v>
      </c>
      <c r="HT26" s="1">
        <v>9.6270619999999998E-4</v>
      </c>
      <c r="HU26">
        <v>0.3257833</v>
      </c>
      <c r="HV26">
        <v>0.74890840000000003</v>
      </c>
      <c r="HW26">
        <v>11.92169</v>
      </c>
      <c r="HX26" s="1">
        <v>9.2678339999999995E-4</v>
      </c>
      <c r="HY26">
        <v>0.31364769999999997</v>
      </c>
      <c r="HZ26">
        <v>0.74890619999999997</v>
      </c>
      <c r="IA26">
        <v>15.16827</v>
      </c>
      <c r="IB26" s="1">
        <v>8.9401050000000005E-4</v>
      </c>
      <c r="IC26">
        <v>0.30251139999999999</v>
      </c>
      <c r="ID26">
        <v>0.74890670000000004</v>
      </c>
      <c r="IE26">
        <v>22.04438</v>
      </c>
      <c r="IF26" s="1">
        <v>8.6353289999999995E-4</v>
      </c>
      <c r="IG26">
        <v>0.29219980000000001</v>
      </c>
      <c r="IH26">
        <v>0.74891269999999999</v>
      </c>
      <c r="II26">
        <v>28.641970000000001</v>
      </c>
      <c r="IJ26" s="1">
        <v>8.3389330000000004E-4</v>
      </c>
      <c r="IK26">
        <v>0.2821649</v>
      </c>
      <c r="IL26">
        <v>0.74891419999999997</v>
      </c>
      <c r="IM26">
        <v>29.05545</v>
      </c>
      <c r="IN26" s="1">
        <v>8.0530290000000002E-4</v>
      </c>
      <c r="IO26">
        <v>0.27246759999999998</v>
      </c>
      <c r="IP26">
        <v>0.74891289999999999</v>
      </c>
      <c r="IQ26">
        <v>22.586500000000001</v>
      </c>
      <c r="IR26" s="1">
        <v>7.7877779999999998E-4</v>
      </c>
      <c r="IS26">
        <v>0.26350689999999999</v>
      </c>
      <c r="IT26">
        <v>0.74891249999999998</v>
      </c>
      <c r="IU26">
        <v>15.31934</v>
      </c>
      <c r="IV26" s="1">
        <v>7.5230499999999999E-4</v>
      </c>
      <c r="IW26">
        <v>0.25453019999999998</v>
      </c>
      <c r="IX26">
        <v>0.74891039999999998</v>
      </c>
      <c r="IY26">
        <v>12.069699999999999</v>
      </c>
      <c r="IZ26" s="1">
        <v>7.2693439999999996E-4</v>
      </c>
      <c r="JA26">
        <v>0.24593870000000001</v>
      </c>
      <c r="JB26">
        <v>0.74891169999999996</v>
      </c>
      <c r="JC26">
        <v>11.71813</v>
      </c>
      <c r="JD26" s="1">
        <v>7.0278789999999995E-4</v>
      </c>
      <c r="JE26">
        <v>0.23782159999999999</v>
      </c>
      <c r="JF26">
        <v>0.74890900000000005</v>
      </c>
      <c r="JG26">
        <v>14.18984</v>
      </c>
      <c r="JH26" s="1">
        <v>6.8066969999999998E-4</v>
      </c>
      <c r="JI26">
        <v>0.23025470000000001</v>
      </c>
      <c r="JJ26">
        <v>0.74890780000000001</v>
      </c>
      <c r="JK26">
        <v>17.38429</v>
      </c>
      <c r="JL26" s="1">
        <v>6.5743819999999995E-4</v>
      </c>
      <c r="JM26">
        <v>0.22253220000000001</v>
      </c>
      <c r="JN26">
        <v>0.74891129999999995</v>
      </c>
      <c r="JO26">
        <v>17.084610000000001</v>
      </c>
      <c r="JP26" s="1">
        <v>6.3455810000000005E-4</v>
      </c>
      <c r="JQ26">
        <v>0.21535170000000001</v>
      </c>
      <c r="JR26">
        <v>0.74890760000000001</v>
      </c>
      <c r="JS26">
        <v>14.805149999999999</v>
      </c>
      <c r="JT26" s="1">
        <v>6.1232850000000004E-4</v>
      </c>
      <c r="JU26">
        <v>0.2083641</v>
      </c>
      <c r="JV26">
        <v>0.74891070000000004</v>
      </c>
      <c r="JW26">
        <v>13.617889999999999</v>
      </c>
      <c r="JX26" s="1">
        <v>5.912701E-4</v>
      </c>
      <c r="JY26">
        <v>0.20165069999999999</v>
      </c>
      <c r="JZ26">
        <v>0.74890670000000004</v>
      </c>
      <c r="KA26">
        <v>12.607810000000001</v>
      </c>
      <c r="KB26" s="1">
        <v>5.709148E-4</v>
      </c>
      <c r="KC26">
        <v>0.19516020000000001</v>
      </c>
      <c r="KD26">
        <v>0.74890840000000003</v>
      </c>
      <c r="KE26">
        <v>11.890280000000001</v>
      </c>
      <c r="KF26" s="1">
        <v>5.5140769999999998E-4</v>
      </c>
      <c r="KG26">
        <v>0.18890209999999999</v>
      </c>
      <c r="KH26">
        <v>0.74890520000000005</v>
      </c>
      <c r="KI26">
        <v>11.80341</v>
      </c>
      <c r="KJ26" s="1">
        <v>5.3279290000000001E-4</v>
      </c>
      <c r="KK26">
        <v>0.18287129999999999</v>
      </c>
      <c r="KL26">
        <v>0.74891019999999997</v>
      </c>
      <c r="KM26">
        <v>14.233000000000001</v>
      </c>
      <c r="KN26" s="1">
        <v>5.1519700000000001E-4</v>
      </c>
      <c r="KO26">
        <v>0.17717949999999999</v>
      </c>
      <c r="KP26">
        <v>0.74890780000000001</v>
      </c>
      <c r="KQ26">
        <v>20.958210000000001</v>
      </c>
      <c r="KR26" s="1">
        <v>4.9793199999999998E-4</v>
      </c>
      <c r="KS26">
        <v>0.17155719999999999</v>
      </c>
      <c r="KT26">
        <v>0.74891839999999998</v>
      </c>
      <c r="KU26">
        <v>28.986910000000002</v>
      </c>
      <c r="KV26" s="1">
        <v>4.810684E-4</v>
      </c>
      <c r="KW26">
        <v>0.16604630000000001</v>
      </c>
      <c r="KX26">
        <v>0.74890970000000001</v>
      </c>
      <c r="KY26">
        <v>31.07516</v>
      </c>
      <c r="KZ26" s="1">
        <v>4.6520939999999998E-4</v>
      </c>
      <c r="LA26">
        <v>0.16085769999999999</v>
      </c>
      <c r="LB26">
        <v>0.74890699999999999</v>
      </c>
      <c r="LC26">
        <v>24.579360000000001</v>
      </c>
      <c r="LD26" s="1">
        <v>4.497255E-4</v>
      </c>
      <c r="LE26">
        <v>0.1557412</v>
      </c>
      <c r="LF26">
        <v>0.74890939999999995</v>
      </c>
      <c r="LG26">
        <v>16.254799999999999</v>
      </c>
      <c r="LH26" s="1">
        <v>4.3513429999999999E-4</v>
      </c>
      <c r="LI26">
        <v>0.1509298</v>
      </c>
      <c r="LJ26">
        <v>0.74890480000000004</v>
      </c>
      <c r="LK26">
        <v>12.36397</v>
      </c>
      <c r="LL26" s="1">
        <v>4.2088889999999999E-4</v>
      </c>
      <c r="LM26">
        <v>0.14621039999999999</v>
      </c>
      <c r="LN26">
        <v>0.74890889999999999</v>
      </c>
      <c r="LO26">
        <v>11.737259999999999</v>
      </c>
      <c r="LP26" s="1">
        <v>4.0774339999999999E-4</v>
      </c>
      <c r="LQ26">
        <v>0.141847</v>
      </c>
      <c r="LR26">
        <v>0.74891189999999996</v>
      </c>
      <c r="LS26">
        <v>13.30264</v>
      </c>
      <c r="LT26" s="1">
        <v>3.9479560000000002E-4</v>
      </c>
      <c r="LU26">
        <v>0.13753589999999999</v>
      </c>
      <c r="LV26">
        <v>0.74890639999999997</v>
      </c>
      <c r="LW26">
        <v>16.31728</v>
      </c>
      <c r="LX26" s="1">
        <v>3.817944E-4</v>
      </c>
      <c r="LY26">
        <v>0.13319600000000001</v>
      </c>
      <c r="LZ26">
        <v>0.74891220000000003</v>
      </c>
      <c r="MA26">
        <v>18.08239</v>
      </c>
      <c r="MB26" s="1">
        <v>3.6929349999999998E-4</v>
      </c>
      <c r="MC26">
        <v>0.12900880000000001</v>
      </c>
      <c r="MD26">
        <v>0.74890869999999998</v>
      </c>
      <c r="ME26">
        <v>17.712039999999998</v>
      </c>
      <c r="MF26" s="1">
        <v>3.5748349999999997E-4</v>
      </c>
      <c r="MG26">
        <v>0.1250404</v>
      </c>
      <c r="MH26">
        <v>0.7489074</v>
      </c>
      <c r="MI26">
        <v>16.387699999999999</v>
      </c>
      <c r="MJ26" s="1">
        <v>3.4667649999999998E-4</v>
      </c>
      <c r="MK26">
        <v>0.12141399999999999</v>
      </c>
      <c r="ML26">
        <v>0.74890869999999998</v>
      </c>
      <c r="MM26">
        <v>13.9428</v>
      </c>
      <c r="MN26" s="1">
        <v>3.3577290000000001E-4</v>
      </c>
      <c r="MO26">
        <v>0.11776639999999999</v>
      </c>
      <c r="MP26">
        <v>0.74891039999999998</v>
      </c>
      <c r="MQ26">
        <v>12.01599</v>
      </c>
      <c r="MR26" s="1">
        <v>3.2462529999999998E-4</v>
      </c>
      <c r="MS26">
        <v>0.1140352</v>
      </c>
      <c r="MT26">
        <v>0.74890880000000004</v>
      </c>
      <c r="MU26">
        <v>11.82977</v>
      </c>
      <c r="MV26" s="1">
        <v>3.1461279999999998E-4</v>
      </c>
      <c r="MW26">
        <v>0.1106969</v>
      </c>
      <c r="MX26">
        <v>0.74891169999999996</v>
      </c>
      <c r="MY26">
        <v>13.90034</v>
      </c>
      <c r="MZ26" s="1">
        <v>3.0463300000000001E-4</v>
      </c>
      <c r="NA26">
        <v>0.1073452</v>
      </c>
      <c r="NB26">
        <v>0.7489074</v>
      </c>
      <c r="NC26">
        <v>16.54852</v>
      </c>
      <c r="ND26" s="1">
        <v>2.9494949999999998E-4</v>
      </c>
      <c r="NE26">
        <v>0.1040765</v>
      </c>
      <c r="NF26">
        <v>0.7489093</v>
      </c>
      <c r="NG26">
        <v>19.496369999999999</v>
      </c>
      <c r="NH26" s="1">
        <v>2.8589400000000002E-4</v>
      </c>
      <c r="NI26" s="1">
        <v>0.1010127</v>
      </c>
      <c r="NJ26">
        <v>0.74890849999999998</v>
      </c>
      <c r="NK26">
        <v>22.562249999999999</v>
      </c>
      <c r="NL26" s="1">
        <v>2.7708090000000001E-4</v>
      </c>
      <c r="NM26" s="1">
        <v>9.8059939999999998E-2</v>
      </c>
      <c r="NN26">
        <v>0.74891249999999998</v>
      </c>
      <c r="NO26">
        <v>22.377269999999999</v>
      </c>
      <c r="NP26" s="1">
        <v>2.6812180000000002E-4</v>
      </c>
      <c r="NQ26">
        <v>9.5004720000000001E-2</v>
      </c>
      <c r="NR26">
        <v>0.74891509999999994</v>
      </c>
      <c r="NS26">
        <v>17.06803</v>
      </c>
      <c r="NT26" s="1">
        <v>2.5990760000000002E-4</v>
      </c>
      <c r="NU26" s="1">
        <v>9.2217820000000006E-2</v>
      </c>
      <c r="NV26">
        <v>0.7489074</v>
      </c>
      <c r="NW26">
        <v>12.764010000000001</v>
      </c>
      <c r="NX26" s="1">
        <v>2.5203090000000002E-4</v>
      </c>
      <c r="NY26" s="1">
        <v>8.9521450000000002E-2</v>
      </c>
      <c r="NZ26">
        <v>0.74890999999999996</v>
      </c>
      <c r="OA26">
        <v>11.849880000000001</v>
      </c>
      <c r="OB26" s="1">
        <v>2.4408749999999999E-4</v>
      </c>
      <c r="OC26" s="1">
        <v>8.6811799999999995E-2</v>
      </c>
      <c r="OD26">
        <v>0.74890389999999996</v>
      </c>
      <c r="OE26">
        <v>13.764379999999999</v>
      </c>
      <c r="OF26" s="1">
        <v>2.368231E-4</v>
      </c>
      <c r="OG26" s="1">
        <v>8.4307279999999998E-2</v>
      </c>
      <c r="OH26">
        <v>0.74891350000000001</v>
      </c>
      <c r="OI26">
        <v>16.075759999999999</v>
      </c>
      <c r="OJ26" s="1">
        <v>2.2944339999999999E-4</v>
      </c>
      <c r="OK26" s="1">
        <v>8.1769400000000006E-2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0.81928259999999997</v>
      </c>
      <c r="G27">
        <v>10.93444</v>
      </c>
      <c r="H27">
        <v>71.008240000000001</v>
      </c>
      <c r="I27">
        <v>29162.48</v>
      </c>
      <c r="J27">
        <v>0.81867400000000001</v>
      </c>
      <c r="K27">
        <v>12.2553</v>
      </c>
      <c r="L27">
        <v>1.469964</v>
      </c>
      <c r="M27">
        <v>671.60239999999999</v>
      </c>
      <c r="N27">
        <v>0.81867769999999995</v>
      </c>
      <c r="O27">
        <v>12.950889999999999</v>
      </c>
      <c r="P27" s="1">
        <v>6.6627759999999994E-2</v>
      </c>
      <c r="Q27">
        <v>25.38841</v>
      </c>
      <c r="R27">
        <v>0.81879159999999995</v>
      </c>
      <c r="S27">
        <v>13.95426</v>
      </c>
      <c r="T27" s="1">
        <v>3.2373390000000002E-2</v>
      </c>
      <c r="U27">
        <v>10.905889999999999</v>
      </c>
      <c r="V27">
        <v>0.81891060000000004</v>
      </c>
      <c r="W27">
        <v>15.05748</v>
      </c>
      <c r="X27">
        <v>2.5794850000000001E-2</v>
      </c>
      <c r="Y27">
        <v>8.5804639999999992</v>
      </c>
      <c r="Z27">
        <v>0.81898179999999998</v>
      </c>
      <c r="AA27">
        <v>14.33231</v>
      </c>
      <c r="AB27" s="1">
        <v>2.2197209999999998E-2</v>
      </c>
      <c r="AC27">
        <v>7.3401779999999999</v>
      </c>
      <c r="AD27">
        <v>0.81901440000000003</v>
      </c>
      <c r="AE27">
        <v>12.29848</v>
      </c>
      <c r="AF27" s="1">
        <v>1.9815260000000001E-2</v>
      </c>
      <c r="AG27">
        <v>6.5224289999999998</v>
      </c>
      <c r="AH27">
        <v>0.81868419999999997</v>
      </c>
      <c r="AI27">
        <v>10.96945</v>
      </c>
      <c r="AJ27" s="1">
        <v>1.8471370000000001E-2</v>
      </c>
      <c r="AK27">
        <v>6.0320080000000003</v>
      </c>
      <c r="AL27">
        <v>0.8160676</v>
      </c>
      <c r="AM27">
        <v>11.11633</v>
      </c>
      <c r="AN27" s="1">
        <v>2.484842E-2</v>
      </c>
      <c r="AO27">
        <v>7.9206149999999997</v>
      </c>
      <c r="AP27">
        <v>0.81149870000000002</v>
      </c>
      <c r="AQ27">
        <v>13.44623</v>
      </c>
      <c r="AR27" s="1">
        <v>3.4236530000000001E-2</v>
      </c>
      <c r="AS27">
        <v>11.07849</v>
      </c>
      <c r="AT27">
        <v>0.80620429999999998</v>
      </c>
      <c r="AU27">
        <v>16.934460000000001</v>
      </c>
      <c r="AV27" s="1">
        <v>3.7414780000000002E-2</v>
      </c>
      <c r="AW27">
        <v>12.26657</v>
      </c>
      <c r="AX27">
        <v>0.80063580000000001</v>
      </c>
      <c r="AY27">
        <v>19.60256</v>
      </c>
      <c r="AZ27" s="1">
        <v>3.622467E-2</v>
      </c>
      <c r="BA27">
        <v>11.97814</v>
      </c>
      <c r="BB27">
        <v>0.79481120000000005</v>
      </c>
      <c r="BC27">
        <v>20.157720000000001</v>
      </c>
      <c r="BD27" s="1">
        <v>3.3265660000000002E-2</v>
      </c>
      <c r="BE27">
        <v>11.05514</v>
      </c>
      <c r="BF27">
        <v>0.79066239999999999</v>
      </c>
      <c r="BG27">
        <v>17.602530000000002</v>
      </c>
      <c r="BH27" s="1">
        <v>2.960229E-2</v>
      </c>
      <c r="BI27">
        <v>9.8836370000000002</v>
      </c>
      <c r="BJ27">
        <v>0.78654389999999996</v>
      </c>
      <c r="BK27">
        <v>13.809010000000001</v>
      </c>
      <c r="BL27" s="1">
        <v>2.613037E-2</v>
      </c>
      <c r="BM27">
        <v>8.7443709999999992</v>
      </c>
      <c r="BN27">
        <v>0.78188120000000005</v>
      </c>
      <c r="BO27">
        <v>11.680210000000001</v>
      </c>
      <c r="BP27" s="1">
        <v>2.2999729999999999E-2</v>
      </c>
      <c r="BQ27">
        <v>7.7274120000000002</v>
      </c>
      <c r="BR27">
        <v>0.7788602</v>
      </c>
      <c r="BS27">
        <v>11.2972</v>
      </c>
      <c r="BT27" s="1">
        <v>1.8447100000000001E-2</v>
      </c>
      <c r="BU27">
        <v>6.2581769999999999</v>
      </c>
      <c r="BV27">
        <v>0.77776270000000003</v>
      </c>
      <c r="BW27">
        <v>12.7727</v>
      </c>
      <c r="BX27">
        <v>1.275987E-2</v>
      </c>
      <c r="BY27">
        <v>4.350346</v>
      </c>
      <c r="BZ27">
        <v>0.77756530000000001</v>
      </c>
      <c r="CA27">
        <v>14.77434</v>
      </c>
      <c r="CB27" s="1">
        <v>8.6976029999999999E-3</v>
      </c>
      <c r="CC27">
        <v>2.9514670000000001</v>
      </c>
      <c r="CD27">
        <v>0.77761720000000001</v>
      </c>
      <c r="CE27">
        <v>15.59732</v>
      </c>
      <c r="CF27" s="1">
        <v>6.4544989999999998E-3</v>
      </c>
      <c r="CG27">
        <v>2.1723520000000001</v>
      </c>
      <c r="CH27">
        <v>0.7777174</v>
      </c>
      <c r="CI27">
        <v>15.31964</v>
      </c>
      <c r="CJ27" s="1">
        <v>5.2429640000000001E-3</v>
      </c>
      <c r="CK27">
        <v>1.752302</v>
      </c>
      <c r="CL27">
        <v>0.77776149999999999</v>
      </c>
      <c r="CM27">
        <v>13.897640000000001</v>
      </c>
      <c r="CN27" s="1">
        <v>4.562137E-3</v>
      </c>
      <c r="CO27">
        <v>1.5173110000000001</v>
      </c>
      <c r="CP27">
        <v>0.77781069999999997</v>
      </c>
      <c r="CQ27">
        <v>12.017200000000001</v>
      </c>
      <c r="CR27" s="1">
        <v>4.1243540000000002E-3</v>
      </c>
      <c r="CS27">
        <v>1.367388</v>
      </c>
      <c r="CT27">
        <v>0.77783690000000005</v>
      </c>
      <c r="CU27">
        <v>11.23188</v>
      </c>
      <c r="CV27" s="1">
        <v>3.8216119999999998E-3</v>
      </c>
      <c r="CW27">
        <v>1.2642279999999999</v>
      </c>
      <c r="CX27">
        <v>0.77786960000000005</v>
      </c>
      <c r="CY27">
        <v>11.36881</v>
      </c>
      <c r="CZ27" s="1">
        <v>3.5779900000000001E-3</v>
      </c>
      <c r="DA27">
        <v>1.181824</v>
      </c>
      <c r="DB27">
        <v>0.77784960000000003</v>
      </c>
      <c r="DC27">
        <v>13.286580000000001</v>
      </c>
      <c r="DD27" s="1">
        <v>3.3803739999999998E-3</v>
      </c>
      <c r="DE27">
        <v>1.114738</v>
      </c>
      <c r="DF27">
        <v>0.77785139999999997</v>
      </c>
      <c r="DG27">
        <v>16.920490000000001</v>
      </c>
      <c r="DH27" s="1">
        <v>3.2047170000000002E-3</v>
      </c>
      <c r="DI27">
        <v>1.055377</v>
      </c>
      <c r="DJ27">
        <v>0.77786580000000005</v>
      </c>
      <c r="DK27">
        <v>21.801110000000001</v>
      </c>
      <c r="DL27" s="1">
        <v>3.0413100000000002E-3</v>
      </c>
      <c r="DM27">
        <v>0.9999711</v>
      </c>
      <c r="DN27">
        <v>0.77786789999999995</v>
      </c>
      <c r="DO27">
        <v>26.12602</v>
      </c>
      <c r="DP27" s="1">
        <v>2.8974410000000002E-3</v>
      </c>
      <c r="DQ27">
        <v>0.95123089999999999</v>
      </c>
      <c r="DR27">
        <v>0.77786929999999999</v>
      </c>
      <c r="DS27">
        <v>24.496659999999999</v>
      </c>
      <c r="DT27" s="1">
        <v>2.7627110000000002E-3</v>
      </c>
      <c r="DU27">
        <v>0.9051226</v>
      </c>
      <c r="DV27">
        <v>0.77785740000000003</v>
      </c>
      <c r="DW27">
        <v>17.617100000000001</v>
      </c>
      <c r="DX27" s="1">
        <v>2.6368810000000002E-3</v>
      </c>
      <c r="DY27">
        <v>0.86237459999999999</v>
      </c>
      <c r="DZ27">
        <v>0.77786279999999997</v>
      </c>
      <c r="EA27">
        <v>12.54392</v>
      </c>
      <c r="EB27" s="1">
        <v>2.5179170000000002E-3</v>
      </c>
      <c r="EC27">
        <v>0.82162270000000004</v>
      </c>
      <c r="ED27">
        <v>0.77786089999999997</v>
      </c>
      <c r="EE27">
        <v>11.422610000000001</v>
      </c>
      <c r="EF27" s="1">
        <v>2.407438E-3</v>
      </c>
      <c r="EG27">
        <v>0.78388440000000004</v>
      </c>
      <c r="EH27">
        <v>0.77786880000000003</v>
      </c>
      <c r="EI27">
        <v>12.501139999999999</v>
      </c>
      <c r="EJ27" s="1">
        <v>2.3050309999999999E-3</v>
      </c>
      <c r="EK27">
        <v>0.74846029999999997</v>
      </c>
      <c r="EL27">
        <v>0.7778524</v>
      </c>
      <c r="EM27">
        <v>15.381589999999999</v>
      </c>
      <c r="EN27" s="1">
        <v>2.2070779999999999E-3</v>
      </c>
      <c r="EO27">
        <v>0.71507220000000005</v>
      </c>
      <c r="EP27">
        <v>0.77785179999999998</v>
      </c>
      <c r="EQ27">
        <v>21.149460000000001</v>
      </c>
      <c r="ER27" s="1">
        <v>2.1158349999999999E-3</v>
      </c>
      <c r="ES27">
        <v>0.6838921</v>
      </c>
      <c r="ET27">
        <v>0.77786650000000002</v>
      </c>
      <c r="EU27">
        <v>25.81446</v>
      </c>
      <c r="EV27" s="1">
        <v>2.0272150000000002E-3</v>
      </c>
      <c r="EW27">
        <v>0.65408509999999997</v>
      </c>
      <c r="EX27">
        <v>0.77786140000000004</v>
      </c>
      <c r="EY27">
        <v>23.486280000000001</v>
      </c>
      <c r="EZ27" s="1">
        <v>1.9424620000000001E-3</v>
      </c>
      <c r="FA27">
        <v>0.62548009999999998</v>
      </c>
      <c r="FB27">
        <v>0.77786129999999998</v>
      </c>
      <c r="FC27">
        <v>16.792929999999998</v>
      </c>
      <c r="FD27" s="1">
        <v>1.86436E-3</v>
      </c>
      <c r="FE27">
        <v>0.59929220000000005</v>
      </c>
      <c r="FF27">
        <v>0.77785850000000001</v>
      </c>
      <c r="FG27">
        <v>12.24784</v>
      </c>
      <c r="FH27" s="1">
        <v>1.7885310000000001E-3</v>
      </c>
      <c r="FI27">
        <v>0.57425079999999995</v>
      </c>
      <c r="FJ27">
        <v>0.7778621</v>
      </c>
      <c r="FK27">
        <v>11.50972</v>
      </c>
      <c r="FL27" s="1">
        <v>1.716116E-3</v>
      </c>
      <c r="FM27">
        <v>0.5501682</v>
      </c>
      <c r="FN27">
        <v>0.77785859999999996</v>
      </c>
      <c r="FO27">
        <v>13.48873</v>
      </c>
      <c r="FP27" s="1">
        <v>1.6478599999999999E-3</v>
      </c>
      <c r="FQ27">
        <v>0.52785349999999998</v>
      </c>
      <c r="FR27">
        <v>0.77785950000000004</v>
      </c>
      <c r="FS27">
        <v>16.56439</v>
      </c>
      <c r="FT27" s="1">
        <v>1.582113E-3</v>
      </c>
      <c r="FU27">
        <v>0.50640589999999996</v>
      </c>
      <c r="FV27">
        <v>0.77785979999999999</v>
      </c>
      <c r="FW27">
        <v>19.030840000000001</v>
      </c>
      <c r="FX27" s="1">
        <v>1.5218849999999999E-3</v>
      </c>
      <c r="FY27">
        <v>0.48666169999999997</v>
      </c>
      <c r="FZ27">
        <v>0.77785870000000001</v>
      </c>
      <c r="GA27">
        <v>18.7102</v>
      </c>
      <c r="GB27" s="1">
        <v>1.462061E-3</v>
      </c>
      <c r="GC27">
        <v>0.46742879999999998</v>
      </c>
      <c r="GD27">
        <v>0.77786140000000004</v>
      </c>
      <c r="GE27">
        <v>16.258400000000002</v>
      </c>
      <c r="GF27" s="1">
        <v>1.4058919999999999E-3</v>
      </c>
      <c r="GG27">
        <v>0.4492466</v>
      </c>
      <c r="GH27">
        <v>0.77786770000000005</v>
      </c>
      <c r="GI27">
        <v>13.38775</v>
      </c>
      <c r="GJ27" s="1">
        <v>1.353167E-3</v>
      </c>
      <c r="GK27">
        <v>0.43231170000000002</v>
      </c>
      <c r="GL27">
        <v>0.77785910000000003</v>
      </c>
      <c r="GM27">
        <v>11.701230000000001</v>
      </c>
      <c r="GN27">
        <v>1.299269E-3</v>
      </c>
      <c r="GO27">
        <v>0.41502810000000001</v>
      </c>
      <c r="GP27">
        <v>0.77785899999999997</v>
      </c>
      <c r="GQ27">
        <v>11.541370000000001</v>
      </c>
      <c r="GR27" s="1">
        <v>1.2519779999999999E-3</v>
      </c>
      <c r="GS27">
        <v>0.39980929999999998</v>
      </c>
      <c r="GT27">
        <v>0.77785490000000002</v>
      </c>
      <c r="GU27">
        <v>14.3302</v>
      </c>
      <c r="GV27" s="1">
        <v>1.2054710000000001E-3</v>
      </c>
      <c r="GW27">
        <v>0.38495780000000002</v>
      </c>
      <c r="GX27">
        <v>0.77786120000000003</v>
      </c>
      <c r="GY27">
        <v>18.563410000000001</v>
      </c>
      <c r="GZ27" s="1">
        <v>1.160529E-3</v>
      </c>
      <c r="HA27">
        <v>0.37055460000000001</v>
      </c>
      <c r="HB27">
        <v>0.77785870000000001</v>
      </c>
      <c r="HC27">
        <v>21.921959999999999</v>
      </c>
      <c r="HD27" s="1">
        <v>1.118097E-3</v>
      </c>
      <c r="HE27">
        <v>0.3569638</v>
      </c>
      <c r="HF27">
        <v>0.77785820000000006</v>
      </c>
      <c r="HG27">
        <v>22.720600000000001</v>
      </c>
      <c r="HH27" s="1">
        <v>1.076589E-3</v>
      </c>
      <c r="HI27">
        <v>0.34372029999999998</v>
      </c>
      <c r="HJ27">
        <v>0.77786140000000004</v>
      </c>
      <c r="HK27">
        <v>19.452459999999999</v>
      </c>
      <c r="HL27" s="1">
        <v>1.037844E-3</v>
      </c>
      <c r="HM27">
        <v>0.33130310000000002</v>
      </c>
      <c r="HN27">
        <v>0.77786500000000003</v>
      </c>
      <c r="HO27">
        <v>14.61449</v>
      </c>
      <c r="HP27" s="1">
        <v>1.00077E-3</v>
      </c>
      <c r="HQ27">
        <v>0.31948320000000002</v>
      </c>
      <c r="HR27">
        <v>0.77785820000000006</v>
      </c>
      <c r="HS27">
        <v>12.08605</v>
      </c>
      <c r="HT27" s="1">
        <v>9.6678520000000002E-4</v>
      </c>
      <c r="HU27">
        <v>0.30862909999999999</v>
      </c>
      <c r="HV27">
        <v>0.77785910000000003</v>
      </c>
      <c r="HW27">
        <v>11.942080000000001</v>
      </c>
      <c r="HX27" s="1">
        <v>9.3079380000000002E-4</v>
      </c>
      <c r="HY27">
        <v>0.29718149999999999</v>
      </c>
      <c r="HZ27">
        <v>0.77785519999999997</v>
      </c>
      <c r="IA27">
        <v>15.16794</v>
      </c>
      <c r="IB27" s="1">
        <v>8.9755779999999995E-4</v>
      </c>
      <c r="IC27">
        <v>0.28652159999999999</v>
      </c>
      <c r="ID27">
        <v>0.77785610000000005</v>
      </c>
      <c r="IE27">
        <v>22.083159999999999</v>
      </c>
      <c r="IF27" s="1">
        <v>8.6703819999999995E-4</v>
      </c>
      <c r="IG27">
        <v>0.27677659999999998</v>
      </c>
      <c r="IH27">
        <v>0.77786239999999995</v>
      </c>
      <c r="II27">
        <v>28.99248</v>
      </c>
      <c r="IJ27" s="1">
        <v>8.3722910000000002E-4</v>
      </c>
      <c r="IK27">
        <v>0.26726339999999998</v>
      </c>
      <c r="IL27">
        <v>0.77786650000000002</v>
      </c>
      <c r="IM27">
        <v>29.821090000000002</v>
      </c>
      <c r="IN27" s="1">
        <v>8.0850810000000003E-4</v>
      </c>
      <c r="IO27">
        <v>0.2580711</v>
      </c>
      <c r="IP27">
        <v>0.77786429999999995</v>
      </c>
      <c r="IQ27">
        <v>23.54871</v>
      </c>
      <c r="IR27" s="1">
        <v>7.8181349999999997E-4</v>
      </c>
      <c r="IS27">
        <v>0.24953729999999999</v>
      </c>
      <c r="IT27">
        <v>0.77786250000000001</v>
      </c>
      <c r="IU27">
        <v>15.99732</v>
      </c>
      <c r="IV27" s="1">
        <v>7.5524149999999998E-4</v>
      </c>
      <c r="IW27">
        <v>0.24105070000000001</v>
      </c>
      <c r="IX27">
        <v>0.77786900000000003</v>
      </c>
      <c r="IY27">
        <v>12.259180000000001</v>
      </c>
      <c r="IZ27" s="1">
        <v>7.2971989999999997E-4</v>
      </c>
      <c r="JA27">
        <v>0.2329135</v>
      </c>
      <c r="JB27">
        <v>0.77785769999999999</v>
      </c>
      <c r="JC27">
        <v>11.73316</v>
      </c>
      <c r="JD27" s="1">
        <v>7.056702E-4</v>
      </c>
      <c r="JE27">
        <v>0.22527820000000001</v>
      </c>
      <c r="JF27">
        <v>0.77786319999999998</v>
      </c>
      <c r="JG27">
        <v>14.176920000000001</v>
      </c>
      <c r="JH27" s="1">
        <v>6.8305809999999998E-4</v>
      </c>
      <c r="JI27">
        <v>0.2179635</v>
      </c>
      <c r="JJ27">
        <v>0.77785890000000002</v>
      </c>
      <c r="JK27">
        <v>17.379270000000002</v>
      </c>
      <c r="JL27" s="1">
        <v>6.5978119999999998E-4</v>
      </c>
      <c r="JM27">
        <v>0.21068590000000001</v>
      </c>
      <c r="JN27">
        <v>0.77786979999999994</v>
      </c>
      <c r="JO27">
        <v>17.405470000000001</v>
      </c>
      <c r="JP27" s="1">
        <v>6.3688700000000004E-4</v>
      </c>
      <c r="JQ27">
        <v>0.20390810000000001</v>
      </c>
      <c r="JR27">
        <v>0.77785519999999997</v>
      </c>
      <c r="JS27">
        <v>15.093349999999999</v>
      </c>
      <c r="JT27" s="1">
        <v>6.1472879999999999E-4</v>
      </c>
      <c r="JU27">
        <v>0.1973279</v>
      </c>
      <c r="JV27">
        <v>0.77785539999999997</v>
      </c>
      <c r="JW27">
        <v>13.78584</v>
      </c>
      <c r="JX27" s="1">
        <v>5.9339959999999998E-4</v>
      </c>
      <c r="JY27">
        <v>0.19091150000000001</v>
      </c>
      <c r="JZ27">
        <v>0.77786279999999997</v>
      </c>
      <c r="KA27">
        <v>12.71184</v>
      </c>
      <c r="KB27" s="1">
        <v>5.7307430000000002E-4</v>
      </c>
      <c r="KC27">
        <v>0.18479889999999999</v>
      </c>
      <c r="KD27">
        <v>0.77785979999999999</v>
      </c>
      <c r="KE27">
        <v>11.94333</v>
      </c>
      <c r="KF27" s="1">
        <v>5.5352959999999997E-4</v>
      </c>
      <c r="KG27">
        <v>0.17889079999999999</v>
      </c>
      <c r="KH27">
        <v>0.77785470000000001</v>
      </c>
      <c r="KI27">
        <v>11.816879999999999</v>
      </c>
      <c r="KJ27" s="1">
        <v>5.3469889999999999E-4</v>
      </c>
      <c r="KK27">
        <v>0.17313390000000001</v>
      </c>
      <c r="KL27">
        <v>0.77785349999999998</v>
      </c>
      <c r="KM27">
        <v>14.228859999999999</v>
      </c>
      <c r="KN27" s="1">
        <v>5.1707830000000002E-4</v>
      </c>
      <c r="KO27">
        <v>0.16775390000000001</v>
      </c>
      <c r="KP27">
        <v>0.77786359999999999</v>
      </c>
      <c r="KQ27">
        <v>20.974409999999999</v>
      </c>
      <c r="KR27" s="1">
        <v>4.9968910000000003E-4</v>
      </c>
      <c r="KS27">
        <v>0.1624032</v>
      </c>
      <c r="KT27">
        <v>0.77786949999999999</v>
      </c>
      <c r="KU27">
        <v>29.25393</v>
      </c>
      <c r="KV27" s="1">
        <v>4.8280890000000003E-4</v>
      </c>
      <c r="KW27">
        <v>0.15721560000000001</v>
      </c>
      <c r="KX27">
        <v>0.77786840000000002</v>
      </c>
      <c r="KY27">
        <v>31.779389999999999</v>
      </c>
      <c r="KZ27" s="1">
        <v>4.669327E-4</v>
      </c>
      <c r="LA27">
        <v>0.1523147</v>
      </c>
      <c r="LB27">
        <v>0.77785850000000001</v>
      </c>
      <c r="LC27">
        <v>25.62398</v>
      </c>
      <c r="LD27" s="1">
        <v>4.513381E-4</v>
      </c>
      <c r="LE27">
        <v>0.14745559999999999</v>
      </c>
      <c r="LF27">
        <v>0.77785309999999996</v>
      </c>
      <c r="LG27">
        <v>17.032060000000001</v>
      </c>
      <c r="LH27" s="1">
        <v>4.3667370000000002E-4</v>
      </c>
      <c r="LI27">
        <v>0.1428874</v>
      </c>
      <c r="LJ27">
        <v>0.77785820000000006</v>
      </c>
      <c r="LK27">
        <v>12.603999999999999</v>
      </c>
      <c r="LL27" s="1">
        <v>4.223931E-4</v>
      </c>
      <c r="LM27">
        <v>0.13842180000000001</v>
      </c>
      <c r="LN27">
        <v>0.77786169999999999</v>
      </c>
      <c r="LO27">
        <v>11.75942</v>
      </c>
      <c r="LP27" s="1">
        <v>4.0915029999999999E-4</v>
      </c>
      <c r="LQ27">
        <v>0.1342642</v>
      </c>
      <c r="LR27">
        <v>0.7778621</v>
      </c>
      <c r="LS27">
        <v>13.27819</v>
      </c>
      <c r="LT27" s="1">
        <v>3.9619200000000002E-4</v>
      </c>
      <c r="LU27">
        <v>0.13020180000000001</v>
      </c>
      <c r="LV27">
        <v>0.77785099999999996</v>
      </c>
      <c r="LW27">
        <v>16.328009999999999</v>
      </c>
      <c r="LX27" s="1">
        <v>3.8318210000000001E-4</v>
      </c>
      <c r="LY27">
        <v>0.12611</v>
      </c>
      <c r="LZ27">
        <v>0.77787209999999996</v>
      </c>
      <c r="MA27">
        <v>18.236160000000002</v>
      </c>
      <c r="MB27" s="1">
        <v>3.7066429999999998E-4</v>
      </c>
      <c r="MC27">
        <v>0.12216050000000001</v>
      </c>
      <c r="MD27">
        <v>0.77786120000000003</v>
      </c>
      <c r="ME27">
        <v>18.05968</v>
      </c>
      <c r="MF27" s="1">
        <v>3.5873859999999998E-4</v>
      </c>
      <c r="MG27">
        <v>0.1183757</v>
      </c>
      <c r="MH27">
        <v>0.77785859999999996</v>
      </c>
      <c r="MI27">
        <v>16.64171</v>
      </c>
      <c r="MJ27" s="1">
        <v>3.4781720000000001E-4</v>
      </c>
      <c r="MK27">
        <v>0.114915</v>
      </c>
      <c r="ML27">
        <v>0.77786069999999996</v>
      </c>
      <c r="MM27">
        <v>14.227309999999999</v>
      </c>
      <c r="MN27" s="1">
        <v>3.368383E-4</v>
      </c>
      <c r="MO27">
        <v>0.11145380000000001</v>
      </c>
      <c r="MP27">
        <v>0.77785329999999997</v>
      </c>
      <c r="MQ27">
        <v>12.144299999999999</v>
      </c>
      <c r="MR27" s="1">
        <v>3.256976E-4</v>
      </c>
      <c r="MS27">
        <v>0.107946</v>
      </c>
      <c r="MT27">
        <v>0.77785950000000004</v>
      </c>
      <c r="MU27">
        <v>11.83691</v>
      </c>
      <c r="MV27" s="1">
        <v>3.1568870000000003E-4</v>
      </c>
      <c r="MW27">
        <v>0.1047849</v>
      </c>
      <c r="MX27">
        <v>0.77786100000000002</v>
      </c>
      <c r="MY27">
        <v>13.856859999999999</v>
      </c>
      <c r="MZ27" s="1">
        <v>3.0572439999999998E-4</v>
      </c>
      <c r="NA27">
        <v>0.10163030000000001</v>
      </c>
      <c r="NB27">
        <v>0.77785870000000001</v>
      </c>
      <c r="NC27">
        <v>16.599039999999999</v>
      </c>
      <c r="ND27" s="1">
        <v>2.9599059999999998E-4</v>
      </c>
      <c r="NE27" s="1">
        <v>9.8535929999999994E-2</v>
      </c>
      <c r="NF27">
        <v>0.77785300000000002</v>
      </c>
      <c r="NG27">
        <v>19.679849999999998</v>
      </c>
      <c r="NH27" s="1">
        <v>2.8682609999999999E-4</v>
      </c>
      <c r="NI27" s="1">
        <v>9.560871E-2</v>
      </c>
      <c r="NJ27">
        <v>0.77785260000000001</v>
      </c>
      <c r="NK27">
        <v>22.874120000000001</v>
      </c>
      <c r="NL27" s="1">
        <v>2.781056E-4</v>
      </c>
      <c r="NM27" s="1">
        <v>9.2846360000000003E-2</v>
      </c>
      <c r="NN27">
        <v>0.77786370000000005</v>
      </c>
      <c r="NO27">
        <v>22.819959999999998</v>
      </c>
      <c r="NP27" s="1">
        <v>2.690627E-4</v>
      </c>
      <c r="NQ27" s="1">
        <v>8.993835E-2</v>
      </c>
      <c r="NR27">
        <v>0.77786909999999998</v>
      </c>
      <c r="NS27">
        <v>17.70112</v>
      </c>
      <c r="NT27" s="1">
        <v>2.6081409999999998E-4</v>
      </c>
      <c r="NU27" s="1">
        <v>8.7294090000000005E-2</v>
      </c>
      <c r="NV27">
        <v>0.77785910000000003</v>
      </c>
      <c r="NW27">
        <v>13.079470000000001</v>
      </c>
      <c r="NX27" s="1">
        <v>2.5281799999999998E-4</v>
      </c>
      <c r="NY27" s="1">
        <v>8.4716819999999998E-2</v>
      </c>
      <c r="NZ27">
        <v>0.77786869999999997</v>
      </c>
      <c r="OA27">
        <v>11.88523</v>
      </c>
      <c r="OB27" s="1">
        <v>2.4494609999999999E-4</v>
      </c>
      <c r="OC27" s="1">
        <v>8.2189689999999996E-2</v>
      </c>
      <c r="OD27">
        <v>0.77785780000000004</v>
      </c>
      <c r="OE27">
        <v>13.75493</v>
      </c>
      <c r="OF27" s="1">
        <v>2.376096E-4</v>
      </c>
      <c r="OG27" s="1">
        <v>7.9798480000000005E-2</v>
      </c>
      <c r="OH27">
        <v>0.77786469999999996</v>
      </c>
      <c r="OI27">
        <v>16.06561</v>
      </c>
      <c r="OJ27" s="1">
        <v>2.302766E-4</v>
      </c>
      <c r="OK27" s="1">
        <v>7.7422110000000002E-2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0.70175670000000001</v>
      </c>
      <c r="G28">
        <v>10.93445</v>
      </c>
      <c r="H28">
        <v>104.3167</v>
      </c>
      <c r="I28">
        <v>45710.080000000002</v>
      </c>
      <c r="J28">
        <v>0.70212629999999998</v>
      </c>
      <c r="K28">
        <v>12.230589999999999</v>
      </c>
      <c r="L28">
        <v>2.7239650000000002</v>
      </c>
      <c r="M28">
        <v>1379.6780000000001</v>
      </c>
      <c r="N28">
        <v>0.70273209999999997</v>
      </c>
      <c r="O28">
        <v>12.996409999999999</v>
      </c>
      <c r="P28" s="1">
        <v>9.0408210000000003E-2</v>
      </c>
      <c r="Q28">
        <v>40.563749999999999</v>
      </c>
      <c r="R28">
        <v>0.70317969999999996</v>
      </c>
      <c r="S28">
        <v>14.082269999999999</v>
      </c>
      <c r="T28" s="1">
        <v>3.3781360000000003E-2</v>
      </c>
      <c r="U28">
        <v>12.574619999999999</v>
      </c>
      <c r="V28">
        <v>0.70345040000000003</v>
      </c>
      <c r="W28">
        <v>15.168659999999999</v>
      </c>
      <c r="X28" s="1">
        <v>2.6349689999999999E-2</v>
      </c>
      <c r="Y28">
        <v>9.6246299999999998</v>
      </c>
      <c r="Z28">
        <v>0.7036173</v>
      </c>
      <c r="AA28">
        <v>14.518420000000001</v>
      </c>
      <c r="AB28" s="1">
        <v>2.2530959999999999E-2</v>
      </c>
      <c r="AC28">
        <v>8.1765469999999993</v>
      </c>
      <c r="AD28">
        <v>0.70369340000000002</v>
      </c>
      <c r="AE28">
        <v>12.4954</v>
      </c>
      <c r="AF28" s="1">
        <v>2.003833E-2</v>
      </c>
      <c r="AG28">
        <v>7.2378260000000001</v>
      </c>
      <c r="AH28">
        <v>0.70348029999999995</v>
      </c>
      <c r="AI28">
        <v>11.0296</v>
      </c>
      <c r="AJ28">
        <v>1.847362E-2</v>
      </c>
      <c r="AK28">
        <v>6.6363269999999996</v>
      </c>
      <c r="AL28">
        <v>0.70159769999999999</v>
      </c>
      <c r="AM28">
        <v>11.1142</v>
      </c>
      <c r="AN28" s="1">
        <v>2.3699189999999998E-2</v>
      </c>
      <c r="AO28">
        <v>8.2826979999999999</v>
      </c>
      <c r="AP28">
        <v>0.69845800000000002</v>
      </c>
      <c r="AQ28">
        <v>13.441789999999999</v>
      </c>
      <c r="AR28" s="1">
        <v>3.3441110000000003E-2</v>
      </c>
      <c r="AS28">
        <v>11.832459999999999</v>
      </c>
      <c r="AT28">
        <v>0.69502850000000005</v>
      </c>
      <c r="AU28">
        <v>17.00769</v>
      </c>
      <c r="AV28">
        <v>3.7271310000000002E-2</v>
      </c>
      <c r="AW28">
        <v>13.36806</v>
      </c>
      <c r="AX28">
        <v>0.69164590000000004</v>
      </c>
      <c r="AY28">
        <v>19.87565</v>
      </c>
      <c r="AZ28" s="1">
        <v>3.6467850000000003E-2</v>
      </c>
      <c r="BA28">
        <v>13.18693</v>
      </c>
      <c r="BB28">
        <v>0.68823429999999997</v>
      </c>
      <c r="BC28">
        <v>20.538959999999999</v>
      </c>
      <c r="BD28" s="1">
        <v>3.3606690000000002E-2</v>
      </c>
      <c r="BE28">
        <v>12.20452</v>
      </c>
      <c r="BF28">
        <v>0.68465790000000004</v>
      </c>
      <c r="BG28">
        <v>18.0364</v>
      </c>
      <c r="BH28" s="1">
        <v>3.003107E-2</v>
      </c>
      <c r="BI28">
        <v>10.95454</v>
      </c>
      <c r="BJ28">
        <v>0.68079000000000001</v>
      </c>
      <c r="BK28">
        <v>14.177809999999999</v>
      </c>
      <c r="BL28" s="1">
        <v>2.6479369999999999E-2</v>
      </c>
      <c r="BM28">
        <v>9.6853689999999997</v>
      </c>
      <c r="BN28">
        <v>0.67764979999999997</v>
      </c>
      <c r="BO28">
        <v>11.810409999999999</v>
      </c>
      <c r="BP28" s="1">
        <v>2.336042E-2</v>
      </c>
      <c r="BQ28">
        <v>8.5713039999999996</v>
      </c>
      <c r="BR28">
        <v>0.67653319999999995</v>
      </c>
      <c r="BS28">
        <v>11.312329999999999</v>
      </c>
      <c r="BT28">
        <v>1.9076300000000001E-2</v>
      </c>
      <c r="BU28">
        <v>7.0555820000000002</v>
      </c>
      <c r="BV28">
        <v>0.67661400000000005</v>
      </c>
      <c r="BW28">
        <v>12.78401</v>
      </c>
      <c r="BX28" s="1">
        <v>1.3367459999999999E-2</v>
      </c>
      <c r="BY28">
        <v>4.972029</v>
      </c>
      <c r="BZ28">
        <v>0.67708860000000004</v>
      </c>
      <c r="CA28">
        <v>14.77304</v>
      </c>
      <c r="CB28" s="1">
        <v>9.0727199999999994E-3</v>
      </c>
      <c r="CC28">
        <v>3.3607070000000001</v>
      </c>
      <c r="CD28">
        <v>0.67751689999999998</v>
      </c>
      <c r="CE28">
        <v>15.82267</v>
      </c>
      <c r="CF28" s="1">
        <v>6.6563680000000002E-3</v>
      </c>
      <c r="CG28">
        <v>2.4444530000000002</v>
      </c>
      <c r="CH28">
        <v>0.67779959999999995</v>
      </c>
      <c r="CI28">
        <v>15.4826</v>
      </c>
      <c r="CJ28" s="1">
        <v>5.3521920000000004E-3</v>
      </c>
      <c r="CK28">
        <v>1.9509909999999999</v>
      </c>
      <c r="CL28">
        <v>0.67797589999999996</v>
      </c>
      <c r="CM28">
        <v>14.123670000000001</v>
      </c>
      <c r="CN28" s="1">
        <v>4.6273160000000002E-3</v>
      </c>
      <c r="CO28">
        <v>1.677656</v>
      </c>
      <c r="CP28">
        <v>0.67807830000000002</v>
      </c>
      <c r="CQ28">
        <v>12.16921</v>
      </c>
      <c r="CR28" s="1">
        <v>4.1675260000000004E-3</v>
      </c>
      <c r="CS28">
        <v>1.5058750000000001</v>
      </c>
      <c r="CT28">
        <v>0.67809799999999998</v>
      </c>
      <c r="CU28">
        <v>11.26934</v>
      </c>
      <c r="CV28" s="1">
        <v>3.8533619999999999E-3</v>
      </c>
      <c r="CW28">
        <v>1.389062</v>
      </c>
      <c r="CX28">
        <v>0.67814929999999995</v>
      </c>
      <c r="CY28">
        <v>11.382490000000001</v>
      </c>
      <c r="CZ28" s="1">
        <v>3.6050380000000001E-3</v>
      </c>
      <c r="DA28">
        <v>1.2974829999999999</v>
      </c>
      <c r="DB28">
        <v>0.67815769999999997</v>
      </c>
      <c r="DC28">
        <v>13.29673</v>
      </c>
      <c r="DD28" s="1">
        <v>3.402525E-3</v>
      </c>
      <c r="DE28">
        <v>1.2224889999999999</v>
      </c>
      <c r="DF28">
        <v>0.67816469999999995</v>
      </c>
      <c r="DG28">
        <v>16.99926</v>
      </c>
      <c r="DH28" s="1">
        <v>3.224785E-3</v>
      </c>
      <c r="DI28">
        <v>1.1569970000000001</v>
      </c>
      <c r="DJ28">
        <v>0.67819039999999997</v>
      </c>
      <c r="DK28">
        <v>22.0625</v>
      </c>
      <c r="DL28" s="1">
        <v>3.059347E-3</v>
      </c>
      <c r="DM28">
        <v>1.0960000000000001</v>
      </c>
      <c r="DN28">
        <v>0.67818040000000002</v>
      </c>
      <c r="DO28">
        <v>26.561240000000002</v>
      </c>
      <c r="DP28" s="1">
        <v>2.9147679999999999E-3</v>
      </c>
      <c r="DQ28">
        <v>1.0425359999999999</v>
      </c>
      <c r="DR28">
        <v>0.67818849999999997</v>
      </c>
      <c r="DS28">
        <v>25.12763</v>
      </c>
      <c r="DT28" s="1">
        <v>2.777467E-3</v>
      </c>
      <c r="DU28">
        <v>0.99139160000000004</v>
      </c>
      <c r="DV28">
        <v>0.67818129999999999</v>
      </c>
      <c r="DW28">
        <v>18.413150000000002</v>
      </c>
      <c r="DX28" s="1">
        <v>2.6514440000000002E-3</v>
      </c>
      <c r="DY28">
        <v>0.94476009999999999</v>
      </c>
      <c r="DZ28">
        <v>0.67818020000000001</v>
      </c>
      <c r="EA28">
        <v>12.91611</v>
      </c>
      <c r="EB28" s="1">
        <v>2.5316520000000001E-3</v>
      </c>
      <c r="EC28">
        <v>0.90010559999999995</v>
      </c>
      <c r="ED28">
        <v>0.67817819999999995</v>
      </c>
      <c r="EE28">
        <v>11.47419</v>
      </c>
      <c r="EF28" s="1">
        <v>2.4212909999999999E-3</v>
      </c>
      <c r="EG28">
        <v>0.85893779999999997</v>
      </c>
      <c r="EH28">
        <v>0.67818219999999996</v>
      </c>
      <c r="EI28">
        <v>12.50285</v>
      </c>
      <c r="EJ28" s="1">
        <v>2.3166440000000001E-3</v>
      </c>
      <c r="EK28">
        <v>0.81954720000000003</v>
      </c>
      <c r="EL28">
        <v>0.67817340000000004</v>
      </c>
      <c r="EM28">
        <v>15.48015</v>
      </c>
      <c r="EN28" s="1">
        <v>2.21923E-3</v>
      </c>
      <c r="EO28">
        <v>0.78332559999999996</v>
      </c>
      <c r="EP28">
        <v>0.67817280000000002</v>
      </c>
      <c r="EQ28">
        <v>21.321190000000001</v>
      </c>
      <c r="ER28" s="1">
        <v>2.1266050000000002E-3</v>
      </c>
      <c r="ES28">
        <v>0.74885690000000005</v>
      </c>
      <c r="ET28">
        <v>0.67818109999999998</v>
      </c>
      <c r="EU28">
        <v>26.18882</v>
      </c>
      <c r="EV28" s="1">
        <v>2.0378409999999999E-3</v>
      </c>
      <c r="EW28">
        <v>0.71634260000000005</v>
      </c>
      <c r="EX28">
        <v>0.67818149999999999</v>
      </c>
      <c r="EY28">
        <v>24.123449999999998</v>
      </c>
      <c r="EZ28" s="1">
        <v>1.9521009999999999E-3</v>
      </c>
      <c r="FA28">
        <v>0.68486619999999998</v>
      </c>
      <c r="FB28">
        <v>0.67817839999999996</v>
      </c>
      <c r="FC28">
        <v>17.533539999999999</v>
      </c>
      <c r="FD28" s="1">
        <v>1.873162E-3</v>
      </c>
      <c r="FE28">
        <v>0.65602899999999997</v>
      </c>
      <c r="FF28">
        <v>0.67817709999999998</v>
      </c>
      <c r="FG28">
        <v>12.55768</v>
      </c>
      <c r="FH28" s="1">
        <v>1.7976789999999999E-3</v>
      </c>
      <c r="FI28">
        <v>0.62882819999999995</v>
      </c>
      <c r="FJ28">
        <v>0.67817959999999999</v>
      </c>
      <c r="FK28">
        <v>11.55373</v>
      </c>
      <c r="FL28" s="1">
        <v>1.724153E-3</v>
      </c>
      <c r="FM28">
        <v>0.60222070000000005</v>
      </c>
      <c r="FN28">
        <v>0.67817669999999997</v>
      </c>
      <c r="FO28">
        <v>13.49639</v>
      </c>
      <c r="FP28" s="1">
        <v>1.656074E-3</v>
      </c>
      <c r="FQ28">
        <v>0.57793899999999998</v>
      </c>
      <c r="FR28">
        <v>0.67817550000000004</v>
      </c>
      <c r="FS28">
        <v>16.628990000000002</v>
      </c>
      <c r="FT28" s="1">
        <v>1.589732E-3</v>
      </c>
      <c r="FU28">
        <v>0.55435999999999996</v>
      </c>
      <c r="FV28">
        <v>0.67818279999999997</v>
      </c>
      <c r="FW28">
        <v>19.25075</v>
      </c>
      <c r="FX28" s="1">
        <v>1.5283059999999999E-3</v>
      </c>
      <c r="FY28">
        <v>0.53244829999999999</v>
      </c>
      <c r="FZ28">
        <v>0.67817720000000004</v>
      </c>
      <c r="GA28">
        <v>19.06935</v>
      </c>
      <c r="GB28" s="1">
        <v>1.4689900000000001E-3</v>
      </c>
      <c r="GC28">
        <v>0.51167669999999998</v>
      </c>
      <c r="GD28">
        <v>0.67817830000000001</v>
      </c>
      <c r="GE28">
        <v>16.63747</v>
      </c>
      <c r="GF28" s="1">
        <v>1.412075E-3</v>
      </c>
      <c r="GG28">
        <v>0.49162260000000002</v>
      </c>
      <c r="GH28">
        <v>0.67818219999999996</v>
      </c>
      <c r="GI28">
        <v>13.65624</v>
      </c>
      <c r="GJ28" s="1">
        <v>1.3591549999999999E-3</v>
      </c>
      <c r="GK28">
        <v>0.47309020000000002</v>
      </c>
      <c r="GL28">
        <v>0.67817740000000004</v>
      </c>
      <c r="GM28">
        <v>11.813689999999999</v>
      </c>
      <c r="GN28" s="1">
        <v>1.305156E-3</v>
      </c>
      <c r="GO28">
        <v>0.45424439999999999</v>
      </c>
      <c r="GP28">
        <v>0.67817799999999995</v>
      </c>
      <c r="GQ28">
        <v>11.56273</v>
      </c>
      <c r="GR28" s="1">
        <v>1.2573269999999999E-3</v>
      </c>
      <c r="GS28">
        <v>0.43744559999999999</v>
      </c>
      <c r="GT28">
        <v>0.67817799999999995</v>
      </c>
      <c r="GU28">
        <v>14.352259999999999</v>
      </c>
      <c r="GV28" s="1">
        <v>1.2109390000000001E-3</v>
      </c>
      <c r="GW28">
        <v>0.421315</v>
      </c>
      <c r="GX28">
        <v>0.67818369999999994</v>
      </c>
      <c r="GY28">
        <v>18.601379999999999</v>
      </c>
      <c r="GZ28" s="1">
        <v>1.1654949999999999E-3</v>
      </c>
      <c r="HA28">
        <v>0.40546169999999998</v>
      </c>
      <c r="HB28">
        <v>0.67817709999999998</v>
      </c>
      <c r="HC28">
        <v>22.278829999999999</v>
      </c>
      <c r="HD28" s="1">
        <v>1.122863E-3</v>
      </c>
      <c r="HE28">
        <v>0.39057209999999998</v>
      </c>
      <c r="HF28">
        <v>0.67817669999999997</v>
      </c>
      <c r="HG28">
        <v>23.156960000000002</v>
      </c>
      <c r="HH28" s="1">
        <v>1.0812599999999999E-3</v>
      </c>
      <c r="HI28">
        <v>0.37610739999999998</v>
      </c>
      <c r="HJ28">
        <v>0.67817859999999996</v>
      </c>
      <c r="HK28">
        <v>20.015070000000001</v>
      </c>
      <c r="HL28" s="1">
        <v>1.0420850000000001E-3</v>
      </c>
      <c r="HM28">
        <v>0.3624309</v>
      </c>
      <c r="HN28">
        <v>0.67817280000000002</v>
      </c>
      <c r="HO28">
        <v>15.093780000000001</v>
      </c>
      <c r="HP28" s="1">
        <v>1.0050020000000001E-3</v>
      </c>
      <c r="HQ28">
        <v>0.34955239999999999</v>
      </c>
      <c r="HR28">
        <v>0.67817660000000002</v>
      </c>
      <c r="HS28">
        <v>12.25085</v>
      </c>
      <c r="HT28" s="1">
        <v>9.7084440000000003E-4</v>
      </c>
      <c r="HU28">
        <v>0.33763520000000002</v>
      </c>
      <c r="HV28">
        <v>0.67817689999999997</v>
      </c>
      <c r="HW28">
        <v>11.98376</v>
      </c>
      <c r="HX28" s="1">
        <v>9.3490239999999996E-4</v>
      </c>
      <c r="HY28">
        <v>0.32519920000000002</v>
      </c>
      <c r="HZ28">
        <v>0.67817989999999995</v>
      </c>
      <c r="IA28">
        <v>15.211819999999999</v>
      </c>
      <c r="IB28" s="1">
        <v>9.0119970000000001E-4</v>
      </c>
      <c r="IC28">
        <v>0.31342730000000002</v>
      </c>
      <c r="ID28">
        <v>0.67818129999999999</v>
      </c>
      <c r="IE28">
        <v>22.219639999999998</v>
      </c>
      <c r="IF28" s="1">
        <v>8.7060489999999996E-4</v>
      </c>
      <c r="IG28">
        <v>0.30277110000000002</v>
      </c>
      <c r="IH28">
        <v>0.67817989999999995</v>
      </c>
      <c r="II28">
        <v>29.399979999999999</v>
      </c>
      <c r="IJ28" s="1">
        <v>8.4065590000000003E-4</v>
      </c>
      <c r="IK28">
        <v>0.29236580000000001</v>
      </c>
      <c r="IL28">
        <v>0.67817539999999998</v>
      </c>
      <c r="IM28">
        <v>30.579699999999999</v>
      </c>
      <c r="IN28" s="1">
        <v>8.1178390000000004E-4</v>
      </c>
      <c r="IO28">
        <v>0.28230329999999998</v>
      </c>
      <c r="IP28">
        <v>0.67818420000000001</v>
      </c>
      <c r="IQ28">
        <v>24.495999999999999</v>
      </c>
      <c r="IR28" s="1">
        <v>7.8480279999999997E-4</v>
      </c>
      <c r="IS28">
        <v>0.27289150000000001</v>
      </c>
      <c r="IT28">
        <v>0.67818020000000001</v>
      </c>
      <c r="IU28">
        <v>16.720479999999998</v>
      </c>
      <c r="IV28" s="1">
        <v>7.5819419999999997E-4</v>
      </c>
      <c r="IW28">
        <v>0.26363890000000001</v>
      </c>
      <c r="IX28">
        <v>0.67818250000000002</v>
      </c>
      <c r="IY28">
        <v>12.49389</v>
      </c>
      <c r="IZ28" s="1">
        <v>7.3260250000000001E-4</v>
      </c>
      <c r="JA28">
        <v>0.25475759999999997</v>
      </c>
      <c r="JB28">
        <v>0.67817039999999995</v>
      </c>
      <c r="JC28">
        <v>11.763809999999999</v>
      </c>
      <c r="JD28" s="1">
        <v>7.0858019999999996E-4</v>
      </c>
      <c r="JE28">
        <v>0.2464363</v>
      </c>
      <c r="JF28">
        <v>0.6781739</v>
      </c>
      <c r="JG28">
        <v>14.20476</v>
      </c>
      <c r="JH28" s="1">
        <v>6.8540919999999996E-4</v>
      </c>
      <c r="JI28">
        <v>0.2382804</v>
      </c>
      <c r="JJ28">
        <v>0.67817720000000004</v>
      </c>
      <c r="JK28">
        <v>17.375859999999999</v>
      </c>
      <c r="JL28" s="1">
        <v>6.6220660000000002E-4</v>
      </c>
      <c r="JM28">
        <v>0.23039109999999999</v>
      </c>
      <c r="JN28">
        <v>0.67818299999999998</v>
      </c>
      <c r="JO28">
        <v>17.715859999999999</v>
      </c>
      <c r="JP28" s="1">
        <v>6.3927869999999998E-4</v>
      </c>
      <c r="JQ28">
        <v>0.22298979999999999</v>
      </c>
      <c r="JR28">
        <v>0.67816940000000003</v>
      </c>
      <c r="JS28">
        <v>15.41211</v>
      </c>
      <c r="JT28" s="1">
        <v>6.1710949999999997E-4</v>
      </c>
      <c r="JU28">
        <v>0.215808</v>
      </c>
      <c r="JV28">
        <v>0.67817810000000001</v>
      </c>
      <c r="JW28">
        <v>13.96252</v>
      </c>
      <c r="JX28" s="1">
        <v>5.9553929999999996E-4</v>
      </c>
      <c r="JY28">
        <v>0.2087386</v>
      </c>
      <c r="JZ28">
        <v>0.67818460000000003</v>
      </c>
      <c r="KA28">
        <v>12.817600000000001</v>
      </c>
      <c r="KB28" s="1">
        <v>5.7523589999999999E-4</v>
      </c>
      <c r="KC28">
        <v>0.20208590000000001</v>
      </c>
      <c r="KD28">
        <v>0.67817850000000002</v>
      </c>
      <c r="KE28">
        <v>12.003410000000001</v>
      </c>
      <c r="KF28" s="1">
        <v>5.5567180000000004E-4</v>
      </c>
      <c r="KG28">
        <v>0.19564090000000001</v>
      </c>
      <c r="KH28">
        <v>0.67817959999999999</v>
      </c>
      <c r="KI28">
        <v>11.840669999999999</v>
      </c>
      <c r="KJ28" s="1">
        <v>5.3664800000000003E-4</v>
      </c>
      <c r="KK28">
        <v>0.18931210000000001</v>
      </c>
      <c r="KL28">
        <v>0.67817490000000002</v>
      </c>
      <c r="KM28">
        <v>14.26174</v>
      </c>
      <c r="KN28" s="1">
        <v>5.1897149999999997E-4</v>
      </c>
      <c r="KO28">
        <v>0.18342639999999999</v>
      </c>
      <c r="KP28">
        <v>0.67818500000000004</v>
      </c>
      <c r="KQ28">
        <v>21.08642</v>
      </c>
      <c r="KR28" s="1">
        <v>5.0143469999999995E-4</v>
      </c>
      <c r="KS28">
        <v>0.1775505</v>
      </c>
      <c r="KT28">
        <v>0.67817740000000004</v>
      </c>
      <c r="KU28">
        <v>29.598140000000001</v>
      </c>
      <c r="KV28" s="1">
        <v>4.8459520000000001E-4</v>
      </c>
      <c r="KW28">
        <v>0.17191670000000001</v>
      </c>
      <c r="KX28">
        <v>0.67818210000000001</v>
      </c>
      <c r="KY28">
        <v>32.473439999999997</v>
      </c>
      <c r="KZ28" s="1">
        <v>4.6869570000000001E-4</v>
      </c>
      <c r="LA28">
        <v>0.1665671</v>
      </c>
      <c r="LB28">
        <v>0.67817689999999997</v>
      </c>
      <c r="LC28">
        <v>26.634820000000001</v>
      </c>
      <c r="LD28" s="1">
        <v>4.530111E-4</v>
      </c>
      <c r="LE28">
        <v>0.1612468</v>
      </c>
      <c r="LF28">
        <v>0.67817439999999996</v>
      </c>
      <c r="LG28">
        <v>17.857330000000001</v>
      </c>
      <c r="LH28" s="1">
        <v>4.3824199999999998E-4</v>
      </c>
      <c r="LI28">
        <v>0.1562299</v>
      </c>
      <c r="LJ28">
        <v>0.67817689999999997</v>
      </c>
      <c r="LK28">
        <v>12.89635</v>
      </c>
      <c r="LL28" s="1">
        <v>4.2391340000000002E-4</v>
      </c>
      <c r="LM28">
        <v>0.15134829999999999</v>
      </c>
      <c r="LN28">
        <v>0.67818250000000002</v>
      </c>
      <c r="LO28">
        <v>11.797140000000001</v>
      </c>
      <c r="LP28" s="1">
        <v>4.1052640000000001E-4</v>
      </c>
      <c r="LQ28">
        <v>0.146762</v>
      </c>
      <c r="LR28">
        <v>0.67817970000000005</v>
      </c>
      <c r="LS28">
        <v>13.28598</v>
      </c>
      <c r="LT28" s="1">
        <v>3.9758639999999999E-4</v>
      </c>
      <c r="LU28">
        <v>0.14234469999999999</v>
      </c>
      <c r="LV28">
        <v>0.67817329999999998</v>
      </c>
      <c r="LW28">
        <v>16.37285</v>
      </c>
      <c r="LX28" s="1">
        <v>3.845904E-4</v>
      </c>
      <c r="LY28">
        <v>0.13789599999999999</v>
      </c>
      <c r="LZ28">
        <v>0.67818809999999996</v>
      </c>
      <c r="MA28">
        <v>18.385739999999998</v>
      </c>
      <c r="MB28" s="1">
        <v>3.7207910000000002E-4</v>
      </c>
      <c r="MC28">
        <v>0.13359589999999999</v>
      </c>
      <c r="MD28">
        <v>0.67818149999999999</v>
      </c>
      <c r="ME28">
        <v>18.43045</v>
      </c>
      <c r="MF28" s="1">
        <v>3.6002709999999999E-4</v>
      </c>
      <c r="MG28">
        <v>0.1294304</v>
      </c>
      <c r="MH28">
        <v>0.67817689999999997</v>
      </c>
      <c r="MI28">
        <v>16.906790000000001</v>
      </c>
      <c r="MJ28" s="1">
        <v>3.4897800000000001E-4</v>
      </c>
      <c r="MK28">
        <v>0.1256128</v>
      </c>
      <c r="ML28">
        <v>0.67817769999999999</v>
      </c>
      <c r="MM28">
        <v>14.504659999999999</v>
      </c>
      <c r="MN28" s="1">
        <v>3.3794990000000002E-4</v>
      </c>
      <c r="MO28">
        <v>0.12183330000000001</v>
      </c>
      <c r="MP28">
        <v>0.6781739</v>
      </c>
      <c r="MQ28">
        <v>12.2949</v>
      </c>
      <c r="MR28" s="1">
        <v>3.268592E-4</v>
      </c>
      <c r="MS28">
        <v>0.11803429999999999</v>
      </c>
      <c r="MT28">
        <v>0.67817760000000005</v>
      </c>
      <c r="MU28">
        <v>11.86191</v>
      </c>
      <c r="MV28" s="1">
        <v>3.1678130000000002E-4</v>
      </c>
      <c r="MW28">
        <v>0.11455410000000001</v>
      </c>
      <c r="MX28">
        <v>0.67817819999999995</v>
      </c>
      <c r="MY28">
        <v>13.852600000000001</v>
      </c>
      <c r="MZ28" s="1">
        <v>3.0683559999999997E-4</v>
      </c>
      <c r="NA28">
        <v>0.1111225</v>
      </c>
      <c r="NB28">
        <v>0.67817689999999997</v>
      </c>
      <c r="NC28">
        <v>16.679749999999999</v>
      </c>
      <c r="ND28" s="1">
        <v>2.9707829999999998E-4</v>
      </c>
      <c r="NE28">
        <v>0.10774590000000001</v>
      </c>
      <c r="NF28">
        <v>0.67817470000000002</v>
      </c>
      <c r="NG28">
        <v>19.907699999999998</v>
      </c>
      <c r="NH28" s="1">
        <v>2.8780489999999999E-4</v>
      </c>
      <c r="NI28">
        <v>0.10452060000000001</v>
      </c>
      <c r="NJ28">
        <v>0.67817419999999995</v>
      </c>
      <c r="NK28">
        <v>23.231929999999998</v>
      </c>
      <c r="NL28" s="1">
        <v>2.7912789999999998E-4</v>
      </c>
      <c r="NM28">
        <v>0.1015186</v>
      </c>
      <c r="NN28">
        <v>0.67818330000000004</v>
      </c>
      <c r="NO28">
        <v>23.243189999999998</v>
      </c>
      <c r="NP28" s="1">
        <v>2.7001670000000001E-4</v>
      </c>
      <c r="NQ28" s="1">
        <v>9.8331799999999997E-2</v>
      </c>
      <c r="NR28">
        <v>0.67818060000000002</v>
      </c>
      <c r="NS28">
        <v>18.319520000000001</v>
      </c>
      <c r="NT28" s="1">
        <v>2.6170860000000002E-4</v>
      </c>
      <c r="NU28" s="1">
        <v>9.5426510000000006E-2</v>
      </c>
      <c r="NV28">
        <v>0.67817799999999995</v>
      </c>
      <c r="NW28">
        <v>13.44487</v>
      </c>
      <c r="NX28" s="1">
        <v>2.5362980000000001E-4</v>
      </c>
      <c r="NY28" s="1">
        <v>9.2593919999999996E-2</v>
      </c>
      <c r="NZ28">
        <v>0.67818219999999996</v>
      </c>
      <c r="OA28">
        <v>11.941739999999999</v>
      </c>
      <c r="OB28" s="1">
        <v>2.4584580000000002E-4</v>
      </c>
      <c r="OC28" s="1">
        <v>8.9873700000000001E-2</v>
      </c>
      <c r="OD28">
        <v>0.67817669999999997</v>
      </c>
      <c r="OE28">
        <v>13.78341</v>
      </c>
      <c r="OF28" s="1">
        <v>2.3841760000000001E-4</v>
      </c>
      <c r="OG28" s="1">
        <v>8.7233050000000006E-2</v>
      </c>
      <c r="OH28">
        <v>0.67818409999999996</v>
      </c>
      <c r="OI28">
        <v>16.041920000000001</v>
      </c>
      <c r="OJ28" s="1">
        <v>2.3113579999999999E-4</v>
      </c>
      <c r="OK28" s="1">
        <v>8.4661790000000001E-2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0.69113749999999996</v>
      </c>
      <c r="G29">
        <v>10.935309999999999</v>
      </c>
      <c r="H29">
        <v>145.84809999999999</v>
      </c>
      <c r="I29">
        <v>65620.63</v>
      </c>
      <c r="J29">
        <v>0.69144570000000005</v>
      </c>
      <c r="K29">
        <v>12.211410000000001</v>
      </c>
      <c r="L29">
        <v>5.2000630000000001</v>
      </c>
      <c r="M29">
        <v>2814.05</v>
      </c>
      <c r="N29">
        <v>0.69200989999999996</v>
      </c>
      <c r="O29">
        <v>13.02765</v>
      </c>
      <c r="P29">
        <v>0.14384240000000001</v>
      </c>
      <c r="Q29">
        <v>74.724509999999995</v>
      </c>
      <c r="R29">
        <v>0.69244749999999999</v>
      </c>
      <c r="S29">
        <v>14.22444</v>
      </c>
      <c r="T29" s="1">
        <v>3.5928479999999999E-2</v>
      </c>
      <c r="U29">
        <v>14.41724</v>
      </c>
      <c r="V29">
        <v>0.69274659999999999</v>
      </c>
      <c r="W29">
        <v>15.280390000000001</v>
      </c>
      <c r="X29" s="1">
        <v>2.6993909999999999E-2</v>
      </c>
      <c r="Y29">
        <v>10.473240000000001</v>
      </c>
      <c r="Z29">
        <v>0.69288870000000002</v>
      </c>
      <c r="AA29">
        <v>14.71373</v>
      </c>
      <c r="AB29" s="1">
        <v>2.2905620000000002E-2</v>
      </c>
      <c r="AC29">
        <v>8.8216479999999997</v>
      </c>
      <c r="AD29">
        <v>0.69298459999999995</v>
      </c>
      <c r="AE29">
        <v>12.716379999999999</v>
      </c>
      <c r="AF29" s="1">
        <v>2.0290530000000001E-2</v>
      </c>
      <c r="AG29">
        <v>7.7761870000000002</v>
      </c>
      <c r="AH29">
        <v>0.69283059999999996</v>
      </c>
      <c r="AI29">
        <v>11.11515</v>
      </c>
      <c r="AJ29" s="1">
        <v>1.8584349999999999E-2</v>
      </c>
      <c r="AK29">
        <v>7.0862980000000002</v>
      </c>
      <c r="AL29">
        <v>0.69105179999999999</v>
      </c>
      <c r="AM29">
        <v>11.11036</v>
      </c>
      <c r="AN29" s="1">
        <v>2.258348E-2</v>
      </c>
      <c r="AO29">
        <v>8.3671439999999997</v>
      </c>
      <c r="AP29">
        <v>0.68798409999999999</v>
      </c>
      <c r="AQ29">
        <v>13.43472</v>
      </c>
      <c r="AR29" s="1">
        <v>3.2502509999999998E-2</v>
      </c>
      <c r="AS29">
        <v>12.15292</v>
      </c>
      <c r="AT29">
        <v>0.68458540000000001</v>
      </c>
      <c r="AU29">
        <v>17.06617</v>
      </c>
      <c r="AV29" s="1">
        <v>3.7055659999999997E-2</v>
      </c>
      <c r="AW29">
        <v>14.073040000000001</v>
      </c>
      <c r="AX29">
        <v>0.68127530000000003</v>
      </c>
      <c r="AY29">
        <v>20.149170000000002</v>
      </c>
      <c r="AZ29" s="1">
        <v>3.6696359999999997E-2</v>
      </c>
      <c r="BA29">
        <v>14.06889</v>
      </c>
      <c r="BB29">
        <v>0.67792090000000005</v>
      </c>
      <c r="BC29">
        <v>20.94481</v>
      </c>
      <c r="BD29" s="1">
        <v>3.3965339999999997E-2</v>
      </c>
      <c r="BE29">
        <v>13.09065</v>
      </c>
      <c r="BF29">
        <v>0.67472489999999996</v>
      </c>
      <c r="BG29">
        <v>18.505790000000001</v>
      </c>
      <c r="BH29" s="1">
        <v>3.048385E-2</v>
      </c>
      <c r="BI29">
        <v>11.805260000000001</v>
      </c>
      <c r="BJ29">
        <v>0.67081270000000004</v>
      </c>
      <c r="BK29">
        <v>14.6006</v>
      </c>
      <c r="BL29" s="1">
        <v>2.6858139999999999E-2</v>
      </c>
      <c r="BM29">
        <v>10.436389999999999</v>
      </c>
      <c r="BN29">
        <v>0.66766449999999999</v>
      </c>
      <c r="BO29">
        <v>11.984999999999999</v>
      </c>
      <c r="BP29" s="1">
        <v>2.3736989999999999E-2</v>
      </c>
      <c r="BQ29">
        <v>9.2525089999999999</v>
      </c>
      <c r="BR29">
        <v>0.66639020000000004</v>
      </c>
      <c r="BS29">
        <v>11.33539</v>
      </c>
      <c r="BT29" s="1">
        <v>1.971237E-2</v>
      </c>
      <c r="BU29">
        <v>7.7448420000000002</v>
      </c>
      <c r="BV29">
        <v>0.66637860000000004</v>
      </c>
      <c r="BW29">
        <v>12.806039999999999</v>
      </c>
      <c r="BX29" s="1">
        <v>1.403487E-2</v>
      </c>
      <c r="BY29">
        <v>5.5575799999999997</v>
      </c>
      <c r="BZ29">
        <v>0.66680450000000002</v>
      </c>
      <c r="CA29">
        <v>14.77422</v>
      </c>
      <c r="CB29" s="1">
        <v>9.5029850000000003E-3</v>
      </c>
      <c r="CC29">
        <v>3.752812</v>
      </c>
      <c r="CD29">
        <v>0.66723350000000003</v>
      </c>
      <c r="CE29">
        <v>16.041830000000001</v>
      </c>
      <c r="CF29" s="1">
        <v>6.8889479999999998E-3</v>
      </c>
      <c r="CG29">
        <v>2.6964790000000001</v>
      </c>
      <c r="CH29">
        <v>0.66747979999999996</v>
      </c>
      <c r="CI29">
        <v>15.66677</v>
      </c>
      <c r="CJ29" s="1">
        <v>5.4779709999999999E-3</v>
      </c>
      <c r="CK29">
        <v>2.1270180000000001</v>
      </c>
      <c r="CL29">
        <v>0.66766760000000003</v>
      </c>
      <c r="CM29">
        <v>14.35378</v>
      </c>
      <c r="CN29" s="1">
        <v>4.7008450000000004E-3</v>
      </c>
      <c r="CO29">
        <v>1.8142320000000001</v>
      </c>
      <c r="CP29">
        <v>0.66778669999999996</v>
      </c>
      <c r="CQ29">
        <v>12.356920000000001</v>
      </c>
      <c r="CR29" s="1">
        <v>4.2159140000000003E-3</v>
      </c>
      <c r="CS29">
        <v>1.621092</v>
      </c>
      <c r="CT29">
        <v>0.66780700000000004</v>
      </c>
      <c r="CU29">
        <v>11.32057</v>
      </c>
      <c r="CV29" s="1">
        <v>3.8882389999999999E-3</v>
      </c>
      <c r="CW29">
        <v>1.4911110000000001</v>
      </c>
      <c r="CX29">
        <v>0.66784569999999999</v>
      </c>
      <c r="CY29">
        <v>11.400510000000001</v>
      </c>
      <c r="CZ29" s="1">
        <v>3.6344289999999998E-3</v>
      </c>
      <c r="DA29">
        <v>1.3914070000000001</v>
      </c>
      <c r="DB29">
        <v>0.66785559999999999</v>
      </c>
      <c r="DC29">
        <v>13.319229999999999</v>
      </c>
      <c r="DD29" s="1">
        <v>3.426246E-3</v>
      </c>
      <c r="DE29">
        <v>1.3093539999999999</v>
      </c>
      <c r="DF29">
        <v>0.66786639999999997</v>
      </c>
      <c r="DG29">
        <v>17.092189999999999</v>
      </c>
      <c r="DH29" s="1">
        <v>3.2460340000000001E-3</v>
      </c>
      <c r="DI29">
        <v>1.238677</v>
      </c>
      <c r="DJ29">
        <v>0.66786109999999999</v>
      </c>
      <c r="DK29">
        <v>22.357810000000001</v>
      </c>
      <c r="DL29" s="1">
        <v>3.0789210000000001E-3</v>
      </c>
      <c r="DM29">
        <v>1.1732400000000001</v>
      </c>
      <c r="DN29">
        <v>0.66784730000000003</v>
      </c>
      <c r="DO29">
        <v>27.0474</v>
      </c>
      <c r="DP29" s="1">
        <v>2.9329960000000002E-3</v>
      </c>
      <c r="DQ29">
        <v>1.1157280000000001</v>
      </c>
      <c r="DR29">
        <v>0.66788550000000002</v>
      </c>
      <c r="DS29">
        <v>25.78623</v>
      </c>
      <c r="DT29" s="1">
        <v>2.7933099999999998E-3</v>
      </c>
      <c r="DU29">
        <v>1.060495</v>
      </c>
      <c r="DV29">
        <v>0.66788099999999995</v>
      </c>
      <c r="DW29">
        <v>19.285489999999999</v>
      </c>
      <c r="DX29" s="1">
        <v>2.6671389999999998E-3</v>
      </c>
      <c r="DY29">
        <v>1.010794</v>
      </c>
      <c r="DZ29">
        <v>0.66788210000000003</v>
      </c>
      <c r="EA29">
        <v>13.395429999999999</v>
      </c>
      <c r="EB29" s="1">
        <v>2.5467210000000001E-3</v>
      </c>
      <c r="EC29">
        <v>0.96307189999999998</v>
      </c>
      <c r="ED29">
        <v>0.66787909999999995</v>
      </c>
      <c r="EE29">
        <v>11.55477</v>
      </c>
      <c r="EF29" s="1">
        <v>2.4359939999999999E-3</v>
      </c>
      <c r="EG29">
        <v>0.91907240000000001</v>
      </c>
      <c r="EH29">
        <v>0.66787399999999997</v>
      </c>
      <c r="EI29">
        <v>12.51342</v>
      </c>
      <c r="EJ29" s="1">
        <v>2.329064E-3</v>
      </c>
      <c r="EK29">
        <v>0.87634319999999999</v>
      </c>
      <c r="EL29">
        <v>0.66787640000000004</v>
      </c>
      <c r="EM29">
        <v>15.584899999999999</v>
      </c>
      <c r="EN29" s="1">
        <v>2.2320619999999999E-3</v>
      </c>
      <c r="EO29">
        <v>0.83788759999999995</v>
      </c>
      <c r="EP29">
        <v>0.66787580000000002</v>
      </c>
      <c r="EQ29">
        <v>21.52233</v>
      </c>
      <c r="ER29" s="1">
        <v>2.138002E-3</v>
      </c>
      <c r="ES29">
        <v>0.80071840000000005</v>
      </c>
      <c r="ET29">
        <v>0.66787359999999996</v>
      </c>
      <c r="EU29">
        <v>26.57067</v>
      </c>
      <c r="EV29" s="1">
        <v>2.0490970000000002E-3</v>
      </c>
      <c r="EW29">
        <v>0.76607049999999999</v>
      </c>
      <c r="EX29">
        <v>0.66787529999999995</v>
      </c>
      <c r="EY29">
        <v>24.776789999999998</v>
      </c>
      <c r="EZ29" s="1">
        <v>1.9625839999999999E-3</v>
      </c>
      <c r="FA29">
        <v>0.73234489999999997</v>
      </c>
      <c r="FB29">
        <v>0.66787929999999995</v>
      </c>
      <c r="FC29">
        <v>18.35333</v>
      </c>
      <c r="FD29" s="1">
        <v>1.8827480000000001E-3</v>
      </c>
      <c r="FE29">
        <v>0.70133650000000003</v>
      </c>
      <c r="FF29">
        <v>0.66787249999999998</v>
      </c>
      <c r="FG29">
        <v>12.96466</v>
      </c>
      <c r="FH29" s="1">
        <v>1.807381E-3</v>
      </c>
      <c r="FI29">
        <v>0.67238410000000004</v>
      </c>
      <c r="FJ29">
        <v>0.66788150000000002</v>
      </c>
      <c r="FK29">
        <v>11.62172</v>
      </c>
      <c r="FL29" s="1">
        <v>1.7328580000000001E-3</v>
      </c>
      <c r="FM29">
        <v>0.64374290000000001</v>
      </c>
      <c r="FN29">
        <v>0.66787799999999997</v>
      </c>
      <c r="FO29">
        <v>13.518420000000001</v>
      </c>
      <c r="FP29" s="1">
        <v>1.6647669999999999E-3</v>
      </c>
      <c r="FQ29">
        <v>0.61786509999999994</v>
      </c>
      <c r="FR29">
        <v>0.66787359999999996</v>
      </c>
      <c r="FS29">
        <v>16.697620000000001</v>
      </c>
      <c r="FT29" s="1">
        <v>1.597778E-3</v>
      </c>
      <c r="FU29">
        <v>0.59255029999999997</v>
      </c>
      <c r="FV29">
        <v>0.66788210000000003</v>
      </c>
      <c r="FW29">
        <v>19.485410000000002</v>
      </c>
      <c r="FX29" s="1">
        <v>1.535242E-3</v>
      </c>
      <c r="FY29">
        <v>0.56887319999999997</v>
      </c>
      <c r="FZ29">
        <v>0.66787870000000005</v>
      </c>
      <c r="GA29">
        <v>19.447220000000002</v>
      </c>
      <c r="GB29" s="1">
        <v>1.4764450000000001E-3</v>
      </c>
      <c r="GC29">
        <v>0.54694580000000004</v>
      </c>
      <c r="GD29">
        <v>0.66787909999999995</v>
      </c>
      <c r="GE29">
        <v>17.060680000000001</v>
      </c>
      <c r="GF29" s="1">
        <v>1.418837E-3</v>
      </c>
      <c r="GG29">
        <v>0.52537520000000004</v>
      </c>
      <c r="GH29">
        <v>0.66787560000000001</v>
      </c>
      <c r="GI29">
        <v>13.96499</v>
      </c>
      <c r="GJ29" s="1">
        <v>1.36561E-3</v>
      </c>
      <c r="GK29">
        <v>0.50554690000000002</v>
      </c>
      <c r="GL29">
        <v>0.66787870000000005</v>
      </c>
      <c r="GM29">
        <v>11.959020000000001</v>
      </c>
      <c r="GN29" s="1">
        <v>1.3116340000000001E-3</v>
      </c>
      <c r="GO29">
        <v>0.48552990000000001</v>
      </c>
      <c r="GP29">
        <v>0.66788069999999999</v>
      </c>
      <c r="GQ29">
        <v>11.59305</v>
      </c>
      <c r="GR29" s="1">
        <v>1.2630740000000001E-3</v>
      </c>
      <c r="GS29">
        <v>0.46735650000000001</v>
      </c>
      <c r="GT29">
        <v>0.66787359999999996</v>
      </c>
      <c r="GU29">
        <v>14.39813</v>
      </c>
      <c r="GV29" s="1">
        <v>1.216817E-3</v>
      </c>
      <c r="GW29">
        <v>0.45024259999999999</v>
      </c>
      <c r="GX29">
        <v>0.66788270000000005</v>
      </c>
      <c r="GY29">
        <v>18.645980000000002</v>
      </c>
      <c r="GZ29" s="1">
        <v>1.1709419999999999E-3</v>
      </c>
      <c r="HA29">
        <v>0.43326009999999998</v>
      </c>
      <c r="HB29">
        <v>0.66787870000000005</v>
      </c>
      <c r="HC29">
        <v>22.652519999999999</v>
      </c>
      <c r="HD29" s="1">
        <v>1.1280299999999999E-3</v>
      </c>
      <c r="HE29">
        <v>0.41730230000000001</v>
      </c>
      <c r="HF29">
        <v>0.66787819999999998</v>
      </c>
      <c r="HG29">
        <v>23.63991</v>
      </c>
      <c r="HH29" s="1">
        <v>1.0863030000000001E-3</v>
      </c>
      <c r="HI29">
        <v>0.401868</v>
      </c>
      <c r="HJ29">
        <v>0.66787960000000002</v>
      </c>
      <c r="HK29">
        <v>20.607690000000002</v>
      </c>
      <c r="HL29" s="1">
        <v>1.0466869999999999E-3</v>
      </c>
      <c r="HM29">
        <v>0.38717089999999998</v>
      </c>
      <c r="HN29">
        <v>0.66786400000000001</v>
      </c>
      <c r="HO29">
        <v>15.649430000000001</v>
      </c>
      <c r="HP29" s="1">
        <v>1.0095620000000001E-3</v>
      </c>
      <c r="HQ29">
        <v>0.37343910000000002</v>
      </c>
      <c r="HR29">
        <v>0.66787790000000002</v>
      </c>
      <c r="HS29">
        <v>12.47031</v>
      </c>
      <c r="HT29" s="1">
        <v>9.7507840000000002E-4</v>
      </c>
      <c r="HU29">
        <v>0.36062889999999997</v>
      </c>
      <c r="HV29">
        <v>0.66787830000000004</v>
      </c>
      <c r="HW29">
        <v>12.038930000000001</v>
      </c>
      <c r="HX29" s="1">
        <v>9.3928659999999999E-4</v>
      </c>
      <c r="HY29">
        <v>0.34747109999999998</v>
      </c>
      <c r="HZ29">
        <v>0.66788020000000003</v>
      </c>
      <c r="IA29">
        <v>15.29519</v>
      </c>
      <c r="IB29" s="1">
        <v>9.0512619999999998E-4</v>
      </c>
      <c r="IC29">
        <v>0.33479829999999999</v>
      </c>
      <c r="ID29">
        <v>0.66788270000000005</v>
      </c>
      <c r="IE29">
        <v>22.392510000000001</v>
      </c>
      <c r="IF29" s="1">
        <v>8.7437150000000004E-4</v>
      </c>
      <c r="IG29">
        <v>0.32337749999999998</v>
      </c>
      <c r="IH29">
        <v>0.66788210000000003</v>
      </c>
      <c r="II29">
        <v>29.83379</v>
      </c>
      <c r="IJ29" s="1">
        <v>8.4431209999999998E-4</v>
      </c>
      <c r="IK29">
        <v>0.312276</v>
      </c>
      <c r="IL29">
        <v>0.6678695</v>
      </c>
      <c r="IM29">
        <v>31.36918</v>
      </c>
      <c r="IN29" s="1">
        <v>8.1529010000000002E-4</v>
      </c>
      <c r="IO29">
        <v>0.30152709999999999</v>
      </c>
      <c r="IP29">
        <v>0.66787870000000005</v>
      </c>
      <c r="IQ29">
        <v>25.516169999999999</v>
      </c>
      <c r="IR29" s="1">
        <v>7.8794490000000004E-4</v>
      </c>
      <c r="IS29">
        <v>0.29138039999999998</v>
      </c>
      <c r="IT29">
        <v>0.66788250000000005</v>
      </c>
      <c r="IU29">
        <v>17.56354</v>
      </c>
      <c r="IV29" s="1">
        <v>7.6133630000000004E-4</v>
      </c>
      <c r="IW29">
        <v>0.28154099999999999</v>
      </c>
      <c r="IX29">
        <v>0.66787419999999997</v>
      </c>
      <c r="IY29">
        <v>12.81176</v>
      </c>
      <c r="IZ29" s="1">
        <v>7.3568850000000003E-4</v>
      </c>
      <c r="JA29">
        <v>0.27207399999999998</v>
      </c>
      <c r="JB29">
        <v>0.66786679999999998</v>
      </c>
      <c r="JC29">
        <v>11.810499999999999</v>
      </c>
      <c r="JD29" s="1">
        <v>7.1162310000000002E-4</v>
      </c>
      <c r="JE29">
        <v>0.26319320000000002</v>
      </c>
      <c r="JF29">
        <v>0.66786920000000005</v>
      </c>
      <c r="JG29">
        <v>14.25827</v>
      </c>
      <c r="JH29" s="1">
        <v>6.8793100000000002E-4</v>
      </c>
      <c r="JI29">
        <v>0.25435279999999999</v>
      </c>
      <c r="JJ29">
        <v>0.66787870000000005</v>
      </c>
      <c r="JK29">
        <v>17.379899999999999</v>
      </c>
      <c r="JL29" s="1">
        <v>6.6487909999999998E-4</v>
      </c>
      <c r="JM29">
        <v>0.24602470000000001</v>
      </c>
      <c r="JN29">
        <v>0.66787470000000004</v>
      </c>
      <c r="JO29">
        <v>18.028459999999999</v>
      </c>
      <c r="JP29" s="1">
        <v>6.4185119999999999E-4</v>
      </c>
      <c r="JQ29">
        <v>0.23810539999999999</v>
      </c>
      <c r="JR29">
        <v>0.66786630000000002</v>
      </c>
      <c r="JS29">
        <v>15.77547</v>
      </c>
      <c r="JT29" s="1">
        <v>6.1961470000000002E-4</v>
      </c>
      <c r="JU29">
        <v>0.23043810000000001</v>
      </c>
      <c r="JV29">
        <v>0.66787319999999994</v>
      </c>
      <c r="JW29">
        <v>14.16794</v>
      </c>
      <c r="JX29" s="1">
        <v>5.9781929999999997E-4</v>
      </c>
      <c r="JY29">
        <v>0.2228454</v>
      </c>
      <c r="JZ29">
        <v>0.66788340000000002</v>
      </c>
      <c r="KA29">
        <v>12.938280000000001</v>
      </c>
      <c r="KB29" s="1">
        <v>5.7752279999999997E-4</v>
      </c>
      <c r="KC29">
        <v>0.21576909999999999</v>
      </c>
      <c r="KD29">
        <v>0.66788110000000001</v>
      </c>
      <c r="KE29">
        <v>12.078419999999999</v>
      </c>
      <c r="KF29" s="1">
        <v>5.5791719999999996E-4</v>
      </c>
      <c r="KG29">
        <v>0.2088913</v>
      </c>
      <c r="KH29">
        <v>0.66787960000000002</v>
      </c>
      <c r="KI29">
        <v>11.86801</v>
      </c>
      <c r="KJ29" s="1">
        <v>5.3874649999999995E-4</v>
      </c>
      <c r="KK29">
        <v>0.20212150000000001</v>
      </c>
      <c r="KL29">
        <v>0.667879</v>
      </c>
      <c r="KM29">
        <v>14.318199999999999</v>
      </c>
      <c r="KN29" s="1">
        <v>5.2097880000000001E-4</v>
      </c>
      <c r="KO29">
        <v>0.19582169999999999</v>
      </c>
      <c r="KP29">
        <v>0.66788360000000002</v>
      </c>
      <c r="KQ29">
        <v>21.235990000000001</v>
      </c>
      <c r="KR29" s="1">
        <v>5.0331409999999997E-4</v>
      </c>
      <c r="KS29">
        <v>0.18953980000000001</v>
      </c>
      <c r="KT29">
        <v>0.66787110000000005</v>
      </c>
      <c r="KU29">
        <v>29.976379999999999</v>
      </c>
      <c r="KV29" s="1">
        <v>4.8650929999999998E-4</v>
      </c>
      <c r="KW29">
        <v>0.18355389999999999</v>
      </c>
      <c r="KX29">
        <v>0.66787399999999997</v>
      </c>
      <c r="KY29">
        <v>33.189520000000002</v>
      </c>
      <c r="KZ29" s="1">
        <v>4.7056350000000002E-4</v>
      </c>
      <c r="LA29">
        <v>0.17784610000000001</v>
      </c>
      <c r="LB29">
        <v>0.66787850000000004</v>
      </c>
      <c r="LC29">
        <v>27.70607</v>
      </c>
      <c r="LD29" s="1">
        <v>4.5482090000000002E-4</v>
      </c>
      <c r="LE29">
        <v>0.17216980000000001</v>
      </c>
      <c r="LF29">
        <v>0.66787819999999998</v>
      </c>
      <c r="LG29">
        <v>18.814609999999998</v>
      </c>
      <c r="LH29" s="1">
        <v>4.3992690000000002E-4</v>
      </c>
      <c r="LI29">
        <v>0.1667873</v>
      </c>
      <c r="LJ29">
        <v>0.66787249999999998</v>
      </c>
      <c r="LK29">
        <v>13.285310000000001</v>
      </c>
      <c r="LL29" s="1">
        <v>4.2553870000000001E-4</v>
      </c>
      <c r="LM29">
        <v>0.16157540000000001</v>
      </c>
      <c r="LN29">
        <v>0.6678771</v>
      </c>
      <c r="LO29">
        <v>11.85552</v>
      </c>
      <c r="LP29" s="1">
        <v>4.119746E-4</v>
      </c>
      <c r="LQ29">
        <v>0.15663070000000001</v>
      </c>
      <c r="LR29">
        <v>0.66788199999999998</v>
      </c>
      <c r="LS29">
        <v>13.30791</v>
      </c>
      <c r="LT29" s="1">
        <v>3.9905879999999999E-4</v>
      </c>
      <c r="LU29">
        <v>0.1519382</v>
      </c>
      <c r="LV29">
        <v>0.66787819999999998</v>
      </c>
      <c r="LW29">
        <v>16.427700000000002</v>
      </c>
      <c r="LX29" s="1">
        <v>3.8609549999999999E-4</v>
      </c>
      <c r="LY29">
        <v>0.14722299999999999</v>
      </c>
      <c r="LZ29">
        <v>0.66787379999999996</v>
      </c>
      <c r="MA29">
        <v>18.54167</v>
      </c>
      <c r="MB29" s="1">
        <v>3.7356910000000001E-4</v>
      </c>
      <c r="MC29">
        <v>0.14264060000000001</v>
      </c>
      <c r="MD29">
        <v>0.66787540000000001</v>
      </c>
      <c r="ME29">
        <v>18.829709999999999</v>
      </c>
      <c r="MF29" s="1">
        <v>3.614097E-4</v>
      </c>
      <c r="MG29">
        <v>0.13817689999999999</v>
      </c>
      <c r="MH29">
        <v>0.66787859999999999</v>
      </c>
      <c r="MI29">
        <v>17.216719999999999</v>
      </c>
      <c r="MJ29" s="1">
        <v>3.5022189999999999E-4</v>
      </c>
      <c r="MK29">
        <v>0.1340616</v>
      </c>
      <c r="ML29">
        <v>0.66787129999999995</v>
      </c>
      <c r="MM29">
        <v>14.800269999999999</v>
      </c>
      <c r="MN29" s="1">
        <v>3.3918019999999998E-4</v>
      </c>
      <c r="MO29">
        <v>0.13004740000000001</v>
      </c>
      <c r="MP29">
        <v>0.66787649999999998</v>
      </c>
      <c r="MQ29">
        <v>12.486879999999999</v>
      </c>
      <c r="MR29" s="1">
        <v>3.2816460000000003E-4</v>
      </c>
      <c r="MS29">
        <v>0.12603719999999999</v>
      </c>
      <c r="MT29">
        <v>0.66787890000000005</v>
      </c>
      <c r="MU29">
        <v>11.89945</v>
      </c>
      <c r="MV29" s="1">
        <v>3.1795210000000001E-4</v>
      </c>
      <c r="MW29">
        <v>0.1222761</v>
      </c>
      <c r="MX29">
        <v>0.66787920000000001</v>
      </c>
      <c r="MY29">
        <v>13.862030000000001</v>
      </c>
      <c r="MZ29" s="1">
        <v>3.080116E-4</v>
      </c>
      <c r="NA29">
        <v>0.1186256</v>
      </c>
      <c r="NB29">
        <v>0.66787819999999998</v>
      </c>
      <c r="NC29">
        <v>16.761990000000001</v>
      </c>
      <c r="ND29" s="1">
        <v>2.9824069999999999E-4</v>
      </c>
      <c r="NE29">
        <v>0.11502999999999999</v>
      </c>
      <c r="NF29">
        <v>0.667879</v>
      </c>
      <c r="NG29">
        <v>20.15869</v>
      </c>
      <c r="NH29" s="1">
        <v>2.8887139999999998E-4</v>
      </c>
      <c r="NI29">
        <v>0.1115676</v>
      </c>
      <c r="NJ29">
        <v>0.66787839999999998</v>
      </c>
      <c r="NK29">
        <v>23.62603</v>
      </c>
      <c r="NL29" s="1">
        <v>2.8019109999999998E-4</v>
      </c>
      <c r="NM29">
        <v>0.1083665</v>
      </c>
      <c r="NN29">
        <v>0.66787669999999999</v>
      </c>
      <c r="NO29">
        <v>23.699960000000001</v>
      </c>
      <c r="NP29" s="1">
        <v>2.7103650000000001E-4</v>
      </c>
      <c r="NQ29">
        <v>0.10497099999999999</v>
      </c>
      <c r="NR29">
        <v>0.66786769999999995</v>
      </c>
      <c r="NS29">
        <v>18.975919999999999</v>
      </c>
      <c r="NT29" s="1">
        <v>2.6264389999999999E-4</v>
      </c>
      <c r="NU29">
        <v>0.10184550000000001</v>
      </c>
      <c r="NV29">
        <v>0.66788069999999999</v>
      </c>
      <c r="NW29">
        <v>13.90253</v>
      </c>
      <c r="NX29" s="1">
        <v>2.5451420000000002E-4</v>
      </c>
      <c r="NY29" s="1">
        <v>9.8817119999999994E-2</v>
      </c>
      <c r="NZ29">
        <v>0.66787390000000002</v>
      </c>
      <c r="OA29">
        <v>12.027710000000001</v>
      </c>
      <c r="OB29" s="1">
        <v>2.4681189999999997E-4</v>
      </c>
      <c r="OC29" s="1">
        <v>9.5953049999999998E-2</v>
      </c>
      <c r="OD29">
        <v>0.66787249999999998</v>
      </c>
      <c r="OE29">
        <v>13.83076</v>
      </c>
      <c r="OF29" s="1">
        <v>2.392808E-4</v>
      </c>
      <c r="OG29" s="1">
        <v>9.3104679999999995E-2</v>
      </c>
      <c r="OH29">
        <v>0.66787750000000001</v>
      </c>
      <c r="OI29">
        <v>16.013570000000001</v>
      </c>
      <c r="OJ29" s="1">
        <v>2.3204190000000001E-4</v>
      </c>
      <c r="OK29" s="1">
        <v>9.0384889999999996E-2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0.63978829999999998</v>
      </c>
      <c r="G30">
        <v>10.941750000000001</v>
      </c>
      <c r="H30">
        <v>191.20689999999999</v>
      </c>
      <c r="I30">
        <v>81603.990000000005</v>
      </c>
      <c r="J30">
        <v>0.63963159999999997</v>
      </c>
      <c r="K30">
        <v>12.199149999999999</v>
      </c>
      <c r="L30">
        <v>9.9261920000000003</v>
      </c>
      <c r="M30">
        <v>5155.4539999999997</v>
      </c>
      <c r="N30">
        <v>0.63992309999999997</v>
      </c>
      <c r="O30">
        <v>13.04139</v>
      </c>
      <c r="P30">
        <v>0.26731129999999997</v>
      </c>
      <c r="Q30">
        <v>142.14959999999999</v>
      </c>
      <c r="R30">
        <v>0.64018929999999996</v>
      </c>
      <c r="S30">
        <v>14.36834</v>
      </c>
      <c r="T30">
        <v>3.9724820000000001E-2</v>
      </c>
      <c r="U30">
        <v>16.25657</v>
      </c>
      <c r="V30">
        <v>0.64038229999999996</v>
      </c>
      <c r="W30">
        <v>15.38869</v>
      </c>
      <c r="X30" s="1">
        <v>2.7763820000000002E-2</v>
      </c>
      <c r="Y30">
        <v>10.729430000000001</v>
      </c>
      <c r="Z30">
        <v>0.64050790000000002</v>
      </c>
      <c r="AA30">
        <v>14.904820000000001</v>
      </c>
      <c r="AB30" s="1">
        <v>2.3333199999999998E-2</v>
      </c>
      <c r="AC30">
        <v>8.9422359999999994</v>
      </c>
      <c r="AD30">
        <v>0.6405689</v>
      </c>
      <c r="AE30">
        <v>12.94656</v>
      </c>
      <c r="AF30" s="1">
        <v>2.057848E-2</v>
      </c>
      <c r="AG30">
        <v>7.8470959999999996</v>
      </c>
      <c r="AH30">
        <v>0.64042750000000004</v>
      </c>
      <c r="AI30">
        <v>11.224309999999999</v>
      </c>
      <c r="AJ30" s="1">
        <v>1.8749829999999999E-2</v>
      </c>
      <c r="AK30">
        <v>7.1171810000000004</v>
      </c>
      <c r="AL30">
        <v>0.63885040000000004</v>
      </c>
      <c r="AM30">
        <v>11.110340000000001</v>
      </c>
      <c r="AN30" s="1">
        <v>2.1542459999999999E-2</v>
      </c>
      <c r="AO30">
        <v>7.9637729999999998</v>
      </c>
      <c r="AP30">
        <v>0.63589079999999998</v>
      </c>
      <c r="AQ30">
        <v>13.43205</v>
      </c>
      <c r="AR30">
        <v>3.1398379999999997E-2</v>
      </c>
      <c r="AS30">
        <v>11.65226</v>
      </c>
      <c r="AT30">
        <v>0.63249730000000004</v>
      </c>
      <c r="AU30">
        <v>17.112410000000001</v>
      </c>
      <c r="AV30" s="1">
        <v>3.6738880000000002E-2</v>
      </c>
      <c r="AW30">
        <v>13.853260000000001</v>
      </c>
      <c r="AX30">
        <v>0.62901759999999995</v>
      </c>
      <c r="AY30">
        <v>20.402529999999999</v>
      </c>
      <c r="AZ30" s="1">
        <v>3.6891880000000002E-2</v>
      </c>
      <c r="BA30">
        <v>14.046720000000001</v>
      </c>
      <c r="BB30">
        <v>0.62547419999999998</v>
      </c>
      <c r="BC30">
        <v>21.34918</v>
      </c>
      <c r="BD30" s="1">
        <v>3.4337239999999998E-2</v>
      </c>
      <c r="BE30">
        <v>13.146369999999999</v>
      </c>
      <c r="BF30">
        <v>0.62199000000000004</v>
      </c>
      <c r="BG30">
        <v>18.980499999999999</v>
      </c>
      <c r="BH30" s="1">
        <v>3.0958670000000001E-2</v>
      </c>
      <c r="BI30">
        <v>11.906330000000001</v>
      </c>
      <c r="BJ30">
        <v>0.61808750000000001</v>
      </c>
      <c r="BK30">
        <v>15.04885</v>
      </c>
      <c r="BL30" s="1">
        <v>2.727454E-2</v>
      </c>
      <c r="BM30">
        <v>10.526070000000001</v>
      </c>
      <c r="BN30">
        <v>0.61490290000000003</v>
      </c>
      <c r="BO30">
        <v>12.197900000000001</v>
      </c>
      <c r="BP30" s="1">
        <v>2.4134050000000001E-2</v>
      </c>
      <c r="BQ30">
        <v>9.3371329999999997</v>
      </c>
      <c r="BR30">
        <v>0.61329259999999997</v>
      </c>
      <c r="BS30">
        <v>11.36792</v>
      </c>
      <c r="BT30" s="1">
        <v>2.0353349999999999E-2</v>
      </c>
      <c r="BU30">
        <v>7.9263789999999998</v>
      </c>
      <c r="BV30">
        <v>0.61288560000000003</v>
      </c>
      <c r="BW30">
        <v>12.8306</v>
      </c>
      <c r="BX30" s="1">
        <v>1.477177E-2</v>
      </c>
      <c r="BY30">
        <v>5.8021539999999998</v>
      </c>
      <c r="BZ30">
        <v>0.61308700000000005</v>
      </c>
      <c r="CA30">
        <v>14.77993</v>
      </c>
      <c r="CB30" s="1">
        <v>1.000301E-2</v>
      </c>
      <c r="CC30">
        <v>3.9239820000000001</v>
      </c>
      <c r="CD30">
        <v>0.613344</v>
      </c>
      <c r="CE30">
        <v>16.221329999999998</v>
      </c>
      <c r="CF30" s="1">
        <v>7.1619320000000002E-3</v>
      </c>
      <c r="CG30">
        <v>2.7863120000000001</v>
      </c>
      <c r="CH30">
        <v>0.61356189999999999</v>
      </c>
      <c r="CI30">
        <v>15.865259999999999</v>
      </c>
      <c r="CJ30" s="1">
        <v>5.6256470000000001E-3</v>
      </c>
      <c r="CK30">
        <v>2.171163</v>
      </c>
      <c r="CL30">
        <v>0.6136644</v>
      </c>
      <c r="CM30">
        <v>14.572620000000001</v>
      </c>
      <c r="CN30" s="1">
        <v>4.7855049999999998E-3</v>
      </c>
      <c r="CO30">
        <v>1.8353379999999999</v>
      </c>
      <c r="CP30">
        <v>0.61373610000000001</v>
      </c>
      <c r="CQ30">
        <v>12.568519999999999</v>
      </c>
      <c r="CR30" s="1">
        <v>4.2711019999999997E-3</v>
      </c>
      <c r="CS30">
        <v>1.6318569999999999</v>
      </c>
      <c r="CT30">
        <v>0.6137859</v>
      </c>
      <c r="CU30">
        <v>11.385579999999999</v>
      </c>
      <c r="CV30" s="1">
        <v>3.9271719999999996E-3</v>
      </c>
      <c r="CW30">
        <v>1.496275</v>
      </c>
      <c r="CX30">
        <v>0.61381019999999997</v>
      </c>
      <c r="CY30">
        <v>11.41817</v>
      </c>
      <c r="CZ30" s="1">
        <v>3.6666310000000001E-3</v>
      </c>
      <c r="DA30">
        <v>1.3945110000000001</v>
      </c>
      <c r="DB30">
        <v>0.61381759999999996</v>
      </c>
      <c r="DC30">
        <v>13.34351</v>
      </c>
      <c r="DD30" s="1">
        <v>3.4521320000000001E-3</v>
      </c>
      <c r="DE30">
        <v>1.3106100000000001</v>
      </c>
      <c r="DF30">
        <v>0.61383189999999999</v>
      </c>
      <c r="DG30">
        <v>17.175809999999998</v>
      </c>
      <c r="DH30" s="1">
        <v>3.2690869999999999E-3</v>
      </c>
      <c r="DI30">
        <v>1.2393050000000001</v>
      </c>
      <c r="DJ30">
        <v>0.61381549999999996</v>
      </c>
      <c r="DK30">
        <v>22.63618</v>
      </c>
      <c r="DL30" s="1">
        <v>3.1004280000000001E-3</v>
      </c>
      <c r="DM30">
        <v>1.1737379999999999</v>
      </c>
      <c r="DN30">
        <v>0.61383359999999998</v>
      </c>
      <c r="DO30">
        <v>27.525590000000001</v>
      </c>
      <c r="DP30" s="1">
        <v>2.9525649999999999E-3</v>
      </c>
      <c r="DQ30">
        <v>1.1157440000000001</v>
      </c>
      <c r="DR30">
        <v>0.61383549999999998</v>
      </c>
      <c r="DS30">
        <v>26.426290000000002</v>
      </c>
      <c r="DT30" s="1">
        <v>2.8108370000000001E-3</v>
      </c>
      <c r="DU30">
        <v>1.0602480000000001</v>
      </c>
      <c r="DV30">
        <v>0.61383319999999997</v>
      </c>
      <c r="DW30">
        <v>20.162970000000001</v>
      </c>
      <c r="DX30" s="1">
        <v>2.6842509999999999E-3</v>
      </c>
      <c r="DY30">
        <v>1.010623</v>
      </c>
      <c r="DZ30">
        <v>0.61383699999999997</v>
      </c>
      <c r="EA30">
        <v>13.956189999999999</v>
      </c>
      <c r="EB30" s="1">
        <v>2.5632630000000001E-3</v>
      </c>
      <c r="EC30">
        <v>0.96298010000000001</v>
      </c>
      <c r="ED30">
        <v>0.61380639999999997</v>
      </c>
      <c r="EE30">
        <v>11.66689</v>
      </c>
      <c r="EF30" s="1">
        <v>2.4516749999999999E-3</v>
      </c>
      <c r="EG30">
        <v>0.91886710000000005</v>
      </c>
      <c r="EH30">
        <v>0.61382899999999996</v>
      </c>
      <c r="EI30">
        <v>12.530950000000001</v>
      </c>
      <c r="EJ30" s="1">
        <v>2.3427460000000002E-3</v>
      </c>
      <c r="EK30">
        <v>0.87577729999999998</v>
      </c>
      <c r="EL30">
        <v>0.61383100000000002</v>
      </c>
      <c r="EM30">
        <v>15.664709999999999</v>
      </c>
      <c r="EN30" s="1">
        <v>2.2457229999999998E-3</v>
      </c>
      <c r="EO30">
        <v>0.83745029999999998</v>
      </c>
      <c r="EP30">
        <v>0.61380449999999998</v>
      </c>
      <c r="EQ30">
        <v>21.710750000000001</v>
      </c>
      <c r="ER30" s="1">
        <v>2.1503130000000001E-3</v>
      </c>
      <c r="ES30">
        <v>0.80005009999999999</v>
      </c>
      <c r="ET30">
        <v>0.61380349999999995</v>
      </c>
      <c r="EU30">
        <v>26.914529999999999</v>
      </c>
      <c r="EV30" s="1">
        <v>2.0611729999999999E-3</v>
      </c>
      <c r="EW30">
        <v>0.76550499999999999</v>
      </c>
      <c r="EX30">
        <v>0.61382219999999998</v>
      </c>
      <c r="EY30">
        <v>25.400590000000001</v>
      </c>
      <c r="EZ30" s="1">
        <v>1.974122E-3</v>
      </c>
      <c r="FA30">
        <v>0.73184079999999996</v>
      </c>
      <c r="FB30">
        <v>0.61380690000000004</v>
      </c>
      <c r="FC30">
        <v>19.1877</v>
      </c>
      <c r="FD30" s="1">
        <v>1.893334E-3</v>
      </c>
      <c r="FE30">
        <v>0.70068059999999999</v>
      </c>
      <c r="FF30">
        <v>0.61383160000000003</v>
      </c>
      <c r="FG30">
        <v>13.449949999999999</v>
      </c>
      <c r="FH30" s="1">
        <v>1.817815E-3</v>
      </c>
      <c r="FI30">
        <v>0.67181619999999997</v>
      </c>
      <c r="FJ30">
        <v>0.61383699999999997</v>
      </c>
      <c r="FK30">
        <v>11.71321</v>
      </c>
      <c r="FL30" s="1">
        <v>1.742443E-3</v>
      </c>
      <c r="FM30">
        <v>0.64309620000000001</v>
      </c>
      <c r="FN30">
        <v>0.61383160000000003</v>
      </c>
      <c r="FO30">
        <v>13.54663</v>
      </c>
      <c r="FP30" s="1">
        <v>1.6740570000000001E-3</v>
      </c>
      <c r="FQ30">
        <v>0.61721119999999996</v>
      </c>
      <c r="FR30">
        <v>0.6138344</v>
      </c>
      <c r="FS30">
        <v>16.753830000000001</v>
      </c>
      <c r="FT30" s="1">
        <v>1.606445E-3</v>
      </c>
      <c r="FU30">
        <v>0.59184639999999999</v>
      </c>
      <c r="FV30">
        <v>0.61383370000000004</v>
      </c>
      <c r="FW30">
        <v>19.705770000000001</v>
      </c>
      <c r="FX30" s="1">
        <v>1.5429619999999999E-3</v>
      </c>
      <c r="FY30">
        <v>0.56803230000000005</v>
      </c>
      <c r="FZ30">
        <v>0.61383239999999994</v>
      </c>
      <c r="GA30">
        <v>19.809429999999999</v>
      </c>
      <c r="GB30" s="1">
        <v>1.4844979999999999E-3</v>
      </c>
      <c r="GC30">
        <v>0.54631640000000004</v>
      </c>
      <c r="GD30">
        <v>0.61383189999999999</v>
      </c>
      <c r="GE30">
        <v>17.497050000000002</v>
      </c>
      <c r="GF30" s="1">
        <v>1.4262599999999999E-3</v>
      </c>
      <c r="GG30">
        <v>0.52468009999999998</v>
      </c>
      <c r="GH30">
        <v>0.61383330000000003</v>
      </c>
      <c r="GI30">
        <v>14.294969999999999</v>
      </c>
      <c r="GJ30" s="1">
        <v>1.372678E-3</v>
      </c>
      <c r="GK30">
        <v>0.50484289999999998</v>
      </c>
      <c r="GL30">
        <v>0.6138323</v>
      </c>
      <c r="GM30">
        <v>12.13049</v>
      </c>
      <c r="GN30" s="1">
        <v>1.3187920000000001E-3</v>
      </c>
      <c r="GO30">
        <v>0.48499769999999998</v>
      </c>
      <c r="GP30">
        <v>0.6138363</v>
      </c>
      <c r="GQ30">
        <v>11.62895</v>
      </c>
      <c r="GR30" s="1">
        <v>1.2693190000000001E-3</v>
      </c>
      <c r="GS30">
        <v>0.46660010000000002</v>
      </c>
      <c r="GT30">
        <v>0.61382199999999998</v>
      </c>
      <c r="GU30">
        <v>14.448840000000001</v>
      </c>
      <c r="GV30" s="1">
        <v>1.223095E-3</v>
      </c>
      <c r="GW30">
        <v>0.4495826</v>
      </c>
      <c r="GX30">
        <v>0.61380860000000004</v>
      </c>
      <c r="GY30">
        <v>18.690390000000001</v>
      </c>
      <c r="GZ30" s="1">
        <v>1.176933E-3</v>
      </c>
      <c r="HA30">
        <v>0.43263590000000002</v>
      </c>
      <c r="HB30">
        <v>0.61383239999999994</v>
      </c>
      <c r="HC30">
        <v>22.99024</v>
      </c>
      <c r="HD30" s="1">
        <v>1.133684E-3</v>
      </c>
      <c r="HE30">
        <v>0.41665659999999999</v>
      </c>
      <c r="HF30">
        <v>0.61383149999999997</v>
      </c>
      <c r="HG30">
        <v>24.129770000000001</v>
      </c>
      <c r="HH30" s="1">
        <v>1.0917940000000001E-3</v>
      </c>
      <c r="HI30">
        <v>0.40125139999999998</v>
      </c>
      <c r="HJ30">
        <v>0.61380699999999999</v>
      </c>
      <c r="HK30">
        <v>21.189039999999999</v>
      </c>
      <c r="HL30" s="1">
        <v>1.05174E-3</v>
      </c>
      <c r="HM30">
        <v>0.38650800000000002</v>
      </c>
      <c r="HN30">
        <v>0.6138285</v>
      </c>
      <c r="HO30">
        <v>16.24165</v>
      </c>
      <c r="HP30" s="1">
        <v>1.0145079999999999E-3</v>
      </c>
      <c r="HQ30">
        <v>0.37280489999999999</v>
      </c>
      <c r="HR30">
        <v>0.61380570000000001</v>
      </c>
      <c r="HS30">
        <v>12.737170000000001</v>
      </c>
      <c r="HT30" s="1">
        <v>9.7956309999999995E-4</v>
      </c>
      <c r="HU30">
        <v>0.35990220000000001</v>
      </c>
      <c r="HV30">
        <v>0.61383180000000004</v>
      </c>
      <c r="HW30">
        <v>12.101990000000001</v>
      </c>
      <c r="HX30" s="1">
        <v>9.4400599999999995E-4</v>
      </c>
      <c r="HY30">
        <v>0.34692109999999998</v>
      </c>
      <c r="HZ30">
        <v>0.61380699999999999</v>
      </c>
      <c r="IA30">
        <v>15.38219</v>
      </c>
      <c r="IB30" s="1">
        <v>9.0942550000000001E-4</v>
      </c>
      <c r="IC30">
        <v>0.3341942</v>
      </c>
      <c r="ID30">
        <v>0.61383770000000004</v>
      </c>
      <c r="IE30">
        <v>22.555820000000001</v>
      </c>
      <c r="IF30" s="1">
        <v>8.7839069999999997E-4</v>
      </c>
      <c r="IG30">
        <v>0.32273220000000002</v>
      </c>
      <c r="IH30">
        <v>0.61383799999999999</v>
      </c>
      <c r="II30">
        <v>30.230720000000002</v>
      </c>
      <c r="IJ30" s="1">
        <v>8.4823699999999995E-4</v>
      </c>
      <c r="IK30">
        <v>0.31166949999999999</v>
      </c>
      <c r="IL30">
        <v>0.61382630000000005</v>
      </c>
      <c r="IM30">
        <v>32.117530000000002</v>
      </c>
      <c r="IN30" s="1">
        <v>8.190866E-4</v>
      </c>
      <c r="IO30">
        <v>0.30094789999999999</v>
      </c>
      <c r="IP30">
        <v>0.61382780000000003</v>
      </c>
      <c r="IQ30">
        <v>26.535229999999999</v>
      </c>
      <c r="IR30" s="1">
        <v>7.913525E-4</v>
      </c>
      <c r="IS30">
        <v>0.29073890000000002</v>
      </c>
      <c r="IT30">
        <v>0.61383840000000001</v>
      </c>
      <c r="IU30">
        <v>18.46921</v>
      </c>
      <c r="IV30" s="1">
        <v>7.6475359999999995E-4</v>
      </c>
      <c r="IW30">
        <v>0.28096280000000001</v>
      </c>
      <c r="IX30">
        <v>0.61382930000000002</v>
      </c>
      <c r="IY30">
        <v>13.20326</v>
      </c>
      <c r="IZ30" s="1">
        <v>7.3902259999999997E-4</v>
      </c>
      <c r="JA30">
        <v>0.27151819999999999</v>
      </c>
      <c r="JB30">
        <v>0.61382539999999997</v>
      </c>
      <c r="JC30">
        <v>11.873810000000001</v>
      </c>
      <c r="JD30" s="1">
        <v>7.1483110000000001E-4</v>
      </c>
      <c r="JE30">
        <v>0.26263550000000002</v>
      </c>
      <c r="JF30">
        <v>0.61382639999999999</v>
      </c>
      <c r="JG30">
        <v>14.31616</v>
      </c>
      <c r="JH30" s="1">
        <v>6.9075389999999999E-4</v>
      </c>
      <c r="JI30">
        <v>0.25375140000000002</v>
      </c>
      <c r="JJ30">
        <v>0.61383220000000005</v>
      </c>
      <c r="JK30">
        <v>17.397490000000001</v>
      </c>
      <c r="JL30" s="1">
        <v>6.6786220000000004E-4</v>
      </c>
      <c r="JM30">
        <v>0.24552640000000001</v>
      </c>
      <c r="JN30">
        <v>0.61382959999999998</v>
      </c>
      <c r="JO30">
        <v>18.3032</v>
      </c>
      <c r="JP30" s="1">
        <v>6.4465469999999995E-4</v>
      </c>
      <c r="JQ30">
        <v>0.23758480000000001</v>
      </c>
      <c r="JR30">
        <v>0.61382499999999995</v>
      </c>
      <c r="JS30">
        <v>16.14903</v>
      </c>
      <c r="JT30" s="1">
        <v>6.2231709999999998E-4</v>
      </c>
      <c r="JU30">
        <v>0.2299262</v>
      </c>
      <c r="JV30">
        <v>0.61382099999999995</v>
      </c>
      <c r="JW30">
        <v>14.392200000000001</v>
      </c>
      <c r="JX30" s="1">
        <v>6.0031790000000004E-4</v>
      </c>
      <c r="JY30">
        <v>0.2223233</v>
      </c>
      <c r="JZ30">
        <v>0.61383500000000002</v>
      </c>
      <c r="KA30">
        <v>13.06869</v>
      </c>
      <c r="KB30" s="1">
        <v>5.7999600000000005E-4</v>
      </c>
      <c r="KC30">
        <v>0.2152761</v>
      </c>
      <c r="KD30">
        <v>0.61383690000000002</v>
      </c>
      <c r="KE30">
        <v>12.16375</v>
      </c>
      <c r="KF30" s="1">
        <v>5.602987E-4</v>
      </c>
      <c r="KG30">
        <v>0.20840629999999999</v>
      </c>
      <c r="KH30">
        <v>0.61383189999999999</v>
      </c>
      <c r="KI30">
        <v>11.89518</v>
      </c>
      <c r="KJ30" s="1">
        <v>5.4104040000000004E-4</v>
      </c>
      <c r="KK30">
        <v>0.201657</v>
      </c>
      <c r="KL30">
        <v>0.61383569999999998</v>
      </c>
      <c r="KM30">
        <v>14.374610000000001</v>
      </c>
      <c r="KN30" s="1">
        <v>5.2314460000000001E-4</v>
      </c>
      <c r="KO30">
        <v>0.19535240000000001</v>
      </c>
      <c r="KP30">
        <v>0.61383489999999996</v>
      </c>
      <c r="KQ30">
        <v>21.381789999999999</v>
      </c>
      <c r="KR30" s="1">
        <v>5.0540760000000002E-4</v>
      </c>
      <c r="KS30">
        <v>0.18909500000000001</v>
      </c>
      <c r="KT30">
        <v>0.61382729999999996</v>
      </c>
      <c r="KU30">
        <v>30.32508</v>
      </c>
      <c r="KV30" s="1">
        <v>4.8858949999999995E-4</v>
      </c>
      <c r="KW30">
        <v>0.1831325</v>
      </c>
      <c r="KX30">
        <v>0.61380330000000005</v>
      </c>
      <c r="KY30">
        <v>33.863030000000002</v>
      </c>
      <c r="KZ30" s="1">
        <v>4.7255890000000002E-4</v>
      </c>
      <c r="LA30">
        <v>0.17742530000000001</v>
      </c>
      <c r="LB30">
        <v>0.61383209999999999</v>
      </c>
      <c r="LC30">
        <v>28.75825</v>
      </c>
      <c r="LD30" s="1">
        <v>4.5678560000000001E-4</v>
      </c>
      <c r="LE30">
        <v>0.17177990000000001</v>
      </c>
      <c r="LF30">
        <v>0.61383500000000002</v>
      </c>
      <c r="LG30">
        <v>19.836110000000001</v>
      </c>
      <c r="LH30" s="1">
        <v>4.4176319999999998E-4</v>
      </c>
      <c r="LI30">
        <v>0.1663917</v>
      </c>
      <c r="LJ30">
        <v>0.61383169999999998</v>
      </c>
      <c r="LK30">
        <v>13.756629999999999</v>
      </c>
      <c r="LL30" s="1">
        <v>4.2731600000000001E-4</v>
      </c>
      <c r="LM30">
        <v>0.16119349999999999</v>
      </c>
      <c r="LN30">
        <v>0.61382510000000001</v>
      </c>
      <c r="LO30">
        <v>11.936769999999999</v>
      </c>
      <c r="LP30" s="1">
        <v>4.1356139999999998E-4</v>
      </c>
      <c r="LQ30">
        <v>0.1562181</v>
      </c>
      <c r="LR30">
        <v>0.61383750000000004</v>
      </c>
      <c r="LS30">
        <v>13.336880000000001</v>
      </c>
      <c r="LT30" s="1">
        <v>4.0064830000000002E-4</v>
      </c>
      <c r="LU30">
        <v>0.15154909999999999</v>
      </c>
      <c r="LV30">
        <v>0.61383549999999998</v>
      </c>
      <c r="LW30">
        <v>16.478860000000001</v>
      </c>
      <c r="LX30" s="1">
        <v>3.8772760000000002E-4</v>
      </c>
      <c r="LY30">
        <v>0.14688080000000001</v>
      </c>
      <c r="LZ30">
        <v>0.61382510000000001</v>
      </c>
      <c r="MA30">
        <v>18.690090000000001</v>
      </c>
      <c r="MB30" s="1">
        <v>3.7514839999999998E-4</v>
      </c>
      <c r="MC30">
        <v>0.14230290000000001</v>
      </c>
      <c r="MD30">
        <v>0.61382239999999999</v>
      </c>
      <c r="ME30">
        <v>19.209900000000001</v>
      </c>
      <c r="MF30" s="1">
        <v>3.6290820000000002E-4</v>
      </c>
      <c r="MG30">
        <v>0.137845</v>
      </c>
      <c r="MH30">
        <v>0.61383209999999999</v>
      </c>
      <c r="MI30">
        <v>17.554320000000001</v>
      </c>
      <c r="MJ30" s="1">
        <v>3.515724E-4</v>
      </c>
      <c r="MK30">
        <v>0.1337016</v>
      </c>
      <c r="ML30">
        <v>0.61382760000000003</v>
      </c>
      <c r="MM30">
        <v>15.09332</v>
      </c>
      <c r="MN30" s="1">
        <v>3.4055780000000001E-4</v>
      </c>
      <c r="MO30">
        <v>0.12972819999999999</v>
      </c>
      <c r="MP30">
        <v>0.61383109999999996</v>
      </c>
      <c r="MQ30">
        <v>12.70862</v>
      </c>
      <c r="MR30" s="1">
        <v>3.2961489999999997E-4</v>
      </c>
      <c r="MS30">
        <v>0.12576560000000001</v>
      </c>
      <c r="MT30">
        <v>0.61383209999999999</v>
      </c>
      <c r="MU30">
        <v>11.947010000000001</v>
      </c>
      <c r="MV30" s="1">
        <v>3.1922299999999999E-4</v>
      </c>
      <c r="MW30">
        <v>0.1219611</v>
      </c>
      <c r="MX30">
        <v>0.61383239999999994</v>
      </c>
      <c r="MY30">
        <v>13.88673</v>
      </c>
      <c r="MZ30" s="1">
        <v>3.0926789999999999E-4</v>
      </c>
      <c r="NA30">
        <v>0.118327</v>
      </c>
      <c r="NB30">
        <v>0.61383129999999997</v>
      </c>
      <c r="NC30">
        <v>16.82517</v>
      </c>
      <c r="ND30" s="1">
        <v>2.9947829999999999E-4</v>
      </c>
      <c r="NE30">
        <v>0.1147458</v>
      </c>
      <c r="NF30">
        <v>0.61383569999999998</v>
      </c>
      <c r="NG30">
        <v>20.396280000000001</v>
      </c>
      <c r="NH30" s="1">
        <v>2.9003429999999999E-4</v>
      </c>
      <c r="NI30">
        <v>0.1112855</v>
      </c>
      <c r="NJ30">
        <v>0.61383529999999997</v>
      </c>
      <c r="NK30">
        <v>24.010110000000001</v>
      </c>
      <c r="NL30" s="1">
        <v>2.8130849999999998E-4</v>
      </c>
      <c r="NM30">
        <v>0.1080827</v>
      </c>
      <c r="NN30">
        <v>0.61382340000000002</v>
      </c>
      <c r="NO30">
        <v>24.164719999999999</v>
      </c>
      <c r="NP30" s="1">
        <v>2.721488E-4</v>
      </c>
      <c r="NQ30">
        <v>0.10471709999999999</v>
      </c>
      <c r="NR30">
        <v>0.61381819999999998</v>
      </c>
      <c r="NS30">
        <v>19.61769</v>
      </c>
      <c r="NT30" s="1">
        <v>2.636526E-4</v>
      </c>
      <c r="NU30">
        <v>0.1015691</v>
      </c>
      <c r="NV30">
        <v>0.61383639999999995</v>
      </c>
      <c r="NW30">
        <v>14.421860000000001</v>
      </c>
      <c r="NX30" s="1">
        <v>2.5549250000000002E-4</v>
      </c>
      <c r="NY30" s="1">
        <v>9.8553340000000003E-2</v>
      </c>
      <c r="NZ30">
        <v>0.61382859999999995</v>
      </c>
      <c r="OA30">
        <v>12.144819999999999</v>
      </c>
      <c r="OB30" s="1">
        <v>2.4784679999999997E-4</v>
      </c>
      <c r="OC30" s="1">
        <v>9.5722050000000003E-2</v>
      </c>
      <c r="OD30">
        <v>0.61383189999999999</v>
      </c>
      <c r="OE30">
        <v>13.87745</v>
      </c>
      <c r="OF30" s="1">
        <v>2.4021470000000001E-4</v>
      </c>
      <c r="OG30" s="1">
        <v>9.2857640000000005E-2</v>
      </c>
      <c r="OH30">
        <v>0.61382420000000004</v>
      </c>
      <c r="OI30">
        <v>15.99227</v>
      </c>
      <c r="OJ30" s="1">
        <v>2.3299639999999999E-4</v>
      </c>
      <c r="OK30" s="1">
        <v>9.0159710000000004E-2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0.59786980000000001</v>
      </c>
      <c r="G31">
        <v>10.95792</v>
      </c>
      <c r="H31">
        <v>229.5624</v>
      </c>
      <c r="I31">
        <v>105828.4</v>
      </c>
      <c r="J31">
        <v>0.59792160000000005</v>
      </c>
      <c r="K31">
        <v>12.19552</v>
      </c>
      <c r="L31">
        <v>17.220669999999998</v>
      </c>
      <c r="M31">
        <v>9667.3009999999995</v>
      </c>
      <c r="N31">
        <v>0.59828700000000001</v>
      </c>
      <c r="O31">
        <v>13.042450000000001</v>
      </c>
      <c r="P31">
        <v>0.495286</v>
      </c>
      <c r="Q31">
        <v>291.45420000000001</v>
      </c>
      <c r="R31">
        <v>0.59863569999999999</v>
      </c>
      <c r="S31">
        <v>14.51192</v>
      </c>
      <c r="T31" s="1">
        <v>4.5914480000000001E-2</v>
      </c>
      <c r="U31">
        <v>21.663219999999999</v>
      </c>
      <c r="V31">
        <v>0.59884999999999999</v>
      </c>
      <c r="W31">
        <v>15.49851</v>
      </c>
      <c r="X31" s="1">
        <v>2.861267E-2</v>
      </c>
      <c r="Y31">
        <v>12.39866</v>
      </c>
      <c r="Z31">
        <v>0.59897549999999999</v>
      </c>
      <c r="AA31">
        <v>15.083130000000001</v>
      </c>
      <c r="AB31" s="1">
        <v>2.3776149999999999E-2</v>
      </c>
      <c r="AC31">
        <v>10.201449999999999</v>
      </c>
      <c r="AD31">
        <v>0.59904389999999996</v>
      </c>
      <c r="AE31">
        <v>13.17315</v>
      </c>
      <c r="AF31" s="1">
        <v>2.0874589999999998E-2</v>
      </c>
      <c r="AG31">
        <v>8.9092470000000006</v>
      </c>
      <c r="AH31">
        <v>0.59894190000000003</v>
      </c>
      <c r="AI31">
        <v>11.34966</v>
      </c>
      <c r="AJ31" s="1">
        <v>1.894086E-2</v>
      </c>
      <c r="AK31">
        <v>8.0473409999999994</v>
      </c>
      <c r="AL31">
        <v>0.59769709999999998</v>
      </c>
      <c r="AM31">
        <v>11.117660000000001</v>
      </c>
      <c r="AN31" s="1">
        <v>2.069522E-2</v>
      </c>
      <c r="AO31">
        <v>8.5799450000000004</v>
      </c>
      <c r="AP31">
        <v>0.59526880000000004</v>
      </c>
      <c r="AQ31">
        <v>13.440469999999999</v>
      </c>
      <c r="AR31">
        <v>3.025419E-2</v>
      </c>
      <c r="AS31">
        <v>12.51651</v>
      </c>
      <c r="AT31">
        <v>0.59256129999999996</v>
      </c>
      <c r="AU31">
        <v>17.16685</v>
      </c>
      <c r="AV31" s="1">
        <v>3.6352839999999997E-2</v>
      </c>
      <c r="AW31">
        <v>15.26932</v>
      </c>
      <c r="AX31">
        <v>0.58985799999999999</v>
      </c>
      <c r="AY31">
        <v>20.64189</v>
      </c>
      <c r="AZ31" s="1">
        <v>3.7035110000000003E-2</v>
      </c>
      <c r="BA31">
        <v>15.6854</v>
      </c>
      <c r="BB31">
        <v>0.58715899999999999</v>
      </c>
      <c r="BC31">
        <v>21.743770000000001</v>
      </c>
      <c r="BD31" s="1">
        <v>3.4688910000000003E-2</v>
      </c>
      <c r="BE31">
        <v>14.747030000000001</v>
      </c>
      <c r="BF31">
        <v>0.58449629999999997</v>
      </c>
      <c r="BG31">
        <v>19.437850000000001</v>
      </c>
      <c r="BH31" s="1">
        <v>3.1407169999999998E-2</v>
      </c>
      <c r="BI31">
        <v>13.378349999999999</v>
      </c>
      <c r="BJ31">
        <v>0.58147219999999999</v>
      </c>
      <c r="BK31">
        <v>15.49436</v>
      </c>
      <c r="BL31" s="1">
        <v>2.7689680000000001E-2</v>
      </c>
      <c r="BM31">
        <v>11.80921</v>
      </c>
      <c r="BN31">
        <v>0.57906619999999998</v>
      </c>
      <c r="BO31">
        <v>12.43389</v>
      </c>
      <c r="BP31">
        <v>2.4515240000000001E-2</v>
      </c>
      <c r="BQ31">
        <v>10.45706</v>
      </c>
      <c r="BR31">
        <v>0.57769550000000003</v>
      </c>
      <c r="BS31">
        <v>11.41175</v>
      </c>
      <c r="BT31" s="1">
        <v>2.0930399999999998E-2</v>
      </c>
      <c r="BU31">
        <v>8.9648299999999992</v>
      </c>
      <c r="BV31">
        <v>0.57741600000000004</v>
      </c>
      <c r="BW31">
        <v>12.867050000000001</v>
      </c>
      <c r="BX31" s="1">
        <v>1.54909E-2</v>
      </c>
      <c r="BY31">
        <v>6.6873620000000003</v>
      </c>
      <c r="BZ31">
        <v>0.57767900000000005</v>
      </c>
      <c r="CA31">
        <v>14.79377</v>
      </c>
      <c r="CB31" s="1">
        <v>1.051611E-2</v>
      </c>
      <c r="CC31">
        <v>4.5359439999999998</v>
      </c>
      <c r="CD31">
        <v>0.57797160000000003</v>
      </c>
      <c r="CE31">
        <v>16.378160000000001</v>
      </c>
      <c r="CF31" s="1">
        <v>7.4458399999999996E-3</v>
      </c>
      <c r="CG31">
        <v>3.1855579999999999</v>
      </c>
      <c r="CH31">
        <v>0.57818380000000003</v>
      </c>
      <c r="CI31">
        <v>16.072199999999999</v>
      </c>
      <c r="CJ31" s="1">
        <v>5.7792629999999998E-3</v>
      </c>
      <c r="CK31">
        <v>2.4523229999999998</v>
      </c>
      <c r="CL31">
        <v>0.57832499999999998</v>
      </c>
      <c r="CM31">
        <v>14.772869999999999</v>
      </c>
      <c r="CN31" s="1">
        <v>4.8721909999999997E-3</v>
      </c>
      <c r="CO31">
        <v>2.053766</v>
      </c>
      <c r="CP31">
        <v>0.57841629999999999</v>
      </c>
      <c r="CQ31">
        <v>12.7872</v>
      </c>
      <c r="CR31" s="1">
        <v>4.3269679999999996E-3</v>
      </c>
      <c r="CS31">
        <v>1.8166580000000001</v>
      </c>
      <c r="CT31">
        <v>0.57844050000000002</v>
      </c>
      <c r="CU31">
        <v>11.45989</v>
      </c>
      <c r="CV31" s="1">
        <v>3.965868E-3</v>
      </c>
      <c r="CW31">
        <v>1.660218</v>
      </c>
      <c r="CX31">
        <v>0.57845519999999995</v>
      </c>
      <c r="CY31">
        <v>11.439909999999999</v>
      </c>
      <c r="CZ31" s="1">
        <v>3.6979410000000002E-3</v>
      </c>
      <c r="DA31">
        <v>1.545123</v>
      </c>
      <c r="DB31">
        <v>0.57846640000000005</v>
      </c>
      <c r="DC31">
        <v>13.38029</v>
      </c>
      <c r="DD31" s="1">
        <v>3.4773719999999998E-3</v>
      </c>
      <c r="DE31">
        <v>1.4504189999999999</v>
      </c>
      <c r="DF31">
        <v>0.5784686</v>
      </c>
      <c r="DG31">
        <v>17.269369999999999</v>
      </c>
      <c r="DH31" s="1">
        <v>3.2914569999999998E-3</v>
      </c>
      <c r="DI31">
        <v>1.370857</v>
      </c>
      <c r="DJ31">
        <v>0.57845400000000002</v>
      </c>
      <c r="DK31">
        <v>22.90776</v>
      </c>
      <c r="DL31" s="1">
        <v>3.121431E-3</v>
      </c>
      <c r="DM31">
        <v>1.298233</v>
      </c>
      <c r="DN31">
        <v>0.57847479999999996</v>
      </c>
      <c r="DO31">
        <v>27.989560000000001</v>
      </c>
      <c r="DP31" s="1">
        <v>2.9712850000000002E-3</v>
      </c>
      <c r="DQ31">
        <v>1.2335130000000001</v>
      </c>
      <c r="DR31">
        <v>0.57847289999999996</v>
      </c>
      <c r="DS31">
        <v>27.018129999999999</v>
      </c>
      <c r="DT31" s="1">
        <v>2.8281500000000002E-3</v>
      </c>
      <c r="DU31">
        <v>1.172058</v>
      </c>
      <c r="DV31">
        <v>0.57847210000000004</v>
      </c>
      <c r="DW31">
        <v>20.990829999999999</v>
      </c>
      <c r="DX31" s="1">
        <v>2.7008050000000001E-3</v>
      </c>
      <c r="DY31">
        <v>1.1171059999999999</v>
      </c>
      <c r="DZ31">
        <v>0.57846869999999995</v>
      </c>
      <c r="EA31">
        <v>14.55541</v>
      </c>
      <c r="EB31" s="1">
        <v>2.5792089999999998E-3</v>
      </c>
      <c r="EC31">
        <v>1.064487</v>
      </c>
      <c r="ED31">
        <v>0.57847150000000003</v>
      </c>
      <c r="EE31">
        <v>11.808920000000001</v>
      </c>
      <c r="EF31" s="1">
        <v>2.4665339999999998E-3</v>
      </c>
      <c r="EG31">
        <v>1.015503</v>
      </c>
      <c r="EH31">
        <v>0.57846980000000003</v>
      </c>
      <c r="EI31">
        <v>12.560359999999999</v>
      </c>
      <c r="EJ31" s="1">
        <v>2.3562209999999999E-3</v>
      </c>
      <c r="EK31">
        <v>0.96771050000000003</v>
      </c>
      <c r="EL31">
        <v>0.57847179999999998</v>
      </c>
      <c r="EM31">
        <v>15.750500000000001</v>
      </c>
      <c r="EN31" s="1">
        <v>2.2587089999999998E-3</v>
      </c>
      <c r="EO31">
        <v>0.92530349999999995</v>
      </c>
      <c r="EP31">
        <v>0.57849479999999998</v>
      </c>
      <c r="EQ31">
        <v>21.914110000000001</v>
      </c>
      <c r="ER31" s="1">
        <v>2.162247E-3</v>
      </c>
      <c r="ES31">
        <v>0.8838106</v>
      </c>
      <c r="ET31">
        <v>0.57849519999999999</v>
      </c>
      <c r="EU31">
        <v>27.235900000000001</v>
      </c>
      <c r="EV31" s="1">
        <v>2.0727499999999999E-3</v>
      </c>
      <c r="EW31">
        <v>0.84567270000000005</v>
      </c>
      <c r="EX31">
        <v>0.57848980000000005</v>
      </c>
      <c r="EY31">
        <v>25.96809</v>
      </c>
      <c r="EZ31" s="1">
        <v>1.9853800000000001E-3</v>
      </c>
      <c r="FA31">
        <v>0.80858249999999998</v>
      </c>
      <c r="FB31">
        <v>0.57849709999999999</v>
      </c>
      <c r="FC31">
        <v>19.983560000000001</v>
      </c>
      <c r="FD31" s="1">
        <v>1.9036890000000001E-3</v>
      </c>
      <c r="FE31">
        <v>0.77397039999999995</v>
      </c>
      <c r="FF31">
        <v>0.57846580000000003</v>
      </c>
      <c r="FG31">
        <v>13.97612</v>
      </c>
      <c r="FH31" s="1">
        <v>1.8277499999999999E-3</v>
      </c>
      <c r="FI31">
        <v>0.74206629999999996</v>
      </c>
      <c r="FJ31">
        <v>0.57846920000000002</v>
      </c>
      <c r="FK31">
        <v>11.830170000000001</v>
      </c>
      <c r="FL31" s="1">
        <v>1.7517990000000001E-3</v>
      </c>
      <c r="FM31">
        <v>0.71032510000000004</v>
      </c>
      <c r="FN31">
        <v>0.57849680000000003</v>
      </c>
      <c r="FO31">
        <v>13.5892</v>
      </c>
      <c r="FP31" s="1">
        <v>1.6829049999999999E-3</v>
      </c>
      <c r="FQ31">
        <v>0.68162440000000002</v>
      </c>
      <c r="FR31">
        <v>0.57850429999999997</v>
      </c>
      <c r="FS31">
        <v>16.818069999999999</v>
      </c>
      <c r="FT31" s="1">
        <v>1.6147970000000001E-3</v>
      </c>
      <c r="FU31">
        <v>0.65357920000000003</v>
      </c>
      <c r="FV31">
        <v>0.57849689999999998</v>
      </c>
      <c r="FW31">
        <v>19.915849999999999</v>
      </c>
      <c r="FX31" s="1">
        <v>1.5506230000000001E-3</v>
      </c>
      <c r="FY31">
        <v>0.62717420000000002</v>
      </c>
      <c r="FZ31">
        <v>0.57847280000000001</v>
      </c>
      <c r="GA31">
        <v>20.14677</v>
      </c>
      <c r="GB31" s="1">
        <v>1.492192E-3</v>
      </c>
      <c r="GC31">
        <v>0.603271</v>
      </c>
      <c r="GD31">
        <v>0.57847110000000002</v>
      </c>
      <c r="GE31">
        <v>17.919460000000001</v>
      </c>
      <c r="GF31" s="1">
        <v>1.4334599999999999E-3</v>
      </c>
      <c r="GG31">
        <v>0.57932360000000005</v>
      </c>
      <c r="GH31">
        <v>0.57846660000000005</v>
      </c>
      <c r="GI31">
        <v>14.62541</v>
      </c>
      <c r="GJ31" s="1">
        <v>1.3794809999999999E-3</v>
      </c>
      <c r="GK31">
        <v>0.55736370000000002</v>
      </c>
      <c r="GL31">
        <v>0.57847230000000005</v>
      </c>
      <c r="GM31">
        <v>12.315020000000001</v>
      </c>
      <c r="GN31" s="1">
        <v>1.325744E-3</v>
      </c>
      <c r="GO31">
        <v>0.53561879999999995</v>
      </c>
      <c r="GP31">
        <v>0.57846900000000001</v>
      </c>
      <c r="GQ31">
        <v>11.67525</v>
      </c>
      <c r="GR31" s="1">
        <v>1.2753350000000001E-3</v>
      </c>
      <c r="GS31">
        <v>0.51504050000000001</v>
      </c>
      <c r="GT31">
        <v>0.57846620000000004</v>
      </c>
      <c r="GU31">
        <v>14.519640000000001</v>
      </c>
      <c r="GV31" s="1">
        <v>1.229038E-3</v>
      </c>
      <c r="GW31">
        <v>0.49628319999999998</v>
      </c>
      <c r="GX31">
        <v>0.57847269999999995</v>
      </c>
      <c r="GY31">
        <v>18.751239999999999</v>
      </c>
      <c r="GZ31" s="1">
        <v>1.182731E-3</v>
      </c>
      <c r="HA31">
        <v>0.47761989999999999</v>
      </c>
      <c r="HB31">
        <v>0.5784726</v>
      </c>
      <c r="HC31">
        <v>23.304040000000001</v>
      </c>
      <c r="HD31" s="1">
        <v>1.1391490000000001E-3</v>
      </c>
      <c r="HE31">
        <v>0.45993919999999999</v>
      </c>
      <c r="HF31">
        <v>0.57849539999999999</v>
      </c>
      <c r="HG31">
        <v>24.612349999999999</v>
      </c>
      <c r="HH31" s="1">
        <v>1.0970870000000001E-3</v>
      </c>
      <c r="HI31">
        <v>0.44294470000000002</v>
      </c>
      <c r="HJ31">
        <v>0.57847210000000004</v>
      </c>
      <c r="HK31">
        <v>21.732240000000001</v>
      </c>
      <c r="HL31" s="1">
        <v>1.0566600000000001E-3</v>
      </c>
      <c r="HM31">
        <v>0.4266008</v>
      </c>
      <c r="HN31">
        <v>0.57847599999999999</v>
      </c>
      <c r="HO31">
        <v>16.829910000000002</v>
      </c>
      <c r="HP31" s="1">
        <v>1.019245E-3</v>
      </c>
      <c r="HQ31">
        <v>0.4114622</v>
      </c>
      <c r="HR31">
        <v>0.5784956</v>
      </c>
      <c r="HS31">
        <v>13.0326</v>
      </c>
      <c r="HT31" s="1">
        <v>9.8383299999999993E-4</v>
      </c>
      <c r="HU31">
        <v>0.39709820000000001</v>
      </c>
      <c r="HV31">
        <v>0.57849669999999997</v>
      </c>
      <c r="HW31">
        <v>12.178269999999999</v>
      </c>
      <c r="HX31" s="1">
        <v>9.4852740000000004E-4</v>
      </c>
      <c r="HY31">
        <v>0.38294430000000002</v>
      </c>
      <c r="HZ31">
        <v>0.57849649999999997</v>
      </c>
      <c r="IA31">
        <v>15.4857</v>
      </c>
      <c r="IB31" s="1">
        <v>9.1361920000000002E-4</v>
      </c>
      <c r="IC31">
        <v>0.36883840000000001</v>
      </c>
      <c r="ID31">
        <v>0.57846980000000003</v>
      </c>
      <c r="IE31">
        <v>22.742090000000001</v>
      </c>
      <c r="IF31" s="1">
        <v>8.8220829999999999E-4</v>
      </c>
      <c r="IG31">
        <v>0.3560934</v>
      </c>
      <c r="IH31">
        <v>0.57847099999999996</v>
      </c>
      <c r="II31">
        <v>30.610810000000001</v>
      </c>
      <c r="IJ31" s="1">
        <v>8.5197069999999998E-4</v>
      </c>
      <c r="IK31">
        <v>0.3439045</v>
      </c>
      <c r="IL31">
        <v>0.57846770000000003</v>
      </c>
      <c r="IM31">
        <v>32.808669999999999</v>
      </c>
      <c r="IN31" s="1">
        <v>8.2272859999999999E-4</v>
      </c>
      <c r="IO31">
        <v>0.33208720000000003</v>
      </c>
      <c r="IP31">
        <v>0.57846350000000002</v>
      </c>
      <c r="IQ31">
        <v>27.499179999999999</v>
      </c>
      <c r="IR31" s="1">
        <v>7.9466919999999998E-4</v>
      </c>
      <c r="IS31">
        <v>0.32075720000000002</v>
      </c>
      <c r="IT31">
        <v>0.57847139999999997</v>
      </c>
      <c r="IU31">
        <v>19.37716</v>
      </c>
      <c r="IV31" s="1">
        <v>7.6806200000000002E-4</v>
      </c>
      <c r="IW31">
        <v>0.31000899999999998</v>
      </c>
      <c r="IX31">
        <v>0.57846980000000003</v>
      </c>
      <c r="IY31">
        <v>13.64085</v>
      </c>
      <c r="IZ31" s="1">
        <v>7.4222069999999995E-4</v>
      </c>
      <c r="JA31">
        <v>0.29957899999999998</v>
      </c>
      <c r="JB31">
        <v>0.57846830000000005</v>
      </c>
      <c r="JC31">
        <v>11.956530000000001</v>
      </c>
      <c r="JD31" s="1">
        <v>7.1784669999999998E-4</v>
      </c>
      <c r="JE31">
        <v>0.28973690000000002</v>
      </c>
      <c r="JF31">
        <v>0.57846830000000005</v>
      </c>
      <c r="JG31">
        <v>14.38875</v>
      </c>
      <c r="JH31" s="1">
        <v>6.9357819999999999E-4</v>
      </c>
      <c r="JI31">
        <v>0.27992980000000001</v>
      </c>
      <c r="JJ31">
        <v>0.57847170000000003</v>
      </c>
      <c r="JK31">
        <v>17.427309999999999</v>
      </c>
      <c r="JL31" s="1">
        <v>6.7078750000000001E-4</v>
      </c>
      <c r="JM31">
        <v>0.27091939999999998</v>
      </c>
      <c r="JN31">
        <v>0.57846989999999998</v>
      </c>
      <c r="JO31">
        <v>18.52675</v>
      </c>
      <c r="JP31" s="1">
        <v>6.47358E-4</v>
      </c>
      <c r="JQ31">
        <v>0.26210309999999998</v>
      </c>
      <c r="JR31">
        <v>0.57849249999999997</v>
      </c>
      <c r="JS31">
        <v>16.514749999999999</v>
      </c>
      <c r="JT31" s="1">
        <v>6.2491860000000001E-4</v>
      </c>
      <c r="JU31">
        <v>0.25365009999999999</v>
      </c>
      <c r="JV31">
        <v>0.57848909999999998</v>
      </c>
      <c r="JW31">
        <v>14.62421</v>
      </c>
      <c r="JX31" s="1">
        <v>6.0278109999999997E-4</v>
      </c>
      <c r="JY31">
        <v>0.245256</v>
      </c>
      <c r="JZ31">
        <v>0.57849870000000003</v>
      </c>
      <c r="KA31">
        <v>13.20233</v>
      </c>
      <c r="KB31" s="1">
        <v>5.823852E-4</v>
      </c>
      <c r="KC31">
        <v>0.2374772</v>
      </c>
      <c r="KD31">
        <v>0.57846940000000002</v>
      </c>
      <c r="KE31">
        <v>12.25243</v>
      </c>
      <c r="KF31" s="1">
        <v>5.6255439999999997E-4</v>
      </c>
      <c r="KG31">
        <v>0.229877</v>
      </c>
      <c r="KH31">
        <v>0.57849539999999999</v>
      </c>
      <c r="KI31">
        <v>11.92704</v>
      </c>
      <c r="KJ31" s="1">
        <v>5.4326929999999997E-4</v>
      </c>
      <c r="KK31">
        <v>0.2224566</v>
      </c>
      <c r="KL31">
        <v>0.57846839999999999</v>
      </c>
      <c r="KM31">
        <v>14.44816</v>
      </c>
      <c r="KN31" s="1">
        <v>5.2522449999999998E-4</v>
      </c>
      <c r="KO31">
        <v>0.2154703</v>
      </c>
      <c r="KP31">
        <v>0.57849799999999996</v>
      </c>
      <c r="KQ31">
        <v>21.558199999999999</v>
      </c>
      <c r="KR31" s="1">
        <v>5.0748060000000003E-4</v>
      </c>
      <c r="KS31">
        <v>0.2086006</v>
      </c>
      <c r="KT31">
        <v>0.57849320000000004</v>
      </c>
      <c r="KU31">
        <v>30.666409999999999</v>
      </c>
      <c r="KV31" s="1">
        <v>4.9059910000000002E-4</v>
      </c>
      <c r="KW31">
        <v>0.2020168</v>
      </c>
      <c r="KX31">
        <v>0.57849419999999996</v>
      </c>
      <c r="KY31">
        <v>34.484999999999999</v>
      </c>
      <c r="KZ31" s="1">
        <v>4.7445810000000001E-4</v>
      </c>
      <c r="LA31">
        <v>0.1956948</v>
      </c>
      <c r="LB31">
        <v>0.57849689999999998</v>
      </c>
      <c r="LC31">
        <v>29.734349999999999</v>
      </c>
      <c r="LD31" s="1">
        <v>4.5867329999999998E-4</v>
      </c>
      <c r="LE31">
        <v>0.18949450000000001</v>
      </c>
      <c r="LF31">
        <v>0.57846799999999998</v>
      </c>
      <c r="LG31">
        <v>20.85162</v>
      </c>
      <c r="LH31" s="1">
        <v>4.4353220000000002E-4</v>
      </c>
      <c r="LI31">
        <v>0.18353149999999999</v>
      </c>
      <c r="LJ31">
        <v>0.57846620000000004</v>
      </c>
      <c r="LK31">
        <v>14.2765</v>
      </c>
      <c r="LL31" s="1">
        <v>4.2903450000000002E-4</v>
      </c>
      <c r="LM31">
        <v>0.17780219999999999</v>
      </c>
      <c r="LN31">
        <v>0.57845840000000004</v>
      </c>
      <c r="LO31">
        <v>12.04111</v>
      </c>
      <c r="LP31" s="1">
        <v>4.1512500000000002E-4</v>
      </c>
      <c r="LQ31">
        <v>0.17227970000000001</v>
      </c>
      <c r="LR31">
        <v>0.57846980000000003</v>
      </c>
      <c r="LS31">
        <v>13.378830000000001</v>
      </c>
      <c r="LT31" s="1">
        <v>4.0217909999999999E-4</v>
      </c>
      <c r="LU31">
        <v>0.16713230000000001</v>
      </c>
      <c r="LV31">
        <v>0.57846869999999995</v>
      </c>
      <c r="LW31">
        <v>16.542439999999999</v>
      </c>
      <c r="LX31" s="1">
        <v>3.892969E-4</v>
      </c>
      <c r="LY31">
        <v>0.1620172</v>
      </c>
      <c r="LZ31">
        <v>0.57846209999999998</v>
      </c>
      <c r="MA31">
        <v>18.82827</v>
      </c>
      <c r="MB31" s="1">
        <v>3.7664179999999999E-4</v>
      </c>
      <c r="MC31">
        <v>0.15695439999999999</v>
      </c>
      <c r="MD31">
        <v>0.57846549999999997</v>
      </c>
      <c r="ME31">
        <v>19.559940000000001</v>
      </c>
      <c r="MF31" s="1">
        <v>3.6435470000000002E-4</v>
      </c>
      <c r="MG31">
        <v>0.1520396</v>
      </c>
      <c r="MH31">
        <v>0.57847150000000003</v>
      </c>
      <c r="MI31">
        <v>17.898119999999999</v>
      </c>
      <c r="MJ31" s="1">
        <v>3.5287840000000002E-4</v>
      </c>
      <c r="MK31">
        <v>0.14743290000000001</v>
      </c>
      <c r="ML31">
        <v>0.57846889999999995</v>
      </c>
      <c r="MM31">
        <v>15.368969999999999</v>
      </c>
      <c r="MN31" s="1">
        <v>3.4190540000000001E-4</v>
      </c>
      <c r="MO31">
        <v>0.14308399999999999</v>
      </c>
      <c r="MP31">
        <v>0.57849649999999997</v>
      </c>
      <c r="MQ31">
        <v>12.942030000000001</v>
      </c>
      <c r="MR31" s="1">
        <v>3.310133E-4</v>
      </c>
      <c r="MS31">
        <v>0.13874690000000001</v>
      </c>
      <c r="MT31">
        <v>0.57849600000000001</v>
      </c>
      <c r="MU31">
        <v>12.00755</v>
      </c>
      <c r="MV31" s="1">
        <v>3.2044469999999999E-4</v>
      </c>
      <c r="MW31">
        <v>0.1344978</v>
      </c>
      <c r="MX31">
        <v>0.57849660000000003</v>
      </c>
      <c r="MY31">
        <v>13.925509999999999</v>
      </c>
      <c r="MZ31" s="1">
        <v>3.1046550000000001E-4</v>
      </c>
      <c r="NA31">
        <v>0.13049549999999999</v>
      </c>
      <c r="NB31">
        <v>0.57849539999999999</v>
      </c>
      <c r="NC31">
        <v>16.890640000000001</v>
      </c>
      <c r="ND31" s="1">
        <v>3.0064700000000002E-4</v>
      </c>
      <c r="NE31">
        <v>0.12655060000000001</v>
      </c>
      <c r="NF31">
        <v>0.57846839999999999</v>
      </c>
      <c r="NG31">
        <v>20.631769999999999</v>
      </c>
      <c r="NH31" s="1">
        <v>2.9114910000000002E-4</v>
      </c>
      <c r="NI31">
        <v>0.1227282</v>
      </c>
      <c r="NJ31">
        <v>0.57846839999999999</v>
      </c>
      <c r="NK31">
        <v>24.389959999999999</v>
      </c>
      <c r="NL31" s="1">
        <v>2.8235450000000002E-4</v>
      </c>
      <c r="NM31">
        <v>0.11917850000000001</v>
      </c>
      <c r="NN31">
        <v>0.57846649999999999</v>
      </c>
      <c r="NO31">
        <v>24.61307</v>
      </c>
      <c r="NP31" s="1">
        <v>2.7323430000000001E-4</v>
      </c>
      <c r="NQ31">
        <v>0.1155031</v>
      </c>
      <c r="NR31">
        <v>0.57848759999999999</v>
      </c>
      <c r="NS31">
        <v>20.208770000000001</v>
      </c>
      <c r="NT31" s="1">
        <v>2.6463179999999998E-4</v>
      </c>
      <c r="NU31">
        <v>0.11199969999999999</v>
      </c>
      <c r="NV31">
        <v>0.57846909999999996</v>
      </c>
      <c r="NW31">
        <v>14.961270000000001</v>
      </c>
      <c r="NX31" s="1">
        <v>2.5644740000000001E-4</v>
      </c>
      <c r="NY31">
        <v>0.1086795</v>
      </c>
      <c r="NZ31">
        <v>0.57846839999999999</v>
      </c>
      <c r="OA31">
        <v>12.29087</v>
      </c>
      <c r="OB31" s="1">
        <v>2.488228E-4</v>
      </c>
      <c r="OC31">
        <v>0.10556939999999999</v>
      </c>
      <c r="OD31">
        <v>0.57846649999999999</v>
      </c>
      <c r="OE31">
        <v>13.93942</v>
      </c>
      <c r="OF31" s="1">
        <v>2.4110949999999999E-4</v>
      </c>
      <c r="OG31">
        <v>0.1023941</v>
      </c>
      <c r="OH31">
        <v>0.57846770000000003</v>
      </c>
      <c r="OI31">
        <v>15.988099999999999</v>
      </c>
      <c r="OJ31" s="1">
        <v>2.3389489999999999E-4</v>
      </c>
      <c r="OK31" s="1">
        <v>9.9427310000000005E-2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0.60766759999999997</v>
      </c>
      <c r="G32">
        <v>10.9742</v>
      </c>
      <c r="H32">
        <v>257.00909999999999</v>
      </c>
      <c r="I32">
        <v>98289.44</v>
      </c>
      <c r="J32">
        <v>0.60875760000000001</v>
      </c>
      <c r="K32">
        <v>12.18901</v>
      </c>
      <c r="L32">
        <v>27.999749999999999</v>
      </c>
      <c r="M32">
        <v>12443.1</v>
      </c>
      <c r="N32">
        <v>0.6097766</v>
      </c>
      <c r="O32">
        <v>13.030250000000001</v>
      </c>
      <c r="P32">
        <v>0.89427409999999996</v>
      </c>
      <c r="Q32">
        <v>415.46080000000001</v>
      </c>
      <c r="R32">
        <v>0.61051480000000002</v>
      </c>
      <c r="S32">
        <v>14.61267</v>
      </c>
      <c r="T32">
        <v>5.6287829999999997E-2</v>
      </c>
      <c r="U32">
        <v>22.985430000000001</v>
      </c>
      <c r="V32">
        <v>0.61097780000000002</v>
      </c>
      <c r="W32">
        <v>15.580439999999999</v>
      </c>
      <c r="X32" s="1">
        <v>2.9616219999999999E-2</v>
      </c>
      <c r="Y32">
        <v>11.092040000000001</v>
      </c>
      <c r="Z32">
        <v>0.61118430000000001</v>
      </c>
      <c r="AA32">
        <v>15.23508</v>
      </c>
      <c r="AB32" s="1">
        <v>2.4257000000000001E-2</v>
      </c>
      <c r="AC32">
        <v>8.997045</v>
      </c>
      <c r="AD32">
        <v>0.61132850000000005</v>
      </c>
      <c r="AE32">
        <v>13.37612</v>
      </c>
      <c r="AF32" s="1">
        <v>2.1191620000000001E-2</v>
      </c>
      <c r="AG32">
        <v>7.8221369999999997</v>
      </c>
      <c r="AH32">
        <v>0.61131360000000001</v>
      </c>
      <c r="AI32">
        <v>11.477919999999999</v>
      </c>
      <c r="AJ32" s="1">
        <v>1.9154170000000002E-2</v>
      </c>
      <c r="AK32">
        <v>7.0410079999999997</v>
      </c>
      <c r="AL32">
        <v>0.61043239999999999</v>
      </c>
      <c r="AM32">
        <v>11.119949999999999</v>
      </c>
      <c r="AN32" s="1">
        <v>2.0003099999999999E-2</v>
      </c>
      <c r="AO32">
        <v>7.2294890000000001</v>
      </c>
      <c r="AP32">
        <v>0.60890599999999995</v>
      </c>
      <c r="AQ32">
        <v>13.427049999999999</v>
      </c>
      <c r="AR32" s="1">
        <v>2.9044299999999999E-2</v>
      </c>
      <c r="AS32">
        <v>10.442959999999999</v>
      </c>
      <c r="AT32">
        <v>0.60759859999999999</v>
      </c>
      <c r="AU32">
        <v>17.165009999999999</v>
      </c>
      <c r="AV32" s="1">
        <v>3.589154E-2</v>
      </c>
      <c r="AW32">
        <v>13.06709</v>
      </c>
      <c r="AX32">
        <v>0.60676960000000002</v>
      </c>
      <c r="AY32">
        <v>20.807469999999999</v>
      </c>
      <c r="AZ32" s="1">
        <v>3.7137259999999998E-2</v>
      </c>
      <c r="BA32">
        <v>13.624029999999999</v>
      </c>
      <c r="BB32">
        <v>0.60620600000000002</v>
      </c>
      <c r="BC32">
        <v>22.062419999999999</v>
      </c>
      <c r="BD32">
        <v>3.5051350000000002E-2</v>
      </c>
      <c r="BE32">
        <v>12.90691</v>
      </c>
      <c r="BF32">
        <v>0.60580369999999995</v>
      </c>
      <c r="BG32">
        <v>19.844909999999999</v>
      </c>
      <c r="BH32" s="1">
        <v>3.1863540000000003E-2</v>
      </c>
      <c r="BI32">
        <v>11.75958</v>
      </c>
      <c r="BJ32">
        <v>0.60527220000000004</v>
      </c>
      <c r="BK32">
        <v>15.906219999999999</v>
      </c>
      <c r="BL32" s="1">
        <v>2.813454E-2</v>
      </c>
      <c r="BM32">
        <v>10.40441</v>
      </c>
      <c r="BN32">
        <v>0.60461180000000003</v>
      </c>
      <c r="BO32">
        <v>12.675380000000001</v>
      </c>
      <c r="BP32" s="1">
        <v>2.4908400000000001E-2</v>
      </c>
      <c r="BQ32">
        <v>9.2220709999999997</v>
      </c>
      <c r="BR32">
        <v>0.60451730000000004</v>
      </c>
      <c r="BS32">
        <v>11.459289999999999</v>
      </c>
      <c r="BT32" s="1">
        <v>2.1479410000000001E-2</v>
      </c>
      <c r="BU32">
        <v>7.9819500000000003</v>
      </c>
      <c r="BV32">
        <v>0.6052128</v>
      </c>
      <c r="BW32">
        <v>12.86702</v>
      </c>
      <c r="BX32" s="1">
        <v>1.6221590000000001E-2</v>
      </c>
      <c r="BY32">
        <v>6.0713850000000003</v>
      </c>
      <c r="BZ32">
        <v>0.60617699999999997</v>
      </c>
      <c r="CA32">
        <v>14.798909999999999</v>
      </c>
      <c r="CB32" s="1">
        <v>1.1063740000000001E-2</v>
      </c>
      <c r="CC32">
        <v>4.1423459999999999</v>
      </c>
      <c r="CD32">
        <v>0.60694179999999998</v>
      </c>
      <c r="CE32">
        <v>16.450320000000001</v>
      </c>
      <c r="CF32" s="1">
        <v>7.7541820000000001E-3</v>
      </c>
      <c r="CG32">
        <v>2.8849610000000001</v>
      </c>
      <c r="CH32">
        <v>0.60739180000000004</v>
      </c>
      <c r="CI32">
        <v>16.269179999999999</v>
      </c>
      <c r="CJ32" s="1">
        <v>5.9459259999999998E-3</v>
      </c>
      <c r="CK32">
        <v>2.196971</v>
      </c>
      <c r="CL32">
        <v>0.60765270000000005</v>
      </c>
      <c r="CM32">
        <v>14.950229999999999</v>
      </c>
      <c r="CN32" s="1">
        <v>4.9650450000000004E-3</v>
      </c>
      <c r="CO32">
        <v>1.8239019999999999</v>
      </c>
      <c r="CP32">
        <v>0.60780820000000002</v>
      </c>
      <c r="CQ32">
        <v>12.99972</v>
      </c>
      <c r="CR32" s="1">
        <v>4.3859709999999998E-3</v>
      </c>
      <c r="CS32">
        <v>1.605369</v>
      </c>
      <c r="CT32">
        <v>0.60788549999999997</v>
      </c>
      <c r="CU32">
        <v>11.541869999999999</v>
      </c>
      <c r="CV32" s="1">
        <v>4.0061610000000003E-3</v>
      </c>
      <c r="CW32">
        <v>1.4624429999999999</v>
      </c>
      <c r="CX32">
        <v>0.60792489999999999</v>
      </c>
      <c r="CY32">
        <v>11.45045</v>
      </c>
      <c r="CZ32" s="1">
        <v>3.7298320000000002E-3</v>
      </c>
      <c r="DA32">
        <v>1.3590819999999999</v>
      </c>
      <c r="DB32">
        <v>0.60794559999999997</v>
      </c>
      <c r="DC32">
        <v>13.379200000000001</v>
      </c>
      <c r="DD32" s="1">
        <v>3.5032570000000001E-3</v>
      </c>
      <c r="DE32">
        <v>1.274451</v>
      </c>
      <c r="DF32">
        <v>0.60795840000000001</v>
      </c>
      <c r="DG32">
        <v>17.269369999999999</v>
      </c>
      <c r="DH32" s="1">
        <v>3.314258E-3</v>
      </c>
      <c r="DI32">
        <v>1.203954</v>
      </c>
      <c r="DJ32">
        <v>0.60794709999999996</v>
      </c>
      <c r="DK32">
        <v>23.05941</v>
      </c>
      <c r="DL32" s="1">
        <v>3.1428350000000001E-3</v>
      </c>
      <c r="DM32">
        <v>1.140069</v>
      </c>
      <c r="DN32">
        <v>0.60794870000000001</v>
      </c>
      <c r="DO32">
        <v>28.333680000000001</v>
      </c>
      <c r="DP32" s="1">
        <v>2.9900909999999998E-3</v>
      </c>
      <c r="DQ32">
        <v>1.082713</v>
      </c>
      <c r="DR32">
        <v>0.60794250000000005</v>
      </c>
      <c r="DS32">
        <v>27.53885</v>
      </c>
      <c r="DT32" s="1">
        <v>2.8460069999999998E-3</v>
      </c>
      <c r="DU32">
        <v>1.028815</v>
      </c>
      <c r="DV32">
        <v>0.60797199999999996</v>
      </c>
      <c r="DW32">
        <v>21.73413</v>
      </c>
      <c r="DX32" s="1">
        <v>2.7175049999999998E-3</v>
      </c>
      <c r="DY32">
        <v>0.98039690000000002</v>
      </c>
      <c r="DZ32">
        <v>0.60796050000000001</v>
      </c>
      <c r="EA32">
        <v>15.1547</v>
      </c>
      <c r="EB32" s="1">
        <v>2.595183E-3</v>
      </c>
      <c r="EC32">
        <v>0.93421969999999999</v>
      </c>
      <c r="ED32">
        <v>0.60797179999999995</v>
      </c>
      <c r="EE32">
        <v>11.96753</v>
      </c>
      <c r="EF32" s="1">
        <v>2.4812800000000002E-3</v>
      </c>
      <c r="EG32">
        <v>0.89103790000000005</v>
      </c>
      <c r="EH32">
        <v>0.60797100000000004</v>
      </c>
      <c r="EI32">
        <v>12.579510000000001</v>
      </c>
      <c r="EJ32" s="1">
        <v>2.3700969999999998E-3</v>
      </c>
      <c r="EK32">
        <v>0.84910099999999999</v>
      </c>
      <c r="EL32">
        <v>0.6079755</v>
      </c>
      <c r="EM32">
        <v>15.741239999999999</v>
      </c>
      <c r="EN32" s="1">
        <v>2.271688E-3</v>
      </c>
      <c r="EO32">
        <v>0.81174020000000002</v>
      </c>
      <c r="EP32">
        <v>0.60797159999999995</v>
      </c>
      <c r="EQ32">
        <v>21.990359999999999</v>
      </c>
      <c r="ER32" s="1">
        <v>2.174399E-3</v>
      </c>
      <c r="ES32">
        <v>0.77529729999999997</v>
      </c>
      <c r="ET32">
        <v>0.60797440000000003</v>
      </c>
      <c r="EU32">
        <v>27.45673</v>
      </c>
      <c r="EV32" s="1">
        <v>2.084397E-3</v>
      </c>
      <c r="EW32">
        <v>0.74181960000000002</v>
      </c>
      <c r="EX32">
        <v>0.60796819999999996</v>
      </c>
      <c r="EY32">
        <v>26.464189999999999</v>
      </c>
      <c r="EZ32" s="1">
        <v>1.9967700000000001E-3</v>
      </c>
      <c r="FA32">
        <v>0.70935769999999998</v>
      </c>
      <c r="FB32">
        <v>0.60797509999999999</v>
      </c>
      <c r="FC32">
        <v>20.705929999999999</v>
      </c>
      <c r="FD32" s="1">
        <v>1.914205E-3</v>
      </c>
      <c r="FE32">
        <v>0.67886840000000004</v>
      </c>
      <c r="FF32">
        <v>0.60795940000000004</v>
      </c>
      <c r="FG32">
        <v>14.51019</v>
      </c>
      <c r="FH32" s="1">
        <v>1.83764E-3</v>
      </c>
      <c r="FI32">
        <v>0.65079200000000004</v>
      </c>
      <c r="FJ32">
        <v>0.60796269999999997</v>
      </c>
      <c r="FK32">
        <v>11.95407</v>
      </c>
      <c r="FL32" s="1">
        <v>1.761348E-3</v>
      </c>
      <c r="FM32">
        <v>0.62300889999999998</v>
      </c>
      <c r="FN32">
        <v>0.60797570000000001</v>
      </c>
      <c r="FO32">
        <v>13.59919</v>
      </c>
      <c r="FP32" s="1">
        <v>1.6917290000000001E-3</v>
      </c>
      <c r="FQ32">
        <v>0.59770489999999998</v>
      </c>
      <c r="FR32">
        <v>0.6079772</v>
      </c>
      <c r="FS32">
        <v>16.818000000000001</v>
      </c>
      <c r="FT32" s="1">
        <v>1.6232219999999999E-3</v>
      </c>
      <c r="FU32">
        <v>0.57311869999999998</v>
      </c>
      <c r="FV32">
        <v>0.60797259999999997</v>
      </c>
      <c r="FW32">
        <v>20.06401</v>
      </c>
      <c r="FX32">
        <v>1.558526E-3</v>
      </c>
      <c r="FY32">
        <v>0.54991619999999997</v>
      </c>
      <c r="FZ32">
        <v>0.60797630000000003</v>
      </c>
      <c r="GA32">
        <v>20.422039999999999</v>
      </c>
      <c r="GB32" s="1">
        <v>1.499867E-3</v>
      </c>
      <c r="GC32">
        <v>0.52893670000000004</v>
      </c>
      <c r="GD32">
        <v>0.6079715</v>
      </c>
      <c r="GE32">
        <v>18.306329999999999</v>
      </c>
      <c r="GF32" s="1">
        <v>1.4407350000000001E-3</v>
      </c>
      <c r="GG32">
        <v>0.50792170000000003</v>
      </c>
      <c r="GH32">
        <v>0.6079599</v>
      </c>
      <c r="GI32">
        <v>14.942220000000001</v>
      </c>
      <c r="GJ32">
        <v>1.386291E-3</v>
      </c>
      <c r="GK32">
        <v>0.48860160000000002</v>
      </c>
      <c r="GL32">
        <v>0.60797480000000004</v>
      </c>
      <c r="GM32">
        <v>12.503550000000001</v>
      </c>
      <c r="GN32" s="1">
        <v>1.3327339999999999E-3</v>
      </c>
      <c r="GO32">
        <v>0.46967720000000002</v>
      </c>
      <c r="GP32">
        <v>0.60796309999999998</v>
      </c>
      <c r="GQ32">
        <v>11.715170000000001</v>
      </c>
      <c r="GR32" s="1">
        <v>1.2814009999999999E-3</v>
      </c>
      <c r="GS32">
        <v>0.45143529999999998</v>
      </c>
      <c r="GT32">
        <v>0.6079715</v>
      </c>
      <c r="GU32">
        <v>14.51961</v>
      </c>
      <c r="GV32" s="1">
        <v>1.234923E-3</v>
      </c>
      <c r="GW32">
        <v>0.43498900000000001</v>
      </c>
      <c r="GX32">
        <v>0.60797239999999997</v>
      </c>
      <c r="GY32">
        <v>18.757819999999999</v>
      </c>
      <c r="GZ32" s="1">
        <v>1.18855E-3</v>
      </c>
      <c r="HA32">
        <v>0.41868539999999999</v>
      </c>
      <c r="HB32">
        <v>0.6079755</v>
      </c>
      <c r="HC32">
        <v>23.50318</v>
      </c>
      <c r="HD32" s="1">
        <v>1.1446399999999999E-3</v>
      </c>
      <c r="HE32">
        <v>0.40315200000000001</v>
      </c>
      <c r="HF32">
        <v>0.60797140000000005</v>
      </c>
      <c r="HG32">
        <v>25.02026</v>
      </c>
      <c r="HH32" s="1">
        <v>1.1023929999999999E-3</v>
      </c>
      <c r="HI32">
        <v>0.38826939999999999</v>
      </c>
      <c r="HJ32">
        <v>0.60797349999999994</v>
      </c>
      <c r="HK32">
        <v>22.21856</v>
      </c>
      <c r="HL32" s="1">
        <v>1.061652E-3</v>
      </c>
      <c r="HM32">
        <v>0.37390630000000002</v>
      </c>
      <c r="HN32">
        <v>0.60797440000000003</v>
      </c>
      <c r="HO32">
        <v>17.381900000000002</v>
      </c>
      <c r="HP32" s="1">
        <v>1.023962E-3</v>
      </c>
      <c r="HQ32">
        <v>0.3605968</v>
      </c>
      <c r="HR32">
        <v>0.60797210000000002</v>
      </c>
      <c r="HS32">
        <v>13.339119999999999</v>
      </c>
      <c r="HT32" s="1">
        <v>9.8810929999999992E-4</v>
      </c>
      <c r="HU32">
        <v>0.3479315</v>
      </c>
      <c r="HV32">
        <v>0.60797509999999999</v>
      </c>
      <c r="HW32">
        <v>12.24465</v>
      </c>
      <c r="HX32" s="1">
        <v>9.5305379999999999E-4</v>
      </c>
      <c r="HY32">
        <v>0.3356557</v>
      </c>
      <c r="HZ32">
        <v>0.60797299999999999</v>
      </c>
      <c r="IA32">
        <v>15.49211</v>
      </c>
      <c r="IB32" s="1">
        <v>9.1788120000000002E-4</v>
      </c>
      <c r="IC32">
        <v>0.32326759999999999</v>
      </c>
      <c r="ID32">
        <v>0.60796340000000004</v>
      </c>
      <c r="IE32">
        <v>22.749939999999999</v>
      </c>
      <c r="IF32" s="1">
        <v>8.8603439999999998E-4</v>
      </c>
      <c r="IG32">
        <v>0.31199959999999999</v>
      </c>
      <c r="IH32">
        <v>0.60796689999999998</v>
      </c>
      <c r="II32">
        <v>30.84038</v>
      </c>
      <c r="IJ32" s="1">
        <v>8.5571080000000003E-4</v>
      </c>
      <c r="IK32">
        <v>0.30133270000000001</v>
      </c>
      <c r="IL32">
        <v>0.60796890000000003</v>
      </c>
      <c r="IM32">
        <v>33.36148</v>
      </c>
      <c r="IN32" s="1">
        <v>8.2638429999999999E-4</v>
      </c>
      <c r="IO32">
        <v>0.29098930000000001</v>
      </c>
      <c r="IP32">
        <v>0.60795860000000002</v>
      </c>
      <c r="IQ32">
        <v>28.366689999999998</v>
      </c>
      <c r="IR32" s="1">
        <v>7.9805619999999996E-4</v>
      </c>
      <c r="IS32">
        <v>0.28102379999999999</v>
      </c>
      <c r="IT32">
        <v>0.60796749999999999</v>
      </c>
      <c r="IU32">
        <v>20.238700000000001</v>
      </c>
      <c r="IV32" s="1">
        <v>7.7142249999999997E-4</v>
      </c>
      <c r="IW32">
        <v>0.27163330000000002</v>
      </c>
      <c r="IX32">
        <v>0.60797109999999999</v>
      </c>
      <c r="IY32">
        <v>14.09806</v>
      </c>
      <c r="IZ32" s="1">
        <v>7.4543920000000004E-4</v>
      </c>
      <c r="JA32">
        <v>0.26248060000000001</v>
      </c>
      <c r="JB32">
        <v>0.60797259999999997</v>
      </c>
      <c r="JC32">
        <v>12.045809999999999</v>
      </c>
      <c r="JD32" s="1">
        <v>7.208421E-4</v>
      </c>
      <c r="JE32">
        <v>0.2538165</v>
      </c>
      <c r="JF32">
        <v>0.60797049999999997</v>
      </c>
      <c r="JG32">
        <v>14.398149999999999</v>
      </c>
      <c r="JH32" s="1">
        <v>6.9651439999999999E-4</v>
      </c>
      <c r="JI32">
        <v>0.2452501</v>
      </c>
      <c r="JJ32">
        <v>0.60797279999999998</v>
      </c>
      <c r="JK32">
        <v>17.4543</v>
      </c>
      <c r="JL32" s="1">
        <v>6.7374440000000002E-4</v>
      </c>
      <c r="JM32">
        <v>0.23738090000000001</v>
      </c>
      <c r="JN32">
        <v>0.60797080000000003</v>
      </c>
      <c r="JO32">
        <v>18.678899999999999</v>
      </c>
      <c r="JP32" s="1">
        <v>6.5007110000000004E-4</v>
      </c>
      <c r="JQ32">
        <v>0.22961200000000001</v>
      </c>
      <c r="JR32">
        <v>0.60797230000000002</v>
      </c>
      <c r="JS32">
        <v>16.833880000000001</v>
      </c>
      <c r="JT32" s="1">
        <v>6.2753180000000002E-4</v>
      </c>
      <c r="JU32">
        <v>0.2222095</v>
      </c>
      <c r="JV32">
        <v>0.60796790000000001</v>
      </c>
      <c r="JW32">
        <v>14.85162</v>
      </c>
      <c r="JX32" s="1">
        <v>6.0531059999999995E-4</v>
      </c>
      <c r="JY32">
        <v>0.2148658</v>
      </c>
      <c r="JZ32">
        <v>0.60797670000000004</v>
      </c>
      <c r="KA32">
        <v>13.3337</v>
      </c>
      <c r="KB32" s="1">
        <v>5.8479569999999995E-4</v>
      </c>
      <c r="KC32">
        <v>0.20803550000000001</v>
      </c>
      <c r="KD32">
        <v>0.60796309999999998</v>
      </c>
      <c r="KE32">
        <v>12.340109999999999</v>
      </c>
      <c r="KF32" s="1">
        <v>5.6481689999999998E-4</v>
      </c>
      <c r="KG32">
        <v>0.20135600000000001</v>
      </c>
      <c r="KH32">
        <v>0.60797129999999999</v>
      </c>
      <c r="KI32">
        <v>11.9504</v>
      </c>
      <c r="KJ32" s="1">
        <v>5.4552919999999996E-4</v>
      </c>
      <c r="KK32">
        <v>0.19488259999999999</v>
      </c>
      <c r="KL32">
        <v>0.60796229999999996</v>
      </c>
      <c r="KM32">
        <v>14.44811</v>
      </c>
      <c r="KN32" s="1">
        <v>5.2731969999999997E-4</v>
      </c>
      <c r="KO32">
        <v>0.18872920000000001</v>
      </c>
      <c r="KP32">
        <v>0.60797449999999997</v>
      </c>
      <c r="KQ32">
        <v>21.5596</v>
      </c>
      <c r="KR32" s="1">
        <v>5.0960709999999995E-4</v>
      </c>
      <c r="KS32">
        <v>0.18275040000000001</v>
      </c>
      <c r="KT32">
        <v>0.60797069999999998</v>
      </c>
      <c r="KU32">
        <v>30.836069999999999</v>
      </c>
      <c r="KV32" s="1">
        <v>4.9262410000000003E-4</v>
      </c>
      <c r="KW32">
        <v>0.17696890000000001</v>
      </c>
      <c r="KX32">
        <v>0.6079715</v>
      </c>
      <c r="KY32">
        <v>34.972110000000001</v>
      </c>
      <c r="KZ32" s="1">
        <v>4.7635260000000002E-4</v>
      </c>
      <c r="LA32">
        <v>0.17140849999999999</v>
      </c>
      <c r="LB32">
        <v>0.60797590000000001</v>
      </c>
      <c r="LC32">
        <v>30.602080000000001</v>
      </c>
      <c r="LD32" s="1">
        <v>4.6056480000000001E-4</v>
      </c>
      <c r="LE32">
        <v>0.1659976</v>
      </c>
      <c r="LF32">
        <v>0.6079618</v>
      </c>
      <c r="LG32">
        <v>21.807490000000001</v>
      </c>
      <c r="LH32" s="1">
        <v>4.4531010000000001E-4</v>
      </c>
      <c r="LI32">
        <v>0.1607558</v>
      </c>
      <c r="LJ32">
        <v>0.60796070000000002</v>
      </c>
      <c r="LK32">
        <v>14.813650000000001</v>
      </c>
      <c r="LL32" s="1">
        <v>4.3076980000000001E-4</v>
      </c>
      <c r="LM32">
        <v>0.15574360000000001</v>
      </c>
      <c r="LN32">
        <v>0.60796150000000004</v>
      </c>
      <c r="LO32">
        <v>12.15817</v>
      </c>
      <c r="LP32" s="1">
        <v>4.1673950000000002E-4</v>
      </c>
      <c r="LQ32">
        <v>0.15088689999999999</v>
      </c>
      <c r="LR32">
        <v>0.60796340000000004</v>
      </c>
      <c r="LS32">
        <v>13.396929999999999</v>
      </c>
      <c r="LT32" s="1">
        <v>4.0372980000000003E-4</v>
      </c>
      <c r="LU32">
        <v>0.146374</v>
      </c>
      <c r="LV32">
        <v>0.60796309999999998</v>
      </c>
      <c r="LW32">
        <v>16.54241</v>
      </c>
      <c r="LX32" s="1">
        <v>3.9087159999999998E-4</v>
      </c>
      <c r="LY32">
        <v>0.14191509999999999</v>
      </c>
      <c r="LZ32">
        <v>0.60795829999999995</v>
      </c>
      <c r="MA32">
        <v>18.933920000000001</v>
      </c>
      <c r="MB32" s="1">
        <v>3.7813279999999999E-4</v>
      </c>
      <c r="MC32">
        <v>0.13747110000000001</v>
      </c>
      <c r="MD32">
        <v>0.60796890000000003</v>
      </c>
      <c r="ME32">
        <v>19.82403</v>
      </c>
      <c r="MF32" s="1">
        <v>3.6581150000000002E-4</v>
      </c>
      <c r="MG32">
        <v>0.13317000000000001</v>
      </c>
      <c r="MH32">
        <v>0.60797199999999996</v>
      </c>
      <c r="MI32">
        <v>18.228090000000002</v>
      </c>
      <c r="MJ32" s="1">
        <v>3.5420500000000001E-4</v>
      </c>
      <c r="MK32">
        <v>0.12911010000000001</v>
      </c>
      <c r="ML32">
        <v>0.60797049999999997</v>
      </c>
      <c r="MM32">
        <v>15.62111</v>
      </c>
      <c r="MN32" s="1">
        <v>3.4326499999999999E-4</v>
      </c>
      <c r="MO32">
        <v>0.12532209999999999</v>
      </c>
      <c r="MP32">
        <v>0.6079755</v>
      </c>
      <c r="MQ32">
        <v>13.1729</v>
      </c>
      <c r="MR32" s="1">
        <v>3.3239800000000003E-4</v>
      </c>
      <c r="MS32">
        <v>0.1215445</v>
      </c>
      <c r="MT32">
        <v>0.60797219999999996</v>
      </c>
      <c r="MU32">
        <v>12.06635</v>
      </c>
      <c r="MV32" s="1">
        <v>3.2166740000000001E-4</v>
      </c>
      <c r="MW32">
        <v>0.1177878</v>
      </c>
      <c r="MX32">
        <v>0.60797400000000001</v>
      </c>
      <c r="MY32">
        <v>13.94431</v>
      </c>
      <c r="MZ32" s="1">
        <v>3.1166240000000001E-4</v>
      </c>
      <c r="NA32">
        <v>0.1142869</v>
      </c>
      <c r="NB32">
        <v>0.60794329999999996</v>
      </c>
      <c r="NC32">
        <v>16.88702</v>
      </c>
      <c r="ND32" s="1">
        <v>3.018071E-4</v>
      </c>
      <c r="NE32">
        <v>0.1108328</v>
      </c>
      <c r="NF32">
        <v>0.60796229999999996</v>
      </c>
      <c r="NG32">
        <v>20.78847</v>
      </c>
      <c r="NH32" s="1">
        <v>2.922647E-4</v>
      </c>
      <c r="NI32">
        <v>0.10748050000000001</v>
      </c>
      <c r="NJ32">
        <v>0.60796280000000003</v>
      </c>
      <c r="NK32">
        <v>24.665489999999998</v>
      </c>
      <c r="NL32" s="1">
        <v>2.8338899999999999E-4</v>
      </c>
      <c r="NM32">
        <v>0.1043555</v>
      </c>
      <c r="NN32">
        <v>0.60797000000000001</v>
      </c>
      <c r="NO32">
        <v>25.022919999999999</v>
      </c>
      <c r="NP32" s="1">
        <v>2.7433859999999999E-4</v>
      </c>
      <c r="NQ32">
        <v>0.10117329999999999</v>
      </c>
      <c r="NR32">
        <v>0.60796729999999999</v>
      </c>
      <c r="NS32">
        <v>20.7315</v>
      </c>
      <c r="NT32" s="1">
        <v>2.6562679999999998E-4</v>
      </c>
      <c r="NU32" s="1">
        <v>9.8081950000000001E-2</v>
      </c>
      <c r="NV32">
        <v>0.60796300000000003</v>
      </c>
      <c r="NW32">
        <v>15.48723</v>
      </c>
      <c r="NX32" s="1">
        <v>2.5742130000000002E-4</v>
      </c>
      <c r="NY32" s="1">
        <v>9.5176800000000006E-2</v>
      </c>
      <c r="NZ32">
        <v>0.60796790000000001</v>
      </c>
      <c r="OA32">
        <v>12.45147</v>
      </c>
      <c r="OB32" s="1">
        <v>2.497814E-4</v>
      </c>
      <c r="OC32" s="1">
        <v>9.2452019999999996E-2</v>
      </c>
      <c r="OD32">
        <v>0.60796139999999999</v>
      </c>
      <c r="OE32">
        <v>13.950290000000001</v>
      </c>
      <c r="OF32" s="1">
        <v>2.420085E-4</v>
      </c>
      <c r="OG32" s="1">
        <v>8.9665110000000006E-2</v>
      </c>
      <c r="OH32">
        <v>0.60797259999999997</v>
      </c>
      <c r="OI32">
        <v>15.9901</v>
      </c>
      <c r="OJ32" s="1">
        <v>2.3478339999999999E-4</v>
      </c>
      <c r="OK32" s="1">
        <v>8.7069980000000005E-2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0.72701360000000004</v>
      </c>
      <c r="G33">
        <v>10.9857</v>
      </c>
      <c r="H33">
        <v>265.60660000000001</v>
      </c>
      <c r="I33">
        <v>91724.24</v>
      </c>
      <c r="J33">
        <v>0.72579870000000002</v>
      </c>
      <c r="K33">
        <v>12.16615</v>
      </c>
      <c r="L33">
        <v>39.871679999999998</v>
      </c>
      <c r="M33">
        <v>16233.91</v>
      </c>
      <c r="N33">
        <v>0.72547050000000002</v>
      </c>
      <c r="O33">
        <v>12.9922</v>
      </c>
      <c r="P33">
        <v>1.420973</v>
      </c>
      <c r="Q33">
        <v>613.7242</v>
      </c>
      <c r="R33">
        <v>0.72548120000000005</v>
      </c>
      <c r="S33">
        <v>14.64716</v>
      </c>
      <c r="T33" s="1">
        <v>7.0245749999999996E-2</v>
      </c>
      <c r="U33">
        <v>27.554459999999999</v>
      </c>
      <c r="V33">
        <v>0.72552450000000002</v>
      </c>
      <c r="W33">
        <v>15.621420000000001</v>
      </c>
      <c r="X33" s="1">
        <v>3.0616299999999999E-2</v>
      </c>
      <c r="Y33">
        <v>10.70809</v>
      </c>
      <c r="Z33">
        <v>0.72557309999999997</v>
      </c>
      <c r="AA33">
        <v>15.373889999999999</v>
      </c>
      <c r="AB33" s="1">
        <v>2.4679389999999999E-2</v>
      </c>
      <c r="AC33">
        <v>8.5218319999999999</v>
      </c>
      <c r="AD33">
        <v>0.7255914</v>
      </c>
      <c r="AE33">
        <v>13.5723</v>
      </c>
      <c r="AF33" s="1">
        <v>2.1464480000000001E-2</v>
      </c>
      <c r="AG33">
        <v>7.3746770000000001</v>
      </c>
      <c r="AH33">
        <v>0.7254872</v>
      </c>
      <c r="AI33">
        <v>11.61862</v>
      </c>
      <c r="AJ33" s="1">
        <v>1.93388E-2</v>
      </c>
      <c r="AK33">
        <v>6.6167160000000003</v>
      </c>
      <c r="AL33">
        <v>0.72417189999999998</v>
      </c>
      <c r="AM33">
        <v>11.109450000000001</v>
      </c>
      <c r="AN33" s="1">
        <v>1.955865E-2</v>
      </c>
      <c r="AO33">
        <v>6.5932329999999997</v>
      </c>
      <c r="AP33">
        <v>0.72116329999999995</v>
      </c>
      <c r="AQ33">
        <v>13.34915</v>
      </c>
      <c r="AR33" s="1">
        <v>2.8019260000000001E-2</v>
      </c>
      <c r="AS33">
        <v>9.3727269999999994</v>
      </c>
      <c r="AT33">
        <v>0.71713360000000004</v>
      </c>
      <c r="AU33">
        <v>17.075800000000001</v>
      </c>
      <c r="AV33" s="1">
        <v>3.5442090000000002E-2</v>
      </c>
      <c r="AW33">
        <v>12.040419999999999</v>
      </c>
      <c r="AX33">
        <v>0.71282829999999997</v>
      </c>
      <c r="AY33">
        <v>20.831050000000001</v>
      </c>
      <c r="AZ33" s="1">
        <v>3.7207700000000003E-2</v>
      </c>
      <c r="BA33">
        <v>12.78485</v>
      </c>
      <c r="BB33">
        <v>0.70840040000000004</v>
      </c>
      <c r="BC33">
        <v>22.290150000000001</v>
      </c>
      <c r="BD33">
        <v>3.534085E-2</v>
      </c>
      <c r="BE33">
        <v>12.2509</v>
      </c>
      <c r="BF33">
        <v>0.70380089999999995</v>
      </c>
      <c r="BG33">
        <v>20.224889999999998</v>
      </c>
      <c r="BH33">
        <v>3.2233199999999997E-2</v>
      </c>
      <c r="BI33">
        <v>11.2509</v>
      </c>
      <c r="BJ33">
        <v>0.69891479999999995</v>
      </c>
      <c r="BK33">
        <v>16.310580000000002</v>
      </c>
      <c r="BL33" s="1">
        <v>2.851567E-2</v>
      </c>
      <c r="BM33">
        <v>10.023619999999999</v>
      </c>
      <c r="BN33">
        <v>0.69415519999999997</v>
      </c>
      <c r="BO33">
        <v>12.93543</v>
      </c>
      <c r="BP33" s="1">
        <v>2.523825E-2</v>
      </c>
      <c r="BQ33">
        <v>8.9223510000000008</v>
      </c>
      <c r="BR33">
        <v>0.69044589999999995</v>
      </c>
      <c r="BS33">
        <v>11.51013</v>
      </c>
      <c r="BT33" s="1">
        <v>2.1915190000000001E-2</v>
      </c>
      <c r="BU33">
        <v>7.8062670000000001</v>
      </c>
      <c r="BV33">
        <v>0.68842409999999998</v>
      </c>
      <c r="BW33">
        <v>12.824439999999999</v>
      </c>
      <c r="BX33" s="1">
        <v>1.6842449999999998E-2</v>
      </c>
      <c r="BY33">
        <v>6.0667780000000002</v>
      </c>
      <c r="BZ33">
        <v>0.6877046</v>
      </c>
      <c r="CA33">
        <v>14.78665</v>
      </c>
      <c r="CB33" s="1">
        <v>1.155609E-2</v>
      </c>
      <c r="CC33">
        <v>4.1788160000000003</v>
      </c>
      <c r="CD33">
        <v>0.6874962</v>
      </c>
      <c r="CE33">
        <v>16.408819999999999</v>
      </c>
      <c r="CF33" s="1">
        <v>8.0379549999999994E-3</v>
      </c>
      <c r="CG33">
        <v>2.8935529999999998</v>
      </c>
      <c r="CH33">
        <v>0.68743799999999999</v>
      </c>
      <c r="CI33">
        <v>16.459119999999999</v>
      </c>
      <c r="CJ33" s="1">
        <v>6.0995349999999997E-3</v>
      </c>
      <c r="CK33">
        <v>2.1815020000000001</v>
      </c>
      <c r="CL33">
        <v>0.6874133</v>
      </c>
      <c r="CM33">
        <v>15.11904</v>
      </c>
      <c r="CN33" s="1">
        <v>5.0498829999999998E-3</v>
      </c>
      <c r="CO33">
        <v>1.7954950000000001</v>
      </c>
      <c r="CP33">
        <v>0.68742760000000003</v>
      </c>
      <c r="CQ33">
        <v>13.21766</v>
      </c>
      <c r="CR33" s="1">
        <v>4.4390699999999998E-3</v>
      </c>
      <c r="CS33">
        <v>1.5724279999999999</v>
      </c>
      <c r="CT33">
        <v>0.68743520000000002</v>
      </c>
      <c r="CU33">
        <v>11.63951</v>
      </c>
      <c r="CV33" s="1">
        <v>4.0420480000000003E-3</v>
      </c>
      <c r="CW33">
        <v>1.4278519999999999</v>
      </c>
      <c r="CX33">
        <v>0.68743319999999997</v>
      </c>
      <c r="CY33">
        <v>11.44136</v>
      </c>
      <c r="CZ33" s="1">
        <v>3.7577320000000002E-3</v>
      </c>
      <c r="DA33">
        <v>1.324867</v>
      </c>
      <c r="DB33">
        <v>0.68744959999999999</v>
      </c>
      <c r="DC33">
        <v>13.31499</v>
      </c>
      <c r="DD33" s="1">
        <v>3.5260550000000002E-3</v>
      </c>
      <c r="DE33">
        <v>1.2411810000000001</v>
      </c>
      <c r="DF33">
        <v>0.68744819999999995</v>
      </c>
      <c r="DG33">
        <v>17.18431</v>
      </c>
      <c r="DH33" s="1">
        <v>3.3342139999999998E-3</v>
      </c>
      <c r="DI33">
        <v>1.1719109999999999</v>
      </c>
      <c r="DJ33">
        <v>0.68745780000000001</v>
      </c>
      <c r="DK33">
        <v>23.01005</v>
      </c>
      <c r="DL33" s="1">
        <v>3.1615060000000001E-3</v>
      </c>
      <c r="DM33">
        <v>1.109623</v>
      </c>
      <c r="DN33">
        <v>0.68745710000000004</v>
      </c>
      <c r="DO33">
        <v>28.492519999999999</v>
      </c>
      <c r="DP33" s="1">
        <v>3.0063669999999998E-3</v>
      </c>
      <c r="DQ33">
        <v>1.0532410000000001</v>
      </c>
      <c r="DR33">
        <v>0.6874439</v>
      </c>
      <c r="DS33">
        <v>28.016770000000001</v>
      </c>
      <c r="DT33" s="1">
        <v>2.8617149999999999E-3</v>
      </c>
      <c r="DU33">
        <v>1.000923</v>
      </c>
      <c r="DV33">
        <v>0.68744810000000001</v>
      </c>
      <c r="DW33">
        <v>22.444430000000001</v>
      </c>
      <c r="DX33" s="1">
        <v>2.7318709999999999E-3</v>
      </c>
      <c r="DY33">
        <v>0.95355500000000004</v>
      </c>
      <c r="DZ33">
        <v>0.68743750000000003</v>
      </c>
      <c r="EA33">
        <v>15.787570000000001</v>
      </c>
      <c r="EB33" s="1">
        <v>2.6088909999999999E-3</v>
      </c>
      <c r="EC33">
        <v>0.90863459999999996</v>
      </c>
      <c r="ED33">
        <v>0.68744870000000002</v>
      </c>
      <c r="EE33">
        <v>12.151579999999999</v>
      </c>
      <c r="EF33" s="1">
        <v>2.4938429999999999E-3</v>
      </c>
      <c r="EG33">
        <v>0.86644770000000004</v>
      </c>
      <c r="EH33">
        <v>0.68744830000000001</v>
      </c>
      <c r="EI33">
        <v>12.57025</v>
      </c>
      <c r="EJ33" s="1">
        <v>2.3822880000000002E-3</v>
      </c>
      <c r="EK33">
        <v>0.8257776</v>
      </c>
      <c r="EL33">
        <v>0.68744839999999996</v>
      </c>
      <c r="EM33">
        <v>15.58494</v>
      </c>
      <c r="EN33" s="1">
        <v>2.2828150000000001E-3</v>
      </c>
      <c r="EO33">
        <v>0.78920990000000002</v>
      </c>
      <c r="EP33">
        <v>0.68744950000000005</v>
      </c>
      <c r="EQ33">
        <v>21.885400000000001</v>
      </c>
      <c r="ER33" s="1">
        <v>2.1850039999999999E-3</v>
      </c>
      <c r="ES33">
        <v>0.75378599999999996</v>
      </c>
      <c r="ET33">
        <v>0.68744680000000002</v>
      </c>
      <c r="EU33">
        <v>27.459820000000001</v>
      </c>
      <c r="EV33" s="1">
        <v>2.09442E-3</v>
      </c>
      <c r="EW33">
        <v>0.72117109999999995</v>
      </c>
      <c r="EX33">
        <v>0.68744660000000002</v>
      </c>
      <c r="EY33">
        <v>26.923559999999998</v>
      </c>
      <c r="EZ33" s="1">
        <v>2.0065840000000001E-3</v>
      </c>
      <c r="FA33">
        <v>0.68968600000000002</v>
      </c>
      <c r="FB33">
        <v>0.68744649999999996</v>
      </c>
      <c r="FC33">
        <v>21.403549999999999</v>
      </c>
      <c r="FD33" s="1">
        <v>1.9232679999999999E-3</v>
      </c>
      <c r="FE33">
        <v>0.65992779999999995</v>
      </c>
      <c r="FF33">
        <v>0.6874382</v>
      </c>
      <c r="FG33">
        <v>15.082940000000001</v>
      </c>
      <c r="FH33" s="1">
        <v>1.8461059999999999E-3</v>
      </c>
      <c r="FI33">
        <v>0.632525</v>
      </c>
      <c r="FJ33">
        <v>0.68744269999999996</v>
      </c>
      <c r="FK33">
        <v>12.08657</v>
      </c>
      <c r="FL33" s="1">
        <v>1.7696980000000001E-3</v>
      </c>
      <c r="FM33">
        <v>0.60562839999999996</v>
      </c>
      <c r="FN33">
        <v>0.68744830000000001</v>
      </c>
      <c r="FO33">
        <v>13.56208</v>
      </c>
      <c r="FP33" s="1">
        <v>1.699269E-3</v>
      </c>
      <c r="FQ33">
        <v>0.58085070000000005</v>
      </c>
      <c r="FR33">
        <v>0.68745299999999998</v>
      </c>
      <c r="FS33">
        <v>16.727499999999999</v>
      </c>
      <c r="FT33" s="1">
        <v>1.630528E-3</v>
      </c>
      <c r="FU33">
        <v>0.55700300000000003</v>
      </c>
      <c r="FV33">
        <v>0.68744959999999999</v>
      </c>
      <c r="FW33">
        <v>20.08963</v>
      </c>
      <c r="FX33" s="1">
        <v>1.5654530000000001E-3</v>
      </c>
      <c r="FY33">
        <v>0.53441799999999995</v>
      </c>
      <c r="FZ33">
        <v>0.68744939999999999</v>
      </c>
      <c r="GA33">
        <v>20.6297</v>
      </c>
      <c r="GB33" s="1">
        <v>1.5063990000000001E-3</v>
      </c>
      <c r="GC33">
        <v>0.51395539999999995</v>
      </c>
      <c r="GD33">
        <v>0.68744870000000002</v>
      </c>
      <c r="GE33">
        <v>18.67841</v>
      </c>
      <c r="GF33" s="1">
        <v>1.4470170000000001E-3</v>
      </c>
      <c r="GG33">
        <v>0.49355270000000001</v>
      </c>
      <c r="GH33">
        <v>0.6874382</v>
      </c>
      <c r="GI33">
        <v>15.26821</v>
      </c>
      <c r="GJ33" s="1">
        <v>1.392129E-3</v>
      </c>
      <c r="GK33">
        <v>0.47469230000000001</v>
      </c>
      <c r="GL33">
        <v>0.68744620000000001</v>
      </c>
      <c r="GM33">
        <v>12.70931</v>
      </c>
      <c r="GN33" s="1">
        <v>1.3386940000000001E-3</v>
      </c>
      <c r="GO33">
        <v>0.45643080000000003</v>
      </c>
      <c r="GP33">
        <v>0.68744419999999995</v>
      </c>
      <c r="GQ33">
        <v>11.74268</v>
      </c>
      <c r="GR33" s="1">
        <v>1.286667E-3</v>
      </c>
      <c r="GS33">
        <v>0.43855339999999998</v>
      </c>
      <c r="GT33">
        <v>0.68744439999999996</v>
      </c>
      <c r="GU33">
        <v>14.44286</v>
      </c>
      <c r="GV33" s="1">
        <v>1.239923E-3</v>
      </c>
      <c r="GW33">
        <v>0.42254029999999998</v>
      </c>
      <c r="GX33">
        <v>0.68744890000000003</v>
      </c>
      <c r="GY33">
        <v>18.702559999999998</v>
      </c>
      <c r="GZ33" s="1">
        <v>1.1935240000000001E-3</v>
      </c>
      <c r="HA33">
        <v>0.40675899999999998</v>
      </c>
      <c r="HB33">
        <v>0.68744760000000005</v>
      </c>
      <c r="HC33">
        <v>23.488040000000002</v>
      </c>
      <c r="HD33" s="1">
        <v>1.1493339999999999E-3</v>
      </c>
      <c r="HE33">
        <v>0.39163700000000001</v>
      </c>
      <c r="HF33">
        <v>0.68744870000000002</v>
      </c>
      <c r="HG33">
        <v>25.334510000000002</v>
      </c>
      <c r="HH33" s="1">
        <v>1.1069369999999999E-3</v>
      </c>
      <c r="HI33">
        <v>0.37718639999999998</v>
      </c>
      <c r="HJ33">
        <v>0.68744209999999994</v>
      </c>
      <c r="HK33">
        <v>22.681560000000001</v>
      </c>
      <c r="HL33" s="1">
        <v>1.065957E-3</v>
      </c>
      <c r="HM33">
        <v>0.36321569999999997</v>
      </c>
      <c r="HN33">
        <v>0.68745029999999996</v>
      </c>
      <c r="HO33">
        <v>17.930530000000001</v>
      </c>
      <c r="HP33">
        <v>1.0279950000000001E-3</v>
      </c>
      <c r="HQ33">
        <v>0.35023840000000001</v>
      </c>
      <c r="HR33">
        <v>0.68745020000000001</v>
      </c>
      <c r="HS33">
        <v>13.67609</v>
      </c>
      <c r="HT33" s="1">
        <v>9.9179580000000002E-4</v>
      </c>
      <c r="HU33">
        <v>0.33787149999999999</v>
      </c>
      <c r="HV33">
        <v>0.68744700000000003</v>
      </c>
      <c r="HW33">
        <v>12.292899999999999</v>
      </c>
      <c r="HX33" s="1">
        <v>9.5692040000000002E-4</v>
      </c>
      <c r="HY33">
        <v>0.32605459999999997</v>
      </c>
      <c r="HZ33">
        <v>0.68745120000000004</v>
      </c>
      <c r="IA33">
        <v>15.415150000000001</v>
      </c>
      <c r="IB33" s="1">
        <v>9.2157399999999998E-4</v>
      </c>
      <c r="IC33">
        <v>0.31401879999999999</v>
      </c>
      <c r="ID33">
        <v>0.68744400000000006</v>
      </c>
      <c r="IE33">
        <v>22.60894</v>
      </c>
      <c r="IF33" s="1">
        <v>8.8935529999999998E-4</v>
      </c>
      <c r="IG33">
        <v>0.30298269999999999</v>
      </c>
      <c r="IH33">
        <v>0.68744209999999994</v>
      </c>
      <c r="II33">
        <v>30.796939999999999</v>
      </c>
      <c r="IJ33" s="1">
        <v>8.5893869999999998E-4</v>
      </c>
      <c r="IK33">
        <v>0.29263090000000003</v>
      </c>
      <c r="IL33">
        <v>0.6874458</v>
      </c>
      <c r="IM33">
        <v>33.758459999999999</v>
      </c>
      <c r="IN33" s="1">
        <v>8.2952989999999995E-4</v>
      </c>
      <c r="IO33">
        <v>0.28259319999999999</v>
      </c>
      <c r="IP33">
        <v>0.68743900000000002</v>
      </c>
      <c r="IQ33">
        <v>29.193100000000001</v>
      </c>
      <c r="IR33" s="1">
        <v>8.0101800000000002E-4</v>
      </c>
      <c r="IS33">
        <v>0.27289200000000002</v>
      </c>
      <c r="IT33">
        <v>0.68744300000000003</v>
      </c>
      <c r="IU33">
        <v>21.10651</v>
      </c>
      <c r="IV33" s="1">
        <v>7.7434189999999999E-4</v>
      </c>
      <c r="IW33">
        <v>0.26379259999999999</v>
      </c>
      <c r="IX33">
        <v>0.68744899999999998</v>
      </c>
      <c r="IY33">
        <v>14.60313</v>
      </c>
      <c r="IZ33" s="1">
        <v>7.4821869999999995E-4</v>
      </c>
      <c r="JA33">
        <v>0.2548878</v>
      </c>
      <c r="JB33">
        <v>0.68744499999999997</v>
      </c>
      <c r="JC33">
        <v>12.143660000000001</v>
      </c>
      <c r="JD33" s="1">
        <v>7.2340749999999998E-4</v>
      </c>
      <c r="JE33">
        <v>0.2464326</v>
      </c>
      <c r="JF33">
        <v>0.68744910000000004</v>
      </c>
      <c r="JG33">
        <v>14.3406</v>
      </c>
      <c r="JH33" s="1">
        <v>6.9909919999999997E-4</v>
      </c>
      <c r="JI33">
        <v>0.23815700000000001</v>
      </c>
      <c r="JJ33">
        <v>0.68745149999999999</v>
      </c>
      <c r="JK33">
        <v>17.455549999999999</v>
      </c>
      <c r="JL33" s="1">
        <v>6.7627119999999995E-4</v>
      </c>
      <c r="JM33">
        <v>0.23051170000000001</v>
      </c>
      <c r="JN33">
        <v>0.68744810000000001</v>
      </c>
      <c r="JO33">
        <v>18.74671</v>
      </c>
      <c r="JP33" s="1">
        <v>6.5239659999999995E-4</v>
      </c>
      <c r="JQ33">
        <v>0.22293569999999999</v>
      </c>
      <c r="JR33">
        <v>0.68744499999999997</v>
      </c>
      <c r="JS33">
        <v>17.112030000000001</v>
      </c>
      <c r="JT33" s="1">
        <v>6.297675E-4</v>
      </c>
      <c r="JU33">
        <v>0.21574399999999999</v>
      </c>
      <c r="JV33">
        <v>0.68744649999999996</v>
      </c>
      <c r="JW33">
        <v>15.087899999999999</v>
      </c>
      <c r="JX33" s="1">
        <v>6.0752029999999995E-4</v>
      </c>
      <c r="JY33">
        <v>0.20863689999999999</v>
      </c>
      <c r="JZ33">
        <v>0.68744870000000002</v>
      </c>
      <c r="KA33">
        <v>13.47214</v>
      </c>
      <c r="KB33" s="1">
        <v>5.868666E-4</v>
      </c>
      <c r="KC33">
        <v>0.2019792</v>
      </c>
      <c r="KD33">
        <v>0.6874439</v>
      </c>
      <c r="KE33">
        <v>12.432729999999999</v>
      </c>
      <c r="KF33" s="1">
        <v>5.6678830000000003E-4</v>
      </c>
      <c r="KG33">
        <v>0.19548570000000001</v>
      </c>
      <c r="KH33">
        <v>0.68744830000000001</v>
      </c>
      <c r="KI33">
        <v>11.959949999999999</v>
      </c>
      <c r="KJ33" s="1">
        <v>5.474853E-4</v>
      </c>
      <c r="KK33">
        <v>0.189218</v>
      </c>
      <c r="KL33">
        <v>0.68744260000000001</v>
      </c>
      <c r="KM33">
        <v>14.37618</v>
      </c>
      <c r="KN33" s="1">
        <v>5.2913579999999997E-4</v>
      </c>
      <c r="KO33">
        <v>0.1832162</v>
      </c>
      <c r="KP33">
        <v>0.68744349999999999</v>
      </c>
      <c r="KQ33">
        <v>21.414380000000001</v>
      </c>
      <c r="KR33" s="1">
        <v>5.1144350000000005E-4</v>
      </c>
      <c r="KS33">
        <v>0.17744099999999999</v>
      </c>
      <c r="KT33">
        <v>0.68744919999999998</v>
      </c>
      <c r="KU33">
        <v>30.741959999999999</v>
      </c>
      <c r="KV33" s="1">
        <v>4.9436629999999998E-4</v>
      </c>
      <c r="KW33">
        <v>0.1718143</v>
      </c>
      <c r="KX33">
        <v>0.6874498</v>
      </c>
      <c r="KY33">
        <v>35.297600000000003</v>
      </c>
      <c r="KZ33" s="1">
        <v>4.7797710000000001E-4</v>
      </c>
      <c r="LA33">
        <v>0.16639519999999999</v>
      </c>
      <c r="LB33">
        <v>0.68744879999999997</v>
      </c>
      <c r="LC33">
        <v>31.423380000000002</v>
      </c>
      <c r="LD33" s="1">
        <v>4.621831E-4</v>
      </c>
      <c r="LE33">
        <v>0.16115989999999999</v>
      </c>
      <c r="LF33">
        <v>0.68744179999999999</v>
      </c>
      <c r="LG33">
        <v>22.763269999999999</v>
      </c>
      <c r="LH33" s="1">
        <v>4.468451E-4</v>
      </c>
      <c r="LI33">
        <v>0.15605949999999999</v>
      </c>
      <c r="LJ33">
        <v>0.68744090000000002</v>
      </c>
      <c r="LK33">
        <v>15.40133</v>
      </c>
      <c r="LL33" s="1">
        <v>4.3227199999999998E-4</v>
      </c>
      <c r="LM33">
        <v>0.15119949999999999</v>
      </c>
      <c r="LN33">
        <v>0.68745140000000005</v>
      </c>
      <c r="LO33">
        <v>12.29532</v>
      </c>
      <c r="LP33" s="1">
        <v>4.1816029999999999E-4</v>
      </c>
      <c r="LQ33">
        <v>0.14647660000000001</v>
      </c>
      <c r="LR33">
        <v>0.6874439</v>
      </c>
      <c r="LS33">
        <v>13.372859999999999</v>
      </c>
      <c r="LT33" s="1">
        <v>4.0507979999999998E-4</v>
      </c>
      <c r="LU33">
        <v>0.1420834</v>
      </c>
      <c r="LV33">
        <v>0.68744439999999996</v>
      </c>
      <c r="LW33">
        <v>16.47456</v>
      </c>
      <c r="LX33" s="1">
        <v>3.9222569999999997E-4</v>
      </c>
      <c r="LY33">
        <v>0.13777</v>
      </c>
      <c r="LZ33">
        <v>0.68743960000000004</v>
      </c>
      <c r="MA33">
        <v>18.991689999999998</v>
      </c>
      <c r="MB33" s="1">
        <v>3.7942379999999999E-4</v>
      </c>
      <c r="MC33">
        <v>0.13345129999999999</v>
      </c>
      <c r="MD33">
        <v>0.68744839999999996</v>
      </c>
      <c r="ME33">
        <v>19.98246</v>
      </c>
      <c r="MF33" s="1">
        <v>3.6706850000000002E-4</v>
      </c>
      <c r="MG33">
        <v>0.1292788</v>
      </c>
      <c r="MH33">
        <v>0.68744919999999998</v>
      </c>
      <c r="MI33">
        <v>18.559049999999999</v>
      </c>
      <c r="MJ33" s="1">
        <v>3.5536049999999999E-4</v>
      </c>
      <c r="MK33">
        <v>0.12531829999999999</v>
      </c>
      <c r="ML33">
        <v>0.68744859999999997</v>
      </c>
      <c r="MM33">
        <v>15.87227</v>
      </c>
      <c r="MN33" s="1">
        <v>3.44426E-4</v>
      </c>
      <c r="MO33">
        <v>0.1216513</v>
      </c>
      <c r="MP33">
        <v>0.68744850000000002</v>
      </c>
      <c r="MQ33">
        <v>13.41465</v>
      </c>
      <c r="MR33" s="1">
        <v>3.3355770000000003E-4</v>
      </c>
      <c r="MS33">
        <v>0.1179943</v>
      </c>
      <c r="MT33">
        <v>0.68744950000000005</v>
      </c>
      <c r="MU33">
        <v>12.120089999999999</v>
      </c>
      <c r="MV33" s="1">
        <v>3.2271669999999999E-4</v>
      </c>
      <c r="MW33">
        <v>0.11432680000000001</v>
      </c>
      <c r="MX33">
        <v>0.68744380000000005</v>
      </c>
      <c r="MY33">
        <v>13.92503</v>
      </c>
      <c r="MZ33" s="1">
        <v>3.1268499999999999E-4</v>
      </c>
      <c r="NA33">
        <v>0.1109298</v>
      </c>
      <c r="NB33">
        <v>0.68744930000000004</v>
      </c>
      <c r="NC33">
        <v>16.780940000000001</v>
      </c>
      <c r="ND33" s="1">
        <v>3.0280470000000002E-4</v>
      </c>
      <c r="NE33">
        <v>0.1075777</v>
      </c>
      <c r="NF33">
        <v>0.68744280000000002</v>
      </c>
      <c r="NG33">
        <v>20.777080000000002</v>
      </c>
      <c r="NH33" s="1">
        <v>2.9322659999999999E-4</v>
      </c>
      <c r="NI33">
        <v>0.10432379999999999</v>
      </c>
      <c r="NJ33">
        <v>0.6874439</v>
      </c>
      <c r="NK33">
        <v>24.779140000000002</v>
      </c>
      <c r="NL33" s="1">
        <v>2.8427820000000002E-4</v>
      </c>
      <c r="NM33">
        <v>0.10127419999999999</v>
      </c>
      <c r="NN33">
        <v>0.68744019999999995</v>
      </c>
      <c r="NO33">
        <v>25.4086</v>
      </c>
      <c r="NP33" s="1">
        <v>2.752912E-4</v>
      </c>
      <c r="NQ33" s="1">
        <v>9.8220979999999999E-2</v>
      </c>
      <c r="NR33">
        <v>0.68744700000000003</v>
      </c>
      <c r="NS33">
        <v>21.228639999999999</v>
      </c>
      <c r="NT33" s="1">
        <v>2.6649410000000002E-4</v>
      </c>
      <c r="NU33" s="1">
        <v>9.5200679999999996E-2</v>
      </c>
      <c r="NV33">
        <v>0.68744400000000006</v>
      </c>
      <c r="NW33">
        <v>16.029419999999998</v>
      </c>
      <c r="NX33" s="1">
        <v>2.5827320000000001E-4</v>
      </c>
      <c r="NY33" s="1">
        <v>9.2384019999999997E-2</v>
      </c>
      <c r="NZ33">
        <v>0.68744190000000005</v>
      </c>
      <c r="OA33">
        <v>12.63453</v>
      </c>
      <c r="OB33" s="1">
        <v>2.5058790000000001E-4</v>
      </c>
      <c r="OC33" s="1">
        <v>8.9728370000000002E-2</v>
      </c>
      <c r="OD33">
        <v>0.68744269999999996</v>
      </c>
      <c r="OE33">
        <v>13.894729999999999</v>
      </c>
      <c r="OF33" s="1">
        <v>2.427889E-4</v>
      </c>
      <c r="OG33" s="1">
        <v>8.7026619999999999E-2</v>
      </c>
      <c r="OH33">
        <v>0.68744590000000005</v>
      </c>
      <c r="OI33">
        <v>15.99039</v>
      </c>
      <c r="OJ33" s="1">
        <v>2.3553770000000001E-4</v>
      </c>
      <c r="OK33" s="1">
        <v>8.4505419999999998E-2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0.71710859999999998</v>
      </c>
      <c r="G34">
        <v>11.00508</v>
      </c>
      <c r="H34">
        <v>265.99459999999999</v>
      </c>
      <c r="I34">
        <v>79487.81</v>
      </c>
      <c r="J34">
        <v>0.71416559999999996</v>
      </c>
      <c r="K34">
        <v>12.140140000000001</v>
      </c>
      <c r="L34">
        <v>54.207979999999999</v>
      </c>
      <c r="M34">
        <v>18625.22</v>
      </c>
      <c r="N34">
        <v>0.71272279999999999</v>
      </c>
      <c r="O34">
        <v>12.95285</v>
      </c>
      <c r="P34">
        <v>2.1927210000000001</v>
      </c>
      <c r="Q34">
        <v>800.65340000000003</v>
      </c>
      <c r="R34">
        <v>0.71204350000000005</v>
      </c>
      <c r="S34">
        <v>14.6494</v>
      </c>
      <c r="T34" s="1">
        <v>9.2985810000000002E-2</v>
      </c>
      <c r="U34">
        <v>32.731749999999998</v>
      </c>
      <c r="V34">
        <v>0.71173520000000001</v>
      </c>
      <c r="W34">
        <v>15.64823</v>
      </c>
      <c r="X34" s="1">
        <v>3.1940179999999999E-2</v>
      </c>
      <c r="Y34">
        <v>9.9350930000000002</v>
      </c>
      <c r="Z34">
        <v>0.71160939999999995</v>
      </c>
      <c r="AA34">
        <v>15.484120000000001</v>
      </c>
      <c r="AB34" s="1">
        <v>2.5123329999999999E-2</v>
      </c>
      <c r="AC34">
        <v>7.6702969999999997</v>
      </c>
      <c r="AD34">
        <v>0.71153529999999998</v>
      </c>
      <c r="AE34">
        <v>13.736739999999999</v>
      </c>
      <c r="AF34" s="1">
        <v>2.1740200000000001E-2</v>
      </c>
      <c r="AG34">
        <v>6.6037140000000001</v>
      </c>
      <c r="AH34">
        <v>0.71141339999999997</v>
      </c>
      <c r="AI34">
        <v>11.74788</v>
      </c>
      <c r="AJ34" s="1">
        <v>1.9524199999999999E-2</v>
      </c>
      <c r="AK34">
        <v>5.9075259999999998</v>
      </c>
      <c r="AL34">
        <v>0.70996979999999998</v>
      </c>
      <c r="AM34">
        <v>11.10885</v>
      </c>
      <c r="AN34">
        <v>1.922927E-2</v>
      </c>
      <c r="AO34">
        <v>5.7598310000000001</v>
      </c>
      <c r="AP34">
        <v>0.70637459999999996</v>
      </c>
      <c r="AQ34">
        <v>13.27642</v>
      </c>
      <c r="AR34">
        <v>2.7007509999999998E-2</v>
      </c>
      <c r="AS34">
        <v>8.0268750000000004</v>
      </c>
      <c r="AT34">
        <v>0.70140309999999995</v>
      </c>
      <c r="AU34">
        <v>16.982890000000001</v>
      </c>
      <c r="AV34" s="1">
        <v>3.4932770000000002E-2</v>
      </c>
      <c r="AW34">
        <v>10.519909999999999</v>
      </c>
      <c r="AX34">
        <v>0.69580299999999995</v>
      </c>
      <c r="AY34">
        <v>20.821739999999998</v>
      </c>
      <c r="AZ34" s="1">
        <v>3.7189989999999999E-2</v>
      </c>
      <c r="BA34">
        <v>11.32443</v>
      </c>
      <c r="BB34">
        <v>0.68978430000000002</v>
      </c>
      <c r="BC34">
        <v>22.454550000000001</v>
      </c>
      <c r="BD34" s="1">
        <v>3.5596509999999998E-2</v>
      </c>
      <c r="BE34">
        <v>10.93432</v>
      </c>
      <c r="BF34">
        <v>0.683396</v>
      </c>
      <c r="BG34">
        <v>20.538319999999999</v>
      </c>
      <c r="BH34" s="1">
        <v>3.2572150000000001E-2</v>
      </c>
      <c r="BI34">
        <v>10.08591</v>
      </c>
      <c r="BJ34">
        <v>0.67674239999999997</v>
      </c>
      <c r="BK34">
        <v>16.65822</v>
      </c>
      <c r="BL34" s="1">
        <v>2.8884070000000001E-2</v>
      </c>
      <c r="BM34">
        <v>9.0195620000000005</v>
      </c>
      <c r="BN34">
        <v>0.67011549999999998</v>
      </c>
      <c r="BO34">
        <v>13.176259999999999</v>
      </c>
      <c r="BP34" s="1">
        <v>2.5555250000000002E-2</v>
      </c>
      <c r="BQ34">
        <v>8.0383150000000008</v>
      </c>
      <c r="BR34">
        <v>0.66455549999999997</v>
      </c>
      <c r="BS34">
        <v>11.568009999999999</v>
      </c>
      <c r="BT34" s="1">
        <v>2.231646E-2</v>
      </c>
      <c r="BU34">
        <v>7.0759990000000004</v>
      </c>
      <c r="BV34">
        <v>0.66099770000000002</v>
      </c>
      <c r="BW34">
        <v>12.77754</v>
      </c>
      <c r="BX34">
        <v>1.7451129999999999E-2</v>
      </c>
      <c r="BY34">
        <v>5.590706</v>
      </c>
      <c r="BZ34">
        <v>0.65909569999999995</v>
      </c>
      <c r="CA34">
        <v>14.763920000000001</v>
      </c>
      <c r="CB34" s="1">
        <v>1.2067629999999999E-2</v>
      </c>
      <c r="CC34">
        <v>3.8842829999999999</v>
      </c>
      <c r="CD34">
        <v>0.65811980000000003</v>
      </c>
      <c r="CE34">
        <v>16.351669999999999</v>
      </c>
      <c r="CF34" s="1">
        <v>8.3407489999999997E-3</v>
      </c>
      <c r="CG34">
        <v>2.6777150000000001</v>
      </c>
      <c r="CH34">
        <v>0.65767200000000003</v>
      </c>
      <c r="CI34">
        <v>16.6219</v>
      </c>
      <c r="CJ34" s="1">
        <v>6.2640600000000001E-3</v>
      </c>
      <c r="CK34">
        <v>2.0009229999999998</v>
      </c>
      <c r="CL34">
        <v>0.65744519999999995</v>
      </c>
      <c r="CM34">
        <v>15.26098</v>
      </c>
      <c r="CN34" s="1">
        <v>5.1403079999999997E-3</v>
      </c>
      <c r="CO34">
        <v>1.6339440000000001</v>
      </c>
      <c r="CP34">
        <v>0.65732420000000003</v>
      </c>
      <c r="CQ34">
        <v>13.407679999999999</v>
      </c>
      <c r="CR34" s="1">
        <v>4.4948519999999997E-3</v>
      </c>
      <c r="CS34">
        <v>1.4241490000000001</v>
      </c>
      <c r="CT34">
        <v>0.65727139999999995</v>
      </c>
      <c r="CU34">
        <v>11.735569999999999</v>
      </c>
      <c r="CV34" s="1">
        <v>4.0794350000000002E-3</v>
      </c>
      <c r="CW34">
        <v>1.2893889999999999</v>
      </c>
      <c r="CX34">
        <v>0.657254</v>
      </c>
      <c r="CY34">
        <v>11.43811</v>
      </c>
      <c r="CZ34" s="1">
        <v>3.7862740000000001E-3</v>
      </c>
      <c r="DA34">
        <v>1.1945870000000001</v>
      </c>
      <c r="DB34">
        <v>0.65724190000000005</v>
      </c>
      <c r="DC34">
        <v>13.24554</v>
      </c>
      <c r="DD34" s="1">
        <v>3.5494910000000001E-3</v>
      </c>
      <c r="DE34">
        <v>1.118215</v>
      </c>
      <c r="DF34">
        <v>0.65724510000000003</v>
      </c>
      <c r="DG34">
        <v>17.061879999999999</v>
      </c>
      <c r="DH34" s="1">
        <v>3.3545760000000002E-3</v>
      </c>
      <c r="DI34">
        <v>1.0552779999999999</v>
      </c>
      <c r="DJ34">
        <v>0.65722290000000005</v>
      </c>
      <c r="DK34">
        <v>22.905819999999999</v>
      </c>
      <c r="DL34" s="1">
        <v>3.180432E-3</v>
      </c>
      <c r="DM34">
        <v>0.99907489999999999</v>
      </c>
      <c r="DN34">
        <v>0.65723900000000002</v>
      </c>
      <c r="DO34">
        <v>28.536719999999999</v>
      </c>
      <c r="DP34" s="1">
        <v>3.022846E-3</v>
      </c>
      <c r="DQ34">
        <v>0.94788130000000004</v>
      </c>
      <c r="DR34">
        <v>0.65723069999999995</v>
      </c>
      <c r="DS34">
        <v>28.394020000000001</v>
      </c>
      <c r="DT34" s="1">
        <v>2.877788E-3</v>
      </c>
      <c r="DU34">
        <v>0.90090329999999996</v>
      </c>
      <c r="DV34">
        <v>0.65722910000000001</v>
      </c>
      <c r="DW34">
        <v>23.035720000000001</v>
      </c>
      <c r="DX34" s="1">
        <v>2.7462839999999999E-3</v>
      </c>
      <c r="DY34">
        <v>0.85799530000000002</v>
      </c>
      <c r="DZ34">
        <v>0.65722809999999998</v>
      </c>
      <c r="EA34">
        <v>16.35979</v>
      </c>
      <c r="EB34" s="1">
        <v>2.6226700000000001E-3</v>
      </c>
      <c r="EC34">
        <v>0.81757340000000001</v>
      </c>
      <c r="ED34">
        <v>0.65721260000000004</v>
      </c>
      <c r="EE34">
        <v>12.34487</v>
      </c>
      <c r="EF34" s="1">
        <v>2.5064219999999999E-3</v>
      </c>
      <c r="EG34">
        <v>0.77946479999999996</v>
      </c>
      <c r="EH34">
        <v>0.65723019999999999</v>
      </c>
      <c r="EI34">
        <v>12.5654</v>
      </c>
      <c r="EJ34" s="1">
        <v>2.394747E-3</v>
      </c>
      <c r="EK34">
        <v>0.74301300000000003</v>
      </c>
      <c r="EL34">
        <v>0.65722650000000005</v>
      </c>
      <c r="EM34">
        <v>15.43027</v>
      </c>
      <c r="EN34" s="1">
        <v>2.2939990000000001E-3</v>
      </c>
      <c r="EO34">
        <v>0.7098894</v>
      </c>
      <c r="EP34">
        <v>0.65723229999999999</v>
      </c>
      <c r="EQ34">
        <v>21.734369999999998</v>
      </c>
      <c r="ER34" s="1">
        <v>2.1958210000000001E-3</v>
      </c>
      <c r="ES34">
        <v>0.67807170000000005</v>
      </c>
      <c r="ET34">
        <v>0.65722349999999996</v>
      </c>
      <c r="EU34">
        <v>27.423909999999999</v>
      </c>
      <c r="EV34" s="1">
        <v>2.1045220000000002E-3</v>
      </c>
      <c r="EW34">
        <v>0.64864699999999997</v>
      </c>
      <c r="EX34">
        <v>0.65721160000000001</v>
      </c>
      <c r="EY34">
        <v>27.28725</v>
      </c>
      <c r="EZ34" s="1">
        <v>2.016454E-3</v>
      </c>
      <c r="FA34">
        <v>0.62037520000000002</v>
      </c>
      <c r="FB34">
        <v>0.65720400000000001</v>
      </c>
      <c r="FC34">
        <v>21.987839999999998</v>
      </c>
      <c r="FD34" s="1">
        <v>1.932385E-3</v>
      </c>
      <c r="FE34">
        <v>0.59351969999999998</v>
      </c>
      <c r="FF34">
        <v>0.65723120000000002</v>
      </c>
      <c r="FG34">
        <v>15.606299999999999</v>
      </c>
      <c r="FH34" s="1">
        <v>1.854606E-3</v>
      </c>
      <c r="FI34">
        <v>0.56879369999999996</v>
      </c>
      <c r="FJ34">
        <v>0.65722720000000001</v>
      </c>
      <c r="FK34">
        <v>12.23053</v>
      </c>
      <c r="FL34" s="1">
        <v>1.7781730000000001E-3</v>
      </c>
      <c r="FM34">
        <v>0.54470870000000005</v>
      </c>
      <c r="FN34">
        <v>0.65722530000000001</v>
      </c>
      <c r="FO34">
        <v>13.514329999999999</v>
      </c>
      <c r="FP34" s="1">
        <v>1.7068420000000001E-3</v>
      </c>
      <c r="FQ34">
        <v>0.5222696</v>
      </c>
      <c r="FR34">
        <v>0.65721600000000002</v>
      </c>
      <c r="FS34">
        <v>16.626639999999998</v>
      </c>
      <c r="FT34" s="1">
        <v>1.6379439999999999E-3</v>
      </c>
      <c r="FU34">
        <v>0.50087190000000004</v>
      </c>
      <c r="FV34">
        <v>0.65723120000000002</v>
      </c>
      <c r="FW34">
        <v>20.080300000000001</v>
      </c>
      <c r="FX34" s="1">
        <v>1.572504E-3</v>
      </c>
      <c r="FY34">
        <v>0.48054170000000002</v>
      </c>
      <c r="FZ34">
        <v>0.65722789999999998</v>
      </c>
      <c r="GA34">
        <v>20.781120000000001</v>
      </c>
      <c r="GB34" s="1">
        <v>1.5128959999999999E-3</v>
      </c>
      <c r="GC34">
        <v>0.46205089999999999</v>
      </c>
      <c r="GD34">
        <v>0.65723100000000001</v>
      </c>
      <c r="GE34">
        <v>18.986789999999999</v>
      </c>
      <c r="GF34" s="1">
        <v>1.453359E-3</v>
      </c>
      <c r="GG34">
        <v>0.44374580000000002</v>
      </c>
      <c r="GH34">
        <v>0.65723089999999995</v>
      </c>
      <c r="GI34">
        <v>15.55772</v>
      </c>
      <c r="GJ34" s="1">
        <v>1.397983E-3</v>
      </c>
      <c r="GK34">
        <v>0.42671239999999999</v>
      </c>
      <c r="GL34">
        <v>0.65722199999999997</v>
      </c>
      <c r="GM34">
        <v>12.899800000000001</v>
      </c>
      <c r="GN34" s="1">
        <v>1.344619E-3</v>
      </c>
      <c r="GO34">
        <v>0.4103752</v>
      </c>
      <c r="GP34">
        <v>0.65722970000000003</v>
      </c>
      <c r="GQ34">
        <v>11.77826</v>
      </c>
      <c r="GR34" s="1">
        <v>1.292014E-3</v>
      </c>
      <c r="GS34">
        <v>0.39422190000000001</v>
      </c>
      <c r="GT34">
        <v>0.65722199999999997</v>
      </c>
      <c r="GU34">
        <v>14.34953</v>
      </c>
      <c r="GV34" s="1">
        <v>1.2449169999999999E-3</v>
      </c>
      <c r="GW34">
        <v>0.37977739999999999</v>
      </c>
      <c r="GX34">
        <v>0.65723030000000005</v>
      </c>
      <c r="GY34">
        <v>18.621790000000001</v>
      </c>
      <c r="GZ34" s="1">
        <v>1.1984999999999999E-3</v>
      </c>
      <c r="HA34">
        <v>0.3656372</v>
      </c>
      <c r="HB34">
        <v>0.6572247</v>
      </c>
      <c r="HC34">
        <v>23.43215</v>
      </c>
      <c r="HD34" s="1">
        <v>1.154031E-3</v>
      </c>
      <c r="HE34">
        <v>0.35202050000000001</v>
      </c>
      <c r="HF34">
        <v>0.65723120000000002</v>
      </c>
      <c r="HG34">
        <v>25.56832</v>
      </c>
      <c r="HH34" s="1">
        <v>1.111491E-3</v>
      </c>
      <c r="HI34">
        <v>0.33903699999999998</v>
      </c>
      <c r="HJ34">
        <v>0.6572247</v>
      </c>
      <c r="HK34">
        <v>23.066020000000002</v>
      </c>
      <c r="HL34" s="1">
        <v>1.070302E-3</v>
      </c>
      <c r="HM34">
        <v>0.3264706</v>
      </c>
      <c r="HN34">
        <v>0.65723120000000002</v>
      </c>
      <c r="HO34">
        <v>18.402740000000001</v>
      </c>
      <c r="HP34" s="1">
        <v>1.032037E-3</v>
      </c>
      <c r="HQ34">
        <v>0.31476579999999998</v>
      </c>
      <c r="HR34">
        <v>0.65723359999999997</v>
      </c>
      <c r="HS34">
        <v>13.992150000000001</v>
      </c>
      <c r="HT34" s="1">
        <v>9.9553670000000001E-4</v>
      </c>
      <c r="HU34">
        <v>0.30361490000000002</v>
      </c>
      <c r="HV34">
        <v>0.65722349999999996</v>
      </c>
      <c r="HW34">
        <v>12.34892</v>
      </c>
      <c r="HX34" s="1">
        <v>9.6078570000000005E-4</v>
      </c>
      <c r="HY34">
        <v>0.29305720000000002</v>
      </c>
      <c r="HZ34">
        <v>0.65721680000000005</v>
      </c>
      <c r="IA34">
        <v>15.302720000000001</v>
      </c>
      <c r="IB34" s="1">
        <v>9.25314E-4</v>
      </c>
      <c r="IC34">
        <v>0.28225020000000001</v>
      </c>
      <c r="ID34">
        <v>0.65722919999999996</v>
      </c>
      <c r="IE34">
        <v>22.399660000000001</v>
      </c>
      <c r="IF34" s="1">
        <v>8.927227E-4</v>
      </c>
      <c r="IG34">
        <v>0.27226519999999999</v>
      </c>
      <c r="IH34">
        <v>0.65722170000000002</v>
      </c>
      <c r="II34">
        <v>30.689360000000001</v>
      </c>
      <c r="IJ34" s="1">
        <v>8.6219400000000005E-4</v>
      </c>
      <c r="IK34">
        <v>0.26296259999999999</v>
      </c>
      <c r="IL34">
        <v>0.65722740000000002</v>
      </c>
      <c r="IM34">
        <v>34.033360000000002</v>
      </c>
      <c r="IN34" s="1">
        <v>8.3269159999999997E-4</v>
      </c>
      <c r="IO34">
        <v>0.25394529999999998</v>
      </c>
      <c r="IP34">
        <v>0.65722349999999996</v>
      </c>
      <c r="IQ34">
        <v>29.877939999999999</v>
      </c>
      <c r="IR34" s="1">
        <v>8.0402220000000001E-4</v>
      </c>
      <c r="IS34">
        <v>0.24521689999999999</v>
      </c>
      <c r="IT34">
        <v>0.65722309999999995</v>
      </c>
      <c r="IU34">
        <v>21.8642</v>
      </c>
      <c r="IV34" s="1">
        <v>7.7728379999999998E-4</v>
      </c>
      <c r="IW34">
        <v>0.23704700000000001</v>
      </c>
      <c r="IX34">
        <v>0.65723229999999999</v>
      </c>
      <c r="IY34">
        <v>15.07931</v>
      </c>
      <c r="IZ34" s="1">
        <v>7.5102220000000002E-4</v>
      </c>
      <c r="JA34">
        <v>0.2290363</v>
      </c>
      <c r="JB34">
        <v>0.65722199999999997</v>
      </c>
      <c r="JC34">
        <v>12.253399999999999</v>
      </c>
      <c r="JD34" s="1">
        <v>7.2599009999999996E-4</v>
      </c>
      <c r="JE34">
        <v>0.22140580000000001</v>
      </c>
      <c r="JF34">
        <v>0.65723319999999996</v>
      </c>
      <c r="JG34">
        <v>14.261950000000001</v>
      </c>
      <c r="JH34" s="1">
        <v>7.0173640000000003E-4</v>
      </c>
      <c r="JI34">
        <v>0.2140087</v>
      </c>
      <c r="JJ34">
        <v>0.65723560000000003</v>
      </c>
      <c r="JK34">
        <v>17.439209999999999</v>
      </c>
      <c r="JL34" s="1">
        <v>6.7877930000000001E-4</v>
      </c>
      <c r="JM34">
        <v>0.2071191</v>
      </c>
      <c r="JN34">
        <v>0.65721249999999998</v>
      </c>
      <c r="JO34">
        <v>18.750080000000001</v>
      </c>
      <c r="JP34" s="1">
        <v>6.5472749999999998E-4</v>
      </c>
      <c r="JQ34">
        <v>0.2002931</v>
      </c>
      <c r="JR34">
        <v>0.65722219999999998</v>
      </c>
      <c r="JS34">
        <v>17.344080000000002</v>
      </c>
      <c r="JT34" s="1">
        <v>6.3200699999999997E-4</v>
      </c>
      <c r="JU34">
        <v>0.193829</v>
      </c>
      <c r="JV34">
        <v>0.65723019999999999</v>
      </c>
      <c r="JW34">
        <v>15.3012</v>
      </c>
      <c r="JX34" s="1">
        <v>6.0976520000000003E-4</v>
      </c>
      <c r="JY34">
        <v>0.18746789999999999</v>
      </c>
      <c r="JZ34">
        <v>0.65722539999999996</v>
      </c>
      <c r="KA34">
        <v>13.598660000000001</v>
      </c>
      <c r="KB34" s="1">
        <v>5.8894579999999995E-4</v>
      </c>
      <c r="KC34">
        <v>0.1814605</v>
      </c>
      <c r="KD34">
        <v>0.65722950000000002</v>
      </c>
      <c r="KE34">
        <v>12.516069999999999</v>
      </c>
      <c r="KF34" s="1">
        <v>5.6879269999999995E-4</v>
      </c>
      <c r="KG34">
        <v>0.17562759999999999</v>
      </c>
      <c r="KH34">
        <v>0.65722959999999997</v>
      </c>
      <c r="KI34">
        <v>11.975059999999999</v>
      </c>
      <c r="KJ34" s="1">
        <v>5.4945829999999995E-4</v>
      </c>
      <c r="KK34">
        <v>0.17000499999999999</v>
      </c>
      <c r="KL34">
        <v>0.65722720000000001</v>
      </c>
      <c r="KM34">
        <v>14.28999</v>
      </c>
      <c r="KN34" s="1">
        <v>5.3097129999999998E-4</v>
      </c>
      <c r="KO34">
        <v>0.16459360000000001</v>
      </c>
      <c r="KP34">
        <v>0.65722659999999999</v>
      </c>
      <c r="KQ34">
        <v>21.20402</v>
      </c>
      <c r="KR34" s="1">
        <v>5.1328840000000001E-4</v>
      </c>
      <c r="KS34">
        <v>0.15942139999999999</v>
      </c>
      <c r="KT34">
        <v>0.65723259999999994</v>
      </c>
      <c r="KU34">
        <v>30.567699999999999</v>
      </c>
      <c r="KV34" s="1">
        <v>4.9611499999999999E-4</v>
      </c>
      <c r="KW34">
        <v>0.15435760000000001</v>
      </c>
      <c r="KX34">
        <v>0.65723310000000001</v>
      </c>
      <c r="KY34">
        <v>35.50891</v>
      </c>
      <c r="KZ34" s="1">
        <v>4.796151E-4</v>
      </c>
      <c r="LA34">
        <v>0.149477</v>
      </c>
      <c r="LB34">
        <v>0.65722659999999999</v>
      </c>
      <c r="LC34">
        <v>32.091349999999998</v>
      </c>
      <c r="LD34" s="1">
        <v>4.6380729999999999E-4</v>
      </c>
      <c r="LE34">
        <v>0.14478460000000001</v>
      </c>
      <c r="LF34">
        <v>0.65722599999999998</v>
      </c>
      <c r="LG34">
        <v>23.589479999999998</v>
      </c>
      <c r="LH34" s="1">
        <v>4.4839069999999998E-4</v>
      </c>
      <c r="LI34">
        <v>0.14019519999999999</v>
      </c>
      <c r="LJ34">
        <v>0.65722530000000001</v>
      </c>
      <c r="LK34">
        <v>15.950810000000001</v>
      </c>
      <c r="LL34" s="1">
        <v>4.3378139999999997E-4</v>
      </c>
      <c r="LM34">
        <v>0.13583210000000001</v>
      </c>
      <c r="LN34">
        <v>0.65721499999999999</v>
      </c>
      <c r="LO34">
        <v>12.44406</v>
      </c>
      <c r="LP34" s="1">
        <v>4.1959959999999998E-4</v>
      </c>
      <c r="LQ34">
        <v>0.13158549999999999</v>
      </c>
      <c r="LR34">
        <v>0.6572289</v>
      </c>
      <c r="LS34">
        <v>13.34229</v>
      </c>
      <c r="LT34" s="1">
        <v>4.064429E-4</v>
      </c>
      <c r="LU34">
        <v>0.12762899999999999</v>
      </c>
      <c r="LV34">
        <v>0.65723050000000005</v>
      </c>
      <c r="LW34">
        <v>16.384640000000001</v>
      </c>
      <c r="LX34" s="1">
        <v>3.9358219999999997E-4</v>
      </c>
      <c r="LY34">
        <v>0.1237634</v>
      </c>
      <c r="LZ34">
        <v>0.65722530000000001</v>
      </c>
      <c r="MA34">
        <v>19.002130000000001</v>
      </c>
      <c r="MB34" s="1">
        <v>3.8072890000000003E-4</v>
      </c>
      <c r="MC34">
        <v>0.11988360000000001</v>
      </c>
      <c r="MD34">
        <v>0.65723310000000001</v>
      </c>
      <c r="ME34">
        <v>20.078679999999999</v>
      </c>
      <c r="MF34" s="1">
        <v>3.6833820000000002E-4</v>
      </c>
      <c r="MG34">
        <v>0.1161373</v>
      </c>
      <c r="MH34">
        <v>0.65721339999999995</v>
      </c>
      <c r="MI34">
        <v>18.84111</v>
      </c>
      <c r="MJ34" s="1">
        <v>3.5653349999999998E-4</v>
      </c>
      <c r="MK34">
        <v>0.1125647</v>
      </c>
      <c r="ML34">
        <v>0.65721370000000001</v>
      </c>
      <c r="MM34">
        <v>16.09085</v>
      </c>
      <c r="MN34" s="1">
        <v>3.4557830000000002E-4</v>
      </c>
      <c r="MO34">
        <v>0.10927190000000001</v>
      </c>
      <c r="MP34">
        <v>0.65722659999999999</v>
      </c>
      <c r="MQ34">
        <v>13.63048</v>
      </c>
      <c r="MR34" s="1">
        <v>3.3469659999999998E-4</v>
      </c>
      <c r="MS34">
        <v>0.1059925</v>
      </c>
      <c r="MT34">
        <v>0.65721339999999995</v>
      </c>
      <c r="MU34">
        <v>12.18</v>
      </c>
      <c r="MV34" s="1">
        <v>3.237739E-4</v>
      </c>
      <c r="MW34">
        <v>0.1026893</v>
      </c>
      <c r="MX34">
        <v>0.65722800000000003</v>
      </c>
      <c r="MY34">
        <v>13.890499999999999</v>
      </c>
      <c r="MZ34" s="1">
        <v>3.1371479999999999E-4</v>
      </c>
      <c r="NA34" s="1">
        <v>9.9638329999999997E-2</v>
      </c>
      <c r="NB34">
        <v>0.65723169999999997</v>
      </c>
      <c r="NC34">
        <v>16.670030000000001</v>
      </c>
      <c r="ND34" s="1">
        <v>3.0381240000000001E-4</v>
      </c>
      <c r="NE34">
        <v>9.6631140000000004E-2</v>
      </c>
      <c r="NF34">
        <v>0.65722800000000003</v>
      </c>
      <c r="NG34">
        <v>20.738520000000001</v>
      </c>
      <c r="NH34" s="1">
        <v>2.9419599999999999E-4</v>
      </c>
      <c r="NI34" s="1">
        <v>9.3706070000000002E-2</v>
      </c>
      <c r="NJ34">
        <v>0.65722950000000002</v>
      </c>
      <c r="NK34">
        <v>24.834340000000001</v>
      </c>
      <c r="NL34" s="1">
        <v>2.8517359999999999E-4</v>
      </c>
      <c r="NM34" s="1">
        <v>9.0954560000000004E-2</v>
      </c>
      <c r="NN34">
        <v>0.6572247</v>
      </c>
      <c r="NO34">
        <v>25.711970000000001</v>
      </c>
      <c r="NP34" s="1">
        <v>2.7625129999999998E-4</v>
      </c>
      <c r="NQ34" s="1">
        <v>8.8237780000000002E-2</v>
      </c>
      <c r="NR34">
        <v>0.65723189999999998</v>
      </c>
      <c r="NS34">
        <v>21.641100000000002</v>
      </c>
      <c r="NT34" s="1">
        <v>2.6737810000000001E-4</v>
      </c>
      <c r="NU34">
        <v>8.5513510000000001E-2</v>
      </c>
      <c r="NV34">
        <v>0.65722979999999998</v>
      </c>
      <c r="NW34">
        <v>16.50816</v>
      </c>
      <c r="NX34" s="1">
        <v>2.5913599999999998E-4</v>
      </c>
      <c r="NY34" s="1">
        <v>8.2983989999999994E-2</v>
      </c>
      <c r="NZ34">
        <v>0.65722979999999998</v>
      </c>
      <c r="OA34">
        <v>12.824059999999999</v>
      </c>
      <c r="OB34" s="1">
        <v>2.5138750000000001E-4</v>
      </c>
      <c r="OC34" s="1">
        <v>8.0585939999999995E-2</v>
      </c>
      <c r="OD34">
        <v>0.65722840000000005</v>
      </c>
      <c r="OE34">
        <v>13.83325</v>
      </c>
      <c r="OF34" s="1">
        <v>2.4358100000000001E-4</v>
      </c>
      <c r="OG34" s="1">
        <v>7.8167169999999994E-2</v>
      </c>
      <c r="OH34">
        <v>0.65722409999999998</v>
      </c>
      <c r="OI34">
        <v>15.9886</v>
      </c>
      <c r="OJ34" s="1">
        <v>2.362908E-4</v>
      </c>
      <c r="OK34" s="1">
        <v>7.5897290000000006E-2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0.92544249999999995</v>
      </c>
      <c r="G35">
        <v>11.07973</v>
      </c>
      <c r="H35">
        <v>251.24930000000001</v>
      </c>
      <c r="I35">
        <v>83885.77</v>
      </c>
      <c r="J35">
        <v>0.92213840000000002</v>
      </c>
      <c r="K35">
        <v>12.091010000000001</v>
      </c>
      <c r="L35">
        <v>71.110169999999997</v>
      </c>
      <c r="M35">
        <v>32466.76</v>
      </c>
      <c r="N35">
        <v>0.9206086</v>
      </c>
      <c r="O35">
        <v>12.88682</v>
      </c>
      <c r="P35">
        <v>3.6458590000000002</v>
      </c>
      <c r="Q35">
        <v>2126.2800000000002</v>
      </c>
      <c r="R35">
        <v>0.91995760000000004</v>
      </c>
      <c r="S35">
        <v>14.628450000000001</v>
      </c>
      <c r="T35">
        <v>0.1612382</v>
      </c>
      <c r="U35">
        <v>105.00060000000001</v>
      </c>
      <c r="V35">
        <v>0.91967960000000004</v>
      </c>
      <c r="W35">
        <v>15.685650000000001</v>
      </c>
      <c r="X35" s="1">
        <v>3.5786419999999999E-2</v>
      </c>
      <c r="Y35">
        <v>15.731999999999999</v>
      </c>
      <c r="Z35">
        <v>0.91954800000000003</v>
      </c>
      <c r="AA35">
        <v>15.62988</v>
      </c>
      <c r="AB35" s="1">
        <v>2.5719909999999999E-2</v>
      </c>
      <c r="AC35">
        <v>9.6747150000000008</v>
      </c>
      <c r="AD35">
        <v>0.91949890000000001</v>
      </c>
      <c r="AE35">
        <v>13.98724</v>
      </c>
      <c r="AF35" s="1">
        <v>2.2029119999999999E-2</v>
      </c>
      <c r="AG35">
        <v>8.1295470000000005</v>
      </c>
      <c r="AH35">
        <v>0.91937179999999996</v>
      </c>
      <c r="AI35">
        <v>11.97683</v>
      </c>
      <c r="AJ35" s="1">
        <v>1.9712859999999999E-2</v>
      </c>
      <c r="AK35">
        <v>7.2287699999999999</v>
      </c>
      <c r="AL35">
        <v>0.91767259999999995</v>
      </c>
      <c r="AM35">
        <v>11.14335</v>
      </c>
      <c r="AN35" s="1">
        <v>1.9024590000000001E-2</v>
      </c>
      <c r="AO35">
        <v>6.8720699999999999</v>
      </c>
      <c r="AP35">
        <v>0.91340149999999998</v>
      </c>
      <c r="AQ35">
        <v>13.1655</v>
      </c>
      <c r="AR35" s="1">
        <v>2.6056139999999998E-2</v>
      </c>
      <c r="AS35">
        <v>9.1872439999999997</v>
      </c>
      <c r="AT35">
        <v>0.90756239999999999</v>
      </c>
      <c r="AU35">
        <v>16.816510000000001</v>
      </c>
      <c r="AV35" s="1">
        <v>3.4360420000000003E-2</v>
      </c>
      <c r="AW35">
        <v>12.357379999999999</v>
      </c>
      <c r="AX35">
        <v>0.90113560000000004</v>
      </c>
      <c r="AY35">
        <v>20.74072</v>
      </c>
      <c r="AZ35" s="1">
        <v>3.7122330000000002E-2</v>
      </c>
      <c r="BA35">
        <v>13.62228</v>
      </c>
      <c r="BB35">
        <v>0.89421090000000003</v>
      </c>
      <c r="BC35">
        <v>22.65673</v>
      </c>
      <c r="BD35" s="1">
        <v>3.5816239999999999E-2</v>
      </c>
      <c r="BE35">
        <v>13.340769999999999</v>
      </c>
      <c r="BF35">
        <v>0.88572390000000001</v>
      </c>
      <c r="BG35">
        <v>21.009869999999999</v>
      </c>
      <c r="BH35" s="1">
        <v>3.2881880000000002E-2</v>
      </c>
      <c r="BI35">
        <v>12.38761</v>
      </c>
      <c r="BJ35">
        <v>0.87690950000000001</v>
      </c>
      <c r="BK35">
        <v>17.229749999999999</v>
      </c>
      <c r="BL35" s="1">
        <v>2.923955E-2</v>
      </c>
      <c r="BM35">
        <v>11.14287</v>
      </c>
      <c r="BN35">
        <v>0.86817100000000003</v>
      </c>
      <c r="BO35">
        <v>13.626709999999999</v>
      </c>
      <c r="BP35" s="1">
        <v>2.5861990000000001E-2</v>
      </c>
      <c r="BQ35">
        <v>9.9413560000000007</v>
      </c>
      <c r="BR35">
        <v>0.86070970000000002</v>
      </c>
      <c r="BS35">
        <v>11.7273</v>
      </c>
      <c r="BT35" s="1">
        <v>2.2677369999999999E-2</v>
      </c>
      <c r="BU35">
        <v>8.8076609999999995</v>
      </c>
      <c r="BV35">
        <v>0.855904</v>
      </c>
      <c r="BW35">
        <v>12.713660000000001</v>
      </c>
      <c r="BX35" s="1">
        <v>1.8021180000000001E-2</v>
      </c>
      <c r="BY35">
        <v>7.1307260000000001</v>
      </c>
      <c r="BZ35">
        <v>0.85334189999999999</v>
      </c>
      <c r="CA35">
        <v>14.698270000000001</v>
      </c>
      <c r="CB35" s="1">
        <v>1.2588459999999999E-2</v>
      </c>
      <c r="CC35">
        <v>5.0478300000000003</v>
      </c>
      <c r="CD35">
        <v>0.85201570000000004</v>
      </c>
      <c r="CE35">
        <v>16.265049999999999</v>
      </c>
      <c r="CF35" s="1">
        <v>8.665117E-3</v>
      </c>
      <c r="CG35">
        <v>3.4685649999999999</v>
      </c>
      <c r="CH35">
        <v>0.8514138</v>
      </c>
      <c r="CI35">
        <v>16.85624</v>
      </c>
      <c r="CJ35" s="1">
        <v>6.4423859999999996E-3</v>
      </c>
      <c r="CK35">
        <v>2.5538099999999999</v>
      </c>
      <c r="CL35">
        <v>0.85112109999999996</v>
      </c>
      <c r="CM35">
        <v>15.49192</v>
      </c>
      <c r="CN35" s="1">
        <v>5.2379690000000003E-3</v>
      </c>
      <c r="CO35">
        <v>2.0554000000000001</v>
      </c>
      <c r="CP35">
        <v>0.85098189999999996</v>
      </c>
      <c r="CQ35">
        <v>13.716620000000001</v>
      </c>
      <c r="CR35" s="1">
        <v>4.5537199999999998E-3</v>
      </c>
      <c r="CS35">
        <v>1.774524</v>
      </c>
      <c r="CT35">
        <v>0.85091879999999998</v>
      </c>
      <c r="CU35">
        <v>11.93329</v>
      </c>
      <c r="CV35" s="1">
        <v>4.1183770000000003E-3</v>
      </c>
      <c r="CW35">
        <v>1.597539</v>
      </c>
      <c r="CX35">
        <v>0.85086329999999999</v>
      </c>
      <c r="CY35">
        <v>11.45903</v>
      </c>
      <c r="CZ35" s="1">
        <v>3.815232E-3</v>
      </c>
      <c r="DA35">
        <v>1.475428</v>
      </c>
      <c r="DB35">
        <v>0.85084899999999997</v>
      </c>
      <c r="DC35">
        <v>13.13635</v>
      </c>
      <c r="DD35" s="1">
        <v>3.5732770000000001E-3</v>
      </c>
      <c r="DE35">
        <v>1.3790549999999999</v>
      </c>
      <c r="DF35">
        <v>0.8508289</v>
      </c>
      <c r="DG35">
        <v>16.840009999999999</v>
      </c>
      <c r="DH35" s="1">
        <v>3.3748720000000001E-3</v>
      </c>
      <c r="DI35">
        <v>1.299998</v>
      </c>
      <c r="DJ35">
        <v>0.85082380000000002</v>
      </c>
      <c r="DK35">
        <v>22.659120000000001</v>
      </c>
      <c r="DL35" s="1">
        <v>3.1991060000000002E-3</v>
      </c>
      <c r="DM35">
        <v>1.23034</v>
      </c>
      <c r="DN35">
        <v>0.85084870000000001</v>
      </c>
      <c r="DO35">
        <v>28.496030000000001</v>
      </c>
      <c r="DP35" s="1">
        <v>3.0392470000000001E-3</v>
      </c>
      <c r="DQ35">
        <v>1.1666110000000001</v>
      </c>
      <c r="DR35">
        <v>0.85084099999999996</v>
      </c>
      <c r="DS35">
        <v>28.894539999999999</v>
      </c>
      <c r="DT35" s="1">
        <v>2.8937030000000001E-3</v>
      </c>
      <c r="DU35">
        <v>1.108857</v>
      </c>
      <c r="DV35">
        <v>0.85083160000000002</v>
      </c>
      <c r="DW35">
        <v>23.945489999999999</v>
      </c>
      <c r="DX35" s="1">
        <v>2.7604299999999999E-3</v>
      </c>
      <c r="DY35">
        <v>1.05545</v>
      </c>
      <c r="DZ35">
        <v>0.85084210000000005</v>
      </c>
      <c r="EA35">
        <v>17.36505</v>
      </c>
      <c r="EB35" s="1">
        <v>2.636209E-3</v>
      </c>
      <c r="EC35">
        <v>1.0057240000000001</v>
      </c>
      <c r="ED35">
        <v>0.85083500000000001</v>
      </c>
      <c r="EE35">
        <v>12.8009</v>
      </c>
      <c r="EF35" s="1">
        <v>2.518855E-3</v>
      </c>
      <c r="EG35">
        <v>0.95860270000000003</v>
      </c>
      <c r="EH35">
        <v>0.8508346</v>
      </c>
      <c r="EI35">
        <v>12.586729999999999</v>
      </c>
      <c r="EJ35" s="1">
        <v>2.4071079999999998E-3</v>
      </c>
      <c r="EK35">
        <v>0.91402839999999996</v>
      </c>
      <c r="EL35">
        <v>0.85082749999999996</v>
      </c>
      <c r="EM35">
        <v>15.219250000000001</v>
      </c>
      <c r="EN35" s="1">
        <v>2.305007E-3</v>
      </c>
      <c r="EO35">
        <v>0.87280429999999998</v>
      </c>
      <c r="EP35">
        <v>0.85083019999999998</v>
      </c>
      <c r="EQ35">
        <v>21.459779999999999</v>
      </c>
      <c r="ER35" s="1">
        <v>2.2065639999999998E-3</v>
      </c>
      <c r="ES35">
        <v>0.83382429999999996</v>
      </c>
      <c r="ET35">
        <v>0.85082919999999995</v>
      </c>
      <c r="EU35">
        <v>27.276230000000002</v>
      </c>
      <c r="EV35" s="1">
        <v>2.1144810000000001E-3</v>
      </c>
      <c r="EW35">
        <v>0.79741399999999996</v>
      </c>
      <c r="EX35">
        <v>0.85083500000000001</v>
      </c>
      <c r="EY35">
        <v>27.756430000000002</v>
      </c>
      <c r="EZ35" s="1">
        <v>2.0261379999999998E-3</v>
      </c>
      <c r="FA35">
        <v>0.76271670000000003</v>
      </c>
      <c r="FB35">
        <v>0.85082500000000005</v>
      </c>
      <c r="FC35">
        <v>22.88937</v>
      </c>
      <c r="FD35" s="1">
        <v>1.941377E-3</v>
      </c>
      <c r="FE35">
        <v>0.72955780000000003</v>
      </c>
      <c r="FF35">
        <v>0.85084150000000003</v>
      </c>
      <c r="FG35">
        <v>16.541630000000001</v>
      </c>
      <c r="FH35" s="1">
        <v>1.862952E-3</v>
      </c>
      <c r="FI35">
        <v>0.69900390000000001</v>
      </c>
      <c r="FJ35">
        <v>0.85082420000000003</v>
      </c>
      <c r="FK35">
        <v>12.601000000000001</v>
      </c>
      <c r="FL35" s="1">
        <v>1.7865069999999999E-3</v>
      </c>
      <c r="FM35">
        <v>0.66958589999999996</v>
      </c>
      <c r="FN35">
        <v>0.85082389999999997</v>
      </c>
      <c r="FO35">
        <v>13.461550000000001</v>
      </c>
      <c r="FP35" s="1">
        <v>1.7143149999999999E-3</v>
      </c>
      <c r="FQ35">
        <v>0.64173139999999995</v>
      </c>
      <c r="FR35">
        <v>0.85083909999999996</v>
      </c>
      <c r="FS35">
        <v>16.456620000000001</v>
      </c>
      <c r="FT35" s="1">
        <v>1.64529E-3</v>
      </c>
      <c r="FU35">
        <v>0.61552039999999997</v>
      </c>
      <c r="FV35">
        <v>0.85083569999999997</v>
      </c>
      <c r="FW35">
        <v>19.99935</v>
      </c>
      <c r="FX35" s="1">
        <v>1.579469E-3</v>
      </c>
      <c r="FY35">
        <v>0.59048310000000004</v>
      </c>
      <c r="FZ35">
        <v>0.85083019999999998</v>
      </c>
      <c r="GA35">
        <v>20.972840000000001</v>
      </c>
      <c r="GB35" s="1">
        <v>1.5192160000000001E-3</v>
      </c>
      <c r="GC35">
        <v>0.56753010000000004</v>
      </c>
      <c r="GD35">
        <v>0.85083629999999999</v>
      </c>
      <c r="GE35">
        <v>19.445989999999998</v>
      </c>
      <c r="GF35" s="1">
        <v>1.459615E-3</v>
      </c>
      <c r="GG35">
        <v>0.54516949999999997</v>
      </c>
      <c r="GH35">
        <v>0.85084059999999995</v>
      </c>
      <c r="GI35">
        <v>16.05921</v>
      </c>
      <c r="GJ35" s="1">
        <v>1.403725E-3</v>
      </c>
      <c r="GK35">
        <v>0.52408529999999998</v>
      </c>
      <c r="GL35">
        <v>0.85082570000000002</v>
      </c>
      <c r="GM35">
        <v>13.25624</v>
      </c>
      <c r="GN35" s="1">
        <v>1.350359E-3</v>
      </c>
      <c r="GO35">
        <v>0.50410860000000002</v>
      </c>
      <c r="GP35">
        <v>0.85082979999999997</v>
      </c>
      <c r="GQ35">
        <v>11.89812</v>
      </c>
      <c r="GR35" s="1">
        <v>1.2973360000000001E-3</v>
      </c>
      <c r="GS35">
        <v>0.4842187</v>
      </c>
      <c r="GT35">
        <v>0.85082809999999998</v>
      </c>
      <c r="GU35">
        <v>14.20412</v>
      </c>
      <c r="GV35" s="1">
        <v>1.249829E-3</v>
      </c>
      <c r="GW35">
        <v>0.46632590000000002</v>
      </c>
      <c r="GX35">
        <v>0.85083410000000004</v>
      </c>
      <c r="GY35">
        <v>18.448830000000001</v>
      </c>
      <c r="GZ35" s="1">
        <v>1.203368E-3</v>
      </c>
      <c r="HA35">
        <v>0.44903539999999997</v>
      </c>
      <c r="HB35">
        <v>0.8508232</v>
      </c>
      <c r="HC35">
        <v>23.266290000000001</v>
      </c>
      <c r="HD35" s="1">
        <v>1.1586369999999999E-3</v>
      </c>
      <c r="HE35">
        <v>0.43227470000000001</v>
      </c>
      <c r="HF35">
        <v>0.85083719999999996</v>
      </c>
      <c r="HG35">
        <v>25.852450000000001</v>
      </c>
      <c r="HH35" s="1">
        <v>1.1159480000000001E-3</v>
      </c>
      <c r="HI35">
        <v>0.41633429999999999</v>
      </c>
      <c r="HJ35">
        <v>0.85083850000000005</v>
      </c>
      <c r="HK35">
        <v>23.650169999999999</v>
      </c>
      <c r="HL35" s="1">
        <v>1.074591E-3</v>
      </c>
      <c r="HM35">
        <v>0.40090439999999999</v>
      </c>
      <c r="HN35">
        <v>0.85083430000000004</v>
      </c>
      <c r="HO35">
        <v>19.169750000000001</v>
      </c>
      <c r="HP35" s="1">
        <v>1.0360020000000001E-3</v>
      </c>
      <c r="HQ35">
        <v>0.38643749999999999</v>
      </c>
      <c r="HR35">
        <v>0.85083370000000003</v>
      </c>
      <c r="HS35">
        <v>14.5923</v>
      </c>
      <c r="HT35" s="1">
        <v>9.9926099999999999E-4</v>
      </c>
      <c r="HU35">
        <v>0.37271149999999997</v>
      </c>
      <c r="HV35">
        <v>0.8508291</v>
      </c>
      <c r="HW35">
        <v>12.52861</v>
      </c>
      <c r="HX35" s="1">
        <v>9.6454609999999997E-4</v>
      </c>
      <c r="HY35">
        <v>0.3598018</v>
      </c>
      <c r="HZ35">
        <v>0.85083549999999997</v>
      </c>
      <c r="IA35">
        <v>15.123559999999999</v>
      </c>
      <c r="IB35" s="1">
        <v>9.2900549999999995E-4</v>
      </c>
      <c r="IC35">
        <v>0.34659499999999999</v>
      </c>
      <c r="ID35">
        <v>0.85082849999999999</v>
      </c>
      <c r="IE35">
        <v>22.01126</v>
      </c>
      <c r="IF35" s="1">
        <v>8.9605909999999997E-4</v>
      </c>
      <c r="IG35">
        <v>0.33421820000000002</v>
      </c>
      <c r="IH35">
        <v>0.8508211</v>
      </c>
      <c r="II35">
        <v>30.40438</v>
      </c>
      <c r="IJ35" s="1">
        <v>8.6540059999999999E-4</v>
      </c>
      <c r="IK35">
        <v>0.32277860000000003</v>
      </c>
      <c r="IL35">
        <v>0.85082939999999996</v>
      </c>
      <c r="IM35">
        <v>34.329529999999998</v>
      </c>
      <c r="IN35" s="1">
        <v>8.3579360000000003E-4</v>
      </c>
      <c r="IO35">
        <v>0.31171009999999999</v>
      </c>
      <c r="IP35">
        <v>0.85082720000000001</v>
      </c>
      <c r="IQ35">
        <v>30.89162</v>
      </c>
      <c r="IR35" s="1">
        <v>8.0699649999999999E-4</v>
      </c>
      <c r="IS35">
        <v>0.30098970000000003</v>
      </c>
      <c r="IT35">
        <v>0.85082420000000003</v>
      </c>
      <c r="IU35">
        <v>23.128779999999999</v>
      </c>
      <c r="IV35" s="1">
        <v>7.8015110000000001E-4</v>
      </c>
      <c r="IW35">
        <v>0.29093989999999997</v>
      </c>
      <c r="IX35">
        <v>0.850831</v>
      </c>
      <c r="IY35">
        <v>15.994149999999999</v>
      </c>
      <c r="IZ35" s="1">
        <v>7.5377159999999996E-4</v>
      </c>
      <c r="JA35">
        <v>0.28110800000000002</v>
      </c>
      <c r="JB35">
        <v>0.85082720000000001</v>
      </c>
      <c r="JC35">
        <v>12.552820000000001</v>
      </c>
      <c r="JD35" s="1">
        <v>7.2855420000000003E-4</v>
      </c>
      <c r="JE35">
        <v>0.27169949999999998</v>
      </c>
      <c r="JF35">
        <v>0.85083350000000002</v>
      </c>
      <c r="JG35">
        <v>14.15075</v>
      </c>
      <c r="JH35" s="1">
        <v>7.0433330000000001E-4</v>
      </c>
      <c r="JI35">
        <v>0.26267780000000002</v>
      </c>
      <c r="JJ35">
        <v>0.85083719999999996</v>
      </c>
      <c r="JK35">
        <v>17.344180000000001</v>
      </c>
      <c r="JL35" s="1">
        <v>6.8118889999999998E-4</v>
      </c>
      <c r="JM35">
        <v>0.25414959999999998</v>
      </c>
      <c r="JN35">
        <v>0.85083549999999997</v>
      </c>
      <c r="JO35">
        <v>18.696339999999999</v>
      </c>
      <c r="JP35" s="1">
        <v>6.5701799999999999E-4</v>
      </c>
      <c r="JQ35">
        <v>0.2457684</v>
      </c>
      <c r="JR35">
        <v>0.85082769999999996</v>
      </c>
      <c r="JS35">
        <v>17.700119999999998</v>
      </c>
      <c r="JT35" s="1">
        <v>6.3420700000000002E-4</v>
      </c>
      <c r="JU35">
        <v>0.2378305</v>
      </c>
      <c r="JV35">
        <v>0.85083679999999995</v>
      </c>
      <c r="JW35">
        <v>15.67679</v>
      </c>
      <c r="JX35" s="1">
        <v>6.1197560000000005E-4</v>
      </c>
      <c r="JY35">
        <v>0.2300731</v>
      </c>
      <c r="JZ35">
        <v>0.85082369999999996</v>
      </c>
      <c r="KA35">
        <v>13.83554</v>
      </c>
      <c r="KB35" s="1">
        <v>5.9097920000000001E-4</v>
      </c>
      <c r="KC35">
        <v>0.22264390000000001</v>
      </c>
      <c r="KD35">
        <v>0.85082979999999997</v>
      </c>
      <c r="KE35">
        <v>12.66703</v>
      </c>
      <c r="KF35" s="1">
        <v>5.7077270000000001E-4</v>
      </c>
      <c r="KG35">
        <v>0.21550050000000001</v>
      </c>
      <c r="KH35">
        <v>0.85083260000000005</v>
      </c>
      <c r="KI35">
        <v>12.03487</v>
      </c>
      <c r="KJ35" s="1">
        <v>5.5139290000000003E-4</v>
      </c>
      <c r="KK35">
        <v>0.2086084</v>
      </c>
      <c r="KL35">
        <v>0.85082469999999999</v>
      </c>
      <c r="KM35">
        <v>14.160019999999999</v>
      </c>
      <c r="KN35" s="1">
        <v>5.3277730000000001E-4</v>
      </c>
      <c r="KO35">
        <v>0.2019378</v>
      </c>
      <c r="KP35">
        <v>0.85084210000000005</v>
      </c>
      <c r="KQ35">
        <v>20.823309999999999</v>
      </c>
      <c r="KR35" s="1">
        <v>5.1508700000000001E-4</v>
      </c>
      <c r="KS35">
        <v>0.1956087</v>
      </c>
      <c r="KT35">
        <v>0.85084020000000005</v>
      </c>
      <c r="KU35">
        <v>30.173729999999999</v>
      </c>
      <c r="KV35" s="1">
        <v>4.9782349999999995E-4</v>
      </c>
      <c r="KW35">
        <v>0.18938479999999999</v>
      </c>
      <c r="KX35">
        <v>0.85083249999999999</v>
      </c>
      <c r="KY35">
        <v>35.696240000000003</v>
      </c>
      <c r="KZ35" s="1">
        <v>4.8122950000000002E-4</v>
      </c>
      <c r="LA35">
        <v>0.18338370000000001</v>
      </c>
      <c r="LB35">
        <v>0.85082690000000005</v>
      </c>
      <c r="LC35">
        <v>33.034970000000001</v>
      </c>
      <c r="LD35" s="1">
        <v>4.6539839999999998E-4</v>
      </c>
      <c r="LE35">
        <v>0.17763789999999999</v>
      </c>
      <c r="LF35">
        <v>0.85083050000000005</v>
      </c>
      <c r="LG35">
        <v>24.938009999999998</v>
      </c>
      <c r="LH35" s="1">
        <v>4.4991200000000001E-4</v>
      </c>
      <c r="LI35">
        <v>0.17199999999999999</v>
      </c>
      <c r="LJ35">
        <v>0.85082919999999995</v>
      </c>
      <c r="LK35">
        <v>16.99098</v>
      </c>
      <c r="LL35" s="1">
        <v>4.3525550000000001E-4</v>
      </c>
      <c r="LM35">
        <v>0.16664319999999999</v>
      </c>
      <c r="LN35">
        <v>0.85083850000000005</v>
      </c>
      <c r="LO35">
        <v>12.82081</v>
      </c>
      <c r="LP35" s="1">
        <v>4.2101900000000002E-4</v>
      </c>
      <c r="LQ35">
        <v>0.16143099999999999</v>
      </c>
      <c r="LR35">
        <v>0.85082780000000002</v>
      </c>
      <c r="LS35">
        <v>13.32023</v>
      </c>
      <c r="LT35" s="1">
        <v>4.0777469999999998E-4</v>
      </c>
      <c r="LU35">
        <v>0.15655169999999999</v>
      </c>
      <c r="LV35">
        <v>0.85083160000000002</v>
      </c>
      <c r="LW35">
        <v>16.22072</v>
      </c>
      <c r="LX35" s="1">
        <v>3.9489879999999997E-4</v>
      </c>
      <c r="LY35">
        <v>0.15182290000000001</v>
      </c>
      <c r="LZ35">
        <v>0.850831</v>
      </c>
      <c r="MA35">
        <v>18.96641</v>
      </c>
      <c r="MB35" s="1">
        <v>3.8201659999999998E-4</v>
      </c>
      <c r="MC35">
        <v>0.1470775</v>
      </c>
      <c r="MD35">
        <v>0.85083410000000004</v>
      </c>
      <c r="ME35">
        <v>20.174890000000001</v>
      </c>
      <c r="MF35" s="1">
        <v>3.6958629999999998E-4</v>
      </c>
      <c r="MG35">
        <v>0.14248340000000001</v>
      </c>
      <c r="MH35">
        <v>0.85083679999999995</v>
      </c>
      <c r="MI35">
        <v>19.26784</v>
      </c>
      <c r="MJ35" s="1">
        <v>3.5769829999999998E-4</v>
      </c>
      <c r="MK35">
        <v>0.1380759</v>
      </c>
      <c r="ML35">
        <v>0.85082990000000003</v>
      </c>
      <c r="MM35">
        <v>16.468879999999999</v>
      </c>
      <c r="MN35" s="1">
        <v>3.4668950000000002E-4</v>
      </c>
      <c r="MO35">
        <v>0.13401740000000001</v>
      </c>
      <c r="MP35">
        <v>0.85082780000000002</v>
      </c>
      <c r="MQ35">
        <v>14.002079999999999</v>
      </c>
      <c r="MR35" s="1">
        <v>3.3579029999999998E-4</v>
      </c>
      <c r="MS35">
        <v>0.13000619999999999</v>
      </c>
      <c r="MT35">
        <v>0.8508365</v>
      </c>
      <c r="MU35">
        <v>12.34259</v>
      </c>
      <c r="MV35" s="1">
        <v>3.2482369999999998E-4</v>
      </c>
      <c r="MW35">
        <v>0.12595999999999999</v>
      </c>
      <c r="MX35">
        <v>0.85083739999999997</v>
      </c>
      <c r="MY35">
        <v>13.82063</v>
      </c>
      <c r="MZ35" s="1">
        <v>3.1472740000000003E-4</v>
      </c>
      <c r="NA35">
        <v>0.12220979999999999</v>
      </c>
      <c r="NB35">
        <v>0.85083730000000002</v>
      </c>
      <c r="NC35">
        <v>16.494029999999999</v>
      </c>
      <c r="ND35" s="1">
        <v>3.0480559999999999E-4</v>
      </c>
      <c r="NE35">
        <v>0.1185301</v>
      </c>
      <c r="NF35">
        <v>0.8508348</v>
      </c>
      <c r="NG35">
        <v>20.625990000000002</v>
      </c>
      <c r="NH35" s="1">
        <v>2.9515280000000002E-4</v>
      </c>
      <c r="NI35">
        <v>0.1149406</v>
      </c>
      <c r="NJ35">
        <v>0.85082979999999997</v>
      </c>
      <c r="NK35">
        <v>24.837980000000002</v>
      </c>
      <c r="NL35" s="1">
        <v>2.8605669999999999E-4</v>
      </c>
      <c r="NM35">
        <v>0.1115408</v>
      </c>
      <c r="NN35">
        <v>0.85083260000000005</v>
      </c>
      <c r="NO35">
        <v>26.095610000000001</v>
      </c>
      <c r="NP35" s="1">
        <v>2.7718719999999999E-4</v>
      </c>
      <c r="NQ35">
        <v>0.10824789999999999</v>
      </c>
      <c r="NR35">
        <v>0.85083240000000004</v>
      </c>
      <c r="NS35">
        <v>22.278949999999998</v>
      </c>
      <c r="NT35" s="1">
        <v>2.6825459999999998E-4</v>
      </c>
      <c r="NU35">
        <v>0.10489709999999999</v>
      </c>
      <c r="NV35">
        <v>0.85083010000000003</v>
      </c>
      <c r="NW35">
        <v>17.311959999999999</v>
      </c>
      <c r="NX35" s="1">
        <v>2.5997979999999997E-4</v>
      </c>
      <c r="NY35">
        <v>0.1017856</v>
      </c>
      <c r="NZ35">
        <v>0.85084150000000003</v>
      </c>
      <c r="OA35">
        <v>13.255660000000001</v>
      </c>
      <c r="OB35" s="1">
        <v>2.5216479999999998E-4</v>
      </c>
      <c r="OC35" s="1">
        <v>9.8819850000000001E-2</v>
      </c>
      <c r="OD35">
        <v>0.85082769999999996</v>
      </c>
      <c r="OE35">
        <v>13.795210000000001</v>
      </c>
      <c r="OF35" s="1">
        <v>2.4436560000000001E-4</v>
      </c>
      <c r="OG35" s="1">
        <v>9.587772E-2</v>
      </c>
      <c r="OH35">
        <v>0.85082380000000002</v>
      </c>
      <c r="OI35">
        <v>15.9574</v>
      </c>
      <c r="OJ35" s="1">
        <v>2.370281E-4</v>
      </c>
      <c r="OK35" s="1">
        <v>9.3076569999999997E-2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0.52217360000000002</v>
      </c>
      <c r="G36">
        <v>11.210150000000001</v>
      </c>
      <c r="H36">
        <v>209.90219999999999</v>
      </c>
      <c r="I36">
        <v>91163.48</v>
      </c>
      <c r="J36">
        <v>0.51898739999999999</v>
      </c>
      <c r="K36">
        <v>12.031180000000001</v>
      </c>
      <c r="L36">
        <v>103.0257</v>
      </c>
      <c r="M36">
        <v>62432.77</v>
      </c>
      <c r="N36">
        <v>0.51725399999999999</v>
      </c>
      <c r="O36">
        <v>12.81114</v>
      </c>
      <c r="P36">
        <v>7.958869</v>
      </c>
      <c r="Q36">
        <v>6102.7359999999999</v>
      </c>
      <c r="R36">
        <v>0.51637580000000005</v>
      </c>
      <c r="S36">
        <v>14.573040000000001</v>
      </c>
      <c r="T36">
        <v>0.428066</v>
      </c>
      <c r="U36">
        <v>370.05259999999998</v>
      </c>
      <c r="V36">
        <v>0.51594249999999997</v>
      </c>
      <c r="W36">
        <v>15.726330000000001</v>
      </c>
      <c r="X36" s="1">
        <v>5.1412630000000001E-2</v>
      </c>
      <c r="Y36">
        <v>35.431789999999999</v>
      </c>
      <c r="Z36">
        <v>0.51571429999999996</v>
      </c>
      <c r="AA36">
        <v>15.77003</v>
      </c>
      <c r="AB36" s="1">
        <v>2.7292670000000002E-2</v>
      </c>
      <c r="AC36">
        <v>14.59498</v>
      </c>
      <c r="AD36">
        <v>0.51560360000000005</v>
      </c>
      <c r="AE36">
        <v>14.26802</v>
      </c>
      <c r="AF36" s="1">
        <v>2.2571870000000001E-2</v>
      </c>
      <c r="AG36">
        <v>11.606019999999999</v>
      </c>
      <c r="AH36">
        <v>0.51548839999999996</v>
      </c>
      <c r="AI36">
        <v>12.263310000000001</v>
      </c>
      <c r="AJ36" s="1">
        <v>2.004877E-2</v>
      </c>
      <c r="AK36">
        <v>10.225149999999999</v>
      </c>
      <c r="AL36">
        <v>0.51441809999999999</v>
      </c>
      <c r="AM36">
        <v>11.22729</v>
      </c>
      <c r="AN36" s="1">
        <v>1.8896969999999999E-2</v>
      </c>
      <c r="AO36">
        <v>9.5316039999999997</v>
      </c>
      <c r="AP36">
        <v>0.51153979999999999</v>
      </c>
      <c r="AQ36">
        <v>13.040900000000001</v>
      </c>
      <c r="AR36" s="1">
        <v>2.455135E-2</v>
      </c>
      <c r="AS36">
        <v>12.017580000000001</v>
      </c>
      <c r="AT36">
        <v>0.5073124</v>
      </c>
      <c r="AU36">
        <v>16.605119999999999</v>
      </c>
      <c r="AV36">
        <v>3.3239379999999999E-2</v>
      </c>
      <c r="AW36">
        <v>16.53443</v>
      </c>
      <c r="AX36">
        <v>0.50243720000000003</v>
      </c>
      <c r="AY36">
        <v>20.593409999999999</v>
      </c>
      <c r="AZ36" s="1">
        <v>3.6862890000000002E-2</v>
      </c>
      <c r="BA36">
        <v>18.761320000000001</v>
      </c>
      <c r="BB36">
        <v>0.49707370000000001</v>
      </c>
      <c r="BC36">
        <v>22.824839999999998</v>
      </c>
      <c r="BD36" s="1">
        <v>3.6101800000000003E-2</v>
      </c>
      <c r="BE36">
        <v>18.697340000000001</v>
      </c>
      <c r="BF36">
        <v>0.49146820000000002</v>
      </c>
      <c r="BG36">
        <v>21.511060000000001</v>
      </c>
      <c r="BH36" s="1">
        <v>3.3353670000000002E-2</v>
      </c>
      <c r="BI36">
        <v>17.494409999999998</v>
      </c>
      <c r="BJ36">
        <v>0.48569570000000001</v>
      </c>
      <c r="BK36">
        <v>17.888169999999999</v>
      </c>
      <c r="BL36" s="1">
        <v>2.981694E-2</v>
      </c>
      <c r="BM36">
        <v>15.83469</v>
      </c>
      <c r="BN36">
        <v>0.47993829999999998</v>
      </c>
      <c r="BO36">
        <v>14.190950000000001</v>
      </c>
      <c r="BP36" s="1">
        <v>2.636879E-2</v>
      </c>
      <c r="BQ36">
        <v>14.13766</v>
      </c>
      <c r="BR36">
        <v>0.47490310000000002</v>
      </c>
      <c r="BS36">
        <v>11.97015</v>
      </c>
      <c r="BT36" s="1">
        <v>2.3238200000000001E-2</v>
      </c>
      <c r="BU36">
        <v>12.582509999999999</v>
      </c>
      <c r="BV36">
        <v>0.47148869999999998</v>
      </c>
      <c r="BW36">
        <v>12.65967</v>
      </c>
      <c r="BX36" s="1">
        <v>1.893889E-2</v>
      </c>
      <c r="BY36">
        <v>10.437150000000001</v>
      </c>
      <c r="BZ36">
        <v>0.46953030000000001</v>
      </c>
      <c r="CA36">
        <v>14.596539999999999</v>
      </c>
      <c r="CB36" s="1">
        <v>1.351397E-2</v>
      </c>
      <c r="CC36">
        <v>7.5692909999999998</v>
      </c>
      <c r="CD36">
        <v>0.46849380000000002</v>
      </c>
      <c r="CE36">
        <v>16.168790000000001</v>
      </c>
      <c r="CF36" s="1">
        <v>9.2787389999999994E-3</v>
      </c>
      <c r="CG36">
        <v>5.2051569999999998</v>
      </c>
      <c r="CH36">
        <v>0.46796369999999998</v>
      </c>
      <c r="CI36">
        <v>17.068090000000002</v>
      </c>
      <c r="CJ36" s="1">
        <v>6.7857739999999996E-3</v>
      </c>
      <c r="CK36">
        <v>3.7725240000000002</v>
      </c>
      <c r="CL36">
        <v>0.46768539999999997</v>
      </c>
      <c r="CM36">
        <v>15.756489999999999</v>
      </c>
      <c r="CN36" s="1">
        <v>5.4259190000000004E-3</v>
      </c>
      <c r="CO36">
        <v>2.9841579999999999</v>
      </c>
      <c r="CP36">
        <v>0.46754010000000001</v>
      </c>
      <c r="CQ36">
        <v>14.061920000000001</v>
      </c>
      <c r="CR36" s="1">
        <v>4.6644909999999998E-3</v>
      </c>
      <c r="CS36">
        <v>2.5450430000000002</v>
      </c>
      <c r="CT36">
        <v>0.46747319999999998</v>
      </c>
      <c r="CU36">
        <v>12.1952</v>
      </c>
      <c r="CV36" s="1">
        <v>4.1905969999999999E-3</v>
      </c>
      <c r="CW36">
        <v>2.2747169999999999</v>
      </c>
      <c r="CX36">
        <v>0.467443</v>
      </c>
      <c r="CY36">
        <v>11.52237</v>
      </c>
      <c r="CZ36" s="1">
        <v>3.8675889999999998E-3</v>
      </c>
      <c r="DA36">
        <v>2.0920350000000001</v>
      </c>
      <c r="DB36">
        <v>0.46742820000000002</v>
      </c>
      <c r="DC36">
        <v>13.02317</v>
      </c>
      <c r="DD36" s="1">
        <v>3.6160390000000001E-3</v>
      </c>
      <c r="DE36">
        <v>1.9517070000000001</v>
      </c>
      <c r="DF36">
        <v>0.46742630000000002</v>
      </c>
      <c r="DG36">
        <v>16.582799999999999</v>
      </c>
      <c r="DH36" s="1">
        <v>3.4107439999999998E-3</v>
      </c>
      <c r="DI36">
        <v>1.8370880000000001</v>
      </c>
      <c r="DJ36">
        <v>0.46740789999999999</v>
      </c>
      <c r="DK36">
        <v>22.332129999999999</v>
      </c>
      <c r="DL36" s="1">
        <v>3.2316839999999999E-3</v>
      </c>
      <c r="DM36">
        <v>1.7376959999999999</v>
      </c>
      <c r="DN36">
        <v>0.46740320000000002</v>
      </c>
      <c r="DO36">
        <v>28.354500000000002</v>
      </c>
      <c r="DP36" s="1">
        <v>3.0681979999999998E-3</v>
      </c>
      <c r="DQ36">
        <v>1.646768</v>
      </c>
      <c r="DR36">
        <v>0.46741260000000001</v>
      </c>
      <c r="DS36">
        <v>29.35313</v>
      </c>
      <c r="DT36" s="1">
        <v>2.921365E-3</v>
      </c>
      <c r="DU36">
        <v>1.5650930000000001</v>
      </c>
      <c r="DV36">
        <v>0.46740959999999998</v>
      </c>
      <c r="DW36">
        <v>24.927849999999999</v>
      </c>
      <c r="DX36" s="1">
        <v>2.7850940000000001E-3</v>
      </c>
      <c r="DY36">
        <v>1.488858</v>
      </c>
      <c r="DZ36">
        <v>0.4674162</v>
      </c>
      <c r="EA36">
        <v>18.55452</v>
      </c>
      <c r="EB36" s="1">
        <v>2.659748E-3</v>
      </c>
      <c r="EC36">
        <v>1.4186700000000001</v>
      </c>
      <c r="ED36">
        <v>0.46741349999999998</v>
      </c>
      <c r="EE36">
        <v>13.453390000000001</v>
      </c>
      <c r="EF36" s="1">
        <v>2.5407519999999999E-3</v>
      </c>
      <c r="EG36">
        <v>1.3519540000000001</v>
      </c>
      <c r="EH36">
        <v>0.46741300000000002</v>
      </c>
      <c r="EI36">
        <v>12.667299999999999</v>
      </c>
      <c r="EJ36" s="1">
        <v>2.4286820000000001E-3</v>
      </c>
      <c r="EK36">
        <v>1.289345</v>
      </c>
      <c r="EL36">
        <v>0.46740759999999998</v>
      </c>
      <c r="EM36">
        <v>15.02</v>
      </c>
      <c r="EN36" s="1">
        <v>2.324244E-3</v>
      </c>
      <c r="EO36">
        <v>1.230486</v>
      </c>
      <c r="EP36">
        <v>0.46740589999999999</v>
      </c>
      <c r="EQ36">
        <v>21.124780000000001</v>
      </c>
      <c r="ER36" s="1">
        <v>2.225384E-3</v>
      </c>
      <c r="ES36">
        <v>1.1757029999999999</v>
      </c>
      <c r="ET36">
        <v>0.46741120000000003</v>
      </c>
      <c r="EU36">
        <v>27.0517</v>
      </c>
      <c r="EV36" s="1">
        <v>2.131843E-3</v>
      </c>
      <c r="EW36">
        <v>1.123999</v>
      </c>
      <c r="EX36">
        <v>0.4674142</v>
      </c>
      <c r="EY36">
        <v>28.16264</v>
      </c>
      <c r="EZ36" s="1">
        <v>2.042964E-3</v>
      </c>
      <c r="FA36">
        <v>1.075167</v>
      </c>
      <c r="FB36">
        <v>0.46740670000000001</v>
      </c>
      <c r="FC36">
        <v>23.860230000000001</v>
      </c>
      <c r="FD36" s="1">
        <v>1.9570970000000001E-3</v>
      </c>
      <c r="FE36">
        <v>1.028254</v>
      </c>
      <c r="FF36">
        <v>0.4674063</v>
      </c>
      <c r="FG36">
        <v>17.661490000000001</v>
      </c>
      <c r="FH36" s="1">
        <v>1.8774659999999999E-3</v>
      </c>
      <c r="FI36">
        <v>0.98488489999999995</v>
      </c>
      <c r="FJ36">
        <v>0.4674026</v>
      </c>
      <c r="FK36">
        <v>13.1534</v>
      </c>
      <c r="FL36" s="1">
        <v>1.800963E-3</v>
      </c>
      <c r="FM36">
        <v>0.94368010000000002</v>
      </c>
      <c r="FN36">
        <v>0.46740330000000002</v>
      </c>
      <c r="FO36">
        <v>13.457050000000001</v>
      </c>
      <c r="FP36" s="1">
        <v>1.727421E-3</v>
      </c>
      <c r="FQ36">
        <v>0.90407599999999999</v>
      </c>
      <c r="FR36">
        <v>0.4674083</v>
      </c>
      <c r="FS36">
        <v>16.262519999999999</v>
      </c>
      <c r="FT36" s="1">
        <v>1.658107E-3</v>
      </c>
      <c r="FU36">
        <v>0.86723309999999998</v>
      </c>
      <c r="FV36">
        <v>0.46741359999999998</v>
      </c>
      <c r="FW36">
        <v>19.850850000000001</v>
      </c>
      <c r="FX36" s="1">
        <v>1.591601E-3</v>
      </c>
      <c r="FY36">
        <v>0.83186930000000003</v>
      </c>
      <c r="FZ36">
        <v>0.4674026</v>
      </c>
      <c r="GA36">
        <v>21.139700000000001</v>
      </c>
      <c r="GB36" s="1">
        <v>1.530132E-3</v>
      </c>
      <c r="GC36">
        <v>0.79914189999999996</v>
      </c>
      <c r="GD36">
        <v>0.46741509999999997</v>
      </c>
      <c r="GE36">
        <v>19.922740000000001</v>
      </c>
      <c r="GF36" s="1">
        <v>1.4705339999999999E-3</v>
      </c>
      <c r="GG36">
        <v>0.76787320000000003</v>
      </c>
      <c r="GH36">
        <v>0.46741280000000002</v>
      </c>
      <c r="GI36">
        <v>16.651409999999998</v>
      </c>
      <c r="GJ36" s="1">
        <v>1.4137399999999999E-3</v>
      </c>
      <c r="GK36">
        <v>0.73795100000000002</v>
      </c>
      <c r="GL36">
        <v>0.46740799999999999</v>
      </c>
      <c r="GM36">
        <v>13.703469999999999</v>
      </c>
      <c r="GN36" s="1">
        <v>1.3602149999999999E-3</v>
      </c>
      <c r="GO36">
        <v>0.70988180000000001</v>
      </c>
      <c r="GP36">
        <v>0.46740799999999999</v>
      </c>
      <c r="GQ36">
        <v>12.090909999999999</v>
      </c>
      <c r="GR36" s="1">
        <v>1.3067420000000001E-3</v>
      </c>
      <c r="GS36">
        <v>0.68191100000000004</v>
      </c>
      <c r="GT36">
        <v>0.46741120000000003</v>
      </c>
      <c r="GU36">
        <v>14.05771</v>
      </c>
      <c r="GV36" s="1">
        <v>1.25841E-3</v>
      </c>
      <c r="GW36">
        <v>0.65642639999999997</v>
      </c>
      <c r="GX36">
        <v>0.46741199999999999</v>
      </c>
      <c r="GY36">
        <v>18.213290000000001</v>
      </c>
      <c r="GZ36" s="1">
        <v>1.211824E-3</v>
      </c>
      <c r="HA36">
        <v>0.63216969999999995</v>
      </c>
      <c r="HB36">
        <v>0.46740320000000002</v>
      </c>
      <c r="HC36">
        <v>23.017769999999999</v>
      </c>
      <c r="HD36" s="1">
        <v>1.1666669999999999E-3</v>
      </c>
      <c r="HE36">
        <v>0.60853259999999998</v>
      </c>
      <c r="HF36">
        <v>0.4674083</v>
      </c>
      <c r="HG36">
        <v>26.072009999999999</v>
      </c>
      <c r="HH36" s="1">
        <v>1.123675E-3</v>
      </c>
      <c r="HI36">
        <v>0.58607759999999998</v>
      </c>
      <c r="HJ36">
        <v>0.4674141</v>
      </c>
      <c r="HK36">
        <v>24.269079999999999</v>
      </c>
      <c r="HL36" s="1">
        <v>1.082059E-3</v>
      </c>
      <c r="HM36">
        <v>0.56437999999999999</v>
      </c>
      <c r="HN36">
        <v>0.46741169999999999</v>
      </c>
      <c r="HO36">
        <v>20.03191</v>
      </c>
      <c r="HP36" s="1">
        <v>1.042917E-3</v>
      </c>
      <c r="HQ36">
        <v>0.54386259999999997</v>
      </c>
      <c r="HR36">
        <v>0.4674025</v>
      </c>
      <c r="HS36">
        <v>15.34628</v>
      </c>
      <c r="HT36" s="1">
        <v>1.0058210000000001E-3</v>
      </c>
      <c r="HU36">
        <v>0.52450479999999999</v>
      </c>
      <c r="HV36">
        <v>0.46741100000000002</v>
      </c>
      <c r="HW36">
        <v>12.82047</v>
      </c>
      <c r="HX36" s="1">
        <v>9.7100080000000002E-4</v>
      </c>
      <c r="HY36">
        <v>0.50634900000000005</v>
      </c>
      <c r="HZ36">
        <v>0.46741100000000002</v>
      </c>
      <c r="IA36">
        <v>14.955</v>
      </c>
      <c r="IB36" s="1">
        <v>9.3545110000000005E-4</v>
      </c>
      <c r="IC36">
        <v>0.48791489999999998</v>
      </c>
      <c r="ID36">
        <v>0.46740670000000001</v>
      </c>
      <c r="IE36">
        <v>21.560189999999999</v>
      </c>
      <c r="IF36" s="1">
        <v>9.019233E-4</v>
      </c>
      <c r="IG36">
        <v>0.4703194</v>
      </c>
      <c r="IH36">
        <v>0.4674027</v>
      </c>
      <c r="II36">
        <v>29.995000000000001</v>
      </c>
      <c r="IJ36" s="1">
        <v>8.7098350000000004E-4</v>
      </c>
      <c r="IK36">
        <v>0.45415699999999998</v>
      </c>
      <c r="IL36">
        <v>0.46740809999999999</v>
      </c>
      <c r="IM36">
        <v>34.527149999999999</v>
      </c>
      <c r="IN36" s="1">
        <v>8.4118479999999998E-4</v>
      </c>
      <c r="IO36">
        <v>0.43858219999999998</v>
      </c>
      <c r="IP36">
        <v>0.4674083</v>
      </c>
      <c r="IQ36">
        <v>31.928550000000001</v>
      </c>
      <c r="IR36" s="1">
        <v>8.1219349999999996E-4</v>
      </c>
      <c r="IS36">
        <v>0.42349829999999999</v>
      </c>
      <c r="IT36">
        <v>0.46740589999999999</v>
      </c>
      <c r="IU36">
        <v>24.577279999999998</v>
      </c>
      <c r="IV36" s="1">
        <v>7.8508319999999996E-4</v>
      </c>
      <c r="IW36">
        <v>0.40928959999999998</v>
      </c>
      <c r="IX36">
        <v>0.46740710000000002</v>
      </c>
      <c r="IY36">
        <v>17.154879999999999</v>
      </c>
      <c r="IZ36" s="1">
        <v>7.5854589999999999E-4</v>
      </c>
      <c r="JA36">
        <v>0.3954761</v>
      </c>
      <c r="JB36">
        <v>0.4674024</v>
      </c>
      <c r="JC36">
        <v>13.015079999999999</v>
      </c>
      <c r="JD36" s="1">
        <v>7.3305039999999998E-4</v>
      </c>
      <c r="JE36">
        <v>0.3821948</v>
      </c>
      <c r="JF36">
        <v>0.46740999999999999</v>
      </c>
      <c r="JG36">
        <v>14.06245</v>
      </c>
      <c r="JH36" s="1">
        <v>7.0883440000000001E-4</v>
      </c>
      <c r="JI36">
        <v>0.36956329999999998</v>
      </c>
      <c r="JJ36">
        <v>0.46740549999999997</v>
      </c>
      <c r="JK36">
        <v>17.185960000000001</v>
      </c>
      <c r="JL36" s="1">
        <v>6.8529989999999998E-4</v>
      </c>
      <c r="JM36">
        <v>0.35743849999999999</v>
      </c>
      <c r="JN36">
        <v>0.46741379999999999</v>
      </c>
      <c r="JO36">
        <v>18.598700000000001</v>
      </c>
      <c r="JP36" s="1">
        <v>6.6101840000000001E-4</v>
      </c>
      <c r="JQ36">
        <v>0.34568579999999999</v>
      </c>
      <c r="JR36">
        <v>0.46741050000000001</v>
      </c>
      <c r="JS36">
        <v>18.06448</v>
      </c>
      <c r="JT36" s="1">
        <v>6.3803579999999996E-4</v>
      </c>
      <c r="JU36">
        <v>0.33449760000000001</v>
      </c>
      <c r="JV36">
        <v>0.46740880000000001</v>
      </c>
      <c r="JW36">
        <v>16.120349999999998</v>
      </c>
      <c r="JX36" s="1">
        <v>6.1579810000000001E-4</v>
      </c>
      <c r="JY36">
        <v>0.32364660000000001</v>
      </c>
      <c r="JZ36">
        <v>0.46740300000000001</v>
      </c>
      <c r="KA36">
        <v>14.135339999999999</v>
      </c>
      <c r="KB36" s="1">
        <v>5.9450530000000005E-4</v>
      </c>
      <c r="KC36">
        <v>0.31311220000000001</v>
      </c>
      <c r="KD36">
        <v>0.46740779999999998</v>
      </c>
      <c r="KE36">
        <v>12.85519</v>
      </c>
      <c r="KF36" s="1">
        <v>5.7422319999999997E-4</v>
      </c>
      <c r="KG36">
        <v>0.30309180000000002</v>
      </c>
      <c r="KH36">
        <v>0.46741070000000001</v>
      </c>
      <c r="KI36">
        <v>12.13104</v>
      </c>
      <c r="KJ36" s="1">
        <v>5.5474180000000004E-4</v>
      </c>
      <c r="KK36">
        <v>0.29339569999999998</v>
      </c>
      <c r="KL36">
        <v>0.46740320000000002</v>
      </c>
      <c r="KM36">
        <v>14.028029999999999</v>
      </c>
      <c r="KN36" s="1">
        <v>5.3592669999999996E-4</v>
      </c>
      <c r="KO36">
        <v>0.28397939999999999</v>
      </c>
      <c r="KP36">
        <v>0.46740999999999999</v>
      </c>
      <c r="KQ36">
        <v>20.38278</v>
      </c>
      <c r="KR36" s="1">
        <v>5.1816399999999999E-4</v>
      </c>
      <c r="KS36">
        <v>0.27508169999999998</v>
      </c>
      <c r="KT36">
        <v>0.46741090000000002</v>
      </c>
      <c r="KU36">
        <v>29.65541</v>
      </c>
      <c r="KV36" s="1">
        <v>5.0077550000000002E-4</v>
      </c>
      <c r="KW36">
        <v>0.26632670000000003</v>
      </c>
      <c r="KX36">
        <v>0.46740870000000001</v>
      </c>
      <c r="KY36">
        <v>35.705770000000001</v>
      </c>
      <c r="KZ36" s="1">
        <v>4.8405570000000002E-4</v>
      </c>
      <c r="LA36">
        <v>0.25788070000000002</v>
      </c>
      <c r="LB36">
        <v>0.4674065</v>
      </c>
      <c r="LC36">
        <v>33.960639999999998</v>
      </c>
      <c r="LD36" s="1">
        <v>4.6815609999999999E-4</v>
      </c>
      <c r="LE36">
        <v>0.24980669999999999</v>
      </c>
      <c r="LF36">
        <v>0.46741100000000002</v>
      </c>
      <c r="LG36">
        <v>26.454930000000001</v>
      </c>
      <c r="LH36" s="1">
        <v>4.5256639999999998E-4</v>
      </c>
      <c r="LI36">
        <v>0.24187890000000001</v>
      </c>
      <c r="LJ36">
        <v>0.46740989999999999</v>
      </c>
      <c r="LK36">
        <v>18.29701</v>
      </c>
      <c r="LL36" s="1">
        <v>4.3780369999999998E-4</v>
      </c>
      <c r="LM36">
        <v>0.2343277</v>
      </c>
      <c r="LN36">
        <v>0.46741569999999999</v>
      </c>
      <c r="LO36">
        <v>13.384309999999999</v>
      </c>
      <c r="LP36" s="1">
        <v>4.2348880000000002E-4</v>
      </c>
      <c r="LQ36">
        <v>0.2270025</v>
      </c>
      <c r="LR36">
        <v>0.46740579999999998</v>
      </c>
      <c r="LS36">
        <v>13.33295</v>
      </c>
      <c r="LT36" s="1">
        <v>4.1007590000000002E-4</v>
      </c>
      <c r="LU36">
        <v>0.22008620000000001</v>
      </c>
      <c r="LV36">
        <v>0.46740949999999998</v>
      </c>
      <c r="LW36">
        <v>16.030799999999999</v>
      </c>
      <c r="LX36" s="1">
        <v>3.9716380000000002E-4</v>
      </c>
      <c r="LY36">
        <v>0.21345549999999999</v>
      </c>
      <c r="LZ36">
        <v>0.4674121</v>
      </c>
      <c r="MA36">
        <v>18.858519999999999</v>
      </c>
      <c r="MB36" s="1">
        <v>3.8426090000000002E-4</v>
      </c>
      <c r="MC36">
        <v>0.20682020000000001</v>
      </c>
      <c r="MD36">
        <v>0.46740340000000002</v>
      </c>
      <c r="ME36">
        <v>20.243300000000001</v>
      </c>
      <c r="MF36" s="1">
        <v>3.7175279999999999E-4</v>
      </c>
      <c r="MG36">
        <v>0.20035829999999999</v>
      </c>
      <c r="MH36">
        <v>0.46741490000000002</v>
      </c>
      <c r="MI36">
        <v>19.706320000000002</v>
      </c>
      <c r="MJ36" s="1">
        <v>3.5974409999999998E-4</v>
      </c>
      <c r="MK36">
        <v>0.1941368</v>
      </c>
      <c r="ML36">
        <v>0.46740660000000001</v>
      </c>
      <c r="MM36">
        <v>16.922630000000002</v>
      </c>
      <c r="MN36" s="1">
        <v>3.4859810000000002E-4</v>
      </c>
      <c r="MO36">
        <v>0.18837979999999999</v>
      </c>
      <c r="MP36">
        <v>0.46740789999999999</v>
      </c>
      <c r="MQ36">
        <v>14.43838</v>
      </c>
      <c r="MR36" s="1">
        <v>3.376659E-4</v>
      </c>
      <c r="MS36">
        <v>0.182759</v>
      </c>
      <c r="MT36">
        <v>0.46741440000000001</v>
      </c>
      <c r="MU36">
        <v>12.586209999999999</v>
      </c>
      <c r="MV36" s="1">
        <v>3.266775E-4</v>
      </c>
      <c r="MW36">
        <v>0.1771056</v>
      </c>
      <c r="MX36">
        <v>0.46741090000000002</v>
      </c>
      <c r="MY36">
        <v>13.745480000000001</v>
      </c>
      <c r="MZ36" s="1">
        <v>3.1648279999999998E-4</v>
      </c>
      <c r="NA36">
        <v>0.1718008</v>
      </c>
      <c r="NB36">
        <v>0.46741519999999998</v>
      </c>
      <c r="NC36">
        <v>16.301020000000001</v>
      </c>
      <c r="ND36" s="1">
        <v>3.065349E-4</v>
      </c>
      <c r="NE36">
        <v>0.1666435</v>
      </c>
      <c r="NF36">
        <v>0.46740749999999998</v>
      </c>
      <c r="NG36">
        <v>20.44961</v>
      </c>
      <c r="NH36" s="1">
        <v>2.9682120000000002E-4</v>
      </c>
      <c r="NI36">
        <v>0.16159580000000001</v>
      </c>
      <c r="NJ36">
        <v>0.46740809999999999</v>
      </c>
      <c r="NK36">
        <v>24.795870000000001</v>
      </c>
      <c r="NL36" s="1">
        <v>2.8760519999999998E-4</v>
      </c>
      <c r="NM36">
        <v>0.15678230000000001</v>
      </c>
      <c r="NN36">
        <v>0.46740730000000003</v>
      </c>
      <c r="NO36">
        <v>26.42568</v>
      </c>
      <c r="NP36" s="1">
        <v>2.7878609999999998E-4</v>
      </c>
      <c r="NQ36">
        <v>0.15219060000000001</v>
      </c>
      <c r="NR36">
        <v>0.46740969999999998</v>
      </c>
      <c r="NS36">
        <v>22.975829999999998</v>
      </c>
      <c r="NT36" s="1">
        <v>2.6979E-4</v>
      </c>
      <c r="NU36">
        <v>0.1474877</v>
      </c>
      <c r="NV36">
        <v>0.46740799999999999</v>
      </c>
      <c r="NW36">
        <v>18.232949999999999</v>
      </c>
      <c r="NX36" s="1">
        <v>2.6143560000000001E-4</v>
      </c>
      <c r="NY36">
        <v>0.1430882</v>
      </c>
      <c r="NZ36">
        <v>0.46741379999999999</v>
      </c>
      <c r="OA36">
        <v>13.856310000000001</v>
      </c>
      <c r="OB36" s="1">
        <v>2.535091E-4</v>
      </c>
      <c r="OC36">
        <v>0.1388848</v>
      </c>
      <c r="OD36">
        <v>0.46739890000000001</v>
      </c>
      <c r="OE36">
        <v>13.81423</v>
      </c>
      <c r="OF36" s="1">
        <v>2.4573649999999999E-4</v>
      </c>
      <c r="OG36">
        <v>0.13478960000000001</v>
      </c>
      <c r="OH36">
        <v>0.4674044</v>
      </c>
      <c r="OI36">
        <v>15.88813</v>
      </c>
      <c r="OJ36" s="1">
        <v>2.383106E-4</v>
      </c>
      <c r="OK36">
        <v>0.13082530000000001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0.4598488</v>
      </c>
      <c r="G37">
        <v>11.373139999999999</v>
      </c>
      <c r="H37">
        <v>154.0702</v>
      </c>
      <c r="I37">
        <v>70240.039999999994</v>
      </c>
      <c r="J37">
        <v>0.45699000000000001</v>
      </c>
      <c r="K37">
        <v>11.980740000000001</v>
      </c>
      <c r="L37">
        <v>139.43790000000001</v>
      </c>
      <c r="M37">
        <v>82781.95</v>
      </c>
      <c r="N37">
        <v>0.45538390000000001</v>
      </c>
      <c r="O37">
        <v>12.7445</v>
      </c>
      <c r="P37">
        <v>15.96547</v>
      </c>
      <c r="Q37">
        <v>11158.76</v>
      </c>
      <c r="R37">
        <v>0.45453009999999999</v>
      </c>
      <c r="S37">
        <v>14.505240000000001</v>
      </c>
      <c r="T37">
        <v>1.0504070000000001</v>
      </c>
      <c r="U37">
        <v>797.12459999999999</v>
      </c>
      <c r="V37">
        <v>0.45409290000000002</v>
      </c>
      <c r="W37">
        <v>15.761990000000001</v>
      </c>
      <c r="X37" s="1">
        <v>9.0226520000000004E-2</v>
      </c>
      <c r="Y37">
        <v>63.72972</v>
      </c>
      <c r="Z37">
        <v>0.45385760000000003</v>
      </c>
      <c r="AA37">
        <v>15.876860000000001</v>
      </c>
      <c r="AB37" s="1">
        <v>3.0376050000000002E-2</v>
      </c>
      <c r="AC37">
        <v>17.429449999999999</v>
      </c>
      <c r="AD37">
        <v>0.45375870000000001</v>
      </c>
      <c r="AE37">
        <v>14.52155</v>
      </c>
      <c r="AF37" s="1">
        <v>2.329198E-2</v>
      </c>
      <c r="AG37">
        <v>12.693809999999999</v>
      </c>
      <c r="AH37">
        <v>0.45364670000000001</v>
      </c>
      <c r="AI37">
        <v>12.547230000000001</v>
      </c>
      <c r="AJ37" s="1">
        <v>2.045524E-2</v>
      </c>
      <c r="AK37">
        <v>11.05016</v>
      </c>
      <c r="AL37">
        <v>0.452789</v>
      </c>
      <c r="AM37">
        <v>11.34099</v>
      </c>
      <c r="AN37" s="1">
        <v>1.8902080000000002E-2</v>
      </c>
      <c r="AO37">
        <v>10.14376</v>
      </c>
      <c r="AP37">
        <v>0.4504322</v>
      </c>
      <c r="AQ37">
        <v>12.9328</v>
      </c>
      <c r="AR37" s="1">
        <v>2.3065570000000001E-2</v>
      </c>
      <c r="AS37">
        <v>12.080349999999999</v>
      </c>
      <c r="AT37">
        <v>0.4469302</v>
      </c>
      <c r="AU37">
        <v>16.395569999999999</v>
      </c>
      <c r="AV37" s="1">
        <v>3.1846300000000001E-2</v>
      </c>
      <c r="AW37">
        <v>16.839759999999998</v>
      </c>
      <c r="AX37">
        <v>0.44280730000000001</v>
      </c>
      <c r="AY37">
        <v>20.42013</v>
      </c>
      <c r="AZ37" s="1">
        <v>3.6427599999999997E-2</v>
      </c>
      <c r="BA37">
        <v>19.660530000000001</v>
      </c>
      <c r="BB37">
        <v>0.43823800000000002</v>
      </c>
      <c r="BC37">
        <v>22.924029999999998</v>
      </c>
      <c r="BD37">
        <v>3.6341900000000003E-2</v>
      </c>
      <c r="BE37">
        <v>19.94332</v>
      </c>
      <c r="BF37">
        <v>0.43342599999999998</v>
      </c>
      <c r="BG37">
        <v>21.939679999999999</v>
      </c>
      <c r="BH37" s="1">
        <v>3.3850100000000001E-2</v>
      </c>
      <c r="BI37">
        <v>18.818739999999998</v>
      </c>
      <c r="BJ37">
        <v>0.42845680000000003</v>
      </c>
      <c r="BK37">
        <v>18.502800000000001</v>
      </c>
      <c r="BL37" s="1">
        <v>3.0450990000000001E-2</v>
      </c>
      <c r="BM37">
        <v>17.141580000000001</v>
      </c>
      <c r="BN37">
        <v>0.42347620000000002</v>
      </c>
      <c r="BO37">
        <v>14.75639</v>
      </c>
      <c r="BP37">
        <v>2.694303E-2</v>
      </c>
      <c r="BQ37">
        <v>15.3284</v>
      </c>
      <c r="BR37">
        <v>0.41905870000000001</v>
      </c>
      <c r="BS37">
        <v>12.25188</v>
      </c>
      <c r="BT37" s="1">
        <v>2.3821289999999998E-2</v>
      </c>
      <c r="BU37">
        <v>13.686070000000001</v>
      </c>
      <c r="BV37">
        <v>0.41596</v>
      </c>
      <c r="BW37">
        <v>12.637919999999999</v>
      </c>
      <c r="BX37" s="1">
        <v>1.9869009999999999E-2</v>
      </c>
      <c r="BY37">
        <v>11.580299999999999</v>
      </c>
      <c r="BZ37">
        <v>0.41410200000000003</v>
      </c>
      <c r="CA37">
        <v>14.48259</v>
      </c>
      <c r="CB37" s="1">
        <v>1.4550850000000001E-2</v>
      </c>
      <c r="CC37">
        <v>8.6067370000000007</v>
      </c>
      <c r="CD37">
        <v>0.41310479999999999</v>
      </c>
      <c r="CE37">
        <v>16.07649</v>
      </c>
      <c r="CF37" s="1">
        <v>1.0017069999999999E-2</v>
      </c>
      <c r="CG37">
        <v>5.9475480000000003</v>
      </c>
      <c r="CH37">
        <v>0.41258139999999999</v>
      </c>
      <c r="CI37">
        <v>17.20138</v>
      </c>
      <c r="CJ37" s="1">
        <v>7.209231E-3</v>
      </c>
      <c r="CK37">
        <v>4.2552859999999999</v>
      </c>
      <c r="CL37">
        <v>0.41230309999999998</v>
      </c>
      <c r="CM37">
        <v>16.005659999999999</v>
      </c>
      <c r="CN37" s="1">
        <v>5.6581770000000003E-3</v>
      </c>
      <c r="CO37">
        <v>3.3110740000000001</v>
      </c>
      <c r="CP37">
        <v>0.41215449999999998</v>
      </c>
      <c r="CQ37">
        <v>14.37637</v>
      </c>
      <c r="CR37" s="1">
        <v>4.7982779999999996E-3</v>
      </c>
      <c r="CS37">
        <v>2.788557</v>
      </c>
      <c r="CT37">
        <v>0.41208359999999999</v>
      </c>
      <c r="CU37">
        <v>12.46998</v>
      </c>
      <c r="CV37" s="1">
        <v>4.2762219999999997E-3</v>
      </c>
      <c r="CW37">
        <v>2.47376</v>
      </c>
      <c r="CX37">
        <v>0.41205890000000001</v>
      </c>
      <c r="CY37">
        <v>11.61238</v>
      </c>
      <c r="CZ37" s="1">
        <v>3.9280319999999997E-3</v>
      </c>
      <c r="DA37">
        <v>2.2650049999999999</v>
      </c>
      <c r="DB37">
        <v>0.41202549999999999</v>
      </c>
      <c r="DC37">
        <v>12.93075</v>
      </c>
      <c r="DD37" s="1">
        <v>3.664638E-3</v>
      </c>
      <c r="DE37">
        <v>2.108727</v>
      </c>
      <c r="DF37">
        <v>0.41202759999999999</v>
      </c>
      <c r="DG37">
        <v>16.344010000000001</v>
      </c>
      <c r="DH37" s="1">
        <v>3.4509050000000002E-3</v>
      </c>
      <c r="DI37">
        <v>1.981876</v>
      </c>
      <c r="DJ37">
        <v>0.41202260000000002</v>
      </c>
      <c r="DK37">
        <v>22.000430000000001</v>
      </c>
      <c r="DL37" s="1">
        <v>3.2675989999999999E-3</v>
      </c>
      <c r="DM37">
        <v>1.8734059999999999</v>
      </c>
      <c r="DN37">
        <v>0.41201359999999998</v>
      </c>
      <c r="DO37">
        <v>28.156890000000001</v>
      </c>
      <c r="DP37" s="1">
        <v>3.1005780000000001E-3</v>
      </c>
      <c r="DQ37">
        <v>1.7745960000000001</v>
      </c>
      <c r="DR37">
        <v>0.41201199999999999</v>
      </c>
      <c r="DS37">
        <v>29.68289</v>
      </c>
      <c r="DT37" s="1">
        <v>2.951609E-3</v>
      </c>
      <c r="DU37">
        <v>1.68615</v>
      </c>
      <c r="DV37">
        <v>0.41201199999999999</v>
      </c>
      <c r="DW37">
        <v>25.79562</v>
      </c>
      <c r="DX37" s="1">
        <v>2.8123810000000001E-3</v>
      </c>
      <c r="DY37">
        <v>1.603329</v>
      </c>
      <c r="DZ37">
        <v>0.4120122</v>
      </c>
      <c r="EA37">
        <v>19.687830000000002</v>
      </c>
      <c r="EB37" s="1">
        <v>2.6856150000000001E-3</v>
      </c>
      <c r="EC37">
        <v>1.5275989999999999</v>
      </c>
      <c r="ED37">
        <v>0.41202240000000001</v>
      </c>
      <c r="EE37">
        <v>14.179029999999999</v>
      </c>
      <c r="EF37" s="1">
        <v>2.5651369999999999E-3</v>
      </c>
      <c r="EG37">
        <v>1.4556450000000001</v>
      </c>
      <c r="EH37">
        <v>0.41200999999999999</v>
      </c>
      <c r="EI37">
        <v>12.80071</v>
      </c>
      <c r="EJ37" s="1">
        <v>2.4523090000000002E-3</v>
      </c>
      <c r="EK37">
        <v>1.3883110000000001</v>
      </c>
      <c r="EL37">
        <v>0.41200829999999999</v>
      </c>
      <c r="EM37">
        <v>14.86768</v>
      </c>
      <c r="EN37" s="1">
        <v>2.3455469999999999E-3</v>
      </c>
      <c r="EO37">
        <v>1.3243499999999999</v>
      </c>
      <c r="EP37">
        <v>0.41202169999999999</v>
      </c>
      <c r="EQ37">
        <v>20.789770000000001</v>
      </c>
      <c r="ER37" s="1">
        <v>2.2461080000000001E-3</v>
      </c>
      <c r="ES37">
        <v>1.265476</v>
      </c>
      <c r="ET37">
        <v>0.41202100000000003</v>
      </c>
      <c r="EU37">
        <v>26.79682</v>
      </c>
      <c r="EV37" s="1">
        <v>2.15095E-3</v>
      </c>
      <c r="EW37">
        <v>1.2094879999999999</v>
      </c>
      <c r="EX37">
        <v>0.4120239</v>
      </c>
      <c r="EY37">
        <v>28.423570000000002</v>
      </c>
      <c r="EZ37" s="1">
        <v>2.061387E-3</v>
      </c>
      <c r="FA37">
        <v>1.156973</v>
      </c>
      <c r="FB37">
        <v>0.41202139999999998</v>
      </c>
      <c r="FC37">
        <v>24.712309999999999</v>
      </c>
      <c r="FD37" s="1">
        <v>1.9744889999999998E-3</v>
      </c>
      <c r="FE37">
        <v>1.1063970000000001</v>
      </c>
      <c r="FF37">
        <v>0.41201749999999998</v>
      </c>
      <c r="FG37">
        <v>18.739570000000001</v>
      </c>
      <c r="FH37" s="1">
        <v>1.8934939999999999E-3</v>
      </c>
      <c r="FI37">
        <v>1.0594110000000001</v>
      </c>
      <c r="FJ37">
        <v>0.41199930000000001</v>
      </c>
      <c r="FK37">
        <v>13.784660000000001</v>
      </c>
      <c r="FL37" s="1">
        <v>1.816713E-3</v>
      </c>
      <c r="FM37">
        <v>1.0152289999999999</v>
      </c>
      <c r="FN37">
        <v>0.4120202</v>
      </c>
      <c r="FO37">
        <v>13.49502</v>
      </c>
      <c r="FP37" s="1">
        <v>1.7420000000000001E-3</v>
      </c>
      <c r="FQ37">
        <v>0.97240550000000003</v>
      </c>
      <c r="FR37">
        <v>0.4120181</v>
      </c>
      <c r="FS37">
        <v>16.084769999999999</v>
      </c>
      <c r="FT37" s="1">
        <v>1.6721640000000001E-3</v>
      </c>
      <c r="FU37">
        <v>0.93276990000000004</v>
      </c>
      <c r="FV37">
        <v>0.4120106</v>
      </c>
      <c r="FW37">
        <v>19.669270000000001</v>
      </c>
      <c r="FX37" s="1">
        <v>1.6048970000000001E-3</v>
      </c>
      <c r="FY37">
        <v>0.89464790000000005</v>
      </c>
      <c r="FZ37">
        <v>0.41199809999999998</v>
      </c>
      <c r="GA37">
        <v>21.24699</v>
      </c>
      <c r="GB37" s="1">
        <v>1.5421160000000001E-3</v>
      </c>
      <c r="GC37">
        <v>0.85908580000000001</v>
      </c>
      <c r="GD37">
        <v>0.41202499999999997</v>
      </c>
      <c r="GE37">
        <v>20.32471</v>
      </c>
      <c r="GF37" s="1">
        <v>1.4825260000000001E-3</v>
      </c>
      <c r="GG37">
        <v>0.82566539999999999</v>
      </c>
      <c r="GH37">
        <v>0.41201110000000002</v>
      </c>
      <c r="GI37">
        <v>17.217199999999998</v>
      </c>
      <c r="GJ37" s="1">
        <v>1.4248240000000001E-3</v>
      </c>
      <c r="GK37">
        <v>0.79330590000000001</v>
      </c>
      <c r="GL37">
        <v>0.4120046</v>
      </c>
      <c r="GM37">
        <v>14.15685</v>
      </c>
      <c r="GN37" s="1">
        <v>1.3709130000000001E-3</v>
      </c>
      <c r="GO37">
        <v>0.7631114</v>
      </c>
      <c r="GP37">
        <v>0.41201910000000003</v>
      </c>
      <c r="GQ37">
        <v>12.318659999999999</v>
      </c>
      <c r="GR37" s="1">
        <v>1.31723E-3</v>
      </c>
      <c r="GS37">
        <v>0.73317880000000002</v>
      </c>
      <c r="GT37">
        <v>0.4120219</v>
      </c>
      <c r="GU37">
        <v>13.94622</v>
      </c>
      <c r="GV37" s="1">
        <v>1.2678940000000001E-3</v>
      </c>
      <c r="GW37">
        <v>0.70546699999999996</v>
      </c>
      <c r="GX37">
        <v>0.41202719999999998</v>
      </c>
      <c r="GY37">
        <v>17.963090000000001</v>
      </c>
      <c r="GZ37" s="1">
        <v>1.2211050000000001E-3</v>
      </c>
      <c r="HA37">
        <v>0.67944749999999998</v>
      </c>
      <c r="HB37">
        <v>0.41202060000000001</v>
      </c>
      <c r="HC37">
        <v>22.744409999999998</v>
      </c>
      <c r="HD37" s="1">
        <v>1.175548E-3</v>
      </c>
      <c r="HE37">
        <v>0.65403149999999999</v>
      </c>
      <c r="HF37">
        <v>0.41201959999999999</v>
      </c>
      <c r="HG37">
        <v>26.174250000000001</v>
      </c>
      <c r="HH37" s="1">
        <v>1.132161E-3</v>
      </c>
      <c r="HI37">
        <v>0.62985970000000002</v>
      </c>
      <c r="HJ37">
        <v>0.41200969999999998</v>
      </c>
      <c r="HK37">
        <v>24.80162</v>
      </c>
      <c r="HL37" s="1">
        <v>1.0902590000000001E-3</v>
      </c>
      <c r="HM37">
        <v>0.60655789999999998</v>
      </c>
      <c r="HN37">
        <v>0.41202650000000002</v>
      </c>
      <c r="HO37">
        <v>20.822600000000001</v>
      </c>
      <c r="HP37" s="1">
        <v>1.050561E-3</v>
      </c>
      <c r="HQ37">
        <v>0.58438349999999994</v>
      </c>
      <c r="HR37">
        <v>0.41201470000000001</v>
      </c>
      <c r="HS37">
        <v>16.105370000000001</v>
      </c>
      <c r="HT37" s="1">
        <v>1.0131109999999999E-3</v>
      </c>
      <c r="HU37">
        <v>0.56354280000000001</v>
      </c>
      <c r="HV37">
        <v>0.41200930000000002</v>
      </c>
      <c r="HW37">
        <v>13.172219999999999</v>
      </c>
      <c r="HX37" s="1">
        <v>9.7797579999999991E-4</v>
      </c>
      <c r="HY37">
        <v>0.54398049999999998</v>
      </c>
      <c r="HZ37">
        <v>0.4120106</v>
      </c>
      <c r="IA37">
        <v>14.84355</v>
      </c>
      <c r="IB37" s="1">
        <v>9.4251709999999995E-4</v>
      </c>
      <c r="IC37">
        <v>0.52435580000000004</v>
      </c>
      <c r="ID37">
        <v>0.41201710000000002</v>
      </c>
      <c r="IE37">
        <v>21.145289999999999</v>
      </c>
      <c r="IF37" s="1">
        <v>9.0843140000000005E-4</v>
      </c>
      <c r="IG37">
        <v>0.50531789999999999</v>
      </c>
      <c r="IH37">
        <v>0.41202070000000002</v>
      </c>
      <c r="II37">
        <v>29.549309999999998</v>
      </c>
      <c r="IJ37" s="1">
        <v>8.7712119999999998E-4</v>
      </c>
      <c r="IK37">
        <v>0.48785689999999998</v>
      </c>
      <c r="IL37">
        <v>0.41202169999999999</v>
      </c>
      <c r="IM37">
        <v>34.55753</v>
      </c>
      <c r="IN37" s="1">
        <v>8.4710139999999998E-4</v>
      </c>
      <c r="IO37">
        <v>0.4711246</v>
      </c>
      <c r="IP37">
        <v>0.41202329999999998</v>
      </c>
      <c r="IQ37">
        <v>32.781280000000002</v>
      </c>
      <c r="IR37" s="1">
        <v>8.1791579999999995E-4</v>
      </c>
      <c r="IS37">
        <v>0.45492510000000003</v>
      </c>
      <c r="IT37">
        <v>0.412018</v>
      </c>
      <c r="IU37">
        <v>25.923739999999999</v>
      </c>
      <c r="IV37" s="1">
        <v>7.9044510000000001E-4</v>
      </c>
      <c r="IW37">
        <v>0.439577</v>
      </c>
      <c r="IX37">
        <v>0.4120241</v>
      </c>
      <c r="IY37">
        <v>18.335429999999999</v>
      </c>
      <c r="IZ37" s="1">
        <v>7.6378570000000003E-4</v>
      </c>
      <c r="JA37">
        <v>0.42476950000000002</v>
      </c>
      <c r="JB37">
        <v>0.41201300000000002</v>
      </c>
      <c r="JC37">
        <v>13.560890000000001</v>
      </c>
      <c r="JD37" s="1">
        <v>7.3803010000000001E-4</v>
      </c>
      <c r="JE37">
        <v>0.41047539999999999</v>
      </c>
      <c r="JF37">
        <v>0.41200969999999998</v>
      </c>
      <c r="JG37">
        <v>14.043100000000001</v>
      </c>
      <c r="JH37" s="1">
        <v>7.1372600000000003E-4</v>
      </c>
      <c r="JI37">
        <v>0.39692870000000002</v>
      </c>
      <c r="JJ37">
        <v>0.41199980000000003</v>
      </c>
      <c r="JK37">
        <v>17.007449999999999</v>
      </c>
      <c r="JL37" s="1">
        <v>6.8976520000000002E-4</v>
      </c>
      <c r="JM37">
        <v>0.38379360000000001</v>
      </c>
      <c r="JN37">
        <v>0.41201140000000003</v>
      </c>
      <c r="JO37">
        <v>18.501750000000001</v>
      </c>
      <c r="JP37" s="1">
        <v>6.6542809999999995E-4</v>
      </c>
      <c r="JQ37">
        <v>0.37122490000000002</v>
      </c>
      <c r="JR37">
        <v>0.41200910000000002</v>
      </c>
      <c r="JS37">
        <v>18.352979999999999</v>
      </c>
      <c r="JT37" s="1">
        <v>6.4223920000000003E-4</v>
      </c>
      <c r="JU37">
        <v>0.35917959999999999</v>
      </c>
      <c r="JV37">
        <v>0.41200189999999998</v>
      </c>
      <c r="JW37">
        <v>16.540459999999999</v>
      </c>
      <c r="JX37" s="1">
        <v>6.1994549999999995E-4</v>
      </c>
      <c r="JY37">
        <v>0.34756340000000002</v>
      </c>
      <c r="JZ37">
        <v>0.41201959999999999</v>
      </c>
      <c r="KA37">
        <v>14.443530000000001</v>
      </c>
      <c r="KB37" s="1">
        <v>5.9838600000000001E-4</v>
      </c>
      <c r="KC37">
        <v>0.33619729999999998</v>
      </c>
      <c r="KD37">
        <v>0.4120067</v>
      </c>
      <c r="KE37">
        <v>13.047969999999999</v>
      </c>
      <c r="KF37" s="1">
        <v>5.7799999999999995E-4</v>
      </c>
      <c r="KG37">
        <v>0.32544840000000003</v>
      </c>
      <c r="KH37">
        <v>0.41202519999999998</v>
      </c>
      <c r="KI37">
        <v>12.24173</v>
      </c>
      <c r="KJ37" s="1">
        <v>5.5839270000000002E-4</v>
      </c>
      <c r="KK37">
        <v>0.31503320000000001</v>
      </c>
      <c r="KL37">
        <v>0.41201929999999998</v>
      </c>
      <c r="KM37">
        <v>13.92099</v>
      </c>
      <c r="KN37" s="1">
        <v>5.3940140000000004E-4</v>
      </c>
      <c r="KO37">
        <v>0.30490489999999998</v>
      </c>
      <c r="KP37">
        <v>0.41201979999999999</v>
      </c>
      <c r="KQ37">
        <v>19.97683</v>
      </c>
      <c r="KR37" s="1">
        <v>5.2149909999999996E-4</v>
      </c>
      <c r="KS37">
        <v>0.29533169999999997</v>
      </c>
      <c r="KT37">
        <v>0.41201569999999998</v>
      </c>
      <c r="KU37">
        <v>29.12677</v>
      </c>
      <c r="KV37" s="1">
        <v>5.0400070000000002E-4</v>
      </c>
      <c r="KW37">
        <v>0.28594120000000001</v>
      </c>
      <c r="KX37">
        <v>0.41201870000000002</v>
      </c>
      <c r="KY37">
        <v>35.614400000000003</v>
      </c>
      <c r="KZ37" s="1">
        <v>4.8717600000000003E-4</v>
      </c>
      <c r="LA37">
        <v>0.27687469999999997</v>
      </c>
      <c r="LB37">
        <v>0.41200619999999999</v>
      </c>
      <c r="LC37">
        <v>34.689979999999998</v>
      </c>
      <c r="LD37" s="1">
        <v>4.7116669999999999E-4</v>
      </c>
      <c r="LE37">
        <v>0.26819749999999998</v>
      </c>
      <c r="LF37">
        <v>0.4120084</v>
      </c>
      <c r="LG37">
        <v>27.840530000000001</v>
      </c>
      <c r="LH37" s="1">
        <v>4.5548650000000002E-4</v>
      </c>
      <c r="LI37">
        <v>0.2596965</v>
      </c>
      <c r="LJ37">
        <v>0.41200680000000001</v>
      </c>
      <c r="LK37">
        <v>19.612359999999999</v>
      </c>
      <c r="LL37" s="1">
        <v>4.4058230000000001E-4</v>
      </c>
      <c r="LM37">
        <v>0.25156230000000002</v>
      </c>
      <c r="LN37">
        <v>0.41201349999999998</v>
      </c>
      <c r="LO37">
        <v>14.03626</v>
      </c>
      <c r="LP37" s="1">
        <v>4.2618899999999999E-4</v>
      </c>
      <c r="LQ37">
        <v>0.24370420000000001</v>
      </c>
      <c r="LR37">
        <v>0.41202309999999998</v>
      </c>
      <c r="LS37">
        <v>13.39372</v>
      </c>
      <c r="LT37" s="1">
        <v>4.1259210000000002E-4</v>
      </c>
      <c r="LU37">
        <v>0.2362272</v>
      </c>
      <c r="LV37">
        <v>0.41202109999999997</v>
      </c>
      <c r="LW37">
        <v>15.85899</v>
      </c>
      <c r="LX37" s="1">
        <v>3.9962370000000001E-4</v>
      </c>
      <c r="LY37">
        <v>0.2291194</v>
      </c>
      <c r="LZ37">
        <v>0.412022</v>
      </c>
      <c r="MA37">
        <v>18.713709999999999</v>
      </c>
      <c r="MB37" s="1">
        <v>3.8672089999999999E-4</v>
      </c>
      <c r="MC37">
        <v>0.22203990000000001</v>
      </c>
      <c r="MD37">
        <v>0.4120162</v>
      </c>
      <c r="ME37">
        <v>20.278559999999999</v>
      </c>
      <c r="MF37" s="1">
        <v>3.7412939999999998E-4</v>
      </c>
      <c r="MG37">
        <v>0.21510180000000001</v>
      </c>
      <c r="MH37">
        <v>0.4120241</v>
      </c>
      <c r="MI37">
        <v>20.064160000000001</v>
      </c>
      <c r="MJ37" s="1">
        <v>3.6200449999999998E-4</v>
      </c>
      <c r="MK37">
        <v>0.20840549999999999</v>
      </c>
      <c r="ML37">
        <v>0.41202359999999999</v>
      </c>
      <c r="MM37">
        <v>17.367329999999999</v>
      </c>
      <c r="MN37" s="1">
        <v>3.5068259999999999E-4</v>
      </c>
      <c r="MO37">
        <v>0.20216770000000001</v>
      </c>
      <c r="MP37">
        <v>0.41200870000000001</v>
      </c>
      <c r="MQ37">
        <v>14.855689999999999</v>
      </c>
      <c r="MR37" s="1">
        <v>3.3971119999999999E-4</v>
      </c>
      <c r="MS37">
        <v>0.19615150000000001</v>
      </c>
      <c r="MT37">
        <v>0.41201199999999999</v>
      </c>
      <c r="MU37">
        <v>12.86164</v>
      </c>
      <c r="MV37" s="1">
        <v>3.2873700000000001E-4</v>
      </c>
      <c r="MW37">
        <v>0.1901283</v>
      </c>
      <c r="MX37">
        <v>0.41200890000000001</v>
      </c>
      <c r="MY37">
        <v>13.69402</v>
      </c>
      <c r="MZ37" s="1">
        <v>3.1840420000000001E-4</v>
      </c>
      <c r="NA37">
        <v>0.18439249999999999</v>
      </c>
      <c r="NB37">
        <v>0.41201330000000003</v>
      </c>
      <c r="NC37">
        <v>16.12809</v>
      </c>
      <c r="ND37" s="1">
        <v>3.0842599999999999E-4</v>
      </c>
      <c r="NE37">
        <v>0.17887040000000001</v>
      </c>
      <c r="NF37">
        <v>0.41201929999999998</v>
      </c>
      <c r="NG37">
        <v>20.243310000000001</v>
      </c>
      <c r="NH37" s="1">
        <v>2.9865879999999999E-4</v>
      </c>
      <c r="NI37">
        <v>0.17345630000000001</v>
      </c>
      <c r="NJ37">
        <v>0.41200799999999999</v>
      </c>
      <c r="NK37">
        <v>24.701149999999998</v>
      </c>
      <c r="NL37" s="1">
        <v>2.8932060000000002E-4</v>
      </c>
      <c r="NM37">
        <v>0.1682603</v>
      </c>
      <c r="NN37">
        <v>0.41202329999999998</v>
      </c>
      <c r="NO37">
        <v>26.645189999999999</v>
      </c>
      <c r="NP37" s="1">
        <v>2.8050660000000002E-4</v>
      </c>
      <c r="NQ37">
        <v>0.16334979999999999</v>
      </c>
      <c r="NR37">
        <v>0.41200969999999998</v>
      </c>
      <c r="NS37">
        <v>23.601150000000001</v>
      </c>
      <c r="NT37" s="1">
        <v>2.7148109999999999E-4</v>
      </c>
      <c r="NU37">
        <v>0.1583251</v>
      </c>
      <c r="NV37">
        <v>0.41200750000000003</v>
      </c>
      <c r="NW37">
        <v>19.088280000000001</v>
      </c>
      <c r="NX37" s="1">
        <v>2.6301789999999997E-4</v>
      </c>
      <c r="NY37">
        <v>0.15357080000000001</v>
      </c>
      <c r="NZ37">
        <v>0.41202610000000001</v>
      </c>
      <c r="OA37">
        <v>14.50662</v>
      </c>
      <c r="OB37" s="1">
        <v>2.5498969999999998E-4</v>
      </c>
      <c r="OC37">
        <v>0.149035</v>
      </c>
      <c r="OD37">
        <v>0.4120103</v>
      </c>
      <c r="OE37">
        <v>13.89579</v>
      </c>
      <c r="OF37" s="1">
        <v>2.4724429999999997E-4</v>
      </c>
      <c r="OG37">
        <v>0.1446741</v>
      </c>
      <c r="OH37">
        <v>0.41200389999999998</v>
      </c>
      <c r="OI37">
        <v>15.79566</v>
      </c>
      <c r="OJ37" s="1">
        <v>2.3972039999999999E-4</v>
      </c>
      <c r="OK37">
        <v>0.14039550000000001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0.5138161</v>
      </c>
      <c r="G38">
        <v>11.58155</v>
      </c>
      <c r="H38">
        <v>106.79340000000001</v>
      </c>
      <c r="I38">
        <v>41118.699999999997</v>
      </c>
      <c r="J38">
        <v>0.50984229999999997</v>
      </c>
      <c r="K38">
        <v>11.94651</v>
      </c>
      <c r="L38">
        <v>167.5779</v>
      </c>
      <c r="M38">
        <v>85342.63</v>
      </c>
      <c r="N38">
        <v>0.50747980000000004</v>
      </c>
      <c r="O38">
        <v>12.68389</v>
      </c>
      <c r="P38">
        <v>26.666149999999998</v>
      </c>
      <c r="Q38">
        <v>15889.98</v>
      </c>
      <c r="R38">
        <v>0.50616709999999998</v>
      </c>
      <c r="S38">
        <v>14.42792</v>
      </c>
      <c r="T38">
        <v>2.0834060000000001</v>
      </c>
      <c r="U38">
        <v>1339.048</v>
      </c>
      <c r="V38">
        <v>0.50548249999999995</v>
      </c>
      <c r="W38">
        <v>15.792350000000001</v>
      </c>
      <c r="X38">
        <v>0.1598185</v>
      </c>
      <c r="Y38">
        <v>100.46939999999999</v>
      </c>
      <c r="Z38">
        <v>0.50511600000000001</v>
      </c>
      <c r="AA38">
        <v>15.960240000000001</v>
      </c>
      <c r="AB38" s="1">
        <v>3.533534E-2</v>
      </c>
      <c r="AC38">
        <v>18.50919</v>
      </c>
      <c r="AD38">
        <v>0.50494349999999999</v>
      </c>
      <c r="AE38">
        <v>14.76296</v>
      </c>
      <c r="AF38" s="1">
        <v>2.4104759999999999E-2</v>
      </c>
      <c r="AG38">
        <v>11.69937</v>
      </c>
      <c r="AH38">
        <v>0.50480650000000005</v>
      </c>
      <c r="AI38">
        <v>12.84389</v>
      </c>
      <c r="AJ38" s="1">
        <v>2.0854830000000001E-2</v>
      </c>
      <c r="AK38">
        <v>10.002829999999999</v>
      </c>
      <c r="AL38">
        <v>0.50387249999999995</v>
      </c>
      <c r="AM38">
        <v>11.49457</v>
      </c>
      <c r="AN38" s="1">
        <v>1.903432E-2</v>
      </c>
      <c r="AO38">
        <v>9.0764759999999995</v>
      </c>
      <c r="AP38">
        <v>0.50119389999999997</v>
      </c>
      <c r="AQ38">
        <v>12.84417</v>
      </c>
      <c r="AR38" s="1">
        <v>2.1936029999999999E-2</v>
      </c>
      <c r="AS38">
        <v>10.20523</v>
      </c>
      <c r="AT38">
        <v>0.49704090000000001</v>
      </c>
      <c r="AU38">
        <v>16.184950000000001</v>
      </c>
      <c r="AV38" s="1">
        <v>3.049814E-2</v>
      </c>
      <c r="AW38">
        <v>14.25543</v>
      </c>
      <c r="AX38">
        <v>0.49200250000000001</v>
      </c>
      <c r="AY38">
        <v>20.223880000000001</v>
      </c>
      <c r="AZ38" s="1">
        <v>3.5904869999999998E-2</v>
      </c>
      <c r="BA38">
        <v>17.14311</v>
      </c>
      <c r="BB38">
        <v>0.48630800000000002</v>
      </c>
      <c r="BC38">
        <v>22.967359999999999</v>
      </c>
      <c r="BD38" s="1">
        <v>3.6477000000000002E-2</v>
      </c>
      <c r="BE38">
        <v>17.727250000000002</v>
      </c>
      <c r="BF38">
        <v>0.48022029999999999</v>
      </c>
      <c r="BG38">
        <v>22.32151</v>
      </c>
      <c r="BH38" s="1">
        <v>3.4270769999999999E-2</v>
      </c>
      <c r="BI38">
        <v>16.89057</v>
      </c>
      <c r="BJ38">
        <v>0.47395660000000001</v>
      </c>
      <c r="BK38">
        <v>19.109310000000001</v>
      </c>
      <c r="BL38" s="1">
        <v>3.1010159999999998E-2</v>
      </c>
      <c r="BM38">
        <v>15.48157</v>
      </c>
      <c r="BN38">
        <v>0.46762419999999999</v>
      </c>
      <c r="BO38">
        <v>15.353680000000001</v>
      </c>
      <c r="BP38" s="1">
        <v>2.747337E-2</v>
      </c>
      <c r="BQ38">
        <v>13.87247</v>
      </c>
      <c r="BR38">
        <v>0.46187060000000002</v>
      </c>
      <c r="BS38">
        <v>12.591989999999999</v>
      </c>
      <c r="BT38" s="1">
        <v>2.4330020000000001E-2</v>
      </c>
      <c r="BU38">
        <v>12.40906</v>
      </c>
      <c r="BV38">
        <v>0.45765220000000001</v>
      </c>
      <c r="BW38">
        <v>12.65152</v>
      </c>
      <c r="BX38" s="1">
        <v>2.0638859999999998E-2</v>
      </c>
      <c r="BY38">
        <v>10.6722</v>
      </c>
      <c r="BZ38">
        <v>0.45499830000000002</v>
      </c>
      <c r="CA38">
        <v>14.361520000000001</v>
      </c>
      <c r="CB38" s="1">
        <v>1.54888E-2</v>
      </c>
      <c r="CC38">
        <v>8.1358800000000002</v>
      </c>
      <c r="CD38">
        <v>0.45349689999999998</v>
      </c>
      <c r="CE38">
        <v>15.993869999999999</v>
      </c>
      <c r="CF38" s="1">
        <v>1.073499E-2</v>
      </c>
      <c r="CG38">
        <v>5.6719879999999998</v>
      </c>
      <c r="CH38">
        <v>0.45268730000000001</v>
      </c>
      <c r="CI38">
        <v>17.260560000000002</v>
      </c>
      <c r="CJ38" s="1">
        <v>7.6339880000000004E-3</v>
      </c>
      <c r="CK38">
        <v>4.015104</v>
      </c>
      <c r="CL38">
        <v>0.45225470000000001</v>
      </c>
      <c r="CM38">
        <v>16.253039999999999</v>
      </c>
      <c r="CN38" s="1">
        <v>5.8924620000000002E-3</v>
      </c>
      <c r="CO38">
        <v>3.072832</v>
      </c>
      <c r="CP38">
        <v>0.45202049999999999</v>
      </c>
      <c r="CQ38">
        <v>14.67839</v>
      </c>
      <c r="CR38" s="1">
        <v>4.9310339999999999E-3</v>
      </c>
      <c r="CS38">
        <v>2.5526209999999998</v>
      </c>
      <c r="CT38">
        <v>0.4519032</v>
      </c>
      <c r="CU38">
        <v>12.769489999999999</v>
      </c>
      <c r="CV38" s="1">
        <v>4.359552E-3</v>
      </c>
      <c r="CW38">
        <v>2.245587</v>
      </c>
      <c r="CX38">
        <v>0.45185340000000002</v>
      </c>
      <c r="CY38">
        <v>11.738250000000001</v>
      </c>
      <c r="CZ38" s="1">
        <v>3.9855309999999996E-3</v>
      </c>
      <c r="DA38">
        <v>2.0458180000000001</v>
      </c>
      <c r="DB38">
        <v>0.45182899999999998</v>
      </c>
      <c r="DC38">
        <v>12.86595</v>
      </c>
      <c r="DD38" s="1">
        <v>3.7099580000000002E-3</v>
      </c>
      <c r="DE38">
        <v>1.900066</v>
      </c>
      <c r="DF38">
        <v>0.45181349999999998</v>
      </c>
      <c r="DG38">
        <v>16.129180000000002</v>
      </c>
      <c r="DH38" s="1">
        <v>3.487965E-3</v>
      </c>
      <c r="DI38">
        <v>1.7828029999999999</v>
      </c>
      <c r="DJ38">
        <v>0.45180599999999999</v>
      </c>
      <c r="DK38">
        <v>21.6798</v>
      </c>
      <c r="DL38" s="1">
        <v>3.3002629999999999E-3</v>
      </c>
      <c r="DM38">
        <v>1.683908</v>
      </c>
      <c r="DN38">
        <v>0.45179750000000002</v>
      </c>
      <c r="DO38">
        <v>27.92679</v>
      </c>
      <c r="DP38" s="1">
        <v>3.1303540000000001E-3</v>
      </c>
      <c r="DQ38">
        <v>1.594465</v>
      </c>
      <c r="DR38">
        <v>0.45179000000000002</v>
      </c>
      <c r="DS38">
        <v>29.908000000000001</v>
      </c>
      <c r="DT38" s="1">
        <v>2.9788190000000002E-3</v>
      </c>
      <c r="DU38">
        <v>1.514337</v>
      </c>
      <c r="DV38">
        <v>0.45179999999999998</v>
      </c>
      <c r="DW38">
        <v>26.59675</v>
      </c>
      <c r="DX38" s="1">
        <v>2.8373859999999999E-3</v>
      </c>
      <c r="DY38">
        <v>1.4395450000000001</v>
      </c>
      <c r="DZ38">
        <v>0.45179380000000002</v>
      </c>
      <c r="EA38">
        <v>20.81636</v>
      </c>
      <c r="EB38" s="1">
        <v>2.7090500000000002E-3</v>
      </c>
      <c r="EC38">
        <v>1.3712759999999999</v>
      </c>
      <c r="ED38">
        <v>0.45178689999999999</v>
      </c>
      <c r="EE38">
        <v>15.016590000000001</v>
      </c>
      <c r="EF38" s="1">
        <v>2.587368E-3</v>
      </c>
      <c r="EG38">
        <v>1.306648</v>
      </c>
      <c r="EH38">
        <v>0.4517851</v>
      </c>
      <c r="EI38">
        <v>13.01421</v>
      </c>
      <c r="EJ38" s="1">
        <v>2.4735289999999999E-3</v>
      </c>
      <c r="EK38">
        <v>1.246127</v>
      </c>
      <c r="EL38">
        <v>0.45178629999999997</v>
      </c>
      <c r="EM38">
        <v>14.772679999999999</v>
      </c>
      <c r="EN38" s="1">
        <v>2.3650059999999998E-3</v>
      </c>
      <c r="EO38">
        <v>1.1883619999999999</v>
      </c>
      <c r="EP38">
        <v>0.4517929</v>
      </c>
      <c r="EQ38">
        <v>20.466139999999999</v>
      </c>
      <c r="ER38" s="1">
        <v>2.2647710000000001E-3</v>
      </c>
      <c r="ES38">
        <v>1.1354839999999999</v>
      </c>
      <c r="ET38">
        <v>0.45178580000000002</v>
      </c>
      <c r="EU38">
        <v>26.519380000000002</v>
      </c>
      <c r="EV38" s="1">
        <v>2.1682479999999998E-3</v>
      </c>
      <c r="EW38">
        <v>1.085002</v>
      </c>
      <c r="EX38">
        <v>0.45178970000000002</v>
      </c>
      <c r="EY38">
        <v>28.557289999999998</v>
      </c>
      <c r="EZ38" s="1">
        <v>2.0779679999999999E-3</v>
      </c>
      <c r="FA38">
        <v>1.0378700000000001</v>
      </c>
      <c r="FB38">
        <v>0.45179150000000001</v>
      </c>
      <c r="FC38">
        <v>25.49004</v>
      </c>
      <c r="FD38" s="1">
        <v>1.9903120000000002E-3</v>
      </c>
      <c r="FE38">
        <v>0.99248959999999997</v>
      </c>
      <c r="FF38">
        <v>0.45179009999999997</v>
      </c>
      <c r="FG38">
        <v>19.82357</v>
      </c>
      <c r="FH38" s="1">
        <v>1.908114E-3</v>
      </c>
      <c r="FI38">
        <v>0.95006999999999997</v>
      </c>
      <c r="FJ38">
        <v>0.45177719999999999</v>
      </c>
      <c r="FK38">
        <v>14.53145</v>
      </c>
      <c r="FL38" s="1">
        <v>1.8308529999999999E-3</v>
      </c>
      <c r="FM38">
        <v>0.91045580000000004</v>
      </c>
      <c r="FN38">
        <v>0.45179209999999997</v>
      </c>
      <c r="FO38">
        <v>13.618</v>
      </c>
      <c r="FP38" s="1">
        <v>1.7553180000000001E-3</v>
      </c>
      <c r="FQ38">
        <v>0.87197740000000001</v>
      </c>
      <c r="FR38">
        <v>0.45178950000000001</v>
      </c>
      <c r="FS38">
        <v>15.93305</v>
      </c>
      <c r="FT38" s="1">
        <v>1.684828E-3</v>
      </c>
      <c r="FU38">
        <v>0.83633880000000005</v>
      </c>
      <c r="FV38">
        <v>0.45179279999999999</v>
      </c>
      <c r="FW38">
        <v>19.46594</v>
      </c>
      <c r="FX38" s="1">
        <v>1.6169279999999999E-3</v>
      </c>
      <c r="FY38">
        <v>0.80210499999999996</v>
      </c>
      <c r="FZ38">
        <v>0.45177499999999998</v>
      </c>
      <c r="GA38">
        <v>21.304179999999999</v>
      </c>
      <c r="GB38" s="1">
        <v>1.553057E-3</v>
      </c>
      <c r="GC38">
        <v>0.76994249999999997</v>
      </c>
      <c r="GD38">
        <v>0.45179130000000001</v>
      </c>
      <c r="GE38">
        <v>20.675899999999999</v>
      </c>
      <c r="GF38" s="1">
        <v>1.4933049999999999E-3</v>
      </c>
      <c r="GG38">
        <v>0.74008339999999995</v>
      </c>
      <c r="GH38">
        <v>0.45178770000000001</v>
      </c>
      <c r="GI38">
        <v>17.782129999999999</v>
      </c>
      <c r="GJ38" s="1">
        <v>1.4349250000000001E-3</v>
      </c>
      <c r="GK38">
        <v>0.71097359999999998</v>
      </c>
      <c r="GL38">
        <v>0.45178459999999998</v>
      </c>
      <c r="GM38">
        <v>14.641550000000001</v>
      </c>
      <c r="GN38" s="1">
        <v>1.380528E-3</v>
      </c>
      <c r="GO38">
        <v>0.68383309999999997</v>
      </c>
      <c r="GP38">
        <v>0.45178459999999998</v>
      </c>
      <c r="GQ38">
        <v>12.59638</v>
      </c>
      <c r="GR38" s="1">
        <v>1.326771E-3</v>
      </c>
      <c r="GS38">
        <v>0.65718339999999997</v>
      </c>
      <c r="GT38">
        <v>0.45178790000000002</v>
      </c>
      <c r="GU38">
        <v>13.88673</v>
      </c>
      <c r="GV38" s="1">
        <v>1.2765140000000001E-3</v>
      </c>
      <c r="GW38">
        <v>0.63206960000000001</v>
      </c>
      <c r="GX38">
        <v>0.45179970000000003</v>
      </c>
      <c r="GY38">
        <v>17.708179999999999</v>
      </c>
      <c r="GZ38" s="1">
        <v>1.229471E-3</v>
      </c>
      <c r="HA38">
        <v>0.60876669999999999</v>
      </c>
      <c r="HB38">
        <v>0.451793</v>
      </c>
      <c r="HC38">
        <v>22.466729999999998</v>
      </c>
      <c r="HD38" s="1">
        <v>1.183616E-3</v>
      </c>
      <c r="HE38">
        <v>0.58601150000000002</v>
      </c>
      <c r="HF38">
        <v>0.4517931</v>
      </c>
      <c r="HG38">
        <v>26.180019999999999</v>
      </c>
      <c r="HH38" s="1">
        <v>1.1398479999999999E-3</v>
      </c>
      <c r="HI38">
        <v>0.56430829999999998</v>
      </c>
      <c r="HJ38">
        <v>0.45179029999999998</v>
      </c>
      <c r="HK38">
        <v>25.276340000000001</v>
      </c>
      <c r="HL38" s="1">
        <v>1.097682E-3</v>
      </c>
      <c r="HM38">
        <v>0.54343940000000002</v>
      </c>
      <c r="HN38">
        <v>0.45179839999999999</v>
      </c>
      <c r="HO38">
        <v>21.585650000000001</v>
      </c>
      <c r="HP38" s="1">
        <v>1.057522E-3</v>
      </c>
      <c r="HQ38">
        <v>0.52349040000000002</v>
      </c>
      <c r="HR38">
        <v>0.45178740000000001</v>
      </c>
      <c r="HS38">
        <v>16.905190000000001</v>
      </c>
      <c r="HT38" s="1">
        <v>1.019746E-3</v>
      </c>
      <c r="HU38">
        <v>0.50477289999999997</v>
      </c>
      <c r="HV38">
        <v>0.4517853</v>
      </c>
      <c r="HW38">
        <v>13.61</v>
      </c>
      <c r="HX38" s="1">
        <v>9.8420800000000009E-4</v>
      </c>
      <c r="HY38">
        <v>0.48715409999999998</v>
      </c>
      <c r="HZ38">
        <v>0.45178790000000002</v>
      </c>
      <c r="IA38">
        <v>14.81371</v>
      </c>
      <c r="IB38" s="1">
        <v>9.4886449999999995E-4</v>
      </c>
      <c r="IC38">
        <v>0.46974759999999999</v>
      </c>
      <c r="ID38">
        <v>0.45178109999999999</v>
      </c>
      <c r="IE38">
        <v>20.78144</v>
      </c>
      <c r="IF38" s="1">
        <v>9.1436200000000005E-4</v>
      </c>
      <c r="IG38">
        <v>0.45262390000000002</v>
      </c>
      <c r="IH38">
        <v>0.45179390000000003</v>
      </c>
      <c r="II38">
        <v>29.085940000000001</v>
      </c>
      <c r="IJ38" s="1">
        <v>8.826614E-4</v>
      </c>
      <c r="IK38">
        <v>0.43687330000000002</v>
      </c>
      <c r="IL38">
        <v>0.45179079999999999</v>
      </c>
      <c r="IM38">
        <v>34.507390000000001</v>
      </c>
      <c r="IN38" s="1">
        <v>8.5243700000000005E-4</v>
      </c>
      <c r="IO38">
        <v>0.42188340000000002</v>
      </c>
      <c r="IP38">
        <v>0.45180110000000001</v>
      </c>
      <c r="IQ38">
        <v>33.4968</v>
      </c>
      <c r="IR38" s="1">
        <v>8.2309669999999996E-4</v>
      </c>
      <c r="IS38">
        <v>0.40738790000000003</v>
      </c>
      <c r="IT38">
        <v>0.45178410000000002</v>
      </c>
      <c r="IU38">
        <v>27.234490000000001</v>
      </c>
      <c r="IV38" s="1">
        <v>7.9526949999999999E-4</v>
      </c>
      <c r="IW38">
        <v>0.39356229999999998</v>
      </c>
      <c r="IX38">
        <v>0.45179730000000001</v>
      </c>
      <c r="IY38">
        <v>19.594339999999999</v>
      </c>
      <c r="IZ38" s="1">
        <v>7.6851369999999999E-4</v>
      </c>
      <c r="JA38">
        <v>0.38033070000000002</v>
      </c>
      <c r="JB38">
        <v>0.45178360000000001</v>
      </c>
      <c r="JC38">
        <v>14.22996</v>
      </c>
      <c r="JD38" s="1">
        <v>7.4256020000000003E-4</v>
      </c>
      <c r="JE38">
        <v>0.36751820000000002</v>
      </c>
      <c r="JF38">
        <v>0.45178699999999999</v>
      </c>
      <c r="JG38">
        <v>14.086919999999999</v>
      </c>
      <c r="JH38" s="1">
        <v>7.1809580000000003E-4</v>
      </c>
      <c r="JI38">
        <v>0.35537079999999999</v>
      </c>
      <c r="JJ38">
        <v>0.45177590000000001</v>
      </c>
      <c r="JK38">
        <v>16.817920000000001</v>
      </c>
      <c r="JL38" s="1">
        <v>6.9381629999999998E-4</v>
      </c>
      <c r="JM38">
        <v>0.34354180000000001</v>
      </c>
      <c r="JN38">
        <v>0.45178750000000001</v>
      </c>
      <c r="JO38">
        <v>18.41104</v>
      </c>
      <c r="JP38" s="1">
        <v>6.6942840000000004E-4</v>
      </c>
      <c r="JQ38">
        <v>0.33233239999999997</v>
      </c>
      <c r="JR38">
        <v>0.4517854</v>
      </c>
      <c r="JS38">
        <v>18.576499999999999</v>
      </c>
      <c r="JT38" s="1">
        <v>6.4604029999999995E-4</v>
      </c>
      <c r="JU38">
        <v>0.32151800000000003</v>
      </c>
      <c r="JV38">
        <v>0.45177800000000001</v>
      </c>
      <c r="JW38">
        <v>16.955110000000001</v>
      </c>
      <c r="JX38" s="1">
        <v>6.2365130000000002E-4</v>
      </c>
      <c r="JY38">
        <v>0.31112879999999998</v>
      </c>
      <c r="JZ38">
        <v>0.45179079999999999</v>
      </c>
      <c r="KA38">
        <v>14.77929</v>
      </c>
      <c r="KB38" s="1">
        <v>6.0190820000000003E-4</v>
      </c>
      <c r="KC38">
        <v>0.30093930000000002</v>
      </c>
      <c r="KD38">
        <v>0.45178239999999997</v>
      </c>
      <c r="KE38">
        <v>13.259169999999999</v>
      </c>
      <c r="KF38" s="1">
        <v>5.8139409999999998E-4</v>
      </c>
      <c r="KG38">
        <v>0.29130460000000002</v>
      </c>
      <c r="KH38">
        <v>0.45179649999999999</v>
      </c>
      <c r="KI38">
        <v>12.37358</v>
      </c>
      <c r="KJ38" s="1">
        <v>5.6167149999999998E-4</v>
      </c>
      <c r="KK38">
        <v>0.28198450000000003</v>
      </c>
      <c r="KL38">
        <v>0.45179029999999998</v>
      </c>
      <c r="KM38">
        <v>13.851509999999999</v>
      </c>
      <c r="KN38" s="1">
        <v>5.4255519999999997E-4</v>
      </c>
      <c r="KO38">
        <v>0.27291650000000001</v>
      </c>
      <c r="KP38">
        <v>0.45179190000000002</v>
      </c>
      <c r="KQ38">
        <v>19.622260000000001</v>
      </c>
      <c r="KR38" s="1">
        <v>5.2449400000000002E-4</v>
      </c>
      <c r="KS38">
        <v>0.26431460000000001</v>
      </c>
      <c r="KT38">
        <v>0.4517813</v>
      </c>
      <c r="KU38">
        <v>28.606570000000001</v>
      </c>
      <c r="KV38" s="1">
        <v>5.0691379999999995E-4</v>
      </c>
      <c r="KW38">
        <v>0.25592559999999998</v>
      </c>
      <c r="KX38">
        <v>0.45178309999999999</v>
      </c>
      <c r="KY38">
        <v>35.402230000000003</v>
      </c>
      <c r="KZ38" s="1">
        <v>4.8999519999999997E-4</v>
      </c>
      <c r="LA38">
        <v>0.24781039999999999</v>
      </c>
      <c r="LB38">
        <v>0.45178249999999998</v>
      </c>
      <c r="LC38">
        <v>35.268070000000002</v>
      </c>
      <c r="LD38" s="1">
        <v>4.7387280000000002E-4</v>
      </c>
      <c r="LE38">
        <v>0.2400303</v>
      </c>
      <c r="LF38">
        <v>0.45178299999999999</v>
      </c>
      <c r="LG38">
        <v>29.162050000000001</v>
      </c>
      <c r="LH38" s="1">
        <v>4.5812700000000001E-4</v>
      </c>
      <c r="LI38">
        <v>0.23243720000000001</v>
      </c>
      <c r="LJ38">
        <v>0.45178790000000002</v>
      </c>
      <c r="LK38">
        <v>21.000109999999999</v>
      </c>
      <c r="LL38" s="1">
        <v>4.430929E-4</v>
      </c>
      <c r="LM38">
        <v>0.2251329</v>
      </c>
      <c r="LN38">
        <v>0.45179029999999998</v>
      </c>
      <c r="LO38">
        <v>14.820819999999999</v>
      </c>
      <c r="LP38" s="1">
        <v>4.2862150000000002E-4</v>
      </c>
      <c r="LQ38">
        <v>0.21810270000000001</v>
      </c>
      <c r="LR38">
        <v>0.45179639999999999</v>
      </c>
      <c r="LS38">
        <v>13.53256</v>
      </c>
      <c r="LT38" s="1">
        <v>4.1486849999999999E-4</v>
      </c>
      <c r="LU38">
        <v>0.21137359999999999</v>
      </c>
      <c r="LV38">
        <v>0.45178790000000002</v>
      </c>
      <c r="LW38">
        <v>15.71669</v>
      </c>
      <c r="LX38" s="1">
        <v>4.0182679999999999E-4</v>
      </c>
      <c r="LY38">
        <v>0.20500969999999999</v>
      </c>
      <c r="LZ38">
        <v>0.4517872</v>
      </c>
      <c r="MA38">
        <v>18.539480000000001</v>
      </c>
      <c r="MB38" s="1">
        <v>3.889284E-4</v>
      </c>
      <c r="MC38">
        <v>0.1987138</v>
      </c>
      <c r="MD38">
        <v>0.45179000000000002</v>
      </c>
      <c r="ME38">
        <v>20.296500000000002</v>
      </c>
      <c r="MF38" s="1">
        <v>3.7627629999999998E-4</v>
      </c>
      <c r="MG38">
        <v>0.19251019999999999</v>
      </c>
      <c r="MH38">
        <v>0.45178950000000001</v>
      </c>
      <c r="MI38">
        <v>20.358689999999999</v>
      </c>
      <c r="MJ38" s="1">
        <v>3.6404949999999998E-4</v>
      </c>
      <c r="MK38">
        <v>0.18650430000000001</v>
      </c>
      <c r="ML38">
        <v>0.4517969</v>
      </c>
      <c r="MM38">
        <v>17.82525</v>
      </c>
      <c r="MN38" s="1">
        <v>3.5256799999999999E-4</v>
      </c>
      <c r="MO38">
        <v>0.18087110000000001</v>
      </c>
      <c r="MP38">
        <v>0.4517871</v>
      </c>
      <c r="MQ38">
        <v>15.278449999999999</v>
      </c>
      <c r="MR38" s="1">
        <v>3.4156090000000001E-4</v>
      </c>
      <c r="MS38">
        <v>0.17550009999999999</v>
      </c>
      <c r="MT38">
        <v>0.45178819999999997</v>
      </c>
      <c r="MU38">
        <v>13.182840000000001</v>
      </c>
      <c r="MV38" s="1">
        <v>3.3060609999999998E-4</v>
      </c>
      <c r="MW38">
        <v>0.17015140000000001</v>
      </c>
      <c r="MX38">
        <v>0.45178430000000003</v>
      </c>
      <c r="MY38">
        <v>13.6874</v>
      </c>
      <c r="MZ38" s="1">
        <v>3.2013879999999998E-4</v>
      </c>
      <c r="NA38">
        <v>0.16497980000000001</v>
      </c>
      <c r="NB38">
        <v>0.45179019999999998</v>
      </c>
      <c r="NC38">
        <v>15.981629999999999</v>
      </c>
      <c r="ND38" s="1">
        <v>3.101259E-4</v>
      </c>
      <c r="NE38">
        <v>0.16004689999999999</v>
      </c>
      <c r="NF38">
        <v>0.45179340000000001</v>
      </c>
      <c r="NG38">
        <v>20.020060000000001</v>
      </c>
      <c r="NH38" s="1">
        <v>3.0032060000000001E-4</v>
      </c>
      <c r="NI38">
        <v>0.15521090000000001</v>
      </c>
      <c r="NJ38">
        <v>0.45178489999999999</v>
      </c>
      <c r="NK38">
        <v>24.579519999999999</v>
      </c>
      <c r="NL38" s="1">
        <v>2.9088269999999998E-4</v>
      </c>
      <c r="NM38">
        <v>0.1505399</v>
      </c>
      <c r="NN38">
        <v>0.45179530000000001</v>
      </c>
      <c r="NO38">
        <v>26.779969999999999</v>
      </c>
      <c r="NP38" s="1">
        <v>2.8203240000000001E-4</v>
      </c>
      <c r="NQ38">
        <v>0.14614579999999999</v>
      </c>
      <c r="NR38">
        <v>0.45178740000000001</v>
      </c>
      <c r="NS38">
        <v>24.187830000000002</v>
      </c>
      <c r="NT38" s="1">
        <v>2.730101E-4</v>
      </c>
      <c r="NU38">
        <v>0.141682</v>
      </c>
      <c r="NV38">
        <v>0.45178410000000002</v>
      </c>
      <c r="NW38">
        <v>19.920739999999999</v>
      </c>
      <c r="NX38" s="1">
        <v>2.644411E-4</v>
      </c>
      <c r="NY38">
        <v>0.13739760000000001</v>
      </c>
      <c r="NZ38">
        <v>0.45180239999999999</v>
      </c>
      <c r="OA38">
        <v>15.236599999999999</v>
      </c>
      <c r="OB38" s="1">
        <v>2.5634239999999998E-4</v>
      </c>
      <c r="OC38">
        <v>0.13332749999999999</v>
      </c>
      <c r="OD38">
        <v>0.45178079999999998</v>
      </c>
      <c r="OE38">
        <v>14.070589999999999</v>
      </c>
      <c r="OF38" s="1">
        <v>2.485985E-4</v>
      </c>
      <c r="OG38">
        <v>0.12944249999999999</v>
      </c>
      <c r="OH38">
        <v>0.45177919999999999</v>
      </c>
      <c r="OI38">
        <v>15.687480000000001</v>
      </c>
      <c r="OJ38" s="1">
        <v>2.4099749999999999E-4</v>
      </c>
      <c r="OK38">
        <v>0.12559989999999999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0.40982580000000002</v>
      </c>
      <c r="G39">
        <v>11.71984</v>
      </c>
      <c r="H39">
        <v>71.575580000000002</v>
      </c>
      <c r="I39">
        <v>23812.78</v>
      </c>
      <c r="J39">
        <v>0.40672340000000001</v>
      </c>
      <c r="K39">
        <v>11.934710000000001</v>
      </c>
      <c r="L39">
        <v>186.4341</v>
      </c>
      <c r="M39">
        <v>71738.13</v>
      </c>
      <c r="N39">
        <v>0.40487879999999998</v>
      </c>
      <c r="O39">
        <v>12.65011</v>
      </c>
      <c r="P39">
        <v>38.427430000000001</v>
      </c>
      <c r="Q39">
        <v>15927.5</v>
      </c>
      <c r="R39">
        <v>0.40385330000000003</v>
      </c>
      <c r="S39">
        <v>14.380089999999999</v>
      </c>
      <c r="T39">
        <v>3.3964259999999999</v>
      </c>
      <c r="U39">
        <v>1457.4639999999999</v>
      </c>
      <c r="V39">
        <v>0.4033022</v>
      </c>
      <c r="W39">
        <v>15.806760000000001</v>
      </c>
      <c r="X39">
        <v>0.2530982</v>
      </c>
      <c r="Y39">
        <v>108.4224</v>
      </c>
      <c r="Z39">
        <v>0.40301690000000001</v>
      </c>
      <c r="AA39">
        <v>16.002079999999999</v>
      </c>
      <c r="AB39" s="1">
        <v>4.1746190000000002E-2</v>
      </c>
      <c r="AC39">
        <v>16.604489999999998</v>
      </c>
      <c r="AD39">
        <v>0.40288390000000002</v>
      </c>
      <c r="AE39">
        <v>14.90025</v>
      </c>
      <c r="AF39" s="1">
        <v>2.4959100000000001E-2</v>
      </c>
      <c r="AG39">
        <v>9.4921050000000005</v>
      </c>
      <c r="AH39">
        <v>0.4027695</v>
      </c>
      <c r="AI39">
        <v>13.022259999999999</v>
      </c>
      <c r="AJ39" s="1">
        <v>2.1226149999999999E-2</v>
      </c>
      <c r="AK39">
        <v>8.0069700000000008</v>
      </c>
      <c r="AL39">
        <v>0.40213019999999999</v>
      </c>
      <c r="AM39">
        <v>11.599030000000001</v>
      </c>
      <c r="AN39" s="1">
        <v>1.9206359999999999E-2</v>
      </c>
      <c r="AO39">
        <v>7.2221399999999996</v>
      </c>
      <c r="AP39">
        <v>0.40023049999999999</v>
      </c>
      <c r="AQ39">
        <v>12.80156</v>
      </c>
      <c r="AR39" s="1">
        <v>2.1101020000000002E-2</v>
      </c>
      <c r="AS39">
        <v>7.85541</v>
      </c>
      <c r="AT39">
        <v>0.39722669999999999</v>
      </c>
      <c r="AU39">
        <v>16.062259999999998</v>
      </c>
      <c r="AV39" s="1">
        <v>2.9285350000000002E-2</v>
      </c>
      <c r="AW39">
        <v>10.937049999999999</v>
      </c>
      <c r="AX39">
        <v>0.39356920000000001</v>
      </c>
      <c r="AY39">
        <v>20.10201</v>
      </c>
      <c r="AZ39" s="1">
        <v>3.536359E-2</v>
      </c>
      <c r="BA39">
        <v>13.391529999999999</v>
      </c>
      <c r="BB39">
        <v>0.38940659999999999</v>
      </c>
      <c r="BC39">
        <v>22.97289</v>
      </c>
      <c r="BD39" s="1">
        <v>3.6532500000000002E-2</v>
      </c>
      <c r="BE39">
        <v>14.019349999999999</v>
      </c>
      <c r="BF39">
        <v>0.38492660000000001</v>
      </c>
      <c r="BG39">
        <v>22.529499999999999</v>
      </c>
      <c r="BH39" s="1">
        <v>3.4612980000000002E-2</v>
      </c>
      <c r="BI39">
        <v>13.44121</v>
      </c>
      <c r="BJ39">
        <v>0.38030799999999998</v>
      </c>
      <c r="BK39">
        <v>19.463229999999999</v>
      </c>
      <c r="BL39" s="1">
        <v>3.1480279999999999E-2</v>
      </c>
      <c r="BM39">
        <v>12.367369999999999</v>
      </c>
      <c r="BN39">
        <v>0.37560290000000002</v>
      </c>
      <c r="BO39">
        <v>15.71693</v>
      </c>
      <c r="BP39" s="1">
        <v>2.7937190000000001E-2</v>
      </c>
      <c r="BQ39">
        <v>11.09984</v>
      </c>
      <c r="BR39">
        <v>0.37129420000000002</v>
      </c>
      <c r="BS39">
        <v>12.81466</v>
      </c>
      <c r="BT39" s="1">
        <v>2.4761760000000001E-2</v>
      </c>
      <c r="BU39">
        <v>9.9377060000000004</v>
      </c>
      <c r="BV39">
        <v>0.36806309999999998</v>
      </c>
      <c r="BW39">
        <v>12.67872</v>
      </c>
      <c r="BX39">
        <v>2.126078E-2</v>
      </c>
      <c r="BY39">
        <v>8.6192589999999996</v>
      </c>
      <c r="BZ39">
        <v>0.36599150000000003</v>
      </c>
      <c r="CA39">
        <v>14.290649999999999</v>
      </c>
      <c r="CB39" s="1">
        <v>1.6293209999999999E-2</v>
      </c>
      <c r="CC39">
        <v>6.6704369999999997</v>
      </c>
      <c r="CD39">
        <v>0.36481770000000002</v>
      </c>
      <c r="CE39">
        <v>15.94711</v>
      </c>
      <c r="CF39" s="1">
        <v>1.138492E-2</v>
      </c>
      <c r="CG39">
        <v>4.6809390000000004</v>
      </c>
      <c r="CH39">
        <v>0.3641567</v>
      </c>
      <c r="CI39">
        <v>17.267990000000001</v>
      </c>
      <c r="CJ39" s="1">
        <v>8.0285489999999994E-3</v>
      </c>
      <c r="CK39">
        <v>3.2963339999999999</v>
      </c>
      <c r="CL39">
        <v>0.36381160000000001</v>
      </c>
      <c r="CM39">
        <v>16.39798</v>
      </c>
      <c r="CN39" s="1">
        <v>6.1113199999999999E-3</v>
      </c>
      <c r="CO39">
        <v>2.4986929999999998</v>
      </c>
      <c r="CP39">
        <v>0.3636375</v>
      </c>
      <c r="CQ39">
        <v>14.853210000000001</v>
      </c>
      <c r="CR39" s="1">
        <v>5.0539299999999999E-3</v>
      </c>
      <c r="CS39">
        <v>2.058297</v>
      </c>
      <c r="CT39">
        <v>0.36354399999999998</v>
      </c>
      <c r="CU39">
        <v>12.954829999999999</v>
      </c>
      <c r="CV39" s="1">
        <v>4.435624E-3</v>
      </c>
      <c r="CW39">
        <v>1.8012079999999999</v>
      </c>
      <c r="CX39">
        <v>0.36349090000000001</v>
      </c>
      <c r="CY39">
        <v>11.82624</v>
      </c>
      <c r="CZ39" s="1">
        <v>4.0371640000000002E-3</v>
      </c>
      <c r="DA39">
        <v>1.6357520000000001</v>
      </c>
      <c r="DB39">
        <v>0.36346699999999998</v>
      </c>
      <c r="DC39">
        <v>12.83807</v>
      </c>
      <c r="DD39" s="1">
        <v>3.750022E-3</v>
      </c>
      <c r="DE39">
        <v>1.516853</v>
      </c>
      <c r="DF39">
        <v>0.36346270000000003</v>
      </c>
      <c r="DG39">
        <v>16.011469999999999</v>
      </c>
      <c r="DH39" s="1">
        <v>3.5205589999999999E-3</v>
      </c>
      <c r="DI39">
        <v>1.4217820000000001</v>
      </c>
      <c r="DJ39">
        <v>0.36344120000000002</v>
      </c>
      <c r="DK39">
        <v>21.497209999999999</v>
      </c>
      <c r="DL39" s="1">
        <v>3.3286470000000001E-3</v>
      </c>
      <c r="DM39">
        <v>1.3422000000000001</v>
      </c>
      <c r="DN39">
        <v>0.36345110000000003</v>
      </c>
      <c r="DO39">
        <v>27.782789999999999</v>
      </c>
      <c r="DP39" s="1">
        <v>3.1563810000000002E-3</v>
      </c>
      <c r="DQ39">
        <v>1.2706379999999999</v>
      </c>
      <c r="DR39">
        <v>0.36344120000000002</v>
      </c>
      <c r="DS39">
        <v>30.00488</v>
      </c>
      <c r="DT39" s="1">
        <v>3.0023139999999999E-3</v>
      </c>
      <c r="DU39">
        <v>1.20641</v>
      </c>
      <c r="DV39">
        <v>0.3634503</v>
      </c>
      <c r="DW39">
        <v>27.045100000000001</v>
      </c>
      <c r="DX39" s="1">
        <v>2.8592019999999999E-3</v>
      </c>
      <c r="DY39">
        <v>1.1466829999999999</v>
      </c>
      <c r="DZ39">
        <v>0.36344670000000001</v>
      </c>
      <c r="EA39">
        <v>21.47954</v>
      </c>
      <c r="EB39" s="1">
        <v>2.7293489999999998E-3</v>
      </c>
      <c r="EC39">
        <v>1.0921380000000001</v>
      </c>
      <c r="ED39">
        <v>0.36344349999999997</v>
      </c>
      <c r="EE39">
        <v>15.55222</v>
      </c>
      <c r="EF39" s="1">
        <v>2.6067009999999999E-3</v>
      </c>
      <c r="EG39">
        <v>1.040646</v>
      </c>
      <c r="EH39">
        <v>0.36344130000000002</v>
      </c>
      <c r="EI39">
        <v>13.17531</v>
      </c>
      <c r="EJ39" s="1">
        <v>2.4918290000000001E-3</v>
      </c>
      <c r="EK39">
        <v>0.99238280000000001</v>
      </c>
      <c r="EL39">
        <v>0.36343779999999998</v>
      </c>
      <c r="EM39">
        <v>14.73617</v>
      </c>
      <c r="EN39" s="1">
        <v>2.3819819999999999E-3</v>
      </c>
      <c r="EO39">
        <v>0.94625680000000001</v>
      </c>
      <c r="EP39">
        <v>0.3634405</v>
      </c>
      <c r="EQ39">
        <v>20.280259999999998</v>
      </c>
      <c r="ER39" s="1">
        <v>2.2808020000000002E-3</v>
      </c>
      <c r="ES39">
        <v>0.90406920000000002</v>
      </c>
      <c r="ET39">
        <v>0.36344270000000001</v>
      </c>
      <c r="EU39">
        <v>26.348839999999999</v>
      </c>
      <c r="EV39" s="1">
        <v>2.183281E-3</v>
      </c>
      <c r="EW39">
        <v>0.86380049999999997</v>
      </c>
      <c r="EX39">
        <v>0.36343989999999998</v>
      </c>
      <c r="EY39">
        <v>28.591930000000001</v>
      </c>
      <c r="EZ39" s="1">
        <v>2.092259E-3</v>
      </c>
      <c r="FA39">
        <v>0.82624030000000004</v>
      </c>
      <c r="FB39">
        <v>0.36344510000000002</v>
      </c>
      <c r="FC39">
        <v>25.92144</v>
      </c>
      <c r="FD39">
        <v>2.004048E-3</v>
      </c>
      <c r="FE39">
        <v>0.79012959999999999</v>
      </c>
      <c r="FF39">
        <v>0.36343930000000002</v>
      </c>
      <c r="FG39">
        <v>20.46387</v>
      </c>
      <c r="FH39" s="1">
        <v>1.9208039999999999E-3</v>
      </c>
      <c r="FI39">
        <v>0.75622659999999997</v>
      </c>
      <c r="FJ39">
        <v>0.3634366</v>
      </c>
      <c r="FK39">
        <v>15.014939999999999</v>
      </c>
      <c r="FL39" s="1">
        <v>1.8430460000000001E-3</v>
      </c>
      <c r="FM39">
        <v>0.72467990000000004</v>
      </c>
      <c r="FN39">
        <v>0.36344029999999999</v>
      </c>
      <c r="FO39">
        <v>13.72559</v>
      </c>
      <c r="FP39" s="1">
        <v>1.7668810000000001E-3</v>
      </c>
      <c r="FQ39">
        <v>0.69403800000000004</v>
      </c>
      <c r="FR39">
        <v>0.36344460000000001</v>
      </c>
      <c r="FS39">
        <v>15.85576</v>
      </c>
      <c r="FT39" s="1">
        <v>1.6957389999999999E-3</v>
      </c>
      <c r="FU39">
        <v>0.66560909999999995</v>
      </c>
      <c r="FV39">
        <v>0.36344650000000001</v>
      </c>
      <c r="FW39">
        <v>19.34113</v>
      </c>
      <c r="FX39" s="1">
        <v>1.627351E-3</v>
      </c>
      <c r="FY39">
        <v>0.63835779999999998</v>
      </c>
      <c r="FZ39">
        <v>0.36343439999999999</v>
      </c>
      <c r="GA39">
        <v>21.319230000000001</v>
      </c>
      <c r="GB39" s="1">
        <v>1.5626329999999999E-3</v>
      </c>
      <c r="GC39">
        <v>0.6126395</v>
      </c>
      <c r="GD39">
        <v>0.36344169999999998</v>
      </c>
      <c r="GE39">
        <v>20.865790000000001</v>
      </c>
      <c r="GF39" s="1">
        <v>1.5025679999999999E-3</v>
      </c>
      <c r="GG39">
        <v>0.58889389999999997</v>
      </c>
      <c r="GH39">
        <v>0.36343789999999998</v>
      </c>
      <c r="GI39">
        <v>18.11429</v>
      </c>
      <c r="GJ39" s="1">
        <v>1.443707E-3</v>
      </c>
      <c r="GK39">
        <v>0.56570290000000001</v>
      </c>
      <c r="GL39">
        <v>0.3634444</v>
      </c>
      <c r="GM39">
        <v>14.94014</v>
      </c>
      <c r="GN39" s="1">
        <v>1.3888430000000001E-3</v>
      </c>
      <c r="GO39">
        <v>0.54406319999999997</v>
      </c>
      <c r="GP39">
        <v>0.36343569999999997</v>
      </c>
      <c r="GQ39">
        <v>12.77881</v>
      </c>
      <c r="GR39" s="1">
        <v>1.3350250000000001E-3</v>
      </c>
      <c r="GS39">
        <v>0.52293489999999998</v>
      </c>
      <c r="GT39">
        <v>0.36343880000000001</v>
      </c>
      <c r="GU39">
        <v>13.876469999999999</v>
      </c>
      <c r="GV39" s="1">
        <v>1.2839990000000001E-3</v>
      </c>
      <c r="GW39">
        <v>0.50283529999999999</v>
      </c>
      <c r="GX39">
        <v>0.36344710000000002</v>
      </c>
      <c r="GY39">
        <v>17.560220000000001</v>
      </c>
      <c r="GZ39" s="1">
        <v>1.236666E-3</v>
      </c>
      <c r="HA39">
        <v>0.48428680000000002</v>
      </c>
      <c r="HB39">
        <v>0.36344159999999998</v>
      </c>
      <c r="HC39">
        <v>22.304649999999999</v>
      </c>
      <c r="HD39" s="1">
        <v>1.1905850000000001E-3</v>
      </c>
      <c r="HE39">
        <v>0.4661978</v>
      </c>
      <c r="HF39">
        <v>0.3634426</v>
      </c>
      <c r="HG39">
        <v>26.160139999999998</v>
      </c>
      <c r="HH39" s="1">
        <v>1.146481E-3</v>
      </c>
      <c r="HI39">
        <v>0.44891009999999998</v>
      </c>
      <c r="HJ39">
        <v>0.36344280000000001</v>
      </c>
      <c r="HK39">
        <v>25.535329999999998</v>
      </c>
      <c r="HL39" s="1">
        <v>1.104105E-3</v>
      </c>
      <c r="HM39">
        <v>0.4323128</v>
      </c>
      <c r="HN39">
        <v>0.36344569999999998</v>
      </c>
      <c r="HO39">
        <v>22.02674</v>
      </c>
      <c r="HP39" s="1">
        <v>1.0635589999999999E-3</v>
      </c>
      <c r="HQ39">
        <v>0.41641060000000002</v>
      </c>
      <c r="HR39">
        <v>0.36343750000000002</v>
      </c>
      <c r="HS39">
        <v>17.391449999999999</v>
      </c>
      <c r="HT39" s="1">
        <v>1.0254750000000001E-3</v>
      </c>
      <c r="HU39">
        <v>0.40149190000000001</v>
      </c>
      <c r="HV39">
        <v>0.3634423</v>
      </c>
      <c r="HW39">
        <v>13.90109</v>
      </c>
      <c r="HX39" s="1">
        <v>9.8958620000000005E-4</v>
      </c>
      <c r="HY39">
        <v>0.38743280000000002</v>
      </c>
      <c r="HZ39">
        <v>0.36343880000000001</v>
      </c>
      <c r="IA39">
        <v>14.822710000000001</v>
      </c>
      <c r="IB39" s="1">
        <v>9.5431960000000001E-4</v>
      </c>
      <c r="IC39">
        <v>0.37366100000000002</v>
      </c>
      <c r="ID39">
        <v>0.36343819999999999</v>
      </c>
      <c r="IE39">
        <v>20.587119999999999</v>
      </c>
      <c r="IF39" s="1">
        <v>9.1953149999999997E-4</v>
      </c>
      <c r="IG39">
        <v>0.36001939999999999</v>
      </c>
      <c r="IH39">
        <v>0.36344300000000002</v>
      </c>
      <c r="II39">
        <v>28.81015</v>
      </c>
      <c r="IJ39" s="1">
        <v>8.874334E-4</v>
      </c>
      <c r="IK39">
        <v>0.34743459999999998</v>
      </c>
      <c r="IL39">
        <v>0.36344369999999998</v>
      </c>
      <c r="IM39">
        <v>34.434429999999999</v>
      </c>
      <c r="IN39" s="1">
        <v>8.5704029999999999E-4</v>
      </c>
      <c r="IO39">
        <v>0.33550960000000002</v>
      </c>
      <c r="IP39">
        <v>0.36345179999999999</v>
      </c>
      <c r="IQ39">
        <v>33.869950000000003</v>
      </c>
      <c r="IR39" s="1">
        <v>8.2756279999999995E-4</v>
      </c>
      <c r="IS39">
        <v>0.32398769999999999</v>
      </c>
      <c r="IT39">
        <v>0.36343569999999997</v>
      </c>
      <c r="IU39">
        <v>27.994050000000001</v>
      </c>
      <c r="IV39" s="1">
        <v>7.9944070000000002E-4</v>
      </c>
      <c r="IW39">
        <v>0.31295329999999999</v>
      </c>
      <c r="IX39">
        <v>0.36344579999999999</v>
      </c>
      <c r="IY39">
        <v>20.366109999999999</v>
      </c>
      <c r="IZ39" s="1">
        <v>7.7258519999999996E-4</v>
      </c>
      <c r="JA39">
        <v>0.3024442</v>
      </c>
      <c r="JB39">
        <v>0.36343930000000002</v>
      </c>
      <c r="JC39">
        <v>14.67313</v>
      </c>
      <c r="JD39" s="1">
        <v>7.4648680000000004E-4</v>
      </c>
      <c r="JE39">
        <v>0.29224919999999999</v>
      </c>
      <c r="JF39">
        <v>0.36343809999999999</v>
      </c>
      <c r="JG39">
        <v>14.154019999999999</v>
      </c>
      <c r="JH39" s="1">
        <v>7.2184370000000003E-4</v>
      </c>
      <c r="JI39">
        <v>0.28257480000000001</v>
      </c>
      <c r="JJ39">
        <v>0.3634348</v>
      </c>
      <c r="JK39">
        <v>16.707750000000001</v>
      </c>
      <c r="JL39" s="1">
        <v>6.9735439999999999E-4</v>
      </c>
      <c r="JM39">
        <v>0.27315210000000001</v>
      </c>
      <c r="JN39">
        <v>0.36343760000000003</v>
      </c>
      <c r="JO39">
        <v>18.36007</v>
      </c>
      <c r="JP39" s="1">
        <v>6.7289170000000003E-4</v>
      </c>
      <c r="JQ39">
        <v>0.26424969999999998</v>
      </c>
      <c r="JR39">
        <v>0.36343599999999998</v>
      </c>
      <c r="JS39">
        <v>18.682639999999999</v>
      </c>
      <c r="JT39" s="1">
        <v>6.4932919999999999E-4</v>
      </c>
      <c r="JU39">
        <v>0.2556389</v>
      </c>
      <c r="JV39">
        <v>0.36343639999999999</v>
      </c>
      <c r="JW39">
        <v>17.19716</v>
      </c>
      <c r="JX39" s="1">
        <v>6.2684079999999998E-4</v>
      </c>
      <c r="JY39">
        <v>0.24737609999999999</v>
      </c>
      <c r="JZ39">
        <v>0.3634386</v>
      </c>
      <c r="KA39">
        <v>14.98856</v>
      </c>
      <c r="KB39" s="1">
        <v>6.0495579999999996E-4</v>
      </c>
      <c r="KC39">
        <v>0.2392736</v>
      </c>
      <c r="KD39">
        <v>0.36343969999999998</v>
      </c>
      <c r="KE39">
        <v>13.392060000000001</v>
      </c>
      <c r="KF39" s="1">
        <v>5.843259E-4</v>
      </c>
      <c r="KG39">
        <v>0.23160529999999999</v>
      </c>
      <c r="KH39">
        <v>0.36344330000000002</v>
      </c>
      <c r="KI39">
        <v>12.458679999999999</v>
      </c>
      <c r="KJ39" s="1">
        <v>5.6448879999999998E-4</v>
      </c>
      <c r="KK39">
        <v>0.2241918</v>
      </c>
      <c r="KL39">
        <v>0.36343829999999999</v>
      </c>
      <c r="KM39">
        <v>13.824669999999999</v>
      </c>
      <c r="KN39" s="1">
        <v>5.4528050000000005E-4</v>
      </c>
      <c r="KO39">
        <v>0.2169865</v>
      </c>
      <c r="KP39">
        <v>0.3634405</v>
      </c>
      <c r="KQ39">
        <v>19.433489999999999</v>
      </c>
      <c r="KR39" s="1">
        <v>5.2706610000000001E-4</v>
      </c>
      <c r="KS39">
        <v>0.2101266</v>
      </c>
      <c r="KT39">
        <v>0.36343320000000001</v>
      </c>
      <c r="KU39">
        <v>28.30668</v>
      </c>
      <c r="KV39" s="1">
        <v>5.0943199999999998E-4</v>
      </c>
      <c r="KW39">
        <v>0.20346719999999999</v>
      </c>
      <c r="KX39">
        <v>0.36344029999999999</v>
      </c>
      <c r="KY39">
        <v>35.24071</v>
      </c>
      <c r="KZ39" s="1">
        <v>4.9243550000000001E-4</v>
      </c>
      <c r="LA39">
        <v>0.19701659999999999</v>
      </c>
      <c r="LB39">
        <v>0.36343399999999998</v>
      </c>
      <c r="LC39">
        <v>35.55641</v>
      </c>
      <c r="LD39" s="1">
        <v>4.7620559999999999E-4</v>
      </c>
      <c r="LE39">
        <v>0.19082499999999999</v>
      </c>
      <c r="LF39">
        <v>0.36343930000000002</v>
      </c>
      <c r="LG39">
        <v>29.917200000000001</v>
      </c>
      <c r="LH39" s="1">
        <v>4.6041659999999999E-4</v>
      </c>
      <c r="LI39">
        <v>0.18479490000000001</v>
      </c>
      <c r="LJ39">
        <v>0.36344149999999997</v>
      </c>
      <c r="LK39">
        <v>21.84487</v>
      </c>
      <c r="LL39" s="1">
        <v>4.4526599999999999E-4</v>
      </c>
      <c r="LM39">
        <v>0.1789771</v>
      </c>
      <c r="LN39">
        <v>0.36344019999999999</v>
      </c>
      <c r="LO39">
        <v>15.335570000000001</v>
      </c>
      <c r="LP39" s="1">
        <v>4.3072180000000001E-4</v>
      </c>
      <c r="LQ39">
        <v>0.1733883</v>
      </c>
      <c r="LR39">
        <v>0.36344510000000002</v>
      </c>
      <c r="LS39">
        <v>13.64874</v>
      </c>
      <c r="LT39" s="1">
        <v>4.16838E-4</v>
      </c>
      <c r="LU39">
        <v>0.16802339999999999</v>
      </c>
      <c r="LV39">
        <v>0.36343950000000003</v>
      </c>
      <c r="LW39">
        <v>15.64723</v>
      </c>
      <c r="LX39" s="1">
        <v>4.0372249999999998E-4</v>
      </c>
      <c r="LY39">
        <v>0.16295979999999999</v>
      </c>
      <c r="LZ39">
        <v>0.36343760000000003</v>
      </c>
      <c r="MA39">
        <v>18.429310000000001</v>
      </c>
      <c r="MB39" s="1">
        <v>3.9082450000000002E-4</v>
      </c>
      <c r="MC39">
        <v>0.15797220000000001</v>
      </c>
      <c r="MD39">
        <v>0.36344019999999999</v>
      </c>
      <c r="ME39">
        <v>20.300989999999999</v>
      </c>
      <c r="MF39" s="1">
        <v>3.7812350000000002E-4</v>
      </c>
      <c r="MG39">
        <v>0.15304429999999999</v>
      </c>
      <c r="MH39">
        <v>0.36343969999999998</v>
      </c>
      <c r="MI39">
        <v>20.510149999999999</v>
      </c>
      <c r="MJ39" s="1">
        <v>3.6581750000000001E-4</v>
      </c>
      <c r="MK39">
        <v>0.1482638</v>
      </c>
      <c r="ML39">
        <v>0.36344549999999998</v>
      </c>
      <c r="MM39">
        <v>18.099730000000001</v>
      </c>
      <c r="MN39" s="1">
        <v>3.541978E-4</v>
      </c>
      <c r="MO39">
        <v>0.14376420000000001</v>
      </c>
      <c r="MP39">
        <v>0.36343900000000001</v>
      </c>
      <c r="MQ39">
        <v>15.531370000000001</v>
      </c>
      <c r="MR39" s="1">
        <v>3.4316270000000001E-4</v>
      </c>
      <c r="MS39">
        <v>0.13950029999999999</v>
      </c>
      <c r="MT39">
        <v>0.36343819999999999</v>
      </c>
      <c r="MU39">
        <v>13.388350000000001</v>
      </c>
      <c r="MV39" s="1">
        <v>3.3221969999999999E-4</v>
      </c>
      <c r="MW39">
        <v>0.135265</v>
      </c>
      <c r="MX39">
        <v>0.36344110000000002</v>
      </c>
      <c r="MY39">
        <v>13.69849</v>
      </c>
      <c r="MZ39" s="1">
        <v>3.2164530000000001E-4</v>
      </c>
      <c r="NA39">
        <v>0.13113900000000001</v>
      </c>
      <c r="NB39">
        <v>0.36344019999999999</v>
      </c>
      <c r="NC39">
        <v>15.904920000000001</v>
      </c>
      <c r="ND39" s="1">
        <v>3.115897E-4</v>
      </c>
      <c r="NE39">
        <v>0.1272181</v>
      </c>
      <c r="NF39">
        <v>0.36344320000000002</v>
      </c>
      <c r="NG39">
        <v>19.884630000000001</v>
      </c>
      <c r="NH39" s="1">
        <v>3.0174979999999998E-4</v>
      </c>
      <c r="NI39">
        <v>0.12337869999999999</v>
      </c>
      <c r="NJ39">
        <v>0.36343619999999999</v>
      </c>
      <c r="NK39">
        <v>24.500150000000001</v>
      </c>
      <c r="NL39" s="1">
        <v>2.9223939999999999E-4</v>
      </c>
      <c r="NM39">
        <v>0.1196575</v>
      </c>
      <c r="NN39">
        <v>0.36344310000000002</v>
      </c>
      <c r="NO39">
        <v>26.833590000000001</v>
      </c>
      <c r="NP39" s="1">
        <v>2.8333200000000002E-4</v>
      </c>
      <c r="NQ39">
        <v>0.116159</v>
      </c>
      <c r="NR39">
        <v>0.3634385</v>
      </c>
      <c r="NS39">
        <v>24.51905</v>
      </c>
      <c r="NT39" s="1">
        <v>2.7433079999999999E-4</v>
      </c>
      <c r="NU39">
        <v>0.11262949999999999</v>
      </c>
      <c r="NV39">
        <v>0.36343530000000002</v>
      </c>
      <c r="NW39">
        <v>20.403960000000001</v>
      </c>
      <c r="NX39" s="1">
        <v>2.6567179999999999E-4</v>
      </c>
      <c r="NY39">
        <v>0.1092104</v>
      </c>
      <c r="NZ39">
        <v>0.36345169999999999</v>
      </c>
      <c r="OA39">
        <v>15.69524</v>
      </c>
      <c r="OB39" s="1">
        <v>2.5751840000000001E-4</v>
      </c>
      <c r="OC39">
        <v>0.1059717</v>
      </c>
      <c r="OD39">
        <v>0.36343690000000001</v>
      </c>
      <c r="OE39">
        <v>14.210979999999999</v>
      </c>
      <c r="OF39" s="1">
        <v>2.4975829999999998E-4</v>
      </c>
      <c r="OG39">
        <v>0.10288600000000001</v>
      </c>
      <c r="OH39">
        <v>0.3634365</v>
      </c>
      <c r="OI39">
        <v>15.62289</v>
      </c>
      <c r="OJ39" s="1">
        <v>2.421073E-4</v>
      </c>
      <c r="OK39">
        <v>9.9828529999999999E-2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0.64277070000000003</v>
      </c>
      <c r="G40">
        <v>11.91527</v>
      </c>
      <c r="H40">
        <v>53.542059999999999</v>
      </c>
      <c r="I40">
        <v>20785.21</v>
      </c>
      <c r="J40">
        <v>0.63693390000000005</v>
      </c>
      <c r="K40">
        <v>11.93756</v>
      </c>
      <c r="L40">
        <v>194.2449</v>
      </c>
      <c r="M40">
        <v>102137.2</v>
      </c>
      <c r="N40">
        <v>0.63338289999999997</v>
      </c>
      <c r="O40">
        <v>12.61284</v>
      </c>
      <c r="P40">
        <v>47.025840000000002</v>
      </c>
      <c r="Q40">
        <v>28751.55</v>
      </c>
      <c r="R40">
        <v>0.63136400000000004</v>
      </c>
      <c r="S40">
        <v>14.3263</v>
      </c>
      <c r="T40">
        <v>4.4897770000000001</v>
      </c>
      <c r="U40">
        <v>2945.0909999999999</v>
      </c>
      <c r="V40">
        <v>0.63026970000000004</v>
      </c>
      <c r="W40">
        <v>15.82329</v>
      </c>
      <c r="X40">
        <v>0.33488659999999998</v>
      </c>
      <c r="Y40">
        <v>221.5146</v>
      </c>
      <c r="Z40">
        <v>0.6297199</v>
      </c>
      <c r="AA40">
        <v>16.045120000000001</v>
      </c>
      <c r="AB40" s="1">
        <v>4.729684E-2</v>
      </c>
      <c r="AC40">
        <v>27.67154</v>
      </c>
      <c r="AD40">
        <v>0.62943819999999995</v>
      </c>
      <c r="AE40">
        <v>15.0616</v>
      </c>
      <c r="AF40" s="1">
        <v>2.5596319999999999E-2</v>
      </c>
      <c r="AG40">
        <v>13.526350000000001</v>
      </c>
      <c r="AH40">
        <v>0.62923899999999999</v>
      </c>
      <c r="AI40">
        <v>13.246409999999999</v>
      </c>
      <c r="AJ40">
        <v>2.1471359999999998E-2</v>
      </c>
      <c r="AK40">
        <v>11.15362</v>
      </c>
      <c r="AL40">
        <v>0.62822990000000001</v>
      </c>
      <c r="AM40">
        <v>11.751860000000001</v>
      </c>
      <c r="AN40" s="1">
        <v>1.9335539999999998E-2</v>
      </c>
      <c r="AO40">
        <v>9.9916389999999993</v>
      </c>
      <c r="AP40">
        <v>0.6251042</v>
      </c>
      <c r="AQ40">
        <v>12.781470000000001</v>
      </c>
      <c r="AR40" s="1">
        <v>2.0661530000000001E-2</v>
      </c>
      <c r="AS40">
        <v>10.45584</v>
      </c>
      <c r="AT40">
        <v>0.62000299999999997</v>
      </c>
      <c r="AU40">
        <v>15.927569999999999</v>
      </c>
      <c r="AV40" s="1">
        <v>2.8524239999999999E-2</v>
      </c>
      <c r="AW40">
        <v>14.394450000000001</v>
      </c>
      <c r="AX40">
        <v>0.61361829999999995</v>
      </c>
      <c r="AY40">
        <v>19.95674</v>
      </c>
      <c r="AZ40" s="1">
        <v>3.4988949999999998E-2</v>
      </c>
      <c r="BA40">
        <v>18.021439999999998</v>
      </c>
      <c r="BB40">
        <v>0.60627569999999997</v>
      </c>
      <c r="BC40">
        <v>22.967690000000001</v>
      </c>
      <c r="BD40" s="1">
        <v>3.6549459999999999E-2</v>
      </c>
      <c r="BE40">
        <v>19.177679999999999</v>
      </c>
      <c r="BF40">
        <v>0.59831780000000001</v>
      </c>
      <c r="BG40">
        <v>22.76371</v>
      </c>
      <c r="BH40">
        <v>3.4821329999999998E-2</v>
      </c>
      <c r="BI40">
        <v>18.543199999999999</v>
      </c>
      <c r="BJ40">
        <v>0.59010859999999998</v>
      </c>
      <c r="BK40">
        <v>19.896439999999998</v>
      </c>
      <c r="BL40" s="1">
        <v>3.17722E-2</v>
      </c>
      <c r="BM40">
        <v>17.143319999999999</v>
      </c>
      <c r="BN40">
        <v>0.58175209999999999</v>
      </c>
      <c r="BO40">
        <v>16.183869999999999</v>
      </c>
      <c r="BP40" s="1">
        <v>2.8234990000000001E-2</v>
      </c>
      <c r="BQ40">
        <v>15.421900000000001</v>
      </c>
      <c r="BR40">
        <v>0.57397860000000001</v>
      </c>
      <c r="BS40">
        <v>13.12599</v>
      </c>
      <c r="BT40" s="1">
        <v>2.5033619999999999E-2</v>
      </c>
      <c r="BU40">
        <v>13.816050000000001</v>
      </c>
      <c r="BV40">
        <v>0.56801310000000005</v>
      </c>
      <c r="BW40">
        <v>12.750529999999999</v>
      </c>
      <c r="BX40" s="1">
        <v>2.1630440000000001E-2</v>
      </c>
      <c r="BY40">
        <v>12.08907</v>
      </c>
      <c r="BZ40">
        <v>0.56410709999999997</v>
      </c>
      <c r="CA40">
        <v>14.21102</v>
      </c>
      <c r="CB40" s="1">
        <v>1.6790240000000001E-2</v>
      </c>
      <c r="CC40">
        <v>9.53355</v>
      </c>
      <c r="CD40">
        <v>0.56182069999999995</v>
      </c>
      <c r="CE40">
        <v>15.90133</v>
      </c>
      <c r="CF40">
        <v>1.180515E-2</v>
      </c>
      <c r="CG40">
        <v>6.758667</v>
      </c>
      <c r="CH40">
        <v>0.56055779999999999</v>
      </c>
      <c r="CI40">
        <v>17.253060000000001</v>
      </c>
      <c r="CJ40" s="1">
        <v>8.2899970000000003E-3</v>
      </c>
      <c r="CK40">
        <v>4.7353300000000003</v>
      </c>
      <c r="CL40">
        <v>0.55986519999999995</v>
      </c>
      <c r="CM40">
        <v>16.575479999999999</v>
      </c>
      <c r="CN40" s="1">
        <v>6.2572299999999999E-3</v>
      </c>
      <c r="CO40">
        <v>3.5467939999999998</v>
      </c>
      <c r="CP40">
        <v>0.55950469999999997</v>
      </c>
      <c r="CQ40">
        <v>15.06687</v>
      </c>
      <c r="CR40" s="1">
        <v>5.1353220000000003E-3</v>
      </c>
      <c r="CS40">
        <v>2.8893049999999998</v>
      </c>
      <c r="CT40">
        <v>0.55933060000000001</v>
      </c>
      <c r="CU40">
        <v>13.196339999999999</v>
      </c>
      <c r="CV40" s="1">
        <v>4.485424E-3</v>
      </c>
      <c r="CW40">
        <v>2.5103780000000002</v>
      </c>
      <c r="CX40">
        <v>0.55924019999999997</v>
      </c>
      <c r="CY40">
        <v>11.959250000000001</v>
      </c>
      <c r="CZ40" s="1">
        <v>4.0705469999999999E-3</v>
      </c>
      <c r="DA40">
        <v>2.269825</v>
      </c>
      <c r="DB40">
        <v>0.55919140000000001</v>
      </c>
      <c r="DC40">
        <v>12.83761</v>
      </c>
      <c r="DD40" s="1">
        <v>3.7754860000000002E-3</v>
      </c>
      <c r="DE40">
        <v>2.100142</v>
      </c>
      <c r="DF40">
        <v>0.55916969999999999</v>
      </c>
      <c r="DG40">
        <v>15.88997</v>
      </c>
      <c r="DH40" s="1">
        <v>3.5412410000000001E-3</v>
      </c>
      <c r="DI40">
        <v>1.9659150000000001</v>
      </c>
      <c r="DJ40">
        <v>0.559145</v>
      </c>
      <c r="DK40">
        <v>21.3035</v>
      </c>
      <c r="DL40" s="1">
        <v>3.3465040000000001E-3</v>
      </c>
      <c r="DM40">
        <v>1.8544240000000001</v>
      </c>
      <c r="DN40">
        <v>0.55914949999999997</v>
      </c>
      <c r="DO40">
        <v>27.613910000000001</v>
      </c>
      <c r="DP40" s="1">
        <v>3.172762E-3</v>
      </c>
      <c r="DQ40">
        <v>1.755112</v>
      </c>
      <c r="DR40">
        <v>0.55913480000000004</v>
      </c>
      <c r="DS40">
        <v>30.077999999999999</v>
      </c>
      <c r="DT40" s="1">
        <v>3.017016E-3</v>
      </c>
      <c r="DU40">
        <v>1.665635</v>
      </c>
      <c r="DV40">
        <v>0.5591391</v>
      </c>
      <c r="DW40">
        <v>27.56522</v>
      </c>
      <c r="DX40" s="1">
        <v>2.8728920000000002E-3</v>
      </c>
      <c r="DY40">
        <v>1.582981</v>
      </c>
      <c r="DZ40">
        <v>0.5591353</v>
      </c>
      <c r="EA40">
        <v>22.29834</v>
      </c>
      <c r="EB40" s="1">
        <v>2.7420169999999998E-3</v>
      </c>
      <c r="EC40">
        <v>1.507331</v>
      </c>
      <c r="ED40">
        <v>0.55913919999999995</v>
      </c>
      <c r="EE40">
        <v>16.279340000000001</v>
      </c>
      <c r="EF40" s="1">
        <v>2.618811E-3</v>
      </c>
      <c r="EG40">
        <v>1.436248</v>
      </c>
      <c r="EH40">
        <v>0.55913520000000005</v>
      </c>
      <c r="EI40">
        <v>13.438739999999999</v>
      </c>
      <c r="EJ40" s="1">
        <v>2.50322E-3</v>
      </c>
      <c r="EK40">
        <v>1.369488</v>
      </c>
      <c r="EL40">
        <v>0.55914070000000005</v>
      </c>
      <c r="EM40">
        <v>14.741910000000001</v>
      </c>
      <c r="EN40" s="1">
        <v>2.392679E-3</v>
      </c>
      <c r="EO40">
        <v>1.305714</v>
      </c>
      <c r="EP40">
        <v>0.55914169999999996</v>
      </c>
      <c r="EQ40">
        <v>20.084409999999998</v>
      </c>
      <c r="ER40" s="1">
        <v>2.290776E-3</v>
      </c>
      <c r="ES40">
        <v>1.247269</v>
      </c>
      <c r="ET40">
        <v>0.55913800000000002</v>
      </c>
      <c r="EU40">
        <v>26.147410000000001</v>
      </c>
      <c r="EV40" s="1">
        <v>2.1927169999999998E-3</v>
      </c>
      <c r="EW40">
        <v>1.19163</v>
      </c>
      <c r="EX40">
        <v>0.55913049999999997</v>
      </c>
      <c r="EY40">
        <v>28.58202</v>
      </c>
      <c r="EZ40" s="1">
        <v>2.1011720000000001E-3</v>
      </c>
      <c r="FA40">
        <v>1.139697</v>
      </c>
      <c r="FB40">
        <v>0.55913950000000001</v>
      </c>
      <c r="FC40">
        <v>26.41574</v>
      </c>
      <c r="FD40" s="1">
        <v>2.0126469999999998E-3</v>
      </c>
      <c r="FE40">
        <v>1.0899449999999999</v>
      </c>
      <c r="FF40">
        <v>0.5591412</v>
      </c>
      <c r="FG40">
        <v>21.258420000000001</v>
      </c>
      <c r="FH40" s="1">
        <v>1.9287639999999999E-3</v>
      </c>
      <c r="FI40">
        <v>1.042964</v>
      </c>
      <c r="FJ40">
        <v>0.55914129999999995</v>
      </c>
      <c r="FK40">
        <v>15.680820000000001</v>
      </c>
      <c r="FL40" s="1">
        <v>1.850628E-3</v>
      </c>
      <c r="FM40">
        <v>0.99937730000000002</v>
      </c>
      <c r="FN40">
        <v>0.55914220000000003</v>
      </c>
      <c r="FO40">
        <v>13.925879999999999</v>
      </c>
      <c r="FP40" s="1">
        <v>1.7741390000000001E-3</v>
      </c>
      <c r="FQ40">
        <v>0.95715119999999998</v>
      </c>
      <c r="FR40">
        <v>0.55914010000000003</v>
      </c>
      <c r="FS40">
        <v>15.793900000000001</v>
      </c>
      <c r="FT40" s="1">
        <v>1.7025339999999999E-3</v>
      </c>
      <c r="FU40">
        <v>0.91778579999999998</v>
      </c>
      <c r="FV40">
        <v>0.55913570000000001</v>
      </c>
      <c r="FW40">
        <v>19.19361</v>
      </c>
      <c r="FX40" s="1">
        <v>1.633848E-3</v>
      </c>
      <c r="FY40">
        <v>0.88021020000000005</v>
      </c>
      <c r="FZ40">
        <v>0.5591431</v>
      </c>
      <c r="GA40">
        <v>21.318490000000001</v>
      </c>
      <c r="GB40" s="1">
        <v>1.5686770000000001E-3</v>
      </c>
      <c r="GC40">
        <v>0.84459139999999999</v>
      </c>
      <c r="GD40">
        <v>0.55912919999999999</v>
      </c>
      <c r="GE40">
        <v>21.07854</v>
      </c>
      <c r="GF40" s="1">
        <v>1.5083169999999999E-3</v>
      </c>
      <c r="GG40">
        <v>0.81179710000000005</v>
      </c>
      <c r="GH40">
        <v>0.55913959999999996</v>
      </c>
      <c r="GI40">
        <v>18.523330000000001</v>
      </c>
      <c r="GJ40" s="1">
        <v>1.4492179999999999E-3</v>
      </c>
      <c r="GK40">
        <v>0.77983000000000002</v>
      </c>
      <c r="GL40">
        <v>0.55913869999999999</v>
      </c>
      <c r="GM40">
        <v>15.330310000000001</v>
      </c>
      <c r="GN40" s="1">
        <v>1.394024E-3</v>
      </c>
      <c r="GO40">
        <v>0.74989629999999996</v>
      </c>
      <c r="GP40">
        <v>0.55913650000000004</v>
      </c>
      <c r="GQ40">
        <v>13.03626</v>
      </c>
      <c r="GR40" s="1">
        <v>1.340176E-3</v>
      </c>
      <c r="GS40">
        <v>0.72090290000000001</v>
      </c>
      <c r="GT40">
        <v>0.55912439999999997</v>
      </c>
      <c r="GU40">
        <v>13.903460000000001</v>
      </c>
      <c r="GV40" s="1">
        <v>1.288689E-3</v>
      </c>
      <c r="GW40">
        <v>0.69301120000000005</v>
      </c>
      <c r="GX40">
        <v>0.55913630000000003</v>
      </c>
      <c r="GY40">
        <v>17.397349999999999</v>
      </c>
      <c r="GZ40" s="1">
        <v>1.2411379999999999E-3</v>
      </c>
      <c r="HA40">
        <v>0.66739769999999998</v>
      </c>
      <c r="HB40">
        <v>0.55913219999999997</v>
      </c>
      <c r="HC40">
        <v>22.128399999999999</v>
      </c>
      <c r="HD40" s="1">
        <v>1.1949370000000001E-3</v>
      </c>
      <c r="HE40">
        <v>0.64250459999999998</v>
      </c>
      <c r="HF40">
        <v>0.55913009999999996</v>
      </c>
      <c r="HG40">
        <v>26.10238</v>
      </c>
      <c r="HH40" s="1">
        <v>1.150615E-3</v>
      </c>
      <c r="HI40">
        <v>0.61864039999999998</v>
      </c>
      <c r="HJ40">
        <v>0.55914509999999995</v>
      </c>
      <c r="HK40">
        <v>25.82629</v>
      </c>
      <c r="HL40" s="1">
        <v>1.108106E-3</v>
      </c>
      <c r="HM40">
        <v>0.59577789999999997</v>
      </c>
      <c r="HN40">
        <v>0.55913360000000001</v>
      </c>
      <c r="HO40">
        <v>22.562619999999999</v>
      </c>
      <c r="HP40" s="1">
        <v>1.067335E-3</v>
      </c>
      <c r="HQ40">
        <v>0.57381329999999997</v>
      </c>
      <c r="HR40">
        <v>0.55912620000000002</v>
      </c>
      <c r="HS40">
        <v>18.015529999999998</v>
      </c>
      <c r="HT40" s="1">
        <v>1.029049E-3</v>
      </c>
      <c r="HU40">
        <v>0.55319160000000001</v>
      </c>
      <c r="HV40">
        <v>0.55913760000000001</v>
      </c>
      <c r="HW40">
        <v>14.316269999999999</v>
      </c>
      <c r="HX40" s="1">
        <v>9.9294089999999997E-4</v>
      </c>
      <c r="HY40">
        <v>0.53374390000000005</v>
      </c>
      <c r="HZ40">
        <v>0.55914180000000002</v>
      </c>
      <c r="IA40">
        <v>14.89803</v>
      </c>
      <c r="IB40" s="1">
        <v>9.5770770000000005E-4</v>
      </c>
      <c r="IC40">
        <v>0.51488400000000001</v>
      </c>
      <c r="ID40">
        <v>0.55914750000000002</v>
      </c>
      <c r="IE40">
        <v>20.398330000000001</v>
      </c>
      <c r="IF40" s="1">
        <v>9.2278279999999998E-4</v>
      </c>
      <c r="IG40">
        <v>0.49609039999999999</v>
      </c>
      <c r="IH40">
        <v>0.55913040000000003</v>
      </c>
      <c r="II40">
        <v>28.496759999999998</v>
      </c>
      <c r="IJ40" s="1">
        <v>8.9040699999999996E-4</v>
      </c>
      <c r="IK40">
        <v>0.4786224</v>
      </c>
      <c r="IL40">
        <v>0.55913619999999997</v>
      </c>
      <c r="IM40">
        <v>34.306600000000003</v>
      </c>
      <c r="IN40" s="1">
        <v>8.5990920000000002E-4</v>
      </c>
      <c r="IO40">
        <v>0.46218569999999998</v>
      </c>
      <c r="IP40">
        <v>0.55914220000000003</v>
      </c>
      <c r="IQ40">
        <v>34.26491</v>
      </c>
      <c r="IR40" s="1">
        <v>8.3033480000000001E-4</v>
      </c>
      <c r="IS40">
        <v>0.44632519999999998</v>
      </c>
      <c r="IT40">
        <v>0.55913659999999998</v>
      </c>
      <c r="IU40">
        <v>28.9163</v>
      </c>
      <c r="IV40" s="1">
        <v>8.0205369999999997E-4</v>
      </c>
      <c r="IW40">
        <v>0.43107450000000003</v>
      </c>
      <c r="IX40">
        <v>0.55913480000000004</v>
      </c>
      <c r="IY40">
        <v>21.36694</v>
      </c>
      <c r="IZ40" s="1">
        <v>7.7511979999999995E-4</v>
      </c>
      <c r="JA40">
        <v>0.41659960000000001</v>
      </c>
      <c r="JB40">
        <v>0.55914850000000005</v>
      </c>
      <c r="JC40">
        <v>15.300610000000001</v>
      </c>
      <c r="JD40" s="1">
        <v>7.4894670000000003E-4</v>
      </c>
      <c r="JE40">
        <v>0.40255669999999999</v>
      </c>
      <c r="JF40">
        <v>0.55914090000000005</v>
      </c>
      <c r="JG40">
        <v>14.307270000000001</v>
      </c>
      <c r="JH40" s="1">
        <v>7.2417049999999995E-4</v>
      </c>
      <c r="JI40">
        <v>0.38918940000000002</v>
      </c>
      <c r="JJ40">
        <v>0.55912569999999995</v>
      </c>
      <c r="JK40">
        <v>16.583770000000001</v>
      </c>
      <c r="JL40" s="1">
        <v>6.9958200000000003E-4</v>
      </c>
      <c r="JM40">
        <v>0.3762084</v>
      </c>
      <c r="JN40">
        <v>0.55913900000000005</v>
      </c>
      <c r="JO40">
        <v>18.302019999999999</v>
      </c>
      <c r="JP40" s="1">
        <v>6.7505259999999997E-4</v>
      </c>
      <c r="JQ40">
        <v>0.36394789999999999</v>
      </c>
      <c r="JR40">
        <v>0.55911900000000003</v>
      </c>
      <c r="JS40">
        <v>18.779979999999998</v>
      </c>
      <c r="JT40" s="1">
        <v>6.513774E-4</v>
      </c>
      <c r="JU40">
        <v>0.35206419999999999</v>
      </c>
      <c r="JV40">
        <v>0.55914549999999996</v>
      </c>
      <c r="JW40">
        <v>17.493880000000001</v>
      </c>
      <c r="JX40" s="1">
        <v>6.2883009999999996E-4</v>
      </c>
      <c r="JY40">
        <v>0.34068280000000001</v>
      </c>
      <c r="JZ40">
        <v>0.55912589999999995</v>
      </c>
      <c r="KA40">
        <v>15.266080000000001</v>
      </c>
      <c r="KB40" s="1">
        <v>6.0686379999999997E-4</v>
      </c>
      <c r="KC40">
        <v>0.32952730000000002</v>
      </c>
      <c r="KD40">
        <v>0.55913310000000005</v>
      </c>
      <c r="KE40">
        <v>13.571099999999999</v>
      </c>
      <c r="KF40" s="1">
        <v>5.8615320000000002E-4</v>
      </c>
      <c r="KG40">
        <v>0.3189477</v>
      </c>
      <c r="KH40">
        <v>0.55914600000000003</v>
      </c>
      <c r="KI40">
        <v>12.57743</v>
      </c>
      <c r="KJ40" s="1">
        <v>5.6624449999999999E-4</v>
      </c>
      <c r="KK40">
        <v>0.30873309999999998</v>
      </c>
      <c r="KL40">
        <v>0.55912059999999997</v>
      </c>
      <c r="KM40">
        <v>13.82912</v>
      </c>
      <c r="KN40" s="1">
        <v>5.469788E-4</v>
      </c>
      <c r="KO40">
        <v>0.29881730000000001</v>
      </c>
      <c r="KP40">
        <v>0.55914280000000005</v>
      </c>
      <c r="KQ40">
        <v>19.25254</v>
      </c>
      <c r="KR40" s="1">
        <v>5.286701E-4</v>
      </c>
      <c r="KS40">
        <v>0.2893406</v>
      </c>
      <c r="KT40">
        <v>0.55913250000000003</v>
      </c>
      <c r="KU40">
        <v>27.979310000000002</v>
      </c>
      <c r="KV40" s="1">
        <v>5.1100630000000004E-4</v>
      </c>
      <c r="KW40">
        <v>0.28018470000000001</v>
      </c>
      <c r="KX40">
        <v>0.55913420000000003</v>
      </c>
      <c r="KY40">
        <v>35.008780000000002</v>
      </c>
      <c r="KZ40" s="1">
        <v>4.9395959999999997E-4</v>
      </c>
      <c r="LA40">
        <v>0.27130320000000002</v>
      </c>
      <c r="LB40">
        <v>0.55911619999999995</v>
      </c>
      <c r="LC40">
        <v>35.840020000000003</v>
      </c>
      <c r="LD40" s="1">
        <v>4.7765600000000002E-4</v>
      </c>
      <c r="LE40">
        <v>0.26276100000000002</v>
      </c>
      <c r="LF40">
        <v>0.55914900000000001</v>
      </c>
      <c r="LG40">
        <v>30.81683</v>
      </c>
      <c r="LH40" s="1">
        <v>4.6184850000000001E-4</v>
      </c>
      <c r="LI40">
        <v>0.2544747</v>
      </c>
      <c r="LJ40">
        <v>0.55914399999999997</v>
      </c>
      <c r="LK40">
        <v>22.93047</v>
      </c>
      <c r="LL40" s="1">
        <v>4.4662119999999998E-4</v>
      </c>
      <c r="LM40">
        <v>0.246445</v>
      </c>
      <c r="LN40">
        <v>0.55914350000000002</v>
      </c>
      <c r="LO40">
        <v>16.05592</v>
      </c>
      <c r="LP40" s="1">
        <v>4.3203319999999998E-4</v>
      </c>
      <c r="LQ40">
        <v>0.23874889999999999</v>
      </c>
      <c r="LR40">
        <v>0.55913400000000002</v>
      </c>
      <c r="LS40">
        <v>13.85722</v>
      </c>
      <c r="LT40" s="1">
        <v>4.1807040000000001E-4</v>
      </c>
      <c r="LU40">
        <v>0.23133770000000001</v>
      </c>
      <c r="LV40">
        <v>0.55912629999999996</v>
      </c>
      <c r="LW40">
        <v>15.599629999999999</v>
      </c>
      <c r="LX40" s="1">
        <v>4.0490189999999997E-4</v>
      </c>
      <c r="LY40">
        <v>0.22435089999999999</v>
      </c>
      <c r="LZ40">
        <v>0.55912660000000003</v>
      </c>
      <c r="MA40">
        <v>18.290569999999999</v>
      </c>
      <c r="MB40" s="1">
        <v>3.9200390000000002E-4</v>
      </c>
      <c r="MC40">
        <v>0.21751210000000001</v>
      </c>
      <c r="MD40">
        <v>0.55912640000000002</v>
      </c>
      <c r="ME40">
        <v>20.30677</v>
      </c>
      <c r="MF40" s="1">
        <v>3.7927069999999999E-4</v>
      </c>
      <c r="MG40">
        <v>0.210734</v>
      </c>
      <c r="MH40">
        <v>0.55914280000000005</v>
      </c>
      <c r="MI40">
        <v>20.668510000000001</v>
      </c>
      <c r="MJ40" s="1">
        <v>3.6692309999999999E-4</v>
      </c>
      <c r="MK40">
        <v>0.2041473</v>
      </c>
      <c r="ML40">
        <v>0.55913449999999998</v>
      </c>
      <c r="MM40">
        <v>18.444590000000002</v>
      </c>
      <c r="MN40" s="1">
        <v>3.552184E-4</v>
      </c>
      <c r="MO40">
        <v>0.19791629999999999</v>
      </c>
      <c r="MP40">
        <v>0.55912580000000001</v>
      </c>
      <c r="MQ40">
        <v>15.85271</v>
      </c>
      <c r="MR40" s="1">
        <v>3.4416060000000003E-4</v>
      </c>
      <c r="MS40">
        <v>0.19204979999999999</v>
      </c>
      <c r="MT40">
        <v>0.55913999999999997</v>
      </c>
      <c r="MU40">
        <v>13.66849</v>
      </c>
      <c r="MV40" s="1">
        <v>3.3322290000000002E-4</v>
      </c>
      <c r="MW40">
        <v>0.18624540000000001</v>
      </c>
      <c r="MX40">
        <v>0.55913500000000005</v>
      </c>
      <c r="MY40">
        <v>13.754160000000001</v>
      </c>
      <c r="MZ40" s="1">
        <v>3.2258809999999999E-4</v>
      </c>
      <c r="NA40">
        <v>0.18054429999999999</v>
      </c>
      <c r="NB40">
        <v>0.55914339999999996</v>
      </c>
      <c r="NC40">
        <v>15.83508</v>
      </c>
      <c r="ND40" s="1">
        <v>3.1250059999999999E-4</v>
      </c>
      <c r="NE40">
        <v>0.1751422</v>
      </c>
      <c r="NF40">
        <v>0.55913159999999995</v>
      </c>
      <c r="NG40">
        <v>19.73067</v>
      </c>
      <c r="NH40" s="1">
        <v>3.026382E-4</v>
      </c>
      <c r="NI40">
        <v>0.16986380000000001</v>
      </c>
      <c r="NJ40">
        <v>0.55913760000000001</v>
      </c>
      <c r="NK40">
        <v>24.409700000000001</v>
      </c>
      <c r="NL40" s="1">
        <v>2.9308930000000001E-4</v>
      </c>
      <c r="NM40">
        <v>0.16473199999999999</v>
      </c>
      <c r="NN40">
        <v>0.5591467</v>
      </c>
      <c r="NO40">
        <v>26.87079</v>
      </c>
      <c r="NP40" s="1">
        <v>2.8413800000000002E-4</v>
      </c>
      <c r="NQ40">
        <v>0.15989909999999999</v>
      </c>
      <c r="NR40">
        <v>0.55914140000000001</v>
      </c>
      <c r="NS40">
        <v>24.90549</v>
      </c>
      <c r="NT40" s="1">
        <v>2.7515379999999999E-4</v>
      </c>
      <c r="NU40">
        <v>0.1550752</v>
      </c>
      <c r="NV40">
        <v>0.55913610000000002</v>
      </c>
      <c r="NW40">
        <v>20.99344</v>
      </c>
      <c r="NX40" s="1">
        <v>2.6644240000000001E-4</v>
      </c>
      <c r="NY40">
        <v>0.1503488</v>
      </c>
      <c r="NZ40">
        <v>0.559141</v>
      </c>
      <c r="OA40">
        <v>16.30498</v>
      </c>
      <c r="OB40" s="1">
        <v>2.5825320000000002E-4</v>
      </c>
      <c r="OC40">
        <v>0.1458826</v>
      </c>
      <c r="OD40">
        <v>0.55914430000000004</v>
      </c>
      <c r="OE40">
        <v>14.456049999999999</v>
      </c>
      <c r="OF40" s="1">
        <v>2.5047870000000002E-4</v>
      </c>
      <c r="OG40">
        <v>0.1416335</v>
      </c>
      <c r="OH40">
        <v>0.5591448</v>
      </c>
      <c r="OI40">
        <v>15.55157</v>
      </c>
      <c r="OJ40" s="1">
        <v>2.4280260000000001E-4</v>
      </c>
      <c r="OK40">
        <v>0.13742589999999999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0.6218515</v>
      </c>
      <c r="G41">
        <v>12.18674</v>
      </c>
      <c r="H41">
        <v>29.435849999999999</v>
      </c>
      <c r="I41">
        <v>9453.3520000000008</v>
      </c>
      <c r="J41">
        <v>0.61696119999999999</v>
      </c>
      <c r="K41">
        <v>11.98742</v>
      </c>
      <c r="L41">
        <v>197.94649999999999</v>
      </c>
      <c r="M41">
        <v>85432.39</v>
      </c>
      <c r="N41">
        <v>0.61394439999999995</v>
      </c>
      <c r="O41">
        <v>12.584059999999999</v>
      </c>
      <c r="P41">
        <v>65.28389</v>
      </c>
      <c r="Q41">
        <v>32632.95</v>
      </c>
      <c r="R41">
        <v>0.61221639999999999</v>
      </c>
      <c r="S41">
        <v>14.30057</v>
      </c>
      <c r="T41">
        <v>7.2908359999999997</v>
      </c>
      <c r="U41">
        <v>3943.2020000000002</v>
      </c>
      <c r="V41">
        <v>0.61125399999999996</v>
      </c>
      <c r="W41">
        <v>15.85952</v>
      </c>
      <c r="X41">
        <v>0.56202580000000002</v>
      </c>
      <c r="Y41">
        <v>311.21069999999997</v>
      </c>
      <c r="Z41">
        <v>0.61075480000000004</v>
      </c>
      <c r="AA41">
        <v>16.08653</v>
      </c>
      <c r="AB41" s="1">
        <v>6.2759190000000006E-2</v>
      </c>
      <c r="AC41">
        <v>31.81372</v>
      </c>
      <c r="AD41">
        <v>0.61049739999999997</v>
      </c>
      <c r="AE41">
        <v>15.232889999999999</v>
      </c>
      <c r="AF41" s="1">
        <v>2.710804E-2</v>
      </c>
      <c r="AG41">
        <v>12.146280000000001</v>
      </c>
      <c r="AH41">
        <v>0.61034140000000003</v>
      </c>
      <c r="AI41">
        <v>13.509320000000001</v>
      </c>
      <c r="AJ41" s="1">
        <v>2.1955280000000001E-2</v>
      </c>
      <c r="AK41">
        <v>9.5979639999999993</v>
      </c>
      <c r="AL41">
        <v>0.60951829999999996</v>
      </c>
      <c r="AM41">
        <v>11.97583</v>
      </c>
      <c r="AN41" s="1">
        <v>1.9604839999999998E-2</v>
      </c>
      <c r="AO41">
        <v>8.5231399999999997</v>
      </c>
      <c r="AP41">
        <v>0.60695829999999995</v>
      </c>
      <c r="AQ41">
        <v>12.81761</v>
      </c>
      <c r="AR41" s="1">
        <v>2.003009E-2</v>
      </c>
      <c r="AS41">
        <v>8.5638729999999992</v>
      </c>
      <c r="AT41">
        <v>0.60276370000000001</v>
      </c>
      <c r="AU41">
        <v>15.844379999999999</v>
      </c>
      <c r="AV41" s="1">
        <v>2.7133170000000002E-2</v>
      </c>
      <c r="AW41">
        <v>11.49892</v>
      </c>
      <c r="AX41">
        <v>0.59754079999999998</v>
      </c>
      <c r="AY41">
        <v>19.848780000000001</v>
      </c>
      <c r="AZ41" s="1">
        <v>3.4196600000000001E-2</v>
      </c>
      <c r="BA41">
        <v>14.747339999999999</v>
      </c>
      <c r="BB41">
        <v>0.59145060000000005</v>
      </c>
      <c r="BC41">
        <v>22.973590000000002</v>
      </c>
      <c r="BD41" s="1">
        <v>3.6484000000000003E-2</v>
      </c>
      <c r="BE41">
        <v>16.011330000000001</v>
      </c>
      <c r="BF41">
        <v>0.58483949999999996</v>
      </c>
      <c r="BG41">
        <v>23.004149999999999</v>
      </c>
      <c r="BH41" s="1">
        <v>3.515103E-2</v>
      </c>
      <c r="BI41">
        <v>15.642720000000001</v>
      </c>
      <c r="BJ41">
        <v>0.5779687</v>
      </c>
      <c r="BK41">
        <v>20.388349999999999</v>
      </c>
      <c r="BL41" s="1">
        <v>3.2266429999999999E-2</v>
      </c>
      <c r="BM41">
        <v>14.52941</v>
      </c>
      <c r="BN41">
        <v>0.57092750000000003</v>
      </c>
      <c r="BO41">
        <v>16.750309999999999</v>
      </c>
      <c r="BP41" s="1">
        <v>2.8764140000000001E-2</v>
      </c>
      <c r="BQ41">
        <v>13.09761</v>
      </c>
      <c r="BR41">
        <v>0.56432260000000001</v>
      </c>
      <c r="BS41">
        <v>13.5464</v>
      </c>
      <c r="BT41" s="1">
        <v>2.5513600000000001E-2</v>
      </c>
      <c r="BU41">
        <v>11.724299999999999</v>
      </c>
      <c r="BV41">
        <v>0.55914600000000003</v>
      </c>
      <c r="BW41">
        <v>12.92182</v>
      </c>
      <c r="BX41" s="1">
        <v>2.2252480000000002E-2</v>
      </c>
      <c r="BY41">
        <v>10.33212</v>
      </c>
      <c r="BZ41">
        <v>0.5557185</v>
      </c>
      <c r="CA41">
        <v>14.1546</v>
      </c>
      <c r="CB41" s="1">
        <v>1.76709E-2</v>
      </c>
      <c r="CC41">
        <v>8.3223629999999993</v>
      </c>
      <c r="CD41">
        <v>0.55366599999999999</v>
      </c>
      <c r="CE41">
        <v>15.90701</v>
      </c>
      <c r="CF41">
        <v>1.2596629999999999E-2</v>
      </c>
      <c r="CG41">
        <v>5.9868249999999996</v>
      </c>
      <c r="CH41">
        <v>0.55252440000000003</v>
      </c>
      <c r="CI41">
        <v>17.20871</v>
      </c>
      <c r="CJ41" s="1">
        <v>8.8000939999999996E-3</v>
      </c>
      <c r="CK41">
        <v>4.1794729999999998</v>
      </c>
      <c r="CL41">
        <v>0.55192350000000001</v>
      </c>
      <c r="CM41">
        <v>16.77253</v>
      </c>
      <c r="CN41" s="1">
        <v>6.54479E-3</v>
      </c>
      <c r="CO41">
        <v>3.0868600000000002</v>
      </c>
      <c r="CP41">
        <v>0.55160799999999999</v>
      </c>
      <c r="CQ41">
        <v>15.312290000000001</v>
      </c>
      <c r="CR41" s="1">
        <v>5.2950590000000004E-3</v>
      </c>
      <c r="CS41">
        <v>2.4791840000000001</v>
      </c>
      <c r="CT41">
        <v>0.55142659999999999</v>
      </c>
      <c r="CU41">
        <v>13.48948</v>
      </c>
      <c r="CV41" s="1">
        <v>4.5816269999999996E-3</v>
      </c>
      <c r="CW41">
        <v>2.133505</v>
      </c>
      <c r="CX41">
        <v>0.55134649999999996</v>
      </c>
      <c r="CY41">
        <v>12.16028</v>
      </c>
      <c r="CZ41" s="1">
        <v>4.1341980000000004E-3</v>
      </c>
      <c r="DA41">
        <v>1.9178740000000001</v>
      </c>
      <c r="DB41">
        <v>0.55130959999999996</v>
      </c>
      <c r="DC41">
        <v>12.892720000000001</v>
      </c>
      <c r="DD41" s="1">
        <v>3.8231269999999999E-3</v>
      </c>
      <c r="DE41">
        <v>1.76902</v>
      </c>
      <c r="DF41">
        <v>0.55128339999999998</v>
      </c>
      <c r="DG41">
        <v>15.871969999999999</v>
      </c>
      <c r="DH41" s="1">
        <v>3.5797450000000001E-3</v>
      </c>
      <c r="DI41">
        <v>1.6530879999999999</v>
      </c>
      <c r="DJ41">
        <v>0.55126580000000003</v>
      </c>
      <c r="DK41">
        <v>21.211490000000001</v>
      </c>
      <c r="DL41" s="1">
        <v>3.3794599999999999E-3</v>
      </c>
      <c r="DM41">
        <v>1.5577110000000001</v>
      </c>
      <c r="DN41">
        <v>0.55126609999999998</v>
      </c>
      <c r="DO41">
        <v>27.51201</v>
      </c>
      <c r="DP41" s="1">
        <v>3.2028590000000002E-3</v>
      </c>
      <c r="DQ41">
        <v>1.4737450000000001</v>
      </c>
      <c r="DR41">
        <v>0.55127789999999999</v>
      </c>
      <c r="DS41">
        <v>30.11084</v>
      </c>
      <c r="DT41" s="1">
        <v>3.0439830000000001E-3</v>
      </c>
      <c r="DU41">
        <v>1.397859</v>
      </c>
      <c r="DV41">
        <v>0.55126960000000003</v>
      </c>
      <c r="DW41">
        <v>28.10614</v>
      </c>
      <c r="DX41" s="1">
        <v>2.898089E-3</v>
      </c>
      <c r="DY41">
        <v>1.3283069999999999</v>
      </c>
      <c r="DZ41">
        <v>0.55126739999999996</v>
      </c>
      <c r="EA41">
        <v>23.237770000000001</v>
      </c>
      <c r="EB41" s="1">
        <v>2.7652060000000001E-3</v>
      </c>
      <c r="EC41">
        <v>1.2643930000000001</v>
      </c>
      <c r="ED41">
        <v>0.55127230000000005</v>
      </c>
      <c r="EE41">
        <v>17.2179</v>
      </c>
      <c r="EF41" s="1">
        <v>2.6409039999999999E-3</v>
      </c>
      <c r="EG41">
        <v>1.2047190000000001</v>
      </c>
      <c r="EH41">
        <v>0.55125029999999997</v>
      </c>
      <c r="EI41">
        <v>13.87243</v>
      </c>
      <c r="EJ41" s="1">
        <v>2.5239049999999999E-3</v>
      </c>
      <c r="EK41">
        <v>1.1485270000000001</v>
      </c>
      <c r="EL41">
        <v>0.55127009999999999</v>
      </c>
      <c r="EM41">
        <v>14.88186</v>
      </c>
      <c r="EN41" s="1">
        <v>2.4123809999999999E-3</v>
      </c>
      <c r="EO41">
        <v>1.0950489999999999</v>
      </c>
      <c r="EP41">
        <v>0.55125060000000004</v>
      </c>
      <c r="EQ41">
        <v>20.034659999999999</v>
      </c>
      <c r="ER41" s="1">
        <v>2.3089429999999999E-3</v>
      </c>
      <c r="ES41">
        <v>1.045696</v>
      </c>
      <c r="ET41">
        <v>0.55127099999999996</v>
      </c>
      <c r="EU41">
        <v>26.011679999999998</v>
      </c>
      <c r="EV41" s="1">
        <v>2.2099939999999998E-3</v>
      </c>
      <c r="EW41">
        <v>0.99902060000000004</v>
      </c>
      <c r="EX41">
        <v>0.55127190000000004</v>
      </c>
      <c r="EY41">
        <v>28.506460000000001</v>
      </c>
      <c r="EZ41" s="1">
        <v>2.1174480000000001E-3</v>
      </c>
      <c r="FA41">
        <v>0.95533710000000005</v>
      </c>
      <c r="FB41">
        <v>0.55126949999999997</v>
      </c>
      <c r="FC41">
        <v>26.91705</v>
      </c>
      <c r="FD41" s="1">
        <v>2.0283300000000001E-3</v>
      </c>
      <c r="FE41">
        <v>0.91367880000000001</v>
      </c>
      <c r="FF41">
        <v>0.55126819999999999</v>
      </c>
      <c r="FG41">
        <v>22.17342</v>
      </c>
      <c r="FH41" s="1">
        <v>1.9433720000000001E-3</v>
      </c>
      <c r="FI41">
        <v>0.87414530000000001</v>
      </c>
      <c r="FJ41">
        <v>0.55127230000000005</v>
      </c>
      <c r="FK41">
        <v>16.559360000000002</v>
      </c>
      <c r="FL41" s="1">
        <v>1.8644079999999999E-3</v>
      </c>
      <c r="FM41">
        <v>0.83745990000000003</v>
      </c>
      <c r="FN41">
        <v>0.55126850000000005</v>
      </c>
      <c r="FO41">
        <v>14.304550000000001</v>
      </c>
      <c r="FP41" s="1">
        <v>1.787468E-3</v>
      </c>
      <c r="FQ41">
        <v>0.80215919999999996</v>
      </c>
      <c r="FR41">
        <v>0.55127250000000005</v>
      </c>
      <c r="FS41">
        <v>15.81692</v>
      </c>
      <c r="FT41" s="1">
        <v>1.7148899999999999E-3</v>
      </c>
      <c r="FU41">
        <v>0.76896469999999995</v>
      </c>
      <c r="FV41">
        <v>0.55126949999999997</v>
      </c>
      <c r="FW41">
        <v>19.084299999999999</v>
      </c>
      <c r="FX41" s="1">
        <v>1.645716E-3</v>
      </c>
      <c r="FY41">
        <v>0.73748579999999997</v>
      </c>
      <c r="FZ41">
        <v>0.55127139999999997</v>
      </c>
      <c r="GA41">
        <v>21.312560000000001</v>
      </c>
      <c r="GB41" s="1">
        <v>1.57979E-3</v>
      </c>
      <c r="GC41">
        <v>0.70754419999999996</v>
      </c>
      <c r="GD41">
        <v>0.55126299999999995</v>
      </c>
      <c r="GE41">
        <v>21.29644</v>
      </c>
      <c r="GF41" s="1">
        <v>1.518756E-3</v>
      </c>
      <c r="GG41">
        <v>0.67992989999999998</v>
      </c>
      <c r="GH41">
        <v>0.55126679999999995</v>
      </c>
      <c r="GI41">
        <v>18.986429999999999</v>
      </c>
      <c r="GJ41" s="1">
        <v>1.459321E-3</v>
      </c>
      <c r="GK41">
        <v>0.65320699999999998</v>
      </c>
      <c r="GL41">
        <v>0.55126889999999995</v>
      </c>
      <c r="GM41">
        <v>15.81232</v>
      </c>
      <c r="GN41" s="1">
        <v>1.403453E-3</v>
      </c>
      <c r="GO41">
        <v>0.62800250000000002</v>
      </c>
      <c r="GP41">
        <v>0.55126419999999998</v>
      </c>
      <c r="GQ41">
        <v>13.3926</v>
      </c>
      <c r="GR41" s="1">
        <v>1.3495499999999999E-3</v>
      </c>
      <c r="GS41">
        <v>0.60384159999999998</v>
      </c>
      <c r="GT41">
        <v>0.55126790000000003</v>
      </c>
      <c r="GU41">
        <v>14.062250000000001</v>
      </c>
      <c r="GV41" s="1">
        <v>1.2973329999999999E-3</v>
      </c>
      <c r="GW41">
        <v>0.58033869999999999</v>
      </c>
      <c r="GX41">
        <v>0.55126949999999997</v>
      </c>
      <c r="GY41">
        <v>17.294260000000001</v>
      </c>
      <c r="GZ41" s="1">
        <v>1.2492720000000001E-3</v>
      </c>
      <c r="HA41">
        <v>0.55879069999999997</v>
      </c>
      <c r="HB41">
        <v>0.55127269999999995</v>
      </c>
      <c r="HC41">
        <v>22.032409999999999</v>
      </c>
      <c r="HD41" s="1">
        <v>1.202882E-3</v>
      </c>
      <c r="HE41">
        <v>0.53799830000000004</v>
      </c>
      <c r="HF41">
        <v>0.55126330000000001</v>
      </c>
      <c r="HG41">
        <v>26.040520000000001</v>
      </c>
      <c r="HH41" s="1">
        <v>1.1581619999999999E-3</v>
      </c>
      <c r="HI41">
        <v>0.51797870000000001</v>
      </c>
      <c r="HJ41">
        <v>0.55127040000000005</v>
      </c>
      <c r="HK41">
        <v>26.117170000000002</v>
      </c>
      <c r="HL41" s="1">
        <v>1.1154019999999999E-3</v>
      </c>
      <c r="HM41">
        <v>0.49884440000000002</v>
      </c>
      <c r="HN41">
        <v>0.55126580000000003</v>
      </c>
      <c r="HO41">
        <v>23.166460000000001</v>
      </c>
      <c r="HP41" s="1">
        <v>1.0742460000000001E-3</v>
      </c>
      <c r="HQ41">
        <v>0.48041689999999998</v>
      </c>
      <c r="HR41">
        <v>0.55126640000000005</v>
      </c>
      <c r="HS41">
        <v>18.767029999999998</v>
      </c>
      <c r="HT41" s="1">
        <v>1.035572E-3</v>
      </c>
      <c r="HU41">
        <v>0.46307549999999997</v>
      </c>
      <c r="HV41">
        <v>0.55127110000000001</v>
      </c>
      <c r="HW41">
        <v>14.8949</v>
      </c>
      <c r="HX41" s="1">
        <v>9.9904360000000001E-4</v>
      </c>
      <c r="HY41">
        <v>0.44671670000000002</v>
      </c>
      <c r="HZ41">
        <v>0.55127110000000001</v>
      </c>
      <c r="IA41">
        <v>15.14676</v>
      </c>
      <c r="IB41" s="1">
        <v>9.6385039999999996E-4</v>
      </c>
      <c r="IC41">
        <v>0.43102970000000002</v>
      </c>
      <c r="ID41">
        <v>0.55125829999999998</v>
      </c>
      <c r="IE41">
        <v>20.40615</v>
      </c>
      <c r="IF41" s="1">
        <v>9.287284E-4</v>
      </c>
      <c r="IG41">
        <v>0.41532730000000001</v>
      </c>
      <c r="IH41">
        <v>0.55126350000000002</v>
      </c>
      <c r="II41">
        <v>28.295739999999999</v>
      </c>
      <c r="IJ41" s="1">
        <v>8.9584310000000004E-4</v>
      </c>
      <c r="IK41">
        <v>0.4005726</v>
      </c>
      <c r="IL41">
        <v>0.55127530000000002</v>
      </c>
      <c r="IM41">
        <v>34.168349999999997</v>
      </c>
      <c r="IN41" s="1">
        <v>8.6513669999999999E-4</v>
      </c>
      <c r="IO41">
        <v>0.38679530000000001</v>
      </c>
      <c r="IP41">
        <v>0.55125780000000002</v>
      </c>
      <c r="IQ41">
        <v>34.627780000000001</v>
      </c>
      <c r="IR41" s="1">
        <v>8.3537919999999999E-4</v>
      </c>
      <c r="IS41">
        <v>0.37352340000000001</v>
      </c>
      <c r="IT41">
        <v>0.55124810000000002</v>
      </c>
      <c r="IU41">
        <v>29.946809999999999</v>
      </c>
      <c r="IV41" s="1">
        <v>8.0684460000000002E-4</v>
      </c>
      <c r="IW41">
        <v>0.36073290000000002</v>
      </c>
      <c r="IX41">
        <v>0.55126889999999995</v>
      </c>
      <c r="IY41">
        <v>22.589700000000001</v>
      </c>
      <c r="IZ41" s="1">
        <v>7.797371E-4</v>
      </c>
      <c r="JA41">
        <v>0.34860580000000002</v>
      </c>
      <c r="JB41">
        <v>0.55127510000000002</v>
      </c>
      <c r="JC41">
        <v>16.159659999999999</v>
      </c>
      <c r="JD41" s="1">
        <v>7.5342200000000001E-4</v>
      </c>
      <c r="JE41">
        <v>0.3368622</v>
      </c>
      <c r="JF41">
        <v>0.55127000000000004</v>
      </c>
      <c r="JG41">
        <v>14.6457</v>
      </c>
      <c r="JH41" s="1">
        <v>7.2839780000000004E-4</v>
      </c>
      <c r="JI41">
        <v>0.32563189999999997</v>
      </c>
      <c r="JJ41">
        <v>0.55125639999999998</v>
      </c>
      <c r="JK41">
        <v>16.494949999999999</v>
      </c>
      <c r="JL41" s="1">
        <v>7.0366600000000004E-4</v>
      </c>
      <c r="JM41">
        <v>0.31478070000000002</v>
      </c>
      <c r="JN41">
        <v>0.55126640000000005</v>
      </c>
      <c r="JO41">
        <v>18.254999999999999</v>
      </c>
      <c r="JP41" s="1">
        <v>6.789872E-4</v>
      </c>
      <c r="JQ41">
        <v>0.30450959999999999</v>
      </c>
      <c r="JR41">
        <v>0.5512608</v>
      </c>
      <c r="JS41">
        <v>18.855599999999999</v>
      </c>
      <c r="JT41" s="1">
        <v>6.5512269999999997E-4</v>
      </c>
      <c r="JU41">
        <v>0.29454340000000001</v>
      </c>
      <c r="JV41">
        <v>0.55127320000000002</v>
      </c>
      <c r="JW41">
        <v>17.831769999999999</v>
      </c>
      <c r="JX41" s="1">
        <v>6.3243510000000002E-4</v>
      </c>
      <c r="JY41">
        <v>0.28501660000000001</v>
      </c>
      <c r="JZ41">
        <v>0.55127409999999999</v>
      </c>
      <c r="KA41">
        <v>15.61679</v>
      </c>
      <c r="KB41" s="1">
        <v>6.1037389999999997E-4</v>
      </c>
      <c r="KC41">
        <v>0.27570020000000001</v>
      </c>
      <c r="KD41">
        <v>0.55126500000000001</v>
      </c>
      <c r="KE41">
        <v>13.80368</v>
      </c>
      <c r="KF41" s="1">
        <v>5.8946789999999997E-4</v>
      </c>
      <c r="KG41">
        <v>0.26681860000000002</v>
      </c>
      <c r="KH41">
        <v>0.55127150000000003</v>
      </c>
      <c r="KI41">
        <v>12.74245</v>
      </c>
      <c r="KJ41" s="1">
        <v>5.69444E-4</v>
      </c>
      <c r="KK41">
        <v>0.25826979999999999</v>
      </c>
      <c r="KL41">
        <v>0.5512591</v>
      </c>
      <c r="KM41">
        <v>13.93305</v>
      </c>
      <c r="KN41" s="1">
        <v>5.5008460000000004E-4</v>
      </c>
      <c r="KO41">
        <v>0.2499788</v>
      </c>
      <c r="KP41">
        <v>0.55125310000000005</v>
      </c>
      <c r="KQ41">
        <v>19.265090000000001</v>
      </c>
      <c r="KR41" s="1">
        <v>5.3160220000000001E-4</v>
      </c>
      <c r="KS41">
        <v>0.24202670000000001</v>
      </c>
      <c r="KT41">
        <v>0.5512705</v>
      </c>
      <c r="KU41">
        <v>27.78884</v>
      </c>
      <c r="KV41" s="1">
        <v>5.1388949999999997E-4</v>
      </c>
      <c r="KW41">
        <v>0.2343827</v>
      </c>
      <c r="KX41">
        <v>0.55126629999999999</v>
      </c>
      <c r="KY41">
        <v>34.76896</v>
      </c>
      <c r="KZ41" s="1">
        <v>4.9672789999999996E-4</v>
      </c>
      <c r="LA41">
        <v>0.2269504</v>
      </c>
      <c r="LB41">
        <v>0.55125789999999997</v>
      </c>
      <c r="LC41">
        <v>36.059649999999998</v>
      </c>
      <c r="LD41" s="1">
        <v>4.8030330000000001E-4</v>
      </c>
      <c r="LE41">
        <v>0.21978500000000001</v>
      </c>
      <c r="LF41">
        <v>0.55127599999999999</v>
      </c>
      <c r="LG41">
        <v>31.78997</v>
      </c>
      <c r="LH41" s="1">
        <v>4.6444630000000003E-4</v>
      </c>
      <c r="LI41">
        <v>0.2128727</v>
      </c>
      <c r="LJ41">
        <v>0.55127020000000004</v>
      </c>
      <c r="LK41">
        <v>24.239000000000001</v>
      </c>
      <c r="LL41" s="1">
        <v>4.490958E-4</v>
      </c>
      <c r="LM41">
        <v>0.206146</v>
      </c>
      <c r="LN41">
        <v>0.55127199999999998</v>
      </c>
      <c r="LO41">
        <v>17.025680000000001</v>
      </c>
      <c r="LP41" s="1">
        <v>4.344269E-4</v>
      </c>
      <c r="LQ41">
        <v>0.19970360000000001</v>
      </c>
      <c r="LR41">
        <v>0.55126830000000004</v>
      </c>
      <c r="LS41">
        <v>14.23699</v>
      </c>
      <c r="LT41" s="1">
        <v>4.2033210000000002E-4</v>
      </c>
      <c r="LU41">
        <v>0.19348299999999999</v>
      </c>
      <c r="LV41">
        <v>0.55126050000000004</v>
      </c>
      <c r="LW41">
        <v>15.630710000000001</v>
      </c>
      <c r="LX41" s="1">
        <v>4.070511E-4</v>
      </c>
      <c r="LY41">
        <v>0.18761820000000001</v>
      </c>
      <c r="LZ41">
        <v>0.55126660000000005</v>
      </c>
      <c r="MA41">
        <v>18.156610000000001</v>
      </c>
      <c r="MB41" s="1">
        <v>3.9414680000000001E-4</v>
      </c>
      <c r="MC41">
        <v>0.18192530000000001</v>
      </c>
      <c r="MD41">
        <v>0.55125919999999995</v>
      </c>
      <c r="ME41">
        <v>20.33981</v>
      </c>
      <c r="MF41" s="1">
        <v>3.8135689999999999E-4</v>
      </c>
      <c r="MG41">
        <v>0.17626230000000001</v>
      </c>
      <c r="MH41">
        <v>0.55127179999999998</v>
      </c>
      <c r="MI41">
        <v>20.81785</v>
      </c>
      <c r="MJ41" s="1">
        <v>3.6894480000000001E-4</v>
      </c>
      <c r="MK41">
        <v>0.17075679999999999</v>
      </c>
      <c r="ML41">
        <v>0.55126850000000005</v>
      </c>
      <c r="MM41">
        <v>18.841249999999999</v>
      </c>
      <c r="MN41" s="1">
        <v>3.5709380000000001E-4</v>
      </c>
      <c r="MO41">
        <v>0.16550999999999999</v>
      </c>
      <c r="MP41">
        <v>0.55126019999999998</v>
      </c>
      <c r="MQ41">
        <v>16.24042</v>
      </c>
      <c r="MR41" s="1">
        <v>3.4597540000000002E-4</v>
      </c>
      <c r="MS41">
        <v>0.1605975</v>
      </c>
      <c r="MT41">
        <v>0.55126739999999996</v>
      </c>
      <c r="MU41">
        <v>14.03687</v>
      </c>
      <c r="MV41" s="1">
        <v>3.3503960000000002E-4</v>
      </c>
      <c r="MW41">
        <v>0.15577179999999999</v>
      </c>
      <c r="MX41">
        <v>0.55126679999999995</v>
      </c>
      <c r="MY41">
        <v>13.91005</v>
      </c>
      <c r="MZ41" s="1">
        <v>3.2430589999999997E-4</v>
      </c>
      <c r="NA41">
        <v>0.15098729999999999</v>
      </c>
      <c r="NB41">
        <v>0.55127199999999998</v>
      </c>
      <c r="NC41">
        <v>15.847910000000001</v>
      </c>
      <c r="ND41" s="1">
        <v>3.141574E-4</v>
      </c>
      <c r="NE41">
        <v>0.14646429999999999</v>
      </c>
      <c r="NF41">
        <v>0.55126629999999999</v>
      </c>
      <c r="NG41">
        <v>19.6387</v>
      </c>
      <c r="NH41" s="1">
        <v>3.0425370000000001E-4</v>
      </c>
      <c r="NI41">
        <v>0.1420545</v>
      </c>
      <c r="NJ41">
        <v>0.55126580000000003</v>
      </c>
      <c r="NK41">
        <v>24.403469999999999</v>
      </c>
      <c r="NL41" s="1">
        <v>2.9464340000000001E-4</v>
      </c>
      <c r="NM41">
        <v>0.13776250000000001</v>
      </c>
      <c r="NN41">
        <v>0.55127409999999999</v>
      </c>
      <c r="NO41">
        <v>26.893969999999999</v>
      </c>
      <c r="NP41" s="1">
        <v>2.8560340000000002E-4</v>
      </c>
      <c r="NQ41">
        <v>0.13369909999999999</v>
      </c>
      <c r="NR41">
        <v>0.5512707</v>
      </c>
      <c r="NS41">
        <v>25.30339</v>
      </c>
      <c r="NT41" s="1">
        <v>2.766504E-4</v>
      </c>
      <c r="NU41">
        <v>0.12969929999999999</v>
      </c>
      <c r="NV41">
        <v>0.55126399999999998</v>
      </c>
      <c r="NW41">
        <v>21.660689999999999</v>
      </c>
      <c r="NX41" s="1">
        <v>2.6785680000000002E-4</v>
      </c>
      <c r="NY41">
        <v>0.12573480000000001</v>
      </c>
      <c r="NZ41">
        <v>0.5512707</v>
      </c>
      <c r="OA41">
        <v>17.07178</v>
      </c>
      <c r="OB41" s="1">
        <v>2.5959870000000001E-4</v>
      </c>
      <c r="OC41">
        <v>0.1219869</v>
      </c>
      <c r="OD41">
        <v>0.55126940000000002</v>
      </c>
      <c r="OE41">
        <v>14.89514</v>
      </c>
      <c r="OF41" s="1">
        <v>2.5177899999999999E-4</v>
      </c>
      <c r="OG41">
        <v>0.1184287</v>
      </c>
      <c r="OH41">
        <v>0.55125420000000003</v>
      </c>
      <c r="OI41">
        <v>15.514390000000001</v>
      </c>
      <c r="OJ41" s="1">
        <v>2.4406889999999999E-4</v>
      </c>
      <c r="OK41">
        <v>0.1149167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0.55685700000000005</v>
      </c>
      <c r="G42">
        <v>12.4131</v>
      </c>
      <c r="H42">
        <v>15.77514</v>
      </c>
      <c r="I42">
        <v>5105.732</v>
      </c>
      <c r="J42">
        <v>0.55290340000000004</v>
      </c>
      <c r="K42">
        <v>12.05542</v>
      </c>
      <c r="L42">
        <v>193.7876</v>
      </c>
      <c r="M42">
        <v>80339.59</v>
      </c>
      <c r="N42">
        <v>0.5501547</v>
      </c>
      <c r="O42">
        <v>12.56879</v>
      </c>
      <c r="P42">
        <v>83.555090000000007</v>
      </c>
      <c r="Q42">
        <v>39108.11</v>
      </c>
      <c r="R42">
        <v>0.54852409999999996</v>
      </c>
      <c r="S42">
        <v>14.30341</v>
      </c>
      <c r="T42">
        <v>10.719939999999999</v>
      </c>
      <c r="U42">
        <v>5318.1440000000002</v>
      </c>
      <c r="V42">
        <v>0.54762069999999996</v>
      </c>
      <c r="W42">
        <v>15.89437</v>
      </c>
      <c r="X42">
        <v>0.8630217</v>
      </c>
      <c r="Y42">
        <v>436.45659999999998</v>
      </c>
      <c r="Z42">
        <v>0.54715530000000001</v>
      </c>
      <c r="AA42">
        <v>16.115469999999998</v>
      </c>
      <c r="AB42" s="1">
        <v>8.3488809999999997E-2</v>
      </c>
      <c r="AC42">
        <v>40.265529999999998</v>
      </c>
      <c r="AD42">
        <v>0.54692050000000003</v>
      </c>
      <c r="AE42">
        <v>15.35253</v>
      </c>
      <c r="AF42" s="1">
        <v>2.8901639999999999E-2</v>
      </c>
      <c r="AG42">
        <v>12.66084</v>
      </c>
      <c r="AH42">
        <v>0.54679390000000005</v>
      </c>
      <c r="AI42">
        <v>13.708399999999999</v>
      </c>
      <c r="AJ42" s="1">
        <v>2.2425250000000001E-2</v>
      </c>
      <c r="AK42">
        <v>9.5900809999999996</v>
      </c>
      <c r="AL42">
        <v>0.54615009999999997</v>
      </c>
      <c r="AM42">
        <v>12.166539999999999</v>
      </c>
      <c r="AN42" s="1">
        <v>1.986893E-2</v>
      </c>
      <c r="AO42">
        <v>8.4541509999999995</v>
      </c>
      <c r="AP42">
        <v>0.54409079999999999</v>
      </c>
      <c r="AQ42">
        <v>12.892329999999999</v>
      </c>
      <c r="AR42" s="1">
        <v>1.963606E-2</v>
      </c>
      <c r="AS42">
        <v>8.2649039999999996</v>
      </c>
      <c r="AT42">
        <v>0.54065439999999998</v>
      </c>
      <c r="AU42">
        <v>15.82709</v>
      </c>
      <c r="AV42" s="1">
        <v>2.5939380000000001E-2</v>
      </c>
      <c r="AW42">
        <v>10.81922</v>
      </c>
      <c r="AX42">
        <v>0.53634199999999999</v>
      </c>
      <c r="AY42">
        <v>19.799810000000001</v>
      </c>
      <c r="AZ42" s="1">
        <v>3.3416349999999997E-2</v>
      </c>
      <c r="BA42">
        <v>14.12623</v>
      </c>
      <c r="BB42">
        <v>0.53126470000000003</v>
      </c>
      <c r="BC42">
        <v>22.983260000000001</v>
      </c>
      <c r="BD42">
        <v>3.6355480000000003E-2</v>
      </c>
      <c r="BE42">
        <v>15.599679999999999</v>
      </c>
      <c r="BF42">
        <v>0.52567629999999999</v>
      </c>
      <c r="BG42">
        <v>23.166609999999999</v>
      </c>
      <c r="BH42" s="1">
        <v>3.540923E-2</v>
      </c>
      <c r="BI42">
        <v>15.3833</v>
      </c>
      <c r="BJ42">
        <v>0.51985749999999997</v>
      </c>
      <c r="BK42">
        <v>20.747589999999999</v>
      </c>
      <c r="BL42" s="1">
        <v>3.2680460000000001E-2</v>
      </c>
      <c r="BM42">
        <v>14.34985</v>
      </c>
      <c r="BN42">
        <v>0.51387329999999998</v>
      </c>
      <c r="BO42">
        <v>17.184799999999999</v>
      </c>
      <c r="BP42" s="1">
        <v>2.9228009999999999E-2</v>
      </c>
      <c r="BQ42">
        <v>12.96777</v>
      </c>
      <c r="BR42">
        <v>0.50817219999999996</v>
      </c>
      <c r="BS42">
        <v>13.889989999999999</v>
      </c>
      <c r="BT42">
        <v>2.5931599999999999E-2</v>
      </c>
      <c r="BU42">
        <v>11.60643</v>
      </c>
      <c r="BV42">
        <v>0.50361500000000003</v>
      </c>
      <c r="BW42">
        <v>13.09511</v>
      </c>
      <c r="BX42" s="1">
        <v>2.2756019999999998E-2</v>
      </c>
      <c r="BY42">
        <v>10.27552</v>
      </c>
      <c r="BZ42">
        <v>0.50053360000000002</v>
      </c>
      <c r="CA42">
        <v>14.13921</v>
      </c>
      <c r="CB42" s="1">
        <v>1.8408219999999999E-2</v>
      </c>
      <c r="CC42">
        <v>8.4071719999999992</v>
      </c>
      <c r="CD42">
        <v>0.49866539999999998</v>
      </c>
      <c r="CE42">
        <v>15.92511</v>
      </c>
      <c r="CF42" s="1">
        <v>1.3302649999999999E-2</v>
      </c>
      <c r="CG42">
        <v>6.1233610000000001</v>
      </c>
      <c r="CH42">
        <v>0.49760949999999998</v>
      </c>
      <c r="CI42">
        <v>17.166149999999998</v>
      </c>
      <c r="CJ42" s="1">
        <v>9.2728299999999993E-3</v>
      </c>
      <c r="CK42">
        <v>4.270092</v>
      </c>
      <c r="CL42">
        <v>0.4970464</v>
      </c>
      <c r="CM42">
        <v>16.911269999999998</v>
      </c>
      <c r="CN42" s="1">
        <v>6.814563E-3</v>
      </c>
      <c r="CO42">
        <v>3.1225100000000001</v>
      </c>
      <c r="CP42">
        <v>0.49674879999999999</v>
      </c>
      <c r="CQ42">
        <v>15.493639999999999</v>
      </c>
      <c r="CR42" s="1">
        <v>5.4444569999999998E-3</v>
      </c>
      <c r="CS42">
        <v>2.4806029999999999</v>
      </c>
      <c r="CT42">
        <v>0.4965986</v>
      </c>
      <c r="CU42">
        <v>13.712680000000001</v>
      </c>
      <c r="CV42" s="1">
        <v>4.6702530000000001E-3</v>
      </c>
      <c r="CW42">
        <v>2.1183519999999998</v>
      </c>
      <c r="CX42">
        <v>0.49652190000000002</v>
      </c>
      <c r="CY42">
        <v>12.3324</v>
      </c>
      <c r="CZ42" s="1">
        <v>4.1919599999999998E-3</v>
      </c>
      <c r="DA42">
        <v>1.8953199999999999</v>
      </c>
      <c r="DB42">
        <v>0.49647239999999998</v>
      </c>
      <c r="DC42">
        <v>12.98094</v>
      </c>
      <c r="DD42" s="1">
        <v>3.8654599999999998E-3</v>
      </c>
      <c r="DE42">
        <v>1.7437039999999999</v>
      </c>
      <c r="DF42">
        <v>0.49646879999999999</v>
      </c>
      <c r="DG42">
        <v>15.896240000000001</v>
      </c>
      <c r="DH42" s="1">
        <v>3.6138350000000001E-3</v>
      </c>
      <c r="DI42">
        <v>1.6272390000000001</v>
      </c>
      <c r="DJ42">
        <v>0.4964382</v>
      </c>
      <c r="DK42">
        <v>21.221589999999999</v>
      </c>
      <c r="DL42" s="1">
        <v>3.4083210000000002E-3</v>
      </c>
      <c r="DM42">
        <v>1.531998</v>
      </c>
      <c r="DN42">
        <v>0.49642740000000002</v>
      </c>
      <c r="DO42">
        <v>27.511810000000001</v>
      </c>
      <c r="DP42" s="1">
        <v>3.2290219999999998E-3</v>
      </c>
      <c r="DQ42">
        <v>1.448949</v>
      </c>
      <c r="DR42">
        <v>0.49643009999999999</v>
      </c>
      <c r="DS42">
        <v>30.113659999999999</v>
      </c>
      <c r="DT42" s="1">
        <v>3.067452E-3</v>
      </c>
      <c r="DU42">
        <v>1.3737999999999999</v>
      </c>
      <c r="DV42">
        <v>0.49642009999999998</v>
      </c>
      <c r="DW42">
        <v>28.46988</v>
      </c>
      <c r="DX42" s="1">
        <v>2.9200430000000002E-3</v>
      </c>
      <c r="DY42">
        <v>1.305283</v>
      </c>
      <c r="DZ42">
        <v>0.49643530000000002</v>
      </c>
      <c r="EA42">
        <v>23.925409999999999</v>
      </c>
      <c r="EB42" s="1">
        <v>2.785329E-3</v>
      </c>
      <c r="EC42">
        <v>1.242151</v>
      </c>
      <c r="ED42">
        <v>0.49644139999999998</v>
      </c>
      <c r="EE42">
        <v>17.96067</v>
      </c>
      <c r="EF42" s="1">
        <v>2.6600030000000002E-3</v>
      </c>
      <c r="EG42">
        <v>1.1834789999999999</v>
      </c>
      <c r="EH42">
        <v>0.49643389999999998</v>
      </c>
      <c r="EI42">
        <v>14.266349999999999</v>
      </c>
      <c r="EJ42" s="1">
        <v>2.5417690000000001E-3</v>
      </c>
      <c r="EK42">
        <v>1.128104</v>
      </c>
      <c r="EL42">
        <v>0.49643989999999999</v>
      </c>
      <c r="EM42">
        <v>15.04871</v>
      </c>
      <c r="EN42" s="1">
        <v>2.4295060000000001E-3</v>
      </c>
      <c r="EO42">
        <v>1.075634</v>
      </c>
      <c r="EP42">
        <v>0.4964423</v>
      </c>
      <c r="EQ42">
        <v>20.072120000000002</v>
      </c>
      <c r="ER42" s="1">
        <v>2.3246669999999999E-3</v>
      </c>
      <c r="ES42">
        <v>1.0268619999999999</v>
      </c>
      <c r="ET42">
        <v>0.4964403</v>
      </c>
      <c r="EU42">
        <v>25.967970000000001</v>
      </c>
      <c r="EV42">
        <v>2.2250059999999999E-3</v>
      </c>
      <c r="EW42">
        <v>0.98103790000000002</v>
      </c>
      <c r="EX42">
        <v>0.49644070000000001</v>
      </c>
      <c r="EY42">
        <v>28.421759999999999</v>
      </c>
      <c r="EZ42" s="1">
        <v>2.1315209999999999E-3</v>
      </c>
      <c r="FA42">
        <v>0.93802509999999995</v>
      </c>
      <c r="FB42">
        <v>0.49643589999999999</v>
      </c>
      <c r="FC42">
        <v>27.245840000000001</v>
      </c>
      <c r="FD42" s="1">
        <v>2.0418860000000001E-3</v>
      </c>
      <c r="FE42">
        <v>0.89714249999999995</v>
      </c>
      <c r="FF42">
        <v>0.49641940000000001</v>
      </c>
      <c r="FG42">
        <v>22.844380000000001</v>
      </c>
      <c r="FH42" s="1">
        <v>1.9560469999999998E-3</v>
      </c>
      <c r="FI42">
        <v>0.85821440000000004</v>
      </c>
      <c r="FJ42">
        <v>0.49645060000000002</v>
      </c>
      <c r="FK42">
        <v>17.262969999999999</v>
      </c>
      <c r="FL42" s="1">
        <v>1.8763E-3</v>
      </c>
      <c r="FM42">
        <v>0.8220845</v>
      </c>
      <c r="FN42">
        <v>0.49643520000000002</v>
      </c>
      <c r="FO42">
        <v>14.66595</v>
      </c>
      <c r="FP42" s="1">
        <v>1.7990110000000001E-3</v>
      </c>
      <c r="FQ42">
        <v>0.78748549999999995</v>
      </c>
      <c r="FR42">
        <v>0.49644159999999998</v>
      </c>
      <c r="FS42">
        <v>15.884550000000001</v>
      </c>
      <c r="FT42" s="1">
        <v>1.725578E-3</v>
      </c>
      <c r="FU42">
        <v>0.75476259999999995</v>
      </c>
      <c r="FV42">
        <v>0.49643929999999997</v>
      </c>
      <c r="FW42">
        <v>19.03837</v>
      </c>
      <c r="FX42" s="1">
        <v>1.655985E-3</v>
      </c>
      <c r="FY42">
        <v>0.72385969999999999</v>
      </c>
      <c r="FZ42">
        <v>0.4964404</v>
      </c>
      <c r="GA42">
        <v>21.30452</v>
      </c>
      <c r="GB42" s="1">
        <v>1.5894699999999999E-3</v>
      </c>
      <c r="GC42">
        <v>0.69441560000000002</v>
      </c>
      <c r="GD42">
        <v>0.49643219999999999</v>
      </c>
      <c r="GE42">
        <v>21.4438</v>
      </c>
      <c r="GF42" s="1">
        <v>1.527743E-3</v>
      </c>
      <c r="GG42">
        <v>0.66717519999999997</v>
      </c>
      <c r="GH42">
        <v>0.49643419999999999</v>
      </c>
      <c r="GI42">
        <v>19.320930000000001</v>
      </c>
      <c r="GJ42" s="1">
        <v>1.468065E-3</v>
      </c>
      <c r="GK42">
        <v>0.64100389999999996</v>
      </c>
      <c r="GL42">
        <v>0.49643559999999998</v>
      </c>
      <c r="GM42">
        <v>16.185189999999999</v>
      </c>
      <c r="GN42" s="1">
        <v>1.4116039999999999E-3</v>
      </c>
      <c r="GO42">
        <v>0.61617060000000001</v>
      </c>
      <c r="GP42">
        <v>0.4964324</v>
      </c>
      <c r="GQ42">
        <v>13.684659999999999</v>
      </c>
      <c r="GR42" s="1">
        <v>1.3575950000000001E-3</v>
      </c>
      <c r="GS42">
        <v>0.59253290000000003</v>
      </c>
      <c r="GT42">
        <v>0.496444</v>
      </c>
      <c r="GU42">
        <v>14.243510000000001</v>
      </c>
      <c r="GV42" s="1">
        <v>1.304873E-3</v>
      </c>
      <c r="GW42">
        <v>0.56941969999999997</v>
      </c>
      <c r="GX42">
        <v>0.49643920000000002</v>
      </c>
      <c r="GY42">
        <v>17.28105</v>
      </c>
      <c r="GZ42" s="1">
        <v>1.2562879999999999E-3</v>
      </c>
      <c r="HA42">
        <v>0.54817150000000003</v>
      </c>
      <c r="HB42">
        <v>0.49644139999999998</v>
      </c>
      <c r="HC42">
        <v>22.02628</v>
      </c>
      <c r="HD42" s="1">
        <v>1.2097399999999999E-3</v>
      </c>
      <c r="HE42">
        <v>0.52781250000000002</v>
      </c>
      <c r="HF42">
        <v>0.49643199999999998</v>
      </c>
      <c r="HG42">
        <v>25.999099999999999</v>
      </c>
      <c r="HH42" s="1">
        <v>1.1646899999999999E-3</v>
      </c>
      <c r="HI42">
        <v>0.50814559999999998</v>
      </c>
      <c r="HJ42">
        <v>0.4964363</v>
      </c>
      <c r="HK42">
        <v>26.306509999999999</v>
      </c>
      <c r="HL42" s="1">
        <v>1.121679E-3</v>
      </c>
      <c r="HM42">
        <v>0.48936600000000002</v>
      </c>
      <c r="HN42">
        <v>0.49641750000000001</v>
      </c>
      <c r="HO42">
        <v>23.602920000000001</v>
      </c>
      <c r="HP42" s="1">
        <v>1.0802299999999999E-3</v>
      </c>
      <c r="HQ42">
        <v>0.4712713</v>
      </c>
      <c r="HR42">
        <v>0.49643399999999999</v>
      </c>
      <c r="HS42">
        <v>19.33662</v>
      </c>
      <c r="HT42" s="1">
        <v>1.0412010000000001E-3</v>
      </c>
      <c r="HU42">
        <v>0.45420529999999998</v>
      </c>
      <c r="HV42">
        <v>0.49644100000000002</v>
      </c>
      <c r="HW42">
        <v>15.372540000000001</v>
      </c>
      <c r="HX42" s="1">
        <v>1.004324E-3</v>
      </c>
      <c r="HY42">
        <v>0.43811050000000001</v>
      </c>
      <c r="HZ42">
        <v>0.49644090000000002</v>
      </c>
      <c r="IA42">
        <v>15.41559</v>
      </c>
      <c r="IB42" s="1">
        <v>9.6910620000000003E-4</v>
      </c>
      <c r="IC42">
        <v>0.42277540000000002</v>
      </c>
      <c r="ID42">
        <v>0.49644240000000001</v>
      </c>
      <c r="IE42">
        <v>20.4983</v>
      </c>
      <c r="IF42" s="1">
        <v>9.3387959999999997E-4</v>
      </c>
      <c r="IG42">
        <v>0.40740710000000002</v>
      </c>
      <c r="IH42">
        <v>0.4964324</v>
      </c>
      <c r="II42">
        <v>28.242920000000002</v>
      </c>
      <c r="IJ42" s="1">
        <v>9.0056290000000002E-4</v>
      </c>
      <c r="IK42">
        <v>0.39284790000000003</v>
      </c>
      <c r="IL42">
        <v>0.49644830000000001</v>
      </c>
      <c r="IM42">
        <v>34.075470000000003</v>
      </c>
      <c r="IN42" s="1">
        <v>8.6965239999999997E-4</v>
      </c>
      <c r="IO42">
        <v>0.37931900000000002</v>
      </c>
      <c r="IP42">
        <v>0.49644240000000001</v>
      </c>
      <c r="IQ42">
        <v>34.846200000000003</v>
      </c>
      <c r="IR42" s="1">
        <v>8.3973200000000004E-4</v>
      </c>
      <c r="IS42">
        <v>0.36629729999999999</v>
      </c>
      <c r="IT42">
        <v>0.49643219999999999</v>
      </c>
      <c r="IU42">
        <v>30.683260000000001</v>
      </c>
      <c r="IV42" s="1">
        <v>8.1099380000000003E-4</v>
      </c>
      <c r="IW42">
        <v>0.3537303</v>
      </c>
      <c r="IX42">
        <v>0.49643900000000002</v>
      </c>
      <c r="IY42">
        <v>23.526340000000001</v>
      </c>
      <c r="IZ42" s="1">
        <v>7.8372030000000001E-4</v>
      </c>
      <c r="JA42">
        <v>0.3418351</v>
      </c>
      <c r="JB42">
        <v>0.49644280000000002</v>
      </c>
      <c r="JC42">
        <v>16.866630000000001</v>
      </c>
      <c r="JD42" s="1">
        <v>7.5727740000000002E-4</v>
      </c>
      <c r="JE42">
        <v>0.3303238</v>
      </c>
      <c r="JF42">
        <v>0.49643949999999998</v>
      </c>
      <c r="JG42">
        <v>14.98363</v>
      </c>
      <c r="JH42" s="1">
        <v>7.3204059999999998E-4</v>
      </c>
      <c r="JI42">
        <v>0.3192759</v>
      </c>
      <c r="JJ42">
        <v>0.49643219999999999</v>
      </c>
      <c r="JK42">
        <v>16.47383</v>
      </c>
      <c r="JL42" s="1">
        <v>7.0722679999999998E-4</v>
      </c>
      <c r="JM42">
        <v>0.30865009999999998</v>
      </c>
      <c r="JN42">
        <v>0.49643399999999999</v>
      </c>
      <c r="JO42">
        <v>18.231390000000001</v>
      </c>
      <c r="JP42" s="1">
        <v>6.8236809999999996E-4</v>
      </c>
      <c r="JQ42">
        <v>0.29855660000000001</v>
      </c>
      <c r="JR42">
        <v>0.49643559999999998</v>
      </c>
      <c r="JS42">
        <v>18.88869</v>
      </c>
      <c r="JT42" s="1">
        <v>6.5836050000000004E-4</v>
      </c>
      <c r="JU42">
        <v>0.28877639999999999</v>
      </c>
      <c r="JV42">
        <v>0.49644159999999998</v>
      </c>
      <c r="JW42">
        <v>18.077249999999999</v>
      </c>
      <c r="JX42" s="1">
        <v>6.3553229999999995E-4</v>
      </c>
      <c r="JY42">
        <v>0.2794297</v>
      </c>
      <c r="JZ42">
        <v>0.49644729999999998</v>
      </c>
      <c r="KA42">
        <v>15.89207</v>
      </c>
      <c r="KB42" s="1">
        <v>6.1341819999999997E-4</v>
      </c>
      <c r="KC42">
        <v>0.27031749999999999</v>
      </c>
      <c r="KD42">
        <v>0.49641669999999999</v>
      </c>
      <c r="KE42">
        <v>13.991009999999999</v>
      </c>
      <c r="KF42" s="1">
        <v>5.9232459999999996E-4</v>
      </c>
      <c r="KG42">
        <v>0.26157530000000001</v>
      </c>
      <c r="KH42">
        <v>0.49643730000000003</v>
      </c>
      <c r="KI42">
        <v>12.876480000000001</v>
      </c>
      <c r="KJ42" s="1">
        <v>5.7219750000000005E-4</v>
      </c>
      <c r="KK42">
        <v>0.25319140000000001</v>
      </c>
      <c r="KL42">
        <v>0.49643949999999998</v>
      </c>
      <c r="KM42">
        <v>14.05799</v>
      </c>
      <c r="KN42" s="1">
        <v>5.5277530000000003E-4</v>
      </c>
      <c r="KO42">
        <v>0.2450716</v>
      </c>
      <c r="KP42">
        <v>0.4964363</v>
      </c>
      <c r="KQ42">
        <v>19.358979999999999</v>
      </c>
      <c r="KR42" s="1">
        <v>5.3414079999999995E-4</v>
      </c>
      <c r="KS42">
        <v>0.2372544</v>
      </c>
      <c r="KT42">
        <v>0.49644569999999999</v>
      </c>
      <c r="KU42">
        <v>27.788250000000001</v>
      </c>
      <c r="KV42" s="1">
        <v>5.163775E-4</v>
      </c>
      <c r="KW42">
        <v>0.22977310000000001</v>
      </c>
      <c r="KX42">
        <v>0.49641819999999998</v>
      </c>
      <c r="KY42">
        <v>34.614330000000002</v>
      </c>
      <c r="KZ42" s="1">
        <v>4.9911469999999996E-4</v>
      </c>
      <c r="LA42">
        <v>0.22248219999999999</v>
      </c>
      <c r="LB42">
        <v>0.49644149999999998</v>
      </c>
      <c r="LC42">
        <v>36.167079999999999</v>
      </c>
      <c r="LD42" s="1">
        <v>4.8259639999999999E-4</v>
      </c>
      <c r="LE42">
        <v>0.21545130000000001</v>
      </c>
      <c r="LF42">
        <v>0.496444</v>
      </c>
      <c r="LG42">
        <v>32.467179999999999</v>
      </c>
      <c r="LH42" s="1">
        <v>4.6667900000000001E-4</v>
      </c>
      <c r="LI42">
        <v>0.20868390000000001</v>
      </c>
      <c r="LJ42">
        <v>0.49642059999999999</v>
      </c>
      <c r="LK42">
        <v>25.230869999999999</v>
      </c>
      <c r="LL42" s="1">
        <v>4.5123130000000001E-4</v>
      </c>
      <c r="LM42">
        <v>0.2020795</v>
      </c>
      <c r="LN42">
        <v>0.49644090000000002</v>
      </c>
      <c r="LO42">
        <v>17.816469999999999</v>
      </c>
      <c r="LP42" s="1">
        <v>4.3649139999999998E-4</v>
      </c>
      <c r="LQ42">
        <v>0.19576250000000001</v>
      </c>
      <c r="LR42">
        <v>0.49643870000000001</v>
      </c>
      <c r="LS42">
        <v>14.59586</v>
      </c>
      <c r="LT42" s="1">
        <v>4.2229790000000001E-4</v>
      </c>
      <c r="LU42">
        <v>0.18965679999999999</v>
      </c>
      <c r="LV42">
        <v>0.49643019999999999</v>
      </c>
      <c r="LW42">
        <v>15.7096</v>
      </c>
      <c r="LX42" s="1">
        <v>4.089079E-4</v>
      </c>
      <c r="LY42">
        <v>0.18388499999999999</v>
      </c>
      <c r="LZ42">
        <v>0.49641780000000002</v>
      </c>
      <c r="MA42">
        <v>18.078430000000001</v>
      </c>
      <c r="MB42" s="1">
        <v>3.959829E-4</v>
      </c>
      <c r="MC42">
        <v>0.1783187</v>
      </c>
      <c r="MD42">
        <v>0.49643710000000002</v>
      </c>
      <c r="ME42">
        <v>20.375800000000002</v>
      </c>
      <c r="MF42" s="1">
        <v>3.831633E-4</v>
      </c>
      <c r="MG42">
        <v>0.17278289999999999</v>
      </c>
      <c r="MH42">
        <v>0.49644129999999997</v>
      </c>
      <c r="MI42">
        <v>20.913609999999998</v>
      </c>
      <c r="MJ42" s="1">
        <v>3.7069160000000002E-4</v>
      </c>
      <c r="MK42">
        <v>0.1673867</v>
      </c>
      <c r="ML42">
        <v>0.49643870000000001</v>
      </c>
      <c r="MM42">
        <v>19.13008</v>
      </c>
      <c r="MN42" s="1">
        <v>3.5872399999999999E-4</v>
      </c>
      <c r="MO42">
        <v>0.1622208</v>
      </c>
      <c r="MP42">
        <v>0.49642989999999998</v>
      </c>
      <c r="MQ42">
        <v>16.536899999999999</v>
      </c>
      <c r="MR42" s="1">
        <v>3.4753490000000002E-4</v>
      </c>
      <c r="MS42">
        <v>0.1573937</v>
      </c>
      <c r="MT42">
        <v>0.4964189</v>
      </c>
      <c r="MU42">
        <v>14.32973</v>
      </c>
      <c r="MV42" s="1">
        <v>3.365916E-4</v>
      </c>
      <c r="MW42">
        <v>0.15268029999999999</v>
      </c>
      <c r="MX42">
        <v>0.49643470000000001</v>
      </c>
      <c r="MY42">
        <v>14.077590000000001</v>
      </c>
      <c r="MZ42" s="1">
        <v>3.2579190000000001E-4</v>
      </c>
      <c r="NA42">
        <v>0.1479866</v>
      </c>
      <c r="NB42">
        <v>0.49644100000000002</v>
      </c>
      <c r="NC42">
        <v>15.893689999999999</v>
      </c>
      <c r="ND42" s="1">
        <v>3.1558189999999998E-4</v>
      </c>
      <c r="NE42">
        <v>0.14354810000000001</v>
      </c>
      <c r="NF42">
        <v>0.49643710000000002</v>
      </c>
      <c r="NG42">
        <v>19.62651</v>
      </c>
      <c r="NH42" s="1">
        <v>3.0564539999999998E-4</v>
      </c>
      <c r="NI42">
        <v>0.13922880000000001</v>
      </c>
      <c r="NJ42">
        <v>0.49641770000000002</v>
      </c>
      <c r="NK42">
        <v>24.430630000000001</v>
      </c>
      <c r="NL42" s="1">
        <v>2.959843E-4</v>
      </c>
      <c r="NM42">
        <v>0.13502120000000001</v>
      </c>
      <c r="NN42">
        <v>0.4964422</v>
      </c>
      <c r="NO42">
        <v>26.9102</v>
      </c>
      <c r="NP42" s="1">
        <v>2.868654E-4</v>
      </c>
      <c r="NQ42">
        <v>0.13102320000000001</v>
      </c>
      <c r="NR42">
        <v>0.4964401</v>
      </c>
      <c r="NS42">
        <v>25.56711</v>
      </c>
      <c r="NT42" s="1">
        <v>2.7793449999999998E-4</v>
      </c>
      <c r="NU42">
        <v>0.12712809999999999</v>
      </c>
      <c r="NV42">
        <v>0.49643219999999999</v>
      </c>
      <c r="NW42">
        <v>22.144970000000001</v>
      </c>
      <c r="NX42" s="1">
        <v>2.6908189999999999E-4</v>
      </c>
      <c r="NY42">
        <v>0.1232347</v>
      </c>
      <c r="NZ42">
        <v>0.49643660000000001</v>
      </c>
      <c r="OA42">
        <v>17.667090000000002</v>
      </c>
      <c r="OB42" s="1">
        <v>2.6076149999999999E-4</v>
      </c>
      <c r="OC42">
        <v>0.1195515</v>
      </c>
      <c r="OD42">
        <v>0.49643549999999997</v>
      </c>
      <c r="OE42">
        <v>15.29879</v>
      </c>
      <c r="OF42" s="1">
        <v>2.5289129999999998E-4</v>
      </c>
      <c r="OG42">
        <v>0.11605699999999999</v>
      </c>
      <c r="OH42">
        <v>0.4964363</v>
      </c>
      <c r="OI42">
        <v>15.51702</v>
      </c>
      <c r="OJ42" s="1">
        <v>2.4516410000000001E-4</v>
      </c>
      <c r="OK42">
        <v>0.1126226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0.63459620000000005</v>
      </c>
      <c r="G43">
        <v>12.56284</v>
      </c>
      <c r="H43">
        <v>8.8431730000000002</v>
      </c>
      <c r="I43">
        <v>2282.4870000000001</v>
      </c>
      <c r="J43">
        <v>0.62946120000000005</v>
      </c>
      <c r="K43">
        <v>12.11129</v>
      </c>
      <c r="L43">
        <v>184.54329999999999</v>
      </c>
      <c r="M43">
        <v>56057.93</v>
      </c>
      <c r="N43">
        <v>0.62609009999999998</v>
      </c>
      <c r="O43">
        <v>12.568720000000001</v>
      </c>
      <c r="P43">
        <v>98.546419999999998</v>
      </c>
      <c r="Q43">
        <v>31824.98</v>
      </c>
      <c r="R43">
        <v>0.62412540000000005</v>
      </c>
      <c r="S43">
        <v>14.32316</v>
      </c>
      <c r="T43">
        <v>13.92318</v>
      </c>
      <c r="U43">
        <v>4602.3419999999996</v>
      </c>
      <c r="V43">
        <v>0.62305449999999996</v>
      </c>
      <c r="W43">
        <v>15.927519999999999</v>
      </c>
      <c r="X43">
        <v>1.1564989999999999</v>
      </c>
      <c r="Y43">
        <v>384.61680000000001</v>
      </c>
      <c r="Z43">
        <v>0.62250019999999995</v>
      </c>
      <c r="AA43">
        <v>16.13148</v>
      </c>
      <c r="AB43">
        <v>0.10383870000000001</v>
      </c>
      <c r="AC43">
        <v>33.900460000000002</v>
      </c>
      <c r="AD43">
        <v>0.62220319999999996</v>
      </c>
      <c r="AE43">
        <v>15.4207</v>
      </c>
      <c r="AF43" s="1">
        <v>3.0563460000000001E-2</v>
      </c>
      <c r="AG43">
        <v>9.5672689999999996</v>
      </c>
      <c r="AH43">
        <v>0.62204199999999998</v>
      </c>
      <c r="AI43">
        <v>13.82893</v>
      </c>
      <c r="AJ43">
        <v>2.281041E-2</v>
      </c>
      <c r="AK43">
        <v>7.0462740000000004</v>
      </c>
      <c r="AL43">
        <v>0.62141900000000005</v>
      </c>
      <c r="AM43">
        <v>12.297409999999999</v>
      </c>
      <c r="AN43" s="1">
        <v>2.0083810000000001E-2</v>
      </c>
      <c r="AO43">
        <v>6.1822540000000004</v>
      </c>
      <c r="AP43">
        <v>0.61928899999999998</v>
      </c>
      <c r="AQ43">
        <v>12.97125</v>
      </c>
      <c r="AR43" s="1">
        <v>1.9419430000000001E-2</v>
      </c>
      <c r="AS43">
        <v>5.9480919999999999</v>
      </c>
      <c r="AT43">
        <v>0.61572249999999995</v>
      </c>
      <c r="AU43">
        <v>15.84501</v>
      </c>
      <c r="AV43" s="1">
        <v>2.5057739999999998E-2</v>
      </c>
      <c r="AW43">
        <v>7.6416849999999998</v>
      </c>
      <c r="AX43">
        <v>0.61114329999999994</v>
      </c>
      <c r="AY43">
        <v>19.804400000000001</v>
      </c>
      <c r="AZ43" s="1">
        <v>3.2787829999999997E-2</v>
      </c>
      <c r="BA43">
        <v>10.07746</v>
      </c>
      <c r="BB43">
        <v>0.60569689999999998</v>
      </c>
      <c r="BC43">
        <v>23.004840000000002</v>
      </c>
      <c r="BD43" s="1">
        <v>3.6231859999999998E-2</v>
      </c>
      <c r="BE43">
        <v>11.23915</v>
      </c>
      <c r="BF43">
        <v>0.59961690000000001</v>
      </c>
      <c r="BG43">
        <v>23.258330000000001</v>
      </c>
      <c r="BH43" s="1">
        <v>3.5600439999999997E-2</v>
      </c>
      <c r="BI43">
        <v>11.135960000000001</v>
      </c>
      <c r="BJ43">
        <v>0.59327549999999996</v>
      </c>
      <c r="BK43">
        <v>20.959900000000001</v>
      </c>
      <c r="BL43" s="1">
        <v>3.2996549999999999E-2</v>
      </c>
      <c r="BM43">
        <v>10.400829999999999</v>
      </c>
      <c r="BN43">
        <v>0.58668140000000002</v>
      </c>
      <c r="BO43">
        <v>17.449310000000001</v>
      </c>
      <c r="BP43" s="1">
        <v>2.9589279999999999E-2</v>
      </c>
      <c r="BQ43">
        <v>9.3983109999999996</v>
      </c>
      <c r="BR43">
        <v>0.58031690000000002</v>
      </c>
      <c r="BS43">
        <v>14.109310000000001</v>
      </c>
      <c r="BT43" s="1">
        <v>2.625562E-2</v>
      </c>
      <c r="BU43">
        <v>8.3966229999999999</v>
      </c>
      <c r="BV43">
        <v>0.57511639999999997</v>
      </c>
      <c r="BW43">
        <v>13.22973</v>
      </c>
      <c r="BX43">
        <v>2.312262E-2</v>
      </c>
      <c r="BY43">
        <v>7.4407699999999997</v>
      </c>
      <c r="BZ43">
        <v>0.57150520000000005</v>
      </c>
      <c r="CA43">
        <v>14.141550000000001</v>
      </c>
      <c r="CB43">
        <v>1.894856E-2</v>
      </c>
      <c r="CC43">
        <v>6.1373189999999997</v>
      </c>
      <c r="CD43">
        <v>0.56927910000000004</v>
      </c>
      <c r="CE43">
        <v>15.970890000000001</v>
      </c>
      <c r="CF43" s="1">
        <v>1.384142E-2</v>
      </c>
      <c r="CG43">
        <v>4.5016670000000003</v>
      </c>
      <c r="CH43">
        <v>0.56801869999999999</v>
      </c>
      <c r="CI43">
        <v>17.141349999999999</v>
      </c>
      <c r="CJ43" s="1">
        <v>9.6427920000000007E-3</v>
      </c>
      <c r="CK43">
        <v>3.1371579999999999</v>
      </c>
      <c r="CL43">
        <v>0.56733160000000005</v>
      </c>
      <c r="CM43">
        <v>16.991299999999999</v>
      </c>
      <c r="CN43" s="1">
        <v>7.0274250000000003E-3</v>
      </c>
      <c r="CO43">
        <v>2.2803390000000001</v>
      </c>
      <c r="CP43">
        <v>0.56696670000000005</v>
      </c>
      <c r="CQ43">
        <v>15.60097</v>
      </c>
      <c r="CR43" s="1">
        <v>5.5621189999999999E-3</v>
      </c>
      <c r="CS43">
        <v>1.799447</v>
      </c>
      <c r="CT43">
        <v>0.56678839999999997</v>
      </c>
      <c r="CU43">
        <v>13.846730000000001</v>
      </c>
      <c r="CV43" s="1">
        <v>4.7393790000000002E-3</v>
      </c>
      <c r="CW43">
        <v>1.529285</v>
      </c>
      <c r="CX43">
        <v>0.56669860000000005</v>
      </c>
      <c r="CY43">
        <v>12.45027</v>
      </c>
      <c r="CZ43" s="1">
        <v>4.2366019999999999E-3</v>
      </c>
      <c r="DA43">
        <v>1.3642479999999999</v>
      </c>
      <c r="DB43">
        <v>0.56665750000000004</v>
      </c>
      <c r="DC43">
        <v>13.06378</v>
      </c>
      <c r="DD43" s="1">
        <v>3.8977149999999999E-3</v>
      </c>
      <c r="DE43">
        <v>1.2530209999999999</v>
      </c>
      <c r="DF43">
        <v>0.56661689999999998</v>
      </c>
      <c r="DG43">
        <v>15.96001</v>
      </c>
      <c r="DH43" s="1">
        <v>3.63971E-3</v>
      </c>
      <c r="DI43">
        <v>1.1683749999999999</v>
      </c>
      <c r="DJ43">
        <v>0.56660960000000005</v>
      </c>
      <c r="DK43">
        <v>21.294280000000001</v>
      </c>
      <c r="DL43" s="1">
        <v>3.4301010000000001E-3</v>
      </c>
      <c r="DM43">
        <v>1.0993489999999999</v>
      </c>
      <c r="DN43">
        <v>0.5665848</v>
      </c>
      <c r="DO43">
        <v>27.553809999999999</v>
      </c>
      <c r="DP43" s="1">
        <v>3.2486279999999999E-3</v>
      </c>
      <c r="DQ43">
        <v>1.039525</v>
      </c>
      <c r="DR43">
        <v>0.56660770000000005</v>
      </c>
      <c r="DS43">
        <v>30.112390000000001</v>
      </c>
      <c r="DT43" s="1">
        <v>3.0850740000000001E-3</v>
      </c>
      <c r="DU43">
        <v>0.98538060000000005</v>
      </c>
      <c r="DV43">
        <v>0.56660080000000002</v>
      </c>
      <c r="DW43">
        <v>28.67212</v>
      </c>
      <c r="DX43" s="1">
        <v>2.936517E-3</v>
      </c>
      <c r="DY43">
        <v>0.93615990000000004</v>
      </c>
      <c r="DZ43">
        <v>0.56660129999999997</v>
      </c>
      <c r="EA43">
        <v>24.332059999999998</v>
      </c>
      <c r="EB43" s="1">
        <v>2.8004200000000001E-3</v>
      </c>
      <c r="EC43">
        <v>0.89075729999999997</v>
      </c>
      <c r="ED43">
        <v>0.5665808</v>
      </c>
      <c r="EE43">
        <v>18.423249999999999</v>
      </c>
      <c r="EF43" s="1">
        <v>2.674222E-3</v>
      </c>
      <c r="EG43">
        <v>0.84863509999999998</v>
      </c>
      <c r="EH43">
        <v>0.56659870000000001</v>
      </c>
      <c r="EI43">
        <v>14.53558</v>
      </c>
      <c r="EJ43" s="1">
        <v>2.5551079999999999E-3</v>
      </c>
      <c r="EK43">
        <v>0.80886789999999997</v>
      </c>
      <c r="EL43">
        <v>0.56657959999999996</v>
      </c>
      <c r="EM43">
        <v>15.21306</v>
      </c>
      <c r="EN43" s="1">
        <v>2.4423069999999999E-3</v>
      </c>
      <c r="EO43">
        <v>0.77126139999999999</v>
      </c>
      <c r="EP43">
        <v>0.56660880000000002</v>
      </c>
      <c r="EQ43">
        <v>20.182079999999999</v>
      </c>
      <c r="ER43" s="1">
        <v>2.3364359999999999E-3</v>
      </c>
      <c r="ES43">
        <v>0.73618980000000001</v>
      </c>
      <c r="ET43">
        <v>0.56659999999999999</v>
      </c>
      <c r="EU43">
        <v>25.99202</v>
      </c>
      <c r="EV43" s="1">
        <v>2.2362369999999999E-3</v>
      </c>
      <c r="EW43">
        <v>0.70333009999999996</v>
      </c>
      <c r="EX43">
        <v>0.56658010000000003</v>
      </c>
      <c r="EY43">
        <v>28.35941</v>
      </c>
      <c r="EZ43" s="1">
        <v>2.1419999999999998E-3</v>
      </c>
      <c r="FA43">
        <v>0.67243240000000004</v>
      </c>
      <c r="FB43">
        <v>0.56660049999999995</v>
      </c>
      <c r="FC43">
        <v>27.425319999999999</v>
      </c>
      <c r="FD43" s="1">
        <v>2.0520249999999999E-3</v>
      </c>
      <c r="FE43">
        <v>0.64314199999999999</v>
      </c>
      <c r="FF43">
        <v>0.56660129999999997</v>
      </c>
      <c r="FG43">
        <v>23.241240000000001</v>
      </c>
      <c r="FH43" s="1">
        <v>1.9655660000000002E-3</v>
      </c>
      <c r="FI43">
        <v>0.61518289999999998</v>
      </c>
      <c r="FJ43">
        <v>0.56659380000000004</v>
      </c>
      <c r="FK43">
        <v>17.707879999999999</v>
      </c>
      <c r="FL43" s="1">
        <v>1.8851479999999999E-3</v>
      </c>
      <c r="FM43">
        <v>0.58923680000000001</v>
      </c>
      <c r="FN43">
        <v>0.56659979999999999</v>
      </c>
      <c r="FO43">
        <v>14.927210000000001</v>
      </c>
      <c r="FP43" s="1">
        <v>1.8076380000000001E-3</v>
      </c>
      <c r="FQ43">
        <v>0.56446160000000001</v>
      </c>
      <c r="FR43">
        <v>0.56658120000000001</v>
      </c>
      <c r="FS43">
        <v>15.96895</v>
      </c>
      <c r="FT43" s="1">
        <v>1.73354E-3</v>
      </c>
      <c r="FU43">
        <v>0.54094430000000004</v>
      </c>
      <c r="FV43">
        <v>0.56659910000000002</v>
      </c>
      <c r="FW43">
        <v>19.045919999999999</v>
      </c>
      <c r="FX43" s="1">
        <v>1.6636439999999999E-3</v>
      </c>
      <c r="FY43">
        <v>0.51879549999999997</v>
      </c>
      <c r="FZ43">
        <v>0.56659979999999999</v>
      </c>
      <c r="GA43">
        <v>21.31033</v>
      </c>
      <c r="GB43" s="1">
        <v>1.59673E-3</v>
      </c>
      <c r="GC43">
        <v>0.4976758</v>
      </c>
      <c r="GD43">
        <v>0.56659899999999996</v>
      </c>
      <c r="GE43">
        <v>21.526589999999999</v>
      </c>
      <c r="GF43" s="1">
        <v>1.534444E-3</v>
      </c>
      <c r="GG43">
        <v>0.47808420000000001</v>
      </c>
      <c r="GH43">
        <v>0.56659939999999998</v>
      </c>
      <c r="GI43">
        <v>19.516100000000002</v>
      </c>
      <c r="GJ43" s="1">
        <v>1.474609E-3</v>
      </c>
      <c r="GK43">
        <v>0.4593546</v>
      </c>
      <c r="GL43">
        <v>0.56659999999999999</v>
      </c>
      <c r="GM43">
        <v>16.411709999999999</v>
      </c>
      <c r="GN43" s="1">
        <v>1.417691E-3</v>
      </c>
      <c r="GO43">
        <v>0.44151259999999998</v>
      </c>
      <c r="GP43">
        <v>0.56659780000000004</v>
      </c>
      <c r="GQ43">
        <v>13.876250000000001</v>
      </c>
      <c r="GR43" s="1">
        <v>1.363576E-3</v>
      </c>
      <c r="GS43">
        <v>0.42460239999999999</v>
      </c>
      <c r="GT43">
        <v>0.56658269999999999</v>
      </c>
      <c r="GU43">
        <v>14.40123</v>
      </c>
      <c r="GV43" s="1">
        <v>1.3105160000000001E-3</v>
      </c>
      <c r="GW43">
        <v>0.4080203</v>
      </c>
      <c r="GX43">
        <v>0.56659899999999996</v>
      </c>
      <c r="GY43">
        <v>17.302630000000001</v>
      </c>
      <c r="GZ43" s="1">
        <v>1.2615180000000001E-3</v>
      </c>
      <c r="HA43">
        <v>0.39275070000000001</v>
      </c>
      <c r="HB43">
        <v>0.56660060000000001</v>
      </c>
      <c r="HC43">
        <v>22.064450000000001</v>
      </c>
      <c r="HD43" s="1">
        <v>1.2148510000000001E-3</v>
      </c>
      <c r="HE43">
        <v>0.3781813</v>
      </c>
      <c r="HF43">
        <v>0.56659769999999998</v>
      </c>
      <c r="HG43">
        <v>26.001169999999998</v>
      </c>
      <c r="HH43" s="1">
        <v>1.1695760000000001E-3</v>
      </c>
      <c r="HI43">
        <v>0.36407830000000002</v>
      </c>
      <c r="HJ43">
        <v>0.56660069999999996</v>
      </c>
      <c r="HK43">
        <v>26.409749999999999</v>
      </c>
      <c r="HL43" s="1">
        <v>1.1263550000000001E-3</v>
      </c>
      <c r="HM43">
        <v>0.35061639999999999</v>
      </c>
      <c r="HN43">
        <v>0.56659899999999996</v>
      </c>
      <c r="HO43">
        <v>23.859079999999999</v>
      </c>
      <c r="HP43" s="1">
        <v>1.084713E-3</v>
      </c>
      <c r="HQ43">
        <v>0.33764300000000003</v>
      </c>
      <c r="HR43">
        <v>0.56659910000000002</v>
      </c>
      <c r="HS43">
        <v>19.679919999999999</v>
      </c>
      <c r="HT43" s="1">
        <v>1.045411E-3</v>
      </c>
      <c r="HU43">
        <v>0.32539669999999998</v>
      </c>
      <c r="HV43">
        <v>0.56658149999999996</v>
      </c>
      <c r="HW43">
        <v>15.68449</v>
      </c>
      <c r="HX43" s="1">
        <v>1.008267E-3</v>
      </c>
      <c r="HY43">
        <v>0.31384529999999999</v>
      </c>
      <c r="HZ43">
        <v>0.56658140000000001</v>
      </c>
      <c r="IA43">
        <v>15.636900000000001</v>
      </c>
      <c r="IB43" s="1">
        <v>9.7299129999999998E-4</v>
      </c>
      <c r="IC43">
        <v>0.30287579999999997</v>
      </c>
      <c r="ID43">
        <v>0.56660129999999997</v>
      </c>
      <c r="IE43">
        <v>20.644880000000001</v>
      </c>
      <c r="IF43" s="1">
        <v>9.3772579999999999E-4</v>
      </c>
      <c r="IG43">
        <v>0.29188740000000002</v>
      </c>
      <c r="IH43">
        <v>0.56659870000000001</v>
      </c>
      <c r="II43">
        <v>28.286950000000001</v>
      </c>
      <c r="IJ43" s="1">
        <v>9.0411280000000005E-4</v>
      </c>
      <c r="IK43">
        <v>0.28142030000000001</v>
      </c>
      <c r="IL43">
        <v>0.56658569999999997</v>
      </c>
      <c r="IM43">
        <v>34.056690000000003</v>
      </c>
      <c r="IN43" s="1">
        <v>8.7300629999999995E-4</v>
      </c>
      <c r="IO43">
        <v>0.2717155</v>
      </c>
      <c r="IP43">
        <v>0.56658140000000001</v>
      </c>
      <c r="IQ43">
        <v>34.959229999999998</v>
      </c>
      <c r="IR43" s="1">
        <v>8.4297110000000001E-4</v>
      </c>
      <c r="IS43">
        <v>0.2623875</v>
      </c>
      <c r="IT43">
        <v>0.56659709999999996</v>
      </c>
      <c r="IU43">
        <v>31.113019999999999</v>
      </c>
      <c r="IV43" s="1">
        <v>8.141019E-4</v>
      </c>
      <c r="IW43">
        <v>0.25337739999999997</v>
      </c>
      <c r="IX43">
        <v>0.56657900000000005</v>
      </c>
      <c r="IY43">
        <v>24.094740000000002</v>
      </c>
      <c r="IZ43" s="1">
        <v>7.8668520000000003E-4</v>
      </c>
      <c r="JA43">
        <v>0.24484810000000001</v>
      </c>
      <c r="JB43">
        <v>0.56658160000000002</v>
      </c>
      <c r="JC43">
        <v>17.317799999999998</v>
      </c>
      <c r="JD43" s="1">
        <v>7.6014940000000003E-4</v>
      </c>
      <c r="JE43">
        <v>0.23660519999999999</v>
      </c>
      <c r="JF43">
        <v>0.56659910000000002</v>
      </c>
      <c r="JG43">
        <v>15.24089</v>
      </c>
      <c r="JH43" s="1">
        <v>7.3476070000000001E-4</v>
      </c>
      <c r="JI43">
        <v>0.228681</v>
      </c>
      <c r="JJ43">
        <v>0.56660449999999996</v>
      </c>
      <c r="JK43">
        <v>16.47466</v>
      </c>
      <c r="JL43" s="1">
        <v>7.0990189999999996E-4</v>
      </c>
      <c r="JM43">
        <v>0.2210773</v>
      </c>
      <c r="JN43">
        <v>0.56659899999999996</v>
      </c>
      <c r="JO43">
        <v>18.230450000000001</v>
      </c>
      <c r="JP43" s="1">
        <v>6.8488640000000003E-4</v>
      </c>
      <c r="JQ43">
        <v>0.2138342</v>
      </c>
      <c r="JR43">
        <v>0.56660029999999995</v>
      </c>
      <c r="JS43">
        <v>18.91057</v>
      </c>
      <c r="JT43" s="1">
        <v>6.6077720000000005E-4</v>
      </c>
      <c r="JU43">
        <v>0.20682710000000001</v>
      </c>
      <c r="JV43">
        <v>0.56658070000000005</v>
      </c>
      <c r="JW43">
        <v>18.22268</v>
      </c>
      <c r="JX43" s="1">
        <v>6.3783310000000001E-4</v>
      </c>
      <c r="JY43">
        <v>0.20012869999999999</v>
      </c>
      <c r="JZ43">
        <v>0.5665848</v>
      </c>
      <c r="KA43">
        <v>16.061330000000002</v>
      </c>
      <c r="KB43" s="1">
        <v>6.1568229999999999E-4</v>
      </c>
      <c r="KC43">
        <v>0.1936127</v>
      </c>
      <c r="KD43">
        <v>0.56659789999999999</v>
      </c>
      <c r="KE43">
        <v>14.10731</v>
      </c>
      <c r="KF43" s="1">
        <v>5.9446239999999995E-4</v>
      </c>
      <c r="KG43">
        <v>0.18733089999999999</v>
      </c>
      <c r="KH43">
        <v>0.56660129999999997</v>
      </c>
      <c r="KI43">
        <v>12.96702</v>
      </c>
      <c r="KJ43" s="1">
        <v>5.7425409999999999E-4</v>
      </c>
      <c r="KK43">
        <v>0.1813283</v>
      </c>
      <c r="KL43">
        <v>0.56661050000000002</v>
      </c>
      <c r="KM43">
        <v>14.179259999999999</v>
      </c>
      <c r="KN43" s="1">
        <v>5.5478769999999997E-4</v>
      </c>
      <c r="KO43">
        <v>0.17552100000000001</v>
      </c>
      <c r="KP43">
        <v>0.56660180000000004</v>
      </c>
      <c r="KQ43">
        <v>19.507180000000002</v>
      </c>
      <c r="KR43" s="1">
        <v>5.3604689999999997E-4</v>
      </c>
      <c r="KS43">
        <v>0.1699145</v>
      </c>
      <c r="KT43">
        <v>0.56660480000000002</v>
      </c>
      <c r="KU43">
        <v>27.859770000000001</v>
      </c>
      <c r="KV43" s="1">
        <v>5.1822800000000003E-4</v>
      </c>
      <c r="KW43">
        <v>0.1645595</v>
      </c>
      <c r="KX43">
        <v>0.5666004</v>
      </c>
      <c r="KY43">
        <v>34.561970000000002</v>
      </c>
      <c r="KZ43" s="1">
        <v>5.0090159999999998E-4</v>
      </c>
      <c r="LA43">
        <v>0.15933359999999999</v>
      </c>
      <c r="LB43">
        <v>0.56658699999999995</v>
      </c>
      <c r="LC43">
        <v>36.207889999999999</v>
      </c>
      <c r="LD43" s="1">
        <v>4.8430259999999997E-4</v>
      </c>
      <c r="LE43">
        <v>0.15429670000000001</v>
      </c>
      <c r="LF43">
        <v>0.56658390000000003</v>
      </c>
      <c r="LG43">
        <v>32.853520000000003</v>
      </c>
      <c r="LH43" s="1">
        <v>4.683388E-4</v>
      </c>
      <c r="LI43">
        <v>0.14945369999999999</v>
      </c>
      <c r="LJ43">
        <v>0.56660219999999994</v>
      </c>
      <c r="LK43">
        <v>25.829329999999999</v>
      </c>
      <c r="LL43" s="1">
        <v>4.5283189999999998E-4</v>
      </c>
      <c r="LM43">
        <v>0.14471880000000001</v>
      </c>
      <c r="LN43">
        <v>0.56660029999999995</v>
      </c>
      <c r="LO43">
        <v>18.315989999999999</v>
      </c>
      <c r="LP43" s="1">
        <v>4.3802860000000002E-4</v>
      </c>
      <c r="LQ43">
        <v>0.14019480000000001</v>
      </c>
      <c r="LR43">
        <v>0.56657869999999999</v>
      </c>
      <c r="LS43">
        <v>14.85079</v>
      </c>
      <c r="LT43" s="1">
        <v>4.2376799999999999E-4</v>
      </c>
      <c r="LU43">
        <v>0.13581969999999999</v>
      </c>
      <c r="LV43">
        <v>0.56659630000000005</v>
      </c>
      <c r="LW43">
        <v>15.799429999999999</v>
      </c>
      <c r="LX43" s="1">
        <v>4.1029480000000001E-4</v>
      </c>
      <c r="LY43">
        <v>0.13167509999999999</v>
      </c>
      <c r="LZ43">
        <v>0.56659879999999996</v>
      </c>
      <c r="MA43">
        <v>18.051279999999998</v>
      </c>
      <c r="MB43" s="1">
        <v>3.9734889999999999E-4</v>
      </c>
      <c r="MC43">
        <v>0.1276911</v>
      </c>
      <c r="MD43">
        <v>0.56658410000000003</v>
      </c>
      <c r="ME43">
        <v>20.42022</v>
      </c>
      <c r="MF43" s="1">
        <v>3.8451350000000002E-4</v>
      </c>
      <c r="MG43">
        <v>0.1237389</v>
      </c>
      <c r="MH43">
        <v>0.56658180000000002</v>
      </c>
      <c r="MI43">
        <v>20.965399999999999</v>
      </c>
      <c r="MJ43" s="1">
        <v>3.7199290000000001E-4</v>
      </c>
      <c r="MK43">
        <v>0.11987390000000001</v>
      </c>
      <c r="ML43">
        <v>0.56657860000000004</v>
      </c>
      <c r="MM43">
        <v>19.2988</v>
      </c>
      <c r="MN43" s="1">
        <v>3.5994150000000002E-4</v>
      </c>
      <c r="MO43">
        <v>0.1161647</v>
      </c>
      <c r="MP43">
        <v>0.56659590000000004</v>
      </c>
      <c r="MQ43">
        <v>16.716249999999999</v>
      </c>
      <c r="MR43" s="1">
        <v>3.4869730000000002E-4</v>
      </c>
      <c r="MS43">
        <v>0.11269999999999999</v>
      </c>
      <c r="MT43">
        <v>0.56660089999999996</v>
      </c>
      <c r="MU43">
        <v>14.51754</v>
      </c>
      <c r="MV43" s="1">
        <v>3.3774720000000002E-4</v>
      </c>
      <c r="MW43">
        <v>0.1093325</v>
      </c>
      <c r="MX43">
        <v>0.56660069999999996</v>
      </c>
      <c r="MY43">
        <v>14.20641</v>
      </c>
      <c r="MZ43" s="1">
        <v>3.269058E-4</v>
      </c>
      <c r="NA43">
        <v>0.10597230000000001</v>
      </c>
      <c r="NB43">
        <v>0.56658039999999998</v>
      </c>
      <c r="NC43">
        <v>15.96294</v>
      </c>
      <c r="ND43" s="1">
        <v>3.1663900000000002E-4</v>
      </c>
      <c r="NE43">
        <v>0.1027898</v>
      </c>
      <c r="NF43">
        <v>0.56659749999999998</v>
      </c>
      <c r="NG43">
        <v>19.657080000000001</v>
      </c>
      <c r="NH43" s="1">
        <v>3.066799E-4</v>
      </c>
      <c r="NI43" s="1">
        <v>9.9698389999999998E-2</v>
      </c>
      <c r="NJ43">
        <v>0.56659979999999999</v>
      </c>
      <c r="NK43">
        <v>24.503830000000001</v>
      </c>
      <c r="NL43" s="1">
        <v>2.9699009999999999E-4</v>
      </c>
      <c r="NM43" s="1">
        <v>9.6684759999999995E-2</v>
      </c>
      <c r="NN43">
        <v>0.56660120000000003</v>
      </c>
      <c r="NO43">
        <v>26.91808</v>
      </c>
      <c r="NP43" s="1">
        <v>2.8780510000000001E-4</v>
      </c>
      <c r="NQ43" s="1">
        <v>9.3815590000000004E-2</v>
      </c>
      <c r="NR43">
        <v>0.56657979999999997</v>
      </c>
      <c r="NS43">
        <v>25.71039</v>
      </c>
      <c r="NT43" s="1">
        <v>2.7888609999999998E-4</v>
      </c>
      <c r="NU43" s="1">
        <v>9.1035210000000005E-2</v>
      </c>
      <c r="NV43">
        <v>0.56659769999999998</v>
      </c>
      <c r="NW43">
        <v>22.428809999999999</v>
      </c>
      <c r="NX43" s="1">
        <v>2.6999890000000001E-4</v>
      </c>
      <c r="NY43" s="1">
        <v>8.8246539999999998E-2</v>
      </c>
      <c r="NZ43">
        <v>0.56660069999999996</v>
      </c>
      <c r="OA43">
        <v>18.035209999999999</v>
      </c>
      <c r="OB43" s="1">
        <v>2.6162929999999998E-4</v>
      </c>
      <c r="OC43" s="1">
        <v>8.5604E-2</v>
      </c>
      <c r="OD43">
        <v>0.56659979999999999</v>
      </c>
      <c r="OE43">
        <v>15.5936</v>
      </c>
      <c r="OF43" s="1">
        <v>2.5371770000000001E-4</v>
      </c>
      <c r="OG43" s="1">
        <v>8.3098169999999999E-2</v>
      </c>
      <c r="OH43">
        <v>0.56660049999999995</v>
      </c>
      <c r="OI43">
        <v>15.52997</v>
      </c>
      <c r="OJ43" s="1">
        <v>2.4598410000000002E-4</v>
      </c>
      <c r="OK43" s="1">
        <v>8.0643560000000003E-2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1.3348329999999999</v>
      </c>
      <c r="G44">
        <v>12.834770000000001</v>
      </c>
      <c r="H44">
        <v>5.5205799999999998</v>
      </c>
      <c r="I44">
        <v>1208.1420000000001</v>
      </c>
      <c r="J44">
        <v>1.32948</v>
      </c>
      <c r="K44">
        <v>12.266360000000001</v>
      </c>
      <c r="L44">
        <v>173.50739999999999</v>
      </c>
      <c r="M44">
        <v>55480.55</v>
      </c>
      <c r="N44">
        <v>1.3260050000000001</v>
      </c>
      <c r="O44">
        <v>12.577310000000001</v>
      </c>
      <c r="P44">
        <v>110.3674</v>
      </c>
      <c r="Q44">
        <v>42667.42</v>
      </c>
      <c r="R44">
        <v>1.3241240000000001</v>
      </c>
      <c r="S44">
        <v>14.391109999999999</v>
      </c>
      <c r="T44">
        <v>17.07602</v>
      </c>
      <c r="U44">
        <v>7309.89</v>
      </c>
      <c r="V44">
        <v>1.323118</v>
      </c>
      <c r="W44">
        <v>16.000240000000002</v>
      </c>
      <c r="X44">
        <v>1.4742440000000001</v>
      </c>
      <c r="Y44">
        <v>660.3383</v>
      </c>
      <c r="Z44">
        <v>1.3225169999999999</v>
      </c>
      <c r="AA44">
        <v>16.166709999999998</v>
      </c>
      <c r="AB44">
        <v>0.1265935</v>
      </c>
      <c r="AC44">
        <v>54.714570000000002</v>
      </c>
      <c r="AD44">
        <v>1.322241</v>
      </c>
      <c r="AE44">
        <v>15.517519999999999</v>
      </c>
      <c r="AF44" s="1">
        <v>3.2306019999999998E-2</v>
      </c>
      <c r="AG44">
        <v>11.97678</v>
      </c>
      <c r="AH44">
        <v>1.322085</v>
      </c>
      <c r="AI44">
        <v>14.026719999999999</v>
      </c>
      <c r="AJ44" s="1">
        <v>2.3143569999999999E-2</v>
      </c>
      <c r="AK44">
        <v>8.1207609999999999</v>
      </c>
      <c r="AL44">
        <v>1.321256</v>
      </c>
      <c r="AM44">
        <v>12.538309999999999</v>
      </c>
      <c r="AN44" s="1">
        <v>2.0259409999999999E-2</v>
      </c>
      <c r="AO44">
        <v>7.044232</v>
      </c>
      <c r="AP44">
        <v>1.3184769999999999</v>
      </c>
      <c r="AQ44">
        <v>13.16952</v>
      </c>
      <c r="AR44" s="1">
        <v>1.9315849999999999E-2</v>
      </c>
      <c r="AS44">
        <v>6.632244</v>
      </c>
      <c r="AT44">
        <v>1.314082</v>
      </c>
      <c r="AU44">
        <v>15.94956</v>
      </c>
      <c r="AV44" s="1">
        <v>2.4414740000000001E-2</v>
      </c>
      <c r="AW44">
        <v>8.2020800000000005</v>
      </c>
      <c r="AX44">
        <v>1.308527</v>
      </c>
      <c r="AY44">
        <v>19.87987</v>
      </c>
      <c r="AZ44" s="1">
        <v>3.2269579999999999E-2</v>
      </c>
      <c r="BA44">
        <v>10.961220000000001</v>
      </c>
      <c r="BB44">
        <v>1.301984</v>
      </c>
      <c r="BC44">
        <v>23.070979999999999</v>
      </c>
      <c r="BD44" s="1">
        <v>3.6102710000000003E-2</v>
      </c>
      <c r="BE44">
        <v>12.47076</v>
      </c>
      <c r="BF44">
        <v>1.2946800000000001</v>
      </c>
      <c r="BG44">
        <v>23.399100000000001</v>
      </c>
      <c r="BH44">
        <v>3.5732899999999998E-2</v>
      </c>
      <c r="BI44">
        <v>12.499140000000001</v>
      </c>
      <c r="BJ44">
        <v>1.2873060000000001</v>
      </c>
      <c r="BK44">
        <v>21.30302</v>
      </c>
      <c r="BL44" s="1">
        <v>3.3236450000000001E-2</v>
      </c>
      <c r="BM44">
        <v>11.72711</v>
      </c>
      <c r="BN44">
        <v>1.280238</v>
      </c>
      <c r="BO44">
        <v>17.916899999999998</v>
      </c>
      <c r="BP44" s="1">
        <v>2.9871379999999999E-2</v>
      </c>
      <c r="BQ44">
        <v>10.61459</v>
      </c>
      <c r="BR44">
        <v>1.273374</v>
      </c>
      <c r="BS44">
        <v>14.53177</v>
      </c>
      <c r="BT44" s="1">
        <v>2.6511130000000001E-2</v>
      </c>
      <c r="BU44">
        <v>9.4665970000000002</v>
      </c>
      <c r="BV44">
        <v>1.2678609999999999</v>
      </c>
      <c r="BW44">
        <v>13.54308</v>
      </c>
      <c r="BX44" s="1">
        <v>2.3396090000000001E-2</v>
      </c>
      <c r="BY44">
        <v>8.3981779999999997</v>
      </c>
      <c r="BZ44">
        <v>1.264095</v>
      </c>
      <c r="CA44">
        <v>14.212199999999999</v>
      </c>
      <c r="CB44">
        <v>1.9350570000000001E-2</v>
      </c>
      <c r="CC44">
        <v>7.0222639999999998</v>
      </c>
      <c r="CD44">
        <v>1.2618750000000001</v>
      </c>
      <c r="CE44">
        <v>16.06326</v>
      </c>
      <c r="CF44" s="1">
        <v>1.426374E-2</v>
      </c>
      <c r="CG44">
        <v>5.2308060000000003</v>
      </c>
      <c r="CH44">
        <v>1.260635</v>
      </c>
      <c r="CI44">
        <v>17.1144</v>
      </c>
      <c r="CJ44" s="1">
        <v>9.9442049999999994E-3</v>
      </c>
      <c r="CK44">
        <v>3.6528330000000002</v>
      </c>
      <c r="CL44">
        <v>1.259903</v>
      </c>
      <c r="CM44">
        <v>17.10596</v>
      </c>
      <c r="CN44" s="1">
        <v>7.2033899999999996E-3</v>
      </c>
      <c r="CO44">
        <v>2.6285630000000002</v>
      </c>
      <c r="CP44">
        <v>1.2595460000000001</v>
      </c>
      <c r="CQ44">
        <v>15.78754</v>
      </c>
      <c r="CR44" s="1">
        <v>5.6594899999999997E-3</v>
      </c>
      <c r="CS44">
        <v>2.0477880000000002</v>
      </c>
      <c r="CT44">
        <v>1.259396</v>
      </c>
      <c r="CU44">
        <v>14.081329999999999</v>
      </c>
      <c r="CV44" s="1">
        <v>4.7959079999999998E-3</v>
      </c>
      <c r="CW44">
        <v>1.7233130000000001</v>
      </c>
      <c r="CX44">
        <v>1.25928</v>
      </c>
      <c r="CY44">
        <v>12.6859</v>
      </c>
      <c r="CZ44" s="1">
        <v>4.2726730000000003E-3</v>
      </c>
      <c r="DA44">
        <v>1.528111</v>
      </c>
      <c r="DB44">
        <v>1.2592490000000001</v>
      </c>
      <c r="DC44">
        <v>13.27534</v>
      </c>
      <c r="DD44" s="1">
        <v>3.9233540000000004E-3</v>
      </c>
      <c r="DE44">
        <v>1.398674</v>
      </c>
      <c r="DF44">
        <v>1.259199</v>
      </c>
      <c r="DG44">
        <v>16.170480000000001</v>
      </c>
      <c r="DH44" s="1">
        <v>3.6600629999999999E-3</v>
      </c>
      <c r="DI44">
        <v>1.3018799999999999</v>
      </c>
      <c r="DJ44">
        <v>1.259226</v>
      </c>
      <c r="DK44">
        <v>21.566749999999999</v>
      </c>
      <c r="DL44" s="1">
        <v>3.4471300000000001E-3</v>
      </c>
      <c r="DM44">
        <v>1.223611</v>
      </c>
      <c r="DN44">
        <v>1.25918</v>
      </c>
      <c r="DO44">
        <v>27.797640000000001</v>
      </c>
      <c r="DP44" s="1">
        <v>3.2639079999999998E-3</v>
      </c>
      <c r="DQ44">
        <v>1.1564319999999999</v>
      </c>
      <c r="DR44">
        <v>1.259174</v>
      </c>
      <c r="DS44">
        <v>30.117920000000002</v>
      </c>
      <c r="DT44" s="1">
        <v>3.098801E-3</v>
      </c>
      <c r="DU44">
        <v>1.095764</v>
      </c>
      <c r="DV44">
        <v>1.2591650000000001</v>
      </c>
      <c r="DW44">
        <v>28.949839999999998</v>
      </c>
      <c r="DX44" s="1">
        <v>2.949307E-3</v>
      </c>
      <c r="DY44">
        <v>1.0408390000000001</v>
      </c>
      <c r="DZ44">
        <v>1.2591559999999999</v>
      </c>
      <c r="EA44">
        <v>25.007370000000002</v>
      </c>
      <c r="EB44" s="1">
        <v>2.8121079999999998E-3</v>
      </c>
      <c r="EC44">
        <v>0.99006159999999999</v>
      </c>
      <c r="ED44">
        <v>1.2592179999999999</v>
      </c>
      <c r="EE44">
        <v>19.278130000000001</v>
      </c>
      <c r="EF44" s="1">
        <v>2.6852180000000001E-3</v>
      </c>
      <c r="EG44">
        <v>0.94312680000000004</v>
      </c>
      <c r="EH44">
        <v>1.2591650000000001</v>
      </c>
      <c r="EI44">
        <v>15.134930000000001</v>
      </c>
      <c r="EJ44" s="1">
        <v>2.5654580000000001E-3</v>
      </c>
      <c r="EK44">
        <v>0.89885700000000002</v>
      </c>
      <c r="EL44">
        <v>1.259217</v>
      </c>
      <c r="EM44">
        <v>15.599819999999999</v>
      </c>
      <c r="EN44" s="1">
        <v>2.4522319999999999E-3</v>
      </c>
      <c r="EO44">
        <v>0.85707409999999995</v>
      </c>
      <c r="EP44">
        <v>1.2591490000000001</v>
      </c>
      <c r="EQ44">
        <v>20.531669999999998</v>
      </c>
      <c r="ER44" s="1">
        <v>2.3455099999999999E-3</v>
      </c>
      <c r="ES44">
        <v>0.81787920000000003</v>
      </c>
      <c r="ET44">
        <v>1.2591479999999999</v>
      </c>
      <c r="EU44">
        <v>26.178339999999999</v>
      </c>
      <c r="EV44" s="1">
        <v>2.244926E-3</v>
      </c>
      <c r="EW44">
        <v>0.78135840000000001</v>
      </c>
      <c r="EX44">
        <v>1.2591509999999999</v>
      </c>
      <c r="EY44">
        <v>28.255990000000001</v>
      </c>
      <c r="EZ44" s="1">
        <v>2.1501060000000002E-3</v>
      </c>
      <c r="FA44">
        <v>0.74689380000000005</v>
      </c>
      <c r="FB44">
        <v>1.2591650000000001</v>
      </c>
      <c r="FC44">
        <v>27.650670000000002</v>
      </c>
      <c r="FD44" s="1">
        <v>2.059862E-3</v>
      </c>
      <c r="FE44">
        <v>0.71438990000000002</v>
      </c>
      <c r="FF44">
        <v>1.2591559999999999</v>
      </c>
      <c r="FG44">
        <v>23.898350000000001</v>
      </c>
      <c r="FH44" s="1">
        <v>1.972938E-3</v>
      </c>
      <c r="FI44">
        <v>0.68327300000000002</v>
      </c>
      <c r="FJ44">
        <v>1.259169</v>
      </c>
      <c r="FK44">
        <v>18.539390000000001</v>
      </c>
      <c r="FL44" s="1">
        <v>1.891977E-3</v>
      </c>
      <c r="FM44">
        <v>0.65431260000000002</v>
      </c>
      <c r="FN44">
        <v>1.2591639999999999</v>
      </c>
      <c r="FO44">
        <v>15.52951</v>
      </c>
      <c r="FP44" s="1">
        <v>1.8143079999999999E-3</v>
      </c>
      <c r="FQ44">
        <v>0.62685979999999997</v>
      </c>
      <c r="FR44">
        <v>1.25915</v>
      </c>
      <c r="FS44">
        <v>16.230360000000001</v>
      </c>
      <c r="FT44" s="1">
        <v>1.7396989999999999E-3</v>
      </c>
      <c r="FU44">
        <v>0.60061109999999995</v>
      </c>
      <c r="FV44">
        <v>1.2591460000000001</v>
      </c>
      <c r="FW44">
        <v>19.147020000000001</v>
      </c>
      <c r="FX44" s="1">
        <v>1.6695550000000001E-3</v>
      </c>
      <c r="FY44">
        <v>0.5760248</v>
      </c>
      <c r="FZ44">
        <v>1.2591479999999999</v>
      </c>
      <c r="GA44">
        <v>21.335270000000001</v>
      </c>
      <c r="GB44" s="1">
        <v>1.6023490000000001E-3</v>
      </c>
      <c r="GC44">
        <v>0.55254099999999995</v>
      </c>
      <c r="GD44">
        <v>1.259153</v>
      </c>
      <c r="GE44">
        <v>21.657869999999999</v>
      </c>
      <c r="GF44" s="1">
        <v>1.539613E-3</v>
      </c>
      <c r="GG44">
        <v>0.53065470000000003</v>
      </c>
      <c r="GH44">
        <v>1.259163</v>
      </c>
      <c r="GI44">
        <v>19.829070000000002</v>
      </c>
      <c r="GJ44" s="1">
        <v>1.479672E-3</v>
      </c>
      <c r="GK44">
        <v>0.50991410000000004</v>
      </c>
      <c r="GL44">
        <v>1.2591669999999999</v>
      </c>
      <c r="GM44">
        <v>16.823519999999998</v>
      </c>
      <c r="GN44" s="1">
        <v>1.422417E-3</v>
      </c>
      <c r="GO44">
        <v>0.49003380000000002</v>
      </c>
      <c r="GP44">
        <v>1.259163</v>
      </c>
      <c r="GQ44">
        <v>14.24564</v>
      </c>
      <c r="GR44" s="1">
        <v>1.368183E-3</v>
      </c>
      <c r="GS44">
        <v>0.47128330000000002</v>
      </c>
      <c r="GT44">
        <v>1.2592209999999999</v>
      </c>
      <c r="GU44">
        <v>14.783519999999999</v>
      </c>
      <c r="GV44" s="1">
        <v>1.314911E-3</v>
      </c>
      <c r="GW44">
        <v>0.45287660000000002</v>
      </c>
      <c r="GX44">
        <v>1.2591490000000001</v>
      </c>
      <c r="GY44">
        <v>17.466699999999999</v>
      </c>
      <c r="GZ44" s="1">
        <v>1.2655570000000001E-3</v>
      </c>
      <c r="HA44">
        <v>0.43581370000000003</v>
      </c>
      <c r="HB44">
        <v>1.2591509999999999</v>
      </c>
      <c r="HC44">
        <v>22.247129999999999</v>
      </c>
      <c r="HD44" s="1">
        <v>1.2187890000000001E-3</v>
      </c>
      <c r="HE44">
        <v>0.41966900000000001</v>
      </c>
      <c r="HF44">
        <v>1.2591639999999999</v>
      </c>
      <c r="HG44">
        <v>26.061309999999999</v>
      </c>
      <c r="HH44" s="1">
        <v>1.1733589999999999E-3</v>
      </c>
      <c r="HI44">
        <v>0.40401179999999998</v>
      </c>
      <c r="HJ44">
        <v>1.2591650000000001</v>
      </c>
      <c r="HK44">
        <v>26.55198</v>
      </c>
      <c r="HL44" s="1">
        <v>1.129966E-3</v>
      </c>
      <c r="HM44">
        <v>0.38905669999999998</v>
      </c>
      <c r="HN44">
        <v>1.259163</v>
      </c>
      <c r="HO44">
        <v>24.27627</v>
      </c>
      <c r="HP44" s="1">
        <v>1.0881930000000001E-3</v>
      </c>
      <c r="HQ44">
        <v>0.37466480000000002</v>
      </c>
      <c r="HR44">
        <v>1.259163</v>
      </c>
      <c r="HS44">
        <v>20.282350000000001</v>
      </c>
      <c r="HT44" s="1">
        <v>1.048673E-3</v>
      </c>
      <c r="HU44">
        <v>0.36102000000000001</v>
      </c>
      <c r="HV44">
        <v>1.2591429999999999</v>
      </c>
      <c r="HW44">
        <v>16.291119999999999</v>
      </c>
      <c r="HX44" s="1">
        <v>1.0113190000000001E-3</v>
      </c>
      <c r="HY44">
        <v>0.34815610000000002</v>
      </c>
      <c r="HZ44">
        <v>1.2591429999999999</v>
      </c>
      <c r="IA44">
        <v>16.17146</v>
      </c>
      <c r="IB44" s="1">
        <v>9.759638E-4</v>
      </c>
      <c r="IC44">
        <v>0.33599220000000002</v>
      </c>
      <c r="ID44">
        <v>1.2591490000000001</v>
      </c>
      <c r="IE44">
        <v>21.099820000000001</v>
      </c>
      <c r="IF44" s="1">
        <v>9.4069049999999995E-4</v>
      </c>
      <c r="IG44">
        <v>0.32386959999999998</v>
      </c>
      <c r="IH44">
        <v>1.259155</v>
      </c>
      <c r="II44">
        <v>28.57912</v>
      </c>
      <c r="IJ44" s="1">
        <v>9.0687229999999997E-4</v>
      </c>
      <c r="IK44">
        <v>0.31219999999999998</v>
      </c>
      <c r="IL44">
        <v>1.2591589999999999</v>
      </c>
      <c r="IM44">
        <v>34.087760000000003</v>
      </c>
      <c r="IN44" s="1">
        <v>8.7559680000000003E-4</v>
      </c>
      <c r="IO44">
        <v>0.3013846</v>
      </c>
      <c r="IP44">
        <v>1.259153</v>
      </c>
      <c r="IQ44">
        <v>35.092059999999996</v>
      </c>
      <c r="IR44" s="1">
        <v>8.4547400000000003E-4</v>
      </c>
      <c r="IS44">
        <v>0.2910375</v>
      </c>
      <c r="IT44">
        <v>1.2591619999999999</v>
      </c>
      <c r="IU44">
        <v>31.787369999999999</v>
      </c>
      <c r="IV44" s="1">
        <v>8.1651939999999995E-4</v>
      </c>
      <c r="IW44">
        <v>0.2810473</v>
      </c>
      <c r="IX44">
        <v>1.259215</v>
      </c>
      <c r="IY44">
        <v>25.107009999999999</v>
      </c>
      <c r="IZ44" s="1">
        <v>7.8897669999999996E-4</v>
      </c>
      <c r="JA44">
        <v>0.2715552</v>
      </c>
      <c r="JB44">
        <v>1.2592159999999999</v>
      </c>
      <c r="JC44">
        <v>18.204940000000001</v>
      </c>
      <c r="JD44" s="1">
        <v>7.6236399999999997E-4</v>
      </c>
      <c r="JE44">
        <v>0.26241229999999999</v>
      </c>
      <c r="JF44">
        <v>1.2591490000000001</v>
      </c>
      <c r="JG44">
        <v>15.845219999999999</v>
      </c>
      <c r="JH44" s="1">
        <v>7.3686719999999995E-4</v>
      </c>
      <c r="JI44">
        <v>0.25361109999999998</v>
      </c>
      <c r="JJ44">
        <v>1.2591699999999999</v>
      </c>
      <c r="JK44">
        <v>16.601130000000001</v>
      </c>
      <c r="JL44" s="1">
        <v>7.1196469999999996E-4</v>
      </c>
      <c r="JM44">
        <v>0.24519009999999999</v>
      </c>
      <c r="JN44">
        <v>1.259163</v>
      </c>
      <c r="JO44">
        <v>18.252179999999999</v>
      </c>
      <c r="JP44" s="1">
        <v>6.8682400000000005E-4</v>
      </c>
      <c r="JQ44">
        <v>0.23712250000000001</v>
      </c>
      <c r="JR44">
        <v>1.2591639999999999</v>
      </c>
      <c r="JS44">
        <v>18.921959999999999</v>
      </c>
      <c r="JT44" s="1">
        <v>6.6264860000000004E-4</v>
      </c>
      <c r="JU44">
        <v>0.22935820000000001</v>
      </c>
      <c r="JV44">
        <v>1.2591479999999999</v>
      </c>
      <c r="JW44">
        <v>18.46097</v>
      </c>
      <c r="JX44" s="1">
        <v>6.3960779999999999E-4</v>
      </c>
      <c r="JY44">
        <v>0.22190960000000001</v>
      </c>
      <c r="JZ44">
        <v>1.2591540000000001</v>
      </c>
      <c r="KA44">
        <v>16.373860000000001</v>
      </c>
      <c r="KB44" s="1">
        <v>6.1742570000000003E-4</v>
      </c>
      <c r="KC44">
        <v>0.21470130000000001</v>
      </c>
      <c r="KD44">
        <v>1.2592300000000001</v>
      </c>
      <c r="KE44">
        <v>14.336819999999999</v>
      </c>
      <c r="KF44" s="1">
        <v>5.9612209999999996E-4</v>
      </c>
      <c r="KG44">
        <v>0.2077232</v>
      </c>
      <c r="KH44">
        <v>1.2592350000000001</v>
      </c>
      <c r="KI44">
        <v>13.13795</v>
      </c>
      <c r="KJ44" s="1">
        <v>5.7585079999999999E-4</v>
      </c>
      <c r="KK44">
        <v>0.2010642</v>
      </c>
      <c r="KL44">
        <v>1.259171</v>
      </c>
      <c r="KM44">
        <v>14.46241</v>
      </c>
      <c r="KN44" s="1">
        <v>5.5633509999999996E-4</v>
      </c>
      <c r="KO44">
        <v>0.19462879999999999</v>
      </c>
      <c r="KP44">
        <v>1.2591559999999999</v>
      </c>
      <c r="KQ44">
        <v>19.94314</v>
      </c>
      <c r="KR44" s="1">
        <v>5.3751829999999995E-4</v>
      </c>
      <c r="KS44">
        <v>0.18839700000000001</v>
      </c>
      <c r="KT44">
        <v>1.259144</v>
      </c>
      <c r="KU44">
        <v>28.248670000000001</v>
      </c>
      <c r="KV44" s="1">
        <v>5.1964470000000001E-4</v>
      </c>
      <c r="KW44">
        <v>0.18245710000000001</v>
      </c>
      <c r="KX44">
        <v>1.2591540000000001</v>
      </c>
      <c r="KY44">
        <v>34.581879999999998</v>
      </c>
      <c r="KZ44" s="1">
        <v>5.0227949999999996E-4</v>
      </c>
      <c r="LA44">
        <v>0.17666580000000001</v>
      </c>
      <c r="LB44">
        <v>1.2591600000000001</v>
      </c>
      <c r="LC44">
        <v>36.213099999999997</v>
      </c>
      <c r="LD44" s="1">
        <v>4.856169E-4</v>
      </c>
      <c r="LE44">
        <v>0.17107149999999999</v>
      </c>
      <c r="LF44">
        <v>1.2591429999999999</v>
      </c>
      <c r="LG44">
        <v>33.423690000000001</v>
      </c>
      <c r="LH44" s="1">
        <v>4.6960969999999998E-4</v>
      </c>
      <c r="LI44">
        <v>0.1656995</v>
      </c>
      <c r="LJ44">
        <v>1.2591570000000001</v>
      </c>
      <c r="LK44">
        <v>26.87331</v>
      </c>
      <c r="LL44" s="1">
        <v>4.5406819999999998E-4</v>
      </c>
      <c r="LM44">
        <v>0.1604566</v>
      </c>
      <c r="LN44">
        <v>1.2591509999999999</v>
      </c>
      <c r="LO44">
        <v>19.286480000000001</v>
      </c>
      <c r="LP44" s="1">
        <v>4.392105E-4</v>
      </c>
      <c r="LQ44">
        <v>0.15543129999999999</v>
      </c>
      <c r="LR44">
        <v>1.2591490000000001</v>
      </c>
      <c r="LS44">
        <v>15.43852</v>
      </c>
      <c r="LT44" s="1">
        <v>4.2490600000000001E-4</v>
      </c>
      <c r="LU44">
        <v>0.15057609999999999</v>
      </c>
      <c r="LV44">
        <v>1.2591589999999999</v>
      </c>
      <c r="LW44">
        <v>16.074000000000002</v>
      </c>
      <c r="LX44" s="1">
        <v>4.1136690000000001E-4</v>
      </c>
      <c r="LY44">
        <v>0.1459645</v>
      </c>
      <c r="LZ44">
        <v>1.259231</v>
      </c>
      <c r="MA44">
        <v>18.066120000000002</v>
      </c>
      <c r="MB44" s="1">
        <v>3.9840509999999998E-4</v>
      </c>
      <c r="MC44">
        <v>0.1415573</v>
      </c>
      <c r="MD44">
        <v>1.259153</v>
      </c>
      <c r="ME44">
        <v>20.518409999999999</v>
      </c>
      <c r="MF44" s="1">
        <v>3.8554989999999999E-4</v>
      </c>
      <c r="MG44">
        <v>0.13718379999999999</v>
      </c>
      <c r="MH44">
        <v>1.2591429999999999</v>
      </c>
      <c r="MI44">
        <v>21.056629999999998</v>
      </c>
      <c r="MJ44" s="1">
        <v>3.729952E-4</v>
      </c>
      <c r="MK44">
        <v>0.1329014</v>
      </c>
      <c r="ML44">
        <v>1.2591460000000001</v>
      </c>
      <c r="MM44">
        <v>19.566020000000002</v>
      </c>
      <c r="MN44" s="1">
        <v>3.6088590000000001E-4</v>
      </c>
      <c r="MO44">
        <v>0.128774</v>
      </c>
      <c r="MP44">
        <v>1.2592270000000001</v>
      </c>
      <c r="MQ44">
        <v>17.042439999999999</v>
      </c>
      <c r="MR44" s="1">
        <v>3.4959580000000002E-4</v>
      </c>
      <c r="MS44">
        <v>0.1249214</v>
      </c>
      <c r="MT44">
        <v>1.259155</v>
      </c>
      <c r="MU44">
        <v>14.86388</v>
      </c>
      <c r="MV44" s="1">
        <v>3.3863250000000001E-4</v>
      </c>
      <c r="MW44">
        <v>0.12119679999999999</v>
      </c>
      <c r="MX44">
        <v>1.259155</v>
      </c>
      <c r="MY44">
        <v>14.530340000000001</v>
      </c>
      <c r="MZ44" s="1">
        <v>3.2776940000000003E-4</v>
      </c>
      <c r="NA44">
        <v>0.11748069999999999</v>
      </c>
      <c r="NB44">
        <v>1.2591509999999999</v>
      </c>
      <c r="NC44">
        <v>16.155419999999999</v>
      </c>
      <c r="ND44" s="1">
        <v>3.174551E-4</v>
      </c>
      <c r="NE44">
        <v>0.11393730000000001</v>
      </c>
      <c r="NF44">
        <v>1.259144</v>
      </c>
      <c r="NG44">
        <v>19.82047</v>
      </c>
      <c r="NH44" s="1">
        <v>3.0747590000000002E-4</v>
      </c>
      <c r="NI44">
        <v>0.11051569999999999</v>
      </c>
      <c r="NJ44">
        <v>1.2591559999999999</v>
      </c>
      <c r="NK44">
        <v>24.732500000000002</v>
      </c>
      <c r="NL44" s="1">
        <v>2.977678E-4</v>
      </c>
      <c r="NM44">
        <v>0.1071781</v>
      </c>
      <c r="NN44">
        <v>1.2591490000000001</v>
      </c>
      <c r="NO44">
        <v>26.984210000000001</v>
      </c>
      <c r="NP44" s="1">
        <v>2.8852849999999998E-4</v>
      </c>
      <c r="NQ44">
        <v>0.10398060000000001</v>
      </c>
      <c r="NR44">
        <v>1.259217</v>
      </c>
      <c r="NS44">
        <v>25.894539999999999</v>
      </c>
      <c r="NT44" s="1">
        <v>2.7961659999999999E-4</v>
      </c>
      <c r="NU44" s="1">
        <v>0.10091310000000001</v>
      </c>
      <c r="NV44">
        <v>1.259161</v>
      </c>
      <c r="NW44">
        <v>22.896699999999999</v>
      </c>
      <c r="NX44" s="1">
        <v>2.7071050000000002E-4</v>
      </c>
      <c r="NY44" s="1">
        <v>9.7827289999999997E-2</v>
      </c>
      <c r="NZ44">
        <v>1.2591680000000001</v>
      </c>
      <c r="OA44">
        <v>18.695250000000001</v>
      </c>
      <c r="OB44" s="1">
        <v>2.6230250000000002E-4</v>
      </c>
      <c r="OC44">
        <v>9.4888390000000003E-2</v>
      </c>
      <c r="OD44">
        <v>1.2591669999999999</v>
      </c>
      <c r="OE44">
        <v>16.225760000000001</v>
      </c>
      <c r="OF44" s="1">
        <v>2.5435639999999999E-4</v>
      </c>
      <c r="OG44">
        <v>9.210103E-2</v>
      </c>
      <c r="OH44">
        <v>1.2591669999999999</v>
      </c>
      <c r="OI44">
        <v>15.65893</v>
      </c>
      <c r="OJ44" s="1">
        <v>2.4661829999999998E-4</v>
      </c>
      <c r="OK44" s="1">
        <v>8.9389560000000007E-2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0.51293999999999995</v>
      </c>
      <c r="G45">
        <v>13.020820000000001</v>
      </c>
      <c r="H45">
        <v>2.1854279999999999</v>
      </c>
      <c r="I45">
        <v>626.59109999999998</v>
      </c>
      <c r="J45">
        <v>0.51007800000000003</v>
      </c>
      <c r="K45">
        <v>12.386799999999999</v>
      </c>
      <c r="L45">
        <v>149.83709999999999</v>
      </c>
      <c r="M45">
        <v>51387.41</v>
      </c>
      <c r="N45">
        <v>0.50823569999999996</v>
      </c>
      <c r="O45">
        <v>12.58658</v>
      </c>
      <c r="P45">
        <v>130.42490000000001</v>
      </c>
      <c r="Q45">
        <v>49070.67</v>
      </c>
      <c r="R45">
        <v>0.50716989999999995</v>
      </c>
      <c r="S45">
        <v>14.439109999999999</v>
      </c>
      <c r="T45">
        <v>23.680199999999999</v>
      </c>
      <c r="U45">
        <v>9321.7430000000004</v>
      </c>
      <c r="V45">
        <v>0.50661129999999999</v>
      </c>
      <c r="W45">
        <v>16.04823</v>
      </c>
      <c r="X45">
        <v>2.194172</v>
      </c>
      <c r="Y45">
        <v>880.52229999999997</v>
      </c>
      <c r="Z45">
        <v>0.50628490000000004</v>
      </c>
      <c r="AA45">
        <v>16.19444</v>
      </c>
      <c r="AB45">
        <v>0.17956169999999999</v>
      </c>
      <c r="AC45">
        <v>71.267960000000002</v>
      </c>
      <c r="AD45">
        <v>0.5061485</v>
      </c>
      <c r="AE45">
        <v>15.577719999999999</v>
      </c>
      <c r="AF45" s="1">
        <v>3.6208990000000003E-2</v>
      </c>
      <c r="AG45">
        <v>13.4793</v>
      </c>
      <c r="AH45">
        <v>0.50605239999999996</v>
      </c>
      <c r="AI45">
        <v>14.15776</v>
      </c>
      <c r="AJ45" s="1">
        <v>2.378371E-2</v>
      </c>
      <c r="AK45">
        <v>8.5878409999999992</v>
      </c>
      <c r="AL45">
        <v>0.50572470000000003</v>
      </c>
      <c r="AM45">
        <v>12.70027</v>
      </c>
      <c r="AN45" s="1">
        <v>2.057401E-2</v>
      </c>
      <c r="AO45">
        <v>7.3853160000000004</v>
      </c>
      <c r="AP45">
        <v>0.50454010000000005</v>
      </c>
      <c r="AQ45">
        <v>13.30977</v>
      </c>
      <c r="AR45" s="1">
        <v>1.92242E-2</v>
      </c>
      <c r="AS45">
        <v>6.8672120000000003</v>
      </c>
      <c r="AT45">
        <v>0.50243280000000001</v>
      </c>
      <c r="AU45">
        <v>16.025919999999999</v>
      </c>
      <c r="AV45" s="1">
        <v>2.3365E-2</v>
      </c>
      <c r="AW45">
        <v>8.2629490000000008</v>
      </c>
      <c r="AX45">
        <v>0.4995288</v>
      </c>
      <c r="AY45">
        <v>19.936599999999999</v>
      </c>
      <c r="AZ45" s="1">
        <v>3.130786E-2</v>
      </c>
      <c r="BA45">
        <v>11.13491</v>
      </c>
      <c r="BB45">
        <v>0.49602469999999999</v>
      </c>
      <c r="BC45">
        <v>23.11467</v>
      </c>
      <c r="BD45" s="1">
        <v>3.5796710000000002E-2</v>
      </c>
      <c r="BE45">
        <v>12.86042</v>
      </c>
      <c r="BF45">
        <v>0.49210999999999999</v>
      </c>
      <c r="BG45">
        <v>23.488189999999999</v>
      </c>
      <c r="BH45">
        <v>3.5903909999999997E-2</v>
      </c>
      <c r="BI45">
        <v>13.011799999999999</v>
      </c>
      <c r="BJ45">
        <v>0.48824770000000001</v>
      </c>
      <c r="BK45">
        <v>21.52319</v>
      </c>
      <c r="BL45" s="1">
        <v>3.361306E-2</v>
      </c>
      <c r="BM45">
        <v>12.263199999999999</v>
      </c>
      <c r="BN45">
        <v>0.48455189999999998</v>
      </c>
      <c r="BO45">
        <v>18.227409999999999</v>
      </c>
      <c r="BP45" s="1">
        <v>3.0335319999999999E-2</v>
      </c>
      <c r="BQ45">
        <v>11.12937</v>
      </c>
      <c r="BR45">
        <v>0.48095850000000001</v>
      </c>
      <c r="BS45">
        <v>14.81737</v>
      </c>
      <c r="BT45" s="1">
        <v>2.6939649999999999E-2</v>
      </c>
      <c r="BU45">
        <v>9.9294820000000001</v>
      </c>
      <c r="BV45">
        <v>0.47800029999999999</v>
      </c>
      <c r="BW45">
        <v>13.755890000000001</v>
      </c>
      <c r="BX45" s="1">
        <v>2.3841729999999998E-2</v>
      </c>
      <c r="BY45">
        <v>8.8234700000000004</v>
      </c>
      <c r="BZ45">
        <v>0.47595860000000001</v>
      </c>
      <c r="CA45">
        <v>14.27384</v>
      </c>
      <c r="CB45">
        <v>2.001213E-2</v>
      </c>
      <c r="CC45">
        <v>7.4473459999999996</v>
      </c>
      <c r="CD45">
        <v>0.47468749999999998</v>
      </c>
      <c r="CE45">
        <v>16.099329999999998</v>
      </c>
      <c r="CF45" s="1">
        <v>1.499531E-2</v>
      </c>
      <c r="CG45">
        <v>5.6089029999999998</v>
      </c>
      <c r="CH45">
        <v>0.47394989999999998</v>
      </c>
      <c r="CI45">
        <v>17.101430000000001</v>
      </c>
      <c r="CJ45" s="1">
        <v>1.0485380000000001E-2</v>
      </c>
      <c r="CK45">
        <v>3.9269989999999999</v>
      </c>
      <c r="CL45">
        <v>0.47355789999999998</v>
      </c>
      <c r="CM45">
        <v>17.17295</v>
      </c>
      <c r="CN45" s="1">
        <v>7.5239449999999998E-3</v>
      </c>
      <c r="CO45">
        <v>2.8094760000000001</v>
      </c>
      <c r="CP45">
        <v>0.47334559999999998</v>
      </c>
      <c r="CQ45">
        <v>15.909660000000001</v>
      </c>
      <c r="CR45" s="1">
        <v>5.8372429999999998E-3</v>
      </c>
      <c r="CS45">
        <v>2.170928</v>
      </c>
      <c r="CT45">
        <v>0.4732557</v>
      </c>
      <c r="CU45">
        <v>14.234669999999999</v>
      </c>
      <c r="CV45" s="1">
        <v>4.8981110000000001E-3</v>
      </c>
      <c r="CW45">
        <v>1.815086</v>
      </c>
      <c r="CX45">
        <v>0.47319699999999998</v>
      </c>
      <c r="CY45">
        <v>12.839869999999999</v>
      </c>
      <c r="CZ45" s="1">
        <v>4.337296E-3</v>
      </c>
      <c r="DA45">
        <v>1.602965</v>
      </c>
      <c r="DB45">
        <v>0.47316259999999999</v>
      </c>
      <c r="DC45">
        <v>13.414149999999999</v>
      </c>
      <c r="DD45" s="1">
        <v>3.9686230000000001E-3</v>
      </c>
      <c r="DE45">
        <v>1.4636880000000001</v>
      </c>
      <c r="DF45">
        <v>0.47316069999999999</v>
      </c>
      <c r="DG45">
        <v>16.30462</v>
      </c>
      <c r="DH45" s="1">
        <v>3.695851E-3</v>
      </c>
      <c r="DI45">
        <v>1.3608009999999999</v>
      </c>
      <c r="DJ45">
        <v>0.47314079999999997</v>
      </c>
      <c r="DK45">
        <v>21.740179999999999</v>
      </c>
      <c r="DL45" s="1">
        <v>3.4767800000000001E-3</v>
      </c>
      <c r="DM45">
        <v>1.2780130000000001</v>
      </c>
      <c r="DN45">
        <v>0.47314400000000001</v>
      </c>
      <c r="DO45">
        <v>27.962309999999999</v>
      </c>
      <c r="DP45" s="1">
        <v>3.2903479999999998E-3</v>
      </c>
      <c r="DQ45">
        <v>1.207417</v>
      </c>
      <c r="DR45">
        <v>0.47313899999999998</v>
      </c>
      <c r="DS45">
        <v>30.13053</v>
      </c>
      <c r="DT45" s="1">
        <v>3.1225710000000002E-3</v>
      </c>
      <c r="DU45">
        <v>1.143743</v>
      </c>
      <c r="DV45">
        <v>0.47313870000000002</v>
      </c>
      <c r="DW45">
        <v>29.111660000000001</v>
      </c>
      <c r="DX45" s="1">
        <v>2.97138E-3</v>
      </c>
      <c r="DY45">
        <v>1.0862830000000001</v>
      </c>
      <c r="DZ45">
        <v>0.47313280000000002</v>
      </c>
      <c r="EA45">
        <v>25.437429999999999</v>
      </c>
      <c r="EB45" s="1">
        <v>2.8322849999999999E-3</v>
      </c>
      <c r="EC45">
        <v>1.0330710000000001</v>
      </c>
      <c r="ED45">
        <v>0.4731282</v>
      </c>
      <c r="EE45">
        <v>19.841699999999999</v>
      </c>
      <c r="EF45" s="1">
        <v>2.70418E-3</v>
      </c>
      <c r="EG45">
        <v>0.98403399999999996</v>
      </c>
      <c r="EH45">
        <v>0.47313329999999998</v>
      </c>
      <c r="EI45">
        <v>15.55111</v>
      </c>
      <c r="EJ45" s="1">
        <v>2.5833259999999999E-3</v>
      </c>
      <c r="EK45">
        <v>0.93778439999999996</v>
      </c>
      <c r="EL45">
        <v>0.47312969999999999</v>
      </c>
      <c r="EM45">
        <v>15.8378</v>
      </c>
      <c r="EN45" s="1">
        <v>2.4693879999999999E-3</v>
      </c>
      <c r="EO45">
        <v>0.89421539999999999</v>
      </c>
      <c r="EP45">
        <v>0.47313129999999998</v>
      </c>
      <c r="EQ45">
        <v>20.747879999999999</v>
      </c>
      <c r="ER45" s="1">
        <v>2.3612310000000001E-3</v>
      </c>
      <c r="ES45">
        <v>0.85314610000000002</v>
      </c>
      <c r="ET45">
        <v>0.47313460000000002</v>
      </c>
      <c r="EU45">
        <v>26.302610000000001</v>
      </c>
      <c r="EV45" s="1">
        <v>2.2599479999999999E-3</v>
      </c>
      <c r="EW45">
        <v>0.8150404</v>
      </c>
      <c r="EX45">
        <v>0.47312989999999999</v>
      </c>
      <c r="EY45">
        <v>28.196829999999999</v>
      </c>
      <c r="EZ45" s="1">
        <v>2.1641199999999998E-3</v>
      </c>
      <c r="FA45">
        <v>0.77900769999999997</v>
      </c>
      <c r="FB45">
        <v>0.47313870000000002</v>
      </c>
      <c r="FC45">
        <v>27.77496</v>
      </c>
      <c r="FD45" s="1">
        <v>2.073325E-3</v>
      </c>
      <c r="FE45">
        <v>0.74510589999999999</v>
      </c>
      <c r="FF45">
        <v>0.47313300000000003</v>
      </c>
      <c r="FG45">
        <v>24.31626</v>
      </c>
      <c r="FH45" s="1">
        <v>1.985658E-3</v>
      </c>
      <c r="FI45">
        <v>0.71261669999999999</v>
      </c>
      <c r="FJ45">
        <v>0.47313460000000002</v>
      </c>
      <c r="FK45">
        <v>19.086179999999999</v>
      </c>
      <c r="FL45" s="1">
        <v>1.9037920000000001E-3</v>
      </c>
      <c r="FM45">
        <v>0.68232610000000005</v>
      </c>
      <c r="FN45">
        <v>0.47313850000000002</v>
      </c>
      <c r="FO45">
        <v>15.94422</v>
      </c>
      <c r="FP45" s="1">
        <v>1.8257799999999999E-3</v>
      </c>
      <c r="FQ45">
        <v>0.65372359999999996</v>
      </c>
      <c r="FR45">
        <v>0.47313549999999999</v>
      </c>
      <c r="FS45">
        <v>16.408359999999998</v>
      </c>
      <c r="FT45" s="1">
        <v>1.750377E-3</v>
      </c>
      <c r="FU45">
        <v>0.62627809999999995</v>
      </c>
      <c r="FV45">
        <v>0.47313430000000001</v>
      </c>
      <c r="FW45">
        <v>19.21808</v>
      </c>
      <c r="FX45" s="1">
        <v>1.6797699999999999E-3</v>
      </c>
      <c r="FY45">
        <v>0.60063960000000005</v>
      </c>
      <c r="FZ45">
        <v>0.47313460000000002</v>
      </c>
      <c r="GA45">
        <v>21.345420000000001</v>
      </c>
      <c r="GB45" s="1">
        <v>1.6120520000000001E-3</v>
      </c>
      <c r="GC45">
        <v>0.57611979999999996</v>
      </c>
      <c r="GD45">
        <v>0.47313230000000001</v>
      </c>
      <c r="GE45">
        <v>21.740819999999999</v>
      </c>
      <c r="GF45" s="1">
        <v>1.5485259999999999E-3</v>
      </c>
      <c r="GG45">
        <v>0.55320499999999995</v>
      </c>
      <c r="GH45">
        <v>0.47313670000000002</v>
      </c>
      <c r="GI45">
        <v>20.025790000000001</v>
      </c>
      <c r="GJ45" s="1">
        <v>1.4883800000000001E-3</v>
      </c>
      <c r="GK45">
        <v>0.53161389999999997</v>
      </c>
      <c r="GL45">
        <v>0.47313369999999999</v>
      </c>
      <c r="GM45">
        <v>17.096430000000002</v>
      </c>
      <c r="GN45" s="1">
        <v>1.4305679999999999E-3</v>
      </c>
      <c r="GO45">
        <v>0.51084350000000001</v>
      </c>
      <c r="GP45">
        <v>0.47313139999999998</v>
      </c>
      <c r="GQ45">
        <v>14.48747</v>
      </c>
      <c r="GR45" s="1">
        <v>1.37605E-3</v>
      </c>
      <c r="GS45">
        <v>0.49129400000000001</v>
      </c>
      <c r="GT45">
        <v>0.47313080000000002</v>
      </c>
      <c r="GU45">
        <v>15.034090000000001</v>
      </c>
      <c r="GV45" s="1">
        <v>1.3225260000000001E-3</v>
      </c>
      <c r="GW45">
        <v>0.472132</v>
      </c>
      <c r="GX45">
        <v>0.47312949999999998</v>
      </c>
      <c r="GY45">
        <v>17.585149999999999</v>
      </c>
      <c r="GZ45" s="1">
        <v>1.272516E-3</v>
      </c>
      <c r="HA45">
        <v>0.45424930000000002</v>
      </c>
      <c r="HB45">
        <v>0.47313</v>
      </c>
      <c r="HC45">
        <v>22.35472</v>
      </c>
      <c r="HD45" s="1">
        <v>1.225547E-3</v>
      </c>
      <c r="HE45">
        <v>0.43743209999999999</v>
      </c>
      <c r="HF45">
        <v>0.47313300000000003</v>
      </c>
      <c r="HG45">
        <v>26.101420000000001</v>
      </c>
      <c r="HH45" s="1">
        <v>1.179846E-3</v>
      </c>
      <c r="HI45">
        <v>0.42110940000000002</v>
      </c>
      <c r="HJ45">
        <v>0.47313909999999998</v>
      </c>
      <c r="HK45">
        <v>26.635909999999999</v>
      </c>
      <c r="HL45" s="1">
        <v>1.136179E-3</v>
      </c>
      <c r="HM45">
        <v>0.40551199999999998</v>
      </c>
      <c r="HN45">
        <v>0.47313820000000001</v>
      </c>
      <c r="HO45">
        <v>24.539729999999999</v>
      </c>
      <c r="HP45" s="1">
        <v>1.0941900000000001E-3</v>
      </c>
      <c r="HQ45">
        <v>0.3905149</v>
      </c>
      <c r="HR45">
        <v>0.47313860000000002</v>
      </c>
      <c r="HS45">
        <v>20.675080000000001</v>
      </c>
      <c r="HT45" s="1">
        <v>1.0542889999999999E-3</v>
      </c>
      <c r="HU45">
        <v>0.37625500000000001</v>
      </c>
      <c r="HV45">
        <v>0.47312419999999999</v>
      </c>
      <c r="HW45">
        <v>16.691669999999998</v>
      </c>
      <c r="HX45" s="1">
        <v>1.0166070000000001E-3</v>
      </c>
      <c r="HY45">
        <v>0.3628207</v>
      </c>
      <c r="HZ45">
        <v>0.4731244</v>
      </c>
      <c r="IA45">
        <v>16.52758</v>
      </c>
      <c r="IB45" s="1">
        <v>9.8106860000000008E-4</v>
      </c>
      <c r="IC45">
        <v>0.35014060000000002</v>
      </c>
      <c r="ID45">
        <v>0.47313509999999998</v>
      </c>
      <c r="IE45">
        <v>21.395</v>
      </c>
      <c r="IF45" s="1">
        <v>9.4581000000000005E-4</v>
      </c>
      <c r="IG45">
        <v>0.3375551</v>
      </c>
      <c r="IH45">
        <v>0.47312729999999997</v>
      </c>
      <c r="II45">
        <v>28.770710000000001</v>
      </c>
      <c r="IJ45" s="1">
        <v>9.1162980000000001E-4</v>
      </c>
      <c r="IK45">
        <v>0.32535429999999999</v>
      </c>
      <c r="IL45">
        <v>0.473132</v>
      </c>
      <c r="IM45">
        <v>34.111960000000003</v>
      </c>
      <c r="IN45" s="1">
        <v>8.8007139999999998E-4</v>
      </c>
      <c r="IO45">
        <v>0.31405440000000001</v>
      </c>
      <c r="IP45">
        <v>0.47313040000000001</v>
      </c>
      <c r="IQ45">
        <v>35.163670000000003</v>
      </c>
      <c r="IR45" s="1">
        <v>8.4979309999999998E-4</v>
      </c>
      <c r="IS45">
        <v>0.30327090000000001</v>
      </c>
      <c r="IT45">
        <v>0.47313070000000002</v>
      </c>
      <c r="IU45">
        <v>32.204120000000003</v>
      </c>
      <c r="IV45" s="1">
        <v>8.2067800000000003E-4</v>
      </c>
      <c r="IW45">
        <v>0.29285810000000001</v>
      </c>
      <c r="IX45">
        <v>0.47312949999999998</v>
      </c>
      <c r="IY45">
        <v>25.769919999999999</v>
      </c>
      <c r="IZ45" s="1">
        <v>7.929225E-4</v>
      </c>
      <c r="JA45">
        <v>0.28295239999999999</v>
      </c>
      <c r="JB45">
        <v>0.47313559999999999</v>
      </c>
      <c r="JC45">
        <v>18.80322</v>
      </c>
      <c r="JD45" s="1">
        <v>7.6618279999999997E-4</v>
      </c>
      <c r="JE45">
        <v>0.27342610000000001</v>
      </c>
      <c r="JF45">
        <v>0.47312949999999998</v>
      </c>
      <c r="JG45">
        <v>16.25629</v>
      </c>
      <c r="JH45" s="1">
        <v>7.4049890000000001E-4</v>
      </c>
      <c r="JI45">
        <v>0.264241</v>
      </c>
      <c r="JJ45">
        <v>0.47314000000000001</v>
      </c>
      <c r="JK45">
        <v>16.718730000000001</v>
      </c>
      <c r="JL45" s="1">
        <v>7.1551000000000004E-4</v>
      </c>
      <c r="JM45">
        <v>0.25547350000000002</v>
      </c>
      <c r="JN45">
        <v>0.47313860000000002</v>
      </c>
      <c r="JO45">
        <v>18.271229999999999</v>
      </c>
      <c r="JP45" s="1">
        <v>6.9014360000000004E-4</v>
      </c>
      <c r="JQ45">
        <v>0.24704400000000001</v>
      </c>
      <c r="JR45">
        <v>0.47313860000000002</v>
      </c>
      <c r="JS45">
        <v>18.91592</v>
      </c>
      <c r="JT45" s="1">
        <v>6.6587099999999995E-4</v>
      </c>
      <c r="JU45">
        <v>0.2389598</v>
      </c>
      <c r="JV45">
        <v>0.47313480000000002</v>
      </c>
      <c r="JW45">
        <v>18.610869999999998</v>
      </c>
      <c r="JX45" s="1">
        <v>6.4267640000000004E-4</v>
      </c>
      <c r="JY45">
        <v>0.23118920000000001</v>
      </c>
      <c r="JZ45">
        <v>0.47313650000000002</v>
      </c>
      <c r="KA45">
        <v>16.581510000000002</v>
      </c>
      <c r="KB45" s="1">
        <v>6.2043459999999999E-4</v>
      </c>
      <c r="KC45">
        <v>0.22369</v>
      </c>
      <c r="KD45">
        <v>0.47313329999999998</v>
      </c>
      <c r="KE45">
        <v>14.49405</v>
      </c>
      <c r="KF45" s="1">
        <v>5.9896959999999996E-4</v>
      </c>
      <c r="KG45">
        <v>0.2164111</v>
      </c>
      <c r="KH45">
        <v>0.4731341</v>
      </c>
      <c r="KI45">
        <v>13.246420000000001</v>
      </c>
      <c r="KJ45" s="1">
        <v>5.7859079999999998E-4</v>
      </c>
      <c r="KK45">
        <v>0.2094705</v>
      </c>
      <c r="KL45">
        <v>0.47313090000000002</v>
      </c>
      <c r="KM45">
        <v>14.63669</v>
      </c>
      <c r="KN45" s="1">
        <v>5.5898730000000004E-4</v>
      </c>
      <c r="KO45">
        <v>0.20276440000000001</v>
      </c>
      <c r="KP45">
        <v>0.47313290000000002</v>
      </c>
      <c r="KQ45">
        <v>20.217510000000001</v>
      </c>
      <c r="KR45" s="1">
        <v>5.4004780000000004E-4</v>
      </c>
      <c r="KS45">
        <v>0.19626350000000001</v>
      </c>
      <c r="KT45">
        <v>0.4731303</v>
      </c>
      <c r="KU45">
        <v>28.500720000000001</v>
      </c>
      <c r="KV45" s="1">
        <v>5.2208210000000003E-4</v>
      </c>
      <c r="KW45">
        <v>0.1900724</v>
      </c>
      <c r="KX45">
        <v>0.47313240000000001</v>
      </c>
      <c r="KY45">
        <v>34.602780000000003</v>
      </c>
      <c r="KZ45" s="1">
        <v>5.0464450000000001E-4</v>
      </c>
      <c r="LA45">
        <v>0.18404239999999999</v>
      </c>
      <c r="LB45">
        <v>0.4731321</v>
      </c>
      <c r="LC45">
        <v>36.21125</v>
      </c>
      <c r="LD45" s="1">
        <v>4.878889E-4</v>
      </c>
      <c r="LE45">
        <v>0.17821300000000001</v>
      </c>
      <c r="LF45">
        <v>0.47313</v>
      </c>
      <c r="LG45">
        <v>33.767960000000002</v>
      </c>
      <c r="LH45" s="1">
        <v>4.7179950000000002E-4</v>
      </c>
      <c r="LI45">
        <v>0.17261270000000001</v>
      </c>
      <c r="LJ45">
        <v>0.47313300000000003</v>
      </c>
      <c r="LK45">
        <v>27.55105</v>
      </c>
      <c r="LL45" s="1">
        <v>4.5619349999999998E-4</v>
      </c>
      <c r="LM45">
        <v>0.16715379999999999</v>
      </c>
      <c r="LN45">
        <v>0.47312989999999999</v>
      </c>
      <c r="LO45">
        <v>19.9405</v>
      </c>
      <c r="LP45" s="1">
        <v>4.412377E-4</v>
      </c>
      <c r="LQ45">
        <v>0.161912</v>
      </c>
      <c r="LR45">
        <v>0.47312949999999998</v>
      </c>
      <c r="LS45">
        <v>15.846830000000001</v>
      </c>
      <c r="LT45" s="1">
        <v>4.268672E-4</v>
      </c>
      <c r="LU45">
        <v>0.15685479999999999</v>
      </c>
      <c r="LV45">
        <v>0.47313729999999998</v>
      </c>
      <c r="LW45">
        <v>16.263310000000001</v>
      </c>
      <c r="LX45" s="1">
        <v>4.1321190000000001E-4</v>
      </c>
      <c r="LY45">
        <v>0.15203759999999999</v>
      </c>
      <c r="LZ45">
        <v>0.47313329999999998</v>
      </c>
      <c r="MA45">
        <v>18.09179</v>
      </c>
      <c r="MB45" s="1">
        <v>4.00209E-4</v>
      </c>
      <c r="MC45">
        <v>0.14745249999999999</v>
      </c>
      <c r="MD45">
        <v>0.47313630000000001</v>
      </c>
      <c r="ME45">
        <v>20.569700000000001</v>
      </c>
      <c r="MF45" s="1">
        <v>3.8733449999999998E-4</v>
      </c>
      <c r="MG45">
        <v>0.1429039</v>
      </c>
      <c r="MH45">
        <v>0.47312419999999999</v>
      </c>
      <c r="MI45">
        <v>21.1188</v>
      </c>
      <c r="MJ45" s="1">
        <v>3.7472329999999998E-4</v>
      </c>
      <c r="MK45">
        <v>0.1384445</v>
      </c>
      <c r="ML45">
        <v>0.4731342</v>
      </c>
      <c r="MM45">
        <v>19.73302</v>
      </c>
      <c r="MN45" s="1">
        <v>3.625252E-4</v>
      </c>
      <c r="MO45">
        <v>0.13413710000000001</v>
      </c>
      <c r="MP45">
        <v>0.47313230000000001</v>
      </c>
      <c r="MQ45">
        <v>17.258970000000001</v>
      </c>
      <c r="MR45" s="1">
        <v>3.5113249999999999E-4</v>
      </c>
      <c r="MS45">
        <v>0.13011329999999999</v>
      </c>
      <c r="MT45">
        <v>0.47313260000000001</v>
      </c>
      <c r="MU45">
        <v>15.08765</v>
      </c>
      <c r="MV45" s="1">
        <v>3.4014329999999999E-4</v>
      </c>
      <c r="MW45">
        <v>0.12623609999999999</v>
      </c>
      <c r="MX45">
        <v>0.47313280000000002</v>
      </c>
      <c r="MY45">
        <v>14.757160000000001</v>
      </c>
      <c r="MZ45" s="1">
        <v>3.2926089999999998E-4</v>
      </c>
      <c r="NA45">
        <v>0.122374</v>
      </c>
      <c r="NB45">
        <v>0.47313</v>
      </c>
      <c r="NC45">
        <v>16.273430000000001</v>
      </c>
      <c r="ND45" s="1">
        <v>3.1886300000000001E-4</v>
      </c>
      <c r="NE45">
        <v>0.1186743</v>
      </c>
      <c r="NF45">
        <v>0.4731339</v>
      </c>
      <c r="NG45">
        <v>19.922219999999999</v>
      </c>
      <c r="NH45" s="1">
        <v>3.0885009999999998E-4</v>
      </c>
      <c r="NI45">
        <v>0.1151123</v>
      </c>
      <c r="NJ45">
        <v>0.47312739999999998</v>
      </c>
      <c r="NK45">
        <v>24.87246</v>
      </c>
      <c r="NL45" s="1">
        <v>2.9909910000000002E-4</v>
      </c>
      <c r="NM45">
        <v>0.1116366</v>
      </c>
      <c r="NN45">
        <v>0.47313509999999998</v>
      </c>
      <c r="NO45">
        <v>27.046790000000001</v>
      </c>
      <c r="NP45" s="1">
        <v>2.8977879999999998E-4</v>
      </c>
      <c r="NQ45">
        <v>0.1082978</v>
      </c>
      <c r="NR45">
        <v>0.47312979999999999</v>
      </c>
      <c r="NS45">
        <v>25.999169999999999</v>
      </c>
      <c r="NT45" s="1">
        <v>2.808682E-4</v>
      </c>
      <c r="NU45">
        <v>0.10511189999999999</v>
      </c>
      <c r="NV45">
        <v>0.47313820000000001</v>
      </c>
      <c r="NW45">
        <v>23.1951</v>
      </c>
      <c r="NX45" s="1">
        <v>2.719369E-4</v>
      </c>
      <c r="NY45">
        <v>0.1019005</v>
      </c>
      <c r="NZ45">
        <v>0.4731339</v>
      </c>
      <c r="OA45">
        <v>19.123989999999999</v>
      </c>
      <c r="OB45" s="1">
        <v>2.6346079999999998E-4</v>
      </c>
      <c r="OC45" s="1">
        <v>9.8832699999999996E-2</v>
      </c>
      <c r="OD45">
        <v>0.47313369999999999</v>
      </c>
      <c r="OE45">
        <v>16.642530000000001</v>
      </c>
      <c r="OF45" s="1">
        <v>2.5545169999999999E-4</v>
      </c>
      <c r="OG45" s="1">
        <v>9.5922289999999993E-2</v>
      </c>
      <c r="OH45">
        <v>0.4731341</v>
      </c>
      <c r="OI45">
        <v>15.773490000000001</v>
      </c>
      <c r="OJ45" s="1">
        <v>2.4770549999999998E-4</v>
      </c>
      <c r="OK45" s="1">
        <v>9.3104489999999998E-2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1.038206</v>
      </c>
      <c r="G46">
        <v>13.17933</v>
      </c>
      <c r="H46">
        <v>1.149076</v>
      </c>
      <c r="I46">
        <v>209.30330000000001</v>
      </c>
      <c r="J46">
        <v>1.0330569999999999</v>
      </c>
      <c r="K46">
        <v>12.504619999999999</v>
      </c>
      <c r="L46">
        <v>133.36580000000001</v>
      </c>
      <c r="M46">
        <v>29629.97</v>
      </c>
      <c r="N46">
        <v>1.0296320000000001</v>
      </c>
      <c r="O46">
        <v>12.60655</v>
      </c>
      <c r="P46">
        <v>142.27289999999999</v>
      </c>
      <c r="Q46">
        <v>33997.65</v>
      </c>
      <c r="R46">
        <v>1.0276860000000001</v>
      </c>
      <c r="S46">
        <v>14.509080000000001</v>
      </c>
      <c r="T46">
        <v>28.46885</v>
      </c>
      <c r="U46">
        <v>7024.3810000000003</v>
      </c>
      <c r="V46">
        <v>1.0266280000000001</v>
      </c>
      <c r="W46">
        <v>16.109000000000002</v>
      </c>
      <c r="X46">
        <v>2.752472</v>
      </c>
      <c r="Y46">
        <v>687.99180000000001</v>
      </c>
      <c r="Z46">
        <v>1.0260260000000001</v>
      </c>
      <c r="AA46">
        <v>16.217649999999999</v>
      </c>
      <c r="AB46">
        <v>0.2216052</v>
      </c>
      <c r="AC46">
        <v>55.015479999999997</v>
      </c>
      <c r="AD46">
        <v>1.02576</v>
      </c>
      <c r="AE46">
        <v>15.616540000000001</v>
      </c>
      <c r="AF46" s="1">
        <v>3.9232160000000002E-2</v>
      </c>
      <c r="AG46">
        <v>9.3190430000000006</v>
      </c>
      <c r="AH46">
        <v>1.0255700000000001</v>
      </c>
      <c r="AI46">
        <v>14.255330000000001</v>
      </c>
      <c r="AJ46" s="1">
        <v>2.422173E-2</v>
      </c>
      <c r="AK46">
        <v>5.6097099999999998</v>
      </c>
      <c r="AL46">
        <v>1.025083</v>
      </c>
      <c r="AM46">
        <v>12.845700000000001</v>
      </c>
      <c r="AN46" s="1">
        <v>2.0776599999999999E-2</v>
      </c>
      <c r="AO46">
        <v>4.7857560000000001</v>
      </c>
      <c r="AP46">
        <v>1.023207</v>
      </c>
      <c r="AQ46">
        <v>13.47246</v>
      </c>
      <c r="AR46" s="1">
        <v>1.922664E-2</v>
      </c>
      <c r="AS46">
        <v>4.410037</v>
      </c>
      <c r="AT46">
        <v>1.0196270000000001</v>
      </c>
      <c r="AU46">
        <v>16.150230000000001</v>
      </c>
      <c r="AV46" s="1">
        <v>2.2776749999999998E-2</v>
      </c>
      <c r="AW46">
        <v>5.1805830000000004</v>
      </c>
      <c r="AX46">
        <v>1.014594</v>
      </c>
      <c r="AY46">
        <v>20.039169999999999</v>
      </c>
      <c r="AZ46" s="1">
        <v>3.0710790000000002E-2</v>
      </c>
      <c r="BA46">
        <v>7.0069699999999999</v>
      </c>
      <c r="BB46">
        <v>1.0084489999999999</v>
      </c>
      <c r="BC46">
        <v>23.186499999999999</v>
      </c>
      <c r="BD46" s="1">
        <v>3.5596580000000003E-2</v>
      </c>
      <c r="BE46">
        <v>8.1783079999999995</v>
      </c>
      <c r="BF46">
        <v>1.0014259999999999</v>
      </c>
      <c r="BG46">
        <v>23.553730000000002</v>
      </c>
      <c r="BH46" s="1">
        <v>3.6009609999999997E-2</v>
      </c>
      <c r="BI46">
        <v>8.3223640000000003</v>
      </c>
      <c r="BJ46">
        <v>0.99516280000000001</v>
      </c>
      <c r="BK46">
        <v>21.684539999999998</v>
      </c>
      <c r="BL46" s="1">
        <v>3.3855959999999997E-2</v>
      </c>
      <c r="BM46">
        <v>7.8504529999999999</v>
      </c>
      <c r="BN46">
        <v>0.98975800000000003</v>
      </c>
      <c r="BO46">
        <v>18.4679</v>
      </c>
      <c r="BP46" s="1">
        <v>3.0634379999999999E-2</v>
      </c>
      <c r="BQ46">
        <v>7.1168380000000004</v>
      </c>
      <c r="BR46">
        <v>0.98434359999999999</v>
      </c>
      <c r="BS46">
        <v>15.05261</v>
      </c>
      <c r="BT46" s="1">
        <v>2.7216649999999998E-2</v>
      </c>
      <c r="BU46">
        <v>6.3306240000000003</v>
      </c>
      <c r="BV46">
        <v>0.97971980000000003</v>
      </c>
      <c r="BW46">
        <v>13.96569</v>
      </c>
      <c r="BX46" s="1">
        <v>2.411255E-2</v>
      </c>
      <c r="BY46">
        <v>5.614293</v>
      </c>
      <c r="BZ46">
        <v>0.97639189999999998</v>
      </c>
      <c r="CA46">
        <v>14.34859</v>
      </c>
      <c r="CB46" s="1">
        <v>2.0396729999999998E-2</v>
      </c>
      <c r="CC46">
        <v>4.760472</v>
      </c>
      <c r="CD46">
        <v>0.97415180000000001</v>
      </c>
      <c r="CE46">
        <v>16.183299999999999</v>
      </c>
      <c r="CF46" s="1">
        <v>1.5433759999999999E-2</v>
      </c>
      <c r="CG46">
        <v>3.6115240000000002</v>
      </c>
      <c r="CH46">
        <v>0.97254790000000002</v>
      </c>
      <c r="CI46">
        <v>17.10324</v>
      </c>
      <c r="CJ46" s="1">
        <v>1.081915E-2</v>
      </c>
      <c r="CK46">
        <v>2.532664</v>
      </c>
      <c r="CL46">
        <v>0.9716979</v>
      </c>
      <c r="CM46">
        <v>17.216919999999998</v>
      </c>
      <c r="CN46" s="1">
        <v>7.7241749999999998E-3</v>
      </c>
      <c r="CO46">
        <v>1.803326</v>
      </c>
      <c r="CP46">
        <v>0.97123709999999996</v>
      </c>
      <c r="CQ46">
        <v>16.001660000000001</v>
      </c>
      <c r="CR46" s="1">
        <v>5.9484220000000001E-3</v>
      </c>
      <c r="CS46">
        <v>1.384171</v>
      </c>
      <c r="CT46">
        <v>0.97098050000000002</v>
      </c>
      <c r="CU46">
        <v>14.35009</v>
      </c>
      <c r="CV46" s="1">
        <v>4.9614380000000003E-3</v>
      </c>
      <c r="CW46">
        <v>1.1510050000000001</v>
      </c>
      <c r="CX46">
        <v>0.97087520000000005</v>
      </c>
      <c r="CY46">
        <v>12.97729</v>
      </c>
      <c r="CZ46" s="1">
        <v>4.3770129999999999E-3</v>
      </c>
      <c r="DA46">
        <v>1.0130790000000001</v>
      </c>
      <c r="DB46">
        <v>0.97084230000000005</v>
      </c>
      <c r="DC46">
        <v>13.567460000000001</v>
      </c>
      <c r="DD46" s="1">
        <v>3.9960810000000003E-3</v>
      </c>
      <c r="DE46">
        <v>0.92317970000000005</v>
      </c>
      <c r="DF46">
        <v>0.97080650000000002</v>
      </c>
      <c r="DG46">
        <v>16.483039999999999</v>
      </c>
      <c r="DH46" s="1">
        <v>3.7174080000000002E-3</v>
      </c>
      <c r="DI46">
        <v>0.85744759999999998</v>
      </c>
      <c r="DJ46">
        <v>0.97074950000000004</v>
      </c>
      <c r="DK46">
        <v>21.982579999999999</v>
      </c>
      <c r="DL46" s="1">
        <v>3.494484E-3</v>
      </c>
      <c r="DM46">
        <v>0.8047415</v>
      </c>
      <c r="DN46">
        <v>0.97076119999999999</v>
      </c>
      <c r="DO46">
        <v>28.18535</v>
      </c>
      <c r="DP46" s="1">
        <v>3.3060229999999999E-3</v>
      </c>
      <c r="DQ46">
        <v>0.76005270000000003</v>
      </c>
      <c r="DR46">
        <v>0.97080160000000004</v>
      </c>
      <c r="DS46">
        <v>30.14827</v>
      </c>
      <c r="DT46" s="1">
        <v>3.1367299999999999E-3</v>
      </c>
      <c r="DU46">
        <v>0.7198234</v>
      </c>
      <c r="DV46">
        <v>0.97075149999999999</v>
      </c>
      <c r="DW46">
        <v>29.213439999999999</v>
      </c>
      <c r="DX46" s="1">
        <v>2.984432E-3</v>
      </c>
      <c r="DY46">
        <v>0.68357800000000002</v>
      </c>
      <c r="DZ46">
        <v>0.97078909999999996</v>
      </c>
      <c r="EA46">
        <v>25.7562</v>
      </c>
      <c r="EB46" s="1">
        <v>2.8442609999999998E-3</v>
      </c>
      <c r="EC46">
        <v>0.64999269999999998</v>
      </c>
      <c r="ED46">
        <v>0.97077519999999995</v>
      </c>
      <c r="EE46">
        <v>20.28895</v>
      </c>
      <c r="EF46" s="1">
        <v>2.7153780000000001E-3</v>
      </c>
      <c r="EG46">
        <v>0.61909040000000004</v>
      </c>
      <c r="EH46">
        <v>0.97077630000000004</v>
      </c>
      <c r="EI46">
        <v>15.917149999999999</v>
      </c>
      <c r="EJ46" s="1">
        <v>2.5939079999999998E-3</v>
      </c>
      <c r="EK46">
        <v>0.58997370000000005</v>
      </c>
      <c r="EL46">
        <v>0.97077170000000002</v>
      </c>
      <c r="EM46">
        <v>16.120180000000001</v>
      </c>
      <c r="EN46" s="1">
        <v>2.479523E-3</v>
      </c>
      <c r="EO46">
        <v>0.56256589999999995</v>
      </c>
      <c r="EP46">
        <v>0.97078719999999996</v>
      </c>
      <c r="EQ46">
        <v>21.051590000000001</v>
      </c>
      <c r="ER46" s="1">
        <v>2.370573E-3</v>
      </c>
      <c r="ES46">
        <v>0.53665909999999994</v>
      </c>
      <c r="ET46">
        <v>0.97079139999999997</v>
      </c>
      <c r="EU46">
        <v>26.495329999999999</v>
      </c>
      <c r="EV46" s="1">
        <v>2.2688449999999998E-3</v>
      </c>
      <c r="EW46">
        <v>0.51267830000000003</v>
      </c>
      <c r="EX46">
        <v>0.97077190000000002</v>
      </c>
      <c r="EY46">
        <v>28.153759999999998</v>
      </c>
      <c r="EZ46" s="1">
        <v>2.1724040000000002E-3</v>
      </c>
      <c r="FA46">
        <v>0.48996849999999997</v>
      </c>
      <c r="FB46">
        <v>0.97079599999999999</v>
      </c>
      <c r="FC46">
        <v>27.8445</v>
      </c>
      <c r="FD46" s="1">
        <v>2.0812679999999998E-3</v>
      </c>
      <c r="FE46">
        <v>0.4686458</v>
      </c>
      <c r="FF46">
        <v>0.97079090000000001</v>
      </c>
      <c r="FG46">
        <v>24.624870000000001</v>
      </c>
      <c r="FH46" s="1">
        <v>1.9932180000000002E-3</v>
      </c>
      <c r="FI46">
        <v>0.44820300000000002</v>
      </c>
      <c r="FJ46">
        <v>0.97077899999999995</v>
      </c>
      <c r="FK46">
        <v>19.529209999999999</v>
      </c>
      <c r="FL46" s="1">
        <v>1.9107810000000001E-3</v>
      </c>
      <c r="FM46">
        <v>0.42910300000000001</v>
      </c>
      <c r="FN46">
        <v>0.97079579999999999</v>
      </c>
      <c r="FO46">
        <v>16.3277</v>
      </c>
      <c r="FP46" s="1">
        <v>1.8325570000000001E-3</v>
      </c>
      <c r="FQ46">
        <v>0.4111263</v>
      </c>
      <c r="FR46">
        <v>0.97079380000000004</v>
      </c>
      <c r="FS46">
        <v>16.619430000000001</v>
      </c>
      <c r="FT46" s="1">
        <v>1.756727E-3</v>
      </c>
      <c r="FU46">
        <v>0.39383869999999999</v>
      </c>
      <c r="FV46">
        <v>0.97074640000000001</v>
      </c>
      <c r="FW46">
        <v>19.33352</v>
      </c>
      <c r="FX46" s="1">
        <v>1.6858159999999999E-3</v>
      </c>
      <c r="FY46">
        <v>0.3777065</v>
      </c>
      <c r="FZ46">
        <v>0.97079159999999998</v>
      </c>
      <c r="GA46">
        <v>21.377770000000002</v>
      </c>
      <c r="GB46" s="1">
        <v>1.617795E-3</v>
      </c>
      <c r="GC46">
        <v>0.3622727</v>
      </c>
      <c r="GD46">
        <v>0.97079009999999999</v>
      </c>
      <c r="GE46">
        <v>21.800909999999998</v>
      </c>
      <c r="GF46" s="1">
        <v>1.5538189999999999E-3</v>
      </c>
      <c r="GG46">
        <v>0.34782069999999998</v>
      </c>
      <c r="GH46">
        <v>0.97080029999999995</v>
      </c>
      <c r="GI46">
        <v>20.167110000000001</v>
      </c>
      <c r="GJ46" s="1">
        <v>1.4935370000000001E-3</v>
      </c>
      <c r="GK46">
        <v>0.33425719999999998</v>
      </c>
      <c r="GL46">
        <v>0.9707768</v>
      </c>
      <c r="GM46">
        <v>17.306260000000002</v>
      </c>
      <c r="GN46" s="1">
        <v>1.4353879999999999E-3</v>
      </c>
      <c r="GO46">
        <v>0.3211734</v>
      </c>
      <c r="GP46">
        <v>0.97078030000000004</v>
      </c>
      <c r="GQ46">
        <v>14.695040000000001</v>
      </c>
      <c r="GR46" s="1">
        <v>1.380675E-3</v>
      </c>
      <c r="GS46">
        <v>0.30887870000000001</v>
      </c>
      <c r="GT46">
        <v>0.970773</v>
      </c>
      <c r="GU46">
        <v>15.298679999999999</v>
      </c>
      <c r="GV46" s="1">
        <v>1.3270300000000001E-3</v>
      </c>
      <c r="GW46">
        <v>0.29684490000000002</v>
      </c>
      <c r="GX46">
        <v>0.97077159999999996</v>
      </c>
      <c r="GY46">
        <v>17.74811</v>
      </c>
      <c r="GZ46" s="1">
        <v>1.276627E-3</v>
      </c>
      <c r="HA46">
        <v>0.28555700000000001</v>
      </c>
      <c r="HB46">
        <v>0.97077210000000003</v>
      </c>
      <c r="HC46">
        <v>22.53294</v>
      </c>
      <c r="HD46" s="1">
        <v>1.2295229999999999E-3</v>
      </c>
      <c r="HE46">
        <v>0.2749878</v>
      </c>
      <c r="HF46">
        <v>0.97077570000000002</v>
      </c>
      <c r="HG46">
        <v>26.183</v>
      </c>
      <c r="HH46" s="1">
        <v>1.183667E-3</v>
      </c>
      <c r="HI46">
        <v>0.26472610000000002</v>
      </c>
      <c r="HJ46">
        <v>0.97079819999999994</v>
      </c>
      <c r="HK46">
        <v>26.69144</v>
      </c>
      <c r="HL46" s="1">
        <v>1.1398580000000001E-3</v>
      </c>
      <c r="HM46">
        <v>0.25492100000000001</v>
      </c>
      <c r="HN46">
        <v>0.97079550000000003</v>
      </c>
      <c r="HO46">
        <v>24.73235</v>
      </c>
      <c r="HP46" s="1">
        <v>1.097738E-3</v>
      </c>
      <c r="HQ46">
        <v>0.24549319999999999</v>
      </c>
      <c r="HR46">
        <v>0.97079749999999998</v>
      </c>
      <c r="HS46">
        <v>20.974550000000001</v>
      </c>
      <c r="HT46" s="1">
        <v>1.05762E-3</v>
      </c>
      <c r="HU46">
        <v>0.23651259999999999</v>
      </c>
      <c r="HV46">
        <v>0.97076519999999999</v>
      </c>
      <c r="HW46">
        <v>17.030639999999998</v>
      </c>
      <c r="HX46" s="1">
        <v>1.0197400000000001E-3</v>
      </c>
      <c r="HY46">
        <v>0.22805130000000001</v>
      </c>
      <c r="HZ46">
        <v>0.97076709999999999</v>
      </c>
      <c r="IA46">
        <v>16.887550000000001</v>
      </c>
      <c r="IB46" s="1">
        <v>9.8407579999999989E-4</v>
      </c>
      <c r="IC46">
        <v>0.2200783</v>
      </c>
      <c r="ID46">
        <v>0.97079219999999999</v>
      </c>
      <c r="IE46">
        <v>21.767720000000001</v>
      </c>
      <c r="IF46" s="1">
        <v>9.4883789999999999E-4</v>
      </c>
      <c r="IG46">
        <v>0.21219180000000001</v>
      </c>
      <c r="IH46">
        <v>0.97077049999999998</v>
      </c>
      <c r="II46">
        <v>29.06841</v>
      </c>
      <c r="IJ46" s="1">
        <v>9.1445209999999999E-4</v>
      </c>
      <c r="IK46">
        <v>0.2045054</v>
      </c>
      <c r="IL46">
        <v>0.97077610000000003</v>
      </c>
      <c r="IM46">
        <v>34.197020000000002</v>
      </c>
      <c r="IN46" s="1">
        <v>8.827161E-4</v>
      </c>
      <c r="IO46">
        <v>0.1973867</v>
      </c>
      <c r="IP46">
        <v>0.97077270000000004</v>
      </c>
      <c r="IQ46">
        <v>35.205710000000003</v>
      </c>
      <c r="IR46" s="1">
        <v>8.5233939999999995E-4</v>
      </c>
      <c r="IS46">
        <v>0.190607</v>
      </c>
      <c r="IT46">
        <v>0.97077800000000003</v>
      </c>
      <c r="IU46">
        <v>32.502830000000003</v>
      </c>
      <c r="IV46" s="1">
        <v>8.2313350000000004E-4</v>
      </c>
      <c r="IW46">
        <v>0.18406120000000001</v>
      </c>
      <c r="IX46">
        <v>0.9707713</v>
      </c>
      <c r="IY46">
        <v>26.2789</v>
      </c>
      <c r="IZ46" s="1">
        <v>7.9524339999999998E-4</v>
      </c>
      <c r="JA46">
        <v>0.17782609999999999</v>
      </c>
      <c r="JB46">
        <v>0.97079420000000005</v>
      </c>
      <c r="JC46">
        <v>19.294619999999998</v>
      </c>
      <c r="JD46" s="1">
        <v>7.6844179999999997E-4</v>
      </c>
      <c r="JE46">
        <v>0.1718422</v>
      </c>
      <c r="JF46">
        <v>0.9707713</v>
      </c>
      <c r="JG46">
        <v>16.651769999999999</v>
      </c>
      <c r="JH46" s="1">
        <v>7.4264540000000003E-4</v>
      </c>
      <c r="JI46">
        <v>0.16606270000000001</v>
      </c>
      <c r="JJ46">
        <v>0.97079749999999998</v>
      </c>
      <c r="JK46">
        <v>16.84685</v>
      </c>
      <c r="JL46" s="1">
        <v>7.1760140000000003E-4</v>
      </c>
      <c r="JM46">
        <v>0.16055559999999999</v>
      </c>
      <c r="JN46">
        <v>0.97079749999999998</v>
      </c>
      <c r="JO46">
        <v>18.29974</v>
      </c>
      <c r="JP46" s="1">
        <v>6.9210820000000005E-4</v>
      </c>
      <c r="JQ46">
        <v>0.1552481</v>
      </c>
      <c r="JR46">
        <v>0.97079590000000004</v>
      </c>
      <c r="JS46">
        <v>18.922229999999999</v>
      </c>
      <c r="JT46" s="1">
        <v>6.6777570000000003E-4</v>
      </c>
      <c r="JU46">
        <v>0.1501691</v>
      </c>
      <c r="JV46">
        <v>0.97079150000000003</v>
      </c>
      <c r="JW46">
        <v>18.72268</v>
      </c>
      <c r="JX46" s="1">
        <v>6.4449289999999996E-4</v>
      </c>
      <c r="JY46">
        <v>0.1452812</v>
      </c>
      <c r="JZ46">
        <v>0.97079510000000002</v>
      </c>
      <c r="KA46">
        <v>16.743929999999999</v>
      </c>
      <c r="KB46" s="1">
        <v>6.2221559999999995E-4</v>
      </c>
      <c r="KC46">
        <v>0.1405748</v>
      </c>
      <c r="KD46">
        <v>0.97077749999999996</v>
      </c>
      <c r="KE46">
        <v>14.61985</v>
      </c>
      <c r="KF46" s="1">
        <v>6.0064989999999996E-4</v>
      </c>
      <c r="KG46">
        <v>0.13599310000000001</v>
      </c>
      <c r="KH46">
        <v>0.97077690000000005</v>
      </c>
      <c r="KI46">
        <v>13.344860000000001</v>
      </c>
      <c r="KJ46" s="1">
        <v>5.8020130000000002E-4</v>
      </c>
      <c r="KK46">
        <v>0.13162869999999999</v>
      </c>
      <c r="KL46">
        <v>0.97077310000000006</v>
      </c>
      <c r="KM46">
        <v>14.83893</v>
      </c>
      <c r="KN46" s="1">
        <v>5.6054580000000002E-4</v>
      </c>
      <c r="KO46">
        <v>0.1274149</v>
      </c>
      <c r="KP46">
        <v>0.97078909999999996</v>
      </c>
      <c r="KQ46">
        <v>20.569769999999998</v>
      </c>
      <c r="KR46" s="1">
        <v>5.4154490000000001E-4</v>
      </c>
      <c r="KS46">
        <v>0.1233277</v>
      </c>
      <c r="KT46">
        <v>0.97078790000000004</v>
      </c>
      <c r="KU46">
        <v>28.857949999999999</v>
      </c>
      <c r="KV46" s="1">
        <v>5.2352309999999995E-4</v>
      </c>
      <c r="KW46">
        <v>0.1194361</v>
      </c>
      <c r="KX46">
        <v>0.97078850000000005</v>
      </c>
      <c r="KY46">
        <v>34.700049999999997</v>
      </c>
      <c r="KZ46" s="1">
        <v>5.0604179999999999E-4</v>
      </c>
      <c r="LA46">
        <v>0.11564770000000001</v>
      </c>
      <c r="LB46">
        <v>0.9707749</v>
      </c>
      <c r="LC46">
        <v>36.189810000000001</v>
      </c>
      <c r="LD46" s="1">
        <v>4.8923049999999996E-4</v>
      </c>
      <c r="LE46">
        <v>0.1119835</v>
      </c>
      <c r="LF46">
        <v>0.97078730000000002</v>
      </c>
      <c r="LG46">
        <v>34.000950000000003</v>
      </c>
      <c r="LH46" s="1">
        <v>4.7309590000000002E-4</v>
      </c>
      <c r="LI46">
        <v>0.1084637</v>
      </c>
      <c r="LJ46">
        <v>0.97078960000000003</v>
      </c>
      <c r="LK46">
        <v>28.065799999999999</v>
      </c>
      <c r="LL46" s="1">
        <v>4.5745109999999997E-4</v>
      </c>
      <c r="LM46">
        <v>0.1050343</v>
      </c>
      <c r="LN46">
        <v>0.97077219999999997</v>
      </c>
      <c r="LO46">
        <v>20.469629999999999</v>
      </c>
      <c r="LP46" s="1">
        <v>4.4243039999999998E-4</v>
      </c>
      <c r="LQ46">
        <v>0.1017361</v>
      </c>
      <c r="LR46">
        <v>0.97077190000000002</v>
      </c>
      <c r="LS46">
        <v>16.219059999999999</v>
      </c>
      <c r="LT46" s="1">
        <v>4.280229E-4</v>
      </c>
      <c r="LU46">
        <v>9.8558560000000003E-2</v>
      </c>
      <c r="LV46">
        <v>0.97079420000000005</v>
      </c>
      <c r="LW46">
        <v>16.477239999999998</v>
      </c>
      <c r="LX46" s="1">
        <v>4.1430489999999998E-4</v>
      </c>
      <c r="LY46" s="1">
        <v>9.5526730000000004E-2</v>
      </c>
      <c r="LZ46">
        <v>0.97077630000000004</v>
      </c>
      <c r="MA46">
        <v>18.143609999999999</v>
      </c>
      <c r="MB46" s="1">
        <v>4.012644E-4</v>
      </c>
      <c r="MC46" s="1">
        <v>9.2645080000000005E-2</v>
      </c>
      <c r="MD46">
        <v>0.97079490000000002</v>
      </c>
      <c r="ME46">
        <v>20.645820000000001</v>
      </c>
      <c r="MF46" s="1">
        <v>3.88389E-4</v>
      </c>
      <c r="MG46" s="1">
        <v>8.9794040000000006E-2</v>
      </c>
      <c r="MH46">
        <v>0.97076549999999995</v>
      </c>
      <c r="MI46">
        <v>21.167870000000001</v>
      </c>
      <c r="MJ46" s="1">
        <v>3.7574240000000001E-4</v>
      </c>
      <c r="MK46" s="1">
        <v>8.6991499999999999E-2</v>
      </c>
      <c r="ML46">
        <v>0.97079079999999995</v>
      </c>
      <c r="MM46">
        <v>19.8504</v>
      </c>
      <c r="MN46" s="1">
        <v>3.634989E-4</v>
      </c>
      <c r="MO46" s="1">
        <v>8.4282469999999998E-2</v>
      </c>
      <c r="MP46">
        <v>0.97077469999999999</v>
      </c>
      <c r="MQ46">
        <v>17.42634</v>
      </c>
      <c r="MR46" s="1">
        <v>3.520358E-4</v>
      </c>
      <c r="MS46" s="1">
        <v>8.1746319999999997E-2</v>
      </c>
      <c r="MT46">
        <v>0.97078880000000001</v>
      </c>
      <c r="MU46">
        <v>15.274380000000001</v>
      </c>
      <c r="MV46" s="1">
        <v>3.4103220000000002E-4</v>
      </c>
      <c r="MW46" s="1">
        <v>7.9312770000000005E-2</v>
      </c>
      <c r="MX46">
        <v>0.97079059999999995</v>
      </c>
      <c r="MY46">
        <v>14.972009999999999</v>
      </c>
      <c r="MZ46" s="1">
        <v>3.3014710000000002E-4</v>
      </c>
      <c r="NA46" s="1">
        <v>7.6891920000000002E-2</v>
      </c>
      <c r="NB46">
        <v>0.97077210000000003</v>
      </c>
      <c r="NC46">
        <v>16.43299</v>
      </c>
      <c r="ND46" s="1">
        <v>3.1969239999999998E-4</v>
      </c>
      <c r="NE46" s="1">
        <v>7.4561240000000001E-2</v>
      </c>
      <c r="NF46">
        <v>0.97079070000000001</v>
      </c>
      <c r="NG46">
        <v>20.085629999999998</v>
      </c>
      <c r="NH46" s="1">
        <v>3.0966320000000002E-4</v>
      </c>
      <c r="NI46" s="1">
        <v>7.2324949999999999E-2</v>
      </c>
      <c r="NJ46">
        <v>0.9707692</v>
      </c>
      <c r="NK46">
        <v>25.06936</v>
      </c>
      <c r="NL46" s="1">
        <v>2.9988319999999999E-4</v>
      </c>
      <c r="NM46" s="1">
        <v>7.0140910000000001E-2</v>
      </c>
      <c r="NN46">
        <v>0.97074749999999999</v>
      </c>
      <c r="NO46">
        <v>27.107289999999999</v>
      </c>
      <c r="NP46" s="1">
        <v>2.9052050000000001E-4</v>
      </c>
      <c r="NQ46" s="1">
        <v>6.80399E-2</v>
      </c>
      <c r="NR46">
        <v>0.97077190000000002</v>
      </c>
      <c r="NS46">
        <v>26.057849999999998</v>
      </c>
      <c r="NT46" s="1">
        <v>2.8160030000000001E-4</v>
      </c>
      <c r="NU46">
        <v>6.6040290000000001E-2</v>
      </c>
      <c r="NV46">
        <v>0.97079689999999996</v>
      </c>
      <c r="NW46">
        <v>23.413609999999998</v>
      </c>
      <c r="NX46" s="1">
        <v>2.726642E-4</v>
      </c>
      <c r="NY46" s="1">
        <v>6.4026910000000006E-2</v>
      </c>
      <c r="NZ46">
        <v>0.97077659999999999</v>
      </c>
      <c r="OA46">
        <v>19.46218</v>
      </c>
      <c r="OB46" s="1">
        <v>2.6414409999999999E-4</v>
      </c>
      <c r="OC46" s="1">
        <v>6.209485E-2</v>
      </c>
      <c r="OD46">
        <v>0.97077650000000004</v>
      </c>
      <c r="OE46">
        <v>17.037240000000001</v>
      </c>
      <c r="OF46" s="1">
        <v>2.5609640000000001E-4</v>
      </c>
      <c r="OG46" s="1">
        <v>6.0262530000000002E-2</v>
      </c>
      <c r="OH46">
        <v>0.97077849999999999</v>
      </c>
      <c r="OI46">
        <v>15.894579999999999</v>
      </c>
      <c r="OJ46" s="1">
        <v>2.483462E-4</v>
      </c>
      <c r="OK46" s="1">
        <v>5.849563E-2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1.1576580000000001</v>
      </c>
      <c r="G47">
        <v>13.34267</v>
      </c>
      <c r="H47">
        <v>0.6430013</v>
      </c>
      <c r="I47">
        <v>109.1014</v>
      </c>
      <c r="J47">
        <v>1.15419</v>
      </c>
      <c r="K47">
        <v>12.64437</v>
      </c>
      <c r="L47">
        <v>120.045</v>
      </c>
      <c r="M47">
        <v>27428.07</v>
      </c>
      <c r="N47">
        <v>1.152514</v>
      </c>
      <c r="O47">
        <v>12.62851</v>
      </c>
      <c r="P47">
        <v>150.88030000000001</v>
      </c>
      <c r="Q47">
        <v>38736.949999999997</v>
      </c>
      <c r="R47">
        <v>1.1518079999999999</v>
      </c>
      <c r="S47">
        <v>14.58882</v>
      </c>
      <c r="T47">
        <v>32.648910000000001</v>
      </c>
      <c r="U47">
        <v>8866.3189999999995</v>
      </c>
      <c r="V47">
        <v>1.1514690000000001</v>
      </c>
      <c r="W47">
        <v>16.175899999999999</v>
      </c>
      <c r="X47">
        <v>3.2704249999999999</v>
      </c>
      <c r="Y47">
        <v>910.95659999999998</v>
      </c>
      <c r="Z47">
        <v>1.1513260000000001</v>
      </c>
      <c r="AA47">
        <v>16.249849999999999</v>
      </c>
      <c r="AB47">
        <v>0.2615442</v>
      </c>
      <c r="AC47">
        <v>72.508309999999994</v>
      </c>
      <c r="AD47">
        <v>1.1512039999999999</v>
      </c>
      <c r="AE47">
        <v>15.653510000000001</v>
      </c>
      <c r="AF47">
        <v>4.2067050000000002E-2</v>
      </c>
      <c r="AG47">
        <v>10.903740000000001</v>
      </c>
      <c r="AH47">
        <v>1.1511800000000001</v>
      </c>
      <c r="AI47">
        <v>14.35642</v>
      </c>
      <c r="AJ47" s="1">
        <v>2.4596150000000001E-2</v>
      </c>
      <c r="AK47">
        <v>6.0952609999999998</v>
      </c>
      <c r="AL47">
        <v>1.1507940000000001</v>
      </c>
      <c r="AM47">
        <v>12.99213</v>
      </c>
      <c r="AN47">
        <v>2.093884E-2</v>
      </c>
      <c r="AO47">
        <v>5.1461300000000003</v>
      </c>
      <c r="AP47">
        <v>1.149278</v>
      </c>
      <c r="AQ47">
        <v>13.64081</v>
      </c>
      <c r="AR47" s="1">
        <v>1.9233989999999999E-2</v>
      </c>
      <c r="AS47">
        <v>4.7024900000000001</v>
      </c>
      <c r="AT47">
        <v>1.146766</v>
      </c>
      <c r="AU47">
        <v>16.277200000000001</v>
      </c>
      <c r="AV47" s="1">
        <v>2.2346749999999999E-2</v>
      </c>
      <c r="AW47">
        <v>5.3882669999999999</v>
      </c>
      <c r="AX47">
        <v>1.143343</v>
      </c>
      <c r="AY47">
        <v>20.168859999999999</v>
      </c>
      <c r="AZ47" s="1">
        <v>3.0232479999999999E-2</v>
      </c>
      <c r="BA47">
        <v>7.305917</v>
      </c>
      <c r="BB47">
        <v>1.139224</v>
      </c>
      <c r="BC47">
        <v>23.276070000000001</v>
      </c>
      <c r="BD47" s="1">
        <v>3.5418959999999999E-2</v>
      </c>
      <c r="BE47">
        <v>8.6374270000000006</v>
      </c>
      <c r="BF47">
        <v>1.1345529999999999</v>
      </c>
      <c r="BG47">
        <v>23.622389999999999</v>
      </c>
      <c r="BH47" s="1">
        <v>3.6076820000000002E-2</v>
      </c>
      <c r="BI47">
        <v>8.8609749999999998</v>
      </c>
      <c r="BJ47">
        <v>1.132163</v>
      </c>
      <c r="BK47">
        <v>21.84817</v>
      </c>
      <c r="BL47" s="1">
        <v>3.4038539999999999E-2</v>
      </c>
      <c r="BM47">
        <v>8.3954520000000006</v>
      </c>
      <c r="BN47">
        <v>1.1308320000000001</v>
      </c>
      <c r="BO47">
        <v>18.725860000000001</v>
      </c>
      <c r="BP47" s="1">
        <v>3.0863689999999999E-2</v>
      </c>
      <c r="BQ47">
        <v>7.6376020000000002</v>
      </c>
      <c r="BR47">
        <v>1.1295999999999999</v>
      </c>
      <c r="BS47">
        <v>15.31174</v>
      </c>
      <c r="BT47" s="1">
        <v>2.7432129999999999E-2</v>
      </c>
      <c r="BU47">
        <v>6.8038210000000001</v>
      </c>
      <c r="BV47">
        <v>1.128746</v>
      </c>
      <c r="BW47">
        <v>14.195069999999999</v>
      </c>
      <c r="BX47" s="1">
        <v>2.4318880000000001E-2</v>
      </c>
      <c r="BY47">
        <v>6.0424350000000002</v>
      </c>
      <c r="BZ47">
        <v>1.1283920000000001</v>
      </c>
      <c r="CA47">
        <v>14.45044</v>
      </c>
      <c r="CB47">
        <v>2.0684399999999999E-2</v>
      </c>
      <c r="CC47">
        <v>5.1604650000000003</v>
      </c>
      <c r="CD47">
        <v>1.1283339999999999</v>
      </c>
      <c r="CE47">
        <v>16.229649999999999</v>
      </c>
      <c r="CF47">
        <v>1.5771509999999999E-2</v>
      </c>
      <c r="CG47">
        <v>3.9550239999999999</v>
      </c>
      <c r="CH47">
        <v>1.128285</v>
      </c>
      <c r="CI47">
        <v>17.114049999999999</v>
      </c>
      <c r="CJ47" s="1">
        <v>1.108279E-2</v>
      </c>
      <c r="CK47">
        <v>2.783283</v>
      </c>
      <c r="CL47">
        <v>1.128322</v>
      </c>
      <c r="CM47">
        <v>17.254740000000002</v>
      </c>
      <c r="CN47" s="1">
        <v>7.8842949999999995E-3</v>
      </c>
      <c r="CO47">
        <v>1.973346</v>
      </c>
      <c r="CP47">
        <v>1.1282620000000001</v>
      </c>
      <c r="CQ47">
        <v>16.101880000000001</v>
      </c>
      <c r="CR47" s="1">
        <v>6.037466E-3</v>
      </c>
      <c r="CS47">
        <v>1.503692</v>
      </c>
      <c r="CT47">
        <v>1.128322</v>
      </c>
      <c r="CU47">
        <v>14.47566</v>
      </c>
      <c r="CV47" s="1">
        <v>5.0119329999999997E-3</v>
      </c>
      <c r="CW47">
        <v>1.242656</v>
      </c>
      <c r="CX47">
        <v>1.128274</v>
      </c>
      <c r="CY47">
        <v>13.123010000000001</v>
      </c>
      <c r="CZ47" s="1">
        <v>4.4084370000000003E-3</v>
      </c>
      <c r="DA47">
        <v>1.089494</v>
      </c>
      <c r="DB47">
        <v>1.1282890000000001</v>
      </c>
      <c r="DC47">
        <v>13.728249999999999</v>
      </c>
      <c r="DD47" s="1">
        <v>4.0176209999999999E-3</v>
      </c>
      <c r="DE47">
        <v>0.99050159999999998</v>
      </c>
      <c r="DF47">
        <v>1.1283270000000001</v>
      </c>
      <c r="DG47">
        <v>16.662590000000002</v>
      </c>
      <c r="DH47" s="1">
        <v>3.734181E-3</v>
      </c>
      <c r="DI47">
        <v>0.91892099999999999</v>
      </c>
      <c r="DJ47">
        <v>1.1283190000000001</v>
      </c>
      <c r="DK47">
        <v>22.272749999999998</v>
      </c>
      <c r="DL47" s="1">
        <v>3.5082160000000002E-3</v>
      </c>
      <c r="DM47">
        <v>0.86175740000000001</v>
      </c>
      <c r="DN47">
        <v>1.128363</v>
      </c>
      <c r="DO47">
        <v>28.450340000000001</v>
      </c>
      <c r="DP47" s="1">
        <v>3.3181249999999999E-3</v>
      </c>
      <c r="DQ47">
        <v>0.81361229999999995</v>
      </c>
      <c r="DR47">
        <v>1.1283529999999999</v>
      </c>
      <c r="DS47">
        <v>30.19041</v>
      </c>
      <c r="DT47" s="1">
        <v>3.1476939999999999E-3</v>
      </c>
      <c r="DU47">
        <v>0.77041599999999999</v>
      </c>
      <c r="DV47">
        <v>1.1283399999999999</v>
      </c>
      <c r="DW47">
        <v>29.303519999999999</v>
      </c>
      <c r="DX47" s="1">
        <v>2.9944640000000001E-3</v>
      </c>
      <c r="DY47">
        <v>0.73147379999999995</v>
      </c>
      <c r="DZ47">
        <v>1.128336</v>
      </c>
      <c r="EA47">
        <v>26.08888</v>
      </c>
      <c r="EB47" s="1">
        <v>2.8534910000000001E-3</v>
      </c>
      <c r="EC47">
        <v>0.69544969999999995</v>
      </c>
      <c r="ED47">
        <v>1.1283339999999999</v>
      </c>
      <c r="EE47">
        <v>20.775390000000002</v>
      </c>
      <c r="EF47">
        <v>2.724036E-3</v>
      </c>
      <c r="EG47">
        <v>0.66233030000000004</v>
      </c>
      <c r="EH47">
        <v>1.1283270000000001</v>
      </c>
      <c r="EI47">
        <v>16.339549999999999</v>
      </c>
      <c r="EJ47" s="1">
        <v>2.602086E-3</v>
      </c>
      <c r="EK47">
        <v>0.63115719999999997</v>
      </c>
      <c r="EL47">
        <v>1.1283209999999999</v>
      </c>
      <c r="EM47">
        <v>16.39772</v>
      </c>
      <c r="EN47" s="1">
        <v>2.4873220000000001E-3</v>
      </c>
      <c r="EO47">
        <v>0.60182020000000003</v>
      </c>
      <c r="EP47">
        <v>1.128333</v>
      </c>
      <c r="EQ47">
        <v>21.352879999999999</v>
      </c>
      <c r="ER47" s="1">
        <v>2.3777719999999998E-3</v>
      </c>
      <c r="ES47">
        <v>0.57403610000000005</v>
      </c>
      <c r="ET47">
        <v>1.128336</v>
      </c>
      <c r="EU47">
        <v>26.73892</v>
      </c>
      <c r="EV47" s="1">
        <v>2.2756780000000002E-3</v>
      </c>
      <c r="EW47">
        <v>0.54835239999999996</v>
      </c>
      <c r="EX47">
        <v>1.1283240000000001</v>
      </c>
      <c r="EY47">
        <v>28.12923</v>
      </c>
      <c r="EZ47" s="1">
        <v>2.1788060000000001E-3</v>
      </c>
      <c r="FA47">
        <v>0.52403180000000005</v>
      </c>
      <c r="FB47">
        <v>1.128339</v>
      </c>
      <c r="FC47">
        <v>27.895009999999999</v>
      </c>
      <c r="FD47" s="1">
        <v>2.0873659999999998E-3</v>
      </c>
      <c r="FE47">
        <v>0.50120439999999999</v>
      </c>
      <c r="FF47">
        <v>1.128325</v>
      </c>
      <c r="FG47">
        <v>24.945399999999999</v>
      </c>
      <c r="FH47" s="1">
        <v>1.9990239999999999E-3</v>
      </c>
      <c r="FI47">
        <v>0.47933690000000001</v>
      </c>
      <c r="FJ47">
        <v>1.128317</v>
      </c>
      <c r="FK47">
        <v>20.007339999999999</v>
      </c>
      <c r="FL47" s="1">
        <v>1.9161670000000001E-3</v>
      </c>
      <c r="FM47">
        <v>0.45885350000000003</v>
      </c>
      <c r="FN47">
        <v>1.128342</v>
      </c>
      <c r="FO47">
        <v>16.761849999999999</v>
      </c>
      <c r="FP47" s="1">
        <v>1.837757E-3</v>
      </c>
      <c r="FQ47">
        <v>0.43964350000000002</v>
      </c>
      <c r="FR47">
        <v>1.128328</v>
      </c>
      <c r="FS47">
        <v>16.852329999999998</v>
      </c>
      <c r="FT47" s="1">
        <v>1.7616070000000001E-3</v>
      </c>
      <c r="FU47">
        <v>0.4211239</v>
      </c>
      <c r="FV47">
        <v>1.1283380000000001</v>
      </c>
      <c r="FW47">
        <v>19.46228</v>
      </c>
      <c r="FX47" s="1">
        <v>1.6904610000000001E-3</v>
      </c>
      <c r="FY47">
        <v>0.4038561</v>
      </c>
      <c r="FZ47">
        <v>1.128339</v>
      </c>
      <c r="GA47">
        <v>21.409520000000001</v>
      </c>
      <c r="GB47" s="1">
        <v>1.622208E-3</v>
      </c>
      <c r="GC47">
        <v>0.38734940000000001</v>
      </c>
      <c r="GD47">
        <v>1.1283270000000001</v>
      </c>
      <c r="GE47">
        <v>21.865459999999999</v>
      </c>
      <c r="GF47" s="1">
        <v>1.5578829999999999E-3</v>
      </c>
      <c r="GG47">
        <v>0.37184840000000002</v>
      </c>
      <c r="GH47">
        <v>1.1283430000000001</v>
      </c>
      <c r="GI47">
        <v>20.311979999999998</v>
      </c>
      <c r="GJ47" s="1">
        <v>1.4974859999999999E-3</v>
      </c>
      <c r="GK47">
        <v>0.35734919999999998</v>
      </c>
      <c r="GL47">
        <v>1.128328</v>
      </c>
      <c r="GM47">
        <v>17.53735</v>
      </c>
      <c r="GN47" s="1">
        <v>1.439114E-3</v>
      </c>
      <c r="GO47">
        <v>0.34334819999999999</v>
      </c>
      <c r="GP47">
        <v>1.1283270000000001</v>
      </c>
      <c r="GQ47">
        <v>14.91821</v>
      </c>
      <c r="GR47" s="1">
        <v>1.3842279999999999E-3</v>
      </c>
      <c r="GS47">
        <v>0.3301943</v>
      </c>
      <c r="GT47">
        <v>1.128323</v>
      </c>
      <c r="GU47">
        <v>15.57572</v>
      </c>
      <c r="GV47" s="1">
        <v>1.3305120000000001E-3</v>
      </c>
      <c r="GW47">
        <v>0.31734329999999999</v>
      </c>
      <c r="GX47">
        <v>1.128322</v>
      </c>
      <c r="GY47">
        <v>17.93563</v>
      </c>
      <c r="GZ47" s="1">
        <v>1.2798009999999999E-3</v>
      </c>
      <c r="HA47">
        <v>0.30522830000000001</v>
      </c>
      <c r="HB47">
        <v>1.128322</v>
      </c>
      <c r="HC47">
        <v>22.728809999999999</v>
      </c>
      <c r="HD47" s="1">
        <v>1.2325839999999999E-3</v>
      </c>
      <c r="HE47">
        <v>0.29392489999999999</v>
      </c>
      <c r="HF47">
        <v>1.1283270000000001</v>
      </c>
      <c r="HG47">
        <v>26.275839999999999</v>
      </c>
      <c r="HH47" s="1">
        <v>1.1866170000000001E-3</v>
      </c>
      <c r="HI47">
        <v>0.28296480000000002</v>
      </c>
      <c r="HJ47">
        <v>1.128331</v>
      </c>
      <c r="HK47">
        <v>26.746189999999999</v>
      </c>
      <c r="HL47" s="1">
        <v>1.1426780000000001E-3</v>
      </c>
      <c r="HM47">
        <v>0.27247569999999999</v>
      </c>
      <c r="HN47">
        <v>1.128339</v>
      </c>
      <c r="HO47">
        <v>24.93017</v>
      </c>
      <c r="HP47" s="1">
        <v>1.1004579999999999E-3</v>
      </c>
      <c r="HQ47">
        <v>0.26240150000000001</v>
      </c>
      <c r="HR47">
        <v>1.1283289999999999</v>
      </c>
      <c r="HS47">
        <v>21.297440000000002</v>
      </c>
      <c r="HT47" s="1">
        <v>1.0601689999999999E-3</v>
      </c>
      <c r="HU47">
        <v>0.25278440000000002</v>
      </c>
      <c r="HV47">
        <v>1.128317</v>
      </c>
      <c r="HW47">
        <v>17.397760000000002</v>
      </c>
      <c r="HX47" s="1">
        <v>1.0221620000000001E-3</v>
      </c>
      <c r="HY47">
        <v>0.2437211</v>
      </c>
      <c r="HZ47">
        <v>1.1283080000000001</v>
      </c>
      <c r="IA47">
        <v>17.27336</v>
      </c>
      <c r="IB47" s="1">
        <v>9.8638460000000008E-4</v>
      </c>
      <c r="IC47">
        <v>0.23519129999999999</v>
      </c>
      <c r="ID47">
        <v>1.128339</v>
      </c>
      <c r="IE47">
        <v>22.153960000000001</v>
      </c>
      <c r="IF47" s="1">
        <v>9.5116109999999999E-4</v>
      </c>
      <c r="IG47">
        <v>0.2267989</v>
      </c>
      <c r="IH47">
        <v>1.1283110000000001</v>
      </c>
      <c r="II47">
        <v>29.381959999999999</v>
      </c>
      <c r="IJ47" s="1">
        <v>9.1663029999999998E-4</v>
      </c>
      <c r="IK47">
        <v>0.21856200000000001</v>
      </c>
      <c r="IL47">
        <v>1.128315</v>
      </c>
      <c r="IM47">
        <v>34.313850000000002</v>
      </c>
      <c r="IN47" s="1">
        <v>8.8474739999999999E-4</v>
      </c>
      <c r="IO47">
        <v>0.21093029999999999</v>
      </c>
      <c r="IP47">
        <v>1.128323</v>
      </c>
      <c r="IQ47">
        <v>35.243040000000001</v>
      </c>
      <c r="IR47" s="1">
        <v>8.5430309999999998E-4</v>
      </c>
      <c r="IS47">
        <v>0.20368510000000001</v>
      </c>
      <c r="IT47">
        <v>1.1283380000000001</v>
      </c>
      <c r="IU47">
        <v>32.799039999999998</v>
      </c>
      <c r="IV47" s="1">
        <v>8.2503380000000003E-4</v>
      </c>
      <c r="IW47">
        <v>0.19669510000000001</v>
      </c>
      <c r="IX47">
        <v>1.1283209999999999</v>
      </c>
      <c r="IY47">
        <v>26.829899999999999</v>
      </c>
      <c r="IZ47" s="1">
        <v>7.9703100000000002E-4</v>
      </c>
      <c r="JA47">
        <v>0.19001699999999999</v>
      </c>
      <c r="JB47">
        <v>1.1283300000000001</v>
      </c>
      <c r="JC47">
        <v>19.845600000000001</v>
      </c>
      <c r="JD47" s="1">
        <v>7.7017100000000005E-4</v>
      </c>
      <c r="JE47">
        <v>0.18362680000000001</v>
      </c>
      <c r="JF47">
        <v>1.1283209999999999</v>
      </c>
      <c r="JG47">
        <v>17.091470000000001</v>
      </c>
      <c r="JH47" s="1">
        <v>7.4430470000000002E-4</v>
      </c>
      <c r="JI47">
        <v>0.17744589999999999</v>
      </c>
      <c r="JJ47">
        <v>1.1283430000000001</v>
      </c>
      <c r="JK47">
        <v>17.032879999999999</v>
      </c>
      <c r="JL47" s="1">
        <v>7.19205E-4</v>
      </c>
      <c r="JM47">
        <v>0.17156080000000001</v>
      </c>
      <c r="JN47">
        <v>1.1283319999999999</v>
      </c>
      <c r="JO47">
        <v>18.328279999999999</v>
      </c>
      <c r="JP47" s="1">
        <v>6.9361110000000004E-4</v>
      </c>
      <c r="JQ47">
        <v>0.16587779999999999</v>
      </c>
      <c r="JR47">
        <v>1.128339</v>
      </c>
      <c r="JS47">
        <v>18.917090000000002</v>
      </c>
      <c r="JT47" s="1">
        <v>6.6923760000000003E-4</v>
      </c>
      <c r="JU47">
        <v>0.16045019999999999</v>
      </c>
      <c r="JV47">
        <v>1.128336</v>
      </c>
      <c r="JW47">
        <v>18.836569999999998</v>
      </c>
      <c r="JX47" s="1">
        <v>6.4588860000000005E-4</v>
      </c>
      <c r="JY47">
        <v>0.1552229</v>
      </c>
      <c r="JZ47">
        <v>1.128328</v>
      </c>
      <c r="KA47">
        <v>16.922529999999998</v>
      </c>
      <c r="KB47" s="1">
        <v>6.2357560000000001E-4</v>
      </c>
      <c r="KC47">
        <v>0.1501981</v>
      </c>
      <c r="KD47">
        <v>1.1283160000000001</v>
      </c>
      <c r="KE47">
        <v>14.765420000000001</v>
      </c>
      <c r="KF47" s="1">
        <v>6.019412E-4</v>
      </c>
      <c r="KG47">
        <v>0.14529639999999999</v>
      </c>
      <c r="KH47">
        <v>1.1283270000000001</v>
      </c>
      <c r="KI47">
        <v>13.446680000000001</v>
      </c>
      <c r="KJ47" s="1">
        <v>5.8144369999999998E-4</v>
      </c>
      <c r="KK47">
        <v>0.14063400000000001</v>
      </c>
      <c r="KL47">
        <v>1.128325</v>
      </c>
      <c r="KM47">
        <v>15.03454</v>
      </c>
      <c r="KN47" s="1">
        <v>5.6174689999999999E-4</v>
      </c>
      <c r="KO47">
        <v>0.1361318</v>
      </c>
      <c r="KP47">
        <v>1.1283339999999999</v>
      </c>
      <c r="KQ47">
        <v>20.93421</v>
      </c>
      <c r="KR47" s="1">
        <v>5.4269599999999996E-4</v>
      </c>
      <c r="KS47">
        <v>0.13176070000000001</v>
      </c>
      <c r="KT47">
        <v>1.128323</v>
      </c>
      <c r="KU47">
        <v>29.28688</v>
      </c>
      <c r="KV47" s="1">
        <v>5.2462340000000002E-4</v>
      </c>
      <c r="KW47">
        <v>0.12759889999999999</v>
      </c>
      <c r="KX47">
        <v>1.1283339999999999</v>
      </c>
      <c r="KY47">
        <v>34.822110000000002</v>
      </c>
      <c r="KZ47" s="1">
        <v>5.071117E-4</v>
      </c>
      <c r="LA47">
        <v>0.12355530000000001</v>
      </c>
      <c r="LB47">
        <v>1.128325</v>
      </c>
      <c r="LC47">
        <v>36.165779999999998</v>
      </c>
      <c r="LD47" s="1">
        <v>4.9026600000000005E-4</v>
      </c>
      <c r="LE47">
        <v>0.11963840000000001</v>
      </c>
      <c r="LF47">
        <v>1.128323</v>
      </c>
      <c r="LG47">
        <v>34.222079999999998</v>
      </c>
      <c r="LH47" s="1">
        <v>4.740872E-4</v>
      </c>
      <c r="LI47">
        <v>0.1158761</v>
      </c>
      <c r="LJ47">
        <v>1.1283339999999999</v>
      </c>
      <c r="LK47">
        <v>28.615819999999999</v>
      </c>
      <c r="LL47" s="1">
        <v>4.5841700000000003E-4</v>
      </c>
      <c r="LM47">
        <v>0.1122142</v>
      </c>
      <c r="LN47">
        <v>1.1283240000000001</v>
      </c>
      <c r="LO47">
        <v>21.062999999999999</v>
      </c>
      <c r="LP47" s="1">
        <v>4.433517E-4</v>
      </c>
      <c r="LQ47">
        <v>0.1086883</v>
      </c>
      <c r="LR47">
        <v>1.1283240000000001</v>
      </c>
      <c r="LS47">
        <v>16.647880000000001</v>
      </c>
      <c r="LT47" s="1">
        <v>4.289149E-4</v>
      </c>
      <c r="LU47">
        <v>0.1052939</v>
      </c>
      <c r="LV47">
        <v>1.1283380000000001</v>
      </c>
      <c r="LW47">
        <v>16.716360000000002</v>
      </c>
      <c r="LX47" s="1">
        <v>4.1514420000000001E-4</v>
      </c>
      <c r="LY47">
        <v>0.1020476</v>
      </c>
      <c r="LZ47">
        <v>1.128328</v>
      </c>
      <c r="MA47">
        <v>18.223320000000001</v>
      </c>
      <c r="MB47" s="1">
        <v>4.0207630000000001E-4</v>
      </c>
      <c r="MC47" s="1">
        <v>9.8968210000000001E-2</v>
      </c>
      <c r="MD47">
        <v>1.1283289999999999</v>
      </c>
      <c r="ME47">
        <v>20.70768</v>
      </c>
      <c r="MF47" s="1">
        <v>3.8919319999999999E-4</v>
      </c>
      <c r="MG47" s="1">
        <v>9.592929E-2</v>
      </c>
      <c r="MH47">
        <v>1.128317</v>
      </c>
      <c r="MI47">
        <v>21.23029</v>
      </c>
      <c r="MJ47" s="1">
        <v>3.7652909999999999E-4</v>
      </c>
      <c r="MK47" s="1">
        <v>9.2935119999999996E-2</v>
      </c>
      <c r="ML47">
        <v>1.1283380000000001</v>
      </c>
      <c r="MM47">
        <v>19.968360000000001</v>
      </c>
      <c r="MN47" s="1">
        <v>3.6424919999999999E-4</v>
      </c>
      <c r="MO47" s="1">
        <v>9.0040739999999994E-2</v>
      </c>
      <c r="MP47">
        <v>1.1283240000000001</v>
      </c>
      <c r="MQ47">
        <v>17.611930000000001</v>
      </c>
      <c r="MR47" s="1">
        <v>3.527324E-4</v>
      </c>
      <c r="MS47" s="1">
        <v>8.7319099999999997E-2</v>
      </c>
      <c r="MT47">
        <v>1.1283339999999999</v>
      </c>
      <c r="MU47">
        <v>15.471500000000001</v>
      </c>
      <c r="MV47" s="1">
        <v>3.4171249999999999E-4</v>
      </c>
      <c r="MW47" s="1">
        <v>8.4723279999999998E-2</v>
      </c>
      <c r="MX47">
        <v>1.128325</v>
      </c>
      <c r="MY47">
        <v>15.217320000000001</v>
      </c>
      <c r="MZ47" s="1">
        <v>3.3082519999999999E-4</v>
      </c>
      <c r="NA47" s="1">
        <v>8.2142409999999999E-2</v>
      </c>
      <c r="NB47">
        <v>1.1283240000000001</v>
      </c>
      <c r="NC47">
        <v>16.591360000000002</v>
      </c>
      <c r="ND47" s="1">
        <v>3.2033220000000001E-4</v>
      </c>
      <c r="NE47" s="1">
        <v>7.964794E-2</v>
      </c>
      <c r="NF47">
        <v>1.128336</v>
      </c>
      <c r="NG47">
        <v>20.26436</v>
      </c>
      <c r="NH47" s="1">
        <v>3.102863E-4</v>
      </c>
      <c r="NI47" s="1">
        <v>7.7258830000000001E-2</v>
      </c>
      <c r="NJ47">
        <v>1.12832</v>
      </c>
      <c r="NK47">
        <v>25.300809999999998</v>
      </c>
      <c r="NL47" s="1">
        <v>3.0048770000000002E-4</v>
      </c>
      <c r="NM47" s="1">
        <v>7.4927259999999996E-2</v>
      </c>
      <c r="NN47">
        <v>1.128339</v>
      </c>
      <c r="NO47">
        <v>27.204630000000002</v>
      </c>
      <c r="NP47" s="1">
        <v>2.9109269999999998E-4</v>
      </c>
      <c r="NQ47" s="1">
        <v>7.2678439999999997E-2</v>
      </c>
      <c r="NR47">
        <v>1.1283240000000001</v>
      </c>
      <c r="NS47">
        <v>26.106960000000001</v>
      </c>
      <c r="NT47" s="1">
        <v>2.821624E-4</v>
      </c>
      <c r="NU47" s="1">
        <v>7.0544770000000007E-2</v>
      </c>
      <c r="NV47">
        <v>1.1283300000000001</v>
      </c>
      <c r="NW47">
        <v>23.64245</v>
      </c>
      <c r="NX47" s="1">
        <v>2.7322119999999999E-4</v>
      </c>
      <c r="NY47" s="1">
        <v>6.8398360000000005E-2</v>
      </c>
      <c r="NZ47">
        <v>1.1283259999999999</v>
      </c>
      <c r="OA47">
        <v>19.822199999999999</v>
      </c>
      <c r="OB47" s="1">
        <v>2.646708E-4</v>
      </c>
      <c r="OC47" s="1">
        <v>6.6328860000000003E-2</v>
      </c>
      <c r="OD47">
        <v>1.1283270000000001</v>
      </c>
      <c r="OE47">
        <v>17.458020000000001</v>
      </c>
      <c r="OF47" s="1">
        <v>2.5659400000000002E-4</v>
      </c>
      <c r="OG47" s="1">
        <v>6.4369330000000002E-2</v>
      </c>
      <c r="OH47">
        <v>1.128317</v>
      </c>
      <c r="OI47">
        <v>16.067450000000001</v>
      </c>
      <c r="OJ47" s="1">
        <v>2.4883659999999999E-4</v>
      </c>
      <c r="OK47" s="1">
        <v>6.2484379999999999E-2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0.89279790000000003</v>
      </c>
      <c r="G48">
        <v>13.49</v>
      </c>
      <c r="H48">
        <v>0.27926479999999998</v>
      </c>
      <c r="I48">
        <v>51.504640000000002</v>
      </c>
      <c r="J48">
        <v>0.88808640000000005</v>
      </c>
      <c r="K48">
        <v>12.78077</v>
      </c>
      <c r="L48">
        <v>102.3381</v>
      </c>
      <c r="M48">
        <v>24671.58</v>
      </c>
      <c r="N48">
        <v>0.88583559999999995</v>
      </c>
      <c r="O48">
        <v>12.63733</v>
      </c>
      <c r="P48">
        <v>160.99700000000001</v>
      </c>
      <c r="Q48">
        <v>43465.43</v>
      </c>
      <c r="R48">
        <v>0.8847235</v>
      </c>
      <c r="S48">
        <v>14.58887</v>
      </c>
      <c r="T48">
        <v>38.876260000000002</v>
      </c>
      <c r="U48">
        <v>11114.88</v>
      </c>
      <c r="V48">
        <v>0.88416220000000001</v>
      </c>
      <c r="W48">
        <v>16.188490000000002</v>
      </c>
      <c r="X48">
        <v>4.1035259999999996</v>
      </c>
      <c r="Y48">
        <v>1207.191</v>
      </c>
      <c r="Z48">
        <v>0.88389890000000004</v>
      </c>
      <c r="AA48">
        <v>16.292200000000001</v>
      </c>
      <c r="AB48">
        <v>0.32792110000000002</v>
      </c>
      <c r="AC48">
        <v>96.572550000000007</v>
      </c>
      <c r="AD48">
        <v>0.88375840000000006</v>
      </c>
      <c r="AE48">
        <v>15.693289999999999</v>
      </c>
      <c r="AF48" s="1">
        <v>4.6743010000000002E-2</v>
      </c>
      <c r="AG48">
        <v>12.975519999999999</v>
      </c>
      <c r="AH48">
        <v>0.88369589999999998</v>
      </c>
      <c r="AI48">
        <v>14.46105</v>
      </c>
      <c r="AJ48" s="1">
        <v>2.5154800000000001E-2</v>
      </c>
      <c r="AK48">
        <v>6.6464619999999996</v>
      </c>
      <c r="AL48">
        <v>0.88331579999999998</v>
      </c>
      <c r="AM48">
        <v>13.11206</v>
      </c>
      <c r="AN48" s="1">
        <v>2.1160910000000002E-2</v>
      </c>
      <c r="AO48">
        <v>5.5404850000000003</v>
      </c>
      <c r="AP48">
        <v>0.88182320000000003</v>
      </c>
      <c r="AQ48">
        <v>13.7483</v>
      </c>
      <c r="AR48" s="1">
        <v>1.9283829999999998E-2</v>
      </c>
      <c r="AS48">
        <v>5.0298920000000003</v>
      </c>
      <c r="AT48">
        <v>0.87917940000000006</v>
      </c>
      <c r="AU48">
        <v>16.32734</v>
      </c>
      <c r="AV48" s="1">
        <v>2.1818529999999999E-2</v>
      </c>
      <c r="AW48">
        <v>5.6278129999999997</v>
      </c>
      <c r="AX48">
        <v>0.87561480000000003</v>
      </c>
      <c r="AY48">
        <v>20.168859999999999</v>
      </c>
      <c r="AZ48" s="1">
        <v>2.9575250000000001E-2</v>
      </c>
      <c r="BA48">
        <v>7.6508760000000002</v>
      </c>
      <c r="BB48">
        <v>0.87128000000000005</v>
      </c>
      <c r="BC48">
        <v>23.276669999999999</v>
      </c>
      <c r="BD48" s="1">
        <v>3.5143430000000003E-2</v>
      </c>
      <c r="BE48">
        <v>9.1971039999999995</v>
      </c>
      <c r="BF48">
        <v>0.86646100000000004</v>
      </c>
      <c r="BG48">
        <v>23.69361</v>
      </c>
      <c r="BH48">
        <v>3.6132600000000001E-2</v>
      </c>
      <c r="BI48">
        <v>9.557328</v>
      </c>
      <c r="BJ48">
        <v>0.86136009999999996</v>
      </c>
      <c r="BK48">
        <v>22.015699999999999</v>
      </c>
      <c r="BL48" s="1">
        <v>3.4259390000000001E-2</v>
      </c>
      <c r="BM48">
        <v>9.1408919999999991</v>
      </c>
      <c r="BN48">
        <v>0.8556916</v>
      </c>
      <c r="BO48">
        <v>18.997509999999998</v>
      </c>
      <c r="BP48" s="1">
        <v>3.1154250000000001E-2</v>
      </c>
      <c r="BQ48">
        <v>8.3852419999999999</v>
      </c>
      <c r="BR48">
        <v>0.85007849999999996</v>
      </c>
      <c r="BS48">
        <v>15.58024</v>
      </c>
      <c r="BT48" s="1">
        <v>2.771351E-2</v>
      </c>
      <c r="BU48">
        <v>7.5186029999999997</v>
      </c>
      <c r="BV48">
        <v>0.84534529999999997</v>
      </c>
      <c r="BW48">
        <v>14.384230000000001</v>
      </c>
      <c r="BX48" s="1">
        <v>2.4587540000000001E-2</v>
      </c>
      <c r="BY48">
        <v>6.7152520000000004</v>
      </c>
      <c r="BZ48">
        <v>0.84198919999999999</v>
      </c>
      <c r="CA48">
        <v>14.5549</v>
      </c>
      <c r="CB48" s="1">
        <v>2.1059359999999999E-2</v>
      </c>
      <c r="CC48">
        <v>5.7951240000000004</v>
      </c>
      <c r="CD48">
        <v>0.839897</v>
      </c>
      <c r="CE48">
        <v>16.166730000000001</v>
      </c>
      <c r="CF48" s="1">
        <v>1.623192E-2</v>
      </c>
      <c r="CG48">
        <v>4.5019489999999998</v>
      </c>
      <c r="CH48">
        <v>0.8387483</v>
      </c>
      <c r="CI48">
        <v>17.126000000000001</v>
      </c>
      <c r="CJ48" s="1">
        <v>1.1455379999999999E-2</v>
      </c>
      <c r="CK48">
        <v>3.188663</v>
      </c>
      <c r="CL48">
        <v>0.83804389999999995</v>
      </c>
      <c r="CM48">
        <v>17.286259999999999</v>
      </c>
      <c r="CN48" s="1">
        <v>8.1145409999999994E-3</v>
      </c>
      <c r="CO48">
        <v>2.254032</v>
      </c>
      <c r="CP48">
        <v>0.83774269999999995</v>
      </c>
      <c r="CQ48">
        <v>16.212479999999999</v>
      </c>
      <c r="CR48" s="1">
        <v>6.166248E-3</v>
      </c>
      <c r="CS48">
        <v>1.7052130000000001</v>
      </c>
      <c r="CT48">
        <v>0.83758969999999999</v>
      </c>
      <c r="CU48">
        <v>14.61412</v>
      </c>
      <c r="CV48" s="1">
        <v>5.0846279999999999E-3</v>
      </c>
      <c r="CW48">
        <v>1.399886</v>
      </c>
      <c r="CX48">
        <v>0.83748449999999997</v>
      </c>
      <c r="CY48">
        <v>13.250120000000001</v>
      </c>
      <c r="CZ48" s="1">
        <v>4.4532749999999996E-3</v>
      </c>
      <c r="DA48">
        <v>1.222027</v>
      </c>
      <c r="DB48">
        <v>0.83744059999999998</v>
      </c>
      <c r="DC48">
        <v>13.82586</v>
      </c>
      <c r="DD48" s="1">
        <v>4.0480849999999999E-3</v>
      </c>
      <c r="DE48">
        <v>1.1080989999999999</v>
      </c>
      <c r="DF48">
        <v>0.83739140000000001</v>
      </c>
      <c r="DG48">
        <v>16.717199999999998</v>
      </c>
      <c r="DH48" s="1">
        <v>3.7576430000000002E-3</v>
      </c>
      <c r="DI48">
        <v>1.0266599999999999</v>
      </c>
      <c r="DJ48">
        <v>0.8374007</v>
      </c>
      <c r="DK48">
        <v>22.272739999999999</v>
      </c>
      <c r="DL48" s="1">
        <v>3.527386E-3</v>
      </c>
      <c r="DM48">
        <v>0.96202430000000005</v>
      </c>
      <c r="DN48">
        <v>0.83739240000000004</v>
      </c>
      <c r="DO48">
        <v>28.524249999999999</v>
      </c>
      <c r="DP48" s="1">
        <v>3.334867E-3</v>
      </c>
      <c r="DQ48">
        <v>0.90787850000000003</v>
      </c>
      <c r="DR48">
        <v>0.83737530000000004</v>
      </c>
      <c r="DS48">
        <v>30.253769999999999</v>
      </c>
      <c r="DT48" s="1">
        <v>3.1628810000000002E-3</v>
      </c>
      <c r="DU48">
        <v>0.85948139999999995</v>
      </c>
      <c r="DV48">
        <v>0.83737099999999998</v>
      </c>
      <c r="DW48">
        <v>29.39292</v>
      </c>
      <c r="DX48" s="1">
        <v>3.0083269999999999E-3</v>
      </c>
      <c r="DY48">
        <v>0.8158668</v>
      </c>
      <c r="DZ48">
        <v>0.83736189999999999</v>
      </c>
      <c r="EA48">
        <v>26.436240000000002</v>
      </c>
      <c r="EB48" s="1">
        <v>2.8662409999999998E-3</v>
      </c>
      <c r="EC48">
        <v>0.77557379999999998</v>
      </c>
      <c r="ED48">
        <v>0.83736920000000004</v>
      </c>
      <c r="EE48">
        <v>21.282050000000002</v>
      </c>
      <c r="EF48" s="1">
        <v>2.7359799999999998E-3</v>
      </c>
      <c r="EG48">
        <v>0.73856290000000002</v>
      </c>
      <c r="EH48">
        <v>0.83735800000000005</v>
      </c>
      <c r="EI48">
        <v>16.775320000000001</v>
      </c>
      <c r="EJ48" s="1">
        <v>2.6133770000000001E-3</v>
      </c>
      <c r="EK48">
        <v>0.7037755</v>
      </c>
      <c r="EL48">
        <v>0.8373621</v>
      </c>
      <c r="EM48">
        <v>16.522359999999999</v>
      </c>
      <c r="EN48" s="1">
        <v>2.4980509999999998E-3</v>
      </c>
      <c r="EO48">
        <v>0.67103619999999997</v>
      </c>
      <c r="EP48">
        <v>0.83736869999999997</v>
      </c>
      <c r="EQ48">
        <v>21.42352</v>
      </c>
      <c r="ER48" s="1">
        <v>2.3877339999999999E-3</v>
      </c>
      <c r="ES48">
        <v>0.63999550000000005</v>
      </c>
      <c r="ET48">
        <v>0.83740510000000001</v>
      </c>
      <c r="EU48">
        <v>26.745550000000001</v>
      </c>
      <c r="EV48" s="1">
        <v>2.2851030000000001E-3</v>
      </c>
      <c r="EW48">
        <v>0.611317</v>
      </c>
      <c r="EX48">
        <v>0.83735669999999995</v>
      </c>
      <c r="EY48">
        <v>28.133379999999999</v>
      </c>
      <c r="EZ48" s="1">
        <v>2.1876410000000002E-3</v>
      </c>
      <c r="FA48">
        <v>0.58415850000000002</v>
      </c>
      <c r="FB48">
        <v>0.83740800000000004</v>
      </c>
      <c r="FC48">
        <v>27.938490000000002</v>
      </c>
      <c r="FD48" s="1">
        <v>2.0957810000000001E-3</v>
      </c>
      <c r="FE48">
        <v>0.55869449999999998</v>
      </c>
      <c r="FF48">
        <v>0.83739169999999996</v>
      </c>
      <c r="FG48">
        <v>25.27862</v>
      </c>
      <c r="FH48" s="1">
        <v>2.007053E-3</v>
      </c>
      <c r="FI48">
        <v>0.53431379999999995</v>
      </c>
      <c r="FJ48">
        <v>0.83738800000000002</v>
      </c>
      <c r="FK48">
        <v>20.487970000000001</v>
      </c>
      <c r="FL48" s="1">
        <v>1.9236170000000001E-3</v>
      </c>
      <c r="FM48">
        <v>0.51141610000000004</v>
      </c>
      <c r="FN48">
        <v>0.83736500000000003</v>
      </c>
      <c r="FO48">
        <v>17.172190000000001</v>
      </c>
      <c r="FP48" s="1">
        <v>1.844888E-3</v>
      </c>
      <c r="FQ48">
        <v>0.48999949999999998</v>
      </c>
      <c r="FR48">
        <v>0.83739450000000004</v>
      </c>
      <c r="FS48">
        <v>17.010750000000002</v>
      </c>
      <c r="FT48" s="1">
        <v>1.7683620000000001E-3</v>
      </c>
      <c r="FU48">
        <v>0.46934150000000002</v>
      </c>
      <c r="FV48">
        <v>0.83736370000000004</v>
      </c>
      <c r="FW48">
        <v>19.52149</v>
      </c>
      <c r="FX48" s="1">
        <v>1.69685E-3</v>
      </c>
      <c r="FY48">
        <v>0.45007390000000003</v>
      </c>
      <c r="FZ48">
        <v>0.83736350000000004</v>
      </c>
      <c r="GA48">
        <v>21.393820000000002</v>
      </c>
      <c r="GB48" s="1">
        <v>1.62828E-3</v>
      </c>
      <c r="GC48">
        <v>0.43165890000000001</v>
      </c>
      <c r="GD48">
        <v>0.83734969999999997</v>
      </c>
      <c r="GE48">
        <v>21.933430000000001</v>
      </c>
      <c r="GF48" s="1">
        <v>1.5634869999999999E-3</v>
      </c>
      <c r="GG48">
        <v>0.41432780000000002</v>
      </c>
      <c r="GH48">
        <v>0.83740029999999999</v>
      </c>
      <c r="GI48">
        <v>20.46463</v>
      </c>
      <c r="GJ48" s="1">
        <v>1.502909E-3</v>
      </c>
      <c r="GK48">
        <v>0.39817399999999997</v>
      </c>
      <c r="GL48">
        <v>0.83736010000000005</v>
      </c>
      <c r="GM48">
        <v>17.79074</v>
      </c>
      <c r="GN48" s="1">
        <v>1.444257E-3</v>
      </c>
      <c r="GO48">
        <v>0.38255909999999999</v>
      </c>
      <c r="GP48">
        <v>0.83735499999999996</v>
      </c>
      <c r="GQ48">
        <v>15.13006</v>
      </c>
      <c r="GR48" s="1">
        <v>1.389106E-3</v>
      </c>
      <c r="GS48">
        <v>0.36787959999999997</v>
      </c>
      <c r="GT48">
        <v>0.83740079999999995</v>
      </c>
      <c r="GU48">
        <v>15.75595</v>
      </c>
      <c r="GV48" s="1">
        <v>1.3353289999999999E-3</v>
      </c>
      <c r="GW48">
        <v>0.3535972</v>
      </c>
      <c r="GX48">
        <v>0.83736350000000004</v>
      </c>
      <c r="GY48">
        <v>18.054369999999999</v>
      </c>
      <c r="GZ48" s="1">
        <v>1.284189E-3</v>
      </c>
      <c r="HA48">
        <v>0.3400357</v>
      </c>
      <c r="HB48">
        <v>0.83739870000000005</v>
      </c>
      <c r="HC48">
        <v>22.709520000000001</v>
      </c>
      <c r="HD48" s="1">
        <v>1.236806E-3</v>
      </c>
      <c r="HE48">
        <v>0.32743879999999997</v>
      </c>
      <c r="HF48">
        <v>0.83735899999999996</v>
      </c>
      <c r="HG48">
        <v>26.301659999999998</v>
      </c>
      <c r="HH48" s="1">
        <v>1.190679E-3</v>
      </c>
      <c r="HI48">
        <v>0.31523180000000001</v>
      </c>
      <c r="HJ48">
        <v>0.83739439999999998</v>
      </c>
      <c r="HK48">
        <v>26.804040000000001</v>
      </c>
      <c r="HL48" s="1">
        <v>1.14657E-3</v>
      </c>
      <c r="HM48">
        <v>0.3035407</v>
      </c>
      <c r="HN48">
        <v>0.83737209999999995</v>
      </c>
      <c r="HO48">
        <v>25.134789999999999</v>
      </c>
      <c r="HP48" s="1">
        <v>1.1042020000000001E-3</v>
      </c>
      <c r="HQ48">
        <v>0.29231509999999999</v>
      </c>
      <c r="HR48">
        <v>0.83735530000000002</v>
      </c>
      <c r="HS48">
        <v>21.643329999999999</v>
      </c>
      <c r="HT48" s="1">
        <v>1.063682E-3</v>
      </c>
      <c r="HU48">
        <v>0.28157900000000002</v>
      </c>
      <c r="HV48">
        <v>0.83739810000000003</v>
      </c>
      <c r="HW48">
        <v>17.753679999999999</v>
      </c>
      <c r="HX48" s="1">
        <v>1.0255139999999999E-3</v>
      </c>
      <c r="HY48">
        <v>0.27147199999999999</v>
      </c>
      <c r="HZ48">
        <v>0.83738380000000001</v>
      </c>
      <c r="IA48">
        <v>17.553090000000001</v>
      </c>
      <c r="IB48" s="1">
        <v>9.8955989999999997E-4</v>
      </c>
      <c r="IC48">
        <v>0.26195790000000002</v>
      </c>
      <c r="ID48">
        <v>0.83736319999999997</v>
      </c>
      <c r="IE48">
        <v>22.337589999999999</v>
      </c>
      <c r="IF48" s="1">
        <v>9.5435059999999996E-4</v>
      </c>
      <c r="IG48">
        <v>0.25264170000000002</v>
      </c>
      <c r="IH48">
        <v>0.83738690000000005</v>
      </c>
      <c r="II48">
        <v>29.457630000000002</v>
      </c>
      <c r="IJ48" s="1">
        <v>9.1964960000000002E-4</v>
      </c>
      <c r="IK48">
        <v>0.2434538</v>
      </c>
      <c r="IL48">
        <v>0.83738880000000004</v>
      </c>
      <c r="IM48">
        <v>34.307180000000002</v>
      </c>
      <c r="IN48" s="1">
        <v>8.875469E-4</v>
      </c>
      <c r="IO48">
        <v>0.23492099999999999</v>
      </c>
      <c r="IP48">
        <v>0.83740000000000003</v>
      </c>
      <c r="IQ48">
        <v>35.282150000000001</v>
      </c>
      <c r="IR48" s="1">
        <v>8.5701319999999996E-4</v>
      </c>
      <c r="IS48">
        <v>0.22685250000000001</v>
      </c>
      <c r="IT48">
        <v>0.83736379999999999</v>
      </c>
      <c r="IU48">
        <v>33.093730000000001</v>
      </c>
      <c r="IV48" s="1">
        <v>8.2764060000000003E-4</v>
      </c>
      <c r="IW48">
        <v>0.21906639999999999</v>
      </c>
      <c r="IX48">
        <v>0.8373621</v>
      </c>
      <c r="IY48">
        <v>27.418679999999998</v>
      </c>
      <c r="IZ48" s="1">
        <v>7.9949179999999999E-4</v>
      </c>
      <c r="JA48">
        <v>0.2116123</v>
      </c>
      <c r="JB48">
        <v>0.8373507</v>
      </c>
      <c r="JC48">
        <v>20.431470000000001</v>
      </c>
      <c r="JD48" s="1">
        <v>7.7254479999999996E-4</v>
      </c>
      <c r="JE48">
        <v>0.20449899999999999</v>
      </c>
      <c r="JF48">
        <v>0.83736149999999998</v>
      </c>
      <c r="JG48">
        <v>17.474209999999999</v>
      </c>
      <c r="JH48" s="1">
        <v>7.4659930000000002E-4</v>
      </c>
      <c r="JI48">
        <v>0.19761219999999999</v>
      </c>
      <c r="JJ48">
        <v>0.83736739999999998</v>
      </c>
      <c r="JK48">
        <v>17.251200000000001</v>
      </c>
      <c r="JL48" s="1">
        <v>7.2140430000000003E-4</v>
      </c>
      <c r="JM48">
        <v>0.19105340000000001</v>
      </c>
      <c r="JN48">
        <v>0.83735219999999999</v>
      </c>
      <c r="JO48">
        <v>18.32141</v>
      </c>
      <c r="JP48" s="1">
        <v>6.9567330000000005E-4</v>
      </c>
      <c r="JQ48">
        <v>0.1847105</v>
      </c>
      <c r="JR48">
        <v>0.83740720000000002</v>
      </c>
      <c r="JS48">
        <v>18.869910000000001</v>
      </c>
      <c r="JT48" s="1">
        <v>6.7125469999999995E-4</v>
      </c>
      <c r="JU48">
        <v>0.17867479999999999</v>
      </c>
      <c r="JV48">
        <v>0.83740709999999996</v>
      </c>
      <c r="JW48">
        <v>18.94781</v>
      </c>
      <c r="JX48" s="1">
        <v>6.4781620000000002E-4</v>
      </c>
      <c r="JY48">
        <v>0.17284859999999999</v>
      </c>
      <c r="JZ48">
        <v>0.83739330000000001</v>
      </c>
      <c r="KA48">
        <v>17.11449</v>
      </c>
      <c r="KB48" s="1">
        <v>6.2544230000000003E-4</v>
      </c>
      <c r="KC48">
        <v>0.16725229999999999</v>
      </c>
      <c r="KD48">
        <v>0.83738939999999995</v>
      </c>
      <c r="KE48">
        <v>14.9316</v>
      </c>
      <c r="KF48" s="1">
        <v>6.0372279999999995E-4</v>
      </c>
      <c r="KG48">
        <v>0.1617893</v>
      </c>
      <c r="KH48">
        <v>0.83735879999999996</v>
      </c>
      <c r="KI48">
        <v>13.53271</v>
      </c>
      <c r="KJ48" s="1">
        <v>5.8315069999999997E-4</v>
      </c>
      <c r="KK48">
        <v>0.1565945</v>
      </c>
      <c r="KL48">
        <v>0.83735720000000002</v>
      </c>
      <c r="KM48">
        <v>15.12025</v>
      </c>
      <c r="KN48" s="1">
        <v>5.6339520000000002E-4</v>
      </c>
      <c r="KO48">
        <v>0.15158050000000001</v>
      </c>
      <c r="KP48">
        <v>0.83740369999999997</v>
      </c>
      <c r="KQ48">
        <v>21.019130000000001</v>
      </c>
      <c r="KR48" s="1">
        <v>5.4428820000000004E-4</v>
      </c>
      <c r="KS48">
        <v>0.1467137</v>
      </c>
      <c r="KT48">
        <v>0.83739030000000003</v>
      </c>
      <c r="KU48">
        <v>29.318480000000001</v>
      </c>
      <c r="KV48" s="1">
        <v>5.2613620000000003E-4</v>
      </c>
      <c r="KW48">
        <v>0.14207349999999999</v>
      </c>
      <c r="KX48">
        <v>0.83736940000000004</v>
      </c>
      <c r="KY48">
        <v>34.85004</v>
      </c>
      <c r="KZ48" s="1">
        <v>5.0858309999999999E-4</v>
      </c>
      <c r="LA48">
        <v>0.13757330000000001</v>
      </c>
      <c r="LB48">
        <v>0.83740139999999996</v>
      </c>
      <c r="LC48">
        <v>36.17098</v>
      </c>
      <c r="LD48" s="1">
        <v>4.9169529999999999E-4</v>
      </c>
      <c r="LE48">
        <v>0.13321179999999999</v>
      </c>
      <c r="LF48">
        <v>0.83739209999999997</v>
      </c>
      <c r="LG48">
        <v>34.443649999999998</v>
      </c>
      <c r="LH48" s="1">
        <v>4.754545E-4</v>
      </c>
      <c r="LI48">
        <v>0.1290193</v>
      </c>
      <c r="LJ48">
        <v>0.83740349999999997</v>
      </c>
      <c r="LK48">
        <v>29.19661</v>
      </c>
      <c r="LL48" s="1">
        <v>4.5975040000000001E-4</v>
      </c>
      <c r="LM48">
        <v>0.1249451</v>
      </c>
      <c r="LN48">
        <v>0.83735660000000001</v>
      </c>
      <c r="LO48">
        <v>21.702719999999999</v>
      </c>
      <c r="LP48" s="1">
        <v>4.4461899999999999E-4</v>
      </c>
      <c r="LQ48">
        <v>0.121014</v>
      </c>
      <c r="LR48">
        <v>0.83735839999999995</v>
      </c>
      <c r="LS48">
        <v>17.075970000000002</v>
      </c>
      <c r="LT48">
        <v>4.301431E-4</v>
      </c>
      <c r="LU48">
        <v>0.1172348</v>
      </c>
      <c r="LV48">
        <v>0.83737110000000003</v>
      </c>
      <c r="LW48">
        <v>16.891210000000001</v>
      </c>
      <c r="LX48" s="1">
        <v>4.1630189999999998E-4</v>
      </c>
      <c r="LY48">
        <v>0.1136118</v>
      </c>
      <c r="LZ48">
        <v>0.83735979999999999</v>
      </c>
      <c r="MA48">
        <v>18.295380000000002</v>
      </c>
      <c r="MB48" s="1">
        <v>4.031897E-4</v>
      </c>
      <c r="MC48">
        <v>0.1101806</v>
      </c>
      <c r="MD48">
        <v>0.83735879999999996</v>
      </c>
      <c r="ME48">
        <v>20.67991</v>
      </c>
      <c r="MF48" s="1">
        <v>3.9029769999999997E-4</v>
      </c>
      <c r="MG48">
        <v>0.1068047</v>
      </c>
      <c r="MH48">
        <v>0.83739600000000003</v>
      </c>
      <c r="MI48">
        <v>21.3063</v>
      </c>
      <c r="MJ48" s="1">
        <v>3.7761449999999997E-4</v>
      </c>
      <c r="MK48">
        <v>0.1034756</v>
      </c>
      <c r="ML48">
        <v>0.83736500000000003</v>
      </c>
      <c r="MM48">
        <v>20.092379999999999</v>
      </c>
      <c r="MN48" s="1">
        <v>3.6528450000000002E-4</v>
      </c>
      <c r="MO48" s="1">
        <v>0.10025009999999999</v>
      </c>
      <c r="MP48">
        <v>0.83739969999999997</v>
      </c>
      <c r="MQ48">
        <v>17.81671</v>
      </c>
      <c r="MR48" s="1">
        <v>3.5369489999999997E-4</v>
      </c>
      <c r="MS48">
        <v>9.7209569999999995E-2</v>
      </c>
      <c r="MT48">
        <v>0.83736759999999999</v>
      </c>
      <c r="MU48">
        <v>15.65728</v>
      </c>
      <c r="MV48" s="1">
        <v>3.4264890000000001E-4</v>
      </c>
      <c r="MW48" s="1">
        <v>9.4319100000000003E-2</v>
      </c>
      <c r="MX48">
        <v>0.83738959999999996</v>
      </c>
      <c r="MY48">
        <v>15.43895</v>
      </c>
      <c r="MZ48" s="1">
        <v>3.3175830000000003E-4</v>
      </c>
      <c r="NA48" s="1">
        <v>9.1453309999999996E-2</v>
      </c>
      <c r="NB48">
        <v>0.83735689999999996</v>
      </c>
      <c r="NC48">
        <v>16.648309999999999</v>
      </c>
      <c r="ND48" s="1">
        <v>3.2121130000000001E-4</v>
      </c>
      <c r="NE48" s="1">
        <v>8.8670219999999994E-2</v>
      </c>
      <c r="NF48">
        <v>0.83740650000000005</v>
      </c>
      <c r="NG48">
        <v>20.262930000000001</v>
      </c>
      <c r="NH48" s="1">
        <v>3.111454E-4</v>
      </c>
      <c r="NI48">
        <v>8.6011569999999996E-2</v>
      </c>
      <c r="NJ48">
        <v>0.83736069999999996</v>
      </c>
      <c r="NK48">
        <v>25.300730000000001</v>
      </c>
      <c r="NL48" s="1">
        <v>3.0131919999999999E-4</v>
      </c>
      <c r="NM48" s="1">
        <v>8.3415580000000003E-2</v>
      </c>
      <c r="NN48">
        <v>0.83736370000000004</v>
      </c>
      <c r="NO48">
        <v>27.333459999999999</v>
      </c>
      <c r="NP48" s="1">
        <v>2.9188439999999999E-4</v>
      </c>
      <c r="NQ48" s="1">
        <v>8.0910560000000006E-2</v>
      </c>
      <c r="NR48">
        <v>0.83735689999999996</v>
      </c>
      <c r="NS48">
        <v>26.163029999999999</v>
      </c>
      <c r="NT48" s="1">
        <v>2.8293049999999998E-4</v>
      </c>
      <c r="NU48" s="1">
        <v>7.8532989999999997E-2</v>
      </c>
      <c r="NV48">
        <v>0.83739390000000002</v>
      </c>
      <c r="NW48">
        <v>23.887029999999999</v>
      </c>
      <c r="NX48" s="1">
        <v>2.7399020000000001E-4</v>
      </c>
      <c r="NY48" s="1">
        <v>7.6151209999999997E-2</v>
      </c>
      <c r="NZ48">
        <v>0.83740230000000004</v>
      </c>
      <c r="OA48">
        <v>20.186810000000001</v>
      </c>
      <c r="OB48" s="1">
        <v>2.6539679999999999E-4</v>
      </c>
      <c r="OC48" s="1">
        <v>7.3841740000000003E-2</v>
      </c>
      <c r="OD48">
        <v>0.83735850000000001</v>
      </c>
      <c r="OE48">
        <v>17.804739999999999</v>
      </c>
      <c r="OF48" s="1">
        <v>2.5727859999999999E-4</v>
      </c>
      <c r="OG48" s="1">
        <v>7.1655060000000007E-2</v>
      </c>
      <c r="OH48">
        <v>0.83735329999999997</v>
      </c>
      <c r="OI48">
        <v>16.28144</v>
      </c>
      <c r="OJ48" s="1">
        <v>2.4950960000000001E-4</v>
      </c>
      <c r="OK48" s="1">
        <v>6.9558690000000006E-2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0.98161129999999996</v>
      </c>
      <c r="G49">
        <v>13.6988</v>
      </c>
      <c r="H49">
        <v>0.1120042</v>
      </c>
      <c r="I49">
        <v>18.66215</v>
      </c>
      <c r="J49">
        <v>0.97127059999999998</v>
      </c>
      <c r="K49">
        <v>12.97101</v>
      </c>
      <c r="L49">
        <v>83.98509</v>
      </c>
      <c r="M49">
        <v>19821.12</v>
      </c>
      <c r="N49">
        <v>0.96516869999999999</v>
      </c>
      <c r="O49">
        <v>12.640560000000001</v>
      </c>
      <c r="P49">
        <v>169.34389999999999</v>
      </c>
      <c r="Q49">
        <v>47881.66</v>
      </c>
      <c r="R49">
        <v>0.96157910000000002</v>
      </c>
      <c r="S49">
        <v>14.537129999999999</v>
      </c>
      <c r="T49">
        <v>47.143329999999999</v>
      </c>
      <c r="U49">
        <v>14981.88</v>
      </c>
      <c r="V49">
        <v>0.95956870000000005</v>
      </c>
      <c r="W49">
        <v>16.160219999999999</v>
      </c>
      <c r="X49">
        <v>5.4300160000000002</v>
      </c>
      <c r="Y49">
        <v>1866.375</v>
      </c>
      <c r="Z49">
        <v>0.9585051</v>
      </c>
      <c r="AA49">
        <v>16.368549999999999</v>
      </c>
      <c r="AB49">
        <v>0.44464789999999998</v>
      </c>
      <c r="AC49">
        <v>157.30699999999999</v>
      </c>
      <c r="AD49">
        <v>0.95795629999999998</v>
      </c>
      <c r="AE49">
        <v>15.75271</v>
      </c>
      <c r="AF49" s="1">
        <v>5.5112689999999999E-2</v>
      </c>
      <c r="AG49">
        <v>17.718800000000002</v>
      </c>
      <c r="AH49">
        <v>0.95771510000000004</v>
      </c>
      <c r="AI49">
        <v>14.615729999999999</v>
      </c>
      <c r="AJ49" s="1">
        <v>2.5995399999999998E-2</v>
      </c>
      <c r="AK49">
        <v>7.3815850000000003</v>
      </c>
      <c r="AL49">
        <v>0.95706919999999995</v>
      </c>
      <c r="AM49">
        <v>13.268800000000001</v>
      </c>
      <c r="AN49" s="1">
        <v>2.1433259999999999E-2</v>
      </c>
      <c r="AO49">
        <v>5.9488940000000001</v>
      </c>
      <c r="AP49">
        <v>0.95451379999999997</v>
      </c>
      <c r="AQ49">
        <v>13.836869999999999</v>
      </c>
      <c r="AR49" s="1">
        <v>1.9380939999999999E-2</v>
      </c>
      <c r="AS49">
        <v>5.3515259999999998</v>
      </c>
      <c r="AT49">
        <v>0.94920369999999998</v>
      </c>
      <c r="AU49">
        <v>16.297190000000001</v>
      </c>
      <c r="AV49" s="1">
        <v>2.130485E-2</v>
      </c>
      <c r="AW49">
        <v>5.7851309999999998</v>
      </c>
      <c r="AX49">
        <v>0.9416426</v>
      </c>
      <c r="AY49">
        <v>20.084109999999999</v>
      </c>
      <c r="AZ49" s="1">
        <v>2.8804050000000001E-2</v>
      </c>
      <c r="BA49">
        <v>7.8256589999999999</v>
      </c>
      <c r="BB49">
        <v>0.93223120000000004</v>
      </c>
      <c r="BC49">
        <v>23.23085</v>
      </c>
      <c r="BD49">
        <v>3.4759020000000002E-2</v>
      </c>
      <c r="BE49">
        <v>9.6229209999999998</v>
      </c>
      <c r="BF49">
        <v>0.92157449999999996</v>
      </c>
      <c r="BG49">
        <v>23.78978</v>
      </c>
      <c r="BH49" s="1">
        <v>3.616482E-2</v>
      </c>
      <c r="BI49">
        <v>10.195930000000001</v>
      </c>
      <c r="BJ49">
        <v>0.91065320000000005</v>
      </c>
      <c r="BK49">
        <v>22.25517</v>
      </c>
      <c r="BL49" s="1">
        <v>3.4478019999999998E-2</v>
      </c>
      <c r="BM49">
        <v>9.872166</v>
      </c>
      <c r="BN49">
        <v>0.89900080000000004</v>
      </c>
      <c r="BO49">
        <v>19.409289999999999</v>
      </c>
      <c r="BP49">
        <v>3.1465460000000001E-2</v>
      </c>
      <c r="BQ49">
        <v>9.1384209999999992</v>
      </c>
      <c r="BR49">
        <v>0.88736079999999995</v>
      </c>
      <c r="BS49">
        <v>16.00712</v>
      </c>
      <c r="BT49" s="1">
        <v>2.8030340000000001E-2</v>
      </c>
      <c r="BU49">
        <v>8.2478420000000003</v>
      </c>
      <c r="BV49">
        <v>0.87726630000000005</v>
      </c>
      <c r="BW49">
        <v>14.633570000000001</v>
      </c>
      <c r="BX49">
        <v>2.488835E-2</v>
      </c>
      <c r="BY49">
        <v>7.4028049999999999</v>
      </c>
      <c r="BZ49">
        <v>0.8698418</v>
      </c>
      <c r="CA49">
        <v>14.71556</v>
      </c>
      <c r="CB49" s="1">
        <v>2.1472020000000001E-2</v>
      </c>
      <c r="CC49">
        <v>6.4637820000000001</v>
      </c>
      <c r="CD49">
        <v>0.86504689999999995</v>
      </c>
      <c r="CE49">
        <v>15.975989999999999</v>
      </c>
      <c r="CF49">
        <v>1.6770799999999999E-2</v>
      </c>
      <c r="CG49">
        <v>5.1211190000000002</v>
      </c>
      <c r="CH49">
        <v>0.86229069999999997</v>
      </c>
      <c r="CI49">
        <v>17.16255</v>
      </c>
      <c r="CJ49" s="1">
        <v>1.1919920000000001E-2</v>
      </c>
      <c r="CK49">
        <v>3.6716769999999999</v>
      </c>
      <c r="CL49">
        <v>0.86072280000000001</v>
      </c>
      <c r="CM49">
        <v>17.311489999999999</v>
      </c>
      <c r="CN49" s="1">
        <v>8.4120940000000002E-3</v>
      </c>
      <c r="CO49">
        <v>2.5876890000000001</v>
      </c>
      <c r="CP49">
        <v>0.85992489999999999</v>
      </c>
      <c r="CQ49">
        <v>16.38101</v>
      </c>
      <c r="CR49" s="1">
        <v>6.3347910000000002E-3</v>
      </c>
      <c r="CS49">
        <v>1.9354309999999999</v>
      </c>
      <c r="CT49">
        <v>0.85950059999999995</v>
      </c>
      <c r="CU49">
        <v>14.831950000000001</v>
      </c>
      <c r="CV49" s="1">
        <v>5.1792449999999999E-3</v>
      </c>
      <c r="CW49">
        <v>1.570729</v>
      </c>
      <c r="CX49">
        <v>0.85927030000000004</v>
      </c>
      <c r="CY49">
        <v>13.4314</v>
      </c>
      <c r="CZ49" s="1">
        <v>4.5107350000000001E-3</v>
      </c>
      <c r="DA49">
        <v>1.3605179999999999</v>
      </c>
      <c r="DB49">
        <v>0.85917509999999997</v>
      </c>
      <c r="DC49">
        <v>13.89738</v>
      </c>
      <c r="DD49" s="1">
        <v>4.086541E-3</v>
      </c>
      <c r="DE49">
        <v>1.2279340000000001</v>
      </c>
      <c r="DF49">
        <v>0.85912730000000004</v>
      </c>
      <c r="DG49">
        <v>16.657</v>
      </c>
      <c r="DH49" s="1">
        <v>3.786686E-3</v>
      </c>
      <c r="DI49">
        <v>1.1348560000000001</v>
      </c>
      <c r="DJ49">
        <v>0.85906139999999998</v>
      </c>
      <c r="DK49">
        <v>22.11515</v>
      </c>
      <c r="DL49" s="1">
        <v>3.5509679999999998E-3</v>
      </c>
      <c r="DM49">
        <v>1.0618939999999999</v>
      </c>
      <c r="DN49">
        <v>0.85907800000000001</v>
      </c>
      <c r="DO49">
        <v>28.417159999999999</v>
      </c>
      <c r="DP49" s="1">
        <v>3.3552120000000002E-3</v>
      </c>
      <c r="DQ49">
        <v>1.001298</v>
      </c>
      <c r="DR49">
        <v>0.85908770000000001</v>
      </c>
      <c r="DS49">
        <v>30.34862</v>
      </c>
      <c r="DT49" s="1">
        <v>3.181354E-3</v>
      </c>
      <c r="DU49">
        <v>0.94758679999999995</v>
      </c>
      <c r="DV49">
        <v>0.85907999999999995</v>
      </c>
      <c r="DW49">
        <v>29.502960000000002</v>
      </c>
      <c r="DX49" s="1">
        <v>3.0250820000000001E-3</v>
      </c>
      <c r="DY49">
        <v>0.89916370000000001</v>
      </c>
      <c r="DZ49">
        <v>0.85906320000000003</v>
      </c>
      <c r="EA49">
        <v>26.93103</v>
      </c>
      <c r="EB49" s="1">
        <v>2.8817130000000002E-3</v>
      </c>
      <c r="EC49">
        <v>0.85458579999999995</v>
      </c>
      <c r="ED49">
        <v>0.85907999999999995</v>
      </c>
      <c r="EE49">
        <v>22.049990000000001</v>
      </c>
      <c r="EF49" s="1">
        <v>2.7503990000000002E-3</v>
      </c>
      <c r="EG49">
        <v>0.81363640000000004</v>
      </c>
      <c r="EH49">
        <v>0.85906059999999995</v>
      </c>
      <c r="EI49">
        <v>17.463380000000001</v>
      </c>
      <c r="EJ49" s="1">
        <v>2.6270019999999998E-3</v>
      </c>
      <c r="EK49">
        <v>0.77524669999999996</v>
      </c>
      <c r="EL49">
        <v>0.85907279999999997</v>
      </c>
      <c r="EM49">
        <v>16.612690000000001</v>
      </c>
      <c r="EN49" s="1">
        <v>2.5109680000000001E-3</v>
      </c>
      <c r="EO49">
        <v>0.7391316</v>
      </c>
      <c r="EP49">
        <v>0.8590544</v>
      </c>
      <c r="EQ49">
        <v>21.317440000000001</v>
      </c>
      <c r="ER49" s="1">
        <v>2.3998240000000001E-3</v>
      </c>
      <c r="ES49">
        <v>0.70487580000000005</v>
      </c>
      <c r="ET49">
        <v>0.8590776</v>
      </c>
      <c r="EU49">
        <v>26.637149999999998</v>
      </c>
      <c r="EV49" s="1">
        <v>2.2964370000000001E-3</v>
      </c>
      <c r="EW49">
        <v>0.67318789999999995</v>
      </c>
      <c r="EX49">
        <v>0.85906009999999999</v>
      </c>
      <c r="EY49">
        <v>28.172280000000001</v>
      </c>
      <c r="EZ49" s="1">
        <v>2.198307E-3</v>
      </c>
      <c r="FA49">
        <v>0.64320790000000005</v>
      </c>
      <c r="FB49">
        <v>0.85908189999999995</v>
      </c>
      <c r="FC49">
        <v>27.969180000000001</v>
      </c>
      <c r="FD49" s="1">
        <v>2.1059120000000001E-3</v>
      </c>
      <c r="FE49">
        <v>0.61513799999999996</v>
      </c>
      <c r="FF49">
        <v>0.8590679</v>
      </c>
      <c r="FG49">
        <v>25.7456</v>
      </c>
      <c r="FH49" s="1">
        <v>2.016749E-3</v>
      </c>
      <c r="FI49">
        <v>0.58828659999999999</v>
      </c>
      <c r="FJ49">
        <v>0.85906539999999998</v>
      </c>
      <c r="FK49">
        <v>21.203710000000001</v>
      </c>
      <c r="FL49" s="1">
        <v>1.932631E-3</v>
      </c>
      <c r="FM49">
        <v>0.56297070000000005</v>
      </c>
      <c r="FN49">
        <v>0.85906550000000004</v>
      </c>
      <c r="FO49">
        <v>17.77422</v>
      </c>
      <c r="FP49" s="1">
        <v>1.8534510000000001E-3</v>
      </c>
      <c r="FQ49">
        <v>0.53935829999999996</v>
      </c>
      <c r="FR49">
        <v>0.85907250000000002</v>
      </c>
      <c r="FS49">
        <v>17.202960000000001</v>
      </c>
      <c r="FT49" s="1">
        <v>1.7765529999999999E-3</v>
      </c>
      <c r="FU49">
        <v>0.51662110000000006</v>
      </c>
      <c r="FV49">
        <v>0.85904009999999997</v>
      </c>
      <c r="FW49">
        <v>19.500440000000001</v>
      </c>
      <c r="FX49" s="1">
        <v>1.7045319999999999E-3</v>
      </c>
      <c r="FY49">
        <v>0.49532949999999998</v>
      </c>
      <c r="FZ49">
        <v>0.85906479999999996</v>
      </c>
      <c r="GA49">
        <v>21.31091</v>
      </c>
      <c r="GB49" s="1">
        <v>1.6356039999999999E-3</v>
      </c>
      <c r="GC49">
        <v>0.47505150000000002</v>
      </c>
      <c r="GD49">
        <v>0.85905500000000001</v>
      </c>
      <c r="GE49">
        <v>22.010390000000001</v>
      </c>
      <c r="GF49" s="1">
        <v>1.5702859999999999E-3</v>
      </c>
      <c r="GG49">
        <v>0.45589390000000002</v>
      </c>
      <c r="GH49">
        <v>0.85907440000000002</v>
      </c>
      <c r="GI49">
        <v>20.684349999999998</v>
      </c>
      <c r="GJ49" s="1">
        <v>1.509411E-3</v>
      </c>
      <c r="GK49">
        <v>0.43810159999999998</v>
      </c>
      <c r="GL49">
        <v>0.85906539999999998</v>
      </c>
      <c r="GM49">
        <v>18.182659999999998</v>
      </c>
      <c r="GN49" s="1">
        <v>1.4504629999999999E-3</v>
      </c>
      <c r="GO49">
        <v>0.42089939999999998</v>
      </c>
      <c r="GP49">
        <v>0.85907279999999997</v>
      </c>
      <c r="GQ49">
        <v>15.46105</v>
      </c>
      <c r="GR49" s="1">
        <v>1.3949800000000001E-3</v>
      </c>
      <c r="GS49">
        <v>0.40470539999999999</v>
      </c>
      <c r="GT49">
        <v>0.85907750000000005</v>
      </c>
      <c r="GU49">
        <v>15.90987</v>
      </c>
      <c r="GV49" s="1">
        <v>1.341119E-3</v>
      </c>
      <c r="GW49">
        <v>0.3890517</v>
      </c>
      <c r="GX49">
        <v>0.85907639999999996</v>
      </c>
      <c r="GY49">
        <v>18.157540000000001</v>
      </c>
      <c r="GZ49" s="1">
        <v>1.289515E-3</v>
      </c>
      <c r="HA49">
        <v>0.37405389999999999</v>
      </c>
      <c r="HB49">
        <v>0.85907319999999998</v>
      </c>
      <c r="HC49">
        <v>22.51341</v>
      </c>
      <c r="HD49" s="1">
        <v>1.241874E-3</v>
      </c>
      <c r="HE49">
        <v>0.3601666</v>
      </c>
      <c r="HF49">
        <v>0.85906369999999999</v>
      </c>
      <c r="HG49">
        <v>26.260960000000001</v>
      </c>
      <c r="HH49" s="1">
        <v>1.1955760000000001E-3</v>
      </c>
      <c r="HI49">
        <v>0.34674569999999999</v>
      </c>
      <c r="HJ49">
        <v>0.85906990000000005</v>
      </c>
      <c r="HK49">
        <v>26.87743</v>
      </c>
      <c r="HL49" s="1">
        <v>1.1512569999999999E-3</v>
      </c>
      <c r="HM49">
        <v>0.3338718</v>
      </c>
      <c r="HN49">
        <v>0.85908240000000002</v>
      </c>
      <c r="HO49">
        <v>25.419989999999999</v>
      </c>
      <c r="HP49" s="1">
        <v>1.1087110000000001E-3</v>
      </c>
      <c r="HQ49">
        <v>0.3215247</v>
      </c>
      <c r="HR49">
        <v>0.8590719</v>
      </c>
      <c r="HS49">
        <v>22.167059999999999</v>
      </c>
      <c r="HT49" s="1">
        <v>1.0679419999999999E-3</v>
      </c>
      <c r="HU49">
        <v>0.30968230000000002</v>
      </c>
      <c r="HV49">
        <v>0.85907579999999995</v>
      </c>
      <c r="HW49">
        <v>18.291969999999999</v>
      </c>
      <c r="HX49" s="1">
        <v>1.0295549999999999E-3</v>
      </c>
      <c r="HY49">
        <v>0.2985466</v>
      </c>
      <c r="HZ49">
        <v>0.85903689999999999</v>
      </c>
      <c r="IA49">
        <v>17.829599999999999</v>
      </c>
      <c r="IB49" s="1">
        <v>9.9337540000000004E-4</v>
      </c>
      <c r="IC49">
        <v>0.28804360000000001</v>
      </c>
      <c r="ID49">
        <v>0.85906389999999999</v>
      </c>
      <c r="IE49">
        <v>22.28839</v>
      </c>
      <c r="IF49" s="1">
        <v>9.5815920000000005E-4</v>
      </c>
      <c r="IG49">
        <v>0.27784049999999999</v>
      </c>
      <c r="IH49">
        <v>0.85906709999999997</v>
      </c>
      <c r="II49">
        <v>29.329059999999998</v>
      </c>
      <c r="IJ49" s="1">
        <v>9.2330630000000003E-4</v>
      </c>
      <c r="IK49">
        <v>0.26774779999999998</v>
      </c>
      <c r="IL49">
        <v>0.85906859999999996</v>
      </c>
      <c r="IM49">
        <v>34.189959999999999</v>
      </c>
      <c r="IN49" s="1">
        <v>8.9092930000000004E-4</v>
      </c>
      <c r="IO49">
        <v>0.25830839999999999</v>
      </c>
      <c r="IP49">
        <v>0.8590757</v>
      </c>
      <c r="IQ49">
        <v>35.33023</v>
      </c>
      <c r="IR49" s="1">
        <v>8.6026620000000001E-4</v>
      </c>
      <c r="IS49">
        <v>0.2494257</v>
      </c>
      <c r="IT49">
        <v>0.85906550000000004</v>
      </c>
      <c r="IU49">
        <v>33.484929999999999</v>
      </c>
      <c r="IV49" s="1">
        <v>8.3077029999999998E-4</v>
      </c>
      <c r="IW49">
        <v>0.24085519999999999</v>
      </c>
      <c r="IX49">
        <v>0.85907270000000002</v>
      </c>
      <c r="IY49">
        <v>28.303419999999999</v>
      </c>
      <c r="IZ49" s="1">
        <v>8.0245839999999995E-4</v>
      </c>
      <c r="JA49">
        <v>0.2326394</v>
      </c>
      <c r="JB49">
        <v>0.85902979999999995</v>
      </c>
      <c r="JC49">
        <v>21.37313</v>
      </c>
      <c r="JD49" s="1">
        <v>7.7539989999999995E-4</v>
      </c>
      <c r="JE49">
        <v>0.2248145</v>
      </c>
      <c r="JF49">
        <v>0.85907140000000004</v>
      </c>
      <c r="JG49">
        <v>18.006699999999999</v>
      </c>
      <c r="JH49" s="1">
        <v>7.4936610000000004E-4</v>
      </c>
      <c r="JI49">
        <v>0.21724499999999999</v>
      </c>
      <c r="JJ49">
        <v>0.85907100000000003</v>
      </c>
      <c r="JK49">
        <v>17.594830000000002</v>
      </c>
      <c r="JL49" s="1">
        <v>7.2404040000000004E-4</v>
      </c>
      <c r="JM49">
        <v>0.21002270000000001</v>
      </c>
      <c r="JN49">
        <v>0.85906510000000003</v>
      </c>
      <c r="JO49">
        <v>18.232839999999999</v>
      </c>
      <c r="JP49" s="1">
        <v>6.9817299999999996E-4</v>
      </c>
      <c r="JQ49">
        <v>0.2030391</v>
      </c>
      <c r="JR49">
        <v>0.85905430000000005</v>
      </c>
      <c r="JS49">
        <v>18.782779999999999</v>
      </c>
      <c r="JT49" s="1">
        <v>6.7367350000000002E-4</v>
      </c>
      <c r="JU49">
        <v>0.1964043</v>
      </c>
      <c r="JV49">
        <v>0.85905670000000001</v>
      </c>
      <c r="JW49">
        <v>19.082709999999999</v>
      </c>
      <c r="JX49" s="1">
        <v>6.5013430000000001E-4</v>
      </c>
      <c r="JY49">
        <v>0.18999540000000001</v>
      </c>
      <c r="JZ49">
        <v>0.85906899999999997</v>
      </c>
      <c r="KA49">
        <v>17.405370000000001</v>
      </c>
      <c r="KB49" s="1">
        <v>6.2768199999999996E-4</v>
      </c>
      <c r="KC49">
        <v>0.18384059999999999</v>
      </c>
      <c r="KD49">
        <v>0.85906899999999997</v>
      </c>
      <c r="KE49">
        <v>15.211259999999999</v>
      </c>
      <c r="KF49" s="1">
        <v>6.0587849999999997E-4</v>
      </c>
      <c r="KG49">
        <v>0.17784</v>
      </c>
      <c r="KH49">
        <v>0.85906170000000004</v>
      </c>
      <c r="KI49">
        <v>13.67404</v>
      </c>
      <c r="KJ49" s="1">
        <v>5.8520610000000004E-4</v>
      </c>
      <c r="KK49">
        <v>0.1721125</v>
      </c>
      <c r="KL49">
        <v>0.85906070000000001</v>
      </c>
      <c r="KM49">
        <v>15.101570000000001</v>
      </c>
      <c r="KN49" s="1">
        <v>5.6537459999999999E-4</v>
      </c>
      <c r="KO49">
        <v>0.16660069999999999</v>
      </c>
      <c r="KP49">
        <v>0.8590759</v>
      </c>
      <c r="KQ49">
        <v>20.884930000000001</v>
      </c>
      <c r="KR49" s="1">
        <v>5.4620709999999998E-4</v>
      </c>
      <c r="KS49">
        <v>0.16125539999999999</v>
      </c>
      <c r="KT49">
        <v>0.85904080000000005</v>
      </c>
      <c r="KU49">
        <v>29.14141</v>
      </c>
      <c r="KV49" s="1">
        <v>5.2795589999999996E-4</v>
      </c>
      <c r="KW49">
        <v>0.1561411</v>
      </c>
      <c r="KX49">
        <v>0.85905580000000004</v>
      </c>
      <c r="KY49">
        <v>34.789430000000003</v>
      </c>
      <c r="KZ49" s="1">
        <v>5.103563E-4</v>
      </c>
      <c r="LA49">
        <v>0.151201</v>
      </c>
      <c r="LB49">
        <v>0.8590778</v>
      </c>
      <c r="LC49">
        <v>36.190300000000001</v>
      </c>
      <c r="LD49" s="1">
        <v>4.9341149999999998E-4</v>
      </c>
      <c r="LE49">
        <v>0.14640900000000001</v>
      </c>
      <c r="LF49">
        <v>0.85907069999999996</v>
      </c>
      <c r="LG49">
        <v>34.724820000000001</v>
      </c>
      <c r="LH49" s="1">
        <v>4.7709949999999999E-4</v>
      </c>
      <c r="LI49">
        <v>0.14179510000000001</v>
      </c>
      <c r="LJ49">
        <v>0.85908379999999995</v>
      </c>
      <c r="LK49">
        <v>30.045680000000001</v>
      </c>
      <c r="LL49" s="1">
        <v>4.6135650000000001E-4</v>
      </c>
      <c r="LM49">
        <v>0.13732330000000001</v>
      </c>
      <c r="LN49">
        <v>0.85905960000000003</v>
      </c>
      <c r="LO49">
        <v>22.726610000000001</v>
      </c>
      <c r="LP49" s="1">
        <v>4.4614699999999998E-4</v>
      </c>
      <c r="LQ49">
        <v>0.13299159999999999</v>
      </c>
      <c r="LR49">
        <v>0.85906400000000005</v>
      </c>
      <c r="LS49">
        <v>17.754860000000001</v>
      </c>
      <c r="LT49" s="1">
        <v>4.3162030000000001E-4</v>
      </c>
      <c r="LU49">
        <v>0.12883790000000001</v>
      </c>
      <c r="LV49">
        <v>0.85908130000000005</v>
      </c>
      <c r="LW49">
        <v>17.102209999999999</v>
      </c>
      <c r="LX49" s="1">
        <v>4.1770099999999998E-4</v>
      </c>
      <c r="LY49">
        <v>0.12484629999999999</v>
      </c>
      <c r="LZ49">
        <v>0.85906510000000003</v>
      </c>
      <c r="MA49">
        <v>18.375340000000001</v>
      </c>
      <c r="MB49" s="1">
        <v>4.0452320000000002E-4</v>
      </c>
      <c r="MC49">
        <v>0.1210648</v>
      </c>
      <c r="MD49">
        <v>0.85907310000000003</v>
      </c>
      <c r="ME49">
        <v>20.520820000000001</v>
      </c>
      <c r="MF49" s="1">
        <v>3.9162529999999999E-4</v>
      </c>
      <c r="MG49">
        <v>0.1173694</v>
      </c>
      <c r="MH49">
        <v>0.85907069999999996</v>
      </c>
      <c r="MI49">
        <v>21.416730000000001</v>
      </c>
      <c r="MJ49" s="1">
        <v>3.7891500000000001E-4</v>
      </c>
      <c r="MK49">
        <v>0.11371870000000001</v>
      </c>
      <c r="ML49">
        <v>0.85906910000000003</v>
      </c>
      <c r="MM49">
        <v>20.26726</v>
      </c>
      <c r="MN49" s="1">
        <v>3.6653119999999998E-4</v>
      </c>
      <c r="MO49">
        <v>0.1101678</v>
      </c>
      <c r="MP49">
        <v>0.85904820000000004</v>
      </c>
      <c r="MQ49">
        <v>18.138829999999999</v>
      </c>
      <c r="MR49" s="1">
        <v>3.5485490000000002E-4</v>
      </c>
      <c r="MS49">
        <v>0.10681</v>
      </c>
      <c r="MT49">
        <v>0.85907659999999997</v>
      </c>
      <c r="MU49">
        <v>15.93634</v>
      </c>
      <c r="MV49" s="1">
        <v>3.4377209999999998E-4</v>
      </c>
      <c r="MW49">
        <v>0.1036318</v>
      </c>
      <c r="MX49">
        <v>0.85907169999999999</v>
      </c>
      <c r="MY49">
        <v>15.70899</v>
      </c>
      <c r="MZ49" s="1">
        <v>3.3288019999999998E-4</v>
      </c>
      <c r="NA49">
        <v>0.1004982</v>
      </c>
      <c r="NB49">
        <v>0.8590603</v>
      </c>
      <c r="NC49">
        <v>16.63974</v>
      </c>
      <c r="ND49" s="1">
        <v>3.2227200000000002E-4</v>
      </c>
      <c r="NE49" s="1">
        <v>9.7429279999999993E-2</v>
      </c>
      <c r="NF49">
        <v>0.85908130000000005</v>
      </c>
      <c r="NG49">
        <v>20.178789999999999</v>
      </c>
      <c r="NH49" s="1">
        <v>3.1217529999999998E-4</v>
      </c>
      <c r="NI49">
        <v>9.4509960000000004E-2</v>
      </c>
      <c r="NJ49">
        <v>0.85907960000000005</v>
      </c>
      <c r="NK49">
        <v>25.166640000000001</v>
      </c>
      <c r="NL49" s="1">
        <v>3.0232259999999998E-4</v>
      </c>
      <c r="NM49" s="1">
        <v>9.1658500000000004E-2</v>
      </c>
      <c r="NN49">
        <v>0.85903980000000002</v>
      </c>
      <c r="NO49">
        <v>27.51155</v>
      </c>
      <c r="NP49" s="1">
        <v>2.928378E-4</v>
      </c>
      <c r="NQ49">
        <v>8.8899309999999995E-2</v>
      </c>
      <c r="NR49">
        <v>0.85906020000000005</v>
      </c>
      <c r="NS49">
        <v>26.250589999999999</v>
      </c>
      <c r="NT49" s="1">
        <v>2.8384580000000002E-4</v>
      </c>
      <c r="NU49" s="1">
        <v>8.6281709999999998E-2</v>
      </c>
      <c r="NV49">
        <v>0.85906950000000004</v>
      </c>
      <c r="NW49">
        <v>24.24296</v>
      </c>
      <c r="NX49" s="1">
        <v>2.7491350000000001E-4</v>
      </c>
      <c r="NY49" s="1">
        <v>8.3680119999999997E-2</v>
      </c>
      <c r="NZ49">
        <v>0.85907889999999998</v>
      </c>
      <c r="OA49">
        <v>20.728570000000001</v>
      </c>
      <c r="OB49" s="1">
        <v>2.6627269999999998E-4</v>
      </c>
      <c r="OC49" s="1">
        <v>8.1138089999999996E-2</v>
      </c>
      <c r="OD49">
        <v>0.85906990000000005</v>
      </c>
      <c r="OE49">
        <v>18.272169999999999</v>
      </c>
      <c r="OF49" s="1">
        <v>2.5810580000000001E-4</v>
      </c>
      <c r="OG49" s="1">
        <v>7.8725139999999999E-2</v>
      </c>
      <c r="OH49">
        <v>0.85906919999999998</v>
      </c>
      <c r="OI49">
        <v>16.681270000000001</v>
      </c>
      <c r="OJ49" s="1">
        <v>2.5031830000000002E-4</v>
      </c>
      <c r="OK49" s="1">
        <v>7.6422680000000007E-2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0.53473289999999996</v>
      </c>
      <c r="G50">
        <v>13.94097</v>
      </c>
      <c r="H50" s="1">
        <v>1.8652620000000002E-2</v>
      </c>
      <c r="I50">
        <v>10.06573</v>
      </c>
      <c r="J50">
        <v>0.52838540000000001</v>
      </c>
      <c r="K50">
        <v>13.181620000000001</v>
      </c>
      <c r="L50">
        <v>61.86748</v>
      </c>
      <c r="M50">
        <v>27337.43</v>
      </c>
      <c r="N50">
        <v>0.52453280000000002</v>
      </c>
      <c r="O50">
        <v>12.65509</v>
      </c>
      <c r="P50">
        <v>175.10429999999999</v>
      </c>
      <c r="Q50">
        <v>95457.95</v>
      </c>
      <c r="R50">
        <v>0.52218790000000004</v>
      </c>
      <c r="S50">
        <v>14.445220000000001</v>
      </c>
      <c r="T50">
        <v>59.880870000000002</v>
      </c>
      <c r="U50">
        <v>37587.949999999997</v>
      </c>
      <c r="V50">
        <v>0.52088520000000005</v>
      </c>
      <c r="W50">
        <v>16.10913</v>
      </c>
      <c r="X50">
        <v>7.8184760000000004</v>
      </c>
      <c r="Y50">
        <v>5339.6279999999997</v>
      </c>
      <c r="Z50">
        <v>0.52018730000000002</v>
      </c>
      <c r="AA50">
        <v>16.45421</v>
      </c>
      <c r="AB50">
        <v>0.67167869999999996</v>
      </c>
      <c r="AC50">
        <v>474.58010000000002</v>
      </c>
      <c r="AD50">
        <v>0.51982189999999995</v>
      </c>
      <c r="AE50">
        <v>15.813029999999999</v>
      </c>
      <c r="AF50" s="1">
        <v>7.1715979999999999E-2</v>
      </c>
      <c r="AG50">
        <v>47.098559999999999</v>
      </c>
      <c r="AH50">
        <v>0.51962819999999998</v>
      </c>
      <c r="AI50">
        <v>14.779109999999999</v>
      </c>
      <c r="AJ50" s="1">
        <v>2.7494310000000001E-2</v>
      </c>
      <c r="AK50">
        <v>15.602639999999999</v>
      </c>
      <c r="AL50">
        <v>0.51928569999999996</v>
      </c>
      <c r="AM50">
        <v>13.453340000000001</v>
      </c>
      <c r="AN50" s="1">
        <v>2.1838670000000001E-2</v>
      </c>
      <c r="AO50">
        <v>11.9879</v>
      </c>
      <c r="AP50">
        <v>0.51780499999999996</v>
      </c>
      <c r="AQ50">
        <v>13.94674</v>
      </c>
      <c r="AR50" s="1">
        <v>1.955119E-2</v>
      </c>
      <c r="AS50">
        <v>10.67018</v>
      </c>
      <c r="AT50">
        <v>0.51468650000000005</v>
      </c>
      <c r="AU50">
        <v>16.27638</v>
      </c>
      <c r="AV50" s="1">
        <v>2.070518E-2</v>
      </c>
      <c r="AW50">
        <v>11.104380000000001</v>
      </c>
      <c r="AX50">
        <v>0.51017880000000004</v>
      </c>
      <c r="AY50">
        <v>19.937339999999999</v>
      </c>
      <c r="AZ50" s="1">
        <v>2.772492E-2</v>
      </c>
      <c r="BA50">
        <v>14.809060000000001</v>
      </c>
      <c r="BB50">
        <v>0.5045444</v>
      </c>
      <c r="BC50">
        <v>23.154669999999999</v>
      </c>
      <c r="BD50" s="1">
        <v>3.4139559999999999E-2</v>
      </c>
      <c r="BE50">
        <v>18.600210000000001</v>
      </c>
      <c r="BF50">
        <v>0.49812810000000002</v>
      </c>
      <c r="BG50">
        <v>23.880680000000002</v>
      </c>
      <c r="BH50" s="1">
        <v>3.6096400000000001E-2</v>
      </c>
      <c r="BI50">
        <v>20.07113</v>
      </c>
      <c r="BJ50">
        <v>0.49153210000000003</v>
      </c>
      <c r="BK50">
        <v>22.496649999999999</v>
      </c>
      <c r="BL50" s="1">
        <v>3.4731720000000001E-2</v>
      </c>
      <c r="BM50">
        <v>19.635739999999998</v>
      </c>
      <c r="BN50">
        <v>0.48452509999999999</v>
      </c>
      <c r="BO50">
        <v>19.844000000000001</v>
      </c>
      <c r="BP50" s="1">
        <v>3.1860399999999997E-2</v>
      </c>
      <c r="BQ50">
        <v>18.282959999999999</v>
      </c>
      <c r="BR50">
        <v>0.47749760000000002</v>
      </c>
      <c r="BS50">
        <v>16.48274</v>
      </c>
      <c r="BT50">
        <v>2.845249E-2</v>
      </c>
      <c r="BU50">
        <v>16.554749999999999</v>
      </c>
      <c r="BV50">
        <v>0.47136149999999999</v>
      </c>
      <c r="BW50">
        <v>14.92165</v>
      </c>
      <c r="BX50" s="1">
        <v>2.528849E-2</v>
      </c>
      <c r="BY50">
        <v>14.87898</v>
      </c>
      <c r="BZ50">
        <v>0.46680700000000003</v>
      </c>
      <c r="CA50">
        <v>14.89658</v>
      </c>
      <c r="CB50" s="1">
        <v>2.200852E-2</v>
      </c>
      <c r="CC50">
        <v>13.101229999999999</v>
      </c>
      <c r="CD50">
        <v>0.46385860000000001</v>
      </c>
      <c r="CE50">
        <v>15.81898</v>
      </c>
      <c r="CF50">
        <v>1.750697E-2</v>
      </c>
      <c r="CG50">
        <v>10.57418</v>
      </c>
      <c r="CH50">
        <v>0.46213179999999998</v>
      </c>
      <c r="CI50">
        <v>17.218150000000001</v>
      </c>
      <c r="CJ50" s="1">
        <v>1.2590219999999999E-2</v>
      </c>
      <c r="CK50">
        <v>7.6810470000000004</v>
      </c>
      <c r="CL50">
        <v>0.46117599999999997</v>
      </c>
      <c r="CM50">
        <v>17.314609999999998</v>
      </c>
      <c r="CN50" s="1">
        <v>8.8559339999999993E-3</v>
      </c>
      <c r="CO50">
        <v>5.4019750000000002</v>
      </c>
      <c r="CP50">
        <v>0.46067089999999999</v>
      </c>
      <c r="CQ50">
        <v>16.551570000000002</v>
      </c>
      <c r="CR50" s="1">
        <v>6.5890109999999997E-3</v>
      </c>
      <c r="CS50">
        <v>3.9930400000000001</v>
      </c>
      <c r="CT50">
        <v>0.46040449999999999</v>
      </c>
      <c r="CU50">
        <v>15.05968</v>
      </c>
      <c r="CV50" s="1">
        <v>5.3214930000000001E-3</v>
      </c>
      <c r="CW50">
        <v>3.2001909999999998</v>
      </c>
      <c r="CX50">
        <v>0.46026719999999999</v>
      </c>
      <c r="CY50">
        <v>13.6378</v>
      </c>
      <c r="CZ50" s="1">
        <v>4.596022E-3</v>
      </c>
      <c r="DA50">
        <v>2.7476280000000002</v>
      </c>
      <c r="DB50">
        <v>0.4601922</v>
      </c>
      <c r="DC50">
        <v>13.98014</v>
      </c>
      <c r="DD50" s="1">
        <v>4.1428630000000001E-3</v>
      </c>
      <c r="DE50">
        <v>2.4666920000000001</v>
      </c>
      <c r="DF50">
        <v>0.4601499</v>
      </c>
      <c r="DG50">
        <v>16.58624</v>
      </c>
      <c r="DH50" s="1">
        <v>3.8285289999999998E-3</v>
      </c>
      <c r="DI50">
        <v>2.273145</v>
      </c>
      <c r="DJ50">
        <v>0.4601403</v>
      </c>
      <c r="DK50">
        <v>21.8797</v>
      </c>
      <c r="DL50" s="1">
        <v>3.5847399999999999E-3</v>
      </c>
      <c r="DM50">
        <v>2.1235879999999998</v>
      </c>
      <c r="DN50">
        <v>0.4601364</v>
      </c>
      <c r="DO50">
        <v>28.22926</v>
      </c>
      <c r="DP50" s="1">
        <v>3.3840960000000001E-3</v>
      </c>
      <c r="DQ50">
        <v>2.000505</v>
      </c>
      <c r="DR50">
        <v>0.4601285</v>
      </c>
      <c r="DS50">
        <v>30.432880000000001</v>
      </c>
      <c r="DT50" s="1">
        <v>3.207526E-3</v>
      </c>
      <c r="DU50">
        <v>1.892447</v>
      </c>
      <c r="DV50">
        <v>0.460123</v>
      </c>
      <c r="DW50">
        <v>29.59459</v>
      </c>
      <c r="DX50" s="1">
        <v>3.048734E-3</v>
      </c>
      <c r="DY50">
        <v>1.7949850000000001</v>
      </c>
      <c r="DZ50">
        <v>0.46010960000000001</v>
      </c>
      <c r="EA50">
        <v>27.415120000000002</v>
      </c>
      <c r="EB50" s="1">
        <v>2.9036180000000002E-3</v>
      </c>
      <c r="EC50">
        <v>1.705627</v>
      </c>
      <c r="ED50">
        <v>0.4601189</v>
      </c>
      <c r="EE50">
        <v>22.855530000000002</v>
      </c>
      <c r="EF50" s="1">
        <v>2.7706839999999998E-3</v>
      </c>
      <c r="EG50">
        <v>1.623499</v>
      </c>
      <c r="EH50">
        <v>0.46012589999999998</v>
      </c>
      <c r="EI50">
        <v>18.22589</v>
      </c>
      <c r="EJ50" s="1">
        <v>2.6462149999999999E-3</v>
      </c>
      <c r="EK50">
        <v>1.5467900000000001</v>
      </c>
      <c r="EL50">
        <v>0.46013130000000002</v>
      </c>
      <c r="EM50">
        <v>16.792400000000001</v>
      </c>
      <c r="EN50" s="1">
        <v>2.5291390000000001E-3</v>
      </c>
      <c r="EO50">
        <v>1.4746030000000001</v>
      </c>
      <c r="EP50">
        <v>0.46011869999999999</v>
      </c>
      <c r="EQ50">
        <v>21.22466</v>
      </c>
      <c r="ER50" s="1">
        <v>2.416929E-3</v>
      </c>
      <c r="ES50">
        <v>1.4061360000000001</v>
      </c>
      <c r="ET50">
        <v>0.46012180000000003</v>
      </c>
      <c r="EU50">
        <v>26.48019</v>
      </c>
      <c r="EV50" s="1">
        <v>2.312363E-3</v>
      </c>
      <c r="EW50">
        <v>1.342641</v>
      </c>
      <c r="EX50">
        <v>0.46011410000000003</v>
      </c>
      <c r="EY50">
        <v>28.221489999999999</v>
      </c>
      <c r="EZ50" s="1">
        <v>2.2133610000000001E-3</v>
      </c>
      <c r="FA50">
        <v>1.282753</v>
      </c>
      <c r="FB50">
        <v>0.46011970000000002</v>
      </c>
      <c r="FC50">
        <v>27.96415</v>
      </c>
      <c r="FD50" s="1">
        <v>2.1201290000000001E-3</v>
      </c>
      <c r="FE50">
        <v>1.2266379999999999</v>
      </c>
      <c r="FF50">
        <v>0.46012910000000001</v>
      </c>
      <c r="FG50">
        <v>26.195350000000001</v>
      </c>
      <c r="FH50" s="1">
        <v>2.0304020000000002E-3</v>
      </c>
      <c r="FI50">
        <v>1.1731180000000001</v>
      </c>
      <c r="FJ50">
        <v>0.46012819999999999</v>
      </c>
      <c r="FK50">
        <v>21.961220000000001</v>
      </c>
      <c r="FL50" s="1">
        <v>1.945341E-3</v>
      </c>
      <c r="FM50">
        <v>1.122431</v>
      </c>
      <c r="FN50">
        <v>0.46011609999999997</v>
      </c>
      <c r="FO50">
        <v>18.44265</v>
      </c>
      <c r="FP50" s="1">
        <v>1.8654979999999999E-3</v>
      </c>
      <c r="FQ50">
        <v>1.0752459999999999</v>
      </c>
      <c r="FR50">
        <v>0.46013310000000002</v>
      </c>
      <c r="FS50">
        <v>17.45833</v>
      </c>
      <c r="FT50" s="1">
        <v>1.7881209999999999E-3</v>
      </c>
      <c r="FU50">
        <v>1.029954</v>
      </c>
      <c r="FV50">
        <v>0.46012809999999998</v>
      </c>
      <c r="FW50">
        <v>19.498719999999999</v>
      </c>
      <c r="FX50" s="1">
        <v>1.7153579999999999E-3</v>
      </c>
      <c r="FY50">
        <v>0.98732189999999997</v>
      </c>
      <c r="FZ50">
        <v>0.46012779999999998</v>
      </c>
      <c r="GA50">
        <v>21.220980000000001</v>
      </c>
      <c r="GB50" s="1">
        <v>1.6459490000000001E-3</v>
      </c>
      <c r="GC50">
        <v>0.94689460000000003</v>
      </c>
      <c r="GD50">
        <v>0.46012370000000002</v>
      </c>
      <c r="GE50">
        <v>22.065020000000001</v>
      </c>
      <c r="GF50" s="1">
        <v>1.579925E-3</v>
      </c>
      <c r="GG50">
        <v>0.90855200000000003</v>
      </c>
      <c r="GH50">
        <v>0.46012029999999998</v>
      </c>
      <c r="GI50">
        <v>20.899539999999998</v>
      </c>
      <c r="GJ50" s="1">
        <v>1.51852E-3</v>
      </c>
      <c r="GK50">
        <v>0.87297389999999997</v>
      </c>
      <c r="GL50">
        <v>0.46013019999999999</v>
      </c>
      <c r="GM50">
        <v>18.588339999999999</v>
      </c>
      <c r="GN50" s="1">
        <v>1.4592190000000001E-3</v>
      </c>
      <c r="GO50">
        <v>0.83871419999999997</v>
      </c>
      <c r="GP50">
        <v>0.46013399999999999</v>
      </c>
      <c r="GQ50">
        <v>15.839449999999999</v>
      </c>
      <c r="GR50" s="1">
        <v>1.4032389999999999E-3</v>
      </c>
      <c r="GS50">
        <v>0.80633940000000004</v>
      </c>
      <c r="GT50">
        <v>0.46013530000000002</v>
      </c>
      <c r="GU50">
        <v>16.081009999999999</v>
      </c>
      <c r="GV50" s="1">
        <v>1.3492319999999999E-3</v>
      </c>
      <c r="GW50">
        <v>0.77524660000000001</v>
      </c>
      <c r="GX50">
        <v>0.46011780000000002</v>
      </c>
      <c r="GY50">
        <v>18.282630000000001</v>
      </c>
      <c r="GZ50" s="1">
        <v>1.297047E-3</v>
      </c>
      <c r="HA50">
        <v>0.74522809999999995</v>
      </c>
      <c r="HB50">
        <v>0.46011980000000002</v>
      </c>
      <c r="HC50">
        <v>22.30932</v>
      </c>
      <c r="HD50" s="1">
        <v>1.2489840000000001E-3</v>
      </c>
      <c r="HE50">
        <v>0.71745599999999998</v>
      </c>
      <c r="HF50">
        <v>0.46011190000000002</v>
      </c>
      <c r="HG50">
        <v>26.20598</v>
      </c>
      <c r="HH50" s="1">
        <v>1.202467E-3</v>
      </c>
      <c r="HI50">
        <v>0.69075509999999996</v>
      </c>
      <c r="HJ50">
        <v>0.46012999999999998</v>
      </c>
      <c r="HK50">
        <v>26.938389999999998</v>
      </c>
      <c r="HL50" s="1">
        <v>1.1578409999999999E-3</v>
      </c>
      <c r="HM50">
        <v>0.66507609999999995</v>
      </c>
      <c r="HN50">
        <v>0.46011999999999997</v>
      </c>
      <c r="HO50">
        <v>25.69387</v>
      </c>
      <c r="HP50" s="1">
        <v>1.1150489999999999E-3</v>
      </c>
      <c r="HQ50">
        <v>0.64047960000000004</v>
      </c>
      <c r="HR50">
        <v>0.46013300000000001</v>
      </c>
      <c r="HS50">
        <v>22.704529999999998</v>
      </c>
      <c r="HT50" s="1">
        <v>1.0739670000000001E-3</v>
      </c>
      <c r="HU50">
        <v>0.61685049999999997</v>
      </c>
      <c r="HV50">
        <v>0.46011780000000002</v>
      </c>
      <c r="HW50">
        <v>18.88503</v>
      </c>
      <c r="HX50" s="1">
        <v>1.0352289999999999E-3</v>
      </c>
      <c r="HY50">
        <v>0.59458630000000001</v>
      </c>
      <c r="HZ50">
        <v>0.4601267</v>
      </c>
      <c r="IA50">
        <v>18.12649</v>
      </c>
      <c r="IB50" s="1">
        <v>9.9873340000000005E-4</v>
      </c>
      <c r="IC50">
        <v>0.57358960000000003</v>
      </c>
      <c r="ID50">
        <v>0.4601268</v>
      </c>
      <c r="IE50">
        <v>22.268450000000001</v>
      </c>
      <c r="IF50" s="1">
        <v>9.6348270000000001E-4</v>
      </c>
      <c r="IG50">
        <v>0.55335959999999995</v>
      </c>
      <c r="IH50">
        <v>0.46011390000000002</v>
      </c>
      <c r="II50">
        <v>29.16714</v>
      </c>
      <c r="IJ50" s="1">
        <v>9.2844919999999999E-4</v>
      </c>
      <c r="IK50">
        <v>0.53328279999999995</v>
      </c>
      <c r="IL50">
        <v>0.46011449999999998</v>
      </c>
      <c r="IM50">
        <v>34.060809999999996</v>
      </c>
      <c r="IN50" s="1">
        <v>8.9569029999999998E-4</v>
      </c>
      <c r="IO50">
        <v>0.51436490000000001</v>
      </c>
      <c r="IP50">
        <v>0.4601171</v>
      </c>
      <c r="IQ50">
        <v>35.36618</v>
      </c>
      <c r="IR50" s="1">
        <v>8.6481429999999998E-4</v>
      </c>
      <c r="IS50">
        <v>0.49664150000000001</v>
      </c>
      <c r="IT50">
        <v>0.46012819999999999</v>
      </c>
      <c r="IU50">
        <v>33.850250000000003</v>
      </c>
      <c r="IV50" s="1">
        <v>8.3517059999999998E-4</v>
      </c>
      <c r="IW50">
        <v>0.47958030000000001</v>
      </c>
      <c r="IX50">
        <v>0.46013110000000002</v>
      </c>
      <c r="IY50">
        <v>29.207239999999999</v>
      </c>
      <c r="IZ50" s="1">
        <v>8.066379E-4</v>
      </c>
      <c r="JA50">
        <v>0.46318550000000003</v>
      </c>
      <c r="JB50">
        <v>0.460123</v>
      </c>
      <c r="JC50">
        <v>22.403490000000001</v>
      </c>
      <c r="JD50" s="1">
        <v>7.7942389999999999E-4</v>
      </c>
      <c r="JE50">
        <v>0.44758900000000001</v>
      </c>
      <c r="JF50">
        <v>0.46012999999999998</v>
      </c>
      <c r="JG50">
        <v>18.61374</v>
      </c>
      <c r="JH50" s="1">
        <v>7.5325450000000003E-4</v>
      </c>
      <c r="JI50">
        <v>0.43252210000000002</v>
      </c>
      <c r="JJ50">
        <v>0.46011560000000001</v>
      </c>
      <c r="JK50">
        <v>17.959320000000002</v>
      </c>
      <c r="JL50" s="1">
        <v>7.2773339999999997E-4</v>
      </c>
      <c r="JM50">
        <v>0.41810439999999999</v>
      </c>
      <c r="JN50">
        <v>0.46011580000000002</v>
      </c>
      <c r="JO50">
        <v>18.11506</v>
      </c>
      <c r="JP50" s="1">
        <v>7.0170829999999999E-4</v>
      </c>
      <c r="JQ50">
        <v>0.40419569999999999</v>
      </c>
      <c r="JR50">
        <v>0.46012259999999999</v>
      </c>
      <c r="JS50">
        <v>18.713619999999999</v>
      </c>
      <c r="JT50" s="1">
        <v>6.7706299999999999E-4</v>
      </c>
      <c r="JU50">
        <v>0.39096370000000003</v>
      </c>
      <c r="JV50">
        <v>0.46012029999999998</v>
      </c>
      <c r="JW50">
        <v>19.197489999999998</v>
      </c>
      <c r="JX50" s="1">
        <v>6.5338560000000002E-4</v>
      </c>
      <c r="JY50">
        <v>0.37819710000000001</v>
      </c>
      <c r="JZ50">
        <v>0.46012960000000003</v>
      </c>
      <c r="KA50">
        <v>17.704519999999999</v>
      </c>
      <c r="KB50" s="1">
        <v>6.3082130000000004E-4</v>
      </c>
      <c r="KC50">
        <v>0.3659442</v>
      </c>
      <c r="KD50">
        <v>0.46011469999999999</v>
      </c>
      <c r="KE50">
        <v>15.51779</v>
      </c>
      <c r="KF50" s="1">
        <v>6.08914E-4</v>
      </c>
      <c r="KG50">
        <v>0.35400959999999998</v>
      </c>
      <c r="KH50">
        <v>0.46012649999999999</v>
      </c>
      <c r="KI50">
        <v>13.85257</v>
      </c>
      <c r="KJ50" s="1">
        <v>5.8810190000000004E-4</v>
      </c>
      <c r="KK50">
        <v>0.34258290000000002</v>
      </c>
      <c r="KL50">
        <v>0.46011449999999998</v>
      </c>
      <c r="KM50">
        <v>15.111420000000001</v>
      </c>
      <c r="KN50" s="1">
        <v>5.6815870000000005E-4</v>
      </c>
      <c r="KO50">
        <v>0.33160390000000001</v>
      </c>
      <c r="KP50">
        <v>0.46013209999999999</v>
      </c>
      <c r="KQ50">
        <v>20.710070000000002</v>
      </c>
      <c r="KR50" s="1">
        <v>5.4890500000000003E-4</v>
      </c>
      <c r="KS50">
        <v>0.32097100000000001</v>
      </c>
      <c r="KT50">
        <v>0.46012789999999998</v>
      </c>
      <c r="KU50">
        <v>28.887070000000001</v>
      </c>
      <c r="KV50" s="1">
        <v>5.3051729999999998E-4</v>
      </c>
      <c r="KW50">
        <v>0.31076110000000001</v>
      </c>
      <c r="KX50">
        <v>0.46011980000000002</v>
      </c>
      <c r="KY50">
        <v>34.711660000000002</v>
      </c>
      <c r="KZ50" s="1">
        <v>5.1285109999999997E-4</v>
      </c>
      <c r="LA50">
        <v>0.30094019999999999</v>
      </c>
      <c r="LB50">
        <v>0.46011859999999999</v>
      </c>
      <c r="LC50">
        <v>36.188839999999999</v>
      </c>
      <c r="LD50" s="1">
        <v>4.9581379999999995E-4</v>
      </c>
      <c r="LE50">
        <v>0.2913983</v>
      </c>
      <c r="LF50">
        <v>0.4601153</v>
      </c>
      <c r="LG50">
        <v>34.968670000000003</v>
      </c>
      <c r="LH50" s="1">
        <v>4.7940130000000001E-4</v>
      </c>
      <c r="LI50">
        <v>0.28220279999999998</v>
      </c>
      <c r="LJ50">
        <v>0.46012340000000002</v>
      </c>
      <c r="LK50">
        <v>30.89527</v>
      </c>
      <c r="LL50" s="1">
        <v>4.6360450000000001E-4</v>
      </c>
      <c r="LM50">
        <v>0.273316</v>
      </c>
      <c r="LN50">
        <v>0.46012560000000002</v>
      </c>
      <c r="LO50">
        <v>23.833279999999998</v>
      </c>
      <c r="LP50" s="1">
        <v>4.4830450000000002E-4</v>
      </c>
      <c r="LQ50">
        <v>0.26468570000000002</v>
      </c>
      <c r="LR50">
        <v>0.46011259999999998</v>
      </c>
      <c r="LS50">
        <v>18.526350000000001</v>
      </c>
      <c r="LT50" s="1">
        <v>4.336931E-4</v>
      </c>
      <c r="LU50">
        <v>0.25640940000000001</v>
      </c>
      <c r="LV50">
        <v>0.46011950000000001</v>
      </c>
      <c r="LW50">
        <v>17.362690000000001</v>
      </c>
      <c r="LX50" s="1">
        <v>4.19672E-4</v>
      </c>
      <c r="LY50">
        <v>0.248447</v>
      </c>
      <c r="LZ50">
        <v>0.46011299999999999</v>
      </c>
      <c r="MA50">
        <v>18.45571</v>
      </c>
      <c r="MB50" s="1">
        <v>4.063917E-4</v>
      </c>
      <c r="MC50">
        <v>0.24089540000000001</v>
      </c>
      <c r="MD50">
        <v>0.46011649999999998</v>
      </c>
      <c r="ME50">
        <v>20.34047</v>
      </c>
      <c r="MF50" s="1">
        <v>3.934834E-4</v>
      </c>
      <c r="MG50">
        <v>0.23356969999999999</v>
      </c>
      <c r="MH50">
        <v>0.46011849999999999</v>
      </c>
      <c r="MI50">
        <v>21.518149999999999</v>
      </c>
      <c r="MJ50" s="1">
        <v>3.8073289999999998E-4</v>
      </c>
      <c r="MK50">
        <v>0.22631660000000001</v>
      </c>
      <c r="ML50">
        <v>0.46013189999999998</v>
      </c>
      <c r="MM50">
        <v>20.435169999999999</v>
      </c>
      <c r="MN50" s="1">
        <v>3.6828730000000001E-4</v>
      </c>
      <c r="MO50">
        <v>0.21925130000000001</v>
      </c>
      <c r="MP50">
        <v>0.46013150000000003</v>
      </c>
      <c r="MQ50">
        <v>18.476030000000002</v>
      </c>
      <c r="MR50" s="1">
        <v>3.5648929999999998E-4</v>
      </c>
      <c r="MS50">
        <v>0.2125283</v>
      </c>
      <c r="MT50">
        <v>0.46012110000000001</v>
      </c>
      <c r="MU50">
        <v>16.247309999999999</v>
      </c>
      <c r="MV50" s="1">
        <v>3.453455E-4</v>
      </c>
      <c r="MW50">
        <v>0.20619680000000001</v>
      </c>
      <c r="MX50">
        <v>0.46012189999999997</v>
      </c>
      <c r="MY50">
        <v>15.975619999999999</v>
      </c>
      <c r="MZ50" s="1">
        <v>3.3445179999999999E-4</v>
      </c>
      <c r="NA50">
        <v>0.1999891</v>
      </c>
      <c r="NB50">
        <v>0.46012589999999998</v>
      </c>
      <c r="NC50">
        <v>16.676559999999998</v>
      </c>
      <c r="ND50" s="1">
        <v>3.2377010000000001E-4</v>
      </c>
      <c r="NE50">
        <v>0.19387190000000001</v>
      </c>
      <c r="NF50">
        <v>0.46012009999999998</v>
      </c>
      <c r="NG50">
        <v>20.09273</v>
      </c>
      <c r="NH50" s="1">
        <v>3.13615E-4</v>
      </c>
      <c r="NI50">
        <v>0.1880542</v>
      </c>
      <c r="NJ50">
        <v>0.46012189999999997</v>
      </c>
      <c r="NK50">
        <v>24.994869999999999</v>
      </c>
      <c r="NL50" s="1">
        <v>3.037308E-4</v>
      </c>
      <c r="NM50">
        <v>0.18238860000000001</v>
      </c>
      <c r="NN50">
        <v>0.46011619999999998</v>
      </c>
      <c r="NO50">
        <v>27.661359999999998</v>
      </c>
      <c r="NP50" s="1">
        <v>2.941811E-4</v>
      </c>
      <c r="NQ50">
        <v>0.1768856</v>
      </c>
      <c r="NR50">
        <v>0.46011419999999997</v>
      </c>
      <c r="NS50">
        <v>26.336790000000001</v>
      </c>
      <c r="NT50" s="1">
        <v>2.8512660000000001E-4</v>
      </c>
      <c r="NU50">
        <v>0.1716636</v>
      </c>
      <c r="NV50">
        <v>0.46012989999999998</v>
      </c>
      <c r="NW50">
        <v>24.592479999999998</v>
      </c>
      <c r="NX50" s="1">
        <v>2.7620519999999998E-4</v>
      </c>
      <c r="NY50">
        <v>0.16651920000000001</v>
      </c>
      <c r="NZ50">
        <v>0.46011920000000001</v>
      </c>
      <c r="OA50">
        <v>21.295950000000001</v>
      </c>
      <c r="OB50" s="1">
        <v>2.6750400000000001E-4</v>
      </c>
      <c r="OC50">
        <v>0.16145109999999999</v>
      </c>
      <c r="OD50">
        <v>0.46011800000000003</v>
      </c>
      <c r="OE50">
        <v>18.80584</v>
      </c>
      <c r="OF50" s="1">
        <v>2.5927239999999998E-4</v>
      </c>
      <c r="OG50">
        <v>0.15663350000000001</v>
      </c>
      <c r="OH50">
        <v>0.46011479999999999</v>
      </c>
      <c r="OI50">
        <v>17.14498</v>
      </c>
      <c r="OJ50" s="1">
        <v>2.5144890000000002E-4</v>
      </c>
      <c r="OK50">
        <v>0.15204909999999999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0.53453899999999999</v>
      </c>
      <c r="G51">
        <v>14.13621</v>
      </c>
      <c r="H51" s="1">
        <v>4.1087559999999999E-3</v>
      </c>
      <c r="I51">
        <v>1.58127</v>
      </c>
      <c r="J51">
        <v>0.52807709999999997</v>
      </c>
      <c r="K51">
        <v>13.34628</v>
      </c>
      <c r="L51">
        <v>40.521630000000002</v>
      </c>
      <c r="M51">
        <v>13968.15</v>
      </c>
      <c r="N51">
        <v>0.5242521</v>
      </c>
      <c r="O51">
        <v>12.686540000000001</v>
      </c>
      <c r="P51">
        <v>175.24780000000001</v>
      </c>
      <c r="Q51">
        <v>67594.83</v>
      </c>
      <c r="R51">
        <v>0.52179439999999999</v>
      </c>
      <c r="S51">
        <v>14.421939999999999</v>
      </c>
      <c r="T51">
        <v>76.438289999999995</v>
      </c>
      <c r="U51">
        <v>31116.43</v>
      </c>
      <c r="V51">
        <v>0.52042259999999996</v>
      </c>
      <c r="W51">
        <v>16.109169999999999</v>
      </c>
      <c r="X51">
        <v>11.438610000000001</v>
      </c>
      <c r="Y51">
        <v>4791.7939999999999</v>
      </c>
      <c r="Z51">
        <v>0.51967249999999998</v>
      </c>
      <c r="AA51">
        <v>16.511489999999998</v>
      </c>
      <c r="AB51">
        <v>1.039793</v>
      </c>
      <c r="AC51">
        <v>439.88389999999998</v>
      </c>
      <c r="AD51">
        <v>0.51928220000000003</v>
      </c>
      <c r="AE51">
        <v>15.849</v>
      </c>
      <c r="AF51" s="1">
        <v>9.9160570000000003E-2</v>
      </c>
      <c r="AG51">
        <v>41.095619999999997</v>
      </c>
      <c r="AH51">
        <v>0.51908620000000005</v>
      </c>
      <c r="AI51">
        <v>14.88846</v>
      </c>
      <c r="AJ51" s="1">
        <v>2.9785949999999999E-2</v>
      </c>
      <c r="AK51">
        <v>11.673730000000001</v>
      </c>
      <c r="AL51">
        <v>0.51877019999999996</v>
      </c>
      <c r="AM51">
        <v>13.61354</v>
      </c>
      <c r="AN51" s="1">
        <v>2.2359190000000001E-2</v>
      </c>
      <c r="AO51">
        <v>8.6159230000000004</v>
      </c>
      <c r="AP51">
        <v>0.51746449999999999</v>
      </c>
      <c r="AQ51">
        <v>14.08474</v>
      </c>
      <c r="AR51" s="1">
        <v>1.9798050000000001E-2</v>
      </c>
      <c r="AS51">
        <v>7.6052220000000004</v>
      </c>
      <c r="AT51">
        <v>0.51454230000000001</v>
      </c>
      <c r="AU51">
        <v>16.316400000000002</v>
      </c>
      <c r="AV51" s="1">
        <v>2.0167259999999999E-2</v>
      </c>
      <c r="AW51">
        <v>7.6976300000000002</v>
      </c>
      <c r="AX51">
        <v>0.51026000000000005</v>
      </c>
      <c r="AY51">
        <v>19.924669999999999</v>
      </c>
      <c r="AZ51" s="1">
        <v>2.651096E-2</v>
      </c>
      <c r="BA51">
        <v>10.104850000000001</v>
      </c>
      <c r="BB51">
        <v>0.50480510000000001</v>
      </c>
      <c r="BC51">
        <v>23.154720000000001</v>
      </c>
      <c r="BD51" s="1">
        <v>3.3371209999999998E-2</v>
      </c>
      <c r="BE51">
        <v>12.852460000000001</v>
      </c>
      <c r="BF51">
        <v>0.49855149999999998</v>
      </c>
      <c r="BG51">
        <v>23.935130000000001</v>
      </c>
      <c r="BH51" s="1">
        <v>3.598175E-2</v>
      </c>
      <c r="BI51">
        <v>14.017379999999999</v>
      </c>
      <c r="BJ51">
        <v>0.49203190000000002</v>
      </c>
      <c r="BK51">
        <v>22.652439999999999</v>
      </c>
      <c r="BL51" s="1">
        <v>3.5001659999999997E-2</v>
      </c>
      <c r="BM51">
        <v>13.772080000000001</v>
      </c>
      <c r="BN51">
        <v>0.48514570000000001</v>
      </c>
      <c r="BO51">
        <v>20.140360000000001</v>
      </c>
      <c r="BP51" s="1">
        <v>3.2295869999999997E-2</v>
      </c>
      <c r="BQ51">
        <v>12.82807</v>
      </c>
      <c r="BR51">
        <v>0.4781668</v>
      </c>
      <c r="BS51">
        <v>16.829719999999998</v>
      </c>
      <c r="BT51" s="1">
        <v>2.892832E-2</v>
      </c>
      <c r="BU51">
        <v>11.597250000000001</v>
      </c>
      <c r="BV51">
        <v>0.4719563</v>
      </c>
      <c r="BW51">
        <v>15.17243</v>
      </c>
      <c r="BX51" s="1">
        <v>2.572611E-2</v>
      </c>
      <c r="BY51">
        <v>10.394080000000001</v>
      </c>
      <c r="BZ51">
        <v>0.46726129999999999</v>
      </c>
      <c r="CA51">
        <v>15.03919</v>
      </c>
      <c r="CB51" s="1">
        <v>2.255124E-2</v>
      </c>
      <c r="CC51">
        <v>9.1729950000000002</v>
      </c>
      <c r="CD51">
        <v>0.46417639999999999</v>
      </c>
      <c r="CE51">
        <v>15.825939999999999</v>
      </c>
      <c r="CF51" s="1">
        <v>1.8269000000000001E-2</v>
      </c>
      <c r="CG51">
        <v>7.4812390000000004</v>
      </c>
      <c r="CH51">
        <v>0.46236339999999998</v>
      </c>
      <c r="CI51">
        <v>17.269480000000001</v>
      </c>
      <c r="CJ51">
        <v>1.3320169999999999E-2</v>
      </c>
      <c r="CK51">
        <v>5.4790039999999998</v>
      </c>
      <c r="CL51">
        <v>0.46135300000000001</v>
      </c>
      <c r="CM51">
        <v>17.311990000000002</v>
      </c>
      <c r="CN51" s="1">
        <v>9.3552679999999999E-3</v>
      </c>
      <c r="CO51">
        <v>3.8479230000000002</v>
      </c>
      <c r="CP51">
        <v>0.46081620000000001</v>
      </c>
      <c r="CQ51">
        <v>16.661280000000001</v>
      </c>
      <c r="CR51" s="1">
        <v>6.8781739999999999E-3</v>
      </c>
      <c r="CS51">
        <v>2.8214489999999999</v>
      </c>
      <c r="CT51">
        <v>0.46052330000000002</v>
      </c>
      <c r="CU51">
        <v>15.2112</v>
      </c>
      <c r="CV51" s="1">
        <v>5.4827549999999997E-3</v>
      </c>
      <c r="CW51">
        <v>2.2413189999999998</v>
      </c>
      <c r="CX51">
        <v>0.46037889999999998</v>
      </c>
      <c r="CY51">
        <v>13.80509</v>
      </c>
      <c r="CZ51" s="1">
        <v>4.6913689999999999E-3</v>
      </c>
      <c r="DA51">
        <v>1.912229</v>
      </c>
      <c r="DB51">
        <v>0.46031420000000001</v>
      </c>
      <c r="DC51">
        <v>14.08841</v>
      </c>
      <c r="DD51" s="1">
        <v>4.2049510000000002E-3</v>
      </c>
      <c r="DE51">
        <v>1.710059</v>
      </c>
      <c r="DF51">
        <v>0.46026889999999998</v>
      </c>
      <c r="DG51">
        <v>16.61543</v>
      </c>
      <c r="DH51" s="1">
        <v>3.8738209999999999E-3</v>
      </c>
      <c r="DI51">
        <v>1.572527</v>
      </c>
      <c r="DJ51">
        <v>0.46025149999999998</v>
      </c>
      <c r="DK51">
        <v>21.879940000000001</v>
      </c>
      <c r="DL51" s="1">
        <v>3.6210499999999998E-3</v>
      </c>
      <c r="DM51">
        <v>1.467387</v>
      </c>
      <c r="DN51">
        <v>0.46024759999999998</v>
      </c>
      <c r="DO51">
        <v>28.229399999999998</v>
      </c>
      <c r="DP51" s="1">
        <v>3.4148780000000001E-3</v>
      </c>
      <c r="DQ51">
        <v>1.3813679999999999</v>
      </c>
      <c r="DR51">
        <v>0.46023360000000002</v>
      </c>
      <c r="DS51">
        <v>30.47851</v>
      </c>
      <c r="DT51" s="1">
        <v>3.235248E-3</v>
      </c>
      <c r="DU51">
        <v>1.306332</v>
      </c>
      <c r="DV51">
        <v>0.46023150000000002</v>
      </c>
      <c r="DW51">
        <v>29.639150000000001</v>
      </c>
      <c r="DX51" s="1">
        <v>3.0737479999999998E-3</v>
      </c>
      <c r="DY51">
        <v>1.238713</v>
      </c>
      <c r="DZ51">
        <v>0.46023150000000002</v>
      </c>
      <c r="EA51">
        <v>27.721399999999999</v>
      </c>
      <c r="EB51" s="1">
        <v>2.9268530000000001E-3</v>
      </c>
      <c r="EC51">
        <v>1.1768559999999999</v>
      </c>
      <c r="ED51">
        <v>0.46023399999999998</v>
      </c>
      <c r="EE51">
        <v>23.410150000000002</v>
      </c>
      <c r="EF51" s="1">
        <v>2.7920639999999999E-3</v>
      </c>
      <c r="EG51">
        <v>1.1199809999999999</v>
      </c>
      <c r="EH51">
        <v>0.46023779999999997</v>
      </c>
      <c r="EI51">
        <v>18.78978</v>
      </c>
      <c r="EJ51" s="1">
        <v>2.6664829999999999E-3</v>
      </c>
      <c r="EK51">
        <v>1.067024</v>
      </c>
      <c r="EL51">
        <v>0.46024130000000002</v>
      </c>
      <c r="EM51">
        <v>17.0687</v>
      </c>
      <c r="EN51" s="1">
        <v>2.5482500000000002E-3</v>
      </c>
      <c r="EO51">
        <v>1.0171589999999999</v>
      </c>
      <c r="EP51">
        <v>0.46023389999999997</v>
      </c>
      <c r="EQ51">
        <v>21.30095</v>
      </c>
      <c r="ER51" s="1">
        <v>2.4350090000000001E-3</v>
      </c>
      <c r="ES51">
        <v>0.9698755</v>
      </c>
      <c r="ET51">
        <v>0.46024290000000001</v>
      </c>
      <c r="EU51">
        <v>26.486630000000002</v>
      </c>
      <c r="EV51" s="1">
        <v>2.329139E-3</v>
      </c>
      <c r="EW51">
        <v>0.92593979999999998</v>
      </c>
      <c r="EX51">
        <v>0.46023770000000003</v>
      </c>
      <c r="EY51">
        <v>28.249590000000001</v>
      </c>
      <c r="EZ51" s="1">
        <v>2.2292969999999999E-3</v>
      </c>
      <c r="FA51">
        <v>0.88460810000000001</v>
      </c>
      <c r="FB51">
        <v>0.46023459999999999</v>
      </c>
      <c r="FC51">
        <v>27.942029999999999</v>
      </c>
      <c r="FD51" s="1">
        <v>2.1350599999999998E-3</v>
      </c>
      <c r="FE51">
        <v>0.84582089999999999</v>
      </c>
      <c r="FF51">
        <v>0.46023989999999998</v>
      </c>
      <c r="FG51">
        <v>26.474930000000001</v>
      </c>
      <c r="FH51" s="1">
        <v>2.0447859999999998E-3</v>
      </c>
      <c r="FI51">
        <v>0.80895640000000002</v>
      </c>
      <c r="FJ51">
        <v>0.46023940000000002</v>
      </c>
      <c r="FK51">
        <v>22.497409999999999</v>
      </c>
      <c r="FL51" s="1">
        <v>1.9587839999999999E-3</v>
      </c>
      <c r="FM51">
        <v>0.77390559999999997</v>
      </c>
      <c r="FN51">
        <v>0.46023760000000002</v>
      </c>
      <c r="FO51">
        <v>18.96247</v>
      </c>
      <c r="FP51" s="1">
        <v>1.878163E-3</v>
      </c>
      <c r="FQ51">
        <v>0.74129809999999996</v>
      </c>
      <c r="FR51">
        <v>0.46023890000000001</v>
      </c>
      <c r="FS51">
        <v>17.727139999999999</v>
      </c>
      <c r="FT51" s="1">
        <v>1.8003369999999999E-3</v>
      </c>
      <c r="FU51">
        <v>0.71010910000000005</v>
      </c>
      <c r="FV51">
        <v>0.46023930000000002</v>
      </c>
      <c r="FW51">
        <v>19.543469999999999</v>
      </c>
      <c r="FX51" s="1">
        <v>1.726759E-3</v>
      </c>
      <c r="FY51">
        <v>0.68062509999999998</v>
      </c>
      <c r="FZ51">
        <v>0.46023900000000001</v>
      </c>
      <c r="GA51">
        <v>21.215009999999999</v>
      </c>
      <c r="GB51" s="1">
        <v>1.65687E-3</v>
      </c>
      <c r="GC51">
        <v>0.65275289999999997</v>
      </c>
      <c r="GD51">
        <v>0.4602366</v>
      </c>
      <c r="GE51">
        <v>22.086300000000001</v>
      </c>
      <c r="GF51" s="1">
        <v>1.5901540000000001E-3</v>
      </c>
      <c r="GG51">
        <v>0.62625430000000004</v>
      </c>
      <c r="GH51">
        <v>0.46024159999999997</v>
      </c>
      <c r="GI51">
        <v>21.033930000000002</v>
      </c>
      <c r="GJ51" s="1">
        <v>1.52809E-3</v>
      </c>
      <c r="GK51">
        <v>0.60165420000000003</v>
      </c>
      <c r="GL51">
        <v>0.46023730000000002</v>
      </c>
      <c r="GM51">
        <v>18.85718</v>
      </c>
      <c r="GN51" s="1">
        <v>1.4684590000000001E-3</v>
      </c>
      <c r="GO51">
        <v>0.57806579999999996</v>
      </c>
      <c r="GP51">
        <v>0.46024310000000002</v>
      </c>
      <c r="GQ51">
        <v>16.131599999999999</v>
      </c>
      <c r="GR51" s="1">
        <v>1.4119219999999999E-3</v>
      </c>
      <c r="GS51">
        <v>0.55570209999999998</v>
      </c>
      <c r="GT51">
        <v>0.46024039999999999</v>
      </c>
      <c r="GU51">
        <v>16.275469999999999</v>
      </c>
      <c r="GV51" s="1">
        <v>1.3577350000000001E-3</v>
      </c>
      <c r="GW51">
        <v>0.53431010000000001</v>
      </c>
      <c r="GX51">
        <v>0.46023459999999999</v>
      </c>
      <c r="GY51">
        <v>18.435459999999999</v>
      </c>
      <c r="GZ51" s="1">
        <v>1.305013E-3</v>
      </c>
      <c r="HA51">
        <v>0.5135594</v>
      </c>
      <c r="HB51">
        <v>0.46024150000000003</v>
      </c>
      <c r="HC51">
        <v>22.310749999999999</v>
      </c>
      <c r="HD51" s="1">
        <v>1.256456E-3</v>
      </c>
      <c r="HE51">
        <v>0.4943727</v>
      </c>
      <c r="HF51">
        <v>0.46022960000000002</v>
      </c>
      <c r="HG51">
        <v>26.21744</v>
      </c>
      <c r="HH51" s="1">
        <v>1.2097130000000001E-3</v>
      </c>
      <c r="HI51">
        <v>0.47598069999999998</v>
      </c>
      <c r="HJ51">
        <v>0.4602405</v>
      </c>
      <c r="HK51">
        <v>26.968109999999999</v>
      </c>
      <c r="HL51" s="1">
        <v>1.1647669999999999E-3</v>
      </c>
      <c r="HM51">
        <v>0.4582772</v>
      </c>
      <c r="HN51">
        <v>0.4602348</v>
      </c>
      <c r="HO51">
        <v>25.86375</v>
      </c>
      <c r="HP51" s="1">
        <v>1.1216970000000001E-3</v>
      </c>
      <c r="HQ51">
        <v>0.44131979999999998</v>
      </c>
      <c r="HR51">
        <v>0.46024100000000001</v>
      </c>
      <c r="HS51">
        <v>23.059930000000001</v>
      </c>
      <c r="HT51" s="1">
        <v>1.0803259999999999E-3</v>
      </c>
      <c r="HU51">
        <v>0.42502909999999999</v>
      </c>
      <c r="HV51">
        <v>0.4602348</v>
      </c>
      <c r="HW51">
        <v>19.32816</v>
      </c>
      <c r="HX51" s="1">
        <v>1.041197E-3</v>
      </c>
      <c r="HY51">
        <v>0.4096437</v>
      </c>
      <c r="HZ51">
        <v>0.46023839999999999</v>
      </c>
      <c r="IA51">
        <v>18.420739999999999</v>
      </c>
      <c r="IB51" s="1">
        <v>1.004366E-3</v>
      </c>
      <c r="IC51">
        <v>0.395146</v>
      </c>
      <c r="ID51">
        <v>0.46023700000000001</v>
      </c>
      <c r="IE51">
        <v>22.368500000000001</v>
      </c>
      <c r="IF51" s="1">
        <v>9.6904670000000001E-4</v>
      </c>
      <c r="IG51">
        <v>0.38124419999999998</v>
      </c>
      <c r="IH51">
        <v>0.46023209999999998</v>
      </c>
      <c r="II51">
        <v>29.21041</v>
      </c>
      <c r="IJ51" s="1">
        <v>9.3387449999999996E-4</v>
      </c>
      <c r="IK51">
        <v>0.36742770000000002</v>
      </c>
      <c r="IL51">
        <v>0.46023249999999999</v>
      </c>
      <c r="IM51">
        <v>34.060989999999997</v>
      </c>
      <c r="IN51" s="1">
        <v>9.0071420000000001E-4</v>
      </c>
      <c r="IO51">
        <v>0.35433880000000001</v>
      </c>
      <c r="IP51">
        <v>0.4602329</v>
      </c>
      <c r="IQ51">
        <v>35.374940000000002</v>
      </c>
      <c r="IR51" s="1">
        <v>8.6958230000000003E-4</v>
      </c>
      <c r="IS51">
        <v>0.34210649999999998</v>
      </c>
      <c r="IT51">
        <v>0.46023940000000002</v>
      </c>
      <c r="IU51">
        <v>34.072679999999998</v>
      </c>
      <c r="IV51" s="1">
        <v>8.3979629999999996E-4</v>
      </c>
      <c r="IW51">
        <v>0.33036199999999999</v>
      </c>
      <c r="IX51">
        <v>0.46024120000000002</v>
      </c>
      <c r="IY51">
        <v>29.804200000000002</v>
      </c>
      <c r="IZ51" s="1">
        <v>8.1104590000000002E-4</v>
      </c>
      <c r="JA51">
        <v>0.31905319999999998</v>
      </c>
      <c r="JB51">
        <v>0.4602348</v>
      </c>
      <c r="JC51">
        <v>23.13766</v>
      </c>
      <c r="JD51" s="1">
        <v>7.8365659999999997E-4</v>
      </c>
      <c r="JE51">
        <v>0.30830010000000002</v>
      </c>
      <c r="JF51">
        <v>0.46023910000000001</v>
      </c>
      <c r="JG51">
        <v>19.119</v>
      </c>
      <c r="JH51" s="1">
        <v>7.573368E-4</v>
      </c>
      <c r="JI51">
        <v>0.29792109999999999</v>
      </c>
      <c r="JJ51">
        <v>0.46023340000000001</v>
      </c>
      <c r="JK51">
        <v>18.21827</v>
      </c>
      <c r="JL51" s="1">
        <v>7.3160650000000005E-4</v>
      </c>
      <c r="JM51">
        <v>0.28797119999999998</v>
      </c>
      <c r="JN51">
        <v>0.46023350000000002</v>
      </c>
      <c r="JO51">
        <v>18.065090000000001</v>
      </c>
      <c r="JP51" s="1">
        <v>7.0544580000000002E-4</v>
      </c>
      <c r="JQ51">
        <v>0.27839170000000002</v>
      </c>
      <c r="JR51">
        <v>0.46024330000000002</v>
      </c>
      <c r="JS51">
        <v>18.713629999999998</v>
      </c>
      <c r="JT51" s="1">
        <v>6.8062709999999998E-4</v>
      </c>
      <c r="JU51">
        <v>0.26927040000000002</v>
      </c>
      <c r="JV51">
        <v>0.46023639999999999</v>
      </c>
      <c r="JW51">
        <v>19.261600000000001</v>
      </c>
      <c r="JX51" s="1">
        <v>6.5680169999999996E-4</v>
      </c>
      <c r="JY51">
        <v>0.26046760000000002</v>
      </c>
      <c r="JZ51">
        <v>0.46024019999999999</v>
      </c>
      <c r="KA51">
        <v>17.903870000000001</v>
      </c>
      <c r="KB51" s="1">
        <v>6.3411260000000003E-4</v>
      </c>
      <c r="KC51">
        <v>0.25202819999999998</v>
      </c>
      <c r="KD51">
        <v>0.46023259999999999</v>
      </c>
      <c r="KE51">
        <v>15.73113</v>
      </c>
      <c r="KF51" s="1">
        <v>6.121128E-4</v>
      </c>
      <c r="KG51">
        <v>0.2438129</v>
      </c>
      <c r="KH51">
        <v>0.46023829999999999</v>
      </c>
      <c r="KI51">
        <v>14.005050000000001</v>
      </c>
      <c r="KJ51" s="1">
        <v>5.9114750000000005E-4</v>
      </c>
      <c r="KK51">
        <v>0.2359328</v>
      </c>
      <c r="KL51">
        <v>0.46023799999999998</v>
      </c>
      <c r="KM51">
        <v>15.20195</v>
      </c>
      <c r="KN51" s="1">
        <v>5.7109269999999995E-4</v>
      </c>
      <c r="KO51">
        <v>0.22836809999999999</v>
      </c>
      <c r="KP51">
        <v>0.4602405</v>
      </c>
      <c r="KQ51">
        <v>20.748999999999999</v>
      </c>
      <c r="KR51" s="1">
        <v>5.5174040000000003E-4</v>
      </c>
      <c r="KS51">
        <v>0.2210472</v>
      </c>
      <c r="KT51">
        <v>0.46023770000000003</v>
      </c>
      <c r="KU51">
        <v>28.903490000000001</v>
      </c>
      <c r="KV51" s="1">
        <v>5.3321339999999997E-4</v>
      </c>
      <c r="KW51">
        <v>0.21400340000000001</v>
      </c>
      <c r="KX51">
        <v>0.46023599999999998</v>
      </c>
      <c r="KY51">
        <v>34.731020000000001</v>
      </c>
      <c r="KZ51" s="1">
        <v>5.1547219999999996E-4</v>
      </c>
      <c r="LA51">
        <v>0.2072435</v>
      </c>
      <c r="LB51">
        <v>0.46023520000000001</v>
      </c>
      <c r="LC51">
        <v>36.16422</v>
      </c>
      <c r="LD51" s="1">
        <v>4.9833340000000003E-4</v>
      </c>
      <c r="LE51">
        <v>0.2006685</v>
      </c>
      <c r="LF51">
        <v>0.4602328</v>
      </c>
      <c r="LG51">
        <v>35.099080000000001</v>
      </c>
      <c r="LH51" s="1">
        <v>4.8181839999999999E-4</v>
      </c>
      <c r="LI51">
        <v>0.19433130000000001</v>
      </c>
      <c r="LJ51">
        <v>0.46023700000000001</v>
      </c>
      <c r="LK51">
        <v>31.445910000000001</v>
      </c>
      <c r="LL51" s="1">
        <v>4.6595959999999999E-4</v>
      </c>
      <c r="LM51">
        <v>0.18821640000000001</v>
      </c>
      <c r="LN51">
        <v>0.46023760000000002</v>
      </c>
      <c r="LO51">
        <v>24.607859999999999</v>
      </c>
      <c r="LP51" s="1">
        <v>4.505787E-4</v>
      </c>
      <c r="LQ51">
        <v>0.1822733</v>
      </c>
      <c r="LR51">
        <v>0.46023140000000001</v>
      </c>
      <c r="LS51">
        <v>19.11739</v>
      </c>
      <c r="LT51" s="1">
        <v>4.3587090000000002E-4</v>
      </c>
      <c r="LU51">
        <v>0.17656640000000001</v>
      </c>
      <c r="LV51">
        <v>0.46023449999999999</v>
      </c>
      <c r="LW51">
        <v>17.62143</v>
      </c>
      <c r="LX51" s="1">
        <v>4.2174479999999999E-4</v>
      </c>
      <c r="LY51">
        <v>0.17107420000000001</v>
      </c>
      <c r="LZ51">
        <v>0.46023150000000002</v>
      </c>
      <c r="MA51">
        <v>18.52787</v>
      </c>
      <c r="MB51" s="1">
        <v>4.083561E-4</v>
      </c>
      <c r="MC51">
        <v>0.16586329999999999</v>
      </c>
      <c r="MD51">
        <v>0.46023389999999997</v>
      </c>
      <c r="ME51">
        <v>20.280989999999999</v>
      </c>
      <c r="MF51" s="1">
        <v>3.9542929999999998E-4</v>
      </c>
      <c r="MG51">
        <v>0.1608311</v>
      </c>
      <c r="MH51">
        <v>0.46024039999999999</v>
      </c>
      <c r="MI51">
        <v>21.575430000000001</v>
      </c>
      <c r="MJ51" s="1">
        <v>3.8264169999999999E-4</v>
      </c>
      <c r="MK51">
        <v>0.15584329999999999</v>
      </c>
      <c r="ML51">
        <v>0.46023839999999999</v>
      </c>
      <c r="MM51">
        <v>20.537050000000001</v>
      </c>
      <c r="MN51" s="1">
        <v>3.7013520000000002E-4</v>
      </c>
      <c r="MO51">
        <v>0.150981</v>
      </c>
      <c r="MP51">
        <v>0.46024150000000003</v>
      </c>
      <c r="MQ51">
        <v>18.701589999999999</v>
      </c>
      <c r="MR51" s="1">
        <v>3.5821449999999999E-4</v>
      </c>
      <c r="MS51">
        <v>0.14633289999999999</v>
      </c>
      <c r="MT51">
        <v>0.46024219999999999</v>
      </c>
      <c r="MU51">
        <v>16.483779999999999</v>
      </c>
      <c r="MV51" s="1">
        <v>3.4699729999999998E-4</v>
      </c>
      <c r="MW51">
        <v>0.14196909999999999</v>
      </c>
      <c r="MX51">
        <v>0.46024290000000001</v>
      </c>
      <c r="MY51">
        <v>16.178540000000002</v>
      </c>
      <c r="MZ51" s="1">
        <v>3.360975E-4</v>
      </c>
      <c r="NA51">
        <v>0.13770479999999999</v>
      </c>
      <c r="NB51">
        <v>0.46023779999999997</v>
      </c>
      <c r="NC51">
        <v>16.795470000000002</v>
      </c>
      <c r="ND51" s="1">
        <v>3.2535060000000001E-4</v>
      </c>
      <c r="NE51">
        <v>0.1334909</v>
      </c>
      <c r="NF51">
        <v>0.46023619999999998</v>
      </c>
      <c r="NG51">
        <v>20.125319999999999</v>
      </c>
      <c r="NH51" s="1">
        <v>3.1512309999999998E-4</v>
      </c>
      <c r="NI51">
        <v>0.12947829999999999</v>
      </c>
      <c r="NJ51">
        <v>0.46023710000000001</v>
      </c>
      <c r="NK51">
        <v>24.996659999999999</v>
      </c>
      <c r="NL51" s="1">
        <v>3.052056E-4</v>
      </c>
      <c r="NM51">
        <v>0.1255811</v>
      </c>
      <c r="NN51">
        <v>0.46023900000000001</v>
      </c>
      <c r="NO51">
        <v>27.736059999999998</v>
      </c>
      <c r="NP51" s="1">
        <v>2.9559930000000001E-4</v>
      </c>
      <c r="NQ51">
        <v>0.1217888</v>
      </c>
      <c r="NR51">
        <v>0.46023779999999997</v>
      </c>
      <c r="NS51">
        <v>26.384630000000001</v>
      </c>
      <c r="NT51" s="1">
        <v>2.8647260000000001E-4</v>
      </c>
      <c r="NU51">
        <v>0.1181856</v>
      </c>
      <c r="NV51">
        <v>0.46024039999999999</v>
      </c>
      <c r="NW51">
        <v>24.810739999999999</v>
      </c>
      <c r="NX51" s="1">
        <v>2.7756059999999998E-4</v>
      </c>
      <c r="NY51">
        <v>0.11465939999999999</v>
      </c>
      <c r="NZ51">
        <v>0.46023570000000003</v>
      </c>
      <c r="OA51">
        <v>21.69032</v>
      </c>
      <c r="OB51" s="1">
        <v>2.6880030000000002E-4</v>
      </c>
      <c r="OC51">
        <v>0.1111646</v>
      </c>
      <c r="OD51">
        <v>0.4602349</v>
      </c>
      <c r="OE51">
        <v>19.25694</v>
      </c>
      <c r="OF51" s="1">
        <v>2.6050219999999998E-4</v>
      </c>
      <c r="OG51">
        <v>0.1078395</v>
      </c>
      <c r="OH51">
        <v>0.46023269999999999</v>
      </c>
      <c r="OI51">
        <v>17.484580000000001</v>
      </c>
      <c r="OJ51" s="1">
        <v>2.5263249999999998E-4</v>
      </c>
      <c r="OK51">
        <v>0.1046808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1.112236</v>
      </c>
      <c r="G52">
        <v>14.32705</v>
      </c>
      <c r="H52" s="1">
        <v>1.3686219999999999E-3</v>
      </c>
      <c r="I52">
        <v>0.26294260000000003</v>
      </c>
      <c r="J52">
        <v>1.110125</v>
      </c>
      <c r="K52">
        <v>13.516249999999999</v>
      </c>
      <c r="L52">
        <v>30.349589999999999</v>
      </c>
      <c r="M52">
        <v>7098.24</v>
      </c>
      <c r="N52">
        <v>1.1096569999999999</v>
      </c>
      <c r="O52">
        <v>12.75577</v>
      </c>
      <c r="P52">
        <v>173.25720000000001</v>
      </c>
      <c r="Q52">
        <v>46335.48</v>
      </c>
      <c r="R52">
        <v>1.109521</v>
      </c>
      <c r="S52">
        <v>14.45275</v>
      </c>
      <c r="T52">
        <v>86.596919999999997</v>
      </c>
      <c r="U52">
        <v>24666.52</v>
      </c>
      <c r="V52">
        <v>1.109599</v>
      </c>
      <c r="W52">
        <v>16.14921</v>
      </c>
      <c r="X52">
        <v>13.958159999999999</v>
      </c>
      <c r="Y52">
        <v>4106.12</v>
      </c>
      <c r="Z52">
        <v>1.1096889999999999</v>
      </c>
      <c r="AA52">
        <v>16.54852</v>
      </c>
      <c r="AB52">
        <v>1.3103880000000001</v>
      </c>
      <c r="AC52">
        <v>390.12150000000003</v>
      </c>
      <c r="AD52">
        <v>1.1097779999999999</v>
      </c>
      <c r="AE52">
        <v>15.86763</v>
      </c>
      <c r="AF52">
        <v>0.1197193</v>
      </c>
      <c r="AG52">
        <v>34.997059999999998</v>
      </c>
      <c r="AH52">
        <v>1.1098159999999999</v>
      </c>
      <c r="AI52">
        <v>14.96621</v>
      </c>
      <c r="AJ52" s="1">
        <v>3.1428970000000001E-2</v>
      </c>
      <c r="AK52">
        <v>8.6184940000000001</v>
      </c>
      <c r="AL52">
        <v>1.1096710000000001</v>
      </c>
      <c r="AM52">
        <v>13.79002</v>
      </c>
      <c r="AN52" s="1">
        <v>2.268674E-2</v>
      </c>
      <c r="AO52">
        <v>6.0817290000000002</v>
      </c>
      <c r="AP52">
        <v>1.1088119999999999</v>
      </c>
      <c r="AQ52">
        <v>14.30897</v>
      </c>
      <c r="AR52" s="1">
        <v>1.9958679999999999E-2</v>
      </c>
      <c r="AS52">
        <v>5.3253209999999997</v>
      </c>
      <c r="AT52">
        <v>1.10693</v>
      </c>
      <c r="AU52">
        <v>16.49597</v>
      </c>
      <c r="AV52" s="1">
        <v>1.9922829999999999E-2</v>
      </c>
      <c r="AW52">
        <v>5.2670709999999996</v>
      </c>
      <c r="AX52">
        <v>1.104422</v>
      </c>
      <c r="AY52">
        <v>19.98704</v>
      </c>
      <c r="AZ52" s="1">
        <v>2.5835919999999998E-2</v>
      </c>
      <c r="BA52">
        <v>6.784116</v>
      </c>
      <c r="BB52">
        <v>1.101302</v>
      </c>
      <c r="BC52">
        <v>23.20645</v>
      </c>
      <c r="BD52" s="1">
        <v>3.2915020000000003E-2</v>
      </c>
      <c r="BE52">
        <v>8.6973160000000007</v>
      </c>
      <c r="BF52">
        <v>1.0976950000000001</v>
      </c>
      <c r="BG52">
        <v>23.968889999999998</v>
      </c>
      <c r="BH52" s="1">
        <v>3.5908269999999999E-2</v>
      </c>
      <c r="BI52">
        <v>9.5550770000000007</v>
      </c>
      <c r="BJ52">
        <v>1.094589</v>
      </c>
      <c r="BK52">
        <v>22.762060000000002</v>
      </c>
      <c r="BL52" s="1">
        <v>3.5163029999999998E-2</v>
      </c>
      <c r="BM52">
        <v>9.3997349999999997</v>
      </c>
      <c r="BN52">
        <v>1.091507</v>
      </c>
      <c r="BO52">
        <v>20.378039999999999</v>
      </c>
      <c r="BP52" s="1">
        <v>3.2556809999999999E-2</v>
      </c>
      <c r="BQ52">
        <v>8.7295449999999999</v>
      </c>
      <c r="BR52">
        <v>1.088374</v>
      </c>
      <c r="BS52">
        <v>17.14594</v>
      </c>
      <c r="BT52" s="1">
        <v>2.9215979999999999E-2</v>
      </c>
      <c r="BU52">
        <v>7.8524989999999999</v>
      </c>
      <c r="BV52">
        <v>1.0856250000000001</v>
      </c>
      <c r="BW52">
        <v>15.488950000000001</v>
      </c>
      <c r="BX52" s="1">
        <v>2.5986160000000001E-2</v>
      </c>
      <c r="BY52">
        <v>6.9928129999999999</v>
      </c>
      <c r="BZ52">
        <v>1.08382</v>
      </c>
      <c r="CA52">
        <v>15.20435</v>
      </c>
      <c r="CB52" s="1">
        <v>2.2852580000000001E-2</v>
      </c>
      <c r="CC52">
        <v>6.1577869999999999</v>
      </c>
      <c r="CD52">
        <v>1.0827150000000001</v>
      </c>
      <c r="CE52">
        <v>16.000160000000001</v>
      </c>
      <c r="CF52" s="1">
        <v>1.8690470000000001E-2</v>
      </c>
      <c r="CG52">
        <v>5.0538100000000004</v>
      </c>
      <c r="CH52">
        <v>1.0820799999999999</v>
      </c>
      <c r="CI52">
        <v>17.32826</v>
      </c>
      <c r="CJ52">
        <v>1.37365E-2</v>
      </c>
      <c r="CK52">
        <v>3.7248749999999999</v>
      </c>
      <c r="CL52">
        <v>1.0818719999999999</v>
      </c>
      <c r="CM52">
        <v>17.301729999999999</v>
      </c>
      <c r="CN52" s="1">
        <v>9.6466199999999998E-3</v>
      </c>
      <c r="CO52">
        <v>2.6124580000000002</v>
      </c>
      <c r="CP52">
        <v>1.08182</v>
      </c>
      <c r="CQ52">
        <v>16.740839999999999</v>
      </c>
      <c r="CR52" s="1">
        <v>7.0482959999999999E-3</v>
      </c>
      <c r="CS52">
        <v>1.9014979999999999</v>
      </c>
      <c r="CT52">
        <v>1.0818000000000001</v>
      </c>
      <c r="CU52">
        <v>15.330399999999999</v>
      </c>
      <c r="CV52" s="1">
        <v>5.577561E-3</v>
      </c>
      <c r="CW52">
        <v>1.497997</v>
      </c>
      <c r="CX52">
        <v>1.08172</v>
      </c>
      <c r="CY52">
        <v>13.995810000000001</v>
      </c>
      <c r="CZ52" s="1">
        <v>4.7469160000000003E-3</v>
      </c>
      <c r="DA52">
        <v>1.270321</v>
      </c>
      <c r="DB52">
        <v>1.081779</v>
      </c>
      <c r="DC52">
        <v>14.30256</v>
      </c>
      <c r="DD52" s="1">
        <v>4.2408029999999996E-3</v>
      </c>
      <c r="DE52">
        <v>1.1317950000000001</v>
      </c>
      <c r="DF52">
        <v>1.081763</v>
      </c>
      <c r="DG52">
        <v>16.842500000000001</v>
      </c>
      <c r="DH52" s="1">
        <v>3.8996460000000001E-3</v>
      </c>
      <c r="DI52">
        <v>1.038599</v>
      </c>
      <c r="DJ52">
        <v>1.081772</v>
      </c>
      <c r="DK52">
        <v>22.109200000000001</v>
      </c>
      <c r="DL52" s="1">
        <v>3.6416970000000002E-3</v>
      </c>
      <c r="DM52">
        <v>0.96810350000000001</v>
      </c>
      <c r="DN52">
        <v>1.0818019999999999</v>
      </c>
      <c r="DO52">
        <v>28.397549999999999</v>
      </c>
      <c r="DP52">
        <v>3.4322279999999998E-3</v>
      </c>
      <c r="DQ52">
        <v>0.91072430000000004</v>
      </c>
      <c r="DR52">
        <v>1.081839</v>
      </c>
      <c r="DS52">
        <v>30.51417</v>
      </c>
      <c r="DT52" s="1">
        <v>3.2508120000000001E-3</v>
      </c>
      <c r="DU52">
        <v>0.86098629999999998</v>
      </c>
      <c r="DV52">
        <v>1.0817600000000001</v>
      </c>
      <c r="DW52">
        <v>29.648700000000002</v>
      </c>
      <c r="DX52" s="1">
        <v>3.0877669999999999E-3</v>
      </c>
      <c r="DY52">
        <v>0.81619759999999997</v>
      </c>
      <c r="DZ52">
        <v>1.0818319999999999</v>
      </c>
      <c r="EA52">
        <v>27.940940000000001</v>
      </c>
      <c r="EB52" s="1">
        <v>2.9399629999999999E-3</v>
      </c>
      <c r="EC52">
        <v>0.7753717</v>
      </c>
      <c r="ED52">
        <v>1.0818239999999999</v>
      </c>
      <c r="EE52">
        <v>23.886299999999999</v>
      </c>
      <c r="EF52" s="1">
        <v>2.8040650000000001E-3</v>
      </c>
      <c r="EG52">
        <v>0.73774510000000004</v>
      </c>
      <c r="EH52">
        <v>1.0818190000000001</v>
      </c>
      <c r="EI52">
        <v>19.350079999999998</v>
      </c>
      <c r="EJ52" s="1">
        <v>2.6777950000000002E-3</v>
      </c>
      <c r="EK52">
        <v>0.70282610000000001</v>
      </c>
      <c r="EL52">
        <v>1.0818239999999999</v>
      </c>
      <c r="EM52">
        <v>17.60239</v>
      </c>
      <c r="EN52" s="1">
        <v>2.5588910000000002E-3</v>
      </c>
      <c r="EO52">
        <v>0.66995000000000005</v>
      </c>
      <c r="EP52">
        <v>1.0818239999999999</v>
      </c>
      <c r="EQ52">
        <v>21.744409999999998</v>
      </c>
      <c r="ER52" s="1">
        <v>2.4451579999999998E-3</v>
      </c>
      <c r="ES52">
        <v>0.63878020000000002</v>
      </c>
      <c r="ET52">
        <v>1.081826</v>
      </c>
      <c r="EU52">
        <v>26.751349999999999</v>
      </c>
      <c r="EV52" s="1">
        <v>2.338508E-3</v>
      </c>
      <c r="EW52">
        <v>0.60975809999999997</v>
      </c>
      <c r="EX52">
        <v>1.0818190000000001</v>
      </c>
      <c r="EY52">
        <v>28.261710000000001</v>
      </c>
      <c r="EZ52" s="1">
        <v>2.2382309999999998E-3</v>
      </c>
      <c r="FA52">
        <v>0.58252870000000001</v>
      </c>
      <c r="FB52">
        <v>1.0818239999999999</v>
      </c>
      <c r="FC52">
        <v>27.889859999999999</v>
      </c>
      <c r="FD52" s="1">
        <v>2.143421E-3</v>
      </c>
      <c r="FE52">
        <v>0.55692370000000002</v>
      </c>
      <c r="FF52">
        <v>1.0817559999999999</v>
      </c>
      <c r="FG52">
        <v>26.666080000000001</v>
      </c>
      <c r="FH52" s="1">
        <v>2.0527900000000001E-3</v>
      </c>
      <c r="FI52">
        <v>0.53267350000000002</v>
      </c>
      <c r="FJ52">
        <v>1.0818209999999999</v>
      </c>
      <c r="FK52">
        <v>22.985050000000001</v>
      </c>
      <c r="FL52" s="1">
        <v>1.9663039999999999E-3</v>
      </c>
      <c r="FM52">
        <v>0.50955030000000001</v>
      </c>
      <c r="FN52">
        <v>1.0818289999999999</v>
      </c>
      <c r="FO52">
        <v>19.53801</v>
      </c>
      <c r="FP52" s="1">
        <v>1.885238E-3</v>
      </c>
      <c r="FQ52">
        <v>0.48802469999999998</v>
      </c>
      <c r="FR52">
        <v>1.0818080000000001</v>
      </c>
      <c r="FS52">
        <v>18.151109999999999</v>
      </c>
      <c r="FT52" s="1">
        <v>1.8071490000000001E-3</v>
      </c>
      <c r="FU52">
        <v>0.4675105</v>
      </c>
      <c r="FV52">
        <v>1.0818209999999999</v>
      </c>
      <c r="FW52">
        <v>19.746510000000001</v>
      </c>
      <c r="FX52" s="1">
        <v>1.7331149999999999E-3</v>
      </c>
      <c r="FY52">
        <v>0.44804529999999998</v>
      </c>
      <c r="FZ52">
        <v>1.08182</v>
      </c>
      <c r="GA52">
        <v>21.253910000000001</v>
      </c>
      <c r="GB52" s="1">
        <v>1.6629679999999999E-3</v>
      </c>
      <c r="GC52">
        <v>0.42969740000000001</v>
      </c>
      <c r="GD52">
        <v>1.081815</v>
      </c>
      <c r="GE52">
        <v>22.08728</v>
      </c>
      <c r="GF52" s="1">
        <v>1.5958789999999999E-3</v>
      </c>
      <c r="GG52">
        <v>0.41221780000000002</v>
      </c>
      <c r="GH52">
        <v>1.0818239999999999</v>
      </c>
      <c r="GI52">
        <v>21.126000000000001</v>
      </c>
      <c r="GJ52" s="1">
        <v>1.5334229999999999E-3</v>
      </c>
      <c r="GK52">
        <v>0.3959799</v>
      </c>
      <c r="GL52">
        <v>1.081806</v>
      </c>
      <c r="GM52">
        <v>19.06784</v>
      </c>
      <c r="GN52" s="1">
        <v>1.4736160000000001E-3</v>
      </c>
      <c r="GO52">
        <v>0.38046590000000002</v>
      </c>
      <c r="GP52">
        <v>1.0817600000000001</v>
      </c>
      <c r="GQ52">
        <v>16.433140000000002</v>
      </c>
      <c r="GR52" s="1">
        <v>1.4167520000000001E-3</v>
      </c>
      <c r="GS52">
        <v>0.36571330000000002</v>
      </c>
      <c r="GT52">
        <v>1.0818099999999999</v>
      </c>
      <c r="GU52">
        <v>16.620899999999999</v>
      </c>
      <c r="GV52" s="1">
        <v>1.362451E-3</v>
      </c>
      <c r="GW52">
        <v>0.35165180000000001</v>
      </c>
      <c r="GX52">
        <v>1.0818140000000001</v>
      </c>
      <c r="GY52">
        <v>18.717649999999999</v>
      </c>
      <c r="GZ52" s="1">
        <v>1.309487E-3</v>
      </c>
      <c r="HA52">
        <v>0.33797909999999998</v>
      </c>
      <c r="HB52">
        <v>1.081758</v>
      </c>
      <c r="HC52">
        <v>22.555019999999999</v>
      </c>
      <c r="HD52" s="1">
        <v>1.260616E-3</v>
      </c>
      <c r="HE52">
        <v>0.32531379999999999</v>
      </c>
      <c r="HF52">
        <v>1.081817</v>
      </c>
      <c r="HG52">
        <v>26.345780000000001</v>
      </c>
      <c r="HH52" s="1">
        <v>1.2137770000000001E-3</v>
      </c>
      <c r="HI52">
        <v>0.31321870000000002</v>
      </c>
      <c r="HJ52">
        <v>1.081823</v>
      </c>
      <c r="HK52">
        <v>26.97702</v>
      </c>
      <c r="HL52" s="1">
        <v>1.168625E-3</v>
      </c>
      <c r="HM52">
        <v>0.30155870000000001</v>
      </c>
      <c r="HN52">
        <v>1.081825</v>
      </c>
      <c r="HO52">
        <v>25.980989999999998</v>
      </c>
      <c r="HP52" s="1">
        <v>1.1254150000000001E-3</v>
      </c>
      <c r="HQ52">
        <v>0.29040300000000002</v>
      </c>
      <c r="HR52">
        <v>1.081834</v>
      </c>
      <c r="HS52">
        <v>23.340160000000001</v>
      </c>
      <c r="HT52" s="1">
        <v>1.0838779999999999E-3</v>
      </c>
      <c r="HU52">
        <v>0.27967740000000002</v>
      </c>
      <c r="HV52">
        <v>1.081815</v>
      </c>
      <c r="HW52">
        <v>19.77045</v>
      </c>
      <c r="HX52" s="1">
        <v>1.044536E-3</v>
      </c>
      <c r="HY52">
        <v>0.26952559999999998</v>
      </c>
      <c r="HZ52">
        <v>1.08182</v>
      </c>
      <c r="IA52">
        <v>18.90314</v>
      </c>
      <c r="IB52" s="1">
        <v>1.007502E-3</v>
      </c>
      <c r="IC52">
        <v>0.25996350000000001</v>
      </c>
      <c r="ID52">
        <v>1.081828</v>
      </c>
      <c r="IE52">
        <v>22.863939999999999</v>
      </c>
      <c r="IF52" s="1">
        <v>9.7214190000000002E-4</v>
      </c>
      <c r="IG52">
        <v>0.25083820000000001</v>
      </c>
      <c r="IH52">
        <v>1.0818099999999999</v>
      </c>
      <c r="II52">
        <v>29.622630000000001</v>
      </c>
      <c r="IJ52" s="1">
        <v>9.3691399999999995E-4</v>
      </c>
      <c r="IK52">
        <v>0.241761</v>
      </c>
      <c r="IL52">
        <v>1.0818110000000001</v>
      </c>
      <c r="IM52">
        <v>34.217799999999997</v>
      </c>
      <c r="IN52" s="1">
        <v>9.035356E-4</v>
      </c>
      <c r="IO52">
        <v>0.2331191</v>
      </c>
      <c r="IP52">
        <v>1.0818220000000001</v>
      </c>
      <c r="IQ52">
        <v>35.36938</v>
      </c>
      <c r="IR52" s="1">
        <v>8.7225249999999996E-4</v>
      </c>
      <c r="IS52">
        <v>0.2250586</v>
      </c>
      <c r="IT52">
        <v>1.0818209999999999</v>
      </c>
      <c r="IU52">
        <v>34.216819999999998</v>
      </c>
      <c r="IV52" s="1">
        <v>8.4237340000000002E-4</v>
      </c>
      <c r="IW52">
        <v>0.21732979999999999</v>
      </c>
      <c r="IX52">
        <v>1.0818239999999999</v>
      </c>
      <c r="IY52">
        <v>30.273319999999998</v>
      </c>
      <c r="IZ52" s="1">
        <v>8.1350659999999996E-4</v>
      </c>
      <c r="JA52">
        <v>0.2098834</v>
      </c>
      <c r="JB52">
        <v>1.081823</v>
      </c>
      <c r="JC52">
        <v>23.80348</v>
      </c>
      <c r="JD52" s="1">
        <v>7.8601500000000004E-4</v>
      </c>
      <c r="JE52">
        <v>0.20280029999999999</v>
      </c>
      <c r="JF52">
        <v>1.081831</v>
      </c>
      <c r="JG52">
        <v>19.743179999999999</v>
      </c>
      <c r="JH52" s="1">
        <v>7.5961249999999996E-4</v>
      </c>
      <c r="JI52">
        <v>0.1959776</v>
      </c>
      <c r="JJ52">
        <v>1.081812</v>
      </c>
      <c r="JK52">
        <v>18.48986</v>
      </c>
      <c r="JL52" s="1">
        <v>7.3377659999999999E-4</v>
      </c>
      <c r="JM52">
        <v>0.1894219</v>
      </c>
      <c r="JN52">
        <v>1.0818129999999999</v>
      </c>
      <c r="JO52">
        <v>18.079560000000001</v>
      </c>
      <c r="JP52" s="1">
        <v>7.0754420000000001E-4</v>
      </c>
      <c r="JQ52">
        <v>0.1831227</v>
      </c>
      <c r="JR52">
        <v>1.081761</v>
      </c>
      <c r="JS52">
        <v>18.75027</v>
      </c>
      <c r="JT52" s="1">
        <v>6.8261169999999998E-4</v>
      </c>
      <c r="JU52">
        <v>0.17711399999999999</v>
      </c>
      <c r="JV52">
        <v>1.081817</v>
      </c>
      <c r="JW52">
        <v>19.295909999999999</v>
      </c>
      <c r="JX52" s="1">
        <v>6.5871080000000002E-4</v>
      </c>
      <c r="JY52">
        <v>0.17132</v>
      </c>
      <c r="JZ52">
        <v>1.081823</v>
      </c>
      <c r="KA52">
        <v>18.064910000000001</v>
      </c>
      <c r="KB52" s="1">
        <v>6.3594230000000001E-4</v>
      </c>
      <c r="KC52">
        <v>0.1657653</v>
      </c>
      <c r="KD52">
        <v>1.0818110000000001</v>
      </c>
      <c r="KE52">
        <v>15.91629</v>
      </c>
      <c r="KF52" s="1">
        <v>6.1390079999999996E-4</v>
      </c>
      <c r="KG52">
        <v>0.16036710000000001</v>
      </c>
      <c r="KH52">
        <v>1.0818190000000001</v>
      </c>
      <c r="KI52">
        <v>14.18079</v>
      </c>
      <c r="KJ52" s="1">
        <v>5.928436E-4</v>
      </c>
      <c r="KK52">
        <v>0.15517629999999999</v>
      </c>
      <c r="KL52">
        <v>1.0818190000000001</v>
      </c>
      <c r="KM52">
        <v>15.45876</v>
      </c>
      <c r="KN52" s="1">
        <v>5.7273100000000004E-4</v>
      </c>
      <c r="KO52">
        <v>0.150204</v>
      </c>
      <c r="KP52">
        <v>1.081833</v>
      </c>
      <c r="KQ52">
        <v>21.149049999999999</v>
      </c>
      <c r="KR52" s="1">
        <v>5.5332299999999999E-4</v>
      </c>
      <c r="KS52">
        <v>0.1453845</v>
      </c>
      <c r="KT52">
        <v>1.0818289999999999</v>
      </c>
      <c r="KU52">
        <v>29.333410000000001</v>
      </c>
      <c r="KV52" s="1">
        <v>5.3471659999999996E-4</v>
      </c>
      <c r="KW52">
        <v>0.14074700000000001</v>
      </c>
      <c r="KX52">
        <v>1.0818160000000001</v>
      </c>
      <c r="KY52">
        <v>34.932319999999997</v>
      </c>
      <c r="KZ52" s="1">
        <v>5.1693439999999995E-4</v>
      </c>
      <c r="LA52">
        <v>0.1363017</v>
      </c>
      <c r="LB52">
        <v>1.081815</v>
      </c>
      <c r="LC52">
        <v>36.096870000000003</v>
      </c>
      <c r="LD52" s="1">
        <v>4.9974139999999997E-4</v>
      </c>
      <c r="LE52">
        <v>0.13197639999999999</v>
      </c>
      <c r="LF52">
        <v>1.0818110000000001</v>
      </c>
      <c r="LG52">
        <v>35.149140000000003</v>
      </c>
      <c r="LH52" s="1">
        <v>4.8317070000000002E-4</v>
      </c>
      <c r="LI52">
        <v>0.12780540000000001</v>
      </c>
      <c r="LJ52">
        <v>1.081828</v>
      </c>
      <c r="LK52">
        <v>31.863430000000001</v>
      </c>
      <c r="LL52" s="1">
        <v>4.6727610000000001E-4</v>
      </c>
      <c r="LM52">
        <v>0.1237881</v>
      </c>
      <c r="LN52">
        <v>1.0818179999999999</v>
      </c>
      <c r="LO52">
        <v>25.286750000000001</v>
      </c>
      <c r="LP52" s="1">
        <v>4.5184730000000001E-4</v>
      </c>
      <c r="LQ52">
        <v>0.1198767</v>
      </c>
      <c r="LR52">
        <v>1.081809</v>
      </c>
      <c r="LS52">
        <v>19.741040000000002</v>
      </c>
      <c r="LT52" s="1">
        <v>4.3708830000000002E-4</v>
      </c>
      <c r="LU52">
        <v>0.1161201</v>
      </c>
      <c r="LV52">
        <v>1.0818239999999999</v>
      </c>
      <c r="LW52">
        <v>18.020779999999998</v>
      </c>
      <c r="LX52" s="1">
        <v>4.2290779999999998E-4</v>
      </c>
      <c r="LY52">
        <v>0.1125033</v>
      </c>
      <c r="LZ52">
        <v>1.0818099999999999</v>
      </c>
      <c r="MA52">
        <v>18.65137</v>
      </c>
      <c r="MB52" s="1">
        <v>4.0945869999999999E-4</v>
      </c>
      <c r="MC52">
        <v>0.1090706</v>
      </c>
      <c r="MD52">
        <v>1.0818129999999999</v>
      </c>
      <c r="ME52">
        <v>20.326519999999999</v>
      </c>
      <c r="MF52" s="1">
        <v>3.965164E-4</v>
      </c>
      <c r="MG52">
        <v>0.10576670000000001</v>
      </c>
      <c r="MH52">
        <v>1.0818220000000001</v>
      </c>
      <c r="MI52">
        <v>21.607130000000002</v>
      </c>
      <c r="MJ52" s="1">
        <v>3.8370560000000001E-4</v>
      </c>
      <c r="MK52">
        <v>0.1024906</v>
      </c>
      <c r="ML52">
        <v>1.081807</v>
      </c>
      <c r="MM52">
        <v>20.60181</v>
      </c>
      <c r="MN52" s="1">
        <v>3.7116200000000002E-4</v>
      </c>
      <c r="MO52" s="1">
        <v>9.9292779999999997E-2</v>
      </c>
      <c r="MP52">
        <v>1.0818239999999999</v>
      </c>
      <c r="MQ52">
        <v>18.881160000000001</v>
      </c>
      <c r="MR52" s="1">
        <v>3.5917780000000002E-4</v>
      </c>
      <c r="MS52" s="1">
        <v>9.6227409999999999E-2</v>
      </c>
      <c r="MT52">
        <v>1.0817589999999999</v>
      </c>
      <c r="MU52">
        <v>16.725549999999998</v>
      </c>
      <c r="MV52" s="1">
        <v>3.4791599999999998E-4</v>
      </c>
      <c r="MW52" s="1">
        <v>9.335396E-2</v>
      </c>
      <c r="MX52">
        <v>1.081826</v>
      </c>
      <c r="MY52">
        <v>16.42465</v>
      </c>
      <c r="MZ52" s="1">
        <v>3.3701050000000001E-4</v>
      </c>
      <c r="NA52" s="1">
        <v>9.0555499999999997E-2</v>
      </c>
      <c r="NB52">
        <v>1.0818190000000001</v>
      </c>
      <c r="NC52">
        <v>17.088660000000001</v>
      </c>
      <c r="ND52" s="1">
        <v>3.262327E-4</v>
      </c>
      <c r="NE52">
        <v>8.7784100000000004E-2</v>
      </c>
      <c r="NF52">
        <v>1.081817</v>
      </c>
      <c r="NG52">
        <v>20.368960000000001</v>
      </c>
      <c r="NH52" s="1">
        <v>3.1596510000000001E-4</v>
      </c>
      <c r="NI52" s="1">
        <v>8.5141549999999996E-2</v>
      </c>
      <c r="NJ52">
        <v>1.0818179999999999</v>
      </c>
      <c r="NK52">
        <v>25.221820000000001</v>
      </c>
      <c r="NL52" s="1">
        <v>3.0602880000000002E-4</v>
      </c>
      <c r="NM52" s="1">
        <v>8.2581390000000005E-2</v>
      </c>
      <c r="NN52">
        <v>1.08182</v>
      </c>
      <c r="NO52">
        <v>27.77711</v>
      </c>
      <c r="NP52" s="1">
        <v>2.963911E-4</v>
      </c>
      <c r="NQ52" s="1">
        <v>8.008593E-2</v>
      </c>
      <c r="NR52">
        <v>1.0818190000000001</v>
      </c>
      <c r="NS52">
        <v>26.402650000000001</v>
      </c>
      <c r="NT52" s="1">
        <v>2.8722369999999999E-4</v>
      </c>
      <c r="NU52" s="1">
        <v>7.7711569999999994E-2</v>
      </c>
      <c r="NV52">
        <v>1.081823</v>
      </c>
      <c r="NW52">
        <v>24.957920000000001</v>
      </c>
      <c r="NX52" s="1">
        <v>2.7831440000000002E-4</v>
      </c>
      <c r="NY52" s="1">
        <v>7.5400519999999999E-2</v>
      </c>
      <c r="NZ52">
        <v>1.0818160000000001</v>
      </c>
      <c r="OA52">
        <v>22.035620000000002</v>
      </c>
      <c r="OB52" s="1">
        <v>2.6952649999999997E-4</v>
      </c>
      <c r="OC52" s="1">
        <v>7.3101319999999997E-2</v>
      </c>
      <c r="OD52">
        <v>1.081815</v>
      </c>
      <c r="OE52">
        <v>19.80528</v>
      </c>
      <c r="OF52" s="1">
        <v>2.611906E-4</v>
      </c>
      <c r="OG52" s="1">
        <v>7.0910470000000003E-2</v>
      </c>
      <c r="OH52">
        <v>1.081812</v>
      </c>
      <c r="OI52">
        <v>17.807089999999999</v>
      </c>
      <c r="OJ52" s="1">
        <v>2.5329330000000002E-4</v>
      </c>
      <c r="OK52" s="1">
        <v>6.8830929999999999E-2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0.96707670000000001</v>
      </c>
      <c r="G53">
        <v>14.470370000000001</v>
      </c>
      <c r="H53" s="1">
        <v>3.5043850000000002E-4</v>
      </c>
      <c r="I53" s="1">
        <v>5.9591360000000003E-2</v>
      </c>
      <c r="J53">
        <v>0.96461549999999996</v>
      </c>
      <c r="K53">
        <v>13.65268</v>
      </c>
      <c r="L53">
        <v>22.484310000000001</v>
      </c>
      <c r="M53">
        <v>4410.1130000000003</v>
      </c>
      <c r="N53">
        <v>0.96344019999999997</v>
      </c>
      <c r="O53">
        <v>12.816839999999999</v>
      </c>
      <c r="P53">
        <v>168.999</v>
      </c>
      <c r="Q53">
        <v>37311.81</v>
      </c>
      <c r="R53">
        <v>0.96282730000000005</v>
      </c>
      <c r="S53">
        <v>14.468719999999999</v>
      </c>
      <c r="T53">
        <v>96.314530000000005</v>
      </c>
      <c r="U53">
        <v>22494.02</v>
      </c>
      <c r="V53">
        <v>0.96275540000000004</v>
      </c>
      <c r="W53">
        <v>16.178820000000002</v>
      </c>
      <c r="X53">
        <v>16.64499</v>
      </c>
      <c r="Y53">
        <v>4001.0250000000001</v>
      </c>
      <c r="Z53">
        <v>0.96282939999999995</v>
      </c>
      <c r="AA53">
        <v>16.57536</v>
      </c>
      <c r="AB53">
        <v>1.6126689999999999</v>
      </c>
      <c r="AC53">
        <v>391.97239999999999</v>
      </c>
      <c r="AD53">
        <v>0.96290730000000002</v>
      </c>
      <c r="AE53">
        <v>15.88611</v>
      </c>
      <c r="AF53">
        <v>0.14308860000000001</v>
      </c>
      <c r="AG53">
        <v>34.350529999999999</v>
      </c>
      <c r="AH53">
        <v>0.96293899999999999</v>
      </c>
      <c r="AI53">
        <v>15.02712</v>
      </c>
      <c r="AJ53" s="1">
        <v>3.3246079999999997E-2</v>
      </c>
      <c r="AK53">
        <v>7.5548679999999999</v>
      </c>
      <c r="AL53">
        <v>0.9628179</v>
      </c>
      <c r="AM53">
        <v>13.912879999999999</v>
      </c>
      <c r="AN53" s="1">
        <v>2.301334E-2</v>
      </c>
      <c r="AO53">
        <v>5.1124640000000001</v>
      </c>
      <c r="AP53">
        <v>0.96171499999999999</v>
      </c>
      <c r="AQ53">
        <v>14.45266</v>
      </c>
      <c r="AR53">
        <v>2.0117389999999999E-2</v>
      </c>
      <c r="AS53">
        <v>4.4498100000000003</v>
      </c>
      <c r="AT53">
        <v>0.95930979999999999</v>
      </c>
      <c r="AU53">
        <v>16.601469999999999</v>
      </c>
      <c r="AV53" s="1">
        <v>1.9738970000000002E-2</v>
      </c>
      <c r="AW53">
        <v>4.33683</v>
      </c>
      <c r="AX53">
        <v>0.95589290000000005</v>
      </c>
      <c r="AY53">
        <v>20.034140000000001</v>
      </c>
      <c r="AZ53" s="1">
        <v>2.5224900000000001E-2</v>
      </c>
      <c r="BA53">
        <v>5.5093209999999999</v>
      </c>
      <c r="BB53">
        <v>0.95172599999999996</v>
      </c>
      <c r="BC53">
        <v>23.2257</v>
      </c>
      <c r="BD53">
        <v>3.2472689999999999E-2</v>
      </c>
      <c r="BE53">
        <v>7.1344339999999997</v>
      </c>
      <c r="BF53">
        <v>0.94699750000000005</v>
      </c>
      <c r="BG53">
        <v>23.992999999999999</v>
      </c>
      <c r="BH53" s="1">
        <v>3.5822760000000002E-2</v>
      </c>
      <c r="BI53">
        <v>7.9277280000000001</v>
      </c>
      <c r="BJ53">
        <v>0.94240060000000003</v>
      </c>
      <c r="BK53">
        <v>22.84714</v>
      </c>
      <c r="BL53" s="1">
        <v>3.5306820000000003E-2</v>
      </c>
      <c r="BM53">
        <v>7.8556080000000001</v>
      </c>
      <c r="BN53">
        <v>0.93793729999999997</v>
      </c>
      <c r="BO53">
        <v>20.564689999999999</v>
      </c>
      <c r="BP53" s="1">
        <v>3.2799050000000003E-2</v>
      </c>
      <c r="BQ53">
        <v>7.3261390000000004</v>
      </c>
      <c r="BR53">
        <v>0.9335369</v>
      </c>
      <c r="BS53">
        <v>17.390689999999999</v>
      </c>
      <c r="BT53" s="1">
        <v>2.9487039999999999E-2</v>
      </c>
      <c r="BU53">
        <v>6.6072480000000002</v>
      </c>
      <c r="BV53">
        <v>0.92988119999999996</v>
      </c>
      <c r="BW53">
        <v>15.71874</v>
      </c>
      <c r="BX53" s="1">
        <v>2.6231689999999998E-2</v>
      </c>
      <c r="BY53">
        <v>5.8875440000000001</v>
      </c>
      <c r="BZ53">
        <v>0.92758110000000005</v>
      </c>
      <c r="CA53">
        <v>15.33511</v>
      </c>
      <c r="CB53">
        <v>2.312575E-2</v>
      </c>
      <c r="CC53">
        <v>5.1956369999999996</v>
      </c>
      <c r="CD53">
        <v>0.92626549999999996</v>
      </c>
      <c r="CE53">
        <v>16.078569999999999</v>
      </c>
      <c r="CF53" s="1">
        <v>1.9071479999999998E-2</v>
      </c>
      <c r="CG53">
        <v>4.2958220000000003</v>
      </c>
      <c r="CH53">
        <v>0.92564080000000004</v>
      </c>
      <c r="CI53">
        <v>17.3598</v>
      </c>
      <c r="CJ53" s="1">
        <v>1.4122279999999999E-2</v>
      </c>
      <c r="CK53">
        <v>3.188294</v>
      </c>
      <c r="CL53">
        <v>0.92562319999999998</v>
      </c>
      <c r="CM53">
        <v>17.2944</v>
      </c>
      <c r="CN53" s="1">
        <v>9.9217850000000007E-3</v>
      </c>
      <c r="CO53">
        <v>2.237085</v>
      </c>
      <c r="CP53">
        <v>0.92561289999999996</v>
      </c>
      <c r="CQ53">
        <v>16.800820000000002</v>
      </c>
      <c r="CR53" s="1">
        <v>7.2101250000000004E-3</v>
      </c>
      <c r="CS53">
        <v>1.6199509999999999</v>
      </c>
      <c r="CT53">
        <v>0.92569380000000001</v>
      </c>
      <c r="CU53">
        <v>15.425079999999999</v>
      </c>
      <c r="CV53" s="1">
        <v>5.6677100000000003E-3</v>
      </c>
      <c r="CW53">
        <v>1.268068</v>
      </c>
      <c r="CX53">
        <v>0.92572049999999995</v>
      </c>
      <c r="CY53">
        <v>14.13306</v>
      </c>
      <c r="CZ53" s="1">
        <v>4.7994079999999998E-3</v>
      </c>
      <c r="DA53">
        <v>1.0701020000000001</v>
      </c>
      <c r="DB53">
        <v>0.92578020000000005</v>
      </c>
      <c r="DC53">
        <v>14.449439999999999</v>
      </c>
      <c r="DD53" s="1">
        <v>4.2743870000000002E-3</v>
      </c>
      <c r="DE53">
        <v>0.95055319999999999</v>
      </c>
      <c r="DF53">
        <v>0.92578320000000003</v>
      </c>
      <c r="DG53">
        <v>16.984079999999999</v>
      </c>
      <c r="DH53" s="1">
        <v>3.9236380000000001E-3</v>
      </c>
      <c r="DI53">
        <v>0.87077539999999998</v>
      </c>
      <c r="DJ53">
        <v>0.92581519999999995</v>
      </c>
      <c r="DK53">
        <v>22.265609999999999</v>
      </c>
      <c r="DL53" s="1">
        <v>3.6607570000000002E-3</v>
      </c>
      <c r="DM53">
        <v>0.81097180000000002</v>
      </c>
      <c r="DN53">
        <v>0.92581800000000003</v>
      </c>
      <c r="DO53">
        <v>28.528110000000002</v>
      </c>
      <c r="DP53" s="1">
        <v>3.4481709999999999E-3</v>
      </c>
      <c r="DQ53">
        <v>0.76246919999999996</v>
      </c>
      <c r="DR53">
        <v>0.92580220000000002</v>
      </c>
      <c r="DS53">
        <v>30.553070000000002</v>
      </c>
      <c r="DT53" s="1">
        <v>3.2651020000000002E-3</v>
      </c>
      <c r="DU53">
        <v>0.72066090000000005</v>
      </c>
      <c r="DV53">
        <v>0.92583070000000001</v>
      </c>
      <c r="DW53">
        <v>29.66058</v>
      </c>
      <c r="DX53" s="1">
        <v>3.1006520000000002E-3</v>
      </c>
      <c r="DY53">
        <v>0.68301279999999998</v>
      </c>
      <c r="DZ53">
        <v>0.92579429999999996</v>
      </c>
      <c r="EA53">
        <v>28.102620000000002</v>
      </c>
      <c r="EB53" s="1">
        <v>2.9519250000000002E-3</v>
      </c>
      <c r="EC53">
        <v>0.64880040000000005</v>
      </c>
      <c r="ED53">
        <v>0.92583320000000002</v>
      </c>
      <c r="EE53">
        <v>24.245709999999999</v>
      </c>
      <c r="EF53" s="1">
        <v>2.8150470000000002E-3</v>
      </c>
      <c r="EG53">
        <v>0.61723070000000002</v>
      </c>
      <c r="EH53">
        <v>0.92582089999999995</v>
      </c>
      <c r="EI53">
        <v>19.782920000000001</v>
      </c>
      <c r="EJ53" s="1">
        <v>2.68812E-3</v>
      </c>
      <c r="EK53">
        <v>0.58798090000000003</v>
      </c>
      <c r="EL53">
        <v>0.92577969999999998</v>
      </c>
      <c r="EM53">
        <v>17.962620000000001</v>
      </c>
      <c r="EN53" s="1">
        <v>2.5685930000000001E-3</v>
      </c>
      <c r="EO53">
        <v>0.56044419999999995</v>
      </c>
      <c r="EP53">
        <v>0.92583409999999999</v>
      </c>
      <c r="EQ53">
        <v>22.01192</v>
      </c>
      <c r="ER53" s="1">
        <v>2.4544459999999999E-3</v>
      </c>
      <c r="ES53">
        <v>0.53437170000000001</v>
      </c>
      <c r="ET53">
        <v>0.92582260000000005</v>
      </c>
      <c r="EU53">
        <v>26.932189999999999</v>
      </c>
      <c r="EV53" s="1">
        <v>2.3470589999999999E-3</v>
      </c>
      <c r="EW53">
        <v>0.51002689999999995</v>
      </c>
      <c r="EX53">
        <v>0.92582050000000005</v>
      </c>
      <c r="EY53">
        <v>28.279199999999999</v>
      </c>
      <c r="EZ53" s="1">
        <v>2.2463909999999999E-3</v>
      </c>
      <c r="FA53">
        <v>0.48724400000000001</v>
      </c>
      <c r="FB53">
        <v>0.9258345</v>
      </c>
      <c r="FC53">
        <v>27.8521</v>
      </c>
      <c r="FD53" s="1">
        <v>2.1510570000000001E-3</v>
      </c>
      <c r="FE53">
        <v>0.46579130000000002</v>
      </c>
      <c r="FF53">
        <v>0.92577860000000001</v>
      </c>
      <c r="FG53">
        <v>26.803190000000001</v>
      </c>
      <c r="FH53" s="1">
        <v>2.0600879999999998E-3</v>
      </c>
      <c r="FI53">
        <v>0.44549620000000001</v>
      </c>
      <c r="FJ53">
        <v>0.9257782</v>
      </c>
      <c r="FK53">
        <v>23.345490000000002</v>
      </c>
      <c r="FL53" s="1">
        <v>1.973177E-3</v>
      </c>
      <c r="FM53">
        <v>0.42614560000000001</v>
      </c>
      <c r="FN53">
        <v>0.92583669999999996</v>
      </c>
      <c r="FO53">
        <v>19.97317</v>
      </c>
      <c r="FP53" s="1">
        <v>1.8916969999999999E-3</v>
      </c>
      <c r="FQ53">
        <v>0.40811429999999999</v>
      </c>
      <c r="FR53">
        <v>0.92581530000000001</v>
      </c>
      <c r="FS53">
        <v>18.46001</v>
      </c>
      <c r="FT53" s="1">
        <v>1.813392E-3</v>
      </c>
      <c r="FU53">
        <v>0.39096910000000001</v>
      </c>
      <c r="FV53">
        <v>0.92582209999999998</v>
      </c>
      <c r="FW53">
        <v>19.884550000000001</v>
      </c>
      <c r="FX53" s="1">
        <v>1.7389149999999999E-3</v>
      </c>
      <c r="FY53">
        <v>0.37465470000000001</v>
      </c>
      <c r="FZ53">
        <v>0.92582169999999997</v>
      </c>
      <c r="GA53">
        <v>21.29447</v>
      </c>
      <c r="GB53" s="1">
        <v>1.6685269999999999E-3</v>
      </c>
      <c r="GC53">
        <v>0.35930879999999998</v>
      </c>
      <c r="GD53">
        <v>0.92582710000000001</v>
      </c>
      <c r="GE53">
        <v>22.089680000000001</v>
      </c>
      <c r="GF53" s="1">
        <v>1.601124E-3</v>
      </c>
      <c r="GG53">
        <v>0.3446748</v>
      </c>
      <c r="GH53">
        <v>0.92582359999999997</v>
      </c>
      <c r="GI53">
        <v>21.19699</v>
      </c>
      <c r="GJ53" s="1">
        <v>1.5382869999999999E-3</v>
      </c>
      <c r="GK53">
        <v>0.33106370000000002</v>
      </c>
      <c r="GL53">
        <v>0.92581409999999997</v>
      </c>
      <c r="GM53">
        <v>19.23122</v>
      </c>
      <c r="GN53" s="1">
        <v>1.478336E-3</v>
      </c>
      <c r="GO53">
        <v>0.3181002</v>
      </c>
      <c r="GP53">
        <v>0.9258248</v>
      </c>
      <c r="GQ53">
        <v>16.655000000000001</v>
      </c>
      <c r="GR53" s="1">
        <v>1.421161E-3</v>
      </c>
      <c r="GS53">
        <v>0.30573470000000003</v>
      </c>
      <c r="GT53">
        <v>0.92581630000000004</v>
      </c>
      <c r="GU53">
        <v>16.853760000000001</v>
      </c>
      <c r="GV53" s="1">
        <v>1.366756E-3</v>
      </c>
      <c r="GW53">
        <v>0.29399740000000002</v>
      </c>
      <c r="GX53">
        <v>0.92581860000000005</v>
      </c>
      <c r="GY53">
        <v>18.900110000000002</v>
      </c>
      <c r="GZ53" s="1">
        <v>1.313587E-3</v>
      </c>
      <c r="HA53">
        <v>0.28256110000000001</v>
      </c>
      <c r="HB53">
        <v>0.92582419999999999</v>
      </c>
      <c r="HC53">
        <v>22.679580000000001</v>
      </c>
      <c r="HD53" s="1">
        <v>1.2644150000000001E-3</v>
      </c>
      <c r="HE53">
        <v>0.2719356</v>
      </c>
      <c r="HF53">
        <v>0.92583079999999995</v>
      </c>
      <c r="HG53">
        <v>26.420970000000001</v>
      </c>
      <c r="HH53" s="1">
        <v>1.217489E-3</v>
      </c>
      <c r="HI53">
        <v>0.26184030000000003</v>
      </c>
      <c r="HJ53">
        <v>0.9258227</v>
      </c>
      <c r="HK53">
        <v>26.984819999999999</v>
      </c>
      <c r="HL53" s="1">
        <v>1.1721469999999999E-3</v>
      </c>
      <c r="HM53">
        <v>0.2520849</v>
      </c>
      <c r="HN53">
        <v>0.92579100000000003</v>
      </c>
      <c r="HO53">
        <v>26.06795</v>
      </c>
      <c r="HP53" s="1">
        <v>1.128804E-3</v>
      </c>
      <c r="HQ53">
        <v>0.24275740000000001</v>
      </c>
      <c r="HR53">
        <v>0.92579549999999999</v>
      </c>
      <c r="HS53">
        <v>23.557130000000001</v>
      </c>
      <c r="HT53" s="1">
        <v>1.08712E-3</v>
      </c>
      <c r="HU53">
        <v>0.233788</v>
      </c>
      <c r="HV53">
        <v>0.92581880000000005</v>
      </c>
      <c r="HW53">
        <v>20.097950000000001</v>
      </c>
      <c r="HX53" s="1">
        <v>1.0475860000000001E-3</v>
      </c>
      <c r="HY53">
        <v>0.22528690000000001</v>
      </c>
      <c r="HZ53">
        <v>0.92582149999999996</v>
      </c>
      <c r="IA53">
        <v>19.26126</v>
      </c>
      <c r="IB53" s="1">
        <v>1.0103639999999999E-3</v>
      </c>
      <c r="IC53">
        <v>0.21727850000000001</v>
      </c>
      <c r="ID53">
        <v>0.92579250000000002</v>
      </c>
      <c r="IE53">
        <v>23.193000000000001</v>
      </c>
      <c r="IF53" s="1">
        <v>9.7495389999999996E-4</v>
      </c>
      <c r="IG53">
        <v>0.20965990000000001</v>
      </c>
      <c r="IH53">
        <v>0.92581650000000004</v>
      </c>
      <c r="II53">
        <v>29.873069999999998</v>
      </c>
      <c r="IJ53" s="1">
        <v>9.3968749999999998E-4</v>
      </c>
      <c r="IK53">
        <v>0.2020865</v>
      </c>
      <c r="IL53">
        <v>0.92581709999999995</v>
      </c>
      <c r="IM53">
        <v>34.327840000000002</v>
      </c>
      <c r="IN53" s="1">
        <v>9.0611320000000002E-4</v>
      </c>
      <c r="IO53">
        <v>0.19484299999999999</v>
      </c>
      <c r="IP53">
        <v>0.92578950000000004</v>
      </c>
      <c r="IQ53">
        <v>35.36007</v>
      </c>
      <c r="IR53" s="1">
        <v>8.7468759999999996E-4</v>
      </c>
      <c r="IS53">
        <v>0.1880954</v>
      </c>
      <c r="IT53">
        <v>0.92582200000000003</v>
      </c>
      <c r="IU53">
        <v>34.315170000000002</v>
      </c>
      <c r="IV53" s="1">
        <v>8.4472089999999996E-4</v>
      </c>
      <c r="IW53">
        <v>0.1816353</v>
      </c>
      <c r="IX53">
        <v>0.92582310000000001</v>
      </c>
      <c r="IY53">
        <v>30.630299999999998</v>
      </c>
      <c r="IZ53" s="1">
        <v>8.157533E-4</v>
      </c>
      <c r="JA53">
        <v>0.1754087</v>
      </c>
      <c r="JB53">
        <v>0.92584250000000001</v>
      </c>
      <c r="JC53">
        <v>24.31833</v>
      </c>
      <c r="JD53" s="1">
        <v>7.881721E-4</v>
      </c>
      <c r="JE53">
        <v>0.16948379999999999</v>
      </c>
      <c r="JF53">
        <v>0.92579440000000002</v>
      </c>
      <c r="JG53">
        <v>20.216000000000001</v>
      </c>
      <c r="JH53" s="1">
        <v>7.6168630000000002E-4</v>
      </c>
      <c r="JI53">
        <v>0.16378129999999999</v>
      </c>
      <c r="JJ53">
        <v>0.92581749999999996</v>
      </c>
      <c r="JK53">
        <v>18.729240000000001</v>
      </c>
      <c r="JL53" s="1">
        <v>7.357555E-4</v>
      </c>
      <c r="JM53">
        <v>0.1582972</v>
      </c>
      <c r="JN53">
        <v>0.92581769999999997</v>
      </c>
      <c r="JO53">
        <v>18.133230000000001</v>
      </c>
      <c r="JP53" s="1">
        <v>7.0946029999999997E-4</v>
      </c>
      <c r="JQ53">
        <v>0.1530348</v>
      </c>
      <c r="JR53">
        <v>0.92582489999999995</v>
      </c>
      <c r="JS53">
        <v>18.763590000000001</v>
      </c>
      <c r="JT53" s="1">
        <v>6.8442190000000003E-4</v>
      </c>
      <c r="JU53">
        <v>0.14800279999999999</v>
      </c>
      <c r="JV53">
        <v>0.92581959999999996</v>
      </c>
      <c r="JW53">
        <v>19.31184</v>
      </c>
      <c r="JX53" s="1">
        <v>6.6045269999999998E-4</v>
      </c>
      <c r="JY53">
        <v>0.1431634</v>
      </c>
      <c r="JZ53">
        <v>0.92582339999999996</v>
      </c>
      <c r="KA53">
        <v>18.188559999999999</v>
      </c>
      <c r="KB53" s="1">
        <v>6.3760900000000003E-4</v>
      </c>
      <c r="KC53">
        <v>0.13851840000000001</v>
      </c>
      <c r="KD53">
        <v>0.92581709999999995</v>
      </c>
      <c r="KE53">
        <v>16.067460000000001</v>
      </c>
      <c r="KF53" s="1">
        <v>6.1552950000000003E-4</v>
      </c>
      <c r="KG53">
        <v>0.13401109999999999</v>
      </c>
      <c r="KH53">
        <v>0.92582070000000005</v>
      </c>
      <c r="KI53">
        <v>14.306469999999999</v>
      </c>
      <c r="KJ53" s="1">
        <v>5.9438950000000003E-4</v>
      </c>
      <c r="KK53">
        <v>0.12966839999999999</v>
      </c>
      <c r="KL53">
        <v>0.92577739999999997</v>
      </c>
      <c r="KM53">
        <v>15.60439</v>
      </c>
      <c r="KN53" s="1">
        <v>5.7422120000000004E-4</v>
      </c>
      <c r="KO53">
        <v>0.12551219999999999</v>
      </c>
      <c r="KP53">
        <v>0.92583890000000002</v>
      </c>
      <c r="KQ53">
        <v>21.378699999999998</v>
      </c>
      <c r="KR53" s="1">
        <v>5.5476750000000002E-4</v>
      </c>
      <c r="KS53">
        <v>0.1214865</v>
      </c>
      <c r="KT53">
        <v>0.92579310000000004</v>
      </c>
      <c r="KU53">
        <v>29.596489999999999</v>
      </c>
      <c r="KV53" s="1">
        <v>5.3608639999999999E-4</v>
      </c>
      <c r="KW53">
        <v>0.1176059</v>
      </c>
      <c r="KX53">
        <v>0.92581950000000002</v>
      </c>
      <c r="KY53">
        <v>35.060609999999997</v>
      </c>
      <c r="KZ53" s="1">
        <v>5.1826520000000003E-4</v>
      </c>
      <c r="LA53">
        <v>0.1138924</v>
      </c>
      <c r="LB53">
        <v>0.92581979999999997</v>
      </c>
      <c r="LC53">
        <v>36.053379999999997</v>
      </c>
      <c r="LD53" s="1">
        <v>5.0102730000000002E-4</v>
      </c>
      <c r="LE53">
        <v>0.1102784</v>
      </c>
      <c r="LF53">
        <v>0.92581729999999995</v>
      </c>
      <c r="LG53">
        <v>35.181480000000001</v>
      </c>
      <c r="LH53" s="1">
        <v>4.8440419999999998E-4</v>
      </c>
      <c r="LI53">
        <v>0.1067911</v>
      </c>
      <c r="LJ53">
        <v>0.92579250000000002</v>
      </c>
      <c r="LK53">
        <v>32.176720000000003</v>
      </c>
      <c r="LL53" s="1">
        <v>4.684752E-4</v>
      </c>
      <c r="LM53">
        <v>0.1034355</v>
      </c>
      <c r="LN53">
        <v>0.92582070000000005</v>
      </c>
      <c r="LO53">
        <v>25.813300000000002</v>
      </c>
      <c r="LP53" s="1">
        <v>4.5300260000000003E-4</v>
      </c>
      <c r="LQ53" s="1">
        <v>0.10016609999999999</v>
      </c>
      <c r="LR53">
        <v>0.92581409999999997</v>
      </c>
      <c r="LS53">
        <v>20.225149999999999</v>
      </c>
      <c r="LT53" s="1">
        <v>4.381961E-4</v>
      </c>
      <c r="LU53" s="1">
        <v>9.7025230000000004E-2</v>
      </c>
      <c r="LV53">
        <v>0.92583490000000002</v>
      </c>
      <c r="LW53">
        <v>18.320789999999999</v>
      </c>
      <c r="LX53" s="1">
        <v>4.2397140000000001E-4</v>
      </c>
      <c r="LY53" s="1">
        <v>9.4001730000000006E-2</v>
      </c>
      <c r="LZ53">
        <v>0.92581639999999998</v>
      </c>
      <c r="MA53">
        <v>18.756910000000001</v>
      </c>
      <c r="MB53" s="1">
        <v>4.1046479999999998E-4</v>
      </c>
      <c r="MC53" s="1">
        <v>9.1128329999999994E-2</v>
      </c>
      <c r="MD53">
        <v>0.92581789999999997</v>
      </c>
      <c r="ME53">
        <v>20.3568</v>
      </c>
      <c r="MF53" s="1">
        <v>3.9750449999999998E-4</v>
      </c>
      <c r="MG53" s="1">
        <v>8.8370439999999995E-2</v>
      </c>
      <c r="MH53">
        <v>0.9258227</v>
      </c>
      <c r="MI53">
        <v>21.628740000000001</v>
      </c>
      <c r="MJ53" s="1">
        <v>3.846745E-4</v>
      </c>
      <c r="MK53" s="1">
        <v>8.5636509999999999E-2</v>
      </c>
      <c r="ML53">
        <v>0.92581570000000002</v>
      </c>
      <c r="MM53">
        <v>20.653780000000001</v>
      </c>
      <c r="MN53" s="1">
        <v>3.721016E-4</v>
      </c>
      <c r="MO53" s="1">
        <v>8.2964819999999995E-2</v>
      </c>
      <c r="MP53">
        <v>0.92582350000000002</v>
      </c>
      <c r="MQ53">
        <v>19.02</v>
      </c>
      <c r="MR53" s="1">
        <v>3.6005949999999998E-4</v>
      </c>
      <c r="MS53" s="1">
        <v>8.0398490000000003E-2</v>
      </c>
      <c r="MT53">
        <v>0.92582379999999997</v>
      </c>
      <c r="MU53">
        <v>16.904530000000001</v>
      </c>
      <c r="MV53" s="1">
        <v>3.4875329999999998E-4</v>
      </c>
      <c r="MW53">
        <v>7.7991930000000001E-2</v>
      </c>
      <c r="MX53">
        <v>0.9258246</v>
      </c>
      <c r="MY53">
        <v>16.611080000000001</v>
      </c>
      <c r="MZ53" s="1">
        <v>3.3784E-4</v>
      </c>
      <c r="NA53">
        <v>7.5659450000000003E-2</v>
      </c>
      <c r="NB53">
        <v>0.92582059999999999</v>
      </c>
      <c r="NC53">
        <v>17.27496</v>
      </c>
      <c r="ND53" s="1">
        <v>3.2703769999999999E-4</v>
      </c>
      <c r="NE53" s="1">
        <v>7.3344660000000006E-2</v>
      </c>
      <c r="NF53">
        <v>0.92581979999999997</v>
      </c>
      <c r="NG53">
        <v>20.503229999999999</v>
      </c>
      <c r="NH53" s="1">
        <v>3.1673230000000001E-4</v>
      </c>
      <c r="NI53" s="1">
        <v>7.1133929999999998E-2</v>
      </c>
      <c r="NJ53">
        <v>0.92582019999999998</v>
      </c>
      <c r="NK53">
        <v>25.338460000000001</v>
      </c>
      <c r="NL53" s="1">
        <v>3.0677960000000001E-4</v>
      </c>
      <c r="NM53" s="1">
        <v>6.8996559999999998E-2</v>
      </c>
      <c r="NN53">
        <v>0.92582169999999997</v>
      </c>
      <c r="NO53">
        <v>27.818719999999999</v>
      </c>
      <c r="NP53" s="1">
        <v>2.9711359999999999E-4</v>
      </c>
      <c r="NQ53" s="1">
        <v>6.6910940000000002E-2</v>
      </c>
      <c r="NR53">
        <v>0.92582039999999999</v>
      </c>
      <c r="NS53">
        <v>26.42737</v>
      </c>
      <c r="NT53" s="1">
        <v>2.8790759999999999E-4</v>
      </c>
      <c r="NU53" s="1">
        <v>6.4923579999999995E-2</v>
      </c>
      <c r="NV53">
        <v>0.92582260000000005</v>
      </c>
      <c r="NW53">
        <v>25.066970000000001</v>
      </c>
      <c r="NX53" s="1">
        <v>2.7899940000000002E-4</v>
      </c>
      <c r="NY53" s="1">
        <v>6.2997349999999994E-2</v>
      </c>
      <c r="NZ53">
        <v>0.92581959999999996</v>
      </c>
      <c r="OA53">
        <v>22.291699999999999</v>
      </c>
      <c r="OB53" s="1">
        <v>2.7018840000000001E-4</v>
      </c>
      <c r="OC53">
        <v>6.107597E-2</v>
      </c>
      <c r="OD53">
        <v>0.9258189</v>
      </c>
      <c r="OE53">
        <v>20.182749999999999</v>
      </c>
      <c r="OF53" s="1">
        <v>2.6181970000000002E-4</v>
      </c>
      <c r="OG53" s="1">
        <v>5.9243209999999998E-2</v>
      </c>
      <c r="OH53">
        <v>0.92581729999999995</v>
      </c>
      <c r="OI53">
        <v>18.065290000000001</v>
      </c>
      <c r="OJ53" s="1">
        <v>2.5389489999999999E-4</v>
      </c>
      <c r="OK53" s="1">
        <v>5.7503789999999999E-2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1.090824</v>
      </c>
      <c r="G54">
        <v>14.61491</v>
      </c>
      <c r="H54" s="1">
        <v>9.4666930000000002E-5</v>
      </c>
      <c r="I54" s="1">
        <v>1.6899210000000001E-2</v>
      </c>
      <c r="J54">
        <v>1.087914</v>
      </c>
      <c r="K54">
        <v>13.797180000000001</v>
      </c>
      <c r="L54">
        <v>16.904800000000002</v>
      </c>
      <c r="M54">
        <v>3349.8980000000001</v>
      </c>
      <c r="N54">
        <v>1.086765</v>
      </c>
      <c r="O54">
        <v>12.89119</v>
      </c>
      <c r="P54">
        <v>163.21950000000001</v>
      </c>
      <c r="Q54">
        <v>37171.74</v>
      </c>
      <c r="R54">
        <v>1.086403</v>
      </c>
      <c r="S54">
        <v>14.481059999999999</v>
      </c>
      <c r="T54">
        <v>105.0579</v>
      </c>
      <c r="U54">
        <v>25692.27</v>
      </c>
      <c r="V54">
        <v>1.0865940000000001</v>
      </c>
      <c r="W54">
        <v>16.20955</v>
      </c>
      <c r="X54">
        <v>19.401479999999999</v>
      </c>
      <c r="Y54">
        <v>4934.5709999999999</v>
      </c>
      <c r="Z54">
        <v>1.086921</v>
      </c>
      <c r="AA54">
        <v>16.599409999999999</v>
      </c>
      <c r="AB54">
        <v>1.9412670000000001</v>
      </c>
      <c r="AC54">
        <v>502.6533</v>
      </c>
      <c r="AD54">
        <v>1.0871839999999999</v>
      </c>
      <c r="AE54">
        <v>15.90808</v>
      </c>
      <c r="AF54">
        <v>0.16912920000000001</v>
      </c>
      <c r="AG54">
        <v>43.360639999999997</v>
      </c>
      <c r="AH54">
        <v>1.0873900000000001</v>
      </c>
      <c r="AI54">
        <v>15.0871</v>
      </c>
      <c r="AJ54" s="1">
        <v>3.5226779999999999E-2</v>
      </c>
      <c r="AK54">
        <v>8.4364399999999993</v>
      </c>
      <c r="AL54">
        <v>1.0872520000000001</v>
      </c>
      <c r="AM54">
        <v>14.030139999999999</v>
      </c>
      <c r="AN54" s="1">
        <v>2.3330819999999999E-2</v>
      </c>
      <c r="AO54">
        <v>5.4080029999999999</v>
      </c>
      <c r="AP54">
        <v>1.0859449999999999</v>
      </c>
      <c r="AQ54">
        <v>14.58506</v>
      </c>
      <c r="AR54" s="1">
        <v>2.026588E-2</v>
      </c>
      <c r="AS54">
        <v>4.6715080000000002</v>
      </c>
      <c r="AT54">
        <v>1.0828770000000001</v>
      </c>
      <c r="AU54">
        <v>16.695530000000002</v>
      </c>
      <c r="AV54">
        <v>1.9611469999999999E-2</v>
      </c>
      <c r="AW54">
        <v>4.4884029999999999</v>
      </c>
      <c r="AX54">
        <v>1.078694</v>
      </c>
      <c r="AY54">
        <v>20.085370000000001</v>
      </c>
      <c r="AZ54" s="1">
        <v>2.4693380000000001E-2</v>
      </c>
      <c r="BA54">
        <v>5.6044330000000002</v>
      </c>
      <c r="BB54">
        <v>1.07362</v>
      </c>
      <c r="BC54">
        <v>23.237089999999998</v>
      </c>
      <c r="BD54">
        <v>3.2052209999999998E-2</v>
      </c>
      <c r="BE54">
        <v>7.3168179999999996</v>
      </c>
      <c r="BF54">
        <v>1.0679970000000001</v>
      </c>
      <c r="BG54">
        <v>24.013549999999999</v>
      </c>
      <c r="BH54" s="1">
        <v>3.5718630000000001E-2</v>
      </c>
      <c r="BI54">
        <v>8.2186769999999996</v>
      </c>
      <c r="BJ54">
        <v>1.0624400000000001</v>
      </c>
      <c r="BK54">
        <v>22.93094</v>
      </c>
      <c r="BL54" s="1">
        <v>3.5417709999999998E-2</v>
      </c>
      <c r="BM54">
        <v>8.1951199999999993</v>
      </c>
      <c r="BN54">
        <v>1.057151</v>
      </c>
      <c r="BO54">
        <v>20.75329</v>
      </c>
      <c r="BP54" s="1">
        <v>3.3005809999999997E-2</v>
      </c>
      <c r="BQ54">
        <v>7.6636870000000004</v>
      </c>
      <c r="BR54">
        <v>1.052243</v>
      </c>
      <c r="BS54">
        <v>17.64067</v>
      </c>
      <c r="BT54" s="1">
        <v>2.97258E-2</v>
      </c>
      <c r="BU54">
        <v>6.9201230000000002</v>
      </c>
      <c r="BV54">
        <v>1.0486660000000001</v>
      </c>
      <c r="BW54">
        <v>15.94997</v>
      </c>
      <c r="BX54" s="1">
        <v>2.645101E-2</v>
      </c>
      <c r="BY54">
        <v>6.1599880000000002</v>
      </c>
      <c r="BZ54">
        <v>1.0470029999999999</v>
      </c>
      <c r="CA54">
        <v>15.475949999999999</v>
      </c>
      <c r="CB54" s="1">
        <v>2.3364269999999999E-2</v>
      </c>
      <c r="CC54">
        <v>5.4368759999999998</v>
      </c>
      <c r="CD54">
        <v>1.0465059999999999</v>
      </c>
      <c r="CE54">
        <v>16.133659999999999</v>
      </c>
      <c r="CF54" s="1">
        <v>1.9406900000000001E-2</v>
      </c>
      <c r="CG54">
        <v>4.5222160000000002</v>
      </c>
      <c r="CH54">
        <v>1.0465530000000001</v>
      </c>
      <c r="CI54">
        <v>17.37734</v>
      </c>
      <c r="CJ54" s="1">
        <v>1.4473440000000001E-2</v>
      </c>
      <c r="CK54">
        <v>3.3788659999999999</v>
      </c>
      <c r="CL54">
        <v>1.046964</v>
      </c>
      <c r="CM54">
        <v>17.288119999999999</v>
      </c>
      <c r="CN54" s="1">
        <v>1.0178349999999999E-2</v>
      </c>
      <c r="CO54">
        <v>2.3724129999999999</v>
      </c>
      <c r="CP54">
        <v>1.0473220000000001</v>
      </c>
      <c r="CQ54">
        <v>16.85783</v>
      </c>
      <c r="CR54" s="1">
        <v>7.362637E-3</v>
      </c>
      <c r="CS54">
        <v>1.7088410000000001</v>
      </c>
      <c r="CT54">
        <v>1.0475760000000001</v>
      </c>
      <c r="CU54">
        <v>15.52234</v>
      </c>
      <c r="CV54" s="1">
        <v>5.7527259999999997E-3</v>
      </c>
      <c r="CW54">
        <v>1.3285180000000001</v>
      </c>
      <c r="CX54">
        <v>1.047696</v>
      </c>
      <c r="CY54">
        <v>14.26633</v>
      </c>
      <c r="CZ54" s="1">
        <v>4.8485999999999998E-3</v>
      </c>
      <c r="DA54">
        <v>1.115111</v>
      </c>
      <c r="DB54">
        <v>1.0478080000000001</v>
      </c>
      <c r="DC54">
        <v>14.59069</v>
      </c>
      <c r="DD54" s="1">
        <v>4.305583E-3</v>
      </c>
      <c r="DE54">
        <v>0.9872282</v>
      </c>
      <c r="DF54">
        <v>1.0478909999999999</v>
      </c>
      <c r="DG54">
        <v>17.113990000000001</v>
      </c>
      <c r="DH54" s="1">
        <v>3.9457340000000002E-3</v>
      </c>
      <c r="DI54">
        <v>0.90264949999999999</v>
      </c>
      <c r="DJ54">
        <v>1.0478590000000001</v>
      </c>
      <c r="DK54">
        <v>22.410710000000002</v>
      </c>
      <c r="DL54" s="1">
        <v>3.6781610000000001E-3</v>
      </c>
      <c r="DM54">
        <v>0.83981139999999999</v>
      </c>
      <c r="DN54">
        <v>1.0479069999999999</v>
      </c>
      <c r="DO54">
        <v>28.665420000000001</v>
      </c>
      <c r="DP54" s="1">
        <v>3.4626679999999999E-3</v>
      </c>
      <c r="DQ54">
        <v>0.78908630000000002</v>
      </c>
      <c r="DR54">
        <v>1.04793</v>
      </c>
      <c r="DS54">
        <v>30.6038</v>
      </c>
      <c r="DT54" s="1">
        <v>3.2780439999999999E-3</v>
      </c>
      <c r="DU54">
        <v>0.74562220000000001</v>
      </c>
      <c r="DV54">
        <v>1.047912</v>
      </c>
      <c r="DW54">
        <v>29.676449999999999</v>
      </c>
      <c r="DX54" s="1">
        <v>3.1123259999999999E-3</v>
      </c>
      <c r="DY54">
        <v>0.70650349999999995</v>
      </c>
      <c r="DZ54">
        <v>1.0479130000000001</v>
      </c>
      <c r="EA54">
        <v>28.253910000000001</v>
      </c>
      <c r="EB54" s="1">
        <v>2.9627220000000001E-3</v>
      </c>
      <c r="EC54">
        <v>0.67102209999999995</v>
      </c>
      <c r="ED54">
        <v>1.047909</v>
      </c>
      <c r="EE54">
        <v>24.60004</v>
      </c>
      <c r="EF54" s="1">
        <v>2.8249709999999999E-3</v>
      </c>
      <c r="EG54">
        <v>0.63830799999999999</v>
      </c>
      <c r="EH54">
        <v>1.047901</v>
      </c>
      <c r="EI54">
        <v>20.22467</v>
      </c>
      <c r="EJ54" s="1">
        <v>2.6974429999999999E-3</v>
      </c>
      <c r="EK54">
        <v>0.60800220000000005</v>
      </c>
      <c r="EL54">
        <v>1.047903</v>
      </c>
      <c r="EM54">
        <v>18.310790000000001</v>
      </c>
      <c r="EN54" s="1">
        <v>2.577359E-3</v>
      </c>
      <c r="EO54">
        <v>0.57948129999999998</v>
      </c>
      <c r="EP54">
        <v>1.047912</v>
      </c>
      <c r="EQ54">
        <v>22.245180000000001</v>
      </c>
      <c r="ER54" s="1">
        <v>2.462826E-3</v>
      </c>
      <c r="ES54">
        <v>0.55253649999999999</v>
      </c>
      <c r="ET54">
        <v>1.047909</v>
      </c>
      <c r="EU54">
        <v>27.108519999999999</v>
      </c>
      <c r="EV54">
        <v>2.3548010000000001E-3</v>
      </c>
      <c r="EW54">
        <v>0.52729550000000003</v>
      </c>
      <c r="EX54">
        <v>1.0479000000000001</v>
      </c>
      <c r="EY54">
        <v>28.30414</v>
      </c>
      <c r="EZ54" s="1">
        <v>2.2537490000000002E-3</v>
      </c>
      <c r="FA54">
        <v>0.50372950000000005</v>
      </c>
      <c r="FB54">
        <v>1.047912</v>
      </c>
      <c r="FC54">
        <v>27.81672</v>
      </c>
      <c r="FD54" s="1">
        <v>2.1579390000000002E-3</v>
      </c>
      <c r="FE54">
        <v>0.48151329999999998</v>
      </c>
      <c r="FF54">
        <v>1.0479019999999999</v>
      </c>
      <c r="FG54">
        <v>26.926449999999999</v>
      </c>
      <c r="FH54" s="1">
        <v>2.0666859999999999E-3</v>
      </c>
      <c r="FI54">
        <v>0.46052270000000001</v>
      </c>
      <c r="FJ54">
        <v>1.0479019999999999</v>
      </c>
      <c r="FK54">
        <v>23.695699999999999</v>
      </c>
      <c r="FL54" s="1">
        <v>1.9793990000000002E-3</v>
      </c>
      <c r="FM54">
        <v>0.4404981</v>
      </c>
      <c r="FN54">
        <v>1.0479130000000001</v>
      </c>
      <c r="FO54">
        <v>20.413930000000001</v>
      </c>
      <c r="FP54" s="1">
        <v>1.8975109999999999E-3</v>
      </c>
      <c r="FQ54">
        <v>0.42183130000000002</v>
      </c>
      <c r="FR54">
        <v>1.0478970000000001</v>
      </c>
      <c r="FS54">
        <v>18.77506</v>
      </c>
      <c r="FT54" s="1">
        <v>1.8190190000000001E-3</v>
      </c>
      <c r="FU54">
        <v>0.4041187</v>
      </c>
      <c r="FV54">
        <v>1.0479019999999999</v>
      </c>
      <c r="FW54">
        <v>20.021319999999999</v>
      </c>
      <c r="FX54" s="1">
        <v>1.7441519999999999E-3</v>
      </c>
      <c r="FY54">
        <v>0.3872215</v>
      </c>
      <c r="FZ54">
        <v>1.0479019999999999</v>
      </c>
      <c r="GA54">
        <v>21.342739999999999</v>
      </c>
      <c r="GB54" s="1">
        <v>1.6735299999999999E-3</v>
      </c>
      <c r="GC54">
        <v>0.3713533</v>
      </c>
      <c r="GD54">
        <v>1.0479160000000001</v>
      </c>
      <c r="GE54">
        <v>22.09178</v>
      </c>
      <c r="GF54" s="1">
        <v>1.6058719999999999E-3</v>
      </c>
      <c r="GG54">
        <v>0.35621700000000001</v>
      </c>
      <c r="GH54">
        <v>1.0479039999999999</v>
      </c>
      <c r="GI54">
        <v>21.26642</v>
      </c>
      <c r="GJ54" s="1">
        <v>1.542676E-3</v>
      </c>
      <c r="GK54">
        <v>0.34210859999999998</v>
      </c>
      <c r="GL54">
        <v>1.0478959999999999</v>
      </c>
      <c r="GM54">
        <v>19.39395</v>
      </c>
      <c r="GN54" s="1">
        <v>1.4825890000000001E-3</v>
      </c>
      <c r="GO54">
        <v>0.32872030000000002</v>
      </c>
      <c r="GP54">
        <v>1.0479039999999999</v>
      </c>
      <c r="GQ54">
        <v>16.874199999999998</v>
      </c>
      <c r="GR54" s="1">
        <v>1.4251489999999999E-3</v>
      </c>
      <c r="GS54">
        <v>0.31592029999999999</v>
      </c>
      <c r="GT54">
        <v>1.047898</v>
      </c>
      <c r="GU54">
        <v>17.075700000000001</v>
      </c>
      <c r="GV54" s="1">
        <v>1.3706320000000001E-3</v>
      </c>
      <c r="GW54">
        <v>0.30379859999999997</v>
      </c>
      <c r="GX54">
        <v>1.0479000000000001</v>
      </c>
      <c r="GY54">
        <v>19.068960000000001</v>
      </c>
      <c r="GZ54" s="1">
        <v>1.3172940000000001E-3</v>
      </c>
      <c r="HA54">
        <v>0.29197800000000002</v>
      </c>
      <c r="HB54">
        <v>1.047906</v>
      </c>
      <c r="HC54">
        <v>22.779350000000001</v>
      </c>
      <c r="HD54" s="1">
        <v>1.2678520000000001E-3</v>
      </c>
      <c r="HE54">
        <v>0.28096690000000002</v>
      </c>
      <c r="HF54">
        <v>1.047909</v>
      </c>
      <c r="HG54">
        <v>26.4834</v>
      </c>
      <c r="HH54" s="1">
        <v>1.220821E-3</v>
      </c>
      <c r="HI54">
        <v>0.27054020000000001</v>
      </c>
      <c r="HJ54">
        <v>1.047903</v>
      </c>
      <c r="HK54">
        <v>26.99381</v>
      </c>
      <c r="HL54" s="1">
        <v>1.175328E-3</v>
      </c>
      <c r="HM54">
        <v>0.26045649999999998</v>
      </c>
      <c r="HN54">
        <v>1.047912</v>
      </c>
      <c r="HO54">
        <v>26.14977</v>
      </c>
      <c r="HP54" s="1">
        <v>1.131855E-3</v>
      </c>
      <c r="HQ54">
        <v>0.25081039999999999</v>
      </c>
      <c r="HR54">
        <v>1.0479160000000001</v>
      </c>
      <c r="HS54">
        <v>23.773040000000002</v>
      </c>
      <c r="HT54" s="1">
        <v>1.0900420000000001E-3</v>
      </c>
      <c r="HU54">
        <v>0.24154010000000001</v>
      </c>
      <c r="HV54">
        <v>1.0479000000000001</v>
      </c>
      <c r="HW54">
        <v>20.42109</v>
      </c>
      <c r="HX54" s="1">
        <v>1.050341E-3</v>
      </c>
      <c r="HY54">
        <v>0.2327468</v>
      </c>
      <c r="HZ54">
        <v>1.0479019999999999</v>
      </c>
      <c r="IA54">
        <v>19.623249999999999</v>
      </c>
      <c r="IB54" s="1">
        <v>1.0129500000000001E-3</v>
      </c>
      <c r="IC54">
        <v>0.22445689999999999</v>
      </c>
      <c r="ID54">
        <v>1.0479130000000001</v>
      </c>
      <c r="IE54">
        <v>23.504660000000001</v>
      </c>
      <c r="IF54" s="1">
        <v>9.7747729999999992E-4</v>
      </c>
      <c r="IG54">
        <v>0.21658730000000001</v>
      </c>
      <c r="IH54">
        <v>1.047898</v>
      </c>
      <c r="II54">
        <v>30.09807</v>
      </c>
      <c r="IJ54" s="1">
        <v>9.4218939999999999E-4</v>
      </c>
      <c r="IK54">
        <v>0.2087851</v>
      </c>
      <c r="IL54">
        <v>1.0478989999999999</v>
      </c>
      <c r="IM54">
        <v>34.432169999999999</v>
      </c>
      <c r="IN54" s="1">
        <v>9.0843949999999999E-4</v>
      </c>
      <c r="IO54">
        <v>0.20128170000000001</v>
      </c>
      <c r="IP54">
        <v>1.047911</v>
      </c>
      <c r="IQ54">
        <v>35.346530000000001</v>
      </c>
      <c r="IR54" s="1">
        <v>8.7688149999999999E-4</v>
      </c>
      <c r="IS54">
        <v>0.19429460000000001</v>
      </c>
      <c r="IT54">
        <v>1.0479019999999999</v>
      </c>
      <c r="IU54">
        <v>34.399810000000002</v>
      </c>
      <c r="IV54" s="1">
        <v>8.4683619999999997E-4</v>
      </c>
      <c r="IW54">
        <v>0.18762419999999999</v>
      </c>
      <c r="IX54">
        <v>1.047903</v>
      </c>
      <c r="IY54">
        <v>30.979040000000001</v>
      </c>
      <c r="IZ54" s="1">
        <v>8.1778310000000002E-4</v>
      </c>
      <c r="JA54">
        <v>0.18118970000000001</v>
      </c>
      <c r="JB54">
        <v>1.04793</v>
      </c>
      <c r="JC54">
        <v>24.840769999999999</v>
      </c>
      <c r="JD54" s="1">
        <v>7.90116E-4</v>
      </c>
      <c r="JE54">
        <v>0.1750652</v>
      </c>
      <c r="JF54">
        <v>1.0479160000000001</v>
      </c>
      <c r="JG54">
        <v>20.701989999999999</v>
      </c>
      <c r="JH54" s="1">
        <v>7.6355550000000002E-4</v>
      </c>
      <c r="JI54">
        <v>0.16917009999999999</v>
      </c>
      <c r="JJ54">
        <v>1.0478989999999999</v>
      </c>
      <c r="JK54">
        <v>19.00282</v>
      </c>
      <c r="JL54" s="1">
        <v>7.3753770000000005E-4</v>
      </c>
      <c r="JM54">
        <v>0.16350190000000001</v>
      </c>
      <c r="JN54">
        <v>1.047898</v>
      </c>
      <c r="JO54">
        <v>18.233160000000002</v>
      </c>
      <c r="JP54" s="1">
        <v>7.1118590000000001E-4</v>
      </c>
      <c r="JQ54">
        <v>0.15806819999999999</v>
      </c>
      <c r="JR54">
        <v>1.0479039999999999</v>
      </c>
      <c r="JS54">
        <v>18.76304</v>
      </c>
      <c r="JT54" s="1">
        <v>6.8605740000000004E-4</v>
      </c>
      <c r="JU54">
        <v>0.1528639</v>
      </c>
      <c r="JV54">
        <v>1.0479000000000001</v>
      </c>
      <c r="JW54">
        <v>19.316839999999999</v>
      </c>
      <c r="JX54" s="1">
        <v>6.6202440000000002E-4</v>
      </c>
      <c r="JY54">
        <v>0.14786379999999999</v>
      </c>
      <c r="JZ54">
        <v>1.0479050000000001</v>
      </c>
      <c r="KA54">
        <v>18.310839999999999</v>
      </c>
      <c r="KB54" s="1">
        <v>6.3911299999999996E-4</v>
      </c>
      <c r="KC54">
        <v>0.14306340000000001</v>
      </c>
      <c r="KD54">
        <v>1.0478989999999999</v>
      </c>
      <c r="KE54">
        <v>16.226739999999999</v>
      </c>
      <c r="KF54" s="1">
        <v>6.1699610000000001E-4</v>
      </c>
      <c r="KG54">
        <v>0.13841100000000001</v>
      </c>
      <c r="KH54">
        <v>1.0479000000000001</v>
      </c>
      <c r="KI54">
        <v>14.4306</v>
      </c>
      <c r="KJ54" s="1">
        <v>5.9578310000000005E-4</v>
      </c>
      <c r="KK54">
        <v>0.13392080000000001</v>
      </c>
      <c r="KL54">
        <v>1.0479019999999999</v>
      </c>
      <c r="KM54">
        <v>15.72476</v>
      </c>
      <c r="KN54" s="1">
        <v>5.7556190000000002E-4</v>
      </c>
      <c r="KO54">
        <v>0.12962370000000001</v>
      </c>
      <c r="KP54">
        <v>1.0479149999999999</v>
      </c>
      <c r="KQ54">
        <v>21.571470000000001</v>
      </c>
      <c r="KR54" s="1">
        <v>5.5606630000000002E-4</v>
      </c>
      <c r="KS54">
        <v>0.12547040000000001</v>
      </c>
      <c r="KT54">
        <v>1.047914</v>
      </c>
      <c r="KU54">
        <v>29.833369999999999</v>
      </c>
      <c r="KV54" s="1">
        <v>5.3732089999999997E-4</v>
      </c>
      <c r="KW54">
        <v>0.1214552</v>
      </c>
      <c r="KX54">
        <v>1.0479000000000001</v>
      </c>
      <c r="KY54">
        <v>35.181620000000002</v>
      </c>
      <c r="KZ54" s="1">
        <v>5.1946179999999998E-4</v>
      </c>
      <c r="LA54">
        <v>0.1176222</v>
      </c>
      <c r="LB54">
        <v>1.047903</v>
      </c>
      <c r="LC54">
        <v>36.017389999999999</v>
      </c>
      <c r="LD54" s="1">
        <v>5.0218820000000005E-4</v>
      </c>
      <c r="LE54">
        <v>0.1138913</v>
      </c>
      <c r="LF54">
        <v>1.0478989999999999</v>
      </c>
      <c r="LG54">
        <v>35.205620000000003</v>
      </c>
      <c r="LH54" s="1">
        <v>4.855169E-4</v>
      </c>
      <c r="LI54">
        <v>0.1102873</v>
      </c>
      <c r="LJ54">
        <v>1.0479130000000001</v>
      </c>
      <c r="LK54">
        <v>32.476959999999998</v>
      </c>
      <c r="LL54" s="1">
        <v>4.6955279999999998E-4</v>
      </c>
      <c r="LM54">
        <v>0.1068201</v>
      </c>
      <c r="LN54">
        <v>1.047901</v>
      </c>
      <c r="LO54">
        <v>26.346139999999998</v>
      </c>
      <c r="LP54" s="1">
        <v>4.540414E-4</v>
      </c>
      <c r="LQ54">
        <v>0.103445</v>
      </c>
      <c r="LR54">
        <v>1.0479019999999999</v>
      </c>
      <c r="LS54">
        <v>20.72833</v>
      </c>
      <c r="LT54" s="1">
        <v>4.3919690000000002E-4</v>
      </c>
      <c r="LU54" s="1">
        <v>0.1001997</v>
      </c>
      <c r="LV54">
        <v>1.047914</v>
      </c>
      <c r="LW54">
        <v>18.634930000000001</v>
      </c>
      <c r="LX54" s="1">
        <v>4.2493050000000002E-4</v>
      </c>
      <c r="LY54" s="1">
        <v>9.707636E-2</v>
      </c>
      <c r="LZ54">
        <v>1.047898</v>
      </c>
      <c r="MA54">
        <v>18.877490000000002</v>
      </c>
      <c r="MB54" s="1">
        <v>4.1137109999999998E-4</v>
      </c>
      <c r="MC54" s="1">
        <v>9.4102790000000006E-2</v>
      </c>
      <c r="MD54">
        <v>1.0478989999999999</v>
      </c>
      <c r="ME54">
        <v>20.388500000000001</v>
      </c>
      <c r="MF54" s="1">
        <v>3.9839070000000001E-4</v>
      </c>
      <c r="MG54" s="1">
        <v>9.1256519999999994E-2</v>
      </c>
      <c r="MH54">
        <v>1.047903</v>
      </c>
      <c r="MI54">
        <v>21.645379999999999</v>
      </c>
      <c r="MJ54" s="1">
        <v>3.8554719999999999E-4</v>
      </c>
      <c r="MK54" s="1">
        <v>8.8437479999999999E-2</v>
      </c>
      <c r="ML54">
        <v>1.0478989999999999</v>
      </c>
      <c r="MM54">
        <v>20.707260000000002</v>
      </c>
      <c r="MN54" s="1">
        <v>3.7294969999999999E-4</v>
      </c>
      <c r="MO54" s="1">
        <v>8.5679450000000004E-2</v>
      </c>
      <c r="MP54">
        <v>1.047903</v>
      </c>
      <c r="MQ54">
        <v>19.157620000000001</v>
      </c>
      <c r="MR54" s="1">
        <v>3.6085670000000002E-4</v>
      </c>
      <c r="MS54" s="1">
        <v>8.3023550000000002E-2</v>
      </c>
      <c r="MT54">
        <v>1.0479039999999999</v>
      </c>
      <c r="MU54">
        <v>17.082280000000001</v>
      </c>
      <c r="MV54" s="1">
        <v>3.4950939999999999E-4</v>
      </c>
      <c r="MW54" s="1">
        <v>8.0534149999999999E-2</v>
      </c>
      <c r="MX54">
        <v>1.0479039999999999</v>
      </c>
      <c r="MY54">
        <v>16.801970000000001</v>
      </c>
      <c r="MZ54" s="1">
        <v>3.3858510000000001E-4</v>
      </c>
      <c r="NA54" s="1">
        <v>7.8128439999999993E-2</v>
      </c>
      <c r="NB54">
        <v>1.047901</v>
      </c>
      <c r="NC54">
        <v>17.447939999999999</v>
      </c>
      <c r="ND54" s="1">
        <v>3.277644E-4</v>
      </c>
      <c r="NE54" s="1">
        <v>7.5739909999999994E-2</v>
      </c>
      <c r="NF54">
        <v>1.0479000000000001</v>
      </c>
      <c r="NG54">
        <v>20.611730000000001</v>
      </c>
      <c r="NH54" s="1">
        <v>3.1742350000000001E-4</v>
      </c>
      <c r="NI54" s="1">
        <v>7.3453740000000003E-2</v>
      </c>
      <c r="NJ54">
        <v>1.047901</v>
      </c>
      <c r="NK54">
        <v>25.42719</v>
      </c>
      <c r="NL54" s="1">
        <v>3.0745490000000001E-4</v>
      </c>
      <c r="NM54" s="1">
        <v>7.1247710000000006E-2</v>
      </c>
      <c r="NN54">
        <v>1.0479019999999999</v>
      </c>
      <c r="NO54">
        <v>27.86957</v>
      </c>
      <c r="NP54" s="1">
        <v>2.9776610000000002E-4</v>
      </c>
      <c r="NQ54" s="1">
        <v>6.909419E-2</v>
      </c>
      <c r="NR54">
        <v>1.0479000000000001</v>
      </c>
      <c r="NS54">
        <v>26.462730000000001</v>
      </c>
      <c r="NT54" s="1">
        <v>2.885241E-4</v>
      </c>
      <c r="NU54">
        <v>6.7037949999999999E-2</v>
      </c>
      <c r="NV54">
        <v>1.047903</v>
      </c>
      <c r="NW54">
        <v>25.168610000000001</v>
      </c>
      <c r="NX54" s="1">
        <v>2.7961449999999998E-4</v>
      </c>
      <c r="NY54">
        <v>6.5053009999999994E-2</v>
      </c>
      <c r="NZ54">
        <v>1.0479000000000001</v>
      </c>
      <c r="OA54">
        <v>22.541119999999999</v>
      </c>
      <c r="OB54" s="1">
        <v>2.7078429999999998E-4</v>
      </c>
      <c r="OC54" s="1">
        <v>6.3069470000000002E-2</v>
      </c>
      <c r="OD54">
        <v>1.0479000000000001</v>
      </c>
      <c r="OE54">
        <v>20.541640000000001</v>
      </c>
      <c r="OF54" s="1">
        <v>2.6238720000000001E-4</v>
      </c>
      <c r="OG54" s="1">
        <v>6.117409E-2</v>
      </c>
      <c r="OH54">
        <v>1.0478989999999999</v>
      </c>
      <c r="OI54">
        <v>18.33812</v>
      </c>
      <c r="OJ54" s="1">
        <v>2.5443649999999998E-4</v>
      </c>
      <c r="OK54" s="1">
        <v>5.9375799999999999E-2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0.90167240000000004</v>
      </c>
      <c r="G55">
        <v>14.796379999999999</v>
      </c>
      <c r="H55" s="1">
        <v>1.5322010000000001E-5</v>
      </c>
      <c r="I55" s="1">
        <v>4.1855060000000003E-3</v>
      </c>
      <c r="J55">
        <v>0.90025029999999995</v>
      </c>
      <c r="K55">
        <v>13.9854</v>
      </c>
      <c r="L55">
        <v>11.882379999999999</v>
      </c>
      <c r="M55">
        <v>2732.9479999999999</v>
      </c>
      <c r="N55">
        <v>0.90036539999999998</v>
      </c>
      <c r="O55">
        <v>13.003640000000001</v>
      </c>
      <c r="P55">
        <v>154.07570000000001</v>
      </c>
      <c r="Q55">
        <v>42268.46</v>
      </c>
      <c r="R55">
        <v>0.9008832</v>
      </c>
      <c r="S55">
        <v>14.50315</v>
      </c>
      <c r="T55">
        <v>115.2655</v>
      </c>
      <c r="U55">
        <v>35028.980000000003</v>
      </c>
      <c r="V55">
        <v>0.90169790000000005</v>
      </c>
      <c r="W55">
        <v>16.25028</v>
      </c>
      <c r="X55">
        <v>23.23648</v>
      </c>
      <c r="Y55">
        <v>7523.2380000000003</v>
      </c>
      <c r="Z55">
        <v>0.90242230000000001</v>
      </c>
      <c r="AA55">
        <v>16.62565</v>
      </c>
      <c r="AB55">
        <v>2.4381529999999998</v>
      </c>
      <c r="AC55">
        <v>817.6558</v>
      </c>
      <c r="AD55">
        <v>0.90288990000000002</v>
      </c>
      <c r="AE55">
        <v>15.93878</v>
      </c>
      <c r="AF55">
        <v>0.21020230000000001</v>
      </c>
      <c r="AG55">
        <v>70.311070000000001</v>
      </c>
      <c r="AH55">
        <v>0.90317610000000004</v>
      </c>
      <c r="AI55">
        <v>15.155200000000001</v>
      </c>
      <c r="AJ55">
        <v>3.8307580000000001E-2</v>
      </c>
      <c r="AK55">
        <v>11.63824</v>
      </c>
      <c r="AL55">
        <v>0.9032038</v>
      </c>
      <c r="AM55">
        <v>14.172319999999999</v>
      </c>
      <c r="AN55" s="1">
        <v>2.376E-2</v>
      </c>
      <c r="AO55">
        <v>6.8076670000000004</v>
      </c>
      <c r="AP55">
        <v>0.90215160000000005</v>
      </c>
      <c r="AQ55">
        <v>14.75257</v>
      </c>
      <c r="AR55" s="1">
        <v>2.0451830000000001E-2</v>
      </c>
      <c r="AS55">
        <v>5.8055779999999997</v>
      </c>
      <c r="AT55">
        <v>0.89982119999999999</v>
      </c>
      <c r="AU55">
        <v>16.82357</v>
      </c>
      <c r="AV55" s="1">
        <v>1.9505419999999999E-2</v>
      </c>
      <c r="AW55">
        <v>5.4868300000000003</v>
      </c>
      <c r="AX55">
        <v>0.89671860000000003</v>
      </c>
      <c r="AY55">
        <v>20.1678</v>
      </c>
      <c r="AZ55" s="1">
        <v>2.4089909999999999E-2</v>
      </c>
      <c r="BA55">
        <v>6.682531</v>
      </c>
      <c r="BB55">
        <v>0.89319649999999995</v>
      </c>
      <c r="BC55">
        <v>23.25825</v>
      </c>
      <c r="BD55" s="1">
        <v>3.1524969999999999E-2</v>
      </c>
      <c r="BE55">
        <v>8.7833070000000006</v>
      </c>
      <c r="BF55">
        <v>0.88943760000000005</v>
      </c>
      <c r="BG55">
        <v>24.034649999999999</v>
      </c>
      <c r="BH55" s="1">
        <v>3.5560370000000001E-2</v>
      </c>
      <c r="BI55">
        <v>9.9911600000000007</v>
      </c>
      <c r="BJ55">
        <v>0.8860247</v>
      </c>
      <c r="BK55">
        <v>23.026420000000002</v>
      </c>
      <c r="BL55">
        <v>3.5527879999999998E-2</v>
      </c>
      <c r="BM55">
        <v>10.03285</v>
      </c>
      <c r="BN55">
        <v>0.88310999999999995</v>
      </c>
      <c r="BO55">
        <v>20.97607</v>
      </c>
      <c r="BP55" s="1">
        <v>3.3236670000000003E-2</v>
      </c>
      <c r="BQ55">
        <v>9.4081910000000004</v>
      </c>
      <c r="BR55">
        <v>0.88027350000000004</v>
      </c>
      <c r="BS55">
        <v>17.949310000000001</v>
      </c>
      <c r="BT55" s="1">
        <v>3.0001590000000002E-2</v>
      </c>
      <c r="BU55">
        <v>8.5020070000000008</v>
      </c>
      <c r="BV55">
        <v>0.87905129999999998</v>
      </c>
      <c r="BW55">
        <v>16.247679999999999</v>
      </c>
      <c r="BX55" s="1">
        <v>2.6708280000000001E-2</v>
      </c>
      <c r="BY55">
        <v>7.5533469999999996</v>
      </c>
      <c r="BZ55">
        <v>0.87973250000000003</v>
      </c>
      <c r="CA55">
        <v>15.667820000000001</v>
      </c>
      <c r="CB55" s="1">
        <v>2.3636000000000001E-2</v>
      </c>
      <c r="CC55">
        <v>6.6608080000000003</v>
      </c>
      <c r="CD55">
        <v>0.8810713</v>
      </c>
      <c r="CE55">
        <v>16.213539999999998</v>
      </c>
      <c r="CF55" s="1">
        <v>1.9787320000000001E-2</v>
      </c>
      <c r="CG55">
        <v>5.5760529999999999</v>
      </c>
      <c r="CH55">
        <v>0.88247010000000004</v>
      </c>
      <c r="CI55">
        <v>17.380400000000002</v>
      </c>
      <c r="CJ55" s="1">
        <v>1.488547E-2</v>
      </c>
      <c r="CK55">
        <v>4.2025579999999998</v>
      </c>
      <c r="CL55">
        <v>0.88360760000000005</v>
      </c>
      <c r="CM55">
        <v>17.28518</v>
      </c>
      <c r="CN55" s="1">
        <v>1.0487700000000001E-2</v>
      </c>
      <c r="CO55">
        <v>2.955768</v>
      </c>
      <c r="CP55">
        <v>0.88439559999999995</v>
      </c>
      <c r="CQ55">
        <v>16.9177</v>
      </c>
      <c r="CR55" s="1">
        <v>7.5489720000000001E-3</v>
      </c>
      <c r="CS55">
        <v>2.1160779999999999</v>
      </c>
      <c r="CT55">
        <v>0.88488579999999994</v>
      </c>
      <c r="CU55">
        <v>15.63949</v>
      </c>
      <c r="CV55" s="1">
        <v>5.8567940000000002E-3</v>
      </c>
      <c r="CW55">
        <v>1.6308879999999999</v>
      </c>
      <c r="CX55">
        <v>0.88517420000000002</v>
      </c>
      <c r="CY55">
        <v>14.42665</v>
      </c>
      <c r="CZ55" s="1">
        <v>4.9083829999999997E-3</v>
      </c>
      <c r="DA55">
        <v>1.3592850000000001</v>
      </c>
      <c r="DB55">
        <v>0.88536539999999997</v>
      </c>
      <c r="DC55">
        <v>14.767379999999999</v>
      </c>
      <c r="DD55" s="1">
        <v>4.3431219999999996E-3</v>
      </c>
      <c r="DE55">
        <v>1.1980379999999999</v>
      </c>
      <c r="DF55">
        <v>0.88545300000000005</v>
      </c>
      <c r="DG55">
        <v>17.28173</v>
      </c>
      <c r="DH55" s="1">
        <v>3.9719739999999996E-3</v>
      </c>
      <c r="DI55">
        <v>1.092625</v>
      </c>
      <c r="DJ55">
        <v>0.88553749999999998</v>
      </c>
      <c r="DK55">
        <v>22.597750000000001</v>
      </c>
      <c r="DL55" s="1">
        <v>3.698696E-3</v>
      </c>
      <c r="DM55">
        <v>1.0151699999999999</v>
      </c>
      <c r="DN55">
        <v>0.88558190000000003</v>
      </c>
      <c r="DO55">
        <v>28.85491</v>
      </c>
      <c r="DP55" s="1">
        <v>3.4796860000000001E-3</v>
      </c>
      <c r="DQ55">
        <v>0.95307569999999997</v>
      </c>
      <c r="DR55">
        <v>0.88554999999999995</v>
      </c>
      <c r="DS55">
        <v>30.680340000000001</v>
      </c>
      <c r="DT55" s="1">
        <v>3.293135E-3</v>
      </c>
      <c r="DU55">
        <v>0.90023759999999997</v>
      </c>
      <c r="DV55">
        <v>0.88561060000000003</v>
      </c>
      <c r="DW55">
        <v>29.698709999999998</v>
      </c>
      <c r="DX55" s="1">
        <v>3.1259349999999998E-3</v>
      </c>
      <c r="DY55">
        <v>0.85276220000000003</v>
      </c>
      <c r="DZ55">
        <v>0.88561270000000003</v>
      </c>
      <c r="EA55">
        <v>28.413260000000001</v>
      </c>
      <c r="EB55" s="1">
        <v>2.975316E-3</v>
      </c>
      <c r="EC55">
        <v>0.80981890000000001</v>
      </c>
      <c r="ED55">
        <v>0.88556990000000002</v>
      </c>
      <c r="EE55">
        <v>25.013559999999998</v>
      </c>
      <c r="EF55" s="1">
        <v>2.8365280000000001E-3</v>
      </c>
      <c r="EG55">
        <v>0.77017190000000002</v>
      </c>
      <c r="EH55">
        <v>0.88560740000000004</v>
      </c>
      <c r="EI55">
        <v>20.77111</v>
      </c>
      <c r="EJ55" s="1">
        <v>2.7082899999999999E-3</v>
      </c>
      <c r="EK55">
        <v>0.73354459999999999</v>
      </c>
      <c r="EL55">
        <v>0.88560910000000004</v>
      </c>
      <c r="EM55">
        <v>18.76023</v>
      </c>
      <c r="EN55" s="1">
        <v>2.5875749999999999E-3</v>
      </c>
      <c r="EO55">
        <v>0.69908959999999998</v>
      </c>
      <c r="EP55">
        <v>0.88561469999999998</v>
      </c>
      <c r="EQ55">
        <v>22.532360000000001</v>
      </c>
      <c r="ER55" s="1">
        <v>2.472573E-3</v>
      </c>
      <c r="ES55">
        <v>0.66657639999999996</v>
      </c>
      <c r="ET55">
        <v>0.88561990000000002</v>
      </c>
      <c r="EU55">
        <v>27.33286</v>
      </c>
      <c r="EV55">
        <v>2.363824E-3</v>
      </c>
      <c r="EW55">
        <v>0.63603379999999998</v>
      </c>
      <c r="EX55">
        <v>0.88560419999999995</v>
      </c>
      <c r="EY55">
        <v>28.34517</v>
      </c>
      <c r="EZ55" s="1">
        <v>2.2622879999999999E-3</v>
      </c>
      <c r="FA55">
        <v>0.607572</v>
      </c>
      <c r="FB55">
        <v>0.88561429999999997</v>
      </c>
      <c r="FC55">
        <v>27.778230000000001</v>
      </c>
      <c r="FD55" s="1">
        <v>2.1659439999999999E-3</v>
      </c>
      <c r="FE55">
        <v>0.58072869999999999</v>
      </c>
      <c r="FF55">
        <v>0.88560850000000002</v>
      </c>
      <c r="FG55">
        <v>27.047370000000001</v>
      </c>
      <c r="FH55" s="1">
        <v>2.0743609999999998E-3</v>
      </c>
      <c r="FI55">
        <v>0.55541209999999996</v>
      </c>
      <c r="FJ55">
        <v>0.88560870000000003</v>
      </c>
      <c r="FK55">
        <v>24.10192</v>
      </c>
      <c r="FL55" s="1">
        <v>1.9866570000000002E-3</v>
      </c>
      <c r="FM55">
        <v>0.53123620000000005</v>
      </c>
      <c r="FN55">
        <v>0.88561529999999999</v>
      </c>
      <c r="FO55">
        <v>20.960940000000001</v>
      </c>
      <c r="FP55" s="1">
        <v>1.9042639999999999E-3</v>
      </c>
      <c r="FQ55">
        <v>0.50865910000000003</v>
      </c>
      <c r="FR55">
        <v>0.8856058</v>
      </c>
      <c r="FS55">
        <v>19.190709999999999</v>
      </c>
      <c r="FT55" s="1">
        <v>1.8255389999999999E-3</v>
      </c>
      <c r="FU55">
        <v>0.48730980000000002</v>
      </c>
      <c r="FV55">
        <v>0.88560859999999997</v>
      </c>
      <c r="FW55">
        <v>20.210349999999998</v>
      </c>
      <c r="FX55" s="1">
        <v>1.7502469999999999E-3</v>
      </c>
      <c r="FY55">
        <v>0.4669027</v>
      </c>
      <c r="FZ55">
        <v>0.88560899999999998</v>
      </c>
      <c r="GA55">
        <v>21.412289999999999</v>
      </c>
      <c r="GB55" s="1">
        <v>1.679336E-3</v>
      </c>
      <c r="GC55">
        <v>0.447741</v>
      </c>
      <c r="GD55">
        <v>0.88561670000000003</v>
      </c>
      <c r="GE55">
        <v>22.092030000000001</v>
      </c>
      <c r="GF55" s="1">
        <v>1.6113880000000001E-3</v>
      </c>
      <c r="GG55">
        <v>0.42947770000000002</v>
      </c>
      <c r="GH55">
        <v>0.88560970000000006</v>
      </c>
      <c r="GI55">
        <v>21.343229999999998</v>
      </c>
      <c r="GJ55" s="1">
        <v>1.5477760000000001E-3</v>
      </c>
      <c r="GK55">
        <v>0.41240520000000003</v>
      </c>
      <c r="GL55">
        <v>0.88560490000000003</v>
      </c>
      <c r="GM55">
        <v>19.582080000000001</v>
      </c>
      <c r="GN55" s="1">
        <v>1.4875279999999999E-3</v>
      </c>
      <c r="GO55">
        <v>0.39627449999999997</v>
      </c>
      <c r="GP55">
        <v>0.88560989999999995</v>
      </c>
      <c r="GQ55">
        <v>17.14096</v>
      </c>
      <c r="GR55" s="1">
        <v>1.4297960000000001E-3</v>
      </c>
      <c r="GS55">
        <v>0.38081720000000002</v>
      </c>
      <c r="GT55">
        <v>0.88560470000000002</v>
      </c>
      <c r="GU55">
        <v>17.354690000000002</v>
      </c>
      <c r="GV55" s="1">
        <v>1.375125E-3</v>
      </c>
      <c r="GW55">
        <v>0.36620910000000001</v>
      </c>
      <c r="GX55">
        <v>0.88560760000000005</v>
      </c>
      <c r="GY55">
        <v>19.287710000000001</v>
      </c>
      <c r="GZ55" s="1">
        <v>1.3216059999999999E-3</v>
      </c>
      <c r="HA55">
        <v>0.35196110000000003</v>
      </c>
      <c r="HB55">
        <v>0.88560380000000005</v>
      </c>
      <c r="HC55">
        <v>22.921569999999999</v>
      </c>
      <c r="HD55" s="1">
        <v>1.2718339999999999E-3</v>
      </c>
      <c r="HE55">
        <v>0.33863700000000002</v>
      </c>
      <c r="HF55">
        <v>0.88561190000000001</v>
      </c>
      <c r="HG55">
        <v>26.56005</v>
      </c>
      <c r="HH55" s="1">
        <v>1.2246749999999999E-3</v>
      </c>
      <c r="HI55">
        <v>0.32607160000000002</v>
      </c>
      <c r="HJ55">
        <v>0.88560859999999997</v>
      </c>
      <c r="HK55">
        <v>27.00779</v>
      </c>
      <c r="HL55" s="1">
        <v>1.1790279999999999E-3</v>
      </c>
      <c r="HM55">
        <v>0.31391659999999999</v>
      </c>
      <c r="HN55">
        <v>0.88561500000000004</v>
      </c>
      <c r="HO55">
        <v>26.23676</v>
      </c>
      <c r="HP55" s="1">
        <v>1.1354030000000001E-3</v>
      </c>
      <c r="HQ55">
        <v>0.30228670000000002</v>
      </c>
      <c r="HR55">
        <v>0.88561699999999999</v>
      </c>
      <c r="HS55">
        <v>24.02244</v>
      </c>
      <c r="HT55" s="1">
        <v>1.093442E-3</v>
      </c>
      <c r="HU55">
        <v>0.2911088</v>
      </c>
      <c r="HV55">
        <v>0.88560720000000004</v>
      </c>
      <c r="HW55">
        <v>20.809159999999999</v>
      </c>
      <c r="HX55" s="1">
        <v>1.053544E-3</v>
      </c>
      <c r="HY55">
        <v>0.28048800000000002</v>
      </c>
      <c r="HZ55">
        <v>0.88560839999999996</v>
      </c>
      <c r="IA55">
        <v>20.076730000000001</v>
      </c>
      <c r="IB55" s="1">
        <v>1.015962E-3</v>
      </c>
      <c r="IC55">
        <v>0.27047480000000002</v>
      </c>
      <c r="ID55">
        <v>0.88561559999999995</v>
      </c>
      <c r="IE55">
        <v>23.903300000000002</v>
      </c>
      <c r="IF55" s="1">
        <v>9.8040150000000006E-4</v>
      </c>
      <c r="IG55">
        <v>0.2609937</v>
      </c>
      <c r="IH55">
        <v>0.88560589999999995</v>
      </c>
      <c r="II55">
        <v>30.389810000000001</v>
      </c>
      <c r="IJ55" s="1">
        <v>9.4509379999999999E-4</v>
      </c>
      <c r="IK55">
        <v>0.25161899999999998</v>
      </c>
      <c r="IL55">
        <v>0.88560689999999997</v>
      </c>
      <c r="IM55">
        <v>34.57414</v>
      </c>
      <c r="IN55" s="1">
        <v>9.1114970000000001E-4</v>
      </c>
      <c r="IO55">
        <v>0.24255090000000001</v>
      </c>
      <c r="IP55">
        <v>0.88561369999999995</v>
      </c>
      <c r="IQ55">
        <v>35.32949</v>
      </c>
      <c r="IR55" s="1">
        <v>8.794365E-4</v>
      </c>
      <c r="IS55">
        <v>0.2341123</v>
      </c>
      <c r="IT55">
        <v>0.88560830000000001</v>
      </c>
      <c r="IU55">
        <v>34.48028</v>
      </c>
      <c r="IV55" s="1">
        <v>8.4929220000000004E-4</v>
      </c>
      <c r="IW55">
        <v>0.22606979999999999</v>
      </c>
      <c r="IX55">
        <v>0.88560819999999996</v>
      </c>
      <c r="IY55">
        <v>31.372879999999999</v>
      </c>
      <c r="IZ55" s="1">
        <v>8.2014510000000002E-4</v>
      </c>
      <c r="JA55">
        <v>0.21831539999999999</v>
      </c>
      <c r="JB55">
        <v>0.88561820000000002</v>
      </c>
      <c r="JC55">
        <v>25.474240000000002</v>
      </c>
      <c r="JD55" s="1">
        <v>7.9236240000000004E-4</v>
      </c>
      <c r="JE55">
        <v>0.2109251</v>
      </c>
      <c r="JF55">
        <v>0.88560700000000003</v>
      </c>
      <c r="JG55">
        <v>21.322310000000002</v>
      </c>
      <c r="JH55" s="1">
        <v>7.657238E-4</v>
      </c>
      <c r="JI55">
        <v>0.20382120000000001</v>
      </c>
      <c r="JJ55">
        <v>0.88560709999999998</v>
      </c>
      <c r="JK55">
        <v>19.37838</v>
      </c>
      <c r="JL55" s="1">
        <v>7.3960859999999998E-4</v>
      </c>
      <c r="JM55">
        <v>0.19698379999999999</v>
      </c>
      <c r="JN55">
        <v>0.88560470000000002</v>
      </c>
      <c r="JO55">
        <v>18.400880000000001</v>
      </c>
      <c r="JP55" s="1">
        <v>7.1318800000000002E-4</v>
      </c>
      <c r="JQ55">
        <v>0.19043840000000001</v>
      </c>
      <c r="JR55">
        <v>0.8856098</v>
      </c>
      <c r="JS55">
        <v>18.761299999999999</v>
      </c>
      <c r="JT55" s="1">
        <v>6.8795659999999997E-4</v>
      </c>
      <c r="JU55">
        <v>0.18415860000000001</v>
      </c>
      <c r="JV55">
        <v>0.8856077</v>
      </c>
      <c r="JW55">
        <v>19.313510000000001</v>
      </c>
      <c r="JX55" s="1">
        <v>6.638503E-4</v>
      </c>
      <c r="JY55">
        <v>0.17813280000000001</v>
      </c>
      <c r="JZ55">
        <v>0.88560369999999999</v>
      </c>
      <c r="KA55">
        <v>18.450610000000001</v>
      </c>
      <c r="KB55" s="1">
        <v>6.4085559999999995E-4</v>
      </c>
      <c r="KC55">
        <v>0.17234459999999999</v>
      </c>
      <c r="KD55">
        <v>0.88560629999999996</v>
      </c>
      <c r="KE55">
        <v>16.424299999999999</v>
      </c>
      <c r="KF55" s="1">
        <v>6.1869629999999995E-4</v>
      </c>
      <c r="KG55">
        <v>0.1667438</v>
      </c>
      <c r="KH55">
        <v>0.88560479999999997</v>
      </c>
      <c r="KI55">
        <v>14.5875</v>
      </c>
      <c r="KJ55" s="1">
        <v>5.9739929999999997E-4</v>
      </c>
      <c r="KK55">
        <v>0.16132659999999999</v>
      </c>
      <c r="KL55">
        <v>0.88560819999999996</v>
      </c>
      <c r="KM55">
        <v>15.87177</v>
      </c>
      <c r="KN55" s="1">
        <v>5.7711899999999996E-4</v>
      </c>
      <c r="KO55">
        <v>0.1561487</v>
      </c>
      <c r="KP55">
        <v>0.88561639999999997</v>
      </c>
      <c r="KQ55">
        <v>21.809909999999999</v>
      </c>
      <c r="KR55" s="1">
        <v>5.575733E-4</v>
      </c>
      <c r="KS55">
        <v>0.1511468</v>
      </c>
      <c r="KT55">
        <v>0.88561540000000005</v>
      </c>
      <c r="KU55">
        <v>30.135370000000002</v>
      </c>
      <c r="KV55" s="1">
        <v>5.3876029999999999E-4</v>
      </c>
      <c r="KW55">
        <v>0.1463062</v>
      </c>
      <c r="KX55">
        <v>0.88560740000000004</v>
      </c>
      <c r="KY55">
        <v>35.346409999999999</v>
      </c>
      <c r="KZ55" s="1">
        <v>5.2084709999999999E-4</v>
      </c>
      <c r="LA55">
        <v>0.1416848</v>
      </c>
      <c r="LB55">
        <v>0.885602</v>
      </c>
      <c r="LC55">
        <v>35.987850000000002</v>
      </c>
      <c r="LD55" s="1">
        <v>5.0353129999999998E-4</v>
      </c>
      <c r="LE55">
        <v>0.13719310000000001</v>
      </c>
      <c r="LF55">
        <v>0.88560669999999997</v>
      </c>
      <c r="LG55">
        <v>35.219670000000001</v>
      </c>
      <c r="LH55" s="1">
        <v>4.8680899999999999E-4</v>
      </c>
      <c r="LI55">
        <v>0.13284899999999999</v>
      </c>
      <c r="LJ55">
        <v>0.88561500000000004</v>
      </c>
      <c r="LK55">
        <v>32.805599999999998</v>
      </c>
      <c r="LL55" s="1">
        <v>4.7080290000000002E-4</v>
      </c>
      <c r="LM55">
        <v>0.12867219999999999</v>
      </c>
      <c r="LN55">
        <v>0.88560779999999995</v>
      </c>
      <c r="LO55">
        <v>26.985099999999999</v>
      </c>
      <c r="LP55" s="1">
        <v>4.5524680000000003E-4</v>
      </c>
      <c r="LQ55">
        <v>0.1246061</v>
      </c>
      <c r="LR55">
        <v>0.88561440000000002</v>
      </c>
      <c r="LS55">
        <v>21.370149999999999</v>
      </c>
      <c r="LT55" s="1">
        <v>4.4035839999999999E-4</v>
      </c>
      <c r="LU55">
        <v>0.1206977</v>
      </c>
      <c r="LV55">
        <v>0.88560899999999998</v>
      </c>
      <c r="LW55">
        <v>19.057009999999998</v>
      </c>
      <c r="LX55" s="1">
        <v>4.260426E-4</v>
      </c>
      <c r="LY55">
        <v>0.11693050000000001</v>
      </c>
      <c r="LZ55">
        <v>0.88560589999999995</v>
      </c>
      <c r="MA55">
        <v>19.05076</v>
      </c>
      <c r="MB55" s="1">
        <v>4.1242399999999999E-4</v>
      </c>
      <c r="MC55">
        <v>0.1133403</v>
      </c>
      <c r="MD55">
        <v>0.88560559999999999</v>
      </c>
      <c r="ME55">
        <v>20.44801</v>
      </c>
      <c r="MF55" s="1">
        <v>3.9941519999999998E-4</v>
      </c>
      <c r="MG55">
        <v>0.10991289999999999</v>
      </c>
      <c r="MH55">
        <v>0.88560899999999998</v>
      </c>
      <c r="MI55">
        <v>21.657530000000001</v>
      </c>
      <c r="MJ55" s="1">
        <v>3.8655930000000002E-4</v>
      </c>
      <c r="MK55">
        <v>0.10652449999999999</v>
      </c>
      <c r="ML55">
        <v>0.8855999</v>
      </c>
      <c r="MM55">
        <v>20.770620000000001</v>
      </c>
      <c r="MN55" s="1">
        <v>3.7393129999999998E-4</v>
      </c>
      <c r="MO55">
        <v>0.1032039</v>
      </c>
      <c r="MP55">
        <v>0.88560839999999996</v>
      </c>
      <c r="MQ55">
        <v>19.315650000000002</v>
      </c>
      <c r="MR55" s="1">
        <v>3.6178460000000002E-4</v>
      </c>
      <c r="MS55" s="1">
        <v>9.9998420000000005E-2</v>
      </c>
      <c r="MT55">
        <v>0.88560910000000004</v>
      </c>
      <c r="MU55">
        <v>17.299019999999999</v>
      </c>
      <c r="MV55" s="1">
        <v>3.503868E-4</v>
      </c>
      <c r="MW55" s="1">
        <v>9.699228E-2</v>
      </c>
      <c r="MX55">
        <v>0.88561009999999996</v>
      </c>
      <c r="MY55">
        <v>17.043420000000001</v>
      </c>
      <c r="MZ55" s="1">
        <v>3.394464E-4</v>
      </c>
      <c r="NA55" s="1">
        <v>9.4097799999999995E-2</v>
      </c>
      <c r="NB55">
        <v>0.88560720000000004</v>
      </c>
      <c r="NC55">
        <v>17.67361</v>
      </c>
      <c r="ND55" s="1">
        <v>3.2860860000000002E-4</v>
      </c>
      <c r="NE55" s="1">
        <v>9.1225269999999997E-2</v>
      </c>
      <c r="NF55">
        <v>0.88560749999999999</v>
      </c>
      <c r="NG55">
        <v>20.747879999999999</v>
      </c>
      <c r="NH55" s="1">
        <v>3.1822620000000003E-4</v>
      </c>
      <c r="NI55" s="1">
        <v>8.8466699999999995E-2</v>
      </c>
      <c r="NJ55">
        <v>0.88560649999999996</v>
      </c>
      <c r="NK55">
        <v>25.54111</v>
      </c>
      <c r="NL55" s="1">
        <v>3.0823519999999998E-4</v>
      </c>
      <c r="NM55" s="1">
        <v>8.5812429999999995E-2</v>
      </c>
      <c r="NN55">
        <v>0.88560830000000001</v>
      </c>
      <c r="NO55">
        <v>27.941680000000002</v>
      </c>
      <c r="NP55" s="1">
        <v>2.985245E-4</v>
      </c>
      <c r="NQ55" s="1">
        <v>8.3218009999999995E-2</v>
      </c>
      <c r="NR55">
        <v>0.88560519999999998</v>
      </c>
      <c r="NS55">
        <v>26.516860000000001</v>
      </c>
      <c r="NT55" s="1">
        <v>2.8923890000000002E-4</v>
      </c>
      <c r="NU55" s="1">
        <v>8.0734609999999998E-2</v>
      </c>
      <c r="NV55">
        <v>0.88560870000000003</v>
      </c>
      <c r="NW55">
        <v>25.274329999999999</v>
      </c>
      <c r="NX55" s="1">
        <v>2.8032479999999998E-4</v>
      </c>
      <c r="NY55" s="1">
        <v>7.8349189999999999E-2</v>
      </c>
      <c r="NZ55">
        <v>0.88560760000000005</v>
      </c>
      <c r="OA55">
        <v>22.830770000000001</v>
      </c>
      <c r="OB55" s="1">
        <v>2.7147739999999998E-4</v>
      </c>
      <c r="OC55" s="1">
        <v>7.5962979999999999E-2</v>
      </c>
      <c r="OD55">
        <v>0.88560729999999999</v>
      </c>
      <c r="OE55">
        <v>20.976990000000001</v>
      </c>
      <c r="OF55" s="1">
        <v>2.6304559999999999E-4</v>
      </c>
      <c r="OG55" s="1">
        <v>7.3675740000000003E-2</v>
      </c>
      <c r="OH55">
        <v>0.88560620000000001</v>
      </c>
      <c r="OI55">
        <v>18.691269999999999</v>
      </c>
      <c r="OJ55" s="1">
        <v>2.550645E-4</v>
      </c>
      <c r="OK55" s="1">
        <v>7.1506219999999995E-2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0.6977236</v>
      </c>
      <c r="G56">
        <v>15.00057</v>
      </c>
      <c r="H56" s="1">
        <v>3.2872590000000002E-6</v>
      </c>
      <c r="I56" s="1">
        <v>1.1840729999999999E-3</v>
      </c>
      <c r="J56">
        <v>0.69814779999999999</v>
      </c>
      <c r="K56">
        <v>14.20279</v>
      </c>
      <c r="L56">
        <v>7.3117340000000004</v>
      </c>
      <c r="M56">
        <v>2014.8820000000001</v>
      </c>
      <c r="N56">
        <v>0.69952550000000002</v>
      </c>
      <c r="O56">
        <v>13.14668</v>
      </c>
      <c r="P56">
        <v>139.25030000000001</v>
      </c>
      <c r="Q56">
        <v>46185.4</v>
      </c>
      <c r="R56">
        <v>0.70096760000000002</v>
      </c>
      <c r="S56">
        <v>14.51581</v>
      </c>
      <c r="T56">
        <v>127.9228</v>
      </c>
      <c r="U56">
        <v>47749.68</v>
      </c>
      <c r="V56">
        <v>0.70227859999999998</v>
      </c>
      <c r="W56">
        <v>16.277190000000001</v>
      </c>
      <c r="X56">
        <v>29.299289999999999</v>
      </c>
      <c r="Y56">
        <v>11821.1</v>
      </c>
      <c r="Z56">
        <v>0.70329549999999996</v>
      </c>
      <c r="AA56">
        <v>16.656389999999998</v>
      </c>
      <c r="AB56">
        <v>3.3184459999999998</v>
      </c>
      <c r="AC56">
        <v>1403.921</v>
      </c>
      <c r="AD56">
        <v>0.70392259999999995</v>
      </c>
      <c r="AE56">
        <v>15.98202</v>
      </c>
      <c r="AF56">
        <v>0.28761959999999998</v>
      </c>
      <c r="AG56">
        <v>122.8514</v>
      </c>
      <c r="AH56">
        <v>0.70431410000000005</v>
      </c>
      <c r="AI56">
        <v>15.228960000000001</v>
      </c>
      <c r="AJ56" s="1">
        <v>4.4110150000000001E-2</v>
      </c>
      <c r="AK56">
        <v>17.090800000000002</v>
      </c>
      <c r="AL56">
        <v>0.70443800000000001</v>
      </c>
      <c r="AM56">
        <v>14.32274</v>
      </c>
      <c r="AN56" s="1">
        <v>2.445052E-2</v>
      </c>
      <c r="AO56">
        <v>8.7119090000000003</v>
      </c>
      <c r="AP56">
        <v>0.70388320000000004</v>
      </c>
      <c r="AQ56">
        <v>14.92501</v>
      </c>
      <c r="AR56" s="1">
        <v>2.071636E-2</v>
      </c>
      <c r="AS56">
        <v>7.2805600000000004</v>
      </c>
      <c r="AT56">
        <v>0.70262150000000001</v>
      </c>
      <c r="AU56">
        <v>16.9527</v>
      </c>
      <c r="AV56" s="1">
        <v>1.9434380000000001E-2</v>
      </c>
      <c r="AW56">
        <v>6.7734550000000002</v>
      </c>
      <c r="AX56">
        <v>0.70118709999999995</v>
      </c>
      <c r="AY56">
        <v>20.245609999999999</v>
      </c>
      <c r="AZ56" s="1">
        <v>2.3349580000000002E-2</v>
      </c>
      <c r="BA56">
        <v>8.0008130000000008</v>
      </c>
      <c r="BB56">
        <v>0.69979199999999997</v>
      </c>
      <c r="BC56">
        <v>23.269079999999999</v>
      </c>
      <c r="BD56" s="1">
        <v>3.0795920000000001E-2</v>
      </c>
      <c r="BE56">
        <v>10.583550000000001</v>
      </c>
      <c r="BF56">
        <v>0.6985768</v>
      </c>
      <c r="BG56">
        <v>24.059100000000001</v>
      </c>
      <c r="BH56">
        <v>3.5303979999999999E-2</v>
      </c>
      <c r="BI56">
        <v>12.252219999999999</v>
      </c>
      <c r="BJ56">
        <v>0.69788240000000001</v>
      </c>
      <c r="BK56">
        <v>23.132850000000001</v>
      </c>
      <c r="BL56" s="1">
        <v>3.564548E-2</v>
      </c>
      <c r="BM56">
        <v>12.45186</v>
      </c>
      <c r="BN56">
        <v>0.69705450000000002</v>
      </c>
      <c r="BO56">
        <v>21.225560000000002</v>
      </c>
      <c r="BP56" s="1">
        <v>3.352658E-2</v>
      </c>
      <c r="BQ56">
        <v>11.75479</v>
      </c>
      <c r="BR56">
        <v>0.69650679999999998</v>
      </c>
      <c r="BS56">
        <v>18.308219999999999</v>
      </c>
      <c r="BT56">
        <v>3.0360270000000002E-2</v>
      </c>
      <c r="BU56">
        <v>10.66719</v>
      </c>
      <c r="BV56">
        <v>0.69761660000000003</v>
      </c>
      <c r="BW56">
        <v>16.590820000000001</v>
      </c>
      <c r="BX56" s="1">
        <v>2.7049259999999999E-2</v>
      </c>
      <c r="BY56">
        <v>9.4884970000000006</v>
      </c>
      <c r="BZ56">
        <v>0.70031010000000005</v>
      </c>
      <c r="CA56">
        <v>15.910119999999999</v>
      </c>
      <c r="CB56" s="1">
        <v>2.3983259999999999E-2</v>
      </c>
      <c r="CC56">
        <v>8.3891109999999998</v>
      </c>
      <c r="CD56">
        <v>0.7031212</v>
      </c>
      <c r="CE56">
        <v>16.28492</v>
      </c>
      <c r="CF56" s="1">
        <v>2.026507E-2</v>
      </c>
      <c r="CG56">
        <v>7.0954259999999998</v>
      </c>
      <c r="CH56">
        <v>0.70549700000000004</v>
      </c>
      <c r="CI56">
        <v>17.370619999999999</v>
      </c>
      <c r="CJ56" s="1">
        <v>1.5423340000000001E-2</v>
      </c>
      <c r="CK56">
        <v>5.4199760000000001</v>
      </c>
      <c r="CL56">
        <v>0.70727709999999999</v>
      </c>
      <c r="CM56">
        <v>17.28867</v>
      </c>
      <c r="CN56" s="1">
        <v>1.0906010000000001E-2</v>
      </c>
      <c r="CO56">
        <v>3.8314970000000002</v>
      </c>
      <c r="CP56">
        <v>0.70841129999999997</v>
      </c>
      <c r="CQ56">
        <v>16.97767</v>
      </c>
      <c r="CR56" s="1">
        <v>7.805551E-3</v>
      </c>
      <c r="CS56">
        <v>2.7280000000000002</v>
      </c>
      <c r="CT56">
        <v>0.70912940000000002</v>
      </c>
      <c r="CU56">
        <v>15.77905</v>
      </c>
      <c r="CV56" s="1">
        <v>6.000689E-3</v>
      </c>
      <c r="CW56">
        <v>2.0818430000000001</v>
      </c>
      <c r="CX56">
        <v>0.70954050000000002</v>
      </c>
      <c r="CY56">
        <v>14.60229</v>
      </c>
      <c r="CZ56" s="1">
        <v>4.990464E-3</v>
      </c>
      <c r="DA56">
        <v>1.720229</v>
      </c>
      <c r="DB56">
        <v>0.70980480000000001</v>
      </c>
      <c r="DC56">
        <v>14.948040000000001</v>
      </c>
      <c r="DD56" s="1">
        <v>4.3940790000000004E-3</v>
      </c>
      <c r="DE56">
        <v>1.507749</v>
      </c>
      <c r="DF56">
        <v>0.70989970000000002</v>
      </c>
      <c r="DG56">
        <v>17.431730000000002</v>
      </c>
      <c r="DH56" s="1">
        <v>4.0070540000000003E-3</v>
      </c>
      <c r="DI56">
        <v>1.3705700000000001</v>
      </c>
      <c r="DJ56">
        <v>0.70999869999999998</v>
      </c>
      <c r="DK56">
        <v>22.742940000000001</v>
      </c>
      <c r="DL56" s="1">
        <v>3.725856E-3</v>
      </c>
      <c r="DM56">
        <v>1.2712760000000001</v>
      </c>
      <c r="DN56">
        <v>0.71004590000000001</v>
      </c>
      <c r="DO56">
        <v>29.022790000000001</v>
      </c>
      <c r="DP56" s="1">
        <v>3.5020419999999999E-3</v>
      </c>
      <c r="DQ56">
        <v>1.192285</v>
      </c>
      <c r="DR56">
        <v>0.7100419</v>
      </c>
      <c r="DS56">
        <v>30.787400000000002</v>
      </c>
      <c r="DT56" s="1">
        <v>3.3127930000000001E-3</v>
      </c>
      <c r="DU56">
        <v>1.1255869999999999</v>
      </c>
      <c r="DV56">
        <v>0.71007160000000002</v>
      </c>
      <c r="DW56">
        <v>29.737469999999998</v>
      </c>
      <c r="DX56" s="1">
        <v>3.1436979999999999E-3</v>
      </c>
      <c r="DY56">
        <v>1.0659080000000001</v>
      </c>
      <c r="DZ56">
        <v>0.71005949999999995</v>
      </c>
      <c r="EA56">
        <v>28.577120000000001</v>
      </c>
      <c r="EB56" s="1">
        <v>2.991662E-3</v>
      </c>
      <c r="EC56">
        <v>1.012003</v>
      </c>
      <c r="ED56">
        <v>0.7100976</v>
      </c>
      <c r="EE56">
        <v>25.47758</v>
      </c>
      <c r="EF56" s="1">
        <v>2.8515699999999999E-3</v>
      </c>
      <c r="EG56">
        <v>0.96224100000000001</v>
      </c>
      <c r="EH56">
        <v>0.71009460000000002</v>
      </c>
      <c r="EI56">
        <v>21.411960000000001</v>
      </c>
      <c r="EJ56" s="1">
        <v>2.7223780000000001E-3</v>
      </c>
      <c r="EK56">
        <v>0.91639760000000003</v>
      </c>
      <c r="EL56">
        <v>0.71009670000000003</v>
      </c>
      <c r="EM56">
        <v>19.254429999999999</v>
      </c>
      <c r="EN56" s="1">
        <v>2.6008590000000001E-3</v>
      </c>
      <c r="EO56">
        <v>0.87329159999999995</v>
      </c>
      <c r="EP56">
        <v>0.71010090000000003</v>
      </c>
      <c r="EQ56">
        <v>22.77562</v>
      </c>
      <c r="ER56" s="1">
        <v>2.485222E-3</v>
      </c>
      <c r="ES56">
        <v>0.83265160000000005</v>
      </c>
      <c r="ET56">
        <v>0.71010300000000004</v>
      </c>
      <c r="EU56">
        <v>27.523309999999999</v>
      </c>
      <c r="EV56" s="1">
        <v>2.3755460000000001E-3</v>
      </c>
      <c r="EW56">
        <v>0.79437270000000004</v>
      </c>
      <c r="EX56">
        <v>0.71010019999999996</v>
      </c>
      <c r="EY56">
        <v>28.41451</v>
      </c>
      <c r="EZ56" s="1">
        <v>2.2733710000000002E-3</v>
      </c>
      <c r="FA56">
        <v>0.75876250000000001</v>
      </c>
      <c r="FB56">
        <v>0.7100997</v>
      </c>
      <c r="FC56">
        <v>27.747450000000001</v>
      </c>
      <c r="FD56" s="1">
        <v>2.176341E-3</v>
      </c>
      <c r="FE56">
        <v>0.72517169999999997</v>
      </c>
      <c r="FF56">
        <v>0.71009619999999996</v>
      </c>
      <c r="FG56">
        <v>27.160609999999998</v>
      </c>
      <c r="FH56" s="1">
        <v>2.0843089999999999E-3</v>
      </c>
      <c r="FI56">
        <v>0.69354729999999998</v>
      </c>
      <c r="FJ56">
        <v>0.71009679999999997</v>
      </c>
      <c r="FK56">
        <v>24.547260000000001</v>
      </c>
      <c r="FL56" s="1">
        <v>1.9960949999999998E-3</v>
      </c>
      <c r="FM56">
        <v>0.66333249999999999</v>
      </c>
      <c r="FN56">
        <v>0.71010019999999996</v>
      </c>
      <c r="FO56">
        <v>21.586179999999999</v>
      </c>
      <c r="FP56" s="1">
        <v>1.9130239999999999E-3</v>
      </c>
      <c r="FQ56">
        <v>0.63504859999999996</v>
      </c>
      <c r="FR56">
        <v>0.71009520000000004</v>
      </c>
      <c r="FS56">
        <v>19.678280000000001</v>
      </c>
      <c r="FT56" s="1">
        <v>1.8339719999999999E-3</v>
      </c>
      <c r="FU56">
        <v>0.60838709999999996</v>
      </c>
      <c r="FV56">
        <v>0.71006340000000001</v>
      </c>
      <c r="FW56">
        <v>20.425909999999998</v>
      </c>
      <c r="FX56" s="1">
        <v>1.7581680000000001E-3</v>
      </c>
      <c r="FY56">
        <v>0.58285980000000004</v>
      </c>
      <c r="FZ56">
        <v>0.71009800000000001</v>
      </c>
      <c r="GA56">
        <v>21.481310000000001</v>
      </c>
      <c r="GB56" s="1">
        <v>1.686856E-3</v>
      </c>
      <c r="GC56">
        <v>0.55890519999999999</v>
      </c>
      <c r="GD56">
        <v>0.71010079999999998</v>
      </c>
      <c r="GE56">
        <v>22.093060000000001</v>
      </c>
      <c r="GF56" s="1">
        <v>1.618546E-3</v>
      </c>
      <c r="GG56">
        <v>0.53609030000000002</v>
      </c>
      <c r="GH56">
        <v>0.71009719999999998</v>
      </c>
      <c r="GI56">
        <v>21.428249999999998</v>
      </c>
      <c r="GJ56" s="1">
        <v>1.5543969999999999E-3</v>
      </c>
      <c r="GK56">
        <v>0.51468899999999995</v>
      </c>
      <c r="GL56">
        <v>0.71009480000000003</v>
      </c>
      <c r="GM56">
        <v>19.795590000000001</v>
      </c>
      <c r="GN56" s="1">
        <v>1.4939230000000001E-3</v>
      </c>
      <c r="GO56">
        <v>0.494562</v>
      </c>
      <c r="GP56">
        <v>0.71009739999999999</v>
      </c>
      <c r="GQ56">
        <v>17.446470000000001</v>
      </c>
      <c r="GR56" s="1">
        <v>1.435838E-3</v>
      </c>
      <c r="GS56">
        <v>0.47523949999999998</v>
      </c>
      <c r="GT56">
        <v>0.71009140000000004</v>
      </c>
      <c r="GU56">
        <v>17.646409999999999</v>
      </c>
      <c r="GV56" s="1">
        <v>1.38093E-3</v>
      </c>
      <c r="GW56">
        <v>0.4569975</v>
      </c>
      <c r="GX56">
        <v>0.71009710000000004</v>
      </c>
      <c r="GY56">
        <v>19.52852</v>
      </c>
      <c r="GZ56" s="1">
        <v>1.3272119999999999E-3</v>
      </c>
      <c r="HA56">
        <v>0.43923469999999998</v>
      </c>
      <c r="HB56">
        <v>0.71008740000000004</v>
      </c>
      <c r="HC56">
        <v>23.04954</v>
      </c>
      <c r="HD56" s="1">
        <v>1.2769979999999999E-3</v>
      </c>
      <c r="HE56">
        <v>0.4225256</v>
      </c>
      <c r="HF56">
        <v>0.71009670000000003</v>
      </c>
      <c r="HG56">
        <v>26.621639999999999</v>
      </c>
      <c r="HH56" s="1">
        <v>1.229651E-3</v>
      </c>
      <c r="HI56">
        <v>0.4068427</v>
      </c>
      <c r="HJ56">
        <v>0.71009610000000001</v>
      </c>
      <c r="HK56">
        <v>27.034189999999999</v>
      </c>
      <c r="HL56" s="1">
        <v>1.183822E-3</v>
      </c>
      <c r="HM56">
        <v>0.39167970000000002</v>
      </c>
      <c r="HN56">
        <v>0.71010070000000003</v>
      </c>
      <c r="HO56">
        <v>26.32854</v>
      </c>
      <c r="HP56" s="1">
        <v>1.1400010000000001E-3</v>
      </c>
      <c r="HQ56">
        <v>0.37716090000000002</v>
      </c>
      <c r="HR56">
        <v>0.71010169999999995</v>
      </c>
      <c r="HS56">
        <v>24.303999999999998</v>
      </c>
      <c r="HT56" s="1">
        <v>1.0978520000000001E-3</v>
      </c>
      <c r="HU56">
        <v>0.36321049999999999</v>
      </c>
      <c r="HV56">
        <v>0.71009580000000005</v>
      </c>
      <c r="HW56">
        <v>21.246700000000001</v>
      </c>
      <c r="HX56" s="1">
        <v>1.057702E-3</v>
      </c>
      <c r="HY56">
        <v>0.34992620000000002</v>
      </c>
      <c r="HZ56">
        <v>0.71009610000000001</v>
      </c>
      <c r="IA56">
        <v>20.559239999999999</v>
      </c>
      <c r="IB56" s="1">
        <v>1.019879E-3</v>
      </c>
      <c r="IC56">
        <v>0.33740209999999998</v>
      </c>
      <c r="ID56">
        <v>0.71010150000000005</v>
      </c>
      <c r="IE56">
        <v>24.287089999999999</v>
      </c>
      <c r="IF56" s="1">
        <v>9.8417550000000006E-4</v>
      </c>
      <c r="IG56">
        <v>0.32556679999999999</v>
      </c>
      <c r="IH56">
        <v>0.71009500000000003</v>
      </c>
      <c r="II56">
        <v>30.646260000000002</v>
      </c>
      <c r="IJ56" s="1">
        <v>9.4885049999999995E-4</v>
      </c>
      <c r="IK56">
        <v>0.31391619999999998</v>
      </c>
      <c r="IL56">
        <v>0.71009650000000002</v>
      </c>
      <c r="IM56">
        <v>34.711730000000003</v>
      </c>
      <c r="IN56" s="1">
        <v>9.1467679999999996E-4</v>
      </c>
      <c r="IO56">
        <v>0.30257420000000002</v>
      </c>
      <c r="IP56">
        <v>0.71009929999999999</v>
      </c>
      <c r="IQ56">
        <v>35.32611</v>
      </c>
      <c r="IR56" s="1">
        <v>8.8275319999999997E-4</v>
      </c>
      <c r="IS56">
        <v>0.29201300000000002</v>
      </c>
      <c r="IT56">
        <v>0.7100959</v>
      </c>
      <c r="IU56">
        <v>34.557270000000003</v>
      </c>
      <c r="IV56" s="1">
        <v>8.5247399999999998E-4</v>
      </c>
      <c r="IW56">
        <v>0.28197359999999999</v>
      </c>
      <c r="IX56">
        <v>0.71009489999999997</v>
      </c>
      <c r="IY56">
        <v>31.804829999999999</v>
      </c>
      <c r="IZ56" s="1">
        <v>8.2321140000000004E-4</v>
      </c>
      <c r="JA56">
        <v>0.27229930000000002</v>
      </c>
      <c r="JB56">
        <v>0.71009540000000004</v>
      </c>
      <c r="JC56">
        <v>26.213190000000001</v>
      </c>
      <c r="JD56" s="1">
        <v>7.9526520000000004E-4</v>
      </c>
      <c r="JE56">
        <v>0.26306109999999999</v>
      </c>
      <c r="JF56">
        <v>0.71009560000000005</v>
      </c>
      <c r="JG56">
        <v>22.04569</v>
      </c>
      <c r="JH56" s="1">
        <v>7.6853640000000003E-4</v>
      </c>
      <c r="JI56">
        <v>0.25420280000000001</v>
      </c>
      <c r="JJ56">
        <v>0.71009580000000005</v>
      </c>
      <c r="JK56">
        <v>19.865880000000001</v>
      </c>
      <c r="JL56" s="1">
        <v>7.4229459999999999E-4</v>
      </c>
      <c r="JM56">
        <v>0.24566499999999999</v>
      </c>
      <c r="JN56">
        <v>0.71009100000000003</v>
      </c>
      <c r="JO56">
        <v>18.61957</v>
      </c>
      <c r="JP56" s="1">
        <v>7.1577520000000005E-4</v>
      </c>
      <c r="JQ56">
        <v>0.23749890000000001</v>
      </c>
      <c r="JR56">
        <v>0.71009719999999998</v>
      </c>
      <c r="JS56">
        <v>18.743500000000001</v>
      </c>
      <c r="JT56" s="1">
        <v>6.9041570000000002E-4</v>
      </c>
      <c r="JU56">
        <v>0.22965469999999999</v>
      </c>
      <c r="JV56">
        <v>0.71009580000000005</v>
      </c>
      <c r="JW56">
        <v>19.3003</v>
      </c>
      <c r="JX56" s="1">
        <v>6.6621580000000001E-4</v>
      </c>
      <c r="JY56">
        <v>0.2221381</v>
      </c>
      <c r="JZ56">
        <v>0.71008749999999998</v>
      </c>
      <c r="KA56">
        <v>18.603819999999999</v>
      </c>
      <c r="KB56" s="1">
        <v>6.4311160000000002E-4</v>
      </c>
      <c r="KC56">
        <v>0.21491060000000001</v>
      </c>
      <c r="KD56">
        <v>0.71009500000000003</v>
      </c>
      <c r="KE56">
        <v>16.662400000000002</v>
      </c>
      <c r="KF56" s="1">
        <v>6.2089540000000003E-4</v>
      </c>
      <c r="KG56">
        <v>0.20793300000000001</v>
      </c>
      <c r="KH56">
        <v>0.71010070000000003</v>
      </c>
      <c r="KI56">
        <v>14.774710000000001</v>
      </c>
      <c r="KJ56" s="1">
        <v>5.9949799999999996E-4</v>
      </c>
      <c r="KK56">
        <v>0.2011684</v>
      </c>
      <c r="KL56">
        <v>0.71009639999999996</v>
      </c>
      <c r="KM56">
        <v>15.99985</v>
      </c>
      <c r="KN56" s="1">
        <v>5.7913300000000001E-4</v>
      </c>
      <c r="KO56">
        <v>0.19470699999999999</v>
      </c>
      <c r="KP56">
        <v>0.71010090000000003</v>
      </c>
      <c r="KQ56">
        <v>21.99586</v>
      </c>
      <c r="KR56" s="1">
        <v>5.5952210000000005E-4</v>
      </c>
      <c r="KS56">
        <v>0.188471</v>
      </c>
      <c r="KT56">
        <v>0.71009990000000001</v>
      </c>
      <c r="KU56">
        <v>30.389690000000002</v>
      </c>
      <c r="KV56" s="1">
        <v>5.4063099999999997E-4</v>
      </c>
      <c r="KW56">
        <v>0.18243490000000001</v>
      </c>
      <c r="KX56">
        <v>0.71009580000000005</v>
      </c>
      <c r="KY56">
        <v>35.50996</v>
      </c>
      <c r="KZ56" s="1">
        <v>5.2263769999999997E-4</v>
      </c>
      <c r="LA56">
        <v>0.1766614</v>
      </c>
      <c r="LB56">
        <v>0.71008680000000002</v>
      </c>
      <c r="LC56">
        <v>35.993130000000001</v>
      </c>
      <c r="LD56" s="1">
        <v>5.052686E-4</v>
      </c>
      <c r="LE56">
        <v>0.17106360000000001</v>
      </c>
      <c r="LF56">
        <v>0.71009560000000005</v>
      </c>
      <c r="LG56">
        <v>35.231290000000001</v>
      </c>
      <c r="LH56" s="1">
        <v>4.8848279999999999E-4</v>
      </c>
      <c r="LI56">
        <v>0.16564490000000001</v>
      </c>
      <c r="LJ56">
        <v>0.71009979999999995</v>
      </c>
      <c r="LK56">
        <v>33.15419</v>
      </c>
      <c r="LL56" s="1">
        <v>4.7241619999999998E-4</v>
      </c>
      <c r="LM56">
        <v>0.1604343</v>
      </c>
      <c r="LN56">
        <v>0.71009610000000001</v>
      </c>
      <c r="LO56">
        <v>27.724</v>
      </c>
      <c r="LP56" s="1">
        <v>4.568083E-4</v>
      </c>
      <c r="LQ56">
        <v>0.155366</v>
      </c>
      <c r="LR56">
        <v>0.71006380000000002</v>
      </c>
      <c r="LS56">
        <v>22.14263</v>
      </c>
      <c r="LT56" s="1">
        <v>4.4185550000000001E-4</v>
      </c>
      <c r="LU56">
        <v>0.1504867</v>
      </c>
      <c r="LV56">
        <v>0.71009060000000002</v>
      </c>
      <c r="LW56">
        <v>19.566310000000001</v>
      </c>
      <c r="LX56" s="1">
        <v>4.274821E-4</v>
      </c>
      <c r="LY56">
        <v>0.1457879</v>
      </c>
      <c r="LZ56">
        <v>0.71009500000000003</v>
      </c>
      <c r="MA56">
        <v>19.277290000000001</v>
      </c>
      <c r="MB56" s="1">
        <v>4.1378889999999998E-4</v>
      </c>
      <c r="MC56">
        <v>0.1413006</v>
      </c>
      <c r="MD56">
        <v>0.7100921</v>
      </c>
      <c r="ME56">
        <v>20.50723</v>
      </c>
      <c r="MF56" s="1">
        <v>4.007347E-4</v>
      </c>
      <c r="MG56">
        <v>0.13702510000000001</v>
      </c>
      <c r="MH56">
        <v>0.71009650000000002</v>
      </c>
      <c r="MI56">
        <v>21.664940000000001</v>
      </c>
      <c r="MJ56" s="1">
        <v>3.8786730000000001E-4</v>
      </c>
      <c r="MK56">
        <v>0.13281319999999999</v>
      </c>
      <c r="ML56">
        <v>0.71008530000000003</v>
      </c>
      <c r="MM56">
        <v>20.84864</v>
      </c>
      <c r="MN56" s="1">
        <v>3.7519970000000002E-4</v>
      </c>
      <c r="MO56">
        <v>0.1286747</v>
      </c>
      <c r="MP56">
        <v>0.71009469999999997</v>
      </c>
      <c r="MQ56">
        <v>19.49259</v>
      </c>
      <c r="MR56" s="1">
        <v>3.629916E-4</v>
      </c>
      <c r="MS56">
        <v>0.12467200000000001</v>
      </c>
      <c r="MT56">
        <v>0.71009619999999996</v>
      </c>
      <c r="MU56">
        <v>17.547689999999999</v>
      </c>
      <c r="MV56" s="1">
        <v>3.5152300000000002E-4</v>
      </c>
      <c r="MW56">
        <v>0.1209107</v>
      </c>
      <c r="MX56">
        <v>0.71009820000000001</v>
      </c>
      <c r="MY56">
        <v>17.316520000000001</v>
      </c>
      <c r="MZ56" s="1">
        <v>3.4055700000000001E-4</v>
      </c>
      <c r="NA56">
        <v>0.1173049</v>
      </c>
      <c r="NB56">
        <v>0.71009389999999994</v>
      </c>
      <c r="NC56">
        <v>17.911719999999999</v>
      </c>
      <c r="ND56" s="1">
        <v>3.297013E-4</v>
      </c>
      <c r="NE56">
        <v>0.11373129999999999</v>
      </c>
      <c r="NF56">
        <v>0.71009599999999995</v>
      </c>
      <c r="NG56">
        <v>20.857780000000002</v>
      </c>
      <c r="NH56" s="1">
        <v>3.1926600000000002E-4</v>
      </c>
      <c r="NI56">
        <v>0.1102857</v>
      </c>
      <c r="NJ56">
        <v>0.7100592</v>
      </c>
      <c r="NK56">
        <v>25.623349999999999</v>
      </c>
      <c r="NL56" s="1">
        <v>3.092409E-4</v>
      </c>
      <c r="NM56">
        <v>0.1069753</v>
      </c>
      <c r="NN56">
        <v>0.71009599999999995</v>
      </c>
      <c r="NO56">
        <v>28.040420000000001</v>
      </c>
      <c r="NP56" s="1">
        <v>2.995071E-4</v>
      </c>
      <c r="NQ56">
        <v>0.103745</v>
      </c>
      <c r="NR56">
        <v>0.71010200000000001</v>
      </c>
      <c r="NS56">
        <v>26.602309999999999</v>
      </c>
      <c r="NT56" s="1">
        <v>2.901674E-4</v>
      </c>
      <c r="NU56" s="1">
        <v>0.1006396</v>
      </c>
      <c r="NV56">
        <v>0.71009659999999997</v>
      </c>
      <c r="NW56">
        <v>25.385629999999999</v>
      </c>
      <c r="NX56" s="1">
        <v>2.8123869999999997E-4</v>
      </c>
      <c r="NY56" s="1">
        <v>9.7670649999999998E-2</v>
      </c>
      <c r="NZ56">
        <v>0.71009610000000001</v>
      </c>
      <c r="OA56">
        <v>23.152750000000001</v>
      </c>
      <c r="OB56" s="1">
        <v>2.723766E-4</v>
      </c>
      <c r="OC56" s="1">
        <v>9.4702869999999995E-2</v>
      </c>
      <c r="OD56">
        <v>0.71009580000000005</v>
      </c>
      <c r="OE56">
        <v>21.448540000000001</v>
      </c>
      <c r="OF56" s="1">
        <v>2.638993E-4</v>
      </c>
      <c r="OG56" s="1">
        <v>9.1844780000000001E-2</v>
      </c>
      <c r="OH56">
        <v>0.71009489999999997</v>
      </c>
      <c r="OI56">
        <v>19.13739</v>
      </c>
      <c r="OJ56" s="1">
        <v>2.5587670000000001E-4</v>
      </c>
      <c r="OK56" s="1">
        <v>8.9133749999999998E-2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0.62332189999999998</v>
      </c>
      <c r="G57">
        <v>15.19421</v>
      </c>
      <c r="H57" s="1">
        <v>6.8448820000000005E-7</v>
      </c>
      <c r="I57" s="1">
        <v>2.4432000000000002E-4</v>
      </c>
      <c r="J57">
        <v>0.62187619999999999</v>
      </c>
      <c r="K57">
        <v>14.410209999999999</v>
      </c>
      <c r="L57">
        <v>4.124225</v>
      </c>
      <c r="M57">
        <v>1150.5630000000001</v>
      </c>
      <c r="N57">
        <v>0.62137929999999997</v>
      </c>
      <c r="O57">
        <v>13.292999999999999</v>
      </c>
      <c r="P57">
        <v>120.4252</v>
      </c>
      <c r="Q57">
        <v>39615.85</v>
      </c>
      <c r="R57">
        <v>0.6214056</v>
      </c>
      <c r="S57">
        <v>14.50211</v>
      </c>
      <c r="T57">
        <v>140.3526</v>
      </c>
      <c r="U57">
        <v>51465.23</v>
      </c>
      <c r="V57">
        <v>0.62178080000000002</v>
      </c>
      <c r="W57">
        <v>16.268439999999998</v>
      </c>
      <c r="X57">
        <v>37.520400000000002</v>
      </c>
      <c r="Y57">
        <v>14804.98</v>
      </c>
      <c r="Z57">
        <v>0.62214709999999995</v>
      </c>
      <c r="AA57">
        <v>16.689340000000001</v>
      </c>
      <c r="AB57">
        <v>4.6899629999999997</v>
      </c>
      <c r="AC57">
        <v>1938.44</v>
      </c>
      <c r="AD57">
        <v>0.62242249999999999</v>
      </c>
      <c r="AE57">
        <v>16.03463</v>
      </c>
      <c r="AF57">
        <v>0.41793619999999998</v>
      </c>
      <c r="AG57">
        <v>175.65379999999999</v>
      </c>
      <c r="AH57">
        <v>0.62261849999999996</v>
      </c>
      <c r="AI57">
        <v>15.299480000000001</v>
      </c>
      <c r="AJ57">
        <v>5.4029760000000003E-2</v>
      </c>
      <c r="AK57">
        <v>21.17043</v>
      </c>
      <c r="AL57">
        <v>0.62264470000000005</v>
      </c>
      <c r="AM57">
        <v>14.451890000000001</v>
      </c>
      <c r="AN57" s="1">
        <v>2.5471609999999999E-2</v>
      </c>
      <c r="AO57">
        <v>9.126557</v>
      </c>
      <c r="AP57">
        <v>0.62205290000000002</v>
      </c>
      <c r="AQ57">
        <v>15.056800000000001</v>
      </c>
      <c r="AR57" s="1">
        <v>2.1046720000000001E-2</v>
      </c>
      <c r="AS57">
        <v>7.4167610000000002</v>
      </c>
      <c r="AT57">
        <v>0.62051080000000003</v>
      </c>
      <c r="AU57">
        <v>17.03764</v>
      </c>
      <c r="AV57" s="1">
        <v>1.9442560000000001E-2</v>
      </c>
      <c r="AW57">
        <v>6.8075900000000003</v>
      </c>
      <c r="AX57">
        <v>0.61841990000000002</v>
      </c>
      <c r="AY57">
        <v>20.24878</v>
      </c>
      <c r="AZ57">
        <v>2.258806E-2</v>
      </c>
      <c r="BA57">
        <v>7.8019780000000001</v>
      </c>
      <c r="BB57">
        <v>0.61591660000000004</v>
      </c>
      <c r="BC57">
        <v>23.251519999999999</v>
      </c>
      <c r="BD57" s="1">
        <v>2.9926709999999999E-2</v>
      </c>
      <c r="BE57">
        <v>10.364549999999999</v>
      </c>
      <c r="BF57">
        <v>0.61325830000000003</v>
      </c>
      <c r="BG57">
        <v>24.084759999999999</v>
      </c>
      <c r="BH57">
        <v>3.4945860000000002E-2</v>
      </c>
      <c r="BI57">
        <v>12.242889999999999</v>
      </c>
      <c r="BJ57">
        <v>0.61084700000000003</v>
      </c>
      <c r="BK57">
        <v>23.23687</v>
      </c>
      <c r="BL57" s="1">
        <v>3.5732470000000002E-2</v>
      </c>
      <c r="BM57">
        <v>12.640169999999999</v>
      </c>
      <c r="BN57">
        <v>0.60839540000000003</v>
      </c>
      <c r="BO57">
        <v>21.465820000000001</v>
      </c>
      <c r="BP57" s="1">
        <v>3.3844819999999998E-2</v>
      </c>
      <c r="BQ57">
        <v>12.05402</v>
      </c>
      <c r="BR57">
        <v>0.60605249999999999</v>
      </c>
      <c r="BS57">
        <v>18.664480000000001</v>
      </c>
      <c r="BT57">
        <v>3.0771920000000001E-2</v>
      </c>
      <c r="BU57">
        <v>11.021879999999999</v>
      </c>
      <c r="BV57">
        <v>0.60536350000000005</v>
      </c>
      <c r="BW57">
        <v>16.91516</v>
      </c>
      <c r="BX57" s="1">
        <v>2.7452569999999999E-2</v>
      </c>
      <c r="BY57">
        <v>9.8522940000000006</v>
      </c>
      <c r="BZ57">
        <v>0.60519250000000002</v>
      </c>
      <c r="CA57">
        <v>16.163180000000001</v>
      </c>
      <c r="CB57" s="1">
        <v>2.4379680000000001E-2</v>
      </c>
      <c r="CC57">
        <v>8.7551690000000004</v>
      </c>
      <c r="CD57">
        <v>0.60554189999999997</v>
      </c>
      <c r="CE57">
        <v>16.31626</v>
      </c>
      <c r="CF57" s="1">
        <v>2.080077E-2</v>
      </c>
      <c r="CG57">
        <v>7.4928689999999998</v>
      </c>
      <c r="CH57">
        <v>0.60618380000000005</v>
      </c>
      <c r="CI57">
        <v>17.348939999999999</v>
      </c>
      <c r="CJ57" s="1">
        <v>1.6055960000000001E-2</v>
      </c>
      <c r="CK57">
        <v>5.8143339999999997</v>
      </c>
      <c r="CL57">
        <v>0.60681589999999996</v>
      </c>
      <c r="CM57">
        <v>17.302759999999999</v>
      </c>
      <c r="CN57" s="1">
        <v>1.142131E-2</v>
      </c>
      <c r="CO57">
        <v>4.1425799999999997</v>
      </c>
      <c r="CP57">
        <v>0.60731780000000002</v>
      </c>
      <c r="CQ57">
        <v>17.028829999999999</v>
      </c>
      <c r="CR57" s="1">
        <v>8.1300339999999995E-3</v>
      </c>
      <c r="CS57">
        <v>2.938323</v>
      </c>
      <c r="CT57">
        <v>0.60761500000000002</v>
      </c>
      <c r="CU57">
        <v>15.92281</v>
      </c>
      <c r="CV57" s="1">
        <v>6.1840239999999998E-3</v>
      </c>
      <c r="CW57">
        <v>2.2208239999999999</v>
      </c>
      <c r="CX57">
        <v>0.60783880000000001</v>
      </c>
      <c r="CY57">
        <v>14.7621</v>
      </c>
      <c r="CZ57" s="1">
        <v>5.0944140000000002E-3</v>
      </c>
      <c r="DA57">
        <v>1.818486</v>
      </c>
      <c r="DB57">
        <v>0.60796039999999996</v>
      </c>
      <c r="DC57">
        <v>15.0845</v>
      </c>
      <c r="DD57" s="1">
        <v>4.4578170000000002E-3</v>
      </c>
      <c r="DE57">
        <v>1.584247</v>
      </c>
      <c r="DF57">
        <v>0.60802500000000004</v>
      </c>
      <c r="DG57">
        <v>17.499860000000002</v>
      </c>
      <c r="DH57" s="1">
        <v>4.0502689999999996E-3</v>
      </c>
      <c r="DI57">
        <v>1.434879</v>
      </c>
      <c r="DJ57">
        <v>0.60806070000000001</v>
      </c>
      <c r="DK57">
        <v>22.723310000000001</v>
      </c>
      <c r="DL57" s="1">
        <v>3.758819E-3</v>
      </c>
      <c r="DM57">
        <v>1.3284549999999999</v>
      </c>
      <c r="DN57">
        <v>0.60808810000000002</v>
      </c>
      <c r="DO57">
        <v>29.025600000000001</v>
      </c>
      <c r="DP57" s="1">
        <v>3.5289739999999998E-3</v>
      </c>
      <c r="DQ57">
        <v>1.24451</v>
      </c>
      <c r="DR57">
        <v>0.60807169999999999</v>
      </c>
      <c r="DS57">
        <v>30.901810000000001</v>
      </c>
      <c r="DT57" s="1">
        <v>3.336253E-3</v>
      </c>
      <c r="DU57">
        <v>1.1741630000000001</v>
      </c>
      <c r="DV57">
        <v>0.60810169999999997</v>
      </c>
      <c r="DW57">
        <v>29.794619999999998</v>
      </c>
      <c r="DX57" s="1">
        <v>3.1649320000000001E-3</v>
      </c>
      <c r="DY57">
        <v>1.1115759999999999</v>
      </c>
      <c r="DZ57">
        <v>0.60810229999999998</v>
      </c>
      <c r="EA57">
        <v>28.724039999999999</v>
      </c>
      <c r="EB57" s="1">
        <v>3.011077E-3</v>
      </c>
      <c r="EC57">
        <v>1.055067</v>
      </c>
      <c r="ED57">
        <v>0.60811479999999996</v>
      </c>
      <c r="EE57">
        <v>25.922270000000001</v>
      </c>
      <c r="EF57" s="1">
        <v>2.869501E-3</v>
      </c>
      <c r="EG57">
        <v>1.00302</v>
      </c>
      <c r="EH57">
        <v>0.6081029</v>
      </c>
      <c r="EI57">
        <v>22.04523</v>
      </c>
      <c r="EJ57" s="1">
        <v>2.7391080000000001E-3</v>
      </c>
      <c r="EK57">
        <v>0.95509860000000002</v>
      </c>
      <c r="EL57">
        <v>0.60810640000000005</v>
      </c>
      <c r="EM57">
        <v>19.687180000000001</v>
      </c>
      <c r="EN57">
        <v>2.6166549999999998E-3</v>
      </c>
      <c r="EO57">
        <v>0.91009499999999999</v>
      </c>
      <c r="EP57">
        <v>0.60811099999999996</v>
      </c>
      <c r="EQ57">
        <v>22.88062</v>
      </c>
      <c r="ER57" s="1">
        <v>2.5002230000000002E-3</v>
      </c>
      <c r="ES57">
        <v>0.86770650000000005</v>
      </c>
      <c r="ET57">
        <v>0.60811009999999999</v>
      </c>
      <c r="EU57">
        <v>27.590070000000001</v>
      </c>
      <c r="EV57" s="1">
        <v>2.3894849999999998E-3</v>
      </c>
      <c r="EW57">
        <v>0.82769579999999998</v>
      </c>
      <c r="EX57">
        <v>0.60811539999999997</v>
      </c>
      <c r="EY57">
        <v>28.506129999999999</v>
      </c>
      <c r="EZ57" s="1">
        <v>2.286527E-3</v>
      </c>
      <c r="FA57">
        <v>0.79051979999999999</v>
      </c>
      <c r="FB57">
        <v>0.60810819999999999</v>
      </c>
      <c r="FC57">
        <v>27.744450000000001</v>
      </c>
      <c r="FD57" s="1">
        <v>2.1886929999999998E-3</v>
      </c>
      <c r="FE57">
        <v>0.75544909999999998</v>
      </c>
      <c r="FF57">
        <v>0.60810589999999998</v>
      </c>
      <c r="FG57">
        <v>27.250699999999998</v>
      </c>
      <c r="FH57" s="1">
        <v>2.096086E-3</v>
      </c>
      <c r="FI57">
        <v>0.7224777</v>
      </c>
      <c r="FJ57">
        <v>0.6081067</v>
      </c>
      <c r="FK57">
        <v>24.95899</v>
      </c>
      <c r="FL57" s="1">
        <v>2.0073069999999998E-3</v>
      </c>
      <c r="FM57">
        <v>0.69098680000000001</v>
      </c>
      <c r="FN57">
        <v>0.60808680000000004</v>
      </c>
      <c r="FO57">
        <v>22.177720000000001</v>
      </c>
      <c r="FP57" s="1">
        <v>1.923424E-3</v>
      </c>
      <c r="FQ57">
        <v>0.66141329999999998</v>
      </c>
      <c r="FR57">
        <v>0.60810600000000004</v>
      </c>
      <c r="FS57">
        <v>20.144300000000001</v>
      </c>
      <c r="FT57" s="1">
        <v>1.8439400000000001E-3</v>
      </c>
      <c r="FU57">
        <v>0.63363369999999997</v>
      </c>
      <c r="FV57">
        <v>0.60810640000000005</v>
      </c>
      <c r="FW57">
        <v>20.616040000000002</v>
      </c>
      <c r="FX57" s="1">
        <v>1.767598E-3</v>
      </c>
      <c r="FY57">
        <v>0.60700449999999995</v>
      </c>
      <c r="FZ57">
        <v>0.60810969999999998</v>
      </c>
      <c r="GA57">
        <v>21.52589</v>
      </c>
      <c r="GB57" s="1">
        <v>1.695773E-3</v>
      </c>
      <c r="GC57">
        <v>0.58201890000000001</v>
      </c>
      <c r="GD57">
        <v>0.6081088</v>
      </c>
      <c r="GE57">
        <v>22.09535</v>
      </c>
      <c r="GF57" s="1">
        <v>1.6270379999999999E-3</v>
      </c>
      <c r="GG57">
        <v>0.55824180000000001</v>
      </c>
      <c r="GH57">
        <v>0.6081067</v>
      </c>
      <c r="GI57">
        <v>21.51032</v>
      </c>
      <c r="GJ57" s="1">
        <v>1.5622679999999999E-3</v>
      </c>
      <c r="GK57">
        <v>0.53586599999999995</v>
      </c>
      <c r="GL57">
        <v>0.60810580000000003</v>
      </c>
      <c r="GM57">
        <v>20.005120000000002</v>
      </c>
      <c r="GN57" s="1">
        <v>1.501486E-3</v>
      </c>
      <c r="GO57">
        <v>0.51490159999999996</v>
      </c>
      <c r="GP57">
        <v>0.60810710000000001</v>
      </c>
      <c r="GQ57">
        <v>17.742809999999999</v>
      </c>
      <c r="GR57" s="1">
        <v>1.4430179999999999E-3</v>
      </c>
      <c r="GS57">
        <v>0.49476039999999999</v>
      </c>
      <c r="GT57">
        <v>0.60810810000000004</v>
      </c>
      <c r="GU57">
        <v>17.877479999999998</v>
      </c>
      <c r="GV57" s="1">
        <v>1.3877869999999999E-3</v>
      </c>
      <c r="GW57">
        <v>0.47574179999999999</v>
      </c>
      <c r="GX57">
        <v>0.60810909999999996</v>
      </c>
      <c r="GY57">
        <v>19.73047</v>
      </c>
      <c r="GZ57" s="1">
        <v>1.3338720000000001E-3</v>
      </c>
      <c r="HA57">
        <v>0.45728220000000003</v>
      </c>
      <c r="HB57">
        <v>0.60810050000000004</v>
      </c>
      <c r="HC57">
        <v>23.09892</v>
      </c>
      <c r="HD57" s="1">
        <v>1.283141E-3</v>
      </c>
      <c r="HE57">
        <v>0.4398029</v>
      </c>
      <c r="HF57">
        <v>0.60810330000000001</v>
      </c>
      <c r="HG57">
        <v>26.616340000000001</v>
      </c>
      <c r="HH57" s="1">
        <v>1.2355230000000001E-3</v>
      </c>
      <c r="HI57">
        <v>0.4234598</v>
      </c>
      <c r="HJ57">
        <v>0.60810549999999997</v>
      </c>
      <c r="HK57">
        <v>27.073219999999999</v>
      </c>
      <c r="HL57" s="1">
        <v>1.189498E-3</v>
      </c>
      <c r="HM57">
        <v>0.40768529999999997</v>
      </c>
      <c r="HN57">
        <v>0.60811040000000005</v>
      </c>
      <c r="HO57">
        <v>26.41376</v>
      </c>
      <c r="HP57" s="1">
        <v>1.145439E-3</v>
      </c>
      <c r="HQ57">
        <v>0.39256210000000002</v>
      </c>
      <c r="HR57">
        <v>0.60811059999999995</v>
      </c>
      <c r="HS57">
        <v>24.577839999999998</v>
      </c>
      <c r="HT57" s="1">
        <v>1.1030809999999999E-3</v>
      </c>
      <c r="HU57">
        <v>0.37804179999999998</v>
      </c>
      <c r="HV57">
        <v>0.60810600000000004</v>
      </c>
      <c r="HW57">
        <v>21.663219999999999</v>
      </c>
      <c r="HX57" s="1">
        <v>1.062637E-3</v>
      </c>
      <c r="HY57">
        <v>0.36418270000000003</v>
      </c>
      <c r="HZ57">
        <v>0.60810600000000004</v>
      </c>
      <c r="IA57">
        <v>20.957660000000001</v>
      </c>
      <c r="IB57" s="1">
        <v>1.024535E-3</v>
      </c>
      <c r="IC57">
        <v>0.35111530000000002</v>
      </c>
      <c r="ID57">
        <v>0.60811139999999997</v>
      </c>
      <c r="IE57">
        <v>24.52328</v>
      </c>
      <c r="IF57" s="1">
        <v>9.8862709999999999E-4</v>
      </c>
      <c r="IG57">
        <v>0.33878029999999998</v>
      </c>
      <c r="IH57">
        <v>0.60810569999999997</v>
      </c>
      <c r="II57">
        <v>30.750599999999999</v>
      </c>
      <c r="IJ57" s="1">
        <v>9.5328579999999995E-4</v>
      </c>
      <c r="IK57">
        <v>0.32670359999999998</v>
      </c>
      <c r="IL57">
        <v>0.60810850000000005</v>
      </c>
      <c r="IM57">
        <v>34.788710000000002</v>
      </c>
      <c r="IN57" s="1">
        <v>9.1887659999999999E-4</v>
      </c>
      <c r="IO57">
        <v>0.3148802</v>
      </c>
      <c r="IP57">
        <v>0.60810779999999998</v>
      </c>
      <c r="IQ57">
        <v>35.336649999999999</v>
      </c>
      <c r="IR57" s="1">
        <v>8.8667960000000001E-4</v>
      </c>
      <c r="IS57">
        <v>0.30384480000000003</v>
      </c>
      <c r="IT57">
        <v>0.60810540000000002</v>
      </c>
      <c r="IU57">
        <v>34.625529999999998</v>
      </c>
      <c r="IV57" s="1">
        <v>8.5624099999999999E-4</v>
      </c>
      <c r="IW57">
        <v>0.29339090000000001</v>
      </c>
      <c r="IX57">
        <v>0.60810280000000005</v>
      </c>
      <c r="IY57">
        <v>32.211779999999997</v>
      </c>
      <c r="IZ57" s="1">
        <v>8.2683639999999998E-4</v>
      </c>
      <c r="JA57">
        <v>0.28331909999999999</v>
      </c>
      <c r="JB57">
        <v>0.60810560000000002</v>
      </c>
      <c r="JC57">
        <v>26.948920000000001</v>
      </c>
      <c r="JD57" s="1">
        <v>7.9870400000000002E-4</v>
      </c>
      <c r="JE57">
        <v>0.2736884</v>
      </c>
      <c r="JF57">
        <v>0.60811289999999996</v>
      </c>
      <c r="JG57">
        <v>22.743569999999998</v>
      </c>
      <c r="JH57" s="1">
        <v>7.7187510000000003E-4</v>
      </c>
      <c r="JI57">
        <v>0.26447749999999998</v>
      </c>
      <c r="JJ57">
        <v>0.60810620000000004</v>
      </c>
      <c r="JK57">
        <v>20.390080000000001</v>
      </c>
      <c r="JL57" s="1">
        <v>7.4548089999999995E-4</v>
      </c>
      <c r="JM57">
        <v>0.25558189999999997</v>
      </c>
      <c r="JN57">
        <v>0.60810730000000002</v>
      </c>
      <c r="JO57">
        <v>18.83868</v>
      </c>
      <c r="JP57" s="1">
        <v>7.1883820000000003E-4</v>
      </c>
      <c r="JQ57">
        <v>0.2470801</v>
      </c>
      <c r="JR57">
        <v>0.60810690000000001</v>
      </c>
      <c r="JS57">
        <v>18.706469999999999</v>
      </c>
      <c r="JT57" s="1">
        <v>6.9332430000000004E-4</v>
      </c>
      <c r="JU57">
        <v>0.23890600000000001</v>
      </c>
      <c r="JV57">
        <v>0.60810540000000002</v>
      </c>
      <c r="JW57">
        <v>19.282350000000001</v>
      </c>
      <c r="JX57" s="1">
        <v>6.6901600000000003E-4</v>
      </c>
      <c r="JY57">
        <v>0.2310846</v>
      </c>
      <c r="JZ57">
        <v>0.608101</v>
      </c>
      <c r="KA57">
        <v>18.74558</v>
      </c>
      <c r="KB57" s="1">
        <v>6.4578750000000005E-4</v>
      </c>
      <c r="KC57">
        <v>0.22355710000000001</v>
      </c>
      <c r="KD57">
        <v>0.60810540000000002</v>
      </c>
      <c r="KE57">
        <v>16.907350000000001</v>
      </c>
      <c r="KF57" s="1">
        <v>6.2349580000000001E-4</v>
      </c>
      <c r="KG57">
        <v>0.21630379999999999</v>
      </c>
      <c r="KH57">
        <v>0.60811559999999998</v>
      </c>
      <c r="KI57">
        <v>14.96607</v>
      </c>
      <c r="KJ57" s="1">
        <v>6.0198979999999999E-4</v>
      </c>
      <c r="KK57">
        <v>0.20926110000000001</v>
      </c>
      <c r="KL57">
        <v>0.60810660000000005</v>
      </c>
      <c r="KM57">
        <v>16.061869999999999</v>
      </c>
      <c r="KN57" s="1">
        <v>5.8151549999999996E-4</v>
      </c>
      <c r="KO57">
        <v>0.2025315</v>
      </c>
      <c r="KP57">
        <v>0.60810900000000001</v>
      </c>
      <c r="KQ57">
        <v>21.972539999999999</v>
      </c>
      <c r="KR57" s="1">
        <v>5.6182370000000005E-4</v>
      </c>
      <c r="KS57">
        <v>0.1960443</v>
      </c>
      <c r="KT57">
        <v>0.60808580000000001</v>
      </c>
      <c r="KU57">
        <v>30.383959999999998</v>
      </c>
      <c r="KV57" s="1">
        <v>5.4284519999999998E-4</v>
      </c>
      <c r="KW57">
        <v>0.18976290000000001</v>
      </c>
      <c r="KX57">
        <v>0.60810600000000004</v>
      </c>
      <c r="KY57">
        <v>35.605969999999999</v>
      </c>
      <c r="KZ57" s="1">
        <v>5.2475489999999998E-4</v>
      </c>
      <c r="LA57">
        <v>0.18374940000000001</v>
      </c>
      <c r="LB57">
        <v>0.60810109999999995</v>
      </c>
      <c r="LC57">
        <v>36.0398</v>
      </c>
      <c r="LD57" s="1">
        <v>5.0732610000000004E-4</v>
      </c>
      <c r="LE57">
        <v>0.17793020000000001</v>
      </c>
      <c r="LF57">
        <v>0.60810580000000003</v>
      </c>
      <c r="LG57">
        <v>35.247300000000003</v>
      </c>
      <c r="LH57" s="1">
        <v>4.9046470000000005E-4</v>
      </c>
      <c r="LI57">
        <v>0.17229230000000001</v>
      </c>
      <c r="LJ57">
        <v>0.60810770000000003</v>
      </c>
      <c r="LK57">
        <v>33.471290000000003</v>
      </c>
      <c r="LL57" s="1">
        <v>4.7432010000000001E-4</v>
      </c>
      <c r="LM57">
        <v>0.16687009999999999</v>
      </c>
      <c r="LN57">
        <v>0.60810609999999998</v>
      </c>
      <c r="LO57">
        <v>28.453389999999999</v>
      </c>
      <c r="LP57" s="1">
        <v>4.5865849999999998E-4</v>
      </c>
      <c r="LQ57">
        <v>0.16159989999999999</v>
      </c>
      <c r="LR57">
        <v>0.60811130000000002</v>
      </c>
      <c r="LS57">
        <v>22.925709999999999</v>
      </c>
      <c r="LT57" s="1">
        <v>4.4363029999999997E-4</v>
      </c>
      <c r="LU57">
        <v>0.15651599999999999</v>
      </c>
      <c r="LV57">
        <v>0.60810310000000001</v>
      </c>
      <c r="LW57">
        <v>20.070679999999999</v>
      </c>
      <c r="LX57" s="1">
        <v>4.2918859999999999E-4</v>
      </c>
      <c r="LY57">
        <v>0.15162870000000001</v>
      </c>
      <c r="LZ57">
        <v>0.60810549999999997</v>
      </c>
      <c r="MA57">
        <v>19.518460000000001</v>
      </c>
      <c r="MB57" s="1">
        <v>4.154068E-4</v>
      </c>
      <c r="MC57">
        <v>0.14695059999999999</v>
      </c>
      <c r="MD57">
        <v>0.6081086</v>
      </c>
      <c r="ME57">
        <v>20.531210000000002</v>
      </c>
      <c r="MF57" s="1">
        <v>4.0229300000000002E-4</v>
      </c>
      <c r="MG57">
        <v>0.14249909999999999</v>
      </c>
      <c r="MH57">
        <v>0.60810560000000002</v>
      </c>
      <c r="MI57">
        <v>21.66592</v>
      </c>
      <c r="MJ57" s="1">
        <v>3.8941060000000002E-4</v>
      </c>
      <c r="MK57">
        <v>0.1381318</v>
      </c>
      <c r="ML57">
        <v>0.60809959999999996</v>
      </c>
      <c r="MM57">
        <v>20.93336</v>
      </c>
      <c r="MN57" s="1">
        <v>3.7670120000000002E-4</v>
      </c>
      <c r="MO57">
        <v>0.1338308</v>
      </c>
      <c r="MP57">
        <v>0.60810229999999998</v>
      </c>
      <c r="MQ57">
        <v>19.663360000000001</v>
      </c>
      <c r="MR57" s="1">
        <v>3.6442469999999999E-4</v>
      </c>
      <c r="MS57">
        <v>0.12966240000000001</v>
      </c>
      <c r="MT57">
        <v>0.60810549999999997</v>
      </c>
      <c r="MU57">
        <v>17.789490000000001</v>
      </c>
      <c r="MV57" s="1">
        <v>3.5286790000000002E-4</v>
      </c>
      <c r="MW57">
        <v>0.12573509999999999</v>
      </c>
      <c r="MX57">
        <v>0.60810909999999996</v>
      </c>
      <c r="MY57">
        <v>17.56373</v>
      </c>
      <c r="MZ57" s="1">
        <v>3.418661E-4</v>
      </c>
      <c r="NA57">
        <v>0.12198639999999999</v>
      </c>
      <c r="NB57">
        <v>0.60811159999999997</v>
      </c>
      <c r="NC57">
        <v>18.096779999999999</v>
      </c>
      <c r="ND57" s="1">
        <v>3.3099730000000002E-4</v>
      </c>
      <c r="NE57">
        <v>0.1182798</v>
      </c>
      <c r="NF57">
        <v>0.60810640000000005</v>
      </c>
      <c r="NG57">
        <v>20.889610000000001</v>
      </c>
      <c r="NH57" s="1">
        <v>3.2049779999999999E-4</v>
      </c>
      <c r="NI57">
        <v>0.11468979999999999</v>
      </c>
      <c r="NJ57">
        <v>0.60810830000000005</v>
      </c>
      <c r="NK57">
        <v>25.5962</v>
      </c>
      <c r="NL57" s="1">
        <v>3.1043200000000003E-4</v>
      </c>
      <c r="NM57">
        <v>0.1112448</v>
      </c>
      <c r="NN57">
        <v>0.60810560000000002</v>
      </c>
      <c r="NO57">
        <v>28.144390000000001</v>
      </c>
      <c r="NP57" s="1">
        <v>3.006692E-4</v>
      </c>
      <c r="NQ57">
        <v>0.10788970000000001</v>
      </c>
      <c r="NR57">
        <v>0.60811859999999995</v>
      </c>
      <c r="NS57">
        <v>26.712409999999998</v>
      </c>
      <c r="NT57" s="1">
        <v>2.9127009999999997E-4</v>
      </c>
      <c r="NU57">
        <v>0.1046523</v>
      </c>
      <c r="NV57">
        <v>0.60810660000000005</v>
      </c>
      <c r="NW57">
        <v>25.49203</v>
      </c>
      <c r="NX57" s="1">
        <v>2.823131E-4</v>
      </c>
      <c r="NY57">
        <v>0.1015659</v>
      </c>
      <c r="NZ57">
        <v>0.60810640000000005</v>
      </c>
      <c r="OA57">
        <v>23.457989999999999</v>
      </c>
      <c r="OB57" s="1">
        <v>2.734422E-4</v>
      </c>
      <c r="OC57" s="1">
        <v>9.8489629999999995E-2</v>
      </c>
      <c r="OD57">
        <v>0.60810609999999998</v>
      </c>
      <c r="OE57">
        <v>21.862649999999999</v>
      </c>
      <c r="OF57" s="1">
        <v>2.649118E-4</v>
      </c>
      <c r="OG57" s="1">
        <v>9.5510520000000002E-2</v>
      </c>
      <c r="OH57">
        <v>0.60810509999999995</v>
      </c>
      <c r="OI57">
        <v>19.61673</v>
      </c>
      <c r="OJ57" s="1">
        <v>2.5683690000000001E-4</v>
      </c>
      <c r="OK57" s="1">
        <v>9.2683420000000002E-2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0.63241309999999995</v>
      </c>
      <c r="G58">
        <v>15.42273</v>
      </c>
      <c r="H58" s="1">
        <v>1.325636E-7</v>
      </c>
      <c r="I58" s="1">
        <v>6.1672139999999998E-5</v>
      </c>
      <c r="J58">
        <v>0.62849060000000001</v>
      </c>
      <c r="K58">
        <v>14.65035</v>
      </c>
      <c r="L58">
        <v>2.315248</v>
      </c>
      <c r="M58">
        <v>751.52369999999996</v>
      </c>
      <c r="N58">
        <v>0.62595250000000002</v>
      </c>
      <c r="O58">
        <v>13.47978</v>
      </c>
      <c r="P58">
        <v>102.31010000000001</v>
      </c>
      <c r="Q58">
        <v>41706.910000000003</v>
      </c>
      <c r="R58">
        <v>0.62449670000000002</v>
      </c>
      <c r="S58">
        <v>14.504429999999999</v>
      </c>
      <c r="T58">
        <v>149.52590000000001</v>
      </c>
      <c r="U58">
        <v>70909.63</v>
      </c>
      <c r="V58">
        <v>0.62385089999999999</v>
      </c>
      <c r="W58">
        <v>16.256029999999999</v>
      </c>
      <c r="X58">
        <v>46.360509999999998</v>
      </c>
      <c r="Y58">
        <v>24304.19</v>
      </c>
      <c r="Z58">
        <v>0.62362050000000002</v>
      </c>
      <c r="AA58">
        <v>16.723469999999999</v>
      </c>
      <c r="AB58">
        <v>6.379848</v>
      </c>
      <c r="AC58">
        <v>3559.8719999999998</v>
      </c>
      <c r="AD58">
        <v>0.62353270000000005</v>
      </c>
      <c r="AE58">
        <v>16.096530000000001</v>
      </c>
      <c r="AF58">
        <v>0.59091729999999998</v>
      </c>
      <c r="AG58">
        <v>338.76659999999998</v>
      </c>
      <c r="AH58">
        <v>0.62354359999999998</v>
      </c>
      <c r="AI58">
        <v>15.369490000000001</v>
      </c>
      <c r="AJ58" s="1">
        <v>6.7510200000000006E-2</v>
      </c>
      <c r="AK58">
        <v>36.191040000000001</v>
      </c>
      <c r="AL58">
        <v>0.62345629999999996</v>
      </c>
      <c r="AM58">
        <v>14.60215</v>
      </c>
      <c r="AN58">
        <v>2.6724939999999999E-2</v>
      </c>
      <c r="AO58">
        <v>12.60693</v>
      </c>
      <c r="AP58">
        <v>0.62268389999999996</v>
      </c>
      <c r="AQ58">
        <v>15.23038</v>
      </c>
      <c r="AR58" s="1">
        <v>2.1385830000000002E-2</v>
      </c>
      <c r="AS58">
        <v>9.8007790000000004</v>
      </c>
      <c r="AT58">
        <v>0.62066350000000003</v>
      </c>
      <c r="AU58">
        <v>17.171980000000001</v>
      </c>
      <c r="AV58" s="1">
        <v>1.9491540000000002E-2</v>
      </c>
      <c r="AW58">
        <v>8.8577589999999997</v>
      </c>
      <c r="AX58">
        <v>0.61754710000000002</v>
      </c>
      <c r="AY58">
        <v>20.27158</v>
      </c>
      <c r="AZ58" s="1">
        <v>2.1950520000000001E-2</v>
      </c>
      <c r="BA58">
        <v>9.7796179999999993</v>
      </c>
      <c r="BB58">
        <v>0.61358979999999996</v>
      </c>
      <c r="BC58">
        <v>23.243179999999999</v>
      </c>
      <c r="BD58" s="1">
        <v>2.9082090000000001E-2</v>
      </c>
      <c r="BE58">
        <v>12.938280000000001</v>
      </c>
      <c r="BF58">
        <v>0.60903379999999996</v>
      </c>
      <c r="BG58">
        <v>24.109290000000001</v>
      </c>
      <c r="BH58" s="1">
        <v>3.4542610000000001E-2</v>
      </c>
      <c r="BI58">
        <v>15.55827</v>
      </c>
      <c r="BJ58">
        <v>0.60438720000000001</v>
      </c>
      <c r="BK58">
        <v>23.339400000000001</v>
      </c>
      <c r="BL58" s="1">
        <v>3.5779289999999998E-2</v>
      </c>
      <c r="BM58">
        <v>16.278690000000001</v>
      </c>
      <c r="BN58">
        <v>0.59956869999999995</v>
      </c>
      <c r="BO58">
        <v>21.711760000000002</v>
      </c>
      <c r="BP58" s="1">
        <v>3.4118530000000001E-2</v>
      </c>
      <c r="BQ58">
        <v>15.61862</v>
      </c>
      <c r="BR58">
        <v>0.59470100000000004</v>
      </c>
      <c r="BS58">
        <v>19.056570000000001</v>
      </c>
      <c r="BT58" s="1">
        <v>3.1146279999999998E-2</v>
      </c>
      <c r="BU58">
        <v>14.31499</v>
      </c>
      <c r="BV58">
        <v>0.59147470000000002</v>
      </c>
      <c r="BW58">
        <v>17.295490000000001</v>
      </c>
      <c r="BX58" s="1">
        <v>2.7831379999999999E-2</v>
      </c>
      <c r="BY58">
        <v>12.818429999999999</v>
      </c>
      <c r="BZ58">
        <v>0.58917509999999995</v>
      </c>
      <c r="CA58">
        <v>16.46022</v>
      </c>
      <c r="CB58" s="1">
        <v>2.474438E-2</v>
      </c>
      <c r="CC58">
        <v>11.406739999999999</v>
      </c>
      <c r="CD58">
        <v>0.58785869999999996</v>
      </c>
      <c r="CE58">
        <v>16.40814</v>
      </c>
      <c r="CF58" s="1">
        <v>2.128532E-2</v>
      </c>
      <c r="CG58">
        <v>9.8476330000000001</v>
      </c>
      <c r="CH58">
        <v>0.58732410000000002</v>
      </c>
      <c r="CI58">
        <v>17.336290000000002</v>
      </c>
      <c r="CJ58" s="1">
        <v>1.6653890000000001E-2</v>
      </c>
      <c r="CK58">
        <v>7.7588730000000004</v>
      </c>
      <c r="CL58">
        <v>0.58724549999999998</v>
      </c>
      <c r="CM58">
        <v>17.327629999999999</v>
      </c>
      <c r="CN58" s="1">
        <v>1.193132E-2</v>
      </c>
      <c r="CO58">
        <v>5.5766859999999996</v>
      </c>
      <c r="CP58">
        <v>0.58727479999999999</v>
      </c>
      <c r="CQ58">
        <v>17.069849999999999</v>
      </c>
      <c r="CR58" s="1">
        <v>8.4599549999999999E-3</v>
      </c>
      <c r="CS58">
        <v>3.9413559999999999</v>
      </c>
      <c r="CT58">
        <v>0.58732660000000003</v>
      </c>
      <c r="CU58">
        <v>16.074639999999999</v>
      </c>
      <c r="CV58" s="1">
        <v>6.3720929999999997E-3</v>
      </c>
      <c r="CW58">
        <v>2.9469949999999998</v>
      </c>
      <c r="CX58">
        <v>0.58739129999999995</v>
      </c>
      <c r="CY58">
        <v>14.93999</v>
      </c>
      <c r="CZ58" s="1">
        <v>5.2005430000000002E-3</v>
      </c>
      <c r="DA58">
        <v>2.3876029999999999</v>
      </c>
      <c r="DB58">
        <v>0.58744390000000002</v>
      </c>
      <c r="DC58">
        <v>15.24014</v>
      </c>
      <c r="DD58" s="1">
        <v>4.5220929999999996E-3</v>
      </c>
      <c r="DE58">
        <v>2.0649549999999999</v>
      </c>
      <c r="DF58">
        <v>0.58747740000000004</v>
      </c>
      <c r="DG58">
        <v>17.580909999999999</v>
      </c>
      <c r="DH58" s="1">
        <v>4.0932700000000004E-3</v>
      </c>
      <c r="DI58">
        <v>1.862074</v>
      </c>
      <c r="DJ58">
        <v>0.58746310000000002</v>
      </c>
      <c r="DK58">
        <v>22.706510000000002</v>
      </c>
      <c r="DL58" s="1">
        <v>3.7911590000000001E-3</v>
      </c>
      <c r="DM58">
        <v>1.7199599999999999</v>
      </c>
      <c r="DN58">
        <v>0.58749079999999998</v>
      </c>
      <c r="DO58">
        <v>29.016629999999999</v>
      </c>
      <c r="DP58" s="1">
        <v>3.5552280000000001E-3</v>
      </c>
      <c r="DQ58">
        <v>1.6091200000000001</v>
      </c>
      <c r="DR58">
        <v>0.58749099999999999</v>
      </c>
      <c r="DS58">
        <v>31.015789999999999</v>
      </c>
      <c r="DT58" s="1">
        <v>3.3589470000000001E-3</v>
      </c>
      <c r="DU58">
        <v>1.516994</v>
      </c>
      <c r="DV58">
        <v>0.58749680000000004</v>
      </c>
      <c r="DW58">
        <v>29.863959999999999</v>
      </c>
      <c r="DX58" s="1">
        <v>3.1854409999999998E-3</v>
      </c>
      <c r="DY58">
        <v>1.4356180000000001</v>
      </c>
      <c r="DZ58">
        <v>0.58749910000000005</v>
      </c>
      <c r="EA58">
        <v>28.854980000000001</v>
      </c>
      <c r="EB58" s="1">
        <v>3.0297649999999998E-3</v>
      </c>
      <c r="EC58">
        <v>1.362206</v>
      </c>
      <c r="ED58">
        <v>0.58750460000000004</v>
      </c>
      <c r="EE58">
        <v>26.37932</v>
      </c>
      <c r="EF58" s="1">
        <v>2.8867670000000002E-3</v>
      </c>
      <c r="EG58">
        <v>1.2947569999999999</v>
      </c>
      <c r="EH58">
        <v>0.58749189999999996</v>
      </c>
      <c r="EI58">
        <v>22.736840000000001</v>
      </c>
      <c r="EJ58" s="1">
        <v>2.7551580000000002E-3</v>
      </c>
      <c r="EK58">
        <v>1.2326600000000001</v>
      </c>
      <c r="EL58">
        <v>0.58751469999999995</v>
      </c>
      <c r="EM58">
        <v>20.224309999999999</v>
      </c>
      <c r="EN58" s="1">
        <v>2.6318240000000001E-3</v>
      </c>
      <c r="EO58">
        <v>1.174498</v>
      </c>
      <c r="EP58">
        <v>0.58752119999999997</v>
      </c>
      <c r="EQ58">
        <v>23.04008</v>
      </c>
      <c r="ER58" s="1">
        <v>2.5146180000000001E-3</v>
      </c>
      <c r="ES58">
        <v>1.119745</v>
      </c>
      <c r="ET58">
        <v>0.58751750000000003</v>
      </c>
      <c r="EU58">
        <v>27.653310000000001</v>
      </c>
      <c r="EV58" s="1">
        <v>2.4029070000000001E-3</v>
      </c>
      <c r="EW58">
        <v>1.0679609999999999</v>
      </c>
      <c r="EX58">
        <v>0.58752110000000002</v>
      </c>
      <c r="EY58">
        <v>28.615220000000001</v>
      </c>
      <c r="EZ58" s="1">
        <v>2.2991460000000002E-3</v>
      </c>
      <c r="FA58">
        <v>1.019873</v>
      </c>
      <c r="FB58">
        <v>0.58751609999999999</v>
      </c>
      <c r="FC58">
        <v>27.749929999999999</v>
      </c>
      <c r="FD58" s="1">
        <v>2.2005689999999999E-3</v>
      </c>
      <c r="FE58">
        <v>0.97452879999999997</v>
      </c>
      <c r="FF58">
        <v>0.58751379999999997</v>
      </c>
      <c r="FG58">
        <v>27.313659999999999</v>
      </c>
      <c r="FH58" s="1">
        <v>2.1073630000000001E-3</v>
      </c>
      <c r="FI58">
        <v>0.93193630000000005</v>
      </c>
      <c r="FJ58">
        <v>0.58751540000000002</v>
      </c>
      <c r="FK58">
        <v>25.379909999999999</v>
      </c>
      <c r="FL58" s="1">
        <v>2.018078E-3</v>
      </c>
      <c r="FM58">
        <v>0.89128989999999997</v>
      </c>
      <c r="FN58">
        <v>0.5875165</v>
      </c>
      <c r="FO58">
        <v>22.82358</v>
      </c>
      <c r="FP58" s="1">
        <v>1.93344E-3</v>
      </c>
      <c r="FQ58">
        <v>0.85299179999999997</v>
      </c>
      <c r="FR58">
        <v>0.58751520000000002</v>
      </c>
      <c r="FS58">
        <v>20.699280000000002</v>
      </c>
      <c r="FT58" s="1">
        <v>1.853485E-3</v>
      </c>
      <c r="FU58">
        <v>0.81714830000000005</v>
      </c>
      <c r="FV58">
        <v>0.5875146</v>
      </c>
      <c r="FW58">
        <v>20.862690000000001</v>
      </c>
      <c r="FX58" s="1">
        <v>1.7766819999999999E-3</v>
      </c>
      <c r="FY58">
        <v>0.78278599999999998</v>
      </c>
      <c r="FZ58">
        <v>0.58752070000000001</v>
      </c>
      <c r="GA58">
        <v>21.586030000000001</v>
      </c>
      <c r="GB58" s="1">
        <v>1.704339E-3</v>
      </c>
      <c r="GC58">
        <v>0.75048619999999999</v>
      </c>
      <c r="GD58">
        <v>0.58751660000000006</v>
      </c>
      <c r="GE58">
        <v>22.09497</v>
      </c>
      <c r="GF58" s="1">
        <v>1.635189E-3</v>
      </c>
      <c r="GG58">
        <v>0.71979190000000004</v>
      </c>
      <c r="GH58">
        <v>0.58751489999999995</v>
      </c>
      <c r="GI58">
        <v>21.586099999999998</v>
      </c>
      <c r="GJ58" s="1">
        <v>1.569848E-3</v>
      </c>
      <c r="GK58">
        <v>0.69082860000000001</v>
      </c>
      <c r="GL58">
        <v>0.58751469999999995</v>
      </c>
      <c r="GM58">
        <v>20.21678</v>
      </c>
      <c r="GN58" s="1">
        <v>1.5087259999999999E-3</v>
      </c>
      <c r="GO58">
        <v>0.66376579999999996</v>
      </c>
      <c r="GP58">
        <v>0.58751569999999997</v>
      </c>
      <c r="GQ58">
        <v>18.073070000000001</v>
      </c>
      <c r="GR58" s="1">
        <v>1.4499160000000001E-3</v>
      </c>
      <c r="GS58">
        <v>0.63776670000000002</v>
      </c>
      <c r="GT58">
        <v>0.58752210000000005</v>
      </c>
      <c r="GU58">
        <v>18.146509999999999</v>
      </c>
      <c r="GV58" s="1">
        <v>1.394342E-3</v>
      </c>
      <c r="GW58">
        <v>0.6132147</v>
      </c>
      <c r="GX58">
        <v>0.58752020000000005</v>
      </c>
      <c r="GY58">
        <v>19.973569999999999</v>
      </c>
      <c r="GZ58" s="1">
        <v>1.3402710000000001E-3</v>
      </c>
      <c r="HA58">
        <v>0.58947570000000005</v>
      </c>
      <c r="HB58">
        <v>0.58750970000000002</v>
      </c>
      <c r="HC58">
        <v>23.194210000000002</v>
      </c>
      <c r="HD58" s="1">
        <v>1.2890569999999999E-3</v>
      </c>
      <c r="HE58">
        <v>0.56683269999999997</v>
      </c>
      <c r="HF58">
        <v>0.58751540000000002</v>
      </c>
      <c r="HG58">
        <v>26.619340000000001</v>
      </c>
      <c r="HH58" s="1">
        <v>1.2411550000000001E-3</v>
      </c>
      <c r="HI58">
        <v>0.54572900000000002</v>
      </c>
      <c r="HJ58">
        <v>0.58751330000000002</v>
      </c>
      <c r="HK58">
        <v>27.122420000000002</v>
      </c>
      <c r="HL58" s="1">
        <v>1.194936E-3</v>
      </c>
      <c r="HM58">
        <v>0.52540920000000002</v>
      </c>
      <c r="HN58">
        <v>0.58752020000000005</v>
      </c>
      <c r="HO58">
        <v>26.491990000000001</v>
      </c>
      <c r="HP58" s="1">
        <v>1.150648E-3</v>
      </c>
      <c r="HQ58">
        <v>0.50590559999999996</v>
      </c>
      <c r="HR58">
        <v>0.58751989999999998</v>
      </c>
      <c r="HS58">
        <v>24.85249</v>
      </c>
      <c r="HT58" s="1">
        <v>1.1080980000000001E-3</v>
      </c>
      <c r="HU58">
        <v>0.4871936</v>
      </c>
      <c r="HV58">
        <v>0.5875146</v>
      </c>
      <c r="HW58">
        <v>22.11581</v>
      </c>
      <c r="HX58" s="1">
        <v>1.067379E-3</v>
      </c>
      <c r="HY58">
        <v>0.46928229999999999</v>
      </c>
      <c r="HZ58">
        <v>0.58751430000000004</v>
      </c>
      <c r="IA58">
        <v>21.39284</v>
      </c>
      <c r="IB58" s="1">
        <v>1.029011E-3</v>
      </c>
      <c r="IC58">
        <v>0.45239620000000003</v>
      </c>
      <c r="ID58">
        <v>0.58752170000000004</v>
      </c>
      <c r="IE58">
        <v>24.794540000000001</v>
      </c>
      <c r="IF58" s="1">
        <v>9.9288559999999998E-4</v>
      </c>
      <c r="IG58">
        <v>0.43647590000000003</v>
      </c>
      <c r="IH58">
        <v>0.58751439999999999</v>
      </c>
      <c r="II58">
        <v>30.877790000000001</v>
      </c>
      <c r="IJ58" s="1">
        <v>9.5752179999999997E-4</v>
      </c>
      <c r="IK58">
        <v>0.42097010000000001</v>
      </c>
      <c r="IL58">
        <v>0.58751949999999997</v>
      </c>
      <c r="IM58">
        <v>34.88214</v>
      </c>
      <c r="IN58" s="1">
        <v>9.2292419999999995E-4</v>
      </c>
      <c r="IO58">
        <v>0.40573350000000002</v>
      </c>
      <c r="IP58">
        <v>0.58751549999999997</v>
      </c>
      <c r="IQ58">
        <v>35.368310000000001</v>
      </c>
      <c r="IR58" s="1">
        <v>8.9044039999999997E-4</v>
      </c>
      <c r="IS58">
        <v>0.39143939999999999</v>
      </c>
      <c r="IT58">
        <v>0.58751299999999995</v>
      </c>
      <c r="IU58">
        <v>34.684559999999998</v>
      </c>
      <c r="IV58" s="1">
        <v>8.598503E-4</v>
      </c>
      <c r="IW58">
        <v>0.37796049999999998</v>
      </c>
      <c r="IX58">
        <v>0.58751580000000003</v>
      </c>
      <c r="IY58">
        <v>32.607230000000001</v>
      </c>
      <c r="IZ58" s="1">
        <v>8.3031119999999999E-4</v>
      </c>
      <c r="JA58">
        <v>0.36497780000000002</v>
      </c>
      <c r="JB58">
        <v>0.58751410000000004</v>
      </c>
      <c r="JC58">
        <v>27.739350000000002</v>
      </c>
      <c r="JD58" s="1">
        <v>8.0200300000000003E-4</v>
      </c>
      <c r="JE58">
        <v>0.35254600000000003</v>
      </c>
      <c r="JF58">
        <v>0.58750250000000004</v>
      </c>
      <c r="JG58">
        <v>23.53642</v>
      </c>
      <c r="JH58" s="1">
        <v>7.7506090000000003E-4</v>
      </c>
      <c r="JI58">
        <v>0.34067560000000002</v>
      </c>
      <c r="JJ58">
        <v>0.58751489999999995</v>
      </c>
      <c r="JK58">
        <v>20.987369999999999</v>
      </c>
      <c r="JL58" s="1">
        <v>7.4853989999999998E-4</v>
      </c>
      <c r="JM58">
        <v>0.32921250000000002</v>
      </c>
      <c r="JN58">
        <v>0.5875205</v>
      </c>
      <c r="JO58">
        <v>19.087689999999998</v>
      </c>
      <c r="JP58" s="1">
        <v>7.2177299999999999E-4</v>
      </c>
      <c r="JQ58">
        <v>0.31825019999999998</v>
      </c>
      <c r="JR58">
        <v>0.58751529999999996</v>
      </c>
      <c r="JS58">
        <v>18.682359999999999</v>
      </c>
      <c r="JT58" s="1">
        <v>6.9611100000000002E-4</v>
      </c>
      <c r="JU58">
        <v>0.30770310000000001</v>
      </c>
      <c r="JV58">
        <v>0.58751299999999995</v>
      </c>
      <c r="JW58">
        <v>19.261389999999999</v>
      </c>
      <c r="JX58" s="1">
        <v>6.7169759999999995E-4</v>
      </c>
      <c r="JY58">
        <v>0.29762519999999998</v>
      </c>
      <c r="JZ58">
        <v>0.58751050000000005</v>
      </c>
      <c r="KA58">
        <v>18.87932</v>
      </c>
      <c r="KB58" s="1">
        <v>6.4835299999999995E-4</v>
      </c>
      <c r="KC58">
        <v>0.2879179</v>
      </c>
      <c r="KD58">
        <v>0.58751399999999998</v>
      </c>
      <c r="KE58">
        <v>17.1706</v>
      </c>
      <c r="KF58" s="1">
        <v>6.2598479999999995E-4</v>
      </c>
      <c r="KG58">
        <v>0.2785821</v>
      </c>
      <c r="KH58">
        <v>0.58752079999999995</v>
      </c>
      <c r="KI58">
        <v>15.197419999999999</v>
      </c>
      <c r="KJ58" s="1">
        <v>6.0437770000000004E-4</v>
      </c>
      <c r="KK58">
        <v>0.2695072</v>
      </c>
      <c r="KL58">
        <v>0.58751520000000002</v>
      </c>
      <c r="KM58">
        <v>16.15635</v>
      </c>
      <c r="KN58" s="1">
        <v>5.8379980000000003E-4</v>
      </c>
      <c r="KO58">
        <v>0.26082319999999998</v>
      </c>
      <c r="KP58">
        <v>0.5875167</v>
      </c>
      <c r="KQ58">
        <v>21.9727</v>
      </c>
      <c r="KR58" s="1">
        <v>5.6402519999999997E-4</v>
      </c>
      <c r="KS58">
        <v>0.2524692</v>
      </c>
      <c r="KT58">
        <v>0.58751469999999995</v>
      </c>
      <c r="KU58">
        <v>30.388909999999999</v>
      </c>
      <c r="KV58" s="1">
        <v>5.4496690000000001E-4</v>
      </c>
      <c r="KW58">
        <v>0.24437449999999999</v>
      </c>
      <c r="KX58">
        <v>0.58751430000000004</v>
      </c>
      <c r="KY58">
        <v>35.713679999999997</v>
      </c>
      <c r="KZ58" s="1">
        <v>5.2678329999999995E-4</v>
      </c>
      <c r="LA58">
        <v>0.2366183</v>
      </c>
      <c r="LB58">
        <v>0.58751129999999996</v>
      </c>
      <c r="LC58">
        <v>36.114660000000001</v>
      </c>
      <c r="LD58" s="1">
        <v>5.0929689999999999E-4</v>
      </c>
      <c r="LE58">
        <v>0.22913249999999999</v>
      </c>
      <c r="LF58">
        <v>0.58751419999999999</v>
      </c>
      <c r="LG58">
        <v>35.252450000000003</v>
      </c>
      <c r="LH58" s="1">
        <v>4.9236500000000003E-4</v>
      </c>
      <c r="LI58">
        <v>0.22186739999999999</v>
      </c>
      <c r="LJ58">
        <v>0.58749830000000003</v>
      </c>
      <c r="LK58">
        <v>33.762860000000003</v>
      </c>
      <c r="LL58" s="1">
        <v>4.7614119999999998E-4</v>
      </c>
      <c r="LM58">
        <v>0.21487990000000001</v>
      </c>
      <c r="LN58">
        <v>0.58751450000000005</v>
      </c>
      <c r="LO58">
        <v>29.21997</v>
      </c>
      <c r="LP58" s="1">
        <v>4.6043169999999999E-4</v>
      </c>
      <c r="LQ58">
        <v>0.2080989</v>
      </c>
      <c r="LR58">
        <v>0.58752420000000005</v>
      </c>
      <c r="LS58">
        <v>23.80997</v>
      </c>
      <c r="LT58" s="1">
        <v>4.4533559999999998E-4</v>
      </c>
      <c r="LU58">
        <v>0.20154749999999999</v>
      </c>
      <c r="LV58">
        <v>0.58751249999999999</v>
      </c>
      <c r="LW58">
        <v>20.67484</v>
      </c>
      <c r="LX58" s="1">
        <v>4.3082469999999997E-4</v>
      </c>
      <c r="LY58">
        <v>0.19524710000000001</v>
      </c>
      <c r="LZ58">
        <v>0.58751419999999999</v>
      </c>
      <c r="MA58">
        <v>19.809840000000001</v>
      </c>
      <c r="MB58" s="1">
        <v>4.1696039999999999E-4</v>
      </c>
      <c r="MC58">
        <v>0.18920619999999999</v>
      </c>
      <c r="MD58">
        <v>0.5875224</v>
      </c>
      <c r="ME58">
        <v>20.573550000000001</v>
      </c>
      <c r="MF58" s="1">
        <v>4.037844E-4</v>
      </c>
      <c r="MG58">
        <v>0.1834682</v>
      </c>
      <c r="MH58">
        <v>0.58751310000000001</v>
      </c>
      <c r="MI58">
        <v>21.65785</v>
      </c>
      <c r="MJ58" s="1">
        <v>3.9088369999999999E-4</v>
      </c>
      <c r="MK58">
        <v>0.1778604</v>
      </c>
      <c r="ML58">
        <v>0.58750930000000001</v>
      </c>
      <c r="MM58">
        <v>21.0212</v>
      </c>
      <c r="MN58" s="1">
        <v>3.7813849999999998E-4</v>
      </c>
      <c r="MO58">
        <v>0.17232910000000001</v>
      </c>
      <c r="MP58">
        <v>0.5875148</v>
      </c>
      <c r="MQ58">
        <v>19.83417</v>
      </c>
      <c r="MR58" s="1">
        <v>3.6580519999999999E-4</v>
      </c>
      <c r="MS58">
        <v>0.16695840000000001</v>
      </c>
      <c r="MT58">
        <v>0.58751339999999996</v>
      </c>
      <c r="MU58">
        <v>18.059049999999999</v>
      </c>
      <c r="MV58" s="1">
        <v>3.5415730000000001E-4</v>
      </c>
      <c r="MW58">
        <v>0.16187699999999999</v>
      </c>
      <c r="MX58">
        <v>0.58751929999999997</v>
      </c>
      <c r="MY58">
        <v>17.828499999999998</v>
      </c>
      <c r="MZ58" s="1">
        <v>3.43118E-4</v>
      </c>
      <c r="NA58">
        <v>0.1570512</v>
      </c>
      <c r="NB58">
        <v>0.58752749999999998</v>
      </c>
      <c r="NC58">
        <v>18.325849999999999</v>
      </c>
      <c r="ND58" s="1">
        <v>3.322415E-4</v>
      </c>
      <c r="NE58">
        <v>0.15229509999999999</v>
      </c>
      <c r="NF58">
        <v>0.58751500000000001</v>
      </c>
      <c r="NG58">
        <v>20.954879999999999</v>
      </c>
      <c r="NH58" s="1">
        <v>3.2168000000000002E-4</v>
      </c>
      <c r="NI58">
        <v>0.1476595</v>
      </c>
      <c r="NJ58">
        <v>0.58750519999999995</v>
      </c>
      <c r="NK58">
        <v>25.590610000000002</v>
      </c>
      <c r="NL58" s="1">
        <v>3.1157480000000001E-4</v>
      </c>
      <c r="NM58">
        <v>0.1432244</v>
      </c>
      <c r="NN58">
        <v>0.58751370000000003</v>
      </c>
      <c r="NO58">
        <v>28.240960000000001</v>
      </c>
      <c r="NP58" s="1">
        <v>3.0178140000000002E-4</v>
      </c>
      <c r="NQ58">
        <v>0.13890830000000001</v>
      </c>
      <c r="NR58">
        <v>0.58752610000000005</v>
      </c>
      <c r="NS58">
        <v>26.838380000000001</v>
      </c>
      <c r="NT58" s="1">
        <v>2.9232809999999999E-4</v>
      </c>
      <c r="NU58">
        <v>0.1347315</v>
      </c>
      <c r="NV58">
        <v>0.58751509999999996</v>
      </c>
      <c r="NW58">
        <v>25.59243</v>
      </c>
      <c r="NX58" s="1">
        <v>2.8333679999999997E-4</v>
      </c>
      <c r="NY58">
        <v>0.1307546</v>
      </c>
      <c r="NZ58">
        <v>0.58751509999999996</v>
      </c>
      <c r="OA58">
        <v>23.774100000000001</v>
      </c>
      <c r="OB58" s="1">
        <v>2.7446410000000001E-4</v>
      </c>
      <c r="OC58">
        <v>0.12680910000000001</v>
      </c>
      <c r="OD58">
        <v>0.58751489999999995</v>
      </c>
      <c r="OE58">
        <v>22.325710000000001</v>
      </c>
      <c r="OF58" s="1">
        <v>2.658836E-4</v>
      </c>
      <c r="OG58">
        <v>0.1229664</v>
      </c>
      <c r="OH58">
        <v>0.58751330000000002</v>
      </c>
      <c r="OI58">
        <v>20.164870000000001</v>
      </c>
      <c r="OJ58" s="1">
        <v>2.5775590000000001E-4</v>
      </c>
      <c r="OK58">
        <v>0.11931410000000001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0.54210630000000004</v>
      </c>
      <c r="G59">
        <v>15.610010000000001</v>
      </c>
      <c r="H59" s="1">
        <v>2.3732750000000001E-8</v>
      </c>
      <c r="I59" s="1">
        <v>9.5672950000000004E-6</v>
      </c>
      <c r="J59">
        <v>0.54219229999999996</v>
      </c>
      <c r="K59">
        <v>14.84714</v>
      </c>
      <c r="L59">
        <v>1.0452170000000001</v>
      </c>
      <c r="M59">
        <v>324.79539999999997</v>
      </c>
      <c r="N59">
        <v>0.54280390000000001</v>
      </c>
      <c r="O59">
        <v>13.64303</v>
      </c>
      <c r="P59">
        <v>80.331360000000004</v>
      </c>
      <c r="Q59">
        <v>29342.61</v>
      </c>
      <c r="R59">
        <v>0.54367370000000004</v>
      </c>
      <c r="S59">
        <v>14.50901</v>
      </c>
      <c r="T59">
        <v>157.30950000000001</v>
      </c>
      <c r="U59">
        <v>63445.23</v>
      </c>
      <c r="V59">
        <v>0.54456729999999998</v>
      </c>
      <c r="W59">
        <v>16.23967</v>
      </c>
      <c r="X59">
        <v>58.595419999999997</v>
      </c>
      <c r="Y59">
        <v>25112.45</v>
      </c>
      <c r="Z59">
        <v>0.54523520000000003</v>
      </c>
      <c r="AA59">
        <v>16.748670000000001</v>
      </c>
      <c r="AB59">
        <v>9.0362989999999996</v>
      </c>
      <c r="AC59">
        <v>4009.9459999999999</v>
      </c>
      <c r="AD59">
        <v>0.5456877</v>
      </c>
      <c r="AE59">
        <v>16.14939</v>
      </c>
      <c r="AF59">
        <v>0.88129489999999999</v>
      </c>
      <c r="AG59">
        <v>397.24090000000001</v>
      </c>
      <c r="AH59">
        <v>0.54598469999999999</v>
      </c>
      <c r="AI59">
        <v>15.42276</v>
      </c>
      <c r="AJ59" s="1">
        <v>9.0686639999999999E-2</v>
      </c>
      <c r="AK59">
        <v>39.714239999999997</v>
      </c>
      <c r="AL59">
        <v>0.54610510000000001</v>
      </c>
      <c r="AM59">
        <v>14.72386</v>
      </c>
      <c r="AN59" s="1">
        <v>2.8736680000000001E-2</v>
      </c>
      <c r="AO59">
        <v>11.640169999999999</v>
      </c>
      <c r="AP59">
        <v>0.54590669999999997</v>
      </c>
      <c r="AQ59">
        <v>15.37772</v>
      </c>
      <c r="AR59" s="1">
        <v>2.1847579999999998E-2</v>
      </c>
      <c r="AS59">
        <v>8.6505500000000008</v>
      </c>
      <c r="AT59">
        <v>0.54526540000000001</v>
      </c>
      <c r="AU59">
        <v>17.292490000000001</v>
      </c>
      <c r="AV59" s="1">
        <v>1.9619589999999999E-2</v>
      </c>
      <c r="AW59">
        <v>7.7261569999999997</v>
      </c>
      <c r="AX59">
        <v>0.5444483</v>
      </c>
      <c r="AY59">
        <v>20.288309999999999</v>
      </c>
      <c r="AZ59">
        <v>2.1274850000000001E-2</v>
      </c>
      <c r="BA59">
        <v>8.2751450000000002</v>
      </c>
      <c r="BB59">
        <v>0.54368039999999995</v>
      </c>
      <c r="BC59">
        <v>23.234860000000001</v>
      </c>
      <c r="BD59" s="1">
        <v>2.804301E-2</v>
      </c>
      <c r="BE59">
        <v>10.87961</v>
      </c>
      <c r="BF59">
        <v>0.5430391</v>
      </c>
      <c r="BG59">
        <v>24.126370000000001</v>
      </c>
      <c r="BH59">
        <v>3.3996279999999997E-2</v>
      </c>
      <c r="BI59">
        <v>13.292249999999999</v>
      </c>
      <c r="BJ59">
        <v>0.54276170000000001</v>
      </c>
      <c r="BK59">
        <v>23.417529999999999</v>
      </c>
      <c r="BL59" s="1">
        <v>3.5795630000000002E-2</v>
      </c>
      <c r="BM59">
        <v>14.09198</v>
      </c>
      <c r="BN59">
        <v>0.54265350000000001</v>
      </c>
      <c r="BO59">
        <v>21.905519999999999</v>
      </c>
      <c r="BP59" s="1">
        <v>3.4439400000000002E-2</v>
      </c>
      <c r="BQ59">
        <v>13.61708</v>
      </c>
      <c r="BR59">
        <v>0.54286440000000002</v>
      </c>
      <c r="BS59">
        <v>19.383140000000001</v>
      </c>
      <c r="BT59" s="1">
        <v>3.1598519999999998E-2</v>
      </c>
      <c r="BU59">
        <v>12.527839999999999</v>
      </c>
      <c r="BV59">
        <v>0.54212700000000003</v>
      </c>
      <c r="BW59">
        <v>17.625129999999999</v>
      </c>
      <c r="BX59" s="1">
        <v>2.8287090000000001E-2</v>
      </c>
      <c r="BY59">
        <v>11.243449999999999</v>
      </c>
      <c r="BZ59">
        <v>0.54155620000000004</v>
      </c>
      <c r="CA59">
        <v>16.720420000000001</v>
      </c>
      <c r="CB59" s="1">
        <v>2.5173879999999999E-2</v>
      </c>
      <c r="CC59">
        <v>10.020210000000001</v>
      </c>
      <c r="CD59">
        <v>0.5415586</v>
      </c>
      <c r="CE59">
        <v>16.512540000000001</v>
      </c>
      <c r="CF59" s="1">
        <v>2.1834490000000002E-2</v>
      </c>
      <c r="CG59">
        <v>8.7119180000000007</v>
      </c>
      <c r="CH59">
        <v>0.54191009999999995</v>
      </c>
      <c r="CI59">
        <v>17.336210000000001</v>
      </c>
      <c r="CJ59" s="1">
        <v>1.735219E-2</v>
      </c>
      <c r="CK59">
        <v>6.9552529999999999</v>
      </c>
      <c r="CL59">
        <v>0.54235990000000001</v>
      </c>
      <c r="CM59">
        <v>17.354710000000001</v>
      </c>
      <c r="CN59">
        <v>1.2551959999999999E-2</v>
      </c>
      <c r="CO59">
        <v>5.0426840000000004</v>
      </c>
      <c r="CP59">
        <v>0.5426995</v>
      </c>
      <c r="CQ59">
        <v>17.09552</v>
      </c>
      <c r="CR59" s="1">
        <v>8.8716790000000004E-3</v>
      </c>
      <c r="CS59">
        <v>3.55721</v>
      </c>
      <c r="CT59">
        <v>0.54293749999999996</v>
      </c>
      <c r="CU59">
        <v>16.199490000000001</v>
      </c>
      <c r="CV59" s="1">
        <v>6.6089729999999998E-3</v>
      </c>
      <c r="CW59">
        <v>2.63673</v>
      </c>
      <c r="CX59">
        <v>0.5431009</v>
      </c>
      <c r="CY59">
        <v>15.09238</v>
      </c>
      <c r="CZ59">
        <v>5.3336490000000002E-3</v>
      </c>
      <c r="DA59">
        <v>2.1166670000000001</v>
      </c>
      <c r="DB59">
        <v>0.54319300000000004</v>
      </c>
      <c r="DC59">
        <v>15.37499</v>
      </c>
      <c r="DD59" s="1">
        <v>4.6017699999999998E-3</v>
      </c>
      <c r="DE59">
        <v>1.8187660000000001</v>
      </c>
      <c r="DF59">
        <v>0.54327429999999999</v>
      </c>
      <c r="DG59">
        <v>17.653590000000001</v>
      </c>
      <c r="DH59" s="1">
        <v>4.145887E-3</v>
      </c>
      <c r="DI59">
        <v>1.63361</v>
      </c>
      <c r="DJ59">
        <v>0.54329349999999998</v>
      </c>
      <c r="DK59">
        <v>22.68205</v>
      </c>
      <c r="DL59" s="1">
        <v>3.8302129999999998E-3</v>
      </c>
      <c r="DM59">
        <v>1.505698</v>
      </c>
      <c r="DN59">
        <v>0.54332159999999996</v>
      </c>
      <c r="DO59">
        <v>28.983799999999999</v>
      </c>
      <c r="DP59" s="1">
        <v>3.5867070000000002E-3</v>
      </c>
      <c r="DQ59">
        <v>1.406979</v>
      </c>
      <c r="DR59">
        <v>0.54333450000000005</v>
      </c>
      <c r="DS59">
        <v>31.10042</v>
      </c>
      <c r="DT59" s="1">
        <v>3.385955E-3</v>
      </c>
      <c r="DU59">
        <v>1.3255159999999999</v>
      </c>
      <c r="DV59">
        <v>0.5433519</v>
      </c>
      <c r="DW59">
        <v>29.9285</v>
      </c>
      <c r="DX59" s="1">
        <v>3.2097950000000001E-3</v>
      </c>
      <c r="DY59">
        <v>1.254006</v>
      </c>
      <c r="DZ59">
        <v>0.54334450000000001</v>
      </c>
      <c r="EA59">
        <v>28.949159999999999</v>
      </c>
      <c r="EB59" s="1">
        <v>3.0518640000000001E-3</v>
      </c>
      <c r="EC59">
        <v>1.1895290000000001</v>
      </c>
      <c r="ED59">
        <v>0.54334459999999996</v>
      </c>
      <c r="EE59">
        <v>26.745840000000001</v>
      </c>
      <c r="EF59" s="1">
        <v>2.9072130000000001E-3</v>
      </c>
      <c r="EG59">
        <v>1.130439</v>
      </c>
      <c r="EH59">
        <v>0.54334059999999995</v>
      </c>
      <c r="EI59">
        <v>23.319690000000001</v>
      </c>
      <c r="EJ59" s="1">
        <v>2.7741240000000002E-3</v>
      </c>
      <c r="EK59">
        <v>1.0760339999999999</v>
      </c>
      <c r="EL59">
        <v>0.54333989999999999</v>
      </c>
      <c r="EM59">
        <v>20.715949999999999</v>
      </c>
      <c r="EN59" s="1">
        <v>2.649724E-3</v>
      </c>
      <c r="EO59">
        <v>1.0252030000000001</v>
      </c>
      <c r="EP59">
        <v>0.54333920000000002</v>
      </c>
      <c r="EQ59">
        <v>23.20411</v>
      </c>
      <c r="ER59" s="1">
        <v>2.5315630000000001E-3</v>
      </c>
      <c r="ES59">
        <v>0.97737399999999997</v>
      </c>
      <c r="ET59">
        <v>0.54334210000000005</v>
      </c>
      <c r="EU59">
        <v>27.706250000000001</v>
      </c>
      <c r="EV59" s="1">
        <v>2.4187990000000001E-3</v>
      </c>
      <c r="EW59">
        <v>0.93208069999999998</v>
      </c>
      <c r="EX59">
        <v>0.54334459999999996</v>
      </c>
      <c r="EY59">
        <v>28.712630000000001</v>
      </c>
      <c r="EZ59" s="1">
        <v>2.314043E-3</v>
      </c>
      <c r="FA59">
        <v>0.89000869999999999</v>
      </c>
      <c r="FB59">
        <v>0.54334119999999997</v>
      </c>
      <c r="FC59">
        <v>27.76539</v>
      </c>
      <c r="FD59" s="1">
        <v>2.2146079999999999E-3</v>
      </c>
      <c r="FE59">
        <v>0.85036999999999996</v>
      </c>
      <c r="FF59">
        <v>0.54333819999999999</v>
      </c>
      <c r="FG59">
        <v>27.34572</v>
      </c>
      <c r="FH59" s="1">
        <v>2.1206419999999998E-3</v>
      </c>
      <c r="FI59">
        <v>0.81313919999999995</v>
      </c>
      <c r="FJ59">
        <v>0.54336099999999998</v>
      </c>
      <c r="FK59">
        <v>25.714549999999999</v>
      </c>
      <c r="FL59" s="1">
        <v>2.0307910000000001E-3</v>
      </c>
      <c r="FM59">
        <v>0.77768090000000001</v>
      </c>
      <c r="FN59">
        <v>0.54336110000000004</v>
      </c>
      <c r="FO59">
        <v>23.36666</v>
      </c>
      <c r="FP59" s="1">
        <v>1.9453070000000001E-3</v>
      </c>
      <c r="FQ59">
        <v>0.74416910000000003</v>
      </c>
      <c r="FR59">
        <v>0.54334159999999998</v>
      </c>
      <c r="FS59">
        <v>21.195329999999998</v>
      </c>
      <c r="FT59" s="1">
        <v>1.8647270000000001E-3</v>
      </c>
      <c r="FU59">
        <v>0.71284429999999999</v>
      </c>
      <c r="FV59">
        <v>0.54333980000000004</v>
      </c>
      <c r="FW59">
        <v>21.09693</v>
      </c>
      <c r="FX59" s="1">
        <v>1.7874259999999999E-3</v>
      </c>
      <c r="FY59">
        <v>0.68286259999999999</v>
      </c>
      <c r="FZ59">
        <v>0.54333989999999999</v>
      </c>
      <c r="GA59">
        <v>21.647030000000001</v>
      </c>
      <c r="GB59" s="1">
        <v>1.714431E-3</v>
      </c>
      <c r="GC59">
        <v>0.65462799999999999</v>
      </c>
      <c r="GD59">
        <v>0.54334199999999999</v>
      </c>
      <c r="GE59">
        <v>22.094740000000002</v>
      </c>
      <c r="GF59" s="1">
        <v>1.6448039999999999E-3</v>
      </c>
      <c r="GG59">
        <v>0.62782260000000001</v>
      </c>
      <c r="GH59">
        <v>0.54334000000000005</v>
      </c>
      <c r="GI59">
        <v>21.641220000000001</v>
      </c>
      <c r="GJ59" s="1">
        <v>1.5788270000000001E-3</v>
      </c>
      <c r="GK59">
        <v>0.60248489999999999</v>
      </c>
      <c r="GL59">
        <v>0.54334059999999995</v>
      </c>
      <c r="GM59">
        <v>20.3855</v>
      </c>
      <c r="GN59" s="1">
        <v>1.517249E-3</v>
      </c>
      <c r="GO59">
        <v>0.57884999999999998</v>
      </c>
      <c r="GP59">
        <v>0.54336139999999999</v>
      </c>
      <c r="GQ59">
        <v>18.354939999999999</v>
      </c>
      <c r="GR59" s="1">
        <v>1.4580629999999999E-3</v>
      </c>
      <c r="GS59">
        <v>0.55616339999999997</v>
      </c>
      <c r="GT59">
        <v>0.54334459999999996</v>
      </c>
      <c r="GU59">
        <v>18.381519999999998</v>
      </c>
      <c r="GV59" s="1">
        <v>1.4020460000000001E-3</v>
      </c>
      <c r="GW59">
        <v>0.5347132</v>
      </c>
      <c r="GX59">
        <v>0.54333940000000003</v>
      </c>
      <c r="GY59">
        <v>20.183720000000001</v>
      </c>
      <c r="GZ59" s="1">
        <v>1.3478030000000001E-3</v>
      </c>
      <c r="HA59">
        <v>0.51404939999999999</v>
      </c>
      <c r="HB59">
        <v>0.54333469999999995</v>
      </c>
      <c r="HC59">
        <v>23.292269999999998</v>
      </c>
      <c r="HD59" s="1">
        <v>1.296062E-3</v>
      </c>
      <c r="HE59">
        <v>0.49422959999999999</v>
      </c>
      <c r="HF59">
        <v>0.54334400000000005</v>
      </c>
      <c r="HG59">
        <v>26.619209999999999</v>
      </c>
      <c r="HH59" s="1">
        <v>1.247801E-3</v>
      </c>
      <c r="HI59">
        <v>0.47579270000000001</v>
      </c>
      <c r="HJ59">
        <v>0.54333730000000002</v>
      </c>
      <c r="HK59">
        <v>27.168199999999999</v>
      </c>
      <c r="HL59" s="1">
        <v>1.2013449999999999E-3</v>
      </c>
      <c r="HM59">
        <v>0.45808260000000001</v>
      </c>
      <c r="HN59">
        <v>0.54333770000000003</v>
      </c>
      <c r="HO59">
        <v>26.54974</v>
      </c>
      <c r="HP59" s="1">
        <v>1.156774E-3</v>
      </c>
      <c r="HQ59">
        <v>0.44106689999999998</v>
      </c>
      <c r="HR59">
        <v>0.54333629999999999</v>
      </c>
      <c r="HS59">
        <v>25.069400000000002</v>
      </c>
      <c r="HT59" s="1">
        <v>1.1139959999999999E-3</v>
      </c>
      <c r="HU59">
        <v>0.42475269999999998</v>
      </c>
      <c r="HV59">
        <v>0.54335990000000001</v>
      </c>
      <c r="HW59">
        <v>22.49588</v>
      </c>
      <c r="HX59" s="1">
        <v>1.0729870000000001E-3</v>
      </c>
      <c r="HY59">
        <v>0.40911140000000001</v>
      </c>
      <c r="HZ59">
        <v>0.5433595</v>
      </c>
      <c r="IA59">
        <v>21.76397</v>
      </c>
      <c r="IB59" s="1">
        <v>1.0343010000000001E-3</v>
      </c>
      <c r="IC59">
        <v>0.3943526</v>
      </c>
      <c r="ID59">
        <v>0.54334000000000005</v>
      </c>
      <c r="IE59">
        <v>25.02572</v>
      </c>
      <c r="IF59" s="1">
        <v>9.9788549999999996E-4</v>
      </c>
      <c r="IG59">
        <v>0.38044480000000003</v>
      </c>
      <c r="IH59">
        <v>0.54336019999999996</v>
      </c>
      <c r="II59">
        <v>30.98725</v>
      </c>
      <c r="IJ59" s="1">
        <v>9.6249550000000001E-4</v>
      </c>
      <c r="IK59">
        <v>0.36697419999999997</v>
      </c>
      <c r="IL59">
        <v>0.54333849999999995</v>
      </c>
      <c r="IM59">
        <v>34.964149999999997</v>
      </c>
      <c r="IN59" s="1">
        <v>9.2770280000000003E-4</v>
      </c>
      <c r="IO59">
        <v>0.35369149999999999</v>
      </c>
      <c r="IP59">
        <v>0.5433403</v>
      </c>
      <c r="IQ59">
        <v>35.408140000000003</v>
      </c>
      <c r="IR59" s="1">
        <v>8.9487599999999996E-4</v>
      </c>
      <c r="IS59">
        <v>0.34117419999999998</v>
      </c>
      <c r="IT59">
        <v>0.54333659999999995</v>
      </c>
      <c r="IU59">
        <v>34.726280000000003</v>
      </c>
      <c r="IV59" s="1">
        <v>8.6410009999999995E-4</v>
      </c>
      <c r="IW59">
        <v>0.32941320000000002</v>
      </c>
      <c r="IX59">
        <v>0.543346</v>
      </c>
      <c r="IY59">
        <v>32.911140000000003</v>
      </c>
      <c r="IZ59" s="1">
        <v>8.3441190000000005E-4</v>
      </c>
      <c r="JA59">
        <v>0.31809739999999997</v>
      </c>
      <c r="JB59">
        <v>0.54333960000000003</v>
      </c>
      <c r="JC59">
        <v>28.39761</v>
      </c>
      <c r="JD59" s="1">
        <v>8.0589569999999996E-4</v>
      </c>
      <c r="JE59">
        <v>0.3072454</v>
      </c>
      <c r="JF59">
        <v>0.54334309999999997</v>
      </c>
      <c r="JG59">
        <v>24.226369999999999</v>
      </c>
      <c r="JH59" s="1">
        <v>7.7880219999999995E-4</v>
      </c>
      <c r="JI59">
        <v>0.29688959999999998</v>
      </c>
      <c r="JJ59">
        <v>0.54334090000000002</v>
      </c>
      <c r="JK59">
        <v>21.5108</v>
      </c>
      <c r="JL59" s="1">
        <v>7.5215090000000002E-4</v>
      </c>
      <c r="JM59">
        <v>0.28689999999999999</v>
      </c>
      <c r="JN59">
        <v>0.54334099999999996</v>
      </c>
      <c r="JO59">
        <v>19.313770000000002</v>
      </c>
      <c r="JP59" s="1">
        <v>7.2521689999999997E-4</v>
      </c>
      <c r="JQ59">
        <v>0.27733479999999999</v>
      </c>
      <c r="JR59">
        <v>0.54334059999999995</v>
      </c>
      <c r="JS59">
        <v>18.67418</v>
      </c>
      <c r="JT59" s="1">
        <v>6.9939670000000005E-4</v>
      </c>
      <c r="JU59">
        <v>0.26813209999999998</v>
      </c>
      <c r="JV59">
        <v>0.54333659999999995</v>
      </c>
      <c r="JW59">
        <v>19.244309999999999</v>
      </c>
      <c r="JX59" s="1">
        <v>6.748527E-4</v>
      </c>
      <c r="JY59">
        <v>0.25934439999999997</v>
      </c>
      <c r="JZ59">
        <v>0.54333629999999999</v>
      </c>
      <c r="KA59">
        <v>18.977499999999999</v>
      </c>
      <c r="KB59" s="1">
        <v>6.5137319999999997E-4</v>
      </c>
      <c r="KC59">
        <v>0.25087749999999998</v>
      </c>
      <c r="KD59">
        <v>0.54333969999999998</v>
      </c>
      <c r="KE59">
        <v>17.39076</v>
      </c>
      <c r="KF59" s="1">
        <v>6.2891290000000001E-4</v>
      </c>
      <c r="KG59">
        <v>0.2427462</v>
      </c>
      <c r="KH59">
        <v>0.54334360000000004</v>
      </c>
      <c r="KI59">
        <v>15.407069999999999</v>
      </c>
      <c r="KJ59" s="1">
        <v>6.0719530000000004E-4</v>
      </c>
      <c r="KK59">
        <v>0.23483770000000001</v>
      </c>
      <c r="KL59">
        <v>0.54336090000000004</v>
      </c>
      <c r="KM59">
        <v>16.248280000000001</v>
      </c>
      <c r="KN59" s="1">
        <v>5.8649600000000004E-4</v>
      </c>
      <c r="KO59">
        <v>0.22726089999999999</v>
      </c>
      <c r="KP59">
        <v>0.54334159999999998</v>
      </c>
      <c r="KQ59">
        <v>21.964320000000001</v>
      </c>
      <c r="KR59" s="1">
        <v>5.666162E-4</v>
      </c>
      <c r="KS59">
        <v>0.2199807</v>
      </c>
      <c r="KT59">
        <v>0.54333810000000005</v>
      </c>
      <c r="KU59">
        <v>30.375250000000001</v>
      </c>
      <c r="KV59" s="1">
        <v>5.4746769999999996E-4</v>
      </c>
      <c r="KW59">
        <v>0.2129249</v>
      </c>
      <c r="KX59">
        <v>0.54335960000000005</v>
      </c>
      <c r="KY59">
        <v>35.800620000000002</v>
      </c>
      <c r="KZ59" s="1">
        <v>5.2917450000000005E-4</v>
      </c>
      <c r="LA59">
        <v>0.20615929999999999</v>
      </c>
      <c r="LB59">
        <v>0.54333810000000005</v>
      </c>
      <c r="LC59">
        <v>36.192459999999997</v>
      </c>
      <c r="LD59" s="1">
        <v>5.116179E-4</v>
      </c>
      <c r="LE59">
        <v>0.1996386</v>
      </c>
      <c r="LF59">
        <v>0.54335900000000004</v>
      </c>
      <c r="LG59">
        <v>35.252719999999997</v>
      </c>
      <c r="LH59" s="1">
        <v>4.9460680000000003E-4</v>
      </c>
      <c r="LI59">
        <v>0.1933098</v>
      </c>
      <c r="LJ59">
        <v>0.54333900000000002</v>
      </c>
      <c r="LK59">
        <v>33.975070000000002</v>
      </c>
      <c r="LL59" s="1">
        <v>4.7828600000000002E-4</v>
      </c>
      <c r="LM59">
        <v>0.1872104</v>
      </c>
      <c r="LN59">
        <v>0.54334000000000005</v>
      </c>
      <c r="LO59">
        <v>29.847339999999999</v>
      </c>
      <c r="LP59" s="1">
        <v>4.6251970000000002E-4</v>
      </c>
      <c r="LQ59">
        <v>0.18130930000000001</v>
      </c>
      <c r="LR59">
        <v>0.54334590000000005</v>
      </c>
      <c r="LS59">
        <v>24.574619999999999</v>
      </c>
      <c r="LT59" s="1">
        <v>4.4734320000000002E-4</v>
      </c>
      <c r="LU59">
        <v>0.1755979</v>
      </c>
      <c r="LV59">
        <v>0.54333869999999995</v>
      </c>
      <c r="LW59">
        <v>21.220050000000001</v>
      </c>
      <c r="LX59" s="1">
        <v>4.3275239999999998E-4</v>
      </c>
      <c r="LY59">
        <v>0.17010510000000001</v>
      </c>
      <c r="LZ59">
        <v>0.5433595</v>
      </c>
      <c r="MA59">
        <v>20.076910000000002</v>
      </c>
      <c r="MB59" s="1">
        <v>4.1879660000000002E-4</v>
      </c>
      <c r="MC59">
        <v>0.1648328</v>
      </c>
      <c r="MD59">
        <v>0.54334479999999996</v>
      </c>
      <c r="ME59">
        <v>20.617930000000001</v>
      </c>
      <c r="MF59" s="1">
        <v>4.0553449999999999E-4</v>
      </c>
      <c r="MG59">
        <v>0.15982469999999999</v>
      </c>
      <c r="MH59">
        <v>0.54333659999999995</v>
      </c>
      <c r="MI59">
        <v>21.644300000000001</v>
      </c>
      <c r="MJ59" s="1">
        <v>3.9261139999999999E-4</v>
      </c>
      <c r="MK59">
        <v>0.15494859999999999</v>
      </c>
      <c r="ML59">
        <v>0.54333509999999996</v>
      </c>
      <c r="MM59">
        <v>21.092179999999999</v>
      </c>
      <c r="MN59" s="1">
        <v>3.798289E-4</v>
      </c>
      <c r="MO59">
        <v>0.1501363</v>
      </c>
      <c r="MP59">
        <v>0.54334369999999999</v>
      </c>
      <c r="MQ59">
        <v>19.969380000000001</v>
      </c>
      <c r="MR59" s="1">
        <v>3.6743950000000001E-4</v>
      </c>
      <c r="MS59">
        <v>0.14545710000000001</v>
      </c>
      <c r="MT59">
        <v>0.54333770000000003</v>
      </c>
      <c r="MU59">
        <v>18.289819999999999</v>
      </c>
      <c r="MV59" s="1">
        <v>3.5567729999999998E-4</v>
      </c>
      <c r="MW59">
        <v>0.14100979999999999</v>
      </c>
      <c r="MX59">
        <v>0.54333659999999995</v>
      </c>
      <c r="MY59">
        <v>18.048069999999999</v>
      </c>
      <c r="MZ59" s="1">
        <v>3.4458619999999998E-4</v>
      </c>
      <c r="NA59">
        <v>0.13680539999999999</v>
      </c>
      <c r="NB59">
        <v>0.54334199999999999</v>
      </c>
      <c r="NC59">
        <v>18.527619999999999</v>
      </c>
      <c r="ND59" s="1">
        <v>3.3369889999999998E-4</v>
      </c>
      <c r="NE59">
        <v>0.13267409999999999</v>
      </c>
      <c r="NF59">
        <v>0.54336050000000002</v>
      </c>
      <c r="NG59">
        <v>21.026779999999999</v>
      </c>
      <c r="NH59" s="1">
        <v>3.2307350000000001E-4</v>
      </c>
      <c r="NI59">
        <v>0.12862970000000001</v>
      </c>
      <c r="NJ59">
        <v>0.54334369999999999</v>
      </c>
      <c r="NK59">
        <v>25.584890000000001</v>
      </c>
      <c r="NL59" s="1">
        <v>3.1291780000000001E-4</v>
      </c>
      <c r="NM59">
        <v>0.1247634</v>
      </c>
      <c r="NN59">
        <v>0.54333880000000001</v>
      </c>
      <c r="NO59">
        <v>28.307459999999999</v>
      </c>
      <c r="NP59" s="1">
        <v>3.0309050000000001E-4</v>
      </c>
      <c r="NQ59">
        <v>0.12100619999999999</v>
      </c>
      <c r="NR59">
        <v>0.54334190000000004</v>
      </c>
      <c r="NS59">
        <v>26.947389999999999</v>
      </c>
      <c r="NT59" s="1">
        <v>2.9357459999999999E-4</v>
      </c>
      <c r="NU59">
        <v>0.1173627</v>
      </c>
      <c r="NV59">
        <v>0.54334070000000001</v>
      </c>
      <c r="NW59">
        <v>25.670580000000001</v>
      </c>
      <c r="NX59" s="1">
        <v>2.845376E-4</v>
      </c>
      <c r="NY59">
        <v>0.1138936</v>
      </c>
      <c r="NZ59">
        <v>0.54336090000000004</v>
      </c>
      <c r="OA59">
        <v>24.02909</v>
      </c>
      <c r="OB59" s="1">
        <v>2.756689E-4</v>
      </c>
      <c r="OC59">
        <v>0.1104704</v>
      </c>
      <c r="OD59">
        <v>0.54334119999999997</v>
      </c>
      <c r="OE59">
        <v>22.716809999999999</v>
      </c>
      <c r="OF59" s="1">
        <v>2.6703080000000003E-4</v>
      </c>
      <c r="OG59">
        <v>0.1071183</v>
      </c>
      <c r="OH59">
        <v>0.54333790000000004</v>
      </c>
      <c r="OI59">
        <v>20.642520000000001</v>
      </c>
      <c r="OJ59" s="1">
        <v>2.5883820000000002E-4</v>
      </c>
      <c r="OK59">
        <v>0.1039259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0.78943030000000003</v>
      </c>
      <c r="G60">
        <v>15.7439</v>
      </c>
      <c r="H60" s="1">
        <v>4.2327899999999998E-9</v>
      </c>
      <c r="I60" s="1">
        <v>1.302685E-6</v>
      </c>
      <c r="J60">
        <v>0.78386929999999999</v>
      </c>
      <c r="K60">
        <v>14.98738</v>
      </c>
      <c r="L60">
        <v>0.55636839999999999</v>
      </c>
      <c r="M60">
        <v>132.99860000000001</v>
      </c>
      <c r="N60">
        <v>0.77992189999999995</v>
      </c>
      <c r="O60">
        <v>13.762449999999999</v>
      </c>
      <c r="P60">
        <v>66.049620000000004</v>
      </c>
      <c r="Q60">
        <v>18752.560000000001</v>
      </c>
      <c r="R60">
        <v>0.77739619999999998</v>
      </c>
      <c r="S60">
        <v>14.49123</v>
      </c>
      <c r="T60">
        <v>160.1653</v>
      </c>
      <c r="U60">
        <v>49500.92</v>
      </c>
      <c r="V60">
        <v>0.77604309999999999</v>
      </c>
      <c r="W60">
        <v>16.19821</v>
      </c>
      <c r="X60">
        <v>67.773700000000005</v>
      </c>
      <c r="Y60">
        <v>22007.200000000001</v>
      </c>
      <c r="Z60">
        <v>0.77537540000000005</v>
      </c>
      <c r="AA60">
        <v>16.768149999999999</v>
      </c>
      <c r="AB60">
        <v>11.260910000000001</v>
      </c>
      <c r="AC60">
        <v>3752.0050000000001</v>
      </c>
      <c r="AD60">
        <v>0.7750629</v>
      </c>
      <c r="AE60">
        <v>16.195979999999999</v>
      </c>
      <c r="AF60">
        <v>1.1379900000000001</v>
      </c>
      <c r="AG60">
        <v>383.53730000000002</v>
      </c>
      <c r="AH60">
        <v>0.77494689999999999</v>
      </c>
      <c r="AI60">
        <v>15.466229999999999</v>
      </c>
      <c r="AJ60">
        <v>0.1116188</v>
      </c>
      <c r="AK60">
        <v>36.987160000000003</v>
      </c>
      <c r="AL60">
        <v>0.7748218</v>
      </c>
      <c r="AM60">
        <v>14.79815</v>
      </c>
      <c r="AN60">
        <v>3.0480839999999999E-2</v>
      </c>
      <c r="AO60">
        <v>9.5375739999999993</v>
      </c>
      <c r="AP60">
        <v>0.77411110000000005</v>
      </c>
      <c r="AQ60">
        <v>15.445410000000001</v>
      </c>
      <c r="AR60" s="1">
        <v>2.219985E-2</v>
      </c>
      <c r="AS60">
        <v>6.8102660000000004</v>
      </c>
      <c r="AT60">
        <v>0.7719473</v>
      </c>
      <c r="AU60">
        <v>17.329160000000002</v>
      </c>
      <c r="AV60">
        <v>1.974387E-2</v>
      </c>
      <c r="AW60">
        <v>6.0359860000000003</v>
      </c>
      <c r="AX60">
        <v>0.7684067</v>
      </c>
      <c r="AY60">
        <v>20.26107</v>
      </c>
      <c r="AZ60" s="1">
        <v>2.087106E-2</v>
      </c>
      <c r="BA60">
        <v>6.3327439999999999</v>
      </c>
      <c r="BB60">
        <v>0.7636503</v>
      </c>
      <c r="BC60">
        <v>23.18815</v>
      </c>
      <c r="BD60" s="1">
        <v>2.7322269999999999E-2</v>
      </c>
      <c r="BE60">
        <v>8.2910020000000006</v>
      </c>
      <c r="BF60">
        <v>0.7580133</v>
      </c>
      <c r="BG60">
        <v>24.13843</v>
      </c>
      <c r="BH60" s="1">
        <v>3.3586190000000002E-2</v>
      </c>
      <c r="BI60">
        <v>10.29369</v>
      </c>
      <c r="BJ60">
        <v>0.75207840000000004</v>
      </c>
      <c r="BK60">
        <v>23.479510000000001</v>
      </c>
      <c r="BL60" s="1">
        <v>3.5789389999999997E-2</v>
      </c>
      <c r="BM60">
        <v>11.08061</v>
      </c>
      <c r="BN60">
        <v>0.74601830000000002</v>
      </c>
      <c r="BO60">
        <v>22.052689999999998</v>
      </c>
      <c r="BP60" s="1">
        <v>3.4667419999999997E-2</v>
      </c>
      <c r="BQ60">
        <v>10.82396</v>
      </c>
      <c r="BR60">
        <v>0.73995750000000005</v>
      </c>
      <c r="BS60">
        <v>19.628579999999999</v>
      </c>
      <c r="BT60" s="1">
        <v>3.1928560000000002E-2</v>
      </c>
      <c r="BU60">
        <v>10.04344</v>
      </c>
      <c r="BV60">
        <v>0.73439310000000002</v>
      </c>
      <c r="BW60">
        <v>17.853729999999999</v>
      </c>
      <c r="BX60">
        <v>2.8622209999999999E-2</v>
      </c>
      <c r="BY60">
        <v>9.0605270000000004</v>
      </c>
      <c r="BZ60">
        <v>0.72996850000000002</v>
      </c>
      <c r="CA60">
        <v>16.91544</v>
      </c>
      <c r="CB60" s="1">
        <v>2.5485379999999998E-2</v>
      </c>
      <c r="CC60">
        <v>8.1031980000000008</v>
      </c>
      <c r="CD60">
        <v>0.72699820000000004</v>
      </c>
      <c r="CE60">
        <v>16.55359</v>
      </c>
      <c r="CF60" s="1">
        <v>2.2218120000000001E-2</v>
      </c>
      <c r="CG60">
        <v>7.0938749999999997</v>
      </c>
      <c r="CH60">
        <v>0.72528239999999999</v>
      </c>
      <c r="CI60">
        <v>17.337910000000001</v>
      </c>
      <c r="CJ60" s="1">
        <v>1.785018E-2</v>
      </c>
      <c r="CK60">
        <v>5.7286679999999999</v>
      </c>
      <c r="CL60">
        <v>0.72445619999999999</v>
      </c>
      <c r="CM60">
        <v>17.379829999999998</v>
      </c>
      <c r="CN60" s="1">
        <v>1.301075E-2</v>
      </c>
      <c r="CO60">
        <v>4.1873699999999996</v>
      </c>
      <c r="CP60">
        <v>0.72408030000000001</v>
      </c>
      <c r="CQ60">
        <v>17.112760000000002</v>
      </c>
      <c r="CR60" s="1">
        <v>9.1832949999999993E-3</v>
      </c>
      <c r="CS60">
        <v>2.9529999999999998</v>
      </c>
      <c r="CT60">
        <v>0.72391819999999996</v>
      </c>
      <c r="CU60">
        <v>16.29636</v>
      </c>
      <c r="CV60" s="1">
        <v>6.7899830000000003E-3</v>
      </c>
      <c r="CW60">
        <v>2.1753239999999998</v>
      </c>
      <c r="CX60">
        <v>0.72385109999999997</v>
      </c>
      <c r="CY60">
        <v>15.199920000000001</v>
      </c>
      <c r="CZ60" s="1">
        <v>5.4351879999999997E-3</v>
      </c>
      <c r="DA60">
        <v>1.733854</v>
      </c>
      <c r="DB60">
        <v>0.72383280000000005</v>
      </c>
      <c r="DC60">
        <v>15.450519999999999</v>
      </c>
      <c r="DD60" s="1">
        <v>4.6620020000000002E-3</v>
      </c>
      <c r="DE60">
        <v>1.482083</v>
      </c>
      <c r="DF60">
        <v>0.72384610000000005</v>
      </c>
      <c r="DG60">
        <v>17.6495</v>
      </c>
      <c r="DH60" s="1">
        <v>4.1852169999999998E-3</v>
      </c>
      <c r="DI60">
        <v>1.3269709999999999</v>
      </c>
      <c r="DJ60">
        <v>0.72383679999999995</v>
      </c>
      <c r="DK60">
        <v>22.576589999999999</v>
      </c>
      <c r="DL60" s="1">
        <v>3.8591110000000001E-3</v>
      </c>
      <c r="DM60">
        <v>1.220933</v>
      </c>
      <c r="DN60">
        <v>0.72384700000000002</v>
      </c>
      <c r="DO60">
        <v>28.87593</v>
      </c>
      <c r="DP60" s="1">
        <v>3.6098580000000001E-3</v>
      </c>
      <c r="DQ60">
        <v>1.1397759999999999</v>
      </c>
      <c r="DR60">
        <v>0.72384689999999996</v>
      </c>
      <c r="DS60">
        <v>31.15625</v>
      </c>
      <c r="DT60" s="1">
        <v>3.4056720000000002E-3</v>
      </c>
      <c r="DU60">
        <v>1.0731889999999999</v>
      </c>
      <c r="DV60">
        <v>0.72383909999999996</v>
      </c>
      <c r="DW60">
        <v>29.989159999999998</v>
      </c>
      <c r="DX60" s="1">
        <v>3.2275289999999998E-3</v>
      </c>
      <c r="DY60">
        <v>1.0150159999999999</v>
      </c>
      <c r="DZ60">
        <v>0.72384669999999995</v>
      </c>
      <c r="EA60">
        <v>29.01886</v>
      </c>
      <c r="EB60">
        <v>3.067902E-3</v>
      </c>
      <c r="EC60">
        <v>0.96259110000000003</v>
      </c>
      <c r="ED60">
        <v>0.72385109999999997</v>
      </c>
      <c r="EE60">
        <v>27.013829999999999</v>
      </c>
      <c r="EF60" s="1">
        <v>2.9220840000000001E-3</v>
      </c>
      <c r="EG60">
        <v>0.91465819999999998</v>
      </c>
      <c r="EH60">
        <v>0.72384700000000002</v>
      </c>
      <c r="EI60">
        <v>23.75196</v>
      </c>
      <c r="EJ60" s="1">
        <v>2.7878859999999998E-3</v>
      </c>
      <c r="EK60">
        <v>0.87051789999999996</v>
      </c>
      <c r="EL60">
        <v>0.72385739999999998</v>
      </c>
      <c r="EM60">
        <v>21.04806</v>
      </c>
      <c r="EN60" s="1">
        <v>2.6626890000000002E-3</v>
      </c>
      <c r="EO60">
        <v>0.82933440000000003</v>
      </c>
      <c r="EP60">
        <v>0.72382780000000002</v>
      </c>
      <c r="EQ60">
        <v>23.253910000000001</v>
      </c>
      <c r="ER60" s="1">
        <v>2.5437860000000001E-3</v>
      </c>
      <c r="ES60">
        <v>0.79060140000000001</v>
      </c>
      <c r="ET60">
        <v>0.72384090000000001</v>
      </c>
      <c r="EU60">
        <v>27.683610000000002</v>
      </c>
      <c r="EV60" s="1">
        <v>2.4303329999999998E-3</v>
      </c>
      <c r="EW60">
        <v>0.75392539999999997</v>
      </c>
      <c r="EX60">
        <v>0.72384380000000004</v>
      </c>
      <c r="EY60">
        <v>28.794170000000001</v>
      </c>
      <c r="EZ60" s="1">
        <v>2.3248230000000002E-3</v>
      </c>
      <c r="FA60">
        <v>0.71982000000000002</v>
      </c>
      <c r="FB60">
        <v>0.72384009999999999</v>
      </c>
      <c r="FC60">
        <v>27.791160000000001</v>
      </c>
      <c r="FD60" s="1">
        <v>2.2247809999999999E-3</v>
      </c>
      <c r="FE60">
        <v>0.68772259999999996</v>
      </c>
      <c r="FF60">
        <v>0.72386099999999998</v>
      </c>
      <c r="FG60">
        <v>27.364889999999999</v>
      </c>
      <c r="FH60" s="1">
        <v>2.1302600000000001E-3</v>
      </c>
      <c r="FI60">
        <v>0.65757750000000004</v>
      </c>
      <c r="FJ60">
        <v>0.72384110000000002</v>
      </c>
      <c r="FK60">
        <v>25.948869999999999</v>
      </c>
      <c r="FL60" s="1">
        <v>2.0399929999999999E-3</v>
      </c>
      <c r="FM60">
        <v>0.62891909999999995</v>
      </c>
      <c r="FN60">
        <v>0.72383989999999998</v>
      </c>
      <c r="FO60">
        <v>23.753360000000001</v>
      </c>
      <c r="FP60" s="1">
        <v>1.9539029999999999E-3</v>
      </c>
      <c r="FQ60">
        <v>0.60175060000000002</v>
      </c>
      <c r="FR60">
        <v>0.72386119999999998</v>
      </c>
      <c r="FS60">
        <v>21.550049999999999</v>
      </c>
      <c r="FT60" s="1">
        <v>1.8728550000000001E-3</v>
      </c>
      <c r="FU60">
        <v>0.57638160000000005</v>
      </c>
      <c r="FV60">
        <v>0.72385719999999998</v>
      </c>
      <c r="FW60">
        <v>21.25629</v>
      </c>
      <c r="FX60" s="1">
        <v>1.79521E-3</v>
      </c>
      <c r="FY60">
        <v>0.55213369999999995</v>
      </c>
      <c r="FZ60">
        <v>0.72383070000000005</v>
      </c>
      <c r="GA60">
        <v>21.68244</v>
      </c>
      <c r="GB60" s="1">
        <v>1.721719E-3</v>
      </c>
      <c r="GC60">
        <v>0.52926450000000003</v>
      </c>
      <c r="GD60">
        <v>0.72386139999999999</v>
      </c>
      <c r="GE60">
        <v>22.09637</v>
      </c>
      <c r="GF60" s="1">
        <v>1.651769E-3</v>
      </c>
      <c r="GG60">
        <v>0.50758190000000003</v>
      </c>
      <c r="GH60">
        <v>0.72385739999999998</v>
      </c>
      <c r="GI60">
        <v>21.682410000000001</v>
      </c>
      <c r="GJ60" s="1">
        <v>1.585342E-3</v>
      </c>
      <c r="GK60">
        <v>0.48704380000000003</v>
      </c>
      <c r="GL60">
        <v>0.72383960000000003</v>
      </c>
      <c r="GM60">
        <v>20.513870000000001</v>
      </c>
      <c r="GN60" s="1">
        <v>1.523408E-3</v>
      </c>
      <c r="GO60">
        <v>0.46791480000000002</v>
      </c>
      <c r="GP60">
        <v>0.72384199999999999</v>
      </c>
      <c r="GQ60">
        <v>18.561859999999999</v>
      </c>
      <c r="GR60" s="1">
        <v>1.463961E-3</v>
      </c>
      <c r="GS60">
        <v>0.4495807</v>
      </c>
      <c r="GT60">
        <v>0.72384269999999995</v>
      </c>
      <c r="GU60">
        <v>18.52037</v>
      </c>
      <c r="GV60" s="1">
        <v>1.4076119999999999E-3</v>
      </c>
      <c r="GW60">
        <v>0.43220370000000002</v>
      </c>
      <c r="GX60">
        <v>0.72384939999999998</v>
      </c>
      <c r="GY60">
        <v>20.301639999999999</v>
      </c>
      <c r="GZ60">
        <v>1.3532349999999999E-3</v>
      </c>
      <c r="HA60">
        <v>0.41551749999999998</v>
      </c>
      <c r="HB60">
        <v>0.7238559</v>
      </c>
      <c r="HC60">
        <v>23.289300000000001</v>
      </c>
      <c r="HD60" s="1">
        <v>1.3011539999999999E-3</v>
      </c>
      <c r="HE60">
        <v>0.39945829999999999</v>
      </c>
      <c r="HF60">
        <v>0.7238656</v>
      </c>
      <c r="HG60">
        <v>26.58718</v>
      </c>
      <c r="HH60" s="1">
        <v>1.252605E-3</v>
      </c>
      <c r="HI60">
        <v>0.3845326</v>
      </c>
      <c r="HJ60">
        <v>0.72385929999999998</v>
      </c>
      <c r="HK60">
        <v>27.20805</v>
      </c>
      <c r="HL60" s="1">
        <v>1.2059880000000001E-3</v>
      </c>
      <c r="HM60">
        <v>0.37022440000000001</v>
      </c>
      <c r="HN60">
        <v>0.7238523</v>
      </c>
      <c r="HO60">
        <v>26.593610000000002</v>
      </c>
      <c r="HP60" s="1">
        <v>1.161203E-3</v>
      </c>
      <c r="HQ60">
        <v>0.35646250000000002</v>
      </c>
      <c r="HR60">
        <v>0.72384850000000001</v>
      </c>
      <c r="HS60">
        <v>25.232209999999998</v>
      </c>
      <c r="HT60" s="1">
        <v>1.1182550000000001E-3</v>
      </c>
      <c r="HU60">
        <v>0.34327190000000002</v>
      </c>
      <c r="HV60">
        <v>0.72385840000000001</v>
      </c>
      <c r="HW60">
        <v>22.77233</v>
      </c>
      <c r="HX60" s="1">
        <v>1.0770490000000001E-3</v>
      </c>
      <c r="HY60">
        <v>0.3306306</v>
      </c>
      <c r="HZ60">
        <v>0.72385739999999998</v>
      </c>
      <c r="IA60">
        <v>22.001950000000001</v>
      </c>
      <c r="IB60" s="1">
        <v>1.0381259999999999E-3</v>
      </c>
      <c r="IC60">
        <v>0.3186737</v>
      </c>
      <c r="ID60">
        <v>0.72384910000000002</v>
      </c>
      <c r="IE60">
        <v>25.105630000000001</v>
      </c>
      <c r="IF60" s="1">
        <v>1.0014869999999999E-3</v>
      </c>
      <c r="IG60">
        <v>0.30740620000000002</v>
      </c>
      <c r="IH60">
        <v>0.72383980000000003</v>
      </c>
      <c r="II60">
        <v>30.961369999999999</v>
      </c>
      <c r="IJ60" s="1">
        <v>9.6607219999999996E-4</v>
      </c>
      <c r="IK60">
        <v>0.29655749999999997</v>
      </c>
      <c r="IL60">
        <v>0.72384760000000004</v>
      </c>
      <c r="IM60">
        <v>34.983060000000002</v>
      </c>
      <c r="IN60" s="1">
        <v>9.3115479999999996E-4</v>
      </c>
      <c r="IO60">
        <v>0.28581830000000003</v>
      </c>
      <c r="IP60">
        <v>0.72385750000000004</v>
      </c>
      <c r="IQ60">
        <v>35.449379999999998</v>
      </c>
      <c r="IR60" s="1">
        <v>8.9809150000000001E-4</v>
      </c>
      <c r="IS60">
        <v>0.27567209999999998</v>
      </c>
      <c r="IT60">
        <v>0.7238578</v>
      </c>
      <c r="IU60">
        <v>34.759349999999998</v>
      </c>
      <c r="IV60" s="1">
        <v>8.6717200000000004E-4</v>
      </c>
      <c r="IW60">
        <v>0.26615549999999999</v>
      </c>
      <c r="IX60">
        <v>0.72386320000000004</v>
      </c>
      <c r="IY60">
        <v>33.133969999999998</v>
      </c>
      <c r="IZ60" s="1">
        <v>8.373756E-4</v>
      </c>
      <c r="JA60">
        <v>0.25701849999999998</v>
      </c>
      <c r="JB60">
        <v>0.72383759999999997</v>
      </c>
      <c r="JC60">
        <v>28.893049999999999</v>
      </c>
      <c r="JD60" s="1">
        <v>8.0871269999999997E-4</v>
      </c>
      <c r="JE60">
        <v>0.24823529999999999</v>
      </c>
      <c r="JF60">
        <v>0.72384179999999998</v>
      </c>
      <c r="JG60">
        <v>24.730589999999999</v>
      </c>
      <c r="JH60" s="1">
        <v>7.8150660000000005E-4</v>
      </c>
      <c r="JI60">
        <v>0.23986640000000001</v>
      </c>
      <c r="JJ60">
        <v>0.72385969999999999</v>
      </c>
      <c r="JK60">
        <v>21.921589999999998</v>
      </c>
      <c r="JL60" s="1">
        <v>7.5476670000000005E-4</v>
      </c>
      <c r="JM60">
        <v>0.231793</v>
      </c>
      <c r="JN60">
        <v>0.72386130000000004</v>
      </c>
      <c r="JO60">
        <v>19.492149999999999</v>
      </c>
      <c r="JP60" s="1">
        <v>7.2770980000000005E-4</v>
      </c>
      <c r="JQ60">
        <v>0.22405630000000001</v>
      </c>
      <c r="JR60">
        <v>0.72385880000000002</v>
      </c>
      <c r="JS60">
        <v>18.664090000000002</v>
      </c>
      <c r="JT60" s="1">
        <v>7.0177409999999999E-4</v>
      </c>
      <c r="JU60">
        <v>0.21661440000000001</v>
      </c>
      <c r="JV60">
        <v>0.72385739999999998</v>
      </c>
      <c r="JW60">
        <v>19.232330000000001</v>
      </c>
      <c r="JX60" s="1">
        <v>6.7713370000000003E-4</v>
      </c>
      <c r="JY60">
        <v>0.20951</v>
      </c>
      <c r="JZ60">
        <v>0.72385969999999999</v>
      </c>
      <c r="KA60">
        <v>19.04487</v>
      </c>
      <c r="KB60" s="1">
        <v>6.5356210000000004E-4</v>
      </c>
      <c r="KC60">
        <v>0.20266680000000001</v>
      </c>
      <c r="KD60">
        <v>0.72385750000000004</v>
      </c>
      <c r="KE60">
        <v>17.561140000000002</v>
      </c>
      <c r="KF60" s="1">
        <v>6.3102440000000002E-4</v>
      </c>
      <c r="KG60">
        <v>0.19609779999999999</v>
      </c>
      <c r="KH60">
        <v>0.72386059999999997</v>
      </c>
      <c r="KI60">
        <v>15.56758</v>
      </c>
      <c r="KJ60" s="1">
        <v>6.0923219999999998E-4</v>
      </c>
      <c r="KK60">
        <v>0.18970919999999999</v>
      </c>
      <c r="KL60">
        <v>0.72386070000000002</v>
      </c>
      <c r="KM60">
        <v>16.274750000000001</v>
      </c>
      <c r="KN60" s="1">
        <v>5.8844370000000004E-4</v>
      </c>
      <c r="KO60">
        <v>0.18358569999999999</v>
      </c>
      <c r="KP60">
        <v>0.72384009999999999</v>
      </c>
      <c r="KQ60">
        <v>21.845880000000001</v>
      </c>
      <c r="KR60" s="1">
        <v>5.6848809999999995E-4</v>
      </c>
      <c r="KS60">
        <v>0.17769989999999999</v>
      </c>
      <c r="KT60">
        <v>0.72385980000000005</v>
      </c>
      <c r="KU60">
        <v>30.23246</v>
      </c>
      <c r="KV60" s="1">
        <v>5.4928099999999999E-4</v>
      </c>
      <c r="KW60">
        <v>0.1720025</v>
      </c>
      <c r="KX60">
        <v>0.72383810000000004</v>
      </c>
      <c r="KY60">
        <v>35.799169999999997</v>
      </c>
      <c r="KZ60" s="1">
        <v>5.308992E-4</v>
      </c>
      <c r="LA60">
        <v>0.16653109999999999</v>
      </c>
      <c r="LB60">
        <v>0.72385600000000005</v>
      </c>
      <c r="LC60">
        <v>36.270040000000002</v>
      </c>
      <c r="LD60" s="1">
        <v>5.1329520000000005E-4</v>
      </c>
      <c r="LE60">
        <v>0.16126299999999999</v>
      </c>
      <c r="LF60">
        <v>0.72383649999999999</v>
      </c>
      <c r="LG60">
        <v>35.258870000000002</v>
      </c>
      <c r="LH60" s="1">
        <v>4.9622390000000004E-4</v>
      </c>
      <c r="LI60">
        <v>0.15615280000000001</v>
      </c>
      <c r="LJ60">
        <v>0.72386189999999995</v>
      </c>
      <c r="LK60">
        <v>34.125819999999997</v>
      </c>
      <c r="LL60" s="1">
        <v>4.7984059999999997E-4</v>
      </c>
      <c r="LM60">
        <v>0.1512213</v>
      </c>
      <c r="LN60">
        <v>0.72385759999999999</v>
      </c>
      <c r="LO60">
        <v>30.317530000000001</v>
      </c>
      <c r="LP60" s="1">
        <v>4.6402919999999999E-4</v>
      </c>
      <c r="LQ60">
        <v>0.14645569999999999</v>
      </c>
      <c r="LR60">
        <v>0.72386320000000004</v>
      </c>
      <c r="LS60">
        <v>25.152920000000002</v>
      </c>
      <c r="LT60" s="1">
        <v>4.487933E-4</v>
      </c>
      <c r="LU60">
        <v>0.14184089999999999</v>
      </c>
      <c r="LV60">
        <v>0.72383690000000001</v>
      </c>
      <c r="LW60">
        <v>21.623940000000001</v>
      </c>
      <c r="LX60" s="1">
        <v>4.3414480000000002E-4</v>
      </c>
      <c r="LY60">
        <v>0.13739979999999999</v>
      </c>
      <c r="LZ60">
        <v>0.72383790000000003</v>
      </c>
      <c r="MA60">
        <v>20.284459999999999</v>
      </c>
      <c r="MB60" s="1">
        <v>4.201233E-4</v>
      </c>
      <c r="MC60">
        <v>0.13313729999999999</v>
      </c>
      <c r="MD60">
        <v>0.72384289999999996</v>
      </c>
      <c r="ME60">
        <v>20.625830000000001</v>
      </c>
      <c r="MF60" s="1">
        <v>4.0679620000000003E-4</v>
      </c>
      <c r="MG60">
        <v>0.12908529999999999</v>
      </c>
      <c r="MH60">
        <v>0.72385750000000004</v>
      </c>
      <c r="MI60">
        <v>21.63205</v>
      </c>
      <c r="MJ60" s="1">
        <v>3.9386059999999999E-4</v>
      </c>
      <c r="MK60">
        <v>0.1251525</v>
      </c>
      <c r="ML60">
        <v>0.72385750000000004</v>
      </c>
      <c r="MM60">
        <v>21.149249999999999</v>
      </c>
      <c r="MN60" s="1">
        <v>3.8105389999999999E-4</v>
      </c>
      <c r="MO60">
        <v>0.1212715</v>
      </c>
      <c r="MP60">
        <v>0.7238656</v>
      </c>
      <c r="MQ60">
        <v>20.071380000000001</v>
      </c>
      <c r="MR60" s="1">
        <v>3.6862350000000001E-4</v>
      </c>
      <c r="MS60">
        <v>0.1174916</v>
      </c>
      <c r="MT60">
        <v>0.72386059999999997</v>
      </c>
      <c r="MU60">
        <v>18.46059</v>
      </c>
      <c r="MV60" s="1">
        <v>3.5677959999999998E-4</v>
      </c>
      <c r="MW60">
        <v>0.1138855</v>
      </c>
      <c r="MX60">
        <v>0.7238502</v>
      </c>
      <c r="MY60">
        <v>18.195969999999999</v>
      </c>
      <c r="MZ60" s="1">
        <v>3.4564550000000001E-4</v>
      </c>
      <c r="NA60">
        <v>0.11048760000000001</v>
      </c>
      <c r="NB60">
        <v>0.72385580000000005</v>
      </c>
      <c r="NC60">
        <v>18.635549999999999</v>
      </c>
      <c r="ND60" s="1">
        <v>3.3474900000000002E-4</v>
      </c>
      <c r="NE60">
        <v>0.1071593</v>
      </c>
      <c r="NF60">
        <v>0.72383980000000003</v>
      </c>
      <c r="NG60">
        <v>21.02561</v>
      </c>
      <c r="NH60" s="1">
        <v>3.240785E-4</v>
      </c>
      <c r="NI60">
        <v>0.103892</v>
      </c>
      <c r="NJ60">
        <v>0.72384020000000004</v>
      </c>
      <c r="NK60">
        <v>25.50994</v>
      </c>
      <c r="NL60" s="1">
        <v>3.13887E-4</v>
      </c>
      <c r="NM60" s="1">
        <v>0.1007651</v>
      </c>
      <c r="NN60">
        <v>0.72385549999999999</v>
      </c>
      <c r="NO60">
        <v>28.34883</v>
      </c>
      <c r="NP60" s="1">
        <v>3.0403480000000001E-4</v>
      </c>
      <c r="NQ60" s="1">
        <v>9.7731369999999998E-2</v>
      </c>
      <c r="NR60">
        <v>0.72384950000000003</v>
      </c>
      <c r="NS60">
        <v>27.039870000000001</v>
      </c>
      <c r="NT60" s="1">
        <v>2.944755E-4</v>
      </c>
      <c r="NU60" s="1">
        <v>9.4785999999999995E-2</v>
      </c>
      <c r="NV60">
        <v>0.72385900000000003</v>
      </c>
      <c r="NW60">
        <v>25.735389999999999</v>
      </c>
      <c r="NX60" s="1">
        <v>2.8540290000000001E-4</v>
      </c>
      <c r="NY60" s="1">
        <v>9.1980740000000005E-2</v>
      </c>
      <c r="NZ60">
        <v>0.72386059999999997</v>
      </c>
      <c r="OA60">
        <v>24.21367</v>
      </c>
      <c r="OB60" s="1">
        <v>2.7653710000000002E-4</v>
      </c>
      <c r="OC60" s="1">
        <v>8.9227130000000002E-2</v>
      </c>
      <c r="OD60">
        <v>0.72384130000000002</v>
      </c>
      <c r="OE60">
        <v>22.972560000000001</v>
      </c>
      <c r="OF60" s="1">
        <v>2.6786140000000002E-4</v>
      </c>
      <c r="OG60" s="1">
        <v>8.6514900000000006E-2</v>
      </c>
      <c r="OH60">
        <v>0.72386099999999998</v>
      </c>
      <c r="OI60">
        <v>21.015049999999999</v>
      </c>
      <c r="OJ60" s="1">
        <v>2.5962439999999999E-4</v>
      </c>
      <c r="OK60" s="1">
        <v>8.3931629999999993E-2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0.98253599999999996</v>
      </c>
      <c r="G61">
        <v>15.905989999999999</v>
      </c>
      <c r="H61" s="1">
        <v>5.0570170000000005E-10</v>
      </c>
      <c r="I61" s="1">
        <v>1.570036E-7</v>
      </c>
      <c r="J61">
        <v>0.97523599999999999</v>
      </c>
      <c r="K61">
        <v>15.149660000000001</v>
      </c>
      <c r="L61">
        <v>0.30421239999999999</v>
      </c>
      <c r="M61">
        <v>64.453509999999994</v>
      </c>
      <c r="N61">
        <v>0.97002739999999998</v>
      </c>
      <c r="O61">
        <v>13.913919999999999</v>
      </c>
      <c r="P61">
        <v>54.643970000000003</v>
      </c>
      <c r="Q61">
        <v>14810.48</v>
      </c>
      <c r="R61">
        <v>0.96678220000000004</v>
      </c>
      <c r="S61">
        <v>14.484080000000001</v>
      </c>
      <c r="T61">
        <v>160.60720000000001</v>
      </c>
      <c r="U61">
        <v>49682.94</v>
      </c>
      <c r="V61">
        <v>0.96502390000000005</v>
      </c>
      <c r="W61">
        <v>16.1449</v>
      </c>
      <c r="X61">
        <v>76.227879999999999</v>
      </c>
      <c r="Y61">
        <v>25514.66</v>
      </c>
      <c r="Z61">
        <v>0.96417079999999999</v>
      </c>
      <c r="AA61">
        <v>16.78434</v>
      </c>
      <c r="AB61">
        <v>13.582520000000001</v>
      </c>
      <c r="AC61">
        <v>4774.7839999999997</v>
      </c>
      <c r="AD61">
        <v>0.9637907</v>
      </c>
      <c r="AE61">
        <v>16.249759999999998</v>
      </c>
      <c r="AF61">
        <v>1.424186</v>
      </c>
      <c r="AG61">
        <v>514.18359999999996</v>
      </c>
      <c r="AH61">
        <v>0.96366680000000005</v>
      </c>
      <c r="AI61">
        <v>15.515140000000001</v>
      </c>
      <c r="AJ61">
        <v>0.135713</v>
      </c>
      <c r="AK61">
        <v>48.228870000000001</v>
      </c>
      <c r="AL61">
        <v>0.96354510000000004</v>
      </c>
      <c r="AM61">
        <v>14.88808</v>
      </c>
      <c r="AN61" s="1">
        <v>3.2430569999999999E-2</v>
      </c>
      <c r="AO61">
        <v>10.481769999999999</v>
      </c>
      <c r="AP61">
        <v>0.96265239999999996</v>
      </c>
      <c r="AQ61">
        <v>15.53276</v>
      </c>
      <c r="AR61" s="1">
        <v>2.2540319999999999E-2</v>
      </c>
      <c r="AS61">
        <v>6.9994069999999997</v>
      </c>
      <c r="AT61">
        <v>0.95993139999999999</v>
      </c>
      <c r="AU61">
        <v>17.381879999999999</v>
      </c>
      <c r="AV61" s="1">
        <v>1.987042E-2</v>
      </c>
      <c r="AW61">
        <v>6.1321450000000004</v>
      </c>
      <c r="AX61">
        <v>0.95537589999999994</v>
      </c>
      <c r="AY61">
        <v>20.224769999999999</v>
      </c>
      <c r="AZ61" s="1">
        <v>2.0560829999999999E-2</v>
      </c>
      <c r="BA61">
        <v>6.2718350000000003</v>
      </c>
      <c r="BB61">
        <v>0.949241</v>
      </c>
      <c r="BC61">
        <v>23.12491</v>
      </c>
      <c r="BD61" s="1">
        <v>2.6678360000000002E-2</v>
      </c>
      <c r="BE61">
        <v>8.1050799999999992</v>
      </c>
      <c r="BF61">
        <v>0.94197799999999998</v>
      </c>
      <c r="BG61">
        <v>24.140640000000001</v>
      </c>
      <c r="BH61" s="1">
        <v>3.3171529999999998E-2</v>
      </c>
      <c r="BI61">
        <v>10.19858</v>
      </c>
      <c r="BJ61">
        <v>0.93433120000000003</v>
      </c>
      <c r="BK61">
        <v>23.545390000000001</v>
      </c>
      <c r="BL61">
        <v>3.573192E-2</v>
      </c>
      <c r="BM61">
        <v>11.127879999999999</v>
      </c>
      <c r="BN61">
        <v>0.92661939999999998</v>
      </c>
      <c r="BO61">
        <v>22.21621</v>
      </c>
      <c r="BP61" s="1">
        <v>3.4831529999999999E-2</v>
      </c>
      <c r="BQ61">
        <v>10.956899999999999</v>
      </c>
      <c r="BR61">
        <v>0.91874310000000003</v>
      </c>
      <c r="BS61">
        <v>19.919650000000001</v>
      </c>
      <c r="BT61" s="1">
        <v>3.2191480000000001E-2</v>
      </c>
      <c r="BU61">
        <v>10.21026</v>
      </c>
      <c r="BV61">
        <v>0.91139479999999995</v>
      </c>
      <c r="BW61">
        <v>18.143000000000001</v>
      </c>
      <c r="BX61" s="1">
        <v>2.890684E-2</v>
      </c>
      <c r="BY61">
        <v>9.2307869999999994</v>
      </c>
      <c r="BZ61">
        <v>0.90553950000000005</v>
      </c>
      <c r="CA61">
        <v>17.155139999999999</v>
      </c>
      <c r="CB61" s="1">
        <v>2.5752440000000001E-2</v>
      </c>
      <c r="CC61">
        <v>8.2595980000000004</v>
      </c>
      <c r="CD61">
        <v>0.90157200000000004</v>
      </c>
      <c r="CE61">
        <v>16.650269999999999</v>
      </c>
      <c r="CF61" s="1">
        <v>2.2542759999999998E-2</v>
      </c>
      <c r="CG61">
        <v>7.2629739999999998</v>
      </c>
      <c r="CH61">
        <v>0.89934199999999997</v>
      </c>
      <c r="CI61">
        <v>17.355080000000001</v>
      </c>
      <c r="CJ61" s="1">
        <v>1.8284870000000002E-2</v>
      </c>
      <c r="CK61">
        <v>5.932353</v>
      </c>
      <c r="CL61">
        <v>0.89831039999999995</v>
      </c>
      <c r="CM61">
        <v>17.40889</v>
      </c>
      <c r="CN61">
        <v>1.342836E-2</v>
      </c>
      <c r="CO61">
        <v>4.3778990000000002</v>
      </c>
      <c r="CP61">
        <v>0.89782010000000001</v>
      </c>
      <c r="CQ61">
        <v>17.126480000000001</v>
      </c>
      <c r="CR61" s="1">
        <v>9.4747930000000005E-3</v>
      </c>
      <c r="CS61">
        <v>3.0875330000000001</v>
      </c>
      <c r="CT61">
        <v>0.89762379999999997</v>
      </c>
      <c r="CU61">
        <v>16.404219999999999</v>
      </c>
      <c r="CV61" s="1">
        <v>6.9613950000000004E-3</v>
      </c>
      <c r="CW61">
        <v>2.257107</v>
      </c>
      <c r="CX61">
        <v>0.89758700000000002</v>
      </c>
      <c r="CY61">
        <v>15.33619</v>
      </c>
      <c r="CZ61" s="1">
        <v>5.5313439999999997E-3</v>
      </c>
      <c r="DA61">
        <v>1.7823389999999999</v>
      </c>
      <c r="DB61">
        <v>0.89756179999999997</v>
      </c>
      <c r="DC61">
        <v>15.55546</v>
      </c>
      <c r="DD61" s="1">
        <v>4.7185810000000003E-3</v>
      </c>
      <c r="DE61">
        <v>1.5128900000000001</v>
      </c>
      <c r="DF61">
        <v>0.89758709999999997</v>
      </c>
      <c r="DG61">
        <v>17.66329</v>
      </c>
      <c r="DH61" s="1">
        <v>4.2217829999999998E-3</v>
      </c>
      <c r="DI61">
        <v>1.348714</v>
      </c>
      <c r="DJ61">
        <v>0.89759460000000002</v>
      </c>
      <c r="DK61">
        <v>22.457270000000001</v>
      </c>
      <c r="DL61" s="1">
        <v>3.885641E-3</v>
      </c>
      <c r="DM61">
        <v>1.2379439999999999</v>
      </c>
      <c r="DN61">
        <v>0.89762719999999996</v>
      </c>
      <c r="DO61">
        <v>28.737590000000001</v>
      </c>
      <c r="DP61" s="1">
        <v>3.6310190000000001E-3</v>
      </c>
      <c r="DQ61">
        <v>1.154166</v>
      </c>
      <c r="DR61">
        <v>0.89760150000000005</v>
      </c>
      <c r="DS61">
        <v>31.195489999999999</v>
      </c>
      <c r="DT61" s="1">
        <v>3.4235559999999999E-3</v>
      </c>
      <c r="DU61">
        <v>1.0858840000000001</v>
      </c>
      <c r="DV61">
        <v>0.89763610000000005</v>
      </c>
      <c r="DW61">
        <v>30.067419999999998</v>
      </c>
      <c r="DX61" s="1">
        <v>3.243545E-3</v>
      </c>
      <c r="DY61">
        <v>1.026627</v>
      </c>
      <c r="DZ61">
        <v>0.89762070000000005</v>
      </c>
      <c r="EA61">
        <v>29.089659999999999</v>
      </c>
      <c r="EB61" s="1">
        <v>3.0823729999999998E-3</v>
      </c>
      <c r="EC61">
        <v>0.97330950000000005</v>
      </c>
      <c r="ED61">
        <v>0.89762470000000005</v>
      </c>
      <c r="EE61">
        <v>27.30819</v>
      </c>
      <c r="EF61" s="1">
        <v>2.9354899999999998E-3</v>
      </c>
      <c r="EG61">
        <v>0.92469570000000001</v>
      </c>
      <c r="EH61">
        <v>0.89760879999999998</v>
      </c>
      <c r="EI61">
        <v>24.259889999999999</v>
      </c>
      <c r="EJ61" s="1">
        <v>2.800248E-3</v>
      </c>
      <c r="EK61">
        <v>0.87991109999999995</v>
      </c>
      <c r="EL61">
        <v>0.89763400000000004</v>
      </c>
      <c r="EM61">
        <v>21.510359999999999</v>
      </c>
      <c r="EN61" s="1">
        <v>2.674367E-3</v>
      </c>
      <c r="EO61">
        <v>0.8382328</v>
      </c>
      <c r="EP61">
        <v>0.89762319999999995</v>
      </c>
      <c r="EQ61">
        <v>23.38889</v>
      </c>
      <c r="ER61" s="1">
        <v>2.5547920000000002E-3</v>
      </c>
      <c r="ES61">
        <v>0.79901120000000003</v>
      </c>
      <c r="ET61">
        <v>0.89763000000000004</v>
      </c>
      <c r="EU61">
        <v>27.683620000000001</v>
      </c>
      <c r="EV61" s="1">
        <v>2.440719E-3</v>
      </c>
      <c r="EW61">
        <v>0.76190570000000002</v>
      </c>
      <c r="EX61">
        <v>0.89763490000000001</v>
      </c>
      <c r="EY61">
        <v>28.885670000000001</v>
      </c>
      <c r="EZ61" s="1">
        <v>2.334507E-3</v>
      </c>
      <c r="FA61">
        <v>0.72733910000000002</v>
      </c>
      <c r="FB61">
        <v>0.89763769999999998</v>
      </c>
      <c r="FC61">
        <v>27.83276</v>
      </c>
      <c r="FD61" s="1">
        <v>2.2339529999999999E-3</v>
      </c>
      <c r="FE61">
        <v>0.69486619999999999</v>
      </c>
      <c r="FF61">
        <v>0.8976153</v>
      </c>
      <c r="FG61">
        <v>27.370640000000002</v>
      </c>
      <c r="FH61" s="1">
        <v>2.1388969999999998E-3</v>
      </c>
      <c r="FI61">
        <v>0.664358</v>
      </c>
      <c r="FJ61">
        <v>0.8976075</v>
      </c>
      <c r="FK61">
        <v>26.202809999999999</v>
      </c>
      <c r="FL61" s="1">
        <v>2.0482510000000001E-3</v>
      </c>
      <c r="FM61">
        <v>0.63538499999999998</v>
      </c>
      <c r="FN61">
        <v>0.89763709999999997</v>
      </c>
      <c r="FO61">
        <v>24.21208</v>
      </c>
      <c r="FP61" s="1">
        <v>1.961646E-3</v>
      </c>
      <c r="FQ61">
        <v>0.60788370000000003</v>
      </c>
      <c r="FR61">
        <v>0.89760890000000004</v>
      </c>
      <c r="FS61">
        <v>22.0105</v>
      </c>
      <c r="FT61" s="1">
        <v>1.8801480000000001E-3</v>
      </c>
      <c r="FU61">
        <v>0.58221599999999996</v>
      </c>
      <c r="FV61">
        <v>0.89763349999999997</v>
      </c>
      <c r="FW61">
        <v>21.487200000000001</v>
      </c>
      <c r="FX61" s="1">
        <v>1.8022170000000001E-3</v>
      </c>
      <c r="FY61">
        <v>0.55771459999999995</v>
      </c>
      <c r="FZ61">
        <v>0.89759699999999998</v>
      </c>
      <c r="GA61">
        <v>21.747</v>
      </c>
      <c r="GB61" s="1">
        <v>1.728275E-3</v>
      </c>
      <c r="GC61">
        <v>0.53454930000000001</v>
      </c>
      <c r="GD61">
        <v>0.89760890000000004</v>
      </c>
      <c r="GE61">
        <v>22.09939</v>
      </c>
      <c r="GF61" s="1">
        <v>1.658032E-3</v>
      </c>
      <c r="GG61">
        <v>0.51265669999999997</v>
      </c>
      <c r="GH61">
        <v>0.89763369999999998</v>
      </c>
      <c r="GI61">
        <v>21.720790000000001</v>
      </c>
      <c r="GJ61" s="1">
        <v>1.591215E-3</v>
      </c>
      <c r="GK61">
        <v>0.49185240000000002</v>
      </c>
      <c r="GL61">
        <v>0.89760450000000003</v>
      </c>
      <c r="GM61">
        <v>20.65419</v>
      </c>
      <c r="GN61" s="1">
        <v>1.528927E-3</v>
      </c>
      <c r="GO61">
        <v>0.47247860000000003</v>
      </c>
      <c r="GP61">
        <v>0.8976092</v>
      </c>
      <c r="GQ61">
        <v>18.812560000000001</v>
      </c>
      <c r="GR61" s="1">
        <v>1.4692629999999999E-3</v>
      </c>
      <c r="GS61">
        <v>0.45397480000000001</v>
      </c>
      <c r="GT61">
        <v>0.89760759999999995</v>
      </c>
      <c r="GU61">
        <v>18.709589999999999</v>
      </c>
      <c r="GV61" s="1">
        <v>1.4126029999999999E-3</v>
      </c>
      <c r="GW61">
        <v>0.43637799999999999</v>
      </c>
      <c r="GX61">
        <v>0.8976288</v>
      </c>
      <c r="GY61">
        <v>20.44407</v>
      </c>
      <c r="GZ61" s="1">
        <v>1.358122E-3</v>
      </c>
      <c r="HA61">
        <v>0.41956939999999998</v>
      </c>
      <c r="HB61">
        <v>0.89763890000000002</v>
      </c>
      <c r="HC61">
        <v>23.31531</v>
      </c>
      <c r="HD61" s="1">
        <v>1.305753E-3</v>
      </c>
      <c r="HE61">
        <v>0.40331630000000002</v>
      </c>
      <c r="HF61">
        <v>0.89761950000000001</v>
      </c>
      <c r="HG61">
        <v>26.55153</v>
      </c>
      <c r="HH61" s="1">
        <v>1.2569160000000001E-3</v>
      </c>
      <c r="HI61">
        <v>0.38820759999999999</v>
      </c>
      <c r="HJ61">
        <v>0.89761199999999997</v>
      </c>
      <c r="HK61">
        <v>27.250720000000001</v>
      </c>
      <c r="HL61" s="1">
        <v>1.2101530000000001E-3</v>
      </c>
      <c r="HM61">
        <v>0.37376039999999999</v>
      </c>
      <c r="HN61">
        <v>0.89760850000000003</v>
      </c>
      <c r="HO61">
        <v>26.639050000000001</v>
      </c>
      <c r="HP61" s="1">
        <v>1.16519E-3</v>
      </c>
      <c r="HQ61">
        <v>0.35986380000000001</v>
      </c>
      <c r="HR61">
        <v>0.89763269999999995</v>
      </c>
      <c r="HS61">
        <v>25.407309999999999</v>
      </c>
      <c r="HT61" s="1">
        <v>1.122093E-3</v>
      </c>
      <c r="HU61">
        <v>0.34653810000000002</v>
      </c>
      <c r="HV61">
        <v>0.89760359999999995</v>
      </c>
      <c r="HW61">
        <v>23.102250000000002</v>
      </c>
      <c r="HX61" s="1">
        <v>1.0806889999999999E-3</v>
      </c>
      <c r="HY61">
        <v>0.33376169999999999</v>
      </c>
      <c r="HZ61">
        <v>0.89763420000000005</v>
      </c>
      <c r="IA61">
        <v>22.312529999999999</v>
      </c>
      <c r="IB61" s="1">
        <v>1.0415629999999999E-3</v>
      </c>
      <c r="IC61">
        <v>0.32166869999999997</v>
      </c>
      <c r="ID61">
        <v>0.89762730000000002</v>
      </c>
      <c r="IE61">
        <v>25.240159999999999</v>
      </c>
      <c r="IF61" s="1">
        <v>1.004731E-3</v>
      </c>
      <c r="IG61">
        <v>0.31026629999999999</v>
      </c>
      <c r="IH61">
        <v>0.89760510000000004</v>
      </c>
      <c r="II61">
        <v>30.96143</v>
      </c>
      <c r="IJ61" s="1">
        <v>9.6926130000000001E-4</v>
      </c>
      <c r="IK61">
        <v>0.29932890000000001</v>
      </c>
      <c r="IL61">
        <v>0.89762500000000001</v>
      </c>
      <c r="IM61">
        <v>35.011780000000002</v>
      </c>
      <c r="IN61" s="1">
        <v>9.3426839999999995E-4</v>
      </c>
      <c r="IO61">
        <v>0.28851009999999999</v>
      </c>
      <c r="IP61">
        <v>0.89763380000000004</v>
      </c>
      <c r="IQ61">
        <v>35.504939999999998</v>
      </c>
      <c r="IR61" s="1">
        <v>9.0099340000000003E-4</v>
      </c>
      <c r="IS61">
        <v>0.2782307</v>
      </c>
      <c r="IT61">
        <v>0.89764149999999998</v>
      </c>
      <c r="IU61">
        <v>34.792999999999999</v>
      </c>
      <c r="IV61" s="1">
        <v>8.6993309999999996E-4</v>
      </c>
      <c r="IW61">
        <v>0.26861210000000002</v>
      </c>
      <c r="IX61">
        <v>0.89760850000000003</v>
      </c>
      <c r="IY61">
        <v>33.36271</v>
      </c>
      <c r="IZ61" s="1">
        <v>8.4002990000000004E-4</v>
      </c>
      <c r="JA61">
        <v>0.25938709999999998</v>
      </c>
      <c r="JB61">
        <v>0.89763320000000002</v>
      </c>
      <c r="JC61">
        <v>29.464729999999999</v>
      </c>
      <c r="JD61" s="1">
        <v>8.1124949999999995E-4</v>
      </c>
      <c r="JE61">
        <v>0.2505059</v>
      </c>
      <c r="JF61">
        <v>0.89760669999999998</v>
      </c>
      <c r="JG61">
        <v>25.36317</v>
      </c>
      <c r="JH61" s="1">
        <v>7.8393430000000001E-4</v>
      </c>
      <c r="JI61">
        <v>0.24205370000000001</v>
      </c>
      <c r="JJ61">
        <v>0.89763079999999995</v>
      </c>
      <c r="JK61">
        <v>22.425000000000001</v>
      </c>
      <c r="JL61" s="1">
        <v>7.57112E-4</v>
      </c>
      <c r="JM61">
        <v>0.23390710000000001</v>
      </c>
      <c r="JN61">
        <v>0.89764449999999996</v>
      </c>
      <c r="JO61">
        <v>19.73969</v>
      </c>
      <c r="JP61" s="1">
        <v>7.2995470000000002E-4</v>
      </c>
      <c r="JQ61">
        <v>0.2260953</v>
      </c>
      <c r="JR61">
        <v>0.89763669999999995</v>
      </c>
      <c r="JS61">
        <v>18.678850000000001</v>
      </c>
      <c r="JT61" s="1">
        <v>7.0391609999999999E-4</v>
      </c>
      <c r="JU61">
        <v>0.21858030000000001</v>
      </c>
      <c r="JV61">
        <v>0.89764060000000001</v>
      </c>
      <c r="JW61">
        <v>19.217510000000001</v>
      </c>
      <c r="JX61" s="1">
        <v>6.7918470000000002E-4</v>
      </c>
      <c r="JY61">
        <v>0.21139910000000001</v>
      </c>
      <c r="JZ61">
        <v>0.89763890000000002</v>
      </c>
      <c r="KA61">
        <v>19.105810000000002</v>
      </c>
      <c r="KB61" s="1">
        <v>6.5553159999999998E-4</v>
      </c>
      <c r="KC61">
        <v>0.20449609999999999</v>
      </c>
      <c r="KD61">
        <v>0.8976345</v>
      </c>
      <c r="KE61">
        <v>17.757280000000002</v>
      </c>
      <c r="KF61" s="1">
        <v>6.3291720000000005E-4</v>
      </c>
      <c r="KG61">
        <v>0.19786219999999999</v>
      </c>
      <c r="KH61">
        <v>0.89763720000000002</v>
      </c>
      <c r="KI61">
        <v>15.777990000000001</v>
      </c>
      <c r="KJ61" s="1">
        <v>6.1106340000000004E-4</v>
      </c>
      <c r="KK61">
        <v>0.1914198</v>
      </c>
      <c r="KL61">
        <v>0.89763269999999995</v>
      </c>
      <c r="KM61">
        <v>16.338249999999999</v>
      </c>
      <c r="KN61" s="1">
        <v>5.9018679999999998E-4</v>
      </c>
      <c r="KO61">
        <v>0.1852317</v>
      </c>
      <c r="KP61">
        <v>0.89763720000000002</v>
      </c>
      <c r="KQ61">
        <v>21.7133</v>
      </c>
      <c r="KR61" s="1">
        <v>5.7017120000000003E-4</v>
      </c>
      <c r="KS61">
        <v>0.17928859999999999</v>
      </c>
      <c r="KT61">
        <v>0.89761239999999998</v>
      </c>
      <c r="KU61">
        <v>30.071300000000001</v>
      </c>
      <c r="KV61" s="1">
        <v>5.5090819999999998E-4</v>
      </c>
      <c r="KW61">
        <v>0.17354240000000001</v>
      </c>
      <c r="KX61">
        <v>0.89763470000000001</v>
      </c>
      <c r="KY61">
        <v>35.794620000000002</v>
      </c>
      <c r="KZ61" s="1">
        <v>5.3244809999999996E-4</v>
      </c>
      <c r="LA61">
        <v>0.16801170000000001</v>
      </c>
      <c r="LB61">
        <v>0.89763289999999996</v>
      </c>
      <c r="LC61">
        <v>36.358289999999997</v>
      </c>
      <c r="LD61" s="1">
        <v>5.1479939999999995E-4</v>
      </c>
      <c r="LE61">
        <v>0.1626996</v>
      </c>
      <c r="LF61">
        <v>0.89763079999999995</v>
      </c>
      <c r="LG61">
        <v>35.265549999999998</v>
      </c>
      <c r="LH61" s="1">
        <v>4.9767370000000004E-4</v>
      </c>
      <c r="LI61">
        <v>0.1575396</v>
      </c>
      <c r="LJ61">
        <v>0.89761639999999998</v>
      </c>
      <c r="LK61">
        <v>34.26932</v>
      </c>
      <c r="LL61" s="1">
        <v>4.812366E-4</v>
      </c>
      <c r="LM61">
        <v>0.15256600000000001</v>
      </c>
      <c r="LN61">
        <v>0.89763470000000001</v>
      </c>
      <c r="LO61">
        <v>30.84648</v>
      </c>
      <c r="LP61" s="1">
        <v>4.6538759999999998E-4</v>
      </c>
      <c r="LQ61">
        <v>0.14776120000000001</v>
      </c>
      <c r="LR61">
        <v>0.89760859999999998</v>
      </c>
      <c r="LS61">
        <v>25.85735</v>
      </c>
      <c r="LT61" s="1">
        <v>4.5009040000000002E-4</v>
      </c>
      <c r="LU61">
        <v>0.14309939999999999</v>
      </c>
      <c r="LV61">
        <v>0.89763269999999995</v>
      </c>
      <c r="LW61">
        <v>22.154910000000001</v>
      </c>
      <c r="LX61" s="1">
        <v>4.3539620000000002E-4</v>
      </c>
      <c r="LY61">
        <v>0.1386126</v>
      </c>
      <c r="LZ61">
        <v>0.89763440000000005</v>
      </c>
      <c r="MA61">
        <v>20.557500000000001</v>
      </c>
      <c r="MB61" s="1">
        <v>4.2131509999999999E-4</v>
      </c>
      <c r="MC61">
        <v>0.13430819999999999</v>
      </c>
      <c r="MD61">
        <v>0.89760759999999995</v>
      </c>
      <c r="ME61">
        <v>20.662590000000002</v>
      </c>
      <c r="MF61" s="1">
        <v>4.0792539999999998E-4</v>
      </c>
      <c r="MG61">
        <v>0.13021079999999999</v>
      </c>
      <c r="MH61">
        <v>0.89764060000000001</v>
      </c>
      <c r="MI61">
        <v>21.61083</v>
      </c>
      <c r="MJ61" s="1">
        <v>3.9498240000000002E-4</v>
      </c>
      <c r="MK61">
        <v>0.12625349999999999</v>
      </c>
      <c r="ML61">
        <v>0.89761049999999998</v>
      </c>
      <c r="MM61">
        <v>21.208320000000001</v>
      </c>
      <c r="MN61" s="1">
        <v>3.8215230000000002E-4</v>
      </c>
      <c r="MO61">
        <v>0.1223431</v>
      </c>
      <c r="MP61">
        <v>0.89761979999999997</v>
      </c>
      <c r="MQ61">
        <v>20.183990000000001</v>
      </c>
      <c r="MR61" s="1">
        <v>3.6968580000000002E-4</v>
      </c>
      <c r="MS61">
        <v>0.1185325</v>
      </c>
      <c r="MT61">
        <v>0.89763950000000003</v>
      </c>
      <c r="MU61">
        <v>18.668589999999998</v>
      </c>
      <c r="MV61" s="1">
        <v>3.5777269999999998E-4</v>
      </c>
      <c r="MW61">
        <v>0.1148819</v>
      </c>
      <c r="MX61">
        <v>0.89762830000000005</v>
      </c>
      <c r="MY61">
        <v>18.371690000000001</v>
      </c>
      <c r="MZ61" s="1">
        <v>3.4659619999999997E-4</v>
      </c>
      <c r="NA61">
        <v>0.11144560000000001</v>
      </c>
      <c r="NB61">
        <v>0.89761139999999995</v>
      </c>
      <c r="NC61">
        <v>18.784279999999999</v>
      </c>
      <c r="ND61" s="1">
        <v>3.3569120000000001E-4</v>
      </c>
      <c r="NE61">
        <v>0.10809879999999999</v>
      </c>
      <c r="NF61">
        <v>0.89760499999999999</v>
      </c>
      <c r="NG61">
        <v>21.061530000000001</v>
      </c>
      <c r="NH61" s="1">
        <v>3.2497949999999999E-4</v>
      </c>
      <c r="NI61">
        <v>0.1047992</v>
      </c>
      <c r="NJ61">
        <v>0.89763400000000004</v>
      </c>
      <c r="NK61">
        <v>25.43113</v>
      </c>
      <c r="NL61" s="1">
        <v>3.147569E-4</v>
      </c>
      <c r="NM61">
        <v>0.1016408</v>
      </c>
      <c r="NN61">
        <v>0.89763029999999999</v>
      </c>
      <c r="NO61">
        <v>28.358930000000001</v>
      </c>
      <c r="NP61" s="1">
        <v>3.0488139999999998E-4</v>
      </c>
      <c r="NQ61" s="1">
        <v>9.8583740000000003E-2</v>
      </c>
      <c r="NR61">
        <v>0.89762529999999996</v>
      </c>
      <c r="NS61">
        <v>27.146509999999999</v>
      </c>
      <c r="NT61" s="1">
        <v>2.9528820000000001E-4</v>
      </c>
      <c r="NU61" s="1">
        <v>9.5610879999999995E-2</v>
      </c>
      <c r="NV61">
        <v>0.8976288</v>
      </c>
      <c r="NW61">
        <v>25.811800000000002</v>
      </c>
      <c r="NX61" s="1">
        <v>2.8617619999999998E-4</v>
      </c>
      <c r="NY61" s="1">
        <v>9.2774679999999998E-2</v>
      </c>
      <c r="NZ61">
        <v>0.89760850000000003</v>
      </c>
      <c r="OA61">
        <v>24.418959999999998</v>
      </c>
      <c r="OB61" s="1">
        <v>2.773106E-4</v>
      </c>
      <c r="OC61" s="1">
        <v>9.0007840000000006E-2</v>
      </c>
      <c r="OD61">
        <v>0.89763250000000006</v>
      </c>
      <c r="OE61">
        <v>23.28716</v>
      </c>
      <c r="OF61" s="1">
        <v>2.6860680000000001E-4</v>
      </c>
      <c r="OG61" s="1">
        <v>8.7270180000000003E-2</v>
      </c>
      <c r="OH61">
        <v>0.89761579999999996</v>
      </c>
      <c r="OI61">
        <v>21.456199999999999</v>
      </c>
      <c r="OJ61" s="1">
        <v>2.6033300000000002E-4</v>
      </c>
      <c r="OK61" s="1">
        <v>8.4659739999999997E-2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0.79445069999999995</v>
      </c>
      <c r="G62">
        <v>16.10641</v>
      </c>
      <c r="H62" s="1">
        <v>8.3315390000000004E-11</v>
      </c>
      <c r="I62" s="1">
        <v>3.149538E-8</v>
      </c>
      <c r="J62">
        <v>0.78900590000000004</v>
      </c>
      <c r="K62">
        <v>15.347250000000001</v>
      </c>
      <c r="L62">
        <v>0.1286129</v>
      </c>
      <c r="M62">
        <v>31.69172</v>
      </c>
      <c r="N62">
        <v>0.78525520000000004</v>
      </c>
      <c r="O62">
        <v>14.11173</v>
      </c>
      <c r="P62">
        <v>41.480179999999997</v>
      </c>
      <c r="Q62">
        <v>13033.75</v>
      </c>
      <c r="R62">
        <v>0.78303529999999999</v>
      </c>
      <c r="S62">
        <v>14.51099</v>
      </c>
      <c r="T62">
        <v>158.30670000000001</v>
      </c>
      <c r="U62">
        <v>57958.04</v>
      </c>
      <c r="V62">
        <v>0.78191699999999997</v>
      </c>
      <c r="W62">
        <v>16.102460000000001</v>
      </c>
      <c r="X62">
        <v>87.858909999999995</v>
      </c>
      <c r="Y62">
        <v>35622.800000000003</v>
      </c>
      <c r="Z62">
        <v>0.78145310000000001</v>
      </c>
      <c r="AA62">
        <v>16.790099999999999</v>
      </c>
      <c r="AB62">
        <v>17.342289999999998</v>
      </c>
      <c r="AC62">
        <v>7523.1239999999998</v>
      </c>
      <c r="AD62">
        <v>0.78131139999999999</v>
      </c>
      <c r="AE62">
        <v>16.305040000000002</v>
      </c>
      <c r="AF62">
        <v>1.9305319999999999</v>
      </c>
      <c r="AG62">
        <v>872.66030000000001</v>
      </c>
      <c r="AH62">
        <v>0.78130149999999998</v>
      </c>
      <c r="AI62">
        <v>15.567080000000001</v>
      </c>
      <c r="AJ62">
        <v>0.18040709999999999</v>
      </c>
      <c r="AK62">
        <v>81.16431</v>
      </c>
      <c r="AL62">
        <v>0.78127650000000004</v>
      </c>
      <c r="AM62">
        <v>15.00264</v>
      </c>
      <c r="AN62" s="1">
        <v>3.5980529999999997E-2</v>
      </c>
      <c r="AO62">
        <v>14.43735</v>
      </c>
      <c r="AP62">
        <v>0.78063669999999996</v>
      </c>
      <c r="AQ62">
        <v>15.67098</v>
      </c>
      <c r="AR62" s="1">
        <v>2.3064629999999999E-2</v>
      </c>
      <c r="AS62">
        <v>8.6633300000000002</v>
      </c>
      <c r="AT62">
        <v>0.77854659999999998</v>
      </c>
      <c r="AU62">
        <v>17.491869999999999</v>
      </c>
      <c r="AV62" s="1">
        <v>2.0066190000000001E-2</v>
      </c>
      <c r="AW62">
        <v>7.462396</v>
      </c>
      <c r="AX62">
        <v>0.77500610000000003</v>
      </c>
      <c r="AY62">
        <v>20.23687</v>
      </c>
      <c r="AZ62" s="1">
        <v>2.0225280000000002E-2</v>
      </c>
      <c r="BA62">
        <v>7.421081</v>
      </c>
      <c r="BB62">
        <v>0.77020299999999997</v>
      </c>
      <c r="BC62">
        <v>23.07375</v>
      </c>
      <c r="BD62" s="1">
        <v>2.5833729999999999E-2</v>
      </c>
      <c r="BE62">
        <v>9.3895540000000004</v>
      </c>
      <c r="BF62">
        <v>0.76452379999999998</v>
      </c>
      <c r="BG62">
        <v>24.13269</v>
      </c>
      <c r="BH62" s="1">
        <v>3.2560749999999999E-2</v>
      </c>
      <c r="BI62">
        <v>11.959770000000001</v>
      </c>
      <c r="BJ62">
        <v>0.7586813</v>
      </c>
      <c r="BK62">
        <v>23.607690000000002</v>
      </c>
      <c r="BL62">
        <v>3.5595799999999997E-2</v>
      </c>
      <c r="BM62">
        <v>13.243119999999999</v>
      </c>
      <c r="BN62">
        <v>0.75283469999999997</v>
      </c>
      <c r="BO62">
        <v>22.385249999999999</v>
      </c>
      <c r="BP62" s="1">
        <v>3.5010859999999998E-2</v>
      </c>
      <c r="BQ62">
        <v>13.146599999999999</v>
      </c>
      <c r="BR62">
        <v>0.74695940000000005</v>
      </c>
      <c r="BS62">
        <v>20.24513</v>
      </c>
      <c r="BT62" s="1">
        <v>3.2514519999999998E-2</v>
      </c>
      <c r="BU62">
        <v>12.288790000000001</v>
      </c>
      <c r="BV62">
        <v>0.7414982</v>
      </c>
      <c r="BW62">
        <v>18.504909999999999</v>
      </c>
      <c r="BX62" s="1">
        <v>2.9271410000000001E-2</v>
      </c>
      <c r="BY62">
        <v>11.115159999999999</v>
      </c>
      <c r="BZ62">
        <v>0.73725629999999998</v>
      </c>
      <c r="CA62">
        <v>17.441279999999999</v>
      </c>
      <c r="CB62" s="1">
        <v>2.6096629999999999E-2</v>
      </c>
      <c r="CC62">
        <v>9.9298380000000002</v>
      </c>
      <c r="CD62">
        <v>0.73451169999999999</v>
      </c>
      <c r="CE62">
        <v>16.837679999999999</v>
      </c>
      <c r="CF62" s="1">
        <v>2.2948730000000001E-2</v>
      </c>
      <c r="CG62">
        <v>8.7517709999999997</v>
      </c>
      <c r="CH62">
        <v>0.7330721</v>
      </c>
      <c r="CI62">
        <v>17.38768</v>
      </c>
      <c r="CJ62" s="1">
        <v>1.8840320000000001E-2</v>
      </c>
      <c r="CK62">
        <v>7.228059</v>
      </c>
      <c r="CL62">
        <v>0.73255340000000002</v>
      </c>
      <c r="CM62">
        <v>17.434899999999999</v>
      </c>
      <c r="CN62" s="1">
        <v>1.3986159999999999E-2</v>
      </c>
      <c r="CO62">
        <v>5.3965779999999999</v>
      </c>
      <c r="CP62">
        <v>0.73240280000000002</v>
      </c>
      <c r="CQ62">
        <v>17.136019999999998</v>
      </c>
      <c r="CR62" s="1">
        <v>9.876981E-3</v>
      </c>
      <c r="CS62">
        <v>3.8117070000000002</v>
      </c>
      <c r="CT62">
        <v>0.73237509999999995</v>
      </c>
      <c r="CU62">
        <v>16.511970000000002</v>
      </c>
      <c r="CV62" s="1">
        <v>7.2013320000000004E-3</v>
      </c>
      <c r="CW62">
        <v>2.7640150000000001</v>
      </c>
      <c r="CX62">
        <v>0.73243670000000005</v>
      </c>
      <c r="CY62">
        <v>15.502980000000001</v>
      </c>
      <c r="CZ62" s="1">
        <v>5.6660570000000004E-3</v>
      </c>
      <c r="DA62">
        <v>2.1589999999999998</v>
      </c>
      <c r="DB62">
        <v>0.7324813</v>
      </c>
      <c r="DC62">
        <v>15.71003</v>
      </c>
      <c r="DD62" s="1">
        <v>4.7971289999999998E-3</v>
      </c>
      <c r="DE62">
        <v>1.816935</v>
      </c>
      <c r="DF62">
        <v>0.73252640000000002</v>
      </c>
      <c r="DG62">
        <v>17.747229999999998</v>
      </c>
      <c r="DH62" s="1">
        <v>4.2719519999999999E-3</v>
      </c>
      <c r="DI62">
        <v>1.611065</v>
      </c>
      <c r="DJ62">
        <v>0.73255320000000002</v>
      </c>
      <c r="DK62">
        <v>22.43271</v>
      </c>
      <c r="DL62" s="1">
        <v>3.921463E-3</v>
      </c>
      <c r="DM62">
        <v>1.474232</v>
      </c>
      <c r="DN62">
        <v>0.73257910000000004</v>
      </c>
      <c r="DO62">
        <v>28.635000000000002</v>
      </c>
      <c r="DP62" s="1">
        <v>3.6593680000000001E-3</v>
      </c>
      <c r="DQ62">
        <v>1.37225</v>
      </c>
      <c r="DR62">
        <v>0.73258369999999995</v>
      </c>
      <c r="DS62">
        <v>31.212299999999999</v>
      </c>
      <c r="DT62" s="1">
        <v>3.4473300000000002E-3</v>
      </c>
      <c r="DU62">
        <v>1.289806</v>
      </c>
      <c r="DV62">
        <v>0.73259459999999998</v>
      </c>
      <c r="DW62">
        <v>30.15804</v>
      </c>
      <c r="DX62" s="1">
        <v>3.2647470000000001E-3</v>
      </c>
      <c r="DY62">
        <v>1.2188479999999999</v>
      </c>
      <c r="DZ62">
        <v>0.73260380000000003</v>
      </c>
      <c r="EA62">
        <v>29.156849999999999</v>
      </c>
      <c r="EB62" s="1">
        <v>3.1015410000000002E-3</v>
      </c>
      <c r="EC62">
        <v>1.155141</v>
      </c>
      <c r="ED62">
        <v>0.73260119999999995</v>
      </c>
      <c r="EE62">
        <v>27.60698</v>
      </c>
      <c r="EF62" s="1">
        <v>2.9531990000000001E-3</v>
      </c>
      <c r="EG62">
        <v>1.0972139999999999</v>
      </c>
      <c r="EH62">
        <v>0.73258559999999995</v>
      </c>
      <c r="EI62">
        <v>24.825939999999999</v>
      </c>
      <c r="EJ62" s="1">
        <v>2.8165659999999999E-3</v>
      </c>
      <c r="EK62">
        <v>1.043833</v>
      </c>
      <c r="EL62">
        <v>0.73258920000000005</v>
      </c>
      <c r="EM62">
        <v>22.13533</v>
      </c>
      <c r="EN62" s="1">
        <v>2.6897459999999998E-3</v>
      </c>
      <c r="EO62">
        <v>0.99431499999999995</v>
      </c>
      <c r="EP62">
        <v>0.73258840000000003</v>
      </c>
      <c r="EQ62">
        <v>23.68524</v>
      </c>
      <c r="ER62" s="1">
        <v>2.5693059999999999E-3</v>
      </c>
      <c r="ES62">
        <v>0.94771340000000004</v>
      </c>
      <c r="ET62">
        <v>0.73258760000000001</v>
      </c>
      <c r="EU62">
        <v>27.74804</v>
      </c>
      <c r="EV62" s="1">
        <v>2.4544390000000001E-3</v>
      </c>
      <c r="EW62">
        <v>0.90365819999999997</v>
      </c>
      <c r="EX62">
        <v>0.7325855</v>
      </c>
      <c r="EY62">
        <v>28.976310000000002</v>
      </c>
      <c r="EZ62" s="1">
        <v>2.3472580000000001E-3</v>
      </c>
      <c r="FA62">
        <v>0.86249960000000003</v>
      </c>
      <c r="FB62">
        <v>0.73259470000000004</v>
      </c>
      <c r="FC62">
        <v>27.88748</v>
      </c>
      <c r="FD62" s="1">
        <v>2.2460420000000002E-3</v>
      </c>
      <c r="FE62">
        <v>0.82395379999999996</v>
      </c>
      <c r="FF62">
        <v>0.73258780000000001</v>
      </c>
      <c r="FG62">
        <v>27.364550000000001</v>
      </c>
      <c r="FH62" s="1">
        <v>2.1502299999999999E-3</v>
      </c>
      <c r="FI62">
        <v>0.78767659999999995</v>
      </c>
      <c r="FJ62">
        <v>0.73261279999999995</v>
      </c>
      <c r="FK62">
        <v>26.459589999999999</v>
      </c>
      <c r="FL62" s="1">
        <v>2.0591339999999998E-3</v>
      </c>
      <c r="FM62">
        <v>0.75333050000000001</v>
      </c>
      <c r="FN62">
        <v>0.73259370000000001</v>
      </c>
      <c r="FO62">
        <v>24.738479999999999</v>
      </c>
      <c r="FP62" s="1">
        <v>1.971862E-3</v>
      </c>
      <c r="FQ62">
        <v>0.72066010000000003</v>
      </c>
      <c r="FR62">
        <v>0.73258469999999998</v>
      </c>
      <c r="FS62">
        <v>22.591819999999998</v>
      </c>
      <c r="FT62" s="1">
        <v>1.889738E-3</v>
      </c>
      <c r="FU62">
        <v>0.69013579999999997</v>
      </c>
      <c r="FV62">
        <v>0.73261889999999996</v>
      </c>
      <c r="FW62">
        <v>21.821400000000001</v>
      </c>
      <c r="FX62" s="1">
        <v>1.8114509999999999E-3</v>
      </c>
      <c r="FY62">
        <v>0.66111359999999997</v>
      </c>
      <c r="FZ62">
        <v>0.73260369999999997</v>
      </c>
      <c r="GA62">
        <v>21.861630000000002</v>
      </c>
      <c r="GB62" s="1">
        <v>1.736921E-3</v>
      </c>
      <c r="GC62">
        <v>0.63356659999999998</v>
      </c>
      <c r="GD62">
        <v>0.73258449999999997</v>
      </c>
      <c r="GE62">
        <v>22.10642</v>
      </c>
      <c r="GF62" s="1">
        <v>1.6662719999999999E-3</v>
      </c>
      <c r="GG62">
        <v>0.60759719999999995</v>
      </c>
      <c r="GH62">
        <v>0.73261889999999996</v>
      </c>
      <c r="GI62">
        <v>21.75047</v>
      </c>
      <c r="GJ62" s="1">
        <v>1.598985E-3</v>
      </c>
      <c r="GK62">
        <v>0.58289489999999999</v>
      </c>
      <c r="GL62">
        <v>0.73260780000000003</v>
      </c>
      <c r="GM62">
        <v>20.794180000000001</v>
      </c>
      <c r="GN62" s="1">
        <v>1.5361890000000001E-3</v>
      </c>
      <c r="GO62">
        <v>0.55984109999999998</v>
      </c>
      <c r="GP62">
        <v>0.73258469999999998</v>
      </c>
      <c r="GQ62">
        <v>19.098700000000001</v>
      </c>
      <c r="GR62" s="1">
        <v>1.4762410000000001E-3</v>
      </c>
      <c r="GS62">
        <v>0.53791880000000003</v>
      </c>
      <c r="GT62">
        <v>0.73261050000000005</v>
      </c>
      <c r="GU62">
        <v>18.979230000000001</v>
      </c>
      <c r="GV62" s="1">
        <v>1.419177E-3</v>
      </c>
      <c r="GW62">
        <v>0.51701770000000002</v>
      </c>
      <c r="GX62">
        <v>0.73258939999999995</v>
      </c>
      <c r="GY62">
        <v>20.634399999999999</v>
      </c>
      <c r="GZ62" s="1">
        <v>1.3645269999999999E-3</v>
      </c>
      <c r="HA62">
        <v>0.49713279999999999</v>
      </c>
      <c r="HB62">
        <v>0.73262159999999998</v>
      </c>
      <c r="HC62">
        <v>23.42595</v>
      </c>
      <c r="HD62" s="1">
        <v>1.311832E-3</v>
      </c>
      <c r="HE62">
        <v>0.47785490000000003</v>
      </c>
      <c r="HF62">
        <v>0.73259050000000003</v>
      </c>
      <c r="HG62">
        <v>26.54711</v>
      </c>
      <c r="HH62" s="1">
        <v>1.2625710000000001E-3</v>
      </c>
      <c r="HI62">
        <v>0.4598682</v>
      </c>
      <c r="HJ62">
        <v>0.73261290000000001</v>
      </c>
      <c r="HK62">
        <v>27.28659</v>
      </c>
      <c r="HL62" s="1">
        <v>1.215619E-3</v>
      </c>
      <c r="HM62">
        <v>0.44275740000000002</v>
      </c>
      <c r="HN62">
        <v>0.73258429999999997</v>
      </c>
      <c r="HO62">
        <v>26.682099999999998</v>
      </c>
      <c r="HP62" s="1">
        <v>1.1704199999999999E-3</v>
      </c>
      <c r="HQ62">
        <v>0.4262862</v>
      </c>
      <c r="HR62">
        <v>0.73261790000000004</v>
      </c>
      <c r="HS62">
        <v>25.578779999999998</v>
      </c>
      <c r="HT62" s="1">
        <v>1.127138E-3</v>
      </c>
      <c r="HU62">
        <v>0.41050550000000002</v>
      </c>
      <c r="HV62">
        <v>0.73260689999999995</v>
      </c>
      <c r="HW62">
        <v>23.475940000000001</v>
      </c>
      <c r="HX62" s="1">
        <v>1.085485E-3</v>
      </c>
      <c r="HY62">
        <v>0.39534459999999999</v>
      </c>
      <c r="HZ62">
        <v>0.73258990000000002</v>
      </c>
      <c r="IA62">
        <v>22.729140000000001</v>
      </c>
      <c r="IB62" s="1">
        <v>1.04609E-3</v>
      </c>
      <c r="IC62">
        <v>0.38098779999999999</v>
      </c>
      <c r="ID62">
        <v>0.73258619999999997</v>
      </c>
      <c r="IE62">
        <v>25.51135</v>
      </c>
      <c r="IF62" s="1">
        <v>1.0089999999999999E-3</v>
      </c>
      <c r="IG62">
        <v>0.3674364</v>
      </c>
      <c r="IH62">
        <v>0.73260879999999995</v>
      </c>
      <c r="II62">
        <v>31.063949999999998</v>
      </c>
      <c r="IJ62" s="1">
        <v>9.7344149999999997E-4</v>
      </c>
      <c r="IK62">
        <v>0.35450500000000001</v>
      </c>
      <c r="IL62">
        <v>0.73261370000000003</v>
      </c>
      <c r="IM62">
        <v>35.081490000000002</v>
      </c>
      <c r="IN62" s="1">
        <v>9.3837930000000003E-4</v>
      </c>
      <c r="IO62">
        <v>0.34173199999999998</v>
      </c>
      <c r="IP62">
        <v>0.73261909999999997</v>
      </c>
      <c r="IQ62">
        <v>35.568460000000002</v>
      </c>
      <c r="IR62" s="1">
        <v>9.0482850000000005E-4</v>
      </c>
      <c r="IS62">
        <v>0.32950849999999998</v>
      </c>
      <c r="IT62">
        <v>0.73259410000000003</v>
      </c>
      <c r="IU62">
        <v>34.821170000000002</v>
      </c>
      <c r="IV62" s="1">
        <v>8.7355470000000004E-4</v>
      </c>
      <c r="IW62">
        <v>0.3180771</v>
      </c>
      <c r="IX62">
        <v>0.73258920000000005</v>
      </c>
      <c r="IY62">
        <v>33.573569999999997</v>
      </c>
      <c r="IZ62" s="1">
        <v>8.4351149999999998E-4</v>
      </c>
      <c r="JA62">
        <v>0.30714619999999998</v>
      </c>
      <c r="JB62">
        <v>0.73261849999999995</v>
      </c>
      <c r="JC62">
        <v>30.078150000000001</v>
      </c>
      <c r="JD62" s="1">
        <v>8.1459679999999995E-4</v>
      </c>
      <c r="JE62">
        <v>0.2966299</v>
      </c>
      <c r="JF62">
        <v>0.73260990000000004</v>
      </c>
      <c r="JG62">
        <v>26.130230000000001</v>
      </c>
      <c r="JH62" s="1">
        <v>7.8713440000000002E-4</v>
      </c>
      <c r="JI62">
        <v>0.28660400000000003</v>
      </c>
      <c r="JJ62">
        <v>0.73261209999999999</v>
      </c>
      <c r="JK62">
        <v>23.01896</v>
      </c>
      <c r="JL62" s="1">
        <v>7.6019309999999997E-4</v>
      </c>
      <c r="JM62">
        <v>0.27695730000000002</v>
      </c>
      <c r="JN62">
        <v>0.73259580000000002</v>
      </c>
      <c r="JO62">
        <v>20.08379</v>
      </c>
      <c r="JP62" s="1">
        <v>7.3289069999999995E-4</v>
      </c>
      <c r="JQ62">
        <v>0.26769399999999999</v>
      </c>
      <c r="JR62">
        <v>0.73259410000000003</v>
      </c>
      <c r="JS62">
        <v>18.75872</v>
      </c>
      <c r="JT62" s="1">
        <v>7.0673820000000001E-4</v>
      </c>
      <c r="JU62">
        <v>0.25879380000000002</v>
      </c>
      <c r="JV62">
        <v>0.73262280000000002</v>
      </c>
      <c r="JW62">
        <v>19.197700000000001</v>
      </c>
      <c r="JX62" s="1">
        <v>6.818792E-4</v>
      </c>
      <c r="JY62">
        <v>0.25027880000000002</v>
      </c>
      <c r="JZ62">
        <v>0.73258809999999996</v>
      </c>
      <c r="KA62">
        <v>19.151589999999999</v>
      </c>
      <c r="KB62" s="1">
        <v>6.5811540000000005E-4</v>
      </c>
      <c r="KC62">
        <v>0.2421006</v>
      </c>
      <c r="KD62">
        <v>0.73259019999999997</v>
      </c>
      <c r="KE62">
        <v>17.96546</v>
      </c>
      <c r="KF62" s="1">
        <v>6.3539480000000001E-4</v>
      </c>
      <c r="KG62">
        <v>0.2342381</v>
      </c>
      <c r="KH62">
        <v>0.73259200000000002</v>
      </c>
      <c r="KI62">
        <v>16.035789999999999</v>
      </c>
      <c r="KJ62" s="1">
        <v>6.1347059999999995E-4</v>
      </c>
      <c r="KK62">
        <v>0.2266185</v>
      </c>
      <c r="KL62">
        <v>0.73258440000000002</v>
      </c>
      <c r="KM62">
        <v>16.475380000000001</v>
      </c>
      <c r="KN62" s="1">
        <v>5.9247559999999996E-4</v>
      </c>
      <c r="KO62">
        <v>0.219275</v>
      </c>
      <c r="KP62">
        <v>0.73259410000000003</v>
      </c>
      <c r="KQ62">
        <v>21.706710000000001</v>
      </c>
      <c r="KR62" s="1">
        <v>5.7238160000000005E-4</v>
      </c>
      <c r="KS62">
        <v>0.21224170000000001</v>
      </c>
      <c r="KT62">
        <v>0.73259149999999995</v>
      </c>
      <c r="KU62">
        <v>29.98987</v>
      </c>
      <c r="KV62" s="1">
        <v>5.530404E-4</v>
      </c>
      <c r="KW62">
        <v>0.20543639999999999</v>
      </c>
      <c r="KX62">
        <v>0.73259050000000003</v>
      </c>
      <c r="KY62">
        <v>35.811050000000002</v>
      </c>
      <c r="KZ62" s="1">
        <v>5.3448459999999999E-4</v>
      </c>
      <c r="LA62">
        <v>0.1988791</v>
      </c>
      <c r="LB62">
        <v>0.73258900000000005</v>
      </c>
      <c r="LC62">
        <v>36.440809999999999</v>
      </c>
      <c r="LD62" s="1">
        <v>5.1676629999999999E-4</v>
      </c>
      <c r="LE62">
        <v>0.1925915</v>
      </c>
      <c r="LF62">
        <v>0.73261419999999999</v>
      </c>
      <c r="LG62">
        <v>35.269779999999997</v>
      </c>
      <c r="LH62" s="1">
        <v>4.9958309999999998E-4</v>
      </c>
      <c r="LI62">
        <v>0.1864865</v>
      </c>
      <c r="LJ62">
        <v>0.73258880000000004</v>
      </c>
      <c r="LK62">
        <v>34.388280000000002</v>
      </c>
      <c r="LL62" s="1">
        <v>4.8306469999999998E-4</v>
      </c>
      <c r="LM62">
        <v>0.18058869999999999</v>
      </c>
      <c r="LN62">
        <v>0.73259050000000003</v>
      </c>
      <c r="LO62">
        <v>31.395240000000001</v>
      </c>
      <c r="LP62" s="1">
        <v>4.6716930000000002E-4</v>
      </c>
      <c r="LQ62">
        <v>0.1749096</v>
      </c>
      <c r="LR62">
        <v>0.73258979999999996</v>
      </c>
      <c r="LS62">
        <v>26.670909999999999</v>
      </c>
      <c r="LT62" s="1">
        <v>4.5179520000000002E-4</v>
      </c>
      <c r="LU62">
        <v>0.16938059999999999</v>
      </c>
      <c r="LV62">
        <v>0.73261810000000005</v>
      </c>
      <c r="LW62">
        <v>22.832920000000001</v>
      </c>
      <c r="LX62" s="1">
        <v>4.3704399999999999E-4</v>
      </c>
      <c r="LY62">
        <v>0.1640731</v>
      </c>
      <c r="LZ62">
        <v>0.73259010000000002</v>
      </c>
      <c r="MA62">
        <v>20.911049999999999</v>
      </c>
      <c r="MB62" s="1">
        <v>4.2288509999999999E-4</v>
      </c>
      <c r="MC62">
        <v>0.15896730000000001</v>
      </c>
      <c r="MD62">
        <v>0.73258900000000005</v>
      </c>
      <c r="ME62">
        <v>20.766279999999998</v>
      </c>
      <c r="MF62" s="1">
        <v>4.0941110000000002E-4</v>
      </c>
      <c r="MG62">
        <v>0.15410309999999999</v>
      </c>
      <c r="MH62">
        <v>0.73260159999999996</v>
      </c>
      <c r="MI62">
        <v>21.584240000000001</v>
      </c>
      <c r="MJ62" s="1">
        <v>3.9644840000000001E-4</v>
      </c>
      <c r="MK62">
        <v>0.1494306</v>
      </c>
      <c r="ML62">
        <v>0.73261209999999999</v>
      </c>
      <c r="MM62">
        <v>21.259340000000002</v>
      </c>
      <c r="MN62" s="1">
        <v>3.8359000000000001E-4</v>
      </c>
      <c r="MO62">
        <v>0.14480979999999999</v>
      </c>
      <c r="MP62">
        <v>0.73259090000000004</v>
      </c>
      <c r="MQ62">
        <v>20.299289999999999</v>
      </c>
      <c r="MR62" s="1">
        <v>3.710756E-4</v>
      </c>
      <c r="MS62">
        <v>0.1402997</v>
      </c>
      <c r="MT62">
        <v>0.73258789999999996</v>
      </c>
      <c r="MU62">
        <v>18.90644</v>
      </c>
      <c r="MV62" s="1">
        <v>3.5907989999999998E-4</v>
      </c>
      <c r="MW62">
        <v>0.13596430000000001</v>
      </c>
      <c r="MX62">
        <v>0.73260800000000004</v>
      </c>
      <c r="MY62">
        <v>18.58747</v>
      </c>
      <c r="MZ62" s="1">
        <v>3.4784019999999999E-4</v>
      </c>
      <c r="NA62">
        <v>0.13188810000000001</v>
      </c>
      <c r="NB62">
        <v>0.73258579999999995</v>
      </c>
      <c r="NC62">
        <v>19.003689999999999</v>
      </c>
      <c r="ND62" s="1">
        <v>3.3692029999999999E-4</v>
      </c>
      <c r="NE62">
        <v>0.12793550000000001</v>
      </c>
      <c r="NF62">
        <v>0.73258749999999995</v>
      </c>
      <c r="NG62">
        <v>21.177340000000001</v>
      </c>
      <c r="NH62" s="1">
        <v>3.2616939999999999E-4</v>
      </c>
      <c r="NI62">
        <v>0.1240299</v>
      </c>
      <c r="NJ62">
        <v>0.7326163</v>
      </c>
      <c r="NK62">
        <v>25.40419</v>
      </c>
      <c r="NL62" s="1">
        <v>3.158999E-4</v>
      </c>
      <c r="NM62">
        <v>0.1202896</v>
      </c>
      <c r="NN62">
        <v>0.73261399999999999</v>
      </c>
      <c r="NO62">
        <v>28.342140000000001</v>
      </c>
      <c r="NP62" s="1">
        <v>3.0599400000000003E-4</v>
      </c>
      <c r="NQ62">
        <v>0.1166736</v>
      </c>
      <c r="NR62">
        <v>0.73258979999999996</v>
      </c>
      <c r="NS62">
        <v>27.25657</v>
      </c>
      <c r="NT62" s="1">
        <v>2.9635639999999998E-4</v>
      </c>
      <c r="NU62">
        <v>0.1131519</v>
      </c>
      <c r="NV62">
        <v>0.73260860000000005</v>
      </c>
      <c r="NW62">
        <v>25.89648</v>
      </c>
      <c r="NX62" s="1">
        <v>2.8719200000000002E-4</v>
      </c>
      <c r="NY62">
        <v>0.1097861</v>
      </c>
      <c r="NZ62">
        <v>0.73258440000000002</v>
      </c>
      <c r="OA62">
        <v>24.631689999999999</v>
      </c>
      <c r="OB62" s="1">
        <v>2.7832090000000001E-4</v>
      </c>
      <c r="OC62">
        <v>0.10652300000000001</v>
      </c>
      <c r="OD62">
        <v>0.73258400000000001</v>
      </c>
      <c r="OE62">
        <v>23.67033</v>
      </c>
      <c r="OF62" s="1">
        <v>2.6958599999999999E-4</v>
      </c>
      <c r="OG62">
        <v>0.10328519999999999</v>
      </c>
      <c r="OH62">
        <v>0.73258869999999998</v>
      </c>
      <c r="OI62">
        <v>21.94023</v>
      </c>
      <c r="OJ62" s="1">
        <v>2.6126330000000002E-4</v>
      </c>
      <c r="OK62" s="1">
        <v>0.1001874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0.62906039999999996</v>
      </c>
      <c r="G63">
        <v>16.28661</v>
      </c>
      <c r="H63" s="1">
        <v>1.3423020000000001E-11</v>
      </c>
      <c r="I63" s="1">
        <v>5.1256829999999997E-9</v>
      </c>
      <c r="J63">
        <v>0.62848850000000001</v>
      </c>
      <c r="K63">
        <v>15.53002</v>
      </c>
      <c r="L63" s="1">
        <v>4.3697989999999999E-2</v>
      </c>
      <c r="M63">
        <v>12.160600000000001</v>
      </c>
      <c r="N63">
        <v>0.62878529999999999</v>
      </c>
      <c r="O63">
        <v>14.302239999999999</v>
      </c>
      <c r="P63">
        <v>29.045059999999999</v>
      </c>
      <c r="Q63">
        <v>9458</v>
      </c>
      <c r="R63">
        <v>0.62909789999999999</v>
      </c>
      <c r="S63">
        <v>14.567270000000001</v>
      </c>
      <c r="T63">
        <v>150.9288</v>
      </c>
      <c r="U63">
        <v>55501.1</v>
      </c>
      <c r="V63">
        <v>0.62911280000000003</v>
      </c>
      <c r="W63">
        <v>16.069289999999999</v>
      </c>
      <c r="X63">
        <v>101.54640000000001</v>
      </c>
      <c r="Y63">
        <v>40551.910000000003</v>
      </c>
      <c r="Z63">
        <v>0.62934489999999998</v>
      </c>
      <c r="AA63">
        <v>16.788779999999999</v>
      </c>
      <c r="AB63">
        <v>22.78248</v>
      </c>
      <c r="AC63">
        <v>9610.2129999999997</v>
      </c>
      <c r="AD63">
        <v>0.62962390000000001</v>
      </c>
      <c r="AE63">
        <v>16.351859999999999</v>
      </c>
      <c r="AF63">
        <v>2.7469999999999999</v>
      </c>
      <c r="AG63">
        <v>1199.748</v>
      </c>
      <c r="AH63">
        <v>0.62983040000000001</v>
      </c>
      <c r="AI63">
        <v>15.614750000000001</v>
      </c>
      <c r="AJ63">
        <v>0.2570133</v>
      </c>
      <c r="AK63">
        <v>112.7722</v>
      </c>
      <c r="AL63">
        <v>0.62995699999999999</v>
      </c>
      <c r="AM63">
        <v>15.10331</v>
      </c>
      <c r="AN63" s="1">
        <v>4.2049009999999998E-2</v>
      </c>
      <c r="AO63">
        <v>17.042339999999999</v>
      </c>
      <c r="AP63">
        <v>0.6296387</v>
      </c>
      <c r="AQ63">
        <v>15.80015</v>
      </c>
      <c r="AR63" s="1">
        <v>2.3821950000000001E-2</v>
      </c>
      <c r="AS63">
        <v>9.0457199999999993</v>
      </c>
      <c r="AT63">
        <v>0.62840859999999998</v>
      </c>
      <c r="AU63">
        <v>17.598960000000002</v>
      </c>
      <c r="AV63" s="1">
        <v>2.0335079999999998E-2</v>
      </c>
      <c r="AW63">
        <v>7.6428599999999998</v>
      </c>
      <c r="AX63">
        <v>0.62631789999999998</v>
      </c>
      <c r="AY63">
        <v>20.261579999999999</v>
      </c>
      <c r="AZ63" s="1">
        <v>1.9942089999999999E-2</v>
      </c>
      <c r="BA63">
        <v>7.4269499999999997</v>
      </c>
      <c r="BB63">
        <v>0.62363060000000003</v>
      </c>
      <c r="BC63">
        <v>23.02938</v>
      </c>
      <c r="BD63" s="1">
        <v>2.4893780000000001E-2</v>
      </c>
      <c r="BE63">
        <v>9.190823</v>
      </c>
      <c r="BF63">
        <v>0.62056210000000001</v>
      </c>
      <c r="BG63">
        <v>24.114100000000001</v>
      </c>
      <c r="BH63" s="1">
        <v>3.1798130000000001E-2</v>
      </c>
      <c r="BI63">
        <v>11.83226</v>
      </c>
      <c r="BJ63">
        <v>0.61766480000000001</v>
      </c>
      <c r="BK63">
        <v>23.65662</v>
      </c>
      <c r="BL63" s="1">
        <v>3.5381839999999998E-2</v>
      </c>
      <c r="BM63">
        <v>13.31256</v>
      </c>
      <c r="BN63">
        <v>0.61502710000000005</v>
      </c>
      <c r="BO63">
        <v>22.527950000000001</v>
      </c>
      <c r="BP63" s="1">
        <v>3.5192109999999999E-2</v>
      </c>
      <c r="BQ63">
        <v>13.35247</v>
      </c>
      <c r="BR63">
        <v>0.61259479999999999</v>
      </c>
      <c r="BS63">
        <v>20.53285</v>
      </c>
      <c r="BT63" s="1">
        <v>3.2879360000000003E-2</v>
      </c>
      <c r="BU63">
        <v>12.549390000000001</v>
      </c>
      <c r="BV63">
        <v>0.61054509999999995</v>
      </c>
      <c r="BW63">
        <v>18.84581</v>
      </c>
      <c r="BX63" s="1">
        <v>2.9696489999999999E-2</v>
      </c>
      <c r="BY63">
        <v>11.385350000000001</v>
      </c>
      <c r="BZ63">
        <v>0.6093691</v>
      </c>
      <c r="CA63">
        <v>17.713950000000001</v>
      </c>
      <c r="CB63" s="1">
        <v>2.6498589999999999E-2</v>
      </c>
      <c r="CC63">
        <v>10.18088</v>
      </c>
      <c r="CD63">
        <v>0.60903289999999999</v>
      </c>
      <c r="CE63">
        <v>17.03379</v>
      </c>
      <c r="CF63" s="1">
        <v>2.3397060000000001E-2</v>
      </c>
      <c r="CG63">
        <v>9.0041679999999999</v>
      </c>
      <c r="CH63">
        <v>0.60923039999999995</v>
      </c>
      <c r="CI63">
        <v>17.420909999999999</v>
      </c>
      <c r="CJ63" s="1">
        <v>1.945324E-2</v>
      </c>
      <c r="CK63">
        <v>7.5196560000000003</v>
      </c>
      <c r="CL63">
        <v>0.60923150000000004</v>
      </c>
      <c r="CM63">
        <v>17.45194</v>
      </c>
      <c r="CN63" s="1">
        <v>1.4630840000000001E-2</v>
      </c>
      <c r="CO63">
        <v>5.6827230000000002</v>
      </c>
      <c r="CP63">
        <v>0.60938380000000003</v>
      </c>
      <c r="CQ63">
        <v>17.14423</v>
      </c>
      <c r="CR63" s="1">
        <v>1.036024E-2</v>
      </c>
      <c r="CS63">
        <v>4.0267819999999999</v>
      </c>
      <c r="CT63">
        <v>0.60953820000000003</v>
      </c>
      <c r="CU63">
        <v>16.600719999999999</v>
      </c>
      <c r="CV63" s="1">
        <v>7.495191E-3</v>
      </c>
      <c r="CW63">
        <v>2.900989</v>
      </c>
      <c r="CX63">
        <v>0.6096762</v>
      </c>
      <c r="CY63">
        <v>15.658160000000001</v>
      </c>
      <c r="CZ63" s="1">
        <v>5.8315279999999999E-3</v>
      </c>
      <c r="DA63">
        <v>2.243268</v>
      </c>
      <c r="DB63">
        <v>0.60978480000000002</v>
      </c>
      <c r="DC63">
        <v>15.86224</v>
      </c>
      <c r="DD63" s="1">
        <v>4.8927279999999998E-3</v>
      </c>
      <c r="DE63">
        <v>1.8721099999999999</v>
      </c>
      <c r="DF63">
        <v>0.60987380000000002</v>
      </c>
      <c r="DG63">
        <v>17.842829999999999</v>
      </c>
      <c r="DH63" s="1">
        <v>4.332186E-3</v>
      </c>
      <c r="DI63">
        <v>1.6511199999999999</v>
      </c>
      <c r="DJ63">
        <v>0.60991819999999997</v>
      </c>
      <c r="DK63">
        <v>22.432590000000001</v>
      </c>
      <c r="DL63" s="1">
        <v>3.9637209999999999E-3</v>
      </c>
      <c r="DM63">
        <v>1.5062180000000001</v>
      </c>
      <c r="DN63">
        <v>0.6099599</v>
      </c>
      <c r="DO63">
        <v>28.55433</v>
      </c>
      <c r="DP63" s="1">
        <v>3.6924290000000001E-3</v>
      </c>
      <c r="DQ63">
        <v>1.3997459999999999</v>
      </c>
      <c r="DR63">
        <v>0.6099483</v>
      </c>
      <c r="DS63">
        <v>31.21209</v>
      </c>
      <c r="DT63" s="1">
        <v>3.4748209999999999E-3</v>
      </c>
      <c r="DU63">
        <v>1.314344</v>
      </c>
      <c r="DV63">
        <v>0.60996930000000005</v>
      </c>
      <c r="DW63">
        <v>30.247240000000001</v>
      </c>
      <c r="DX63" s="1">
        <v>3.2890720000000001E-3</v>
      </c>
      <c r="DY63">
        <v>1.2414400000000001</v>
      </c>
      <c r="DZ63">
        <v>0.60998169999999996</v>
      </c>
      <c r="EA63">
        <v>29.21584</v>
      </c>
      <c r="EB63" s="1">
        <v>3.1235730000000001E-3</v>
      </c>
      <c r="EC63">
        <v>1.17618</v>
      </c>
      <c r="ED63">
        <v>0.60997570000000001</v>
      </c>
      <c r="EE63">
        <v>27.852869999999999</v>
      </c>
      <c r="EF63" s="1">
        <v>2.9734649999999998E-3</v>
      </c>
      <c r="EG63">
        <v>1.1169500000000001</v>
      </c>
      <c r="EH63">
        <v>0.60997400000000002</v>
      </c>
      <c r="EI63">
        <v>25.332239999999999</v>
      </c>
      <c r="EJ63" s="1">
        <v>2.83526E-3</v>
      </c>
      <c r="EK63">
        <v>1.062371</v>
      </c>
      <c r="EL63">
        <v>0.60996779999999995</v>
      </c>
      <c r="EM63">
        <v>22.741479999999999</v>
      </c>
      <c r="EN63" s="1">
        <v>2.7072929999999999E-3</v>
      </c>
      <c r="EO63">
        <v>1.01187</v>
      </c>
      <c r="EP63">
        <v>0.60997330000000005</v>
      </c>
      <c r="EQ63">
        <v>24.010010000000001</v>
      </c>
      <c r="ER63" s="1">
        <v>2.5858840000000001E-3</v>
      </c>
      <c r="ES63">
        <v>0.96438000000000001</v>
      </c>
      <c r="ET63">
        <v>0.60997279999999998</v>
      </c>
      <c r="EU63">
        <v>27.839590000000001</v>
      </c>
      <c r="EV63" s="1">
        <v>2.4701670000000001E-3</v>
      </c>
      <c r="EW63">
        <v>0.91952109999999998</v>
      </c>
      <c r="EX63">
        <v>0.6099869</v>
      </c>
      <c r="EY63">
        <v>29.051839999999999</v>
      </c>
      <c r="EZ63" s="1">
        <v>2.3618580000000001E-3</v>
      </c>
      <c r="FA63">
        <v>0.877494</v>
      </c>
      <c r="FB63">
        <v>0.60996799999999995</v>
      </c>
      <c r="FC63">
        <v>27.948519999999998</v>
      </c>
      <c r="FD63" s="1">
        <v>2.2598259999999999E-3</v>
      </c>
      <c r="FE63">
        <v>0.83821540000000005</v>
      </c>
      <c r="FF63">
        <v>0.60996799999999995</v>
      </c>
      <c r="FG63">
        <v>27.354500000000002</v>
      </c>
      <c r="FH63" s="1">
        <v>2.1631829999999999E-3</v>
      </c>
      <c r="FI63">
        <v>0.80122800000000005</v>
      </c>
      <c r="FJ63">
        <v>0.60997089999999998</v>
      </c>
      <c r="FK63">
        <v>26.663039999999999</v>
      </c>
      <c r="FL63" s="1">
        <v>2.071537E-3</v>
      </c>
      <c r="FM63">
        <v>0.76629219999999998</v>
      </c>
      <c r="FN63">
        <v>0.6099656</v>
      </c>
      <c r="FO63">
        <v>25.21105</v>
      </c>
      <c r="FP63" s="1">
        <v>1.983528E-3</v>
      </c>
      <c r="FQ63">
        <v>0.73299159999999997</v>
      </c>
      <c r="FR63">
        <v>0.60996729999999999</v>
      </c>
      <c r="FS63">
        <v>23.148440000000001</v>
      </c>
      <c r="FT63" s="1">
        <v>1.900685E-3</v>
      </c>
      <c r="FU63">
        <v>0.70185759999999997</v>
      </c>
      <c r="FV63">
        <v>0.60997460000000003</v>
      </c>
      <c r="FW63">
        <v>22.170179999999998</v>
      </c>
      <c r="FX63" s="1">
        <v>1.8219709999999999E-3</v>
      </c>
      <c r="FY63">
        <v>0.67236229999999997</v>
      </c>
      <c r="FZ63">
        <v>0.60996980000000001</v>
      </c>
      <c r="GA63">
        <v>21.992319999999999</v>
      </c>
      <c r="GB63" s="1">
        <v>1.7468080000000001E-3</v>
      </c>
      <c r="GC63">
        <v>0.64427820000000002</v>
      </c>
      <c r="GD63">
        <v>0.60996629999999996</v>
      </c>
      <c r="GE63">
        <v>22.120460000000001</v>
      </c>
      <c r="GF63" s="1">
        <v>1.675672E-3</v>
      </c>
      <c r="GG63">
        <v>0.61783129999999997</v>
      </c>
      <c r="GH63">
        <v>0.60997460000000003</v>
      </c>
      <c r="GI63">
        <v>21.770679999999999</v>
      </c>
      <c r="GJ63" s="1">
        <v>1.60786E-3</v>
      </c>
      <c r="GK63">
        <v>0.59267809999999999</v>
      </c>
      <c r="GL63">
        <v>0.60997219999999996</v>
      </c>
      <c r="GM63">
        <v>20.911660000000001</v>
      </c>
      <c r="GN63" s="1">
        <v>1.544468E-3</v>
      </c>
      <c r="GO63">
        <v>0.56914960000000003</v>
      </c>
      <c r="GP63">
        <v>0.60996709999999998</v>
      </c>
      <c r="GQ63">
        <v>19.353909999999999</v>
      </c>
      <c r="GR63" s="1">
        <v>1.4841990000000001E-3</v>
      </c>
      <c r="GS63">
        <v>0.54685569999999994</v>
      </c>
      <c r="GT63">
        <v>0.60997489999999999</v>
      </c>
      <c r="GU63">
        <v>19.244430000000001</v>
      </c>
      <c r="GV63" s="1">
        <v>1.426699E-3</v>
      </c>
      <c r="GW63">
        <v>0.52557489999999996</v>
      </c>
      <c r="GX63">
        <v>0.60996430000000001</v>
      </c>
      <c r="GY63">
        <v>20.812049999999999</v>
      </c>
      <c r="GZ63" s="1">
        <v>1.371789E-3</v>
      </c>
      <c r="HA63">
        <v>0.50536219999999998</v>
      </c>
      <c r="HB63">
        <v>0.6099755</v>
      </c>
      <c r="HC63">
        <v>23.542739999999998</v>
      </c>
      <c r="HD63" s="1">
        <v>1.3187780000000001E-3</v>
      </c>
      <c r="HE63">
        <v>0.48576449999999999</v>
      </c>
      <c r="HF63">
        <v>0.60996980000000001</v>
      </c>
      <c r="HG63">
        <v>26.547059999999998</v>
      </c>
      <c r="HH63" s="1">
        <v>1.269021E-3</v>
      </c>
      <c r="HI63">
        <v>0.46739310000000001</v>
      </c>
      <c r="HJ63">
        <v>0.60997619999999997</v>
      </c>
      <c r="HK63">
        <v>27.30969</v>
      </c>
      <c r="HL63" s="1">
        <v>1.2218439999999999E-3</v>
      </c>
      <c r="HM63">
        <v>0.45000830000000003</v>
      </c>
      <c r="HN63">
        <v>0.60996689999999998</v>
      </c>
      <c r="HO63">
        <v>26.719940000000001</v>
      </c>
      <c r="HP63" s="1">
        <v>1.176386E-3</v>
      </c>
      <c r="HQ63">
        <v>0.43325560000000002</v>
      </c>
      <c r="HR63">
        <v>0.6099734</v>
      </c>
      <c r="HS63">
        <v>25.71941</v>
      </c>
      <c r="HT63" s="1">
        <v>1.132872E-3</v>
      </c>
      <c r="HU63">
        <v>0.41721829999999999</v>
      </c>
      <c r="HV63">
        <v>0.60997000000000001</v>
      </c>
      <c r="HW63">
        <v>23.808630000000001</v>
      </c>
      <c r="HX63" s="1">
        <v>1.0909590000000001E-3</v>
      </c>
      <c r="HY63">
        <v>0.40179330000000002</v>
      </c>
      <c r="HZ63">
        <v>0.60996939999999999</v>
      </c>
      <c r="IA63">
        <v>23.13486</v>
      </c>
      <c r="IB63" s="1">
        <v>1.051256E-3</v>
      </c>
      <c r="IC63">
        <v>0.38716289999999998</v>
      </c>
      <c r="ID63">
        <v>0.60998779999999997</v>
      </c>
      <c r="IE63">
        <v>25.802</v>
      </c>
      <c r="IF63" s="1">
        <v>1.013871E-3</v>
      </c>
      <c r="IG63">
        <v>0.37335420000000002</v>
      </c>
      <c r="IH63">
        <v>0.6099736</v>
      </c>
      <c r="II63">
        <v>31.188479999999998</v>
      </c>
      <c r="IJ63" s="1">
        <v>9.7818990000000006E-4</v>
      </c>
      <c r="IK63">
        <v>0.3602303</v>
      </c>
      <c r="IL63">
        <v>0.60997179999999995</v>
      </c>
      <c r="IM63">
        <v>35.149569999999997</v>
      </c>
      <c r="IN63" s="1">
        <v>9.430609E-4</v>
      </c>
      <c r="IO63">
        <v>0.34728940000000003</v>
      </c>
      <c r="IP63">
        <v>0.60997480000000004</v>
      </c>
      <c r="IQ63">
        <v>35.627160000000003</v>
      </c>
      <c r="IR63" s="1">
        <v>9.092099E-4</v>
      </c>
      <c r="IS63">
        <v>0.3348274</v>
      </c>
      <c r="IT63">
        <v>0.60999130000000001</v>
      </c>
      <c r="IU63">
        <v>34.84346</v>
      </c>
      <c r="IV63" s="1">
        <v>8.7767789999999997E-4</v>
      </c>
      <c r="IW63">
        <v>0.32316889999999998</v>
      </c>
      <c r="IX63">
        <v>0.60997400000000002</v>
      </c>
      <c r="IY63">
        <v>33.736519999999999</v>
      </c>
      <c r="IZ63" s="1">
        <v>8.4747619999999996E-4</v>
      </c>
      <c r="JA63">
        <v>0.31206040000000002</v>
      </c>
      <c r="JB63">
        <v>0.60997409999999996</v>
      </c>
      <c r="JC63">
        <v>30.610499999999998</v>
      </c>
      <c r="JD63" s="1">
        <v>8.1840929999999997E-4</v>
      </c>
      <c r="JE63">
        <v>0.30137239999999998</v>
      </c>
      <c r="JF63">
        <v>0.60997440000000003</v>
      </c>
      <c r="JG63">
        <v>26.854489999999998</v>
      </c>
      <c r="JH63" s="1">
        <v>7.9078289999999995E-4</v>
      </c>
      <c r="JI63">
        <v>0.29116999999999998</v>
      </c>
      <c r="JJ63">
        <v>0.60997009999999996</v>
      </c>
      <c r="JK63">
        <v>23.597770000000001</v>
      </c>
      <c r="JL63" s="1">
        <v>7.6369879999999999E-4</v>
      </c>
      <c r="JM63">
        <v>0.28136739999999999</v>
      </c>
      <c r="JN63">
        <v>0.60997270000000003</v>
      </c>
      <c r="JO63">
        <v>20.460249999999998</v>
      </c>
      <c r="JP63" s="1">
        <v>7.3622939999999995E-4</v>
      </c>
      <c r="JQ63">
        <v>0.27193929999999999</v>
      </c>
      <c r="JR63">
        <v>0.60996740000000005</v>
      </c>
      <c r="JS63">
        <v>18.870979999999999</v>
      </c>
      <c r="JT63" s="1">
        <v>7.0994769999999997E-4</v>
      </c>
      <c r="JU63">
        <v>0.26289499999999999</v>
      </c>
      <c r="JV63">
        <v>0.60997670000000004</v>
      </c>
      <c r="JW63">
        <v>19.176310000000001</v>
      </c>
      <c r="JX63" s="1">
        <v>6.8494149999999995E-4</v>
      </c>
      <c r="JY63">
        <v>0.25423669999999998</v>
      </c>
      <c r="JZ63">
        <v>0.60996919999999999</v>
      </c>
      <c r="KA63">
        <v>19.177679999999999</v>
      </c>
      <c r="KB63" s="1">
        <v>6.6105839999999999E-4</v>
      </c>
      <c r="KC63">
        <v>0.2459199</v>
      </c>
      <c r="KD63">
        <v>0.60997020000000002</v>
      </c>
      <c r="KE63">
        <v>18.14705</v>
      </c>
      <c r="KF63" s="1">
        <v>6.3821080000000001E-4</v>
      </c>
      <c r="KG63">
        <v>0.23792569999999999</v>
      </c>
      <c r="KH63">
        <v>0.60997140000000005</v>
      </c>
      <c r="KI63">
        <v>16.28</v>
      </c>
      <c r="KJ63" s="1">
        <v>6.162098E-4</v>
      </c>
      <c r="KK63">
        <v>0.23019210000000001</v>
      </c>
      <c r="KL63">
        <v>0.60998640000000004</v>
      </c>
      <c r="KM63">
        <v>16.621179999999999</v>
      </c>
      <c r="KN63" s="1">
        <v>5.9508439999999998E-4</v>
      </c>
      <c r="KO63">
        <v>0.22272120000000001</v>
      </c>
      <c r="KP63">
        <v>0.60996689999999998</v>
      </c>
      <c r="KQ63">
        <v>21.709569999999999</v>
      </c>
      <c r="KR63" s="1">
        <v>5.7488899999999998E-4</v>
      </c>
      <c r="KS63">
        <v>0.21557390000000001</v>
      </c>
      <c r="KT63">
        <v>0.60997509999999999</v>
      </c>
      <c r="KU63">
        <v>29.930900000000001</v>
      </c>
      <c r="KV63" s="1">
        <v>5.554736E-4</v>
      </c>
      <c r="KW63">
        <v>0.20866409999999999</v>
      </c>
      <c r="KX63">
        <v>0.60999020000000004</v>
      </c>
      <c r="KY63">
        <v>35.814590000000003</v>
      </c>
      <c r="KZ63" s="1">
        <v>5.3680830000000005E-4</v>
      </c>
      <c r="LA63">
        <v>0.20199539999999999</v>
      </c>
      <c r="LB63">
        <v>0.60996879999999998</v>
      </c>
      <c r="LC63">
        <v>36.509689999999999</v>
      </c>
      <c r="LD63" s="1">
        <v>5.1900079999999999E-4</v>
      </c>
      <c r="LE63">
        <v>0.19560430000000001</v>
      </c>
      <c r="LF63">
        <v>0.60997610000000002</v>
      </c>
      <c r="LG63">
        <v>35.280859999999997</v>
      </c>
      <c r="LH63" s="1">
        <v>5.0175429999999997E-4</v>
      </c>
      <c r="LI63">
        <v>0.18940870000000001</v>
      </c>
      <c r="LJ63">
        <v>0.60998870000000005</v>
      </c>
      <c r="LK63">
        <v>34.471960000000003</v>
      </c>
      <c r="LL63" s="1">
        <v>4.8514880000000003E-4</v>
      </c>
      <c r="LM63">
        <v>0.18341470000000001</v>
      </c>
      <c r="LN63">
        <v>0.60997040000000002</v>
      </c>
      <c r="LO63">
        <v>31.858799999999999</v>
      </c>
      <c r="LP63" s="1">
        <v>4.691912E-4</v>
      </c>
      <c r="LQ63">
        <v>0.1776452</v>
      </c>
      <c r="LR63">
        <v>0.6099947</v>
      </c>
      <c r="LS63">
        <v>27.42165</v>
      </c>
      <c r="LT63" s="1">
        <v>4.5374340000000002E-4</v>
      </c>
      <c r="LU63">
        <v>0.17202890000000001</v>
      </c>
      <c r="LV63">
        <v>0.60997400000000002</v>
      </c>
      <c r="LW63">
        <v>23.502030000000001</v>
      </c>
      <c r="LX63" s="1">
        <v>4.3891669999999999E-4</v>
      </c>
      <c r="LY63">
        <v>0.1666366</v>
      </c>
      <c r="LZ63">
        <v>0.60998920000000001</v>
      </c>
      <c r="MA63">
        <v>21.277480000000001</v>
      </c>
      <c r="MB63" s="1">
        <v>4.2467770000000001E-4</v>
      </c>
      <c r="MC63">
        <v>0.161442</v>
      </c>
      <c r="MD63">
        <v>0.60997400000000002</v>
      </c>
      <c r="ME63">
        <v>20.89958</v>
      </c>
      <c r="MF63" s="1">
        <v>4.1110769999999999E-4</v>
      </c>
      <c r="MG63">
        <v>0.15649099999999999</v>
      </c>
      <c r="MH63">
        <v>0.60997670000000004</v>
      </c>
      <c r="MI63">
        <v>21.563479999999998</v>
      </c>
      <c r="MJ63" s="1">
        <v>3.981085E-4</v>
      </c>
      <c r="MK63">
        <v>0.15174960000000001</v>
      </c>
      <c r="ML63">
        <v>0.60997539999999995</v>
      </c>
      <c r="MM63">
        <v>21.295970000000001</v>
      </c>
      <c r="MN63" s="1">
        <v>3.8522570000000002E-4</v>
      </c>
      <c r="MO63">
        <v>0.1470679</v>
      </c>
      <c r="MP63">
        <v>0.60997069999999998</v>
      </c>
      <c r="MQ63">
        <v>20.399419999999999</v>
      </c>
      <c r="MR63" s="1">
        <v>3.7265630000000001E-4</v>
      </c>
      <c r="MS63">
        <v>0.1424858</v>
      </c>
      <c r="MT63">
        <v>0.60998799999999997</v>
      </c>
      <c r="MU63">
        <v>19.119129999999998</v>
      </c>
      <c r="MV63" s="1">
        <v>3.6057560000000001E-4</v>
      </c>
      <c r="MW63">
        <v>0.13807269999999999</v>
      </c>
      <c r="MX63">
        <v>0.60997279999999998</v>
      </c>
      <c r="MY63">
        <v>18.79571</v>
      </c>
      <c r="MZ63" s="1">
        <v>3.4925659999999998E-4</v>
      </c>
      <c r="NA63">
        <v>0.13392390000000001</v>
      </c>
      <c r="NB63">
        <v>0.60996709999999998</v>
      </c>
      <c r="NC63">
        <v>19.216000000000001</v>
      </c>
      <c r="ND63" s="1">
        <v>3.3831470000000001E-4</v>
      </c>
      <c r="NE63">
        <v>0.12991420000000001</v>
      </c>
      <c r="NF63">
        <v>0.6099926</v>
      </c>
      <c r="NG63">
        <v>21.302600000000002</v>
      </c>
      <c r="NH63" s="1">
        <v>3.2753110000000003E-4</v>
      </c>
      <c r="NI63">
        <v>0.12595319999999999</v>
      </c>
      <c r="NJ63">
        <v>0.60997749999999995</v>
      </c>
      <c r="NK63">
        <v>25.392700000000001</v>
      </c>
      <c r="NL63" s="1">
        <v>3.1719829999999997E-4</v>
      </c>
      <c r="NM63">
        <v>0.1221491</v>
      </c>
      <c r="NN63">
        <v>0.60997619999999997</v>
      </c>
      <c r="NO63">
        <v>28.30489</v>
      </c>
      <c r="NP63" s="1">
        <v>3.0725670000000002E-4</v>
      </c>
      <c r="NQ63">
        <v>0.1184784</v>
      </c>
      <c r="NR63">
        <v>0.60997409999999996</v>
      </c>
      <c r="NS63">
        <v>27.355080000000001</v>
      </c>
      <c r="NT63" s="1">
        <v>2.9757399999999999E-4</v>
      </c>
      <c r="NU63">
        <v>0.1149003</v>
      </c>
      <c r="NV63">
        <v>0.60999320000000001</v>
      </c>
      <c r="NW63">
        <v>25.980650000000001</v>
      </c>
      <c r="NX63" s="1">
        <v>2.8835059999999998E-4</v>
      </c>
      <c r="NY63">
        <v>0.1114759</v>
      </c>
      <c r="NZ63">
        <v>0.60996649999999997</v>
      </c>
      <c r="OA63">
        <v>24.808859999999999</v>
      </c>
      <c r="OB63" s="1">
        <v>2.7946850000000001E-4</v>
      </c>
      <c r="OC63">
        <v>0.1081704</v>
      </c>
      <c r="OD63">
        <v>0.60996649999999997</v>
      </c>
      <c r="OE63">
        <v>24.014810000000001</v>
      </c>
      <c r="OF63" s="1">
        <v>2.70702E-4</v>
      </c>
      <c r="OG63">
        <v>0.1048834</v>
      </c>
      <c r="OH63">
        <v>0.60996939999999999</v>
      </c>
      <c r="OI63">
        <v>22.373419999999999</v>
      </c>
      <c r="OJ63" s="1">
        <v>2.6232570000000001E-4</v>
      </c>
      <c r="OK63">
        <v>0.1017313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0.74305529999999997</v>
      </c>
      <c r="G64">
        <v>16.486910000000002</v>
      </c>
      <c r="H64" s="1">
        <v>1.7429040000000001E-12</v>
      </c>
      <c r="I64" s="1">
        <v>7.39502E-10</v>
      </c>
      <c r="J64">
        <v>0.73785820000000002</v>
      </c>
      <c r="K64">
        <v>15.744339999999999</v>
      </c>
      <c r="L64" s="1">
        <v>1.5637620000000001E-2</v>
      </c>
      <c r="M64">
        <v>4.232202</v>
      </c>
      <c r="N64">
        <v>0.7340911</v>
      </c>
      <c r="O64">
        <v>14.531180000000001</v>
      </c>
      <c r="P64">
        <v>20.562290000000001</v>
      </c>
      <c r="Q64">
        <v>6966.2049999999999</v>
      </c>
      <c r="R64">
        <v>0.73166010000000004</v>
      </c>
      <c r="S64">
        <v>14.66873</v>
      </c>
      <c r="T64">
        <v>140.9093</v>
      </c>
      <c r="U64">
        <v>56261.75</v>
      </c>
      <c r="V64">
        <v>0.73043480000000005</v>
      </c>
      <c r="W64">
        <v>16.03679</v>
      </c>
      <c r="X64">
        <v>113.2068</v>
      </c>
      <c r="Y64">
        <v>50679.82</v>
      </c>
      <c r="Z64">
        <v>0.72988649999999999</v>
      </c>
      <c r="AA64">
        <v>16.778690000000001</v>
      </c>
      <c r="AB64">
        <v>28.708459999999999</v>
      </c>
      <c r="AC64">
        <v>13929.53</v>
      </c>
      <c r="AD64">
        <v>0.72971019999999998</v>
      </c>
      <c r="AE64">
        <v>16.400169999999999</v>
      </c>
      <c r="AF64">
        <v>3.758146</v>
      </c>
      <c r="AG64">
        <v>1926.44</v>
      </c>
      <c r="AH64">
        <v>0.72969709999999999</v>
      </c>
      <c r="AI64">
        <v>15.67202</v>
      </c>
      <c r="AJ64">
        <v>0.35962280000000002</v>
      </c>
      <c r="AK64">
        <v>188.04900000000001</v>
      </c>
      <c r="AL64">
        <v>0.72965659999999999</v>
      </c>
      <c r="AM64">
        <v>15.20828</v>
      </c>
      <c r="AN64" s="1">
        <v>5.0337750000000001E-2</v>
      </c>
      <c r="AO64">
        <v>24.112459999999999</v>
      </c>
      <c r="AP64">
        <v>0.72915209999999997</v>
      </c>
      <c r="AQ64">
        <v>15.94417</v>
      </c>
      <c r="AR64" s="1">
        <v>2.4714070000000001E-2</v>
      </c>
      <c r="AS64">
        <v>10.605790000000001</v>
      </c>
      <c r="AT64">
        <v>0.72736889999999998</v>
      </c>
      <c r="AU64">
        <v>17.722850000000001</v>
      </c>
      <c r="AV64" s="1">
        <v>2.061342E-2</v>
      </c>
      <c r="AW64">
        <v>8.6724230000000002</v>
      </c>
      <c r="AX64">
        <v>0.72416309999999995</v>
      </c>
      <c r="AY64">
        <v>20.307469999999999</v>
      </c>
      <c r="AZ64" s="1">
        <v>1.977903E-2</v>
      </c>
      <c r="BA64">
        <v>8.2277749999999994</v>
      </c>
      <c r="BB64">
        <v>0.71978350000000002</v>
      </c>
      <c r="BC64">
        <v>22.983599999999999</v>
      </c>
      <c r="BD64" s="1">
        <v>2.4102789999999999E-2</v>
      </c>
      <c r="BE64">
        <v>9.8844840000000005</v>
      </c>
      <c r="BF64">
        <v>0.71452959999999999</v>
      </c>
      <c r="BG64">
        <v>24.081969999999998</v>
      </c>
      <c r="BH64" s="1">
        <v>3.1068399999999999E-2</v>
      </c>
      <c r="BI64">
        <v>12.83431</v>
      </c>
      <c r="BJ64">
        <v>0.70914920000000004</v>
      </c>
      <c r="BK64">
        <v>23.70215</v>
      </c>
      <c r="BL64" s="1">
        <v>3.513264E-2</v>
      </c>
      <c r="BM64">
        <v>14.71428</v>
      </c>
      <c r="BN64">
        <v>0.70391570000000003</v>
      </c>
      <c r="BO64">
        <v>22.674900000000001</v>
      </c>
      <c r="BP64" s="1">
        <v>3.5325759999999998E-2</v>
      </c>
      <c r="BQ64">
        <v>14.95059</v>
      </c>
      <c r="BR64">
        <v>0.69879009999999997</v>
      </c>
      <c r="BS64">
        <v>20.842210000000001</v>
      </c>
      <c r="BT64" s="1">
        <v>3.3199220000000002E-2</v>
      </c>
      <c r="BU64">
        <v>14.154999999999999</v>
      </c>
      <c r="BV64">
        <v>0.69396340000000001</v>
      </c>
      <c r="BW64">
        <v>19.241540000000001</v>
      </c>
      <c r="BX64" s="1">
        <v>3.0084619999999999E-2</v>
      </c>
      <c r="BY64">
        <v>12.900650000000001</v>
      </c>
      <c r="BZ64">
        <v>0.69003700000000001</v>
      </c>
      <c r="CA64">
        <v>18.04121</v>
      </c>
      <c r="CB64" s="1">
        <v>2.6869939999999998E-2</v>
      </c>
      <c r="CC64">
        <v>11.55733</v>
      </c>
      <c r="CD64">
        <v>0.68735029999999997</v>
      </c>
      <c r="CE64">
        <v>17.283339999999999</v>
      </c>
      <c r="CF64" s="1">
        <v>2.3792870000000001E-2</v>
      </c>
      <c r="CG64">
        <v>10.25731</v>
      </c>
      <c r="CH64">
        <v>0.68593970000000004</v>
      </c>
      <c r="CI64">
        <v>17.463229999999999</v>
      </c>
      <c r="CJ64" s="1">
        <v>1.9992260000000001E-2</v>
      </c>
      <c r="CK64">
        <v>8.6689550000000004</v>
      </c>
      <c r="CL64">
        <v>0.68536960000000002</v>
      </c>
      <c r="CM64">
        <v>17.462199999999999</v>
      </c>
      <c r="CN64" s="1">
        <v>1.522445E-2</v>
      </c>
      <c r="CO64">
        <v>6.6463760000000001</v>
      </c>
      <c r="CP64">
        <v>0.68518610000000002</v>
      </c>
      <c r="CQ64">
        <v>17.15596</v>
      </c>
      <c r="CR64" s="1">
        <v>1.0824449999999999E-2</v>
      </c>
      <c r="CS64">
        <v>4.7356259999999999</v>
      </c>
      <c r="CT64">
        <v>0.68517689999999998</v>
      </c>
      <c r="CU64">
        <v>16.685400000000001</v>
      </c>
      <c r="CV64">
        <v>7.7841439999999998E-3</v>
      </c>
      <c r="CW64">
        <v>3.390199</v>
      </c>
      <c r="CX64">
        <v>0.6852239</v>
      </c>
      <c r="CY64">
        <v>15.83206</v>
      </c>
      <c r="CZ64" s="1">
        <v>5.9951570000000001E-3</v>
      </c>
      <c r="DA64">
        <v>2.5910440000000001</v>
      </c>
      <c r="DB64">
        <v>0.68527689999999997</v>
      </c>
      <c r="DC64">
        <v>16.044440000000002</v>
      </c>
      <c r="DD64" s="1">
        <v>4.986519E-3</v>
      </c>
      <c r="DE64">
        <v>2.140161</v>
      </c>
      <c r="DF64">
        <v>0.68532040000000005</v>
      </c>
      <c r="DG64">
        <v>17.972159999999999</v>
      </c>
      <c r="DH64" s="1">
        <v>4.3904510000000001E-3</v>
      </c>
      <c r="DI64">
        <v>1.874789</v>
      </c>
      <c r="DJ64">
        <v>0.68535409999999997</v>
      </c>
      <c r="DK64">
        <v>22.459</v>
      </c>
      <c r="DL64" s="1">
        <v>4.0039120000000001E-3</v>
      </c>
      <c r="DM64">
        <v>1.7034750000000001</v>
      </c>
      <c r="DN64">
        <v>0.68537780000000004</v>
      </c>
      <c r="DO64">
        <v>28.480599999999999</v>
      </c>
      <c r="DP64" s="1">
        <v>3.723446E-3</v>
      </c>
      <c r="DQ64">
        <v>1.579747</v>
      </c>
      <c r="DR64">
        <v>0.68540020000000001</v>
      </c>
      <c r="DS64">
        <v>31.197890000000001</v>
      </c>
      <c r="DT64" s="1">
        <v>3.5004189999999998E-3</v>
      </c>
      <c r="DU64">
        <v>1.481495</v>
      </c>
      <c r="DV64">
        <v>0.6853918</v>
      </c>
      <c r="DW64">
        <v>30.351669999999999</v>
      </c>
      <c r="DX64" s="1">
        <v>3.3115430000000001E-3</v>
      </c>
      <c r="DY64">
        <v>1.3984350000000001</v>
      </c>
      <c r="DZ64">
        <v>0.68540100000000004</v>
      </c>
      <c r="EA64">
        <v>29.282869999999999</v>
      </c>
      <c r="EB64" s="1">
        <v>3.1438939999999999E-3</v>
      </c>
      <c r="EC64">
        <v>1.3244229999999999</v>
      </c>
      <c r="ED64">
        <v>0.68539119999999998</v>
      </c>
      <c r="EE64">
        <v>28.090150000000001</v>
      </c>
      <c r="EF64" s="1">
        <v>2.9920950000000002E-3</v>
      </c>
      <c r="EG64">
        <v>1.2573529999999999</v>
      </c>
      <c r="EH64">
        <v>0.68542150000000002</v>
      </c>
      <c r="EI64">
        <v>25.878499999999999</v>
      </c>
      <c r="EJ64" s="1">
        <v>2.852495E-3</v>
      </c>
      <c r="EK64">
        <v>1.195649</v>
      </c>
      <c r="EL64">
        <v>0.68540449999999997</v>
      </c>
      <c r="EM64">
        <v>23.451329999999999</v>
      </c>
      <c r="EN64" s="1">
        <v>2.7233869999999999E-3</v>
      </c>
      <c r="EO64">
        <v>1.138633</v>
      </c>
      <c r="EP64">
        <v>0.68541059999999998</v>
      </c>
      <c r="EQ64">
        <v>24.439499999999999</v>
      </c>
      <c r="ER64" s="1">
        <v>2.6010849999999999E-3</v>
      </c>
      <c r="ES64">
        <v>1.0851139999999999</v>
      </c>
      <c r="ET64">
        <v>0.68541039999999998</v>
      </c>
      <c r="EU64">
        <v>27.971160000000001</v>
      </c>
      <c r="EV64" s="1">
        <v>2.484619E-3</v>
      </c>
      <c r="EW64">
        <v>1.034602</v>
      </c>
      <c r="EX64">
        <v>0.68540670000000004</v>
      </c>
      <c r="EY64">
        <v>29.125579999999999</v>
      </c>
      <c r="EZ64" s="1">
        <v>2.3752869999999998E-3</v>
      </c>
      <c r="FA64">
        <v>0.98714829999999998</v>
      </c>
      <c r="FB64">
        <v>0.68540120000000004</v>
      </c>
      <c r="FC64">
        <v>28.03068</v>
      </c>
      <c r="FD64" s="1">
        <v>2.2724640000000001E-3</v>
      </c>
      <c r="FE64">
        <v>0.94284559999999995</v>
      </c>
      <c r="FF64">
        <v>0.68540679999999998</v>
      </c>
      <c r="FG64">
        <v>27.345610000000001</v>
      </c>
      <c r="FH64" s="1">
        <v>2.1750889999999998E-3</v>
      </c>
      <c r="FI64">
        <v>0.90115140000000005</v>
      </c>
      <c r="FJ64">
        <v>0.68540299999999998</v>
      </c>
      <c r="FK64">
        <v>26.845859999999998</v>
      </c>
      <c r="FL64" s="1">
        <v>2.0828679999999999E-3</v>
      </c>
      <c r="FM64">
        <v>0.86182000000000003</v>
      </c>
      <c r="FN64">
        <v>0.68540389999999995</v>
      </c>
      <c r="FO64">
        <v>25.72128</v>
      </c>
      <c r="FP64" s="1">
        <v>1.994259E-3</v>
      </c>
      <c r="FQ64">
        <v>0.82431540000000003</v>
      </c>
      <c r="FR64">
        <v>0.68540800000000002</v>
      </c>
      <c r="FS64">
        <v>23.79748</v>
      </c>
      <c r="FT64" s="1">
        <v>1.9107289999999999E-3</v>
      </c>
      <c r="FU64">
        <v>0.78918429999999995</v>
      </c>
      <c r="FV64">
        <v>0.68540619999999997</v>
      </c>
      <c r="FW64">
        <v>22.620450000000002</v>
      </c>
      <c r="FX64" s="1">
        <v>1.8315880000000001E-3</v>
      </c>
      <c r="FY64">
        <v>0.7560133</v>
      </c>
      <c r="FZ64">
        <v>0.68540800000000002</v>
      </c>
      <c r="GA64">
        <v>22.175439999999998</v>
      </c>
      <c r="GB64" s="1">
        <v>1.75588E-3</v>
      </c>
      <c r="GC64">
        <v>0.72436889999999998</v>
      </c>
      <c r="GD64">
        <v>0.6854055</v>
      </c>
      <c r="GE64">
        <v>22.15016</v>
      </c>
      <c r="GF64" s="1">
        <v>1.6842809999999999E-3</v>
      </c>
      <c r="GG64">
        <v>0.69458359999999997</v>
      </c>
      <c r="GH64">
        <v>0.68540610000000002</v>
      </c>
      <c r="GI64">
        <v>21.785959999999999</v>
      </c>
      <c r="GJ64" s="1">
        <v>1.615989E-3</v>
      </c>
      <c r="GK64">
        <v>0.66625310000000004</v>
      </c>
      <c r="GL64">
        <v>0.68540979999999996</v>
      </c>
      <c r="GM64">
        <v>21.02852</v>
      </c>
      <c r="GN64" s="1">
        <v>1.5520530000000001E-3</v>
      </c>
      <c r="GO64">
        <v>0.63969699999999996</v>
      </c>
      <c r="GP64">
        <v>0.68540769999999995</v>
      </c>
      <c r="GQ64">
        <v>19.625910000000001</v>
      </c>
      <c r="GR64" s="1">
        <v>1.491486E-3</v>
      </c>
      <c r="GS64">
        <v>0.61462930000000005</v>
      </c>
      <c r="GT64">
        <v>0.68541379999999996</v>
      </c>
      <c r="GU64">
        <v>19.563559999999999</v>
      </c>
      <c r="GV64" s="1">
        <v>1.433602E-3</v>
      </c>
      <c r="GW64">
        <v>0.59066779999999997</v>
      </c>
      <c r="GX64">
        <v>0.68539700000000003</v>
      </c>
      <c r="GY64">
        <v>21.024789999999999</v>
      </c>
      <c r="GZ64" s="1">
        <v>1.3784139999999999E-3</v>
      </c>
      <c r="HA64">
        <v>0.56794049999999996</v>
      </c>
      <c r="HB64">
        <v>0.68540559999999995</v>
      </c>
      <c r="HC64">
        <v>23.70046</v>
      </c>
      <c r="HD64" s="1">
        <v>1.3251370000000001E-3</v>
      </c>
      <c r="HE64">
        <v>0.54592059999999998</v>
      </c>
      <c r="HF64">
        <v>0.68540840000000003</v>
      </c>
      <c r="HG64">
        <v>26.55546</v>
      </c>
      <c r="HH64" s="1">
        <v>1.274938E-3</v>
      </c>
      <c r="HI64">
        <v>0.52517659999999999</v>
      </c>
      <c r="HJ64">
        <v>0.68541479999999999</v>
      </c>
      <c r="HK64">
        <v>27.32178</v>
      </c>
      <c r="HL64" s="1">
        <v>1.2275330000000001E-3</v>
      </c>
      <c r="HM64">
        <v>0.50563499999999995</v>
      </c>
      <c r="HN64">
        <v>0.68540749999999995</v>
      </c>
      <c r="HO64">
        <v>26.762709999999998</v>
      </c>
      <c r="HP64" s="1">
        <v>1.1818550000000001E-3</v>
      </c>
      <c r="HQ64">
        <v>0.4868056</v>
      </c>
      <c r="HR64">
        <v>0.68540389999999995</v>
      </c>
      <c r="HS64">
        <v>25.855219999999999</v>
      </c>
      <c r="HT64" s="1">
        <v>1.1381010000000001E-3</v>
      </c>
      <c r="HU64">
        <v>0.46877190000000002</v>
      </c>
      <c r="HV64">
        <v>0.68541289999999999</v>
      </c>
      <c r="HW64">
        <v>24.162939999999999</v>
      </c>
      <c r="HX64" s="1">
        <v>1.0959839999999999E-3</v>
      </c>
      <c r="HY64">
        <v>0.45143489999999997</v>
      </c>
      <c r="HZ64">
        <v>0.68540780000000001</v>
      </c>
      <c r="IA64">
        <v>23.6127</v>
      </c>
      <c r="IB64" s="1">
        <v>1.055996E-3</v>
      </c>
      <c r="IC64">
        <v>0.4349498</v>
      </c>
      <c r="ID64">
        <v>0.68540849999999998</v>
      </c>
      <c r="IE64">
        <v>26.182009999999998</v>
      </c>
      <c r="IF64" s="1">
        <v>1.018342E-3</v>
      </c>
      <c r="IG64">
        <v>0.41939579999999999</v>
      </c>
      <c r="IH64">
        <v>0.68541280000000004</v>
      </c>
      <c r="II64">
        <v>31.371449999999999</v>
      </c>
      <c r="IJ64" s="1">
        <v>9.8251760000000001E-4</v>
      </c>
      <c r="IK64">
        <v>0.40464600000000001</v>
      </c>
      <c r="IL64">
        <v>0.68540409999999996</v>
      </c>
      <c r="IM64">
        <v>35.231450000000002</v>
      </c>
      <c r="IN64" s="1">
        <v>9.4733079999999997E-4</v>
      </c>
      <c r="IO64">
        <v>0.39015840000000002</v>
      </c>
      <c r="IP64">
        <v>0.68540630000000002</v>
      </c>
      <c r="IQ64">
        <v>35.692010000000003</v>
      </c>
      <c r="IR64" s="1">
        <v>9.1322769999999998E-4</v>
      </c>
      <c r="IS64">
        <v>0.37611850000000002</v>
      </c>
      <c r="IT64">
        <v>0.68540970000000001</v>
      </c>
      <c r="IU64">
        <v>34.867739999999998</v>
      </c>
      <c r="IV64" s="1">
        <v>8.8145610000000001E-4</v>
      </c>
      <c r="IW64">
        <v>0.36297819999999997</v>
      </c>
      <c r="IX64">
        <v>0.685392</v>
      </c>
      <c r="IY64">
        <v>33.88194</v>
      </c>
      <c r="IZ64" s="1">
        <v>8.5110600000000002E-4</v>
      </c>
      <c r="JA64">
        <v>0.35048669999999998</v>
      </c>
      <c r="JB64">
        <v>0.6854055</v>
      </c>
      <c r="JC64">
        <v>31.15915</v>
      </c>
      <c r="JD64" s="1">
        <v>8.2189389999999995E-4</v>
      </c>
      <c r="JE64">
        <v>0.3384722</v>
      </c>
      <c r="JF64">
        <v>0.68541350000000001</v>
      </c>
      <c r="JG64">
        <v>27.68543</v>
      </c>
      <c r="JH64" s="1">
        <v>7.9411339999999996E-4</v>
      </c>
      <c r="JI64">
        <v>0.32699339999999999</v>
      </c>
      <c r="JJ64">
        <v>0.68540129999999999</v>
      </c>
      <c r="JK64">
        <v>24.300129999999999</v>
      </c>
      <c r="JL64" s="1">
        <v>7.6690120000000002E-4</v>
      </c>
      <c r="JM64">
        <v>0.31598090000000001</v>
      </c>
      <c r="JN64">
        <v>0.68541039999999998</v>
      </c>
      <c r="JO64">
        <v>20.963039999999999</v>
      </c>
      <c r="JP64" s="1">
        <v>7.3928790000000002E-4</v>
      </c>
      <c r="JQ64">
        <v>0.30537920000000002</v>
      </c>
      <c r="JR64">
        <v>0.68540009999999996</v>
      </c>
      <c r="JS64">
        <v>19.049040000000002</v>
      </c>
      <c r="JT64" s="1">
        <v>7.1288169999999997E-4</v>
      </c>
      <c r="JU64">
        <v>0.29521550000000002</v>
      </c>
      <c r="JV64">
        <v>0.68540760000000001</v>
      </c>
      <c r="JW64">
        <v>19.150729999999999</v>
      </c>
      <c r="JX64" s="1">
        <v>6.8773680000000005E-4</v>
      </c>
      <c r="JY64">
        <v>0.28547610000000001</v>
      </c>
      <c r="JZ64">
        <v>0.6854095</v>
      </c>
      <c r="KA64">
        <v>19.1873</v>
      </c>
      <c r="KB64" s="1">
        <v>6.6375090000000004E-4</v>
      </c>
      <c r="KC64">
        <v>0.27613209999999999</v>
      </c>
      <c r="KD64">
        <v>0.68540999999999996</v>
      </c>
      <c r="KE64">
        <v>18.334320000000002</v>
      </c>
      <c r="KF64" s="1">
        <v>6.4079030000000002E-4</v>
      </c>
      <c r="KG64">
        <v>0.26714710000000003</v>
      </c>
      <c r="KH64">
        <v>0.68541090000000005</v>
      </c>
      <c r="KI64">
        <v>16.559640000000002</v>
      </c>
      <c r="KJ64" s="1">
        <v>6.1871409999999995E-4</v>
      </c>
      <c r="KK64">
        <v>0.25846960000000002</v>
      </c>
      <c r="KL64">
        <v>0.68540650000000003</v>
      </c>
      <c r="KM64">
        <v>16.81251</v>
      </c>
      <c r="KN64" s="1">
        <v>5.9747559999999997E-4</v>
      </c>
      <c r="KO64">
        <v>0.25007360000000001</v>
      </c>
      <c r="KP64">
        <v>0.68539899999999998</v>
      </c>
      <c r="KQ64">
        <v>21.742339999999999</v>
      </c>
      <c r="KR64" s="1">
        <v>5.771792E-4</v>
      </c>
      <c r="KS64">
        <v>0.24203549999999999</v>
      </c>
      <c r="KT64">
        <v>0.68541220000000003</v>
      </c>
      <c r="KU64">
        <v>29.88522</v>
      </c>
      <c r="KV64" s="1">
        <v>5.5769830000000002E-4</v>
      </c>
      <c r="KW64">
        <v>0.23428160000000001</v>
      </c>
      <c r="KX64">
        <v>0.68541039999999998</v>
      </c>
      <c r="KY64">
        <v>35.805549999999997</v>
      </c>
      <c r="KZ64" s="1">
        <v>5.389387E-4</v>
      </c>
      <c r="LA64">
        <v>0.22678799999999999</v>
      </c>
      <c r="LB64">
        <v>0.68540769999999995</v>
      </c>
      <c r="LC64">
        <v>36.578890000000001</v>
      </c>
      <c r="LD64" s="1">
        <v>5.2104549999999999E-4</v>
      </c>
      <c r="LE64">
        <v>0.2196022</v>
      </c>
      <c r="LF64">
        <v>0.68541300000000005</v>
      </c>
      <c r="LG64">
        <v>35.308250000000001</v>
      </c>
      <c r="LH64" s="1">
        <v>5.0373499999999995E-4</v>
      </c>
      <c r="LI64">
        <v>0.2126487</v>
      </c>
      <c r="LJ64">
        <v>0.68538860000000001</v>
      </c>
      <c r="LK64">
        <v>34.537649999999999</v>
      </c>
      <c r="LL64" s="1">
        <v>4.8705629999999997E-4</v>
      </c>
      <c r="LM64">
        <v>0.2059183</v>
      </c>
      <c r="LN64">
        <v>0.68540990000000002</v>
      </c>
      <c r="LO64">
        <v>32.319499999999998</v>
      </c>
      <c r="LP64" s="1">
        <v>4.7103580000000002E-4</v>
      </c>
      <c r="LQ64">
        <v>0.19943630000000001</v>
      </c>
      <c r="LR64">
        <v>0.68541370000000001</v>
      </c>
      <c r="LS64">
        <v>28.2608</v>
      </c>
      <c r="LT64" s="1">
        <v>4.5552910000000002E-4</v>
      </c>
      <c r="LU64">
        <v>0.19313710000000001</v>
      </c>
      <c r="LV64">
        <v>0.68540540000000005</v>
      </c>
      <c r="LW64">
        <v>24.314129999999999</v>
      </c>
      <c r="LX64" s="1">
        <v>4.4062559999999998E-4</v>
      </c>
      <c r="LY64">
        <v>0.1870716</v>
      </c>
      <c r="LZ64">
        <v>0.68540849999999998</v>
      </c>
      <c r="MA64">
        <v>21.754390000000001</v>
      </c>
      <c r="MB64" s="1">
        <v>4.263189E-4</v>
      </c>
      <c r="MC64">
        <v>0.18123590000000001</v>
      </c>
      <c r="MD64">
        <v>0.68539209999999995</v>
      </c>
      <c r="ME64">
        <v>21.104810000000001</v>
      </c>
      <c r="MF64" s="1">
        <v>4.1266399999999998E-4</v>
      </c>
      <c r="MG64">
        <v>0.17566109999999999</v>
      </c>
      <c r="MH64">
        <v>0.68540760000000001</v>
      </c>
      <c r="MI64">
        <v>21.55452</v>
      </c>
      <c r="MJ64" s="1">
        <v>3.9961869999999999E-4</v>
      </c>
      <c r="MK64">
        <v>0.17033809999999999</v>
      </c>
      <c r="ML64">
        <v>0.68541370000000001</v>
      </c>
      <c r="MM64">
        <v>21.32292</v>
      </c>
      <c r="MN64" s="1">
        <v>3.867171E-4</v>
      </c>
      <c r="MO64">
        <v>0.1650972</v>
      </c>
      <c r="MP64">
        <v>0.68541030000000003</v>
      </c>
      <c r="MQ64">
        <v>20.505189999999999</v>
      </c>
      <c r="MR64" s="1">
        <v>3.7410120000000002E-4</v>
      </c>
      <c r="MS64">
        <v>0.15995509999999999</v>
      </c>
      <c r="MT64">
        <v>0.68540699999999999</v>
      </c>
      <c r="MU64">
        <v>19.345680000000002</v>
      </c>
      <c r="MV64" s="1">
        <v>3.6195059999999998E-4</v>
      </c>
      <c r="MW64">
        <v>0.1549942</v>
      </c>
      <c r="MX64">
        <v>0.68539139999999998</v>
      </c>
      <c r="MY64">
        <v>19.04673</v>
      </c>
      <c r="MZ64" s="1">
        <v>3.5055170000000002E-4</v>
      </c>
      <c r="NA64">
        <v>0.15031539999999999</v>
      </c>
      <c r="NB64">
        <v>0.68540630000000002</v>
      </c>
      <c r="NC64">
        <v>19.46902</v>
      </c>
      <c r="ND64" s="1">
        <v>3.3958589999999998E-4</v>
      </c>
      <c r="NE64">
        <v>0.14582120000000001</v>
      </c>
      <c r="NF64">
        <v>0.68541059999999998</v>
      </c>
      <c r="NG64">
        <v>21.468630000000001</v>
      </c>
      <c r="NH64" s="1">
        <v>3.287772E-4</v>
      </c>
      <c r="NI64">
        <v>0.14138629999999999</v>
      </c>
      <c r="NJ64">
        <v>0.68541490000000005</v>
      </c>
      <c r="NK64">
        <v>25.397570000000002</v>
      </c>
      <c r="NL64" s="1">
        <v>3.1838489999999999E-4</v>
      </c>
      <c r="NM64">
        <v>0.13710449999999999</v>
      </c>
      <c r="NN64">
        <v>0.6854133</v>
      </c>
      <c r="NO64">
        <v>28.249040000000001</v>
      </c>
      <c r="NP64" s="1">
        <v>3.0840810000000001E-4</v>
      </c>
      <c r="NQ64">
        <v>0.13298499999999999</v>
      </c>
      <c r="NR64">
        <v>0.68541149999999995</v>
      </c>
      <c r="NS64">
        <v>27.459759999999999</v>
      </c>
      <c r="NT64" s="1">
        <v>2.986911E-4</v>
      </c>
      <c r="NU64">
        <v>0.12897040000000001</v>
      </c>
      <c r="NV64">
        <v>0.68541249999999998</v>
      </c>
      <c r="NW64">
        <v>26.085560000000001</v>
      </c>
      <c r="NX64" s="1">
        <v>2.8941239999999999E-4</v>
      </c>
      <c r="NY64">
        <v>0.12511849999999999</v>
      </c>
      <c r="NZ64">
        <v>0.68538650000000001</v>
      </c>
      <c r="OA64">
        <v>24.983509999999999</v>
      </c>
      <c r="OB64" s="1">
        <v>2.8051440000000002E-4</v>
      </c>
      <c r="OC64">
        <v>0.1214124</v>
      </c>
      <c r="OD64">
        <v>0.68540679999999998</v>
      </c>
      <c r="OE64">
        <v>24.38908</v>
      </c>
      <c r="OF64" s="1">
        <v>2.717245E-4</v>
      </c>
      <c r="OG64">
        <v>0.1177294</v>
      </c>
      <c r="OH64">
        <v>0.6854093</v>
      </c>
      <c r="OI64">
        <v>22.846540000000001</v>
      </c>
      <c r="OJ64" s="1">
        <v>2.6329979999999999E-4</v>
      </c>
      <c r="OK64">
        <v>0.1141829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0.6009852</v>
      </c>
      <c r="G65">
        <v>16.695270000000001</v>
      </c>
      <c r="H65" s="1">
        <v>2.4774710000000002E-13</v>
      </c>
      <c r="I65" s="1">
        <v>1.182388E-10</v>
      </c>
      <c r="J65">
        <v>0.59834980000000004</v>
      </c>
      <c r="K65">
        <v>15.980700000000001</v>
      </c>
      <c r="L65" s="1">
        <v>3.319925E-3</v>
      </c>
      <c r="M65">
        <v>1.1152610000000001</v>
      </c>
      <c r="N65">
        <v>0.5966709</v>
      </c>
      <c r="O65">
        <v>14.785550000000001</v>
      </c>
      <c r="P65">
        <v>12.87811</v>
      </c>
      <c r="Q65">
        <v>4764.6559999999999</v>
      </c>
      <c r="R65">
        <v>0.59579199999999999</v>
      </c>
      <c r="S65">
        <v>14.82441</v>
      </c>
      <c r="T65">
        <v>125.3231</v>
      </c>
      <c r="U65">
        <v>54914.14</v>
      </c>
      <c r="V65">
        <v>0.59558420000000001</v>
      </c>
      <c r="W65">
        <v>16.02469</v>
      </c>
      <c r="X65">
        <v>126.0444</v>
      </c>
      <c r="Y65">
        <v>62320.39</v>
      </c>
      <c r="Z65">
        <v>0.59570469999999998</v>
      </c>
      <c r="AA65">
        <v>16.75826</v>
      </c>
      <c r="AB65">
        <v>37.428240000000002</v>
      </c>
      <c r="AC65">
        <v>20154.7</v>
      </c>
      <c r="AD65">
        <v>0.59590299999999996</v>
      </c>
      <c r="AE65">
        <v>16.442900000000002</v>
      </c>
      <c r="AF65">
        <v>5.4649369999999999</v>
      </c>
      <c r="AG65">
        <v>3119.998</v>
      </c>
      <c r="AH65">
        <v>0.596109</v>
      </c>
      <c r="AI65">
        <v>15.7333</v>
      </c>
      <c r="AJ65">
        <v>0.54802569999999995</v>
      </c>
      <c r="AK65">
        <v>321.67759999999998</v>
      </c>
      <c r="AL65">
        <v>0.59621290000000005</v>
      </c>
      <c r="AM65">
        <v>15.31564</v>
      </c>
      <c r="AN65" s="1">
        <v>6.6063640000000007E-2</v>
      </c>
      <c r="AO65">
        <v>36.440959999999997</v>
      </c>
      <c r="AP65">
        <v>0.59597089999999997</v>
      </c>
      <c r="AQ65">
        <v>16.11337</v>
      </c>
      <c r="AR65" s="1">
        <v>2.622944E-2</v>
      </c>
      <c r="AS65">
        <v>12.73227</v>
      </c>
      <c r="AT65">
        <v>0.59486260000000002</v>
      </c>
      <c r="AU65">
        <v>17.883890000000001</v>
      </c>
      <c r="AV65">
        <v>2.1007270000000001E-2</v>
      </c>
      <c r="AW65">
        <v>9.8982810000000008</v>
      </c>
      <c r="AX65">
        <v>0.59289689999999995</v>
      </c>
      <c r="AY65">
        <v>20.400110000000002</v>
      </c>
      <c r="AZ65" s="1">
        <v>1.967969E-2</v>
      </c>
      <c r="BA65">
        <v>9.1739719999999991</v>
      </c>
      <c r="BB65">
        <v>0.59023029999999999</v>
      </c>
      <c r="BC65">
        <v>22.96707</v>
      </c>
      <c r="BD65" s="1">
        <v>2.3198489999999999E-2</v>
      </c>
      <c r="BE65">
        <v>10.626390000000001</v>
      </c>
      <c r="BF65">
        <v>0.58716789999999996</v>
      </c>
      <c r="BG65">
        <v>24.040209999999998</v>
      </c>
      <c r="BH65" s="1">
        <v>3.0109690000000001E-2</v>
      </c>
      <c r="BI65">
        <v>13.83921</v>
      </c>
      <c r="BJ65">
        <v>0.58438409999999996</v>
      </c>
      <c r="BK65">
        <v>23.73687</v>
      </c>
      <c r="BL65" s="1">
        <v>3.4737900000000002E-2</v>
      </c>
      <c r="BM65">
        <v>16.16582</v>
      </c>
      <c r="BN65">
        <v>0.58192900000000003</v>
      </c>
      <c r="BO65">
        <v>22.811720000000001</v>
      </c>
      <c r="BP65" s="1">
        <v>3.5420350000000003E-2</v>
      </c>
      <c r="BQ65">
        <v>16.649509999999999</v>
      </c>
      <c r="BR65">
        <v>0.57929269999999999</v>
      </c>
      <c r="BS65">
        <v>21.148240000000001</v>
      </c>
      <c r="BT65">
        <v>3.3560119999999999E-2</v>
      </c>
      <c r="BU65">
        <v>15.873200000000001</v>
      </c>
      <c r="BV65">
        <v>0.57667310000000005</v>
      </c>
      <c r="BW65">
        <v>19.675270000000001</v>
      </c>
      <c r="BX65" s="1">
        <v>3.0547210000000002E-2</v>
      </c>
      <c r="BY65">
        <v>14.51402</v>
      </c>
      <c r="BZ65">
        <v>0.57475069999999995</v>
      </c>
      <c r="CA65">
        <v>18.410609999999998</v>
      </c>
      <c r="CB65" s="1">
        <v>2.73218E-2</v>
      </c>
      <c r="CC65">
        <v>13.005929999999999</v>
      </c>
      <c r="CD65">
        <v>0.57369159999999997</v>
      </c>
      <c r="CE65">
        <v>17.593910000000001</v>
      </c>
      <c r="CF65" s="1">
        <v>2.4259329999999999E-2</v>
      </c>
      <c r="CG65">
        <v>11.55687</v>
      </c>
      <c r="CH65">
        <v>0.57342769999999998</v>
      </c>
      <c r="CI65">
        <v>17.521920000000001</v>
      </c>
      <c r="CJ65" s="1">
        <v>2.0623829999999999E-2</v>
      </c>
      <c r="CK65">
        <v>9.8663209999999992</v>
      </c>
      <c r="CL65">
        <v>0.57359899999999997</v>
      </c>
      <c r="CM65">
        <v>17.466619999999999</v>
      </c>
      <c r="CN65">
        <v>1.5952339999999999E-2</v>
      </c>
      <c r="CO65">
        <v>7.680428</v>
      </c>
      <c r="CP65">
        <v>0.57387509999999997</v>
      </c>
      <c r="CQ65">
        <v>17.170829999999999</v>
      </c>
      <c r="CR65" s="1">
        <v>1.1419729999999999E-2</v>
      </c>
      <c r="CS65">
        <v>5.5133080000000003</v>
      </c>
      <c r="CT65">
        <v>0.57412370000000001</v>
      </c>
      <c r="CU65">
        <v>16.756239999999998</v>
      </c>
      <c r="CV65" s="1">
        <v>8.1644939999999996E-3</v>
      </c>
      <c r="CW65">
        <v>3.9261210000000002</v>
      </c>
      <c r="CX65">
        <v>0.57435290000000006</v>
      </c>
      <c r="CY65">
        <v>16.01491</v>
      </c>
      <c r="CZ65" s="1">
        <v>6.212413E-3</v>
      </c>
      <c r="DA65">
        <v>2.9642360000000001</v>
      </c>
      <c r="DB65">
        <v>0.57448549999999998</v>
      </c>
      <c r="DC65">
        <v>16.2577</v>
      </c>
      <c r="DD65" s="1">
        <v>5.1102329999999996E-3</v>
      </c>
      <c r="DE65">
        <v>2.4202089999999998</v>
      </c>
      <c r="DF65">
        <v>0.57458450000000005</v>
      </c>
      <c r="DG65">
        <v>18.15297</v>
      </c>
      <c r="DH65" s="1">
        <v>4.4662189999999996E-3</v>
      </c>
      <c r="DI65">
        <v>2.1035309999999998</v>
      </c>
      <c r="DJ65">
        <v>0.57464459999999995</v>
      </c>
      <c r="DK65">
        <v>22.554760000000002</v>
      </c>
      <c r="DL65" s="1">
        <v>4.055286E-3</v>
      </c>
      <c r="DM65">
        <v>1.902426</v>
      </c>
      <c r="DN65">
        <v>0.57468870000000005</v>
      </c>
      <c r="DO65">
        <v>28.469840000000001</v>
      </c>
      <c r="DP65" s="1">
        <v>3.7625179999999999E-3</v>
      </c>
      <c r="DQ65">
        <v>1.759884</v>
      </c>
      <c r="DR65">
        <v>0.57471629999999996</v>
      </c>
      <c r="DS65">
        <v>31.16825</v>
      </c>
      <c r="DT65" s="1">
        <v>3.5324250000000001E-3</v>
      </c>
      <c r="DU65">
        <v>1.6480680000000001</v>
      </c>
      <c r="DV65">
        <v>0.57471879999999997</v>
      </c>
      <c r="DW65">
        <v>30.456130000000002</v>
      </c>
      <c r="DX65" s="1">
        <v>3.3394380000000001E-3</v>
      </c>
      <c r="DY65">
        <v>1.5544579999999999</v>
      </c>
      <c r="DZ65">
        <v>0.57472069999999997</v>
      </c>
      <c r="EA65">
        <v>29.353719999999999</v>
      </c>
      <c r="EB65" s="1">
        <v>3.169032E-3</v>
      </c>
      <c r="EC65">
        <v>1.4715469999999999</v>
      </c>
      <c r="ED65">
        <v>0.57473079999999999</v>
      </c>
      <c r="EE65">
        <v>28.299880000000002</v>
      </c>
      <c r="EF65" s="1">
        <v>3.0150910000000001E-3</v>
      </c>
      <c r="EG65">
        <v>1.396555</v>
      </c>
      <c r="EH65">
        <v>0.57473479999999999</v>
      </c>
      <c r="EI65">
        <v>26.427060000000001</v>
      </c>
      <c r="EJ65" s="1">
        <v>2.8737319999999999E-3</v>
      </c>
      <c r="EK65">
        <v>1.327725</v>
      </c>
      <c r="EL65">
        <v>0.57472999999999996</v>
      </c>
      <c r="EM65">
        <v>24.239629999999998</v>
      </c>
      <c r="EN65" s="1">
        <v>2.7432250000000002E-3</v>
      </c>
      <c r="EO65">
        <v>1.2641869999999999</v>
      </c>
      <c r="EP65">
        <v>0.57472559999999995</v>
      </c>
      <c r="EQ65">
        <v>24.994959999999999</v>
      </c>
      <c r="ER65" s="1">
        <v>2.619779E-3</v>
      </c>
      <c r="ES65">
        <v>1.204634</v>
      </c>
      <c r="ET65">
        <v>0.57472599999999996</v>
      </c>
      <c r="EU65">
        <v>28.168710000000001</v>
      </c>
      <c r="EV65" s="1">
        <v>2.502373E-3</v>
      </c>
      <c r="EW65">
        <v>1.1484989999999999</v>
      </c>
      <c r="EX65">
        <v>0.57472449999999997</v>
      </c>
      <c r="EY65">
        <v>29.191870000000002</v>
      </c>
      <c r="EZ65" s="1">
        <v>2.391813E-3</v>
      </c>
      <c r="FA65">
        <v>1.0956239999999999</v>
      </c>
      <c r="FB65">
        <v>0.57472409999999996</v>
      </c>
      <c r="FC65">
        <v>28.125170000000001</v>
      </c>
      <c r="FD65" s="1">
        <v>2.2880309999999998E-3</v>
      </c>
      <c r="FE65">
        <v>1.0463579999999999</v>
      </c>
      <c r="FF65">
        <v>0.57472400000000001</v>
      </c>
      <c r="FG65">
        <v>27.342549999999999</v>
      </c>
      <c r="FH65" s="1">
        <v>2.189739E-3</v>
      </c>
      <c r="FI65">
        <v>0.99995049999999996</v>
      </c>
      <c r="FJ65">
        <v>0.57472460000000003</v>
      </c>
      <c r="FK65">
        <v>26.99559</v>
      </c>
      <c r="FL65" s="1">
        <v>2.0968010000000001E-3</v>
      </c>
      <c r="FM65">
        <v>0.9562619</v>
      </c>
      <c r="FN65">
        <v>0.57473129999999994</v>
      </c>
      <c r="FO65">
        <v>26.240110000000001</v>
      </c>
      <c r="FP65" s="1">
        <v>2.0075119999999999E-3</v>
      </c>
      <c r="FQ65">
        <v>0.91461139999999996</v>
      </c>
      <c r="FR65">
        <v>0.57472829999999997</v>
      </c>
      <c r="FS65">
        <v>24.510300000000001</v>
      </c>
      <c r="FT65" s="1">
        <v>1.923082E-3</v>
      </c>
      <c r="FU65">
        <v>0.87548289999999995</v>
      </c>
      <c r="FV65">
        <v>0.57472690000000004</v>
      </c>
      <c r="FW65">
        <v>23.167159999999999</v>
      </c>
      <c r="FX65" s="1">
        <v>1.8433970000000001E-3</v>
      </c>
      <c r="FY65">
        <v>0.8386614</v>
      </c>
      <c r="FZ65">
        <v>0.57472440000000002</v>
      </c>
      <c r="GA65">
        <v>22.414709999999999</v>
      </c>
      <c r="GB65" s="1">
        <v>1.767039E-3</v>
      </c>
      <c r="GC65">
        <v>0.80348439999999999</v>
      </c>
      <c r="GD65">
        <v>0.57472319999999999</v>
      </c>
      <c r="GE65">
        <v>22.197579999999999</v>
      </c>
      <c r="GF65" s="1">
        <v>1.694844E-3</v>
      </c>
      <c r="GG65">
        <v>0.77037429999999996</v>
      </c>
      <c r="GH65">
        <v>0.57472690000000004</v>
      </c>
      <c r="GI65">
        <v>21.794509999999999</v>
      </c>
      <c r="GJ65" s="1">
        <v>1.626005E-3</v>
      </c>
      <c r="GK65">
        <v>0.73891200000000001</v>
      </c>
      <c r="GL65">
        <v>0.57472559999999995</v>
      </c>
      <c r="GM65">
        <v>21.13204</v>
      </c>
      <c r="GN65" s="1">
        <v>1.561387E-3</v>
      </c>
      <c r="GO65">
        <v>0.70931900000000003</v>
      </c>
      <c r="GP65">
        <v>0.57472760000000001</v>
      </c>
      <c r="GQ65">
        <v>19.89658</v>
      </c>
      <c r="GR65" s="1">
        <v>1.500433E-3</v>
      </c>
      <c r="GS65">
        <v>0.68150820000000001</v>
      </c>
      <c r="GT65">
        <v>0.57473129999999994</v>
      </c>
      <c r="GU65">
        <v>19.935849999999999</v>
      </c>
      <c r="GV65" s="1">
        <v>1.442093E-3</v>
      </c>
      <c r="GW65">
        <v>0.6549045</v>
      </c>
      <c r="GX65">
        <v>0.57471870000000003</v>
      </c>
      <c r="GY65">
        <v>21.28885</v>
      </c>
      <c r="GZ65" s="1">
        <v>1.38653E-3</v>
      </c>
      <c r="HA65">
        <v>0.6296602</v>
      </c>
      <c r="HB65">
        <v>0.57472389999999995</v>
      </c>
      <c r="HC65">
        <v>23.929960000000001</v>
      </c>
      <c r="HD65" s="1">
        <v>1.3329609999999999E-3</v>
      </c>
      <c r="HE65">
        <v>0.60526709999999995</v>
      </c>
      <c r="HF65">
        <v>0.57472489999999998</v>
      </c>
      <c r="HG65">
        <v>26.601310000000002</v>
      </c>
      <c r="HH65" s="1">
        <v>1.282217E-3</v>
      </c>
      <c r="HI65">
        <v>0.58215729999999999</v>
      </c>
      <c r="HJ65">
        <v>0.57473180000000001</v>
      </c>
      <c r="HK65">
        <v>27.321370000000002</v>
      </c>
      <c r="HL65" s="1">
        <v>1.234516E-3</v>
      </c>
      <c r="HM65">
        <v>0.56048759999999997</v>
      </c>
      <c r="HN65">
        <v>0.57472749999999995</v>
      </c>
      <c r="HO65">
        <v>26.806380000000001</v>
      </c>
      <c r="HP65" s="1">
        <v>1.1885680000000001E-3</v>
      </c>
      <c r="HQ65">
        <v>0.53960839999999999</v>
      </c>
      <c r="HR65">
        <v>0.57472319999999999</v>
      </c>
      <c r="HS65">
        <v>25.972899999999999</v>
      </c>
      <c r="HT65" s="1">
        <v>1.1445209999999999E-3</v>
      </c>
      <c r="HU65">
        <v>0.51958919999999997</v>
      </c>
      <c r="HV65">
        <v>0.57473320000000006</v>
      </c>
      <c r="HW65">
        <v>24.51418</v>
      </c>
      <c r="HX65" s="1">
        <v>1.1021659999999999E-3</v>
      </c>
      <c r="HY65">
        <v>0.50037339999999997</v>
      </c>
      <c r="HZ65">
        <v>0.57472449999999997</v>
      </c>
      <c r="IA65">
        <v>24.14697</v>
      </c>
      <c r="IB65" s="1">
        <v>1.0618240000000001E-3</v>
      </c>
      <c r="IC65">
        <v>0.48204930000000001</v>
      </c>
      <c r="ID65">
        <v>0.57472829999999997</v>
      </c>
      <c r="IE65">
        <v>26.67193</v>
      </c>
      <c r="IF65" s="1">
        <v>1.0238479999999999E-3</v>
      </c>
      <c r="IG65">
        <v>0.46475880000000003</v>
      </c>
      <c r="IH65">
        <v>0.57473099999999999</v>
      </c>
      <c r="II65">
        <v>31.652460000000001</v>
      </c>
      <c r="IJ65" s="1">
        <v>9.8780520000000009E-4</v>
      </c>
      <c r="IK65">
        <v>0.44839760000000001</v>
      </c>
      <c r="IL65">
        <v>0.57472590000000001</v>
      </c>
      <c r="IM65">
        <v>35.346319999999999</v>
      </c>
      <c r="IN65" s="1">
        <v>9.525585E-4</v>
      </c>
      <c r="IO65">
        <v>0.43240139999999999</v>
      </c>
      <c r="IP65">
        <v>0.57472690000000004</v>
      </c>
      <c r="IQ65">
        <v>35.759120000000003</v>
      </c>
      <c r="IR65" s="1">
        <v>9.1818200000000003E-4</v>
      </c>
      <c r="IS65">
        <v>0.41680719999999999</v>
      </c>
      <c r="IT65">
        <v>0.57472559999999995</v>
      </c>
      <c r="IU65">
        <v>34.893540000000002</v>
      </c>
      <c r="IV65" s="1">
        <v>8.8609870000000001E-4</v>
      </c>
      <c r="IW65">
        <v>0.40218140000000002</v>
      </c>
      <c r="IX65">
        <v>0.57472679999999998</v>
      </c>
      <c r="IY65">
        <v>33.996180000000003</v>
      </c>
      <c r="IZ65" s="1">
        <v>8.5556469999999998E-4</v>
      </c>
      <c r="JA65">
        <v>0.38832319999999998</v>
      </c>
      <c r="JB65">
        <v>0.57472610000000002</v>
      </c>
      <c r="JC65">
        <v>31.677710000000001</v>
      </c>
      <c r="JD65" s="1">
        <v>8.261745E-4</v>
      </c>
      <c r="JE65">
        <v>0.37500820000000001</v>
      </c>
      <c r="JF65">
        <v>0.5747314</v>
      </c>
      <c r="JG65">
        <v>28.575600000000001</v>
      </c>
      <c r="JH65" s="1">
        <v>7.9819340000000002E-4</v>
      </c>
      <c r="JI65">
        <v>0.36226390000000003</v>
      </c>
      <c r="JJ65">
        <v>0.57472140000000005</v>
      </c>
      <c r="JK65">
        <v>25.088650000000001</v>
      </c>
      <c r="JL65" s="1">
        <v>7.7083160000000002E-4</v>
      </c>
      <c r="JM65">
        <v>0.35005330000000001</v>
      </c>
      <c r="JN65">
        <v>0.57472610000000002</v>
      </c>
      <c r="JO65">
        <v>21.562619999999999</v>
      </c>
      <c r="JP65" s="1">
        <v>7.4304229999999996E-4</v>
      </c>
      <c r="JQ65">
        <v>0.33829700000000001</v>
      </c>
      <c r="JR65">
        <v>0.57472210000000001</v>
      </c>
      <c r="JS65">
        <v>19.293089999999999</v>
      </c>
      <c r="JT65" s="1">
        <v>7.1648779999999997E-4</v>
      </c>
      <c r="JU65">
        <v>0.32703460000000001</v>
      </c>
      <c r="JV65">
        <v>0.57472749999999995</v>
      </c>
      <c r="JW65">
        <v>19.129270000000002</v>
      </c>
      <c r="JX65" s="1">
        <v>6.911695E-4</v>
      </c>
      <c r="JY65">
        <v>0.31622280000000003</v>
      </c>
      <c r="JZ65">
        <v>0.57472880000000004</v>
      </c>
      <c r="KA65">
        <v>19.18394</v>
      </c>
      <c r="KB65" s="1">
        <v>6.6705029999999997E-4</v>
      </c>
      <c r="KC65">
        <v>0.3058649</v>
      </c>
      <c r="KD65">
        <v>0.57472889999999999</v>
      </c>
      <c r="KE65">
        <v>18.50769</v>
      </c>
      <c r="KF65" s="1">
        <v>6.4395510000000002E-4</v>
      </c>
      <c r="KG65">
        <v>0.29590499999999997</v>
      </c>
      <c r="KH65">
        <v>0.57472939999999995</v>
      </c>
      <c r="KI65">
        <v>16.856339999999999</v>
      </c>
      <c r="KJ65" s="1">
        <v>6.217827E-4</v>
      </c>
      <c r="KK65">
        <v>0.2862982</v>
      </c>
      <c r="KL65">
        <v>0.57472489999999998</v>
      </c>
      <c r="KM65">
        <v>17.064039999999999</v>
      </c>
      <c r="KN65" s="1">
        <v>6.0041089999999999E-4</v>
      </c>
      <c r="KO65">
        <v>0.27698080000000003</v>
      </c>
      <c r="KP65">
        <v>0.57472009999999996</v>
      </c>
      <c r="KQ65">
        <v>21.85858</v>
      </c>
      <c r="KR65" s="1">
        <v>5.7999069999999998E-4</v>
      </c>
      <c r="KS65">
        <v>0.26806570000000002</v>
      </c>
      <c r="KT65">
        <v>0.57472710000000005</v>
      </c>
      <c r="KU65">
        <v>29.907859999999999</v>
      </c>
      <c r="KV65" s="1">
        <v>5.6042060000000005E-4</v>
      </c>
      <c r="KW65">
        <v>0.25948120000000002</v>
      </c>
      <c r="KX65">
        <v>0.5747293</v>
      </c>
      <c r="KY65">
        <v>35.805160000000001</v>
      </c>
      <c r="KZ65" s="1">
        <v>5.4154940000000003E-4</v>
      </c>
      <c r="LA65">
        <v>0.25117610000000001</v>
      </c>
      <c r="LB65">
        <v>0.57472469999999998</v>
      </c>
      <c r="LC65">
        <v>36.63935</v>
      </c>
      <c r="LD65" s="1">
        <v>5.2355030000000001E-4</v>
      </c>
      <c r="LE65">
        <v>0.24320439999999999</v>
      </c>
      <c r="LF65">
        <v>0.57472789999999996</v>
      </c>
      <c r="LG65">
        <v>35.349049999999998</v>
      </c>
      <c r="LH65" s="1">
        <v>5.0616050000000003E-4</v>
      </c>
      <c r="LI65">
        <v>0.23550589999999999</v>
      </c>
      <c r="LJ65">
        <v>0.57472540000000005</v>
      </c>
      <c r="LK65">
        <v>34.579569999999997</v>
      </c>
      <c r="LL65" s="1">
        <v>4.8939410000000002E-4</v>
      </c>
      <c r="LM65">
        <v>0.2280471</v>
      </c>
      <c r="LN65">
        <v>0.57472829999999997</v>
      </c>
      <c r="LO65">
        <v>32.734720000000003</v>
      </c>
      <c r="LP65" s="1">
        <v>4.7329080000000002E-4</v>
      </c>
      <c r="LQ65">
        <v>0.2208659</v>
      </c>
      <c r="LR65">
        <v>0.57473110000000005</v>
      </c>
      <c r="LS65">
        <v>29.12941</v>
      </c>
      <c r="LT65" s="1">
        <v>4.5771890000000001E-4</v>
      </c>
      <c r="LU65">
        <v>0.21389820000000001</v>
      </c>
      <c r="LV65">
        <v>0.57472590000000001</v>
      </c>
      <c r="LW65">
        <v>25.233450000000001</v>
      </c>
      <c r="LX65" s="1">
        <v>4.4272339999999998E-4</v>
      </c>
      <c r="LY65">
        <v>0.20717169999999999</v>
      </c>
      <c r="LZ65">
        <v>0.57472540000000005</v>
      </c>
      <c r="MA65">
        <v>22.32827</v>
      </c>
      <c r="MB65" s="1">
        <v>4.2832980000000003E-4</v>
      </c>
      <c r="MC65">
        <v>0.2006974</v>
      </c>
      <c r="MD65">
        <v>0.57472719999999999</v>
      </c>
      <c r="ME65">
        <v>21.389659999999999</v>
      </c>
      <c r="MF65" s="1">
        <v>4.1457780000000001E-4</v>
      </c>
      <c r="MG65">
        <v>0.19450680000000001</v>
      </c>
      <c r="MH65">
        <v>0.57472749999999995</v>
      </c>
      <c r="MI65">
        <v>21.560659999999999</v>
      </c>
      <c r="MJ65" s="1">
        <v>4.0146719999999998E-4</v>
      </c>
      <c r="MK65">
        <v>0.1886108</v>
      </c>
      <c r="ML65">
        <v>0.57473059999999998</v>
      </c>
      <c r="MM65">
        <v>21.332830000000001</v>
      </c>
      <c r="MN65" s="1">
        <v>3.8853960000000002E-4</v>
      </c>
      <c r="MO65">
        <v>0.18282570000000001</v>
      </c>
      <c r="MP65">
        <v>0.57472909999999999</v>
      </c>
      <c r="MQ65">
        <v>20.606729999999999</v>
      </c>
      <c r="MR65" s="1">
        <v>3.7587189999999999E-4</v>
      </c>
      <c r="MS65">
        <v>0.17713619999999999</v>
      </c>
      <c r="MT65">
        <v>0.57472400000000001</v>
      </c>
      <c r="MU65">
        <v>19.569800000000001</v>
      </c>
      <c r="MV65" s="1">
        <v>3.6364250000000002E-4</v>
      </c>
      <c r="MW65">
        <v>0.17163139999999999</v>
      </c>
      <c r="MX65">
        <v>0.57472719999999999</v>
      </c>
      <c r="MY65">
        <v>19.334420000000001</v>
      </c>
      <c r="MZ65" s="1">
        <v>3.5214270000000003E-4</v>
      </c>
      <c r="NA65">
        <v>0.16642570000000001</v>
      </c>
      <c r="NB65">
        <v>0.57472409999999996</v>
      </c>
      <c r="NC65">
        <v>19.769449999999999</v>
      </c>
      <c r="ND65" s="1">
        <v>3.4113859999999999E-4</v>
      </c>
      <c r="NE65">
        <v>0.1614546</v>
      </c>
      <c r="NF65">
        <v>0.57472619999999996</v>
      </c>
      <c r="NG65">
        <v>21.696290000000001</v>
      </c>
      <c r="NH65" s="1">
        <v>3.3030249999999999E-4</v>
      </c>
      <c r="NI65">
        <v>0.15655579999999999</v>
      </c>
      <c r="NJ65">
        <v>0.57473070000000004</v>
      </c>
      <c r="NK65">
        <v>25.458449999999999</v>
      </c>
      <c r="NL65" s="1">
        <v>3.1984180000000002E-4</v>
      </c>
      <c r="NM65">
        <v>0.15180679999999999</v>
      </c>
      <c r="NN65">
        <v>0.57472829999999997</v>
      </c>
      <c r="NO65">
        <v>28.18816</v>
      </c>
      <c r="NP65" s="1">
        <v>3.0981729999999999E-4</v>
      </c>
      <c r="NQ65">
        <v>0.14724190000000001</v>
      </c>
      <c r="NR65">
        <v>0.57472659999999998</v>
      </c>
      <c r="NS65">
        <v>27.55386</v>
      </c>
      <c r="NT65" s="1">
        <v>3.0006130000000001E-4</v>
      </c>
      <c r="NU65">
        <v>0.14280019999999999</v>
      </c>
      <c r="NV65">
        <v>0.57473050000000003</v>
      </c>
      <c r="NW65">
        <v>26.201090000000001</v>
      </c>
      <c r="NX65" s="1">
        <v>2.907179E-4</v>
      </c>
      <c r="NY65">
        <v>0.1385255</v>
      </c>
      <c r="NZ65">
        <v>0.57472400000000001</v>
      </c>
      <c r="OA65">
        <v>25.144220000000001</v>
      </c>
      <c r="OB65" s="1">
        <v>2.817901E-4</v>
      </c>
      <c r="OC65">
        <v>0.1344234</v>
      </c>
      <c r="OD65">
        <v>0.57472650000000003</v>
      </c>
      <c r="OE65">
        <v>24.784009999999999</v>
      </c>
      <c r="OF65" s="1">
        <v>2.7298049999999999E-4</v>
      </c>
      <c r="OG65">
        <v>0.13035949999999999</v>
      </c>
      <c r="OH65">
        <v>0.57472849999999998</v>
      </c>
      <c r="OI65">
        <v>23.331659999999999</v>
      </c>
      <c r="OJ65" s="1">
        <v>2.6449649999999998E-4</v>
      </c>
      <c r="OK65">
        <v>0.12642490000000001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0.5709206</v>
      </c>
      <c r="G66">
        <v>16.846779999999999</v>
      </c>
      <c r="H66" s="1">
        <v>3.3017780000000003E-14</v>
      </c>
      <c r="I66" s="1">
        <v>1.265346E-11</v>
      </c>
      <c r="J66">
        <v>0.56866989999999995</v>
      </c>
      <c r="K66">
        <v>16.16254</v>
      </c>
      <c r="L66" s="1">
        <v>5.0689059999999995E-4</v>
      </c>
      <c r="M66">
        <v>0.19402639999999999</v>
      </c>
      <c r="N66">
        <v>0.5672336</v>
      </c>
      <c r="O66">
        <v>14.98025</v>
      </c>
      <c r="P66">
        <v>7.6464850000000002</v>
      </c>
      <c r="Q66">
        <v>2451.9969999999998</v>
      </c>
      <c r="R66">
        <v>0.56653469999999995</v>
      </c>
      <c r="S66">
        <v>14.95045</v>
      </c>
      <c r="T66">
        <v>107.57680000000001</v>
      </c>
      <c r="U66">
        <v>38799.160000000003</v>
      </c>
      <c r="V66">
        <v>0.56642020000000004</v>
      </c>
      <c r="W66">
        <v>16.01221</v>
      </c>
      <c r="X66">
        <v>136.5059</v>
      </c>
      <c r="Y66">
        <v>53211.95</v>
      </c>
      <c r="Z66">
        <v>0.56658339999999996</v>
      </c>
      <c r="AA66">
        <v>16.739360000000001</v>
      </c>
      <c r="AB66">
        <v>47.564709999999998</v>
      </c>
      <c r="AC66">
        <v>19536.259999999998</v>
      </c>
      <c r="AD66">
        <v>0.5668029</v>
      </c>
      <c r="AE66">
        <v>16.474240000000002</v>
      </c>
      <c r="AF66">
        <v>7.7468839999999997</v>
      </c>
      <c r="AG66">
        <v>3294.81</v>
      </c>
      <c r="AH66">
        <v>0.56701199999999996</v>
      </c>
      <c r="AI66">
        <v>15.78468</v>
      </c>
      <c r="AJ66">
        <v>0.82197640000000005</v>
      </c>
      <c r="AK66">
        <v>355.99849999999998</v>
      </c>
      <c r="AL66">
        <v>0.56715539999999998</v>
      </c>
      <c r="AM66">
        <v>15.38537</v>
      </c>
      <c r="AN66" s="1">
        <v>8.9860599999999999E-2</v>
      </c>
      <c r="AO66">
        <v>37.955329999999996</v>
      </c>
      <c r="AP66">
        <v>0.56700229999999996</v>
      </c>
      <c r="AQ66">
        <v>16.223980000000001</v>
      </c>
      <c r="AR66" s="1">
        <v>2.836603E-2</v>
      </c>
      <c r="AS66">
        <v>11.051729999999999</v>
      </c>
      <c r="AT66">
        <v>0.56610990000000005</v>
      </c>
      <c r="AU66">
        <v>17.988379999999999</v>
      </c>
      <c r="AV66" s="1">
        <v>2.1467360000000001E-2</v>
      </c>
      <c r="AW66">
        <v>8.1622679999999992</v>
      </c>
      <c r="AX66">
        <v>0.56447650000000005</v>
      </c>
      <c r="AY66">
        <v>20.461320000000001</v>
      </c>
      <c r="AZ66" s="1">
        <v>1.9691819999999999E-2</v>
      </c>
      <c r="BA66">
        <v>7.4395090000000001</v>
      </c>
      <c r="BB66">
        <v>0.56225400000000003</v>
      </c>
      <c r="BC66">
        <v>22.94772</v>
      </c>
      <c r="BD66" s="1">
        <v>2.2392280000000001E-2</v>
      </c>
      <c r="BE66">
        <v>8.3797429999999995</v>
      </c>
      <c r="BF66">
        <v>0.55973019999999996</v>
      </c>
      <c r="BG66">
        <v>24.006319999999999</v>
      </c>
      <c r="BH66" s="1">
        <v>2.9122700000000001E-2</v>
      </c>
      <c r="BI66">
        <v>10.92529</v>
      </c>
      <c r="BJ66">
        <v>0.5574363</v>
      </c>
      <c r="BK66">
        <v>23.760649999999998</v>
      </c>
      <c r="BL66">
        <v>3.4274409999999998E-2</v>
      </c>
      <c r="BM66">
        <v>12.98339</v>
      </c>
      <c r="BN66">
        <v>0.55511549999999998</v>
      </c>
      <c r="BO66">
        <v>22.911819999999999</v>
      </c>
      <c r="BP66" s="1">
        <v>3.5495569999999997E-2</v>
      </c>
      <c r="BQ66">
        <v>13.56522</v>
      </c>
      <c r="BR66">
        <v>0.55282909999999996</v>
      </c>
      <c r="BS66">
        <v>21.371459999999999</v>
      </c>
      <c r="BT66" s="1">
        <v>3.3909109999999999E-2</v>
      </c>
      <c r="BU66">
        <v>13.045640000000001</v>
      </c>
      <c r="BV66">
        <v>0.55073030000000001</v>
      </c>
      <c r="BW66">
        <v>19.999030000000001</v>
      </c>
      <c r="BX66" s="1">
        <v>3.1014119999999999E-2</v>
      </c>
      <c r="BY66">
        <v>11.99639</v>
      </c>
      <c r="BZ66">
        <v>0.54921419999999999</v>
      </c>
      <c r="CA66">
        <v>18.708349999999999</v>
      </c>
      <c r="CB66" s="1">
        <v>2.7786660000000001E-2</v>
      </c>
      <c r="CC66">
        <v>10.78472</v>
      </c>
      <c r="CD66">
        <v>0.54846669999999997</v>
      </c>
      <c r="CE66">
        <v>17.817959999999999</v>
      </c>
      <c r="CF66" s="1">
        <v>2.472162E-2</v>
      </c>
      <c r="CG66">
        <v>9.6134900000000005</v>
      </c>
      <c r="CH66">
        <v>0.54841329999999999</v>
      </c>
      <c r="CI66">
        <v>17.577960000000001</v>
      </c>
      <c r="CJ66" s="1">
        <v>2.1229700000000001E-2</v>
      </c>
      <c r="CK66">
        <v>8.2819380000000002</v>
      </c>
      <c r="CL66">
        <v>0.54869469999999998</v>
      </c>
      <c r="CM66">
        <v>17.46997</v>
      </c>
      <c r="CN66" s="1">
        <v>1.667706E-2</v>
      </c>
      <c r="CO66">
        <v>6.5345570000000004</v>
      </c>
      <c r="CP66">
        <v>0.54906820000000001</v>
      </c>
      <c r="CQ66">
        <v>17.187090000000001</v>
      </c>
      <c r="CR66" s="1">
        <v>1.2039920000000001E-2</v>
      </c>
      <c r="CS66">
        <v>4.7283150000000003</v>
      </c>
      <c r="CT66">
        <v>0.54940370000000005</v>
      </c>
      <c r="CU66">
        <v>16.804040000000001</v>
      </c>
      <c r="CV66" s="1">
        <v>8.5722179999999995E-3</v>
      </c>
      <c r="CW66">
        <v>3.3589389999999999</v>
      </c>
      <c r="CX66">
        <v>0.54965439999999999</v>
      </c>
      <c r="CY66">
        <v>16.14622</v>
      </c>
      <c r="CZ66" s="1">
        <v>6.4477520000000002E-3</v>
      </c>
      <c r="DA66">
        <v>2.5134759999999998</v>
      </c>
      <c r="DB66">
        <v>0.54983439999999995</v>
      </c>
      <c r="DC66">
        <v>16.408110000000001</v>
      </c>
      <c r="DD66" s="1">
        <v>5.243658E-3</v>
      </c>
      <c r="DE66">
        <v>2.033255</v>
      </c>
      <c r="DF66">
        <v>0.54994069999999995</v>
      </c>
      <c r="DG66">
        <v>18.26924</v>
      </c>
      <c r="DH66" s="1">
        <v>4.5467859999999997E-3</v>
      </c>
      <c r="DI66">
        <v>1.7557320000000001</v>
      </c>
      <c r="DJ66">
        <v>0.55000859999999996</v>
      </c>
      <c r="DK66">
        <v>22.590859999999999</v>
      </c>
      <c r="DL66" s="1">
        <v>4.1090320000000003E-3</v>
      </c>
      <c r="DM66">
        <v>1.5816429999999999</v>
      </c>
      <c r="DN66">
        <v>0.55004220000000004</v>
      </c>
      <c r="DO66">
        <v>28.425540000000002</v>
      </c>
      <c r="DP66" s="1">
        <v>3.8027489999999998E-3</v>
      </c>
      <c r="DQ66">
        <v>1.4600569999999999</v>
      </c>
      <c r="DR66">
        <v>0.55008170000000001</v>
      </c>
      <c r="DS66">
        <v>31.136520000000001</v>
      </c>
      <c r="DT66" s="1">
        <v>3.5650640000000002E-3</v>
      </c>
      <c r="DU66">
        <v>1.365653</v>
      </c>
      <c r="DV66">
        <v>0.55008749999999995</v>
      </c>
      <c r="DW66">
        <v>30.538070000000001</v>
      </c>
      <c r="DX66" s="1">
        <v>3.3676380000000001E-3</v>
      </c>
      <c r="DY66">
        <v>1.287218</v>
      </c>
      <c r="DZ66">
        <v>0.55009249999999998</v>
      </c>
      <c r="EA66">
        <v>29.417950000000001</v>
      </c>
      <c r="EB66" s="1">
        <v>3.1944069999999998E-3</v>
      </c>
      <c r="EC66">
        <v>1.2181169999999999</v>
      </c>
      <c r="ED66">
        <v>0.55010309999999996</v>
      </c>
      <c r="EE66">
        <v>28.441549999999999</v>
      </c>
      <c r="EF66" s="1">
        <v>3.0382439999999998E-3</v>
      </c>
      <c r="EG66">
        <v>1.15574</v>
      </c>
      <c r="EH66">
        <v>0.55009470000000005</v>
      </c>
      <c r="EI66">
        <v>26.827770000000001</v>
      </c>
      <c r="EJ66" s="1">
        <v>2.895061E-3</v>
      </c>
      <c r="EK66">
        <v>1.0985529999999999</v>
      </c>
      <c r="EL66">
        <v>0.55009680000000005</v>
      </c>
      <c r="EM66">
        <v>24.813890000000001</v>
      </c>
      <c r="EN66" s="1">
        <v>2.7631370000000001E-3</v>
      </c>
      <c r="EO66">
        <v>1.0458350000000001</v>
      </c>
      <c r="EP66">
        <v>0.55011339999999997</v>
      </c>
      <c r="EQ66">
        <v>25.403079999999999</v>
      </c>
      <c r="ER66" s="1">
        <v>2.6385470000000002E-3</v>
      </c>
      <c r="ES66">
        <v>0.99648329999999996</v>
      </c>
      <c r="ET66">
        <v>0.55011480000000001</v>
      </c>
      <c r="EU66">
        <v>28.298749999999998</v>
      </c>
      <c r="EV66" s="1">
        <v>2.5201619999999998E-3</v>
      </c>
      <c r="EW66">
        <v>0.95000099999999998</v>
      </c>
      <c r="EX66">
        <v>0.55011520000000003</v>
      </c>
      <c r="EY66">
        <v>29.244890000000002</v>
      </c>
      <c r="EZ66" s="1">
        <v>2.4084240000000002E-3</v>
      </c>
      <c r="FA66">
        <v>0.90615000000000001</v>
      </c>
      <c r="FB66">
        <v>0.55008979999999996</v>
      </c>
      <c r="FC66">
        <v>28.209800000000001</v>
      </c>
      <c r="FD66" s="1">
        <v>2.3036469999999998E-3</v>
      </c>
      <c r="FE66">
        <v>0.86532410000000004</v>
      </c>
      <c r="FF66">
        <v>0.55011359999999998</v>
      </c>
      <c r="FG66">
        <v>27.34937</v>
      </c>
      <c r="FH66" s="1">
        <v>2.2044429999999999E-3</v>
      </c>
      <c r="FI66">
        <v>0.82686559999999998</v>
      </c>
      <c r="FJ66">
        <v>0.55010859999999995</v>
      </c>
      <c r="FK66">
        <v>27.08013</v>
      </c>
      <c r="FL66" s="1">
        <v>2.1107560000000001E-3</v>
      </c>
      <c r="FM66">
        <v>0.7907035</v>
      </c>
      <c r="FN66">
        <v>0.55011460000000001</v>
      </c>
      <c r="FO66">
        <v>26.607099999999999</v>
      </c>
      <c r="FP66" s="1">
        <v>2.020811E-3</v>
      </c>
      <c r="FQ66">
        <v>0.756247</v>
      </c>
      <c r="FR66">
        <v>0.55009339999999995</v>
      </c>
      <c r="FS66">
        <v>25.045670000000001</v>
      </c>
      <c r="FT66" s="1">
        <v>1.9354590000000001E-3</v>
      </c>
      <c r="FU66">
        <v>0.7237865</v>
      </c>
      <c r="FV66">
        <v>0.55009149999999996</v>
      </c>
      <c r="FW66">
        <v>23.607399999999998</v>
      </c>
      <c r="FX66">
        <v>1.855191E-3</v>
      </c>
      <c r="FY66">
        <v>0.69331940000000003</v>
      </c>
      <c r="FZ66">
        <v>0.55011330000000003</v>
      </c>
      <c r="GA66">
        <v>22.616230000000002</v>
      </c>
      <c r="GB66" s="1">
        <v>1.778251E-3</v>
      </c>
      <c r="GC66">
        <v>0.66420820000000003</v>
      </c>
      <c r="GD66">
        <v>0.55011330000000003</v>
      </c>
      <c r="GE66">
        <v>22.249369999999999</v>
      </c>
      <c r="GF66" s="1">
        <v>1.7054360000000001E-3</v>
      </c>
      <c r="GG66">
        <v>0.63678469999999998</v>
      </c>
      <c r="GH66">
        <v>0.55009129999999995</v>
      </c>
      <c r="GI66">
        <v>21.802589999999999</v>
      </c>
      <c r="GJ66" s="1">
        <v>1.636041E-3</v>
      </c>
      <c r="GK66">
        <v>0.61074879999999998</v>
      </c>
      <c r="GL66">
        <v>0.55011449999999995</v>
      </c>
      <c r="GM66">
        <v>21.206430000000001</v>
      </c>
      <c r="GN66" s="1">
        <v>1.5707620000000001E-3</v>
      </c>
      <c r="GO66">
        <v>0.58620530000000004</v>
      </c>
      <c r="GP66">
        <v>0.55011120000000002</v>
      </c>
      <c r="GQ66">
        <v>20.088619999999999</v>
      </c>
      <c r="GR66" s="1">
        <v>1.509385E-3</v>
      </c>
      <c r="GS66">
        <v>0.5632028</v>
      </c>
      <c r="GT66">
        <v>0.55009410000000003</v>
      </c>
      <c r="GU66">
        <v>20.204350000000002</v>
      </c>
      <c r="GV66" s="1">
        <v>1.450598E-3</v>
      </c>
      <c r="GW66">
        <v>0.54119119999999998</v>
      </c>
      <c r="GX66">
        <v>0.55011069999999995</v>
      </c>
      <c r="GY66">
        <v>21.485320000000002</v>
      </c>
      <c r="GZ66">
        <v>1.3946430000000001E-3</v>
      </c>
      <c r="HA66">
        <v>0.52030149999999997</v>
      </c>
      <c r="HB66">
        <v>0.55011500000000002</v>
      </c>
      <c r="HC66">
        <v>24.079499999999999</v>
      </c>
      <c r="HD66" s="1">
        <v>1.340815E-3</v>
      </c>
      <c r="HE66">
        <v>0.5001641</v>
      </c>
      <c r="HF66">
        <v>0.55011410000000005</v>
      </c>
      <c r="HG66">
        <v>26.630210000000002</v>
      </c>
      <c r="HH66" s="1">
        <v>1.289533E-3</v>
      </c>
      <c r="HI66">
        <v>0.48099819999999999</v>
      </c>
      <c r="HJ66">
        <v>0.55009450000000004</v>
      </c>
      <c r="HK66">
        <v>27.319289999999999</v>
      </c>
      <c r="HL66" s="1">
        <v>1.2414909999999999E-3</v>
      </c>
      <c r="HM66">
        <v>0.46307290000000001</v>
      </c>
      <c r="HN66">
        <v>0.55009180000000002</v>
      </c>
      <c r="HO66">
        <v>26.844370000000001</v>
      </c>
      <c r="HP66" s="1">
        <v>1.195273E-3</v>
      </c>
      <c r="HQ66">
        <v>0.44581959999999998</v>
      </c>
      <c r="HR66">
        <v>0.55011560000000004</v>
      </c>
      <c r="HS66">
        <v>26.057089999999999</v>
      </c>
      <c r="HT66" s="1">
        <v>1.1509510000000001E-3</v>
      </c>
      <c r="HU66">
        <v>0.4292666</v>
      </c>
      <c r="HV66">
        <v>0.55012039999999995</v>
      </c>
      <c r="HW66">
        <v>24.762440000000002</v>
      </c>
      <c r="HX66" s="1">
        <v>1.1083519999999999E-3</v>
      </c>
      <c r="HY66">
        <v>0.41339110000000001</v>
      </c>
      <c r="HZ66">
        <v>0.55011399999999999</v>
      </c>
      <c r="IA66">
        <v>24.531929999999999</v>
      </c>
      <c r="IB66" s="1">
        <v>1.067681E-3</v>
      </c>
      <c r="IC66">
        <v>0.39822249999999998</v>
      </c>
      <c r="ID66">
        <v>0.55011160000000003</v>
      </c>
      <c r="IE66">
        <v>27.01294</v>
      </c>
      <c r="IF66" s="1">
        <v>1.0293730000000001E-3</v>
      </c>
      <c r="IG66">
        <v>0.38390410000000003</v>
      </c>
      <c r="IH66">
        <v>0.55009509999999995</v>
      </c>
      <c r="II66">
        <v>31.828209999999999</v>
      </c>
      <c r="IJ66" s="1">
        <v>9.9306510000000004E-4</v>
      </c>
      <c r="IK66">
        <v>0.37036530000000001</v>
      </c>
      <c r="IL66">
        <v>0.550091</v>
      </c>
      <c r="IM66">
        <v>35.412770000000002</v>
      </c>
      <c r="IN66" s="1">
        <v>9.5775720000000001E-4</v>
      </c>
      <c r="IO66">
        <v>0.35719070000000003</v>
      </c>
      <c r="IP66">
        <v>0.55011080000000001</v>
      </c>
      <c r="IQ66">
        <v>35.81559</v>
      </c>
      <c r="IR66" s="1">
        <v>9.2315210000000003E-4</v>
      </c>
      <c r="IS66">
        <v>0.34429989999999999</v>
      </c>
      <c r="IT66">
        <v>0.55011460000000001</v>
      </c>
      <c r="IU66">
        <v>34.92174</v>
      </c>
      <c r="IV66" s="1">
        <v>8.9076110000000004E-4</v>
      </c>
      <c r="IW66">
        <v>0.33217469999999999</v>
      </c>
      <c r="IX66">
        <v>0.55011549999999998</v>
      </c>
      <c r="IY66">
        <v>34.073410000000003</v>
      </c>
      <c r="IZ66" s="1">
        <v>8.6003499999999999E-4</v>
      </c>
      <c r="JA66">
        <v>0.32071759999999999</v>
      </c>
      <c r="JB66">
        <v>0.55009019999999997</v>
      </c>
      <c r="JC66">
        <v>32.045650000000002</v>
      </c>
      <c r="JD66" s="1">
        <v>8.3044970000000005E-4</v>
      </c>
      <c r="JE66">
        <v>0.30971159999999998</v>
      </c>
      <c r="JF66">
        <v>0.55009509999999995</v>
      </c>
      <c r="JG66">
        <v>29.243960000000001</v>
      </c>
      <c r="JH66" s="1">
        <v>8.0226500000000003E-4</v>
      </c>
      <c r="JI66">
        <v>0.29916860000000001</v>
      </c>
      <c r="JJ66">
        <v>0.55011330000000003</v>
      </c>
      <c r="JK66">
        <v>25.739830000000001</v>
      </c>
      <c r="JL66" s="1">
        <v>7.7476719999999995E-4</v>
      </c>
      <c r="JM66">
        <v>0.28908159999999999</v>
      </c>
      <c r="JN66">
        <v>0.55011489999999996</v>
      </c>
      <c r="JO66">
        <v>22.06495</v>
      </c>
      <c r="JP66" s="1">
        <v>7.46811E-4</v>
      </c>
      <c r="JQ66">
        <v>0.27936709999999998</v>
      </c>
      <c r="JR66">
        <v>0.55008570000000001</v>
      </c>
      <c r="JS66">
        <v>19.506019999999999</v>
      </c>
      <c r="JT66" s="1">
        <v>7.2009190000000005E-4</v>
      </c>
      <c r="JU66">
        <v>0.27005879999999999</v>
      </c>
      <c r="JV66">
        <v>0.55009169999999996</v>
      </c>
      <c r="JW66">
        <v>19.125990000000002</v>
      </c>
      <c r="JX66" s="1">
        <v>6.9459909999999999E-4</v>
      </c>
      <c r="JY66">
        <v>0.26111719999999999</v>
      </c>
      <c r="JZ66">
        <v>0.55009260000000004</v>
      </c>
      <c r="KA66">
        <v>19.176269999999999</v>
      </c>
      <c r="KB66" s="1">
        <v>6.7034159999999996E-4</v>
      </c>
      <c r="KC66">
        <v>0.25255810000000001</v>
      </c>
      <c r="KD66">
        <v>0.55009269999999999</v>
      </c>
      <c r="KE66">
        <v>18.63054</v>
      </c>
      <c r="KF66" s="1">
        <v>6.4711809999999995E-4</v>
      </c>
      <c r="KG66">
        <v>0.2443294</v>
      </c>
      <c r="KH66">
        <v>0.5500929</v>
      </c>
      <c r="KI66">
        <v>17.080680000000001</v>
      </c>
      <c r="KJ66" s="1">
        <v>6.2484469999999996E-4</v>
      </c>
      <c r="KK66">
        <v>0.2363989</v>
      </c>
      <c r="KL66">
        <v>0.55011650000000001</v>
      </c>
      <c r="KM66">
        <v>17.243839999999999</v>
      </c>
      <c r="KN66" s="1">
        <v>6.0335339999999997E-4</v>
      </c>
      <c r="KO66">
        <v>0.2286994</v>
      </c>
      <c r="KP66">
        <v>0.55011270000000001</v>
      </c>
      <c r="KQ66">
        <v>21.899899999999999</v>
      </c>
      <c r="KR66" s="1">
        <v>5.8280690000000004E-4</v>
      </c>
      <c r="KS66">
        <v>0.22132969999999999</v>
      </c>
      <c r="KT66">
        <v>0.55011560000000004</v>
      </c>
      <c r="KU66">
        <v>29.868639999999999</v>
      </c>
      <c r="KV66" s="1">
        <v>5.6314199999999998E-4</v>
      </c>
      <c r="KW66">
        <v>0.21424180000000001</v>
      </c>
      <c r="KX66">
        <v>0.5500929</v>
      </c>
      <c r="KY66">
        <v>35.763640000000002</v>
      </c>
      <c r="KZ66" s="1">
        <v>5.4415509999999998E-4</v>
      </c>
      <c r="LA66">
        <v>0.20738000000000001</v>
      </c>
      <c r="LB66">
        <v>0.55011520000000003</v>
      </c>
      <c r="LC66">
        <v>36.691130000000001</v>
      </c>
      <c r="LD66" s="1">
        <v>5.2605689999999999E-4</v>
      </c>
      <c r="LE66">
        <v>0.200792</v>
      </c>
      <c r="LF66">
        <v>0.55011710000000003</v>
      </c>
      <c r="LG66">
        <v>35.399009999999997</v>
      </c>
      <c r="LH66" s="1">
        <v>5.085876E-4</v>
      </c>
      <c r="LI66">
        <v>0.19443750000000001</v>
      </c>
      <c r="LJ66">
        <v>0.55011580000000004</v>
      </c>
      <c r="LK66">
        <v>34.607579999999999</v>
      </c>
      <c r="LL66" s="1">
        <v>4.917395E-4</v>
      </c>
      <c r="LM66">
        <v>0.18827859999999999</v>
      </c>
      <c r="LN66">
        <v>0.55011030000000005</v>
      </c>
      <c r="LO66">
        <v>33.02055</v>
      </c>
      <c r="LP66" s="1">
        <v>4.7553750000000001E-4</v>
      </c>
      <c r="LQ66">
        <v>0.1823447</v>
      </c>
      <c r="LR66">
        <v>0.55009390000000002</v>
      </c>
      <c r="LS66">
        <v>29.782029999999999</v>
      </c>
      <c r="LT66" s="1">
        <v>4.5990160000000001E-4</v>
      </c>
      <c r="LU66">
        <v>0.17659549999999999</v>
      </c>
      <c r="LV66">
        <v>0.55008970000000001</v>
      </c>
      <c r="LW66">
        <v>25.959610000000001</v>
      </c>
      <c r="LX66" s="1">
        <v>4.4481829999999998E-4</v>
      </c>
      <c r="LY66">
        <v>0.17103750000000001</v>
      </c>
      <c r="LZ66">
        <v>0.55011569999999999</v>
      </c>
      <c r="MA66">
        <v>22.81888</v>
      </c>
      <c r="MB66" s="1">
        <v>4.3034589999999998E-4</v>
      </c>
      <c r="MC66">
        <v>0.16568740000000001</v>
      </c>
      <c r="MD66">
        <v>0.55011679999999996</v>
      </c>
      <c r="ME66">
        <v>21.625630000000001</v>
      </c>
      <c r="MF66" s="1">
        <v>4.1649889999999999E-4</v>
      </c>
      <c r="MG66">
        <v>0.1605673</v>
      </c>
      <c r="MH66">
        <v>0.55011109999999996</v>
      </c>
      <c r="MI66">
        <v>21.583549999999999</v>
      </c>
      <c r="MJ66" s="1">
        <v>4.0331010000000002E-4</v>
      </c>
      <c r="MK66">
        <v>0.15569459999999999</v>
      </c>
      <c r="ML66">
        <v>0.55009240000000004</v>
      </c>
      <c r="MM66">
        <v>21.33588</v>
      </c>
      <c r="MN66" s="1">
        <v>3.9035099999999999E-4</v>
      </c>
      <c r="MO66">
        <v>0.1509287</v>
      </c>
      <c r="MP66">
        <v>0.55009260000000004</v>
      </c>
      <c r="MQ66">
        <v>20.68393</v>
      </c>
      <c r="MR66" s="1">
        <v>3.776381E-4</v>
      </c>
      <c r="MS66">
        <v>0.14623659999999999</v>
      </c>
      <c r="MT66">
        <v>0.55011310000000002</v>
      </c>
      <c r="MU66">
        <v>19.7286</v>
      </c>
      <c r="MV66" s="1">
        <v>3.6534099999999998E-4</v>
      </c>
      <c r="MW66">
        <v>0.1416876</v>
      </c>
      <c r="MX66">
        <v>0.550118</v>
      </c>
      <c r="MY66">
        <v>19.557259999999999</v>
      </c>
      <c r="MZ66" s="1">
        <v>3.537414E-4</v>
      </c>
      <c r="NA66">
        <v>0.1373752</v>
      </c>
      <c r="NB66">
        <v>0.55011480000000001</v>
      </c>
      <c r="NC66">
        <v>19.978110000000001</v>
      </c>
      <c r="ND66" s="1">
        <v>3.4268889999999999E-4</v>
      </c>
      <c r="NE66">
        <v>0.13327149999999999</v>
      </c>
      <c r="NF66">
        <v>0.55011489999999996</v>
      </c>
      <c r="NG66">
        <v>21.849710000000002</v>
      </c>
      <c r="NH66" s="1">
        <v>3.3182779999999998E-4</v>
      </c>
      <c r="NI66">
        <v>0.1292362</v>
      </c>
      <c r="NJ66">
        <v>0.55011109999999996</v>
      </c>
      <c r="NK66">
        <v>25.47813</v>
      </c>
      <c r="NL66" s="1">
        <v>3.212992E-4</v>
      </c>
      <c r="NM66">
        <v>0.1253109</v>
      </c>
      <c r="NN66">
        <v>0.55011739999999998</v>
      </c>
      <c r="NO66">
        <v>28.14742</v>
      </c>
      <c r="NP66" s="1">
        <v>3.1122410000000001E-4</v>
      </c>
      <c r="NQ66">
        <v>0.1215398</v>
      </c>
      <c r="NR66">
        <v>0.55011520000000003</v>
      </c>
      <c r="NS66">
        <v>27.62312</v>
      </c>
      <c r="NT66" s="1">
        <v>3.0143169999999998E-4</v>
      </c>
      <c r="NU66">
        <v>0.11787640000000001</v>
      </c>
      <c r="NV66">
        <v>0.55011299999999996</v>
      </c>
      <c r="NW66">
        <v>26.30179</v>
      </c>
      <c r="NX66" s="1">
        <v>2.9202319999999999E-4</v>
      </c>
      <c r="NY66">
        <v>0.1143414</v>
      </c>
      <c r="NZ66">
        <v>0.55011500000000002</v>
      </c>
      <c r="OA66">
        <v>25.25572</v>
      </c>
      <c r="OB66" s="1">
        <v>2.8306199999999999E-4</v>
      </c>
      <c r="OC66">
        <v>0.1109556</v>
      </c>
      <c r="OD66">
        <v>0.55010939999999997</v>
      </c>
      <c r="OE66">
        <v>25.05292</v>
      </c>
      <c r="OF66" s="1">
        <v>2.7423749999999999E-4</v>
      </c>
      <c r="OG66">
        <v>0.1076111</v>
      </c>
      <c r="OH66">
        <v>0.55009249999999998</v>
      </c>
      <c r="OI66">
        <v>23.709019999999999</v>
      </c>
      <c r="OJ66" s="1">
        <v>2.656944E-4</v>
      </c>
      <c r="OK66">
        <v>0.10435700000000001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0.7756497</v>
      </c>
      <c r="G67">
        <v>16.979859999999999</v>
      </c>
      <c r="H67" s="1">
        <v>4.289649E-15</v>
      </c>
      <c r="I67" s="1">
        <v>8.8493050000000003E-13</v>
      </c>
      <c r="J67">
        <v>0.76911490000000005</v>
      </c>
      <c r="K67">
        <v>16.330279999999998</v>
      </c>
      <c r="L67" s="1">
        <v>1.6765000000000001E-4</v>
      </c>
      <c r="M67" s="1">
        <v>2.7337520000000001E-2</v>
      </c>
      <c r="N67">
        <v>0.76377830000000002</v>
      </c>
      <c r="O67">
        <v>15.158329999999999</v>
      </c>
      <c r="P67">
        <v>4.9790539999999996</v>
      </c>
      <c r="Q67">
        <v>880.72940000000006</v>
      </c>
      <c r="R67">
        <v>0.76005109999999998</v>
      </c>
      <c r="S67">
        <v>15.082079999999999</v>
      </c>
      <c r="T67">
        <v>93.017870000000002</v>
      </c>
      <c r="U67">
        <v>18136.490000000002</v>
      </c>
      <c r="V67">
        <v>0.75781989999999999</v>
      </c>
      <c r="W67">
        <v>16.00928</v>
      </c>
      <c r="X67">
        <v>142.0179</v>
      </c>
      <c r="Y67">
        <v>29553.1</v>
      </c>
      <c r="Z67">
        <v>0.75659259999999995</v>
      </c>
      <c r="AA67">
        <v>16.718050000000002</v>
      </c>
      <c r="AB67">
        <v>56.597230000000003</v>
      </c>
      <c r="AC67">
        <v>12343.64</v>
      </c>
      <c r="AD67">
        <v>0.75601490000000005</v>
      </c>
      <c r="AE67">
        <v>16.497579999999999</v>
      </c>
      <c r="AF67">
        <v>10.17867</v>
      </c>
      <c r="AG67">
        <v>2297.7399999999998</v>
      </c>
      <c r="AH67">
        <v>0.75575320000000001</v>
      </c>
      <c r="AI67">
        <v>15.83287</v>
      </c>
      <c r="AJ67">
        <v>1.1501980000000001</v>
      </c>
      <c r="AK67">
        <v>265.3236</v>
      </c>
      <c r="AL67">
        <v>0.75563689999999994</v>
      </c>
      <c r="AM67">
        <v>15.44261</v>
      </c>
      <c r="AN67">
        <v>0.1204501</v>
      </c>
      <c r="AO67">
        <v>27.483619999999998</v>
      </c>
      <c r="AP67">
        <v>0.75516190000000005</v>
      </c>
      <c r="AQ67">
        <v>16.320620000000002</v>
      </c>
      <c r="AR67" s="1">
        <v>3.101071E-2</v>
      </c>
      <c r="AS67">
        <v>6.5673550000000001</v>
      </c>
      <c r="AT67">
        <v>0.75350419999999996</v>
      </c>
      <c r="AU67">
        <v>18.085830000000001</v>
      </c>
      <c r="AV67" s="1">
        <v>2.1915219999999999E-2</v>
      </c>
      <c r="AW67">
        <v>4.50068</v>
      </c>
      <c r="AX67">
        <v>0.75027440000000001</v>
      </c>
      <c r="AY67">
        <v>20.52337</v>
      </c>
      <c r="AZ67" s="1">
        <v>1.9751040000000001E-2</v>
      </c>
      <c r="BA67">
        <v>4.0344280000000001</v>
      </c>
      <c r="BB67">
        <v>0.74556140000000004</v>
      </c>
      <c r="BC67">
        <v>22.935759999999998</v>
      </c>
      <c r="BD67" s="1">
        <v>2.1834800000000001E-2</v>
      </c>
      <c r="BE67">
        <v>4.4263899999999996</v>
      </c>
      <c r="BF67">
        <v>0.73985979999999996</v>
      </c>
      <c r="BG67">
        <v>23.973289999999999</v>
      </c>
      <c r="BH67" s="1">
        <v>2.831152E-2</v>
      </c>
      <c r="BI67">
        <v>5.7469700000000001</v>
      </c>
      <c r="BJ67">
        <v>0.73400350000000003</v>
      </c>
      <c r="BK67">
        <v>23.775230000000001</v>
      </c>
      <c r="BL67" s="1">
        <v>3.3826000000000002E-2</v>
      </c>
      <c r="BM67">
        <v>6.926056</v>
      </c>
      <c r="BN67">
        <v>0.72806890000000002</v>
      </c>
      <c r="BO67">
        <v>22.993300000000001</v>
      </c>
      <c r="BP67" s="1">
        <v>3.5491380000000003E-2</v>
      </c>
      <c r="BQ67">
        <v>7.3286049999999996</v>
      </c>
      <c r="BR67">
        <v>0.72189740000000002</v>
      </c>
      <c r="BS67">
        <v>21.560790000000001</v>
      </c>
      <c r="BT67" s="1">
        <v>3.4158939999999999E-2</v>
      </c>
      <c r="BU67">
        <v>7.1051469999999997</v>
      </c>
      <c r="BV67">
        <v>0.71585670000000001</v>
      </c>
      <c r="BW67">
        <v>20.291429999999998</v>
      </c>
      <c r="BX67" s="1">
        <v>3.1376859999999999E-2</v>
      </c>
      <c r="BY67">
        <v>6.5664800000000003</v>
      </c>
      <c r="BZ67">
        <v>0.71058969999999999</v>
      </c>
      <c r="CA67">
        <v>18.9971</v>
      </c>
      <c r="CB67" s="1">
        <v>2.816128E-2</v>
      </c>
      <c r="CC67">
        <v>5.919206</v>
      </c>
      <c r="CD67">
        <v>0.70656989999999997</v>
      </c>
      <c r="CE67">
        <v>18.035219999999999</v>
      </c>
      <c r="CF67" s="1">
        <v>2.5088679999999999E-2</v>
      </c>
      <c r="CG67">
        <v>5.2873590000000004</v>
      </c>
      <c r="CH67">
        <v>0.70413460000000005</v>
      </c>
      <c r="CI67">
        <v>17.655819999999999</v>
      </c>
      <c r="CJ67" s="1">
        <v>2.1698809999999999E-2</v>
      </c>
      <c r="CK67">
        <v>4.5865859999999996</v>
      </c>
      <c r="CL67">
        <v>0.70278770000000002</v>
      </c>
      <c r="CM67">
        <v>17.477180000000001</v>
      </c>
      <c r="CN67" s="1">
        <v>1.726157E-2</v>
      </c>
      <c r="CO67">
        <v>3.663211</v>
      </c>
      <c r="CP67">
        <v>0.70215150000000004</v>
      </c>
      <c r="CQ67">
        <v>17.205020000000001</v>
      </c>
      <c r="CR67" s="1">
        <v>1.256757E-2</v>
      </c>
      <c r="CS67">
        <v>2.6737669999999998</v>
      </c>
      <c r="CT67">
        <v>0.70187900000000003</v>
      </c>
      <c r="CU67">
        <v>16.838339999999999</v>
      </c>
      <c r="CV67" s="1">
        <v>8.9321920000000003E-3</v>
      </c>
      <c r="CW67">
        <v>1.897689</v>
      </c>
      <c r="CX67">
        <v>0.70176930000000004</v>
      </c>
      <c r="CY67">
        <v>16.257210000000001</v>
      </c>
      <c r="CZ67" s="1">
        <v>6.6588189999999998E-3</v>
      </c>
      <c r="DA67">
        <v>1.408655</v>
      </c>
      <c r="DB67">
        <v>0.70175849999999995</v>
      </c>
      <c r="DC67">
        <v>16.541779999999999</v>
      </c>
      <c r="DD67" s="1">
        <v>5.3631349999999998E-3</v>
      </c>
      <c r="DE67">
        <v>1.1291949999999999</v>
      </c>
      <c r="DF67">
        <v>0.70173969999999997</v>
      </c>
      <c r="DG67">
        <v>18.373449999999998</v>
      </c>
      <c r="DH67" s="1">
        <v>4.6179009999999998E-3</v>
      </c>
      <c r="DI67">
        <v>0.96855259999999999</v>
      </c>
      <c r="DJ67">
        <v>0.70178119999999999</v>
      </c>
      <c r="DK67">
        <v>22.618739999999999</v>
      </c>
      <c r="DL67" s="1">
        <v>4.1557190000000004E-3</v>
      </c>
      <c r="DM67">
        <v>0.8689597</v>
      </c>
      <c r="DN67">
        <v>0.70177040000000002</v>
      </c>
      <c r="DO67">
        <v>28.375610000000002</v>
      </c>
      <c r="DP67" s="1">
        <v>3.837058E-3</v>
      </c>
      <c r="DQ67">
        <v>0.80035970000000001</v>
      </c>
      <c r="DR67">
        <v>0.70178569999999996</v>
      </c>
      <c r="DS67">
        <v>31.094180000000001</v>
      </c>
      <c r="DT67" s="1">
        <v>3.5925839999999998E-3</v>
      </c>
      <c r="DU67">
        <v>0.74768380000000001</v>
      </c>
      <c r="DV67">
        <v>0.70179639999999999</v>
      </c>
      <c r="DW67">
        <v>30.601959999999998</v>
      </c>
      <c r="DX67" s="1">
        <v>3.3911789999999998E-3</v>
      </c>
      <c r="DY67">
        <v>0.70424070000000005</v>
      </c>
      <c r="DZ67">
        <v>0.7018027</v>
      </c>
      <c r="EA67">
        <v>29.483889999999999</v>
      </c>
      <c r="EB67" s="1">
        <v>3.2155230000000001E-3</v>
      </c>
      <c r="EC67">
        <v>0.66618980000000005</v>
      </c>
      <c r="ED67">
        <v>0.701793</v>
      </c>
      <c r="EE67">
        <v>28.549779999999998</v>
      </c>
      <c r="EF67" s="1">
        <v>3.0574650000000001E-3</v>
      </c>
      <c r="EG67">
        <v>0.631907</v>
      </c>
      <c r="EH67">
        <v>0.70179610000000003</v>
      </c>
      <c r="EI67">
        <v>27.162230000000001</v>
      </c>
      <c r="EJ67" s="1">
        <v>2.9127670000000001E-3</v>
      </c>
      <c r="EK67">
        <v>0.60052229999999995</v>
      </c>
      <c r="EL67">
        <v>0.7017871</v>
      </c>
      <c r="EM67">
        <v>25.320709999999998</v>
      </c>
      <c r="EN67" s="1">
        <v>2.7795570000000002E-3</v>
      </c>
      <c r="EO67">
        <v>0.57161309999999999</v>
      </c>
      <c r="EP67">
        <v>0.7017968</v>
      </c>
      <c r="EQ67">
        <v>25.800249999999998</v>
      </c>
      <c r="ER67" s="1">
        <v>2.6540610000000001E-3</v>
      </c>
      <c r="ES67">
        <v>0.54461190000000004</v>
      </c>
      <c r="ET67">
        <v>0.70179979999999997</v>
      </c>
      <c r="EU67">
        <v>28.432670000000002</v>
      </c>
      <c r="EV67" s="1">
        <v>2.5348480000000001E-3</v>
      </c>
      <c r="EW67">
        <v>0.51918129999999996</v>
      </c>
      <c r="EX67">
        <v>0.70180209999999998</v>
      </c>
      <c r="EY67">
        <v>29.29702</v>
      </c>
      <c r="EZ67" s="1">
        <v>2.4221999999999998E-3</v>
      </c>
      <c r="FA67">
        <v>0.49516149999999998</v>
      </c>
      <c r="FB67">
        <v>0.70178649999999998</v>
      </c>
      <c r="FC67">
        <v>28.291340000000002</v>
      </c>
      <c r="FD67" s="1">
        <v>2.3165450000000001E-3</v>
      </c>
      <c r="FE67">
        <v>0.47279779999999999</v>
      </c>
      <c r="FF67">
        <v>0.70179860000000005</v>
      </c>
      <c r="FG67">
        <v>27.370650000000001</v>
      </c>
      <c r="FH67" s="1">
        <v>2.2166059999999999E-3</v>
      </c>
      <c r="FI67">
        <v>0.4517582</v>
      </c>
      <c r="FJ67">
        <v>0.70178430000000003</v>
      </c>
      <c r="FK67">
        <v>27.129919999999998</v>
      </c>
      <c r="FL67" s="1">
        <v>2.1222490000000001E-3</v>
      </c>
      <c r="FM67">
        <v>0.43197150000000001</v>
      </c>
      <c r="FN67">
        <v>0.70179349999999996</v>
      </c>
      <c r="FO67">
        <v>26.90484</v>
      </c>
      <c r="FP67" s="1">
        <v>2.031784E-3</v>
      </c>
      <c r="FQ67">
        <v>0.4131416</v>
      </c>
      <c r="FR67">
        <v>0.70179179999999997</v>
      </c>
      <c r="FS67">
        <v>25.52338</v>
      </c>
      <c r="FT67" s="1">
        <v>1.945715E-3</v>
      </c>
      <c r="FU67">
        <v>0.39535870000000001</v>
      </c>
      <c r="FV67">
        <v>0.70178810000000003</v>
      </c>
      <c r="FW67">
        <v>24.03866</v>
      </c>
      <c r="FX67" s="1">
        <v>1.864912E-3</v>
      </c>
      <c r="FY67">
        <v>0.37868469999999999</v>
      </c>
      <c r="FZ67">
        <v>0.70179760000000002</v>
      </c>
      <c r="GA67">
        <v>22.830649999999999</v>
      </c>
      <c r="GB67" s="1">
        <v>1.787517E-3</v>
      </c>
      <c r="GC67">
        <v>0.36278549999999998</v>
      </c>
      <c r="GD67">
        <v>0.7017987</v>
      </c>
      <c r="GE67">
        <v>22.314710000000002</v>
      </c>
      <c r="GF67" s="1">
        <v>1.7141750000000001E-3</v>
      </c>
      <c r="GG67">
        <v>0.34777809999999998</v>
      </c>
      <c r="GH67">
        <v>0.70178759999999996</v>
      </c>
      <c r="GI67">
        <v>21.81166</v>
      </c>
      <c r="GJ67" s="1">
        <v>1.6443429999999999E-3</v>
      </c>
      <c r="GK67">
        <v>0.33354279999999997</v>
      </c>
      <c r="GL67">
        <v>0.70179950000000002</v>
      </c>
      <c r="GM67">
        <v>21.26362</v>
      </c>
      <c r="GN67" s="1">
        <v>1.578533E-3</v>
      </c>
      <c r="GO67">
        <v>0.32009919999999997</v>
      </c>
      <c r="GP67">
        <v>0.70178839999999998</v>
      </c>
      <c r="GQ67">
        <v>20.246919999999999</v>
      </c>
      <c r="GR67" s="1">
        <v>1.5167500000000001E-3</v>
      </c>
      <c r="GS67">
        <v>0.30752269999999998</v>
      </c>
      <c r="GT67">
        <v>0.70179029999999998</v>
      </c>
      <c r="GU67">
        <v>20.443110000000001</v>
      </c>
      <c r="GV67" s="1">
        <v>1.4576140000000001E-3</v>
      </c>
      <c r="GW67">
        <v>0.29548839999999998</v>
      </c>
      <c r="GX67">
        <v>0.70179650000000005</v>
      </c>
      <c r="GY67">
        <v>21.677050000000001</v>
      </c>
      <c r="GZ67" s="1">
        <v>1.401336E-3</v>
      </c>
      <c r="HA67">
        <v>0.28407070000000001</v>
      </c>
      <c r="HB67">
        <v>0.70180240000000005</v>
      </c>
      <c r="HC67">
        <v>24.218710000000002</v>
      </c>
      <c r="HD67" s="1">
        <v>1.3473039999999999E-3</v>
      </c>
      <c r="HE67">
        <v>0.27308579999999999</v>
      </c>
      <c r="HF67">
        <v>0.70179899999999995</v>
      </c>
      <c r="HG67">
        <v>26.67023</v>
      </c>
      <c r="HH67" s="1">
        <v>1.2956059999999999E-3</v>
      </c>
      <c r="HI67">
        <v>0.26259369999999999</v>
      </c>
      <c r="HJ67">
        <v>0.7017909</v>
      </c>
      <c r="HK67">
        <v>27.315619999999999</v>
      </c>
      <c r="HL67" s="1">
        <v>1.2472259999999999E-3</v>
      </c>
      <c r="HM67">
        <v>0.2527837</v>
      </c>
      <c r="HN67">
        <v>0.70178850000000004</v>
      </c>
      <c r="HO67">
        <v>26.879349999999999</v>
      </c>
      <c r="HP67" s="1">
        <v>1.2007999999999999E-3</v>
      </c>
      <c r="HQ67">
        <v>0.2433679</v>
      </c>
      <c r="HR67">
        <v>0.70180520000000002</v>
      </c>
      <c r="HS67">
        <v>26.12351</v>
      </c>
      <c r="HT67" s="1">
        <v>1.1562639999999999E-3</v>
      </c>
      <c r="HU67">
        <v>0.2343325</v>
      </c>
      <c r="HV67">
        <v>0.70180690000000001</v>
      </c>
      <c r="HW67">
        <v>24.965170000000001</v>
      </c>
      <c r="HX67" s="1">
        <v>1.1134599999999999E-3</v>
      </c>
      <c r="HY67">
        <v>0.22566559999999999</v>
      </c>
      <c r="HZ67">
        <v>0.70179930000000001</v>
      </c>
      <c r="IA67">
        <v>24.864080000000001</v>
      </c>
      <c r="IB67" s="1">
        <v>1.072522E-3</v>
      </c>
      <c r="IC67">
        <v>0.21736510000000001</v>
      </c>
      <c r="ID67">
        <v>0.70178850000000004</v>
      </c>
      <c r="IE67">
        <v>27.32066</v>
      </c>
      <c r="IF67" s="1">
        <v>1.03393E-3</v>
      </c>
      <c r="IG67">
        <v>0.20953379999999999</v>
      </c>
      <c r="IH67">
        <v>0.70179340000000001</v>
      </c>
      <c r="II67">
        <v>31.99155</v>
      </c>
      <c r="IJ67" s="1">
        <v>9.9739199999999994E-4</v>
      </c>
      <c r="IK67">
        <v>0.2021279</v>
      </c>
      <c r="IL67">
        <v>0.70178770000000001</v>
      </c>
      <c r="IM67">
        <v>35.47296</v>
      </c>
      <c r="IN67" s="1">
        <v>9.6202859999999996E-4</v>
      </c>
      <c r="IO67">
        <v>0.19495599999999999</v>
      </c>
      <c r="IP67">
        <v>0.70178779999999996</v>
      </c>
      <c r="IQ67">
        <v>35.871420000000001</v>
      </c>
      <c r="IR67" s="1">
        <v>9.2725999999999995E-4</v>
      </c>
      <c r="IS67">
        <v>0.18792310000000001</v>
      </c>
      <c r="IT67">
        <v>0.70179979999999997</v>
      </c>
      <c r="IU67">
        <v>34.956180000000003</v>
      </c>
      <c r="IV67" s="1">
        <v>8.9461439999999998E-4</v>
      </c>
      <c r="IW67">
        <v>0.18128240000000001</v>
      </c>
      <c r="IX67">
        <v>0.70180070000000006</v>
      </c>
      <c r="IY67">
        <v>34.129730000000002</v>
      </c>
      <c r="IZ67" s="1">
        <v>8.6371560000000002E-4</v>
      </c>
      <c r="JA67">
        <v>0.17502100000000001</v>
      </c>
      <c r="JB67">
        <v>0.7017854</v>
      </c>
      <c r="JC67">
        <v>32.337620000000001</v>
      </c>
      <c r="JD67" s="1">
        <v>8.339733E-4</v>
      </c>
      <c r="JE67">
        <v>0.1690083</v>
      </c>
      <c r="JF67">
        <v>0.70179279999999999</v>
      </c>
      <c r="JG67">
        <v>29.828949999999999</v>
      </c>
      <c r="JH67" s="1">
        <v>8.0562699999999995E-4</v>
      </c>
      <c r="JI67">
        <v>0.1632478</v>
      </c>
      <c r="JJ67">
        <v>0.70180070000000006</v>
      </c>
      <c r="JK67">
        <v>26.362259999999999</v>
      </c>
      <c r="JL67" s="1">
        <v>7.7801270000000004E-4</v>
      </c>
      <c r="JM67">
        <v>0.15774369999999999</v>
      </c>
      <c r="JN67">
        <v>0.70179990000000003</v>
      </c>
      <c r="JO67">
        <v>22.551200000000001</v>
      </c>
      <c r="JP67" s="1">
        <v>7.4992030000000005E-4</v>
      </c>
      <c r="JQ67">
        <v>0.1524365</v>
      </c>
      <c r="JR67">
        <v>0.70178510000000005</v>
      </c>
      <c r="JS67">
        <v>19.738320000000002</v>
      </c>
      <c r="JT67" s="1">
        <v>7.230623E-4</v>
      </c>
      <c r="JU67">
        <v>0.14735229999999999</v>
      </c>
      <c r="JV67">
        <v>0.70178790000000002</v>
      </c>
      <c r="JW67">
        <v>19.135000000000002</v>
      </c>
      <c r="JX67" s="1">
        <v>6.9742950000000001E-4</v>
      </c>
      <c r="JY67">
        <v>0.1424685</v>
      </c>
      <c r="JZ67">
        <v>0.70178879999999999</v>
      </c>
      <c r="KA67">
        <v>19.164940000000001</v>
      </c>
      <c r="KB67" s="1">
        <v>6.7305360000000005E-4</v>
      </c>
      <c r="KC67">
        <v>0.13779459999999999</v>
      </c>
      <c r="KD67">
        <v>0.70178929999999995</v>
      </c>
      <c r="KE67">
        <v>18.72315</v>
      </c>
      <c r="KF67" s="1">
        <v>6.4972109999999995E-4</v>
      </c>
      <c r="KG67">
        <v>0.13330149999999999</v>
      </c>
      <c r="KH67">
        <v>0.70178940000000001</v>
      </c>
      <c r="KI67">
        <v>17.279060000000001</v>
      </c>
      <c r="KJ67" s="1">
        <v>6.2735969999999999E-4</v>
      </c>
      <c r="KK67">
        <v>0.1289747</v>
      </c>
      <c r="KL67">
        <v>0.70180549999999997</v>
      </c>
      <c r="KM67">
        <v>17.41778</v>
      </c>
      <c r="KN67" s="1">
        <v>6.0578819999999997E-4</v>
      </c>
      <c r="KO67">
        <v>0.12477779999999999</v>
      </c>
      <c r="KP67">
        <v>0.70180019999999999</v>
      </c>
      <c r="KQ67">
        <v>21.939350000000001</v>
      </c>
      <c r="KR67" s="1">
        <v>5.8513409999999999E-4</v>
      </c>
      <c r="KS67">
        <v>0.1207519</v>
      </c>
      <c r="KT67">
        <v>0.7018008</v>
      </c>
      <c r="KU67">
        <v>29.806719999999999</v>
      </c>
      <c r="KV67" s="1">
        <v>5.6538080000000004E-4</v>
      </c>
      <c r="KW67">
        <v>0.1168805</v>
      </c>
      <c r="KX67">
        <v>0.70178929999999995</v>
      </c>
      <c r="KY67">
        <v>35.706479999999999</v>
      </c>
      <c r="KZ67" s="1">
        <v>5.4630249999999998E-4</v>
      </c>
      <c r="LA67">
        <v>0.11313520000000001</v>
      </c>
      <c r="LB67">
        <v>0.70180209999999998</v>
      </c>
      <c r="LC67">
        <v>36.734090000000002</v>
      </c>
      <c r="LD67" s="1">
        <v>5.2812650000000003E-4</v>
      </c>
      <c r="LE67">
        <v>0.1095411</v>
      </c>
      <c r="LF67">
        <v>0.70180379999999998</v>
      </c>
      <c r="LG67">
        <v>35.457149999999999</v>
      </c>
      <c r="LH67" s="1">
        <v>5.1059E-4</v>
      </c>
      <c r="LI67">
        <v>0.1060745</v>
      </c>
      <c r="LJ67">
        <v>0.70180299999999995</v>
      </c>
      <c r="LK67">
        <v>34.627839999999999</v>
      </c>
      <c r="LL67" s="1">
        <v>4.9367219999999997E-4</v>
      </c>
      <c r="LM67">
        <v>0.1027134</v>
      </c>
      <c r="LN67">
        <v>0.70178529999999995</v>
      </c>
      <c r="LO67">
        <v>33.235469999999999</v>
      </c>
      <c r="LP67" s="1">
        <v>4.7738430000000002E-4</v>
      </c>
      <c r="LQ67" s="1">
        <v>9.9473270000000003E-2</v>
      </c>
      <c r="LR67">
        <v>0.70179000000000002</v>
      </c>
      <c r="LS67">
        <v>30.34357</v>
      </c>
      <c r="LT67" s="1">
        <v>4.6169689999999997E-4</v>
      </c>
      <c r="LU67" s="1">
        <v>9.63368E-2</v>
      </c>
      <c r="LV67">
        <v>0.70178410000000002</v>
      </c>
      <c r="LW67">
        <v>26.637550000000001</v>
      </c>
      <c r="LX67" s="1">
        <v>4.4654429999999999E-4</v>
      </c>
      <c r="LY67" s="1">
        <v>9.3302940000000001E-2</v>
      </c>
      <c r="LZ67">
        <v>0.70180260000000005</v>
      </c>
      <c r="MA67">
        <v>23.316210000000002</v>
      </c>
      <c r="MB67" s="1">
        <v>4.320126E-4</v>
      </c>
      <c r="MC67" s="1">
        <v>9.0384870000000006E-2</v>
      </c>
      <c r="MD67">
        <v>0.70180379999999998</v>
      </c>
      <c r="ME67">
        <v>21.872019999999999</v>
      </c>
      <c r="MF67" s="1">
        <v>4.1808779999999999E-4</v>
      </c>
      <c r="MG67" s="1">
        <v>8.7587129999999999E-2</v>
      </c>
      <c r="MH67">
        <v>0.70178790000000002</v>
      </c>
      <c r="MI67">
        <v>21.628830000000001</v>
      </c>
      <c r="MJ67" s="1">
        <v>4.0481959999999999E-4</v>
      </c>
      <c r="MK67" s="1">
        <v>8.4922960000000006E-2</v>
      </c>
      <c r="ML67">
        <v>0.70178640000000003</v>
      </c>
      <c r="MM67">
        <v>21.334700000000002</v>
      </c>
      <c r="MN67" s="1">
        <v>3.9183700000000002E-4</v>
      </c>
      <c r="MO67">
        <v>8.232747E-2</v>
      </c>
      <c r="MP67">
        <v>0.70178850000000004</v>
      </c>
      <c r="MQ67">
        <v>20.74802</v>
      </c>
      <c r="MR67" s="1">
        <v>3.7909199999999998E-4</v>
      </c>
      <c r="MS67" s="1">
        <v>7.9771339999999996E-2</v>
      </c>
      <c r="MT67">
        <v>0.70180480000000001</v>
      </c>
      <c r="MU67">
        <v>19.859870000000001</v>
      </c>
      <c r="MV67" s="1">
        <v>3.6674960000000002E-4</v>
      </c>
      <c r="MW67" s="1">
        <v>7.7291090000000007E-2</v>
      </c>
      <c r="MX67">
        <v>0.70180699999999996</v>
      </c>
      <c r="MY67">
        <v>19.760259999999999</v>
      </c>
      <c r="MZ67" s="1">
        <v>3.5506189999999998E-4</v>
      </c>
      <c r="NA67" s="1">
        <v>7.4929999999999997E-2</v>
      </c>
      <c r="NB67">
        <v>0.70180189999999998</v>
      </c>
      <c r="NC67">
        <v>20.165050000000001</v>
      </c>
      <c r="ND67" s="1">
        <v>3.4396189999999998E-4</v>
      </c>
      <c r="NE67" s="1">
        <v>7.2690000000000005E-2</v>
      </c>
      <c r="NF67">
        <v>0.70179990000000003</v>
      </c>
      <c r="NG67">
        <v>21.995360000000002</v>
      </c>
      <c r="NH67" s="1">
        <v>3.330823E-4</v>
      </c>
      <c r="NI67" s="1">
        <v>7.0492310000000002E-2</v>
      </c>
      <c r="NJ67">
        <v>0.70179219999999998</v>
      </c>
      <c r="NK67">
        <v>25.504439999999999</v>
      </c>
      <c r="NL67" s="1">
        <v>3.2249939999999999E-4</v>
      </c>
      <c r="NM67" s="1">
        <v>6.8349820000000006E-2</v>
      </c>
      <c r="NN67">
        <v>0.70180430000000005</v>
      </c>
      <c r="NO67">
        <v>28.116890000000001</v>
      </c>
      <c r="NP67" s="1">
        <v>3.1238240000000002E-4</v>
      </c>
      <c r="NQ67" s="1">
        <v>6.6292110000000001E-2</v>
      </c>
      <c r="NR67">
        <v>0.70180039999999999</v>
      </c>
      <c r="NS67">
        <v>27.671029999999998</v>
      </c>
      <c r="NT67" s="1">
        <v>3.0256130000000001E-4</v>
      </c>
      <c r="NU67" s="1">
        <v>6.4295550000000007E-2</v>
      </c>
      <c r="NV67">
        <v>0.70179000000000002</v>
      </c>
      <c r="NW67">
        <v>26.398350000000001</v>
      </c>
      <c r="NX67" s="1">
        <v>2.9309840000000002E-4</v>
      </c>
      <c r="NY67" s="1">
        <v>6.2363099999999998E-2</v>
      </c>
      <c r="NZ67">
        <v>0.70180240000000005</v>
      </c>
      <c r="OA67">
        <v>25.348040000000001</v>
      </c>
      <c r="OB67" s="1">
        <v>2.8410510000000003E-4</v>
      </c>
      <c r="OC67" s="1">
        <v>6.05167E-2</v>
      </c>
      <c r="OD67">
        <v>0.70178470000000004</v>
      </c>
      <c r="OE67">
        <v>25.274719999999999</v>
      </c>
      <c r="OF67" s="1">
        <v>2.7526919999999998E-4</v>
      </c>
      <c r="OG67" s="1">
        <v>5.8696089999999999E-2</v>
      </c>
      <c r="OH67">
        <v>0.70178910000000005</v>
      </c>
      <c r="OI67">
        <v>24.050139999999999</v>
      </c>
      <c r="OJ67" s="1">
        <v>2.666813E-4</v>
      </c>
      <c r="OK67" s="1">
        <v>5.6917860000000001E-2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0.57262299999999999</v>
      </c>
      <c r="G68">
        <v>17.060890000000001</v>
      </c>
      <c r="H68" s="1">
        <v>1.478187E-15</v>
      </c>
      <c r="I68" s="1">
        <v>2.9097060000000001E-13</v>
      </c>
      <c r="J68">
        <v>0.56972370000000006</v>
      </c>
      <c r="K68">
        <v>16.434750000000001</v>
      </c>
      <c r="L68" s="1">
        <v>7.0022800000000003E-5</v>
      </c>
      <c r="M68" s="1">
        <v>1.1920149999999999E-2</v>
      </c>
      <c r="N68">
        <v>0.5675732</v>
      </c>
      <c r="O68">
        <v>15.269159999999999</v>
      </c>
      <c r="P68">
        <v>3.6928740000000002</v>
      </c>
      <c r="Q68">
        <v>643.62400000000002</v>
      </c>
      <c r="R68">
        <v>0.5662819</v>
      </c>
      <c r="S68">
        <v>15.17198</v>
      </c>
      <c r="T68">
        <v>83.499589999999998</v>
      </c>
      <c r="U68">
        <v>15638.84</v>
      </c>
      <c r="V68">
        <v>0.56572500000000003</v>
      </c>
      <c r="W68">
        <v>16.012699999999999</v>
      </c>
      <c r="X68">
        <v>144.28829999999999</v>
      </c>
      <c r="Y68">
        <v>28421.040000000001</v>
      </c>
      <c r="Z68">
        <v>0.56558529999999996</v>
      </c>
      <c r="AA68">
        <v>16.703289999999999</v>
      </c>
      <c r="AB68">
        <v>62.93206</v>
      </c>
      <c r="AC68">
        <v>12854.35</v>
      </c>
      <c r="AD68">
        <v>0.56564099999999995</v>
      </c>
      <c r="AE68">
        <v>16.509309999999999</v>
      </c>
      <c r="AF68">
        <v>12.10985</v>
      </c>
      <c r="AG68">
        <v>2541.1750000000002</v>
      </c>
      <c r="AH68">
        <v>0.56573759999999995</v>
      </c>
      <c r="AI68">
        <v>15.862310000000001</v>
      </c>
      <c r="AJ68">
        <v>1.431522</v>
      </c>
      <c r="AK68">
        <v>305.57400000000001</v>
      </c>
      <c r="AL68">
        <v>0.56581099999999995</v>
      </c>
      <c r="AM68">
        <v>15.478350000000001</v>
      </c>
      <c r="AN68">
        <v>0.14789379999999999</v>
      </c>
      <c r="AO68">
        <v>31.409089999999999</v>
      </c>
      <c r="AP68">
        <v>0.56564250000000005</v>
      </c>
      <c r="AQ68">
        <v>16.384879999999999</v>
      </c>
      <c r="AR68" s="1">
        <v>3.3362290000000003E-2</v>
      </c>
      <c r="AS68">
        <v>6.6940200000000001</v>
      </c>
      <c r="AT68">
        <v>0.56476369999999998</v>
      </c>
      <c r="AU68">
        <v>18.15446</v>
      </c>
      <c r="AV68">
        <v>2.2260470000000001E-2</v>
      </c>
      <c r="AW68">
        <v>4.340325</v>
      </c>
      <c r="AX68">
        <v>0.56298490000000001</v>
      </c>
      <c r="AY68">
        <v>20.570489999999999</v>
      </c>
      <c r="AZ68" s="1">
        <v>1.9820009999999999E-2</v>
      </c>
      <c r="BA68">
        <v>3.8465180000000001</v>
      </c>
      <c r="BB68">
        <v>0.56049230000000005</v>
      </c>
      <c r="BC68">
        <v>22.935939999999999</v>
      </c>
      <c r="BD68" s="1">
        <v>2.1503330000000001E-2</v>
      </c>
      <c r="BE68">
        <v>4.1490650000000002</v>
      </c>
      <c r="BF68">
        <v>0.55764420000000003</v>
      </c>
      <c r="BG68">
        <v>23.952120000000001</v>
      </c>
      <c r="BH68" s="1">
        <v>2.7764810000000001E-2</v>
      </c>
      <c r="BI68">
        <v>5.3589359999999999</v>
      </c>
      <c r="BJ68">
        <v>0.55506659999999997</v>
      </c>
      <c r="BK68">
        <v>23.78049</v>
      </c>
      <c r="BL68" s="1">
        <v>3.3490270000000003E-2</v>
      </c>
      <c r="BM68">
        <v>6.5057330000000002</v>
      </c>
      <c r="BN68">
        <v>0.55248920000000001</v>
      </c>
      <c r="BO68">
        <v>23.038779999999999</v>
      </c>
      <c r="BP68" s="1">
        <v>3.5452049999999999E-2</v>
      </c>
      <c r="BQ68">
        <v>6.9313130000000003</v>
      </c>
      <c r="BR68">
        <v>0.54943699999999995</v>
      </c>
      <c r="BS68">
        <v>21.67165</v>
      </c>
      <c r="BT68" s="1">
        <v>3.4302430000000002E-2</v>
      </c>
      <c r="BU68">
        <v>6.7444509999999998</v>
      </c>
      <c r="BV68">
        <v>0.54651930000000004</v>
      </c>
      <c r="BW68">
        <v>20.472529999999999</v>
      </c>
      <c r="BX68" s="1">
        <v>3.1603649999999997E-2</v>
      </c>
      <c r="BY68">
        <v>6.2426450000000004</v>
      </c>
      <c r="BZ68">
        <v>0.54414110000000004</v>
      </c>
      <c r="CA68">
        <v>19.17915</v>
      </c>
      <c r="CB68" s="1">
        <v>2.8403379999999999E-2</v>
      </c>
      <c r="CC68">
        <v>5.6281030000000003</v>
      </c>
      <c r="CD68">
        <v>0.54254500000000005</v>
      </c>
      <c r="CE68">
        <v>18.18263</v>
      </c>
      <c r="CF68" s="1">
        <v>2.5325319999999998E-2</v>
      </c>
      <c r="CG68">
        <v>5.0255979999999996</v>
      </c>
      <c r="CH68">
        <v>0.54189030000000005</v>
      </c>
      <c r="CI68">
        <v>17.714680000000001</v>
      </c>
      <c r="CJ68" s="1">
        <v>2.1996689999999999E-2</v>
      </c>
      <c r="CK68">
        <v>4.3713420000000003</v>
      </c>
      <c r="CL68">
        <v>0.54171000000000002</v>
      </c>
      <c r="CM68">
        <v>17.483470000000001</v>
      </c>
      <c r="CN68" s="1">
        <v>1.7642970000000001E-2</v>
      </c>
      <c r="CO68">
        <v>3.5140739999999999</v>
      </c>
      <c r="CP68">
        <v>0.54177620000000004</v>
      </c>
      <c r="CQ68">
        <v>17.216049999999999</v>
      </c>
      <c r="CR68" s="1">
        <v>1.292457E-2</v>
      </c>
      <c r="CS68">
        <v>2.5782050000000001</v>
      </c>
      <c r="CT68">
        <v>0.54195170000000004</v>
      </c>
      <c r="CU68">
        <v>16.855650000000001</v>
      </c>
      <c r="CV68" s="1">
        <v>9.1821449999999992E-3</v>
      </c>
      <c r="CW68">
        <v>1.829221</v>
      </c>
      <c r="CX68">
        <v>0.5421165</v>
      </c>
      <c r="CY68">
        <v>16.324439999999999</v>
      </c>
      <c r="CZ68" s="1">
        <v>6.8072410000000003E-3</v>
      </c>
      <c r="DA68">
        <v>1.351213</v>
      </c>
      <c r="DB68">
        <v>0.54222009999999998</v>
      </c>
      <c r="DC68">
        <v>16.629290000000001</v>
      </c>
      <c r="DD68" s="1">
        <v>5.4470660000000004E-3</v>
      </c>
      <c r="DE68">
        <v>1.0768979999999999</v>
      </c>
      <c r="DF68">
        <v>0.54228869999999996</v>
      </c>
      <c r="DG68">
        <v>18.449110000000001</v>
      </c>
      <c r="DH68" s="1">
        <v>4.6674899999999998E-3</v>
      </c>
      <c r="DI68">
        <v>0.91966870000000001</v>
      </c>
      <c r="DJ68">
        <v>0.54235109999999997</v>
      </c>
      <c r="DK68">
        <v>22.653099999999998</v>
      </c>
      <c r="DL68" s="1">
        <v>4.1879150000000004E-3</v>
      </c>
      <c r="DM68">
        <v>0.82289500000000004</v>
      </c>
      <c r="DN68">
        <v>0.54237409999999997</v>
      </c>
      <c r="DO68">
        <v>28.357030000000002</v>
      </c>
      <c r="DP68" s="1">
        <v>3.8604099999999999E-3</v>
      </c>
      <c r="DQ68">
        <v>0.75679730000000001</v>
      </c>
      <c r="DR68">
        <v>0.54240180000000005</v>
      </c>
      <c r="DS68">
        <v>31.063610000000001</v>
      </c>
      <c r="DT68" s="1">
        <v>3.6111860000000002E-3</v>
      </c>
      <c r="DU68">
        <v>0.70641069999999995</v>
      </c>
      <c r="DV68">
        <v>0.54241200000000001</v>
      </c>
      <c r="DW68">
        <v>30.63467</v>
      </c>
      <c r="DX68" s="1">
        <v>3.4069730000000002E-3</v>
      </c>
      <c r="DY68">
        <v>0.66505780000000003</v>
      </c>
      <c r="DZ68">
        <v>0.54241989999999995</v>
      </c>
      <c r="EA68">
        <v>29.52496</v>
      </c>
      <c r="EB68" s="1">
        <v>3.2296299999999998E-3</v>
      </c>
      <c r="EC68">
        <v>0.62897139999999996</v>
      </c>
      <c r="ED68">
        <v>0.54243149999999996</v>
      </c>
      <c r="EE68">
        <v>28.609929999999999</v>
      </c>
      <c r="EF68" s="1">
        <v>3.0702989999999999E-3</v>
      </c>
      <c r="EG68">
        <v>0.59649629999999998</v>
      </c>
      <c r="EH68">
        <v>0.54242270000000004</v>
      </c>
      <c r="EI68">
        <v>27.35859</v>
      </c>
      <c r="EJ68" s="1">
        <v>2.9245970000000001E-3</v>
      </c>
      <c r="EK68">
        <v>0.56680629999999999</v>
      </c>
      <c r="EL68">
        <v>0.54241589999999995</v>
      </c>
      <c r="EM68">
        <v>25.640080000000001</v>
      </c>
      <c r="EN68" s="1">
        <v>2.7905209999999998E-3</v>
      </c>
      <c r="EO68">
        <v>0.53946419999999995</v>
      </c>
      <c r="EP68">
        <v>0.54241950000000005</v>
      </c>
      <c r="EQ68">
        <v>26.07441</v>
      </c>
      <c r="ER68" s="1">
        <v>2.664376E-3</v>
      </c>
      <c r="ES68">
        <v>0.51395690000000005</v>
      </c>
      <c r="ET68">
        <v>0.54242259999999998</v>
      </c>
      <c r="EU68">
        <v>28.53734</v>
      </c>
      <c r="EV68" s="1">
        <v>2.5446079999999999E-3</v>
      </c>
      <c r="EW68">
        <v>0.48994110000000002</v>
      </c>
      <c r="EX68">
        <v>0.54244329999999996</v>
      </c>
      <c r="EY68">
        <v>29.329930000000001</v>
      </c>
      <c r="EZ68" s="1">
        <v>2.4313859999999998E-3</v>
      </c>
      <c r="FA68">
        <v>0.46725240000000001</v>
      </c>
      <c r="FB68">
        <v>0.54241419999999996</v>
      </c>
      <c r="FC68">
        <v>28.34028</v>
      </c>
      <c r="FD68" s="1">
        <v>2.3251360000000002E-3</v>
      </c>
      <c r="FE68">
        <v>0.44611440000000002</v>
      </c>
      <c r="FF68">
        <v>0.54242179999999995</v>
      </c>
      <c r="FG68">
        <v>27.38692</v>
      </c>
      <c r="FH68" s="1">
        <v>2.2247009999999999E-3</v>
      </c>
      <c r="FI68">
        <v>0.42623680000000003</v>
      </c>
      <c r="FJ68">
        <v>0.54241159999999999</v>
      </c>
      <c r="FK68">
        <v>27.15455</v>
      </c>
      <c r="FL68" s="1">
        <v>2.1298889999999998E-3</v>
      </c>
      <c r="FM68">
        <v>0.40755409999999997</v>
      </c>
      <c r="FN68">
        <v>0.54242029999999997</v>
      </c>
      <c r="FO68">
        <v>27.080110000000001</v>
      </c>
      <c r="FP68" s="1">
        <v>2.0390880000000001E-3</v>
      </c>
      <c r="FQ68">
        <v>0.38978659999999998</v>
      </c>
      <c r="FR68">
        <v>0.54241439999999996</v>
      </c>
      <c r="FS68">
        <v>25.82029</v>
      </c>
      <c r="FT68" s="1">
        <v>1.9525569999999999E-3</v>
      </c>
      <c r="FU68">
        <v>0.3729867</v>
      </c>
      <c r="FV68">
        <v>0.5424331</v>
      </c>
      <c r="FW68">
        <v>24.319839999999999</v>
      </c>
      <c r="FX68" s="1">
        <v>1.871387E-3</v>
      </c>
      <c r="FY68">
        <v>0.3572342</v>
      </c>
      <c r="FZ68">
        <v>0.54242060000000003</v>
      </c>
      <c r="GA68">
        <v>22.977239999999998</v>
      </c>
      <c r="GB68" s="1">
        <v>1.7936740000000001E-3</v>
      </c>
      <c r="GC68">
        <v>0.34223360000000003</v>
      </c>
      <c r="GD68">
        <v>0.54242230000000002</v>
      </c>
      <c r="GE68">
        <v>22.36065</v>
      </c>
      <c r="GF68" s="1">
        <v>1.719978E-3</v>
      </c>
      <c r="GG68">
        <v>0.32805849999999998</v>
      </c>
      <c r="GH68">
        <v>0.54240999999999995</v>
      </c>
      <c r="GI68">
        <v>21.817</v>
      </c>
      <c r="GJ68" s="1">
        <v>1.6498680000000001E-3</v>
      </c>
      <c r="GK68">
        <v>0.31462509999999999</v>
      </c>
      <c r="GL68">
        <v>0.54244029999999999</v>
      </c>
      <c r="GM68">
        <v>21.293769999999999</v>
      </c>
      <c r="GN68" s="1">
        <v>1.5837099999999999E-3</v>
      </c>
      <c r="GO68">
        <v>0.30192289999999999</v>
      </c>
      <c r="GP68">
        <v>0.5424156</v>
      </c>
      <c r="GQ68">
        <v>20.340679999999999</v>
      </c>
      <c r="GR68" s="1">
        <v>1.5216450000000001E-3</v>
      </c>
      <c r="GS68">
        <v>0.29004079999999999</v>
      </c>
      <c r="GT68">
        <v>0.54241680000000003</v>
      </c>
      <c r="GU68">
        <v>20.597100000000001</v>
      </c>
      <c r="GV68" s="1">
        <v>1.462287E-3</v>
      </c>
      <c r="GW68">
        <v>0.27868579999999998</v>
      </c>
      <c r="GX68">
        <v>0.54243839999999999</v>
      </c>
      <c r="GY68">
        <v>21.807960000000001</v>
      </c>
      <c r="GZ68" s="1">
        <v>1.405781E-3</v>
      </c>
      <c r="HA68">
        <v>0.26791379999999998</v>
      </c>
      <c r="HB68">
        <v>0.54244369999999997</v>
      </c>
      <c r="HC68">
        <v>24.32122</v>
      </c>
      <c r="HD68" s="1">
        <v>1.351615E-3</v>
      </c>
      <c r="HE68">
        <v>0.25756000000000001</v>
      </c>
      <c r="HF68">
        <v>0.54243980000000003</v>
      </c>
      <c r="HG68">
        <v>26.70758</v>
      </c>
      <c r="HH68" s="1">
        <v>1.299658E-3</v>
      </c>
      <c r="HI68">
        <v>0.24765029999999999</v>
      </c>
      <c r="HJ68">
        <v>0.54241720000000004</v>
      </c>
      <c r="HK68">
        <v>27.312750000000001</v>
      </c>
      <c r="HL68" s="1">
        <v>1.251037E-3</v>
      </c>
      <c r="HM68">
        <v>0.23838139999999999</v>
      </c>
      <c r="HN68">
        <v>0.54241569999999995</v>
      </c>
      <c r="HO68">
        <v>26.899349999999998</v>
      </c>
      <c r="HP68" s="1">
        <v>1.204482E-3</v>
      </c>
      <c r="HQ68">
        <v>0.2295044</v>
      </c>
      <c r="HR68">
        <v>0.54242429999999997</v>
      </c>
      <c r="HS68">
        <v>26.159469999999999</v>
      </c>
      <c r="HT68" s="1">
        <v>1.159787E-3</v>
      </c>
      <c r="HU68">
        <v>0.22098119999999999</v>
      </c>
      <c r="HV68">
        <v>0.54242389999999996</v>
      </c>
      <c r="HW68">
        <v>25.08418</v>
      </c>
      <c r="HX68" s="1">
        <v>1.1168459999999999E-3</v>
      </c>
      <c r="HY68">
        <v>0.21280760000000001</v>
      </c>
      <c r="HZ68">
        <v>0.54244029999999999</v>
      </c>
      <c r="IA68">
        <v>25.071919999999999</v>
      </c>
      <c r="IB68" s="1">
        <v>1.075737E-3</v>
      </c>
      <c r="IC68">
        <v>0.2049715</v>
      </c>
      <c r="ID68">
        <v>0.5424156</v>
      </c>
      <c r="IE68">
        <v>27.530059999999999</v>
      </c>
      <c r="IF68" s="1">
        <v>1.036962E-3</v>
      </c>
      <c r="IG68">
        <v>0.1975751</v>
      </c>
      <c r="IH68">
        <v>0.54242029999999997</v>
      </c>
      <c r="II68">
        <v>32.116700000000002</v>
      </c>
      <c r="IJ68" s="1">
        <v>1.000276E-3</v>
      </c>
      <c r="IK68">
        <v>0.1905849</v>
      </c>
      <c r="IL68">
        <v>0.54241010000000001</v>
      </c>
      <c r="IM68">
        <v>35.520789999999998</v>
      </c>
      <c r="IN68" s="1">
        <v>9.6485989999999997E-4</v>
      </c>
      <c r="IO68">
        <v>0.18382850000000001</v>
      </c>
      <c r="IP68">
        <v>0.54241519999999999</v>
      </c>
      <c r="IQ68">
        <v>35.906570000000002</v>
      </c>
      <c r="IR68" s="1">
        <v>9.3000060000000004E-4</v>
      </c>
      <c r="IS68">
        <v>0.17720159999999999</v>
      </c>
      <c r="IT68">
        <v>0.54242279999999998</v>
      </c>
      <c r="IU68">
        <v>34.979050000000001</v>
      </c>
      <c r="IV68" s="1">
        <v>8.9717560000000004E-4</v>
      </c>
      <c r="IW68">
        <v>0.1709261</v>
      </c>
      <c r="IX68">
        <v>0.54242349999999995</v>
      </c>
      <c r="IY68">
        <v>34.158259999999999</v>
      </c>
      <c r="IZ68" s="1">
        <v>8.6615469999999997E-4</v>
      </c>
      <c r="JA68">
        <v>0.1650163</v>
      </c>
      <c r="JB68">
        <v>0.54241260000000002</v>
      </c>
      <c r="JC68">
        <v>32.50197</v>
      </c>
      <c r="JD68" s="1">
        <v>8.3632019999999995E-4</v>
      </c>
      <c r="JE68">
        <v>0.1593435</v>
      </c>
      <c r="JF68">
        <v>0.54241459999999997</v>
      </c>
      <c r="JG68">
        <v>30.184830000000002</v>
      </c>
      <c r="JH68" s="1">
        <v>8.0786400000000004E-4</v>
      </c>
      <c r="JI68">
        <v>0.15391060000000001</v>
      </c>
      <c r="JJ68">
        <v>0.54241989999999995</v>
      </c>
      <c r="JK68">
        <v>26.750139999999998</v>
      </c>
      <c r="JL68" s="1">
        <v>7.8015910000000003E-4</v>
      </c>
      <c r="JM68">
        <v>0.14871889999999999</v>
      </c>
      <c r="JN68">
        <v>0.54244049999999999</v>
      </c>
      <c r="JO68">
        <v>22.85792</v>
      </c>
      <c r="JP68" s="1">
        <v>7.5198249999999995E-4</v>
      </c>
      <c r="JQ68">
        <v>0.14371400000000001</v>
      </c>
      <c r="JR68">
        <v>0.54241430000000002</v>
      </c>
      <c r="JS68">
        <v>19.897410000000001</v>
      </c>
      <c r="JT68" s="1">
        <v>7.2503750000000005E-4</v>
      </c>
      <c r="JU68">
        <v>0.1389176</v>
      </c>
      <c r="JV68">
        <v>0.54241510000000004</v>
      </c>
      <c r="JW68">
        <v>19.151820000000001</v>
      </c>
      <c r="JX68" s="1">
        <v>6.9931720000000004E-4</v>
      </c>
      <c r="JY68">
        <v>0.13431090000000001</v>
      </c>
      <c r="JZ68">
        <v>0.5424156</v>
      </c>
      <c r="KA68">
        <v>19.156659999999999</v>
      </c>
      <c r="KB68" s="1">
        <v>6.7486070000000002E-4</v>
      </c>
      <c r="KC68">
        <v>0.12990209999999999</v>
      </c>
      <c r="KD68">
        <v>0.54241629999999996</v>
      </c>
      <c r="KE68">
        <v>18.772259999999999</v>
      </c>
      <c r="KF68" s="1">
        <v>6.5145269999999998E-4</v>
      </c>
      <c r="KG68">
        <v>0.1256641</v>
      </c>
      <c r="KH68">
        <v>0.54241629999999996</v>
      </c>
      <c r="KI68">
        <v>17.399920000000002</v>
      </c>
      <c r="KJ68" s="1">
        <v>6.2903009999999997E-4</v>
      </c>
      <c r="KK68">
        <v>0.12158480000000001</v>
      </c>
      <c r="KL68">
        <v>0.54242429999999997</v>
      </c>
      <c r="KM68">
        <v>17.539349999999999</v>
      </c>
      <c r="KN68" s="1">
        <v>6.0740369999999998E-4</v>
      </c>
      <c r="KO68">
        <v>0.1176297</v>
      </c>
      <c r="KP68">
        <v>0.5424196</v>
      </c>
      <c r="KQ68">
        <v>21.989100000000001</v>
      </c>
      <c r="KR68" s="1">
        <v>5.8667630000000005E-4</v>
      </c>
      <c r="KS68">
        <v>0.1138315</v>
      </c>
      <c r="KT68">
        <v>0.54244130000000002</v>
      </c>
      <c r="KU68">
        <v>29.7898</v>
      </c>
      <c r="KV68" s="1">
        <v>5.6686449999999999E-4</v>
      </c>
      <c r="KW68">
        <v>0.1101801</v>
      </c>
      <c r="KX68">
        <v>0.54241600000000001</v>
      </c>
      <c r="KY68">
        <v>35.677430000000001</v>
      </c>
      <c r="KZ68" s="1">
        <v>5.477336E-4</v>
      </c>
      <c r="LA68">
        <v>0.1066491</v>
      </c>
      <c r="LB68">
        <v>0.54242060000000003</v>
      </c>
      <c r="LC68">
        <v>36.755229999999997</v>
      </c>
      <c r="LD68" s="1">
        <v>5.2949690000000005E-4</v>
      </c>
      <c r="LE68">
        <v>0.1032578</v>
      </c>
      <c r="LF68">
        <v>0.54242179999999995</v>
      </c>
      <c r="LG68">
        <v>35.493400000000001</v>
      </c>
      <c r="LH68" s="1">
        <v>5.119139E-4</v>
      </c>
      <c r="LI68" s="1">
        <v>9.999123E-2</v>
      </c>
      <c r="LJ68">
        <v>0.5424213</v>
      </c>
      <c r="LK68">
        <v>34.637189999999997</v>
      </c>
      <c r="LL68">
        <v>4.9494879999999999E-4</v>
      </c>
      <c r="LM68" s="1">
        <v>9.6822519999999995E-2</v>
      </c>
      <c r="LN68">
        <v>0.54241189999999995</v>
      </c>
      <c r="LO68">
        <v>33.351320000000001</v>
      </c>
      <c r="LP68" s="1">
        <v>4.7861289999999999E-4</v>
      </c>
      <c r="LQ68" s="1">
        <v>9.3766710000000003E-2</v>
      </c>
      <c r="LR68">
        <v>0.54241649999999997</v>
      </c>
      <c r="LS68">
        <v>30.677530000000001</v>
      </c>
      <c r="LT68" s="1">
        <v>4.6289200000000001E-4</v>
      </c>
      <c r="LU68" s="1">
        <v>9.0809829999999994E-2</v>
      </c>
      <c r="LV68">
        <v>0.54241119999999998</v>
      </c>
      <c r="LW68">
        <v>27.063230000000001</v>
      </c>
      <c r="LX68" s="1">
        <v>4.4769340000000001E-4</v>
      </c>
      <c r="LY68" s="1">
        <v>8.7948949999999998E-2</v>
      </c>
      <c r="LZ68">
        <v>0.54242100000000004</v>
      </c>
      <c r="MA68">
        <v>23.638079999999999</v>
      </c>
      <c r="MB68" s="1">
        <v>4.3311640000000002E-4</v>
      </c>
      <c r="MC68" s="1">
        <v>8.5198689999999994E-2</v>
      </c>
      <c r="MD68">
        <v>0.54242179999999995</v>
      </c>
      <c r="ME68">
        <v>22.040320000000001</v>
      </c>
      <c r="MF68" s="1">
        <v>4.1914030000000002E-4</v>
      </c>
      <c r="MG68" s="1">
        <v>8.2558839999999994E-2</v>
      </c>
      <c r="MH68">
        <v>0.54241519999999999</v>
      </c>
      <c r="MI68">
        <v>21.665040000000001</v>
      </c>
      <c r="MJ68" s="1">
        <v>4.0582059999999997E-4</v>
      </c>
      <c r="MK68" s="1">
        <v>8.0042719999999998E-2</v>
      </c>
      <c r="ML68">
        <v>0.54241260000000002</v>
      </c>
      <c r="MM68">
        <v>21.331189999999999</v>
      </c>
      <c r="MN68" s="1">
        <v>3.9282420000000002E-4</v>
      </c>
      <c r="MO68" s="1">
        <v>7.7600749999999996E-2</v>
      </c>
      <c r="MP68">
        <v>0.54241539999999999</v>
      </c>
      <c r="MQ68">
        <v>20.78387</v>
      </c>
      <c r="MR68" s="1">
        <v>3.8005979999999998E-4</v>
      </c>
      <c r="MS68" s="1">
        <v>7.5193560000000007E-2</v>
      </c>
      <c r="MT68">
        <v>0.54242500000000005</v>
      </c>
      <c r="MU68">
        <v>19.937650000000001</v>
      </c>
      <c r="MV68" s="1">
        <v>3.6768400000000001E-4</v>
      </c>
      <c r="MW68" s="1">
        <v>7.2855729999999994E-2</v>
      </c>
      <c r="MX68">
        <v>0.5424255</v>
      </c>
      <c r="MY68">
        <v>19.887170000000001</v>
      </c>
      <c r="MZ68" s="1">
        <v>3.55936E-4</v>
      </c>
      <c r="NA68" s="1">
        <v>7.0625010000000002E-2</v>
      </c>
      <c r="NB68">
        <v>0.54242060000000003</v>
      </c>
      <c r="NC68">
        <v>20.289750000000002</v>
      </c>
      <c r="ND68" s="1">
        <v>3.4480090000000001E-4</v>
      </c>
      <c r="NE68" s="1">
        <v>6.8511080000000002E-2</v>
      </c>
      <c r="NF68">
        <v>0.54244049999999999</v>
      </c>
      <c r="NG68">
        <v>22.10061</v>
      </c>
      <c r="NH68" s="1">
        <v>3.3391239999999998E-4</v>
      </c>
      <c r="NI68" s="1">
        <v>6.6443539999999995E-2</v>
      </c>
      <c r="NJ68">
        <v>0.54242029999999997</v>
      </c>
      <c r="NK68">
        <v>25.540120000000002</v>
      </c>
      <c r="NL68" s="1">
        <v>3.232973E-4</v>
      </c>
      <c r="NM68" s="1">
        <v>6.4423040000000001E-2</v>
      </c>
      <c r="NN68">
        <v>0.5424272</v>
      </c>
      <c r="NO68">
        <v>28.099599999999999</v>
      </c>
      <c r="NP68" s="1">
        <v>3.1315109999999999E-4</v>
      </c>
      <c r="NQ68" s="1">
        <v>6.2482919999999997E-2</v>
      </c>
      <c r="NR68">
        <v>0.54242319999999999</v>
      </c>
      <c r="NS68">
        <v>27.69238</v>
      </c>
      <c r="NT68" s="1">
        <v>3.033105E-4</v>
      </c>
      <c r="NU68" s="1">
        <v>6.0601910000000002E-2</v>
      </c>
      <c r="NV68">
        <v>0.54243450000000004</v>
      </c>
      <c r="NW68">
        <v>26.456499999999998</v>
      </c>
      <c r="NX68" s="1">
        <v>2.9381470000000001E-4</v>
      </c>
      <c r="NY68" s="1">
        <v>5.8778879999999999E-2</v>
      </c>
      <c r="NZ68">
        <v>0.54242109999999999</v>
      </c>
      <c r="OA68">
        <v>25.40287</v>
      </c>
      <c r="OB68" s="1">
        <v>2.847929E-4</v>
      </c>
      <c r="OC68" s="1">
        <v>5.7036679999999999E-2</v>
      </c>
      <c r="OD68">
        <v>0.54242939999999995</v>
      </c>
      <c r="OE68">
        <v>25.41234</v>
      </c>
      <c r="OF68" s="1">
        <v>2.7595309999999999E-4</v>
      </c>
      <c r="OG68" s="1">
        <v>5.5324499999999999E-2</v>
      </c>
      <c r="OH68">
        <v>0.54243390000000002</v>
      </c>
      <c r="OI68">
        <v>24.25722</v>
      </c>
      <c r="OJ68" s="1">
        <v>2.6733790000000001E-4</v>
      </c>
      <c r="OK68" s="1">
        <v>5.3647449999999999E-2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0.59615240000000003</v>
      </c>
      <c r="G69">
        <v>17.182749999999999</v>
      </c>
      <c r="H69" s="1">
        <v>3.8426050000000001E-16</v>
      </c>
      <c r="I69" s="1">
        <v>1.7688999999999999E-13</v>
      </c>
      <c r="J69">
        <v>0.59249450000000004</v>
      </c>
      <c r="K69">
        <v>16.595559999999999</v>
      </c>
      <c r="L69" s="1">
        <v>2.8072539999999999E-5</v>
      </c>
      <c r="M69" s="1">
        <v>9.0598310000000008E-3</v>
      </c>
      <c r="N69">
        <v>0.58962499999999995</v>
      </c>
      <c r="O69">
        <v>15.439109999999999</v>
      </c>
      <c r="P69">
        <v>2.803785</v>
      </c>
      <c r="Q69">
        <v>968.30039999999997</v>
      </c>
      <c r="R69">
        <v>0.58779840000000005</v>
      </c>
      <c r="S69">
        <v>15.3161</v>
      </c>
      <c r="T69">
        <v>75.607240000000004</v>
      </c>
      <c r="U69">
        <v>30870.93</v>
      </c>
      <c r="V69">
        <v>0.58678900000000001</v>
      </c>
      <c r="W69">
        <v>16.024429999999999</v>
      </c>
      <c r="X69">
        <v>145.31710000000001</v>
      </c>
      <c r="Y69">
        <v>66735.58</v>
      </c>
      <c r="Z69">
        <v>0.5863564</v>
      </c>
      <c r="AA69">
        <v>16.67924</v>
      </c>
      <c r="AB69">
        <v>68.440950000000001</v>
      </c>
      <c r="AC69">
        <v>34250.42</v>
      </c>
      <c r="AD69">
        <v>0.58623309999999995</v>
      </c>
      <c r="AE69">
        <v>16.524460000000001</v>
      </c>
      <c r="AF69">
        <v>13.909470000000001</v>
      </c>
      <c r="AG69">
        <v>7401.1049999999996</v>
      </c>
      <c r="AH69">
        <v>0.58621489999999998</v>
      </c>
      <c r="AI69">
        <v>15.907629999999999</v>
      </c>
      <c r="AJ69">
        <v>1.7043999999999999</v>
      </c>
      <c r="AK69">
        <v>943.42880000000002</v>
      </c>
      <c r="AL69">
        <v>0.5862446</v>
      </c>
      <c r="AM69">
        <v>15.530950000000001</v>
      </c>
      <c r="AN69">
        <v>0.1751491</v>
      </c>
      <c r="AO69">
        <v>96.762150000000005</v>
      </c>
      <c r="AP69">
        <v>0.58601340000000002</v>
      </c>
      <c r="AQ69">
        <v>16.481539999999999</v>
      </c>
      <c r="AR69" s="1">
        <v>3.5694469999999999E-2</v>
      </c>
      <c r="AS69">
        <v>17.656279999999999</v>
      </c>
      <c r="AT69">
        <v>0.5850514</v>
      </c>
      <c r="AU69">
        <v>18.261119999999998</v>
      </c>
      <c r="AV69" s="1">
        <v>2.2581170000000001E-2</v>
      </c>
      <c r="AW69">
        <v>10.41793</v>
      </c>
      <c r="AX69">
        <v>0.58308959999999999</v>
      </c>
      <c r="AY69">
        <v>20.6463</v>
      </c>
      <c r="AZ69" s="1">
        <v>1.989314E-2</v>
      </c>
      <c r="BA69">
        <v>9.0673440000000003</v>
      </c>
      <c r="BB69">
        <v>0.5802406</v>
      </c>
      <c r="BC69">
        <v>22.93881</v>
      </c>
      <c r="BD69">
        <v>2.12461E-2</v>
      </c>
      <c r="BE69">
        <v>9.5389689999999998</v>
      </c>
      <c r="BF69">
        <v>0.57694579999999995</v>
      </c>
      <c r="BG69">
        <v>23.919429999999998</v>
      </c>
      <c r="BH69" s="1">
        <v>2.7308760000000001E-2</v>
      </c>
      <c r="BI69">
        <v>12.211600000000001</v>
      </c>
      <c r="BJ69">
        <v>0.57364610000000005</v>
      </c>
      <c r="BK69">
        <v>23.784780000000001</v>
      </c>
      <c r="BL69" s="1">
        <v>3.319925E-2</v>
      </c>
      <c r="BM69">
        <v>15.00925</v>
      </c>
      <c r="BN69">
        <v>0.57041549999999996</v>
      </c>
      <c r="BO69">
        <v>23.103729999999999</v>
      </c>
      <c r="BP69">
        <v>3.5412359999999997E-2</v>
      </c>
      <c r="BQ69">
        <v>16.19444</v>
      </c>
      <c r="BR69">
        <v>0.56708369999999997</v>
      </c>
      <c r="BS69">
        <v>21.833850000000002</v>
      </c>
      <c r="BT69" s="1">
        <v>3.4422250000000001E-2</v>
      </c>
      <c r="BU69">
        <v>15.87548</v>
      </c>
      <c r="BV69">
        <v>0.56386970000000003</v>
      </c>
      <c r="BW69">
        <v>20.746169999999999</v>
      </c>
      <c r="BX69" s="1">
        <v>3.1795780000000003E-2</v>
      </c>
      <c r="BY69">
        <v>14.75386</v>
      </c>
      <c r="BZ69">
        <v>0.56116370000000004</v>
      </c>
      <c r="CA69">
        <v>19.462679999999999</v>
      </c>
      <c r="CB69" s="1">
        <v>2.860994E-2</v>
      </c>
      <c r="CC69">
        <v>13.326650000000001</v>
      </c>
      <c r="CD69">
        <v>0.55933759999999999</v>
      </c>
      <c r="CE69">
        <v>18.41441</v>
      </c>
      <c r="CF69" s="1">
        <v>2.5525220000000001E-2</v>
      </c>
      <c r="CG69">
        <v>11.90991</v>
      </c>
      <c r="CH69">
        <v>0.55847170000000002</v>
      </c>
      <c r="CI69">
        <v>17.818829999999998</v>
      </c>
      <c r="CJ69" s="1">
        <v>2.2242109999999999E-2</v>
      </c>
      <c r="CK69">
        <v>10.41212</v>
      </c>
      <c r="CL69">
        <v>0.55816889999999997</v>
      </c>
      <c r="CM69">
        <v>17.49652</v>
      </c>
      <c r="CN69" s="1">
        <v>1.7958700000000001E-2</v>
      </c>
      <c r="CO69">
        <v>8.4608059999999998</v>
      </c>
      <c r="CP69">
        <v>0.5581526</v>
      </c>
      <c r="CQ69">
        <v>17.233339999999998</v>
      </c>
      <c r="CR69" s="1">
        <v>1.322545E-2</v>
      </c>
      <c r="CS69">
        <v>6.2636760000000002</v>
      </c>
      <c r="CT69">
        <v>0.55825630000000004</v>
      </c>
      <c r="CU69">
        <v>16.878399999999999</v>
      </c>
      <c r="CV69" s="1">
        <v>9.3956850000000008E-3</v>
      </c>
      <c r="CW69">
        <v>4.4465630000000003</v>
      </c>
      <c r="CX69">
        <v>0.5583844</v>
      </c>
      <c r="CY69">
        <v>16.42323</v>
      </c>
      <c r="CZ69" s="1">
        <v>6.9349320000000004E-3</v>
      </c>
      <c r="DA69">
        <v>3.2624529999999998</v>
      </c>
      <c r="DB69">
        <v>0.55846969999999996</v>
      </c>
      <c r="DC69">
        <v>16.76389</v>
      </c>
      <c r="DD69" s="1">
        <v>5.5192890000000001E-3</v>
      </c>
      <c r="DE69">
        <v>2.577426</v>
      </c>
      <c r="DF69">
        <v>0.55853719999999996</v>
      </c>
      <c r="DG69">
        <v>18.56907</v>
      </c>
      <c r="DH69" s="1">
        <v>4.7099799999999999E-3</v>
      </c>
      <c r="DI69">
        <v>2.1861969999999999</v>
      </c>
      <c r="DJ69">
        <v>0.55861039999999995</v>
      </c>
      <c r="DK69">
        <v>22.71237</v>
      </c>
      <c r="DL69" s="1">
        <v>4.2153349999999997E-3</v>
      </c>
      <c r="DM69">
        <v>1.947913</v>
      </c>
      <c r="DN69">
        <v>0.55862060000000002</v>
      </c>
      <c r="DO69">
        <v>28.332080000000001</v>
      </c>
      <c r="DP69" s="1">
        <v>3.8801360000000002E-3</v>
      </c>
      <c r="DQ69">
        <v>1.7871710000000001</v>
      </c>
      <c r="DR69">
        <v>0.55864970000000003</v>
      </c>
      <c r="DS69">
        <v>31.01248</v>
      </c>
      <c r="DT69" s="1">
        <v>3.6268479999999998E-3</v>
      </c>
      <c r="DU69">
        <v>1.6660489999999999</v>
      </c>
      <c r="DV69">
        <v>0.55865399999999998</v>
      </c>
      <c r="DW69">
        <v>30.676950000000001</v>
      </c>
      <c r="DX69" s="1">
        <v>3.4202099999999999E-3</v>
      </c>
      <c r="DY69">
        <v>1.56735</v>
      </c>
      <c r="DZ69">
        <v>0.55866159999999998</v>
      </c>
      <c r="EA69">
        <v>29.58991</v>
      </c>
      <c r="EB69" s="1">
        <v>3.2414309999999999E-3</v>
      </c>
      <c r="EC69">
        <v>1.4817370000000001</v>
      </c>
      <c r="ED69">
        <v>0.55867509999999998</v>
      </c>
      <c r="EE69">
        <v>28.694430000000001</v>
      </c>
      <c r="EF69" s="1">
        <v>3.0810410000000001E-3</v>
      </c>
      <c r="EG69">
        <v>1.404876</v>
      </c>
      <c r="EH69">
        <v>0.55866859999999996</v>
      </c>
      <c r="EI69">
        <v>27.644410000000001</v>
      </c>
      <c r="EJ69" s="1">
        <v>2.9344940000000002E-3</v>
      </c>
      <c r="EK69">
        <v>1.3346899999999999</v>
      </c>
      <c r="EL69">
        <v>0.55866090000000002</v>
      </c>
      <c r="EM69">
        <v>26.123139999999999</v>
      </c>
      <c r="EN69" s="1">
        <v>2.799682E-3</v>
      </c>
      <c r="EO69">
        <v>1.2700750000000001</v>
      </c>
      <c r="EP69">
        <v>0.55866159999999998</v>
      </c>
      <c r="EQ69">
        <v>26.512630000000001</v>
      </c>
      <c r="ER69" s="1">
        <v>2.6729829999999999E-3</v>
      </c>
      <c r="ES69">
        <v>1.209919</v>
      </c>
      <c r="ET69">
        <v>0.55866590000000005</v>
      </c>
      <c r="EU69">
        <v>28.7165</v>
      </c>
      <c r="EV69">
        <v>2.5527509999999998E-3</v>
      </c>
      <c r="EW69">
        <v>1.1533230000000001</v>
      </c>
      <c r="EX69">
        <v>0.55866629999999995</v>
      </c>
      <c r="EY69">
        <v>29.383769999999998</v>
      </c>
      <c r="EZ69" s="1">
        <v>2.4390459999999998E-3</v>
      </c>
      <c r="FA69">
        <v>1.099872</v>
      </c>
      <c r="FB69">
        <v>0.55865889999999996</v>
      </c>
      <c r="FC69">
        <v>28.414660000000001</v>
      </c>
      <c r="FD69" s="1">
        <v>2.332308E-3</v>
      </c>
      <c r="FE69">
        <v>1.0499579999999999</v>
      </c>
      <c r="FF69">
        <v>0.55868320000000005</v>
      </c>
      <c r="FG69">
        <v>27.417200000000001</v>
      </c>
      <c r="FH69" s="1">
        <v>2.231467E-3</v>
      </c>
      <c r="FI69">
        <v>1.0031129999999999</v>
      </c>
      <c r="FJ69">
        <v>0.55865500000000001</v>
      </c>
      <c r="FK69">
        <v>27.183610000000002</v>
      </c>
      <c r="FL69" s="1">
        <v>2.1362629999999998E-3</v>
      </c>
      <c r="FM69">
        <v>0.95906219999999998</v>
      </c>
      <c r="FN69">
        <v>0.55866210000000005</v>
      </c>
      <c r="FO69">
        <v>27.332319999999999</v>
      </c>
      <c r="FP69" s="1">
        <v>2.0451750000000002E-3</v>
      </c>
      <c r="FQ69">
        <v>0.91724550000000005</v>
      </c>
      <c r="FR69">
        <v>0.55865169999999997</v>
      </c>
      <c r="FS69">
        <v>26.269089999999998</v>
      </c>
      <c r="FT69" s="1">
        <v>1.9582610000000002E-3</v>
      </c>
      <c r="FU69">
        <v>0.87763179999999996</v>
      </c>
      <c r="FV69">
        <v>0.55867820000000001</v>
      </c>
      <c r="FW69">
        <v>24.763269999999999</v>
      </c>
      <c r="FX69" s="1">
        <v>1.876792E-3</v>
      </c>
      <c r="FY69">
        <v>0.84051889999999996</v>
      </c>
      <c r="FZ69">
        <v>0.55866340000000003</v>
      </c>
      <c r="GA69">
        <v>23.21827</v>
      </c>
      <c r="GB69" s="1">
        <v>1.7988139999999999E-3</v>
      </c>
      <c r="GC69">
        <v>0.80519059999999998</v>
      </c>
      <c r="GD69">
        <v>0.558666</v>
      </c>
      <c r="GE69">
        <v>22.43995</v>
      </c>
      <c r="GF69" s="1">
        <v>1.72482E-3</v>
      </c>
      <c r="GG69">
        <v>0.77177229999999997</v>
      </c>
      <c r="GH69">
        <v>0.55864979999999997</v>
      </c>
      <c r="GI69">
        <v>21.826270000000001</v>
      </c>
      <c r="GJ69" s="1">
        <v>1.6544750000000001E-3</v>
      </c>
      <c r="GK69">
        <v>0.74014420000000003</v>
      </c>
      <c r="GL69">
        <v>0.558666</v>
      </c>
      <c r="GM69">
        <v>21.334720000000001</v>
      </c>
      <c r="GN69" s="1">
        <v>1.5880359999999999E-3</v>
      </c>
      <c r="GO69">
        <v>0.71021849999999997</v>
      </c>
      <c r="GP69">
        <v>0.55867820000000001</v>
      </c>
      <c r="GQ69">
        <v>20.47702</v>
      </c>
      <c r="GR69" s="1">
        <v>1.525729E-3</v>
      </c>
      <c r="GS69">
        <v>0.68218619999999996</v>
      </c>
      <c r="GT69">
        <v>0.55867900000000004</v>
      </c>
      <c r="GU69">
        <v>20.83183</v>
      </c>
      <c r="GV69" s="1">
        <v>1.4661889999999999E-3</v>
      </c>
      <c r="GW69">
        <v>0.65547500000000003</v>
      </c>
      <c r="GX69">
        <v>0.55866459999999996</v>
      </c>
      <c r="GY69">
        <v>22.016390000000001</v>
      </c>
      <c r="GZ69" s="1">
        <v>1.409488E-3</v>
      </c>
      <c r="HA69">
        <v>0.63010469999999996</v>
      </c>
      <c r="HB69">
        <v>0.55866720000000003</v>
      </c>
      <c r="HC69">
        <v>24.483509999999999</v>
      </c>
      <c r="HD69" s="1">
        <v>1.3552029999999999E-3</v>
      </c>
      <c r="HE69">
        <v>0.60578449999999995</v>
      </c>
      <c r="HF69">
        <v>0.55866130000000003</v>
      </c>
      <c r="HG69">
        <v>26.77477</v>
      </c>
      <c r="HH69" s="1">
        <v>1.303036E-3</v>
      </c>
      <c r="HI69">
        <v>0.58242269999999996</v>
      </c>
      <c r="HJ69">
        <v>0.55866179999999999</v>
      </c>
      <c r="HK69">
        <v>27.309149999999999</v>
      </c>
      <c r="HL69" s="1">
        <v>1.2542149999999999E-3</v>
      </c>
      <c r="HM69">
        <v>0.56056240000000002</v>
      </c>
      <c r="HN69">
        <v>0.55866039999999995</v>
      </c>
      <c r="HO69">
        <v>26.92867</v>
      </c>
      <c r="HP69" s="1">
        <v>1.207554E-3</v>
      </c>
      <c r="HQ69">
        <v>0.53968689999999997</v>
      </c>
      <c r="HR69">
        <v>0.55866210000000005</v>
      </c>
      <c r="HS69">
        <v>26.209879999999998</v>
      </c>
      <c r="HT69" s="1">
        <v>1.1627180000000001E-3</v>
      </c>
      <c r="HU69">
        <v>0.51963939999999997</v>
      </c>
      <c r="HV69">
        <v>0.55865969999999998</v>
      </c>
      <c r="HW69">
        <v>25.255579999999998</v>
      </c>
      <c r="HX69" s="1">
        <v>1.1196610000000001E-3</v>
      </c>
      <c r="HY69">
        <v>0.50040499999999999</v>
      </c>
      <c r="HZ69">
        <v>0.55866629999999995</v>
      </c>
      <c r="IA69">
        <v>25.384820000000001</v>
      </c>
      <c r="IB69" s="1">
        <v>1.0784200000000001E-3</v>
      </c>
      <c r="IC69">
        <v>0.48196470000000002</v>
      </c>
      <c r="ID69">
        <v>0.55865989999999999</v>
      </c>
      <c r="IE69">
        <v>27.856860000000001</v>
      </c>
      <c r="IF69" s="1">
        <v>1.039494E-3</v>
      </c>
      <c r="IG69">
        <v>0.46452500000000002</v>
      </c>
      <c r="IH69">
        <v>0.5586622</v>
      </c>
      <c r="II69">
        <v>32.320320000000002</v>
      </c>
      <c r="IJ69" s="1">
        <v>1.002679E-3</v>
      </c>
      <c r="IK69">
        <v>0.44806230000000002</v>
      </c>
      <c r="IL69">
        <v>0.5586681</v>
      </c>
      <c r="IM69">
        <v>35.600430000000003</v>
      </c>
      <c r="IN69" s="1">
        <v>9.6721739999999995E-4</v>
      </c>
      <c r="IO69">
        <v>0.43220419999999998</v>
      </c>
      <c r="IP69">
        <v>0.55865580000000004</v>
      </c>
      <c r="IQ69">
        <v>35.962049999999998</v>
      </c>
      <c r="IR69" s="1">
        <v>9.3228419999999998E-4</v>
      </c>
      <c r="IS69">
        <v>0.41663480000000003</v>
      </c>
      <c r="IT69">
        <v>0.5586662</v>
      </c>
      <c r="IU69">
        <v>35.01737</v>
      </c>
      <c r="IV69" s="1">
        <v>8.9931500000000003E-4</v>
      </c>
      <c r="IW69">
        <v>0.40183439999999998</v>
      </c>
      <c r="IX69">
        <v>0.55866720000000003</v>
      </c>
      <c r="IY69">
        <v>34.196829999999999</v>
      </c>
      <c r="IZ69" s="1">
        <v>8.6818870000000001E-4</v>
      </c>
      <c r="JA69">
        <v>0.38791550000000002</v>
      </c>
      <c r="JB69">
        <v>0.55867420000000001</v>
      </c>
      <c r="JC69">
        <v>32.733620000000002</v>
      </c>
      <c r="JD69" s="1">
        <v>8.3827830000000002E-4</v>
      </c>
      <c r="JE69">
        <v>0.37457580000000001</v>
      </c>
      <c r="JF69">
        <v>0.55865560000000003</v>
      </c>
      <c r="JG69">
        <v>30.715959999999999</v>
      </c>
      <c r="JH69" s="1">
        <v>8.0973060000000003E-4</v>
      </c>
      <c r="JI69">
        <v>0.36178900000000003</v>
      </c>
      <c r="JJ69">
        <v>0.55866000000000005</v>
      </c>
      <c r="JK69">
        <v>27.351089999999999</v>
      </c>
      <c r="JL69" s="1">
        <v>7.8194769999999998E-4</v>
      </c>
      <c r="JM69">
        <v>0.34958080000000002</v>
      </c>
      <c r="JN69">
        <v>0.55866610000000005</v>
      </c>
      <c r="JO69">
        <v>23.337730000000001</v>
      </c>
      <c r="JP69" s="1">
        <v>7.5370289999999996E-4</v>
      </c>
      <c r="JQ69">
        <v>0.33781169999999999</v>
      </c>
      <c r="JR69">
        <v>0.55865710000000002</v>
      </c>
      <c r="JS69">
        <v>20.158909999999999</v>
      </c>
      <c r="JT69" s="1">
        <v>7.2668190000000005E-4</v>
      </c>
      <c r="JU69">
        <v>0.32652150000000002</v>
      </c>
      <c r="JV69">
        <v>0.55865960000000003</v>
      </c>
      <c r="JW69">
        <v>19.19144</v>
      </c>
      <c r="JX69" s="1">
        <v>7.0089350000000002E-4</v>
      </c>
      <c r="JY69">
        <v>0.31568649999999998</v>
      </c>
      <c r="JZ69">
        <v>0.55866000000000005</v>
      </c>
      <c r="KA69">
        <v>19.143260000000001</v>
      </c>
      <c r="KB69" s="1">
        <v>6.7636919999999998E-4</v>
      </c>
      <c r="KC69">
        <v>0.30531439999999999</v>
      </c>
      <c r="KD69">
        <v>0.55866099999999996</v>
      </c>
      <c r="KE69">
        <v>18.838100000000001</v>
      </c>
      <c r="KF69" s="1">
        <v>6.528978E-4</v>
      </c>
      <c r="KG69">
        <v>0.29535</v>
      </c>
      <c r="KH69">
        <v>0.55866090000000002</v>
      </c>
      <c r="KI69">
        <v>17.580719999999999</v>
      </c>
      <c r="KJ69" s="1">
        <v>6.3042269999999997E-4</v>
      </c>
      <c r="KK69">
        <v>0.28575460000000003</v>
      </c>
      <c r="KL69">
        <v>0.55866179999999999</v>
      </c>
      <c r="KM69">
        <v>17.732399999999998</v>
      </c>
      <c r="KN69" s="1">
        <v>6.087477E-4</v>
      </c>
      <c r="KO69">
        <v>0.27646739999999997</v>
      </c>
      <c r="KP69">
        <v>0.55865600000000004</v>
      </c>
      <c r="KQ69">
        <v>22.07696</v>
      </c>
      <c r="KR69" s="1">
        <v>5.879584E-4</v>
      </c>
      <c r="KS69">
        <v>0.2675247</v>
      </c>
      <c r="KT69">
        <v>0.55866720000000003</v>
      </c>
      <c r="KU69">
        <v>29.769459999999999</v>
      </c>
      <c r="KV69" s="1">
        <v>5.6810040000000001E-4</v>
      </c>
      <c r="KW69">
        <v>0.25894539999999999</v>
      </c>
      <c r="KX69">
        <v>0.5586605</v>
      </c>
      <c r="KY69">
        <v>35.63203</v>
      </c>
      <c r="KZ69" s="1">
        <v>5.4892829999999995E-4</v>
      </c>
      <c r="LA69">
        <v>0.25063990000000003</v>
      </c>
      <c r="LB69">
        <v>0.55867869999999997</v>
      </c>
      <c r="LC69">
        <v>36.782739999999997</v>
      </c>
      <c r="LD69" s="1">
        <v>5.3063929999999995E-4</v>
      </c>
      <c r="LE69">
        <v>0.24266560000000001</v>
      </c>
      <c r="LF69">
        <v>0.55866179999999999</v>
      </c>
      <c r="LG69">
        <v>35.550890000000003</v>
      </c>
      <c r="LH69" s="1">
        <v>5.1301570000000004E-4</v>
      </c>
      <c r="LI69">
        <v>0.23498279999999999</v>
      </c>
      <c r="LJ69">
        <v>0.55866159999999998</v>
      </c>
      <c r="LK69">
        <v>34.650379999999998</v>
      </c>
      <c r="LL69" s="1">
        <v>4.9601310000000004E-4</v>
      </c>
      <c r="LM69">
        <v>0.22753689999999999</v>
      </c>
      <c r="LN69">
        <v>0.55865500000000001</v>
      </c>
      <c r="LO69">
        <v>33.508850000000002</v>
      </c>
      <c r="LP69" s="1">
        <v>4.796375E-4</v>
      </c>
      <c r="LQ69">
        <v>0.22034999999999999</v>
      </c>
      <c r="LR69">
        <v>0.55867869999999997</v>
      </c>
      <c r="LS69">
        <v>31.16949</v>
      </c>
      <c r="LT69" s="1">
        <v>4.6388929999999998E-4</v>
      </c>
      <c r="LU69">
        <v>0.21340899999999999</v>
      </c>
      <c r="LV69">
        <v>0.5586721</v>
      </c>
      <c r="LW69">
        <v>27.717860000000002</v>
      </c>
      <c r="LX69" s="1">
        <v>4.4865170000000002E-4</v>
      </c>
      <c r="LY69">
        <v>0.20667779999999999</v>
      </c>
      <c r="LZ69">
        <v>0.55866110000000002</v>
      </c>
      <c r="MA69">
        <v>24.150670000000002</v>
      </c>
      <c r="MB69" s="1">
        <v>4.34036E-4</v>
      </c>
      <c r="MC69">
        <v>0.20021079999999999</v>
      </c>
      <c r="MD69">
        <v>0.55866190000000004</v>
      </c>
      <c r="ME69">
        <v>22.31392</v>
      </c>
      <c r="MF69" s="1">
        <v>4.200176E-4</v>
      </c>
      <c r="MG69">
        <v>0.19400139999999999</v>
      </c>
      <c r="MH69">
        <v>0.5586776</v>
      </c>
      <c r="MI69">
        <v>21.73302</v>
      </c>
      <c r="MJ69" s="1">
        <v>4.0665580000000002E-4</v>
      </c>
      <c r="MK69">
        <v>0.1880742</v>
      </c>
      <c r="ML69">
        <v>0.55865560000000003</v>
      </c>
      <c r="MM69">
        <v>21.324149999999999</v>
      </c>
      <c r="MN69" s="1">
        <v>3.9364659999999998E-4</v>
      </c>
      <c r="MO69">
        <v>0.18234600000000001</v>
      </c>
      <c r="MP69">
        <v>0.55865989999999999</v>
      </c>
      <c r="MQ69">
        <v>20.834759999999999</v>
      </c>
      <c r="MR69" s="1">
        <v>3.8086720000000003E-4</v>
      </c>
      <c r="MS69">
        <v>0.17669850000000001</v>
      </c>
      <c r="MT69">
        <v>0.55866059999999995</v>
      </c>
      <c r="MU69">
        <v>20.050920000000001</v>
      </c>
      <c r="MV69" s="1">
        <v>3.6845960000000001E-4</v>
      </c>
      <c r="MW69">
        <v>0.1712033</v>
      </c>
      <c r="MX69">
        <v>0.55866309999999997</v>
      </c>
      <c r="MY69">
        <v>20.08053</v>
      </c>
      <c r="MZ69" s="1">
        <v>3.566636E-4</v>
      </c>
      <c r="NA69">
        <v>0.1659447</v>
      </c>
      <c r="NB69">
        <v>0.55867869999999997</v>
      </c>
      <c r="NC69">
        <v>20.482279999999999</v>
      </c>
      <c r="ND69" s="1">
        <v>3.4549949999999999E-4</v>
      </c>
      <c r="NE69">
        <v>0.1609738</v>
      </c>
      <c r="NF69">
        <v>0.55866610000000005</v>
      </c>
      <c r="NG69">
        <v>22.26904</v>
      </c>
      <c r="NH69" s="1">
        <v>3.3460329999999999E-4</v>
      </c>
      <c r="NI69">
        <v>0.15612529999999999</v>
      </c>
      <c r="NJ69">
        <v>0.5586641</v>
      </c>
      <c r="NK69">
        <v>25.606390000000001</v>
      </c>
      <c r="NL69" s="1">
        <v>3.2396269999999998E-4</v>
      </c>
      <c r="NM69">
        <v>0.15137600000000001</v>
      </c>
      <c r="NN69">
        <v>0.55866800000000005</v>
      </c>
      <c r="NO69">
        <v>28.076899999999998</v>
      </c>
      <c r="NP69" s="1">
        <v>3.1379059999999998E-4</v>
      </c>
      <c r="NQ69">
        <v>0.14681350000000001</v>
      </c>
      <c r="NR69">
        <v>0.55866269999999996</v>
      </c>
      <c r="NS69">
        <v>27.715620000000001</v>
      </c>
      <c r="NT69" s="1">
        <v>3.0393310000000003E-4</v>
      </c>
      <c r="NU69">
        <v>0.14239360000000001</v>
      </c>
      <c r="NV69">
        <v>0.55866150000000003</v>
      </c>
      <c r="NW69">
        <v>26.54504</v>
      </c>
      <c r="NX69" s="1">
        <v>2.9441269999999999E-4</v>
      </c>
      <c r="NY69">
        <v>0.1381078</v>
      </c>
      <c r="NZ69">
        <v>0.5586795</v>
      </c>
      <c r="OA69">
        <v>25.484249999999999</v>
      </c>
      <c r="OB69" s="1">
        <v>2.853655E-4</v>
      </c>
      <c r="OC69">
        <v>0.13400699999999999</v>
      </c>
      <c r="OD69">
        <v>0.55865509999999996</v>
      </c>
      <c r="OE69">
        <v>25.614509999999999</v>
      </c>
      <c r="OF69" s="1">
        <v>2.7652269999999999E-4</v>
      </c>
      <c r="OG69">
        <v>0.129997</v>
      </c>
      <c r="OH69">
        <v>0.55866099999999996</v>
      </c>
      <c r="OI69">
        <v>24.571100000000001</v>
      </c>
      <c r="OJ69" s="1">
        <v>2.6788609999999998E-4</v>
      </c>
      <c r="OK69">
        <v>0.12605420000000001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0.53402649999999996</v>
      </c>
      <c r="G70">
        <v>17.30491</v>
      </c>
      <c r="H70" s="1">
        <v>6.0182959999999996E-17</v>
      </c>
      <c r="I70" s="1">
        <v>2.3675589999999999E-14</v>
      </c>
      <c r="J70">
        <v>0.53112720000000002</v>
      </c>
      <c r="K70">
        <v>16.760349999999999</v>
      </c>
      <c r="L70" s="1">
        <v>4.8608089999999997E-6</v>
      </c>
      <c r="M70" s="1">
        <v>1.6958170000000001E-3</v>
      </c>
      <c r="N70">
        <v>0.52888840000000004</v>
      </c>
      <c r="O70">
        <v>15.613200000000001</v>
      </c>
      <c r="P70">
        <v>1.5262020000000001</v>
      </c>
      <c r="Q70">
        <v>486.99680000000001</v>
      </c>
      <c r="R70">
        <v>0.5272907</v>
      </c>
      <c r="S70">
        <v>15.470879999999999</v>
      </c>
      <c r="T70">
        <v>59.934930000000001</v>
      </c>
      <c r="U70">
        <v>21612.87</v>
      </c>
      <c r="V70">
        <v>0.52633969999999997</v>
      </c>
      <c r="W70">
        <v>16.045649999999998</v>
      </c>
      <c r="X70">
        <v>145.47139999999999</v>
      </c>
      <c r="Y70">
        <v>56765.09</v>
      </c>
      <c r="Z70">
        <v>0.52591399999999999</v>
      </c>
      <c r="AA70">
        <v>16.653189999999999</v>
      </c>
      <c r="AB70">
        <v>80.334059999999994</v>
      </c>
      <c r="AC70">
        <v>33069.629999999997</v>
      </c>
      <c r="AD70">
        <v>0.52576869999999998</v>
      </c>
      <c r="AE70">
        <v>16.53632</v>
      </c>
      <c r="AF70">
        <v>18.27327</v>
      </c>
      <c r="AG70">
        <v>7791.1149999999998</v>
      </c>
      <c r="AH70">
        <v>0.52575970000000005</v>
      </c>
      <c r="AI70">
        <v>15.95365</v>
      </c>
      <c r="AJ70">
        <v>2.4097140000000001</v>
      </c>
      <c r="AK70">
        <v>1049.5650000000001</v>
      </c>
      <c r="AL70">
        <v>0.52577980000000002</v>
      </c>
      <c r="AM70">
        <v>15.58315</v>
      </c>
      <c r="AN70">
        <v>0.24826590000000001</v>
      </c>
      <c r="AO70">
        <v>108.30540000000001</v>
      </c>
      <c r="AP70">
        <v>0.52561089999999999</v>
      </c>
      <c r="AQ70">
        <v>16.579039999999999</v>
      </c>
      <c r="AR70" s="1">
        <v>4.1962729999999997E-2</v>
      </c>
      <c r="AS70">
        <v>17.294170000000001</v>
      </c>
      <c r="AT70">
        <v>0.52485130000000002</v>
      </c>
      <c r="AU70">
        <v>18.37265</v>
      </c>
      <c r="AV70" s="1">
        <v>2.3363829999999999E-2</v>
      </c>
      <c r="AW70">
        <v>9.1739320000000006</v>
      </c>
      <c r="AX70">
        <v>0.52324680000000001</v>
      </c>
      <c r="AY70">
        <v>20.728619999999999</v>
      </c>
      <c r="AZ70" s="1">
        <v>2.0091100000000001E-2</v>
      </c>
      <c r="BA70">
        <v>7.8227710000000004</v>
      </c>
      <c r="BB70">
        <v>0.5209028</v>
      </c>
      <c r="BC70">
        <v>22.946629999999999</v>
      </c>
      <c r="BD70" s="1">
        <v>2.078292E-2</v>
      </c>
      <c r="BE70">
        <v>8.0236260000000001</v>
      </c>
      <c r="BF70">
        <v>0.51821439999999996</v>
      </c>
      <c r="BG70">
        <v>23.885560000000002</v>
      </c>
      <c r="BH70" s="1">
        <v>2.636697E-2</v>
      </c>
      <c r="BI70">
        <v>10.151350000000001</v>
      </c>
      <c r="BJ70">
        <v>0.51563780000000004</v>
      </c>
      <c r="BK70">
        <v>23.784790000000001</v>
      </c>
      <c r="BL70" s="1">
        <v>3.2549889999999998E-2</v>
      </c>
      <c r="BM70">
        <v>12.630879999999999</v>
      </c>
      <c r="BN70">
        <v>0.51312740000000001</v>
      </c>
      <c r="BO70">
        <v>23.165009999999999</v>
      </c>
      <c r="BP70" s="1">
        <v>3.5294470000000001E-2</v>
      </c>
      <c r="BQ70">
        <v>13.818099999999999</v>
      </c>
      <c r="BR70">
        <v>0.51055170000000005</v>
      </c>
      <c r="BS70">
        <v>21.991589999999999</v>
      </c>
      <c r="BT70" s="1">
        <v>3.4659379999999997E-2</v>
      </c>
      <c r="BU70">
        <v>13.66743</v>
      </c>
      <c r="BV70">
        <v>0.50806499999999999</v>
      </c>
      <c r="BW70">
        <v>21.01989</v>
      </c>
      <c r="BX70" s="1">
        <v>3.2196089999999997E-2</v>
      </c>
      <c r="BY70">
        <v>12.7689</v>
      </c>
      <c r="BZ70">
        <v>0.50597389999999998</v>
      </c>
      <c r="CA70">
        <v>19.758559999999999</v>
      </c>
      <c r="CB70" s="1">
        <v>2.904905E-2</v>
      </c>
      <c r="CC70">
        <v>11.56826</v>
      </c>
      <c r="CD70">
        <v>0.50458239999999999</v>
      </c>
      <c r="CE70">
        <v>18.65193</v>
      </c>
      <c r="CF70" s="1">
        <v>2.5947060000000001E-2</v>
      </c>
      <c r="CG70">
        <v>10.355230000000001</v>
      </c>
      <c r="CH70">
        <v>0.50373440000000003</v>
      </c>
      <c r="CI70">
        <v>17.942409999999999</v>
      </c>
      <c r="CJ70" s="1">
        <v>2.2742979999999999E-2</v>
      </c>
      <c r="CK70">
        <v>9.0993999999999993</v>
      </c>
      <c r="CL70">
        <v>0.50335280000000004</v>
      </c>
      <c r="CM70">
        <v>17.51484</v>
      </c>
      <c r="CN70">
        <v>1.8610439999999999E-2</v>
      </c>
      <c r="CO70">
        <v>7.4762760000000004</v>
      </c>
      <c r="CP70">
        <v>0.5032797</v>
      </c>
      <c r="CQ70">
        <v>17.251560000000001</v>
      </c>
      <c r="CR70" s="1">
        <v>1.3866649999999999E-2</v>
      </c>
      <c r="CS70">
        <v>5.5899520000000003</v>
      </c>
      <c r="CT70">
        <v>0.5033514</v>
      </c>
      <c r="CU70">
        <v>16.899159999999998</v>
      </c>
      <c r="CV70" s="1">
        <v>9.8620140000000005E-3</v>
      </c>
      <c r="CW70">
        <v>3.9743469999999999</v>
      </c>
      <c r="CX70">
        <v>0.50340339999999995</v>
      </c>
      <c r="CY70">
        <v>16.51746</v>
      </c>
      <c r="CZ70" s="1">
        <v>7.2169909999999999E-3</v>
      </c>
      <c r="DA70">
        <v>2.8972829999999998</v>
      </c>
      <c r="DB70">
        <v>0.50348340000000003</v>
      </c>
      <c r="DC70">
        <v>16.896909999999998</v>
      </c>
      <c r="DD70" s="1">
        <v>5.6791059999999997E-3</v>
      </c>
      <c r="DE70">
        <v>2.2684730000000002</v>
      </c>
      <c r="DF70">
        <v>0.50354940000000004</v>
      </c>
      <c r="DG70">
        <v>18.685919999999999</v>
      </c>
      <c r="DH70" s="1">
        <v>4.8034080000000003E-3</v>
      </c>
      <c r="DI70">
        <v>1.9103129999999999</v>
      </c>
      <c r="DJ70">
        <v>0.50358919999999996</v>
      </c>
      <c r="DK70">
        <v>22.763580000000001</v>
      </c>
      <c r="DL70" s="1">
        <v>4.2749520000000003E-3</v>
      </c>
      <c r="DM70">
        <v>1.694356</v>
      </c>
      <c r="DN70">
        <v>0.50360819999999995</v>
      </c>
      <c r="DO70">
        <v>28.296379999999999</v>
      </c>
      <c r="DP70" s="1">
        <v>3.9225730000000004E-3</v>
      </c>
      <c r="DQ70">
        <v>1.5504990000000001</v>
      </c>
      <c r="DR70">
        <v>0.50362799999999996</v>
      </c>
      <c r="DS70">
        <v>30.955739999999999</v>
      </c>
      <c r="DT70" s="1">
        <v>3.6602919999999999E-3</v>
      </c>
      <c r="DU70">
        <v>1.4434089999999999</v>
      </c>
      <c r="DV70">
        <v>0.50363190000000002</v>
      </c>
      <c r="DW70">
        <v>30.712420000000002</v>
      </c>
      <c r="DX70" s="1">
        <v>3.4483220000000002E-3</v>
      </c>
      <c r="DY70">
        <v>1.3567849999999999</v>
      </c>
      <c r="DZ70">
        <v>0.50363239999999998</v>
      </c>
      <c r="EA70">
        <v>29.66084</v>
      </c>
      <c r="EB70" s="1">
        <v>3.2663760000000001E-3</v>
      </c>
      <c r="EC70">
        <v>1.282138</v>
      </c>
      <c r="ED70">
        <v>0.50364149999999996</v>
      </c>
      <c r="EE70">
        <v>28.77392</v>
      </c>
      <c r="EF70" s="1">
        <v>3.1037019999999998E-3</v>
      </c>
      <c r="EG70">
        <v>1.2152959999999999</v>
      </c>
      <c r="EH70">
        <v>0.50364089999999995</v>
      </c>
      <c r="EI70">
        <v>27.918900000000001</v>
      </c>
      <c r="EJ70" s="1">
        <v>2.9553719999999999E-3</v>
      </c>
      <c r="EK70">
        <v>1.1543410000000001</v>
      </c>
      <c r="EL70">
        <v>0.50364819999999999</v>
      </c>
      <c r="EM70">
        <v>26.598980000000001</v>
      </c>
      <c r="EN70" s="1">
        <v>2.8189700000000001E-3</v>
      </c>
      <c r="EO70">
        <v>1.0982529999999999</v>
      </c>
      <c r="EP70">
        <v>0.50365219999999999</v>
      </c>
      <c r="EQ70">
        <v>26.965209999999999</v>
      </c>
      <c r="ER70" s="1">
        <v>2.6911130000000002E-3</v>
      </c>
      <c r="ES70">
        <v>1.046144</v>
      </c>
      <c r="ET70">
        <v>0.50364980000000004</v>
      </c>
      <c r="EU70">
        <v>28.91208</v>
      </c>
      <c r="EV70" s="1">
        <v>2.569853E-3</v>
      </c>
      <c r="EW70">
        <v>0.99714749999999996</v>
      </c>
      <c r="EX70">
        <v>0.50362929999999995</v>
      </c>
      <c r="EY70">
        <v>29.446079999999998</v>
      </c>
      <c r="EZ70" s="1">
        <v>2.455142E-3</v>
      </c>
      <c r="FA70">
        <v>0.95086910000000002</v>
      </c>
      <c r="FB70">
        <v>0.50364640000000005</v>
      </c>
      <c r="FC70">
        <v>28.491610000000001</v>
      </c>
      <c r="FD70" s="1">
        <v>2.3473880000000002E-3</v>
      </c>
      <c r="FE70">
        <v>0.90760870000000005</v>
      </c>
      <c r="FF70">
        <v>0.50365000000000004</v>
      </c>
      <c r="FG70">
        <v>27.45608</v>
      </c>
      <c r="FH70" s="1">
        <v>2.2457050000000002E-3</v>
      </c>
      <c r="FI70">
        <v>0.86706879999999997</v>
      </c>
      <c r="FJ70">
        <v>0.50364880000000001</v>
      </c>
      <c r="FK70">
        <v>27.203499999999998</v>
      </c>
      <c r="FL70" s="1">
        <v>2.149686E-3</v>
      </c>
      <c r="FM70">
        <v>0.82890730000000001</v>
      </c>
      <c r="FN70">
        <v>0.50364379999999997</v>
      </c>
      <c r="FO70">
        <v>27.56729</v>
      </c>
      <c r="FP70" s="1">
        <v>2.0579550000000002E-3</v>
      </c>
      <c r="FQ70">
        <v>0.79275329999999999</v>
      </c>
      <c r="FR70">
        <v>0.50364200000000003</v>
      </c>
      <c r="FS70">
        <v>26.715499999999999</v>
      </c>
      <c r="FT70" s="1">
        <v>1.9703020000000002E-3</v>
      </c>
      <c r="FU70">
        <v>0.7584514</v>
      </c>
      <c r="FV70">
        <v>0.50364850000000005</v>
      </c>
      <c r="FW70">
        <v>25.22702</v>
      </c>
      <c r="FX70" s="1">
        <v>1.8881429999999999E-3</v>
      </c>
      <c r="FY70">
        <v>0.72632810000000003</v>
      </c>
      <c r="FZ70">
        <v>0.50365590000000005</v>
      </c>
      <c r="GA70">
        <v>23.48387</v>
      </c>
      <c r="GB70" s="1">
        <v>1.809663E-3</v>
      </c>
      <c r="GC70">
        <v>0.69578079999999998</v>
      </c>
      <c r="GD70">
        <v>0.50365139999999997</v>
      </c>
      <c r="GE70">
        <v>22.533799999999999</v>
      </c>
      <c r="GF70" s="1">
        <v>1.734995E-3</v>
      </c>
      <c r="GG70">
        <v>0.66683749999999997</v>
      </c>
      <c r="GH70">
        <v>0.50364509999999996</v>
      </c>
      <c r="GI70">
        <v>21.83916</v>
      </c>
      <c r="GJ70" s="1">
        <v>1.664186E-3</v>
      </c>
      <c r="GK70">
        <v>0.63948709999999997</v>
      </c>
      <c r="GL70">
        <v>0.50363460000000004</v>
      </c>
      <c r="GM70">
        <v>21.372479999999999</v>
      </c>
      <c r="GN70" s="1">
        <v>1.5971410000000001E-3</v>
      </c>
      <c r="GO70">
        <v>0.61357569999999995</v>
      </c>
      <c r="GP70">
        <v>0.50364799999999998</v>
      </c>
      <c r="GQ70">
        <v>20.60707</v>
      </c>
      <c r="GR70" s="1">
        <v>1.5342999999999999E-3</v>
      </c>
      <c r="GS70">
        <v>0.58930329999999997</v>
      </c>
      <c r="GT70">
        <v>0.50363199999999997</v>
      </c>
      <c r="GU70">
        <v>21.06185</v>
      </c>
      <c r="GV70" s="1">
        <v>1.4743829999999999E-3</v>
      </c>
      <c r="GW70">
        <v>0.56621999999999995</v>
      </c>
      <c r="GX70">
        <v>0.50365020000000005</v>
      </c>
      <c r="GY70">
        <v>22.230879999999999</v>
      </c>
      <c r="GZ70" s="1">
        <v>1.417261E-3</v>
      </c>
      <c r="HA70">
        <v>0.5442631</v>
      </c>
      <c r="HB70">
        <v>0.50363089999999999</v>
      </c>
      <c r="HC70">
        <v>24.639659999999999</v>
      </c>
      <c r="HD70" s="1">
        <v>1.362715E-3</v>
      </c>
      <c r="HE70">
        <v>0.52326899999999998</v>
      </c>
      <c r="HF70">
        <v>0.50364600000000004</v>
      </c>
      <c r="HG70">
        <v>26.848220000000001</v>
      </c>
      <c r="HH70" s="1">
        <v>1.3101530000000001E-3</v>
      </c>
      <c r="HI70">
        <v>0.50305750000000005</v>
      </c>
      <c r="HJ70">
        <v>0.50363279999999999</v>
      </c>
      <c r="HK70">
        <v>27.308540000000001</v>
      </c>
      <c r="HL70" s="1">
        <v>1.260892E-3</v>
      </c>
      <c r="HM70">
        <v>0.48412270000000002</v>
      </c>
      <c r="HN70">
        <v>0.50364819999999999</v>
      </c>
      <c r="HO70">
        <v>26.957709999999999</v>
      </c>
      <c r="HP70" s="1">
        <v>1.214003E-3</v>
      </c>
      <c r="HQ70">
        <v>0.46609600000000001</v>
      </c>
      <c r="HR70">
        <v>0.50362779999999996</v>
      </c>
      <c r="HS70">
        <v>26.25882</v>
      </c>
      <c r="HT70" s="1">
        <v>1.16887E-3</v>
      </c>
      <c r="HU70">
        <v>0.44876969999999999</v>
      </c>
      <c r="HV70">
        <v>0.50364600000000004</v>
      </c>
      <c r="HW70">
        <v>25.417439999999999</v>
      </c>
      <c r="HX70" s="1">
        <v>1.125575E-3</v>
      </c>
      <c r="HY70">
        <v>0.4321508</v>
      </c>
      <c r="HZ70">
        <v>0.50365159999999998</v>
      </c>
      <c r="IA70">
        <v>25.690619999999999</v>
      </c>
      <c r="IB70" s="1">
        <v>1.0840649999999999E-3</v>
      </c>
      <c r="IC70">
        <v>0.41621390000000003</v>
      </c>
      <c r="ID70">
        <v>0.50364690000000001</v>
      </c>
      <c r="IE70">
        <v>28.179780000000001</v>
      </c>
      <c r="IF70" s="1">
        <v>1.0448199999999999E-3</v>
      </c>
      <c r="IG70">
        <v>0.40111619999999998</v>
      </c>
      <c r="IH70">
        <v>0.50364399999999998</v>
      </c>
      <c r="II70">
        <v>32.522599999999997</v>
      </c>
      <c r="IJ70" s="1">
        <v>1.0077199999999999E-3</v>
      </c>
      <c r="IK70">
        <v>0.38687100000000002</v>
      </c>
      <c r="IL70">
        <v>0.50364640000000005</v>
      </c>
      <c r="IM70">
        <v>35.681780000000003</v>
      </c>
      <c r="IN70" s="1">
        <v>9.7217419999999998E-4</v>
      </c>
      <c r="IO70">
        <v>0.37320540000000002</v>
      </c>
      <c r="IP70">
        <v>0.50364410000000004</v>
      </c>
      <c r="IQ70">
        <v>36.021749999999997</v>
      </c>
      <c r="IR70" s="1">
        <v>9.3708840000000001E-4</v>
      </c>
      <c r="IS70">
        <v>0.35976930000000001</v>
      </c>
      <c r="IT70">
        <v>0.50365079999999995</v>
      </c>
      <c r="IU70">
        <v>35.06174</v>
      </c>
      <c r="IV70" s="1">
        <v>9.038173E-4</v>
      </c>
      <c r="IW70">
        <v>0.34695179999999998</v>
      </c>
      <c r="IX70">
        <v>0.50365230000000005</v>
      </c>
      <c r="IY70">
        <v>34.233930000000001</v>
      </c>
      <c r="IZ70" s="1">
        <v>8.7245750000000005E-4</v>
      </c>
      <c r="JA70">
        <v>0.33490819999999999</v>
      </c>
      <c r="JB70">
        <v>0.50365099999999996</v>
      </c>
      <c r="JC70">
        <v>32.950009999999999</v>
      </c>
      <c r="JD70" s="1">
        <v>8.424045E-4</v>
      </c>
      <c r="JE70">
        <v>0.32339479999999998</v>
      </c>
      <c r="JF70">
        <v>0.50364450000000005</v>
      </c>
      <c r="JG70">
        <v>31.239000000000001</v>
      </c>
      <c r="JH70" s="1">
        <v>8.1366190000000001E-4</v>
      </c>
      <c r="JI70">
        <v>0.31233640000000001</v>
      </c>
      <c r="JJ70">
        <v>0.50363089999999999</v>
      </c>
      <c r="JK70">
        <v>27.978919999999999</v>
      </c>
      <c r="JL70" s="1">
        <v>7.8570929999999999E-4</v>
      </c>
      <c r="JM70">
        <v>0.3017862</v>
      </c>
      <c r="JN70">
        <v>0.50365040000000005</v>
      </c>
      <c r="JO70">
        <v>23.844380000000001</v>
      </c>
      <c r="JP70" s="1">
        <v>7.5731430000000003E-4</v>
      </c>
      <c r="JQ70">
        <v>0.2916221</v>
      </c>
      <c r="JR70">
        <v>0.50364920000000002</v>
      </c>
      <c r="JS70">
        <v>20.44792</v>
      </c>
      <c r="JT70" s="1">
        <v>7.3014420000000002E-4</v>
      </c>
      <c r="JU70">
        <v>0.28186729999999999</v>
      </c>
      <c r="JV70">
        <v>0.50364679999999995</v>
      </c>
      <c r="JW70">
        <v>19.249020000000002</v>
      </c>
      <c r="JX70" s="1">
        <v>7.042064E-4</v>
      </c>
      <c r="JY70">
        <v>0.27250730000000001</v>
      </c>
      <c r="JZ70">
        <v>0.50364699999999996</v>
      </c>
      <c r="KA70">
        <v>19.12951</v>
      </c>
      <c r="KB70" s="1">
        <v>6.7953779999999997E-4</v>
      </c>
      <c r="KC70">
        <v>0.26354490000000003</v>
      </c>
      <c r="KD70">
        <v>0.50363250000000004</v>
      </c>
      <c r="KE70">
        <v>18.896049999999999</v>
      </c>
      <c r="KF70" s="1">
        <v>6.5593240000000005E-4</v>
      </c>
      <c r="KG70">
        <v>0.254936</v>
      </c>
      <c r="KH70">
        <v>0.50364830000000005</v>
      </c>
      <c r="KI70">
        <v>17.75976</v>
      </c>
      <c r="KJ70" s="1">
        <v>6.3334269999999998E-4</v>
      </c>
      <c r="KK70">
        <v>0.24664990000000001</v>
      </c>
      <c r="KL70">
        <v>0.50362680000000004</v>
      </c>
      <c r="KM70">
        <v>17.927589999999999</v>
      </c>
      <c r="KN70" s="1">
        <v>6.1156830000000004E-4</v>
      </c>
      <c r="KO70">
        <v>0.2386337</v>
      </c>
      <c r="KP70">
        <v>0.50364399999999998</v>
      </c>
      <c r="KQ70">
        <v>22.158300000000001</v>
      </c>
      <c r="KR70" s="1">
        <v>5.9065820000000005E-4</v>
      </c>
      <c r="KS70">
        <v>0.23090720000000001</v>
      </c>
      <c r="KT70">
        <v>0.50363619999999998</v>
      </c>
      <c r="KU70">
        <v>29.73038</v>
      </c>
      <c r="KV70" s="1">
        <v>5.7069029999999999E-4</v>
      </c>
      <c r="KW70">
        <v>0.22349840000000001</v>
      </c>
      <c r="KX70">
        <v>0.50364739999999997</v>
      </c>
      <c r="KY70">
        <v>35.573650000000001</v>
      </c>
      <c r="KZ70" s="1">
        <v>5.5143779999999995E-4</v>
      </c>
      <c r="LA70">
        <v>0.21633079999999999</v>
      </c>
      <c r="LB70">
        <v>0.50363139999999995</v>
      </c>
      <c r="LC70">
        <v>36.807250000000003</v>
      </c>
      <c r="LD70" s="1">
        <v>5.3303789999999997E-4</v>
      </c>
      <c r="LE70">
        <v>0.20944289999999999</v>
      </c>
      <c r="LF70">
        <v>0.50364819999999999</v>
      </c>
      <c r="LG70">
        <v>35.614019999999996</v>
      </c>
      <c r="LH70" s="1">
        <v>5.1532879999999996E-4</v>
      </c>
      <c r="LI70">
        <v>0.20280690000000001</v>
      </c>
      <c r="LJ70">
        <v>0.50364819999999999</v>
      </c>
      <c r="LK70">
        <v>34.665939999999999</v>
      </c>
      <c r="LL70" s="1">
        <v>4.9825249999999998E-4</v>
      </c>
      <c r="LM70">
        <v>0.19638079999999999</v>
      </c>
      <c r="LN70">
        <v>0.50364770000000003</v>
      </c>
      <c r="LO70">
        <v>33.650739999999999</v>
      </c>
      <c r="LP70" s="1">
        <v>4.8179309999999998E-4</v>
      </c>
      <c r="LQ70">
        <v>0.19017390000000001</v>
      </c>
      <c r="LR70">
        <v>0.50363150000000001</v>
      </c>
      <c r="LS70">
        <v>31.649719999999999</v>
      </c>
      <c r="LT70" s="1">
        <v>4.6597890000000001E-4</v>
      </c>
      <c r="LU70">
        <v>0.18418870000000001</v>
      </c>
      <c r="LV70">
        <v>0.50364759999999997</v>
      </c>
      <c r="LW70">
        <v>28.387709999999998</v>
      </c>
      <c r="LX70" s="1">
        <v>4.5066540000000002E-4</v>
      </c>
      <c r="LY70">
        <v>0.17837520000000001</v>
      </c>
      <c r="LZ70">
        <v>0.50364759999999997</v>
      </c>
      <c r="MA70">
        <v>24.70112</v>
      </c>
      <c r="MB70" s="1">
        <v>4.3596809999999999E-4</v>
      </c>
      <c r="MC70">
        <v>0.1727881</v>
      </c>
      <c r="MD70">
        <v>0.50363219999999997</v>
      </c>
      <c r="ME70">
        <v>22.60915</v>
      </c>
      <c r="MF70" s="1">
        <v>4.218623E-4</v>
      </c>
      <c r="MG70">
        <v>0.16742199999999999</v>
      </c>
      <c r="MH70">
        <v>0.50364699999999996</v>
      </c>
      <c r="MI70">
        <v>21.819489999999998</v>
      </c>
      <c r="MJ70" s="1">
        <v>4.0841050000000001E-4</v>
      </c>
      <c r="MK70">
        <v>0.16229840000000001</v>
      </c>
      <c r="ML70">
        <v>0.50364830000000005</v>
      </c>
      <c r="MM70">
        <v>21.317460000000001</v>
      </c>
      <c r="MN70" s="1">
        <v>3.9537429999999998E-4</v>
      </c>
      <c r="MO70">
        <v>0.15736049999999999</v>
      </c>
      <c r="MP70">
        <v>0.50364710000000001</v>
      </c>
      <c r="MQ70">
        <v>20.883099999999999</v>
      </c>
      <c r="MR70" s="1">
        <v>3.8256089999999998E-4</v>
      </c>
      <c r="MS70">
        <v>0.1524952</v>
      </c>
      <c r="MT70">
        <v>0.5036465</v>
      </c>
      <c r="MU70">
        <v>20.159829999999999</v>
      </c>
      <c r="MV70" s="1">
        <v>3.700911E-4</v>
      </c>
      <c r="MW70">
        <v>0.1477504</v>
      </c>
      <c r="MX70">
        <v>0.5036448</v>
      </c>
      <c r="MY70">
        <v>20.274380000000001</v>
      </c>
      <c r="MZ70" s="1">
        <v>3.5819660000000001E-4</v>
      </c>
      <c r="NA70">
        <v>0.1431993</v>
      </c>
      <c r="NB70">
        <v>0.50363170000000002</v>
      </c>
      <c r="NC70">
        <v>20.671869999999998</v>
      </c>
      <c r="ND70" s="1">
        <v>3.4696770000000002E-4</v>
      </c>
      <c r="NE70">
        <v>0.1389051</v>
      </c>
      <c r="NF70">
        <v>0.50365070000000001</v>
      </c>
      <c r="NG70">
        <v>22.437380000000001</v>
      </c>
      <c r="NH70" s="1">
        <v>3.360503E-4</v>
      </c>
      <c r="NI70">
        <v>0.13472719999999999</v>
      </c>
      <c r="NJ70">
        <v>0.50363309999999994</v>
      </c>
      <c r="NK70">
        <v>25.67314</v>
      </c>
      <c r="NL70" s="1">
        <v>3.2536110000000001E-4</v>
      </c>
      <c r="NM70">
        <v>0.13062850000000001</v>
      </c>
      <c r="NN70">
        <v>0.50363100000000005</v>
      </c>
      <c r="NO70">
        <v>28.058499999999999</v>
      </c>
      <c r="NP70" s="1">
        <v>3.1512910000000002E-4</v>
      </c>
      <c r="NQ70">
        <v>0.12668679999999999</v>
      </c>
      <c r="NR70">
        <v>0.50364770000000003</v>
      </c>
      <c r="NS70">
        <v>27.730080000000001</v>
      </c>
      <c r="NT70" s="1">
        <v>3.0523799999999999E-4</v>
      </c>
      <c r="NU70">
        <v>0.12287389999999999</v>
      </c>
      <c r="NV70">
        <v>0.50364889999999995</v>
      </c>
      <c r="NW70">
        <v>26.636900000000001</v>
      </c>
      <c r="NX70" s="1">
        <v>2.9566800000000002E-4</v>
      </c>
      <c r="NY70">
        <v>0.1191733</v>
      </c>
      <c r="NZ70">
        <v>0.50364889999999995</v>
      </c>
      <c r="OA70">
        <v>25.566050000000001</v>
      </c>
      <c r="OB70" s="1">
        <v>2.8656550000000003E-4</v>
      </c>
      <c r="OC70">
        <v>0.1156305</v>
      </c>
      <c r="OD70">
        <v>0.5036486</v>
      </c>
      <c r="OE70">
        <v>25.803509999999999</v>
      </c>
      <c r="OF70" s="1">
        <v>2.7771859999999997E-4</v>
      </c>
      <c r="OG70">
        <v>0.1121784</v>
      </c>
      <c r="OH70">
        <v>0.50364889999999995</v>
      </c>
      <c r="OI70">
        <v>24.891089999999998</v>
      </c>
      <c r="OJ70" s="1">
        <v>2.690379E-4</v>
      </c>
      <c r="OK70">
        <v>0.10877539999999999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0.76846329999999996</v>
      </c>
      <c r="G71">
        <v>17.38936</v>
      </c>
      <c r="H71" s="1">
        <v>9.4271900000000004E-18</v>
      </c>
      <c r="I71" s="1">
        <v>2.4563610000000002E-15</v>
      </c>
      <c r="J71">
        <v>0.76363170000000002</v>
      </c>
      <c r="K71">
        <v>16.877459999999999</v>
      </c>
      <c r="L71" s="1">
        <v>1.287501E-6</v>
      </c>
      <c r="M71" s="1">
        <v>2.7963430000000001E-4</v>
      </c>
      <c r="N71">
        <v>0.75974629999999999</v>
      </c>
      <c r="O71">
        <v>15.73776</v>
      </c>
      <c r="P71">
        <v>0.94739870000000004</v>
      </c>
      <c r="Q71">
        <v>208.69110000000001</v>
      </c>
      <c r="R71">
        <v>0.75702060000000004</v>
      </c>
      <c r="S71">
        <v>15.58667</v>
      </c>
      <c r="T71">
        <v>49.885890000000003</v>
      </c>
      <c r="U71">
        <v>12154.58</v>
      </c>
      <c r="V71">
        <v>0.7553434</v>
      </c>
      <c r="W71">
        <v>16.06794</v>
      </c>
      <c r="X71">
        <v>143.59289999999999</v>
      </c>
      <c r="Y71">
        <v>37077.51</v>
      </c>
      <c r="Z71">
        <v>0.7544997</v>
      </c>
      <c r="AA71">
        <v>16.632729999999999</v>
      </c>
      <c r="AB71">
        <v>88.711669999999998</v>
      </c>
      <c r="AC71">
        <v>23747.38</v>
      </c>
      <c r="AD71">
        <v>0.75417889999999999</v>
      </c>
      <c r="AE71">
        <v>16.541530000000002</v>
      </c>
      <c r="AF71">
        <v>21.7561</v>
      </c>
      <c r="AG71">
        <v>5958.2870000000003</v>
      </c>
      <c r="AH71">
        <v>0.75407389999999996</v>
      </c>
      <c r="AI71">
        <v>15.98596</v>
      </c>
      <c r="AJ71">
        <v>3.0109650000000001</v>
      </c>
      <c r="AK71">
        <v>835.62929999999994</v>
      </c>
      <c r="AL71">
        <v>0.7540483</v>
      </c>
      <c r="AM71">
        <v>15.61993</v>
      </c>
      <c r="AN71">
        <v>0.31304359999999998</v>
      </c>
      <c r="AO71">
        <v>87.032160000000005</v>
      </c>
      <c r="AP71">
        <v>0.75385040000000003</v>
      </c>
      <c r="AQ71">
        <v>16.648890000000002</v>
      </c>
      <c r="AR71" s="1">
        <v>4.7556370000000001E-2</v>
      </c>
      <c r="AS71">
        <v>12.772959999999999</v>
      </c>
      <c r="AT71">
        <v>0.75277249999999996</v>
      </c>
      <c r="AU71">
        <v>18.455369999999998</v>
      </c>
      <c r="AV71" s="1">
        <v>2.400615E-2</v>
      </c>
      <c r="AW71">
        <v>6.2196699999999998</v>
      </c>
      <c r="AX71">
        <v>0.75045410000000001</v>
      </c>
      <c r="AY71">
        <v>20.79157</v>
      </c>
      <c r="AZ71" s="1">
        <v>2.02589E-2</v>
      </c>
      <c r="BA71">
        <v>5.2152380000000003</v>
      </c>
      <c r="BB71">
        <v>0.74697570000000002</v>
      </c>
      <c r="BC71">
        <v>22.955469999999998</v>
      </c>
      <c r="BD71" s="1">
        <v>2.0516639999999999E-2</v>
      </c>
      <c r="BE71">
        <v>5.2545400000000004</v>
      </c>
      <c r="BF71">
        <v>0.74259500000000001</v>
      </c>
      <c r="BG71">
        <v>23.858250000000002</v>
      </c>
      <c r="BH71" s="1">
        <v>2.5728379999999999E-2</v>
      </c>
      <c r="BI71">
        <v>6.5790220000000001</v>
      </c>
      <c r="BJ71">
        <v>0.73766569999999998</v>
      </c>
      <c r="BK71">
        <v>23.779489999999999</v>
      </c>
      <c r="BL71" s="1">
        <v>3.2074400000000003E-2</v>
      </c>
      <c r="BM71">
        <v>8.2573310000000006</v>
      </c>
      <c r="BN71">
        <v>0.73258109999999999</v>
      </c>
      <c r="BO71">
        <v>23.203299999999999</v>
      </c>
      <c r="BP71" s="1">
        <v>3.5188610000000002E-2</v>
      </c>
      <c r="BQ71">
        <v>9.1317120000000003</v>
      </c>
      <c r="BR71">
        <v>0.72728009999999998</v>
      </c>
      <c r="BS71">
        <v>22.0977</v>
      </c>
      <c r="BT71" s="1">
        <v>3.4815459999999999E-2</v>
      </c>
      <c r="BU71">
        <v>9.0983619999999998</v>
      </c>
      <c r="BV71">
        <v>0.72196499999999997</v>
      </c>
      <c r="BW71">
        <v>21.21274</v>
      </c>
      <c r="BX71" s="1">
        <v>3.2474900000000001E-2</v>
      </c>
      <c r="BY71">
        <v>8.538043</v>
      </c>
      <c r="BZ71">
        <v>0.71720689999999998</v>
      </c>
      <c r="CA71">
        <v>19.974810000000002</v>
      </c>
      <c r="CB71">
        <v>2.9361109999999999E-2</v>
      </c>
      <c r="CC71">
        <v>7.7560460000000004</v>
      </c>
      <c r="CD71">
        <v>0.71360380000000001</v>
      </c>
      <c r="CE71">
        <v>18.8279</v>
      </c>
      <c r="CF71" s="1">
        <v>2.6245190000000002E-2</v>
      </c>
      <c r="CG71">
        <v>6.9516970000000002</v>
      </c>
      <c r="CH71">
        <v>0.71134260000000005</v>
      </c>
      <c r="CI71">
        <v>18.043679999999998</v>
      </c>
      <c r="CJ71">
        <v>2.3084540000000001E-2</v>
      </c>
      <c r="CK71">
        <v>6.1274280000000001</v>
      </c>
      <c r="CL71">
        <v>0.71007030000000004</v>
      </c>
      <c r="CM71">
        <v>17.53115</v>
      </c>
      <c r="CN71" s="1">
        <v>1.9057709999999999E-2</v>
      </c>
      <c r="CO71">
        <v>5.0718949999999996</v>
      </c>
      <c r="CP71">
        <v>0.70944810000000003</v>
      </c>
      <c r="CQ71">
        <v>17.26361</v>
      </c>
      <c r="CR71" s="1">
        <v>1.4320350000000001E-2</v>
      </c>
      <c r="CS71">
        <v>3.819652</v>
      </c>
      <c r="CT71">
        <v>0.70919699999999997</v>
      </c>
      <c r="CU71">
        <v>16.911829999999998</v>
      </c>
      <c r="CV71" s="1">
        <v>1.0200519999999999E-2</v>
      </c>
      <c r="CW71">
        <v>2.719716</v>
      </c>
      <c r="CX71">
        <v>0.70911619999999997</v>
      </c>
      <c r="CY71">
        <v>16.581420000000001</v>
      </c>
      <c r="CZ71" s="1">
        <v>7.4244439999999997E-3</v>
      </c>
      <c r="DA71">
        <v>1.9737450000000001</v>
      </c>
      <c r="DB71">
        <v>0.70911009999999997</v>
      </c>
      <c r="DC71">
        <v>16.993310000000001</v>
      </c>
      <c r="DD71" s="1">
        <v>5.796926E-3</v>
      </c>
      <c r="DE71">
        <v>1.5351710000000001</v>
      </c>
      <c r="DF71">
        <v>0.70913570000000004</v>
      </c>
      <c r="DG71">
        <v>18.773399999999999</v>
      </c>
      <c r="DH71" s="1">
        <v>4.8718729999999997E-3</v>
      </c>
      <c r="DI71">
        <v>1.2857160000000001</v>
      </c>
      <c r="DJ71">
        <v>0.7091596</v>
      </c>
      <c r="DK71">
        <v>22.80518</v>
      </c>
      <c r="DL71" s="1">
        <v>4.3181340000000004E-3</v>
      </c>
      <c r="DM71">
        <v>1.136328</v>
      </c>
      <c r="DN71">
        <v>0.70915490000000003</v>
      </c>
      <c r="DO71">
        <v>28.273050000000001</v>
      </c>
      <c r="DP71" s="1">
        <v>3.9529930000000001E-3</v>
      </c>
      <c r="DQ71">
        <v>1.0377479999999999</v>
      </c>
      <c r="DR71">
        <v>0.70917839999999999</v>
      </c>
      <c r="DS71">
        <v>30.911629999999999</v>
      </c>
      <c r="DT71" s="1">
        <v>3.6840470000000002E-3</v>
      </c>
      <c r="DU71">
        <v>0.96502379999999999</v>
      </c>
      <c r="DV71">
        <v>0.70918550000000002</v>
      </c>
      <c r="DW71">
        <v>30.730969999999999</v>
      </c>
      <c r="DX71" s="1">
        <v>3.4681859999999998E-3</v>
      </c>
      <c r="DY71">
        <v>0.90652820000000001</v>
      </c>
      <c r="DZ71">
        <v>0.70917810000000003</v>
      </c>
      <c r="EA71">
        <v>29.714030000000001</v>
      </c>
      <c r="EB71" s="1">
        <v>3.2839359999999999E-3</v>
      </c>
      <c r="EC71">
        <v>0.85636429999999997</v>
      </c>
      <c r="ED71">
        <v>0.70917819999999998</v>
      </c>
      <c r="EE71">
        <v>28.82677</v>
      </c>
      <c r="EF71" s="1">
        <v>3.1195509999999999E-3</v>
      </c>
      <c r="EG71">
        <v>0.81153509999999995</v>
      </c>
      <c r="EH71">
        <v>0.709206</v>
      </c>
      <c r="EI71">
        <v>28.104399999999998</v>
      </c>
      <c r="EJ71" s="1">
        <v>2.9700109999999998E-3</v>
      </c>
      <c r="EK71">
        <v>0.77072669999999999</v>
      </c>
      <c r="EL71">
        <v>0.70919940000000004</v>
      </c>
      <c r="EM71">
        <v>26.93723</v>
      </c>
      <c r="EN71" s="1">
        <v>2.8325030000000001E-3</v>
      </c>
      <c r="EO71">
        <v>0.7331936</v>
      </c>
      <c r="EP71">
        <v>0.7092022</v>
      </c>
      <c r="EQ71">
        <v>27.30735</v>
      </c>
      <c r="ER71" s="1">
        <v>2.7038209999999999E-3</v>
      </c>
      <c r="ES71">
        <v>0.69836229999999999</v>
      </c>
      <c r="ET71">
        <v>0.70919010000000005</v>
      </c>
      <c r="EU71">
        <v>29.07254</v>
      </c>
      <c r="EV71" s="1">
        <v>2.5817980000000002E-3</v>
      </c>
      <c r="EW71">
        <v>0.6656145</v>
      </c>
      <c r="EX71">
        <v>0.70918720000000002</v>
      </c>
      <c r="EY71">
        <v>29.496369999999999</v>
      </c>
      <c r="EZ71" s="1">
        <v>2.4664259999999999E-3</v>
      </c>
      <c r="FA71">
        <v>0.63467419999999997</v>
      </c>
      <c r="FB71">
        <v>0.70918789999999998</v>
      </c>
      <c r="FC71">
        <v>28.54598</v>
      </c>
      <c r="FD71" s="1">
        <v>2.3579299999999998E-3</v>
      </c>
      <c r="FE71">
        <v>0.60575599999999996</v>
      </c>
      <c r="FF71">
        <v>0.70919120000000002</v>
      </c>
      <c r="FG71">
        <v>27.48884</v>
      </c>
      <c r="FH71" s="1">
        <v>2.255646E-3</v>
      </c>
      <c r="FI71">
        <v>0.57867570000000002</v>
      </c>
      <c r="FJ71">
        <v>0.70920050000000001</v>
      </c>
      <c r="FK71">
        <v>27.21339</v>
      </c>
      <c r="FL71" s="1">
        <v>2.159083E-3</v>
      </c>
      <c r="FM71">
        <v>0.55317660000000002</v>
      </c>
      <c r="FN71">
        <v>0.70918729999999996</v>
      </c>
      <c r="FO71">
        <v>27.722850000000001</v>
      </c>
      <c r="FP71" s="1">
        <v>2.0668980000000002E-3</v>
      </c>
      <c r="FQ71">
        <v>0.52904059999999997</v>
      </c>
      <c r="FR71">
        <v>0.70919489999999996</v>
      </c>
      <c r="FS71">
        <v>27.03227</v>
      </c>
      <c r="FT71" s="1">
        <v>1.9787590000000001E-3</v>
      </c>
      <c r="FU71">
        <v>0.50612230000000002</v>
      </c>
      <c r="FV71">
        <v>0.70919290000000001</v>
      </c>
      <c r="FW71">
        <v>25.57189</v>
      </c>
      <c r="FX71" s="1">
        <v>1.8960660000000001E-3</v>
      </c>
      <c r="FY71">
        <v>0.48465079999999999</v>
      </c>
      <c r="FZ71">
        <v>0.70920309999999998</v>
      </c>
      <c r="GA71">
        <v>23.692240000000002</v>
      </c>
      <c r="GB71" s="1">
        <v>1.8172520000000001E-3</v>
      </c>
      <c r="GC71">
        <v>0.46426810000000002</v>
      </c>
      <c r="GD71">
        <v>0.70919489999999996</v>
      </c>
      <c r="GE71">
        <v>22.61092</v>
      </c>
      <c r="GF71" s="1">
        <v>1.7421120000000001E-3</v>
      </c>
      <c r="GG71">
        <v>0.44492199999999998</v>
      </c>
      <c r="GH71">
        <v>0.70919520000000003</v>
      </c>
      <c r="GI71">
        <v>21.850850000000001</v>
      </c>
      <c r="GJ71" s="1">
        <v>1.6709800000000001E-3</v>
      </c>
      <c r="GK71">
        <v>0.42665439999999999</v>
      </c>
      <c r="GL71">
        <v>0.70919220000000005</v>
      </c>
      <c r="GM71">
        <v>21.395959999999999</v>
      </c>
      <c r="GN71" s="1">
        <v>1.603513E-3</v>
      </c>
      <c r="GO71">
        <v>0.40933249999999999</v>
      </c>
      <c r="GP71">
        <v>0.70919140000000003</v>
      </c>
      <c r="GQ71">
        <v>20.695430000000002</v>
      </c>
      <c r="GR71" s="1">
        <v>1.5402790000000001E-3</v>
      </c>
      <c r="GS71">
        <v>0.39312069999999999</v>
      </c>
      <c r="GT71">
        <v>0.70918990000000004</v>
      </c>
      <c r="GU71">
        <v>21.225760000000001</v>
      </c>
      <c r="GV71" s="1">
        <v>1.480105E-3</v>
      </c>
      <c r="GW71">
        <v>0.3777046</v>
      </c>
      <c r="GX71">
        <v>0.70919279999999996</v>
      </c>
      <c r="GY71">
        <v>22.391400000000001</v>
      </c>
      <c r="GZ71" s="1">
        <v>1.422689E-3</v>
      </c>
      <c r="HA71">
        <v>0.36305510000000002</v>
      </c>
      <c r="HB71">
        <v>0.70919109999999996</v>
      </c>
      <c r="HC71">
        <v>24.755189999999999</v>
      </c>
      <c r="HD71" s="1">
        <v>1.367961E-3</v>
      </c>
      <c r="HE71">
        <v>0.34904940000000001</v>
      </c>
      <c r="HF71">
        <v>0.70919540000000003</v>
      </c>
      <c r="HG71">
        <v>26.908999999999999</v>
      </c>
      <c r="HH71" s="1">
        <v>1.3151440000000001E-3</v>
      </c>
      <c r="HI71">
        <v>0.33555879999999999</v>
      </c>
      <c r="HJ71">
        <v>0.70919220000000005</v>
      </c>
      <c r="HK71">
        <v>27.30932</v>
      </c>
      <c r="HL71" s="1">
        <v>1.265562E-3</v>
      </c>
      <c r="HM71">
        <v>0.32289699999999999</v>
      </c>
      <c r="HN71">
        <v>0.70919169999999998</v>
      </c>
      <c r="HO71">
        <v>26.976769999999998</v>
      </c>
      <c r="HP71" s="1">
        <v>1.218502E-3</v>
      </c>
      <c r="HQ71">
        <v>0.31087939999999997</v>
      </c>
      <c r="HR71">
        <v>0.70918789999999998</v>
      </c>
      <c r="HS71">
        <v>26.291889999999999</v>
      </c>
      <c r="HT71" s="1">
        <v>1.1731790000000001E-3</v>
      </c>
      <c r="HU71">
        <v>0.299313</v>
      </c>
      <c r="HV71">
        <v>0.70919750000000004</v>
      </c>
      <c r="HW71">
        <v>25.526489999999999</v>
      </c>
      <c r="HX71" s="1">
        <v>1.129718E-3</v>
      </c>
      <c r="HY71">
        <v>0.28823110000000002</v>
      </c>
      <c r="HZ71">
        <v>0.70919469999999996</v>
      </c>
      <c r="IA71">
        <v>25.906749999999999</v>
      </c>
      <c r="IB71" s="1">
        <v>1.088016E-3</v>
      </c>
      <c r="IC71">
        <v>0.2775955</v>
      </c>
      <c r="ID71">
        <v>0.70918820000000005</v>
      </c>
      <c r="IE71">
        <v>28.417349999999999</v>
      </c>
      <c r="IF71" s="1">
        <v>1.0485410000000001E-3</v>
      </c>
      <c r="IG71">
        <v>0.26750230000000003</v>
      </c>
      <c r="IH71">
        <v>0.70918829999999999</v>
      </c>
      <c r="II71">
        <v>32.678780000000003</v>
      </c>
      <c r="IJ71" s="1">
        <v>1.0112439999999999E-3</v>
      </c>
      <c r="IK71">
        <v>0.25799129999999998</v>
      </c>
      <c r="IL71">
        <v>0.70919840000000001</v>
      </c>
      <c r="IM71">
        <v>35.74738</v>
      </c>
      <c r="IN71" s="1">
        <v>9.7562899999999999E-4</v>
      </c>
      <c r="IO71">
        <v>0.2488879</v>
      </c>
      <c r="IP71">
        <v>0.70919659999999995</v>
      </c>
      <c r="IQ71">
        <v>36.06671</v>
      </c>
      <c r="IR71" s="1">
        <v>9.4045960000000003E-4</v>
      </c>
      <c r="IS71">
        <v>0.23993439999999999</v>
      </c>
      <c r="IT71">
        <v>0.7091923</v>
      </c>
      <c r="IU71">
        <v>35.096220000000002</v>
      </c>
      <c r="IV71" s="1">
        <v>9.0696440000000004E-4</v>
      </c>
      <c r="IW71">
        <v>0.2313653</v>
      </c>
      <c r="IX71">
        <v>0.70919589999999999</v>
      </c>
      <c r="IY71">
        <v>34.258200000000002</v>
      </c>
      <c r="IZ71" s="1">
        <v>8.7543630000000005E-4</v>
      </c>
      <c r="JA71">
        <v>0.2233241</v>
      </c>
      <c r="JB71">
        <v>0.70919659999999995</v>
      </c>
      <c r="JC71">
        <v>33.091000000000001</v>
      </c>
      <c r="JD71" s="1">
        <v>8.4528260000000003E-4</v>
      </c>
      <c r="JE71">
        <v>0.21564320000000001</v>
      </c>
      <c r="JF71">
        <v>0.70918630000000005</v>
      </c>
      <c r="JG71">
        <v>31.603719999999999</v>
      </c>
      <c r="JH71" s="1">
        <v>8.1640809999999995E-4</v>
      </c>
      <c r="JI71">
        <v>0.20826220000000001</v>
      </c>
      <c r="JJ71">
        <v>0.70918820000000005</v>
      </c>
      <c r="JK71">
        <v>28.437670000000001</v>
      </c>
      <c r="JL71" s="1">
        <v>7.8833110000000001E-4</v>
      </c>
      <c r="JM71">
        <v>0.20121739999999999</v>
      </c>
      <c r="JN71">
        <v>0.70919149999999997</v>
      </c>
      <c r="JO71">
        <v>24.220949999999998</v>
      </c>
      <c r="JP71" s="1">
        <v>7.5983249999999995E-4</v>
      </c>
      <c r="JQ71">
        <v>0.19444259999999999</v>
      </c>
      <c r="JR71">
        <v>0.70919869999999996</v>
      </c>
      <c r="JS71">
        <v>20.675070000000002</v>
      </c>
      <c r="JT71" s="1">
        <v>7.3256410000000004E-4</v>
      </c>
      <c r="JU71">
        <v>0.18793489999999999</v>
      </c>
      <c r="JV71">
        <v>0.70918840000000005</v>
      </c>
      <c r="JW71">
        <v>19.304110000000001</v>
      </c>
      <c r="JX71" s="1">
        <v>7.0651739999999996E-4</v>
      </c>
      <c r="JY71">
        <v>0.1816904</v>
      </c>
      <c r="JZ71">
        <v>0.70918859999999995</v>
      </c>
      <c r="KA71">
        <v>19.11957</v>
      </c>
      <c r="KB71" s="1">
        <v>6.8174700000000002E-4</v>
      </c>
      <c r="KC71">
        <v>0.17571020000000001</v>
      </c>
      <c r="KD71">
        <v>0.70919220000000005</v>
      </c>
      <c r="KE71">
        <v>18.93038</v>
      </c>
      <c r="KF71" s="1">
        <v>6.580488E-4</v>
      </c>
      <c r="KG71">
        <v>0.16996649999999999</v>
      </c>
      <c r="KH71">
        <v>0.70919160000000003</v>
      </c>
      <c r="KI71">
        <v>17.885120000000001</v>
      </c>
      <c r="KJ71" s="1">
        <v>6.3537960000000003E-4</v>
      </c>
      <c r="KK71">
        <v>0.16444420000000001</v>
      </c>
      <c r="KL71">
        <v>0.70920640000000001</v>
      </c>
      <c r="KM71">
        <v>18.073409999999999</v>
      </c>
      <c r="KN71" s="1">
        <v>6.1354059999999997E-4</v>
      </c>
      <c r="KO71">
        <v>0.15909429999999999</v>
      </c>
      <c r="KP71">
        <v>0.7091961</v>
      </c>
      <c r="KQ71">
        <v>22.226089999999999</v>
      </c>
      <c r="KR71" s="1">
        <v>5.9255099999999997E-4</v>
      </c>
      <c r="KS71">
        <v>0.15394540000000001</v>
      </c>
      <c r="KT71">
        <v>0.70919560000000004</v>
      </c>
      <c r="KU71">
        <v>29.704889999999999</v>
      </c>
      <c r="KV71" s="1">
        <v>5.7250059999999997E-4</v>
      </c>
      <c r="KW71">
        <v>0.14900099999999999</v>
      </c>
      <c r="KX71">
        <v>0.70918910000000002</v>
      </c>
      <c r="KY71">
        <v>35.530169999999998</v>
      </c>
      <c r="KZ71" s="1">
        <v>5.5318779999999996E-4</v>
      </c>
      <c r="LA71">
        <v>0.1442223</v>
      </c>
      <c r="LB71">
        <v>0.70918910000000002</v>
      </c>
      <c r="LC71">
        <v>36.819809999999997</v>
      </c>
      <c r="LD71" s="1">
        <v>5.3471040000000001E-4</v>
      </c>
      <c r="LE71">
        <v>0.1396239</v>
      </c>
      <c r="LF71">
        <v>0.70918979999999998</v>
      </c>
      <c r="LG71">
        <v>35.659990000000001</v>
      </c>
      <c r="LH71" s="1">
        <v>5.1694130000000003E-4</v>
      </c>
      <c r="LI71">
        <v>0.13520119999999999</v>
      </c>
      <c r="LJ71">
        <v>0.70918979999999998</v>
      </c>
      <c r="LK71">
        <v>34.677880000000002</v>
      </c>
      <c r="LL71" s="1">
        <v>4.9981090000000004E-4</v>
      </c>
      <c r="LM71">
        <v>0.1309168</v>
      </c>
      <c r="LN71">
        <v>0.70919679999999996</v>
      </c>
      <c r="LO71">
        <v>33.739179999999998</v>
      </c>
      <c r="LP71" s="1">
        <v>4.8329980000000002E-4</v>
      </c>
      <c r="LQ71">
        <v>0.1267788</v>
      </c>
      <c r="LR71">
        <v>0.70918910000000002</v>
      </c>
      <c r="LS71">
        <v>31.979050000000001</v>
      </c>
      <c r="LT71" s="1">
        <v>4.6743320000000002E-4</v>
      </c>
      <c r="LU71">
        <v>0.12278650000000001</v>
      </c>
      <c r="LV71">
        <v>0.70919750000000004</v>
      </c>
      <c r="LW71">
        <v>28.872669999999999</v>
      </c>
      <c r="LX71" s="1">
        <v>4.5207100000000002E-4</v>
      </c>
      <c r="LY71">
        <v>0.1189122</v>
      </c>
      <c r="LZ71">
        <v>0.70918879999999995</v>
      </c>
      <c r="MA71">
        <v>25.116209999999999</v>
      </c>
      <c r="MB71" s="1">
        <v>4.373143E-4</v>
      </c>
      <c r="MC71">
        <v>0.1151852</v>
      </c>
      <c r="MD71">
        <v>0.70918990000000004</v>
      </c>
      <c r="ME71">
        <v>22.837969999999999</v>
      </c>
      <c r="MF71" s="1">
        <v>4.2314929999999999E-4</v>
      </c>
      <c r="MG71">
        <v>0.11160249999999999</v>
      </c>
      <c r="MH71">
        <v>0.70918879999999995</v>
      </c>
      <c r="MI71">
        <v>21.894439999999999</v>
      </c>
      <c r="MJ71" s="1">
        <v>4.0963410000000001E-4</v>
      </c>
      <c r="MK71">
        <v>0.10818419999999999</v>
      </c>
      <c r="ML71">
        <v>0.70919790000000005</v>
      </c>
      <c r="MM71">
        <v>21.312930000000001</v>
      </c>
      <c r="MN71" s="1">
        <v>3.9657739999999998E-4</v>
      </c>
      <c r="MO71">
        <v>0.10489709999999999</v>
      </c>
      <c r="MP71">
        <v>0.70918919999999996</v>
      </c>
      <c r="MQ71">
        <v>20.91414</v>
      </c>
      <c r="MR71" s="1">
        <v>3.837399E-4</v>
      </c>
      <c r="MS71">
        <v>0.1016566</v>
      </c>
      <c r="MT71">
        <v>0.709198</v>
      </c>
      <c r="MU71">
        <v>20.234670000000001</v>
      </c>
      <c r="MV71" s="1">
        <v>3.7123270000000001E-4</v>
      </c>
      <c r="MW71" s="1">
        <v>9.8494819999999997E-2</v>
      </c>
      <c r="MX71">
        <v>0.70918950000000003</v>
      </c>
      <c r="MY71">
        <v>20.412379999999999</v>
      </c>
      <c r="MZ71" s="1">
        <v>3.5927380000000002E-4</v>
      </c>
      <c r="NA71" s="1">
        <v>9.5454380000000005E-2</v>
      </c>
      <c r="NB71">
        <v>0.70918979999999998</v>
      </c>
      <c r="NC71">
        <v>20.810210000000001</v>
      </c>
      <c r="ND71" s="1">
        <v>3.4799050000000002E-4</v>
      </c>
      <c r="NE71" s="1">
        <v>9.2585130000000002E-2</v>
      </c>
      <c r="NF71">
        <v>0.70919220000000005</v>
      </c>
      <c r="NG71">
        <v>22.563890000000001</v>
      </c>
      <c r="NH71" s="1">
        <v>3.3705660000000001E-4</v>
      </c>
      <c r="NI71">
        <v>8.9805570000000001E-2</v>
      </c>
      <c r="NJ71">
        <v>0.70919019999999999</v>
      </c>
      <c r="NK71">
        <v>25.7301</v>
      </c>
      <c r="NL71" s="1">
        <v>3.263362E-4</v>
      </c>
      <c r="NM71" s="1">
        <v>8.707239E-2</v>
      </c>
      <c r="NN71">
        <v>0.70919049999999995</v>
      </c>
      <c r="NO71">
        <v>28.04796</v>
      </c>
      <c r="NP71" s="1">
        <v>3.1606560000000002E-4</v>
      </c>
      <c r="NQ71" s="1">
        <v>8.4444599999999995E-2</v>
      </c>
      <c r="NR71">
        <v>0.70919909999999997</v>
      </c>
      <c r="NS71">
        <v>27.732119999999998</v>
      </c>
      <c r="NT71" s="1">
        <v>3.06151E-4</v>
      </c>
      <c r="NU71">
        <v>8.1905350000000002E-2</v>
      </c>
      <c r="NV71">
        <v>0.70919270000000001</v>
      </c>
      <c r="NW71">
        <v>26.70205</v>
      </c>
      <c r="NX71" s="1">
        <v>2.9654410000000002E-4</v>
      </c>
      <c r="NY71" s="1">
        <v>7.9436950000000006E-2</v>
      </c>
      <c r="NZ71">
        <v>0.7091925</v>
      </c>
      <c r="OA71">
        <v>25.625119999999999</v>
      </c>
      <c r="OB71" s="1">
        <v>2.8740070000000001E-4</v>
      </c>
      <c r="OC71">
        <v>7.707232E-2</v>
      </c>
      <c r="OD71">
        <v>0.70919940000000004</v>
      </c>
      <c r="OE71">
        <v>25.93262</v>
      </c>
      <c r="OF71" s="1">
        <v>2.7855149999999999E-4</v>
      </c>
      <c r="OG71" s="1">
        <v>7.4775969999999997E-2</v>
      </c>
      <c r="OH71">
        <v>0.70919290000000001</v>
      </c>
      <c r="OI71">
        <v>25.119209999999999</v>
      </c>
      <c r="OJ71" s="1">
        <v>2.6984269999999998E-4</v>
      </c>
      <c r="OK71" s="1">
        <v>7.2507959999999996E-2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0.9955212</v>
      </c>
      <c r="G72">
        <v>17.482869999999998</v>
      </c>
      <c r="H72" s="1">
        <v>1.3486929999999999E-18</v>
      </c>
      <c r="I72" s="1">
        <v>4.0991450000000002E-16</v>
      </c>
      <c r="J72">
        <v>0.99023519999999998</v>
      </c>
      <c r="K72">
        <v>17.00938</v>
      </c>
      <c r="L72" s="1">
        <v>3.624868E-7</v>
      </c>
      <c r="M72" s="1">
        <v>7.5218029999999999E-5</v>
      </c>
      <c r="N72">
        <v>0.98631020000000003</v>
      </c>
      <c r="O72">
        <v>15.88002</v>
      </c>
      <c r="P72">
        <v>0.64584339999999996</v>
      </c>
      <c r="Q72">
        <v>147.8785</v>
      </c>
      <c r="R72">
        <v>0.98380579999999995</v>
      </c>
      <c r="S72">
        <v>15.72245</v>
      </c>
      <c r="T72">
        <v>42.990079999999999</v>
      </c>
      <c r="U72">
        <v>11577.33</v>
      </c>
      <c r="V72">
        <v>0.98254520000000001</v>
      </c>
      <c r="W72">
        <v>16.103649999999998</v>
      </c>
      <c r="X72">
        <v>141.0934</v>
      </c>
      <c r="Y72">
        <v>41941.57</v>
      </c>
      <c r="Z72">
        <v>0.98225370000000001</v>
      </c>
      <c r="AA72">
        <v>16.609829999999999</v>
      </c>
      <c r="AB72">
        <v>94.945760000000007</v>
      </c>
      <c r="AC72">
        <v>30144.59</v>
      </c>
      <c r="AD72">
        <v>0.98238159999999997</v>
      </c>
      <c r="AE72">
        <v>16.54355</v>
      </c>
      <c r="AF72">
        <v>24.69012</v>
      </c>
      <c r="AG72">
        <v>8202.6550000000007</v>
      </c>
      <c r="AH72">
        <v>0.9826762</v>
      </c>
      <c r="AI72">
        <v>16.022169999999999</v>
      </c>
      <c r="AJ72">
        <v>3.5528810000000002</v>
      </c>
      <c r="AK72">
        <v>1216.0530000000001</v>
      </c>
      <c r="AL72">
        <v>0.98289950000000004</v>
      </c>
      <c r="AM72">
        <v>15.65987</v>
      </c>
      <c r="AN72">
        <v>0.37394959999999999</v>
      </c>
      <c r="AO72">
        <v>129.33600000000001</v>
      </c>
      <c r="AP72">
        <v>0.98281099999999999</v>
      </c>
      <c r="AQ72">
        <v>16.72195</v>
      </c>
      <c r="AR72" s="1">
        <v>5.2892599999999998E-2</v>
      </c>
      <c r="AS72">
        <v>17.347860000000001</v>
      </c>
      <c r="AT72">
        <v>0.98156549999999998</v>
      </c>
      <c r="AU72">
        <v>18.545490000000001</v>
      </c>
      <c r="AV72" s="1">
        <v>2.4577970000000001E-2</v>
      </c>
      <c r="AW72">
        <v>7.4984999999999999</v>
      </c>
      <c r="AX72">
        <v>0.9787323</v>
      </c>
      <c r="AY72">
        <v>20.862860000000001</v>
      </c>
      <c r="AZ72" s="1">
        <v>2.0402630000000001E-2</v>
      </c>
      <c r="BA72">
        <v>6.1364770000000002</v>
      </c>
      <c r="BB72">
        <v>0.97450840000000005</v>
      </c>
      <c r="BC72">
        <v>22.967870000000001</v>
      </c>
      <c r="BD72" s="1">
        <v>2.034851E-2</v>
      </c>
      <c r="BE72">
        <v>6.0628780000000004</v>
      </c>
      <c r="BF72">
        <v>0.96941480000000002</v>
      </c>
      <c r="BG72">
        <v>23.826989999999999</v>
      </c>
      <c r="BH72" s="1">
        <v>2.525608E-2</v>
      </c>
      <c r="BI72">
        <v>7.4804579999999996</v>
      </c>
      <c r="BJ72">
        <v>0.96385600000000005</v>
      </c>
      <c r="BK72">
        <v>23.768360000000001</v>
      </c>
      <c r="BL72" s="1">
        <v>3.1691370000000003E-2</v>
      </c>
      <c r="BM72">
        <v>9.4643040000000003</v>
      </c>
      <c r="BN72">
        <v>0.95818420000000004</v>
      </c>
      <c r="BO72">
        <v>23.24249</v>
      </c>
      <c r="BP72" s="1">
        <v>3.5080449999999999E-2</v>
      </c>
      <c r="BQ72">
        <v>10.595039999999999</v>
      </c>
      <c r="BR72">
        <v>0.9523414</v>
      </c>
      <c r="BS72">
        <v>22.21265</v>
      </c>
      <c r="BT72" s="1">
        <v>3.491441E-2</v>
      </c>
      <c r="BU72">
        <v>10.64451</v>
      </c>
      <c r="BV72">
        <v>0.94662610000000003</v>
      </c>
      <c r="BW72">
        <v>21.430969999999999</v>
      </c>
      <c r="BX72">
        <v>3.267374E-2</v>
      </c>
      <c r="BY72">
        <v>10.035259999999999</v>
      </c>
      <c r="BZ72">
        <v>0.94162920000000006</v>
      </c>
      <c r="CA72">
        <v>20.23235</v>
      </c>
      <c r="CB72" s="1">
        <v>2.9591610000000001E-2</v>
      </c>
      <c r="CC72">
        <v>9.1384729999999994</v>
      </c>
      <c r="CD72">
        <v>0.93837610000000005</v>
      </c>
      <c r="CE72">
        <v>19.046970000000002</v>
      </c>
      <c r="CF72" s="1">
        <v>2.6467810000000001E-2</v>
      </c>
      <c r="CG72">
        <v>8.1950749999999992</v>
      </c>
      <c r="CH72">
        <v>0.93676139999999997</v>
      </c>
      <c r="CI72">
        <v>18.18177</v>
      </c>
      <c r="CJ72" s="1">
        <v>2.333549E-2</v>
      </c>
      <c r="CK72">
        <v>7.2407019999999997</v>
      </c>
      <c r="CL72">
        <v>0.93629439999999997</v>
      </c>
      <c r="CM72">
        <v>17.55743</v>
      </c>
      <c r="CN72">
        <v>1.9389170000000001E-2</v>
      </c>
      <c r="CO72">
        <v>6.040273</v>
      </c>
      <c r="CP72">
        <v>0.93639989999999995</v>
      </c>
      <c r="CQ72">
        <v>17.276399999999999</v>
      </c>
      <c r="CR72" s="1">
        <v>1.4666429999999999E-2</v>
      </c>
      <c r="CS72">
        <v>4.5881449999999999</v>
      </c>
      <c r="CT72">
        <v>0.93677189999999999</v>
      </c>
      <c r="CU72">
        <v>16.924389999999999</v>
      </c>
      <c r="CV72" s="1">
        <v>1.0465199999999999E-2</v>
      </c>
      <c r="CW72">
        <v>3.2746400000000002</v>
      </c>
      <c r="CX72">
        <v>0.93711549999999999</v>
      </c>
      <c r="CY72">
        <v>16.65194</v>
      </c>
      <c r="CZ72" s="1">
        <v>7.5889929999999996E-3</v>
      </c>
      <c r="DA72">
        <v>2.3645969999999998</v>
      </c>
      <c r="DB72">
        <v>0.93739349999999999</v>
      </c>
      <c r="DC72">
        <v>17.111409999999999</v>
      </c>
      <c r="DD72" s="1">
        <v>5.8906460000000002E-3</v>
      </c>
      <c r="DE72">
        <v>1.8242940000000001</v>
      </c>
      <c r="DF72">
        <v>0.93761119999999998</v>
      </c>
      <c r="DG72">
        <v>18.889399999999998</v>
      </c>
      <c r="DH72" s="1">
        <v>4.9260079999999999E-3</v>
      </c>
      <c r="DI72">
        <v>1.517196</v>
      </c>
      <c r="DJ72">
        <v>0.93774869999999999</v>
      </c>
      <c r="DK72">
        <v>22.87518</v>
      </c>
      <c r="DL72" s="1">
        <v>4.3520060000000003E-3</v>
      </c>
      <c r="DM72">
        <v>1.3347819999999999</v>
      </c>
      <c r="DN72">
        <v>0.9378322</v>
      </c>
      <c r="DO72">
        <v>28.263639999999999</v>
      </c>
      <c r="DP72" s="1">
        <v>3.9766009999999997E-3</v>
      </c>
      <c r="DQ72">
        <v>1.2157530000000001</v>
      </c>
      <c r="DR72">
        <v>0.93787069999999995</v>
      </c>
      <c r="DS72">
        <v>30.85708</v>
      </c>
      <c r="DT72" s="1">
        <v>3.7023300000000002E-3</v>
      </c>
      <c r="DU72">
        <v>1.1289419999999999</v>
      </c>
      <c r="DV72">
        <v>0.93791340000000001</v>
      </c>
      <c r="DW72">
        <v>30.73996</v>
      </c>
      <c r="DX72" s="1">
        <v>3.4833590000000001E-3</v>
      </c>
      <c r="DY72">
        <v>1.059615</v>
      </c>
      <c r="DZ72">
        <v>0.93794069999999996</v>
      </c>
      <c r="EA72">
        <v>29.777329999999999</v>
      </c>
      <c r="EB72" s="1">
        <v>3.2973350000000002E-3</v>
      </c>
      <c r="EC72">
        <v>1.000556</v>
      </c>
      <c r="ED72">
        <v>0.93794659999999996</v>
      </c>
      <c r="EE72">
        <v>28.885280000000002</v>
      </c>
      <c r="EF72" s="1">
        <v>3.1316400000000002E-3</v>
      </c>
      <c r="EG72">
        <v>0.94791789999999998</v>
      </c>
      <c r="EH72">
        <v>0.93794670000000002</v>
      </c>
      <c r="EI72">
        <v>28.304320000000001</v>
      </c>
      <c r="EJ72" s="1">
        <v>2.9811360000000001E-3</v>
      </c>
      <c r="EK72">
        <v>0.90011129999999995</v>
      </c>
      <c r="EL72">
        <v>0.93794310000000003</v>
      </c>
      <c r="EM72">
        <v>27.335239999999999</v>
      </c>
      <c r="EN72" s="1">
        <v>2.8427880000000002E-3</v>
      </c>
      <c r="EO72">
        <v>0.85612529999999998</v>
      </c>
      <c r="EP72">
        <v>0.93793360000000003</v>
      </c>
      <c r="EQ72">
        <v>27.744160000000001</v>
      </c>
      <c r="ER72" s="1">
        <v>2.7134310000000001E-3</v>
      </c>
      <c r="ES72">
        <v>0.81537360000000003</v>
      </c>
      <c r="ET72">
        <v>0.93792920000000002</v>
      </c>
      <c r="EU72">
        <v>29.303560000000001</v>
      </c>
      <c r="EV72" s="1">
        <v>2.590874E-3</v>
      </c>
      <c r="EW72">
        <v>0.77707999999999999</v>
      </c>
      <c r="EX72">
        <v>0.93796069999999998</v>
      </c>
      <c r="EY72">
        <v>29.564779999999999</v>
      </c>
      <c r="EZ72" s="1">
        <v>2.475016E-3</v>
      </c>
      <c r="FA72">
        <v>0.74093560000000003</v>
      </c>
      <c r="FB72">
        <v>0.93796109999999999</v>
      </c>
      <c r="FC72">
        <v>28.606290000000001</v>
      </c>
      <c r="FD72" s="1">
        <v>2.3659480000000001E-3</v>
      </c>
      <c r="FE72">
        <v>0.70709710000000003</v>
      </c>
      <c r="FF72">
        <v>0.9379324</v>
      </c>
      <c r="FG72">
        <v>27.533349999999999</v>
      </c>
      <c r="FH72" s="1">
        <v>2.2631980000000001E-3</v>
      </c>
      <c r="FI72">
        <v>0.67543920000000002</v>
      </c>
      <c r="FJ72">
        <v>0.93793539999999997</v>
      </c>
      <c r="FK72">
        <v>27.22259</v>
      </c>
      <c r="FL72" s="1">
        <v>2.1661839999999998E-3</v>
      </c>
      <c r="FM72">
        <v>0.64562980000000003</v>
      </c>
      <c r="FN72">
        <v>0.93792089999999995</v>
      </c>
      <c r="FO72">
        <v>27.887440000000002</v>
      </c>
      <c r="FP72" s="1">
        <v>2.0736700000000001E-3</v>
      </c>
      <c r="FQ72">
        <v>0.61743650000000005</v>
      </c>
      <c r="FR72">
        <v>0.93793090000000001</v>
      </c>
      <c r="FS72">
        <v>27.3995</v>
      </c>
      <c r="FT72" s="1">
        <v>1.9851560000000001E-3</v>
      </c>
      <c r="FU72">
        <v>0.59065719999999999</v>
      </c>
      <c r="FV72">
        <v>0.93792969999999998</v>
      </c>
      <c r="FW72">
        <v>25.995010000000001</v>
      </c>
      <c r="FX72" s="1">
        <v>1.902068E-3</v>
      </c>
      <c r="FY72">
        <v>0.56554629999999995</v>
      </c>
      <c r="FZ72">
        <v>0.93793000000000004</v>
      </c>
      <c r="GA72">
        <v>23.9665</v>
      </c>
      <c r="GB72" s="1">
        <v>1.822981E-3</v>
      </c>
      <c r="GC72">
        <v>0.54176009999999997</v>
      </c>
      <c r="GD72">
        <v>0.93793040000000005</v>
      </c>
      <c r="GE72">
        <v>22.717369999999999</v>
      </c>
      <c r="GF72" s="1">
        <v>1.747515E-3</v>
      </c>
      <c r="GG72">
        <v>0.51914510000000003</v>
      </c>
      <c r="GH72">
        <v>0.9379691</v>
      </c>
      <c r="GI72">
        <v>21.86928</v>
      </c>
      <c r="GJ72" s="1">
        <v>1.6761250000000001E-3</v>
      </c>
      <c r="GK72">
        <v>0.49780950000000002</v>
      </c>
      <c r="GL72">
        <v>0.93796630000000003</v>
      </c>
      <c r="GM72">
        <v>21.417919999999999</v>
      </c>
      <c r="GN72" s="1">
        <v>1.6083650000000001E-3</v>
      </c>
      <c r="GO72">
        <v>0.47756670000000001</v>
      </c>
      <c r="GP72">
        <v>0.93792549999999997</v>
      </c>
      <c r="GQ72">
        <v>20.792580000000001</v>
      </c>
      <c r="GR72" s="1">
        <v>1.5448079999999999E-3</v>
      </c>
      <c r="GS72">
        <v>0.45860260000000003</v>
      </c>
      <c r="GT72">
        <v>0.93796440000000003</v>
      </c>
      <c r="GU72">
        <v>21.420819999999999</v>
      </c>
      <c r="GV72" s="1">
        <v>1.4844540000000001E-3</v>
      </c>
      <c r="GW72">
        <v>0.4406117</v>
      </c>
      <c r="GX72">
        <v>0.93792580000000003</v>
      </c>
      <c r="GY72">
        <v>22.593720000000001</v>
      </c>
      <c r="GZ72" s="1">
        <v>1.4268E-3</v>
      </c>
      <c r="HA72">
        <v>0.42349940000000003</v>
      </c>
      <c r="HB72">
        <v>0.93792660000000005</v>
      </c>
      <c r="HC72">
        <v>24.907029999999999</v>
      </c>
      <c r="HD72" s="1">
        <v>1.3719330000000001E-3</v>
      </c>
      <c r="HE72">
        <v>0.407167</v>
      </c>
      <c r="HF72">
        <v>0.93793590000000004</v>
      </c>
      <c r="HG72">
        <v>26.99728</v>
      </c>
      <c r="HH72" s="1">
        <v>1.3189219999999999E-3</v>
      </c>
      <c r="HI72">
        <v>0.39141510000000002</v>
      </c>
      <c r="HJ72">
        <v>0.93792620000000004</v>
      </c>
      <c r="HK72">
        <v>27.31429</v>
      </c>
      <c r="HL72" s="1">
        <v>1.2691009999999999E-3</v>
      </c>
      <c r="HM72">
        <v>0.37660900000000003</v>
      </c>
      <c r="HN72">
        <v>0.9379265</v>
      </c>
      <c r="HO72">
        <v>26.994789999999998</v>
      </c>
      <c r="HP72" s="1">
        <v>1.2219080000000001E-3</v>
      </c>
      <c r="HQ72">
        <v>0.36259039999999998</v>
      </c>
      <c r="HR72">
        <v>0.93792249999999999</v>
      </c>
      <c r="HS72">
        <v>26.326920000000001</v>
      </c>
      <c r="HT72" s="1">
        <v>1.1764430000000001E-3</v>
      </c>
      <c r="HU72">
        <v>0.34909240000000002</v>
      </c>
      <c r="HV72">
        <v>0.93793059999999995</v>
      </c>
      <c r="HW72">
        <v>25.64471</v>
      </c>
      <c r="HX72" s="1">
        <v>1.1328449999999999E-3</v>
      </c>
      <c r="HY72">
        <v>0.33616210000000002</v>
      </c>
      <c r="HZ72">
        <v>0.93792920000000002</v>
      </c>
      <c r="IA72">
        <v>26.16039</v>
      </c>
      <c r="IB72" s="1">
        <v>1.0910099999999999E-3</v>
      </c>
      <c r="IC72">
        <v>0.32375710000000002</v>
      </c>
      <c r="ID72">
        <v>0.93796109999999999</v>
      </c>
      <c r="IE72">
        <v>28.71885</v>
      </c>
      <c r="IF72" s="1">
        <v>1.051368E-3</v>
      </c>
      <c r="IG72">
        <v>0.31195499999999998</v>
      </c>
      <c r="IH72">
        <v>0.93792370000000003</v>
      </c>
      <c r="II72">
        <v>32.895670000000003</v>
      </c>
      <c r="IJ72" s="1">
        <v>1.0139109999999999E-3</v>
      </c>
      <c r="IK72">
        <v>0.30084149999999998</v>
      </c>
      <c r="IL72">
        <v>0.93793389999999999</v>
      </c>
      <c r="IM72">
        <v>35.843409999999999</v>
      </c>
      <c r="IN72" s="1">
        <v>9.7822649999999996E-4</v>
      </c>
      <c r="IO72">
        <v>0.2902381</v>
      </c>
      <c r="IP72">
        <v>0.93796480000000004</v>
      </c>
      <c r="IQ72">
        <v>36.120640000000002</v>
      </c>
      <c r="IR72" s="1">
        <v>9.4300779999999999E-4</v>
      </c>
      <c r="IS72">
        <v>0.27981600000000001</v>
      </c>
      <c r="IT72">
        <v>0.93796670000000004</v>
      </c>
      <c r="IU72">
        <v>35.139209999999999</v>
      </c>
      <c r="IV72" s="1">
        <v>9.0935919999999995E-4</v>
      </c>
      <c r="IW72">
        <v>0.26979809999999999</v>
      </c>
      <c r="IX72">
        <v>0.93793190000000004</v>
      </c>
      <c r="IY72">
        <v>34.283180000000002</v>
      </c>
      <c r="IZ72" s="1">
        <v>8.7769059999999997E-4</v>
      </c>
      <c r="JA72">
        <v>0.26039899999999999</v>
      </c>
      <c r="JB72">
        <v>0.93796259999999998</v>
      </c>
      <c r="JC72">
        <v>33.234699999999997</v>
      </c>
      <c r="JD72" s="1">
        <v>8.4745440000000001E-4</v>
      </c>
      <c r="JE72">
        <v>0.25143660000000001</v>
      </c>
      <c r="JF72">
        <v>0.93795969999999995</v>
      </c>
      <c r="JG72">
        <v>32.014919999999996</v>
      </c>
      <c r="JH72" s="1">
        <v>8.1849080000000001E-4</v>
      </c>
      <c r="JI72">
        <v>0.24282119999999999</v>
      </c>
      <c r="JJ72">
        <v>0.93796109999999999</v>
      </c>
      <c r="JK72">
        <v>28.980920000000001</v>
      </c>
      <c r="JL72" s="1">
        <v>7.9031909999999997E-4</v>
      </c>
      <c r="JM72">
        <v>0.2345989</v>
      </c>
      <c r="JN72">
        <v>0.93796500000000005</v>
      </c>
      <c r="JO72">
        <v>24.683019999999999</v>
      </c>
      <c r="JP72" s="1">
        <v>7.6174330000000005E-4</v>
      </c>
      <c r="JQ72">
        <v>0.22670219999999999</v>
      </c>
      <c r="JR72">
        <v>0.93797220000000003</v>
      </c>
      <c r="JS72">
        <v>20.975190000000001</v>
      </c>
      <c r="JT72" s="1">
        <v>7.3439169999999995E-4</v>
      </c>
      <c r="JU72">
        <v>0.219109</v>
      </c>
      <c r="JV72">
        <v>0.93796190000000002</v>
      </c>
      <c r="JW72">
        <v>19.392790000000002</v>
      </c>
      <c r="JX72" s="1">
        <v>7.082716E-4</v>
      </c>
      <c r="JY72">
        <v>0.21182200000000001</v>
      </c>
      <c r="JZ72">
        <v>0.93796210000000002</v>
      </c>
      <c r="KA72">
        <v>19.108920000000001</v>
      </c>
      <c r="KB72" s="1">
        <v>6.8342230000000004E-4</v>
      </c>
      <c r="KC72">
        <v>0.2048423</v>
      </c>
      <c r="KD72">
        <v>0.93792719999999996</v>
      </c>
      <c r="KE72">
        <v>18.959599999999998</v>
      </c>
      <c r="KF72" s="1">
        <v>6.5965049999999997E-4</v>
      </c>
      <c r="KG72">
        <v>0.19814309999999999</v>
      </c>
      <c r="KH72">
        <v>0.93792580000000003</v>
      </c>
      <c r="KI72">
        <v>18.02618</v>
      </c>
      <c r="KJ72" s="1">
        <v>6.3692049999999997E-4</v>
      </c>
      <c r="KK72">
        <v>0.1917017</v>
      </c>
      <c r="KL72">
        <v>0.93796000000000002</v>
      </c>
      <c r="KM72">
        <v>18.25873</v>
      </c>
      <c r="KN72" s="1">
        <v>6.1503700000000003E-4</v>
      </c>
      <c r="KO72">
        <v>0.18546889999999999</v>
      </c>
      <c r="KP72">
        <v>0.9379305</v>
      </c>
      <c r="KQ72">
        <v>22.337499999999999</v>
      </c>
      <c r="KR72" s="1">
        <v>5.9397870000000002E-4</v>
      </c>
      <c r="KS72">
        <v>0.17946300000000001</v>
      </c>
      <c r="KT72">
        <v>0.93793079999999995</v>
      </c>
      <c r="KU72">
        <v>29.704190000000001</v>
      </c>
      <c r="KV72" s="1">
        <v>5.7387180000000005E-4</v>
      </c>
      <c r="KW72">
        <v>0.17369480000000001</v>
      </c>
      <c r="KX72">
        <v>0.9379634</v>
      </c>
      <c r="KY72">
        <v>35.486469999999997</v>
      </c>
      <c r="KZ72" s="1">
        <v>5.5451470000000001E-4</v>
      </c>
      <c r="LA72">
        <v>0.16812299999999999</v>
      </c>
      <c r="LB72">
        <v>0.93796279999999999</v>
      </c>
      <c r="LC72">
        <v>36.821359999999999</v>
      </c>
      <c r="LD72" s="1">
        <v>5.3598049999999998E-4</v>
      </c>
      <c r="LE72">
        <v>0.16275790000000001</v>
      </c>
      <c r="LF72">
        <v>0.93796400000000002</v>
      </c>
      <c r="LG72">
        <v>35.71161</v>
      </c>
      <c r="LH72" s="1">
        <v>5.1816519999999997E-4</v>
      </c>
      <c r="LI72">
        <v>0.15759880000000001</v>
      </c>
      <c r="LJ72">
        <v>0.93796449999999998</v>
      </c>
      <c r="LK72">
        <v>34.694180000000003</v>
      </c>
      <c r="LL72" s="1">
        <v>5.0099240000000005E-4</v>
      </c>
      <c r="LM72">
        <v>0.1526062</v>
      </c>
      <c r="LN72">
        <v>0.9379691</v>
      </c>
      <c r="LO72">
        <v>33.823450000000001</v>
      </c>
      <c r="LP72" s="1">
        <v>4.8443949999999998E-4</v>
      </c>
      <c r="LQ72">
        <v>0.1477792</v>
      </c>
      <c r="LR72">
        <v>0.93796250000000003</v>
      </c>
      <c r="LS72">
        <v>32.339289999999998</v>
      </c>
      <c r="LT72" s="1">
        <v>4.6853729999999998E-4</v>
      </c>
      <c r="LU72">
        <v>0.14312610000000001</v>
      </c>
      <c r="LV72">
        <v>0.93797180000000002</v>
      </c>
      <c r="LW72">
        <v>29.445419999999999</v>
      </c>
      <c r="LX72" s="1">
        <v>4.5313470000000002E-4</v>
      </c>
      <c r="LY72">
        <v>0.13861090000000001</v>
      </c>
      <c r="LZ72">
        <v>0.9379615</v>
      </c>
      <c r="MA72">
        <v>25.630880000000001</v>
      </c>
      <c r="MB72" s="1">
        <v>4.3833460000000001E-4</v>
      </c>
      <c r="MC72">
        <v>0.1342602</v>
      </c>
      <c r="MD72">
        <v>0.93796409999999997</v>
      </c>
      <c r="ME72">
        <v>23.139189999999999</v>
      </c>
      <c r="MF72" s="1">
        <v>4.2412670000000001E-4</v>
      </c>
      <c r="MG72">
        <v>0.13008040000000001</v>
      </c>
      <c r="MH72">
        <v>0.93796279999999999</v>
      </c>
      <c r="MI72">
        <v>22.003599999999999</v>
      </c>
      <c r="MJ72" s="1">
        <v>4.1056319999999998E-4</v>
      </c>
      <c r="MK72">
        <v>0.12609119999999999</v>
      </c>
      <c r="ML72">
        <v>0.93793959999999998</v>
      </c>
      <c r="MM72">
        <v>21.312090000000001</v>
      </c>
      <c r="MN72" s="1">
        <v>3.9748319999999998E-4</v>
      </c>
      <c r="MO72">
        <v>0.1222601</v>
      </c>
      <c r="MP72">
        <v>0.93796409999999997</v>
      </c>
      <c r="MQ72">
        <v>20.943760000000001</v>
      </c>
      <c r="MR72" s="1">
        <v>3.8463240000000001E-4</v>
      </c>
      <c r="MS72">
        <v>0.11849129999999999</v>
      </c>
      <c r="MT72">
        <v>0.93793190000000004</v>
      </c>
      <c r="MU72">
        <v>20.318560000000002</v>
      </c>
      <c r="MV72" s="1">
        <v>3.7209130000000001E-4</v>
      </c>
      <c r="MW72">
        <v>0.1148039</v>
      </c>
      <c r="MX72">
        <v>0.93795799999999996</v>
      </c>
      <c r="MY72">
        <v>20.572310000000002</v>
      </c>
      <c r="MZ72" s="1">
        <v>3.6009170000000001E-4</v>
      </c>
      <c r="NA72">
        <v>0.11125640000000001</v>
      </c>
      <c r="NB72">
        <v>0.93796469999999998</v>
      </c>
      <c r="NC72">
        <v>20.983930000000001</v>
      </c>
      <c r="ND72" s="1">
        <v>3.4876649999999998E-4</v>
      </c>
      <c r="NE72">
        <v>0.10790429999999999</v>
      </c>
      <c r="NF72">
        <v>0.93796630000000003</v>
      </c>
      <c r="NG72">
        <v>22.729199999999999</v>
      </c>
      <c r="NH72" s="1">
        <v>3.378179E-4</v>
      </c>
      <c r="NI72">
        <v>0.1046685</v>
      </c>
      <c r="NJ72">
        <v>0.93796299999999999</v>
      </c>
      <c r="NK72">
        <v>25.821940000000001</v>
      </c>
      <c r="NL72" s="1">
        <v>3.2707629999999998E-4</v>
      </c>
      <c r="NM72">
        <v>0.1014832</v>
      </c>
      <c r="NN72">
        <v>0.93792469999999994</v>
      </c>
      <c r="NO72">
        <v>28.038930000000001</v>
      </c>
      <c r="NP72" s="1">
        <v>3.1677449999999998E-4</v>
      </c>
      <c r="NQ72" s="1">
        <v>9.8417589999999999E-2</v>
      </c>
      <c r="NR72">
        <v>0.93793269999999995</v>
      </c>
      <c r="NS72">
        <v>27.725760000000001</v>
      </c>
      <c r="NT72" s="1">
        <v>3.0683899999999999E-4</v>
      </c>
      <c r="NU72" s="1">
        <v>9.5459150000000006E-2</v>
      </c>
      <c r="NV72">
        <v>0.93792810000000004</v>
      </c>
      <c r="NW72">
        <v>26.773990000000001</v>
      </c>
      <c r="NX72" s="1">
        <v>2.9720639999999997E-4</v>
      </c>
      <c r="NY72" s="1">
        <v>9.2581979999999994E-2</v>
      </c>
      <c r="NZ72">
        <v>0.93792750000000003</v>
      </c>
      <c r="OA72">
        <v>25.6967</v>
      </c>
      <c r="OB72" s="1">
        <v>2.8803219999999998E-4</v>
      </c>
      <c r="OC72" s="1">
        <v>8.9821880000000007E-2</v>
      </c>
      <c r="OD72">
        <v>0.93793199999999999</v>
      </c>
      <c r="OE72">
        <v>26.079519999999999</v>
      </c>
      <c r="OF72" s="1">
        <v>2.7917559999999998E-4</v>
      </c>
      <c r="OG72" s="1">
        <v>8.7148690000000001E-2</v>
      </c>
      <c r="OH72">
        <v>0.93792889999999995</v>
      </c>
      <c r="OI72">
        <v>25.37979</v>
      </c>
      <c r="OJ72" s="1">
        <v>2.7045250000000003E-4</v>
      </c>
      <c r="OK72">
        <v>8.4508029999999998E-2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0.79595179999999999</v>
      </c>
      <c r="G73">
        <v>17.610880000000002</v>
      </c>
      <c r="H73" s="1">
        <v>1.784419E-19</v>
      </c>
      <c r="I73" s="1">
        <v>6.8305409999999995E-17</v>
      </c>
      <c r="J73">
        <v>0.79063419999999995</v>
      </c>
      <c r="K73">
        <v>17.18881</v>
      </c>
      <c r="L73" s="1">
        <v>3.6192950000000002E-8</v>
      </c>
      <c r="M73" s="1">
        <v>1.385545E-5</v>
      </c>
      <c r="N73">
        <v>0.78658629999999996</v>
      </c>
      <c r="O73">
        <v>16.080449999999999</v>
      </c>
      <c r="P73">
        <v>0.35086319999999999</v>
      </c>
      <c r="Q73">
        <v>91.384969999999996</v>
      </c>
      <c r="R73">
        <v>0.78390879999999996</v>
      </c>
      <c r="S73">
        <v>15.90681</v>
      </c>
      <c r="T73">
        <v>33.567700000000002</v>
      </c>
      <c r="U73">
        <v>10674.41</v>
      </c>
      <c r="V73">
        <v>0.78248819999999997</v>
      </c>
      <c r="W73">
        <v>16.163319999999999</v>
      </c>
      <c r="X73">
        <v>135.0581</v>
      </c>
      <c r="Y73">
        <v>49439.44</v>
      </c>
      <c r="Z73">
        <v>0.78204240000000003</v>
      </c>
      <c r="AA73">
        <v>16.581810000000001</v>
      </c>
      <c r="AB73">
        <v>104.3194</v>
      </c>
      <c r="AC73">
        <v>42347.08</v>
      </c>
      <c r="AD73">
        <v>0.78209209999999996</v>
      </c>
      <c r="AE73">
        <v>16.542860000000001</v>
      </c>
      <c r="AF73">
        <v>29.95112</v>
      </c>
      <c r="AG73">
        <v>13116.4</v>
      </c>
      <c r="AH73">
        <v>0.78231390000000001</v>
      </c>
      <c r="AI73">
        <v>16.073969999999999</v>
      </c>
      <c r="AJ73">
        <v>4.6203500000000002</v>
      </c>
      <c r="AK73">
        <v>2134.2020000000002</v>
      </c>
      <c r="AL73">
        <v>0.78251090000000001</v>
      </c>
      <c r="AM73">
        <v>15.70983</v>
      </c>
      <c r="AN73">
        <v>0.50135719999999995</v>
      </c>
      <c r="AO73">
        <v>237.7671</v>
      </c>
      <c r="AP73">
        <v>0.78242230000000001</v>
      </c>
      <c r="AQ73">
        <v>16.795249999999999</v>
      </c>
      <c r="AR73">
        <v>6.4349279999999995E-2</v>
      </c>
      <c r="AS73">
        <v>28.738479999999999</v>
      </c>
      <c r="AT73">
        <v>0.78128569999999997</v>
      </c>
      <c r="AU73">
        <v>18.640029999999999</v>
      </c>
      <c r="AV73" s="1">
        <v>2.5719659999999998E-2</v>
      </c>
      <c r="AW73">
        <v>10.13805</v>
      </c>
      <c r="AX73">
        <v>0.77866290000000005</v>
      </c>
      <c r="AY73">
        <v>20.941590000000001</v>
      </c>
      <c r="AZ73" s="1">
        <v>2.0662429999999999E-2</v>
      </c>
      <c r="BA73">
        <v>7.9051280000000004</v>
      </c>
      <c r="BB73">
        <v>0.77472700000000005</v>
      </c>
      <c r="BC73">
        <v>22.973800000000001</v>
      </c>
      <c r="BD73" s="1">
        <v>2.0141099999999999E-2</v>
      </c>
      <c r="BE73">
        <v>7.6030319999999998</v>
      </c>
      <c r="BF73">
        <v>0.76992079999999996</v>
      </c>
      <c r="BG73">
        <v>23.786860000000001</v>
      </c>
      <c r="BH73" s="1">
        <v>2.4533030000000001E-2</v>
      </c>
      <c r="BI73">
        <v>9.15198</v>
      </c>
      <c r="BJ73">
        <v>0.76451979999999997</v>
      </c>
      <c r="BK73">
        <v>23.748570000000001</v>
      </c>
      <c r="BL73" s="1">
        <v>3.1037100000000001E-2</v>
      </c>
      <c r="BM73">
        <v>11.683199999999999</v>
      </c>
      <c r="BN73">
        <v>0.75890199999999997</v>
      </c>
      <c r="BO73">
        <v>23.294039999999999</v>
      </c>
      <c r="BP73" s="1">
        <v>3.4845260000000003E-2</v>
      </c>
      <c r="BQ73">
        <v>13.32464</v>
      </c>
      <c r="BR73">
        <v>0.75315989999999999</v>
      </c>
      <c r="BS73">
        <v>22.36412</v>
      </c>
      <c r="BT73" s="1">
        <v>3.5023760000000001E-2</v>
      </c>
      <c r="BU73">
        <v>13.572990000000001</v>
      </c>
      <c r="BV73">
        <v>0.74750799999999995</v>
      </c>
      <c r="BW73">
        <v>21.712209999999999</v>
      </c>
      <c r="BX73" s="1">
        <v>3.2957739999999999E-2</v>
      </c>
      <c r="BY73">
        <v>12.90422</v>
      </c>
      <c r="BZ73">
        <v>0.74256339999999998</v>
      </c>
      <c r="CA73">
        <v>20.600280000000001</v>
      </c>
      <c r="CB73" s="1">
        <v>2.993985E-2</v>
      </c>
      <c r="CC73">
        <v>11.811719999999999</v>
      </c>
      <c r="CD73">
        <v>0.73934940000000005</v>
      </c>
      <c r="CE73">
        <v>19.342590000000001</v>
      </c>
      <c r="CF73">
        <v>2.6812349999999999E-2</v>
      </c>
      <c r="CG73">
        <v>10.621359999999999</v>
      </c>
      <c r="CH73">
        <v>0.73774470000000003</v>
      </c>
      <c r="CI73">
        <v>18.406939999999999</v>
      </c>
      <c r="CJ73" s="1">
        <v>2.371786E-2</v>
      </c>
      <c r="CK73">
        <v>9.4251819999999995</v>
      </c>
      <c r="CL73">
        <v>0.73726519999999995</v>
      </c>
      <c r="CM73">
        <v>17.612400000000001</v>
      </c>
      <c r="CN73" s="1">
        <v>1.9899650000000001E-2</v>
      </c>
      <c r="CO73">
        <v>7.9576460000000004</v>
      </c>
      <c r="CP73">
        <v>0.73738619999999999</v>
      </c>
      <c r="CQ73">
        <v>17.296220000000002</v>
      </c>
      <c r="CR73" s="1">
        <v>1.5220640000000001E-2</v>
      </c>
      <c r="CS73">
        <v>6.1330479999999996</v>
      </c>
      <c r="CT73">
        <v>0.73775570000000001</v>
      </c>
      <c r="CU73">
        <v>16.945239999999998</v>
      </c>
      <c r="CV73" s="1">
        <v>1.090403E-2</v>
      </c>
      <c r="CW73">
        <v>4.4047879999999999</v>
      </c>
      <c r="CX73">
        <v>0.73813390000000001</v>
      </c>
      <c r="CY73">
        <v>16.732959999999999</v>
      </c>
      <c r="CZ73" s="1">
        <v>7.8673660000000006E-3</v>
      </c>
      <c r="DA73">
        <v>3.1635469999999999</v>
      </c>
      <c r="DB73">
        <v>0.73840640000000002</v>
      </c>
      <c r="DC73">
        <v>17.252220000000001</v>
      </c>
      <c r="DD73" s="1">
        <v>6.0502439999999998E-3</v>
      </c>
      <c r="DE73">
        <v>2.412839</v>
      </c>
      <c r="DF73">
        <v>0.73861940000000004</v>
      </c>
      <c r="DG73">
        <v>19.013629999999999</v>
      </c>
      <c r="DH73" s="1">
        <v>5.0177529999999998E-3</v>
      </c>
      <c r="DI73">
        <v>1.985338</v>
      </c>
      <c r="DJ73">
        <v>0.73875190000000002</v>
      </c>
      <c r="DK73">
        <v>22.911740000000002</v>
      </c>
      <c r="DL73" s="1">
        <v>4.4087500000000003E-3</v>
      </c>
      <c r="DM73">
        <v>1.734078</v>
      </c>
      <c r="DN73">
        <v>0.73882369999999997</v>
      </c>
      <c r="DO73">
        <v>28.19641</v>
      </c>
      <c r="DP73" s="1">
        <v>4.0156039999999999E-3</v>
      </c>
      <c r="DQ73">
        <v>1.5727439999999999</v>
      </c>
      <c r="DR73">
        <v>0.73887879999999995</v>
      </c>
      <c r="DS73">
        <v>30.774660000000001</v>
      </c>
      <c r="DT73" s="1">
        <v>3.7322089999999998E-3</v>
      </c>
      <c r="DU73">
        <v>1.4570780000000001</v>
      </c>
      <c r="DV73">
        <v>0.73892429999999998</v>
      </c>
      <c r="DW73">
        <v>30.740459999999999</v>
      </c>
      <c r="DX73" s="1">
        <v>3.507979E-3</v>
      </c>
      <c r="DY73">
        <v>1.3658110000000001</v>
      </c>
      <c r="DZ73">
        <v>0.73893430000000004</v>
      </c>
      <c r="EA73">
        <v>29.876200000000001</v>
      </c>
      <c r="EB73" s="1">
        <v>3.318948E-3</v>
      </c>
      <c r="EC73">
        <v>1.288816</v>
      </c>
      <c r="ED73">
        <v>0.73893399999999998</v>
      </c>
      <c r="EE73">
        <v>28.968229999999998</v>
      </c>
      <c r="EF73" s="1">
        <v>3.1511180000000001E-3</v>
      </c>
      <c r="EG73">
        <v>1.220478</v>
      </c>
      <c r="EH73">
        <v>0.73892290000000005</v>
      </c>
      <c r="EI73">
        <v>28.546040000000001</v>
      </c>
      <c r="EJ73" s="1">
        <v>2.9989869999999998E-3</v>
      </c>
      <c r="EK73">
        <v>1.1585859999999999</v>
      </c>
      <c r="EL73">
        <v>0.73894890000000002</v>
      </c>
      <c r="EM73">
        <v>27.829329999999999</v>
      </c>
      <c r="EN73" s="1">
        <v>2.859295E-3</v>
      </c>
      <c r="EO73">
        <v>1.101699</v>
      </c>
      <c r="EP73">
        <v>0.73893819999999999</v>
      </c>
      <c r="EQ73">
        <v>28.313549999999999</v>
      </c>
      <c r="ER73" s="1">
        <v>2.7288339999999999E-3</v>
      </c>
      <c r="ES73">
        <v>1.0490820000000001</v>
      </c>
      <c r="ET73">
        <v>0.73896759999999995</v>
      </c>
      <c r="EU73">
        <v>29.627279999999999</v>
      </c>
      <c r="EV73" s="1">
        <v>2.6054450000000001E-3</v>
      </c>
      <c r="EW73">
        <v>0.99973809999999996</v>
      </c>
      <c r="EX73">
        <v>0.73893929999999997</v>
      </c>
      <c r="EY73">
        <v>29.687519999999999</v>
      </c>
      <c r="EZ73" s="1">
        <v>2.4887860000000002E-3</v>
      </c>
      <c r="FA73">
        <v>0.95318899999999995</v>
      </c>
      <c r="FB73">
        <v>0.73893920000000002</v>
      </c>
      <c r="FC73">
        <v>28.69595</v>
      </c>
      <c r="FD73" s="1">
        <v>2.37879E-3</v>
      </c>
      <c r="FE73">
        <v>0.90949939999999996</v>
      </c>
      <c r="FF73">
        <v>0.73894110000000002</v>
      </c>
      <c r="FG73">
        <v>27.615970000000001</v>
      </c>
      <c r="FH73" s="1">
        <v>2.275287E-3</v>
      </c>
      <c r="FI73">
        <v>0.86867030000000001</v>
      </c>
      <c r="FJ73">
        <v>0.73893739999999997</v>
      </c>
      <c r="FK73">
        <v>27.228660000000001</v>
      </c>
      <c r="FL73" s="1">
        <v>2.1775430000000001E-3</v>
      </c>
      <c r="FM73">
        <v>0.8302349</v>
      </c>
      <c r="FN73">
        <v>0.73895659999999996</v>
      </c>
      <c r="FO73">
        <v>28.060839999999999</v>
      </c>
      <c r="FP73" s="1">
        <v>2.084514E-3</v>
      </c>
      <c r="FQ73">
        <v>0.79395850000000001</v>
      </c>
      <c r="FR73">
        <v>0.73895900000000003</v>
      </c>
      <c r="FS73">
        <v>27.866440000000001</v>
      </c>
      <c r="FT73" s="1">
        <v>1.995405E-3</v>
      </c>
      <c r="FU73">
        <v>0.75947399999999998</v>
      </c>
      <c r="FV73">
        <v>0.73895960000000005</v>
      </c>
      <c r="FW73">
        <v>26.586919999999999</v>
      </c>
      <c r="FX73" s="1">
        <v>1.911676E-3</v>
      </c>
      <c r="FY73">
        <v>0.7270818</v>
      </c>
      <c r="FZ73">
        <v>0.73895480000000002</v>
      </c>
      <c r="GA73">
        <v>24.392160000000001</v>
      </c>
      <c r="GB73" s="1">
        <v>1.8321590000000001E-3</v>
      </c>
      <c r="GC73">
        <v>0.69648030000000005</v>
      </c>
      <c r="GD73">
        <v>0.73895730000000004</v>
      </c>
      <c r="GE73">
        <v>22.90466</v>
      </c>
      <c r="GF73" s="1">
        <v>1.7561720000000001E-3</v>
      </c>
      <c r="GG73">
        <v>0.6673462</v>
      </c>
      <c r="GH73">
        <v>0.73896899999999999</v>
      </c>
      <c r="GI73">
        <v>21.913679999999999</v>
      </c>
      <c r="GJ73" s="1">
        <v>1.68436E-3</v>
      </c>
      <c r="GK73">
        <v>0.63989070000000003</v>
      </c>
      <c r="GL73">
        <v>0.73896740000000005</v>
      </c>
      <c r="GM73">
        <v>21.44819</v>
      </c>
      <c r="GN73" s="1">
        <v>1.61615E-3</v>
      </c>
      <c r="GO73">
        <v>0.6138209</v>
      </c>
      <c r="GP73">
        <v>0.73896070000000003</v>
      </c>
      <c r="GQ73">
        <v>20.91037</v>
      </c>
      <c r="GR73" s="1">
        <v>1.552082E-3</v>
      </c>
      <c r="GS73">
        <v>0.58934059999999999</v>
      </c>
      <c r="GT73">
        <v>0.73896629999999996</v>
      </c>
      <c r="GU73">
        <v>21.648579999999999</v>
      </c>
      <c r="GV73" s="1">
        <v>1.4914150000000001E-3</v>
      </c>
      <c r="GW73">
        <v>0.56621239999999995</v>
      </c>
      <c r="GX73">
        <v>0.73895869999999997</v>
      </c>
      <c r="GY73">
        <v>22.856449999999999</v>
      </c>
      <c r="GZ73" s="1">
        <v>1.4333869999999999E-3</v>
      </c>
      <c r="HA73">
        <v>0.54416240000000005</v>
      </c>
      <c r="HB73">
        <v>0.73895440000000001</v>
      </c>
      <c r="HC73">
        <v>25.06934</v>
      </c>
      <c r="HD73" s="1">
        <v>1.37827E-3</v>
      </c>
      <c r="HE73">
        <v>0.52317440000000004</v>
      </c>
      <c r="HF73">
        <v>0.73896550000000005</v>
      </c>
      <c r="HG73">
        <v>27.110520000000001</v>
      </c>
      <c r="HH73" s="1">
        <v>1.324977E-3</v>
      </c>
      <c r="HI73">
        <v>0.50292769999999998</v>
      </c>
      <c r="HJ73">
        <v>0.73896119999999998</v>
      </c>
      <c r="HK73">
        <v>27.333089999999999</v>
      </c>
      <c r="HL73" s="1">
        <v>1.274783E-3</v>
      </c>
      <c r="HM73">
        <v>0.48382950000000002</v>
      </c>
      <c r="HN73">
        <v>0.73895310000000003</v>
      </c>
      <c r="HO73">
        <v>27.01754</v>
      </c>
      <c r="HP73" s="1">
        <v>1.2273449999999999E-3</v>
      </c>
      <c r="HQ73">
        <v>0.46579900000000002</v>
      </c>
      <c r="HR73">
        <v>0.73895960000000005</v>
      </c>
      <c r="HS73">
        <v>26.380600000000001</v>
      </c>
      <c r="HT73" s="1">
        <v>1.181669E-3</v>
      </c>
      <c r="HU73">
        <v>0.44845620000000003</v>
      </c>
      <c r="HV73">
        <v>0.73896260000000002</v>
      </c>
      <c r="HW73">
        <v>25.78509</v>
      </c>
      <c r="HX73" s="1">
        <v>1.137849E-3</v>
      </c>
      <c r="HY73">
        <v>0.43183300000000002</v>
      </c>
      <c r="HZ73">
        <v>0.73893180000000003</v>
      </c>
      <c r="IA73">
        <v>26.460380000000001</v>
      </c>
      <c r="IB73" s="1">
        <v>1.0957930000000001E-3</v>
      </c>
      <c r="IC73">
        <v>0.41588059999999999</v>
      </c>
      <c r="ID73">
        <v>0.73897060000000003</v>
      </c>
      <c r="IE73">
        <v>29.07141</v>
      </c>
      <c r="IF73" s="1">
        <v>1.05591E-3</v>
      </c>
      <c r="IG73">
        <v>0.40069559999999999</v>
      </c>
      <c r="IH73">
        <v>0.73895250000000001</v>
      </c>
      <c r="II73">
        <v>33.14302</v>
      </c>
      <c r="IJ73" s="1">
        <v>1.0181789999999999E-3</v>
      </c>
      <c r="IK73">
        <v>0.38636510000000002</v>
      </c>
      <c r="IL73">
        <v>0.73893710000000001</v>
      </c>
      <c r="IM73">
        <v>35.958889999999997</v>
      </c>
      <c r="IN73" s="1">
        <v>9.823608000000001E-4</v>
      </c>
      <c r="IO73">
        <v>0.3727472</v>
      </c>
      <c r="IP73">
        <v>0.73893730000000002</v>
      </c>
      <c r="IQ73">
        <v>36.202689999999997</v>
      </c>
      <c r="IR73" s="1">
        <v>9.4707280000000003E-4</v>
      </c>
      <c r="IS73">
        <v>0.35940470000000002</v>
      </c>
      <c r="IT73">
        <v>0.73894479999999996</v>
      </c>
      <c r="IU73">
        <v>35.212240000000001</v>
      </c>
      <c r="IV73" s="1">
        <v>9.1320080000000003E-4</v>
      </c>
      <c r="IW73">
        <v>0.3465067</v>
      </c>
      <c r="IX73">
        <v>0.7389367</v>
      </c>
      <c r="IY73">
        <v>34.327689999999997</v>
      </c>
      <c r="IZ73" s="1">
        <v>8.8129889999999996E-4</v>
      </c>
      <c r="JA73">
        <v>0.33438489999999998</v>
      </c>
      <c r="JB73">
        <v>0.73896300000000004</v>
      </c>
      <c r="JC73">
        <v>33.406190000000002</v>
      </c>
      <c r="JD73" s="1">
        <v>8.509298E-4</v>
      </c>
      <c r="JE73">
        <v>0.32286989999999999</v>
      </c>
      <c r="JF73">
        <v>0.73897029999999997</v>
      </c>
      <c r="JG73">
        <v>32.53125</v>
      </c>
      <c r="JH73" s="1">
        <v>8.2182619999999996E-4</v>
      </c>
      <c r="JI73">
        <v>0.3117972</v>
      </c>
      <c r="JJ73">
        <v>0.73897080000000004</v>
      </c>
      <c r="JK73">
        <v>29.764890000000001</v>
      </c>
      <c r="JL73" s="1">
        <v>7.9350489999999998E-4</v>
      </c>
      <c r="JM73">
        <v>0.30122270000000001</v>
      </c>
      <c r="JN73">
        <v>0.73894170000000003</v>
      </c>
      <c r="JO73">
        <v>25.37791</v>
      </c>
      <c r="JP73" s="1">
        <v>7.6479490000000005E-4</v>
      </c>
      <c r="JQ73">
        <v>0.29107499999999997</v>
      </c>
      <c r="JR73">
        <v>0.73894749999999998</v>
      </c>
      <c r="JS73">
        <v>21.45515</v>
      </c>
      <c r="JT73" s="1">
        <v>7.3731090000000001E-4</v>
      </c>
      <c r="JU73">
        <v>0.28131600000000001</v>
      </c>
      <c r="JV73">
        <v>0.73896240000000002</v>
      </c>
      <c r="JW73">
        <v>19.56786</v>
      </c>
      <c r="JX73" s="1">
        <v>7.1107419999999998E-4</v>
      </c>
      <c r="JY73">
        <v>0.27195259999999999</v>
      </c>
      <c r="JZ73">
        <v>0.73896300000000004</v>
      </c>
      <c r="KA73">
        <v>19.10284</v>
      </c>
      <c r="KB73" s="1">
        <v>6.8609569999999998E-4</v>
      </c>
      <c r="KC73">
        <v>0.26297710000000002</v>
      </c>
      <c r="KD73">
        <v>0.73895409999999995</v>
      </c>
      <c r="KE73">
        <v>18.987929999999999</v>
      </c>
      <c r="KF73" s="1">
        <v>6.6221200000000002E-4</v>
      </c>
      <c r="KG73">
        <v>0.25436589999999998</v>
      </c>
      <c r="KH73">
        <v>0.73896110000000004</v>
      </c>
      <c r="KI73">
        <v>18.207429999999999</v>
      </c>
      <c r="KJ73" s="1">
        <v>6.3938690000000002E-4</v>
      </c>
      <c r="KK73">
        <v>0.2460918</v>
      </c>
      <c r="KL73">
        <v>0.73896419999999996</v>
      </c>
      <c r="KM73">
        <v>18.487580000000001</v>
      </c>
      <c r="KN73" s="1">
        <v>6.1742239999999999E-4</v>
      </c>
      <c r="KO73">
        <v>0.238095</v>
      </c>
      <c r="KP73">
        <v>0.7389327</v>
      </c>
      <c r="KQ73">
        <v>22.430689999999998</v>
      </c>
      <c r="KR73" s="1">
        <v>5.9625849999999996E-4</v>
      </c>
      <c r="KS73">
        <v>0.23037050000000001</v>
      </c>
      <c r="KT73">
        <v>0.7389346</v>
      </c>
      <c r="KU73">
        <v>29.609580000000001</v>
      </c>
      <c r="KV73" s="1">
        <v>5.7605929999999996E-4</v>
      </c>
      <c r="KW73">
        <v>0.2229585</v>
      </c>
      <c r="KX73">
        <v>0.73894249999999995</v>
      </c>
      <c r="KY73">
        <v>35.37059</v>
      </c>
      <c r="KZ73" s="1">
        <v>5.5663190000000001E-4</v>
      </c>
      <c r="LA73">
        <v>0.21581120000000001</v>
      </c>
      <c r="LB73">
        <v>0.73894130000000002</v>
      </c>
      <c r="LC73">
        <v>36.816290000000002</v>
      </c>
      <c r="LD73" s="1">
        <v>5.3800790000000005E-4</v>
      </c>
      <c r="LE73">
        <v>0.2089145</v>
      </c>
      <c r="LF73">
        <v>0.73896490000000004</v>
      </c>
      <c r="LG73">
        <v>35.79222</v>
      </c>
      <c r="LH73" s="1">
        <v>5.2012119999999998E-4</v>
      </c>
      <c r="LI73">
        <v>0.20229069999999999</v>
      </c>
      <c r="LJ73">
        <v>0.73894420000000005</v>
      </c>
      <c r="LK73">
        <v>34.736550000000001</v>
      </c>
      <c r="LL73" s="1">
        <v>5.0288280000000002E-4</v>
      </c>
      <c r="LM73">
        <v>0.19588320000000001</v>
      </c>
      <c r="LN73">
        <v>0.73897550000000001</v>
      </c>
      <c r="LO73">
        <v>33.921379999999999</v>
      </c>
      <c r="LP73" s="1">
        <v>4.8626609999999999E-4</v>
      </c>
      <c r="LQ73">
        <v>0.18968489999999999</v>
      </c>
      <c r="LR73">
        <v>0.73896249999999997</v>
      </c>
      <c r="LS73">
        <v>32.790140000000001</v>
      </c>
      <c r="LT73" s="1">
        <v>4.7029850000000002E-4</v>
      </c>
      <c r="LU73">
        <v>0.18370909999999999</v>
      </c>
      <c r="LV73">
        <v>0.73894879999999996</v>
      </c>
      <c r="LW73">
        <v>30.229669999999999</v>
      </c>
      <c r="LX73" s="1">
        <v>4.5483600000000002E-4</v>
      </c>
      <c r="LY73">
        <v>0.1779144</v>
      </c>
      <c r="LZ73">
        <v>0.73897069999999998</v>
      </c>
      <c r="MA73">
        <v>26.40795</v>
      </c>
      <c r="MB73" s="1">
        <v>4.3996939999999999E-4</v>
      </c>
      <c r="MC73">
        <v>0.1723239</v>
      </c>
      <c r="MD73">
        <v>0.73896589999999995</v>
      </c>
      <c r="ME73">
        <v>23.599620000000002</v>
      </c>
      <c r="MF73" s="1">
        <v>4.2568979999999998E-4</v>
      </c>
      <c r="MG73">
        <v>0.1669515</v>
      </c>
      <c r="MH73">
        <v>0.73894079999999995</v>
      </c>
      <c r="MI73">
        <v>22.2041</v>
      </c>
      <c r="MJ73" s="1">
        <v>4.120482E-4</v>
      </c>
      <c r="MK73">
        <v>0.16181709999999999</v>
      </c>
      <c r="ML73">
        <v>0.73897060000000003</v>
      </c>
      <c r="MM73">
        <v>21.322900000000001</v>
      </c>
      <c r="MN73" s="1">
        <v>3.9892680000000002E-4</v>
      </c>
      <c r="MO73">
        <v>0.1569006</v>
      </c>
      <c r="MP73">
        <v>0.73894439999999995</v>
      </c>
      <c r="MQ73">
        <v>20.979610000000001</v>
      </c>
      <c r="MR73" s="1">
        <v>3.8605449999999999E-4</v>
      </c>
      <c r="MS73">
        <v>0.1520772</v>
      </c>
      <c r="MT73">
        <v>0.73896530000000005</v>
      </c>
      <c r="MU73">
        <v>20.42501</v>
      </c>
      <c r="MV73" s="1">
        <v>3.7346660000000002E-4</v>
      </c>
      <c r="MW73">
        <v>0.147344</v>
      </c>
      <c r="MX73">
        <v>0.73893279999999995</v>
      </c>
      <c r="MY73">
        <v>20.774180000000001</v>
      </c>
      <c r="MZ73" s="1">
        <v>3.614008E-4</v>
      </c>
      <c r="NA73">
        <v>0.14278399999999999</v>
      </c>
      <c r="NB73">
        <v>0.73894459999999995</v>
      </c>
      <c r="NC73">
        <v>21.197469999999999</v>
      </c>
      <c r="ND73" s="1">
        <v>3.5000709999999998E-4</v>
      </c>
      <c r="NE73">
        <v>0.13846729999999999</v>
      </c>
      <c r="NF73">
        <v>0.73894420000000005</v>
      </c>
      <c r="NG73">
        <v>22.921779999999998</v>
      </c>
      <c r="NH73" s="1">
        <v>3.3903060000000003E-4</v>
      </c>
      <c r="NI73">
        <v>0.13431899999999999</v>
      </c>
      <c r="NJ73">
        <v>0.73897170000000001</v>
      </c>
      <c r="NK73">
        <v>25.919599999999999</v>
      </c>
      <c r="NL73" s="1">
        <v>3.2826289999999999E-4</v>
      </c>
      <c r="NM73">
        <v>0.13023750000000001</v>
      </c>
      <c r="NN73">
        <v>0.73896019999999996</v>
      </c>
      <c r="NO73">
        <v>28.032879999999999</v>
      </c>
      <c r="NP73" s="1">
        <v>3.1790900000000001E-4</v>
      </c>
      <c r="NQ73">
        <v>0.1262952</v>
      </c>
      <c r="NR73">
        <v>0.73896499999999998</v>
      </c>
      <c r="NS73">
        <v>27.70862</v>
      </c>
      <c r="NT73" s="1">
        <v>3.079399E-4</v>
      </c>
      <c r="NU73">
        <v>0.1224988</v>
      </c>
      <c r="NV73">
        <v>0.73893260000000005</v>
      </c>
      <c r="NW73">
        <v>26.877289999999999</v>
      </c>
      <c r="NX73" s="1">
        <v>2.982641E-4</v>
      </c>
      <c r="NY73">
        <v>0.11880400000000001</v>
      </c>
      <c r="NZ73">
        <v>0.73893149999999996</v>
      </c>
      <c r="OA73">
        <v>25.803999999999998</v>
      </c>
      <c r="OB73" s="1">
        <v>2.8904119999999999E-4</v>
      </c>
      <c r="OC73">
        <v>0.1152543</v>
      </c>
      <c r="OD73">
        <v>0.73896300000000004</v>
      </c>
      <c r="OE73">
        <v>26.235469999999999</v>
      </c>
      <c r="OF73" s="1">
        <v>2.8017020000000001E-4</v>
      </c>
      <c r="OG73">
        <v>0.1118301</v>
      </c>
      <c r="OH73">
        <v>0.73895730000000004</v>
      </c>
      <c r="OI73">
        <v>25.738939999999999</v>
      </c>
      <c r="OJ73" s="1">
        <v>2.7142699999999997E-4</v>
      </c>
      <c r="OK73">
        <v>0.10844910000000001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0.51193770000000005</v>
      </c>
      <c r="G74">
        <v>17.69435</v>
      </c>
      <c r="H74" s="1">
        <v>3.4194049999999998E-20</v>
      </c>
      <c r="I74" s="1">
        <v>1.358362E-17</v>
      </c>
      <c r="J74">
        <v>0.50813319999999995</v>
      </c>
      <c r="K74">
        <v>17.305260000000001</v>
      </c>
      <c r="L74" s="1">
        <v>9.1055940000000002E-9</v>
      </c>
      <c r="M74" s="1">
        <v>3.626111E-6</v>
      </c>
      <c r="N74">
        <v>0.50495840000000003</v>
      </c>
      <c r="O74">
        <v>16.213709999999999</v>
      </c>
      <c r="P74">
        <v>0.1534865</v>
      </c>
      <c r="Q74">
        <v>51.122050000000002</v>
      </c>
      <c r="R74">
        <v>0.50275639999999999</v>
      </c>
      <c r="S74">
        <v>16.019490000000001</v>
      </c>
      <c r="T74">
        <v>23.788989999999998</v>
      </c>
      <c r="U74">
        <v>8643.7289999999994</v>
      </c>
      <c r="V74">
        <v>0.50145790000000001</v>
      </c>
      <c r="W74">
        <v>16.200340000000001</v>
      </c>
      <c r="X74">
        <v>124.76390000000001</v>
      </c>
      <c r="Y74">
        <v>48730.080000000002</v>
      </c>
      <c r="Z74">
        <v>0.50087479999999995</v>
      </c>
      <c r="AA74">
        <v>16.5656</v>
      </c>
      <c r="AB74">
        <v>115.21210000000001</v>
      </c>
      <c r="AC74">
        <v>47344.21</v>
      </c>
      <c r="AD74">
        <v>0.50071480000000002</v>
      </c>
      <c r="AE74">
        <v>16.54232</v>
      </c>
      <c r="AF74">
        <v>37.52928</v>
      </c>
      <c r="AG74">
        <v>15962.61</v>
      </c>
      <c r="AH74">
        <v>0.50070789999999998</v>
      </c>
      <c r="AI74">
        <v>16.11111</v>
      </c>
      <c r="AJ74">
        <v>6.3205749999999998</v>
      </c>
      <c r="AK74">
        <v>2749.3240000000001</v>
      </c>
      <c r="AL74">
        <v>0.50077389999999999</v>
      </c>
      <c r="AM74">
        <v>15.737399999999999</v>
      </c>
      <c r="AN74">
        <v>0.71699829999999998</v>
      </c>
      <c r="AO74">
        <v>315.32369999999997</v>
      </c>
      <c r="AP74">
        <v>0.50067439999999996</v>
      </c>
      <c r="AQ74">
        <v>16.819099999999999</v>
      </c>
      <c r="AR74">
        <v>8.4281229999999999E-2</v>
      </c>
      <c r="AS74">
        <v>36.296700000000001</v>
      </c>
      <c r="AT74">
        <v>0.49991829999999998</v>
      </c>
      <c r="AU74">
        <v>18.67173</v>
      </c>
      <c r="AV74" s="1">
        <v>2.7599350000000002E-2</v>
      </c>
      <c r="AW74">
        <v>11.22672</v>
      </c>
      <c r="AX74">
        <v>0.49814750000000002</v>
      </c>
      <c r="AY74">
        <v>20.941600000000001</v>
      </c>
      <c r="AZ74" s="1">
        <v>2.104671E-2</v>
      </c>
      <c r="BA74">
        <v>8.4301130000000004</v>
      </c>
      <c r="BB74">
        <v>0.49548199999999998</v>
      </c>
      <c r="BC74">
        <v>22.962499999999999</v>
      </c>
      <c r="BD74" s="1">
        <v>2.002717E-2</v>
      </c>
      <c r="BE74">
        <v>8.0051310000000004</v>
      </c>
      <c r="BF74">
        <v>0.4921625</v>
      </c>
      <c r="BG74">
        <v>23.761379999999999</v>
      </c>
      <c r="BH74" s="1">
        <v>2.367097E-2</v>
      </c>
      <c r="BI74">
        <v>9.4173159999999996</v>
      </c>
      <c r="BJ74">
        <v>0.48844880000000002</v>
      </c>
      <c r="BK74">
        <v>23.735679999999999</v>
      </c>
      <c r="BL74" s="1">
        <v>3.0163880000000001E-2</v>
      </c>
      <c r="BM74">
        <v>12.09341</v>
      </c>
      <c r="BN74">
        <v>0.48452780000000001</v>
      </c>
      <c r="BO74">
        <v>23.329840000000001</v>
      </c>
      <c r="BP74" s="1">
        <v>3.4476439999999997E-2</v>
      </c>
      <c r="BQ74">
        <v>13.993040000000001</v>
      </c>
      <c r="BR74">
        <v>0.48054330000000001</v>
      </c>
      <c r="BS74">
        <v>22.463349999999998</v>
      </c>
      <c r="BT74" s="1">
        <v>3.510278E-2</v>
      </c>
      <c r="BU74">
        <v>14.416829999999999</v>
      </c>
      <c r="BV74">
        <v>0.47655550000000002</v>
      </c>
      <c r="BW74">
        <v>21.884</v>
      </c>
      <c r="BX74" s="1">
        <v>3.3293059999999999E-2</v>
      </c>
      <c r="BY74">
        <v>13.818049999999999</v>
      </c>
      <c r="BZ74">
        <v>0.47302290000000002</v>
      </c>
      <c r="CA74">
        <v>20.85061</v>
      </c>
      <c r="CB74">
        <v>3.0373549999999999E-2</v>
      </c>
      <c r="CC74">
        <v>12.719189999999999</v>
      </c>
      <c r="CD74">
        <v>0.47047559999999999</v>
      </c>
      <c r="CE74">
        <v>19.521409999999999</v>
      </c>
      <c r="CF74" s="1">
        <v>2.7249209999999999E-2</v>
      </c>
      <c r="CG74">
        <v>11.48143</v>
      </c>
      <c r="CH74">
        <v>0.46911209999999998</v>
      </c>
      <c r="CI74">
        <v>18.571770000000001</v>
      </c>
      <c r="CJ74" s="1">
        <v>2.4189499999999999E-2</v>
      </c>
      <c r="CK74">
        <v>10.234120000000001</v>
      </c>
      <c r="CL74">
        <v>0.46852690000000002</v>
      </c>
      <c r="CM74">
        <v>17.659459999999999</v>
      </c>
      <c r="CN74" s="1">
        <v>2.05288E-2</v>
      </c>
      <c r="CO74">
        <v>8.7226049999999997</v>
      </c>
      <c r="CP74">
        <v>0.4684101</v>
      </c>
      <c r="CQ74">
        <v>17.312080000000002</v>
      </c>
      <c r="CR74" s="1">
        <v>1.5932640000000001E-2</v>
      </c>
      <c r="CS74">
        <v>6.8002250000000002</v>
      </c>
      <c r="CT74">
        <v>0.46851510000000002</v>
      </c>
      <c r="CU74">
        <v>16.963139999999999</v>
      </c>
      <c r="CV74" s="1">
        <v>1.149093E-2</v>
      </c>
      <c r="CW74">
        <v>4.9131840000000002</v>
      </c>
      <c r="CX74">
        <v>0.46866560000000002</v>
      </c>
      <c r="CY74">
        <v>16.77618</v>
      </c>
      <c r="CZ74" s="1">
        <v>8.2490700000000007E-3</v>
      </c>
      <c r="DA74">
        <v>3.5199280000000002</v>
      </c>
      <c r="DB74">
        <v>0.46878890000000001</v>
      </c>
      <c r="DC74">
        <v>17.323309999999999</v>
      </c>
      <c r="DD74" s="1">
        <v>6.2711609999999999E-3</v>
      </c>
      <c r="DE74">
        <v>2.6645620000000001</v>
      </c>
      <c r="DF74">
        <v>0.46889550000000002</v>
      </c>
      <c r="DG74">
        <v>19.055099999999999</v>
      </c>
      <c r="DH74" s="1">
        <v>5.1442129999999999E-3</v>
      </c>
      <c r="DI74">
        <v>2.1760640000000002</v>
      </c>
      <c r="DJ74">
        <v>0.46895100000000001</v>
      </c>
      <c r="DK74">
        <v>22.872229999999998</v>
      </c>
      <c r="DL74" s="1">
        <v>4.486004E-3</v>
      </c>
      <c r="DM74">
        <v>1.8906620000000001</v>
      </c>
      <c r="DN74">
        <v>0.468997</v>
      </c>
      <c r="DO74">
        <v>28.08915</v>
      </c>
      <c r="DP74" s="1">
        <v>4.0678779999999996E-3</v>
      </c>
      <c r="DQ74">
        <v>1.7094</v>
      </c>
      <c r="DR74">
        <v>0.46903499999999998</v>
      </c>
      <c r="DS74">
        <v>30.712679999999999</v>
      </c>
      <c r="DT74" s="1">
        <v>3.7717509999999998E-3</v>
      </c>
      <c r="DU74">
        <v>1.5809899999999999</v>
      </c>
      <c r="DV74">
        <v>0.4690512</v>
      </c>
      <c r="DW74">
        <v>30.739609999999999</v>
      </c>
      <c r="DX74" s="1">
        <v>3.5402570000000002E-3</v>
      </c>
      <c r="DY74">
        <v>1.4805410000000001</v>
      </c>
      <c r="DZ74">
        <v>0.46905200000000002</v>
      </c>
      <c r="EA74">
        <v>29.951550000000001</v>
      </c>
      <c r="EB74" s="1">
        <v>3.347053E-3</v>
      </c>
      <c r="EC74">
        <v>1.3963559999999999</v>
      </c>
      <c r="ED74">
        <v>0.46906100000000001</v>
      </c>
      <c r="EE74">
        <v>29.027460000000001</v>
      </c>
      <c r="EF74" s="1">
        <v>3.176384E-3</v>
      </c>
      <c r="EG74">
        <v>1.321893</v>
      </c>
      <c r="EH74">
        <v>0.46905550000000001</v>
      </c>
      <c r="EI74">
        <v>28.69</v>
      </c>
      <c r="EJ74">
        <v>3.0221190000000002E-3</v>
      </c>
      <c r="EK74">
        <v>1.2545869999999999</v>
      </c>
      <c r="EL74">
        <v>0.46906940000000003</v>
      </c>
      <c r="EM74">
        <v>28.11225</v>
      </c>
      <c r="EN74" s="1">
        <v>2.8806560000000001E-3</v>
      </c>
      <c r="EO74">
        <v>1.1927939999999999</v>
      </c>
      <c r="EP74">
        <v>0.46906639999999999</v>
      </c>
      <c r="EQ74">
        <v>28.641829999999999</v>
      </c>
      <c r="ER74" s="1">
        <v>2.7487639999999999E-3</v>
      </c>
      <c r="ES74">
        <v>1.135691</v>
      </c>
      <c r="ET74">
        <v>0.46907219999999999</v>
      </c>
      <c r="EU74">
        <v>29.816520000000001</v>
      </c>
      <c r="EV74" s="1">
        <v>2.624267E-3</v>
      </c>
      <c r="EW74">
        <v>1.0822160000000001</v>
      </c>
      <c r="EX74">
        <v>0.46906639999999999</v>
      </c>
      <c r="EY74">
        <v>29.786090000000002</v>
      </c>
      <c r="EZ74" s="1">
        <v>2.5066049999999999E-3</v>
      </c>
      <c r="FA74">
        <v>1.031774</v>
      </c>
      <c r="FB74">
        <v>0.46906579999999998</v>
      </c>
      <c r="FC74">
        <v>28.76416</v>
      </c>
      <c r="FD74" s="1">
        <v>2.3953949999999998E-3</v>
      </c>
      <c r="FE74">
        <v>0.98436310000000005</v>
      </c>
      <c r="FF74">
        <v>0.46906680000000001</v>
      </c>
      <c r="FG74">
        <v>27.685279999999999</v>
      </c>
      <c r="FH74" s="1">
        <v>2.2908989999999999E-3</v>
      </c>
      <c r="FI74">
        <v>0.94008899999999995</v>
      </c>
      <c r="FJ74">
        <v>0.46906750000000003</v>
      </c>
      <c r="FK74">
        <v>27.228629999999999</v>
      </c>
      <c r="FL74" s="1">
        <v>2.1922360000000002E-3</v>
      </c>
      <c r="FM74">
        <v>0.89842440000000001</v>
      </c>
      <c r="FN74">
        <v>0.46906789999999998</v>
      </c>
      <c r="FO74">
        <v>28.148160000000001</v>
      </c>
      <c r="FP74" s="1">
        <v>2.0985180000000002E-3</v>
      </c>
      <c r="FQ74">
        <v>0.85915529999999996</v>
      </c>
      <c r="FR74">
        <v>0.46906059999999999</v>
      </c>
      <c r="FS74">
        <v>28.146550000000001</v>
      </c>
      <c r="FT74" s="1">
        <v>2.0086460000000002E-3</v>
      </c>
      <c r="FU74">
        <v>0.82180169999999997</v>
      </c>
      <c r="FV74">
        <v>0.46906209999999998</v>
      </c>
      <c r="FW74">
        <v>26.97541</v>
      </c>
      <c r="FX74" s="1">
        <v>1.924083E-3</v>
      </c>
      <c r="FY74">
        <v>0.78667039999999999</v>
      </c>
      <c r="FZ74">
        <v>0.46906229999999999</v>
      </c>
      <c r="GA74">
        <v>24.695689999999999</v>
      </c>
      <c r="GB74" s="1">
        <v>1.8439909999999999E-3</v>
      </c>
      <c r="GC74">
        <v>0.75353599999999998</v>
      </c>
      <c r="GD74">
        <v>0.46906609999999999</v>
      </c>
      <c r="GE74">
        <v>23.053170000000001</v>
      </c>
      <c r="GF74" s="1">
        <v>1.767371E-3</v>
      </c>
      <c r="GG74">
        <v>0.7219776</v>
      </c>
      <c r="GH74">
        <v>0.4690646</v>
      </c>
      <c r="GI74">
        <v>21.95636</v>
      </c>
      <c r="GJ74" s="1">
        <v>1.694957E-3</v>
      </c>
      <c r="GK74">
        <v>0.6922355</v>
      </c>
      <c r="GL74">
        <v>0.46906409999999998</v>
      </c>
      <c r="GM74">
        <v>21.472020000000001</v>
      </c>
      <c r="GN74" s="1">
        <v>1.6261940000000001E-3</v>
      </c>
      <c r="GO74">
        <v>0.66399929999999996</v>
      </c>
      <c r="GP74">
        <v>0.46906360000000002</v>
      </c>
      <c r="GQ74">
        <v>20.97973</v>
      </c>
      <c r="GR74" s="1">
        <v>1.5614800000000001E-3</v>
      </c>
      <c r="GS74">
        <v>0.63744440000000002</v>
      </c>
      <c r="GT74">
        <v>0.46906340000000002</v>
      </c>
      <c r="GU74">
        <v>21.76314</v>
      </c>
      <c r="GV74" s="1">
        <v>1.5003830000000001E-3</v>
      </c>
      <c r="GW74">
        <v>0.61241100000000004</v>
      </c>
      <c r="GX74">
        <v>0.46906799999999998</v>
      </c>
      <c r="GY74">
        <v>23.007619999999999</v>
      </c>
      <c r="GZ74" s="1">
        <v>1.441896E-3</v>
      </c>
      <c r="HA74">
        <v>0.58852640000000001</v>
      </c>
      <c r="HB74">
        <v>0.46906369999999997</v>
      </c>
      <c r="HC74">
        <v>25.128450000000001</v>
      </c>
      <c r="HD74" s="1">
        <v>1.386431E-3</v>
      </c>
      <c r="HE74">
        <v>0.56581910000000002</v>
      </c>
      <c r="HF74">
        <v>0.46906750000000003</v>
      </c>
      <c r="HG74">
        <v>27.169519999999999</v>
      </c>
      <c r="HH74" s="1">
        <v>1.3328089999999999E-3</v>
      </c>
      <c r="HI74">
        <v>0.54392490000000004</v>
      </c>
      <c r="HJ74">
        <v>0.46906419999999999</v>
      </c>
      <c r="HK74">
        <v>27.35266</v>
      </c>
      <c r="HL74" s="1">
        <v>1.2821149999999999E-3</v>
      </c>
      <c r="HM74">
        <v>0.52321189999999995</v>
      </c>
      <c r="HN74">
        <v>0.46906130000000001</v>
      </c>
      <c r="HO74">
        <v>27.034490000000002</v>
      </c>
      <c r="HP74" s="1">
        <v>1.2343409999999999E-3</v>
      </c>
      <c r="HQ74">
        <v>0.50369070000000005</v>
      </c>
      <c r="HR74">
        <v>0.46906389999999998</v>
      </c>
      <c r="HS74">
        <v>26.423069999999999</v>
      </c>
      <c r="HT74" s="1">
        <v>1.1884020000000001E-3</v>
      </c>
      <c r="HU74">
        <v>0.48493829999999999</v>
      </c>
      <c r="HV74">
        <v>0.46906379999999998</v>
      </c>
      <c r="HW74">
        <v>25.866109999999999</v>
      </c>
      <c r="HX74" s="1">
        <v>1.1442920000000001E-3</v>
      </c>
      <c r="HY74">
        <v>0.46695310000000001</v>
      </c>
      <c r="HZ74">
        <v>0.46906219999999998</v>
      </c>
      <c r="IA74">
        <v>26.617149999999999</v>
      </c>
      <c r="IB74" s="1">
        <v>1.101966E-3</v>
      </c>
      <c r="IC74">
        <v>0.4496868</v>
      </c>
      <c r="ID74">
        <v>0.46906959999999998</v>
      </c>
      <c r="IE74">
        <v>29.23526</v>
      </c>
      <c r="IF74" s="1">
        <v>1.0617720000000001E-3</v>
      </c>
      <c r="IG74">
        <v>0.43325000000000002</v>
      </c>
      <c r="IH74">
        <v>0.46906219999999998</v>
      </c>
      <c r="II74">
        <v>33.239879999999999</v>
      </c>
      <c r="IJ74" s="1">
        <v>1.023702E-3</v>
      </c>
      <c r="IK74">
        <v>0.41771629999999998</v>
      </c>
      <c r="IL74">
        <v>0.46905980000000003</v>
      </c>
      <c r="IM74">
        <v>36.005270000000003</v>
      </c>
      <c r="IN74" s="1">
        <v>9.8767020000000002E-4</v>
      </c>
      <c r="IO74">
        <v>0.40298410000000001</v>
      </c>
      <c r="IP74">
        <v>0.46906100000000001</v>
      </c>
      <c r="IQ74">
        <v>36.262990000000002</v>
      </c>
      <c r="IR74" s="1">
        <v>9.5229500000000003E-4</v>
      </c>
      <c r="IS74">
        <v>0.38858880000000001</v>
      </c>
      <c r="IT74">
        <v>0.46906389999999998</v>
      </c>
      <c r="IU74">
        <v>35.271320000000003</v>
      </c>
      <c r="IV74" s="1">
        <v>9.1815959999999998E-4</v>
      </c>
      <c r="IW74">
        <v>0.37462420000000002</v>
      </c>
      <c r="IX74">
        <v>0.46906049999999999</v>
      </c>
      <c r="IY74">
        <v>34.367930000000001</v>
      </c>
      <c r="IZ74" s="1">
        <v>8.8596409999999997E-4</v>
      </c>
      <c r="JA74">
        <v>0.36148419999999998</v>
      </c>
      <c r="JB74">
        <v>0.46906700000000001</v>
      </c>
      <c r="JC74">
        <v>33.512099999999997</v>
      </c>
      <c r="JD74" s="1">
        <v>8.5539959999999995E-4</v>
      </c>
      <c r="JE74">
        <v>0.34902470000000002</v>
      </c>
      <c r="JF74">
        <v>0.46907009999999999</v>
      </c>
      <c r="JG74">
        <v>32.842799999999997</v>
      </c>
      <c r="JH74" s="1">
        <v>8.2612060000000005E-4</v>
      </c>
      <c r="JI74">
        <v>0.33705170000000001</v>
      </c>
      <c r="JJ74">
        <v>0.46907019999999999</v>
      </c>
      <c r="JK74">
        <v>30.311499999999999</v>
      </c>
      <c r="JL74" s="1">
        <v>7.9760580000000001E-4</v>
      </c>
      <c r="JM74">
        <v>0.32560719999999999</v>
      </c>
      <c r="JN74">
        <v>0.46906779999999998</v>
      </c>
      <c r="JO74">
        <v>25.874469999999999</v>
      </c>
      <c r="JP74" s="1">
        <v>7.6872989999999999E-4</v>
      </c>
      <c r="JQ74">
        <v>0.31462909999999999</v>
      </c>
      <c r="JR74">
        <v>0.4690645</v>
      </c>
      <c r="JS74">
        <v>21.809090000000001</v>
      </c>
      <c r="JT74" s="1">
        <v>7.4106770000000001E-4</v>
      </c>
      <c r="JU74">
        <v>0.30407230000000002</v>
      </c>
      <c r="JV74">
        <v>0.46906619999999999</v>
      </c>
      <c r="JW74">
        <v>19.713570000000001</v>
      </c>
      <c r="JX74" s="1">
        <v>7.14681E-4</v>
      </c>
      <c r="JY74">
        <v>0.29394670000000001</v>
      </c>
      <c r="JZ74">
        <v>0.46906740000000002</v>
      </c>
      <c r="KA74">
        <v>19.104780000000002</v>
      </c>
      <c r="KB74" s="1">
        <v>6.895394E-4</v>
      </c>
      <c r="KC74">
        <v>0.28423540000000003</v>
      </c>
      <c r="KD74">
        <v>0.46906249999999999</v>
      </c>
      <c r="KE74">
        <v>19.003969999999999</v>
      </c>
      <c r="KF74" s="1">
        <v>6.6551849999999999E-4</v>
      </c>
      <c r="KG74">
        <v>0.27492280000000002</v>
      </c>
      <c r="KH74">
        <v>0.46906429999999999</v>
      </c>
      <c r="KI74">
        <v>18.3215</v>
      </c>
      <c r="KJ74" s="1">
        <v>6.4256369999999999E-4</v>
      </c>
      <c r="KK74">
        <v>0.26597700000000002</v>
      </c>
      <c r="KL74">
        <v>0.4690626</v>
      </c>
      <c r="KM74">
        <v>18.608409999999999</v>
      </c>
      <c r="KN74" s="1">
        <v>6.2048599999999995E-4</v>
      </c>
      <c r="KO74">
        <v>0.25733279999999997</v>
      </c>
      <c r="KP74">
        <v>0.4690628</v>
      </c>
      <c r="KQ74">
        <v>22.400200000000002</v>
      </c>
      <c r="KR74" s="1">
        <v>5.99198E-4</v>
      </c>
      <c r="KS74">
        <v>0.2489748</v>
      </c>
      <c r="KT74">
        <v>0.46906579999999998</v>
      </c>
      <c r="KU74">
        <v>29.442710000000002</v>
      </c>
      <c r="KV74" s="1">
        <v>5.7888139999999998E-4</v>
      </c>
      <c r="KW74">
        <v>0.2409586</v>
      </c>
      <c r="KX74">
        <v>0.46906179999999997</v>
      </c>
      <c r="KY74">
        <v>35.237659999999998</v>
      </c>
      <c r="KZ74" s="1">
        <v>5.5935329999999995E-4</v>
      </c>
      <c r="LA74">
        <v>0.23323469999999999</v>
      </c>
      <c r="LB74">
        <v>0.4690684</v>
      </c>
      <c r="LC74">
        <v>36.810639999999999</v>
      </c>
      <c r="LD74" s="1">
        <v>5.4062119999999999E-4</v>
      </c>
      <c r="LE74">
        <v>0.22577449999999999</v>
      </c>
      <c r="LF74">
        <v>0.46906910000000002</v>
      </c>
      <c r="LG74">
        <v>35.856079999999999</v>
      </c>
      <c r="LH74" s="1">
        <v>5.2263940000000001E-4</v>
      </c>
      <c r="LI74">
        <v>0.21861530000000001</v>
      </c>
      <c r="LJ74">
        <v>0.46906439999999999</v>
      </c>
      <c r="LK74">
        <v>34.77966</v>
      </c>
      <c r="LL74" s="1">
        <v>5.0531839999999996E-4</v>
      </c>
      <c r="LM74">
        <v>0.21169080000000001</v>
      </c>
      <c r="LN74">
        <v>0.46907270000000001</v>
      </c>
      <c r="LO74">
        <v>33.98357</v>
      </c>
      <c r="LP74" s="1">
        <v>4.8861399999999995E-4</v>
      </c>
      <c r="LQ74">
        <v>0.20499139999999999</v>
      </c>
      <c r="LR74">
        <v>0.46906619999999999</v>
      </c>
      <c r="LS74">
        <v>33.069070000000004</v>
      </c>
      <c r="LT74" s="1">
        <v>4.7256000000000002E-4</v>
      </c>
      <c r="LU74">
        <v>0.1985297</v>
      </c>
      <c r="LV74">
        <v>0.46906750000000003</v>
      </c>
      <c r="LW74">
        <v>30.744430000000001</v>
      </c>
      <c r="LX74" s="1">
        <v>4.5702589999999999E-4</v>
      </c>
      <c r="LY74">
        <v>0.19226770000000001</v>
      </c>
      <c r="LZ74">
        <v>0.46906959999999998</v>
      </c>
      <c r="MA74">
        <v>26.96311</v>
      </c>
      <c r="MB74" s="1">
        <v>4.4207250000000001E-4</v>
      </c>
      <c r="MC74">
        <v>0.18622359999999999</v>
      </c>
      <c r="MD74">
        <v>0.46906300000000001</v>
      </c>
      <c r="ME74">
        <v>23.92211</v>
      </c>
      <c r="MF74" s="1">
        <v>4.2770150000000001E-4</v>
      </c>
      <c r="MG74">
        <v>0.18041180000000001</v>
      </c>
      <c r="MH74">
        <v>0.46906750000000003</v>
      </c>
      <c r="MI74">
        <v>22.365639999999999</v>
      </c>
      <c r="MJ74" s="1">
        <v>4.1396599999999999E-4</v>
      </c>
      <c r="MK74">
        <v>0.17485200000000001</v>
      </c>
      <c r="ML74">
        <v>0.46906579999999998</v>
      </c>
      <c r="MM74">
        <v>21.343810000000001</v>
      </c>
      <c r="MN74" s="1">
        <v>4.007797E-4</v>
      </c>
      <c r="MO74">
        <v>0.16954040000000001</v>
      </c>
      <c r="MP74">
        <v>0.4690648</v>
      </c>
      <c r="MQ74">
        <v>21.003969999999999</v>
      </c>
      <c r="MR74" s="1">
        <v>3.8787879999999998E-4</v>
      </c>
      <c r="MS74">
        <v>0.1643355</v>
      </c>
      <c r="MT74">
        <v>0.46906730000000002</v>
      </c>
      <c r="MU74">
        <v>20.490760000000002</v>
      </c>
      <c r="MV74" s="1">
        <v>3.7523800000000001E-4</v>
      </c>
      <c r="MW74">
        <v>0.15922449999999999</v>
      </c>
      <c r="MX74">
        <v>0.46905790000000003</v>
      </c>
      <c r="MY74">
        <v>20.893339999999998</v>
      </c>
      <c r="MZ74" s="1">
        <v>3.6309219999999999E-4</v>
      </c>
      <c r="NA74">
        <v>0.1542895</v>
      </c>
      <c r="NB74">
        <v>0.46906510000000001</v>
      </c>
      <c r="NC74">
        <v>21.30958</v>
      </c>
      <c r="ND74" s="1">
        <v>3.516069E-4</v>
      </c>
      <c r="NE74">
        <v>0.1496132</v>
      </c>
      <c r="NF74">
        <v>0.46906300000000001</v>
      </c>
      <c r="NG74">
        <v>23.008189999999999</v>
      </c>
      <c r="NH74" s="1">
        <v>3.4058690000000002E-4</v>
      </c>
      <c r="NI74">
        <v>0.14513239999999999</v>
      </c>
      <c r="NJ74">
        <v>0.4690705</v>
      </c>
      <c r="NK74">
        <v>25.91413</v>
      </c>
      <c r="NL74" s="1">
        <v>3.297881E-4</v>
      </c>
      <c r="NM74">
        <v>0.14072889999999999</v>
      </c>
      <c r="NN74">
        <v>0.46906360000000002</v>
      </c>
      <c r="NO74">
        <v>28.02984</v>
      </c>
      <c r="NP74" s="1">
        <v>3.1937060000000001E-4</v>
      </c>
      <c r="NQ74">
        <v>0.1364648</v>
      </c>
      <c r="NR74">
        <v>0.4690666</v>
      </c>
      <c r="NS74">
        <v>27.699369999999998</v>
      </c>
      <c r="NT74" s="1">
        <v>3.0935400000000002E-4</v>
      </c>
      <c r="NU74">
        <v>0.13236149999999999</v>
      </c>
      <c r="NV74">
        <v>0.46906379999999998</v>
      </c>
      <c r="NW74">
        <v>26.953009999999999</v>
      </c>
      <c r="NX74" s="1">
        <v>2.9963260000000002E-4</v>
      </c>
      <c r="NY74">
        <v>0.12836790000000001</v>
      </c>
      <c r="NZ74">
        <v>0.46906249999999999</v>
      </c>
      <c r="OA74">
        <v>25.881360000000001</v>
      </c>
      <c r="OB74" s="1">
        <v>2.9034679999999998E-4</v>
      </c>
      <c r="OC74">
        <v>0.1245262</v>
      </c>
      <c r="OD74">
        <v>0.46907140000000003</v>
      </c>
      <c r="OE74">
        <v>26.303619999999999</v>
      </c>
      <c r="OF74" s="1">
        <v>2.814494E-4</v>
      </c>
      <c r="OG74">
        <v>0.1208312</v>
      </c>
      <c r="OH74">
        <v>0.4690589</v>
      </c>
      <c r="OI74">
        <v>25.982220000000002</v>
      </c>
      <c r="OJ74" s="1">
        <v>2.726812E-4</v>
      </c>
      <c r="OK74">
        <v>0.1171836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0.65673139999999997</v>
      </c>
      <c r="G75">
        <v>17.874770000000002</v>
      </c>
      <c r="H75" s="1">
        <v>1.8804490000000002E-21</v>
      </c>
      <c r="I75" s="1">
        <v>9.4214689999999992E-19</v>
      </c>
      <c r="J75">
        <v>0.64863729999999997</v>
      </c>
      <c r="K75">
        <v>17.51559</v>
      </c>
      <c r="L75" s="1">
        <v>1.0140890000000001E-9</v>
      </c>
      <c r="M75" s="1">
        <v>3.6502270000000002E-7</v>
      </c>
      <c r="N75">
        <v>0.64148349999999998</v>
      </c>
      <c r="O75">
        <v>16.490159999999999</v>
      </c>
      <c r="P75" s="1">
        <v>8.2852099999999998E-2</v>
      </c>
      <c r="Q75">
        <v>23.28811</v>
      </c>
      <c r="R75">
        <v>0.63598809999999995</v>
      </c>
      <c r="S75">
        <v>16.214780000000001</v>
      </c>
      <c r="T75">
        <v>18.042809999999999</v>
      </c>
      <c r="U75">
        <v>6641.0290000000005</v>
      </c>
      <c r="V75">
        <v>0.63214990000000004</v>
      </c>
      <c r="W75">
        <v>16.285409999999999</v>
      </c>
      <c r="X75">
        <v>114.6652</v>
      </c>
      <c r="Y75">
        <v>51684.91</v>
      </c>
      <c r="Z75">
        <v>0.62976209999999999</v>
      </c>
      <c r="AA75">
        <v>16.548030000000001</v>
      </c>
      <c r="AB75">
        <v>121.9397</v>
      </c>
      <c r="AC75">
        <v>65346.94</v>
      </c>
      <c r="AD75">
        <v>0.62838309999999997</v>
      </c>
      <c r="AE75">
        <v>16.536390000000001</v>
      </c>
      <c r="AF75">
        <v>44.555689999999998</v>
      </c>
      <c r="AG75">
        <v>27722.799999999999</v>
      </c>
      <c r="AH75">
        <v>0.62760859999999996</v>
      </c>
      <c r="AI75">
        <v>16.186350000000001</v>
      </c>
      <c r="AJ75">
        <v>8.3748299999999993</v>
      </c>
      <c r="AK75">
        <v>6057.7190000000001</v>
      </c>
      <c r="AL75">
        <v>0.62720379999999998</v>
      </c>
      <c r="AM75">
        <v>15.796419999999999</v>
      </c>
      <c r="AN75">
        <v>1.0682039999999999</v>
      </c>
      <c r="AO75">
        <v>907.5865</v>
      </c>
      <c r="AP75">
        <v>0.62676080000000001</v>
      </c>
      <c r="AQ75">
        <v>16.786069999999999</v>
      </c>
      <c r="AR75">
        <v>0.1327517</v>
      </c>
      <c r="AS75">
        <v>126.1551</v>
      </c>
      <c r="AT75">
        <v>0.62549569999999999</v>
      </c>
      <c r="AU75">
        <v>18.62238</v>
      </c>
      <c r="AV75" s="1">
        <v>3.4501619999999997E-2</v>
      </c>
      <c r="AW75">
        <v>26.82077</v>
      </c>
      <c r="AX75">
        <v>0.62274969999999996</v>
      </c>
      <c r="AY75">
        <v>20.852789999999999</v>
      </c>
      <c r="AZ75" s="1">
        <v>2.2281189999999999E-2</v>
      </c>
      <c r="BA75">
        <v>13.012969999999999</v>
      </c>
      <c r="BB75">
        <v>0.61840459999999997</v>
      </c>
      <c r="BC75">
        <v>22.853349999999999</v>
      </c>
      <c r="BD75" s="1">
        <v>2.004121E-2</v>
      </c>
      <c r="BE75">
        <v>10.549110000000001</v>
      </c>
      <c r="BF75">
        <v>0.61278069999999996</v>
      </c>
      <c r="BG75">
        <v>23.70093</v>
      </c>
      <c r="BH75" s="1">
        <v>2.3091E-2</v>
      </c>
      <c r="BI75">
        <v>11.62931</v>
      </c>
      <c r="BJ75">
        <v>0.60617189999999999</v>
      </c>
      <c r="BK75">
        <v>23.71181</v>
      </c>
      <c r="BL75" s="1">
        <v>2.9444100000000001E-2</v>
      </c>
      <c r="BM75">
        <v>14.85995</v>
      </c>
      <c r="BN75">
        <v>0.59899000000000002</v>
      </c>
      <c r="BO75">
        <v>23.398779999999999</v>
      </c>
      <c r="BP75" s="1">
        <v>3.41068E-2</v>
      </c>
      <c r="BQ75">
        <v>17.640149999999998</v>
      </c>
      <c r="BR75">
        <v>0.59142229999999996</v>
      </c>
      <c r="BS75">
        <v>22.65081</v>
      </c>
      <c r="BT75" s="1">
        <v>3.5154570000000003E-2</v>
      </c>
      <c r="BU75">
        <v>18.633189999999999</v>
      </c>
      <c r="BV75">
        <v>0.58368770000000003</v>
      </c>
      <c r="BW75">
        <v>22.15738</v>
      </c>
      <c r="BX75" s="1">
        <v>3.3536120000000003E-2</v>
      </c>
      <c r="BY75">
        <v>18.15765</v>
      </c>
      <c r="BZ75">
        <v>0.57649930000000005</v>
      </c>
      <c r="CA75">
        <v>21.316179999999999</v>
      </c>
      <c r="CB75" s="1">
        <v>3.0716400000000001E-2</v>
      </c>
      <c r="CC75">
        <v>16.904859999999999</v>
      </c>
      <c r="CD75">
        <v>0.57065909999999997</v>
      </c>
      <c r="CE75">
        <v>19.886939999999999</v>
      </c>
      <c r="CF75">
        <v>2.760487E-2</v>
      </c>
      <c r="CG75">
        <v>15.36863</v>
      </c>
      <c r="CH75">
        <v>0.56660500000000003</v>
      </c>
      <c r="CI75">
        <v>18.94575</v>
      </c>
      <c r="CJ75" s="1">
        <v>2.4561630000000001E-2</v>
      </c>
      <c r="CK75">
        <v>13.79386</v>
      </c>
      <c r="CL75">
        <v>0.563971</v>
      </c>
      <c r="CM75">
        <v>17.826540000000001</v>
      </c>
      <c r="CN75" s="1">
        <v>2.1013270000000001E-2</v>
      </c>
      <c r="CO75">
        <v>11.94997</v>
      </c>
      <c r="CP75">
        <v>0.56241209999999997</v>
      </c>
      <c r="CQ75">
        <v>17.367319999999999</v>
      </c>
      <c r="CR75" s="1">
        <v>1.6507009999999999E-2</v>
      </c>
      <c r="CS75">
        <v>9.5506729999999997</v>
      </c>
      <c r="CT75">
        <v>0.56155999999999995</v>
      </c>
      <c r="CU75">
        <v>17.018059999999998</v>
      </c>
      <c r="CV75" s="1">
        <v>1.199592E-2</v>
      </c>
      <c r="CW75">
        <v>7.027558</v>
      </c>
      <c r="CX75">
        <v>0.56108029999999998</v>
      </c>
      <c r="CY75">
        <v>16.832640000000001</v>
      </c>
      <c r="CZ75" s="1">
        <v>8.5947690000000004E-3</v>
      </c>
      <c r="DA75">
        <v>5.035647</v>
      </c>
      <c r="DB75">
        <v>0.560836</v>
      </c>
      <c r="DC75">
        <v>17.37734</v>
      </c>
      <c r="DD75" s="1">
        <v>6.4771179999999996E-3</v>
      </c>
      <c r="DE75">
        <v>3.7557339999999999</v>
      </c>
      <c r="DF75">
        <v>0.56069829999999998</v>
      </c>
      <c r="DG75">
        <v>18.996559999999999</v>
      </c>
      <c r="DH75" s="1">
        <v>5.2625429999999997E-3</v>
      </c>
      <c r="DI75">
        <v>3.011053</v>
      </c>
      <c r="DJ75">
        <v>0.5606527</v>
      </c>
      <c r="DK75">
        <v>22.54757</v>
      </c>
      <c r="DL75" s="1">
        <v>4.5571329999999997E-3</v>
      </c>
      <c r="DM75">
        <v>2.5788739999999999</v>
      </c>
      <c r="DN75">
        <v>0.56060969999999999</v>
      </c>
      <c r="DO75">
        <v>27.59158</v>
      </c>
      <c r="DP75" s="1">
        <v>4.1147680000000004E-3</v>
      </c>
      <c r="DQ75">
        <v>2.3108409999999999</v>
      </c>
      <c r="DR75">
        <v>0.56060790000000005</v>
      </c>
      <c r="DS75">
        <v>30.476669999999999</v>
      </c>
      <c r="DT75" s="1">
        <v>3.8062899999999999E-3</v>
      </c>
      <c r="DU75">
        <v>2.1265890000000001</v>
      </c>
      <c r="DV75">
        <v>0.560589</v>
      </c>
      <c r="DW75">
        <v>30.702970000000001</v>
      </c>
      <c r="DX75" s="1">
        <v>3.567911E-3</v>
      </c>
      <c r="DY75">
        <v>1.9859169999999999</v>
      </c>
      <c r="DZ75">
        <v>0.56057690000000004</v>
      </c>
      <c r="EA75">
        <v>30.106619999999999</v>
      </c>
      <c r="EB75" s="1">
        <v>3.370774E-3</v>
      </c>
      <c r="EC75">
        <v>1.870106</v>
      </c>
      <c r="ED75">
        <v>0.56057900000000005</v>
      </c>
      <c r="EE75">
        <v>29.179030000000001</v>
      </c>
      <c r="EF75" s="1">
        <v>3.1975860000000001E-3</v>
      </c>
      <c r="EG75">
        <v>1.7688820000000001</v>
      </c>
      <c r="EH75">
        <v>0.56057469999999998</v>
      </c>
      <c r="EI75">
        <v>28.893439999999998</v>
      </c>
      <c r="EJ75" s="1">
        <v>3.041462E-3</v>
      </c>
      <c r="EK75">
        <v>1.677854</v>
      </c>
      <c r="EL75">
        <v>0.5605793</v>
      </c>
      <c r="EM75">
        <v>28.514600000000002</v>
      </c>
      <c r="EN75" s="1">
        <v>2.8984689999999999E-3</v>
      </c>
      <c r="EO75">
        <v>1.5945769999999999</v>
      </c>
      <c r="EP75">
        <v>0.56057509999999999</v>
      </c>
      <c r="EQ75">
        <v>29.100650000000002</v>
      </c>
      <c r="ER75" s="1">
        <v>2.7653399999999998E-3</v>
      </c>
      <c r="ES75">
        <v>1.517741</v>
      </c>
      <c r="ET75">
        <v>0.56058450000000004</v>
      </c>
      <c r="EU75">
        <v>30.088570000000001</v>
      </c>
      <c r="EV75" s="1">
        <v>2.6398820000000001E-3</v>
      </c>
      <c r="EW75">
        <v>1.446016</v>
      </c>
      <c r="EX75">
        <v>0.56058039999999998</v>
      </c>
      <c r="EY75">
        <v>30.018689999999999</v>
      </c>
      <c r="EZ75" s="1">
        <v>2.5214109999999999E-3</v>
      </c>
      <c r="FA75">
        <v>1.3784879999999999</v>
      </c>
      <c r="FB75">
        <v>0.56057869999999999</v>
      </c>
      <c r="FC75">
        <v>28.93845</v>
      </c>
      <c r="FD75" s="1">
        <v>2.4092300000000001E-3</v>
      </c>
      <c r="FE75">
        <v>1.3148550000000001</v>
      </c>
      <c r="FF75">
        <v>0.56058450000000004</v>
      </c>
      <c r="FG75">
        <v>27.87697</v>
      </c>
      <c r="FH75" s="1">
        <v>2.3038889999999999E-3</v>
      </c>
      <c r="FI75">
        <v>1.255423</v>
      </c>
      <c r="FJ75">
        <v>0.56058419999999998</v>
      </c>
      <c r="FK75">
        <v>27.266310000000001</v>
      </c>
      <c r="FL75" s="1">
        <v>2.2044759999999999E-3</v>
      </c>
      <c r="FM75">
        <v>1.1996089999999999</v>
      </c>
      <c r="FN75">
        <v>0.56058160000000001</v>
      </c>
      <c r="FO75">
        <v>28.147880000000001</v>
      </c>
      <c r="FP75" s="1">
        <v>2.1101230000000002E-3</v>
      </c>
      <c r="FQ75">
        <v>1.147022</v>
      </c>
      <c r="FR75">
        <v>0.56056799999999996</v>
      </c>
      <c r="FS75">
        <v>28.522739999999999</v>
      </c>
      <c r="FT75" s="1">
        <v>2.0196369999999999E-3</v>
      </c>
      <c r="FU75">
        <v>1.0970599999999999</v>
      </c>
      <c r="FV75">
        <v>0.5605715</v>
      </c>
      <c r="FW75">
        <v>27.650539999999999</v>
      </c>
      <c r="FX75" s="1">
        <v>1.9343920000000001E-3</v>
      </c>
      <c r="FY75">
        <v>1.0499480000000001</v>
      </c>
      <c r="FZ75">
        <v>0.56057509999999999</v>
      </c>
      <c r="GA75">
        <v>25.37229</v>
      </c>
      <c r="GB75" s="1">
        <v>1.8537880000000001E-3</v>
      </c>
      <c r="GC75">
        <v>1.005601</v>
      </c>
      <c r="GD75">
        <v>0.56058269999999999</v>
      </c>
      <c r="GE75">
        <v>23.461690000000001</v>
      </c>
      <c r="GF75" s="1">
        <v>1.7766850000000001E-3</v>
      </c>
      <c r="GG75">
        <v>0.96342019999999995</v>
      </c>
      <c r="GH75">
        <v>0.56057089999999998</v>
      </c>
      <c r="GI75">
        <v>22.130089999999999</v>
      </c>
      <c r="GJ75" s="1">
        <v>1.7037249999999999E-3</v>
      </c>
      <c r="GK75">
        <v>0.92356899999999997</v>
      </c>
      <c r="GL75">
        <v>0.56057069999999998</v>
      </c>
      <c r="GM75">
        <v>21.545950000000001</v>
      </c>
      <c r="GN75" s="1">
        <v>1.634511E-3</v>
      </c>
      <c r="GO75">
        <v>0.88580139999999996</v>
      </c>
      <c r="GP75">
        <v>0.56057299999999999</v>
      </c>
      <c r="GQ75">
        <v>21.096240000000002</v>
      </c>
      <c r="GR75" s="1">
        <v>1.569277E-3</v>
      </c>
      <c r="GS75">
        <v>0.85017699999999996</v>
      </c>
      <c r="GT75">
        <v>0.56057440000000003</v>
      </c>
      <c r="GU75">
        <v>21.850770000000001</v>
      </c>
      <c r="GV75" s="1">
        <v>1.5078069999999999E-3</v>
      </c>
      <c r="GW75">
        <v>0.81669329999999996</v>
      </c>
      <c r="GX75">
        <v>0.56058529999999995</v>
      </c>
      <c r="GY75">
        <v>23.179749999999999</v>
      </c>
      <c r="GZ75" s="1">
        <v>1.4489590000000001E-3</v>
      </c>
      <c r="HA75">
        <v>0.78477540000000001</v>
      </c>
      <c r="HB75">
        <v>0.56058359999999996</v>
      </c>
      <c r="HC75">
        <v>25.077950000000001</v>
      </c>
      <c r="HD75" s="1">
        <v>1.3931900000000001E-3</v>
      </c>
      <c r="HE75">
        <v>0.75444109999999998</v>
      </c>
      <c r="HF75">
        <v>0.56058019999999997</v>
      </c>
      <c r="HG75">
        <v>27.151969999999999</v>
      </c>
      <c r="HH75" s="1">
        <v>1.3393089999999999E-3</v>
      </c>
      <c r="HI75">
        <v>0.72527240000000004</v>
      </c>
      <c r="HJ75">
        <v>0.56056930000000005</v>
      </c>
      <c r="HK75">
        <v>27.404769999999999</v>
      </c>
      <c r="HL75" s="1">
        <v>1.288193E-3</v>
      </c>
      <c r="HM75">
        <v>0.69750179999999995</v>
      </c>
      <c r="HN75">
        <v>0.56057840000000003</v>
      </c>
      <c r="HO75">
        <v>27.075130000000001</v>
      </c>
      <c r="HP75" s="1">
        <v>1.240138E-3</v>
      </c>
      <c r="HQ75">
        <v>0.67138359999999997</v>
      </c>
      <c r="HR75">
        <v>0.56057449999999998</v>
      </c>
      <c r="HS75">
        <v>26.526260000000001</v>
      </c>
      <c r="HT75" s="1">
        <v>1.1939660000000001E-3</v>
      </c>
      <c r="HU75">
        <v>0.64637319999999998</v>
      </c>
      <c r="HV75">
        <v>0.56057210000000002</v>
      </c>
      <c r="HW75">
        <v>25.996359999999999</v>
      </c>
      <c r="HX75" s="1">
        <v>1.1496169999999999E-3</v>
      </c>
      <c r="HY75">
        <v>0.62237180000000003</v>
      </c>
      <c r="HZ75">
        <v>0.56057970000000001</v>
      </c>
      <c r="IA75">
        <v>26.749490000000002</v>
      </c>
      <c r="IB75" s="1">
        <v>1.1070909999999999E-3</v>
      </c>
      <c r="IC75">
        <v>0.59934779999999999</v>
      </c>
      <c r="ID75">
        <v>0.56057610000000002</v>
      </c>
      <c r="IE75">
        <v>29.289650000000002</v>
      </c>
      <c r="IF75" s="1">
        <v>1.0666199999999999E-3</v>
      </c>
      <c r="IG75">
        <v>0.57736739999999998</v>
      </c>
      <c r="IH75">
        <v>0.56058129999999995</v>
      </c>
      <c r="II75">
        <v>33.144159999999999</v>
      </c>
      <c r="IJ75" s="1">
        <v>1.0282990000000001E-3</v>
      </c>
      <c r="IK75">
        <v>0.55657140000000005</v>
      </c>
      <c r="IL75">
        <v>0.56057040000000002</v>
      </c>
      <c r="IM75">
        <v>35.948500000000003</v>
      </c>
      <c r="IN75" s="1">
        <v>9.9205470000000005E-4</v>
      </c>
      <c r="IO75">
        <v>0.53688349999999996</v>
      </c>
      <c r="IP75">
        <v>0.56056850000000003</v>
      </c>
      <c r="IQ75">
        <v>36.368099999999998</v>
      </c>
      <c r="IR75" s="1">
        <v>9.5659719999999996E-4</v>
      </c>
      <c r="IS75">
        <v>0.51778170000000001</v>
      </c>
      <c r="IT75">
        <v>0.56057029999999997</v>
      </c>
      <c r="IU75">
        <v>35.430210000000002</v>
      </c>
      <c r="IV75" s="1">
        <v>9.2226989999999996E-4</v>
      </c>
      <c r="IW75">
        <v>0.49915130000000002</v>
      </c>
      <c r="IX75">
        <v>0.56056760000000005</v>
      </c>
      <c r="IY75">
        <v>34.497570000000003</v>
      </c>
      <c r="IZ75" s="1">
        <v>8.8983210000000005E-4</v>
      </c>
      <c r="JA75">
        <v>0.48154259999999999</v>
      </c>
      <c r="JB75">
        <v>0.56058560000000002</v>
      </c>
      <c r="JC75">
        <v>33.695929999999997</v>
      </c>
      <c r="JD75" s="1">
        <v>8.5909929999999999E-4</v>
      </c>
      <c r="JE75">
        <v>0.46489390000000003</v>
      </c>
      <c r="JF75">
        <v>0.56057749999999995</v>
      </c>
      <c r="JG75">
        <v>33.283450000000002</v>
      </c>
      <c r="JH75" s="1">
        <v>8.296674E-4</v>
      </c>
      <c r="JI75">
        <v>0.44893080000000002</v>
      </c>
      <c r="JJ75">
        <v>0.56057749999999995</v>
      </c>
      <c r="JK75">
        <v>31.31889</v>
      </c>
      <c r="JL75" s="1">
        <v>8.0098720000000003E-4</v>
      </c>
      <c r="JM75">
        <v>0.43363950000000001</v>
      </c>
      <c r="JN75">
        <v>0.56058189999999997</v>
      </c>
      <c r="JO75">
        <v>26.948619999999998</v>
      </c>
      <c r="JP75" s="1">
        <v>7.7198640000000003E-4</v>
      </c>
      <c r="JQ75">
        <v>0.4190083</v>
      </c>
      <c r="JR75">
        <v>0.56056989999999995</v>
      </c>
      <c r="JS75">
        <v>22.698070000000001</v>
      </c>
      <c r="JT75" s="1">
        <v>7.4417410000000004E-4</v>
      </c>
      <c r="JU75">
        <v>0.4049237</v>
      </c>
      <c r="JV75">
        <v>0.56057939999999995</v>
      </c>
      <c r="JW75">
        <v>20.17146</v>
      </c>
      <c r="JX75" s="1">
        <v>7.1766050000000002E-4</v>
      </c>
      <c r="JY75">
        <v>0.3914166</v>
      </c>
      <c r="JZ75">
        <v>0.56058189999999997</v>
      </c>
      <c r="KA75">
        <v>19.185919999999999</v>
      </c>
      <c r="KB75" s="1">
        <v>6.9238980000000002E-4</v>
      </c>
      <c r="KC75">
        <v>0.37845990000000002</v>
      </c>
      <c r="KD75">
        <v>0.56057630000000003</v>
      </c>
      <c r="KE75">
        <v>19.029160000000001</v>
      </c>
      <c r="KF75" s="1">
        <v>6.6825170000000004E-4</v>
      </c>
      <c r="KG75">
        <v>0.36603669999999999</v>
      </c>
      <c r="KH75">
        <v>0.56056969999999995</v>
      </c>
      <c r="KI75">
        <v>18.511489999999998</v>
      </c>
      <c r="KJ75" s="1">
        <v>6.4518140000000002E-4</v>
      </c>
      <c r="KK75">
        <v>0.35410950000000002</v>
      </c>
      <c r="KL75">
        <v>0.56056919999999999</v>
      </c>
      <c r="KM75">
        <v>18.757580000000001</v>
      </c>
      <c r="KN75" s="1">
        <v>6.2301279999999999E-4</v>
      </c>
      <c r="KO75">
        <v>0.34259849999999997</v>
      </c>
      <c r="KP75">
        <v>0.56057579999999996</v>
      </c>
      <c r="KQ75">
        <v>22.112880000000001</v>
      </c>
      <c r="KR75" s="1">
        <v>6.0163199999999995E-4</v>
      </c>
      <c r="KS75">
        <v>0.33146209999999998</v>
      </c>
      <c r="KT75">
        <v>0.56058200000000002</v>
      </c>
      <c r="KU75">
        <v>28.73019</v>
      </c>
      <c r="KV75" s="1">
        <v>5.8121870000000001E-4</v>
      </c>
      <c r="KW75">
        <v>0.320774</v>
      </c>
      <c r="KX75">
        <v>0.56056680000000003</v>
      </c>
      <c r="KY75">
        <v>34.68338</v>
      </c>
      <c r="KZ75" s="1">
        <v>5.6159920000000004E-4</v>
      </c>
      <c r="LA75">
        <v>0.31048290000000001</v>
      </c>
      <c r="LB75">
        <v>0.56058379999999997</v>
      </c>
      <c r="LC75">
        <v>36.696640000000002</v>
      </c>
      <c r="LD75" s="1">
        <v>5.427861E-4</v>
      </c>
      <c r="LE75">
        <v>0.30054409999999998</v>
      </c>
      <c r="LF75">
        <v>0.56058470000000005</v>
      </c>
      <c r="LG75">
        <v>35.992559999999997</v>
      </c>
      <c r="LH75" s="1">
        <v>5.2471910000000002E-4</v>
      </c>
      <c r="LI75">
        <v>0.2909968</v>
      </c>
      <c r="LJ75">
        <v>0.56057199999999996</v>
      </c>
      <c r="LK75">
        <v>34.92794</v>
      </c>
      <c r="LL75" s="1">
        <v>5.0732779999999996E-4</v>
      </c>
      <c r="LM75">
        <v>0.28178029999999998</v>
      </c>
      <c r="LN75">
        <v>0.56058030000000003</v>
      </c>
      <c r="LO75">
        <v>34.10915</v>
      </c>
      <c r="LP75" s="1">
        <v>4.9054679999999996E-4</v>
      </c>
      <c r="LQ75">
        <v>0.27285569999999998</v>
      </c>
      <c r="LR75">
        <v>0.56057920000000006</v>
      </c>
      <c r="LS75">
        <v>33.480319999999999</v>
      </c>
      <c r="LT75" s="1">
        <v>4.7442509999999998E-4</v>
      </c>
      <c r="LU75">
        <v>0.26424700000000001</v>
      </c>
      <c r="LV75">
        <v>0.56057630000000003</v>
      </c>
      <c r="LW75">
        <v>31.64011</v>
      </c>
      <c r="LX75" s="1">
        <v>4.58832E-4</v>
      </c>
      <c r="LY75">
        <v>0.2559149</v>
      </c>
      <c r="LZ75">
        <v>0.56057610000000002</v>
      </c>
      <c r="MA75">
        <v>28.12088</v>
      </c>
      <c r="MB75" s="1">
        <v>4.438062E-4</v>
      </c>
      <c r="MC75">
        <v>0.24785769999999999</v>
      </c>
      <c r="MD75">
        <v>0.56056910000000004</v>
      </c>
      <c r="ME75">
        <v>24.687729999999998</v>
      </c>
      <c r="MF75" s="1">
        <v>4.2936450000000001E-4</v>
      </c>
      <c r="MG75">
        <v>0.24010870000000001</v>
      </c>
      <c r="MH75">
        <v>0.56058200000000002</v>
      </c>
      <c r="MI75">
        <v>22.815359999999998</v>
      </c>
      <c r="MJ75" s="1">
        <v>4.1555800000000001E-4</v>
      </c>
      <c r="MK75">
        <v>0.23268639999999999</v>
      </c>
      <c r="ML75">
        <v>0.56057279999999998</v>
      </c>
      <c r="MM75">
        <v>21.485189999999999</v>
      </c>
      <c r="MN75" s="1">
        <v>4.0230540000000002E-4</v>
      </c>
      <c r="MO75">
        <v>0.22560060000000001</v>
      </c>
      <c r="MP75">
        <v>0.56057270000000003</v>
      </c>
      <c r="MQ75">
        <v>21.061299999999999</v>
      </c>
      <c r="MR75" s="1">
        <v>3.8937869999999998E-4</v>
      </c>
      <c r="MS75">
        <v>0.21869530000000001</v>
      </c>
      <c r="MT75">
        <v>0.56057409999999996</v>
      </c>
      <c r="MU75">
        <v>20.6099</v>
      </c>
      <c r="MV75" s="1">
        <v>3.7669709999999998E-4</v>
      </c>
      <c r="MW75">
        <v>0.21190990000000001</v>
      </c>
      <c r="MX75">
        <v>0.56056870000000003</v>
      </c>
      <c r="MY75">
        <v>21.029769999999999</v>
      </c>
      <c r="MZ75" s="1">
        <v>3.6449680000000002E-4</v>
      </c>
      <c r="NA75">
        <v>0.20533090000000001</v>
      </c>
      <c r="NB75">
        <v>0.56057330000000005</v>
      </c>
      <c r="NC75">
        <v>21.446760000000001</v>
      </c>
      <c r="ND75" s="1">
        <v>3.5293150000000002E-4</v>
      </c>
      <c r="NE75">
        <v>0.19907359999999999</v>
      </c>
      <c r="NF75">
        <v>0.56057310000000005</v>
      </c>
      <c r="NG75">
        <v>23.03828</v>
      </c>
      <c r="NH75" s="1">
        <v>3.4186919999999998E-4</v>
      </c>
      <c r="NI75">
        <v>0.19310469999999999</v>
      </c>
      <c r="NJ75">
        <v>0.56057760000000001</v>
      </c>
      <c r="NK75">
        <v>25.763259999999999</v>
      </c>
      <c r="NL75" s="1">
        <v>3.3104199999999998E-4</v>
      </c>
      <c r="NM75">
        <v>0.18726019999999999</v>
      </c>
      <c r="NN75">
        <v>0.56057330000000005</v>
      </c>
      <c r="NO75">
        <v>27.948329999999999</v>
      </c>
      <c r="NP75" s="1">
        <v>3.2057789999999999E-4</v>
      </c>
      <c r="NQ75">
        <v>0.1815783</v>
      </c>
      <c r="NR75">
        <v>0.56057729999999995</v>
      </c>
      <c r="NS75">
        <v>27.694199999999999</v>
      </c>
      <c r="NT75" s="1">
        <v>3.1051800000000002E-4</v>
      </c>
      <c r="NU75">
        <v>0.17611289999999999</v>
      </c>
      <c r="NV75">
        <v>0.56057860000000004</v>
      </c>
      <c r="NW75">
        <v>27.10023</v>
      </c>
      <c r="NX75" s="1">
        <v>3.0076590000000002E-4</v>
      </c>
      <c r="NY75">
        <v>0.17080390000000001</v>
      </c>
      <c r="NZ75">
        <v>0.56058090000000005</v>
      </c>
      <c r="OA75">
        <v>26.071829999999999</v>
      </c>
      <c r="OB75" s="1">
        <v>2.9143300000000001E-4</v>
      </c>
      <c r="OC75">
        <v>0.16568140000000001</v>
      </c>
      <c r="OD75">
        <v>0.56058580000000002</v>
      </c>
      <c r="OE75">
        <v>26.351400000000002</v>
      </c>
      <c r="OF75" s="1">
        <v>2.8250239999999999E-4</v>
      </c>
      <c r="OG75">
        <v>0.16076260000000001</v>
      </c>
      <c r="OH75">
        <v>0.56056989999999995</v>
      </c>
      <c r="OI75">
        <v>26.38308</v>
      </c>
      <c r="OJ75" s="1">
        <v>2.7371680000000002E-4</v>
      </c>
      <c r="OK75">
        <v>0.15592800000000001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0.36444880000000002</v>
      </c>
      <c r="G76">
        <v>18.05939</v>
      </c>
      <c r="H76" s="1">
        <v>4.2356549999999997E-22</v>
      </c>
      <c r="I76" s="1">
        <v>2.6813069999999999E-19</v>
      </c>
      <c r="J76">
        <v>0.3597071</v>
      </c>
      <c r="K76">
        <v>17.708449999999999</v>
      </c>
      <c r="L76" s="1">
        <v>1.768446E-10</v>
      </c>
      <c r="M76" s="1">
        <v>1.126053E-7</v>
      </c>
      <c r="N76">
        <v>0.35546460000000002</v>
      </c>
      <c r="O76">
        <v>16.766349999999999</v>
      </c>
      <c r="P76" s="1">
        <v>1.766937E-2</v>
      </c>
      <c r="Q76">
        <v>9.1933530000000001</v>
      </c>
      <c r="R76">
        <v>0.35214630000000002</v>
      </c>
      <c r="S76">
        <v>16.414809999999999</v>
      </c>
      <c r="T76">
        <v>9.5069499999999998</v>
      </c>
      <c r="U76">
        <v>4795.6059999999998</v>
      </c>
      <c r="V76">
        <v>0.34977370000000002</v>
      </c>
      <c r="W76">
        <v>16.39667</v>
      </c>
      <c r="X76">
        <v>90.762990000000002</v>
      </c>
      <c r="Y76">
        <v>52071.65</v>
      </c>
      <c r="Z76">
        <v>0.34825050000000002</v>
      </c>
      <c r="AA76">
        <v>16.546790000000001</v>
      </c>
      <c r="AB76">
        <v>128.77379999999999</v>
      </c>
      <c r="AC76">
        <v>83682.39</v>
      </c>
      <c r="AD76">
        <v>0.34733579999999997</v>
      </c>
      <c r="AE76">
        <v>16.524509999999999</v>
      </c>
      <c r="AF76">
        <v>61.125540000000001</v>
      </c>
      <c r="AG76">
        <v>44465.36</v>
      </c>
      <c r="AH76">
        <v>0.34680680000000003</v>
      </c>
      <c r="AI76">
        <v>16.247219999999999</v>
      </c>
      <c r="AJ76">
        <v>14.65254</v>
      </c>
      <c r="AK76">
        <v>11893.87</v>
      </c>
      <c r="AL76">
        <v>0.34651349999999997</v>
      </c>
      <c r="AM76">
        <v>15.86722</v>
      </c>
      <c r="AN76">
        <v>2.4103110000000001</v>
      </c>
      <c r="AO76">
        <v>2184.02</v>
      </c>
      <c r="AP76">
        <v>0.34623549999999997</v>
      </c>
      <c r="AQ76">
        <v>16.74708</v>
      </c>
      <c r="AR76">
        <v>0.359846</v>
      </c>
      <c r="AS76">
        <v>355.44159999999999</v>
      </c>
      <c r="AT76">
        <v>0.34552820000000001</v>
      </c>
      <c r="AU76">
        <v>18.548190000000002</v>
      </c>
      <c r="AV76" s="1">
        <v>7.1623469999999995E-2</v>
      </c>
      <c r="AW76">
        <v>68.316929999999999</v>
      </c>
      <c r="AX76">
        <v>0.34399930000000001</v>
      </c>
      <c r="AY76">
        <v>20.72589</v>
      </c>
      <c r="AZ76" s="1">
        <v>2.8864089999999998E-2</v>
      </c>
      <c r="BA76">
        <v>22.671469999999999</v>
      </c>
      <c r="BB76">
        <v>0.34157739999999998</v>
      </c>
      <c r="BC76">
        <v>22.72748</v>
      </c>
      <c r="BD76">
        <v>2.1092929999999999E-2</v>
      </c>
      <c r="BE76">
        <v>14.46288</v>
      </c>
      <c r="BF76">
        <v>0.33839799999999998</v>
      </c>
      <c r="BG76">
        <v>23.630089999999999</v>
      </c>
      <c r="BH76" s="1">
        <v>2.2152060000000001E-2</v>
      </c>
      <c r="BI76">
        <v>14.414859999999999</v>
      </c>
      <c r="BJ76">
        <v>0.33464769999999999</v>
      </c>
      <c r="BK76">
        <v>23.683540000000001</v>
      </c>
      <c r="BL76" s="1">
        <v>2.785458E-2</v>
      </c>
      <c r="BM76">
        <v>17.990600000000001</v>
      </c>
      <c r="BN76">
        <v>0.33054489999999997</v>
      </c>
      <c r="BO76">
        <v>23.448399999999999</v>
      </c>
      <c r="BP76" s="1">
        <v>3.3093989999999997E-2</v>
      </c>
      <c r="BQ76">
        <v>21.760090000000002</v>
      </c>
      <c r="BR76">
        <v>0.32619609999999999</v>
      </c>
      <c r="BS76">
        <v>22.80415</v>
      </c>
      <c r="BT76" s="1">
        <v>3.4958219999999998E-2</v>
      </c>
      <c r="BU76">
        <v>23.47916</v>
      </c>
      <c r="BV76">
        <v>0.32173679999999999</v>
      </c>
      <c r="BW76">
        <v>22.374949999999998</v>
      </c>
      <c r="BX76">
        <v>3.3910919999999997E-2</v>
      </c>
      <c r="BY76">
        <v>23.21256</v>
      </c>
      <c r="BZ76">
        <v>0.31754660000000001</v>
      </c>
      <c r="CA76">
        <v>21.692679999999999</v>
      </c>
      <c r="CB76" s="1">
        <v>3.1359289999999998E-2</v>
      </c>
      <c r="CC76">
        <v>21.803380000000001</v>
      </c>
      <c r="CD76">
        <v>0.31410680000000002</v>
      </c>
      <c r="CE76">
        <v>20.25591</v>
      </c>
      <c r="CF76">
        <v>2.8323040000000001E-2</v>
      </c>
      <c r="CG76">
        <v>19.932739999999999</v>
      </c>
      <c r="CH76">
        <v>0.31164399999999998</v>
      </c>
      <c r="CI76">
        <v>19.29205</v>
      </c>
      <c r="CJ76" s="1">
        <v>2.531516E-2</v>
      </c>
      <c r="CK76">
        <v>17.97007</v>
      </c>
      <c r="CL76">
        <v>0.30998750000000003</v>
      </c>
      <c r="CM76">
        <v>18.022600000000001</v>
      </c>
      <c r="CN76" s="1">
        <v>2.198582E-2</v>
      </c>
      <c r="CO76">
        <v>15.749829999999999</v>
      </c>
      <c r="CP76">
        <v>0.30895640000000002</v>
      </c>
      <c r="CQ76">
        <v>17.435860000000002</v>
      </c>
      <c r="CR76" s="1">
        <v>1.7720639999999999E-2</v>
      </c>
      <c r="CS76">
        <v>12.85078</v>
      </c>
      <c r="CT76">
        <v>0.30836170000000002</v>
      </c>
      <c r="CU76">
        <v>17.0748</v>
      </c>
      <c r="CV76" s="1">
        <v>1.313959E-2</v>
      </c>
      <c r="CW76">
        <v>9.6292109999999997</v>
      </c>
      <c r="CX76">
        <v>0.30801410000000001</v>
      </c>
      <c r="CY76">
        <v>16.880389999999998</v>
      </c>
      <c r="CZ76" s="1">
        <v>9.4235710000000004E-3</v>
      </c>
      <c r="DA76">
        <v>6.9264049999999999</v>
      </c>
      <c r="DB76">
        <v>0.30782379999999998</v>
      </c>
      <c r="DC76">
        <v>17.407029999999999</v>
      </c>
      <c r="DD76" s="1">
        <v>6.9881170000000003E-3</v>
      </c>
      <c r="DE76">
        <v>5.1094590000000002</v>
      </c>
      <c r="DF76">
        <v>0.3077162</v>
      </c>
      <c r="DG76">
        <v>18.920680000000001</v>
      </c>
      <c r="DH76" s="1">
        <v>5.5590379999999997E-3</v>
      </c>
      <c r="DI76">
        <v>4.0276350000000001</v>
      </c>
      <c r="DJ76">
        <v>0.30766450000000001</v>
      </c>
      <c r="DK76">
        <v>22.223130000000001</v>
      </c>
      <c r="DL76" s="1">
        <v>4.7333109999999996E-3</v>
      </c>
      <c r="DM76">
        <v>3.3998710000000001</v>
      </c>
      <c r="DN76">
        <v>0.30763230000000003</v>
      </c>
      <c r="DO76">
        <v>27.072600000000001</v>
      </c>
      <c r="DP76" s="1">
        <v>4.228145E-3</v>
      </c>
      <c r="DQ76">
        <v>3.0174110000000001</v>
      </c>
      <c r="DR76">
        <v>0.3076197</v>
      </c>
      <c r="DS76">
        <v>30.182960000000001</v>
      </c>
      <c r="DT76" s="1">
        <v>3.8874410000000002E-3</v>
      </c>
      <c r="DU76">
        <v>2.7614529999999999</v>
      </c>
      <c r="DV76">
        <v>0.30760999999999999</v>
      </c>
      <c r="DW76">
        <v>30.635570000000001</v>
      </c>
      <c r="DX76" s="1">
        <v>3.6316970000000001E-3</v>
      </c>
      <c r="DY76">
        <v>2.5708799999999998</v>
      </c>
      <c r="DZ76">
        <v>0.30760710000000002</v>
      </c>
      <c r="EA76">
        <v>30.223790000000001</v>
      </c>
      <c r="EB76" s="1">
        <v>3.4246419999999999E-3</v>
      </c>
      <c r="EC76">
        <v>2.4167990000000001</v>
      </c>
      <c r="ED76">
        <v>0.30760399999999999</v>
      </c>
      <c r="EE76">
        <v>29.329730000000001</v>
      </c>
      <c r="EF76" s="1">
        <v>3.2453460000000001E-3</v>
      </c>
      <c r="EG76">
        <v>2.2838729999999998</v>
      </c>
      <c r="EH76">
        <v>0.3075987</v>
      </c>
      <c r="EI76">
        <v>29.04252</v>
      </c>
      <c r="EJ76" s="1">
        <v>3.0847660000000001E-3</v>
      </c>
      <c r="EK76">
        <v>2.1650239999999998</v>
      </c>
      <c r="EL76">
        <v>0.30759249999999999</v>
      </c>
      <c r="EM76">
        <v>28.834140000000001</v>
      </c>
      <c r="EN76" s="1">
        <v>2.9382760000000001E-3</v>
      </c>
      <c r="EO76">
        <v>2.0567099999999998</v>
      </c>
      <c r="EP76">
        <v>0.30759920000000002</v>
      </c>
      <c r="EQ76">
        <v>29.471699999999998</v>
      </c>
      <c r="ER76" s="1">
        <v>2.802311E-3</v>
      </c>
      <c r="ES76">
        <v>1.9569840000000001</v>
      </c>
      <c r="ET76">
        <v>0.30760700000000002</v>
      </c>
      <c r="EU76">
        <v>30.332429999999999</v>
      </c>
      <c r="EV76" s="1">
        <v>2.6746090000000001E-3</v>
      </c>
      <c r="EW76">
        <v>1.8641529999999999</v>
      </c>
      <c r="EX76">
        <v>0.30759649999999999</v>
      </c>
      <c r="EY76">
        <v>30.228619999999999</v>
      </c>
      <c r="EZ76" s="1">
        <v>2.5542339999999998E-3</v>
      </c>
      <c r="FA76">
        <v>1.776886</v>
      </c>
      <c r="FB76">
        <v>0.30759950000000003</v>
      </c>
      <c r="FC76">
        <v>29.111509999999999</v>
      </c>
      <c r="FD76" s="1">
        <v>2.440046E-3</v>
      </c>
      <c r="FE76">
        <v>1.69458</v>
      </c>
      <c r="FF76">
        <v>0.30761080000000002</v>
      </c>
      <c r="FG76">
        <v>28.064550000000001</v>
      </c>
      <c r="FH76" s="1">
        <v>2.3327830000000002E-3</v>
      </c>
      <c r="FI76">
        <v>1.617651</v>
      </c>
      <c r="FJ76">
        <v>0.30760019999999999</v>
      </c>
      <c r="FK76">
        <v>27.338840000000001</v>
      </c>
      <c r="FL76" s="1">
        <v>2.2316889999999998E-3</v>
      </c>
      <c r="FM76">
        <v>1.54549</v>
      </c>
      <c r="FN76">
        <v>0.30760660000000001</v>
      </c>
      <c r="FO76">
        <v>28.117609999999999</v>
      </c>
      <c r="FP76" s="1">
        <v>2.135863E-3</v>
      </c>
      <c r="FQ76">
        <v>1.4775370000000001</v>
      </c>
      <c r="FR76">
        <v>0.3076004</v>
      </c>
      <c r="FS76">
        <v>28.77176</v>
      </c>
      <c r="FT76" s="1">
        <v>2.044092E-3</v>
      </c>
      <c r="FU76">
        <v>1.4130780000000001</v>
      </c>
      <c r="FV76">
        <v>0.30759399999999998</v>
      </c>
      <c r="FW76">
        <v>28.192730000000001</v>
      </c>
      <c r="FX76" s="1">
        <v>1.9573310000000001E-3</v>
      </c>
      <c r="FY76">
        <v>1.352152</v>
      </c>
      <c r="FZ76">
        <v>0.30760280000000001</v>
      </c>
      <c r="GA76">
        <v>26.007580000000001</v>
      </c>
      <c r="GB76" s="1">
        <v>1.875523E-3</v>
      </c>
      <c r="GC76">
        <v>1.2948740000000001</v>
      </c>
      <c r="GD76">
        <v>0.30759930000000002</v>
      </c>
      <c r="GE76">
        <v>23.886279999999999</v>
      </c>
      <c r="GF76" s="1">
        <v>1.7973500000000001E-3</v>
      </c>
      <c r="GG76">
        <v>1.2404740000000001</v>
      </c>
      <c r="GH76">
        <v>0.30760130000000002</v>
      </c>
      <c r="GI76">
        <v>22.340949999999999</v>
      </c>
      <c r="GJ76" s="1">
        <v>1.723229E-3</v>
      </c>
      <c r="GK76">
        <v>1.1889860000000001</v>
      </c>
      <c r="GL76">
        <v>0.30759599999999998</v>
      </c>
      <c r="GM76">
        <v>21.631</v>
      </c>
      <c r="GN76" s="1">
        <v>1.653002E-3</v>
      </c>
      <c r="GO76">
        <v>1.1402330000000001</v>
      </c>
      <c r="GP76">
        <v>0.3076044</v>
      </c>
      <c r="GQ76">
        <v>21.19838</v>
      </c>
      <c r="GR76" s="1">
        <v>1.5866490000000001E-3</v>
      </c>
      <c r="GS76">
        <v>1.0941799999999999</v>
      </c>
      <c r="GT76">
        <v>0.30760609999999999</v>
      </c>
      <c r="GU76">
        <v>21.898599999999998</v>
      </c>
      <c r="GV76" s="1">
        <v>1.524278E-3</v>
      </c>
      <c r="GW76">
        <v>1.050935</v>
      </c>
      <c r="GX76">
        <v>0.30760120000000002</v>
      </c>
      <c r="GY76">
        <v>23.281849999999999</v>
      </c>
      <c r="GZ76" s="1">
        <v>1.4646100000000001E-3</v>
      </c>
      <c r="HA76">
        <v>1.009771</v>
      </c>
      <c r="HB76">
        <v>0.30760199999999999</v>
      </c>
      <c r="HC76">
        <v>25.02619</v>
      </c>
      <c r="HD76" s="1">
        <v>1.4081180000000001E-3</v>
      </c>
      <c r="HE76">
        <v>0.970665</v>
      </c>
      <c r="HF76">
        <v>0.30759999999999998</v>
      </c>
      <c r="HG76">
        <v>27.097999999999999</v>
      </c>
      <c r="HH76" s="1">
        <v>1.3537110000000001E-3</v>
      </c>
      <c r="HI76">
        <v>0.93315789999999998</v>
      </c>
      <c r="HJ76">
        <v>0.3075947</v>
      </c>
      <c r="HK76">
        <v>27.445489999999999</v>
      </c>
      <c r="HL76" s="1">
        <v>1.301745E-3</v>
      </c>
      <c r="HM76">
        <v>0.89728289999999999</v>
      </c>
      <c r="HN76">
        <v>0.30760199999999999</v>
      </c>
      <c r="HO76">
        <v>27.112500000000001</v>
      </c>
      <c r="HP76" s="1">
        <v>1.2529819999999999E-3</v>
      </c>
      <c r="HQ76">
        <v>0.86355660000000001</v>
      </c>
      <c r="HR76">
        <v>0.30760080000000001</v>
      </c>
      <c r="HS76">
        <v>26.61806</v>
      </c>
      <c r="HT76" s="1">
        <v>1.2062959999999999E-3</v>
      </c>
      <c r="HU76">
        <v>0.83135250000000005</v>
      </c>
      <c r="HV76">
        <v>0.30759819999999999</v>
      </c>
      <c r="HW76">
        <v>26.109390000000001</v>
      </c>
      <c r="HX76" s="1">
        <v>1.161423E-3</v>
      </c>
      <c r="HY76">
        <v>0.80045350000000004</v>
      </c>
      <c r="HZ76">
        <v>0.30760290000000001</v>
      </c>
      <c r="IA76">
        <v>26.824300000000001</v>
      </c>
      <c r="IB76" s="1">
        <v>1.118443E-3</v>
      </c>
      <c r="IC76">
        <v>0.77082450000000002</v>
      </c>
      <c r="ID76">
        <v>0.30759890000000001</v>
      </c>
      <c r="IE76">
        <v>29.268409999999999</v>
      </c>
      <c r="IF76" s="1">
        <v>1.0773969999999999E-3</v>
      </c>
      <c r="IG76">
        <v>0.74248210000000003</v>
      </c>
      <c r="IH76">
        <v>0.30760019999999999</v>
      </c>
      <c r="II76">
        <v>32.997509999999998</v>
      </c>
      <c r="IJ76" s="1">
        <v>1.0384859999999999E-3</v>
      </c>
      <c r="IK76">
        <v>0.71562780000000004</v>
      </c>
      <c r="IL76">
        <v>0.30759429999999999</v>
      </c>
      <c r="IM76">
        <v>35.841940000000001</v>
      </c>
      <c r="IN76" s="1">
        <v>1.0017450000000001E-3</v>
      </c>
      <c r="IO76">
        <v>0.6902218</v>
      </c>
      <c r="IP76">
        <v>0.30759130000000001</v>
      </c>
      <c r="IQ76">
        <v>36.430410000000002</v>
      </c>
      <c r="IR76" s="1">
        <v>9.6608700000000002E-4</v>
      </c>
      <c r="IS76">
        <v>0.66573300000000002</v>
      </c>
      <c r="IT76">
        <v>0.30760110000000002</v>
      </c>
      <c r="IU76">
        <v>35.580800000000004</v>
      </c>
      <c r="IV76" s="1">
        <v>9.3141179999999999E-4</v>
      </c>
      <c r="IW76">
        <v>0.64179589999999997</v>
      </c>
      <c r="IX76">
        <v>0.30759500000000001</v>
      </c>
      <c r="IY76">
        <v>34.632179999999998</v>
      </c>
      <c r="IZ76" s="1">
        <v>8.9843309999999995E-4</v>
      </c>
      <c r="JA76">
        <v>0.61903710000000001</v>
      </c>
      <c r="JB76">
        <v>0.30760219999999999</v>
      </c>
      <c r="JC76">
        <v>33.84919</v>
      </c>
      <c r="JD76" s="1">
        <v>8.6728170000000004E-4</v>
      </c>
      <c r="JE76">
        <v>0.59756549999999997</v>
      </c>
      <c r="JF76">
        <v>0.30759560000000002</v>
      </c>
      <c r="JG76">
        <v>33.599420000000002</v>
      </c>
      <c r="JH76" s="1">
        <v>8.3752689999999999E-4</v>
      </c>
      <c r="JI76">
        <v>0.57701899999999995</v>
      </c>
      <c r="JJ76">
        <v>0.30760009999999999</v>
      </c>
      <c r="JK76">
        <v>32.111490000000003</v>
      </c>
      <c r="JL76" s="1">
        <v>8.0848580000000001E-4</v>
      </c>
      <c r="JM76">
        <v>0.55731419999999998</v>
      </c>
      <c r="JN76">
        <v>0.30759740000000002</v>
      </c>
      <c r="JO76">
        <v>27.934069999999998</v>
      </c>
      <c r="JP76" s="1">
        <v>7.7917489999999997E-4</v>
      </c>
      <c r="JQ76">
        <v>0.53848609999999997</v>
      </c>
      <c r="JR76">
        <v>0.30760029999999999</v>
      </c>
      <c r="JS76">
        <v>23.587150000000001</v>
      </c>
      <c r="JT76" s="1">
        <v>7.5107210000000002E-4</v>
      </c>
      <c r="JU76">
        <v>0.52036720000000003</v>
      </c>
      <c r="JV76">
        <v>0.30759989999999998</v>
      </c>
      <c r="JW76">
        <v>20.679819999999999</v>
      </c>
      <c r="JX76" s="1">
        <v>7.2425349999999996E-4</v>
      </c>
      <c r="JY76">
        <v>0.50297239999999999</v>
      </c>
      <c r="JZ76">
        <v>0.30759760000000003</v>
      </c>
      <c r="KA76">
        <v>19.325310000000002</v>
      </c>
      <c r="KB76" s="1">
        <v>6.9869020000000003E-4</v>
      </c>
      <c r="KC76">
        <v>0.4862921</v>
      </c>
      <c r="KD76">
        <v>0.30759880000000001</v>
      </c>
      <c r="KE76">
        <v>19.056190000000001</v>
      </c>
      <c r="KF76" s="1">
        <v>6.7429079999999997E-4</v>
      </c>
      <c r="KG76">
        <v>0.47030129999999998</v>
      </c>
      <c r="KH76">
        <v>0.30759500000000001</v>
      </c>
      <c r="KI76">
        <v>18.659389999999998</v>
      </c>
      <c r="KJ76" s="1">
        <v>6.5097379999999995E-4</v>
      </c>
      <c r="KK76">
        <v>0.45495530000000001</v>
      </c>
      <c r="KL76">
        <v>0.3076006</v>
      </c>
      <c r="KM76">
        <v>18.884519999999998</v>
      </c>
      <c r="KN76" s="1">
        <v>6.2861060000000003E-4</v>
      </c>
      <c r="KO76">
        <v>0.44016450000000001</v>
      </c>
      <c r="KP76">
        <v>0.30760320000000002</v>
      </c>
      <c r="KQ76">
        <v>21.855250000000002</v>
      </c>
      <c r="KR76" s="1">
        <v>6.0702049999999995E-4</v>
      </c>
      <c r="KS76">
        <v>0.42585329999999999</v>
      </c>
      <c r="KT76">
        <v>0.3075987</v>
      </c>
      <c r="KU76">
        <v>28.03679</v>
      </c>
      <c r="KV76" s="1">
        <v>5.863776E-4</v>
      </c>
      <c r="KW76">
        <v>0.41209610000000002</v>
      </c>
      <c r="KX76">
        <v>0.3075985</v>
      </c>
      <c r="KY76">
        <v>34.069360000000003</v>
      </c>
      <c r="KZ76" s="1">
        <v>5.6657609999999998E-4</v>
      </c>
      <c r="LA76">
        <v>0.39886769999999999</v>
      </c>
      <c r="LB76">
        <v>0.30759910000000001</v>
      </c>
      <c r="LC76">
        <v>36.496519999999997</v>
      </c>
      <c r="LD76" s="1">
        <v>5.4756970000000005E-4</v>
      </c>
      <c r="LE76">
        <v>0.38608710000000002</v>
      </c>
      <c r="LF76">
        <v>0.30759979999999998</v>
      </c>
      <c r="LG76">
        <v>36.092799999999997</v>
      </c>
      <c r="LH76" s="1">
        <v>5.2930580000000004E-4</v>
      </c>
      <c r="LI76">
        <v>0.37379760000000001</v>
      </c>
      <c r="LJ76">
        <v>0.30759300000000001</v>
      </c>
      <c r="LK76">
        <v>35.078510000000001</v>
      </c>
      <c r="LL76" s="1">
        <v>5.1176140000000004E-4</v>
      </c>
      <c r="LM76">
        <v>0.36195739999999998</v>
      </c>
      <c r="LN76">
        <v>0.30759730000000002</v>
      </c>
      <c r="LO76">
        <v>34.225610000000003</v>
      </c>
      <c r="LP76" s="1">
        <v>4.9482129999999999E-4</v>
      </c>
      <c r="LQ76">
        <v>0.35048770000000001</v>
      </c>
      <c r="LR76">
        <v>0.30759969999999998</v>
      </c>
      <c r="LS76">
        <v>33.770420000000001</v>
      </c>
      <c r="LT76" s="1">
        <v>4.785484E-4</v>
      </c>
      <c r="LU76">
        <v>0.33942060000000002</v>
      </c>
      <c r="LV76">
        <v>0.30759599999999998</v>
      </c>
      <c r="LW76">
        <v>32.353180000000002</v>
      </c>
      <c r="LX76" s="1">
        <v>4.6282050000000003E-4</v>
      </c>
      <c r="LY76">
        <v>0.32872099999999999</v>
      </c>
      <c r="LZ76">
        <v>0.30760399999999999</v>
      </c>
      <c r="MA76">
        <v>29.136199999999999</v>
      </c>
      <c r="MB76" s="1">
        <v>4.4765089999999999E-4</v>
      </c>
      <c r="MC76">
        <v>0.3183647</v>
      </c>
      <c r="MD76">
        <v>0.30760029999999999</v>
      </c>
      <c r="ME76">
        <v>25.467919999999999</v>
      </c>
      <c r="MF76" s="1">
        <v>4.330572E-4</v>
      </c>
      <c r="MG76">
        <v>0.30839650000000002</v>
      </c>
      <c r="MH76">
        <v>0.30760720000000003</v>
      </c>
      <c r="MI76">
        <v>23.285399999999999</v>
      </c>
      <c r="MJ76" s="1">
        <v>4.190865E-4</v>
      </c>
      <c r="MK76">
        <v>0.29883720000000003</v>
      </c>
      <c r="ML76">
        <v>0.3076026</v>
      </c>
      <c r="MM76">
        <v>21.67923</v>
      </c>
      <c r="MN76" s="1">
        <v>4.056822E-4</v>
      </c>
      <c r="MO76">
        <v>0.28971140000000001</v>
      </c>
      <c r="MP76">
        <v>0.30760330000000002</v>
      </c>
      <c r="MQ76">
        <v>21.123950000000001</v>
      </c>
      <c r="MR76" s="1">
        <v>3.9268689999999998E-4</v>
      </c>
      <c r="MS76">
        <v>0.28086250000000001</v>
      </c>
      <c r="MT76">
        <v>0.30759370000000003</v>
      </c>
      <c r="MU76">
        <v>20.715009999999999</v>
      </c>
      <c r="MV76" s="1">
        <v>3.7992270000000001E-4</v>
      </c>
      <c r="MW76">
        <v>0.27216679999999999</v>
      </c>
      <c r="MX76">
        <v>0.30760320000000002</v>
      </c>
      <c r="MY76">
        <v>21.11139</v>
      </c>
      <c r="MZ76" s="1">
        <v>3.6761189999999998E-4</v>
      </c>
      <c r="NA76">
        <v>0.26371499999999998</v>
      </c>
      <c r="NB76">
        <v>0.30759429999999999</v>
      </c>
      <c r="NC76">
        <v>21.561920000000001</v>
      </c>
      <c r="ND76" s="1">
        <v>3.55867E-4</v>
      </c>
      <c r="NE76">
        <v>0.25563429999999998</v>
      </c>
      <c r="NF76">
        <v>0.30759969999999998</v>
      </c>
      <c r="NG76">
        <v>23.041910000000001</v>
      </c>
      <c r="NH76" s="1">
        <v>3.4470110000000003E-4</v>
      </c>
      <c r="NI76">
        <v>0.24795619999999999</v>
      </c>
      <c r="NJ76">
        <v>0.30760510000000002</v>
      </c>
      <c r="NK76">
        <v>25.607810000000001</v>
      </c>
      <c r="NL76" s="1">
        <v>3.3381490000000002E-4</v>
      </c>
      <c r="NM76">
        <v>0.24046989999999999</v>
      </c>
      <c r="NN76">
        <v>0.30760480000000001</v>
      </c>
      <c r="NO76">
        <v>27.81784</v>
      </c>
      <c r="NP76" s="1">
        <v>3.232523E-4</v>
      </c>
      <c r="NQ76">
        <v>0.23317060000000001</v>
      </c>
      <c r="NR76">
        <v>0.30759789999999998</v>
      </c>
      <c r="NS76">
        <v>27.687950000000001</v>
      </c>
      <c r="NT76" s="1">
        <v>3.130877E-4</v>
      </c>
      <c r="NU76">
        <v>0.2261388</v>
      </c>
      <c r="NV76">
        <v>0.3076006</v>
      </c>
      <c r="NW76">
        <v>27.210899999999999</v>
      </c>
      <c r="NX76" s="1">
        <v>3.0326680000000001E-4</v>
      </c>
      <c r="NY76">
        <v>0.2193261</v>
      </c>
      <c r="NZ76">
        <v>0.30759969999999998</v>
      </c>
      <c r="OA76">
        <v>26.255839999999999</v>
      </c>
      <c r="OB76" s="1">
        <v>2.9383499999999999E-4</v>
      </c>
      <c r="OC76">
        <v>0.21273909999999999</v>
      </c>
      <c r="OD76">
        <v>0.30760399999999999</v>
      </c>
      <c r="OE76">
        <v>26.395910000000001</v>
      </c>
      <c r="OF76" s="1">
        <v>2.8482270000000003E-4</v>
      </c>
      <c r="OG76">
        <v>0.20641390000000001</v>
      </c>
      <c r="OH76">
        <v>0.30759409999999998</v>
      </c>
      <c r="OI76">
        <v>26.66058</v>
      </c>
      <c r="OJ76" s="1">
        <v>2.76001E-4</v>
      </c>
      <c r="OK76">
        <v>0.2002283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0.3807103</v>
      </c>
      <c r="G77">
        <v>18.2319</v>
      </c>
      <c r="H77" s="1">
        <v>4.6048260000000001E-23</v>
      </c>
      <c r="I77" s="1">
        <v>3.2737609999999997E-20</v>
      </c>
      <c r="J77">
        <v>0.37568790000000002</v>
      </c>
      <c r="K77">
        <v>17.892440000000001</v>
      </c>
      <c r="L77" s="1">
        <v>2.487895E-11</v>
      </c>
      <c r="M77" s="1">
        <v>1.7804469999999999E-8</v>
      </c>
      <c r="N77">
        <v>0.37106470000000003</v>
      </c>
      <c r="O77">
        <v>17.058309999999999</v>
      </c>
      <c r="P77" s="1">
        <v>4.3301700000000004E-3</v>
      </c>
      <c r="Q77">
        <v>2.6334249999999999</v>
      </c>
      <c r="R77">
        <v>0.36739529999999998</v>
      </c>
      <c r="S77">
        <v>16.658760000000001</v>
      </c>
      <c r="T77">
        <v>5.1595620000000002</v>
      </c>
      <c r="U77">
        <v>2753.4540000000002</v>
      </c>
      <c r="V77">
        <v>0.36472850000000001</v>
      </c>
      <c r="W77">
        <v>16.564440000000001</v>
      </c>
      <c r="X77">
        <v>69.501400000000004</v>
      </c>
      <c r="Y77">
        <v>42518.39</v>
      </c>
      <c r="Z77">
        <v>0.36297839999999998</v>
      </c>
      <c r="AA77">
        <v>16.560600000000001</v>
      </c>
      <c r="AB77">
        <v>128.8663</v>
      </c>
      <c r="AC77">
        <v>91051.55</v>
      </c>
      <c r="AD77">
        <v>0.36189450000000001</v>
      </c>
      <c r="AE77">
        <v>16.506920000000001</v>
      </c>
      <c r="AF77">
        <v>76.321060000000003</v>
      </c>
      <c r="AG77">
        <v>62321.96</v>
      </c>
      <c r="AH77">
        <v>0.36125629999999997</v>
      </c>
      <c r="AI77">
        <v>16.302050000000001</v>
      </c>
      <c r="AJ77">
        <v>22.87951</v>
      </c>
      <c r="AK77">
        <v>21471.13</v>
      </c>
      <c r="AL77">
        <v>0.36089280000000001</v>
      </c>
      <c r="AM77">
        <v>15.968059999999999</v>
      </c>
      <c r="AN77">
        <v>4.715338</v>
      </c>
      <c r="AO77">
        <v>5025.2089999999998</v>
      </c>
      <c r="AP77">
        <v>0.36057309999999998</v>
      </c>
      <c r="AQ77">
        <v>16.70748</v>
      </c>
      <c r="AR77">
        <v>0.84326889999999999</v>
      </c>
      <c r="AS77">
        <v>986.00710000000004</v>
      </c>
      <c r="AT77">
        <v>0.35984759999999999</v>
      </c>
      <c r="AU77">
        <v>18.433129999999998</v>
      </c>
      <c r="AV77">
        <v>0.162299</v>
      </c>
      <c r="AW77">
        <v>192.5746</v>
      </c>
      <c r="AX77">
        <v>0.3582959</v>
      </c>
      <c r="AY77">
        <v>20.55312</v>
      </c>
      <c r="AZ77" s="1">
        <v>4.5616370000000003E-2</v>
      </c>
      <c r="BA77">
        <v>47.514139999999998</v>
      </c>
      <c r="BB77">
        <v>0.35581469999999998</v>
      </c>
      <c r="BC77">
        <v>22.53753</v>
      </c>
      <c r="BD77" s="1">
        <v>2.4239320000000002E-2</v>
      </c>
      <c r="BE77">
        <v>20.55161</v>
      </c>
      <c r="BF77">
        <v>0.35252800000000001</v>
      </c>
      <c r="BG77">
        <v>23.502859999999998</v>
      </c>
      <c r="BH77" s="1">
        <v>2.2027809999999998E-2</v>
      </c>
      <c r="BI77">
        <v>16.481860000000001</v>
      </c>
      <c r="BJ77">
        <v>0.34861209999999998</v>
      </c>
      <c r="BK77">
        <v>23.628139999999998</v>
      </c>
      <c r="BL77">
        <v>2.6523709999999999E-2</v>
      </c>
      <c r="BM77">
        <v>19.16799</v>
      </c>
      <c r="BN77">
        <v>0.3443042</v>
      </c>
      <c r="BO77">
        <v>23.48685</v>
      </c>
      <c r="BP77" s="1">
        <v>3.1992420000000001E-2</v>
      </c>
      <c r="BQ77">
        <v>23.430330000000001</v>
      </c>
      <c r="BR77">
        <v>0.33972330000000001</v>
      </c>
      <c r="BS77">
        <v>22.988479999999999</v>
      </c>
      <c r="BT77" s="1">
        <v>3.4582950000000001E-2</v>
      </c>
      <c r="BU77">
        <v>26.03546</v>
      </c>
      <c r="BV77">
        <v>0.33498519999999998</v>
      </c>
      <c r="BW77">
        <v>22.65709</v>
      </c>
      <c r="BX77" s="1">
        <v>3.4121079999999998E-2</v>
      </c>
      <c r="BY77">
        <v>26.366769999999999</v>
      </c>
      <c r="BZ77">
        <v>0.33038970000000001</v>
      </c>
      <c r="CA77">
        <v>22.155519999999999</v>
      </c>
      <c r="CB77" s="1">
        <v>3.1886699999999997E-2</v>
      </c>
      <c r="CC77">
        <v>25.185980000000001</v>
      </c>
      <c r="CD77">
        <v>0.32633709999999999</v>
      </c>
      <c r="CE77">
        <v>20.856950000000001</v>
      </c>
      <c r="CF77">
        <v>2.8973079999999998E-2</v>
      </c>
      <c r="CG77">
        <v>23.250689999999999</v>
      </c>
      <c r="CH77">
        <v>0.3233219</v>
      </c>
      <c r="CI77">
        <v>19.797979999999999</v>
      </c>
      <c r="CJ77" s="1">
        <v>2.599657E-2</v>
      </c>
      <c r="CK77">
        <v>21.090969999999999</v>
      </c>
      <c r="CL77">
        <v>0.32120470000000001</v>
      </c>
      <c r="CM77">
        <v>18.404050000000002</v>
      </c>
      <c r="CN77" s="1">
        <v>2.2813429999999999E-2</v>
      </c>
      <c r="CO77">
        <v>18.721509999999999</v>
      </c>
      <c r="CP77">
        <v>0.3198299</v>
      </c>
      <c r="CQ77">
        <v>17.595829999999999</v>
      </c>
      <c r="CR77" s="1">
        <v>1.8784120000000001E-2</v>
      </c>
      <c r="CS77">
        <v>15.691039999999999</v>
      </c>
      <c r="CT77">
        <v>0.31898530000000003</v>
      </c>
      <c r="CU77">
        <v>17.171399999999998</v>
      </c>
      <c r="CV77" s="1">
        <v>1.423197E-2</v>
      </c>
      <c r="CW77">
        <v>12.11547</v>
      </c>
      <c r="CX77">
        <v>0.31848189999999998</v>
      </c>
      <c r="CY77">
        <v>16.956440000000001</v>
      </c>
      <c r="CZ77" s="1">
        <v>1.028563E-2</v>
      </c>
      <c r="DA77">
        <v>8.8413640000000004</v>
      </c>
      <c r="DB77">
        <v>0.31818239999999998</v>
      </c>
      <c r="DC77">
        <v>17.448029999999999</v>
      </c>
      <c r="DD77" s="1">
        <v>7.5526350000000003E-3</v>
      </c>
      <c r="DE77">
        <v>6.4644579999999996</v>
      </c>
      <c r="DF77">
        <v>0.3180096</v>
      </c>
      <c r="DG77">
        <v>18.836449999999999</v>
      </c>
      <c r="DH77" s="1">
        <v>5.8955810000000004E-3</v>
      </c>
      <c r="DI77">
        <v>4.9770469999999998</v>
      </c>
      <c r="DJ77">
        <v>0.3179207</v>
      </c>
      <c r="DK77">
        <v>21.823640000000001</v>
      </c>
      <c r="DL77" s="1">
        <v>4.9319430000000003E-3</v>
      </c>
      <c r="DM77">
        <v>4.1006859999999996</v>
      </c>
      <c r="DN77">
        <v>0.31786500000000001</v>
      </c>
      <c r="DO77">
        <v>26.330780000000001</v>
      </c>
      <c r="DP77" s="1">
        <v>4.351967E-3</v>
      </c>
      <c r="DQ77">
        <v>3.5756239999999999</v>
      </c>
      <c r="DR77">
        <v>0.3178433</v>
      </c>
      <c r="DS77">
        <v>29.59864</v>
      </c>
      <c r="DT77" s="1">
        <v>3.9722990000000003E-3</v>
      </c>
      <c r="DU77">
        <v>3.2371470000000002</v>
      </c>
      <c r="DV77">
        <v>0.31782379999999999</v>
      </c>
      <c r="DW77">
        <v>30.43817</v>
      </c>
      <c r="DX77" s="1">
        <v>3.696052E-3</v>
      </c>
      <c r="DY77">
        <v>2.9955949999999998</v>
      </c>
      <c r="DZ77">
        <v>0.31781730000000002</v>
      </c>
      <c r="EA77">
        <v>30.31108</v>
      </c>
      <c r="EB77" s="1">
        <v>3.4774649999999999E-3</v>
      </c>
      <c r="EC77">
        <v>2.80653</v>
      </c>
      <c r="ED77">
        <v>0.31781169999999997</v>
      </c>
      <c r="EE77">
        <v>29.552430000000001</v>
      </c>
      <c r="EF77" s="1">
        <v>3.2914099999999998E-3</v>
      </c>
      <c r="EG77">
        <v>2.6473360000000001</v>
      </c>
      <c r="EH77">
        <v>0.31780760000000002</v>
      </c>
      <c r="EI77">
        <v>29.228870000000001</v>
      </c>
      <c r="EJ77" s="1">
        <v>3.1261599999999998E-3</v>
      </c>
      <c r="EK77">
        <v>2.5068030000000001</v>
      </c>
      <c r="EL77">
        <v>0.3178009</v>
      </c>
      <c r="EM77">
        <v>29.23358</v>
      </c>
      <c r="EN77" s="1">
        <v>2.9761549999999999E-3</v>
      </c>
      <c r="EO77">
        <v>2.379626</v>
      </c>
      <c r="EP77">
        <v>0.31780619999999998</v>
      </c>
      <c r="EQ77">
        <v>29.974039999999999</v>
      </c>
      <c r="ER77" s="1">
        <v>2.837371E-3</v>
      </c>
      <c r="ES77">
        <v>2.2630300000000001</v>
      </c>
      <c r="ET77">
        <v>0.31780639999999999</v>
      </c>
      <c r="EU77">
        <v>30.749199999999998</v>
      </c>
      <c r="EV77" s="1">
        <v>2.7073840000000002E-3</v>
      </c>
      <c r="EW77">
        <v>2.1549070000000001</v>
      </c>
      <c r="EX77">
        <v>0.31779790000000002</v>
      </c>
      <c r="EY77">
        <v>30.533570000000001</v>
      </c>
      <c r="EZ77" s="1">
        <v>2.5851229999999999E-3</v>
      </c>
      <c r="FA77">
        <v>2.0535510000000001</v>
      </c>
      <c r="FB77">
        <v>0.317805</v>
      </c>
      <c r="FC77">
        <v>29.39716</v>
      </c>
      <c r="FD77" s="1">
        <v>2.4691779999999998E-3</v>
      </c>
      <c r="FE77">
        <v>1.9580470000000001</v>
      </c>
      <c r="FF77">
        <v>0.31780839999999999</v>
      </c>
      <c r="FG77">
        <v>28.348009999999999</v>
      </c>
      <c r="FH77" s="1">
        <v>2.3600520000000001E-3</v>
      </c>
      <c r="FI77">
        <v>1.868563</v>
      </c>
      <c r="FJ77">
        <v>0.31780019999999998</v>
      </c>
      <c r="FK77">
        <v>27.521000000000001</v>
      </c>
      <c r="FL77" s="1">
        <v>2.2573319999999999E-3</v>
      </c>
      <c r="FM77">
        <v>1.784729</v>
      </c>
      <c r="FN77">
        <v>0.31780389999999997</v>
      </c>
      <c r="FO77">
        <v>28.069800000000001</v>
      </c>
      <c r="FP77" s="1">
        <v>2.1600500000000002E-3</v>
      </c>
      <c r="FQ77">
        <v>1.7058739999999999</v>
      </c>
      <c r="FR77">
        <v>0.31780229999999998</v>
      </c>
      <c r="FS77">
        <v>28.975850000000001</v>
      </c>
      <c r="FT77" s="1">
        <v>2.0671069999999999E-3</v>
      </c>
      <c r="FU77">
        <v>1.631256</v>
      </c>
      <c r="FV77">
        <v>0.31779770000000002</v>
      </c>
      <c r="FW77">
        <v>28.835799999999999</v>
      </c>
      <c r="FX77" s="1">
        <v>1.9789930000000001E-3</v>
      </c>
      <c r="FY77">
        <v>1.5605929999999999</v>
      </c>
      <c r="FZ77">
        <v>0.31780320000000001</v>
      </c>
      <c r="GA77">
        <v>26.939350000000001</v>
      </c>
      <c r="GB77" s="1">
        <v>1.8959719999999999E-3</v>
      </c>
      <c r="GC77">
        <v>1.49413</v>
      </c>
      <c r="GD77">
        <v>0.31780259999999999</v>
      </c>
      <c r="GE77">
        <v>24.620229999999999</v>
      </c>
      <c r="GF77" s="1">
        <v>1.8167909999999999E-3</v>
      </c>
      <c r="GG77">
        <v>1.43119</v>
      </c>
      <c r="GH77">
        <v>0.31780249999999999</v>
      </c>
      <c r="GI77">
        <v>22.771450000000002</v>
      </c>
      <c r="GJ77" s="1">
        <v>1.7416020000000001E-3</v>
      </c>
      <c r="GK77">
        <v>1.371507</v>
      </c>
      <c r="GL77">
        <v>0.3178068</v>
      </c>
      <c r="GM77">
        <v>21.814959999999999</v>
      </c>
      <c r="GN77" s="1">
        <v>1.670426E-3</v>
      </c>
      <c r="GO77">
        <v>1.315061</v>
      </c>
      <c r="GP77">
        <v>0.317805</v>
      </c>
      <c r="GQ77">
        <v>21.34693</v>
      </c>
      <c r="GR77" s="1">
        <v>1.603054E-3</v>
      </c>
      <c r="GS77">
        <v>1.2616369999999999</v>
      </c>
      <c r="GT77">
        <v>0.31780789999999998</v>
      </c>
      <c r="GU77">
        <v>21.968139999999998</v>
      </c>
      <c r="GV77" s="1">
        <v>1.5397539999999999E-3</v>
      </c>
      <c r="GW77">
        <v>1.211454</v>
      </c>
      <c r="GX77">
        <v>0.31780659999999999</v>
      </c>
      <c r="GY77">
        <v>23.355460000000001</v>
      </c>
      <c r="GZ77" s="1">
        <v>1.479317E-3</v>
      </c>
      <c r="HA77">
        <v>1.163845</v>
      </c>
      <c r="HB77">
        <v>0.31780510000000001</v>
      </c>
      <c r="HC77">
        <v>25.005210000000002</v>
      </c>
      <c r="HD77" s="1">
        <v>1.4221150000000001E-3</v>
      </c>
      <c r="HE77">
        <v>1.118603</v>
      </c>
      <c r="HF77">
        <v>0.31780530000000001</v>
      </c>
      <c r="HG77">
        <v>26.969740000000002</v>
      </c>
      <c r="HH77" s="1">
        <v>1.3671919999999999E-3</v>
      </c>
      <c r="HI77">
        <v>1.075358</v>
      </c>
      <c r="HJ77">
        <v>0.31780459999999999</v>
      </c>
      <c r="HK77">
        <v>27.459230000000002</v>
      </c>
      <c r="HL77" s="1">
        <v>1.314536E-3</v>
      </c>
      <c r="HM77">
        <v>1.0338830000000001</v>
      </c>
      <c r="HN77">
        <v>0.31780419999999998</v>
      </c>
      <c r="HO77">
        <v>27.167120000000001</v>
      </c>
      <c r="HP77" s="1">
        <v>1.26504E-3</v>
      </c>
      <c r="HQ77">
        <v>0.99475919999999995</v>
      </c>
      <c r="HR77">
        <v>0.31781189999999998</v>
      </c>
      <c r="HS77">
        <v>26.734359999999999</v>
      </c>
      <c r="HT77" s="1">
        <v>1.2178549999999999E-3</v>
      </c>
      <c r="HU77">
        <v>0.95757440000000005</v>
      </c>
      <c r="HV77">
        <v>0.31780320000000001</v>
      </c>
      <c r="HW77">
        <v>26.270409999999998</v>
      </c>
      <c r="HX77" s="1">
        <v>1.1724940000000001E-3</v>
      </c>
      <c r="HY77">
        <v>0.92193780000000003</v>
      </c>
      <c r="HZ77">
        <v>0.31781330000000002</v>
      </c>
      <c r="IA77">
        <v>26.92905</v>
      </c>
      <c r="IB77" s="1">
        <v>1.12908E-3</v>
      </c>
      <c r="IC77">
        <v>0.88777550000000005</v>
      </c>
      <c r="ID77">
        <v>0.31780530000000001</v>
      </c>
      <c r="IE77">
        <v>29.25591</v>
      </c>
      <c r="IF77" s="1">
        <v>1.0875349999999999E-3</v>
      </c>
      <c r="IG77">
        <v>0.85504029999999998</v>
      </c>
      <c r="IH77">
        <v>0.317799</v>
      </c>
      <c r="II77">
        <v>32.785339999999998</v>
      </c>
      <c r="IJ77" s="1">
        <v>1.0480509999999999E-3</v>
      </c>
      <c r="IK77">
        <v>0.82392719999999997</v>
      </c>
      <c r="IL77">
        <v>0.31780069999999999</v>
      </c>
      <c r="IM77">
        <v>35.625500000000002</v>
      </c>
      <c r="IN77" s="1">
        <v>1.010824E-3</v>
      </c>
      <c r="IO77">
        <v>0.79450810000000005</v>
      </c>
      <c r="IP77">
        <v>0.31779829999999998</v>
      </c>
      <c r="IQ77">
        <v>36.424300000000002</v>
      </c>
      <c r="IR77" s="1">
        <v>9.7492029999999999E-4</v>
      </c>
      <c r="IS77">
        <v>0.76634809999999998</v>
      </c>
      <c r="IT77">
        <v>0.31780269999999999</v>
      </c>
      <c r="IU77">
        <v>35.778959999999998</v>
      </c>
      <c r="IV77" s="1">
        <v>9.3999269999999998E-4</v>
      </c>
      <c r="IW77">
        <v>0.73888509999999996</v>
      </c>
      <c r="IX77">
        <v>0.31780639999999999</v>
      </c>
      <c r="IY77">
        <v>34.847700000000003</v>
      </c>
      <c r="IZ77" s="1">
        <v>9.0655209999999996E-4</v>
      </c>
      <c r="JA77">
        <v>0.71254329999999999</v>
      </c>
      <c r="JB77">
        <v>0.31780059999999999</v>
      </c>
      <c r="JC77">
        <v>34.058210000000003</v>
      </c>
      <c r="JD77" s="1">
        <v>8.7495740000000002E-4</v>
      </c>
      <c r="JE77">
        <v>0.68766369999999999</v>
      </c>
      <c r="JF77">
        <v>0.31779780000000002</v>
      </c>
      <c r="JG77">
        <v>33.948740000000001</v>
      </c>
      <c r="JH77" s="1">
        <v>8.4489139999999999E-4</v>
      </c>
      <c r="JI77">
        <v>0.66394830000000005</v>
      </c>
      <c r="JJ77">
        <v>0.31780360000000002</v>
      </c>
      <c r="JK77">
        <v>33.007469999999998</v>
      </c>
      <c r="JL77" s="1">
        <v>8.1552510000000003E-4</v>
      </c>
      <c r="JM77">
        <v>0.64120949999999999</v>
      </c>
      <c r="JN77">
        <v>0.317799</v>
      </c>
      <c r="JO77">
        <v>29.36628</v>
      </c>
      <c r="JP77" s="1">
        <v>7.8590099999999998E-4</v>
      </c>
      <c r="JQ77">
        <v>0.61948029999999998</v>
      </c>
      <c r="JR77">
        <v>0.317801</v>
      </c>
      <c r="JS77">
        <v>25.0044</v>
      </c>
      <c r="JT77" s="1">
        <v>7.5753479999999998E-4</v>
      </c>
      <c r="JU77">
        <v>0.59860780000000002</v>
      </c>
      <c r="JV77">
        <v>0.31780979999999998</v>
      </c>
      <c r="JW77">
        <v>21.624079999999999</v>
      </c>
      <c r="JX77" s="1">
        <v>7.3043659999999999E-4</v>
      </c>
      <c r="JY77">
        <v>0.57855190000000001</v>
      </c>
      <c r="JZ77">
        <v>0.31780380000000003</v>
      </c>
      <c r="KA77">
        <v>19.713629999999998</v>
      </c>
      <c r="KB77" s="1">
        <v>7.045962E-4</v>
      </c>
      <c r="KC77">
        <v>0.55930749999999996</v>
      </c>
      <c r="KD77">
        <v>0.31780960000000003</v>
      </c>
      <c r="KE77">
        <v>19.142890000000001</v>
      </c>
      <c r="KF77" s="1">
        <v>6.7995480000000003E-4</v>
      </c>
      <c r="KG77">
        <v>0.54087200000000002</v>
      </c>
      <c r="KH77">
        <v>0.31780059999999999</v>
      </c>
      <c r="KI77">
        <v>18.822749999999999</v>
      </c>
      <c r="KJ77" s="1">
        <v>6.5639669999999998E-4</v>
      </c>
      <c r="KK77">
        <v>0.52317449999999999</v>
      </c>
      <c r="KL77">
        <v>0.31780629999999999</v>
      </c>
      <c r="KM77">
        <v>19.07837</v>
      </c>
      <c r="KN77" s="1">
        <v>6.3384270000000004E-4</v>
      </c>
      <c r="KO77">
        <v>0.50615290000000002</v>
      </c>
      <c r="KP77">
        <v>0.31780360000000002</v>
      </c>
      <c r="KQ77">
        <v>21.609459999999999</v>
      </c>
      <c r="KR77" s="1">
        <v>6.1206590000000005E-4</v>
      </c>
      <c r="KS77">
        <v>0.48969079999999998</v>
      </c>
      <c r="KT77">
        <v>0.31780180000000002</v>
      </c>
      <c r="KU77">
        <v>27.14395</v>
      </c>
      <c r="KV77" s="1">
        <v>5.9120880000000002E-4</v>
      </c>
      <c r="KW77">
        <v>0.4738349</v>
      </c>
      <c r="KX77">
        <v>0.3177989</v>
      </c>
      <c r="KY77">
        <v>33.037140000000001</v>
      </c>
      <c r="KZ77" s="1">
        <v>5.7123079999999999E-4</v>
      </c>
      <c r="LA77">
        <v>0.45860010000000001</v>
      </c>
      <c r="LB77">
        <v>0.31780160000000002</v>
      </c>
      <c r="LC77">
        <v>35.970649999999999</v>
      </c>
      <c r="LD77" s="1">
        <v>5.5204620000000001E-4</v>
      </c>
      <c r="LE77">
        <v>0.44389060000000002</v>
      </c>
      <c r="LF77">
        <v>0.3178068</v>
      </c>
      <c r="LG77">
        <v>36.10266</v>
      </c>
      <c r="LH77" s="1">
        <v>5.3359760000000001E-4</v>
      </c>
      <c r="LI77">
        <v>0.42972529999999998</v>
      </c>
      <c r="LJ77">
        <v>0.3177953</v>
      </c>
      <c r="LK77">
        <v>35.29177</v>
      </c>
      <c r="LL77" s="1">
        <v>5.1589989999999998E-4</v>
      </c>
      <c r="LM77">
        <v>0.41609750000000001</v>
      </c>
      <c r="LN77">
        <v>0.31780419999999998</v>
      </c>
      <c r="LO77">
        <v>34.409469999999999</v>
      </c>
      <c r="LP77" s="1">
        <v>4.9882069999999999E-4</v>
      </c>
      <c r="LQ77">
        <v>0.40291060000000001</v>
      </c>
      <c r="LR77">
        <v>0.31780960000000003</v>
      </c>
      <c r="LS77">
        <v>34.069870000000002</v>
      </c>
      <c r="LT77" s="1">
        <v>4.8240659999999999E-4</v>
      </c>
      <c r="LU77">
        <v>0.39017360000000001</v>
      </c>
      <c r="LV77">
        <v>0.31779590000000002</v>
      </c>
      <c r="LW77">
        <v>33.187840000000001</v>
      </c>
      <c r="LX77" s="1">
        <v>4.6654170000000003E-4</v>
      </c>
      <c r="LY77">
        <v>0.37786940000000002</v>
      </c>
      <c r="LZ77">
        <v>0.31780170000000002</v>
      </c>
      <c r="MA77">
        <v>30.496580000000002</v>
      </c>
      <c r="MB77" s="1">
        <v>4.5124539999999999E-4</v>
      </c>
      <c r="MC77">
        <v>0.36595719999999998</v>
      </c>
      <c r="MD77">
        <v>0.31780150000000001</v>
      </c>
      <c r="ME77">
        <v>26.785689999999999</v>
      </c>
      <c r="MF77" s="1">
        <v>4.3651740000000001E-4</v>
      </c>
      <c r="MG77">
        <v>0.35447620000000002</v>
      </c>
      <c r="MH77">
        <v>0.3178088</v>
      </c>
      <c r="MI77">
        <v>24.11908</v>
      </c>
      <c r="MJ77" s="1">
        <v>4.2239620000000003E-4</v>
      </c>
      <c r="MK77">
        <v>0.34345189999999998</v>
      </c>
      <c r="ML77">
        <v>0.31780419999999998</v>
      </c>
      <c r="MM77">
        <v>22.120039999999999</v>
      </c>
      <c r="MN77" s="1">
        <v>4.0884120000000003E-4</v>
      </c>
      <c r="MO77">
        <v>0.33291349999999997</v>
      </c>
      <c r="MP77">
        <v>0.31780229999999998</v>
      </c>
      <c r="MQ77">
        <v>21.270250000000001</v>
      </c>
      <c r="MR77" s="1">
        <v>3.957613E-4</v>
      </c>
      <c r="MS77">
        <v>0.32275549999999997</v>
      </c>
      <c r="MT77">
        <v>0.31780000000000003</v>
      </c>
      <c r="MU77">
        <v>20.862120000000001</v>
      </c>
      <c r="MV77" s="1">
        <v>3.8293160000000003E-4</v>
      </c>
      <c r="MW77">
        <v>0.31280150000000001</v>
      </c>
      <c r="MX77">
        <v>0.31780150000000001</v>
      </c>
      <c r="MY77">
        <v>21.201840000000001</v>
      </c>
      <c r="MZ77" s="1">
        <v>3.7052409999999999E-4</v>
      </c>
      <c r="NA77">
        <v>0.30309350000000002</v>
      </c>
      <c r="NB77">
        <v>0.31780170000000002</v>
      </c>
      <c r="NC77">
        <v>21.726800000000001</v>
      </c>
      <c r="ND77" s="1">
        <v>3.5862740000000001E-4</v>
      </c>
      <c r="NE77">
        <v>0.29375109999999999</v>
      </c>
      <c r="NF77">
        <v>0.31780619999999998</v>
      </c>
      <c r="NG77">
        <v>23.063459999999999</v>
      </c>
      <c r="NH77" s="1">
        <v>3.473452E-4</v>
      </c>
      <c r="NI77">
        <v>0.28488219999999997</v>
      </c>
      <c r="NJ77">
        <v>0.3178069</v>
      </c>
      <c r="NK77">
        <v>25.40727</v>
      </c>
      <c r="NL77" s="1">
        <v>3.363989E-4</v>
      </c>
      <c r="NM77">
        <v>0.27630300000000002</v>
      </c>
      <c r="NN77">
        <v>0.31780229999999998</v>
      </c>
      <c r="NO77">
        <v>27.54233</v>
      </c>
      <c r="NP77" s="1">
        <v>3.2575209999999999E-4</v>
      </c>
      <c r="NQ77">
        <v>0.26792300000000002</v>
      </c>
      <c r="NR77">
        <v>0.31780429999999998</v>
      </c>
      <c r="NS77">
        <v>27.649339999999999</v>
      </c>
      <c r="NT77" s="1">
        <v>3.1549049999999998E-4</v>
      </c>
      <c r="NU77">
        <v>0.25982260000000001</v>
      </c>
      <c r="NV77">
        <v>0.31781199999999998</v>
      </c>
      <c r="NW77">
        <v>27.31035</v>
      </c>
      <c r="NX77" s="1">
        <v>3.056035E-4</v>
      </c>
      <c r="NY77">
        <v>0.25199949999999999</v>
      </c>
      <c r="NZ77">
        <v>0.31780619999999998</v>
      </c>
      <c r="OA77">
        <v>26.515689999999999</v>
      </c>
      <c r="OB77" s="1">
        <v>2.9608249999999998E-4</v>
      </c>
      <c r="OC77">
        <v>0.24441679999999999</v>
      </c>
      <c r="OD77">
        <v>0.31781490000000001</v>
      </c>
      <c r="OE77">
        <v>26.510100000000001</v>
      </c>
      <c r="OF77" s="1">
        <v>2.869859E-4</v>
      </c>
      <c r="OG77">
        <v>0.23712900000000001</v>
      </c>
      <c r="OH77">
        <v>0.31779610000000003</v>
      </c>
      <c r="OI77">
        <v>26.893820000000002</v>
      </c>
      <c r="OJ77" s="1">
        <v>2.781204E-4</v>
      </c>
      <c r="OK77">
        <v>0.23004459999999999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0.28370620000000002</v>
      </c>
      <c r="G78">
        <v>18.39855</v>
      </c>
      <c r="H78" s="1">
        <v>5.9298540000000003E-24</v>
      </c>
      <c r="I78" s="1">
        <v>5.22675E-21</v>
      </c>
      <c r="J78">
        <v>0.27959990000000001</v>
      </c>
      <c r="K78">
        <v>18.083490000000001</v>
      </c>
      <c r="L78" s="1">
        <v>3.9553850000000001E-12</v>
      </c>
      <c r="M78" s="1">
        <v>3.5099650000000001E-9</v>
      </c>
      <c r="N78">
        <v>0.27583550000000001</v>
      </c>
      <c r="O78">
        <v>17.351279999999999</v>
      </c>
      <c r="P78" s="1">
        <v>8.6664010000000004E-4</v>
      </c>
      <c r="Q78">
        <v>0.77804899999999999</v>
      </c>
      <c r="R78">
        <v>0.27279540000000002</v>
      </c>
      <c r="S78">
        <v>16.93684</v>
      </c>
      <c r="T78">
        <v>2.4387289999999999</v>
      </c>
      <c r="U78">
        <v>1577.4949999999999</v>
      </c>
      <c r="V78">
        <v>0.27053250000000001</v>
      </c>
      <c r="W78">
        <v>16.769300000000001</v>
      </c>
      <c r="X78">
        <v>48.374070000000003</v>
      </c>
      <c r="Y78">
        <v>35681.050000000003</v>
      </c>
      <c r="Z78">
        <v>0.26900629999999998</v>
      </c>
      <c r="AA78">
        <v>16.601669999999999</v>
      </c>
      <c r="AB78">
        <v>120.2927</v>
      </c>
      <c r="AC78">
        <v>102450.9</v>
      </c>
      <c r="AD78">
        <v>0.26803480000000002</v>
      </c>
      <c r="AE78">
        <v>16.49034</v>
      </c>
      <c r="AF78">
        <v>92.267200000000003</v>
      </c>
      <c r="AG78">
        <v>89834.92</v>
      </c>
      <c r="AH78">
        <v>0.26745000000000002</v>
      </c>
      <c r="AI78">
        <v>16.33559</v>
      </c>
      <c r="AJ78">
        <v>35.059750000000001</v>
      </c>
      <c r="AK78">
        <v>38288.519999999997</v>
      </c>
      <c r="AL78">
        <v>0.26710220000000001</v>
      </c>
      <c r="AM78">
        <v>16.07095</v>
      </c>
      <c r="AN78">
        <v>8.8918289999999995</v>
      </c>
      <c r="AO78">
        <v>10626.27</v>
      </c>
      <c r="AP78">
        <v>0.26682470000000003</v>
      </c>
      <c r="AQ78">
        <v>16.709109999999999</v>
      </c>
      <c r="AR78">
        <v>1.8434189999999999</v>
      </c>
      <c r="AS78">
        <v>2336.4090000000001</v>
      </c>
      <c r="AT78">
        <v>0.26627450000000003</v>
      </c>
      <c r="AU78">
        <v>18.34084</v>
      </c>
      <c r="AV78">
        <v>0.36498370000000002</v>
      </c>
      <c r="AW78">
        <v>471.39139999999998</v>
      </c>
      <c r="AX78">
        <v>0.26511790000000002</v>
      </c>
      <c r="AY78">
        <v>20.417850000000001</v>
      </c>
      <c r="AZ78" s="1">
        <v>8.4364140000000004E-2</v>
      </c>
      <c r="BA78">
        <v>103.8866</v>
      </c>
      <c r="BB78">
        <v>0.26325490000000001</v>
      </c>
      <c r="BC78">
        <v>22.36375</v>
      </c>
      <c r="BD78" s="1">
        <v>3.170154E-2</v>
      </c>
      <c r="BE78">
        <v>34.149030000000003</v>
      </c>
      <c r="BF78">
        <v>0.26075500000000001</v>
      </c>
      <c r="BG78">
        <v>23.361409999999999</v>
      </c>
      <c r="BH78" s="1">
        <v>2.2665319999999999E-2</v>
      </c>
      <c r="BI78">
        <v>21.581</v>
      </c>
      <c r="BJ78">
        <v>0.25773439999999997</v>
      </c>
      <c r="BK78">
        <v>23.560649999999999</v>
      </c>
      <c r="BL78" s="1">
        <v>2.5046889999999999E-2</v>
      </c>
      <c r="BM78">
        <v>22.712199999999999</v>
      </c>
      <c r="BN78">
        <v>0.2543859</v>
      </c>
      <c r="BO78">
        <v>23.490320000000001</v>
      </c>
      <c r="BP78" s="1">
        <v>3.035113E-2</v>
      </c>
      <c r="BQ78">
        <v>27.66525</v>
      </c>
      <c r="BR78">
        <v>0.25079020000000002</v>
      </c>
      <c r="BS78">
        <v>23.122440000000001</v>
      </c>
      <c r="BT78" s="1">
        <v>3.3783430000000003E-2</v>
      </c>
      <c r="BU78">
        <v>31.53106</v>
      </c>
      <c r="BV78">
        <v>0.24706120000000001</v>
      </c>
      <c r="BW78">
        <v>22.90335</v>
      </c>
      <c r="BX78" s="1">
        <v>3.4181709999999997E-2</v>
      </c>
      <c r="BY78">
        <v>32.70382</v>
      </c>
      <c r="BZ78">
        <v>0.24344789999999999</v>
      </c>
      <c r="CA78">
        <v>22.53004</v>
      </c>
      <c r="CB78" s="1">
        <v>3.2495110000000001E-2</v>
      </c>
      <c r="CC78">
        <v>31.73395</v>
      </c>
      <c r="CD78">
        <v>0.24045540000000001</v>
      </c>
      <c r="CE78">
        <v>21.433700000000002</v>
      </c>
      <c r="CF78" s="1">
        <v>2.981907E-2</v>
      </c>
      <c r="CG78">
        <v>29.569040000000001</v>
      </c>
      <c r="CH78">
        <v>0.2382012</v>
      </c>
      <c r="CI78">
        <v>20.259250000000002</v>
      </c>
      <c r="CJ78">
        <v>2.6907130000000001E-2</v>
      </c>
      <c r="CK78">
        <v>26.961590000000001</v>
      </c>
      <c r="CL78">
        <v>0.2365873</v>
      </c>
      <c r="CM78">
        <v>18.800850000000001</v>
      </c>
      <c r="CN78" s="1">
        <v>2.3874030000000001E-2</v>
      </c>
      <c r="CO78">
        <v>24.137329999999999</v>
      </c>
      <c r="CP78">
        <v>0.235515</v>
      </c>
      <c r="CQ78">
        <v>17.784410000000001</v>
      </c>
      <c r="CR78" s="1">
        <v>2.0160319999999999E-2</v>
      </c>
      <c r="CS78">
        <v>20.647839999999999</v>
      </c>
      <c r="CT78">
        <v>0.2348481</v>
      </c>
      <c r="CU78">
        <v>17.266970000000001</v>
      </c>
      <c r="CV78" s="1">
        <v>1.5742320000000001E-2</v>
      </c>
      <c r="CW78">
        <v>16.36908</v>
      </c>
      <c r="CX78">
        <v>0.23444209999999999</v>
      </c>
      <c r="CY78">
        <v>17.035520000000002</v>
      </c>
      <c r="CZ78" s="1">
        <v>1.156477E-2</v>
      </c>
      <c r="DA78">
        <v>12.145670000000001</v>
      </c>
      <c r="DB78">
        <v>0.2341993</v>
      </c>
      <c r="DC78">
        <v>17.508279999999999</v>
      </c>
      <c r="DD78" s="1">
        <v>8.4357259999999993E-3</v>
      </c>
      <c r="DE78">
        <v>8.8562539999999998</v>
      </c>
      <c r="DF78">
        <v>0.23406109999999999</v>
      </c>
      <c r="DG78">
        <v>18.836079999999999</v>
      </c>
      <c r="DH78" s="1">
        <v>6.4368489999999997E-3</v>
      </c>
      <c r="DI78">
        <v>6.6957880000000003</v>
      </c>
      <c r="DJ78">
        <v>0.23398659999999999</v>
      </c>
      <c r="DK78">
        <v>21.58821</v>
      </c>
      <c r="DL78" s="1">
        <v>5.2519899999999998E-3</v>
      </c>
      <c r="DM78">
        <v>5.396763</v>
      </c>
      <c r="DN78">
        <v>0.23393520000000001</v>
      </c>
      <c r="DO78">
        <v>25.76567</v>
      </c>
      <c r="DP78" s="1">
        <v>4.5476290000000001E-3</v>
      </c>
      <c r="DQ78">
        <v>4.6239080000000001</v>
      </c>
      <c r="DR78">
        <v>0.23391509999999999</v>
      </c>
      <c r="DS78">
        <v>29.002330000000001</v>
      </c>
      <c r="DT78" s="1">
        <v>4.102255E-3</v>
      </c>
      <c r="DU78">
        <v>4.1392879999999996</v>
      </c>
      <c r="DV78">
        <v>0.23390059999999999</v>
      </c>
      <c r="DW78">
        <v>30.18289</v>
      </c>
      <c r="DX78" s="1">
        <v>3.7916680000000002E-3</v>
      </c>
      <c r="DY78">
        <v>3.8057150000000002</v>
      </c>
      <c r="DZ78">
        <v>0.2338884</v>
      </c>
      <c r="EA78">
        <v>30.31259</v>
      </c>
      <c r="EB78" s="1">
        <v>3.5540139999999999E-3</v>
      </c>
      <c r="EC78">
        <v>3.5525519999999999</v>
      </c>
      <c r="ED78">
        <v>0.23388680000000001</v>
      </c>
      <c r="EE78">
        <v>29.739170000000001</v>
      </c>
      <c r="EF78" s="1">
        <v>3.3571199999999999E-3</v>
      </c>
      <c r="EG78">
        <v>3.3444750000000001</v>
      </c>
      <c r="EH78">
        <v>0.23388510000000001</v>
      </c>
      <c r="EI78">
        <v>29.399730000000002</v>
      </c>
      <c r="EJ78" s="1">
        <v>3.1847989999999999E-3</v>
      </c>
      <c r="EK78">
        <v>3.1633429999999998</v>
      </c>
      <c r="EL78">
        <v>0.23388310000000001</v>
      </c>
      <c r="EM78">
        <v>29.581790000000002</v>
      </c>
      <c r="EN78" s="1">
        <v>3.0296210000000001E-3</v>
      </c>
      <c r="EO78">
        <v>3.000626</v>
      </c>
      <c r="EP78">
        <v>0.23388310000000001</v>
      </c>
      <c r="EQ78">
        <v>30.45579</v>
      </c>
      <c r="ER78" s="1">
        <v>2.8866180000000001E-3</v>
      </c>
      <c r="ES78">
        <v>2.8520400000000001</v>
      </c>
      <c r="ET78">
        <v>0.23388490000000001</v>
      </c>
      <c r="EU78">
        <v>31.206499999999998</v>
      </c>
      <c r="EV78" s="1">
        <v>2.7532910000000002E-3</v>
      </c>
      <c r="EW78">
        <v>2.7147519999999998</v>
      </c>
      <c r="EX78">
        <v>0.2338828</v>
      </c>
      <c r="EY78">
        <v>30.818259999999999</v>
      </c>
      <c r="EZ78" s="1">
        <v>2.6283489999999999E-3</v>
      </c>
      <c r="FA78">
        <v>2.58649</v>
      </c>
      <c r="FB78">
        <v>0.2338846</v>
      </c>
      <c r="FC78">
        <v>29.669160000000002</v>
      </c>
      <c r="FD78" s="1">
        <v>2.509963E-3</v>
      </c>
      <c r="FE78">
        <v>2.4657659999999999</v>
      </c>
      <c r="FF78">
        <v>0.2338884</v>
      </c>
      <c r="FG78">
        <v>28.60088</v>
      </c>
      <c r="FH78" s="1">
        <v>2.3982320000000001E-3</v>
      </c>
      <c r="FI78">
        <v>2.3524159999999998</v>
      </c>
      <c r="FJ78">
        <v>0.2338768</v>
      </c>
      <c r="FK78">
        <v>27.727309999999999</v>
      </c>
      <c r="FL78" s="1">
        <v>2.2931760000000001E-3</v>
      </c>
      <c r="FM78">
        <v>2.246292</v>
      </c>
      <c r="FN78">
        <v>0.23388149999999999</v>
      </c>
      <c r="FO78">
        <v>28.074770000000001</v>
      </c>
      <c r="FP78" s="1">
        <v>2.1938330000000001E-3</v>
      </c>
      <c r="FQ78">
        <v>2.1465779999999999</v>
      </c>
      <c r="FR78">
        <v>0.23388700000000001</v>
      </c>
      <c r="FS78">
        <v>29.099129999999999</v>
      </c>
      <c r="FT78" s="1">
        <v>2.0992089999999999E-3</v>
      </c>
      <c r="FU78">
        <v>2.0524279999999999</v>
      </c>
      <c r="FV78">
        <v>0.23387759999999999</v>
      </c>
      <c r="FW78">
        <v>29.342860000000002</v>
      </c>
      <c r="FX78" s="1">
        <v>2.009304E-3</v>
      </c>
      <c r="FY78">
        <v>1.9632099999999999</v>
      </c>
      <c r="FZ78">
        <v>0.2338866</v>
      </c>
      <c r="GA78">
        <v>27.766960000000001</v>
      </c>
      <c r="GB78" s="1">
        <v>1.924535E-3</v>
      </c>
      <c r="GC78">
        <v>1.87917</v>
      </c>
      <c r="GD78">
        <v>0.2338809</v>
      </c>
      <c r="GE78">
        <v>25.348870000000002</v>
      </c>
      <c r="GF78" s="1">
        <v>1.843906E-3</v>
      </c>
      <c r="GG78">
        <v>1.7997730000000001</v>
      </c>
      <c r="GH78">
        <v>0.23388680000000001</v>
      </c>
      <c r="GI78">
        <v>23.234549999999999</v>
      </c>
      <c r="GJ78" s="1">
        <v>1.767259E-3</v>
      </c>
      <c r="GK78">
        <v>1.7244299999999999</v>
      </c>
      <c r="GL78">
        <v>0.23388339999999999</v>
      </c>
      <c r="GM78">
        <v>22.025379999999998</v>
      </c>
      <c r="GN78" s="1">
        <v>1.694756E-3</v>
      </c>
      <c r="GO78">
        <v>1.6532210000000001</v>
      </c>
      <c r="GP78">
        <v>0.23388800000000001</v>
      </c>
      <c r="GQ78">
        <v>21.486889999999999</v>
      </c>
      <c r="GR78" s="1">
        <v>1.62601E-3</v>
      </c>
      <c r="GS78">
        <v>1.5857429999999999</v>
      </c>
      <c r="GT78">
        <v>0.23388429999999999</v>
      </c>
      <c r="GU78">
        <v>22.071169999999999</v>
      </c>
      <c r="GV78" s="1">
        <v>1.561331E-3</v>
      </c>
      <c r="GW78">
        <v>1.522267</v>
      </c>
      <c r="GX78">
        <v>0.23388249999999999</v>
      </c>
      <c r="GY78">
        <v>23.419779999999999</v>
      </c>
      <c r="GZ78" s="1">
        <v>1.4998559999999999E-3</v>
      </c>
      <c r="HA78">
        <v>1.462256</v>
      </c>
      <c r="HB78">
        <v>0.2338827</v>
      </c>
      <c r="HC78">
        <v>25.056480000000001</v>
      </c>
      <c r="HD78" s="1">
        <v>1.44162E-3</v>
      </c>
      <c r="HE78">
        <v>1.405205</v>
      </c>
      <c r="HF78">
        <v>0.23388800000000001</v>
      </c>
      <c r="HG78">
        <v>26.86646</v>
      </c>
      <c r="HH78" s="1">
        <v>1.385914E-3</v>
      </c>
      <c r="HI78">
        <v>1.3508169999999999</v>
      </c>
      <c r="HJ78">
        <v>0.2338845</v>
      </c>
      <c r="HK78">
        <v>27.445229999999999</v>
      </c>
      <c r="HL78" s="1">
        <v>1.332399E-3</v>
      </c>
      <c r="HM78">
        <v>1.2986359999999999</v>
      </c>
      <c r="HN78">
        <v>0.2338848</v>
      </c>
      <c r="HO78">
        <v>27.211880000000001</v>
      </c>
      <c r="HP78" s="1">
        <v>1.2818630000000001E-3</v>
      </c>
      <c r="HQ78">
        <v>1.2491909999999999</v>
      </c>
      <c r="HR78">
        <v>0.23389070000000001</v>
      </c>
      <c r="HS78">
        <v>26.820959999999999</v>
      </c>
      <c r="HT78" s="1">
        <v>1.233935E-3</v>
      </c>
      <c r="HU78">
        <v>1.202364</v>
      </c>
      <c r="HV78">
        <v>0.23388619999999999</v>
      </c>
      <c r="HW78">
        <v>26.41573</v>
      </c>
      <c r="HX78" s="1">
        <v>1.187912E-3</v>
      </c>
      <c r="HY78">
        <v>1.1575599999999999</v>
      </c>
      <c r="HZ78">
        <v>0.23388429999999999</v>
      </c>
      <c r="IA78">
        <v>27.067450000000001</v>
      </c>
      <c r="IB78" s="1">
        <v>1.143846E-3</v>
      </c>
      <c r="IC78">
        <v>1.1146100000000001</v>
      </c>
      <c r="ID78">
        <v>0.2338819</v>
      </c>
      <c r="IE78">
        <v>29.322659999999999</v>
      </c>
      <c r="IF78" s="1">
        <v>1.101653E-3</v>
      </c>
      <c r="IG78">
        <v>1.0734250000000001</v>
      </c>
      <c r="IH78">
        <v>0.23387839999999999</v>
      </c>
      <c r="II78">
        <v>32.693219999999997</v>
      </c>
      <c r="IJ78" s="1">
        <v>1.061422E-3</v>
      </c>
      <c r="IK78">
        <v>1.0341819999999999</v>
      </c>
      <c r="IL78">
        <v>0.2338789</v>
      </c>
      <c r="IM78">
        <v>35.442659999999997</v>
      </c>
      <c r="IN78" s="1">
        <v>1.0235000000000001E-3</v>
      </c>
      <c r="IO78">
        <v>0.99705489999999997</v>
      </c>
      <c r="IP78">
        <v>0.2338809</v>
      </c>
      <c r="IQ78">
        <v>36.365810000000003</v>
      </c>
      <c r="IR78" s="1">
        <v>9.8715900000000004E-4</v>
      </c>
      <c r="IS78">
        <v>0.96168379999999998</v>
      </c>
      <c r="IT78">
        <v>0.23388030000000001</v>
      </c>
      <c r="IU78">
        <v>35.924419999999998</v>
      </c>
      <c r="IV78" s="1">
        <v>9.519013E-4</v>
      </c>
      <c r="IW78">
        <v>0.92732829999999999</v>
      </c>
      <c r="IX78">
        <v>0.23388</v>
      </c>
      <c r="IY78">
        <v>35.040509999999998</v>
      </c>
      <c r="IZ78" s="1">
        <v>9.1788350000000004E-4</v>
      </c>
      <c r="JA78">
        <v>0.8941675</v>
      </c>
      <c r="JB78">
        <v>0.2338827</v>
      </c>
      <c r="JC78">
        <v>34.241900000000001</v>
      </c>
      <c r="JD78" s="1">
        <v>8.8567799999999999E-4</v>
      </c>
      <c r="JE78">
        <v>0.86275460000000004</v>
      </c>
      <c r="JF78">
        <v>0.23388310000000001</v>
      </c>
      <c r="JG78">
        <v>34.234650000000002</v>
      </c>
      <c r="JH78" s="1">
        <v>8.5515069999999996E-4</v>
      </c>
      <c r="JI78">
        <v>0.83290459999999999</v>
      </c>
      <c r="JJ78">
        <v>0.23388539999999999</v>
      </c>
      <c r="JK78">
        <v>33.671169999999996</v>
      </c>
      <c r="JL78" s="1">
        <v>8.2533930000000001E-4</v>
      </c>
      <c r="JM78">
        <v>0.80430919999999995</v>
      </c>
      <c r="JN78">
        <v>0.2338838</v>
      </c>
      <c r="JO78">
        <v>30.62527</v>
      </c>
      <c r="JP78" s="1">
        <v>7.9526979999999998E-4</v>
      </c>
      <c r="JQ78">
        <v>0.77696810000000005</v>
      </c>
      <c r="JR78">
        <v>0.2338819</v>
      </c>
      <c r="JS78">
        <v>26.333020000000001</v>
      </c>
      <c r="JT78" s="1">
        <v>7.6651319999999998E-4</v>
      </c>
      <c r="JU78">
        <v>0.7507433</v>
      </c>
      <c r="JV78">
        <v>0.23388500000000001</v>
      </c>
      <c r="JW78">
        <v>22.59986</v>
      </c>
      <c r="JX78" s="1">
        <v>7.3904289999999996E-4</v>
      </c>
      <c r="JY78">
        <v>0.7255509</v>
      </c>
      <c r="JZ78">
        <v>0.23388439999999999</v>
      </c>
      <c r="KA78">
        <v>20.192150000000002</v>
      </c>
      <c r="KB78" s="1">
        <v>7.1283100000000003E-4</v>
      </c>
      <c r="KC78">
        <v>0.70136050000000005</v>
      </c>
      <c r="KD78">
        <v>0.2338818</v>
      </c>
      <c r="KE78">
        <v>19.268049999999999</v>
      </c>
      <c r="KF78" s="1">
        <v>6.8782710000000005E-4</v>
      </c>
      <c r="KG78">
        <v>0.6781817</v>
      </c>
      <c r="KH78">
        <v>0.23388149999999999</v>
      </c>
      <c r="KI78">
        <v>18.94361</v>
      </c>
      <c r="KJ78" s="1">
        <v>6.6394139999999995E-4</v>
      </c>
      <c r="KK78">
        <v>0.65593520000000005</v>
      </c>
      <c r="KL78">
        <v>0.23388310000000001</v>
      </c>
      <c r="KM78">
        <v>19.282889999999998</v>
      </c>
      <c r="KN78" s="1">
        <v>6.4109989999999999E-4</v>
      </c>
      <c r="KO78">
        <v>0.63456400000000002</v>
      </c>
      <c r="KP78">
        <v>0.23388680000000001</v>
      </c>
      <c r="KQ78">
        <v>21.594830000000002</v>
      </c>
      <c r="KR78" s="1">
        <v>6.1907200000000003E-4</v>
      </c>
      <c r="KS78">
        <v>0.61392049999999998</v>
      </c>
      <c r="KT78">
        <v>0.23388020000000001</v>
      </c>
      <c r="KU78">
        <v>26.54167</v>
      </c>
      <c r="KV78" s="1">
        <v>5.9792700000000005E-4</v>
      </c>
      <c r="KW78">
        <v>0.59400770000000003</v>
      </c>
      <c r="KX78">
        <v>0.23388339999999999</v>
      </c>
      <c r="KY78">
        <v>32.108330000000002</v>
      </c>
      <c r="KZ78" s="1">
        <v>5.7769180000000002E-4</v>
      </c>
      <c r="LA78">
        <v>0.57487489999999997</v>
      </c>
      <c r="LB78">
        <v>0.23387959999999999</v>
      </c>
      <c r="LC78">
        <v>35.354030000000002</v>
      </c>
      <c r="LD78" s="1">
        <v>5.5826689999999995E-4</v>
      </c>
      <c r="LE78">
        <v>0.55642210000000003</v>
      </c>
      <c r="LF78">
        <v>0.23388030000000001</v>
      </c>
      <c r="LG78">
        <v>36.026940000000003</v>
      </c>
      <c r="LH78" s="1">
        <v>5.3956550000000005E-4</v>
      </c>
      <c r="LI78">
        <v>0.53863280000000002</v>
      </c>
      <c r="LJ78">
        <v>0.23387479999999999</v>
      </c>
      <c r="LK78">
        <v>35.45514</v>
      </c>
      <c r="LL78" s="1">
        <v>5.2164520000000001E-4</v>
      </c>
      <c r="LM78">
        <v>0.52152270000000001</v>
      </c>
      <c r="LN78">
        <v>0.23387849999999999</v>
      </c>
      <c r="LO78">
        <v>34.58135</v>
      </c>
      <c r="LP78" s="1">
        <v>5.0437469999999995E-4</v>
      </c>
      <c r="LQ78">
        <v>0.50499499999999997</v>
      </c>
      <c r="LR78">
        <v>0.23388490000000001</v>
      </c>
      <c r="LS78">
        <v>34.294559999999997</v>
      </c>
      <c r="LT78" s="1">
        <v>4.8776499999999998E-4</v>
      </c>
      <c r="LU78">
        <v>0.48901640000000002</v>
      </c>
      <c r="LV78">
        <v>0.233877</v>
      </c>
      <c r="LW78">
        <v>33.833269999999999</v>
      </c>
      <c r="LX78" s="1">
        <v>4.7171460000000002E-4</v>
      </c>
      <c r="LY78">
        <v>0.47358499999999998</v>
      </c>
      <c r="LZ78">
        <v>0.23388339999999999</v>
      </c>
      <c r="MA78">
        <v>31.6371</v>
      </c>
      <c r="MB78" s="1">
        <v>4.5623849999999999E-4</v>
      </c>
      <c r="MC78">
        <v>0.4586498</v>
      </c>
      <c r="MD78">
        <v>0.23388600000000001</v>
      </c>
      <c r="ME78">
        <v>28.07582</v>
      </c>
      <c r="MF78" s="1">
        <v>4.4132500000000001E-4</v>
      </c>
      <c r="MG78">
        <v>0.44423800000000002</v>
      </c>
      <c r="MH78">
        <v>0.2338848</v>
      </c>
      <c r="MI78">
        <v>24.973929999999999</v>
      </c>
      <c r="MJ78" s="1">
        <v>4.2699360000000001E-4</v>
      </c>
      <c r="MK78">
        <v>0.4303807</v>
      </c>
      <c r="ML78">
        <v>0.23388129999999999</v>
      </c>
      <c r="MM78">
        <v>22.616109999999999</v>
      </c>
      <c r="MN78" s="1">
        <v>4.1322599999999999E-4</v>
      </c>
      <c r="MO78">
        <v>0.41711749999999997</v>
      </c>
      <c r="MP78">
        <v>0.233878</v>
      </c>
      <c r="MQ78">
        <v>21.45027</v>
      </c>
      <c r="MR78" s="1">
        <v>4.0000719999999998E-4</v>
      </c>
      <c r="MS78">
        <v>0.4043832</v>
      </c>
      <c r="MT78">
        <v>0.23387830000000001</v>
      </c>
      <c r="MU78">
        <v>20.993829999999999</v>
      </c>
      <c r="MV78" s="1">
        <v>3.8710099999999999E-4</v>
      </c>
      <c r="MW78">
        <v>0.3919589</v>
      </c>
      <c r="MX78">
        <v>0.23388049999999999</v>
      </c>
      <c r="MY78">
        <v>21.29881</v>
      </c>
      <c r="MZ78" s="1">
        <v>3.7456330000000001E-4</v>
      </c>
      <c r="NA78">
        <v>0.37980409999999998</v>
      </c>
      <c r="NB78">
        <v>0.2338838</v>
      </c>
      <c r="NC78">
        <v>21.89546</v>
      </c>
      <c r="ND78" s="1">
        <v>3.6248679999999997E-4</v>
      </c>
      <c r="NE78">
        <v>0.36806250000000001</v>
      </c>
      <c r="NF78">
        <v>0.2338895</v>
      </c>
      <c r="NG78">
        <v>23.13963</v>
      </c>
      <c r="NH78" s="1">
        <v>3.5101780000000002E-4</v>
      </c>
      <c r="NI78">
        <v>0.35688530000000002</v>
      </c>
      <c r="NJ78">
        <v>0.2338836</v>
      </c>
      <c r="NK78">
        <v>25.3048</v>
      </c>
      <c r="NL78" s="1">
        <v>3.3996699999999999E-4</v>
      </c>
      <c r="NM78">
        <v>0.34614240000000002</v>
      </c>
      <c r="NN78">
        <v>0.23388030000000001</v>
      </c>
      <c r="NO78">
        <v>27.275829999999999</v>
      </c>
      <c r="NP78" s="1">
        <v>3.2922019999999998E-4</v>
      </c>
      <c r="NQ78">
        <v>0.33565859999999997</v>
      </c>
      <c r="NR78">
        <v>0.23388490000000001</v>
      </c>
      <c r="NS78">
        <v>27.577739999999999</v>
      </c>
      <c r="NT78" s="1">
        <v>3.1883440000000002E-4</v>
      </c>
      <c r="NU78">
        <v>0.32549840000000002</v>
      </c>
      <c r="NV78">
        <v>0.23388419999999999</v>
      </c>
      <c r="NW78">
        <v>27.354150000000001</v>
      </c>
      <c r="NX78" s="1">
        <v>3.0883890000000001E-4</v>
      </c>
      <c r="NY78">
        <v>0.31569370000000002</v>
      </c>
      <c r="NZ78">
        <v>0.23388639999999999</v>
      </c>
      <c r="OA78">
        <v>26.728950000000001</v>
      </c>
      <c r="OB78" s="1">
        <v>2.992076E-4</v>
      </c>
      <c r="OC78">
        <v>0.30618590000000001</v>
      </c>
      <c r="OD78">
        <v>0.23388600000000001</v>
      </c>
      <c r="OE78">
        <v>26.67108</v>
      </c>
      <c r="OF78" s="1">
        <v>2.8998050000000002E-4</v>
      </c>
      <c r="OG78">
        <v>0.29702909999999999</v>
      </c>
      <c r="OH78">
        <v>0.23387869999999999</v>
      </c>
      <c r="OI78">
        <v>27.0245</v>
      </c>
      <c r="OJ78" s="1">
        <v>2.8104920000000003E-4</v>
      </c>
      <c r="OK78">
        <v>0.28816930000000002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0.3149151</v>
      </c>
      <c r="G79">
        <v>18.51473</v>
      </c>
      <c r="H79" s="1">
        <v>5.2379890000000004E-25</v>
      </c>
      <c r="I79" s="1">
        <v>3.855957E-22</v>
      </c>
      <c r="J79">
        <v>0.31061290000000003</v>
      </c>
      <c r="K79">
        <v>18.238320000000002</v>
      </c>
      <c r="L79" s="1">
        <v>5.1120040000000001E-13</v>
      </c>
      <c r="M79" s="1">
        <v>3.7829300000000002E-10</v>
      </c>
      <c r="N79">
        <v>0.30662790000000001</v>
      </c>
      <c r="O79">
        <v>17.57471</v>
      </c>
      <c r="P79" s="1">
        <v>2.017311E-4</v>
      </c>
      <c r="Q79">
        <v>0.15086840000000001</v>
      </c>
      <c r="R79">
        <v>0.3033807</v>
      </c>
      <c r="S79">
        <v>17.187360000000002</v>
      </c>
      <c r="T79">
        <v>1.0693649999999999</v>
      </c>
      <c r="U79">
        <v>627.55470000000003</v>
      </c>
      <c r="V79">
        <v>0.30092950000000002</v>
      </c>
      <c r="W79">
        <v>16.961320000000001</v>
      </c>
      <c r="X79">
        <v>31.65043</v>
      </c>
      <c r="Y79">
        <v>20532.7</v>
      </c>
      <c r="Z79">
        <v>0.29925750000000001</v>
      </c>
      <c r="AA79">
        <v>16.651990000000001</v>
      </c>
      <c r="AB79">
        <v>106.09010000000001</v>
      </c>
      <c r="AC79">
        <v>76034.73</v>
      </c>
      <c r="AD79">
        <v>0.29818280000000003</v>
      </c>
      <c r="AE79">
        <v>16.47795</v>
      </c>
      <c r="AF79">
        <v>104.0523</v>
      </c>
      <c r="AG79">
        <v>80880.98</v>
      </c>
      <c r="AH79">
        <v>0.29751949999999999</v>
      </c>
      <c r="AI79">
        <v>16.346240000000002</v>
      </c>
      <c r="AJ79">
        <v>48.329830000000001</v>
      </c>
      <c r="AK79">
        <v>40017.79</v>
      </c>
      <c r="AL79">
        <v>0.2971278</v>
      </c>
      <c r="AM79">
        <v>16.1538</v>
      </c>
      <c r="AN79">
        <v>14.282</v>
      </c>
      <c r="AO79">
        <v>12368.11</v>
      </c>
      <c r="AP79">
        <v>0.29682459999999999</v>
      </c>
      <c r="AQ79">
        <v>16.75254</v>
      </c>
      <c r="AR79">
        <v>3.269749</v>
      </c>
      <c r="AS79">
        <v>2911.107</v>
      </c>
      <c r="AT79">
        <v>0.29626560000000002</v>
      </c>
      <c r="AU79">
        <v>18.32264</v>
      </c>
      <c r="AV79">
        <v>0.6699579</v>
      </c>
      <c r="AW79">
        <v>603.11289999999997</v>
      </c>
      <c r="AX79">
        <v>0.29508830000000003</v>
      </c>
      <c r="AY79">
        <v>20.364429999999999</v>
      </c>
      <c r="AZ79">
        <v>0.14373939999999999</v>
      </c>
      <c r="BA79">
        <v>127.91679999999999</v>
      </c>
      <c r="BB79">
        <v>0.29318480000000002</v>
      </c>
      <c r="BC79">
        <v>22.26071</v>
      </c>
      <c r="BD79" s="1">
        <v>4.3092890000000002E-2</v>
      </c>
      <c r="BE79">
        <v>36.377490000000002</v>
      </c>
      <c r="BF79">
        <v>0.29059859999999998</v>
      </c>
      <c r="BG79">
        <v>23.24436</v>
      </c>
      <c r="BH79" s="1">
        <v>2.4379640000000001E-2</v>
      </c>
      <c r="BI79">
        <v>19.20748</v>
      </c>
      <c r="BJ79">
        <v>0.2874582</v>
      </c>
      <c r="BK79">
        <v>23.49549</v>
      </c>
      <c r="BL79" s="1">
        <v>2.4096469999999998E-2</v>
      </c>
      <c r="BM79">
        <v>18.320170000000001</v>
      </c>
      <c r="BN79">
        <v>0.28394340000000001</v>
      </c>
      <c r="BO79">
        <v>23.47974</v>
      </c>
      <c r="BP79" s="1">
        <v>2.888638E-2</v>
      </c>
      <c r="BQ79">
        <v>21.995200000000001</v>
      </c>
      <c r="BR79">
        <v>0.28017880000000001</v>
      </c>
      <c r="BS79">
        <v>23.203790000000001</v>
      </c>
      <c r="BT79" s="1">
        <v>3.2913539999999998E-2</v>
      </c>
      <c r="BU79">
        <v>25.493670000000002</v>
      </c>
      <c r="BV79">
        <v>0.27624290000000001</v>
      </c>
      <c r="BW79">
        <v>23.094740000000002</v>
      </c>
      <c r="BX79" s="1">
        <v>3.4100859999999997E-2</v>
      </c>
      <c r="BY79">
        <v>26.922319999999999</v>
      </c>
      <c r="BZ79">
        <v>0.27239740000000001</v>
      </c>
      <c r="CA79">
        <v>22.798369999999998</v>
      </c>
      <c r="CB79" s="1">
        <v>3.293281E-2</v>
      </c>
      <c r="CC79">
        <v>26.43938</v>
      </c>
      <c r="CD79">
        <v>0.26921840000000002</v>
      </c>
      <c r="CE79">
        <v>21.88054</v>
      </c>
      <c r="CF79" s="1">
        <v>3.0515839999999999E-2</v>
      </c>
      <c r="CG79">
        <v>24.80631</v>
      </c>
      <c r="CH79">
        <v>0.26679380000000003</v>
      </c>
      <c r="CI79">
        <v>20.610900000000001</v>
      </c>
      <c r="CJ79" s="1">
        <v>2.767797E-2</v>
      </c>
      <c r="CK79">
        <v>22.694739999999999</v>
      </c>
      <c r="CL79">
        <v>0.26501930000000001</v>
      </c>
      <c r="CM79">
        <v>19.115680000000001</v>
      </c>
      <c r="CN79" s="1">
        <v>2.4727969999999998E-2</v>
      </c>
      <c r="CO79">
        <v>20.409410000000001</v>
      </c>
      <c r="CP79">
        <v>0.26382679999999997</v>
      </c>
      <c r="CQ79">
        <v>17.948519999999998</v>
      </c>
      <c r="CR79" s="1">
        <v>2.1251409999999998E-2</v>
      </c>
      <c r="CS79">
        <v>17.677859999999999</v>
      </c>
      <c r="CT79">
        <v>0.26308320000000002</v>
      </c>
      <c r="CU79">
        <v>17.342120000000001</v>
      </c>
      <c r="CV79" s="1">
        <v>1.7005159999999998E-2</v>
      </c>
      <c r="CW79">
        <v>14.2742</v>
      </c>
      <c r="CX79">
        <v>0.26260749999999999</v>
      </c>
      <c r="CY79">
        <v>17.100239999999999</v>
      </c>
      <c r="CZ79" s="1">
        <v>1.270637E-2</v>
      </c>
      <c r="DA79">
        <v>10.734669999999999</v>
      </c>
      <c r="DB79">
        <v>0.26232620000000001</v>
      </c>
      <c r="DC79">
        <v>17.573910000000001</v>
      </c>
      <c r="DD79" s="1">
        <v>9.2647930000000003E-3</v>
      </c>
      <c r="DE79">
        <v>7.8330460000000004</v>
      </c>
      <c r="DF79">
        <v>0.26216509999999998</v>
      </c>
      <c r="DG79">
        <v>18.877739999999999</v>
      </c>
      <c r="DH79" s="1">
        <v>6.9597640000000002E-3</v>
      </c>
      <c r="DI79">
        <v>5.8569459999999998</v>
      </c>
      <c r="DJ79">
        <v>0.26207720000000001</v>
      </c>
      <c r="DK79">
        <v>21.517759999999999</v>
      </c>
      <c r="DL79" s="1">
        <v>5.5629099999999999E-3</v>
      </c>
      <c r="DM79">
        <v>4.6478549999999998</v>
      </c>
      <c r="DN79">
        <v>0.26201730000000001</v>
      </c>
      <c r="DO79">
        <v>25.449570000000001</v>
      </c>
      <c r="DP79" s="1">
        <v>4.7350309999999998E-3</v>
      </c>
      <c r="DQ79">
        <v>3.9293459999999998</v>
      </c>
      <c r="DR79">
        <v>0.26198779999999999</v>
      </c>
      <c r="DS79">
        <v>28.55331</v>
      </c>
      <c r="DT79" s="1">
        <v>4.2234120000000002E-3</v>
      </c>
      <c r="DU79">
        <v>3.4860850000000001</v>
      </c>
      <c r="DV79">
        <v>0.26197700000000002</v>
      </c>
      <c r="DW79">
        <v>29.949570000000001</v>
      </c>
      <c r="DX79" s="1">
        <v>3.878257E-3</v>
      </c>
      <c r="DY79">
        <v>3.1883080000000001</v>
      </c>
      <c r="DZ79">
        <v>0.26196320000000001</v>
      </c>
      <c r="EA79">
        <v>30.281410000000001</v>
      </c>
      <c r="EB79" s="1">
        <v>3.6217659999999998E-3</v>
      </c>
      <c r="EC79">
        <v>2.9673470000000002</v>
      </c>
      <c r="ED79">
        <v>0.26195629999999998</v>
      </c>
      <c r="EE79">
        <v>29.859100000000002</v>
      </c>
      <c r="EF79" s="1">
        <v>3.4142759999999999E-3</v>
      </c>
      <c r="EG79">
        <v>2.7890199999999998</v>
      </c>
      <c r="EH79">
        <v>0.26195200000000002</v>
      </c>
      <c r="EI79">
        <v>29.533159999999999</v>
      </c>
      <c r="EJ79" s="1">
        <v>3.2353070000000002E-3</v>
      </c>
      <c r="EK79">
        <v>2.6355520000000001</v>
      </c>
      <c r="EL79">
        <v>0.26195839999999998</v>
      </c>
      <c r="EM79">
        <v>29.839310000000001</v>
      </c>
      <c r="EN79" s="1">
        <v>3.0755050000000001E-3</v>
      </c>
      <c r="EO79">
        <v>2.498545</v>
      </c>
      <c r="EP79">
        <v>0.2619572</v>
      </c>
      <c r="EQ79">
        <v>30.842860000000002</v>
      </c>
      <c r="ER79" s="1">
        <v>2.9287430000000001E-3</v>
      </c>
      <c r="ES79">
        <v>2.3738000000000001</v>
      </c>
      <c r="ET79">
        <v>0.2619572</v>
      </c>
      <c r="EU79">
        <v>31.599039999999999</v>
      </c>
      <c r="EV79" s="1">
        <v>2.7924030000000002E-3</v>
      </c>
      <c r="EW79">
        <v>2.2588590000000002</v>
      </c>
      <c r="EX79">
        <v>0.26195239999999997</v>
      </c>
      <c r="EY79">
        <v>31.040389999999999</v>
      </c>
      <c r="EZ79" s="1">
        <v>2.665106E-3</v>
      </c>
      <c r="FA79">
        <v>2.1517620000000002</v>
      </c>
      <c r="FB79">
        <v>0.26195810000000003</v>
      </c>
      <c r="FC79">
        <v>29.87041</v>
      </c>
      <c r="FD79" s="1">
        <v>2.5446510000000002E-3</v>
      </c>
      <c r="FE79">
        <v>2.0510519999999999</v>
      </c>
      <c r="FF79">
        <v>0.26195970000000002</v>
      </c>
      <c r="FG79">
        <v>28.780639999999998</v>
      </c>
      <c r="FH79" s="1">
        <v>2.4307589999999998E-3</v>
      </c>
      <c r="FI79">
        <v>1.9564079999999999</v>
      </c>
      <c r="FJ79">
        <v>0.26194709999999999</v>
      </c>
      <c r="FK79">
        <v>27.8949</v>
      </c>
      <c r="FL79" s="1">
        <v>2.3236709999999998E-3</v>
      </c>
      <c r="FM79">
        <v>1.8677710000000001</v>
      </c>
      <c r="FN79">
        <v>0.26195469999999998</v>
      </c>
      <c r="FO79">
        <v>28.114809999999999</v>
      </c>
      <c r="FP79" s="1">
        <v>2.2225690000000002E-3</v>
      </c>
      <c r="FQ79">
        <v>1.784573</v>
      </c>
      <c r="FR79">
        <v>0.26195879999999999</v>
      </c>
      <c r="FS79">
        <v>29.176659999999998</v>
      </c>
      <c r="FT79" s="1">
        <v>2.1264399999999998E-3</v>
      </c>
      <c r="FU79">
        <v>1.7061230000000001</v>
      </c>
      <c r="FV79">
        <v>0.26194820000000002</v>
      </c>
      <c r="FW79">
        <v>29.68394</v>
      </c>
      <c r="FX79" s="1">
        <v>2.035069E-3</v>
      </c>
      <c r="FY79">
        <v>1.6317889999999999</v>
      </c>
      <c r="FZ79">
        <v>0.26195659999999998</v>
      </c>
      <c r="GA79">
        <v>28.355270000000001</v>
      </c>
      <c r="GB79" s="1">
        <v>1.9488019999999999E-3</v>
      </c>
      <c r="GC79">
        <v>1.5616840000000001</v>
      </c>
      <c r="GD79">
        <v>0.26195160000000001</v>
      </c>
      <c r="GE79">
        <v>25.910699999999999</v>
      </c>
      <c r="GF79" s="1">
        <v>1.866889E-3</v>
      </c>
      <c r="GG79">
        <v>1.4955259999999999</v>
      </c>
      <c r="GH79">
        <v>0.26195790000000002</v>
      </c>
      <c r="GI79">
        <v>23.60913</v>
      </c>
      <c r="GJ79" s="1">
        <v>1.789038E-3</v>
      </c>
      <c r="GK79">
        <v>1.432766</v>
      </c>
      <c r="GL79">
        <v>0.26195760000000001</v>
      </c>
      <c r="GM79">
        <v>22.205169999999999</v>
      </c>
      <c r="GN79" s="1">
        <v>1.715399E-3</v>
      </c>
      <c r="GO79">
        <v>1.3734409999999999</v>
      </c>
      <c r="GP79">
        <v>0.26195839999999998</v>
      </c>
      <c r="GQ79">
        <v>21.594670000000001</v>
      </c>
      <c r="GR79" s="1">
        <v>1.645529E-3</v>
      </c>
      <c r="GS79">
        <v>1.3172189999999999</v>
      </c>
      <c r="GT79">
        <v>0.26195479999999999</v>
      </c>
      <c r="GU79">
        <v>22.18187</v>
      </c>
      <c r="GV79" s="1">
        <v>1.5796600000000001E-3</v>
      </c>
      <c r="GW79">
        <v>1.2642439999999999</v>
      </c>
      <c r="GX79">
        <v>0.26195550000000001</v>
      </c>
      <c r="GY79">
        <v>23.489129999999999</v>
      </c>
      <c r="GZ79" s="1">
        <v>1.5172709999999999E-3</v>
      </c>
      <c r="HA79">
        <v>1.214262</v>
      </c>
      <c r="HB79">
        <v>0.26195350000000001</v>
      </c>
      <c r="HC79">
        <v>25.157820000000001</v>
      </c>
      <c r="HD79" s="1">
        <v>1.4581500000000001E-3</v>
      </c>
      <c r="HE79">
        <v>1.1667689999999999</v>
      </c>
      <c r="HF79">
        <v>0.26195810000000003</v>
      </c>
      <c r="HG79">
        <v>26.823650000000001</v>
      </c>
      <c r="HH79" s="1">
        <v>1.4017319999999999E-3</v>
      </c>
      <c r="HI79">
        <v>1.1215520000000001</v>
      </c>
      <c r="HJ79">
        <v>0.26195429999999997</v>
      </c>
      <c r="HK79">
        <v>27.419129999999999</v>
      </c>
      <c r="HL79" s="1">
        <v>1.347544E-3</v>
      </c>
      <c r="HM79">
        <v>1.0781970000000001</v>
      </c>
      <c r="HN79">
        <v>0.26195449999999998</v>
      </c>
      <c r="HO79">
        <v>27.238869999999999</v>
      </c>
      <c r="HP79" s="1">
        <v>1.2961540000000001E-3</v>
      </c>
      <c r="HQ79">
        <v>1.0369820000000001</v>
      </c>
      <c r="HR79">
        <v>0.26196269999999999</v>
      </c>
      <c r="HS79">
        <v>26.871949999999998</v>
      </c>
      <c r="HT79" s="1">
        <v>1.2475469999999999E-3</v>
      </c>
      <c r="HU79">
        <v>0.99800869999999997</v>
      </c>
      <c r="HV79">
        <v>0.26195570000000001</v>
      </c>
      <c r="HW79">
        <v>26.52055</v>
      </c>
      <c r="HX79" s="1">
        <v>1.200953E-3</v>
      </c>
      <c r="HY79">
        <v>0.96077920000000006</v>
      </c>
      <c r="HZ79">
        <v>0.26195350000000001</v>
      </c>
      <c r="IA79">
        <v>27.206499999999998</v>
      </c>
      <c r="IB79" s="1">
        <v>1.156324E-3</v>
      </c>
      <c r="IC79">
        <v>0.92508829999999997</v>
      </c>
      <c r="ID79">
        <v>0.2619513</v>
      </c>
      <c r="IE79">
        <v>29.453489999999999</v>
      </c>
      <c r="IF79" s="1">
        <v>1.1136029999999999E-3</v>
      </c>
      <c r="IG79">
        <v>0.89086200000000004</v>
      </c>
      <c r="IH79">
        <v>0.26195200000000002</v>
      </c>
      <c r="II79">
        <v>32.717239999999997</v>
      </c>
      <c r="IJ79" s="1">
        <v>1.0727950000000001E-3</v>
      </c>
      <c r="IK79">
        <v>0.85820359999999996</v>
      </c>
      <c r="IL79">
        <v>0.26195239999999997</v>
      </c>
      <c r="IM79">
        <v>35.344250000000002</v>
      </c>
      <c r="IN79" s="1">
        <v>1.034257E-3</v>
      </c>
      <c r="IO79">
        <v>0.82726109999999997</v>
      </c>
      <c r="IP79">
        <v>0.26195180000000001</v>
      </c>
      <c r="IQ79">
        <v>36.296039999999998</v>
      </c>
      <c r="IR79" s="1">
        <v>9.9747300000000002E-4</v>
      </c>
      <c r="IS79">
        <v>0.7978712</v>
      </c>
      <c r="IT79">
        <v>0.26195000000000002</v>
      </c>
      <c r="IU79">
        <v>36.003419999999998</v>
      </c>
      <c r="IV79" s="1">
        <v>9.619451E-4</v>
      </c>
      <c r="IW79">
        <v>0.76942900000000003</v>
      </c>
      <c r="IX79">
        <v>0.26194990000000001</v>
      </c>
      <c r="IY79">
        <v>35.173630000000003</v>
      </c>
      <c r="IZ79" s="1">
        <v>9.274916E-4</v>
      </c>
      <c r="JA79">
        <v>0.74187309999999995</v>
      </c>
      <c r="JB79">
        <v>0.26195289999999999</v>
      </c>
      <c r="JC79">
        <v>34.373550000000002</v>
      </c>
      <c r="JD79" s="1">
        <v>8.9477739999999995E-4</v>
      </c>
      <c r="JE79">
        <v>0.71570699999999998</v>
      </c>
      <c r="JF79">
        <v>0.2619534</v>
      </c>
      <c r="JG79">
        <v>34.442740000000001</v>
      </c>
      <c r="JH79" s="1">
        <v>8.638338E-4</v>
      </c>
      <c r="JI79">
        <v>0.69087670000000001</v>
      </c>
      <c r="JJ79">
        <v>0.26195689999999999</v>
      </c>
      <c r="JK79">
        <v>34.092700000000001</v>
      </c>
      <c r="JL79" s="1">
        <v>8.3365730000000001E-4</v>
      </c>
      <c r="JM79">
        <v>0.66711830000000005</v>
      </c>
      <c r="JN79">
        <v>0.26195380000000001</v>
      </c>
      <c r="JO79">
        <v>31.505210000000002</v>
      </c>
      <c r="JP79" s="1">
        <v>8.0319370000000003E-4</v>
      </c>
      <c r="JQ79">
        <v>0.64438439999999997</v>
      </c>
      <c r="JR79">
        <v>0.2619552</v>
      </c>
      <c r="JS79">
        <v>27.314250000000001</v>
      </c>
      <c r="JT79" s="1">
        <v>7.7410789999999999E-4</v>
      </c>
      <c r="JU79">
        <v>0.62260269999999995</v>
      </c>
      <c r="JV79">
        <v>0.26195849999999998</v>
      </c>
      <c r="JW79">
        <v>23.373080000000002</v>
      </c>
      <c r="JX79" s="1">
        <v>7.46322E-4</v>
      </c>
      <c r="JY79">
        <v>0.60168429999999995</v>
      </c>
      <c r="JZ79">
        <v>0.26195489999999999</v>
      </c>
      <c r="KA79">
        <v>20.611609999999999</v>
      </c>
      <c r="KB79" s="1">
        <v>7.1980060000000003E-4</v>
      </c>
      <c r="KC79">
        <v>0.58159490000000003</v>
      </c>
      <c r="KD79">
        <v>0.2619514</v>
      </c>
      <c r="KE79">
        <v>19.392769999999999</v>
      </c>
      <c r="KF79" s="1">
        <v>6.9448160000000004E-4</v>
      </c>
      <c r="KG79">
        <v>0.56233069999999996</v>
      </c>
      <c r="KH79">
        <v>0.26195449999999998</v>
      </c>
      <c r="KI79">
        <v>19.02187</v>
      </c>
      <c r="KJ79" s="1">
        <v>6.7032330000000001E-4</v>
      </c>
      <c r="KK79">
        <v>0.54385430000000001</v>
      </c>
      <c r="KL79">
        <v>0.26195740000000001</v>
      </c>
      <c r="KM79">
        <v>19.45515</v>
      </c>
      <c r="KN79" s="1">
        <v>6.4722689999999997E-4</v>
      </c>
      <c r="KO79">
        <v>0.52610990000000002</v>
      </c>
      <c r="KP79">
        <v>0.26195659999999998</v>
      </c>
      <c r="KQ79">
        <v>21.671900000000001</v>
      </c>
      <c r="KR79" s="1">
        <v>6.2498220000000001E-4</v>
      </c>
      <c r="KS79">
        <v>0.50899490000000003</v>
      </c>
      <c r="KT79">
        <v>0.26195040000000003</v>
      </c>
      <c r="KU79">
        <v>26.26389</v>
      </c>
      <c r="KV79" s="1">
        <v>6.0360079999999998E-4</v>
      </c>
      <c r="KW79">
        <v>0.49246479999999998</v>
      </c>
      <c r="KX79">
        <v>0.26195309999999999</v>
      </c>
      <c r="KY79">
        <v>31.481940000000002</v>
      </c>
      <c r="KZ79" s="1">
        <v>5.8314450000000002E-4</v>
      </c>
      <c r="LA79">
        <v>0.47658060000000002</v>
      </c>
      <c r="LB79">
        <v>0.2619493</v>
      </c>
      <c r="LC79">
        <v>34.840490000000003</v>
      </c>
      <c r="LD79" s="1">
        <v>5.6351749999999999E-4</v>
      </c>
      <c r="LE79">
        <v>0.4612716</v>
      </c>
      <c r="LF79">
        <v>0.26195030000000002</v>
      </c>
      <c r="LG79">
        <v>35.896979999999999</v>
      </c>
      <c r="LH79" s="1">
        <v>5.446095E-4</v>
      </c>
      <c r="LI79">
        <v>0.4465094</v>
      </c>
      <c r="LJ79">
        <v>0.26194800000000001</v>
      </c>
      <c r="LK79">
        <v>35.546190000000003</v>
      </c>
      <c r="LL79" s="1">
        <v>5.2650280000000004E-4</v>
      </c>
      <c r="LM79">
        <v>0.43230869999999999</v>
      </c>
      <c r="LN79">
        <v>0.26194800000000001</v>
      </c>
      <c r="LO79">
        <v>34.706090000000003</v>
      </c>
      <c r="LP79" s="1">
        <v>5.0905969999999999E-4</v>
      </c>
      <c r="LQ79">
        <v>0.41860399999999998</v>
      </c>
      <c r="LR79">
        <v>0.26195849999999998</v>
      </c>
      <c r="LS79">
        <v>34.44746</v>
      </c>
      <c r="LT79" s="1">
        <v>4.922889E-4</v>
      </c>
      <c r="LU79">
        <v>0.40535070000000001</v>
      </c>
      <c r="LV79">
        <v>0.26195170000000001</v>
      </c>
      <c r="LW79">
        <v>34.257309999999997</v>
      </c>
      <c r="LX79" s="1">
        <v>4.7608600000000002E-4</v>
      </c>
      <c r="LY79">
        <v>0.39255279999999998</v>
      </c>
      <c r="LZ79">
        <v>0.26195360000000001</v>
      </c>
      <c r="MA79">
        <v>32.419339999999998</v>
      </c>
      <c r="MB79" s="1">
        <v>4.6045880000000002E-4</v>
      </c>
      <c r="MC79">
        <v>0.38017499999999999</v>
      </c>
      <c r="MD79">
        <v>0.261957</v>
      </c>
      <c r="ME79">
        <v>29.056149999999999</v>
      </c>
      <c r="MF79" s="1">
        <v>4.4538880000000001E-4</v>
      </c>
      <c r="MG79">
        <v>0.36821549999999997</v>
      </c>
      <c r="MH79">
        <v>0.26195489999999999</v>
      </c>
      <c r="MI79">
        <v>25.657019999999999</v>
      </c>
      <c r="MJ79" s="1">
        <v>4.3088129999999998E-4</v>
      </c>
      <c r="MK79">
        <v>0.35670370000000001</v>
      </c>
      <c r="ML79">
        <v>0.26195099999999999</v>
      </c>
      <c r="MM79">
        <v>23.027609999999999</v>
      </c>
      <c r="MN79" s="1">
        <v>4.1693410000000002E-4</v>
      </c>
      <c r="MO79">
        <v>0.3456784</v>
      </c>
      <c r="MP79">
        <v>0.26194810000000002</v>
      </c>
      <c r="MQ79">
        <v>21.613040000000002</v>
      </c>
      <c r="MR79" s="1">
        <v>4.0358350000000001E-4</v>
      </c>
      <c r="MS79">
        <v>0.33511419999999997</v>
      </c>
      <c r="MT79">
        <v>0.26195170000000001</v>
      </c>
      <c r="MU79">
        <v>21.091149999999999</v>
      </c>
      <c r="MV79" s="1">
        <v>3.9060590000000001E-4</v>
      </c>
      <c r="MW79">
        <v>0.32484059999999998</v>
      </c>
      <c r="MX79">
        <v>0.26195479999999999</v>
      </c>
      <c r="MY79">
        <v>21.39058</v>
      </c>
      <c r="MZ79" s="1">
        <v>3.7797189999999999E-4</v>
      </c>
      <c r="NA79">
        <v>0.31477820000000001</v>
      </c>
      <c r="NB79">
        <v>0.26195550000000001</v>
      </c>
      <c r="NC79">
        <v>22.037510000000001</v>
      </c>
      <c r="ND79" s="1">
        <v>3.6576019999999998E-4</v>
      </c>
      <c r="NE79">
        <v>0.30503370000000002</v>
      </c>
      <c r="NF79">
        <v>0.2619611</v>
      </c>
      <c r="NG79">
        <v>23.245429999999999</v>
      </c>
      <c r="NH79" s="1">
        <v>3.5412479999999999E-4</v>
      </c>
      <c r="NI79">
        <v>0.29573290000000002</v>
      </c>
      <c r="NJ79">
        <v>0.26195390000000002</v>
      </c>
      <c r="NK79">
        <v>25.307279999999999</v>
      </c>
      <c r="NL79" s="1">
        <v>3.4296810000000001E-4</v>
      </c>
      <c r="NM79">
        <v>0.28682459999999999</v>
      </c>
      <c r="NN79">
        <v>0.2619534</v>
      </c>
      <c r="NO79">
        <v>27.0959</v>
      </c>
      <c r="NP79" s="1">
        <v>3.3214630000000001E-4</v>
      </c>
      <c r="NQ79">
        <v>0.27814820000000001</v>
      </c>
      <c r="NR79">
        <v>0.26195560000000001</v>
      </c>
      <c r="NS79">
        <v>27.497859999999999</v>
      </c>
      <c r="NT79" s="1">
        <v>3.2165759999999997E-4</v>
      </c>
      <c r="NU79">
        <v>0.26972279999999998</v>
      </c>
      <c r="NV79">
        <v>0.26195479999999999</v>
      </c>
      <c r="NW79">
        <v>27.35755</v>
      </c>
      <c r="NX79" s="1">
        <v>3.1156309999999998E-4</v>
      </c>
      <c r="NY79">
        <v>0.26159209999999999</v>
      </c>
      <c r="NZ79">
        <v>0.26195750000000001</v>
      </c>
      <c r="OA79">
        <v>26.86561</v>
      </c>
      <c r="OB79" s="1">
        <v>3.0184569999999999E-4</v>
      </c>
      <c r="OC79">
        <v>0.25371120000000003</v>
      </c>
      <c r="OD79">
        <v>0.26195619999999997</v>
      </c>
      <c r="OE79">
        <v>26.826239999999999</v>
      </c>
      <c r="OF79" s="1">
        <v>2.9250789999999999E-4</v>
      </c>
      <c r="OG79">
        <v>0.24610899999999999</v>
      </c>
      <c r="OH79">
        <v>0.26195210000000002</v>
      </c>
      <c r="OI79">
        <v>27.097439999999999</v>
      </c>
      <c r="OJ79" s="1">
        <v>2.8351309999999997E-4</v>
      </c>
      <c r="OK79">
        <v>0.2387724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0.41999379999999997</v>
      </c>
      <c r="G80">
        <v>18.586349999999999</v>
      </c>
      <c r="H80" s="1">
        <v>3.9480409999999999E-26</v>
      </c>
      <c r="I80" s="1">
        <v>2.1597130000000001E-23</v>
      </c>
      <c r="J80">
        <v>0.41521209999999997</v>
      </c>
      <c r="K80">
        <v>18.356010000000001</v>
      </c>
      <c r="L80" s="1">
        <v>7.1691150000000003E-14</v>
      </c>
      <c r="M80" s="1">
        <v>3.938886E-11</v>
      </c>
      <c r="N80">
        <v>0.41075479999999998</v>
      </c>
      <c r="O80">
        <v>17.7315</v>
      </c>
      <c r="P80" s="1">
        <v>6.701217E-5</v>
      </c>
      <c r="Q80" s="1">
        <v>3.1373199999999997E-2</v>
      </c>
      <c r="R80">
        <v>0.40708270000000002</v>
      </c>
      <c r="S80">
        <v>17.385899999999999</v>
      </c>
      <c r="T80">
        <v>0.57137800000000005</v>
      </c>
      <c r="U80">
        <v>253.59950000000001</v>
      </c>
      <c r="V80">
        <v>0.40414990000000001</v>
      </c>
      <c r="W80">
        <v>17.11749</v>
      </c>
      <c r="X80">
        <v>22.828779999999998</v>
      </c>
      <c r="Y80">
        <v>11265.46</v>
      </c>
      <c r="Z80">
        <v>0.40212989999999998</v>
      </c>
      <c r="AA80">
        <v>16.701930000000001</v>
      </c>
      <c r="AB80">
        <v>94.864940000000004</v>
      </c>
      <c r="AC80">
        <v>50803.8</v>
      </c>
      <c r="AD80">
        <v>0.40083780000000002</v>
      </c>
      <c r="AE80">
        <v>16.470549999999999</v>
      </c>
      <c r="AF80">
        <v>109.51349999999999</v>
      </c>
      <c r="AG80">
        <v>62257.33</v>
      </c>
      <c r="AH80">
        <v>0.40002919999999997</v>
      </c>
      <c r="AI80">
        <v>16.345700000000001</v>
      </c>
      <c r="AJ80">
        <v>57.606699999999996</v>
      </c>
      <c r="AK80">
        <v>34214.31</v>
      </c>
      <c r="AL80">
        <v>0.39955570000000001</v>
      </c>
      <c r="AM80">
        <v>16.2103</v>
      </c>
      <c r="AN80">
        <v>18.60126</v>
      </c>
      <c r="AO80">
        <v>11382.89</v>
      </c>
      <c r="AP80">
        <v>0.39919470000000001</v>
      </c>
      <c r="AQ80">
        <v>16.809760000000001</v>
      </c>
      <c r="AR80">
        <v>4.5050439999999998</v>
      </c>
      <c r="AS80">
        <v>2807.5639999999999</v>
      </c>
      <c r="AT80">
        <v>0.3985514</v>
      </c>
      <c r="AU80">
        <v>18.3352</v>
      </c>
      <c r="AV80">
        <v>0.94578430000000002</v>
      </c>
      <c r="AW80">
        <v>594.08320000000003</v>
      </c>
      <c r="AX80">
        <v>0.39717780000000003</v>
      </c>
      <c r="AY80">
        <v>20.364439999999998</v>
      </c>
      <c r="AZ80">
        <v>0.19847899999999999</v>
      </c>
      <c r="BA80">
        <v>124.18300000000001</v>
      </c>
      <c r="BB80">
        <v>0.39497320000000002</v>
      </c>
      <c r="BC80">
        <v>22.21106</v>
      </c>
      <c r="BD80" s="1">
        <v>5.3623120000000003E-2</v>
      </c>
      <c r="BE80">
        <v>32.615180000000002</v>
      </c>
      <c r="BF80">
        <v>0.39195239999999998</v>
      </c>
      <c r="BG80">
        <v>23.161210000000001</v>
      </c>
      <c r="BH80" s="1">
        <v>2.6196779999999999E-2</v>
      </c>
      <c r="BI80">
        <v>15.228719999999999</v>
      </c>
      <c r="BJ80">
        <v>0.38827430000000002</v>
      </c>
      <c r="BK80">
        <v>23.441410000000001</v>
      </c>
      <c r="BL80">
        <v>2.369605E-2</v>
      </c>
      <c r="BM80">
        <v>13.40701</v>
      </c>
      <c r="BN80">
        <v>0.38415690000000002</v>
      </c>
      <c r="BO80">
        <v>23.460719999999998</v>
      </c>
      <c r="BP80" s="1">
        <v>2.7947630000000001E-2</v>
      </c>
      <c r="BQ80">
        <v>15.822229999999999</v>
      </c>
      <c r="BR80">
        <v>0.37972289999999997</v>
      </c>
      <c r="BS80">
        <v>23.246390000000002</v>
      </c>
      <c r="BT80">
        <v>3.2281669999999998E-2</v>
      </c>
      <c r="BU80">
        <v>18.529800000000002</v>
      </c>
      <c r="BV80">
        <v>0.3750696</v>
      </c>
      <c r="BW80">
        <v>23.22523</v>
      </c>
      <c r="BX80" s="1">
        <v>3.3982789999999999E-2</v>
      </c>
      <c r="BY80">
        <v>19.821090000000002</v>
      </c>
      <c r="BZ80">
        <v>0.3704981</v>
      </c>
      <c r="CA80">
        <v>22.980090000000001</v>
      </c>
      <c r="CB80" s="1">
        <v>3.3186859999999999E-2</v>
      </c>
      <c r="CC80">
        <v>19.641819999999999</v>
      </c>
      <c r="CD80">
        <v>0.3667842</v>
      </c>
      <c r="CE80">
        <v>22.200669999999999</v>
      </c>
      <c r="CF80" s="1">
        <v>3.0966790000000001E-2</v>
      </c>
      <c r="CG80">
        <v>18.538180000000001</v>
      </c>
      <c r="CH80">
        <v>0.36394379999999998</v>
      </c>
      <c r="CI80">
        <v>20.881699999999999</v>
      </c>
      <c r="CJ80" s="1">
        <v>2.8190710000000001E-2</v>
      </c>
      <c r="CK80">
        <v>17.018550000000001</v>
      </c>
      <c r="CL80">
        <v>0.36184300000000003</v>
      </c>
      <c r="CM80">
        <v>19.36525</v>
      </c>
      <c r="CN80" s="1">
        <v>2.528234E-2</v>
      </c>
      <c r="CO80">
        <v>15.359540000000001</v>
      </c>
      <c r="CP80">
        <v>0.3604289</v>
      </c>
      <c r="CQ80">
        <v>18.09442</v>
      </c>
      <c r="CR80" s="1">
        <v>2.1944149999999999E-2</v>
      </c>
      <c r="CS80">
        <v>13.423019999999999</v>
      </c>
      <c r="CT80">
        <v>0.35933549999999997</v>
      </c>
      <c r="CU80">
        <v>17.406140000000001</v>
      </c>
      <c r="CV80" s="1">
        <v>1.7829729999999998E-2</v>
      </c>
      <c r="CW80">
        <v>10.99356</v>
      </c>
      <c r="CX80">
        <v>0.35862889999999997</v>
      </c>
      <c r="CY80">
        <v>17.15504</v>
      </c>
      <c r="CZ80" s="1">
        <v>1.348779E-2</v>
      </c>
      <c r="DA80">
        <v>8.3672529999999998</v>
      </c>
      <c r="DB80">
        <v>0.35821009999999998</v>
      </c>
      <c r="DC80">
        <v>17.643039999999999</v>
      </c>
      <c r="DD80" s="1">
        <v>9.8553640000000001E-3</v>
      </c>
      <c r="DE80">
        <v>6.123272</v>
      </c>
      <c r="DF80">
        <v>0.35796470000000002</v>
      </c>
      <c r="DG80">
        <v>18.950859999999999</v>
      </c>
      <c r="DH80" s="1">
        <v>7.3416519999999997E-3</v>
      </c>
      <c r="DI80">
        <v>4.5464770000000003</v>
      </c>
      <c r="DJ80">
        <v>0.35782940000000002</v>
      </c>
      <c r="DK80">
        <v>21.534980000000001</v>
      </c>
      <c r="DL80" s="1">
        <v>5.791895E-3</v>
      </c>
      <c r="DM80">
        <v>3.5652029999999999</v>
      </c>
      <c r="DN80">
        <v>0.35773919999999998</v>
      </c>
      <c r="DO80">
        <v>25.283270000000002</v>
      </c>
      <c r="DP80" s="1">
        <v>4.8722039999999998E-3</v>
      </c>
      <c r="DQ80">
        <v>2.9807929999999998</v>
      </c>
      <c r="DR80">
        <v>0.3576976</v>
      </c>
      <c r="DS80">
        <v>28.206969999999998</v>
      </c>
      <c r="DT80" s="1">
        <v>4.3105900000000004E-3</v>
      </c>
      <c r="DU80">
        <v>2.623996</v>
      </c>
      <c r="DV80">
        <v>0.35767739999999998</v>
      </c>
      <c r="DW80">
        <v>29.72587</v>
      </c>
      <c r="DX80" s="1">
        <v>3.9392749999999999E-3</v>
      </c>
      <c r="DY80">
        <v>2.388665</v>
      </c>
      <c r="DZ80">
        <v>0.35766360000000003</v>
      </c>
      <c r="EA80">
        <v>30.22251</v>
      </c>
      <c r="EB80" s="1">
        <v>3.6687590000000002E-3</v>
      </c>
      <c r="EC80">
        <v>2.2172239999999999</v>
      </c>
      <c r="ED80">
        <v>0.357657</v>
      </c>
      <c r="EE80">
        <v>29.93572</v>
      </c>
      <c r="EF80" s="1">
        <v>3.453378E-3</v>
      </c>
      <c r="EG80">
        <v>2.0809289999999998</v>
      </c>
      <c r="EH80">
        <v>0.35764109999999999</v>
      </c>
      <c r="EI80">
        <v>29.647269999999999</v>
      </c>
      <c r="EJ80" s="1">
        <v>3.2695440000000001E-3</v>
      </c>
      <c r="EK80">
        <v>1.964777</v>
      </c>
      <c r="EL80">
        <v>0.35765069999999999</v>
      </c>
      <c r="EM80">
        <v>30.044899999999998</v>
      </c>
      <c r="EN80" s="1">
        <v>3.1064920000000002E-3</v>
      </c>
      <c r="EO80">
        <v>1.8617509999999999</v>
      </c>
      <c r="EP80">
        <v>0.35764859999999998</v>
      </c>
      <c r="EQ80">
        <v>31.179410000000001</v>
      </c>
      <c r="ER80" s="1">
        <v>2.957112E-3</v>
      </c>
      <c r="ES80">
        <v>1.7681469999999999</v>
      </c>
      <c r="ET80">
        <v>0.3576453</v>
      </c>
      <c r="EU80">
        <v>31.958970000000001</v>
      </c>
      <c r="EV80" s="1">
        <v>2.8186779999999998E-3</v>
      </c>
      <c r="EW80">
        <v>1.6821079999999999</v>
      </c>
      <c r="EX80">
        <v>0.35764000000000001</v>
      </c>
      <c r="EY80">
        <v>31.239190000000001</v>
      </c>
      <c r="EZ80" s="1">
        <v>2.6897459999999998E-3</v>
      </c>
      <c r="FA80">
        <v>1.6020970000000001</v>
      </c>
      <c r="FB80">
        <v>0.35764829999999997</v>
      </c>
      <c r="FC80">
        <v>30.030429999999999</v>
      </c>
      <c r="FD80" s="1">
        <v>2.5679029999999999E-3</v>
      </c>
      <c r="FE80">
        <v>1.5269470000000001</v>
      </c>
      <c r="FF80">
        <v>0.35765170000000002</v>
      </c>
      <c r="FG80">
        <v>28.91976</v>
      </c>
      <c r="FH80">
        <v>2.452601E-3</v>
      </c>
      <c r="FI80">
        <v>1.4562820000000001</v>
      </c>
      <c r="FJ80">
        <v>0.3576355</v>
      </c>
      <c r="FK80">
        <v>28.03557</v>
      </c>
      <c r="FL80" s="1">
        <v>2.3441579999999998E-3</v>
      </c>
      <c r="FM80">
        <v>1.39009</v>
      </c>
      <c r="FN80">
        <v>0.3576435</v>
      </c>
      <c r="FO80">
        <v>28.182659999999998</v>
      </c>
      <c r="FP80">
        <v>2.2418379999999999E-3</v>
      </c>
      <c r="FQ80">
        <v>1.3279939999999999</v>
      </c>
      <c r="FR80">
        <v>0.3576512</v>
      </c>
      <c r="FS80">
        <v>29.23978</v>
      </c>
      <c r="FT80" s="1">
        <v>2.1446690000000001E-3</v>
      </c>
      <c r="FU80">
        <v>1.269495</v>
      </c>
      <c r="FV80">
        <v>0.35763699999999998</v>
      </c>
      <c r="FW80">
        <v>29.937709999999999</v>
      </c>
      <c r="FX80" s="1">
        <v>2.0523590000000001E-3</v>
      </c>
      <c r="FY80">
        <v>1.2140930000000001</v>
      </c>
      <c r="FZ80">
        <v>0.35764600000000002</v>
      </c>
      <c r="GA80">
        <v>28.805720000000001</v>
      </c>
      <c r="GB80" s="1">
        <v>1.9650679999999999E-3</v>
      </c>
      <c r="GC80">
        <v>1.161786</v>
      </c>
      <c r="GD80">
        <v>0.35764170000000001</v>
      </c>
      <c r="GE80">
        <v>26.37698</v>
      </c>
      <c r="GF80" s="1">
        <v>1.882292E-3</v>
      </c>
      <c r="GG80">
        <v>1.1124579999999999</v>
      </c>
      <c r="GH80">
        <v>0.3576491</v>
      </c>
      <c r="GI80">
        <v>23.93366</v>
      </c>
      <c r="GJ80" s="1">
        <v>1.8036319999999999E-3</v>
      </c>
      <c r="GK80">
        <v>1.06569</v>
      </c>
      <c r="GL80">
        <v>0.35764380000000001</v>
      </c>
      <c r="GM80">
        <v>22.370460000000001</v>
      </c>
      <c r="GN80" s="1">
        <v>1.729195E-3</v>
      </c>
      <c r="GO80">
        <v>1.0214510000000001</v>
      </c>
      <c r="GP80">
        <v>0.35764869999999999</v>
      </c>
      <c r="GQ80">
        <v>21.68573</v>
      </c>
      <c r="GR80" s="1">
        <v>1.6586109999999999E-3</v>
      </c>
      <c r="GS80">
        <v>0.9795585</v>
      </c>
      <c r="GT80">
        <v>0.35764049999999997</v>
      </c>
      <c r="GU80">
        <v>22.297840000000001</v>
      </c>
      <c r="GV80" s="1">
        <v>1.5919479999999999E-3</v>
      </c>
      <c r="GW80">
        <v>0.94001210000000002</v>
      </c>
      <c r="GX80">
        <v>0.35764430000000003</v>
      </c>
      <c r="GY80">
        <v>23.573350000000001</v>
      </c>
      <c r="GZ80" s="1">
        <v>1.5289170000000001E-3</v>
      </c>
      <c r="HA80">
        <v>0.90275130000000003</v>
      </c>
      <c r="HB80">
        <v>0.35764449999999998</v>
      </c>
      <c r="HC80">
        <v>25.284199999999998</v>
      </c>
      <c r="HD80" s="1">
        <v>1.469232E-3</v>
      </c>
      <c r="HE80">
        <v>0.86737819999999999</v>
      </c>
      <c r="HF80">
        <v>0.35765390000000002</v>
      </c>
      <c r="HG80">
        <v>26.828019999999999</v>
      </c>
      <c r="HH80" s="1">
        <v>1.4123E-3</v>
      </c>
      <c r="HI80">
        <v>0.83372310000000005</v>
      </c>
      <c r="HJ80">
        <v>0.35764289999999999</v>
      </c>
      <c r="HK80">
        <v>27.39095</v>
      </c>
      <c r="HL80" s="1">
        <v>1.3576700000000001E-3</v>
      </c>
      <c r="HM80">
        <v>0.80147769999999996</v>
      </c>
      <c r="HN80">
        <v>0.35764299999999999</v>
      </c>
      <c r="HO80">
        <v>27.25386</v>
      </c>
      <c r="HP80" s="1">
        <v>1.3057310000000001E-3</v>
      </c>
      <c r="HQ80">
        <v>0.77075579999999999</v>
      </c>
      <c r="HR80">
        <v>0.35765160000000001</v>
      </c>
      <c r="HS80">
        <v>26.902999999999999</v>
      </c>
      <c r="HT80" s="1">
        <v>1.2566369999999999E-3</v>
      </c>
      <c r="HU80">
        <v>0.74172000000000005</v>
      </c>
      <c r="HV80">
        <v>0.35764430000000003</v>
      </c>
      <c r="HW80">
        <v>26.599609999999998</v>
      </c>
      <c r="HX80" s="1">
        <v>1.2096590000000001E-3</v>
      </c>
      <c r="HY80">
        <v>0.71401409999999998</v>
      </c>
      <c r="HZ80">
        <v>0.35764200000000002</v>
      </c>
      <c r="IA80">
        <v>27.346080000000001</v>
      </c>
      <c r="IB80" s="1">
        <v>1.164675E-3</v>
      </c>
      <c r="IC80">
        <v>0.687473</v>
      </c>
      <c r="ID80">
        <v>0.3576397</v>
      </c>
      <c r="IE80">
        <v>29.6204</v>
      </c>
      <c r="IF80" s="1">
        <v>1.121602E-3</v>
      </c>
      <c r="IG80">
        <v>0.66201730000000003</v>
      </c>
      <c r="IH80">
        <v>0.35764049999999997</v>
      </c>
      <c r="II80">
        <v>32.815950000000001</v>
      </c>
      <c r="IJ80" s="1">
        <v>1.0804149999999999E-3</v>
      </c>
      <c r="IK80">
        <v>0.63769719999999996</v>
      </c>
      <c r="IL80">
        <v>0.35764099999999999</v>
      </c>
      <c r="IM80">
        <v>35.31738</v>
      </c>
      <c r="IN80" s="1">
        <v>1.0414580000000001E-3</v>
      </c>
      <c r="IO80">
        <v>0.61463020000000002</v>
      </c>
      <c r="IP80">
        <v>0.35764099999999999</v>
      </c>
      <c r="IQ80">
        <v>36.228189999999998</v>
      </c>
      <c r="IR80" s="1">
        <v>1.0043529999999999E-3</v>
      </c>
      <c r="IS80">
        <v>0.59275</v>
      </c>
      <c r="IT80">
        <v>0.35763859999999997</v>
      </c>
      <c r="IU80">
        <v>36.041289999999996</v>
      </c>
      <c r="IV80" s="1">
        <v>9.6864569999999999E-4</v>
      </c>
      <c r="IW80">
        <v>0.57165259999999996</v>
      </c>
      <c r="IX80">
        <v>0.35764430000000003</v>
      </c>
      <c r="IY80">
        <v>35.270240000000001</v>
      </c>
      <c r="IZ80" s="1">
        <v>9.3393410000000001E-4</v>
      </c>
      <c r="JA80">
        <v>0.55117939999999999</v>
      </c>
      <c r="JB80">
        <v>0.35764170000000001</v>
      </c>
      <c r="JC80">
        <v>34.475490000000001</v>
      </c>
      <c r="JD80" s="1">
        <v>9.0086840000000001E-4</v>
      </c>
      <c r="JE80">
        <v>0.53166829999999998</v>
      </c>
      <c r="JF80">
        <v>0.35764200000000002</v>
      </c>
      <c r="JG80">
        <v>34.611710000000002</v>
      </c>
      <c r="JH80" s="1">
        <v>8.6963290000000005E-4</v>
      </c>
      <c r="JI80">
        <v>0.51317979999999996</v>
      </c>
      <c r="JJ80">
        <v>0.35764370000000001</v>
      </c>
      <c r="JK80">
        <v>34.39461</v>
      </c>
      <c r="JL80" s="1">
        <v>8.39206E-4</v>
      </c>
      <c r="JM80">
        <v>0.4955097</v>
      </c>
      <c r="JN80">
        <v>0.35764240000000003</v>
      </c>
      <c r="JO80">
        <v>32.161090000000002</v>
      </c>
      <c r="JP80" s="1">
        <v>8.0848629999999996E-4</v>
      </c>
      <c r="JQ80">
        <v>0.47859230000000003</v>
      </c>
      <c r="JR80">
        <v>0.35765029999999998</v>
      </c>
      <c r="JS80">
        <v>28.092559999999999</v>
      </c>
      <c r="JT80" s="1">
        <v>7.7918349999999998E-4</v>
      </c>
      <c r="JU80">
        <v>0.46239760000000002</v>
      </c>
      <c r="JV80">
        <v>0.35764879999999999</v>
      </c>
      <c r="JW80">
        <v>24.03124</v>
      </c>
      <c r="JX80" s="1">
        <v>7.5118280000000003E-4</v>
      </c>
      <c r="JY80">
        <v>0.44684570000000001</v>
      </c>
      <c r="JZ80">
        <v>0.35764449999999998</v>
      </c>
      <c r="KA80">
        <v>20.99934</v>
      </c>
      <c r="KB80" s="1">
        <v>7.244552E-4</v>
      </c>
      <c r="KC80">
        <v>0.43190630000000002</v>
      </c>
      <c r="KD80">
        <v>0.35764570000000001</v>
      </c>
      <c r="KE80">
        <v>19.524069999999998</v>
      </c>
      <c r="KF80" s="1">
        <v>6.9893579999999998E-4</v>
      </c>
      <c r="KG80">
        <v>0.41757870000000002</v>
      </c>
      <c r="KH80">
        <v>0.3576433</v>
      </c>
      <c r="KI80">
        <v>19.07986</v>
      </c>
      <c r="KJ80" s="1">
        <v>6.7458310000000001E-4</v>
      </c>
      <c r="KK80">
        <v>0.40383720000000001</v>
      </c>
      <c r="KL80">
        <v>0.35764859999999998</v>
      </c>
      <c r="KM80">
        <v>19.606529999999999</v>
      </c>
      <c r="KN80" s="1">
        <v>6.5131599999999998E-4</v>
      </c>
      <c r="KO80">
        <v>0.39064779999999999</v>
      </c>
      <c r="KP80">
        <v>0.35764560000000001</v>
      </c>
      <c r="KQ80">
        <v>21.832180000000001</v>
      </c>
      <c r="KR80" s="1">
        <v>6.2892109999999998E-4</v>
      </c>
      <c r="KS80">
        <v>0.37793460000000001</v>
      </c>
      <c r="KT80">
        <v>0.3576394</v>
      </c>
      <c r="KU80">
        <v>26.207509999999999</v>
      </c>
      <c r="KV80" s="1">
        <v>6.073939E-4</v>
      </c>
      <c r="KW80">
        <v>0.36565340000000002</v>
      </c>
      <c r="KX80">
        <v>0.3576473</v>
      </c>
      <c r="KY80">
        <v>31.05481</v>
      </c>
      <c r="KZ80" s="1">
        <v>5.8678120000000005E-4</v>
      </c>
      <c r="LA80">
        <v>0.35384389999999999</v>
      </c>
      <c r="LB80">
        <v>0.3576433</v>
      </c>
      <c r="LC80">
        <v>34.399070000000002</v>
      </c>
      <c r="LD80" s="1">
        <v>5.6702569999999999E-4</v>
      </c>
      <c r="LE80">
        <v>0.34246989999999999</v>
      </c>
      <c r="LF80">
        <v>0.35763899999999998</v>
      </c>
      <c r="LG80">
        <v>35.73339</v>
      </c>
      <c r="LH80" s="1">
        <v>5.4798369999999996E-4</v>
      </c>
      <c r="LI80">
        <v>0.33150429999999997</v>
      </c>
      <c r="LJ80">
        <v>0.35764119999999999</v>
      </c>
      <c r="LK80">
        <v>35.58961</v>
      </c>
      <c r="LL80" s="1">
        <v>5.2975509999999995E-4</v>
      </c>
      <c r="LM80">
        <v>0.32095180000000001</v>
      </c>
      <c r="LN80">
        <v>0.3576357</v>
      </c>
      <c r="LO80">
        <v>34.801029999999997</v>
      </c>
      <c r="LP80" s="1">
        <v>5.1218909999999995E-4</v>
      </c>
      <c r="LQ80">
        <v>0.31077189999999999</v>
      </c>
      <c r="LR80">
        <v>0.3576491</v>
      </c>
      <c r="LS80">
        <v>34.566549999999999</v>
      </c>
      <c r="LT80" s="1">
        <v>4.9530579999999998E-4</v>
      </c>
      <c r="LU80">
        <v>0.30092829999999998</v>
      </c>
      <c r="LV80">
        <v>0.35764770000000001</v>
      </c>
      <c r="LW80">
        <v>34.564030000000002</v>
      </c>
      <c r="LX80" s="1">
        <v>4.790029E-4</v>
      </c>
      <c r="LY80">
        <v>0.29142509999999999</v>
      </c>
      <c r="LZ80">
        <v>0.35764240000000003</v>
      </c>
      <c r="MA80">
        <v>33.003749999999997</v>
      </c>
      <c r="MB80" s="1">
        <v>4.6327320000000001E-4</v>
      </c>
      <c r="MC80">
        <v>0.28223369999999998</v>
      </c>
      <c r="MD80">
        <v>0.35765380000000002</v>
      </c>
      <c r="ME80">
        <v>29.849</v>
      </c>
      <c r="MF80" s="1">
        <v>4.4810249999999998E-4</v>
      </c>
      <c r="MG80">
        <v>0.27334710000000001</v>
      </c>
      <c r="MH80">
        <v>0.3576511</v>
      </c>
      <c r="MI80">
        <v>26.250309999999999</v>
      </c>
      <c r="MJ80" s="1">
        <v>4.3348509999999998E-4</v>
      </c>
      <c r="MK80">
        <v>0.26479229999999998</v>
      </c>
      <c r="ML80">
        <v>0.3576395</v>
      </c>
      <c r="MM80">
        <v>23.391590000000001</v>
      </c>
      <c r="MN80" s="1">
        <v>4.1941660000000003E-4</v>
      </c>
      <c r="MO80">
        <v>0.25658740000000002</v>
      </c>
      <c r="MP80">
        <v>0.35763640000000002</v>
      </c>
      <c r="MQ80">
        <v>21.77083</v>
      </c>
      <c r="MR80" s="1">
        <v>4.059717E-4</v>
      </c>
      <c r="MS80">
        <v>0.2487355</v>
      </c>
      <c r="MT80">
        <v>0.35763980000000001</v>
      </c>
      <c r="MU80">
        <v>21.170829999999999</v>
      </c>
      <c r="MV80" s="1">
        <v>3.929348E-4</v>
      </c>
      <c r="MW80">
        <v>0.24111930000000001</v>
      </c>
      <c r="MX80">
        <v>0.35765089999999999</v>
      </c>
      <c r="MY80">
        <v>21.483910000000002</v>
      </c>
      <c r="MZ80" s="1">
        <v>3.802449E-4</v>
      </c>
      <c r="NA80">
        <v>0.23366210000000001</v>
      </c>
      <c r="NB80">
        <v>0.35765269999999999</v>
      </c>
      <c r="NC80">
        <v>22.164619999999999</v>
      </c>
      <c r="ND80" s="1">
        <v>3.6794889999999998E-4</v>
      </c>
      <c r="NE80">
        <v>0.22642300000000001</v>
      </c>
      <c r="NF80">
        <v>0.35765390000000002</v>
      </c>
      <c r="NG80">
        <v>23.372579999999999</v>
      </c>
      <c r="NH80" s="1">
        <v>3.5620269999999998E-4</v>
      </c>
      <c r="NI80">
        <v>0.21949679999999999</v>
      </c>
      <c r="NJ80">
        <v>0.35764430000000003</v>
      </c>
      <c r="NK80">
        <v>25.364730000000002</v>
      </c>
      <c r="NL80" s="1">
        <v>3.4497219999999999E-4</v>
      </c>
      <c r="NM80">
        <v>0.21287890000000001</v>
      </c>
      <c r="NN80">
        <v>0.35764190000000001</v>
      </c>
      <c r="NO80">
        <v>26.984059999999999</v>
      </c>
      <c r="NP80" s="1">
        <v>3.3409660000000002E-4</v>
      </c>
      <c r="NQ80">
        <v>0.20644319999999999</v>
      </c>
      <c r="NR80">
        <v>0.35764580000000001</v>
      </c>
      <c r="NS80">
        <v>27.410630000000001</v>
      </c>
      <c r="NT80" s="1">
        <v>3.235402E-4</v>
      </c>
      <c r="NU80">
        <v>0.20018830000000001</v>
      </c>
      <c r="NV80">
        <v>0.35764580000000001</v>
      </c>
      <c r="NW80">
        <v>27.34674</v>
      </c>
      <c r="NX80" s="1">
        <v>3.133826E-4</v>
      </c>
      <c r="NY80">
        <v>0.19415080000000001</v>
      </c>
      <c r="NZ80">
        <v>0.35765449999999999</v>
      </c>
      <c r="OA80">
        <v>26.95477</v>
      </c>
      <c r="OB80" s="1">
        <v>3.036057E-4</v>
      </c>
      <c r="OC80">
        <v>0.18829950000000001</v>
      </c>
      <c r="OD80">
        <v>0.35764220000000002</v>
      </c>
      <c r="OE80">
        <v>26.973839999999999</v>
      </c>
      <c r="OF80" s="1">
        <v>2.9419580000000003E-4</v>
      </c>
      <c r="OG80">
        <v>0.18264849999999999</v>
      </c>
      <c r="OH80">
        <v>0.35764040000000002</v>
      </c>
      <c r="OI80">
        <v>27.15605</v>
      </c>
      <c r="OJ80" s="1">
        <v>2.8515270000000002E-4</v>
      </c>
      <c r="OK80">
        <v>0.177204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0.48941010000000001</v>
      </c>
      <c r="G81">
        <v>18.642869999999998</v>
      </c>
      <c r="H81" s="1">
        <v>3.985526E-27</v>
      </c>
      <c r="I81" s="1">
        <v>2.1402450000000002E-24</v>
      </c>
      <c r="J81">
        <v>0.48322369999999998</v>
      </c>
      <c r="K81">
        <v>18.489419999999999</v>
      </c>
      <c r="L81" s="1">
        <v>1.0204989999999999E-14</v>
      </c>
      <c r="M81" s="1">
        <v>5.5002110000000002E-12</v>
      </c>
      <c r="N81">
        <v>0.47737059999999998</v>
      </c>
      <c r="O81">
        <v>17.89649</v>
      </c>
      <c r="P81" s="1">
        <v>2.291882E-5</v>
      </c>
      <c r="Q81" s="1">
        <v>8.0486229999999995E-3</v>
      </c>
      <c r="R81">
        <v>0.47246159999999998</v>
      </c>
      <c r="S81">
        <v>17.626239999999999</v>
      </c>
      <c r="T81">
        <v>0.32606659999999998</v>
      </c>
      <c r="U81">
        <v>124.6571</v>
      </c>
      <c r="V81">
        <v>0.46867189999999997</v>
      </c>
      <c r="W81">
        <v>17.315650000000002</v>
      </c>
      <c r="X81">
        <v>17.059539999999998</v>
      </c>
      <c r="Y81">
        <v>7658.6850000000004</v>
      </c>
      <c r="Z81">
        <v>0.46601619999999999</v>
      </c>
      <c r="AA81">
        <v>16.77787</v>
      </c>
      <c r="AB81">
        <v>84.937700000000007</v>
      </c>
      <c r="AC81">
        <v>42997.58</v>
      </c>
      <c r="AD81">
        <v>0.46428849999999999</v>
      </c>
      <c r="AE81">
        <v>16.463840000000001</v>
      </c>
      <c r="AF81">
        <v>112.1032</v>
      </c>
      <c r="AG81">
        <v>62052.86</v>
      </c>
      <c r="AH81">
        <v>0.46319680000000002</v>
      </c>
      <c r="AI81">
        <v>16.33558</v>
      </c>
      <c r="AJ81">
        <v>65.286709999999999</v>
      </c>
      <c r="AK81">
        <v>38620.949999999997</v>
      </c>
      <c r="AL81">
        <v>0.46254499999999998</v>
      </c>
      <c r="AM81">
        <v>16.268450000000001</v>
      </c>
      <c r="AN81">
        <v>22.676690000000001</v>
      </c>
      <c r="AO81">
        <v>14049.81</v>
      </c>
      <c r="AP81">
        <v>0.46205990000000002</v>
      </c>
      <c r="AQ81">
        <v>16.909690000000001</v>
      </c>
      <c r="AR81">
        <v>5.7594440000000002</v>
      </c>
      <c r="AS81">
        <v>3674.3789999999999</v>
      </c>
      <c r="AT81">
        <v>0.46130890000000002</v>
      </c>
      <c r="AU81">
        <v>18.39705</v>
      </c>
      <c r="AV81">
        <v>1.2378499999999999</v>
      </c>
      <c r="AW81">
        <v>801.25310000000002</v>
      </c>
      <c r="AX81">
        <v>0.45972220000000003</v>
      </c>
      <c r="AY81">
        <v>20.409469999999999</v>
      </c>
      <c r="AZ81">
        <v>0.25760060000000001</v>
      </c>
      <c r="BA81">
        <v>166.53219999999999</v>
      </c>
      <c r="BB81">
        <v>0.45716449999999997</v>
      </c>
      <c r="BC81">
        <v>22.196000000000002</v>
      </c>
      <c r="BD81" s="1">
        <v>6.5038840000000001E-2</v>
      </c>
      <c r="BE81">
        <v>40.651890000000002</v>
      </c>
      <c r="BF81">
        <v>0.4535923</v>
      </c>
      <c r="BG81">
        <v>23.0669</v>
      </c>
      <c r="BH81" s="1">
        <v>2.8272769999999999E-2</v>
      </c>
      <c r="BI81">
        <v>16.51369</v>
      </c>
      <c r="BJ81">
        <v>0.44920120000000002</v>
      </c>
      <c r="BK81">
        <v>23.36253</v>
      </c>
      <c r="BL81" s="1">
        <v>2.3554889999999998E-2</v>
      </c>
      <c r="BM81">
        <v>13.062889999999999</v>
      </c>
      <c r="BN81">
        <v>0.44423509999999999</v>
      </c>
      <c r="BO81">
        <v>23.419730000000001</v>
      </c>
      <c r="BP81" s="1">
        <v>2.7213629999999999E-2</v>
      </c>
      <c r="BQ81">
        <v>14.939500000000001</v>
      </c>
      <c r="BR81">
        <v>0.43886730000000002</v>
      </c>
      <c r="BS81">
        <v>23.27364</v>
      </c>
      <c r="BT81" s="1">
        <v>3.1718299999999998E-2</v>
      </c>
      <c r="BU81">
        <v>17.651</v>
      </c>
      <c r="BV81">
        <v>0.43320370000000002</v>
      </c>
      <c r="BW81">
        <v>23.380410000000001</v>
      </c>
      <c r="BX81" s="1">
        <v>3.3822749999999999E-2</v>
      </c>
      <c r="BY81">
        <v>19.172260000000001</v>
      </c>
      <c r="BZ81">
        <v>0.4275931</v>
      </c>
      <c r="CA81">
        <v>23.191569999999999</v>
      </c>
      <c r="CB81" s="1">
        <v>3.3347399999999999E-2</v>
      </c>
      <c r="CC81">
        <v>19.221129999999999</v>
      </c>
      <c r="CD81">
        <v>0.4228594</v>
      </c>
      <c r="CE81">
        <v>22.56981</v>
      </c>
      <c r="CF81" s="1">
        <v>3.1315460000000003E-2</v>
      </c>
      <c r="CG81">
        <v>18.27787</v>
      </c>
      <c r="CH81">
        <v>0.41911979999999999</v>
      </c>
      <c r="CI81">
        <v>21.208909999999999</v>
      </c>
      <c r="CJ81" s="1">
        <v>2.86141E-2</v>
      </c>
      <c r="CK81">
        <v>16.851649999999999</v>
      </c>
      <c r="CL81">
        <v>0.4162807</v>
      </c>
      <c r="CM81">
        <v>19.652339999999999</v>
      </c>
      <c r="CN81" s="1">
        <v>2.574651E-2</v>
      </c>
      <c r="CO81">
        <v>15.263030000000001</v>
      </c>
      <c r="CP81">
        <v>0.41432350000000001</v>
      </c>
      <c r="CQ81">
        <v>18.277539999999998</v>
      </c>
      <c r="CR81" s="1">
        <v>2.2522730000000001E-2</v>
      </c>
      <c r="CS81">
        <v>13.45316</v>
      </c>
      <c r="CT81">
        <v>0.41301009999999999</v>
      </c>
      <c r="CU81">
        <v>17.483619999999998</v>
      </c>
      <c r="CV81" s="1">
        <v>1.8540290000000001E-2</v>
      </c>
      <c r="CW81">
        <v>11.18207</v>
      </c>
      <c r="CX81">
        <v>0.4122017</v>
      </c>
      <c r="CY81">
        <v>17.22363</v>
      </c>
      <c r="CZ81" s="1">
        <v>1.4193819999999999E-2</v>
      </c>
      <c r="DA81">
        <v>8.6329309999999992</v>
      </c>
      <c r="DB81">
        <v>0.41170069999999998</v>
      </c>
      <c r="DC81">
        <v>17.75573</v>
      </c>
      <c r="DD81">
        <v>1.041095E-2</v>
      </c>
      <c r="DE81">
        <v>6.3517939999999999</v>
      </c>
      <c r="DF81">
        <v>0.41141529999999998</v>
      </c>
      <c r="DG81">
        <v>19.107109999999999</v>
      </c>
      <c r="DH81" s="1">
        <v>7.7106509999999998E-3</v>
      </c>
      <c r="DI81">
        <v>4.6880249999999997</v>
      </c>
      <c r="DJ81">
        <v>0.41125709999999999</v>
      </c>
      <c r="DK81">
        <v>21.68909</v>
      </c>
      <c r="DL81" s="1">
        <v>6.0157520000000001E-3</v>
      </c>
      <c r="DM81">
        <v>3.6294780000000002</v>
      </c>
      <c r="DN81">
        <v>0.41115459999999998</v>
      </c>
      <c r="DO81">
        <v>25.278220000000001</v>
      </c>
      <c r="DP81" s="1">
        <v>5.0060160000000003E-3</v>
      </c>
      <c r="DQ81">
        <v>2.995431</v>
      </c>
      <c r="DR81">
        <v>0.41109560000000001</v>
      </c>
      <c r="DS81">
        <v>27.86224</v>
      </c>
      <c r="DT81" s="1">
        <v>4.3945010000000003E-3</v>
      </c>
      <c r="DU81">
        <v>2.6118190000000001</v>
      </c>
      <c r="DV81">
        <v>0.41107359999999998</v>
      </c>
      <c r="DW81">
        <v>29.429200000000002</v>
      </c>
      <c r="DX81" s="1">
        <v>3.9969510000000003E-3</v>
      </c>
      <c r="DY81">
        <v>2.3636379999999999</v>
      </c>
      <c r="DZ81">
        <v>0.41105730000000001</v>
      </c>
      <c r="EA81">
        <v>30.112639999999999</v>
      </c>
      <c r="EB81" s="1">
        <v>3.7124390000000001E-3</v>
      </c>
      <c r="EC81">
        <v>2.1866530000000002</v>
      </c>
      <c r="ED81">
        <v>0.4110412</v>
      </c>
      <c r="EE81">
        <v>29.991820000000001</v>
      </c>
      <c r="EF81" s="1">
        <v>3.4892569999999999E-3</v>
      </c>
      <c r="EG81">
        <v>2.0483980000000002</v>
      </c>
      <c r="EH81">
        <v>0.41104380000000001</v>
      </c>
      <c r="EI81">
        <v>29.79006</v>
      </c>
      <c r="EJ81" s="1">
        <v>3.3007990000000001E-3</v>
      </c>
      <c r="EK81">
        <v>1.932077</v>
      </c>
      <c r="EL81">
        <v>0.41103830000000002</v>
      </c>
      <c r="EM81">
        <v>30.306229999999999</v>
      </c>
      <c r="EN81" s="1">
        <v>3.1345570000000001E-3</v>
      </c>
      <c r="EO81">
        <v>1.8296060000000001</v>
      </c>
      <c r="EP81">
        <v>0.41103970000000001</v>
      </c>
      <c r="EQ81">
        <v>31.637830000000001</v>
      </c>
      <c r="ER81" s="1">
        <v>2.9827899999999999E-3</v>
      </c>
      <c r="ES81">
        <v>1.7368889999999999</v>
      </c>
      <c r="ET81">
        <v>0.4110335</v>
      </c>
      <c r="EU81">
        <v>32.456299999999999</v>
      </c>
      <c r="EV81" s="1">
        <v>2.84243E-3</v>
      </c>
      <c r="EW81">
        <v>1.6518710000000001</v>
      </c>
      <c r="EX81">
        <v>0.41102850000000002</v>
      </c>
      <c r="EY81">
        <v>31.49952</v>
      </c>
      <c r="EZ81" s="1">
        <v>2.7119710000000001E-3</v>
      </c>
      <c r="FA81">
        <v>1.572973</v>
      </c>
      <c r="FB81">
        <v>0.41104619999999997</v>
      </c>
      <c r="FC81">
        <v>30.20354</v>
      </c>
      <c r="FD81" s="1">
        <v>2.5888840000000001E-3</v>
      </c>
      <c r="FE81">
        <v>1.4990270000000001</v>
      </c>
      <c r="FF81">
        <v>0.41105140000000001</v>
      </c>
      <c r="FG81">
        <v>29.06701</v>
      </c>
      <c r="FH81" s="1">
        <v>2.4723229999999998E-3</v>
      </c>
      <c r="FI81">
        <v>1.429435</v>
      </c>
      <c r="FJ81">
        <v>0.41102539999999999</v>
      </c>
      <c r="FK81">
        <v>28.198060000000002</v>
      </c>
      <c r="FL81" s="1">
        <v>2.3626369999999999E-3</v>
      </c>
      <c r="FM81">
        <v>1.364209</v>
      </c>
      <c r="FN81">
        <v>0.41103289999999998</v>
      </c>
      <c r="FO81">
        <v>28.316880000000001</v>
      </c>
      <c r="FP81" s="1">
        <v>2.259208E-3</v>
      </c>
      <c r="FQ81">
        <v>1.303064</v>
      </c>
      <c r="FR81">
        <v>0.4110394</v>
      </c>
      <c r="FS81">
        <v>29.347079999999998</v>
      </c>
      <c r="FT81" s="1">
        <v>2.1610790000000002E-3</v>
      </c>
      <c r="FU81">
        <v>1.2455339999999999</v>
      </c>
      <c r="FV81">
        <v>0.41102719999999998</v>
      </c>
      <c r="FW81">
        <v>30.22758</v>
      </c>
      <c r="FX81" s="1">
        <v>2.0679269999999998E-3</v>
      </c>
      <c r="FY81">
        <v>1.1910639999999999</v>
      </c>
      <c r="FZ81">
        <v>0.41103079999999997</v>
      </c>
      <c r="GA81">
        <v>29.295100000000001</v>
      </c>
      <c r="GB81" s="1">
        <v>1.9797149999999999E-3</v>
      </c>
      <c r="GC81">
        <v>1.139602</v>
      </c>
      <c r="GD81">
        <v>0.41102810000000001</v>
      </c>
      <c r="GE81">
        <v>26.913489999999999</v>
      </c>
      <c r="GF81" s="1">
        <v>1.8961469999999999E-3</v>
      </c>
      <c r="GG81">
        <v>1.091078</v>
      </c>
      <c r="GH81">
        <v>0.41104079999999998</v>
      </c>
      <c r="GI81">
        <v>24.321269999999998</v>
      </c>
      <c r="GJ81" s="1">
        <v>1.816804E-3</v>
      </c>
      <c r="GK81">
        <v>1.0451440000000001</v>
      </c>
      <c r="GL81">
        <v>0.41103650000000003</v>
      </c>
      <c r="GM81">
        <v>22.579499999999999</v>
      </c>
      <c r="GN81" s="1">
        <v>1.741608E-3</v>
      </c>
      <c r="GO81">
        <v>1.001614</v>
      </c>
      <c r="GP81">
        <v>0.41103440000000002</v>
      </c>
      <c r="GQ81">
        <v>21.79926</v>
      </c>
      <c r="GR81" s="1">
        <v>1.6703810000000001E-3</v>
      </c>
      <c r="GS81">
        <v>0.96044609999999997</v>
      </c>
      <c r="GT81">
        <v>0.41103319999999999</v>
      </c>
      <c r="GU81">
        <v>22.48169</v>
      </c>
      <c r="GV81" s="1">
        <v>1.6030199999999999E-3</v>
      </c>
      <c r="GW81">
        <v>0.92152080000000003</v>
      </c>
      <c r="GX81">
        <v>0.41104109999999999</v>
      </c>
      <c r="GY81">
        <v>23.73574</v>
      </c>
      <c r="GZ81" s="1">
        <v>1.539398E-3</v>
      </c>
      <c r="HA81">
        <v>0.88487939999999998</v>
      </c>
      <c r="HB81">
        <v>0.41104380000000001</v>
      </c>
      <c r="HC81">
        <v>25.514060000000001</v>
      </c>
      <c r="HD81" s="1">
        <v>1.4792130000000001E-3</v>
      </c>
      <c r="HE81">
        <v>0.85013899999999998</v>
      </c>
      <c r="HF81">
        <v>0.4110336</v>
      </c>
      <c r="HG81">
        <v>26.911899999999999</v>
      </c>
      <c r="HH81" s="1">
        <v>1.4217839999999999E-3</v>
      </c>
      <c r="HI81">
        <v>0.81709500000000002</v>
      </c>
      <c r="HJ81">
        <v>0.41103250000000002</v>
      </c>
      <c r="HK81">
        <v>27.359120000000001</v>
      </c>
      <c r="HL81" s="1">
        <v>1.3667779999999999E-3</v>
      </c>
      <c r="HM81">
        <v>0.7854738</v>
      </c>
      <c r="HN81">
        <v>0.41103200000000001</v>
      </c>
      <c r="HO81">
        <v>27.256</v>
      </c>
      <c r="HP81" s="1">
        <v>1.3143619999999999E-3</v>
      </c>
      <c r="HQ81">
        <v>0.75528309999999999</v>
      </c>
      <c r="HR81">
        <v>0.41103430000000002</v>
      </c>
      <c r="HS81">
        <v>26.923259999999999</v>
      </c>
      <c r="HT81" s="1">
        <v>1.2647979999999999E-3</v>
      </c>
      <c r="HU81">
        <v>0.72674130000000003</v>
      </c>
      <c r="HV81">
        <v>0.41104079999999998</v>
      </c>
      <c r="HW81">
        <v>26.684840000000001</v>
      </c>
      <c r="HX81" s="1">
        <v>1.217487E-3</v>
      </c>
      <c r="HY81">
        <v>0.69955369999999995</v>
      </c>
      <c r="HZ81">
        <v>0.41103859999999998</v>
      </c>
      <c r="IA81">
        <v>27.559519999999999</v>
      </c>
      <c r="IB81" s="1">
        <v>1.1721839999999999E-3</v>
      </c>
      <c r="IC81">
        <v>0.67353490000000005</v>
      </c>
      <c r="ID81">
        <v>0.41102919999999998</v>
      </c>
      <c r="IE81">
        <v>29.933969999999999</v>
      </c>
      <c r="IF81" s="1">
        <v>1.1287929999999999E-3</v>
      </c>
      <c r="IG81">
        <v>0.6485687</v>
      </c>
      <c r="IH81">
        <v>0.4110375</v>
      </c>
      <c r="II81">
        <v>33.087490000000003</v>
      </c>
      <c r="IJ81" s="1">
        <v>1.0872740000000001E-3</v>
      </c>
      <c r="IK81">
        <v>0.62469909999999995</v>
      </c>
      <c r="IL81">
        <v>0.41103040000000002</v>
      </c>
      <c r="IM81">
        <v>35.361649999999997</v>
      </c>
      <c r="IN81" s="1">
        <v>1.0479459999999999E-3</v>
      </c>
      <c r="IO81">
        <v>0.60202630000000001</v>
      </c>
      <c r="IP81">
        <v>0.41103869999999998</v>
      </c>
      <c r="IQ81">
        <v>36.150599999999997</v>
      </c>
      <c r="IR81" s="1">
        <v>1.010534E-3</v>
      </c>
      <c r="IS81">
        <v>0.58053379999999999</v>
      </c>
      <c r="IT81">
        <v>0.41103580000000001</v>
      </c>
      <c r="IU81">
        <v>36.045389999999998</v>
      </c>
      <c r="IV81" s="1">
        <v>9.7465029999999997E-4</v>
      </c>
      <c r="IW81">
        <v>0.55989350000000004</v>
      </c>
      <c r="IX81">
        <v>0.41102840000000002</v>
      </c>
      <c r="IY81">
        <v>35.358199999999997</v>
      </c>
      <c r="IZ81" s="1">
        <v>9.3973329999999999E-4</v>
      </c>
      <c r="JA81">
        <v>0.53985559999999999</v>
      </c>
      <c r="JB81">
        <v>0.41103849999999997</v>
      </c>
      <c r="JC81">
        <v>34.584380000000003</v>
      </c>
      <c r="JD81" s="1">
        <v>9.0635420000000002E-4</v>
      </c>
      <c r="JE81">
        <v>0.52067759999999996</v>
      </c>
      <c r="JF81">
        <v>0.41103129999999999</v>
      </c>
      <c r="JG81">
        <v>34.825589999999998</v>
      </c>
      <c r="JH81" s="1">
        <v>8.7484550000000003E-4</v>
      </c>
      <c r="JI81">
        <v>0.50251319999999999</v>
      </c>
      <c r="JJ81">
        <v>0.4110298</v>
      </c>
      <c r="JK81">
        <v>34.713149999999999</v>
      </c>
      <c r="JL81" s="1">
        <v>8.441926E-4</v>
      </c>
      <c r="JM81">
        <v>0.48517949999999999</v>
      </c>
      <c r="JN81">
        <v>0.4110317</v>
      </c>
      <c r="JO81">
        <v>32.834209999999999</v>
      </c>
      <c r="JP81" s="1">
        <v>8.1324719999999997E-4</v>
      </c>
      <c r="JQ81">
        <v>0.46858699999999998</v>
      </c>
      <c r="JR81">
        <v>0.41103440000000002</v>
      </c>
      <c r="JS81">
        <v>28.952819999999999</v>
      </c>
      <c r="JT81" s="1">
        <v>7.8374249999999999E-4</v>
      </c>
      <c r="JU81">
        <v>0.45271159999999999</v>
      </c>
      <c r="JV81">
        <v>0.41103469999999998</v>
      </c>
      <c r="JW81">
        <v>24.808240000000001</v>
      </c>
      <c r="JX81" s="1">
        <v>7.5554039999999999E-4</v>
      </c>
      <c r="JY81">
        <v>0.43746030000000002</v>
      </c>
      <c r="JZ81">
        <v>0.41103469999999998</v>
      </c>
      <c r="KA81">
        <v>21.491710000000001</v>
      </c>
      <c r="KB81" s="1">
        <v>7.2863660000000005E-4</v>
      </c>
      <c r="KC81">
        <v>0.42281600000000003</v>
      </c>
      <c r="KD81">
        <v>0.41102939999999999</v>
      </c>
      <c r="KE81">
        <v>19.712949999999999</v>
      </c>
      <c r="KF81" s="1">
        <v>7.0293540000000005E-4</v>
      </c>
      <c r="KG81">
        <v>0.40876839999999998</v>
      </c>
      <c r="KH81">
        <v>0.41103269999999997</v>
      </c>
      <c r="KI81">
        <v>19.148820000000001</v>
      </c>
      <c r="KJ81" s="1">
        <v>6.7840939999999996E-4</v>
      </c>
      <c r="KK81">
        <v>0.39529379999999997</v>
      </c>
      <c r="KL81">
        <v>0.4110354</v>
      </c>
      <c r="KM81">
        <v>19.812750000000001</v>
      </c>
      <c r="KN81" s="1">
        <v>6.5498309999999997E-4</v>
      </c>
      <c r="KO81">
        <v>0.38236769999999998</v>
      </c>
      <c r="KP81">
        <v>0.41103479999999998</v>
      </c>
      <c r="KQ81">
        <v>22.164709999999999</v>
      </c>
      <c r="KR81" s="1">
        <v>6.324573E-4</v>
      </c>
      <c r="KS81">
        <v>0.3699173</v>
      </c>
      <c r="KT81">
        <v>0.41102949999999999</v>
      </c>
      <c r="KU81">
        <v>26.32525</v>
      </c>
      <c r="KV81" s="1">
        <v>6.1080189999999999E-4</v>
      </c>
      <c r="KW81">
        <v>0.3578905</v>
      </c>
      <c r="KX81">
        <v>0.41103070000000003</v>
      </c>
      <c r="KY81">
        <v>30.730139999999999</v>
      </c>
      <c r="KZ81" s="1">
        <v>5.9004610000000003E-4</v>
      </c>
      <c r="LA81">
        <v>0.3463155</v>
      </c>
      <c r="LB81">
        <v>0.41103440000000002</v>
      </c>
      <c r="LC81">
        <v>33.887500000000003</v>
      </c>
      <c r="LD81" s="1">
        <v>5.7017299999999999E-4</v>
      </c>
      <c r="LE81">
        <v>0.33517599999999997</v>
      </c>
      <c r="LF81">
        <v>0.41102899999999998</v>
      </c>
      <c r="LG81">
        <v>35.471089999999997</v>
      </c>
      <c r="LH81" s="1">
        <v>5.5101439999999998E-4</v>
      </c>
      <c r="LI81">
        <v>0.32443539999999998</v>
      </c>
      <c r="LJ81">
        <v>0.41103070000000003</v>
      </c>
      <c r="LK81">
        <v>35.590139999999998</v>
      </c>
      <c r="LL81" s="1">
        <v>5.3266770000000004E-4</v>
      </c>
      <c r="LM81">
        <v>0.31409510000000002</v>
      </c>
      <c r="LN81">
        <v>0.41102480000000002</v>
      </c>
      <c r="LO81">
        <v>34.894289999999998</v>
      </c>
      <c r="LP81" s="1">
        <v>5.1499800000000002E-4</v>
      </c>
      <c r="LQ81">
        <v>0.30412549999999999</v>
      </c>
      <c r="LR81">
        <v>0.41103990000000001</v>
      </c>
      <c r="LS81">
        <v>34.709800000000001</v>
      </c>
      <c r="LT81" s="1">
        <v>4.9801680000000005E-4</v>
      </c>
      <c r="LU81">
        <v>0.29449409999999998</v>
      </c>
      <c r="LV81">
        <v>0.41102840000000002</v>
      </c>
      <c r="LW81">
        <v>34.89593</v>
      </c>
      <c r="LX81" s="1">
        <v>4.8161420000000001E-4</v>
      </c>
      <c r="LY81">
        <v>0.28518749999999998</v>
      </c>
      <c r="LZ81">
        <v>0.4110318</v>
      </c>
      <c r="MA81">
        <v>33.620420000000003</v>
      </c>
      <c r="MB81" s="1">
        <v>4.6579839999999999E-4</v>
      </c>
      <c r="MC81">
        <v>0.27618920000000002</v>
      </c>
      <c r="MD81">
        <v>0.411047</v>
      </c>
      <c r="ME81">
        <v>30.745360000000002</v>
      </c>
      <c r="MF81" s="1">
        <v>4.5053980000000002E-4</v>
      </c>
      <c r="MG81">
        <v>0.2674916</v>
      </c>
      <c r="MH81">
        <v>0.4110316</v>
      </c>
      <c r="MI81">
        <v>26.97166</v>
      </c>
      <c r="MJ81" s="1">
        <v>4.3582039999999999E-4</v>
      </c>
      <c r="MK81">
        <v>0.25910739999999999</v>
      </c>
      <c r="ML81">
        <v>0.41102909999999998</v>
      </c>
      <c r="MM81">
        <v>23.835660000000001</v>
      </c>
      <c r="MN81" s="1">
        <v>4.2165099999999999E-4</v>
      </c>
      <c r="MO81">
        <v>0.25105620000000001</v>
      </c>
      <c r="MP81">
        <v>0.41102610000000001</v>
      </c>
      <c r="MQ81">
        <v>21.98115</v>
      </c>
      <c r="MR81" s="1">
        <v>4.0811470000000002E-4</v>
      </c>
      <c r="MS81">
        <v>0.2433594</v>
      </c>
      <c r="MT81">
        <v>0.41102889999999997</v>
      </c>
      <c r="MU81">
        <v>21.26876</v>
      </c>
      <c r="MV81" s="1">
        <v>3.9501850000000003E-4</v>
      </c>
      <c r="MW81">
        <v>0.23591290000000001</v>
      </c>
      <c r="MX81">
        <v>0.41103129999999999</v>
      </c>
      <c r="MY81">
        <v>21.62359</v>
      </c>
      <c r="MZ81" s="1">
        <v>3.8227889999999998E-4</v>
      </c>
      <c r="NA81">
        <v>0.228634</v>
      </c>
      <c r="NB81">
        <v>0.41103390000000001</v>
      </c>
      <c r="NC81">
        <v>22.347930000000002</v>
      </c>
      <c r="ND81" s="1">
        <v>3.6991170000000002E-4</v>
      </c>
      <c r="NE81">
        <v>0.22154799999999999</v>
      </c>
      <c r="NF81">
        <v>0.41104210000000002</v>
      </c>
      <c r="NG81">
        <v>23.599</v>
      </c>
      <c r="NH81" s="1">
        <v>3.580705E-4</v>
      </c>
      <c r="NI81">
        <v>0.21474879999999999</v>
      </c>
      <c r="NJ81">
        <v>0.41103070000000003</v>
      </c>
      <c r="NK81">
        <v>25.54289</v>
      </c>
      <c r="NL81" s="1">
        <v>3.4676720000000001E-4</v>
      </c>
      <c r="NM81">
        <v>0.208259</v>
      </c>
      <c r="NN81">
        <v>0.41103859999999998</v>
      </c>
      <c r="NO81">
        <v>26.919560000000001</v>
      </c>
      <c r="NP81" s="1">
        <v>3.3584519999999999E-4</v>
      </c>
      <c r="NQ81">
        <v>0.2019698</v>
      </c>
      <c r="NR81">
        <v>0.4110317</v>
      </c>
      <c r="NS81">
        <v>27.282240000000002</v>
      </c>
      <c r="NT81" s="1">
        <v>3.2522850000000001E-4</v>
      </c>
      <c r="NU81">
        <v>0.19585169999999999</v>
      </c>
      <c r="NV81">
        <v>0.41103279999999998</v>
      </c>
      <c r="NW81">
        <v>27.305800000000001</v>
      </c>
      <c r="NX81" s="1">
        <v>3.150122E-4</v>
      </c>
      <c r="NY81">
        <v>0.18993840000000001</v>
      </c>
      <c r="NZ81">
        <v>0.41104049999999998</v>
      </c>
      <c r="OA81">
        <v>27.02796</v>
      </c>
      <c r="OB81" s="1">
        <v>3.0518579999999997E-4</v>
      </c>
      <c r="OC81">
        <v>0.1842154</v>
      </c>
      <c r="OD81">
        <v>0.41103469999999998</v>
      </c>
      <c r="OE81">
        <v>27.17859</v>
      </c>
      <c r="OF81" s="1">
        <v>2.9571110000000002E-4</v>
      </c>
      <c r="OG81">
        <v>0.17867669999999999</v>
      </c>
      <c r="OH81">
        <v>0.4110299</v>
      </c>
      <c r="OI81">
        <v>27.24315</v>
      </c>
      <c r="OJ81" s="1">
        <v>2.8662119999999999E-4</v>
      </c>
      <c r="OK81">
        <v>0.1733459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0.47402759999999999</v>
      </c>
      <c r="G82">
        <v>18.676210000000001</v>
      </c>
      <c r="H82" s="1">
        <v>4.1201619999999996E-28</v>
      </c>
      <c r="I82" s="1">
        <v>1.8204750000000001E-25</v>
      </c>
      <c r="J82">
        <v>0.46918369999999998</v>
      </c>
      <c r="K82">
        <v>18.58849</v>
      </c>
      <c r="L82" s="1">
        <v>1.747968E-15</v>
      </c>
      <c r="M82" s="1">
        <v>7.7383109999999997E-13</v>
      </c>
      <c r="N82">
        <v>0.46460040000000002</v>
      </c>
      <c r="O82">
        <v>18.01144</v>
      </c>
      <c r="P82" s="1">
        <v>4.9657760000000001E-6</v>
      </c>
      <c r="Q82" s="1">
        <v>1.8821300000000001E-3</v>
      </c>
      <c r="R82">
        <v>0.46072879999999999</v>
      </c>
      <c r="S82">
        <v>17.811050000000002</v>
      </c>
      <c r="T82">
        <v>0.15774440000000001</v>
      </c>
      <c r="U82">
        <v>57.24071</v>
      </c>
      <c r="V82">
        <v>0.4577214</v>
      </c>
      <c r="W82">
        <v>17.470949999999998</v>
      </c>
      <c r="X82">
        <v>11.742229999999999</v>
      </c>
      <c r="Y82">
        <v>4689.16</v>
      </c>
      <c r="Z82">
        <v>0.45561829999999998</v>
      </c>
      <c r="AA82">
        <v>16.838370000000001</v>
      </c>
      <c r="AB82">
        <v>73.151420000000002</v>
      </c>
      <c r="AC82">
        <v>31316.39</v>
      </c>
      <c r="AD82">
        <v>0.45423659999999999</v>
      </c>
      <c r="AE82">
        <v>16.458919999999999</v>
      </c>
      <c r="AF82">
        <v>113.0231</v>
      </c>
      <c r="AG82">
        <v>50848.959999999999</v>
      </c>
      <c r="AH82">
        <v>0.45336910000000002</v>
      </c>
      <c r="AI82">
        <v>16.323080000000001</v>
      </c>
      <c r="AJ82">
        <v>74.077560000000005</v>
      </c>
      <c r="AK82">
        <v>34439.07</v>
      </c>
      <c r="AL82">
        <v>0.45284560000000001</v>
      </c>
      <c r="AM82">
        <v>16.31005</v>
      </c>
      <c r="AN82">
        <v>27.89546</v>
      </c>
      <c r="AO82">
        <v>13264.64</v>
      </c>
      <c r="AP82">
        <v>0.45246239999999999</v>
      </c>
      <c r="AQ82">
        <v>17.006820000000001</v>
      </c>
      <c r="AR82">
        <v>7.4623559999999998</v>
      </c>
      <c r="AS82">
        <v>3597.1669999999999</v>
      </c>
      <c r="AT82">
        <v>0.45186700000000002</v>
      </c>
      <c r="AU82">
        <v>18.479369999999999</v>
      </c>
      <c r="AV82">
        <v>1.6475839999999999</v>
      </c>
      <c r="AW82">
        <v>799.34860000000003</v>
      </c>
      <c r="AX82">
        <v>0.45063629999999999</v>
      </c>
      <c r="AY82">
        <v>20.482859999999999</v>
      </c>
      <c r="AZ82">
        <v>0.34198729999999999</v>
      </c>
      <c r="BA82">
        <v>165.97810000000001</v>
      </c>
      <c r="BB82">
        <v>0.4486639</v>
      </c>
      <c r="BC82">
        <v>22.211279999999999</v>
      </c>
      <c r="BD82" s="1">
        <v>8.1439380000000006E-2</v>
      </c>
      <c r="BE82">
        <v>39.012129999999999</v>
      </c>
      <c r="BF82">
        <v>0.44587480000000002</v>
      </c>
      <c r="BG82">
        <v>23.006180000000001</v>
      </c>
      <c r="BH82" s="1">
        <v>3.1341000000000001E-2</v>
      </c>
      <c r="BI82">
        <v>14.56833</v>
      </c>
      <c r="BJ82">
        <v>0.44242999999999999</v>
      </c>
      <c r="BK82">
        <v>23.302150000000001</v>
      </c>
      <c r="BL82" s="1">
        <v>2.357428E-2</v>
      </c>
      <c r="BM82">
        <v>10.6737</v>
      </c>
      <c r="BN82">
        <v>0.43846800000000002</v>
      </c>
      <c r="BO82">
        <v>23.384160000000001</v>
      </c>
      <c r="BP82" s="1">
        <v>2.639348E-2</v>
      </c>
      <c r="BQ82">
        <v>11.89804</v>
      </c>
      <c r="BR82">
        <v>0.43400440000000001</v>
      </c>
      <c r="BS82">
        <v>23.284130000000001</v>
      </c>
      <c r="BT82" s="1">
        <v>3.1012789999999998E-2</v>
      </c>
      <c r="BU82">
        <v>14.108790000000001</v>
      </c>
      <c r="BV82">
        <v>0.42924580000000001</v>
      </c>
      <c r="BW82">
        <v>23.49333</v>
      </c>
      <c r="BX82" s="1">
        <v>3.3574340000000001E-2</v>
      </c>
      <c r="BY82">
        <v>15.46726</v>
      </c>
      <c r="BZ82">
        <v>0.42450179999999998</v>
      </c>
      <c r="CA82">
        <v>23.335730000000002</v>
      </c>
      <c r="CB82" s="1">
        <v>3.3491279999999998E-2</v>
      </c>
      <c r="CC82">
        <v>15.61373</v>
      </c>
      <c r="CD82">
        <v>0.4206741</v>
      </c>
      <c r="CE82">
        <v>22.826519999999999</v>
      </c>
      <c r="CF82">
        <v>3.169077E-2</v>
      </c>
      <c r="CG82">
        <v>14.904730000000001</v>
      </c>
      <c r="CH82">
        <v>0.41766189999999997</v>
      </c>
      <c r="CI82">
        <v>21.4298</v>
      </c>
      <c r="CJ82">
        <v>2.9080809999999999E-2</v>
      </c>
      <c r="CK82">
        <v>13.76779</v>
      </c>
      <c r="CL82">
        <v>0.4153675</v>
      </c>
      <c r="CM82">
        <v>19.836510000000001</v>
      </c>
      <c r="CN82" s="1">
        <v>2.6250840000000001E-2</v>
      </c>
      <c r="CO82">
        <v>12.48631</v>
      </c>
      <c r="CP82">
        <v>0.41375450000000003</v>
      </c>
      <c r="CQ82">
        <v>18.399719999999999</v>
      </c>
      <c r="CR82" s="1">
        <v>2.313434E-2</v>
      </c>
      <c r="CS82">
        <v>11.052759999999999</v>
      </c>
      <c r="CT82">
        <v>0.41267169999999997</v>
      </c>
      <c r="CU82">
        <v>17.534020000000002</v>
      </c>
      <c r="CV82" s="1">
        <v>1.929985E-2</v>
      </c>
      <c r="CW82">
        <v>9.2656939999999999</v>
      </c>
      <c r="CX82">
        <v>0.41200589999999998</v>
      </c>
      <c r="CY82">
        <v>17.273289999999999</v>
      </c>
      <c r="CZ82" s="1">
        <v>1.497247E-2</v>
      </c>
      <c r="DA82">
        <v>7.2172599999999996</v>
      </c>
      <c r="DB82">
        <v>0.41159240000000002</v>
      </c>
      <c r="DC82">
        <v>17.851410000000001</v>
      </c>
      <c r="DD82" s="1">
        <v>1.104198E-2</v>
      </c>
      <c r="DE82">
        <v>5.3308840000000002</v>
      </c>
      <c r="DF82">
        <v>0.41135440000000001</v>
      </c>
      <c r="DG82">
        <v>19.253450000000001</v>
      </c>
      <c r="DH82" s="1">
        <v>8.1382299999999998E-3</v>
      </c>
      <c r="DI82">
        <v>3.9226619999999999</v>
      </c>
      <c r="DJ82">
        <v>0.41121809999999998</v>
      </c>
      <c r="DK82">
        <v>21.86722</v>
      </c>
      <c r="DL82" s="1">
        <v>6.2774759999999997E-3</v>
      </c>
      <c r="DM82">
        <v>3.0139010000000002</v>
      </c>
      <c r="DN82">
        <v>0.4111322</v>
      </c>
      <c r="DO82">
        <v>25.344080000000002</v>
      </c>
      <c r="DP82" s="1">
        <v>5.1621439999999996E-3</v>
      </c>
      <c r="DQ82">
        <v>2.4671439999999998</v>
      </c>
      <c r="DR82">
        <v>0.4110839</v>
      </c>
      <c r="DS82">
        <v>27.66741</v>
      </c>
      <c r="DT82" s="1">
        <v>4.4914100000000004E-3</v>
      </c>
      <c r="DU82">
        <v>2.137845</v>
      </c>
      <c r="DV82">
        <v>0.41105989999999998</v>
      </c>
      <c r="DW82">
        <v>29.22409</v>
      </c>
      <c r="DX82" s="1">
        <v>4.0624939999999998E-3</v>
      </c>
      <c r="DY82">
        <v>1.927168</v>
      </c>
      <c r="DZ82">
        <v>0.41104570000000001</v>
      </c>
      <c r="EA82">
        <v>30.024840000000001</v>
      </c>
      <c r="EB82" s="1">
        <v>3.7613949999999998E-3</v>
      </c>
      <c r="EC82">
        <v>1.7788740000000001</v>
      </c>
      <c r="ED82">
        <v>0.4110394</v>
      </c>
      <c r="EE82">
        <v>30.01501</v>
      </c>
      <c r="EF82" s="1">
        <v>3.5289980000000002E-3</v>
      </c>
      <c r="EG82">
        <v>1.6642969999999999</v>
      </c>
      <c r="EH82">
        <v>0.41103390000000001</v>
      </c>
      <c r="EI82">
        <v>29.88991</v>
      </c>
      <c r="EJ82" s="1">
        <v>3.3352379999999999E-3</v>
      </c>
      <c r="EK82">
        <v>1.5687469999999999</v>
      </c>
      <c r="EL82">
        <v>0.41103489999999998</v>
      </c>
      <c r="EM82">
        <v>30.506070000000001</v>
      </c>
      <c r="EN82" s="1">
        <v>3.1653290000000001E-3</v>
      </c>
      <c r="EO82">
        <v>1.4849000000000001</v>
      </c>
      <c r="EP82">
        <v>0.41103810000000002</v>
      </c>
      <c r="EQ82">
        <v>31.991499999999998</v>
      </c>
      <c r="ER82" s="1">
        <v>3.0109260000000001E-3</v>
      </c>
      <c r="ES82">
        <v>1.409267</v>
      </c>
      <c r="ET82">
        <v>0.41103020000000001</v>
      </c>
      <c r="EU82">
        <v>32.831299999999999</v>
      </c>
      <c r="EV82" s="1">
        <v>2.8684190000000001E-3</v>
      </c>
      <c r="EW82">
        <v>1.34002</v>
      </c>
      <c r="EX82">
        <v>0.41102650000000002</v>
      </c>
      <c r="EY82">
        <v>31.67896</v>
      </c>
      <c r="EZ82" s="1">
        <v>2.7362380000000002E-3</v>
      </c>
      <c r="FA82">
        <v>1.275838</v>
      </c>
      <c r="FB82">
        <v>0.4110299</v>
      </c>
      <c r="FC82">
        <v>30.30752</v>
      </c>
      <c r="FD82" s="1">
        <v>2.6117369999999998E-3</v>
      </c>
      <c r="FE82">
        <v>1.215778</v>
      </c>
      <c r="FF82">
        <v>0.4110374</v>
      </c>
      <c r="FG82">
        <v>29.15419</v>
      </c>
      <c r="FH82" s="1">
        <v>2.493824E-3</v>
      </c>
      <c r="FI82">
        <v>1.159235</v>
      </c>
      <c r="FJ82">
        <v>0.41102630000000001</v>
      </c>
      <c r="FK82">
        <v>28.303660000000001</v>
      </c>
      <c r="FL82" s="1">
        <v>2.3828159999999998E-3</v>
      </c>
      <c r="FM82">
        <v>1.106198</v>
      </c>
      <c r="FN82">
        <v>0.41103210000000001</v>
      </c>
      <c r="FO82">
        <v>28.43234</v>
      </c>
      <c r="FP82" s="1">
        <v>2.2781630000000001E-3</v>
      </c>
      <c r="FQ82">
        <v>1.0565119999999999</v>
      </c>
      <c r="FR82">
        <v>0.41102840000000002</v>
      </c>
      <c r="FS82">
        <v>29.44632</v>
      </c>
      <c r="FT82" s="1">
        <v>2.1789410000000002E-3</v>
      </c>
      <c r="FU82">
        <v>1.0097910000000001</v>
      </c>
      <c r="FV82">
        <v>0.41102810000000001</v>
      </c>
      <c r="FW82">
        <v>30.429480000000002</v>
      </c>
      <c r="FX82" s="1">
        <v>2.0848989999999999E-3</v>
      </c>
      <c r="FY82">
        <v>0.96557839999999995</v>
      </c>
      <c r="FZ82">
        <v>0.41102450000000001</v>
      </c>
      <c r="GA82">
        <v>29.60661</v>
      </c>
      <c r="GB82" s="1">
        <v>1.9956959999999999E-3</v>
      </c>
      <c r="GC82">
        <v>0.92378539999999998</v>
      </c>
      <c r="GD82">
        <v>0.41103430000000002</v>
      </c>
      <c r="GE82">
        <v>27.255279999999999</v>
      </c>
      <c r="GF82" s="1">
        <v>1.9112630000000001E-3</v>
      </c>
      <c r="GG82">
        <v>0.88438289999999997</v>
      </c>
      <c r="GH82">
        <v>0.4110335</v>
      </c>
      <c r="GI82">
        <v>24.571439999999999</v>
      </c>
      <c r="GJ82" s="1">
        <v>1.831149E-3</v>
      </c>
      <c r="GK82">
        <v>0.84711409999999998</v>
      </c>
      <c r="GL82">
        <v>0.41102959999999999</v>
      </c>
      <c r="GM82">
        <v>22.717860000000002</v>
      </c>
      <c r="GN82" s="1">
        <v>1.7551590000000001E-3</v>
      </c>
      <c r="GO82">
        <v>0.8117683</v>
      </c>
      <c r="GP82">
        <v>0.41102939999999999</v>
      </c>
      <c r="GQ82">
        <v>21.878550000000001</v>
      </c>
      <c r="GR82" s="1">
        <v>1.683209E-3</v>
      </c>
      <c r="GS82">
        <v>0.77834590000000003</v>
      </c>
      <c r="GT82">
        <v>0.41102660000000002</v>
      </c>
      <c r="GU82">
        <v>22.633800000000001</v>
      </c>
      <c r="GV82" s="1">
        <v>1.6151200000000001E-3</v>
      </c>
      <c r="GW82">
        <v>0.74673829999999997</v>
      </c>
      <c r="GX82">
        <v>0.41103279999999998</v>
      </c>
      <c r="GY82">
        <v>23.880890000000001</v>
      </c>
      <c r="GZ82" s="1">
        <v>1.550825E-3</v>
      </c>
      <c r="HA82">
        <v>0.71698539999999999</v>
      </c>
      <c r="HB82">
        <v>0.41103010000000001</v>
      </c>
      <c r="HC82">
        <v>25.717649999999999</v>
      </c>
      <c r="HD82" s="1">
        <v>1.4900619999999999E-3</v>
      </c>
      <c r="HE82">
        <v>0.68879849999999998</v>
      </c>
      <c r="HF82">
        <v>0.41102820000000001</v>
      </c>
      <c r="HG82">
        <v>27.010819999999999</v>
      </c>
      <c r="HH82" s="1">
        <v>1.432107E-3</v>
      </c>
      <c r="HI82">
        <v>0.66198659999999998</v>
      </c>
      <c r="HJ82">
        <v>0.41103210000000001</v>
      </c>
      <c r="HK82">
        <v>27.340630000000001</v>
      </c>
      <c r="HL82" s="1">
        <v>1.3767009999999999E-3</v>
      </c>
      <c r="HM82">
        <v>0.63636139999999997</v>
      </c>
      <c r="HN82">
        <v>0.41103060000000002</v>
      </c>
      <c r="HO82">
        <v>27.25225</v>
      </c>
      <c r="HP82" s="1">
        <v>1.3237749999999999E-3</v>
      </c>
      <c r="HQ82">
        <v>0.61186529999999995</v>
      </c>
      <c r="HR82">
        <v>0.41103119999999999</v>
      </c>
      <c r="HS82">
        <v>26.92794</v>
      </c>
      <c r="HT82" s="1">
        <v>1.2737029999999999E-3</v>
      </c>
      <c r="HU82">
        <v>0.5886962</v>
      </c>
      <c r="HV82">
        <v>0.41104220000000002</v>
      </c>
      <c r="HW82">
        <v>26.741060000000001</v>
      </c>
      <c r="HX82" s="1">
        <v>1.2260109999999999E-3</v>
      </c>
      <c r="HY82">
        <v>0.56665730000000003</v>
      </c>
      <c r="HZ82">
        <v>0.41103040000000002</v>
      </c>
      <c r="IA82">
        <v>27.733599999999999</v>
      </c>
      <c r="IB82" s="1">
        <v>1.1803499999999999E-3</v>
      </c>
      <c r="IC82">
        <v>0.54556839999999995</v>
      </c>
      <c r="ID82">
        <v>0.41102909999999998</v>
      </c>
      <c r="IE82">
        <v>30.21518</v>
      </c>
      <c r="IF82" s="1">
        <v>1.136619E-3</v>
      </c>
      <c r="IG82">
        <v>0.52532979999999996</v>
      </c>
      <c r="IH82">
        <v>0.41103030000000002</v>
      </c>
      <c r="II82">
        <v>33.358110000000003</v>
      </c>
      <c r="IJ82" s="1">
        <v>1.094745E-3</v>
      </c>
      <c r="IK82">
        <v>0.50597820000000004</v>
      </c>
      <c r="IL82">
        <v>0.4110299</v>
      </c>
      <c r="IM82">
        <v>35.451340000000002</v>
      </c>
      <c r="IN82" s="1">
        <v>1.055028E-3</v>
      </c>
      <c r="IO82">
        <v>0.4875756</v>
      </c>
      <c r="IP82">
        <v>0.41103250000000002</v>
      </c>
      <c r="IQ82">
        <v>36.103729999999999</v>
      </c>
      <c r="IR82" s="1">
        <v>1.0172650000000001E-3</v>
      </c>
      <c r="IS82">
        <v>0.47013939999999999</v>
      </c>
      <c r="IT82">
        <v>0.41102899999999998</v>
      </c>
      <c r="IU82">
        <v>36.036239999999999</v>
      </c>
      <c r="IV82" s="1">
        <v>9.8116739999999994E-4</v>
      </c>
      <c r="IW82">
        <v>0.45342890000000002</v>
      </c>
      <c r="IX82">
        <v>0.41103859999999998</v>
      </c>
      <c r="IY82">
        <v>35.40211</v>
      </c>
      <c r="IZ82" s="1">
        <v>9.4605009999999996E-4</v>
      </c>
      <c r="JA82">
        <v>0.43720890000000001</v>
      </c>
      <c r="JB82">
        <v>0.41103070000000003</v>
      </c>
      <c r="JC82">
        <v>34.650880000000001</v>
      </c>
      <c r="JD82" s="1">
        <v>9.1233670000000005E-4</v>
      </c>
      <c r="JE82">
        <v>0.42164980000000002</v>
      </c>
      <c r="JF82">
        <v>0.41103030000000002</v>
      </c>
      <c r="JG82">
        <v>34.983499999999999</v>
      </c>
      <c r="JH82" s="1">
        <v>8.8052349999999998E-4</v>
      </c>
      <c r="JI82">
        <v>0.4069064</v>
      </c>
      <c r="JJ82">
        <v>0.4110412</v>
      </c>
      <c r="JK82">
        <v>34.913170000000001</v>
      </c>
      <c r="JL82" s="1">
        <v>8.4963759999999997E-4</v>
      </c>
      <c r="JM82">
        <v>0.39285779999999998</v>
      </c>
      <c r="JN82">
        <v>0.41103079999999997</v>
      </c>
      <c r="JO82">
        <v>33.240340000000003</v>
      </c>
      <c r="JP82" s="1">
        <v>8.1843230000000001E-4</v>
      </c>
      <c r="JQ82">
        <v>0.37940449999999998</v>
      </c>
      <c r="JR82">
        <v>0.41103460000000003</v>
      </c>
      <c r="JS82">
        <v>29.494589999999999</v>
      </c>
      <c r="JT82" s="1">
        <v>7.8870389999999996E-4</v>
      </c>
      <c r="JU82">
        <v>0.36653910000000001</v>
      </c>
      <c r="JV82">
        <v>0.4110297</v>
      </c>
      <c r="JW82">
        <v>25.31054</v>
      </c>
      <c r="JX82" s="1">
        <v>7.602765E-4</v>
      </c>
      <c r="JY82">
        <v>0.35417690000000002</v>
      </c>
      <c r="JZ82">
        <v>0.41103499999999998</v>
      </c>
      <c r="KA82">
        <v>21.82141</v>
      </c>
      <c r="KB82" s="1">
        <v>7.3318730000000005E-4</v>
      </c>
      <c r="KC82">
        <v>0.34231440000000002</v>
      </c>
      <c r="KD82">
        <v>0.41102939999999999</v>
      </c>
      <c r="KE82">
        <v>19.846889999999998</v>
      </c>
      <c r="KF82" s="1">
        <v>7.0728329999999995E-4</v>
      </c>
      <c r="KG82">
        <v>0.33092719999999998</v>
      </c>
      <c r="KH82">
        <v>0.41103210000000001</v>
      </c>
      <c r="KI82">
        <v>19.19781</v>
      </c>
      <c r="KJ82" s="1">
        <v>6.8257530000000004E-4</v>
      </c>
      <c r="KK82">
        <v>0.3200095</v>
      </c>
      <c r="KL82">
        <v>0.4110317</v>
      </c>
      <c r="KM82">
        <v>19.973579999999998</v>
      </c>
      <c r="KN82" s="1">
        <v>6.58974E-4</v>
      </c>
      <c r="KO82">
        <v>0.30953589999999997</v>
      </c>
      <c r="KP82">
        <v>0.41103299999999998</v>
      </c>
      <c r="KQ82">
        <v>22.46752</v>
      </c>
      <c r="KR82" s="1">
        <v>6.3630309999999999E-4</v>
      </c>
      <c r="KS82">
        <v>0.29945359999999999</v>
      </c>
      <c r="KT82">
        <v>0.4110298</v>
      </c>
      <c r="KU82">
        <v>26.547409999999999</v>
      </c>
      <c r="KV82" s="1">
        <v>6.1451020000000004E-4</v>
      </c>
      <c r="KW82">
        <v>0.2897149</v>
      </c>
      <c r="KX82">
        <v>0.41103040000000002</v>
      </c>
      <c r="KY82">
        <v>30.611820000000002</v>
      </c>
      <c r="KZ82" s="1">
        <v>5.9359739999999999E-4</v>
      </c>
      <c r="LA82">
        <v>0.28033590000000003</v>
      </c>
      <c r="LB82">
        <v>0.41102749999999999</v>
      </c>
      <c r="LC82">
        <v>33.561549999999997</v>
      </c>
      <c r="LD82" s="1">
        <v>5.7359329999999995E-4</v>
      </c>
      <c r="LE82">
        <v>0.27131670000000002</v>
      </c>
      <c r="LF82">
        <v>0.41102959999999999</v>
      </c>
      <c r="LG82">
        <v>35.273809999999997</v>
      </c>
      <c r="LH82" s="1">
        <v>5.5431139999999996E-4</v>
      </c>
      <c r="LI82">
        <v>0.26261689999999999</v>
      </c>
      <c r="LJ82">
        <v>0.4110299</v>
      </c>
      <c r="LK82">
        <v>35.571800000000003</v>
      </c>
      <c r="LL82" s="1">
        <v>5.3583159999999995E-4</v>
      </c>
      <c r="LM82">
        <v>0.2542394</v>
      </c>
      <c r="LN82">
        <v>0.41103420000000002</v>
      </c>
      <c r="LO82">
        <v>34.945520000000002</v>
      </c>
      <c r="LP82" s="1">
        <v>5.1805269999999999E-4</v>
      </c>
      <c r="LQ82">
        <v>0.24616779999999999</v>
      </c>
      <c r="LR82">
        <v>0.41103139999999999</v>
      </c>
      <c r="LS82">
        <v>34.810229999999997</v>
      </c>
      <c r="LT82" s="1">
        <v>5.0095860000000001E-4</v>
      </c>
      <c r="LU82">
        <v>0.23837140000000001</v>
      </c>
      <c r="LV82">
        <v>0.41102529999999998</v>
      </c>
      <c r="LW82">
        <v>35.116669999999999</v>
      </c>
      <c r="LX82" s="1">
        <v>4.8444919999999998E-4</v>
      </c>
      <c r="LY82">
        <v>0.2308328</v>
      </c>
      <c r="LZ82">
        <v>0.41103129999999999</v>
      </c>
      <c r="MA82">
        <v>34.001950000000001</v>
      </c>
      <c r="MB82" s="1">
        <v>4.6854219999999997E-4</v>
      </c>
      <c r="MC82">
        <v>0.22354959999999999</v>
      </c>
      <c r="MD82">
        <v>0.41103250000000002</v>
      </c>
      <c r="ME82">
        <v>31.322500000000002</v>
      </c>
      <c r="MF82" s="1">
        <v>4.5318129999999998E-4</v>
      </c>
      <c r="MG82">
        <v>0.2165097</v>
      </c>
      <c r="MH82">
        <v>0.41102759999999999</v>
      </c>
      <c r="MI82">
        <v>27.446179999999998</v>
      </c>
      <c r="MJ82" s="1">
        <v>4.3835880000000002E-4</v>
      </c>
      <c r="MK82">
        <v>0.20971480000000001</v>
      </c>
      <c r="ML82">
        <v>0.41103869999999998</v>
      </c>
      <c r="MM82">
        <v>24.126000000000001</v>
      </c>
      <c r="MN82" s="1">
        <v>4.2408639999999998E-4</v>
      </c>
      <c r="MO82">
        <v>0.2031906</v>
      </c>
      <c r="MP82">
        <v>0.41102680000000003</v>
      </c>
      <c r="MQ82">
        <v>22.124459999999999</v>
      </c>
      <c r="MR82" s="1">
        <v>4.104445E-4</v>
      </c>
      <c r="MS82">
        <v>0.1969523</v>
      </c>
      <c r="MT82">
        <v>0.41102840000000002</v>
      </c>
      <c r="MU82">
        <v>21.337</v>
      </c>
      <c r="MV82" s="1">
        <v>3.9727859999999997E-4</v>
      </c>
      <c r="MW82">
        <v>0.1909275</v>
      </c>
      <c r="MX82">
        <v>0.41102739999999999</v>
      </c>
      <c r="MY82">
        <v>21.731819999999999</v>
      </c>
      <c r="MZ82" s="1">
        <v>3.8448630000000001E-4</v>
      </c>
      <c r="NA82">
        <v>0.18504380000000001</v>
      </c>
      <c r="NB82">
        <v>0.41103089999999998</v>
      </c>
      <c r="NC82">
        <v>22.496860000000002</v>
      </c>
      <c r="ND82" s="1">
        <v>3.720466E-4</v>
      </c>
      <c r="NE82">
        <v>0.1793092</v>
      </c>
      <c r="NF82">
        <v>0.41103060000000002</v>
      </c>
      <c r="NG82">
        <v>23.794920000000001</v>
      </c>
      <c r="NH82" s="1">
        <v>3.6009900000000001E-4</v>
      </c>
      <c r="NI82">
        <v>0.17379559999999999</v>
      </c>
      <c r="NJ82">
        <v>0.41103689999999998</v>
      </c>
      <c r="NK82">
        <v>25.723510000000001</v>
      </c>
      <c r="NL82" s="1">
        <v>3.487176E-4</v>
      </c>
      <c r="NM82">
        <v>0.16853599999999999</v>
      </c>
      <c r="NN82">
        <v>0.41103070000000003</v>
      </c>
      <c r="NO82">
        <v>26.90982</v>
      </c>
      <c r="NP82" s="1">
        <v>3.3774290000000002E-4</v>
      </c>
      <c r="NQ82">
        <v>0.16345009999999999</v>
      </c>
      <c r="NR82">
        <v>0.41102699999999998</v>
      </c>
      <c r="NS82">
        <v>27.188079999999999</v>
      </c>
      <c r="NT82" s="1">
        <v>3.2706640000000002E-4</v>
      </c>
      <c r="NU82">
        <v>0.1584991</v>
      </c>
      <c r="NV82">
        <v>0.41103020000000001</v>
      </c>
      <c r="NW82">
        <v>27.26764</v>
      </c>
      <c r="NX82" s="1">
        <v>3.1678300000000001E-4</v>
      </c>
      <c r="NY82">
        <v>0.15370990000000001</v>
      </c>
      <c r="NZ82">
        <v>0.41103339999999999</v>
      </c>
      <c r="OA82">
        <v>27.064609999999998</v>
      </c>
      <c r="OB82" s="1">
        <v>3.0689779999999999E-4</v>
      </c>
      <c r="OC82">
        <v>0.1490783</v>
      </c>
      <c r="OD82">
        <v>0.41102749999999999</v>
      </c>
      <c r="OE82">
        <v>27.334710000000001</v>
      </c>
      <c r="OF82" s="1">
        <v>2.9736280000000002E-4</v>
      </c>
      <c r="OG82">
        <v>0.14459379999999999</v>
      </c>
      <c r="OH82">
        <v>0.4110393</v>
      </c>
      <c r="OI82">
        <v>27.30988</v>
      </c>
      <c r="OJ82" s="1">
        <v>2.8821679999999999E-4</v>
      </c>
      <c r="OK82">
        <v>0.14027629999999999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0.75702659999999999</v>
      </c>
      <c r="G83">
        <v>18.708290000000002</v>
      </c>
      <c r="H83" s="1">
        <v>3.9471950000000002E-29</v>
      </c>
      <c r="I83" s="1">
        <v>1.7068930000000001E-26</v>
      </c>
      <c r="J83">
        <v>0.75000299999999998</v>
      </c>
      <c r="K83">
        <v>18.716010000000001</v>
      </c>
      <c r="L83" s="1">
        <v>2.4709070000000001E-16</v>
      </c>
      <c r="M83" s="1">
        <v>1.068012E-13</v>
      </c>
      <c r="N83">
        <v>0.74308220000000003</v>
      </c>
      <c r="O83">
        <v>18.147590000000001</v>
      </c>
      <c r="P83" s="1">
        <v>1.618989E-6</v>
      </c>
      <c r="Q83" s="1">
        <v>4.4908390000000001E-4</v>
      </c>
      <c r="R83">
        <v>0.73714290000000005</v>
      </c>
      <c r="S83">
        <v>18.055420000000002</v>
      </c>
      <c r="T83" s="1">
        <v>9.233123E-2</v>
      </c>
      <c r="U83">
        <v>28.79936</v>
      </c>
      <c r="V83">
        <v>0.73250440000000006</v>
      </c>
      <c r="W83">
        <v>17.681889999999999</v>
      </c>
      <c r="X83">
        <v>8.9066720000000004</v>
      </c>
      <c r="Y83">
        <v>3238.232</v>
      </c>
      <c r="Z83">
        <v>0.72922699999999996</v>
      </c>
      <c r="AA83">
        <v>16.92043</v>
      </c>
      <c r="AB83">
        <v>65.120850000000004</v>
      </c>
      <c r="AC83">
        <v>26236.400000000001</v>
      </c>
      <c r="AD83">
        <v>0.7270375</v>
      </c>
      <c r="AE83">
        <v>16.453690000000002</v>
      </c>
      <c r="AF83">
        <v>113.0894</v>
      </c>
      <c r="AG83">
        <v>48822.78</v>
      </c>
      <c r="AH83">
        <v>0.72564680000000004</v>
      </c>
      <c r="AI83">
        <v>16.301130000000001</v>
      </c>
      <c r="AJ83">
        <v>79.896169999999998</v>
      </c>
      <c r="AK83">
        <v>36325.94</v>
      </c>
      <c r="AL83">
        <v>0.7248</v>
      </c>
      <c r="AM83">
        <v>16.359069999999999</v>
      </c>
      <c r="AN83">
        <v>31.806039999999999</v>
      </c>
      <c r="AO83">
        <v>14956.19</v>
      </c>
      <c r="AP83">
        <v>0.72422189999999997</v>
      </c>
      <c r="AQ83">
        <v>17.16347</v>
      </c>
      <c r="AR83">
        <v>8.8201900000000002</v>
      </c>
      <c r="AS83">
        <v>4235.5540000000001</v>
      </c>
      <c r="AT83">
        <v>0.72334180000000003</v>
      </c>
      <c r="AU83">
        <v>18.643149999999999</v>
      </c>
      <c r="AV83">
        <v>1.9857039999999999</v>
      </c>
      <c r="AW83">
        <v>963.8057</v>
      </c>
      <c r="AX83">
        <v>0.72160579999999996</v>
      </c>
      <c r="AY83">
        <v>20.642779999999998</v>
      </c>
      <c r="AZ83">
        <v>0.41277409999999998</v>
      </c>
      <c r="BA83">
        <v>200.66239999999999</v>
      </c>
      <c r="BB83">
        <v>0.7188002</v>
      </c>
      <c r="BC83">
        <v>22.290420000000001</v>
      </c>
      <c r="BD83" s="1">
        <v>9.5242220000000002E-2</v>
      </c>
      <c r="BE83">
        <v>45.55733</v>
      </c>
      <c r="BF83">
        <v>0.71477630000000003</v>
      </c>
      <c r="BG83">
        <v>22.95072</v>
      </c>
      <c r="BH83" s="1">
        <v>3.3960690000000002E-2</v>
      </c>
      <c r="BI83">
        <v>15.56906</v>
      </c>
      <c r="BJ83">
        <v>0.70975540000000004</v>
      </c>
      <c r="BK83">
        <v>23.227460000000001</v>
      </c>
      <c r="BL83" s="1">
        <v>2.3742470000000002E-2</v>
      </c>
      <c r="BM83">
        <v>10.42399</v>
      </c>
      <c r="BN83">
        <v>0.70395560000000001</v>
      </c>
      <c r="BO83">
        <v>23.336320000000001</v>
      </c>
      <c r="BP83" s="1">
        <v>2.589996E-2</v>
      </c>
      <c r="BQ83">
        <v>11.21388</v>
      </c>
      <c r="BR83">
        <v>0.69775370000000003</v>
      </c>
      <c r="BS83">
        <v>23.288869999999999</v>
      </c>
      <c r="BT83" s="1">
        <v>3.0542630000000001E-2</v>
      </c>
      <c r="BU83">
        <v>13.31518</v>
      </c>
      <c r="BV83">
        <v>0.69109830000000005</v>
      </c>
      <c r="BW83">
        <v>23.641680000000001</v>
      </c>
      <c r="BX83" s="1">
        <v>3.3395109999999999E-2</v>
      </c>
      <c r="BY83">
        <v>14.74161</v>
      </c>
      <c r="BZ83">
        <v>0.68441810000000003</v>
      </c>
      <c r="CA83">
        <v>23.514140000000001</v>
      </c>
      <c r="CB83" s="1">
        <v>3.3577419999999997E-2</v>
      </c>
      <c r="CC83">
        <v>14.996650000000001</v>
      </c>
      <c r="CD83">
        <v>0.67918909999999999</v>
      </c>
      <c r="CE83">
        <v>23.14114</v>
      </c>
      <c r="CF83" s="1">
        <v>3.1936220000000001E-2</v>
      </c>
      <c r="CG83">
        <v>14.37753</v>
      </c>
      <c r="CH83">
        <v>0.67471610000000004</v>
      </c>
      <c r="CI83">
        <v>21.692489999999999</v>
      </c>
      <c r="CJ83" s="1">
        <v>2.9387460000000001E-2</v>
      </c>
      <c r="CK83">
        <v>13.30941</v>
      </c>
      <c r="CL83">
        <v>0.67125000000000001</v>
      </c>
      <c r="CM83">
        <v>20.04092</v>
      </c>
      <c r="CN83" s="1">
        <v>2.6575749999999999E-2</v>
      </c>
      <c r="CO83">
        <v>12.08572</v>
      </c>
      <c r="CP83">
        <v>0.66876559999999996</v>
      </c>
      <c r="CQ83">
        <v>18.540929999999999</v>
      </c>
      <c r="CR83" s="1">
        <v>2.3513099999999999E-2</v>
      </c>
      <c r="CS83">
        <v>10.73954</v>
      </c>
      <c r="CT83">
        <v>0.66709790000000002</v>
      </c>
      <c r="CU83">
        <v>17.591519999999999</v>
      </c>
      <c r="CV83" s="1">
        <v>1.976961E-2</v>
      </c>
      <c r="CW83">
        <v>9.0819609999999997</v>
      </c>
      <c r="CX83">
        <v>0.66605530000000002</v>
      </c>
      <c r="CY83">
        <v>17.337350000000001</v>
      </c>
      <c r="CZ83" s="1">
        <v>1.5466540000000001E-2</v>
      </c>
      <c r="DA83">
        <v>7.1445999999999996</v>
      </c>
      <c r="DB83">
        <v>0.66541289999999997</v>
      </c>
      <c r="DC83">
        <v>17.997910000000001</v>
      </c>
      <c r="DD83" s="1">
        <v>1.145379E-2</v>
      </c>
      <c r="DE83">
        <v>5.3046829999999998</v>
      </c>
      <c r="DF83">
        <v>0.66501719999999998</v>
      </c>
      <c r="DG83">
        <v>19.495149999999999</v>
      </c>
      <c r="DH83" s="1">
        <v>8.4229449999999994E-3</v>
      </c>
      <c r="DI83">
        <v>3.894342</v>
      </c>
      <c r="DJ83">
        <v>0.66478970000000004</v>
      </c>
      <c r="DK83">
        <v>22.200520000000001</v>
      </c>
      <c r="DL83" s="1">
        <v>6.453393E-3</v>
      </c>
      <c r="DM83">
        <v>2.9686539999999999</v>
      </c>
      <c r="DN83">
        <v>0.66466610000000004</v>
      </c>
      <c r="DO83">
        <v>25.582899999999999</v>
      </c>
      <c r="DP83" s="1">
        <v>5.267079E-3</v>
      </c>
      <c r="DQ83">
        <v>2.4082370000000002</v>
      </c>
      <c r="DR83">
        <v>0.66459950000000001</v>
      </c>
      <c r="DS83">
        <v>27.503910000000001</v>
      </c>
      <c r="DT83" s="1">
        <v>4.5560089999999998E-3</v>
      </c>
      <c r="DU83">
        <v>2.0719259999999999</v>
      </c>
      <c r="DV83">
        <v>0.66454930000000001</v>
      </c>
      <c r="DW83">
        <v>28.976769999999998</v>
      </c>
      <c r="DX83" s="1">
        <v>4.1055400000000004E-3</v>
      </c>
      <c r="DY83">
        <v>1.8591819999999999</v>
      </c>
      <c r="DZ83">
        <v>0.6645259</v>
      </c>
      <c r="EA83">
        <v>29.90118</v>
      </c>
      <c r="EB83" s="1">
        <v>3.793098E-3</v>
      </c>
      <c r="EC83">
        <v>1.7115670000000001</v>
      </c>
      <c r="ED83">
        <v>0.66450549999999997</v>
      </c>
      <c r="EE83">
        <v>30.019179999999999</v>
      </c>
      <c r="EF83" s="1">
        <v>3.5544679999999999E-3</v>
      </c>
      <c r="EG83">
        <v>1.5989549999999999</v>
      </c>
      <c r="EH83">
        <v>0.66450949999999998</v>
      </c>
      <c r="EI83">
        <v>30.012879999999999</v>
      </c>
      <c r="EJ83" s="1">
        <v>3.3571400000000002E-3</v>
      </c>
      <c r="EK83">
        <v>1.505933</v>
      </c>
      <c r="EL83">
        <v>0.66450580000000004</v>
      </c>
      <c r="EM83">
        <v>30.78454</v>
      </c>
      <c r="EN83">
        <v>3.1848610000000002E-3</v>
      </c>
      <c r="EO83">
        <v>1.4247609999999999</v>
      </c>
      <c r="EP83">
        <v>0.66451640000000001</v>
      </c>
      <c r="EQ83">
        <v>32.488309999999998</v>
      </c>
      <c r="ER83" s="1">
        <v>3.0286879999999999E-3</v>
      </c>
      <c r="ES83">
        <v>1.351756</v>
      </c>
      <c r="ET83">
        <v>0.66450819999999999</v>
      </c>
      <c r="EU83">
        <v>33.34975</v>
      </c>
      <c r="EV83" s="1">
        <v>2.8848329999999998E-3</v>
      </c>
      <c r="EW83">
        <v>1.285034</v>
      </c>
      <c r="EX83">
        <v>0.66450419999999999</v>
      </c>
      <c r="EY83">
        <v>31.901789999999998</v>
      </c>
      <c r="EZ83" s="1">
        <v>2.7515349999999998E-3</v>
      </c>
      <c r="FA83">
        <v>1.2232829999999999</v>
      </c>
      <c r="FB83">
        <v>0.66449829999999999</v>
      </c>
      <c r="FC83">
        <v>30.411190000000001</v>
      </c>
      <c r="FD83" s="1">
        <v>2.6260839999999999E-3</v>
      </c>
      <c r="FE83">
        <v>1.165573</v>
      </c>
      <c r="FF83">
        <v>0.66450770000000003</v>
      </c>
      <c r="FG83">
        <v>29.238189999999999</v>
      </c>
      <c r="FH83" s="1">
        <v>2.5073259999999998E-3</v>
      </c>
      <c r="FI83">
        <v>1.111291</v>
      </c>
      <c r="FJ83">
        <v>0.66450849999999995</v>
      </c>
      <c r="FK83">
        <v>28.420960000000001</v>
      </c>
      <c r="FL83" s="1">
        <v>2.3955560000000001E-3</v>
      </c>
      <c r="FM83">
        <v>1.060325</v>
      </c>
      <c r="FN83">
        <v>0.6645162</v>
      </c>
      <c r="FO83">
        <v>28.606909999999999</v>
      </c>
      <c r="FP83" s="1">
        <v>2.2901229999999998E-3</v>
      </c>
      <c r="FQ83">
        <v>1.0125839999999999</v>
      </c>
      <c r="FR83">
        <v>0.66450120000000001</v>
      </c>
      <c r="FS83">
        <v>29.6129</v>
      </c>
      <c r="FT83" s="1">
        <v>2.1901780000000001E-3</v>
      </c>
      <c r="FU83">
        <v>0.96770310000000004</v>
      </c>
      <c r="FV83">
        <v>0.66451170000000004</v>
      </c>
      <c r="FW83">
        <v>30.691500000000001</v>
      </c>
      <c r="FX83" s="1">
        <v>2.0955909999999999E-3</v>
      </c>
      <c r="FY83">
        <v>0.92528820000000001</v>
      </c>
      <c r="FZ83">
        <v>0.66450209999999998</v>
      </c>
      <c r="GA83">
        <v>29.95739</v>
      </c>
      <c r="GB83" s="1">
        <v>2.0057740000000001E-3</v>
      </c>
      <c r="GC83">
        <v>0.88516220000000001</v>
      </c>
      <c r="GD83">
        <v>0.66450699999999996</v>
      </c>
      <c r="GE83">
        <v>27.630739999999999</v>
      </c>
      <c r="GF83" s="1">
        <v>1.920796E-3</v>
      </c>
      <c r="GG83">
        <v>0.84736219999999995</v>
      </c>
      <c r="GH83">
        <v>0.66450790000000004</v>
      </c>
      <c r="GI83">
        <v>24.848130000000001</v>
      </c>
      <c r="GJ83" s="1">
        <v>1.840164E-3</v>
      </c>
      <c r="GK83">
        <v>0.81158110000000006</v>
      </c>
      <c r="GL83">
        <v>0.66451389999999999</v>
      </c>
      <c r="GM83">
        <v>22.87565</v>
      </c>
      <c r="GN83" s="1">
        <v>1.763707E-3</v>
      </c>
      <c r="GO83">
        <v>0.77766219999999997</v>
      </c>
      <c r="GP83">
        <v>0.66451300000000002</v>
      </c>
      <c r="GQ83">
        <v>21.976140000000001</v>
      </c>
      <c r="GR83" s="1">
        <v>1.691302E-3</v>
      </c>
      <c r="GS83">
        <v>0.74558930000000001</v>
      </c>
      <c r="GT83">
        <v>0.66450900000000002</v>
      </c>
      <c r="GU83">
        <v>22.860220000000002</v>
      </c>
      <c r="GV83" s="1">
        <v>1.622755E-3</v>
      </c>
      <c r="GW83">
        <v>0.7152423</v>
      </c>
      <c r="GX83">
        <v>0.66451709999999997</v>
      </c>
      <c r="GY83">
        <v>24.114159999999998</v>
      </c>
      <c r="GZ83" s="1">
        <v>1.5580279999999999E-3</v>
      </c>
      <c r="HA83">
        <v>0.68667889999999998</v>
      </c>
      <c r="HB83">
        <v>0.66450319999999996</v>
      </c>
      <c r="HC83">
        <v>26.039490000000001</v>
      </c>
      <c r="HD83" s="1">
        <v>1.4968760000000001E-3</v>
      </c>
      <c r="HE83">
        <v>0.65963439999999995</v>
      </c>
      <c r="HF83">
        <v>0.6645105</v>
      </c>
      <c r="HG83">
        <v>27.20027</v>
      </c>
      <c r="HH83" s="1">
        <v>1.4386170000000001E-3</v>
      </c>
      <c r="HI83">
        <v>0.63392809999999999</v>
      </c>
      <c r="HJ83">
        <v>0.66451660000000001</v>
      </c>
      <c r="HK83">
        <v>27.327739999999999</v>
      </c>
      <c r="HL83" s="1">
        <v>1.3829370000000001E-3</v>
      </c>
      <c r="HM83">
        <v>0.60938270000000005</v>
      </c>
      <c r="HN83">
        <v>0.66451249999999995</v>
      </c>
      <c r="HO83">
        <v>27.23629</v>
      </c>
      <c r="HP83" s="1">
        <v>1.32971E-3</v>
      </c>
      <c r="HQ83">
        <v>0.58589139999999995</v>
      </c>
      <c r="HR83">
        <v>0.66451130000000003</v>
      </c>
      <c r="HS83">
        <v>26.922979999999999</v>
      </c>
      <c r="HT83" s="1">
        <v>1.2793139999999999E-3</v>
      </c>
      <c r="HU83">
        <v>0.56365410000000005</v>
      </c>
      <c r="HV83">
        <v>0.66451640000000001</v>
      </c>
      <c r="HW83">
        <v>26.805119999999999</v>
      </c>
      <c r="HX83" s="1">
        <v>1.2313739999999999E-3</v>
      </c>
      <c r="HY83">
        <v>0.5425354</v>
      </c>
      <c r="HZ83">
        <v>0.66451289999999996</v>
      </c>
      <c r="IA83">
        <v>27.991879999999998</v>
      </c>
      <c r="IB83" s="1">
        <v>1.1854820000000001E-3</v>
      </c>
      <c r="IC83">
        <v>0.52232940000000005</v>
      </c>
      <c r="ID83">
        <v>0.6645122</v>
      </c>
      <c r="IE83">
        <v>30.66619</v>
      </c>
      <c r="IF83" s="1">
        <v>1.141544E-3</v>
      </c>
      <c r="IG83">
        <v>0.50294289999999997</v>
      </c>
      <c r="IH83">
        <v>0.66451470000000001</v>
      </c>
      <c r="II83">
        <v>33.825760000000002</v>
      </c>
      <c r="IJ83" s="1">
        <v>1.099444E-3</v>
      </c>
      <c r="IK83">
        <v>0.48439169999999998</v>
      </c>
      <c r="IL83">
        <v>0.66451289999999996</v>
      </c>
      <c r="IM83">
        <v>35.656309999999998</v>
      </c>
      <c r="IN83" s="1">
        <v>1.0594879999999999E-3</v>
      </c>
      <c r="IO83">
        <v>0.46673759999999997</v>
      </c>
      <c r="IP83">
        <v>0.6645122</v>
      </c>
      <c r="IQ83">
        <v>36.061839999999997</v>
      </c>
      <c r="IR83" s="1">
        <v>1.0214899999999999E-3</v>
      </c>
      <c r="IS83">
        <v>0.45001239999999998</v>
      </c>
      <c r="IT83">
        <v>0.66451320000000003</v>
      </c>
      <c r="IU83">
        <v>36.000309999999999</v>
      </c>
      <c r="IV83" s="1">
        <v>9.852547000000001E-4</v>
      </c>
      <c r="IW83">
        <v>0.43401620000000002</v>
      </c>
      <c r="IX83">
        <v>0.66451280000000001</v>
      </c>
      <c r="IY83">
        <v>35.430019999999999</v>
      </c>
      <c r="IZ83" s="1">
        <v>9.5001820000000002E-4</v>
      </c>
      <c r="JA83">
        <v>0.4185024</v>
      </c>
      <c r="JB83">
        <v>0.66451389999999999</v>
      </c>
      <c r="JC83">
        <v>34.716999999999999</v>
      </c>
      <c r="JD83" s="1">
        <v>9.1610330000000003E-4</v>
      </c>
      <c r="JE83">
        <v>0.40358309999999997</v>
      </c>
      <c r="JF83">
        <v>0.6645122</v>
      </c>
      <c r="JG83">
        <v>35.196269999999998</v>
      </c>
      <c r="JH83" s="1">
        <v>8.8409909999999999E-4</v>
      </c>
      <c r="JI83">
        <v>0.38943489999999997</v>
      </c>
      <c r="JJ83">
        <v>0.66451130000000003</v>
      </c>
      <c r="JK83">
        <v>35.141849999999998</v>
      </c>
      <c r="JL83" s="1">
        <v>8.5305890000000005E-4</v>
      </c>
      <c r="JM83">
        <v>0.37597940000000002</v>
      </c>
      <c r="JN83">
        <v>0.66451340000000003</v>
      </c>
      <c r="JO83">
        <v>33.664349999999999</v>
      </c>
      <c r="JP83" s="1">
        <v>8.2169570000000002E-4</v>
      </c>
      <c r="JQ83">
        <v>0.36308190000000001</v>
      </c>
      <c r="JR83">
        <v>0.6645143</v>
      </c>
      <c r="JS83">
        <v>30.079529999999998</v>
      </c>
      <c r="JT83" s="1">
        <v>7.9181659999999997E-4</v>
      </c>
      <c r="JU83">
        <v>0.3507536</v>
      </c>
      <c r="JV83">
        <v>0.66451380000000004</v>
      </c>
      <c r="JW83">
        <v>25.870550000000001</v>
      </c>
      <c r="JX83" s="1">
        <v>7.6325980000000002E-4</v>
      </c>
      <c r="JY83">
        <v>0.33891310000000002</v>
      </c>
      <c r="JZ83">
        <v>0.66451530000000003</v>
      </c>
      <c r="KA83">
        <v>22.204329999999999</v>
      </c>
      <c r="KB83" s="1">
        <v>7.3604580000000001E-4</v>
      </c>
      <c r="KC83">
        <v>0.3275554</v>
      </c>
      <c r="KD83">
        <v>0.66451269999999996</v>
      </c>
      <c r="KE83">
        <v>20.013850000000001</v>
      </c>
      <c r="KF83" s="1">
        <v>7.1001970000000001E-4</v>
      </c>
      <c r="KG83">
        <v>0.3166448</v>
      </c>
      <c r="KH83">
        <v>0.6645162</v>
      </c>
      <c r="KI83">
        <v>19.260359999999999</v>
      </c>
      <c r="KJ83" s="1">
        <v>6.8519869999999995E-4</v>
      </c>
      <c r="KK83">
        <v>0.3061894</v>
      </c>
      <c r="KL83">
        <v>0.66451110000000002</v>
      </c>
      <c r="KM83">
        <v>20.200369999999999</v>
      </c>
      <c r="KN83" s="1">
        <v>6.6148080000000004E-4</v>
      </c>
      <c r="KO83">
        <v>0.2961606</v>
      </c>
      <c r="KP83">
        <v>0.66451570000000004</v>
      </c>
      <c r="KQ83">
        <v>22.952470000000002</v>
      </c>
      <c r="KR83" s="1">
        <v>6.3871830000000003E-4</v>
      </c>
      <c r="KS83">
        <v>0.28650890000000001</v>
      </c>
      <c r="KT83">
        <v>0.66451380000000004</v>
      </c>
      <c r="KU83">
        <v>27.023689999999998</v>
      </c>
      <c r="KV83" s="1">
        <v>6.1684119999999999E-4</v>
      </c>
      <c r="KW83">
        <v>0.27718949999999998</v>
      </c>
      <c r="KX83">
        <v>0.66451420000000005</v>
      </c>
      <c r="KY83">
        <v>30.631489999999999</v>
      </c>
      <c r="KZ83" s="1">
        <v>5.9583610000000001E-4</v>
      </c>
      <c r="LA83">
        <v>0.26820729999999998</v>
      </c>
      <c r="LB83">
        <v>0.66450989999999999</v>
      </c>
      <c r="LC83">
        <v>33.213940000000001</v>
      </c>
      <c r="LD83" s="1">
        <v>5.7574739999999996E-4</v>
      </c>
      <c r="LE83">
        <v>0.25957279999999999</v>
      </c>
      <c r="LF83">
        <v>0.66451420000000005</v>
      </c>
      <c r="LG83">
        <v>35.013449999999999</v>
      </c>
      <c r="LH83" s="1">
        <v>5.5638569999999997E-4</v>
      </c>
      <c r="LI83">
        <v>0.25124400000000002</v>
      </c>
      <c r="LJ83">
        <v>0.6645122</v>
      </c>
      <c r="LK83">
        <v>35.514859999999999</v>
      </c>
      <c r="LL83" s="1">
        <v>5.3781749999999996E-4</v>
      </c>
      <c r="LM83">
        <v>0.24322269999999999</v>
      </c>
      <c r="LN83">
        <v>0.66450350000000002</v>
      </c>
      <c r="LO83">
        <v>34.985390000000002</v>
      </c>
      <c r="LP83" s="1">
        <v>5.1996970000000003E-4</v>
      </c>
      <c r="LQ83">
        <v>0.2354974</v>
      </c>
      <c r="LR83">
        <v>0.66450189999999998</v>
      </c>
      <c r="LS83">
        <v>34.936489999999999</v>
      </c>
      <c r="LT83" s="1">
        <v>5.0279920000000002E-4</v>
      </c>
      <c r="LU83">
        <v>0.22803280000000001</v>
      </c>
      <c r="LV83">
        <v>0.66450909999999996</v>
      </c>
      <c r="LW83">
        <v>35.386389999999999</v>
      </c>
      <c r="LX83" s="1">
        <v>4.8623600000000002E-4</v>
      </c>
      <c r="LY83">
        <v>0.22082260000000001</v>
      </c>
      <c r="LZ83">
        <v>0.66451510000000003</v>
      </c>
      <c r="MA83">
        <v>34.416289999999996</v>
      </c>
      <c r="MB83" s="1">
        <v>4.702668E-4</v>
      </c>
      <c r="MC83">
        <v>0.2138535</v>
      </c>
      <c r="MD83">
        <v>0.66450620000000005</v>
      </c>
      <c r="ME83">
        <v>31.970870000000001</v>
      </c>
      <c r="MF83" s="1">
        <v>4.5483539999999998E-4</v>
      </c>
      <c r="MG83">
        <v>0.2071132</v>
      </c>
      <c r="MH83">
        <v>0.66451170000000004</v>
      </c>
      <c r="MI83">
        <v>27.989899999999999</v>
      </c>
      <c r="MJ83" s="1">
        <v>4.3995820000000002E-4</v>
      </c>
      <c r="MK83">
        <v>0.20061090000000001</v>
      </c>
      <c r="ML83">
        <v>0.66451170000000004</v>
      </c>
      <c r="MM83">
        <v>24.45346</v>
      </c>
      <c r="MN83" s="1">
        <v>4.2561740000000002E-4</v>
      </c>
      <c r="MO83">
        <v>0.19436639999999999</v>
      </c>
      <c r="MP83">
        <v>0.66450929999999997</v>
      </c>
      <c r="MQ83">
        <v>22.293759999999999</v>
      </c>
      <c r="MR83" s="1">
        <v>4.1190939999999999E-4</v>
      </c>
      <c r="MS83">
        <v>0.188384</v>
      </c>
      <c r="MT83">
        <v>0.66451039999999995</v>
      </c>
      <c r="MU83">
        <v>21.42174</v>
      </c>
      <c r="MV83" s="1">
        <v>3.9869809999999999E-4</v>
      </c>
      <c r="MW83">
        <v>0.1826229</v>
      </c>
      <c r="MX83">
        <v>0.66451130000000003</v>
      </c>
      <c r="MY83">
        <v>21.885449999999999</v>
      </c>
      <c r="MZ83" s="1">
        <v>3.8587460000000001E-4</v>
      </c>
      <c r="NA83">
        <v>0.17700179999999999</v>
      </c>
      <c r="NB83">
        <v>0.66451039999999995</v>
      </c>
      <c r="NC83">
        <v>22.71686</v>
      </c>
      <c r="ND83" s="1">
        <v>3.733888E-4</v>
      </c>
      <c r="NE83">
        <v>0.17151810000000001</v>
      </c>
      <c r="NF83">
        <v>0.66450419999999999</v>
      </c>
      <c r="NG83">
        <v>24.097619999999999</v>
      </c>
      <c r="NH83" s="1">
        <v>3.6137270000000002E-4</v>
      </c>
      <c r="NI83">
        <v>0.16623360000000001</v>
      </c>
      <c r="NJ83">
        <v>0.66450350000000002</v>
      </c>
      <c r="NK83">
        <v>26.036570000000001</v>
      </c>
      <c r="NL83" s="1">
        <v>3.4993980000000001E-4</v>
      </c>
      <c r="NM83">
        <v>0.16119449999999999</v>
      </c>
      <c r="NN83">
        <v>0.6645143</v>
      </c>
      <c r="NO83">
        <v>26.936419999999998</v>
      </c>
      <c r="NP83" s="1">
        <v>3.3893330000000002E-4</v>
      </c>
      <c r="NQ83">
        <v>0.15633089999999999</v>
      </c>
      <c r="NR83">
        <v>0.66450940000000003</v>
      </c>
      <c r="NS83">
        <v>27.06776</v>
      </c>
      <c r="NT83" s="1">
        <v>3.2822389999999997E-4</v>
      </c>
      <c r="NU83">
        <v>0.15159810000000001</v>
      </c>
      <c r="NV83">
        <v>0.66451039999999995</v>
      </c>
      <c r="NW83">
        <v>27.20607</v>
      </c>
      <c r="NX83" s="1">
        <v>3.178953E-4</v>
      </c>
      <c r="NY83">
        <v>0.1470139</v>
      </c>
      <c r="NZ83">
        <v>0.66450790000000004</v>
      </c>
      <c r="OA83">
        <v>27.08897</v>
      </c>
      <c r="OB83" s="1">
        <v>3.0797000000000002E-4</v>
      </c>
      <c r="OC83">
        <v>0.14258190000000001</v>
      </c>
      <c r="OD83">
        <v>0.66450940000000003</v>
      </c>
      <c r="OE83">
        <v>27.545529999999999</v>
      </c>
      <c r="OF83" s="1">
        <v>2.9840230000000001E-4</v>
      </c>
      <c r="OG83">
        <v>0.13829169999999999</v>
      </c>
      <c r="OH83">
        <v>0.66451260000000001</v>
      </c>
      <c r="OI83">
        <v>27.405860000000001</v>
      </c>
      <c r="OJ83" s="1">
        <v>2.8922010000000001E-4</v>
      </c>
      <c r="OK83">
        <v>0.1341618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0.66195519999999997</v>
      </c>
      <c r="G84">
        <v>18.730869999999999</v>
      </c>
      <c r="H84" s="1">
        <v>2.9446299999999999E-30</v>
      </c>
      <c r="I84" s="1">
        <v>1.002596E-27</v>
      </c>
      <c r="J84">
        <v>0.65792240000000002</v>
      </c>
      <c r="K84">
        <v>18.839680000000001</v>
      </c>
      <c r="L84" s="1">
        <v>3.4059510000000001E-17</v>
      </c>
      <c r="M84" s="1">
        <v>1.155634E-14</v>
      </c>
      <c r="N84">
        <v>0.65406220000000004</v>
      </c>
      <c r="O84">
        <v>18.272089999999999</v>
      </c>
      <c r="P84" s="1">
        <v>2.959446E-7</v>
      </c>
      <c r="Q84" s="1">
        <v>8.0045369999999996E-5</v>
      </c>
      <c r="R84">
        <v>0.6507636</v>
      </c>
      <c r="S84">
        <v>18.300080000000001</v>
      </c>
      <c r="T84" s="1">
        <v>4.5496870000000002E-2</v>
      </c>
      <c r="U84">
        <v>11.99058</v>
      </c>
      <c r="V84">
        <v>0.6481749</v>
      </c>
      <c r="W84">
        <v>17.89716</v>
      </c>
      <c r="X84">
        <v>6.206245</v>
      </c>
      <c r="Y84">
        <v>1834.1849999999999</v>
      </c>
      <c r="Z84">
        <v>0.64644210000000002</v>
      </c>
      <c r="AA84">
        <v>17.000990000000002</v>
      </c>
      <c r="AB84">
        <v>55.659039999999997</v>
      </c>
      <c r="AC84">
        <v>17738.150000000001</v>
      </c>
      <c r="AD84">
        <v>0.64528269999999999</v>
      </c>
      <c r="AE84">
        <v>16.447929999999999</v>
      </c>
      <c r="AF84">
        <v>110.9233</v>
      </c>
      <c r="AG84">
        <v>37188.339999999997</v>
      </c>
      <c r="AH84">
        <v>0.6445729</v>
      </c>
      <c r="AI84">
        <v>16.275210000000001</v>
      </c>
      <c r="AJ84">
        <v>86.58775</v>
      </c>
      <c r="AK84">
        <v>30070.05</v>
      </c>
      <c r="AL84">
        <v>0.64417020000000003</v>
      </c>
      <c r="AM84">
        <v>16.404389999999999</v>
      </c>
      <c r="AN84">
        <v>36.881250000000001</v>
      </c>
      <c r="AO84">
        <v>13110.63</v>
      </c>
      <c r="AP84">
        <v>0.64385440000000005</v>
      </c>
      <c r="AQ84">
        <v>17.34065</v>
      </c>
      <c r="AR84">
        <v>10.68566</v>
      </c>
      <c r="AS84">
        <v>3853.538</v>
      </c>
      <c r="AT84">
        <v>0.64336570000000004</v>
      </c>
      <c r="AU84">
        <v>18.849599999999999</v>
      </c>
      <c r="AV84">
        <v>2.46522</v>
      </c>
      <c r="AW84">
        <v>895.32449999999994</v>
      </c>
      <c r="AX84">
        <v>0.6423335</v>
      </c>
      <c r="AY84">
        <v>20.85284</v>
      </c>
      <c r="AZ84">
        <v>0.5147815</v>
      </c>
      <c r="BA84">
        <v>187.18369999999999</v>
      </c>
      <c r="BB84">
        <v>0.64036490000000001</v>
      </c>
      <c r="BC84">
        <v>22.41291</v>
      </c>
      <c r="BD84">
        <v>0.1152258</v>
      </c>
      <c r="BE84">
        <v>41.483519999999999</v>
      </c>
      <c r="BF84">
        <v>0.6374959</v>
      </c>
      <c r="BG84">
        <v>22.91358</v>
      </c>
      <c r="BH84" s="1">
        <v>3.7777669999999999E-2</v>
      </c>
      <c r="BI84">
        <v>13.224209999999999</v>
      </c>
      <c r="BJ84">
        <v>0.63388999999999995</v>
      </c>
      <c r="BK84">
        <v>23.15551</v>
      </c>
      <c r="BL84" s="1">
        <v>2.4123749999999999E-2</v>
      </c>
      <c r="BM84">
        <v>8.1768239999999999</v>
      </c>
      <c r="BN84">
        <v>0.62972019999999995</v>
      </c>
      <c r="BO84">
        <v>23.286239999999999</v>
      </c>
      <c r="BP84" s="1">
        <v>2.5347160000000001E-2</v>
      </c>
      <c r="BQ84">
        <v>8.4801950000000001</v>
      </c>
      <c r="BR84">
        <v>0.62532699999999997</v>
      </c>
      <c r="BS84">
        <v>23.286950000000001</v>
      </c>
      <c r="BT84" s="1">
        <v>2.9950049999999999E-2</v>
      </c>
      <c r="BU84">
        <v>10.047169999999999</v>
      </c>
      <c r="BV84">
        <v>0.62057720000000005</v>
      </c>
      <c r="BW84">
        <v>23.783429999999999</v>
      </c>
      <c r="BX84" s="1">
        <v>3.3132660000000001E-2</v>
      </c>
      <c r="BY84">
        <v>11.197939999999999</v>
      </c>
      <c r="BZ84">
        <v>0.61578460000000002</v>
      </c>
      <c r="CA84">
        <v>23.678619999999999</v>
      </c>
      <c r="CB84">
        <v>3.3643989999999999E-2</v>
      </c>
      <c r="CC84">
        <v>11.452360000000001</v>
      </c>
      <c r="CD84">
        <v>0.61240839999999996</v>
      </c>
      <c r="CE84">
        <v>23.426449999999999</v>
      </c>
      <c r="CF84">
        <v>3.2204240000000002E-2</v>
      </c>
      <c r="CG84">
        <v>11.02229</v>
      </c>
      <c r="CH84">
        <v>0.60945050000000001</v>
      </c>
      <c r="CI84">
        <v>21.924700000000001</v>
      </c>
      <c r="CJ84" s="1">
        <v>2.9740430000000002E-2</v>
      </c>
      <c r="CK84">
        <v>10.22677</v>
      </c>
      <c r="CL84">
        <v>0.6071242</v>
      </c>
      <c r="CM84">
        <v>20.211469999999998</v>
      </c>
      <c r="CN84" s="1">
        <v>2.6954140000000001E-2</v>
      </c>
      <c r="CO84">
        <v>9.2984620000000007</v>
      </c>
      <c r="CP84">
        <v>0.60547629999999997</v>
      </c>
      <c r="CQ84">
        <v>18.661449999999999</v>
      </c>
      <c r="CR84" s="1">
        <v>2.3950430000000002E-2</v>
      </c>
      <c r="CS84">
        <v>8.2876189999999994</v>
      </c>
      <c r="CT84">
        <v>0.60433720000000002</v>
      </c>
      <c r="CU84">
        <v>17.640370000000001</v>
      </c>
      <c r="CV84" s="1">
        <v>2.0316649999999999E-2</v>
      </c>
      <c r="CW84">
        <v>7.0574260000000004</v>
      </c>
      <c r="CX84">
        <v>0.6036144</v>
      </c>
      <c r="CY84">
        <v>17.397189999999998</v>
      </c>
      <c r="CZ84">
        <v>1.605637E-2</v>
      </c>
      <c r="DA84">
        <v>5.5985110000000002</v>
      </c>
      <c r="DB84">
        <v>0.60316639999999999</v>
      </c>
      <c r="DC84">
        <v>18.152460000000001</v>
      </c>
      <c r="DD84">
        <v>1.1958150000000001E-2</v>
      </c>
      <c r="DE84">
        <v>4.1772910000000003</v>
      </c>
      <c r="DF84">
        <v>0.60291830000000002</v>
      </c>
      <c r="DG84">
        <v>19.760680000000001</v>
      </c>
      <c r="DH84" s="1">
        <v>8.7782820000000001E-3</v>
      </c>
      <c r="DI84">
        <v>3.0630139999999999</v>
      </c>
      <c r="DJ84">
        <v>0.60275299999999998</v>
      </c>
      <c r="DK84">
        <v>22.587160000000001</v>
      </c>
      <c r="DL84" s="1">
        <v>6.6750450000000001E-3</v>
      </c>
      <c r="DM84">
        <v>2.320716</v>
      </c>
      <c r="DN84">
        <v>0.60267190000000004</v>
      </c>
      <c r="DO84">
        <v>25.904969999999999</v>
      </c>
      <c r="DP84" s="1">
        <v>5.3995390000000001E-3</v>
      </c>
      <c r="DQ84">
        <v>1.8686290000000001</v>
      </c>
      <c r="DR84">
        <v>0.60262890000000002</v>
      </c>
      <c r="DS84">
        <v>27.412400000000002</v>
      </c>
      <c r="DT84" s="1">
        <v>4.6369890000000002E-3</v>
      </c>
      <c r="DU84">
        <v>1.5978319999999999</v>
      </c>
      <c r="DV84">
        <v>0.60260040000000004</v>
      </c>
      <c r="DW84">
        <v>28.756640000000001</v>
      </c>
      <c r="DX84" s="1">
        <v>4.1590330000000003E-3</v>
      </c>
      <c r="DY84">
        <v>1.428018</v>
      </c>
      <c r="DZ84">
        <v>0.60258109999999998</v>
      </c>
      <c r="EA84">
        <v>29.778790000000001</v>
      </c>
      <c r="EB84" s="1">
        <v>3.8320770000000001E-3</v>
      </c>
      <c r="EC84">
        <v>1.311572</v>
      </c>
      <c r="ED84">
        <v>0.60256739999999998</v>
      </c>
      <c r="EE84">
        <v>30.011880000000001</v>
      </c>
      <c r="EF84" s="1">
        <v>3.5854950000000002E-3</v>
      </c>
      <c r="EG84">
        <v>1.223651</v>
      </c>
      <c r="EH84">
        <v>0.60256980000000004</v>
      </c>
      <c r="EI84">
        <v>30.124860000000002</v>
      </c>
      <c r="EJ84">
        <v>3.3836339999999999E-3</v>
      </c>
      <c r="EK84">
        <v>1.151629</v>
      </c>
      <c r="EL84">
        <v>0.60256339999999997</v>
      </c>
      <c r="EM84">
        <v>31.06353</v>
      </c>
      <c r="EN84" s="1">
        <v>3.2083789999999999E-3</v>
      </c>
      <c r="EO84">
        <v>1.0890960000000001</v>
      </c>
      <c r="EP84">
        <v>0.60255689999999995</v>
      </c>
      <c r="EQ84">
        <v>32.989820000000002</v>
      </c>
      <c r="ER84" s="1">
        <v>3.0500660000000001E-3</v>
      </c>
      <c r="ES84">
        <v>1.033023</v>
      </c>
      <c r="ET84">
        <v>0.60257360000000004</v>
      </c>
      <c r="EU84">
        <v>33.869689999999999</v>
      </c>
      <c r="EV84" s="1">
        <v>2.9045730000000001E-3</v>
      </c>
      <c r="EW84">
        <v>0.98183050000000005</v>
      </c>
      <c r="EX84">
        <v>0.60257119999999997</v>
      </c>
      <c r="EY84">
        <v>32.110120000000002</v>
      </c>
      <c r="EZ84" s="1">
        <v>2.7699019999999999E-3</v>
      </c>
      <c r="FA84">
        <v>0.93453129999999995</v>
      </c>
      <c r="FB84">
        <v>0.6025684</v>
      </c>
      <c r="FC84">
        <v>30.490570000000002</v>
      </c>
      <c r="FD84" s="1">
        <v>2.6433339999999998E-3</v>
      </c>
      <c r="FE84">
        <v>0.89036190000000004</v>
      </c>
      <c r="FF84">
        <v>0.60254129999999995</v>
      </c>
      <c r="FG84">
        <v>29.299160000000001</v>
      </c>
      <c r="FH84" s="1">
        <v>2.5235230000000002E-3</v>
      </c>
      <c r="FI84">
        <v>0.84883500000000001</v>
      </c>
      <c r="FJ84">
        <v>0.6025684</v>
      </c>
      <c r="FK84">
        <v>28.518190000000001</v>
      </c>
      <c r="FL84" s="1">
        <v>2.410826E-3</v>
      </c>
      <c r="FM84">
        <v>0.80983950000000005</v>
      </c>
      <c r="FN84">
        <v>0.60257590000000005</v>
      </c>
      <c r="FO84">
        <v>28.787970000000001</v>
      </c>
      <c r="FP84" s="1">
        <v>2.3044710000000002E-3</v>
      </c>
      <c r="FQ84">
        <v>0.77331050000000001</v>
      </c>
      <c r="FR84">
        <v>0.6025644</v>
      </c>
      <c r="FS84">
        <v>29.799810000000001</v>
      </c>
      <c r="FT84" s="1">
        <v>2.203661E-3</v>
      </c>
      <c r="FU84">
        <v>0.73896490000000004</v>
      </c>
      <c r="FV84">
        <v>0.60257260000000001</v>
      </c>
      <c r="FW84">
        <v>30.947569999999999</v>
      </c>
      <c r="FX84" s="1">
        <v>2.1083859999999999E-3</v>
      </c>
      <c r="FY84">
        <v>0.70654490000000003</v>
      </c>
      <c r="FZ84">
        <v>0.60257019999999994</v>
      </c>
      <c r="GA84">
        <v>30.261880000000001</v>
      </c>
      <c r="GB84" s="1">
        <v>2.0178700000000002E-3</v>
      </c>
      <c r="GC84">
        <v>0.67585870000000003</v>
      </c>
      <c r="GD84">
        <v>0.60254649999999998</v>
      </c>
      <c r="GE84">
        <v>27.944400000000002</v>
      </c>
      <c r="GF84" s="1">
        <v>1.932184E-3</v>
      </c>
      <c r="GG84">
        <v>0.64694629999999997</v>
      </c>
      <c r="GH84">
        <v>0.60257090000000002</v>
      </c>
      <c r="GI84">
        <v>25.078810000000001</v>
      </c>
      <c r="GJ84" s="1">
        <v>1.850979E-3</v>
      </c>
      <c r="GK84">
        <v>0.6196005</v>
      </c>
      <c r="GL84">
        <v>0.60257450000000001</v>
      </c>
      <c r="GM84">
        <v>23.009789999999999</v>
      </c>
      <c r="GN84" s="1">
        <v>1.773951E-3</v>
      </c>
      <c r="GO84">
        <v>0.59367270000000005</v>
      </c>
      <c r="GP84">
        <v>0.60257369999999999</v>
      </c>
      <c r="GQ84">
        <v>22.064589999999999</v>
      </c>
      <c r="GR84" s="1">
        <v>1.701E-3</v>
      </c>
      <c r="GS84">
        <v>0.56915340000000003</v>
      </c>
      <c r="GT84">
        <v>0.60256860000000001</v>
      </c>
      <c r="GU84">
        <v>23.095479999999998</v>
      </c>
      <c r="GV84" s="1">
        <v>1.631904E-3</v>
      </c>
      <c r="GW84">
        <v>0.54593899999999995</v>
      </c>
      <c r="GX84">
        <v>0.60257629999999995</v>
      </c>
      <c r="GY84">
        <v>24.36843</v>
      </c>
      <c r="GZ84" s="1">
        <v>1.5666580000000001E-3</v>
      </c>
      <c r="HA84">
        <v>0.52409950000000005</v>
      </c>
      <c r="HB84">
        <v>0.60256540000000003</v>
      </c>
      <c r="HC84">
        <v>26.386500000000002</v>
      </c>
      <c r="HD84" s="1">
        <v>1.5050599999999999E-3</v>
      </c>
      <c r="HE84">
        <v>0.50341930000000001</v>
      </c>
      <c r="HF84">
        <v>0.60256920000000003</v>
      </c>
      <c r="HG84">
        <v>27.42333</v>
      </c>
      <c r="HH84" s="1">
        <v>1.4464090000000001E-3</v>
      </c>
      <c r="HI84">
        <v>0.48378179999999998</v>
      </c>
      <c r="HJ84">
        <v>0.60255579999999997</v>
      </c>
      <c r="HK84">
        <v>27.325379999999999</v>
      </c>
      <c r="HL84" s="1">
        <v>1.390388E-3</v>
      </c>
      <c r="HM84">
        <v>0.4650455</v>
      </c>
      <c r="HN84">
        <v>0.60257019999999994</v>
      </c>
      <c r="HO84">
        <v>27.214220000000001</v>
      </c>
      <c r="HP84" s="1">
        <v>1.336818E-3</v>
      </c>
      <c r="HQ84">
        <v>0.44710220000000001</v>
      </c>
      <c r="HR84">
        <v>0.60256529999999997</v>
      </c>
      <c r="HS84">
        <v>26.909050000000001</v>
      </c>
      <c r="HT84" s="1">
        <v>1.2860269999999999E-3</v>
      </c>
      <c r="HU84">
        <v>0.43009350000000002</v>
      </c>
      <c r="HV84">
        <v>0.60257570000000005</v>
      </c>
      <c r="HW84">
        <v>26.859649999999998</v>
      </c>
      <c r="HX84" s="1">
        <v>1.2377880000000001E-3</v>
      </c>
      <c r="HY84">
        <v>0.41396899999999998</v>
      </c>
      <c r="HZ84">
        <v>0.60254960000000002</v>
      </c>
      <c r="IA84">
        <v>28.260300000000001</v>
      </c>
      <c r="IB84" s="1">
        <v>1.191615E-3</v>
      </c>
      <c r="IC84">
        <v>0.39853480000000002</v>
      </c>
      <c r="ID84">
        <v>0.60255040000000004</v>
      </c>
      <c r="IE84">
        <v>31.15512</v>
      </c>
      <c r="IF84" s="1">
        <v>1.1474269999999999E-3</v>
      </c>
      <c r="IG84">
        <v>0.38374079999999999</v>
      </c>
      <c r="IH84">
        <v>0.6025547</v>
      </c>
      <c r="II84">
        <v>34.352119999999999</v>
      </c>
      <c r="IJ84" s="1">
        <v>1.1050649999999999E-3</v>
      </c>
      <c r="IK84">
        <v>0.36957610000000002</v>
      </c>
      <c r="IL84">
        <v>0.60255040000000004</v>
      </c>
      <c r="IM84">
        <v>35.91431</v>
      </c>
      <c r="IN84" s="1">
        <v>1.0648159999999999E-3</v>
      </c>
      <c r="IO84">
        <v>0.35607569999999999</v>
      </c>
      <c r="IP84">
        <v>0.60254399999999997</v>
      </c>
      <c r="IQ84">
        <v>36.037199999999999</v>
      </c>
      <c r="IR84" s="1">
        <v>1.026534E-3</v>
      </c>
      <c r="IS84">
        <v>0.34329599999999999</v>
      </c>
      <c r="IT84">
        <v>0.60255289999999995</v>
      </c>
      <c r="IU84">
        <v>35.953240000000001</v>
      </c>
      <c r="IV84" s="1">
        <v>9.9013190000000009E-4</v>
      </c>
      <c r="IW84">
        <v>0.33109519999999998</v>
      </c>
      <c r="IX84">
        <v>0.60257380000000005</v>
      </c>
      <c r="IY84">
        <v>35.43224</v>
      </c>
      <c r="IZ84" s="1">
        <v>9.5475029999999997E-4</v>
      </c>
      <c r="JA84">
        <v>0.31926759999999998</v>
      </c>
      <c r="JB84">
        <v>0.60255119999999995</v>
      </c>
      <c r="JC84">
        <v>34.765700000000002</v>
      </c>
      <c r="JD84" s="1">
        <v>9.2060510000000005E-4</v>
      </c>
      <c r="JE84">
        <v>0.30787110000000001</v>
      </c>
      <c r="JF84">
        <v>0.60256989999999999</v>
      </c>
      <c r="JG84">
        <v>35.405430000000003</v>
      </c>
      <c r="JH84" s="1">
        <v>8.8837710000000002E-4</v>
      </c>
      <c r="JI84">
        <v>0.29705490000000001</v>
      </c>
      <c r="JJ84">
        <v>0.60256449999999995</v>
      </c>
      <c r="JK84">
        <v>35.346580000000003</v>
      </c>
      <c r="JL84" s="1">
        <v>8.5713580000000003E-4</v>
      </c>
      <c r="JM84">
        <v>0.28677989999999998</v>
      </c>
      <c r="JN84">
        <v>0.60257179999999999</v>
      </c>
      <c r="JO84">
        <v>34.009</v>
      </c>
      <c r="JP84" s="1">
        <v>8.2559910000000003E-4</v>
      </c>
      <c r="JQ84">
        <v>0.27693200000000001</v>
      </c>
      <c r="JR84">
        <v>0.6025663</v>
      </c>
      <c r="JS84">
        <v>30.55977</v>
      </c>
      <c r="JT84" s="1">
        <v>7.9552729999999997E-4</v>
      </c>
      <c r="JU84">
        <v>0.26751960000000002</v>
      </c>
      <c r="JV84">
        <v>0.60257450000000001</v>
      </c>
      <c r="JW84">
        <v>26.342009999999998</v>
      </c>
      <c r="JX84" s="1">
        <v>7.6682979999999996E-4</v>
      </c>
      <c r="JY84">
        <v>0.2584862</v>
      </c>
      <c r="JZ84">
        <v>0.60256790000000005</v>
      </c>
      <c r="KA84">
        <v>22.53651</v>
      </c>
      <c r="KB84" s="1">
        <v>7.3946150000000002E-4</v>
      </c>
      <c r="KC84">
        <v>0.24981329999999999</v>
      </c>
      <c r="KD84">
        <v>0.60257179999999999</v>
      </c>
      <c r="KE84">
        <v>20.166589999999999</v>
      </c>
      <c r="KF84" s="1">
        <v>7.1329279999999998E-4</v>
      </c>
      <c r="KG84">
        <v>0.24148530000000001</v>
      </c>
      <c r="KH84">
        <v>0.60257570000000005</v>
      </c>
      <c r="KI84">
        <v>19.31917</v>
      </c>
      <c r="KJ84" s="1">
        <v>6.8833689999999999E-4</v>
      </c>
      <c r="KK84">
        <v>0.23350870000000001</v>
      </c>
      <c r="KL84">
        <v>0.60254280000000005</v>
      </c>
      <c r="KM84">
        <v>20.42896</v>
      </c>
      <c r="KN84" s="1">
        <v>6.644725E-4</v>
      </c>
      <c r="KO84">
        <v>0.2258484</v>
      </c>
      <c r="KP84">
        <v>0.60255130000000001</v>
      </c>
      <c r="KQ84">
        <v>23.475280000000001</v>
      </c>
      <c r="KR84" s="1">
        <v>6.4159959999999995E-4</v>
      </c>
      <c r="KS84">
        <v>0.2184884</v>
      </c>
      <c r="KT84">
        <v>0.60255300000000001</v>
      </c>
      <c r="KU84">
        <v>27.59807</v>
      </c>
      <c r="KV84" s="1">
        <v>6.1962620000000003E-4</v>
      </c>
      <c r="KW84">
        <v>0.21138219999999999</v>
      </c>
      <c r="KX84">
        <v>0.60257450000000001</v>
      </c>
      <c r="KY84">
        <v>30.76322</v>
      </c>
      <c r="KZ84" s="1">
        <v>5.9851779999999996E-4</v>
      </c>
      <c r="LA84">
        <v>0.2045286</v>
      </c>
      <c r="LB84">
        <v>0.60256929999999997</v>
      </c>
      <c r="LC84">
        <v>32.938020000000002</v>
      </c>
      <c r="LD84" s="1">
        <v>5.7832550000000004E-4</v>
      </c>
      <c r="LE84">
        <v>0.19793769999999999</v>
      </c>
      <c r="LF84">
        <v>0.60257550000000004</v>
      </c>
      <c r="LG84">
        <v>34.765949999999997</v>
      </c>
      <c r="LH84" s="1">
        <v>5.588654E-4</v>
      </c>
      <c r="LI84">
        <v>0.19158549999999999</v>
      </c>
      <c r="LJ84">
        <v>0.60254890000000005</v>
      </c>
      <c r="LK84">
        <v>35.440240000000003</v>
      </c>
      <c r="LL84" s="1">
        <v>5.4018640000000004E-4</v>
      </c>
      <c r="LM84">
        <v>0.1854595</v>
      </c>
      <c r="LN84">
        <v>0.60257380000000005</v>
      </c>
      <c r="LO84">
        <v>35.004539999999999</v>
      </c>
      <c r="LP84" s="1">
        <v>5.2226390000000001E-4</v>
      </c>
      <c r="LQ84">
        <v>0.1795699</v>
      </c>
      <c r="LR84">
        <v>0.60257419999999995</v>
      </c>
      <c r="LS84">
        <v>35.055230000000002</v>
      </c>
      <c r="LT84" s="1">
        <v>5.0501370000000003E-4</v>
      </c>
      <c r="LU84">
        <v>0.17387730000000001</v>
      </c>
      <c r="LV84">
        <v>0.60257170000000004</v>
      </c>
      <c r="LW84">
        <v>35.637709999999998</v>
      </c>
      <c r="LX84" s="1">
        <v>4.883744E-4</v>
      </c>
      <c r="LY84">
        <v>0.16837949999999999</v>
      </c>
      <c r="LZ84">
        <v>0.60257499999999997</v>
      </c>
      <c r="MA84">
        <v>34.765830000000001</v>
      </c>
      <c r="MB84" s="1">
        <v>4.7232950000000002E-4</v>
      </c>
      <c r="MC84">
        <v>0.16306480000000001</v>
      </c>
      <c r="MD84">
        <v>0.60256810000000005</v>
      </c>
      <c r="ME84">
        <v>32.52617</v>
      </c>
      <c r="MF84" s="1">
        <v>4.5681779999999999E-4</v>
      </c>
      <c r="MG84">
        <v>0.15791910000000001</v>
      </c>
      <c r="MH84">
        <v>0.60257320000000003</v>
      </c>
      <c r="MI84">
        <v>28.459140000000001</v>
      </c>
      <c r="MJ84" s="1">
        <v>4.4187140000000001E-4</v>
      </c>
      <c r="MK84">
        <v>0.15296199999999999</v>
      </c>
      <c r="ML84">
        <v>0.602549</v>
      </c>
      <c r="MM84">
        <v>24.731560000000002</v>
      </c>
      <c r="MN84" s="1">
        <v>4.2744460000000001E-4</v>
      </c>
      <c r="MO84">
        <v>0.14819270000000001</v>
      </c>
      <c r="MP84">
        <v>0.60256929999999997</v>
      </c>
      <c r="MQ84">
        <v>22.44183</v>
      </c>
      <c r="MR84" s="1">
        <v>4.1365830000000001E-4</v>
      </c>
      <c r="MS84">
        <v>0.14362459999999999</v>
      </c>
      <c r="MT84">
        <v>0.60256889999999996</v>
      </c>
      <c r="MU84">
        <v>21.499610000000001</v>
      </c>
      <c r="MV84" s="1">
        <v>4.0039410000000002E-4</v>
      </c>
      <c r="MW84">
        <v>0.13923369999999999</v>
      </c>
      <c r="MX84">
        <v>0.60257289999999997</v>
      </c>
      <c r="MY84">
        <v>22.041779999999999</v>
      </c>
      <c r="MZ84" s="1">
        <v>3.8753170000000001E-4</v>
      </c>
      <c r="NA84">
        <v>0.13495409999999999</v>
      </c>
      <c r="NB84">
        <v>0.60256390000000004</v>
      </c>
      <c r="NC84">
        <v>22.945630000000001</v>
      </c>
      <c r="ND84" s="1">
        <v>3.7499130000000002E-4</v>
      </c>
      <c r="NE84">
        <v>0.1307721</v>
      </c>
      <c r="NF84">
        <v>0.60254609999999997</v>
      </c>
      <c r="NG84">
        <v>24.41947</v>
      </c>
      <c r="NH84" s="1">
        <v>3.62901E-4</v>
      </c>
      <c r="NI84">
        <v>0.12673609999999999</v>
      </c>
      <c r="NJ84">
        <v>0.60256829999999995</v>
      </c>
      <c r="NK84">
        <v>26.388729999999999</v>
      </c>
      <c r="NL84" s="1">
        <v>3.5140220000000002E-4</v>
      </c>
      <c r="NM84">
        <v>0.1228901</v>
      </c>
      <c r="NN84">
        <v>0.60257430000000001</v>
      </c>
      <c r="NO84">
        <v>27.00827</v>
      </c>
      <c r="NP84" s="1">
        <v>3.4035400000000001E-4</v>
      </c>
      <c r="NQ84">
        <v>0.1191837</v>
      </c>
      <c r="NR84">
        <v>0.60256869999999996</v>
      </c>
      <c r="NS84">
        <v>26.956720000000001</v>
      </c>
      <c r="NT84" s="1">
        <v>3.2960520000000003E-4</v>
      </c>
      <c r="NU84">
        <v>0.1155756</v>
      </c>
      <c r="NV84">
        <v>0.60256529999999997</v>
      </c>
      <c r="NW84">
        <v>27.139130000000002</v>
      </c>
      <c r="NX84" s="1">
        <v>3.1922189999999999E-4</v>
      </c>
      <c r="NY84">
        <v>0.1120772</v>
      </c>
      <c r="NZ84">
        <v>0.60257090000000002</v>
      </c>
      <c r="OA84">
        <v>27.09797</v>
      </c>
      <c r="OB84" s="1">
        <v>3.0925560000000002E-4</v>
      </c>
      <c r="OC84">
        <v>0.1087002</v>
      </c>
      <c r="OD84">
        <v>0.6025684</v>
      </c>
      <c r="OE84">
        <v>27.750229999999998</v>
      </c>
      <c r="OF84" s="1">
        <v>2.996451E-4</v>
      </c>
      <c r="OG84">
        <v>0.1054276</v>
      </c>
      <c r="OH84">
        <v>0.60257179999999999</v>
      </c>
      <c r="OI84">
        <v>27.505240000000001</v>
      </c>
      <c r="OJ84" s="1">
        <v>2.9041750000000002E-4</v>
      </c>
      <c r="OK84">
        <v>0.1022762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0.77845640000000005</v>
      </c>
      <c r="G85">
        <v>18.74248</v>
      </c>
      <c r="H85" s="1">
        <v>3.4803019999999999E-31</v>
      </c>
      <c r="I85" s="1">
        <v>1.103288E-28</v>
      </c>
      <c r="J85">
        <v>0.77609740000000005</v>
      </c>
      <c r="K85">
        <v>18.947710000000001</v>
      </c>
      <c r="L85" s="1">
        <v>6.3974689999999998E-18</v>
      </c>
      <c r="M85" s="1">
        <v>2.018695E-15</v>
      </c>
      <c r="N85">
        <v>0.77385020000000004</v>
      </c>
      <c r="O85">
        <v>18.376080000000002</v>
      </c>
      <c r="P85" s="1">
        <v>6.6826839999999995E-8</v>
      </c>
      <c r="Q85" s="1">
        <v>1.7856909999999999E-5</v>
      </c>
      <c r="R85">
        <v>0.77191940000000003</v>
      </c>
      <c r="S85">
        <v>18.512219999999999</v>
      </c>
      <c r="T85" s="1">
        <v>2.5747519999999999E-2</v>
      </c>
      <c r="U85">
        <v>6.3252420000000003</v>
      </c>
      <c r="V85">
        <v>0.77054460000000002</v>
      </c>
      <c r="W85">
        <v>18.089030000000001</v>
      </c>
      <c r="X85">
        <v>4.6599449999999996</v>
      </c>
      <c r="Y85">
        <v>1284.6849999999999</v>
      </c>
      <c r="Z85">
        <v>0.76978089999999999</v>
      </c>
      <c r="AA85">
        <v>17.07527</v>
      </c>
      <c r="AB85">
        <v>49.015990000000002</v>
      </c>
      <c r="AC85">
        <v>14514.9</v>
      </c>
      <c r="AD85">
        <v>0.76929530000000002</v>
      </c>
      <c r="AE85">
        <v>16.444959999999998</v>
      </c>
      <c r="AF85">
        <v>108.57989999999999</v>
      </c>
      <c r="AG85">
        <v>33687</v>
      </c>
      <c r="AH85">
        <v>0.769042</v>
      </c>
      <c r="AI85">
        <v>16.251069999999999</v>
      </c>
      <c r="AJ85">
        <v>91.193049999999999</v>
      </c>
      <c r="AK85">
        <v>29188.06</v>
      </c>
      <c r="AL85">
        <v>0.76892320000000003</v>
      </c>
      <c r="AM85">
        <v>16.438110000000002</v>
      </c>
      <c r="AN85">
        <v>40.828029999999998</v>
      </c>
      <c r="AO85">
        <v>13337.62</v>
      </c>
      <c r="AP85">
        <v>0.76882309999999998</v>
      </c>
      <c r="AQ85">
        <v>17.50047</v>
      </c>
      <c r="AR85">
        <v>12.21625</v>
      </c>
      <c r="AS85">
        <v>4040.433</v>
      </c>
      <c r="AT85">
        <v>0.76852679999999995</v>
      </c>
      <c r="AU85">
        <v>19.047129999999999</v>
      </c>
      <c r="AV85">
        <v>2.8704990000000001</v>
      </c>
      <c r="AW85">
        <v>955.05899999999997</v>
      </c>
      <c r="AX85">
        <v>0.76784399999999997</v>
      </c>
      <c r="AY85">
        <v>21.061170000000001</v>
      </c>
      <c r="AZ85">
        <v>0.60231670000000004</v>
      </c>
      <c r="BA85">
        <v>200.61969999999999</v>
      </c>
      <c r="BB85">
        <v>0.76668769999999997</v>
      </c>
      <c r="BC85">
        <v>22.542339999999999</v>
      </c>
      <c r="BD85">
        <v>0.1324582</v>
      </c>
      <c r="BE85">
        <v>43.764740000000003</v>
      </c>
      <c r="BF85">
        <v>0.76508529999999997</v>
      </c>
      <c r="BG85">
        <v>22.89292</v>
      </c>
      <c r="BH85" s="1">
        <v>4.1085120000000003E-2</v>
      </c>
      <c r="BI85">
        <v>13.25685</v>
      </c>
      <c r="BJ85">
        <v>0.76307389999999997</v>
      </c>
      <c r="BK85">
        <v>23.09365</v>
      </c>
      <c r="BL85">
        <v>2.4540530000000001E-2</v>
      </c>
      <c r="BM85">
        <v>7.6845879999999998</v>
      </c>
      <c r="BN85">
        <v>0.76088710000000004</v>
      </c>
      <c r="BO85">
        <v>23.241219999999998</v>
      </c>
      <c r="BP85" s="1">
        <v>2.4992750000000001E-2</v>
      </c>
      <c r="BQ85">
        <v>7.71366</v>
      </c>
      <c r="BR85">
        <v>0.75890539999999995</v>
      </c>
      <c r="BS85">
        <v>23.279409999999999</v>
      </c>
      <c r="BT85" s="1">
        <v>2.952376E-2</v>
      </c>
      <c r="BU85">
        <v>9.1149830000000005</v>
      </c>
      <c r="BV85">
        <v>0.75674350000000001</v>
      </c>
      <c r="BW85">
        <v>23.90568</v>
      </c>
      <c r="BX85" s="1">
        <v>3.2932879999999998E-2</v>
      </c>
      <c r="BY85">
        <v>10.21941</v>
      </c>
      <c r="BZ85">
        <v>0.75469549999999996</v>
      </c>
      <c r="CA85">
        <v>23.823879999999999</v>
      </c>
      <c r="CB85" s="1">
        <v>3.3689610000000002E-2</v>
      </c>
      <c r="CC85">
        <v>10.5044</v>
      </c>
      <c r="CD85">
        <v>0.7511274</v>
      </c>
      <c r="CE85">
        <v>23.665749999999999</v>
      </c>
      <c r="CF85" s="1">
        <v>3.2391000000000003E-2</v>
      </c>
      <c r="CG85">
        <v>10.141069999999999</v>
      </c>
      <c r="CH85">
        <v>0.74743919999999997</v>
      </c>
      <c r="CI85">
        <v>22.121860000000002</v>
      </c>
      <c r="CJ85" s="1">
        <v>2.999311E-2</v>
      </c>
      <c r="CK85">
        <v>9.4245909999999995</v>
      </c>
      <c r="CL85">
        <v>0.74445859999999997</v>
      </c>
      <c r="CM85">
        <v>20.34986</v>
      </c>
      <c r="CN85" s="1">
        <v>2.7224439999999999E-2</v>
      </c>
      <c r="CO85">
        <v>8.5752319999999997</v>
      </c>
      <c r="CP85">
        <v>0.74231619999999998</v>
      </c>
      <c r="CQ85">
        <v>18.760660000000001</v>
      </c>
      <c r="CR85" s="1">
        <v>2.4256590000000001E-2</v>
      </c>
      <c r="CS85">
        <v>7.6580570000000003</v>
      </c>
      <c r="CT85">
        <v>0.74084459999999996</v>
      </c>
      <c r="CU85">
        <v>17.680900000000001</v>
      </c>
      <c r="CV85" s="1">
        <v>2.069899E-2</v>
      </c>
      <c r="CW85">
        <v>6.5548019999999996</v>
      </c>
      <c r="CX85">
        <v>0.73988229999999999</v>
      </c>
      <c r="CY85">
        <v>17.44866</v>
      </c>
      <c r="CZ85" s="1">
        <v>1.6476850000000001E-2</v>
      </c>
      <c r="DA85">
        <v>5.2341639999999998</v>
      </c>
      <c r="DB85">
        <v>0.73927690000000001</v>
      </c>
      <c r="DC85">
        <v>18.297270000000001</v>
      </c>
      <c r="DD85" s="1">
        <v>1.2325930000000001E-2</v>
      </c>
      <c r="DE85">
        <v>3.9217780000000002</v>
      </c>
      <c r="DF85">
        <v>0.73893929999999997</v>
      </c>
      <c r="DG85">
        <v>20.015270000000001</v>
      </c>
      <c r="DH85" s="1">
        <v>9.0418349999999998E-3</v>
      </c>
      <c r="DI85">
        <v>2.8741050000000001</v>
      </c>
      <c r="DJ85">
        <v>0.73870460000000004</v>
      </c>
      <c r="DK85">
        <v>22.96875</v>
      </c>
      <c r="DL85" s="1">
        <v>6.8410090000000003E-3</v>
      </c>
      <c r="DM85">
        <v>2.1674660000000001</v>
      </c>
      <c r="DN85">
        <v>0.73857410000000001</v>
      </c>
      <c r="DO85">
        <v>26.248090000000001</v>
      </c>
      <c r="DP85" s="1">
        <v>5.4988470000000003E-3</v>
      </c>
      <c r="DQ85">
        <v>1.734793</v>
      </c>
      <c r="DR85">
        <v>0.73851929999999999</v>
      </c>
      <c r="DS85">
        <v>27.37499</v>
      </c>
      <c r="DT85" s="1">
        <v>4.697367E-3</v>
      </c>
      <c r="DU85">
        <v>1.475908</v>
      </c>
      <c r="DV85">
        <v>0.73849169999999997</v>
      </c>
      <c r="DW85">
        <v>28.571580000000001</v>
      </c>
      <c r="DX85" s="1">
        <v>4.1985549999999996E-3</v>
      </c>
      <c r="DY85">
        <v>1.314624</v>
      </c>
      <c r="DZ85">
        <v>0.73846069999999997</v>
      </c>
      <c r="EA85">
        <v>29.66743</v>
      </c>
      <c r="EB85" s="1">
        <v>3.8605940000000002E-3</v>
      </c>
      <c r="EC85">
        <v>1.2050510000000001</v>
      </c>
      <c r="ED85">
        <v>0.73844370000000004</v>
      </c>
      <c r="EE85">
        <v>29.99343</v>
      </c>
      <c r="EF85" s="1">
        <v>3.6079839999999998E-3</v>
      </c>
      <c r="EG85">
        <v>1.1229880000000001</v>
      </c>
      <c r="EH85">
        <v>0.73845079999999996</v>
      </c>
      <c r="EI85">
        <v>30.22024</v>
      </c>
      <c r="EJ85" s="1">
        <v>3.4027100000000002E-3</v>
      </c>
      <c r="EK85">
        <v>1.0562579999999999</v>
      </c>
      <c r="EL85">
        <v>0.7384406</v>
      </c>
      <c r="EM85">
        <v>31.315290000000001</v>
      </c>
      <c r="EN85" s="1">
        <v>3.22529E-3</v>
      </c>
      <c r="EO85">
        <v>0.99855989999999994</v>
      </c>
      <c r="EP85">
        <v>0.73843190000000003</v>
      </c>
      <c r="EQ85">
        <v>33.448099999999997</v>
      </c>
      <c r="ER85" s="1">
        <v>3.0654279999999998E-3</v>
      </c>
      <c r="ES85">
        <v>0.94692600000000005</v>
      </c>
      <c r="ET85">
        <v>0.73845620000000001</v>
      </c>
      <c r="EU85">
        <v>34.346490000000003</v>
      </c>
      <c r="EV85" s="1">
        <v>2.9187229999999998E-3</v>
      </c>
      <c r="EW85">
        <v>0.89986259999999996</v>
      </c>
      <c r="EX85">
        <v>0.7384271</v>
      </c>
      <c r="EY85">
        <v>32.296199999999999</v>
      </c>
      <c r="EZ85" s="1">
        <v>2.7830559999999999E-3</v>
      </c>
      <c r="FA85">
        <v>0.8564155</v>
      </c>
      <c r="FB85">
        <v>0.73842560000000002</v>
      </c>
      <c r="FC85">
        <v>30.550689999999999</v>
      </c>
      <c r="FD85" s="1">
        <v>2.6556850000000001E-3</v>
      </c>
      <c r="FE85">
        <v>0.81587739999999997</v>
      </c>
      <c r="FF85">
        <v>0.73841239999999997</v>
      </c>
      <c r="FG85">
        <v>29.34263</v>
      </c>
      <c r="FH85" s="1">
        <v>2.5351319999999998E-3</v>
      </c>
      <c r="FI85">
        <v>0.77776290000000003</v>
      </c>
      <c r="FJ85">
        <v>0.73841699999999999</v>
      </c>
      <c r="FK85">
        <v>28.59451</v>
      </c>
      <c r="FL85" s="1">
        <v>2.4217290000000001E-3</v>
      </c>
      <c r="FM85">
        <v>0.74198730000000002</v>
      </c>
      <c r="FN85">
        <v>0.73841920000000005</v>
      </c>
      <c r="FO85">
        <v>28.955279999999998</v>
      </c>
      <c r="FP85" s="1">
        <v>2.3147039999999999E-3</v>
      </c>
      <c r="FQ85">
        <v>0.70846900000000002</v>
      </c>
      <c r="FR85">
        <v>0.73841429999999997</v>
      </c>
      <c r="FS85">
        <v>29.981619999999999</v>
      </c>
      <c r="FT85" s="1">
        <v>2.2133000000000001E-3</v>
      </c>
      <c r="FU85">
        <v>0.67695749999999999</v>
      </c>
      <c r="FV85">
        <v>0.73841540000000006</v>
      </c>
      <c r="FW85">
        <v>31.1797</v>
      </c>
      <c r="FX85" s="1">
        <v>2.1175009999999999E-3</v>
      </c>
      <c r="FY85">
        <v>0.64723370000000002</v>
      </c>
      <c r="FZ85">
        <v>0.73842649999999999</v>
      </c>
      <c r="GA85">
        <v>30.51613</v>
      </c>
      <c r="GB85" s="1">
        <v>2.0265230000000001E-3</v>
      </c>
      <c r="GC85">
        <v>0.61909460000000005</v>
      </c>
      <c r="GD85">
        <v>0.73841659999999998</v>
      </c>
      <c r="GE85">
        <v>28.198180000000001</v>
      </c>
      <c r="GF85" s="1">
        <v>1.940315E-3</v>
      </c>
      <c r="GG85">
        <v>0.59255809999999998</v>
      </c>
      <c r="GH85">
        <v>0.73841489999999999</v>
      </c>
      <c r="GI85">
        <v>25.264250000000001</v>
      </c>
      <c r="GJ85" s="1">
        <v>1.858681E-3</v>
      </c>
      <c r="GK85">
        <v>0.56749830000000001</v>
      </c>
      <c r="GL85">
        <v>0.73841809999999997</v>
      </c>
      <c r="GM85">
        <v>23.11918</v>
      </c>
      <c r="GN85" s="1">
        <v>1.7812450000000001E-3</v>
      </c>
      <c r="GO85">
        <v>0.54372529999999997</v>
      </c>
      <c r="GP85">
        <v>0.7384172</v>
      </c>
      <c r="GQ85">
        <v>22.13918</v>
      </c>
      <c r="GR85" s="1">
        <v>1.7079090000000001E-3</v>
      </c>
      <c r="GS85">
        <v>0.52124550000000003</v>
      </c>
      <c r="GT85">
        <v>0.73844469999999995</v>
      </c>
      <c r="GU85">
        <v>23.31345</v>
      </c>
      <c r="GV85" s="1">
        <v>1.638453E-3</v>
      </c>
      <c r="GW85">
        <v>0.49995780000000001</v>
      </c>
      <c r="GX85">
        <v>0.73841909999999999</v>
      </c>
      <c r="GY85">
        <v>24.612909999999999</v>
      </c>
      <c r="GZ85" s="1">
        <v>1.572803E-3</v>
      </c>
      <c r="HA85">
        <v>0.47992099999999999</v>
      </c>
      <c r="HB85">
        <v>0.7384425</v>
      </c>
      <c r="HC85">
        <v>26.71584</v>
      </c>
      <c r="HD85" s="1">
        <v>1.5109050000000001E-3</v>
      </c>
      <c r="HE85">
        <v>0.46096029999999999</v>
      </c>
      <c r="HF85">
        <v>0.73844480000000001</v>
      </c>
      <c r="HG85">
        <v>27.647220000000001</v>
      </c>
      <c r="HH85" s="1">
        <v>1.4519750000000001E-3</v>
      </c>
      <c r="HI85">
        <v>0.44296649999999999</v>
      </c>
      <c r="HJ85">
        <v>0.73842169999999996</v>
      </c>
      <c r="HK85">
        <v>27.329930000000001</v>
      </c>
      <c r="HL85" s="1">
        <v>1.3956999999999999E-3</v>
      </c>
      <c r="HM85">
        <v>0.42579889999999998</v>
      </c>
      <c r="HN85">
        <v>0.73841800000000002</v>
      </c>
      <c r="HO85">
        <v>27.19078</v>
      </c>
      <c r="HP85" s="1">
        <v>1.341889E-3</v>
      </c>
      <c r="HQ85">
        <v>0.40936220000000001</v>
      </c>
      <c r="HR85">
        <v>0.7384444</v>
      </c>
      <c r="HS85">
        <v>26.891929999999999</v>
      </c>
      <c r="HT85" s="1">
        <v>1.290837E-3</v>
      </c>
      <c r="HU85">
        <v>0.3937678</v>
      </c>
      <c r="HV85">
        <v>0.73841880000000004</v>
      </c>
      <c r="HW85">
        <v>26.9024</v>
      </c>
      <c r="HX85" s="1">
        <v>1.242349E-3</v>
      </c>
      <c r="HY85">
        <v>0.3789884</v>
      </c>
      <c r="HZ85">
        <v>0.73844609999999999</v>
      </c>
      <c r="IA85">
        <v>28.509160000000001</v>
      </c>
      <c r="IB85" s="1">
        <v>1.195991E-3</v>
      </c>
      <c r="IC85">
        <v>0.364844</v>
      </c>
      <c r="ID85">
        <v>0.73842189999999996</v>
      </c>
      <c r="IE85">
        <v>31.620989999999999</v>
      </c>
      <c r="IF85" s="1">
        <v>1.151626E-3</v>
      </c>
      <c r="IG85">
        <v>0.35129939999999998</v>
      </c>
      <c r="IH85">
        <v>0.73842079999999999</v>
      </c>
      <c r="II85">
        <v>34.865220000000001</v>
      </c>
      <c r="IJ85" s="1">
        <v>1.109077E-3</v>
      </c>
      <c r="IK85">
        <v>0.33832600000000002</v>
      </c>
      <c r="IL85">
        <v>0.73844860000000001</v>
      </c>
      <c r="IM85">
        <v>36.182209999999998</v>
      </c>
      <c r="IN85" s="1">
        <v>1.0686269999999999E-3</v>
      </c>
      <c r="IO85">
        <v>0.32594869999999998</v>
      </c>
      <c r="IP85">
        <v>0.73841480000000004</v>
      </c>
      <c r="IQ85">
        <v>36.028280000000002</v>
      </c>
      <c r="IR85" s="1">
        <v>1.0301380000000001E-3</v>
      </c>
      <c r="IS85">
        <v>0.31422899999999998</v>
      </c>
      <c r="IT85">
        <v>0.7384174</v>
      </c>
      <c r="IU85">
        <v>35.904159999999997</v>
      </c>
      <c r="IV85" s="1">
        <v>9.9360219999999996E-4</v>
      </c>
      <c r="IW85">
        <v>0.30306139999999998</v>
      </c>
      <c r="IX85">
        <v>0.73841730000000005</v>
      </c>
      <c r="IY85">
        <v>35.426780000000001</v>
      </c>
      <c r="IZ85" s="1">
        <v>9.581142E-4</v>
      </c>
      <c r="JA85">
        <v>0.29224519999999998</v>
      </c>
      <c r="JB85">
        <v>0.73842209999999997</v>
      </c>
      <c r="JC85">
        <v>34.799889999999998</v>
      </c>
      <c r="JD85" s="1">
        <v>9.2382640000000002E-4</v>
      </c>
      <c r="JE85">
        <v>0.28180250000000001</v>
      </c>
      <c r="JF85">
        <v>0.73844540000000003</v>
      </c>
      <c r="JG85">
        <v>35.593040000000002</v>
      </c>
      <c r="JH85" s="1">
        <v>8.9143399999999998E-4</v>
      </c>
      <c r="JI85">
        <v>0.27188960000000001</v>
      </c>
      <c r="JJ85">
        <v>0.73841400000000001</v>
      </c>
      <c r="JK85">
        <v>35.525100000000002</v>
      </c>
      <c r="JL85" s="1">
        <v>8.6004219999999995E-4</v>
      </c>
      <c r="JM85">
        <v>0.26247229999999999</v>
      </c>
      <c r="JN85">
        <v>0.73844869999999996</v>
      </c>
      <c r="JO85">
        <v>34.283000000000001</v>
      </c>
      <c r="JP85" s="1">
        <v>8.2838829999999999E-4</v>
      </c>
      <c r="JQ85">
        <v>0.25345709999999999</v>
      </c>
      <c r="JR85">
        <v>0.73841559999999995</v>
      </c>
      <c r="JS85">
        <v>30.939830000000001</v>
      </c>
      <c r="JT85" s="1">
        <v>7.9817709999999999E-4</v>
      </c>
      <c r="JU85">
        <v>0.2448314</v>
      </c>
      <c r="JV85">
        <v>0.73841789999999996</v>
      </c>
      <c r="JW85">
        <v>26.724</v>
      </c>
      <c r="JX85" s="1">
        <v>7.6937109999999996E-4</v>
      </c>
      <c r="JY85">
        <v>0.2365621</v>
      </c>
      <c r="JZ85">
        <v>0.73844639999999995</v>
      </c>
      <c r="KA85">
        <v>22.812370000000001</v>
      </c>
      <c r="KB85" s="1">
        <v>7.4190669999999999E-4</v>
      </c>
      <c r="KC85">
        <v>0.2286213</v>
      </c>
      <c r="KD85">
        <v>0.73844960000000004</v>
      </c>
      <c r="KE85">
        <v>20.298819999999999</v>
      </c>
      <c r="KF85" s="1">
        <v>7.1563340000000005E-4</v>
      </c>
      <c r="KG85">
        <v>0.22099479999999999</v>
      </c>
      <c r="KH85">
        <v>0.73841849999999998</v>
      </c>
      <c r="KI85">
        <v>19.37012</v>
      </c>
      <c r="KJ85" s="1">
        <v>6.9056610000000002E-4</v>
      </c>
      <c r="KK85">
        <v>0.2136875</v>
      </c>
      <c r="KL85">
        <v>0.7384406</v>
      </c>
      <c r="KM85">
        <v>20.636479999999999</v>
      </c>
      <c r="KN85" s="1">
        <v>6.6661439999999997E-4</v>
      </c>
      <c r="KO85">
        <v>0.2066692</v>
      </c>
      <c r="KP85">
        <v>0.73842019999999997</v>
      </c>
      <c r="KQ85">
        <v>23.970490000000002</v>
      </c>
      <c r="KR85" s="1">
        <v>6.4365600000000005E-4</v>
      </c>
      <c r="KS85">
        <v>0.199932</v>
      </c>
      <c r="KT85">
        <v>0.73841730000000005</v>
      </c>
      <c r="KU85">
        <v>28.17418</v>
      </c>
      <c r="KV85" s="1">
        <v>6.216107E-4</v>
      </c>
      <c r="KW85">
        <v>0.19343009999999999</v>
      </c>
      <c r="KX85">
        <v>0.73841760000000001</v>
      </c>
      <c r="KY85">
        <v>30.953499999999998</v>
      </c>
      <c r="KZ85" s="1">
        <v>6.0042129999999996E-4</v>
      </c>
      <c r="LA85">
        <v>0.1871565</v>
      </c>
      <c r="LB85">
        <v>0.73844560000000004</v>
      </c>
      <c r="LC85">
        <v>32.72974</v>
      </c>
      <c r="LD85" s="1">
        <v>5.801631E-4</v>
      </c>
      <c r="LE85">
        <v>0.1811229</v>
      </c>
      <c r="LF85">
        <v>0.73842050000000004</v>
      </c>
      <c r="LG85">
        <v>34.54748</v>
      </c>
      <c r="LH85" s="1">
        <v>5.6062750000000002E-4</v>
      </c>
      <c r="LI85">
        <v>0.17530889999999999</v>
      </c>
      <c r="LJ85">
        <v>0.73844540000000003</v>
      </c>
      <c r="LK85">
        <v>35.362110000000001</v>
      </c>
      <c r="LL85" s="1">
        <v>5.4187859999999997E-4</v>
      </c>
      <c r="LM85">
        <v>0.16969619999999999</v>
      </c>
      <c r="LN85">
        <v>0.73842479999999999</v>
      </c>
      <c r="LO85">
        <v>35.008589999999998</v>
      </c>
      <c r="LP85" s="1">
        <v>5.2389639999999996E-4</v>
      </c>
      <c r="LQ85">
        <v>0.16430910000000001</v>
      </c>
      <c r="LR85">
        <v>0.73842810000000003</v>
      </c>
      <c r="LS85">
        <v>35.159089999999999</v>
      </c>
      <c r="LT85" s="1">
        <v>5.0659499999999998E-4</v>
      </c>
      <c r="LU85">
        <v>0.15910150000000001</v>
      </c>
      <c r="LV85">
        <v>0.73841540000000006</v>
      </c>
      <c r="LW85">
        <v>35.85736</v>
      </c>
      <c r="LX85" s="1">
        <v>4.8989249999999997E-4</v>
      </c>
      <c r="LY85">
        <v>0.15406739999999999</v>
      </c>
      <c r="LZ85">
        <v>0.73841809999999997</v>
      </c>
      <c r="MA85">
        <v>35.052509999999998</v>
      </c>
      <c r="MB85" s="1">
        <v>4.7379600000000002E-4</v>
      </c>
      <c r="MC85">
        <v>0.14920449999999999</v>
      </c>
      <c r="MD85">
        <v>0.73844679999999996</v>
      </c>
      <c r="ME85">
        <v>32.982089999999999</v>
      </c>
      <c r="MF85" s="1">
        <v>4.5823609999999997E-4</v>
      </c>
      <c r="MG85">
        <v>0.14449519999999999</v>
      </c>
      <c r="MH85">
        <v>0.73841670000000004</v>
      </c>
      <c r="MI85">
        <v>28.84787</v>
      </c>
      <c r="MJ85" s="1">
        <v>4.4323090000000001E-4</v>
      </c>
      <c r="MK85">
        <v>0.13995640000000001</v>
      </c>
      <c r="ML85">
        <v>0.73844589999999999</v>
      </c>
      <c r="MM85">
        <v>24.958960000000001</v>
      </c>
      <c r="MN85" s="1">
        <v>4.2875120000000002E-4</v>
      </c>
      <c r="MO85">
        <v>0.13558700000000001</v>
      </c>
      <c r="MP85">
        <v>0.73844699999999996</v>
      </c>
      <c r="MQ85">
        <v>22.565529999999999</v>
      </c>
      <c r="MR85" s="1">
        <v>4.1490659999999998E-4</v>
      </c>
      <c r="MS85">
        <v>0.13140479999999999</v>
      </c>
      <c r="MT85">
        <v>0.73844460000000001</v>
      </c>
      <c r="MU85">
        <v>21.56634</v>
      </c>
      <c r="MV85" s="1">
        <v>4.0160359999999998E-4</v>
      </c>
      <c r="MW85">
        <v>0.12738749999999999</v>
      </c>
      <c r="MX85">
        <v>0.73841639999999997</v>
      </c>
      <c r="MY85">
        <v>22.186530000000001</v>
      </c>
      <c r="MZ85" s="1">
        <v>3.8870799999999998E-4</v>
      </c>
      <c r="NA85">
        <v>0.1234749</v>
      </c>
      <c r="NB85">
        <v>0.73844089999999996</v>
      </c>
      <c r="NC85">
        <v>23.157969999999999</v>
      </c>
      <c r="ND85" s="1">
        <v>3.7613749999999997E-4</v>
      </c>
      <c r="NE85">
        <v>0.1196498</v>
      </c>
      <c r="NF85">
        <v>0.73844650000000001</v>
      </c>
      <c r="NG85">
        <v>24.722950000000001</v>
      </c>
      <c r="NH85" s="1">
        <v>3.639971E-4</v>
      </c>
      <c r="NI85">
        <v>0.1159519</v>
      </c>
      <c r="NJ85">
        <v>0.73842019999999997</v>
      </c>
      <c r="NK85">
        <v>26.731750000000002</v>
      </c>
      <c r="NL85" s="1">
        <v>3.524469E-4</v>
      </c>
      <c r="NM85">
        <v>0.11243019999999999</v>
      </c>
      <c r="NN85">
        <v>0.73841710000000005</v>
      </c>
      <c r="NO85">
        <v>27.099499999999999</v>
      </c>
      <c r="NP85" s="1">
        <v>3.413623E-4</v>
      </c>
      <c r="NQ85">
        <v>0.1090386</v>
      </c>
      <c r="NR85">
        <v>0.73844460000000001</v>
      </c>
      <c r="NS85">
        <v>26.861529999999998</v>
      </c>
      <c r="NT85" s="1">
        <v>3.305901E-4</v>
      </c>
      <c r="NU85">
        <v>0.105739</v>
      </c>
      <c r="NV85">
        <v>0.73844460000000001</v>
      </c>
      <c r="NW85">
        <v>27.075189999999999</v>
      </c>
      <c r="NX85" s="1">
        <v>3.2016979999999998E-4</v>
      </c>
      <c r="NY85">
        <v>0.1025368</v>
      </c>
      <c r="NZ85">
        <v>0.73841480000000004</v>
      </c>
      <c r="OA85">
        <v>27.098020000000002</v>
      </c>
      <c r="OB85" s="1">
        <v>3.1016939999999998E-4</v>
      </c>
      <c r="OC85">
        <v>9.9446699999999999E-2</v>
      </c>
      <c r="OD85">
        <v>0.73844430000000005</v>
      </c>
      <c r="OE85">
        <v>27.930599999999998</v>
      </c>
      <c r="OF85" s="1">
        <v>3.005331E-4</v>
      </c>
      <c r="OG85" s="1">
        <v>9.6452689999999994E-2</v>
      </c>
      <c r="OH85">
        <v>0.73844949999999998</v>
      </c>
      <c r="OI85">
        <v>27.600239999999999</v>
      </c>
      <c r="OJ85" s="1">
        <v>2.9127040000000002E-4</v>
      </c>
      <c r="OK85" s="1">
        <v>9.3566969999999999E-2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0.9471233</v>
      </c>
      <c r="G86">
        <v>18.74268</v>
      </c>
      <c r="H86" s="1">
        <v>2.8268860000000003E-32</v>
      </c>
      <c r="I86" s="1">
        <v>5.8337760000000001E-30</v>
      </c>
      <c r="J86">
        <v>0.94284950000000001</v>
      </c>
      <c r="K86">
        <v>19.039300000000001</v>
      </c>
      <c r="L86" s="1">
        <v>1.20712E-18</v>
      </c>
      <c r="M86" s="1">
        <v>2.48213E-16</v>
      </c>
      <c r="N86">
        <v>0.93868309999999999</v>
      </c>
      <c r="O86">
        <v>18.460450000000002</v>
      </c>
      <c r="P86" s="1">
        <v>1.861375E-8</v>
      </c>
      <c r="Q86" s="1">
        <v>3.1470499999999998E-6</v>
      </c>
      <c r="R86">
        <v>0.93501369999999995</v>
      </c>
      <c r="S86">
        <v>18.682169999999999</v>
      </c>
      <c r="T86" s="1">
        <v>1.47487E-2</v>
      </c>
      <c r="U86">
        <v>2.50848</v>
      </c>
      <c r="V86">
        <v>0.93232519999999997</v>
      </c>
      <c r="W86">
        <v>18.249770000000002</v>
      </c>
      <c r="X86">
        <v>3.5184839999999999</v>
      </c>
      <c r="Y86">
        <v>655.41189999999995</v>
      </c>
      <c r="Z86">
        <v>0.9306508</v>
      </c>
      <c r="AA86">
        <v>17.148610000000001</v>
      </c>
      <c r="AB86">
        <v>43.148060000000001</v>
      </c>
      <c r="AC86">
        <v>8481.1270000000004</v>
      </c>
      <c r="AD86">
        <v>0.92963580000000001</v>
      </c>
      <c r="AE86">
        <v>16.446149999999999</v>
      </c>
      <c r="AF86">
        <v>105.7593</v>
      </c>
      <c r="AG86">
        <v>21511.26</v>
      </c>
      <c r="AH86">
        <v>0.92895819999999996</v>
      </c>
      <c r="AI86">
        <v>16.231919999999999</v>
      </c>
      <c r="AJ86">
        <v>95.173929999999999</v>
      </c>
      <c r="AK86">
        <v>19802.52</v>
      </c>
      <c r="AL86">
        <v>0.92867690000000003</v>
      </c>
      <c r="AM86">
        <v>16.453220000000002</v>
      </c>
      <c r="AN86">
        <v>44.671399999999998</v>
      </c>
      <c r="AO86">
        <v>9432.4950000000008</v>
      </c>
      <c r="AP86">
        <v>0.92848660000000005</v>
      </c>
      <c r="AQ86">
        <v>17.618379999999998</v>
      </c>
      <c r="AR86">
        <v>13.78215</v>
      </c>
      <c r="AS86">
        <v>2935.8760000000002</v>
      </c>
      <c r="AT86">
        <v>0.9280659</v>
      </c>
      <c r="AU86">
        <v>19.200289999999999</v>
      </c>
      <c r="AV86">
        <v>3.296516</v>
      </c>
      <c r="AW86">
        <v>705.07010000000002</v>
      </c>
      <c r="AX86">
        <v>0.92710619999999999</v>
      </c>
      <c r="AY86">
        <v>21.230499999999999</v>
      </c>
      <c r="AZ86">
        <v>0.69567389999999996</v>
      </c>
      <c r="BA86">
        <v>148.93459999999999</v>
      </c>
      <c r="BB86">
        <v>0.92550149999999998</v>
      </c>
      <c r="BC86">
        <v>22.652229999999999</v>
      </c>
      <c r="BD86">
        <v>0.15095</v>
      </c>
      <c r="BE86">
        <v>32.152439999999999</v>
      </c>
      <c r="BF86">
        <v>0.92313959999999995</v>
      </c>
      <c r="BG86">
        <v>22.885639999999999</v>
      </c>
      <c r="BH86" s="1">
        <v>4.4647970000000002E-2</v>
      </c>
      <c r="BI86">
        <v>9.3617019999999993</v>
      </c>
      <c r="BJ86">
        <v>0.9202089</v>
      </c>
      <c r="BK86">
        <v>23.042619999999999</v>
      </c>
      <c r="BL86" s="1">
        <v>2.5048069999999999E-2</v>
      </c>
      <c r="BM86">
        <v>5.1406669999999997</v>
      </c>
      <c r="BN86">
        <v>0.91685289999999997</v>
      </c>
      <c r="BO86">
        <v>23.203479999999999</v>
      </c>
      <c r="BP86" s="1">
        <v>2.469988E-2</v>
      </c>
      <c r="BQ86">
        <v>5.0149619999999997</v>
      </c>
      <c r="BR86">
        <v>0.91300970000000004</v>
      </c>
      <c r="BS86">
        <v>23.26681</v>
      </c>
      <c r="BT86" s="1">
        <v>2.912373E-2</v>
      </c>
      <c r="BU86">
        <v>5.9190500000000004</v>
      </c>
      <c r="BV86">
        <v>0.90884240000000005</v>
      </c>
      <c r="BW86">
        <v>23.991350000000001</v>
      </c>
      <c r="BX86" s="1">
        <v>3.2730719999999998E-2</v>
      </c>
      <c r="BY86">
        <v>6.6866960000000004</v>
      </c>
      <c r="BZ86">
        <v>0.90489779999999997</v>
      </c>
      <c r="CA86">
        <v>23.950530000000001</v>
      </c>
      <c r="CB86" s="1">
        <v>3.37183E-2</v>
      </c>
      <c r="CC86">
        <v>6.9258790000000001</v>
      </c>
      <c r="CD86">
        <v>0.90216430000000003</v>
      </c>
      <c r="CE86">
        <v>23.828189999999999</v>
      </c>
      <c r="CF86" s="1">
        <v>3.2557559999999999E-2</v>
      </c>
      <c r="CG86">
        <v>6.7159380000000004</v>
      </c>
      <c r="CH86">
        <v>0.89968729999999997</v>
      </c>
      <c r="CI86">
        <v>22.294720000000002</v>
      </c>
      <c r="CJ86" s="1">
        <v>3.022627E-2</v>
      </c>
      <c r="CK86">
        <v>6.2570990000000002</v>
      </c>
      <c r="CL86">
        <v>0.89768959999999998</v>
      </c>
      <c r="CM86">
        <v>20.471399999999999</v>
      </c>
      <c r="CN86" s="1">
        <v>2.7475369999999999E-2</v>
      </c>
      <c r="CO86">
        <v>5.7013480000000003</v>
      </c>
      <c r="CP86">
        <v>0.89625589999999999</v>
      </c>
      <c r="CQ86">
        <v>18.850650000000002</v>
      </c>
      <c r="CR86" s="1">
        <v>2.4536559999999999E-2</v>
      </c>
      <c r="CS86">
        <v>5.1022470000000002</v>
      </c>
      <c r="CT86">
        <v>0.89530240000000005</v>
      </c>
      <c r="CU86">
        <v>17.720739999999999</v>
      </c>
      <c r="CV86" s="1">
        <v>2.1048170000000001E-2</v>
      </c>
      <c r="CW86">
        <v>4.3873259999999998</v>
      </c>
      <c r="CX86">
        <v>0.89465430000000001</v>
      </c>
      <c r="CY86">
        <v>17.483429999999998</v>
      </c>
      <c r="CZ86" s="1">
        <v>1.6867429999999999E-2</v>
      </c>
      <c r="DA86">
        <v>3.5243440000000001</v>
      </c>
      <c r="DB86">
        <v>0.89430790000000004</v>
      </c>
      <c r="DC86">
        <v>18.405349999999999</v>
      </c>
      <c r="DD86" s="1">
        <v>1.2674609999999999E-2</v>
      </c>
      <c r="DE86">
        <v>2.651443</v>
      </c>
      <c r="DF86">
        <v>0.89405639999999997</v>
      </c>
      <c r="DG86">
        <v>20.21022</v>
      </c>
      <c r="DH86" s="1">
        <v>9.2955329999999999E-3</v>
      </c>
      <c r="DI86">
        <v>1.9431909999999999</v>
      </c>
      <c r="DJ86">
        <v>0.89391609999999999</v>
      </c>
      <c r="DK86">
        <v>23.26801</v>
      </c>
      <c r="DL86" s="1">
        <v>7.0022529999999999E-3</v>
      </c>
      <c r="DM86">
        <v>1.4599869999999999</v>
      </c>
      <c r="DN86">
        <v>0.89386739999999998</v>
      </c>
      <c r="DO86">
        <v>26.539909999999999</v>
      </c>
      <c r="DP86" s="1">
        <v>5.5955110000000001E-3</v>
      </c>
      <c r="DQ86">
        <v>1.162569</v>
      </c>
      <c r="DR86">
        <v>0.8938218</v>
      </c>
      <c r="DS86">
        <v>27.373860000000001</v>
      </c>
      <c r="DT86" s="1">
        <v>4.7558970000000002E-3</v>
      </c>
      <c r="DU86">
        <v>0.98467490000000002</v>
      </c>
      <c r="DV86">
        <v>0.89380300000000001</v>
      </c>
      <c r="DW86">
        <v>28.413399999999999</v>
      </c>
      <c r="DX86" s="1">
        <v>4.2365110000000001E-3</v>
      </c>
      <c r="DY86">
        <v>0.87443289999999996</v>
      </c>
      <c r="DZ86">
        <v>0.89377580000000001</v>
      </c>
      <c r="EA86">
        <v>29.56728</v>
      </c>
      <c r="EB86" s="1">
        <v>3.887752E-3</v>
      </c>
      <c r="EC86">
        <v>0.80011960000000004</v>
      </c>
      <c r="ED86">
        <v>0.89379869999999995</v>
      </c>
      <c r="EE86">
        <v>29.968520000000002</v>
      </c>
      <c r="EF86" s="1">
        <v>3.6292719999999998E-3</v>
      </c>
      <c r="EG86">
        <v>0.7448707</v>
      </c>
      <c r="EH86">
        <v>0.89376690000000003</v>
      </c>
      <c r="EI86">
        <v>30.29176</v>
      </c>
      <c r="EJ86" s="1">
        <v>3.4206140000000002E-3</v>
      </c>
      <c r="EK86">
        <v>0.70022779999999996</v>
      </c>
      <c r="EL86">
        <v>0.89375530000000003</v>
      </c>
      <c r="EM86">
        <v>31.485669999999999</v>
      </c>
      <c r="EN86" s="1">
        <v>3.2411580000000001E-3</v>
      </c>
      <c r="EO86">
        <v>0.66176860000000004</v>
      </c>
      <c r="EP86">
        <v>0.89377890000000004</v>
      </c>
      <c r="EQ86">
        <v>33.791200000000003</v>
      </c>
      <c r="ER86" s="1">
        <v>3.0798209999999999E-3</v>
      </c>
      <c r="ES86">
        <v>0.62742100000000001</v>
      </c>
      <c r="ET86">
        <v>0.89377989999999996</v>
      </c>
      <c r="EU86">
        <v>34.738050000000001</v>
      </c>
      <c r="EV86" s="1">
        <v>2.9319400000000001E-3</v>
      </c>
      <c r="EW86">
        <v>0.59615980000000002</v>
      </c>
      <c r="EX86">
        <v>0.89377870000000004</v>
      </c>
      <c r="EY86">
        <v>32.482010000000002</v>
      </c>
      <c r="EZ86" s="1">
        <v>2.795344E-3</v>
      </c>
      <c r="FA86">
        <v>0.5673089</v>
      </c>
      <c r="FB86">
        <v>0.8937794</v>
      </c>
      <c r="FC86">
        <v>30.60812</v>
      </c>
      <c r="FD86" s="1">
        <v>2.667221E-3</v>
      </c>
      <c r="FE86">
        <v>0.54042000000000001</v>
      </c>
      <c r="FF86">
        <v>0.89376719999999998</v>
      </c>
      <c r="FG86">
        <v>29.383099999999999</v>
      </c>
      <c r="FH86" s="1">
        <v>2.5460019999999999E-3</v>
      </c>
      <c r="FI86">
        <v>0.51514590000000005</v>
      </c>
      <c r="FJ86">
        <v>0.89377110000000004</v>
      </c>
      <c r="FK86">
        <v>28.650289999999998</v>
      </c>
      <c r="FL86" s="1">
        <v>2.4319179999999999E-3</v>
      </c>
      <c r="FM86">
        <v>0.49141950000000001</v>
      </c>
      <c r="FN86">
        <v>0.89376619999999996</v>
      </c>
      <c r="FO86">
        <v>29.08709</v>
      </c>
      <c r="FP86" s="1">
        <v>2.3242459999999999E-3</v>
      </c>
      <c r="FQ86">
        <v>0.46918530000000003</v>
      </c>
      <c r="FR86">
        <v>0.89377110000000004</v>
      </c>
      <c r="FS86">
        <v>30.12135</v>
      </c>
      <c r="FT86" s="1">
        <v>2.222318E-3</v>
      </c>
      <c r="FU86">
        <v>0.44829550000000001</v>
      </c>
      <c r="FV86">
        <v>0.89375910000000003</v>
      </c>
      <c r="FW86">
        <v>31.3645</v>
      </c>
      <c r="FX86" s="1">
        <v>2.1260099999999998E-3</v>
      </c>
      <c r="FY86">
        <v>0.42859449999999999</v>
      </c>
      <c r="FZ86">
        <v>0.89377890000000004</v>
      </c>
      <c r="GA86">
        <v>30.724989999999998</v>
      </c>
      <c r="GB86" s="1">
        <v>2.0345950000000002E-3</v>
      </c>
      <c r="GC86">
        <v>0.4099467</v>
      </c>
      <c r="GD86">
        <v>0.89377050000000002</v>
      </c>
      <c r="GE86">
        <v>28.422630000000002</v>
      </c>
      <c r="GF86" s="1">
        <v>1.9479180000000001E-3</v>
      </c>
      <c r="GG86">
        <v>0.39235150000000002</v>
      </c>
      <c r="GH86">
        <v>0.89376109999999998</v>
      </c>
      <c r="GI86">
        <v>25.43055</v>
      </c>
      <c r="GJ86" s="1">
        <v>1.8658660000000001E-3</v>
      </c>
      <c r="GK86">
        <v>0.37574370000000001</v>
      </c>
      <c r="GL86">
        <v>0.89376540000000004</v>
      </c>
      <c r="GM86">
        <v>23.221150000000002</v>
      </c>
      <c r="GN86" s="1">
        <v>1.788048E-3</v>
      </c>
      <c r="GO86">
        <v>0.3599889</v>
      </c>
      <c r="GP86">
        <v>0.89376370000000005</v>
      </c>
      <c r="GQ86">
        <v>22.195810000000002</v>
      </c>
      <c r="GR86" s="1">
        <v>1.714356E-3</v>
      </c>
      <c r="GS86">
        <v>0.34509210000000001</v>
      </c>
      <c r="GT86">
        <v>0.89377229999999996</v>
      </c>
      <c r="GU86">
        <v>23.475470000000001</v>
      </c>
      <c r="GV86" s="1">
        <v>1.644572E-3</v>
      </c>
      <c r="GW86">
        <v>0.33099070000000003</v>
      </c>
      <c r="GX86">
        <v>0.89376429999999996</v>
      </c>
      <c r="GY86">
        <v>24.815090000000001</v>
      </c>
      <c r="GZ86" s="1">
        <v>1.5785339999999999E-3</v>
      </c>
      <c r="HA86">
        <v>0.31769760000000002</v>
      </c>
      <c r="HB86">
        <v>0.89377119999999999</v>
      </c>
      <c r="HC86">
        <v>26.966270000000002</v>
      </c>
      <c r="HD86" s="1">
        <v>1.516356E-3</v>
      </c>
      <c r="HE86">
        <v>0.30513839999999998</v>
      </c>
      <c r="HF86">
        <v>0.89377139999999999</v>
      </c>
      <c r="HG86">
        <v>27.843360000000001</v>
      </c>
      <c r="HH86" s="1">
        <v>1.45717E-3</v>
      </c>
      <c r="HI86">
        <v>0.29321989999999998</v>
      </c>
      <c r="HJ86">
        <v>0.89375950000000004</v>
      </c>
      <c r="HK86">
        <v>27.34796</v>
      </c>
      <c r="HL86" s="1">
        <v>1.40065E-3</v>
      </c>
      <c r="HM86">
        <v>0.2818466</v>
      </c>
      <c r="HN86">
        <v>0.89377079999999998</v>
      </c>
      <c r="HO86">
        <v>27.171009999999999</v>
      </c>
      <c r="HP86" s="1">
        <v>1.346624E-3</v>
      </c>
      <c r="HQ86">
        <v>0.27095999999999998</v>
      </c>
      <c r="HR86">
        <v>0.8937657</v>
      </c>
      <c r="HS86">
        <v>26.878920000000001</v>
      </c>
      <c r="HT86" s="1">
        <v>1.295322E-3</v>
      </c>
      <c r="HU86">
        <v>0.2606309</v>
      </c>
      <c r="HV86">
        <v>0.89376469999999997</v>
      </c>
      <c r="HW86">
        <v>26.925630000000002</v>
      </c>
      <c r="HX86" s="1">
        <v>1.2465969999999999E-3</v>
      </c>
      <c r="HY86">
        <v>0.25083260000000002</v>
      </c>
      <c r="HZ86">
        <v>0.89377249999999997</v>
      </c>
      <c r="IA86">
        <v>28.694269999999999</v>
      </c>
      <c r="IB86" s="1">
        <v>1.2000730000000001E-3</v>
      </c>
      <c r="IC86">
        <v>0.24147260000000001</v>
      </c>
      <c r="ID86">
        <v>0.89376820000000001</v>
      </c>
      <c r="IE86">
        <v>31.978870000000001</v>
      </c>
      <c r="IF86" s="1">
        <v>1.155545E-3</v>
      </c>
      <c r="IG86">
        <v>0.23250409999999999</v>
      </c>
      <c r="IH86">
        <v>0.89375870000000002</v>
      </c>
      <c r="II86">
        <v>35.27561</v>
      </c>
      <c r="IJ86" s="1">
        <v>1.112813E-3</v>
      </c>
      <c r="IK86">
        <v>0.22391040000000001</v>
      </c>
      <c r="IL86">
        <v>0.8937657</v>
      </c>
      <c r="IM86">
        <v>36.417749999999998</v>
      </c>
      <c r="IN86" s="1">
        <v>1.0721820000000001E-3</v>
      </c>
      <c r="IO86">
        <v>0.21571499999999999</v>
      </c>
      <c r="IP86">
        <v>0.89377050000000002</v>
      </c>
      <c r="IQ86">
        <v>36.031489999999998</v>
      </c>
      <c r="IR86" s="1">
        <v>1.0335139999999999E-3</v>
      </c>
      <c r="IS86">
        <v>0.20794499999999999</v>
      </c>
      <c r="IT86">
        <v>0.89376370000000005</v>
      </c>
      <c r="IU86">
        <v>35.85924</v>
      </c>
      <c r="IV86" s="1">
        <v>9.9683660000000006E-4</v>
      </c>
      <c r="IW86">
        <v>0.2005507</v>
      </c>
      <c r="IX86">
        <v>0.89376409999999995</v>
      </c>
      <c r="IY86">
        <v>35.42107</v>
      </c>
      <c r="IZ86" s="1">
        <v>9.6124790000000002E-4</v>
      </c>
      <c r="JA86">
        <v>0.19339590000000001</v>
      </c>
      <c r="JB86">
        <v>0.89376679999999997</v>
      </c>
      <c r="JC86">
        <v>34.822650000000003</v>
      </c>
      <c r="JD86" s="1">
        <v>9.2683269999999996E-4</v>
      </c>
      <c r="JE86">
        <v>0.18648339999999999</v>
      </c>
      <c r="JF86">
        <v>0.89377260000000003</v>
      </c>
      <c r="JG86">
        <v>35.731699999999996</v>
      </c>
      <c r="JH86" s="1">
        <v>8.9429050000000001E-4</v>
      </c>
      <c r="JI86">
        <v>0.17991789999999999</v>
      </c>
      <c r="JJ86">
        <v>0.89376889999999998</v>
      </c>
      <c r="JK86">
        <v>35.695059999999998</v>
      </c>
      <c r="JL86" s="1">
        <v>8.6275700000000002E-4</v>
      </c>
      <c r="JM86">
        <v>0.1736761</v>
      </c>
      <c r="JN86">
        <v>0.8937657</v>
      </c>
      <c r="JO86">
        <v>34.51</v>
      </c>
      <c r="JP86" s="1">
        <v>8.3098280000000002E-4</v>
      </c>
      <c r="JQ86">
        <v>0.16771059999999999</v>
      </c>
      <c r="JR86">
        <v>0.89377079999999998</v>
      </c>
      <c r="JS86">
        <v>31.248380000000001</v>
      </c>
      <c r="JT86" s="1">
        <v>8.0065379999999997E-4</v>
      </c>
      <c r="JU86">
        <v>0.16199520000000001</v>
      </c>
      <c r="JV86">
        <v>0.89376409999999995</v>
      </c>
      <c r="JW86">
        <v>27.058070000000001</v>
      </c>
      <c r="JX86" s="1">
        <v>7.7174049999999999E-4</v>
      </c>
      <c r="JY86">
        <v>0.1565212</v>
      </c>
      <c r="JZ86">
        <v>0.89376599999999995</v>
      </c>
      <c r="KA86">
        <v>23.060369999999999</v>
      </c>
      <c r="KB86" s="1">
        <v>7.4418439999999998E-4</v>
      </c>
      <c r="KC86">
        <v>0.15126880000000001</v>
      </c>
      <c r="KD86">
        <v>0.89376920000000004</v>
      </c>
      <c r="KE86">
        <v>20.424469999999999</v>
      </c>
      <c r="KF86" s="1">
        <v>7.1781440000000002E-4</v>
      </c>
      <c r="KG86">
        <v>0.14621999999999999</v>
      </c>
      <c r="KH86">
        <v>0.8937638</v>
      </c>
      <c r="KI86">
        <v>19.408799999999999</v>
      </c>
      <c r="KJ86" s="1">
        <v>6.9264209999999997E-4</v>
      </c>
      <c r="KK86">
        <v>0.14137759999999999</v>
      </c>
      <c r="KL86">
        <v>0.89376710000000004</v>
      </c>
      <c r="KM86">
        <v>20.780809999999999</v>
      </c>
      <c r="KN86" s="1">
        <v>6.6861489999999997E-4</v>
      </c>
      <c r="KO86">
        <v>0.13673460000000001</v>
      </c>
      <c r="KP86">
        <v>0.89377419999999996</v>
      </c>
      <c r="KQ86">
        <v>24.346609999999998</v>
      </c>
      <c r="KR86" s="1">
        <v>6.4557899999999997E-4</v>
      </c>
      <c r="KS86">
        <v>0.13227369999999999</v>
      </c>
      <c r="KT86">
        <v>0.89376350000000004</v>
      </c>
      <c r="KU86">
        <v>28.635719999999999</v>
      </c>
      <c r="KV86" s="1">
        <v>6.234624E-4</v>
      </c>
      <c r="KW86">
        <v>0.12797130000000001</v>
      </c>
      <c r="KX86">
        <v>0.89376370000000005</v>
      </c>
      <c r="KY86">
        <v>31.136489999999998</v>
      </c>
      <c r="KZ86" s="1">
        <v>6.0219180000000002E-4</v>
      </c>
      <c r="LA86">
        <v>0.1238181</v>
      </c>
      <c r="LB86">
        <v>0.89377309999999999</v>
      </c>
      <c r="LC86">
        <v>32.576529999999998</v>
      </c>
      <c r="LD86" s="1">
        <v>5.8187270000000001E-4</v>
      </c>
      <c r="LE86">
        <v>0.1198273</v>
      </c>
      <c r="LF86">
        <v>0.89375740000000004</v>
      </c>
      <c r="LG86">
        <v>34.354019999999998</v>
      </c>
      <c r="LH86" s="1">
        <v>5.6226159999999998E-4</v>
      </c>
      <c r="LI86">
        <v>0.1159772</v>
      </c>
      <c r="LJ86">
        <v>0.89377180000000001</v>
      </c>
      <c r="LK86">
        <v>35.288800000000002</v>
      </c>
      <c r="LL86" s="1">
        <v>5.4346180000000002E-4</v>
      </c>
      <c r="LM86">
        <v>0.11226559999999999</v>
      </c>
      <c r="LN86">
        <v>0.89376739999999999</v>
      </c>
      <c r="LO86">
        <v>35.007930000000002</v>
      </c>
      <c r="LP86" s="1">
        <v>5.254112E-4</v>
      </c>
      <c r="LQ86">
        <v>0.1086974</v>
      </c>
      <c r="LR86">
        <v>0.8937657</v>
      </c>
      <c r="LS86">
        <v>35.237290000000002</v>
      </c>
      <c r="LT86" s="1">
        <v>5.0806110000000001E-4</v>
      </c>
      <c r="LU86">
        <v>0.105253</v>
      </c>
      <c r="LV86">
        <v>0.89376149999999999</v>
      </c>
      <c r="LW86">
        <v>36.026989999999998</v>
      </c>
      <c r="LX86" s="1">
        <v>4.9130470000000005E-4</v>
      </c>
      <c r="LY86">
        <v>0.1019211</v>
      </c>
      <c r="LZ86">
        <v>0.89376429999999996</v>
      </c>
      <c r="MA86">
        <v>35.299379999999999</v>
      </c>
      <c r="MB86" s="1">
        <v>4.751612E-4</v>
      </c>
      <c r="MC86" s="1">
        <v>9.8703819999999998E-2</v>
      </c>
      <c r="MD86">
        <v>0.89376739999999999</v>
      </c>
      <c r="ME86">
        <v>33.351239999999997</v>
      </c>
      <c r="MF86" s="1">
        <v>4.5955790000000001E-4</v>
      </c>
      <c r="MG86" s="1">
        <v>9.5590670000000003E-2</v>
      </c>
      <c r="MH86">
        <v>0.89376339999999999</v>
      </c>
      <c r="MI86">
        <v>29.197990000000001</v>
      </c>
      <c r="MJ86" s="1">
        <v>4.4449790000000001E-4</v>
      </c>
      <c r="MK86" s="1">
        <v>9.2584520000000003E-2</v>
      </c>
      <c r="ML86">
        <v>0.89377300000000004</v>
      </c>
      <c r="MM86">
        <v>25.16574</v>
      </c>
      <c r="MN86" s="1">
        <v>4.299727E-4</v>
      </c>
      <c r="MO86" s="1">
        <v>8.9694220000000005E-2</v>
      </c>
      <c r="MP86">
        <v>0.89376529999999998</v>
      </c>
      <c r="MQ86">
        <v>22.68047</v>
      </c>
      <c r="MR86" s="1">
        <v>4.1606789999999998E-4</v>
      </c>
      <c r="MS86" s="1">
        <v>8.6924459999999995E-2</v>
      </c>
      <c r="MT86">
        <v>0.89377139999999999</v>
      </c>
      <c r="MU86">
        <v>21.619340000000001</v>
      </c>
      <c r="MV86" s="1">
        <v>4.027306E-4</v>
      </c>
      <c r="MW86" s="1">
        <v>8.4266729999999998E-2</v>
      </c>
      <c r="MX86">
        <v>0.89376219999999995</v>
      </c>
      <c r="MY86">
        <v>22.307739999999999</v>
      </c>
      <c r="MZ86" s="1">
        <v>3.8980280000000002E-4</v>
      </c>
      <c r="NA86" s="1">
        <v>8.1678410000000007E-2</v>
      </c>
      <c r="NB86">
        <v>0.89376940000000005</v>
      </c>
      <c r="NC86">
        <v>23.31287</v>
      </c>
      <c r="ND86" s="1">
        <v>3.7720700000000001E-4</v>
      </c>
      <c r="NE86" s="1">
        <v>7.9150739999999997E-2</v>
      </c>
      <c r="NF86">
        <v>0.89376800000000001</v>
      </c>
      <c r="NG86">
        <v>24.957419999999999</v>
      </c>
      <c r="NH86" s="1">
        <v>3.6502149999999999E-4</v>
      </c>
      <c r="NI86" s="1">
        <v>7.6703199999999999E-2</v>
      </c>
      <c r="NJ86">
        <v>0.89376290000000003</v>
      </c>
      <c r="NK86">
        <v>27.005240000000001</v>
      </c>
      <c r="NL86" s="1">
        <v>3.5341650000000001E-4</v>
      </c>
      <c r="NM86" s="1">
        <v>7.4367929999999999E-2</v>
      </c>
      <c r="NN86">
        <v>0.89376129999999998</v>
      </c>
      <c r="NO86">
        <v>27.2121</v>
      </c>
      <c r="NP86" s="1">
        <v>3.4229980000000001E-4</v>
      </c>
      <c r="NQ86" s="1">
        <v>7.2124320000000006E-2</v>
      </c>
      <c r="NR86">
        <v>0.89377139999999999</v>
      </c>
      <c r="NS86">
        <v>26.784880000000001</v>
      </c>
      <c r="NT86" s="1">
        <v>3.315077E-4</v>
      </c>
      <c r="NU86" s="1">
        <v>6.9944359999999997E-2</v>
      </c>
      <c r="NV86">
        <v>0.89376540000000004</v>
      </c>
      <c r="NW86">
        <v>27.0198</v>
      </c>
      <c r="NX86" s="1">
        <v>3.2105369999999999E-4</v>
      </c>
      <c r="NY86" s="1">
        <v>6.7826070000000002E-2</v>
      </c>
      <c r="NZ86">
        <v>0.89376120000000003</v>
      </c>
      <c r="OA86">
        <v>27.088719999999999</v>
      </c>
      <c r="OB86" s="1">
        <v>3.1102130000000002E-4</v>
      </c>
      <c r="OC86" s="1">
        <v>6.5779829999999997E-2</v>
      </c>
      <c r="OD86">
        <v>0.89377110000000004</v>
      </c>
      <c r="OE86">
        <v>28.054069999999999</v>
      </c>
      <c r="OF86" s="1">
        <v>3.0136099999999999E-4</v>
      </c>
      <c r="OG86" s="1">
        <v>6.3800399999999993E-2</v>
      </c>
      <c r="OH86">
        <v>0.89376829999999996</v>
      </c>
      <c r="OI86">
        <v>27.69847</v>
      </c>
      <c r="OJ86" s="1">
        <v>2.9206300000000001E-4</v>
      </c>
      <c r="OK86" s="1">
        <v>6.1890639999999997E-2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0.99117869999999997</v>
      </c>
      <c r="G87">
        <v>18.737300000000001</v>
      </c>
      <c r="H87" s="1">
        <v>5.7374449999999998E-33</v>
      </c>
      <c r="I87" s="1">
        <v>1.6164500000000001E-30</v>
      </c>
      <c r="J87">
        <v>0.98559209999999997</v>
      </c>
      <c r="K87">
        <v>19.13205</v>
      </c>
      <c r="L87" s="1">
        <v>2.7237230000000002E-19</v>
      </c>
      <c r="M87" s="1">
        <v>7.6521099999999996E-17</v>
      </c>
      <c r="N87">
        <v>0.98017049999999994</v>
      </c>
      <c r="O87">
        <v>18.544160000000002</v>
      </c>
      <c r="P87" s="1">
        <v>5.5453389999999999E-9</v>
      </c>
      <c r="Q87" s="1">
        <v>1.2128339999999999E-6</v>
      </c>
      <c r="R87">
        <v>0.97533389999999998</v>
      </c>
      <c r="S87">
        <v>18.849409999999999</v>
      </c>
      <c r="T87" s="1">
        <v>9.6234089999999994E-3</v>
      </c>
      <c r="U87">
        <v>2.023231</v>
      </c>
      <c r="V87">
        <v>0.97179700000000002</v>
      </c>
      <c r="W87">
        <v>18.413810000000002</v>
      </c>
      <c r="X87">
        <v>2.8517519999999998</v>
      </c>
      <c r="Y87">
        <v>688.35950000000003</v>
      </c>
      <c r="Z87">
        <v>0.96959989999999996</v>
      </c>
      <c r="AA87">
        <v>17.23274</v>
      </c>
      <c r="AB87">
        <v>39.184350000000002</v>
      </c>
      <c r="AC87">
        <v>10263.32</v>
      </c>
      <c r="AD87">
        <v>0.96813459999999996</v>
      </c>
      <c r="AE87">
        <v>16.45168</v>
      </c>
      <c r="AF87">
        <v>103.3826</v>
      </c>
      <c r="AG87">
        <v>28557.599999999999</v>
      </c>
      <c r="AH87">
        <v>0.96725830000000002</v>
      </c>
      <c r="AI87">
        <v>16.213059999999999</v>
      </c>
      <c r="AJ87">
        <v>97.792919999999995</v>
      </c>
      <c r="AK87">
        <v>27999.77</v>
      </c>
      <c r="AL87">
        <v>0.96685699999999997</v>
      </c>
      <c r="AM87">
        <v>16.459980000000002</v>
      </c>
      <c r="AN87">
        <v>47.49427</v>
      </c>
      <c r="AO87">
        <v>13926.79</v>
      </c>
      <c r="AP87">
        <v>0.96657300000000002</v>
      </c>
      <c r="AQ87">
        <v>17.729179999999999</v>
      </c>
      <c r="AR87">
        <v>14.982379999999999</v>
      </c>
      <c r="AS87">
        <v>4459.027</v>
      </c>
      <c r="AT87">
        <v>0.96609590000000001</v>
      </c>
      <c r="AU87">
        <v>19.35145</v>
      </c>
      <c r="AV87">
        <v>3.630719</v>
      </c>
      <c r="AW87">
        <v>1088.93</v>
      </c>
      <c r="AX87">
        <v>0.96501119999999996</v>
      </c>
      <c r="AY87">
        <v>21.399190000000001</v>
      </c>
      <c r="AZ87">
        <v>0.76983610000000002</v>
      </c>
      <c r="BA87">
        <v>231.48400000000001</v>
      </c>
      <c r="BB87">
        <v>0.96314860000000002</v>
      </c>
      <c r="BC87">
        <v>22.768139999999999</v>
      </c>
      <c r="BD87">
        <v>0.1657187</v>
      </c>
      <c r="BE87">
        <v>49.526620000000001</v>
      </c>
      <c r="BF87">
        <v>0.96044010000000002</v>
      </c>
      <c r="BG87">
        <v>22.88673</v>
      </c>
      <c r="BH87" s="1">
        <v>4.7498789999999999E-2</v>
      </c>
      <c r="BI87">
        <v>13.88533</v>
      </c>
      <c r="BJ87">
        <v>0.95701239999999999</v>
      </c>
      <c r="BK87">
        <v>22.991389999999999</v>
      </c>
      <c r="BL87" s="1">
        <v>2.5481719999999999E-2</v>
      </c>
      <c r="BM87">
        <v>7.2109579999999998</v>
      </c>
      <c r="BN87">
        <v>0.95304730000000004</v>
      </c>
      <c r="BO87">
        <v>23.164909999999999</v>
      </c>
      <c r="BP87" s="1">
        <v>2.4509599999999999E-2</v>
      </c>
      <c r="BQ87">
        <v>6.8121859999999996</v>
      </c>
      <c r="BR87">
        <v>0.94863589999999998</v>
      </c>
      <c r="BS87">
        <v>23.249929999999999</v>
      </c>
      <c r="BT87" s="1">
        <v>2.8830450000000001E-2</v>
      </c>
      <c r="BU87">
        <v>8.0119349999999994</v>
      </c>
      <c r="BV87">
        <v>0.94382820000000001</v>
      </c>
      <c r="BW87">
        <v>24.06446</v>
      </c>
      <c r="BX87" s="1">
        <v>3.2568760000000002E-2</v>
      </c>
      <c r="BY87">
        <v>9.110538</v>
      </c>
      <c r="BZ87">
        <v>0.93846949999999996</v>
      </c>
      <c r="CA87">
        <v>24.07807</v>
      </c>
      <c r="CB87" s="1">
        <v>3.3717949999999997E-2</v>
      </c>
      <c r="CC87">
        <v>9.5008820000000007</v>
      </c>
      <c r="CD87">
        <v>0.93283990000000006</v>
      </c>
      <c r="CE87">
        <v>23.959320000000002</v>
      </c>
      <c r="CF87" s="1">
        <v>3.2668219999999998E-2</v>
      </c>
      <c r="CG87">
        <v>9.290483</v>
      </c>
      <c r="CH87">
        <v>0.92772869999999996</v>
      </c>
      <c r="CI87">
        <v>22.476739999999999</v>
      </c>
      <c r="CJ87" s="1">
        <v>3.0389099999999999E-2</v>
      </c>
      <c r="CK87">
        <v>8.7084770000000002</v>
      </c>
      <c r="CL87">
        <v>0.92357500000000003</v>
      </c>
      <c r="CM87">
        <v>20.600159999999999</v>
      </c>
      <c r="CN87">
        <v>2.7653670000000002E-2</v>
      </c>
      <c r="CO87">
        <v>7.9696449999999999</v>
      </c>
      <c r="CP87">
        <v>0.92051629999999995</v>
      </c>
      <c r="CQ87">
        <v>18.94904</v>
      </c>
      <c r="CR87" s="1">
        <v>2.473469E-2</v>
      </c>
      <c r="CS87">
        <v>7.1620140000000001</v>
      </c>
      <c r="CT87">
        <v>0.91841629999999996</v>
      </c>
      <c r="CU87">
        <v>17.767990000000001</v>
      </c>
      <c r="CV87" s="1">
        <v>2.129557E-2</v>
      </c>
      <c r="CW87">
        <v>6.1961959999999996</v>
      </c>
      <c r="CX87">
        <v>0.91700040000000005</v>
      </c>
      <c r="CY87">
        <v>17.5078</v>
      </c>
      <c r="CZ87" s="1">
        <v>1.7148679999999999E-2</v>
      </c>
      <c r="DA87">
        <v>5.0132989999999999</v>
      </c>
      <c r="DB87">
        <v>0.91617009999999999</v>
      </c>
      <c r="DC87">
        <v>18.489809999999999</v>
      </c>
      <c r="DD87" s="1">
        <v>1.293034E-2</v>
      </c>
      <c r="DE87">
        <v>3.7912319999999999</v>
      </c>
      <c r="DF87">
        <v>0.91563819999999996</v>
      </c>
      <c r="DG87">
        <v>20.367429999999999</v>
      </c>
      <c r="DH87" s="1">
        <v>9.4842030000000001E-3</v>
      </c>
      <c r="DI87">
        <v>2.7806489999999999</v>
      </c>
      <c r="DJ87">
        <v>0.91533869999999995</v>
      </c>
      <c r="DK87">
        <v>23.515029999999999</v>
      </c>
      <c r="DL87" s="1">
        <v>7.1231660000000002E-3</v>
      </c>
      <c r="DM87">
        <v>2.0821879999999999</v>
      </c>
      <c r="DN87">
        <v>0.91514790000000001</v>
      </c>
      <c r="DO87">
        <v>26.80416</v>
      </c>
      <c r="DP87" s="1">
        <v>5.6681910000000004E-3</v>
      </c>
      <c r="DQ87">
        <v>1.649519</v>
      </c>
      <c r="DR87">
        <v>0.91506180000000004</v>
      </c>
      <c r="DS87">
        <v>27.397300000000001</v>
      </c>
      <c r="DT87" s="1">
        <v>4.7997630000000003E-3</v>
      </c>
      <c r="DU87">
        <v>1.390631</v>
      </c>
      <c r="DV87">
        <v>0.91500490000000001</v>
      </c>
      <c r="DW87">
        <v>28.25339</v>
      </c>
      <c r="DX87" s="1">
        <v>4.2647500000000003E-3</v>
      </c>
      <c r="DY87">
        <v>1.230969</v>
      </c>
      <c r="DZ87">
        <v>0.91497170000000005</v>
      </c>
      <c r="EA87">
        <v>29.462510000000002</v>
      </c>
      <c r="EB87" s="1">
        <v>3.9078339999999998E-3</v>
      </c>
      <c r="EC87">
        <v>1.124206</v>
      </c>
      <c r="ED87">
        <v>0.9149737</v>
      </c>
      <c r="EE87">
        <v>29.935300000000002</v>
      </c>
      <c r="EF87" s="1">
        <v>3.6449130000000001E-3</v>
      </c>
      <c r="EG87">
        <v>1.0454600000000001</v>
      </c>
      <c r="EH87">
        <v>0.91493740000000001</v>
      </c>
      <c r="EI87">
        <v>30.350860000000001</v>
      </c>
      <c r="EJ87" s="1">
        <v>3.4337030000000002E-3</v>
      </c>
      <c r="EK87">
        <v>0.98218439999999996</v>
      </c>
      <c r="EL87">
        <v>0.91495059999999995</v>
      </c>
      <c r="EM87">
        <v>31.597169999999998</v>
      </c>
      <c r="EN87" s="1">
        <v>3.2527200000000002E-3</v>
      </c>
      <c r="EO87">
        <v>0.92792039999999998</v>
      </c>
      <c r="EP87">
        <v>0.91493959999999996</v>
      </c>
      <c r="EQ87">
        <v>34.064639999999997</v>
      </c>
      <c r="ER87" s="1">
        <v>3.0902909999999998E-3</v>
      </c>
      <c r="ES87">
        <v>0.87958289999999995</v>
      </c>
      <c r="ET87">
        <v>0.91493829999999998</v>
      </c>
      <c r="EU87">
        <v>35.096989999999998</v>
      </c>
      <c r="EV87" s="1">
        <v>2.9415359999999998E-3</v>
      </c>
      <c r="EW87">
        <v>0.83563149999999997</v>
      </c>
      <c r="EX87">
        <v>0.91493760000000002</v>
      </c>
      <c r="EY87">
        <v>32.70158</v>
      </c>
      <c r="EZ87" s="1">
        <v>2.804267E-3</v>
      </c>
      <c r="FA87">
        <v>0.79510939999999997</v>
      </c>
      <c r="FB87">
        <v>0.9149408</v>
      </c>
      <c r="FC87">
        <v>30.67661</v>
      </c>
      <c r="FD87" s="1">
        <v>2.6755989999999999E-3</v>
      </c>
      <c r="FE87">
        <v>0.7573742</v>
      </c>
      <c r="FF87">
        <v>0.91493590000000002</v>
      </c>
      <c r="FG87">
        <v>29.431329999999999</v>
      </c>
      <c r="FH87" s="1">
        <v>2.5539069999999998E-3</v>
      </c>
      <c r="FI87">
        <v>0.7219141</v>
      </c>
      <c r="FJ87">
        <v>0.91493199999999997</v>
      </c>
      <c r="FK87">
        <v>28.69735</v>
      </c>
      <c r="FL87" s="1">
        <v>2.4393209999999999E-3</v>
      </c>
      <c r="FM87">
        <v>0.68861649999999996</v>
      </c>
      <c r="FN87">
        <v>0.9149313</v>
      </c>
      <c r="FO87">
        <v>29.201080000000001</v>
      </c>
      <c r="FP87" s="1">
        <v>2.3311870000000002E-3</v>
      </c>
      <c r="FQ87">
        <v>0.65741159999999998</v>
      </c>
      <c r="FR87">
        <v>0.9149351</v>
      </c>
      <c r="FS87">
        <v>30.23526</v>
      </c>
      <c r="FT87" s="1">
        <v>2.2288669999999998E-3</v>
      </c>
      <c r="FU87">
        <v>0.62811050000000002</v>
      </c>
      <c r="FV87">
        <v>0.91492739999999995</v>
      </c>
      <c r="FW87">
        <v>31.527709999999999</v>
      </c>
      <c r="FX87" s="1">
        <v>2.132213E-3</v>
      </c>
      <c r="FY87">
        <v>0.60048100000000004</v>
      </c>
      <c r="FZ87">
        <v>0.91493869999999999</v>
      </c>
      <c r="GA87">
        <v>30.924900000000001</v>
      </c>
      <c r="GB87" s="1">
        <v>2.040451E-3</v>
      </c>
      <c r="GC87">
        <v>0.57433060000000002</v>
      </c>
      <c r="GD87">
        <v>0.91493860000000005</v>
      </c>
      <c r="GE87">
        <v>28.662130000000001</v>
      </c>
      <c r="GF87" s="1">
        <v>1.9534499999999998E-3</v>
      </c>
      <c r="GG87">
        <v>0.54965050000000004</v>
      </c>
      <c r="GH87">
        <v>0.91492459999999998</v>
      </c>
      <c r="GI87">
        <v>25.612179999999999</v>
      </c>
      <c r="GJ87" s="1">
        <v>1.8710910000000001E-3</v>
      </c>
      <c r="GK87">
        <v>0.52635969999999999</v>
      </c>
      <c r="GL87">
        <v>0.91493089999999999</v>
      </c>
      <c r="GM87">
        <v>23.336929999999999</v>
      </c>
      <c r="GN87" s="1">
        <v>1.7930019999999999E-3</v>
      </c>
      <c r="GO87">
        <v>0.50427149999999998</v>
      </c>
      <c r="GP87">
        <v>0.91492810000000002</v>
      </c>
      <c r="GQ87">
        <v>22.245809999999999</v>
      </c>
      <c r="GR87" s="1">
        <v>1.719047E-3</v>
      </c>
      <c r="GS87">
        <v>0.48338170000000003</v>
      </c>
      <c r="GT87">
        <v>0.91493429999999998</v>
      </c>
      <c r="GU87">
        <v>23.601379999999999</v>
      </c>
      <c r="GV87" s="1">
        <v>1.649006E-3</v>
      </c>
      <c r="GW87">
        <v>0.46360649999999998</v>
      </c>
      <c r="GX87">
        <v>0.91492720000000005</v>
      </c>
      <c r="GY87">
        <v>25.001560000000001</v>
      </c>
      <c r="GZ87" s="1">
        <v>1.582705E-3</v>
      </c>
      <c r="HA87">
        <v>0.44495780000000001</v>
      </c>
      <c r="HB87">
        <v>0.9149349</v>
      </c>
      <c r="HC87">
        <v>27.1691</v>
      </c>
      <c r="HD87" s="1">
        <v>1.520307E-3</v>
      </c>
      <c r="HE87">
        <v>0.42734810000000001</v>
      </c>
      <c r="HF87">
        <v>0.91493239999999998</v>
      </c>
      <c r="HG87">
        <v>28.035810000000001</v>
      </c>
      <c r="HH87" s="1">
        <v>1.4609289999999999E-3</v>
      </c>
      <c r="HI87">
        <v>0.41064270000000003</v>
      </c>
      <c r="HJ87">
        <v>0.91491650000000002</v>
      </c>
      <c r="HK87">
        <v>27.380520000000001</v>
      </c>
      <c r="HL87" s="1">
        <v>1.4042410000000001E-3</v>
      </c>
      <c r="HM87">
        <v>0.394708</v>
      </c>
      <c r="HN87">
        <v>0.91493769999999996</v>
      </c>
      <c r="HO87">
        <v>27.152989999999999</v>
      </c>
      <c r="HP87" s="1">
        <v>1.350069E-3</v>
      </c>
      <c r="HQ87">
        <v>0.3794575</v>
      </c>
      <c r="HR87">
        <v>0.91492300000000004</v>
      </c>
      <c r="HS87">
        <v>26.869520000000001</v>
      </c>
      <c r="HT87" s="1">
        <v>1.2985679999999999E-3</v>
      </c>
      <c r="HU87">
        <v>0.36497079999999998</v>
      </c>
      <c r="HV87">
        <v>0.91492879999999999</v>
      </c>
      <c r="HW87">
        <v>26.92952</v>
      </c>
      <c r="HX87" s="1">
        <v>1.2496860000000001E-3</v>
      </c>
      <c r="HY87">
        <v>0.35123480000000001</v>
      </c>
      <c r="HZ87">
        <v>0.91493329999999995</v>
      </c>
      <c r="IA87">
        <v>28.835460000000001</v>
      </c>
      <c r="IB87" s="1">
        <v>1.2030280000000001E-3</v>
      </c>
      <c r="IC87">
        <v>0.33812310000000001</v>
      </c>
      <c r="ID87">
        <v>0.91492280000000004</v>
      </c>
      <c r="IE87">
        <v>32.268520000000002</v>
      </c>
      <c r="IF87" s="1">
        <v>1.1583850000000001E-3</v>
      </c>
      <c r="IG87">
        <v>0.32556380000000001</v>
      </c>
      <c r="IH87">
        <v>0.91492329999999999</v>
      </c>
      <c r="II87">
        <v>35.630560000000003</v>
      </c>
      <c r="IJ87" s="1">
        <v>1.1155290000000001E-3</v>
      </c>
      <c r="IK87">
        <v>0.3135212</v>
      </c>
      <c r="IL87">
        <v>0.91492519999999999</v>
      </c>
      <c r="IM87">
        <v>36.646900000000002</v>
      </c>
      <c r="IN87" s="1">
        <v>1.0747580000000001E-3</v>
      </c>
      <c r="IO87">
        <v>0.30203279999999999</v>
      </c>
      <c r="IP87">
        <v>0.91493340000000001</v>
      </c>
      <c r="IQ87">
        <v>36.053620000000002</v>
      </c>
      <c r="IR87" s="1">
        <v>1.0359670000000001E-3</v>
      </c>
      <c r="IS87">
        <v>0.29114430000000002</v>
      </c>
      <c r="IT87">
        <v>0.91492779999999996</v>
      </c>
      <c r="IU87">
        <v>35.814109999999999</v>
      </c>
      <c r="IV87" s="1">
        <v>9.9918290000000002E-4</v>
      </c>
      <c r="IW87">
        <v>0.28078229999999998</v>
      </c>
      <c r="IX87">
        <v>0.91492879999999999</v>
      </c>
      <c r="IY87">
        <v>35.419330000000002</v>
      </c>
      <c r="IZ87" s="1">
        <v>9.6352500000000002E-4</v>
      </c>
      <c r="JA87">
        <v>0.2707715</v>
      </c>
      <c r="JB87">
        <v>0.91492709999999999</v>
      </c>
      <c r="JC87">
        <v>34.840789999999998</v>
      </c>
      <c r="JD87" s="1">
        <v>9.2901360000000001E-4</v>
      </c>
      <c r="JE87">
        <v>0.26108749999999997</v>
      </c>
      <c r="JF87">
        <v>0.91493440000000004</v>
      </c>
      <c r="JG87">
        <v>35.839700000000001</v>
      </c>
      <c r="JH87" s="1">
        <v>8.9635989999999998E-4</v>
      </c>
      <c r="JI87">
        <v>0.25188369999999999</v>
      </c>
      <c r="JJ87">
        <v>0.91493029999999997</v>
      </c>
      <c r="JK87">
        <v>35.883690000000001</v>
      </c>
      <c r="JL87" s="1">
        <v>8.6472700000000003E-4</v>
      </c>
      <c r="JM87">
        <v>0.24313599999999999</v>
      </c>
      <c r="JN87">
        <v>0.91492510000000005</v>
      </c>
      <c r="JO87">
        <v>34.72972</v>
      </c>
      <c r="JP87" s="1">
        <v>8.3285949999999998E-4</v>
      </c>
      <c r="JQ87">
        <v>0.2347764</v>
      </c>
      <c r="JR87">
        <v>0.914933</v>
      </c>
      <c r="JS87">
        <v>31.549140000000001</v>
      </c>
      <c r="JT87" s="1">
        <v>8.0244959999999999E-4</v>
      </c>
      <c r="JU87">
        <v>0.2267719</v>
      </c>
      <c r="JV87">
        <v>0.91492819999999997</v>
      </c>
      <c r="JW87">
        <v>27.411460000000002</v>
      </c>
      <c r="JX87" s="1">
        <v>7.7346190000000001E-4</v>
      </c>
      <c r="JY87">
        <v>0.2191052</v>
      </c>
      <c r="JZ87">
        <v>0.91492119999999999</v>
      </c>
      <c r="KA87">
        <v>23.328659999999999</v>
      </c>
      <c r="KB87" s="1">
        <v>7.4582939999999996E-4</v>
      </c>
      <c r="KC87">
        <v>0.21174799999999999</v>
      </c>
      <c r="KD87">
        <v>0.91492479999999998</v>
      </c>
      <c r="KE87">
        <v>20.567060000000001</v>
      </c>
      <c r="KF87" s="1">
        <v>7.1939050000000004E-4</v>
      </c>
      <c r="KG87">
        <v>0.20467679999999999</v>
      </c>
      <c r="KH87">
        <v>0.91492680000000004</v>
      </c>
      <c r="KI87">
        <v>19.44331</v>
      </c>
      <c r="KJ87" s="1">
        <v>6.9415130000000005E-4</v>
      </c>
      <c r="KK87">
        <v>0.1978936</v>
      </c>
      <c r="KL87">
        <v>0.91493480000000005</v>
      </c>
      <c r="KM87">
        <v>20.881360000000001</v>
      </c>
      <c r="KN87" s="1">
        <v>6.7006550000000002E-4</v>
      </c>
      <c r="KO87">
        <v>0.1913917</v>
      </c>
      <c r="KP87">
        <v>0.91493550000000001</v>
      </c>
      <c r="KQ87">
        <v>24.64658</v>
      </c>
      <c r="KR87" s="1">
        <v>6.4697129999999998E-4</v>
      </c>
      <c r="KS87">
        <v>0.18514530000000001</v>
      </c>
      <c r="KT87">
        <v>0.91492770000000001</v>
      </c>
      <c r="KU87">
        <v>29.028970000000001</v>
      </c>
      <c r="KV87" s="1">
        <v>6.2480529999999997E-4</v>
      </c>
      <c r="KW87">
        <v>0.1791218</v>
      </c>
      <c r="KX87">
        <v>0.91492779999999996</v>
      </c>
      <c r="KY87">
        <v>31.320869999999999</v>
      </c>
      <c r="KZ87" s="1">
        <v>6.0347869999999998E-4</v>
      </c>
      <c r="LA87">
        <v>0.1733053</v>
      </c>
      <c r="LB87">
        <v>0.91493530000000001</v>
      </c>
      <c r="LC87">
        <v>32.446800000000003</v>
      </c>
      <c r="LD87" s="1">
        <v>5.8310800000000004E-4</v>
      </c>
      <c r="LE87">
        <v>0.167717</v>
      </c>
      <c r="LF87">
        <v>0.91492039999999997</v>
      </c>
      <c r="LG87">
        <v>34.152929999999998</v>
      </c>
      <c r="LH87" s="1">
        <v>5.6344990000000003E-4</v>
      </c>
      <c r="LI87">
        <v>0.1623252</v>
      </c>
      <c r="LJ87">
        <v>0.91493259999999998</v>
      </c>
      <c r="LK87">
        <v>35.210540000000002</v>
      </c>
      <c r="LL87" s="1">
        <v>5.4460770000000003E-4</v>
      </c>
      <c r="LM87">
        <v>0.1571304</v>
      </c>
      <c r="LN87">
        <v>0.9149351</v>
      </c>
      <c r="LO87">
        <v>35.00461</v>
      </c>
      <c r="LP87" s="1">
        <v>5.2651460000000005E-4</v>
      </c>
      <c r="LQ87">
        <v>0.15213399999999999</v>
      </c>
      <c r="LR87">
        <v>0.91492309999999999</v>
      </c>
      <c r="LS87">
        <v>35.302059999999997</v>
      </c>
      <c r="LT87" s="1">
        <v>5.0912389999999998E-4</v>
      </c>
      <c r="LU87">
        <v>0.14731259999999999</v>
      </c>
      <c r="LV87">
        <v>0.91492510000000005</v>
      </c>
      <c r="LW87">
        <v>36.172020000000003</v>
      </c>
      <c r="LX87" s="1">
        <v>4.9233030000000002E-4</v>
      </c>
      <c r="LY87">
        <v>0.14264769999999999</v>
      </c>
      <c r="LZ87">
        <v>0.91492830000000003</v>
      </c>
      <c r="MA87">
        <v>35.551569999999998</v>
      </c>
      <c r="MB87" s="1">
        <v>4.7615169999999998E-4</v>
      </c>
      <c r="MC87">
        <v>0.1381443</v>
      </c>
      <c r="MD87">
        <v>0.91492410000000002</v>
      </c>
      <c r="ME87">
        <v>33.700330000000001</v>
      </c>
      <c r="MF87" s="1">
        <v>4.6051339999999999E-4</v>
      </c>
      <c r="MG87">
        <v>0.1337872</v>
      </c>
      <c r="MH87">
        <v>0.91492779999999996</v>
      </c>
      <c r="MI87">
        <v>29.577210000000001</v>
      </c>
      <c r="MJ87" s="1">
        <v>4.4542019999999999E-4</v>
      </c>
      <c r="MK87">
        <v>0.12957850000000001</v>
      </c>
      <c r="ML87">
        <v>0.91493460000000004</v>
      </c>
      <c r="MM87">
        <v>25.393969999999999</v>
      </c>
      <c r="MN87" s="1">
        <v>4.308564E-4</v>
      </c>
      <c r="MO87">
        <v>0.12553020000000001</v>
      </c>
      <c r="MP87">
        <v>0.91492620000000002</v>
      </c>
      <c r="MQ87">
        <v>22.80949</v>
      </c>
      <c r="MR87" s="1">
        <v>4.169097E-4</v>
      </c>
      <c r="MS87">
        <v>0.1216487</v>
      </c>
      <c r="MT87">
        <v>0.91493270000000004</v>
      </c>
      <c r="MU87">
        <v>21.66882</v>
      </c>
      <c r="MV87" s="1">
        <v>4.0354440000000001E-4</v>
      </c>
      <c r="MW87">
        <v>0.11792900000000001</v>
      </c>
      <c r="MX87">
        <v>0.91492569999999995</v>
      </c>
      <c r="MY87">
        <v>22.42062</v>
      </c>
      <c r="MZ87" s="1">
        <v>3.905979E-4</v>
      </c>
      <c r="NA87">
        <v>0.1143093</v>
      </c>
      <c r="NB87">
        <v>0.91493190000000002</v>
      </c>
      <c r="NC87">
        <v>23.430779999999999</v>
      </c>
      <c r="ND87" s="1">
        <v>3.7798010000000002E-4</v>
      </c>
      <c r="NE87">
        <v>0.1107732</v>
      </c>
      <c r="NF87">
        <v>0.91492580000000001</v>
      </c>
      <c r="NG87">
        <v>25.152989999999999</v>
      </c>
      <c r="NH87" s="1">
        <v>3.6576309999999999E-4</v>
      </c>
      <c r="NI87">
        <v>0.1073462</v>
      </c>
      <c r="NJ87">
        <v>0.91493020000000003</v>
      </c>
      <c r="NK87">
        <v>27.241569999999999</v>
      </c>
      <c r="NL87" s="1">
        <v>3.5412129999999999E-4</v>
      </c>
      <c r="NM87">
        <v>0.104072</v>
      </c>
      <c r="NN87">
        <v>0.91493020000000003</v>
      </c>
      <c r="NO87">
        <v>27.359349999999999</v>
      </c>
      <c r="NP87" s="1">
        <v>3.4298219999999999E-4</v>
      </c>
      <c r="NQ87" s="1">
        <v>0.1009319</v>
      </c>
      <c r="NR87">
        <v>0.91493230000000003</v>
      </c>
      <c r="NS87">
        <v>26.714590000000001</v>
      </c>
      <c r="NT87" s="1">
        <v>3.3216989999999998E-4</v>
      </c>
      <c r="NU87" s="1">
        <v>9.7882319999999995E-2</v>
      </c>
      <c r="NV87">
        <v>0.91492189999999995</v>
      </c>
      <c r="NW87">
        <v>26.964870000000001</v>
      </c>
      <c r="NX87" s="1">
        <v>3.2169339999999999E-4</v>
      </c>
      <c r="NY87" s="1">
        <v>9.4917650000000006E-2</v>
      </c>
      <c r="NZ87">
        <v>0.91492479999999998</v>
      </c>
      <c r="OA87">
        <v>27.07009</v>
      </c>
      <c r="OB87" s="1">
        <v>3.1164069999999999E-4</v>
      </c>
      <c r="OC87" s="1">
        <v>9.2053860000000001E-2</v>
      </c>
      <c r="OD87">
        <v>0.91493950000000002</v>
      </c>
      <c r="OE87">
        <v>28.13965</v>
      </c>
      <c r="OF87" s="1">
        <v>3.0196120000000002E-4</v>
      </c>
      <c r="OG87" s="1">
        <v>8.9283349999999997E-2</v>
      </c>
      <c r="OH87">
        <v>0.91492280000000004</v>
      </c>
      <c r="OI87">
        <v>27.816320000000001</v>
      </c>
      <c r="OJ87" s="1">
        <v>2.926359E-4</v>
      </c>
      <c r="OK87" s="1">
        <v>8.6608279999999996E-2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0.94662559999999996</v>
      </c>
      <c r="G88">
        <v>18.725010000000001</v>
      </c>
      <c r="H88" s="1">
        <v>6.2709500000000004E-34</v>
      </c>
      <c r="I88" s="1">
        <v>1.5365829999999999E-31</v>
      </c>
      <c r="J88">
        <v>0.94099900000000003</v>
      </c>
      <c r="K88">
        <v>19.233519999999999</v>
      </c>
      <c r="L88" s="1">
        <v>4.6749460000000002E-20</v>
      </c>
      <c r="M88" s="1">
        <v>1.140756E-17</v>
      </c>
      <c r="N88">
        <v>0.93536039999999998</v>
      </c>
      <c r="O88">
        <v>18.636399999999998</v>
      </c>
      <c r="P88" s="1">
        <v>1.1481399999999999E-9</v>
      </c>
      <c r="Q88" s="1">
        <v>2.4598710000000001E-7</v>
      </c>
      <c r="R88">
        <v>0.9303188</v>
      </c>
      <c r="S88">
        <v>19.03726</v>
      </c>
      <c r="T88" s="1">
        <v>5.0896739999999998E-3</v>
      </c>
      <c r="U88">
        <v>0.96126579999999995</v>
      </c>
      <c r="V88">
        <v>0.92672509999999997</v>
      </c>
      <c r="W88">
        <v>18.60482</v>
      </c>
      <c r="X88">
        <v>2.0759050000000001</v>
      </c>
      <c r="Y88">
        <v>441.49189999999999</v>
      </c>
      <c r="Z88">
        <v>0.92447500000000005</v>
      </c>
      <c r="AA88">
        <v>17.334209999999999</v>
      </c>
      <c r="AB88">
        <v>33.740819999999999</v>
      </c>
      <c r="AC88">
        <v>7700.1639999999998</v>
      </c>
      <c r="AD88">
        <v>0.92302090000000003</v>
      </c>
      <c r="AE88">
        <v>16.459209999999999</v>
      </c>
      <c r="AF88">
        <v>99.329980000000006</v>
      </c>
      <c r="AG88">
        <v>23731.39</v>
      </c>
      <c r="AH88">
        <v>0.92205519999999996</v>
      </c>
      <c r="AI88">
        <v>16.18994</v>
      </c>
      <c r="AJ88">
        <v>101.24639999999999</v>
      </c>
      <c r="AK88">
        <v>24949.96</v>
      </c>
      <c r="AL88">
        <v>0.92164959999999996</v>
      </c>
      <c r="AM88">
        <v>16.469639999999998</v>
      </c>
      <c r="AN88">
        <v>51.772060000000003</v>
      </c>
      <c r="AO88">
        <v>13023.55</v>
      </c>
      <c r="AP88">
        <v>0.92140259999999996</v>
      </c>
      <c r="AQ88">
        <v>17.868770000000001</v>
      </c>
      <c r="AR88">
        <v>16.89406</v>
      </c>
      <c r="AS88">
        <v>4304.7380000000003</v>
      </c>
      <c r="AT88">
        <v>0.92096460000000002</v>
      </c>
      <c r="AU88">
        <v>19.55031</v>
      </c>
      <c r="AV88">
        <v>4.1775180000000001</v>
      </c>
      <c r="AW88">
        <v>1071.51</v>
      </c>
      <c r="AX88">
        <v>0.92003840000000003</v>
      </c>
      <c r="AY88">
        <v>21.612729999999999</v>
      </c>
      <c r="AZ88">
        <v>0.8929395</v>
      </c>
      <c r="BA88">
        <v>229.55109999999999</v>
      </c>
      <c r="BB88">
        <v>0.91835069999999996</v>
      </c>
      <c r="BC88">
        <v>22.92558</v>
      </c>
      <c r="BD88">
        <v>0.19037709999999999</v>
      </c>
      <c r="BE88">
        <v>48.705959999999997</v>
      </c>
      <c r="BF88">
        <v>0.91585030000000001</v>
      </c>
      <c r="BG88">
        <v>22.897950000000002</v>
      </c>
      <c r="BH88" s="1">
        <v>5.2264449999999997E-2</v>
      </c>
      <c r="BI88">
        <v>13.13311</v>
      </c>
      <c r="BJ88">
        <v>0.91266990000000003</v>
      </c>
      <c r="BK88">
        <v>22.931999999999999</v>
      </c>
      <c r="BL88" s="1">
        <v>2.624984E-2</v>
      </c>
      <c r="BM88">
        <v>6.4109429999999996</v>
      </c>
      <c r="BN88">
        <v>0.90892680000000003</v>
      </c>
      <c r="BO88">
        <v>23.117329999999999</v>
      </c>
      <c r="BP88" s="1">
        <v>2.426849E-2</v>
      </c>
      <c r="BQ88">
        <v>5.8241420000000002</v>
      </c>
      <c r="BR88">
        <v>0.90475260000000002</v>
      </c>
      <c r="BS88">
        <v>23.229800000000001</v>
      </c>
      <c r="BT88" s="1">
        <v>2.8396060000000001E-2</v>
      </c>
      <c r="BU88">
        <v>6.8028529999999998</v>
      </c>
      <c r="BV88">
        <v>0.90013489999999996</v>
      </c>
      <c r="BW88">
        <v>24.15709</v>
      </c>
      <c r="BX88" s="1">
        <v>3.2309570000000003E-2</v>
      </c>
      <c r="BY88">
        <v>7.776802</v>
      </c>
      <c r="BZ88">
        <v>0.89498599999999995</v>
      </c>
      <c r="CA88">
        <v>24.227930000000001</v>
      </c>
      <c r="CB88" s="1">
        <v>3.3692050000000001E-2</v>
      </c>
      <c r="CC88">
        <v>8.1536489999999997</v>
      </c>
      <c r="CD88">
        <v>0.88514550000000003</v>
      </c>
      <c r="CE88">
        <v>24.137799999999999</v>
      </c>
      <c r="CF88" s="1">
        <v>3.280624E-2</v>
      </c>
      <c r="CG88">
        <v>7.9952110000000003</v>
      </c>
      <c r="CH88">
        <v>0.87669260000000004</v>
      </c>
      <c r="CI88">
        <v>22.68357</v>
      </c>
      <c r="CJ88" s="1">
        <v>3.0612469999999999E-2</v>
      </c>
      <c r="CK88">
        <v>7.5025969999999997</v>
      </c>
      <c r="CL88">
        <v>0.86979309999999999</v>
      </c>
      <c r="CM88">
        <v>20.737189999999998</v>
      </c>
      <c r="CN88" s="1">
        <v>2.790596E-2</v>
      </c>
      <c r="CO88">
        <v>6.8673130000000002</v>
      </c>
      <c r="CP88">
        <v>0.86464830000000004</v>
      </c>
      <c r="CQ88">
        <v>19.053170000000001</v>
      </c>
      <c r="CR88">
        <v>2.5016469999999999E-2</v>
      </c>
      <c r="CS88">
        <v>6.1768530000000004</v>
      </c>
      <c r="CT88">
        <v>0.86103410000000002</v>
      </c>
      <c r="CU88">
        <v>17.81823</v>
      </c>
      <c r="CV88" s="1">
        <v>2.164978E-2</v>
      </c>
      <c r="CW88">
        <v>5.3640869999999996</v>
      </c>
      <c r="CX88">
        <v>0.85866549999999997</v>
      </c>
      <c r="CY88">
        <v>17.542770000000001</v>
      </c>
      <c r="CZ88" s="1">
        <v>1.7559959999999999E-2</v>
      </c>
      <c r="DA88">
        <v>4.365901</v>
      </c>
      <c r="DB88">
        <v>0.85717920000000003</v>
      </c>
      <c r="DC88">
        <v>18.603639999999999</v>
      </c>
      <c r="DD88" s="1">
        <v>1.331247E-2</v>
      </c>
      <c r="DE88">
        <v>3.3171360000000001</v>
      </c>
      <c r="DF88">
        <v>0.85626939999999996</v>
      </c>
      <c r="DG88">
        <v>20.580459999999999</v>
      </c>
      <c r="DH88" s="1">
        <v>9.7708659999999996E-3</v>
      </c>
      <c r="DI88">
        <v>2.4343810000000001</v>
      </c>
      <c r="DJ88">
        <v>0.85574450000000002</v>
      </c>
      <c r="DK88">
        <v>23.8476</v>
      </c>
      <c r="DL88" s="1">
        <v>7.308775E-3</v>
      </c>
      <c r="DM88">
        <v>1.816325</v>
      </c>
      <c r="DN88">
        <v>0.85543329999999995</v>
      </c>
      <c r="DO88">
        <v>27.154710000000001</v>
      </c>
      <c r="DP88" s="1">
        <v>5.7800400000000002E-3</v>
      </c>
      <c r="DQ88">
        <v>1.4308719999999999</v>
      </c>
      <c r="DR88">
        <v>0.85523400000000005</v>
      </c>
      <c r="DS88">
        <v>27.455929999999999</v>
      </c>
      <c r="DT88" s="1">
        <v>4.8671239999999996E-3</v>
      </c>
      <c r="DU88">
        <v>1.2001090000000001</v>
      </c>
      <c r="DV88">
        <v>0.85514579999999996</v>
      </c>
      <c r="DW88">
        <v>28.080819999999999</v>
      </c>
      <c r="DX88" s="1">
        <v>4.3078190000000001E-3</v>
      </c>
      <c r="DY88">
        <v>1.0585310000000001</v>
      </c>
      <c r="DZ88">
        <v>0.8550991</v>
      </c>
      <c r="EA88">
        <v>29.33934</v>
      </c>
      <c r="EB88" s="1">
        <v>3.9382200000000001E-3</v>
      </c>
      <c r="EC88">
        <v>0.9646631</v>
      </c>
      <c r="ED88">
        <v>0.85506059999999995</v>
      </c>
      <c r="EE88">
        <v>29.89348</v>
      </c>
      <c r="EF88" s="1">
        <v>3.6683750000000002E-3</v>
      </c>
      <c r="EG88">
        <v>0.89599629999999997</v>
      </c>
      <c r="EH88">
        <v>0.85504630000000004</v>
      </c>
      <c r="EI88">
        <v>30.42109</v>
      </c>
      <c r="EJ88" s="1">
        <v>3.4532590000000002E-3</v>
      </c>
      <c r="EK88">
        <v>0.84117929999999996</v>
      </c>
      <c r="EL88">
        <v>0.85505129999999996</v>
      </c>
      <c r="EM88">
        <v>31.768149999999999</v>
      </c>
      <c r="EN88" s="1">
        <v>3.269943E-3</v>
      </c>
      <c r="EO88">
        <v>0.79442570000000001</v>
      </c>
      <c r="EP88">
        <v>0.85504460000000004</v>
      </c>
      <c r="EQ88">
        <v>34.428640000000001</v>
      </c>
      <c r="ER88" s="1">
        <v>3.1058489999999999E-3</v>
      </c>
      <c r="ES88">
        <v>0.75286220000000004</v>
      </c>
      <c r="ET88">
        <v>0.85503229999999997</v>
      </c>
      <c r="EU88">
        <v>35.52919</v>
      </c>
      <c r="EV88" s="1">
        <v>2.955779E-3</v>
      </c>
      <c r="EW88">
        <v>0.71510600000000002</v>
      </c>
      <c r="EX88">
        <v>0.85503229999999997</v>
      </c>
      <c r="EY88">
        <v>32.949579999999997</v>
      </c>
      <c r="EZ88" s="1">
        <v>2.817506E-3</v>
      </c>
      <c r="FA88">
        <v>0.68035409999999996</v>
      </c>
      <c r="FB88">
        <v>0.85503180000000001</v>
      </c>
      <c r="FC88">
        <v>30.744769999999999</v>
      </c>
      <c r="FD88" s="1">
        <v>2.6880160000000001E-3</v>
      </c>
      <c r="FE88">
        <v>0.64803679999999997</v>
      </c>
      <c r="FF88">
        <v>0.85503569999999995</v>
      </c>
      <c r="FG88">
        <v>29.475629999999999</v>
      </c>
      <c r="FH88" s="1">
        <v>2.565627E-3</v>
      </c>
      <c r="FI88">
        <v>0.61766489999999996</v>
      </c>
      <c r="FJ88">
        <v>0.85502860000000003</v>
      </c>
      <c r="FK88">
        <v>28.752179999999999</v>
      </c>
      <c r="FL88" s="1">
        <v>2.4502909999999998E-3</v>
      </c>
      <c r="FM88">
        <v>0.5891092</v>
      </c>
      <c r="FN88">
        <v>0.85502549999999999</v>
      </c>
      <c r="FO88">
        <v>29.345610000000001</v>
      </c>
      <c r="FP88" s="1">
        <v>2.34147E-3</v>
      </c>
      <c r="FQ88">
        <v>0.56238889999999997</v>
      </c>
      <c r="FR88">
        <v>0.85502880000000003</v>
      </c>
      <c r="FS88">
        <v>30.398900000000001</v>
      </c>
      <c r="FT88" s="1">
        <v>2.2385679999999998E-3</v>
      </c>
      <c r="FU88">
        <v>0.53729400000000005</v>
      </c>
      <c r="FV88">
        <v>0.85503269999999998</v>
      </c>
      <c r="FW88">
        <v>31.732430000000001</v>
      </c>
      <c r="FX88" s="1">
        <v>2.1414099999999998E-3</v>
      </c>
      <c r="FY88">
        <v>0.51362229999999998</v>
      </c>
      <c r="FZ88">
        <v>0.85503490000000004</v>
      </c>
      <c r="GA88">
        <v>31.14696</v>
      </c>
      <c r="GB88" s="1">
        <v>2.049131E-3</v>
      </c>
      <c r="GC88">
        <v>0.49124580000000001</v>
      </c>
      <c r="GD88">
        <v>0.85503770000000001</v>
      </c>
      <c r="GE88">
        <v>28.910879999999999</v>
      </c>
      <c r="GF88" s="1">
        <v>1.9616529999999998E-3</v>
      </c>
      <c r="GG88">
        <v>0.47011380000000003</v>
      </c>
      <c r="GH88">
        <v>0.8550238</v>
      </c>
      <c r="GI88">
        <v>25.801100000000002</v>
      </c>
      <c r="GJ88" s="1">
        <v>1.87883E-3</v>
      </c>
      <c r="GK88">
        <v>0.450152</v>
      </c>
      <c r="GL88">
        <v>0.85502590000000001</v>
      </c>
      <c r="GM88">
        <v>23.45872</v>
      </c>
      <c r="GN88" s="1">
        <v>1.800346E-3</v>
      </c>
      <c r="GO88">
        <v>0.43125219999999997</v>
      </c>
      <c r="GP88">
        <v>0.85502829999999996</v>
      </c>
      <c r="GQ88">
        <v>22.311330000000002</v>
      </c>
      <c r="GR88" s="1">
        <v>1.725999E-3</v>
      </c>
      <c r="GS88">
        <v>0.4133753</v>
      </c>
      <c r="GT88">
        <v>0.85503289999999998</v>
      </c>
      <c r="GU88">
        <v>23.771270000000001</v>
      </c>
      <c r="GV88" s="1">
        <v>1.655578E-3</v>
      </c>
      <c r="GW88">
        <v>0.39643469999999997</v>
      </c>
      <c r="GX88">
        <v>0.8550257</v>
      </c>
      <c r="GY88">
        <v>25.248059999999999</v>
      </c>
      <c r="GZ88" s="1">
        <v>1.5888810000000001E-3</v>
      </c>
      <c r="HA88">
        <v>0.38045639999999997</v>
      </c>
      <c r="HB88">
        <v>0.85502820000000002</v>
      </c>
      <c r="HC88">
        <v>27.45382</v>
      </c>
      <c r="HD88" s="1">
        <v>1.5261540000000001E-3</v>
      </c>
      <c r="HE88">
        <v>0.36539440000000001</v>
      </c>
      <c r="HF88">
        <v>0.85502909999999999</v>
      </c>
      <c r="HG88">
        <v>28.286300000000001</v>
      </c>
      <c r="HH88" s="1">
        <v>1.4664890000000001E-3</v>
      </c>
      <c r="HI88">
        <v>0.35108529999999999</v>
      </c>
      <c r="HJ88">
        <v>0.85501870000000002</v>
      </c>
      <c r="HK88">
        <v>27.425660000000001</v>
      </c>
      <c r="HL88" s="1">
        <v>1.4095640000000001E-3</v>
      </c>
      <c r="HM88">
        <v>0.33745589999999998</v>
      </c>
      <c r="HN88">
        <v>0.85503490000000004</v>
      </c>
      <c r="HO88">
        <v>27.128550000000001</v>
      </c>
      <c r="HP88" s="1">
        <v>1.3551679999999999E-3</v>
      </c>
      <c r="HQ88">
        <v>0.32441520000000001</v>
      </c>
      <c r="HR88">
        <v>0.85501830000000001</v>
      </c>
      <c r="HS88">
        <v>26.852319999999999</v>
      </c>
      <c r="HT88" s="1">
        <v>1.3033739999999999E-3</v>
      </c>
      <c r="HU88">
        <v>0.31201020000000002</v>
      </c>
      <c r="HV88">
        <v>0.85502929999999999</v>
      </c>
      <c r="HW88">
        <v>26.942969999999999</v>
      </c>
      <c r="HX88" s="1">
        <v>1.2542600000000001E-3</v>
      </c>
      <c r="HY88">
        <v>0.30026340000000001</v>
      </c>
      <c r="HZ88">
        <v>0.85502959999999995</v>
      </c>
      <c r="IA88">
        <v>29.016010000000001</v>
      </c>
      <c r="IB88" s="1">
        <v>1.2074E-3</v>
      </c>
      <c r="IC88">
        <v>0.2890395</v>
      </c>
      <c r="ID88">
        <v>0.85502259999999997</v>
      </c>
      <c r="IE88">
        <v>32.65504</v>
      </c>
      <c r="IF88" s="1">
        <v>1.1625909999999999E-3</v>
      </c>
      <c r="IG88">
        <v>0.27830169999999999</v>
      </c>
      <c r="IH88">
        <v>0.85502829999999996</v>
      </c>
      <c r="II88">
        <v>36.104819999999997</v>
      </c>
      <c r="IJ88" s="1">
        <v>1.1195529999999999E-3</v>
      </c>
      <c r="IK88">
        <v>0.2680091</v>
      </c>
      <c r="IL88">
        <v>0.85503130000000005</v>
      </c>
      <c r="IM88">
        <v>36.951079999999997</v>
      </c>
      <c r="IN88" s="1">
        <v>1.078582E-3</v>
      </c>
      <c r="IO88">
        <v>0.25816990000000001</v>
      </c>
      <c r="IP88">
        <v>0.85502509999999998</v>
      </c>
      <c r="IQ88">
        <v>36.09375</v>
      </c>
      <c r="IR88" s="1">
        <v>1.0395949999999999E-3</v>
      </c>
      <c r="IS88">
        <v>0.2488515</v>
      </c>
      <c r="IT88">
        <v>0.85502820000000002</v>
      </c>
      <c r="IU88">
        <v>35.75994</v>
      </c>
      <c r="IV88" s="1">
        <v>1.0026550000000001E-3</v>
      </c>
      <c r="IW88">
        <v>0.23999480000000001</v>
      </c>
      <c r="IX88">
        <v>0.85502230000000001</v>
      </c>
      <c r="IY88">
        <v>35.404980000000002</v>
      </c>
      <c r="IZ88" s="1">
        <v>9.6688890000000004E-4</v>
      </c>
      <c r="JA88">
        <v>0.23143549999999999</v>
      </c>
      <c r="JB88">
        <v>0.85503479999999998</v>
      </c>
      <c r="JC88">
        <v>34.860340000000001</v>
      </c>
      <c r="JD88" s="1">
        <v>9.3225380000000002E-4</v>
      </c>
      <c r="JE88">
        <v>0.22316349999999999</v>
      </c>
      <c r="JF88">
        <v>0.85503229999999997</v>
      </c>
      <c r="JG88">
        <v>35.979059999999997</v>
      </c>
      <c r="JH88" s="1">
        <v>8.9942470000000004E-4</v>
      </c>
      <c r="JI88">
        <v>0.215284</v>
      </c>
      <c r="JJ88">
        <v>0.85502769999999995</v>
      </c>
      <c r="JK88">
        <v>36.083500000000001</v>
      </c>
      <c r="JL88" s="1">
        <v>8.6764190000000003E-4</v>
      </c>
      <c r="JM88">
        <v>0.20779729999999999</v>
      </c>
      <c r="JN88">
        <v>0.85503130000000005</v>
      </c>
      <c r="JO88">
        <v>34.940660000000001</v>
      </c>
      <c r="JP88" s="1">
        <v>8.3564299999999995E-4</v>
      </c>
      <c r="JQ88">
        <v>0.2006425</v>
      </c>
      <c r="JR88">
        <v>0.85503180000000001</v>
      </c>
      <c r="JS88">
        <v>31.869230000000002</v>
      </c>
      <c r="JT88" s="1">
        <v>8.0510879999999996E-4</v>
      </c>
      <c r="JU88">
        <v>0.19380169999999999</v>
      </c>
      <c r="JV88">
        <v>0.85502860000000003</v>
      </c>
      <c r="JW88">
        <v>27.784310000000001</v>
      </c>
      <c r="JX88" s="1">
        <v>7.760124E-4</v>
      </c>
      <c r="JY88">
        <v>0.18724759999999999</v>
      </c>
      <c r="JZ88">
        <v>0.85502149999999999</v>
      </c>
      <c r="KA88">
        <v>23.616389999999999</v>
      </c>
      <c r="KB88" s="1">
        <v>7.4826540000000005E-4</v>
      </c>
      <c r="KC88">
        <v>0.1809499</v>
      </c>
      <c r="KD88">
        <v>0.85502650000000002</v>
      </c>
      <c r="KE88">
        <v>20.724129999999999</v>
      </c>
      <c r="KF88" s="1">
        <v>7.2172779999999997E-4</v>
      </c>
      <c r="KG88">
        <v>0.17490929999999999</v>
      </c>
      <c r="KH88">
        <v>0.85502560000000005</v>
      </c>
      <c r="KI88">
        <v>19.49371</v>
      </c>
      <c r="KJ88" s="1">
        <v>6.9638480000000003E-4</v>
      </c>
      <c r="KK88">
        <v>0.1691037</v>
      </c>
      <c r="KL88">
        <v>0.85503289999999998</v>
      </c>
      <c r="KM88">
        <v>21.0291</v>
      </c>
      <c r="KN88" s="1">
        <v>6.7220889999999997E-4</v>
      </c>
      <c r="KO88">
        <v>0.1635443</v>
      </c>
      <c r="KP88">
        <v>0.85503340000000005</v>
      </c>
      <c r="KQ88">
        <v>25.049579999999999</v>
      </c>
      <c r="KR88" s="1">
        <v>6.4903089999999997E-4</v>
      </c>
      <c r="KS88">
        <v>0.15820919999999999</v>
      </c>
      <c r="KT88">
        <v>0.85502800000000001</v>
      </c>
      <c r="KU88">
        <v>29.55931</v>
      </c>
      <c r="KV88" s="1">
        <v>6.2679070000000003E-4</v>
      </c>
      <c r="KW88">
        <v>0.15305740000000001</v>
      </c>
      <c r="KX88">
        <v>0.8550278</v>
      </c>
      <c r="KY88">
        <v>31.60464</v>
      </c>
      <c r="KZ88" s="1">
        <v>6.0538379999999998E-4</v>
      </c>
      <c r="LA88">
        <v>0.1480882</v>
      </c>
      <c r="LB88">
        <v>0.85502630000000002</v>
      </c>
      <c r="LC88">
        <v>32.329160000000002</v>
      </c>
      <c r="LD88" s="1">
        <v>5.8492929999999998E-4</v>
      </c>
      <c r="LE88">
        <v>0.14330499999999999</v>
      </c>
      <c r="LF88">
        <v>0.85503070000000003</v>
      </c>
      <c r="LG88">
        <v>33.925849999999997</v>
      </c>
      <c r="LH88" s="1">
        <v>5.6521299999999996E-4</v>
      </c>
      <c r="LI88">
        <v>0.1387013</v>
      </c>
      <c r="LJ88">
        <v>0.85502929999999999</v>
      </c>
      <c r="LK88">
        <v>35.108199999999997</v>
      </c>
      <c r="LL88" s="1">
        <v>5.4630189999999999E-4</v>
      </c>
      <c r="LM88">
        <v>0.13426099999999999</v>
      </c>
      <c r="LN88">
        <v>0.85503300000000004</v>
      </c>
      <c r="LO88">
        <v>34.992669999999997</v>
      </c>
      <c r="LP88" s="1">
        <v>5.281471E-4</v>
      </c>
      <c r="LQ88">
        <v>0.12998799999999999</v>
      </c>
      <c r="LR88">
        <v>0.85501870000000002</v>
      </c>
      <c r="LS88">
        <v>35.381860000000003</v>
      </c>
      <c r="LT88" s="1">
        <v>5.1069389999999998E-4</v>
      </c>
      <c r="LU88">
        <v>0.1258658</v>
      </c>
      <c r="LV88">
        <v>0.85502449999999997</v>
      </c>
      <c r="LW88">
        <v>36.349879999999999</v>
      </c>
      <c r="LX88" s="1">
        <v>4.9384730000000005E-4</v>
      </c>
      <c r="LY88">
        <v>0.12188010000000001</v>
      </c>
      <c r="LZ88">
        <v>0.85502860000000003</v>
      </c>
      <c r="MA88">
        <v>35.816809999999997</v>
      </c>
      <c r="MB88" s="1">
        <v>4.7761720000000002E-4</v>
      </c>
      <c r="MC88">
        <v>0.1180348</v>
      </c>
      <c r="MD88">
        <v>0.85501899999999997</v>
      </c>
      <c r="ME88">
        <v>34.076779999999999</v>
      </c>
      <c r="MF88" s="1">
        <v>4.6192610000000002E-4</v>
      </c>
      <c r="MG88">
        <v>0.1143081</v>
      </c>
      <c r="MH88">
        <v>0.85502840000000002</v>
      </c>
      <c r="MI88">
        <v>29.981089999999998</v>
      </c>
      <c r="MJ88" s="1">
        <v>4.467858E-4</v>
      </c>
      <c r="MK88">
        <v>0.1107144</v>
      </c>
      <c r="ML88">
        <v>0.85503289999999998</v>
      </c>
      <c r="MM88">
        <v>25.63617</v>
      </c>
      <c r="MN88" s="1">
        <v>4.3216279999999999E-4</v>
      </c>
      <c r="MO88">
        <v>0.10725229999999999</v>
      </c>
      <c r="MP88">
        <v>0.85503459999999998</v>
      </c>
      <c r="MQ88">
        <v>22.948599999999999</v>
      </c>
      <c r="MR88" s="1">
        <v>4.1816040000000002E-4</v>
      </c>
      <c r="MS88">
        <v>0.1039332</v>
      </c>
      <c r="MT88">
        <v>0.85502959999999995</v>
      </c>
      <c r="MU88">
        <v>21.73179</v>
      </c>
      <c r="MV88" s="1">
        <v>4.0474510000000001E-4</v>
      </c>
      <c r="MW88">
        <v>0.1007499</v>
      </c>
      <c r="MX88">
        <v>0.85502480000000003</v>
      </c>
      <c r="MY88">
        <v>22.552810000000001</v>
      </c>
      <c r="MZ88" s="1">
        <v>3.917727E-4</v>
      </c>
      <c r="NA88" s="1">
        <v>9.766068E-2</v>
      </c>
      <c r="NB88">
        <v>0.85503079999999998</v>
      </c>
      <c r="NC88">
        <v>23.602340000000002</v>
      </c>
      <c r="ND88" s="1">
        <v>3.7912299999999998E-4</v>
      </c>
      <c r="NE88" s="1">
        <v>9.464359E-2</v>
      </c>
      <c r="NF88">
        <v>0.85502250000000002</v>
      </c>
      <c r="NG88">
        <v>25.419049999999999</v>
      </c>
      <c r="NH88" s="1">
        <v>3.6686180000000001E-4</v>
      </c>
      <c r="NI88" s="1">
        <v>9.1714329999999997E-2</v>
      </c>
      <c r="NJ88">
        <v>0.85503459999999998</v>
      </c>
      <c r="NK88">
        <v>27.56185</v>
      </c>
      <c r="NL88" s="1">
        <v>3.5516580000000001E-4</v>
      </c>
      <c r="NM88" s="1">
        <v>8.8910009999999998E-2</v>
      </c>
      <c r="NN88">
        <v>0.85503660000000004</v>
      </c>
      <c r="NO88">
        <v>27.537210000000002</v>
      </c>
      <c r="NP88" s="1">
        <v>3.4399320000000003E-4</v>
      </c>
      <c r="NQ88" s="1">
        <v>8.6229299999999995E-2</v>
      </c>
      <c r="NR88">
        <v>0.85502889999999998</v>
      </c>
      <c r="NS88">
        <v>26.638290000000001</v>
      </c>
      <c r="NT88" s="1">
        <v>3.3314640000000001E-4</v>
      </c>
      <c r="NU88">
        <v>8.3620940000000005E-2</v>
      </c>
      <c r="NV88">
        <v>0.85502449999999997</v>
      </c>
      <c r="NW88">
        <v>26.896080000000001</v>
      </c>
      <c r="NX88" s="1">
        <v>3.226417E-4</v>
      </c>
      <c r="NY88" s="1">
        <v>8.1091220000000006E-2</v>
      </c>
      <c r="NZ88">
        <v>0.85502420000000001</v>
      </c>
      <c r="OA88">
        <v>27.04768</v>
      </c>
      <c r="OB88" s="1">
        <v>3.1255699999999998E-4</v>
      </c>
      <c r="OC88" s="1">
        <v>7.8641710000000004E-2</v>
      </c>
      <c r="OD88">
        <v>0.85503870000000004</v>
      </c>
      <c r="OE88">
        <v>28.26323</v>
      </c>
      <c r="OF88" s="1">
        <v>3.0284810000000002E-4</v>
      </c>
      <c r="OG88" s="1">
        <v>7.6276730000000001E-2</v>
      </c>
      <c r="OH88">
        <v>0.85502250000000002</v>
      </c>
      <c r="OI88">
        <v>27.955369999999998</v>
      </c>
      <c r="OJ88" s="1">
        <v>2.9348470000000002E-4</v>
      </c>
      <c r="OK88">
        <v>7.3987269999999994E-2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0.91690490000000002</v>
      </c>
      <c r="G89">
        <v>18.708290000000002</v>
      </c>
      <c r="H89" s="1">
        <v>8.9529899999999996E-35</v>
      </c>
      <c r="I89" s="1">
        <v>2.2247639999999999E-32</v>
      </c>
      <c r="J89">
        <v>0.91388029999999998</v>
      </c>
      <c r="K89">
        <v>19.31831</v>
      </c>
      <c r="L89" s="1">
        <v>1.03937E-20</v>
      </c>
      <c r="M89" s="1">
        <v>2.5696809999999999E-18</v>
      </c>
      <c r="N89">
        <v>0.91086330000000004</v>
      </c>
      <c r="O89">
        <v>18.71435</v>
      </c>
      <c r="P89" s="1">
        <v>2.576387E-10</v>
      </c>
      <c r="Q89" s="1">
        <v>6.4007100000000004E-8</v>
      </c>
      <c r="R89">
        <v>0.90814550000000005</v>
      </c>
      <c r="S89">
        <v>19.194939999999999</v>
      </c>
      <c r="T89" s="1">
        <v>2.876319E-3</v>
      </c>
      <c r="U89">
        <v>0.55572580000000005</v>
      </c>
      <c r="V89">
        <v>0.90610749999999995</v>
      </c>
      <c r="W89">
        <v>18.772950000000002</v>
      </c>
      <c r="X89">
        <v>1.5667439999999999</v>
      </c>
      <c r="Y89">
        <v>338.9128</v>
      </c>
      <c r="Z89">
        <v>0.90493480000000004</v>
      </c>
      <c r="AA89">
        <v>17.43028</v>
      </c>
      <c r="AB89">
        <v>29.49821</v>
      </c>
      <c r="AC89">
        <v>6818.7110000000002</v>
      </c>
      <c r="AD89">
        <v>0.90420900000000004</v>
      </c>
      <c r="AE89">
        <v>16.46801</v>
      </c>
      <c r="AF89">
        <v>95.479699999999994</v>
      </c>
      <c r="AG89">
        <v>23026.880000000001</v>
      </c>
      <c r="AH89">
        <v>0.90382620000000002</v>
      </c>
      <c r="AI89">
        <v>16.16976</v>
      </c>
      <c r="AJ89">
        <v>103.7884</v>
      </c>
      <c r="AK89">
        <v>25750.09</v>
      </c>
      <c r="AL89">
        <v>0.90384810000000004</v>
      </c>
      <c r="AM89">
        <v>16.473140000000001</v>
      </c>
      <c r="AN89">
        <v>55.479120000000002</v>
      </c>
      <c r="AO89">
        <v>14024.32</v>
      </c>
      <c r="AP89">
        <v>0.90385939999999998</v>
      </c>
      <c r="AQ89">
        <v>17.991430000000001</v>
      </c>
      <c r="AR89">
        <v>18.640720000000002</v>
      </c>
      <c r="AS89">
        <v>4767.174</v>
      </c>
      <c r="AT89">
        <v>0.90372149999999996</v>
      </c>
      <c r="AU89">
        <v>19.73319</v>
      </c>
      <c r="AV89">
        <v>4.6915420000000001</v>
      </c>
      <c r="AW89">
        <v>1206.913</v>
      </c>
      <c r="AX89">
        <v>0.9031962</v>
      </c>
      <c r="AY89">
        <v>21.807410000000001</v>
      </c>
      <c r="AZ89">
        <v>1.0104500000000001</v>
      </c>
      <c r="BA89">
        <v>260.49829999999997</v>
      </c>
      <c r="BB89">
        <v>0.90213730000000003</v>
      </c>
      <c r="BC89">
        <v>23.076640000000001</v>
      </c>
      <c r="BD89">
        <v>0.21406720000000001</v>
      </c>
      <c r="BE89">
        <v>54.971629999999998</v>
      </c>
      <c r="BF89">
        <v>0.90066869999999999</v>
      </c>
      <c r="BG89">
        <v>22.917729999999999</v>
      </c>
      <c r="BH89" s="1">
        <v>5.6849030000000002E-2</v>
      </c>
      <c r="BI89">
        <v>14.37806</v>
      </c>
      <c r="BJ89">
        <v>0.89889940000000002</v>
      </c>
      <c r="BK89">
        <v>22.879770000000001</v>
      </c>
      <c r="BL89" s="1">
        <v>2.702514E-2</v>
      </c>
      <c r="BM89">
        <v>6.6605189999999999</v>
      </c>
      <c r="BN89">
        <v>0.89678590000000002</v>
      </c>
      <c r="BO89">
        <v>23.07329</v>
      </c>
      <c r="BP89" s="1">
        <v>2.4106679999999998E-2</v>
      </c>
      <c r="BQ89">
        <v>5.8390510000000004</v>
      </c>
      <c r="BR89">
        <v>0.8944761</v>
      </c>
      <c r="BS89">
        <v>23.21</v>
      </c>
      <c r="BT89" s="1">
        <v>2.803607E-2</v>
      </c>
      <c r="BU89">
        <v>6.7727690000000003</v>
      </c>
      <c r="BV89">
        <v>0.89194379999999995</v>
      </c>
      <c r="BW89">
        <v>24.239360000000001</v>
      </c>
      <c r="BX89" s="1">
        <v>3.2082050000000001E-2</v>
      </c>
      <c r="BY89">
        <v>7.7787769999999998</v>
      </c>
      <c r="BZ89">
        <v>0.88945390000000002</v>
      </c>
      <c r="CA89">
        <v>24.368639999999999</v>
      </c>
      <c r="CB89" s="1">
        <v>3.3668490000000002E-2</v>
      </c>
      <c r="CC89">
        <v>8.1980079999999997</v>
      </c>
      <c r="CD89">
        <v>0.88715630000000001</v>
      </c>
      <c r="CE89">
        <v>24.307310000000001</v>
      </c>
      <c r="CF89" s="1">
        <v>3.2917340000000003E-2</v>
      </c>
      <c r="CG89">
        <v>8.0389339999999994</v>
      </c>
      <c r="CH89">
        <v>0.88533879999999998</v>
      </c>
      <c r="CI89">
        <v>22.87086</v>
      </c>
      <c r="CJ89" s="1">
        <v>3.079668E-2</v>
      </c>
      <c r="CK89">
        <v>7.5351049999999997</v>
      </c>
      <c r="CL89">
        <v>0.88380250000000005</v>
      </c>
      <c r="CM89">
        <v>20.856259999999999</v>
      </c>
      <c r="CN89">
        <v>2.8114009999999998E-2</v>
      </c>
      <c r="CO89">
        <v>6.88537</v>
      </c>
      <c r="CP89">
        <v>0.88267419999999996</v>
      </c>
      <c r="CQ89">
        <v>19.14254</v>
      </c>
      <c r="CR89" s="1">
        <v>2.524442E-2</v>
      </c>
      <c r="CS89">
        <v>6.1876439999999997</v>
      </c>
      <c r="CT89">
        <v>0.88190840000000004</v>
      </c>
      <c r="CU89">
        <v>17.861689999999999</v>
      </c>
      <c r="CV89" s="1">
        <v>2.1932409999999999E-2</v>
      </c>
      <c r="CW89">
        <v>5.3836430000000002</v>
      </c>
      <c r="CX89">
        <v>0.88142529999999997</v>
      </c>
      <c r="CY89">
        <v>17.579719999999998</v>
      </c>
      <c r="CZ89" s="1">
        <v>1.7891549999999999E-2</v>
      </c>
      <c r="DA89">
        <v>4.4006350000000003</v>
      </c>
      <c r="DB89">
        <v>0.88116510000000003</v>
      </c>
      <c r="DC89">
        <v>18.72148</v>
      </c>
      <c r="DD89" s="1">
        <v>1.362583E-2</v>
      </c>
      <c r="DE89">
        <v>3.355861</v>
      </c>
      <c r="DF89">
        <v>0.88097239999999999</v>
      </c>
      <c r="DG89">
        <v>20.802869999999999</v>
      </c>
      <c r="DH89" s="1">
        <v>1.000945E-2</v>
      </c>
      <c r="DI89">
        <v>2.4639820000000001</v>
      </c>
      <c r="DJ89">
        <v>0.88087709999999997</v>
      </c>
      <c r="DK89">
        <v>24.194949999999999</v>
      </c>
      <c r="DL89" s="1">
        <v>7.4647489999999997E-3</v>
      </c>
      <c r="DM89">
        <v>1.832829</v>
      </c>
      <c r="DN89">
        <v>0.88079050000000003</v>
      </c>
      <c r="DO89">
        <v>27.519030000000001</v>
      </c>
      <c r="DP89" s="1">
        <v>5.8742439999999998E-3</v>
      </c>
      <c r="DQ89">
        <v>1.436869</v>
      </c>
      <c r="DR89">
        <v>0.88081379999999998</v>
      </c>
      <c r="DS89">
        <v>27.533300000000001</v>
      </c>
      <c r="DT89" s="1">
        <v>4.9237999999999999E-3</v>
      </c>
      <c r="DU89">
        <v>1.199681</v>
      </c>
      <c r="DV89">
        <v>0.88076120000000002</v>
      </c>
      <c r="DW89">
        <v>27.930890000000002</v>
      </c>
      <c r="DX89" s="1">
        <v>4.3437709999999997E-3</v>
      </c>
      <c r="DY89">
        <v>1.0547470000000001</v>
      </c>
      <c r="DZ89">
        <v>0.88074929999999996</v>
      </c>
      <c r="EA89">
        <v>29.22308</v>
      </c>
      <c r="EB89" s="1">
        <v>3.96335E-3</v>
      </c>
      <c r="EC89">
        <v>0.95935570000000003</v>
      </c>
      <c r="ED89">
        <v>0.88073590000000002</v>
      </c>
      <c r="EE89">
        <v>29.851749999999999</v>
      </c>
      <c r="EF89" s="1">
        <v>3.6876249999999999E-3</v>
      </c>
      <c r="EG89">
        <v>0.89005990000000001</v>
      </c>
      <c r="EH89">
        <v>0.88074269999999999</v>
      </c>
      <c r="EI89">
        <v>30.487829999999999</v>
      </c>
      <c r="EJ89" s="1">
        <v>3.4692310000000001E-3</v>
      </c>
      <c r="EK89">
        <v>0.8351094</v>
      </c>
      <c r="EL89">
        <v>0.88072320000000004</v>
      </c>
      <c r="EM89">
        <v>31.95767</v>
      </c>
      <c r="EN89" s="1">
        <v>3.2839399999999999E-3</v>
      </c>
      <c r="EO89">
        <v>0.78842330000000005</v>
      </c>
      <c r="EP89">
        <v>0.88072030000000001</v>
      </c>
      <c r="EQ89">
        <v>34.803899999999999</v>
      </c>
      <c r="ER89" s="1">
        <v>3.1184839999999999E-3</v>
      </c>
      <c r="ES89">
        <v>0.74700310000000003</v>
      </c>
      <c r="ET89">
        <v>0.8807526</v>
      </c>
      <c r="EU89">
        <v>35.948790000000002</v>
      </c>
      <c r="EV89" s="1">
        <v>2.9673479999999999E-3</v>
      </c>
      <c r="EW89">
        <v>0.70944799999999997</v>
      </c>
      <c r="EX89">
        <v>0.88075409999999998</v>
      </c>
      <c r="EY89">
        <v>33.175939999999997</v>
      </c>
      <c r="EZ89" s="1">
        <v>2.8282609999999999E-3</v>
      </c>
      <c r="FA89">
        <v>0.67490790000000001</v>
      </c>
      <c r="FB89">
        <v>0.88069450000000005</v>
      </c>
      <c r="FC89">
        <v>30.800129999999999</v>
      </c>
      <c r="FD89" s="1">
        <v>2.6980569999999998E-3</v>
      </c>
      <c r="FE89">
        <v>0.64279129999999995</v>
      </c>
      <c r="FF89">
        <v>0.88069739999999996</v>
      </c>
      <c r="FG89">
        <v>29.50752</v>
      </c>
      <c r="FH89" s="1">
        <v>2.5750959999999998E-3</v>
      </c>
      <c r="FI89">
        <v>0.61263939999999995</v>
      </c>
      <c r="FJ89">
        <v>0.88075179999999997</v>
      </c>
      <c r="FK89">
        <v>28.803139999999999</v>
      </c>
      <c r="FL89" s="1">
        <v>2.4591919999999998E-3</v>
      </c>
      <c r="FM89">
        <v>0.58429149999999996</v>
      </c>
      <c r="FN89">
        <v>0.88068979999999997</v>
      </c>
      <c r="FO89">
        <v>29.489239999999999</v>
      </c>
      <c r="FP89" s="1">
        <v>2.3497909999999999E-3</v>
      </c>
      <c r="FQ89">
        <v>0.55774020000000002</v>
      </c>
      <c r="FR89">
        <v>0.88069379999999997</v>
      </c>
      <c r="FS89">
        <v>30.57498</v>
      </c>
      <c r="FT89" s="1">
        <v>2.2464170000000001E-3</v>
      </c>
      <c r="FU89">
        <v>0.53282929999999995</v>
      </c>
      <c r="FV89">
        <v>0.88075490000000001</v>
      </c>
      <c r="FW89">
        <v>31.936820000000001</v>
      </c>
      <c r="FX89" s="1">
        <v>2.1488610000000002E-3</v>
      </c>
      <c r="FY89">
        <v>0.50933669999999998</v>
      </c>
      <c r="FZ89">
        <v>0.88070139999999997</v>
      </c>
      <c r="GA89">
        <v>31.348759999999999</v>
      </c>
      <c r="GB89" s="1">
        <v>2.056151E-3</v>
      </c>
      <c r="GC89">
        <v>0.48712539999999999</v>
      </c>
      <c r="GD89">
        <v>0.8807005</v>
      </c>
      <c r="GE89">
        <v>29.12144</v>
      </c>
      <c r="GF89" s="1">
        <v>1.9682860000000001E-3</v>
      </c>
      <c r="GG89">
        <v>0.46615269999999998</v>
      </c>
      <c r="GH89">
        <v>0.88074839999999999</v>
      </c>
      <c r="GI89">
        <v>25.961079999999999</v>
      </c>
      <c r="GJ89" s="1">
        <v>1.885107E-3</v>
      </c>
      <c r="GK89">
        <v>0.44633679999999998</v>
      </c>
      <c r="GL89">
        <v>0.88073769999999996</v>
      </c>
      <c r="GM89">
        <v>23.5624</v>
      </c>
      <c r="GN89" s="1">
        <v>1.8063E-3</v>
      </c>
      <c r="GO89">
        <v>0.42758639999999998</v>
      </c>
      <c r="GP89">
        <v>0.8806967</v>
      </c>
      <c r="GQ89">
        <v>22.376989999999999</v>
      </c>
      <c r="GR89" s="1">
        <v>1.7316219999999999E-3</v>
      </c>
      <c r="GS89">
        <v>0.40984159999999997</v>
      </c>
      <c r="GT89">
        <v>0.88074759999999996</v>
      </c>
      <c r="GU89">
        <v>23.947710000000001</v>
      </c>
      <c r="GV89" s="1">
        <v>1.6609050000000001E-3</v>
      </c>
      <c r="GW89">
        <v>0.39303139999999998</v>
      </c>
      <c r="GX89">
        <v>0.88074980000000003</v>
      </c>
      <c r="GY89">
        <v>25.500129999999999</v>
      </c>
      <c r="GZ89" s="1">
        <v>1.593889E-3</v>
      </c>
      <c r="HA89">
        <v>0.37716300000000003</v>
      </c>
      <c r="HB89">
        <v>0.88069189999999997</v>
      </c>
      <c r="HC89">
        <v>27.755469999999999</v>
      </c>
      <c r="HD89" s="1">
        <v>1.530883E-3</v>
      </c>
      <c r="HE89">
        <v>0.36221690000000001</v>
      </c>
      <c r="HF89">
        <v>0.88075210000000004</v>
      </c>
      <c r="HG89">
        <v>28.54128</v>
      </c>
      <c r="HH89" s="1">
        <v>1.470992E-3</v>
      </c>
      <c r="HI89">
        <v>0.34802660000000002</v>
      </c>
      <c r="HJ89">
        <v>0.88074450000000004</v>
      </c>
      <c r="HK89">
        <v>27.474240000000002</v>
      </c>
      <c r="HL89" s="1">
        <v>1.413877E-3</v>
      </c>
      <c r="HM89">
        <v>0.33450459999999999</v>
      </c>
      <c r="HN89">
        <v>0.88075130000000001</v>
      </c>
      <c r="HO89">
        <v>27.103259999999999</v>
      </c>
      <c r="HP89" s="1">
        <v>1.3592879999999999E-3</v>
      </c>
      <c r="HQ89">
        <v>0.32157999999999998</v>
      </c>
      <c r="HR89">
        <v>0.88073920000000006</v>
      </c>
      <c r="HS89">
        <v>26.83154</v>
      </c>
      <c r="HT89" s="1">
        <v>1.3072730000000001E-3</v>
      </c>
      <c r="HU89">
        <v>0.30926209999999998</v>
      </c>
      <c r="HV89">
        <v>0.88069900000000001</v>
      </c>
      <c r="HW89">
        <v>26.961849999999998</v>
      </c>
      <c r="HX89" s="1">
        <v>1.2579609999999999E-3</v>
      </c>
      <c r="HY89">
        <v>0.29761579999999999</v>
      </c>
      <c r="HZ89">
        <v>0.88075230000000004</v>
      </c>
      <c r="IA89">
        <v>29.200060000000001</v>
      </c>
      <c r="IB89" s="1">
        <v>1.2109429999999999E-3</v>
      </c>
      <c r="IC89">
        <v>0.28648430000000003</v>
      </c>
      <c r="ID89">
        <v>0.88074730000000001</v>
      </c>
      <c r="IE89">
        <v>33.05574</v>
      </c>
      <c r="IF89" s="1">
        <v>1.1659979999999999E-3</v>
      </c>
      <c r="IG89">
        <v>0.27583380000000002</v>
      </c>
      <c r="IH89">
        <v>0.88069379999999997</v>
      </c>
      <c r="II89">
        <v>36.595680000000002</v>
      </c>
      <c r="IJ89" s="1">
        <v>1.1228E-3</v>
      </c>
      <c r="IK89">
        <v>0.2656288</v>
      </c>
      <c r="IL89">
        <v>0.88075389999999998</v>
      </c>
      <c r="IM89">
        <v>37.266080000000002</v>
      </c>
      <c r="IN89" s="1">
        <v>1.081682E-3</v>
      </c>
      <c r="IO89">
        <v>0.2558686</v>
      </c>
      <c r="IP89">
        <v>0.88074379999999997</v>
      </c>
      <c r="IQ89">
        <v>36.141919999999999</v>
      </c>
      <c r="IR89" s="1">
        <v>1.042531E-3</v>
      </c>
      <c r="IS89">
        <v>0.24662100000000001</v>
      </c>
      <c r="IT89">
        <v>0.88069779999999998</v>
      </c>
      <c r="IU89">
        <v>35.708179999999999</v>
      </c>
      <c r="IV89" s="1">
        <v>1.0054630000000001E-3</v>
      </c>
      <c r="IW89">
        <v>0.23784</v>
      </c>
      <c r="IX89">
        <v>0.88074200000000002</v>
      </c>
      <c r="IY89">
        <v>35.382280000000002</v>
      </c>
      <c r="IZ89" s="1">
        <v>9.6961029999999998E-4</v>
      </c>
      <c r="JA89">
        <v>0.2293586</v>
      </c>
      <c r="JB89">
        <v>0.88070289999999996</v>
      </c>
      <c r="JC89">
        <v>34.876309999999997</v>
      </c>
      <c r="JD89" s="1">
        <v>9.3487460000000002E-4</v>
      </c>
      <c r="JE89">
        <v>0.22116240000000001</v>
      </c>
      <c r="JF89">
        <v>0.88069960000000003</v>
      </c>
      <c r="JG89">
        <v>36.119860000000003</v>
      </c>
      <c r="JH89" s="1">
        <v>9.0190140000000001E-4</v>
      </c>
      <c r="JI89">
        <v>0.21334120000000001</v>
      </c>
      <c r="JJ89">
        <v>0.88070539999999997</v>
      </c>
      <c r="JK89">
        <v>36.258020000000002</v>
      </c>
      <c r="JL89" s="1">
        <v>8.7000469999999998E-4</v>
      </c>
      <c r="JM89">
        <v>0.20591490000000001</v>
      </c>
      <c r="JN89">
        <v>0.88075389999999998</v>
      </c>
      <c r="JO89">
        <v>35.11148</v>
      </c>
      <c r="JP89" s="1">
        <v>8.3790150000000001E-4</v>
      </c>
      <c r="JQ89">
        <v>0.1988212</v>
      </c>
      <c r="JR89">
        <v>0.88070059999999994</v>
      </c>
      <c r="JS89">
        <v>32.145209999999999</v>
      </c>
      <c r="JT89" s="1">
        <v>8.0725459999999997E-4</v>
      </c>
      <c r="JU89">
        <v>0.19204060000000001</v>
      </c>
      <c r="JV89">
        <v>0.88069830000000004</v>
      </c>
      <c r="JW89">
        <v>28.103770000000001</v>
      </c>
      <c r="JX89" s="1">
        <v>7.7807620000000001E-4</v>
      </c>
      <c r="JY89">
        <v>0.1855415</v>
      </c>
      <c r="JZ89">
        <v>0.88074660000000005</v>
      </c>
      <c r="KA89">
        <v>23.866890000000001</v>
      </c>
      <c r="KB89" s="1">
        <v>7.502416E-4</v>
      </c>
      <c r="KC89">
        <v>0.17929580000000001</v>
      </c>
      <c r="KD89">
        <v>0.88069699999999995</v>
      </c>
      <c r="KE89">
        <v>20.864139999999999</v>
      </c>
      <c r="KF89" s="1">
        <v>7.2361840000000001E-4</v>
      </c>
      <c r="KG89">
        <v>0.17330860000000001</v>
      </c>
      <c r="KH89">
        <v>0.88074980000000003</v>
      </c>
      <c r="KI89">
        <v>19.54757</v>
      </c>
      <c r="KJ89" s="1">
        <v>6.9819879999999997E-4</v>
      </c>
      <c r="KK89">
        <v>0.16755239999999999</v>
      </c>
      <c r="KL89">
        <v>0.88074980000000003</v>
      </c>
      <c r="KM89">
        <v>21.189029999999999</v>
      </c>
      <c r="KN89" s="1">
        <v>6.7393939999999995E-4</v>
      </c>
      <c r="KO89">
        <v>0.16203980000000001</v>
      </c>
      <c r="KP89">
        <v>0.88070170000000003</v>
      </c>
      <c r="KQ89">
        <v>25.468219999999999</v>
      </c>
      <c r="KR89" s="1">
        <v>6.506951E-4</v>
      </c>
      <c r="KS89">
        <v>0.15675349999999999</v>
      </c>
      <c r="KT89">
        <v>0.88074390000000002</v>
      </c>
      <c r="KU89">
        <v>30.112880000000001</v>
      </c>
      <c r="KV89" s="1">
        <v>6.2839660000000002E-4</v>
      </c>
      <c r="KW89">
        <v>0.1516479</v>
      </c>
      <c r="KX89">
        <v>0.88069609999999998</v>
      </c>
      <c r="KY89">
        <v>31.921949999999999</v>
      </c>
      <c r="KZ89" s="1">
        <v>6.0692229999999997E-4</v>
      </c>
      <c r="LA89">
        <v>0.14672189999999999</v>
      </c>
      <c r="LB89">
        <v>0.88074549999999996</v>
      </c>
      <c r="LC89">
        <v>32.244549999999997</v>
      </c>
      <c r="LD89" s="1">
        <v>5.8640199999999997E-4</v>
      </c>
      <c r="LE89">
        <v>0.14197889999999999</v>
      </c>
      <c r="LF89">
        <v>0.88070020000000004</v>
      </c>
      <c r="LG89">
        <v>33.719670000000001</v>
      </c>
      <c r="LH89" s="1">
        <v>5.6663519999999997E-4</v>
      </c>
      <c r="LI89">
        <v>0.13741880000000001</v>
      </c>
      <c r="LJ89">
        <v>0.88070619999999999</v>
      </c>
      <c r="LK89">
        <v>35.00432</v>
      </c>
      <c r="LL89" s="1">
        <v>5.4767420000000002E-4</v>
      </c>
      <c r="LM89">
        <v>0.13302069999999999</v>
      </c>
      <c r="LN89">
        <v>0.88074980000000003</v>
      </c>
      <c r="LO89">
        <v>34.97457</v>
      </c>
      <c r="LP89" s="1">
        <v>5.2946929999999996E-4</v>
      </c>
      <c r="LQ89">
        <v>0.1287836</v>
      </c>
      <c r="LR89">
        <v>0.88073990000000002</v>
      </c>
      <c r="LS89">
        <v>35.459319999999998</v>
      </c>
      <c r="LT89" s="1">
        <v>5.1196270000000005E-4</v>
      </c>
      <c r="LU89">
        <v>0.1246964</v>
      </c>
      <c r="LV89">
        <v>0.88074839999999999</v>
      </c>
      <c r="LW89">
        <v>36.524099999999997</v>
      </c>
      <c r="LX89" s="1">
        <v>4.9507879999999998E-4</v>
      </c>
      <c r="LY89">
        <v>0.1207492</v>
      </c>
      <c r="LZ89">
        <v>0.88069810000000004</v>
      </c>
      <c r="MA89">
        <v>36.046720000000001</v>
      </c>
      <c r="MB89" s="1">
        <v>4.7880140000000003E-4</v>
      </c>
      <c r="MC89">
        <v>0.11693919999999999</v>
      </c>
      <c r="MD89">
        <v>0.88073999999999997</v>
      </c>
      <c r="ME89">
        <v>34.408949999999997</v>
      </c>
      <c r="MF89" s="1">
        <v>4.6306919999999999E-4</v>
      </c>
      <c r="MG89">
        <v>0.11324529999999999</v>
      </c>
      <c r="MH89">
        <v>0.88069850000000005</v>
      </c>
      <c r="MI89">
        <v>30.330549999999999</v>
      </c>
      <c r="MJ89" s="1">
        <v>4.4788770000000002E-4</v>
      </c>
      <c r="MK89">
        <v>0.1096852</v>
      </c>
      <c r="ML89">
        <v>0.88070170000000003</v>
      </c>
      <c r="MM89">
        <v>25.84517</v>
      </c>
      <c r="MN89" s="1">
        <v>4.3321590000000001E-4</v>
      </c>
      <c r="MO89">
        <v>0.1062524</v>
      </c>
      <c r="MP89">
        <v>0.88070300000000001</v>
      </c>
      <c r="MQ89">
        <v>23.069849999999999</v>
      </c>
      <c r="MR89" s="1">
        <v>4.1917160000000002E-4</v>
      </c>
      <c r="MS89">
        <v>0.1029626</v>
      </c>
      <c r="MT89">
        <v>0.88075270000000005</v>
      </c>
      <c r="MU89">
        <v>21.794319999999999</v>
      </c>
      <c r="MV89" s="1">
        <v>4.0571530000000001E-4</v>
      </c>
      <c r="MW89">
        <v>9.9805720000000001E-2</v>
      </c>
      <c r="MX89">
        <v>0.88074870000000005</v>
      </c>
      <c r="MY89">
        <v>22.678339999999999</v>
      </c>
      <c r="MZ89" s="1">
        <v>3.927248E-4</v>
      </c>
      <c r="NA89" s="1">
        <v>9.6748520000000005E-2</v>
      </c>
      <c r="NB89">
        <v>0.88069960000000003</v>
      </c>
      <c r="NC89">
        <v>23.78763</v>
      </c>
      <c r="ND89" s="1">
        <v>3.8004590000000001E-4</v>
      </c>
      <c r="NE89">
        <v>9.3761010000000006E-2</v>
      </c>
      <c r="NF89">
        <v>0.8806889</v>
      </c>
      <c r="NG89">
        <v>25.69623</v>
      </c>
      <c r="NH89" s="1">
        <v>3.6774969999999997E-4</v>
      </c>
      <c r="NI89" s="1">
        <v>9.0857950000000007E-2</v>
      </c>
      <c r="NJ89">
        <v>0.88075599999999998</v>
      </c>
      <c r="NK89">
        <v>27.89573</v>
      </c>
      <c r="NL89" s="1">
        <v>3.5601319999999998E-4</v>
      </c>
      <c r="NM89">
        <v>8.807798E-2</v>
      </c>
      <c r="NN89">
        <v>0.88070289999999996</v>
      </c>
      <c r="NO89">
        <v>27.708770000000001</v>
      </c>
      <c r="NP89" s="1">
        <v>3.4480820000000001E-4</v>
      </c>
      <c r="NQ89" s="1">
        <v>8.5419709999999996E-2</v>
      </c>
      <c r="NR89">
        <v>0.88075159999999997</v>
      </c>
      <c r="NS89">
        <v>26.572019999999998</v>
      </c>
      <c r="NT89" s="1">
        <v>3.3393620000000002E-4</v>
      </c>
      <c r="NU89" s="1">
        <v>8.2835439999999996E-2</v>
      </c>
      <c r="NV89">
        <v>0.88069509999999995</v>
      </c>
      <c r="NW89">
        <v>26.828140000000001</v>
      </c>
      <c r="NX89" s="1">
        <v>3.2340910000000001E-4</v>
      </c>
      <c r="NY89" s="1">
        <v>8.0330869999999999E-2</v>
      </c>
      <c r="NZ89">
        <v>0.88074850000000005</v>
      </c>
      <c r="OA89">
        <v>27.026140000000002</v>
      </c>
      <c r="OB89" s="1">
        <v>3.1329950000000002E-4</v>
      </c>
      <c r="OC89" s="1">
        <v>7.790329E-2</v>
      </c>
      <c r="OD89">
        <v>0.88070139999999997</v>
      </c>
      <c r="OE89">
        <v>28.393979999999999</v>
      </c>
      <c r="OF89" s="1">
        <v>3.0356049999999998E-4</v>
      </c>
      <c r="OG89" s="1">
        <v>7.5559699999999994E-2</v>
      </c>
      <c r="OH89">
        <v>0.88074680000000005</v>
      </c>
      <c r="OI89">
        <v>28.08597</v>
      </c>
      <c r="OJ89" s="1">
        <v>2.9417400000000002E-4</v>
      </c>
      <c r="OK89" s="1">
        <v>7.3290679999999997E-2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1.070932</v>
      </c>
      <c r="G90">
        <v>18.673439999999999</v>
      </c>
      <c r="H90" s="1">
        <v>9.1812920000000005E-36</v>
      </c>
      <c r="I90" s="1">
        <v>2.542247E-33</v>
      </c>
      <c r="J90">
        <v>1.066241</v>
      </c>
      <c r="K90">
        <v>19.410810000000001</v>
      </c>
      <c r="L90" s="1">
        <v>1.5684079999999999E-21</v>
      </c>
      <c r="M90" s="1">
        <v>4.32709E-19</v>
      </c>
      <c r="N90">
        <v>1.0617019999999999</v>
      </c>
      <c r="O90">
        <v>18.803380000000001</v>
      </c>
      <c r="P90" s="1">
        <v>5.4886889999999999E-11</v>
      </c>
      <c r="Q90" s="1">
        <v>1.3269880000000001E-8</v>
      </c>
      <c r="R90">
        <v>1.0577510000000001</v>
      </c>
      <c r="S90">
        <v>19.352969999999999</v>
      </c>
      <c r="T90" s="1">
        <v>1.60086E-3</v>
      </c>
      <c r="U90">
        <v>0.31324210000000002</v>
      </c>
      <c r="V90">
        <v>1.054718</v>
      </c>
      <c r="W90">
        <v>18.966229999999999</v>
      </c>
      <c r="X90">
        <v>1.1715990000000001</v>
      </c>
      <c r="Y90">
        <v>267.19009999999997</v>
      </c>
      <c r="Z90">
        <v>1.0531299999999999</v>
      </c>
      <c r="AA90">
        <v>17.572299999999998</v>
      </c>
      <c r="AB90">
        <v>25.588100000000001</v>
      </c>
      <c r="AC90">
        <v>6403.4709999999995</v>
      </c>
      <c r="AD90">
        <v>1.0522609999999999</v>
      </c>
      <c r="AE90">
        <v>16.49166</v>
      </c>
      <c r="AF90">
        <v>91.205179999999999</v>
      </c>
      <c r="AG90">
        <v>24295.759999999998</v>
      </c>
      <c r="AH90">
        <v>1.051857</v>
      </c>
      <c r="AI90">
        <v>16.150839999999999</v>
      </c>
      <c r="AJ90">
        <v>105.9323</v>
      </c>
      <c r="AK90">
        <v>29485.79</v>
      </c>
      <c r="AL90">
        <v>1.051795</v>
      </c>
      <c r="AM90">
        <v>16.460229999999999</v>
      </c>
      <c r="AN90">
        <v>59.309449999999998</v>
      </c>
      <c r="AO90">
        <v>17021.38</v>
      </c>
      <c r="AP90">
        <v>1.0517559999999999</v>
      </c>
      <c r="AQ90">
        <v>18.094259999999998</v>
      </c>
      <c r="AR90">
        <v>20.556249999999999</v>
      </c>
      <c r="AS90">
        <v>6020.2740000000003</v>
      </c>
      <c r="AT90">
        <v>1.051488</v>
      </c>
      <c r="AU90">
        <v>19.91206</v>
      </c>
      <c r="AV90">
        <v>5.273962</v>
      </c>
      <c r="AW90">
        <v>1562.7460000000001</v>
      </c>
      <c r="AX90">
        <v>1.050584</v>
      </c>
      <c r="AY90">
        <v>22.00299</v>
      </c>
      <c r="AZ90">
        <v>1.146034</v>
      </c>
      <c r="BA90">
        <v>341.46440000000001</v>
      </c>
      <c r="BB90">
        <v>1.0489729999999999</v>
      </c>
      <c r="BC90">
        <v>23.246759999999998</v>
      </c>
      <c r="BD90">
        <v>0.24164649999999999</v>
      </c>
      <c r="BE90">
        <v>71.76455</v>
      </c>
      <c r="BF90">
        <v>1.046454</v>
      </c>
      <c r="BG90">
        <v>22.963740000000001</v>
      </c>
      <c r="BH90" s="1">
        <v>6.2200680000000001E-2</v>
      </c>
      <c r="BI90">
        <v>18.10699</v>
      </c>
      <c r="BJ90">
        <v>1.043356</v>
      </c>
      <c r="BK90">
        <v>22.82104</v>
      </c>
      <c r="BL90" s="1">
        <v>2.7964940000000001E-2</v>
      </c>
      <c r="BM90">
        <v>7.8387799999999999</v>
      </c>
      <c r="BN90">
        <v>1.0397959999999999</v>
      </c>
      <c r="BO90">
        <v>23.020510000000002</v>
      </c>
      <c r="BP90" s="1">
        <v>2.398666E-2</v>
      </c>
      <c r="BQ90">
        <v>6.5414669999999999</v>
      </c>
      <c r="BR90">
        <v>1.0359210000000001</v>
      </c>
      <c r="BS90">
        <v>23.178100000000001</v>
      </c>
      <c r="BT90" s="1">
        <v>2.7674069999999999E-2</v>
      </c>
      <c r="BU90">
        <v>7.5114219999999996</v>
      </c>
      <c r="BV90">
        <v>1.0318449999999999</v>
      </c>
      <c r="BW90">
        <v>24.303080000000001</v>
      </c>
      <c r="BX90" s="1">
        <v>3.1836759999999999E-2</v>
      </c>
      <c r="BY90">
        <v>8.690607</v>
      </c>
      <c r="BZ90">
        <v>1.0281709999999999</v>
      </c>
      <c r="CA90">
        <v>24.545059999999999</v>
      </c>
      <c r="CB90" s="1">
        <v>3.3635610000000003E-2</v>
      </c>
      <c r="CC90">
        <v>9.2450489999999999</v>
      </c>
      <c r="CD90">
        <v>1.0248619999999999</v>
      </c>
      <c r="CE90">
        <v>24.452200000000001</v>
      </c>
      <c r="CF90" s="1">
        <v>3.3030219999999999E-2</v>
      </c>
      <c r="CG90">
        <v>9.1268600000000006</v>
      </c>
      <c r="CH90">
        <v>1.02251</v>
      </c>
      <c r="CI90">
        <v>23.12105</v>
      </c>
      <c r="CJ90" s="1">
        <v>3.098712E-2</v>
      </c>
      <c r="CK90">
        <v>8.5907359999999997</v>
      </c>
      <c r="CL90">
        <v>1.020662</v>
      </c>
      <c r="CM90">
        <v>21.019909999999999</v>
      </c>
      <c r="CN90" s="1">
        <v>2.8329110000000001E-2</v>
      </c>
      <c r="CO90">
        <v>7.8684240000000001</v>
      </c>
      <c r="CP90">
        <v>1.0194289999999999</v>
      </c>
      <c r="CQ90">
        <v>19.267299999999999</v>
      </c>
      <c r="CR90" s="1">
        <v>2.5475970000000001E-2</v>
      </c>
      <c r="CS90">
        <v>7.0857299999999999</v>
      </c>
      <c r="CT90">
        <v>1.0186360000000001</v>
      </c>
      <c r="CU90">
        <v>17.929359999999999</v>
      </c>
      <c r="CV90" s="1">
        <v>2.221482E-2</v>
      </c>
      <c r="CW90">
        <v>6.1928159999999997</v>
      </c>
      <c r="CX90">
        <v>1.0181560000000001</v>
      </c>
      <c r="CY90">
        <v>17.610469999999999</v>
      </c>
      <c r="CZ90">
        <v>1.8225180000000001E-2</v>
      </c>
      <c r="DA90">
        <v>5.0977940000000004</v>
      </c>
      <c r="DB90">
        <v>1.0178970000000001</v>
      </c>
      <c r="DC90">
        <v>18.828140000000001</v>
      </c>
      <c r="DD90" s="1">
        <v>1.394683E-2</v>
      </c>
      <c r="DE90">
        <v>3.9116870000000001</v>
      </c>
      <c r="DF90">
        <v>1.0177780000000001</v>
      </c>
      <c r="DG90">
        <v>21.01735</v>
      </c>
      <c r="DH90">
        <v>1.0257799999999999E-2</v>
      </c>
      <c r="DI90">
        <v>2.877335</v>
      </c>
      <c r="DJ90">
        <v>1.0177</v>
      </c>
      <c r="DK90">
        <v>24.53979</v>
      </c>
      <c r="DL90" s="1">
        <v>7.6287309999999997E-3</v>
      </c>
      <c r="DM90">
        <v>2.13341</v>
      </c>
      <c r="DN90">
        <v>1.017636</v>
      </c>
      <c r="DO90">
        <v>27.925059999999998</v>
      </c>
      <c r="DP90" s="1">
        <v>5.9736839999999999E-3</v>
      </c>
      <c r="DQ90">
        <v>1.662345</v>
      </c>
      <c r="DR90">
        <v>1.017638</v>
      </c>
      <c r="DS90">
        <v>27.683330000000002</v>
      </c>
      <c r="DT90" s="1">
        <v>4.9835160000000003E-3</v>
      </c>
      <c r="DU90">
        <v>1.379724</v>
      </c>
      <c r="DV90">
        <v>1.0176369999999999</v>
      </c>
      <c r="DW90">
        <v>27.753329999999998</v>
      </c>
      <c r="DX90" s="1">
        <v>4.381401E-3</v>
      </c>
      <c r="DY90">
        <v>1.207741</v>
      </c>
      <c r="DZ90">
        <v>1.0176430000000001</v>
      </c>
      <c r="EA90">
        <v>29.070340000000002</v>
      </c>
      <c r="EB90" s="1">
        <v>3.9893999999999997E-3</v>
      </c>
      <c r="EC90">
        <v>1.0955779999999999</v>
      </c>
      <c r="ED90">
        <v>1.0176670000000001</v>
      </c>
      <c r="EE90">
        <v>29.785920000000001</v>
      </c>
      <c r="EF90" s="1">
        <v>3.707438E-3</v>
      </c>
      <c r="EG90">
        <v>1.0149049999999999</v>
      </c>
      <c r="EH90">
        <v>1.017622</v>
      </c>
      <c r="EI90">
        <v>30.547830000000001</v>
      </c>
      <c r="EJ90" s="1">
        <v>3.4855730000000001E-3</v>
      </c>
      <c r="EK90">
        <v>0.95142610000000005</v>
      </c>
      <c r="EL90">
        <v>1.0176460000000001</v>
      </c>
      <c r="EM90">
        <v>32.104300000000002</v>
      </c>
      <c r="EN90" s="1">
        <v>3.298203E-3</v>
      </c>
      <c r="EO90">
        <v>0.89781480000000002</v>
      </c>
      <c r="EP90">
        <v>1.0176860000000001</v>
      </c>
      <c r="EQ90">
        <v>35.163080000000001</v>
      </c>
      <c r="ER90" s="1">
        <v>3.1313249999999999E-3</v>
      </c>
      <c r="ES90">
        <v>0.85041279999999997</v>
      </c>
      <c r="ET90">
        <v>1.017631</v>
      </c>
      <c r="EU90">
        <v>36.42304</v>
      </c>
      <c r="EV90" s="1">
        <v>2.9791029999999999E-3</v>
      </c>
      <c r="EW90">
        <v>0.80751280000000003</v>
      </c>
      <c r="EX90">
        <v>1.0176240000000001</v>
      </c>
      <c r="EY90">
        <v>33.514130000000002</v>
      </c>
      <c r="EZ90" s="1">
        <v>2.8391520000000002E-3</v>
      </c>
      <c r="FA90">
        <v>0.76809400000000005</v>
      </c>
      <c r="FB90">
        <v>1.017658</v>
      </c>
      <c r="FC90">
        <v>30.8916</v>
      </c>
      <c r="FD90" s="1">
        <v>2.7082429999999999E-3</v>
      </c>
      <c r="FE90">
        <v>0.73143879999999994</v>
      </c>
      <c r="FF90">
        <v>1.01766</v>
      </c>
      <c r="FG90">
        <v>29.558700000000002</v>
      </c>
      <c r="FH90" s="1">
        <v>2.584701E-3</v>
      </c>
      <c r="FI90">
        <v>0.69709010000000005</v>
      </c>
      <c r="FJ90">
        <v>1.017625</v>
      </c>
      <c r="FK90">
        <v>28.85416</v>
      </c>
      <c r="FL90" s="1">
        <v>2.4682319999999999E-3</v>
      </c>
      <c r="FM90">
        <v>0.66482819999999998</v>
      </c>
      <c r="FN90">
        <v>1.017655</v>
      </c>
      <c r="FO90">
        <v>29.634679999999999</v>
      </c>
      <c r="FP90" s="1">
        <v>2.3582410000000001E-3</v>
      </c>
      <c r="FQ90">
        <v>0.63451630000000003</v>
      </c>
      <c r="FR90">
        <v>1.0176510000000001</v>
      </c>
      <c r="FS90">
        <v>30.754270000000002</v>
      </c>
      <c r="FT90" s="1">
        <v>2.2543760000000002E-3</v>
      </c>
      <c r="FU90">
        <v>0.6061571</v>
      </c>
      <c r="FV90">
        <v>1.0176750000000001</v>
      </c>
      <c r="FW90">
        <v>32.15842</v>
      </c>
      <c r="FX90" s="1">
        <v>2.1564169999999999E-3</v>
      </c>
      <c r="FY90">
        <v>0.57942369999999999</v>
      </c>
      <c r="FZ90">
        <v>1.017663</v>
      </c>
      <c r="GA90">
        <v>31.589400000000001</v>
      </c>
      <c r="GB90" s="1">
        <v>2.0632670000000001E-3</v>
      </c>
      <c r="GC90">
        <v>0.55409070000000005</v>
      </c>
      <c r="GD90">
        <v>1.017657</v>
      </c>
      <c r="GE90">
        <v>29.403210000000001</v>
      </c>
      <c r="GF90" s="1">
        <v>1.9750079999999999E-3</v>
      </c>
      <c r="GG90">
        <v>0.53022000000000002</v>
      </c>
      <c r="GH90">
        <v>1.0176689999999999</v>
      </c>
      <c r="GI90">
        <v>26.183879999999998</v>
      </c>
      <c r="GJ90" s="1">
        <v>1.8914800000000001E-3</v>
      </c>
      <c r="GK90">
        <v>0.50767099999999998</v>
      </c>
      <c r="GL90">
        <v>1.0176499999999999</v>
      </c>
      <c r="GM90">
        <v>23.71246</v>
      </c>
      <c r="GN90" s="1">
        <v>1.8123359999999999E-3</v>
      </c>
      <c r="GO90">
        <v>0.48631980000000002</v>
      </c>
      <c r="GP90">
        <v>1.0176590000000001</v>
      </c>
      <c r="GQ90">
        <v>22.450800000000001</v>
      </c>
      <c r="GR90" s="1">
        <v>1.7373180000000001E-3</v>
      </c>
      <c r="GS90">
        <v>0.46608090000000002</v>
      </c>
      <c r="GT90">
        <v>1.017658</v>
      </c>
      <c r="GU90">
        <v>24.106839999999998</v>
      </c>
      <c r="GV90" s="1">
        <v>1.666299E-3</v>
      </c>
      <c r="GW90">
        <v>0.44696760000000002</v>
      </c>
      <c r="GX90">
        <v>1.017671</v>
      </c>
      <c r="GY90">
        <v>25.783989999999999</v>
      </c>
      <c r="GZ90" s="1">
        <v>1.598967E-3</v>
      </c>
      <c r="HA90">
        <v>0.42888949999999998</v>
      </c>
      <c r="HB90">
        <v>1.017657</v>
      </c>
      <c r="HC90">
        <v>28.053640000000001</v>
      </c>
      <c r="HD90" s="1">
        <v>1.5356829999999999E-3</v>
      </c>
      <c r="HE90">
        <v>0.41184369999999998</v>
      </c>
      <c r="HF90">
        <v>1.0176240000000001</v>
      </c>
      <c r="HG90">
        <v>28.853120000000001</v>
      </c>
      <c r="HH90" s="1">
        <v>1.475549E-3</v>
      </c>
      <c r="HI90">
        <v>0.39570319999999998</v>
      </c>
      <c r="HJ90">
        <v>1.017666</v>
      </c>
      <c r="HK90">
        <v>27.566700000000001</v>
      </c>
      <c r="HL90" s="1">
        <v>1.418248E-3</v>
      </c>
      <c r="HM90">
        <v>0.38033470000000003</v>
      </c>
      <c r="HN90">
        <v>1.017622</v>
      </c>
      <c r="HO90">
        <v>27.077069999999999</v>
      </c>
      <c r="HP90" s="1">
        <v>1.363459E-3</v>
      </c>
      <c r="HQ90">
        <v>0.36562240000000001</v>
      </c>
      <c r="HR90">
        <v>1.017663</v>
      </c>
      <c r="HS90">
        <v>26.811530000000001</v>
      </c>
      <c r="HT90" s="1">
        <v>1.3112309999999999E-3</v>
      </c>
      <c r="HU90">
        <v>0.3516049</v>
      </c>
      <c r="HV90">
        <v>1.017609</v>
      </c>
      <c r="HW90">
        <v>26.958749999999998</v>
      </c>
      <c r="HX90" s="1">
        <v>1.2617030000000001E-3</v>
      </c>
      <c r="HY90">
        <v>0.33832699999999999</v>
      </c>
      <c r="HZ90">
        <v>1.017625</v>
      </c>
      <c r="IA90">
        <v>29.358090000000001</v>
      </c>
      <c r="IB90" s="1">
        <v>1.2145299999999999E-3</v>
      </c>
      <c r="IC90">
        <v>0.32567560000000001</v>
      </c>
      <c r="ID90">
        <v>1.017668</v>
      </c>
      <c r="IE90">
        <v>33.441940000000002</v>
      </c>
      <c r="IF90" s="1">
        <v>1.1694489999999999E-3</v>
      </c>
      <c r="IG90">
        <v>0.31357429999999997</v>
      </c>
      <c r="IH90">
        <v>1.0176510000000001</v>
      </c>
      <c r="II90">
        <v>37.117049999999999</v>
      </c>
      <c r="IJ90" s="1">
        <v>1.126094E-3</v>
      </c>
      <c r="IK90">
        <v>0.3019578</v>
      </c>
      <c r="IL90">
        <v>1.017673</v>
      </c>
      <c r="IM90">
        <v>37.656059999999997</v>
      </c>
      <c r="IN90" s="1">
        <v>1.0848310000000001E-3</v>
      </c>
      <c r="IO90">
        <v>0.2908615</v>
      </c>
      <c r="IP90">
        <v>1.017663</v>
      </c>
      <c r="IQ90">
        <v>36.239829999999998</v>
      </c>
      <c r="IR90" s="1">
        <v>1.045505E-3</v>
      </c>
      <c r="IS90">
        <v>0.28032590000000002</v>
      </c>
      <c r="IT90">
        <v>1.0176529999999999</v>
      </c>
      <c r="IU90">
        <v>35.648299999999999</v>
      </c>
      <c r="IV90" s="1">
        <v>1.0083E-3</v>
      </c>
      <c r="IW90">
        <v>0.27032220000000001</v>
      </c>
      <c r="IX90">
        <v>1.017663</v>
      </c>
      <c r="IY90">
        <v>35.359020000000001</v>
      </c>
      <c r="IZ90" s="1">
        <v>9.7236610000000004E-4</v>
      </c>
      <c r="JA90">
        <v>0.2607004</v>
      </c>
      <c r="JB90">
        <v>1.017658</v>
      </c>
      <c r="JC90">
        <v>34.888449999999999</v>
      </c>
      <c r="JD90" s="1">
        <v>9.3752729999999995E-4</v>
      </c>
      <c r="JE90">
        <v>0.25137969999999998</v>
      </c>
      <c r="JF90">
        <v>1.0176609999999999</v>
      </c>
      <c r="JG90">
        <v>36.243389999999998</v>
      </c>
      <c r="JH90" s="1">
        <v>9.0440850000000005E-4</v>
      </c>
      <c r="JI90">
        <v>0.2424645</v>
      </c>
      <c r="JJ90">
        <v>1.0176719999999999</v>
      </c>
      <c r="JK90">
        <v>36.499229999999997</v>
      </c>
      <c r="JL90" s="1">
        <v>8.7239960000000004E-4</v>
      </c>
      <c r="JM90">
        <v>0.23402290000000001</v>
      </c>
      <c r="JN90">
        <v>1.017674</v>
      </c>
      <c r="JO90">
        <v>35.318150000000003</v>
      </c>
      <c r="JP90" s="1">
        <v>8.4019170000000003E-4</v>
      </c>
      <c r="JQ90">
        <v>0.22596079999999999</v>
      </c>
      <c r="JR90">
        <v>1.017609</v>
      </c>
      <c r="JS90">
        <v>32.472659999999998</v>
      </c>
      <c r="JT90" s="1">
        <v>8.0942150000000001E-4</v>
      </c>
      <c r="JU90">
        <v>0.21823229999999999</v>
      </c>
      <c r="JV90">
        <v>1.0176540000000001</v>
      </c>
      <c r="JW90">
        <v>28.52582</v>
      </c>
      <c r="JX90" s="1">
        <v>7.8016149999999998E-4</v>
      </c>
      <c r="JY90">
        <v>0.21084410000000001</v>
      </c>
      <c r="JZ90">
        <v>1.017668</v>
      </c>
      <c r="KA90">
        <v>24.209379999999999</v>
      </c>
      <c r="KB90" s="1">
        <v>7.5224180000000001E-4</v>
      </c>
      <c r="KC90">
        <v>0.20375260000000001</v>
      </c>
      <c r="KD90">
        <v>1.017655</v>
      </c>
      <c r="KE90">
        <v>21.06644</v>
      </c>
      <c r="KF90" s="1">
        <v>7.2552999999999995E-4</v>
      </c>
      <c r="KG90">
        <v>0.1969388</v>
      </c>
      <c r="KH90">
        <v>1.017671</v>
      </c>
      <c r="KI90">
        <v>19.6128</v>
      </c>
      <c r="KJ90" s="1">
        <v>7.0003589999999998E-4</v>
      </c>
      <c r="KK90">
        <v>0.1903995</v>
      </c>
      <c r="KL90">
        <v>1.017668</v>
      </c>
      <c r="KM90">
        <v>21.317229999999999</v>
      </c>
      <c r="KN90" s="1">
        <v>6.7569090000000004E-4</v>
      </c>
      <c r="KO90">
        <v>0.18412410000000001</v>
      </c>
      <c r="KP90">
        <v>1.0176559999999999</v>
      </c>
      <c r="KQ90">
        <v>25.861129999999999</v>
      </c>
      <c r="KR90" s="1">
        <v>6.5237379999999998E-4</v>
      </c>
      <c r="KS90">
        <v>0.17811189999999999</v>
      </c>
      <c r="KT90">
        <v>1.017655</v>
      </c>
      <c r="KU90">
        <v>30.689710000000002</v>
      </c>
      <c r="KV90" s="1">
        <v>6.3001699999999997E-4</v>
      </c>
      <c r="KW90">
        <v>0.1723152</v>
      </c>
      <c r="KX90">
        <v>1.017658</v>
      </c>
      <c r="KY90">
        <v>32.321739999999998</v>
      </c>
      <c r="KZ90" s="1">
        <v>6.0848070000000002E-4</v>
      </c>
      <c r="LA90">
        <v>0.16670789999999999</v>
      </c>
      <c r="LB90">
        <v>1.017668</v>
      </c>
      <c r="LC90">
        <v>32.190809999999999</v>
      </c>
      <c r="LD90" s="1">
        <v>5.8789740000000001E-4</v>
      </c>
      <c r="LE90">
        <v>0.16132389999999999</v>
      </c>
      <c r="LF90">
        <v>1.017657</v>
      </c>
      <c r="LG90">
        <v>33.459269999999997</v>
      </c>
      <c r="LH90" s="1">
        <v>5.6807600000000004E-4</v>
      </c>
      <c r="LI90">
        <v>0.15613750000000001</v>
      </c>
      <c r="LJ90">
        <v>1.017625</v>
      </c>
      <c r="LK90">
        <v>34.864199999999997</v>
      </c>
      <c r="LL90" s="1">
        <v>5.4906159999999998E-4</v>
      </c>
      <c r="LM90">
        <v>0.1511332</v>
      </c>
      <c r="LN90">
        <v>1.017668</v>
      </c>
      <c r="LO90">
        <v>34.944290000000002</v>
      </c>
      <c r="LP90" s="1">
        <v>5.3080569999999999E-4</v>
      </c>
      <c r="LQ90">
        <v>0.1463236</v>
      </c>
      <c r="LR90">
        <v>1.0176639999999999</v>
      </c>
      <c r="LS90">
        <v>35.53107</v>
      </c>
      <c r="LT90" s="1">
        <v>5.1324819999999996E-4</v>
      </c>
      <c r="LU90">
        <v>0.14167879999999999</v>
      </c>
      <c r="LV90">
        <v>1.0176670000000001</v>
      </c>
      <c r="LW90">
        <v>36.700859999999999</v>
      </c>
      <c r="LX90" s="1">
        <v>4.9632430000000002E-4</v>
      </c>
      <c r="LY90">
        <v>0.1371916</v>
      </c>
      <c r="LZ90">
        <v>1.0176529999999999</v>
      </c>
      <c r="MA90">
        <v>36.338790000000003</v>
      </c>
      <c r="MB90" s="1">
        <v>4.7999590000000002E-4</v>
      </c>
      <c r="MC90">
        <v>0.13285859999999999</v>
      </c>
      <c r="MD90">
        <v>1.017663</v>
      </c>
      <c r="ME90">
        <v>34.788170000000001</v>
      </c>
      <c r="MF90" s="1">
        <v>4.6422869999999998E-4</v>
      </c>
      <c r="MG90">
        <v>0.12866749999999999</v>
      </c>
      <c r="MH90">
        <v>1.017655</v>
      </c>
      <c r="MI90">
        <v>30.804320000000001</v>
      </c>
      <c r="MJ90" s="1">
        <v>4.4900129999999997E-4</v>
      </c>
      <c r="MK90">
        <v>0.1246167</v>
      </c>
      <c r="ML90">
        <v>1.0176590000000001</v>
      </c>
      <c r="MM90">
        <v>26.141950000000001</v>
      </c>
      <c r="MN90" s="1">
        <v>4.342824E-4</v>
      </c>
      <c r="MO90">
        <v>0.1207116</v>
      </c>
      <c r="MP90">
        <v>1.0176590000000001</v>
      </c>
      <c r="MQ90">
        <v>23.243369999999999</v>
      </c>
      <c r="MR90" s="1">
        <v>4.201947E-4</v>
      </c>
      <c r="MS90">
        <v>0.1169727</v>
      </c>
      <c r="MT90">
        <v>1.017673</v>
      </c>
      <c r="MU90">
        <v>21.8704</v>
      </c>
      <c r="MV90" s="1">
        <v>4.0669639999999998E-4</v>
      </c>
      <c r="MW90">
        <v>0.11338579999999999</v>
      </c>
      <c r="MX90">
        <v>1.017668</v>
      </c>
      <c r="MY90">
        <v>22.815449999999998</v>
      </c>
      <c r="MZ90" s="1">
        <v>3.9368509999999999E-4</v>
      </c>
      <c r="NA90">
        <v>0.109912</v>
      </c>
      <c r="NB90">
        <v>1.0176540000000001</v>
      </c>
      <c r="NC90">
        <v>23.960159999999998</v>
      </c>
      <c r="ND90" s="1">
        <v>3.8097629999999999E-4</v>
      </c>
      <c r="NE90">
        <v>0.1065189</v>
      </c>
      <c r="NF90">
        <v>1.0176460000000001</v>
      </c>
      <c r="NG90">
        <v>25.977979999999999</v>
      </c>
      <c r="NH90" s="1">
        <v>3.6864839999999999E-4</v>
      </c>
      <c r="NI90">
        <v>0.1032188</v>
      </c>
      <c r="NJ90">
        <v>1.0176270000000001</v>
      </c>
      <c r="NK90">
        <v>28.250830000000001</v>
      </c>
      <c r="NL90" s="1">
        <v>3.5687039999999999E-4</v>
      </c>
      <c r="NM90" s="1">
        <v>0.1000586</v>
      </c>
      <c r="NN90">
        <v>1.017665</v>
      </c>
      <c r="NO90">
        <v>27.97438</v>
      </c>
      <c r="NP90" s="1">
        <v>3.4563200000000001E-4</v>
      </c>
      <c r="NQ90" s="1">
        <v>9.7033449999999993E-2</v>
      </c>
      <c r="NR90">
        <v>1.0176689999999999</v>
      </c>
      <c r="NS90">
        <v>26.509789999999999</v>
      </c>
      <c r="NT90" s="1">
        <v>3.3473509999999999E-4</v>
      </c>
      <c r="NU90">
        <v>9.4101149999999995E-2</v>
      </c>
      <c r="NV90">
        <v>1.0176499999999999</v>
      </c>
      <c r="NW90">
        <v>26.744</v>
      </c>
      <c r="NX90" s="1">
        <v>3.2418460000000003E-4</v>
      </c>
      <c r="NY90" s="1">
        <v>9.1253780000000007E-2</v>
      </c>
      <c r="NZ90">
        <v>1.0176689999999999</v>
      </c>
      <c r="OA90">
        <v>26.98629</v>
      </c>
      <c r="OB90" s="1">
        <v>3.1405110000000001E-4</v>
      </c>
      <c r="OC90" s="1">
        <v>8.8500300000000004E-2</v>
      </c>
      <c r="OD90">
        <v>1.017657</v>
      </c>
      <c r="OE90">
        <v>28.491579999999999</v>
      </c>
      <c r="OF90" s="1">
        <v>3.04281E-4</v>
      </c>
      <c r="OG90" s="1">
        <v>8.5834439999999998E-2</v>
      </c>
      <c r="OH90">
        <v>1.017666</v>
      </c>
      <c r="OI90">
        <v>28.27572</v>
      </c>
      <c r="OJ90" s="1">
        <v>2.9487079999999998E-4</v>
      </c>
      <c r="OK90" s="1">
        <v>8.3256810000000001E-2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0.77060010000000001</v>
      </c>
      <c r="G91">
        <v>18.632339999999999</v>
      </c>
      <c r="H91" s="1">
        <v>1.3119289999999999E-36</v>
      </c>
      <c r="I91" s="1">
        <v>4.2468370000000002E-34</v>
      </c>
      <c r="J91">
        <v>0.76595239999999998</v>
      </c>
      <c r="K91">
        <v>19.490649999999999</v>
      </c>
      <c r="L91" s="1">
        <v>3.140917E-22</v>
      </c>
      <c r="M91" s="1">
        <v>1.013612E-19</v>
      </c>
      <c r="N91">
        <v>0.76141400000000004</v>
      </c>
      <c r="O91">
        <v>18.88936</v>
      </c>
      <c r="P91" s="1">
        <v>1.064539E-11</v>
      </c>
      <c r="Q91" s="1">
        <v>3.460044E-9</v>
      </c>
      <c r="R91">
        <v>0.75746849999999999</v>
      </c>
      <c r="S91">
        <v>19.487120000000001</v>
      </c>
      <c r="T91" s="1">
        <v>7.2970119999999999E-4</v>
      </c>
      <c r="U91">
        <v>0.1721734</v>
      </c>
      <c r="V91">
        <v>0.7543919</v>
      </c>
      <c r="W91">
        <v>19.152519999999999</v>
      </c>
      <c r="X91">
        <v>0.79571040000000004</v>
      </c>
      <c r="Y91">
        <v>213.54669999999999</v>
      </c>
      <c r="Z91">
        <v>0.75275550000000002</v>
      </c>
      <c r="AA91">
        <v>17.731300000000001</v>
      </c>
      <c r="AB91">
        <v>21.086939999999998</v>
      </c>
      <c r="AC91">
        <v>6181.375</v>
      </c>
      <c r="AD91">
        <v>0.7518089</v>
      </c>
      <c r="AE91">
        <v>16.525359999999999</v>
      </c>
      <c r="AF91">
        <v>85.234710000000007</v>
      </c>
      <c r="AG91">
        <v>26545.61</v>
      </c>
      <c r="AH91">
        <v>0.75128220000000001</v>
      </c>
      <c r="AI91">
        <v>16.135750000000002</v>
      </c>
      <c r="AJ91">
        <v>108.0343</v>
      </c>
      <c r="AK91">
        <v>35128.74</v>
      </c>
      <c r="AL91">
        <v>0.75106320000000004</v>
      </c>
      <c r="AM91">
        <v>16.43327</v>
      </c>
      <c r="AN91">
        <v>64.326899999999995</v>
      </c>
      <c r="AO91">
        <v>21554.15</v>
      </c>
      <c r="AP91">
        <v>0.75090020000000002</v>
      </c>
      <c r="AQ91">
        <v>18.1693</v>
      </c>
      <c r="AR91">
        <v>23.249549999999999</v>
      </c>
      <c r="AS91">
        <v>7948.5190000000002</v>
      </c>
      <c r="AT91">
        <v>0.75063400000000002</v>
      </c>
      <c r="AU91">
        <v>20.066800000000001</v>
      </c>
      <c r="AV91">
        <v>6.1245419999999999</v>
      </c>
      <c r="AW91">
        <v>2118.7150000000001</v>
      </c>
      <c r="AX91">
        <v>0.74986229999999998</v>
      </c>
      <c r="AY91">
        <v>22.16987</v>
      </c>
      <c r="AZ91">
        <v>1.348328</v>
      </c>
      <c r="BA91">
        <v>469.2448</v>
      </c>
      <c r="BB91">
        <v>0.74837710000000002</v>
      </c>
      <c r="BC91">
        <v>23.409389999999998</v>
      </c>
      <c r="BD91">
        <v>0.28323910000000002</v>
      </c>
      <c r="BE91">
        <v>98.402339999999995</v>
      </c>
      <c r="BF91">
        <v>0.7461314</v>
      </c>
      <c r="BG91">
        <v>23.026710000000001</v>
      </c>
      <c r="BH91" s="1">
        <v>7.0295969999999999E-2</v>
      </c>
      <c r="BI91">
        <v>24.025400000000001</v>
      </c>
      <c r="BJ91">
        <v>0.74328700000000003</v>
      </c>
      <c r="BK91">
        <v>22.767299999999999</v>
      </c>
      <c r="BL91" s="1">
        <v>2.942705E-2</v>
      </c>
      <c r="BM91">
        <v>9.7167519999999996</v>
      </c>
      <c r="BN91">
        <v>0.73996629999999997</v>
      </c>
      <c r="BO91">
        <v>22.968070000000001</v>
      </c>
      <c r="BP91" s="1">
        <v>2.3896509999999999E-2</v>
      </c>
      <c r="BQ91">
        <v>7.6803819999999998</v>
      </c>
      <c r="BR91">
        <v>0.7363748</v>
      </c>
      <c r="BS91">
        <v>23.142669999999999</v>
      </c>
      <c r="BT91" s="1">
        <v>2.7201699999999999E-2</v>
      </c>
      <c r="BU91">
        <v>8.6921540000000004</v>
      </c>
      <c r="BV91">
        <v>0.73266949999999997</v>
      </c>
      <c r="BW91">
        <v>24.34076</v>
      </c>
      <c r="BX91" s="1">
        <v>3.1485150000000003E-2</v>
      </c>
      <c r="BY91">
        <v>10.11905</v>
      </c>
      <c r="BZ91">
        <v>0.72912489999999996</v>
      </c>
      <c r="CA91">
        <v>24.718129999999999</v>
      </c>
      <c r="CB91" s="1">
        <v>3.3554140000000003E-2</v>
      </c>
      <c r="CC91">
        <v>10.86523</v>
      </c>
      <c r="CD91">
        <v>0.72587559999999995</v>
      </c>
      <c r="CE91">
        <v>24.562560000000001</v>
      </c>
      <c r="CF91" s="1">
        <v>3.3153250000000002E-2</v>
      </c>
      <c r="CG91">
        <v>10.801869999999999</v>
      </c>
      <c r="CH91">
        <v>0.72353400000000001</v>
      </c>
      <c r="CI91">
        <v>23.384329999999999</v>
      </c>
      <c r="CJ91" s="1">
        <v>3.1221720000000001E-2</v>
      </c>
      <c r="CK91">
        <v>10.21339</v>
      </c>
      <c r="CL91">
        <v>0.72172080000000005</v>
      </c>
      <c r="CM91">
        <v>21.195609999999999</v>
      </c>
      <c r="CN91" s="1">
        <v>2.8603819999999999E-2</v>
      </c>
      <c r="CO91">
        <v>9.3793410000000002</v>
      </c>
      <c r="CP91">
        <v>0.72051069999999995</v>
      </c>
      <c r="CQ91">
        <v>19.402059999999999</v>
      </c>
      <c r="CR91">
        <v>2.577283E-2</v>
      </c>
      <c r="CS91">
        <v>8.4652670000000008</v>
      </c>
      <c r="CT91">
        <v>0.71974610000000006</v>
      </c>
      <c r="CU91">
        <v>18.00835</v>
      </c>
      <c r="CV91" s="1">
        <v>2.2575890000000001E-2</v>
      </c>
      <c r="CW91">
        <v>7.4317289999999998</v>
      </c>
      <c r="CX91">
        <v>0.71930070000000002</v>
      </c>
      <c r="CY91">
        <v>17.632560000000002</v>
      </c>
      <c r="CZ91" s="1">
        <v>1.8658149999999998E-2</v>
      </c>
      <c r="DA91">
        <v>6.1621329999999999</v>
      </c>
      <c r="DB91">
        <v>0.71903539999999999</v>
      </c>
      <c r="DC91">
        <v>18.903690000000001</v>
      </c>
      <c r="DD91" s="1">
        <v>1.43733E-2</v>
      </c>
      <c r="DE91">
        <v>4.760478</v>
      </c>
      <c r="DF91">
        <v>0.7188947</v>
      </c>
      <c r="DG91">
        <v>21.182400000000001</v>
      </c>
      <c r="DH91">
        <v>1.059445E-2</v>
      </c>
      <c r="DI91">
        <v>3.5105300000000002</v>
      </c>
      <c r="DJ91">
        <v>0.71883059999999999</v>
      </c>
      <c r="DK91">
        <v>24.812360000000002</v>
      </c>
      <c r="DL91" s="1">
        <v>7.8538170000000008E-3</v>
      </c>
      <c r="DM91">
        <v>2.5956160000000001</v>
      </c>
      <c r="DN91">
        <v>0.71879570000000004</v>
      </c>
      <c r="DO91">
        <v>28.284130000000001</v>
      </c>
      <c r="DP91" s="1">
        <v>6.1109509999999999E-3</v>
      </c>
      <c r="DQ91">
        <v>2.0102850000000001</v>
      </c>
      <c r="DR91">
        <v>0.71879479999999996</v>
      </c>
      <c r="DS91">
        <v>27.874410000000001</v>
      </c>
      <c r="DT91" s="1">
        <v>5.065791E-3</v>
      </c>
      <c r="DU91">
        <v>1.658204</v>
      </c>
      <c r="DV91">
        <v>0.71878580000000003</v>
      </c>
      <c r="DW91">
        <v>27.588560000000001</v>
      </c>
      <c r="DX91" s="1">
        <v>4.4329319999999997E-3</v>
      </c>
      <c r="DY91">
        <v>1.444804</v>
      </c>
      <c r="DZ91">
        <v>0.71879769999999998</v>
      </c>
      <c r="EA91">
        <v>28.91084</v>
      </c>
      <c r="EB91" s="1">
        <v>4.0247219999999997E-3</v>
      </c>
      <c r="EC91">
        <v>1.3068599999999999</v>
      </c>
      <c r="ED91">
        <v>0.71877709999999995</v>
      </c>
      <c r="EE91">
        <v>29.70975</v>
      </c>
      <c r="EF91" s="1">
        <v>3.7340950000000002E-3</v>
      </c>
      <c r="EG91">
        <v>1.208639</v>
      </c>
      <c r="EH91">
        <v>0.71879890000000002</v>
      </c>
      <c r="EI91">
        <v>30.587900000000001</v>
      </c>
      <c r="EJ91" s="1">
        <v>3.5074120000000001E-3</v>
      </c>
      <c r="EK91">
        <v>1.1319900000000001</v>
      </c>
      <c r="EL91">
        <v>0.71878489999999995</v>
      </c>
      <c r="EM91">
        <v>32.190860000000001</v>
      </c>
      <c r="EN91" s="1">
        <v>3.3171699999999999E-3</v>
      </c>
      <c r="EO91">
        <v>1.0676570000000001</v>
      </c>
      <c r="EP91">
        <v>0.7187732</v>
      </c>
      <c r="EQ91">
        <v>35.442100000000003</v>
      </c>
      <c r="ER91" s="1">
        <v>3.1483560000000002E-3</v>
      </c>
      <c r="ES91">
        <v>1.0110030000000001</v>
      </c>
      <c r="ET91">
        <v>0.71877040000000003</v>
      </c>
      <c r="EU91">
        <v>36.855409999999999</v>
      </c>
      <c r="EV91" s="1">
        <v>2.9946539999999998E-3</v>
      </c>
      <c r="EW91">
        <v>0.95975659999999996</v>
      </c>
      <c r="EX91">
        <v>0.71876130000000005</v>
      </c>
      <c r="EY91">
        <v>33.895820000000001</v>
      </c>
      <c r="EZ91" s="1">
        <v>2.8535309999999999E-3</v>
      </c>
      <c r="FA91">
        <v>0.91277039999999998</v>
      </c>
      <c r="FB91">
        <v>0.71879159999999997</v>
      </c>
      <c r="FC91">
        <v>31.003879999999999</v>
      </c>
      <c r="FD91" s="1">
        <v>2.7217360000000002E-3</v>
      </c>
      <c r="FE91">
        <v>0.86916380000000004</v>
      </c>
      <c r="FF91">
        <v>0.71879320000000002</v>
      </c>
      <c r="FG91">
        <v>29.619119999999999</v>
      </c>
      <c r="FH91" s="1">
        <v>2.5974219999999998E-3</v>
      </c>
      <c r="FI91">
        <v>0.82829589999999997</v>
      </c>
      <c r="FJ91">
        <v>0.71875719999999998</v>
      </c>
      <c r="FK91">
        <v>28.897970000000001</v>
      </c>
      <c r="FL91" s="1">
        <v>2.4801749999999998E-3</v>
      </c>
      <c r="FM91">
        <v>0.7898811</v>
      </c>
      <c r="FN91">
        <v>0.71879099999999996</v>
      </c>
      <c r="FO91">
        <v>29.75319</v>
      </c>
      <c r="FP91" s="1">
        <v>2.3694340000000001E-3</v>
      </c>
      <c r="FQ91">
        <v>0.75381830000000005</v>
      </c>
      <c r="FR91">
        <v>0.71874689999999997</v>
      </c>
      <c r="FS91">
        <v>30.904890000000002</v>
      </c>
      <c r="FT91" s="1">
        <v>2.264893E-3</v>
      </c>
      <c r="FU91">
        <v>0.72006289999999995</v>
      </c>
      <c r="FV91">
        <v>0.71876150000000005</v>
      </c>
      <c r="FW91">
        <v>32.352130000000002</v>
      </c>
      <c r="FX91" s="1">
        <v>2.1663680000000001E-3</v>
      </c>
      <c r="FY91">
        <v>0.6882781</v>
      </c>
      <c r="FZ91">
        <v>0.71879550000000003</v>
      </c>
      <c r="GA91">
        <v>31.820830000000001</v>
      </c>
      <c r="GB91" s="1">
        <v>2.0726939999999999E-3</v>
      </c>
      <c r="GC91">
        <v>0.65815699999999999</v>
      </c>
      <c r="GD91">
        <v>0.71875169999999999</v>
      </c>
      <c r="GE91">
        <v>29.695740000000001</v>
      </c>
      <c r="GF91" s="1">
        <v>1.9838870000000002E-3</v>
      </c>
      <c r="GG91">
        <v>0.62975219999999998</v>
      </c>
      <c r="GH91">
        <v>0.71875750000000005</v>
      </c>
      <c r="GI91">
        <v>26.424579999999999</v>
      </c>
      <c r="GJ91" s="1">
        <v>1.899883E-3</v>
      </c>
      <c r="GK91">
        <v>0.60293870000000005</v>
      </c>
      <c r="GL91">
        <v>0.71874800000000005</v>
      </c>
      <c r="GM91">
        <v>23.87912</v>
      </c>
      <c r="GN91" s="1">
        <v>1.820297E-3</v>
      </c>
      <c r="GO91">
        <v>0.5775517</v>
      </c>
      <c r="GP91">
        <v>0.71879210000000004</v>
      </c>
      <c r="GQ91">
        <v>22.52374</v>
      </c>
      <c r="GR91" s="1">
        <v>1.74485E-3</v>
      </c>
      <c r="GS91">
        <v>0.55348679999999995</v>
      </c>
      <c r="GT91">
        <v>0.71875259999999996</v>
      </c>
      <c r="GU91">
        <v>24.219349999999999</v>
      </c>
      <c r="GV91" s="1">
        <v>1.673417E-3</v>
      </c>
      <c r="GW91">
        <v>0.53076570000000001</v>
      </c>
      <c r="GX91">
        <v>0.71875849999999997</v>
      </c>
      <c r="GY91">
        <v>26.041540000000001</v>
      </c>
      <c r="GZ91" s="1">
        <v>1.6056690000000001E-3</v>
      </c>
      <c r="HA91">
        <v>0.50926039999999995</v>
      </c>
      <c r="HB91">
        <v>0.71879199999999999</v>
      </c>
      <c r="HC91">
        <v>28.295339999999999</v>
      </c>
      <c r="HD91" s="1">
        <v>1.542039E-3</v>
      </c>
      <c r="HE91">
        <v>0.48899179999999998</v>
      </c>
      <c r="HF91">
        <v>0.71879090000000001</v>
      </c>
      <c r="HG91">
        <v>29.158629999999999</v>
      </c>
      <c r="HH91" s="1">
        <v>1.4815679999999999E-3</v>
      </c>
      <c r="HI91">
        <v>0.4697944</v>
      </c>
      <c r="HJ91">
        <v>0.71875489999999997</v>
      </c>
      <c r="HK91">
        <v>27.686669999999999</v>
      </c>
      <c r="HL91" s="1">
        <v>1.4240050000000001E-3</v>
      </c>
      <c r="HM91">
        <v>0.45153880000000002</v>
      </c>
      <c r="HN91">
        <v>0.71878779999999998</v>
      </c>
      <c r="HO91">
        <v>27.056249999999999</v>
      </c>
      <c r="HP91" s="1">
        <v>1.3689730000000001E-3</v>
      </c>
      <c r="HQ91">
        <v>0.43406020000000001</v>
      </c>
      <c r="HR91">
        <v>0.71875429999999996</v>
      </c>
      <c r="HS91">
        <v>26.795629999999999</v>
      </c>
      <c r="HT91" s="1">
        <v>1.316446E-3</v>
      </c>
      <c r="HU91">
        <v>0.41739979999999999</v>
      </c>
      <c r="HV91">
        <v>0.71878500000000001</v>
      </c>
      <c r="HW91">
        <v>26.942399999999999</v>
      </c>
      <c r="HX91" s="1">
        <v>1.2666579999999999E-3</v>
      </c>
      <c r="HY91">
        <v>0.40161400000000003</v>
      </c>
      <c r="HZ91">
        <v>0.71879230000000005</v>
      </c>
      <c r="IA91">
        <v>29.457550000000001</v>
      </c>
      <c r="IB91" s="1">
        <v>1.2192699999999999E-3</v>
      </c>
      <c r="IC91">
        <v>0.38658300000000001</v>
      </c>
      <c r="ID91">
        <v>0.71875579999999994</v>
      </c>
      <c r="IE91">
        <v>33.736870000000003</v>
      </c>
      <c r="IF91" s="1">
        <v>1.17399E-3</v>
      </c>
      <c r="IG91">
        <v>0.3722163</v>
      </c>
      <c r="IH91">
        <v>0.71874729999999998</v>
      </c>
      <c r="II91">
        <v>37.565689999999996</v>
      </c>
      <c r="IJ91" s="1">
        <v>1.1304469999999999E-3</v>
      </c>
      <c r="IK91">
        <v>0.35842020000000002</v>
      </c>
      <c r="IL91">
        <v>0.7187597</v>
      </c>
      <c r="IM91">
        <v>38.043590000000002</v>
      </c>
      <c r="IN91" s="1">
        <v>1.0889840000000001E-3</v>
      </c>
      <c r="IO91">
        <v>0.345244</v>
      </c>
      <c r="IP91">
        <v>0.7187597</v>
      </c>
      <c r="IQ91">
        <v>36.371879999999997</v>
      </c>
      <c r="IR91" s="1">
        <v>1.049424E-3</v>
      </c>
      <c r="IS91">
        <v>0.33270620000000001</v>
      </c>
      <c r="IT91">
        <v>0.71878310000000001</v>
      </c>
      <c r="IU91">
        <v>35.595790000000001</v>
      </c>
      <c r="IV91" s="1">
        <v>1.012046E-3</v>
      </c>
      <c r="IW91">
        <v>0.3208278</v>
      </c>
      <c r="IX91">
        <v>0.71876130000000005</v>
      </c>
      <c r="IY91">
        <v>35.338850000000001</v>
      </c>
      <c r="IZ91" s="1">
        <v>9.7599730000000003E-4</v>
      </c>
      <c r="JA91">
        <v>0.3094133</v>
      </c>
      <c r="JB91">
        <v>0.71875040000000001</v>
      </c>
      <c r="JC91">
        <v>34.896189999999997</v>
      </c>
      <c r="JD91" s="1">
        <v>9.4102780000000004E-4</v>
      </c>
      <c r="JE91">
        <v>0.2983481</v>
      </c>
      <c r="JF91">
        <v>0.71879210000000004</v>
      </c>
      <c r="JG91">
        <v>36.326529999999998</v>
      </c>
      <c r="JH91" s="1">
        <v>9.0772450000000001E-4</v>
      </c>
      <c r="JI91">
        <v>0.287748</v>
      </c>
      <c r="JJ91">
        <v>0.71875900000000004</v>
      </c>
      <c r="JK91">
        <v>36.747929999999997</v>
      </c>
      <c r="JL91" s="1">
        <v>8.7555390000000003E-4</v>
      </c>
      <c r="JM91">
        <v>0.27771709999999999</v>
      </c>
      <c r="JN91">
        <v>0.71876130000000005</v>
      </c>
      <c r="JO91">
        <v>35.510689999999997</v>
      </c>
      <c r="JP91" s="1">
        <v>8.4320369999999996E-4</v>
      </c>
      <c r="JQ91">
        <v>0.26814080000000001</v>
      </c>
      <c r="JR91">
        <v>0.71878359999999997</v>
      </c>
      <c r="JS91">
        <v>32.789290000000001</v>
      </c>
      <c r="JT91" s="1">
        <v>8.1229230000000004E-4</v>
      </c>
      <c r="JU91">
        <v>0.25895600000000002</v>
      </c>
      <c r="JV91">
        <v>0.7187846</v>
      </c>
      <c r="JW91">
        <v>28.96377</v>
      </c>
      <c r="JX91" s="1">
        <v>7.8291389999999997E-4</v>
      </c>
      <c r="JY91">
        <v>0.25019069999999999</v>
      </c>
      <c r="JZ91">
        <v>0.71875730000000004</v>
      </c>
      <c r="KA91">
        <v>24.575140000000001</v>
      </c>
      <c r="KB91" s="1">
        <v>7.5487009999999997E-4</v>
      </c>
      <c r="KC91">
        <v>0.24177029999999999</v>
      </c>
      <c r="KD91">
        <v>0.71875180000000005</v>
      </c>
      <c r="KE91">
        <v>21.291709999999998</v>
      </c>
      <c r="KF91" s="1">
        <v>7.2805139999999999E-4</v>
      </c>
      <c r="KG91">
        <v>0.23367650000000001</v>
      </c>
      <c r="KH91">
        <v>0.71875849999999997</v>
      </c>
      <c r="KI91">
        <v>19.68253</v>
      </c>
      <c r="KJ91" s="1">
        <v>7.0245059999999996E-4</v>
      </c>
      <c r="KK91">
        <v>0.22591249999999999</v>
      </c>
      <c r="KL91">
        <v>0.71879110000000002</v>
      </c>
      <c r="KM91">
        <v>21.395</v>
      </c>
      <c r="KN91" s="1">
        <v>6.7800079999999995E-4</v>
      </c>
      <c r="KO91">
        <v>0.2184625</v>
      </c>
      <c r="KP91">
        <v>0.71875719999999998</v>
      </c>
      <c r="KQ91">
        <v>26.152149999999999</v>
      </c>
      <c r="KR91" s="1">
        <v>6.5458680000000003E-4</v>
      </c>
      <c r="KS91">
        <v>0.21132280000000001</v>
      </c>
      <c r="KT91">
        <v>0.71875029999999995</v>
      </c>
      <c r="KU91">
        <v>31.173739999999999</v>
      </c>
      <c r="KV91" s="1">
        <v>6.3214759999999999E-4</v>
      </c>
      <c r="KW91">
        <v>0.20444080000000001</v>
      </c>
      <c r="KX91">
        <v>0.71879020000000005</v>
      </c>
      <c r="KY91">
        <v>32.725589999999997</v>
      </c>
      <c r="KZ91" s="1">
        <v>6.105447E-4</v>
      </c>
      <c r="LA91">
        <v>0.19778979999999999</v>
      </c>
      <c r="LB91">
        <v>0.71875829999999996</v>
      </c>
      <c r="LC91">
        <v>32.190150000000003</v>
      </c>
      <c r="LD91" s="1">
        <v>5.8987150000000001E-4</v>
      </c>
      <c r="LE91">
        <v>0.19139700000000001</v>
      </c>
      <c r="LF91">
        <v>0.71875199999999995</v>
      </c>
      <c r="LG91">
        <v>33.199420000000003</v>
      </c>
      <c r="LH91" s="1">
        <v>5.6997980000000003E-4</v>
      </c>
      <c r="LI91">
        <v>0.1852415</v>
      </c>
      <c r="LJ91">
        <v>0.71879249999999995</v>
      </c>
      <c r="LK91">
        <v>34.713439999999999</v>
      </c>
      <c r="LL91" s="1">
        <v>5.5089229999999998E-4</v>
      </c>
      <c r="LM91">
        <v>0.1792986</v>
      </c>
      <c r="LN91">
        <v>0.71876289999999998</v>
      </c>
      <c r="LO91">
        <v>34.908160000000002</v>
      </c>
      <c r="LP91" s="1">
        <v>5.325595E-4</v>
      </c>
      <c r="LQ91">
        <v>0.17359240000000001</v>
      </c>
      <c r="LR91">
        <v>0.7187559</v>
      </c>
      <c r="LS91">
        <v>35.58258</v>
      </c>
      <c r="LT91" s="1">
        <v>5.1494020000000004E-4</v>
      </c>
      <c r="LU91">
        <v>0.1680818</v>
      </c>
      <c r="LV91">
        <v>0.71878960000000003</v>
      </c>
      <c r="LW91">
        <v>36.844729999999998</v>
      </c>
      <c r="LX91" s="1">
        <v>4.9796430000000004E-4</v>
      </c>
      <c r="LY91">
        <v>0.16275890000000001</v>
      </c>
      <c r="LZ91">
        <v>0.71875440000000002</v>
      </c>
      <c r="MA91">
        <v>36.62679</v>
      </c>
      <c r="MB91" s="1">
        <v>4.81569E-4</v>
      </c>
      <c r="MC91">
        <v>0.15761120000000001</v>
      </c>
      <c r="MD91">
        <v>0.71875250000000002</v>
      </c>
      <c r="ME91">
        <v>35.136150000000001</v>
      </c>
      <c r="MF91" s="1">
        <v>4.6575499999999999E-4</v>
      </c>
      <c r="MG91">
        <v>0.15264240000000001</v>
      </c>
      <c r="MH91">
        <v>0.71875040000000001</v>
      </c>
      <c r="MI91">
        <v>31.302240000000001</v>
      </c>
      <c r="MJ91" s="1">
        <v>4.504682E-4</v>
      </c>
      <c r="MK91">
        <v>0.14783270000000001</v>
      </c>
      <c r="ML91">
        <v>0.71878140000000001</v>
      </c>
      <c r="MM91">
        <v>26.46874</v>
      </c>
      <c r="MN91" s="1">
        <v>4.3569570000000002E-4</v>
      </c>
      <c r="MO91">
        <v>0.1431994</v>
      </c>
      <c r="MP91">
        <v>0.71875319999999998</v>
      </c>
      <c r="MQ91">
        <v>23.435600000000001</v>
      </c>
      <c r="MR91" s="1">
        <v>4.2154479999999999E-4</v>
      </c>
      <c r="MS91">
        <v>0.1387583</v>
      </c>
      <c r="MT91">
        <v>0.7187595</v>
      </c>
      <c r="MU91">
        <v>21.949300000000001</v>
      </c>
      <c r="MV91" s="1">
        <v>4.0798830000000002E-4</v>
      </c>
      <c r="MW91">
        <v>0.13449920000000001</v>
      </c>
      <c r="MX91">
        <v>0.71879119999999996</v>
      </c>
      <c r="MY91">
        <v>22.93225</v>
      </c>
      <c r="MZ91" s="1">
        <v>3.9494379999999998E-4</v>
      </c>
      <c r="NA91">
        <v>0.1303812</v>
      </c>
      <c r="NB91">
        <v>0.71875670000000003</v>
      </c>
      <c r="NC91">
        <v>24.092459999999999</v>
      </c>
      <c r="ND91" s="1">
        <v>3.8220240000000003E-4</v>
      </c>
      <c r="NE91">
        <v>0.1263592</v>
      </c>
      <c r="NF91">
        <v>0.71877740000000001</v>
      </c>
      <c r="NG91">
        <v>26.21237</v>
      </c>
      <c r="NH91" s="1">
        <v>3.6983650000000002E-4</v>
      </c>
      <c r="NI91">
        <v>0.122443</v>
      </c>
      <c r="NJ91">
        <v>0.71879349999999997</v>
      </c>
      <c r="NK91">
        <v>28.55836</v>
      </c>
      <c r="NL91" s="1">
        <v>3.5800220000000002E-4</v>
      </c>
      <c r="NM91">
        <v>0.1186871</v>
      </c>
      <c r="NN91">
        <v>0.71879599999999999</v>
      </c>
      <c r="NO91">
        <v>28.27384</v>
      </c>
      <c r="NP91" s="1">
        <v>3.467209E-4</v>
      </c>
      <c r="NQ91">
        <v>0.1150991</v>
      </c>
      <c r="NR91">
        <v>0.71879079999999995</v>
      </c>
      <c r="NS91">
        <v>26.46884</v>
      </c>
      <c r="NT91" s="1">
        <v>3.3578850000000001E-4</v>
      </c>
      <c r="NU91">
        <v>0.11162130000000001</v>
      </c>
      <c r="NV91">
        <v>0.71877970000000002</v>
      </c>
      <c r="NW91">
        <v>26.66028</v>
      </c>
      <c r="NX91" s="1">
        <v>3.2520599999999998E-4</v>
      </c>
      <c r="NY91">
        <v>0.1082418</v>
      </c>
      <c r="NZ91">
        <v>0.71875670000000003</v>
      </c>
      <c r="OA91">
        <v>26.9376</v>
      </c>
      <c r="OB91" s="1">
        <v>3.1503549999999998E-4</v>
      </c>
      <c r="OC91">
        <v>0.1049742</v>
      </c>
      <c r="OD91">
        <v>0.71874930000000004</v>
      </c>
      <c r="OE91">
        <v>28.543209999999998</v>
      </c>
      <c r="OF91" s="1">
        <v>3.0523289999999999E-4</v>
      </c>
      <c r="OG91">
        <v>0.1018125</v>
      </c>
      <c r="OH91">
        <v>0.71876169999999995</v>
      </c>
      <c r="OI91">
        <v>28.483350000000002</v>
      </c>
      <c r="OJ91" s="1">
        <v>2.9578660000000002E-4</v>
      </c>
      <c r="OK91" s="1">
        <v>9.8752720000000002E-2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0.86257209999999995</v>
      </c>
      <c r="G92">
        <v>18.58745</v>
      </c>
      <c r="H92" s="1">
        <v>1.1962459999999999E-37</v>
      </c>
      <c r="I92" s="1">
        <v>3.955342E-35</v>
      </c>
      <c r="J92">
        <v>0.85744569999999998</v>
      </c>
      <c r="K92">
        <v>19.56353</v>
      </c>
      <c r="L92" s="1">
        <v>4.4742070000000002E-23</v>
      </c>
      <c r="M92" s="1">
        <v>1.4739789999999999E-20</v>
      </c>
      <c r="N92">
        <v>0.85248639999999998</v>
      </c>
      <c r="O92">
        <v>18.989000000000001</v>
      </c>
      <c r="P92" s="1">
        <v>1.7966259999999999E-12</v>
      </c>
      <c r="Q92" s="1">
        <v>5.9581360000000004E-10</v>
      </c>
      <c r="R92">
        <v>0.84811709999999996</v>
      </c>
      <c r="S92">
        <v>19.629159999999999</v>
      </c>
      <c r="T92" s="1">
        <v>3.1872999999999998E-4</v>
      </c>
      <c r="U92" s="1">
        <v>7.3785550000000005E-2</v>
      </c>
      <c r="V92">
        <v>0.84473319999999996</v>
      </c>
      <c r="W92">
        <v>19.36731</v>
      </c>
      <c r="X92">
        <v>0.52565609999999996</v>
      </c>
      <c r="Y92">
        <v>139.93950000000001</v>
      </c>
      <c r="Z92">
        <v>0.84260630000000003</v>
      </c>
      <c r="AA92">
        <v>17.921600000000002</v>
      </c>
      <c r="AB92">
        <v>17.039870000000001</v>
      </c>
      <c r="AC92">
        <v>5002.3980000000001</v>
      </c>
      <c r="AD92">
        <v>0.84116999999999997</v>
      </c>
      <c r="AE92">
        <v>16.572240000000001</v>
      </c>
      <c r="AF92">
        <v>78.614570000000001</v>
      </c>
      <c r="AG92">
        <v>24691.119999999999</v>
      </c>
      <c r="AH92">
        <v>0.84033170000000001</v>
      </c>
      <c r="AI92">
        <v>16.12086</v>
      </c>
      <c r="AJ92">
        <v>109.3416</v>
      </c>
      <c r="AK92">
        <v>36029.75</v>
      </c>
      <c r="AL92">
        <v>0.83988819999999997</v>
      </c>
      <c r="AM92">
        <v>16.405709999999999</v>
      </c>
      <c r="AN92">
        <v>69.591520000000003</v>
      </c>
      <c r="AO92">
        <v>23755.360000000001</v>
      </c>
      <c r="AP92">
        <v>0.83964150000000004</v>
      </c>
      <c r="AQ92">
        <v>18.250129999999999</v>
      </c>
      <c r="AR92">
        <v>26.33681</v>
      </c>
      <c r="AS92">
        <v>9206.0570000000007</v>
      </c>
      <c r="AT92">
        <v>0.83927459999999998</v>
      </c>
      <c r="AU92">
        <v>20.248449999999998</v>
      </c>
      <c r="AV92">
        <v>7.1465329999999998</v>
      </c>
      <c r="AW92">
        <v>2534.6689999999999</v>
      </c>
      <c r="AX92">
        <v>0.83834059999999999</v>
      </c>
      <c r="AY92">
        <v>22.356929999999998</v>
      </c>
      <c r="AZ92">
        <v>1.5979989999999999</v>
      </c>
      <c r="BA92">
        <v>571.2278</v>
      </c>
      <c r="BB92">
        <v>0.83656010000000003</v>
      </c>
      <c r="BC92">
        <v>23.60247</v>
      </c>
      <c r="BD92">
        <v>0.33526410000000001</v>
      </c>
      <c r="BE92">
        <v>119.7726</v>
      </c>
      <c r="BF92">
        <v>0.83384650000000005</v>
      </c>
      <c r="BG92">
        <v>23.11514</v>
      </c>
      <c r="BH92" s="1">
        <v>8.0462729999999996E-2</v>
      </c>
      <c r="BI92">
        <v>28.285080000000001</v>
      </c>
      <c r="BJ92">
        <v>0.83030839999999995</v>
      </c>
      <c r="BK92">
        <v>22.71283</v>
      </c>
      <c r="BL92" s="1">
        <v>3.1310810000000001E-2</v>
      </c>
      <c r="BM92">
        <v>10.59779</v>
      </c>
      <c r="BN92">
        <v>0.82621160000000005</v>
      </c>
      <c r="BO92">
        <v>22.906759999999998</v>
      </c>
      <c r="BP92" s="1">
        <v>2.3912630000000001E-2</v>
      </c>
      <c r="BQ92">
        <v>7.8212590000000004</v>
      </c>
      <c r="BR92">
        <v>0.8217139</v>
      </c>
      <c r="BS92">
        <v>23.102429999999998</v>
      </c>
      <c r="BT92" s="1">
        <v>2.6727589999999999E-2</v>
      </c>
      <c r="BU92">
        <v>8.6635089999999995</v>
      </c>
      <c r="BV92">
        <v>0.81712629999999997</v>
      </c>
      <c r="BW92">
        <v>24.369610000000002</v>
      </c>
      <c r="BX92" s="1">
        <v>3.1099069999999999E-2</v>
      </c>
      <c r="BY92">
        <v>10.126429999999999</v>
      </c>
      <c r="BZ92">
        <v>0.81259199999999998</v>
      </c>
      <c r="CA92">
        <v>24.900849999999998</v>
      </c>
      <c r="CB92" s="1">
        <v>3.3442300000000001E-2</v>
      </c>
      <c r="CC92">
        <v>10.970829999999999</v>
      </c>
      <c r="CD92">
        <v>0.80836209999999997</v>
      </c>
      <c r="CE92">
        <v>24.695409999999999</v>
      </c>
      <c r="CF92" s="1">
        <v>3.3266030000000002E-2</v>
      </c>
      <c r="CG92">
        <v>10.980309999999999</v>
      </c>
      <c r="CH92">
        <v>0.80522689999999997</v>
      </c>
      <c r="CI92">
        <v>23.683990000000001</v>
      </c>
      <c r="CJ92" s="1">
        <v>3.1459010000000003E-2</v>
      </c>
      <c r="CK92">
        <v>10.42299</v>
      </c>
      <c r="CL92">
        <v>0.80283570000000004</v>
      </c>
      <c r="CM92">
        <v>21.399139999999999</v>
      </c>
      <c r="CN92" s="1">
        <v>2.8888560000000001E-2</v>
      </c>
      <c r="CO92">
        <v>9.5911960000000001</v>
      </c>
      <c r="CP92">
        <v>0.80114070000000004</v>
      </c>
      <c r="CQ92">
        <v>19.556000000000001</v>
      </c>
      <c r="CR92" s="1">
        <v>2.6078440000000001E-2</v>
      </c>
      <c r="CS92">
        <v>8.6695969999999996</v>
      </c>
      <c r="CT92">
        <v>0.80008009999999996</v>
      </c>
      <c r="CU92">
        <v>18.104140000000001</v>
      </c>
      <c r="CV92" s="1">
        <v>2.2942290000000001E-2</v>
      </c>
      <c r="CW92">
        <v>7.641413</v>
      </c>
      <c r="CX92">
        <v>0.79936119999999999</v>
      </c>
      <c r="CY92">
        <v>17.66123</v>
      </c>
      <c r="CZ92" s="1">
        <v>1.910185E-2</v>
      </c>
      <c r="DA92">
        <v>6.3830489999999998</v>
      </c>
      <c r="DB92">
        <v>0.79886679999999999</v>
      </c>
      <c r="DC92">
        <v>18.977810000000002</v>
      </c>
      <c r="DD92" s="1">
        <v>1.4821249999999999E-2</v>
      </c>
      <c r="DE92">
        <v>4.9683650000000004</v>
      </c>
      <c r="DF92">
        <v>0.79856470000000002</v>
      </c>
      <c r="DG92">
        <v>21.352530000000002</v>
      </c>
      <c r="DH92">
        <v>1.095616E-2</v>
      </c>
      <c r="DI92">
        <v>3.6758359999999999</v>
      </c>
      <c r="DJ92">
        <v>0.79839439999999995</v>
      </c>
      <c r="DK92">
        <v>25.09487</v>
      </c>
      <c r="DL92" s="1">
        <v>8.0995110000000002E-3</v>
      </c>
      <c r="DM92">
        <v>2.7108509999999999</v>
      </c>
      <c r="DN92">
        <v>0.79829349999999999</v>
      </c>
      <c r="DO92">
        <v>28.67</v>
      </c>
      <c r="DP92" s="1">
        <v>6.261885E-3</v>
      </c>
      <c r="DQ92">
        <v>2.0857700000000001</v>
      </c>
      <c r="DR92">
        <v>0.79825000000000002</v>
      </c>
      <c r="DS92">
        <v>28.125699999999998</v>
      </c>
      <c r="DT92" s="1">
        <v>5.1561899999999997E-3</v>
      </c>
      <c r="DU92">
        <v>1.708369</v>
      </c>
      <c r="DV92">
        <v>0.79820659999999999</v>
      </c>
      <c r="DW92">
        <v>27.430569999999999</v>
      </c>
      <c r="DX92" s="1">
        <v>4.4891239999999997E-3</v>
      </c>
      <c r="DY92">
        <v>1.48045</v>
      </c>
      <c r="DZ92">
        <v>0.79819879999999999</v>
      </c>
      <c r="EA92">
        <v>28.724609999999998</v>
      </c>
      <c r="EB92" s="1">
        <v>4.0627579999999996E-3</v>
      </c>
      <c r="EC92">
        <v>1.334546</v>
      </c>
      <c r="ED92">
        <v>0.79819770000000001</v>
      </c>
      <c r="EE92">
        <v>29.615760000000002</v>
      </c>
      <c r="EF92" s="1">
        <v>3.762512E-3</v>
      </c>
      <c r="EG92">
        <v>1.231776</v>
      </c>
      <c r="EH92">
        <v>0.79818460000000002</v>
      </c>
      <c r="EI92">
        <v>30.618040000000001</v>
      </c>
      <c r="EJ92" s="1">
        <v>3.530502E-3</v>
      </c>
      <c r="EK92">
        <v>1.1524179999999999</v>
      </c>
      <c r="EL92">
        <v>0.79819910000000005</v>
      </c>
      <c r="EM92">
        <v>32.285119999999999</v>
      </c>
      <c r="EN92" s="1">
        <v>3.3371289999999999E-3</v>
      </c>
      <c r="EO92">
        <v>1.086244</v>
      </c>
      <c r="EP92">
        <v>0.79817930000000004</v>
      </c>
      <c r="EQ92">
        <v>35.735390000000002</v>
      </c>
      <c r="ER92" s="1">
        <v>3.166215E-3</v>
      </c>
      <c r="ES92">
        <v>1.0282279999999999</v>
      </c>
      <c r="ET92">
        <v>0.79820869999999999</v>
      </c>
      <c r="EU92">
        <v>37.324069999999999</v>
      </c>
      <c r="EV92" s="1">
        <v>3.010946E-3</v>
      </c>
      <c r="EW92">
        <v>0.97586790000000001</v>
      </c>
      <c r="EX92">
        <v>0.79820199999999997</v>
      </c>
      <c r="EY92">
        <v>34.348269999999999</v>
      </c>
      <c r="EZ92" s="1">
        <v>2.8685999999999998E-3</v>
      </c>
      <c r="FA92">
        <v>0.92791420000000002</v>
      </c>
      <c r="FB92">
        <v>0.79817369999999999</v>
      </c>
      <c r="FC92">
        <v>31.147639999999999</v>
      </c>
      <c r="FD92" s="1">
        <v>2.7358259999999998E-3</v>
      </c>
      <c r="FE92">
        <v>0.88350700000000004</v>
      </c>
      <c r="FF92">
        <v>0.79817590000000005</v>
      </c>
      <c r="FG92">
        <v>29.688549999999999</v>
      </c>
      <c r="FH92" s="1">
        <v>2.6106910000000001E-3</v>
      </c>
      <c r="FI92">
        <v>0.84192120000000004</v>
      </c>
      <c r="FJ92">
        <v>0.79819359999999995</v>
      </c>
      <c r="FK92">
        <v>28.948160000000001</v>
      </c>
      <c r="FL92" s="1">
        <v>2.4926670000000001E-3</v>
      </c>
      <c r="FM92">
        <v>0.80279900000000004</v>
      </c>
      <c r="FN92">
        <v>0.79817550000000004</v>
      </c>
      <c r="FO92">
        <v>29.873989999999999</v>
      </c>
      <c r="FP92" s="1">
        <v>2.3811359999999998E-3</v>
      </c>
      <c r="FQ92">
        <v>0.76607460000000005</v>
      </c>
      <c r="FR92">
        <v>0.79818359999999999</v>
      </c>
      <c r="FS92">
        <v>31.074819999999999</v>
      </c>
      <c r="FT92" s="1">
        <v>2.2758790000000002E-3</v>
      </c>
      <c r="FU92">
        <v>0.7316781</v>
      </c>
      <c r="FV92">
        <v>0.79816560000000003</v>
      </c>
      <c r="FW92">
        <v>32.560400000000001</v>
      </c>
      <c r="FX92" s="1">
        <v>2.1767190000000001E-3</v>
      </c>
      <c r="FY92">
        <v>0.69933650000000003</v>
      </c>
      <c r="FZ92">
        <v>0.79817930000000004</v>
      </c>
      <c r="GA92">
        <v>32.074339999999999</v>
      </c>
      <c r="GB92" s="1">
        <v>2.0825219999999998E-3</v>
      </c>
      <c r="GC92">
        <v>0.66872580000000004</v>
      </c>
      <c r="GD92">
        <v>0.79818210000000001</v>
      </c>
      <c r="GE92">
        <v>30.013850000000001</v>
      </c>
      <c r="GF92" s="1">
        <v>1.993136E-3</v>
      </c>
      <c r="GG92">
        <v>0.63978869999999999</v>
      </c>
      <c r="GH92">
        <v>0.79818619999999996</v>
      </c>
      <c r="GI92">
        <v>26.699269999999999</v>
      </c>
      <c r="GJ92" s="1">
        <v>1.908629E-3</v>
      </c>
      <c r="GK92">
        <v>0.61251420000000001</v>
      </c>
      <c r="GL92">
        <v>0.79818829999999996</v>
      </c>
      <c r="GM92">
        <v>24.073340000000002</v>
      </c>
      <c r="GN92" s="1">
        <v>1.8286120000000001E-3</v>
      </c>
      <c r="GO92">
        <v>0.58670800000000001</v>
      </c>
      <c r="GP92">
        <v>0.7982011</v>
      </c>
      <c r="GQ92">
        <v>22.61683</v>
      </c>
      <c r="GR92" s="1">
        <v>1.752712E-3</v>
      </c>
      <c r="GS92">
        <v>0.56222709999999998</v>
      </c>
      <c r="GT92">
        <v>0.79815610000000003</v>
      </c>
      <c r="GU92">
        <v>24.329979999999999</v>
      </c>
      <c r="GV92" s="1">
        <v>1.680834E-3</v>
      </c>
      <c r="GW92">
        <v>0.53909680000000004</v>
      </c>
      <c r="GX92">
        <v>0.7981608</v>
      </c>
      <c r="GY92">
        <v>26.321349999999999</v>
      </c>
      <c r="GZ92" s="1">
        <v>1.612657E-3</v>
      </c>
      <c r="HA92">
        <v>0.5172139</v>
      </c>
      <c r="HB92">
        <v>0.79817649999999996</v>
      </c>
      <c r="HC92">
        <v>28.56071</v>
      </c>
      <c r="HD92" s="1">
        <v>1.5486759999999999E-3</v>
      </c>
      <c r="HE92">
        <v>0.4966199</v>
      </c>
      <c r="HF92">
        <v>0.79817280000000002</v>
      </c>
      <c r="HG92">
        <v>29.50703</v>
      </c>
      <c r="HH92" s="1">
        <v>1.487852E-3</v>
      </c>
      <c r="HI92">
        <v>0.47708430000000002</v>
      </c>
      <c r="HJ92">
        <v>0.79819200000000001</v>
      </c>
      <c r="HK92">
        <v>27.848849999999999</v>
      </c>
      <c r="HL92" s="1">
        <v>1.430008E-3</v>
      </c>
      <c r="HM92">
        <v>0.45853169999999999</v>
      </c>
      <c r="HN92">
        <v>0.79820279999999999</v>
      </c>
      <c r="HO92">
        <v>27.038209999999999</v>
      </c>
      <c r="HP92" s="1">
        <v>1.3747360000000001E-3</v>
      </c>
      <c r="HQ92">
        <v>0.4407742</v>
      </c>
      <c r="HR92">
        <v>0.79818370000000005</v>
      </c>
      <c r="HS92">
        <v>26.77656</v>
      </c>
      <c r="HT92" s="1">
        <v>1.321881E-3</v>
      </c>
      <c r="HU92">
        <v>0.42381849999999999</v>
      </c>
      <c r="HV92">
        <v>0.79817159999999998</v>
      </c>
      <c r="HW92">
        <v>26.923559999999998</v>
      </c>
      <c r="HX92" s="1">
        <v>1.2718339999999999E-3</v>
      </c>
      <c r="HY92">
        <v>0.40778639999999999</v>
      </c>
      <c r="HZ92">
        <v>0.79820380000000002</v>
      </c>
      <c r="IA92">
        <v>29.541599999999999</v>
      </c>
      <c r="IB92" s="1">
        <v>1.2242220000000001E-3</v>
      </c>
      <c r="IC92">
        <v>0.39251439999999999</v>
      </c>
      <c r="ID92">
        <v>0.79819309999999999</v>
      </c>
      <c r="IE92">
        <v>34.035110000000003</v>
      </c>
      <c r="IF92" s="1">
        <v>1.178723E-3</v>
      </c>
      <c r="IG92">
        <v>0.37790810000000002</v>
      </c>
      <c r="IH92">
        <v>0.79818480000000003</v>
      </c>
      <c r="II92">
        <v>38.052199999999999</v>
      </c>
      <c r="IJ92" s="1">
        <v>1.1349800000000001E-3</v>
      </c>
      <c r="IK92">
        <v>0.36388300000000001</v>
      </c>
      <c r="IL92">
        <v>0.79816129999999996</v>
      </c>
      <c r="IM92">
        <v>38.497660000000003</v>
      </c>
      <c r="IN92" s="1">
        <v>1.0933029999999999E-3</v>
      </c>
      <c r="IO92">
        <v>0.35049459999999999</v>
      </c>
      <c r="IP92">
        <v>0.79820539999999995</v>
      </c>
      <c r="IQ92">
        <v>36.556820000000002</v>
      </c>
      <c r="IR92" s="1">
        <v>1.0535239999999999E-3</v>
      </c>
      <c r="IS92">
        <v>0.33774979999999999</v>
      </c>
      <c r="IT92">
        <v>0.79816690000000001</v>
      </c>
      <c r="IU92">
        <v>35.547960000000003</v>
      </c>
      <c r="IV92" s="1">
        <v>1.0159489999999999E-3</v>
      </c>
      <c r="IW92">
        <v>0.32567390000000002</v>
      </c>
      <c r="IX92">
        <v>0.79817300000000002</v>
      </c>
      <c r="IY92">
        <v>35.31138</v>
      </c>
      <c r="IZ92" s="1">
        <v>9.7978309999999995E-4</v>
      </c>
      <c r="JA92">
        <v>0.3140965</v>
      </c>
      <c r="JB92">
        <v>0.79818730000000004</v>
      </c>
      <c r="JC92">
        <v>34.903170000000003</v>
      </c>
      <c r="JD92" s="1">
        <v>9.4467659999999997E-4</v>
      </c>
      <c r="JE92">
        <v>0.3028537</v>
      </c>
      <c r="JF92">
        <v>0.7982091</v>
      </c>
      <c r="JG92">
        <v>36.402560000000001</v>
      </c>
      <c r="JH92" s="1">
        <v>9.1119580000000001E-4</v>
      </c>
      <c r="JI92">
        <v>0.29209170000000001</v>
      </c>
      <c r="JJ92">
        <v>0.79818860000000003</v>
      </c>
      <c r="JK92">
        <v>37.007579999999997</v>
      </c>
      <c r="JL92" s="1">
        <v>8.7883609999999995E-4</v>
      </c>
      <c r="JM92">
        <v>0.28187719999999999</v>
      </c>
      <c r="JN92">
        <v>0.79819320000000005</v>
      </c>
      <c r="JO92">
        <v>35.701050000000002</v>
      </c>
      <c r="JP92" s="1">
        <v>8.4633660000000004E-4</v>
      </c>
      <c r="JQ92">
        <v>0.2721537</v>
      </c>
      <c r="JR92">
        <v>0.79819379999999995</v>
      </c>
      <c r="JS92">
        <v>33.131399999999999</v>
      </c>
      <c r="JT92" s="1">
        <v>8.1529170000000002E-4</v>
      </c>
      <c r="JU92">
        <v>0.26282470000000002</v>
      </c>
      <c r="JV92">
        <v>0.79817099999999996</v>
      </c>
      <c r="JW92">
        <v>29.446449999999999</v>
      </c>
      <c r="JX92" s="1">
        <v>7.857796E-4</v>
      </c>
      <c r="JY92">
        <v>0.25392290000000001</v>
      </c>
      <c r="JZ92">
        <v>0.79815990000000003</v>
      </c>
      <c r="KA92">
        <v>24.993189999999998</v>
      </c>
      <c r="KB92" s="1">
        <v>7.5760379999999998E-4</v>
      </c>
      <c r="KC92">
        <v>0.2453592</v>
      </c>
      <c r="KD92">
        <v>0.79818489999999997</v>
      </c>
      <c r="KE92">
        <v>21.560030000000001</v>
      </c>
      <c r="KF92" s="1">
        <v>7.3067780000000005E-4</v>
      </c>
      <c r="KG92">
        <v>0.23714660000000001</v>
      </c>
      <c r="KH92">
        <v>0.7981878</v>
      </c>
      <c r="KI92">
        <v>19.77861</v>
      </c>
      <c r="KJ92" s="1">
        <v>7.0496139999999996E-4</v>
      </c>
      <c r="KK92">
        <v>0.22925419999999999</v>
      </c>
      <c r="KL92">
        <v>0.79817490000000002</v>
      </c>
      <c r="KM92">
        <v>21.473089999999999</v>
      </c>
      <c r="KN92" s="1">
        <v>6.8040950000000005E-4</v>
      </c>
      <c r="KO92">
        <v>0.22169920000000001</v>
      </c>
      <c r="KP92">
        <v>0.79816790000000004</v>
      </c>
      <c r="KQ92">
        <v>26.441210000000002</v>
      </c>
      <c r="KR92" s="1">
        <v>6.568918E-4</v>
      </c>
      <c r="KS92">
        <v>0.21443680000000001</v>
      </c>
      <c r="KT92">
        <v>0.79819030000000002</v>
      </c>
      <c r="KU92">
        <v>31.69135</v>
      </c>
      <c r="KV92" s="1">
        <v>6.3437179999999995E-4</v>
      </c>
      <c r="KW92">
        <v>0.20745259999999999</v>
      </c>
      <c r="KX92">
        <v>0.79820630000000004</v>
      </c>
      <c r="KY92">
        <v>33.211829999999999</v>
      </c>
      <c r="KZ92" s="1">
        <v>6.1269929999999996E-4</v>
      </c>
      <c r="LA92">
        <v>0.20071159999999999</v>
      </c>
      <c r="LB92">
        <v>0.79819130000000005</v>
      </c>
      <c r="LC92">
        <v>32.230460000000001</v>
      </c>
      <c r="LD92" s="1">
        <v>5.9193080000000001E-4</v>
      </c>
      <c r="LE92">
        <v>0.194216</v>
      </c>
      <c r="LF92">
        <v>0.79818310000000003</v>
      </c>
      <c r="LG92">
        <v>32.918230000000001</v>
      </c>
      <c r="LH92" s="1">
        <v>5.7195740000000003E-4</v>
      </c>
      <c r="LI92">
        <v>0.1879605</v>
      </c>
      <c r="LJ92">
        <v>0.79820420000000003</v>
      </c>
      <c r="LK92">
        <v>34.5274</v>
      </c>
      <c r="LL92" s="1">
        <v>5.5280330000000003E-4</v>
      </c>
      <c r="LM92">
        <v>0.1819385</v>
      </c>
      <c r="LN92">
        <v>0.79817229999999995</v>
      </c>
      <c r="LO92">
        <v>34.858789999999999</v>
      </c>
      <c r="LP92" s="1">
        <v>5.3438409999999998E-4</v>
      </c>
      <c r="LQ92">
        <v>0.1761335</v>
      </c>
      <c r="LR92">
        <v>0.7981608</v>
      </c>
      <c r="LS92">
        <v>35.628520000000002</v>
      </c>
      <c r="LT92" s="1">
        <v>5.1670169999999997E-4</v>
      </c>
      <c r="LU92">
        <v>0.17054530000000001</v>
      </c>
      <c r="LV92">
        <v>0.79817150000000003</v>
      </c>
      <c r="LW92">
        <v>36.989980000000003</v>
      </c>
      <c r="LX92" s="1">
        <v>4.9966850000000005E-4</v>
      </c>
      <c r="LY92">
        <v>0.1651425</v>
      </c>
      <c r="LZ92">
        <v>0.79820069999999999</v>
      </c>
      <c r="MA92">
        <v>36.927709999999998</v>
      </c>
      <c r="MB92" s="1">
        <v>4.8321349999999998E-4</v>
      </c>
      <c r="MC92">
        <v>0.15991910000000001</v>
      </c>
      <c r="MD92">
        <v>0.79818889999999998</v>
      </c>
      <c r="ME92">
        <v>35.498289999999997</v>
      </c>
      <c r="MF92" s="1">
        <v>4.6734609999999997E-4</v>
      </c>
      <c r="MG92">
        <v>0.1548735</v>
      </c>
      <c r="MH92">
        <v>0.79818990000000001</v>
      </c>
      <c r="MI92">
        <v>31.85342</v>
      </c>
      <c r="MJ92" s="1">
        <v>4.5199630000000002E-4</v>
      </c>
      <c r="MK92">
        <v>0.1499934</v>
      </c>
      <c r="ML92">
        <v>0.79818800000000001</v>
      </c>
      <c r="MM92">
        <v>26.85229</v>
      </c>
      <c r="MN92" s="1">
        <v>4.3716879999999999E-4</v>
      </c>
      <c r="MO92">
        <v>0.14529159999999999</v>
      </c>
      <c r="MP92">
        <v>0.79818389999999995</v>
      </c>
      <c r="MQ92">
        <v>23.662459999999999</v>
      </c>
      <c r="MR92" s="1">
        <v>4.2294849999999998E-4</v>
      </c>
      <c r="MS92">
        <v>0.1407746</v>
      </c>
      <c r="MT92">
        <v>0.79818900000000004</v>
      </c>
      <c r="MU92">
        <v>22.050560000000001</v>
      </c>
      <c r="MV92" s="1">
        <v>4.093341E-4</v>
      </c>
      <c r="MW92">
        <v>0.1364505</v>
      </c>
      <c r="MX92">
        <v>0.79817579999999999</v>
      </c>
      <c r="MY92">
        <v>23.045539999999999</v>
      </c>
      <c r="MZ92" s="1">
        <v>3.9624989999999998E-4</v>
      </c>
      <c r="NA92">
        <v>0.1322777</v>
      </c>
      <c r="NB92">
        <v>0.79816790000000004</v>
      </c>
      <c r="NC92">
        <v>24.240480000000002</v>
      </c>
      <c r="ND92" s="1">
        <v>3.8347979999999999E-4</v>
      </c>
      <c r="NE92">
        <v>0.12819759999999999</v>
      </c>
      <c r="NF92">
        <v>0.79819549999999995</v>
      </c>
      <c r="NG92">
        <v>26.46716</v>
      </c>
      <c r="NH92" s="1">
        <v>3.7107539999999998E-4</v>
      </c>
      <c r="NI92">
        <v>0.12422560000000001</v>
      </c>
      <c r="NJ92">
        <v>0.79820500000000005</v>
      </c>
      <c r="NK92">
        <v>28.895700000000001</v>
      </c>
      <c r="NL92" s="1">
        <v>3.5918270000000001E-4</v>
      </c>
      <c r="NM92">
        <v>0.12041209999999999</v>
      </c>
      <c r="NN92">
        <v>0.79817970000000005</v>
      </c>
      <c r="NO92">
        <v>28.621729999999999</v>
      </c>
      <c r="NP92" s="1">
        <v>3.478523E-4</v>
      </c>
      <c r="NQ92">
        <v>0.11676830000000001</v>
      </c>
      <c r="NR92">
        <v>0.79817289999999996</v>
      </c>
      <c r="NS92">
        <v>26.46</v>
      </c>
      <c r="NT92" s="1">
        <v>3.3688460000000001E-4</v>
      </c>
      <c r="NU92">
        <v>0.11323800000000001</v>
      </c>
      <c r="NV92">
        <v>0.79819689999999999</v>
      </c>
      <c r="NW92">
        <v>26.564260000000001</v>
      </c>
      <c r="NX92" s="1">
        <v>3.2627030000000003E-4</v>
      </c>
      <c r="NY92">
        <v>0.1098095</v>
      </c>
      <c r="NZ92">
        <v>0.79819450000000003</v>
      </c>
      <c r="OA92">
        <v>26.879740000000002</v>
      </c>
      <c r="OB92" s="1">
        <v>3.160592E-4</v>
      </c>
      <c r="OC92">
        <v>0.1064934</v>
      </c>
      <c r="OD92">
        <v>0.79818520000000004</v>
      </c>
      <c r="OE92">
        <v>28.58785</v>
      </c>
      <c r="OF92" s="1">
        <v>3.062254E-4</v>
      </c>
      <c r="OG92">
        <v>0.1032831</v>
      </c>
      <c r="OH92">
        <v>0.79819830000000003</v>
      </c>
      <c r="OI92">
        <v>28.71828</v>
      </c>
      <c r="OJ92" s="1">
        <v>2.967434E-4</v>
      </c>
      <c r="OK92" s="1">
        <v>0.1001789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0.75780760000000003</v>
      </c>
      <c r="G93">
        <v>18.541350000000001</v>
      </c>
      <c r="H93" s="1">
        <v>1.1875049999999999E-38</v>
      </c>
      <c r="I93" s="1">
        <v>4.1303099999999997E-36</v>
      </c>
      <c r="J93">
        <v>0.75386450000000005</v>
      </c>
      <c r="K93">
        <v>19.62011</v>
      </c>
      <c r="L93" s="1">
        <v>6.7169980000000005E-24</v>
      </c>
      <c r="M93" s="1">
        <v>2.324632E-21</v>
      </c>
      <c r="N93">
        <v>0.75007950000000001</v>
      </c>
      <c r="O93">
        <v>19.09694</v>
      </c>
      <c r="P93" s="1">
        <v>3.2170289999999999E-13</v>
      </c>
      <c r="Q93" s="1">
        <v>1.1192740000000001E-10</v>
      </c>
      <c r="R93">
        <v>0.7468013</v>
      </c>
      <c r="S93">
        <v>19.768450000000001</v>
      </c>
      <c r="T93" s="1">
        <v>1.2621409999999999E-4</v>
      </c>
      <c r="U93" s="1">
        <v>3.1062289999999999E-2</v>
      </c>
      <c r="V93">
        <v>0.74422909999999998</v>
      </c>
      <c r="W93">
        <v>19.594750000000001</v>
      </c>
      <c r="X93">
        <v>0.3320536</v>
      </c>
      <c r="Y93">
        <v>91.873639999999995</v>
      </c>
      <c r="Z93">
        <v>0.74337010000000003</v>
      </c>
      <c r="AA93">
        <v>18.125640000000001</v>
      </c>
      <c r="AB93">
        <v>13.39554</v>
      </c>
      <c r="AC93">
        <v>4080.3159999999998</v>
      </c>
      <c r="AD93">
        <v>0.74295770000000005</v>
      </c>
      <c r="AE93">
        <v>16.6325</v>
      </c>
      <c r="AF93">
        <v>71.286010000000005</v>
      </c>
      <c r="AG93">
        <v>23247.51</v>
      </c>
      <c r="AH93">
        <v>0.74278710000000003</v>
      </c>
      <c r="AI93">
        <v>16.10839</v>
      </c>
      <c r="AJ93">
        <v>109.59</v>
      </c>
      <c r="AK93">
        <v>37629.57</v>
      </c>
      <c r="AL93">
        <v>0.74280849999999998</v>
      </c>
      <c r="AM93">
        <v>16.38157</v>
      </c>
      <c r="AN93">
        <v>75.151060000000001</v>
      </c>
      <c r="AO93">
        <v>26758.560000000001</v>
      </c>
      <c r="AP93">
        <v>0.74286339999999995</v>
      </c>
      <c r="AQ93">
        <v>18.327000000000002</v>
      </c>
      <c r="AR93">
        <v>29.95806</v>
      </c>
      <c r="AS93">
        <v>10954.21</v>
      </c>
      <c r="AT93">
        <v>0.74275480000000005</v>
      </c>
      <c r="AU93">
        <v>20.440390000000001</v>
      </c>
      <c r="AV93">
        <v>8.4142989999999998</v>
      </c>
      <c r="AW93">
        <v>3130.058</v>
      </c>
      <c r="AX93">
        <v>0.74221219999999999</v>
      </c>
      <c r="AY93">
        <v>22.556180000000001</v>
      </c>
      <c r="AZ93">
        <v>1.9180969999999999</v>
      </c>
      <c r="BA93">
        <v>720.69600000000003</v>
      </c>
      <c r="BB93">
        <v>0.74110350000000003</v>
      </c>
      <c r="BC93">
        <v>23.811630000000001</v>
      </c>
      <c r="BD93">
        <v>0.40313599999999999</v>
      </c>
      <c r="BE93">
        <v>151.65309999999999</v>
      </c>
      <c r="BF93">
        <v>0.73943389999999998</v>
      </c>
      <c r="BG93">
        <v>23.223559999999999</v>
      </c>
      <c r="BH93" s="1">
        <v>9.3803349999999994E-2</v>
      </c>
      <c r="BI93">
        <v>34.785049999999998</v>
      </c>
      <c r="BJ93">
        <v>0.73730169999999995</v>
      </c>
      <c r="BK93">
        <v>22.665690000000001</v>
      </c>
      <c r="BL93" s="1">
        <v>3.3826540000000002E-2</v>
      </c>
      <c r="BM93">
        <v>12.066700000000001</v>
      </c>
      <c r="BN93">
        <v>0.73493980000000003</v>
      </c>
      <c r="BO93">
        <v>22.840720000000001</v>
      </c>
      <c r="BP93" s="1">
        <v>2.4039049999999999E-2</v>
      </c>
      <c r="BQ93">
        <v>8.2454579999999993</v>
      </c>
      <c r="BR93">
        <v>0.73249509999999995</v>
      </c>
      <c r="BS93">
        <v>23.059429999999999</v>
      </c>
      <c r="BT93" s="1">
        <v>2.6249069999999999E-2</v>
      </c>
      <c r="BU93">
        <v>8.8833169999999999</v>
      </c>
      <c r="BV93">
        <v>0.72982460000000005</v>
      </c>
      <c r="BW93">
        <v>24.387440000000002</v>
      </c>
      <c r="BX93" s="1">
        <v>3.0663780000000002E-2</v>
      </c>
      <c r="BY93">
        <v>10.40887</v>
      </c>
      <c r="BZ93">
        <v>0.72694009999999998</v>
      </c>
      <c r="CA93">
        <v>25.073460000000001</v>
      </c>
      <c r="CB93" s="1">
        <v>3.328859E-2</v>
      </c>
      <c r="CC93">
        <v>11.38036</v>
      </c>
      <c r="CD93">
        <v>0.7244043</v>
      </c>
      <c r="CE93">
        <v>24.848140000000001</v>
      </c>
      <c r="CF93" s="1">
        <v>3.3361479999999999E-2</v>
      </c>
      <c r="CG93">
        <v>11.472799999999999</v>
      </c>
      <c r="CH93">
        <v>0.72281499999999999</v>
      </c>
      <c r="CI93">
        <v>23.990670000000001</v>
      </c>
      <c r="CJ93" s="1">
        <v>3.169864E-2</v>
      </c>
      <c r="CK93">
        <v>10.93999</v>
      </c>
      <c r="CL93">
        <v>0.72168429999999995</v>
      </c>
      <c r="CM93">
        <v>21.620080000000002</v>
      </c>
      <c r="CN93" s="1">
        <v>2.9186170000000001E-2</v>
      </c>
      <c r="CO93">
        <v>10.09122</v>
      </c>
      <c r="CP93">
        <v>0.72100299999999995</v>
      </c>
      <c r="CQ93">
        <v>19.71988</v>
      </c>
      <c r="CR93" s="1">
        <v>2.6397239999999999E-2</v>
      </c>
      <c r="CS93">
        <v>9.1359680000000001</v>
      </c>
      <c r="CT93">
        <v>0.72066160000000001</v>
      </c>
      <c r="CU93">
        <v>18.211880000000001</v>
      </c>
      <c r="CV93" s="1">
        <v>2.3319179999999998E-2</v>
      </c>
      <c r="CW93">
        <v>8.0829149999999998</v>
      </c>
      <c r="CX93">
        <v>0.72043500000000005</v>
      </c>
      <c r="CY93">
        <v>17.697980000000001</v>
      </c>
      <c r="CZ93" s="1">
        <v>1.9561970000000001E-2</v>
      </c>
      <c r="DA93">
        <v>6.8025219999999997</v>
      </c>
      <c r="DB93">
        <v>0.72029319999999997</v>
      </c>
      <c r="DC93">
        <v>19.04523</v>
      </c>
      <c r="DD93" s="1">
        <v>1.529778E-2</v>
      </c>
      <c r="DE93">
        <v>5.3384039999999997</v>
      </c>
      <c r="DF93">
        <v>0.72023510000000002</v>
      </c>
      <c r="DG93">
        <v>21.51633</v>
      </c>
      <c r="DH93" s="1">
        <v>1.1350819999999999E-2</v>
      </c>
      <c r="DI93">
        <v>3.9663360000000001</v>
      </c>
      <c r="DJ93">
        <v>0.72018249999999995</v>
      </c>
      <c r="DK93">
        <v>25.369589999999999</v>
      </c>
      <c r="DL93" s="1">
        <v>8.3724000000000003E-3</v>
      </c>
      <c r="DM93">
        <v>2.9195329999999999</v>
      </c>
      <c r="DN93">
        <v>0.72019370000000005</v>
      </c>
      <c r="DO93">
        <v>29.057500000000001</v>
      </c>
      <c r="DP93" s="1">
        <v>6.4311100000000003E-3</v>
      </c>
      <c r="DQ93">
        <v>2.2318989999999999</v>
      </c>
      <c r="DR93">
        <v>0.72020759999999995</v>
      </c>
      <c r="DS93">
        <v>28.423069999999999</v>
      </c>
      <c r="DT93" s="1">
        <v>5.2575649999999996E-3</v>
      </c>
      <c r="DU93">
        <v>1.8144929999999999</v>
      </c>
      <c r="DV93">
        <v>0.72020740000000005</v>
      </c>
      <c r="DW93">
        <v>27.304210000000001</v>
      </c>
      <c r="DX93" s="1">
        <v>4.5517020000000004E-3</v>
      </c>
      <c r="DY93">
        <v>1.563126</v>
      </c>
      <c r="DZ93">
        <v>0.72017560000000003</v>
      </c>
      <c r="EA93">
        <v>28.523779999999999</v>
      </c>
      <c r="EB93" s="1">
        <v>4.1045459999999997E-3</v>
      </c>
      <c r="EC93">
        <v>1.403686</v>
      </c>
      <c r="ED93">
        <v>0.72021449999999998</v>
      </c>
      <c r="EE93">
        <v>29.507480000000001</v>
      </c>
      <c r="EF93" s="1">
        <v>3.7934349999999999E-3</v>
      </c>
      <c r="EG93">
        <v>1.2927379999999999</v>
      </c>
      <c r="EH93">
        <v>0.72019489999999997</v>
      </c>
      <c r="EI93">
        <v>30.628820000000001</v>
      </c>
      <c r="EJ93" s="1">
        <v>3.5553519999999999E-3</v>
      </c>
      <c r="EK93">
        <v>1.2079549999999999</v>
      </c>
      <c r="EL93">
        <v>0.72021619999999997</v>
      </c>
      <c r="EM93">
        <v>32.383090000000003</v>
      </c>
      <c r="EN93" s="1">
        <v>3.3585049999999999E-3</v>
      </c>
      <c r="EO93">
        <v>1.1378200000000001</v>
      </c>
      <c r="EP93">
        <v>0.72020240000000002</v>
      </c>
      <c r="EQ93">
        <v>36.02073</v>
      </c>
      <c r="ER93" s="1">
        <v>3.1852930000000001E-3</v>
      </c>
      <c r="ES93">
        <v>1.0766119999999999</v>
      </c>
      <c r="ET93">
        <v>0.72020039999999996</v>
      </c>
      <c r="EU93">
        <v>37.797130000000003</v>
      </c>
      <c r="EV93" s="1">
        <v>3.0283049999999998E-3</v>
      </c>
      <c r="EW93">
        <v>1.021533</v>
      </c>
      <c r="EX93">
        <v>0.720225</v>
      </c>
      <c r="EY93">
        <v>34.839709999999997</v>
      </c>
      <c r="EZ93" s="1">
        <v>2.8846340000000001E-3</v>
      </c>
      <c r="FA93">
        <v>0.97115309999999999</v>
      </c>
      <c r="FB93">
        <v>0.72022149999999996</v>
      </c>
      <c r="FC93">
        <v>31.324529999999999</v>
      </c>
      <c r="FD93" s="1">
        <v>2.750798E-3</v>
      </c>
      <c r="FE93">
        <v>0.92455039999999999</v>
      </c>
      <c r="FF93">
        <v>0.72018459999999995</v>
      </c>
      <c r="FG93">
        <v>29.764030000000002</v>
      </c>
      <c r="FH93" s="1">
        <v>2.62474E-3</v>
      </c>
      <c r="FI93">
        <v>0.88094410000000001</v>
      </c>
      <c r="FJ93">
        <v>0.72018510000000002</v>
      </c>
      <c r="FK93">
        <v>29.002759999999999</v>
      </c>
      <c r="FL93" s="1">
        <v>2.5059209999999999E-3</v>
      </c>
      <c r="FM93">
        <v>0.83995310000000001</v>
      </c>
      <c r="FN93">
        <v>0.72021539999999995</v>
      </c>
      <c r="FO93">
        <v>29.98638</v>
      </c>
      <c r="FP93" s="1">
        <v>2.393568E-3</v>
      </c>
      <c r="FQ93">
        <v>0.8014635</v>
      </c>
      <c r="FR93">
        <v>0.72021469999999999</v>
      </c>
      <c r="FS93">
        <v>31.252700000000001</v>
      </c>
      <c r="FT93" s="1">
        <v>2.2875550000000001E-3</v>
      </c>
      <c r="FU93">
        <v>0.76539040000000003</v>
      </c>
      <c r="FV93">
        <v>0.72020949999999995</v>
      </c>
      <c r="FW93">
        <v>32.769080000000002</v>
      </c>
      <c r="FX93" s="1">
        <v>2.187703E-3</v>
      </c>
      <c r="FY93">
        <v>0.73149649999999999</v>
      </c>
      <c r="FZ93">
        <v>0.7201902</v>
      </c>
      <c r="GA93">
        <v>32.334490000000002</v>
      </c>
      <c r="GB93" s="1">
        <v>2.0929189999999999E-3</v>
      </c>
      <c r="GC93">
        <v>0.69945480000000004</v>
      </c>
      <c r="GD93">
        <v>0.72020759999999995</v>
      </c>
      <c r="GE93">
        <v>30.33437</v>
      </c>
      <c r="GF93" s="1">
        <v>2.0029549999999998E-3</v>
      </c>
      <c r="GG93">
        <v>0.66913370000000005</v>
      </c>
      <c r="GH93">
        <v>0.72021020000000002</v>
      </c>
      <c r="GI93">
        <v>26.99213</v>
      </c>
      <c r="GJ93" s="1">
        <v>1.9179170000000001E-3</v>
      </c>
      <c r="GK93">
        <v>0.64056579999999996</v>
      </c>
      <c r="GL93">
        <v>0.72018490000000002</v>
      </c>
      <c r="GM93">
        <v>24.284880000000001</v>
      </c>
      <c r="GN93" s="1">
        <v>1.837434E-3</v>
      </c>
      <c r="GO93">
        <v>0.61355309999999996</v>
      </c>
      <c r="GP93">
        <v>0.72022160000000002</v>
      </c>
      <c r="GQ93">
        <v>22.728010000000001</v>
      </c>
      <c r="GR93" s="1">
        <v>1.7610480000000001E-3</v>
      </c>
      <c r="GS93">
        <v>0.58792279999999997</v>
      </c>
      <c r="GT93">
        <v>0.72021000000000002</v>
      </c>
      <c r="GU93">
        <v>24.43233</v>
      </c>
      <c r="GV93" s="1">
        <v>1.6887149999999999E-3</v>
      </c>
      <c r="GW93">
        <v>0.56367860000000003</v>
      </c>
      <c r="GX93">
        <v>0.72021380000000002</v>
      </c>
      <c r="GY93">
        <v>26.597100000000001</v>
      </c>
      <c r="GZ93" s="1">
        <v>1.620095E-3</v>
      </c>
      <c r="HA93">
        <v>0.54076639999999998</v>
      </c>
      <c r="HB93">
        <v>0.72018780000000004</v>
      </c>
      <c r="HC93">
        <v>28.833559999999999</v>
      </c>
      <c r="HD93" s="1">
        <v>1.555695E-3</v>
      </c>
      <c r="HE93">
        <v>0.51918450000000005</v>
      </c>
      <c r="HF93">
        <v>0.72022079999999999</v>
      </c>
      <c r="HG93">
        <v>29.870729999999998</v>
      </c>
      <c r="HH93" s="1">
        <v>1.4945259999999999E-3</v>
      </c>
      <c r="HI93">
        <v>0.49873640000000002</v>
      </c>
      <c r="HJ93">
        <v>0.7201843</v>
      </c>
      <c r="HK93">
        <v>28.048400000000001</v>
      </c>
      <c r="HL93" s="1">
        <v>1.4363710000000001E-3</v>
      </c>
      <c r="HM93">
        <v>0.47932970000000003</v>
      </c>
      <c r="HN93">
        <v>0.72022839999999999</v>
      </c>
      <c r="HO93">
        <v>27.03463</v>
      </c>
      <c r="HP93" s="1">
        <v>1.3808360000000001E-3</v>
      </c>
      <c r="HQ93">
        <v>0.4607561</v>
      </c>
      <c r="HR93">
        <v>0.72020759999999995</v>
      </c>
      <c r="HS93">
        <v>26.755490000000002</v>
      </c>
      <c r="HT93" s="1">
        <v>1.327651E-3</v>
      </c>
      <c r="HU93">
        <v>0.44300469999999997</v>
      </c>
      <c r="HV93">
        <v>0.72018539999999998</v>
      </c>
      <c r="HW93">
        <v>26.90455</v>
      </c>
      <c r="HX93" s="1">
        <v>1.2773109999999999E-3</v>
      </c>
      <c r="HY93">
        <v>0.42621680000000001</v>
      </c>
      <c r="HZ93">
        <v>0.72018780000000004</v>
      </c>
      <c r="IA93">
        <v>29.605799999999999</v>
      </c>
      <c r="IB93">
        <v>1.229455E-3</v>
      </c>
      <c r="IC93">
        <v>0.4102539</v>
      </c>
      <c r="ID93">
        <v>0.72018579999999999</v>
      </c>
      <c r="IE93">
        <v>34.315249999999999</v>
      </c>
      <c r="IF93" s="1">
        <v>1.183735E-3</v>
      </c>
      <c r="IG93">
        <v>0.39496750000000003</v>
      </c>
      <c r="IH93">
        <v>0.72021780000000002</v>
      </c>
      <c r="II93">
        <v>38.541730000000001</v>
      </c>
      <c r="IJ93" s="1">
        <v>1.1397930000000001E-3</v>
      </c>
      <c r="IK93">
        <v>0.38030330000000001</v>
      </c>
      <c r="IL93">
        <v>0.72021299999999999</v>
      </c>
      <c r="IM93">
        <v>38.990180000000002</v>
      </c>
      <c r="IN93" s="1">
        <v>1.0978889999999999E-3</v>
      </c>
      <c r="IO93">
        <v>0.36629709999999999</v>
      </c>
      <c r="IP93">
        <v>0.72019569999999999</v>
      </c>
      <c r="IQ93">
        <v>36.789790000000004</v>
      </c>
      <c r="IR93" s="1">
        <v>1.0578689999999999E-3</v>
      </c>
      <c r="IS93">
        <v>0.35295260000000001</v>
      </c>
      <c r="IT93">
        <v>0.72021650000000004</v>
      </c>
      <c r="IU93">
        <v>35.514510000000001</v>
      </c>
      <c r="IV93" s="1">
        <v>1.0200840000000001E-3</v>
      </c>
      <c r="IW93">
        <v>0.34030769999999999</v>
      </c>
      <c r="IX93">
        <v>0.72018380000000004</v>
      </c>
      <c r="IY93">
        <v>35.276209999999999</v>
      </c>
      <c r="IZ93" s="1">
        <v>9.8378440000000005E-4</v>
      </c>
      <c r="JA93">
        <v>0.3282157</v>
      </c>
      <c r="JB93">
        <v>0.72021939999999995</v>
      </c>
      <c r="JC93">
        <v>34.908790000000003</v>
      </c>
      <c r="JD93" s="1">
        <v>9.4854830000000001E-4</v>
      </c>
      <c r="JE93">
        <v>0.31647340000000002</v>
      </c>
      <c r="JF93">
        <v>0.720198</v>
      </c>
      <c r="JG93">
        <v>36.465310000000002</v>
      </c>
      <c r="JH93" s="1">
        <v>9.1487540000000003E-4</v>
      </c>
      <c r="JI93">
        <v>0.30521779999999998</v>
      </c>
      <c r="JJ93">
        <v>0.72021409999999997</v>
      </c>
      <c r="JK93">
        <v>37.252780000000001</v>
      </c>
      <c r="JL93" s="1">
        <v>8.8232339999999999E-4</v>
      </c>
      <c r="JM93">
        <v>0.29451699999999997</v>
      </c>
      <c r="JN93">
        <v>0.72018179999999998</v>
      </c>
      <c r="JO93">
        <v>35.887889999999999</v>
      </c>
      <c r="JP93" s="1">
        <v>8.4965509999999998E-4</v>
      </c>
      <c r="JQ93">
        <v>0.28434609999999999</v>
      </c>
      <c r="JR93">
        <v>0.72021469999999999</v>
      </c>
      <c r="JS93">
        <v>33.4741</v>
      </c>
      <c r="JT93" s="1">
        <v>8.1847530000000003E-4</v>
      </c>
      <c r="JU93">
        <v>0.27459309999999998</v>
      </c>
      <c r="JV93">
        <v>0.72018459999999995</v>
      </c>
      <c r="JW93">
        <v>29.93619</v>
      </c>
      <c r="JX93" s="1">
        <v>7.8880550000000002E-4</v>
      </c>
      <c r="JY93">
        <v>0.26527590000000001</v>
      </c>
      <c r="JZ93">
        <v>0.72021310000000005</v>
      </c>
      <c r="KA93">
        <v>25.439</v>
      </c>
      <c r="KB93" s="1">
        <v>7.6050860000000001E-4</v>
      </c>
      <c r="KC93">
        <v>0.25632769999999999</v>
      </c>
      <c r="KD93">
        <v>0.72017399999999998</v>
      </c>
      <c r="KE93">
        <v>21.858619999999998</v>
      </c>
      <c r="KF93" s="1">
        <v>7.3345650000000001E-4</v>
      </c>
      <c r="KG93">
        <v>0.24773919999999999</v>
      </c>
      <c r="KH93">
        <v>0.72021230000000003</v>
      </c>
      <c r="KI93">
        <v>19.90117</v>
      </c>
      <c r="KJ93" s="1">
        <v>7.0762440000000004E-4</v>
      </c>
      <c r="KK93">
        <v>0.23948829999999999</v>
      </c>
      <c r="KL93">
        <v>0.72018519999999997</v>
      </c>
      <c r="KM93">
        <v>21.54721</v>
      </c>
      <c r="KN93" s="1">
        <v>6.8295879999999995E-4</v>
      </c>
      <c r="KO93">
        <v>0.23158709999999999</v>
      </c>
      <c r="KP93">
        <v>0.72021710000000005</v>
      </c>
      <c r="KQ93">
        <v>26.706130000000002</v>
      </c>
      <c r="KR93" s="1">
        <v>6.5933650000000001E-4</v>
      </c>
      <c r="KS93">
        <v>0.2239932</v>
      </c>
      <c r="KT93">
        <v>0.7202153</v>
      </c>
      <c r="KU93">
        <v>32.206119999999999</v>
      </c>
      <c r="KV93" s="1">
        <v>6.3673340000000003E-4</v>
      </c>
      <c r="KW93">
        <v>0.2167009</v>
      </c>
      <c r="KX93">
        <v>0.72019299999999997</v>
      </c>
      <c r="KY93">
        <v>33.747390000000003</v>
      </c>
      <c r="KZ93" s="1">
        <v>6.1496849999999998E-4</v>
      </c>
      <c r="LA93">
        <v>0.2096557</v>
      </c>
      <c r="LB93">
        <v>0.72018150000000003</v>
      </c>
      <c r="LC93">
        <v>32.332520000000002</v>
      </c>
      <c r="LD93" s="1">
        <v>5.9411239999999997E-4</v>
      </c>
      <c r="LE93">
        <v>0.20286699999999999</v>
      </c>
      <c r="LF93">
        <v>0.72021000000000002</v>
      </c>
      <c r="LG93">
        <v>32.645290000000003</v>
      </c>
      <c r="LH93" s="1">
        <v>5.7405369999999995E-4</v>
      </c>
      <c r="LI93">
        <v>0.19633129999999999</v>
      </c>
      <c r="LJ93">
        <v>0.72018879999999996</v>
      </c>
      <c r="LK93">
        <v>34.314140000000002</v>
      </c>
      <c r="LL93" s="1">
        <v>5.5482380000000003E-4</v>
      </c>
      <c r="LM93">
        <v>0.1900375</v>
      </c>
      <c r="LN93">
        <v>0.72022070000000005</v>
      </c>
      <c r="LO93">
        <v>34.795360000000002</v>
      </c>
      <c r="LP93" s="1">
        <v>5.3632050000000002E-4</v>
      </c>
      <c r="LQ93">
        <v>0.18396799999999999</v>
      </c>
      <c r="LR93">
        <v>0.72017659999999994</v>
      </c>
      <c r="LS93">
        <v>35.662990000000001</v>
      </c>
      <c r="LT93" s="1">
        <v>5.1856669999999995E-4</v>
      </c>
      <c r="LU93">
        <v>0.17812529999999999</v>
      </c>
      <c r="LV93">
        <v>0.72021900000000005</v>
      </c>
      <c r="LW93">
        <v>37.125390000000003</v>
      </c>
      <c r="LX93" s="1">
        <v>5.0146849999999998E-4</v>
      </c>
      <c r="LY93">
        <v>0.17248379999999999</v>
      </c>
      <c r="LZ93">
        <v>0.72019040000000001</v>
      </c>
      <c r="MA93">
        <v>37.21613</v>
      </c>
      <c r="MB93" s="1">
        <v>4.8495459999999999E-4</v>
      </c>
      <c r="MC93">
        <v>0.1670277</v>
      </c>
      <c r="MD93">
        <v>0.72022030000000004</v>
      </c>
      <c r="ME93">
        <v>35.854120000000002</v>
      </c>
      <c r="MF93" s="1">
        <v>4.690338E-4</v>
      </c>
      <c r="MG93">
        <v>0.1617577</v>
      </c>
      <c r="MH93">
        <v>0.72018559999999998</v>
      </c>
      <c r="MI93">
        <v>32.414110000000001</v>
      </c>
      <c r="MJ93" s="1">
        <v>4.5361609999999998E-4</v>
      </c>
      <c r="MK93">
        <v>0.1566612</v>
      </c>
      <c r="ML93">
        <v>0.72020689999999998</v>
      </c>
      <c r="MM93">
        <v>27.274080000000001</v>
      </c>
      <c r="MN93" s="1">
        <v>4.3872879999999999E-4</v>
      </c>
      <c r="MO93">
        <v>0.15174560000000001</v>
      </c>
      <c r="MP93">
        <v>0.72021049999999998</v>
      </c>
      <c r="MQ93">
        <v>23.913979999999999</v>
      </c>
      <c r="MR93" s="1">
        <v>4.2443610000000002E-4</v>
      </c>
      <c r="MS93">
        <v>0.1470216</v>
      </c>
      <c r="MT93">
        <v>0.72021409999999997</v>
      </c>
      <c r="MU93">
        <v>22.172450000000001</v>
      </c>
      <c r="MV93" s="1">
        <v>4.1076440000000001E-4</v>
      </c>
      <c r="MW93">
        <v>0.14249980000000001</v>
      </c>
      <c r="MX93">
        <v>0.72018720000000003</v>
      </c>
      <c r="MY93">
        <v>23.146979999999999</v>
      </c>
      <c r="MZ93" s="1">
        <v>3.976265E-4</v>
      </c>
      <c r="NA93">
        <v>0.13813890000000001</v>
      </c>
      <c r="NB93">
        <v>0.72021789999999997</v>
      </c>
      <c r="NC93">
        <v>24.395589999999999</v>
      </c>
      <c r="ND93" s="1">
        <v>3.8483480000000002E-4</v>
      </c>
      <c r="NE93">
        <v>0.13388620000000001</v>
      </c>
      <c r="NF93">
        <v>0.72022450000000005</v>
      </c>
      <c r="NG93">
        <v>26.722329999999999</v>
      </c>
      <c r="NH93" s="1">
        <v>3.7238579999999998E-4</v>
      </c>
      <c r="NI93">
        <v>0.1297394</v>
      </c>
      <c r="NJ93">
        <v>0.72018919999999997</v>
      </c>
      <c r="NK93">
        <v>29.238379999999999</v>
      </c>
      <c r="NL93" s="1">
        <v>3.6042620000000002E-4</v>
      </c>
      <c r="NM93">
        <v>0.12574779999999999</v>
      </c>
      <c r="NN93">
        <v>0.72019049999999996</v>
      </c>
      <c r="NO93">
        <v>28.98958</v>
      </c>
      <c r="NP93" s="1">
        <v>3.4904579999999998E-4</v>
      </c>
      <c r="NQ93">
        <v>0.1219368</v>
      </c>
      <c r="NR93">
        <v>0.720221</v>
      </c>
      <c r="NS93">
        <v>26.479970000000002</v>
      </c>
      <c r="NT93" s="1">
        <v>3.3804540000000001E-4</v>
      </c>
      <c r="NU93">
        <v>0.1182532</v>
      </c>
      <c r="NV93">
        <v>0.720225</v>
      </c>
      <c r="NW93">
        <v>26.463889999999999</v>
      </c>
      <c r="NX93" s="1">
        <v>3.2739800000000001E-4</v>
      </c>
      <c r="NY93">
        <v>0.11467289999999999</v>
      </c>
      <c r="NZ93">
        <v>0.7201883</v>
      </c>
      <c r="OA93">
        <v>26.815930000000002</v>
      </c>
      <c r="OB93" s="1">
        <v>3.1714489999999998E-4</v>
      </c>
      <c r="OC93">
        <v>0.1112102</v>
      </c>
      <c r="OD93">
        <v>0.72021539999999995</v>
      </c>
      <c r="OE93">
        <v>28.62067</v>
      </c>
      <c r="OF93" s="1">
        <v>3.0727769999999997E-4</v>
      </c>
      <c r="OG93">
        <v>0.10785500000000001</v>
      </c>
      <c r="OH93">
        <v>0.72021900000000005</v>
      </c>
      <c r="OI93">
        <v>28.95307</v>
      </c>
      <c r="OJ93" s="1">
        <v>2.9775919999999999E-4</v>
      </c>
      <c r="OK93">
        <v>0.1046141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0.75313859999999999</v>
      </c>
      <c r="G94">
        <v>18.47326</v>
      </c>
      <c r="H94">
        <v>0</v>
      </c>
      <c r="I94" s="1">
        <v>5.1815250000000002E-37</v>
      </c>
      <c r="J94">
        <v>0.75056179999999995</v>
      </c>
      <c r="K94">
        <v>19.65559</v>
      </c>
      <c r="L94" s="1">
        <v>8.9368000000000008E-25</v>
      </c>
      <c r="M94" s="1">
        <v>3.8672160000000001E-22</v>
      </c>
      <c r="N94">
        <v>0.74817149999999999</v>
      </c>
      <c r="O94">
        <v>19.240790000000001</v>
      </c>
      <c r="P94" s="1">
        <v>4.870275E-14</v>
      </c>
      <c r="Q94" s="1">
        <v>2.1193909999999998E-11</v>
      </c>
      <c r="R94">
        <v>0.74617429999999996</v>
      </c>
      <c r="S94">
        <v>19.918890000000001</v>
      </c>
      <c r="T94" s="1">
        <v>4.4970840000000003E-5</v>
      </c>
      <c r="U94" s="1">
        <v>1.2568360000000001E-2</v>
      </c>
      <c r="V94">
        <v>0.74482519999999997</v>
      </c>
      <c r="W94">
        <v>19.88344</v>
      </c>
      <c r="X94">
        <v>0.2006868</v>
      </c>
      <c r="Y94">
        <v>62.846469999999997</v>
      </c>
      <c r="Z94">
        <v>0.74343919999999997</v>
      </c>
      <c r="AA94">
        <v>18.40879</v>
      </c>
      <c r="AB94">
        <v>10.21405</v>
      </c>
      <c r="AC94">
        <v>3636.4670000000001</v>
      </c>
      <c r="AD94">
        <v>0.74242370000000002</v>
      </c>
      <c r="AE94">
        <v>16.741959999999999</v>
      </c>
      <c r="AF94">
        <v>63.279769999999999</v>
      </c>
      <c r="AG94">
        <v>24865.67</v>
      </c>
      <c r="AH94">
        <v>0.7418981</v>
      </c>
      <c r="AI94">
        <v>16.107209999999998</v>
      </c>
      <c r="AJ94">
        <v>108.7855</v>
      </c>
      <c r="AK94">
        <v>46233.75</v>
      </c>
      <c r="AL94">
        <v>0.74163049999999997</v>
      </c>
      <c r="AM94">
        <v>16.34412</v>
      </c>
      <c r="AN94">
        <v>80.948120000000003</v>
      </c>
      <c r="AO94">
        <v>36552.36</v>
      </c>
      <c r="AP94">
        <v>0.7415254</v>
      </c>
      <c r="AQ94">
        <v>18.383790000000001</v>
      </c>
      <c r="AR94">
        <v>34.304259999999999</v>
      </c>
      <c r="AS94">
        <v>16220.69</v>
      </c>
      <c r="AT94">
        <v>0.7413052</v>
      </c>
      <c r="AU94">
        <v>20.652550000000002</v>
      </c>
      <c r="AV94">
        <v>10.053380000000001</v>
      </c>
      <c r="AW94">
        <v>4908.6090000000004</v>
      </c>
      <c r="AX94">
        <v>0.74066650000000001</v>
      </c>
      <c r="AY94">
        <v>22.79814</v>
      </c>
      <c r="AZ94">
        <v>2.3511790000000001</v>
      </c>
      <c r="BA94">
        <v>1171.2650000000001</v>
      </c>
      <c r="BB94">
        <v>0.73943219999999998</v>
      </c>
      <c r="BC94">
        <v>24.077249999999999</v>
      </c>
      <c r="BD94">
        <v>0.4973457</v>
      </c>
      <c r="BE94">
        <v>249.35159999999999</v>
      </c>
      <c r="BF94">
        <v>0.73746999999999996</v>
      </c>
      <c r="BG94">
        <v>23.394680000000001</v>
      </c>
      <c r="BH94">
        <v>0.11251890000000001</v>
      </c>
      <c r="BI94">
        <v>55.487180000000002</v>
      </c>
      <c r="BJ94">
        <v>0.73492690000000005</v>
      </c>
      <c r="BK94">
        <v>22.627459999999999</v>
      </c>
      <c r="BL94" s="1">
        <v>3.740856E-2</v>
      </c>
      <c r="BM94">
        <v>17.435860000000002</v>
      </c>
      <c r="BN94">
        <v>0.73202149999999999</v>
      </c>
      <c r="BO94">
        <v>22.7529</v>
      </c>
      <c r="BP94" s="1">
        <v>2.439359E-2</v>
      </c>
      <c r="BQ94">
        <v>10.64086</v>
      </c>
      <c r="BR94">
        <v>0.72895790000000005</v>
      </c>
      <c r="BS94">
        <v>22.997119999999999</v>
      </c>
      <c r="BT94" s="1">
        <v>2.577283E-2</v>
      </c>
      <c r="BU94">
        <v>10.937569999999999</v>
      </c>
      <c r="BV94">
        <v>0.72571059999999998</v>
      </c>
      <c r="BW94">
        <v>24.381920000000001</v>
      </c>
      <c r="BX94" s="1">
        <v>3.0161779999999999E-2</v>
      </c>
      <c r="BY94">
        <v>12.82455</v>
      </c>
      <c r="BZ94">
        <v>0.72239359999999997</v>
      </c>
      <c r="CA94">
        <v>25.268039999999999</v>
      </c>
      <c r="CB94" s="1">
        <v>3.3075760000000003E-2</v>
      </c>
      <c r="CC94">
        <v>14.20698</v>
      </c>
      <c r="CD94">
        <v>0.71945490000000001</v>
      </c>
      <c r="CE94">
        <v>25.056840000000001</v>
      </c>
      <c r="CF94" s="1">
        <v>3.3429470000000003E-2</v>
      </c>
      <c r="CG94">
        <v>14.494009999999999</v>
      </c>
      <c r="CH94">
        <v>0.71751480000000001</v>
      </c>
      <c r="CI94">
        <v>24.375119999999999</v>
      </c>
      <c r="CJ94" s="1">
        <v>3.1943979999999997E-2</v>
      </c>
      <c r="CK94">
        <v>13.93374</v>
      </c>
      <c r="CL94">
        <v>0.716059</v>
      </c>
      <c r="CM94">
        <v>21.937470000000001</v>
      </c>
      <c r="CN94" s="1">
        <v>2.9505750000000001E-2</v>
      </c>
      <c r="CO94">
        <v>12.917439999999999</v>
      </c>
      <c r="CP94">
        <v>0.71510499999999999</v>
      </c>
      <c r="CQ94">
        <v>19.950759999999999</v>
      </c>
      <c r="CR94" s="1">
        <v>2.6741870000000001E-2</v>
      </c>
      <c r="CS94">
        <v>11.733700000000001</v>
      </c>
      <c r="CT94">
        <v>0.71454899999999999</v>
      </c>
      <c r="CU94">
        <v>18.37227</v>
      </c>
      <c r="CV94">
        <v>2.3719959999999998E-2</v>
      </c>
      <c r="CW94">
        <v>10.43669</v>
      </c>
      <c r="CX94">
        <v>0.71398629999999996</v>
      </c>
      <c r="CY94">
        <v>17.759530000000002</v>
      </c>
      <c r="CZ94" s="1">
        <v>2.0054740000000001E-2</v>
      </c>
      <c r="DA94">
        <v>8.870806</v>
      </c>
      <c r="DB94">
        <v>0.71354530000000005</v>
      </c>
      <c r="DC94">
        <v>19.115770000000001</v>
      </c>
      <c r="DD94">
        <v>1.5823199999999999E-2</v>
      </c>
      <c r="DE94">
        <v>7.0422580000000004</v>
      </c>
      <c r="DF94">
        <v>0.7133176</v>
      </c>
      <c r="DG94">
        <v>21.704899999999999</v>
      </c>
      <c r="DH94" s="1">
        <v>1.179968E-2</v>
      </c>
      <c r="DI94">
        <v>5.26959</v>
      </c>
      <c r="DJ94">
        <v>0.71318159999999997</v>
      </c>
      <c r="DK94">
        <v>25.696120000000001</v>
      </c>
      <c r="DL94" s="1">
        <v>8.6900160000000001E-3</v>
      </c>
      <c r="DM94">
        <v>3.8744499999999999</v>
      </c>
      <c r="DN94">
        <v>0.71308959999999999</v>
      </c>
      <c r="DO94">
        <v>29.545020000000001</v>
      </c>
      <c r="DP94" s="1">
        <v>6.6305749999999997E-3</v>
      </c>
      <c r="DQ94">
        <v>2.9382410000000001</v>
      </c>
      <c r="DR94">
        <v>0.71306930000000002</v>
      </c>
      <c r="DS94">
        <v>28.87236</v>
      </c>
      <c r="DT94" s="1">
        <v>5.377265E-3</v>
      </c>
      <c r="DU94">
        <v>2.3644829999999999</v>
      </c>
      <c r="DV94">
        <v>0.71303729999999999</v>
      </c>
      <c r="DW94">
        <v>27.215589999999999</v>
      </c>
      <c r="DX94" s="1">
        <v>4.6250559999999998E-3</v>
      </c>
      <c r="DY94">
        <v>2.0196040000000002</v>
      </c>
      <c r="DZ94">
        <v>0.71301630000000005</v>
      </c>
      <c r="EA94">
        <v>28.248059999999999</v>
      </c>
      <c r="EB94" s="1">
        <v>4.1529130000000003E-3</v>
      </c>
      <c r="EC94">
        <v>1.8033189999999999</v>
      </c>
      <c r="ED94">
        <v>0.71304730000000005</v>
      </c>
      <c r="EE94">
        <v>29.341799999999999</v>
      </c>
      <c r="EF94" s="1">
        <v>3.828747E-3</v>
      </c>
      <c r="EG94">
        <v>1.655411</v>
      </c>
      <c r="EH94">
        <v>0.71301380000000003</v>
      </c>
      <c r="EI94">
        <v>30.615680000000001</v>
      </c>
      <c r="EJ94" s="1">
        <v>3.5833979999999998E-3</v>
      </c>
      <c r="EK94">
        <v>1.54392</v>
      </c>
      <c r="EL94">
        <v>0.71302980000000005</v>
      </c>
      <c r="EM94">
        <v>32.497880000000002</v>
      </c>
      <c r="EN94" s="1">
        <v>3.3824139999999998E-3</v>
      </c>
      <c r="EO94">
        <v>1.4527909999999999</v>
      </c>
      <c r="EP94">
        <v>0.71301939999999997</v>
      </c>
      <c r="EQ94">
        <v>36.346760000000003</v>
      </c>
      <c r="ER94" s="1">
        <v>3.206544E-3</v>
      </c>
      <c r="ES94">
        <v>1.373802</v>
      </c>
      <c r="ET94">
        <v>0.71301700000000001</v>
      </c>
      <c r="EU94">
        <v>38.394970000000001</v>
      </c>
      <c r="EV94" s="1">
        <v>3.0476190000000001E-3</v>
      </c>
      <c r="EW94">
        <v>1.3030269999999999</v>
      </c>
      <c r="EX94">
        <v>0.7130145</v>
      </c>
      <c r="EY94">
        <v>35.524230000000003</v>
      </c>
      <c r="EZ94" s="1">
        <v>2.9024329999999998E-3</v>
      </c>
      <c r="FA94">
        <v>1.2384520000000001</v>
      </c>
      <c r="FB94">
        <v>0.71300850000000005</v>
      </c>
      <c r="FC94">
        <v>31.62379</v>
      </c>
      <c r="FD94" s="1">
        <v>2.7673760000000002E-3</v>
      </c>
      <c r="FE94">
        <v>1.1787890000000001</v>
      </c>
      <c r="FF94">
        <v>0.71302350000000003</v>
      </c>
      <c r="FG94">
        <v>29.877210000000002</v>
      </c>
      <c r="FH94" s="1">
        <v>2.6403149999999998E-3</v>
      </c>
      <c r="FI94">
        <v>1.1230439999999999</v>
      </c>
      <c r="FJ94">
        <v>0.71302379999999999</v>
      </c>
      <c r="FK94">
        <v>29.0794</v>
      </c>
      <c r="FL94" s="1">
        <v>2.5205639999999999E-3</v>
      </c>
      <c r="FM94">
        <v>1.0706659999999999</v>
      </c>
      <c r="FN94">
        <v>0.71299460000000003</v>
      </c>
      <c r="FO94">
        <v>30.110060000000001</v>
      </c>
      <c r="FP94" s="1">
        <v>2.4073219999999999E-3</v>
      </c>
      <c r="FQ94">
        <v>1.0215050000000001</v>
      </c>
      <c r="FR94">
        <v>0.71303450000000002</v>
      </c>
      <c r="FS94">
        <v>31.480250000000002</v>
      </c>
      <c r="FT94" s="1">
        <v>2.3004800000000001E-3</v>
      </c>
      <c r="FU94">
        <v>0.9753986</v>
      </c>
      <c r="FV94">
        <v>0.71301579999999998</v>
      </c>
      <c r="FW94">
        <v>33.029600000000002</v>
      </c>
      <c r="FX94" s="1">
        <v>2.199847E-3</v>
      </c>
      <c r="FY94">
        <v>0.93209790000000003</v>
      </c>
      <c r="FZ94">
        <v>0.71299840000000003</v>
      </c>
      <c r="GA94">
        <v>32.67689</v>
      </c>
      <c r="GB94" s="1">
        <v>2.1044269999999999E-3</v>
      </c>
      <c r="GC94">
        <v>0.89119939999999997</v>
      </c>
      <c r="GD94">
        <v>0.71302989999999999</v>
      </c>
      <c r="GE94">
        <v>30.751329999999999</v>
      </c>
      <c r="GF94" s="1">
        <v>2.0138510000000001E-3</v>
      </c>
      <c r="GG94">
        <v>0.85250539999999997</v>
      </c>
      <c r="GH94">
        <v>0.71303190000000005</v>
      </c>
      <c r="GI94">
        <v>27.402740000000001</v>
      </c>
      <c r="GJ94" s="1">
        <v>1.9282030000000001E-3</v>
      </c>
      <c r="GK94">
        <v>0.81602439999999998</v>
      </c>
      <c r="GL94">
        <v>0.71301899999999996</v>
      </c>
      <c r="GM94">
        <v>24.588979999999999</v>
      </c>
      <c r="GN94" s="1">
        <v>1.8471620000000001E-3</v>
      </c>
      <c r="GO94">
        <v>0.78153910000000004</v>
      </c>
      <c r="GP94">
        <v>0.71300859999999999</v>
      </c>
      <c r="GQ94">
        <v>22.900600000000001</v>
      </c>
      <c r="GR94" s="1">
        <v>1.7702670000000001E-3</v>
      </c>
      <c r="GS94">
        <v>0.74885170000000001</v>
      </c>
      <c r="GT94">
        <v>0.71302410000000005</v>
      </c>
      <c r="GU94">
        <v>24.54496</v>
      </c>
      <c r="GV94" s="1">
        <v>1.697442E-3</v>
      </c>
      <c r="GW94">
        <v>0.71791070000000001</v>
      </c>
      <c r="GX94">
        <v>0.71300339999999995</v>
      </c>
      <c r="GY94">
        <v>26.922190000000001</v>
      </c>
      <c r="GZ94" s="1">
        <v>1.6283409999999999E-3</v>
      </c>
      <c r="HA94">
        <v>0.68866179999999999</v>
      </c>
      <c r="HB94">
        <v>0.7130206</v>
      </c>
      <c r="HC94">
        <v>29.181940000000001</v>
      </c>
      <c r="HD94" s="1">
        <v>1.5634500000000001E-3</v>
      </c>
      <c r="HE94">
        <v>0.66108540000000005</v>
      </c>
      <c r="HF94">
        <v>0.71303300000000003</v>
      </c>
      <c r="HG94">
        <v>30.342759999999998</v>
      </c>
      <c r="HH94" s="1">
        <v>1.5019110000000001E-3</v>
      </c>
      <c r="HI94">
        <v>0.63501609999999997</v>
      </c>
      <c r="HJ94">
        <v>0.71302350000000003</v>
      </c>
      <c r="HK94">
        <v>28.36674</v>
      </c>
      <c r="HL94" s="1">
        <v>1.4433950000000001E-3</v>
      </c>
      <c r="HM94">
        <v>0.61025050000000003</v>
      </c>
      <c r="HN94">
        <v>0.71303799999999995</v>
      </c>
      <c r="HO94">
        <v>27.050699999999999</v>
      </c>
      <c r="HP94" s="1">
        <v>1.3875510000000001E-3</v>
      </c>
      <c r="HQ94">
        <v>0.58659919999999999</v>
      </c>
      <c r="HR94">
        <v>0.713028</v>
      </c>
      <c r="HS94">
        <v>26.727460000000001</v>
      </c>
      <c r="HT94" s="1">
        <v>1.3340540000000001E-3</v>
      </c>
      <c r="HU94">
        <v>0.56397109999999995</v>
      </c>
      <c r="HV94">
        <v>0.7130206</v>
      </c>
      <c r="HW94">
        <v>26.877490000000002</v>
      </c>
      <c r="HX94" s="1">
        <v>1.283363E-3</v>
      </c>
      <c r="HY94">
        <v>0.54253300000000004</v>
      </c>
      <c r="HZ94">
        <v>0.7129955</v>
      </c>
      <c r="IA94">
        <v>29.654109999999999</v>
      </c>
      <c r="IB94" s="1">
        <v>1.2352260000000001E-3</v>
      </c>
      <c r="IC94">
        <v>0.52218609999999999</v>
      </c>
      <c r="ID94">
        <v>0.71302659999999995</v>
      </c>
      <c r="IE94">
        <v>34.625630000000001</v>
      </c>
      <c r="IF94" s="1">
        <v>1.189262E-3</v>
      </c>
      <c r="IG94">
        <v>0.50270669999999995</v>
      </c>
      <c r="IH94">
        <v>0.71303119999999998</v>
      </c>
      <c r="II94">
        <v>39.145290000000003</v>
      </c>
      <c r="IJ94" s="1">
        <v>1.1451020000000001E-3</v>
      </c>
      <c r="IK94">
        <v>0.48404629999999998</v>
      </c>
      <c r="IL94">
        <v>0.71300059999999998</v>
      </c>
      <c r="IM94">
        <v>39.667119999999997</v>
      </c>
      <c r="IN94" s="1">
        <v>1.102956E-3</v>
      </c>
      <c r="IO94">
        <v>0.46619559999999999</v>
      </c>
      <c r="IP94">
        <v>0.71302739999999998</v>
      </c>
      <c r="IQ94">
        <v>37.169580000000003</v>
      </c>
      <c r="IR94" s="1">
        <v>1.0626609999999999E-3</v>
      </c>
      <c r="IS94">
        <v>0.44916329999999999</v>
      </c>
      <c r="IT94">
        <v>0.71302860000000001</v>
      </c>
      <c r="IU94">
        <v>35.514240000000001</v>
      </c>
      <c r="IV94" s="1">
        <v>1.0246490000000001E-3</v>
      </c>
      <c r="IW94">
        <v>0.43304280000000001</v>
      </c>
      <c r="IX94">
        <v>0.71302509999999997</v>
      </c>
      <c r="IY94">
        <v>35.220440000000004</v>
      </c>
      <c r="IZ94" s="1">
        <v>9.8819740000000004E-4</v>
      </c>
      <c r="JA94">
        <v>0.41764380000000001</v>
      </c>
      <c r="JB94">
        <v>0.71303240000000001</v>
      </c>
      <c r="JC94">
        <v>34.90936</v>
      </c>
      <c r="JD94" s="1">
        <v>9.5281290000000002E-4</v>
      </c>
      <c r="JE94">
        <v>0.40272059999999998</v>
      </c>
      <c r="JF94">
        <v>0.71300399999999997</v>
      </c>
      <c r="JG94">
        <v>36.518700000000003</v>
      </c>
      <c r="JH94" s="1">
        <v>9.189291E-4</v>
      </c>
      <c r="JI94">
        <v>0.38836500000000002</v>
      </c>
      <c r="JJ94">
        <v>0.71302889999999997</v>
      </c>
      <c r="JK94">
        <v>37.538980000000002</v>
      </c>
      <c r="JL94" s="1">
        <v>8.861772E-4</v>
      </c>
      <c r="JM94">
        <v>0.37472179999999999</v>
      </c>
      <c r="JN94">
        <v>0.71301769999999998</v>
      </c>
      <c r="JO94">
        <v>36.147849999999998</v>
      </c>
      <c r="JP94" s="1">
        <v>8.5331980000000001E-4</v>
      </c>
      <c r="JQ94">
        <v>0.36175200000000002</v>
      </c>
      <c r="JR94">
        <v>0.71303519999999998</v>
      </c>
      <c r="JS94">
        <v>33.910020000000003</v>
      </c>
      <c r="JT94" s="1">
        <v>8.2200109999999997E-4</v>
      </c>
      <c r="JU94">
        <v>0.34934090000000001</v>
      </c>
      <c r="JV94">
        <v>0.71301840000000005</v>
      </c>
      <c r="JW94">
        <v>30.57011</v>
      </c>
      <c r="JX94" s="1">
        <v>7.9214710000000002E-4</v>
      </c>
      <c r="JY94">
        <v>0.33745960000000003</v>
      </c>
      <c r="JZ94">
        <v>0.71300260000000004</v>
      </c>
      <c r="KA94">
        <v>26.060379999999999</v>
      </c>
      <c r="KB94" s="1">
        <v>7.6372229999999998E-4</v>
      </c>
      <c r="KC94">
        <v>0.3260729</v>
      </c>
      <c r="KD94">
        <v>0.71301720000000002</v>
      </c>
      <c r="KE94">
        <v>22.297930000000001</v>
      </c>
      <c r="KF94" s="1">
        <v>7.3652639999999996E-4</v>
      </c>
      <c r="KG94">
        <v>0.31512630000000003</v>
      </c>
      <c r="KH94">
        <v>0.71302529999999997</v>
      </c>
      <c r="KI94">
        <v>20.10435</v>
      </c>
      <c r="KJ94" s="1">
        <v>7.105681E-4</v>
      </c>
      <c r="KK94">
        <v>0.30462980000000001</v>
      </c>
      <c r="KL94">
        <v>0.71302600000000005</v>
      </c>
      <c r="KM94">
        <v>21.62809</v>
      </c>
      <c r="KN94" s="1">
        <v>6.8578010000000002E-4</v>
      </c>
      <c r="KO94">
        <v>0.29455920000000002</v>
      </c>
      <c r="KP94">
        <v>0.71302889999999997</v>
      </c>
      <c r="KQ94">
        <v>26.986540000000002</v>
      </c>
      <c r="KR94" s="1">
        <v>6.620377E-4</v>
      </c>
      <c r="KS94">
        <v>0.2848967</v>
      </c>
      <c r="KT94">
        <v>0.71302160000000003</v>
      </c>
      <c r="KU94">
        <v>32.83117</v>
      </c>
      <c r="KV94" s="1">
        <v>6.3933179999999998E-4</v>
      </c>
      <c r="KW94">
        <v>0.27561350000000001</v>
      </c>
      <c r="KX94">
        <v>0.71302940000000004</v>
      </c>
      <c r="KY94">
        <v>34.486469999999997</v>
      </c>
      <c r="KZ94" s="1">
        <v>6.1746930000000004E-4</v>
      </c>
      <c r="LA94">
        <v>0.26664549999999998</v>
      </c>
      <c r="LB94">
        <v>0.71301899999999996</v>
      </c>
      <c r="LC94">
        <v>32.56908</v>
      </c>
      <c r="LD94" s="1">
        <v>5.965171E-4</v>
      </c>
      <c r="LE94">
        <v>0.25800319999999999</v>
      </c>
      <c r="LF94">
        <v>0.71299880000000004</v>
      </c>
      <c r="LG94">
        <v>32.329320000000003</v>
      </c>
      <c r="LH94" s="1">
        <v>5.7636809999999999E-4</v>
      </c>
      <c r="LI94">
        <v>0.24969160000000001</v>
      </c>
      <c r="LJ94">
        <v>0.71302299999999996</v>
      </c>
      <c r="LK94">
        <v>33.997570000000003</v>
      </c>
      <c r="LL94" s="1">
        <v>5.570506E-4</v>
      </c>
      <c r="LM94">
        <v>0.24167759999999999</v>
      </c>
      <c r="LN94">
        <v>0.71300799999999998</v>
      </c>
      <c r="LO94">
        <v>34.685769999999998</v>
      </c>
      <c r="LP94" s="1">
        <v>5.3846060000000003E-4</v>
      </c>
      <c r="LQ94">
        <v>0.23395560000000001</v>
      </c>
      <c r="LR94">
        <v>0.7130204</v>
      </c>
      <c r="LS94">
        <v>35.679760000000002</v>
      </c>
      <c r="LT94" s="1">
        <v>5.2062790000000005E-4</v>
      </c>
      <c r="LU94">
        <v>0.2265153</v>
      </c>
      <c r="LV94">
        <v>0.71300459999999999</v>
      </c>
      <c r="LW94">
        <v>37.276350000000001</v>
      </c>
      <c r="LX94" s="1">
        <v>5.0345420000000004E-4</v>
      </c>
      <c r="LY94">
        <v>0.2193437</v>
      </c>
      <c r="LZ94">
        <v>0.71302969999999999</v>
      </c>
      <c r="MA94">
        <v>37.563899999999997</v>
      </c>
      <c r="MB94" s="1">
        <v>4.8687319999999999E-4</v>
      </c>
      <c r="MC94">
        <v>0.2123989</v>
      </c>
      <c r="MD94">
        <v>0.71303280000000002</v>
      </c>
      <c r="ME94">
        <v>36.307490000000001</v>
      </c>
      <c r="MF94" s="1">
        <v>4.7088989999999998E-4</v>
      </c>
      <c r="MG94">
        <v>0.2057011</v>
      </c>
      <c r="MH94">
        <v>0.71299400000000002</v>
      </c>
      <c r="MI94">
        <v>33.139609999999998</v>
      </c>
      <c r="MJ94" s="1">
        <v>4.554022E-4</v>
      </c>
      <c r="MK94">
        <v>0.19921440000000001</v>
      </c>
      <c r="ML94">
        <v>0.71301460000000005</v>
      </c>
      <c r="MM94">
        <v>27.886679999999998</v>
      </c>
      <c r="MN94" s="1">
        <v>4.4044769999999997E-4</v>
      </c>
      <c r="MO94">
        <v>0.1929602</v>
      </c>
      <c r="MP94">
        <v>0.71299950000000001</v>
      </c>
      <c r="MQ94">
        <v>24.285550000000001</v>
      </c>
      <c r="MR94" s="1">
        <v>4.2607860000000002E-4</v>
      </c>
      <c r="MS94">
        <v>0.18694340000000001</v>
      </c>
      <c r="MT94">
        <v>0.71302860000000001</v>
      </c>
      <c r="MU94">
        <v>22.364640000000001</v>
      </c>
      <c r="MV94" s="1">
        <v>4.1234159999999998E-4</v>
      </c>
      <c r="MW94">
        <v>0.1811844</v>
      </c>
      <c r="MX94">
        <v>0.71301979999999998</v>
      </c>
      <c r="MY94">
        <v>23.260840000000002</v>
      </c>
      <c r="MZ94" s="1">
        <v>3.9914600000000002E-4</v>
      </c>
      <c r="NA94">
        <v>0.17563619999999999</v>
      </c>
      <c r="NB94">
        <v>0.71300600000000003</v>
      </c>
      <c r="NC94">
        <v>24.5929</v>
      </c>
      <c r="ND94" s="1">
        <v>3.8632599999999999E-4</v>
      </c>
      <c r="NE94">
        <v>0.1702389</v>
      </c>
      <c r="NF94">
        <v>0.71301049999999999</v>
      </c>
      <c r="NG94">
        <v>27.029769999999999</v>
      </c>
      <c r="NH94" s="1">
        <v>3.7382799999999999E-4</v>
      </c>
      <c r="NI94">
        <v>0.16496810000000001</v>
      </c>
      <c r="NJ94">
        <v>0.71302310000000002</v>
      </c>
      <c r="NK94">
        <v>29.667020000000001</v>
      </c>
      <c r="NL94" s="1">
        <v>3.6179909999999998E-4</v>
      </c>
      <c r="NM94">
        <v>0.15987950000000001</v>
      </c>
      <c r="NN94">
        <v>0.71302399999999999</v>
      </c>
      <c r="NO94">
        <v>29.484909999999999</v>
      </c>
      <c r="NP94" s="1">
        <v>3.5036209999999998E-4</v>
      </c>
      <c r="NQ94">
        <v>0.15502479999999999</v>
      </c>
      <c r="NR94">
        <v>0.71300830000000004</v>
      </c>
      <c r="NS94">
        <v>26.595279999999999</v>
      </c>
      <c r="NT94" s="1">
        <v>3.39327E-4</v>
      </c>
      <c r="NU94">
        <v>0.15034649999999999</v>
      </c>
      <c r="NV94">
        <v>0.71303559999999999</v>
      </c>
      <c r="NW94">
        <v>26.3354</v>
      </c>
      <c r="NX94" s="1">
        <v>3.2863929999999998E-4</v>
      </c>
      <c r="NY94">
        <v>0.1457956</v>
      </c>
      <c r="NZ94">
        <v>0.7129955</v>
      </c>
      <c r="OA94">
        <v>26.722059999999999</v>
      </c>
      <c r="OB94" s="1">
        <v>3.1833909999999998E-4</v>
      </c>
      <c r="OC94">
        <v>0.1413867</v>
      </c>
      <c r="OD94">
        <v>0.71303490000000003</v>
      </c>
      <c r="OE94">
        <v>28.621690000000001</v>
      </c>
      <c r="OF94" s="1">
        <v>3.0843899999999998E-4</v>
      </c>
      <c r="OG94">
        <v>0.13712360000000001</v>
      </c>
      <c r="OH94">
        <v>0.71300509999999995</v>
      </c>
      <c r="OI94">
        <v>29.23481</v>
      </c>
      <c r="OJ94" s="1">
        <v>2.9887700000000002E-4</v>
      </c>
      <c r="OK94">
        <v>0.13300000000000001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0.53265929999999995</v>
      </c>
      <c r="G95">
        <v>18.404050000000002</v>
      </c>
      <c r="H95">
        <v>0</v>
      </c>
      <c r="I95" s="1">
        <v>6.9216850000000003E-38</v>
      </c>
      <c r="J95">
        <v>0.52972750000000002</v>
      </c>
      <c r="K95">
        <v>19.65625</v>
      </c>
      <c r="L95" s="1">
        <v>1.4557389999999999E-25</v>
      </c>
      <c r="M95" s="1">
        <v>7.3349549999999994E-23</v>
      </c>
      <c r="N95">
        <v>0.52690349999999997</v>
      </c>
      <c r="O95">
        <v>19.378810000000001</v>
      </c>
      <c r="P95" s="1">
        <v>9.2492450000000003E-15</v>
      </c>
      <c r="Q95" s="1">
        <v>4.6919730000000004E-12</v>
      </c>
      <c r="R95">
        <v>0.52437290000000003</v>
      </c>
      <c r="S95">
        <v>20.040479999999999</v>
      </c>
      <c r="T95" s="1">
        <v>9.4887029999999993E-6</v>
      </c>
      <c r="U95" s="1">
        <v>4.0885280000000001E-3</v>
      </c>
      <c r="V95">
        <v>0.52237979999999995</v>
      </c>
      <c r="W95">
        <v>20.146940000000001</v>
      </c>
      <c r="X95" s="1">
        <v>9.8811049999999997E-2</v>
      </c>
      <c r="Y95">
        <v>38.01641</v>
      </c>
      <c r="Z95">
        <v>0.52093889999999998</v>
      </c>
      <c r="AA95">
        <v>18.68927</v>
      </c>
      <c r="AB95">
        <v>6.9231199999999999</v>
      </c>
      <c r="AC95">
        <v>2943.6729999999998</v>
      </c>
      <c r="AD95">
        <v>0.51991739999999997</v>
      </c>
      <c r="AE95">
        <v>16.87256</v>
      </c>
      <c r="AF95">
        <v>52.766440000000003</v>
      </c>
      <c r="AG95">
        <v>24407.41</v>
      </c>
      <c r="AH95">
        <v>0.5192795</v>
      </c>
      <c r="AI95">
        <v>16.114270000000001</v>
      </c>
      <c r="AJ95">
        <v>105.67270000000001</v>
      </c>
      <c r="AK95">
        <v>52272.2</v>
      </c>
      <c r="AL95">
        <v>0.51889949999999996</v>
      </c>
      <c r="AM95">
        <v>16.304659999999998</v>
      </c>
      <c r="AN95">
        <v>88.166809999999998</v>
      </c>
      <c r="AO95">
        <v>45915.18</v>
      </c>
      <c r="AP95">
        <v>0.51869900000000002</v>
      </c>
      <c r="AQ95">
        <v>18.386150000000001</v>
      </c>
      <c r="AR95">
        <v>40.711170000000003</v>
      </c>
      <c r="AS95">
        <v>22025.14</v>
      </c>
      <c r="AT95">
        <v>0.51847410000000005</v>
      </c>
      <c r="AU95">
        <v>20.818370000000002</v>
      </c>
      <c r="AV95">
        <v>12.67446</v>
      </c>
      <c r="AW95">
        <v>7037.4520000000002</v>
      </c>
      <c r="AX95">
        <v>0.51802230000000005</v>
      </c>
      <c r="AY95">
        <v>23.009499999999999</v>
      </c>
      <c r="AZ95">
        <v>3.0780189999999998</v>
      </c>
      <c r="BA95">
        <v>1737.1849999999999</v>
      </c>
      <c r="BB95">
        <v>0.51709799999999995</v>
      </c>
      <c r="BC95">
        <v>24.319189999999999</v>
      </c>
      <c r="BD95">
        <v>0.65982070000000004</v>
      </c>
      <c r="BE95">
        <v>374.7099</v>
      </c>
      <c r="BF95">
        <v>0.51566120000000004</v>
      </c>
      <c r="BG95">
        <v>23.577929999999999</v>
      </c>
      <c r="BH95">
        <v>0.14517769999999999</v>
      </c>
      <c r="BI95">
        <v>81.699969999999993</v>
      </c>
      <c r="BJ95">
        <v>0.51374600000000004</v>
      </c>
      <c r="BK95">
        <v>22.619579999999999</v>
      </c>
      <c r="BL95" s="1">
        <v>4.3719840000000003E-2</v>
      </c>
      <c r="BM95">
        <v>23.66696</v>
      </c>
      <c r="BN95">
        <v>0.51148199999999999</v>
      </c>
      <c r="BO95">
        <v>22.669889999999999</v>
      </c>
      <c r="BP95" s="1">
        <v>2.5224170000000001E-2</v>
      </c>
      <c r="BQ95">
        <v>12.934150000000001</v>
      </c>
      <c r="BR95">
        <v>0.50902709999999995</v>
      </c>
      <c r="BS95">
        <v>22.933479999999999</v>
      </c>
      <c r="BT95" s="1">
        <v>2.520787E-2</v>
      </c>
      <c r="BU95">
        <v>12.588290000000001</v>
      </c>
      <c r="BV95">
        <v>0.50640240000000003</v>
      </c>
      <c r="BW95">
        <v>24.3553</v>
      </c>
      <c r="BX95" s="1">
        <v>2.9446079999999999E-2</v>
      </c>
      <c r="BY95">
        <v>14.711539999999999</v>
      </c>
      <c r="BZ95">
        <v>0.5036448</v>
      </c>
      <c r="CA95">
        <v>25.42484</v>
      </c>
      <c r="CB95" s="1">
        <v>3.2715510000000003E-2</v>
      </c>
      <c r="CC95">
        <v>16.495809999999999</v>
      </c>
      <c r="CD95">
        <v>0.50118050000000003</v>
      </c>
      <c r="CE95">
        <v>25.259270000000001</v>
      </c>
      <c r="CF95" s="1">
        <v>3.3474429999999999E-2</v>
      </c>
      <c r="CG95">
        <v>17.029489999999999</v>
      </c>
      <c r="CH95">
        <v>0.49930790000000003</v>
      </c>
      <c r="CI95">
        <v>24.715420000000002</v>
      </c>
      <c r="CJ95" s="1">
        <v>3.2242470000000002E-2</v>
      </c>
      <c r="CK95">
        <v>16.505739999999999</v>
      </c>
      <c r="CL95">
        <v>0.49784260000000002</v>
      </c>
      <c r="CM95">
        <v>22.259080000000001</v>
      </c>
      <c r="CN95" s="1">
        <v>2.992322E-2</v>
      </c>
      <c r="CO95">
        <v>15.38086</v>
      </c>
      <c r="CP95">
        <v>0.49680099999999999</v>
      </c>
      <c r="CQ95">
        <v>20.181850000000001</v>
      </c>
      <c r="CR95" s="1">
        <v>2.7200430000000001E-2</v>
      </c>
      <c r="CS95">
        <v>14.018000000000001</v>
      </c>
      <c r="CT95">
        <v>0.49609379999999997</v>
      </c>
      <c r="CU95">
        <v>18.538060000000002</v>
      </c>
      <c r="CV95" s="1">
        <v>2.424629E-2</v>
      </c>
      <c r="CW95">
        <v>12.52717</v>
      </c>
      <c r="CX95">
        <v>0.49564580000000003</v>
      </c>
      <c r="CY95">
        <v>17.829470000000001</v>
      </c>
      <c r="CZ95" s="1">
        <v>2.0707360000000001E-2</v>
      </c>
      <c r="DA95">
        <v>10.743399999999999</v>
      </c>
      <c r="DB95">
        <v>0.49540810000000002</v>
      </c>
      <c r="DC95">
        <v>19.173570000000002</v>
      </c>
      <c r="DD95" s="1">
        <v>1.653992E-2</v>
      </c>
      <c r="DE95">
        <v>8.6237549999999992</v>
      </c>
      <c r="DF95">
        <v>0.49528739999999999</v>
      </c>
      <c r="DG95">
        <v>21.864000000000001</v>
      </c>
      <c r="DH95" s="1">
        <v>1.2432230000000001E-2</v>
      </c>
      <c r="DI95">
        <v>6.5021079999999998</v>
      </c>
      <c r="DJ95">
        <v>0.49521359999999998</v>
      </c>
      <c r="DK95">
        <v>25.9819</v>
      </c>
      <c r="DL95" s="1">
        <v>9.1492440000000008E-3</v>
      </c>
      <c r="DM95">
        <v>4.7806100000000002</v>
      </c>
      <c r="DN95">
        <v>0.49517870000000003</v>
      </c>
      <c r="DO95">
        <v>29.989339999999999</v>
      </c>
      <c r="DP95" s="1">
        <v>6.9231980000000002E-3</v>
      </c>
      <c r="DQ95">
        <v>3.6000990000000002</v>
      </c>
      <c r="DR95">
        <v>0.49515550000000003</v>
      </c>
      <c r="DS95">
        <v>29.33344</v>
      </c>
      <c r="DT95" s="1">
        <v>5.5533240000000001E-3</v>
      </c>
      <c r="DU95">
        <v>2.8689939999999998</v>
      </c>
      <c r="DV95">
        <v>0.49516510000000002</v>
      </c>
      <c r="DW95">
        <v>27.210450000000002</v>
      </c>
      <c r="DX95" s="1">
        <v>4.7323290000000004E-3</v>
      </c>
      <c r="DY95">
        <v>2.4298009999999999</v>
      </c>
      <c r="DZ95">
        <v>0.49516500000000002</v>
      </c>
      <c r="EA95">
        <v>27.982150000000001</v>
      </c>
      <c r="EB95" s="1">
        <v>4.2227599999999999E-3</v>
      </c>
      <c r="EC95">
        <v>2.1570429999999998</v>
      </c>
      <c r="ED95">
        <v>0.4951429</v>
      </c>
      <c r="EE95">
        <v>29.166599999999999</v>
      </c>
      <c r="EF95" s="1">
        <v>3.87886E-3</v>
      </c>
      <c r="EG95">
        <v>1.973376</v>
      </c>
      <c r="EH95">
        <v>0.49514010000000003</v>
      </c>
      <c r="EI95">
        <v>30.576530000000002</v>
      </c>
      <c r="EJ95" s="1">
        <v>3.6227540000000002E-3</v>
      </c>
      <c r="EK95">
        <v>1.836857</v>
      </c>
      <c r="EL95">
        <v>0.49515389999999998</v>
      </c>
      <c r="EM95">
        <v>32.599240000000002</v>
      </c>
      <c r="EN95" s="1">
        <v>3.4156730000000001E-3</v>
      </c>
      <c r="EO95">
        <v>1.7266220000000001</v>
      </c>
      <c r="EP95">
        <v>0.49515880000000001</v>
      </c>
      <c r="EQ95">
        <v>36.616259999999997</v>
      </c>
      <c r="ER95" s="1">
        <v>3.2359329999999999E-3</v>
      </c>
      <c r="ES95">
        <v>1.631734</v>
      </c>
      <c r="ET95">
        <v>0.49515799999999999</v>
      </c>
      <c r="EU95">
        <v>38.937640000000002</v>
      </c>
      <c r="EV95" s="1">
        <v>3.0742880000000001E-3</v>
      </c>
      <c r="EW95">
        <v>1.5470870000000001</v>
      </c>
      <c r="EX95">
        <v>0.4951566</v>
      </c>
      <c r="EY95">
        <v>36.19097</v>
      </c>
      <c r="EZ95" s="1">
        <v>2.926962E-3</v>
      </c>
      <c r="FA95">
        <v>1.469991</v>
      </c>
      <c r="FB95">
        <v>0.4951528</v>
      </c>
      <c r="FC95">
        <v>31.963629999999998</v>
      </c>
      <c r="FD95" s="1">
        <v>2.790144E-3</v>
      </c>
      <c r="FE95">
        <v>1.3989069999999999</v>
      </c>
      <c r="FF95">
        <v>0.49514960000000002</v>
      </c>
      <c r="FG95">
        <v>29.997330000000002</v>
      </c>
      <c r="FH95" s="1">
        <v>2.6617199999999998E-3</v>
      </c>
      <c r="FI95">
        <v>1.3325910000000001</v>
      </c>
      <c r="FJ95">
        <v>0.49514999999999998</v>
      </c>
      <c r="FK95">
        <v>29.156510000000001</v>
      </c>
      <c r="FL95" s="1">
        <v>2.5406890000000001E-3</v>
      </c>
      <c r="FM95">
        <v>1.270305</v>
      </c>
      <c r="FN95">
        <v>0.4951431</v>
      </c>
      <c r="FO95">
        <v>30.210740000000001</v>
      </c>
      <c r="FP95" s="1">
        <v>2.426231E-3</v>
      </c>
      <c r="FQ95">
        <v>1.2118329999999999</v>
      </c>
      <c r="FR95">
        <v>0.49515809999999999</v>
      </c>
      <c r="FS95">
        <v>31.688639999999999</v>
      </c>
      <c r="FT95" s="1">
        <v>2.3182369999999999E-3</v>
      </c>
      <c r="FU95">
        <v>1.157019</v>
      </c>
      <c r="FV95">
        <v>0.49514140000000001</v>
      </c>
      <c r="FW95">
        <v>33.266590000000001</v>
      </c>
      <c r="FX95" s="1">
        <v>2.2165259999999999E-3</v>
      </c>
      <c r="FY95">
        <v>1.10551</v>
      </c>
      <c r="FZ95">
        <v>0.49514809999999998</v>
      </c>
      <c r="GA95">
        <v>33.000390000000003</v>
      </c>
      <c r="GB95" s="1">
        <v>2.1202700000000001E-3</v>
      </c>
      <c r="GC95">
        <v>1.056937</v>
      </c>
      <c r="GD95">
        <v>0.49515609999999999</v>
      </c>
      <c r="GE95">
        <v>31.141359999999999</v>
      </c>
      <c r="GF95" s="1">
        <v>2.0288229999999999E-3</v>
      </c>
      <c r="GG95">
        <v>1.0109809999999999</v>
      </c>
      <c r="GH95">
        <v>0.49515730000000002</v>
      </c>
      <c r="GI95">
        <v>27.81034</v>
      </c>
      <c r="GJ95" s="1">
        <v>1.9423210000000001E-3</v>
      </c>
      <c r="GK95">
        <v>0.9676302</v>
      </c>
      <c r="GL95">
        <v>0.49514390000000003</v>
      </c>
      <c r="GM95">
        <v>24.896979999999999</v>
      </c>
      <c r="GN95" s="1">
        <v>1.8605060000000001E-3</v>
      </c>
      <c r="GO95">
        <v>0.92663870000000004</v>
      </c>
      <c r="GP95">
        <v>0.49515300000000001</v>
      </c>
      <c r="GQ95">
        <v>23.08447</v>
      </c>
      <c r="GR95" s="1">
        <v>1.782926E-3</v>
      </c>
      <c r="GS95">
        <v>0.88782779999999994</v>
      </c>
      <c r="GT95">
        <v>0.49514540000000001</v>
      </c>
      <c r="GU95">
        <v>24.639690000000002</v>
      </c>
      <c r="GV95" s="1">
        <v>1.7094180000000001E-3</v>
      </c>
      <c r="GW95">
        <v>0.85107270000000002</v>
      </c>
      <c r="GX95">
        <v>0.4951506</v>
      </c>
      <c r="GY95">
        <v>27.197030000000002</v>
      </c>
      <c r="GZ95" s="1">
        <v>1.6396729999999999E-3</v>
      </c>
      <c r="HA95">
        <v>0.81632919999999998</v>
      </c>
      <c r="HB95">
        <v>0.49514439999999998</v>
      </c>
      <c r="HC95">
        <v>29.507090000000002</v>
      </c>
      <c r="HD95" s="1">
        <v>1.5741150000000001E-3</v>
      </c>
      <c r="HE95">
        <v>0.78354659999999998</v>
      </c>
      <c r="HF95">
        <v>0.4951527</v>
      </c>
      <c r="HG95">
        <v>30.77815</v>
      </c>
      <c r="HH95" s="1">
        <v>1.5120369999999999E-3</v>
      </c>
      <c r="HI95">
        <v>0.75258769999999997</v>
      </c>
      <c r="HJ95">
        <v>0.49514970000000003</v>
      </c>
      <c r="HK95">
        <v>28.70776</v>
      </c>
      <c r="HL95" s="1">
        <v>1.453017E-3</v>
      </c>
      <c r="HM95">
        <v>0.72318280000000001</v>
      </c>
      <c r="HN95">
        <v>0.49515500000000001</v>
      </c>
      <c r="HO95">
        <v>27.095859999999998</v>
      </c>
      <c r="HP95" s="1">
        <v>1.3967509999999999E-3</v>
      </c>
      <c r="HQ95">
        <v>0.69514319999999996</v>
      </c>
      <c r="HR95">
        <v>0.49515179999999998</v>
      </c>
      <c r="HS95">
        <v>26.700880000000002</v>
      </c>
      <c r="HT95" s="1">
        <v>1.342846E-3</v>
      </c>
      <c r="HU95">
        <v>0.66830120000000004</v>
      </c>
      <c r="HV95">
        <v>0.49514710000000001</v>
      </c>
      <c r="HW95">
        <v>26.851459999999999</v>
      </c>
      <c r="HX95" s="1">
        <v>1.291672E-3</v>
      </c>
      <c r="HY95">
        <v>0.64284149999999995</v>
      </c>
      <c r="HZ95">
        <v>0.49514419999999998</v>
      </c>
      <c r="IA95">
        <v>29.662859999999998</v>
      </c>
      <c r="IB95" s="1">
        <v>1.243145E-3</v>
      </c>
      <c r="IC95">
        <v>0.61867439999999996</v>
      </c>
      <c r="ID95">
        <v>0.49515490000000001</v>
      </c>
      <c r="IE95">
        <v>34.878979999999999</v>
      </c>
      <c r="IF95" s="1">
        <v>1.196845E-3</v>
      </c>
      <c r="IG95">
        <v>0.5955859</v>
      </c>
      <c r="IH95">
        <v>0.49515189999999998</v>
      </c>
      <c r="II95">
        <v>39.682560000000002</v>
      </c>
      <c r="IJ95" s="1">
        <v>1.152372E-3</v>
      </c>
      <c r="IK95">
        <v>0.57347289999999995</v>
      </c>
      <c r="IL95">
        <v>0.49514560000000002</v>
      </c>
      <c r="IM95">
        <v>40.322040000000001</v>
      </c>
      <c r="IN95" s="1">
        <v>1.1098989999999999E-3</v>
      </c>
      <c r="IO95">
        <v>0.5522859</v>
      </c>
      <c r="IP95">
        <v>0.49515009999999998</v>
      </c>
      <c r="IQ95">
        <v>37.582129999999999</v>
      </c>
      <c r="IR95" s="1">
        <v>1.0692550000000001E-3</v>
      </c>
      <c r="IS95">
        <v>0.5320821</v>
      </c>
      <c r="IT95">
        <v>0.49514799999999998</v>
      </c>
      <c r="IU95">
        <v>35.543370000000003</v>
      </c>
      <c r="IV95" s="1">
        <v>1.0309010000000001E-3</v>
      </c>
      <c r="IW95">
        <v>0.51292749999999998</v>
      </c>
      <c r="IX95">
        <v>0.49515399999999998</v>
      </c>
      <c r="IY95">
        <v>35.161630000000002</v>
      </c>
      <c r="IZ95" s="1">
        <v>9.942261E-4</v>
      </c>
      <c r="JA95">
        <v>0.49467850000000002</v>
      </c>
      <c r="JB95">
        <v>0.4951527</v>
      </c>
      <c r="JC95">
        <v>34.905929999999998</v>
      </c>
      <c r="JD95" s="1">
        <v>9.5864560000000004E-4</v>
      </c>
      <c r="JE95">
        <v>0.47702509999999998</v>
      </c>
      <c r="JF95">
        <v>0.4951509</v>
      </c>
      <c r="JG95">
        <v>36.550420000000003</v>
      </c>
      <c r="JH95" s="1">
        <v>9.2450159999999998E-4</v>
      </c>
      <c r="JI95">
        <v>0.45999119999999999</v>
      </c>
      <c r="JJ95">
        <v>0.49515100000000001</v>
      </c>
      <c r="JK95">
        <v>37.779530000000001</v>
      </c>
      <c r="JL95" s="1">
        <v>8.9145849999999998E-4</v>
      </c>
      <c r="JM95">
        <v>0.44380059999999999</v>
      </c>
      <c r="JN95">
        <v>0.49514540000000001</v>
      </c>
      <c r="JO95">
        <v>36.413719999999998</v>
      </c>
      <c r="JP95" s="1">
        <v>8.5835250000000001E-4</v>
      </c>
      <c r="JQ95">
        <v>0.42840879999999998</v>
      </c>
      <c r="JR95">
        <v>0.49515949999999997</v>
      </c>
      <c r="JS95">
        <v>34.309570000000001</v>
      </c>
      <c r="JT95" s="1">
        <v>8.2682359999999996E-4</v>
      </c>
      <c r="JU95">
        <v>0.4136997</v>
      </c>
      <c r="JV95">
        <v>0.49514269999999999</v>
      </c>
      <c r="JW95">
        <v>31.158059999999999</v>
      </c>
      <c r="JX95" s="1">
        <v>7.9673380000000005E-4</v>
      </c>
      <c r="JY95">
        <v>0.39960099999999998</v>
      </c>
      <c r="JZ95">
        <v>0.49515009999999998</v>
      </c>
      <c r="KA95">
        <v>26.6739</v>
      </c>
      <c r="KB95" s="1">
        <v>7.68123E-4</v>
      </c>
      <c r="KC95">
        <v>0.38610050000000001</v>
      </c>
      <c r="KD95">
        <v>0.49514799999999998</v>
      </c>
      <c r="KE95">
        <v>22.749639999999999</v>
      </c>
      <c r="KF95" s="1">
        <v>7.407386E-4</v>
      </c>
      <c r="KG95">
        <v>0.3731295</v>
      </c>
      <c r="KH95">
        <v>0.49514560000000002</v>
      </c>
      <c r="KI95">
        <v>20.329709999999999</v>
      </c>
      <c r="KJ95" s="1">
        <v>7.1460220000000001E-4</v>
      </c>
      <c r="KK95">
        <v>0.36069020000000002</v>
      </c>
      <c r="KL95">
        <v>0.4951547</v>
      </c>
      <c r="KM95">
        <v>21.698969999999999</v>
      </c>
      <c r="KN95" s="1">
        <v>6.8964619999999999E-4</v>
      </c>
      <c r="KO95">
        <v>0.34875499999999998</v>
      </c>
      <c r="KP95">
        <v>0.49514780000000003</v>
      </c>
      <c r="KQ95">
        <v>27.211600000000001</v>
      </c>
      <c r="KR95" s="1">
        <v>6.6573580000000004E-4</v>
      </c>
      <c r="KS95">
        <v>0.33729769999999998</v>
      </c>
      <c r="KT95">
        <v>0.49514750000000002</v>
      </c>
      <c r="KU95">
        <v>33.381740000000001</v>
      </c>
      <c r="KV95" s="1">
        <v>6.4288449999999999E-4</v>
      </c>
      <c r="KW95">
        <v>0.3263006</v>
      </c>
      <c r="KX95">
        <v>0.49515330000000002</v>
      </c>
      <c r="KY95">
        <v>35.200119999999998</v>
      </c>
      <c r="KZ95" s="1">
        <v>6.2089770000000005E-4</v>
      </c>
      <c r="LA95">
        <v>0.31567729999999999</v>
      </c>
      <c r="LB95">
        <v>0.49514740000000002</v>
      </c>
      <c r="LC95">
        <v>32.869540000000001</v>
      </c>
      <c r="LD95" s="1">
        <v>5.9980929999999997E-4</v>
      </c>
      <c r="LE95">
        <v>0.30544110000000002</v>
      </c>
      <c r="LF95">
        <v>0.4951448</v>
      </c>
      <c r="LG95">
        <v>32.072600000000001</v>
      </c>
      <c r="LH95" s="1">
        <v>5.7953490000000002E-4</v>
      </c>
      <c r="LI95">
        <v>0.29558780000000001</v>
      </c>
      <c r="LJ95">
        <v>0.49514839999999999</v>
      </c>
      <c r="LK95">
        <v>33.672919999999998</v>
      </c>
      <c r="LL95" s="1">
        <v>5.6009889999999996E-4</v>
      </c>
      <c r="LM95">
        <v>0.28610180000000002</v>
      </c>
      <c r="LN95">
        <v>0.4951527</v>
      </c>
      <c r="LO95">
        <v>34.559730000000002</v>
      </c>
      <c r="LP95" s="1">
        <v>5.4138929999999997E-4</v>
      </c>
      <c r="LQ95">
        <v>0.27694999999999997</v>
      </c>
      <c r="LR95">
        <v>0.49515199999999998</v>
      </c>
      <c r="LS95">
        <v>35.676609999999997</v>
      </c>
      <c r="LT95" s="1">
        <v>5.2345349999999996E-4</v>
      </c>
      <c r="LU95">
        <v>0.26813779999999998</v>
      </c>
      <c r="LV95">
        <v>0.49514750000000002</v>
      </c>
      <c r="LW95">
        <v>37.399590000000003</v>
      </c>
      <c r="LX95" s="1">
        <v>5.0617200000000005E-4</v>
      </c>
      <c r="LY95">
        <v>0.2596406</v>
      </c>
      <c r="LZ95">
        <v>0.49515629999999999</v>
      </c>
      <c r="MA95">
        <v>37.868969999999997</v>
      </c>
      <c r="MB95" s="1">
        <v>4.8950399999999998E-4</v>
      </c>
      <c r="MC95">
        <v>0.25142429999999999</v>
      </c>
      <c r="MD95">
        <v>0.4951527</v>
      </c>
      <c r="ME95">
        <v>36.731090000000002</v>
      </c>
      <c r="MF95" s="1">
        <v>4.7342499999999997E-4</v>
      </c>
      <c r="MG95">
        <v>0.24349370000000001</v>
      </c>
      <c r="MH95">
        <v>0.49514370000000002</v>
      </c>
      <c r="MI95">
        <v>33.809989999999999</v>
      </c>
      <c r="MJ95" s="1">
        <v>4.5785349999999999E-4</v>
      </c>
      <c r="MK95">
        <v>0.23580880000000001</v>
      </c>
      <c r="ML95">
        <v>0.49514200000000003</v>
      </c>
      <c r="MM95">
        <v>28.510339999999999</v>
      </c>
      <c r="MN95" s="1">
        <v>4.4279889999999998E-4</v>
      </c>
      <c r="MO95">
        <v>0.22839899999999999</v>
      </c>
      <c r="MP95">
        <v>0.49514550000000002</v>
      </c>
      <c r="MQ95">
        <v>24.670159999999999</v>
      </c>
      <c r="MR95" s="1">
        <v>4.2833159999999999E-4</v>
      </c>
      <c r="MS95">
        <v>0.2212673</v>
      </c>
      <c r="MT95">
        <v>0.4951508</v>
      </c>
      <c r="MU95">
        <v>22.57179</v>
      </c>
      <c r="MV95" s="1">
        <v>4.1449629999999998E-4</v>
      </c>
      <c r="MW95">
        <v>0.21444289999999999</v>
      </c>
      <c r="MX95">
        <v>0.49514320000000001</v>
      </c>
      <c r="MY95">
        <v>23.358789999999999</v>
      </c>
      <c r="MZ95" s="1">
        <v>4.012318E-4</v>
      </c>
      <c r="NA95">
        <v>0.207874</v>
      </c>
      <c r="NB95">
        <v>0.49515169999999997</v>
      </c>
      <c r="NC95">
        <v>24.7746</v>
      </c>
      <c r="ND95" s="1">
        <v>3.8836060000000002E-4</v>
      </c>
      <c r="NE95">
        <v>0.20148959999999999</v>
      </c>
      <c r="NF95">
        <v>0.49515399999999998</v>
      </c>
      <c r="NG95">
        <v>27.29796</v>
      </c>
      <c r="NH95" s="1">
        <v>3.7580220000000002E-4</v>
      </c>
      <c r="NI95">
        <v>0.1952574</v>
      </c>
      <c r="NJ95">
        <v>0.49514829999999999</v>
      </c>
      <c r="NK95">
        <v>30.054839999999999</v>
      </c>
      <c r="NL95" s="1">
        <v>3.6368780000000002E-4</v>
      </c>
      <c r="NM95">
        <v>0.18922739999999999</v>
      </c>
      <c r="NN95">
        <v>0.4951487</v>
      </c>
      <c r="NO95">
        <v>29.956109999999999</v>
      </c>
      <c r="NP95" s="1">
        <v>3.521668E-4</v>
      </c>
      <c r="NQ95">
        <v>0.1834703</v>
      </c>
      <c r="NR95">
        <v>0.4951528</v>
      </c>
      <c r="NS95">
        <v>26.772189999999998</v>
      </c>
      <c r="NT95" s="1">
        <v>3.4107799999999998E-4</v>
      </c>
      <c r="NU95">
        <v>0.17793100000000001</v>
      </c>
      <c r="NV95">
        <v>0.49515379999999998</v>
      </c>
      <c r="NW95">
        <v>26.22045</v>
      </c>
      <c r="NX95" s="1">
        <v>3.3033599999999998E-4</v>
      </c>
      <c r="NY95">
        <v>0.17254820000000001</v>
      </c>
      <c r="NZ95">
        <v>0.49514340000000001</v>
      </c>
      <c r="OA95">
        <v>26.625689999999999</v>
      </c>
      <c r="OB95" s="1">
        <v>3.1997550000000002E-4</v>
      </c>
      <c r="OC95">
        <v>0.167323</v>
      </c>
      <c r="OD95">
        <v>0.4951584</v>
      </c>
      <c r="OE95">
        <v>28.603459999999998</v>
      </c>
      <c r="OF95" s="1">
        <v>3.100264E-4</v>
      </c>
      <c r="OG95">
        <v>0.16228139999999999</v>
      </c>
      <c r="OH95">
        <v>0.49514799999999998</v>
      </c>
      <c r="OI95">
        <v>29.471869999999999</v>
      </c>
      <c r="OJ95" s="1">
        <v>3.0040420000000001E-4</v>
      </c>
      <c r="OK95">
        <v>0.15739429999999999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0.60680369999999995</v>
      </c>
      <c r="G96">
        <v>18.351859999999999</v>
      </c>
      <c r="H96">
        <v>0</v>
      </c>
      <c r="I96">
        <v>0</v>
      </c>
      <c r="J96">
        <v>0.60320560000000001</v>
      </c>
      <c r="K96">
        <v>19.64433</v>
      </c>
      <c r="L96" s="1">
        <v>1.8811360000000001E-26</v>
      </c>
      <c r="M96" s="1">
        <v>7.168878E-24</v>
      </c>
      <c r="N96">
        <v>0.59966370000000002</v>
      </c>
      <c r="O96">
        <v>19.473479999999999</v>
      </c>
      <c r="P96" s="1">
        <v>1.5549359999999999E-15</v>
      </c>
      <c r="Q96" s="1">
        <v>5.9777390000000002E-13</v>
      </c>
      <c r="R96">
        <v>0.59640510000000002</v>
      </c>
      <c r="S96">
        <v>20.107019999999999</v>
      </c>
      <c r="T96" s="1">
        <v>2.7324759999999999E-6</v>
      </c>
      <c r="U96" s="1">
        <v>8.8949679999999998E-4</v>
      </c>
      <c r="V96">
        <v>0.59368960000000004</v>
      </c>
      <c r="W96">
        <v>20.318180000000002</v>
      </c>
      <c r="X96" s="1">
        <v>5.1689310000000002E-2</v>
      </c>
      <c r="Y96">
        <v>16.35765</v>
      </c>
      <c r="Z96">
        <v>0.59164919999999999</v>
      </c>
      <c r="AA96">
        <v>18.89415</v>
      </c>
      <c r="AB96">
        <v>4.8157579999999998</v>
      </c>
      <c r="AC96">
        <v>1657.5940000000001</v>
      </c>
      <c r="AD96">
        <v>0.59014809999999995</v>
      </c>
      <c r="AE96">
        <v>16.981590000000001</v>
      </c>
      <c r="AF96">
        <v>44.283990000000003</v>
      </c>
      <c r="AG96">
        <v>16159.77</v>
      </c>
      <c r="AH96">
        <v>0.58915770000000001</v>
      </c>
      <c r="AI96">
        <v>16.128050000000002</v>
      </c>
      <c r="AJ96">
        <v>101.5967</v>
      </c>
      <c r="AK96">
        <v>38654.82</v>
      </c>
      <c r="AL96">
        <v>0.58855869999999999</v>
      </c>
      <c r="AM96">
        <v>16.269739999999999</v>
      </c>
      <c r="AN96">
        <v>93.686480000000003</v>
      </c>
      <c r="AO96">
        <v>36703.4</v>
      </c>
      <c r="AP96">
        <v>0.58818020000000004</v>
      </c>
      <c r="AQ96">
        <v>18.363050000000001</v>
      </c>
      <c r="AR96">
        <v>46.531829999999999</v>
      </c>
      <c r="AS96">
        <v>18602.099999999999</v>
      </c>
      <c r="AT96">
        <v>0.58786819999999995</v>
      </c>
      <c r="AU96">
        <v>20.895160000000001</v>
      </c>
      <c r="AV96">
        <v>15.23695</v>
      </c>
      <c r="AW96">
        <v>6169.4920000000002</v>
      </c>
      <c r="AX96">
        <v>0.58735510000000002</v>
      </c>
      <c r="AY96">
        <v>23.12792</v>
      </c>
      <c r="AZ96">
        <v>3.8191069999999998</v>
      </c>
      <c r="BA96">
        <v>1558.5609999999999</v>
      </c>
      <c r="BB96">
        <v>0.58639280000000005</v>
      </c>
      <c r="BC96">
        <v>24.470649999999999</v>
      </c>
      <c r="BD96">
        <v>0.82937369999999999</v>
      </c>
      <c r="BE96">
        <v>339.54579999999999</v>
      </c>
      <c r="BF96">
        <v>0.58483399999999996</v>
      </c>
      <c r="BG96">
        <v>23.718530000000001</v>
      </c>
      <c r="BH96">
        <v>0.17960429999999999</v>
      </c>
      <c r="BI96">
        <v>73.318489999999997</v>
      </c>
      <c r="BJ96">
        <v>0.58267530000000001</v>
      </c>
      <c r="BK96">
        <v>22.624759999999998</v>
      </c>
      <c r="BL96" s="1">
        <v>5.0416629999999997E-2</v>
      </c>
      <c r="BM96">
        <v>20.2424</v>
      </c>
      <c r="BN96">
        <v>0.58000799999999997</v>
      </c>
      <c r="BO96">
        <v>22.61431</v>
      </c>
      <c r="BP96" s="1">
        <v>2.6247489999999998E-2</v>
      </c>
      <c r="BQ96">
        <v>10.260120000000001</v>
      </c>
      <c r="BR96">
        <v>0.57703789999999999</v>
      </c>
      <c r="BS96">
        <v>22.885370000000002</v>
      </c>
      <c r="BT96" s="1">
        <v>2.4824209999999999E-2</v>
      </c>
      <c r="BU96">
        <v>9.5732990000000004</v>
      </c>
      <c r="BV96">
        <v>0.57378569999999995</v>
      </c>
      <c r="BW96">
        <v>24.31146</v>
      </c>
      <c r="BX96" s="1">
        <v>2.8844620000000001E-2</v>
      </c>
      <c r="BY96">
        <v>11.15461</v>
      </c>
      <c r="BZ96">
        <v>0.57031960000000004</v>
      </c>
      <c r="CA96">
        <v>25.517160000000001</v>
      </c>
      <c r="CB96" s="1">
        <v>3.2385379999999998E-2</v>
      </c>
      <c r="CC96">
        <v>12.635109999999999</v>
      </c>
      <c r="CD96">
        <v>0.5671969</v>
      </c>
      <c r="CE96">
        <v>25.374839999999999</v>
      </c>
      <c r="CF96" s="1">
        <v>3.3492519999999998E-2</v>
      </c>
      <c r="CG96">
        <v>13.181760000000001</v>
      </c>
      <c r="CH96">
        <v>0.56468580000000002</v>
      </c>
      <c r="CI96">
        <v>24.94</v>
      </c>
      <c r="CJ96" s="1">
        <v>3.2489549999999999E-2</v>
      </c>
      <c r="CK96">
        <v>12.876569999999999</v>
      </c>
      <c r="CL96">
        <v>0.56260089999999996</v>
      </c>
      <c r="CM96">
        <v>22.501550000000002</v>
      </c>
      <c r="CN96" s="1">
        <v>3.0279279999999999E-2</v>
      </c>
      <c r="CO96">
        <v>12.063700000000001</v>
      </c>
      <c r="CP96">
        <v>0.56101509999999999</v>
      </c>
      <c r="CQ96">
        <v>20.356300000000001</v>
      </c>
      <c r="CR96" s="1">
        <v>2.7591399999999999E-2</v>
      </c>
      <c r="CS96">
        <v>11.03528</v>
      </c>
      <c r="CT96">
        <v>0.55989100000000003</v>
      </c>
      <c r="CU96">
        <v>18.666930000000001</v>
      </c>
      <c r="CV96" s="1">
        <v>2.4683420000000001E-2</v>
      </c>
      <c r="CW96">
        <v>9.9020250000000001</v>
      </c>
      <c r="CX96">
        <v>0.55914699999999995</v>
      </c>
      <c r="CY96">
        <v>17.877310000000001</v>
      </c>
      <c r="CZ96" s="1">
        <v>2.124614E-2</v>
      </c>
      <c r="DA96">
        <v>8.5509520000000006</v>
      </c>
      <c r="DB96">
        <v>0.55870549999999997</v>
      </c>
      <c r="DC96">
        <v>19.176749999999998</v>
      </c>
      <c r="DD96" s="1">
        <v>1.7144019999999999E-2</v>
      </c>
      <c r="DE96">
        <v>6.9224909999999999</v>
      </c>
      <c r="DF96">
        <v>0.55841989999999997</v>
      </c>
      <c r="DG96">
        <v>21.923410000000001</v>
      </c>
      <c r="DH96" s="1">
        <v>1.298025E-2</v>
      </c>
      <c r="DI96">
        <v>5.251519</v>
      </c>
      <c r="DJ96">
        <v>0.55826679999999995</v>
      </c>
      <c r="DK96">
        <v>26.108080000000001</v>
      </c>
      <c r="DL96" s="1">
        <v>9.5562140000000004E-3</v>
      </c>
      <c r="DM96">
        <v>3.8640099999999999</v>
      </c>
      <c r="DN96">
        <v>0.55818619999999997</v>
      </c>
      <c r="DO96">
        <v>30.24118</v>
      </c>
      <c r="DP96" s="1">
        <v>7.186146E-3</v>
      </c>
      <c r="DQ96">
        <v>2.8968690000000001</v>
      </c>
      <c r="DR96">
        <v>0.55814160000000002</v>
      </c>
      <c r="DS96">
        <v>29.678709999999999</v>
      </c>
      <c r="DT96" s="1">
        <v>5.7121369999999999E-3</v>
      </c>
      <c r="DU96">
        <v>2.2928380000000002</v>
      </c>
      <c r="DV96">
        <v>0.55813009999999996</v>
      </c>
      <c r="DW96">
        <v>27.237469999999998</v>
      </c>
      <c r="DX96" s="1">
        <v>4.8286020000000004E-3</v>
      </c>
      <c r="DY96">
        <v>1.9298770000000001</v>
      </c>
      <c r="DZ96">
        <v>0.55811860000000002</v>
      </c>
      <c r="EA96">
        <v>27.796340000000001</v>
      </c>
      <c r="EB96" s="1">
        <v>4.2847429999999997E-3</v>
      </c>
      <c r="EC96">
        <v>1.7058450000000001</v>
      </c>
      <c r="ED96">
        <v>0.55809589999999998</v>
      </c>
      <c r="EE96">
        <v>29.03144</v>
      </c>
      <c r="EF96" s="1">
        <v>3.9226510000000001E-3</v>
      </c>
      <c r="EG96">
        <v>1.5565009999999999</v>
      </c>
      <c r="EH96">
        <v>0.5581005</v>
      </c>
      <c r="EI96">
        <v>30.524000000000001</v>
      </c>
      <c r="EJ96" s="1">
        <v>3.656809E-3</v>
      </c>
      <c r="EK96">
        <v>1.446704</v>
      </c>
      <c r="EL96">
        <v>0.55808869999999999</v>
      </c>
      <c r="EM96">
        <v>32.602640000000001</v>
      </c>
      <c r="EN96" s="1">
        <v>3.4441699999999999E-3</v>
      </c>
      <c r="EO96">
        <v>1.358781</v>
      </c>
      <c r="EP96">
        <v>0.55809520000000001</v>
      </c>
      <c r="EQ96">
        <v>36.71604</v>
      </c>
      <c r="ER96" s="1">
        <v>3.2610460000000001E-3</v>
      </c>
      <c r="ES96">
        <v>1.2835430000000001</v>
      </c>
      <c r="ET96">
        <v>0.55808769999999996</v>
      </c>
      <c r="EU96">
        <v>39.26193</v>
      </c>
      <c r="EV96" s="1">
        <v>3.0969840000000001E-3</v>
      </c>
      <c r="EW96">
        <v>1.2166030000000001</v>
      </c>
      <c r="EX96">
        <v>0.55810669999999996</v>
      </c>
      <c r="EY96">
        <v>36.680520000000001</v>
      </c>
      <c r="EZ96" s="1">
        <v>2.9478149999999999E-3</v>
      </c>
      <c r="FA96">
        <v>1.155732</v>
      </c>
      <c r="FB96">
        <v>0.55808219999999997</v>
      </c>
      <c r="FC96">
        <v>32.245449999999998</v>
      </c>
      <c r="FD96" s="1">
        <v>2.8094600000000002E-3</v>
      </c>
      <c r="FE96">
        <v>1.0996809999999999</v>
      </c>
      <c r="FF96">
        <v>0.55810340000000003</v>
      </c>
      <c r="FG96">
        <v>30.097480000000001</v>
      </c>
      <c r="FH96" s="1">
        <v>2.6798619999999999E-3</v>
      </c>
      <c r="FI96">
        <v>1.0474479999999999</v>
      </c>
      <c r="FJ96">
        <v>0.55810400000000004</v>
      </c>
      <c r="FK96">
        <v>29.207979999999999</v>
      </c>
      <c r="FL96" s="1">
        <v>2.5577550000000001E-3</v>
      </c>
      <c r="FM96">
        <v>0.99841270000000004</v>
      </c>
      <c r="FN96">
        <v>0.55809960000000003</v>
      </c>
      <c r="FO96">
        <v>30.252130000000001</v>
      </c>
      <c r="FP96" s="1">
        <v>2.4423069999999999E-3</v>
      </c>
      <c r="FQ96">
        <v>0.95238599999999995</v>
      </c>
      <c r="FR96">
        <v>0.55808550000000001</v>
      </c>
      <c r="FS96">
        <v>31.798929999999999</v>
      </c>
      <c r="FT96" s="1">
        <v>2.3332579999999999E-3</v>
      </c>
      <c r="FU96">
        <v>0.90922020000000003</v>
      </c>
      <c r="FV96">
        <v>0.55809850000000005</v>
      </c>
      <c r="FW96">
        <v>33.402050000000003</v>
      </c>
      <c r="FX96" s="1">
        <v>2.230699E-3</v>
      </c>
      <c r="FY96">
        <v>0.86867170000000005</v>
      </c>
      <c r="FZ96">
        <v>0.55809920000000002</v>
      </c>
      <c r="GA96">
        <v>33.21687</v>
      </c>
      <c r="GB96" s="1">
        <v>2.13371E-3</v>
      </c>
      <c r="GC96">
        <v>0.83047590000000004</v>
      </c>
      <c r="GD96">
        <v>0.55808409999999997</v>
      </c>
      <c r="GE96">
        <v>31.421669999999999</v>
      </c>
      <c r="GF96" s="1">
        <v>2.0414740000000002E-3</v>
      </c>
      <c r="GG96">
        <v>0.79430889999999998</v>
      </c>
      <c r="GH96">
        <v>0.55808559999999996</v>
      </c>
      <c r="GI96">
        <v>28.117170000000002</v>
      </c>
      <c r="GJ96" s="1">
        <v>1.9542750000000001E-3</v>
      </c>
      <c r="GK96">
        <v>0.76020189999999999</v>
      </c>
      <c r="GL96">
        <v>0.55810249999999995</v>
      </c>
      <c r="GM96">
        <v>25.133559999999999</v>
      </c>
      <c r="GN96" s="1">
        <v>1.871833E-3</v>
      </c>
      <c r="GO96">
        <v>0.72794890000000001</v>
      </c>
      <c r="GP96">
        <v>0.55808230000000003</v>
      </c>
      <c r="GQ96">
        <v>23.218969999999999</v>
      </c>
      <c r="GR96" s="1">
        <v>1.7936359999999999E-3</v>
      </c>
      <c r="GS96">
        <v>0.69742660000000001</v>
      </c>
      <c r="GT96">
        <v>0.55810119999999996</v>
      </c>
      <c r="GU96">
        <v>24.665800000000001</v>
      </c>
      <c r="GV96" s="1">
        <v>1.719581E-3</v>
      </c>
      <c r="GW96">
        <v>0.66851260000000001</v>
      </c>
      <c r="GX96">
        <v>0.55808080000000004</v>
      </c>
      <c r="GY96">
        <v>27.341460000000001</v>
      </c>
      <c r="GZ96" s="1">
        <v>1.649268E-3</v>
      </c>
      <c r="HA96">
        <v>0.64118260000000005</v>
      </c>
      <c r="HB96">
        <v>0.55810280000000001</v>
      </c>
      <c r="HC96">
        <v>29.68075</v>
      </c>
      <c r="HD96" s="1">
        <v>1.583185E-3</v>
      </c>
      <c r="HE96">
        <v>0.6153845</v>
      </c>
      <c r="HF96">
        <v>0.55810230000000005</v>
      </c>
      <c r="HG96">
        <v>31.05406</v>
      </c>
      <c r="HH96" s="1">
        <v>1.520595E-3</v>
      </c>
      <c r="HI96">
        <v>0.59102840000000001</v>
      </c>
      <c r="HJ96">
        <v>0.55810340000000003</v>
      </c>
      <c r="HK96">
        <v>28.974160000000001</v>
      </c>
      <c r="HL96" s="1">
        <v>1.4611489999999999E-3</v>
      </c>
      <c r="HM96">
        <v>0.56790410000000002</v>
      </c>
      <c r="HN96">
        <v>0.55810409999999999</v>
      </c>
      <c r="HO96">
        <v>27.148589999999999</v>
      </c>
      <c r="HP96" s="1">
        <v>1.404539E-3</v>
      </c>
      <c r="HQ96">
        <v>0.54588130000000001</v>
      </c>
      <c r="HR96">
        <v>0.55810459999999995</v>
      </c>
      <c r="HS96">
        <v>26.68731</v>
      </c>
      <c r="HT96" s="1">
        <v>1.350296E-3</v>
      </c>
      <c r="HU96">
        <v>0.52478769999999997</v>
      </c>
      <c r="HV96">
        <v>0.55807890000000004</v>
      </c>
      <c r="HW96">
        <v>26.82216</v>
      </c>
      <c r="HX96" s="1">
        <v>1.2987109999999999E-3</v>
      </c>
      <c r="HY96">
        <v>0.50476069999999995</v>
      </c>
      <c r="HZ96">
        <v>0.55810230000000005</v>
      </c>
      <c r="IA96">
        <v>29.632670000000001</v>
      </c>
      <c r="IB96" s="1">
        <v>1.249855E-3</v>
      </c>
      <c r="IC96">
        <v>0.4857593</v>
      </c>
      <c r="ID96">
        <v>0.55810380000000004</v>
      </c>
      <c r="IE96">
        <v>34.96022</v>
      </c>
      <c r="IF96" s="1">
        <v>1.203251E-3</v>
      </c>
      <c r="IG96">
        <v>0.46761940000000002</v>
      </c>
      <c r="IH96">
        <v>0.55808190000000002</v>
      </c>
      <c r="II96">
        <v>39.968350000000001</v>
      </c>
      <c r="IJ96" s="1">
        <v>1.15851E-3</v>
      </c>
      <c r="IK96">
        <v>0.45025019999999999</v>
      </c>
      <c r="IL96">
        <v>0.55810079999999995</v>
      </c>
      <c r="IM96">
        <v>40.759419999999999</v>
      </c>
      <c r="IN96" s="1">
        <v>1.1157859999999999E-3</v>
      </c>
      <c r="IO96">
        <v>0.4336025</v>
      </c>
      <c r="IP96">
        <v>0.55808089999999999</v>
      </c>
      <c r="IQ96">
        <v>37.906590000000001</v>
      </c>
      <c r="IR96" s="1">
        <v>1.0748400000000001E-3</v>
      </c>
      <c r="IS96">
        <v>0.4177207</v>
      </c>
      <c r="IT96">
        <v>0.55810479999999996</v>
      </c>
      <c r="IU96">
        <v>35.590470000000003</v>
      </c>
      <c r="IV96" s="1">
        <v>1.036201E-3</v>
      </c>
      <c r="IW96">
        <v>0.40265279999999998</v>
      </c>
      <c r="IX96">
        <v>0.55810300000000002</v>
      </c>
      <c r="IY96">
        <v>35.124569999999999</v>
      </c>
      <c r="IZ96" s="1">
        <v>9.9929610000000003E-4</v>
      </c>
      <c r="JA96">
        <v>0.3883161</v>
      </c>
      <c r="JB96">
        <v>0.55808259999999998</v>
      </c>
      <c r="JC96">
        <v>34.898949999999999</v>
      </c>
      <c r="JD96" s="1">
        <v>9.6356640000000004E-4</v>
      </c>
      <c r="JE96">
        <v>0.37447029999999998</v>
      </c>
      <c r="JF96">
        <v>0.55810119999999996</v>
      </c>
      <c r="JG96">
        <v>36.53763</v>
      </c>
      <c r="JH96" s="1">
        <v>9.2922930000000005E-4</v>
      </c>
      <c r="JI96">
        <v>0.36109210000000003</v>
      </c>
      <c r="JJ96">
        <v>0.5580813</v>
      </c>
      <c r="JK96">
        <v>37.937199999999997</v>
      </c>
      <c r="JL96" s="1">
        <v>8.9592960000000005E-4</v>
      </c>
      <c r="JM96">
        <v>0.3483581</v>
      </c>
      <c r="JN96">
        <v>0.55809730000000002</v>
      </c>
      <c r="JO96">
        <v>36.61383</v>
      </c>
      <c r="JP96" s="1">
        <v>8.626164E-4</v>
      </c>
      <c r="JQ96">
        <v>0.33626080000000003</v>
      </c>
      <c r="JR96">
        <v>0.55808880000000005</v>
      </c>
      <c r="JS96">
        <v>34.578360000000004</v>
      </c>
      <c r="JT96" s="1">
        <v>8.308848E-4</v>
      </c>
      <c r="JU96">
        <v>0.32470460000000001</v>
      </c>
      <c r="JV96">
        <v>0.55809929999999996</v>
      </c>
      <c r="JW96">
        <v>31.574159999999999</v>
      </c>
      <c r="JX96" s="1">
        <v>8.0062239999999999E-4</v>
      </c>
      <c r="JY96">
        <v>0.31362600000000002</v>
      </c>
      <c r="JZ96">
        <v>0.55810040000000005</v>
      </c>
      <c r="KA96">
        <v>27.128810000000001</v>
      </c>
      <c r="KB96" s="1">
        <v>7.7183860000000005E-4</v>
      </c>
      <c r="KC96">
        <v>0.30302240000000003</v>
      </c>
      <c r="KD96">
        <v>0.55810510000000002</v>
      </c>
      <c r="KE96">
        <v>23.094940000000001</v>
      </c>
      <c r="KF96" s="1">
        <v>7.4430850000000001E-4</v>
      </c>
      <c r="KG96">
        <v>0.2928366</v>
      </c>
      <c r="KH96">
        <v>0.55810099999999996</v>
      </c>
      <c r="KI96">
        <v>20.502009999999999</v>
      </c>
      <c r="KJ96" s="1">
        <v>7.1802149999999996E-4</v>
      </c>
      <c r="KK96">
        <v>0.2830667</v>
      </c>
      <c r="KL96">
        <v>0.55808380000000002</v>
      </c>
      <c r="KM96">
        <v>21.70195</v>
      </c>
      <c r="KN96" s="1">
        <v>6.9290400000000005E-4</v>
      </c>
      <c r="KO96">
        <v>0.27369090000000001</v>
      </c>
      <c r="KP96">
        <v>0.55810380000000004</v>
      </c>
      <c r="KQ96">
        <v>27.243839999999999</v>
      </c>
      <c r="KR96" s="1">
        <v>6.68869E-4</v>
      </c>
      <c r="KS96">
        <v>0.26469209999999999</v>
      </c>
      <c r="KT96">
        <v>0.55807899999999999</v>
      </c>
      <c r="KU96">
        <v>33.657020000000003</v>
      </c>
      <c r="KV96" s="1">
        <v>6.4588060000000003E-4</v>
      </c>
      <c r="KW96">
        <v>0.2560557</v>
      </c>
      <c r="KX96">
        <v>0.5581081</v>
      </c>
      <c r="KY96">
        <v>35.670549999999999</v>
      </c>
      <c r="KZ96" s="1">
        <v>6.2379530000000001E-4</v>
      </c>
      <c r="LA96">
        <v>0.2477192</v>
      </c>
      <c r="LB96">
        <v>0.5580813</v>
      </c>
      <c r="LC96">
        <v>33.131790000000002</v>
      </c>
      <c r="LD96" s="1">
        <v>6.0259029999999996E-4</v>
      </c>
      <c r="LE96">
        <v>0.2396827</v>
      </c>
      <c r="LF96">
        <v>0.55810029999999999</v>
      </c>
      <c r="LG96">
        <v>31.922699999999999</v>
      </c>
      <c r="LH96" s="1">
        <v>5.8221480000000001E-4</v>
      </c>
      <c r="LI96">
        <v>0.23194590000000001</v>
      </c>
      <c r="LJ96">
        <v>0.55807980000000001</v>
      </c>
      <c r="LK96">
        <v>33.435949999999998</v>
      </c>
      <c r="LL96" s="1">
        <v>5.6266829999999999E-4</v>
      </c>
      <c r="LM96">
        <v>0.22449810000000001</v>
      </c>
      <c r="LN96">
        <v>0.55808219999999997</v>
      </c>
      <c r="LO96">
        <v>34.459870000000002</v>
      </c>
      <c r="LP96" s="1">
        <v>5.4386029999999995E-4</v>
      </c>
      <c r="LQ96">
        <v>0.21731400000000001</v>
      </c>
      <c r="LR96">
        <v>0.55810210000000005</v>
      </c>
      <c r="LS96">
        <v>35.652679999999997</v>
      </c>
      <c r="LT96" s="1">
        <v>5.2583809999999997E-4</v>
      </c>
      <c r="LU96">
        <v>0.21039640000000001</v>
      </c>
      <c r="LV96">
        <v>0.55810219999999999</v>
      </c>
      <c r="LW96">
        <v>37.451259999999998</v>
      </c>
      <c r="LX96" s="1">
        <v>5.0847320000000002E-4</v>
      </c>
      <c r="LY96">
        <v>0.2037262</v>
      </c>
      <c r="LZ96">
        <v>0.55810490000000001</v>
      </c>
      <c r="MA96">
        <v>38.070549999999997</v>
      </c>
      <c r="MB96" s="1">
        <v>4.9172729999999996E-4</v>
      </c>
      <c r="MC96">
        <v>0.1972806</v>
      </c>
      <c r="MD96">
        <v>0.55808230000000003</v>
      </c>
      <c r="ME96">
        <v>37.011400000000002</v>
      </c>
      <c r="MF96" s="1">
        <v>4.7556120000000001E-4</v>
      </c>
      <c r="MG96">
        <v>0.1910541</v>
      </c>
      <c r="MH96">
        <v>0.55810210000000005</v>
      </c>
      <c r="MI96">
        <v>34.284030000000001</v>
      </c>
      <c r="MJ96" s="1">
        <v>4.5993180000000001E-4</v>
      </c>
      <c r="MK96">
        <v>0.1850251</v>
      </c>
      <c r="ML96">
        <v>0.55810139999999997</v>
      </c>
      <c r="MM96">
        <v>28.986329999999999</v>
      </c>
      <c r="MN96" s="1">
        <v>4.4479090000000001E-4</v>
      </c>
      <c r="MO96">
        <v>0.17920539999999999</v>
      </c>
      <c r="MP96">
        <v>0.55810099999999996</v>
      </c>
      <c r="MQ96">
        <v>24.96735</v>
      </c>
      <c r="MR96" s="1">
        <v>4.3024509999999998E-4</v>
      </c>
      <c r="MS96">
        <v>0.17360629999999999</v>
      </c>
      <c r="MT96">
        <v>0.5580811</v>
      </c>
      <c r="MU96">
        <v>22.727550000000001</v>
      </c>
      <c r="MV96" s="1">
        <v>4.1631470000000001E-4</v>
      </c>
      <c r="MW96">
        <v>0.16824349999999999</v>
      </c>
      <c r="MX96">
        <v>0.55809960000000003</v>
      </c>
      <c r="MY96">
        <v>23.411159999999999</v>
      </c>
      <c r="MZ96" s="1">
        <v>4.0299960000000001E-4</v>
      </c>
      <c r="NA96">
        <v>0.1630897</v>
      </c>
      <c r="NB96">
        <v>0.55810159999999998</v>
      </c>
      <c r="NC96">
        <v>24.86148</v>
      </c>
      <c r="ND96" s="1">
        <v>3.9007670000000002E-4</v>
      </c>
      <c r="NE96">
        <v>0.15808359999999999</v>
      </c>
      <c r="NF96">
        <v>0.55808340000000001</v>
      </c>
      <c r="NG96">
        <v>27.428000000000001</v>
      </c>
      <c r="NH96" s="1">
        <v>3.7746809999999998E-4</v>
      </c>
      <c r="NI96">
        <v>0.15319669999999999</v>
      </c>
      <c r="NJ96">
        <v>0.55807969999999996</v>
      </c>
      <c r="NK96">
        <v>30.267379999999999</v>
      </c>
      <c r="NL96" s="1">
        <v>3.6528629999999998E-4</v>
      </c>
      <c r="NM96">
        <v>0.14846119999999999</v>
      </c>
      <c r="NN96">
        <v>0.55807989999999996</v>
      </c>
      <c r="NO96">
        <v>30.295380000000002</v>
      </c>
      <c r="NP96" s="1">
        <v>3.536934E-4</v>
      </c>
      <c r="NQ96">
        <v>0.1439376</v>
      </c>
      <c r="NR96">
        <v>0.55808230000000003</v>
      </c>
      <c r="NS96">
        <v>26.942209999999999</v>
      </c>
      <c r="NT96" s="1">
        <v>3.4255309999999998E-4</v>
      </c>
      <c r="NU96">
        <v>0.13959089999999999</v>
      </c>
      <c r="NV96">
        <v>0.55808290000000005</v>
      </c>
      <c r="NW96">
        <v>26.149920000000002</v>
      </c>
      <c r="NX96" s="1">
        <v>3.3176499999999998E-4</v>
      </c>
      <c r="NY96">
        <v>0.13536809999999999</v>
      </c>
      <c r="NZ96">
        <v>0.55809940000000002</v>
      </c>
      <c r="OA96">
        <v>26.550889999999999</v>
      </c>
      <c r="OB96" s="1">
        <v>3.2136239999999998E-4</v>
      </c>
      <c r="OC96">
        <v>0.13126779999999999</v>
      </c>
      <c r="OD96">
        <v>0.55808590000000002</v>
      </c>
      <c r="OE96">
        <v>28.543780000000002</v>
      </c>
      <c r="OF96" s="1">
        <v>3.1136020000000001E-4</v>
      </c>
      <c r="OG96">
        <v>0.12731149999999999</v>
      </c>
      <c r="OH96">
        <v>0.55810269999999995</v>
      </c>
      <c r="OI96">
        <v>29.624549999999999</v>
      </c>
      <c r="OJ96" s="1">
        <v>3.0169920000000001E-4</v>
      </c>
      <c r="OK96">
        <v>0.12347669999999999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1.0158670000000001</v>
      </c>
      <c r="G97">
        <v>18.311959999999999</v>
      </c>
      <c r="H97">
        <v>0</v>
      </c>
      <c r="I97">
        <v>0</v>
      </c>
      <c r="J97">
        <v>1.0054639999999999</v>
      </c>
      <c r="K97">
        <v>19.623470000000001</v>
      </c>
      <c r="L97" s="1">
        <v>2.0538439999999999E-27</v>
      </c>
      <c r="M97" s="1">
        <v>4.8807829999999999E-25</v>
      </c>
      <c r="N97">
        <v>0.99498960000000003</v>
      </c>
      <c r="O97">
        <v>19.549219999999998</v>
      </c>
      <c r="P97" s="1">
        <v>2.7931879999999999E-16</v>
      </c>
      <c r="Q97" s="1">
        <v>6.4204850000000004E-14</v>
      </c>
      <c r="R97">
        <v>0.98509630000000004</v>
      </c>
      <c r="S97">
        <v>20.15878</v>
      </c>
      <c r="T97" s="1">
        <v>1.079646E-6</v>
      </c>
      <c r="U97" s="1">
        <v>1.8977260000000001E-4</v>
      </c>
      <c r="V97">
        <v>0.9765509</v>
      </c>
      <c r="W97">
        <v>20.450839999999999</v>
      </c>
      <c r="X97">
        <v>3.1694489999999999E-2</v>
      </c>
      <c r="Y97">
        <v>6.2828549999999996</v>
      </c>
      <c r="Z97">
        <v>0.96985949999999999</v>
      </c>
      <c r="AA97">
        <v>19.060169999999999</v>
      </c>
      <c r="AB97">
        <v>3.680606</v>
      </c>
      <c r="AC97">
        <v>797.66129999999998</v>
      </c>
      <c r="AD97">
        <v>0.96479749999999997</v>
      </c>
      <c r="AE97">
        <v>17.080210000000001</v>
      </c>
      <c r="AF97">
        <v>38.872439999999997</v>
      </c>
      <c r="AG97">
        <v>8893.0220000000008</v>
      </c>
      <c r="AH97">
        <v>0.96125700000000003</v>
      </c>
      <c r="AI97">
        <v>16.143979999999999</v>
      </c>
      <c r="AJ97">
        <v>98.216899999999995</v>
      </c>
      <c r="AK97">
        <v>23309.71</v>
      </c>
      <c r="AL97">
        <v>0.95897449999999995</v>
      </c>
      <c r="AM97">
        <v>16.246089999999999</v>
      </c>
      <c r="AN97">
        <v>97.024519999999995</v>
      </c>
      <c r="AO97">
        <v>23606.29</v>
      </c>
      <c r="AP97">
        <v>0.95751450000000005</v>
      </c>
      <c r="AQ97">
        <v>18.334230000000002</v>
      </c>
      <c r="AR97">
        <v>50.610889999999998</v>
      </c>
      <c r="AS97">
        <v>12522.34</v>
      </c>
      <c r="AT97">
        <v>0.95644750000000001</v>
      </c>
      <c r="AU97">
        <v>20.95149</v>
      </c>
      <c r="AV97">
        <v>17.137180000000001</v>
      </c>
      <c r="AW97">
        <v>4284.2349999999997</v>
      </c>
      <c r="AX97">
        <v>0.9550883</v>
      </c>
      <c r="AY97">
        <v>23.22017</v>
      </c>
      <c r="AZ97">
        <v>4.3864669999999997</v>
      </c>
      <c r="BA97">
        <v>1103.605</v>
      </c>
      <c r="BB97">
        <v>0.95261929999999995</v>
      </c>
      <c r="BC97">
        <v>24.591940000000001</v>
      </c>
      <c r="BD97">
        <v>0.96158060000000001</v>
      </c>
      <c r="BE97">
        <v>242.60640000000001</v>
      </c>
      <c r="BF97">
        <v>0.94863779999999998</v>
      </c>
      <c r="BG97">
        <v>23.837800000000001</v>
      </c>
      <c r="BH97">
        <v>0.2066905</v>
      </c>
      <c r="BI97">
        <v>52.073099999999997</v>
      </c>
      <c r="BJ97">
        <v>0.94294160000000005</v>
      </c>
      <c r="BK97">
        <v>22.640529999999998</v>
      </c>
      <c r="BL97" s="1">
        <v>5.5709439999999999E-2</v>
      </c>
      <c r="BM97">
        <v>13.86983</v>
      </c>
      <c r="BN97">
        <v>0.93576190000000004</v>
      </c>
      <c r="BO97">
        <v>22.569929999999999</v>
      </c>
      <c r="BP97" s="1">
        <v>2.711249E-2</v>
      </c>
      <c r="BQ97">
        <v>6.6074390000000003</v>
      </c>
      <c r="BR97">
        <v>0.92749130000000002</v>
      </c>
      <c r="BS97">
        <v>22.845970000000001</v>
      </c>
      <c r="BT97" s="1">
        <v>2.461052E-2</v>
      </c>
      <c r="BU97">
        <v>5.9268710000000002</v>
      </c>
      <c r="BV97">
        <v>0.91832480000000005</v>
      </c>
      <c r="BW97">
        <v>24.272349999999999</v>
      </c>
      <c r="BX97" s="1">
        <v>2.8431580000000001E-2</v>
      </c>
      <c r="BY97">
        <v>6.8633050000000004</v>
      </c>
      <c r="BZ97">
        <v>0.90845849999999995</v>
      </c>
      <c r="CA97">
        <v>25.577559999999998</v>
      </c>
      <c r="CB97" s="1">
        <v>3.2137199999999998E-2</v>
      </c>
      <c r="CC97">
        <v>7.82179</v>
      </c>
      <c r="CD97">
        <v>0.89906980000000003</v>
      </c>
      <c r="CE97">
        <v>25.48038</v>
      </c>
      <c r="CF97">
        <v>3.3482409999999997E-2</v>
      </c>
      <c r="CG97">
        <v>8.2187260000000002</v>
      </c>
      <c r="CH97">
        <v>0.89078029999999997</v>
      </c>
      <c r="CI97">
        <v>25.10661</v>
      </c>
      <c r="CJ97" s="1">
        <v>3.2644640000000003E-2</v>
      </c>
      <c r="CK97">
        <v>8.0702049999999996</v>
      </c>
      <c r="CL97">
        <v>0.88367459999999998</v>
      </c>
      <c r="CM97">
        <v>22.706610000000001</v>
      </c>
      <c r="CN97" s="1">
        <v>3.0516209999999998E-2</v>
      </c>
      <c r="CO97">
        <v>7.5851519999999999</v>
      </c>
      <c r="CP97">
        <v>0.87804729999999998</v>
      </c>
      <c r="CQ97">
        <v>20.503630000000001</v>
      </c>
      <c r="CR97" s="1">
        <v>2.785582E-2</v>
      </c>
      <c r="CS97">
        <v>6.9518880000000003</v>
      </c>
      <c r="CT97">
        <v>0.87389110000000003</v>
      </c>
      <c r="CU97">
        <v>18.777570000000001</v>
      </c>
      <c r="CV97" s="1">
        <v>2.4976870000000002E-2</v>
      </c>
      <c r="CW97">
        <v>6.2523160000000004</v>
      </c>
      <c r="CX97">
        <v>0.87100290000000002</v>
      </c>
      <c r="CY97">
        <v>17.923670000000001</v>
      </c>
      <c r="CZ97" s="1">
        <v>2.1607330000000001E-2</v>
      </c>
      <c r="DA97">
        <v>5.4248060000000002</v>
      </c>
      <c r="DB97">
        <v>0.86912579999999995</v>
      </c>
      <c r="DC97">
        <v>19.17811</v>
      </c>
      <c r="DD97" s="1">
        <v>1.7556209999999999E-2</v>
      </c>
      <c r="DE97">
        <v>4.4202690000000002</v>
      </c>
      <c r="DF97">
        <v>0.86796609999999996</v>
      </c>
      <c r="DG97">
        <v>21.961120000000001</v>
      </c>
      <c r="DH97" s="1">
        <v>1.3362489999999999E-2</v>
      </c>
      <c r="DI97">
        <v>3.3701240000000001</v>
      </c>
      <c r="DJ97">
        <v>0.86729000000000001</v>
      </c>
      <c r="DK97">
        <v>26.194929999999999</v>
      </c>
      <c r="DL97" s="1">
        <v>9.8452379999999992E-3</v>
      </c>
      <c r="DM97">
        <v>2.481868</v>
      </c>
      <c r="DN97">
        <v>0.86687919999999996</v>
      </c>
      <c r="DO97">
        <v>30.425709999999999</v>
      </c>
      <c r="DP97" s="1">
        <v>7.3750279999999996E-3</v>
      </c>
      <c r="DQ97">
        <v>1.8542650000000001</v>
      </c>
      <c r="DR97">
        <v>0.86663950000000001</v>
      </c>
      <c r="DS97">
        <v>29.963450000000002</v>
      </c>
      <c r="DT97" s="1">
        <v>5.8267060000000001E-3</v>
      </c>
      <c r="DU97">
        <v>1.4594009999999999</v>
      </c>
      <c r="DV97">
        <v>0.86650799999999994</v>
      </c>
      <c r="DW97">
        <v>27.297229999999999</v>
      </c>
      <c r="DX97" s="1">
        <v>4.8977689999999997E-3</v>
      </c>
      <c r="DY97">
        <v>1.221935</v>
      </c>
      <c r="DZ97">
        <v>0.86644410000000005</v>
      </c>
      <c r="EA97">
        <v>27.648510000000002</v>
      </c>
      <c r="EB97" s="1">
        <v>4.3289540000000003E-3</v>
      </c>
      <c r="EC97">
        <v>1.0760639999999999</v>
      </c>
      <c r="ED97">
        <v>0.86640430000000002</v>
      </c>
      <c r="EE97">
        <v>28.915179999999999</v>
      </c>
      <c r="EF97" s="1">
        <v>3.9536079999999999E-3</v>
      </c>
      <c r="EG97">
        <v>0.97960610000000004</v>
      </c>
      <c r="EH97">
        <v>0.86637399999999998</v>
      </c>
      <c r="EI97">
        <v>30.47128</v>
      </c>
      <c r="EJ97" s="1">
        <v>3.680689E-3</v>
      </c>
      <c r="EK97">
        <v>0.90934130000000002</v>
      </c>
      <c r="EL97">
        <v>0.86636679999999999</v>
      </c>
      <c r="EM97">
        <v>32.609529999999999</v>
      </c>
      <c r="EN97" s="1">
        <v>3.4639900000000001E-3</v>
      </c>
      <c r="EO97">
        <v>0.85344019999999998</v>
      </c>
      <c r="EP97">
        <v>0.86635320000000005</v>
      </c>
      <c r="EQ97">
        <v>36.778179999999999</v>
      </c>
      <c r="ER97" s="1">
        <v>3.2784720000000002E-3</v>
      </c>
      <c r="ES97">
        <v>0.80588170000000003</v>
      </c>
      <c r="ET97">
        <v>0.86633610000000005</v>
      </c>
      <c r="EU97">
        <v>39.502049999999997</v>
      </c>
      <c r="EV97" s="1">
        <v>3.1126869999999998E-3</v>
      </c>
      <c r="EW97">
        <v>0.76364980000000005</v>
      </c>
      <c r="EX97">
        <v>0.86635669999999998</v>
      </c>
      <c r="EY97">
        <v>37.075360000000003</v>
      </c>
      <c r="EZ97" s="1">
        <v>2.9622300000000002E-3</v>
      </c>
      <c r="FA97">
        <v>0.72532779999999997</v>
      </c>
      <c r="FB97">
        <v>0.86634420000000001</v>
      </c>
      <c r="FC97">
        <v>32.502189999999999</v>
      </c>
      <c r="FD97" s="1">
        <v>2.8228010000000002E-3</v>
      </c>
      <c r="FE97">
        <v>0.69005130000000003</v>
      </c>
      <c r="FF97">
        <v>0.86635580000000001</v>
      </c>
      <c r="FG97">
        <v>30.187190000000001</v>
      </c>
      <c r="FH97" s="1">
        <v>2.6923939999999999E-3</v>
      </c>
      <c r="FI97">
        <v>0.65723940000000003</v>
      </c>
      <c r="FJ97">
        <v>0.86635709999999999</v>
      </c>
      <c r="FK97">
        <v>29.254429999999999</v>
      </c>
      <c r="FL97" s="1">
        <v>2.5695459999999998E-3</v>
      </c>
      <c r="FM97">
        <v>0.62643340000000003</v>
      </c>
      <c r="FN97">
        <v>0.86635320000000005</v>
      </c>
      <c r="FO97">
        <v>30.279260000000001</v>
      </c>
      <c r="FP97" s="1">
        <v>2.4534040000000002E-3</v>
      </c>
      <c r="FQ97">
        <v>0.59751270000000001</v>
      </c>
      <c r="FR97">
        <v>0.86634719999999998</v>
      </c>
      <c r="FS97">
        <v>31.883209999999998</v>
      </c>
      <c r="FT97" s="1">
        <v>2.3436120000000001E-3</v>
      </c>
      <c r="FU97">
        <v>0.57037349999999998</v>
      </c>
      <c r="FV97">
        <v>0.86635180000000001</v>
      </c>
      <c r="FW97">
        <v>33.505789999999998</v>
      </c>
      <c r="FX97" s="1">
        <v>2.2404959999999998E-3</v>
      </c>
      <c r="FY97">
        <v>0.5449174</v>
      </c>
      <c r="FZ97">
        <v>0.86634129999999998</v>
      </c>
      <c r="GA97">
        <v>33.387309999999999</v>
      </c>
      <c r="GB97" s="1">
        <v>2.142962E-3</v>
      </c>
      <c r="GC97">
        <v>0.52093089999999997</v>
      </c>
      <c r="GD97">
        <v>0.86634540000000004</v>
      </c>
      <c r="GE97">
        <v>31.64415</v>
      </c>
      <c r="GF97" s="1">
        <v>2.0501949999999999E-3</v>
      </c>
      <c r="GG97">
        <v>0.49821149999999997</v>
      </c>
      <c r="GH97">
        <v>0.86634800000000001</v>
      </c>
      <c r="GI97">
        <v>28.372219999999999</v>
      </c>
      <c r="GJ97" s="1">
        <v>1.962503E-3</v>
      </c>
      <c r="GK97">
        <v>0.47678739999999997</v>
      </c>
      <c r="GL97">
        <v>0.86635289999999998</v>
      </c>
      <c r="GM97">
        <v>25.334309999999999</v>
      </c>
      <c r="GN97" s="1">
        <v>1.8796430000000001E-3</v>
      </c>
      <c r="GO97">
        <v>0.45655000000000001</v>
      </c>
      <c r="GP97">
        <v>0.866344</v>
      </c>
      <c r="GQ97">
        <v>23.339780000000001</v>
      </c>
      <c r="GR97" s="1">
        <v>1.801017E-3</v>
      </c>
      <c r="GS97">
        <v>0.43737939999999997</v>
      </c>
      <c r="GT97">
        <v>0.86635490000000004</v>
      </c>
      <c r="GU97">
        <v>24.685220000000001</v>
      </c>
      <c r="GV97" s="1">
        <v>1.7265920000000001E-3</v>
      </c>
      <c r="GW97">
        <v>0.41923379999999999</v>
      </c>
      <c r="GX97">
        <v>0.86634279999999997</v>
      </c>
      <c r="GY97">
        <v>27.441220000000001</v>
      </c>
      <c r="GZ97" s="1">
        <v>1.6558759999999999E-3</v>
      </c>
      <c r="HA97">
        <v>0.40206560000000002</v>
      </c>
      <c r="HB97">
        <v>0.86635329999999999</v>
      </c>
      <c r="HC97">
        <v>29.8218</v>
      </c>
      <c r="HD97" s="1">
        <v>1.589439E-3</v>
      </c>
      <c r="HE97">
        <v>0.38587300000000002</v>
      </c>
      <c r="HF97">
        <v>0.86634420000000001</v>
      </c>
      <c r="HG97">
        <v>31.265499999999999</v>
      </c>
      <c r="HH97" s="1">
        <v>1.5264860000000001E-3</v>
      </c>
      <c r="HI97">
        <v>0.3705773</v>
      </c>
      <c r="HJ97">
        <v>0.86635629999999997</v>
      </c>
      <c r="HK97">
        <v>29.204339999999998</v>
      </c>
      <c r="HL97" s="1">
        <v>1.466759E-3</v>
      </c>
      <c r="HM97">
        <v>0.35606450000000001</v>
      </c>
      <c r="HN97">
        <v>0.86634690000000003</v>
      </c>
      <c r="HO97">
        <v>27.207059999999998</v>
      </c>
      <c r="HP97" s="1">
        <v>1.409895E-3</v>
      </c>
      <c r="HQ97">
        <v>0.34224850000000001</v>
      </c>
      <c r="HR97">
        <v>0.86635709999999999</v>
      </c>
      <c r="HS97">
        <v>26.677060000000001</v>
      </c>
      <c r="HT97" s="1">
        <v>1.3554330000000001E-3</v>
      </c>
      <c r="HU97">
        <v>0.32901979999999997</v>
      </c>
      <c r="HV97">
        <v>0.86634129999999998</v>
      </c>
      <c r="HW97">
        <v>26.800730000000001</v>
      </c>
      <c r="HX97" s="1">
        <v>1.303556E-3</v>
      </c>
      <c r="HY97">
        <v>0.31643690000000002</v>
      </c>
      <c r="HZ97">
        <v>0.86635200000000001</v>
      </c>
      <c r="IA97">
        <v>29.586259999999999</v>
      </c>
      <c r="IB97" s="1">
        <v>1.2544780000000001E-3</v>
      </c>
      <c r="IC97">
        <v>0.30452230000000002</v>
      </c>
      <c r="ID97">
        <v>0.86634639999999996</v>
      </c>
      <c r="IE97">
        <v>35.001159999999999</v>
      </c>
      <c r="IF97" s="1">
        <v>1.207657E-3</v>
      </c>
      <c r="IG97">
        <v>0.2931415</v>
      </c>
      <c r="IH97">
        <v>0.86634389999999994</v>
      </c>
      <c r="II97">
        <v>40.176560000000002</v>
      </c>
      <c r="IJ97" s="1">
        <v>1.162735E-3</v>
      </c>
      <c r="IK97">
        <v>0.28224389999999999</v>
      </c>
      <c r="IL97">
        <v>0.8663535</v>
      </c>
      <c r="IM97">
        <v>41.10839</v>
      </c>
      <c r="IN97" s="1">
        <v>1.1198429999999999E-3</v>
      </c>
      <c r="IO97">
        <v>0.27180720000000003</v>
      </c>
      <c r="IP97">
        <v>0.86634359999999999</v>
      </c>
      <c r="IQ97">
        <v>38.190429999999999</v>
      </c>
      <c r="IR97" s="1">
        <v>1.0786909999999999E-3</v>
      </c>
      <c r="IS97">
        <v>0.26183679999999998</v>
      </c>
      <c r="IT97">
        <v>0.86635450000000003</v>
      </c>
      <c r="IU97">
        <v>35.65072</v>
      </c>
      <c r="IV97" s="1">
        <v>1.0398569999999999E-3</v>
      </c>
      <c r="IW97">
        <v>0.25238379999999999</v>
      </c>
      <c r="IX97">
        <v>0.86634489999999997</v>
      </c>
      <c r="IY97">
        <v>35.093760000000003</v>
      </c>
      <c r="IZ97" s="1">
        <v>1.0027759999999999E-3</v>
      </c>
      <c r="JA97">
        <v>0.2433873</v>
      </c>
      <c r="JB97">
        <v>0.86634529999999998</v>
      </c>
      <c r="JC97">
        <v>34.89264</v>
      </c>
      <c r="JD97" s="1">
        <v>9.6695039999999998E-4</v>
      </c>
      <c r="JE97">
        <v>0.23471069999999999</v>
      </c>
      <c r="JF97">
        <v>0.86634359999999999</v>
      </c>
      <c r="JG97">
        <v>36.524479999999997</v>
      </c>
      <c r="JH97" s="1">
        <v>9.3248199999999999E-4</v>
      </c>
      <c r="JI97">
        <v>0.22632669999999999</v>
      </c>
      <c r="JJ97">
        <v>0.86634339999999999</v>
      </c>
      <c r="JK97">
        <v>38.043970000000002</v>
      </c>
      <c r="JL97" s="1">
        <v>8.9901200000000003E-4</v>
      </c>
      <c r="JM97">
        <v>0.21833</v>
      </c>
      <c r="JN97">
        <v>0.86633930000000003</v>
      </c>
      <c r="JO97">
        <v>36.779139999999998</v>
      </c>
      <c r="JP97" s="1">
        <v>8.6554700000000004E-4</v>
      </c>
      <c r="JQ97">
        <v>0.21074209999999999</v>
      </c>
      <c r="JR97">
        <v>0.86634719999999998</v>
      </c>
      <c r="JS97">
        <v>34.790179999999999</v>
      </c>
      <c r="JT97" s="1">
        <v>8.3367300000000005E-4</v>
      </c>
      <c r="JU97">
        <v>0.2034908</v>
      </c>
      <c r="JV97">
        <v>0.86635269999999998</v>
      </c>
      <c r="JW97">
        <v>31.902380000000001</v>
      </c>
      <c r="JX97" s="1">
        <v>8.0330199999999999E-4</v>
      </c>
      <c r="JY97">
        <v>0.196546</v>
      </c>
      <c r="JZ97">
        <v>0.86634239999999996</v>
      </c>
      <c r="KA97">
        <v>27.506049999999998</v>
      </c>
      <c r="KB97" s="1">
        <v>7.7439220000000001E-4</v>
      </c>
      <c r="KC97">
        <v>0.18989639999999999</v>
      </c>
      <c r="KD97">
        <v>0.8663554</v>
      </c>
      <c r="KE97">
        <v>23.389859999999999</v>
      </c>
      <c r="KF97" s="1">
        <v>7.4676810000000001E-4</v>
      </c>
      <c r="KG97">
        <v>0.18351219999999999</v>
      </c>
      <c r="KH97">
        <v>0.86635390000000001</v>
      </c>
      <c r="KI97">
        <v>20.659420000000001</v>
      </c>
      <c r="KJ97" s="1">
        <v>7.2037869999999995E-4</v>
      </c>
      <c r="KK97">
        <v>0.1773846</v>
      </c>
      <c r="KL97">
        <v>0.86634619999999996</v>
      </c>
      <c r="KM97">
        <v>21.711880000000001</v>
      </c>
      <c r="KN97" s="1">
        <v>6.9514510000000002E-4</v>
      </c>
      <c r="KO97">
        <v>0.17150019999999999</v>
      </c>
      <c r="KP97">
        <v>0.86635969999999995</v>
      </c>
      <c r="KQ97">
        <v>27.254860000000001</v>
      </c>
      <c r="KR97" s="1">
        <v>6.7103050000000004E-4</v>
      </c>
      <c r="KS97">
        <v>0.1658625</v>
      </c>
      <c r="KT97">
        <v>0.86634149999999999</v>
      </c>
      <c r="KU97">
        <v>33.850499999999997</v>
      </c>
      <c r="KV97" s="1">
        <v>6.4794099999999997E-4</v>
      </c>
      <c r="KW97">
        <v>0.1604428</v>
      </c>
      <c r="KX97">
        <v>0.86635779999999996</v>
      </c>
      <c r="KY97">
        <v>36.043410000000002</v>
      </c>
      <c r="KZ97" s="1">
        <v>6.2579089999999997E-4</v>
      </c>
      <c r="LA97">
        <v>0.15522349999999999</v>
      </c>
      <c r="LB97">
        <v>0.86634</v>
      </c>
      <c r="LC97">
        <v>33.376480000000001</v>
      </c>
      <c r="LD97" s="1">
        <v>6.045019E-4</v>
      </c>
      <c r="LE97">
        <v>0.15018190000000001</v>
      </c>
      <c r="LF97">
        <v>0.86635320000000005</v>
      </c>
      <c r="LG97">
        <v>31.829840000000001</v>
      </c>
      <c r="LH97" s="1">
        <v>5.8406240000000002E-4</v>
      </c>
      <c r="LI97">
        <v>0.1453352</v>
      </c>
      <c r="LJ97">
        <v>0.86634239999999996</v>
      </c>
      <c r="LK97">
        <v>33.236469999999997</v>
      </c>
      <c r="LL97" s="1">
        <v>5.6443460000000004E-4</v>
      </c>
      <c r="LM97">
        <v>0.14066229999999999</v>
      </c>
      <c r="LN97">
        <v>0.866344</v>
      </c>
      <c r="LO97">
        <v>34.368940000000002</v>
      </c>
      <c r="LP97" s="1">
        <v>5.4556009999999998E-4</v>
      </c>
      <c r="LQ97">
        <v>0.13615949999999999</v>
      </c>
      <c r="LR97">
        <v>0.86634469999999997</v>
      </c>
      <c r="LS97">
        <v>35.625549999999997</v>
      </c>
      <c r="LT97" s="1">
        <v>5.2747700000000005E-4</v>
      </c>
      <c r="LU97">
        <v>0.13182659999999999</v>
      </c>
      <c r="LV97">
        <v>0.86635499999999999</v>
      </c>
      <c r="LW97">
        <v>37.48386</v>
      </c>
      <c r="LX97" s="1">
        <v>5.1005929999999998E-4</v>
      </c>
      <c r="LY97">
        <v>0.1276467</v>
      </c>
      <c r="LZ97">
        <v>0.86634739999999999</v>
      </c>
      <c r="MA97">
        <v>38.217030000000001</v>
      </c>
      <c r="MB97" s="1">
        <v>4.9325349999999998E-4</v>
      </c>
      <c r="MC97">
        <v>0.1236068</v>
      </c>
      <c r="MD97">
        <v>0.86634449999999996</v>
      </c>
      <c r="ME97">
        <v>37.235590000000002</v>
      </c>
      <c r="MF97" s="1">
        <v>4.7702999999999998E-4</v>
      </c>
      <c r="MG97">
        <v>0.119702</v>
      </c>
      <c r="MH97">
        <v>0.86635200000000001</v>
      </c>
      <c r="MI97">
        <v>34.653359999999999</v>
      </c>
      <c r="MJ97" s="1">
        <v>4.613609E-4</v>
      </c>
      <c r="MK97">
        <v>0.115928</v>
      </c>
      <c r="ML97">
        <v>0.86635209999999996</v>
      </c>
      <c r="MM97">
        <v>29.389700000000001</v>
      </c>
      <c r="MN97" s="1">
        <v>4.4616350000000003E-4</v>
      </c>
      <c r="MO97">
        <v>0.11228</v>
      </c>
      <c r="MP97">
        <v>0.86635390000000001</v>
      </c>
      <c r="MQ97">
        <v>25.224160000000001</v>
      </c>
      <c r="MR97" s="1">
        <v>4.315651E-4</v>
      </c>
      <c r="MS97">
        <v>0.1087693</v>
      </c>
      <c r="MT97">
        <v>0.86634330000000004</v>
      </c>
      <c r="MU97">
        <v>22.8672</v>
      </c>
      <c r="MV97" s="1">
        <v>4.1756639999999999E-4</v>
      </c>
      <c r="MW97">
        <v>0.1054026</v>
      </c>
      <c r="MX97">
        <v>0.86635289999999998</v>
      </c>
      <c r="MY97">
        <v>23.45018</v>
      </c>
      <c r="MZ97" s="1">
        <v>4.0421700000000001E-4</v>
      </c>
      <c r="NA97">
        <v>0.10217560000000001</v>
      </c>
      <c r="NB97">
        <v>0.86634420000000001</v>
      </c>
      <c r="NC97">
        <v>24.930730000000001</v>
      </c>
      <c r="ND97" s="1">
        <v>3.9125480000000001E-4</v>
      </c>
      <c r="NE97" s="1">
        <v>9.9040370000000003E-2</v>
      </c>
      <c r="NF97">
        <v>0.86634610000000001</v>
      </c>
      <c r="NG97">
        <v>27.522860000000001</v>
      </c>
      <c r="NH97" s="1">
        <v>3.7861330000000002E-4</v>
      </c>
      <c r="NI97" s="1">
        <v>9.5978190000000005E-2</v>
      </c>
      <c r="NJ97">
        <v>0.8663419</v>
      </c>
      <c r="NK97">
        <v>30.428619999999999</v>
      </c>
      <c r="NL97" s="1">
        <v>3.663874E-4</v>
      </c>
      <c r="NM97" s="1">
        <v>9.3009759999999997E-2</v>
      </c>
      <c r="NN97">
        <v>0.86634239999999996</v>
      </c>
      <c r="NO97">
        <v>30.561430000000001</v>
      </c>
      <c r="NP97" s="1">
        <v>3.5474299999999997E-4</v>
      </c>
      <c r="NQ97" s="1">
        <v>9.0171370000000001E-2</v>
      </c>
      <c r="NR97">
        <v>0.86634420000000001</v>
      </c>
      <c r="NS97">
        <v>27.11195</v>
      </c>
      <c r="NT97" s="1">
        <v>3.4356639999999998E-4</v>
      </c>
      <c r="NU97" s="1">
        <v>8.7447940000000002E-2</v>
      </c>
      <c r="NV97">
        <v>0.86634489999999997</v>
      </c>
      <c r="NW97">
        <v>26.100829999999998</v>
      </c>
      <c r="NX97" s="1">
        <v>3.3274690000000001E-4</v>
      </c>
      <c r="NY97" s="1">
        <v>8.4802749999999996E-2</v>
      </c>
      <c r="NZ97">
        <v>0.86635240000000002</v>
      </c>
      <c r="OA97">
        <v>26.488900000000001</v>
      </c>
      <c r="OB97" s="1">
        <v>3.22319E-4</v>
      </c>
      <c r="OC97">
        <v>8.2236249999999997E-2</v>
      </c>
      <c r="OD97">
        <v>0.86634829999999996</v>
      </c>
      <c r="OE97">
        <v>28.489730000000002</v>
      </c>
      <c r="OF97" s="1">
        <v>3.1227659999999999E-4</v>
      </c>
      <c r="OG97">
        <v>7.9754480000000003E-2</v>
      </c>
      <c r="OH97">
        <v>0.86635609999999996</v>
      </c>
      <c r="OI97">
        <v>29.728850000000001</v>
      </c>
      <c r="OJ97" s="1">
        <v>3.0259139999999998E-4</v>
      </c>
      <c r="OK97" s="1">
        <v>7.7353669999999999E-2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1.136263</v>
      </c>
      <c r="G98">
        <v>18.27694</v>
      </c>
      <c r="H98">
        <v>0</v>
      </c>
      <c r="I98">
        <v>0</v>
      </c>
      <c r="J98">
        <v>1.130962</v>
      </c>
      <c r="K98">
        <v>19.597860000000001</v>
      </c>
      <c r="L98" s="1">
        <v>2.8411940000000002E-28</v>
      </c>
      <c r="M98" s="1">
        <v>7.1953930000000005E-26</v>
      </c>
      <c r="N98">
        <v>1.1256660000000001</v>
      </c>
      <c r="O98">
        <v>19.624649999999999</v>
      </c>
      <c r="P98" s="1">
        <v>4.7347069999999999E-17</v>
      </c>
      <c r="Q98" s="1">
        <v>1.20714E-14</v>
      </c>
      <c r="R98">
        <v>1.1210199999999999</v>
      </c>
      <c r="S98">
        <v>20.22758</v>
      </c>
      <c r="T98" s="1">
        <v>4.4179720000000001E-7</v>
      </c>
      <c r="U98" s="1">
        <v>7.6456770000000001E-5</v>
      </c>
      <c r="V98">
        <v>1.117354</v>
      </c>
      <c r="W98">
        <v>20.587710000000001</v>
      </c>
      <c r="X98" s="1">
        <v>2.0965069999999999E-2</v>
      </c>
      <c r="Y98">
        <v>4.1770269999999998</v>
      </c>
      <c r="Z98">
        <v>1.1147089999999999</v>
      </c>
      <c r="AA98">
        <v>19.219180000000001</v>
      </c>
      <c r="AB98">
        <v>2.9442680000000001</v>
      </c>
      <c r="AC98">
        <v>651.58550000000002</v>
      </c>
      <c r="AD98">
        <v>1.113049</v>
      </c>
      <c r="AE98">
        <v>17.18412</v>
      </c>
      <c r="AF98">
        <v>34.832859999999997</v>
      </c>
      <c r="AG98">
        <v>8235.6869999999999</v>
      </c>
      <c r="AH98">
        <v>1.112071</v>
      </c>
      <c r="AI98">
        <v>16.161470000000001</v>
      </c>
      <c r="AJ98">
        <v>95.140090000000001</v>
      </c>
      <c r="AK98">
        <v>23574.97</v>
      </c>
      <c r="AL98">
        <v>1.111578</v>
      </c>
      <c r="AM98">
        <v>16.23695</v>
      </c>
      <c r="AN98">
        <v>99.346369999999993</v>
      </c>
      <c r="AO98">
        <v>25456.45</v>
      </c>
      <c r="AP98">
        <v>1.111383</v>
      </c>
      <c r="AQ98">
        <v>18.334</v>
      </c>
      <c r="AR98">
        <v>53.923940000000002</v>
      </c>
      <c r="AS98">
        <v>14152.37</v>
      </c>
      <c r="AT98">
        <v>1.111164</v>
      </c>
      <c r="AU98">
        <v>21.037569999999999</v>
      </c>
      <c r="AV98">
        <v>18.76774</v>
      </c>
      <c r="AW98">
        <v>5004.5600000000004</v>
      </c>
      <c r="AX98">
        <v>1.1105389999999999</v>
      </c>
      <c r="AY98">
        <v>23.3462</v>
      </c>
      <c r="AZ98">
        <v>4.8889050000000003</v>
      </c>
      <c r="BA98">
        <v>1317.049</v>
      </c>
      <c r="BB98">
        <v>1.1090709999999999</v>
      </c>
      <c r="BC98">
        <v>24.733809999999998</v>
      </c>
      <c r="BD98">
        <v>1.080832</v>
      </c>
      <c r="BE98">
        <v>292.55869999999999</v>
      </c>
      <c r="BF98">
        <v>1.10663</v>
      </c>
      <c r="BG98">
        <v>23.957899999999999</v>
      </c>
      <c r="BH98">
        <v>0.23135059999999999</v>
      </c>
      <c r="BI98">
        <v>62.501089999999998</v>
      </c>
      <c r="BJ98">
        <v>1.1032420000000001</v>
      </c>
      <c r="BK98">
        <v>22.663650000000001</v>
      </c>
      <c r="BL98" s="1">
        <v>6.0545229999999998E-2</v>
      </c>
      <c r="BM98">
        <v>16.081430000000001</v>
      </c>
      <c r="BN98">
        <v>1.099065</v>
      </c>
      <c r="BO98">
        <v>22.522780000000001</v>
      </c>
      <c r="BP98" s="1">
        <v>2.7935990000000001E-2</v>
      </c>
      <c r="BQ98">
        <v>7.1830239999999996</v>
      </c>
      <c r="BR98">
        <v>1.0947880000000001</v>
      </c>
      <c r="BS98">
        <v>22.80696</v>
      </c>
      <c r="BT98" s="1">
        <v>2.4473109999999999E-2</v>
      </c>
      <c r="BU98">
        <v>6.1563670000000004</v>
      </c>
      <c r="BV98">
        <v>1.0903510000000001</v>
      </c>
      <c r="BW98">
        <v>24.25149</v>
      </c>
      <c r="BX98" s="1">
        <v>2.8096280000000001E-2</v>
      </c>
      <c r="BY98">
        <v>7.0533890000000001</v>
      </c>
      <c r="BZ98">
        <v>1.0856220000000001</v>
      </c>
      <c r="CA98">
        <v>25.626850000000001</v>
      </c>
      <c r="CB98" s="1">
        <v>3.1916220000000002E-2</v>
      </c>
      <c r="CC98">
        <v>8.0621810000000007</v>
      </c>
      <c r="CD98">
        <v>1.080975</v>
      </c>
      <c r="CE98">
        <v>25.63336</v>
      </c>
      <c r="CF98" s="1">
        <v>3.3449310000000003E-2</v>
      </c>
      <c r="CG98">
        <v>8.509423</v>
      </c>
      <c r="CH98">
        <v>1.077048</v>
      </c>
      <c r="CI98">
        <v>25.254529999999999</v>
      </c>
      <c r="CJ98" s="1">
        <v>3.2749220000000002E-2</v>
      </c>
      <c r="CK98">
        <v>8.3783329999999996</v>
      </c>
      <c r="CL98">
        <v>1.0739190000000001</v>
      </c>
      <c r="CM98">
        <v>22.91066</v>
      </c>
      <c r="CN98">
        <v>3.069349E-2</v>
      </c>
      <c r="CO98">
        <v>7.8825310000000002</v>
      </c>
      <c r="CP98">
        <v>1.071607</v>
      </c>
      <c r="CQ98">
        <v>20.64892</v>
      </c>
      <c r="CR98" s="1">
        <v>2.805941E-2</v>
      </c>
      <c r="CS98">
        <v>7.2241569999999999</v>
      </c>
      <c r="CT98">
        <v>1.069985</v>
      </c>
      <c r="CU98">
        <v>18.886559999999999</v>
      </c>
      <c r="CV98" s="1">
        <v>2.5203679999999999E-2</v>
      </c>
      <c r="CW98">
        <v>6.5005480000000002</v>
      </c>
      <c r="CX98">
        <v>1.069008</v>
      </c>
      <c r="CY98">
        <v>17.9879</v>
      </c>
      <c r="CZ98" s="1">
        <v>2.188731E-2</v>
      </c>
      <c r="DA98">
        <v>5.6583319999999997</v>
      </c>
      <c r="DB98">
        <v>1.0684549999999999</v>
      </c>
      <c r="DC98">
        <v>19.210519999999999</v>
      </c>
      <c r="DD98" s="1">
        <v>1.7880989999999999E-2</v>
      </c>
      <c r="DE98">
        <v>4.6358800000000002</v>
      </c>
      <c r="DF98">
        <v>1.068179</v>
      </c>
      <c r="DG98">
        <v>22.046500000000002</v>
      </c>
      <c r="DH98" s="1">
        <v>1.367024E-2</v>
      </c>
      <c r="DI98">
        <v>3.5512890000000001</v>
      </c>
      <c r="DJ98">
        <v>1.0680799999999999</v>
      </c>
      <c r="DK98">
        <v>26.353870000000001</v>
      </c>
      <c r="DL98" s="1">
        <v>1.0081980000000001E-2</v>
      </c>
      <c r="DM98">
        <v>2.6180829999999999</v>
      </c>
      <c r="DN98">
        <v>1.068049</v>
      </c>
      <c r="DO98">
        <v>30.662189999999999</v>
      </c>
      <c r="DP98" s="1">
        <v>7.5314759999999996E-3</v>
      </c>
      <c r="DQ98">
        <v>1.949732</v>
      </c>
      <c r="DR98">
        <v>1.068036</v>
      </c>
      <c r="DS98">
        <v>30.24099</v>
      </c>
      <c r="DT98" s="1">
        <v>5.9219620000000002E-3</v>
      </c>
      <c r="DU98">
        <v>1.52596</v>
      </c>
      <c r="DV98">
        <v>1.068031</v>
      </c>
      <c r="DW98">
        <v>27.386780000000002</v>
      </c>
      <c r="DX98" s="1">
        <v>4.9552099999999998E-3</v>
      </c>
      <c r="DY98">
        <v>1.270759</v>
      </c>
      <c r="DZ98">
        <v>1.068031</v>
      </c>
      <c r="EA98">
        <v>27.50564</v>
      </c>
      <c r="EB98" s="1">
        <v>4.3653989999999998E-3</v>
      </c>
      <c r="EC98">
        <v>1.1146750000000001</v>
      </c>
      <c r="ED98">
        <v>1.068033</v>
      </c>
      <c r="EE98">
        <v>28.795100000000001</v>
      </c>
      <c r="EF98" s="1">
        <v>3.978929E-3</v>
      </c>
      <c r="EG98">
        <v>1.012329</v>
      </c>
      <c r="EH98">
        <v>1.0680499999999999</v>
      </c>
      <c r="EI98">
        <v>30.42445</v>
      </c>
      <c r="EJ98" s="1">
        <v>3.7000539999999999E-3</v>
      </c>
      <c r="EK98">
        <v>0.93842490000000001</v>
      </c>
      <c r="EL98">
        <v>1.0680559999999999</v>
      </c>
      <c r="EM98">
        <v>32.679949999999998</v>
      </c>
      <c r="EN98" s="1">
        <v>3.479986E-3</v>
      </c>
      <c r="EO98">
        <v>0.8800481</v>
      </c>
      <c r="EP98">
        <v>1.0680430000000001</v>
      </c>
      <c r="EQ98">
        <v>36.914149999999999</v>
      </c>
      <c r="ER98" s="1">
        <v>3.2924629999999998E-3</v>
      </c>
      <c r="ES98">
        <v>0.83065520000000004</v>
      </c>
      <c r="ET98">
        <v>1.0680609999999999</v>
      </c>
      <c r="EU98">
        <v>39.775649999999999</v>
      </c>
      <c r="EV98" s="1">
        <v>3.1252799999999998E-3</v>
      </c>
      <c r="EW98">
        <v>0.78692320000000004</v>
      </c>
      <c r="EX98">
        <v>1.0680609999999999</v>
      </c>
      <c r="EY98">
        <v>37.442210000000003</v>
      </c>
      <c r="EZ98" s="1">
        <v>2.9737629999999999E-3</v>
      </c>
      <c r="FA98">
        <v>0.74729500000000004</v>
      </c>
      <c r="FB98">
        <v>1.068044</v>
      </c>
      <c r="FC98">
        <v>32.771500000000003</v>
      </c>
      <c r="FD98" s="1">
        <v>2.833487E-3</v>
      </c>
      <c r="FE98">
        <v>0.71086070000000001</v>
      </c>
      <c r="FF98">
        <v>1.0680529999999999</v>
      </c>
      <c r="FG98">
        <v>30.276679999999999</v>
      </c>
      <c r="FH98" s="1">
        <v>2.7023939999999999E-3</v>
      </c>
      <c r="FI98">
        <v>0.67700459999999996</v>
      </c>
      <c r="FJ98">
        <v>1.0680559999999999</v>
      </c>
      <c r="FK98">
        <v>29.31194</v>
      </c>
      <c r="FL98" s="1">
        <v>2.578969E-3</v>
      </c>
      <c r="FM98">
        <v>0.64524190000000003</v>
      </c>
      <c r="FN98">
        <v>1.0680529999999999</v>
      </c>
      <c r="FO98">
        <v>30.330870000000001</v>
      </c>
      <c r="FP98" s="1">
        <v>2.4622490000000001E-3</v>
      </c>
      <c r="FQ98">
        <v>0.61540410000000001</v>
      </c>
      <c r="FR98">
        <v>1.0680460000000001</v>
      </c>
      <c r="FS98">
        <v>32.002740000000003</v>
      </c>
      <c r="FT98" s="1">
        <v>2.3519019999999999E-3</v>
      </c>
      <c r="FU98">
        <v>0.58740630000000005</v>
      </c>
      <c r="FV98">
        <v>1.0680499999999999</v>
      </c>
      <c r="FW98">
        <v>33.640099999999997</v>
      </c>
      <c r="FX98" s="1">
        <v>2.2483080000000001E-3</v>
      </c>
      <c r="FY98">
        <v>0.56115700000000002</v>
      </c>
      <c r="FZ98">
        <v>1.068041</v>
      </c>
      <c r="GA98">
        <v>33.564900000000002</v>
      </c>
      <c r="GB98" s="1">
        <v>2.1503400000000002E-3</v>
      </c>
      <c r="GC98">
        <v>0.53642590000000001</v>
      </c>
      <c r="GD98">
        <v>1.0680430000000001</v>
      </c>
      <c r="GE98">
        <v>31.849340000000002</v>
      </c>
      <c r="GF98" s="1">
        <v>2.05718E-3</v>
      </c>
      <c r="GG98">
        <v>0.51301229999999998</v>
      </c>
      <c r="GH98">
        <v>1.0680480000000001</v>
      </c>
      <c r="GI98">
        <v>28.616070000000001</v>
      </c>
      <c r="GJ98" s="1">
        <v>1.9690810000000001E-3</v>
      </c>
      <c r="GK98">
        <v>0.4909211</v>
      </c>
      <c r="GL98">
        <v>1.0680449999999999</v>
      </c>
      <c r="GM98">
        <v>25.53059</v>
      </c>
      <c r="GN98" s="1">
        <v>1.8858589999999999E-3</v>
      </c>
      <c r="GO98">
        <v>0.47006219999999999</v>
      </c>
      <c r="GP98">
        <v>1.0680430000000001</v>
      </c>
      <c r="GQ98">
        <v>23.47831</v>
      </c>
      <c r="GR98" s="1">
        <v>1.8069239999999999E-3</v>
      </c>
      <c r="GS98">
        <v>0.4503067</v>
      </c>
      <c r="GT98">
        <v>1.068055</v>
      </c>
      <c r="GU98">
        <v>24.755099999999999</v>
      </c>
      <c r="GV98" s="1">
        <v>1.7321769999999999E-3</v>
      </c>
      <c r="GW98">
        <v>0.4316044</v>
      </c>
      <c r="GX98">
        <v>1.0680419999999999</v>
      </c>
      <c r="GY98">
        <v>27.564679999999999</v>
      </c>
      <c r="GZ98" s="1">
        <v>1.661161E-3</v>
      </c>
      <c r="HA98">
        <v>0.41390680000000002</v>
      </c>
      <c r="HB98">
        <v>1.068047</v>
      </c>
      <c r="HC98">
        <v>30.034099999999999</v>
      </c>
      <c r="HD98" s="1">
        <v>1.5944150000000001E-3</v>
      </c>
      <c r="HE98">
        <v>0.39721129999999999</v>
      </c>
      <c r="HF98">
        <v>1.0680430000000001</v>
      </c>
      <c r="HG98">
        <v>31.4937</v>
      </c>
      <c r="HH98" s="1">
        <v>1.5311929999999999E-3</v>
      </c>
      <c r="HI98">
        <v>0.38144410000000001</v>
      </c>
      <c r="HJ98">
        <v>1.0680540000000001</v>
      </c>
      <c r="HK98">
        <v>29.435700000000001</v>
      </c>
      <c r="HL98" s="1">
        <v>1.4712270000000001E-3</v>
      </c>
      <c r="HM98">
        <v>0.3664906</v>
      </c>
      <c r="HN98">
        <v>1.0680480000000001</v>
      </c>
      <c r="HO98">
        <v>27.278179999999999</v>
      </c>
      <c r="HP98" s="1">
        <v>1.4141679999999999E-3</v>
      </c>
      <c r="HQ98">
        <v>0.3522634</v>
      </c>
      <c r="HR98">
        <v>1.0680540000000001</v>
      </c>
      <c r="HS98">
        <v>26.661909999999999</v>
      </c>
      <c r="HT98" s="1">
        <v>1.3595180000000001E-3</v>
      </c>
      <c r="HU98">
        <v>0.33864109999999997</v>
      </c>
      <c r="HV98">
        <v>1.068041</v>
      </c>
      <c r="HW98">
        <v>26.795280000000002</v>
      </c>
      <c r="HX98" s="1">
        <v>1.307423E-3</v>
      </c>
      <c r="HY98">
        <v>0.32567180000000001</v>
      </c>
      <c r="HZ98">
        <v>1.068044</v>
      </c>
      <c r="IA98">
        <v>29.5931</v>
      </c>
      <c r="IB98" s="1">
        <v>1.2581529999999999E-3</v>
      </c>
      <c r="IC98">
        <v>0.31339650000000002</v>
      </c>
      <c r="ID98">
        <v>1.068047</v>
      </c>
      <c r="IE98">
        <v>35.121110000000002</v>
      </c>
      <c r="IF98" s="1">
        <v>1.211181E-3</v>
      </c>
      <c r="IG98">
        <v>0.30168070000000002</v>
      </c>
      <c r="IH98">
        <v>1.0680430000000001</v>
      </c>
      <c r="II98">
        <v>40.457799999999999</v>
      </c>
      <c r="IJ98" s="1">
        <v>1.1661130000000001E-3</v>
      </c>
      <c r="IK98">
        <v>0.29046060000000001</v>
      </c>
      <c r="IL98">
        <v>1.0680510000000001</v>
      </c>
      <c r="IM98">
        <v>41.483750000000001</v>
      </c>
      <c r="IN98" s="1">
        <v>1.123066E-3</v>
      </c>
      <c r="IO98">
        <v>0.2797116</v>
      </c>
      <c r="IP98">
        <v>1.0680449999999999</v>
      </c>
      <c r="IQ98">
        <v>38.482419999999998</v>
      </c>
      <c r="IR98" s="1">
        <v>1.081778E-3</v>
      </c>
      <c r="IS98">
        <v>0.26944689999999999</v>
      </c>
      <c r="IT98">
        <v>1.0680460000000001</v>
      </c>
      <c r="IU98">
        <v>35.727290000000004</v>
      </c>
      <c r="IV98" s="1">
        <v>1.042765E-3</v>
      </c>
      <c r="IW98">
        <v>0.25970019999999999</v>
      </c>
      <c r="IX98">
        <v>1.068044</v>
      </c>
      <c r="IY98">
        <v>35.055289999999999</v>
      </c>
      <c r="IZ98" s="1">
        <v>1.005555E-3</v>
      </c>
      <c r="JA98">
        <v>0.2504345</v>
      </c>
      <c r="JB98">
        <v>1.0680460000000001</v>
      </c>
      <c r="JC98">
        <v>34.88635</v>
      </c>
      <c r="JD98" s="1">
        <v>9.6965780000000002E-4</v>
      </c>
      <c r="JE98">
        <v>0.2415147</v>
      </c>
      <c r="JF98">
        <v>1.0680430000000001</v>
      </c>
      <c r="JG98">
        <v>36.54007</v>
      </c>
      <c r="JH98" s="1">
        <v>9.3507509999999998E-4</v>
      </c>
      <c r="JI98">
        <v>0.23288200000000001</v>
      </c>
      <c r="JJ98">
        <v>1.0680419999999999</v>
      </c>
      <c r="JK98">
        <v>38.124549999999999</v>
      </c>
      <c r="JL98" s="1">
        <v>9.0147779999999998E-4</v>
      </c>
      <c r="JM98">
        <v>0.22464429999999999</v>
      </c>
      <c r="JN98">
        <v>1.068038</v>
      </c>
      <c r="JO98">
        <v>36.94858</v>
      </c>
      <c r="JP98" s="1">
        <v>8.6788109999999996E-4</v>
      </c>
      <c r="JQ98">
        <v>0.21682489999999999</v>
      </c>
      <c r="JR98">
        <v>1.0680400000000001</v>
      </c>
      <c r="JS98">
        <v>34.997639999999997</v>
      </c>
      <c r="JT98" s="1">
        <v>8.3589989999999996E-4</v>
      </c>
      <c r="JU98">
        <v>0.2093594</v>
      </c>
      <c r="JV98">
        <v>1.0680510000000001</v>
      </c>
      <c r="JW98">
        <v>32.204230000000003</v>
      </c>
      <c r="JX98" s="1">
        <v>8.0542950000000004E-4</v>
      </c>
      <c r="JY98">
        <v>0.2022081</v>
      </c>
      <c r="JZ98">
        <v>1.0680419999999999</v>
      </c>
      <c r="KA98">
        <v>27.873470000000001</v>
      </c>
      <c r="KB98" s="1">
        <v>7.7643069999999996E-4</v>
      </c>
      <c r="KC98">
        <v>0.19536329999999999</v>
      </c>
      <c r="KD98">
        <v>1.068049</v>
      </c>
      <c r="KE98">
        <v>23.686119999999999</v>
      </c>
      <c r="KF98" s="1">
        <v>7.4872459999999997E-4</v>
      </c>
      <c r="KG98">
        <v>0.18879380000000001</v>
      </c>
      <c r="KH98">
        <v>1.068052</v>
      </c>
      <c r="KI98">
        <v>20.838180000000001</v>
      </c>
      <c r="KJ98" s="1">
        <v>7.2225010000000005E-4</v>
      </c>
      <c r="KK98">
        <v>0.18248410000000001</v>
      </c>
      <c r="KL98">
        <v>1.068047</v>
      </c>
      <c r="KM98">
        <v>21.78154</v>
      </c>
      <c r="KN98" s="1">
        <v>6.9693870000000005E-4</v>
      </c>
      <c r="KO98">
        <v>0.17642749999999999</v>
      </c>
      <c r="KP98">
        <v>1.068052</v>
      </c>
      <c r="KQ98">
        <v>27.361820000000002</v>
      </c>
      <c r="KR98" s="1">
        <v>6.7274480000000002E-4</v>
      </c>
      <c r="KS98">
        <v>0.170624</v>
      </c>
      <c r="KT98">
        <v>1.068041</v>
      </c>
      <c r="KU98">
        <v>34.134700000000002</v>
      </c>
      <c r="KV98" s="1">
        <v>6.4958789999999995E-4</v>
      </c>
      <c r="KW98">
        <v>0.1650443</v>
      </c>
      <c r="KX98">
        <v>1.0680510000000001</v>
      </c>
      <c r="KY98">
        <v>36.447659999999999</v>
      </c>
      <c r="KZ98" s="1">
        <v>6.2737800000000005E-4</v>
      </c>
      <c r="LA98">
        <v>0.1596757</v>
      </c>
      <c r="LB98">
        <v>1.0680320000000001</v>
      </c>
      <c r="LC98">
        <v>33.63579</v>
      </c>
      <c r="LD98" s="1">
        <v>6.0602780000000003E-4</v>
      </c>
      <c r="LE98">
        <v>0.1544866</v>
      </c>
      <c r="LF98">
        <v>1.0680510000000001</v>
      </c>
      <c r="LG98">
        <v>31.762409999999999</v>
      </c>
      <c r="LH98" s="1">
        <v>5.8553089999999999E-4</v>
      </c>
      <c r="LI98">
        <v>0.1494991</v>
      </c>
      <c r="LJ98">
        <v>1.0680419999999999</v>
      </c>
      <c r="LK98">
        <v>33.029879999999999</v>
      </c>
      <c r="LL98" s="1">
        <v>5.6584810000000001E-4</v>
      </c>
      <c r="LM98">
        <v>0.14469119999999999</v>
      </c>
      <c r="LN98">
        <v>1.0680430000000001</v>
      </c>
      <c r="LO98">
        <v>34.264710000000001</v>
      </c>
      <c r="LP98" s="1">
        <v>5.469184E-4</v>
      </c>
      <c r="LQ98">
        <v>0.1400564</v>
      </c>
      <c r="LR98">
        <v>1.0680460000000001</v>
      </c>
      <c r="LS98">
        <v>35.608910000000002</v>
      </c>
      <c r="LT98" s="1">
        <v>5.2878750000000003E-4</v>
      </c>
      <c r="LU98">
        <v>0.1355992</v>
      </c>
      <c r="LV98">
        <v>1.0680529999999999</v>
      </c>
      <c r="LW98">
        <v>37.54083</v>
      </c>
      <c r="LX98" s="1">
        <v>5.1131950000000005E-4</v>
      </c>
      <c r="LY98">
        <v>0.131297</v>
      </c>
      <c r="LZ98">
        <v>1.0680480000000001</v>
      </c>
      <c r="MA98">
        <v>38.348500000000001</v>
      </c>
      <c r="MB98" s="1">
        <v>4.9447040000000003E-4</v>
      </c>
      <c r="MC98">
        <v>0.12714130000000001</v>
      </c>
      <c r="MD98">
        <v>1.0680430000000001</v>
      </c>
      <c r="ME98">
        <v>37.477780000000003</v>
      </c>
      <c r="MF98" s="1">
        <v>4.7820300000000002E-4</v>
      </c>
      <c r="MG98">
        <v>0.12312339999999999</v>
      </c>
      <c r="MH98">
        <v>1.068044</v>
      </c>
      <c r="MI98">
        <v>34.985309999999998</v>
      </c>
      <c r="MJ98" s="1">
        <v>4.6249270000000002E-4</v>
      </c>
      <c r="MK98">
        <v>0.119241</v>
      </c>
      <c r="ML98">
        <v>1.0680460000000001</v>
      </c>
      <c r="MM98">
        <v>29.785160000000001</v>
      </c>
      <c r="MN98" s="1">
        <v>4.4725569999999999E-4</v>
      </c>
      <c r="MO98">
        <v>0.1154887</v>
      </c>
      <c r="MP98">
        <v>1.068052</v>
      </c>
      <c r="MQ98">
        <v>25.4849</v>
      </c>
      <c r="MR98" s="1">
        <v>4.3261329999999998E-4</v>
      </c>
      <c r="MS98">
        <v>0.1118744</v>
      </c>
      <c r="MT98">
        <v>1.0680419999999999</v>
      </c>
      <c r="MU98">
        <v>23.02394</v>
      </c>
      <c r="MV98" s="1">
        <v>4.1856830000000002E-4</v>
      </c>
      <c r="MW98">
        <v>0.1084082</v>
      </c>
      <c r="MX98">
        <v>1.0680510000000001</v>
      </c>
      <c r="MY98">
        <v>23.50881</v>
      </c>
      <c r="MZ98" s="1">
        <v>4.0518169999999998E-4</v>
      </c>
      <c r="NA98">
        <v>0.1050871</v>
      </c>
      <c r="NB98">
        <v>1.0680449999999999</v>
      </c>
      <c r="NC98">
        <v>25.0474</v>
      </c>
      <c r="ND98" s="1">
        <v>3.9219560000000001E-4</v>
      </c>
      <c r="NE98">
        <v>0.1018651</v>
      </c>
      <c r="NF98">
        <v>1.068047</v>
      </c>
      <c r="NG98">
        <v>27.669689999999999</v>
      </c>
      <c r="NH98" s="1">
        <v>3.7952990000000001E-4</v>
      </c>
      <c r="NI98" s="1">
        <v>9.8717589999999994E-2</v>
      </c>
      <c r="NJ98">
        <v>1.0680419999999999</v>
      </c>
      <c r="NK98">
        <v>30.646560000000001</v>
      </c>
      <c r="NL98" s="1">
        <v>3.6726830000000002E-4</v>
      </c>
      <c r="NM98" s="1">
        <v>9.5662269999999994E-2</v>
      </c>
      <c r="NN98">
        <v>1.0680419999999999</v>
      </c>
      <c r="NO98">
        <v>30.80585</v>
      </c>
      <c r="NP98" s="1">
        <v>3.5558019999999999E-4</v>
      </c>
      <c r="NQ98" s="1">
        <v>9.2738139999999997E-2</v>
      </c>
      <c r="NR98">
        <v>1.0680430000000001</v>
      </c>
      <c r="NS98">
        <v>27.29804</v>
      </c>
      <c r="NT98" s="1">
        <v>3.443753E-4</v>
      </c>
      <c r="NU98" s="1">
        <v>8.9936489999999994E-2</v>
      </c>
      <c r="NV98">
        <v>1.068044</v>
      </c>
      <c r="NW98">
        <v>26.057279999999999</v>
      </c>
      <c r="NX98" s="1">
        <v>3.3353160000000002E-4</v>
      </c>
      <c r="NY98">
        <v>8.7216559999999999E-2</v>
      </c>
      <c r="NZ98">
        <v>1.0680499999999999</v>
      </c>
      <c r="OA98">
        <v>26.429200000000002</v>
      </c>
      <c r="OB98" s="1">
        <v>3.2307929999999998E-4</v>
      </c>
      <c r="OC98" s="1">
        <v>8.457713E-2</v>
      </c>
      <c r="OD98">
        <v>1.068049</v>
      </c>
      <c r="OE98">
        <v>28.47533</v>
      </c>
      <c r="OF98" s="1">
        <v>3.1301030000000001E-4</v>
      </c>
      <c r="OG98" s="1">
        <v>8.2024100000000003E-2</v>
      </c>
      <c r="OH98">
        <v>1.0680559999999999</v>
      </c>
      <c r="OI98">
        <v>29.80611</v>
      </c>
      <c r="OJ98" s="1">
        <v>3.0330020000000001E-4</v>
      </c>
      <c r="OK98">
        <v>7.9554330000000006E-2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0.92060050000000004</v>
      </c>
      <c r="G99">
        <v>18.22401</v>
      </c>
      <c r="H99">
        <v>0</v>
      </c>
      <c r="I99">
        <v>0</v>
      </c>
      <c r="J99">
        <v>0.9147689</v>
      </c>
      <c r="K99">
        <v>19.553290000000001</v>
      </c>
      <c r="L99" s="1">
        <v>4.5604900000000002E-29</v>
      </c>
      <c r="M99" s="1">
        <v>1.7898249999999999E-26</v>
      </c>
      <c r="N99">
        <v>0.90895820000000005</v>
      </c>
      <c r="O99">
        <v>19.733329999999999</v>
      </c>
      <c r="P99" s="1">
        <v>8.4758659999999994E-18</v>
      </c>
      <c r="Q99" s="1">
        <v>3.3471380000000002E-15</v>
      </c>
      <c r="R99">
        <v>0.90385059999999995</v>
      </c>
      <c r="S99">
        <v>20.343679999999999</v>
      </c>
      <c r="T99" s="1">
        <v>1.2222269999999999E-7</v>
      </c>
      <c r="U99" s="1">
        <v>2.8778359999999999E-5</v>
      </c>
      <c r="V99">
        <v>0.89978749999999996</v>
      </c>
      <c r="W99">
        <v>20.788460000000001</v>
      </c>
      <c r="X99" s="1">
        <v>1.225936E-2</v>
      </c>
      <c r="Y99">
        <v>3.2388910000000002</v>
      </c>
      <c r="Z99">
        <v>0.8968893</v>
      </c>
      <c r="AA99">
        <v>19.45721</v>
      </c>
      <c r="AB99">
        <v>2.2025570000000001</v>
      </c>
      <c r="AC99">
        <v>678.31150000000002</v>
      </c>
      <c r="AD99">
        <v>0.895061</v>
      </c>
      <c r="AE99">
        <v>17.359760000000001</v>
      </c>
      <c r="AF99">
        <v>30.078330000000001</v>
      </c>
      <c r="AG99">
        <v>10317.969999999999</v>
      </c>
      <c r="AH99">
        <v>0.89397649999999995</v>
      </c>
      <c r="AI99">
        <v>16.198080000000001</v>
      </c>
      <c r="AJ99">
        <v>90.720410000000001</v>
      </c>
      <c r="AK99">
        <v>33780.35</v>
      </c>
      <c r="AL99">
        <v>0.893428</v>
      </c>
      <c r="AM99">
        <v>16.227740000000001</v>
      </c>
      <c r="AN99">
        <v>101.7921</v>
      </c>
      <c r="AO99">
        <v>40331.68</v>
      </c>
      <c r="AP99">
        <v>0.89318750000000002</v>
      </c>
      <c r="AQ99">
        <v>18.329750000000001</v>
      </c>
      <c r="AR99">
        <v>58.237299999999998</v>
      </c>
      <c r="AS99">
        <v>24174.81</v>
      </c>
      <c r="AT99">
        <v>0.89296869999999995</v>
      </c>
      <c r="AU99">
        <v>21.1614</v>
      </c>
      <c r="AV99">
        <v>21.037980000000001</v>
      </c>
      <c r="AW99">
        <v>9025.2009999999991</v>
      </c>
      <c r="AX99">
        <v>0.89235529999999996</v>
      </c>
      <c r="AY99">
        <v>23.55254</v>
      </c>
      <c r="AZ99">
        <v>5.6158520000000003</v>
      </c>
      <c r="BA99">
        <v>2462.5639999999999</v>
      </c>
      <c r="BB99">
        <v>0.89095000000000002</v>
      </c>
      <c r="BC99">
        <v>24.952590000000001</v>
      </c>
      <c r="BD99">
        <v>1.2572829999999999</v>
      </c>
      <c r="BE99">
        <v>557.64610000000005</v>
      </c>
      <c r="BF99">
        <v>0.8885672</v>
      </c>
      <c r="BG99">
        <v>24.147279999999999</v>
      </c>
      <c r="BH99">
        <v>0.26824490000000001</v>
      </c>
      <c r="BI99">
        <v>118.821</v>
      </c>
      <c r="BJ99">
        <v>0.88524499999999995</v>
      </c>
      <c r="BK99">
        <v>22.719609999999999</v>
      </c>
      <c r="BL99" s="1">
        <v>6.7804600000000007E-2</v>
      </c>
      <c r="BM99">
        <v>29.20843</v>
      </c>
      <c r="BN99">
        <v>0.88111779999999995</v>
      </c>
      <c r="BO99">
        <v>22.45589</v>
      </c>
      <c r="BP99" s="1">
        <v>2.9220090000000001E-2</v>
      </c>
      <c r="BQ99">
        <v>11.85632</v>
      </c>
      <c r="BR99">
        <v>0.87645119999999999</v>
      </c>
      <c r="BS99">
        <v>22.74455</v>
      </c>
      <c r="BT99" s="1">
        <v>2.436228E-2</v>
      </c>
      <c r="BU99">
        <v>9.4390520000000002</v>
      </c>
      <c r="BV99">
        <v>0.87141080000000004</v>
      </c>
      <c r="BW99">
        <v>24.220199999999998</v>
      </c>
      <c r="BX99" s="1">
        <v>2.7677199999999999E-2</v>
      </c>
      <c r="BY99">
        <v>10.61622</v>
      </c>
      <c r="BZ99">
        <v>0.86602780000000001</v>
      </c>
      <c r="CA99">
        <v>25.682289999999998</v>
      </c>
      <c r="CB99" s="1">
        <v>3.1617819999999998E-2</v>
      </c>
      <c r="CC99">
        <v>12.21349</v>
      </c>
      <c r="CD99">
        <v>0.86085900000000004</v>
      </c>
      <c r="CE99">
        <v>25.863340000000001</v>
      </c>
      <c r="CF99">
        <v>3.3385970000000001E-2</v>
      </c>
      <c r="CG99">
        <v>13.018660000000001</v>
      </c>
      <c r="CH99">
        <v>0.85642510000000005</v>
      </c>
      <c r="CI99">
        <v>25.448969999999999</v>
      </c>
      <c r="CJ99" s="1">
        <v>3.2866220000000002E-2</v>
      </c>
      <c r="CK99">
        <v>12.909789999999999</v>
      </c>
      <c r="CL99">
        <v>0.85287329999999995</v>
      </c>
      <c r="CM99">
        <v>23.221579999999999</v>
      </c>
      <c r="CN99" s="1">
        <v>3.0909209999999999E-2</v>
      </c>
      <c r="CO99">
        <v>12.198309999999999</v>
      </c>
      <c r="CP99">
        <v>0.85022089999999995</v>
      </c>
      <c r="CQ99">
        <v>20.872540000000001</v>
      </c>
      <c r="CR99" s="1">
        <v>2.831175E-2</v>
      </c>
      <c r="CS99">
        <v>11.20412</v>
      </c>
      <c r="CT99">
        <v>0.84840389999999999</v>
      </c>
      <c r="CU99">
        <v>19.054020000000001</v>
      </c>
      <c r="CV99" s="1">
        <v>2.548278E-2</v>
      </c>
      <c r="CW99">
        <v>10.10397</v>
      </c>
      <c r="CX99">
        <v>0.84721849999999999</v>
      </c>
      <c r="CY99">
        <v>18.095130000000001</v>
      </c>
      <c r="CZ99" s="1">
        <v>2.22293E-2</v>
      </c>
      <c r="DA99">
        <v>8.8432200000000005</v>
      </c>
      <c r="DB99">
        <v>0.84657749999999998</v>
      </c>
      <c r="DC99">
        <v>19.267849999999999</v>
      </c>
      <c r="DD99" s="1">
        <v>1.8282710000000001E-2</v>
      </c>
      <c r="DE99">
        <v>7.309501</v>
      </c>
      <c r="DF99">
        <v>0.84628530000000002</v>
      </c>
      <c r="DG99">
        <v>22.178049999999999</v>
      </c>
      <c r="DH99" s="1">
        <v>1.405904E-2</v>
      </c>
      <c r="DI99">
        <v>5.6447849999999997</v>
      </c>
      <c r="DJ99">
        <v>0.84614</v>
      </c>
      <c r="DK99">
        <v>26.604569999999999</v>
      </c>
      <c r="DL99" s="1">
        <v>1.038677E-2</v>
      </c>
      <c r="DM99">
        <v>4.1730070000000001</v>
      </c>
      <c r="DN99">
        <v>0.84608830000000002</v>
      </c>
      <c r="DO99">
        <v>31.02534</v>
      </c>
      <c r="DP99" s="1">
        <v>7.735497E-3</v>
      </c>
      <c r="DQ99">
        <v>3.0957810000000001</v>
      </c>
      <c r="DR99">
        <v>0.84605790000000003</v>
      </c>
      <c r="DS99">
        <v>30.652740000000001</v>
      </c>
      <c r="DT99" s="1">
        <v>6.0468739999999998E-3</v>
      </c>
      <c r="DU99">
        <v>2.4036409999999999</v>
      </c>
      <c r="DV99">
        <v>0.84606179999999997</v>
      </c>
      <c r="DW99">
        <v>27.575769999999999</v>
      </c>
      <c r="DX99" s="1">
        <v>5.0304089999999996E-3</v>
      </c>
      <c r="DY99">
        <v>1.9853529999999999</v>
      </c>
      <c r="DZ99">
        <v>0.84606820000000005</v>
      </c>
      <c r="EA99">
        <v>27.3127</v>
      </c>
      <c r="EB99" s="1">
        <v>4.4127430000000002E-3</v>
      </c>
      <c r="EC99">
        <v>1.7308939999999999</v>
      </c>
      <c r="ED99">
        <v>0.84605609999999998</v>
      </c>
      <c r="EE99">
        <v>28.604900000000001</v>
      </c>
      <c r="EF99" s="1">
        <v>4.0115100000000002E-3</v>
      </c>
      <c r="EG99">
        <v>1.5659749999999999</v>
      </c>
      <c r="EH99">
        <v>0.84605470000000005</v>
      </c>
      <c r="EI99">
        <v>30.34355</v>
      </c>
      <c r="EJ99" s="1">
        <v>3.724729E-3</v>
      </c>
      <c r="EK99">
        <v>1.448504</v>
      </c>
      <c r="EL99">
        <v>0.84607969999999999</v>
      </c>
      <c r="EM99">
        <v>32.781230000000001</v>
      </c>
      <c r="EN99" s="1">
        <v>3.5002290000000001E-3</v>
      </c>
      <c r="EO99">
        <v>1.3567469999999999</v>
      </c>
      <c r="EP99">
        <v>0.84607520000000003</v>
      </c>
      <c r="EQ99">
        <v>37.112769999999998</v>
      </c>
      <c r="ER99" s="1">
        <v>3.3100909999999998E-3</v>
      </c>
      <c r="ES99">
        <v>1.279752</v>
      </c>
      <c r="ET99">
        <v>0.84604979999999996</v>
      </c>
      <c r="EU99">
        <v>40.170650000000002</v>
      </c>
      <c r="EV99" s="1">
        <v>3.1410959999999999E-3</v>
      </c>
      <c r="EW99">
        <v>1.211865</v>
      </c>
      <c r="EX99">
        <v>0.84608410000000001</v>
      </c>
      <c r="EY99">
        <v>37.96416</v>
      </c>
      <c r="EZ99" s="1">
        <v>2.988241E-3</v>
      </c>
      <c r="FA99">
        <v>1.150528</v>
      </c>
      <c r="FB99">
        <v>0.84607030000000005</v>
      </c>
      <c r="FC99">
        <v>33.208530000000003</v>
      </c>
      <c r="FD99" s="1">
        <v>2.8468819999999998E-3</v>
      </c>
      <c r="FE99">
        <v>1.0942069999999999</v>
      </c>
      <c r="FF99">
        <v>0.84607469999999996</v>
      </c>
      <c r="FG99">
        <v>30.42606</v>
      </c>
      <c r="FH99" s="1">
        <v>2.7149230000000002E-3</v>
      </c>
      <c r="FI99">
        <v>1.041976</v>
      </c>
      <c r="FJ99">
        <v>0.84606650000000005</v>
      </c>
      <c r="FK99">
        <v>29.399740000000001</v>
      </c>
      <c r="FL99" s="1">
        <v>2.5907579999999999E-3</v>
      </c>
      <c r="FM99">
        <v>0.99297789999999997</v>
      </c>
      <c r="FN99">
        <v>0.84606919999999997</v>
      </c>
      <c r="FO99">
        <v>30.411010000000001</v>
      </c>
      <c r="FP99" s="1">
        <v>2.4733070000000001E-3</v>
      </c>
      <c r="FQ99">
        <v>0.94695649999999998</v>
      </c>
      <c r="FR99">
        <v>0.84607120000000002</v>
      </c>
      <c r="FS99">
        <v>32.177520000000001</v>
      </c>
      <c r="FT99" s="1">
        <v>2.36229E-3</v>
      </c>
      <c r="FU99">
        <v>0.90379799999999999</v>
      </c>
      <c r="FV99">
        <v>0.84607330000000003</v>
      </c>
      <c r="FW99">
        <v>33.846499999999999</v>
      </c>
      <c r="FX99" s="1">
        <v>2.2580899999999999E-3</v>
      </c>
      <c r="FY99">
        <v>0.863313</v>
      </c>
      <c r="FZ99">
        <v>0.84606840000000005</v>
      </c>
      <c r="GA99">
        <v>33.824019999999997</v>
      </c>
      <c r="GB99" s="1">
        <v>2.1595690000000001E-3</v>
      </c>
      <c r="GC99">
        <v>0.82519359999999997</v>
      </c>
      <c r="GD99">
        <v>0.84606610000000004</v>
      </c>
      <c r="GE99">
        <v>32.143740000000001</v>
      </c>
      <c r="GF99" s="1">
        <v>2.065917E-3</v>
      </c>
      <c r="GG99">
        <v>0.78912629999999995</v>
      </c>
      <c r="GH99">
        <v>0.84606579999999998</v>
      </c>
      <c r="GI99">
        <v>28.974450000000001</v>
      </c>
      <c r="GJ99" s="1">
        <v>1.9773059999999999E-3</v>
      </c>
      <c r="GK99">
        <v>0.75508699999999995</v>
      </c>
      <c r="GL99">
        <v>0.84606130000000002</v>
      </c>
      <c r="GM99">
        <v>25.8291</v>
      </c>
      <c r="GN99" s="1">
        <v>1.8936300000000001E-3</v>
      </c>
      <c r="GO99">
        <v>0.72294190000000003</v>
      </c>
      <c r="GP99">
        <v>0.8460685</v>
      </c>
      <c r="GQ99">
        <v>23.695519999999998</v>
      </c>
      <c r="GR99" s="1">
        <v>1.8143180000000001E-3</v>
      </c>
      <c r="GS99">
        <v>0.69254289999999996</v>
      </c>
      <c r="GT99">
        <v>0.84606930000000002</v>
      </c>
      <c r="GU99">
        <v>24.87904</v>
      </c>
      <c r="GV99" s="1">
        <v>1.73916E-3</v>
      </c>
      <c r="GW99">
        <v>0.66371740000000001</v>
      </c>
      <c r="GX99">
        <v>0.84606870000000001</v>
      </c>
      <c r="GY99">
        <v>27.733429999999998</v>
      </c>
      <c r="GZ99" s="1">
        <v>1.6677770000000001E-3</v>
      </c>
      <c r="HA99">
        <v>0.63645320000000005</v>
      </c>
      <c r="HB99">
        <v>0.84606579999999998</v>
      </c>
      <c r="HC99">
        <v>30.362629999999999</v>
      </c>
      <c r="HD99" s="1">
        <v>1.600637E-3</v>
      </c>
      <c r="HE99">
        <v>0.61072029999999999</v>
      </c>
      <c r="HF99">
        <v>0.84606899999999996</v>
      </c>
      <c r="HG99">
        <v>31.82451</v>
      </c>
      <c r="HH99" s="1">
        <v>1.5370850000000001E-3</v>
      </c>
      <c r="HI99">
        <v>0.5864296</v>
      </c>
      <c r="HJ99">
        <v>0.84607619999999994</v>
      </c>
      <c r="HK99">
        <v>29.790040000000001</v>
      </c>
      <c r="HL99" s="1">
        <v>1.4768190000000001E-3</v>
      </c>
      <c r="HM99">
        <v>0.56340380000000001</v>
      </c>
      <c r="HN99">
        <v>0.84606590000000004</v>
      </c>
      <c r="HO99">
        <v>27.414490000000001</v>
      </c>
      <c r="HP99" s="1">
        <v>1.4195029999999999E-3</v>
      </c>
      <c r="HQ99">
        <v>0.54151199999999999</v>
      </c>
      <c r="HR99">
        <v>0.84607489999999996</v>
      </c>
      <c r="HS99">
        <v>26.642510000000001</v>
      </c>
      <c r="HT99" s="1">
        <v>1.364625E-3</v>
      </c>
      <c r="HU99">
        <v>0.52055899999999999</v>
      </c>
      <c r="HV99">
        <v>0.84606749999999997</v>
      </c>
      <c r="HW99">
        <v>26.787759999999999</v>
      </c>
      <c r="HX99" s="1">
        <v>1.3122629999999999E-3</v>
      </c>
      <c r="HY99">
        <v>0.50058539999999996</v>
      </c>
      <c r="HZ99">
        <v>0.84607060000000001</v>
      </c>
      <c r="IA99">
        <v>29.61674</v>
      </c>
      <c r="IB99" s="1">
        <v>1.26275E-3</v>
      </c>
      <c r="IC99">
        <v>0.48168319999999998</v>
      </c>
      <c r="ID99">
        <v>0.84606519999999996</v>
      </c>
      <c r="IE99">
        <v>35.30321</v>
      </c>
      <c r="IF99" s="1">
        <v>1.215582E-3</v>
      </c>
      <c r="IG99">
        <v>0.46366550000000001</v>
      </c>
      <c r="IH99">
        <v>0.84606930000000002</v>
      </c>
      <c r="II99">
        <v>40.869549999999997</v>
      </c>
      <c r="IJ99" s="1">
        <v>1.1703410000000001E-3</v>
      </c>
      <c r="IK99">
        <v>0.44641550000000002</v>
      </c>
      <c r="IL99">
        <v>0.84607390000000005</v>
      </c>
      <c r="IM99">
        <v>42.037610000000001</v>
      </c>
      <c r="IN99" s="1">
        <v>1.1270970000000001E-3</v>
      </c>
      <c r="IO99">
        <v>0.42987599999999998</v>
      </c>
      <c r="IP99">
        <v>0.84606409999999999</v>
      </c>
      <c r="IQ99">
        <v>38.93891</v>
      </c>
      <c r="IR99" s="1">
        <v>1.0856380000000001E-3</v>
      </c>
      <c r="IS99">
        <v>0.41408990000000001</v>
      </c>
      <c r="IT99">
        <v>0.84607109999999996</v>
      </c>
      <c r="IU99">
        <v>35.878329999999998</v>
      </c>
      <c r="IV99" s="1">
        <v>1.0464090000000001E-3</v>
      </c>
      <c r="IW99">
        <v>0.39906789999999998</v>
      </c>
      <c r="IX99">
        <v>0.84607010000000005</v>
      </c>
      <c r="IY99">
        <v>35.001370000000001</v>
      </c>
      <c r="IZ99" s="1">
        <v>1.009034E-3</v>
      </c>
      <c r="JA99">
        <v>0.38481100000000001</v>
      </c>
      <c r="JB99">
        <v>0.84606539999999997</v>
      </c>
      <c r="JC99">
        <v>34.868429999999996</v>
      </c>
      <c r="JD99" s="1">
        <v>9.7303649999999999E-4</v>
      </c>
      <c r="JE99">
        <v>0.37111549999999999</v>
      </c>
      <c r="JF99">
        <v>0.84606930000000002</v>
      </c>
      <c r="JG99">
        <v>36.57394</v>
      </c>
      <c r="JH99" s="1">
        <v>9.3831839999999997E-4</v>
      </c>
      <c r="JI99">
        <v>0.3578441</v>
      </c>
      <c r="JJ99">
        <v>0.84606820000000005</v>
      </c>
      <c r="JK99">
        <v>38.22466</v>
      </c>
      <c r="JL99" s="1">
        <v>9.0456369999999996E-4</v>
      </c>
      <c r="JM99">
        <v>0.34516550000000001</v>
      </c>
      <c r="JN99">
        <v>0.84606369999999997</v>
      </c>
      <c r="JO99">
        <v>37.219180000000001</v>
      </c>
      <c r="JP99" s="1">
        <v>8.7079599999999996E-4</v>
      </c>
      <c r="JQ99">
        <v>0.3331192</v>
      </c>
      <c r="JR99">
        <v>0.84606740000000002</v>
      </c>
      <c r="JS99">
        <v>35.282530000000001</v>
      </c>
      <c r="JT99" s="1">
        <v>8.3868970000000001E-4</v>
      </c>
      <c r="JU99">
        <v>0.32164189999999998</v>
      </c>
      <c r="JV99">
        <v>0.84607449999999995</v>
      </c>
      <c r="JW99">
        <v>32.625160000000001</v>
      </c>
      <c r="JX99" s="1">
        <v>8.080896E-4</v>
      </c>
      <c r="JY99">
        <v>0.31064219999999998</v>
      </c>
      <c r="JZ99">
        <v>0.84606800000000004</v>
      </c>
      <c r="KA99">
        <v>28.41677</v>
      </c>
      <c r="KB99" s="1">
        <v>7.7898059999999996E-4</v>
      </c>
      <c r="KC99">
        <v>0.30011769999999999</v>
      </c>
      <c r="KD99">
        <v>0.84606700000000001</v>
      </c>
      <c r="KE99">
        <v>24.141680000000001</v>
      </c>
      <c r="KF99" s="1">
        <v>7.5116759999999995E-4</v>
      </c>
      <c r="KG99">
        <v>0.29001660000000001</v>
      </c>
      <c r="KH99">
        <v>0.84607410000000005</v>
      </c>
      <c r="KI99">
        <v>21.125039999999998</v>
      </c>
      <c r="KJ99" s="1">
        <v>7.2458820000000004E-4</v>
      </c>
      <c r="KK99">
        <v>0.28031519999999999</v>
      </c>
      <c r="KL99">
        <v>0.84606490000000001</v>
      </c>
      <c r="KM99">
        <v>21.907489999999999</v>
      </c>
      <c r="KN99" s="1">
        <v>6.9917799999999995E-4</v>
      </c>
      <c r="KO99">
        <v>0.27100299999999999</v>
      </c>
      <c r="KP99">
        <v>0.84606190000000003</v>
      </c>
      <c r="KQ99">
        <v>27.534279999999999</v>
      </c>
      <c r="KR99" s="1">
        <v>6.7488170000000003E-4</v>
      </c>
      <c r="KS99">
        <v>0.26207619999999998</v>
      </c>
      <c r="KT99">
        <v>0.84606930000000002</v>
      </c>
      <c r="KU99">
        <v>34.557299999999998</v>
      </c>
      <c r="KV99" s="1">
        <v>6.5164729999999998E-4</v>
      </c>
      <c r="KW99">
        <v>0.25350080000000003</v>
      </c>
      <c r="KX99">
        <v>0.84606700000000001</v>
      </c>
      <c r="KY99">
        <v>37.039540000000002</v>
      </c>
      <c r="KZ99" s="1">
        <v>6.2935900000000002E-4</v>
      </c>
      <c r="LA99">
        <v>0.2452521</v>
      </c>
      <c r="LB99">
        <v>0.84606029999999999</v>
      </c>
      <c r="LC99">
        <v>34.063139999999997</v>
      </c>
      <c r="LD99" s="1">
        <v>6.0793570000000001E-4</v>
      </c>
      <c r="LE99">
        <v>0.23727690000000001</v>
      </c>
      <c r="LF99">
        <v>0.84607290000000002</v>
      </c>
      <c r="LG99">
        <v>31.726890000000001</v>
      </c>
      <c r="LH99" s="1">
        <v>5.8736520000000003E-4</v>
      </c>
      <c r="LI99">
        <v>0.22961300000000001</v>
      </c>
      <c r="LJ99">
        <v>0.84605870000000005</v>
      </c>
      <c r="LK99">
        <v>32.72298</v>
      </c>
      <c r="LL99" s="1">
        <v>5.6761050000000003E-4</v>
      </c>
      <c r="LM99">
        <v>0.22222339999999999</v>
      </c>
      <c r="LN99">
        <v>0.84606890000000001</v>
      </c>
      <c r="LO99">
        <v>34.086689999999997</v>
      </c>
      <c r="LP99" s="1">
        <v>5.4861660000000002E-4</v>
      </c>
      <c r="LQ99">
        <v>0.21510209999999999</v>
      </c>
      <c r="LR99">
        <v>0.84606460000000006</v>
      </c>
      <c r="LS99">
        <v>35.575629999999997</v>
      </c>
      <c r="LT99" s="1">
        <v>5.3042360000000002E-4</v>
      </c>
      <c r="LU99">
        <v>0.20825399999999999</v>
      </c>
      <c r="LV99">
        <v>0.84607569999999999</v>
      </c>
      <c r="LW99">
        <v>37.621519999999997</v>
      </c>
      <c r="LX99" s="1">
        <v>5.1289230000000003E-4</v>
      </c>
      <c r="LY99">
        <v>0.20164019999999999</v>
      </c>
      <c r="LZ99">
        <v>0.84606539999999997</v>
      </c>
      <c r="MA99">
        <v>38.528489999999998</v>
      </c>
      <c r="MB99" s="1">
        <v>4.9598749999999999E-4</v>
      </c>
      <c r="MC99">
        <v>0.1952576</v>
      </c>
      <c r="MD99">
        <v>0.84606950000000003</v>
      </c>
      <c r="ME99">
        <v>37.837710000000001</v>
      </c>
      <c r="MF99" s="1">
        <v>4.796685E-4</v>
      </c>
      <c r="MG99">
        <v>0.1890849</v>
      </c>
      <c r="MH99">
        <v>0.84607080000000001</v>
      </c>
      <c r="MI99">
        <v>35.442149999999998</v>
      </c>
      <c r="MJ99" s="1">
        <v>4.6390770000000002E-4</v>
      </c>
      <c r="MK99">
        <v>0.18312129999999999</v>
      </c>
      <c r="ML99">
        <v>0.84606340000000002</v>
      </c>
      <c r="MM99">
        <v>30.377220000000001</v>
      </c>
      <c r="MN99" s="1">
        <v>4.486197E-4</v>
      </c>
      <c r="MO99">
        <v>0.17735790000000001</v>
      </c>
      <c r="MP99">
        <v>0.84607520000000003</v>
      </c>
      <c r="MQ99">
        <v>25.893380000000001</v>
      </c>
      <c r="MR99" s="1">
        <v>4.3392229999999999E-4</v>
      </c>
      <c r="MS99">
        <v>0.17180049999999999</v>
      </c>
      <c r="MT99">
        <v>0.84606899999999996</v>
      </c>
      <c r="MU99">
        <v>23.27373</v>
      </c>
      <c r="MV99" s="1">
        <v>4.1982279999999998E-4</v>
      </c>
      <c r="MW99">
        <v>0.16647149999999999</v>
      </c>
      <c r="MX99">
        <v>0.84607429999999995</v>
      </c>
      <c r="MY99">
        <v>23.615210000000001</v>
      </c>
      <c r="MZ99" s="1">
        <v>4.0638479999999998E-4</v>
      </c>
      <c r="NA99">
        <v>0.16136449999999999</v>
      </c>
      <c r="NB99">
        <v>0.8460628</v>
      </c>
      <c r="NC99">
        <v>25.22016</v>
      </c>
      <c r="ND99" s="1">
        <v>3.9336770000000001E-4</v>
      </c>
      <c r="NE99">
        <v>0.15642149999999999</v>
      </c>
      <c r="NF99">
        <v>0.84606530000000002</v>
      </c>
      <c r="NG99">
        <v>27.887840000000001</v>
      </c>
      <c r="NH99" s="1">
        <v>3.8067329999999999E-4</v>
      </c>
      <c r="NI99">
        <v>0.15159349999999999</v>
      </c>
      <c r="NJ99">
        <v>0.84606919999999997</v>
      </c>
      <c r="NK99">
        <v>30.97409</v>
      </c>
      <c r="NL99" s="1">
        <v>3.6837019999999999E-4</v>
      </c>
      <c r="NM99">
        <v>0.1468991</v>
      </c>
      <c r="NN99">
        <v>0.84606919999999997</v>
      </c>
      <c r="NO99">
        <v>31.159220000000001</v>
      </c>
      <c r="NP99" s="1">
        <v>3.5662680000000003E-4</v>
      </c>
      <c r="NQ99">
        <v>0.142398</v>
      </c>
      <c r="NR99">
        <v>0.84607030000000005</v>
      </c>
      <c r="NS99">
        <v>27.610399999999998</v>
      </c>
      <c r="NT99" s="1">
        <v>3.4538579999999998E-4</v>
      </c>
      <c r="NU99">
        <v>0.1380942</v>
      </c>
      <c r="NV99">
        <v>0.84607019999999999</v>
      </c>
      <c r="NW99">
        <v>26.016169999999999</v>
      </c>
      <c r="NX99" s="1">
        <v>3.3451230000000002E-4</v>
      </c>
      <c r="NY99">
        <v>0.1339188</v>
      </c>
      <c r="NZ99">
        <v>0.84607259999999995</v>
      </c>
      <c r="OA99">
        <v>26.335979999999999</v>
      </c>
      <c r="OB99" s="1">
        <v>3.240284E-4</v>
      </c>
      <c r="OC99">
        <v>0.1298658</v>
      </c>
      <c r="OD99">
        <v>0.84606709999999996</v>
      </c>
      <c r="OE99">
        <v>28.449649999999998</v>
      </c>
      <c r="OF99" s="1">
        <v>3.139258E-4</v>
      </c>
      <c r="OG99">
        <v>0.125944</v>
      </c>
      <c r="OH99">
        <v>0.84606979999999998</v>
      </c>
      <c r="OI99">
        <v>29.88578</v>
      </c>
      <c r="OJ99" s="1">
        <v>3.0418349999999998E-4</v>
      </c>
      <c r="OK99">
        <v>0.12214990000000001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0.5790151</v>
      </c>
      <c r="G100">
        <v>18.185089999999999</v>
      </c>
      <c r="H100">
        <v>0</v>
      </c>
      <c r="I100">
        <v>0</v>
      </c>
      <c r="J100">
        <v>0.57638940000000005</v>
      </c>
      <c r="K100">
        <v>19.519220000000001</v>
      </c>
      <c r="L100" s="1">
        <v>6.8090019999999998E-30</v>
      </c>
      <c r="M100" s="1">
        <v>2.2000480000000002E-27</v>
      </c>
      <c r="N100">
        <v>0.57393059999999996</v>
      </c>
      <c r="O100">
        <v>19.805150000000001</v>
      </c>
      <c r="P100" s="1">
        <v>1.6921950000000001E-18</v>
      </c>
      <c r="Q100" s="1">
        <v>5.5077209999999999E-16</v>
      </c>
      <c r="R100">
        <v>0.57199279999999997</v>
      </c>
      <c r="S100">
        <v>20.423549999999999</v>
      </c>
      <c r="T100" s="1">
        <v>1.8129960000000001E-8</v>
      </c>
      <c r="U100" s="1">
        <v>5.9045150000000002E-6</v>
      </c>
      <c r="V100">
        <v>0.5706078</v>
      </c>
      <c r="W100">
        <v>20.921769999999999</v>
      </c>
      <c r="X100" s="1">
        <v>5.3266559999999999E-3</v>
      </c>
      <c r="Y100">
        <v>1.4551210000000001</v>
      </c>
      <c r="Z100">
        <v>0.56975940000000003</v>
      </c>
      <c r="AA100">
        <v>19.627079999999999</v>
      </c>
      <c r="AB100">
        <v>1.391329</v>
      </c>
      <c r="AC100">
        <v>405.25200000000001</v>
      </c>
      <c r="AD100">
        <v>0.56948449999999995</v>
      </c>
      <c r="AE100">
        <v>17.494859999999999</v>
      </c>
      <c r="AF100">
        <v>23.662400000000002</v>
      </c>
      <c r="AG100">
        <v>7231.32</v>
      </c>
      <c r="AH100">
        <v>0.56944640000000002</v>
      </c>
      <c r="AI100">
        <v>16.23086</v>
      </c>
      <c r="AJ100">
        <v>83.215810000000005</v>
      </c>
      <c r="AK100">
        <v>26351.55</v>
      </c>
      <c r="AL100">
        <v>0.56956739999999995</v>
      </c>
      <c r="AM100">
        <v>16.217829999999999</v>
      </c>
      <c r="AN100">
        <v>104.4504</v>
      </c>
      <c r="AO100">
        <v>33924.800000000003</v>
      </c>
      <c r="AP100">
        <v>0.56975609999999999</v>
      </c>
      <c r="AQ100">
        <v>18.3127</v>
      </c>
      <c r="AR100">
        <v>64.895390000000006</v>
      </c>
      <c r="AS100">
        <v>21460.67</v>
      </c>
      <c r="AT100">
        <v>0.56984159999999995</v>
      </c>
      <c r="AU100">
        <v>21.229279999999999</v>
      </c>
      <c r="AV100">
        <v>24.858509999999999</v>
      </c>
      <c r="AW100">
        <v>8317.5679999999993</v>
      </c>
      <c r="AX100">
        <v>0.56970799999999999</v>
      </c>
      <c r="AY100">
        <v>23.691050000000001</v>
      </c>
      <c r="AZ100">
        <v>6.8987670000000003</v>
      </c>
      <c r="BA100">
        <v>2325.7629999999999</v>
      </c>
      <c r="BB100">
        <v>0.56918210000000002</v>
      </c>
      <c r="BC100">
        <v>25.100249999999999</v>
      </c>
      <c r="BD100">
        <v>1.5773839999999999</v>
      </c>
      <c r="BE100">
        <v>533.78309999999999</v>
      </c>
      <c r="BF100">
        <v>0.56819129999999995</v>
      </c>
      <c r="BG100">
        <v>24.287469999999999</v>
      </c>
      <c r="BH100">
        <v>0.33612920000000002</v>
      </c>
      <c r="BI100">
        <v>113.76730000000001</v>
      </c>
      <c r="BJ100">
        <v>0.56683989999999995</v>
      </c>
      <c r="BK100">
        <v>22.771519999999999</v>
      </c>
      <c r="BL100" s="1">
        <v>8.122704E-2</v>
      </c>
      <c r="BM100">
        <v>27.257919999999999</v>
      </c>
      <c r="BN100">
        <v>0.56523250000000003</v>
      </c>
      <c r="BO100">
        <v>22.412700000000001</v>
      </c>
      <c r="BP100" s="1">
        <v>3.1678039999999998E-2</v>
      </c>
      <c r="BQ100">
        <v>10.4064</v>
      </c>
      <c r="BR100">
        <v>0.56343989999999999</v>
      </c>
      <c r="BS100">
        <v>22.697559999999999</v>
      </c>
      <c r="BT100">
        <v>2.436468E-2</v>
      </c>
      <c r="BU100">
        <v>7.8552759999999999</v>
      </c>
      <c r="BV100">
        <v>0.56123719999999999</v>
      </c>
      <c r="BW100">
        <v>24.188700000000001</v>
      </c>
      <c r="BX100" s="1">
        <v>2.7061399999999999E-2</v>
      </c>
      <c r="BY100">
        <v>8.7040980000000001</v>
      </c>
      <c r="BZ100">
        <v>0.55891619999999997</v>
      </c>
      <c r="CA100">
        <v>25.712800000000001</v>
      </c>
      <c r="CB100" s="1">
        <v>3.1134559999999999E-2</v>
      </c>
      <c r="CC100">
        <v>10.06827</v>
      </c>
      <c r="CD100">
        <v>0.55678700000000003</v>
      </c>
      <c r="CE100">
        <v>26.008320000000001</v>
      </c>
      <c r="CF100" s="1">
        <v>3.325471E-2</v>
      </c>
      <c r="CG100">
        <v>10.826370000000001</v>
      </c>
      <c r="CH100">
        <v>0.55511189999999999</v>
      </c>
      <c r="CI100">
        <v>25.57856</v>
      </c>
      <c r="CJ100" s="1">
        <v>3.3020269999999997E-2</v>
      </c>
      <c r="CK100">
        <v>10.810359999999999</v>
      </c>
      <c r="CL100">
        <v>0.55387120000000001</v>
      </c>
      <c r="CM100">
        <v>23.451339999999998</v>
      </c>
      <c r="CN100" s="1">
        <v>3.122467E-2</v>
      </c>
      <c r="CO100">
        <v>10.26332</v>
      </c>
      <c r="CP100">
        <v>0.55307110000000004</v>
      </c>
      <c r="CQ100">
        <v>21.0411</v>
      </c>
      <c r="CR100" s="1">
        <v>2.8689570000000001E-2</v>
      </c>
      <c r="CS100">
        <v>9.4553320000000003</v>
      </c>
      <c r="CT100">
        <v>0.55261340000000003</v>
      </c>
      <c r="CU100">
        <v>19.180689999999998</v>
      </c>
      <c r="CV100" s="1">
        <v>2.5897449999999999E-2</v>
      </c>
      <c r="CW100">
        <v>8.5491949999999992</v>
      </c>
      <c r="CX100">
        <v>0.55236660000000004</v>
      </c>
      <c r="CY100">
        <v>18.173159999999999</v>
      </c>
      <c r="CZ100" s="1">
        <v>2.2730770000000001E-2</v>
      </c>
      <c r="DA100">
        <v>7.5164499999999999</v>
      </c>
      <c r="DB100">
        <v>0.55230800000000002</v>
      </c>
      <c r="DC100">
        <v>19.299859999999999</v>
      </c>
      <c r="DD100" s="1">
        <v>1.8879989999999999E-2</v>
      </c>
      <c r="DE100">
        <v>6.2555399999999999</v>
      </c>
      <c r="DF100">
        <v>0.55237420000000004</v>
      </c>
      <c r="DG100">
        <v>22.250610000000002</v>
      </c>
      <c r="DH100" s="1">
        <v>1.4652129999999999E-2</v>
      </c>
      <c r="DI100">
        <v>4.8618329999999998</v>
      </c>
      <c r="DJ100">
        <v>0.55246899999999999</v>
      </c>
      <c r="DK100">
        <v>26.75667</v>
      </c>
      <c r="DL100" s="1">
        <v>1.0862780000000001E-2</v>
      </c>
      <c r="DM100">
        <v>3.6037219999999999</v>
      </c>
      <c r="DN100">
        <v>0.55254519999999996</v>
      </c>
      <c r="DO100">
        <v>31.265319999999999</v>
      </c>
      <c r="DP100" s="1">
        <v>8.0593350000000008E-3</v>
      </c>
      <c r="DQ100">
        <v>2.6674630000000001</v>
      </c>
      <c r="DR100">
        <v>0.55259029999999998</v>
      </c>
      <c r="DS100">
        <v>30.95411</v>
      </c>
      <c r="DT100" s="1">
        <v>6.2465840000000003E-3</v>
      </c>
      <c r="DU100">
        <v>2.0597050000000001</v>
      </c>
      <c r="DV100">
        <v>0.55263200000000001</v>
      </c>
      <c r="DW100">
        <v>27.741879999999998</v>
      </c>
      <c r="DX100" s="1">
        <v>5.1504769999999997E-3</v>
      </c>
      <c r="DY100">
        <v>1.691257</v>
      </c>
      <c r="DZ100">
        <v>0.55264659999999999</v>
      </c>
      <c r="EA100">
        <v>27.185310000000001</v>
      </c>
      <c r="EB100" s="1">
        <v>4.4876769999999998E-3</v>
      </c>
      <c r="EC100">
        <v>1.467813</v>
      </c>
      <c r="ED100">
        <v>0.55268660000000003</v>
      </c>
      <c r="EE100">
        <v>28.459710000000001</v>
      </c>
      <c r="EF100" s="1">
        <v>4.0624980000000003E-3</v>
      </c>
      <c r="EG100">
        <v>1.324163</v>
      </c>
      <c r="EH100">
        <v>0.55268499999999998</v>
      </c>
      <c r="EI100">
        <v>30.272390000000001</v>
      </c>
      <c r="EJ100" s="1">
        <v>3.7628879999999998E-3</v>
      </c>
      <c r="EK100">
        <v>1.2228019999999999</v>
      </c>
      <c r="EL100">
        <v>0.55268439999999996</v>
      </c>
      <c r="EM100">
        <v>32.821449999999999</v>
      </c>
      <c r="EN100" s="1">
        <v>3.531251E-3</v>
      </c>
      <c r="EO100">
        <v>1.144288</v>
      </c>
      <c r="EP100">
        <v>0.55267169999999999</v>
      </c>
      <c r="EQ100">
        <v>37.214840000000002</v>
      </c>
      <c r="ER100" s="1">
        <v>3.3369060000000002E-3</v>
      </c>
      <c r="ES100">
        <v>1.078794</v>
      </c>
      <c r="ET100">
        <v>0.55268349999999999</v>
      </c>
      <c r="EU100">
        <v>40.427390000000003</v>
      </c>
      <c r="EV100" s="1">
        <v>3.165111E-3</v>
      </c>
      <c r="EW100">
        <v>1.0212479999999999</v>
      </c>
      <c r="EX100">
        <v>0.55268019999999995</v>
      </c>
      <c r="EY100">
        <v>38.340029999999999</v>
      </c>
      <c r="EZ100" s="1">
        <v>3.0101360000000001E-3</v>
      </c>
      <c r="FA100">
        <v>0.96936750000000005</v>
      </c>
      <c r="FB100">
        <v>0.55268010000000001</v>
      </c>
      <c r="FC100">
        <v>33.549469999999999</v>
      </c>
      <c r="FD100" s="1">
        <v>2.8671320000000001E-3</v>
      </c>
      <c r="FE100">
        <v>0.9217805</v>
      </c>
      <c r="FF100">
        <v>0.5526797</v>
      </c>
      <c r="FG100">
        <v>30.548120000000001</v>
      </c>
      <c r="FH100" s="1">
        <v>2.733882E-3</v>
      </c>
      <c r="FI100">
        <v>0.8776967</v>
      </c>
      <c r="FJ100">
        <v>0.5527012</v>
      </c>
      <c r="FK100">
        <v>29.461079999999999</v>
      </c>
      <c r="FL100" s="1">
        <v>2.6086030000000001E-3</v>
      </c>
      <c r="FM100">
        <v>0.83637039999999996</v>
      </c>
      <c r="FN100">
        <v>0.55269780000000002</v>
      </c>
      <c r="FO100">
        <v>30.458690000000001</v>
      </c>
      <c r="FP100" s="1">
        <v>2.490028E-3</v>
      </c>
      <c r="FQ100">
        <v>0.79754599999999998</v>
      </c>
      <c r="FR100">
        <v>0.55267949999999999</v>
      </c>
      <c r="FS100">
        <v>32.283940000000001</v>
      </c>
      <c r="FT100" s="1">
        <v>2.3779949999999999E-3</v>
      </c>
      <c r="FU100">
        <v>0.76113240000000004</v>
      </c>
      <c r="FV100">
        <v>0.5527029</v>
      </c>
      <c r="FW100">
        <v>33.984450000000002</v>
      </c>
      <c r="FX100" s="1">
        <v>2.2728800000000001E-3</v>
      </c>
      <c r="FY100">
        <v>0.7269892</v>
      </c>
      <c r="FZ100">
        <v>0.5527012</v>
      </c>
      <c r="GA100">
        <v>34.003749999999997</v>
      </c>
      <c r="GB100" s="1">
        <v>2.1735080000000002E-3</v>
      </c>
      <c r="GC100">
        <v>0.69484900000000005</v>
      </c>
      <c r="GD100">
        <v>0.55270560000000002</v>
      </c>
      <c r="GE100">
        <v>32.358339999999998</v>
      </c>
      <c r="GF100" s="1">
        <v>2.0791289999999999E-3</v>
      </c>
      <c r="GG100">
        <v>0.66445030000000005</v>
      </c>
      <c r="GH100">
        <v>0.55269520000000005</v>
      </c>
      <c r="GI100">
        <v>29.238199999999999</v>
      </c>
      <c r="GJ100" s="1">
        <v>1.989752E-3</v>
      </c>
      <c r="GK100">
        <v>0.63574589999999997</v>
      </c>
      <c r="GL100">
        <v>0.55270030000000003</v>
      </c>
      <c r="GM100">
        <v>26.054590000000001</v>
      </c>
      <c r="GN100" s="1">
        <v>1.9053939999999999E-3</v>
      </c>
      <c r="GO100">
        <v>0.60865029999999998</v>
      </c>
      <c r="GP100">
        <v>0.55267639999999996</v>
      </c>
      <c r="GQ100">
        <v>23.85463</v>
      </c>
      <c r="GR100" s="1">
        <v>1.825478E-3</v>
      </c>
      <c r="GS100">
        <v>0.58303110000000002</v>
      </c>
      <c r="GT100">
        <v>0.55269650000000003</v>
      </c>
      <c r="GU100">
        <v>24.95804</v>
      </c>
      <c r="GV100" s="1">
        <v>1.7497140000000001E-3</v>
      </c>
      <c r="GW100">
        <v>0.55874040000000003</v>
      </c>
      <c r="GX100">
        <v>0.55270050000000004</v>
      </c>
      <c r="GY100">
        <v>27.831530000000001</v>
      </c>
      <c r="GZ100" s="1">
        <v>1.6777739999999999E-3</v>
      </c>
      <c r="HA100">
        <v>0.53575450000000002</v>
      </c>
      <c r="HB100">
        <v>0.55269639999999998</v>
      </c>
      <c r="HC100">
        <v>30.574529999999999</v>
      </c>
      <c r="HD100" s="1">
        <v>1.610046E-3</v>
      </c>
      <c r="HE100">
        <v>0.51405820000000002</v>
      </c>
      <c r="HF100">
        <v>0.55269950000000001</v>
      </c>
      <c r="HG100">
        <v>32.048380000000002</v>
      </c>
      <c r="HH100" s="1">
        <v>1.5459899999999999E-3</v>
      </c>
      <c r="HI100">
        <v>0.49358059999999998</v>
      </c>
      <c r="HJ100">
        <v>0.55270549999999996</v>
      </c>
      <c r="HK100">
        <v>30.055589999999999</v>
      </c>
      <c r="HL100" s="1">
        <v>1.4852730000000001E-3</v>
      </c>
      <c r="HM100">
        <v>0.4741784</v>
      </c>
      <c r="HN100">
        <v>0.55269570000000001</v>
      </c>
      <c r="HO100">
        <v>27.531379999999999</v>
      </c>
      <c r="HP100" s="1">
        <v>1.427556E-3</v>
      </c>
      <c r="HQ100">
        <v>0.4557426</v>
      </c>
      <c r="HR100">
        <v>0.55270200000000003</v>
      </c>
      <c r="HS100">
        <v>26.634650000000001</v>
      </c>
      <c r="HT100" s="1">
        <v>1.3723330000000001E-3</v>
      </c>
      <c r="HU100">
        <v>0.4381005</v>
      </c>
      <c r="HV100">
        <v>0.55269889999999999</v>
      </c>
      <c r="HW100">
        <v>26.775500000000001</v>
      </c>
      <c r="HX100" s="1">
        <v>1.3195780000000001E-3</v>
      </c>
      <c r="HY100">
        <v>0.42126720000000001</v>
      </c>
      <c r="HZ100">
        <v>0.5527031</v>
      </c>
      <c r="IA100">
        <v>29.613579999999999</v>
      </c>
      <c r="IB100" s="1">
        <v>1.2696929999999999E-3</v>
      </c>
      <c r="IC100">
        <v>0.40533829999999998</v>
      </c>
      <c r="ID100">
        <v>0.55269460000000004</v>
      </c>
      <c r="IE100">
        <v>35.394159999999999</v>
      </c>
      <c r="IF100" s="1">
        <v>1.2222170000000001E-3</v>
      </c>
      <c r="IG100">
        <v>0.3901695</v>
      </c>
      <c r="IH100">
        <v>0.5527012</v>
      </c>
      <c r="II100">
        <v>41.122860000000003</v>
      </c>
      <c r="IJ100" s="1">
        <v>1.1767279999999999E-3</v>
      </c>
      <c r="IK100">
        <v>0.37564910000000001</v>
      </c>
      <c r="IL100">
        <v>0.55270269999999999</v>
      </c>
      <c r="IM100">
        <v>42.421329999999998</v>
      </c>
      <c r="IN100" s="1">
        <v>1.133191E-3</v>
      </c>
      <c r="IO100">
        <v>0.36172009999999999</v>
      </c>
      <c r="IP100">
        <v>0.55269429999999997</v>
      </c>
      <c r="IQ100">
        <v>39.284649999999999</v>
      </c>
      <c r="IR100" s="1">
        <v>1.091468E-3</v>
      </c>
      <c r="IS100">
        <v>0.34843099999999999</v>
      </c>
      <c r="IT100">
        <v>0.55270209999999997</v>
      </c>
      <c r="IU100">
        <v>36.009700000000002</v>
      </c>
      <c r="IV100" s="1">
        <v>1.0519150000000001E-3</v>
      </c>
      <c r="IW100">
        <v>0.33576479999999997</v>
      </c>
      <c r="IX100">
        <v>0.55270129999999995</v>
      </c>
      <c r="IY100">
        <v>34.968789999999998</v>
      </c>
      <c r="IZ100" s="1">
        <v>1.0142879999999999E-3</v>
      </c>
      <c r="JA100">
        <v>0.32375949999999998</v>
      </c>
      <c r="JB100">
        <v>0.55269630000000003</v>
      </c>
      <c r="JC100">
        <v>34.849850000000004</v>
      </c>
      <c r="JD100" s="1">
        <v>9.781217E-4</v>
      </c>
      <c r="JE100">
        <v>0.31223699999999999</v>
      </c>
      <c r="JF100">
        <v>0.5527012</v>
      </c>
      <c r="JG100">
        <v>36.584719999999997</v>
      </c>
      <c r="JH100" s="1">
        <v>9.4321699999999999E-4</v>
      </c>
      <c r="JI100">
        <v>0.3010717</v>
      </c>
      <c r="JJ100">
        <v>0.55269880000000005</v>
      </c>
      <c r="JK100">
        <v>38.292639999999999</v>
      </c>
      <c r="JL100" s="1">
        <v>9.0922349999999997E-4</v>
      </c>
      <c r="JM100">
        <v>0.29039140000000002</v>
      </c>
      <c r="JN100">
        <v>0.55270600000000003</v>
      </c>
      <c r="JO100">
        <v>37.424309999999998</v>
      </c>
      <c r="JP100" s="1">
        <v>8.7520589999999998E-4</v>
      </c>
      <c r="JQ100">
        <v>0.28024110000000002</v>
      </c>
      <c r="JR100">
        <v>0.55270030000000003</v>
      </c>
      <c r="JS100">
        <v>35.47513</v>
      </c>
      <c r="JT100" s="1">
        <v>8.4290190000000005E-4</v>
      </c>
      <c r="JU100">
        <v>0.27057629999999999</v>
      </c>
      <c r="JV100">
        <v>0.55270490000000005</v>
      </c>
      <c r="JW100">
        <v>32.923729999999999</v>
      </c>
      <c r="JX100" s="1">
        <v>8.1211300000000005E-4</v>
      </c>
      <c r="JY100">
        <v>0.26131910000000003</v>
      </c>
      <c r="JZ100">
        <v>0.55269900000000005</v>
      </c>
      <c r="KA100">
        <v>28.81513</v>
      </c>
      <c r="KB100" s="1">
        <v>7.8282839999999998E-4</v>
      </c>
      <c r="KC100">
        <v>0.25245620000000002</v>
      </c>
      <c r="KD100">
        <v>0.55269710000000005</v>
      </c>
      <c r="KE100">
        <v>24.484629999999999</v>
      </c>
      <c r="KF100" s="1">
        <v>7.5484650000000005E-4</v>
      </c>
      <c r="KG100">
        <v>0.2439519</v>
      </c>
      <c r="KH100">
        <v>0.55270300000000006</v>
      </c>
      <c r="KI100">
        <v>21.340710000000001</v>
      </c>
      <c r="KJ100" s="1">
        <v>7.2811779999999997E-4</v>
      </c>
      <c r="KK100">
        <v>0.23579020000000001</v>
      </c>
      <c r="KL100">
        <v>0.55269460000000004</v>
      </c>
      <c r="KM100">
        <v>21.986730000000001</v>
      </c>
      <c r="KN100" s="1">
        <v>7.0255380000000002E-4</v>
      </c>
      <c r="KO100">
        <v>0.22794809999999999</v>
      </c>
      <c r="KP100">
        <v>0.55269469999999998</v>
      </c>
      <c r="KQ100">
        <v>27.617809999999999</v>
      </c>
      <c r="KR100" s="1">
        <v>6.7810750000000001E-4</v>
      </c>
      <c r="KS100">
        <v>0.2204352</v>
      </c>
      <c r="KT100">
        <v>0.5527029</v>
      </c>
      <c r="KU100">
        <v>34.812359999999998</v>
      </c>
      <c r="KV100" s="1">
        <v>6.5475530000000002E-4</v>
      </c>
      <c r="KW100">
        <v>0.2132201</v>
      </c>
      <c r="KX100">
        <v>0.55269489999999999</v>
      </c>
      <c r="KY100">
        <v>37.444690000000001</v>
      </c>
      <c r="KZ100" s="1">
        <v>6.3234130000000002E-4</v>
      </c>
      <c r="LA100">
        <v>0.2062764</v>
      </c>
      <c r="LB100">
        <v>0.55270450000000004</v>
      </c>
      <c r="LC100">
        <v>34.399900000000002</v>
      </c>
      <c r="LD100" s="1">
        <v>6.1082059999999997E-4</v>
      </c>
      <c r="LE100">
        <v>0.19956960000000001</v>
      </c>
      <c r="LF100">
        <v>0.55270079999999999</v>
      </c>
      <c r="LG100">
        <v>31.730550000000001</v>
      </c>
      <c r="LH100" s="1">
        <v>5.9012929999999999E-4</v>
      </c>
      <c r="LI100">
        <v>0.1931187</v>
      </c>
      <c r="LJ100">
        <v>0.55269690000000005</v>
      </c>
      <c r="LK100">
        <v>32.503749999999997</v>
      </c>
      <c r="LL100" s="1">
        <v>5.7026970000000001E-4</v>
      </c>
      <c r="LM100">
        <v>0.1869006</v>
      </c>
      <c r="LN100">
        <v>0.55270019999999997</v>
      </c>
      <c r="LO100">
        <v>33.946579999999997</v>
      </c>
      <c r="LP100" s="1">
        <v>5.5117960000000004E-4</v>
      </c>
      <c r="LQ100">
        <v>0.18090990000000001</v>
      </c>
      <c r="LR100">
        <v>0.55269440000000003</v>
      </c>
      <c r="LS100">
        <v>35.539090000000002</v>
      </c>
      <c r="LT100" s="1">
        <v>5.3288779999999996E-4</v>
      </c>
      <c r="LU100">
        <v>0.17514650000000001</v>
      </c>
      <c r="LV100">
        <v>0.55270520000000001</v>
      </c>
      <c r="LW100">
        <v>37.663589999999999</v>
      </c>
      <c r="LX100" s="1">
        <v>5.1526250000000001E-4</v>
      </c>
      <c r="LY100">
        <v>0.1695837</v>
      </c>
      <c r="LZ100">
        <v>0.55269400000000002</v>
      </c>
      <c r="MA100">
        <v>38.652520000000003</v>
      </c>
      <c r="MB100" s="1">
        <v>4.9827219999999998E-4</v>
      </c>
      <c r="MC100">
        <v>0.16421250000000001</v>
      </c>
      <c r="MD100">
        <v>0.5527012</v>
      </c>
      <c r="ME100">
        <v>38.088709999999999</v>
      </c>
      <c r="MF100" s="1">
        <v>4.8187849999999999E-4</v>
      </c>
      <c r="MG100">
        <v>0.159023</v>
      </c>
      <c r="MH100">
        <v>0.55270359999999996</v>
      </c>
      <c r="MI100">
        <v>35.764949999999999</v>
      </c>
      <c r="MJ100" s="1">
        <v>4.6604250000000002E-4</v>
      </c>
      <c r="MK100">
        <v>0.1540067</v>
      </c>
      <c r="ML100">
        <v>0.55269179999999996</v>
      </c>
      <c r="MM100">
        <v>30.81606</v>
      </c>
      <c r="MN100" s="1">
        <v>4.5067389999999999E-4</v>
      </c>
      <c r="MO100">
        <v>0.14915610000000001</v>
      </c>
      <c r="MP100">
        <v>0.55270529999999995</v>
      </c>
      <c r="MQ100">
        <v>26.20553</v>
      </c>
      <c r="MR100" s="1">
        <v>4.358969E-4</v>
      </c>
      <c r="MS100">
        <v>0.1444812</v>
      </c>
      <c r="MT100">
        <v>0.55270090000000005</v>
      </c>
      <c r="MU100">
        <v>23.460799999999999</v>
      </c>
      <c r="MV100" s="1">
        <v>4.2171649999999999E-4</v>
      </c>
      <c r="MW100">
        <v>0.13999420000000001</v>
      </c>
      <c r="MX100">
        <v>0.55270470000000005</v>
      </c>
      <c r="MY100">
        <v>23.69548</v>
      </c>
      <c r="MZ100" s="1">
        <v>4.0819659999999998E-4</v>
      </c>
      <c r="NA100">
        <v>0.13569600000000001</v>
      </c>
      <c r="NB100">
        <v>0.5526913</v>
      </c>
      <c r="NC100">
        <v>25.321549999999998</v>
      </c>
      <c r="ND100" s="1">
        <v>3.9512789999999998E-4</v>
      </c>
      <c r="NE100">
        <v>0.1315395</v>
      </c>
      <c r="NF100">
        <v>0.55269480000000004</v>
      </c>
      <c r="NG100">
        <v>28.019130000000001</v>
      </c>
      <c r="NH100" s="1">
        <v>3.823926E-4</v>
      </c>
      <c r="NI100">
        <v>0.1274827</v>
      </c>
      <c r="NJ100">
        <v>0.55270249999999999</v>
      </c>
      <c r="NK100">
        <v>31.18403</v>
      </c>
      <c r="NL100" s="1">
        <v>3.7003369999999999E-4</v>
      </c>
      <c r="NM100">
        <v>0.1235364</v>
      </c>
      <c r="NN100">
        <v>0.55270180000000002</v>
      </c>
      <c r="NO100">
        <v>31.417649999999998</v>
      </c>
      <c r="NP100" s="1">
        <v>3.5820740000000001E-4</v>
      </c>
      <c r="NQ100">
        <v>0.11974360000000001</v>
      </c>
      <c r="NR100">
        <v>0.55270300000000006</v>
      </c>
      <c r="NS100">
        <v>27.857839999999999</v>
      </c>
      <c r="NT100" s="1">
        <v>3.4691060000000001E-4</v>
      </c>
      <c r="NU100">
        <v>0.1161237</v>
      </c>
      <c r="NV100">
        <v>0.55270160000000002</v>
      </c>
      <c r="NW100">
        <v>26.009879999999999</v>
      </c>
      <c r="NX100" s="1">
        <v>3.3599079999999999E-4</v>
      </c>
      <c r="NY100">
        <v>0.1126122</v>
      </c>
      <c r="NZ100">
        <v>0.55270059999999999</v>
      </c>
      <c r="OA100">
        <v>26.26418</v>
      </c>
      <c r="OB100" s="1">
        <v>3.2545780000000003E-4</v>
      </c>
      <c r="OC100">
        <v>0.1092035</v>
      </c>
      <c r="OD100">
        <v>0.55269699999999999</v>
      </c>
      <c r="OE100">
        <v>28.40878</v>
      </c>
      <c r="OF100" s="1">
        <v>3.1530600000000001E-4</v>
      </c>
      <c r="OG100">
        <v>0.10590570000000001</v>
      </c>
      <c r="OH100">
        <v>0.55269650000000003</v>
      </c>
      <c r="OI100">
        <v>29.930219999999998</v>
      </c>
      <c r="OJ100" s="1">
        <v>3.0551420000000002E-4</v>
      </c>
      <c r="OK100">
        <v>0.1027131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1.1650769999999999</v>
      </c>
      <c r="G101">
        <v>18.13287</v>
      </c>
      <c r="H101">
        <v>0</v>
      </c>
      <c r="I101">
        <v>0</v>
      </c>
      <c r="J101">
        <v>1.1533249999999999</v>
      </c>
      <c r="K101">
        <v>19.469719999999999</v>
      </c>
      <c r="L101" s="1">
        <v>7.0547090000000003E-31</v>
      </c>
      <c r="M101" s="1">
        <v>2.1691590000000001E-28</v>
      </c>
      <c r="N101">
        <v>1.1419159999999999</v>
      </c>
      <c r="O101">
        <v>19.873750000000001</v>
      </c>
      <c r="P101" s="1">
        <v>2.3742500000000001E-19</v>
      </c>
      <c r="Q101" s="1">
        <v>7.2381160000000005E-17</v>
      </c>
      <c r="R101">
        <v>1.131518</v>
      </c>
      <c r="S101">
        <v>20.512180000000001</v>
      </c>
      <c r="T101" s="1">
        <v>5.3918109999999997E-9</v>
      </c>
      <c r="U101" s="1">
        <v>1.114275E-6</v>
      </c>
      <c r="V101">
        <v>1.122606</v>
      </c>
      <c r="W101">
        <v>21.059539999999998</v>
      </c>
      <c r="X101" s="1">
        <v>3.175275E-3</v>
      </c>
      <c r="Y101">
        <v>0.70067579999999996</v>
      </c>
      <c r="Z101">
        <v>1.115772</v>
      </c>
      <c r="AA101">
        <v>19.836169999999999</v>
      </c>
      <c r="AB101">
        <v>1.038389</v>
      </c>
      <c r="AC101">
        <v>263.23559999999998</v>
      </c>
      <c r="AD101">
        <v>1.1107769999999999</v>
      </c>
      <c r="AE101">
        <v>17.679200000000002</v>
      </c>
      <c r="AF101">
        <v>20.214130000000001</v>
      </c>
      <c r="AG101">
        <v>5607.1940000000004</v>
      </c>
      <c r="AH101">
        <v>1.1072919999999999</v>
      </c>
      <c r="AI101">
        <v>16.286899999999999</v>
      </c>
      <c r="AJ101">
        <v>78.231859999999998</v>
      </c>
      <c r="AK101">
        <v>23180.51</v>
      </c>
      <c r="AL101">
        <v>1.1051599999999999</v>
      </c>
      <c r="AM101">
        <v>16.201219999999999</v>
      </c>
      <c r="AN101">
        <v>105.366</v>
      </c>
      <c r="AO101">
        <v>32766.21</v>
      </c>
      <c r="AP101">
        <v>1.103836</v>
      </c>
      <c r="AQ101">
        <v>18.268920000000001</v>
      </c>
      <c r="AR101">
        <v>69.018299999999996</v>
      </c>
      <c r="AS101">
        <v>22260.080000000002</v>
      </c>
      <c r="AT101">
        <v>1.102967</v>
      </c>
      <c r="AU101">
        <v>21.272200000000002</v>
      </c>
      <c r="AV101">
        <v>27.46256</v>
      </c>
      <c r="AW101">
        <v>9084.9490000000005</v>
      </c>
      <c r="AX101">
        <v>1.1017680000000001</v>
      </c>
      <c r="AY101">
        <v>23.834779999999999</v>
      </c>
      <c r="AZ101">
        <v>7.8205140000000002</v>
      </c>
      <c r="BA101">
        <v>2632.1280000000002</v>
      </c>
      <c r="BB101">
        <v>1.099512</v>
      </c>
      <c r="BC101">
        <v>25.263380000000002</v>
      </c>
      <c r="BD101">
        <v>1.814778</v>
      </c>
      <c r="BE101">
        <v>616.92160000000001</v>
      </c>
      <c r="BF101">
        <v>1.0955980000000001</v>
      </c>
      <c r="BG101">
        <v>24.46611</v>
      </c>
      <c r="BH101">
        <v>0.3873663</v>
      </c>
      <c r="BI101">
        <v>132.0147</v>
      </c>
      <c r="BJ101">
        <v>1.089963</v>
      </c>
      <c r="BK101">
        <v>22.85857</v>
      </c>
      <c r="BL101" s="1">
        <v>9.1438489999999997E-2</v>
      </c>
      <c r="BM101">
        <v>30.755669999999999</v>
      </c>
      <c r="BN101">
        <v>1.082768</v>
      </c>
      <c r="BO101">
        <v>22.370660000000001</v>
      </c>
      <c r="BP101" s="1">
        <v>3.3599579999999997E-2</v>
      </c>
      <c r="BQ101">
        <v>10.879960000000001</v>
      </c>
      <c r="BR101">
        <v>1.074376</v>
      </c>
      <c r="BS101">
        <v>22.637029999999999</v>
      </c>
      <c r="BT101" s="1">
        <v>2.4394240000000001E-2</v>
      </c>
      <c r="BU101">
        <v>7.622071</v>
      </c>
      <c r="BV101">
        <v>1.065007</v>
      </c>
      <c r="BW101">
        <v>24.136009999999999</v>
      </c>
      <c r="BX101" s="1">
        <v>2.6701280000000001E-2</v>
      </c>
      <c r="BY101">
        <v>8.2533220000000007</v>
      </c>
      <c r="BZ101">
        <v>1.0549029999999999</v>
      </c>
      <c r="CA101">
        <v>25.73021</v>
      </c>
      <c r="CB101">
        <v>3.082143E-2</v>
      </c>
      <c r="CC101">
        <v>9.5938639999999999</v>
      </c>
      <c r="CD101">
        <v>1.044926</v>
      </c>
      <c r="CE101">
        <v>26.152270000000001</v>
      </c>
      <c r="CF101" s="1">
        <v>3.3156140000000001E-2</v>
      </c>
      <c r="CG101">
        <v>10.42736</v>
      </c>
      <c r="CH101">
        <v>1.035947</v>
      </c>
      <c r="CI101">
        <v>25.723710000000001</v>
      </c>
      <c r="CJ101" s="1">
        <v>3.3107739999999997E-2</v>
      </c>
      <c r="CK101">
        <v>10.50446</v>
      </c>
      <c r="CL101">
        <v>1.028332</v>
      </c>
      <c r="CM101">
        <v>23.734089999999998</v>
      </c>
      <c r="CN101" s="1">
        <v>3.1420469999999999E-2</v>
      </c>
      <c r="CO101">
        <v>10.03335</v>
      </c>
      <c r="CP101">
        <v>1.022311</v>
      </c>
      <c r="CQ101">
        <v>21.26022</v>
      </c>
      <c r="CR101" s="1">
        <v>2.892898E-2</v>
      </c>
      <c r="CS101">
        <v>9.2791329999999999</v>
      </c>
      <c r="CT101">
        <v>1.0179009999999999</v>
      </c>
      <c r="CU101">
        <v>19.34451</v>
      </c>
      <c r="CV101" s="1">
        <v>2.6157690000000001E-2</v>
      </c>
      <c r="CW101">
        <v>8.415324</v>
      </c>
      <c r="CX101">
        <v>1.014807</v>
      </c>
      <c r="CY101">
        <v>18.272760000000002</v>
      </c>
      <c r="CZ101" s="1">
        <v>2.3040080000000001E-2</v>
      </c>
      <c r="DA101">
        <v>7.4359070000000003</v>
      </c>
      <c r="DB101">
        <v>1.0129060000000001</v>
      </c>
      <c r="DC101">
        <v>19.328130000000002</v>
      </c>
      <c r="DD101" s="1">
        <v>1.9251879999999999E-2</v>
      </c>
      <c r="DE101">
        <v>6.2388320000000004</v>
      </c>
      <c r="DF101">
        <v>1.011852</v>
      </c>
      <c r="DG101">
        <v>22.303139999999999</v>
      </c>
      <c r="DH101" s="1">
        <v>1.503081E-2</v>
      </c>
      <c r="DI101">
        <v>4.8886620000000001</v>
      </c>
      <c r="DJ101">
        <v>1.011215</v>
      </c>
      <c r="DK101">
        <v>26.892800000000001</v>
      </c>
      <c r="DL101" s="1">
        <v>1.117422E-2</v>
      </c>
      <c r="DM101">
        <v>3.638309</v>
      </c>
      <c r="DN101">
        <v>1.010877</v>
      </c>
      <c r="DO101">
        <v>31.510840000000002</v>
      </c>
      <c r="DP101" s="1">
        <v>8.2748990000000005E-3</v>
      </c>
      <c r="DQ101">
        <v>2.6876000000000002</v>
      </c>
      <c r="DR101">
        <v>1.010677</v>
      </c>
      <c r="DS101">
        <v>31.316590000000001</v>
      </c>
      <c r="DT101" s="1">
        <v>6.380737E-3</v>
      </c>
      <c r="DU101">
        <v>2.0617540000000001</v>
      </c>
      <c r="DV101">
        <v>1.0105630000000001</v>
      </c>
      <c r="DW101">
        <v>27.994669999999999</v>
      </c>
      <c r="DX101" s="1">
        <v>5.2311170000000004E-3</v>
      </c>
      <c r="DY101">
        <v>1.680347</v>
      </c>
      <c r="DZ101">
        <v>1.0105230000000001</v>
      </c>
      <c r="EA101">
        <v>27.06568</v>
      </c>
      <c r="EB101" s="1">
        <v>4.5376560000000002E-3</v>
      </c>
      <c r="EC101">
        <v>1.449681</v>
      </c>
      <c r="ED101">
        <v>1.0104900000000001</v>
      </c>
      <c r="EE101">
        <v>28.272960000000001</v>
      </c>
      <c r="EF101" s="1">
        <v>4.096054E-3</v>
      </c>
      <c r="EG101">
        <v>1.302854</v>
      </c>
      <c r="EH101">
        <v>1.010483</v>
      </c>
      <c r="EI101">
        <v>30.165330000000001</v>
      </c>
      <c r="EJ101" s="1">
        <v>3.7877190000000002E-3</v>
      </c>
      <c r="EK101">
        <v>1.2004619999999999</v>
      </c>
      <c r="EL101">
        <v>1.0104709999999999</v>
      </c>
      <c r="EM101">
        <v>32.821109999999997</v>
      </c>
      <c r="EN101" s="1">
        <v>3.5512650000000001E-3</v>
      </c>
      <c r="EO101">
        <v>1.1219619999999999</v>
      </c>
      <c r="EP101">
        <v>1.010462</v>
      </c>
      <c r="EQ101">
        <v>37.280189999999997</v>
      </c>
      <c r="ER101" s="1">
        <v>3.354077E-3</v>
      </c>
      <c r="ES101">
        <v>1.056994</v>
      </c>
      <c r="ET101">
        <v>1.010453</v>
      </c>
      <c r="EU101">
        <v>40.681730000000002</v>
      </c>
      <c r="EV101" s="1">
        <v>3.1804709999999998E-3</v>
      </c>
      <c r="EW101">
        <v>1.000235</v>
      </c>
      <c r="EX101">
        <v>1.0104359999999999</v>
      </c>
      <c r="EY101">
        <v>38.78539</v>
      </c>
      <c r="EZ101" s="1">
        <v>3.0240879999999999E-3</v>
      </c>
      <c r="FA101">
        <v>0.94914310000000002</v>
      </c>
      <c r="FB101">
        <v>1.010435</v>
      </c>
      <c r="FC101">
        <v>34.002000000000002</v>
      </c>
      <c r="FD101" s="1">
        <v>2.8800200000000001E-3</v>
      </c>
      <c r="FE101">
        <v>0.90238200000000002</v>
      </c>
      <c r="FF101">
        <v>1.0104649999999999</v>
      </c>
      <c r="FG101">
        <v>30.728120000000001</v>
      </c>
      <c r="FH101" s="1">
        <v>2.7459440000000002E-3</v>
      </c>
      <c r="FI101">
        <v>0.85912569999999999</v>
      </c>
      <c r="FJ101">
        <v>1.010446</v>
      </c>
      <c r="FK101">
        <v>29.536919999999999</v>
      </c>
      <c r="FL101" s="1">
        <v>2.6199600000000002E-3</v>
      </c>
      <c r="FM101">
        <v>0.81862400000000002</v>
      </c>
      <c r="FN101">
        <v>1.0104299999999999</v>
      </c>
      <c r="FO101">
        <v>30.504930000000002</v>
      </c>
      <c r="FP101" s="1">
        <v>2.50067E-3</v>
      </c>
      <c r="FQ101">
        <v>0.78055319999999995</v>
      </c>
      <c r="FR101">
        <v>1.010467</v>
      </c>
      <c r="FS101">
        <v>32.3827</v>
      </c>
      <c r="FT101" s="1">
        <v>2.3879940000000001E-3</v>
      </c>
      <c r="FU101">
        <v>0.74482879999999996</v>
      </c>
      <c r="FV101">
        <v>1.0104679999999999</v>
      </c>
      <c r="FW101">
        <v>34.135039999999996</v>
      </c>
      <c r="FX101" s="1">
        <v>2.282278E-3</v>
      </c>
      <c r="FY101">
        <v>0.71136379999999999</v>
      </c>
      <c r="FZ101">
        <v>1.0104379999999999</v>
      </c>
      <c r="GA101">
        <v>34.205350000000003</v>
      </c>
      <c r="GB101" s="1">
        <v>2.1823559999999999E-3</v>
      </c>
      <c r="GC101">
        <v>0.67985739999999995</v>
      </c>
      <c r="GD101">
        <v>1.0104569999999999</v>
      </c>
      <c r="GE101">
        <v>32.618459999999999</v>
      </c>
      <c r="GF101" s="1">
        <v>2.087541E-3</v>
      </c>
      <c r="GG101">
        <v>0.650088</v>
      </c>
      <c r="GH101">
        <v>1.010459</v>
      </c>
      <c r="GI101">
        <v>29.559909999999999</v>
      </c>
      <c r="GJ101" s="1">
        <v>1.9976690000000001E-3</v>
      </c>
      <c r="GK101">
        <v>0.62195120000000004</v>
      </c>
      <c r="GL101">
        <v>1.010448</v>
      </c>
      <c r="GM101">
        <v>26.34449</v>
      </c>
      <c r="GN101" s="1">
        <v>1.912899E-3</v>
      </c>
      <c r="GO101">
        <v>0.5954161</v>
      </c>
      <c r="GP101">
        <v>1.0104580000000001</v>
      </c>
      <c r="GQ101">
        <v>24.056069999999998</v>
      </c>
      <c r="GR101" s="1">
        <v>1.832555E-3</v>
      </c>
      <c r="GS101">
        <v>0.57029379999999996</v>
      </c>
      <c r="GT101">
        <v>1.010424</v>
      </c>
      <c r="GU101">
        <v>25.04635</v>
      </c>
      <c r="GV101" s="1">
        <v>1.756411E-3</v>
      </c>
      <c r="GW101">
        <v>0.54651269999999996</v>
      </c>
      <c r="GX101">
        <v>1.0104630000000001</v>
      </c>
      <c r="GY101">
        <v>27.91742</v>
      </c>
      <c r="GZ101" s="1">
        <v>1.6841200000000001E-3</v>
      </c>
      <c r="HA101">
        <v>0.52400959999999996</v>
      </c>
      <c r="HB101">
        <v>1.0104280000000001</v>
      </c>
      <c r="HC101">
        <v>30.79457</v>
      </c>
      <c r="HD101" s="1">
        <v>1.6160180000000001E-3</v>
      </c>
      <c r="HE101">
        <v>0.50273190000000001</v>
      </c>
      <c r="HF101">
        <v>1.010459</v>
      </c>
      <c r="HG101">
        <v>32.295879999999997</v>
      </c>
      <c r="HH101" s="1">
        <v>1.551637E-3</v>
      </c>
      <c r="HI101">
        <v>0.48266750000000003</v>
      </c>
      <c r="HJ101">
        <v>1.010467</v>
      </c>
      <c r="HK101">
        <v>30.387339999999998</v>
      </c>
      <c r="HL101" s="1">
        <v>1.490636E-3</v>
      </c>
      <c r="HM101">
        <v>0.46367360000000002</v>
      </c>
      <c r="HN101">
        <v>1.0104249999999999</v>
      </c>
      <c r="HO101">
        <v>27.709489999999999</v>
      </c>
      <c r="HP101" s="1">
        <v>1.432668E-3</v>
      </c>
      <c r="HQ101">
        <v>0.44562829999999998</v>
      </c>
      <c r="HR101">
        <v>1.010435</v>
      </c>
      <c r="HS101">
        <v>26.636320000000001</v>
      </c>
      <c r="HT101" s="1">
        <v>1.3772159999999999E-3</v>
      </c>
      <c r="HU101">
        <v>0.42836279999999999</v>
      </c>
      <c r="HV101">
        <v>1.010459</v>
      </c>
      <c r="HW101">
        <v>26.752870000000001</v>
      </c>
      <c r="HX101" s="1">
        <v>1.3242270000000001E-3</v>
      </c>
      <c r="HY101">
        <v>0.41188609999999998</v>
      </c>
      <c r="HZ101">
        <v>1.010464</v>
      </c>
      <c r="IA101">
        <v>29.58634</v>
      </c>
      <c r="IB101" s="1">
        <v>1.2740990000000001E-3</v>
      </c>
      <c r="IC101">
        <v>0.39628730000000001</v>
      </c>
      <c r="ID101">
        <v>1.010421</v>
      </c>
      <c r="IE101">
        <v>35.440530000000003</v>
      </c>
      <c r="IF101" s="1">
        <v>1.2264159999999999E-3</v>
      </c>
      <c r="IG101">
        <v>0.38143589999999999</v>
      </c>
      <c r="IH101">
        <v>1.0104660000000001</v>
      </c>
      <c r="II101">
        <v>41.356189999999998</v>
      </c>
      <c r="IJ101" s="1">
        <v>1.1807689999999999E-3</v>
      </c>
      <c r="IK101">
        <v>0.36724380000000001</v>
      </c>
      <c r="IL101">
        <v>1.0104660000000001</v>
      </c>
      <c r="IM101">
        <v>42.851179999999999</v>
      </c>
      <c r="IN101" s="1">
        <v>1.137054E-3</v>
      </c>
      <c r="IO101">
        <v>0.35361029999999999</v>
      </c>
      <c r="IP101">
        <v>1.0104219999999999</v>
      </c>
      <c r="IQ101">
        <v>39.728610000000003</v>
      </c>
      <c r="IR101" s="1">
        <v>1.0951520000000001E-3</v>
      </c>
      <c r="IS101">
        <v>0.34060289999999999</v>
      </c>
      <c r="IT101">
        <v>1.010467</v>
      </c>
      <c r="IU101">
        <v>36.214950000000002</v>
      </c>
      <c r="IV101" s="1">
        <v>1.055414E-3</v>
      </c>
      <c r="IW101">
        <v>0.32820319999999997</v>
      </c>
      <c r="IX101">
        <v>1.010437</v>
      </c>
      <c r="IY101">
        <v>34.947110000000002</v>
      </c>
      <c r="IZ101" s="1">
        <v>1.0176180000000001E-3</v>
      </c>
      <c r="JA101">
        <v>0.31645020000000001</v>
      </c>
      <c r="JB101">
        <v>1.010456</v>
      </c>
      <c r="JC101">
        <v>34.819760000000002</v>
      </c>
      <c r="JD101" s="1">
        <v>9.8133740000000001E-4</v>
      </c>
      <c r="JE101">
        <v>0.30518840000000003</v>
      </c>
      <c r="JF101">
        <v>1.0104660000000001</v>
      </c>
      <c r="JG101">
        <v>36.582039999999999</v>
      </c>
      <c r="JH101" s="1">
        <v>9.463281E-4</v>
      </c>
      <c r="JI101">
        <v>0.29428009999999999</v>
      </c>
      <c r="JJ101">
        <v>1.0104580000000001</v>
      </c>
      <c r="JK101">
        <v>38.360599999999998</v>
      </c>
      <c r="JL101" s="1">
        <v>9.1217640000000003E-4</v>
      </c>
      <c r="JM101">
        <v>0.2838214</v>
      </c>
      <c r="JN101">
        <v>1.010454</v>
      </c>
      <c r="JO101">
        <v>37.66771</v>
      </c>
      <c r="JP101" s="1">
        <v>8.7801329999999996E-4</v>
      </c>
      <c r="JQ101">
        <v>0.27389350000000001</v>
      </c>
      <c r="JR101">
        <v>1.010464</v>
      </c>
      <c r="JS101">
        <v>35.6905</v>
      </c>
      <c r="JT101" s="1">
        <v>8.4557130000000003E-4</v>
      </c>
      <c r="JU101">
        <v>0.26442660000000001</v>
      </c>
      <c r="JV101">
        <v>1.0104379999999999</v>
      </c>
      <c r="JW101">
        <v>33.271610000000003</v>
      </c>
      <c r="JX101" s="1">
        <v>8.146602E-4</v>
      </c>
      <c r="JY101">
        <v>0.25537080000000001</v>
      </c>
      <c r="JZ101">
        <v>1.0104580000000001</v>
      </c>
      <c r="KA101">
        <v>29.298770000000001</v>
      </c>
      <c r="KB101" s="1">
        <v>7.8526240000000003E-4</v>
      </c>
      <c r="KC101">
        <v>0.2466989</v>
      </c>
      <c r="KD101">
        <v>1.0104580000000001</v>
      </c>
      <c r="KE101">
        <v>24.922329999999999</v>
      </c>
      <c r="KF101" s="1">
        <v>7.5717679999999998E-4</v>
      </c>
      <c r="KG101">
        <v>0.2383836</v>
      </c>
      <c r="KH101">
        <v>1.0104310000000001</v>
      </c>
      <c r="KI101">
        <v>21.62304</v>
      </c>
      <c r="KJ101" s="1">
        <v>7.3034640000000002E-4</v>
      </c>
      <c r="KK101">
        <v>0.23040089999999999</v>
      </c>
      <c r="KL101">
        <v>1.0104580000000001</v>
      </c>
      <c r="KM101">
        <v>22.080500000000001</v>
      </c>
      <c r="KN101" s="1">
        <v>7.0469629999999998E-4</v>
      </c>
      <c r="KO101">
        <v>0.2227383</v>
      </c>
      <c r="KP101">
        <v>1.010426</v>
      </c>
      <c r="KQ101">
        <v>27.661000000000001</v>
      </c>
      <c r="KR101" s="1">
        <v>6.8015689999999999E-4</v>
      </c>
      <c r="KS101">
        <v>0.21538599999999999</v>
      </c>
      <c r="KT101">
        <v>1.0104359999999999</v>
      </c>
      <c r="KU101">
        <v>35.034460000000003</v>
      </c>
      <c r="KV101" s="1">
        <v>6.5672250000000005E-4</v>
      </c>
      <c r="KW101">
        <v>0.2083361</v>
      </c>
      <c r="KX101">
        <v>1.0104569999999999</v>
      </c>
      <c r="KY101">
        <v>37.892670000000003</v>
      </c>
      <c r="KZ101" s="1">
        <v>6.3423519999999999E-4</v>
      </c>
      <c r="LA101">
        <v>0.20154349999999999</v>
      </c>
      <c r="LB101">
        <v>1.0104519999999999</v>
      </c>
      <c r="LC101">
        <v>34.853200000000001</v>
      </c>
      <c r="LD101" s="1">
        <v>6.1265359999999999E-4</v>
      </c>
      <c r="LE101">
        <v>0.1949911</v>
      </c>
      <c r="LF101">
        <v>1.0104599999999999</v>
      </c>
      <c r="LG101">
        <v>31.796099999999999</v>
      </c>
      <c r="LH101" s="1">
        <v>5.9187770000000001E-4</v>
      </c>
      <c r="LI101">
        <v>0.18867900000000001</v>
      </c>
      <c r="LJ101">
        <v>1.010445</v>
      </c>
      <c r="LK101">
        <v>32.253489999999999</v>
      </c>
      <c r="LL101" s="1">
        <v>5.7196099999999995E-4</v>
      </c>
      <c r="LM101">
        <v>0.1826036</v>
      </c>
      <c r="LN101">
        <v>1.010462</v>
      </c>
      <c r="LO101">
        <v>33.755330000000001</v>
      </c>
      <c r="LP101" s="1">
        <v>5.5280569999999998E-4</v>
      </c>
      <c r="LQ101">
        <v>0.17674889999999999</v>
      </c>
      <c r="LR101">
        <v>1.0104580000000001</v>
      </c>
      <c r="LS101">
        <v>35.47448</v>
      </c>
      <c r="LT101" s="1">
        <v>5.3444850000000004E-4</v>
      </c>
      <c r="LU101">
        <v>0.17111580000000001</v>
      </c>
      <c r="LV101">
        <v>1.0104379999999999</v>
      </c>
      <c r="LW101">
        <v>37.688160000000003</v>
      </c>
      <c r="LX101" s="1">
        <v>5.1676409999999999E-4</v>
      </c>
      <c r="LY101">
        <v>0.1656772</v>
      </c>
      <c r="LZ101">
        <v>1.0104550000000001</v>
      </c>
      <c r="MA101">
        <v>38.786659999999998</v>
      </c>
      <c r="MB101" s="1">
        <v>4.997221E-4</v>
      </c>
      <c r="MC101">
        <v>0.16042680000000001</v>
      </c>
      <c r="MD101">
        <v>1.0104299999999999</v>
      </c>
      <c r="ME101">
        <v>38.369320000000002</v>
      </c>
      <c r="MF101" s="1">
        <v>4.8327489999999999E-4</v>
      </c>
      <c r="MG101">
        <v>0.15535499999999999</v>
      </c>
      <c r="MH101">
        <v>1.010437</v>
      </c>
      <c r="MI101">
        <v>36.138289999999998</v>
      </c>
      <c r="MJ101" s="1">
        <v>4.6739509999999999E-4</v>
      </c>
      <c r="MK101">
        <v>0.15045610000000001</v>
      </c>
      <c r="ML101">
        <v>1.0104489999999999</v>
      </c>
      <c r="MM101">
        <v>31.355129999999999</v>
      </c>
      <c r="MN101" s="1">
        <v>4.5197379999999999E-4</v>
      </c>
      <c r="MO101">
        <v>0.1457118</v>
      </c>
      <c r="MP101">
        <v>1.0104390000000001</v>
      </c>
      <c r="MQ101">
        <v>26.615539999999999</v>
      </c>
      <c r="MR101" s="1">
        <v>4.3714719999999999E-4</v>
      </c>
      <c r="MS101">
        <v>0.14114370000000001</v>
      </c>
      <c r="MT101">
        <v>1.0104649999999999</v>
      </c>
      <c r="MU101">
        <v>23.704219999999999</v>
      </c>
      <c r="MV101" s="1">
        <v>4.2291699999999998E-4</v>
      </c>
      <c r="MW101">
        <v>0.1367554</v>
      </c>
      <c r="MX101">
        <v>1.0104379999999999</v>
      </c>
      <c r="MY101">
        <v>23.803509999999999</v>
      </c>
      <c r="MZ101" s="1">
        <v>4.0934210000000002E-4</v>
      </c>
      <c r="NA101">
        <v>0.132551</v>
      </c>
      <c r="NB101">
        <v>1.0104470000000001</v>
      </c>
      <c r="NC101">
        <v>25.411539999999999</v>
      </c>
      <c r="ND101" s="1">
        <v>3.9623940000000003E-4</v>
      </c>
      <c r="NE101">
        <v>0.12848989999999999</v>
      </c>
      <c r="NF101">
        <v>1.0104580000000001</v>
      </c>
      <c r="NG101">
        <v>28.144410000000001</v>
      </c>
      <c r="NH101" s="1">
        <v>3.8348229999999998E-4</v>
      </c>
      <c r="NI101">
        <v>0.1245337</v>
      </c>
      <c r="NJ101">
        <v>1.010435</v>
      </c>
      <c r="NK101">
        <v>31.39791</v>
      </c>
      <c r="NL101" s="1">
        <v>3.7108639999999999E-4</v>
      </c>
      <c r="NM101">
        <v>0.1206788</v>
      </c>
      <c r="NN101">
        <v>1.0104679999999999</v>
      </c>
      <c r="NO101">
        <v>31.728899999999999</v>
      </c>
      <c r="NP101" s="1">
        <v>3.5921109999999999E-4</v>
      </c>
      <c r="NQ101">
        <v>0.11696910000000001</v>
      </c>
      <c r="NR101">
        <v>1.0104359999999999</v>
      </c>
      <c r="NS101">
        <v>28.187449999999998</v>
      </c>
      <c r="NT101" s="1">
        <v>3.4787259999999998E-4</v>
      </c>
      <c r="NU101">
        <v>0.1134264</v>
      </c>
      <c r="NV101">
        <v>1.0104660000000001</v>
      </c>
      <c r="NW101">
        <v>26.026759999999999</v>
      </c>
      <c r="NX101" s="1">
        <v>3.3692699999999999E-4</v>
      </c>
      <c r="NY101">
        <v>0.1099979</v>
      </c>
      <c r="NZ101">
        <v>1.0104599999999999</v>
      </c>
      <c r="OA101">
        <v>26.17361</v>
      </c>
      <c r="OB101" s="1">
        <v>3.263621E-4</v>
      </c>
      <c r="OC101">
        <v>0.1066681</v>
      </c>
      <c r="OD101">
        <v>1.010429</v>
      </c>
      <c r="OE101">
        <v>28.333159999999999</v>
      </c>
      <c r="OF101" s="1">
        <v>3.1618119999999997E-4</v>
      </c>
      <c r="OG101">
        <v>0.1034467</v>
      </c>
      <c r="OH101">
        <v>1.0104599999999999</v>
      </c>
      <c r="OI101">
        <v>29.962060000000001</v>
      </c>
      <c r="OJ101" s="1">
        <v>3.0636059999999998E-4</v>
      </c>
      <c r="OK101" s="1">
        <v>0.10032720000000001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0.66913299999999998</v>
      </c>
      <c r="G102">
        <v>18.090779999999999</v>
      </c>
      <c r="H102">
        <v>0</v>
      </c>
      <c r="I102">
        <v>0</v>
      </c>
      <c r="J102">
        <v>0.6642496</v>
      </c>
      <c r="K102">
        <v>19.427710000000001</v>
      </c>
      <c r="L102" s="1">
        <v>1.2229449999999999E-31</v>
      </c>
      <c r="M102" s="1">
        <v>3.8878599999999997E-29</v>
      </c>
      <c r="N102">
        <v>0.65981009999999995</v>
      </c>
      <c r="O102">
        <v>19.923780000000001</v>
      </c>
      <c r="P102" s="1">
        <v>5.083109E-20</v>
      </c>
      <c r="Q102" s="1">
        <v>1.6278930000000001E-17</v>
      </c>
      <c r="R102">
        <v>0.65606359999999997</v>
      </c>
      <c r="S102">
        <v>20.601759999999999</v>
      </c>
      <c r="T102" s="1">
        <v>7.7972730000000002E-10</v>
      </c>
      <c r="U102" s="1">
        <v>2.5000079999999998E-7</v>
      </c>
      <c r="V102">
        <v>0.65303449999999996</v>
      </c>
      <c r="W102">
        <v>21.17651</v>
      </c>
      <c r="X102" s="1">
        <v>1.5383339999999999E-3</v>
      </c>
      <c r="Y102">
        <v>0.3772915</v>
      </c>
      <c r="Z102">
        <v>0.65093020000000001</v>
      </c>
      <c r="AA102">
        <v>20.009830000000001</v>
      </c>
      <c r="AB102">
        <v>0.69638239999999996</v>
      </c>
      <c r="AC102">
        <v>188.94810000000001</v>
      </c>
      <c r="AD102">
        <v>0.64959009999999995</v>
      </c>
      <c r="AE102">
        <v>17.839659999999999</v>
      </c>
      <c r="AF102">
        <v>16.27927</v>
      </c>
      <c r="AG102">
        <v>4731.317</v>
      </c>
      <c r="AH102">
        <v>0.64879019999999998</v>
      </c>
      <c r="AI102">
        <v>16.339449999999999</v>
      </c>
      <c r="AJ102">
        <v>71.546149999999997</v>
      </c>
      <c r="AK102">
        <v>21872.54</v>
      </c>
      <c r="AL102">
        <v>0.64844749999999995</v>
      </c>
      <c r="AM102">
        <v>16.20139</v>
      </c>
      <c r="AN102">
        <v>105.6331</v>
      </c>
      <c r="AO102">
        <v>33541.83</v>
      </c>
      <c r="AP102">
        <v>0.64830889999999997</v>
      </c>
      <c r="AQ102">
        <v>18.254100000000001</v>
      </c>
      <c r="AR102">
        <v>74.247020000000006</v>
      </c>
      <c r="AS102">
        <v>24203.53</v>
      </c>
      <c r="AT102">
        <v>0.64820889999999998</v>
      </c>
      <c r="AU102">
        <v>21.330110000000001</v>
      </c>
      <c r="AV102">
        <v>31.05979</v>
      </c>
      <c r="AW102">
        <v>10318.1</v>
      </c>
      <c r="AX102">
        <v>0.64789830000000004</v>
      </c>
      <c r="AY102">
        <v>23.979479999999999</v>
      </c>
      <c r="AZ102">
        <v>9.1525960000000008</v>
      </c>
      <c r="BA102">
        <v>3079.6149999999998</v>
      </c>
      <c r="BB102">
        <v>0.64703120000000003</v>
      </c>
      <c r="BC102">
        <v>25.418970000000002</v>
      </c>
      <c r="BD102">
        <v>2.167135</v>
      </c>
      <c r="BE102">
        <v>734.50540000000001</v>
      </c>
      <c r="BF102">
        <v>0.64548589999999995</v>
      </c>
      <c r="BG102">
        <v>24.618179999999999</v>
      </c>
      <c r="BH102">
        <v>0.46451920000000002</v>
      </c>
      <c r="BI102">
        <v>157.76840000000001</v>
      </c>
      <c r="BJ102">
        <v>0.64322420000000002</v>
      </c>
      <c r="BK102">
        <v>22.93928</v>
      </c>
      <c r="BL102">
        <v>0.1068963</v>
      </c>
      <c r="BM102">
        <v>35.993699999999997</v>
      </c>
      <c r="BN102">
        <v>0.64035699999999995</v>
      </c>
      <c r="BO102">
        <v>22.336870000000001</v>
      </c>
      <c r="BP102" s="1">
        <v>3.6538500000000002E-2</v>
      </c>
      <c r="BQ102">
        <v>11.97123</v>
      </c>
      <c r="BR102">
        <v>0.63709780000000005</v>
      </c>
      <c r="BS102">
        <v>22.585339999999999</v>
      </c>
      <c r="BT102">
        <v>2.4650439999999999E-2</v>
      </c>
      <c r="BU102">
        <v>7.8378310000000004</v>
      </c>
      <c r="BV102">
        <v>0.63348280000000001</v>
      </c>
      <c r="BW102">
        <v>24.106739999999999</v>
      </c>
      <c r="BX102" s="1">
        <v>2.6245359999999999E-2</v>
      </c>
      <c r="BY102">
        <v>8.2653510000000008</v>
      </c>
      <c r="BZ102">
        <v>0.62960360000000004</v>
      </c>
      <c r="CA102">
        <v>25.739650000000001</v>
      </c>
      <c r="CB102" s="1">
        <v>3.0380529999999999E-2</v>
      </c>
      <c r="CC102">
        <v>9.6063019999999995</v>
      </c>
      <c r="CD102">
        <v>0.6259593</v>
      </c>
      <c r="CE102">
        <v>26.300909999999998</v>
      </c>
      <c r="CF102" s="1">
        <v>3.298065E-2</v>
      </c>
      <c r="CG102">
        <v>10.50032</v>
      </c>
      <c r="CH102">
        <v>0.62288889999999997</v>
      </c>
      <c r="CI102">
        <v>25.843620000000001</v>
      </c>
      <c r="CJ102" s="1">
        <v>3.3179899999999998E-2</v>
      </c>
      <c r="CK102">
        <v>10.624040000000001</v>
      </c>
      <c r="CL102">
        <v>0.62046299999999999</v>
      </c>
      <c r="CM102">
        <v>23.964210000000001</v>
      </c>
      <c r="CN102" s="1">
        <v>3.1645159999999999E-2</v>
      </c>
      <c r="CO102">
        <v>10.171239999999999</v>
      </c>
      <c r="CP102">
        <v>0.61863520000000005</v>
      </c>
      <c r="CQ102">
        <v>21.44538</v>
      </c>
      <c r="CR102" s="1">
        <v>2.921988E-2</v>
      </c>
      <c r="CS102">
        <v>9.4136059999999997</v>
      </c>
      <c r="CT102">
        <v>0.61737039999999999</v>
      </c>
      <c r="CU102">
        <v>19.480720000000002</v>
      </c>
      <c r="CV102">
        <v>2.647828E-2</v>
      </c>
      <c r="CW102">
        <v>8.5409009999999999</v>
      </c>
      <c r="CX102">
        <v>0.61659220000000003</v>
      </c>
      <c r="CY102">
        <v>18.370170000000002</v>
      </c>
      <c r="CZ102" s="1">
        <v>2.342224E-2</v>
      </c>
      <c r="DA102">
        <v>7.5650449999999996</v>
      </c>
      <c r="DB102">
        <v>0.61618729999999999</v>
      </c>
      <c r="DC102">
        <v>19.380279999999999</v>
      </c>
      <c r="DD102" s="1">
        <v>1.9718010000000001E-2</v>
      </c>
      <c r="DE102">
        <v>6.3820589999999999</v>
      </c>
      <c r="DF102">
        <v>0.61608110000000005</v>
      </c>
      <c r="DG102">
        <v>22.386469999999999</v>
      </c>
      <c r="DH102" s="1">
        <v>1.551636E-2</v>
      </c>
      <c r="DI102">
        <v>5.032972</v>
      </c>
      <c r="DJ102">
        <v>0.61607299999999998</v>
      </c>
      <c r="DK102">
        <v>27.065169999999998</v>
      </c>
      <c r="DL102" s="1">
        <v>1.158212E-2</v>
      </c>
      <c r="DM102">
        <v>3.7586840000000001</v>
      </c>
      <c r="DN102">
        <v>0.61607369999999995</v>
      </c>
      <c r="DO102">
        <v>31.75938</v>
      </c>
      <c r="DP102" s="1">
        <v>8.5614469999999998E-3</v>
      </c>
      <c r="DQ102">
        <v>2.7725140000000001</v>
      </c>
      <c r="DR102">
        <v>0.61609259999999999</v>
      </c>
      <c r="DS102">
        <v>31.61196</v>
      </c>
      <c r="DT102" s="1">
        <v>6.5605639999999996E-3</v>
      </c>
      <c r="DU102">
        <v>2.1156830000000002</v>
      </c>
      <c r="DV102">
        <v>0.61610909999999997</v>
      </c>
      <c r="DW102">
        <v>28.222750000000001</v>
      </c>
      <c r="DX102" s="1">
        <v>5.3393390000000002E-3</v>
      </c>
      <c r="DY102">
        <v>1.713435</v>
      </c>
      <c r="DZ102">
        <v>0.61614150000000001</v>
      </c>
      <c r="EA102">
        <v>26.982759999999999</v>
      </c>
      <c r="EB102" s="1">
        <v>4.6043710000000003E-3</v>
      </c>
      <c r="EC102">
        <v>1.4706669999999999</v>
      </c>
      <c r="ED102">
        <v>0.61614049999999998</v>
      </c>
      <c r="EE102">
        <v>28.114509999999999</v>
      </c>
      <c r="EF102" s="1">
        <v>4.1403760000000003E-3</v>
      </c>
      <c r="EG102">
        <v>1.3172809999999999</v>
      </c>
      <c r="EH102">
        <v>0.61613399999999996</v>
      </c>
      <c r="EI102">
        <v>30.08099</v>
      </c>
      <c r="EJ102" s="1">
        <v>3.820225E-3</v>
      </c>
      <c r="EK102">
        <v>1.2113780000000001</v>
      </c>
      <c r="EL102">
        <v>0.61615229999999999</v>
      </c>
      <c r="EM102">
        <v>32.857170000000004</v>
      </c>
      <c r="EN102" s="1">
        <v>3.5772709999999999E-3</v>
      </c>
      <c r="EO102">
        <v>1.1309119999999999</v>
      </c>
      <c r="EP102">
        <v>0.61615629999999999</v>
      </c>
      <c r="EQ102">
        <v>37.399340000000002</v>
      </c>
      <c r="ER102">
        <v>3.3763180000000001E-3</v>
      </c>
      <c r="ES102">
        <v>1.064767</v>
      </c>
      <c r="ET102">
        <v>0.61614709999999995</v>
      </c>
      <c r="EU102">
        <v>40.921439999999997</v>
      </c>
      <c r="EV102" s="1">
        <v>3.2002620000000002E-3</v>
      </c>
      <c r="EW102">
        <v>1.007239</v>
      </c>
      <c r="EX102">
        <v>0.61616499999999996</v>
      </c>
      <c r="EY102">
        <v>39.137219999999999</v>
      </c>
      <c r="EZ102" s="1">
        <v>3.0421160000000001E-3</v>
      </c>
      <c r="FA102">
        <v>0.95557110000000001</v>
      </c>
      <c r="FB102">
        <v>0.61615370000000003</v>
      </c>
      <c r="FC102">
        <v>34.384689999999999</v>
      </c>
      <c r="FD102" s="1">
        <v>2.8966080000000002E-3</v>
      </c>
      <c r="FE102">
        <v>0.90834579999999998</v>
      </c>
      <c r="FF102">
        <v>0.61615629999999999</v>
      </c>
      <c r="FG102">
        <v>30.887910000000002</v>
      </c>
      <c r="FH102" s="1">
        <v>2.7614359999999999E-3</v>
      </c>
      <c r="FI102">
        <v>0.86470170000000002</v>
      </c>
      <c r="FJ102">
        <v>0.61615690000000001</v>
      </c>
      <c r="FK102">
        <v>29.609770000000001</v>
      </c>
      <c r="FL102" s="1">
        <v>2.6344889999999998E-3</v>
      </c>
      <c r="FM102">
        <v>0.82386369999999998</v>
      </c>
      <c r="FN102">
        <v>0.61615240000000004</v>
      </c>
      <c r="FO102">
        <v>30.56756</v>
      </c>
      <c r="FP102" s="1">
        <v>2.514348E-3</v>
      </c>
      <c r="FQ102">
        <v>0.78549910000000001</v>
      </c>
      <c r="FR102">
        <v>0.6161605</v>
      </c>
      <c r="FS102">
        <v>32.493020000000001</v>
      </c>
      <c r="FT102" s="1">
        <v>2.400859E-3</v>
      </c>
      <c r="FU102">
        <v>0.74950260000000002</v>
      </c>
      <c r="FV102">
        <v>0.61616079999999995</v>
      </c>
      <c r="FW102">
        <v>34.288879999999999</v>
      </c>
      <c r="FX102" s="1">
        <v>2.2943379999999999E-3</v>
      </c>
      <c r="FY102">
        <v>0.7157637</v>
      </c>
      <c r="FZ102">
        <v>0.61616059999999995</v>
      </c>
      <c r="GA102">
        <v>34.380459999999999</v>
      </c>
      <c r="GB102" s="1">
        <v>2.1937129999999999E-3</v>
      </c>
      <c r="GC102">
        <v>0.68401140000000005</v>
      </c>
      <c r="GD102">
        <v>0.61616879999999996</v>
      </c>
      <c r="GE102">
        <v>32.827129999999997</v>
      </c>
      <c r="GF102" s="1">
        <v>2.0983109999999998E-3</v>
      </c>
      <c r="GG102">
        <v>0.65403619999999996</v>
      </c>
      <c r="GH102">
        <v>0.61615730000000002</v>
      </c>
      <c r="GI102">
        <v>29.817360000000001</v>
      </c>
      <c r="GJ102" s="1">
        <v>2.0078209999999999E-3</v>
      </c>
      <c r="GK102">
        <v>0.62568979999999996</v>
      </c>
      <c r="GL102">
        <v>0.61616130000000002</v>
      </c>
      <c r="GM102">
        <v>26.585049999999999</v>
      </c>
      <c r="GN102" s="1">
        <v>1.922516E-3</v>
      </c>
      <c r="GO102">
        <v>0.59896300000000002</v>
      </c>
      <c r="GP102">
        <v>0.61616210000000005</v>
      </c>
      <c r="GQ102">
        <v>24.239039999999999</v>
      </c>
      <c r="GR102" s="1">
        <v>1.8416579999999999E-3</v>
      </c>
      <c r="GS102">
        <v>0.57366309999999998</v>
      </c>
      <c r="GT102">
        <v>0.61615710000000001</v>
      </c>
      <c r="GU102">
        <v>25.166229999999999</v>
      </c>
      <c r="GV102" s="1">
        <v>1.7650159999999999E-3</v>
      </c>
      <c r="GW102">
        <v>0.54970419999999998</v>
      </c>
      <c r="GX102">
        <v>0.61613309999999999</v>
      </c>
      <c r="GY102">
        <v>28.01782</v>
      </c>
      <c r="GZ102" s="1">
        <v>1.692247E-3</v>
      </c>
      <c r="HA102">
        <v>0.52704410000000002</v>
      </c>
      <c r="HB102">
        <v>0.61615160000000002</v>
      </c>
      <c r="HC102">
        <v>31.03237</v>
      </c>
      <c r="HD102" s="1">
        <v>1.62368E-3</v>
      </c>
      <c r="HE102">
        <v>0.50560740000000004</v>
      </c>
      <c r="HF102">
        <v>0.61616230000000005</v>
      </c>
      <c r="HG102">
        <v>32.524900000000002</v>
      </c>
      <c r="HH102" s="1">
        <v>1.5588939999999999E-3</v>
      </c>
      <c r="HI102">
        <v>0.48540040000000001</v>
      </c>
      <c r="HJ102">
        <v>0.61615719999999996</v>
      </c>
      <c r="HK102">
        <v>30.660810000000001</v>
      </c>
      <c r="HL102" s="1">
        <v>1.497515E-3</v>
      </c>
      <c r="HM102">
        <v>0.46627849999999998</v>
      </c>
      <c r="HN102">
        <v>0.61614789999999997</v>
      </c>
      <c r="HO102">
        <v>27.87124</v>
      </c>
      <c r="HP102" s="1">
        <v>1.4392179999999999E-3</v>
      </c>
      <c r="HQ102">
        <v>0.44810820000000001</v>
      </c>
      <c r="HR102">
        <v>0.61616510000000002</v>
      </c>
      <c r="HS102">
        <v>26.638809999999999</v>
      </c>
      <c r="HT102" s="1">
        <v>1.3834940000000001E-3</v>
      </c>
      <c r="HU102">
        <v>0.43074679999999999</v>
      </c>
      <c r="HV102">
        <v>0.61616269999999995</v>
      </c>
      <c r="HW102">
        <v>26.745200000000001</v>
      </c>
      <c r="HX102" s="1">
        <v>1.3302120000000001E-3</v>
      </c>
      <c r="HY102">
        <v>0.41416219999999998</v>
      </c>
      <c r="HZ102">
        <v>0.6161548</v>
      </c>
      <c r="IA102">
        <v>29.60314</v>
      </c>
      <c r="IB102" s="1">
        <v>1.279755E-3</v>
      </c>
      <c r="IC102">
        <v>0.39845330000000001</v>
      </c>
      <c r="ID102">
        <v>0.61615470000000006</v>
      </c>
      <c r="IE102">
        <v>35.545769999999997</v>
      </c>
      <c r="IF102" s="1">
        <v>1.2318050000000001E-3</v>
      </c>
      <c r="IG102">
        <v>0.38350489999999998</v>
      </c>
      <c r="IH102">
        <v>0.61613600000000002</v>
      </c>
      <c r="II102">
        <v>41.611969999999999</v>
      </c>
      <c r="IJ102" s="1">
        <v>1.18593E-3</v>
      </c>
      <c r="IK102">
        <v>0.36922820000000001</v>
      </c>
      <c r="IL102">
        <v>0.61615920000000002</v>
      </c>
      <c r="IM102">
        <v>43.230370000000001</v>
      </c>
      <c r="IN102" s="1">
        <v>1.1420009999999999E-3</v>
      </c>
      <c r="IO102">
        <v>0.35551690000000002</v>
      </c>
      <c r="IP102">
        <v>0.61615569999999997</v>
      </c>
      <c r="IQ102">
        <v>40.104990000000001</v>
      </c>
      <c r="IR102" s="1">
        <v>1.099872E-3</v>
      </c>
      <c r="IS102">
        <v>0.34242440000000002</v>
      </c>
      <c r="IT102">
        <v>0.61616040000000005</v>
      </c>
      <c r="IU102">
        <v>36.404049999999998</v>
      </c>
      <c r="IV102" s="1">
        <v>1.0599050000000001E-3</v>
      </c>
      <c r="IW102">
        <v>0.32994570000000001</v>
      </c>
      <c r="IX102">
        <v>0.61615869999999995</v>
      </c>
      <c r="IY102">
        <v>34.931170000000002</v>
      </c>
      <c r="IZ102" s="1">
        <v>1.021887E-3</v>
      </c>
      <c r="JA102">
        <v>0.31811050000000002</v>
      </c>
      <c r="JB102">
        <v>0.61615189999999997</v>
      </c>
      <c r="JC102">
        <v>34.793599999999998</v>
      </c>
      <c r="JD102" s="1">
        <v>9.8545139999999995E-4</v>
      </c>
      <c r="JE102">
        <v>0.3067917</v>
      </c>
      <c r="JF102">
        <v>0.61615920000000002</v>
      </c>
      <c r="JG102">
        <v>36.601550000000003</v>
      </c>
      <c r="JH102" s="1">
        <v>9.5031529999999996E-4</v>
      </c>
      <c r="JI102">
        <v>0.2958305</v>
      </c>
      <c r="JJ102">
        <v>0.61616150000000003</v>
      </c>
      <c r="JK102">
        <v>38.404949999999999</v>
      </c>
      <c r="JL102" s="1">
        <v>9.1597010000000003E-4</v>
      </c>
      <c r="JM102">
        <v>0.28530250000000001</v>
      </c>
      <c r="JN102">
        <v>0.61613969999999996</v>
      </c>
      <c r="JO102">
        <v>37.860320000000002</v>
      </c>
      <c r="JP102" s="1">
        <v>8.8160310000000004E-4</v>
      </c>
      <c r="JQ102">
        <v>0.27530979999999999</v>
      </c>
      <c r="JR102">
        <v>0.61615880000000001</v>
      </c>
      <c r="JS102">
        <v>35.873739999999998</v>
      </c>
      <c r="JT102" s="1">
        <v>8.4899029999999998E-4</v>
      </c>
      <c r="JU102">
        <v>0.26578200000000002</v>
      </c>
      <c r="JV102">
        <v>0.61615580000000003</v>
      </c>
      <c r="JW102">
        <v>33.54712</v>
      </c>
      <c r="JX102" s="1">
        <v>8.179188E-4</v>
      </c>
      <c r="JY102">
        <v>0.25666860000000002</v>
      </c>
      <c r="JZ102">
        <v>0.61616249999999995</v>
      </c>
      <c r="KA102">
        <v>29.692139999999998</v>
      </c>
      <c r="KB102" s="1">
        <v>7.8838529999999995E-4</v>
      </c>
      <c r="KC102">
        <v>0.24794749999999999</v>
      </c>
      <c r="KD102">
        <v>0.61615330000000001</v>
      </c>
      <c r="KE102">
        <v>25.290679999999998</v>
      </c>
      <c r="KF102" s="1">
        <v>7.6016219999999995E-4</v>
      </c>
      <c r="KG102">
        <v>0.23958499999999999</v>
      </c>
      <c r="KH102">
        <v>0.61615880000000001</v>
      </c>
      <c r="KI102">
        <v>21.878150000000002</v>
      </c>
      <c r="KJ102" s="1">
        <v>7.3320790000000002E-4</v>
      </c>
      <c r="KK102">
        <v>0.23155410000000001</v>
      </c>
      <c r="KL102">
        <v>0.61613240000000002</v>
      </c>
      <c r="KM102">
        <v>22.214400000000001</v>
      </c>
      <c r="KN102" s="1">
        <v>7.0744150000000001E-4</v>
      </c>
      <c r="KO102">
        <v>0.2238513</v>
      </c>
      <c r="KP102">
        <v>0.61615070000000005</v>
      </c>
      <c r="KQ102">
        <v>27.777950000000001</v>
      </c>
      <c r="KR102" s="1">
        <v>6.8278380000000001E-4</v>
      </c>
      <c r="KS102">
        <v>0.2164547</v>
      </c>
      <c r="KT102">
        <v>0.61613200000000001</v>
      </c>
      <c r="KU102">
        <v>35.293089999999999</v>
      </c>
      <c r="KV102" s="1">
        <v>6.5923999999999996E-4</v>
      </c>
      <c r="KW102">
        <v>0.20936399999999999</v>
      </c>
      <c r="KX102">
        <v>0.61615399999999998</v>
      </c>
      <c r="KY102">
        <v>38.292659999999998</v>
      </c>
      <c r="KZ102" s="1">
        <v>6.3666039999999997E-4</v>
      </c>
      <c r="LA102">
        <v>0.20253750000000001</v>
      </c>
      <c r="LB102">
        <v>0.61616210000000005</v>
      </c>
      <c r="LC102">
        <v>35.23874</v>
      </c>
      <c r="LD102" s="1">
        <v>6.1499180000000001E-4</v>
      </c>
      <c r="LE102">
        <v>0.19595370000000001</v>
      </c>
      <c r="LF102">
        <v>0.61616300000000002</v>
      </c>
      <c r="LG102">
        <v>31.878430000000002</v>
      </c>
      <c r="LH102" s="1">
        <v>5.9412129999999997E-4</v>
      </c>
      <c r="LI102">
        <v>0.1896042</v>
      </c>
      <c r="LJ102">
        <v>0.61616059999999995</v>
      </c>
      <c r="LK102">
        <v>32.049210000000002</v>
      </c>
      <c r="LL102" s="1">
        <v>5.7411919999999996E-4</v>
      </c>
      <c r="LM102">
        <v>0.1834954</v>
      </c>
      <c r="LN102">
        <v>0.61615520000000001</v>
      </c>
      <c r="LO102">
        <v>33.582410000000003</v>
      </c>
      <c r="LP102" s="1">
        <v>5.5488650000000005E-4</v>
      </c>
      <c r="LQ102">
        <v>0.17761209999999999</v>
      </c>
      <c r="LR102">
        <v>0.61613220000000002</v>
      </c>
      <c r="LS102">
        <v>35.427390000000003</v>
      </c>
      <c r="LT102" s="1">
        <v>5.364438E-4</v>
      </c>
      <c r="LU102">
        <v>0.1719465</v>
      </c>
      <c r="LV102">
        <v>0.61615600000000004</v>
      </c>
      <c r="LW102">
        <v>37.728659999999998</v>
      </c>
      <c r="LX102" s="1">
        <v>5.1869030000000003E-4</v>
      </c>
      <c r="LY102">
        <v>0.1664805</v>
      </c>
      <c r="LZ102">
        <v>0.61615249999999999</v>
      </c>
      <c r="MA102">
        <v>38.891620000000003</v>
      </c>
      <c r="MB102" s="1">
        <v>5.0157800000000003E-4</v>
      </c>
      <c r="MC102">
        <v>0.1612035</v>
      </c>
      <c r="MD102">
        <v>0.61615869999999995</v>
      </c>
      <c r="ME102">
        <v>38.613169999999997</v>
      </c>
      <c r="MF102" s="1">
        <v>4.8506610000000001E-4</v>
      </c>
      <c r="MG102">
        <v>0.1561062</v>
      </c>
      <c r="MH102">
        <v>0.6161565</v>
      </c>
      <c r="MI102">
        <v>36.429499999999997</v>
      </c>
      <c r="MJ102" s="1">
        <v>4.6912810000000001E-4</v>
      </c>
      <c r="MK102">
        <v>0.15118210000000001</v>
      </c>
      <c r="ML102">
        <v>0.61615640000000005</v>
      </c>
      <c r="MM102">
        <v>31.790769999999998</v>
      </c>
      <c r="MN102" s="1">
        <v>4.5364E-4</v>
      </c>
      <c r="MO102">
        <v>0.1464125</v>
      </c>
      <c r="MP102">
        <v>0.61615699999999995</v>
      </c>
      <c r="MQ102">
        <v>26.966550000000002</v>
      </c>
      <c r="MR102" s="1">
        <v>4.3874819999999999E-4</v>
      </c>
      <c r="MS102">
        <v>0.14182</v>
      </c>
      <c r="MT102">
        <v>0.61615920000000002</v>
      </c>
      <c r="MU102">
        <v>23.923729999999999</v>
      </c>
      <c r="MV102" s="1">
        <v>4.24454E-4</v>
      </c>
      <c r="MW102">
        <v>0.13740859999999999</v>
      </c>
      <c r="MX102">
        <v>0.61615569999999997</v>
      </c>
      <c r="MY102">
        <v>23.918089999999999</v>
      </c>
      <c r="MZ102" s="1">
        <v>4.1080990000000003E-4</v>
      </c>
      <c r="NA102">
        <v>0.13317780000000001</v>
      </c>
      <c r="NB102">
        <v>0.6161546</v>
      </c>
      <c r="NC102">
        <v>25.523009999999999</v>
      </c>
      <c r="ND102" s="1">
        <v>3.976621E-4</v>
      </c>
      <c r="NE102">
        <v>0.12909709999999999</v>
      </c>
      <c r="NF102">
        <v>0.61615600000000004</v>
      </c>
      <c r="NG102">
        <v>28.29682</v>
      </c>
      <c r="NH102" s="1">
        <v>3.848767E-4</v>
      </c>
      <c r="NI102">
        <v>0.12512780000000001</v>
      </c>
      <c r="NJ102">
        <v>0.6161548</v>
      </c>
      <c r="NK102">
        <v>31.625260000000001</v>
      </c>
      <c r="NL102" s="1">
        <v>3.724337E-4</v>
      </c>
      <c r="NM102">
        <v>0.1212539</v>
      </c>
      <c r="NN102">
        <v>0.61613850000000003</v>
      </c>
      <c r="NO102">
        <v>31.978629999999999</v>
      </c>
      <c r="NP102" s="1">
        <v>3.6049669999999999E-4</v>
      </c>
      <c r="NQ102">
        <v>0.1175219</v>
      </c>
      <c r="NR102">
        <v>0.61615500000000001</v>
      </c>
      <c r="NS102">
        <v>28.462949999999999</v>
      </c>
      <c r="NT102" s="1">
        <v>3.4910170000000001E-4</v>
      </c>
      <c r="NU102">
        <v>0.1139577</v>
      </c>
      <c r="NV102">
        <v>0.61615920000000002</v>
      </c>
      <c r="NW102">
        <v>26.061260000000001</v>
      </c>
      <c r="NX102" s="1">
        <v>3.3812319999999997E-4</v>
      </c>
      <c r="NY102">
        <v>0.110515</v>
      </c>
      <c r="NZ102">
        <v>0.6161626</v>
      </c>
      <c r="OA102">
        <v>26.101310000000002</v>
      </c>
      <c r="OB102" s="1">
        <v>3.2752459999999998E-4</v>
      </c>
      <c r="OC102">
        <v>0.10717019999999999</v>
      </c>
      <c r="OD102">
        <v>0.61615220000000004</v>
      </c>
      <c r="OE102">
        <v>28.303529999999999</v>
      </c>
      <c r="OF102" s="1">
        <v>3.1730190000000001E-4</v>
      </c>
      <c r="OG102">
        <v>0.10393139999999999</v>
      </c>
      <c r="OH102">
        <v>0.61615660000000005</v>
      </c>
      <c r="OI102">
        <v>29.976099999999999</v>
      </c>
      <c r="OJ102" s="1">
        <v>3.074455E-4</v>
      </c>
      <c r="OK102" s="1">
        <v>0.1007981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0.84495540000000002</v>
      </c>
      <c r="G103">
        <v>18.051670000000001</v>
      </c>
      <c r="H103">
        <v>0</v>
      </c>
      <c r="I103">
        <v>0</v>
      </c>
      <c r="J103">
        <v>0.83942879999999997</v>
      </c>
      <c r="K103">
        <v>19.389060000000001</v>
      </c>
      <c r="L103" s="1">
        <v>1.8103540000000001E-32</v>
      </c>
      <c r="M103" s="1">
        <v>5.6819409999999997E-30</v>
      </c>
      <c r="N103">
        <v>0.83475379999999999</v>
      </c>
      <c r="O103">
        <v>19.964230000000001</v>
      </c>
      <c r="P103" s="1">
        <v>9.8864169999999995E-21</v>
      </c>
      <c r="Q103" s="1">
        <v>3.1223500000000002E-18</v>
      </c>
      <c r="R103">
        <v>0.83114889999999997</v>
      </c>
      <c r="S103">
        <v>20.702719999999999</v>
      </c>
      <c r="T103" s="1">
        <v>1.519937E-10</v>
      </c>
      <c r="U103" s="1">
        <v>4.7993559999999998E-8</v>
      </c>
      <c r="V103">
        <v>0.82844569999999995</v>
      </c>
      <c r="W103">
        <v>21.291399999999999</v>
      </c>
      <c r="X103" s="1">
        <v>8.0801980000000005E-4</v>
      </c>
      <c r="Y103">
        <v>0.18978339999999999</v>
      </c>
      <c r="Z103">
        <v>0.82665820000000001</v>
      </c>
      <c r="AA103">
        <v>20.176210000000001</v>
      </c>
      <c r="AB103">
        <v>0.48731069999999999</v>
      </c>
      <c r="AC103">
        <v>128.37780000000001</v>
      </c>
      <c r="AD103">
        <v>0.8256888</v>
      </c>
      <c r="AE103">
        <v>17.999590000000001</v>
      </c>
      <c r="AF103">
        <v>13.38232</v>
      </c>
      <c r="AG103">
        <v>3791.0740000000001</v>
      </c>
      <c r="AH103">
        <v>0.82523340000000001</v>
      </c>
      <c r="AI103">
        <v>16.396840000000001</v>
      </c>
      <c r="AJ103">
        <v>65.741339999999994</v>
      </c>
      <c r="AK103">
        <v>19616.45</v>
      </c>
      <c r="AL103">
        <v>0.82521460000000002</v>
      </c>
      <c r="AM103">
        <v>16.20797</v>
      </c>
      <c r="AN103">
        <v>105.39570000000001</v>
      </c>
      <c r="AO103">
        <v>32657.119999999999</v>
      </c>
      <c r="AP103">
        <v>0.82537649999999996</v>
      </c>
      <c r="AQ103">
        <v>18.258890000000001</v>
      </c>
      <c r="AR103">
        <v>78.582980000000006</v>
      </c>
      <c r="AS103">
        <v>25012.46</v>
      </c>
      <c r="AT103">
        <v>0.82550939999999995</v>
      </c>
      <c r="AU103">
        <v>21.40147</v>
      </c>
      <c r="AV103">
        <v>34.336309999999997</v>
      </c>
      <c r="AW103">
        <v>11136.67</v>
      </c>
      <c r="AX103">
        <v>0.82528440000000003</v>
      </c>
      <c r="AY103">
        <v>24.138950000000001</v>
      </c>
      <c r="AZ103">
        <v>10.425330000000001</v>
      </c>
      <c r="BA103">
        <v>3424.7240000000002</v>
      </c>
      <c r="BB103">
        <v>0.82449720000000004</v>
      </c>
      <c r="BC103">
        <v>25.58502</v>
      </c>
      <c r="BD103">
        <v>2.5133930000000002</v>
      </c>
      <c r="BE103">
        <v>831.6848</v>
      </c>
      <c r="BF103">
        <v>0.82290209999999997</v>
      </c>
      <c r="BG103">
        <v>24.76745</v>
      </c>
      <c r="BH103">
        <v>0.54149780000000003</v>
      </c>
      <c r="BI103">
        <v>179.5883</v>
      </c>
      <c r="BJ103">
        <v>0.8205557</v>
      </c>
      <c r="BK103">
        <v>23.02495</v>
      </c>
      <c r="BL103">
        <v>0.1224103</v>
      </c>
      <c r="BM103">
        <v>40.288020000000003</v>
      </c>
      <c r="BN103">
        <v>0.81766209999999995</v>
      </c>
      <c r="BO103">
        <v>22.308250000000001</v>
      </c>
      <c r="BP103" s="1">
        <v>3.9520800000000002E-2</v>
      </c>
      <c r="BQ103">
        <v>12.67037</v>
      </c>
      <c r="BR103">
        <v>0.81438330000000003</v>
      </c>
      <c r="BS103">
        <v>22.534330000000001</v>
      </c>
      <c r="BT103" s="1">
        <v>2.496754E-2</v>
      </c>
      <c r="BU103">
        <v>7.7509040000000002</v>
      </c>
      <c r="BV103">
        <v>0.81080529999999995</v>
      </c>
      <c r="BW103">
        <v>24.088730000000002</v>
      </c>
      <c r="BX103" s="1">
        <v>2.5898359999999999E-2</v>
      </c>
      <c r="BY103">
        <v>7.9378469999999997</v>
      </c>
      <c r="BZ103">
        <v>0.80706909999999998</v>
      </c>
      <c r="CA103">
        <v>25.74681</v>
      </c>
      <c r="CB103" s="1">
        <v>3.0011039999999999E-2</v>
      </c>
      <c r="CC103">
        <v>9.2129359999999991</v>
      </c>
      <c r="CD103">
        <v>0.80378439999999995</v>
      </c>
      <c r="CE103">
        <v>26.45524</v>
      </c>
      <c r="CF103" s="1">
        <v>3.2826519999999998E-2</v>
      </c>
      <c r="CG103">
        <v>10.126569999999999</v>
      </c>
      <c r="CH103">
        <v>0.8012513</v>
      </c>
      <c r="CI103">
        <v>25.960290000000001</v>
      </c>
      <c r="CJ103" s="1">
        <v>3.3235399999999998E-2</v>
      </c>
      <c r="CK103">
        <v>10.29364</v>
      </c>
      <c r="CL103">
        <v>0.79949170000000003</v>
      </c>
      <c r="CM103">
        <v>24.178180000000001</v>
      </c>
      <c r="CN103" s="1">
        <v>3.1835509999999997E-2</v>
      </c>
      <c r="CO103">
        <v>9.8784290000000006</v>
      </c>
      <c r="CP103">
        <v>0.79838690000000001</v>
      </c>
      <c r="CQ103">
        <v>21.62649</v>
      </c>
      <c r="CR103" s="1">
        <v>2.946735E-2</v>
      </c>
      <c r="CS103">
        <v>9.1486249999999991</v>
      </c>
      <c r="CT103">
        <v>0.79774179999999995</v>
      </c>
      <c r="CU103">
        <v>19.611930000000001</v>
      </c>
      <c r="CV103" s="1">
        <v>2.6746949999999999E-2</v>
      </c>
      <c r="CW103">
        <v>8.3013650000000005</v>
      </c>
      <c r="CX103">
        <v>0.79749950000000003</v>
      </c>
      <c r="CY103">
        <v>18.473050000000001</v>
      </c>
      <c r="CZ103" s="1">
        <v>2.3734789999999999E-2</v>
      </c>
      <c r="DA103">
        <v>7.3659860000000004</v>
      </c>
      <c r="DB103">
        <v>0.7975236</v>
      </c>
      <c r="DC103">
        <v>19.45147</v>
      </c>
      <c r="DD103" s="1">
        <v>2.0098060000000001E-2</v>
      </c>
      <c r="DE103">
        <v>6.2438190000000002</v>
      </c>
      <c r="DF103">
        <v>0.79744740000000003</v>
      </c>
      <c r="DG103">
        <v>22.493490000000001</v>
      </c>
      <c r="DH103" s="1">
        <v>1.5918769999999999E-2</v>
      </c>
      <c r="DI103">
        <v>4.9530900000000004</v>
      </c>
      <c r="DJ103">
        <v>0.79741519999999999</v>
      </c>
      <c r="DK103">
        <v>27.272069999999999</v>
      </c>
      <c r="DL103" s="1">
        <v>1.1926869999999999E-2</v>
      </c>
      <c r="DM103">
        <v>3.711897</v>
      </c>
      <c r="DN103">
        <v>0.79745560000000004</v>
      </c>
      <c r="DO103">
        <v>32.032249999999998</v>
      </c>
      <c r="DP103">
        <v>8.8072180000000003E-3</v>
      </c>
      <c r="DQ103">
        <v>2.7350370000000002</v>
      </c>
      <c r="DR103">
        <v>0.79749890000000001</v>
      </c>
      <c r="DS103">
        <v>31.890560000000001</v>
      </c>
      <c r="DT103" s="1">
        <v>6.7160470000000002E-3</v>
      </c>
      <c r="DU103">
        <v>2.0768879999999998</v>
      </c>
      <c r="DV103">
        <v>0.79756459999999996</v>
      </c>
      <c r="DW103">
        <v>28.454799999999999</v>
      </c>
      <c r="DX103" s="1">
        <v>5.4330810000000002E-3</v>
      </c>
      <c r="DY103">
        <v>1.6717900000000001</v>
      </c>
      <c r="DZ103">
        <v>0.79759290000000005</v>
      </c>
      <c r="EA103">
        <v>26.922720000000002</v>
      </c>
      <c r="EB103" s="1">
        <v>4.6618679999999996E-3</v>
      </c>
      <c r="EC103">
        <v>1.427665</v>
      </c>
      <c r="ED103">
        <v>0.79757639999999996</v>
      </c>
      <c r="EE103">
        <v>27.960650000000001</v>
      </c>
      <c r="EF103" s="1">
        <v>4.1781759999999996E-3</v>
      </c>
      <c r="EG103">
        <v>1.2744169999999999</v>
      </c>
      <c r="EH103">
        <v>0.79759869999999999</v>
      </c>
      <c r="EI103">
        <v>30.002510000000001</v>
      </c>
      <c r="EJ103" s="1">
        <v>3.8476930000000001E-3</v>
      </c>
      <c r="EK103">
        <v>1.1696169999999999</v>
      </c>
      <c r="EL103">
        <v>0.79761320000000002</v>
      </c>
      <c r="EM103">
        <v>32.928049999999999</v>
      </c>
      <c r="EN103" s="1">
        <v>3.5990570000000001E-3</v>
      </c>
      <c r="EO103">
        <v>1.0907119999999999</v>
      </c>
      <c r="EP103">
        <v>0.79762469999999996</v>
      </c>
      <c r="EQ103">
        <v>37.556159999999998</v>
      </c>
      <c r="ER103" s="1">
        <v>3.3948229999999999E-3</v>
      </c>
      <c r="ES103">
        <v>1.0262690000000001</v>
      </c>
      <c r="ET103">
        <v>0.79760920000000002</v>
      </c>
      <c r="EU103">
        <v>41.169640000000001</v>
      </c>
      <c r="EV103" s="1">
        <v>3.2166859999999999E-3</v>
      </c>
      <c r="EW103">
        <v>0.97048690000000004</v>
      </c>
      <c r="EX103">
        <v>0.7976086</v>
      </c>
      <c r="EY103">
        <v>39.457619999999999</v>
      </c>
      <c r="EZ103" s="1">
        <v>3.057068E-3</v>
      </c>
      <c r="FA103">
        <v>0.92051689999999997</v>
      </c>
      <c r="FB103">
        <v>0.79758600000000002</v>
      </c>
      <c r="FC103">
        <v>34.753329999999998</v>
      </c>
      <c r="FD103" s="1">
        <v>2.9103499999999999E-3</v>
      </c>
      <c r="FE103">
        <v>0.87486509999999995</v>
      </c>
      <c r="FF103">
        <v>0.79762480000000002</v>
      </c>
      <c r="FG103">
        <v>31.052299999999999</v>
      </c>
      <c r="FH103" s="1">
        <v>2.7742299999999999E-3</v>
      </c>
      <c r="FI103">
        <v>0.83272190000000001</v>
      </c>
      <c r="FJ103">
        <v>0.7976259</v>
      </c>
      <c r="FK103">
        <v>29.68553</v>
      </c>
      <c r="FL103" s="1">
        <v>2.646495E-3</v>
      </c>
      <c r="FM103">
        <v>0.79333659999999995</v>
      </c>
      <c r="FN103">
        <v>0.79761729999999997</v>
      </c>
      <c r="FO103">
        <v>30.64453</v>
      </c>
      <c r="FP103" s="1">
        <v>2.5256480000000001E-3</v>
      </c>
      <c r="FQ103">
        <v>0.75634690000000004</v>
      </c>
      <c r="FR103">
        <v>0.79762520000000003</v>
      </c>
      <c r="FS103">
        <v>32.615220000000001</v>
      </c>
      <c r="FT103" s="1">
        <v>2.4114739999999998E-3</v>
      </c>
      <c r="FU103">
        <v>0.72163440000000001</v>
      </c>
      <c r="FV103">
        <v>0.79762469999999996</v>
      </c>
      <c r="FW103">
        <v>34.456420000000001</v>
      </c>
      <c r="FX103" s="1">
        <v>2.304286E-3</v>
      </c>
      <c r="FY103">
        <v>0.68908230000000004</v>
      </c>
      <c r="FZ103">
        <v>0.79762710000000003</v>
      </c>
      <c r="GA103">
        <v>34.552520000000001</v>
      </c>
      <c r="GB103" s="1">
        <v>2.2031049999999999E-3</v>
      </c>
      <c r="GC103">
        <v>0.65849250000000004</v>
      </c>
      <c r="GD103">
        <v>0.7976335</v>
      </c>
      <c r="GE103">
        <v>33.021189999999997</v>
      </c>
      <c r="GF103" s="1">
        <v>2.107205E-3</v>
      </c>
      <c r="GG103">
        <v>0.62961129999999998</v>
      </c>
      <c r="GH103">
        <v>0.797624</v>
      </c>
      <c r="GI103">
        <v>30.053419999999999</v>
      </c>
      <c r="GJ103" s="1">
        <v>2.016206E-3</v>
      </c>
      <c r="GK103">
        <v>0.60228349999999997</v>
      </c>
      <c r="GL103">
        <v>0.7976278</v>
      </c>
      <c r="GM103">
        <v>26.814080000000001</v>
      </c>
      <c r="GN103" s="1">
        <v>1.9304490000000001E-3</v>
      </c>
      <c r="GO103">
        <v>0.57652380000000003</v>
      </c>
      <c r="GP103">
        <v>0.79763419999999996</v>
      </c>
      <c r="GQ103">
        <v>24.423410000000001</v>
      </c>
      <c r="GR103" s="1">
        <v>1.8491759999999999E-3</v>
      </c>
      <c r="GS103">
        <v>0.55213730000000005</v>
      </c>
      <c r="GT103">
        <v>0.79763260000000002</v>
      </c>
      <c r="GU103">
        <v>25.314979999999998</v>
      </c>
      <c r="GV103" s="1">
        <v>1.77214E-3</v>
      </c>
      <c r="GW103">
        <v>0.52906540000000002</v>
      </c>
      <c r="GX103">
        <v>0.79762599999999995</v>
      </c>
      <c r="GY103">
        <v>28.134810000000002</v>
      </c>
      <c r="GZ103" s="1">
        <v>1.6989609999999999E-3</v>
      </c>
      <c r="HA103">
        <v>0.50720969999999999</v>
      </c>
      <c r="HB103">
        <v>0.79761700000000002</v>
      </c>
      <c r="HC103">
        <v>31.29232</v>
      </c>
      <c r="HD103" s="1">
        <v>1.6300240000000001E-3</v>
      </c>
      <c r="HE103">
        <v>0.48656199999999999</v>
      </c>
      <c r="HF103">
        <v>0.79763439999999997</v>
      </c>
      <c r="HG103">
        <v>32.761809999999997</v>
      </c>
      <c r="HH103" s="1">
        <v>1.5648909999999999E-3</v>
      </c>
      <c r="HI103">
        <v>0.46708810000000001</v>
      </c>
      <c r="HJ103">
        <v>0.79762359999999999</v>
      </c>
      <c r="HK103">
        <v>30.918780000000002</v>
      </c>
      <c r="HL103" s="1">
        <v>1.503203E-3</v>
      </c>
      <c r="HM103">
        <v>0.44866820000000002</v>
      </c>
      <c r="HN103">
        <v>0.79761839999999995</v>
      </c>
      <c r="HO103">
        <v>28.0383</v>
      </c>
      <c r="HP103" s="1">
        <v>1.444629E-3</v>
      </c>
      <c r="HQ103">
        <v>0.43116149999999998</v>
      </c>
      <c r="HR103">
        <v>0.79760940000000002</v>
      </c>
      <c r="HS103">
        <v>26.64602</v>
      </c>
      <c r="HT103" s="1">
        <v>1.3886829999999999E-3</v>
      </c>
      <c r="HU103">
        <v>0.41445799999999999</v>
      </c>
      <c r="HV103">
        <v>0.79763510000000004</v>
      </c>
      <c r="HW103">
        <v>26.743459999999999</v>
      </c>
      <c r="HX103" s="1">
        <v>1.3351540000000001E-3</v>
      </c>
      <c r="HY103">
        <v>0.3984837</v>
      </c>
      <c r="HZ103">
        <v>0.79761930000000003</v>
      </c>
      <c r="IA103">
        <v>29.64958</v>
      </c>
      <c r="IB103" s="1">
        <v>1.2844180000000001E-3</v>
      </c>
      <c r="IC103">
        <v>0.38333460000000003</v>
      </c>
      <c r="ID103">
        <v>0.79759780000000002</v>
      </c>
      <c r="IE103">
        <v>35.692039999999999</v>
      </c>
      <c r="IF103" s="1">
        <v>1.2362580000000001E-3</v>
      </c>
      <c r="IG103">
        <v>0.36895159999999999</v>
      </c>
      <c r="IH103">
        <v>0.79762319999999998</v>
      </c>
      <c r="II103">
        <v>41.897449999999999</v>
      </c>
      <c r="IJ103" s="1">
        <v>1.190183E-3</v>
      </c>
      <c r="IK103">
        <v>0.35519279999999998</v>
      </c>
      <c r="IL103">
        <v>0.79762259999999996</v>
      </c>
      <c r="IM103">
        <v>43.605789999999999</v>
      </c>
      <c r="IN103" s="1">
        <v>1.1460820000000001E-3</v>
      </c>
      <c r="IO103">
        <v>0.34201320000000002</v>
      </c>
      <c r="IP103">
        <v>0.79760089999999995</v>
      </c>
      <c r="IQ103">
        <v>40.470219999999998</v>
      </c>
      <c r="IR103" s="1">
        <v>1.1037690000000001E-3</v>
      </c>
      <c r="IS103">
        <v>0.32940619999999998</v>
      </c>
      <c r="IT103">
        <v>0.79762540000000004</v>
      </c>
      <c r="IU103">
        <v>36.600879999999997</v>
      </c>
      <c r="IV103" s="1">
        <v>1.06361E-3</v>
      </c>
      <c r="IW103">
        <v>0.317388</v>
      </c>
      <c r="IX103">
        <v>0.79762239999999995</v>
      </c>
      <c r="IY103">
        <v>34.922899999999998</v>
      </c>
      <c r="IZ103" s="1">
        <v>1.025406E-3</v>
      </c>
      <c r="JA103">
        <v>0.30598069999999999</v>
      </c>
      <c r="JB103">
        <v>0.79761729999999997</v>
      </c>
      <c r="JC103">
        <v>34.765599999999999</v>
      </c>
      <c r="JD103" s="1">
        <v>9.8884429999999989E-4</v>
      </c>
      <c r="JE103">
        <v>0.29509210000000002</v>
      </c>
      <c r="JF103">
        <v>0.79762270000000002</v>
      </c>
      <c r="JG103">
        <v>36.64273</v>
      </c>
      <c r="JH103" s="1">
        <v>9.5359600000000002E-4</v>
      </c>
      <c r="JI103">
        <v>0.28455900000000001</v>
      </c>
      <c r="JJ103">
        <v>0.7976335</v>
      </c>
      <c r="JK103">
        <v>38.443150000000003</v>
      </c>
      <c r="JL103" s="1">
        <v>9.1910389999999998E-4</v>
      </c>
      <c r="JM103">
        <v>0.2744181</v>
      </c>
      <c r="JN103">
        <v>0.79759659999999999</v>
      </c>
      <c r="JO103">
        <v>38.037199999999999</v>
      </c>
      <c r="JP103" s="1">
        <v>8.8456030000000005E-4</v>
      </c>
      <c r="JQ103">
        <v>0.26479049999999998</v>
      </c>
      <c r="JR103">
        <v>0.79762270000000002</v>
      </c>
      <c r="JS103">
        <v>36.048960000000001</v>
      </c>
      <c r="JT103" s="1">
        <v>8.51807E-4</v>
      </c>
      <c r="JU103">
        <v>0.2556216</v>
      </c>
      <c r="JV103">
        <v>0.79761990000000005</v>
      </c>
      <c r="JW103">
        <v>33.797530000000002</v>
      </c>
      <c r="JX103" s="1">
        <v>8.2060979999999998E-4</v>
      </c>
      <c r="JY103">
        <v>0.24684590000000001</v>
      </c>
      <c r="JZ103">
        <v>0.79763580000000001</v>
      </c>
      <c r="KA103">
        <v>30.057369999999999</v>
      </c>
      <c r="KB103" s="1">
        <v>7.9096240000000001E-4</v>
      </c>
      <c r="KC103">
        <v>0.238456</v>
      </c>
      <c r="KD103">
        <v>0.79762049999999995</v>
      </c>
      <c r="KE103">
        <v>25.645800000000001</v>
      </c>
      <c r="KF103" s="1">
        <v>7.62628E-4</v>
      </c>
      <c r="KG103">
        <v>0.23040939999999999</v>
      </c>
      <c r="KH103">
        <v>0.79763130000000004</v>
      </c>
      <c r="KI103">
        <v>22.135850000000001</v>
      </c>
      <c r="KJ103" s="1">
        <v>7.3557090000000004E-4</v>
      </c>
      <c r="KK103">
        <v>0.22267899999999999</v>
      </c>
      <c r="KL103">
        <v>0.79761990000000005</v>
      </c>
      <c r="KM103">
        <v>22.381869999999999</v>
      </c>
      <c r="KN103" s="1">
        <v>7.0970370000000003E-4</v>
      </c>
      <c r="KO103">
        <v>0.21525859999999999</v>
      </c>
      <c r="KP103">
        <v>0.79761579999999999</v>
      </c>
      <c r="KQ103">
        <v>27.947479999999999</v>
      </c>
      <c r="KR103" s="1">
        <v>6.8495299999999997E-4</v>
      </c>
      <c r="KS103">
        <v>0.20814650000000001</v>
      </c>
      <c r="KT103">
        <v>0.79761979999999999</v>
      </c>
      <c r="KU103">
        <v>35.591169999999998</v>
      </c>
      <c r="KV103" s="1">
        <v>6.6131350000000002E-4</v>
      </c>
      <c r="KW103">
        <v>0.20132120000000001</v>
      </c>
      <c r="KX103">
        <v>0.7976259</v>
      </c>
      <c r="KY103">
        <v>38.69267</v>
      </c>
      <c r="KZ103" s="1">
        <v>6.3866050000000005E-4</v>
      </c>
      <c r="LA103">
        <v>0.19475880000000001</v>
      </c>
      <c r="LB103">
        <v>0.79759590000000002</v>
      </c>
      <c r="LC103">
        <v>35.613759999999999</v>
      </c>
      <c r="LD103" s="1">
        <v>6.1691230000000005E-4</v>
      </c>
      <c r="LE103">
        <v>0.18842619999999999</v>
      </c>
      <c r="LF103">
        <v>0.79763510000000004</v>
      </c>
      <c r="LG103">
        <v>31.983920000000001</v>
      </c>
      <c r="LH103" s="1">
        <v>5.9597260000000005E-4</v>
      </c>
      <c r="LI103">
        <v>0.1823149</v>
      </c>
      <c r="LJ103">
        <v>0.79763070000000003</v>
      </c>
      <c r="LK103">
        <v>31.863209999999999</v>
      </c>
      <c r="LL103" s="1">
        <v>5.7589930000000004E-4</v>
      </c>
      <c r="LM103">
        <v>0.1764414</v>
      </c>
      <c r="LN103">
        <v>0.79762420000000001</v>
      </c>
      <c r="LO103">
        <v>33.404809999999998</v>
      </c>
      <c r="LP103" s="1">
        <v>5.5660059999999996E-4</v>
      </c>
      <c r="LQ103">
        <v>0.17078209999999999</v>
      </c>
      <c r="LR103">
        <v>0.79761939999999998</v>
      </c>
      <c r="LS103">
        <v>35.384129999999999</v>
      </c>
      <c r="LT103" s="1">
        <v>5.3808420000000005E-4</v>
      </c>
      <c r="LU103">
        <v>0.1653268</v>
      </c>
      <c r="LV103">
        <v>0.79762049999999995</v>
      </c>
      <c r="LW103">
        <v>37.779710000000001</v>
      </c>
      <c r="LX103">
        <v>5.2027819999999995E-4</v>
      </c>
      <c r="LY103">
        <v>0.16007160000000001</v>
      </c>
      <c r="LZ103">
        <v>0.79762270000000002</v>
      </c>
      <c r="MA103">
        <v>38.988860000000003</v>
      </c>
      <c r="MB103" s="1">
        <v>5.031085E-4</v>
      </c>
      <c r="MC103">
        <v>0.154998</v>
      </c>
      <c r="MD103">
        <v>0.79760229999999999</v>
      </c>
      <c r="ME103">
        <v>38.84995</v>
      </c>
      <c r="MF103" s="1">
        <v>4.8654429999999999E-4</v>
      </c>
      <c r="MG103">
        <v>0.1500948</v>
      </c>
      <c r="MH103">
        <v>0.79762339999999998</v>
      </c>
      <c r="MI103">
        <v>36.69303</v>
      </c>
      <c r="MJ103" s="1">
        <v>4.7055330000000001E-4</v>
      </c>
      <c r="MK103">
        <v>0.14536109999999999</v>
      </c>
      <c r="ML103">
        <v>0.79763680000000003</v>
      </c>
      <c r="MM103">
        <v>32.192480000000003</v>
      </c>
      <c r="MN103" s="1">
        <v>4.5501850000000002E-4</v>
      </c>
      <c r="MO103">
        <v>0.14077480000000001</v>
      </c>
      <c r="MP103">
        <v>0.79762250000000001</v>
      </c>
      <c r="MQ103">
        <v>27.310449999999999</v>
      </c>
      <c r="MR103" s="1">
        <v>4.400683E-4</v>
      </c>
      <c r="MS103">
        <v>0.13635659999999999</v>
      </c>
      <c r="MT103">
        <v>0.79762290000000002</v>
      </c>
      <c r="MU103">
        <v>24.145779999999998</v>
      </c>
      <c r="MV103" s="1">
        <v>4.257194E-4</v>
      </c>
      <c r="MW103">
        <v>0.1321087</v>
      </c>
      <c r="MX103">
        <v>0.79762040000000001</v>
      </c>
      <c r="MY103">
        <v>24.049679999999999</v>
      </c>
      <c r="MZ103" s="1">
        <v>4.120212E-4</v>
      </c>
      <c r="NA103">
        <v>0.12803970000000001</v>
      </c>
      <c r="NB103">
        <v>0.79763189999999995</v>
      </c>
      <c r="NC103">
        <v>25.65184</v>
      </c>
      <c r="ND103" s="1">
        <v>3.9883630000000001E-4</v>
      </c>
      <c r="NE103">
        <v>0.12411560000000001</v>
      </c>
      <c r="NF103">
        <v>0.79762040000000001</v>
      </c>
      <c r="NG103">
        <v>28.474640000000001</v>
      </c>
      <c r="NH103" s="1">
        <v>3.8602020000000001E-4</v>
      </c>
      <c r="NI103">
        <v>0.12030200000000001</v>
      </c>
      <c r="NJ103">
        <v>0.79761979999999999</v>
      </c>
      <c r="NK103">
        <v>31.875499999999999</v>
      </c>
      <c r="NL103" s="1">
        <v>3.7354450000000002E-4</v>
      </c>
      <c r="NM103">
        <v>0.11657679999999999</v>
      </c>
      <c r="NN103">
        <v>0.79762880000000003</v>
      </c>
      <c r="NO103">
        <v>32.213940000000001</v>
      </c>
      <c r="NP103" s="1">
        <v>3.615577E-4</v>
      </c>
      <c r="NQ103">
        <v>0.11298560000000001</v>
      </c>
      <c r="NR103">
        <v>0.79761990000000005</v>
      </c>
      <c r="NS103">
        <v>28.724119999999999</v>
      </c>
      <c r="NT103" s="1">
        <v>3.501159E-4</v>
      </c>
      <c r="NU103">
        <v>0.10955620000000001</v>
      </c>
      <c r="NV103">
        <v>0.79762290000000002</v>
      </c>
      <c r="NW103">
        <v>26.11251</v>
      </c>
      <c r="NX103" s="1">
        <v>3.3910560000000001E-4</v>
      </c>
      <c r="NY103">
        <v>0.1062467</v>
      </c>
      <c r="NZ103">
        <v>0.79763490000000004</v>
      </c>
      <c r="OA103">
        <v>26.034490000000002</v>
      </c>
      <c r="OB103" s="1">
        <v>3.2848270000000003E-4</v>
      </c>
      <c r="OC103">
        <v>0.1030324</v>
      </c>
      <c r="OD103">
        <v>0.79761760000000004</v>
      </c>
      <c r="OE103">
        <v>28.294270000000001</v>
      </c>
      <c r="OF103" s="1">
        <v>3.1822399999999998E-4</v>
      </c>
      <c r="OG103" s="1">
        <v>9.9914790000000003E-2</v>
      </c>
      <c r="OH103">
        <v>0.79762100000000002</v>
      </c>
      <c r="OI103">
        <v>29.979579999999999</v>
      </c>
      <c r="OJ103" s="1">
        <v>3.0833789999999998E-4</v>
      </c>
      <c r="OK103" s="1">
        <v>9.6904530000000003E-2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0.86049089999999995</v>
      </c>
      <c r="G104">
        <v>18.008130000000001</v>
      </c>
      <c r="H104">
        <v>0</v>
      </c>
      <c r="I104">
        <v>0</v>
      </c>
      <c r="J104">
        <v>0.85681750000000001</v>
      </c>
      <c r="K104">
        <v>19.349060000000001</v>
      </c>
      <c r="L104" s="1">
        <v>2.2330509999999999E-33</v>
      </c>
      <c r="M104" s="1">
        <v>7.0876050000000002E-31</v>
      </c>
      <c r="N104">
        <v>0.85284800000000005</v>
      </c>
      <c r="O104">
        <v>19.99701</v>
      </c>
      <c r="P104" s="1">
        <v>1.591168E-21</v>
      </c>
      <c r="Q104" s="1">
        <v>5.082682E-19</v>
      </c>
      <c r="R104">
        <v>0.85035919999999998</v>
      </c>
      <c r="S104">
        <v>20.822120000000002</v>
      </c>
      <c r="T104" s="1">
        <v>2.4642540000000001E-11</v>
      </c>
      <c r="U104" s="1">
        <v>7.8668939999999995E-9</v>
      </c>
      <c r="V104">
        <v>0.84882100000000005</v>
      </c>
      <c r="W104">
        <v>21.41489</v>
      </c>
      <c r="X104" s="1">
        <v>4.0342250000000002E-4</v>
      </c>
      <c r="Y104" s="1">
        <v>9.0467519999999996E-2</v>
      </c>
      <c r="Z104">
        <v>0.84820839999999997</v>
      </c>
      <c r="AA104">
        <v>20.365359999999999</v>
      </c>
      <c r="AB104">
        <v>0.33245619999999998</v>
      </c>
      <c r="AC104">
        <v>85.113820000000004</v>
      </c>
      <c r="AD104">
        <v>0.84820090000000004</v>
      </c>
      <c r="AE104">
        <v>18.19042</v>
      </c>
      <c r="AF104">
        <v>10.816610000000001</v>
      </c>
      <c r="AG104">
        <v>3014.8130000000001</v>
      </c>
      <c r="AH104">
        <v>0.84855219999999998</v>
      </c>
      <c r="AI104">
        <v>16.477309999999999</v>
      </c>
      <c r="AJ104">
        <v>59.710709999999999</v>
      </c>
      <c r="AK104">
        <v>17711.8</v>
      </c>
      <c r="AL104">
        <v>0.84923420000000005</v>
      </c>
      <c r="AM104">
        <v>16.216100000000001</v>
      </c>
      <c r="AN104">
        <v>104.33240000000001</v>
      </c>
      <c r="AO104">
        <v>32418.09</v>
      </c>
      <c r="AP104">
        <v>0.84991280000000002</v>
      </c>
      <c r="AQ104">
        <v>18.257300000000001</v>
      </c>
      <c r="AR104">
        <v>82.87782</v>
      </c>
      <c r="AS104">
        <v>26665.21</v>
      </c>
      <c r="AT104">
        <v>0.85045999999999999</v>
      </c>
      <c r="AU104">
        <v>21.469629999999999</v>
      </c>
      <c r="AV104">
        <v>37.954270000000001</v>
      </c>
      <c r="AW104">
        <v>12524.75</v>
      </c>
      <c r="AX104">
        <v>0.85058330000000004</v>
      </c>
      <c r="AY104">
        <v>24.30894</v>
      </c>
      <c r="AZ104">
        <v>11.909520000000001</v>
      </c>
      <c r="BA104">
        <v>4001.06</v>
      </c>
      <c r="BB104">
        <v>0.85002529999999998</v>
      </c>
      <c r="BC104">
        <v>25.77065</v>
      </c>
      <c r="BD104">
        <v>2.930901</v>
      </c>
      <c r="BE104">
        <v>995.58529999999996</v>
      </c>
      <c r="BF104">
        <v>0.84883090000000005</v>
      </c>
      <c r="BG104">
        <v>24.942769999999999</v>
      </c>
      <c r="BH104">
        <v>0.63614459999999995</v>
      </c>
      <c r="BI104">
        <v>217.05619999999999</v>
      </c>
      <c r="BJ104">
        <v>0.84699120000000006</v>
      </c>
      <c r="BK104">
        <v>23.13794</v>
      </c>
      <c r="BL104">
        <v>0.14165739999999999</v>
      </c>
      <c r="BM104">
        <v>47.96902</v>
      </c>
      <c r="BN104">
        <v>0.8448966</v>
      </c>
      <c r="BO104">
        <v>22.289680000000001</v>
      </c>
      <c r="BP104" s="1">
        <v>4.3254500000000001E-2</v>
      </c>
      <c r="BQ104">
        <v>14.198729999999999</v>
      </c>
      <c r="BR104">
        <v>0.84262479999999995</v>
      </c>
      <c r="BS104">
        <v>22.47484</v>
      </c>
      <c r="BT104">
        <v>2.5445079999999998E-2</v>
      </c>
      <c r="BU104">
        <v>8.0011259999999993</v>
      </c>
      <c r="BV104">
        <v>0.84035709999999997</v>
      </c>
      <c r="BW104">
        <v>24.058479999999999</v>
      </c>
      <c r="BX104" s="1">
        <v>2.5576189999999999E-2</v>
      </c>
      <c r="BY104">
        <v>7.8804350000000003</v>
      </c>
      <c r="BZ104">
        <v>0.83813380000000004</v>
      </c>
      <c r="CA104">
        <v>25.747160000000001</v>
      </c>
      <c r="CB104" s="1">
        <v>2.9620770000000001E-2</v>
      </c>
      <c r="CC104">
        <v>9.120749</v>
      </c>
      <c r="CD104">
        <v>0.83631239999999996</v>
      </c>
      <c r="CE104">
        <v>26.590789999999998</v>
      </c>
      <c r="CF104" s="1">
        <v>3.2645349999999997E-2</v>
      </c>
      <c r="CG104">
        <v>10.107340000000001</v>
      </c>
      <c r="CH104">
        <v>0.83520649999999996</v>
      </c>
      <c r="CI104">
        <v>26.09911</v>
      </c>
      <c r="CJ104" s="1">
        <v>3.3282899999999997E-2</v>
      </c>
      <c r="CK104">
        <v>10.35431</v>
      </c>
      <c r="CL104">
        <v>0.83499599999999996</v>
      </c>
      <c r="CM104">
        <v>24.415800000000001</v>
      </c>
      <c r="CN104" s="1">
        <v>3.202555E-2</v>
      </c>
      <c r="CO104">
        <v>9.9869160000000008</v>
      </c>
      <c r="CP104">
        <v>0.83542130000000003</v>
      </c>
      <c r="CQ104">
        <v>21.847100000000001</v>
      </c>
      <c r="CR104" s="1">
        <v>2.9722140000000001E-2</v>
      </c>
      <c r="CS104">
        <v>9.2751230000000007</v>
      </c>
      <c r="CT104">
        <v>0.83614690000000003</v>
      </c>
      <c r="CU104">
        <v>19.771909999999998</v>
      </c>
      <c r="CV104" s="1">
        <v>2.702419E-2</v>
      </c>
      <c r="CW104">
        <v>8.4294619999999991</v>
      </c>
      <c r="CX104">
        <v>0.83706460000000005</v>
      </c>
      <c r="CY104">
        <v>18.590820000000001</v>
      </c>
      <c r="CZ104" s="1">
        <v>2.405216E-2</v>
      </c>
      <c r="DA104">
        <v>7.5009110000000003</v>
      </c>
      <c r="DB104">
        <v>0.83797060000000001</v>
      </c>
      <c r="DC104">
        <v>19.52319</v>
      </c>
      <c r="DD104" s="1">
        <v>2.0483589999999999E-2</v>
      </c>
      <c r="DE104">
        <v>6.3961980000000001</v>
      </c>
      <c r="DF104">
        <v>0.83878520000000001</v>
      </c>
      <c r="DG104">
        <v>22.584199999999999</v>
      </c>
      <c r="DH104" s="1">
        <v>1.633399E-2</v>
      </c>
      <c r="DI104">
        <v>5.1107240000000003</v>
      </c>
      <c r="DJ104">
        <v>0.83942260000000002</v>
      </c>
      <c r="DK104">
        <v>27.46172</v>
      </c>
      <c r="DL104" s="1">
        <v>1.229014E-2</v>
      </c>
      <c r="DM104">
        <v>3.8482080000000001</v>
      </c>
      <c r="DN104">
        <v>0.83984820000000004</v>
      </c>
      <c r="DO104">
        <v>32.31015</v>
      </c>
      <c r="DP104" s="1">
        <v>9.0704150000000001E-3</v>
      </c>
      <c r="DQ104">
        <v>2.8341500000000002</v>
      </c>
      <c r="DR104">
        <v>0.84016780000000002</v>
      </c>
      <c r="DS104">
        <v>32.211030000000001</v>
      </c>
      <c r="DT104" s="1">
        <v>6.8842620000000004E-3</v>
      </c>
      <c r="DU104">
        <v>2.1409669999999998</v>
      </c>
      <c r="DV104">
        <v>0.84039560000000002</v>
      </c>
      <c r="DW104">
        <v>28.746169999999999</v>
      </c>
      <c r="DX104" s="1">
        <v>5.5347169999999998E-3</v>
      </c>
      <c r="DY104">
        <v>1.7112750000000001</v>
      </c>
      <c r="DZ104">
        <v>0.84051980000000004</v>
      </c>
      <c r="EA104">
        <v>26.900539999999999</v>
      </c>
      <c r="EB104" s="1">
        <v>4.7239170000000002E-3</v>
      </c>
      <c r="EC104">
        <v>1.4524859999999999</v>
      </c>
      <c r="ED104">
        <v>0.84058580000000005</v>
      </c>
      <c r="EE104">
        <v>27.781189999999999</v>
      </c>
      <c r="EF104" s="1">
        <v>4.2186070000000001E-3</v>
      </c>
      <c r="EG104">
        <v>1.2911440000000001</v>
      </c>
      <c r="EH104">
        <v>0.84064510000000003</v>
      </c>
      <c r="EI104">
        <v>29.894500000000001</v>
      </c>
      <c r="EJ104" s="1">
        <v>3.8767250000000001E-3</v>
      </c>
      <c r="EK104">
        <v>1.182032</v>
      </c>
      <c r="EL104">
        <v>0.84067199999999997</v>
      </c>
      <c r="EM104">
        <v>32.932760000000002</v>
      </c>
      <c r="EN104" s="1">
        <v>3.6219099999999999E-3</v>
      </c>
      <c r="EO104">
        <v>1.1007659999999999</v>
      </c>
      <c r="EP104">
        <v>0.8406903</v>
      </c>
      <c r="EQ104">
        <v>37.690359999999998</v>
      </c>
      <c r="ER104" s="1">
        <v>3.4140809999999998E-3</v>
      </c>
      <c r="ES104">
        <v>1.0349250000000001</v>
      </c>
      <c r="ET104">
        <v>0.84067369999999997</v>
      </c>
      <c r="EU104">
        <v>41.410060000000001</v>
      </c>
      <c r="EV104" s="1">
        <v>3.2337450000000001E-3</v>
      </c>
      <c r="EW104">
        <v>0.97821329999999995</v>
      </c>
      <c r="EX104">
        <v>0.84067000000000003</v>
      </c>
      <c r="EY104">
        <v>39.81964</v>
      </c>
      <c r="EZ104" s="1">
        <v>3.0725380000000001E-3</v>
      </c>
      <c r="FA104">
        <v>0.92759049999999998</v>
      </c>
      <c r="FB104">
        <v>0.84068520000000002</v>
      </c>
      <c r="FC104">
        <v>35.190170000000002</v>
      </c>
      <c r="FD104" s="1">
        <v>2.9245859999999999E-3</v>
      </c>
      <c r="FE104">
        <v>0.88141550000000002</v>
      </c>
      <c r="FF104">
        <v>0.8407038</v>
      </c>
      <c r="FG104">
        <v>31.274709999999999</v>
      </c>
      <c r="FH104" s="1">
        <v>2.7874610000000002E-3</v>
      </c>
      <c r="FI104">
        <v>0.83885330000000002</v>
      </c>
      <c r="FJ104">
        <v>0.84070610000000001</v>
      </c>
      <c r="FK104">
        <v>29.773140000000001</v>
      </c>
      <c r="FL104" s="1">
        <v>2.6589220000000002E-3</v>
      </c>
      <c r="FM104">
        <v>0.79911069999999995</v>
      </c>
      <c r="FN104">
        <v>0.84069150000000004</v>
      </c>
      <c r="FO104">
        <v>30.721340000000001</v>
      </c>
      <c r="FP104" s="1">
        <v>2.5373219999999998E-3</v>
      </c>
      <c r="FQ104">
        <v>0.76179160000000001</v>
      </c>
      <c r="FR104">
        <v>0.84070029999999996</v>
      </c>
      <c r="FS104">
        <v>32.72551</v>
      </c>
      <c r="FT104" s="1">
        <v>2.4224440000000002E-3</v>
      </c>
      <c r="FU104">
        <v>0.72677210000000003</v>
      </c>
      <c r="FV104">
        <v>0.84073410000000004</v>
      </c>
      <c r="FW104">
        <v>34.631360000000001</v>
      </c>
      <c r="FX104" s="1">
        <v>2.3145710000000001E-3</v>
      </c>
      <c r="FY104">
        <v>0.69392050000000005</v>
      </c>
      <c r="FZ104">
        <v>0.84069150000000004</v>
      </c>
      <c r="GA104">
        <v>34.737839999999998</v>
      </c>
      <c r="GB104" s="1">
        <v>2.2127969999999999E-3</v>
      </c>
      <c r="GC104">
        <v>0.66307280000000002</v>
      </c>
      <c r="GD104">
        <v>0.84069430000000001</v>
      </c>
      <c r="GE104">
        <v>33.246459999999999</v>
      </c>
      <c r="GF104" s="1">
        <v>2.116373E-3</v>
      </c>
      <c r="GG104">
        <v>0.63395610000000002</v>
      </c>
      <c r="GH104">
        <v>0.84068920000000003</v>
      </c>
      <c r="GI104">
        <v>30.322050000000001</v>
      </c>
      <c r="GJ104" s="1">
        <v>2.0248589999999999E-3</v>
      </c>
      <c r="GK104">
        <v>0.60640079999999996</v>
      </c>
      <c r="GL104">
        <v>0.84069229999999995</v>
      </c>
      <c r="GM104">
        <v>27.087209999999999</v>
      </c>
      <c r="GN104" s="1">
        <v>1.9386080000000001E-3</v>
      </c>
      <c r="GO104">
        <v>0.58042110000000002</v>
      </c>
      <c r="GP104">
        <v>0.84074079999999995</v>
      </c>
      <c r="GQ104">
        <v>24.636209999999998</v>
      </c>
      <c r="GR104" s="1">
        <v>1.8569299999999999E-3</v>
      </c>
      <c r="GS104">
        <v>0.55584540000000005</v>
      </c>
      <c r="GT104">
        <v>0.84069519999999998</v>
      </c>
      <c r="GU104">
        <v>25.473659999999999</v>
      </c>
      <c r="GV104" s="1">
        <v>1.7794830000000001E-3</v>
      </c>
      <c r="GW104">
        <v>0.53258380000000005</v>
      </c>
      <c r="GX104">
        <v>0.84070719999999999</v>
      </c>
      <c r="GY104">
        <v>28.248149999999999</v>
      </c>
      <c r="GZ104" s="1">
        <v>1.7059149999999999E-3</v>
      </c>
      <c r="HA104">
        <v>0.51055629999999996</v>
      </c>
      <c r="HB104">
        <v>0.84069190000000005</v>
      </c>
      <c r="HC104">
        <v>31.539940000000001</v>
      </c>
      <c r="HD104" s="1">
        <v>1.636581E-3</v>
      </c>
      <c r="HE104">
        <v>0.48973410000000001</v>
      </c>
      <c r="HF104">
        <v>0.84070339999999999</v>
      </c>
      <c r="HG104">
        <v>33.021039999999999</v>
      </c>
      <c r="HH104" s="1">
        <v>1.5710749999999999E-3</v>
      </c>
      <c r="HI104">
        <v>0.47009879999999998</v>
      </c>
      <c r="HJ104">
        <v>0.84068799999999999</v>
      </c>
      <c r="HK104">
        <v>31.215620000000001</v>
      </c>
      <c r="HL104" s="1">
        <v>1.5090710000000001E-3</v>
      </c>
      <c r="HM104">
        <v>0.45153090000000001</v>
      </c>
      <c r="HN104">
        <v>0.84070089999999997</v>
      </c>
      <c r="HO104">
        <v>28.255369999999999</v>
      </c>
      <c r="HP104" s="1">
        <v>1.4502199999999999E-3</v>
      </c>
      <c r="HQ104">
        <v>0.43389650000000002</v>
      </c>
      <c r="HR104">
        <v>0.84070060000000002</v>
      </c>
      <c r="HS104">
        <v>26.673300000000001</v>
      </c>
      <c r="HT104" s="1">
        <v>1.3940199999999999E-3</v>
      </c>
      <c r="HU104">
        <v>0.41707509999999998</v>
      </c>
      <c r="HV104">
        <v>0.84070429999999996</v>
      </c>
      <c r="HW104">
        <v>26.730460000000001</v>
      </c>
      <c r="HX104" s="1">
        <v>1.3402399999999999E-3</v>
      </c>
      <c r="HY104">
        <v>0.4009876</v>
      </c>
      <c r="HZ104">
        <v>0.84073050000000005</v>
      </c>
      <c r="IA104">
        <v>29.67305</v>
      </c>
      <c r="IB104" s="1">
        <v>1.2892279999999999E-3</v>
      </c>
      <c r="IC104">
        <v>0.3857159</v>
      </c>
      <c r="ID104">
        <v>0.84069930000000004</v>
      </c>
      <c r="IE104">
        <v>35.80836</v>
      </c>
      <c r="IF104" s="1">
        <v>1.240852E-3</v>
      </c>
      <c r="IG104">
        <v>0.37121850000000001</v>
      </c>
      <c r="IH104">
        <v>0.84073299999999995</v>
      </c>
      <c r="II104">
        <v>42.159529999999997</v>
      </c>
      <c r="IJ104" s="1">
        <v>1.1945700000000001E-3</v>
      </c>
      <c r="IK104">
        <v>0.35737289999999999</v>
      </c>
      <c r="IL104">
        <v>0.84069430000000001</v>
      </c>
      <c r="IM104">
        <v>44.00468</v>
      </c>
      <c r="IN104" s="1">
        <v>1.150295E-3</v>
      </c>
      <c r="IO104">
        <v>0.34411039999999998</v>
      </c>
      <c r="IP104">
        <v>0.84069309999999997</v>
      </c>
      <c r="IQ104">
        <v>40.903170000000003</v>
      </c>
      <c r="IR104" s="1">
        <v>1.1077750000000001E-3</v>
      </c>
      <c r="IS104">
        <v>0.33140259999999999</v>
      </c>
      <c r="IT104">
        <v>0.84070040000000001</v>
      </c>
      <c r="IU104">
        <v>36.859839999999998</v>
      </c>
      <c r="IV104" s="1">
        <v>1.0674390000000001E-3</v>
      </c>
      <c r="IW104">
        <v>0.31930740000000002</v>
      </c>
      <c r="IX104">
        <v>0.84073229999999999</v>
      </c>
      <c r="IY104">
        <v>34.93197</v>
      </c>
      <c r="IZ104" s="1">
        <v>1.0290360000000001E-3</v>
      </c>
      <c r="JA104">
        <v>0.307811</v>
      </c>
      <c r="JB104">
        <v>0.84073039999999999</v>
      </c>
      <c r="JC104">
        <v>34.726860000000002</v>
      </c>
      <c r="JD104" s="1">
        <v>9.9234449999999999E-4</v>
      </c>
      <c r="JE104">
        <v>0.2968557</v>
      </c>
      <c r="JF104">
        <v>0.84069450000000001</v>
      </c>
      <c r="JG104">
        <v>36.666969999999999</v>
      </c>
      <c r="JH104" s="1">
        <v>9.5697689999999999E-4</v>
      </c>
      <c r="JI104">
        <v>0.2862613</v>
      </c>
      <c r="JJ104">
        <v>0.84074000000000004</v>
      </c>
      <c r="JK104">
        <v>38.490479999999998</v>
      </c>
      <c r="JL104" s="1">
        <v>9.2233720000000003E-4</v>
      </c>
      <c r="JM104">
        <v>0.27605360000000001</v>
      </c>
      <c r="JN104">
        <v>0.84069939999999999</v>
      </c>
      <c r="JO104">
        <v>38.22683</v>
      </c>
      <c r="JP104" s="1">
        <v>8.8761619999999999E-4</v>
      </c>
      <c r="JQ104">
        <v>0.26634449999999998</v>
      </c>
      <c r="JR104">
        <v>0.84069539999999998</v>
      </c>
      <c r="JS104">
        <v>36.24071</v>
      </c>
      <c r="JT104" s="1">
        <v>8.5471449999999997E-4</v>
      </c>
      <c r="JU104">
        <v>0.25711410000000001</v>
      </c>
      <c r="JV104">
        <v>0.84072990000000003</v>
      </c>
      <c r="JW104">
        <v>34.076219999999999</v>
      </c>
      <c r="JX104" s="1">
        <v>8.2339529999999998E-4</v>
      </c>
      <c r="JY104">
        <v>0.24828239999999999</v>
      </c>
      <c r="JZ104">
        <v>0.84070849999999997</v>
      </c>
      <c r="KA104">
        <v>30.468589999999999</v>
      </c>
      <c r="KB104" s="1">
        <v>7.9362010000000001E-4</v>
      </c>
      <c r="KC104">
        <v>0.23983470000000001</v>
      </c>
      <c r="KD104">
        <v>0.84068609999999999</v>
      </c>
      <c r="KE104">
        <v>26.066459999999999</v>
      </c>
      <c r="KF104" s="1">
        <v>7.6516900000000001E-4</v>
      </c>
      <c r="KG104">
        <v>0.23173530000000001</v>
      </c>
      <c r="KH104">
        <v>0.84070109999999998</v>
      </c>
      <c r="KI104">
        <v>22.44293</v>
      </c>
      <c r="KJ104" s="1">
        <v>7.3799919999999999E-4</v>
      </c>
      <c r="KK104">
        <v>0.22395190000000001</v>
      </c>
      <c r="KL104">
        <v>0.84073070000000005</v>
      </c>
      <c r="KM104">
        <v>22.56429</v>
      </c>
      <c r="KN104" s="1">
        <v>7.1203960000000002E-4</v>
      </c>
      <c r="KO104">
        <v>0.21648200000000001</v>
      </c>
      <c r="KP104">
        <v>0.84072760000000002</v>
      </c>
      <c r="KQ104">
        <v>28.092300000000002</v>
      </c>
      <c r="KR104" s="1">
        <v>6.871949E-4</v>
      </c>
      <c r="KS104">
        <v>0.20932819999999999</v>
      </c>
      <c r="KT104">
        <v>0.84069349999999998</v>
      </c>
      <c r="KU104">
        <v>35.857500000000002</v>
      </c>
      <c r="KV104" s="1">
        <v>6.6345339999999997E-4</v>
      </c>
      <c r="KW104">
        <v>0.2024524</v>
      </c>
      <c r="KX104">
        <v>0.84069879999999997</v>
      </c>
      <c r="KY104">
        <v>39.115299999999998</v>
      </c>
      <c r="KZ104" s="1">
        <v>6.4071829999999997E-4</v>
      </c>
      <c r="LA104">
        <v>0.19585440000000001</v>
      </c>
      <c r="LB104">
        <v>0.84069870000000002</v>
      </c>
      <c r="LC104">
        <v>36.067149999999998</v>
      </c>
      <c r="LD104" s="1">
        <v>6.188907E-4</v>
      </c>
      <c r="LE104">
        <v>0.18947939999999999</v>
      </c>
      <c r="LF104">
        <v>0.84074130000000002</v>
      </c>
      <c r="LG104">
        <v>32.155200000000001</v>
      </c>
      <c r="LH104" s="1">
        <v>5.9787730000000002E-4</v>
      </c>
      <c r="LI104">
        <v>0.1833349</v>
      </c>
      <c r="LJ104">
        <v>0.84071370000000001</v>
      </c>
      <c r="LK104">
        <v>31.680330000000001</v>
      </c>
      <c r="LL104" s="1">
        <v>5.7774129999999999E-4</v>
      </c>
      <c r="LM104">
        <v>0.17742830000000001</v>
      </c>
      <c r="LN104">
        <v>0.84070409999999995</v>
      </c>
      <c r="LO104">
        <v>33.187339999999999</v>
      </c>
      <c r="LP104" s="1">
        <v>5.5836989999999995E-4</v>
      </c>
      <c r="LQ104">
        <v>0.1717331</v>
      </c>
      <c r="LR104">
        <v>0.84069150000000004</v>
      </c>
      <c r="LS104">
        <v>35.3123</v>
      </c>
      <c r="LT104" s="1">
        <v>5.3977590000000002E-4</v>
      </c>
      <c r="LU104">
        <v>0.16624249999999999</v>
      </c>
      <c r="LV104">
        <v>0.84073169999999997</v>
      </c>
      <c r="LW104">
        <v>37.811050000000002</v>
      </c>
      <c r="LX104" s="1">
        <v>5.2191279999999997E-4</v>
      </c>
      <c r="LY104">
        <v>0.1609555</v>
      </c>
      <c r="LZ104">
        <v>0.84070529999999999</v>
      </c>
      <c r="MA104">
        <v>39.095289999999999</v>
      </c>
      <c r="MB104" s="1">
        <v>5.046874E-4</v>
      </c>
      <c r="MC104">
        <v>0.15585360000000001</v>
      </c>
      <c r="MD104">
        <v>0.84074309999999997</v>
      </c>
      <c r="ME104">
        <v>39.092950000000002</v>
      </c>
      <c r="MF104" s="1">
        <v>4.8806929999999999E-4</v>
      </c>
      <c r="MG104">
        <v>0.15092159999999999</v>
      </c>
      <c r="MH104">
        <v>0.84068920000000003</v>
      </c>
      <c r="MI104">
        <v>36.992939999999997</v>
      </c>
      <c r="MJ104" s="1">
        <v>4.7201380000000002E-4</v>
      </c>
      <c r="MK104">
        <v>0.14616000000000001</v>
      </c>
      <c r="ML104">
        <v>0.84070659999999997</v>
      </c>
      <c r="MM104">
        <v>32.645290000000003</v>
      </c>
      <c r="MN104" s="1">
        <v>4.5643529999999998E-4</v>
      </c>
      <c r="MO104">
        <v>0.14155010000000001</v>
      </c>
      <c r="MP104">
        <v>0.84069870000000002</v>
      </c>
      <c r="MQ104">
        <v>27.727900000000002</v>
      </c>
      <c r="MR104" s="1">
        <v>4.4143390000000001E-4</v>
      </c>
      <c r="MS104">
        <v>0.13710549999999999</v>
      </c>
      <c r="MT104">
        <v>0.84073200000000003</v>
      </c>
      <c r="MU104">
        <v>24.411709999999999</v>
      </c>
      <c r="MV104" s="1">
        <v>4.2702380000000001E-4</v>
      </c>
      <c r="MW104">
        <v>0.1328281</v>
      </c>
      <c r="MX104">
        <v>0.84069470000000002</v>
      </c>
      <c r="MY104">
        <v>24.211410000000001</v>
      </c>
      <c r="MZ104" s="1">
        <v>4.1327120000000001E-4</v>
      </c>
      <c r="NA104">
        <v>0.12873190000000001</v>
      </c>
      <c r="NB104">
        <v>0.84070909999999999</v>
      </c>
      <c r="NC104">
        <v>25.766400000000001</v>
      </c>
      <c r="ND104" s="1">
        <v>4.0004679999999999E-4</v>
      </c>
      <c r="NE104">
        <v>0.1247872</v>
      </c>
      <c r="NF104">
        <v>0.84069389999999999</v>
      </c>
      <c r="NG104">
        <v>28.64574</v>
      </c>
      <c r="NH104" s="1">
        <v>3.871961E-4</v>
      </c>
      <c r="NI104">
        <v>0.12095210000000001</v>
      </c>
      <c r="NJ104">
        <v>0.84073229999999999</v>
      </c>
      <c r="NK104">
        <v>32.122079999999997</v>
      </c>
      <c r="NL104" s="1">
        <v>3.7469000000000001E-4</v>
      </c>
      <c r="NM104">
        <v>0.1172117</v>
      </c>
      <c r="NN104">
        <v>0.84069389999999999</v>
      </c>
      <c r="NO104">
        <v>32.49165</v>
      </c>
      <c r="NP104" s="1">
        <v>3.6265290000000002E-4</v>
      </c>
      <c r="NQ104">
        <v>0.1135954</v>
      </c>
      <c r="NR104">
        <v>0.84069479999999996</v>
      </c>
      <c r="NS104">
        <v>29.030429999999999</v>
      </c>
      <c r="NT104" s="1">
        <v>3.5116269999999999E-4</v>
      </c>
      <c r="NU104">
        <v>0.11014359999999999</v>
      </c>
      <c r="NV104">
        <v>0.84069470000000002</v>
      </c>
      <c r="NW104">
        <v>26.210439999999998</v>
      </c>
      <c r="NX104" s="1">
        <v>3.4011790000000001E-4</v>
      </c>
      <c r="NY104">
        <v>0.1068157</v>
      </c>
      <c r="NZ104">
        <v>0.84070529999999999</v>
      </c>
      <c r="OA104">
        <v>25.95927</v>
      </c>
      <c r="OB104" s="1">
        <v>3.294665E-4</v>
      </c>
      <c r="OC104">
        <v>0.1035851</v>
      </c>
      <c r="OD104">
        <v>0.84073019999999998</v>
      </c>
      <c r="OE104">
        <v>28.252669999999998</v>
      </c>
      <c r="OF104" s="1">
        <v>3.191736E-4</v>
      </c>
      <c r="OG104" s="1">
        <v>0.1004492</v>
      </c>
      <c r="OH104">
        <v>0.84069439999999995</v>
      </c>
      <c r="OI104">
        <v>29.97869</v>
      </c>
      <c r="OJ104" s="1">
        <v>3.0925629999999999E-4</v>
      </c>
      <c r="OK104" s="1">
        <v>9.7422149999999999E-2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0.71914509999999998</v>
      </c>
      <c r="G105">
        <v>17.960989999999999</v>
      </c>
      <c r="H105">
        <v>0</v>
      </c>
      <c r="I105">
        <v>0</v>
      </c>
      <c r="J105">
        <v>0.71579179999999998</v>
      </c>
      <c r="K105">
        <v>19.306349999999998</v>
      </c>
      <c r="L105" s="1">
        <v>3.4593469999999999E-34</v>
      </c>
      <c r="M105" s="1">
        <v>1.212528E-31</v>
      </c>
      <c r="N105">
        <v>0.71165129999999999</v>
      </c>
      <c r="O105">
        <v>20.004750000000001</v>
      </c>
      <c r="P105" s="1">
        <v>3.1060049999999999E-22</v>
      </c>
      <c r="Q105" s="1">
        <v>1.0978209999999999E-19</v>
      </c>
      <c r="R105">
        <v>0.70914860000000002</v>
      </c>
      <c r="S105">
        <v>20.922080000000001</v>
      </c>
      <c r="T105" s="1">
        <v>4.9021600000000002E-12</v>
      </c>
      <c r="U105" s="1">
        <v>1.7344440000000001E-9</v>
      </c>
      <c r="V105">
        <v>0.70737559999999999</v>
      </c>
      <c r="W105">
        <v>21.517610000000001</v>
      </c>
      <c r="X105" s="1">
        <v>1.7915260000000001E-4</v>
      </c>
      <c r="Y105" s="1">
        <v>4.5668479999999997E-2</v>
      </c>
      <c r="Z105">
        <v>0.70649519999999999</v>
      </c>
      <c r="AA105">
        <v>20.556380000000001</v>
      </c>
      <c r="AB105">
        <v>0.21373690000000001</v>
      </c>
      <c r="AC105">
        <v>60.930059999999997</v>
      </c>
      <c r="AD105">
        <v>0.70622790000000002</v>
      </c>
      <c r="AE105">
        <v>18.392440000000001</v>
      </c>
      <c r="AF105">
        <v>8.4254599999999993</v>
      </c>
      <c r="AG105">
        <v>2604.21</v>
      </c>
      <c r="AH105">
        <v>0.70635270000000006</v>
      </c>
      <c r="AI105">
        <v>16.577380000000002</v>
      </c>
      <c r="AJ105">
        <v>53.048810000000003</v>
      </c>
      <c r="AK105">
        <v>17441.05</v>
      </c>
      <c r="AL105">
        <v>0.70685330000000002</v>
      </c>
      <c r="AM105">
        <v>16.218319999999999</v>
      </c>
      <c r="AN105">
        <v>102.1853</v>
      </c>
      <c r="AO105">
        <v>35226.089999999997</v>
      </c>
      <c r="AP105">
        <v>0.70736319999999997</v>
      </c>
      <c r="AQ105">
        <v>18.225819999999999</v>
      </c>
      <c r="AR105">
        <v>87.354600000000005</v>
      </c>
      <c r="AS105">
        <v>31241.759999999998</v>
      </c>
      <c r="AT105">
        <v>0.70782239999999996</v>
      </c>
      <c r="AU105">
        <v>21.470680000000002</v>
      </c>
      <c r="AV105">
        <v>42.27514</v>
      </c>
      <c r="AW105">
        <v>15544.66</v>
      </c>
      <c r="AX105">
        <v>0.70790419999999998</v>
      </c>
      <c r="AY105">
        <v>24.434429999999999</v>
      </c>
      <c r="AZ105">
        <v>13.80219</v>
      </c>
      <c r="BA105">
        <v>5179.7489999999998</v>
      </c>
      <c r="BB105">
        <v>0.70744560000000001</v>
      </c>
      <c r="BC105">
        <v>25.93393</v>
      </c>
      <c r="BD105">
        <v>3.485506</v>
      </c>
      <c r="BE105">
        <v>1325.8119999999999</v>
      </c>
      <c r="BF105">
        <v>0.70638440000000002</v>
      </c>
      <c r="BG105">
        <v>25.125599999999999</v>
      </c>
      <c r="BH105">
        <v>0.76504139999999998</v>
      </c>
      <c r="BI105">
        <v>293.06189999999998</v>
      </c>
      <c r="BJ105">
        <v>0.70483229999999997</v>
      </c>
      <c r="BK105">
        <v>23.269780000000001</v>
      </c>
      <c r="BL105">
        <v>0.168209</v>
      </c>
      <c r="BM105">
        <v>64.152789999999996</v>
      </c>
      <c r="BN105">
        <v>0.70295160000000001</v>
      </c>
      <c r="BO105">
        <v>22.290669999999999</v>
      </c>
      <c r="BP105" s="1">
        <v>4.845095E-2</v>
      </c>
      <c r="BQ105">
        <v>17.97044</v>
      </c>
      <c r="BR105">
        <v>0.70100510000000005</v>
      </c>
      <c r="BS105">
        <v>22.41339</v>
      </c>
      <c r="BT105">
        <v>2.6208370000000002E-2</v>
      </c>
      <c r="BU105">
        <v>9.297148</v>
      </c>
      <c r="BV105">
        <v>0.69902050000000004</v>
      </c>
      <c r="BW105">
        <v>24.003509999999999</v>
      </c>
      <c r="BX105" s="1">
        <v>2.5263250000000001E-2</v>
      </c>
      <c r="BY105">
        <v>8.7560920000000007</v>
      </c>
      <c r="BZ105">
        <v>0.69694440000000002</v>
      </c>
      <c r="CA105">
        <v>25.738620000000001</v>
      </c>
      <c r="CB105" s="1">
        <v>2.9162919999999998E-2</v>
      </c>
      <c r="CC105">
        <v>10.103389999999999</v>
      </c>
      <c r="CD105">
        <v>0.69419520000000001</v>
      </c>
      <c r="CE105">
        <v>26.667560000000002</v>
      </c>
      <c r="CF105">
        <v>3.2400760000000001E-2</v>
      </c>
      <c r="CG105">
        <v>11.30781</v>
      </c>
      <c r="CH105">
        <v>0.69216920000000004</v>
      </c>
      <c r="CI105">
        <v>26.247509999999998</v>
      </c>
      <c r="CJ105" s="1">
        <v>3.3301900000000002E-2</v>
      </c>
      <c r="CK105">
        <v>11.70426</v>
      </c>
      <c r="CL105">
        <v>0.69102319999999995</v>
      </c>
      <c r="CM105">
        <v>24.650790000000001</v>
      </c>
      <c r="CN105">
        <v>3.2221220000000002E-2</v>
      </c>
      <c r="CO105">
        <v>11.37631</v>
      </c>
      <c r="CP105">
        <v>0.69052380000000002</v>
      </c>
      <c r="CQ105">
        <v>22.089369999999999</v>
      </c>
      <c r="CR105" s="1">
        <v>3.0002049999999999E-2</v>
      </c>
      <c r="CS105">
        <v>10.6205</v>
      </c>
      <c r="CT105">
        <v>0.6905133</v>
      </c>
      <c r="CU105">
        <v>19.949639999999999</v>
      </c>
      <c r="CV105" s="1">
        <v>2.7334509999999999E-2</v>
      </c>
      <c r="CW105">
        <v>9.6862119999999994</v>
      </c>
      <c r="CX105">
        <v>0.69081440000000005</v>
      </c>
      <c r="CY105">
        <v>18.70796</v>
      </c>
      <c r="CZ105" s="1">
        <v>2.440525E-2</v>
      </c>
      <c r="DA105">
        <v>8.6549680000000002</v>
      </c>
      <c r="DB105">
        <v>0.69126019999999999</v>
      </c>
      <c r="DC105">
        <v>19.570540000000001</v>
      </c>
      <c r="DD105" s="1">
        <v>2.0914559999999999E-2</v>
      </c>
      <c r="DE105">
        <v>7.4318999999999997</v>
      </c>
      <c r="DF105">
        <v>0.69174469999999999</v>
      </c>
      <c r="DG105">
        <v>22.610579999999999</v>
      </c>
      <c r="DH105" s="1">
        <v>1.680806E-2</v>
      </c>
      <c r="DI105">
        <v>5.9891420000000002</v>
      </c>
      <c r="DJ105">
        <v>0.69216719999999998</v>
      </c>
      <c r="DK105">
        <v>27.55743</v>
      </c>
      <c r="DL105" s="1">
        <v>1.2715199999999999E-2</v>
      </c>
      <c r="DM105">
        <v>4.5376609999999999</v>
      </c>
      <c r="DN105">
        <v>0.6924804</v>
      </c>
      <c r="DO105">
        <v>32.513680000000001</v>
      </c>
      <c r="DP105" s="1">
        <v>9.3846320000000004E-3</v>
      </c>
      <c r="DQ105">
        <v>3.3442409999999998</v>
      </c>
      <c r="DR105">
        <v>0.69272009999999995</v>
      </c>
      <c r="DS105">
        <v>32.540329999999997</v>
      </c>
      <c r="DT105" s="1">
        <v>7.0876139999999999E-3</v>
      </c>
      <c r="DU105">
        <v>2.5145110000000002</v>
      </c>
      <c r="DV105">
        <v>0.69288300000000003</v>
      </c>
      <c r="DW105">
        <v>29.072469999999999</v>
      </c>
      <c r="DX105" s="1">
        <v>5.6579930000000001E-3</v>
      </c>
      <c r="DY105">
        <v>1.9954940000000001</v>
      </c>
      <c r="DZ105">
        <v>0.6929495</v>
      </c>
      <c r="EA105">
        <v>26.918289999999999</v>
      </c>
      <c r="EB105" s="1">
        <v>4.7988550000000003E-3</v>
      </c>
      <c r="EC105">
        <v>1.682663</v>
      </c>
      <c r="ED105">
        <v>0.69300220000000001</v>
      </c>
      <c r="EE105">
        <v>27.597349999999999</v>
      </c>
      <c r="EF105" s="1">
        <v>4.2670039999999996E-3</v>
      </c>
      <c r="EG105">
        <v>1.4888950000000001</v>
      </c>
      <c r="EH105">
        <v>0.69305059999999996</v>
      </c>
      <c r="EI105">
        <v>29.756180000000001</v>
      </c>
      <c r="EJ105" s="1">
        <v>3.9110730000000002E-3</v>
      </c>
      <c r="EK105">
        <v>1.359326</v>
      </c>
      <c r="EL105">
        <v>0.69305810000000001</v>
      </c>
      <c r="EM105">
        <v>32.875340000000001</v>
      </c>
      <c r="EN105" s="1">
        <v>3.6486420000000001E-3</v>
      </c>
      <c r="EO105">
        <v>1.2638860000000001</v>
      </c>
      <c r="EP105">
        <v>0.69306849999999998</v>
      </c>
      <c r="EQ105">
        <v>37.71031</v>
      </c>
      <c r="ER105" s="1">
        <v>3.4364780000000002E-3</v>
      </c>
      <c r="ES105">
        <v>1.187263</v>
      </c>
      <c r="ET105">
        <v>0.69311149999999999</v>
      </c>
      <c r="EU105">
        <v>41.577010000000001</v>
      </c>
      <c r="EV105" s="1">
        <v>3.2535089999999999E-3</v>
      </c>
      <c r="EW105">
        <v>1.1216429999999999</v>
      </c>
      <c r="EX105">
        <v>0.69309880000000001</v>
      </c>
      <c r="EY105">
        <v>40.193800000000003</v>
      </c>
      <c r="EZ105" s="1">
        <v>3.0903760000000001E-3</v>
      </c>
      <c r="FA105">
        <v>1.0632440000000001</v>
      </c>
      <c r="FB105">
        <v>0.6930906</v>
      </c>
      <c r="FC105">
        <v>35.658239999999999</v>
      </c>
      <c r="FD105" s="1">
        <v>2.9410130000000001E-3</v>
      </c>
      <c r="FE105">
        <v>1.0101309999999999</v>
      </c>
      <c r="FF105">
        <v>0.69309799999999999</v>
      </c>
      <c r="FG105">
        <v>31.547650000000001</v>
      </c>
      <c r="FH105" s="1">
        <v>2.802672E-3</v>
      </c>
      <c r="FI105">
        <v>0.96120039999999995</v>
      </c>
      <c r="FJ105">
        <v>0.69310170000000004</v>
      </c>
      <c r="FK105">
        <v>29.865410000000001</v>
      </c>
      <c r="FL105" s="1">
        <v>2.6732119999999999E-3</v>
      </c>
      <c r="FM105">
        <v>0.91558450000000002</v>
      </c>
      <c r="FN105">
        <v>0.69309359999999998</v>
      </c>
      <c r="FO105">
        <v>30.773499999999999</v>
      </c>
      <c r="FP105" s="1">
        <v>2.5507659999999999E-3</v>
      </c>
      <c r="FQ105">
        <v>0.87275440000000004</v>
      </c>
      <c r="FR105">
        <v>0.69309339999999997</v>
      </c>
      <c r="FS105">
        <v>32.787120000000002</v>
      </c>
      <c r="FT105" s="1">
        <v>2.4350560000000001E-3</v>
      </c>
      <c r="FU105">
        <v>0.83256140000000001</v>
      </c>
      <c r="FV105">
        <v>0.69309710000000002</v>
      </c>
      <c r="FW105">
        <v>34.771270000000001</v>
      </c>
      <c r="FX105" s="1">
        <v>2.3264000000000002E-3</v>
      </c>
      <c r="FY105">
        <v>0.7948558</v>
      </c>
      <c r="FZ105">
        <v>0.69308639999999999</v>
      </c>
      <c r="GA105">
        <v>34.908189999999998</v>
      </c>
      <c r="GB105" s="1">
        <v>2.223938E-3</v>
      </c>
      <c r="GC105">
        <v>0.75945130000000005</v>
      </c>
      <c r="GD105">
        <v>0.69308539999999996</v>
      </c>
      <c r="GE105">
        <v>33.484789999999997</v>
      </c>
      <c r="GF105" s="1">
        <v>2.1268929999999999E-3</v>
      </c>
      <c r="GG105">
        <v>0.72605629999999999</v>
      </c>
      <c r="GH105">
        <v>0.69308530000000002</v>
      </c>
      <c r="GI105">
        <v>30.603899999999999</v>
      </c>
      <c r="GJ105" s="1">
        <v>2.0348129999999999E-3</v>
      </c>
      <c r="GK105">
        <v>0.69445749999999995</v>
      </c>
      <c r="GL105">
        <v>0.69308769999999997</v>
      </c>
      <c r="GM105">
        <v>27.385549999999999</v>
      </c>
      <c r="GN105" s="1">
        <v>1.947987E-3</v>
      </c>
      <c r="GO105">
        <v>0.66465600000000002</v>
      </c>
      <c r="GP105">
        <v>0.69310170000000004</v>
      </c>
      <c r="GQ105">
        <v>24.856549999999999</v>
      </c>
      <c r="GR105" s="1">
        <v>1.865837E-3</v>
      </c>
      <c r="GS105">
        <v>0.63649279999999997</v>
      </c>
      <c r="GT105">
        <v>0.69311520000000004</v>
      </c>
      <c r="GU105">
        <v>25.599499999999999</v>
      </c>
      <c r="GV105" s="1">
        <v>1.787924E-3</v>
      </c>
      <c r="GW105">
        <v>0.60981359999999996</v>
      </c>
      <c r="GX105">
        <v>0.69310470000000002</v>
      </c>
      <c r="GY105">
        <v>28.32273</v>
      </c>
      <c r="GZ105" s="1">
        <v>1.7139049999999999E-3</v>
      </c>
      <c r="HA105">
        <v>0.58455480000000004</v>
      </c>
      <c r="HB105">
        <v>0.69309430000000005</v>
      </c>
      <c r="HC105">
        <v>31.704219999999999</v>
      </c>
      <c r="HD105" s="1">
        <v>1.64412E-3</v>
      </c>
      <c r="HE105">
        <v>0.56067049999999996</v>
      </c>
      <c r="HF105">
        <v>0.69310020000000006</v>
      </c>
      <c r="HG105">
        <v>33.258090000000003</v>
      </c>
      <c r="HH105" s="1">
        <v>1.5781840000000001E-3</v>
      </c>
      <c r="HI105">
        <v>0.5381494</v>
      </c>
      <c r="HJ105">
        <v>0.69310959999999999</v>
      </c>
      <c r="HK105">
        <v>31.524380000000001</v>
      </c>
      <c r="HL105" s="1">
        <v>1.5158140000000001E-3</v>
      </c>
      <c r="HM105">
        <v>0.51685979999999998</v>
      </c>
      <c r="HN105">
        <v>0.69309900000000002</v>
      </c>
      <c r="HO105">
        <v>28.507560000000002</v>
      </c>
      <c r="HP105" s="1">
        <v>1.456632E-3</v>
      </c>
      <c r="HQ105">
        <v>0.49665039999999999</v>
      </c>
      <c r="HR105">
        <v>0.69309229999999999</v>
      </c>
      <c r="HS105">
        <v>26.727930000000001</v>
      </c>
      <c r="HT105" s="1">
        <v>1.4001510000000001E-3</v>
      </c>
      <c r="HU105">
        <v>0.47738570000000002</v>
      </c>
      <c r="HV105">
        <v>0.69310119999999997</v>
      </c>
      <c r="HW105">
        <v>26.702249999999999</v>
      </c>
      <c r="HX105" s="1">
        <v>1.3460810000000001E-3</v>
      </c>
      <c r="HY105">
        <v>0.45895380000000002</v>
      </c>
      <c r="HZ105">
        <v>0.69309589999999999</v>
      </c>
      <c r="IA105">
        <v>29.643920000000001</v>
      </c>
      <c r="IB105" s="1">
        <v>1.294761E-3</v>
      </c>
      <c r="IC105">
        <v>0.44145240000000002</v>
      </c>
      <c r="ID105">
        <v>0.69312470000000004</v>
      </c>
      <c r="IE105">
        <v>35.78998</v>
      </c>
      <c r="IF105" s="1">
        <v>1.2461379999999999E-3</v>
      </c>
      <c r="IG105">
        <v>0.42483530000000003</v>
      </c>
      <c r="IH105">
        <v>0.69309670000000001</v>
      </c>
      <c r="II105">
        <v>42.307299999999998</v>
      </c>
      <c r="IJ105" s="1">
        <v>1.199599E-3</v>
      </c>
      <c r="IK105">
        <v>0.40897840000000002</v>
      </c>
      <c r="IL105">
        <v>0.69309310000000002</v>
      </c>
      <c r="IM105">
        <v>44.35886</v>
      </c>
      <c r="IN105" s="1">
        <v>1.155129E-3</v>
      </c>
      <c r="IO105">
        <v>0.39378920000000001</v>
      </c>
      <c r="IP105">
        <v>0.6931117</v>
      </c>
      <c r="IQ105">
        <v>41.364620000000002</v>
      </c>
      <c r="IR105" s="1">
        <v>1.1123859999999999E-3</v>
      </c>
      <c r="IS105">
        <v>0.37923400000000002</v>
      </c>
      <c r="IT105">
        <v>0.69309339999999997</v>
      </c>
      <c r="IU105">
        <v>37.16666</v>
      </c>
      <c r="IV105" s="1">
        <v>1.07183E-3</v>
      </c>
      <c r="IW105">
        <v>0.3653769</v>
      </c>
      <c r="IX105">
        <v>0.69309589999999999</v>
      </c>
      <c r="IY105">
        <v>34.980049999999999</v>
      </c>
      <c r="IZ105" s="1">
        <v>1.0332080000000001E-3</v>
      </c>
      <c r="JA105">
        <v>0.35220400000000002</v>
      </c>
      <c r="JB105">
        <v>0.69308709999999996</v>
      </c>
      <c r="JC105">
        <v>34.682810000000003</v>
      </c>
      <c r="JD105" s="1">
        <v>9.9634620000000002E-4</v>
      </c>
      <c r="JE105">
        <v>0.3396612</v>
      </c>
      <c r="JF105">
        <v>0.69309379999999998</v>
      </c>
      <c r="JG105">
        <v>36.649140000000003</v>
      </c>
      <c r="JH105" s="1">
        <v>9.6085129999999997E-4</v>
      </c>
      <c r="JI105">
        <v>0.3275361</v>
      </c>
      <c r="JJ105">
        <v>0.69310059999999996</v>
      </c>
      <c r="JK105">
        <v>38.540080000000003</v>
      </c>
      <c r="JL105" s="1">
        <v>9.2605179999999995E-4</v>
      </c>
      <c r="JM105">
        <v>0.3158569</v>
      </c>
      <c r="JN105">
        <v>0.69310000000000005</v>
      </c>
      <c r="JO105">
        <v>38.398159999999997</v>
      </c>
      <c r="JP105" s="1">
        <v>8.9113250000000005E-4</v>
      </c>
      <c r="JQ105">
        <v>0.30472129999999997</v>
      </c>
      <c r="JR105">
        <v>0.69309600000000005</v>
      </c>
      <c r="JS105">
        <v>36.431330000000003</v>
      </c>
      <c r="JT105" s="1">
        <v>8.5805650000000001E-4</v>
      </c>
      <c r="JU105">
        <v>0.29414639999999997</v>
      </c>
      <c r="JV105">
        <v>0.69309290000000001</v>
      </c>
      <c r="JW105">
        <v>34.360999999999997</v>
      </c>
      <c r="JX105" s="1">
        <v>8.2659369999999995E-4</v>
      </c>
      <c r="JY105">
        <v>0.28403850000000003</v>
      </c>
      <c r="JZ105">
        <v>0.69309969999999999</v>
      </c>
      <c r="KA105">
        <v>30.888940000000002</v>
      </c>
      <c r="KB105" s="1">
        <v>7.9666820000000001E-4</v>
      </c>
      <c r="KC105">
        <v>0.2743603</v>
      </c>
      <c r="KD105">
        <v>0.69308230000000004</v>
      </c>
      <c r="KE105">
        <v>26.517939999999999</v>
      </c>
      <c r="KF105" s="1">
        <v>7.6808449999999999E-4</v>
      </c>
      <c r="KG105">
        <v>0.26508419999999999</v>
      </c>
      <c r="KH105">
        <v>0.69309889999999996</v>
      </c>
      <c r="KI105">
        <v>22.772659999999998</v>
      </c>
      <c r="KJ105" s="1">
        <v>7.4079080000000002E-4</v>
      </c>
      <c r="KK105">
        <v>0.25617499999999999</v>
      </c>
      <c r="KL105">
        <v>0.69312189999999996</v>
      </c>
      <c r="KM105">
        <v>22.718679999999999</v>
      </c>
      <c r="KN105" s="1">
        <v>7.1472579999999999E-4</v>
      </c>
      <c r="KO105">
        <v>0.2476314</v>
      </c>
      <c r="KP105">
        <v>0.69309299999999996</v>
      </c>
      <c r="KQ105">
        <v>28.12283</v>
      </c>
      <c r="KR105" s="1">
        <v>6.8976620000000004E-4</v>
      </c>
      <c r="KS105">
        <v>0.23943890000000001</v>
      </c>
      <c r="KT105">
        <v>0.69312149999999995</v>
      </c>
      <c r="KU105">
        <v>35.985039999999998</v>
      </c>
      <c r="KV105" s="1">
        <v>6.6591380000000002E-4</v>
      </c>
      <c r="KW105">
        <v>0.23156389999999999</v>
      </c>
      <c r="KX105">
        <v>0.69309100000000001</v>
      </c>
      <c r="KY105">
        <v>39.482669999999999</v>
      </c>
      <c r="KZ105" s="1">
        <v>6.4307389999999996E-4</v>
      </c>
      <c r="LA105">
        <v>0.2240095</v>
      </c>
      <c r="LB105">
        <v>0.69309880000000001</v>
      </c>
      <c r="LC105">
        <v>36.560940000000002</v>
      </c>
      <c r="LD105" s="1">
        <v>6.2116639999999996E-4</v>
      </c>
      <c r="LE105">
        <v>0.21671869999999999</v>
      </c>
      <c r="LF105">
        <v>0.69310150000000004</v>
      </c>
      <c r="LG105">
        <v>32.388950000000001</v>
      </c>
      <c r="LH105" s="1">
        <v>6.0006250000000001E-4</v>
      </c>
      <c r="LI105">
        <v>0.2096904</v>
      </c>
      <c r="LJ105">
        <v>0.69310320000000003</v>
      </c>
      <c r="LK105">
        <v>31.532129999999999</v>
      </c>
      <c r="LL105" s="1">
        <v>5.7984849999999995E-4</v>
      </c>
      <c r="LM105">
        <v>0.2029291</v>
      </c>
      <c r="LN105">
        <v>0.69309929999999997</v>
      </c>
      <c r="LO105">
        <v>32.953400000000002</v>
      </c>
      <c r="LP105" s="1">
        <v>5.6039380000000001E-4</v>
      </c>
      <c r="LQ105">
        <v>0.19640930000000001</v>
      </c>
      <c r="LR105">
        <v>0.69309069999999995</v>
      </c>
      <c r="LS105">
        <v>35.20429</v>
      </c>
      <c r="LT105" s="1">
        <v>5.4171929999999996E-4</v>
      </c>
      <c r="LU105">
        <v>0.19012589999999999</v>
      </c>
      <c r="LV105">
        <v>0.69309699999999996</v>
      </c>
      <c r="LW105">
        <v>37.796669999999999</v>
      </c>
      <c r="LX105" s="1">
        <v>5.2378259999999997E-4</v>
      </c>
      <c r="LY105">
        <v>0.18407879999999999</v>
      </c>
      <c r="LZ105">
        <v>0.69310430000000001</v>
      </c>
      <c r="MA105">
        <v>39.193779999999997</v>
      </c>
      <c r="MB105" s="1">
        <v>5.0649709999999999E-4</v>
      </c>
      <c r="MC105">
        <v>0.1782415</v>
      </c>
      <c r="MD105">
        <v>0.69309790000000004</v>
      </c>
      <c r="ME105">
        <v>39.298079999999999</v>
      </c>
      <c r="MF105" s="1">
        <v>4.8981589999999998E-4</v>
      </c>
      <c r="MG105">
        <v>0.17260329999999999</v>
      </c>
      <c r="MH105">
        <v>0.69308619999999999</v>
      </c>
      <c r="MI105">
        <v>37.308929999999997</v>
      </c>
      <c r="MJ105" s="1">
        <v>4.7369019999999999E-4</v>
      </c>
      <c r="MK105">
        <v>0.16715089999999999</v>
      </c>
      <c r="ML105">
        <v>0.69309589999999999</v>
      </c>
      <c r="MM105">
        <v>33.11083</v>
      </c>
      <c r="MN105" s="1">
        <v>4.5805880000000001E-4</v>
      </c>
      <c r="MO105">
        <v>0.1618801</v>
      </c>
      <c r="MP105">
        <v>0.69309290000000001</v>
      </c>
      <c r="MQ105">
        <v>28.186969999999999</v>
      </c>
      <c r="MR105" s="1">
        <v>4.4300040000000001E-4</v>
      </c>
      <c r="MS105">
        <v>0.1567953</v>
      </c>
      <c r="MT105">
        <v>0.69309449999999995</v>
      </c>
      <c r="MU105">
        <v>24.69933</v>
      </c>
      <c r="MV105" s="1">
        <v>4.2851960000000002E-4</v>
      </c>
      <c r="MW105">
        <v>0.15189859999999999</v>
      </c>
      <c r="MX105">
        <v>0.69309639999999995</v>
      </c>
      <c r="MY105">
        <v>24.376740000000002</v>
      </c>
      <c r="MZ105" s="1">
        <v>4.1470409999999999E-4</v>
      </c>
      <c r="NA105">
        <v>0.14720520000000001</v>
      </c>
      <c r="NB105">
        <v>0.69310240000000001</v>
      </c>
      <c r="NC105">
        <v>25.828340000000001</v>
      </c>
      <c r="ND105" s="1">
        <v>4.0143269999999998E-4</v>
      </c>
      <c r="NE105">
        <v>0.14269480000000001</v>
      </c>
      <c r="NF105">
        <v>0.6931216</v>
      </c>
      <c r="NG105">
        <v>28.756</v>
      </c>
      <c r="NH105" s="1">
        <v>3.885464E-4</v>
      </c>
      <c r="NI105">
        <v>0.13831260000000001</v>
      </c>
      <c r="NJ105">
        <v>0.69308840000000005</v>
      </c>
      <c r="NK105">
        <v>32.296250000000001</v>
      </c>
      <c r="NL105" s="1">
        <v>3.7599889999999998E-4</v>
      </c>
      <c r="NM105">
        <v>0.1340393</v>
      </c>
      <c r="NN105">
        <v>0.69311650000000002</v>
      </c>
      <c r="NO105">
        <v>32.785139999999998</v>
      </c>
      <c r="NP105" s="1">
        <v>3.6391210000000002E-4</v>
      </c>
      <c r="NQ105">
        <v>0.12989819999999999</v>
      </c>
      <c r="NR105">
        <v>0.69308689999999995</v>
      </c>
      <c r="NS105">
        <v>29.357620000000001</v>
      </c>
      <c r="NT105" s="1">
        <v>3.5235980000000001E-4</v>
      </c>
      <c r="NU105">
        <v>0.12594350000000001</v>
      </c>
      <c r="NV105">
        <v>0.69309390000000004</v>
      </c>
      <c r="NW105">
        <v>26.358219999999999</v>
      </c>
      <c r="NX105" s="1">
        <v>3.4127860000000002E-4</v>
      </c>
      <c r="NY105">
        <v>0.1221376</v>
      </c>
      <c r="NZ105">
        <v>0.69310419999999995</v>
      </c>
      <c r="OA105">
        <v>25.886990000000001</v>
      </c>
      <c r="OB105" s="1">
        <v>3.3059380000000001E-4</v>
      </c>
      <c r="OC105">
        <v>0.1184442</v>
      </c>
      <c r="OD105">
        <v>0.69309699999999996</v>
      </c>
      <c r="OE105">
        <v>28.158670000000001</v>
      </c>
      <c r="OF105" s="1">
        <v>3.2026199999999998E-4</v>
      </c>
      <c r="OG105">
        <v>0.1148593</v>
      </c>
      <c r="OH105">
        <v>0.69309569999999998</v>
      </c>
      <c r="OI105">
        <v>29.973980000000001</v>
      </c>
      <c r="OJ105" s="1">
        <v>3.1030739999999998E-4</v>
      </c>
      <c r="OK105">
        <v>0.1113946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0.75973360000000001</v>
      </c>
      <c r="G106">
        <v>17.90063</v>
      </c>
      <c r="H106">
        <v>0</v>
      </c>
      <c r="I106">
        <v>0</v>
      </c>
      <c r="J106">
        <v>0.75307449999999998</v>
      </c>
      <c r="K106">
        <v>19.240469999999998</v>
      </c>
      <c r="L106" s="1">
        <v>4.0943400000000002E-35</v>
      </c>
      <c r="M106" s="1">
        <v>1.7942309999999999E-32</v>
      </c>
      <c r="N106">
        <v>0.74659059999999999</v>
      </c>
      <c r="O106">
        <v>19.99277</v>
      </c>
      <c r="P106" s="1">
        <v>4.4661070000000002E-23</v>
      </c>
      <c r="Q106" s="1">
        <v>1.974154E-20</v>
      </c>
      <c r="R106">
        <v>0.74182099999999995</v>
      </c>
      <c r="S106">
        <v>21.03932</v>
      </c>
      <c r="T106" s="1">
        <v>7.2238720000000001E-13</v>
      </c>
      <c r="U106" s="1">
        <v>3.1963039999999998E-10</v>
      </c>
      <c r="V106">
        <v>0.73777040000000005</v>
      </c>
      <c r="W106">
        <v>21.641639999999999</v>
      </c>
      <c r="X106" s="1">
        <v>7.3370280000000003E-5</v>
      </c>
      <c r="Y106" s="1">
        <v>2.0497689999999999E-2</v>
      </c>
      <c r="Z106">
        <v>0.73483620000000005</v>
      </c>
      <c r="AA106">
        <v>20.811240000000002</v>
      </c>
      <c r="AB106">
        <v>0.13158520000000001</v>
      </c>
      <c r="AC106">
        <v>42.147550000000003</v>
      </c>
      <c r="AD106">
        <v>0.73288949999999997</v>
      </c>
      <c r="AE106">
        <v>18.677320000000002</v>
      </c>
      <c r="AF106">
        <v>6.3549259999999999</v>
      </c>
      <c r="AG106">
        <v>2279.4870000000001</v>
      </c>
      <c r="AH106">
        <v>0.73166889999999996</v>
      </c>
      <c r="AI106">
        <v>16.74466</v>
      </c>
      <c r="AJ106">
        <v>46.046909999999997</v>
      </c>
      <c r="AK106">
        <v>18098.650000000001</v>
      </c>
      <c r="AL106">
        <v>0.73116639999999999</v>
      </c>
      <c r="AM106">
        <v>16.236039999999999</v>
      </c>
      <c r="AN106">
        <v>98.68168</v>
      </c>
      <c r="AO106">
        <v>41771.82</v>
      </c>
      <c r="AP106">
        <v>0.73100100000000001</v>
      </c>
      <c r="AQ106">
        <v>18.180800000000001</v>
      </c>
      <c r="AR106">
        <v>91.667180000000002</v>
      </c>
      <c r="AS106">
        <v>41214.39</v>
      </c>
      <c r="AT106">
        <v>0.7308093</v>
      </c>
      <c r="AU106">
        <v>21.45879</v>
      </c>
      <c r="AV106">
        <v>47.329189999999997</v>
      </c>
      <c r="AW106">
        <v>22322.83</v>
      </c>
      <c r="AX106">
        <v>0.73039699999999996</v>
      </c>
      <c r="AY106">
        <v>24.569749999999999</v>
      </c>
      <c r="AZ106">
        <v>16.220379999999999</v>
      </c>
      <c r="BA106">
        <v>7935.8639999999996</v>
      </c>
      <c r="BB106">
        <v>0.72944750000000003</v>
      </c>
      <c r="BC106">
        <v>26.148350000000001</v>
      </c>
      <c r="BD106">
        <v>4.2349360000000003</v>
      </c>
      <c r="BE106">
        <v>2125.4810000000002</v>
      </c>
      <c r="BF106">
        <v>0.7276378</v>
      </c>
      <c r="BG106">
        <v>25.378520000000002</v>
      </c>
      <c r="BH106">
        <v>0.94551940000000001</v>
      </c>
      <c r="BI106">
        <v>481.51049999999998</v>
      </c>
      <c r="BJ106">
        <v>0.72495330000000002</v>
      </c>
      <c r="BK106">
        <v>23.47081</v>
      </c>
      <c r="BL106">
        <v>0.206123</v>
      </c>
      <c r="BM106">
        <v>104.6748</v>
      </c>
      <c r="BN106">
        <v>0.72147510000000004</v>
      </c>
      <c r="BO106">
        <v>22.317640000000001</v>
      </c>
      <c r="BP106" s="1">
        <v>5.5954249999999997E-2</v>
      </c>
      <c r="BQ106">
        <v>27.341010000000001</v>
      </c>
      <c r="BR106">
        <v>0.71748210000000001</v>
      </c>
      <c r="BS106">
        <v>22.33578</v>
      </c>
      <c r="BT106" s="1">
        <v>2.743839E-2</v>
      </c>
      <c r="BU106">
        <v>12.4666</v>
      </c>
      <c r="BV106">
        <v>0.71303819999999996</v>
      </c>
      <c r="BW106">
        <v>23.924130000000002</v>
      </c>
      <c r="BX106" s="1">
        <v>2.500289E-2</v>
      </c>
      <c r="BY106">
        <v>10.850630000000001</v>
      </c>
      <c r="BZ106">
        <v>0.70823700000000001</v>
      </c>
      <c r="CA106">
        <v>25.70966</v>
      </c>
      <c r="CB106" s="1">
        <v>2.8639330000000001E-2</v>
      </c>
      <c r="CC106">
        <v>12.351710000000001</v>
      </c>
      <c r="CD106">
        <v>0.70363830000000005</v>
      </c>
      <c r="CE106">
        <v>26.757020000000001</v>
      </c>
      <c r="CF106" s="1">
        <v>3.2079740000000002E-2</v>
      </c>
      <c r="CG106">
        <v>13.94149</v>
      </c>
      <c r="CH106">
        <v>0.69979709999999995</v>
      </c>
      <c r="CI106">
        <v>26.463149999999999</v>
      </c>
      <c r="CJ106" s="1">
        <v>3.3278549999999997E-2</v>
      </c>
      <c r="CK106">
        <v>14.58534</v>
      </c>
      <c r="CL106">
        <v>0.696905</v>
      </c>
      <c r="CM106">
        <v>24.940629999999999</v>
      </c>
      <c r="CN106" s="1">
        <v>3.24126E-2</v>
      </c>
      <c r="CO106">
        <v>14.285030000000001</v>
      </c>
      <c r="CP106">
        <v>0.69483850000000003</v>
      </c>
      <c r="CQ106">
        <v>22.430879999999998</v>
      </c>
      <c r="CR106" s="1">
        <v>3.030267E-2</v>
      </c>
      <c r="CS106">
        <v>13.395239999999999</v>
      </c>
      <c r="CT106">
        <v>0.69351039999999997</v>
      </c>
      <c r="CU106">
        <v>20.20309</v>
      </c>
      <c r="CV106" s="1">
        <v>2.7676849999999999E-2</v>
      </c>
      <c r="CW106">
        <v>12.247249999999999</v>
      </c>
      <c r="CX106">
        <v>0.69280799999999998</v>
      </c>
      <c r="CY106">
        <v>18.88336</v>
      </c>
      <c r="CZ106" s="1">
        <v>2.479249E-2</v>
      </c>
      <c r="DA106">
        <v>10.97927</v>
      </c>
      <c r="DB106">
        <v>0.69250259999999997</v>
      </c>
      <c r="DC106">
        <v>19.653400000000001</v>
      </c>
      <c r="DD106" s="1">
        <v>2.1388130000000002E-2</v>
      </c>
      <c r="DE106">
        <v>9.4976459999999996</v>
      </c>
      <c r="DF106">
        <v>0.69249249999999996</v>
      </c>
      <c r="DG106">
        <v>22.646129999999999</v>
      </c>
      <c r="DH106" s="1">
        <v>1.7342059999999999E-2</v>
      </c>
      <c r="DI106">
        <v>7.7353189999999996</v>
      </c>
      <c r="DJ106">
        <v>0.69254280000000001</v>
      </c>
      <c r="DK106">
        <v>27.671959999999999</v>
      </c>
      <c r="DL106" s="1">
        <v>1.3208579999999999E-2</v>
      </c>
      <c r="DM106">
        <v>5.9114760000000004</v>
      </c>
      <c r="DN106">
        <v>0.69263439999999998</v>
      </c>
      <c r="DO106">
        <v>32.762990000000002</v>
      </c>
      <c r="DP106" s="1">
        <v>9.7590330000000003E-3</v>
      </c>
      <c r="DQ106">
        <v>4.3650479999999998</v>
      </c>
      <c r="DR106">
        <v>0.69274469999999999</v>
      </c>
      <c r="DS106">
        <v>32.961120000000001</v>
      </c>
      <c r="DT106" s="1">
        <v>7.3340699999999998E-3</v>
      </c>
      <c r="DU106">
        <v>3.26363</v>
      </c>
      <c r="DV106">
        <v>0.69280450000000005</v>
      </c>
      <c r="DW106">
        <v>29.528490000000001</v>
      </c>
      <c r="DX106" s="1">
        <v>5.808339E-3</v>
      </c>
      <c r="DY106">
        <v>2.5648010000000001</v>
      </c>
      <c r="DZ106">
        <v>0.69284349999999995</v>
      </c>
      <c r="EA106">
        <v>27.022010000000002</v>
      </c>
      <c r="EB106" s="1">
        <v>4.8899809999999998E-3</v>
      </c>
      <c r="EC106">
        <v>2.142503</v>
      </c>
      <c r="ED106">
        <v>0.69288159999999999</v>
      </c>
      <c r="EE106">
        <v>27.369430000000001</v>
      </c>
      <c r="EF106" s="1">
        <v>4.3252239999999999E-3</v>
      </c>
      <c r="EG106">
        <v>1.882957</v>
      </c>
      <c r="EH106">
        <v>0.69290350000000001</v>
      </c>
      <c r="EI106">
        <v>29.556509999999999</v>
      </c>
      <c r="EJ106" s="1">
        <v>3.951815E-3</v>
      </c>
      <c r="EK106">
        <v>1.7119759999999999</v>
      </c>
      <c r="EL106">
        <v>0.6929073</v>
      </c>
      <c r="EM106">
        <v>32.77693</v>
      </c>
      <c r="EN106" s="1">
        <v>3.6798949999999999E-3</v>
      </c>
      <c r="EO106">
        <v>1.587963</v>
      </c>
      <c r="EP106">
        <v>0.69291029999999998</v>
      </c>
      <c r="EQ106">
        <v>37.755710000000001</v>
      </c>
      <c r="ER106" s="1">
        <v>3.462442E-3</v>
      </c>
      <c r="ES106">
        <v>1.4897229999999999</v>
      </c>
      <c r="ET106">
        <v>0.69293020000000005</v>
      </c>
      <c r="EU106">
        <v>41.772860000000001</v>
      </c>
      <c r="EV106" s="1">
        <v>3.2762949999999998E-3</v>
      </c>
      <c r="EW106">
        <v>1.406401</v>
      </c>
      <c r="EX106">
        <v>0.69293899999999997</v>
      </c>
      <c r="EY106">
        <v>40.663899999999998</v>
      </c>
      <c r="EZ106" s="1">
        <v>3.1108799999999999E-3</v>
      </c>
      <c r="FA106">
        <v>1.3325480000000001</v>
      </c>
      <c r="FB106">
        <v>0.69293099999999996</v>
      </c>
      <c r="FC106">
        <v>36.279829999999997</v>
      </c>
      <c r="FD106" s="1">
        <v>2.9598480000000002E-3</v>
      </c>
      <c r="FE106">
        <v>1.2655730000000001</v>
      </c>
      <c r="FF106">
        <v>0.69293349999999998</v>
      </c>
      <c r="FG106">
        <v>31.970960000000002</v>
      </c>
      <c r="FH106" s="1">
        <v>2.820094E-3</v>
      </c>
      <c r="FI106">
        <v>1.2039960000000001</v>
      </c>
      <c r="FJ106">
        <v>0.69293110000000002</v>
      </c>
      <c r="FK106">
        <v>30.018370000000001</v>
      </c>
      <c r="FL106" s="1">
        <v>2.6895510000000001E-3</v>
      </c>
      <c r="FM106">
        <v>1.146714</v>
      </c>
      <c r="FN106">
        <v>0.69292560000000003</v>
      </c>
      <c r="FO106">
        <v>30.85445</v>
      </c>
      <c r="FP106" s="1">
        <v>2.5661339999999999E-3</v>
      </c>
      <c r="FQ106">
        <v>1.0929500000000001</v>
      </c>
      <c r="FR106">
        <v>0.69291840000000005</v>
      </c>
      <c r="FS106">
        <v>32.869720000000001</v>
      </c>
      <c r="FT106" s="1">
        <v>2.4494579999999998E-3</v>
      </c>
      <c r="FU106">
        <v>1.0424819999999999</v>
      </c>
      <c r="FV106">
        <v>0.69293769999999999</v>
      </c>
      <c r="FW106">
        <v>34.955280000000002</v>
      </c>
      <c r="FX106" s="1">
        <v>2.3399419999999998E-3</v>
      </c>
      <c r="FY106">
        <v>0.99515050000000005</v>
      </c>
      <c r="FZ106">
        <v>0.69291999999999998</v>
      </c>
      <c r="GA106">
        <v>35.132100000000001</v>
      </c>
      <c r="GB106" s="1">
        <v>2.236666E-3</v>
      </c>
      <c r="GC106">
        <v>0.95070560000000004</v>
      </c>
      <c r="GD106">
        <v>0.6929244</v>
      </c>
      <c r="GE106">
        <v>33.794589999999999</v>
      </c>
      <c r="GF106" s="1">
        <v>2.1389349999999998E-3</v>
      </c>
      <c r="GG106">
        <v>0.90883060000000004</v>
      </c>
      <c r="GH106">
        <v>0.69292010000000004</v>
      </c>
      <c r="GI106">
        <v>30.970410000000001</v>
      </c>
      <c r="GJ106" s="1">
        <v>2.0461910000000002E-3</v>
      </c>
      <c r="GK106">
        <v>0.86920419999999998</v>
      </c>
      <c r="GL106">
        <v>0.69292290000000001</v>
      </c>
      <c r="GM106">
        <v>27.793030000000002</v>
      </c>
      <c r="GN106" s="1">
        <v>1.958726E-3</v>
      </c>
      <c r="GO106">
        <v>0.83182679999999998</v>
      </c>
      <c r="GP106">
        <v>0.69293360000000004</v>
      </c>
      <c r="GQ106">
        <v>25.177379999999999</v>
      </c>
      <c r="GR106" s="1">
        <v>1.875996E-3</v>
      </c>
      <c r="GS106">
        <v>0.79650969999999999</v>
      </c>
      <c r="GT106">
        <v>0.6929227</v>
      </c>
      <c r="GU106">
        <v>25.797820000000002</v>
      </c>
      <c r="GV106" s="1">
        <v>1.797554E-3</v>
      </c>
      <c r="GW106">
        <v>0.76307650000000005</v>
      </c>
      <c r="GX106">
        <v>0.69293740000000004</v>
      </c>
      <c r="GY106">
        <v>28.437609999999999</v>
      </c>
      <c r="GZ106" s="1">
        <v>1.723032E-3</v>
      </c>
      <c r="HA106">
        <v>0.73141219999999996</v>
      </c>
      <c r="HB106">
        <v>0.69292690000000001</v>
      </c>
      <c r="HC106">
        <v>31.912680000000002</v>
      </c>
      <c r="HD106" s="1">
        <v>1.6527320000000001E-3</v>
      </c>
      <c r="HE106">
        <v>0.70143710000000004</v>
      </c>
      <c r="HF106">
        <v>0.6929303</v>
      </c>
      <c r="HG106">
        <v>33.583109999999998</v>
      </c>
      <c r="HH106" s="1">
        <v>1.586306E-3</v>
      </c>
      <c r="HI106">
        <v>0.67320009999999997</v>
      </c>
      <c r="HJ106">
        <v>0.69292489999999995</v>
      </c>
      <c r="HK106">
        <v>31.925920000000001</v>
      </c>
      <c r="HL106" s="1">
        <v>1.5235170000000001E-3</v>
      </c>
      <c r="HM106">
        <v>0.64651329999999996</v>
      </c>
      <c r="HN106">
        <v>0.69292969999999998</v>
      </c>
      <c r="HO106">
        <v>28.875859999999999</v>
      </c>
      <c r="HP106">
        <v>1.4639449999999999E-3</v>
      </c>
      <c r="HQ106">
        <v>0.62117420000000001</v>
      </c>
      <c r="HR106">
        <v>0.69292580000000004</v>
      </c>
      <c r="HS106">
        <v>26.838840000000001</v>
      </c>
      <c r="HT106" s="1">
        <v>1.4071470000000001E-3</v>
      </c>
      <c r="HU106">
        <v>0.59705980000000003</v>
      </c>
      <c r="HV106">
        <v>0.69293139999999998</v>
      </c>
      <c r="HW106">
        <v>26.676300000000001</v>
      </c>
      <c r="HX106" s="1">
        <v>1.3527459999999999E-3</v>
      </c>
      <c r="HY106">
        <v>0.57399239999999996</v>
      </c>
      <c r="HZ106">
        <v>0.69292960000000003</v>
      </c>
      <c r="IA106">
        <v>29.602460000000001</v>
      </c>
      <c r="IB106" s="1">
        <v>1.3010820000000001E-3</v>
      </c>
      <c r="IC106">
        <v>0.5520543</v>
      </c>
      <c r="ID106">
        <v>0.69293919999999998</v>
      </c>
      <c r="IE106">
        <v>35.775919999999999</v>
      </c>
      <c r="IF106" s="1">
        <v>1.252174E-3</v>
      </c>
      <c r="IG106">
        <v>0.53125299999999998</v>
      </c>
      <c r="IH106">
        <v>0.69293839999999995</v>
      </c>
      <c r="II106">
        <v>42.484029999999997</v>
      </c>
      <c r="IJ106" s="1">
        <v>1.2053579999999999E-3</v>
      </c>
      <c r="IK106">
        <v>0.51139369999999995</v>
      </c>
      <c r="IL106">
        <v>0.69293059999999995</v>
      </c>
      <c r="IM106">
        <v>44.80498</v>
      </c>
      <c r="IN106" s="1">
        <v>1.1606469999999999E-3</v>
      </c>
      <c r="IO106">
        <v>0.49238290000000001</v>
      </c>
      <c r="IP106">
        <v>0.69292520000000002</v>
      </c>
      <c r="IQ106">
        <v>41.986409999999999</v>
      </c>
      <c r="IR106" s="1">
        <v>1.117657E-3</v>
      </c>
      <c r="IS106">
        <v>0.47416589999999997</v>
      </c>
      <c r="IT106">
        <v>0.69291860000000005</v>
      </c>
      <c r="IU106">
        <v>37.628439999999998</v>
      </c>
      <c r="IV106" s="1">
        <v>1.0768360000000001E-3</v>
      </c>
      <c r="IW106">
        <v>0.45680330000000002</v>
      </c>
      <c r="IX106">
        <v>0.69292710000000002</v>
      </c>
      <c r="IY106">
        <v>35.095170000000003</v>
      </c>
      <c r="IZ106" s="1">
        <v>1.0379650000000001E-3</v>
      </c>
      <c r="JA106">
        <v>0.44029649999999998</v>
      </c>
      <c r="JB106">
        <v>0.69291879999999995</v>
      </c>
      <c r="JC106">
        <v>34.630290000000002</v>
      </c>
      <c r="JD106" s="1">
        <v>1.000901E-3</v>
      </c>
      <c r="JE106">
        <v>0.42459340000000001</v>
      </c>
      <c r="JF106">
        <v>0.69293280000000002</v>
      </c>
      <c r="JG106">
        <v>36.623579999999997</v>
      </c>
      <c r="JH106" s="1">
        <v>9.6527050000000001E-4</v>
      </c>
      <c r="JI106">
        <v>0.40944960000000002</v>
      </c>
      <c r="JJ106">
        <v>0.69293199999999999</v>
      </c>
      <c r="JK106">
        <v>38.585749999999997</v>
      </c>
      <c r="JL106" s="1">
        <v>9.3028119999999999E-4</v>
      </c>
      <c r="JM106">
        <v>0.39483780000000002</v>
      </c>
      <c r="JN106">
        <v>0.69293389999999999</v>
      </c>
      <c r="JO106">
        <v>38.573009999999996</v>
      </c>
      <c r="JP106" s="1">
        <v>8.951451E-4</v>
      </c>
      <c r="JQ106">
        <v>0.38089109999999998</v>
      </c>
      <c r="JR106">
        <v>0.69292770000000004</v>
      </c>
      <c r="JS106">
        <v>36.70346</v>
      </c>
      <c r="JT106" s="1">
        <v>8.6186749999999995E-4</v>
      </c>
      <c r="JU106">
        <v>0.36764229999999998</v>
      </c>
      <c r="JV106">
        <v>0.69293179999999999</v>
      </c>
      <c r="JW106">
        <v>34.724490000000003</v>
      </c>
      <c r="JX106" s="1">
        <v>8.3023880000000002E-4</v>
      </c>
      <c r="JY106">
        <v>0.3549908</v>
      </c>
      <c r="JZ106">
        <v>0.6929265</v>
      </c>
      <c r="KA106">
        <v>31.426580000000001</v>
      </c>
      <c r="KB106" s="1">
        <v>8.0014140000000001E-4</v>
      </c>
      <c r="KC106">
        <v>0.34288079999999999</v>
      </c>
      <c r="KD106">
        <v>0.69292480000000001</v>
      </c>
      <c r="KE106">
        <v>27.133970000000001</v>
      </c>
      <c r="KF106" s="1">
        <v>7.7141519999999997E-4</v>
      </c>
      <c r="KG106">
        <v>0.33127099999999998</v>
      </c>
      <c r="KH106">
        <v>0.69293839999999995</v>
      </c>
      <c r="KI106">
        <v>23.255479999999999</v>
      </c>
      <c r="KJ106" s="1">
        <v>7.4398789999999997E-4</v>
      </c>
      <c r="KK106">
        <v>0.32013399999999997</v>
      </c>
      <c r="KL106">
        <v>0.69292819999999999</v>
      </c>
      <c r="KM106">
        <v>22.978249999999999</v>
      </c>
      <c r="KN106" s="1">
        <v>7.1778290000000002E-4</v>
      </c>
      <c r="KO106">
        <v>0.30944559999999999</v>
      </c>
      <c r="KP106">
        <v>0.69292540000000002</v>
      </c>
      <c r="KQ106">
        <v>28.19472</v>
      </c>
      <c r="KR106" s="1">
        <v>6.9268620000000004E-4</v>
      </c>
      <c r="KS106">
        <v>0.29918679999999997</v>
      </c>
      <c r="KT106">
        <v>0.69292759999999998</v>
      </c>
      <c r="KU106">
        <v>36.130890000000001</v>
      </c>
      <c r="KV106" s="1">
        <v>6.6871870000000003E-4</v>
      </c>
      <c r="KW106">
        <v>0.2893404</v>
      </c>
      <c r="KX106">
        <v>0.69293360000000004</v>
      </c>
      <c r="KY106">
        <v>39.943150000000003</v>
      </c>
      <c r="KZ106" s="1">
        <v>6.4576779999999995E-4</v>
      </c>
      <c r="LA106">
        <v>0.27989130000000001</v>
      </c>
      <c r="LB106">
        <v>0.69293119999999997</v>
      </c>
      <c r="LC106">
        <v>37.22137</v>
      </c>
      <c r="LD106" s="1">
        <v>6.2376160000000001E-4</v>
      </c>
      <c r="LE106">
        <v>0.2707794</v>
      </c>
      <c r="LF106">
        <v>0.69293260000000001</v>
      </c>
      <c r="LG106">
        <v>32.776119999999999</v>
      </c>
      <c r="LH106" s="1">
        <v>6.0255330000000002E-4</v>
      </c>
      <c r="LI106">
        <v>0.26199060000000002</v>
      </c>
      <c r="LJ106">
        <v>0.69292909999999996</v>
      </c>
      <c r="LK106">
        <v>31.399509999999999</v>
      </c>
      <c r="LL106" s="1">
        <v>5.8224250000000002E-4</v>
      </c>
      <c r="LM106">
        <v>0.25353530000000002</v>
      </c>
      <c r="LN106">
        <v>0.692936</v>
      </c>
      <c r="LO106">
        <v>32.631129999999999</v>
      </c>
      <c r="LP106" s="1">
        <v>5.6269779999999997E-4</v>
      </c>
      <c r="LQ106">
        <v>0.2453813</v>
      </c>
      <c r="LR106">
        <v>0.69292810000000005</v>
      </c>
      <c r="LS106">
        <v>35.034950000000002</v>
      </c>
      <c r="LT106" s="1">
        <v>5.4393780000000004E-4</v>
      </c>
      <c r="LU106">
        <v>0.2375283</v>
      </c>
      <c r="LV106">
        <v>0.69293159999999998</v>
      </c>
      <c r="LW106">
        <v>37.765900000000002</v>
      </c>
      <c r="LX106" s="1">
        <v>5.2591479999999999E-4</v>
      </c>
      <c r="LY106">
        <v>0.22997090000000001</v>
      </c>
      <c r="LZ106">
        <v>0.69293870000000002</v>
      </c>
      <c r="MA106">
        <v>39.301090000000002</v>
      </c>
      <c r="MB106" s="1">
        <v>5.0855889999999997E-4</v>
      </c>
      <c r="MC106">
        <v>0.2226737</v>
      </c>
      <c r="MD106">
        <v>0.69292379999999998</v>
      </c>
      <c r="ME106">
        <v>39.541600000000003</v>
      </c>
      <c r="MF106" s="1">
        <v>4.9179910000000005E-4</v>
      </c>
      <c r="MG106">
        <v>0.21562819999999999</v>
      </c>
      <c r="MH106">
        <v>0.69292209999999999</v>
      </c>
      <c r="MI106">
        <v>37.720559999999999</v>
      </c>
      <c r="MJ106" s="1">
        <v>4.7560719999999998E-4</v>
      </c>
      <c r="MK106">
        <v>0.20880950000000001</v>
      </c>
      <c r="ML106">
        <v>0.69292860000000001</v>
      </c>
      <c r="MM106">
        <v>33.700789999999998</v>
      </c>
      <c r="MN106" s="1">
        <v>4.5991260000000003E-4</v>
      </c>
      <c r="MO106">
        <v>0.20222560000000001</v>
      </c>
      <c r="MP106">
        <v>0.69291879999999995</v>
      </c>
      <c r="MQ106">
        <v>28.82931</v>
      </c>
      <c r="MR106" s="1">
        <v>4.4478209999999999E-4</v>
      </c>
      <c r="MS106">
        <v>0.19586729999999999</v>
      </c>
      <c r="MT106">
        <v>0.69293369999999999</v>
      </c>
      <c r="MU106">
        <v>25.126709999999999</v>
      </c>
      <c r="MV106" s="1">
        <v>4.30228E-4</v>
      </c>
      <c r="MW106">
        <v>0.18974469999999999</v>
      </c>
      <c r="MX106">
        <v>0.69293839999999995</v>
      </c>
      <c r="MY106">
        <v>24.62453</v>
      </c>
      <c r="MZ106" s="1">
        <v>4.1634119999999999E-4</v>
      </c>
      <c r="NA106">
        <v>0.18387439999999999</v>
      </c>
      <c r="NB106">
        <v>0.69293919999999998</v>
      </c>
      <c r="NC106">
        <v>25.930499999999999</v>
      </c>
      <c r="ND106" s="1">
        <v>4.030134E-4</v>
      </c>
      <c r="NE106">
        <v>0.17823339999999999</v>
      </c>
      <c r="NF106">
        <v>0.69292759999999998</v>
      </c>
      <c r="NG106">
        <v>28.914770000000001</v>
      </c>
      <c r="NH106" s="1">
        <v>3.900814E-4</v>
      </c>
      <c r="NI106">
        <v>0.17276469999999999</v>
      </c>
      <c r="NJ106">
        <v>0.69292039999999999</v>
      </c>
      <c r="NK106">
        <v>32.525820000000003</v>
      </c>
      <c r="NL106" s="1">
        <v>3.7748870000000001E-4</v>
      </c>
      <c r="NM106">
        <v>0.16743069999999999</v>
      </c>
      <c r="NN106">
        <v>0.69292690000000001</v>
      </c>
      <c r="NO106">
        <v>33.159320000000001</v>
      </c>
      <c r="NP106" s="1">
        <v>3.6534840000000001E-4</v>
      </c>
      <c r="NQ106">
        <v>0.1622586</v>
      </c>
      <c r="NR106">
        <v>0.69291720000000001</v>
      </c>
      <c r="NS106">
        <v>29.787929999999999</v>
      </c>
      <c r="NT106" s="1">
        <v>3.537236E-4</v>
      </c>
      <c r="NU106">
        <v>0.1573011</v>
      </c>
      <c r="NV106">
        <v>0.6929324</v>
      </c>
      <c r="NW106">
        <v>26.61806</v>
      </c>
      <c r="NX106" s="1">
        <v>3.426018E-4</v>
      </c>
      <c r="NY106">
        <v>0.1525475</v>
      </c>
      <c r="NZ106">
        <v>0.69293839999999995</v>
      </c>
      <c r="OA106">
        <v>25.81888</v>
      </c>
      <c r="OB106" s="1">
        <v>3.3187549999999998E-4</v>
      </c>
      <c r="OC106">
        <v>0.14793580000000001</v>
      </c>
      <c r="OD106">
        <v>0.69293249999999995</v>
      </c>
      <c r="OE106">
        <v>28.04327</v>
      </c>
      <c r="OF106" s="1">
        <v>3.2150119999999998E-4</v>
      </c>
      <c r="OG106">
        <v>0.1434579</v>
      </c>
      <c r="OH106">
        <v>0.69293709999999997</v>
      </c>
      <c r="OI106">
        <v>29.95458</v>
      </c>
      <c r="OJ106" s="1">
        <v>3.1150669999999999E-4</v>
      </c>
      <c r="OK106">
        <v>0.1391281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0.5104976</v>
      </c>
      <c r="G107">
        <v>17.85577</v>
      </c>
      <c r="H107">
        <v>0</v>
      </c>
      <c r="I107">
        <v>0</v>
      </c>
      <c r="J107">
        <v>0.50695659999999998</v>
      </c>
      <c r="K107">
        <v>19.178460000000001</v>
      </c>
      <c r="L107" s="1">
        <v>5.9119029999999997E-36</v>
      </c>
      <c r="M107" s="1">
        <v>2.6707210000000001E-33</v>
      </c>
      <c r="N107">
        <v>0.50363400000000003</v>
      </c>
      <c r="O107">
        <v>19.964919999999999</v>
      </c>
      <c r="P107" s="1">
        <v>8.2004319999999993E-24</v>
      </c>
      <c r="Q107" s="1">
        <v>3.7373200000000002E-21</v>
      </c>
      <c r="R107">
        <v>0.50166920000000004</v>
      </c>
      <c r="S107">
        <v>21.126919999999998</v>
      </c>
      <c r="T107" s="1">
        <v>1.369125E-13</v>
      </c>
      <c r="U107" s="1">
        <v>6.2455150000000002E-11</v>
      </c>
      <c r="V107">
        <v>0.49998769999999998</v>
      </c>
      <c r="W107">
        <v>21.741230000000002</v>
      </c>
      <c r="X107" s="1">
        <v>2.0376279999999999E-5</v>
      </c>
      <c r="Y107" s="1">
        <v>7.340582E-3</v>
      </c>
      <c r="Z107">
        <v>0.49892259999999999</v>
      </c>
      <c r="AA107">
        <v>21.023430000000001</v>
      </c>
      <c r="AB107" s="1">
        <v>6.6864839999999995E-2</v>
      </c>
      <c r="AC107">
        <v>24.324950000000001</v>
      </c>
      <c r="AD107">
        <v>0.49837100000000001</v>
      </c>
      <c r="AE107">
        <v>18.926939999999998</v>
      </c>
      <c r="AF107">
        <v>4.2579729999999998</v>
      </c>
      <c r="AG107">
        <v>1665.797</v>
      </c>
      <c r="AH107">
        <v>0.4981643</v>
      </c>
      <c r="AI107">
        <v>16.909289999999999</v>
      </c>
      <c r="AJ107">
        <v>37.330599999999997</v>
      </c>
      <c r="AK107">
        <v>15564.21</v>
      </c>
      <c r="AL107">
        <v>0.49831599999999998</v>
      </c>
      <c r="AM107">
        <v>16.263249999999999</v>
      </c>
      <c r="AN107">
        <v>92.539140000000003</v>
      </c>
      <c r="AO107">
        <v>40630.879999999997</v>
      </c>
      <c r="AP107">
        <v>0.49854510000000002</v>
      </c>
      <c r="AQ107">
        <v>18.141010000000001</v>
      </c>
      <c r="AR107">
        <v>96.357280000000003</v>
      </c>
      <c r="AS107">
        <v>44108.08</v>
      </c>
      <c r="AT107">
        <v>0.49870540000000002</v>
      </c>
      <c r="AU107">
        <v>21.431170000000002</v>
      </c>
      <c r="AV107">
        <v>54.408239999999999</v>
      </c>
      <c r="AW107">
        <v>25727.98</v>
      </c>
      <c r="AX107">
        <v>0.49869590000000003</v>
      </c>
      <c r="AY107">
        <v>24.66151</v>
      </c>
      <c r="AZ107">
        <v>19.952960000000001</v>
      </c>
      <c r="BA107">
        <v>9669.7260000000006</v>
      </c>
      <c r="BB107">
        <v>0.49838270000000001</v>
      </c>
      <c r="BC107">
        <v>26.32619</v>
      </c>
      <c r="BD107">
        <v>5.462072</v>
      </c>
      <c r="BE107">
        <v>2692.3670000000002</v>
      </c>
      <c r="BF107">
        <v>0.49765209999999999</v>
      </c>
      <c r="BG107">
        <v>25.59808</v>
      </c>
      <c r="BH107">
        <v>1.2520210000000001</v>
      </c>
      <c r="BI107">
        <v>623.54369999999994</v>
      </c>
      <c r="BJ107">
        <v>0.49653570000000002</v>
      </c>
      <c r="BK107">
        <v>23.65774</v>
      </c>
      <c r="BL107">
        <v>0.27175739999999998</v>
      </c>
      <c r="BM107">
        <v>135.38990000000001</v>
      </c>
      <c r="BN107">
        <v>0.49517719999999998</v>
      </c>
      <c r="BO107">
        <v>22.36205</v>
      </c>
      <c r="BP107" s="1">
        <v>6.9052530000000001E-2</v>
      </c>
      <c r="BQ107">
        <v>33.701839999999997</v>
      </c>
      <c r="BR107">
        <v>0.49367759999999999</v>
      </c>
      <c r="BS107">
        <v>22.273800000000001</v>
      </c>
      <c r="BT107" s="1">
        <v>2.973951E-2</v>
      </c>
      <c r="BU107">
        <v>13.84999</v>
      </c>
      <c r="BV107">
        <v>0.4921354</v>
      </c>
      <c r="BW107">
        <v>23.849900000000002</v>
      </c>
      <c r="BX107" s="1">
        <v>2.482494E-2</v>
      </c>
      <c r="BY107">
        <v>11.166069999999999</v>
      </c>
      <c r="BZ107">
        <v>0.490512</v>
      </c>
      <c r="CA107">
        <v>25.673249999999999</v>
      </c>
      <c r="CB107" s="1">
        <v>2.7948609999999999E-2</v>
      </c>
      <c r="CC107">
        <v>12.47898</v>
      </c>
      <c r="CD107">
        <v>0.4891934</v>
      </c>
      <c r="CE107">
        <v>26.820779999999999</v>
      </c>
      <c r="CF107" s="1">
        <v>3.1601700000000003E-2</v>
      </c>
      <c r="CG107">
        <v>14.179729999999999</v>
      </c>
      <c r="CH107">
        <v>0.48841669999999998</v>
      </c>
      <c r="CI107">
        <v>26.65645</v>
      </c>
      <c r="CJ107" s="1">
        <v>3.3194630000000003E-2</v>
      </c>
      <c r="CK107">
        <v>14.98387</v>
      </c>
      <c r="CL107">
        <v>0.48819590000000002</v>
      </c>
      <c r="CM107">
        <v>25.174939999999999</v>
      </c>
      <c r="CN107" s="1">
        <v>3.263083E-2</v>
      </c>
      <c r="CO107">
        <v>14.787929999999999</v>
      </c>
      <c r="CP107">
        <v>0.488371</v>
      </c>
      <c r="CQ107">
        <v>22.737909999999999</v>
      </c>
      <c r="CR107">
        <v>3.0682439999999998E-2</v>
      </c>
      <c r="CS107">
        <v>13.93572</v>
      </c>
      <c r="CT107">
        <v>0.4887842</v>
      </c>
      <c r="CU107">
        <v>20.436170000000001</v>
      </c>
      <c r="CV107" s="1">
        <v>2.811961E-2</v>
      </c>
      <c r="CW107">
        <v>12.77956</v>
      </c>
      <c r="CX107">
        <v>0.48935499999999998</v>
      </c>
      <c r="CY107">
        <v>19.047429999999999</v>
      </c>
      <c r="CZ107" s="1">
        <v>2.5287529999999999E-2</v>
      </c>
      <c r="DA107">
        <v>11.493320000000001</v>
      </c>
      <c r="DB107">
        <v>0.48994399999999999</v>
      </c>
      <c r="DC107">
        <v>19.7331</v>
      </c>
      <c r="DD107" s="1">
        <v>2.1989290000000002E-2</v>
      </c>
      <c r="DE107">
        <v>10.00666</v>
      </c>
      <c r="DF107">
        <v>0.49048720000000001</v>
      </c>
      <c r="DG107">
        <v>22.665289999999999</v>
      </c>
      <c r="DH107" s="1">
        <v>1.8033469999999999E-2</v>
      </c>
      <c r="DI107">
        <v>8.2274010000000004</v>
      </c>
      <c r="DJ107">
        <v>0.4909096</v>
      </c>
      <c r="DK107">
        <v>27.74297</v>
      </c>
      <c r="DL107" s="1">
        <v>1.3867010000000001E-2</v>
      </c>
      <c r="DM107">
        <v>6.339823</v>
      </c>
      <c r="DN107">
        <v>0.49121799999999999</v>
      </c>
      <c r="DO107">
        <v>32.952030000000001</v>
      </c>
      <c r="DP107" s="1">
        <v>1.0272659999999999E-2</v>
      </c>
      <c r="DQ107">
        <v>4.6941110000000004</v>
      </c>
      <c r="DR107">
        <v>0.4914367</v>
      </c>
      <c r="DS107">
        <v>33.314190000000004</v>
      </c>
      <c r="DT107" s="1">
        <v>7.6783420000000003E-3</v>
      </c>
      <c r="DU107">
        <v>3.4954369999999999</v>
      </c>
      <c r="DV107">
        <v>0.49159760000000002</v>
      </c>
      <c r="DW107">
        <v>29.93975</v>
      </c>
      <c r="DX107" s="1">
        <v>6.0200740000000003E-3</v>
      </c>
      <c r="DY107">
        <v>2.7244130000000002</v>
      </c>
      <c r="DZ107">
        <v>0.49167329999999998</v>
      </c>
      <c r="EA107">
        <v>27.16996</v>
      </c>
      <c r="EB107" s="1">
        <v>5.018018E-3</v>
      </c>
      <c r="EC107">
        <v>2.2567149999999998</v>
      </c>
      <c r="ED107">
        <v>0.49171860000000001</v>
      </c>
      <c r="EE107">
        <v>27.187380000000001</v>
      </c>
      <c r="EF107" s="1">
        <v>4.406068E-3</v>
      </c>
      <c r="EG107">
        <v>1.970861</v>
      </c>
      <c r="EH107">
        <v>0.49175469999999999</v>
      </c>
      <c r="EI107">
        <v>29.368189999999998</v>
      </c>
      <c r="EJ107" s="1">
        <v>4.007549E-3</v>
      </c>
      <c r="EK107">
        <v>1.784869</v>
      </c>
      <c r="EL107">
        <v>0.49177209999999999</v>
      </c>
      <c r="EM107">
        <v>32.67109</v>
      </c>
      <c r="EN107" s="1">
        <v>3.7221329999999999E-3</v>
      </c>
      <c r="EO107">
        <v>1.651831</v>
      </c>
      <c r="EP107">
        <v>0.49179089999999998</v>
      </c>
      <c r="EQ107">
        <v>37.76108</v>
      </c>
      <c r="ER107" s="1">
        <v>3.4971669999999998E-3</v>
      </c>
      <c r="ES107">
        <v>1.5477000000000001</v>
      </c>
      <c r="ET107">
        <v>0.49179790000000001</v>
      </c>
      <c r="EU107">
        <v>41.916420000000002</v>
      </c>
      <c r="EV107" s="1">
        <v>3.3064800000000001E-3</v>
      </c>
      <c r="EW107">
        <v>1.460102</v>
      </c>
      <c r="EX107">
        <v>0.49179820000000002</v>
      </c>
      <c r="EY107">
        <v>41.054409999999997</v>
      </c>
      <c r="EZ107" s="1">
        <v>3.1379960000000001E-3</v>
      </c>
      <c r="FA107">
        <v>1.382846</v>
      </c>
      <c r="FB107">
        <v>0.49181409999999998</v>
      </c>
      <c r="FC107">
        <v>36.820860000000003</v>
      </c>
      <c r="FD107" s="1">
        <v>2.9846849999999999E-3</v>
      </c>
      <c r="FE107">
        <v>1.312972</v>
      </c>
      <c r="FF107">
        <v>0.49181140000000001</v>
      </c>
      <c r="FG107">
        <v>32.384770000000003</v>
      </c>
      <c r="FH107" s="1">
        <v>2.843043E-3</v>
      </c>
      <c r="FI107">
        <v>1.248813</v>
      </c>
      <c r="FJ107">
        <v>0.49180610000000002</v>
      </c>
      <c r="FK107">
        <v>30.17482</v>
      </c>
      <c r="FL107" s="1">
        <v>2.7110369999999999E-3</v>
      </c>
      <c r="FM107">
        <v>1.189244</v>
      </c>
      <c r="FN107">
        <v>0.49180439999999997</v>
      </c>
      <c r="FO107">
        <v>30.92662</v>
      </c>
      <c r="FP107" s="1">
        <v>2.5863470000000001E-3</v>
      </c>
      <c r="FQ107">
        <v>1.1333800000000001</v>
      </c>
      <c r="FR107">
        <v>0.49180249999999998</v>
      </c>
      <c r="FS107">
        <v>32.935139999999997</v>
      </c>
      <c r="FT107" s="1">
        <v>2.4684350000000002E-3</v>
      </c>
      <c r="FU107">
        <v>1.0809329999999999</v>
      </c>
      <c r="FV107">
        <v>0.49180950000000001</v>
      </c>
      <c r="FW107">
        <v>35.102879999999999</v>
      </c>
      <c r="FX107" s="1">
        <v>2.3577479999999998E-3</v>
      </c>
      <c r="FY107">
        <v>1.0317369999999999</v>
      </c>
      <c r="FZ107">
        <v>0.49180079999999998</v>
      </c>
      <c r="GA107">
        <v>35.32338</v>
      </c>
      <c r="GB107" s="1">
        <v>2.253396E-3</v>
      </c>
      <c r="GC107">
        <v>0.98554969999999997</v>
      </c>
      <c r="GD107">
        <v>0.4918073</v>
      </c>
      <c r="GE107">
        <v>34.060549999999999</v>
      </c>
      <c r="GF107" s="1">
        <v>2.1547789999999999E-3</v>
      </c>
      <c r="GG107">
        <v>0.94207850000000004</v>
      </c>
      <c r="GH107">
        <v>0.49180200000000002</v>
      </c>
      <c r="GI107">
        <v>31.288060000000002</v>
      </c>
      <c r="GJ107" s="1">
        <v>2.0611560000000002E-3</v>
      </c>
      <c r="GK107">
        <v>0.90093869999999998</v>
      </c>
      <c r="GL107">
        <v>0.4918051</v>
      </c>
      <c r="GM107">
        <v>28.156870000000001</v>
      </c>
      <c r="GN107" s="1">
        <v>1.9728649999999999E-3</v>
      </c>
      <c r="GO107">
        <v>0.86212350000000004</v>
      </c>
      <c r="GP107">
        <v>0.49181160000000002</v>
      </c>
      <c r="GQ107">
        <v>25.47495</v>
      </c>
      <c r="GR107" s="1">
        <v>1.8893460000000001E-3</v>
      </c>
      <c r="GS107">
        <v>0.82545930000000001</v>
      </c>
      <c r="GT107">
        <v>0.49180309999999999</v>
      </c>
      <c r="GU107">
        <v>25.981249999999999</v>
      </c>
      <c r="GV107" s="1">
        <v>1.8101860000000001E-3</v>
      </c>
      <c r="GW107">
        <v>0.79075379999999995</v>
      </c>
      <c r="GX107">
        <v>0.4918033</v>
      </c>
      <c r="GY107">
        <v>28.53801</v>
      </c>
      <c r="GZ107" s="1">
        <v>1.7349990000000001E-3</v>
      </c>
      <c r="HA107">
        <v>0.75788549999999999</v>
      </c>
      <c r="HB107">
        <v>0.49182609999999999</v>
      </c>
      <c r="HC107">
        <v>32.068550000000002</v>
      </c>
      <c r="HD107" s="1">
        <v>1.6640680000000001E-3</v>
      </c>
      <c r="HE107">
        <v>0.72677700000000001</v>
      </c>
      <c r="HF107">
        <v>0.49180689999999999</v>
      </c>
      <c r="HG107">
        <v>33.863059999999997</v>
      </c>
      <c r="HH107">
        <v>1.5969840000000001E-3</v>
      </c>
      <c r="HI107">
        <v>0.697438</v>
      </c>
      <c r="HJ107">
        <v>0.49181049999999998</v>
      </c>
      <c r="HK107">
        <v>32.270499999999998</v>
      </c>
      <c r="HL107" s="1">
        <v>1.5336270000000001E-3</v>
      </c>
      <c r="HM107">
        <v>0.66974029999999996</v>
      </c>
      <c r="HN107">
        <v>0.49182629999999999</v>
      </c>
      <c r="HO107">
        <v>29.218669999999999</v>
      </c>
      <c r="HP107" s="1">
        <v>1.473547E-3</v>
      </c>
      <c r="HQ107">
        <v>0.64344250000000003</v>
      </c>
      <c r="HR107">
        <v>0.49182599999999999</v>
      </c>
      <c r="HS107">
        <v>26.966750000000001</v>
      </c>
      <c r="HT107" s="1">
        <v>1.416334E-3</v>
      </c>
      <c r="HU107">
        <v>0.61844529999999998</v>
      </c>
      <c r="HV107">
        <v>0.49180780000000002</v>
      </c>
      <c r="HW107">
        <v>26.660889999999998</v>
      </c>
      <c r="HX107" s="1">
        <v>1.3615039999999999E-3</v>
      </c>
      <c r="HY107">
        <v>0.59452749999999999</v>
      </c>
      <c r="HZ107">
        <v>0.49180960000000001</v>
      </c>
      <c r="IA107">
        <v>29.55565</v>
      </c>
      <c r="IB107" s="1">
        <v>1.3093930000000001E-3</v>
      </c>
      <c r="IC107">
        <v>0.57176380000000004</v>
      </c>
      <c r="ID107">
        <v>0.49181160000000002</v>
      </c>
      <c r="IE107">
        <v>35.741</v>
      </c>
      <c r="IF107" s="1">
        <v>1.2600790000000001E-3</v>
      </c>
      <c r="IG107">
        <v>0.55018730000000005</v>
      </c>
      <c r="IH107">
        <v>0.4918111</v>
      </c>
      <c r="II107">
        <v>42.600169999999999</v>
      </c>
      <c r="IJ107" s="1">
        <v>1.2129210000000001E-3</v>
      </c>
      <c r="IK107">
        <v>0.52961080000000005</v>
      </c>
      <c r="IL107">
        <v>0.49181160000000002</v>
      </c>
      <c r="IM107">
        <v>45.165300000000002</v>
      </c>
      <c r="IN107" s="1">
        <v>1.1678960000000001E-3</v>
      </c>
      <c r="IO107">
        <v>0.50990029999999997</v>
      </c>
      <c r="IP107">
        <v>0.4918091</v>
      </c>
      <c r="IQ107">
        <v>42.531190000000002</v>
      </c>
      <c r="IR107" s="1">
        <v>1.124573E-3</v>
      </c>
      <c r="IS107">
        <v>0.4910197</v>
      </c>
      <c r="IT107">
        <v>0.49180279999999998</v>
      </c>
      <c r="IU107">
        <v>38.069319999999998</v>
      </c>
      <c r="IV107" s="1">
        <v>1.0834250000000001E-3</v>
      </c>
      <c r="IW107">
        <v>0.47300500000000001</v>
      </c>
      <c r="IX107">
        <v>0.49180410000000002</v>
      </c>
      <c r="IY107">
        <v>35.236130000000003</v>
      </c>
      <c r="IZ107" s="1">
        <v>1.0442120000000001E-3</v>
      </c>
      <c r="JA107">
        <v>0.45587800000000001</v>
      </c>
      <c r="JB107">
        <v>0.49180620000000003</v>
      </c>
      <c r="JC107">
        <v>34.59169</v>
      </c>
      <c r="JD107" s="1">
        <v>1.006877E-3</v>
      </c>
      <c r="JE107">
        <v>0.4395944</v>
      </c>
      <c r="JF107">
        <v>0.49181580000000003</v>
      </c>
      <c r="JG107">
        <v>36.590629999999997</v>
      </c>
      <c r="JH107" s="1">
        <v>9.7106920000000004E-4</v>
      </c>
      <c r="JI107">
        <v>0.42392829999999998</v>
      </c>
      <c r="JJ107">
        <v>0.4918093</v>
      </c>
      <c r="JK107">
        <v>38.61121</v>
      </c>
      <c r="JL107" s="1">
        <v>9.358293E-4</v>
      </c>
      <c r="JM107">
        <v>0.40878999999999999</v>
      </c>
      <c r="JN107">
        <v>0.49180210000000002</v>
      </c>
      <c r="JO107">
        <v>38.693680000000001</v>
      </c>
      <c r="JP107" s="1">
        <v>9.0040490000000003E-4</v>
      </c>
      <c r="JQ107">
        <v>0.39432610000000001</v>
      </c>
      <c r="JR107">
        <v>0.49180560000000001</v>
      </c>
      <c r="JS107">
        <v>36.950580000000002</v>
      </c>
      <c r="JT107" s="1">
        <v>8.6686619999999995E-4</v>
      </c>
      <c r="JU107">
        <v>0.38058039999999999</v>
      </c>
      <c r="JV107">
        <v>0.49181399999999997</v>
      </c>
      <c r="JW107">
        <v>35.032319999999999</v>
      </c>
      <c r="JX107" s="1">
        <v>8.3501880000000004E-4</v>
      </c>
      <c r="JY107">
        <v>0.36746820000000002</v>
      </c>
      <c r="JZ107">
        <v>0.49179970000000001</v>
      </c>
      <c r="KA107">
        <v>31.881769999999999</v>
      </c>
      <c r="KB107" s="1">
        <v>8.0469289999999995E-4</v>
      </c>
      <c r="KC107">
        <v>0.35491529999999999</v>
      </c>
      <c r="KD107">
        <v>0.49181150000000001</v>
      </c>
      <c r="KE107">
        <v>27.682400000000001</v>
      </c>
      <c r="KF107" s="1">
        <v>7.7578619999999995E-4</v>
      </c>
      <c r="KG107">
        <v>0.34288809999999997</v>
      </c>
      <c r="KH107">
        <v>0.49180859999999998</v>
      </c>
      <c r="KI107">
        <v>23.705359999999999</v>
      </c>
      <c r="KJ107" s="1">
        <v>7.4817609999999995E-4</v>
      </c>
      <c r="KK107">
        <v>0.33135399999999998</v>
      </c>
      <c r="KL107">
        <v>0.49180750000000001</v>
      </c>
      <c r="KM107">
        <v>23.22982</v>
      </c>
      <c r="KN107" s="1">
        <v>7.2178610000000001E-4</v>
      </c>
      <c r="KO107">
        <v>0.32028060000000003</v>
      </c>
      <c r="KP107">
        <v>0.49180469999999998</v>
      </c>
      <c r="KQ107">
        <v>28.251760000000001</v>
      </c>
      <c r="KR107" s="1">
        <v>6.9650790000000005E-4</v>
      </c>
      <c r="KS107">
        <v>0.3096409</v>
      </c>
      <c r="KT107">
        <v>0.49182670000000001</v>
      </c>
      <c r="KU107">
        <v>36.211770000000001</v>
      </c>
      <c r="KV107" s="1">
        <v>6.7240020000000004E-4</v>
      </c>
      <c r="KW107">
        <v>0.29944860000000001</v>
      </c>
      <c r="KX107">
        <v>0.49180780000000002</v>
      </c>
      <c r="KY107">
        <v>40.30932</v>
      </c>
      <c r="KZ107" s="1">
        <v>6.4929270000000001E-4</v>
      </c>
      <c r="LA107">
        <v>0.28966429999999999</v>
      </c>
      <c r="LB107">
        <v>0.49181009999999997</v>
      </c>
      <c r="LC107">
        <v>37.795810000000003</v>
      </c>
      <c r="LD107" s="1">
        <v>6.2716300000000003E-4</v>
      </c>
      <c r="LE107">
        <v>0.28022639999999999</v>
      </c>
      <c r="LF107">
        <v>0.4918093</v>
      </c>
      <c r="LG107">
        <v>33.167490000000001</v>
      </c>
      <c r="LH107" s="1">
        <v>6.0581999999999997E-4</v>
      </c>
      <c r="LI107">
        <v>0.27112459999999999</v>
      </c>
      <c r="LJ107">
        <v>0.49180099999999999</v>
      </c>
      <c r="LK107">
        <v>31.341629999999999</v>
      </c>
      <c r="LL107" s="1">
        <v>5.8536920000000004E-4</v>
      </c>
      <c r="LM107">
        <v>0.2623645</v>
      </c>
      <c r="LN107">
        <v>0.49181589999999997</v>
      </c>
      <c r="LO107">
        <v>32.34789</v>
      </c>
      <c r="LP107" s="1">
        <v>5.6571409999999996E-4</v>
      </c>
      <c r="LQ107">
        <v>0.25392609999999999</v>
      </c>
      <c r="LR107">
        <v>0.4918092</v>
      </c>
      <c r="LS107">
        <v>34.863210000000002</v>
      </c>
      <c r="LT107" s="1">
        <v>5.4684639999999995E-4</v>
      </c>
      <c r="LU107">
        <v>0.24579300000000001</v>
      </c>
      <c r="LV107">
        <v>0.49180069999999998</v>
      </c>
      <c r="LW107">
        <v>37.719189999999998</v>
      </c>
      <c r="LX107" s="1">
        <v>5.2870939999999996E-4</v>
      </c>
      <c r="LY107">
        <v>0.23796880000000001</v>
      </c>
      <c r="LZ107">
        <v>0.49180699999999999</v>
      </c>
      <c r="MA107">
        <v>39.376840000000001</v>
      </c>
      <c r="MB107" s="1">
        <v>5.112491E-4</v>
      </c>
      <c r="MC107">
        <v>0.2304136</v>
      </c>
      <c r="MD107">
        <v>0.4917955</v>
      </c>
      <c r="ME107">
        <v>39.729790000000001</v>
      </c>
      <c r="MF107" s="1">
        <v>4.9439570000000003E-4</v>
      </c>
      <c r="MG107">
        <v>0.22312209999999999</v>
      </c>
      <c r="MH107">
        <v>0.49182520000000002</v>
      </c>
      <c r="MI107">
        <v>38.075060000000001</v>
      </c>
      <c r="MJ107" s="1">
        <v>4.7812620000000001E-4</v>
      </c>
      <c r="MK107">
        <v>0.21606590000000001</v>
      </c>
      <c r="ML107">
        <v>0.49182749999999997</v>
      </c>
      <c r="MM107">
        <v>34.19802</v>
      </c>
      <c r="MN107" s="1">
        <v>4.6234640000000001E-4</v>
      </c>
      <c r="MO107">
        <v>0.20925579999999999</v>
      </c>
      <c r="MP107">
        <v>0.49182360000000003</v>
      </c>
      <c r="MQ107">
        <v>29.41075</v>
      </c>
      <c r="MR107" s="1">
        <v>4.4712190000000001E-4</v>
      </c>
      <c r="MS107">
        <v>0.2026675</v>
      </c>
      <c r="MT107">
        <v>0.49181609999999998</v>
      </c>
      <c r="MU107">
        <v>25.531459999999999</v>
      </c>
      <c r="MV107" s="1">
        <v>4.3247119999999999E-4</v>
      </c>
      <c r="MW107">
        <v>0.196325</v>
      </c>
      <c r="MX107">
        <v>0.49181170000000002</v>
      </c>
      <c r="MY107">
        <v>24.856190000000002</v>
      </c>
      <c r="MZ107" s="1">
        <v>4.1848869999999998E-4</v>
      </c>
      <c r="NA107">
        <v>0.1902471</v>
      </c>
      <c r="NB107">
        <v>0.49183840000000001</v>
      </c>
      <c r="NC107">
        <v>26.02431</v>
      </c>
      <c r="ND107" s="1">
        <v>4.0508809999999999E-4</v>
      </c>
      <c r="NE107">
        <v>0.18440390000000001</v>
      </c>
      <c r="NF107">
        <v>0.4918265</v>
      </c>
      <c r="NG107">
        <v>29.044329999999999</v>
      </c>
      <c r="NH107" s="1">
        <v>3.9208830000000001E-4</v>
      </c>
      <c r="NI107">
        <v>0.17874599999999999</v>
      </c>
      <c r="NJ107">
        <v>0.49180810000000003</v>
      </c>
      <c r="NK107">
        <v>32.707949999999997</v>
      </c>
      <c r="NL107" s="1">
        <v>3.7944500000000001E-4</v>
      </c>
      <c r="NM107">
        <v>0.17323259999999999</v>
      </c>
      <c r="NN107">
        <v>0.49179830000000002</v>
      </c>
      <c r="NO107">
        <v>33.472639999999998</v>
      </c>
      <c r="NP107" s="1">
        <v>3.6722490000000002E-4</v>
      </c>
      <c r="NQ107">
        <v>0.1678772</v>
      </c>
      <c r="NR107">
        <v>0.49180360000000001</v>
      </c>
      <c r="NS107">
        <v>30.162780000000001</v>
      </c>
      <c r="NT107" s="1">
        <v>3.555152E-4</v>
      </c>
      <c r="NU107">
        <v>0.1627372</v>
      </c>
      <c r="NV107">
        <v>0.49181380000000002</v>
      </c>
      <c r="NW107">
        <v>26.888660000000002</v>
      </c>
      <c r="NX107" s="1">
        <v>3.4433620000000001E-4</v>
      </c>
      <c r="NY107">
        <v>0.15781809999999999</v>
      </c>
      <c r="NZ107">
        <v>0.49180659999999998</v>
      </c>
      <c r="OA107">
        <v>25.784859999999998</v>
      </c>
      <c r="OB107" s="1">
        <v>3.3354970000000001E-4</v>
      </c>
      <c r="OC107">
        <v>0.1530464</v>
      </c>
      <c r="OD107">
        <v>0.49180230000000003</v>
      </c>
      <c r="OE107">
        <v>27.9374</v>
      </c>
      <c r="OF107" s="1">
        <v>3.231229E-4</v>
      </c>
      <c r="OG107">
        <v>0.14841599999999999</v>
      </c>
      <c r="OH107">
        <v>0.49180940000000001</v>
      </c>
      <c r="OI107">
        <v>29.927050000000001</v>
      </c>
      <c r="OJ107" s="1">
        <v>3.1307539999999998E-4</v>
      </c>
      <c r="OK107">
        <v>0.14393549999999999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0.64652730000000003</v>
      </c>
      <c r="G108">
        <v>17.824829999999999</v>
      </c>
      <c r="H108">
        <v>0</v>
      </c>
      <c r="I108">
        <v>0</v>
      </c>
      <c r="J108">
        <v>0.64043609999999995</v>
      </c>
      <c r="K108">
        <v>19.117940000000001</v>
      </c>
      <c r="L108" s="1">
        <v>6.7344189999999996E-37</v>
      </c>
      <c r="M108" s="1">
        <v>2.5547690000000002E-34</v>
      </c>
      <c r="N108">
        <v>0.63483970000000001</v>
      </c>
      <c r="O108">
        <v>19.92597</v>
      </c>
      <c r="P108" s="1">
        <v>1.3184409999999999E-24</v>
      </c>
      <c r="Q108" s="1">
        <v>5.0487739999999997E-22</v>
      </c>
      <c r="R108">
        <v>0.6308897</v>
      </c>
      <c r="S108">
        <v>21.181180000000001</v>
      </c>
      <c r="T108" s="1">
        <v>2.3185169999999999E-14</v>
      </c>
      <c r="U108" s="1">
        <v>8.8990039999999998E-12</v>
      </c>
      <c r="V108">
        <v>0.62724990000000003</v>
      </c>
      <c r="W108">
        <v>21.817219999999999</v>
      </c>
      <c r="X108" s="1">
        <v>7.7867559999999993E-6</v>
      </c>
      <c r="Y108" s="1">
        <v>2.2183720000000001E-3</v>
      </c>
      <c r="Z108">
        <v>0.62440110000000004</v>
      </c>
      <c r="AA108">
        <v>21.201730000000001</v>
      </c>
      <c r="AB108" s="1">
        <v>3.8678499999999998E-2</v>
      </c>
      <c r="AC108">
        <v>11.89157</v>
      </c>
      <c r="AD108">
        <v>0.62238839999999995</v>
      </c>
      <c r="AE108">
        <v>19.151140000000002</v>
      </c>
      <c r="AF108">
        <v>3.0542349999999998</v>
      </c>
      <c r="AG108">
        <v>1016.835</v>
      </c>
      <c r="AH108">
        <v>0.62100829999999996</v>
      </c>
      <c r="AI108">
        <v>17.074300000000001</v>
      </c>
      <c r="AJ108">
        <v>31.170549999999999</v>
      </c>
      <c r="AK108">
        <v>11040.59</v>
      </c>
      <c r="AL108">
        <v>0.62032310000000002</v>
      </c>
      <c r="AM108">
        <v>16.293620000000001</v>
      </c>
      <c r="AN108">
        <v>86.831639999999993</v>
      </c>
      <c r="AO108">
        <v>32264.799999999999</v>
      </c>
      <c r="AP108">
        <v>0.61996280000000004</v>
      </c>
      <c r="AQ108">
        <v>18.08718</v>
      </c>
      <c r="AR108">
        <v>99.070499999999996</v>
      </c>
      <c r="AS108">
        <v>38225.71</v>
      </c>
      <c r="AT108">
        <v>0.61972930000000004</v>
      </c>
      <c r="AU108">
        <v>21.367699999999999</v>
      </c>
      <c r="AV108">
        <v>60.091160000000002</v>
      </c>
      <c r="AW108">
        <v>23866.54</v>
      </c>
      <c r="AX108">
        <v>0.6194132</v>
      </c>
      <c r="AY108">
        <v>24.691870000000002</v>
      </c>
      <c r="AZ108">
        <v>23.26718</v>
      </c>
      <c r="BA108">
        <v>9444.5</v>
      </c>
      <c r="BB108">
        <v>0.61879379999999995</v>
      </c>
      <c r="BC108">
        <v>26.45759</v>
      </c>
      <c r="BD108">
        <v>6.6191509999999996</v>
      </c>
      <c r="BE108">
        <v>2728.0320000000002</v>
      </c>
      <c r="BF108">
        <v>0.61755939999999998</v>
      </c>
      <c r="BG108">
        <v>25.791090000000001</v>
      </c>
      <c r="BH108">
        <v>1.552152</v>
      </c>
      <c r="BI108">
        <v>646.03250000000003</v>
      </c>
      <c r="BJ108">
        <v>0.61572959999999999</v>
      </c>
      <c r="BK108">
        <v>23.83614</v>
      </c>
      <c r="BL108">
        <v>0.33743050000000002</v>
      </c>
      <c r="BM108">
        <v>140.7672</v>
      </c>
      <c r="BN108">
        <v>0.61336389999999996</v>
      </c>
      <c r="BO108">
        <v>22.424469999999999</v>
      </c>
      <c r="BP108" s="1">
        <v>8.2304020000000006E-2</v>
      </c>
      <c r="BQ108">
        <v>33.871380000000002</v>
      </c>
      <c r="BR108">
        <v>0.61059220000000003</v>
      </c>
      <c r="BS108">
        <v>22.225149999999999</v>
      </c>
      <c r="BT108" s="1">
        <v>3.2183990000000003E-2</v>
      </c>
      <c r="BU108">
        <v>12.757009999999999</v>
      </c>
      <c r="BV108">
        <v>0.6074908</v>
      </c>
      <c r="BW108">
        <v>23.764859999999999</v>
      </c>
      <c r="BX108" s="1">
        <v>2.486559E-2</v>
      </c>
      <c r="BY108">
        <v>9.5356860000000001</v>
      </c>
      <c r="BZ108">
        <v>0.60412140000000003</v>
      </c>
      <c r="CA108">
        <v>25.62631</v>
      </c>
      <c r="CB108" s="1">
        <v>2.7436769999999999E-2</v>
      </c>
      <c r="CC108">
        <v>10.454000000000001</v>
      </c>
      <c r="CD108">
        <v>0.6009466</v>
      </c>
      <c r="CE108">
        <v>26.819430000000001</v>
      </c>
      <c r="CF108" s="1">
        <v>3.1206100000000001E-2</v>
      </c>
      <c r="CG108">
        <v>11.95905</v>
      </c>
      <c r="CH108">
        <v>0.59842700000000004</v>
      </c>
      <c r="CI108">
        <v>26.825150000000001</v>
      </c>
      <c r="CJ108">
        <v>3.3106400000000001E-2</v>
      </c>
      <c r="CK108">
        <v>12.784129999999999</v>
      </c>
      <c r="CL108">
        <v>0.59642320000000004</v>
      </c>
      <c r="CM108">
        <v>25.371189999999999</v>
      </c>
      <c r="CN108" s="1">
        <v>3.2792170000000002E-2</v>
      </c>
      <c r="CO108">
        <v>12.73991</v>
      </c>
      <c r="CP108">
        <v>0.59483680000000005</v>
      </c>
      <c r="CQ108">
        <v>23.020589999999999</v>
      </c>
      <c r="CR108">
        <v>3.098443E-2</v>
      </c>
      <c r="CS108">
        <v>12.09158</v>
      </c>
      <c r="CT108">
        <v>0.59377449999999998</v>
      </c>
      <c r="CU108">
        <v>20.65907</v>
      </c>
      <c r="CV108" s="1">
        <v>2.847649E-2</v>
      </c>
      <c r="CW108">
        <v>11.14221</v>
      </c>
      <c r="CX108">
        <v>0.59320459999999997</v>
      </c>
      <c r="CY108">
        <v>19.194520000000001</v>
      </c>
      <c r="CZ108" s="1">
        <v>2.5680999999999999E-2</v>
      </c>
      <c r="DA108">
        <v>10.06427</v>
      </c>
      <c r="DB108">
        <v>0.5929413</v>
      </c>
      <c r="DC108">
        <v>19.78246</v>
      </c>
      <c r="DD108" s="1">
        <v>2.245989E-2</v>
      </c>
      <c r="DE108">
        <v>8.8202630000000006</v>
      </c>
      <c r="DF108">
        <v>0.59290129999999996</v>
      </c>
      <c r="DG108">
        <v>22.634509999999999</v>
      </c>
      <c r="DH108" s="1">
        <v>1.8581839999999999E-2</v>
      </c>
      <c r="DI108">
        <v>7.318657</v>
      </c>
      <c r="DJ108">
        <v>0.59291740000000004</v>
      </c>
      <c r="DK108">
        <v>27.709879999999998</v>
      </c>
      <c r="DL108" s="1">
        <v>1.4404490000000001E-2</v>
      </c>
      <c r="DM108">
        <v>5.6873319999999996</v>
      </c>
      <c r="DN108">
        <v>0.59299820000000003</v>
      </c>
      <c r="DO108">
        <v>33.027320000000003</v>
      </c>
      <c r="DP108" s="1">
        <v>1.070367E-2</v>
      </c>
      <c r="DQ108">
        <v>4.2264569999999999</v>
      </c>
      <c r="DR108">
        <v>0.59306130000000001</v>
      </c>
      <c r="DS108">
        <v>33.610950000000003</v>
      </c>
      <c r="DT108" s="1">
        <v>7.9728890000000004E-3</v>
      </c>
      <c r="DU108">
        <v>3.1388919999999998</v>
      </c>
      <c r="DV108">
        <v>0.59309449999999997</v>
      </c>
      <c r="DW108">
        <v>30.320180000000001</v>
      </c>
      <c r="DX108" s="1">
        <v>6.2028650000000001E-3</v>
      </c>
      <c r="DY108">
        <v>2.429494</v>
      </c>
      <c r="DZ108">
        <v>0.59313800000000005</v>
      </c>
      <c r="EA108">
        <v>27.357790000000001</v>
      </c>
      <c r="EB108" s="1">
        <v>5.1284829999999997E-3</v>
      </c>
      <c r="EC108">
        <v>1.9970479999999999</v>
      </c>
      <c r="ED108">
        <v>0.59315640000000003</v>
      </c>
      <c r="EE108">
        <v>27.047529999999998</v>
      </c>
      <c r="EF108" s="1">
        <v>4.4751670000000004E-3</v>
      </c>
      <c r="EG108">
        <v>1.7337279999999999</v>
      </c>
      <c r="EH108">
        <v>0.59316899999999995</v>
      </c>
      <c r="EI108">
        <v>29.17529</v>
      </c>
      <c r="EJ108" s="1">
        <v>4.0544759999999996E-3</v>
      </c>
      <c r="EK108">
        <v>1.5641480000000001</v>
      </c>
      <c r="EL108">
        <v>0.59318289999999996</v>
      </c>
      <c r="EM108">
        <v>32.50018</v>
      </c>
      <c r="EN108" s="1">
        <v>3.757299E-3</v>
      </c>
      <c r="EO108">
        <v>1.4444129999999999</v>
      </c>
      <c r="EP108">
        <v>0.59317240000000004</v>
      </c>
      <c r="EQ108">
        <v>37.694459999999999</v>
      </c>
      <c r="ER108" s="1">
        <v>3.5257230000000001E-3</v>
      </c>
      <c r="ES108">
        <v>1.351683</v>
      </c>
      <c r="ET108">
        <v>0.59318510000000002</v>
      </c>
      <c r="EU108">
        <v>41.952649999999998</v>
      </c>
      <c r="EV108" s="1">
        <v>3.331096E-3</v>
      </c>
      <c r="EW108">
        <v>1.2743180000000001</v>
      </c>
      <c r="EX108">
        <v>0.59318959999999998</v>
      </c>
      <c r="EY108">
        <v>41.388550000000002</v>
      </c>
      <c r="EZ108" s="1">
        <v>3.1600550000000002E-3</v>
      </c>
      <c r="FA108">
        <v>1.206393</v>
      </c>
      <c r="FB108">
        <v>0.59318720000000003</v>
      </c>
      <c r="FC108">
        <v>37.307609999999997</v>
      </c>
      <c r="FD108" s="1">
        <v>3.0048359999999999E-3</v>
      </c>
      <c r="FE108">
        <v>1.1451340000000001</v>
      </c>
      <c r="FF108">
        <v>0.59319889999999997</v>
      </c>
      <c r="FG108">
        <v>32.799950000000003</v>
      </c>
      <c r="FH108" s="1">
        <v>2.8616409999999998E-3</v>
      </c>
      <c r="FI108">
        <v>1.0889610000000001</v>
      </c>
      <c r="FJ108">
        <v>0.59319569999999999</v>
      </c>
      <c r="FK108">
        <v>30.33278</v>
      </c>
      <c r="FL108" s="1">
        <v>2.7284280000000002E-3</v>
      </c>
      <c r="FM108">
        <v>1.0368850000000001</v>
      </c>
      <c r="FN108">
        <v>0.59319650000000002</v>
      </c>
      <c r="FO108">
        <v>30.96603</v>
      </c>
      <c r="FP108" s="1">
        <v>2.602722E-3</v>
      </c>
      <c r="FQ108">
        <v>0.98809499999999995</v>
      </c>
      <c r="FR108">
        <v>0.59318890000000002</v>
      </c>
      <c r="FS108">
        <v>32.940770000000001</v>
      </c>
      <c r="FT108" s="1">
        <v>2.4838E-3</v>
      </c>
      <c r="FU108">
        <v>0.9422798</v>
      </c>
      <c r="FV108">
        <v>0.59319230000000001</v>
      </c>
      <c r="FW108">
        <v>35.183909999999997</v>
      </c>
      <c r="FX108" s="1">
        <v>2.3721290000000002E-3</v>
      </c>
      <c r="FY108">
        <v>0.89929199999999998</v>
      </c>
      <c r="FZ108">
        <v>0.59319180000000005</v>
      </c>
      <c r="GA108">
        <v>35.474220000000003</v>
      </c>
      <c r="GB108" s="1">
        <v>2.266957E-3</v>
      </c>
      <c r="GC108">
        <v>0.85896309999999998</v>
      </c>
      <c r="GD108">
        <v>0.59319639999999996</v>
      </c>
      <c r="GE108">
        <v>34.296509999999998</v>
      </c>
      <c r="GF108" s="1">
        <v>2.1675869999999999E-3</v>
      </c>
      <c r="GG108">
        <v>0.82101279999999999</v>
      </c>
      <c r="GH108">
        <v>0.59318539999999997</v>
      </c>
      <c r="GI108">
        <v>31.577780000000001</v>
      </c>
      <c r="GJ108" s="1">
        <v>2.0732609999999999E-3</v>
      </c>
      <c r="GK108">
        <v>0.78511699999999995</v>
      </c>
      <c r="GL108">
        <v>0.59319129999999998</v>
      </c>
      <c r="GM108">
        <v>28.49362</v>
      </c>
      <c r="GN108" s="1">
        <v>1.9842950000000001E-3</v>
      </c>
      <c r="GO108">
        <v>0.75123260000000003</v>
      </c>
      <c r="GP108">
        <v>0.59318020000000005</v>
      </c>
      <c r="GQ108">
        <v>25.747620000000001</v>
      </c>
      <c r="GR108" s="1">
        <v>1.9001319999999999E-3</v>
      </c>
      <c r="GS108">
        <v>0.71923199999999998</v>
      </c>
      <c r="GT108">
        <v>0.59316709999999995</v>
      </c>
      <c r="GU108">
        <v>26.109839999999998</v>
      </c>
      <c r="GV108" s="1">
        <v>1.8203819999999999E-3</v>
      </c>
      <c r="GW108">
        <v>0.68894350000000004</v>
      </c>
      <c r="GX108">
        <v>0.59318439999999995</v>
      </c>
      <c r="GY108">
        <v>28.58567</v>
      </c>
      <c r="GZ108" s="1">
        <v>1.744659E-3</v>
      </c>
      <c r="HA108">
        <v>0.66026459999999998</v>
      </c>
      <c r="HB108">
        <v>0.59317299999999995</v>
      </c>
      <c r="HC108">
        <v>32.116880000000002</v>
      </c>
      <c r="HD108" s="1">
        <v>1.6732209999999999E-3</v>
      </c>
      <c r="HE108">
        <v>0.633135</v>
      </c>
      <c r="HF108">
        <v>0.59318959999999998</v>
      </c>
      <c r="HG108">
        <v>34.070790000000002</v>
      </c>
      <c r="HH108" s="1">
        <v>1.605605E-3</v>
      </c>
      <c r="HI108">
        <v>0.60750630000000005</v>
      </c>
      <c r="HJ108">
        <v>0.5931765</v>
      </c>
      <c r="HK108">
        <v>32.57405</v>
      </c>
      <c r="HL108" s="1">
        <v>1.5417810000000001E-3</v>
      </c>
      <c r="HM108">
        <v>0.58333539999999995</v>
      </c>
      <c r="HN108">
        <v>0.59319909999999998</v>
      </c>
      <c r="HO108">
        <v>29.545089999999998</v>
      </c>
      <c r="HP108" s="1">
        <v>1.481308E-3</v>
      </c>
      <c r="HQ108">
        <v>0.56040780000000001</v>
      </c>
      <c r="HR108">
        <v>0.59319290000000002</v>
      </c>
      <c r="HS108">
        <v>27.117450000000002</v>
      </c>
      <c r="HT108" s="1">
        <v>1.42373E-3</v>
      </c>
      <c r="HU108">
        <v>0.53861219999999999</v>
      </c>
      <c r="HV108">
        <v>0.59320059999999997</v>
      </c>
      <c r="HW108">
        <v>26.644539999999999</v>
      </c>
      <c r="HX108" s="1">
        <v>1.368588E-3</v>
      </c>
      <c r="HY108">
        <v>0.51776290000000003</v>
      </c>
      <c r="HZ108">
        <v>0.593198</v>
      </c>
      <c r="IA108">
        <v>29.456489999999999</v>
      </c>
      <c r="IB108" s="1">
        <v>1.3161099999999999E-3</v>
      </c>
      <c r="IC108">
        <v>0.49790770000000001</v>
      </c>
      <c r="ID108">
        <v>0.59318720000000003</v>
      </c>
      <c r="IE108">
        <v>35.596029999999999</v>
      </c>
      <c r="IF108" s="1">
        <v>1.266433E-3</v>
      </c>
      <c r="IG108">
        <v>0.47908430000000002</v>
      </c>
      <c r="IH108">
        <v>0.59316749999999996</v>
      </c>
      <c r="II108">
        <v>42.571440000000003</v>
      </c>
      <c r="IJ108" s="1">
        <v>1.219E-3</v>
      </c>
      <c r="IK108">
        <v>0.46115400000000001</v>
      </c>
      <c r="IL108">
        <v>0.59319290000000002</v>
      </c>
      <c r="IM108">
        <v>45.414969999999997</v>
      </c>
      <c r="IN108" s="1">
        <v>1.1737309999999999E-3</v>
      </c>
      <c r="IO108">
        <v>0.44398159999999998</v>
      </c>
      <c r="IP108">
        <v>0.59317229999999999</v>
      </c>
      <c r="IQ108">
        <v>43.014159999999997</v>
      </c>
      <c r="IR108" s="1">
        <v>1.1301519999999999E-3</v>
      </c>
      <c r="IS108">
        <v>0.42753000000000002</v>
      </c>
      <c r="IT108">
        <v>0.59318979999999999</v>
      </c>
      <c r="IU108">
        <v>38.500419999999998</v>
      </c>
      <c r="IV108" s="1">
        <v>1.0887480000000001E-3</v>
      </c>
      <c r="IW108">
        <v>0.41182210000000002</v>
      </c>
      <c r="IX108">
        <v>0.59319370000000005</v>
      </c>
      <c r="IY108">
        <v>35.411020000000001</v>
      </c>
      <c r="IZ108" s="1">
        <v>1.049272E-3</v>
      </c>
      <c r="JA108">
        <v>0.39688430000000002</v>
      </c>
      <c r="JB108">
        <v>0.59319909999999998</v>
      </c>
      <c r="JC108">
        <v>34.566760000000002</v>
      </c>
      <c r="JD108" s="1">
        <v>1.0116999999999999E-3</v>
      </c>
      <c r="JE108">
        <v>0.38268419999999997</v>
      </c>
      <c r="JF108">
        <v>0.59320289999999998</v>
      </c>
      <c r="JG108">
        <v>36.516719999999999</v>
      </c>
      <c r="JH108" s="1">
        <v>9.7573359999999999E-4</v>
      </c>
      <c r="JI108">
        <v>0.36905349999999998</v>
      </c>
      <c r="JJ108">
        <v>0.59319449999999996</v>
      </c>
      <c r="JK108">
        <v>38.619259999999997</v>
      </c>
      <c r="JL108" s="1">
        <v>9.4030749999999999E-4</v>
      </c>
      <c r="JM108">
        <v>0.35587190000000002</v>
      </c>
      <c r="JN108">
        <v>0.5931845</v>
      </c>
      <c r="JO108">
        <v>38.77469</v>
      </c>
      <c r="JP108" s="1">
        <v>9.0465499999999998E-4</v>
      </c>
      <c r="JQ108">
        <v>0.3432579</v>
      </c>
      <c r="JR108">
        <v>0.593198</v>
      </c>
      <c r="JS108">
        <v>37.16724</v>
      </c>
      <c r="JT108" s="1">
        <v>8.7090880000000005E-4</v>
      </c>
      <c r="JU108">
        <v>0.3312715</v>
      </c>
      <c r="JV108">
        <v>0.59319849999999996</v>
      </c>
      <c r="JW108">
        <v>35.302120000000002</v>
      </c>
      <c r="JX108" s="1">
        <v>8.3886270000000003E-4</v>
      </c>
      <c r="JY108">
        <v>0.31984230000000002</v>
      </c>
      <c r="JZ108">
        <v>0.59318490000000001</v>
      </c>
      <c r="KA108">
        <v>32.278919999999999</v>
      </c>
      <c r="KB108" s="1">
        <v>8.0836150000000002E-4</v>
      </c>
      <c r="KC108">
        <v>0.3089017</v>
      </c>
      <c r="KD108">
        <v>0.59319860000000002</v>
      </c>
      <c r="KE108">
        <v>28.182179999999999</v>
      </c>
      <c r="KF108" s="1">
        <v>7.7930740000000005E-4</v>
      </c>
      <c r="KG108">
        <v>0.29842950000000001</v>
      </c>
      <c r="KH108">
        <v>0.59318890000000002</v>
      </c>
      <c r="KI108">
        <v>24.123840000000001</v>
      </c>
      <c r="KJ108" s="1">
        <v>7.5154180000000005E-4</v>
      </c>
      <c r="KK108">
        <v>0.28837960000000001</v>
      </c>
      <c r="KL108">
        <v>0.59317419999999998</v>
      </c>
      <c r="KM108">
        <v>23.428380000000001</v>
      </c>
      <c r="KN108" s="1">
        <v>7.2501379999999999E-4</v>
      </c>
      <c r="KO108">
        <v>0.27873700000000001</v>
      </c>
      <c r="KP108">
        <v>0.59319770000000005</v>
      </c>
      <c r="KQ108">
        <v>28.207519999999999</v>
      </c>
      <c r="KR108" s="1">
        <v>6.9959500000000001E-4</v>
      </c>
      <c r="KS108">
        <v>0.2694646</v>
      </c>
      <c r="KT108">
        <v>0.59319290000000002</v>
      </c>
      <c r="KU108">
        <v>36.153500000000001</v>
      </c>
      <c r="KV108" s="1">
        <v>6.7536419999999998E-4</v>
      </c>
      <c r="KW108">
        <v>0.26059470000000001</v>
      </c>
      <c r="KX108">
        <v>0.59316279999999999</v>
      </c>
      <c r="KY108">
        <v>40.546190000000003</v>
      </c>
      <c r="KZ108" s="1">
        <v>6.5212099999999997E-4</v>
      </c>
      <c r="LA108">
        <v>0.25206600000000001</v>
      </c>
      <c r="LB108">
        <v>0.59319739999999999</v>
      </c>
      <c r="LC108">
        <v>38.307409999999997</v>
      </c>
      <c r="LD108" s="1">
        <v>6.299039E-4</v>
      </c>
      <c r="LE108">
        <v>0.2438536</v>
      </c>
      <c r="LF108">
        <v>0.59319409999999995</v>
      </c>
      <c r="LG108">
        <v>33.57067</v>
      </c>
      <c r="LH108" s="1">
        <v>6.0845059999999995E-4</v>
      </c>
      <c r="LI108">
        <v>0.23592730000000001</v>
      </c>
      <c r="LJ108">
        <v>0.59318599999999999</v>
      </c>
      <c r="LK108">
        <v>31.34862</v>
      </c>
      <c r="LL108" s="1">
        <v>5.8789110000000003E-4</v>
      </c>
      <c r="LM108">
        <v>0.22829740000000001</v>
      </c>
      <c r="LN108">
        <v>0.59318079999999995</v>
      </c>
      <c r="LO108">
        <v>32.103870000000001</v>
      </c>
      <c r="LP108" s="1">
        <v>5.6814229999999999E-4</v>
      </c>
      <c r="LQ108">
        <v>0.22095400000000001</v>
      </c>
      <c r="LR108">
        <v>0.59319840000000001</v>
      </c>
      <c r="LS108">
        <v>34.671840000000003</v>
      </c>
      <c r="LT108" s="1">
        <v>5.4919120000000005E-4</v>
      </c>
      <c r="LU108">
        <v>0.21387229999999999</v>
      </c>
      <c r="LV108">
        <v>0.59318280000000001</v>
      </c>
      <c r="LW108">
        <v>37.62574</v>
      </c>
      <c r="LX108" s="1">
        <v>5.3096019999999999E-4</v>
      </c>
      <c r="LY108">
        <v>0.20705850000000001</v>
      </c>
      <c r="LZ108">
        <v>0.59318420000000005</v>
      </c>
      <c r="MA108">
        <v>39.421660000000003</v>
      </c>
      <c r="MB108" s="1">
        <v>5.1341310000000003E-4</v>
      </c>
      <c r="MC108">
        <v>0.20048340000000001</v>
      </c>
      <c r="MD108">
        <v>0.59317569999999997</v>
      </c>
      <c r="ME108">
        <v>39.852739999999997</v>
      </c>
      <c r="MF108" s="1">
        <v>4.9648879999999995E-4</v>
      </c>
      <c r="MG108">
        <v>0.194136</v>
      </c>
      <c r="MH108">
        <v>0.59319449999999996</v>
      </c>
      <c r="MI108">
        <v>38.39085</v>
      </c>
      <c r="MJ108" s="1">
        <v>4.8015569999999998E-4</v>
      </c>
      <c r="MK108">
        <v>0.18800120000000001</v>
      </c>
      <c r="ML108">
        <v>0.59317509999999996</v>
      </c>
      <c r="MM108">
        <v>34.635820000000002</v>
      </c>
      <c r="MN108" s="1">
        <v>4.6430450000000003E-4</v>
      </c>
      <c r="MO108">
        <v>0.18207509999999999</v>
      </c>
      <c r="MP108">
        <v>0.59319310000000003</v>
      </c>
      <c r="MQ108">
        <v>29.94839</v>
      </c>
      <c r="MR108" s="1">
        <v>4.4900620000000002E-4</v>
      </c>
      <c r="MS108">
        <v>0.1763382</v>
      </c>
      <c r="MT108">
        <v>0.59320269999999997</v>
      </c>
      <c r="MU108">
        <v>25.915839999999999</v>
      </c>
      <c r="MV108" s="1">
        <v>4.3427770000000002E-4</v>
      </c>
      <c r="MW108">
        <v>0.17081170000000001</v>
      </c>
      <c r="MX108">
        <v>0.5931689</v>
      </c>
      <c r="MY108">
        <v>25.058540000000001</v>
      </c>
      <c r="MZ108" s="1">
        <v>4.2021320000000002E-4</v>
      </c>
      <c r="NA108">
        <v>0.16551579999999999</v>
      </c>
      <c r="NB108">
        <v>0.59320519999999999</v>
      </c>
      <c r="NC108">
        <v>26.067409999999999</v>
      </c>
      <c r="ND108" s="1">
        <v>4.0675310000000002E-4</v>
      </c>
      <c r="NE108">
        <v>0.16043180000000001</v>
      </c>
      <c r="NF108">
        <v>0.59319250000000001</v>
      </c>
      <c r="NG108">
        <v>29.08962</v>
      </c>
      <c r="NH108" s="1">
        <v>3.9370239999999998E-4</v>
      </c>
      <c r="NI108">
        <v>0.15551119999999999</v>
      </c>
      <c r="NJ108">
        <v>0.59319339999999998</v>
      </c>
      <c r="NK108">
        <v>32.78613</v>
      </c>
      <c r="NL108" s="1">
        <v>3.8101919999999998E-4</v>
      </c>
      <c r="NM108">
        <v>0.15071509999999999</v>
      </c>
      <c r="NN108">
        <v>0.59318029999999999</v>
      </c>
      <c r="NO108">
        <v>33.738329999999998</v>
      </c>
      <c r="NP108" s="1">
        <v>3.687389E-4</v>
      </c>
      <c r="NQ108">
        <v>0.14605319999999999</v>
      </c>
      <c r="NR108">
        <v>0.59319350000000004</v>
      </c>
      <c r="NS108">
        <v>30.50562</v>
      </c>
      <c r="NT108" s="1">
        <v>3.5696570000000002E-4</v>
      </c>
      <c r="NU108">
        <v>0.14157529999999999</v>
      </c>
      <c r="NV108">
        <v>0.59319750000000004</v>
      </c>
      <c r="NW108">
        <v>27.17277</v>
      </c>
      <c r="NX108" s="1">
        <v>3.4572999999999998E-4</v>
      </c>
      <c r="NY108">
        <v>0.13729150000000001</v>
      </c>
      <c r="NZ108">
        <v>0.59318340000000003</v>
      </c>
      <c r="OA108">
        <v>25.782630000000001</v>
      </c>
      <c r="OB108" s="1">
        <v>3.3489380000000001E-4</v>
      </c>
      <c r="OC108">
        <v>0.13313920000000001</v>
      </c>
      <c r="OD108">
        <v>0.59315819999999997</v>
      </c>
      <c r="OE108">
        <v>27.799099999999999</v>
      </c>
      <c r="OF108" s="1">
        <v>3.2442529999999998E-4</v>
      </c>
      <c r="OG108">
        <v>0.1291119</v>
      </c>
      <c r="OH108">
        <v>0.59316380000000002</v>
      </c>
      <c r="OI108">
        <v>29.89076</v>
      </c>
      <c r="OJ108" s="1">
        <v>3.143345E-4</v>
      </c>
      <c r="OK108">
        <v>0.12521379999999999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0.7182328</v>
      </c>
      <c r="G109">
        <v>17.803170000000001</v>
      </c>
      <c r="H109">
        <v>0</v>
      </c>
      <c r="I109">
        <v>0</v>
      </c>
      <c r="J109">
        <v>0.71288949999999995</v>
      </c>
      <c r="K109">
        <v>19.035419999999998</v>
      </c>
      <c r="L109" s="1">
        <v>8.2111159999999998E-38</v>
      </c>
      <c r="M109" s="1">
        <v>3.7054910000000001E-35</v>
      </c>
      <c r="N109">
        <v>0.70757099999999995</v>
      </c>
      <c r="O109">
        <v>19.86476</v>
      </c>
      <c r="P109" s="1">
        <v>1.9130970000000001E-25</v>
      </c>
      <c r="Q109" s="1">
        <v>8.7214200000000002E-23</v>
      </c>
      <c r="R109">
        <v>0.70293280000000002</v>
      </c>
      <c r="S109">
        <v>21.226109999999998</v>
      </c>
      <c r="T109" s="1">
        <v>3.481427E-15</v>
      </c>
      <c r="U109" s="1">
        <v>1.5914990000000001E-12</v>
      </c>
      <c r="V109">
        <v>0.69853140000000002</v>
      </c>
      <c r="W109">
        <v>21.906839999999999</v>
      </c>
      <c r="X109" s="1">
        <v>2.8030589999999998E-6</v>
      </c>
      <c r="Y109" s="1">
        <v>7.7664360000000003E-4</v>
      </c>
      <c r="Z109">
        <v>0.69500949999999995</v>
      </c>
      <c r="AA109">
        <v>21.405000000000001</v>
      </c>
      <c r="AB109" s="1">
        <v>2.2679729999999999E-2</v>
      </c>
      <c r="AC109">
        <v>7.1796009999999999</v>
      </c>
      <c r="AD109">
        <v>0.69247910000000001</v>
      </c>
      <c r="AE109">
        <v>19.431660000000001</v>
      </c>
      <c r="AF109">
        <v>2.212097</v>
      </c>
      <c r="AG109">
        <v>795.59969999999998</v>
      </c>
      <c r="AH109">
        <v>0.69071190000000005</v>
      </c>
      <c r="AI109">
        <v>17.30414</v>
      </c>
      <c r="AJ109">
        <v>26.061019999999999</v>
      </c>
      <c r="AK109">
        <v>10367.9</v>
      </c>
      <c r="AL109">
        <v>0.68977149999999998</v>
      </c>
      <c r="AM109">
        <v>16.353649999999998</v>
      </c>
      <c r="AN109">
        <v>80.983180000000004</v>
      </c>
      <c r="AO109">
        <v>34910.39</v>
      </c>
      <c r="AP109">
        <v>0.68919730000000001</v>
      </c>
      <c r="AQ109">
        <v>18.02</v>
      </c>
      <c r="AR109">
        <v>100.6681</v>
      </c>
      <c r="AS109">
        <v>46265.8</v>
      </c>
      <c r="AT109">
        <v>0.68883309999999998</v>
      </c>
      <c r="AU109">
        <v>21.26587</v>
      </c>
      <c r="AV109">
        <v>65.342119999999994</v>
      </c>
      <c r="AW109">
        <v>31585.06</v>
      </c>
      <c r="AX109">
        <v>0.68845489999999998</v>
      </c>
      <c r="AY109">
        <v>24.68881</v>
      </c>
      <c r="AZ109">
        <v>26.648869999999999</v>
      </c>
      <c r="BA109">
        <v>13382.04</v>
      </c>
      <c r="BB109">
        <v>0.6877221</v>
      </c>
      <c r="BC109">
        <v>26.599979999999999</v>
      </c>
      <c r="BD109">
        <v>7.8700910000000004</v>
      </c>
      <c r="BE109">
        <v>4060.6170000000002</v>
      </c>
      <c r="BF109">
        <v>0.68642409999999998</v>
      </c>
      <c r="BG109">
        <v>26.02505</v>
      </c>
      <c r="BH109">
        <v>1.8887210000000001</v>
      </c>
      <c r="BI109">
        <v>991.70860000000005</v>
      </c>
      <c r="BJ109">
        <v>0.68441050000000003</v>
      </c>
      <c r="BK109">
        <v>24.072240000000001</v>
      </c>
      <c r="BL109">
        <v>0.41266019999999998</v>
      </c>
      <c r="BM109">
        <v>217.9118</v>
      </c>
      <c r="BN109">
        <v>0.68181150000000001</v>
      </c>
      <c r="BO109">
        <v>22.531359999999999</v>
      </c>
      <c r="BP109">
        <v>9.763281E-2</v>
      </c>
      <c r="BQ109">
        <v>50.668930000000003</v>
      </c>
      <c r="BR109">
        <v>0.67872509999999997</v>
      </c>
      <c r="BS109">
        <v>22.177959999999999</v>
      </c>
      <c r="BT109" s="1">
        <v>3.5083679999999999E-2</v>
      </c>
      <c r="BU109">
        <v>17.201350000000001</v>
      </c>
      <c r="BV109">
        <v>0.67522170000000004</v>
      </c>
      <c r="BW109">
        <v>23.65089</v>
      </c>
      <c r="BX109" s="1">
        <v>2.5026389999999999E-2</v>
      </c>
      <c r="BY109">
        <v>11.55972</v>
      </c>
      <c r="BZ109">
        <v>0.67143339999999996</v>
      </c>
      <c r="CA109">
        <v>25.54861</v>
      </c>
      <c r="CB109">
        <v>2.697596E-2</v>
      </c>
      <c r="CC109">
        <v>12.24187</v>
      </c>
      <c r="CD109">
        <v>0.66724030000000001</v>
      </c>
      <c r="CE109">
        <v>26.804320000000001</v>
      </c>
      <c r="CF109" s="1">
        <v>3.0796520000000001E-2</v>
      </c>
      <c r="CG109">
        <v>14.06331</v>
      </c>
      <c r="CH109">
        <v>0.6634139</v>
      </c>
      <c r="CI109">
        <v>27.024290000000001</v>
      </c>
      <c r="CJ109" s="1">
        <v>3.297315E-2</v>
      </c>
      <c r="CK109">
        <v>15.221830000000001</v>
      </c>
      <c r="CL109">
        <v>0.66007610000000005</v>
      </c>
      <c r="CM109">
        <v>25.600339999999999</v>
      </c>
      <c r="CN109">
        <v>3.2901229999999997E-2</v>
      </c>
      <c r="CO109">
        <v>15.329980000000001</v>
      </c>
      <c r="CP109">
        <v>0.65733640000000004</v>
      </c>
      <c r="CQ109">
        <v>23.378</v>
      </c>
      <c r="CR109" s="1">
        <v>3.1240670000000002E-2</v>
      </c>
      <c r="CS109">
        <v>14.65817</v>
      </c>
      <c r="CT109">
        <v>0.65529899999999996</v>
      </c>
      <c r="CU109">
        <v>20.95542</v>
      </c>
      <c r="CV109" s="1">
        <v>2.8795560000000001E-2</v>
      </c>
      <c r="CW109">
        <v>13.57066</v>
      </c>
      <c r="CX109">
        <v>0.65396540000000003</v>
      </c>
      <c r="CY109">
        <v>19.39311</v>
      </c>
      <c r="CZ109" s="1">
        <v>2.6036460000000001E-2</v>
      </c>
      <c r="DA109">
        <v>12.306380000000001</v>
      </c>
      <c r="DB109">
        <v>0.65312029999999999</v>
      </c>
      <c r="DC109">
        <v>19.84798</v>
      </c>
      <c r="DD109" s="1">
        <v>2.2885550000000001E-2</v>
      </c>
      <c r="DE109">
        <v>10.85763</v>
      </c>
      <c r="DF109">
        <v>0.65267500000000001</v>
      </c>
      <c r="DG109">
        <v>22.570889999999999</v>
      </c>
      <c r="DH109" s="1">
        <v>1.908669E-2</v>
      </c>
      <c r="DI109">
        <v>9.1043830000000003</v>
      </c>
      <c r="DJ109">
        <v>0.65244069999999998</v>
      </c>
      <c r="DK109">
        <v>27.612760000000002</v>
      </c>
      <c r="DL109">
        <v>1.491351E-2</v>
      </c>
      <c r="DM109">
        <v>7.1506080000000001</v>
      </c>
      <c r="DN109">
        <v>0.65234519999999996</v>
      </c>
      <c r="DO109">
        <v>33.0336</v>
      </c>
      <c r="DP109" s="1">
        <v>1.112285E-2</v>
      </c>
      <c r="DQ109">
        <v>5.3429779999999996</v>
      </c>
      <c r="DR109">
        <v>0.652285</v>
      </c>
      <c r="DS109">
        <v>33.939819999999997</v>
      </c>
      <c r="DT109" s="1">
        <v>8.2649200000000003E-3</v>
      </c>
      <c r="DU109">
        <v>3.9585520000000001</v>
      </c>
      <c r="DV109">
        <v>0.65225750000000005</v>
      </c>
      <c r="DW109">
        <v>30.801770000000001</v>
      </c>
      <c r="DX109" s="1">
        <v>6.3859479999999998E-3</v>
      </c>
      <c r="DY109">
        <v>3.0381529999999999</v>
      </c>
      <c r="DZ109">
        <v>0.65224669999999996</v>
      </c>
      <c r="EA109">
        <v>27.65991</v>
      </c>
      <c r="EB109" s="1">
        <v>5.2392510000000003E-3</v>
      </c>
      <c r="EC109">
        <v>2.4727299999999999</v>
      </c>
      <c r="ED109">
        <v>0.6522365</v>
      </c>
      <c r="EE109">
        <v>26.917200000000001</v>
      </c>
      <c r="EF109" s="1">
        <v>4.5440039999999999E-3</v>
      </c>
      <c r="EG109">
        <v>2.1295809999999999</v>
      </c>
      <c r="EH109">
        <v>0.65224749999999998</v>
      </c>
      <c r="EI109">
        <v>28.918060000000001</v>
      </c>
      <c r="EJ109" s="1">
        <v>4.1006209999999996E-3</v>
      </c>
      <c r="EK109">
        <v>1.9112610000000001</v>
      </c>
      <c r="EL109">
        <v>0.65224740000000003</v>
      </c>
      <c r="EM109">
        <v>32.260820000000002</v>
      </c>
      <c r="EN109" s="1">
        <v>3.7914120000000001E-3</v>
      </c>
      <c r="EO109">
        <v>1.7596020000000001</v>
      </c>
      <c r="EP109">
        <v>0.65225929999999999</v>
      </c>
      <c r="EQ109">
        <v>37.544229999999999</v>
      </c>
      <c r="ER109" s="1">
        <v>3.5531640000000001E-3</v>
      </c>
      <c r="ES109">
        <v>1.6437710000000001</v>
      </c>
      <c r="ET109">
        <v>0.65222910000000001</v>
      </c>
      <c r="EU109">
        <v>41.942140000000002</v>
      </c>
      <c r="EV109" s="1">
        <v>3.3546019999999999E-3</v>
      </c>
      <c r="EW109">
        <v>1.5482229999999999</v>
      </c>
      <c r="EX109">
        <v>0.65224729999999997</v>
      </c>
      <c r="EY109">
        <v>41.76247</v>
      </c>
      <c r="EZ109" s="1">
        <v>3.1810390000000001E-3</v>
      </c>
      <c r="FA109">
        <v>1.46489</v>
      </c>
      <c r="FB109">
        <v>0.65226329999999999</v>
      </c>
      <c r="FC109">
        <v>37.905340000000002</v>
      </c>
      <c r="FD109" s="1">
        <v>3.0239490000000002E-3</v>
      </c>
      <c r="FE109">
        <v>1.389993</v>
      </c>
      <c r="FF109">
        <v>0.65225469999999997</v>
      </c>
      <c r="FG109">
        <v>33.368130000000001</v>
      </c>
      <c r="FH109" s="1">
        <v>2.8792650000000002E-3</v>
      </c>
      <c r="FI109">
        <v>1.3214790000000001</v>
      </c>
      <c r="FJ109">
        <v>0.65225330000000004</v>
      </c>
      <c r="FK109">
        <v>30.5731</v>
      </c>
      <c r="FL109" s="1">
        <v>2.7448870000000001E-3</v>
      </c>
      <c r="FM109">
        <v>1.2580530000000001</v>
      </c>
      <c r="FN109">
        <v>0.65225770000000005</v>
      </c>
      <c r="FO109">
        <v>31.01304</v>
      </c>
      <c r="FP109" s="1">
        <v>2.6182139999999998E-3</v>
      </c>
      <c r="FQ109">
        <v>1.1987399999999999</v>
      </c>
      <c r="FR109">
        <v>0.65224959999999998</v>
      </c>
      <c r="FS109">
        <v>32.934100000000001</v>
      </c>
      <c r="FT109" s="1">
        <v>2.498339E-3</v>
      </c>
      <c r="FU109">
        <v>1.143008</v>
      </c>
      <c r="FV109">
        <v>0.65225520000000003</v>
      </c>
      <c r="FW109">
        <v>35.248930000000001</v>
      </c>
      <c r="FX109" s="1">
        <v>2.3857679999999999E-3</v>
      </c>
      <c r="FY109">
        <v>1.0907359999999999</v>
      </c>
      <c r="FZ109">
        <v>0.65225080000000002</v>
      </c>
      <c r="GA109">
        <v>35.64922</v>
      </c>
      <c r="GB109" s="1">
        <v>2.2797870000000001E-3</v>
      </c>
      <c r="GC109">
        <v>1.041674</v>
      </c>
      <c r="GD109">
        <v>0.65226220000000001</v>
      </c>
      <c r="GE109">
        <v>34.576700000000002</v>
      </c>
      <c r="GF109" s="1">
        <v>2.1797000000000001E-3</v>
      </c>
      <c r="GG109">
        <v>0.99556290000000003</v>
      </c>
      <c r="GH109">
        <v>0.65224199999999999</v>
      </c>
      <c r="GI109">
        <v>31.939119999999999</v>
      </c>
      <c r="GJ109" s="1">
        <v>2.08471E-3</v>
      </c>
      <c r="GK109">
        <v>0.95194990000000002</v>
      </c>
      <c r="GL109">
        <v>0.65224309999999996</v>
      </c>
      <c r="GM109">
        <v>28.918949999999999</v>
      </c>
      <c r="GN109" s="1">
        <v>1.995077E-3</v>
      </c>
      <c r="GO109">
        <v>0.91076869999999999</v>
      </c>
      <c r="GP109">
        <v>0.65225330000000004</v>
      </c>
      <c r="GQ109">
        <v>26.11168</v>
      </c>
      <c r="GR109" s="1">
        <v>1.910335E-3</v>
      </c>
      <c r="GS109">
        <v>0.8719131</v>
      </c>
      <c r="GT109">
        <v>0.65224230000000005</v>
      </c>
      <c r="GU109">
        <v>26.27439</v>
      </c>
      <c r="GV109" s="1">
        <v>1.8300370000000001E-3</v>
      </c>
      <c r="GW109">
        <v>0.83510790000000001</v>
      </c>
      <c r="GX109">
        <v>0.65224420000000005</v>
      </c>
      <c r="GY109">
        <v>28.630210000000002</v>
      </c>
      <c r="GZ109" s="1">
        <v>1.7538079999999999E-3</v>
      </c>
      <c r="HA109">
        <v>0.80028619999999995</v>
      </c>
      <c r="HB109">
        <v>0.65224300000000002</v>
      </c>
      <c r="HC109">
        <v>32.116630000000001</v>
      </c>
      <c r="HD109" s="1">
        <v>1.6818580000000001E-3</v>
      </c>
      <c r="HE109">
        <v>0.76732429999999996</v>
      </c>
      <c r="HF109">
        <v>0.65224590000000005</v>
      </c>
      <c r="HG109">
        <v>34.294730000000001</v>
      </c>
      <c r="HH109" s="1">
        <v>1.6137580000000001E-3</v>
      </c>
      <c r="HI109">
        <v>0.73618309999999998</v>
      </c>
      <c r="HJ109">
        <v>0.6522464</v>
      </c>
      <c r="HK109">
        <v>32.938299999999998</v>
      </c>
      <c r="HL109" s="1">
        <v>1.5494720000000001E-3</v>
      </c>
      <c r="HM109">
        <v>0.7068063</v>
      </c>
      <c r="HN109">
        <v>0.65226030000000002</v>
      </c>
      <c r="HO109">
        <v>29.97043</v>
      </c>
      <c r="HP109" s="1">
        <v>1.4886369999999999E-3</v>
      </c>
      <c r="HQ109">
        <v>0.67900720000000003</v>
      </c>
      <c r="HR109">
        <v>0.65225359999999999</v>
      </c>
      <c r="HS109">
        <v>27.351510000000001</v>
      </c>
      <c r="HT109" s="1">
        <v>1.4307040000000001E-3</v>
      </c>
      <c r="HU109">
        <v>0.65255779999999997</v>
      </c>
      <c r="HV109">
        <v>0.65226249999999997</v>
      </c>
      <c r="HW109">
        <v>26.643419999999999</v>
      </c>
      <c r="HX109" s="1">
        <v>1.3752790000000001E-3</v>
      </c>
      <c r="HY109">
        <v>0.62728879999999998</v>
      </c>
      <c r="HZ109">
        <v>0.65225279999999997</v>
      </c>
      <c r="IA109">
        <v>29.31026</v>
      </c>
      <c r="IB109" s="1">
        <v>1.322447E-3</v>
      </c>
      <c r="IC109">
        <v>0.60317920000000003</v>
      </c>
      <c r="ID109">
        <v>0.65223989999999998</v>
      </c>
      <c r="IE109">
        <v>35.361660000000001</v>
      </c>
      <c r="IF109" s="1">
        <v>1.272434E-3</v>
      </c>
      <c r="IG109">
        <v>0.58031180000000004</v>
      </c>
      <c r="IH109">
        <v>0.65223850000000005</v>
      </c>
      <c r="II109">
        <v>42.457729999999998</v>
      </c>
      <c r="IJ109" s="1">
        <v>1.224738E-3</v>
      </c>
      <c r="IK109">
        <v>0.55855980000000005</v>
      </c>
      <c r="IL109">
        <v>0.65224769999999999</v>
      </c>
      <c r="IM109">
        <v>45.658099999999997</v>
      </c>
      <c r="IN109" s="1">
        <v>1.1792370000000001E-3</v>
      </c>
      <c r="IO109">
        <v>0.53775470000000003</v>
      </c>
      <c r="IP109">
        <v>0.65224669999999996</v>
      </c>
      <c r="IQ109">
        <v>43.596530000000001</v>
      </c>
      <c r="IR109" s="1">
        <v>1.135428E-3</v>
      </c>
      <c r="IS109">
        <v>0.51780720000000002</v>
      </c>
      <c r="IT109">
        <v>0.65224219999999999</v>
      </c>
      <c r="IU109">
        <v>39.08032</v>
      </c>
      <c r="IV109" s="1">
        <v>1.093767E-3</v>
      </c>
      <c r="IW109">
        <v>0.49875510000000001</v>
      </c>
      <c r="IX109">
        <v>0.65225120000000003</v>
      </c>
      <c r="IY109">
        <v>35.689720000000001</v>
      </c>
      <c r="IZ109" s="1">
        <v>1.0540510000000001E-3</v>
      </c>
      <c r="JA109">
        <v>0.48062719999999998</v>
      </c>
      <c r="JB109">
        <v>0.65226090000000003</v>
      </c>
      <c r="JC109">
        <v>34.561630000000001</v>
      </c>
      <c r="JD109" s="1">
        <v>1.0162509999999999E-3</v>
      </c>
      <c r="JE109">
        <v>0.46340290000000001</v>
      </c>
      <c r="JF109">
        <v>0.65225679999999997</v>
      </c>
      <c r="JG109">
        <v>36.405070000000002</v>
      </c>
      <c r="JH109" s="1">
        <v>9.8012389999999994E-4</v>
      </c>
      <c r="JI109">
        <v>0.44690249999999998</v>
      </c>
      <c r="JJ109">
        <v>0.65224570000000004</v>
      </c>
      <c r="JK109">
        <v>38.602960000000003</v>
      </c>
      <c r="JL109" s="1">
        <v>9.4453110000000001E-4</v>
      </c>
      <c r="JM109">
        <v>0.43092989999999998</v>
      </c>
      <c r="JN109">
        <v>0.65224579999999999</v>
      </c>
      <c r="JO109">
        <v>38.839660000000002</v>
      </c>
      <c r="JP109" s="1">
        <v>9.0867599999999997E-4</v>
      </c>
      <c r="JQ109">
        <v>0.4156244</v>
      </c>
      <c r="JR109">
        <v>0.65225920000000004</v>
      </c>
      <c r="JS109">
        <v>37.442270000000001</v>
      </c>
      <c r="JT109" s="1">
        <v>8.7472660000000003E-4</v>
      </c>
      <c r="JU109">
        <v>0.4010898</v>
      </c>
      <c r="JV109">
        <v>0.65225759999999999</v>
      </c>
      <c r="JW109">
        <v>35.626309999999997</v>
      </c>
      <c r="JX109" s="1">
        <v>8.4249379999999999E-4</v>
      </c>
      <c r="JY109">
        <v>0.38722659999999998</v>
      </c>
      <c r="JZ109">
        <v>0.65224979999999999</v>
      </c>
      <c r="KA109">
        <v>32.756419999999999</v>
      </c>
      <c r="KB109" s="1">
        <v>8.1183310000000001E-4</v>
      </c>
      <c r="KC109">
        <v>0.37396220000000002</v>
      </c>
      <c r="KD109">
        <v>0.65225270000000002</v>
      </c>
      <c r="KE109">
        <v>28.80951</v>
      </c>
      <c r="KF109" s="1">
        <v>7.8262630000000002E-4</v>
      </c>
      <c r="KG109">
        <v>0.36127160000000003</v>
      </c>
      <c r="KH109">
        <v>0.65225690000000003</v>
      </c>
      <c r="KI109">
        <v>24.68092</v>
      </c>
      <c r="KJ109" s="1">
        <v>7.5473059999999999E-4</v>
      </c>
      <c r="KK109">
        <v>0.34909249999999997</v>
      </c>
      <c r="KL109">
        <v>0.65224420000000005</v>
      </c>
      <c r="KM109">
        <v>23.701000000000001</v>
      </c>
      <c r="KN109" s="1">
        <v>7.2805449999999996E-4</v>
      </c>
      <c r="KO109">
        <v>0.337393</v>
      </c>
      <c r="KP109">
        <v>0.6522597</v>
      </c>
      <c r="KQ109">
        <v>28.123069999999998</v>
      </c>
      <c r="KR109" s="1">
        <v>7.025143E-4</v>
      </c>
      <c r="KS109">
        <v>0.32617079999999998</v>
      </c>
      <c r="KT109">
        <v>0.6522443</v>
      </c>
      <c r="KU109">
        <v>35.993749999999999</v>
      </c>
      <c r="KV109" s="1">
        <v>6.781472E-4</v>
      </c>
      <c r="KW109">
        <v>0.31541130000000001</v>
      </c>
      <c r="KX109">
        <v>0.65224009999999999</v>
      </c>
      <c r="KY109">
        <v>40.755099999999999</v>
      </c>
      <c r="KZ109" s="1">
        <v>6.5479709999999997E-4</v>
      </c>
      <c r="LA109">
        <v>0.3050718</v>
      </c>
      <c r="LB109">
        <v>0.65225120000000003</v>
      </c>
      <c r="LC109">
        <v>38.916159999999998</v>
      </c>
      <c r="LD109" s="1">
        <v>6.3248589999999999E-4</v>
      </c>
      <c r="LE109">
        <v>0.29514220000000002</v>
      </c>
      <c r="LF109">
        <v>0.65225330000000004</v>
      </c>
      <c r="LG109">
        <v>34.134329999999999</v>
      </c>
      <c r="LH109" s="1">
        <v>6.1093639999999999E-4</v>
      </c>
      <c r="LI109">
        <v>0.2855433</v>
      </c>
      <c r="LJ109">
        <v>0.65225049999999996</v>
      </c>
      <c r="LK109">
        <v>31.43619</v>
      </c>
      <c r="LL109" s="1">
        <v>5.9028170000000003E-4</v>
      </c>
      <c r="LM109">
        <v>0.27629930000000003</v>
      </c>
      <c r="LN109">
        <v>0.6522502</v>
      </c>
      <c r="LO109">
        <v>31.820219999999999</v>
      </c>
      <c r="LP109" s="1">
        <v>5.7043600000000001E-4</v>
      </c>
      <c r="LQ109">
        <v>0.26739950000000001</v>
      </c>
      <c r="LR109">
        <v>0.65225599999999995</v>
      </c>
      <c r="LS109">
        <v>34.399790000000003</v>
      </c>
      <c r="LT109" s="1">
        <v>5.5140240000000002E-4</v>
      </c>
      <c r="LU109">
        <v>0.25882519999999998</v>
      </c>
      <c r="LV109">
        <v>0.65224369999999998</v>
      </c>
      <c r="LW109">
        <v>37.471809999999998</v>
      </c>
      <c r="LX109" s="1">
        <v>5.330857E-4</v>
      </c>
      <c r="LY109">
        <v>0.25057420000000002</v>
      </c>
      <c r="LZ109">
        <v>0.65223770000000003</v>
      </c>
      <c r="MA109">
        <v>39.436950000000003</v>
      </c>
      <c r="MB109" s="1">
        <v>5.1546060000000002E-4</v>
      </c>
      <c r="MC109">
        <v>0.24261179999999999</v>
      </c>
      <c r="MD109">
        <v>0.65224219999999999</v>
      </c>
      <c r="ME109">
        <v>39.973599999999998</v>
      </c>
      <c r="MF109" s="1">
        <v>4.9846959999999996E-4</v>
      </c>
      <c r="MG109">
        <v>0.2349242</v>
      </c>
      <c r="MH109">
        <v>0.65224979999999999</v>
      </c>
      <c r="MI109">
        <v>38.765309999999999</v>
      </c>
      <c r="MJ109" s="1">
        <v>4.820642E-4</v>
      </c>
      <c r="MK109">
        <v>0.2275017</v>
      </c>
      <c r="ML109">
        <v>0.65224559999999998</v>
      </c>
      <c r="MM109">
        <v>35.16281</v>
      </c>
      <c r="MN109" s="1">
        <v>4.6614289999999999E-4</v>
      </c>
      <c r="MO109">
        <v>0.2203225</v>
      </c>
      <c r="MP109">
        <v>0.65224839999999995</v>
      </c>
      <c r="MQ109">
        <v>30.632300000000001</v>
      </c>
      <c r="MR109" s="1">
        <v>4.50779E-4</v>
      </c>
      <c r="MS109">
        <v>0.2133813</v>
      </c>
      <c r="MT109">
        <v>0.65225619999999995</v>
      </c>
      <c r="MU109">
        <v>26.439109999999999</v>
      </c>
      <c r="MV109" s="1">
        <v>4.3598109999999998E-4</v>
      </c>
      <c r="MW109">
        <v>0.2066924</v>
      </c>
      <c r="MX109">
        <v>0.65224950000000004</v>
      </c>
      <c r="MY109">
        <v>25.32273</v>
      </c>
      <c r="MZ109" s="1">
        <v>4.2184539999999998E-4</v>
      </c>
      <c r="NA109">
        <v>0.200268</v>
      </c>
      <c r="NB109">
        <v>0.65225860000000002</v>
      </c>
      <c r="NC109">
        <v>26.128260000000001</v>
      </c>
      <c r="ND109" s="1">
        <v>4.0831679999999999E-4</v>
      </c>
      <c r="NE109">
        <v>0.19411210000000001</v>
      </c>
      <c r="NF109">
        <v>0.65224400000000005</v>
      </c>
      <c r="NG109">
        <v>29.112749999999998</v>
      </c>
      <c r="NH109" s="1">
        <v>3.9521899999999998E-4</v>
      </c>
      <c r="NI109">
        <v>0.18815509999999999</v>
      </c>
      <c r="NJ109">
        <v>0.65225299999999997</v>
      </c>
      <c r="NK109">
        <v>32.836759999999998</v>
      </c>
      <c r="NL109" s="1">
        <v>3.825012E-4</v>
      </c>
      <c r="NM109">
        <v>0.18236140000000001</v>
      </c>
      <c r="NN109">
        <v>0.65224079999999995</v>
      </c>
      <c r="NO109">
        <v>34.027650000000001</v>
      </c>
      <c r="NP109" s="1">
        <v>3.7017130000000002E-4</v>
      </c>
      <c r="NQ109">
        <v>0.17671890000000001</v>
      </c>
      <c r="NR109">
        <v>0.65225149999999998</v>
      </c>
      <c r="NS109">
        <v>30.933820000000001</v>
      </c>
      <c r="NT109" s="1">
        <v>3.5833419999999999E-4</v>
      </c>
      <c r="NU109">
        <v>0.17129150000000001</v>
      </c>
      <c r="NV109">
        <v>0.65225580000000005</v>
      </c>
      <c r="NW109">
        <v>27.57095</v>
      </c>
      <c r="NX109" s="1">
        <v>3.470422E-4</v>
      </c>
      <c r="NY109">
        <v>0.16610030000000001</v>
      </c>
      <c r="NZ109">
        <v>0.65224519999999997</v>
      </c>
      <c r="OA109">
        <v>25.820080000000001</v>
      </c>
      <c r="OB109" s="1">
        <v>3.361665E-4</v>
      </c>
      <c r="OC109">
        <v>0.16107920000000001</v>
      </c>
      <c r="OD109">
        <v>0.65223609999999999</v>
      </c>
      <c r="OE109">
        <v>27.621590000000001</v>
      </c>
      <c r="OF109" s="1">
        <v>3.2565799999999999E-4</v>
      </c>
      <c r="OG109">
        <v>0.1562008</v>
      </c>
      <c r="OH109">
        <v>0.65224059999999995</v>
      </c>
      <c r="OI109">
        <v>29.81917</v>
      </c>
      <c r="OJ109" s="1">
        <v>3.1552609999999998E-4</v>
      </c>
      <c r="OK109">
        <v>0.15148229999999999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0.46457959999999998</v>
      </c>
      <c r="G110">
        <v>17.80021</v>
      </c>
      <c r="H110">
        <v>0</v>
      </c>
      <c r="I110">
        <v>0</v>
      </c>
      <c r="J110">
        <v>0.4596537</v>
      </c>
      <c r="K110">
        <v>18.991060000000001</v>
      </c>
      <c r="L110">
        <v>1.176817E-38</v>
      </c>
      <c r="M110" s="1">
        <v>4.2263390000000002E-36</v>
      </c>
      <c r="N110">
        <v>0.45521129999999999</v>
      </c>
      <c r="O110">
        <v>19.831849999999999</v>
      </c>
      <c r="P110" s="1">
        <v>3.8083979999999999E-26</v>
      </c>
      <c r="Q110" s="1">
        <v>1.3802129999999999E-23</v>
      </c>
      <c r="R110">
        <v>0.45205430000000002</v>
      </c>
      <c r="S110">
        <v>21.251270000000002</v>
      </c>
      <c r="T110" s="1">
        <v>7.3283750000000005E-16</v>
      </c>
      <c r="U110" s="1">
        <v>2.6612330000000002E-13</v>
      </c>
      <c r="V110">
        <v>0.44896049999999998</v>
      </c>
      <c r="W110">
        <v>21.957550000000001</v>
      </c>
      <c r="X110" s="1">
        <v>6.5411440000000005E-7</v>
      </c>
      <c r="Y110" s="1">
        <v>2.2073979999999999E-4</v>
      </c>
      <c r="Z110">
        <v>0.44640540000000001</v>
      </c>
      <c r="AA110">
        <v>21.506769999999999</v>
      </c>
      <c r="AB110">
        <v>1.099646E-2</v>
      </c>
      <c r="AC110">
        <v>3.5356839999999998</v>
      </c>
      <c r="AD110">
        <v>0.44450780000000001</v>
      </c>
      <c r="AE110">
        <v>19.577549999999999</v>
      </c>
      <c r="AF110">
        <v>1.434159</v>
      </c>
      <c r="AG110">
        <v>481.50150000000002</v>
      </c>
      <c r="AH110">
        <v>0.4431234</v>
      </c>
      <c r="AI110">
        <v>17.42794</v>
      </c>
      <c r="AJ110">
        <v>20.477260000000001</v>
      </c>
      <c r="AK110">
        <v>7115.7759999999998</v>
      </c>
      <c r="AL110">
        <v>0.44233549999999999</v>
      </c>
      <c r="AM110">
        <v>16.39283</v>
      </c>
      <c r="AN110">
        <v>73.36927</v>
      </c>
      <c r="AO110">
        <v>26129.9</v>
      </c>
      <c r="AP110">
        <v>0.44180239999999998</v>
      </c>
      <c r="AQ110">
        <v>17.99352</v>
      </c>
      <c r="AR110">
        <v>101.5046</v>
      </c>
      <c r="AS110">
        <v>36784.339999999997</v>
      </c>
      <c r="AT110">
        <v>0.44145309999999999</v>
      </c>
      <c r="AU110">
        <v>21.21903</v>
      </c>
      <c r="AV110">
        <v>71.673230000000004</v>
      </c>
      <c r="AW110">
        <v>26311.99</v>
      </c>
      <c r="AX110">
        <v>0.44114819999999999</v>
      </c>
      <c r="AY110">
        <v>24.69171</v>
      </c>
      <c r="AZ110">
        <v>31.094950000000001</v>
      </c>
      <c r="BA110">
        <v>11511.17</v>
      </c>
      <c r="BB110">
        <v>0.4406736</v>
      </c>
      <c r="BC110">
        <v>26.675879999999999</v>
      </c>
      <c r="BD110">
        <v>9.5930300000000006</v>
      </c>
      <c r="BE110">
        <v>3569.748</v>
      </c>
      <c r="BF110">
        <v>0.4398611</v>
      </c>
      <c r="BG110">
        <v>26.144729999999999</v>
      </c>
      <c r="BH110">
        <v>2.3654310000000001</v>
      </c>
      <c r="BI110">
        <v>883.19269999999995</v>
      </c>
      <c r="BJ110">
        <v>0.43860290000000002</v>
      </c>
      <c r="BK110">
        <v>24.196439999999999</v>
      </c>
      <c r="BL110">
        <v>0.52088449999999997</v>
      </c>
      <c r="BM110">
        <v>194.71809999999999</v>
      </c>
      <c r="BN110">
        <v>0.43689260000000002</v>
      </c>
      <c r="BO110">
        <v>22.591229999999999</v>
      </c>
      <c r="BP110">
        <v>0.1198293</v>
      </c>
      <c r="BQ110">
        <v>44.646520000000002</v>
      </c>
      <c r="BR110">
        <v>0.4347586</v>
      </c>
      <c r="BS110">
        <v>22.156690000000001</v>
      </c>
      <c r="BT110" s="1">
        <v>3.9345129999999999E-2</v>
      </c>
      <c r="BU110">
        <v>14.478910000000001</v>
      </c>
      <c r="BV110">
        <v>0.43229420000000002</v>
      </c>
      <c r="BW110">
        <v>23.595479999999998</v>
      </c>
      <c r="BX110" s="1">
        <v>2.540744E-2</v>
      </c>
      <c r="BY110">
        <v>9.218216</v>
      </c>
      <c r="BZ110">
        <v>0.42959770000000003</v>
      </c>
      <c r="CA110">
        <v>25.505780000000001</v>
      </c>
      <c r="CB110" s="1">
        <v>2.6445469999999999E-2</v>
      </c>
      <c r="CC110">
        <v>9.5617319999999992</v>
      </c>
      <c r="CD110">
        <v>0.4267476</v>
      </c>
      <c r="CE110">
        <v>26.805399999999999</v>
      </c>
      <c r="CF110" s="1">
        <v>3.0270459999999999E-2</v>
      </c>
      <c r="CG110">
        <v>10.98695</v>
      </c>
      <c r="CH110">
        <v>0.42440040000000001</v>
      </c>
      <c r="CI110">
        <v>27.124590000000001</v>
      </c>
      <c r="CJ110" s="1">
        <v>3.2770479999999998E-2</v>
      </c>
      <c r="CK110">
        <v>11.957100000000001</v>
      </c>
      <c r="CL110">
        <v>0.42231069999999998</v>
      </c>
      <c r="CM110">
        <v>25.714189999999999</v>
      </c>
      <c r="CN110" s="1">
        <v>3.3000549999999997E-2</v>
      </c>
      <c r="CO110">
        <v>12.099690000000001</v>
      </c>
      <c r="CP110">
        <v>0.4205392</v>
      </c>
      <c r="CQ110">
        <v>23.56062</v>
      </c>
      <c r="CR110" s="1">
        <v>3.1532789999999998E-2</v>
      </c>
      <c r="CS110">
        <v>11.60844</v>
      </c>
      <c r="CT110">
        <v>0.41918499999999997</v>
      </c>
      <c r="CU110">
        <v>21.109300000000001</v>
      </c>
      <c r="CV110" s="1">
        <v>2.917233E-2</v>
      </c>
      <c r="CW110">
        <v>10.767670000000001</v>
      </c>
      <c r="CX110">
        <v>0.41827130000000001</v>
      </c>
      <c r="CY110">
        <v>19.499680000000001</v>
      </c>
      <c r="CZ110" s="1">
        <v>2.6457060000000001E-2</v>
      </c>
      <c r="DA110">
        <v>9.7792969999999997</v>
      </c>
      <c r="DB110">
        <v>0.41768450000000001</v>
      </c>
      <c r="DC110">
        <v>19.888100000000001</v>
      </c>
      <c r="DD110" s="1">
        <v>2.3386029999999999E-2</v>
      </c>
      <c r="DE110">
        <v>8.6530729999999991</v>
      </c>
      <c r="DF110">
        <v>0.41734149999999998</v>
      </c>
      <c r="DG110">
        <v>22.55153</v>
      </c>
      <c r="DH110" s="1">
        <v>1.9686229999999999E-2</v>
      </c>
      <c r="DI110">
        <v>7.2915609999999997</v>
      </c>
      <c r="DJ110">
        <v>0.4171475</v>
      </c>
      <c r="DK110">
        <v>27.571770000000001</v>
      </c>
      <c r="DL110" s="1">
        <v>1.5531420000000001E-2</v>
      </c>
      <c r="DM110">
        <v>5.756348</v>
      </c>
      <c r="DN110">
        <v>0.41706100000000002</v>
      </c>
      <c r="DO110">
        <v>33.038429999999998</v>
      </c>
      <c r="DP110" s="1">
        <v>1.164281E-2</v>
      </c>
      <c r="DQ110">
        <v>4.3129980000000003</v>
      </c>
      <c r="DR110">
        <v>0.4169947</v>
      </c>
      <c r="DS110">
        <v>34.097850000000001</v>
      </c>
      <c r="DT110" s="1">
        <v>8.632809E-3</v>
      </c>
      <c r="DU110">
        <v>3.19191</v>
      </c>
      <c r="DV110">
        <v>0.41696450000000002</v>
      </c>
      <c r="DW110">
        <v>31.047090000000001</v>
      </c>
      <c r="DX110" s="1">
        <v>6.6187479999999998E-3</v>
      </c>
      <c r="DY110">
        <v>2.4397030000000002</v>
      </c>
      <c r="DZ110">
        <v>0.41695789999999999</v>
      </c>
      <c r="EA110">
        <v>27.825130000000001</v>
      </c>
      <c r="EB110" s="1">
        <v>5.3801459999999997E-3</v>
      </c>
      <c r="EC110">
        <v>1.9757659999999999</v>
      </c>
      <c r="ED110">
        <v>0.41694769999999998</v>
      </c>
      <c r="EE110">
        <v>26.859780000000001</v>
      </c>
      <c r="EF110" s="1">
        <v>4.6310769999999999E-3</v>
      </c>
      <c r="EG110">
        <v>1.6946129999999999</v>
      </c>
      <c r="EH110">
        <v>0.4169368</v>
      </c>
      <c r="EI110">
        <v>28.78669</v>
      </c>
      <c r="EJ110" s="1">
        <v>4.1584209999999998E-3</v>
      </c>
      <c r="EK110">
        <v>1.5167649999999999</v>
      </c>
      <c r="EL110">
        <v>0.41693259999999999</v>
      </c>
      <c r="EM110">
        <v>32.148180000000004</v>
      </c>
      <c r="EN110" s="1">
        <v>3.8336899999999998E-3</v>
      </c>
      <c r="EO110">
        <v>1.3941920000000001</v>
      </c>
      <c r="EP110">
        <v>0.41693789999999997</v>
      </c>
      <c r="EQ110">
        <v>37.473860000000002</v>
      </c>
      <c r="ER110" s="1">
        <v>3.5868570000000002E-3</v>
      </c>
      <c r="ES110">
        <v>1.3012379999999999</v>
      </c>
      <c r="ET110">
        <v>0.41693029999999998</v>
      </c>
      <c r="EU110">
        <v>41.942430000000002</v>
      </c>
      <c r="EV110" s="1">
        <v>3.3833040000000002E-3</v>
      </c>
      <c r="EW110">
        <v>1.22496</v>
      </c>
      <c r="EX110">
        <v>0.4169389</v>
      </c>
      <c r="EY110">
        <v>41.942019999999999</v>
      </c>
      <c r="EZ110" s="1">
        <v>3.2065990000000001E-3</v>
      </c>
      <c r="FA110">
        <v>1.158709</v>
      </c>
      <c r="FB110">
        <v>0.41693649999999999</v>
      </c>
      <c r="FC110">
        <v>38.20599</v>
      </c>
      <c r="FD110" s="1">
        <v>3.0471700000000001E-3</v>
      </c>
      <c r="FE110">
        <v>1.099259</v>
      </c>
      <c r="FF110">
        <v>0.41693089999999999</v>
      </c>
      <c r="FG110">
        <v>33.665149999999997</v>
      </c>
      <c r="FH110" s="1">
        <v>2.9006399999999999E-3</v>
      </c>
      <c r="FI110">
        <v>1.0449299999999999</v>
      </c>
      <c r="FJ110">
        <v>0.41694399999999998</v>
      </c>
      <c r="FK110">
        <v>30.705580000000001</v>
      </c>
      <c r="FL110" s="1">
        <v>2.7648450000000001E-3</v>
      </c>
      <c r="FM110">
        <v>0.99468659999999998</v>
      </c>
      <c r="FN110">
        <v>0.41692990000000002</v>
      </c>
      <c r="FO110">
        <v>31.041779999999999</v>
      </c>
      <c r="FP110" s="1">
        <v>2.6369319999999998E-3</v>
      </c>
      <c r="FQ110">
        <v>0.94773750000000001</v>
      </c>
      <c r="FR110">
        <v>0.41693049999999998</v>
      </c>
      <c r="FS110">
        <v>32.935459999999999</v>
      </c>
      <c r="FT110" s="1">
        <v>2.5159269999999998E-3</v>
      </c>
      <c r="FU110">
        <v>0.90361829999999999</v>
      </c>
      <c r="FV110">
        <v>0.41692950000000001</v>
      </c>
      <c r="FW110">
        <v>35.28152</v>
      </c>
      <c r="FX110" s="1">
        <v>2.402286E-3</v>
      </c>
      <c r="FY110">
        <v>0.8622438</v>
      </c>
      <c r="FZ110">
        <v>0.41694340000000002</v>
      </c>
      <c r="GA110">
        <v>35.738660000000003</v>
      </c>
      <c r="GB110" s="1">
        <v>2.2953209999999999E-3</v>
      </c>
      <c r="GC110">
        <v>0.82340219999999997</v>
      </c>
      <c r="GD110">
        <v>0.4169351</v>
      </c>
      <c r="GE110">
        <v>34.714979999999997</v>
      </c>
      <c r="GF110" s="1">
        <v>2.194311E-3</v>
      </c>
      <c r="GG110">
        <v>0.78691299999999997</v>
      </c>
      <c r="GH110">
        <v>0.41694209999999998</v>
      </c>
      <c r="GI110">
        <v>32.121749999999999</v>
      </c>
      <c r="GJ110" s="1">
        <v>2.0985840000000001E-3</v>
      </c>
      <c r="GK110">
        <v>0.75241139999999995</v>
      </c>
      <c r="GL110">
        <v>0.41694029999999999</v>
      </c>
      <c r="GM110">
        <v>29.135110000000001</v>
      </c>
      <c r="GN110" s="1">
        <v>2.0081389999999999E-3</v>
      </c>
      <c r="GO110">
        <v>0.71982190000000001</v>
      </c>
      <c r="GP110">
        <v>0.41692879999999999</v>
      </c>
      <c r="GQ110">
        <v>26.304020000000001</v>
      </c>
      <c r="GR110" s="1">
        <v>1.922698E-3</v>
      </c>
      <c r="GS110">
        <v>0.68909140000000002</v>
      </c>
      <c r="GT110">
        <v>0.41694229999999999</v>
      </c>
      <c r="GU110">
        <v>26.367940000000001</v>
      </c>
      <c r="GV110" s="1">
        <v>1.841776E-3</v>
      </c>
      <c r="GW110">
        <v>0.65997620000000001</v>
      </c>
      <c r="GX110">
        <v>0.41693989999999997</v>
      </c>
      <c r="GY110">
        <v>28.657589999999999</v>
      </c>
      <c r="GZ110" s="1">
        <v>1.7648850000000001E-3</v>
      </c>
      <c r="HA110">
        <v>0.63242310000000002</v>
      </c>
      <c r="HB110">
        <v>0.41693920000000001</v>
      </c>
      <c r="HC110">
        <v>32.122259999999997</v>
      </c>
      <c r="HD110" s="1">
        <v>1.6923470000000001E-3</v>
      </c>
      <c r="HE110">
        <v>0.60634960000000004</v>
      </c>
      <c r="HF110">
        <v>0.4169446</v>
      </c>
      <c r="HG110">
        <v>34.407629999999997</v>
      </c>
      <c r="HH110" s="1">
        <v>1.6236410000000001E-3</v>
      </c>
      <c r="HI110">
        <v>0.581704</v>
      </c>
      <c r="HJ110">
        <v>0.41694150000000002</v>
      </c>
      <c r="HK110">
        <v>33.120060000000002</v>
      </c>
      <c r="HL110" s="1">
        <v>1.5587940000000001E-3</v>
      </c>
      <c r="HM110">
        <v>0.55846169999999995</v>
      </c>
      <c r="HN110">
        <v>0.4169311</v>
      </c>
      <c r="HO110">
        <v>30.189229999999998</v>
      </c>
      <c r="HP110" s="1">
        <v>1.4974820000000001E-3</v>
      </c>
      <c r="HQ110">
        <v>0.53648070000000003</v>
      </c>
      <c r="HR110">
        <v>0.4169329</v>
      </c>
      <c r="HS110">
        <v>27.478190000000001</v>
      </c>
      <c r="HT110" s="1">
        <v>1.4391440000000001E-3</v>
      </c>
      <c r="HU110">
        <v>0.5155708</v>
      </c>
      <c r="HV110">
        <v>0.4169332</v>
      </c>
      <c r="HW110">
        <v>26.648630000000001</v>
      </c>
      <c r="HX110" s="1">
        <v>1.3833540000000001E-3</v>
      </c>
      <c r="HY110">
        <v>0.49560070000000001</v>
      </c>
      <c r="HZ110">
        <v>0.41692859999999998</v>
      </c>
      <c r="IA110">
        <v>29.239090000000001</v>
      </c>
      <c r="IB110" s="1">
        <v>1.3301000000000001E-3</v>
      </c>
      <c r="IC110">
        <v>0.47652820000000001</v>
      </c>
      <c r="ID110">
        <v>0.4169389</v>
      </c>
      <c r="IE110">
        <v>35.249189999999999</v>
      </c>
      <c r="IF110" s="1">
        <v>1.279706E-3</v>
      </c>
      <c r="IG110">
        <v>0.45843879999999998</v>
      </c>
      <c r="IH110">
        <v>0.41693740000000001</v>
      </c>
      <c r="II110">
        <v>42.401090000000003</v>
      </c>
      <c r="IJ110" s="1">
        <v>1.231684E-3</v>
      </c>
      <c r="IK110">
        <v>0.44124459999999999</v>
      </c>
      <c r="IL110">
        <v>0.4169445</v>
      </c>
      <c r="IM110">
        <v>45.775889999999997</v>
      </c>
      <c r="IN110" s="1">
        <v>1.1859010000000001E-3</v>
      </c>
      <c r="IO110">
        <v>0.42480519999999999</v>
      </c>
      <c r="IP110">
        <v>0.4169447</v>
      </c>
      <c r="IQ110">
        <v>43.888309999999997</v>
      </c>
      <c r="IR110" s="1">
        <v>1.141822E-3</v>
      </c>
      <c r="IS110">
        <v>0.40904239999999997</v>
      </c>
      <c r="IT110">
        <v>0.41693980000000003</v>
      </c>
      <c r="IU110">
        <v>39.38259</v>
      </c>
      <c r="IV110" s="1">
        <v>1.0998480000000001E-3</v>
      </c>
      <c r="IW110">
        <v>0.3939782</v>
      </c>
      <c r="IX110">
        <v>0.41694249999999999</v>
      </c>
      <c r="IY110">
        <v>35.841059999999999</v>
      </c>
      <c r="IZ110" s="1">
        <v>1.0598269999999999E-3</v>
      </c>
      <c r="JA110">
        <v>0.3796426</v>
      </c>
      <c r="JB110">
        <v>0.41693200000000002</v>
      </c>
      <c r="JC110">
        <v>34.56279</v>
      </c>
      <c r="JD110" s="1">
        <v>1.0217329999999999E-3</v>
      </c>
      <c r="JE110">
        <v>0.36602370000000001</v>
      </c>
      <c r="JF110">
        <v>0.41693069999999999</v>
      </c>
      <c r="JG110">
        <v>36.351990000000001</v>
      </c>
      <c r="JH110" s="1">
        <v>9.8542510000000009E-4</v>
      </c>
      <c r="JI110">
        <v>0.35299429999999998</v>
      </c>
      <c r="JJ110">
        <v>0.41694150000000002</v>
      </c>
      <c r="JK110">
        <v>38.584560000000003</v>
      </c>
      <c r="JL110" s="1">
        <v>9.4964789999999995E-4</v>
      </c>
      <c r="JM110">
        <v>0.3403755</v>
      </c>
      <c r="JN110">
        <v>0.41694219999999999</v>
      </c>
      <c r="JO110">
        <v>38.86506</v>
      </c>
      <c r="JP110" s="1">
        <v>9.1353699999999996E-4</v>
      </c>
      <c r="JQ110">
        <v>0.3282736</v>
      </c>
      <c r="JR110">
        <v>0.41693049999999998</v>
      </c>
      <c r="JS110">
        <v>37.585979999999999</v>
      </c>
      <c r="JT110" s="1">
        <v>8.793319E-4</v>
      </c>
      <c r="JU110">
        <v>0.3167838</v>
      </c>
      <c r="JV110">
        <v>0.41693409999999997</v>
      </c>
      <c r="JW110">
        <v>35.788200000000003</v>
      </c>
      <c r="JX110" s="1">
        <v>8.4688850000000002E-4</v>
      </c>
      <c r="JY110">
        <v>0.30582559999999998</v>
      </c>
      <c r="JZ110">
        <v>0.4169273</v>
      </c>
      <c r="KA110">
        <v>32.995229999999999</v>
      </c>
      <c r="KB110" s="1">
        <v>8.1602580000000001E-4</v>
      </c>
      <c r="KC110">
        <v>0.29534090000000002</v>
      </c>
      <c r="KD110">
        <v>0.41692800000000002</v>
      </c>
      <c r="KE110">
        <v>29.128630000000001</v>
      </c>
      <c r="KF110" s="1">
        <v>7.8663780000000003E-4</v>
      </c>
      <c r="KG110">
        <v>0.28531309999999999</v>
      </c>
      <c r="KH110">
        <v>0.41693350000000001</v>
      </c>
      <c r="KI110">
        <v>24.973269999999999</v>
      </c>
      <c r="KJ110" s="1">
        <v>7.5858030000000001E-4</v>
      </c>
      <c r="KK110">
        <v>0.2756903</v>
      </c>
      <c r="KL110">
        <v>0.41694019999999998</v>
      </c>
      <c r="KM110">
        <v>23.854849999999999</v>
      </c>
      <c r="KN110" s="1">
        <v>7.3173859999999999E-4</v>
      </c>
      <c r="KO110">
        <v>0.26644230000000002</v>
      </c>
      <c r="KP110">
        <v>0.41693150000000001</v>
      </c>
      <c r="KQ110">
        <v>28.12152</v>
      </c>
      <c r="KR110" s="1">
        <v>7.0604179999999997E-4</v>
      </c>
      <c r="KS110">
        <v>0.25757770000000002</v>
      </c>
      <c r="KT110">
        <v>0.41692800000000002</v>
      </c>
      <c r="KU110">
        <v>35.920819999999999</v>
      </c>
      <c r="KV110" s="1">
        <v>6.8150969999999998E-4</v>
      </c>
      <c r="KW110">
        <v>0.24907000000000001</v>
      </c>
      <c r="KX110">
        <v>0.41694239999999999</v>
      </c>
      <c r="KY110">
        <v>40.853439999999999</v>
      </c>
      <c r="KZ110" s="1">
        <v>6.5804450000000005E-4</v>
      </c>
      <c r="LA110">
        <v>0.2409046</v>
      </c>
      <c r="LB110">
        <v>0.41692709999999999</v>
      </c>
      <c r="LC110">
        <v>39.217509999999997</v>
      </c>
      <c r="LD110" s="1">
        <v>6.3560359999999998E-4</v>
      </c>
      <c r="LE110">
        <v>0.23306270000000001</v>
      </c>
      <c r="LF110">
        <v>0.41693150000000001</v>
      </c>
      <c r="LG110">
        <v>34.430990000000001</v>
      </c>
      <c r="LH110" s="1">
        <v>6.1394409999999998E-4</v>
      </c>
      <c r="LI110">
        <v>0.22548190000000001</v>
      </c>
      <c r="LJ110">
        <v>0.4169273</v>
      </c>
      <c r="LK110">
        <v>31.495080000000002</v>
      </c>
      <c r="LL110" s="1">
        <v>5.9316429999999997E-4</v>
      </c>
      <c r="LM110">
        <v>0.21817729999999999</v>
      </c>
      <c r="LN110">
        <v>0.41694369999999997</v>
      </c>
      <c r="LO110">
        <v>31.67961</v>
      </c>
      <c r="LP110" s="1">
        <v>5.7322169999999997E-4</v>
      </c>
      <c r="LQ110">
        <v>0.21114810000000001</v>
      </c>
      <c r="LR110">
        <v>0.41694579999999998</v>
      </c>
      <c r="LS110">
        <v>34.25835</v>
      </c>
      <c r="LT110" s="1">
        <v>5.5407449999999995E-4</v>
      </c>
      <c r="LU110">
        <v>0.20437330000000001</v>
      </c>
      <c r="LV110">
        <v>0.41692810000000002</v>
      </c>
      <c r="LW110">
        <v>37.392539999999997</v>
      </c>
      <c r="LX110" s="1">
        <v>5.3565299999999998E-4</v>
      </c>
      <c r="LY110">
        <v>0.197855</v>
      </c>
      <c r="LZ110">
        <v>0.41693770000000002</v>
      </c>
      <c r="MA110">
        <v>39.43721</v>
      </c>
      <c r="MB110" s="1">
        <v>5.1794320000000005E-4</v>
      </c>
      <c r="MC110">
        <v>0.19156719999999999</v>
      </c>
      <c r="MD110">
        <v>0.41694300000000001</v>
      </c>
      <c r="ME110">
        <v>40.033790000000003</v>
      </c>
      <c r="MF110" s="1">
        <v>5.0085959999999997E-4</v>
      </c>
      <c r="MG110">
        <v>0.1854942</v>
      </c>
      <c r="MH110">
        <v>0.41693950000000002</v>
      </c>
      <c r="MI110">
        <v>38.950049999999997</v>
      </c>
      <c r="MJ110" s="1">
        <v>4.8436790000000001E-4</v>
      </c>
      <c r="MK110">
        <v>0.17963370000000001</v>
      </c>
      <c r="ML110">
        <v>0.41694160000000002</v>
      </c>
      <c r="MM110">
        <v>35.42568</v>
      </c>
      <c r="MN110" s="1">
        <v>4.6836650000000002E-4</v>
      </c>
      <c r="MO110">
        <v>0.17396329999999999</v>
      </c>
      <c r="MP110">
        <v>0.41693859999999999</v>
      </c>
      <c r="MQ110">
        <v>30.98189</v>
      </c>
      <c r="MR110" s="1">
        <v>4.5291960000000002E-4</v>
      </c>
      <c r="MS110">
        <v>0.16848150000000001</v>
      </c>
      <c r="MT110">
        <v>0.41693000000000002</v>
      </c>
      <c r="MU110">
        <v>26.71556</v>
      </c>
      <c r="MV110" s="1">
        <v>4.3804050000000001E-4</v>
      </c>
      <c r="MW110">
        <v>0.16319900000000001</v>
      </c>
      <c r="MX110">
        <v>0.41693089999999999</v>
      </c>
      <c r="MY110">
        <v>25.462</v>
      </c>
      <c r="MZ110" s="1">
        <v>4.238189E-4</v>
      </c>
      <c r="NA110">
        <v>0.15812190000000001</v>
      </c>
      <c r="NB110">
        <v>0.4169312</v>
      </c>
      <c r="NC110">
        <v>26.170940000000002</v>
      </c>
      <c r="ND110" s="1">
        <v>4.1020480000000001E-4</v>
      </c>
      <c r="NE110">
        <v>0.1532577</v>
      </c>
      <c r="NF110">
        <v>0.41694059999999999</v>
      </c>
      <c r="NG110">
        <v>29.130009999999999</v>
      </c>
      <c r="NH110" s="1">
        <v>3.9705129999999998E-4</v>
      </c>
      <c r="NI110">
        <v>0.1485534</v>
      </c>
      <c r="NJ110">
        <v>0.41693190000000002</v>
      </c>
      <c r="NK110">
        <v>32.866340000000001</v>
      </c>
      <c r="NL110" s="1">
        <v>3.8428449999999999E-4</v>
      </c>
      <c r="NM110">
        <v>0.14398250000000001</v>
      </c>
      <c r="NN110">
        <v>0.41693829999999998</v>
      </c>
      <c r="NO110">
        <v>34.164009999999998</v>
      </c>
      <c r="NP110" s="1">
        <v>3.719037E-4</v>
      </c>
      <c r="NQ110">
        <v>0.13952790000000001</v>
      </c>
      <c r="NR110">
        <v>0.41693089999999999</v>
      </c>
      <c r="NS110">
        <v>31.150200000000002</v>
      </c>
      <c r="NT110" s="1">
        <v>3.5998360000000001E-4</v>
      </c>
      <c r="NU110">
        <v>0.13523750000000001</v>
      </c>
      <c r="NV110">
        <v>0.41693259999999999</v>
      </c>
      <c r="NW110">
        <v>27.780280000000001</v>
      </c>
      <c r="NX110" s="1">
        <v>3.4862270000000001E-4</v>
      </c>
      <c r="NY110">
        <v>0.13113630000000001</v>
      </c>
      <c r="NZ110">
        <v>0.41692820000000003</v>
      </c>
      <c r="OA110">
        <v>25.851870000000002</v>
      </c>
      <c r="OB110" s="1">
        <v>3.377063E-4</v>
      </c>
      <c r="OC110">
        <v>0.1271738</v>
      </c>
      <c r="OD110">
        <v>0.41694049999999999</v>
      </c>
      <c r="OE110">
        <v>27.539449999999999</v>
      </c>
      <c r="OF110" s="1">
        <v>3.2715190000000001E-4</v>
      </c>
      <c r="OG110">
        <v>0.1233209</v>
      </c>
      <c r="OH110">
        <v>0.41694229999999999</v>
      </c>
      <c r="OI110">
        <v>29.776769999999999</v>
      </c>
      <c r="OJ110" s="1">
        <v>3.1696730000000002E-4</v>
      </c>
      <c r="OK110">
        <v>0.11959450000000001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1.4191510000000001</v>
      </c>
      <c r="G111">
        <v>17.807649999999999</v>
      </c>
      <c r="H111">
        <v>0</v>
      </c>
      <c r="I111">
        <v>0</v>
      </c>
      <c r="J111">
        <v>1.4159360000000001</v>
      </c>
      <c r="K111">
        <v>18.940090000000001</v>
      </c>
      <c r="L111">
        <v>0</v>
      </c>
      <c r="M111" s="1">
        <v>2.2000919999999998E-37</v>
      </c>
      <c r="N111">
        <v>1.412919</v>
      </c>
      <c r="O111">
        <v>19.793089999999999</v>
      </c>
      <c r="P111" s="1">
        <v>8.0430419999999995E-27</v>
      </c>
      <c r="Q111" s="1">
        <v>1.478109E-24</v>
      </c>
      <c r="R111">
        <v>1.407494</v>
      </c>
      <c r="S111">
        <v>21.299109999999999</v>
      </c>
      <c r="T111" s="1">
        <v>1.8268400000000001E-16</v>
      </c>
      <c r="U111" s="1">
        <v>3.2992380000000001E-14</v>
      </c>
      <c r="V111">
        <v>1.401966</v>
      </c>
      <c r="W111">
        <v>22.04832</v>
      </c>
      <c r="X111" s="1">
        <v>3.1728899999999998E-7</v>
      </c>
      <c r="Y111" s="1">
        <v>5.3615800000000003E-5</v>
      </c>
      <c r="Z111">
        <v>1.398147</v>
      </c>
      <c r="AA111">
        <v>21.626049999999999</v>
      </c>
      <c r="AB111" s="1">
        <v>7.2594269999999997E-3</v>
      </c>
      <c r="AC111">
        <v>1.4829509999999999</v>
      </c>
      <c r="AD111">
        <v>1.396266</v>
      </c>
      <c r="AE111">
        <v>19.76989</v>
      </c>
      <c r="AF111">
        <v>1.111229</v>
      </c>
      <c r="AG111">
        <v>251.56479999999999</v>
      </c>
      <c r="AH111">
        <v>1.3955</v>
      </c>
      <c r="AI111">
        <v>17.606020000000001</v>
      </c>
      <c r="AJ111">
        <v>17.695450000000001</v>
      </c>
      <c r="AK111">
        <v>4299.567</v>
      </c>
      <c r="AL111">
        <v>1.3962540000000001</v>
      </c>
      <c r="AM111">
        <v>16.475390000000001</v>
      </c>
      <c r="AN111">
        <v>68.813059999999993</v>
      </c>
      <c r="AO111">
        <v>17607.060000000001</v>
      </c>
      <c r="AP111">
        <v>1.3969879999999999</v>
      </c>
      <c r="AQ111">
        <v>17.99841</v>
      </c>
      <c r="AR111">
        <v>101.5536</v>
      </c>
      <c r="AS111">
        <v>27044.04</v>
      </c>
      <c r="AT111">
        <v>1.3976200000000001</v>
      </c>
      <c r="AU111">
        <v>21.193149999999999</v>
      </c>
      <c r="AV111">
        <v>75.198430000000002</v>
      </c>
      <c r="AW111">
        <v>20637.02</v>
      </c>
      <c r="AX111">
        <v>1.3978950000000001</v>
      </c>
      <c r="AY111">
        <v>24.72681</v>
      </c>
      <c r="AZ111">
        <v>33.866039999999998</v>
      </c>
      <c r="BA111">
        <v>9507.732</v>
      </c>
      <c r="BB111">
        <v>1.397573</v>
      </c>
      <c r="BC111">
        <v>26.79955</v>
      </c>
      <c r="BD111">
        <v>10.735390000000001</v>
      </c>
      <c r="BE111">
        <v>3063.1640000000002</v>
      </c>
      <c r="BF111">
        <v>1.396533</v>
      </c>
      <c r="BG111">
        <v>26.302050000000001</v>
      </c>
      <c r="BH111">
        <v>2.6942200000000001</v>
      </c>
      <c r="BI111">
        <v>777.30290000000002</v>
      </c>
      <c r="BJ111">
        <v>1.3947799999999999</v>
      </c>
      <c r="BK111">
        <v>24.368839999999999</v>
      </c>
      <c r="BL111">
        <v>0.59735640000000001</v>
      </c>
      <c r="BM111">
        <v>173.1969</v>
      </c>
      <c r="BN111">
        <v>1.3925780000000001</v>
      </c>
      <c r="BO111">
        <v>22.688739999999999</v>
      </c>
      <c r="BP111">
        <v>0.13570860000000001</v>
      </c>
      <c r="BQ111">
        <v>39.100479999999997</v>
      </c>
      <c r="BR111">
        <v>1.390279</v>
      </c>
      <c r="BS111">
        <v>22.140059999999998</v>
      </c>
      <c r="BT111" s="1">
        <v>4.244788E-2</v>
      </c>
      <c r="BU111">
        <v>11.878830000000001</v>
      </c>
      <c r="BV111">
        <v>1.387821</v>
      </c>
      <c r="BW111">
        <v>23.542359999999999</v>
      </c>
      <c r="BX111" s="1">
        <v>2.5789719999999999E-2</v>
      </c>
      <c r="BY111">
        <v>6.9395119999999997</v>
      </c>
      <c r="BZ111">
        <v>1.385507</v>
      </c>
      <c r="CA111">
        <v>25.444420000000001</v>
      </c>
      <c r="CB111" s="1">
        <v>2.6186439999999998E-2</v>
      </c>
      <c r="CC111">
        <v>6.9338300000000004</v>
      </c>
      <c r="CD111">
        <v>1.3834439999999999</v>
      </c>
      <c r="CE111">
        <v>26.838429999999999</v>
      </c>
      <c r="CF111" s="1">
        <v>2.997383E-2</v>
      </c>
      <c r="CG111">
        <v>7.9513930000000004</v>
      </c>
      <c r="CH111">
        <v>1.3788339999999999</v>
      </c>
      <c r="CI111">
        <v>27.2455</v>
      </c>
      <c r="CJ111" s="1">
        <v>3.264504E-2</v>
      </c>
      <c r="CK111">
        <v>8.7208360000000003</v>
      </c>
      <c r="CL111">
        <v>1.3729659999999999</v>
      </c>
      <c r="CM111">
        <v>25.865849999999998</v>
      </c>
      <c r="CN111" s="1">
        <v>3.3053319999999997E-2</v>
      </c>
      <c r="CO111">
        <v>8.8929310000000008</v>
      </c>
      <c r="CP111">
        <v>1.3679650000000001</v>
      </c>
      <c r="CQ111">
        <v>23.807849999999998</v>
      </c>
      <c r="CR111" s="1">
        <v>3.1700930000000002E-2</v>
      </c>
      <c r="CS111">
        <v>8.5758229999999998</v>
      </c>
      <c r="CT111">
        <v>1.3643050000000001</v>
      </c>
      <c r="CU111">
        <v>21.33361</v>
      </c>
      <c r="CV111" s="1">
        <v>2.93922E-2</v>
      </c>
      <c r="CW111">
        <v>7.9791590000000001</v>
      </c>
      <c r="CX111">
        <v>1.362142</v>
      </c>
      <c r="CY111">
        <v>19.67502</v>
      </c>
      <c r="CZ111" s="1">
        <v>2.6699870000000001E-2</v>
      </c>
      <c r="DA111">
        <v>7.2614710000000002</v>
      </c>
      <c r="DB111">
        <v>1.3609100000000001</v>
      </c>
      <c r="DC111">
        <v>19.996269999999999</v>
      </c>
      <c r="DD111">
        <v>2.36683E-2</v>
      </c>
      <c r="DE111">
        <v>6.4483459999999999</v>
      </c>
      <c r="DF111">
        <v>1.3603590000000001</v>
      </c>
      <c r="DG111">
        <v>22.578209999999999</v>
      </c>
      <c r="DH111" s="1">
        <v>2.002433E-2</v>
      </c>
      <c r="DI111">
        <v>5.4699819999999999</v>
      </c>
      <c r="DJ111">
        <v>1.360177</v>
      </c>
      <c r="DK111">
        <v>27.596730000000001</v>
      </c>
      <c r="DL111" s="1">
        <v>1.5887140000000001E-2</v>
      </c>
      <c r="DM111">
        <v>4.3512950000000004</v>
      </c>
      <c r="DN111">
        <v>1.3601209999999999</v>
      </c>
      <c r="DO111">
        <v>33.119509999999998</v>
      </c>
      <c r="DP111" s="1">
        <v>1.194929E-2</v>
      </c>
      <c r="DQ111">
        <v>3.2757640000000001</v>
      </c>
      <c r="DR111">
        <v>1.3601639999999999</v>
      </c>
      <c r="DS111">
        <v>34.290939999999999</v>
      </c>
      <c r="DT111" s="1">
        <v>8.8539919999999998E-3</v>
      </c>
      <c r="DU111">
        <v>2.4224000000000001</v>
      </c>
      <c r="DV111">
        <v>1.3601749999999999</v>
      </c>
      <c r="DW111">
        <v>31.38109</v>
      </c>
      <c r="DX111" s="1">
        <v>6.7603350000000001E-3</v>
      </c>
      <c r="DY111">
        <v>1.8412280000000001</v>
      </c>
      <c r="DZ111">
        <v>1.3602080000000001</v>
      </c>
      <c r="EA111">
        <v>28.0901</v>
      </c>
      <c r="EB111" s="1">
        <v>5.4660239999999999E-3</v>
      </c>
      <c r="EC111">
        <v>1.480172</v>
      </c>
      <c r="ED111">
        <v>1.360217</v>
      </c>
      <c r="EE111">
        <v>26.82001</v>
      </c>
      <c r="EF111" s="1">
        <v>4.6838870000000003E-3</v>
      </c>
      <c r="EG111">
        <v>1.2615149999999999</v>
      </c>
      <c r="EH111">
        <v>1.360241</v>
      </c>
      <c r="EI111">
        <v>28.615819999999999</v>
      </c>
      <c r="EJ111" s="1">
        <v>4.1930580000000004E-3</v>
      </c>
      <c r="EK111">
        <v>1.124279</v>
      </c>
      <c r="EL111">
        <v>1.360239</v>
      </c>
      <c r="EM111">
        <v>32.05959</v>
      </c>
      <c r="EN111" s="1">
        <v>3.8586890000000002E-3</v>
      </c>
      <c r="EO111">
        <v>1.030791</v>
      </c>
      <c r="EP111">
        <v>1.360244</v>
      </c>
      <c r="EQ111">
        <v>37.471029999999999</v>
      </c>
      <c r="ER111" s="1">
        <v>3.6065310000000001E-3</v>
      </c>
      <c r="ES111">
        <v>0.96065800000000001</v>
      </c>
      <c r="ET111">
        <v>1.3602890000000001</v>
      </c>
      <c r="EU111">
        <v>41.990049999999997</v>
      </c>
      <c r="EV111" s="1">
        <v>3.3999910000000002E-3</v>
      </c>
      <c r="EW111">
        <v>0.9036421</v>
      </c>
      <c r="EX111">
        <v>1.360269</v>
      </c>
      <c r="EY111">
        <v>42.13917</v>
      </c>
      <c r="EZ111" s="1">
        <v>3.2213699999999999E-3</v>
      </c>
      <c r="FA111">
        <v>0.85438000000000003</v>
      </c>
      <c r="FB111">
        <v>1.360303</v>
      </c>
      <c r="FC111">
        <v>38.60192</v>
      </c>
      <c r="FD111" s="1">
        <v>3.0605649999999999E-3</v>
      </c>
      <c r="FE111">
        <v>0.81031039999999999</v>
      </c>
      <c r="FF111">
        <v>1.3602879999999999</v>
      </c>
      <c r="FG111">
        <v>34.097239999999999</v>
      </c>
      <c r="FH111" s="1">
        <v>2.9129590000000001E-3</v>
      </c>
      <c r="FI111">
        <v>0.77010120000000004</v>
      </c>
      <c r="FJ111">
        <v>1.3602970000000001</v>
      </c>
      <c r="FK111">
        <v>30.937889999999999</v>
      </c>
      <c r="FL111" s="1">
        <v>2.7763330000000002E-3</v>
      </c>
      <c r="FM111">
        <v>0.73299029999999998</v>
      </c>
      <c r="FN111">
        <v>1.3602730000000001</v>
      </c>
      <c r="FO111">
        <v>31.128889999999998</v>
      </c>
      <c r="FP111" s="1">
        <v>2.6476799999999999E-3</v>
      </c>
      <c r="FQ111">
        <v>0.69829699999999995</v>
      </c>
      <c r="FR111">
        <v>1.3602780000000001</v>
      </c>
      <c r="FS111">
        <v>32.988979999999998</v>
      </c>
      <c r="FT111" s="1">
        <v>2.5260310000000002E-3</v>
      </c>
      <c r="FU111">
        <v>0.66575010000000001</v>
      </c>
      <c r="FV111">
        <v>1.3602749999999999</v>
      </c>
      <c r="FW111">
        <v>35.357309999999998</v>
      </c>
      <c r="FX111" s="1">
        <v>2.4117689999999998E-3</v>
      </c>
      <c r="FY111">
        <v>0.63520169999999998</v>
      </c>
      <c r="FZ111">
        <v>1.360287</v>
      </c>
      <c r="GA111">
        <v>35.880679999999998</v>
      </c>
      <c r="GB111" s="1">
        <v>2.304253E-3</v>
      </c>
      <c r="GC111">
        <v>0.60654090000000005</v>
      </c>
      <c r="GD111">
        <v>1.3602829999999999</v>
      </c>
      <c r="GE111">
        <v>34.89105</v>
      </c>
      <c r="GF111" s="1">
        <v>2.2026789999999999E-3</v>
      </c>
      <c r="GG111">
        <v>0.57959419999999995</v>
      </c>
      <c r="GH111">
        <v>1.3602890000000001</v>
      </c>
      <c r="GI111">
        <v>32.364699999999999</v>
      </c>
      <c r="GJ111" s="1">
        <v>2.1065490000000001E-3</v>
      </c>
      <c r="GK111">
        <v>0.55416770000000004</v>
      </c>
      <c r="GL111">
        <v>1.3602810000000001</v>
      </c>
      <c r="GM111">
        <v>29.42747</v>
      </c>
      <c r="GN111" s="1">
        <v>2.0156409999999999E-3</v>
      </c>
      <c r="GO111">
        <v>0.53012349999999997</v>
      </c>
      <c r="GP111">
        <v>1.360274</v>
      </c>
      <c r="GQ111">
        <v>26.598479999999999</v>
      </c>
      <c r="GR111" s="1">
        <v>1.9297940000000001E-3</v>
      </c>
      <c r="GS111">
        <v>0.50745320000000005</v>
      </c>
      <c r="GT111">
        <v>1.36029</v>
      </c>
      <c r="GU111">
        <v>26.57443</v>
      </c>
      <c r="GV111" s="1">
        <v>1.848513E-3</v>
      </c>
      <c r="GW111">
        <v>0.48599209999999998</v>
      </c>
      <c r="GX111">
        <v>1.3602860000000001</v>
      </c>
      <c r="GY111">
        <v>28.750530000000001</v>
      </c>
      <c r="GZ111" s="1">
        <v>1.7712489999999999E-3</v>
      </c>
      <c r="HA111">
        <v>0.46567069999999999</v>
      </c>
      <c r="HB111">
        <v>1.360284</v>
      </c>
      <c r="HC111">
        <v>32.206620000000001</v>
      </c>
      <c r="HD111" s="1">
        <v>1.6983740000000001E-3</v>
      </c>
      <c r="HE111">
        <v>0.44645449999999998</v>
      </c>
      <c r="HF111">
        <v>1.360298</v>
      </c>
      <c r="HG111">
        <v>34.585749999999997</v>
      </c>
      <c r="HH111" s="1">
        <v>1.629323E-3</v>
      </c>
      <c r="HI111">
        <v>0.4282764</v>
      </c>
      <c r="HJ111">
        <v>1.360282</v>
      </c>
      <c r="HK111">
        <v>33.358620000000002</v>
      </c>
      <c r="HL111" s="1">
        <v>1.564148E-3</v>
      </c>
      <c r="HM111">
        <v>0.41111930000000002</v>
      </c>
      <c r="HN111">
        <v>1.360276</v>
      </c>
      <c r="HO111">
        <v>30.4954</v>
      </c>
      <c r="HP111" s="1">
        <v>1.5025450000000001E-3</v>
      </c>
      <c r="HQ111">
        <v>0.39490249999999999</v>
      </c>
      <c r="HR111">
        <v>1.3602749999999999</v>
      </c>
      <c r="HS111">
        <v>27.679880000000001</v>
      </c>
      <c r="HT111" s="1">
        <v>1.4439640000000001E-3</v>
      </c>
      <c r="HU111">
        <v>0.379494</v>
      </c>
      <c r="HV111">
        <v>1.3602749999999999</v>
      </c>
      <c r="HW111">
        <v>26.69219</v>
      </c>
      <c r="HX111" s="1">
        <v>1.3879649999999999E-3</v>
      </c>
      <c r="HY111">
        <v>0.36478680000000002</v>
      </c>
      <c r="HZ111">
        <v>1.3602730000000001</v>
      </c>
      <c r="IA111">
        <v>29.22634</v>
      </c>
      <c r="IB111" s="1">
        <v>1.334486E-3</v>
      </c>
      <c r="IC111">
        <v>0.35073910000000003</v>
      </c>
      <c r="ID111">
        <v>1.360287</v>
      </c>
      <c r="IE111">
        <v>35.221080000000001</v>
      </c>
      <c r="IF111" s="1">
        <v>1.283892E-3</v>
      </c>
      <c r="IG111">
        <v>0.33741510000000002</v>
      </c>
      <c r="IH111">
        <v>1.3602810000000001</v>
      </c>
      <c r="II111">
        <v>42.417000000000002</v>
      </c>
      <c r="IJ111" s="1">
        <v>1.2356730000000001E-3</v>
      </c>
      <c r="IK111">
        <v>0.32473679999999999</v>
      </c>
      <c r="IL111">
        <v>1.3602939999999999</v>
      </c>
      <c r="IM111">
        <v>45.952249999999999</v>
      </c>
      <c r="IN111" s="1">
        <v>1.189715E-3</v>
      </c>
      <c r="IO111">
        <v>0.31262960000000001</v>
      </c>
      <c r="IP111">
        <v>1.360298</v>
      </c>
      <c r="IQ111">
        <v>44.267330000000001</v>
      </c>
      <c r="IR111" s="1">
        <v>1.1454900000000001E-3</v>
      </c>
      <c r="IS111">
        <v>0.30103530000000001</v>
      </c>
      <c r="IT111">
        <v>1.360279</v>
      </c>
      <c r="IU111">
        <v>39.818570000000001</v>
      </c>
      <c r="IV111" s="1">
        <v>1.1033320000000001E-3</v>
      </c>
      <c r="IW111">
        <v>0.28993059999999998</v>
      </c>
      <c r="IX111">
        <v>1.36029</v>
      </c>
      <c r="IY111">
        <v>36.08484</v>
      </c>
      <c r="IZ111" s="1">
        <v>1.0631410000000001E-3</v>
      </c>
      <c r="JA111">
        <v>0.27935880000000002</v>
      </c>
      <c r="JB111">
        <v>1.3602799999999999</v>
      </c>
      <c r="JC111">
        <v>34.58934</v>
      </c>
      <c r="JD111" s="1">
        <v>1.024875E-3</v>
      </c>
      <c r="JE111">
        <v>0.26932420000000001</v>
      </c>
      <c r="JF111">
        <v>1.3602700000000001</v>
      </c>
      <c r="JG111">
        <v>36.31803</v>
      </c>
      <c r="JH111" s="1">
        <v>9.884491E-4</v>
      </c>
      <c r="JI111">
        <v>0.25972620000000002</v>
      </c>
      <c r="JJ111">
        <v>1.3602829999999999</v>
      </c>
      <c r="JK111">
        <v>38.542279999999998</v>
      </c>
      <c r="JL111" s="1">
        <v>9.5258050000000003E-4</v>
      </c>
      <c r="JM111">
        <v>0.25045119999999998</v>
      </c>
      <c r="JN111">
        <v>1.3602890000000001</v>
      </c>
      <c r="JO111">
        <v>38.904559999999996</v>
      </c>
      <c r="JP111" s="1">
        <v>9.1633239999999998E-4</v>
      </c>
      <c r="JQ111">
        <v>0.24154419999999999</v>
      </c>
      <c r="JR111">
        <v>1.360274</v>
      </c>
      <c r="JS111">
        <v>37.787909999999997</v>
      </c>
      <c r="JT111" s="1">
        <v>8.8196520000000003E-4</v>
      </c>
      <c r="JU111">
        <v>0.2330593</v>
      </c>
      <c r="JV111">
        <v>1.360285</v>
      </c>
      <c r="JW111">
        <v>35.997680000000003</v>
      </c>
      <c r="JX111" s="1">
        <v>8.49404E-4</v>
      </c>
      <c r="JY111">
        <v>0.2249958</v>
      </c>
      <c r="JZ111">
        <v>1.3602700000000001</v>
      </c>
      <c r="KA111">
        <v>33.308959999999999</v>
      </c>
      <c r="KB111" s="1">
        <v>8.1843020000000005E-4</v>
      </c>
      <c r="KC111">
        <v>0.21727450000000001</v>
      </c>
      <c r="KD111">
        <v>1.3602700000000001</v>
      </c>
      <c r="KE111">
        <v>29.56579</v>
      </c>
      <c r="KF111" s="1">
        <v>7.8893129999999998E-4</v>
      </c>
      <c r="KG111">
        <v>0.2098824</v>
      </c>
      <c r="KH111">
        <v>1.3602829999999999</v>
      </c>
      <c r="KI111">
        <v>25.411210000000001</v>
      </c>
      <c r="KJ111" s="1">
        <v>7.6077640000000004E-4</v>
      </c>
      <c r="KK111">
        <v>0.20280319999999999</v>
      </c>
      <c r="KL111">
        <v>1.3602879999999999</v>
      </c>
      <c r="KM111">
        <v>24.162120000000002</v>
      </c>
      <c r="KN111" s="1">
        <v>7.3385550000000001E-4</v>
      </c>
      <c r="KO111">
        <v>0.1960016</v>
      </c>
      <c r="KP111">
        <v>1.3602799999999999</v>
      </c>
      <c r="KQ111">
        <v>28.203320000000001</v>
      </c>
      <c r="KR111" s="1">
        <v>7.0806459999999999E-4</v>
      </c>
      <c r="KS111">
        <v>0.1894682</v>
      </c>
      <c r="KT111">
        <v>1.3602879999999999</v>
      </c>
      <c r="KU111">
        <v>35.947479999999999</v>
      </c>
      <c r="KV111" s="1">
        <v>6.8344580000000003E-4</v>
      </c>
      <c r="KW111">
        <v>0.1832066</v>
      </c>
      <c r="KX111">
        <v>1.360285</v>
      </c>
      <c r="KY111">
        <v>41.004150000000003</v>
      </c>
      <c r="KZ111" s="1">
        <v>6.5990540000000005E-4</v>
      </c>
      <c r="LA111">
        <v>0.1771964</v>
      </c>
      <c r="LB111">
        <v>1.360266</v>
      </c>
      <c r="LC111">
        <v>39.590429999999998</v>
      </c>
      <c r="LD111" s="1">
        <v>6.3738309999999997E-4</v>
      </c>
      <c r="LE111">
        <v>0.1714184</v>
      </c>
      <c r="LF111">
        <v>1.360276</v>
      </c>
      <c r="LG111">
        <v>34.86712</v>
      </c>
      <c r="LH111" s="1">
        <v>6.156604E-4</v>
      </c>
      <c r="LI111">
        <v>0.1658422</v>
      </c>
      <c r="LJ111">
        <v>1.360268</v>
      </c>
      <c r="LK111">
        <v>31.63139</v>
      </c>
      <c r="LL111" s="1">
        <v>5.9481349999999998E-4</v>
      </c>
      <c r="LM111">
        <v>0.16046659999999999</v>
      </c>
      <c r="LN111">
        <v>1.36029</v>
      </c>
      <c r="LO111">
        <v>31.503979999999999</v>
      </c>
      <c r="LP111" s="1">
        <v>5.7481860000000004E-4</v>
      </c>
      <c r="LQ111">
        <v>0.15530360000000001</v>
      </c>
      <c r="LR111">
        <v>1.360293</v>
      </c>
      <c r="LS111">
        <v>34.062779999999997</v>
      </c>
      <c r="LT111" s="1">
        <v>5.5560679999999999E-4</v>
      </c>
      <c r="LU111">
        <v>0.1503179</v>
      </c>
      <c r="LV111">
        <v>1.3602909999999999</v>
      </c>
      <c r="LW111">
        <v>37.305140000000002</v>
      </c>
      <c r="LX111" s="1">
        <v>5.3712750000000004E-4</v>
      </c>
      <c r="LY111">
        <v>0.14551559999999999</v>
      </c>
      <c r="LZ111">
        <v>1.3602829999999999</v>
      </c>
      <c r="MA111">
        <v>39.426079999999999</v>
      </c>
      <c r="MB111" s="1">
        <v>5.1936729999999996E-4</v>
      </c>
      <c r="MC111">
        <v>0.1408925</v>
      </c>
      <c r="MD111">
        <v>1.360295</v>
      </c>
      <c r="ME111">
        <v>40.140880000000003</v>
      </c>
      <c r="MF111" s="1">
        <v>5.022297E-4</v>
      </c>
      <c r="MG111">
        <v>0.13642489999999999</v>
      </c>
      <c r="MH111">
        <v>1.360269</v>
      </c>
      <c r="MI111">
        <v>39.175060000000002</v>
      </c>
      <c r="MJ111" s="1">
        <v>4.8568459999999999E-4</v>
      </c>
      <c r="MK111">
        <v>0.1321127</v>
      </c>
      <c r="ML111">
        <v>1.360284</v>
      </c>
      <c r="MM111">
        <v>35.764879999999998</v>
      </c>
      <c r="MN111" s="1">
        <v>4.6963849999999999E-4</v>
      </c>
      <c r="MO111">
        <v>0.127938</v>
      </c>
      <c r="MP111">
        <v>1.360266</v>
      </c>
      <c r="MQ111">
        <v>31.46283</v>
      </c>
      <c r="MR111" s="1">
        <v>4.5414449999999997E-4</v>
      </c>
      <c r="MS111">
        <v>0.1239059</v>
      </c>
      <c r="MT111">
        <v>1.360276</v>
      </c>
      <c r="MU111">
        <v>27.142189999999999</v>
      </c>
      <c r="MV111" s="1">
        <v>4.3921990000000001E-4</v>
      </c>
      <c r="MW111">
        <v>0.1200193</v>
      </c>
      <c r="MX111">
        <v>1.3602799999999999</v>
      </c>
      <c r="MY111">
        <v>25.706759999999999</v>
      </c>
      <c r="MZ111" s="1">
        <v>4.249492E-4</v>
      </c>
      <c r="NA111">
        <v>0.11627899999999999</v>
      </c>
      <c r="NB111">
        <v>1.3602799999999999</v>
      </c>
      <c r="NC111">
        <v>26.3109</v>
      </c>
      <c r="ND111" s="1">
        <v>4.1128660000000001E-4</v>
      </c>
      <c r="NE111">
        <v>0.1126974</v>
      </c>
      <c r="NF111">
        <v>1.36029</v>
      </c>
      <c r="NG111">
        <v>29.219249999999999</v>
      </c>
      <c r="NH111" s="1">
        <v>3.9810190000000002E-4</v>
      </c>
      <c r="NI111">
        <v>0.10924209999999999</v>
      </c>
      <c r="NJ111">
        <v>1.3602799999999999</v>
      </c>
      <c r="NK111">
        <v>32.980040000000002</v>
      </c>
      <c r="NL111" s="1">
        <v>3.8530319999999999E-4</v>
      </c>
      <c r="NM111">
        <v>0.10588160000000001</v>
      </c>
      <c r="NN111">
        <v>1.360282</v>
      </c>
      <c r="NO111">
        <v>34.32103</v>
      </c>
      <c r="NP111" s="1">
        <v>3.728971E-4</v>
      </c>
      <c r="NQ111">
        <v>0.1026058</v>
      </c>
      <c r="NR111">
        <v>1.3602939999999999</v>
      </c>
      <c r="NS111">
        <v>31.438189999999999</v>
      </c>
      <c r="NT111" s="1">
        <v>3.6093349999999998E-4</v>
      </c>
      <c r="NU111" s="1">
        <v>9.9448320000000007E-2</v>
      </c>
      <c r="NV111">
        <v>1.3602780000000001</v>
      </c>
      <c r="NW111">
        <v>28.083320000000001</v>
      </c>
      <c r="NX111" s="1">
        <v>3.4952490000000002E-4</v>
      </c>
      <c r="NY111" s="1">
        <v>9.6424209999999996E-2</v>
      </c>
      <c r="NZ111">
        <v>1.360269</v>
      </c>
      <c r="OA111">
        <v>25.940439999999999</v>
      </c>
      <c r="OB111" s="1">
        <v>3.3858500000000003E-4</v>
      </c>
      <c r="OC111" s="1">
        <v>9.3511280000000002E-2</v>
      </c>
      <c r="OD111">
        <v>1.36029</v>
      </c>
      <c r="OE111">
        <v>27.48096</v>
      </c>
      <c r="OF111" s="1">
        <v>3.2800949999999999E-4</v>
      </c>
      <c r="OG111" s="1">
        <v>9.0684009999999995E-2</v>
      </c>
      <c r="OH111">
        <v>1.360293</v>
      </c>
      <c r="OI111">
        <v>29.693190000000001</v>
      </c>
      <c r="OJ111" s="1">
        <v>3.1779440000000001E-4</v>
      </c>
      <c r="OK111" s="1">
        <v>8.7942729999999997E-2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0.69106659999999998</v>
      </c>
      <c r="G112">
        <v>17.831240000000001</v>
      </c>
      <c r="H112">
        <v>0</v>
      </c>
      <c r="I112">
        <v>0</v>
      </c>
      <c r="J112">
        <v>0.68528370000000005</v>
      </c>
      <c r="K112">
        <v>18.89894</v>
      </c>
      <c r="L112">
        <v>0</v>
      </c>
      <c r="M112" s="1">
        <v>6.5086599999999999E-38</v>
      </c>
      <c r="N112">
        <v>0.67994080000000001</v>
      </c>
      <c r="O112">
        <v>19.759260000000001</v>
      </c>
      <c r="P112" s="1">
        <v>1.1725639999999999E-27</v>
      </c>
      <c r="Q112" s="1">
        <v>4.1627319999999996E-25</v>
      </c>
      <c r="R112">
        <v>0.67466870000000001</v>
      </c>
      <c r="S112">
        <v>21.353680000000001</v>
      </c>
      <c r="T112" s="1">
        <v>2.699737E-17</v>
      </c>
      <c r="U112" s="1">
        <v>9.5858370000000001E-15</v>
      </c>
      <c r="V112">
        <v>0.66933100000000001</v>
      </c>
      <c r="W112">
        <v>22.14903</v>
      </c>
      <c r="X112" s="1">
        <v>9.2729820000000006E-8</v>
      </c>
      <c r="Y112" s="1">
        <v>2.2959299999999999E-5</v>
      </c>
      <c r="Z112">
        <v>0.66509770000000001</v>
      </c>
      <c r="AA112">
        <v>21.726800000000001</v>
      </c>
      <c r="AB112" s="1">
        <v>4.1709080000000001E-3</v>
      </c>
      <c r="AC112">
        <v>1.11148</v>
      </c>
      <c r="AD112">
        <v>0.66214930000000005</v>
      </c>
      <c r="AE112">
        <v>19.944120000000002</v>
      </c>
      <c r="AF112">
        <v>0.79958370000000001</v>
      </c>
      <c r="AG112">
        <v>234.78960000000001</v>
      </c>
      <c r="AH112">
        <v>0.66010380000000002</v>
      </c>
      <c r="AI112">
        <v>17.776230000000002</v>
      </c>
      <c r="AJ112">
        <v>14.663080000000001</v>
      </c>
      <c r="AK112">
        <v>4624.8680000000004</v>
      </c>
      <c r="AL112">
        <v>0.65919640000000002</v>
      </c>
      <c r="AM112">
        <v>16.570250000000001</v>
      </c>
      <c r="AN112">
        <v>63.184080000000002</v>
      </c>
      <c r="AO112">
        <v>21051.9</v>
      </c>
      <c r="AP112">
        <v>0.65859310000000004</v>
      </c>
      <c r="AQ112">
        <v>18.031880000000001</v>
      </c>
      <c r="AR112">
        <v>100.8852</v>
      </c>
      <c r="AS112">
        <v>35094.629999999997</v>
      </c>
      <c r="AT112">
        <v>0.65821549999999995</v>
      </c>
      <c r="AU112">
        <v>21.204630000000002</v>
      </c>
      <c r="AV112">
        <v>79.304239999999993</v>
      </c>
      <c r="AW112">
        <v>28544.400000000001</v>
      </c>
      <c r="AX112">
        <v>0.65787980000000001</v>
      </c>
      <c r="AY112">
        <v>24.787659999999999</v>
      </c>
      <c r="AZ112">
        <v>37.403460000000003</v>
      </c>
      <c r="BA112">
        <v>13817.93</v>
      </c>
      <c r="BB112">
        <v>0.65727670000000005</v>
      </c>
      <c r="BC112">
        <v>26.93111</v>
      </c>
      <c r="BD112">
        <v>12.26505</v>
      </c>
      <c r="BE112">
        <v>4618.0659999999998</v>
      </c>
      <c r="BF112">
        <v>0.65613200000000005</v>
      </c>
      <c r="BG112">
        <v>26.444140000000001</v>
      </c>
      <c r="BH112">
        <v>3.1481970000000001</v>
      </c>
      <c r="BI112">
        <v>1201.0540000000001</v>
      </c>
      <c r="BJ112">
        <v>0.65437029999999996</v>
      </c>
      <c r="BK112">
        <v>24.52739</v>
      </c>
      <c r="BL112">
        <v>0.70498510000000003</v>
      </c>
      <c r="BM112">
        <v>270.65480000000002</v>
      </c>
      <c r="BN112">
        <v>0.6519549</v>
      </c>
      <c r="BO112">
        <v>22.786729999999999</v>
      </c>
      <c r="BP112">
        <v>0.15828410000000001</v>
      </c>
      <c r="BQ112">
        <v>60.435070000000003</v>
      </c>
      <c r="BR112">
        <v>0.64912150000000002</v>
      </c>
      <c r="BS112">
        <v>22.133379999999999</v>
      </c>
      <c r="BT112" s="1">
        <v>4.6890620000000001E-2</v>
      </c>
      <c r="BU112">
        <v>17.374469999999999</v>
      </c>
      <c r="BV112">
        <v>0.64583250000000003</v>
      </c>
      <c r="BW112">
        <v>23.510999999999999</v>
      </c>
      <c r="BX112" s="1">
        <v>2.63948E-2</v>
      </c>
      <c r="BY112">
        <v>9.3478410000000007</v>
      </c>
      <c r="BZ112">
        <v>0.64228660000000004</v>
      </c>
      <c r="CA112">
        <v>25.391249999999999</v>
      </c>
      <c r="CB112" s="1">
        <v>2.5884589999999999E-2</v>
      </c>
      <c r="CC112">
        <v>8.9679629999999992</v>
      </c>
      <c r="CD112">
        <v>0.63858429999999999</v>
      </c>
      <c r="CE112">
        <v>26.886810000000001</v>
      </c>
      <c r="CF112" s="1">
        <v>2.9579520000000002E-2</v>
      </c>
      <c r="CG112">
        <v>10.24112</v>
      </c>
      <c r="CH112">
        <v>0.63515219999999994</v>
      </c>
      <c r="CI112">
        <v>27.340589999999999</v>
      </c>
      <c r="CJ112" s="1">
        <v>3.244412E-2</v>
      </c>
      <c r="CK112">
        <v>11.290649999999999</v>
      </c>
      <c r="CL112">
        <v>0.63197769999999998</v>
      </c>
      <c r="CM112">
        <v>25.99944</v>
      </c>
      <c r="CN112" s="1">
        <v>3.3080480000000002E-2</v>
      </c>
      <c r="CO112">
        <v>11.570679999999999</v>
      </c>
      <c r="CP112">
        <v>0.62927580000000005</v>
      </c>
      <c r="CQ112">
        <v>24.022169999999999</v>
      </c>
      <c r="CR112" s="1">
        <v>3.187715E-2</v>
      </c>
      <c r="CS112">
        <v>11.18975</v>
      </c>
      <c r="CT112">
        <v>0.62727429999999995</v>
      </c>
      <c r="CU112">
        <v>21.538920000000001</v>
      </c>
      <c r="CV112" s="1">
        <v>2.964311E-2</v>
      </c>
      <c r="CW112">
        <v>10.423679999999999</v>
      </c>
      <c r="CX112">
        <v>0.62608169999999996</v>
      </c>
      <c r="CY112">
        <v>19.844619999999999</v>
      </c>
      <c r="CZ112" s="1">
        <v>2.698447E-2</v>
      </c>
      <c r="DA112">
        <v>9.4895069999999997</v>
      </c>
      <c r="DB112">
        <v>0.62538280000000002</v>
      </c>
      <c r="DC112">
        <v>20.12247</v>
      </c>
      <c r="DD112" s="1">
        <v>2.4001829999999998E-2</v>
      </c>
      <c r="DE112">
        <v>8.4429269999999992</v>
      </c>
      <c r="DF112">
        <v>0.62500489999999997</v>
      </c>
      <c r="DG112">
        <v>22.653490000000001</v>
      </c>
      <c r="DH112" s="1">
        <v>2.0429369999999999E-2</v>
      </c>
      <c r="DI112">
        <v>7.1974580000000001</v>
      </c>
      <c r="DJ112">
        <v>0.6248688</v>
      </c>
      <c r="DK112">
        <v>27.683240000000001</v>
      </c>
      <c r="DL112" s="1">
        <v>1.632202E-2</v>
      </c>
      <c r="DM112">
        <v>5.7626439999999999</v>
      </c>
      <c r="DN112">
        <v>0.62481189999999998</v>
      </c>
      <c r="DO112">
        <v>33.239719999999998</v>
      </c>
      <c r="DP112" s="1">
        <v>1.2331409999999999E-2</v>
      </c>
      <c r="DQ112">
        <v>4.3585849999999997</v>
      </c>
      <c r="DR112">
        <v>0.62481719999999996</v>
      </c>
      <c r="DS112">
        <v>34.450290000000003</v>
      </c>
      <c r="DT112" s="1">
        <v>9.1339430000000003E-3</v>
      </c>
      <c r="DU112">
        <v>3.2229190000000001</v>
      </c>
      <c r="DV112">
        <v>0.62481750000000003</v>
      </c>
      <c r="DW112">
        <v>31.669730000000001</v>
      </c>
      <c r="DX112" s="1">
        <v>6.9412010000000001E-3</v>
      </c>
      <c r="DY112">
        <v>2.438412</v>
      </c>
      <c r="DZ112">
        <v>0.62480899999999995</v>
      </c>
      <c r="EA112">
        <v>28.341550000000002</v>
      </c>
      <c r="EB112" s="1">
        <v>5.576045E-3</v>
      </c>
      <c r="EC112">
        <v>1.947414</v>
      </c>
      <c r="ED112">
        <v>0.62483889999999997</v>
      </c>
      <c r="EE112">
        <v>26.816500000000001</v>
      </c>
      <c r="EF112" s="1">
        <v>4.7512939999999997E-3</v>
      </c>
      <c r="EG112">
        <v>1.6501060000000001</v>
      </c>
      <c r="EH112">
        <v>0.6248165</v>
      </c>
      <c r="EI112">
        <v>28.473210000000002</v>
      </c>
      <c r="EJ112" s="1">
        <v>4.23691E-3</v>
      </c>
      <c r="EK112">
        <v>1.464639</v>
      </c>
      <c r="EL112">
        <v>0.62481390000000003</v>
      </c>
      <c r="EM112">
        <v>32.012439999999998</v>
      </c>
      <c r="EN112" s="1">
        <v>3.8900509999999998E-3</v>
      </c>
      <c r="EO112">
        <v>1.339567</v>
      </c>
      <c r="EP112">
        <v>0.62483979999999995</v>
      </c>
      <c r="EQ112">
        <v>37.503959999999999</v>
      </c>
      <c r="ER112" s="1">
        <v>3.6311300000000002E-3</v>
      </c>
      <c r="ES112">
        <v>1.2467269999999999</v>
      </c>
      <c r="ET112">
        <v>0.62481299999999995</v>
      </c>
      <c r="EU112">
        <v>42.067369999999997</v>
      </c>
      <c r="EV112" s="1">
        <v>3.4206750000000002E-3</v>
      </c>
      <c r="EW112">
        <v>1.17181</v>
      </c>
      <c r="EX112">
        <v>0.62482360000000003</v>
      </c>
      <c r="EY112">
        <v>42.284689999999998</v>
      </c>
      <c r="EZ112" s="1">
        <v>3.2396199999999999E-3</v>
      </c>
      <c r="FA112">
        <v>1.1074550000000001</v>
      </c>
      <c r="FB112">
        <v>0.62481869999999995</v>
      </c>
      <c r="FC112">
        <v>38.937309999999997</v>
      </c>
      <c r="FD112" s="1">
        <v>3.0771240000000001E-3</v>
      </c>
      <c r="FE112">
        <v>1.0500719999999999</v>
      </c>
      <c r="FF112">
        <v>0.62481039999999999</v>
      </c>
      <c r="FG112">
        <v>34.48554</v>
      </c>
      <c r="FH112" s="1">
        <v>2.9281580000000001E-3</v>
      </c>
      <c r="FI112">
        <v>0.9977473</v>
      </c>
      <c r="FJ112">
        <v>0.62481140000000002</v>
      </c>
      <c r="FK112">
        <v>31.169</v>
      </c>
      <c r="FL112" s="1">
        <v>2.7904610000000002E-3</v>
      </c>
      <c r="FM112">
        <v>0.94955699999999998</v>
      </c>
      <c r="FN112">
        <v>0.62483010000000005</v>
      </c>
      <c r="FO112">
        <v>31.23385</v>
      </c>
      <c r="FP112" s="1">
        <v>2.660974E-3</v>
      </c>
      <c r="FQ112">
        <v>0.90453110000000003</v>
      </c>
      <c r="FR112">
        <v>0.62480440000000004</v>
      </c>
      <c r="FS112">
        <v>33.064929999999997</v>
      </c>
      <c r="FT112" s="1">
        <v>2.5385E-3</v>
      </c>
      <c r="FU112">
        <v>0.86230119999999999</v>
      </c>
      <c r="FV112">
        <v>0.624803</v>
      </c>
      <c r="FW112">
        <v>35.443300000000001</v>
      </c>
      <c r="FX112" s="1">
        <v>2.4234500000000002E-3</v>
      </c>
      <c r="FY112">
        <v>0.82265929999999998</v>
      </c>
      <c r="FZ112">
        <v>0.62483140000000004</v>
      </c>
      <c r="GA112">
        <v>36.015540000000001</v>
      </c>
      <c r="GB112" s="1">
        <v>2.3152609999999999E-3</v>
      </c>
      <c r="GC112">
        <v>0.78548600000000002</v>
      </c>
      <c r="GD112">
        <v>0.62483350000000004</v>
      </c>
      <c r="GE112">
        <v>35.039340000000003</v>
      </c>
      <c r="GF112" s="1">
        <v>2.2130309999999999E-3</v>
      </c>
      <c r="GG112">
        <v>0.75052890000000005</v>
      </c>
      <c r="GH112">
        <v>0.62483569999999999</v>
      </c>
      <c r="GI112">
        <v>32.572110000000002</v>
      </c>
      <c r="GJ112" s="1">
        <v>2.1163530000000001E-3</v>
      </c>
      <c r="GK112">
        <v>0.71756920000000002</v>
      </c>
      <c r="GL112">
        <v>0.62482970000000004</v>
      </c>
      <c r="GM112">
        <v>29.679510000000001</v>
      </c>
      <c r="GN112" s="1">
        <v>2.0248739999999999E-3</v>
      </c>
      <c r="GO112">
        <v>0.68638650000000001</v>
      </c>
      <c r="GP112">
        <v>0.62482420000000005</v>
      </c>
      <c r="GQ112">
        <v>26.869330000000001</v>
      </c>
      <c r="GR112" s="1">
        <v>1.9385330000000001E-3</v>
      </c>
      <c r="GS112">
        <v>0.65699929999999995</v>
      </c>
      <c r="GT112">
        <v>0.62483690000000003</v>
      </c>
      <c r="GU112">
        <v>26.799320000000002</v>
      </c>
      <c r="GV112" s="1">
        <v>1.8567939999999999E-3</v>
      </c>
      <c r="GW112">
        <v>0.62918110000000005</v>
      </c>
      <c r="GX112">
        <v>0.62483509999999998</v>
      </c>
      <c r="GY112">
        <v>28.865639999999999</v>
      </c>
      <c r="GZ112" s="1">
        <v>1.7790779999999999E-3</v>
      </c>
      <c r="HA112">
        <v>0.60283580000000003</v>
      </c>
      <c r="HB112">
        <v>0.62481299999999995</v>
      </c>
      <c r="HC112">
        <v>32.323270000000001</v>
      </c>
      <c r="HD112" s="1">
        <v>1.7057859999999999E-3</v>
      </c>
      <c r="HE112">
        <v>0.57792469999999996</v>
      </c>
      <c r="HF112">
        <v>0.62481249999999999</v>
      </c>
      <c r="HG112">
        <v>34.754750000000001</v>
      </c>
      <c r="HH112" s="1">
        <v>1.6363090000000001E-3</v>
      </c>
      <c r="HI112">
        <v>0.5543553</v>
      </c>
      <c r="HJ112">
        <v>0.62482839999999995</v>
      </c>
      <c r="HK112">
        <v>33.562060000000002</v>
      </c>
      <c r="HL112" s="1">
        <v>1.5707399999999999E-3</v>
      </c>
      <c r="HM112">
        <v>0.53210939999999995</v>
      </c>
      <c r="HN112">
        <v>0.62483109999999997</v>
      </c>
      <c r="HO112">
        <v>30.764869999999998</v>
      </c>
      <c r="HP112" s="1">
        <v>1.5088009999999999E-3</v>
      </c>
      <c r="HQ112">
        <v>0.51109230000000005</v>
      </c>
      <c r="HR112">
        <v>0.62482859999999996</v>
      </c>
      <c r="HS112">
        <v>27.871929999999999</v>
      </c>
      <c r="HT112" s="1">
        <v>1.4499090000000001E-3</v>
      </c>
      <c r="HU112">
        <v>0.49112489999999998</v>
      </c>
      <c r="HV112">
        <v>0.62482780000000004</v>
      </c>
      <c r="HW112">
        <v>26.749510000000001</v>
      </c>
      <c r="HX112" s="1">
        <v>1.39365E-3</v>
      </c>
      <c r="HY112">
        <v>0.472082</v>
      </c>
      <c r="HZ112">
        <v>0.62480239999999998</v>
      </c>
      <c r="IA112">
        <v>29.250399999999999</v>
      </c>
      <c r="IB112" s="1">
        <v>1.33989E-3</v>
      </c>
      <c r="IC112">
        <v>0.45388400000000001</v>
      </c>
      <c r="ID112">
        <v>0.62480849999999999</v>
      </c>
      <c r="IE112">
        <v>35.258699999999997</v>
      </c>
      <c r="IF112" s="1">
        <v>1.289033E-3</v>
      </c>
      <c r="IG112">
        <v>0.43662010000000001</v>
      </c>
      <c r="IH112">
        <v>0.62483379999999999</v>
      </c>
      <c r="II112">
        <v>42.487960000000001</v>
      </c>
      <c r="IJ112" s="1">
        <v>1.24058E-3</v>
      </c>
      <c r="IK112">
        <v>0.4201973</v>
      </c>
      <c r="IL112">
        <v>0.62483719999999998</v>
      </c>
      <c r="IM112">
        <v>46.11683</v>
      </c>
      <c r="IN112" s="1">
        <v>1.1944029999999999E-3</v>
      </c>
      <c r="IO112">
        <v>0.40452009999999999</v>
      </c>
      <c r="IP112">
        <v>0.62481220000000004</v>
      </c>
      <c r="IQ112">
        <v>44.58419</v>
      </c>
      <c r="IR112" s="1">
        <v>1.1499909999999999E-3</v>
      </c>
      <c r="IS112">
        <v>0.38951360000000002</v>
      </c>
      <c r="IT112">
        <v>0.62480630000000004</v>
      </c>
      <c r="IU112">
        <v>40.208069999999999</v>
      </c>
      <c r="IV112" s="1">
        <v>1.1076110000000001E-3</v>
      </c>
      <c r="IW112">
        <v>0.37512590000000001</v>
      </c>
      <c r="IX112">
        <v>0.62483610000000001</v>
      </c>
      <c r="IY112">
        <v>36.318779999999997</v>
      </c>
      <c r="IZ112" s="1">
        <v>1.067218E-3</v>
      </c>
      <c r="JA112">
        <v>0.36143229999999998</v>
      </c>
      <c r="JB112">
        <v>0.62480469999999999</v>
      </c>
      <c r="JC112">
        <v>34.62753</v>
      </c>
      <c r="JD112" s="1">
        <v>1.0287510000000001E-3</v>
      </c>
      <c r="JE112">
        <v>0.34843190000000002</v>
      </c>
      <c r="JF112">
        <v>0.6248262</v>
      </c>
      <c r="JG112">
        <v>36.320819999999998</v>
      </c>
      <c r="JH112" s="1">
        <v>9.9217550000000004E-4</v>
      </c>
      <c r="JI112">
        <v>0.33600940000000001</v>
      </c>
      <c r="JJ112">
        <v>0.62483080000000002</v>
      </c>
      <c r="JK112">
        <v>38.503779999999999</v>
      </c>
      <c r="JL112" s="1">
        <v>9.5618319999999995E-4</v>
      </c>
      <c r="JM112">
        <v>0.32401390000000002</v>
      </c>
      <c r="JN112">
        <v>0.62480590000000003</v>
      </c>
      <c r="JO112">
        <v>38.948480000000004</v>
      </c>
      <c r="JP112" s="1">
        <v>9.19764E-4</v>
      </c>
      <c r="JQ112">
        <v>0.31248049999999999</v>
      </c>
      <c r="JR112">
        <v>0.62482979999999999</v>
      </c>
      <c r="JS112">
        <v>37.960369999999998</v>
      </c>
      <c r="JT112" s="1">
        <v>8.8521330000000003E-4</v>
      </c>
      <c r="JU112">
        <v>0.3014889</v>
      </c>
      <c r="JV112">
        <v>0.62480769999999997</v>
      </c>
      <c r="JW112">
        <v>36.174370000000003</v>
      </c>
      <c r="JX112" s="1">
        <v>8.5250129999999997E-4</v>
      </c>
      <c r="JY112">
        <v>0.29104249999999998</v>
      </c>
      <c r="JZ112">
        <v>0.62480060000000004</v>
      </c>
      <c r="KA112">
        <v>33.574950000000001</v>
      </c>
      <c r="KB112" s="1">
        <v>8.2138790000000001E-4</v>
      </c>
      <c r="KC112">
        <v>0.28104459999999998</v>
      </c>
      <c r="KD112">
        <v>0.62482930000000003</v>
      </c>
      <c r="KE112">
        <v>29.94605</v>
      </c>
      <c r="KF112" s="1">
        <v>7.9175879999999999E-4</v>
      </c>
      <c r="KG112">
        <v>0.27147460000000001</v>
      </c>
      <c r="KH112">
        <v>0.62480570000000002</v>
      </c>
      <c r="KI112">
        <v>25.811050000000002</v>
      </c>
      <c r="KJ112" s="1">
        <v>7.6347429999999998E-4</v>
      </c>
      <c r="KK112">
        <v>0.26230920000000002</v>
      </c>
      <c r="KL112">
        <v>0.62480720000000001</v>
      </c>
      <c r="KM112">
        <v>24.482410000000002</v>
      </c>
      <c r="KN112" s="1">
        <v>7.3644770000000001E-4</v>
      </c>
      <c r="KO112">
        <v>0.25350840000000002</v>
      </c>
      <c r="KP112">
        <v>0.62482740000000003</v>
      </c>
      <c r="KQ112">
        <v>28.399719999999999</v>
      </c>
      <c r="KR112" s="1">
        <v>7.1055659999999998E-4</v>
      </c>
      <c r="KS112">
        <v>0.24505489999999999</v>
      </c>
      <c r="KT112">
        <v>0.62480720000000001</v>
      </c>
      <c r="KU112">
        <v>36.058160000000001</v>
      </c>
      <c r="KV112" s="1">
        <v>6.8582259999999998E-4</v>
      </c>
      <c r="KW112">
        <v>0.23694560000000001</v>
      </c>
      <c r="KX112">
        <v>0.62483109999999997</v>
      </c>
      <c r="KY112">
        <v>41.149070000000002</v>
      </c>
      <c r="KZ112" s="1">
        <v>6.6219070000000002E-4</v>
      </c>
      <c r="LA112">
        <v>0.22916890000000001</v>
      </c>
      <c r="LB112">
        <v>0.62482629999999995</v>
      </c>
      <c r="LC112">
        <v>39.89378</v>
      </c>
      <c r="LD112" s="1">
        <v>6.3957429999999995E-4</v>
      </c>
      <c r="LE112">
        <v>0.2216902</v>
      </c>
      <c r="LF112">
        <v>0.62483149999999998</v>
      </c>
      <c r="LG112">
        <v>35.26126</v>
      </c>
      <c r="LH112" s="1">
        <v>6.1777529999999998E-4</v>
      </c>
      <c r="LI112">
        <v>0.21447769999999999</v>
      </c>
      <c r="LJ112">
        <v>0.62482890000000002</v>
      </c>
      <c r="LK112">
        <v>31.783159999999999</v>
      </c>
      <c r="LL112" s="1">
        <v>5.9684950000000005E-4</v>
      </c>
      <c r="LM112">
        <v>0.20752370000000001</v>
      </c>
      <c r="LN112">
        <v>0.62480500000000005</v>
      </c>
      <c r="LO112">
        <v>31.362939999999998</v>
      </c>
      <c r="LP112" s="1">
        <v>5.7677080000000005E-4</v>
      </c>
      <c r="LQ112">
        <v>0.20084479999999999</v>
      </c>
      <c r="LR112">
        <v>0.62480480000000005</v>
      </c>
      <c r="LS112">
        <v>33.891089999999998</v>
      </c>
      <c r="LT112" s="1">
        <v>5.5748379999999995E-4</v>
      </c>
      <c r="LU112">
        <v>0.19439049999999999</v>
      </c>
      <c r="LV112">
        <v>0.62481039999999999</v>
      </c>
      <c r="LW112">
        <v>37.240490000000001</v>
      </c>
      <c r="LX112" s="1">
        <v>5.389336E-4</v>
      </c>
      <c r="LY112">
        <v>0.1881765</v>
      </c>
      <c r="LZ112">
        <v>0.62480559999999996</v>
      </c>
      <c r="MA112">
        <v>39.41142</v>
      </c>
      <c r="MB112" s="1">
        <v>5.2110600000000002E-4</v>
      </c>
      <c r="MC112">
        <v>0.1821961</v>
      </c>
      <c r="MD112">
        <v>0.62481100000000001</v>
      </c>
      <c r="ME112">
        <v>40.249180000000003</v>
      </c>
      <c r="MF112" s="1">
        <v>5.0390820000000003E-4</v>
      </c>
      <c r="MG112">
        <v>0.17641760000000001</v>
      </c>
      <c r="MH112">
        <v>0.62479989999999996</v>
      </c>
      <c r="MI112">
        <v>39.355359999999997</v>
      </c>
      <c r="MJ112" s="1">
        <v>4.8730060000000001E-4</v>
      </c>
      <c r="MK112">
        <v>0.1708383</v>
      </c>
      <c r="ML112">
        <v>0.62483169999999999</v>
      </c>
      <c r="MM112">
        <v>36.049239999999998</v>
      </c>
      <c r="MN112" s="1">
        <v>4.711998E-4</v>
      </c>
      <c r="MO112">
        <v>0.16543959999999999</v>
      </c>
      <c r="MP112">
        <v>0.62482769999999999</v>
      </c>
      <c r="MQ112">
        <v>31.880569999999999</v>
      </c>
      <c r="MR112" s="1">
        <v>4.5565630000000002E-4</v>
      </c>
      <c r="MS112">
        <v>0.1602258</v>
      </c>
      <c r="MT112">
        <v>0.62480369999999996</v>
      </c>
      <c r="MU112">
        <v>27.539259999999999</v>
      </c>
      <c r="MV112" s="1">
        <v>4.406705E-4</v>
      </c>
      <c r="MW112">
        <v>0.15519659999999999</v>
      </c>
      <c r="MX112">
        <v>0.62482789999999999</v>
      </c>
      <c r="MY112">
        <v>25.956389999999999</v>
      </c>
      <c r="MZ112" s="1">
        <v>4.2634170000000002E-4</v>
      </c>
      <c r="NA112">
        <v>0.1503565</v>
      </c>
      <c r="NB112">
        <v>0.62482700000000002</v>
      </c>
      <c r="NC112">
        <v>26.4772</v>
      </c>
      <c r="ND112" s="1">
        <v>4.1261869999999998E-4</v>
      </c>
      <c r="NE112">
        <v>0.14571990000000001</v>
      </c>
      <c r="NF112">
        <v>0.62480959999999997</v>
      </c>
      <c r="NG112">
        <v>29.333690000000001</v>
      </c>
      <c r="NH112" s="1">
        <v>3.993871E-4</v>
      </c>
      <c r="NI112">
        <v>0.14125019999999999</v>
      </c>
      <c r="NJ112">
        <v>0.62480449999999998</v>
      </c>
      <c r="NK112">
        <v>33.122250000000001</v>
      </c>
      <c r="NL112" s="1">
        <v>3.8655729999999999E-4</v>
      </c>
      <c r="NM112">
        <v>0.13690849999999999</v>
      </c>
      <c r="NN112">
        <v>0.62483350000000004</v>
      </c>
      <c r="NO112">
        <v>34.448480000000004</v>
      </c>
      <c r="NP112" s="1">
        <v>3.7411509999999999E-4</v>
      </c>
      <c r="NQ112">
        <v>0.13267390000000001</v>
      </c>
      <c r="NR112">
        <v>0.62480990000000003</v>
      </c>
      <c r="NS112">
        <v>31.68309</v>
      </c>
      <c r="NT112" s="1">
        <v>3.6210049999999997E-4</v>
      </c>
      <c r="NU112">
        <v>0.1285878</v>
      </c>
      <c r="NV112">
        <v>0.6248321</v>
      </c>
      <c r="NW112">
        <v>28.354199999999999</v>
      </c>
      <c r="NX112" s="1">
        <v>3.5064010000000002E-4</v>
      </c>
      <c r="NY112">
        <v>0.1246719</v>
      </c>
      <c r="NZ112">
        <v>0.62482839999999995</v>
      </c>
      <c r="OA112">
        <v>26.044180000000001</v>
      </c>
      <c r="OB112" s="1">
        <v>3.3966729999999998E-4</v>
      </c>
      <c r="OC112">
        <v>0.1209061</v>
      </c>
      <c r="OD112">
        <v>0.62480919999999995</v>
      </c>
      <c r="OE112">
        <v>27.456489999999999</v>
      </c>
      <c r="OF112" s="1">
        <v>3.2905940000000001E-4</v>
      </c>
      <c r="OG112">
        <v>0.11725090000000001</v>
      </c>
      <c r="OH112">
        <v>0.62481019999999998</v>
      </c>
      <c r="OI112">
        <v>29.608059999999998</v>
      </c>
      <c r="OJ112" s="1">
        <v>3.1880789999999998E-4</v>
      </c>
      <c r="OK112">
        <v>0.1137054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0.73921700000000001</v>
      </c>
      <c r="G113">
        <v>17.876169999999998</v>
      </c>
      <c r="H113">
        <v>0</v>
      </c>
      <c r="I113">
        <v>0</v>
      </c>
      <c r="J113">
        <v>0.73822829999999995</v>
      </c>
      <c r="K113">
        <v>18.855689999999999</v>
      </c>
      <c r="L113">
        <v>0</v>
      </c>
      <c r="M113">
        <v>0</v>
      </c>
      <c r="N113">
        <v>0.73759450000000004</v>
      </c>
      <c r="O113">
        <v>19.712980000000002</v>
      </c>
      <c r="P113" s="1">
        <v>1.748139E-28</v>
      </c>
      <c r="Q113" s="1">
        <v>7.3686200000000001E-26</v>
      </c>
      <c r="R113">
        <v>0.73683240000000005</v>
      </c>
      <c r="S113">
        <v>21.419750000000001</v>
      </c>
      <c r="T113" s="1">
        <v>4.3658650000000001E-18</v>
      </c>
      <c r="U113" s="1">
        <v>1.8385079999999999E-15</v>
      </c>
      <c r="V113">
        <v>0.73603499999999999</v>
      </c>
      <c r="W113">
        <v>22.281479999999998</v>
      </c>
      <c r="X113" s="1">
        <v>1.9189540000000001E-8</v>
      </c>
      <c r="Y113" s="1">
        <v>6.0286799999999999E-6</v>
      </c>
      <c r="Z113">
        <v>0.73655839999999995</v>
      </c>
      <c r="AA113">
        <v>21.841819999999998</v>
      </c>
      <c r="AB113" s="1">
        <v>2.1371319999999999E-3</v>
      </c>
      <c r="AC113">
        <v>0.63422440000000002</v>
      </c>
      <c r="AD113">
        <v>0.73817460000000001</v>
      </c>
      <c r="AE113">
        <v>20.157730000000001</v>
      </c>
      <c r="AF113">
        <v>0.53530199999999994</v>
      </c>
      <c r="AG113">
        <v>176.67740000000001</v>
      </c>
      <c r="AH113">
        <v>0.73987049999999999</v>
      </c>
      <c r="AI113">
        <v>18.000710000000002</v>
      </c>
      <c r="AJ113">
        <v>11.59548</v>
      </c>
      <c r="AK113">
        <v>4164.0389999999998</v>
      </c>
      <c r="AL113">
        <v>0.74062709999999998</v>
      </c>
      <c r="AM113">
        <v>16.706510000000002</v>
      </c>
      <c r="AN113">
        <v>56.442860000000003</v>
      </c>
      <c r="AO113">
        <v>21699.57</v>
      </c>
      <c r="AP113">
        <v>0.74130339999999995</v>
      </c>
      <c r="AQ113">
        <v>18.0928</v>
      </c>
      <c r="AR113">
        <v>99.005200000000002</v>
      </c>
      <c r="AS113">
        <v>40238.57</v>
      </c>
      <c r="AT113">
        <v>0.74184490000000003</v>
      </c>
      <c r="AU113">
        <v>21.230519999999999</v>
      </c>
      <c r="AV113">
        <v>83.846919999999997</v>
      </c>
      <c r="AW113">
        <v>35652.17</v>
      </c>
      <c r="AX113">
        <v>0.74214709999999995</v>
      </c>
      <c r="AY113">
        <v>24.886849999999999</v>
      </c>
      <c r="AZ113">
        <v>41.90652</v>
      </c>
      <c r="BA113">
        <v>18464.599999999999</v>
      </c>
      <c r="BB113">
        <v>0.74210640000000005</v>
      </c>
      <c r="BC113">
        <v>27.103680000000001</v>
      </c>
      <c r="BD113">
        <v>14.35272</v>
      </c>
      <c r="BE113">
        <v>6495.5780000000004</v>
      </c>
      <c r="BF113">
        <v>0.74173180000000005</v>
      </c>
      <c r="BG113">
        <v>26.623830000000002</v>
      </c>
      <c r="BH113">
        <v>3.7958539999999998</v>
      </c>
      <c r="BI113">
        <v>1750.7</v>
      </c>
      <c r="BJ113">
        <v>0.74102869999999998</v>
      </c>
      <c r="BK113">
        <v>24.73038</v>
      </c>
      <c r="BL113">
        <v>0.86277250000000005</v>
      </c>
      <c r="BM113">
        <v>401.95179999999999</v>
      </c>
      <c r="BN113">
        <v>0.74012060000000002</v>
      </c>
      <c r="BO113">
        <v>22.926030000000001</v>
      </c>
      <c r="BP113">
        <v>0.1918416</v>
      </c>
      <c r="BQ113">
        <v>89.001419999999996</v>
      </c>
      <c r="BR113">
        <v>0.73939029999999994</v>
      </c>
      <c r="BS113">
        <v>22.135929999999998</v>
      </c>
      <c r="BT113">
        <v>5.3561449999999997E-2</v>
      </c>
      <c r="BU113">
        <v>24.0138</v>
      </c>
      <c r="BV113">
        <v>0.73869629999999997</v>
      </c>
      <c r="BW113">
        <v>23.478370000000002</v>
      </c>
      <c r="BX113" s="1">
        <v>2.74258E-2</v>
      </c>
      <c r="BY113">
        <v>11.57117</v>
      </c>
      <c r="BZ113">
        <v>0.73818530000000004</v>
      </c>
      <c r="CA113">
        <v>25.32667</v>
      </c>
      <c r="CB113" s="1">
        <v>2.560451E-2</v>
      </c>
      <c r="CC113">
        <v>10.42356</v>
      </c>
      <c r="CD113">
        <v>0.73790120000000003</v>
      </c>
      <c r="CE113">
        <v>26.930230000000002</v>
      </c>
      <c r="CF113" s="1">
        <v>2.911329E-2</v>
      </c>
      <c r="CG113">
        <v>11.79429</v>
      </c>
      <c r="CH113">
        <v>0.73805399999999999</v>
      </c>
      <c r="CI113">
        <v>27.435870000000001</v>
      </c>
      <c r="CJ113" s="1">
        <v>3.2186119999999999E-2</v>
      </c>
      <c r="CK113">
        <v>13.102</v>
      </c>
      <c r="CL113">
        <v>0.73840700000000004</v>
      </c>
      <c r="CM113">
        <v>26.170459999999999</v>
      </c>
      <c r="CN113" s="1">
        <v>3.3092419999999997E-2</v>
      </c>
      <c r="CO113">
        <v>13.546060000000001</v>
      </c>
      <c r="CP113">
        <v>0.73904820000000004</v>
      </c>
      <c r="CQ113">
        <v>24.28585</v>
      </c>
      <c r="CR113" s="1">
        <v>3.2076180000000003E-2</v>
      </c>
      <c r="CS113">
        <v>13.181889999999999</v>
      </c>
      <c r="CT113">
        <v>0.74003640000000004</v>
      </c>
      <c r="CU113">
        <v>21.814779999999999</v>
      </c>
      <c r="CV113" s="1">
        <v>2.9936589999999999E-2</v>
      </c>
      <c r="CW113">
        <v>12.32464</v>
      </c>
      <c r="CX113">
        <v>0.74164640000000004</v>
      </c>
      <c r="CY113">
        <v>20.07583</v>
      </c>
      <c r="CZ113" s="1">
        <v>2.7316690000000001E-2</v>
      </c>
      <c r="DA113">
        <v>11.2437</v>
      </c>
      <c r="DB113">
        <v>0.74315430000000005</v>
      </c>
      <c r="DC113">
        <v>20.31213</v>
      </c>
      <c r="DD113" s="1">
        <v>2.438336E-2</v>
      </c>
      <c r="DE113">
        <v>10.0375</v>
      </c>
      <c r="DF113">
        <v>0.74442319999999995</v>
      </c>
      <c r="DG113">
        <v>22.78961</v>
      </c>
      <c r="DH113" s="1">
        <v>2.0890700000000002E-2</v>
      </c>
      <c r="DI113">
        <v>8.6169080000000005</v>
      </c>
      <c r="DJ113">
        <v>0.74527540000000003</v>
      </c>
      <c r="DK113">
        <v>27.846309999999999</v>
      </c>
      <c r="DL113" s="1">
        <v>1.682531E-2</v>
      </c>
      <c r="DM113">
        <v>6.9625880000000002</v>
      </c>
      <c r="DN113">
        <v>0.74543599999999999</v>
      </c>
      <c r="DO113">
        <v>33.435749999999999</v>
      </c>
      <c r="DP113" s="1">
        <v>1.2784780000000001E-2</v>
      </c>
      <c r="DQ113">
        <v>5.3025209999999996</v>
      </c>
      <c r="DR113">
        <v>0.74554880000000001</v>
      </c>
      <c r="DS113">
        <v>34.647559999999999</v>
      </c>
      <c r="DT113" s="1">
        <v>9.4730530000000004E-3</v>
      </c>
      <c r="DU113">
        <v>3.9244530000000002</v>
      </c>
      <c r="DV113">
        <v>0.7456469</v>
      </c>
      <c r="DW113">
        <v>32.033619999999999</v>
      </c>
      <c r="DX113" s="1">
        <v>7.163343E-3</v>
      </c>
      <c r="DY113">
        <v>2.9531139999999998</v>
      </c>
      <c r="DZ113">
        <v>0.74571889999999996</v>
      </c>
      <c r="EA113">
        <v>28.694970000000001</v>
      </c>
      <c r="EB113" s="1">
        <v>5.7118129999999996E-3</v>
      </c>
      <c r="EC113">
        <v>2.3381910000000001</v>
      </c>
      <c r="ED113">
        <v>0.74572919999999998</v>
      </c>
      <c r="EE113">
        <v>26.846530000000001</v>
      </c>
      <c r="EF113" s="1">
        <v>4.8341210000000003E-3</v>
      </c>
      <c r="EG113">
        <v>1.9653240000000001</v>
      </c>
      <c r="EH113">
        <v>0.74573579999999995</v>
      </c>
      <c r="EI113">
        <v>28.297969999999999</v>
      </c>
      <c r="EJ113" s="1">
        <v>4.290215E-3</v>
      </c>
      <c r="EK113">
        <v>1.734326</v>
      </c>
      <c r="EL113">
        <v>0.74577280000000001</v>
      </c>
      <c r="EM113">
        <v>31.949169999999999</v>
      </c>
      <c r="EN113" s="1">
        <v>3.9277080000000002E-3</v>
      </c>
      <c r="EO113">
        <v>1.5806579999999999</v>
      </c>
      <c r="EP113">
        <v>0.74578319999999998</v>
      </c>
      <c r="EQ113">
        <v>37.557099999999998</v>
      </c>
      <c r="ER113" s="1">
        <v>3.6603429999999999E-3</v>
      </c>
      <c r="ES113">
        <v>1.4682459999999999</v>
      </c>
      <c r="ET113">
        <v>0.74581370000000002</v>
      </c>
      <c r="EU113">
        <v>42.201749999999997</v>
      </c>
      <c r="EV113" s="1">
        <v>3.4450489999999999E-3</v>
      </c>
      <c r="EW113">
        <v>1.3784209999999999</v>
      </c>
      <c r="EX113">
        <v>0.7457992</v>
      </c>
      <c r="EY113">
        <v>42.440109999999997</v>
      </c>
      <c r="EZ113" s="1">
        <v>3.2610270000000001E-3</v>
      </c>
      <c r="FA113">
        <v>1.3019320000000001</v>
      </c>
      <c r="FB113">
        <v>0.74577769999999999</v>
      </c>
      <c r="FC113">
        <v>39.350879999999997</v>
      </c>
      <c r="FD113" s="1">
        <v>3.0964410000000001E-3</v>
      </c>
      <c r="FE113">
        <v>1.233967</v>
      </c>
      <c r="FF113">
        <v>0.74581249999999999</v>
      </c>
      <c r="FG113">
        <v>34.99982</v>
      </c>
      <c r="FH113" s="1">
        <v>2.9459220000000001E-3</v>
      </c>
      <c r="FI113">
        <v>1.1721729999999999</v>
      </c>
      <c r="FJ113">
        <v>0.74577439999999995</v>
      </c>
      <c r="FK113">
        <v>31.507850000000001</v>
      </c>
      <c r="FL113" s="1">
        <v>2.8069089999999998E-3</v>
      </c>
      <c r="FM113">
        <v>1.1153439999999999</v>
      </c>
      <c r="FN113">
        <v>0.74580990000000003</v>
      </c>
      <c r="FO113">
        <v>31.40128</v>
      </c>
      <c r="FP113" s="1">
        <v>2.676454E-3</v>
      </c>
      <c r="FQ113">
        <v>1.062365</v>
      </c>
      <c r="FR113">
        <v>0.74579660000000003</v>
      </c>
      <c r="FS113">
        <v>33.182960000000001</v>
      </c>
      <c r="FT113" s="1">
        <v>2.5530050000000001E-3</v>
      </c>
      <c r="FU113">
        <v>1.0126299999999999</v>
      </c>
      <c r="FV113">
        <v>0.7457935</v>
      </c>
      <c r="FW113">
        <v>35.565759999999997</v>
      </c>
      <c r="FX113" s="1">
        <v>2.4370500000000001E-3</v>
      </c>
      <c r="FY113">
        <v>0.96597290000000002</v>
      </c>
      <c r="FZ113">
        <v>0.74581010000000003</v>
      </c>
      <c r="GA113">
        <v>36.193440000000002</v>
      </c>
      <c r="GB113" s="1">
        <v>2.3280800000000002E-3</v>
      </c>
      <c r="GC113">
        <v>0.92225049999999997</v>
      </c>
      <c r="GD113">
        <v>0.7458127</v>
      </c>
      <c r="GE113">
        <v>35.228009999999998</v>
      </c>
      <c r="GF113" s="1">
        <v>2.2250820000000002E-3</v>
      </c>
      <c r="GG113">
        <v>0.88111360000000005</v>
      </c>
      <c r="GH113">
        <v>0.74581459999999999</v>
      </c>
      <c r="GI113">
        <v>32.83408</v>
      </c>
      <c r="GJ113" s="1">
        <v>2.1277549999999998E-3</v>
      </c>
      <c r="GK113">
        <v>0.84236250000000001</v>
      </c>
      <c r="GL113">
        <v>0.74580979999999997</v>
      </c>
      <c r="GM113">
        <v>30.001010000000001</v>
      </c>
      <c r="GN113" s="1">
        <v>2.035631E-3</v>
      </c>
      <c r="GO113">
        <v>0.8056894</v>
      </c>
      <c r="GP113">
        <v>0.74579490000000004</v>
      </c>
      <c r="GQ113">
        <v>27.227679999999999</v>
      </c>
      <c r="GR113">
        <v>1.9486690000000001E-3</v>
      </c>
      <c r="GS113">
        <v>0.77110970000000001</v>
      </c>
      <c r="GT113">
        <v>0.74581770000000003</v>
      </c>
      <c r="GU113">
        <v>27.130099999999999</v>
      </c>
      <c r="GV113" s="1">
        <v>1.8664269999999999E-3</v>
      </c>
      <c r="GW113">
        <v>0.73842850000000004</v>
      </c>
      <c r="GX113">
        <v>0.74581620000000004</v>
      </c>
      <c r="GY113">
        <v>29.0505</v>
      </c>
      <c r="GZ113" s="1">
        <v>1.78819E-3</v>
      </c>
      <c r="HA113">
        <v>0.70745789999999997</v>
      </c>
      <c r="HB113">
        <v>0.74581370000000002</v>
      </c>
      <c r="HC113">
        <v>32.50188</v>
      </c>
      <c r="HD113" s="1">
        <v>1.7144110000000001E-3</v>
      </c>
      <c r="HE113">
        <v>0.67816010000000004</v>
      </c>
      <c r="HF113">
        <v>0.74580659999999999</v>
      </c>
      <c r="HG113">
        <v>34.973770000000002</v>
      </c>
      <c r="HH113" s="1">
        <v>1.644436E-3</v>
      </c>
      <c r="HI113">
        <v>0.6504394</v>
      </c>
      <c r="HJ113">
        <v>0.74580409999999997</v>
      </c>
      <c r="HK113">
        <v>33.820480000000003</v>
      </c>
      <c r="HL113" s="1">
        <v>1.5784130000000001E-3</v>
      </c>
      <c r="HM113">
        <v>0.62428870000000003</v>
      </c>
      <c r="HN113">
        <v>0.74581090000000005</v>
      </c>
      <c r="HO113">
        <v>31.112919999999999</v>
      </c>
      <c r="HP113" s="1">
        <v>1.5160880000000001E-3</v>
      </c>
      <c r="HQ113">
        <v>0.59958929999999999</v>
      </c>
      <c r="HR113">
        <v>0.745811</v>
      </c>
      <c r="HS113">
        <v>28.14791</v>
      </c>
      <c r="HT113" s="1">
        <v>1.4568280000000001E-3</v>
      </c>
      <c r="HU113">
        <v>0.57612479999999999</v>
      </c>
      <c r="HV113">
        <v>0.74580840000000004</v>
      </c>
      <c r="HW113">
        <v>26.84713</v>
      </c>
      <c r="HX113" s="1">
        <v>1.400264E-3</v>
      </c>
      <c r="HY113">
        <v>0.55377010000000004</v>
      </c>
      <c r="HZ113">
        <v>0.74579329999999999</v>
      </c>
      <c r="IA113">
        <v>29.325600000000001</v>
      </c>
      <c r="IB113" s="1">
        <v>1.346178E-3</v>
      </c>
      <c r="IC113">
        <v>0.53238620000000003</v>
      </c>
      <c r="ID113">
        <v>0.74580250000000003</v>
      </c>
      <c r="IE113">
        <v>35.362929999999999</v>
      </c>
      <c r="IF113" s="1">
        <v>1.295009E-3</v>
      </c>
      <c r="IG113">
        <v>0.5121</v>
      </c>
      <c r="IH113">
        <v>0.74581529999999996</v>
      </c>
      <c r="II113">
        <v>42.617260000000002</v>
      </c>
      <c r="IJ113" s="1">
        <v>1.2462790000000001E-3</v>
      </c>
      <c r="IK113">
        <v>0.49281629999999998</v>
      </c>
      <c r="IL113">
        <v>0.74581609999999998</v>
      </c>
      <c r="IM113">
        <v>46.322180000000003</v>
      </c>
      <c r="IN113" s="1">
        <v>1.1998499999999999E-3</v>
      </c>
      <c r="IO113">
        <v>0.47441660000000002</v>
      </c>
      <c r="IP113">
        <v>0.74580559999999996</v>
      </c>
      <c r="IQ113">
        <v>44.967080000000003</v>
      </c>
      <c r="IR113" s="1">
        <v>1.15521E-3</v>
      </c>
      <c r="IS113">
        <v>0.45679510000000001</v>
      </c>
      <c r="IT113">
        <v>0.74580400000000002</v>
      </c>
      <c r="IU113">
        <v>40.71931</v>
      </c>
      <c r="IV113" s="1">
        <v>1.1125900000000001E-3</v>
      </c>
      <c r="IW113">
        <v>0.4399033</v>
      </c>
      <c r="IX113">
        <v>0.74581560000000002</v>
      </c>
      <c r="IY113">
        <v>36.660359999999997</v>
      </c>
      <c r="IZ113" s="1">
        <v>1.071961E-3</v>
      </c>
      <c r="JA113">
        <v>0.42382710000000001</v>
      </c>
      <c r="JB113">
        <v>0.74579519999999999</v>
      </c>
      <c r="JC113">
        <v>34.703409999999998</v>
      </c>
      <c r="JD113" s="1">
        <v>1.033249E-3</v>
      </c>
      <c r="JE113">
        <v>0.40853850000000003</v>
      </c>
      <c r="JF113">
        <v>0.7458072</v>
      </c>
      <c r="JG113">
        <v>36.33784</v>
      </c>
      <c r="JH113" s="1">
        <v>9.965083E-4</v>
      </c>
      <c r="JI113">
        <v>0.39397480000000001</v>
      </c>
      <c r="JJ113">
        <v>0.745811</v>
      </c>
      <c r="JK113">
        <v>38.465359999999997</v>
      </c>
      <c r="JL113" s="1">
        <v>9.6036890000000005E-4</v>
      </c>
      <c r="JM113">
        <v>0.37991599999999998</v>
      </c>
      <c r="JN113">
        <v>0.74580020000000002</v>
      </c>
      <c r="JO113">
        <v>39.018590000000003</v>
      </c>
      <c r="JP113" s="1">
        <v>9.237526E-4</v>
      </c>
      <c r="JQ113">
        <v>0.36637199999999998</v>
      </c>
      <c r="JR113">
        <v>0.74577850000000001</v>
      </c>
      <c r="JS113">
        <v>38.158329999999999</v>
      </c>
      <c r="JT113" s="1">
        <v>8.8898739999999996E-4</v>
      </c>
      <c r="JU113">
        <v>0.35346040000000001</v>
      </c>
      <c r="JV113">
        <v>0.74580109999999999</v>
      </c>
      <c r="JW113">
        <v>36.398159999999997</v>
      </c>
      <c r="JX113" s="1">
        <v>8.5609659999999997E-4</v>
      </c>
      <c r="JY113">
        <v>0.34118939999999998</v>
      </c>
      <c r="JZ113">
        <v>0.74580159999999995</v>
      </c>
      <c r="KA113">
        <v>33.905999999999999</v>
      </c>
      <c r="KB113" s="1">
        <v>8.2482849999999995E-4</v>
      </c>
      <c r="KC113">
        <v>0.32945410000000003</v>
      </c>
      <c r="KD113">
        <v>0.74580970000000002</v>
      </c>
      <c r="KE113">
        <v>30.430040000000002</v>
      </c>
      <c r="KF113" s="1">
        <v>7.950457E-4</v>
      </c>
      <c r="KG113">
        <v>0.31823000000000001</v>
      </c>
      <c r="KH113">
        <v>0.74579620000000002</v>
      </c>
      <c r="KI113">
        <v>26.341999999999999</v>
      </c>
      <c r="KJ113" s="1">
        <v>7.6660390000000001E-4</v>
      </c>
      <c r="KK113">
        <v>0.30746410000000002</v>
      </c>
      <c r="KL113">
        <v>0.7457973</v>
      </c>
      <c r="KM113">
        <v>24.94322</v>
      </c>
      <c r="KN113" s="1">
        <v>7.3945260000000002E-4</v>
      </c>
      <c r="KO113">
        <v>0.29714020000000002</v>
      </c>
      <c r="KP113">
        <v>0.74580069999999998</v>
      </c>
      <c r="KQ113">
        <v>28.739629999999998</v>
      </c>
      <c r="KR113" s="1">
        <v>7.134458E-4</v>
      </c>
      <c r="KS113">
        <v>0.28723070000000001</v>
      </c>
      <c r="KT113">
        <v>0.74580869999999999</v>
      </c>
      <c r="KU113">
        <v>36.270020000000002</v>
      </c>
      <c r="KV113" s="1">
        <v>6.8858799999999996E-4</v>
      </c>
      <c r="KW113">
        <v>0.27770929999999999</v>
      </c>
      <c r="KX113">
        <v>0.74581120000000001</v>
      </c>
      <c r="KY113">
        <v>41.335160000000002</v>
      </c>
      <c r="KZ113" s="1">
        <v>6.6484409999999997E-4</v>
      </c>
      <c r="LA113">
        <v>0.26859159999999999</v>
      </c>
      <c r="LB113">
        <v>0.74580310000000005</v>
      </c>
      <c r="LC113">
        <v>40.256230000000002</v>
      </c>
      <c r="LD113" s="1">
        <v>6.4211539999999999E-4</v>
      </c>
      <c r="LE113">
        <v>0.25981650000000001</v>
      </c>
      <c r="LF113">
        <v>0.74581160000000002</v>
      </c>
      <c r="LG113">
        <v>35.785559999999997</v>
      </c>
      <c r="LH113" s="1">
        <v>6.2022990000000001E-4</v>
      </c>
      <c r="LI113">
        <v>0.25136409999999998</v>
      </c>
      <c r="LJ113">
        <v>0.74580999999999997</v>
      </c>
      <c r="LK113">
        <v>32.03857</v>
      </c>
      <c r="LL113" s="1">
        <v>5.9921659999999995E-4</v>
      </c>
      <c r="LM113">
        <v>0.24321119999999999</v>
      </c>
      <c r="LN113">
        <v>0.74576629999999999</v>
      </c>
      <c r="LO113">
        <v>31.212810000000001</v>
      </c>
      <c r="LP113" s="1">
        <v>5.7902870000000001E-4</v>
      </c>
      <c r="LQ113">
        <v>0.23536650000000001</v>
      </c>
      <c r="LR113">
        <v>0.74580409999999997</v>
      </c>
      <c r="LS113">
        <v>33.662799999999997</v>
      </c>
      <c r="LT113" s="1">
        <v>5.5966499999999999E-4</v>
      </c>
      <c r="LU113">
        <v>0.227802</v>
      </c>
      <c r="LV113">
        <v>0.74580590000000002</v>
      </c>
      <c r="LW113">
        <v>37.153970000000001</v>
      </c>
      <c r="LX113" s="1">
        <v>5.4102689999999999E-4</v>
      </c>
      <c r="LY113">
        <v>0.2205133</v>
      </c>
      <c r="LZ113">
        <v>0.74579549999999994</v>
      </c>
      <c r="MA113">
        <v>39.389740000000003</v>
      </c>
      <c r="MB113" s="1">
        <v>5.2312020000000003E-4</v>
      </c>
      <c r="MC113">
        <v>0.21350150000000001</v>
      </c>
      <c r="MD113">
        <v>0.74580449999999998</v>
      </c>
      <c r="ME113">
        <v>40.39311</v>
      </c>
      <c r="MF113" s="1">
        <v>5.0585389999999999E-4</v>
      </c>
      <c r="MG113">
        <v>0.20672869999999999</v>
      </c>
      <c r="MH113">
        <v>0.74580029999999997</v>
      </c>
      <c r="MI113">
        <v>39.567279999999997</v>
      </c>
      <c r="MJ113" s="1">
        <v>4.8917890000000003E-4</v>
      </c>
      <c r="MK113">
        <v>0.20018730000000001</v>
      </c>
      <c r="ML113">
        <v>0.74581350000000002</v>
      </c>
      <c r="MM113">
        <v>36.401960000000003</v>
      </c>
      <c r="MN113" s="1">
        <v>4.7301439999999998E-4</v>
      </c>
      <c r="MO113">
        <v>0.19386510000000001</v>
      </c>
      <c r="MP113">
        <v>0.74580740000000001</v>
      </c>
      <c r="MQ113">
        <v>32.40936</v>
      </c>
      <c r="MR113" s="1">
        <v>4.5741039999999997E-4</v>
      </c>
      <c r="MS113">
        <v>0.187754</v>
      </c>
      <c r="MT113">
        <v>0.74579549999999994</v>
      </c>
      <c r="MU113">
        <v>28.079360000000001</v>
      </c>
      <c r="MV113" s="1">
        <v>4.4235169999999997E-4</v>
      </c>
      <c r="MW113">
        <v>0.18185109999999999</v>
      </c>
      <c r="MX113">
        <v>0.74580290000000005</v>
      </c>
      <c r="MY113">
        <v>26.330500000000001</v>
      </c>
      <c r="MZ113" s="1">
        <v>4.279574E-4</v>
      </c>
      <c r="NA113">
        <v>0.17617749999999999</v>
      </c>
      <c r="NB113">
        <v>0.74579969999999995</v>
      </c>
      <c r="NC113">
        <v>26.729520000000001</v>
      </c>
      <c r="ND113" s="1">
        <v>4.1416370000000002E-4</v>
      </c>
      <c r="NE113">
        <v>0.17073650000000001</v>
      </c>
      <c r="NF113">
        <v>0.74580349999999995</v>
      </c>
      <c r="NG113">
        <v>29.503509999999999</v>
      </c>
      <c r="NH113" s="1">
        <v>4.0087899999999998E-4</v>
      </c>
      <c r="NI113">
        <v>0.1654959</v>
      </c>
      <c r="NJ113">
        <v>0.74579510000000004</v>
      </c>
      <c r="NK113">
        <v>33.33352</v>
      </c>
      <c r="NL113" s="1">
        <v>3.8800919999999999E-4</v>
      </c>
      <c r="NM113">
        <v>0.160411</v>
      </c>
      <c r="NN113">
        <v>0.74581339999999996</v>
      </c>
      <c r="NO113">
        <v>34.613219999999998</v>
      </c>
      <c r="NP113" s="1">
        <v>3.7552890000000001E-4</v>
      </c>
      <c r="NQ113">
        <v>0.15545680000000001</v>
      </c>
      <c r="NR113">
        <v>0.74580029999999997</v>
      </c>
      <c r="NS113">
        <v>31.98847</v>
      </c>
      <c r="NT113" s="1">
        <v>3.6345339999999999E-4</v>
      </c>
      <c r="NU113">
        <v>0.15065909999999999</v>
      </c>
      <c r="NV113">
        <v>0.74581209999999998</v>
      </c>
      <c r="NW113">
        <v>28.711310000000001</v>
      </c>
      <c r="NX113" s="1">
        <v>3.5193749999999998E-4</v>
      </c>
      <c r="NY113">
        <v>0.14606769999999999</v>
      </c>
      <c r="NZ113">
        <v>0.74580639999999998</v>
      </c>
      <c r="OA113">
        <v>26.220030000000001</v>
      </c>
      <c r="OB113" s="1">
        <v>3.409226E-4</v>
      </c>
      <c r="OC113">
        <v>0.141653</v>
      </c>
      <c r="OD113">
        <v>0.74580310000000005</v>
      </c>
      <c r="OE113">
        <v>27.453240000000001</v>
      </c>
      <c r="OF113" s="1">
        <v>3.3027529999999999E-4</v>
      </c>
      <c r="OG113">
        <v>0.1373692</v>
      </c>
      <c r="OH113">
        <v>0.74580310000000005</v>
      </c>
      <c r="OI113">
        <v>29.489789999999999</v>
      </c>
      <c r="OJ113" s="1">
        <v>3.1998230000000001E-4</v>
      </c>
      <c r="OK113">
        <v>0.1332142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0.59680480000000002</v>
      </c>
      <c r="G114">
        <v>17.92437</v>
      </c>
      <c r="H114">
        <v>0</v>
      </c>
      <c r="I114">
        <v>0</v>
      </c>
      <c r="J114">
        <v>0.59308240000000001</v>
      </c>
      <c r="K114">
        <v>18.814360000000001</v>
      </c>
      <c r="L114">
        <v>0</v>
      </c>
      <c r="M114">
        <v>0</v>
      </c>
      <c r="N114">
        <v>0.58967440000000004</v>
      </c>
      <c r="O114">
        <v>19.65701</v>
      </c>
      <c r="P114" s="1">
        <v>2.680193E-29</v>
      </c>
      <c r="Q114" s="1">
        <v>1.08467E-26</v>
      </c>
      <c r="R114">
        <v>0.58639750000000002</v>
      </c>
      <c r="S114">
        <v>21.420100000000001</v>
      </c>
      <c r="T114" s="1">
        <v>7.4190549999999999E-19</v>
      </c>
      <c r="U114" s="1">
        <v>3.009891E-16</v>
      </c>
      <c r="V114">
        <v>0.58305899999999999</v>
      </c>
      <c r="W114">
        <v>22.374949999999998</v>
      </c>
      <c r="X114" s="1">
        <v>2.9782240000000001E-9</v>
      </c>
      <c r="Y114" s="1">
        <v>1.2074489999999999E-6</v>
      </c>
      <c r="Z114">
        <v>0.58102640000000005</v>
      </c>
      <c r="AA114">
        <v>21.952629999999999</v>
      </c>
      <c r="AB114" s="1">
        <v>9.4849409999999996E-4</v>
      </c>
      <c r="AC114">
        <v>0.28953210000000001</v>
      </c>
      <c r="AD114">
        <v>0.57995949999999996</v>
      </c>
      <c r="AE114">
        <v>20.362220000000001</v>
      </c>
      <c r="AF114">
        <v>0.32688640000000002</v>
      </c>
      <c r="AG114">
        <v>108.5491</v>
      </c>
      <c r="AH114">
        <v>0.57931650000000001</v>
      </c>
      <c r="AI114">
        <v>18.225950000000001</v>
      </c>
      <c r="AJ114">
        <v>8.6271350000000009</v>
      </c>
      <c r="AK114">
        <v>3080.4119999999998</v>
      </c>
      <c r="AL114">
        <v>0.57891729999999997</v>
      </c>
      <c r="AM114">
        <v>16.827110000000001</v>
      </c>
      <c r="AN114">
        <v>48.60239</v>
      </c>
      <c r="AO114">
        <v>18403.54</v>
      </c>
      <c r="AP114">
        <v>0.57871030000000001</v>
      </c>
      <c r="AQ114">
        <v>18.099609999999998</v>
      </c>
      <c r="AR114">
        <v>95.551060000000007</v>
      </c>
      <c r="AS114">
        <v>37955.21</v>
      </c>
      <c r="AT114">
        <v>0.57859360000000004</v>
      </c>
      <c r="AU114">
        <v>21.194890000000001</v>
      </c>
      <c r="AV114">
        <v>88.636499999999998</v>
      </c>
      <c r="AW114">
        <v>36574.769999999997</v>
      </c>
      <c r="AX114">
        <v>0.57844450000000003</v>
      </c>
      <c r="AY114">
        <v>24.886849999999999</v>
      </c>
      <c r="AZ114">
        <v>47.587989999999998</v>
      </c>
      <c r="BA114">
        <v>20229.88</v>
      </c>
      <c r="BB114">
        <v>0.57815430000000001</v>
      </c>
      <c r="BC114">
        <v>27.217369999999999</v>
      </c>
      <c r="BD114">
        <v>17.209240000000001</v>
      </c>
      <c r="BE114">
        <v>7480.12</v>
      </c>
      <c r="BF114">
        <v>0.57755959999999995</v>
      </c>
      <c r="BG114">
        <v>26.796900000000001</v>
      </c>
      <c r="BH114">
        <v>4.7286080000000004</v>
      </c>
      <c r="BI114">
        <v>2088.4839999999999</v>
      </c>
      <c r="BJ114">
        <v>0.57656419999999997</v>
      </c>
      <c r="BK114">
        <v>24.93261</v>
      </c>
      <c r="BL114">
        <v>1.0975820000000001</v>
      </c>
      <c r="BM114">
        <v>489.43380000000002</v>
      </c>
      <c r="BN114">
        <v>0.57522890000000004</v>
      </c>
      <c r="BO114">
        <v>23.07929</v>
      </c>
      <c r="BP114">
        <v>0.2427242</v>
      </c>
      <c r="BQ114">
        <v>108.227</v>
      </c>
      <c r="BR114">
        <v>0.57350319999999999</v>
      </c>
      <c r="BS114">
        <v>22.149619999999999</v>
      </c>
      <c r="BT114" s="1">
        <v>6.3801839999999999E-2</v>
      </c>
      <c r="BU114">
        <v>27.85388</v>
      </c>
      <c r="BV114">
        <v>0.57151640000000004</v>
      </c>
      <c r="BW114">
        <v>23.41581</v>
      </c>
      <c r="BX114" s="1">
        <v>2.9156870000000001E-2</v>
      </c>
      <c r="BY114">
        <v>12.159129999999999</v>
      </c>
      <c r="BZ114">
        <v>0.5694515</v>
      </c>
      <c r="CA114">
        <v>25.261279999999999</v>
      </c>
      <c r="CB114" s="1">
        <v>2.538559E-2</v>
      </c>
      <c r="CC114">
        <v>10.26309</v>
      </c>
      <c r="CD114">
        <v>0.56723349999999995</v>
      </c>
      <c r="CE114">
        <v>26.895130000000002</v>
      </c>
      <c r="CF114" s="1">
        <v>2.8547989999999999E-2</v>
      </c>
      <c r="CG114">
        <v>11.502700000000001</v>
      </c>
      <c r="CH114">
        <v>0.56526460000000001</v>
      </c>
      <c r="CI114">
        <v>27.50432</v>
      </c>
      <c r="CJ114" s="1">
        <v>3.1831680000000001E-2</v>
      </c>
      <c r="CK114">
        <v>12.91253</v>
      </c>
      <c r="CL114">
        <v>0.56340279999999998</v>
      </c>
      <c r="CM114">
        <v>26.339410000000001</v>
      </c>
      <c r="CN114">
        <v>3.3066020000000002E-2</v>
      </c>
      <c r="CO114">
        <v>13.521570000000001</v>
      </c>
      <c r="CP114">
        <v>0.56189599999999995</v>
      </c>
      <c r="CQ114">
        <v>24.532229999999998</v>
      </c>
      <c r="CR114" s="1">
        <v>3.2294749999999997E-2</v>
      </c>
      <c r="CS114">
        <v>13.29336</v>
      </c>
      <c r="CT114">
        <v>0.56092790000000003</v>
      </c>
      <c r="CU114">
        <v>22.094329999999999</v>
      </c>
      <c r="CV114" s="1">
        <v>3.0286259999999999E-2</v>
      </c>
      <c r="CW114">
        <v>12.52018</v>
      </c>
      <c r="CX114">
        <v>0.56064990000000003</v>
      </c>
      <c r="CY114">
        <v>20.28998</v>
      </c>
      <c r="CZ114" s="1">
        <v>2.771931E-2</v>
      </c>
      <c r="DA114">
        <v>11.4819</v>
      </c>
      <c r="DB114">
        <v>0.56061879999999997</v>
      </c>
      <c r="DC114">
        <v>20.464300000000001</v>
      </c>
      <c r="DD114" s="1">
        <v>2.4841640000000002E-2</v>
      </c>
      <c r="DE114">
        <v>10.30639</v>
      </c>
      <c r="DF114">
        <v>0.56069119999999995</v>
      </c>
      <c r="DG114">
        <v>22.86271</v>
      </c>
      <c r="DH114" s="1">
        <v>2.1444979999999999E-2</v>
      </c>
      <c r="DI114">
        <v>8.9204139999999992</v>
      </c>
      <c r="DJ114">
        <v>0.56080439999999998</v>
      </c>
      <c r="DK114">
        <v>27.88205</v>
      </c>
      <c r="DL114" s="1">
        <v>1.7443139999999999E-2</v>
      </c>
      <c r="DM114">
        <v>7.2805350000000004</v>
      </c>
      <c r="DN114">
        <v>0.56092249999999999</v>
      </c>
      <c r="DO114">
        <v>33.545349999999999</v>
      </c>
      <c r="DP114">
        <v>1.3356730000000001E-2</v>
      </c>
      <c r="DQ114">
        <v>5.5877660000000002</v>
      </c>
      <c r="DR114">
        <v>0.56097430000000004</v>
      </c>
      <c r="DS114">
        <v>34.832740000000001</v>
      </c>
      <c r="DT114" s="1">
        <v>9.9113099999999996E-3</v>
      </c>
      <c r="DU114">
        <v>4.1441059999999998</v>
      </c>
      <c r="DV114">
        <v>0.56103190000000003</v>
      </c>
      <c r="DW114">
        <v>32.38073</v>
      </c>
      <c r="DX114" s="1">
        <v>7.4551060000000004E-3</v>
      </c>
      <c r="DY114">
        <v>3.1049129999999998</v>
      </c>
      <c r="DZ114">
        <v>0.56106080000000003</v>
      </c>
      <c r="EA114">
        <v>29.062390000000001</v>
      </c>
      <c r="EB114" s="1">
        <v>5.891365E-3</v>
      </c>
      <c r="EC114">
        <v>2.4387150000000002</v>
      </c>
      <c r="ED114">
        <v>0.56107379999999996</v>
      </c>
      <c r="EE114">
        <v>26.923819999999999</v>
      </c>
      <c r="EF114" s="1">
        <v>4.943228E-3</v>
      </c>
      <c r="EG114">
        <v>2.0334859999999999</v>
      </c>
      <c r="EH114">
        <v>0.56110349999999998</v>
      </c>
      <c r="EI114">
        <v>28.122219999999999</v>
      </c>
      <c r="EJ114">
        <v>4.3598079999999997E-3</v>
      </c>
      <c r="EK114">
        <v>1.783971</v>
      </c>
      <c r="EL114">
        <v>0.56112720000000005</v>
      </c>
      <c r="EM114">
        <v>31.782219999999999</v>
      </c>
      <c r="EN114" s="1">
        <v>3.9762230000000001E-3</v>
      </c>
      <c r="EO114">
        <v>1.6200209999999999</v>
      </c>
      <c r="EP114">
        <v>0.56110260000000001</v>
      </c>
      <c r="EQ114">
        <v>37.49483</v>
      </c>
      <c r="ER114" s="1">
        <v>3.6974299999999998E-3</v>
      </c>
      <c r="ES114">
        <v>1.501671</v>
      </c>
      <c r="ET114">
        <v>0.56113040000000003</v>
      </c>
      <c r="EU114">
        <v>42.229300000000002</v>
      </c>
      <c r="EV114" s="1">
        <v>3.4757490000000002E-3</v>
      </c>
      <c r="EW114">
        <v>1.408177</v>
      </c>
      <c r="EX114">
        <v>0.56111840000000002</v>
      </c>
      <c r="EY114">
        <v>42.584339999999997</v>
      </c>
      <c r="EZ114" s="1">
        <v>3.2878370000000001E-3</v>
      </c>
      <c r="FA114">
        <v>1.3291630000000001</v>
      </c>
      <c r="FB114">
        <v>0.56112130000000005</v>
      </c>
      <c r="FC114">
        <v>39.743650000000002</v>
      </c>
      <c r="FD114" s="1">
        <v>3.1205439999999998E-3</v>
      </c>
      <c r="FE114">
        <v>1.2592429999999999</v>
      </c>
      <c r="FF114">
        <v>0.56112930000000005</v>
      </c>
      <c r="FG114">
        <v>35.511800000000001</v>
      </c>
      <c r="FH114" s="1">
        <v>2.9680539999999999E-3</v>
      </c>
      <c r="FI114">
        <v>1.195913</v>
      </c>
      <c r="FJ114">
        <v>0.5611119</v>
      </c>
      <c r="FK114">
        <v>31.857089999999999</v>
      </c>
      <c r="FL114" s="1">
        <v>2.8273560000000001E-3</v>
      </c>
      <c r="FM114">
        <v>1.137672</v>
      </c>
      <c r="FN114">
        <v>0.56111610000000001</v>
      </c>
      <c r="FO114">
        <v>31.546230000000001</v>
      </c>
      <c r="FP114" s="1">
        <v>2.6956279999999998E-3</v>
      </c>
      <c r="FQ114">
        <v>1.0835189999999999</v>
      </c>
      <c r="FR114">
        <v>0.56112019999999996</v>
      </c>
      <c r="FS114">
        <v>33.24832</v>
      </c>
      <c r="FT114" s="1">
        <v>2.5710529999999998E-3</v>
      </c>
      <c r="FU114">
        <v>1.0326960000000001</v>
      </c>
      <c r="FV114">
        <v>0.56111520000000004</v>
      </c>
      <c r="FW114">
        <v>35.636589999999998</v>
      </c>
      <c r="FX114" s="1">
        <v>2.4539900000000001E-3</v>
      </c>
      <c r="FY114">
        <v>0.98500790000000005</v>
      </c>
      <c r="FZ114">
        <v>0.56111500000000003</v>
      </c>
      <c r="GA114">
        <v>36.337220000000002</v>
      </c>
      <c r="GB114" s="1">
        <v>2.3439559999999999E-3</v>
      </c>
      <c r="GC114">
        <v>0.94031969999999998</v>
      </c>
      <c r="GD114">
        <v>0.56111750000000005</v>
      </c>
      <c r="GE114">
        <v>35.417270000000002</v>
      </c>
      <c r="GF114" s="1">
        <v>2.2400100000000002E-3</v>
      </c>
      <c r="GG114">
        <v>0.89828680000000005</v>
      </c>
      <c r="GH114">
        <v>0.56111929999999999</v>
      </c>
      <c r="GI114">
        <v>33.092599999999997</v>
      </c>
      <c r="GJ114" s="1">
        <v>2.141872E-3</v>
      </c>
      <c r="GK114">
        <v>0.85871799999999998</v>
      </c>
      <c r="GL114">
        <v>0.56111679999999997</v>
      </c>
      <c r="GM114">
        <v>30.317119999999999</v>
      </c>
      <c r="GN114" s="1">
        <v>2.0489699999999998E-3</v>
      </c>
      <c r="GO114">
        <v>0.82127329999999998</v>
      </c>
      <c r="GP114">
        <v>0.56111809999999995</v>
      </c>
      <c r="GQ114">
        <v>27.5642</v>
      </c>
      <c r="GR114" s="1">
        <v>1.9612470000000002E-3</v>
      </c>
      <c r="GS114">
        <v>0.78594830000000004</v>
      </c>
      <c r="GT114">
        <v>0.56112430000000002</v>
      </c>
      <c r="GU114">
        <v>27.407</v>
      </c>
      <c r="GV114" s="1">
        <v>1.8783509999999999E-3</v>
      </c>
      <c r="GW114">
        <v>0.75259450000000006</v>
      </c>
      <c r="GX114">
        <v>0.5611237</v>
      </c>
      <c r="GY114">
        <v>29.198499999999999</v>
      </c>
      <c r="GZ114" s="1">
        <v>1.7994899999999999E-3</v>
      </c>
      <c r="HA114">
        <v>0.72098830000000003</v>
      </c>
      <c r="HB114">
        <v>0.56111909999999998</v>
      </c>
      <c r="HC114">
        <v>32.589669999999998</v>
      </c>
      <c r="HD114" s="1">
        <v>1.725093E-3</v>
      </c>
      <c r="HE114">
        <v>0.69107229999999997</v>
      </c>
      <c r="HF114">
        <v>0.56111759999999999</v>
      </c>
      <c r="HG114">
        <v>35.132770000000001</v>
      </c>
      <c r="HH114" s="1">
        <v>1.6545290000000001E-3</v>
      </c>
      <c r="HI114">
        <v>0.66277090000000005</v>
      </c>
      <c r="HJ114">
        <v>0.56111940000000005</v>
      </c>
      <c r="HK114">
        <v>34.073039999999999</v>
      </c>
      <c r="HL114" s="1">
        <v>1.5879480000000001E-3</v>
      </c>
      <c r="HM114">
        <v>0.63606130000000005</v>
      </c>
      <c r="HN114">
        <v>0.56111670000000002</v>
      </c>
      <c r="HO114">
        <v>31.451029999999999</v>
      </c>
      <c r="HP114" s="1">
        <v>1.5251069999999999E-3</v>
      </c>
      <c r="HQ114">
        <v>0.61084570000000005</v>
      </c>
      <c r="HR114">
        <v>0.56112110000000004</v>
      </c>
      <c r="HS114">
        <v>28.444690000000001</v>
      </c>
      <c r="HT114" s="1">
        <v>1.465407E-3</v>
      </c>
      <c r="HU114">
        <v>0.58691099999999996</v>
      </c>
      <c r="HV114">
        <v>0.56111650000000002</v>
      </c>
      <c r="HW114">
        <v>26.94294</v>
      </c>
      <c r="HX114" s="1">
        <v>1.408454E-3</v>
      </c>
      <c r="HY114">
        <v>0.56411460000000002</v>
      </c>
      <c r="HZ114">
        <v>0.56111560000000005</v>
      </c>
      <c r="IA114">
        <v>29.321560000000002</v>
      </c>
      <c r="IB114" s="1">
        <v>1.354009E-3</v>
      </c>
      <c r="IC114">
        <v>0.54231200000000002</v>
      </c>
      <c r="ID114">
        <v>0.5611138</v>
      </c>
      <c r="IE114">
        <v>35.332659999999997</v>
      </c>
      <c r="IF114" s="1">
        <v>1.3024180000000001E-3</v>
      </c>
      <c r="IG114">
        <v>0.52160580000000001</v>
      </c>
      <c r="IH114">
        <v>0.56112340000000005</v>
      </c>
      <c r="II114">
        <v>42.595120000000001</v>
      </c>
      <c r="IJ114" s="1">
        <v>1.253327E-3</v>
      </c>
      <c r="IK114">
        <v>0.50193449999999995</v>
      </c>
      <c r="IL114">
        <v>0.56112039999999996</v>
      </c>
      <c r="IM114">
        <v>46.449129999999997</v>
      </c>
      <c r="IN114" s="1">
        <v>1.2065909999999999E-3</v>
      </c>
      <c r="IO114">
        <v>0.48317739999999998</v>
      </c>
      <c r="IP114">
        <v>0.56111540000000004</v>
      </c>
      <c r="IQ114">
        <v>45.31711</v>
      </c>
      <c r="IR114" s="1">
        <v>1.1616630000000001E-3</v>
      </c>
      <c r="IS114">
        <v>0.46521449999999998</v>
      </c>
      <c r="IT114">
        <v>0.56112039999999996</v>
      </c>
      <c r="IU114">
        <v>41.222000000000001</v>
      </c>
      <c r="IV114" s="1">
        <v>1.118778E-3</v>
      </c>
      <c r="IW114">
        <v>0.44800000000000001</v>
      </c>
      <c r="IX114">
        <v>0.56112079999999998</v>
      </c>
      <c r="IY114">
        <v>37.03595</v>
      </c>
      <c r="IZ114" s="1">
        <v>1.077838E-3</v>
      </c>
      <c r="JA114">
        <v>0.43160290000000001</v>
      </c>
      <c r="JB114">
        <v>0.56111670000000002</v>
      </c>
      <c r="JC114">
        <v>34.801969999999997</v>
      </c>
      <c r="JD114" s="1">
        <v>1.0388299999999999E-3</v>
      </c>
      <c r="JE114">
        <v>0.41599609999999998</v>
      </c>
      <c r="JF114">
        <v>0.56111599999999995</v>
      </c>
      <c r="JG114">
        <v>36.315860000000001</v>
      </c>
      <c r="JH114" s="1">
        <v>1.0018550000000001E-3</v>
      </c>
      <c r="JI114">
        <v>0.40115339999999999</v>
      </c>
      <c r="JJ114">
        <v>0.56111809999999995</v>
      </c>
      <c r="JK114">
        <v>38.443420000000003</v>
      </c>
      <c r="JL114" s="1">
        <v>9.6553800000000005E-4</v>
      </c>
      <c r="JM114">
        <v>0.38684580000000002</v>
      </c>
      <c r="JN114">
        <v>0.56111259999999996</v>
      </c>
      <c r="JO114">
        <v>39.080550000000002</v>
      </c>
      <c r="JP114" s="1">
        <v>9.2869529999999999E-4</v>
      </c>
      <c r="JQ114">
        <v>0.37304549999999997</v>
      </c>
      <c r="JR114">
        <v>0.5611256</v>
      </c>
      <c r="JS114">
        <v>38.309159999999999</v>
      </c>
      <c r="JT114" s="1">
        <v>8.9368239999999995E-4</v>
      </c>
      <c r="JU114">
        <v>0.35987059999999998</v>
      </c>
      <c r="JV114">
        <v>0.56111180000000005</v>
      </c>
      <c r="JW114">
        <v>36.622210000000003</v>
      </c>
      <c r="JX114" s="1">
        <v>8.6054760000000001E-4</v>
      </c>
      <c r="JY114">
        <v>0.34735650000000001</v>
      </c>
      <c r="JZ114">
        <v>0.56111960000000005</v>
      </c>
      <c r="KA114">
        <v>34.22157</v>
      </c>
      <c r="KB114" s="1">
        <v>8.2909070000000001E-4</v>
      </c>
      <c r="KC114">
        <v>0.33539629999999998</v>
      </c>
      <c r="KD114">
        <v>0.56111690000000003</v>
      </c>
      <c r="KE114">
        <v>30.89207</v>
      </c>
      <c r="KF114" s="1">
        <v>7.9911000000000001E-4</v>
      </c>
      <c r="KG114">
        <v>0.32395550000000001</v>
      </c>
      <c r="KH114">
        <v>0.56111719999999998</v>
      </c>
      <c r="KI114">
        <v>26.850840000000002</v>
      </c>
      <c r="KJ114" s="1">
        <v>7.7049409999999997E-4</v>
      </c>
      <c r="KK114">
        <v>0.31298239999999999</v>
      </c>
      <c r="KL114">
        <v>0.56111759999999999</v>
      </c>
      <c r="KM114">
        <v>25.346499999999999</v>
      </c>
      <c r="KN114" s="1">
        <v>7.4318069999999999E-4</v>
      </c>
      <c r="KO114">
        <v>0.3024638</v>
      </c>
      <c r="KP114">
        <v>0.56111290000000003</v>
      </c>
      <c r="KQ114">
        <v>28.962710000000001</v>
      </c>
      <c r="KR114" s="1">
        <v>7.1701540000000002E-4</v>
      </c>
      <c r="KS114">
        <v>0.29236839999999997</v>
      </c>
      <c r="KT114">
        <v>0.56112609999999996</v>
      </c>
      <c r="KU114">
        <v>36.342199999999998</v>
      </c>
      <c r="KV114" s="1">
        <v>6.9201850000000004E-4</v>
      </c>
      <c r="KW114">
        <v>0.28267130000000001</v>
      </c>
      <c r="KX114">
        <v>0.56111809999999995</v>
      </c>
      <c r="KY114">
        <v>41.439689999999999</v>
      </c>
      <c r="KZ114" s="1">
        <v>6.6811799999999999E-4</v>
      </c>
      <c r="LA114">
        <v>0.27337650000000002</v>
      </c>
      <c r="LB114">
        <v>0.56112019999999996</v>
      </c>
      <c r="LC114">
        <v>40.600940000000001</v>
      </c>
      <c r="LD114" s="1">
        <v>6.4526239999999999E-4</v>
      </c>
      <c r="LE114">
        <v>0.26443739999999999</v>
      </c>
      <c r="LF114">
        <v>0.56111849999999996</v>
      </c>
      <c r="LG114">
        <v>36.30829</v>
      </c>
      <c r="LH114" s="1">
        <v>6.2326180000000001E-4</v>
      </c>
      <c r="LI114">
        <v>0.25583400000000001</v>
      </c>
      <c r="LJ114">
        <v>0.56111880000000003</v>
      </c>
      <c r="LK114">
        <v>32.345489999999998</v>
      </c>
      <c r="LL114" s="1">
        <v>6.0213930000000001E-4</v>
      </c>
      <c r="LM114">
        <v>0.24753269999999999</v>
      </c>
      <c r="LN114">
        <v>0.56111690000000003</v>
      </c>
      <c r="LO114">
        <v>31.108750000000001</v>
      </c>
      <c r="LP114" s="1">
        <v>5.8182869999999997E-4</v>
      </c>
      <c r="LQ114">
        <v>0.23953450000000001</v>
      </c>
      <c r="LR114">
        <v>0.56111900000000003</v>
      </c>
      <c r="LS114">
        <v>33.41621</v>
      </c>
      <c r="LT114" s="1">
        <v>5.6236619999999998E-4</v>
      </c>
      <c r="LU114">
        <v>0.23183899999999999</v>
      </c>
      <c r="LV114">
        <v>0.56111920000000004</v>
      </c>
      <c r="LW114">
        <v>37.014569999999999</v>
      </c>
      <c r="LX114" s="1">
        <v>5.4361999999999998E-4</v>
      </c>
      <c r="LY114">
        <v>0.22441530000000001</v>
      </c>
      <c r="LZ114">
        <v>0.56111619999999995</v>
      </c>
      <c r="MA114">
        <v>39.360030000000002</v>
      </c>
      <c r="MB114" s="1">
        <v>5.2562080000000003E-4</v>
      </c>
      <c r="MC114">
        <v>0.2172742</v>
      </c>
      <c r="MD114">
        <v>0.56111489999999997</v>
      </c>
      <c r="ME114">
        <v>40.489490000000004</v>
      </c>
      <c r="MF114" s="1">
        <v>5.0826050000000002E-4</v>
      </c>
      <c r="MG114">
        <v>0.21037939999999999</v>
      </c>
      <c r="MH114">
        <v>0.56111739999999999</v>
      </c>
      <c r="MI114">
        <v>39.768560000000001</v>
      </c>
      <c r="MJ114" s="1">
        <v>4.9150370000000004E-4</v>
      </c>
      <c r="MK114">
        <v>0.2037206</v>
      </c>
      <c r="ML114">
        <v>0.56112240000000002</v>
      </c>
      <c r="MM114">
        <v>36.74671</v>
      </c>
      <c r="MN114" s="1">
        <v>4.7526060000000001E-4</v>
      </c>
      <c r="MO114">
        <v>0.19728780000000001</v>
      </c>
      <c r="MP114">
        <v>0.56111429999999995</v>
      </c>
      <c r="MQ114">
        <v>32.91236</v>
      </c>
      <c r="MR114" s="1">
        <v>4.5957320000000003E-4</v>
      </c>
      <c r="MS114">
        <v>0.19106509999999999</v>
      </c>
      <c r="MT114">
        <v>0.56111880000000003</v>
      </c>
      <c r="MU114">
        <v>28.607939999999999</v>
      </c>
      <c r="MV114" s="1">
        <v>4.444389E-4</v>
      </c>
      <c r="MW114">
        <v>0.18505460000000001</v>
      </c>
      <c r="MX114">
        <v>0.5611178</v>
      </c>
      <c r="MY114">
        <v>26.703980000000001</v>
      </c>
      <c r="MZ114" s="1">
        <v>4.2995750000000002E-4</v>
      </c>
      <c r="NA114">
        <v>0.17927489999999999</v>
      </c>
      <c r="NB114">
        <v>0.56111129999999998</v>
      </c>
      <c r="NC114">
        <v>26.92672</v>
      </c>
      <c r="ND114" s="1">
        <v>4.1607459999999999E-4</v>
      </c>
      <c r="NE114">
        <v>0.1737292</v>
      </c>
      <c r="NF114">
        <v>0.56111449999999996</v>
      </c>
      <c r="NG114">
        <v>29.59271</v>
      </c>
      <c r="NH114" s="1">
        <v>4.0272799999999998E-4</v>
      </c>
      <c r="NI114">
        <v>0.16839580000000001</v>
      </c>
      <c r="NJ114">
        <v>0.56111630000000001</v>
      </c>
      <c r="NK114">
        <v>33.453769999999999</v>
      </c>
      <c r="NL114" s="1">
        <v>3.898075E-4</v>
      </c>
      <c r="NM114">
        <v>0.16322320000000001</v>
      </c>
      <c r="NN114">
        <v>0.56111929999999999</v>
      </c>
      <c r="NO114">
        <v>34.78472</v>
      </c>
      <c r="NP114" s="1">
        <v>3.7727509999999998E-4</v>
      </c>
      <c r="NQ114">
        <v>0.1581863</v>
      </c>
      <c r="NR114">
        <v>0.56112090000000003</v>
      </c>
      <c r="NS114">
        <v>32.286459999999998</v>
      </c>
      <c r="NT114" s="1">
        <v>3.651336E-4</v>
      </c>
      <c r="NU114">
        <v>0.1533004</v>
      </c>
      <c r="NV114">
        <v>0.56111849999999996</v>
      </c>
      <c r="NW114">
        <v>29.068639999999998</v>
      </c>
      <c r="NX114" s="1">
        <v>3.5354210000000002E-4</v>
      </c>
      <c r="NY114">
        <v>0.14862040000000001</v>
      </c>
      <c r="NZ114">
        <v>0.56112510000000004</v>
      </c>
      <c r="OA114">
        <v>26.421220000000002</v>
      </c>
      <c r="OB114" s="1">
        <v>3.4247519999999998E-4</v>
      </c>
      <c r="OC114">
        <v>0.14412549999999999</v>
      </c>
      <c r="OD114">
        <v>0.56111429999999995</v>
      </c>
      <c r="OE114">
        <v>27.40729</v>
      </c>
      <c r="OF114" s="1">
        <v>3.3177640000000002E-4</v>
      </c>
      <c r="OG114">
        <v>0.13976710000000001</v>
      </c>
      <c r="OH114">
        <v>0.56111290000000003</v>
      </c>
      <c r="OI114">
        <v>29.380410000000001</v>
      </c>
      <c r="OJ114" s="1">
        <v>3.2143340000000001E-4</v>
      </c>
      <c r="OK114">
        <v>0.13553870000000001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0.64009119999999997</v>
      </c>
      <c r="G115">
        <v>17.966180000000001</v>
      </c>
      <c r="H115">
        <v>0</v>
      </c>
      <c r="I115">
        <v>0</v>
      </c>
      <c r="J115">
        <v>0.63407550000000001</v>
      </c>
      <c r="K115">
        <v>18.785070000000001</v>
      </c>
      <c r="L115">
        <v>0</v>
      </c>
      <c r="M115">
        <v>0</v>
      </c>
      <c r="N115">
        <v>0.62837679999999996</v>
      </c>
      <c r="O115">
        <v>19.612629999999999</v>
      </c>
      <c r="P115" s="1">
        <v>4.7907969999999997E-30</v>
      </c>
      <c r="Q115" s="1">
        <v>1.5068499999999999E-27</v>
      </c>
      <c r="R115">
        <v>0.62298600000000004</v>
      </c>
      <c r="S115">
        <v>21.404769999999999</v>
      </c>
      <c r="T115" s="1">
        <v>1.526492E-19</v>
      </c>
      <c r="U115" s="1">
        <v>4.8208950000000003E-17</v>
      </c>
      <c r="V115">
        <v>0.61751509999999998</v>
      </c>
      <c r="W115">
        <v>22.426600000000001</v>
      </c>
      <c r="X115" s="1">
        <v>7.3054429999999997E-10</v>
      </c>
      <c r="Y115" s="1">
        <v>2.309728E-7</v>
      </c>
      <c r="Z115">
        <v>0.61357870000000003</v>
      </c>
      <c r="AA115">
        <v>22.034279999999999</v>
      </c>
      <c r="AB115" s="1">
        <v>4.7379159999999998E-4</v>
      </c>
      <c r="AC115">
        <v>0.12210500000000001</v>
      </c>
      <c r="AD115">
        <v>0.61065579999999997</v>
      </c>
      <c r="AE115">
        <v>20.508410000000001</v>
      </c>
      <c r="AF115">
        <v>0.21335989999999999</v>
      </c>
      <c r="AG115">
        <v>59.054270000000002</v>
      </c>
      <c r="AH115">
        <v>0.60841000000000001</v>
      </c>
      <c r="AI115">
        <v>18.39162</v>
      </c>
      <c r="AJ115">
        <v>6.6618269999999997</v>
      </c>
      <c r="AK115">
        <v>1945.518</v>
      </c>
      <c r="AL115">
        <v>0.60673619999999995</v>
      </c>
      <c r="AM115">
        <v>16.913679999999999</v>
      </c>
      <c r="AN115">
        <v>42.49053</v>
      </c>
      <c r="AO115">
        <v>12917.19</v>
      </c>
      <c r="AP115">
        <v>0.60557530000000004</v>
      </c>
      <c r="AQ115">
        <v>18.091419999999999</v>
      </c>
      <c r="AR115">
        <v>91.970579999999998</v>
      </c>
      <c r="AS115">
        <v>28841.01</v>
      </c>
      <c r="AT115">
        <v>0.60477899999999996</v>
      </c>
      <c r="AU115">
        <v>21.139469999999999</v>
      </c>
      <c r="AV115">
        <v>91.990710000000007</v>
      </c>
      <c r="AW115">
        <v>29531.06</v>
      </c>
      <c r="AX115">
        <v>0.60417299999999996</v>
      </c>
      <c r="AY115">
        <v>24.85839</v>
      </c>
      <c r="AZ115">
        <v>52.375839999999997</v>
      </c>
      <c r="BA115">
        <v>17110.439999999999</v>
      </c>
      <c r="BB115">
        <v>0.60350139999999997</v>
      </c>
      <c r="BC115">
        <v>27.27486</v>
      </c>
      <c r="BD115">
        <v>19.797409999999999</v>
      </c>
      <c r="BE115">
        <v>6549.3770000000004</v>
      </c>
      <c r="BF115">
        <v>0.60251410000000005</v>
      </c>
      <c r="BG115">
        <v>26.920490000000001</v>
      </c>
      <c r="BH115">
        <v>5.6118819999999996</v>
      </c>
      <c r="BI115">
        <v>1873.569</v>
      </c>
      <c r="BJ115">
        <v>0.60095379999999998</v>
      </c>
      <c r="BK115">
        <v>25.080570000000002</v>
      </c>
      <c r="BL115">
        <v>1.3262989999999999</v>
      </c>
      <c r="BM115">
        <v>445.4085</v>
      </c>
      <c r="BN115">
        <v>0.59876689999999999</v>
      </c>
      <c r="BO115">
        <v>23.198589999999999</v>
      </c>
      <c r="BP115">
        <v>0.29311920000000002</v>
      </c>
      <c r="BQ115">
        <v>98.571839999999995</v>
      </c>
      <c r="BR115">
        <v>0.59592829999999997</v>
      </c>
      <c r="BS115">
        <v>22.16825</v>
      </c>
      <c r="BT115" s="1">
        <v>7.4045E-2</v>
      </c>
      <c r="BU115">
        <v>24.67351</v>
      </c>
      <c r="BV115">
        <v>0.59263549999999998</v>
      </c>
      <c r="BW115">
        <v>23.35979</v>
      </c>
      <c r="BX115" s="1">
        <v>3.0981849999999998E-2</v>
      </c>
      <c r="BY115">
        <v>10.08179</v>
      </c>
      <c r="BZ115">
        <v>0.58897759999999999</v>
      </c>
      <c r="CA115">
        <v>25.213180000000001</v>
      </c>
      <c r="CB115" s="1">
        <v>2.530862E-2</v>
      </c>
      <c r="CC115">
        <v>8.0931909999999991</v>
      </c>
      <c r="CD115">
        <v>0.58498380000000005</v>
      </c>
      <c r="CE115">
        <v>26.83634</v>
      </c>
      <c r="CF115">
        <v>2.808635E-2</v>
      </c>
      <c r="CG115">
        <v>8.9793620000000001</v>
      </c>
      <c r="CH115">
        <v>0.5810611</v>
      </c>
      <c r="CI115">
        <v>27.544809999999998</v>
      </c>
      <c r="CJ115" s="1">
        <v>3.1508649999999999E-2</v>
      </c>
      <c r="CK115">
        <v>10.1439</v>
      </c>
      <c r="CL115">
        <v>0.57723599999999997</v>
      </c>
      <c r="CM115">
        <v>26.461939999999998</v>
      </c>
      <c r="CN115" s="1">
        <v>3.3013349999999997E-2</v>
      </c>
      <c r="CO115">
        <v>10.713710000000001</v>
      </c>
      <c r="CP115">
        <v>0.57387949999999999</v>
      </c>
      <c r="CQ115">
        <v>24.703679999999999</v>
      </c>
      <c r="CR115" s="1">
        <v>3.245522E-2</v>
      </c>
      <c r="CS115">
        <v>10.60575</v>
      </c>
      <c r="CT115">
        <v>0.57130610000000004</v>
      </c>
      <c r="CU115">
        <v>22.29982</v>
      </c>
      <c r="CV115" s="1">
        <v>3.0567589999999999E-2</v>
      </c>
      <c r="CW115">
        <v>10.03773</v>
      </c>
      <c r="CX115">
        <v>0.56965399999999999</v>
      </c>
      <c r="CY115">
        <v>20.43938</v>
      </c>
      <c r="CZ115" s="1">
        <v>2.8050490000000001E-2</v>
      </c>
      <c r="DA115">
        <v>9.2357440000000004</v>
      </c>
      <c r="DB115">
        <v>0.56848319999999997</v>
      </c>
      <c r="DC115">
        <v>20.55602</v>
      </c>
      <c r="DD115" s="1">
        <v>2.5216769999999999E-2</v>
      </c>
      <c r="DE115">
        <v>8.3186630000000008</v>
      </c>
      <c r="DF115">
        <v>0.56771700000000003</v>
      </c>
      <c r="DG115">
        <v>22.88242</v>
      </c>
      <c r="DH115" s="1">
        <v>2.1898279999999999E-2</v>
      </c>
      <c r="DI115">
        <v>7.2382660000000003</v>
      </c>
      <c r="DJ115">
        <v>0.5672237</v>
      </c>
      <c r="DK115">
        <v>27.85774</v>
      </c>
      <c r="DL115" s="1">
        <v>1.7958700000000001E-2</v>
      </c>
      <c r="DM115">
        <v>5.9487269999999999</v>
      </c>
      <c r="DN115">
        <v>0.56690379999999996</v>
      </c>
      <c r="DO115">
        <v>33.558700000000002</v>
      </c>
      <c r="DP115" s="1">
        <v>1.384574E-2</v>
      </c>
      <c r="DQ115">
        <v>4.5921380000000003</v>
      </c>
      <c r="DR115">
        <v>0.5667103</v>
      </c>
      <c r="DS115">
        <v>34.958669999999998</v>
      </c>
      <c r="DT115" s="1">
        <v>1.029454E-2</v>
      </c>
      <c r="DU115">
        <v>3.4122620000000001</v>
      </c>
      <c r="DV115">
        <v>0.56659760000000003</v>
      </c>
      <c r="DW115">
        <v>32.62323</v>
      </c>
      <c r="DX115" s="1">
        <v>7.7139950000000004E-3</v>
      </c>
      <c r="DY115">
        <v>2.549855</v>
      </c>
      <c r="DZ115">
        <v>0.56653480000000001</v>
      </c>
      <c r="EA115">
        <v>29.33466</v>
      </c>
      <c r="EB115" s="1">
        <v>6.0518079999999997E-3</v>
      </c>
      <c r="EC115">
        <v>1.9917560000000001</v>
      </c>
      <c r="ED115">
        <v>0.56649360000000004</v>
      </c>
      <c r="EE115">
        <v>27.00299</v>
      </c>
      <c r="EF115" s="1">
        <v>5.040582E-3</v>
      </c>
      <c r="EG115">
        <v>1.651308</v>
      </c>
      <c r="EH115">
        <v>0.56646960000000002</v>
      </c>
      <c r="EI115">
        <v>27.9968</v>
      </c>
      <c r="EJ115" s="1">
        <v>4.4213999999999998E-3</v>
      </c>
      <c r="EK115">
        <v>1.44249</v>
      </c>
      <c r="EL115">
        <v>0.56646529999999995</v>
      </c>
      <c r="EM115">
        <v>31.61252</v>
      </c>
      <c r="EN115" s="1">
        <v>4.0186179999999998E-3</v>
      </c>
      <c r="EO115">
        <v>1.306403</v>
      </c>
      <c r="EP115">
        <v>0.56644510000000003</v>
      </c>
      <c r="EQ115">
        <v>37.377609999999997</v>
      </c>
      <c r="ER115" s="1">
        <v>3.729464E-3</v>
      </c>
      <c r="ES115">
        <v>1.2090350000000001</v>
      </c>
      <c r="ET115">
        <v>0.5664612</v>
      </c>
      <c r="EU115">
        <v>42.209899999999998</v>
      </c>
      <c r="EV115" s="1">
        <v>3.5020379999999999E-3</v>
      </c>
      <c r="EW115">
        <v>1.1327970000000001</v>
      </c>
      <c r="EX115">
        <v>0.56644870000000003</v>
      </c>
      <c r="EY115">
        <v>42.684620000000002</v>
      </c>
      <c r="EZ115" s="1">
        <v>3.310655E-3</v>
      </c>
      <c r="FA115">
        <v>1.0686910000000001</v>
      </c>
      <c r="FB115">
        <v>0.56645880000000004</v>
      </c>
      <c r="FC115">
        <v>40.017760000000003</v>
      </c>
      <c r="FD115" s="1">
        <v>3.1410740000000002E-3</v>
      </c>
      <c r="FE115">
        <v>1.012192</v>
      </c>
      <c r="FF115">
        <v>0.56643880000000002</v>
      </c>
      <c r="FG115">
        <v>35.881100000000004</v>
      </c>
      <c r="FH115" s="1">
        <v>2.9868049999999999E-3</v>
      </c>
      <c r="FI115">
        <v>0.9610995</v>
      </c>
      <c r="FJ115">
        <v>0.56643549999999998</v>
      </c>
      <c r="FK115">
        <v>32.117570000000001</v>
      </c>
      <c r="FL115" s="1">
        <v>2.844671E-3</v>
      </c>
      <c r="FM115">
        <v>0.91414050000000002</v>
      </c>
      <c r="FN115">
        <v>0.56644030000000001</v>
      </c>
      <c r="FO115">
        <v>31.64039</v>
      </c>
      <c r="FP115" s="1">
        <v>2.7118289999999998E-3</v>
      </c>
      <c r="FQ115">
        <v>0.87055990000000005</v>
      </c>
      <c r="FR115">
        <v>0.56644890000000003</v>
      </c>
      <c r="FS115">
        <v>33.269799999999996</v>
      </c>
      <c r="FT115" s="1">
        <v>2.5863259999999999E-3</v>
      </c>
      <c r="FU115">
        <v>0.82967040000000003</v>
      </c>
      <c r="FV115">
        <v>0.56644890000000003</v>
      </c>
      <c r="FW115">
        <v>35.66084</v>
      </c>
      <c r="FX115" s="1">
        <v>2.4683449999999998E-3</v>
      </c>
      <c r="FY115">
        <v>0.79129669999999996</v>
      </c>
      <c r="FZ115">
        <v>0.56643779999999999</v>
      </c>
      <c r="GA115">
        <v>36.42201</v>
      </c>
      <c r="GB115" s="1">
        <v>2.357362E-3</v>
      </c>
      <c r="GC115">
        <v>0.7553242</v>
      </c>
      <c r="GD115">
        <v>0.56644090000000002</v>
      </c>
      <c r="GE115">
        <v>35.554090000000002</v>
      </c>
      <c r="GF115" s="1">
        <v>2.2526220000000001E-3</v>
      </c>
      <c r="GG115">
        <v>0.72151140000000002</v>
      </c>
      <c r="GH115">
        <v>0.56644369999999999</v>
      </c>
      <c r="GI115">
        <v>33.27852</v>
      </c>
      <c r="GJ115" s="1">
        <v>2.15379E-3</v>
      </c>
      <c r="GK115">
        <v>0.68970160000000003</v>
      </c>
      <c r="GL115">
        <v>0.56644209999999995</v>
      </c>
      <c r="GM115">
        <v>30.54421</v>
      </c>
      <c r="GN115" s="1">
        <v>2.060245E-3</v>
      </c>
      <c r="GO115">
        <v>0.65958830000000002</v>
      </c>
      <c r="GP115">
        <v>0.56644539999999999</v>
      </c>
      <c r="GQ115">
        <v>27.799659999999999</v>
      </c>
      <c r="GR115" s="1">
        <v>1.9718829999999998E-3</v>
      </c>
      <c r="GS115">
        <v>0.63117900000000005</v>
      </c>
      <c r="GT115">
        <v>0.56644430000000001</v>
      </c>
      <c r="GU115">
        <v>27.580010000000001</v>
      </c>
      <c r="GV115" s="1">
        <v>1.888399E-3</v>
      </c>
      <c r="GW115">
        <v>0.60436179999999995</v>
      </c>
      <c r="GX115">
        <v>0.56644399999999995</v>
      </c>
      <c r="GY115">
        <v>29.288129999999999</v>
      </c>
      <c r="GZ115" s="1">
        <v>1.8090280000000001E-3</v>
      </c>
      <c r="HA115">
        <v>0.57895790000000003</v>
      </c>
      <c r="HB115">
        <v>0.56644399999999995</v>
      </c>
      <c r="HC115">
        <v>32.609380000000002</v>
      </c>
      <c r="HD115" s="1">
        <v>1.734115E-3</v>
      </c>
      <c r="HE115">
        <v>0.55490200000000001</v>
      </c>
      <c r="HF115">
        <v>0.56643730000000003</v>
      </c>
      <c r="HG115">
        <v>35.216349999999998</v>
      </c>
      <c r="HH115" s="1">
        <v>1.6630499999999999E-3</v>
      </c>
      <c r="HI115">
        <v>0.53214620000000001</v>
      </c>
      <c r="HJ115">
        <v>0.56645020000000001</v>
      </c>
      <c r="HK115">
        <v>34.253540000000001</v>
      </c>
      <c r="HL115" s="1">
        <v>1.596018E-3</v>
      </c>
      <c r="HM115">
        <v>0.51067609999999997</v>
      </c>
      <c r="HN115">
        <v>0.56644090000000002</v>
      </c>
      <c r="HO115">
        <v>31.690919999999998</v>
      </c>
      <c r="HP115" s="1">
        <v>1.532715E-3</v>
      </c>
      <c r="HQ115">
        <v>0.49039169999999999</v>
      </c>
      <c r="HR115">
        <v>0.566442</v>
      </c>
      <c r="HS115">
        <v>28.66958</v>
      </c>
      <c r="HT115" s="1">
        <v>1.472648E-3</v>
      </c>
      <c r="HU115">
        <v>0.47116209999999997</v>
      </c>
      <c r="HV115">
        <v>0.56644249999999996</v>
      </c>
      <c r="HW115">
        <v>27.014420000000001</v>
      </c>
      <c r="HX115" s="1">
        <v>1.4153659999999999E-3</v>
      </c>
      <c r="HY115">
        <v>0.45285059999999999</v>
      </c>
      <c r="HZ115">
        <v>0.5664496</v>
      </c>
      <c r="IA115">
        <v>29.287990000000001</v>
      </c>
      <c r="IB115" s="1">
        <v>1.3606410000000001E-3</v>
      </c>
      <c r="IC115">
        <v>0.4353378</v>
      </c>
      <c r="ID115">
        <v>0.56644030000000001</v>
      </c>
      <c r="IE115">
        <v>35.247990000000001</v>
      </c>
      <c r="IF115" s="1">
        <v>1.308678E-3</v>
      </c>
      <c r="IG115">
        <v>0.41868840000000002</v>
      </c>
      <c r="IH115">
        <v>0.5664439</v>
      </c>
      <c r="II115">
        <v>42.515900000000002</v>
      </c>
      <c r="IJ115" s="1">
        <v>1.2592700000000001E-3</v>
      </c>
      <c r="IK115">
        <v>0.40288239999999997</v>
      </c>
      <c r="IL115">
        <v>0.56644539999999999</v>
      </c>
      <c r="IM115">
        <v>46.498950000000001</v>
      </c>
      <c r="IN115" s="1">
        <v>1.212278E-3</v>
      </c>
      <c r="IO115">
        <v>0.38781860000000001</v>
      </c>
      <c r="IP115">
        <v>0.56644159999999999</v>
      </c>
      <c r="IQ115">
        <v>45.55527</v>
      </c>
      <c r="IR115" s="1">
        <v>1.1671030000000001E-3</v>
      </c>
      <c r="IS115">
        <v>0.37339169999999999</v>
      </c>
      <c r="IT115">
        <v>0.56645259999999997</v>
      </c>
      <c r="IU115">
        <v>41.582619999999999</v>
      </c>
      <c r="IV115" s="1">
        <v>1.1240110000000001E-3</v>
      </c>
      <c r="IW115">
        <v>0.35957250000000002</v>
      </c>
      <c r="IX115">
        <v>0.56643779999999999</v>
      </c>
      <c r="IY115">
        <v>37.325180000000003</v>
      </c>
      <c r="IZ115" s="1">
        <v>1.0827899999999999E-3</v>
      </c>
      <c r="JA115">
        <v>0.34638989999999997</v>
      </c>
      <c r="JB115">
        <v>0.56645049999999997</v>
      </c>
      <c r="JC115">
        <v>34.888269999999999</v>
      </c>
      <c r="JD115" s="1">
        <v>1.0435539999999999E-3</v>
      </c>
      <c r="JE115">
        <v>0.33385160000000003</v>
      </c>
      <c r="JF115">
        <v>0.56644249999999996</v>
      </c>
      <c r="JG115">
        <v>36.276499999999999</v>
      </c>
      <c r="JH115" s="1">
        <v>1.0063579999999999E-3</v>
      </c>
      <c r="JI115">
        <v>0.3219282</v>
      </c>
      <c r="JJ115">
        <v>0.56644419999999995</v>
      </c>
      <c r="JK115">
        <v>38.430909999999997</v>
      </c>
      <c r="JL115" s="1">
        <v>9.6989470000000003E-4</v>
      </c>
      <c r="JM115">
        <v>0.31044640000000001</v>
      </c>
      <c r="JN115">
        <v>0.56643969999999999</v>
      </c>
      <c r="JO115">
        <v>39.110289999999999</v>
      </c>
      <c r="JP115" s="1">
        <v>9.3286979999999996E-4</v>
      </c>
      <c r="JQ115">
        <v>0.2993673</v>
      </c>
      <c r="JR115">
        <v>0.56645270000000003</v>
      </c>
      <c r="JS115">
        <v>38.397559999999999</v>
      </c>
      <c r="JT115" s="1">
        <v>8.9765769999999997E-4</v>
      </c>
      <c r="JU115">
        <v>0.28878530000000002</v>
      </c>
      <c r="JV115">
        <v>0.56643719999999997</v>
      </c>
      <c r="JW115">
        <v>36.78687</v>
      </c>
      <c r="JX115" s="1">
        <v>8.6430399999999998E-4</v>
      </c>
      <c r="JY115">
        <v>0.27872370000000002</v>
      </c>
      <c r="JZ115">
        <v>0.56644470000000002</v>
      </c>
      <c r="KA115">
        <v>34.443179999999998</v>
      </c>
      <c r="KB115" s="1">
        <v>8.326831E-4</v>
      </c>
      <c r="KC115">
        <v>0.2691209</v>
      </c>
      <c r="KD115">
        <v>0.56644240000000001</v>
      </c>
      <c r="KE115">
        <v>31.21564</v>
      </c>
      <c r="KF115" s="1">
        <v>8.0253849999999995E-4</v>
      </c>
      <c r="KG115">
        <v>0.25993169999999999</v>
      </c>
      <c r="KH115">
        <v>0.56645109999999999</v>
      </c>
      <c r="KI115">
        <v>27.211089999999999</v>
      </c>
      <c r="KJ115" s="1">
        <v>7.7378549999999999E-4</v>
      </c>
      <c r="KK115">
        <v>0.25112210000000001</v>
      </c>
      <c r="KL115">
        <v>0.56645129999999999</v>
      </c>
      <c r="KM115">
        <v>25.612259999999999</v>
      </c>
      <c r="KN115" s="1">
        <v>7.4633190000000002E-4</v>
      </c>
      <c r="KO115">
        <v>0.24267900000000001</v>
      </c>
      <c r="KP115">
        <v>0.56644000000000005</v>
      </c>
      <c r="KQ115">
        <v>29.06202</v>
      </c>
      <c r="KR115" s="1">
        <v>7.2002559999999999E-4</v>
      </c>
      <c r="KS115">
        <v>0.23456979999999999</v>
      </c>
      <c r="KT115">
        <v>0.56644519999999998</v>
      </c>
      <c r="KU115">
        <v>36.317529999999998</v>
      </c>
      <c r="KV115" s="1">
        <v>6.9490510000000004E-4</v>
      </c>
      <c r="KW115">
        <v>0.22678699999999999</v>
      </c>
      <c r="KX115">
        <v>0.5664439</v>
      </c>
      <c r="KY115">
        <v>41.471710000000002</v>
      </c>
      <c r="KZ115" s="1">
        <v>6.7087780000000001E-4</v>
      </c>
      <c r="LA115">
        <v>0.21932119999999999</v>
      </c>
      <c r="LB115">
        <v>0.56645259999999997</v>
      </c>
      <c r="LC115">
        <v>40.842610000000001</v>
      </c>
      <c r="LD115" s="1">
        <v>6.4792150000000004E-4</v>
      </c>
      <c r="LE115">
        <v>0.21214720000000001</v>
      </c>
      <c r="LF115">
        <v>0.56644410000000001</v>
      </c>
      <c r="LG115">
        <v>36.684809999999999</v>
      </c>
      <c r="LH115" s="1">
        <v>6.2581870000000001E-4</v>
      </c>
      <c r="LI115">
        <v>0.20524300000000001</v>
      </c>
      <c r="LJ115">
        <v>0.56643770000000004</v>
      </c>
      <c r="LK115">
        <v>32.592860000000002</v>
      </c>
      <c r="LL115" s="1">
        <v>6.0459239999999996E-4</v>
      </c>
      <c r="LM115">
        <v>0.1985796</v>
      </c>
      <c r="LN115">
        <v>0.56645080000000003</v>
      </c>
      <c r="LO115">
        <v>31.059930000000001</v>
      </c>
      <c r="LP115" s="1">
        <v>5.8419690000000002E-4</v>
      </c>
      <c r="LQ115">
        <v>0.19216279999999999</v>
      </c>
      <c r="LR115">
        <v>0.56644139999999998</v>
      </c>
      <c r="LS115">
        <v>33.229680000000002</v>
      </c>
      <c r="LT115" s="1">
        <v>5.6463879999999996E-4</v>
      </c>
      <c r="LU115">
        <v>0.18598390000000001</v>
      </c>
      <c r="LV115">
        <v>0.56644139999999998</v>
      </c>
      <c r="LW115">
        <v>36.885199999999998</v>
      </c>
      <c r="LX115" s="1">
        <v>5.4580619999999999E-4</v>
      </c>
      <c r="LY115">
        <v>0.18002689999999999</v>
      </c>
      <c r="LZ115">
        <v>0.56644969999999994</v>
      </c>
      <c r="MA115">
        <v>39.330759999999998</v>
      </c>
      <c r="MB115" s="1">
        <v>5.2773369999999998E-4</v>
      </c>
      <c r="MC115">
        <v>0.17429600000000001</v>
      </c>
      <c r="MD115">
        <v>0.56644150000000004</v>
      </c>
      <c r="ME115">
        <v>40.531959999999998</v>
      </c>
      <c r="MF115" s="1">
        <v>5.102908E-4</v>
      </c>
      <c r="MG115">
        <v>0.16876289999999999</v>
      </c>
      <c r="MH115">
        <v>0.56644090000000002</v>
      </c>
      <c r="MI115">
        <v>39.909109999999998</v>
      </c>
      <c r="MJ115" s="1">
        <v>4.9345930000000001E-4</v>
      </c>
      <c r="MK115">
        <v>0.16341890000000001</v>
      </c>
      <c r="ML115">
        <v>0.56644329999999998</v>
      </c>
      <c r="MM115">
        <v>36.993270000000003</v>
      </c>
      <c r="MN115" s="1">
        <v>4.7715330000000001E-4</v>
      </c>
      <c r="MO115">
        <v>0.15826029999999999</v>
      </c>
      <c r="MP115">
        <v>0.56643829999999995</v>
      </c>
      <c r="MQ115">
        <v>33.26435</v>
      </c>
      <c r="MR115" s="1">
        <v>4.6139590000000001E-4</v>
      </c>
      <c r="MS115">
        <v>0.15326590000000001</v>
      </c>
      <c r="MT115">
        <v>0.56644649999999996</v>
      </c>
      <c r="MU115">
        <v>28.98649</v>
      </c>
      <c r="MV115" s="1">
        <v>4.4620059999999999E-4</v>
      </c>
      <c r="MW115">
        <v>0.1484444</v>
      </c>
      <c r="MX115">
        <v>0.56644059999999996</v>
      </c>
      <c r="MY115">
        <v>26.971240000000002</v>
      </c>
      <c r="MZ115" s="1">
        <v>4.3164249999999999E-4</v>
      </c>
      <c r="NA115">
        <v>0.14380319999999999</v>
      </c>
      <c r="NB115">
        <v>0.56643699999999997</v>
      </c>
      <c r="NC115">
        <v>27.044129999999999</v>
      </c>
      <c r="ND115" s="1">
        <v>4.1768669999999998E-4</v>
      </c>
      <c r="NE115">
        <v>0.1393491</v>
      </c>
      <c r="NF115">
        <v>0.56644150000000004</v>
      </c>
      <c r="NG115">
        <v>29.619009999999999</v>
      </c>
      <c r="NH115" s="1">
        <v>4.0428730000000002E-4</v>
      </c>
      <c r="NI115">
        <v>0.135071</v>
      </c>
      <c r="NJ115">
        <v>0.56644989999999995</v>
      </c>
      <c r="NK115">
        <v>33.49391</v>
      </c>
      <c r="NL115" s="1">
        <v>3.913249E-4</v>
      </c>
      <c r="NM115">
        <v>0.1309234</v>
      </c>
      <c r="NN115">
        <v>0.56644479999999997</v>
      </c>
      <c r="NO115">
        <v>34.909529999999997</v>
      </c>
      <c r="NP115" s="1">
        <v>3.787463E-4</v>
      </c>
      <c r="NQ115">
        <v>0.12688479999999999</v>
      </c>
      <c r="NR115">
        <v>0.56644760000000005</v>
      </c>
      <c r="NS115">
        <v>32.498600000000003</v>
      </c>
      <c r="NT115" s="1">
        <v>3.6655299999999999E-4</v>
      </c>
      <c r="NU115">
        <v>0.12296509999999999</v>
      </c>
      <c r="NV115">
        <v>0.5664439</v>
      </c>
      <c r="NW115">
        <v>29.3276</v>
      </c>
      <c r="NX115" s="1">
        <v>3.5489549999999999E-4</v>
      </c>
      <c r="NY115">
        <v>0.1192053</v>
      </c>
      <c r="NZ115">
        <v>0.56645259999999997</v>
      </c>
      <c r="OA115">
        <v>26.580929999999999</v>
      </c>
      <c r="OB115" s="1">
        <v>3.4378119999999999E-4</v>
      </c>
      <c r="OC115">
        <v>0.1155987</v>
      </c>
      <c r="OD115">
        <v>0.56644150000000004</v>
      </c>
      <c r="OE115">
        <v>27.35802</v>
      </c>
      <c r="OF115" s="1">
        <v>3.3304020000000001E-4</v>
      </c>
      <c r="OG115">
        <v>0.1121022</v>
      </c>
      <c r="OH115">
        <v>0.56643840000000001</v>
      </c>
      <c r="OI115">
        <v>29.30734</v>
      </c>
      <c r="OJ115" s="1">
        <v>3.2265510000000001E-4</v>
      </c>
      <c r="OK115">
        <v>0.10871160000000001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0.90619959999999999</v>
      </c>
      <c r="G116">
        <v>18.016670000000001</v>
      </c>
      <c r="H116">
        <v>0</v>
      </c>
      <c r="I116">
        <v>0</v>
      </c>
      <c r="J116">
        <v>0.89732800000000001</v>
      </c>
      <c r="K116">
        <v>18.758800000000001</v>
      </c>
      <c r="L116">
        <v>0</v>
      </c>
      <c r="M116">
        <v>0</v>
      </c>
      <c r="N116">
        <v>0.88887389999999999</v>
      </c>
      <c r="O116">
        <v>19.568760000000001</v>
      </c>
      <c r="P116" s="1">
        <v>8.6248080000000004E-31</v>
      </c>
      <c r="Q116" s="1">
        <v>2.4157130000000001E-28</v>
      </c>
      <c r="R116">
        <v>0.8809207</v>
      </c>
      <c r="S116">
        <v>21.381229999999999</v>
      </c>
      <c r="T116" s="1">
        <v>3.484337E-20</v>
      </c>
      <c r="U116" s="1">
        <v>9.2425680000000006E-18</v>
      </c>
      <c r="V116">
        <v>0.87287119999999996</v>
      </c>
      <c r="W116">
        <v>22.469069999999999</v>
      </c>
      <c r="X116" s="1">
        <v>2.5188639999999999E-10</v>
      </c>
      <c r="Y116" s="1">
        <v>5.5544019999999997E-8</v>
      </c>
      <c r="Z116">
        <v>0.86731689999999995</v>
      </c>
      <c r="AA116">
        <v>22.110499999999998</v>
      </c>
      <c r="AB116" s="1">
        <v>2.7850599999999998E-4</v>
      </c>
      <c r="AC116" s="1">
        <v>6.0080559999999998E-2</v>
      </c>
      <c r="AD116">
        <v>0.86315350000000002</v>
      </c>
      <c r="AE116">
        <v>20.641629999999999</v>
      </c>
      <c r="AF116">
        <v>0.15464919999999999</v>
      </c>
      <c r="AG116">
        <v>36.945329999999998</v>
      </c>
      <c r="AH116">
        <v>0.85989959999999999</v>
      </c>
      <c r="AI116">
        <v>18.548719999999999</v>
      </c>
      <c r="AJ116">
        <v>5.4855919999999996</v>
      </c>
      <c r="AK116">
        <v>1401.471</v>
      </c>
      <c r="AL116">
        <v>0.85747390000000001</v>
      </c>
      <c r="AM116">
        <v>17.00611</v>
      </c>
      <c r="AN116">
        <v>38.361159999999998</v>
      </c>
      <c r="AO116">
        <v>10285.58</v>
      </c>
      <c r="AP116">
        <v>0.85574629999999996</v>
      </c>
      <c r="AQ116">
        <v>18.091460000000001</v>
      </c>
      <c r="AR116">
        <v>89.058139999999995</v>
      </c>
      <c r="AS116">
        <v>24769.93</v>
      </c>
      <c r="AT116">
        <v>0.85455639999999999</v>
      </c>
      <c r="AU116">
        <v>21.08774</v>
      </c>
      <c r="AV116">
        <v>94.019720000000007</v>
      </c>
      <c r="AW116">
        <v>26877.18</v>
      </c>
      <c r="AX116">
        <v>0.85369430000000002</v>
      </c>
      <c r="AY116">
        <v>24.817969999999999</v>
      </c>
      <c r="AZ116">
        <v>55.80988</v>
      </c>
      <c r="BA116">
        <v>16282.75</v>
      </c>
      <c r="BB116">
        <v>0.85277119999999995</v>
      </c>
      <c r="BC116">
        <v>27.32328</v>
      </c>
      <c r="BD116">
        <v>21.763629999999999</v>
      </c>
      <c r="BE116">
        <v>6443.3519999999999</v>
      </c>
      <c r="BF116">
        <v>0.8513889</v>
      </c>
      <c r="BG116">
        <v>27.035019999999999</v>
      </c>
      <c r="BH116">
        <v>6.3062009999999997</v>
      </c>
      <c r="BI116">
        <v>1886.8330000000001</v>
      </c>
      <c r="BJ116">
        <v>0.84934129999999997</v>
      </c>
      <c r="BK116">
        <v>25.21912</v>
      </c>
      <c r="BL116">
        <v>1.5099549999999999</v>
      </c>
      <c r="BM116">
        <v>454.83420000000001</v>
      </c>
      <c r="BN116">
        <v>0.84638480000000005</v>
      </c>
      <c r="BO116">
        <v>23.31634</v>
      </c>
      <c r="BP116">
        <v>0.3340707</v>
      </c>
      <c r="BQ116">
        <v>100.8143</v>
      </c>
      <c r="BR116">
        <v>0.84253650000000002</v>
      </c>
      <c r="BS116">
        <v>22.196639999999999</v>
      </c>
      <c r="BT116" s="1">
        <v>8.2418539999999998E-2</v>
      </c>
      <c r="BU116">
        <v>24.642060000000001</v>
      </c>
      <c r="BV116">
        <v>0.83800180000000002</v>
      </c>
      <c r="BW116">
        <v>23.312270000000002</v>
      </c>
      <c r="BX116" s="1">
        <v>3.251536E-2</v>
      </c>
      <c r="BY116">
        <v>9.4688300000000005</v>
      </c>
      <c r="BZ116">
        <v>0.83280620000000005</v>
      </c>
      <c r="CA116">
        <v>25.167999999999999</v>
      </c>
      <c r="CB116" s="1">
        <v>2.5323890000000002E-2</v>
      </c>
      <c r="CC116">
        <v>7.2098380000000004</v>
      </c>
      <c r="CD116">
        <v>0.82709809999999995</v>
      </c>
      <c r="CE116">
        <v>26.785019999999999</v>
      </c>
      <c r="CF116" s="1">
        <v>2.7767360000000001E-2</v>
      </c>
      <c r="CG116">
        <v>7.8916659999999998</v>
      </c>
      <c r="CH116">
        <v>0.82138339999999999</v>
      </c>
      <c r="CI116">
        <v>27.578869999999998</v>
      </c>
      <c r="CJ116" s="1">
        <v>3.1266469999999998E-2</v>
      </c>
      <c r="CK116">
        <v>8.9473549999999999</v>
      </c>
      <c r="CL116">
        <v>0.81583720000000004</v>
      </c>
      <c r="CM116">
        <v>26.57582</v>
      </c>
      <c r="CN116" s="1">
        <v>3.2959200000000001E-2</v>
      </c>
      <c r="CO116">
        <v>9.5105389999999996</v>
      </c>
      <c r="CP116">
        <v>0.8109208</v>
      </c>
      <c r="CQ116">
        <v>24.85783</v>
      </c>
      <c r="CR116" s="1">
        <v>3.2555380000000002E-2</v>
      </c>
      <c r="CS116">
        <v>9.4632369999999995</v>
      </c>
      <c r="CT116">
        <v>0.80717740000000004</v>
      </c>
      <c r="CU116">
        <v>22.495380000000001</v>
      </c>
      <c r="CV116" s="1">
        <v>3.0758239999999999E-2</v>
      </c>
      <c r="CW116">
        <v>8.9867880000000007</v>
      </c>
      <c r="CX116">
        <v>0.80483150000000003</v>
      </c>
      <c r="CY116">
        <v>20.585920000000002</v>
      </c>
      <c r="CZ116" s="1">
        <v>2.8279080000000002E-2</v>
      </c>
      <c r="DA116">
        <v>8.284637</v>
      </c>
      <c r="DB116">
        <v>0.80309739999999996</v>
      </c>
      <c r="DC116">
        <v>20.64743</v>
      </c>
      <c r="DD116" s="1">
        <v>2.5474460000000001E-2</v>
      </c>
      <c r="DE116">
        <v>7.4778169999999999</v>
      </c>
      <c r="DF116">
        <v>0.80196829999999997</v>
      </c>
      <c r="DG116">
        <v>22.90588</v>
      </c>
      <c r="DH116" s="1">
        <v>2.2208760000000001E-2</v>
      </c>
      <c r="DI116">
        <v>6.5328850000000003</v>
      </c>
      <c r="DJ116">
        <v>0.80119859999999998</v>
      </c>
      <c r="DK116">
        <v>27.830100000000002</v>
      </c>
      <c r="DL116" s="1">
        <v>1.8315919999999999E-2</v>
      </c>
      <c r="DM116">
        <v>5.4009099999999997</v>
      </c>
      <c r="DN116">
        <v>0.80072319999999997</v>
      </c>
      <c r="DO116">
        <v>33.564010000000003</v>
      </c>
      <c r="DP116" s="1">
        <v>1.4190919999999999E-2</v>
      </c>
      <c r="DQ116">
        <v>4.1913400000000003</v>
      </c>
      <c r="DR116">
        <v>0.80045750000000004</v>
      </c>
      <c r="DS116">
        <v>35.066380000000002</v>
      </c>
      <c r="DT116">
        <v>1.0569759999999999E-2</v>
      </c>
      <c r="DU116">
        <v>3.120749</v>
      </c>
      <c r="DV116">
        <v>0.80025800000000002</v>
      </c>
      <c r="DW116">
        <v>32.840820000000001</v>
      </c>
      <c r="DX116" s="1">
        <v>7.9020740000000003E-3</v>
      </c>
      <c r="DY116">
        <v>2.3267319999999998</v>
      </c>
      <c r="DZ116">
        <v>0.80015650000000005</v>
      </c>
      <c r="EA116">
        <v>29.595089999999999</v>
      </c>
      <c r="EB116" s="1">
        <v>6.1690879999999997E-3</v>
      </c>
      <c r="EC116">
        <v>1.8081719999999999</v>
      </c>
      <c r="ED116">
        <v>0.80010619999999999</v>
      </c>
      <c r="EE116">
        <v>27.102350000000001</v>
      </c>
      <c r="EF116" s="1">
        <v>5.1117369999999999E-3</v>
      </c>
      <c r="EG116">
        <v>1.4908859999999999</v>
      </c>
      <c r="EH116">
        <v>0.80005979999999999</v>
      </c>
      <c r="EI116">
        <v>27.89086</v>
      </c>
      <c r="EJ116" s="1">
        <v>4.4661190000000002E-3</v>
      </c>
      <c r="EK116">
        <v>1.2968310000000001</v>
      </c>
      <c r="EL116">
        <v>0.80002200000000001</v>
      </c>
      <c r="EM116">
        <v>31.45468</v>
      </c>
      <c r="EN116" s="1">
        <v>4.0490930000000001E-3</v>
      </c>
      <c r="EO116">
        <v>1.1713089999999999</v>
      </c>
      <c r="EP116">
        <v>0.80002010000000001</v>
      </c>
      <c r="EQ116">
        <v>37.261499999999998</v>
      </c>
      <c r="ER116" s="1">
        <v>3.7523389999999999E-3</v>
      </c>
      <c r="ES116">
        <v>1.0822970000000001</v>
      </c>
      <c r="ET116">
        <v>0.80001040000000001</v>
      </c>
      <c r="EU116">
        <v>42.173789999999997</v>
      </c>
      <c r="EV116" s="1">
        <v>3.5206450000000002E-3</v>
      </c>
      <c r="EW116">
        <v>1.0131760000000001</v>
      </c>
      <c r="EX116">
        <v>0.80001840000000002</v>
      </c>
      <c r="EY116">
        <v>42.768380000000001</v>
      </c>
      <c r="EZ116" s="1">
        <v>3.3267330000000001E-3</v>
      </c>
      <c r="FA116">
        <v>0.95536670000000001</v>
      </c>
      <c r="FB116">
        <v>0.80001149999999999</v>
      </c>
      <c r="FC116">
        <v>40.260550000000002</v>
      </c>
      <c r="FD116" s="1">
        <v>3.1555060000000002E-3</v>
      </c>
      <c r="FE116">
        <v>0.90460240000000003</v>
      </c>
      <c r="FF116">
        <v>0.79999849999999995</v>
      </c>
      <c r="FG116">
        <v>36.22504</v>
      </c>
      <c r="FH116" s="1">
        <v>2.9999499999999999E-3</v>
      </c>
      <c r="FI116">
        <v>0.85874399999999995</v>
      </c>
      <c r="FJ116">
        <v>0.80000749999999998</v>
      </c>
      <c r="FK116">
        <v>32.380969999999998</v>
      </c>
      <c r="FL116" s="1">
        <v>2.8568399999999998E-3</v>
      </c>
      <c r="FM116">
        <v>0.81667719999999999</v>
      </c>
      <c r="FN116">
        <v>0.799983</v>
      </c>
      <c r="FO116">
        <v>31.740649999999999</v>
      </c>
      <c r="FP116" s="1">
        <v>2.7231830000000001E-3</v>
      </c>
      <c r="FQ116">
        <v>0.77767730000000002</v>
      </c>
      <c r="FR116">
        <v>0.80001160000000004</v>
      </c>
      <c r="FS116">
        <v>33.29542</v>
      </c>
      <c r="FT116" s="1">
        <v>2.5970089999999999E-3</v>
      </c>
      <c r="FU116">
        <v>0.74110989999999999</v>
      </c>
      <c r="FV116">
        <v>0.80001949999999999</v>
      </c>
      <c r="FW116">
        <v>35.681820000000002</v>
      </c>
      <c r="FX116" s="1">
        <v>2.4783940000000001E-3</v>
      </c>
      <c r="FY116">
        <v>0.70679150000000002</v>
      </c>
      <c r="FZ116">
        <v>0.80001049999999996</v>
      </c>
      <c r="GA116">
        <v>36.494520000000001</v>
      </c>
      <c r="GB116" s="1">
        <v>2.3667660000000002E-3</v>
      </c>
      <c r="GC116">
        <v>0.67458680000000004</v>
      </c>
      <c r="GD116">
        <v>0.8000159</v>
      </c>
      <c r="GE116">
        <v>35.679110000000001</v>
      </c>
      <c r="GF116" s="1">
        <v>2.2614829999999999E-3</v>
      </c>
      <c r="GG116">
        <v>0.64435200000000004</v>
      </c>
      <c r="GH116">
        <v>0.79998939999999996</v>
      </c>
      <c r="GI116">
        <v>33.448689999999999</v>
      </c>
      <c r="GJ116" s="1">
        <v>2.1621409999999998E-3</v>
      </c>
      <c r="GK116">
        <v>0.61591289999999999</v>
      </c>
      <c r="GL116">
        <v>0.80001259999999996</v>
      </c>
      <c r="GM116">
        <v>30.754190000000001</v>
      </c>
      <c r="GN116" s="1">
        <v>2.0681559999999998E-3</v>
      </c>
      <c r="GO116">
        <v>0.58899619999999997</v>
      </c>
      <c r="GP116">
        <v>0.80001259999999996</v>
      </c>
      <c r="GQ116">
        <v>28.024899999999999</v>
      </c>
      <c r="GR116" s="1">
        <v>1.979331E-3</v>
      </c>
      <c r="GS116">
        <v>0.56359840000000005</v>
      </c>
      <c r="GT116">
        <v>0.80000780000000005</v>
      </c>
      <c r="GU116">
        <v>27.750720000000001</v>
      </c>
      <c r="GV116" s="1">
        <v>1.8954359999999999E-3</v>
      </c>
      <c r="GW116">
        <v>0.53961919999999997</v>
      </c>
      <c r="GX116">
        <v>0.80000780000000005</v>
      </c>
      <c r="GY116">
        <v>29.385829999999999</v>
      </c>
      <c r="GZ116" s="1">
        <v>1.8157E-3</v>
      </c>
      <c r="HA116">
        <v>0.51691310000000001</v>
      </c>
      <c r="HB116">
        <v>0.80001480000000003</v>
      </c>
      <c r="HC116">
        <v>32.636650000000003</v>
      </c>
      <c r="HD116" s="1">
        <v>1.740442E-3</v>
      </c>
      <c r="HE116">
        <v>0.49541350000000001</v>
      </c>
      <c r="HF116">
        <v>0.80000420000000005</v>
      </c>
      <c r="HG116">
        <v>35.287779999999998</v>
      </c>
      <c r="HH116" s="1">
        <v>1.6690260000000001E-3</v>
      </c>
      <c r="HI116">
        <v>0.47506959999999998</v>
      </c>
      <c r="HJ116">
        <v>0.79999350000000002</v>
      </c>
      <c r="HK116">
        <v>34.419420000000002</v>
      </c>
      <c r="HL116" s="1">
        <v>1.6016590000000001E-3</v>
      </c>
      <c r="HM116">
        <v>0.45587569999999999</v>
      </c>
      <c r="HN116">
        <v>0.80000910000000003</v>
      </c>
      <c r="HO116">
        <v>31.91114</v>
      </c>
      <c r="HP116" s="1">
        <v>1.538045E-3</v>
      </c>
      <c r="HQ116">
        <v>0.43773909999999999</v>
      </c>
      <c r="HR116">
        <v>0.80000530000000003</v>
      </c>
      <c r="HS116">
        <v>28.888089999999998</v>
      </c>
      <c r="HT116" s="1">
        <v>1.477719E-3</v>
      </c>
      <c r="HU116">
        <v>0.42056110000000002</v>
      </c>
      <c r="HV116">
        <v>0.79998849999999999</v>
      </c>
      <c r="HW116">
        <v>27.09722</v>
      </c>
      <c r="HX116" s="1">
        <v>1.420206E-3</v>
      </c>
      <c r="HY116">
        <v>0.40420469999999997</v>
      </c>
      <c r="HZ116">
        <v>0.80002090000000003</v>
      </c>
      <c r="IA116">
        <v>29.25498</v>
      </c>
      <c r="IB116" s="1">
        <v>1.36528E-3</v>
      </c>
      <c r="IC116">
        <v>0.38856859999999999</v>
      </c>
      <c r="ID116">
        <v>0.80001069999999996</v>
      </c>
      <c r="IE116">
        <v>35.162640000000003</v>
      </c>
      <c r="IF116" s="1">
        <v>1.3130679999999999E-3</v>
      </c>
      <c r="IG116">
        <v>0.37368600000000002</v>
      </c>
      <c r="IH116">
        <v>0.80000780000000005</v>
      </c>
      <c r="II116">
        <v>42.43244</v>
      </c>
      <c r="IJ116" s="1">
        <v>1.263435E-3</v>
      </c>
      <c r="IK116">
        <v>0.35956399999999999</v>
      </c>
      <c r="IL116">
        <v>0.79999209999999998</v>
      </c>
      <c r="IM116">
        <v>46.531579999999998</v>
      </c>
      <c r="IN116" s="1">
        <v>1.2162609999999999E-3</v>
      </c>
      <c r="IO116">
        <v>0.34611049999999999</v>
      </c>
      <c r="IP116">
        <v>0.79998749999999996</v>
      </c>
      <c r="IQ116">
        <v>45.766030000000001</v>
      </c>
      <c r="IR116" s="1">
        <v>1.170911E-3</v>
      </c>
      <c r="IS116">
        <v>0.333231</v>
      </c>
      <c r="IT116">
        <v>0.7999986</v>
      </c>
      <c r="IU116">
        <v>41.919119999999999</v>
      </c>
      <c r="IV116" s="1">
        <v>1.127669E-3</v>
      </c>
      <c r="IW116">
        <v>0.3208916</v>
      </c>
      <c r="IX116">
        <v>0.80000190000000004</v>
      </c>
      <c r="IY116">
        <v>37.610660000000003</v>
      </c>
      <c r="IZ116" s="1">
        <v>1.086257E-3</v>
      </c>
      <c r="JA116">
        <v>0.30910850000000001</v>
      </c>
      <c r="JB116">
        <v>0.79999699999999996</v>
      </c>
      <c r="JC116">
        <v>34.98901</v>
      </c>
      <c r="JD116" s="1">
        <v>1.046859E-3</v>
      </c>
      <c r="JE116">
        <v>0.29791020000000001</v>
      </c>
      <c r="JF116">
        <v>0.79998899999999995</v>
      </c>
      <c r="JG116">
        <v>36.242370000000001</v>
      </c>
      <c r="JH116" s="1">
        <v>1.009516E-3</v>
      </c>
      <c r="JI116">
        <v>0.28726109999999999</v>
      </c>
      <c r="JJ116">
        <v>0.80001599999999995</v>
      </c>
      <c r="JK116">
        <v>38.414279999999998</v>
      </c>
      <c r="JL116" s="1">
        <v>9.7294600000000003E-4</v>
      </c>
      <c r="JM116">
        <v>0.2770166</v>
      </c>
      <c r="JN116">
        <v>0.80001029999999995</v>
      </c>
      <c r="JO116">
        <v>39.117660000000001</v>
      </c>
      <c r="JP116" s="1">
        <v>9.3579570000000003E-4</v>
      </c>
      <c r="JQ116">
        <v>0.26712809999999998</v>
      </c>
      <c r="JR116">
        <v>0.80001630000000001</v>
      </c>
      <c r="JS116">
        <v>38.471649999999997</v>
      </c>
      <c r="JT116" s="1">
        <v>9.0043199999999995E-4</v>
      </c>
      <c r="JU116">
        <v>0.2576753</v>
      </c>
      <c r="JV116">
        <v>0.8000121</v>
      </c>
      <c r="JW116">
        <v>36.943620000000003</v>
      </c>
      <c r="JX116" s="1">
        <v>8.6694120000000005E-4</v>
      </c>
      <c r="JY116">
        <v>0.2486874</v>
      </c>
      <c r="JZ116">
        <v>0.8000157</v>
      </c>
      <c r="KA116">
        <v>34.644379999999998</v>
      </c>
      <c r="KB116" s="1">
        <v>8.3520179999999999E-4</v>
      </c>
      <c r="KC116">
        <v>0.24011099999999999</v>
      </c>
      <c r="KD116">
        <v>0.80001279999999997</v>
      </c>
      <c r="KE116">
        <v>31.509899999999998</v>
      </c>
      <c r="KF116" s="1">
        <v>8.0494050000000004E-4</v>
      </c>
      <c r="KG116">
        <v>0.23190440000000001</v>
      </c>
      <c r="KH116">
        <v>0.80002320000000005</v>
      </c>
      <c r="KI116">
        <v>27.553879999999999</v>
      </c>
      <c r="KJ116" s="1">
        <v>7.760868E-4</v>
      </c>
      <c r="KK116">
        <v>0.2240404</v>
      </c>
      <c r="KL116">
        <v>0.79999849999999995</v>
      </c>
      <c r="KM116">
        <v>25.878219999999999</v>
      </c>
      <c r="KN116" s="1">
        <v>7.4853310000000004E-4</v>
      </c>
      <c r="KO116">
        <v>0.2165031</v>
      </c>
      <c r="KP116">
        <v>0.80001069999999996</v>
      </c>
      <c r="KQ116">
        <v>29.16893</v>
      </c>
      <c r="KR116" s="1">
        <v>7.2213430000000003E-4</v>
      </c>
      <c r="KS116">
        <v>0.2092627</v>
      </c>
      <c r="KT116">
        <v>0.8000081</v>
      </c>
      <c r="KU116">
        <v>36.2986</v>
      </c>
      <c r="KV116" s="1">
        <v>6.9692069999999998E-4</v>
      </c>
      <c r="KW116">
        <v>0.20231469999999999</v>
      </c>
      <c r="KX116">
        <v>0.80001560000000005</v>
      </c>
      <c r="KY116">
        <v>41.491979999999998</v>
      </c>
      <c r="KZ116" s="1">
        <v>6.7281100000000005E-4</v>
      </c>
      <c r="LA116">
        <v>0.19564960000000001</v>
      </c>
      <c r="LB116">
        <v>0.80002359999999995</v>
      </c>
      <c r="LC116">
        <v>41.054699999999997</v>
      </c>
      <c r="LD116" s="1">
        <v>6.4977809999999998E-4</v>
      </c>
      <c r="LE116">
        <v>0.1892498</v>
      </c>
      <c r="LF116">
        <v>0.80001560000000005</v>
      </c>
      <c r="LG116">
        <v>37.033619999999999</v>
      </c>
      <c r="LH116" s="1">
        <v>6.2760970000000002E-4</v>
      </c>
      <c r="LI116">
        <v>0.18308679999999999</v>
      </c>
      <c r="LJ116">
        <v>0.80000420000000005</v>
      </c>
      <c r="LK116">
        <v>32.846510000000002</v>
      </c>
      <c r="LL116" s="1">
        <v>6.0630799999999996E-4</v>
      </c>
      <c r="LM116">
        <v>0.17713809999999999</v>
      </c>
      <c r="LN116">
        <v>0.79999759999999998</v>
      </c>
      <c r="LO116">
        <v>31.03952</v>
      </c>
      <c r="LP116" s="1">
        <v>5.8585039999999998E-4</v>
      </c>
      <c r="LQ116">
        <v>0.17141380000000001</v>
      </c>
      <c r="LR116">
        <v>0.80001630000000001</v>
      </c>
      <c r="LS116">
        <v>33.058129999999998</v>
      </c>
      <c r="LT116" s="1">
        <v>5.6623250000000002E-4</v>
      </c>
      <c r="LU116">
        <v>0.16589909999999999</v>
      </c>
      <c r="LV116">
        <v>0.80000559999999998</v>
      </c>
      <c r="LW116">
        <v>36.756410000000002</v>
      </c>
      <c r="LX116" s="1">
        <v>5.4733609999999997E-4</v>
      </c>
      <c r="LY116">
        <v>0.160584</v>
      </c>
      <c r="LZ116">
        <v>0.80002070000000003</v>
      </c>
      <c r="MA116">
        <v>39.29354</v>
      </c>
      <c r="MB116" s="1">
        <v>5.2920829999999997E-4</v>
      </c>
      <c r="MC116">
        <v>0.1554719</v>
      </c>
      <c r="MD116">
        <v>0.80001279999999997</v>
      </c>
      <c r="ME116">
        <v>40.560499999999998</v>
      </c>
      <c r="MF116" s="1">
        <v>5.1171400000000003E-4</v>
      </c>
      <c r="MG116">
        <v>0.150533</v>
      </c>
      <c r="MH116">
        <v>0.80001630000000001</v>
      </c>
      <c r="MI116">
        <v>40.031730000000003</v>
      </c>
      <c r="MJ116" s="1">
        <v>4.9483109999999997E-4</v>
      </c>
      <c r="MK116">
        <v>0.14576430000000001</v>
      </c>
      <c r="ML116">
        <v>0.80000720000000003</v>
      </c>
      <c r="MM116">
        <v>37.216709999999999</v>
      </c>
      <c r="MN116" s="1">
        <v>4.784748E-4</v>
      </c>
      <c r="MO116">
        <v>0.1411626</v>
      </c>
      <c r="MP116">
        <v>0.80001259999999996</v>
      </c>
      <c r="MQ116">
        <v>33.584890000000001</v>
      </c>
      <c r="MR116" s="1">
        <v>4.6267610000000001E-4</v>
      </c>
      <c r="MS116">
        <v>0.13670740000000001</v>
      </c>
      <c r="MT116">
        <v>0.80000700000000002</v>
      </c>
      <c r="MU116">
        <v>29.348749999999999</v>
      </c>
      <c r="MV116" s="1">
        <v>4.4742700000000002E-4</v>
      </c>
      <c r="MW116">
        <v>0.13240469999999999</v>
      </c>
      <c r="MX116">
        <v>0.80000490000000002</v>
      </c>
      <c r="MY116">
        <v>27.23264</v>
      </c>
      <c r="MZ116" s="1">
        <v>4.3281949999999999E-4</v>
      </c>
      <c r="NA116">
        <v>0.12826170000000001</v>
      </c>
      <c r="NB116">
        <v>0.80001250000000002</v>
      </c>
      <c r="NC116">
        <v>27.169229999999999</v>
      </c>
      <c r="ND116" s="1">
        <v>4.1881770000000001E-4</v>
      </c>
      <c r="NE116">
        <v>0.1242849</v>
      </c>
      <c r="NF116">
        <v>0.80001290000000003</v>
      </c>
      <c r="NG116">
        <v>29.65259</v>
      </c>
      <c r="NH116" s="1">
        <v>4.0537869999999999E-4</v>
      </c>
      <c r="NI116">
        <v>0.12046900000000001</v>
      </c>
      <c r="NJ116">
        <v>0.80002070000000003</v>
      </c>
      <c r="NK116">
        <v>33.532690000000002</v>
      </c>
      <c r="NL116" s="1">
        <v>3.9238270000000001E-4</v>
      </c>
      <c r="NM116">
        <v>0.1167723</v>
      </c>
      <c r="NN116">
        <v>0.80001650000000002</v>
      </c>
      <c r="NO116">
        <v>35.020150000000001</v>
      </c>
      <c r="NP116" s="1">
        <v>3.797753E-4</v>
      </c>
      <c r="NQ116">
        <v>0.11317000000000001</v>
      </c>
      <c r="NR116">
        <v>0.80000720000000003</v>
      </c>
      <c r="NS116">
        <v>32.688569999999999</v>
      </c>
      <c r="NT116" s="1">
        <v>3.675412E-4</v>
      </c>
      <c r="NU116">
        <v>0.10967250000000001</v>
      </c>
      <c r="NV116">
        <v>0.80001529999999998</v>
      </c>
      <c r="NW116">
        <v>29.569109999999998</v>
      </c>
      <c r="NX116">
        <v>3.5584350000000001E-4</v>
      </c>
      <c r="NY116">
        <v>0.1063156</v>
      </c>
      <c r="NZ116">
        <v>0.80001670000000003</v>
      </c>
      <c r="OA116">
        <v>26.74925</v>
      </c>
      <c r="OB116" s="1">
        <v>3.4469049999999999E-4</v>
      </c>
      <c r="OC116">
        <v>0.10309699999999999</v>
      </c>
      <c r="OD116">
        <v>0.80001330000000004</v>
      </c>
      <c r="OE116">
        <v>27.330829999999999</v>
      </c>
      <c r="OF116" s="1">
        <v>3.3392449999999999E-4</v>
      </c>
      <c r="OG116">
        <v>9.9978629999999999E-2</v>
      </c>
      <c r="OH116">
        <v>0.79998130000000001</v>
      </c>
      <c r="OI116">
        <v>29.242660000000001</v>
      </c>
      <c r="OJ116" s="1">
        <v>3.2350860000000001E-4</v>
      </c>
      <c r="OK116" s="1">
        <v>9.6954070000000003E-2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0.87145320000000004</v>
      </c>
      <c r="G117">
        <v>18.06748</v>
      </c>
      <c r="H117">
        <v>0</v>
      </c>
      <c r="I117">
        <v>0</v>
      </c>
      <c r="J117">
        <v>0.86276189999999997</v>
      </c>
      <c r="K117">
        <v>18.741879999999998</v>
      </c>
      <c r="L117">
        <v>0</v>
      </c>
      <c r="M117">
        <v>0</v>
      </c>
      <c r="N117">
        <v>0.854487</v>
      </c>
      <c r="O117">
        <v>19.536989999999999</v>
      </c>
      <c r="P117" s="1">
        <v>1.8175560000000001E-31</v>
      </c>
      <c r="Q117" s="1">
        <v>4.5569590000000001E-29</v>
      </c>
      <c r="R117">
        <v>0.84669130000000004</v>
      </c>
      <c r="S117">
        <v>21.372910000000001</v>
      </c>
      <c r="T117" s="1">
        <v>7.9220840000000004E-21</v>
      </c>
      <c r="U117" s="1">
        <v>1.9890170000000001E-18</v>
      </c>
      <c r="V117">
        <v>0.83869769999999999</v>
      </c>
      <c r="W117">
        <v>22.510560000000002</v>
      </c>
      <c r="X117" s="1">
        <v>7.2988800000000003E-11</v>
      </c>
      <c r="Y117" s="1">
        <v>1.487333E-8</v>
      </c>
      <c r="Z117">
        <v>0.83353560000000004</v>
      </c>
      <c r="AA117">
        <v>22.167850000000001</v>
      </c>
      <c r="AB117" s="1">
        <v>1.5583200000000001E-4</v>
      </c>
      <c r="AC117" s="1">
        <v>3.1331669999999999E-2</v>
      </c>
      <c r="AD117">
        <v>0.82968869999999995</v>
      </c>
      <c r="AE117">
        <v>20.74051</v>
      </c>
      <c r="AF117">
        <v>0.1099316</v>
      </c>
      <c r="AG117">
        <v>24.119620000000001</v>
      </c>
      <c r="AH117">
        <v>0.82662800000000003</v>
      </c>
      <c r="AI117">
        <v>18.669630000000002</v>
      </c>
      <c r="AJ117">
        <v>4.4752029999999996</v>
      </c>
      <c r="AK117">
        <v>1036.1600000000001</v>
      </c>
      <c r="AL117">
        <v>0.82435219999999998</v>
      </c>
      <c r="AM117">
        <v>17.092220000000001</v>
      </c>
      <c r="AN117">
        <v>34.456809999999997</v>
      </c>
      <c r="AO117">
        <v>8276.7350000000006</v>
      </c>
      <c r="AP117">
        <v>0.82270929999999998</v>
      </c>
      <c r="AQ117">
        <v>18.117719999999998</v>
      </c>
      <c r="AR117">
        <v>85.919880000000006</v>
      </c>
      <c r="AS117">
        <v>21200.06</v>
      </c>
      <c r="AT117">
        <v>0.82158489999999995</v>
      </c>
      <c r="AU117">
        <v>21.087769999999999</v>
      </c>
      <c r="AV117">
        <v>95.740049999999997</v>
      </c>
      <c r="AW117">
        <v>24083.91</v>
      </c>
      <c r="AX117">
        <v>0.82077370000000005</v>
      </c>
      <c r="AY117">
        <v>24.817990000000002</v>
      </c>
      <c r="AZ117">
        <v>59.214019999999998</v>
      </c>
      <c r="BA117">
        <v>15102.45</v>
      </c>
      <c r="BB117">
        <v>0.81992509999999996</v>
      </c>
      <c r="BC117">
        <v>27.373729999999998</v>
      </c>
      <c r="BD117">
        <v>23.803190000000001</v>
      </c>
      <c r="BE117">
        <v>6128.5770000000002</v>
      </c>
      <c r="BF117">
        <v>0.81873030000000002</v>
      </c>
      <c r="BG117">
        <v>27.122019999999999</v>
      </c>
      <c r="BH117">
        <v>7.0454809999999997</v>
      </c>
      <c r="BI117">
        <v>1825.973</v>
      </c>
      <c r="BJ117">
        <v>0.81690529999999995</v>
      </c>
      <c r="BK117">
        <v>25.32339</v>
      </c>
      <c r="BL117">
        <v>1.7086589999999999</v>
      </c>
      <c r="BM117">
        <v>444.58429999999998</v>
      </c>
      <c r="BN117">
        <v>0.81426100000000001</v>
      </c>
      <c r="BO117">
        <v>23.407889999999998</v>
      </c>
      <c r="BP117">
        <v>0.3787701</v>
      </c>
      <c r="BQ117">
        <v>98.623519999999999</v>
      </c>
      <c r="BR117">
        <v>0.81082500000000002</v>
      </c>
      <c r="BS117">
        <v>22.22542</v>
      </c>
      <c r="BT117" s="1">
        <v>9.1593220000000003E-2</v>
      </c>
      <c r="BU117">
        <v>23.695640000000001</v>
      </c>
      <c r="BV117">
        <v>0.80675169999999996</v>
      </c>
      <c r="BW117">
        <v>23.290759999999999</v>
      </c>
      <c r="BX117" s="1">
        <v>3.4221380000000003E-2</v>
      </c>
      <c r="BY117">
        <v>8.6931930000000008</v>
      </c>
      <c r="BZ117">
        <v>0.80209050000000004</v>
      </c>
      <c r="CA117">
        <v>25.135940000000002</v>
      </c>
      <c r="CB117" s="1">
        <v>2.5363179999999999E-2</v>
      </c>
      <c r="CC117">
        <v>6.3329630000000003</v>
      </c>
      <c r="CD117">
        <v>0.79693329999999996</v>
      </c>
      <c r="CE117">
        <v>26.772629999999999</v>
      </c>
      <c r="CF117" s="1">
        <v>2.7458239999999998E-2</v>
      </c>
      <c r="CG117">
        <v>6.8372739999999999</v>
      </c>
      <c r="CH117">
        <v>0.79171599999999998</v>
      </c>
      <c r="CI117">
        <v>27.605170000000001</v>
      </c>
      <c r="CJ117" s="1">
        <v>3.1016519999999999E-2</v>
      </c>
      <c r="CK117">
        <v>7.7542479999999996</v>
      </c>
      <c r="CL117">
        <v>0.78665169999999995</v>
      </c>
      <c r="CM117">
        <v>26.660520000000002</v>
      </c>
      <c r="CN117" s="1">
        <v>3.2891049999999998E-2</v>
      </c>
      <c r="CO117">
        <v>8.2657740000000004</v>
      </c>
      <c r="CP117">
        <v>0.78200999999999998</v>
      </c>
      <c r="CQ117">
        <v>24.970109999999998</v>
      </c>
      <c r="CR117" s="1">
        <v>3.2641389999999999E-2</v>
      </c>
      <c r="CS117">
        <v>8.2412480000000006</v>
      </c>
      <c r="CT117">
        <v>0.77854579999999995</v>
      </c>
      <c r="CU117">
        <v>22.643229999999999</v>
      </c>
      <c r="CV117" s="1">
        <v>3.093752E-2</v>
      </c>
      <c r="CW117">
        <v>7.8365850000000004</v>
      </c>
      <c r="CX117">
        <v>0.77649509999999999</v>
      </c>
      <c r="CY117">
        <v>20.705729999999999</v>
      </c>
      <c r="CZ117" s="1">
        <v>2.8497959999999999E-2</v>
      </c>
      <c r="DA117">
        <v>7.2325819999999998</v>
      </c>
      <c r="DB117">
        <v>0.77494229999999997</v>
      </c>
      <c r="DC117">
        <v>20.732749999999999</v>
      </c>
      <c r="DD117" s="1">
        <v>2.5720989999999999E-2</v>
      </c>
      <c r="DE117">
        <v>6.5362099999999996</v>
      </c>
      <c r="DF117">
        <v>0.77396730000000002</v>
      </c>
      <c r="DG117">
        <v>22.948889999999999</v>
      </c>
      <c r="DH117" s="1">
        <v>2.2505819999999999E-2</v>
      </c>
      <c r="DI117">
        <v>5.7255209999999996</v>
      </c>
      <c r="DJ117">
        <v>0.77329150000000002</v>
      </c>
      <c r="DK117">
        <v>27.840509999999998</v>
      </c>
      <c r="DL117" s="1">
        <v>1.8660630000000001E-2</v>
      </c>
      <c r="DM117">
        <v>4.7535100000000003</v>
      </c>
      <c r="DN117">
        <v>0.77287890000000004</v>
      </c>
      <c r="DO117">
        <v>33.586489999999998</v>
      </c>
      <c r="DP117" s="1">
        <v>1.45287E-2</v>
      </c>
      <c r="DQ117">
        <v>3.7034940000000001</v>
      </c>
      <c r="DR117">
        <v>0.77260680000000004</v>
      </c>
      <c r="DS117">
        <v>35.14123</v>
      </c>
      <c r="DT117">
        <v>1.0842539999999999E-2</v>
      </c>
      <c r="DU117">
        <v>2.7620459999999998</v>
      </c>
      <c r="DV117">
        <v>0.7724432</v>
      </c>
      <c r="DW117">
        <v>32.99794</v>
      </c>
      <c r="DX117" s="1">
        <v>8.0901870000000004E-3</v>
      </c>
      <c r="DY117">
        <v>2.0559820000000002</v>
      </c>
      <c r="DZ117">
        <v>0.77236729999999998</v>
      </c>
      <c r="EA117">
        <v>29.79224</v>
      </c>
      <c r="EB117" s="1">
        <v>6.286921E-3</v>
      </c>
      <c r="EC117">
        <v>1.5916490000000001</v>
      </c>
      <c r="ED117">
        <v>0.77228549999999996</v>
      </c>
      <c r="EE117">
        <v>27.190449999999998</v>
      </c>
      <c r="EF117" s="1">
        <v>5.1832060000000001E-3</v>
      </c>
      <c r="EG117">
        <v>1.306854</v>
      </c>
      <c r="EH117">
        <v>0.77225489999999997</v>
      </c>
      <c r="EI117">
        <v>27.822230000000001</v>
      </c>
      <c r="EJ117" s="1">
        <v>4.5108489999999999E-3</v>
      </c>
      <c r="EK117">
        <v>1.132987</v>
      </c>
      <c r="EL117">
        <v>0.77224340000000002</v>
      </c>
      <c r="EM117">
        <v>31.36375</v>
      </c>
      <c r="EN117" s="1">
        <v>4.0793920000000003E-3</v>
      </c>
      <c r="EO117">
        <v>1.0211380000000001</v>
      </c>
      <c r="EP117">
        <v>0.77224700000000002</v>
      </c>
      <c r="EQ117">
        <v>37.205350000000003</v>
      </c>
      <c r="ER117" s="1">
        <v>3.7749540000000001E-3</v>
      </c>
      <c r="ES117">
        <v>0.94238350000000004</v>
      </c>
      <c r="ET117">
        <v>0.77223209999999998</v>
      </c>
      <c r="EU117">
        <v>42.173850000000002</v>
      </c>
      <c r="EV117" s="1">
        <v>3.5389240000000001E-3</v>
      </c>
      <c r="EW117">
        <v>0.88156659999999998</v>
      </c>
      <c r="EX117">
        <v>0.77221720000000005</v>
      </c>
      <c r="EY117">
        <v>42.822069999999997</v>
      </c>
      <c r="EZ117" s="1">
        <v>3.342486E-3</v>
      </c>
      <c r="FA117">
        <v>0.83095889999999994</v>
      </c>
      <c r="FB117">
        <v>0.77222970000000002</v>
      </c>
      <c r="FC117">
        <v>40.432899999999997</v>
      </c>
      <c r="FD117" s="1">
        <v>3.1695920000000002E-3</v>
      </c>
      <c r="FE117">
        <v>0.78662810000000005</v>
      </c>
      <c r="FF117">
        <v>0.77224159999999997</v>
      </c>
      <c r="FG117">
        <v>36.480910000000002</v>
      </c>
      <c r="FH117" s="1">
        <v>3.012795E-3</v>
      </c>
      <c r="FI117">
        <v>0.74662269999999997</v>
      </c>
      <c r="FJ117">
        <v>0.77223770000000003</v>
      </c>
      <c r="FK117">
        <v>32.593739999999997</v>
      </c>
      <c r="FL117" s="1">
        <v>2.8687209999999999E-3</v>
      </c>
      <c r="FM117">
        <v>0.70997710000000003</v>
      </c>
      <c r="FN117">
        <v>0.77223180000000002</v>
      </c>
      <c r="FO117">
        <v>31.834209999999999</v>
      </c>
      <c r="FP117" s="1">
        <v>2.7342690000000001E-3</v>
      </c>
      <c r="FQ117">
        <v>0.67601719999999998</v>
      </c>
      <c r="FR117">
        <v>0.77223039999999998</v>
      </c>
      <c r="FS117">
        <v>33.334569999999999</v>
      </c>
      <c r="FT117" s="1">
        <v>2.6074340000000001E-3</v>
      </c>
      <c r="FU117">
        <v>0.64421099999999998</v>
      </c>
      <c r="FV117">
        <v>0.77221130000000004</v>
      </c>
      <c r="FW117">
        <v>35.710889999999999</v>
      </c>
      <c r="FX117" s="1">
        <v>2.4881629999999998E-3</v>
      </c>
      <c r="FY117">
        <v>0.61434420000000001</v>
      </c>
      <c r="FZ117">
        <v>0.77224119999999996</v>
      </c>
      <c r="GA117">
        <v>36.552630000000001</v>
      </c>
      <c r="GB117" s="1">
        <v>2.3759470000000002E-3</v>
      </c>
      <c r="GC117">
        <v>0.58631560000000005</v>
      </c>
      <c r="GD117">
        <v>0.77223980000000003</v>
      </c>
      <c r="GE117">
        <v>35.769289999999998</v>
      </c>
      <c r="GF117" s="1">
        <v>2.2701190000000001E-3</v>
      </c>
      <c r="GG117">
        <v>0.56001140000000005</v>
      </c>
      <c r="GH117">
        <v>0.77223209999999998</v>
      </c>
      <c r="GI117">
        <v>33.571899999999999</v>
      </c>
      <c r="GJ117" s="1">
        <v>2.170272E-3</v>
      </c>
      <c r="GK117">
        <v>0.53526320000000005</v>
      </c>
      <c r="GL117">
        <v>0.772231</v>
      </c>
      <c r="GM117">
        <v>30.9086</v>
      </c>
      <c r="GN117" s="1">
        <v>2.0758600000000001E-3</v>
      </c>
      <c r="GO117">
        <v>0.51186279999999995</v>
      </c>
      <c r="GP117">
        <v>0.77221300000000004</v>
      </c>
      <c r="GQ117">
        <v>28.202169999999999</v>
      </c>
      <c r="GR117" s="1">
        <v>1.9865970000000001E-3</v>
      </c>
      <c r="GS117">
        <v>0.4897687</v>
      </c>
      <c r="GT117">
        <v>0.77222930000000001</v>
      </c>
      <c r="GU117">
        <v>27.902709999999999</v>
      </c>
      <c r="GV117" s="1">
        <v>1.9023040000000001E-3</v>
      </c>
      <c r="GW117">
        <v>0.46891169999999999</v>
      </c>
      <c r="GX117">
        <v>0.7722291</v>
      </c>
      <c r="GY117">
        <v>29.483170000000001</v>
      </c>
      <c r="GZ117" s="1">
        <v>1.8221979999999999E-3</v>
      </c>
      <c r="HA117">
        <v>0.44916329999999999</v>
      </c>
      <c r="HB117">
        <v>0.7722329</v>
      </c>
      <c r="HC117">
        <v>32.68985</v>
      </c>
      <c r="HD117" s="1">
        <v>1.7465989999999999E-3</v>
      </c>
      <c r="HE117">
        <v>0.43046830000000003</v>
      </c>
      <c r="HF117">
        <v>0.77223149999999996</v>
      </c>
      <c r="HG117">
        <v>35.35154</v>
      </c>
      <c r="HH117" s="1">
        <v>1.674865E-3</v>
      </c>
      <c r="HI117">
        <v>0.41277599999999998</v>
      </c>
      <c r="HJ117">
        <v>0.77224040000000005</v>
      </c>
      <c r="HK117">
        <v>34.541490000000003</v>
      </c>
      <c r="HL117" s="1">
        <v>1.607161E-3</v>
      </c>
      <c r="HM117">
        <v>0.39607360000000003</v>
      </c>
      <c r="HN117">
        <v>0.77223410000000003</v>
      </c>
      <c r="HO117">
        <v>32.073599999999999</v>
      </c>
      <c r="HP117" s="1">
        <v>1.5432429999999999E-3</v>
      </c>
      <c r="HQ117">
        <v>0.3803029</v>
      </c>
      <c r="HR117">
        <v>0.77222659999999999</v>
      </c>
      <c r="HS117">
        <v>29.054410000000001</v>
      </c>
      <c r="HT117" s="1">
        <v>1.48266E-3</v>
      </c>
      <c r="HU117">
        <v>0.36536770000000002</v>
      </c>
      <c r="HV117">
        <v>0.77223180000000002</v>
      </c>
      <c r="HW117">
        <v>27.173839999999998</v>
      </c>
      <c r="HX117" s="1">
        <v>1.424912E-3</v>
      </c>
      <c r="HY117">
        <v>0.3511454</v>
      </c>
      <c r="HZ117">
        <v>0.77223810000000004</v>
      </c>
      <c r="IA117">
        <v>29.25582</v>
      </c>
      <c r="IB117" s="1">
        <v>1.3697920000000001E-3</v>
      </c>
      <c r="IC117">
        <v>0.33756520000000001</v>
      </c>
      <c r="ID117">
        <v>0.77222950000000001</v>
      </c>
      <c r="IE117">
        <v>35.162669999999999</v>
      </c>
      <c r="IF117" s="1">
        <v>1.3173379999999999E-3</v>
      </c>
      <c r="IG117">
        <v>0.3246211</v>
      </c>
      <c r="IH117">
        <v>0.77222950000000001</v>
      </c>
      <c r="II117">
        <v>42.432470000000002</v>
      </c>
      <c r="IJ117" s="1">
        <v>1.267502E-3</v>
      </c>
      <c r="IK117">
        <v>0.31234440000000002</v>
      </c>
      <c r="IL117">
        <v>0.77223560000000002</v>
      </c>
      <c r="IM117">
        <v>46.564749999999997</v>
      </c>
      <c r="IN117" s="1">
        <v>1.22014E-3</v>
      </c>
      <c r="IO117">
        <v>0.30064730000000001</v>
      </c>
      <c r="IP117">
        <v>0.77220650000000002</v>
      </c>
      <c r="IQ117">
        <v>45.918239999999997</v>
      </c>
      <c r="IR117" s="1">
        <v>1.1746129999999999E-3</v>
      </c>
      <c r="IS117">
        <v>0.28945310000000002</v>
      </c>
      <c r="IT117">
        <v>0.77223929999999996</v>
      </c>
      <c r="IU117">
        <v>42.170659999999998</v>
      </c>
      <c r="IV117" s="1">
        <v>1.131225E-3</v>
      </c>
      <c r="IW117">
        <v>0.27873199999999998</v>
      </c>
      <c r="IX117">
        <v>0.77223430000000004</v>
      </c>
      <c r="IY117">
        <v>37.83034</v>
      </c>
      <c r="IZ117" s="1">
        <v>1.0896479999999999E-3</v>
      </c>
      <c r="JA117">
        <v>0.26849050000000002</v>
      </c>
      <c r="JB117">
        <v>0.77223900000000001</v>
      </c>
      <c r="JC117">
        <v>35.076630000000002</v>
      </c>
      <c r="JD117" s="1">
        <v>1.050077E-3</v>
      </c>
      <c r="JE117">
        <v>0.25875399999999998</v>
      </c>
      <c r="JF117">
        <v>0.77223310000000001</v>
      </c>
      <c r="JG117">
        <v>36.24239</v>
      </c>
      <c r="JH117" s="1">
        <v>1.0125889999999999E-3</v>
      </c>
      <c r="JI117">
        <v>0.2494963</v>
      </c>
      <c r="JJ117">
        <v>0.77223529999999996</v>
      </c>
      <c r="JK117">
        <v>38.396279999999997</v>
      </c>
      <c r="JL117" s="1">
        <v>9.7591289999999999E-4</v>
      </c>
      <c r="JM117">
        <v>0.24060400000000001</v>
      </c>
      <c r="JN117">
        <v>0.77222950000000001</v>
      </c>
      <c r="JO117">
        <v>39.114890000000003</v>
      </c>
      <c r="JP117" s="1">
        <v>9.3864090000000001E-4</v>
      </c>
      <c r="JQ117">
        <v>0.2320132</v>
      </c>
      <c r="JR117">
        <v>0.77223540000000002</v>
      </c>
      <c r="JS117">
        <v>38.528509999999997</v>
      </c>
      <c r="JT117" s="1">
        <v>9.0313640000000005E-4</v>
      </c>
      <c r="JU117">
        <v>0.22379669999999999</v>
      </c>
      <c r="JV117">
        <v>0.77221200000000001</v>
      </c>
      <c r="JW117">
        <v>37.061439999999997</v>
      </c>
      <c r="JX117" s="1">
        <v>8.6950679999999998E-4</v>
      </c>
      <c r="JY117">
        <v>0.21598220000000001</v>
      </c>
      <c r="JZ117">
        <v>0.77223359999999996</v>
      </c>
      <c r="KA117">
        <v>34.791049999999998</v>
      </c>
      <c r="KB117" s="1">
        <v>8.3765010000000004E-4</v>
      </c>
      <c r="KC117">
        <v>0.20852860000000001</v>
      </c>
      <c r="KD117">
        <v>0.77223120000000001</v>
      </c>
      <c r="KE117">
        <v>31.726040000000001</v>
      </c>
      <c r="KF117" s="1">
        <v>8.0727559999999997E-4</v>
      </c>
      <c r="KG117">
        <v>0.20139650000000001</v>
      </c>
      <c r="KH117">
        <v>0.77224079999999995</v>
      </c>
      <c r="KI117">
        <v>27.819369999999999</v>
      </c>
      <c r="KJ117" s="1">
        <v>7.7832439999999997E-4</v>
      </c>
      <c r="KK117">
        <v>0.1945644</v>
      </c>
      <c r="KL117">
        <v>0.77224079999999995</v>
      </c>
      <c r="KM117">
        <v>26.108809999999998</v>
      </c>
      <c r="KN117" s="1">
        <v>7.5067579999999997E-4</v>
      </c>
      <c r="KO117">
        <v>0.18801319999999999</v>
      </c>
      <c r="KP117">
        <v>0.77222990000000002</v>
      </c>
      <c r="KQ117">
        <v>29.298469999999998</v>
      </c>
      <c r="KR117" s="1">
        <v>7.24184E-4</v>
      </c>
      <c r="KS117">
        <v>0.18172379999999999</v>
      </c>
      <c r="KT117">
        <v>0.77222820000000003</v>
      </c>
      <c r="KU117">
        <v>36.321460000000002</v>
      </c>
      <c r="KV117" s="1">
        <v>6.9888299999999997E-4</v>
      </c>
      <c r="KW117">
        <v>0.1756866</v>
      </c>
      <c r="KX117">
        <v>0.77223459999999999</v>
      </c>
      <c r="KY117">
        <v>41.521749999999997</v>
      </c>
      <c r="KZ117" s="1">
        <v>6.7469139999999997E-4</v>
      </c>
      <c r="LA117">
        <v>0.1698964</v>
      </c>
      <c r="LB117">
        <v>0.77221510000000004</v>
      </c>
      <c r="LC117">
        <v>41.202199999999998</v>
      </c>
      <c r="LD117" s="1">
        <v>6.5158070000000004E-4</v>
      </c>
      <c r="LE117">
        <v>0.16433700000000001</v>
      </c>
      <c r="LF117">
        <v>0.77223470000000005</v>
      </c>
      <c r="LG117">
        <v>37.291370000000001</v>
      </c>
      <c r="LH117" s="1">
        <v>6.2935080000000004E-4</v>
      </c>
      <c r="LI117">
        <v>0.1589845</v>
      </c>
      <c r="LJ117">
        <v>0.772231</v>
      </c>
      <c r="LK117">
        <v>33.046199999999999</v>
      </c>
      <c r="LL117" s="1">
        <v>6.0798120000000002E-4</v>
      </c>
      <c r="LM117">
        <v>0.15381619999999999</v>
      </c>
      <c r="LN117">
        <v>0.77223980000000003</v>
      </c>
      <c r="LO117">
        <v>31.037759999999999</v>
      </c>
      <c r="LP117" s="1">
        <v>5.8745849999999997E-4</v>
      </c>
      <c r="LQ117">
        <v>0.14884259999999999</v>
      </c>
      <c r="LR117">
        <v>0.77223980000000003</v>
      </c>
      <c r="LS117">
        <v>32.937170000000002</v>
      </c>
      <c r="LT117" s="1">
        <v>5.6778259999999995E-4</v>
      </c>
      <c r="LU117">
        <v>0.1440544</v>
      </c>
      <c r="LV117">
        <v>0.77222840000000004</v>
      </c>
      <c r="LW117">
        <v>36.668329999999997</v>
      </c>
      <c r="LX117" s="1">
        <v>5.4883009999999997E-4</v>
      </c>
      <c r="LY117">
        <v>0.1394387</v>
      </c>
      <c r="LZ117">
        <v>0.77221269999999997</v>
      </c>
      <c r="MA117">
        <v>39.26079</v>
      </c>
      <c r="MB117" s="1">
        <v>5.3063839999999997E-4</v>
      </c>
      <c r="MC117">
        <v>0.13499700000000001</v>
      </c>
      <c r="MD117">
        <v>0.77223220000000004</v>
      </c>
      <c r="ME117">
        <v>40.58549</v>
      </c>
      <c r="MF117" s="1">
        <v>5.1309589999999996E-4</v>
      </c>
      <c r="MG117">
        <v>0.1307075</v>
      </c>
      <c r="MH117">
        <v>0.77224029999999999</v>
      </c>
      <c r="MI117">
        <v>40.116169999999997</v>
      </c>
      <c r="MJ117" s="1">
        <v>4.961659E-4</v>
      </c>
      <c r="MK117">
        <v>0.1265666</v>
      </c>
      <c r="ML117">
        <v>0.77222930000000001</v>
      </c>
      <c r="MM117">
        <v>37.37724</v>
      </c>
      <c r="MN117" s="1">
        <v>4.7976170000000001E-4</v>
      </c>
      <c r="MO117">
        <v>0.1225705</v>
      </c>
      <c r="MP117">
        <v>0.77223660000000005</v>
      </c>
      <c r="MQ117">
        <v>33.820709999999998</v>
      </c>
      <c r="MR117" s="1">
        <v>4.6392150000000001E-4</v>
      </c>
      <c r="MS117">
        <v>0.1187018</v>
      </c>
      <c r="MT117">
        <v>0.77223269999999999</v>
      </c>
      <c r="MU117">
        <v>29.629919999999998</v>
      </c>
      <c r="MV117" s="1">
        <v>4.4862480000000001E-4</v>
      </c>
      <c r="MW117">
        <v>0.11496439999999999</v>
      </c>
      <c r="MX117">
        <v>0.77222809999999997</v>
      </c>
      <c r="MY117">
        <v>27.442689999999999</v>
      </c>
      <c r="MZ117" s="1">
        <v>4.3396709999999998E-4</v>
      </c>
      <c r="NA117">
        <v>0.11136509999999999</v>
      </c>
      <c r="NB117">
        <v>0.77223850000000005</v>
      </c>
      <c r="NC117">
        <v>27.292159999999999</v>
      </c>
      <c r="ND117" s="1">
        <v>4.1991819999999999E-4</v>
      </c>
      <c r="NE117">
        <v>0.1079099</v>
      </c>
      <c r="NF117">
        <v>0.77223220000000004</v>
      </c>
      <c r="NG117">
        <v>29.707409999999999</v>
      </c>
      <c r="NH117" s="1">
        <v>4.0643770000000002E-4</v>
      </c>
      <c r="NI117">
        <v>0.10459540000000001</v>
      </c>
      <c r="NJ117">
        <v>0.77221220000000002</v>
      </c>
      <c r="NK117">
        <v>33.58914</v>
      </c>
      <c r="NL117" s="1">
        <v>3.9340760000000001E-4</v>
      </c>
      <c r="NM117">
        <v>0.1013864</v>
      </c>
      <c r="NN117">
        <v>0.77223589999999998</v>
      </c>
      <c r="NO117">
        <v>35.096640000000001</v>
      </c>
      <c r="NP117" s="1">
        <v>3.8077489999999999E-4</v>
      </c>
      <c r="NQ117" s="1">
        <v>9.826E-2</v>
      </c>
      <c r="NR117">
        <v>0.77223149999999996</v>
      </c>
      <c r="NS117">
        <v>32.823439999999998</v>
      </c>
      <c r="NT117" s="1">
        <v>3.6850510000000002E-4</v>
      </c>
      <c r="NU117" s="1">
        <v>9.5221959999999994E-2</v>
      </c>
      <c r="NV117">
        <v>0.77223410000000003</v>
      </c>
      <c r="NW117">
        <v>29.747959999999999</v>
      </c>
      <c r="NX117" s="1">
        <v>3.5676490000000001E-4</v>
      </c>
      <c r="NY117" s="1">
        <v>9.230534E-2</v>
      </c>
      <c r="NZ117">
        <v>0.77223649999999999</v>
      </c>
      <c r="OA117">
        <v>26.887329999999999</v>
      </c>
      <c r="OB117" s="1">
        <v>3.4557689999999998E-4</v>
      </c>
      <c r="OC117" s="1">
        <v>8.9509690000000003E-2</v>
      </c>
      <c r="OD117">
        <v>0.77223299999999995</v>
      </c>
      <c r="OE117">
        <v>27.336490000000001</v>
      </c>
      <c r="OF117" s="1">
        <v>3.3478320000000002E-4</v>
      </c>
      <c r="OG117" s="1">
        <v>8.6802039999999997E-2</v>
      </c>
      <c r="OH117">
        <v>0.77223059999999999</v>
      </c>
      <c r="OI117">
        <v>29.194680000000002</v>
      </c>
      <c r="OJ117" s="1">
        <v>3.2434E-4</v>
      </c>
      <c r="OK117" s="1">
        <v>8.4174540000000006E-2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1.287596</v>
      </c>
      <c r="G118">
        <v>18.138770000000001</v>
      </c>
      <c r="H118">
        <v>0</v>
      </c>
      <c r="I118">
        <v>0</v>
      </c>
      <c r="J118">
        <v>1.2833650000000001</v>
      </c>
      <c r="K118">
        <v>18.726179999999999</v>
      </c>
      <c r="L118">
        <v>0</v>
      </c>
      <c r="M118">
        <v>0</v>
      </c>
      <c r="N118">
        <v>1.2805709999999999</v>
      </c>
      <c r="O118">
        <v>19.498290000000001</v>
      </c>
      <c r="P118" s="1">
        <v>2.8603960000000001E-32</v>
      </c>
      <c r="Q118" s="1">
        <v>6.0614129999999997E-30</v>
      </c>
      <c r="R118">
        <v>1.2780229999999999</v>
      </c>
      <c r="S118">
        <v>21.368939999999998</v>
      </c>
      <c r="T118" s="1">
        <v>2.1213780000000002E-21</v>
      </c>
      <c r="U118" s="1">
        <v>3.8341099999999999E-19</v>
      </c>
      <c r="V118">
        <v>1.275247</v>
      </c>
      <c r="W118">
        <v>22.565390000000001</v>
      </c>
      <c r="X118" s="1">
        <v>2.4456450000000001E-11</v>
      </c>
      <c r="Y118" s="1">
        <v>3.8668279999999997E-9</v>
      </c>
      <c r="Z118">
        <v>1.274151</v>
      </c>
      <c r="AA118">
        <v>22.228649999999998</v>
      </c>
      <c r="AB118" s="1">
        <v>9.1597440000000001E-5</v>
      </c>
      <c r="AC118" s="1">
        <v>1.5682620000000001E-2</v>
      </c>
      <c r="AD118">
        <v>1.273174</v>
      </c>
      <c r="AE118">
        <v>20.847560000000001</v>
      </c>
      <c r="AF118" s="1">
        <v>8.0577780000000002E-2</v>
      </c>
      <c r="AG118">
        <v>15.427519999999999</v>
      </c>
      <c r="AH118">
        <v>1.2728489999999999</v>
      </c>
      <c r="AI118">
        <v>18.810739999999999</v>
      </c>
      <c r="AJ118">
        <v>3.714429</v>
      </c>
      <c r="AK118">
        <v>761.93880000000001</v>
      </c>
      <c r="AL118">
        <v>1.2727930000000001</v>
      </c>
      <c r="AM118">
        <v>17.212240000000001</v>
      </c>
      <c r="AN118">
        <v>31.177869999999999</v>
      </c>
      <c r="AO118">
        <v>6715.4380000000001</v>
      </c>
      <c r="AP118">
        <v>1.2729459999999999</v>
      </c>
      <c r="AQ118">
        <v>18.18374</v>
      </c>
      <c r="AR118">
        <v>82.891080000000002</v>
      </c>
      <c r="AS118">
        <v>18526.419999999998</v>
      </c>
      <c r="AT118">
        <v>1.2731349999999999</v>
      </c>
      <c r="AU118">
        <v>21.11477</v>
      </c>
      <c r="AV118">
        <v>96.963840000000005</v>
      </c>
      <c r="AW118">
        <v>22284.23</v>
      </c>
      <c r="AX118">
        <v>1.27322</v>
      </c>
      <c r="AY118">
        <v>24.834420000000001</v>
      </c>
      <c r="AZ118">
        <v>62.242229999999999</v>
      </c>
      <c r="BA118">
        <v>14607.14</v>
      </c>
      <c r="BB118">
        <v>1.2730969999999999</v>
      </c>
      <c r="BC118">
        <v>27.449110000000001</v>
      </c>
      <c r="BD118">
        <v>25.723269999999999</v>
      </c>
      <c r="BE118">
        <v>6128.9750000000004</v>
      </c>
      <c r="BF118">
        <v>1.272526</v>
      </c>
      <c r="BG118">
        <v>27.223379999999999</v>
      </c>
      <c r="BH118">
        <v>7.7646030000000001</v>
      </c>
      <c r="BI118">
        <v>1870.057</v>
      </c>
      <c r="BJ118">
        <v>1.271541</v>
      </c>
      <c r="BK118">
        <v>25.442789999999999</v>
      </c>
      <c r="BL118">
        <v>1.9058919999999999</v>
      </c>
      <c r="BM118">
        <v>462.02339999999998</v>
      </c>
      <c r="BN118">
        <v>1.2702359999999999</v>
      </c>
      <c r="BO118">
        <v>23.51803</v>
      </c>
      <c r="BP118">
        <v>0.42365209999999998</v>
      </c>
      <c r="BQ118">
        <v>102.8387</v>
      </c>
      <c r="BR118">
        <v>1.2684960000000001</v>
      </c>
      <c r="BS118">
        <v>22.26848</v>
      </c>
      <c r="BT118">
        <v>0.1008527</v>
      </c>
      <c r="BU118">
        <v>24.255669999999999</v>
      </c>
      <c r="BV118">
        <v>1.2668809999999999</v>
      </c>
      <c r="BW118">
        <v>23.28389</v>
      </c>
      <c r="BX118" s="1">
        <v>3.5972169999999998E-2</v>
      </c>
      <c r="BY118">
        <v>8.4151550000000004</v>
      </c>
      <c r="BZ118">
        <v>1.2652000000000001</v>
      </c>
      <c r="CA118">
        <v>25.098549999999999</v>
      </c>
      <c r="CB118" s="1">
        <v>2.546385E-2</v>
      </c>
      <c r="CC118">
        <v>5.7850789999999996</v>
      </c>
      <c r="CD118">
        <v>1.263423</v>
      </c>
      <c r="CE118">
        <v>26.783259999999999</v>
      </c>
      <c r="CF118" s="1">
        <v>2.7198799999999999E-2</v>
      </c>
      <c r="CG118">
        <v>6.1245529999999997</v>
      </c>
      <c r="CH118">
        <v>1.261838</v>
      </c>
      <c r="CI118">
        <v>27.63185</v>
      </c>
      <c r="CJ118" s="1">
        <v>3.0791929999999999E-2</v>
      </c>
      <c r="CK118">
        <v>6.9465729999999999</v>
      </c>
      <c r="CL118">
        <v>1.260338</v>
      </c>
      <c r="CM118">
        <v>26.754090000000001</v>
      </c>
      <c r="CN118" s="1">
        <v>3.2822909999999997E-2</v>
      </c>
      <c r="CO118">
        <v>7.4348850000000004</v>
      </c>
      <c r="CP118">
        <v>1.2591289999999999</v>
      </c>
      <c r="CQ118">
        <v>25.093250000000001</v>
      </c>
      <c r="CR118" s="1">
        <v>3.2710660000000003E-2</v>
      </c>
      <c r="CS118">
        <v>7.4356910000000003</v>
      </c>
      <c r="CT118">
        <v>1.2576039999999999</v>
      </c>
      <c r="CU118">
        <v>22.81671</v>
      </c>
      <c r="CV118" s="1">
        <v>3.1088149999999998E-2</v>
      </c>
      <c r="CW118">
        <v>7.0839129999999999</v>
      </c>
      <c r="CX118">
        <v>1.25535</v>
      </c>
      <c r="CY118">
        <v>20.865200000000002</v>
      </c>
      <c r="CZ118" s="1">
        <v>2.8686159999999999E-2</v>
      </c>
      <c r="DA118">
        <v>6.5471880000000002</v>
      </c>
      <c r="DB118">
        <v>1.2537499999999999</v>
      </c>
      <c r="DC118">
        <v>20.871030000000001</v>
      </c>
      <c r="DD118" s="1">
        <v>2.59326E-2</v>
      </c>
      <c r="DE118">
        <v>5.9243620000000004</v>
      </c>
      <c r="DF118">
        <v>1.253015</v>
      </c>
      <c r="DG118">
        <v>23.060009999999998</v>
      </c>
      <c r="DH118" s="1">
        <v>2.2759930000000001E-2</v>
      </c>
      <c r="DI118">
        <v>5.2056519999999997</v>
      </c>
      <c r="DJ118">
        <v>1.252443</v>
      </c>
      <c r="DK118">
        <v>27.935500000000001</v>
      </c>
      <c r="DL118" s="1">
        <v>1.895761E-2</v>
      </c>
      <c r="DM118">
        <v>4.343852</v>
      </c>
      <c r="DN118">
        <v>1.2521800000000001</v>
      </c>
      <c r="DO118">
        <v>33.677340000000001</v>
      </c>
      <c r="DP118" s="1">
        <v>1.4824489999999999E-2</v>
      </c>
      <c r="DQ118">
        <v>3.4017460000000002</v>
      </c>
      <c r="DR118">
        <v>1.251968</v>
      </c>
      <c r="DS118">
        <v>35.22381</v>
      </c>
      <c r="DT118" s="1">
        <v>1.1084989999999999E-2</v>
      </c>
      <c r="DU118">
        <v>2.5430389999999998</v>
      </c>
      <c r="DV118">
        <v>1.2518659999999999</v>
      </c>
      <c r="DW118">
        <v>33.171320000000001</v>
      </c>
      <c r="DX118" s="1">
        <v>8.2592559999999995E-3</v>
      </c>
      <c r="DY118">
        <v>1.88994</v>
      </c>
      <c r="DZ118">
        <v>1.251827</v>
      </c>
      <c r="EA118">
        <v>30.028400000000001</v>
      </c>
      <c r="EB118">
        <v>6.3934029999999998E-3</v>
      </c>
      <c r="EC118">
        <v>1.4563900000000001</v>
      </c>
      <c r="ED118">
        <v>1.251771</v>
      </c>
      <c r="EE118">
        <v>27.321190000000001</v>
      </c>
      <c r="EF118" s="1">
        <v>5.2478359999999996E-3</v>
      </c>
      <c r="EG118">
        <v>1.1894560000000001</v>
      </c>
      <c r="EH118">
        <v>1.25177</v>
      </c>
      <c r="EI118">
        <v>27.765920000000001</v>
      </c>
      <c r="EJ118" s="1">
        <v>4.5511470000000002E-3</v>
      </c>
      <c r="EK118">
        <v>1.026816</v>
      </c>
      <c r="EL118">
        <v>1.2517609999999999</v>
      </c>
      <c r="EM118">
        <v>31.312470000000001</v>
      </c>
      <c r="EN118" s="1">
        <v>4.1064370000000001E-3</v>
      </c>
      <c r="EO118">
        <v>0.92286219999999997</v>
      </c>
      <c r="EP118">
        <v>1.2517469999999999</v>
      </c>
      <c r="EQ118">
        <v>37.22383</v>
      </c>
      <c r="ER118" s="1">
        <v>3.7949609999999999E-3</v>
      </c>
      <c r="ES118">
        <v>0.8503117</v>
      </c>
      <c r="ET118">
        <v>1.2517830000000001</v>
      </c>
      <c r="EU118">
        <v>42.214359999999999</v>
      </c>
      <c r="EV118" s="1">
        <v>3.5550450000000002E-3</v>
      </c>
      <c r="EW118">
        <v>0.79471709999999995</v>
      </c>
      <c r="EX118">
        <v>1.251752</v>
      </c>
      <c r="EY118">
        <v>42.868110000000001</v>
      </c>
      <c r="EZ118" s="1">
        <v>3.3563E-3</v>
      </c>
      <c r="FA118">
        <v>0.74869390000000002</v>
      </c>
      <c r="FB118">
        <v>1.2517240000000001</v>
      </c>
      <c r="FC118">
        <v>40.615729999999999</v>
      </c>
      <c r="FD118" s="1">
        <v>3.1819000000000001E-3</v>
      </c>
      <c r="FE118">
        <v>0.70853440000000001</v>
      </c>
      <c r="FF118">
        <v>1.251763</v>
      </c>
      <c r="FG118">
        <v>36.778709999999997</v>
      </c>
      <c r="FH118" s="1">
        <v>3.0240430000000001E-3</v>
      </c>
      <c r="FI118">
        <v>0.67238799999999999</v>
      </c>
      <c r="FJ118">
        <v>1.251762</v>
      </c>
      <c r="FK118">
        <v>32.876130000000003</v>
      </c>
      <c r="FL118" s="1">
        <v>2.8791070000000001E-3</v>
      </c>
      <c r="FM118">
        <v>0.63930100000000001</v>
      </c>
      <c r="FN118">
        <v>1.2517529999999999</v>
      </c>
      <c r="FO118">
        <v>31.989149999999999</v>
      </c>
      <c r="FP118" s="1">
        <v>2.7439610000000001E-3</v>
      </c>
      <c r="FQ118">
        <v>0.60866169999999997</v>
      </c>
      <c r="FR118">
        <v>1.2517419999999999</v>
      </c>
      <c r="FS118">
        <v>33.426600000000001</v>
      </c>
      <c r="FT118" s="1">
        <v>2.616518E-3</v>
      </c>
      <c r="FU118">
        <v>0.57998309999999997</v>
      </c>
      <c r="FV118">
        <v>1.251749</v>
      </c>
      <c r="FW118">
        <v>35.78134</v>
      </c>
      <c r="FX118">
        <v>2.4966770000000001E-3</v>
      </c>
      <c r="FY118">
        <v>0.55304660000000005</v>
      </c>
      <c r="FZ118">
        <v>1.25176</v>
      </c>
      <c r="GA118">
        <v>36.635649999999998</v>
      </c>
      <c r="GB118" s="1">
        <v>2.3839540000000002E-3</v>
      </c>
      <c r="GC118">
        <v>0.52779419999999999</v>
      </c>
      <c r="GD118">
        <v>1.251755</v>
      </c>
      <c r="GE118">
        <v>35.870989999999999</v>
      </c>
      <c r="GF118" s="1">
        <v>2.2776509999999999E-3</v>
      </c>
      <c r="GG118">
        <v>0.50408399999999998</v>
      </c>
      <c r="GH118">
        <v>1.251744</v>
      </c>
      <c r="GI118">
        <v>33.707999999999998</v>
      </c>
      <c r="GJ118" s="1">
        <v>2.1773650000000001E-3</v>
      </c>
      <c r="GK118">
        <v>0.48177540000000002</v>
      </c>
      <c r="GL118">
        <v>1.2517430000000001</v>
      </c>
      <c r="GM118">
        <v>31.08541</v>
      </c>
      <c r="GN118" s="1">
        <v>2.082577E-3</v>
      </c>
      <c r="GO118">
        <v>0.46069599999999999</v>
      </c>
      <c r="GP118">
        <v>1.251754</v>
      </c>
      <c r="GQ118">
        <v>28.427060000000001</v>
      </c>
      <c r="GR118" s="1">
        <v>1.9929359999999998E-3</v>
      </c>
      <c r="GS118">
        <v>0.44078139999999999</v>
      </c>
      <c r="GT118">
        <v>1.2517450000000001</v>
      </c>
      <c r="GU118">
        <v>28.13851</v>
      </c>
      <c r="GV118" s="1">
        <v>1.9083010000000001E-3</v>
      </c>
      <c r="GW118">
        <v>0.42199520000000001</v>
      </c>
      <c r="GX118">
        <v>1.251744</v>
      </c>
      <c r="GY118">
        <v>29.651520000000001</v>
      </c>
      <c r="GZ118" s="1">
        <v>1.8278680000000001E-3</v>
      </c>
      <c r="HA118">
        <v>0.40420529999999999</v>
      </c>
      <c r="HB118">
        <v>1.2517450000000001</v>
      </c>
      <c r="HC118">
        <v>32.823799999999999</v>
      </c>
      <c r="HD118" s="1">
        <v>1.751963E-3</v>
      </c>
      <c r="HE118">
        <v>0.38736140000000002</v>
      </c>
      <c r="HF118">
        <v>1.2517450000000001</v>
      </c>
      <c r="HG118">
        <v>35.456000000000003</v>
      </c>
      <c r="HH118" s="1">
        <v>1.679947E-3</v>
      </c>
      <c r="HI118">
        <v>0.37142340000000001</v>
      </c>
      <c r="HJ118">
        <v>1.251757</v>
      </c>
      <c r="HK118">
        <v>34.681719999999999</v>
      </c>
      <c r="HL118" s="1">
        <v>1.61196E-3</v>
      </c>
      <c r="HM118">
        <v>0.35637609999999997</v>
      </c>
      <c r="HN118">
        <v>1.2517499999999999</v>
      </c>
      <c r="HO118">
        <v>32.261119999999998</v>
      </c>
      <c r="HP118" s="1">
        <v>1.5477749999999999E-3</v>
      </c>
      <c r="HQ118">
        <v>0.34216580000000002</v>
      </c>
      <c r="HR118">
        <v>1.2517389999999999</v>
      </c>
      <c r="HS118">
        <v>29.256309999999999</v>
      </c>
      <c r="HT118" s="1">
        <v>1.4869600000000001E-3</v>
      </c>
      <c r="HU118">
        <v>0.32871230000000001</v>
      </c>
      <c r="HV118">
        <v>1.251744</v>
      </c>
      <c r="HW118">
        <v>27.293620000000001</v>
      </c>
      <c r="HX118" s="1">
        <v>1.429011E-3</v>
      </c>
      <c r="HY118">
        <v>0.31590819999999997</v>
      </c>
      <c r="HZ118">
        <v>1.2517450000000001</v>
      </c>
      <c r="IA118">
        <v>29.310949999999998</v>
      </c>
      <c r="IB118" s="1">
        <v>1.373712E-3</v>
      </c>
      <c r="IC118">
        <v>0.3036875</v>
      </c>
      <c r="ID118">
        <v>1.251741</v>
      </c>
      <c r="IE118">
        <v>35.22137</v>
      </c>
      <c r="IF118" s="1">
        <v>1.321058E-3</v>
      </c>
      <c r="IG118">
        <v>0.2920278</v>
      </c>
      <c r="IH118">
        <v>1.2517339999999999</v>
      </c>
      <c r="II118">
        <v>42.487160000000003</v>
      </c>
      <c r="IJ118" s="1">
        <v>1.2710359999999999E-3</v>
      </c>
      <c r="IK118">
        <v>0.28097260000000002</v>
      </c>
      <c r="IL118">
        <v>1.251741</v>
      </c>
      <c r="IM118">
        <v>46.634410000000003</v>
      </c>
      <c r="IN118" s="1">
        <v>1.2235150000000001E-3</v>
      </c>
      <c r="IO118">
        <v>0.27044360000000001</v>
      </c>
      <c r="IP118">
        <v>1.2517430000000001</v>
      </c>
      <c r="IQ118">
        <v>46.087220000000002</v>
      </c>
      <c r="IR118" s="1">
        <v>1.1778439999999999E-3</v>
      </c>
      <c r="IS118">
        <v>0.26036480000000001</v>
      </c>
      <c r="IT118">
        <v>1.251755</v>
      </c>
      <c r="IU118">
        <v>42.464300000000001</v>
      </c>
      <c r="IV118" s="1">
        <v>1.134325E-3</v>
      </c>
      <c r="IW118">
        <v>0.25072270000000002</v>
      </c>
      <c r="IX118">
        <v>1.25176</v>
      </c>
      <c r="IY118">
        <v>38.102080000000001</v>
      </c>
      <c r="IZ118" s="1">
        <v>1.0926079999999999E-3</v>
      </c>
      <c r="JA118">
        <v>0.24150240000000001</v>
      </c>
      <c r="JB118">
        <v>1.251746</v>
      </c>
      <c r="JC118">
        <v>35.20317</v>
      </c>
      <c r="JD118" s="1">
        <v>1.0528790000000001E-3</v>
      </c>
      <c r="JE118">
        <v>0.23273250000000001</v>
      </c>
      <c r="JF118">
        <v>1.2517480000000001</v>
      </c>
      <c r="JG118">
        <v>36.271599999999999</v>
      </c>
      <c r="JH118" s="1">
        <v>1.0152659999999999E-3</v>
      </c>
      <c r="JI118">
        <v>0.22439819999999999</v>
      </c>
      <c r="JJ118">
        <v>1.2517419999999999</v>
      </c>
      <c r="JK118">
        <v>38.37133</v>
      </c>
      <c r="JL118" s="1">
        <v>9.7849060000000003E-4</v>
      </c>
      <c r="JM118">
        <v>0.21640039999999999</v>
      </c>
      <c r="JN118">
        <v>1.251741</v>
      </c>
      <c r="JO118">
        <v>39.107309999999998</v>
      </c>
      <c r="JP118" s="1">
        <v>9.4111749999999995E-4</v>
      </c>
      <c r="JQ118">
        <v>0.20867189999999999</v>
      </c>
      <c r="JR118">
        <v>1.2517419999999999</v>
      </c>
      <c r="JS118">
        <v>38.596020000000003</v>
      </c>
      <c r="JT118" s="1">
        <v>9.0548720000000003E-4</v>
      </c>
      <c r="JU118">
        <v>0.20127500000000001</v>
      </c>
      <c r="JV118">
        <v>1.2517499999999999</v>
      </c>
      <c r="JW118">
        <v>37.198900000000002</v>
      </c>
      <c r="JX118" s="1">
        <v>8.7173809999999997E-4</v>
      </c>
      <c r="JY118">
        <v>0.19423389999999999</v>
      </c>
      <c r="JZ118">
        <v>1.2517469999999999</v>
      </c>
      <c r="KA118">
        <v>34.9572</v>
      </c>
      <c r="KB118" s="1">
        <v>8.3977930000000002E-4</v>
      </c>
      <c r="KC118">
        <v>0.18752849999999999</v>
      </c>
      <c r="KD118">
        <v>1.251744</v>
      </c>
      <c r="KE118">
        <v>31.974969999999999</v>
      </c>
      <c r="KF118" s="1">
        <v>8.0930939999999995E-4</v>
      </c>
      <c r="KG118">
        <v>0.18110999999999999</v>
      </c>
      <c r="KH118">
        <v>1.251752</v>
      </c>
      <c r="KI118">
        <v>28.148879999999998</v>
      </c>
      <c r="KJ118" s="1">
        <v>7.8027109999999995E-4</v>
      </c>
      <c r="KK118">
        <v>0.17496390000000001</v>
      </c>
      <c r="KL118">
        <v>1.2517510000000001</v>
      </c>
      <c r="KM118">
        <v>26.447759999999999</v>
      </c>
      <c r="KN118" s="1">
        <v>7.5254079999999995E-4</v>
      </c>
      <c r="KO118">
        <v>0.16906860000000001</v>
      </c>
      <c r="KP118">
        <v>1.251741</v>
      </c>
      <c r="KQ118">
        <v>29.571359999999999</v>
      </c>
      <c r="KR118" s="1">
        <v>7.2596849999999997E-4</v>
      </c>
      <c r="KS118">
        <v>0.16340830000000001</v>
      </c>
      <c r="KT118">
        <v>1.2517400000000001</v>
      </c>
      <c r="KU118">
        <v>36.474519999999998</v>
      </c>
      <c r="KV118" s="1">
        <v>7.0059090000000005E-4</v>
      </c>
      <c r="KW118">
        <v>0.15797559999999999</v>
      </c>
      <c r="KX118">
        <v>1.2517400000000001</v>
      </c>
      <c r="KY118">
        <v>41.601750000000003</v>
      </c>
      <c r="KZ118" s="1">
        <v>6.7632550000000004E-4</v>
      </c>
      <c r="LA118">
        <v>0.15276619999999999</v>
      </c>
      <c r="LB118">
        <v>1.251746</v>
      </c>
      <c r="LC118">
        <v>41.35192</v>
      </c>
      <c r="LD118" s="1">
        <v>6.5314669999999998E-4</v>
      </c>
      <c r="LE118">
        <v>0.1477618</v>
      </c>
      <c r="LF118">
        <v>1.2517400000000001</v>
      </c>
      <c r="LG118">
        <v>37.585769999999997</v>
      </c>
      <c r="LH118" s="1">
        <v>6.3086209999999997E-4</v>
      </c>
      <c r="LI118">
        <v>0.14295079999999999</v>
      </c>
      <c r="LJ118">
        <v>1.2517419999999999</v>
      </c>
      <c r="LK118">
        <v>33.30151</v>
      </c>
      <c r="LL118" s="1">
        <v>6.0943650000000005E-4</v>
      </c>
      <c r="LM118">
        <v>0.13830200000000001</v>
      </c>
      <c r="LN118">
        <v>1.251749</v>
      </c>
      <c r="LO118">
        <v>31.05227</v>
      </c>
      <c r="LP118" s="1">
        <v>5.8885869999999996E-4</v>
      </c>
      <c r="LQ118">
        <v>0.13382959999999999</v>
      </c>
      <c r="LR118">
        <v>1.251755</v>
      </c>
      <c r="LS118">
        <v>32.811120000000003</v>
      </c>
      <c r="LT118" s="1">
        <v>5.6913129999999995E-4</v>
      </c>
      <c r="LU118">
        <v>0.12952250000000001</v>
      </c>
      <c r="LV118">
        <v>1.2517339999999999</v>
      </c>
      <c r="LW118">
        <v>36.58426</v>
      </c>
      <c r="LX118" s="1">
        <v>5.5012810000000002E-4</v>
      </c>
      <c r="LY118">
        <v>0.12537000000000001</v>
      </c>
      <c r="LZ118">
        <v>1.2517529999999999</v>
      </c>
      <c r="MA118">
        <v>39.219169999999998</v>
      </c>
      <c r="MB118" s="1">
        <v>5.3188469999999996E-4</v>
      </c>
      <c r="MC118">
        <v>0.1213727</v>
      </c>
      <c r="MD118">
        <v>1.2517469999999999</v>
      </c>
      <c r="ME118">
        <v>40.630180000000003</v>
      </c>
      <c r="MF118" s="1">
        <v>5.1429890000000004E-4</v>
      </c>
      <c r="MG118">
        <v>0.11751730000000001</v>
      </c>
      <c r="MH118">
        <v>1.251757</v>
      </c>
      <c r="MI118">
        <v>40.202419999999996</v>
      </c>
      <c r="MJ118" s="1">
        <v>4.9732740000000002E-4</v>
      </c>
      <c r="MK118">
        <v>0.1137939</v>
      </c>
      <c r="ML118">
        <v>1.2517339999999999</v>
      </c>
      <c r="MM118">
        <v>37.551589999999997</v>
      </c>
      <c r="MN118" s="1">
        <v>4.8087869999999998E-4</v>
      </c>
      <c r="MO118">
        <v>0.1101993</v>
      </c>
      <c r="MP118">
        <v>1.2517480000000001</v>
      </c>
      <c r="MQ118">
        <v>34.091119999999997</v>
      </c>
      <c r="MR118" s="1">
        <v>4.6500239999999998E-4</v>
      </c>
      <c r="MS118">
        <v>0.10672130000000001</v>
      </c>
      <c r="MT118">
        <v>1.2517480000000001</v>
      </c>
      <c r="MU118">
        <v>29.98161</v>
      </c>
      <c r="MV118" s="1">
        <v>4.4966770000000002E-4</v>
      </c>
      <c r="MW118">
        <v>0.10336040000000001</v>
      </c>
      <c r="MX118">
        <v>1.251735</v>
      </c>
      <c r="MY118">
        <v>27.72944</v>
      </c>
      <c r="MZ118" s="1">
        <v>4.3496499999999999E-4</v>
      </c>
      <c r="NA118" s="1">
        <v>0.1001214</v>
      </c>
      <c r="NB118">
        <v>1.251746</v>
      </c>
      <c r="NC118">
        <v>27.498989999999999</v>
      </c>
      <c r="ND118" s="1">
        <v>4.2087219999999999E-4</v>
      </c>
      <c r="NE118" s="1">
        <v>9.7012349999999997E-2</v>
      </c>
      <c r="NF118">
        <v>1.2517469999999999</v>
      </c>
      <c r="NG118">
        <v>29.841010000000001</v>
      </c>
      <c r="NH118" s="1">
        <v>4.0736009999999998E-4</v>
      </c>
      <c r="NI118">
        <v>9.4031980000000001E-2</v>
      </c>
      <c r="NJ118">
        <v>1.251752</v>
      </c>
      <c r="NK118">
        <v>33.722299999999997</v>
      </c>
      <c r="NL118" s="1">
        <v>3.9429979999999998E-4</v>
      </c>
      <c r="NM118" s="1">
        <v>9.1145279999999995E-2</v>
      </c>
      <c r="NN118">
        <v>1.2517450000000001</v>
      </c>
      <c r="NO118">
        <v>35.180599999999998</v>
      </c>
      <c r="NP118" s="1">
        <v>3.8164349999999999E-4</v>
      </c>
      <c r="NQ118" s="1">
        <v>8.8338029999999998E-2</v>
      </c>
      <c r="NR118">
        <v>1.251754</v>
      </c>
      <c r="NS118">
        <v>32.966239999999999</v>
      </c>
      <c r="NT118" s="1">
        <v>3.693457E-4</v>
      </c>
      <c r="NU118" s="1">
        <v>8.5605680000000003E-2</v>
      </c>
      <c r="NV118">
        <v>1.2517499999999999</v>
      </c>
      <c r="NW118">
        <v>29.954789999999999</v>
      </c>
      <c r="NX118" s="1">
        <v>3.5756809999999998E-4</v>
      </c>
      <c r="NY118" s="1">
        <v>8.2981230000000003E-2</v>
      </c>
      <c r="NZ118">
        <v>1.2517469999999999</v>
      </c>
      <c r="OA118">
        <v>27.072749999999999</v>
      </c>
      <c r="OB118" s="1">
        <v>3.46347E-4</v>
      </c>
      <c r="OC118" s="1">
        <v>8.0465839999999997E-2</v>
      </c>
      <c r="OD118">
        <v>1.251749</v>
      </c>
      <c r="OE118">
        <v>27.396380000000001</v>
      </c>
      <c r="OF118" s="1">
        <v>3.3553119999999998E-4</v>
      </c>
      <c r="OG118" s="1">
        <v>7.8032099999999993E-2</v>
      </c>
      <c r="OH118">
        <v>1.251752</v>
      </c>
      <c r="OI118">
        <v>29.138570000000001</v>
      </c>
      <c r="OJ118" s="1">
        <v>3.2506579999999998E-4</v>
      </c>
      <c r="OK118" s="1">
        <v>7.5670039999999994E-2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0.84065469999999998</v>
      </c>
      <c r="G119">
        <v>18.209949999999999</v>
      </c>
      <c r="H119">
        <v>0</v>
      </c>
      <c r="I119">
        <v>0</v>
      </c>
      <c r="J119">
        <v>0.83652910000000003</v>
      </c>
      <c r="K119">
        <v>18.7134</v>
      </c>
      <c r="L119">
        <v>0</v>
      </c>
      <c r="M119">
        <v>0</v>
      </c>
      <c r="N119">
        <v>0.83349649999999997</v>
      </c>
      <c r="O119">
        <v>19.458179999999999</v>
      </c>
      <c r="P119" s="1">
        <v>5.8430690000000003E-33</v>
      </c>
      <c r="Q119" s="1">
        <v>1.665062E-30</v>
      </c>
      <c r="R119">
        <v>0.8308719</v>
      </c>
      <c r="S119">
        <v>21.352219999999999</v>
      </c>
      <c r="T119" s="1">
        <v>3.9930999999999999E-22</v>
      </c>
      <c r="U119" s="1">
        <v>1.135885E-19</v>
      </c>
      <c r="V119">
        <v>0.8283102</v>
      </c>
      <c r="W119">
        <v>22.609719999999999</v>
      </c>
      <c r="X119" s="1">
        <v>5.1321190000000004E-12</v>
      </c>
      <c r="Y119" s="1">
        <v>1.256951E-9</v>
      </c>
      <c r="Z119">
        <v>0.82649139999999999</v>
      </c>
      <c r="AA119">
        <v>22.287960000000002</v>
      </c>
      <c r="AB119" s="1">
        <v>4.8292830000000002E-5</v>
      </c>
      <c r="AC119" s="1">
        <v>1.016948E-2</v>
      </c>
      <c r="AD119">
        <v>0.82470140000000003</v>
      </c>
      <c r="AE119">
        <v>20.948889999999999</v>
      </c>
      <c r="AF119">
        <v>5.5766959999999997E-2</v>
      </c>
      <c r="AG119">
        <v>13.054880000000001</v>
      </c>
      <c r="AH119">
        <v>0.82330340000000002</v>
      </c>
      <c r="AI119">
        <v>18.949120000000001</v>
      </c>
      <c r="AJ119">
        <v>2.9764309999999998</v>
      </c>
      <c r="AK119">
        <v>746.87070000000006</v>
      </c>
      <c r="AL119">
        <v>0.82230320000000001</v>
      </c>
      <c r="AM119">
        <v>17.327020000000001</v>
      </c>
      <c r="AN119">
        <v>27.630780000000001</v>
      </c>
      <c r="AO119">
        <v>7289.3370000000004</v>
      </c>
      <c r="AP119">
        <v>0.82169190000000003</v>
      </c>
      <c r="AQ119">
        <v>18.237570000000002</v>
      </c>
      <c r="AR119">
        <v>79.159850000000006</v>
      </c>
      <c r="AS119">
        <v>21695.7</v>
      </c>
      <c r="AT119">
        <v>0.82134039999999997</v>
      </c>
      <c r="AU119">
        <v>21.12904</v>
      </c>
      <c r="AV119">
        <v>98.007000000000005</v>
      </c>
      <c r="AW119">
        <v>27648.2</v>
      </c>
      <c r="AX119">
        <v>0.82107070000000004</v>
      </c>
      <c r="AY119">
        <v>24.84168</v>
      </c>
      <c r="AZ119">
        <v>65.714070000000007</v>
      </c>
      <c r="BA119">
        <v>18944.990000000002</v>
      </c>
      <c r="BB119">
        <v>0.82068039999999998</v>
      </c>
      <c r="BC119">
        <v>27.506430000000002</v>
      </c>
      <c r="BD119">
        <v>28.059699999999999</v>
      </c>
      <c r="BE119">
        <v>8217.9629999999997</v>
      </c>
      <c r="BF119">
        <v>0.82003170000000003</v>
      </c>
      <c r="BG119">
        <v>27.321380000000001</v>
      </c>
      <c r="BH119">
        <v>8.6697959999999998</v>
      </c>
      <c r="BI119">
        <v>2567.9369999999999</v>
      </c>
      <c r="BJ119">
        <v>0.8189573</v>
      </c>
      <c r="BK119">
        <v>25.5596</v>
      </c>
      <c r="BL119">
        <v>2.1595110000000002</v>
      </c>
      <c r="BM119">
        <v>644.1576</v>
      </c>
      <c r="BN119">
        <v>0.81735749999999996</v>
      </c>
      <c r="BO119">
        <v>23.6294</v>
      </c>
      <c r="BP119">
        <v>0.48210249999999999</v>
      </c>
      <c r="BQ119">
        <v>144.11199999999999</v>
      </c>
      <c r="BR119">
        <v>0.81534870000000004</v>
      </c>
      <c r="BS119">
        <v>22.314599999999999</v>
      </c>
      <c r="BT119">
        <v>0.11298800000000001</v>
      </c>
      <c r="BU119">
        <v>33.516849999999998</v>
      </c>
      <c r="BV119">
        <v>0.81317510000000004</v>
      </c>
      <c r="BW119">
        <v>23.271429999999999</v>
      </c>
      <c r="BX119" s="1">
        <v>3.8297440000000002E-2</v>
      </c>
      <c r="BY119">
        <v>11.07297</v>
      </c>
      <c r="BZ119">
        <v>0.81078499999999998</v>
      </c>
      <c r="CA119">
        <v>25.061530000000001</v>
      </c>
      <c r="CB119" s="1">
        <v>2.5654349999999999E-2</v>
      </c>
      <c r="CC119">
        <v>7.1997669999999996</v>
      </c>
      <c r="CD119">
        <v>0.80819669999999999</v>
      </c>
      <c r="CE119">
        <v>26.773959999999999</v>
      </c>
      <c r="CF119" s="1">
        <v>2.6909300000000001E-2</v>
      </c>
      <c r="CG119">
        <v>7.4796069999999997</v>
      </c>
      <c r="CH119">
        <v>0.8056432</v>
      </c>
      <c r="CI119">
        <v>27.654540000000001</v>
      </c>
      <c r="CJ119" s="1">
        <v>3.052003E-2</v>
      </c>
      <c r="CK119">
        <v>8.5029219999999999</v>
      </c>
      <c r="CL119">
        <v>0.80318140000000005</v>
      </c>
      <c r="CM119">
        <v>26.843350000000001</v>
      </c>
      <c r="CN119" s="1">
        <v>3.2726489999999997E-2</v>
      </c>
      <c r="CO119">
        <v>9.1626809999999992</v>
      </c>
      <c r="CP119">
        <v>0.80099900000000002</v>
      </c>
      <c r="CQ119">
        <v>25.20927</v>
      </c>
      <c r="CR119" s="1">
        <v>3.2777059999999997E-2</v>
      </c>
      <c r="CS119">
        <v>9.2177039999999995</v>
      </c>
      <c r="CT119">
        <v>0.79924170000000005</v>
      </c>
      <c r="CU119">
        <v>22.985099999999999</v>
      </c>
      <c r="CV119" s="1">
        <v>3.1251500000000002E-2</v>
      </c>
      <c r="CW119">
        <v>8.8153419999999993</v>
      </c>
      <c r="CX119">
        <v>0.798045</v>
      </c>
      <c r="CY119">
        <v>21.019300000000001</v>
      </c>
      <c r="CZ119" s="1">
        <v>2.8897579999999999E-2</v>
      </c>
      <c r="DA119">
        <v>8.1643930000000005</v>
      </c>
      <c r="DB119">
        <v>0.79723920000000004</v>
      </c>
      <c r="DC119">
        <v>21.003340000000001</v>
      </c>
      <c r="DD119" s="1">
        <v>2.6171460000000001E-2</v>
      </c>
      <c r="DE119">
        <v>7.4004079999999997</v>
      </c>
      <c r="DF119">
        <v>0.79676570000000002</v>
      </c>
      <c r="DG119">
        <v>23.16339</v>
      </c>
      <c r="DH119" s="1">
        <v>2.304604E-2</v>
      </c>
      <c r="DI119">
        <v>6.5240390000000001</v>
      </c>
      <c r="DJ119">
        <v>0.79648059999999998</v>
      </c>
      <c r="DK119">
        <v>28.025410000000001</v>
      </c>
      <c r="DL119" s="1">
        <v>1.92956E-2</v>
      </c>
      <c r="DM119">
        <v>5.4720529999999998</v>
      </c>
      <c r="DN119">
        <v>0.79625250000000003</v>
      </c>
      <c r="DO119">
        <v>33.764400000000002</v>
      </c>
      <c r="DP119" s="1">
        <v>1.516662E-2</v>
      </c>
      <c r="DQ119">
        <v>4.3077870000000003</v>
      </c>
      <c r="DR119">
        <v>0.79616710000000002</v>
      </c>
      <c r="DS119">
        <v>35.302430000000001</v>
      </c>
      <c r="DT119" s="1">
        <v>1.1369809999999999E-2</v>
      </c>
      <c r="DU119">
        <v>3.229133</v>
      </c>
      <c r="DV119">
        <v>0.79608650000000003</v>
      </c>
      <c r="DW119">
        <v>33.331809999999997</v>
      </c>
      <c r="DX119" s="1">
        <v>8.4601209999999993E-3</v>
      </c>
      <c r="DY119">
        <v>2.3970560000000001</v>
      </c>
      <c r="DZ119">
        <v>0.79606840000000001</v>
      </c>
      <c r="EA119">
        <v>30.257650000000002</v>
      </c>
      <c r="EB119" s="1">
        <v>6.5207099999999999E-3</v>
      </c>
      <c r="EC119">
        <v>1.8393759999999999</v>
      </c>
      <c r="ED119">
        <v>0.79603979999999996</v>
      </c>
      <c r="EE119">
        <v>27.46105</v>
      </c>
      <c r="EF119" s="1">
        <v>5.3251829999999998E-3</v>
      </c>
      <c r="EG119">
        <v>1.494572</v>
      </c>
      <c r="EH119">
        <v>0.79604039999999998</v>
      </c>
      <c r="EI119">
        <v>27.719480000000001</v>
      </c>
      <c r="EJ119" s="1">
        <v>4.5991770000000003E-3</v>
      </c>
      <c r="EK119">
        <v>1.284789</v>
      </c>
      <c r="EL119">
        <v>0.79603429999999997</v>
      </c>
      <c r="EM119">
        <v>31.245740000000001</v>
      </c>
      <c r="EN119" s="1">
        <v>4.138447E-3</v>
      </c>
      <c r="EO119">
        <v>1.151491</v>
      </c>
      <c r="EP119">
        <v>0.79602969999999995</v>
      </c>
      <c r="EQ119">
        <v>37.22193</v>
      </c>
      <c r="ER119" s="1">
        <v>3.8184479999999999E-3</v>
      </c>
      <c r="ES119">
        <v>1.0592280000000001</v>
      </c>
      <c r="ET119">
        <v>0.79601529999999998</v>
      </c>
      <c r="EU119">
        <v>42.25508</v>
      </c>
      <c r="EV119" s="1">
        <v>3.5738509999999999E-3</v>
      </c>
      <c r="EW119">
        <v>0.98906510000000003</v>
      </c>
      <c r="EX119">
        <v>0.79602620000000002</v>
      </c>
      <c r="EY119">
        <v>42.910670000000003</v>
      </c>
      <c r="EZ119" s="1">
        <v>3.3723550000000001E-3</v>
      </c>
      <c r="FA119">
        <v>0.93129490000000004</v>
      </c>
      <c r="FB119">
        <v>0.79604269999999999</v>
      </c>
      <c r="FC119">
        <v>40.782510000000002</v>
      </c>
      <c r="FD119" s="1">
        <v>3.1961730000000001E-3</v>
      </c>
      <c r="FE119">
        <v>0.88106779999999996</v>
      </c>
      <c r="FF119">
        <v>0.7960353</v>
      </c>
      <c r="FG119">
        <v>37.062519999999999</v>
      </c>
      <c r="FH119" s="1">
        <v>3.0370509999999998E-3</v>
      </c>
      <c r="FI119">
        <v>0.83597840000000001</v>
      </c>
      <c r="FJ119">
        <v>0.79602890000000004</v>
      </c>
      <c r="FK119">
        <v>33.154879999999999</v>
      </c>
      <c r="FL119" s="1">
        <v>2.8911000000000002E-3</v>
      </c>
      <c r="FM119">
        <v>0.79473660000000002</v>
      </c>
      <c r="FN119">
        <v>0.79603080000000004</v>
      </c>
      <c r="FO119">
        <v>32.144309999999997</v>
      </c>
      <c r="FP119" s="1">
        <v>2.7551490000000001E-3</v>
      </c>
      <c r="FQ119">
        <v>0.75657180000000002</v>
      </c>
      <c r="FR119">
        <v>0.79602640000000002</v>
      </c>
      <c r="FS119">
        <v>33.511409999999998</v>
      </c>
      <c r="FT119" s="1">
        <v>2.6270120000000002E-3</v>
      </c>
      <c r="FU119">
        <v>0.72087650000000003</v>
      </c>
      <c r="FV119">
        <v>0.79603210000000002</v>
      </c>
      <c r="FW119">
        <v>35.846069999999997</v>
      </c>
      <c r="FX119" s="1">
        <v>2.506538E-3</v>
      </c>
      <c r="FY119">
        <v>0.68735539999999995</v>
      </c>
      <c r="FZ119">
        <v>0.79602349999999999</v>
      </c>
      <c r="GA119">
        <v>36.712539999999997</v>
      </c>
      <c r="GB119" s="1">
        <v>2.3931870000000002E-3</v>
      </c>
      <c r="GC119">
        <v>0.65591529999999998</v>
      </c>
      <c r="GD119">
        <v>0.79602709999999999</v>
      </c>
      <c r="GE119">
        <v>35.970379999999999</v>
      </c>
      <c r="GF119" s="1">
        <v>2.286354E-3</v>
      </c>
      <c r="GG119">
        <v>0.62641550000000001</v>
      </c>
      <c r="GH119">
        <v>0.7960277</v>
      </c>
      <c r="GI119">
        <v>33.837359999999997</v>
      </c>
      <c r="GJ119" s="1">
        <v>2.185565E-3</v>
      </c>
      <c r="GK119">
        <v>0.59865579999999996</v>
      </c>
      <c r="GL119">
        <v>0.79602709999999999</v>
      </c>
      <c r="GM119">
        <v>31.255009999999999</v>
      </c>
      <c r="GN119" s="1">
        <v>2.0903430000000001E-3</v>
      </c>
      <c r="GO119">
        <v>0.57243920000000004</v>
      </c>
      <c r="GP119">
        <v>0.79602779999999995</v>
      </c>
      <c r="GQ119">
        <v>28.63965</v>
      </c>
      <c r="GR119" s="1">
        <v>2.0002679999999999E-3</v>
      </c>
      <c r="GS119">
        <v>0.54768229999999996</v>
      </c>
      <c r="GT119">
        <v>0.79602430000000002</v>
      </c>
      <c r="GU119">
        <v>28.362850000000002</v>
      </c>
      <c r="GV119" s="1">
        <v>1.915218E-3</v>
      </c>
      <c r="GW119">
        <v>0.52430840000000001</v>
      </c>
      <c r="GX119">
        <v>0.79602119999999998</v>
      </c>
      <c r="GY119">
        <v>29.8127</v>
      </c>
      <c r="GZ119" s="1">
        <v>1.834415E-3</v>
      </c>
      <c r="HA119">
        <v>0.50217699999999998</v>
      </c>
      <c r="HB119">
        <v>0.79603009999999996</v>
      </c>
      <c r="HC119">
        <v>32.94088</v>
      </c>
      <c r="HD119" s="1">
        <v>1.758166E-3</v>
      </c>
      <c r="HE119">
        <v>0.48123579999999999</v>
      </c>
      <c r="HF119">
        <v>0.79603060000000003</v>
      </c>
      <c r="HG119">
        <v>35.551160000000003</v>
      </c>
      <c r="HH119" s="1">
        <v>1.6858190000000001E-3</v>
      </c>
      <c r="HI119">
        <v>0.46141320000000002</v>
      </c>
      <c r="HJ119">
        <v>0.79603170000000001</v>
      </c>
      <c r="HK119">
        <v>34.815280000000001</v>
      </c>
      <c r="HL119" s="1">
        <v>1.6174990000000001E-3</v>
      </c>
      <c r="HM119">
        <v>0.44269520000000001</v>
      </c>
      <c r="HN119">
        <v>0.79602620000000002</v>
      </c>
      <c r="HO119">
        <v>32.438800000000001</v>
      </c>
      <c r="HP119" s="1">
        <v>1.553001E-3</v>
      </c>
      <c r="HQ119">
        <v>0.42501670000000003</v>
      </c>
      <c r="HR119">
        <v>0.79602819999999996</v>
      </c>
      <c r="HS119">
        <v>29.455749999999998</v>
      </c>
      <c r="HT119" s="1">
        <v>1.49193E-3</v>
      </c>
      <c r="HU119">
        <v>0.40829070000000001</v>
      </c>
      <c r="HV119">
        <v>0.7960296</v>
      </c>
      <c r="HW119">
        <v>27.414549999999998</v>
      </c>
      <c r="HX119" s="1">
        <v>1.433747E-3</v>
      </c>
      <c r="HY119">
        <v>0.3923777</v>
      </c>
      <c r="HZ119">
        <v>0.79602519999999999</v>
      </c>
      <c r="IA119">
        <v>29.364699999999999</v>
      </c>
      <c r="IB119" s="1">
        <v>1.3782390000000001E-3</v>
      </c>
      <c r="IC119">
        <v>0.37719160000000002</v>
      </c>
      <c r="ID119">
        <v>0.79602620000000002</v>
      </c>
      <c r="IE119">
        <v>35.280430000000003</v>
      </c>
      <c r="IF119" s="1">
        <v>1.325356E-3</v>
      </c>
      <c r="IG119">
        <v>0.36268800000000001</v>
      </c>
      <c r="IH119">
        <v>0.79601829999999996</v>
      </c>
      <c r="II119">
        <v>42.539580000000001</v>
      </c>
      <c r="IJ119" s="1">
        <v>1.2751139999999999E-3</v>
      </c>
      <c r="IK119">
        <v>0.34894249999999999</v>
      </c>
      <c r="IL119">
        <v>0.79602240000000002</v>
      </c>
      <c r="IM119">
        <v>46.694800000000001</v>
      </c>
      <c r="IN119" s="1">
        <v>1.22741E-3</v>
      </c>
      <c r="IO119">
        <v>0.33585799999999999</v>
      </c>
      <c r="IP119">
        <v>0.79602709999999999</v>
      </c>
      <c r="IQ119">
        <v>46.242060000000002</v>
      </c>
      <c r="IR119" s="1">
        <v>1.1815860000000001E-3</v>
      </c>
      <c r="IS119">
        <v>0.3233393</v>
      </c>
      <c r="IT119">
        <v>0.79602839999999997</v>
      </c>
      <c r="IU119">
        <v>42.741810000000001</v>
      </c>
      <c r="IV119" s="1">
        <v>1.1379039999999999E-3</v>
      </c>
      <c r="IW119">
        <v>0.31136560000000002</v>
      </c>
      <c r="IX119">
        <v>0.79603029999999997</v>
      </c>
      <c r="IY119">
        <v>38.374009999999998</v>
      </c>
      <c r="IZ119" s="1">
        <v>1.096021E-3</v>
      </c>
      <c r="JA119">
        <v>0.29990630000000001</v>
      </c>
      <c r="JB119">
        <v>0.79602689999999998</v>
      </c>
      <c r="JC119">
        <v>35.335929999999998</v>
      </c>
      <c r="JD119" s="1">
        <v>1.0561170000000001E-3</v>
      </c>
      <c r="JE119">
        <v>0.28899960000000002</v>
      </c>
      <c r="JF119">
        <v>0.79602379999999995</v>
      </c>
      <c r="JG119">
        <v>36.30536</v>
      </c>
      <c r="JH119" s="1">
        <v>1.018351E-3</v>
      </c>
      <c r="JI119">
        <v>0.27863599999999999</v>
      </c>
      <c r="JJ119">
        <v>0.79602519999999999</v>
      </c>
      <c r="JK119">
        <v>38.35351</v>
      </c>
      <c r="JL119" s="1">
        <v>9.8146739999999989E-4</v>
      </c>
      <c r="JM119">
        <v>0.26870840000000001</v>
      </c>
      <c r="JN119">
        <v>0.79602649999999997</v>
      </c>
      <c r="JO119">
        <v>39.104239999999997</v>
      </c>
      <c r="JP119" s="1">
        <v>9.4397700000000003E-4</v>
      </c>
      <c r="JQ119">
        <v>0.25911099999999998</v>
      </c>
      <c r="JR119">
        <v>0.79602430000000002</v>
      </c>
      <c r="JS119">
        <v>38.649650000000001</v>
      </c>
      <c r="JT119" s="1">
        <v>9.0820340000000003E-4</v>
      </c>
      <c r="JU119">
        <v>0.2499169</v>
      </c>
      <c r="JV119">
        <v>0.79603310000000005</v>
      </c>
      <c r="JW119">
        <v>37.331189999999999</v>
      </c>
      <c r="JX119" s="1">
        <v>8.7431949999999998E-4</v>
      </c>
      <c r="JY119">
        <v>0.24116509999999999</v>
      </c>
      <c r="JZ119">
        <v>0.79603109999999999</v>
      </c>
      <c r="KA119">
        <v>35.114570000000001</v>
      </c>
      <c r="KB119" s="1">
        <v>8.4223939999999997E-4</v>
      </c>
      <c r="KC119">
        <v>0.23283200000000001</v>
      </c>
      <c r="KD119">
        <v>0.7960296</v>
      </c>
      <c r="KE119">
        <v>32.210740000000001</v>
      </c>
      <c r="KF119" s="1">
        <v>8.1166120000000005E-4</v>
      </c>
      <c r="KG119">
        <v>0.2248578</v>
      </c>
      <c r="KH119">
        <v>0.79602340000000005</v>
      </c>
      <c r="KI119">
        <v>28.46209</v>
      </c>
      <c r="KJ119" s="1">
        <v>7.8251670000000005E-4</v>
      </c>
      <c r="KK119">
        <v>0.21722269999999999</v>
      </c>
      <c r="KL119">
        <v>0.79602269999999997</v>
      </c>
      <c r="KM119">
        <v>26.76999</v>
      </c>
      <c r="KN119" s="1">
        <v>7.5468750000000004E-4</v>
      </c>
      <c r="KO119">
        <v>0.2098978</v>
      </c>
      <c r="KP119">
        <v>0.79602640000000002</v>
      </c>
      <c r="KQ119">
        <v>29.830439999999999</v>
      </c>
      <c r="KR119" s="1">
        <v>7.2803099999999997E-4</v>
      </c>
      <c r="KS119">
        <v>0.2028635</v>
      </c>
      <c r="KT119">
        <v>0.79602609999999996</v>
      </c>
      <c r="KU119">
        <v>36.618540000000003</v>
      </c>
      <c r="KV119" s="1">
        <v>7.0256270000000002E-4</v>
      </c>
      <c r="KW119">
        <v>0.19611609999999999</v>
      </c>
      <c r="KX119">
        <v>0.79602189999999995</v>
      </c>
      <c r="KY119">
        <v>41.67398</v>
      </c>
      <c r="KZ119" s="1">
        <v>6.7821229999999997E-4</v>
      </c>
      <c r="LA119">
        <v>0.1896417</v>
      </c>
      <c r="LB119">
        <v>0.79602399999999995</v>
      </c>
      <c r="LC119">
        <v>41.487580000000001</v>
      </c>
      <c r="LD119" s="1">
        <v>6.5495709999999999E-4</v>
      </c>
      <c r="LE119">
        <v>0.1834297</v>
      </c>
      <c r="LF119">
        <v>0.79602090000000003</v>
      </c>
      <c r="LG119">
        <v>37.862749999999998</v>
      </c>
      <c r="LH119" s="1">
        <v>6.3260409999999997E-4</v>
      </c>
      <c r="LI119">
        <v>0.17745449999999999</v>
      </c>
      <c r="LJ119">
        <v>0.79602660000000003</v>
      </c>
      <c r="LK119">
        <v>33.561660000000003</v>
      </c>
      <c r="LL119" s="1">
        <v>6.1111749999999995E-4</v>
      </c>
      <c r="LM119">
        <v>0.17168340000000001</v>
      </c>
      <c r="LN119">
        <v>0.79601940000000004</v>
      </c>
      <c r="LO119">
        <v>31.088509999999999</v>
      </c>
      <c r="LP119" s="1">
        <v>5.9047169999999999E-4</v>
      </c>
      <c r="LQ119">
        <v>0.16612660000000001</v>
      </c>
      <c r="LR119">
        <v>0.79602620000000002</v>
      </c>
      <c r="LS119">
        <v>32.690159999999999</v>
      </c>
      <c r="LT119" s="1">
        <v>5.7068590000000001E-4</v>
      </c>
      <c r="LU119">
        <v>0.16077930000000001</v>
      </c>
      <c r="LV119">
        <v>0.79602090000000003</v>
      </c>
      <c r="LW119">
        <v>36.492370000000001</v>
      </c>
      <c r="LX119" s="1">
        <v>5.5162449999999997E-4</v>
      </c>
      <c r="LY119">
        <v>0.15562409999999999</v>
      </c>
      <c r="LZ119">
        <v>0.79602779999999995</v>
      </c>
      <c r="MA119">
        <v>39.17841</v>
      </c>
      <c r="MB119" s="1">
        <v>5.3332339999999996E-4</v>
      </c>
      <c r="MC119">
        <v>0.15066080000000001</v>
      </c>
      <c r="MD119">
        <v>0.79602360000000005</v>
      </c>
      <c r="ME119">
        <v>40.666739999999997</v>
      </c>
      <c r="MF119" s="1">
        <v>5.1568459999999997E-4</v>
      </c>
      <c r="MG119">
        <v>0.14587069999999999</v>
      </c>
      <c r="MH119">
        <v>0.7960296</v>
      </c>
      <c r="MI119">
        <v>40.283630000000002</v>
      </c>
      <c r="MJ119" s="1">
        <v>4.9866579999999997E-4</v>
      </c>
      <c r="MK119">
        <v>0.1412513</v>
      </c>
      <c r="ML119">
        <v>0.79601929999999999</v>
      </c>
      <c r="MM119">
        <v>37.715560000000004</v>
      </c>
      <c r="MN119" s="1">
        <v>4.8216660000000001E-4</v>
      </c>
      <c r="MO119">
        <v>0.13678399999999999</v>
      </c>
      <c r="MP119">
        <v>0.79602899999999999</v>
      </c>
      <c r="MQ119">
        <v>34.345390000000002</v>
      </c>
      <c r="MR119" s="1">
        <v>4.6625030000000002E-4</v>
      </c>
      <c r="MS119">
        <v>0.13247059999999999</v>
      </c>
      <c r="MT119">
        <v>0.79602490000000004</v>
      </c>
      <c r="MU119">
        <v>30.31898</v>
      </c>
      <c r="MV119" s="1">
        <v>4.5086859999999998E-4</v>
      </c>
      <c r="MW119">
        <v>0.12829679999999999</v>
      </c>
      <c r="MX119">
        <v>0.79602200000000001</v>
      </c>
      <c r="MY119">
        <v>28.01559</v>
      </c>
      <c r="MZ119" s="1">
        <v>4.3611769999999999E-4</v>
      </c>
      <c r="NA119">
        <v>0.1242741</v>
      </c>
      <c r="NB119">
        <v>0.79602620000000002</v>
      </c>
      <c r="NC119">
        <v>27.694019999999998</v>
      </c>
      <c r="ND119" s="1">
        <v>4.219747E-4</v>
      </c>
      <c r="NE119">
        <v>0.1204115</v>
      </c>
      <c r="NF119">
        <v>0.79602289999999998</v>
      </c>
      <c r="NG119">
        <v>29.96519</v>
      </c>
      <c r="NH119" s="1">
        <v>4.084232E-4</v>
      </c>
      <c r="NI119">
        <v>0.1167097</v>
      </c>
      <c r="NJ119">
        <v>0.79602470000000003</v>
      </c>
      <c r="NK119">
        <v>33.84055</v>
      </c>
      <c r="NL119" s="1">
        <v>3.9532819999999998E-4</v>
      </c>
      <c r="NM119">
        <v>0.11312659999999999</v>
      </c>
      <c r="NN119">
        <v>0.79601719999999998</v>
      </c>
      <c r="NO119">
        <v>35.265279999999997</v>
      </c>
      <c r="NP119" s="1">
        <v>3.8264290000000002E-4</v>
      </c>
      <c r="NQ119">
        <v>0.10964309999999999</v>
      </c>
      <c r="NR119">
        <v>0.79603469999999998</v>
      </c>
      <c r="NS119">
        <v>33.098140000000001</v>
      </c>
      <c r="NT119" s="1">
        <v>3.703154E-4</v>
      </c>
      <c r="NU119">
        <v>0.10625419999999999</v>
      </c>
      <c r="NV119">
        <v>0.79602669999999998</v>
      </c>
      <c r="NW119">
        <v>30.153040000000001</v>
      </c>
      <c r="NX119" s="1">
        <v>3.5849370000000001E-4</v>
      </c>
      <c r="NY119">
        <v>0.1029931</v>
      </c>
      <c r="NZ119">
        <v>0.79602030000000001</v>
      </c>
      <c r="OA119">
        <v>27.258710000000001</v>
      </c>
      <c r="OB119" s="1">
        <v>3.4723220000000001E-4</v>
      </c>
      <c r="OC119" s="1">
        <v>9.9868250000000006E-2</v>
      </c>
      <c r="OD119">
        <v>0.79602680000000003</v>
      </c>
      <c r="OE119">
        <v>27.454059999999998</v>
      </c>
      <c r="OF119" s="1">
        <v>3.3639310000000002E-4</v>
      </c>
      <c r="OG119" s="1">
        <v>9.6848630000000005E-2</v>
      </c>
      <c r="OH119">
        <v>0.79603100000000004</v>
      </c>
      <c r="OI119">
        <v>29.088010000000001</v>
      </c>
      <c r="OJ119" s="1">
        <v>3.259014E-4</v>
      </c>
      <c r="OK119" s="1">
        <v>9.3916349999999996E-2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0.94408530000000002</v>
      </c>
      <c r="G120">
        <v>18.268180000000001</v>
      </c>
      <c r="H120">
        <v>0</v>
      </c>
      <c r="I120">
        <v>0</v>
      </c>
      <c r="J120">
        <v>0.93899239999999995</v>
      </c>
      <c r="K120">
        <v>18.710049999999999</v>
      </c>
      <c r="L120">
        <v>0</v>
      </c>
      <c r="M120">
        <v>0</v>
      </c>
      <c r="N120">
        <v>0.93515040000000005</v>
      </c>
      <c r="O120">
        <v>19.427689999999998</v>
      </c>
      <c r="P120" s="1">
        <v>1.2162399999999999E-33</v>
      </c>
      <c r="Q120" s="1">
        <v>2.5560689999999999E-31</v>
      </c>
      <c r="R120">
        <v>0.93182739999999997</v>
      </c>
      <c r="S120">
        <v>21.334160000000001</v>
      </c>
      <c r="T120" s="1">
        <v>9.6900829999999996E-23</v>
      </c>
      <c r="U120" s="1">
        <v>2.0364359999999999E-20</v>
      </c>
      <c r="V120">
        <v>0.92874800000000002</v>
      </c>
      <c r="W120">
        <v>22.639140000000001</v>
      </c>
      <c r="X120" s="1">
        <v>1.3374580000000001E-12</v>
      </c>
      <c r="Y120" s="1">
        <v>2.5482239999999999E-10</v>
      </c>
      <c r="Z120">
        <v>0.92646289999999998</v>
      </c>
      <c r="AA120">
        <v>22.337140000000002</v>
      </c>
      <c r="AB120" s="1">
        <v>2.4694259999999999E-5</v>
      </c>
      <c r="AC120" s="1">
        <v>4.2513509999999996E-3</v>
      </c>
      <c r="AD120">
        <v>0.92423979999999994</v>
      </c>
      <c r="AE120">
        <v>21.028980000000001</v>
      </c>
      <c r="AF120" s="1">
        <v>3.7832369999999997E-2</v>
      </c>
      <c r="AG120">
        <v>7.0386749999999996</v>
      </c>
      <c r="AH120">
        <v>0.92251269999999996</v>
      </c>
      <c r="AI120">
        <v>19.060130000000001</v>
      </c>
      <c r="AJ120">
        <v>2.3533719999999998</v>
      </c>
      <c r="AK120">
        <v>458.93040000000002</v>
      </c>
      <c r="AL120">
        <v>0.92121929999999996</v>
      </c>
      <c r="AM120">
        <v>17.414470000000001</v>
      </c>
      <c r="AN120">
        <v>24.27094</v>
      </c>
      <c r="AO120">
        <v>4886.7139999999999</v>
      </c>
      <c r="AP120">
        <v>0.92051050000000001</v>
      </c>
      <c r="AQ120">
        <v>18.26624</v>
      </c>
      <c r="AR120">
        <v>75.160989999999998</v>
      </c>
      <c r="AS120">
        <v>15489.36</v>
      </c>
      <c r="AT120">
        <v>0.92004719999999995</v>
      </c>
      <c r="AU120">
        <v>21.129049999999999</v>
      </c>
      <c r="AV120">
        <v>98.690179999999998</v>
      </c>
      <c r="AW120">
        <v>20682.39</v>
      </c>
      <c r="AX120">
        <v>0.91972390000000004</v>
      </c>
      <c r="AY120">
        <v>24.840440000000001</v>
      </c>
      <c r="AZ120">
        <v>69.217799999999997</v>
      </c>
      <c r="BA120">
        <v>14681.43</v>
      </c>
      <c r="BB120">
        <v>0.91934519999999997</v>
      </c>
      <c r="BC120">
        <v>27.534490000000002</v>
      </c>
      <c r="BD120">
        <v>30.565740000000002</v>
      </c>
      <c r="BE120">
        <v>6536.67</v>
      </c>
      <c r="BF120">
        <v>0.91867410000000005</v>
      </c>
      <c r="BG120">
        <v>27.398710000000001</v>
      </c>
      <c r="BH120">
        <v>9.6739440000000005</v>
      </c>
      <c r="BI120">
        <v>2080.9690000000001</v>
      </c>
      <c r="BJ120">
        <v>0.91758280000000003</v>
      </c>
      <c r="BK120">
        <v>25.65427</v>
      </c>
      <c r="BL120">
        <v>2.4468450000000002</v>
      </c>
      <c r="BM120">
        <v>528.33900000000006</v>
      </c>
      <c r="BN120">
        <v>0.91603509999999999</v>
      </c>
      <c r="BO120">
        <v>23.722020000000001</v>
      </c>
      <c r="BP120">
        <v>0.5491665</v>
      </c>
      <c r="BQ120">
        <v>118.76300000000001</v>
      </c>
      <c r="BR120">
        <v>0.91398880000000005</v>
      </c>
      <c r="BS120">
        <v>22.354430000000001</v>
      </c>
      <c r="BT120">
        <v>0.1270086</v>
      </c>
      <c r="BU120">
        <v>27.381969999999999</v>
      </c>
      <c r="BV120">
        <v>0.91148879999999999</v>
      </c>
      <c r="BW120">
        <v>23.254149999999999</v>
      </c>
      <c r="BX120" s="1">
        <v>4.1019519999999997E-2</v>
      </c>
      <c r="BY120">
        <v>8.7356680000000004</v>
      </c>
      <c r="BZ120">
        <v>0.90857670000000001</v>
      </c>
      <c r="CA120">
        <v>25.031169999999999</v>
      </c>
      <c r="CB120" s="1">
        <v>2.5937290000000002E-2</v>
      </c>
      <c r="CC120">
        <v>5.4375590000000003</v>
      </c>
      <c r="CD120">
        <v>0.90538850000000004</v>
      </c>
      <c r="CE120">
        <v>26.734279999999998</v>
      </c>
      <c r="CF120" s="1">
        <v>2.663538E-2</v>
      </c>
      <c r="CG120">
        <v>5.5627399999999998</v>
      </c>
      <c r="CH120">
        <v>0.90220590000000001</v>
      </c>
      <c r="CI120">
        <v>27.671849999999999</v>
      </c>
      <c r="CJ120" s="1">
        <v>3.0240050000000001E-2</v>
      </c>
      <c r="CK120">
        <v>6.342962</v>
      </c>
      <c r="CL120">
        <v>0.89915970000000001</v>
      </c>
      <c r="CM120">
        <v>26.91713</v>
      </c>
      <c r="CN120" s="1">
        <v>3.2620490000000002E-2</v>
      </c>
      <c r="CO120">
        <v>6.883839</v>
      </c>
      <c r="CP120">
        <v>0.89645549999999996</v>
      </c>
      <c r="CQ120">
        <v>25.30444</v>
      </c>
      <c r="CR120" s="1">
        <v>3.284024E-2</v>
      </c>
      <c r="CS120">
        <v>6.9697769999999997</v>
      </c>
      <c r="CT120">
        <v>0.89428039999999998</v>
      </c>
      <c r="CU120">
        <v>23.124400000000001</v>
      </c>
      <c r="CV120">
        <v>3.1419580000000003E-2</v>
      </c>
      <c r="CW120">
        <v>6.6974919999999996</v>
      </c>
      <c r="CX120">
        <v>0.89289870000000005</v>
      </c>
      <c r="CY120">
        <v>21.138069999999999</v>
      </c>
      <c r="CZ120" s="1">
        <v>2.9117339999999999E-2</v>
      </c>
      <c r="DA120">
        <v>6.2237530000000003</v>
      </c>
      <c r="DB120">
        <v>0.89198350000000004</v>
      </c>
      <c r="DC120">
        <v>21.091760000000001</v>
      </c>
      <c r="DD120" s="1">
        <v>2.6417079999999999E-2</v>
      </c>
      <c r="DE120">
        <v>5.6562570000000001</v>
      </c>
      <c r="DF120">
        <v>0.89137540000000004</v>
      </c>
      <c r="DG120">
        <v>23.212219999999999</v>
      </c>
      <c r="DH120" s="1">
        <v>2.333586E-2</v>
      </c>
      <c r="DI120">
        <v>5.0035540000000003</v>
      </c>
      <c r="DJ120">
        <v>0.89098480000000002</v>
      </c>
      <c r="DK120">
        <v>28.035810000000001</v>
      </c>
      <c r="DL120" s="1">
        <v>1.9638889999999999E-2</v>
      </c>
      <c r="DM120">
        <v>4.2164640000000002</v>
      </c>
      <c r="DN120">
        <v>0.89075930000000003</v>
      </c>
      <c r="DO120">
        <v>33.794359999999998</v>
      </c>
      <c r="DP120" s="1">
        <v>1.551865E-2</v>
      </c>
      <c r="DQ120">
        <v>3.334705</v>
      </c>
      <c r="DR120">
        <v>0.89062699999999995</v>
      </c>
      <c r="DS120">
        <v>35.366320000000002</v>
      </c>
      <c r="DT120" s="1">
        <v>1.166703E-2</v>
      </c>
      <c r="DU120">
        <v>2.5062419999999999</v>
      </c>
      <c r="DV120">
        <v>0.89052730000000002</v>
      </c>
      <c r="DW120">
        <v>33.4602</v>
      </c>
      <c r="DX120" s="1">
        <v>8.6720219999999997E-3</v>
      </c>
      <c r="DY120">
        <v>1.8593519999999999</v>
      </c>
      <c r="DZ120">
        <v>0.89049619999999996</v>
      </c>
      <c r="EA120">
        <v>30.444559999999999</v>
      </c>
      <c r="EB120" s="1">
        <v>6.6558529999999998E-3</v>
      </c>
      <c r="EC120">
        <v>1.4223250000000001</v>
      </c>
      <c r="ED120">
        <v>0.89046000000000003</v>
      </c>
      <c r="EE120">
        <v>27.579609999999999</v>
      </c>
      <c r="EF120" s="1">
        <v>5.4073439999999997E-3</v>
      </c>
      <c r="EG120">
        <v>1.151081</v>
      </c>
      <c r="EH120">
        <v>0.89046020000000004</v>
      </c>
      <c r="EI120">
        <v>27.67839</v>
      </c>
      <c r="EJ120" s="1">
        <v>4.6499820000000004E-3</v>
      </c>
      <c r="EK120">
        <v>0.98619730000000005</v>
      </c>
      <c r="EL120">
        <v>0.89044769999999995</v>
      </c>
      <c r="EM120">
        <v>31.142060000000001</v>
      </c>
      <c r="EN120">
        <v>4.1721099999999997E-3</v>
      </c>
      <c r="EO120">
        <v>0.88188420000000001</v>
      </c>
      <c r="EP120">
        <v>0.89042739999999998</v>
      </c>
      <c r="EQ120">
        <v>37.153199999999998</v>
      </c>
      <c r="ER120" s="1">
        <v>3.8429290000000001E-3</v>
      </c>
      <c r="ES120">
        <v>0.81013789999999997</v>
      </c>
      <c r="ET120">
        <v>0.89043620000000001</v>
      </c>
      <c r="EU120">
        <v>42.254890000000003</v>
      </c>
      <c r="EV120" s="1">
        <v>3.593316E-3</v>
      </c>
      <c r="EW120">
        <v>0.75589399999999995</v>
      </c>
      <c r="EX120">
        <v>0.89044520000000005</v>
      </c>
      <c r="EY120">
        <v>42.951340000000002</v>
      </c>
      <c r="EZ120" s="1">
        <v>3.3889250000000001E-3</v>
      </c>
      <c r="FA120">
        <v>0.71145729999999996</v>
      </c>
      <c r="FB120">
        <v>0.89043749999999999</v>
      </c>
      <c r="FC120">
        <v>40.917020000000001</v>
      </c>
      <c r="FD120" s="1">
        <v>3.2108739999999998E-3</v>
      </c>
      <c r="FE120">
        <v>0.67293099999999995</v>
      </c>
      <c r="FF120">
        <v>0.89042010000000005</v>
      </c>
      <c r="FG120">
        <v>37.291910000000001</v>
      </c>
      <c r="FH120" s="1">
        <v>3.0504109999999998E-3</v>
      </c>
      <c r="FI120">
        <v>0.63838110000000003</v>
      </c>
      <c r="FJ120">
        <v>0.89040790000000003</v>
      </c>
      <c r="FK120">
        <v>33.375070000000001</v>
      </c>
      <c r="FL120" s="1">
        <v>2.9033990000000001E-3</v>
      </c>
      <c r="FM120">
        <v>0.60681810000000003</v>
      </c>
      <c r="FN120">
        <v>0.89041760000000003</v>
      </c>
      <c r="FO120">
        <v>32.254330000000003</v>
      </c>
      <c r="FP120" s="1">
        <v>2.7666090000000002E-3</v>
      </c>
      <c r="FQ120">
        <v>0.57763200000000003</v>
      </c>
      <c r="FR120">
        <v>0.89041630000000005</v>
      </c>
      <c r="FS120">
        <v>33.551389999999998</v>
      </c>
      <c r="FT120" s="1">
        <v>2.6377829999999999E-3</v>
      </c>
      <c r="FU120">
        <v>0.55036059999999998</v>
      </c>
      <c r="FV120">
        <v>0.89041570000000003</v>
      </c>
      <c r="FW120">
        <v>35.874369999999999</v>
      </c>
      <c r="FX120" s="1">
        <v>2.5166479999999998E-3</v>
      </c>
      <c r="FY120">
        <v>0.52473860000000005</v>
      </c>
      <c r="FZ120">
        <v>0.89043890000000003</v>
      </c>
      <c r="GA120">
        <v>36.76247</v>
      </c>
      <c r="GB120" s="1">
        <v>2.4026590000000001E-3</v>
      </c>
      <c r="GC120">
        <v>0.5007026</v>
      </c>
      <c r="GD120">
        <v>0.8904436</v>
      </c>
      <c r="GE120">
        <v>36.054510000000001</v>
      </c>
      <c r="GF120" s="1">
        <v>2.295283E-3</v>
      </c>
      <c r="GG120">
        <v>0.4781687</v>
      </c>
      <c r="GH120">
        <v>0.89045209999999997</v>
      </c>
      <c r="GI120">
        <v>33.945079999999997</v>
      </c>
      <c r="GJ120" s="1">
        <v>2.193988E-3</v>
      </c>
      <c r="GK120">
        <v>0.45695910000000001</v>
      </c>
      <c r="GL120">
        <v>0.89045110000000005</v>
      </c>
      <c r="GM120">
        <v>31.3949</v>
      </c>
      <c r="GN120" s="1">
        <v>2.0983099999999999E-3</v>
      </c>
      <c r="GO120">
        <v>0.43693399999999999</v>
      </c>
      <c r="GP120">
        <v>0.89040300000000006</v>
      </c>
      <c r="GQ120">
        <v>28.800229999999999</v>
      </c>
      <c r="GR120" s="1">
        <v>2.0077720000000001E-3</v>
      </c>
      <c r="GS120">
        <v>0.41801719999999998</v>
      </c>
      <c r="GT120">
        <v>0.89040169999999996</v>
      </c>
      <c r="GU120">
        <v>28.511859999999999</v>
      </c>
      <c r="GV120" s="1">
        <v>1.922291E-3</v>
      </c>
      <c r="GW120">
        <v>0.4001594</v>
      </c>
      <c r="GX120">
        <v>0.89043799999999995</v>
      </c>
      <c r="GY120">
        <v>29.914370000000002</v>
      </c>
      <c r="GZ120" s="1">
        <v>1.841131E-3</v>
      </c>
      <c r="HA120">
        <v>0.38325949999999998</v>
      </c>
      <c r="HB120">
        <v>0.89041289999999995</v>
      </c>
      <c r="HC120">
        <v>32.983960000000003</v>
      </c>
      <c r="HD120" s="1">
        <v>1.764517E-3</v>
      </c>
      <c r="HE120">
        <v>0.36726150000000002</v>
      </c>
      <c r="HF120">
        <v>0.8904164</v>
      </c>
      <c r="HG120">
        <v>35.604469999999999</v>
      </c>
      <c r="HH120" s="1">
        <v>1.6918339999999999E-3</v>
      </c>
      <c r="HI120">
        <v>0.35212139999999997</v>
      </c>
      <c r="HJ120">
        <v>0.89041669999999995</v>
      </c>
      <c r="HK120">
        <v>34.923819999999999</v>
      </c>
      <c r="HL120" s="1">
        <v>1.62317E-3</v>
      </c>
      <c r="HM120">
        <v>0.33782079999999998</v>
      </c>
      <c r="HN120">
        <v>0.89041769999999998</v>
      </c>
      <c r="HO120">
        <v>32.582009999999997</v>
      </c>
      <c r="HP120" s="1">
        <v>1.5583579999999999E-3</v>
      </c>
      <c r="HQ120">
        <v>0.32431720000000003</v>
      </c>
      <c r="HR120">
        <v>0.89041420000000004</v>
      </c>
      <c r="HS120">
        <v>29.621410000000001</v>
      </c>
      <c r="HT120">
        <v>1.4970179999999999E-3</v>
      </c>
      <c r="HU120">
        <v>0.31154310000000002</v>
      </c>
      <c r="HV120">
        <v>0.8904126</v>
      </c>
      <c r="HW120">
        <v>27.505579999999998</v>
      </c>
      <c r="HX120" s="1">
        <v>1.4385960000000001E-3</v>
      </c>
      <c r="HY120">
        <v>0.29939450000000001</v>
      </c>
      <c r="HZ120">
        <v>0.89040909999999995</v>
      </c>
      <c r="IA120">
        <v>29.376570000000001</v>
      </c>
      <c r="IB120" s="1">
        <v>1.382873E-3</v>
      </c>
      <c r="IC120">
        <v>0.28780250000000002</v>
      </c>
      <c r="ID120">
        <v>0.89045050000000003</v>
      </c>
      <c r="IE120">
        <v>35.271189999999997</v>
      </c>
      <c r="IF120" s="1">
        <v>1.3297680000000001E-3</v>
      </c>
      <c r="IG120">
        <v>0.27672930000000001</v>
      </c>
      <c r="IH120">
        <v>0.8904434</v>
      </c>
      <c r="II120">
        <v>42.527270000000001</v>
      </c>
      <c r="IJ120" s="1">
        <v>1.279302E-3</v>
      </c>
      <c r="IK120">
        <v>0.26622879999999999</v>
      </c>
      <c r="IL120">
        <v>0.89044860000000003</v>
      </c>
      <c r="IM120">
        <v>46.716290000000001</v>
      </c>
      <c r="IN120" s="1">
        <v>1.2314100000000001E-3</v>
      </c>
      <c r="IO120">
        <v>0.25624380000000002</v>
      </c>
      <c r="IP120">
        <v>0.89045169999999996</v>
      </c>
      <c r="IQ120">
        <v>46.362879999999997</v>
      </c>
      <c r="IR120" s="1">
        <v>1.185429E-3</v>
      </c>
      <c r="IS120">
        <v>0.24669160000000001</v>
      </c>
      <c r="IT120">
        <v>0.89040330000000001</v>
      </c>
      <c r="IU120">
        <v>42.96264</v>
      </c>
      <c r="IV120" s="1">
        <v>1.14156E-3</v>
      </c>
      <c r="IW120">
        <v>0.23754919999999999</v>
      </c>
      <c r="IX120">
        <v>0.89040459999999999</v>
      </c>
      <c r="IY120">
        <v>38.601730000000003</v>
      </c>
      <c r="IZ120" s="1">
        <v>1.099509E-3</v>
      </c>
      <c r="JA120">
        <v>0.228801</v>
      </c>
      <c r="JB120">
        <v>0.89041329999999996</v>
      </c>
      <c r="JC120">
        <v>35.446849999999998</v>
      </c>
      <c r="JD120" s="1">
        <v>1.0594389999999999E-3</v>
      </c>
      <c r="JE120">
        <v>0.22047340000000001</v>
      </c>
      <c r="JF120">
        <v>0.89044120000000004</v>
      </c>
      <c r="JG120">
        <v>36.305399999999999</v>
      </c>
      <c r="JH120" s="1">
        <v>1.0215109999999999E-3</v>
      </c>
      <c r="JI120">
        <v>0.21255850000000001</v>
      </c>
      <c r="JJ120">
        <v>0.89041219999999999</v>
      </c>
      <c r="JK120">
        <v>38.346119999999999</v>
      </c>
      <c r="JL120" s="1">
        <v>9.8451269999999991E-4</v>
      </c>
      <c r="JM120">
        <v>0.20498640000000001</v>
      </c>
      <c r="JN120">
        <v>0.89041789999999998</v>
      </c>
      <c r="JO120">
        <v>39.104700000000001</v>
      </c>
      <c r="JP120" s="1">
        <v>9.4691000000000003E-4</v>
      </c>
      <c r="JQ120">
        <v>0.19766510000000001</v>
      </c>
      <c r="JR120">
        <v>0.89040920000000001</v>
      </c>
      <c r="JS120">
        <v>38.679839999999999</v>
      </c>
      <c r="JT120" s="1">
        <v>9.1098220000000003E-4</v>
      </c>
      <c r="JU120">
        <v>0.1906447</v>
      </c>
      <c r="JV120">
        <v>0.89041800000000004</v>
      </c>
      <c r="JW120">
        <v>37.439830000000001</v>
      </c>
      <c r="JX120" s="1">
        <v>8.7696279999999996E-4</v>
      </c>
      <c r="JY120">
        <v>0.18396370000000001</v>
      </c>
      <c r="JZ120">
        <v>0.89041530000000002</v>
      </c>
      <c r="KA120">
        <v>35.242310000000003</v>
      </c>
      <c r="KB120" s="1">
        <v>8.4475679999999995E-4</v>
      </c>
      <c r="KC120">
        <v>0.17760429999999999</v>
      </c>
      <c r="KD120">
        <v>0.89041380000000003</v>
      </c>
      <c r="KE120">
        <v>32.399749999999997</v>
      </c>
      <c r="KF120" s="1">
        <v>8.1406939999999998E-4</v>
      </c>
      <c r="KG120">
        <v>0.17151669999999999</v>
      </c>
      <c r="KH120">
        <v>0.89040249999999999</v>
      </c>
      <c r="KI120">
        <v>28.704219999999999</v>
      </c>
      <c r="KJ120" s="1">
        <v>7.8481489999999998E-4</v>
      </c>
      <c r="KK120">
        <v>0.16568910000000001</v>
      </c>
      <c r="KL120">
        <v>0.89040090000000005</v>
      </c>
      <c r="KM120">
        <v>26.992889999999999</v>
      </c>
      <c r="KN120" s="1">
        <v>7.5688100000000005E-4</v>
      </c>
      <c r="KO120">
        <v>0.16009989999999999</v>
      </c>
      <c r="KP120">
        <v>0.89045079999999999</v>
      </c>
      <c r="KQ120">
        <v>29.971489999999999</v>
      </c>
      <c r="KR120" s="1">
        <v>7.3014849999999997E-4</v>
      </c>
      <c r="KS120">
        <v>0.15473310000000001</v>
      </c>
      <c r="KT120">
        <v>0.89041709999999996</v>
      </c>
      <c r="KU120">
        <v>36.662570000000002</v>
      </c>
      <c r="KV120" s="1">
        <v>7.0458200000000004E-4</v>
      </c>
      <c r="KW120">
        <v>0.14958160000000001</v>
      </c>
      <c r="KX120">
        <v>0.89044820000000002</v>
      </c>
      <c r="KY120">
        <v>41.700240000000001</v>
      </c>
      <c r="KZ120" s="1">
        <v>6.8014810000000003E-4</v>
      </c>
      <c r="LA120">
        <v>0.1446403</v>
      </c>
      <c r="LB120">
        <v>0.89041510000000001</v>
      </c>
      <c r="LC120">
        <v>41.599519999999998</v>
      </c>
      <c r="LD120" s="1">
        <v>6.5681539999999997E-4</v>
      </c>
      <c r="LE120">
        <v>0.139903</v>
      </c>
      <c r="LF120">
        <v>0.89041159999999997</v>
      </c>
      <c r="LG120">
        <v>38.085360000000001</v>
      </c>
      <c r="LH120" s="1">
        <v>6.3438649999999997E-4</v>
      </c>
      <c r="LI120">
        <v>0.13534180000000001</v>
      </c>
      <c r="LJ120">
        <v>0.89041610000000004</v>
      </c>
      <c r="LK120">
        <v>33.781440000000003</v>
      </c>
      <c r="LL120" s="1">
        <v>6.1283870000000001E-4</v>
      </c>
      <c r="LM120">
        <v>0.13094169999999999</v>
      </c>
      <c r="LN120">
        <v>0.8904377</v>
      </c>
      <c r="LO120">
        <v>31.129069999999999</v>
      </c>
      <c r="LP120" s="1">
        <v>5.9212200000000005E-4</v>
      </c>
      <c r="LQ120">
        <v>0.12670100000000001</v>
      </c>
      <c r="LR120">
        <v>0.8904415</v>
      </c>
      <c r="LS120">
        <v>32.583820000000003</v>
      </c>
      <c r="LT120" s="1">
        <v>5.7227709999999998E-4</v>
      </c>
      <c r="LU120">
        <v>0.12262099999999999</v>
      </c>
      <c r="LV120">
        <v>0.89040680000000005</v>
      </c>
      <c r="LW120">
        <v>36.392690000000002</v>
      </c>
      <c r="LX120" s="1">
        <v>5.5315400000000004E-4</v>
      </c>
      <c r="LY120">
        <v>0.11868819999999999</v>
      </c>
      <c r="LZ120">
        <v>0.89040350000000001</v>
      </c>
      <c r="MA120">
        <v>39.143459999999997</v>
      </c>
      <c r="MB120" s="1">
        <v>5.3478990000000001E-4</v>
      </c>
      <c r="MC120">
        <v>0.1149015</v>
      </c>
      <c r="MD120">
        <v>0.89044190000000001</v>
      </c>
      <c r="ME120">
        <v>40.672080000000001</v>
      </c>
      <c r="MF120" s="1">
        <v>5.1710169999999998E-4</v>
      </c>
      <c r="MG120">
        <v>0.1112471</v>
      </c>
      <c r="MH120">
        <v>0.89040549999999996</v>
      </c>
      <c r="MI120">
        <v>40.353439999999999</v>
      </c>
      <c r="MJ120" s="1">
        <v>5.0002969999999995E-4</v>
      </c>
      <c r="MK120">
        <v>0.1077253</v>
      </c>
      <c r="ML120">
        <v>0.89044579999999995</v>
      </c>
      <c r="MM120">
        <v>37.852110000000003</v>
      </c>
      <c r="MN120" s="1">
        <v>4.8348659999999997E-4</v>
      </c>
      <c r="MO120">
        <v>0.1043173</v>
      </c>
      <c r="MP120">
        <v>0.89041700000000001</v>
      </c>
      <c r="MQ120">
        <v>34.548200000000001</v>
      </c>
      <c r="MR120" s="1">
        <v>4.6752730000000002E-4</v>
      </c>
      <c r="MS120" s="1">
        <v>0.10102709999999999</v>
      </c>
      <c r="MT120">
        <v>0.89041499999999996</v>
      </c>
      <c r="MU120">
        <v>30.582350000000002</v>
      </c>
      <c r="MV120" s="1">
        <v>4.5209729999999999E-4</v>
      </c>
      <c r="MW120">
        <v>9.7844059999999997E-2</v>
      </c>
      <c r="MX120">
        <v>0.89041049999999999</v>
      </c>
      <c r="MY120">
        <v>28.23882</v>
      </c>
      <c r="MZ120" s="1">
        <v>4.3730009999999998E-4</v>
      </c>
      <c r="NA120" s="1">
        <v>9.4774590000000006E-2</v>
      </c>
      <c r="NB120">
        <v>0.89041139999999996</v>
      </c>
      <c r="NC120">
        <v>27.816130000000001</v>
      </c>
      <c r="ND120" s="1">
        <v>4.2310349999999999E-4</v>
      </c>
      <c r="NE120" s="1">
        <v>9.1827389999999995E-2</v>
      </c>
      <c r="NF120">
        <v>0.89043930000000004</v>
      </c>
      <c r="NG120">
        <v>30.024229999999999</v>
      </c>
      <c r="NH120" s="1">
        <v>4.0951159999999998E-4</v>
      </c>
      <c r="NI120" s="1">
        <v>8.9001979999999994E-2</v>
      </c>
      <c r="NJ120">
        <v>0.89044049999999997</v>
      </c>
      <c r="NK120">
        <v>33.887810000000002</v>
      </c>
      <c r="NL120" s="1">
        <v>3.9638009999999998E-4</v>
      </c>
      <c r="NM120" s="1">
        <v>8.6270280000000005E-2</v>
      </c>
      <c r="NN120">
        <v>0.89043519999999998</v>
      </c>
      <c r="NO120">
        <v>35.340020000000003</v>
      </c>
      <c r="NP120" s="1">
        <v>3.8366419999999999E-4</v>
      </c>
      <c r="NQ120">
        <v>8.3614110000000005E-2</v>
      </c>
      <c r="NR120">
        <v>0.89041859999999995</v>
      </c>
      <c r="NS120">
        <v>33.206740000000003</v>
      </c>
      <c r="NT120" s="1">
        <v>3.7130730000000002E-4</v>
      </c>
      <c r="NU120" s="1">
        <v>8.1031030000000004E-2</v>
      </c>
      <c r="NV120">
        <v>0.89040319999999995</v>
      </c>
      <c r="NW120">
        <v>30.3154</v>
      </c>
      <c r="NX120" s="1">
        <v>3.594375E-4</v>
      </c>
      <c r="NY120">
        <v>7.8540689999999996E-2</v>
      </c>
      <c r="NZ120">
        <v>0.89039820000000003</v>
      </c>
      <c r="OA120">
        <v>27.40849</v>
      </c>
      <c r="OB120" s="1">
        <v>3.4813649999999998E-4</v>
      </c>
      <c r="OC120" s="1">
        <v>7.6155799999999996E-2</v>
      </c>
      <c r="OD120">
        <v>0.89040490000000005</v>
      </c>
      <c r="OE120">
        <v>27.474029999999999</v>
      </c>
      <c r="OF120" s="1">
        <v>3.3727289999999999E-4</v>
      </c>
      <c r="OG120" s="1">
        <v>7.3853859999999993E-2</v>
      </c>
      <c r="OH120">
        <v>0.89041950000000003</v>
      </c>
      <c r="OI120">
        <v>29.051130000000001</v>
      </c>
      <c r="OJ120" s="1">
        <v>3.2675489999999999E-4</v>
      </c>
      <c r="OK120" s="1">
        <v>7.1617490000000006E-2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1.4115059999999999</v>
      </c>
      <c r="G121">
        <v>18.35425</v>
      </c>
      <c r="H121">
        <v>0</v>
      </c>
      <c r="I121">
        <v>0</v>
      </c>
      <c r="J121">
        <v>1.401351</v>
      </c>
      <c r="K121">
        <v>18.716899999999999</v>
      </c>
      <c r="L121">
        <v>0</v>
      </c>
      <c r="M121">
        <v>0</v>
      </c>
      <c r="N121">
        <v>1.390045</v>
      </c>
      <c r="O121">
        <v>19.406700000000001</v>
      </c>
      <c r="P121" s="1">
        <v>2.5299439999999999E-34</v>
      </c>
      <c r="Q121" s="1">
        <v>4.5149450000000001E-32</v>
      </c>
      <c r="R121">
        <v>1.3798189999999999</v>
      </c>
      <c r="S121">
        <v>21.350529999999999</v>
      </c>
      <c r="T121" s="1">
        <v>3.1736750000000001E-23</v>
      </c>
      <c r="U121" s="1">
        <v>5.2175640000000001E-21</v>
      </c>
      <c r="V121">
        <v>1.3703320000000001</v>
      </c>
      <c r="W121">
        <v>22.70016</v>
      </c>
      <c r="X121" s="1">
        <v>4.9103519999999995E-13</v>
      </c>
      <c r="Y121" s="1">
        <v>7.4792660000000005E-11</v>
      </c>
      <c r="Z121">
        <v>1.3623940000000001</v>
      </c>
      <c r="AA121">
        <v>22.38523</v>
      </c>
      <c r="AB121" s="1">
        <v>1.5033640000000001E-5</v>
      </c>
      <c r="AC121" s="1">
        <v>2.3517249999999998E-3</v>
      </c>
      <c r="AD121">
        <v>1.354989</v>
      </c>
      <c r="AE121">
        <v>21.10463</v>
      </c>
      <c r="AF121">
        <v>2.8500879999999999E-2</v>
      </c>
      <c r="AG121">
        <v>5.0058470000000002</v>
      </c>
      <c r="AH121">
        <v>1.348824</v>
      </c>
      <c r="AI121">
        <v>19.175160000000002</v>
      </c>
      <c r="AJ121">
        <v>1.9821260000000001</v>
      </c>
      <c r="AK121">
        <v>372.42579999999998</v>
      </c>
      <c r="AL121">
        <v>1.3441510000000001</v>
      </c>
      <c r="AM121">
        <v>17.53547</v>
      </c>
      <c r="AN121">
        <v>22.05246</v>
      </c>
      <c r="AO121">
        <v>4340.6490000000003</v>
      </c>
      <c r="AP121">
        <v>1.3410390000000001</v>
      </c>
      <c r="AQ121">
        <v>18.355720000000002</v>
      </c>
      <c r="AR121">
        <v>72.217250000000007</v>
      </c>
      <c r="AS121">
        <v>14713.52</v>
      </c>
      <c r="AT121">
        <v>1.3389530000000001</v>
      </c>
      <c r="AU121">
        <v>21.175280000000001</v>
      </c>
      <c r="AV121">
        <v>98.865200000000002</v>
      </c>
      <c r="AW121">
        <v>20672.009999999998</v>
      </c>
      <c r="AX121">
        <v>1.3374060000000001</v>
      </c>
      <c r="AY121">
        <v>24.876639999999998</v>
      </c>
      <c r="AZ121">
        <v>71.662390000000002</v>
      </c>
      <c r="BA121">
        <v>15273.99</v>
      </c>
      <c r="BB121">
        <v>1.3360069999999999</v>
      </c>
      <c r="BC121">
        <v>27.59939</v>
      </c>
      <c r="BD121">
        <v>32.425060000000002</v>
      </c>
      <c r="BE121">
        <v>7008.4260000000004</v>
      </c>
      <c r="BF121">
        <v>1.334136</v>
      </c>
      <c r="BG121">
        <v>27.477869999999999</v>
      </c>
      <c r="BH121">
        <v>10.44435</v>
      </c>
      <c r="BI121">
        <v>2280.3069999999998</v>
      </c>
      <c r="BJ121">
        <v>1.3312710000000001</v>
      </c>
      <c r="BK121">
        <v>25.74924</v>
      </c>
      <c r="BL121">
        <v>2.6720169999999999</v>
      </c>
      <c r="BM121">
        <v>587.11770000000001</v>
      </c>
      <c r="BN121">
        <v>1.3270900000000001</v>
      </c>
      <c r="BO121">
        <v>23.819790000000001</v>
      </c>
      <c r="BP121">
        <v>0.60241639999999996</v>
      </c>
      <c r="BQ121">
        <v>132.66900000000001</v>
      </c>
      <c r="BR121">
        <v>1.3214589999999999</v>
      </c>
      <c r="BS121">
        <v>22.407509999999998</v>
      </c>
      <c r="BT121">
        <v>0.13822000000000001</v>
      </c>
      <c r="BU121">
        <v>30.275739999999999</v>
      </c>
      <c r="BV121">
        <v>1.3146500000000001</v>
      </c>
      <c r="BW121">
        <v>23.265260000000001</v>
      </c>
      <c r="BX121" s="1">
        <v>4.3215709999999997E-2</v>
      </c>
      <c r="BY121">
        <v>9.2754309999999993</v>
      </c>
      <c r="BZ121">
        <v>1.3067930000000001</v>
      </c>
      <c r="CA121">
        <v>25.005310000000001</v>
      </c>
      <c r="CB121" s="1">
        <v>2.6198389999999998E-2</v>
      </c>
      <c r="CC121">
        <v>5.4690000000000003</v>
      </c>
      <c r="CD121">
        <v>1.2967519999999999</v>
      </c>
      <c r="CE121">
        <v>26.74399</v>
      </c>
      <c r="CF121" s="1">
        <v>2.6448280000000001E-2</v>
      </c>
      <c r="CG121">
        <v>5.4615749999999998</v>
      </c>
      <c r="CH121">
        <v>1.2850779999999999</v>
      </c>
      <c r="CI121">
        <v>27.69003</v>
      </c>
      <c r="CJ121" s="1">
        <v>3.003016E-2</v>
      </c>
      <c r="CK121">
        <v>6.2115780000000003</v>
      </c>
      <c r="CL121">
        <v>1.273728</v>
      </c>
      <c r="CM121">
        <v>26.987880000000001</v>
      </c>
      <c r="CN121" s="1">
        <v>3.2530179999999999E-2</v>
      </c>
      <c r="CO121">
        <v>6.7585879999999996</v>
      </c>
      <c r="CP121">
        <v>1.2632369999999999</v>
      </c>
      <c r="CQ121">
        <v>25.398710000000001</v>
      </c>
      <c r="CR121">
        <v>3.2871709999999998E-2</v>
      </c>
      <c r="CS121">
        <v>6.8575400000000002</v>
      </c>
      <c r="CT121">
        <v>1.2543869999999999</v>
      </c>
      <c r="CU121">
        <v>23.267769999999999</v>
      </c>
      <c r="CV121" s="1">
        <v>3.1532669999999999E-2</v>
      </c>
      <c r="CW121">
        <v>6.5953999999999997</v>
      </c>
      <c r="CX121">
        <v>1.2477529999999999</v>
      </c>
      <c r="CY121">
        <v>21.278700000000001</v>
      </c>
      <c r="CZ121" s="1">
        <v>2.9271109999999999E-2</v>
      </c>
      <c r="DA121">
        <v>6.1325250000000002</v>
      </c>
      <c r="DB121">
        <v>1.2427010000000001</v>
      </c>
      <c r="DC121">
        <v>21.218299999999999</v>
      </c>
      <c r="DD121" s="1">
        <v>2.65905E-2</v>
      </c>
      <c r="DE121">
        <v>5.5801850000000002</v>
      </c>
      <c r="DF121">
        <v>1.238996</v>
      </c>
      <c r="DG121">
        <v>23.316880000000001</v>
      </c>
      <c r="DH121" s="1">
        <v>2.354063E-2</v>
      </c>
      <c r="DI121">
        <v>4.9480959999999996</v>
      </c>
      <c r="DJ121">
        <v>1.2364869999999999</v>
      </c>
      <c r="DK121">
        <v>28.124169999999999</v>
      </c>
      <c r="DL121" s="1">
        <v>1.9883359999999999E-2</v>
      </c>
      <c r="DM121">
        <v>4.187119</v>
      </c>
      <c r="DN121">
        <v>1.2347710000000001</v>
      </c>
      <c r="DO121">
        <v>33.881869999999999</v>
      </c>
      <c r="DP121" s="1">
        <v>1.5773209999999999E-2</v>
      </c>
      <c r="DQ121">
        <v>3.3269869999999999</v>
      </c>
      <c r="DR121">
        <v>1.233697</v>
      </c>
      <c r="DS121">
        <v>35.430840000000003</v>
      </c>
      <c r="DT121">
        <v>1.18852E-2</v>
      </c>
      <c r="DU121">
        <v>2.5074260000000002</v>
      </c>
      <c r="DV121">
        <v>1.2330570000000001</v>
      </c>
      <c r="DW121">
        <v>33.586190000000002</v>
      </c>
      <c r="DX121" s="1">
        <v>8.8294170000000009E-3</v>
      </c>
      <c r="DY121">
        <v>1.8592109999999999</v>
      </c>
      <c r="DZ121">
        <v>1.2326360000000001</v>
      </c>
      <c r="EA121">
        <v>30.642299999999999</v>
      </c>
      <c r="EB121" s="1">
        <v>6.7568849999999998E-3</v>
      </c>
      <c r="EC121">
        <v>1.4172899999999999</v>
      </c>
      <c r="ED121">
        <v>1.232415</v>
      </c>
      <c r="EE121">
        <v>27.72541</v>
      </c>
      <c r="EF121" s="1">
        <v>5.4688929999999998E-3</v>
      </c>
      <c r="EG121">
        <v>1.14178</v>
      </c>
      <c r="EH121">
        <v>1.232262</v>
      </c>
      <c r="EI121">
        <v>27.658159999999999</v>
      </c>
      <c r="EJ121" s="1">
        <v>4.6879169999999998E-3</v>
      </c>
      <c r="EK121">
        <v>0.9744062</v>
      </c>
      <c r="EL121">
        <v>1.232189</v>
      </c>
      <c r="EM121">
        <v>31.08549</v>
      </c>
      <c r="EN121" s="1">
        <v>4.197068E-3</v>
      </c>
      <c r="EO121">
        <v>0.86902710000000005</v>
      </c>
      <c r="EP121">
        <v>1.2321249999999999</v>
      </c>
      <c r="EQ121">
        <v>37.159959999999998</v>
      </c>
      <c r="ER121" s="1">
        <v>3.8609540000000002E-3</v>
      </c>
      <c r="ES121">
        <v>0.79704120000000001</v>
      </c>
      <c r="ET121">
        <v>1.2321169999999999</v>
      </c>
      <c r="EU121">
        <v>42.289239999999999</v>
      </c>
      <c r="EV121" s="1">
        <v>3.6075830000000001E-3</v>
      </c>
      <c r="EW121">
        <v>0.74302259999999998</v>
      </c>
      <c r="EX121">
        <v>1.232073</v>
      </c>
      <c r="EY121">
        <v>42.980879999999999</v>
      </c>
      <c r="EZ121" s="1">
        <v>3.4009909999999999E-3</v>
      </c>
      <c r="FA121">
        <v>0.69900629999999997</v>
      </c>
      <c r="FB121">
        <v>1.232064</v>
      </c>
      <c r="FC121">
        <v>41.04157</v>
      </c>
      <c r="FD121" s="1">
        <v>3.2215640000000001E-3</v>
      </c>
      <c r="FE121">
        <v>0.66093489999999999</v>
      </c>
      <c r="FF121">
        <v>1.2321070000000001</v>
      </c>
      <c r="FG121">
        <v>37.528930000000003</v>
      </c>
      <c r="FH121" s="1">
        <v>3.0601130000000002E-3</v>
      </c>
      <c r="FI121">
        <v>0.62690080000000004</v>
      </c>
      <c r="FJ121">
        <v>1.2320960000000001</v>
      </c>
      <c r="FK121">
        <v>33.631210000000003</v>
      </c>
      <c r="FL121" s="1">
        <v>2.9123370000000001E-3</v>
      </c>
      <c r="FM121">
        <v>0.59581360000000005</v>
      </c>
      <c r="FN121">
        <v>1.2321059999999999</v>
      </c>
      <c r="FO121">
        <v>32.41037</v>
      </c>
      <c r="FP121" s="1">
        <v>2.7749160000000001E-3</v>
      </c>
      <c r="FQ121">
        <v>0.56710700000000003</v>
      </c>
      <c r="FR121">
        <v>1.232067</v>
      </c>
      <c r="FS121">
        <v>33.635550000000002</v>
      </c>
      <c r="FT121" s="1">
        <v>2.6455879999999999E-3</v>
      </c>
      <c r="FU121">
        <v>0.54030449999999997</v>
      </c>
      <c r="FV121">
        <v>1.232091</v>
      </c>
      <c r="FW121">
        <v>35.936120000000003</v>
      </c>
      <c r="FX121" s="1">
        <v>2.523965E-3</v>
      </c>
      <c r="FY121">
        <v>0.51512119999999995</v>
      </c>
      <c r="FZ121">
        <v>1.2320949999999999</v>
      </c>
      <c r="GA121">
        <v>36.827840000000002</v>
      </c>
      <c r="GB121" s="1">
        <v>2.4095359999999999E-3</v>
      </c>
      <c r="GC121">
        <v>0.49150290000000002</v>
      </c>
      <c r="GD121">
        <v>1.2320629999999999</v>
      </c>
      <c r="GE121">
        <v>36.138910000000003</v>
      </c>
      <c r="GF121" s="1">
        <v>2.3017580000000001E-3</v>
      </c>
      <c r="GG121">
        <v>0.46936280000000002</v>
      </c>
      <c r="GH121">
        <v>1.2320709999999999</v>
      </c>
      <c r="GI121">
        <v>34.051479999999998</v>
      </c>
      <c r="GJ121" s="1">
        <v>2.200086E-3</v>
      </c>
      <c r="GK121">
        <v>0.44852199999999998</v>
      </c>
      <c r="GL121">
        <v>1.2320679999999999</v>
      </c>
      <c r="GM121">
        <v>31.53837</v>
      </c>
      <c r="GN121" s="1">
        <v>2.1040770000000002E-3</v>
      </c>
      <c r="GO121">
        <v>0.42885040000000002</v>
      </c>
      <c r="GP121">
        <v>1.232083</v>
      </c>
      <c r="GQ121">
        <v>28.982420000000001</v>
      </c>
      <c r="GR121" s="1">
        <v>2.0132050000000001E-3</v>
      </c>
      <c r="GS121">
        <v>0.4102517</v>
      </c>
      <c r="GT121">
        <v>1.2320770000000001</v>
      </c>
      <c r="GU121">
        <v>28.717369999999999</v>
      </c>
      <c r="GV121" s="1">
        <v>1.927413E-3</v>
      </c>
      <c r="GW121">
        <v>0.39270959999999999</v>
      </c>
      <c r="GX121">
        <v>1.232054</v>
      </c>
      <c r="GY121">
        <v>30.066420000000001</v>
      </c>
      <c r="GZ121" s="1">
        <v>1.845997E-3</v>
      </c>
      <c r="HA121">
        <v>0.3761195</v>
      </c>
      <c r="HB121">
        <v>1.2320930000000001</v>
      </c>
      <c r="HC121">
        <v>33.093269999999997</v>
      </c>
      <c r="HD121" s="1">
        <v>1.769109E-3</v>
      </c>
      <c r="HE121">
        <v>0.36039579999999999</v>
      </c>
      <c r="HF121">
        <v>1.2320949999999999</v>
      </c>
      <c r="HG121">
        <v>35.68797</v>
      </c>
      <c r="HH121" s="1">
        <v>1.6961879999999999E-3</v>
      </c>
      <c r="HI121">
        <v>0.3455297</v>
      </c>
      <c r="HJ121">
        <v>1.232094</v>
      </c>
      <c r="HK121">
        <v>35.033940000000001</v>
      </c>
      <c r="HL121" s="1">
        <v>1.627273E-3</v>
      </c>
      <c r="HM121">
        <v>0.33147900000000002</v>
      </c>
      <c r="HN121">
        <v>1.2320709999999999</v>
      </c>
      <c r="HO121">
        <v>32.730339999999998</v>
      </c>
      <c r="HP121" s="1">
        <v>1.5622399999999999E-3</v>
      </c>
      <c r="HQ121">
        <v>0.31821369999999999</v>
      </c>
      <c r="HR121">
        <v>1.232092</v>
      </c>
      <c r="HS121">
        <v>29.79898</v>
      </c>
      <c r="HT121" s="1">
        <v>1.500698E-3</v>
      </c>
      <c r="HU121">
        <v>0.3056683</v>
      </c>
      <c r="HV121">
        <v>1.232092</v>
      </c>
      <c r="HW121">
        <v>27.627289999999999</v>
      </c>
      <c r="HX121" s="1">
        <v>1.4421010000000001E-3</v>
      </c>
      <c r="HY121">
        <v>0.2937381</v>
      </c>
      <c r="HZ121">
        <v>1.2320880000000001</v>
      </c>
      <c r="IA121">
        <v>29.439879999999999</v>
      </c>
      <c r="IB121" s="1">
        <v>1.3862220000000001E-3</v>
      </c>
      <c r="IC121">
        <v>0.28236</v>
      </c>
      <c r="ID121">
        <v>1.2320679999999999</v>
      </c>
      <c r="IE121">
        <v>35.319890000000001</v>
      </c>
      <c r="IF121" s="1">
        <v>1.332955E-3</v>
      </c>
      <c r="IG121">
        <v>0.27149319999999999</v>
      </c>
      <c r="IH121">
        <v>1.2320990000000001</v>
      </c>
      <c r="II121">
        <v>42.571899999999999</v>
      </c>
      <c r="IJ121" s="1">
        <v>1.282334E-3</v>
      </c>
      <c r="IK121">
        <v>0.26118200000000003</v>
      </c>
      <c r="IL121">
        <v>1.232067</v>
      </c>
      <c r="IM121">
        <v>46.767740000000003</v>
      </c>
      <c r="IN121" s="1">
        <v>1.2343020000000001E-3</v>
      </c>
      <c r="IO121">
        <v>0.25138149999999998</v>
      </c>
      <c r="IP121">
        <v>1.23207</v>
      </c>
      <c r="IQ121">
        <v>46.47983</v>
      </c>
      <c r="IR121" s="1">
        <v>1.1882049999999999E-3</v>
      </c>
      <c r="IS121">
        <v>0.24200749999999999</v>
      </c>
      <c r="IT121">
        <v>1.232083</v>
      </c>
      <c r="IU121">
        <v>43.190480000000001</v>
      </c>
      <c r="IV121" s="1">
        <v>1.144206E-3</v>
      </c>
      <c r="IW121">
        <v>0.2330274</v>
      </c>
      <c r="IX121">
        <v>1.232084</v>
      </c>
      <c r="IY121">
        <v>38.848669999999998</v>
      </c>
      <c r="IZ121" s="1">
        <v>1.1020310000000001E-3</v>
      </c>
      <c r="JA121">
        <v>0.22443879999999999</v>
      </c>
      <c r="JB121">
        <v>1.232091</v>
      </c>
      <c r="JC121">
        <v>35.584290000000003</v>
      </c>
      <c r="JD121" s="1">
        <v>1.061841E-3</v>
      </c>
      <c r="JE121">
        <v>0.21626570000000001</v>
      </c>
      <c r="JF121">
        <v>1.232094</v>
      </c>
      <c r="JG121">
        <v>36.345950000000002</v>
      </c>
      <c r="JH121" s="1">
        <v>1.023801E-3</v>
      </c>
      <c r="JI121">
        <v>0.20849780000000001</v>
      </c>
      <c r="JJ121">
        <v>1.2320899999999999</v>
      </c>
      <c r="JK121">
        <v>38.33531</v>
      </c>
      <c r="JL121" s="1">
        <v>9.8671369999999998E-4</v>
      </c>
      <c r="JM121">
        <v>0.20106660000000001</v>
      </c>
      <c r="JN121">
        <v>1.2321059999999999</v>
      </c>
      <c r="JO121">
        <v>39.101640000000003</v>
      </c>
      <c r="JP121" s="1">
        <v>9.490357E-4</v>
      </c>
      <c r="JQ121">
        <v>0.19388630000000001</v>
      </c>
      <c r="JR121">
        <v>1.232089</v>
      </c>
      <c r="JS121">
        <v>38.717829999999999</v>
      </c>
      <c r="JT121" s="1">
        <v>9.1299019999999999E-4</v>
      </c>
      <c r="JU121">
        <v>0.18699080000000001</v>
      </c>
      <c r="JV121">
        <v>1.2320960000000001</v>
      </c>
      <c r="JW121">
        <v>37.550449999999998</v>
      </c>
      <c r="JX121" s="1">
        <v>8.7887179999999998E-4</v>
      </c>
      <c r="JY121">
        <v>0.1804327</v>
      </c>
      <c r="JZ121">
        <v>1.232057</v>
      </c>
      <c r="KA121">
        <v>35.372219999999999</v>
      </c>
      <c r="KB121" s="1">
        <v>8.4657129999999995E-4</v>
      </c>
      <c r="KC121">
        <v>0.17418919999999999</v>
      </c>
      <c r="KD121">
        <v>1.2320960000000001</v>
      </c>
      <c r="KE121">
        <v>32.594439999999999</v>
      </c>
      <c r="KF121" s="1">
        <v>8.1580849999999996E-4</v>
      </c>
      <c r="KG121">
        <v>0.16821459999999999</v>
      </c>
      <c r="KH121">
        <v>1.2320800000000001</v>
      </c>
      <c r="KI121">
        <v>28.97298</v>
      </c>
      <c r="KJ121" s="1">
        <v>7.8647820000000003E-4</v>
      </c>
      <c r="KK121">
        <v>0.16249720000000001</v>
      </c>
      <c r="KL121">
        <v>1.2320420000000001</v>
      </c>
      <c r="KM121">
        <v>27.285679999999999</v>
      </c>
      <c r="KN121" s="1">
        <v>7.5846449999999999E-4</v>
      </c>
      <c r="KO121">
        <v>0.15701019999999999</v>
      </c>
      <c r="KP121">
        <v>1.2320679999999999</v>
      </c>
      <c r="KQ121">
        <v>30.223510000000001</v>
      </c>
      <c r="KR121" s="1">
        <v>7.3167640000000003E-4</v>
      </c>
      <c r="KS121">
        <v>0.15174960000000001</v>
      </c>
      <c r="KT121">
        <v>1.2321040000000001</v>
      </c>
      <c r="KU121">
        <v>36.819369999999999</v>
      </c>
      <c r="KV121" s="1">
        <v>7.0604649999999995E-4</v>
      </c>
      <c r="KW121">
        <v>0.1466935</v>
      </c>
      <c r="KX121">
        <v>1.2321009999999999</v>
      </c>
      <c r="KY121">
        <v>41.769599999999997</v>
      </c>
      <c r="KZ121" s="1">
        <v>6.815495E-4</v>
      </c>
      <c r="LA121">
        <v>0.141847</v>
      </c>
      <c r="LB121">
        <v>1.232067</v>
      </c>
      <c r="LC121">
        <v>41.696840000000002</v>
      </c>
      <c r="LD121" s="1">
        <v>6.5815899999999996E-4</v>
      </c>
      <c r="LE121">
        <v>0.13719529999999999</v>
      </c>
      <c r="LF121">
        <v>1.2321009999999999</v>
      </c>
      <c r="LG121">
        <v>38.309899999999999</v>
      </c>
      <c r="LH121" s="1">
        <v>6.3567750000000003E-4</v>
      </c>
      <c r="LI121">
        <v>0.13272030000000001</v>
      </c>
      <c r="LJ121">
        <v>1.2320660000000001</v>
      </c>
      <c r="LK121">
        <v>34.026200000000003</v>
      </c>
      <c r="LL121" s="1">
        <v>6.1408269999999997E-4</v>
      </c>
      <c r="LM121">
        <v>0.12840570000000001</v>
      </c>
      <c r="LN121">
        <v>1.232056</v>
      </c>
      <c r="LO121">
        <v>31.193390000000001</v>
      </c>
      <c r="LP121" s="1">
        <v>5.9331629999999998E-4</v>
      </c>
      <c r="LQ121">
        <v>0.124247</v>
      </c>
      <c r="LR121">
        <v>1.2320990000000001</v>
      </c>
      <c r="LS121">
        <v>32.489879999999999</v>
      </c>
      <c r="LT121" s="1">
        <v>5.7343279999999997E-4</v>
      </c>
      <c r="LU121">
        <v>0.12024600000000001</v>
      </c>
      <c r="LV121">
        <v>1.2320869999999999</v>
      </c>
      <c r="LW121">
        <v>36.306019999999997</v>
      </c>
      <c r="LX121" s="1">
        <v>5.5425799999999996E-4</v>
      </c>
      <c r="LY121">
        <v>0.11638419999999999</v>
      </c>
      <c r="LZ121">
        <v>1.2320850000000001</v>
      </c>
      <c r="MA121">
        <v>39.101349999999996</v>
      </c>
      <c r="MB121" s="1">
        <v>5.3585130000000005E-4</v>
      </c>
      <c r="MC121">
        <v>0.11266909999999999</v>
      </c>
      <c r="MD121">
        <v>1.2320960000000001</v>
      </c>
      <c r="ME121">
        <v>40.697989999999997</v>
      </c>
      <c r="MF121" s="1">
        <v>5.1813010000000004E-4</v>
      </c>
      <c r="MG121">
        <v>0.10908900000000001</v>
      </c>
      <c r="MH121">
        <v>1.2320469999999999</v>
      </c>
      <c r="MI121">
        <v>40.416400000000003</v>
      </c>
      <c r="MJ121" s="1">
        <v>5.0101460000000003E-4</v>
      </c>
      <c r="MK121">
        <v>0.1056314</v>
      </c>
      <c r="ML121">
        <v>1.2320629999999999</v>
      </c>
      <c r="MM121">
        <v>37.982959999999999</v>
      </c>
      <c r="MN121" s="1">
        <v>4.8444090000000003E-4</v>
      </c>
      <c r="MO121">
        <v>0.1022917</v>
      </c>
      <c r="MP121">
        <v>1.2321070000000001</v>
      </c>
      <c r="MQ121">
        <v>34.756860000000003</v>
      </c>
      <c r="MR121" s="1">
        <v>4.684504E-4</v>
      </c>
      <c r="MS121" s="1">
        <v>9.9062730000000002E-2</v>
      </c>
      <c r="MT121">
        <v>1.232065</v>
      </c>
      <c r="MU121">
        <v>30.875029999999999</v>
      </c>
      <c r="MV121" s="1">
        <v>4.5298430000000002E-4</v>
      </c>
      <c r="MW121" s="1">
        <v>9.5940960000000006E-2</v>
      </c>
      <c r="MX121">
        <v>1.232089</v>
      </c>
      <c r="MY121">
        <v>28.506799999999998</v>
      </c>
      <c r="MZ121" s="1">
        <v>4.3815519999999998E-4</v>
      </c>
      <c r="NA121" s="1">
        <v>9.2930589999999993E-2</v>
      </c>
      <c r="NB121">
        <v>1.2320519999999999</v>
      </c>
      <c r="NC121">
        <v>28.000800000000002</v>
      </c>
      <c r="ND121" s="1">
        <v>4.2391750000000001E-4</v>
      </c>
      <c r="NE121">
        <v>9.0037610000000004E-2</v>
      </c>
      <c r="NF121">
        <v>1.2320899999999999</v>
      </c>
      <c r="NG121">
        <v>30.147749999999998</v>
      </c>
      <c r="NH121" s="1">
        <v>4.1029849999999997E-4</v>
      </c>
      <c r="NI121" s="1">
        <v>8.7267810000000001E-2</v>
      </c>
      <c r="NJ121">
        <v>1.232057</v>
      </c>
      <c r="NK121">
        <v>33.99465</v>
      </c>
      <c r="NL121" s="1">
        <v>3.9714040000000001E-4</v>
      </c>
      <c r="NM121" s="1">
        <v>8.4588990000000003E-2</v>
      </c>
      <c r="NN121">
        <v>1.232051</v>
      </c>
      <c r="NO121">
        <v>35.413229999999999</v>
      </c>
      <c r="NP121" s="1">
        <v>3.844028E-4</v>
      </c>
      <c r="NQ121" s="1">
        <v>8.1985559999999999E-2</v>
      </c>
      <c r="NR121">
        <v>1.232062</v>
      </c>
      <c r="NS121">
        <v>33.308160000000001</v>
      </c>
      <c r="NT121" s="1">
        <v>3.7202209999999999E-4</v>
      </c>
      <c r="NU121" s="1">
        <v>7.9451809999999998E-2</v>
      </c>
      <c r="NV121">
        <v>1.232078</v>
      </c>
      <c r="NW121">
        <v>30.482589999999998</v>
      </c>
      <c r="NX121" s="1">
        <v>3.6012019999999997E-4</v>
      </c>
      <c r="NY121" s="1">
        <v>7.7007469999999995E-2</v>
      </c>
      <c r="NZ121">
        <v>1.2320789999999999</v>
      </c>
      <c r="OA121">
        <v>27.582409999999999</v>
      </c>
      <c r="OB121" s="1">
        <v>3.4879110000000002E-4</v>
      </c>
      <c r="OC121" s="1">
        <v>7.4666670000000004E-2</v>
      </c>
      <c r="OD121">
        <v>1.232083</v>
      </c>
      <c r="OE121">
        <v>27.54691</v>
      </c>
      <c r="OF121" s="1">
        <v>3.379093E-4</v>
      </c>
      <c r="OG121" s="1">
        <v>7.2410879999999997E-2</v>
      </c>
      <c r="OH121">
        <v>1.232111</v>
      </c>
      <c r="OI121">
        <v>29.013380000000002</v>
      </c>
      <c r="OJ121" s="1">
        <v>3.2737409999999999E-4</v>
      </c>
      <c r="OK121">
        <v>7.0218920000000004E-2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0.92550920000000003</v>
      </c>
      <c r="G122">
        <v>18.4543</v>
      </c>
      <c r="H122">
        <v>0</v>
      </c>
      <c r="I122">
        <v>0</v>
      </c>
      <c r="J122">
        <v>0.92651790000000001</v>
      </c>
      <c r="K122">
        <v>18.732399999999998</v>
      </c>
      <c r="L122">
        <v>0</v>
      </c>
      <c r="M122">
        <v>0</v>
      </c>
      <c r="N122">
        <v>0.92812760000000005</v>
      </c>
      <c r="O122">
        <v>19.380040000000001</v>
      </c>
      <c r="P122" s="1">
        <v>4.1010850000000002E-35</v>
      </c>
      <c r="Q122" s="1">
        <v>1.152393E-32</v>
      </c>
      <c r="R122">
        <v>0.93055900000000003</v>
      </c>
      <c r="S122">
        <v>21.3505</v>
      </c>
      <c r="T122" s="1">
        <v>5.0728259999999998E-24</v>
      </c>
      <c r="U122" s="1">
        <v>1.422606E-21</v>
      </c>
      <c r="V122">
        <v>0.93127459999999995</v>
      </c>
      <c r="W122">
        <v>22.761500000000002</v>
      </c>
      <c r="X122" s="1">
        <v>9.4486229999999994E-14</v>
      </c>
      <c r="Y122" s="1">
        <v>2.2060450000000001E-11</v>
      </c>
      <c r="Z122">
        <v>0.93119130000000006</v>
      </c>
      <c r="AA122">
        <v>22.446000000000002</v>
      </c>
      <c r="AB122" s="1">
        <v>7.7522800000000006E-6</v>
      </c>
      <c r="AC122" s="1">
        <v>1.5386880000000001E-3</v>
      </c>
      <c r="AD122">
        <v>0.93098559999999997</v>
      </c>
      <c r="AE122">
        <v>21.1938</v>
      </c>
      <c r="AF122" s="1">
        <v>1.9677010000000002E-2</v>
      </c>
      <c r="AG122">
        <v>4.411022</v>
      </c>
      <c r="AH122">
        <v>0.93099270000000001</v>
      </c>
      <c r="AI122">
        <v>19.315819999999999</v>
      </c>
      <c r="AJ122">
        <v>1.582206</v>
      </c>
      <c r="AK122">
        <v>384.00659999999999</v>
      </c>
      <c r="AL122">
        <v>0.93118100000000004</v>
      </c>
      <c r="AM122">
        <v>17.676120000000001</v>
      </c>
      <c r="AN122">
        <v>19.408639999999998</v>
      </c>
      <c r="AO122">
        <v>4994.3490000000002</v>
      </c>
      <c r="AP122">
        <v>0.93194239999999995</v>
      </c>
      <c r="AQ122">
        <v>18.44641</v>
      </c>
      <c r="AR122">
        <v>68.313460000000006</v>
      </c>
      <c r="AS122">
        <v>18401.63</v>
      </c>
      <c r="AT122">
        <v>0.93257020000000002</v>
      </c>
      <c r="AU122">
        <v>21.223500000000001</v>
      </c>
      <c r="AV122">
        <v>98.896019999999993</v>
      </c>
      <c r="AW122">
        <v>27612.12</v>
      </c>
      <c r="AX122">
        <v>0.93302580000000002</v>
      </c>
      <c r="AY122">
        <v>24.9086</v>
      </c>
      <c r="AZ122">
        <v>74.724980000000002</v>
      </c>
      <c r="BA122">
        <v>21459.88</v>
      </c>
      <c r="BB122">
        <v>0.93323370000000005</v>
      </c>
      <c r="BC122">
        <v>27.66123</v>
      </c>
      <c r="BD122">
        <v>34.922089999999997</v>
      </c>
      <c r="BE122">
        <v>10245.950000000001</v>
      </c>
      <c r="BF122">
        <v>0.93321259999999995</v>
      </c>
      <c r="BG122">
        <v>27.574580000000001</v>
      </c>
      <c r="BH122">
        <v>11.518050000000001</v>
      </c>
      <c r="BI122">
        <v>3434.2460000000001</v>
      </c>
      <c r="BJ122">
        <v>0.93298329999999996</v>
      </c>
      <c r="BK122">
        <v>25.867660000000001</v>
      </c>
      <c r="BL122">
        <v>2.993255</v>
      </c>
      <c r="BM122">
        <v>902.53409999999997</v>
      </c>
      <c r="BN122">
        <v>0.93264729999999996</v>
      </c>
      <c r="BO122">
        <v>23.945699999999999</v>
      </c>
      <c r="BP122">
        <v>0.67944579999999999</v>
      </c>
      <c r="BQ122">
        <v>206.0711</v>
      </c>
      <c r="BR122">
        <v>0.93235369999999995</v>
      </c>
      <c r="BS122">
        <v>22.478649999999998</v>
      </c>
      <c r="BT122">
        <v>0.15454300000000001</v>
      </c>
      <c r="BU122">
        <v>46.68591</v>
      </c>
      <c r="BV122">
        <v>0.9321275</v>
      </c>
      <c r="BW122">
        <v>23.268049999999999</v>
      </c>
      <c r="BX122" s="1">
        <v>4.6434410000000002E-2</v>
      </c>
      <c r="BY122">
        <v>13.688940000000001</v>
      </c>
      <c r="BZ122">
        <v>0.93202669999999999</v>
      </c>
      <c r="CA122">
        <v>24.972280000000001</v>
      </c>
      <c r="CB122" s="1">
        <v>2.6623890000000001E-2</v>
      </c>
      <c r="CC122">
        <v>7.5550410000000001</v>
      </c>
      <c r="CD122">
        <v>0.93213520000000005</v>
      </c>
      <c r="CE122">
        <v>26.72251</v>
      </c>
      <c r="CF122" s="1">
        <v>2.6227810000000001E-2</v>
      </c>
      <c r="CG122">
        <v>7.3209679999999997</v>
      </c>
      <c r="CH122">
        <v>0.93253339999999996</v>
      </c>
      <c r="CI122">
        <v>27.70514</v>
      </c>
      <c r="CJ122" s="1">
        <v>2.9755219999999999E-2</v>
      </c>
      <c r="CK122">
        <v>8.3221989999999995</v>
      </c>
      <c r="CL122">
        <v>0.93337760000000003</v>
      </c>
      <c r="CM122">
        <v>27.071439999999999</v>
      </c>
      <c r="CN122" s="1">
        <v>3.2400209999999999E-2</v>
      </c>
      <c r="CO122">
        <v>9.1245229999999999</v>
      </c>
      <c r="CP122">
        <v>0.93456519999999998</v>
      </c>
      <c r="CQ122">
        <v>25.51803</v>
      </c>
      <c r="CR122" s="1">
        <v>3.2904089999999997E-2</v>
      </c>
      <c r="CS122">
        <v>9.3290319999999998</v>
      </c>
      <c r="CT122">
        <v>0.93611789999999995</v>
      </c>
      <c r="CU122">
        <v>23.451699999999999</v>
      </c>
      <c r="CV122" s="1">
        <v>3.1667399999999998E-2</v>
      </c>
      <c r="CW122">
        <v>9.0230949999999996</v>
      </c>
      <c r="CX122">
        <v>0.93696449999999998</v>
      </c>
      <c r="CY122">
        <v>21.456980000000001</v>
      </c>
      <c r="CZ122" s="1">
        <v>2.9456309999999999E-2</v>
      </c>
      <c r="DA122">
        <v>8.4214380000000002</v>
      </c>
      <c r="DB122">
        <v>0.9365966</v>
      </c>
      <c r="DC122">
        <v>21.368839999999999</v>
      </c>
      <c r="DD122" s="1">
        <v>2.6803179999999999E-2</v>
      </c>
      <c r="DE122">
        <v>7.6854500000000003</v>
      </c>
      <c r="DF122">
        <v>0.93632729999999997</v>
      </c>
      <c r="DG122">
        <v>23.428750000000001</v>
      </c>
      <c r="DH122" s="1">
        <v>2.3792810000000001E-2</v>
      </c>
      <c r="DI122">
        <v>6.8413930000000001</v>
      </c>
      <c r="DJ122">
        <v>0.93625619999999998</v>
      </c>
      <c r="DK122">
        <v>28.217400000000001</v>
      </c>
      <c r="DL122" s="1">
        <v>2.018787E-2</v>
      </c>
      <c r="DM122">
        <v>5.8241870000000002</v>
      </c>
      <c r="DN122">
        <v>0.93618400000000002</v>
      </c>
      <c r="DO122">
        <v>33.977829999999997</v>
      </c>
      <c r="DP122" s="1">
        <v>1.6095760000000001E-2</v>
      </c>
      <c r="DQ122">
        <v>4.6585229999999997</v>
      </c>
      <c r="DR122">
        <v>0.93620559999999997</v>
      </c>
      <c r="DS122">
        <v>35.516219999999997</v>
      </c>
      <c r="DT122" s="1">
        <v>1.2166710000000001E-2</v>
      </c>
      <c r="DU122">
        <v>3.526383</v>
      </c>
      <c r="DV122">
        <v>0.93620320000000001</v>
      </c>
      <c r="DW122">
        <v>33.74156</v>
      </c>
      <c r="DX122" s="1">
        <v>9.0353029999999997E-3</v>
      </c>
      <c r="DY122">
        <v>2.6148280000000002</v>
      </c>
      <c r="DZ122">
        <v>0.93622519999999998</v>
      </c>
      <c r="EA122">
        <v>30.896650000000001</v>
      </c>
      <c r="EB122" s="1">
        <v>6.8901409999999998E-3</v>
      </c>
      <c r="EC122">
        <v>1.985198</v>
      </c>
      <c r="ED122">
        <v>0.93626750000000003</v>
      </c>
      <c r="EE122">
        <v>27.929590000000001</v>
      </c>
      <c r="EF122" s="1">
        <v>5.5503050000000002E-3</v>
      </c>
      <c r="EG122">
        <v>1.590012</v>
      </c>
      <c r="EH122">
        <v>0.93628210000000001</v>
      </c>
      <c r="EI122">
        <v>27.64593</v>
      </c>
      <c r="EJ122" s="1">
        <v>4.7379550000000003E-3</v>
      </c>
      <c r="EK122">
        <v>1.3498779999999999</v>
      </c>
      <c r="EL122">
        <v>0.93625040000000004</v>
      </c>
      <c r="EM122">
        <v>30.973990000000001</v>
      </c>
      <c r="EN122" s="1">
        <v>4.2297180000000004E-3</v>
      </c>
      <c r="EO122">
        <v>1.199522</v>
      </c>
      <c r="EP122">
        <v>0.93628409999999995</v>
      </c>
      <c r="EQ122">
        <v>37.122570000000003</v>
      </c>
      <c r="ER122" s="1">
        <v>3.8844069999999999E-3</v>
      </c>
      <c r="ES122">
        <v>1.0977920000000001</v>
      </c>
      <c r="ET122">
        <v>0.9362722</v>
      </c>
      <c r="EU122">
        <v>42.295940000000002</v>
      </c>
      <c r="EV122" s="1">
        <v>3.6260020000000001E-3</v>
      </c>
      <c r="EW122">
        <v>1.022135</v>
      </c>
      <c r="EX122">
        <v>0.93623069999999997</v>
      </c>
      <c r="EY122">
        <v>43.022979999999997</v>
      </c>
      <c r="EZ122" s="1">
        <v>3.4164669999999999E-3</v>
      </c>
      <c r="FA122">
        <v>0.96091389999999999</v>
      </c>
      <c r="FB122">
        <v>0.93631889999999995</v>
      </c>
      <c r="FC122">
        <v>41.190950000000001</v>
      </c>
      <c r="FD122" s="1">
        <v>3.2352829999999998E-3</v>
      </c>
      <c r="FE122">
        <v>0.90823140000000002</v>
      </c>
      <c r="FF122">
        <v>0.93624969999999996</v>
      </c>
      <c r="FG122">
        <v>37.829169999999998</v>
      </c>
      <c r="FH122" s="1">
        <v>3.0725069999999999E-3</v>
      </c>
      <c r="FI122">
        <v>0.86124129999999999</v>
      </c>
      <c r="FJ122">
        <v>0.93629130000000005</v>
      </c>
      <c r="FK122">
        <v>33.964759999999998</v>
      </c>
      <c r="FL122" s="1">
        <v>2.9237569999999999E-3</v>
      </c>
      <c r="FM122">
        <v>0.81840290000000004</v>
      </c>
      <c r="FN122">
        <v>0.93629689999999999</v>
      </c>
      <c r="FO122">
        <v>32.613399999999999</v>
      </c>
      <c r="FP122" s="1">
        <v>2.7855319999999999E-3</v>
      </c>
      <c r="FQ122">
        <v>0.77888040000000003</v>
      </c>
      <c r="FR122">
        <v>0.93629019999999996</v>
      </c>
      <c r="FS122">
        <v>33.728920000000002</v>
      </c>
      <c r="FT122" s="1">
        <v>2.6555490000000001E-3</v>
      </c>
      <c r="FU122">
        <v>0.74200410000000006</v>
      </c>
      <c r="FV122">
        <v>0.93628659999999997</v>
      </c>
      <c r="FW122">
        <v>35.99971</v>
      </c>
      <c r="FX122" s="1">
        <v>2.5333280000000001E-3</v>
      </c>
      <c r="FY122">
        <v>0.70737919999999999</v>
      </c>
      <c r="FZ122">
        <v>0.93629340000000005</v>
      </c>
      <c r="GA122">
        <v>36.901040000000002</v>
      </c>
      <c r="GB122" s="1">
        <v>2.4183160000000002E-3</v>
      </c>
      <c r="GC122">
        <v>0.67489069999999995</v>
      </c>
      <c r="GD122">
        <v>0.93628049999999996</v>
      </c>
      <c r="GE122">
        <v>36.250340000000001</v>
      </c>
      <c r="GF122" s="1">
        <v>2.309995E-3</v>
      </c>
      <c r="GG122">
        <v>0.64443550000000005</v>
      </c>
      <c r="GH122">
        <v>0.93628440000000002</v>
      </c>
      <c r="GI122">
        <v>34.188989999999997</v>
      </c>
      <c r="GJ122" s="1">
        <v>2.2078409999999999E-3</v>
      </c>
      <c r="GK122">
        <v>0.61578149999999998</v>
      </c>
      <c r="GL122">
        <v>0.93629229999999997</v>
      </c>
      <c r="GM122">
        <v>31.72447</v>
      </c>
      <c r="GN122" s="1">
        <v>2.111435E-3</v>
      </c>
      <c r="GO122">
        <v>0.58874939999999998</v>
      </c>
      <c r="GP122">
        <v>0.93628619999999996</v>
      </c>
      <c r="GQ122">
        <v>29.20861</v>
      </c>
      <c r="GR122" s="1">
        <v>2.0201440000000002E-3</v>
      </c>
      <c r="GS122">
        <v>0.56318319999999999</v>
      </c>
      <c r="GT122">
        <v>0.936276</v>
      </c>
      <c r="GU122">
        <v>28.961400000000001</v>
      </c>
      <c r="GV122" s="1">
        <v>1.933962E-3</v>
      </c>
      <c r="GW122">
        <v>0.53907130000000003</v>
      </c>
      <c r="GX122">
        <v>0.93628270000000002</v>
      </c>
      <c r="GY122">
        <v>30.25095</v>
      </c>
      <c r="GZ122" s="1">
        <v>1.852196E-3</v>
      </c>
      <c r="HA122">
        <v>0.51626870000000002</v>
      </c>
      <c r="HB122">
        <v>0.93629099999999998</v>
      </c>
      <c r="HC122">
        <v>33.202530000000003</v>
      </c>
      <c r="HD122" s="1">
        <v>1.7749809999999999E-3</v>
      </c>
      <c r="HE122">
        <v>0.49466729999999998</v>
      </c>
      <c r="HF122">
        <v>0.93628089999999997</v>
      </c>
      <c r="HG122">
        <v>35.778820000000003</v>
      </c>
      <c r="HH122" s="1">
        <v>1.701747E-3</v>
      </c>
      <c r="HI122">
        <v>0.4742402</v>
      </c>
      <c r="HJ122">
        <v>0.93627899999999997</v>
      </c>
      <c r="HK122">
        <v>35.172789999999999</v>
      </c>
      <c r="HL122" s="1">
        <v>1.6325109999999999E-3</v>
      </c>
      <c r="HM122">
        <v>0.4549243</v>
      </c>
      <c r="HN122">
        <v>0.93628509999999998</v>
      </c>
      <c r="HO122">
        <v>32.919029999999999</v>
      </c>
      <c r="HP122" s="1">
        <v>1.5671890000000001E-3</v>
      </c>
      <c r="HQ122">
        <v>0.43668800000000002</v>
      </c>
      <c r="HR122">
        <v>0.93627769999999999</v>
      </c>
      <c r="HS122">
        <v>30.03219</v>
      </c>
      <c r="HT122" s="1">
        <v>1.505391E-3</v>
      </c>
      <c r="HU122">
        <v>0.4194523</v>
      </c>
      <c r="HV122">
        <v>0.93629110000000004</v>
      </c>
      <c r="HW122">
        <v>27.789300000000001</v>
      </c>
      <c r="HX122" s="1">
        <v>1.4465770000000001E-3</v>
      </c>
      <c r="HY122">
        <v>0.40306710000000001</v>
      </c>
      <c r="HZ122">
        <v>0.93628679999999997</v>
      </c>
      <c r="IA122">
        <v>29.502569999999999</v>
      </c>
      <c r="IB122" s="1">
        <v>1.390496E-3</v>
      </c>
      <c r="IC122">
        <v>0.3874436</v>
      </c>
      <c r="ID122">
        <v>0.93629289999999998</v>
      </c>
      <c r="IE122">
        <v>35.345700000000001</v>
      </c>
      <c r="IF122" s="1">
        <v>1.337013E-3</v>
      </c>
      <c r="IG122">
        <v>0.37251459999999997</v>
      </c>
      <c r="IH122">
        <v>0.93629499999999999</v>
      </c>
      <c r="II122">
        <v>42.588070000000002</v>
      </c>
      <c r="IJ122" s="1">
        <v>1.2861979999999999E-3</v>
      </c>
      <c r="IK122">
        <v>0.3583559</v>
      </c>
      <c r="IL122">
        <v>0.93628230000000001</v>
      </c>
      <c r="IM122">
        <v>46.815440000000002</v>
      </c>
      <c r="IN122" s="1">
        <v>1.2379719999999999E-3</v>
      </c>
      <c r="IO122">
        <v>0.3448891</v>
      </c>
      <c r="IP122">
        <v>0.93629600000000002</v>
      </c>
      <c r="IQ122">
        <v>46.618259999999999</v>
      </c>
      <c r="IR122" s="1">
        <v>1.1917360000000001E-3</v>
      </c>
      <c r="IS122">
        <v>0.33202540000000003</v>
      </c>
      <c r="IT122">
        <v>0.93628440000000002</v>
      </c>
      <c r="IU122">
        <v>43.473979999999997</v>
      </c>
      <c r="IV122" s="1">
        <v>1.1475820000000001E-3</v>
      </c>
      <c r="IW122">
        <v>0.31969920000000002</v>
      </c>
      <c r="IX122">
        <v>0.93628509999999998</v>
      </c>
      <c r="IY122">
        <v>39.178649999999998</v>
      </c>
      <c r="IZ122" s="1">
        <v>1.105246E-3</v>
      </c>
      <c r="JA122">
        <v>0.30790420000000002</v>
      </c>
      <c r="JB122">
        <v>0.93627720000000003</v>
      </c>
      <c r="JC122">
        <v>35.778590000000001</v>
      </c>
      <c r="JD122" s="1">
        <v>1.0649019999999999E-3</v>
      </c>
      <c r="JE122">
        <v>0.29668099999999997</v>
      </c>
      <c r="JF122">
        <v>0.93627850000000001</v>
      </c>
      <c r="JG122">
        <v>36.390050000000002</v>
      </c>
      <c r="JH122" s="1">
        <v>1.0267060000000001E-3</v>
      </c>
      <c r="JI122">
        <v>0.28600959999999997</v>
      </c>
      <c r="JJ122">
        <v>0.93627669999999996</v>
      </c>
      <c r="JK122">
        <v>38.329230000000003</v>
      </c>
      <c r="JL122" s="1">
        <v>9.8951669999999999E-4</v>
      </c>
      <c r="JM122">
        <v>0.27581480000000003</v>
      </c>
      <c r="JN122">
        <v>0.93628719999999999</v>
      </c>
      <c r="JO122">
        <v>39.09657</v>
      </c>
      <c r="JP122" s="1">
        <v>9.5173649999999996E-4</v>
      </c>
      <c r="JQ122">
        <v>0.26596799999999998</v>
      </c>
      <c r="JR122">
        <v>0.93628979999999995</v>
      </c>
      <c r="JS122">
        <v>38.755809999999997</v>
      </c>
      <c r="JT122" s="1">
        <v>9.1555830000000001E-4</v>
      </c>
      <c r="JU122">
        <v>0.25649699999999998</v>
      </c>
      <c r="JV122">
        <v>0.93628250000000002</v>
      </c>
      <c r="JW122">
        <v>37.689329999999998</v>
      </c>
      <c r="JX122" s="1">
        <v>8.8130249999999999E-4</v>
      </c>
      <c r="JY122">
        <v>0.24748870000000001</v>
      </c>
      <c r="JZ122">
        <v>0.93628679999999997</v>
      </c>
      <c r="KA122">
        <v>35.538800000000002</v>
      </c>
      <c r="KB122" s="1">
        <v>8.4888990000000001E-4</v>
      </c>
      <c r="KC122">
        <v>0.23891390000000001</v>
      </c>
      <c r="KD122">
        <v>0.93629620000000002</v>
      </c>
      <c r="KE122">
        <v>32.839910000000003</v>
      </c>
      <c r="KF122" s="1">
        <v>8.1802679999999997E-4</v>
      </c>
      <c r="KG122">
        <v>0.2307139</v>
      </c>
      <c r="KH122">
        <v>0.93627099999999996</v>
      </c>
      <c r="KI122">
        <v>29.309470000000001</v>
      </c>
      <c r="KJ122" s="1">
        <v>7.8859399999999999E-4</v>
      </c>
      <c r="KK122">
        <v>0.22286619999999999</v>
      </c>
      <c r="KL122">
        <v>0.93627660000000001</v>
      </c>
      <c r="KM122">
        <v>27.640899999999998</v>
      </c>
      <c r="KN122" s="1">
        <v>7.6048520000000005E-4</v>
      </c>
      <c r="KO122">
        <v>0.2153311</v>
      </c>
      <c r="KP122">
        <v>0.93629370000000001</v>
      </c>
      <c r="KQ122">
        <v>30.506730000000001</v>
      </c>
      <c r="KR122" s="1">
        <v>7.3361960000000001E-4</v>
      </c>
      <c r="KS122">
        <v>0.20811479999999999</v>
      </c>
      <c r="KT122">
        <v>0.9362838</v>
      </c>
      <c r="KU122">
        <v>36.979550000000003</v>
      </c>
      <c r="KV122" s="1">
        <v>7.0791050000000002E-4</v>
      </c>
      <c r="KW122">
        <v>0.20117979999999999</v>
      </c>
      <c r="KX122">
        <v>0.93628199999999995</v>
      </c>
      <c r="KY122">
        <v>41.840290000000003</v>
      </c>
      <c r="KZ122" s="1">
        <v>6.8333010000000004E-4</v>
      </c>
      <c r="LA122">
        <v>0.19452720000000001</v>
      </c>
      <c r="LB122">
        <v>0.93629200000000001</v>
      </c>
      <c r="LC122">
        <v>41.816830000000003</v>
      </c>
      <c r="LD122" s="1">
        <v>6.5987089999999999E-4</v>
      </c>
      <c r="LE122">
        <v>0.18814120000000001</v>
      </c>
      <c r="LF122">
        <v>0.93629629999999997</v>
      </c>
      <c r="LG122">
        <v>38.58943</v>
      </c>
      <c r="LH122" s="1">
        <v>6.3732480000000004E-4</v>
      </c>
      <c r="LI122">
        <v>0.18200450000000001</v>
      </c>
      <c r="LJ122">
        <v>0.93628929999999999</v>
      </c>
      <c r="LK122">
        <v>34.357109999999999</v>
      </c>
      <c r="LL122" s="1">
        <v>6.1567019999999998E-4</v>
      </c>
      <c r="LM122">
        <v>0.17608480000000001</v>
      </c>
      <c r="LN122">
        <v>0.93628659999999997</v>
      </c>
      <c r="LO122">
        <v>31.30667</v>
      </c>
      <c r="LP122" s="1">
        <v>5.9483970000000002E-4</v>
      </c>
      <c r="LQ122">
        <v>0.17037820000000001</v>
      </c>
      <c r="LR122">
        <v>0.93628599999999995</v>
      </c>
      <c r="LS122">
        <v>32.37265</v>
      </c>
      <c r="LT122" s="1">
        <v>5.7489800000000001E-4</v>
      </c>
      <c r="LU122">
        <v>0.1648905</v>
      </c>
      <c r="LV122">
        <v>0.93628820000000001</v>
      </c>
      <c r="LW122">
        <v>36.170699999999997</v>
      </c>
      <c r="LX122" s="1">
        <v>5.5566960000000005E-4</v>
      </c>
      <c r="LY122">
        <v>0.15959290000000001</v>
      </c>
      <c r="LZ122">
        <v>0.93628929999999999</v>
      </c>
      <c r="MA122">
        <v>39.041629999999998</v>
      </c>
      <c r="MB122" s="1">
        <v>5.3720790000000003E-4</v>
      </c>
      <c r="MC122">
        <v>0.1544952</v>
      </c>
      <c r="MD122">
        <v>0.93628259999999996</v>
      </c>
      <c r="ME122">
        <v>40.700470000000003</v>
      </c>
      <c r="MF122" s="1">
        <v>5.1943720000000005E-4</v>
      </c>
      <c r="MG122">
        <v>0.149586</v>
      </c>
      <c r="MH122">
        <v>0.93627899999999997</v>
      </c>
      <c r="MI122">
        <v>40.499049999999997</v>
      </c>
      <c r="MJ122" s="1">
        <v>5.0227409999999996E-4</v>
      </c>
      <c r="MK122">
        <v>0.144841</v>
      </c>
      <c r="ML122">
        <v>0.93629030000000002</v>
      </c>
      <c r="MM122">
        <v>38.148449999999997</v>
      </c>
      <c r="MN122" s="1">
        <v>4.8565730000000001E-4</v>
      </c>
      <c r="MO122">
        <v>0.1402612</v>
      </c>
      <c r="MP122">
        <v>0.93629980000000002</v>
      </c>
      <c r="MQ122">
        <v>35.019370000000002</v>
      </c>
      <c r="MR122" s="1">
        <v>4.6962510000000002E-4</v>
      </c>
      <c r="MS122">
        <v>0.13583429999999999</v>
      </c>
      <c r="MT122">
        <v>0.93628909999999999</v>
      </c>
      <c r="MU122">
        <v>31.243649999999999</v>
      </c>
      <c r="MV122" s="1">
        <v>4.5411509999999998E-4</v>
      </c>
      <c r="MW122">
        <v>0.1315509</v>
      </c>
      <c r="MX122">
        <v>0.9362781</v>
      </c>
      <c r="MY122">
        <v>28.85605</v>
      </c>
      <c r="MZ122" s="1">
        <v>4.3924410000000002E-4</v>
      </c>
      <c r="NA122">
        <v>0.12742319999999999</v>
      </c>
      <c r="NB122">
        <v>0.9362819</v>
      </c>
      <c r="NC122">
        <v>28.224620000000002</v>
      </c>
      <c r="ND122" s="1">
        <v>4.2495869999999999E-4</v>
      </c>
      <c r="NE122">
        <v>0.1234504</v>
      </c>
      <c r="NF122">
        <v>0.93628330000000004</v>
      </c>
      <c r="NG122">
        <v>30.284189999999999</v>
      </c>
      <c r="NH122" s="1">
        <v>4.1129749999999998E-4</v>
      </c>
      <c r="NI122">
        <v>0.1196503</v>
      </c>
      <c r="NJ122">
        <v>0.93628449999999996</v>
      </c>
      <c r="NK122">
        <v>34.097009999999997</v>
      </c>
      <c r="NL122" s="1">
        <v>3.981058E-4</v>
      </c>
      <c r="NM122">
        <v>0.1159757</v>
      </c>
      <c r="NN122">
        <v>0.93628069999999997</v>
      </c>
      <c r="NO122">
        <v>35.515509999999999</v>
      </c>
      <c r="NP122" s="1">
        <v>3.8534289999999998E-4</v>
      </c>
      <c r="NQ122">
        <v>0.11240849999999999</v>
      </c>
      <c r="NR122">
        <v>0.93627899999999997</v>
      </c>
      <c r="NS122">
        <v>33.436259999999997</v>
      </c>
      <c r="NT122" s="1">
        <v>3.7293150000000002E-4</v>
      </c>
      <c r="NU122">
        <v>0.1089353</v>
      </c>
      <c r="NV122">
        <v>0.93627700000000003</v>
      </c>
      <c r="NW122">
        <v>30.69763</v>
      </c>
      <c r="NX122" s="1">
        <v>3.6099310000000003E-4</v>
      </c>
      <c r="NY122">
        <v>0.10558140000000001</v>
      </c>
      <c r="NZ122">
        <v>0.93628350000000005</v>
      </c>
      <c r="OA122">
        <v>27.81185</v>
      </c>
      <c r="OB122" s="1">
        <v>3.4962749999999999E-4</v>
      </c>
      <c r="OC122">
        <v>0.102369</v>
      </c>
      <c r="OD122">
        <v>0.9362722</v>
      </c>
      <c r="OE122">
        <v>27.634370000000001</v>
      </c>
      <c r="OF122" s="1">
        <v>3.3871850000000001E-4</v>
      </c>
      <c r="OG122" s="1">
        <v>9.9276089999999997E-2</v>
      </c>
      <c r="OH122">
        <v>0.93629269999999998</v>
      </c>
      <c r="OI122">
        <v>28.974440000000001</v>
      </c>
      <c r="OJ122" s="1">
        <v>3.2816179999999999E-4</v>
      </c>
      <c r="OK122" s="1">
        <v>9.6272159999999996E-2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0.87048020000000004</v>
      </c>
      <c r="G123">
        <v>18.585450000000002</v>
      </c>
      <c r="H123">
        <v>0</v>
      </c>
      <c r="I123">
        <v>0</v>
      </c>
      <c r="J123">
        <v>0.86166699999999996</v>
      </c>
      <c r="K123">
        <v>18.75638</v>
      </c>
      <c r="L123">
        <v>0</v>
      </c>
      <c r="M123">
        <v>0</v>
      </c>
      <c r="N123">
        <v>0.85354439999999998</v>
      </c>
      <c r="O123">
        <v>19.333760000000002</v>
      </c>
      <c r="P123" s="1">
        <v>6.2336029999999998E-36</v>
      </c>
      <c r="Q123" s="1">
        <v>2.3132760000000002E-33</v>
      </c>
      <c r="R123">
        <v>0.84626710000000005</v>
      </c>
      <c r="S123">
        <v>21.30414</v>
      </c>
      <c r="T123" s="1">
        <v>9.1592009999999993E-25</v>
      </c>
      <c r="U123" s="1">
        <v>3.4098679999999999E-22</v>
      </c>
      <c r="V123">
        <v>0.83789429999999998</v>
      </c>
      <c r="W123">
        <v>22.799040000000002</v>
      </c>
      <c r="X123" s="1">
        <v>1.398034E-14</v>
      </c>
      <c r="Y123" s="1">
        <v>5.2111249999999998E-12</v>
      </c>
      <c r="Z123">
        <v>0.83039079999999998</v>
      </c>
      <c r="AA123">
        <v>22.539079999999998</v>
      </c>
      <c r="AB123" s="1">
        <v>3.1819599999999999E-6</v>
      </c>
      <c r="AC123" s="1">
        <v>7.8548430000000002E-4</v>
      </c>
      <c r="AD123">
        <v>0.82360690000000003</v>
      </c>
      <c r="AE123">
        <v>21.318159999999999</v>
      </c>
      <c r="AF123" s="1">
        <v>1.200675E-2</v>
      </c>
      <c r="AG123">
        <v>3.365945</v>
      </c>
      <c r="AH123">
        <v>0.81781199999999998</v>
      </c>
      <c r="AI123">
        <v>19.512070000000001</v>
      </c>
      <c r="AJ123">
        <v>1.1650510000000001</v>
      </c>
      <c r="AK123">
        <v>361.01240000000001</v>
      </c>
      <c r="AL123">
        <v>0.8134072</v>
      </c>
      <c r="AM123">
        <v>17.848990000000001</v>
      </c>
      <c r="AN123">
        <v>16.236360000000001</v>
      </c>
      <c r="AO123">
        <v>5439.6490000000003</v>
      </c>
      <c r="AP123">
        <v>0.81040069999999997</v>
      </c>
      <c r="AQ123">
        <v>18.514289999999999</v>
      </c>
      <c r="AR123">
        <v>62.91348</v>
      </c>
      <c r="AS123">
        <v>22449.95</v>
      </c>
      <c r="AT123">
        <v>0.80825499999999995</v>
      </c>
      <c r="AU123">
        <v>21.200900000000001</v>
      </c>
      <c r="AV123">
        <v>98.169479999999993</v>
      </c>
      <c r="AW123">
        <v>36854.92</v>
      </c>
      <c r="AX123">
        <v>0.80676000000000003</v>
      </c>
      <c r="AY123">
        <v>24.87135</v>
      </c>
      <c r="AZ123">
        <v>78.685090000000002</v>
      </c>
      <c r="BA123">
        <v>30753.77</v>
      </c>
      <c r="BB123">
        <v>0.80550180000000005</v>
      </c>
      <c r="BC123">
        <v>27.688479999999998</v>
      </c>
      <c r="BD123">
        <v>38.501899999999999</v>
      </c>
      <c r="BE123">
        <v>15526.6</v>
      </c>
      <c r="BF123">
        <v>0.80395559999999999</v>
      </c>
      <c r="BG123">
        <v>27.705770000000001</v>
      </c>
      <c r="BH123">
        <v>13.142720000000001</v>
      </c>
      <c r="BI123">
        <v>5428.4129999999996</v>
      </c>
      <c r="BJ123">
        <v>0.80169860000000004</v>
      </c>
      <c r="BK123">
        <v>26.035409999999999</v>
      </c>
      <c r="BL123">
        <v>3.4969239999999999</v>
      </c>
      <c r="BM123">
        <v>1469.5340000000001</v>
      </c>
      <c r="BN123">
        <v>0.79838469999999995</v>
      </c>
      <c r="BO123">
        <v>24.128060000000001</v>
      </c>
      <c r="BP123">
        <v>0.80313310000000004</v>
      </c>
      <c r="BQ123">
        <v>341.01639999999998</v>
      </c>
      <c r="BR123">
        <v>0.79392019999999996</v>
      </c>
      <c r="BS123">
        <v>22.585080000000001</v>
      </c>
      <c r="BT123">
        <v>0.18115519999999999</v>
      </c>
      <c r="BU123">
        <v>76.810400000000001</v>
      </c>
      <c r="BV123">
        <v>0.78837749999999995</v>
      </c>
      <c r="BW123">
        <v>23.246030000000001</v>
      </c>
      <c r="BX123" s="1">
        <v>5.1760830000000001E-2</v>
      </c>
      <c r="BY123">
        <v>21.361190000000001</v>
      </c>
      <c r="BZ123">
        <v>0.78194410000000003</v>
      </c>
      <c r="CA123">
        <v>24.92248</v>
      </c>
      <c r="CB123" s="1">
        <v>2.741261E-2</v>
      </c>
      <c r="CC123">
        <v>10.764089999999999</v>
      </c>
      <c r="CD123">
        <v>0.77468409999999999</v>
      </c>
      <c r="CE123">
        <v>26.615929999999999</v>
      </c>
      <c r="CF123" s="1">
        <v>2.5960509999999999E-2</v>
      </c>
      <c r="CG123">
        <v>9.9517760000000006</v>
      </c>
      <c r="CH123">
        <v>0.76719749999999998</v>
      </c>
      <c r="CI123">
        <v>27.712350000000001</v>
      </c>
      <c r="CJ123" s="1">
        <v>2.9354140000000001E-2</v>
      </c>
      <c r="CK123">
        <v>11.290290000000001</v>
      </c>
      <c r="CL123">
        <v>0.75998180000000004</v>
      </c>
      <c r="CM123">
        <v>27.17634</v>
      </c>
      <c r="CN123" s="1">
        <v>3.2184730000000002E-2</v>
      </c>
      <c r="CO123">
        <v>12.52177</v>
      </c>
      <c r="CP123">
        <v>0.75331040000000005</v>
      </c>
      <c r="CQ123">
        <v>25.682670000000002</v>
      </c>
      <c r="CR123" s="1">
        <v>3.2918000000000003E-2</v>
      </c>
      <c r="CS123">
        <v>12.960760000000001</v>
      </c>
      <c r="CT123">
        <v>0.74766750000000004</v>
      </c>
      <c r="CU123">
        <v>23.700749999999999</v>
      </c>
      <c r="CV123" s="1">
        <v>3.1843669999999998E-2</v>
      </c>
      <c r="CW123">
        <v>12.658910000000001</v>
      </c>
      <c r="CX123">
        <v>0.7432609</v>
      </c>
      <c r="CY123">
        <v>21.690770000000001</v>
      </c>
      <c r="CZ123" s="1">
        <v>2.9713219999999999E-2</v>
      </c>
      <c r="DA123">
        <v>11.891970000000001</v>
      </c>
      <c r="DB123">
        <v>0.73971540000000002</v>
      </c>
      <c r="DC123">
        <v>21.537030000000001</v>
      </c>
      <c r="DD123">
        <v>2.710183E-2</v>
      </c>
      <c r="DE123">
        <v>10.90034</v>
      </c>
      <c r="DF123">
        <v>0.73707880000000003</v>
      </c>
      <c r="DG123">
        <v>23.515499999999999</v>
      </c>
      <c r="DH123" s="1">
        <v>2.414583E-2</v>
      </c>
      <c r="DI123">
        <v>9.754327</v>
      </c>
      <c r="DJ123">
        <v>0.73522679999999996</v>
      </c>
      <c r="DK123">
        <v>28.208760000000002</v>
      </c>
      <c r="DL123">
        <v>2.0616840000000001E-2</v>
      </c>
      <c r="DM123">
        <v>8.3706659999999999</v>
      </c>
      <c r="DN123">
        <v>0.73400279999999996</v>
      </c>
      <c r="DO123">
        <v>33.978230000000003</v>
      </c>
      <c r="DP123">
        <v>1.6559299999999999E-2</v>
      </c>
      <c r="DQ123">
        <v>6.7571370000000002</v>
      </c>
      <c r="DR123">
        <v>0.73323959999999999</v>
      </c>
      <c r="DS123">
        <v>35.632489999999997</v>
      </c>
      <c r="DT123" s="1">
        <v>1.2580320000000001E-2</v>
      </c>
      <c r="DU123">
        <v>5.1487259999999999</v>
      </c>
      <c r="DV123">
        <v>0.73273100000000002</v>
      </c>
      <c r="DW123">
        <v>33.945439999999998</v>
      </c>
      <c r="DX123" s="1">
        <v>9.3432350000000001E-3</v>
      </c>
      <c r="DY123">
        <v>3.8209040000000001</v>
      </c>
      <c r="DZ123">
        <v>0.7324271</v>
      </c>
      <c r="EA123">
        <v>31.240400000000001</v>
      </c>
      <c r="EB123" s="1">
        <v>7.0917150000000002E-3</v>
      </c>
      <c r="EC123">
        <v>2.8864969999999999</v>
      </c>
      <c r="ED123">
        <v>0.73226559999999996</v>
      </c>
      <c r="EE123">
        <v>28.226839999999999</v>
      </c>
      <c r="EF123" s="1">
        <v>5.6738869999999999E-3</v>
      </c>
      <c r="EG123">
        <v>2.2940589999999998</v>
      </c>
      <c r="EH123">
        <v>0.73217030000000005</v>
      </c>
      <c r="EI123">
        <v>27.64471</v>
      </c>
      <c r="EJ123" s="1">
        <v>4.813683E-3</v>
      </c>
      <c r="EK123">
        <v>1.933594</v>
      </c>
      <c r="EL123">
        <v>0.73211280000000001</v>
      </c>
      <c r="EM123">
        <v>30.740929999999999</v>
      </c>
      <c r="EN123" s="1">
        <v>4.2787099999999998E-3</v>
      </c>
      <c r="EO123">
        <v>1.7093389999999999</v>
      </c>
      <c r="EP123">
        <v>0.73207250000000001</v>
      </c>
      <c r="EQ123">
        <v>36.935670000000002</v>
      </c>
      <c r="ER123" s="1">
        <v>3.9192339999999997E-3</v>
      </c>
      <c r="ES123">
        <v>1.559526</v>
      </c>
      <c r="ET123">
        <v>0.73204820000000004</v>
      </c>
      <c r="EU123">
        <v>42.237110000000001</v>
      </c>
      <c r="EV123" s="1">
        <v>3.6530719999999998E-3</v>
      </c>
      <c r="EW123">
        <v>1.449416</v>
      </c>
      <c r="EX123">
        <v>0.73200679999999996</v>
      </c>
      <c r="EY123">
        <v>43.091920000000002</v>
      </c>
      <c r="EZ123" s="1">
        <v>3.4390639999999999E-3</v>
      </c>
      <c r="FA123">
        <v>1.3612120000000001</v>
      </c>
      <c r="FB123">
        <v>0.73203059999999998</v>
      </c>
      <c r="FC123">
        <v>41.383159999999997</v>
      </c>
      <c r="FD123" s="1">
        <v>3.25523E-3</v>
      </c>
      <c r="FE123">
        <v>1.285933</v>
      </c>
      <c r="FF123">
        <v>0.73203479999999999</v>
      </c>
      <c r="FG123">
        <v>38.231200000000001</v>
      </c>
      <c r="FH123" s="1">
        <v>3.0905110000000002E-3</v>
      </c>
      <c r="FI123">
        <v>1.2189399999999999</v>
      </c>
      <c r="FJ123">
        <v>0.73202979999999995</v>
      </c>
      <c r="FK123">
        <v>34.415619999999997</v>
      </c>
      <c r="FL123" s="1">
        <v>2.9402999999999999E-3</v>
      </c>
      <c r="FM123">
        <v>1.158053</v>
      </c>
      <c r="FN123">
        <v>0.73203269999999998</v>
      </c>
      <c r="FO123">
        <v>32.875839999999997</v>
      </c>
      <c r="FP123" s="1">
        <v>2.8008960000000002E-3</v>
      </c>
      <c r="FQ123">
        <v>1.101942</v>
      </c>
      <c r="FR123">
        <v>0.73202959999999995</v>
      </c>
      <c r="FS123">
        <v>33.813400000000001</v>
      </c>
      <c r="FT123" s="1">
        <v>2.6699620000000001E-3</v>
      </c>
      <c r="FU123">
        <v>1.0496559999999999</v>
      </c>
      <c r="FV123">
        <v>0.73202290000000003</v>
      </c>
      <c r="FW123">
        <v>36.041379999999997</v>
      </c>
      <c r="FX123" s="1">
        <v>2.546862E-3</v>
      </c>
      <c r="FY123">
        <v>1.0005820000000001</v>
      </c>
      <c r="FZ123">
        <v>0.73203600000000002</v>
      </c>
      <c r="GA123">
        <v>36.973039999999997</v>
      </c>
      <c r="GB123" s="1">
        <v>2.4310389999999999E-3</v>
      </c>
      <c r="GC123">
        <v>0.95453730000000003</v>
      </c>
      <c r="GD123">
        <v>0.73201740000000004</v>
      </c>
      <c r="GE123">
        <v>36.40587</v>
      </c>
      <c r="GF123" s="1">
        <v>2.3219109999999999E-3</v>
      </c>
      <c r="GG123">
        <v>0.91133850000000005</v>
      </c>
      <c r="GH123">
        <v>0.73201830000000001</v>
      </c>
      <c r="GI123">
        <v>34.3812</v>
      </c>
      <c r="GJ123" s="1">
        <v>2.2190529999999999E-3</v>
      </c>
      <c r="GK123">
        <v>0.87075130000000001</v>
      </c>
      <c r="GL123">
        <v>0.73202529999999999</v>
      </c>
      <c r="GM123">
        <v>31.981750000000002</v>
      </c>
      <c r="GN123" s="1">
        <v>2.1220589999999999E-3</v>
      </c>
      <c r="GO123">
        <v>0.83248100000000003</v>
      </c>
      <c r="GP123">
        <v>0.73203110000000005</v>
      </c>
      <c r="GQ123">
        <v>29.49991</v>
      </c>
      <c r="GR123" s="1">
        <v>2.0301780000000001E-3</v>
      </c>
      <c r="GS123">
        <v>0.79626799999999998</v>
      </c>
      <c r="GT123">
        <v>0.73202100000000003</v>
      </c>
      <c r="GU123">
        <v>29.235479999999999</v>
      </c>
      <c r="GV123" s="1">
        <v>1.9434319999999999E-3</v>
      </c>
      <c r="GW123">
        <v>0.76211419999999996</v>
      </c>
      <c r="GX123">
        <v>0.73202489999999998</v>
      </c>
      <c r="GY123">
        <v>30.463190000000001</v>
      </c>
      <c r="GZ123" s="1">
        <v>1.861164E-3</v>
      </c>
      <c r="HA123">
        <v>0.72983129999999996</v>
      </c>
      <c r="HB123">
        <v>0.73203289999999999</v>
      </c>
      <c r="HC123">
        <v>33.272350000000003</v>
      </c>
      <c r="HD123" s="1">
        <v>1.78348E-3</v>
      </c>
      <c r="HE123">
        <v>0.69925420000000005</v>
      </c>
      <c r="HF123">
        <v>0.73202040000000002</v>
      </c>
      <c r="HG123">
        <v>35.859270000000002</v>
      </c>
      <c r="HH123" s="1">
        <v>1.709782E-3</v>
      </c>
      <c r="HI123">
        <v>0.67032670000000005</v>
      </c>
      <c r="HJ123">
        <v>0.73201680000000002</v>
      </c>
      <c r="HK123">
        <v>35.357080000000003</v>
      </c>
      <c r="HL123" s="1">
        <v>1.640082E-3</v>
      </c>
      <c r="HM123">
        <v>0.642961</v>
      </c>
      <c r="HN123">
        <v>0.7320198</v>
      </c>
      <c r="HO123">
        <v>33.173459999999999</v>
      </c>
      <c r="HP123" s="1">
        <v>1.5743440000000001E-3</v>
      </c>
      <c r="HQ123">
        <v>0.61713620000000002</v>
      </c>
      <c r="HR123">
        <v>0.73201609999999995</v>
      </c>
      <c r="HS123">
        <v>30.355139999999999</v>
      </c>
      <c r="HT123" s="1">
        <v>1.5121640000000001E-3</v>
      </c>
      <c r="HU123">
        <v>0.59273120000000001</v>
      </c>
      <c r="HV123">
        <v>0.7320333</v>
      </c>
      <c r="HW123">
        <v>28.010919999999999</v>
      </c>
      <c r="HX123" s="1">
        <v>1.4530470000000001E-3</v>
      </c>
      <c r="HY123">
        <v>0.56955789999999995</v>
      </c>
      <c r="HZ123">
        <v>0.73202780000000001</v>
      </c>
      <c r="IA123">
        <v>29.527840000000001</v>
      </c>
      <c r="IB123" s="1">
        <v>1.396661E-3</v>
      </c>
      <c r="IC123">
        <v>0.54745339999999998</v>
      </c>
      <c r="ID123">
        <v>0.73202679999999998</v>
      </c>
      <c r="IE123">
        <v>35.269970000000001</v>
      </c>
      <c r="IF123" s="1">
        <v>1.342878E-3</v>
      </c>
      <c r="IG123">
        <v>0.52633890000000005</v>
      </c>
      <c r="IH123">
        <v>0.73202739999999999</v>
      </c>
      <c r="II123">
        <v>42.50508</v>
      </c>
      <c r="IJ123" s="1">
        <v>1.2917740000000001E-3</v>
      </c>
      <c r="IK123">
        <v>0.50630059999999999</v>
      </c>
      <c r="IL123">
        <v>0.73201780000000005</v>
      </c>
      <c r="IM123">
        <v>46.806159999999998</v>
      </c>
      <c r="IN123" s="1">
        <v>1.243266E-3</v>
      </c>
      <c r="IO123">
        <v>0.4872397</v>
      </c>
      <c r="IP123">
        <v>0.73203130000000005</v>
      </c>
      <c r="IQ123">
        <v>46.790109999999999</v>
      </c>
      <c r="IR123" s="1">
        <v>1.1968289999999999E-3</v>
      </c>
      <c r="IS123">
        <v>0.46906439999999999</v>
      </c>
      <c r="IT123">
        <v>0.73202710000000004</v>
      </c>
      <c r="IU123">
        <v>43.845460000000003</v>
      </c>
      <c r="IV123" s="1">
        <v>1.1524529999999999E-3</v>
      </c>
      <c r="IW123">
        <v>0.451631</v>
      </c>
      <c r="IX123">
        <v>0.73202750000000005</v>
      </c>
      <c r="IY123">
        <v>39.643709999999999</v>
      </c>
      <c r="IZ123" s="1">
        <v>1.109889E-3</v>
      </c>
      <c r="JA123">
        <v>0.43494959999999999</v>
      </c>
      <c r="JB123">
        <v>0.73201579999999999</v>
      </c>
      <c r="JC123">
        <v>36.067680000000003</v>
      </c>
      <c r="JD123" s="1">
        <v>1.069319E-3</v>
      </c>
      <c r="JE123">
        <v>0.41906280000000001</v>
      </c>
      <c r="JF123">
        <v>0.73201530000000004</v>
      </c>
      <c r="JG123">
        <v>36.41863</v>
      </c>
      <c r="JH123" s="1">
        <v>1.0308979999999999E-3</v>
      </c>
      <c r="JI123">
        <v>0.40396929999999998</v>
      </c>
      <c r="JJ123">
        <v>0.73201570000000005</v>
      </c>
      <c r="JK123">
        <v>38.327240000000003</v>
      </c>
      <c r="JL123" s="1">
        <v>9.9355379999999994E-4</v>
      </c>
      <c r="JM123">
        <v>0.38955790000000001</v>
      </c>
      <c r="JN123">
        <v>0.73201570000000005</v>
      </c>
      <c r="JO123">
        <v>39.077089999999998</v>
      </c>
      <c r="JP123" s="1">
        <v>9.5561940000000003E-4</v>
      </c>
      <c r="JQ123">
        <v>0.37565959999999998</v>
      </c>
      <c r="JR123">
        <v>0.7320335</v>
      </c>
      <c r="JS123">
        <v>38.790990000000001</v>
      </c>
      <c r="JT123" s="1">
        <v>9.1927339999999999E-4</v>
      </c>
      <c r="JU123">
        <v>0.36227369999999998</v>
      </c>
      <c r="JV123">
        <v>0.73202230000000001</v>
      </c>
      <c r="JW123">
        <v>37.873260000000002</v>
      </c>
      <c r="JX123" s="1">
        <v>8.8481689999999995E-4</v>
      </c>
      <c r="JY123">
        <v>0.3495238</v>
      </c>
      <c r="JZ123">
        <v>0.7320238</v>
      </c>
      <c r="KA123">
        <v>35.766910000000003</v>
      </c>
      <c r="KB123" s="1">
        <v>8.5224089999999997E-4</v>
      </c>
      <c r="KC123">
        <v>0.3373912</v>
      </c>
      <c r="KD123">
        <v>0.73203289999999999</v>
      </c>
      <c r="KE123">
        <v>33.166179999999997</v>
      </c>
      <c r="KF123" s="1">
        <v>8.2122279999999998E-4</v>
      </c>
      <c r="KG123">
        <v>0.32580160000000002</v>
      </c>
      <c r="KH123">
        <v>0.73201229999999995</v>
      </c>
      <c r="KI123">
        <v>29.74774</v>
      </c>
      <c r="KJ123" s="1">
        <v>7.9164510000000003E-4</v>
      </c>
      <c r="KK123">
        <v>0.31470340000000002</v>
      </c>
      <c r="KL123">
        <v>0.73202259999999997</v>
      </c>
      <c r="KM123">
        <v>28.064160000000001</v>
      </c>
      <c r="KN123" s="1">
        <v>7.6340920000000001E-4</v>
      </c>
      <c r="KO123">
        <v>0.30405569999999998</v>
      </c>
      <c r="KP123">
        <v>0.73202780000000001</v>
      </c>
      <c r="KQ123">
        <v>30.770600000000002</v>
      </c>
      <c r="KR123" s="1">
        <v>7.3642420000000002E-4</v>
      </c>
      <c r="KS123">
        <v>0.29385509999999998</v>
      </c>
      <c r="KT123">
        <v>0.73201830000000001</v>
      </c>
      <c r="KU123">
        <v>37.063870000000001</v>
      </c>
      <c r="KV123" s="1">
        <v>7.1059810000000004E-4</v>
      </c>
      <c r="KW123">
        <v>0.28405819999999998</v>
      </c>
      <c r="KX123">
        <v>0.73201720000000003</v>
      </c>
      <c r="KY123">
        <v>41.880690000000001</v>
      </c>
      <c r="KZ123" s="1">
        <v>6.8590199999999995E-4</v>
      </c>
      <c r="LA123">
        <v>0.2746516</v>
      </c>
      <c r="LB123">
        <v>0.73203410000000002</v>
      </c>
      <c r="LC123">
        <v>41.980409999999999</v>
      </c>
      <c r="LD123" s="1">
        <v>6.623461E-4</v>
      </c>
      <c r="LE123">
        <v>0.26563340000000002</v>
      </c>
      <c r="LF123">
        <v>0.73202789999999995</v>
      </c>
      <c r="LG123">
        <v>38.957500000000003</v>
      </c>
      <c r="LH123" s="1">
        <v>6.3969859999999995E-4</v>
      </c>
      <c r="LI123">
        <v>0.25695879999999999</v>
      </c>
      <c r="LJ123">
        <v>0.73202849999999997</v>
      </c>
      <c r="LK123">
        <v>34.825920000000004</v>
      </c>
      <c r="LL123" s="1">
        <v>6.1796300000000002E-4</v>
      </c>
      <c r="LM123">
        <v>0.24860270000000001</v>
      </c>
      <c r="LN123">
        <v>0.73202429999999996</v>
      </c>
      <c r="LO123">
        <v>31.505990000000001</v>
      </c>
      <c r="LP123" s="1">
        <v>5.9703960000000004E-4</v>
      </c>
      <c r="LQ123">
        <v>0.24053949999999999</v>
      </c>
      <c r="LR123">
        <v>0.73202080000000003</v>
      </c>
      <c r="LS123">
        <v>32.216209999999997</v>
      </c>
      <c r="LT123" s="1">
        <v>5.7700570000000003E-4</v>
      </c>
      <c r="LU123">
        <v>0.23278299999999999</v>
      </c>
      <c r="LV123">
        <v>0.73203180000000001</v>
      </c>
      <c r="LW123">
        <v>35.937309999999997</v>
      </c>
      <c r="LX123" s="1">
        <v>5.5771019999999996E-4</v>
      </c>
      <c r="LY123">
        <v>0.22530620000000001</v>
      </c>
      <c r="LZ123">
        <v>0.73202780000000001</v>
      </c>
      <c r="MA123">
        <v>38.94556</v>
      </c>
      <c r="MB123" s="1">
        <v>5.3916279999999999E-4</v>
      </c>
      <c r="MC123">
        <v>0.21810209999999999</v>
      </c>
      <c r="MD123">
        <v>0.73201439999999995</v>
      </c>
      <c r="ME123">
        <v>40.671599999999998</v>
      </c>
      <c r="MF123" s="1">
        <v>5.2131819999999996E-4</v>
      </c>
      <c r="MG123">
        <v>0.2111672</v>
      </c>
      <c r="MH123">
        <v>0.73202389999999995</v>
      </c>
      <c r="MI123">
        <v>40.61683</v>
      </c>
      <c r="MJ123" s="1">
        <v>5.0409510000000001E-4</v>
      </c>
      <c r="MK123">
        <v>0.20446790000000001</v>
      </c>
      <c r="ML123">
        <v>0.73202540000000005</v>
      </c>
      <c r="MM123">
        <v>38.374049999999997</v>
      </c>
      <c r="MN123" s="1">
        <v>4.8741080000000003E-4</v>
      </c>
      <c r="MO123">
        <v>0.19800039999999999</v>
      </c>
      <c r="MP123">
        <v>0.73203019999999996</v>
      </c>
      <c r="MQ123">
        <v>35.368740000000003</v>
      </c>
      <c r="MR123" s="1">
        <v>4.7131480000000002E-4</v>
      </c>
      <c r="MS123">
        <v>0.19174910000000001</v>
      </c>
      <c r="MT123">
        <v>0.73202940000000005</v>
      </c>
      <c r="MU123">
        <v>31.724969999999999</v>
      </c>
      <c r="MV123" s="1">
        <v>4.5574880000000002E-4</v>
      </c>
      <c r="MW123">
        <v>0.18570110000000001</v>
      </c>
      <c r="MX123">
        <v>0.73201139999999998</v>
      </c>
      <c r="MY123">
        <v>29.31795</v>
      </c>
      <c r="MZ123" s="1">
        <v>4.4081120000000001E-4</v>
      </c>
      <c r="NA123">
        <v>0.17986930000000001</v>
      </c>
      <c r="NB123">
        <v>0.7320257</v>
      </c>
      <c r="NC123">
        <v>28.486059999999998</v>
      </c>
      <c r="ND123" s="1">
        <v>4.2646600000000002E-4</v>
      </c>
      <c r="NE123">
        <v>0.174257</v>
      </c>
      <c r="NF123">
        <v>0.73202540000000005</v>
      </c>
      <c r="NG123">
        <v>30.405049999999999</v>
      </c>
      <c r="NH123" s="1">
        <v>4.1273699999999999E-4</v>
      </c>
      <c r="NI123">
        <v>0.1688817</v>
      </c>
      <c r="NJ123">
        <v>0.73202619999999996</v>
      </c>
      <c r="NK123">
        <v>34.148429999999998</v>
      </c>
      <c r="NL123" s="1">
        <v>3.9949899999999999E-4</v>
      </c>
      <c r="NM123">
        <v>0.16369649999999999</v>
      </c>
      <c r="NN123">
        <v>0.7320236</v>
      </c>
      <c r="NO123">
        <v>35.663890000000002</v>
      </c>
      <c r="NP123" s="1">
        <v>3.8670039999999999E-4</v>
      </c>
      <c r="NQ123">
        <v>0.15866520000000001</v>
      </c>
      <c r="NR123">
        <v>0.73201539999999998</v>
      </c>
      <c r="NS123">
        <v>33.614490000000004</v>
      </c>
      <c r="NT123" s="1">
        <v>3.742444E-4</v>
      </c>
      <c r="NU123">
        <v>0.1537637</v>
      </c>
      <c r="NV123">
        <v>0.7320219</v>
      </c>
      <c r="NW123">
        <v>30.991620000000001</v>
      </c>
      <c r="NX123" s="1">
        <v>3.6225359999999998E-4</v>
      </c>
      <c r="NY123">
        <v>0.1490235</v>
      </c>
      <c r="NZ123">
        <v>0.73202089999999997</v>
      </c>
      <c r="OA123">
        <v>28.126180000000002</v>
      </c>
      <c r="OB123" s="1">
        <v>3.5083439999999998E-4</v>
      </c>
      <c r="OC123">
        <v>0.1444839</v>
      </c>
      <c r="OD123">
        <v>0.7320122</v>
      </c>
      <c r="OE123">
        <v>27.727399999999999</v>
      </c>
      <c r="OF123" s="1">
        <v>3.3988459999999997E-4</v>
      </c>
      <c r="OG123">
        <v>0.14011609999999999</v>
      </c>
      <c r="OH123">
        <v>0.73202440000000002</v>
      </c>
      <c r="OI123">
        <v>28.938269999999999</v>
      </c>
      <c r="OJ123" s="1">
        <v>3.29294E-4</v>
      </c>
      <c r="OK123">
        <v>0.1358771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0.6652344</v>
      </c>
      <c r="G124">
        <v>18.695170000000001</v>
      </c>
      <c r="H124">
        <v>0</v>
      </c>
      <c r="I124">
        <v>0</v>
      </c>
      <c r="J124">
        <v>0.65871239999999998</v>
      </c>
      <c r="K124">
        <v>18.78294</v>
      </c>
      <c r="L124">
        <v>0</v>
      </c>
      <c r="M124">
        <v>0</v>
      </c>
      <c r="N124">
        <v>0.65273190000000003</v>
      </c>
      <c r="O124">
        <v>19.302669999999999</v>
      </c>
      <c r="P124" s="1">
        <v>9.7490109999999995E-37</v>
      </c>
      <c r="Q124" s="1">
        <v>3.2717010000000001E-34</v>
      </c>
      <c r="R124">
        <v>0.64726709999999998</v>
      </c>
      <c r="S124">
        <v>21.278110000000002</v>
      </c>
      <c r="T124" s="1">
        <v>1.8084120000000001E-25</v>
      </c>
      <c r="U124" s="1">
        <v>6.0780579999999994E-23</v>
      </c>
      <c r="V124">
        <v>0.64171650000000002</v>
      </c>
      <c r="W124">
        <v>22.828040000000001</v>
      </c>
      <c r="X124" s="1">
        <v>2.7597549999999998E-15</v>
      </c>
      <c r="Y124" s="1">
        <v>9.2669419999999996E-13</v>
      </c>
      <c r="Z124">
        <v>0.63671900000000003</v>
      </c>
      <c r="AA124">
        <v>22.608910000000002</v>
      </c>
      <c r="AB124" s="1">
        <v>1.018898E-6</v>
      </c>
      <c r="AC124" s="1">
        <v>2.7416350000000002E-4</v>
      </c>
      <c r="AD124">
        <v>0.63219029999999998</v>
      </c>
      <c r="AE124">
        <v>21.405159999999999</v>
      </c>
      <c r="AF124" s="1">
        <v>6.4340140000000001E-3</v>
      </c>
      <c r="AG124">
        <v>1.8234360000000001</v>
      </c>
      <c r="AH124">
        <v>0.62826959999999998</v>
      </c>
      <c r="AI124">
        <v>19.655080000000002</v>
      </c>
      <c r="AJ124">
        <v>0.78910049999999998</v>
      </c>
      <c r="AK124">
        <v>237.95660000000001</v>
      </c>
      <c r="AL124">
        <v>0.62532259999999995</v>
      </c>
      <c r="AM124">
        <v>17.992049999999999</v>
      </c>
      <c r="AN124">
        <v>12.89345</v>
      </c>
      <c r="AO124">
        <v>4074.1410000000001</v>
      </c>
      <c r="AP124">
        <v>0.62338340000000003</v>
      </c>
      <c r="AQ124">
        <v>18.595030000000001</v>
      </c>
      <c r="AR124">
        <v>56.31617</v>
      </c>
      <c r="AS124">
        <v>18447.04</v>
      </c>
      <c r="AT124">
        <v>0.62200820000000001</v>
      </c>
      <c r="AU124">
        <v>21.217269999999999</v>
      </c>
      <c r="AV124">
        <v>96.449839999999995</v>
      </c>
      <c r="AW124">
        <v>32470.6</v>
      </c>
      <c r="AX124">
        <v>0.62102789999999997</v>
      </c>
      <c r="AY124">
        <v>24.87379</v>
      </c>
      <c r="AZ124">
        <v>83.154030000000006</v>
      </c>
      <c r="BA124">
        <v>28567.72</v>
      </c>
      <c r="BB124">
        <v>0.62021669999999995</v>
      </c>
      <c r="BC124">
        <v>27.72176</v>
      </c>
      <c r="BD124">
        <v>43.052190000000003</v>
      </c>
      <c r="BE124">
        <v>15011.49</v>
      </c>
      <c r="BF124">
        <v>0.61925229999999998</v>
      </c>
      <c r="BG124">
        <v>27.799720000000001</v>
      </c>
      <c r="BH124">
        <v>15.327669999999999</v>
      </c>
      <c r="BI124">
        <v>5403.1670000000004</v>
      </c>
      <c r="BJ124">
        <v>0.61782429999999999</v>
      </c>
      <c r="BK124">
        <v>26.155470000000001</v>
      </c>
      <c r="BL124">
        <v>4.1983240000000004</v>
      </c>
      <c r="BM124">
        <v>1491.4639999999999</v>
      </c>
      <c r="BN124">
        <v>0.61574439999999997</v>
      </c>
      <c r="BO124">
        <v>24.262060000000002</v>
      </c>
      <c r="BP124">
        <v>0.9790797</v>
      </c>
      <c r="BQ124">
        <v>349.49900000000002</v>
      </c>
      <c r="BR124">
        <v>0.6128905</v>
      </c>
      <c r="BS124">
        <v>22.673369999999998</v>
      </c>
      <c r="BT124">
        <v>0.2194371</v>
      </c>
      <c r="BU124">
        <v>78.337270000000004</v>
      </c>
      <c r="BV124">
        <v>0.60934969999999999</v>
      </c>
      <c r="BW124">
        <v>23.250699999999998</v>
      </c>
      <c r="BX124">
        <v>5.9485499999999997E-2</v>
      </c>
      <c r="BY124">
        <v>21.014890000000001</v>
      </c>
      <c r="BZ124">
        <v>0.60520320000000005</v>
      </c>
      <c r="CA124">
        <v>24.891380000000002</v>
      </c>
      <c r="CB124" s="1">
        <v>2.8652190000000001E-2</v>
      </c>
      <c r="CC124">
        <v>9.8947509999999994</v>
      </c>
      <c r="CD124">
        <v>0.60053679999999998</v>
      </c>
      <c r="CE124">
        <v>26.575970000000002</v>
      </c>
      <c r="CF124" s="1">
        <v>2.5701439999999999E-2</v>
      </c>
      <c r="CG124">
        <v>8.7714339999999993</v>
      </c>
      <c r="CH124">
        <v>0.59570979999999996</v>
      </c>
      <c r="CI124">
        <v>27.715959999999999</v>
      </c>
      <c r="CJ124" s="1">
        <v>2.8859039999999999E-2</v>
      </c>
      <c r="CK124">
        <v>9.8769620000000007</v>
      </c>
      <c r="CL124">
        <v>0.59102310000000002</v>
      </c>
      <c r="CM124">
        <v>27.24381</v>
      </c>
      <c r="CN124" s="1">
        <v>3.1887760000000001E-2</v>
      </c>
      <c r="CO124">
        <v>10.99465</v>
      </c>
      <c r="CP124">
        <v>0.58645619999999998</v>
      </c>
      <c r="CQ124">
        <v>25.798639999999999</v>
      </c>
      <c r="CR124">
        <v>3.289856E-2</v>
      </c>
      <c r="CS124">
        <v>11.433439999999999</v>
      </c>
      <c r="CT124">
        <v>0.58252729999999997</v>
      </c>
      <c r="CU124">
        <v>23.875789999999999</v>
      </c>
      <c r="CV124">
        <v>3.2031150000000001E-2</v>
      </c>
      <c r="CW124">
        <v>11.201790000000001</v>
      </c>
      <c r="CX124">
        <v>0.579484</v>
      </c>
      <c r="CY124">
        <v>21.8748</v>
      </c>
      <c r="CZ124" s="1">
        <v>3.001121E-2</v>
      </c>
      <c r="DA124">
        <v>10.539020000000001</v>
      </c>
      <c r="DB124">
        <v>0.57707759999999997</v>
      </c>
      <c r="DC124">
        <v>21.687000000000001</v>
      </c>
      <c r="DD124">
        <v>2.7451929999999999E-2</v>
      </c>
      <c r="DE124">
        <v>9.6681360000000005</v>
      </c>
      <c r="DF124">
        <v>0.57529430000000004</v>
      </c>
      <c r="DG124">
        <v>23.62567</v>
      </c>
      <c r="DH124" s="1">
        <v>2.455744E-2</v>
      </c>
      <c r="DI124">
        <v>8.668056</v>
      </c>
      <c r="DJ124">
        <v>0.57403649999999995</v>
      </c>
      <c r="DK124">
        <v>28.257709999999999</v>
      </c>
      <c r="DL124" s="1">
        <v>2.111845E-2</v>
      </c>
      <c r="DM124">
        <v>7.4704499999999996</v>
      </c>
      <c r="DN124">
        <v>0.57319070000000005</v>
      </c>
      <c r="DO124">
        <v>34.019970000000001</v>
      </c>
      <c r="DP124" s="1">
        <v>1.7112180000000001E-2</v>
      </c>
      <c r="DQ124">
        <v>6.0651289999999998</v>
      </c>
      <c r="DR124">
        <v>0.57265690000000002</v>
      </c>
      <c r="DS124">
        <v>35.71058</v>
      </c>
      <c r="DT124" s="1">
        <v>1.3084729999999999E-2</v>
      </c>
      <c r="DU124">
        <v>4.6413760000000002</v>
      </c>
      <c r="DV124">
        <v>0.57231580000000004</v>
      </c>
      <c r="DW124">
        <v>34.079149999999998</v>
      </c>
      <c r="DX124" s="1">
        <v>9.7261099999999996E-3</v>
      </c>
      <c r="DY124">
        <v>3.446167</v>
      </c>
      <c r="DZ124">
        <v>0.57213130000000001</v>
      </c>
      <c r="EA124">
        <v>31.47954</v>
      </c>
      <c r="EB124" s="1">
        <v>7.3454439999999996E-3</v>
      </c>
      <c r="EC124">
        <v>2.5942620000000001</v>
      </c>
      <c r="ED124">
        <v>0.57200989999999996</v>
      </c>
      <c r="EE124">
        <v>28.454319999999999</v>
      </c>
      <c r="EF124" s="1">
        <v>5.8301539999999997E-3</v>
      </c>
      <c r="EG124">
        <v>2.050192</v>
      </c>
      <c r="EH124">
        <v>0.57193059999999996</v>
      </c>
      <c r="EI124">
        <v>27.669530000000002</v>
      </c>
      <c r="EJ124" s="1">
        <v>4.9091619999999999E-3</v>
      </c>
      <c r="EK124">
        <v>1.718804</v>
      </c>
      <c r="EL124">
        <v>0.57188839999999996</v>
      </c>
      <c r="EM124">
        <v>30.633980000000001</v>
      </c>
      <c r="EN124" s="1">
        <v>4.339959E-3</v>
      </c>
      <c r="EO124">
        <v>1.5135639999999999</v>
      </c>
      <c r="EP124">
        <v>0.5718607</v>
      </c>
      <c r="EQ124">
        <v>36.866349999999997</v>
      </c>
      <c r="ER124" s="1">
        <v>3.9622559999999999E-3</v>
      </c>
      <c r="ES124">
        <v>1.3776139999999999</v>
      </c>
      <c r="ET124">
        <v>0.57186219999999999</v>
      </c>
      <c r="EU124">
        <v>42.227699999999999</v>
      </c>
      <c r="EV124" s="1">
        <v>3.6861620000000002E-3</v>
      </c>
      <c r="EW124">
        <v>1.278586</v>
      </c>
      <c r="EX124">
        <v>0.57184889999999999</v>
      </c>
      <c r="EY124">
        <v>43.12811</v>
      </c>
      <c r="EZ124" s="1">
        <v>3.4665719999999998E-3</v>
      </c>
      <c r="FA124">
        <v>1.199851</v>
      </c>
      <c r="FB124">
        <v>0.57184000000000001</v>
      </c>
      <c r="FC124">
        <v>41.499789999999997</v>
      </c>
      <c r="FD124" s="1">
        <v>3.2792939999999999E-3</v>
      </c>
      <c r="FE124">
        <v>1.1330150000000001</v>
      </c>
      <c r="FF124">
        <v>0.57183629999999996</v>
      </c>
      <c r="FG124">
        <v>38.506</v>
      </c>
      <c r="FH124" s="1">
        <v>3.1122400000000001E-3</v>
      </c>
      <c r="FI124">
        <v>1.073715</v>
      </c>
      <c r="FJ124">
        <v>0.57183079999999997</v>
      </c>
      <c r="FK124">
        <v>34.753950000000003</v>
      </c>
      <c r="FL124" s="1">
        <v>2.9602119999999998E-3</v>
      </c>
      <c r="FM124">
        <v>1.0198970000000001</v>
      </c>
      <c r="FN124">
        <v>0.57183220000000001</v>
      </c>
      <c r="FO124">
        <v>33.100490000000001</v>
      </c>
      <c r="FP124" s="1">
        <v>2.819359E-3</v>
      </c>
      <c r="FQ124">
        <v>0.9703562</v>
      </c>
      <c r="FR124">
        <v>0.57183229999999996</v>
      </c>
      <c r="FS124">
        <v>33.915779999999998</v>
      </c>
      <c r="FT124">
        <v>2.6872699999999998E-3</v>
      </c>
      <c r="FU124">
        <v>0.92424220000000001</v>
      </c>
      <c r="FV124">
        <v>0.57182299999999997</v>
      </c>
      <c r="FW124">
        <v>36.099989999999998</v>
      </c>
      <c r="FX124" s="1">
        <v>2.5631030000000002E-3</v>
      </c>
      <c r="FY124">
        <v>0.88096470000000004</v>
      </c>
      <c r="FZ124">
        <v>0.57183189999999995</v>
      </c>
      <c r="GA124">
        <v>37.033470000000001</v>
      </c>
      <c r="GB124" s="1">
        <v>2.4463169999999999E-3</v>
      </c>
      <c r="GC124">
        <v>0.84037600000000001</v>
      </c>
      <c r="GD124">
        <v>0.57184539999999995</v>
      </c>
      <c r="GE124">
        <v>36.508949999999999</v>
      </c>
      <c r="GF124" s="1">
        <v>2.3362489999999999E-3</v>
      </c>
      <c r="GG124">
        <v>0.80227420000000005</v>
      </c>
      <c r="GH124">
        <v>0.57182480000000002</v>
      </c>
      <c r="GI124">
        <v>34.509480000000003</v>
      </c>
      <c r="GJ124" s="1">
        <v>2.2325209999999999E-3</v>
      </c>
      <c r="GK124">
        <v>0.76648760000000005</v>
      </c>
      <c r="GL124">
        <v>0.57182350000000004</v>
      </c>
      <c r="GM124">
        <v>32.157589999999999</v>
      </c>
      <c r="GN124" s="1">
        <v>2.1347889999999998E-3</v>
      </c>
      <c r="GO124">
        <v>0.73276470000000005</v>
      </c>
      <c r="GP124">
        <v>0.57182809999999995</v>
      </c>
      <c r="GQ124">
        <v>29.71819</v>
      </c>
      <c r="GR124" s="1">
        <v>2.0422050000000001E-3</v>
      </c>
      <c r="GS124">
        <v>0.70085569999999997</v>
      </c>
      <c r="GT124">
        <v>0.57182619999999995</v>
      </c>
      <c r="GU124">
        <v>29.472079999999998</v>
      </c>
      <c r="GV124" s="1">
        <v>1.9547980000000002E-3</v>
      </c>
      <c r="GW124">
        <v>0.67075459999999998</v>
      </c>
      <c r="GX124">
        <v>0.57182849999999996</v>
      </c>
      <c r="GY124">
        <v>30.65868</v>
      </c>
      <c r="GZ124" s="1">
        <v>1.8719260000000001E-3</v>
      </c>
      <c r="HA124">
        <v>0.64231249999999995</v>
      </c>
      <c r="HB124">
        <v>0.57182809999999995</v>
      </c>
      <c r="HC124">
        <v>33.388069999999999</v>
      </c>
      <c r="HD124" s="1">
        <v>1.7936720000000001E-3</v>
      </c>
      <c r="HE124">
        <v>0.61537719999999996</v>
      </c>
      <c r="HF124">
        <v>0.57182169999999999</v>
      </c>
      <c r="HG124">
        <v>35.941650000000003</v>
      </c>
      <c r="HH124" s="1">
        <v>1.7194179999999999E-3</v>
      </c>
      <c r="HI124">
        <v>0.58988430000000003</v>
      </c>
      <c r="HJ124">
        <v>0.57182599999999995</v>
      </c>
      <c r="HK124">
        <v>35.480339999999998</v>
      </c>
      <c r="HL124" s="1">
        <v>1.649183E-3</v>
      </c>
      <c r="HM124">
        <v>0.56576689999999996</v>
      </c>
      <c r="HN124">
        <v>0.57182739999999999</v>
      </c>
      <c r="HO124">
        <v>33.349029999999999</v>
      </c>
      <c r="HP124" s="1">
        <v>1.5829419999999999E-3</v>
      </c>
      <c r="HQ124">
        <v>0.54300919999999997</v>
      </c>
      <c r="HR124">
        <v>0.5718259</v>
      </c>
      <c r="HS124">
        <v>30.581939999999999</v>
      </c>
      <c r="HT124" s="1">
        <v>1.5203009999999999E-3</v>
      </c>
      <c r="HU124">
        <v>0.52150600000000003</v>
      </c>
      <c r="HV124">
        <v>0.57182889999999997</v>
      </c>
      <c r="HW124">
        <v>28.193739999999998</v>
      </c>
      <c r="HX124" s="1">
        <v>1.460788E-3</v>
      </c>
      <c r="HY124">
        <v>0.5011004</v>
      </c>
      <c r="HZ124">
        <v>0.5718316</v>
      </c>
      <c r="IA124">
        <v>29.590959999999999</v>
      </c>
      <c r="IB124" s="1">
        <v>1.404045E-3</v>
      </c>
      <c r="IC124">
        <v>0.48163729999999999</v>
      </c>
      <c r="ID124">
        <v>0.57182529999999998</v>
      </c>
      <c r="IE124">
        <v>35.294969999999999</v>
      </c>
      <c r="IF124" s="1">
        <v>1.3499129999999999E-3</v>
      </c>
      <c r="IG124">
        <v>0.4630457</v>
      </c>
      <c r="IH124">
        <v>0.57182540000000004</v>
      </c>
      <c r="II124">
        <v>42.525280000000002</v>
      </c>
      <c r="IJ124" s="1">
        <v>1.298448E-3</v>
      </c>
      <c r="IK124">
        <v>0.44539380000000001</v>
      </c>
      <c r="IL124">
        <v>0.57182540000000004</v>
      </c>
      <c r="IM124">
        <v>46.824390000000001</v>
      </c>
      <c r="IN124" s="1">
        <v>1.2496160000000001E-3</v>
      </c>
      <c r="IO124">
        <v>0.42860700000000002</v>
      </c>
      <c r="IP124">
        <v>0.57182259999999996</v>
      </c>
      <c r="IQ124">
        <v>46.900069999999999</v>
      </c>
      <c r="IR124" s="1">
        <v>1.2029059999999999E-3</v>
      </c>
      <c r="IS124">
        <v>0.41261350000000002</v>
      </c>
      <c r="IT124">
        <v>0.57183200000000001</v>
      </c>
      <c r="IU124">
        <v>44.09939</v>
      </c>
      <c r="IV124" s="1">
        <v>1.1582809999999999E-3</v>
      </c>
      <c r="IW124">
        <v>0.39726929999999999</v>
      </c>
      <c r="IX124">
        <v>0.57183200000000001</v>
      </c>
      <c r="IY124">
        <v>39.974080000000001</v>
      </c>
      <c r="IZ124">
        <v>1.1154559999999999E-3</v>
      </c>
      <c r="JA124">
        <v>0.38258599999999998</v>
      </c>
      <c r="JB124">
        <v>0.57184500000000005</v>
      </c>
      <c r="JC124">
        <v>36.294080000000001</v>
      </c>
      <c r="JD124" s="1">
        <v>1.074619E-3</v>
      </c>
      <c r="JE124">
        <v>0.36859370000000002</v>
      </c>
      <c r="JF124">
        <v>0.57182350000000004</v>
      </c>
      <c r="JG124">
        <v>36.478400000000001</v>
      </c>
      <c r="JH124" s="1">
        <v>1.0359329999999999E-3</v>
      </c>
      <c r="JI124">
        <v>0.35530089999999998</v>
      </c>
      <c r="JJ124">
        <v>0.5718451</v>
      </c>
      <c r="JK124">
        <v>38.319020000000002</v>
      </c>
      <c r="JL124" s="1">
        <v>9.9839460000000009E-4</v>
      </c>
      <c r="JM124">
        <v>0.34262110000000001</v>
      </c>
      <c r="JN124">
        <v>0.57181879999999996</v>
      </c>
      <c r="JO124">
        <v>39.051819999999999</v>
      </c>
      <c r="JP124" s="1">
        <v>9.6026429999999995E-4</v>
      </c>
      <c r="JQ124">
        <v>0.330397</v>
      </c>
      <c r="JR124">
        <v>0.57183050000000002</v>
      </c>
      <c r="JS124">
        <v>38.825490000000002</v>
      </c>
      <c r="JT124" s="1">
        <v>9.2372839999999999E-4</v>
      </c>
      <c r="JU124">
        <v>0.31862380000000001</v>
      </c>
      <c r="JV124">
        <v>0.57182469999999996</v>
      </c>
      <c r="JW124">
        <v>37.99512</v>
      </c>
      <c r="JX124" s="1">
        <v>8.8903829999999997E-4</v>
      </c>
      <c r="JY124">
        <v>0.30739329999999998</v>
      </c>
      <c r="JZ124">
        <v>0.57184380000000001</v>
      </c>
      <c r="KA124">
        <v>35.923639999999999</v>
      </c>
      <c r="KB124" s="1">
        <v>8.5625960000000004E-4</v>
      </c>
      <c r="KC124">
        <v>0.296709</v>
      </c>
      <c r="KD124">
        <v>0.57182540000000004</v>
      </c>
      <c r="KE124">
        <v>33.389690000000002</v>
      </c>
      <c r="KF124" s="1">
        <v>8.2504509999999998E-4</v>
      </c>
      <c r="KG124">
        <v>0.28650809999999999</v>
      </c>
      <c r="KH124">
        <v>0.57182379999999999</v>
      </c>
      <c r="KI124">
        <v>30.067769999999999</v>
      </c>
      <c r="KJ124" s="1">
        <v>7.9530720000000005E-4</v>
      </c>
      <c r="KK124">
        <v>0.27673930000000002</v>
      </c>
      <c r="KL124">
        <v>0.57182900000000003</v>
      </c>
      <c r="KM124">
        <v>28.416969999999999</v>
      </c>
      <c r="KN124" s="1">
        <v>7.6692130000000005E-4</v>
      </c>
      <c r="KO124">
        <v>0.2673722</v>
      </c>
      <c r="KP124">
        <v>0.57184590000000002</v>
      </c>
      <c r="KQ124">
        <v>31.051570000000002</v>
      </c>
      <c r="KR124" s="1">
        <v>7.3978640000000001E-4</v>
      </c>
      <c r="KS124">
        <v>0.2583956</v>
      </c>
      <c r="KT124">
        <v>0.57182560000000004</v>
      </c>
      <c r="KU124">
        <v>37.221200000000003</v>
      </c>
      <c r="KV124" s="1">
        <v>7.138213E-4</v>
      </c>
      <c r="KW124">
        <v>0.24977460000000001</v>
      </c>
      <c r="KX124">
        <v>0.57184360000000001</v>
      </c>
      <c r="KY124">
        <v>41.948790000000002</v>
      </c>
      <c r="KZ124" s="1">
        <v>6.8899510000000001E-4</v>
      </c>
      <c r="LA124">
        <v>0.24149870000000001</v>
      </c>
      <c r="LB124">
        <v>0.57182960000000005</v>
      </c>
      <c r="LC124">
        <v>42.07629</v>
      </c>
      <c r="LD124" s="1">
        <v>6.6530509999999997E-4</v>
      </c>
      <c r="LE124">
        <v>0.23356399999999999</v>
      </c>
      <c r="LF124">
        <v>0.57184440000000003</v>
      </c>
      <c r="LG124">
        <v>39.20279</v>
      </c>
      <c r="LH124" s="1">
        <v>6.4254049999999999E-4</v>
      </c>
      <c r="LI124">
        <v>0.22593089999999999</v>
      </c>
      <c r="LJ124">
        <v>0.57183030000000001</v>
      </c>
      <c r="LK124">
        <v>35.162770000000002</v>
      </c>
      <c r="LL124" s="1">
        <v>6.2070599999999995E-4</v>
      </c>
      <c r="LM124">
        <v>0.218584</v>
      </c>
      <c r="LN124">
        <v>0.57182599999999995</v>
      </c>
      <c r="LO124">
        <v>31.670639999999999</v>
      </c>
      <c r="LP124" s="1">
        <v>5.9967259999999997E-4</v>
      </c>
      <c r="LQ124">
        <v>0.2114905</v>
      </c>
      <c r="LR124">
        <v>0.57182900000000003</v>
      </c>
      <c r="LS124">
        <v>32.13129</v>
      </c>
      <c r="LT124" s="1">
        <v>5.7953270000000003E-4</v>
      </c>
      <c r="LU124">
        <v>0.20466609999999999</v>
      </c>
      <c r="LV124">
        <v>0.5718278</v>
      </c>
      <c r="LW124">
        <v>35.792250000000003</v>
      </c>
      <c r="LX124" s="1">
        <v>5.6015079999999998E-4</v>
      </c>
      <c r="LY124">
        <v>0.19809289999999999</v>
      </c>
      <c r="LZ124">
        <v>0.57182060000000001</v>
      </c>
      <c r="MA124">
        <v>38.869309999999999</v>
      </c>
      <c r="MB124" s="1">
        <v>5.4149790000000003E-4</v>
      </c>
      <c r="MC124">
        <v>0.19175320000000001</v>
      </c>
      <c r="MD124">
        <v>0.57182010000000005</v>
      </c>
      <c r="ME124">
        <v>40.660800000000002</v>
      </c>
      <c r="MF124" s="1">
        <v>5.2357219999999999E-4</v>
      </c>
      <c r="MG124">
        <v>0.18565409999999999</v>
      </c>
      <c r="MH124">
        <v>0.5718297</v>
      </c>
      <c r="MI124">
        <v>40.68853</v>
      </c>
      <c r="MJ124" s="1">
        <v>5.0627699999999996E-4</v>
      </c>
      <c r="MK124">
        <v>0.1797646</v>
      </c>
      <c r="ML124">
        <v>0.57182540000000004</v>
      </c>
      <c r="MM124">
        <v>38.517910000000001</v>
      </c>
      <c r="MN124" s="1">
        <v>4.8950779999999998E-4</v>
      </c>
      <c r="MO124">
        <v>0.1740757</v>
      </c>
      <c r="MP124">
        <v>0.57182679999999997</v>
      </c>
      <c r="MQ124">
        <v>35.608649999999997</v>
      </c>
      <c r="MR124" s="1">
        <v>4.7333400000000001E-4</v>
      </c>
      <c r="MS124">
        <v>0.16857749999999999</v>
      </c>
      <c r="MT124">
        <v>0.57183240000000002</v>
      </c>
      <c r="MU124">
        <v>32.074339999999999</v>
      </c>
      <c r="MV124" s="1">
        <v>4.5770529999999998E-4</v>
      </c>
      <c r="MW124">
        <v>0.1632613</v>
      </c>
      <c r="MX124">
        <v>0.57181740000000003</v>
      </c>
      <c r="MY124">
        <v>29.669329999999999</v>
      </c>
      <c r="MZ124" s="1">
        <v>4.4268770000000001E-4</v>
      </c>
      <c r="NA124">
        <v>0.15812950000000001</v>
      </c>
      <c r="NB124">
        <v>0.57183070000000003</v>
      </c>
      <c r="NC124">
        <v>28.73011</v>
      </c>
      <c r="ND124" s="1">
        <v>4.2827670000000003E-4</v>
      </c>
      <c r="NE124">
        <v>0.1531951</v>
      </c>
      <c r="NF124">
        <v>0.57182920000000004</v>
      </c>
      <c r="NG124">
        <v>30.55058</v>
      </c>
      <c r="NH124" s="1">
        <v>4.1445650000000001E-4</v>
      </c>
      <c r="NI124">
        <v>0.14846039999999999</v>
      </c>
      <c r="NJ124">
        <v>0.5718297</v>
      </c>
      <c r="NK124">
        <v>34.239100000000001</v>
      </c>
      <c r="NL124" s="1">
        <v>4.011676E-4</v>
      </c>
      <c r="NM124">
        <v>0.14390339999999999</v>
      </c>
      <c r="NN124">
        <v>0.57182759999999999</v>
      </c>
      <c r="NO124">
        <v>35.760150000000003</v>
      </c>
      <c r="NP124" s="1">
        <v>3.8832530000000001E-4</v>
      </c>
      <c r="NQ124">
        <v>0.1394832</v>
      </c>
      <c r="NR124">
        <v>0.57182319999999998</v>
      </c>
      <c r="NS124">
        <v>33.729199999999999</v>
      </c>
      <c r="NT124" s="1">
        <v>3.758201E-4</v>
      </c>
      <c r="NU124">
        <v>0.13517499999999999</v>
      </c>
      <c r="NV124">
        <v>0.57182670000000002</v>
      </c>
      <c r="NW124">
        <v>31.192540000000001</v>
      </c>
      <c r="NX124" s="1">
        <v>3.6376339999999999E-4</v>
      </c>
      <c r="NY124">
        <v>0.13100400000000001</v>
      </c>
      <c r="NZ124">
        <v>0.57182129999999998</v>
      </c>
      <c r="OA124">
        <v>28.36037</v>
      </c>
      <c r="OB124" s="1">
        <v>3.5227929999999999E-4</v>
      </c>
      <c r="OC124">
        <v>0.12700900000000001</v>
      </c>
      <c r="OD124">
        <v>0.57182230000000001</v>
      </c>
      <c r="OE124">
        <v>27.848379999999999</v>
      </c>
      <c r="OF124" s="1">
        <v>3.412822E-4</v>
      </c>
      <c r="OG124">
        <v>0.1231681</v>
      </c>
      <c r="OH124">
        <v>0.57183070000000003</v>
      </c>
      <c r="OI124">
        <v>28.917110000000001</v>
      </c>
      <c r="OJ124" s="1">
        <v>3.3064820000000002E-4</v>
      </c>
      <c r="OK124">
        <v>0.1194424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1.2233689999999999</v>
      </c>
      <c r="G125">
        <v>18.831900000000001</v>
      </c>
      <c r="H125">
        <v>0</v>
      </c>
      <c r="I125">
        <v>0</v>
      </c>
      <c r="J125">
        <v>1.2148650000000001</v>
      </c>
      <c r="K125">
        <v>18.826889999999999</v>
      </c>
      <c r="L125">
        <v>0</v>
      </c>
      <c r="M125">
        <v>0</v>
      </c>
      <c r="N125">
        <v>1.209015</v>
      </c>
      <c r="O125">
        <v>19.271059999999999</v>
      </c>
      <c r="P125" s="1">
        <v>9.6654030000000005E-38</v>
      </c>
      <c r="Q125" s="1">
        <v>2.8022980000000002E-35</v>
      </c>
      <c r="R125">
        <v>1.2043029999999999</v>
      </c>
      <c r="S125">
        <v>21.24944</v>
      </c>
      <c r="T125" s="1">
        <v>2.2980569999999999E-26</v>
      </c>
      <c r="U125" s="1">
        <v>6.6697940000000005E-24</v>
      </c>
      <c r="V125">
        <v>1.199441</v>
      </c>
      <c r="W125">
        <v>22.85323</v>
      </c>
      <c r="X125" s="1">
        <v>3.5224390000000002E-16</v>
      </c>
      <c r="Y125" s="1">
        <v>1.0209E-13</v>
      </c>
      <c r="Z125">
        <v>1.1951309999999999</v>
      </c>
      <c r="AA125">
        <v>22.691189999999999</v>
      </c>
      <c r="AB125" s="1">
        <v>4.3940469999999998E-7</v>
      </c>
      <c r="AC125" s="1">
        <v>8.352736E-5</v>
      </c>
      <c r="AD125">
        <v>1.1912240000000001</v>
      </c>
      <c r="AE125">
        <v>21.500319999999999</v>
      </c>
      <c r="AF125" s="1">
        <v>4.0255880000000001E-3</v>
      </c>
      <c r="AG125">
        <v>0.8936885</v>
      </c>
      <c r="AH125">
        <v>1.1877679999999999</v>
      </c>
      <c r="AI125">
        <v>19.818059999999999</v>
      </c>
      <c r="AJ125">
        <v>0.58758790000000005</v>
      </c>
      <c r="AK125">
        <v>143.71199999999999</v>
      </c>
      <c r="AL125">
        <v>1.1851830000000001</v>
      </c>
      <c r="AM125">
        <v>18.167480000000001</v>
      </c>
      <c r="AN125">
        <v>10.806979999999999</v>
      </c>
      <c r="AO125">
        <v>2832.232</v>
      </c>
      <c r="AP125">
        <v>1.1831929999999999</v>
      </c>
      <c r="AQ125">
        <v>18.705100000000002</v>
      </c>
      <c r="AR125">
        <v>51.585180000000001</v>
      </c>
      <c r="AS125">
        <v>14260.3</v>
      </c>
      <c r="AT125">
        <v>1.1817789999999999</v>
      </c>
      <c r="AU125">
        <v>21.250070000000001</v>
      </c>
      <c r="AV125">
        <v>94.646349999999998</v>
      </c>
      <c r="AW125">
        <v>27274.15</v>
      </c>
      <c r="AX125">
        <v>1.1807650000000001</v>
      </c>
      <c r="AY125">
        <v>24.873619999999999</v>
      </c>
      <c r="AZ125">
        <v>86.109120000000004</v>
      </c>
      <c r="BA125">
        <v>25615.94</v>
      </c>
      <c r="BB125">
        <v>1.1799059999999999</v>
      </c>
      <c r="BC125">
        <v>27.756039999999999</v>
      </c>
      <c r="BD125">
        <v>46.482550000000003</v>
      </c>
      <c r="BE125">
        <v>14166.68</v>
      </c>
      <c r="BF125">
        <v>1.1787939999999999</v>
      </c>
      <c r="BG125">
        <v>27.90662</v>
      </c>
      <c r="BH125">
        <v>17.074619999999999</v>
      </c>
      <c r="BI125">
        <v>5299.915</v>
      </c>
      <c r="BJ125">
        <v>1.1771039999999999</v>
      </c>
      <c r="BK125">
        <v>26.294809999999998</v>
      </c>
      <c r="BL125">
        <v>4.7797989999999997</v>
      </c>
      <c r="BM125">
        <v>1503.3579999999999</v>
      </c>
      <c r="BN125">
        <v>1.1745589999999999</v>
      </c>
      <c r="BO125">
        <v>24.421620000000001</v>
      </c>
      <c r="BP125">
        <v>1.128244</v>
      </c>
      <c r="BQ125">
        <v>357.85480000000001</v>
      </c>
      <c r="BR125">
        <v>1.1711290000000001</v>
      </c>
      <c r="BS125">
        <v>22.790099999999999</v>
      </c>
      <c r="BT125">
        <v>0.25228420000000001</v>
      </c>
      <c r="BU125">
        <v>80.109809999999996</v>
      </c>
      <c r="BV125">
        <v>1.1668259999999999</v>
      </c>
      <c r="BW125">
        <v>23.264749999999999</v>
      </c>
      <c r="BX125">
        <v>6.6165089999999996E-2</v>
      </c>
      <c r="BY125">
        <v>20.700299999999999</v>
      </c>
      <c r="BZ125">
        <v>1.16187</v>
      </c>
      <c r="CA125">
        <v>24.85857</v>
      </c>
      <c r="CB125" s="1">
        <v>2.9796329999999999E-2</v>
      </c>
      <c r="CC125">
        <v>8.9890229999999995</v>
      </c>
      <c r="CD125">
        <v>1.1561920000000001</v>
      </c>
      <c r="CE125">
        <v>26.525759999999998</v>
      </c>
      <c r="CF125" s="1">
        <v>2.558566E-2</v>
      </c>
      <c r="CG125">
        <v>7.5373609999999998</v>
      </c>
      <c r="CH125">
        <v>1.1505350000000001</v>
      </c>
      <c r="CI125">
        <v>27.71452</v>
      </c>
      <c r="CJ125" s="1">
        <v>2.8517199999999999E-2</v>
      </c>
      <c r="CK125">
        <v>8.3996119999999994</v>
      </c>
      <c r="CL125">
        <v>1.1453310000000001</v>
      </c>
      <c r="CM125">
        <v>27.31175</v>
      </c>
      <c r="CN125" s="1">
        <v>3.1668960000000003E-2</v>
      </c>
      <c r="CO125">
        <v>9.405583</v>
      </c>
      <c r="CP125">
        <v>1.1403239999999999</v>
      </c>
      <c r="CQ125">
        <v>25.93638</v>
      </c>
      <c r="CR125" s="1">
        <v>3.2877030000000002E-2</v>
      </c>
      <c r="CS125">
        <v>9.8625080000000001</v>
      </c>
      <c r="CT125">
        <v>1.136763</v>
      </c>
      <c r="CU125">
        <v>24.078720000000001</v>
      </c>
      <c r="CV125">
        <v>3.2162259999999998E-2</v>
      </c>
      <c r="CW125">
        <v>9.7239819999999995</v>
      </c>
      <c r="CX125">
        <v>1.1346700000000001</v>
      </c>
      <c r="CY125">
        <v>22.100770000000001</v>
      </c>
      <c r="CZ125" s="1">
        <v>3.022447E-2</v>
      </c>
      <c r="DA125">
        <v>9.1857360000000003</v>
      </c>
      <c r="DB125">
        <v>1.132992</v>
      </c>
      <c r="DC125">
        <v>21.867730000000002</v>
      </c>
      <c r="DD125" s="1">
        <v>2.770096E-2</v>
      </c>
      <c r="DE125">
        <v>8.4493489999999998</v>
      </c>
      <c r="DF125">
        <v>1.1318250000000001</v>
      </c>
      <c r="DG125">
        <v>23.75451</v>
      </c>
      <c r="DH125" s="1">
        <v>2.484461E-2</v>
      </c>
      <c r="DI125">
        <v>7.6005729999999998</v>
      </c>
      <c r="DJ125">
        <v>1.1310480000000001</v>
      </c>
      <c r="DK125">
        <v>28.318519999999999</v>
      </c>
      <c r="DL125" s="1">
        <v>2.1465970000000001E-2</v>
      </c>
      <c r="DM125">
        <v>6.5888150000000003</v>
      </c>
      <c r="DN125">
        <v>1.130544</v>
      </c>
      <c r="DO125">
        <v>34.064480000000003</v>
      </c>
      <c r="DP125" s="1">
        <v>1.750026E-2</v>
      </c>
      <c r="DQ125">
        <v>5.390517</v>
      </c>
      <c r="DR125">
        <v>1.130285</v>
      </c>
      <c r="DS125">
        <v>35.800669999999997</v>
      </c>
      <c r="DT125">
        <v>1.3445820000000001E-2</v>
      </c>
      <c r="DU125">
        <v>4.1507620000000003</v>
      </c>
      <c r="DV125">
        <v>1.1301509999999999</v>
      </c>
      <c r="DW125">
        <v>34.230049999999999</v>
      </c>
      <c r="DX125" s="1">
        <v>1.0005450000000001E-2</v>
      </c>
      <c r="DY125">
        <v>3.0870320000000002</v>
      </c>
      <c r="DZ125">
        <v>1.1300239999999999</v>
      </c>
      <c r="EA125">
        <v>31.759509999999999</v>
      </c>
      <c r="EB125" s="1">
        <v>7.5328499999999998E-3</v>
      </c>
      <c r="EC125">
        <v>2.3156029999999999</v>
      </c>
      <c r="ED125">
        <v>1.130026</v>
      </c>
      <c r="EE125">
        <v>28.74701</v>
      </c>
      <c r="EF125" s="1">
        <v>5.9461779999999999E-3</v>
      </c>
      <c r="EG125">
        <v>1.8177179999999999</v>
      </c>
      <c r="EH125">
        <v>1.1299969999999999</v>
      </c>
      <c r="EI125">
        <v>27.736920000000001</v>
      </c>
      <c r="EJ125" s="1">
        <v>4.9798860000000002E-3</v>
      </c>
      <c r="EK125">
        <v>1.513612</v>
      </c>
      <c r="EL125">
        <v>1.1299630000000001</v>
      </c>
      <c r="EM125">
        <v>30.498840000000001</v>
      </c>
      <c r="EN125" s="1">
        <v>4.3849830000000003E-3</v>
      </c>
      <c r="EO125">
        <v>1.32619</v>
      </c>
      <c r="EP125">
        <v>1.1299790000000001</v>
      </c>
      <c r="EQ125">
        <v>36.750689999999999</v>
      </c>
      <c r="ER125" s="1">
        <v>3.9935159999999999E-3</v>
      </c>
      <c r="ES125">
        <v>1.203276</v>
      </c>
      <c r="ET125">
        <v>1.129958</v>
      </c>
      <c r="EU125">
        <v>42.18768</v>
      </c>
      <c r="EV125" s="1">
        <v>3.7099400000000001E-3</v>
      </c>
      <c r="EW125">
        <v>1.114765</v>
      </c>
      <c r="EX125">
        <v>1.129961</v>
      </c>
      <c r="EY125">
        <v>43.167789999999997</v>
      </c>
      <c r="EZ125" s="1">
        <v>3.4862640000000002E-3</v>
      </c>
      <c r="FA125">
        <v>1.045083</v>
      </c>
      <c r="FB125">
        <v>1.1299760000000001</v>
      </c>
      <c r="FC125">
        <v>41.622489999999999</v>
      </c>
      <c r="FD125" s="1">
        <v>3.2963929999999999E-3</v>
      </c>
      <c r="FE125">
        <v>0.98629630000000001</v>
      </c>
      <c r="FF125">
        <v>1.1299710000000001</v>
      </c>
      <c r="FG125">
        <v>38.82206</v>
      </c>
      <c r="FH125" s="1">
        <v>3.1276239999999999E-3</v>
      </c>
      <c r="FI125">
        <v>0.93433500000000003</v>
      </c>
      <c r="FJ125">
        <v>1.129958</v>
      </c>
      <c r="FK125">
        <v>35.166699999999999</v>
      </c>
      <c r="FL125" s="1">
        <v>2.974286E-3</v>
      </c>
      <c r="FM125">
        <v>0.88729690000000006</v>
      </c>
      <c r="FN125">
        <v>1.1299589999999999</v>
      </c>
      <c r="FO125">
        <v>33.393189999999997</v>
      </c>
      <c r="FP125" s="1">
        <v>2.8323879999999999E-3</v>
      </c>
      <c r="FQ125">
        <v>0.84405560000000002</v>
      </c>
      <c r="FR125">
        <v>1.1299520000000001</v>
      </c>
      <c r="FS125">
        <v>34.046019999999999</v>
      </c>
      <c r="FT125" s="1">
        <v>2.6994639999999999E-3</v>
      </c>
      <c r="FU125">
        <v>0.80385090000000003</v>
      </c>
      <c r="FV125">
        <v>1.129953</v>
      </c>
      <c r="FW125">
        <v>36.166690000000003</v>
      </c>
      <c r="FX125" s="1">
        <v>2.574584E-3</v>
      </c>
      <c r="FY125">
        <v>0.7661597</v>
      </c>
      <c r="FZ125">
        <v>1.1299399999999999</v>
      </c>
      <c r="GA125">
        <v>37.098550000000003</v>
      </c>
      <c r="GB125" s="1">
        <v>2.4570460000000001E-3</v>
      </c>
      <c r="GC125">
        <v>0.73077199999999998</v>
      </c>
      <c r="GD125">
        <v>1.129947</v>
      </c>
      <c r="GE125">
        <v>36.628889999999998</v>
      </c>
      <c r="GF125" s="1">
        <v>2.3463500000000001E-3</v>
      </c>
      <c r="GG125">
        <v>0.69760420000000001</v>
      </c>
      <c r="GH125">
        <v>1.1299509999999999</v>
      </c>
      <c r="GI125">
        <v>34.663069999999998</v>
      </c>
      <c r="GJ125" s="1">
        <v>2.242019E-3</v>
      </c>
      <c r="GK125">
        <v>0.66640219999999994</v>
      </c>
      <c r="GL125">
        <v>1.1299490000000001</v>
      </c>
      <c r="GM125">
        <v>32.366999999999997</v>
      </c>
      <c r="GN125" s="1">
        <v>2.1437610000000001E-3</v>
      </c>
      <c r="GO125">
        <v>0.63704070000000002</v>
      </c>
      <c r="GP125">
        <v>1.1299459999999999</v>
      </c>
      <c r="GQ125">
        <v>29.976600000000001</v>
      </c>
      <c r="GR125" s="1">
        <v>2.0506729999999998E-3</v>
      </c>
      <c r="GS125">
        <v>0.60927469999999995</v>
      </c>
      <c r="GT125">
        <v>1.129953</v>
      </c>
      <c r="GU125">
        <v>29.75056</v>
      </c>
      <c r="GV125" s="1">
        <v>1.9628110000000001E-3</v>
      </c>
      <c r="GW125">
        <v>0.58305770000000001</v>
      </c>
      <c r="GX125">
        <v>1.129956</v>
      </c>
      <c r="GY125">
        <v>30.899270000000001</v>
      </c>
      <c r="GZ125" s="1">
        <v>1.8795120000000001E-3</v>
      </c>
      <c r="HA125">
        <v>0.55830299999999999</v>
      </c>
      <c r="HB125">
        <v>1.129942</v>
      </c>
      <c r="HC125">
        <v>33.524340000000002</v>
      </c>
      <c r="HD125" s="1">
        <v>1.800839E-3</v>
      </c>
      <c r="HE125">
        <v>0.5348562</v>
      </c>
      <c r="HF125">
        <v>1.129934</v>
      </c>
      <c r="HG125">
        <v>36.036189999999998</v>
      </c>
      <c r="HH125" s="1">
        <v>1.7261959999999999E-3</v>
      </c>
      <c r="HI125">
        <v>0.51266509999999998</v>
      </c>
      <c r="HJ125">
        <v>1.1299459999999999</v>
      </c>
      <c r="HK125">
        <v>35.620660000000001</v>
      </c>
      <c r="HL125" s="1">
        <v>1.655594E-3</v>
      </c>
      <c r="HM125">
        <v>0.49167139999999998</v>
      </c>
      <c r="HN125">
        <v>1.129947</v>
      </c>
      <c r="HO125">
        <v>33.557090000000002</v>
      </c>
      <c r="HP125" s="1">
        <v>1.5889949999999999E-3</v>
      </c>
      <c r="HQ125">
        <v>0.47185709999999997</v>
      </c>
      <c r="HR125">
        <v>1.129945</v>
      </c>
      <c r="HS125">
        <v>30.855080000000001</v>
      </c>
      <c r="HT125" s="1">
        <v>1.526031E-3</v>
      </c>
      <c r="HU125">
        <v>0.45313999999999999</v>
      </c>
      <c r="HV125">
        <v>1.129947</v>
      </c>
      <c r="HW125">
        <v>28.429870000000001</v>
      </c>
      <c r="HX125" s="1">
        <v>1.4662259999999999E-3</v>
      </c>
      <c r="HY125">
        <v>0.43539220000000001</v>
      </c>
      <c r="HZ125">
        <v>1.1299520000000001</v>
      </c>
      <c r="IA125">
        <v>29.672339999999998</v>
      </c>
      <c r="IB125" s="1">
        <v>1.4092410000000001E-3</v>
      </c>
      <c r="IC125">
        <v>0.41846670000000002</v>
      </c>
      <c r="ID125">
        <v>1.129956</v>
      </c>
      <c r="IE125">
        <v>35.302349999999997</v>
      </c>
      <c r="IF125" s="1">
        <v>1.354886E-3</v>
      </c>
      <c r="IG125">
        <v>0.40230840000000001</v>
      </c>
      <c r="IH125">
        <v>1.129956</v>
      </c>
      <c r="II125">
        <v>42.520690000000002</v>
      </c>
      <c r="IJ125" s="1">
        <v>1.3031589999999999E-3</v>
      </c>
      <c r="IK125">
        <v>0.38694390000000001</v>
      </c>
      <c r="IL125">
        <v>1.129956</v>
      </c>
      <c r="IM125">
        <v>46.836300000000001</v>
      </c>
      <c r="IN125" s="1">
        <v>1.2541010000000001E-3</v>
      </c>
      <c r="IO125">
        <v>0.37234309999999998</v>
      </c>
      <c r="IP125">
        <v>1.1299360000000001</v>
      </c>
      <c r="IQ125">
        <v>47.014629999999997</v>
      </c>
      <c r="IR125" s="1">
        <v>1.207173E-3</v>
      </c>
      <c r="IS125">
        <v>0.35842390000000002</v>
      </c>
      <c r="IT125">
        <v>1.1299570000000001</v>
      </c>
      <c r="IU125">
        <v>44.388170000000002</v>
      </c>
      <c r="IV125" s="1">
        <v>1.1623829999999999E-3</v>
      </c>
      <c r="IW125">
        <v>0.34510210000000002</v>
      </c>
      <c r="IX125">
        <v>1.129956</v>
      </c>
      <c r="IY125">
        <v>40.379350000000002</v>
      </c>
      <c r="IZ125" s="1">
        <v>1.1193830000000001E-3</v>
      </c>
      <c r="JA125">
        <v>0.33233970000000002</v>
      </c>
      <c r="JB125">
        <v>1.1299490000000001</v>
      </c>
      <c r="JC125">
        <v>36.596879999999999</v>
      </c>
      <c r="JD125" s="1">
        <v>1.0783539999999999E-3</v>
      </c>
      <c r="JE125">
        <v>0.32017139999999999</v>
      </c>
      <c r="JF125">
        <v>1.1299490000000001</v>
      </c>
      <c r="JG125">
        <v>36.565770000000001</v>
      </c>
      <c r="JH125" s="1">
        <v>1.0394810000000001E-3</v>
      </c>
      <c r="JI125">
        <v>0.30859039999999999</v>
      </c>
      <c r="JJ125">
        <v>1.1299490000000001</v>
      </c>
      <c r="JK125">
        <v>38.314329999999998</v>
      </c>
      <c r="JL125" s="1">
        <v>1.0017940000000001E-3</v>
      </c>
      <c r="JM125">
        <v>0.29758230000000002</v>
      </c>
      <c r="JN125">
        <v>1.1299440000000001</v>
      </c>
      <c r="JO125">
        <v>39.019280000000002</v>
      </c>
      <c r="JP125" s="1">
        <v>9.6353849999999996E-4</v>
      </c>
      <c r="JQ125">
        <v>0.28695359999999998</v>
      </c>
      <c r="JR125">
        <v>1.1299380000000001</v>
      </c>
      <c r="JS125">
        <v>38.8568</v>
      </c>
      <c r="JT125" s="1">
        <v>9.2685369999999997E-4</v>
      </c>
      <c r="JU125">
        <v>0.27672550000000001</v>
      </c>
      <c r="JV125">
        <v>1.129931</v>
      </c>
      <c r="JW125">
        <v>38.127020000000002</v>
      </c>
      <c r="JX125" s="1">
        <v>8.9200520000000004E-4</v>
      </c>
      <c r="JY125">
        <v>0.26695659999999999</v>
      </c>
      <c r="JZ125">
        <v>1.1299440000000001</v>
      </c>
      <c r="KA125">
        <v>36.112430000000003</v>
      </c>
      <c r="KB125" s="1">
        <v>8.590844E-4</v>
      </c>
      <c r="KC125">
        <v>0.25766689999999998</v>
      </c>
      <c r="KD125">
        <v>1.1299319999999999</v>
      </c>
      <c r="KE125">
        <v>33.650060000000003</v>
      </c>
      <c r="KF125" s="1">
        <v>8.2773009999999997E-4</v>
      </c>
      <c r="KG125">
        <v>0.24879290000000001</v>
      </c>
      <c r="KH125">
        <v>1.1299429999999999</v>
      </c>
      <c r="KI125">
        <v>30.443660000000001</v>
      </c>
      <c r="KJ125" s="1">
        <v>7.9788289999999996E-4</v>
      </c>
      <c r="KK125">
        <v>0.2403024</v>
      </c>
      <c r="KL125">
        <v>1.1299490000000001</v>
      </c>
      <c r="KM125">
        <v>28.837980000000002</v>
      </c>
      <c r="KN125" s="1">
        <v>7.6939529999999997E-4</v>
      </c>
      <c r="KO125">
        <v>0.23216719999999999</v>
      </c>
      <c r="KP125">
        <v>1.129947</v>
      </c>
      <c r="KQ125">
        <v>31.384779999999999</v>
      </c>
      <c r="KR125" s="1">
        <v>7.4214729999999996E-4</v>
      </c>
      <c r="KS125">
        <v>0.2243686</v>
      </c>
      <c r="KT125">
        <v>1.129956</v>
      </c>
      <c r="KU125">
        <v>37.40531</v>
      </c>
      <c r="KV125" s="1">
        <v>7.1609009999999999E-4</v>
      </c>
      <c r="KW125">
        <v>0.21687380000000001</v>
      </c>
      <c r="KX125">
        <v>1.1299539999999999</v>
      </c>
      <c r="KY125">
        <v>42.027119999999996</v>
      </c>
      <c r="KZ125" s="1">
        <v>6.911733E-4</v>
      </c>
      <c r="LA125">
        <v>0.20968719999999999</v>
      </c>
      <c r="LB125">
        <v>1.129948</v>
      </c>
      <c r="LC125">
        <v>42.179659999999998</v>
      </c>
      <c r="LD125" s="1">
        <v>6.6738129999999998E-4</v>
      </c>
      <c r="LE125">
        <v>0.20278669999999999</v>
      </c>
      <c r="LF125">
        <v>1.129956</v>
      </c>
      <c r="LG125">
        <v>39.478720000000003</v>
      </c>
      <c r="LH125" s="1">
        <v>6.4454099999999999E-4</v>
      </c>
      <c r="LI125">
        <v>0.19615949999999999</v>
      </c>
      <c r="LJ125">
        <v>1.129958</v>
      </c>
      <c r="LK125">
        <v>35.576250000000002</v>
      </c>
      <c r="LL125" s="1">
        <v>6.2263240000000005E-4</v>
      </c>
      <c r="LM125">
        <v>0.1897713</v>
      </c>
      <c r="LN125">
        <v>1.1299490000000001</v>
      </c>
      <c r="LO125">
        <v>31.913060000000002</v>
      </c>
      <c r="LP125" s="1">
        <v>6.015247E-4</v>
      </c>
      <c r="LQ125">
        <v>0.18361350000000001</v>
      </c>
      <c r="LR125">
        <v>1.1299539999999999</v>
      </c>
      <c r="LS125">
        <v>32.056629999999998</v>
      </c>
      <c r="LT125" s="1">
        <v>5.8131070000000005E-4</v>
      </c>
      <c r="LU125">
        <v>0.1776847</v>
      </c>
      <c r="LV125">
        <v>1.129942</v>
      </c>
      <c r="LW125">
        <v>35.603819999999999</v>
      </c>
      <c r="LX125" s="1">
        <v>5.618601E-4</v>
      </c>
      <c r="LY125">
        <v>0.17197109999999999</v>
      </c>
      <c r="LZ125">
        <v>1.1299330000000001</v>
      </c>
      <c r="MA125">
        <v>38.763269999999999</v>
      </c>
      <c r="MB125" s="1">
        <v>5.4313980000000005E-4</v>
      </c>
      <c r="MC125">
        <v>0.166464</v>
      </c>
      <c r="MD125">
        <v>1.1299380000000001</v>
      </c>
      <c r="ME125">
        <v>40.630580000000002</v>
      </c>
      <c r="MF125" s="1">
        <v>5.2515850000000002E-4</v>
      </c>
      <c r="MG125">
        <v>0.1611679</v>
      </c>
      <c r="MH125">
        <v>1.1299490000000001</v>
      </c>
      <c r="MI125">
        <v>40.767069999999997</v>
      </c>
      <c r="MJ125" s="1">
        <v>5.0780699999999998E-4</v>
      </c>
      <c r="MK125">
        <v>0.156054</v>
      </c>
      <c r="ML125">
        <v>1.1299440000000001</v>
      </c>
      <c r="MM125">
        <v>38.680599999999998</v>
      </c>
      <c r="MN125" s="1">
        <v>4.9098049999999997E-4</v>
      </c>
      <c r="MO125">
        <v>0.1511131</v>
      </c>
      <c r="MP125">
        <v>1.129958</v>
      </c>
      <c r="MQ125">
        <v>35.888179999999998</v>
      </c>
      <c r="MR125" s="1">
        <v>4.7475680000000001E-4</v>
      </c>
      <c r="MS125">
        <v>0.14634130000000001</v>
      </c>
      <c r="MT125">
        <v>1.129953</v>
      </c>
      <c r="MU125">
        <v>32.484340000000003</v>
      </c>
      <c r="MV125" s="1">
        <v>4.5907890000000001E-4</v>
      </c>
      <c r="MW125">
        <v>0.14172480000000001</v>
      </c>
      <c r="MX125">
        <v>1.1299459999999999</v>
      </c>
      <c r="MY125">
        <v>30.10324</v>
      </c>
      <c r="MZ125" s="1">
        <v>4.4401279999999998E-4</v>
      </c>
      <c r="NA125">
        <v>0.13726910000000001</v>
      </c>
      <c r="NB125">
        <v>1.1299509999999999</v>
      </c>
      <c r="NC125">
        <v>29.0381</v>
      </c>
      <c r="ND125" s="1">
        <v>4.2954789999999999E-4</v>
      </c>
      <c r="NE125">
        <v>0.1329824</v>
      </c>
      <c r="NF125">
        <v>1.1299600000000001</v>
      </c>
      <c r="NG125">
        <v>30.729600000000001</v>
      </c>
      <c r="NH125" s="1">
        <v>4.156691E-4</v>
      </c>
      <c r="NI125">
        <v>0.1288667</v>
      </c>
      <c r="NJ125">
        <v>1.129961</v>
      </c>
      <c r="NK125">
        <v>34.336239999999997</v>
      </c>
      <c r="NL125" s="1">
        <v>4.0234299999999999E-4</v>
      </c>
      <c r="NM125">
        <v>0.1249107</v>
      </c>
      <c r="NN125">
        <v>1.129955</v>
      </c>
      <c r="NO125">
        <v>35.876820000000002</v>
      </c>
      <c r="NP125" s="1">
        <v>3.894662E-4</v>
      </c>
      <c r="NQ125">
        <v>0.1210739</v>
      </c>
      <c r="NR125">
        <v>1.1299490000000001</v>
      </c>
      <c r="NS125">
        <v>33.864629999999998</v>
      </c>
      <c r="NT125" s="1">
        <v>3.7692919999999998E-4</v>
      </c>
      <c r="NU125">
        <v>0.11733639999999999</v>
      </c>
      <c r="NV125">
        <v>1.129953</v>
      </c>
      <c r="NW125">
        <v>31.42801</v>
      </c>
      <c r="NX125" s="1">
        <v>3.6482749999999998E-4</v>
      </c>
      <c r="NY125">
        <v>0.1137133</v>
      </c>
      <c r="NZ125">
        <v>1.129947</v>
      </c>
      <c r="OA125">
        <v>28.64734</v>
      </c>
      <c r="OB125" s="1">
        <v>3.5329879999999999E-4</v>
      </c>
      <c r="OC125">
        <v>0.11023910000000001</v>
      </c>
      <c r="OD125">
        <v>1.1299520000000001</v>
      </c>
      <c r="OE125">
        <v>28.0139</v>
      </c>
      <c r="OF125" s="1">
        <v>3.4226729999999999E-4</v>
      </c>
      <c r="OG125">
        <v>0.1069059</v>
      </c>
      <c r="OH125">
        <v>1.129956</v>
      </c>
      <c r="OI125">
        <v>28.90738</v>
      </c>
      <c r="OJ125" s="1">
        <v>3.316007E-4</v>
      </c>
      <c r="OK125">
        <v>0.103673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0.77300210000000003</v>
      </c>
      <c r="G126">
        <v>18.92576</v>
      </c>
      <c r="H126">
        <v>0</v>
      </c>
      <c r="I126">
        <v>0</v>
      </c>
      <c r="J126">
        <v>0.76585049999999999</v>
      </c>
      <c r="K126">
        <v>18.86101</v>
      </c>
      <c r="L126">
        <v>0</v>
      </c>
      <c r="M126">
        <v>0</v>
      </c>
      <c r="N126">
        <v>0.75910040000000001</v>
      </c>
      <c r="O126">
        <v>19.250889999999998</v>
      </c>
      <c r="P126" s="1">
        <v>1.6846720000000001E-38</v>
      </c>
      <c r="Q126" s="1">
        <v>4.4369659999999999E-36</v>
      </c>
      <c r="R126">
        <v>0.75302389999999997</v>
      </c>
      <c r="S126">
        <v>21.22851</v>
      </c>
      <c r="T126" s="1">
        <v>5.1730590000000002E-27</v>
      </c>
      <c r="U126" s="1">
        <v>1.364533E-24</v>
      </c>
      <c r="V126">
        <v>0.74692449999999999</v>
      </c>
      <c r="W126">
        <v>22.866389999999999</v>
      </c>
      <c r="X126" s="1">
        <v>8.0070509999999994E-17</v>
      </c>
      <c r="Y126" s="1">
        <v>2.110177E-14</v>
      </c>
      <c r="Z126">
        <v>0.74135139999999999</v>
      </c>
      <c r="AA126">
        <v>22.746269999999999</v>
      </c>
      <c r="AB126" s="1">
        <v>1.5312440000000001E-7</v>
      </c>
      <c r="AC126" s="1">
        <v>3.1472189999999999E-5</v>
      </c>
      <c r="AD126">
        <v>0.73636480000000004</v>
      </c>
      <c r="AE126">
        <v>21.562010000000001</v>
      </c>
      <c r="AF126" s="1">
        <v>2.3473119999999998E-3</v>
      </c>
      <c r="AG126">
        <v>0.5254759</v>
      </c>
      <c r="AH126">
        <v>0.73201629999999995</v>
      </c>
      <c r="AI126">
        <v>19.924399999999999</v>
      </c>
      <c r="AJ126">
        <v>0.42102659999999997</v>
      </c>
      <c r="AK126">
        <v>100.4448</v>
      </c>
      <c r="AL126">
        <v>0.72859260000000003</v>
      </c>
      <c r="AM126">
        <v>18.283629999999999</v>
      </c>
      <c r="AN126">
        <v>8.8566249999999993</v>
      </c>
      <c r="AO126">
        <v>2207.8870000000002</v>
      </c>
      <c r="AP126">
        <v>0.7260605</v>
      </c>
      <c r="AQ126">
        <v>18.778359999999999</v>
      </c>
      <c r="AR126">
        <v>46.650910000000003</v>
      </c>
      <c r="AS126">
        <v>12016.58</v>
      </c>
      <c r="AT126">
        <v>0.72419520000000004</v>
      </c>
      <c r="AU126">
        <v>21.270980000000002</v>
      </c>
      <c r="AV126">
        <v>92.275779999999997</v>
      </c>
      <c r="AW126">
        <v>24355.64</v>
      </c>
      <c r="AX126">
        <v>0.72290779999999999</v>
      </c>
      <c r="AY126">
        <v>24.86946</v>
      </c>
      <c r="AZ126">
        <v>88.967690000000005</v>
      </c>
      <c r="BA126">
        <v>23898.54</v>
      </c>
      <c r="BB126">
        <v>0.72185180000000004</v>
      </c>
      <c r="BC126">
        <v>27.774229999999999</v>
      </c>
      <c r="BD126">
        <v>50.21593</v>
      </c>
      <c r="BE126">
        <v>13661.22</v>
      </c>
      <c r="BF126">
        <v>0.72068810000000005</v>
      </c>
      <c r="BG126">
        <v>27.975709999999999</v>
      </c>
      <c r="BH126">
        <v>19.06954</v>
      </c>
      <c r="BI126">
        <v>5236.4740000000002</v>
      </c>
      <c r="BJ126">
        <v>0.71901470000000001</v>
      </c>
      <c r="BK126">
        <v>26.38616</v>
      </c>
      <c r="BL126">
        <v>5.4637370000000001</v>
      </c>
      <c r="BM126">
        <v>1510.61</v>
      </c>
      <c r="BN126">
        <v>0.71654110000000004</v>
      </c>
      <c r="BO126">
        <v>24.527180000000001</v>
      </c>
      <c r="BP126">
        <v>1.3070710000000001</v>
      </c>
      <c r="BQ126">
        <v>363.12240000000003</v>
      </c>
      <c r="BR126">
        <v>0.7131343</v>
      </c>
      <c r="BS126">
        <v>22.870170000000002</v>
      </c>
      <c r="BT126">
        <v>0.29211670000000001</v>
      </c>
      <c r="BU126">
        <v>81.300049999999999</v>
      </c>
      <c r="BV126">
        <v>0.70884210000000003</v>
      </c>
      <c r="BW126">
        <v>23.275310000000001</v>
      </c>
      <c r="BX126" s="1">
        <v>7.4323769999999997E-2</v>
      </c>
      <c r="BY126">
        <v>20.580919999999999</v>
      </c>
      <c r="BZ126">
        <v>0.70375790000000005</v>
      </c>
      <c r="CA126">
        <v>24.837669999999999</v>
      </c>
      <c r="CB126" s="1">
        <v>3.1241020000000001E-2</v>
      </c>
      <c r="CC126">
        <v>8.5098950000000002</v>
      </c>
      <c r="CD126">
        <v>0.6979805</v>
      </c>
      <c r="CE126">
        <v>26.487929999999999</v>
      </c>
      <c r="CF126">
        <v>2.551192E-2</v>
      </c>
      <c r="CG126">
        <v>6.8755170000000003</v>
      </c>
      <c r="CH126">
        <v>0.69203970000000004</v>
      </c>
      <c r="CI126">
        <v>27.711200000000002</v>
      </c>
      <c r="CJ126" s="1">
        <v>2.8142759999999999E-2</v>
      </c>
      <c r="CK126">
        <v>7.6006309999999999</v>
      </c>
      <c r="CL126">
        <v>0.68629700000000005</v>
      </c>
      <c r="CM126">
        <v>27.35277</v>
      </c>
      <c r="CN126" s="1">
        <v>3.140718E-2</v>
      </c>
      <c r="CO126">
        <v>8.5427660000000003</v>
      </c>
      <c r="CP126">
        <v>0.68011219999999994</v>
      </c>
      <c r="CQ126">
        <v>26.025849999999998</v>
      </c>
      <c r="CR126" s="1">
        <v>3.2825899999999998E-2</v>
      </c>
      <c r="CS126">
        <v>9.0042360000000006</v>
      </c>
      <c r="CT126">
        <v>0.67504070000000005</v>
      </c>
      <c r="CU126">
        <v>24.207920000000001</v>
      </c>
      <c r="CV126" s="1">
        <v>3.2284849999999997E-2</v>
      </c>
      <c r="CW126">
        <v>8.9167039999999993</v>
      </c>
      <c r="CX126">
        <v>0.67114529999999994</v>
      </c>
      <c r="CY126">
        <v>22.246400000000001</v>
      </c>
      <c r="CZ126" s="1">
        <v>3.0444570000000001E-2</v>
      </c>
      <c r="DA126">
        <v>8.4507720000000006</v>
      </c>
      <c r="DB126">
        <v>0.66802050000000002</v>
      </c>
      <c r="DC126">
        <v>21.980219999999999</v>
      </c>
      <c r="DD126" s="1">
        <v>2.7964570000000001E-2</v>
      </c>
      <c r="DE126">
        <v>7.7904049999999998</v>
      </c>
      <c r="DF126">
        <v>0.66567390000000004</v>
      </c>
      <c r="DG126">
        <v>23.828769999999999</v>
      </c>
      <c r="DH126">
        <v>2.5149350000000001E-2</v>
      </c>
      <c r="DI126">
        <v>7.0246719999999998</v>
      </c>
      <c r="DJ126">
        <v>0.66402689999999998</v>
      </c>
      <c r="DK126">
        <v>28.34423</v>
      </c>
      <c r="DL126" s="1">
        <v>2.1837499999999999E-2</v>
      </c>
      <c r="DM126">
        <v>6.1132949999999999</v>
      </c>
      <c r="DN126">
        <v>0.66289770000000003</v>
      </c>
      <c r="DO126">
        <v>34.079520000000002</v>
      </c>
      <c r="DP126">
        <v>1.7921400000000001E-2</v>
      </c>
      <c r="DQ126">
        <v>5.0266200000000003</v>
      </c>
      <c r="DR126">
        <v>0.66219939999999999</v>
      </c>
      <c r="DS126">
        <v>35.857059999999997</v>
      </c>
      <c r="DT126" s="1">
        <v>1.384496E-2</v>
      </c>
      <c r="DU126">
        <v>3.8866200000000002</v>
      </c>
      <c r="DV126">
        <v>0.66178300000000001</v>
      </c>
      <c r="DW126">
        <v>34.324869999999997</v>
      </c>
      <c r="DX126" s="1">
        <v>1.031898E-2</v>
      </c>
      <c r="DY126">
        <v>2.89446</v>
      </c>
      <c r="DZ126">
        <v>0.6615103</v>
      </c>
      <c r="EA126">
        <v>31.936959999999999</v>
      </c>
      <c r="EB126" s="1">
        <v>7.745404E-3</v>
      </c>
      <c r="EC126">
        <v>2.1666089999999998</v>
      </c>
      <c r="ED126">
        <v>0.66134479999999995</v>
      </c>
      <c r="EE126">
        <v>28.93909</v>
      </c>
      <c r="EF126" s="1">
        <v>6.0783709999999999E-3</v>
      </c>
      <c r="EG126">
        <v>1.6937169999999999</v>
      </c>
      <c r="EH126">
        <v>0.66126050000000003</v>
      </c>
      <c r="EI126">
        <v>27.78819</v>
      </c>
      <c r="EJ126" s="1">
        <v>5.0603829999999999E-3</v>
      </c>
      <c r="EK126">
        <v>1.404261</v>
      </c>
      <c r="EL126">
        <v>0.661192</v>
      </c>
      <c r="EM126">
        <v>30.402450000000002</v>
      </c>
      <c r="EN126" s="1">
        <v>4.4359710000000004E-3</v>
      </c>
      <c r="EO126">
        <v>1.226342</v>
      </c>
      <c r="EP126">
        <v>0.66115959999999996</v>
      </c>
      <c r="EQ126">
        <v>36.656179999999999</v>
      </c>
      <c r="ER126" s="1">
        <v>4.0286109999999997E-3</v>
      </c>
      <c r="ES126">
        <v>1.110384</v>
      </c>
      <c r="ET126">
        <v>0.66113849999999996</v>
      </c>
      <c r="EU126">
        <v>42.147320000000001</v>
      </c>
      <c r="EV126" s="1">
        <v>3.7364360000000001E-3</v>
      </c>
      <c r="EW126">
        <v>1.0274669999999999</v>
      </c>
      <c r="EX126">
        <v>0.66112919999999997</v>
      </c>
      <c r="EY126">
        <v>43.193339999999999</v>
      </c>
      <c r="EZ126" s="1">
        <v>3.5080559999999998E-3</v>
      </c>
      <c r="FA126">
        <v>0.96260020000000002</v>
      </c>
      <c r="FB126">
        <v>0.66110800000000003</v>
      </c>
      <c r="FC126">
        <v>41.697969999999998</v>
      </c>
      <c r="FD126" s="1">
        <v>3.3152749999999999E-3</v>
      </c>
      <c r="FE126">
        <v>0.9081169</v>
      </c>
      <c r="FF126">
        <v>0.66112570000000004</v>
      </c>
      <c r="FG126">
        <v>39.021230000000003</v>
      </c>
      <c r="FH126" s="1">
        <v>3.1445779999999999E-3</v>
      </c>
      <c r="FI126">
        <v>0.86007990000000001</v>
      </c>
      <c r="FJ126">
        <v>0.66111580000000003</v>
      </c>
      <c r="FK126">
        <v>35.430689999999998</v>
      </c>
      <c r="FL126" s="1">
        <v>2.989776E-3</v>
      </c>
      <c r="FM126">
        <v>0.81664060000000005</v>
      </c>
      <c r="FN126">
        <v>0.66111609999999998</v>
      </c>
      <c r="FO126">
        <v>33.582920000000001</v>
      </c>
      <c r="FP126" s="1">
        <v>2.8467119999999999E-3</v>
      </c>
      <c r="FQ126">
        <v>0.77675709999999998</v>
      </c>
      <c r="FR126">
        <v>0.66112760000000004</v>
      </c>
      <c r="FS126">
        <v>34.125309999999999</v>
      </c>
      <c r="FT126" s="1">
        <v>2.712861E-3</v>
      </c>
      <c r="FU126">
        <v>0.73970570000000002</v>
      </c>
      <c r="FV126">
        <v>0.66111120000000001</v>
      </c>
      <c r="FW126">
        <v>36.203090000000003</v>
      </c>
      <c r="FX126" s="1">
        <v>2.5871890000000002E-3</v>
      </c>
      <c r="FY126">
        <v>0.70500039999999997</v>
      </c>
      <c r="FZ126">
        <v>0.66112439999999995</v>
      </c>
      <c r="GA126">
        <v>37.136060000000001</v>
      </c>
      <c r="GB126" s="1">
        <v>2.468844E-3</v>
      </c>
      <c r="GC126">
        <v>0.67237970000000002</v>
      </c>
      <c r="GD126">
        <v>0.66110769999999996</v>
      </c>
      <c r="GE126">
        <v>36.705100000000002</v>
      </c>
      <c r="GF126" s="1">
        <v>2.357427E-3</v>
      </c>
      <c r="GG126">
        <v>0.6418256</v>
      </c>
      <c r="GH126">
        <v>0.66113379999999999</v>
      </c>
      <c r="GI126">
        <v>34.762700000000002</v>
      </c>
      <c r="GJ126" s="1">
        <v>2.2524540000000001E-3</v>
      </c>
      <c r="GK126">
        <v>0.61308799999999997</v>
      </c>
      <c r="GL126">
        <v>0.66113330000000003</v>
      </c>
      <c r="GM126">
        <v>32.501719999999999</v>
      </c>
      <c r="GN126" s="1">
        <v>2.1536150000000002E-3</v>
      </c>
      <c r="GO126">
        <v>0.58605099999999999</v>
      </c>
      <c r="GP126">
        <v>0.66110899999999995</v>
      </c>
      <c r="GQ126">
        <v>30.139569999999999</v>
      </c>
      <c r="GR126" s="1">
        <v>2.059979E-3</v>
      </c>
      <c r="GS126">
        <v>0.56048629999999999</v>
      </c>
      <c r="GT126">
        <v>0.66113460000000002</v>
      </c>
      <c r="GU126">
        <v>29.920390000000001</v>
      </c>
      <c r="GV126" s="1">
        <v>1.9716099999999999E-3</v>
      </c>
      <c r="GW126">
        <v>0.5363504</v>
      </c>
      <c r="GX126">
        <v>0.66113569999999999</v>
      </c>
      <c r="GY126">
        <v>31.048030000000001</v>
      </c>
      <c r="GZ126" s="1">
        <v>1.8878429999999999E-3</v>
      </c>
      <c r="HA126">
        <v>0.51356020000000002</v>
      </c>
      <c r="HB126">
        <v>0.66113060000000001</v>
      </c>
      <c r="HC126">
        <v>33.600709999999999</v>
      </c>
      <c r="HD126" s="1">
        <v>1.8087240000000001E-3</v>
      </c>
      <c r="HE126">
        <v>0.49196659999999998</v>
      </c>
      <c r="HF126">
        <v>0.66112760000000004</v>
      </c>
      <c r="HG126">
        <v>36.09102</v>
      </c>
      <c r="HH126">
        <v>1.7336610000000001E-3</v>
      </c>
      <c r="HI126">
        <v>0.47153590000000001</v>
      </c>
      <c r="HJ126">
        <v>0.66112680000000001</v>
      </c>
      <c r="HK126">
        <v>35.708620000000003</v>
      </c>
      <c r="HL126" s="1">
        <v>1.6626329999999999E-3</v>
      </c>
      <c r="HM126">
        <v>0.45220320000000003</v>
      </c>
      <c r="HN126">
        <v>0.66112720000000003</v>
      </c>
      <c r="HO126">
        <v>33.69012</v>
      </c>
      <c r="HP126" s="1">
        <v>1.595639E-3</v>
      </c>
      <c r="HQ126">
        <v>0.43395820000000002</v>
      </c>
      <c r="HR126">
        <v>0.66112649999999995</v>
      </c>
      <c r="HS126">
        <v>31.030550000000002</v>
      </c>
      <c r="HT126" s="1">
        <v>1.532318E-3</v>
      </c>
      <c r="HU126">
        <v>0.41672500000000001</v>
      </c>
      <c r="HV126">
        <v>0.66110880000000005</v>
      </c>
      <c r="HW126">
        <v>28.5837</v>
      </c>
      <c r="HX126" s="1">
        <v>1.472194E-3</v>
      </c>
      <c r="HY126">
        <v>0.40039079999999999</v>
      </c>
      <c r="HZ126">
        <v>0.66112910000000003</v>
      </c>
      <c r="IA126">
        <v>29.719110000000001</v>
      </c>
      <c r="IB126" s="1">
        <v>1.414953E-3</v>
      </c>
      <c r="IC126">
        <v>0.38482050000000001</v>
      </c>
      <c r="ID126">
        <v>0.66111200000000003</v>
      </c>
      <c r="IE126">
        <v>35.2943</v>
      </c>
      <c r="IF126" s="1">
        <v>1.3603459999999999E-3</v>
      </c>
      <c r="IG126">
        <v>0.36995719999999999</v>
      </c>
      <c r="IH126">
        <v>0.66111299999999995</v>
      </c>
      <c r="II126">
        <v>42.497639999999997</v>
      </c>
      <c r="IJ126" s="1">
        <v>1.3083260000000001E-3</v>
      </c>
      <c r="IK126">
        <v>0.35581059999999998</v>
      </c>
      <c r="IL126">
        <v>0.66111209999999998</v>
      </c>
      <c r="IM126">
        <v>46.834980000000002</v>
      </c>
      <c r="IN126" s="1">
        <v>1.259025E-3</v>
      </c>
      <c r="IO126">
        <v>0.34237570000000001</v>
      </c>
      <c r="IP126">
        <v>0.66112800000000005</v>
      </c>
      <c r="IQ126">
        <v>47.083739999999999</v>
      </c>
      <c r="IR126" s="1">
        <v>1.211866E-3</v>
      </c>
      <c r="IS126">
        <v>0.32956419999999997</v>
      </c>
      <c r="IT126">
        <v>0.66110749999999996</v>
      </c>
      <c r="IU126">
        <v>44.568800000000003</v>
      </c>
      <c r="IV126" s="1">
        <v>1.1668819999999999E-3</v>
      </c>
      <c r="IW126">
        <v>0.3173146</v>
      </c>
      <c r="IX126">
        <v>0.66110720000000001</v>
      </c>
      <c r="IY126">
        <v>40.6417</v>
      </c>
      <c r="IZ126" s="1">
        <v>1.1236970000000001E-3</v>
      </c>
      <c r="JA126">
        <v>0.30557600000000001</v>
      </c>
      <c r="JB126">
        <v>0.66110460000000004</v>
      </c>
      <c r="JC126">
        <v>36.798870000000001</v>
      </c>
      <c r="JD126" s="1">
        <v>1.0824490000000001E-3</v>
      </c>
      <c r="JE126">
        <v>0.29437540000000001</v>
      </c>
      <c r="JF126">
        <v>0.66113310000000003</v>
      </c>
      <c r="JG126">
        <v>36.621429999999997</v>
      </c>
      <c r="JH126" s="1">
        <v>1.043378E-3</v>
      </c>
      <c r="JI126">
        <v>0.28371550000000001</v>
      </c>
      <c r="JJ126">
        <v>0.66110349999999996</v>
      </c>
      <c r="JK126">
        <v>38.313360000000003</v>
      </c>
      <c r="JL126" s="1">
        <v>1.005508E-3</v>
      </c>
      <c r="JM126">
        <v>0.27358729999999998</v>
      </c>
      <c r="JN126">
        <v>0.66113169999999999</v>
      </c>
      <c r="JO126">
        <v>38.998399999999997</v>
      </c>
      <c r="JP126" s="1">
        <v>9.6713140000000001E-4</v>
      </c>
      <c r="JQ126">
        <v>0.2638181</v>
      </c>
      <c r="JR126">
        <v>0.66112360000000003</v>
      </c>
      <c r="JS126">
        <v>38.872169999999997</v>
      </c>
      <c r="JT126" s="1">
        <v>9.3029189999999996E-4</v>
      </c>
      <c r="JU126">
        <v>0.25441130000000001</v>
      </c>
      <c r="JV126">
        <v>0.66112099999999996</v>
      </c>
      <c r="JW126">
        <v>38.20776</v>
      </c>
      <c r="JX126" s="1">
        <v>8.9527390000000001E-4</v>
      </c>
      <c r="JY126">
        <v>0.24542240000000001</v>
      </c>
      <c r="JZ126">
        <v>0.66112629999999994</v>
      </c>
      <c r="KA126">
        <v>36.234470000000002</v>
      </c>
      <c r="KB126" s="1">
        <v>8.6217759999999998E-4</v>
      </c>
      <c r="KC126">
        <v>0.2368711</v>
      </c>
      <c r="KD126">
        <v>0.66112170000000003</v>
      </c>
      <c r="KE126">
        <v>33.815219999999997</v>
      </c>
      <c r="KF126" s="1">
        <v>8.3068599999999997E-4</v>
      </c>
      <c r="KG126">
        <v>0.2287083</v>
      </c>
      <c r="KH126">
        <v>0.66112570000000004</v>
      </c>
      <c r="KI126">
        <v>30.68027</v>
      </c>
      <c r="KJ126" s="1">
        <v>8.00707E-4</v>
      </c>
      <c r="KK126">
        <v>0.22089809999999999</v>
      </c>
      <c r="KL126">
        <v>0.66112789999999999</v>
      </c>
      <c r="KM126">
        <v>29.0989</v>
      </c>
      <c r="KN126" s="1">
        <v>7.7211390000000003E-4</v>
      </c>
      <c r="KO126">
        <v>0.2134191</v>
      </c>
      <c r="KP126">
        <v>0.66110789999999997</v>
      </c>
      <c r="KQ126">
        <v>31.581880000000002</v>
      </c>
      <c r="KR126" s="1">
        <v>7.4472869999999997E-4</v>
      </c>
      <c r="KS126">
        <v>0.2062447</v>
      </c>
      <c r="KT126">
        <v>0.66111240000000004</v>
      </c>
      <c r="KU126">
        <v>37.50535</v>
      </c>
      <c r="KV126" s="1">
        <v>7.185704E-4</v>
      </c>
      <c r="KW126">
        <v>0.19935140000000001</v>
      </c>
      <c r="KX126">
        <v>0.66111010000000003</v>
      </c>
      <c r="KY126">
        <v>42.068800000000003</v>
      </c>
      <c r="KZ126" s="1">
        <v>6.9354829999999999E-4</v>
      </c>
      <c r="LA126">
        <v>0.192741</v>
      </c>
      <c r="LB126">
        <v>0.66110979999999997</v>
      </c>
      <c r="LC126">
        <v>42.244610000000002</v>
      </c>
      <c r="LD126" s="1">
        <v>6.696607E-4</v>
      </c>
      <c r="LE126">
        <v>0.1863959</v>
      </c>
      <c r="LF126">
        <v>0.66111249999999999</v>
      </c>
      <c r="LG126">
        <v>39.65137</v>
      </c>
      <c r="LH126" s="1">
        <v>6.4672839999999998E-4</v>
      </c>
      <c r="LI126">
        <v>0.18030170000000001</v>
      </c>
      <c r="LJ126">
        <v>0.66113679999999997</v>
      </c>
      <c r="LK126">
        <v>35.843559999999997</v>
      </c>
      <c r="LL126" s="1">
        <v>6.247421E-4</v>
      </c>
      <c r="LM126">
        <v>0.17443</v>
      </c>
      <c r="LN126">
        <v>0.66110469999999999</v>
      </c>
      <c r="LO126">
        <v>32.081009999999999</v>
      </c>
      <c r="LP126" s="1">
        <v>6.0354799999999998E-4</v>
      </c>
      <c r="LQ126">
        <v>0.168766</v>
      </c>
      <c r="LR126">
        <v>0.66110659999999999</v>
      </c>
      <c r="LS126">
        <v>32.013710000000003</v>
      </c>
      <c r="LT126" s="1">
        <v>5.8325499999999997E-4</v>
      </c>
      <c r="LU126">
        <v>0.1633146</v>
      </c>
      <c r="LV126">
        <v>0.66113049999999995</v>
      </c>
      <c r="LW126">
        <v>35.474939999999997</v>
      </c>
      <c r="LX126" s="1">
        <v>5.6373749999999998E-4</v>
      </c>
      <c r="LY126">
        <v>0.15806139999999999</v>
      </c>
      <c r="LZ126">
        <v>0.66112740000000003</v>
      </c>
      <c r="MA126">
        <v>38.690649999999998</v>
      </c>
      <c r="MB126" s="1">
        <v>5.4494829999999995E-4</v>
      </c>
      <c r="MC126">
        <v>0.15299850000000001</v>
      </c>
      <c r="MD126">
        <v>0.66112369999999998</v>
      </c>
      <c r="ME126">
        <v>40.602789999999999</v>
      </c>
      <c r="MF126" s="1">
        <v>5.268963E-4</v>
      </c>
      <c r="MG126">
        <v>0.1481285</v>
      </c>
      <c r="MH126">
        <v>0.66112789999999999</v>
      </c>
      <c r="MI126">
        <v>40.816020000000002</v>
      </c>
      <c r="MJ126" s="1">
        <v>5.0948149999999995E-4</v>
      </c>
      <c r="MK126">
        <v>0.14342750000000001</v>
      </c>
      <c r="ML126">
        <v>0.66112579999999999</v>
      </c>
      <c r="MM126">
        <v>38.783679999999997</v>
      </c>
      <c r="MN126" s="1">
        <v>4.9259409999999999E-4</v>
      </c>
      <c r="MO126">
        <v>0.13888529999999999</v>
      </c>
      <c r="MP126">
        <v>0.66111299999999995</v>
      </c>
      <c r="MQ126">
        <v>36.065429999999999</v>
      </c>
      <c r="MR126" s="1">
        <v>4.7631250000000001E-4</v>
      </c>
      <c r="MS126">
        <v>0.13450100000000001</v>
      </c>
      <c r="MT126">
        <v>0.66112950000000004</v>
      </c>
      <c r="MU126">
        <v>32.742469999999997</v>
      </c>
      <c r="MV126" s="1">
        <v>4.6058600000000002E-4</v>
      </c>
      <c r="MW126">
        <v>0.1302567</v>
      </c>
      <c r="MX126">
        <v>0.66110880000000005</v>
      </c>
      <c r="MY126">
        <v>30.381239999999998</v>
      </c>
      <c r="MZ126" s="1">
        <v>4.4546450000000002E-4</v>
      </c>
      <c r="NA126">
        <v>0.12616069999999999</v>
      </c>
      <c r="NB126">
        <v>0.66110950000000002</v>
      </c>
      <c r="NC126">
        <v>29.231929999999998</v>
      </c>
      <c r="ND126" s="1">
        <v>4.3093850000000002E-4</v>
      </c>
      <c r="NE126">
        <v>0.1222176</v>
      </c>
      <c r="NF126">
        <v>0.66111399999999998</v>
      </c>
      <c r="NG126">
        <v>30.836549999999999</v>
      </c>
      <c r="NH126" s="1">
        <v>4.1700119999999997E-4</v>
      </c>
      <c r="NI126">
        <v>0.11843289999999999</v>
      </c>
      <c r="NJ126">
        <v>0.66111430000000004</v>
      </c>
      <c r="NK126">
        <v>34.3855</v>
      </c>
      <c r="NL126" s="1">
        <v>4.036302E-4</v>
      </c>
      <c r="NM126">
        <v>0.1147967</v>
      </c>
      <c r="NN126">
        <v>0.66111589999999998</v>
      </c>
      <c r="NO126">
        <v>35.952379999999998</v>
      </c>
      <c r="NP126" s="1">
        <v>3.9071370000000002E-4</v>
      </c>
      <c r="NQ126">
        <v>0.1112699</v>
      </c>
      <c r="NR126">
        <v>0.66111370000000003</v>
      </c>
      <c r="NS126">
        <v>33.952559999999998</v>
      </c>
      <c r="NT126" s="1">
        <v>3.7814389999999998E-4</v>
      </c>
      <c r="NU126">
        <v>0.1078366</v>
      </c>
      <c r="NV126">
        <v>0.66111549999999997</v>
      </c>
      <c r="NW126">
        <v>31.577999999999999</v>
      </c>
      <c r="NX126" s="1">
        <v>3.6599670000000002E-4</v>
      </c>
      <c r="NY126">
        <v>0.1045058</v>
      </c>
      <c r="NZ126">
        <v>0.66113230000000001</v>
      </c>
      <c r="OA126">
        <v>28.831710000000001</v>
      </c>
      <c r="OB126" s="1">
        <v>3.5441949999999998E-4</v>
      </c>
      <c r="OC126">
        <v>0.10131039999999999</v>
      </c>
      <c r="OD126">
        <v>0.6611108</v>
      </c>
      <c r="OE126">
        <v>28.11956</v>
      </c>
      <c r="OF126" s="1">
        <v>3.433458E-4</v>
      </c>
      <c r="OG126" s="1">
        <v>9.8246120000000006E-2</v>
      </c>
      <c r="OH126">
        <v>0.66110749999999996</v>
      </c>
      <c r="OI126">
        <v>28.906890000000001</v>
      </c>
      <c r="OJ126" s="1">
        <v>3.3264520000000002E-4</v>
      </c>
      <c r="OK126" s="1">
        <v>9.5275230000000002E-2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1.505552</v>
      </c>
      <c r="G127">
        <v>19.051649999999999</v>
      </c>
      <c r="H127">
        <v>0</v>
      </c>
      <c r="I127">
        <v>0</v>
      </c>
      <c r="J127">
        <v>1.496291</v>
      </c>
      <c r="K127">
        <v>18.91544</v>
      </c>
      <c r="L127">
        <v>0</v>
      </c>
      <c r="M127">
        <v>0</v>
      </c>
      <c r="N127">
        <v>1.488863</v>
      </c>
      <c r="O127">
        <v>19.2258</v>
      </c>
      <c r="P127">
        <v>0</v>
      </c>
      <c r="Q127" s="1">
        <v>4.2762450000000001E-37</v>
      </c>
      <c r="R127">
        <v>1.4820040000000001</v>
      </c>
      <c r="S127">
        <v>21.191700000000001</v>
      </c>
      <c r="T127" s="1">
        <v>8.4777560000000008E-28</v>
      </c>
      <c r="U127" s="1">
        <v>1.892309E-25</v>
      </c>
      <c r="V127">
        <v>1.474925</v>
      </c>
      <c r="W127">
        <v>22.87445</v>
      </c>
      <c r="X127" s="1">
        <v>1.381058E-17</v>
      </c>
      <c r="Y127" s="1">
        <v>3.0481870000000001E-15</v>
      </c>
      <c r="Z127">
        <v>1.4686790000000001</v>
      </c>
      <c r="AA127">
        <v>22.818470000000001</v>
      </c>
      <c r="AB127" s="1">
        <v>6.6318800000000002E-8</v>
      </c>
      <c r="AC127" s="1">
        <v>1.123537E-5</v>
      </c>
      <c r="AD127">
        <v>1.4630609999999999</v>
      </c>
      <c r="AE127">
        <v>21.642569999999999</v>
      </c>
      <c r="AF127" s="1">
        <v>1.534477E-3</v>
      </c>
      <c r="AG127">
        <v>0.31445000000000001</v>
      </c>
      <c r="AH127">
        <v>1.4580120000000001</v>
      </c>
      <c r="AI127">
        <v>20.06296</v>
      </c>
      <c r="AJ127">
        <v>0.3233413</v>
      </c>
      <c r="AK127">
        <v>73.443520000000007</v>
      </c>
      <c r="AL127">
        <v>1.4542189999999999</v>
      </c>
      <c r="AM127">
        <v>18.44313</v>
      </c>
      <c r="AN127">
        <v>7.5517159999999999</v>
      </c>
      <c r="AO127">
        <v>1842.683</v>
      </c>
      <c r="AP127">
        <v>1.4515910000000001</v>
      </c>
      <c r="AQ127">
        <v>18.88682</v>
      </c>
      <c r="AR127">
        <v>42.950049999999997</v>
      </c>
      <c r="AS127">
        <v>11072.45</v>
      </c>
      <c r="AT127">
        <v>1.4496610000000001</v>
      </c>
      <c r="AU127">
        <v>21.309329999999999</v>
      </c>
      <c r="AV127">
        <v>90.096100000000007</v>
      </c>
      <c r="AW127">
        <v>24246.43</v>
      </c>
      <c r="AX127">
        <v>1.448399</v>
      </c>
      <c r="AY127">
        <v>24.869489999999999</v>
      </c>
      <c r="AZ127">
        <v>90.917609999999996</v>
      </c>
      <c r="BA127">
        <v>25289.77</v>
      </c>
      <c r="BB127">
        <v>1.4472640000000001</v>
      </c>
      <c r="BC127">
        <v>27.794270000000001</v>
      </c>
      <c r="BD127">
        <v>53.160150000000002</v>
      </c>
      <c r="BE127">
        <v>15168.17</v>
      </c>
      <c r="BF127">
        <v>1.445824</v>
      </c>
      <c r="BG127">
        <v>28.063130000000001</v>
      </c>
      <c r="BH127">
        <v>20.730969999999999</v>
      </c>
      <c r="BI127">
        <v>6031.7979999999998</v>
      </c>
      <c r="BJ127">
        <v>1.4434990000000001</v>
      </c>
      <c r="BK127">
        <v>26.50808</v>
      </c>
      <c r="BL127">
        <v>6.0526350000000004</v>
      </c>
      <c r="BM127">
        <v>1786.9159999999999</v>
      </c>
      <c r="BN127">
        <v>1.4398880000000001</v>
      </c>
      <c r="BO127">
        <v>24.670359999999999</v>
      </c>
      <c r="BP127">
        <v>1.464359</v>
      </c>
      <c r="BQ127">
        <v>436.70080000000002</v>
      </c>
      <c r="BR127">
        <v>1.434947</v>
      </c>
      <c r="BS127">
        <v>22.9879</v>
      </c>
      <c r="BT127">
        <v>0.32758999999999999</v>
      </c>
      <c r="BU127">
        <v>98.067099999999996</v>
      </c>
      <c r="BV127">
        <v>1.428776</v>
      </c>
      <c r="BW127">
        <v>23.304680000000001</v>
      </c>
      <c r="BX127" s="1">
        <v>8.164275E-2</v>
      </c>
      <c r="BY127">
        <v>24.200019999999999</v>
      </c>
      <c r="BZ127">
        <v>1.421405</v>
      </c>
      <c r="CA127">
        <v>24.81157</v>
      </c>
      <c r="CB127" s="1">
        <v>3.2579660000000003E-2</v>
      </c>
      <c r="CC127">
        <v>9.3408250000000006</v>
      </c>
      <c r="CD127">
        <v>1.412876</v>
      </c>
      <c r="CE127">
        <v>26.441379999999999</v>
      </c>
      <c r="CF127" s="1">
        <v>2.5519119999999999E-2</v>
      </c>
      <c r="CG127">
        <v>7.1147660000000004</v>
      </c>
      <c r="CH127">
        <v>1.405457</v>
      </c>
      <c r="CI127">
        <v>27.701440000000002</v>
      </c>
      <c r="CJ127" s="1">
        <v>2.7863410000000002E-2</v>
      </c>
      <c r="CK127">
        <v>7.7486439999999996</v>
      </c>
      <c r="CL127">
        <v>1.3994230000000001</v>
      </c>
      <c r="CM127">
        <v>27.399239999999999</v>
      </c>
      <c r="CN127" s="1">
        <v>3.119773E-2</v>
      </c>
      <c r="CO127">
        <v>8.7386330000000001</v>
      </c>
      <c r="CP127">
        <v>1.3937820000000001</v>
      </c>
      <c r="CQ127">
        <v>26.14509</v>
      </c>
      <c r="CR127">
        <v>3.2776239999999998E-2</v>
      </c>
      <c r="CS127">
        <v>9.2647399999999998</v>
      </c>
      <c r="CT127">
        <v>1.388673</v>
      </c>
      <c r="CU127">
        <v>24.376909999999999</v>
      </c>
      <c r="CV127" s="1">
        <v>3.237073E-2</v>
      </c>
      <c r="CW127">
        <v>9.2194520000000004</v>
      </c>
      <c r="CX127">
        <v>1.38402</v>
      </c>
      <c r="CY127">
        <v>22.457129999999999</v>
      </c>
      <c r="CZ127" s="1">
        <v>3.060916E-2</v>
      </c>
      <c r="DA127">
        <v>8.7684870000000004</v>
      </c>
      <c r="DB127">
        <v>1.380349</v>
      </c>
      <c r="DC127">
        <v>22.15738</v>
      </c>
      <c r="DD127" s="1">
        <v>2.816484E-2</v>
      </c>
      <c r="DE127">
        <v>8.1013149999999996</v>
      </c>
      <c r="DF127">
        <v>1.377605</v>
      </c>
      <c r="DG127">
        <v>23.963909999999998</v>
      </c>
      <c r="DH127" s="1">
        <v>2.5378810000000002E-2</v>
      </c>
      <c r="DI127">
        <v>7.3227180000000001</v>
      </c>
      <c r="DJ127">
        <v>1.3757459999999999</v>
      </c>
      <c r="DK127">
        <v>28.427199999999999</v>
      </c>
      <c r="DL127" s="1">
        <v>2.2116420000000001E-2</v>
      </c>
      <c r="DM127">
        <v>6.4023870000000001</v>
      </c>
      <c r="DN127">
        <v>1.3745179999999999</v>
      </c>
      <c r="DO127">
        <v>34.130330000000001</v>
      </c>
      <c r="DP127" s="1">
        <v>1.8241279999999999E-2</v>
      </c>
      <c r="DQ127">
        <v>5.2996210000000001</v>
      </c>
      <c r="DR127">
        <v>1.373891</v>
      </c>
      <c r="DS127">
        <v>35.928400000000003</v>
      </c>
      <c r="DT127" s="1">
        <v>1.415362E-2</v>
      </c>
      <c r="DU127">
        <v>4.1228179999999996</v>
      </c>
      <c r="DV127">
        <v>1.3734740000000001</v>
      </c>
      <c r="DW127">
        <v>34.444830000000003</v>
      </c>
      <c r="DX127" s="1">
        <v>1.056551E-2</v>
      </c>
      <c r="DY127">
        <v>3.0778370000000002</v>
      </c>
      <c r="DZ127">
        <v>1.3733280000000001</v>
      </c>
      <c r="EA127">
        <v>32.170140000000004</v>
      </c>
      <c r="EB127" s="1">
        <v>7.9145970000000006E-3</v>
      </c>
      <c r="EC127">
        <v>2.2981579999999999</v>
      </c>
      <c r="ED127">
        <v>1.3731640000000001</v>
      </c>
      <c r="EE127">
        <v>29.217269999999999</v>
      </c>
      <c r="EF127" s="1">
        <v>6.1842249999999998E-3</v>
      </c>
      <c r="EG127">
        <v>1.7861199999999999</v>
      </c>
      <c r="EH127">
        <v>1.3730990000000001</v>
      </c>
      <c r="EI127">
        <v>27.89781</v>
      </c>
      <c r="EJ127" s="1">
        <v>5.1247619999999997E-3</v>
      </c>
      <c r="EK127">
        <v>1.471468</v>
      </c>
      <c r="EL127">
        <v>1.37307</v>
      </c>
      <c r="EM127">
        <v>30.30161</v>
      </c>
      <c r="EN127" s="1">
        <v>4.4765250000000003E-3</v>
      </c>
      <c r="EO127">
        <v>1.2786960000000001</v>
      </c>
      <c r="EP127">
        <v>1.3730450000000001</v>
      </c>
      <c r="EQ127">
        <v>36.541690000000003</v>
      </c>
      <c r="ER127" s="1">
        <v>4.0562410000000004E-3</v>
      </c>
      <c r="ES127">
        <v>1.1541079999999999</v>
      </c>
      <c r="ET127">
        <v>1.3730150000000001</v>
      </c>
      <c r="EU127">
        <v>42.11242</v>
      </c>
      <c r="EV127" s="1">
        <v>3.7571340000000001E-3</v>
      </c>
      <c r="EW127">
        <v>1.0659460000000001</v>
      </c>
      <c r="EX127">
        <v>1.3730599999999999</v>
      </c>
      <c r="EY127">
        <v>43.215690000000002</v>
      </c>
      <c r="EZ127" s="1">
        <v>3.524924E-3</v>
      </c>
      <c r="FA127">
        <v>0.9976429</v>
      </c>
      <c r="FB127">
        <v>1.3730180000000001</v>
      </c>
      <c r="FC127">
        <v>41.784050000000001</v>
      </c>
      <c r="FD127" s="1">
        <v>3.329827E-3</v>
      </c>
      <c r="FE127">
        <v>0.94059009999999998</v>
      </c>
      <c r="FF127">
        <v>1.3730150000000001</v>
      </c>
      <c r="FG127">
        <v>39.276150000000001</v>
      </c>
      <c r="FH127" s="1">
        <v>3.1576130000000001E-3</v>
      </c>
      <c r="FI127">
        <v>0.89054630000000001</v>
      </c>
      <c r="FJ127">
        <v>1.3730629999999999</v>
      </c>
      <c r="FK127">
        <v>35.801870000000001</v>
      </c>
      <c r="FL127" s="1">
        <v>3.001695E-3</v>
      </c>
      <c r="FM127">
        <v>0.84537819999999997</v>
      </c>
      <c r="FN127">
        <v>1.3730629999999999</v>
      </c>
      <c r="FO127">
        <v>33.883580000000002</v>
      </c>
      <c r="FP127" s="1">
        <v>2.8577239999999999E-3</v>
      </c>
      <c r="FQ127">
        <v>0.80396029999999996</v>
      </c>
      <c r="FR127">
        <v>1.3730519999999999</v>
      </c>
      <c r="FS127">
        <v>34.271149999999999</v>
      </c>
      <c r="FT127" s="1">
        <v>2.723152E-3</v>
      </c>
      <c r="FU127">
        <v>0.7655402</v>
      </c>
      <c r="FV127">
        <v>1.3729800000000001</v>
      </c>
      <c r="FW127">
        <v>36.273890000000002</v>
      </c>
      <c r="FX127" s="1">
        <v>2.5968390000000001E-3</v>
      </c>
      <c r="FY127">
        <v>0.72955729999999996</v>
      </c>
      <c r="FZ127">
        <v>1.37304</v>
      </c>
      <c r="GA127">
        <v>37.195439999999998</v>
      </c>
      <c r="GB127" s="1">
        <v>2.477908E-3</v>
      </c>
      <c r="GC127">
        <v>0.6957544</v>
      </c>
      <c r="GD127">
        <v>1.3730450000000001</v>
      </c>
      <c r="GE127">
        <v>36.801879999999997</v>
      </c>
      <c r="GF127" s="1">
        <v>2.3659340000000001E-3</v>
      </c>
      <c r="GG127">
        <v>0.66406960000000004</v>
      </c>
      <c r="GH127">
        <v>1.3730530000000001</v>
      </c>
      <c r="GI127">
        <v>34.895150000000001</v>
      </c>
      <c r="GJ127" s="1">
        <v>2.2604600000000002E-3</v>
      </c>
      <c r="GK127">
        <v>0.63430249999999999</v>
      </c>
      <c r="GL127">
        <v>1.373054</v>
      </c>
      <c r="GM127">
        <v>32.68083</v>
      </c>
      <c r="GN127" s="1">
        <v>2.161175E-3</v>
      </c>
      <c r="GO127">
        <v>0.60629169999999999</v>
      </c>
      <c r="GP127">
        <v>1.373035</v>
      </c>
      <c r="GQ127">
        <v>30.367819999999998</v>
      </c>
      <c r="GR127" s="1">
        <v>2.0671140000000001E-3</v>
      </c>
      <c r="GS127">
        <v>0.57980080000000001</v>
      </c>
      <c r="GT127">
        <v>1.3729979999999999</v>
      </c>
      <c r="GU127">
        <v>30.179539999999999</v>
      </c>
      <c r="GV127" s="1">
        <v>1.9783520000000001E-3</v>
      </c>
      <c r="GW127">
        <v>0.55480739999999995</v>
      </c>
      <c r="GX127">
        <v>1.3729990000000001</v>
      </c>
      <c r="GY127">
        <v>31.28088</v>
      </c>
      <c r="GZ127" s="1">
        <v>1.8942220000000001E-3</v>
      </c>
      <c r="HA127">
        <v>0.5312036</v>
      </c>
      <c r="HB127">
        <v>1.373049</v>
      </c>
      <c r="HC127">
        <v>33.749899999999997</v>
      </c>
      <c r="HD127" s="1">
        <v>1.8147700000000001E-3</v>
      </c>
      <c r="HE127">
        <v>0.50884119999999999</v>
      </c>
      <c r="HF127">
        <v>1.3730450000000001</v>
      </c>
      <c r="HG127">
        <v>36.184600000000003</v>
      </c>
      <c r="HH127" s="1">
        <v>1.7393840000000001E-3</v>
      </c>
      <c r="HI127">
        <v>0.48767939999999999</v>
      </c>
      <c r="HJ127">
        <v>1.373046</v>
      </c>
      <c r="HK127">
        <v>35.821399999999997</v>
      </c>
      <c r="HL127" s="1">
        <v>1.6680410000000001E-3</v>
      </c>
      <c r="HM127">
        <v>0.46765899999999999</v>
      </c>
      <c r="HN127">
        <v>1.3730439999999999</v>
      </c>
      <c r="HO127">
        <v>33.868980000000001</v>
      </c>
      <c r="HP127" s="1">
        <v>1.6007409999999999E-3</v>
      </c>
      <c r="HQ127">
        <v>0.44875609999999999</v>
      </c>
      <c r="HR127">
        <v>1.373043</v>
      </c>
      <c r="HS127">
        <v>31.268070000000002</v>
      </c>
      <c r="HT127" s="1">
        <v>1.537142E-3</v>
      </c>
      <c r="HU127">
        <v>0.4309057</v>
      </c>
      <c r="HV127">
        <v>1.3730340000000001</v>
      </c>
      <c r="HW127">
        <v>28.817699999999999</v>
      </c>
      <c r="HX127" s="1">
        <v>1.476764E-3</v>
      </c>
      <c r="HY127">
        <v>0.41398699999999999</v>
      </c>
      <c r="HZ127">
        <v>1.3730469999999999</v>
      </c>
      <c r="IA127">
        <v>29.827390000000001</v>
      </c>
      <c r="IB127" s="1">
        <v>1.419336E-3</v>
      </c>
      <c r="IC127">
        <v>0.39788750000000001</v>
      </c>
      <c r="ID127">
        <v>1.373038</v>
      </c>
      <c r="IE127">
        <v>35.315800000000003</v>
      </c>
      <c r="IF127" s="1">
        <v>1.3645269999999999E-3</v>
      </c>
      <c r="IG127">
        <v>0.38249460000000002</v>
      </c>
      <c r="IH127">
        <v>1.373043</v>
      </c>
      <c r="II127">
        <v>42.508450000000003</v>
      </c>
      <c r="IJ127" s="1">
        <v>1.312283E-3</v>
      </c>
      <c r="IK127">
        <v>0.36785200000000001</v>
      </c>
      <c r="IL127">
        <v>1.373038</v>
      </c>
      <c r="IM127">
        <v>46.842669999999998</v>
      </c>
      <c r="IN127" s="1">
        <v>1.262792E-3</v>
      </c>
      <c r="IO127">
        <v>0.35394429999999999</v>
      </c>
      <c r="IP127">
        <v>1.3730450000000001</v>
      </c>
      <c r="IQ127">
        <v>47.163159999999998</v>
      </c>
      <c r="IR127" s="1">
        <v>1.2154640000000001E-3</v>
      </c>
      <c r="IS127">
        <v>0.3406959</v>
      </c>
      <c r="IT127">
        <v>1.3730329999999999</v>
      </c>
      <c r="IU127">
        <v>44.799909999999997</v>
      </c>
      <c r="IV127" s="1">
        <v>1.170328E-3</v>
      </c>
      <c r="IW127">
        <v>0.32801970000000003</v>
      </c>
      <c r="IX127">
        <v>1.373032</v>
      </c>
      <c r="IY127">
        <v>40.999989999999997</v>
      </c>
      <c r="IZ127" s="1">
        <v>1.127E-3</v>
      </c>
      <c r="JA127">
        <v>0.31587890000000002</v>
      </c>
      <c r="JB127">
        <v>1.3730290000000001</v>
      </c>
      <c r="JC127">
        <v>37.103630000000003</v>
      </c>
      <c r="JD127" s="1">
        <v>1.0855909999999999E-3</v>
      </c>
      <c r="JE127">
        <v>0.30428090000000002</v>
      </c>
      <c r="JF127">
        <v>1.3730519999999999</v>
      </c>
      <c r="JG127">
        <v>36.739359999999998</v>
      </c>
      <c r="JH127" s="1">
        <v>1.046366E-3</v>
      </c>
      <c r="JI127">
        <v>0.2932572</v>
      </c>
      <c r="JJ127">
        <v>1.3730340000000001</v>
      </c>
      <c r="JK127">
        <v>38.312750000000001</v>
      </c>
      <c r="JL127" s="1">
        <v>1.008353E-3</v>
      </c>
      <c r="JM127">
        <v>0.28276760000000001</v>
      </c>
      <c r="JN127">
        <v>1.3730519999999999</v>
      </c>
      <c r="JO127">
        <v>38.972389999999997</v>
      </c>
      <c r="JP127" s="1">
        <v>9.6988279999999998E-4</v>
      </c>
      <c r="JQ127">
        <v>0.27268249999999999</v>
      </c>
      <c r="JR127">
        <v>1.37304</v>
      </c>
      <c r="JS127">
        <v>38.889980000000001</v>
      </c>
      <c r="JT127" s="1">
        <v>9.3292829999999996E-4</v>
      </c>
      <c r="JU127">
        <v>0.2629551</v>
      </c>
      <c r="JV127">
        <v>1.3730359999999999</v>
      </c>
      <c r="JW127">
        <v>38.30218</v>
      </c>
      <c r="JX127" s="1">
        <v>8.9778299999999998E-4</v>
      </c>
      <c r="JY127">
        <v>0.2536524</v>
      </c>
      <c r="JZ127">
        <v>1.373043</v>
      </c>
      <c r="KA127">
        <v>36.40128</v>
      </c>
      <c r="KB127" s="1">
        <v>8.6454969999999996E-4</v>
      </c>
      <c r="KC127">
        <v>0.24479880000000001</v>
      </c>
      <c r="KD127">
        <v>1.3730370000000001</v>
      </c>
      <c r="KE127">
        <v>34.034610000000001</v>
      </c>
      <c r="KF127" s="1">
        <v>8.3295479999999996E-4</v>
      </c>
      <c r="KG127">
        <v>0.2363555</v>
      </c>
      <c r="KH127">
        <v>1.373043</v>
      </c>
      <c r="KI127">
        <v>31.003740000000001</v>
      </c>
      <c r="KJ127" s="1">
        <v>8.0287550000000005E-4</v>
      </c>
      <c r="KK127">
        <v>0.22827420000000001</v>
      </c>
      <c r="KL127">
        <v>1.373046</v>
      </c>
      <c r="KM127">
        <v>29.487819999999999</v>
      </c>
      <c r="KN127" s="1">
        <v>7.7419719999999997E-4</v>
      </c>
      <c r="KO127">
        <v>0.2205406</v>
      </c>
      <c r="KP127">
        <v>1.3729880000000001</v>
      </c>
      <c r="KQ127">
        <v>31.918890000000001</v>
      </c>
      <c r="KR127" s="1">
        <v>7.4670800000000001E-4</v>
      </c>
      <c r="KS127">
        <v>0.21311759999999999</v>
      </c>
      <c r="KT127">
        <v>1.3730389999999999</v>
      </c>
      <c r="KU127">
        <v>37.7151</v>
      </c>
      <c r="KV127" s="1">
        <v>7.2046610000000004E-4</v>
      </c>
      <c r="KW127">
        <v>0.20599020000000001</v>
      </c>
      <c r="KX127">
        <v>1.373043</v>
      </c>
      <c r="KY127">
        <v>42.153770000000002</v>
      </c>
      <c r="KZ127" s="1">
        <v>6.9536350000000001E-4</v>
      </c>
      <c r="LA127">
        <v>0.19915189999999999</v>
      </c>
      <c r="LB127">
        <v>1.3730370000000001</v>
      </c>
      <c r="LC127">
        <v>42.316780000000001</v>
      </c>
      <c r="LD127" s="1">
        <v>6.7140340000000002E-4</v>
      </c>
      <c r="LE127">
        <v>0.1925924</v>
      </c>
      <c r="LF127">
        <v>1.37304</v>
      </c>
      <c r="LG127">
        <v>39.867350000000002</v>
      </c>
      <c r="LH127" s="1">
        <v>6.4839930000000002E-4</v>
      </c>
      <c r="LI127">
        <v>0.1862914</v>
      </c>
      <c r="LJ127">
        <v>1.3730009999999999</v>
      </c>
      <c r="LK127">
        <v>36.209240000000001</v>
      </c>
      <c r="LL127" s="1">
        <v>6.2635320000000003E-4</v>
      </c>
      <c r="LM127">
        <v>0.18022669999999999</v>
      </c>
      <c r="LN127">
        <v>1.3730290000000001</v>
      </c>
      <c r="LO127">
        <v>32.347900000000003</v>
      </c>
      <c r="LP127" s="1">
        <v>6.0509690000000004E-4</v>
      </c>
      <c r="LQ127">
        <v>0.17436570000000001</v>
      </c>
      <c r="LR127">
        <v>1.3730340000000001</v>
      </c>
      <c r="LS127">
        <v>32.000390000000003</v>
      </c>
      <c r="LT127" s="1">
        <v>5.8474519999999997E-4</v>
      </c>
      <c r="LU127">
        <v>0.1687341</v>
      </c>
      <c r="LV127">
        <v>1.373049</v>
      </c>
      <c r="LW127">
        <v>35.311219999999999</v>
      </c>
      <c r="LX127" s="1">
        <v>5.6517389999999996E-4</v>
      </c>
      <c r="LY127">
        <v>0.16330649999999999</v>
      </c>
      <c r="LZ127">
        <v>1.3730450000000001</v>
      </c>
      <c r="MA127">
        <v>38.5777</v>
      </c>
      <c r="MB127" s="1">
        <v>5.4633470000000001E-4</v>
      </c>
      <c r="MC127">
        <v>0.1580744</v>
      </c>
      <c r="MD127">
        <v>1.3730389999999999</v>
      </c>
      <c r="ME127">
        <v>40.566429999999997</v>
      </c>
      <c r="MF127" s="1">
        <v>5.2822769999999995E-4</v>
      </c>
      <c r="MG127">
        <v>0.15303939999999999</v>
      </c>
      <c r="MH127">
        <v>1.3730450000000001</v>
      </c>
      <c r="MI127">
        <v>40.867249999999999</v>
      </c>
      <c r="MJ127" s="1">
        <v>5.1076310000000005E-4</v>
      </c>
      <c r="MK127">
        <v>0.14818020000000001</v>
      </c>
      <c r="ML127">
        <v>1.3730420000000001</v>
      </c>
      <c r="MM127">
        <v>38.911079999999998</v>
      </c>
      <c r="MN127" s="1">
        <v>4.938322E-4</v>
      </c>
      <c r="MO127">
        <v>0.1434849</v>
      </c>
      <c r="MP127">
        <v>1.3729830000000001</v>
      </c>
      <c r="MQ127">
        <v>36.299379999999999</v>
      </c>
      <c r="MR127" s="1">
        <v>4.775011E-4</v>
      </c>
      <c r="MS127">
        <v>0.13895370000000001</v>
      </c>
      <c r="MT127">
        <v>1.373048</v>
      </c>
      <c r="MU127">
        <v>33.094009999999997</v>
      </c>
      <c r="MV127" s="1">
        <v>4.6174120000000001E-4</v>
      </c>
      <c r="MW127">
        <v>0.13457169999999999</v>
      </c>
      <c r="MX127">
        <v>1.3730359999999999</v>
      </c>
      <c r="MY127">
        <v>30.784040000000001</v>
      </c>
      <c r="MZ127" s="1">
        <v>4.4657470000000001E-4</v>
      </c>
      <c r="NA127">
        <v>0.1303349</v>
      </c>
      <c r="NB127">
        <v>1.3730469999999999</v>
      </c>
      <c r="NC127">
        <v>29.544840000000001</v>
      </c>
      <c r="ND127" s="1">
        <v>4.3200429999999999E-4</v>
      </c>
      <c r="NE127">
        <v>0.12625819999999999</v>
      </c>
      <c r="NF127">
        <v>1.373041</v>
      </c>
      <c r="NG127">
        <v>31.027360000000002</v>
      </c>
      <c r="NH127" s="1">
        <v>4.1802020000000003E-4</v>
      </c>
      <c r="NI127">
        <v>0.1223419</v>
      </c>
      <c r="NJ127">
        <v>1.3730420000000001</v>
      </c>
      <c r="NK127">
        <v>34.488770000000002</v>
      </c>
      <c r="NL127" s="1">
        <v>4.0461259999999998E-4</v>
      </c>
      <c r="NM127">
        <v>0.118586</v>
      </c>
      <c r="NN127">
        <v>1.3730560000000001</v>
      </c>
      <c r="NO127">
        <v>36.050510000000003</v>
      </c>
      <c r="NP127" s="1">
        <v>3.9166649999999999E-4</v>
      </c>
      <c r="NQ127">
        <v>0.1149433</v>
      </c>
      <c r="NR127">
        <v>1.3730530000000001</v>
      </c>
      <c r="NS127">
        <v>34.067039999999999</v>
      </c>
      <c r="NT127" s="1">
        <v>3.7907300000000001E-4</v>
      </c>
      <c r="NU127">
        <v>0.11139930000000001</v>
      </c>
      <c r="NV127">
        <v>1.3730549999999999</v>
      </c>
      <c r="NW127">
        <v>31.772860000000001</v>
      </c>
      <c r="NX127" s="1">
        <v>3.6689250000000002E-4</v>
      </c>
      <c r="NY127">
        <v>0.10795730000000001</v>
      </c>
      <c r="NZ127">
        <v>1.373051</v>
      </c>
      <c r="OA127">
        <v>29.090610000000002</v>
      </c>
      <c r="OB127" s="1">
        <v>3.552777E-4</v>
      </c>
      <c r="OC127">
        <v>0.1046542</v>
      </c>
      <c r="OD127">
        <v>1.3730370000000001</v>
      </c>
      <c r="OE127">
        <v>28.30921</v>
      </c>
      <c r="OF127" s="1">
        <v>3.4416930000000001E-4</v>
      </c>
      <c r="OG127">
        <v>0.10148409999999999</v>
      </c>
      <c r="OH127">
        <v>1.3730340000000001</v>
      </c>
      <c r="OI127">
        <v>28.914480000000001</v>
      </c>
      <c r="OJ127" s="1">
        <v>3.3344419999999997E-4</v>
      </c>
      <c r="OK127" s="1">
        <v>9.8415340000000004E-2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0.81841710000000001</v>
      </c>
      <c r="G128">
        <v>19.19116</v>
      </c>
      <c r="H128">
        <v>0</v>
      </c>
      <c r="I128">
        <v>0</v>
      </c>
      <c r="J128">
        <v>0.81077650000000001</v>
      </c>
      <c r="K128">
        <v>18.983840000000001</v>
      </c>
      <c r="L128">
        <v>0</v>
      </c>
      <c r="M128">
        <v>0</v>
      </c>
      <c r="N128">
        <v>0.80418060000000002</v>
      </c>
      <c r="O128">
        <v>19.207930000000001</v>
      </c>
      <c r="P128">
        <v>0</v>
      </c>
      <c r="Q128" s="1">
        <v>9.8300539999999991E-38</v>
      </c>
      <c r="R128">
        <v>0.79764900000000005</v>
      </c>
      <c r="S128">
        <v>21.16891</v>
      </c>
      <c r="T128" s="1">
        <v>1.41199E-28</v>
      </c>
      <c r="U128" s="1">
        <v>4.6999820000000001E-26</v>
      </c>
      <c r="V128">
        <v>0.7910256</v>
      </c>
      <c r="W128">
        <v>22.892130000000002</v>
      </c>
      <c r="X128" s="1">
        <v>2.3197199999999999E-18</v>
      </c>
      <c r="Y128" s="1">
        <v>7.6870070000000002E-16</v>
      </c>
      <c r="Z128">
        <v>0.78486599999999995</v>
      </c>
      <c r="AA128">
        <v>22.884</v>
      </c>
      <c r="AB128" s="1">
        <v>1.7022910000000001E-8</v>
      </c>
      <c r="AC128" s="1">
        <v>3.927475E-6</v>
      </c>
      <c r="AD128">
        <v>0.77938499999999999</v>
      </c>
      <c r="AE128">
        <v>21.71611</v>
      </c>
      <c r="AF128" s="1">
        <v>8.3831080000000004E-4</v>
      </c>
      <c r="AG128">
        <v>0.21043680000000001</v>
      </c>
      <c r="AH128">
        <v>0.77448479999999997</v>
      </c>
      <c r="AI128">
        <v>20.19267</v>
      </c>
      <c r="AJ128">
        <v>0.22262799999999999</v>
      </c>
      <c r="AK128">
        <v>61.251890000000003</v>
      </c>
      <c r="AL128">
        <v>0.7706887</v>
      </c>
      <c r="AM128">
        <v>18.616309999999999</v>
      </c>
      <c r="AN128">
        <v>6.0156499999999999</v>
      </c>
      <c r="AO128">
        <v>1768.85</v>
      </c>
      <c r="AP128">
        <v>0.76796419999999999</v>
      </c>
      <c r="AQ128">
        <v>19.036269999999998</v>
      </c>
      <c r="AR128">
        <v>38.05688</v>
      </c>
      <c r="AS128">
        <v>11781.68</v>
      </c>
      <c r="AT128">
        <v>0.7659376</v>
      </c>
      <c r="AU128">
        <v>21.39893</v>
      </c>
      <c r="AV128">
        <v>86.632930000000002</v>
      </c>
      <c r="AW128">
        <v>27923.73</v>
      </c>
      <c r="AX128">
        <v>0.76453009999999999</v>
      </c>
      <c r="AY128">
        <v>24.911799999999999</v>
      </c>
      <c r="AZ128">
        <v>93.18338</v>
      </c>
      <c r="BA128">
        <v>30980.12</v>
      </c>
      <c r="BB128">
        <v>0.76341340000000002</v>
      </c>
      <c r="BC128">
        <v>27.837440000000001</v>
      </c>
      <c r="BD128">
        <v>57.265549999999998</v>
      </c>
      <c r="BE128">
        <v>19497.169999999998</v>
      </c>
      <c r="BF128">
        <v>0.76212069999999998</v>
      </c>
      <c r="BG128">
        <v>28.14142</v>
      </c>
      <c r="BH128">
        <v>23.192060000000001</v>
      </c>
      <c r="BI128">
        <v>8040.6229999999996</v>
      </c>
      <c r="BJ128">
        <v>0.76020710000000002</v>
      </c>
      <c r="BK128">
        <v>26.62078</v>
      </c>
      <c r="BL128">
        <v>6.9575290000000001</v>
      </c>
      <c r="BM128">
        <v>2444.2339999999999</v>
      </c>
      <c r="BN128">
        <v>0.75735220000000003</v>
      </c>
      <c r="BO128">
        <v>24.805700000000002</v>
      </c>
      <c r="BP128">
        <v>1.711867</v>
      </c>
      <c r="BQ128">
        <v>606.54899999999998</v>
      </c>
      <c r="BR128">
        <v>0.7533569</v>
      </c>
      <c r="BS128">
        <v>23.11016</v>
      </c>
      <c r="BT128">
        <v>0.3842296</v>
      </c>
      <c r="BU128">
        <v>136.47300000000001</v>
      </c>
      <c r="BV128">
        <v>0.74830609999999997</v>
      </c>
      <c r="BW128">
        <v>23.365200000000002</v>
      </c>
      <c r="BX128" s="1">
        <v>9.3424629999999995E-2</v>
      </c>
      <c r="BY128">
        <v>32.863840000000003</v>
      </c>
      <c r="BZ128">
        <v>0.74229940000000005</v>
      </c>
      <c r="CA128">
        <v>24.7941</v>
      </c>
      <c r="CB128" s="1">
        <v>3.4786240000000003E-2</v>
      </c>
      <c r="CC128">
        <v>11.854200000000001</v>
      </c>
      <c r="CD128">
        <v>0.73537470000000005</v>
      </c>
      <c r="CE128">
        <v>26.453340000000001</v>
      </c>
      <c r="CF128" s="1">
        <v>2.5576990000000001E-2</v>
      </c>
      <c r="CG128">
        <v>8.4533109999999994</v>
      </c>
      <c r="CH128">
        <v>0.72909670000000004</v>
      </c>
      <c r="CI128">
        <v>27.689779999999999</v>
      </c>
      <c r="CJ128" s="1">
        <v>2.7476540000000001E-2</v>
      </c>
      <c r="CK128">
        <v>9.0168309999999998</v>
      </c>
      <c r="CL128">
        <v>0.72348769999999996</v>
      </c>
      <c r="CM128">
        <v>27.432970000000001</v>
      </c>
      <c r="CN128" s="1">
        <v>3.0879569999999999E-2</v>
      </c>
      <c r="CO128">
        <v>10.168850000000001</v>
      </c>
      <c r="CP128">
        <v>0.71811360000000002</v>
      </c>
      <c r="CQ128">
        <v>26.249590000000001</v>
      </c>
      <c r="CR128" s="1">
        <v>3.2679989999999999E-2</v>
      </c>
      <c r="CS128">
        <v>10.821210000000001</v>
      </c>
      <c r="CT128">
        <v>0.71354859999999998</v>
      </c>
      <c r="CU128">
        <v>24.52403</v>
      </c>
      <c r="CV128" s="1">
        <v>3.2466780000000001E-2</v>
      </c>
      <c r="CW128">
        <v>10.79584</v>
      </c>
      <c r="CX128">
        <v>0.70967020000000003</v>
      </c>
      <c r="CY128">
        <v>22.667110000000001</v>
      </c>
      <c r="CZ128" s="1">
        <v>3.0822970000000002E-2</v>
      </c>
      <c r="DA128">
        <v>10.278</v>
      </c>
      <c r="DB128">
        <v>0.70653049999999995</v>
      </c>
      <c r="DC128">
        <v>22.361409999999999</v>
      </c>
      <c r="DD128" s="1">
        <v>2.8434379999999999E-2</v>
      </c>
      <c r="DE128">
        <v>9.4962309999999999</v>
      </c>
      <c r="DF128">
        <v>0.70417379999999996</v>
      </c>
      <c r="DG128">
        <v>24.15588</v>
      </c>
      <c r="DH128" s="1">
        <v>2.5689279999999998E-2</v>
      </c>
      <c r="DI128">
        <v>8.5872639999999993</v>
      </c>
      <c r="DJ128">
        <v>0.7025264</v>
      </c>
      <c r="DK128">
        <v>28.603670000000001</v>
      </c>
      <c r="DL128" s="1">
        <v>2.2494710000000001E-2</v>
      </c>
      <c r="DM128">
        <v>7.529121</v>
      </c>
      <c r="DN128">
        <v>0.70139669999999998</v>
      </c>
      <c r="DO128">
        <v>34.255809999999997</v>
      </c>
      <c r="DP128" s="1">
        <v>1.8681179999999999E-2</v>
      </c>
      <c r="DQ128">
        <v>6.2647329999999997</v>
      </c>
      <c r="DR128">
        <v>0.70062939999999996</v>
      </c>
      <c r="DS128">
        <v>35.989150000000002</v>
      </c>
      <c r="DT128" s="1">
        <v>1.458659E-2</v>
      </c>
      <c r="DU128">
        <v>4.8987109999999996</v>
      </c>
      <c r="DV128">
        <v>0.70016469999999997</v>
      </c>
      <c r="DW128">
        <v>34.540689999999998</v>
      </c>
      <c r="DX128" s="1">
        <v>1.091754E-2</v>
      </c>
      <c r="DY128">
        <v>3.6649090000000002</v>
      </c>
      <c r="DZ128">
        <v>0.69989109999999999</v>
      </c>
      <c r="EA128">
        <v>32.368130000000001</v>
      </c>
      <c r="EB128" s="1">
        <v>8.1593519999999999E-3</v>
      </c>
      <c r="EC128">
        <v>2.7305929999999998</v>
      </c>
      <c r="ED128">
        <v>0.69971700000000003</v>
      </c>
      <c r="EE128">
        <v>29.478210000000001</v>
      </c>
      <c r="EF128" s="1">
        <v>6.3384210000000003E-3</v>
      </c>
      <c r="EG128">
        <v>2.1106980000000002</v>
      </c>
      <c r="EH128">
        <v>0.69963549999999997</v>
      </c>
      <c r="EI128">
        <v>28.03566</v>
      </c>
      <c r="EJ128" s="1">
        <v>5.218538E-3</v>
      </c>
      <c r="EK128">
        <v>1.728345</v>
      </c>
      <c r="EL128">
        <v>0.69957559999999996</v>
      </c>
      <c r="EM128">
        <v>30.317250000000001</v>
      </c>
      <c r="EN128" s="1">
        <v>4.5353019999999997E-3</v>
      </c>
      <c r="EO128">
        <v>1.494721</v>
      </c>
      <c r="EP128">
        <v>0.69953920000000003</v>
      </c>
      <c r="EQ128">
        <v>36.559939999999997</v>
      </c>
      <c r="ER128" s="1">
        <v>4.0959250000000003E-3</v>
      </c>
      <c r="ES128">
        <v>1.3448439999999999</v>
      </c>
      <c r="ET128">
        <v>0.69953209999999999</v>
      </c>
      <c r="EU128">
        <v>42.143340000000002</v>
      </c>
      <c r="EV128" s="1">
        <v>3.7866309999999999E-3</v>
      </c>
      <c r="EW128">
        <v>1.2398560000000001</v>
      </c>
      <c r="EX128">
        <v>0.69949309999999998</v>
      </c>
      <c r="EY128">
        <v>43.21208</v>
      </c>
      <c r="EZ128" s="1">
        <v>3.5487499999999998E-3</v>
      </c>
      <c r="FA128">
        <v>1.1592249999999999</v>
      </c>
      <c r="FB128">
        <v>0.69951609999999997</v>
      </c>
      <c r="FC128">
        <v>41.840710000000001</v>
      </c>
      <c r="FD128" s="1">
        <v>3.3503199999999999E-3</v>
      </c>
      <c r="FE128">
        <v>1.092298</v>
      </c>
      <c r="FF128">
        <v>0.69951560000000002</v>
      </c>
      <c r="FG128">
        <v>39.485100000000003</v>
      </c>
      <c r="FH128" s="1">
        <v>3.1759129999999998E-3</v>
      </c>
      <c r="FI128">
        <v>1.0338369999999999</v>
      </c>
      <c r="FJ128">
        <v>0.69950939999999995</v>
      </c>
      <c r="FK128">
        <v>36.147440000000003</v>
      </c>
      <c r="FL128" s="1">
        <v>3.0183860000000001E-3</v>
      </c>
      <c r="FM128">
        <v>0.9812012</v>
      </c>
      <c r="FN128">
        <v>0.69951030000000003</v>
      </c>
      <c r="FO128">
        <v>34.205759999999998</v>
      </c>
      <c r="FP128" s="1">
        <v>2.8731389999999998E-3</v>
      </c>
      <c r="FQ128">
        <v>0.93296509999999999</v>
      </c>
      <c r="FR128">
        <v>0.69950639999999997</v>
      </c>
      <c r="FS128">
        <v>34.463270000000001</v>
      </c>
      <c r="FT128" s="1">
        <v>2.737523E-3</v>
      </c>
      <c r="FU128">
        <v>0.88828240000000003</v>
      </c>
      <c r="FV128">
        <v>0.69949620000000001</v>
      </c>
      <c r="FW128">
        <v>36.382640000000002</v>
      </c>
      <c r="FX128" s="1">
        <v>2.6103430000000002E-3</v>
      </c>
      <c r="FY128">
        <v>0.84645990000000004</v>
      </c>
      <c r="FZ128">
        <v>0.69949680000000003</v>
      </c>
      <c r="GA128">
        <v>37.268120000000003</v>
      </c>
      <c r="GB128" s="1">
        <v>2.4905779999999998E-3</v>
      </c>
      <c r="GC128">
        <v>0.8071895</v>
      </c>
      <c r="GD128">
        <v>0.69949879999999998</v>
      </c>
      <c r="GE128">
        <v>36.878570000000003</v>
      </c>
      <c r="GF128" s="1">
        <v>2.377826E-3</v>
      </c>
      <c r="GG128">
        <v>0.77036700000000002</v>
      </c>
      <c r="GH128">
        <v>0.69950210000000002</v>
      </c>
      <c r="GI128">
        <v>35.003549999999997</v>
      </c>
      <c r="GJ128" s="1">
        <v>2.2716490000000002E-3</v>
      </c>
      <c r="GK128">
        <v>0.73578440000000001</v>
      </c>
      <c r="GL128">
        <v>0.69950429999999997</v>
      </c>
      <c r="GM128">
        <v>32.831099999999999</v>
      </c>
      <c r="GN128" s="1">
        <v>2.1717389999999998E-3</v>
      </c>
      <c r="GO128">
        <v>0.70325289999999996</v>
      </c>
      <c r="GP128">
        <v>0.69949539999999999</v>
      </c>
      <c r="GQ128">
        <v>30.582850000000001</v>
      </c>
      <c r="GR128" s="1">
        <v>2.0771019999999999E-3</v>
      </c>
      <c r="GS128">
        <v>0.67248870000000005</v>
      </c>
      <c r="GT128">
        <v>0.69950279999999998</v>
      </c>
      <c r="GU128">
        <v>30.467669999999998</v>
      </c>
      <c r="GV128" s="1">
        <v>1.9877660000000002E-3</v>
      </c>
      <c r="GW128">
        <v>0.6434491</v>
      </c>
      <c r="GX128">
        <v>0.69950250000000003</v>
      </c>
      <c r="GY128">
        <v>31.544840000000001</v>
      </c>
      <c r="GZ128" s="1">
        <v>1.903126E-3</v>
      </c>
      <c r="HA128">
        <v>0.61604329999999996</v>
      </c>
      <c r="HB128">
        <v>0.6994998</v>
      </c>
      <c r="HC128">
        <v>33.971580000000003</v>
      </c>
      <c r="HD128" s="1">
        <v>1.823206E-3</v>
      </c>
      <c r="HE128">
        <v>0.59008930000000004</v>
      </c>
      <c r="HF128">
        <v>0.69949939999999999</v>
      </c>
      <c r="HG128">
        <v>36.308900000000001</v>
      </c>
      <c r="HH128" s="1">
        <v>1.747363E-3</v>
      </c>
      <c r="HI128">
        <v>0.56550449999999997</v>
      </c>
      <c r="HJ128">
        <v>0.6994939</v>
      </c>
      <c r="HK128">
        <v>35.913780000000003</v>
      </c>
      <c r="HL128" s="1">
        <v>1.675588E-3</v>
      </c>
      <c r="HM128">
        <v>0.54226059999999998</v>
      </c>
      <c r="HN128">
        <v>0.69949870000000003</v>
      </c>
      <c r="HO128">
        <v>34.022849999999998</v>
      </c>
      <c r="HP128" s="1">
        <v>1.6078690000000001E-3</v>
      </c>
      <c r="HQ128">
        <v>0.52031749999999999</v>
      </c>
      <c r="HR128">
        <v>0.69949819999999996</v>
      </c>
      <c r="HS128">
        <v>31.473960000000002</v>
      </c>
      <c r="HT128" s="1">
        <v>1.543878E-3</v>
      </c>
      <c r="HU128">
        <v>0.49958819999999998</v>
      </c>
      <c r="HV128">
        <v>0.69949539999999999</v>
      </c>
      <c r="HW128">
        <v>29.054030000000001</v>
      </c>
      <c r="HX128" s="1">
        <v>1.483165E-3</v>
      </c>
      <c r="HY128">
        <v>0.47995209999999999</v>
      </c>
      <c r="HZ128">
        <v>0.69949969999999995</v>
      </c>
      <c r="IA128">
        <v>29.999110000000002</v>
      </c>
      <c r="IB128" s="1">
        <v>1.4254490000000001E-3</v>
      </c>
      <c r="IC128">
        <v>0.46127420000000002</v>
      </c>
      <c r="ID128">
        <v>0.69951750000000001</v>
      </c>
      <c r="IE128">
        <v>35.45073</v>
      </c>
      <c r="IF128" s="1">
        <v>1.3703700000000001E-3</v>
      </c>
      <c r="IG128">
        <v>0.44341970000000003</v>
      </c>
      <c r="IH128">
        <v>0.69949320000000004</v>
      </c>
      <c r="II128">
        <v>42.626240000000003</v>
      </c>
      <c r="IJ128" s="1">
        <v>1.317805E-3</v>
      </c>
      <c r="IK128">
        <v>0.42641790000000002</v>
      </c>
      <c r="IL128">
        <v>0.69949640000000002</v>
      </c>
      <c r="IM128">
        <v>46.893300000000004</v>
      </c>
      <c r="IN128" s="1">
        <v>1.268049E-3</v>
      </c>
      <c r="IO128">
        <v>0.41027849999999999</v>
      </c>
      <c r="IP128">
        <v>0.69949859999999997</v>
      </c>
      <c r="IQ128">
        <v>47.220660000000002</v>
      </c>
      <c r="IR128" s="1">
        <v>1.2204850000000001E-3</v>
      </c>
      <c r="IS128">
        <v>0.39490920000000002</v>
      </c>
      <c r="IT128">
        <v>0.69949470000000002</v>
      </c>
      <c r="IU128">
        <v>44.990569999999998</v>
      </c>
      <c r="IV128" s="1">
        <v>1.1751419999999999E-3</v>
      </c>
      <c r="IW128">
        <v>0.38020910000000002</v>
      </c>
      <c r="IX128">
        <v>0.69949470000000002</v>
      </c>
      <c r="IY128">
        <v>41.312649999999998</v>
      </c>
      <c r="IZ128" s="1">
        <v>1.1316130000000001E-3</v>
      </c>
      <c r="JA128">
        <v>0.36612109999999998</v>
      </c>
      <c r="JB128">
        <v>0.69951430000000003</v>
      </c>
      <c r="JC128">
        <v>37.398009999999999</v>
      </c>
      <c r="JD128" s="1">
        <v>1.0899880000000001E-3</v>
      </c>
      <c r="JE128">
        <v>0.3526668</v>
      </c>
      <c r="JF128">
        <v>0.69950109999999999</v>
      </c>
      <c r="JG128">
        <v>36.904539999999997</v>
      </c>
      <c r="JH128" s="1">
        <v>1.0505340000000001E-3</v>
      </c>
      <c r="JI128">
        <v>0.33987489999999998</v>
      </c>
      <c r="JJ128">
        <v>0.69950000000000001</v>
      </c>
      <c r="JK128">
        <v>38.312800000000003</v>
      </c>
      <c r="JL128" s="1">
        <v>1.0123249999999999E-3</v>
      </c>
      <c r="JM128">
        <v>0.32770389999999999</v>
      </c>
      <c r="JN128">
        <v>0.69950319999999999</v>
      </c>
      <c r="JO128">
        <v>38.95776</v>
      </c>
      <c r="JP128" s="1">
        <v>9.7372189999999996E-4</v>
      </c>
      <c r="JQ128">
        <v>0.31602479999999999</v>
      </c>
      <c r="JR128">
        <v>0.69949720000000004</v>
      </c>
      <c r="JS128">
        <v>38.911270000000002</v>
      </c>
      <c r="JT128" s="1">
        <v>9.366054E-4</v>
      </c>
      <c r="JU128">
        <v>0.30473919999999999</v>
      </c>
      <c r="JV128">
        <v>0.69949570000000005</v>
      </c>
      <c r="JW128">
        <v>38.370449999999998</v>
      </c>
      <c r="JX128" s="1">
        <v>9.0127510000000003E-4</v>
      </c>
      <c r="JY128">
        <v>0.2939486</v>
      </c>
      <c r="JZ128">
        <v>0.69949819999999996</v>
      </c>
      <c r="KA128">
        <v>36.545810000000003</v>
      </c>
      <c r="KB128" s="1">
        <v>8.6785780000000004E-4</v>
      </c>
      <c r="KC128">
        <v>0.28367510000000001</v>
      </c>
      <c r="KD128">
        <v>0.69949600000000001</v>
      </c>
      <c r="KE128">
        <v>34.222670000000001</v>
      </c>
      <c r="KF128" s="1">
        <v>8.3611549999999997E-4</v>
      </c>
      <c r="KG128">
        <v>0.27387460000000002</v>
      </c>
      <c r="KH128">
        <v>0.69952179999999997</v>
      </c>
      <c r="KI128">
        <v>31.298580000000001</v>
      </c>
      <c r="KJ128" s="1">
        <v>8.0590730000000001E-4</v>
      </c>
      <c r="KK128">
        <v>0.26451459999999999</v>
      </c>
      <c r="KL128">
        <v>0.69952300000000001</v>
      </c>
      <c r="KM128">
        <v>29.898900000000001</v>
      </c>
      <c r="KN128" s="1">
        <v>7.7709899999999995E-4</v>
      </c>
      <c r="KO128">
        <v>0.25554559999999998</v>
      </c>
      <c r="KP128">
        <v>0.69949879999999998</v>
      </c>
      <c r="KQ128">
        <v>32.35248</v>
      </c>
      <c r="KR128" s="1">
        <v>7.4947309999999999E-4</v>
      </c>
      <c r="KS128">
        <v>0.24693090000000001</v>
      </c>
      <c r="KT128">
        <v>0.69949669999999997</v>
      </c>
      <c r="KU128">
        <v>38.049729999999997</v>
      </c>
      <c r="KV128" s="1">
        <v>7.2311779999999996E-4</v>
      </c>
      <c r="KW128">
        <v>0.23867050000000001</v>
      </c>
      <c r="KX128">
        <v>0.69950319999999999</v>
      </c>
      <c r="KY128">
        <v>42.291069999999998</v>
      </c>
      <c r="KZ128" s="1">
        <v>6.9789880000000002E-4</v>
      </c>
      <c r="LA128">
        <v>0.23073859999999999</v>
      </c>
      <c r="LB128">
        <v>0.69949899999999998</v>
      </c>
      <c r="LC128">
        <v>42.35998</v>
      </c>
      <c r="LD128" s="1">
        <v>6.7383929999999996E-4</v>
      </c>
      <c r="LE128">
        <v>0.223137</v>
      </c>
      <c r="LF128">
        <v>0.69949760000000005</v>
      </c>
      <c r="LG128">
        <v>40.038379999999997</v>
      </c>
      <c r="LH128" s="1">
        <v>6.5073310000000005E-4</v>
      </c>
      <c r="LI128">
        <v>0.21583040000000001</v>
      </c>
      <c r="LJ128">
        <v>0.69950349999999994</v>
      </c>
      <c r="LK128">
        <v>36.53049</v>
      </c>
      <c r="LL128" s="1">
        <v>6.285997E-4</v>
      </c>
      <c r="LM128">
        <v>0.20879980000000001</v>
      </c>
      <c r="LN128">
        <v>0.69951459999999999</v>
      </c>
      <c r="LO128">
        <v>32.610950000000003</v>
      </c>
      <c r="LP128" s="1">
        <v>6.0726539999999998E-4</v>
      </c>
      <c r="LQ128">
        <v>0.2020111</v>
      </c>
      <c r="LR128">
        <v>0.69948949999999999</v>
      </c>
      <c r="LS128">
        <v>32.020609999999998</v>
      </c>
      <c r="LT128" s="1">
        <v>5.8682489999999999E-4</v>
      </c>
      <c r="LU128">
        <v>0.19548209999999999</v>
      </c>
      <c r="LV128">
        <v>0.69950029999999996</v>
      </c>
      <c r="LW128">
        <v>35.201250000000002</v>
      </c>
      <c r="LX128" s="1">
        <v>5.6717469999999996E-4</v>
      </c>
      <c r="LY128">
        <v>0.1891909</v>
      </c>
      <c r="LZ128">
        <v>0.69949939999999999</v>
      </c>
      <c r="MA128">
        <v>38.470779999999998</v>
      </c>
      <c r="MB128" s="1">
        <v>5.4826530000000003E-4</v>
      </c>
      <c r="MC128">
        <v>0.18312780000000001</v>
      </c>
      <c r="MD128">
        <v>0.69949629999999996</v>
      </c>
      <c r="ME128">
        <v>40.555070000000001</v>
      </c>
      <c r="MF128" s="1">
        <v>5.3008199999999997E-4</v>
      </c>
      <c r="MG128">
        <v>0.1772909</v>
      </c>
      <c r="MH128">
        <v>0.69949879999999998</v>
      </c>
      <c r="MI128">
        <v>40.893770000000004</v>
      </c>
      <c r="MJ128" s="1">
        <v>5.1254800000000004E-4</v>
      </c>
      <c r="MK128">
        <v>0.17166000000000001</v>
      </c>
      <c r="ML128">
        <v>0.69951909999999995</v>
      </c>
      <c r="MM128">
        <v>39.004939999999998</v>
      </c>
      <c r="MN128" s="1">
        <v>4.9556090000000001E-4</v>
      </c>
      <c r="MO128">
        <v>0.16621849999999999</v>
      </c>
      <c r="MP128">
        <v>0.69949720000000004</v>
      </c>
      <c r="MQ128">
        <v>36.497959999999999</v>
      </c>
      <c r="MR128" s="1">
        <v>4.7916560000000003E-4</v>
      </c>
      <c r="MS128">
        <v>0.16096840000000001</v>
      </c>
      <c r="MT128">
        <v>0.69950000000000001</v>
      </c>
      <c r="MU128">
        <v>33.412860000000002</v>
      </c>
      <c r="MV128" s="1">
        <v>4.6334950000000001E-4</v>
      </c>
      <c r="MW128">
        <v>0.1558928</v>
      </c>
      <c r="MX128">
        <v>0.69949790000000001</v>
      </c>
      <c r="MY128">
        <v>31.177659999999999</v>
      </c>
      <c r="MZ128" s="1">
        <v>4.4812459999999998E-4</v>
      </c>
      <c r="NA128">
        <v>0.15098339999999999</v>
      </c>
      <c r="NB128">
        <v>0.69950020000000002</v>
      </c>
      <c r="NC128">
        <v>29.89922</v>
      </c>
      <c r="ND128" s="1">
        <v>4.3349030000000002E-4</v>
      </c>
      <c r="NE128">
        <v>0.14625669999999999</v>
      </c>
      <c r="NF128">
        <v>0.69951909999999995</v>
      </c>
      <c r="NG128">
        <v>31.279219999999999</v>
      </c>
      <c r="NH128" s="1">
        <v>4.1944399999999999E-4</v>
      </c>
      <c r="NI128">
        <v>0.14171610000000001</v>
      </c>
      <c r="NJ128">
        <v>0.6994977</v>
      </c>
      <c r="NK128">
        <v>34.662030000000001</v>
      </c>
      <c r="NL128" s="1">
        <v>4.0598199999999999E-4</v>
      </c>
      <c r="NM128">
        <v>0.13736180000000001</v>
      </c>
      <c r="NN128">
        <v>0.69950239999999997</v>
      </c>
      <c r="NO128">
        <v>36.130929999999999</v>
      </c>
      <c r="NP128" s="1">
        <v>3.9299380000000001E-4</v>
      </c>
      <c r="NQ128">
        <v>0.1331437</v>
      </c>
      <c r="NR128">
        <v>0.69950179999999995</v>
      </c>
      <c r="NS128">
        <v>34.15607</v>
      </c>
      <c r="NT128" s="1">
        <v>3.8036670000000001E-4</v>
      </c>
      <c r="NU128">
        <v>0.12904080000000001</v>
      </c>
      <c r="NV128">
        <v>0.69950219999999996</v>
      </c>
      <c r="NW128">
        <v>31.932759999999998</v>
      </c>
      <c r="NX128" s="1">
        <v>3.6814150000000001E-4</v>
      </c>
      <c r="NY128">
        <v>0.12505350000000001</v>
      </c>
      <c r="NZ128">
        <v>0.69950080000000003</v>
      </c>
      <c r="OA128">
        <v>29.329560000000001</v>
      </c>
      <c r="OB128" s="1">
        <v>3.5647180000000002E-4</v>
      </c>
      <c r="OC128">
        <v>0.12122189999999999</v>
      </c>
      <c r="OD128">
        <v>0.69949570000000005</v>
      </c>
      <c r="OE128">
        <v>28.54383</v>
      </c>
      <c r="OF128" s="1">
        <v>3.4531759999999998E-4</v>
      </c>
      <c r="OG128">
        <v>0.1175475</v>
      </c>
      <c r="OH128">
        <v>0.69949790000000001</v>
      </c>
      <c r="OI128">
        <v>28.93272</v>
      </c>
      <c r="OJ128" s="1">
        <v>3.345593E-4</v>
      </c>
      <c r="OK128">
        <v>0.113994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0.88087680000000002</v>
      </c>
      <c r="G129">
        <v>19.326820000000001</v>
      </c>
      <c r="H129">
        <v>0</v>
      </c>
      <c r="I129">
        <v>0</v>
      </c>
      <c r="J129">
        <v>0.88206269999999998</v>
      </c>
      <c r="K129">
        <v>19.05865</v>
      </c>
      <c r="L129">
        <v>0</v>
      </c>
      <c r="M129">
        <v>0</v>
      </c>
      <c r="N129">
        <v>0.88357030000000003</v>
      </c>
      <c r="O129">
        <v>19.195319999999999</v>
      </c>
      <c r="P129">
        <v>0</v>
      </c>
      <c r="Q129">
        <v>0</v>
      </c>
      <c r="R129">
        <v>0.8849458</v>
      </c>
      <c r="S129">
        <v>21.1431</v>
      </c>
      <c r="T129" s="1">
        <v>2.2143859999999999E-29</v>
      </c>
      <c r="U129" s="1">
        <v>6.6889399999999999E-27</v>
      </c>
      <c r="V129">
        <v>0.88639349999999995</v>
      </c>
      <c r="W129">
        <v>22.893059999999998</v>
      </c>
      <c r="X129" s="1">
        <v>3.7709680000000001E-19</v>
      </c>
      <c r="Y129" s="1">
        <v>1.13301E-16</v>
      </c>
      <c r="Z129">
        <v>0.88804329999999998</v>
      </c>
      <c r="AA129">
        <v>22.944859999999998</v>
      </c>
      <c r="AB129" s="1">
        <v>3.4856579999999999E-9</v>
      </c>
      <c r="AC129" s="1">
        <v>7.9051510000000003E-7</v>
      </c>
      <c r="AD129">
        <v>0.88976449999999996</v>
      </c>
      <c r="AE129">
        <v>21.78735</v>
      </c>
      <c r="AF129" s="1">
        <v>4.4139450000000002E-4</v>
      </c>
      <c r="AG129">
        <v>0.10275280000000001</v>
      </c>
      <c r="AH129">
        <v>0.89137129999999998</v>
      </c>
      <c r="AI129">
        <v>20.315090000000001</v>
      </c>
      <c r="AJ129">
        <v>0.14943219999999999</v>
      </c>
      <c r="AK129">
        <v>37.769849999999998</v>
      </c>
      <c r="AL129">
        <v>0.89316039999999997</v>
      </c>
      <c r="AM129">
        <v>18.783899999999999</v>
      </c>
      <c r="AN129">
        <v>4.70566</v>
      </c>
      <c r="AO129">
        <v>1261.6990000000001</v>
      </c>
      <c r="AP129">
        <v>0.89504620000000001</v>
      </c>
      <c r="AQ129">
        <v>19.185580000000002</v>
      </c>
      <c r="AR129">
        <v>33.293329999999997</v>
      </c>
      <c r="AS129">
        <v>9342.7669999999998</v>
      </c>
      <c r="AT129">
        <v>0.89660640000000003</v>
      </c>
      <c r="AU129">
        <v>21.493870000000001</v>
      </c>
      <c r="AV129">
        <v>82.590509999999995</v>
      </c>
      <c r="AW129">
        <v>24018.23</v>
      </c>
      <c r="AX129">
        <v>0.89781679999999997</v>
      </c>
      <c r="AY129">
        <v>24.948149999999998</v>
      </c>
      <c r="AZ129">
        <v>94.999319999999997</v>
      </c>
      <c r="BA129">
        <v>28393.59</v>
      </c>
      <c r="BB129">
        <v>0.89863420000000005</v>
      </c>
      <c r="BC129">
        <v>27.868580000000001</v>
      </c>
      <c r="BD129">
        <v>61.521830000000001</v>
      </c>
      <c r="BE129">
        <v>18778.13</v>
      </c>
      <c r="BF129">
        <v>0.89907159999999997</v>
      </c>
      <c r="BG129">
        <v>28.213850000000001</v>
      </c>
      <c r="BH129">
        <v>25.930430000000001</v>
      </c>
      <c r="BI129">
        <v>8042.616</v>
      </c>
      <c r="BJ129">
        <v>0.89916220000000002</v>
      </c>
      <c r="BK129">
        <v>26.73104</v>
      </c>
      <c r="BL129">
        <v>8.0065039999999996</v>
      </c>
      <c r="BM129">
        <v>2512.558</v>
      </c>
      <c r="BN129">
        <v>0.89907459999999995</v>
      </c>
      <c r="BO129">
        <v>24.939360000000001</v>
      </c>
      <c r="BP129">
        <v>2.0060389999999999</v>
      </c>
      <c r="BQ129">
        <v>634.3229</v>
      </c>
      <c r="BR129">
        <v>0.89896469999999995</v>
      </c>
      <c r="BS129">
        <v>23.234850000000002</v>
      </c>
      <c r="BT129">
        <v>0.45244020000000001</v>
      </c>
      <c r="BU129">
        <v>143.40520000000001</v>
      </c>
      <c r="BV129">
        <v>0.89907859999999995</v>
      </c>
      <c r="BW129">
        <v>23.437899999999999</v>
      </c>
      <c r="BX129">
        <v>0.1076797</v>
      </c>
      <c r="BY129">
        <v>33.875520000000002</v>
      </c>
      <c r="BZ129">
        <v>0.89946479999999995</v>
      </c>
      <c r="CA129">
        <v>24.781960000000002</v>
      </c>
      <c r="CB129" s="1">
        <v>3.7511589999999997E-2</v>
      </c>
      <c r="CC129">
        <v>11.47996</v>
      </c>
      <c r="CD129">
        <v>0.9001827</v>
      </c>
      <c r="CE129">
        <v>26.44828</v>
      </c>
      <c r="CF129" s="1">
        <v>2.5770580000000001E-2</v>
      </c>
      <c r="CG129">
        <v>7.6474609999999998</v>
      </c>
      <c r="CH129">
        <v>0.90143390000000001</v>
      </c>
      <c r="CI129">
        <v>27.671610000000001</v>
      </c>
      <c r="CJ129" s="1">
        <v>2.7123209999999998E-2</v>
      </c>
      <c r="CK129">
        <v>7.9704670000000002</v>
      </c>
      <c r="CL129">
        <v>0.90306609999999998</v>
      </c>
      <c r="CM129">
        <v>27.4619</v>
      </c>
      <c r="CN129" s="1">
        <v>3.056466E-2</v>
      </c>
      <c r="CO129">
        <v>8.9984660000000005</v>
      </c>
      <c r="CP129">
        <v>0.90512890000000001</v>
      </c>
      <c r="CQ129">
        <v>26.35164</v>
      </c>
      <c r="CR129" s="1">
        <v>3.257985E-2</v>
      </c>
      <c r="CS129">
        <v>9.6328779999999998</v>
      </c>
      <c r="CT129">
        <v>0.90748759999999995</v>
      </c>
      <c r="CU129">
        <v>24.666509999999999</v>
      </c>
      <c r="CV129" s="1">
        <v>3.2559129999999999E-2</v>
      </c>
      <c r="CW129">
        <v>9.6576419999999992</v>
      </c>
      <c r="CX129">
        <v>0.90973999999999999</v>
      </c>
      <c r="CY129">
        <v>22.876329999999999</v>
      </c>
      <c r="CZ129" s="1">
        <v>3.1034249999999999E-2</v>
      </c>
      <c r="DA129">
        <v>9.2229589999999995</v>
      </c>
      <c r="DB129">
        <v>0.91184209999999999</v>
      </c>
      <c r="DC129">
        <v>22.569880000000001</v>
      </c>
      <c r="DD129" s="1">
        <v>2.870019E-2</v>
      </c>
      <c r="DE129">
        <v>8.5358599999999996</v>
      </c>
      <c r="DF129">
        <v>0.9137478</v>
      </c>
      <c r="DG129">
        <v>24.384740000000001</v>
      </c>
      <c r="DH129" s="1">
        <v>2.5990180000000002E-2</v>
      </c>
      <c r="DI129">
        <v>7.7314049999999996</v>
      </c>
      <c r="DJ129">
        <v>0.91530710000000004</v>
      </c>
      <c r="DK129">
        <v>28.79692</v>
      </c>
      <c r="DL129" s="1">
        <v>2.285481E-2</v>
      </c>
      <c r="DM129">
        <v>6.8026179999999998</v>
      </c>
      <c r="DN129">
        <v>0.91643260000000004</v>
      </c>
      <c r="DO129">
        <v>34.393129999999999</v>
      </c>
      <c r="DP129" s="1">
        <v>1.9101259999999998E-2</v>
      </c>
      <c r="DQ129">
        <v>5.6931279999999997</v>
      </c>
      <c r="DR129">
        <v>0.91734629999999995</v>
      </c>
      <c r="DS129">
        <v>36.056840000000001</v>
      </c>
      <c r="DT129" s="1">
        <v>1.5007059999999999E-2</v>
      </c>
      <c r="DU129">
        <v>4.4778380000000002</v>
      </c>
      <c r="DV129">
        <v>0.9179853</v>
      </c>
      <c r="DW129">
        <v>34.633629999999997</v>
      </c>
      <c r="DX129" s="1">
        <v>1.126546E-2</v>
      </c>
      <c r="DY129">
        <v>3.3597429999999999</v>
      </c>
      <c r="DZ129">
        <v>0.91838220000000004</v>
      </c>
      <c r="EA129">
        <v>32.559429999999999</v>
      </c>
      <c r="EB129" s="1">
        <v>8.4045739999999997E-3</v>
      </c>
      <c r="EC129">
        <v>2.4991110000000001</v>
      </c>
      <c r="ED129">
        <v>0.91872069999999995</v>
      </c>
      <c r="EE129">
        <v>29.744450000000001</v>
      </c>
      <c r="EF129" s="1">
        <v>6.4940350000000004E-3</v>
      </c>
      <c r="EG129">
        <v>1.9216679999999999</v>
      </c>
      <c r="EH129">
        <v>0.91891579999999995</v>
      </c>
      <c r="EI129">
        <v>28.197839999999999</v>
      </c>
      <c r="EJ129" s="1">
        <v>5.3132359999999998E-3</v>
      </c>
      <c r="EK129">
        <v>1.563795</v>
      </c>
      <c r="EL129">
        <v>0.91905110000000001</v>
      </c>
      <c r="EM129">
        <v>30.317019999999999</v>
      </c>
      <c r="EN129" s="1">
        <v>4.5943039999999996E-3</v>
      </c>
      <c r="EO129">
        <v>1.345531</v>
      </c>
      <c r="EP129">
        <v>0.91912269999999996</v>
      </c>
      <c r="EQ129">
        <v>36.554130000000001</v>
      </c>
      <c r="ER129" s="1">
        <v>4.1353350000000004E-3</v>
      </c>
      <c r="ES129">
        <v>1.2064980000000001</v>
      </c>
      <c r="ET129">
        <v>0.91915179999999996</v>
      </c>
      <c r="EU129">
        <v>42.143300000000004</v>
      </c>
      <c r="EV129" s="1">
        <v>3.815634E-3</v>
      </c>
      <c r="EW129">
        <v>1.1101129999999999</v>
      </c>
      <c r="EX129">
        <v>0.91915480000000005</v>
      </c>
      <c r="EY129">
        <v>43.212110000000003</v>
      </c>
      <c r="EZ129" s="1">
        <v>3.571959E-3</v>
      </c>
      <c r="FA129">
        <v>1.0367329999999999</v>
      </c>
      <c r="FB129">
        <v>0.91917550000000003</v>
      </c>
      <c r="FC129">
        <v>41.892189999999999</v>
      </c>
      <c r="FD129" s="1">
        <v>3.3701769999999998E-3</v>
      </c>
      <c r="FE129">
        <v>0.97628400000000004</v>
      </c>
      <c r="FF129">
        <v>0.91917959999999999</v>
      </c>
      <c r="FG129">
        <v>39.68188</v>
      </c>
      <c r="FH129" s="1">
        <v>3.1935980000000002E-3</v>
      </c>
      <c r="FI129">
        <v>0.92369330000000005</v>
      </c>
      <c r="FJ129">
        <v>0.91916109999999995</v>
      </c>
      <c r="FK129">
        <v>36.48959</v>
      </c>
      <c r="FL129" s="1">
        <v>3.0344510000000001E-3</v>
      </c>
      <c r="FM129">
        <v>0.87644619999999995</v>
      </c>
      <c r="FN129">
        <v>0.91921819999999999</v>
      </c>
      <c r="FO129">
        <v>34.547150000000002</v>
      </c>
      <c r="FP129" s="1">
        <v>2.887985E-3</v>
      </c>
      <c r="FQ129">
        <v>0.83324140000000002</v>
      </c>
      <c r="FR129">
        <v>0.91921450000000005</v>
      </c>
      <c r="FS129">
        <v>34.66892</v>
      </c>
      <c r="FT129" s="1">
        <v>2.7513529999999998E-3</v>
      </c>
      <c r="FU129">
        <v>0.79323169999999998</v>
      </c>
      <c r="FV129">
        <v>0.91920630000000003</v>
      </c>
      <c r="FW129">
        <v>36.516509999999997</v>
      </c>
      <c r="FX129" s="1">
        <v>2.6233440000000001E-3</v>
      </c>
      <c r="FY129">
        <v>0.7558357</v>
      </c>
      <c r="FZ129">
        <v>0.91920389999999996</v>
      </c>
      <c r="GA129">
        <v>37.349359999999997</v>
      </c>
      <c r="GB129" s="1">
        <v>2.5027729999999998E-3</v>
      </c>
      <c r="GC129">
        <v>0.72070089999999998</v>
      </c>
      <c r="GD129">
        <v>0.91920919999999995</v>
      </c>
      <c r="GE129">
        <v>36.955930000000002</v>
      </c>
      <c r="GF129" s="1">
        <v>2.3892700000000002E-3</v>
      </c>
      <c r="GG129">
        <v>0.68777710000000003</v>
      </c>
      <c r="GH129">
        <v>0.91921310000000001</v>
      </c>
      <c r="GI129">
        <v>35.113149999999997</v>
      </c>
      <c r="GJ129" s="1">
        <v>2.2824199999999998E-3</v>
      </c>
      <c r="GK129">
        <v>0.65684880000000001</v>
      </c>
      <c r="GL129">
        <v>0.91920489999999999</v>
      </c>
      <c r="GM129">
        <v>32.980409999999999</v>
      </c>
      <c r="GN129" s="1">
        <v>2.1818779999999999E-3</v>
      </c>
      <c r="GO129">
        <v>0.62776699999999996</v>
      </c>
      <c r="GP129">
        <v>0.9192072</v>
      </c>
      <c r="GQ129">
        <v>30.793199999999999</v>
      </c>
      <c r="GR129" s="1">
        <v>2.0867110000000002E-3</v>
      </c>
      <c r="GS129">
        <v>0.60027149999999996</v>
      </c>
      <c r="GT129">
        <v>0.91921280000000005</v>
      </c>
      <c r="GU129">
        <v>30.7561</v>
      </c>
      <c r="GV129" s="1">
        <v>1.9968199999999998E-3</v>
      </c>
      <c r="GW129">
        <v>0.57431589999999999</v>
      </c>
      <c r="GX129">
        <v>0.91921129999999995</v>
      </c>
      <c r="GY129">
        <v>31.815529999999999</v>
      </c>
      <c r="GZ129" s="1">
        <v>1.9116840000000001E-3</v>
      </c>
      <c r="HA129">
        <v>0.54982810000000004</v>
      </c>
      <c r="HB129">
        <v>0.91920740000000001</v>
      </c>
      <c r="HC129">
        <v>34.230939999999997</v>
      </c>
      <c r="HD129" s="1">
        <v>1.831313E-3</v>
      </c>
      <c r="HE129">
        <v>0.52663000000000004</v>
      </c>
      <c r="HF129">
        <v>0.91926160000000001</v>
      </c>
      <c r="HG129">
        <v>36.457610000000003</v>
      </c>
      <c r="HH129" s="1">
        <v>1.7550459999999999E-3</v>
      </c>
      <c r="HI129">
        <v>0.50466350000000004</v>
      </c>
      <c r="HJ129">
        <v>0.91924910000000004</v>
      </c>
      <c r="HK129">
        <v>36.005310000000001</v>
      </c>
      <c r="HL129" s="1">
        <v>1.682848E-3</v>
      </c>
      <c r="HM129">
        <v>0.4838983</v>
      </c>
      <c r="HN129">
        <v>0.91920860000000004</v>
      </c>
      <c r="HO129">
        <v>34.175960000000003</v>
      </c>
      <c r="HP129" s="1">
        <v>1.6147240000000001E-3</v>
      </c>
      <c r="HQ129">
        <v>0.46428459999999999</v>
      </c>
      <c r="HR129">
        <v>0.91920769999999996</v>
      </c>
      <c r="HS129">
        <v>31.67972</v>
      </c>
      <c r="HT129" s="1">
        <v>1.5503559999999999E-3</v>
      </c>
      <c r="HU129">
        <v>0.44575239999999999</v>
      </c>
      <c r="HV129">
        <v>0.91920500000000005</v>
      </c>
      <c r="HW129">
        <v>29.2959</v>
      </c>
      <c r="HX129" s="1">
        <v>1.489324E-3</v>
      </c>
      <c r="HY129">
        <v>0.42821369999999997</v>
      </c>
      <c r="HZ129">
        <v>0.91920970000000002</v>
      </c>
      <c r="IA129">
        <v>30.22101</v>
      </c>
      <c r="IB129" s="1">
        <v>1.4313150000000001E-3</v>
      </c>
      <c r="IC129">
        <v>0.41153820000000002</v>
      </c>
      <c r="ID129">
        <v>0.91920449999999998</v>
      </c>
      <c r="IE129">
        <v>35.571939999999998</v>
      </c>
      <c r="IF129" s="1">
        <v>1.3759709999999999E-3</v>
      </c>
      <c r="IG129">
        <v>0.39559759999999999</v>
      </c>
      <c r="IH129">
        <v>0.91919759999999995</v>
      </c>
      <c r="II129">
        <v>42.718640000000001</v>
      </c>
      <c r="IJ129" s="1">
        <v>1.32311E-3</v>
      </c>
      <c r="IK129">
        <v>0.38040449999999998</v>
      </c>
      <c r="IL129">
        <v>0.91920610000000003</v>
      </c>
      <c r="IM129">
        <v>46.938119999999998</v>
      </c>
      <c r="IN129" s="1">
        <v>1.273106E-3</v>
      </c>
      <c r="IO129">
        <v>0.3659983</v>
      </c>
      <c r="IP129">
        <v>0.91920820000000003</v>
      </c>
      <c r="IQ129">
        <v>47.270600000000002</v>
      </c>
      <c r="IR129" s="1">
        <v>1.225311E-3</v>
      </c>
      <c r="IS129">
        <v>0.35226990000000002</v>
      </c>
      <c r="IT129">
        <v>0.91920500000000005</v>
      </c>
      <c r="IU129">
        <v>45.168370000000003</v>
      </c>
      <c r="IV129" s="1">
        <v>1.1797680000000001E-3</v>
      </c>
      <c r="IW129">
        <v>0.33915079999999997</v>
      </c>
      <c r="IX129">
        <v>0.91925849999999998</v>
      </c>
      <c r="IY129">
        <v>41.624740000000003</v>
      </c>
      <c r="IZ129" s="1">
        <v>1.1360459999999999E-3</v>
      </c>
      <c r="JA129">
        <v>0.32657580000000003</v>
      </c>
      <c r="JB129">
        <v>0.91925409999999996</v>
      </c>
      <c r="JC129">
        <v>37.707729999999998</v>
      </c>
      <c r="JD129" s="1">
        <v>1.0942149999999999E-3</v>
      </c>
      <c r="JE129">
        <v>0.31456780000000001</v>
      </c>
      <c r="JF129">
        <v>0.91921140000000001</v>
      </c>
      <c r="JG129">
        <v>37.088250000000002</v>
      </c>
      <c r="JH129" s="1">
        <v>1.054532E-3</v>
      </c>
      <c r="JI129">
        <v>0.30313370000000001</v>
      </c>
      <c r="JJ129">
        <v>0.91920800000000003</v>
      </c>
      <c r="JK129">
        <v>38.330889999999997</v>
      </c>
      <c r="JL129" s="1">
        <v>1.016131E-3</v>
      </c>
      <c r="JM129">
        <v>0.29226479999999999</v>
      </c>
      <c r="JN129">
        <v>0.91920139999999995</v>
      </c>
      <c r="JO129">
        <v>38.954540000000001</v>
      </c>
      <c r="JP129" s="1">
        <v>9.7739929999999999E-4</v>
      </c>
      <c r="JQ129">
        <v>0.28185529999999998</v>
      </c>
      <c r="JR129">
        <v>0.91925920000000005</v>
      </c>
      <c r="JS129">
        <v>38.916060000000002</v>
      </c>
      <c r="JT129" s="1">
        <v>9.4014529999999997E-4</v>
      </c>
      <c r="JU129">
        <v>0.27178829999999998</v>
      </c>
      <c r="JV129">
        <v>0.91920420000000003</v>
      </c>
      <c r="JW129">
        <v>38.428530000000002</v>
      </c>
      <c r="JX129" s="1">
        <v>9.046204E-4</v>
      </c>
      <c r="JY129">
        <v>0.26214710000000002</v>
      </c>
      <c r="JZ129">
        <v>0.91920800000000003</v>
      </c>
      <c r="KA129">
        <v>36.692830000000001</v>
      </c>
      <c r="KB129" s="1">
        <v>8.7104520000000005E-4</v>
      </c>
      <c r="KC129">
        <v>0.25297779999999997</v>
      </c>
      <c r="KD129">
        <v>0.91925900000000005</v>
      </c>
      <c r="KE129">
        <v>34.409759999999999</v>
      </c>
      <c r="KF129" s="1">
        <v>8.3915309999999996E-4</v>
      </c>
      <c r="KG129">
        <v>0.2442298</v>
      </c>
      <c r="KH129">
        <v>0.91920029999999997</v>
      </c>
      <c r="KI129">
        <v>31.584540000000001</v>
      </c>
      <c r="KJ129" s="1">
        <v>8.0881050000000004E-4</v>
      </c>
      <c r="KK129">
        <v>0.2358769</v>
      </c>
      <c r="KL129">
        <v>0.91920190000000002</v>
      </c>
      <c r="KM129">
        <v>30.30659</v>
      </c>
      <c r="KN129" s="1">
        <v>7.798735E-4</v>
      </c>
      <c r="KO129">
        <v>0.22787250000000001</v>
      </c>
      <c r="KP129">
        <v>0.91920820000000003</v>
      </c>
      <c r="KQ129">
        <v>32.81906</v>
      </c>
      <c r="KR129" s="1">
        <v>7.5212969999999995E-4</v>
      </c>
      <c r="KS129">
        <v>0.22017970000000001</v>
      </c>
      <c r="KT129">
        <v>0.91920749999999996</v>
      </c>
      <c r="KU129">
        <v>38.452919999999999</v>
      </c>
      <c r="KV129" s="1">
        <v>7.2566660000000002E-4</v>
      </c>
      <c r="KW129">
        <v>0.2128109</v>
      </c>
      <c r="KX129">
        <v>0.91921459999999999</v>
      </c>
      <c r="KY129">
        <v>42.469250000000002</v>
      </c>
      <c r="KZ129" s="1">
        <v>7.0032769999999996E-4</v>
      </c>
      <c r="LA129">
        <v>0.20573240000000001</v>
      </c>
      <c r="LB129">
        <v>0.9192013</v>
      </c>
      <c r="LC129">
        <v>42.404940000000003</v>
      </c>
      <c r="LD129" s="1">
        <v>6.7617519999999996E-4</v>
      </c>
      <c r="LE129">
        <v>0.19895009999999999</v>
      </c>
      <c r="LF129">
        <v>0.91920930000000001</v>
      </c>
      <c r="LG129">
        <v>40.197249999999997</v>
      </c>
      <c r="LH129" s="1">
        <v>6.5297420000000003E-4</v>
      </c>
      <c r="LI129">
        <v>0.1924324</v>
      </c>
      <c r="LJ129">
        <v>0.91921249999999999</v>
      </c>
      <c r="LK129">
        <v>36.849899999999998</v>
      </c>
      <c r="LL129" s="1">
        <v>6.3075900000000005E-4</v>
      </c>
      <c r="LM129">
        <v>0.18616099999999999</v>
      </c>
      <c r="LN129">
        <v>0.91920539999999995</v>
      </c>
      <c r="LO129">
        <v>32.89799</v>
      </c>
      <c r="LP129" s="1">
        <v>6.0934770000000001E-4</v>
      </c>
      <c r="LQ129">
        <v>0.1801083</v>
      </c>
      <c r="LR129">
        <v>0.91919340000000005</v>
      </c>
      <c r="LS129">
        <v>32.069690000000001</v>
      </c>
      <c r="LT129" s="1">
        <v>5.8881820000000003E-4</v>
      </c>
      <c r="LU129">
        <v>0.1742822</v>
      </c>
      <c r="LV129">
        <v>0.91921039999999998</v>
      </c>
      <c r="LW129">
        <v>35.092559999999999</v>
      </c>
      <c r="LX129" s="1">
        <v>5.6909599999999995E-4</v>
      </c>
      <c r="LY129">
        <v>0.16866980000000001</v>
      </c>
      <c r="LZ129">
        <v>0.91921129999999995</v>
      </c>
      <c r="MA129">
        <v>38.360379999999999</v>
      </c>
      <c r="MB129" s="1">
        <v>5.5011899999999996E-4</v>
      </c>
      <c r="MC129">
        <v>0.16326360000000001</v>
      </c>
      <c r="MD129">
        <v>0.91920360000000001</v>
      </c>
      <c r="ME129">
        <v>40.53745</v>
      </c>
      <c r="MF129" s="1">
        <v>5.3185660000000003E-4</v>
      </c>
      <c r="MG129">
        <v>0.1580539</v>
      </c>
      <c r="MH129">
        <v>0.91920950000000001</v>
      </c>
      <c r="MI129">
        <v>40.914349999999999</v>
      </c>
      <c r="MJ129" s="1">
        <v>5.1426249999999998E-4</v>
      </c>
      <c r="MK129">
        <v>0.153034</v>
      </c>
      <c r="ML129">
        <v>0.91926180000000002</v>
      </c>
      <c r="MM129">
        <v>39.094349999999999</v>
      </c>
      <c r="MN129" s="1">
        <v>4.9722329999999997E-4</v>
      </c>
      <c r="MO129">
        <v>0.14818539999999999</v>
      </c>
      <c r="MP129">
        <v>0.91920800000000003</v>
      </c>
      <c r="MQ129">
        <v>36.691360000000003</v>
      </c>
      <c r="MR129" s="1">
        <v>4.8076660000000003E-4</v>
      </c>
      <c r="MS129">
        <v>0.1435014</v>
      </c>
      <c r="MT129">
        <v>0.91920979999999997</v>
      </c>
      <c r="MU129">
        <v>33.723239999999997</v>
      </c>
      <c r="MV129" s="1">
        <v>4.6488919999999997E-4</v>
      </c>
      <c r="MW129">
        <v>0.13897619999999999</v>
      </c>
      <c r="MX129">
        <v>0.91920000000000002</v>
      </c>
      <c r="MY129">
        <v>31.584800000000001</v>
      </c>
      <c r="MZ129" s="1">
        <v>4.4960760000000002E-4</v>
      </c>
      <c r="NA129">
        <v>0.13459679999999999</v>
      </c>
      <c r="NB129">
        <v>0.91921189999999997</v>
      </c>
      <c r="NC129">
        <v>30.265370000000001</v>
      </c>
      <c r="ND129" s="1">
        <v>4.3491610000000002E-4</v>
      </c>
      <c r="NE129">
        <v>0.13037940000000001</v>
      </c>
      <c r="NF129">
        <v>0.91920880000000005</v>
      </c>
      <c r="NG129">
        <v>31.543109999999999</v>
      </c>
      <c r="NH129" s="1">
        <v>4.208091E-4</v>
      </c>
      <c r="NI129">
        <v>0.12632940000000001</v>
      </c>
      <c r="NJ129">
        <v>0.91920740000000001</v>
      </c>
      <c r="NK129">
        <v>34.861939999999997</v>
      </c>
      <c r="NL129" s="1">
        <v>4.072929E-4</v>
      </c>
      <c r="NM129">
        <v>0.1224433</v>
      </c>
      <c r="NN129">
        <v>0.91920970000000002</v>
      </c>
      <c r="NO129">
        <v>36.222360000000002</v>
      </c>
      <c r="NP129" s="1">
        <v>3.942649E-4</v>
      </c>
      <c r="NQ129">
        <v>0.11868389999999999</v>
      </c>
      <c r="NR129">
        <v>0.91921220000000003</v>
      </c>
      <c r="NS129">
        <v>34.246540000000003</v>
      </c>
      <c r="NT129" s="1">
        <v>3.8160560000000002E-4</v>
      </c>
      <c r="NU129">
        <v>0.1150289</v>
      </c>
      <c r="NV129">
        <v>0.91921059999999999</v>
      </c>
      <c r="NW129">
        <v>32.086419999999997</v>
      </c>
      <c r="NX129" s="1">
        <v>3.693395E-4</v>
      </c>
      <c r="NY129">
        <v>0.1114745</v>
      </c>
      <c r="NZ129">
        <v>0.91921070000000005</v>
      </c>
      <c r="OA129">
        <v>29.567489999999999</v>
      </c>
      <c r="OB129" s="1">
        <v>3.5761650000000001E-4</v>
      </c>
      <c r="OC129">
        <v>0.10805480000000001</v>
      </c>
      <c r="OD129">
        <v>0.91920409999999997</v>
      </c>
      <c r="OE129">
        <v>28.786110000000001</v>
      </c>
      <c r="OF129" s="1">
        <v>3.464176E-4</v>
      </c>
      <c r="OG129">
        <v>0.10477590000000001</v>
      </c>
      <c r="OH129">
        <v>0.91919960000000001</v>
      </c>
      <c r="OI129">
        <v>28.968489999999999</v>
      </c>
      <c r="OJ129" s="1">
        <v>3.3562689999999998E-4</v>
      </c>
      <c r="OK129">
        <v>0.1016102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0.92122210000000004</v>
      </c>
      <c r="G130">
        <v>19.431000000000001</v>
      </c>
      <c r="H130">
        <v>0</v>
      </c>
      <c r="I130">
        <v>0</v>
      </c>
      <c r="J130">
        <v>0.91422910000000002</v>
      </c>
      <c r="K130">
        <v>19.114989999999999</v>
      </c>
      <c r="L130">
        <v>0</v>
      </c>
      <c r="M130">
        <v>0</v>
      </c>
      <c r="N130">
        <v>0.90792010000000001</v>
      </c>
      <c r="O130">
        <v>19.173649999999999</v>
      </c>
      <c r="P130">
        <v>0</v>
      </c>
      <c r="Q130">
        <v>0</v>
      </c>
      <c r="R130">
        <v>0.90159040000000001</v>
      </c>
      <c r="S130">
        <v>21.066140000000001</v>
      </c>
      <c r="T130" s="1">
        <v>3.9724019999999997E-30</v>
      </c>
      <c r="U130" s="1">
        <v>1.2733549999999999E-27</v>
      </c>
      <c r="V130">
        <v>0.89504980000000001</v>
      </c>
      <c r="W130">
        <v>22.865790000000001</v>
      </c>
      <c r="X130" s="1">
        <v>7.1218800000000001E-20</v>
      </c>
      <c r="Y130" s="1">
        <v>2.2869949999999999E-17</v>
      </c>
      <c r="Z130">
        <v>0.88898310000000003</v>
      </c>
      <c r="AA130">
        <v>23.007470000000001</v>
      </c>
      <c r="AB130" s="1">
        <v>5.0906479999999998E-10</v>
      </c>
      <c r="AC130" s="1">
        <v>1.65693E-7</v>
      </c>
      <c r="AD130">
        <v>0.88372340000000005</v>
      </c>
      <c r="AE130">
        <v>21.86375</v>
      </c>
      <c r="AF130" s="1">
        <v>2.4538819999999999E-4</v>
      </c>
      <c r="AG130" s="1">
        <v>6.1425840000000002E-2</v>
      </c>
      <c r="AH130">
        <v>0.87915569999999998</v>
      </c>
      <c r="AI130">
        <v>20.431139999999999</v>
      </c>
      <c r="AJ130">
        <v>0.1042256</v>
      </c>
      <c r="AK130">
        <v>28.664850000000001</v>
      </c>
      <c r="AL130">
        <v>0.87570919999999997</v>
      </c>
      <c r="AM130">
        <v>18.893319999999999</v>
      </c>
      <c r="AN130">
        <v>3.7702879999999999</v>
      </c>
      <c r="AO130">
        <v>1107.558</v>
      </c>
      <c r="AP130">
        <v>0.87348590000000004</v>
      </c>
      <c r="AQ130">
        <v>19.221509999999999</v>
      </c>
      <c r="AR130">
        <v>29.474049999999998</v>
      </c>
      <c r="AS130">
        <v>9097.3169999999991</v>
      </c>
      <c r="AT130">
        <v>0.87192700000000001</v>
      </c>
      <c r="AU130">
        <v>21.449649999999998</v>
      </c>
      <c r="AV130">
        <v>78.864689999999996</v>
      </c>
      <c r="AW130">
        <v>25273.8</v>
      </c>
      <c r="AX130">
        <v>0.87084899999999998</v>
      </c>
      <c r="AY130">
        <v>24.887329999999999</v>
      </c>
      <c r="AZ130">
        <v>96.171009999999995</v>
      </c>
      <c r="BA130">
        <v>31688.94</v>
      </c>
      <c r="BB130">
        <v>0.8700367</v>
      </c>
      <c r="BC130">
        <v>27.82912</v>
      </c>
      <c r="BD130">
        <v>65.150350000000003</v>
      </c>
      <c r="BE130">
        <v>21908.51</v>
      </c>
      <c r="BF130">
        <v>0.86902299999999999</v>
      </c>
      <c r="BG130">
        <v>28.281829999999999</v>
      </c>
      <c r="BH130">
        <v>28.41178</v>
      </c>
      <c r="BI130">
        <v>9700.4840000000004</v>
      </c>
      <c r="BJ130">
        <v>0.86740379999999995</v>
      </c>
      <c r="BK130">
        <v>26.843209999999999</v>
      </c>
      <c r="BL130">
        <v>8.9907120000000003</v>
      </c>
      <c r="BM130">
        <v>3104.7049999999999</v>
      </c>
      <c r="BN130">
        <v>0.86496629999999997</v>
      </c>
      <c r="BO130">
        <v>25.070070000000001</v>
      </c>
      <c r="BP130">
        <v>2.2883939999999998</v>
      </c>
      <c r="BQ130">
        <v>796.93380000000002</v>
      </c>
      <c r="BR130">
        <v>0.86161169999999998</v>
      </c>
      <c r="BS130">
        <v>23.341159999999999</v>
      </c>
      <c r="BT130">
        <v>0.51889540000000001</v>
      </c>
      <c r="BU130">
        <v>181.65260000000001</v>
      </c>
      <c r="BV130">
        <v>0.8573672</v>
      </c>
      <c r="BW130">
        <v>23.427700000000002</v>
      </c>
      <c r="BX130">
        <v>0.12170350000000001</v>
      </c>
      <c r="BY130">
        <v>42.555079999999997</v>
      </c>
      <c r="BZ130">
        <v>0.85243210000000003</v>
      </c>
      <c r="CA130">
        <v>24.75902</v>
      </c>
      <c r="CB130" s="1">
        <v>4.0243769999999998E-2</v>
      </c>
      <c r="CC130">
        <v>13.830209999999999</v>
      </c>
      <c r="CD130">
        <v>0.84703859999999997</v>
      </c>
      <c r="CE130">
        <v>26.301549999999999</v>
      </c>
      <c r="CF130" s="1">
        <v>2.6039099999999999E-2</v>
      </c>
      <c r="CG130">
        <v>8.7509789999999992</v>
      </c>
      <c r="CH130">
        <v>0.84152079999999996</v>
      </c>
      <c r="CI130">
        <v>27.64536</v>
      </c>
      <c r="CJ130" s="1">
        <v>2.683398E-2</v>
      </c>
      <c r="CK130">
        <v>8.9851080000000003</v>
      </c>
      <c r="CL130">
        <v>0.83600189999999996</v>
      </c>
      <c r="CM130">
        <v>27.49747</v>
      </c>
      <c r="CN130" s="1">
        <v>3.0281720000000002E-2</v>
      </c>
      <c r="CO130">
        <v>10.224460000000001</v>
      </c>
      <c r="CP130">
        <v>0.8307158</v>
      </c>
      <c r="CQ130">
        <v>26.456240000000001</v>
      </c>
      <c r="CR130" s="1">
        <v>3.2479290000000001E-2</v>
      </c>
      <c r="CS130">
        <v>11.08905</v>
      </c>
      <c r="CT130">
        <v>0.82631390000000005</v>
      </c>
      <c r="CU130">
        <v>24.80706</v>
      </c>
      <c r="CV130" s="1">
        <v>3.2630960000000001E-2</v>
      </c>
      <c r="CW130">
        <v>11.248200000000001</v>
      </c>
      <c r="CX130">
        <v>0.8227236</v>
      </c>
      <c r="CY130">
        <v>23.030090000000001</v>
      </c>
      <c r="CZ130" s="1">
        <v>3.1217209999999999E-2</v>
      </c>
      <c r="DA130">
        <v>10.842980000000001</v>
      </c>
      <c r="DB130">
        <v>0.81991119999999995</v>
      </c>
      <c r="DC130">
        <v>22.665590000000002</v>
      </c>
      <c r="DD130" s="1">
        <v>2.8935470000000001E-2</v>
      </c>
      <c r="DE130">
        <v>10.106389999999999</v>
      </c>
      <c r="DF130">
        <v>0.81784509999999999</v>
      </c>
      <c r="DG130">
        <v>24.37255</v>
      </c>
      <c r="DH130" s="1">
        <v>2.6256459999999999E-2</v>
      </c>
      <c r="DI130">
        <v>9.2072970000000005</v>
      </c>
      <c r="DJ130">
        <v>0.81648969999999998</v>
      </c>
      <c r="DK130">
        <v>28.71021</v>
      </c>
      <c r="DL130" s="1">
        <v>2.3171589999999999E-2</v>
      </c>
      <c r="DM130">
        <v>8.1525669999999995</v>
      </c>
      <c r="DN130">
        <v>0.81559970000000004</v>
      </c>
      <c r="DO130">
        <v>34.317959999999999</v>
      </c>
      <c r="DP130" s="1">
        <v>1.9473939999999999E-2</v>
      </c>
      <c r="DQ130">
        <v>6.8739689999999998</v>
      </c>
      <c r="DR130">
        <v>0.81505669999999997</v>
      </c>
      <c r="DS130">
        <v>36.133609999999997</v>
      </c>
      <c r="DT130" s="1">
        <v>1.538603E-2</v>
      </c>
      <c r="DU130">
        <v>5.4446409999999998</v>
      </c>
      <c r="DV130">
        <v>0.81477529999999998</v>
      </c>
      <c r="DW130">
        <v>34.741599999999998</v>
      </c>
      <c r="DX130" s="1">
        <v>1.1584189999999999E-2</v>
      </c>
      <c r="DY130">
        <v>4.101445</v>
      </c>
      <c r="DZ130">
        <v>0.81463560000000002</v>
      </c>
      <c r="EA130">
        <v>32.749789999999997</v>
      </c>
      <c r="EB130" s="1">
        <v>8.6320230000000008E-3</v>
      </c>
      <c r="EC130">
        <v>3.0493830000000002</v>
      </c>
      <c r="ED130">
        <v>0.81453900000000001</v>
      </c>
      <c r="EE130">
        <v>29.98413</v>
      </c>
      <c r="EF130" s="1">
        <v>6.6393390000000002E-3</v>
      </c>
      <c r="EG130">
        <v>2.3353250000000001</v>
      </c>
      <c r="EH130">
        <v>0.81449479999999996</v>
      </c>
      <c r="EI130">
        <v>28.31316</v>
      </c>
      <c r="EJ130" s="1">
        <v>5.4017529999999996E-3</v>
      </c>
      <c r="EK130">
        <v>1.890336</v>
      </c>
      <c r="EL130">
        <v>0.81448390000000004</v>
      </c>
      <c r="EM130">
        <v>30.106629999999999</v>
      </c>
      <c r="EN130" s="1">
        <v>4.6492479999999999E-3</v>
      </c>
      <c r="EO130">
        <v>1.619186</v>
      </c>
      <c r="EP130">
        <v>0.81447049999999999</v>
      </c>
      <c r="EQ130">
        <v>36.257570000000001</v>
      </c>
      <c r="ER130" s="1">
        <v>4.1717200000000003E-3</v>
      </c>
      <c r="ES130">
        <v>1.4474309999999999</v>
      </c>
      <c r="ET130">
        <v>0.81447449999999999</v>
      </c>
      <c r="EU130">
        <v>42.006450000000001</v>
      </c>
      <c r="EV130" s="1">
        <v>3.842191E-3</v>
      </c>
      <c r="EW130">
        <v>1.329383</v>
      </c>
      <c r="EX130">
        <v>0.81445710000000004</v>
      </c>
      <c r="EY130">
        <v>43.251109999999997</v>
      </c>
      <c r="EZ130" s="1">
        <v>3.593083E-3</v>
      </c>
      <c r="FA130">
        <v>1.2402329999999999</v>
      </c>
      <c r="FB130">
        <v>0.81446929999999995</v>
      </c>
      <c r="FC130">
        <v>41.976529999999997</v>
      </c>
      <c r="FD130" s="1">
        <v>3.3881520000000002E-3</v>
      </c>
      <c r="FE130">
        <v>1.167257</v>
      </c>
      <c r="FF130">
        <v>0.81448149999999997</v>
      </c>
      <c r="FG130">
        <v>39.885559999999998</v>
      </c>
      <c r="FH130" s="1">
        <v>3.2095790000000002E-3</v>
      </c>
      <c r="FI130">
        <v>1.1040049999999999</v>
      </c>
      <c r="FJ130">
        <v>0.81448200000000004</v>
      </c>
      <c r="FK130">
        <v>36.77375</v>
      </c>
      <c r="FL130" s="1">
        <v>3.048949E-3</v>
      </c>
      <c r="FM130">
        <v>1.04731</v>
      </c>
      <c r="FN130">
        <v>0.81445979999999996</v>
      </c>
      <c r="FO130">
        <v>34.780360000000002</v>
      </c>
      <c r="FP130" s="1">
        <v>2.9013590000000001E-3</v>
      </c>
      <c r="FQ130">
        <v>0.99555990000000005</v>
      </c>
      <c r="FR130">
        <v>0.81448140000000002</v>
      </c>
      <c r="FS130">
        <v>34.734430000000003</v>
      </c>
      <c r="FT130" s="1">
        <v>2.7638049999999998E-3</v>
      </c>
      <c r="FU130">
        <v>0.94765500000000003</v>
      </c>
      <c r="FV130">
        <v>0.81445299999999998</v>
      </c>
      <c r="FW130">
        <v>36.501930000000002</v>
      </c>
      <c r="FX130" s="1">
        <v>2.6350340000000001E-3</v>
      </c>
      <c r="FY130">
        <v>0.90291600000000005</v>
      </c>
      <c r="FZ130">
        <v>0.81447979999999998</v>
      </c>
      <c r="GA130">
        <v>37.371279999999999</v>
      </c>
      <c r="GB130" s="1">
        <v>2.513759E-3</v>
      </c>
      <c r="GC130">
        <v>0.86087630000000004</v>
      </c>
      <c r="GD130">
        <v>0.81445610000000002</v>
      </c>
      <c r="GE130">
        <v>37.051090000000002</v>
      </c>
      <c r="GF130" s="1">
        <v>2.3995610000000001E-3</v>
      </c>
      <c r="GG130">
        <v>0.82149059999999996</v>
      </c>
      <c r="GH130">
        <v>0.8144844</v>
      </c>
      <c r="GI130">
        <v>35.245100000000001</v>
      </c>
      <c r="GJ130" s="1">
        <v>2.2921180000000001E-3</v>
      </c>
      <c r="GK130">
        <v>0.78450339999999996</v>
      </c>
      <c r="GL130">
        <v>0.81446750000000001</v>
      </c>
      <c r="GM130">
        <v>33.144120000000001</v>
      </c>
      <c r="GN130" s="1">
        <v>2.1909880000000001E-3</v>
      </c>
      <c r="GO130">
        <v>0.74971359999999998</v>
      </c>
      <c r="GP130">
        <v>0.81448129999999996</v>
      </c>
      <c r="GQ130">
        <v>30.955249999999999</v>
      </c>
      <c r="GR130" s="1">
        <v>2.0953529999999999E-3</v>
      </c>
      <c r="GS130">
        <v>0.71684729999999997</v>
      </c>
      <c r="GT130">
        <v>0.8144827</v>
      </c>
      <c r="GU130">
        <v>30.879629999999999</v>
      </c>
      <c r="GV130" s="1">
        <v>2.0049780000000001E-3</v>
      </c>
      <c r="GW130">
        <v>0.68582509999999997</v>
      </c>
      <c r="GX130">
        <v>0.8144557</v>
      </c>
      <c r="GY130">
        <v>31.938839999999999</v>
      </c>
      <c r="GZ130" s="1">
        <v>1.9193700000000001E-3</v>
      </c>
      <c r="HA130">
        <v>0.65653090000000003</v>
      </c>
      <c r="HB130">
        <v>0.81448330000000002</v>
      </c>
      <c r="HC130">
        <v>34.199159999999999</v>
      </c>
      <c r="HD130" s="1">
        <v>1.8386120000000001E-3</v>
      </c>
      <c r="HE130">
        <v>0.62881089999999995</v>
      </c>
      <c r="HF130">
        <v>0.81448010000000004</v>
      </c>
      <c r="HG130">
        <v>36.472000000000001</v>
      </c>
      <c r="HH130" s="1">
        <v>1.761952E-3</v>
      </c>
      <c r="HI130">
        <v>0.60257039999999995</v>
      </c>
      <c r="HJ130">
        <v>0.81444890000000003</v>
      </c>
      <c r="HK130">
        <v>36.107329999999997</v>
      </c>
      <c r="HL130" s="1">
        <v>1.689381E-3</v>
      </c>
      <c r="HM130">
        <v>0.57773730000000001</v>
      </c>
      <c r="HN130">
        <v>0.81445489999999998</v>
      </c>
      <c r="HO130">
        <v>34.334240000000001</v>
      </c>
      <c r="HP130" s="1">
        <v>1.620884E-3</v>
      </c>
      <c r="HQ130">
        <v>0.55427380000000004</v>
      </c>
      <c r="HR130">
        <v>0.81447769999999997</v>
      </c>
      <c r="HS130">
        <v>31.889810000000001</v>
      </c>
      <c r="HT130" s="1">
        <v>1.5561780000000001E-3</v>
      </c>
      <c r="HU130">
        <v>0.53212289999999995</v>
      </c>
      <c r="HV130">
        <v>0.81447519999999995</v>
      </c>
      <c r="HW130">
        <v>29.475249999999999</v>
      </c>
      <c r="HX130" s="1">
        <v>1.494858E-3</v>
      </c>
      <c r="HY130">
        <v>0.51116150000000005</v>
      </c>
      <c r="HZ130">
        <v>0.8144557</v>
      </c>
      <c r="IA130">
        <v>30.217130000000001</v>
      </c>
      <c r="IB130" s="1">
        <v>1.436575E-3</v>
      </c>
      <c r="IC130">
        <v>0.49123450000000002</v>
      </c>
      <c r="ID130">
        <v>0.8144825</v>
      </c>
      <c r="IE130">
        <v>35.414299999999997</v>
      </c>
      <c r="IF130" s="1">
        <v>1.381001E-3</v>
      </c>
      <c r="IG130">
        <v>0.4721957</v>
      </c>
      <c r="IH130">
        <v>0.81447590000000003</v>
      </c>
      <c r="II130">
        <v>42.550559999999997</v>
      </c>
      <c r="IJ130" s="1">
        <v>1.3278949999999999E-3</v>
      </c>
      <c r="IK130">
        <v>0.45404529999999999</v>
      </c>
      <c r="IL130">
        <v>0.81445239999999997</v>
      </c>
      <c r="IM130">
        <v>46.877130000000001</v>
      </c>
      <c r="IN130" s="1">
        <v>1.2776529999999999E-3</v>
      </c>
      <c r="IO130">
        <v>0.43683080000000002</v>
      </c>
      <c r="IP130">
        <v>0.81447879999999995</v>
      </c>
      <c r="IQ130">
        <v>47.328519999999997</v>
      </c>
      <c r="IR130" s="1">
        <v>1.2296469999999999E-3</v>
      </c>
      <c r="IS130">
        <v>0.4204367</v>
      </c>
      <c r="IT130">
        <v>0.81447630000000004</v>
      </c>
      <c r="IU130">
        <v>45.345570000000002</v>
      </c>
      <c r="IV130" s="1">
        <v>1.1839229999999999E-3</v>
      </c>
      <c r="IW130">
        <v>0.40476719999999999</v>
      </c>
      <c r="IX130">
        <v>0.81447959999999997</v>
      </c>
      <c r="IY130">
        <v>41.940460000000002</v>
      </c>
      <c r="IZ130" s="1">
        <v>1.140023E-3</v>
      </c>
      <c r="JA130">
        <v>0.38975870000000001</v>
      </c>
      <c r="JB130">
        <v>0.8144806</v>
      </c>
      <c r="JC130">
        <v>37.991050000000001</v>
      </c>
      <c r="JD130" s="1">
        <v>1.098014E-3</v>
      </c>
      <c r="JE130">
        <v>0.37541950000000002</v>
      </c>
      <c r="JF130">
        <v>0.81448290000000001</v>
      </c>
      <c r="JG130">
        <v>37.152340000000002</v>
      </c>
      <c r="JH130" s="1">
        <v>1.0581270000000001E-3</v>
      </c>
      <c r="JI130">
        <v>0.3617435</v>
      </c>
      <c r="JJ130">
        <v>0.81448449999999994</v>
      </c>
      <c r="JK130">
        <v>38.37341</v>
      </c>
      <c r="JL130" s="1">
        <v>1.0195580000000001E-3</v>
      </c>
      <c r="JM130">
        <v>0.34876230000000003</v>
      </c>
      <c r="JN130">
        <v>0.81446989999999997</v>
      </c>
      <c r="JO130">
        <v>38.955329999999996</v>
      </c>
      <c r="JP130" s="1">
        <v>9.8069910000000006E-4</v>
      </c>
      <c r="JQ130">
        <v>0.33634029999999998</v>
      </c>
      <c r="JR130">
        <v>0.81447740000000002</v>
      </c>
      <c r="JS130">
        <v>38.891449999999999</v>
      </c>
      <c r="JT130" s="1">
        <v>9.4332279999999997E-4</v>
      </c>
      <c r="JU130">
        <v>0.32433440000000002</v>
      </c>
      <c r="JV130">
        <v>0.81448200000000004</v>
      </c>
      <c r="JW130">
        <v>38.497920000000001</v>
      </c>
      <c r="JX130" s="1">
        <v>9.0763170000000002E-4</v>
      </c>
      <c r="JY130">
        <v>0.3128089</v>
      </c>
      <c r="JZ130">
        <v>0.81447829999999999</v>
      </c>
      <c r="KA130">
        <v>36.849870000000003</v>
      </c>
      <c r="KB130" s="1">
        <v>8.7391599999999997E-4</v>
      </c>
      <c r="KC130">
        <v>0.3018557</v>
      </c>
      <c r="KD130">
        <v>0.81445469999999998</v>
      </c>
      <c r="KE130">
        <v>34.601210000000002</v>
      </c>
      <c r="KF130" s="1">
        <v>8.4188299999999998E-4</v>
      </c>
      <c r="KG130">
        <v>0.29141440000000002</v>
      </c>
      <c r="KH130">
        <v>0.81447159999999996</v>
      </c>
      <c r="KI130">
        <v>31.821539999999999</v>
      </c>
      <c r="KJ130" s="1">
        <v>8.1141250000000002E-4</v>
      </c>
      <c r="KK130">
        <v>0.28142869999999998</v>
      </c>
      <c r="KL130">
        <v>0.81446419999999997</v>
      </c>
      <c r="KM130">
        <v>30.522320000000001</v>
      </c>
      <c r="KN130" s="1">
        <v>7.8235369999999998E-4</v>
      </c>
      <c r="KO130">
        <v>0.27186850000000001</v>
      </c>
      <c r="KP130">
        <v>0.81448719999999997</v>
      </c>
      <c r="KQ130">
        <v>32.883389999999999</v>
      </c>
      <c r="KR130" s="1">
        <v>7.5451930000000004E-4</v>
      </c>
      <c r="KS130">
        <v>0.26268900000000001</v>
      </c>
      <c r="KT130">
        <v>0.81447979999999998</v>
      </c>
      <c r="KU130">
        <v>38.39526</v>
      </c>
      <c r="KV130" s="1">
        <v>7.2795789999999998E-4</v>
      </c>
      <c r="KW130">
        <v>0.25389299999999998</v>
      </c>
      <c r="KX130">
        <v>0.81446269999999998</v>
      </c>
      <c r="KY130">
        <v>42.455150000000003</v>
      </c>
      <c r="KZ130" s="1">
        <v>7.0251160000000005E-4</v>
      </c>
      <c r="LA130">
        <v>0.2454413</v>
      </c>
      <c r="LB130">
        <v>0.81446640000000003</v>
      </c>
      <c r="LC130">
        <v>42.499510000000001</v>
      </c>
      <c r="LD130" s="1">
        <v>6.7826900000000001E-4</v>
      </c>
      <c r="LE130">
        <v>0.23734259999999999</v>
      </c>
      <c r="LF130">
        <v>0.81445789999999996</v>
      </c>
      <c r="LG130">
        <v>40.372329999999998</v>
      </c>
      <c r="LH130" s="1">
        <v>6.5498569999999999E-4</v>
      </c>
      <c r="LI130">
        <v>0.2295644</v>
      </c>
      <c r="LJ130">
        <v>0.81448100000000001</v>
      </c>
      <c r="LK130">
        <v>37.163609999999998</v>
      </c>
      <c r="LL130" s="1">
        <v>6.3269919999999998E-4</v>
      </c>
      <c r="LM130">
        <v>0.22208079999999999</v>
      </c>
      <c r="LN130">
        <v>0.81448010000000004</v>
      </c>
      <c r="LO130">
        <v>33.176380000000002</v>
      </c>
      <c r="LP130" s="1">
        <v>6.112162E-4</v>
      </c>
      <c r="LQ130">
        <v>0.21485770000000001</v>
      </c>
      <c r="LR130">
        <v>0.81444700000000003</v>
      </c>
      <c r="LS130">
        <v>32.072670000000002</v>
      </c>
      <c r="LT130" s="1">
        <v>5.9060959999999996E-4</v>
      </c>
      <c r="LU130">
        <v>0.20790349999999999</v>
      </c>
      <c r="LV130">
        <v>0.81448129999999996</v>
      </c>
      <c r="LW130">
        <v>34.891379999999998</v>
      </c>
      <c r="LX130" s="1">
        <v>5.7082309999999996E-4</v>
      </c>
      <c r="LY130">
        <v>0.20120689999999999</v>
      </c>
      <c r="LZ130">
        <v>0.81447610000000004</v>
      </c>
      <c r="MA130">
        <v>38.248829999999998</v>
      </c>
      <c r="MB130" s="1">
        <v>5.5178140000000002E-4</v>
      </c>
      <c r="MC130">
        <v>0.19475709999999999</v>
      </c>
      <c r="MD130">
        <v>0.81447999999999998</v>
      </c>
      <c r="ME130">
        <v>40.443669999999997</v>
      </c>
      <c r="MF130" s="1">
        <v>5.3345249999999997E-4</v>
      </c>
      <c r="MG130">
        <v>0.18853590000000001</v>
      </c>
      <c r="MH130">
        <v>0.81448180000000003</v>
      </c>
      <c r="MI130">
        <v>40.964379999999998</v>
      </c>
      <c r="MJ130" s="1">
        <v>5.1580289999999997E-4</v>
      </c>
      <c r="MK130">
        <v>0.18254619999999999</v>
      </c>
      <c r="ML130">
        <v>0.81448350000000003</v>
      </c>
      <c r="MM130">
        <v>39.218609999999998</v>
      </c>
      <c r="MN130" s="1">
        <v>4.9871270000000003E-4</v>
      </c>
      <c r="MO130">
        <v>0.1767676</v>
      </c>
      <c r="MP130">
        <v>0.81447979999999998</v>
      </c>
      <c r="MQ130">
        <v>36.888089999999998</v>
      </c>
      <c r="MR130" s="1">
        <v>4.82203E-4</v>
      </c>
      <c r="MS130">
        <v>0.1711744</v>
      </c>
      <c r="MT130">
        <v>0.81445599999999996</v>
      </c>
      <c r="MU130">
        <v>33.983989999999999</v>
      </c>
      <c r="MV130" s="1">
        <v>4.6626890000000002E-4</v>
      </c>
      <c r="MW130">
        <v>0.1657748</v>
      </c>
      <c r="MX130">
        <v>0.81446499999999999</v>
      </c>
      <c r="MY130">
        <v>31.909459999999999</v>
      </c>
      <c r="MZ130" s="1">
        <v>4.5093649999999999E-4</v>
      </c>
      <c r="NA130">
        <v>0.16054850000000001</v>
      </c>
      <c r="NB130">
        <v>0.81448469999999995</v>
      </c>
      <c r="NC130">
        <v>30.450330000000001</v>
      </c>
      <c r="ND130" s="1">
        <v>4.3619619999999998E-4</v>
      </c>
      <c r="NE130">
        <v>0.1555166</v>
      </c>
      <c r="NF130">
        <v>0.81448129999999996</v>
      </c>
      <c r="NG130">
        <v>31.58915</v>
      </c>
      <c r="NH130" s="1">
        <v>4.2203310000000002E-4</v>
      </c>
      <c r="NI130">
        <v>0.15068039999999999</v>
      </c>
      <c r="NJ130">
        <v>0.81447769999999997</v>
      </c>
      <c r="NK130">
        <v>34.809669999999997</v>
      </c>
      <c r="NL130" s="1">
        <v>4.0847019999999998E-4</v>
      </c>
      <c r="NM130">
        <v>0.14604230000000001</v>
      </c>
      <c r="NN130">
        <v>0.81448520000000002</v>
      </c>
      <c r="NO130">
        <v>36.342460000000003</v>
      </c>
      <c r="NP130" s="1">
        <v>3.9540750000000003E-4</v>
      </c>
      <c r="NQ130">
        <v>0.14155909999999999</v>
      </c>
      <c r="NR130">
        <v>0.81448279999999995</v>
      </c>
      <c r="NS130">
        <v>34.369480000000003</v>
      </c>
      <c r="NT130" s="1">
        <v>3.8271600000000001E-4</v>
      </c>
      <c r="NU130">
        <v>0.1372004</v>
      </c>
      <c r="NV130">
        <v>0.81448779999999998</v>
      </c>
      <c r="NW130">
        <v>32.252789999999997</v>
      </c>
      <c r="NX130" s="1">
        <v>3.704178E-4</v>
      </c>
      <c r="NY130">
        <v>0.13296289999999999</v>
      </c>
      <c r="NZ130">
        <v>0.81448120000000002</v>
      </c>
      <c r="OA130">
        <v>29.772950000000002</v>
      </c>
      <c r="OB130" s="1">
        <v>3.5864589999999997E-4</v>
      </c>
      <c r="OC130">
        <v>0.1288791</v>
      </c>
      <c r="OD130">
        <v>0.81448200000000004</v>
      </c>
      <c r="OE130">
        <v>28.876840000000001</v>
      </c>
      <c r="OF130" s="1">
        <v>3.4740520000000003E-4</v>
      </c>
      <c r="OG130">
        <v>0.1249643</v>
      </c>
      <c r="OH130">
        <v>0.81446439999999998</v>
      </c>
      <c r="OI130">
        <v>29.019010000000002</v>
      </c>
      <c r="OJ130" s="1">
        <v>3.3658290000000002E-4</v>
      </c>
      <c r="OK130">
        <v>0.1211885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0.88945739999999995</v>
      </c>
      <c r="G131">
        <v>19.610600000000002</v>
      </c>
      <c r="H131">
        <v>0</v>
      </c>
      <c r="I131">
        <v>0</v>
      </c>
      <c r="J131">
        <v>0.8782373</v>
      </c>
      <c r="K131">
        <v>19.210920000000002</v>
      </c>
      <c r="L131">
        <v>0</v>
      </c>
      <c r="M131">
        <v>0</v>
      </c>
      <c r="N131">
        <v>0.86795610000000001</v>
      </c>
      <c r="O131">
        <v>19.149809999999999</v>
      </c>
      <c r="P131">
        <v>0</v>
      </c>
      <c r="Q131">
        <v>0</v>
      </c>
      <c r="R131">
        <v>0.85746250000000002</v>
      </c>
      <c r="S131">
        <v>20.927129999999998</v>
      </c>
      <c r="T131" s="1">
        <v>2.9861169999999998E-31</v>
      </c>
      <c r="U131" s="1">
        <v>1.0873260000000001E-28</v>
      </c>
      <c r="V131">
        <v>0.84678830000000005</v>
      </c>
      <c r="W131">
        <v>22.784990000000001</v>
      </c>
      <c r="X131" s="1">
        <v>5.6388239999999997E-21</v>
      </c>
      <c r="Y131" s="1">
        <v>2.0555649999999998E-18</v>
      </c>
      <c r="Z131">
        <v>0.83677520000000005</v>
      </c>
      <c r="AA131">
        <v>23.096779999999999</v>
      </c>
      <c r="AB131" s="1">
        <v>4.230532E-11</v>
      </c>
      <c r="AC131" s="1">
        <v>1.562247E-8</v>
      </c>
      <c r="AD131">
        <v>0.82796270000000005</v>
      </c>
      <c r="AE131">
        <v>21.98817</v>
      </c>
      <c r="AF131" s="1">
        <v>1.2703000000000001E-4</v>
      </c>
      <c r="AG131" s="1">
        <v>2.9886070000000001E-2</v>
      </c>
      <c r="AH131">
        <v>0.82025800000000004</v>
      </c>
      <c r="AI131">
        <v>20.611070000000002</v>
      </c>
      <c r="AJ131" s="1">
        <v>6.949843E-2</v>
      </c>
      <c r="AK131">
        <v>18.90663</v>
      </c>
      <c r="AL131">
        <v>0.81411060000000002</v>
      </c>
      <c r="AM131">
        <v>19.09252</v>
      </c>
      <c r="AN131">
        <v>2.9261949999999999</v>
      </c>
      <c r="AO131">
        <v>884.00620000000004</v>
      </c>
      <c r="AP131">
        <v>0.80970419999999999</v>
      </c>
      <c r="AQ131">
        <v>19.309069999999998</v>
      </c>
      <c r="AR131">
        <v>25.530259999999998</v>
      </c>
      <c r="AS131">
        <v>8382.7829999999994</v>
      </c>
      <c r="AT131">
        <v>0.80641260000000003</v>
      </c>
      <c r="AU131">
        <v>21.394069999999999</v>
      </c>
      <c r="AV131">
        <v>74.337360000000004</v>
      </c>
      <c r="AW131">
        <v>26126.799999999999</v>
      </c>
      <c r="AX131">
        <v>0.80409969999999997</v>
      </c>
      <c r="AY131">
        <v>24.746410000000001</v>
      </c>
      <c r="AZ131">
        <v>96.744330000000005</v>
      </c>
      <c r="BA131">
        <v>35928.57</v>
      </c>
      <c r="BB131">
        <v>0.80235310000000004</v>
      </c>
      <c r="BC131">
        <v>27.73817</v>
      </c>
      <c r="BD131">
        <v>69.159390000000002</v>
      </c>
      <c r="BE131">
        <v>26843.11</v>
      </c>
      <c r="BF131">
        <v>0.80059360000000002</v>
      </c>
      <c r="BG131">
        <v>28.369019999999999</v>
      </c>
      <c r="BH131">
        <v>31.407440000000001</v>
      </c>
      <c r="BI131">
        <v>12630.15</v>
      </c>
      <c r="BJ131">
        <v>0.79819340000000005</v>
      </c>
      <c r="BK131">
        <v>27.022760000000002</v>
      </c>
      <c r="BL131">
        <v>10.241250000000001</v>
      </c>
      <c r="BM131">
        <v>4233.1329999999998</v>
      </c>
      <c r="BN131">
        <v>0.79470839999999998</v>
      </c>
      <c r="BO131">
        <v>25.28294</v>
      </c>
      <c r="BP131">
        <v>2.659621</v>
      </c>
      <c r="BQ131">
        <v>1121.498</v>
      </c>
      <c r="BR131">
        <v>0.78985640000000001</v>
      </c>
      <c r="BS131">
        <v>23.53792</v>
      </c>
      <c r="BT131">
        <v>0.60827350000000002</v>
      </c>
      <c r="BU131">
        <v>259.40219999999999</v>
      </c>
      <c r="BV131">
        <v>0.78361170000000002</v>
      </c>
      <c r="BW131">
        <v>23.44688</v>
      </c>
      <c r="BX131">
        <v>0.14083119999999999</v>
      </c>
      <c r="BY131">
        <v>59.79654</v>
      </c>
      <c r="BZ131">
        <v>0.77617990000000003</v>
      </c>
      <c r="CA131">
        <v>24.717199999999998</v>
      </c>
      <c r="CB131" s="1">
        <v>4.4034950000000003E-2</v>
      </c>
      <c r="CC131">
        <v>17.972169999999998</v>
      </c>
      <c r="CD131">
        <v>0.76782539999999999</v>
      </c>
      <c r="CE131">
        <v>26.123760000000001</v>
      </c>
      <c r="CF131" s="1">
        <v>2.6491710000000002E-2</v>
      </c>
      <c r="CG131">
        <v>10.195830000000001</v>
      </c>
      <c r="CH131">
        <v>0.75903240000000005</v>
      </c>
      <c r="CI131">
        <v>27.595369999999999</v>
      </c>
      <c r="CJ131">
        <v>2.6511690000000001E-2</v>
      </c>
      <c r="CK131">
        <v>9.9780560000000005</v>
      </c>
      <c r="CL131">
        <v>0.74998330000000002</v>
      </c>
      <c r="CM131">
        <v>27.539349999999999</v>
      </c>
      <c r="CN131">
        <v>2.9914779999999998E-2</v>
      </c>
      <c r="CO131">
        <v>11.320080000000001</v>
      </c>
      <c r="CP131">
        <v>0.74118969999999995</v>
      </c>
      <c r="CQ131">
        <v>26.613099999999999</v>
      </c>
      <c r="CR131" s="1">
        <v>3.2310890000000002E-2</v>
      </c>
      <c r="CS131">
        <v>12.384370000000001</v>
      </c>
      <c r="CT131">
        <v>0.73352349999999999</v>
      </c>
      <c r="CU131">
        <v>25.027519999999999</v>
      </c>
      <c r="CV131" s="1">
        <v>3.266844E-2</v>
      </c>
      <c r="CW131">
        <v>12.670920000000001</v>
      </c>
      <c r="CX131">
        <v>0.72709109999999999</v>
      </c>
      <c r="CY131">
        <v>23.291789999999999</v>
      </c>
      <c r="CZ131">
        <v>3.1402310000000003E-2</v>
      </c>
      <c r="DA131">
        <v>12.289289999999999</v>
      </c>
      <c r="DB131">
        <v>0.72186490000000003</v>
      </c>
      <c r="DC131">
        <v>22.83567</v>
      </c>
      <c r="DD131" s="1">
        <v>2.919449E-2</v>
      </c>
      <c r="DE131">
        <v>11.49949</v>
      </c>
      <c r="DF131">
        <v>0.71787409999999996</v>
      </c>
      <c r="DG131">
        <v>24.388940000000002</v>
      </c>
      <c r="DH131" s="1">
        <v>2.655747E-2</v>
      </c>
      <c r="DI131">
        <v>10.508979999999999</v>
      </c>
      <c r="DJ131">
        <v>0.71503459999999996</v>
      </c>
      <c r="DK131">
        <v>28.563829999999999</v>
      </c>
      <c r="DL131" s="1">
        <v>2.353388E-2</v>
      </c>
      <c r="DM131">
        <v>9.3533530000000003</v>
      </c>
      <c r="DN131">
        <v>0.71309400000000001</v>
      </c>
      <c r="DO131">
        <v>34.132689999999997</v>
      </c>
      <c r="DP131">
        <v>1.9908499999999999E-2</v>
      </c>
      <c r="DQ131">
        <v>7.9548019999999999</v>
      </c>
      <c r="DR131">
        <v>0.71181989999999995</v>
      </c>
      <c r="DS131">
        <v>36.212440000000001</v>
      </c>
      <c r="DT131">
        <v>1.5839570000000001E-2</v>
      </c>
      <c r="DU131">
        <v>6.3619719999999997</v>
      </c>
      <c r="DV131">
        <v>0.71102779999999999</v>
      </c>
      <c r="DW131">
        <v>34.906019999999998</v>
      </c>
      <c r="DX131" s="1">
        <v>1.1975339999999999E-2</v>
      </c>
      <c r="DY131">
        <v>4.8223719999999997</v>
      </c>
      <c r="DZ131">
        <v>0.71054669999999998</v>
      </c>
      <c r="EA131">
        <v>33.033749999999998</v>
      </c>
      <c r="EB131" s="1">
        <v>8.9164670000000008E-3</v>
      </c>
      <c r="EC131">
        <v>3.5837439999999998</v>
      </c>
      <c r="ED131">
        <v>0.71025709999999997</v>
      </c>
      <c r="EE131">
        <v>30.38194</v>
      </c>
      <c r="EF131" s="1">
        <v>6.82315E-3</v>
      </c>
      <c r="EG131">
        <v>2.7263310000000001</v>
      </c>
      <c r="EH131">
        <v>0.71007949999999997</v>
      </c>
      <c r="EI131">
        <v>28.55705</v>
      </c>
      <c r="EJ131" s="1">
        <v>5.5141160000000003E-3</v>
      </c>
      <c r="EK131">
        <v>2.1865139999999998</v>
      </c>
      <c r="EL131">
        <v>0.70999089999999998</v>
      </c>
      <c r="EM131">
        <v>29.870740000000001</v>
      </c>
      <c r="EN131" s="1">
        <v>4.7186550000000004E-3</v>
      </c>
      <c r="EO131">
        <v>1.857626</v>
      </c>
      <c r="EP131">
        <v>0.70992449999999996</v>
      </c>
      <c r="EQ131">
        <v>35.787750000000003</v>
      </c>
      <c r="ER131" s="1">
        <v>4.2172650000000004E-3</v>
      </c>
      <c r="ES131">
        <v>1.6511659999999999</v>
      </c>
      <c r="ET131">
        <v>0.70989970000000002</v>
      </c>
      <c r="EU131">
        <v>41.696550000000002</v>
      </c>
      <c r="EV131" s="1">
        <v>3.875037E-3</v>
      </c>
      <c r="EW131">
        <v>1.511342</v>
      </c>
      <c r="EX131">
        <v>0.70987210000000001</v>
      </c>
      <c r="EY131">
        <v>43.2879</v>
      </c>
      <c r="EZ131" s="1">
        <v>3.618984E-3</v>
      </c>
      <c r="FA131">
        <v>1.4072530000000001</v>
      </c>
      <c r="FB131">
        <v>0.70986530000000003</v>
      </c>
      <c r="FC131">
        <v>42.095410000000001</v>
      </c>
      <c r="FD131" s="1">
        <v>3.4100480000000002E-3</v>
      </c>
      <c r="FE131">
        <v>1.3230249999999999</v>
      </c>
      <c r="FF131">
        <v>0.70987449999999996</v>
      </c>
      <c r="FG131">
        <v>40.178989999999999</v>
      </c>
      <c r="FH131" s="1">
        <v>3.2289520000000002E-3</v>
      </c>
      <c r="FI131">
        <v>1.25058</v>
      </c>
      <c r="FJ131">
        <v>0.70985330000000002</v>
      </c>
      <c r="FK131">
        <v>37.238309999999998</v>
      </c>
      <c r="FL131" s="1">
        <v>3.0665229999999998E-3</v>
      </c>
      <c r="FM131">
        <v>1.185897</v>
      </c>
      <c r="FN131">
        <v>0.70984800000000003</v>
      </c>
      <c r="FO131">
        <v>35.18967</v>
      </c>
      <c r="FP131" s="1">
        <v>2.917504E-3</v>
      </c>
      <c r="FQ131">
        <v>1.1269750000000001</v>
      </c>
      <c r="FR131">
        <v>0.70985069999999995</v>
      </c>
      <c r="FS131">
        <v>34.89284</v>
      </c>
      <c r="FT131" s="1">
        <v>2.7788270000000002E-3</v>
      </c>
      <c r="FU131">
        <v>1.0725549999999999</v>
      </c>
      <c r="FV131">
        <v>0.70984369999999997</v>
      </c>
      <c r="FW131">
        <v>36.505189999999999</v>
      </c>
      <c r="FX131" s="1">
        <v>2.6491280000000002E-3</v>
      </c>
      <c r="FY131">
        <v>1.0217879999999999</v>
      </c>
      <c r="FZ131">
        <v>0.70986780000000005</v>
      </c>
      <c r="GA131">
        <v>37.393120000000003</v>
      </c>
      <c r="GB131" s="1">
        <v>2.5270330000000001E-3</v>
      </c>
      <c r="GC131">
        <v>0.97412900000000002</v>
      </c>
      <c r="GD131">
        <v>0.70984700000000001</v>
      </c>
      <c r="GE131">
        <v>37.180970000000002</v>
      </c>
      <c r="GF131" s="1">
        <v>2.411968E-3</v>
      </c>
      <c r="GG131">
        <v>0.92942199999999997</v>
      </c>
      <c r="GH131">
        <v>0.70985200000000004</v>
      </c>
      <c r="GI131">
        <v>35.455010000000001</v>
      </c>
      <c r="GJ131" s="1">
        <v>2.3037999999999999E-3</v>
      </c>
      <c r="GK131">
        <v>0.88749250000000002</v>
      </c>
      <c r="GL131">
        <v>0.70985039999999999</v>
      </c>
      <c r="GM131">
        <v>33.400750000000002</v>
      </c>
      <c r="GN131" s="1">
        <v>2.2019740000000002E-3</v>
      </c>
      <c r="GO131">
        <v>0.84803680000000004</v>
      </c>
      <c r="GP131">
        <v>0.7098622</v>
      </c>
      <c r="GQ131">
        <v>31.237549999999999</v>
      </c>
      <c r="GR131" s="1">
        <v>2.105764E-3</v>
      </c>
      <c r="GS131">
        <v>0.81081289999999995</v>
      </c>
      <c r="GT131">
        <v>0.70984879999999995</v>
      </c>
      <c r="GU131">
        <v>31.085699999999999</v>
      </c>
      <c r="GV131" s="1">
        <v>2.0148079999999999E-3</v>
      </c>
      <c r="GW131">
        <v>0.7756459</v>
      </c>
      <c r="GX131">
        <v>0.70986229999999995</v>
      </c>
      <c r="GY131">
        <v>32.156390000000002</v>
      </c>
      <c r="GZ131" s="1">
        <v>1.928639E-3</v>
      </c>
      <c r="HA131">
        <v>0.74243459999999994</v>
      </c>
      <c r="HB131">
        <v>0.70985480000000001</v>
      </c>
      <c r="HC131">
        <v>34.226410000000001</v>
      </c>
      <c r="HD131" s="1">
        <v>1.8473999999999999E-3</v>
      </c>
      <c r="HE131">
        <v>0.71104730000000005</v>
      </c>
      <c r="HF131">
        <v>0.70984630000000004</v>
      </c>
      <c r="HG131">
        <v>36.50367</v>
      </c>
      <c r="HH131" s="1">
        <v>1.770256E-3</v>
      </c>
      <c r="HI131">
        <v>0.68131649999999999</v>
      </c>
      <c r="HJ131">
        <v>0.70985920000000002</v>
      </c>
      <c r="HK131">
        <v>36.259540000000001</v>
      </c>
      <c r="HL131" s="1">
        <v>1.6972490000000001E-3</v>
      </c>
      <c r="HM131">
        <v>0.65317829999999999</v>
      </c>
      <c r="HN131">
        <v>0.70985750000000003</v>
      </c>
      <c r="HO131">
        <v>34.57788</v>
      </c>
      <c r="HP131" s="1">
        <v>1.6283039999999999E-3</v>
      </c>
      <c r="HQ131">
        <v>0.62658700000000001</v>
      </c>
      <c r="HR131">
        <v>0.70984380000000002</v>
      </c>
      <c r="HS131">
        <v>32.218359999999997</v>
      </c>
      <c r="HT131" s="1">
        <v>1.563182E-3</v>
      </c>
      <c r="HU131">
        <v>0.60148849999999998</v>
      </c>
      <c r="HV131">
        <v>0.70985759999999998</v>
      </c>
      <c r="HW131">
        <v>29.799250000000001</v>
      </c>
      <c r="HX131" s="1">
        <v>1.501519E-3</v>
      </c>
      <c r="HY131">
        <v>0.57775089999999996</v>
      </c>
      <c r="HZ131">
        <v>0.70985849999999995</v>
      </c>
      <c r="IA131">
        <v>30.24474</v>
      </c>
      <c r="IB131" s="1">
        <v>1.4429009999999999E-3</v>
      </c>
      <c r="IC131">
        <v>0.55518829999999997</v>
      </c>
      <c r="ID131">
        <v>0.70986660000000001</v>
      </c>
      <c r="IE131">
        <v>35.149679999999996</v>
      </c>
      <c r="IF131" s="1">
        <v>1.3870569999999999E-3</v>
      </c>
      <c r="IG131">
        <v>0.533663</v>
      </c>
      <c r="IH131">
        <v>0.70985819999999999</v>
      </c>
      <c r="II131">
        <v>42.233060000000002</v>
      </c>
      <c r="IJ131" s="1">
        <v>1.3336590000000001E-3</v>
      </c>
      <c r="IK131">
        <v>0.5131192</v>
      </c>
      <c r="IL131">
        <v>0.70985960000000004</v>
      </c>
      <c r="IM131">
        <v>46.740729999999999</v>
      </c>
      <c r="IN131" s="1">
        <v>1.2831299999999999E-3</v>
      </c>
      <c r="IO131">
        <v>0.49362010000000001</v>
      </c>
      <c r="IP131">
        <v>0.70984530000000001</v>
      </c>
      <c r="IQ131">
        <v>47.400230000000001</v>
      </c>
      <c r="IR131" s="1">
        <v>1.23486E-3</v>
      </c>
      <c r="IS131">
        <v>0.47507139999999998</v>
      </c>
      <c r="IT131">
        <v>0.70985960000000004</v>
      </c>
      <c r="IU131">
        <v>45.61233</v>
      </c>
      <c r="IV131" s="1">
        <v>1.1889190000000001E-3</v>
      </c>
      <c r="IW131">
        <v>0.45734920000000001</v>
      </c>
      <c r="IX131">
        <v>0.70986459999999996</v>
      </c>
      <c r="IY131">
        <v>42.430660000000003</v>
      </c>
      <c r="IZ131" s="1">
        <v>1.1448039999999999E-3</v>
      </c>
      <c r="JA131">
        <v>0.44037959999999998</v>
      </c>
      <c r="JB131">
        <v>0.70985310000000001</v>
      </c>
      <c r="JC131">
        <v>38.494120000000002</v>
      </c>
      <c r="JD131" s="1">
        <v>1.102574E-3</v>
      </c>
      <c r="JE131">
        <v>0.42415019999999998</v>
      </c>
      <c r="JF131">
        <v>0.70986720000000003</v>
      </c>
      <c r="JG131">
        <v>37.314410000000002</v>
      </c>
      <c r="JH131" s="1">
        <v>1.06247E-3</v>
      </c>
      <c r="JI131">
        <v>0.40867720000000002</v>
      </c>
      <c r="JJ131">
        <v>0.7098563</v>
      </c>
      <c r="JK131">
        <v>38.411050000000003</v>
      </c>
      <c r="JL131" s="1">
        <v>1.023691E-3</v>
      </c>
      <c r="JM131">
        <v>0.3939822</v>
      </c>
      <c r="JN131">
        <v>0.70984599999999998</v>
      </c>
      <c r="JO131">
        <v>38.900669999999998</v>
      </c>
      <c r="JP131" s="1">
        <v>9.8466729999999994E-4</v>
      </c>
      <c r="JQ131">
        <v>0.3799419</v>
      </c>
      <c r="JR131">
        <v>0.70986039999999995</v>
      </c>
      <c r="JS131">
        <v>38.861069999999998</v>
      </c>
      <c r="JT131" s="1">
        <v>9.4713860000000003E-4</v>
      </c>
      <c r="JU131">
        <v>0.36637940000000002</v>
      </c>
      <c r="JV131">
        <v>0.70985399999999998</v>
      </c>
      <c r="JW131">
        <v>38.597940000000001</v>
      </c>
      <c r="JX131" s="1">
        <v>9.112654E-4</v>
      </c>
      <c r="JY131">
        <v>0.3533444</v>
      </c>
      <c r="JZ131">
        <v>0.70986119999999997</v>
      </c>
      <c r="KA131">
        <v>37.09084</v>
      </c>
      <c r="KB131" s="1">
        <v>8.7737250000000002E-4</v>
      </c>
      <c r="KC131">
        <v>0.3409452</v>
      </c>
      <c r="KD131">
        <v>0.70984630000000004</v>
      </c>
      <c r="KE131">
        <v>34.896120000000003</v>
      </c>
      <c r="KF131" s="1">
        <v>8.4516609999999999E-4</v>
      </c>
      <c r="KG131">
        <v>0.32912710000000001</v>
      </c>
      <c r="KH131">
        <v>0.70984950000000002</v>
      </c>
      <c r="KI131">
        <v>32.21125</v>
      </c>
      <c r="KJ131" s="1">
        <v>8.1454759999999998E-4</v>
      </c>
      <c r="KK131">
        <v>0.31783729999999999</v>
      </c>
      <c r="KL131">
        <v>0.70985149999999997</v>
      </c>
      <c r="KM131">
        <v>30.898669999999999</v>
      </c>
      <c r="KN131" s="1">
        <v>7.8534079999999999E-4</v>
      </c>
      <c r="KO131">
        <v>0.3070195</v>
      </c>
      <c r="KP131">
        <v>0.70986099999999996</v>
      </c>
      <c r="KQ131">
        <v>33.052329999999998</v>
      </c>
      <c r="KR131" s="1">
        <v>7.5739510000000004E-4</v>
      </c>
      <c r="KS131">
        <v>0.29665160000000002</v>
      </c>
      <c r="KT131">
        <v>0.70985940000000003</v>
      </c>
      <c r="KU131">
        <v>38.341189999999997</v>
      </c>
      <c r="KV131" s="1">
        <v>7.3071319999999998E-4</v>
      </c>
      <c r="KW131">
        <v>0.28670760000000001</v>
      </c>
      <c r="KX131">
        <v>0.70985529999999997</v>
      </c>
      <c r="KY131">
        <v>42.453670000000002</v>
      </c>
      <c r="KZ131" s="1">
        <v>7.0515020000000005E-4</v>
      </c>
      <c r="LA131">
        <v>0.27715260000000003</v>
      </c>
      <c r="LB131">
        <v>0.70985010000000004</v>
      </c>
      <c r="LC131">
        <v>42.640210000000003</v>
      </c>
      <c r="LD131" s="1">
        <v>6.8078940000000003E-4</v>
      </c>
      <c r="LE131">
        <v>0.26799279999999998</v>
      </c>
      <c r="LF131">
        <v>0.70985039999999999</v>
      </c>
      <c r="LG131">
        <v>40.625799999999998</v>
      </c>
      <c r="LH131" s="1">
        <v>6.5740760000000003E-4</v>
      </c>
      <c r="LI131">
        <v>0.2592023</v>
      </c>
      <c r="LJ131">
        <v>0.70985810000000005</v>
      </c>
      <c r="LK131">
        <v>37.641060000000003</v>
      </c>
      <c r="LL131" s="1">
        <v>6.3502700000000003E-4</v>
      </c>
      <c r="LM131">
        <v>0.25074610000000003</v>
      </c>
      <c r="LN131">
        <v>0.70986090000000002</v>
      </c>
      <c r="LO131">
        <v>33.676470000000002</v>
      </c>
      <c r="LP131" s="1">
        <v>6.1346410000000001E-4</v>
      </c>
      <c r="LQ131">
        <v>0.24259169999999999</v>
      </c>
      <c r="LR131">
        <v>0.7098409</v>
      </c>
      <c r="LS131">
        <v>32.164270000000002</v>
      </c>
      <c r="LT131" s="1">
        <v>5.9276309999999998E-4</v>
      </c>
      <c r="LU131">
        <v>0.2347272</v>
      </c>
      <c r="LV131">
        <v>0.70986009999999999</v>
      </c>
      <c r="LW131">
        <v>34.591830000000002</v>
      </c>
      <c r="LX131" s="1">
        <v>5.7290119999999997E-4</v>
      </c>
      <c r="LY131">
        <v>0.2271668</v>
      </c>
      <c r="LZ131">
        <v>0.70983759999999996</v>
      </c>
      <c r="MA131">
        <v>38.009039999999999</v>
      </c>
      <c r="MB131" s="1">
        <v>5.5377249999999996E-4</v>
      </c>
      <c r="MC131">
        <v>0.2198755</v>
      </c>
      <c r="MD131">
        <v>0.70986839999999995</v>
      </c>
      <c r="ME131">
        <v>40.262450000000001</v>
      </c>
      <c r="MF131" s="1">
        <v>5.3537940000000003E-4</v>
      </c>
      <c r="MG131">
        <v>0.21285080000000001</v>
      </c>
      <c r="MH131">
        <v>0.70986649999999996</v>
      </c>
      <c r="MI131">
        <v>41.010620000000003</v>
      </c>
      <c r="MJ131" s="1">
        <v>5.1765630000000001E-4</v>
      </c>
      <c r="MK131">
        <v>0.20608470000000001</v>
      </c>
      <c r="ML131">
        <v>0.70985229999999999</v>
      </c>
      <c r="MM131">
        <v>39.404449999999997</v>
      </c>
      <c r="MN131" s="1">
        <v>5.00495E-4</v>
      </c>
      <c r="MO131">
        <v>0.19955609999999999</v>
      </c>
      <c r="MP131">
        <v>0.70985849999999995</v>
      </c>
      <c r="MQ131">
        <v>37.187690000000003</v>
      </c>
      <c r="MR131" s="1">
        <v>4.839245E-4</v>
      </c>
      <c r="MS131">
        <v>0.19323940000000001</v>
      </c>
      <c r="MT131">
        <v>0.70984689999999995</v>
      </c>
      <c r="MU131">
        <v>34.401679999999999</v>
      </c>
      <c r="MV131" s="1">
        <v>4.6792680000000002E-4</v>
      </c>
      <c r="MW131">
        <v>0.18714020000000001</v>
      </c>
      <c r="MX131">
        <v>0.7098487</v>
      </c>
      <c r="MY131">
        <v>32.408709999999999</v>
      </c>
      <c r="MZ131" s="1">
        <v>4.5253719999999999E-4</v>
      </c>
      <c r="NA131">
        <v>0.1812407</v>
      </c>
      <c r="NB131">
        <v>0.7098525</v>
      </c>
      <c r="NC131">
        <v>30.817029999999999</v>
      </c>
      <c r="ND131" s="1">
        <v>4.3773599999999998E-4</v>
      </c>
      <c r="NE131">
        <v>0.1755564</v>
      </c>
      <c r="NF131">
        <v>0.70984879999999995</v>
      </c>
      <c r="NG131">
        <v>31.72625</v>
      </c>
      <c r="NH131" s="1">
        <v>4.2350439999999998E-4</v>
      </c>
      <c r="NI131">
        <v>0.1700875</v>
      </c>
      <c r="NJ131">
        <v>0.70986059999999995</v>
      </c>
      <c r="NK131">
        <v>34.763530000000003</v>
      </c>
      <c r="NL131" s="1">
        <v>4.0988919999999999E-4</v>
      </c>
      <c r="NM131">
        <v>0.16484670000000001</v>
      </c>
      <c r="NN131">
        <v>0.7098565</v>
      </c>
      <c r="NO131">
        <v>36.486759999999997</v>
      </c>
      <c r="NP131" s="1">
        <v>3.967803E-4</v>
      </c>
      <c r="NQ131">
        <v>0.15978590000000001</v>
      </c>
      <c r="NR131">
        <v>0.70986640000000001</v>
      </c>
      <c r="NS131">
        <v>34.569809999999997</v>
      </c>
      <c r="NT131" s="1">
        <v>3.8405109999999998E-4</v>
      </c>
      <c r="NU131">
        <v>0.1548698</v>
      </c>
      <c r="NV131">
        <v>0.70986050000000001</v>
      </c>
      <c r="NW131">
        <v>32.505870000000002</v>
      </c>
      <c r="NX131" s="1">
        <v>3.7171449999999999E-4</v>
      </c>
      <c r="NY131">
        <v>0.15008859999999999</v>
      </c>
      <c r="NZ131">
        <v>0.70985960000000004</v>
      </c>
      <c r="OA131">
        <v>30.111820000000002</v>
      </c>
      <c r="OB131" s="1">
        <v>3.5988399999999999E-4</v>
      </c>
      <c r="OC131">
        <v>0.1454694</v>
      </c>
      <c r="OD131">
        <v>0.7098544</v>
      </c>
      <c r="OE131">
        <v>29.094449999999998</v>
      </c>
      <c r="OF131" s="1">
        <v>3.4859110000000002E-4</v>
      </c>
      <c r="OG131">
        <v>0.14104340000000001</v>
      </c>
      <c r="OH131">
        <v>0.70984800000000003</v>
      </c>
      <c r="OI131">
        <v>29.134450000000001</v>
      </c>
      <c r="OJ131" s="1">
        <v>3.3773149999999998E-4</v>
      </c>
      <c r="OK131">
        <v>0.13678109999999999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0.69558379999999997</v>
      </c>
      <c r="G132">
        <v>19.768070000000002</v>
      </c>
      <c r="H132">
        <v>0</v>
      </c>
      <c r="I132">
        <v>0</v>
      </c>
      <c r="J132">
        <v>0.69047000000000003</v>
      </c>
      <c r="K132">
        <v>19.294329999999999</v>
      </c>
      <c r="L132">
        <v>0</v>
      </c>
      <c r="M132">
        <v>0</v>
      </c>
      <c r="N132">
        <v>0.68587149999999997</v>
      </c>
      <c r="O132">
        <v>19.142890000000001</v>
      </c>
      <c r="P132">
        <v>0</v>
      </c>
      <c r="Q132">
        <v>0</v>
      </c>
      <c r="R132">
        <v>0.68120650000000005</v>
      </c>
      <c r="S132">
        <v>20.821760000000001</v>
      </c>
      <c r="T132" s="1">
        <v>5.1272049999999999E-32</v>
      </c>
      <c r="U132" s="1">
        <v>1.861061E-29</v>
      </c>
      <c r="V132">
        <v>0.67659959999999997</v>
      </c>
      <c r="W132">
        <v>22.715150000000001</v>
      </c>
      <c r="X132" s="1">
        <v>1.019056E-21</v>
      </c>
      <c r="Y132" s="1">
        <v>3.6986459999999998E-19</v>
      </c>
      <c r="Z132">
        <v>0.67229709999999998</v>
      </c>
      <c r="AA132">
        <v>23.156970000000001</v>
      </c>
      <c r="AB132" s="1">
        <v>7.9640290000000002E-12</v>
      </c>
      <c r="AC132" s="1">
        <v>2.9248329999999998E-9</v>
      </c>
      <c r="AD132">
        <v>0.66854290000000005</v>
      </c>
      <c r="AE132">
        <v>22.08522</v>
      </c>
      <c r="AF132" s="1">
        <v>4.6766330000000002E-5</v>
      </c>
      <c r="AG132" s="1">
        <v>1.327801E-2</v>
      </c>
      <c r="AH132">
        <v>0.66530699999999998</v>
      </c>
      <c r="AI132">
        <v>20.747630000000001</v>
      </c>
      <c r="AJ132" s="1">
        <v>3.7879469999999998E-2</v>
      </c>
      <c r="AK132">
        <v>11.470510000000001</v>
      </c>
      <c r="AL132">
        <v>0.66285510000000003</v>
      </c>
      <c r="AM132">
        <v>19.26512</v>
      </c>
      <c r="AN132">
        <v>1.9912460000000001</v>
      </c>
      <c r="AO132">
        <v>641.7509</v>
      </c>
      <c r="AP132">
        <v>0.66132159999999995</v>
      </c>
      <c r="AQ132">
        <v>19.406169999999999</v>
      </c>
      <c r="AR132">
        <v>20.388249999999999</v>
      </c>
      <c r="AS132">
        <v>6923.7049999999999</v>
      </c>
      <c r="AT132">
        <v>0.66021249999999998</v>
      </c>
      <c r="AU132">
        <v>21.383849999999999</v>
      </c>
      <c r="AV132">
        <v>67.241590000000002</v>
      </c>
      <c r="AW132">
        <v>23841.93</v>
      </c>
      <c r="AX132">
        <v>0.65947060000000002</v>
      </c>
      <c r="AY132">
        <v>24.640329999999999</v>
      </c>
      <c r="AZ132">
        <v>96.777050000000003</v>
      </c>
      <c r="BA132">
        <v>35496.300000000003</v>
      </c>
      <c r="BB132">
        <v>0.65888519999999995</v>
      </c>
      <c r="BC132">
        <v>27.66619</v>
      </c>
      <c r="BD132">
        <v>74.792699999999996</v>
      </c>
      <c r="BE132">
        <v>28176.63</v>
      </c>
      <c r="BF132">
        <v>0.65820469999999998</v>
      </c>
      <c r="BG132">
        <v>28.424130000000002</v>
      </c>
      <c r="BH132">
        <v>36.153179999999999</v>
      </c>
      <c r="BI132">
        <v>13908.33</v>
      </c>
      <c r="BJ132">
        <v>0.65716269999999999</v>
      </c>
      <c r="BK132">
        <v>27.159890000000001</v>
      </c>
      <c r="BL132">
        <v>12.355460000000001</v>
      </c>
      <c r="BM132">
        <v>4830.3119999999999</v>
      </c>
      <c r="BN132">
        <v>0.65558930000000004</v>
      </c>
      <c r="BO132">
        <v>25.448049999999999</v>
      </c>
      <c r="BP132">
        <v>3.3135189999999999</v>
      </c>
      <c r="BQ132">
        <v>1310.759</v>
      </c>
      <c r="BR132">
        <v>0.65332409999999996</v>
      </c>
      <c r="BS132">
        <v>23.702390000000001</v>
      </c>
      <c r="BT132">
        <v>0.769567</v>
      </c>
      <c r="BU132">
        <v>306.60849999999999</v>
      </c>
      <c r="BV132">
        <v>0.65045569999999997</v>
      </c>
      <c r="BW132">
        <v>23.492170000000002</v>
      </c>
      <c r="BX132">
        <v>0.17573630000000001</v>
      </c>
      <c r="BY132">
        <v>70.004519999999999</v>
      </c>
      <c r="BZ132">
        <v>0.64710990000000002</v>
      </c>
      <c r="CA132">
        <v>24.68496</v>
      </c>
      <c r="CB132">
        <v>5.103042E-2</v>
      </c>
      <c r="CC132">
        <v>19.95675</v>
      </c>
      <c r="CD132">
        <v>0.64343450000000002</v>
      </c>
      <c r="CE132">
        <v>26.02957</v>
      </c>
      <c r="CF132" s="1">
        <v>2.7482300000000001E-2</v>
      </c>
      <c r="CG132">
        <v>10.40429</v>
      </c>
      <c r="CH132">
        <v>0.63968210000000003</v>
      </c>
      <c r="CI132">
        <v>27.554279999999999</v>
      </c>
      <c r="CJ132" s="1">
        <v>2.611863E-2</v>
      </c>
      <c r="CK132">
        <v>9.7567219999999999</v>
      </c>
      <c r="CL132">
        <v>0.63589839999999997</v>
      </c>
      <c r="CM132">
        <v>27.56251</v>
      </c>
      <c r="CN132" s="1">
        <v>2.9368140000000001E-2</v>
      </c>
      <c r="CO132">
        <v>11.019270000000001</v>
      </c>
      <c r="CP132">
        <v>0.63228519999999999</v>
      </c>
      <c r="CQ132">
        <v>26.721599999999999</v>
      </c>
      <c r="CR132" s="1">
        <v>3.202311E-2</v>
      </c>
      <c r="CS132">
        <v>12.130280000000001</v>
      </c>
      <c r="CT132">
        <v>0.62925390000000003</v>
      </c>
      <c r="CU132">
        <v>25.186070000000001</v>
      </c>
      <c r="CV132" s="1">
        <v>3.2691100000000001E-2</v>
      </c>
      <c r="CW132">
        <v>12.49263</v>
      </c>
      <c r="CX132">
        <v>0.62674490000000005</v>
      </c>
      <c r="CY132">
        <v>23.492509999999999</v>
      </c>
      <c r="CZ132" s="1">
        <v>3.1634580000000002E-2</v>
      </c>
      <c r="DA132">
        <v>12.171200000000001</v>
      </c>
      <c r="DB132">
        <v>0.62478140000000004</v>
      </c>
      <c r="DC132">
        <v>22.97805</v>
      </c>
      <c r="DD132">
        <v>2.9541359999999999E-2</v>
      </c>
      <c r="DE132">
        <v>11.42163</v>
      </c>
      <c r="DF132">
        <v>0.62332889999999996</v>
      </c>
      <c r="DG132">
        <v>24.42924</v>
      </c>
      <c r="DH132" s="1">
        <v>2.6964060000000001E-2</v>
      </c>
      <c r="DI132">
        <v>10.459669999999999</v>
      </c>
      <c r="DJ132">
        <v>0.62238070000000001</v>
      </c>
      <c r="DK132">
        <v>28.482150000000001</v>
      </c>
      <c r="DL132" s="1">
        <v>2.402E-2</v>
      </c>
      <c r="DM132">
        <v>9.3414929999999998</v>
      </c>
      <c r="DN132">
        <v>0.62174320000000005</v>
      </c>
      <c r="DO132">
        <v>33.998170000000002</v>
      </c>
      <c r="DP132" s="1">
        <v>2.0495840000000001E-2</v>
      </c>
      <c r="DQ132">
        <v>7.9920650000000002</v>
      </c>
      <c r="DR132">
        <v>0.62134820000000002</v>
      </c>
      <c r="DS132">
        <v>36.244979999999998</v>
      </c>
      <c r="DT132" s="1">
        <v>1.6467039999999999E-2</v>
      </c>
      <c r="DU132">
        <v>6.4363950000000001</v>
      </c>
      <c r="DV132">
        <v>0.62116090000000002</v>
      </c>
      <c r="DW132">
        <v>35.018610000000002</v>
      </c>
      <c r="DX132">
        <v>1.2530950000000001E-2</v>
      </c>
      <c r="DY132">
        <v>4.9021520000000001</v>
      </c>
      <c r="DZ132">
        <v>0.621062</v>
      </c>
      <c r="EA132">
        <v>33.226840000000003</v>
      </c>
      <c r="EB132" s="1">
        <v>9.3291439999999993E-3</v>
      </c>
      <c r="EC132">
        <v>3.643643</v>
      </c>
      <c r="ED132">
        <v>0.62100219999999995</v>
      </c>
      <c r="EE132">
        <v>30.67174</v>
      </c>
      <c r="EF132" s="1">
        <v>7.0934650000000002E-3</v>
      </c>
      <c r="EG132">
        <v>2.7596919999999998</v>
      </c>
      <c r="EH132">
        <v>0.62098200000000003</v>
      </c>
      <c r="EI132">
        <v>28.760770000000001</v>
      </c>
      <c r="EJ132" s="1">
        <v>5.6802329999999998E-3</v>
      </c>
      <c r="EK132">
        <v>2.1987619999999999</v>
      </c>
      <c r="EL132">
        <v>0.62096549999999995</v>
      </c>
      <c r="EM132">
        <v>29.765809999999998</v>
      </c>
      <c r="EN132" s="1">
        <v>4.8206680000000002E-3</v>
      </c>
      <c r="EO132">
        <v>1.8567499999999999</v>
      </c>
      <c r="EP132">
        <v>0.62095869999999997</v>
      </c>
      <c r="EQ132">
        <v>35.486780000000003</v>
      </c>
      <c r="ER132" s="1">
        <v>4.283556E-3</v>
      </c>
      <c r="ES132">
        <v>1.643313</v>
      </c>
      <c r="ET132">
        <v>0.62096019999999996</v>
      </c>
      <c r="EU132">
        <v>41.467889999999997</v>
      </c>
      <c r="EV132" s="1">
        <v>3.9221610000000004E-3</v>
      </c>
      <c r="EW132">
        <v>1.500238</v>
      </c>
      <c r="EX132">
        <v>0.6209635</v>
      </c>
      <c r="EY132">
        <v>43.292720000000003</v>
      </c>
      <c r="EZ132" s="1">
        <v>3.6557320000000001E-3</v>
      </c>
      <c r="FA132">
        <v>1.394844</v>
      </c>
      <c r="FB132">
        <v>0.62095610000000001</v>
      </c>
      <c r="FC132">
        <v>42.170639999999999</v>
      </c>
      <c r="FD132" s="1">
        <v>3.4407880000000002E-3</v>
      </c>
      <c r="FE132">
        <v>1.3102609999999999</v>
      </c>
      <c r="FF132">
        <v>0.62095880000000003</v>
      </c>
      <c r="FG132">
        <v>40.372410000000002</v>
      </c>
      <c r="FH132" s="1">
        <v>3.2560240000000002E-3</v>
      </c>
      <c r="FI132">
        <v>1.2379450000000001</v>
      </c>
      <c r="FJ132">
        <v>0.62096629999999997</v>
      </c>
      <c r="FK132">
        <v>37.576569999999997</v>
      </c>
      <c r="FL132" s="1">
        <v>3.091051E-3</v>
      </c>
      <c r="FM132">
        <v>1.1735690000000001</v>
      </c>
      <c r="FN132">
        <v>0.62095480000000003</v>
      </c>
      <c r="FO132">
        <v>35.506480000000003</v>
      </c>
      <c r="FP132" s="1">
        <v>2.9399729999999998E-3</v>
      </c>
      <c r="FQ132">
        <v>1.1150119999999999</v>
      </c>
      <c r="FR132">
        <v>0.62096200000000001</v>
      </c>
      <c r="FS132">
        <v>35.042490000000001</v>
      </c>
      <c r="FT132" s="1">
        <v>2.7997069999999998E-3</v>
      </c>
      <c r="FU132">
        <v>1.0610250000000001</v>
      </c>
      <c r="FV132">
        <v>0.62095239999999996</v>
      </c>
      <c r="FW132">
        <v>36.521090000000001</v>
      </c>
      <c r="FX132" s="1">
        <v>2.6686980000000002E-3</v>
      </c>
      <c r="FY132">
        <v>1.010705</v>
      </c>
      <c r="FZ132">
        <v>0.62096569999999995</v>
      </c>
      <c r="GA132">
        <v>37.41178</v>
      </c>
      <c r="GB132" s="1">
        <v>2.5454610000000002E-3</v>
      </c>
      <c r="GC132">
        <v>0.96351240000000005</v>
      </c>
      <c r="GD132">
        <v>0.62095639999999996</v>
      </c>
      <c r="GE132">
        <v>37.262349999999998</v>
      </c>
      <c r="GF132" s="1">
        <v>2.429222E-3</v>
      </c>
      <c r="GG132">
        <v>0.91919070000000003</v>
      </c>
      <c r="GH132">
        <v>0.62095400000000001</v>
      </c>
      <c r="GI132">
        <v>35.60145</v>
      </c>
      <c r="GJ132" s="1">
        <v>2.3200019999999998E-3</v>
      </c>
      <c r="GK132">
        <v>0.87765289999999996</v>
      </c>
      <c r="GL132">
        <v>0.62095149999999999</v>
      </c>
      <c r="GM132">
        <v>33.579810000000002</v>
      </c>
      <c r="GN132" s="1">
        <v>2.2172279999999999E-3</v>
      </c>
      <c r="GO132">
        <v>0.83856739999999996</v>
      </c>
      <c r="GP132">
        <v>0.62095330000000004</v>
      </c>
      <c r="GQ132">
        <v>31.451229999999999</v>
      </c>
      <c r="GR132" s="1">
        <v>2.1202E-3</v>
      </c>
      <c r="GS132">
        <v>0.80172460000000001</v>
      </c>
      <c r="GT132">
        <v>0.62095820000000002</v>
      </c>
      <c r="GU132">
        <v>31.252009999999999</v>
      </c>
      <c r="GV132" s="1">
        <v>2.0284299999999999E-3</v>
      </c>
      <c r="GW132">
        <v>0.76688780000000001</v>
      </c>
      <c r="GX132">
        <v>0.62096320000000005</v>
      </c>
      <c r="GY132">
        <v>32.33137</v>
      </c>
      <c r="GZ132" s="1">
        <v>1.941508E-3</v>
      </c>
      <c r="HA132">
        <v>0.73400840000000001</v>
      </c>
      <c r="HB132">
        <v>0.62096119999999999</v>
      </c>
      <c r="HC132">
        <v>34.294510000000002</v>
      </c>
      <c r="HD132" s="1">
        <v>1.85958E-3</v>
      </c>
      <c r="HE132">
        <v>0.70293570000000005</v>
      </c>
      <c r="HF132">
        <v>0.62095449999999996</v>
      </c>
      <c r="HG132">
        <v>36.536749999999998</v>
      </c>
      <c r="HH132" s="1">
        <v>1.78177E-3</v>
      </c>
      <c r="HI132">
        <v>0.67349879999999995</v>
      </c>
      <c r="HJ132">
        <v>0.62095310000000004</v>
      </c>
      <c r="HK132">
        <v>36.36186</v>
      </c>
      <c r="HL132" s="1">
        <v>1.708153E-3</v>
      </c>
      <c r="HM132">
        <v>0.6456537</v>
      </c>
      <c r="HN132">
        <v>0.62095549999999999</v>
      </c>
      <c r="HO132">
        <v>34.746380000000002</v>
      </c>
      <c r="HP132" s="1">
        <v>1.638607E-3</v>
      </c>
      <c r="HQ132">
        <v>0.61932339999999997</v>
      </c>
      <c r="HR132">
        <v>0.62095250000000002</v>
      </c>
      <c r="HS132">
        <v>32.448680000000003</v>
      </c>
      <c r="HT132" s="1">
        <v>1.572894E-3</v>
      </c>
      <c r="HU132">
        <v>0.59446330000000003</v>
      </c>
      <c r="HV132">
        <v>0.62095860000000003</v>
      </c>
      <c r="HW132">
        <v>30.049769999999999</v>
      </c>
      <c r="HX132" s="1">
        <v>1.5107359999999999E-3</v>
      </c>
      <c r="HY132">
        <v>0.57097690000000001</v>
      </c>
      <c r="HZ132">
        <v>0.62095699999999998</v>
      </c>
      <c r="IA132">
        <v>30.300830000000001</v>
      </c>
      <c r="IB132" s="1">
        <v>1.4516729999999999E-3</v>
      </c>
      <c r="IC132">
        <v>0.54865350000000002</v>
      </c>
      <c r="ID132">
        <v>0.62096200000000001</v>
      </c>
      <c r="IE132">
        <v>34.99633</v>
      </c>
      <c r="IF132" s="1">
        <v>1.3954480000000001E-3</v>
      </c>
      <c r="IG132">
        <v>0.52737579999999995</v>
      </c>
      <c r="IH132">
        <v>0.62095080000000002</v>
      </c>
      <c r="II132">
        <v>42.026870000000002</v>
      </c>
      <c r="IJ132" s="1">
        <v>1.3416369999999999E-3</v>
      </c>
      <c r="IK132">
        <v>0.50704680000000002</v>
      </c>
      <c r="IL132">
        <v>0.62096059999999997</v>
      </c>
      <c r="IM132">
        <v>46.642339999999997</v>
      </c>
      <c r="IN132" s="1">
        <v>1.2907229999999999E-3</v>
      </c>
      <c r="IO132">
        <v>0.4877512</v>
      </c>
      <c r="IP132">
        <v>0.62095460000000002</v>
      </c>
      <c r="IQ132">
        <v>47.44115</v>
      </c>
      <c r="IR132" s="1">
        <v>1.2420809999999999E-3</v>
      </c>
      <c r="IS132">
        <v>0.46939819999999999</v>
      </c>
      <c r="IT132">
        <v>0.62096039999999997</v>
      </c>
      <c r="IU132">
        <v>45.79372</v>
      </c>
      <c r="IV132" s="1">
        <v>1.195832E-3</v>
      </c>
      <c r="IW132">
        <v>0.4518819</v>
      </c>
      <c r="IX132">
        <v>0.62095829999999996</v>
      </c>
      <c r="IY132">
        <v>42.771549999999998</v>
      </c>
      <c r="IZ132" s="1">
        <v>1.1514229999999999E-3</v>
      </c>
      <c r="JA132">
        <v>0.43510569999999998</v>
      </c>
      <c r="JB132">
        <v>0.6209597</v>
      </c>
      <c r="JC132">
        <v>38.873629999999999</v>
      </c>
      <c r="JD132" s="1">
        <v>1.1088739999999999E-3</v>
      </c>
      <c r="JE132">
        <v>0.41904350000000001</v>
      </c>
      <c r="JF132">
        <v>0.62096099999999999</v>
      </c>
      <c r="JG132">
        <v>37.468290000000003</v>
      </c>
      <c r="JH132" s="1">
        <v>1.068488E-3</v>
      </c>
      <c r="JI132">
        <v>0.40374779999999999</v>
      </c>
      <c r="JJ132">
        <v>0.62096260000000003</v>
      </c>
      <c r="JK132">
        <v>38.425260000000002</v>
      </c>
      <c r="JL132" s="1">
        <v>1.0294119999999999E-3</v>
      </c>
      <c r="JM132">
        <v>0.38920779999999999</v>
      </c>
      <c r="JN132">
        <v>0.62095560000000005</v>
      </c>
      <c r="JO132">
        <v>38.843829999999997</v>
      </c>
      <c r="JP132" s="1">
        <v>9.9014849999999989E-4</v>
      </c>
      <c r="JQ132">
        <v>0.37532710000000002</v>
      </c>
      <c r="JR132">
        <v>0.62096099999999999</v>
      </c>
      <c r="JS132">
        <v>38.847239999999999</v>
      </c>
      <c r="JT132" s="1">
        <v>9.524132E-4</v>
      </c>
      <c r="JU132">
        <v>0.3619346</v>
      </c>
      <c r="JV132">
        <v>0.62096079999999998</v>
      </c>
      <c r="JW132">
        <v>38.661929999999998</v>
      </c>
      <c r="JX132" s="1">
        <v>9.1630010000000003E-4</v>
      </c>
      <c r="JY132">
        <v>0.349047</v>
      </c>
      <c r="JZ132">
        <v>0.62096249999999997</v>
      </c>
      <c r="KA132">
        <v>37.256059999999998</v>
      </c>
      <c r="KB132" s="1">
        <v>8.8215319999999996E-4</v>
      </c>
      <c r="KC132">
        <v>0.33677699999999999</v>
      </c>
      <c r="KD132">
        <v>0.62095670000000003</v>
      </c>
      <c r="KE132">
        <v>35.101779999999998</v>
      </c>
      <c r="KF132" s="1">
        <v>8.4971820000000003E-4</v>
      </c>
      <c r="KG132">
        <v>0.32508799999999999</v>
      </c>
      <c r="KH132">
        <v>0.62095140000000004</v>
      </c>
      <c r="KI132">
        <v>32.495429999999999</v>
      </c>
      <c r="KJ132" s="1">
        <v>8.1888429999999997E-4</v>
      </c>
      <c r="KK132">
        <v>0.31392500000000001</v>
      </c>
      <c r="KL132">
        <v>0.62095549999999999</v>
      </c>
      <c r="KM132">
        <v>31.195180000000001</v>
      </c>
      <c r="KN132" s="1">
        <v>7.89483E-4</v>
      </c>
      <c r="KO132">
        <v>0.30322939999999998</v>
      </c>
      <c r="KP132">
        <v>0.62096039999999997</v>
      </c>
      <c r="KQ132">
        <v>33.221150000000002</v>
      </c>
      <c r="KR132" s="1">
        <v>7.613702E-4</v>
      </c>
      <c r="KS132">
        <v>0.29298459999999998</v>
      </c>
      <c r="KT132">
        <v>0.62095900000000004</v>
      </c>
      <c r="KU132">
        <v>38.341140000000003</v>
      </c>
      <c r="KV132" s="1">
        <v>7.3452960000000003E-4</v>
      </c>
      <c r="KW132">
        <v>0.28315780000000002</v>
      </c>
      <c r="KX132">
        <v>0.62095769999999995</v>
      </c>
      <c r="KY132">
        <v>42.458129999999997</v>
      </c>
      <c r="KZ132" s="1">
        <v>7.0881049999999999E-4</v>
      </c>
      <c r="LA132">
        <v>0.27371509999999999</v>
      </c>
      <c r="LB132">
        <v>0.62095149999999999</v>
      </c>
      <c r="LC132">
        <v>42.730040000000002</v>
      </c>
      <c r="LD132" s="1">
        <v>6.8428079999999995E-4</v>
      </c>
      <c r="LE132">
        <v>0.26465630000000001</v>
      </c>
      <c r="LF132">
        <v>0.62095250000000002</v>
      </c>
      <c r="LG132">
        <v>40.792630000000003</v>
      </c>
      <c r="LH132" s="1">
        <v>6.6075870000000003E-4</v>
      </c>
      <c r="LI132">
        <v>0.25596869999999999</v>
      </c>
      <c r="LJ132">
        <v>0.62095529999999999</v>
      </c>
      <c r="LK132">
        <v>37.969909999999999</v>
      </c>
      <c r="LL132" s="1">
        <v>6.3824080000000004E-4</v>
      </c>
      <c r="LM132">
        <v>0.247612</v>
      </c>
      <c r="LN132">
        <v>0.62095210000000001</v>
      </c>
      <c r="LO132">
        <v>34.054340000000003</v>
      </c>
      <c r="LP132" s="1">
        <v>6.1656839999999998E-4</v>
      </c>
      <c r="LQ132">
        <v>0.23956089999999999</v>
      </c>
      <c r="LR132">
        <v>0.62095250000000002</v>
      </c>
      <c r="LS132">
        <v>32.269539999999999</v>
      </c>
      <c r="LT132" s="1">
        <v>5.9574849999999996E-4</v>
      </c>
      <c r="LU132">
        <v>0.2317881</v>
      </c>
      <c r="LV132">
        <v>0.62095889999999998</v>
      </c>
      <c r="LW132">
        <v>34.399380000000001</v>
      </c>
      <c r="LX132" s="1">
        <v>5.757755E-4</v>
      </c>
      <c r="LY132">
        <v>0.22431989999999999</v>
      </c>
      <c r="LZ132">
        <v>0.62095029999999996</v>
      </c>
      <c r="MA132">
        <v>37.815539999999999</v>
      </c>
      <c r="MB132" s="1">
        <v>5.5652830000000003E-4</v>
      </c>
      <c r="MC132">
        <v>0.2171131</v>
      </c>
      <c r="MD132">
        <v>0.62096689999999999</v>
      </c>
      <c r="ME132">
        <v>40.128990000000002</v>
      </c>
      <c r="MF132" s="1">
        <v>5.3804229999999996E-4</v>
      </c>
      <c r="MG132">
        <v>0.210177</v>
      </c>
      <c r="MH132">
        <v>0.62096010000000001</v>
      </c>
      <c r="MI132">
        <v>41.022100000000002</v>
      </c>
      <c r="MJ132" s="1">
        <v>5.2021640000000002E-4</v>
      </c>
      <c r="MK132">
        <v>0.2034948</v>
      </c>
      <c r="ML132">
        <v>0.62095520000000004</v>
      </c>
      <c r="MM132">
        <v>39.527720000000002</v>
      </c>
      <c r="MN132" s="1">
        <v>5.0295519999999999E-4</v>
      </c>
      <c r="MO132">
        <v>0.19704140000000001</v>
      </c>
      <c r="MP132">
        <v>0.62095679999999998</v>
      </c>
      <c r="MQ132">
        <v>37.393810000000002</v>
      </c>
      <c r="MR132" s="1">
        <v>4.8630009999999998E-4</v>
      </c>
      <c r="MS132">
        <v>0.19080320000000001</v>
      </c>
      <c r="MT132">
        <v>0.62095710000000004</v>
      </c>
      <c r="MU132">
        <v>34.702950000000001</v>
      </c>
      <c r="MV132" s="1">
        <v>4.7022490000000003E-4</v>
      </c>
      <c r="MW132">
        <v>0.18478040000000001</v>
      </c>
      <c r="MX132">
        <v>0.62095049999999996</v>
      </c>
      <c r="MY132">
        <v>32.764189999999999</v>
      </c>
      <c r="MZ132" s="1">
        <v>4.5475510000000003E-4</v>
      </c>
      <c r="NA132">
        <v>0.1789548</v>
      </c>
      <c r="NB132">
        <v>0.62095420000000001</v>
      </c>
      <c r="NC132">
        <v>31.12283</v>
      </c>
      <c r="ND132" s="1">
        <v>4.3986479999999999E-4</v>
      </c>
      <c r="NE132">
        <v>0.1733374</v>
      </c>
      <c r="NF132">
        <v>0.62095929999999999</v>
      </c>
      <c r="NG132">
        <v>31.864599999999999</v>
      </c>
      <c r="NH132" s="1">
        <v>4.2554769999999999E-4</v>
      </c>
      <c r="NI132">
        <v>0.16793279999999999</v>
      </c>
      <c r="NJ132">
        <v>0.62096150000000006</v>
      </c>
      <c r="NK132">
        <v>34.763469999999998</v>
      </c>
      <c r="NL132" s="1">
        <v>4.1185279999999999E-4</v>
      </c>
      <c r="NM132">
        <v>0.1627547</v>
      </c>
      <c r="NN132">
        <v>0.62096300000000004</v>
      </c>
      <c r="NO132">
        <v>36.565060000000003</v>
      </c>
      <c r="NP132" s="1">
        <v>3.9867759999999999E-4</v>
      </c>
      <c r="NQ132">
        <v>0.1577567</v>
      </c>
      <c r="NR132">
        <v>0.62095849999999997</v>
      </c>
      <c r="NS132">
        <v>34.710369999999998</v>
      </c>
      <c r="NT132" s="1">
        <v>3.858938E-4</v>
      </c>
      <c r="NU132">
        <v>0.15290580000000001</v>
      </c>
      <c r="NV132">
        <v>0.62095889999999998</v>
      </c>
      <c r="NW132">
        <v>32.678820000000002</v>
      </c>
      <c r="NX132" s="1">
        <v>3.7350010000000001E-4</v>
      </c>
      <c r="NY132">
        <v>0.1481847</v>
      </c>
      <c r="NZ132">
        <v>0.62095769999999995</v>
      </c>
      <c r="OA132">
        <v>30.359249999999999</v>
      </c>
      <c r="OB132" s="1">
        <v>3.6159499999999998E-4</v>
      </c>
      <c r="OC132">
        <v>0.14362079999999999</v>
      </c>
      <c r="OD132">
        <v>0.62096169999999995</v>
      </c>
      <c r="OE132">
        <v>29.289470000000001</v>
      </c>
      <c r="OF132" s="1">
        <v>3.5023109999999998E-4</v>
      </c>
      <c r="OG132">
        <v>0.13924449999999999</v>
      </c>
      <c r="OH132">
        <v>0.62095</v>
      </c>
      <c r="OI132">
        <v>29.228909999999999</v>
      </c>
      <c r="OJ132" s="1">
        <v>3.3931929999999998E-4</v>
      </c>
      <c r="OK132">
        <v>0.1350365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0.85178849999999995</v>
      </c>
      <c r="G133">
        <v>19.865880000000001</v>
      </c>
      <c r="H133">
        <v>0</v>
      </c>
      <c r="I133">
        <v>0</v>
      </c>
      <c r="J133">
        <v>0.84280699999999997</v>
      </c>
      <c r="K133">
        <v>19.345359999999999</v>
      </c>
      <c r="L133">
        <v>0</v>
      </c>
      <c r="M133">
        <v>0</v>
      </c>
      <c r="N133">
        <v>0.83458509999999997</v>
      </c>
      <c r="O133">
        <v>19.139869999999998</v>
      </c>
      <c r="P133">
        <v>0</v>
      </c>
      <c r="Q133">
        <v>0</v>
      </c>
      <c r="R133">
        <v>0.82643650000000002</v>
      </c>
      <c r="S133">
        <v>20.748660000000001</v>
      </c>
      <c r="T133" s="1">
        <v>9.3034190000000003E-33</v>
      </c>
      <c r="U133" s="1">
        <v>1.9969660000000001E-30</v>
      </c>
      <c r="V133">
        <v>0.81836209999999998</v>
      </c>
      <c r="W133">
        <v>22.662610000000001</v>
      </c>
      <c r="X133" s="1">
        <v>2.012464E-22</v>
      </c>
      <c r="Y133" s="1">
        <v>4.3274809999999998E-20</v>
      </c>
      <c r="Z133">
        <v>0.81073150000000005</v>
      </c>
      <c r="AA133">
        <v>23.19068</v>
      </c>
      <c r="AB133" s="1">
        <v>1.6775290000000001E-12</v>
      </c>
      <c r="AC133" s="1">
        <v>3.6569379999999998E-10</v>
      </c>
      <c r="AD133">
        <v>0.80402870000000004</v>
      </c>
      <c r="AE133">
        <v>22.14696</v>
      </c>
      <c r="AF133" s="1">
        <v>2.3701239999999999E-5</v>
      </c>
      <c r="AG133" s="1">
        <v>4.3629669999999997E-3</v>
      </c>
      <c r="AH133">
        <v>0.79814070000000004</v>
      </c>
      <c r="AI133">
        <v>20.83107</v>
      </c>
      <c r="AJ133" s="1">
        <v>2.4709439999999999E-2</v>
      </c>
      <c r="AK133">
        <v>4.8495879999999998</v>
      </c>
      <c r="AL133">
        <v>0.79345710000000003</v>
      </c>
      <c r="AM133">
        <v>19.36741</v>
      </c>
      <c r="AN133">
        <v>1.514594</v>
      </c>
      <c r="AO133">
        <v>310.02550000000002</v>
      </c>
      <c r="AP133">
        <v>0.7896841</v>
      </c>
      <c r="AQ133">
        <v>19.454509999999999</v>
      </c>
      <c r="AR133">
        <v>17.344449999999998</v>
      </c>
      <c r="AS133">
        <v>3661.6680000000001</v>
      </c>
      <c r="AT133">
        <v>0.78680919999999999</v>
      </c>
      <c r="AU133">
        <v>21.359839999999998</v>
      </c>
      <c r="AV133">
        <v>62.379350000000002</v>
      </c>
      <c r="AW133">
        <v>13477.45</v>
      </c>
      <c r="AX133">
        <v>0.78477070000000004</v>
      </c>
      <c r="AY133">
        <v>24.55416</v>
      </c>
      <c r="AZ133">
        <v>96.126400000000004</v>
      </c>
      <c r="BA133">
        <v>21123.7</v>
      </c>
      <c r="BB133">
        <v>0.78322999999999998</v>
      </c>
      <c r="BC133">
        <v>27.60435</v>
      </c>
      <c r="BD133">
        <v>78.36591</v>
      </c>
      <c r="BE133">
        <v>17438.23</v>
      </c>
      <c r="BF133">
        <v>0.78176020000000002</v>
      </c>
      <c r="BG133">
        <v>28.454249999999998</v>
      </c>
      <c r="BH133">
        <v>39.490130000000001</v>
      </c>
      <c r="BI133">
        <v>8872.33</v>
      </c>
      <c r="BJ133">
        <v>0.77982099999999999</v>
      </c>
      <c r="BK133">
        <v>27.248280000000001</v>
      </c>
      <c r="BL133">
        <v>13.921150000000001</v>
      </c>
      <c r="BM133">
        <v>3151.8139999999999</v>
      </c>
      <c r="BN133">
        <v>0.77696500000000002</v>
      </c>
      <c r="BO133">
        <v>25.555319999999998</v>
      </c>
      <c r="BP133">
        <v>3.8136990000000002</v>
      </c>
      <c r="BQ133">
        <v>869.13919999999996</v>
      </c>
      <c r="BR133">
        <v>0.77297300000000002</v>
      </c>
      <c r="BS133">
        <v>23.810459999999999</v>
      </c>
      <c r="BT133">
        <v>0.89542180000000005</v>
      </c>
      <c r="BU133">
        <v>205.21889999999999</v>
      </c>
      <c r="BV133">
        <v>0.76776239999999996</v>
      </c>
      <c r="BW133">
        <v>23.517119999999998</v>
      </c>
      <c r="BX133">
        <v>0.20327400000000001</v>
      </c>
      <c r="BY133">
        <v>46.781359999999999</v>
      </c>
      <c r="BZ133">
        <v>0.76155609999999996</v>
      </c>
      <c r="CA133">
        <v>24.659590000000001</v>
      </c>
      <c r="CB133" s="1">
        <v>5.6610929999999997E-2</v>
      </c>
      <c r="CC133">
        <v>12.98312</v>
      </c>
      <c r="CD133">
        <v>0.75456710000000005</v>
      </c>
      <c r="CE133">
        <v>25.95092</v>
      </c>
      <c r="CF133" s="1">
        <v>2.8359539999999999E-2</v>
      </c>
      <c r="CG133">
        <v>6.4281969999999999</v>
      </c>
      <c r="CH133">
        <v>0.74712389999999995</v>
      </c>
      <c r="CI133">
        <v>27.52223</v>
      </c>
      <c r="CJ133" s="1">
        <v>2.5917820000000001E-2</v>
      </c>
      <c r="CK133">
        <v>5.8562149999999997</v>
      </c>
      <c r="CL133">
        <v>0.73950640000000001</v>
      </c>
      <c r="CM133">
        <v>27.577359999999999</v>
      </c>
      <c r="CN133" s="1">
        <v>2.9013810000000001E-2</v>
      </c>
      <c r="CO133">
        <v>6.6013960000000003</v>
      </c>
      <c r="CP133">
        <v>0.73210430000000004</v>
      </c>
      <c r="CQ133">
        <v>26.79796</v>
      </c>
      <c r="CR133" s="1">
        <v>3.1825140000000002E-2</v>
      </c>
      <c r="CS133">
        <v>7.3158760000000003</v>
      </c>
      <c r="CT133">
        <v>0.725545</v>
      </c>
      <c r="CU133">
        <v>25.303840000000001</v>
      </c>
      <c r="CV133" s="1">
        <v>3.269855E-2</v>
      </c>
      <c r="CW133">
        <v>7.589245</v>
      </c>
      <c r="CX133">
        <v>0.72000549999999996</v>
      </c>
      <c r="CY133">
        <v>23.637039999999999</v>
      </c>
      <c r="CZ133" s="1">
        <v>3.1787660000000002E-2</v>
      </c>
      <c r="DA133">
        <v>7.4360939999999998</v>
      </c>
      <c r="DB133">
        <v>0.71547879999999997</v>
      </c>
      <c r="DC133">
        <v>23.07038</v>
      </c>
      <c r="DD133">
        <v>2.977397E-2</v>
      </c>
      <c r="DE133">
        <v>7.0072099999999997</v>
      </c>
      <c r="DF133">
        <v>0.71199349999999995</v>
      </c>
      <c r="DG133">
        <v>24.42784</v>
      </c>
      <c r="DH133" s="1">
        <v>2.7234899999999999E-2</v>
      </c>
      <c r="DI133">
        <v>6.4372660000000002</v>
      </c>
      <c r="DJ133">
        <v>0.70949379999999995</v>
      </c>
      <c r="DK133">
        <v>28.36355</v>
      </c>
      <c r="DL133" s="1">
        <v>2.4338309999999998E-2</v>
      </c>
      <c r="DM133">
        <v>5.7704639999999996</v>
      </c>
      <c r="DN133">
        <v>0.70777270000000003</v>
      </c>
      <c r="DO133">
        <v>33.836590000000001</v>
      </c>
      <c r="DP133" s="1">
        <v>2.0880139999999998E-2</v>
      </c>
      <c r="DQ133">
        <v>4.9632440000000004</v>
      </c>
      <c r="DR133">
        <v>0.7066152</v>
      </c>
      <c r="DS133">
        <v>36.25376</v>
      </c>
      <c r="DT133" s="1">
        <v>1.6884079999999999E-2</v>
      </c>
      <c r="DU133">
        <v>4.0213460000000003</v>
      </c>
      <c r="DV133">
        <v>0.70591599999999999</v>
      </c>
      <c r="DW133">
        <v>35.1111</v>
      </c>
      <c r="DX133" s="1">
        <v>1.290797E-2</v>
      </c>
      <c r="DY133">
        <v>3.0762890000000001</v>
      </c>
      <c r="DZ133">
        <v>0.70544110000000004</v>
      </c>
      <c r="EA133">
        <v>33.376800000000003</v>
      </c>
      <c r="EB133" s="1">
        <v>9.6140940000000001E-3</v>
      </c>
      <c r="EC133">
        <v>2.2881840000000002</v>
      </c>
      <c r="ED133">
        <v>0.70514960000000004</v>
      </c>
      <c r="EE133">
        <v>30.89809</v>
      </c>
      <c r="EF133" s="1">
        <v>7.2822950000000003E-3</v>
      </c>
      <c r="EG133">
        <v>1.727846</v>
      </c>
      <c r="EH133">
        <v>0.7049839</v>
      </c>
      <c r="EI133">
        <v>28.9236</v>
      </c>
      <c r="EJ133" s="1">
        <v>5.796809E-3</v>
      </c>
      <c r="EK133">
        <v>1.369775</v>
      </c>
      <c r="EL133">
        <v>0.70487599999999995</v>
      </c>
      <c r="EM133">
        <v>29.664249999999999</v>
      </c>
      <c r="EN133" s="1">
        <v>4.891973E-3</v>
      </c>
      <c r="EO133">
        <v>1.1511720000000001</v>
      </c>
      <c r="EP133">
        <v>0.70483569999999995</v>
      </c>
      <c r="EQ133">
        <v>35.193280000000001</v>
      </c>
      <c r="ER133" s="1">
        <v>4.329528E-3</v>
      </c>
      <c r="ES133">
        <v>1.015326</v>
      </c>
      <c r="ET133">
        <v>0.70480430000000005</v>
      </c>
      <c r="EU133">
        <v>41.236669999999997</v>
      </c>
      <c r="EV133" s="1">
        <v>3.9544970000000004E-3</v>
      </c>
      <c r="EW133">
        <v>0.92496840000000002</v>
      </c>
      <c r="EX133">
        <v>0.7047736</v>
      </c>
      <c r="EY133">
        <v>43.295009999999998</v>
      </c>
      <c r="EZ133" s="1">
        <v>3.6806870000000002E-3</v>
      </c>
      <c r="FA133">
        <v>0.85894230000000005</v>
      </c>
      <c r="FB133">
        <v>0.70475529999999997</v>
      </c>
      <c r="FC133">
        <v>42.236049999999999</v>
      </c>
      <c r="FD133" s="1">
        <v>3.4615039999999998E-3</v>
      </c>
      <c r="FE133">
        <v>0.80629759999999995</v>
      </c>
      <c r="FF133">
        <v>0.70475310000000002</v>
      </c>
      <c r="FG133">
        <v>40.521979999999999</v>
      </c>
      <c r="FH133" s="1">
        <v>3.2741810000000001E-3</v>
      </c>
      <c r="FI133">
        <v>0.76149999999999995</v>
      </c>
      <c r="FJ133">
        <v>0.70475860000000001</v>
      </c>
      <c r="FK133">
        <v>37.834910000000001</v>
      </c>
      <c r="FL133" s="1">
        <v>3.107482E-3</v>
      </c>
      <c r="FM133">
        <v>0.72173359999999998</v>
      </c>
      <c r="FN133">
        <v>0.70475659999999996</v>
      </c>
      <c r="FO133">
        <v>35.741869999999999</v>
      </c>
      <c r="FP133" s="1">
        <v>2.9549989999999998E-3</v>
      </c>
      <c r="FQ133">
        <v>0.68560169999999998</v>
      </c>
      <c r="FR133">
        <v>0.7047601</v>
      </c>
      <c r="FS133">
        <v>35.143610000000002</v>
      </c>
      <c r="FT133" s="1">
        <v>2.8136469999999998E-3</v>
      </c>
      <c r="FU133">
        <v>0.65233439999999998</v>
      </c>
      <c r="FV133">
        <v>0.70475580000000004</v>
      </c>
      <c r="FW133">
        <v>36.514240000000001</v>
      </c>
      <c r="FX133" s="1">
        <v>2.6817529999999998E-3</v>
      </c>
      <c r="FY133">
        <v>0.62134579999999995</v>
      </c>
      <c r="FZ133">
        <v>0.70474999999999999</v>
      </c>
      <c r="GA133">
        <v>37.416020000000003</v>
      </c>
      <c r="GB133" s="1">
        <v>2.557728E-3</v>
      </c>
      <c r="GC133">
        <v>0.59230179999999999</v>
      </c>
      <c r="GD133">
        <v>0.7047563</v>
      </c>
      <c r="GE133">
        <v>37.324910000000003</v>
      </c>
      <c r="GF133" s="1">
        <v>2.4407410000000002E-3</v>
      </c>
      <c r="GG133">
        <v>0.56501650000000003</v>
      </c>
      <c r="GH133">
        <v>0.7047464</v>
      </c>
      <c r="GI133">
        <v>35.722410000000004</v>
      </c>
      <c r="GJ133" s="1">
        <v>2.3307990000000002E-3</v>
      </c>
      <c r="GK133">
        <v>0.53944530000000002</v>
      </c>
      <c r="GL133">
        <v>0.70475319999999997</v>
      </c>
      <c r="GM133">
        <v>33.725479999999997</v>
      </c>
      <c r="GN133" s="1">
        <v>2.2274059999999999E-3</v>
      </c>
      <c r="GO133">
        <v>0.51538989999999996</v>
      </c>
      <c r="GP133">
        <v>0.70474610000000004</v>
      </c>
      <c r="GQ133">
        <v>31.616350000000001</v>
      </c>
      <c r="GR133" s="1">
        <v>2.1298110000000001E-3</v>
      </c>
      <c r="GS133">
        <v>0.49272490000000002</v>
      </c>
      <c r="GT133">
        <v>0.70475869999999996</v>
      </c>
      <c r="GU133">
        <v>31.35239</v>
      </c>
      <c r="GV133" s="1">
        <v>2.0375089999999998E-3</v>
      </c>
      <c r="GW133">
        <v>0.47128940000000002</v>
      </c>
      <c r="GX133">
        <v>0.70476369999999999</v>
      </c>
      <c r="GY133">
        <v>32.437069999999999</v>
      </c>
      <c r="GZ133" s="1">
        <v>1.9500839999999999E-3</v>
      </c>
      <c r="HA133">
        <v>0.45106180000000001</v>
      </c>
      <c r="HB133">
        <v>0.70475969999999999</v>
      </c>
      <c r="HC133">
        <v>34.307749999999999</v>
      </c>
      <c r="HD133" s="1">
        <v>1.8676980000000001E-3</v>
      </c>
      <c r="HE133">
        <v>0.43194830000000001</v>
      </c>
      <c r="HF133">
        <v>0.704758</v>
      </c>
      <c r="HG133">
        <v>36.536180000000002</v>
      </c>
      <c r="HH133" s="1">
        <v>1.7894530000000001E-3</v>
      </c>
      <c r="HI133">
        <v>0.41383819999999999</v>
      </c>
      <c r="HJ133">
        <v>0.70474919999999996</v>
      </c>
      <c r="HK133">
        <v>36.442070000000001</v>
      </c>
      <c r="HL133" s="1">
        <v>1.715409E-3</v>
      </c>
      <c r="HM133">
        <v>0.39670749999999999</v>
      </c>
      <c r="HN133">
        <v>0.70475549999999998</v>
      </c>
      <c r="HO133">
        <v>34.879710000000003</v>
      </c>
      <c r="HP133" s="1">
        <v>1.6454740000000001E-3</v>
      </c>
      <c r="HQ133">
        <v>0.38051099999999999</v>
      </c>
      <c r="HR133">
        <v>0.7047561</v>
      </c>
      <c r="HS133">
        <v>32.6327</v>
      </c>
      <c r="HT133" s="1">
        <v>1.57938E-3</v>
      </c>
      <c r="HU133">
        <v>0.3652145</v>
      </c>
      <c r="HV133">
        <v>0.70474380000000003</v>
      </c>
      <c r="HW133">
        <v>30.243120000000001</v>
      </c>
      <c r="HX133" s="1">
        <v>1.516861E-3</v>
      </c>
      <c r="HY133">
        <v>0.35076679999999999</v>
      </c>
      <c r="HZ133">
        <v>0.7047582</v>
      </c>
      <c r="IA133">
        <v>30.32499</v>
      </c>
      <c r="IB133" s="1">
        <v>1.457517E-3</v>
      </c>
      <c r="IC133">
        <v>0.33704329999999999</v>
      </c>
      <c r="ID133">
        <v>0.70474769999999998</v>
      </c>
      <c r="IE133">
        <v>34.812519999999999</v>
      </c>
      <c r="IF133" s="1">
        <v>1.401034E-3</v>
      </c>
      <c r="IG133">
        <v>0.323967</v>
      </c>
      <c r="IH133">
        <v>0.70474429999999999</v>
      </c>
      <c r="II133">
        <v>41.790439999999997</v>
      </c>
      <c r="IJ133" s="1">
        <v>1.3469409999999999E-3</v>
      </c>
      <c r="IK133">
        <v>0.31146600000000002</v>
      </c>
      <c r="IL133">
        <v>0.70476039999999995</v>
      </c>
      <c r="IM133">
        <v>46.529110000000003</v>
      </c>
      <c r="IN133" s="1">
        <v>1.2957719999999999E-3</v>
      </c>
      <c r="IO133">
        <v>0.29960160000000002</v>
      </c>
      <c r="IP133">
        <v>0.70475379999999999</v>
      </c>
      <c r="IQ133">
        <v>47.469279999999998</v>
      </c>
      <c r="IR133" s="1">
        <v>1.2468889999999999E-3</v>
      </c>
      <c r="IS133">
        <v>0.28831800000000002</v>
      </c>
      <c r="IT133">
        <v>0.70474590000000004</v>
      </c>
      <c r="IU133">
        <v>45.935250000000003</v>
      </c>
      <c r="IV133">
        <v>1.2004260000000001E-3</v>
      </c>
      <c r="IW133">
        <v>0.27755279999999999</v>
      </c>
      <c r="IX133">
        <v>0.70475019999999999</v>
      </c>
      <c r="IY133">
        <v>43.0398</v>
      </c>
      <c r="IZ133" s="1">
        <v>1.155819E-3</v>
      </c>
      <c r="JA133">
        <v>0.26724330000000002</v>
      </c>
      <c r="JB133">
        <v>0.70476349999999999</v>
      </c>
      <c r="JC133">
        <v>39.178759999999997</v>
      </c>
      <c r="JD133" s="1">
        <v>1.1130720000000001E-3</v>
      </c>
      <c r="JE133">
        <v>0.25736969999999998</v>
      </c>
      <c r="JF133">
        <v>0.7047542</v>
      </c>
      <c r="JG133">
        <v>37.580120000000001</v>
      </c>
      <c r="JH133" s="1">
        <v>1.072487E-3</v>
      </c>
      <c r="JI133">
        <v>0.24796799999999999</v>
      </c>
      <c r="JJ133">
        <v>0.70474760000000003</v>
      </c>
      <c r="JK133">
        <v>38.433660000000003</v>
      </c>
      <c r="JL133" s="1">
        <v>1.033216E-3</v>
      </c>
      <c r="JM133">
        <v>0.23902760000000001</v>
      </c>
      <c r="JN133">
        <v>0.70475540000000003</v>
      </c>
      <c r="JO133">
        <v>38.795909999999999</v>
      </c>
      <c r="JP133" s="1">
        <v>9.9379200000000007E-4</v>
      </c>
      <c r="JQ133">
        <v>0.2304987</v>
      </c>
      <c r="JR133">
        <v>0.70474669999999995</v>
      </c>
      <c r="JS133">
        <v>38.831629999999997</v>
      </c>
      <c r="JT133" s="1">
        <v>9.5591239999999998E-4</v>
      </c>
      <c r="JU133">
        <v>0.22227350000000001</v>
      </c>
      <c r="JV133">
        <v>0.70474579999999998</v>
      </c>
      <c r="JW133">
        <v>38.711979999999997</v>
      </c>
      <c r="JX133" s="1">
        <v>9.1965060000000003E-4</v>
      </c>
      <c r="JY133">
        <v>0.21435599999999999</v>
      </c>
      <c r="JZ133">
        <v>0.70476320000000003</v>
      </c>
      <c r="KA133">
        <v>37.386119999999998</v>
      </c>
      <c r="KB133" s="1">
        <v>8.853302E-4</v>
      </c>
      <c r="KC133">
        <v>0.20681060000000001</v>
      </c>
      <c r="KD133">
        <v>0.70475759999999998</v>
      </c>
      <c r="KE133">
        <v>35.266480000000001</v>
      </c>
      <c r="KF133" s="1">
        <v>8.5274869999999998E-4</v>
      </c>
      <c r="KG133">
        <v>0.1996259</v>
      </c>
      <c r="KH133">
        <v>0.70474820000000005</v>
      </c>
      <c r="KI133">
        <v>32.713830000000002</v>
      </c>
      <c r="KJ133" s="1">
        <v>8.2176950000000003E-4</v>
      </c>
      <c r="KK133">
        <v>0.19276380000000001</v>
      </c>
      <c r="KL133">
        <v>0.7047563</v>
      </c>
      <c r="KM133">
        <v>31.39612</v>
      </c>
      <c r="KN133" s="1">
        <v>7.9224500000000002E-4</v>
      </c>
      <c r="KO133">
        <v>0.1861932</v>
      </c>
      <c r="KP133">
        <v>0.70475200000000005</v>
      </c>
      <c r="KQ133">
        <v>33.287410000000001</v>
      </c>
      <c r="KR133" s="1">
        <v>7.640088E-4</v>
      </c>
      <c r="KS133">
        <v>0.1798979</v>
      </c>
      <c r="KT133">
        <v>0.70475659999999996</v>
      </c>
      <c r="KU133">
        <v>38.287970000000001</v>
      </c>
      <c r="KV133" s="1">
        <v>7.3706759999999998E-4</v>
      </c>
      <c r="KW133">
        <v>0.1738624</v>
      </c>
      <c r="KX133">
        <v>0.70475180000000004</v>
      </c>
      <c r="KY133">
        <v>42.440440000000002</v>
      </c>
      <c r="KZ133" s="1">
        <v>7.1124540000000003E-4</v>
      </c>
      <c r="LA133">
        <v>0.16806160000000001</v>
      </c>
      <c r="LB133">
        <v>0.70475370000000004</v>
      </c>
      <c r="LC133">
        <v>42.806179999999998</v>
      </c>
      <c r="LD133" s="1">
        <v>6.8660789999999998E-4</v>
      </c>
      <c r="LE133">
        <v>0.1624939</v>
      </c>
      <c r="LF133">
        <v>0.70475030000000005</v>
      </c>
      <c r="LG133">
        <v>40.925150000000002</v>
      </c>
      <c r="LH133" s="1">
        <v>6.6298639999999999E-4</v>
      </c>
      <c r="LI133">
        <v>0.15715609999999999</v>
      </c>
      <c r="LJ133">
        <v>0.70476030000000001</v>
      </c>
      <c r="LK133">
        <v>38.225230000000003</v>
      </c>
      <c r="LL133" s="1">
        <v>6.4038210000000003E-4</v>
      </c>
      <c r="LM133">
        <v>0.15202260000000001</v>
      </c>
      <c r="LN133">
        <v>0.7047447</v>
      </c>
      <c r="LO133">
        <v>34.361519999999999</v>
      </c>
      <c r="LP133" s="1">
        <v>6.1862639999999997E-4</v>
      </c>
      <c r="LQ133">
        <v>0.1470785</v>
      </c>
      <c r="LR133">
        <v>0.70475350000000003</v>
      </c>
      <c r="LS133">
        <v>32.361060000000002</v>
      </c>
      <c r="LT133" s="1">
        <v>5.9773659999999996E-4</v>
      </c>
      <c r="LU133">
        <v>0.1423054</v>
      </c>
      <c r="LV133">
        <v>0.70476079999999997</v>
      </c>
      <c r="LW133">
        <v>34.23433</v>
      </c>
      <c r="LX133" s="1">
        <v>5.7768659999999999E-4</v>
      </c>
      <c r="LY133">
        <v>0.13771849999999999</v>
      </c>
      <c r="LZ133">
        <v>0.70475169999999998</v>
      </c>
      <c r="MA133">
        <v>37.647880000000001</v>
      </c>
      <c r="MB133" s="1">
        <v>5.5836419999999996E-4</v>
      </c>
      <c r="MC133">
        <v>0.1332913</v>
      </c>
      <c r="MD133">
        <v>0.70476609999999995</v>
      </c>
      <c r="ME133">
        <v>40.001019999999997</v>
      </c>
      <c r="MF133" s="1">
        <v>5.398089E-4</v>
      </c>
      <c r="MG133">
        <v>0.1290316</v>
      </c>
      <c r="MH133">
        <v>0.70473859999999999</v>
      </c>
      <c r="MI133">
        <v>41.028100000000002</v>
      </c>
      <c r="MJ133" s="1">
        <v>5.2191330000000004E-4</v>
      </c>
      <c r="MK133">
        <v>0.1249282</v>
      </c>
      <c r="ML133">
        <v>0.70474859999999995</v>
      </c>
      <c r="MM133">
        <v>39.631430000000002</v>
      </c>
      <c r="MN133" s="1">
        <v>5.0458770000000005E-4</v>
      </c>
      <c r="MO133">
        <v>0.1209639</v>
      </c>
      <c r="MP133">
        <v>0.70475730000000003</v>
      </c>
      <c r="MQ133">
        <v>37.556750000000001</v>
      </c>
      <c r="MR133" s="1">
        <v>4.8788050000000001E-4</v>
      </c>
      <c r="MS133">
        <v>0.1171348</v>
      </c>
      <c r="MT133">
        <v>0.70475849999999995</v>
      </c>
      <c r="MU133">
        <v>34.93441</v>
      </c>
      <c r="MV133" s="1">
        <v>4.717562E-4</v>
      </c>
      <c r="MW133">
        <v>0.1134376</v>
      </c>
      <c r="MX133">
        <v>0.70475270000000001</v>
      </c>
      <c r="MY133">
        <v>33.024189999999997</v>
      </c>
      <c r="MZ133" s="1">
        <v>4.5623210000000003E-4</v>
      </c>
      <c r="NA133">
        <v>0.1098601</v>
      </c>
      <c r="NB133">
        <v>0.70475160000000003</v>
      </c>
      <c r="NC133">
        <v>31.339749999999999</v>
      </c>
      <c r="ND133" s="1">
        <v>4.4127929999999998E-4</v>
      </c>
      <c r="NE133">
        <v>0.10640869999999999</v>
      </c>
      <c r="NF133">
        <v>0.70476130000000003</v>
      </c>
      <c r="NG133">
        <v>31.940999999999999</v>
      </c>
      <c r="NH133" s="1">
        <v>4.2691229999999999E-4</v>
      </c>
      <c r="NI133">
        <v>0.1030904</v>
      </c>
      <c r="NJ133">
        <v>0.70476110000000003</v>
      </c>
      <c r="NK133">
        <v>34.73057</v>
      </c>
      <c r="NL133" s="1">
        <v>4.1315850000000001E-4</v>
      </c>
      <c r="NM133" s="1">
        <v>9.9908709999999998E-2</v>
      </c>
      <c r="NN133">
        <v>0.70476229999999995</v>
      </c>
      <c r="NO133">
        <v>36.613909999999997</v>
      </c>
      <c r="NP133" s="1">
        <v>3.999397E-4</v>
      </c>
      <c r="NQ133" s="1">
        <v>9.6840060000000006E-2</v>
      </c>
      <c r="NR133">
        <v>0.7047544</v>
      </c>
      <c r="NS133">
        <v>34.82996</v>
      </c>
      <c r="NT133" s="1">
        <v>3.8711509999999998E-4</v>
      </c>
      <c r="NU133" s="1">
        <v>9.3862089999999995E-2</v>
      </c>
      <c r="NV133">
        <v>0.70475469999999996</v>
      </c>
      <c r="NW133">
        <v>32.818100000000001</v>
      </c>
      <c r="NX133" s="1">
        <v>3.7468370000000003E-4</v>
      </c>
      <c r="NY133" s="1">
        <v>9.0964699999999996E-2</v>
      </c>
      <c r="NZ133">
        <v>0.70474519999999996</v>
      </c>
      <c r="OA133">
        <v>30.5517</v>
      </c>
      <c r="OB133" s="1">
        <v>3.6273350000000002E-4</v>
      </c>
      <c r="OC133" s="1">
        <v>8.8161710000000004E-2</v>
      </c>
      <c r="OD133">
        <v>0.70476110000000003</v>
      </c>
      <c r="OE133">
        <v>29.422910000000002</v>
      </c>
      <c r="OF133" s="1">
        <v>3.513233E-4</v>
      </c>
      <c r="OG133" s="1">
        <v>8.5472900000000004E-2</v>
      </c>
      <c r="OH133">
        <v>0.70475200000000005</v>
      </c>
      <c r="OI133">
        <v>29.3096</v>
      </c>
      <c r="OJ133" s="1">
        <v>3.4037599999999998E-4</v>
      </c>
      <c r="OK133" s="1">
        <v>8.2889080000000004E-2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1.0466800000000001</v>
      </c>
      <c r="G134">
        <v>19.91836</v>
      </c>
      <c r="H134">
        <v>0</v>
      </c>
      <c r="I134">
        <v>0</v>
      </c>
      <c r="J134">
        <v>1.034856</v>
      </c>
      <c r="K134">
        <v>19.3734</v>
      </c>
      <c r="L134">
        <v>0</v>
      </c>
      <c r="M134">
        <v>0</v>
      </c>
      <c r="N134">
        <v>1.024051</v>
      </c>
      <c r="O134">
        <v>19.140219999999999</v>
      </c>
      <c r="P134">
        <v>0</v>
      </c>
      <c r="Q134">
        <v>0</v>
      </c>
      <c r="R134">
        <v>1.0133319999999999</v>
      </c>
      <c r="S134">
        <v>20.71227</v>
      </c>
      <c r="T134" s="1">
        <v>4.1385700000000001E-33</v>
      </c>
      <c r="U134" s="1">
        <v>7.6294170000000002E-32</v>
      </c>
      <c r="V134">
        <v>1.00278</v>
      </c>
      <c r="W134">
        <v>22.634309999999999</v>
      </c>
      <c r="X134" s="1">
        <v>9.6184389999999999E-23</v>
      </c>
      <c r="Y134" s="1">
        <v>1.7805950000000002E-21</v>
      </c>
      <c r="Z134">
        <v>0.99272740000000004</v>
      </c>
      <c r="AA134">
        <v>23.20391</v>
      </c>
      <c r="AB134" s="1">
        <v>8.4215390000000003E-13</v>
      </c>
      <c r="AC134" s="1">
        <v>1.5835780000000001E-11</v>
      </c>
      <c r="AD134">
        <v>0.98389729999999997</v>
      </c>
      <c r="AE134">
        <v>22.179290000000002</v>
      </c>
      <c r="AF134" s="1">
        <v>1.553883E-5</v>
      </c>
      <c r="AG134" s="1">
        <v>2.982266E-4</v>
      </c>
      <c r="AH134">
        <v>0.97610960000000002</v>
      </c>
      <c r="AI134">
        <v>20.873650000000001</v>
      </c>
      <c r="AJ134" s="1">
        <v>1.9011730000000001E-2</v>
      </c>
      <c r="AK134">
        <v>0.37007669999999998</v>
      </c>
      <c r="AL134">
        <v>0.9698928</v>
      </c>
      <c r="AM134">
        <v>19.423870000000001</v>
      </c>
      <c r="AN134">
        <v>1.280594</v>
      </c>
      <c r="AO134">
        <v>25.13194</v>
      </c>
      <c r="AP134">
        <v>0.96548889999999998</v>
      </c>
      <c r="AQ134">
        <v>19.485510000000001</v>
      </c>
      <c r="AR134">
        <v>15.69101</v>
      </c>
      <c r="AS134">
        <v>309.76159999999999</v>
      </c>
      <c r="AT134">
        <v>0.96220439999999996</v>
      </c>
      <c r="AU134">
        <v>21.351089999999999</v>
      </c>
      <c r="AV134">
        <v>59.436680000000003</v>
      </c>
      <c r="AW134">
        <v>1178.316</v>
      </c>
      <c r="AX134">
        <v>0.95989270000000004</v>
      </c>
      <c r="AY134">
        <v>24.512180000000001</v>
      </c>
      <c r="AZ134">
        <v>95.455709999999996</v>
      </c>
      <c r="BA134">
        <v>1896.2180000000001</v>
      </c>
      <c r="BB134">
        <v>0.9581634</v>
      </c>
      <c r="BC134">
        <v>27.570540000000001</v>
      </c>
      <c r="BD134">
        <v>80.412030000000001</v>
      </c>
      <c r="BE134">
        <v>1598.913</v>
      </c>
      <c r="BF134">
        <v>0.95647539999999998</v>
      </c>
      <c r="BG134">
        <v>28.464950000000002</v>
      </c>
      <c r="BH134">
        <v>41.583660000000002</v>
      </c>
      <c r="BI134">
        <v>827.39610000000005</v>
      </c>
      <c r="BJ134">
        <v>0.95423760000000002</v>
      </c>
      <c r="BK134">
        <v>27.293089999999999</v>
      </c>
      <c r="BL134">
        <v>14.95088</v>
      </c>
      <c r="BM134">
        <v>297.7756</v>
      </c>
      <c r="BN134">
        <v>0.95092370000000004</v>
      </c>
      <c r="BO134">
        <v>25.610710000000001</v>
      </c>
      <c r="BP134">
        <v>4.1537550000000003</v>
      </c>
      <c r="BQ134">
        <v>82.8797</v>
      </c>
      <c r="BR134">
        <v>0.94626310000000002</v>
      </c>
      <c r="BS134">
        <v>23.86852</v>
      </c>
      <c r="BT134">
        <v>0.9831976</v>
      </c>
      <c r="BU134">
        <v>19.672789999999999</v>
      </c>
      <c r="BV134">
        <v>0.94017479999999998</v>
      </c>
      <c r="BW134">
        <v>23.53631</v>
      </c>
      <c r="BX134">
        <v>0.2228723</v>
      </c>
      <c r="BY134">
        <v>4.4796769999999997</v>
      </c>
      <c r="BZ134">
        <v>0.93294999999999995</v>
      </c>
      <c r="CA134">
        <v>24.645969999999998</v>
      </c>
      <c r="CB134" s="1">
        <v>6.0659780000000003E-2</v>
      </c>
      <c r="CC134">
        <v>1.224718</v>
      </c>
      <c r="CD134">
        <v>0.92484869999999997</v>
      </c>
      <c r="CE134">
        <v>25.921430000000001</v>
      </c>
      <c r="CF134" s="1">
        <v>2.9038410000000001E-2</v>
      </c>
      <c r="CG134">
        <v>0.58871859999999998</v>
      </c>
      <c r="CH134">
        <v>0.91616120000000001</v>
      </c>
      <c r="CI134">
        <v>27.503520000000002</v>
      </c>
      <c r="CJ134" s="1">
        <v>2.5811529999999999E-2</v>
      </c>
      <c r="CK134">
        <v>0.52662089999999995</v>
      </c>
      <c r="CL134">
        <v>0.90728039999999999</v>
      </c>
      <c r="CM134">
        <v>27.582139999999999</v>
      </c>
      <c r="CN134">
        <v>2.8773279999999998E-2</v>
      </c>
      <c r="CO134">
        <v>0.59181910000000004</v>
      </c>
      <c r="CP134">
        <v>0.89863099999999996</v>
      </c>
      <c r="CQ134">
        <v>26.832129999999999</v>
      </c>
      <c r="CR134" s="1">
        <v>3.1673809999999997E-2</v>
      </c>
      <c r="CS134">
        <v>0.65715749999999995</v>
      </c>
      <c r="CT134">
        <v>0.89095679999999999</v>
      </c>
      <c r="CU134">
        <v>25.359960000000001</v>
      </c>
      <c r="CV134" s="1">
        <v>3.2683530000000002E-2</v>
      </c>
      <c r="CW134">
        <v>0.68339280000000002</v>
      </c>
      <c r="CX134">
        <v>0.88449719999999998</v>
      </c>
      <c r="CY134">
        <v>23.7102</v>
      </c>
      <c r="CZ134" s="1">
        <v>3.1878820000000002E-2</v>
      </c>
      <c r="DA134">
        <v>0.67086299999999999</v>
      </c>
      <c r="DB134">
        <v>0.87920109999999996</v>
      </c>
      <c r="DC134">
        <v>23.12452</v>
      </c>
      <c r="DD134" s="1">
        <v>2.9926000000000001E-2</v>
      </c>
      <c r="DE134">
        <v>0.63294859999999997</v>
      </c>
      <c r="DF134">
        <v>0.87511779999999995</v>
      </c>
      <c r="DG134">
        <v>24.434819999999998</v>
      </c>
      <c r="DH134" s="1">
        <v>2.7417739999999999E-2</v>
      </c>
      <c r="DI134">
        <v>0.58196490000000001</v>
      </c>
      <c r="DJ134">
        <v>0.87218640000000003</v>
      </c>
      <c r="DK134">
        <v>28.324770000000001</v>
      </c>
      <c r="DL134">
        <v>2.4555270000000001E-2</v>
      </c>
      <c r="DM134">
        <v>0.52231490000000003</v>
      </c>
      <c r="DN134">
        <v>0.87017829999999996</v>
      </c>
      <c r="DO134">
        <v>33.767899999999997</v>
      </c>
      <c r="DP134" s="1">
        <v>2.1145110000000002E-2</v>
      </c>
      <c r="DQ134">
        <v>0.45021260000000002</v>
      </c>
      <c r="DR134">
        <v>0.86885769999999996</v>
      </c>
      <c r="DS134">
        <v>36.251950000000001</v>
      </c>
      <c r="DT134" s="1">
        <v>1.717755E-2</v>
      </c>
      <c r="DU134">
        <v>0.365755</v>
      </c>
      <c r="DV134">
        <v>0.86806649999999996</v>
      </c>
      <c r="DW134">
        <v>35.15269</v>
      </c>
      <c r="DX134" s="1">
        <v>1.317865E-2</v>
      </c>
      <c r="DY134">
        <v>0.28038600000000002</v>
      </c>
      <c r="DZ134">
        <v>0.86757930000000005</v>
      </c>
      <c r="EA134">
        <v>33.444090000000003</v>
      </c>
      <c r="EB134" s="1">
        <v>9.8221980000000007E-3</v>
      </c>
      <c r="EC134">
        <v>0.2086423</v>
      </c>
      <c r="ED134">
        <v>0.86725940000000001</v>
      </c>
      <c r="EE134">
        <v>31.005739999999999</v>
      </c>
      <c r="EF134" s="1">
        <v>7.4217459999999999E-3</v>
      </c>
      <c r="EG134">
        <v>0.15732119999999999</v>
      </c>
      <c r="EH134">
        <v>0.86712</v>
      </c>
      <c r="EI134">
        <v>29.01078</v>
      </c>
      <c r="EJ134" s="1">
        <v>5.8833169999999999E-3</v>
      </c>
      <c r="EK134">
        <v>0.1244104</v>
      </c>
      <c r="EL134">
        <v>0.86700770000000005</v>
      </c>
      <c r="EM134">
        <v>29.643709999999999</v>
      </c>
      <c r="EN134" s="1">
        <v>4.9448169999999998E-3</v>
      </c>
      <c r="EO134">
        <v>0.10430010000000001</v>
      </c>
      <c r="EP134">
        <v>0.86695310000000003</v>
      </c>
      <c r="EQ134">
        <v>35.07723</v>
      </c>
      <c r="ER134" s="1">
        <v>4.3633379999999996E-3</v>
      </c>
      <c r="ES134">
        <v>9.1826920000000006E-2</v>
      </c>
      <c r="ET134">
        <v>0.8669019</v>
      </c>
      <c r="EU134">
        <v>41.134410000000003</v>
      </c>
      <c r="EV134" s="1">
        <v>3.978072E-3</v>
      </c>
      <c r="EW134" s="1">
        <v>8.3561819999999995E-2</v>
      </c>
      <c r="EX134">
        <v>0.86688600000000005</v>
      </c>
      <c r="EY134">
        <v>43.290179999999999</v>
      </c>
      <c r="EZ134" s="1">
        <v>3.698724E-3</v>
      </c>
      <c r="FA134">
        <v>7.75473E-2</v>
      </c>
      <c r="FB134">
        <v>0.8668728</v>
      </c>
      <c r="FC134">
        <v>42.263210000000001</v>
      </c>
      <c r="FD134" s="1">
        <v>3.4764190000000001E-3</v>
      </c>
      <c r="FE134" s="1">
        <v>7.2768139999999995E-2</v>
      </c>
      <c r="FF134">
        <v>0.86688169999999998</v>
      </c>
      <c r="FG134">
        <v>40.58623</v>
      </c>
      <c r="FH134" s="1">
        <v>3.2871839999999999E-3</v>
      </c>
      <c r="FI134" s="1">
        <v>6.8710670000000001E-2</v>
      </c>
      <c r="FJ134">
        <v>0.86689559999999999</v>
      </c>
      <c r="FK134">
        <v>37.957810000000002</v>
      </c>
      <c r="FL134" s="1">
        <v>3.1192009999999998E-3</v>
      </c>
      <c r="FM134" s="1">
        <v>6.5115060000000002E-2</v>
      </c>
      <c r="FN134">
        <v>0.86688089999999995</v>
      </c>
      <c r="FO134">
        <v>35.86383</v>
      </c>
      <c r="FP134" s="1">
        <v>2.965737E-3</v>
      </c>
      <c r="FQ134" s="1">
        <v>6.1850740000000001E-2</v>
      </c>
      <c r="FR134">
        <v>0.86688109999999996</v>
      </c>
      <c r="FS134">
        <v>35.20825</v>
      </c>
      <c r="FT134" s="1">
        <v>2.8235909999999999E-3</v>
      </c>
      <c r="FU134" s="1">
        <v>5.8846179999999998E-2</v>
      </c>
      <c r="FV134">
        <v>0.86688129999999997</v>
      </c>
      <c r="FW134">
        <v>36.516109999999998</v>
      </c>
      <c r="FX134" s="1">
        <v>2.6910699999999998E-3</v>
      </c>
      <c r="FY134" s="1">
        <v>5.6048609999999999E-2</v>
      </c>
      <c r="FZ134">
        <v>0.86688540000000003</v>
      </c>
      <c r="GA134">
        <v>37.421849999999999</v>
      </c>
      <c r="GB134" s="1">
        <v>2.5664749999999999E-3</v>
      </c>
      <c r="GC134" s="1">
        <v>5.3426559999999998E-2</v>
      </c>
      <c r="GD134">
        <v>0.86687789999999998</v>
      </c>
      <c r="GE134">
        <v>37.349240000000002</v>
      </c>
      <c r="GF134" s="1">
        <v>2.4489519999999999E-3</v>
      </c>
      <c r="GG134" s="1">
        <v>5.0964120000000002E-2</v>
      </c>
      <c r="GH134">
        <v>0.86686750000000001</v>
      </c>
      <c r="GI134">
        <v>35.777209999999997</v>
      </c>
      <c r="GJ134" s="1">
        <v>2.3385099999999998E-3</v>
      </c>
      <c r="GK134" s="1">
        <v>4.8655440000000001E-2</v>
      </c>
      <c r="GL134">
        <v>0.86687539999999996</v>
      </c>
      <c r="GM134">
        <v>33.792430000000003</v>
      </c>
      <c r="GN134" s="1">
        <v>2.234659E-3</v>
      </c>
      <c r="GO134" s="1">
        <v>4.6484839999999999E-2</v>
      </c>
      <c r="GP134">
        <v>0.86686719999999995</v>
      </c>
      <c r="GQ134">
        <v>31.698270000000001</v>
      </c>
      <c r="GR134" s="1">
        <v>2.1366699999999998E-3</v>
      </c>
      <c r="GS134" s="1">
        <v>4.4439670000000001E-2</v>
      </c>
      <c r="GT134">
        <v>0.86688140000000002</v>
      </c>
      <c r="GU134">
        <v>31.41142</v>
      </c>
      <c r="GV134" s="1">
        <v>2.0439820000000002E-3</v>
      </c>
      <c r="GW134" s="1">
        <v>4.2504849999999997E-2</v>
      </c>
      <c r="GX134">
        <v>0.8668825</v>
      </c>
      <c r="GY134">
        <v>32.492730000000002</v>
      </c>
      <c r="GZ134" s="1">
        <v>1.956185E-3</v>
      </c>
      <c r="HA134" s="1">
        <v>4.0679449999999999E-2</v>
      </c>
      <c r="HB134">
        <v>0.8668806</v>
      </c>
      <c r="HC134">
        <v>34.330840000000002</v>
      </c>
      <c r="HD134" s="1">
        <v>1.873483E-3</v>
      </c>
      <c r="HE134" s="1">
        <v>3.8955360000000001E-2</v>
      </c>
      <c r="HF134">
        <v>0.86688359999999998</v>
      </c>
      <c r="HG134">
        <v>36.538510000000002</v>
      </c>
      <c r="HH134" s="1">
        <v>1.794938E-3</v>
      </c>
      <c r="HI134" s="1">
        <v>3.732133E-2</v>
      </c>
      <c r="HJ134">
        <v>0.86687510000000001</v>
      </c>
      <c r="HK134">
        <v>36.476219999999998</v>
      </c>
      <c r="HL134" s="1">
        <v>1.720592E-3</v>
      </c>
      <c r="HM134" s="1">
        <v>3.5775469999999997E-2</v>
      </c>
      <c r="HN134">
        <v>0.86687709999999996</v>
      </c>
      <c r="HO134">
        <v>34.940269999999998</v>
      </c>
      <c r="HP134" s="1">
        <v>1.6503690000000001E-3</v>
      </c>
      <c r="HQ134" s="1">
        <v>3.4313999999999997E-2</v>
      </c>
      <c r="HR134">
        <v>0.86688169999999998</v>
      </c>
      <c r="HS134">
        <v>32.718040000000002</v>
      </c>
      <c r="HT134" s="1">
        <v>1.584008E-3</v>
      </c>
      <c r="HU134" s="1">
        <v>3.2933659999999997E-2</v>
      </c>
      <c r="HV134">
        <v>0.86687860000000005</v>
      </c>
      <c r="HW134">
        <v>30.34131</v>
      </c>
      <c r="HX134" s="1">
        <v>1.521225E-3</v>
      </c>
      <c r="HY134">
        <v>3.1629560000000001E-2</v>
      </c>
      <c r="HZ134">
        <v>0.86688140000000002</v>
      </c>
      <c r="IA134">
        <v>30.358329999999999</v>
      </c>
      <c r="IB134" s="1">
        <v>1.461679E-3</v>
      </c>
      <c r="IC134" s="1">
        <v>3.0391939999999999E-2</v>
      </c>
      <c r="ID134">
        <v>0.86688370000000003</v>
      </c>
      <c r="IE134">
        <v>34.749510000000001</v>
      </c>
      <c r="IF134" s="1">
        <v>1.4050110000000001E-3</v>
      </c>
      <c r="IG134" s="1">
        <v>2.921226E-2</v>
      </c>
      <c r="IH134">
        <v>0.86686580000000002</v>
      </c>
      <c r="II134">
        <v>41.694710000000001</v>
      </c>
      <c r="IJ134" s="1">
        <v>1.350726E-3</v>
      </c>
      <c r="IK134" s="1">
        <v>2.808482E-2</v>
      </c>
      <c r="IL134">
        <v>0.86688270000000001</v>
      </c>
      <c r="IM134">
        <v>46.477020000000003</v>
      </c>
      <c r="IN134" s="1">
        <v>1.2993659999999999E-3</v>
      </c>
      <c r="IO134" s="1">
        <v>2.7014150000000001E-2</v>
      </c>
      <c r="IP134">
        <v>0.86687429999999999</v>
      </c>
      <c r="IQ134">
        <v>47.476869999999998</v>
      </c>
      <c r="IR134" s="1">
        <v>1.250312E-3</v>
      </c>
      <c r="IS134" s="1">
        <v>2.5996620000000002E-2</v>
      </c>
      <c r="IT134">
        <v>0.86688109999999996</v>
      </c>
      <c r="IU134">
        <v>45.997239999999998</v>
      </c>
      <c r="IV134" s="1">
        <v>1.2036950000000001E-3</v>
      </c>
      <c r="IW134" s="1">
        <v>2.502536E-2</v>
      </c>
      <c r="IX134">
        <v>0.86687179999999997</v>
      </c>
      <c r="IY134">
        <v>43.161299999999997</v>
      </c>
      <c r="IZ134" s="1">
        <v>1.15895E-3</v>
      </c>
      <c r="JA134" s="1">
        <v>2.409555E-2</v>
      </c>
      <c r="JB134">
        <v>0.86688600000000005</v>
      </c>
      <c r="JC134">
        <v>39.328490000000002</v>
      </c>
      <c r="JD134" s="1">
        <v>1.116063E-3</v>
      </c>
      <c r="JE134">
        <v>2.320535E-2</v>
      </c>
      <c r="JF134">
        <v>0.86687250000000005</v>
      </c>
      <c r="JG134">
        <v>37.651580000000003</v>
      </c>
      <c r="JH134" s="1">
        <v>1.0753360000000001E-3</v>
      </c>
      <c r="JI134" s="1">
        <v>2.235726E-2</v>
      </c>
      <c r="JJ134">
        <v>0.86688299999999996</v>
      </c>
      <c r="JK134">
        <v>38.435339999999997</v>
      </c>
      <c r="JL134" s="1">
        <v>1.035925E-3</v>
      </c>
      <c r="JM134" s="1">
        <v>2.1550469999999999E-2</v>
      </c>
      <c r="JN134">
        <v>0.86687669999999994</v>
      </c>
      <c r="JO134">
        <v>38.774799999999999</v>
      </c>
      <c r="JP134" s="1">
        <v>9.9638130000000006E-4</v>
      </c>
      <c r="JQ134" s="1">
        <v>2.0781500000000001E-2</v>
      </c>
      <c r="JR134">
        <v>0.86688200000000004</v>
      </c>
      <c r="JS134">
        <v>38.827419999999996</v>
      </c>
      <c r="JT134" s="1">
        <v>9.58401E-4</v>
      </c>
      <c r="JU134" s="1">
        <v>2.003972E-2</v>
      </c>
      <c r="JV134">
        <v>0.86688069999999995</v>
      </c>
      <c r="JW134">
        <v>38.730989999999998</v>
      </c>
      <c r="JX134" s="1">
        <v>9.2203550000000004E-4</v>
      </c>
      <c r="JY134" s="1">
        <v>1.9325789999999999E-2</v>
      </c>
      <c r="JZ134">
        <v>0.86688180000000004</v>
      </c>
      <c r="KA134">
        <v>37.443510000000003</v>
      </c>
      <c r="KB134" s="1">
        <v>8.87586E-4</v>
      </c>
      <c r="KC134" s="1">
        <v>1.8645229999999999E-2</v>
      </c>
      <c r="KD134">
        <v>0.86688019999999999</v>
      </c>
      <c r="KE134">
        <v>35.343350000000001</v>
      </c>
      <c r="KF134" s="1">
        <v>8.5490489999999995E-4</v>
      </c>
      <c r="KG134">
        <v>1.7997240000000001E-2</v>
      </c>
      <c r="KH134">
        <v>0.86687449999999999</v>
      </c>
      <c r="KI134">
        <v>32.818570000000001</v>
      </c>
      <c r="KJ134" s="1">
        <v>8.2382760000000005E-4</v>
      </c>
      <c r="KK134" s="1">
        <v>1.7378290000000001E-2</v>
      </c>
      <c r="KL134">
        <v>0.86687329999999996</v>
      </c>
      <c r="KM134">
        <v>31.503509999999999</v>
      </c>
      <c r="KN134" s="1">
        <v>7.9420789999999999E-4</v>
      </c>
      <c r="KO134" s="1">
        <v>1.6785749999999999E-2</v>
      </c>
      <c r="KP134">
        <v>0.86687360000000002</v>
      </c>
      <c r="KQ134">
        <v>33.344740000000002</v>
      </c>
      <c r="KR134" s="1">
        <v>7.6588929999999995E-4</v>
      </c>
      <c r="KS134" s="1">
        <v>1.6217840000000001E-2</v>
      </c>
      <c r="KT134">
        <v>0.86687049999999999</v>
      </c>
      <c r="KU134">
        <v>38.28246</v>
      </c>
      <c r="KV134" s="1">
        <v>7.3886649999999998E-4</v>
      </c>
      <c r="KW134" s="1">
        <v>1.567377E-2</v>
      </c>
      <c r="KX134">
        <v>0.86687009999999998</v>
      </c>
      <c r="KY134">
        <v>42.433059999999998</v>
      </c>
      <c r="KZ134" s="1">
        <v>7.1297540000000005E-4</v>
      </c>
      <c r="LA134" s="1">
        <v>1.51507E-2</v>
      </c>
      <c r="LB134">
        <v>0.86687139999999996</v>
      </c>
      <c r="LC134">
        <v>42.833530000000003</v>
      </c>
      <c r="LD134" s="1">
        <v>6.8826089999999998E-4</v>
      </c>
      <c r="LE134" s="1">
        <v>1.4648410000000001E-2</v>
      </c>
      <c r="LF134">
        <v>0.86687270000000005</v>
      </c>
      <c r="LG134">
        <v>40.982669999999999</v>
      </c>
      <c r="LH134" s="1">
        <v>6.6457409999999995E-4</v>
      </c>
      <c r="LI134">
        <v>1.4167259999999999E-2</v>
      </c>
      <c r="LJ134">
        <v>0.86688290000000001</v>
      </c>
      <c r="LK134">
        <v>38.340580000000003</v>
      </c>
      <c r="LL134" s="1">
        <v>6.4190609999999996E-4</v>
      </c>
      <c r="LM134" s="1">
        <v>1.370439E-2</v>
      </c>
      <c r="LN134">
        <v>0.86686569999999996</v>
      </c>
      <c r="LO134">
        <v>34.512039999999999</v>
      </c>
      <c r="LP134" s="1">
        <v>6.2009330000000005E-4</v>
      </c>
      <c r="LQ134" s="1">
        <v>1.3258590000000001E-2</v>
      </c>
      <c r="LR134">
        <v>0.86687550000000002</v>
      </c>
      <c r="LS134">
        <v>32.420940000000002</v>
      </c>
      <c r="LT134" s="1">
        <v>5.9915190000000001E-4</v>
      </c>
      <c r="LU134" s="1">
        <v>1.282816E-2</v>
      </c>
      <c r="LV134">
        <v>0.86687999999999998</v>
      </c>
      <c r="LW134">
        <v>34.169159999999998</v>
      </c>
      <c r="LX134" s="1">
        <v>5.7904289999999997E-4</v>
      </c>
      <c r="LY134" s="1">
        <v>1.241453E-2</v>
      </c>
      <c r="LZ134">
        <v>0.86687360000000002</v>
      </c>
      <c r="MA134">
        <v>37.56156</v>
      </c>
      <c r="MB134" s="1">
        <v>5.5967129999999997E-4</v>
      </c>
      <c r="MC134">
        <v>1.201552E-2</v>
      </c>
      <c r="MD134">
        <v>0.86688949999999998</v>
      </c>
      <c r="ME134">
        <v>39.942630000000001</v>
      </c>
      <c r="MF134" s="1">
        <v>5.4106420000000002E-4</v>
      </c>
      <c r="MG134">
        <v>1.163143E-2</v>
      </c>
      <c r="MH134">
        <v>0.86686920000000001</v>
      </c>
      <c r="MI134">
        <v>41.025959999999998</v>
      </c>
      <c r="MJ134" s="1">
        <v>5.2312020000000003E-4</v>
      </c>
      <c r="MK134" s="1">
        <v>1.1261210000000001E-2</v>
      </c>
      <c r="ML134">
        <v>0.8668709</v>
      </c>
      <c r="MM134">
        <v>39.675730000000001</v>
      </c>
      <c r="MN134" s="1">
        <v>5.0575160000000002E-4</v>
      </c>
      <c r="MO134" s="1">
        <v>1.090405E-2</v>
      </c>
      <c r="MP134">
        <v>0.86687449999999999</v>
      </c>
      <c r="MQ134">
        <v>37.630490000000002</v>
      </c>
      <c r="MR134" s="1">
        <v>4.8900300000000001E-4</v>
      </c>
      <c r="MS134" s="1">
        <v>1.055886E-2</v>
      </c>
      <c r="MT134">
        <v>0.86687669999999994</v>
      </c>
      <c r="MU134">
        <v>35.044890000000002</v>
      </c>
      <c r="MV134" s="1">
        <v>4.7284280000000001E-4</v>
      </c>
      <c r="MW134" s="1">
        <v>1.02256E-2</v>
      </c>
      <c r="MX134">
        <v>0.86687499999999995</v>
      </c>
      <c r="MY134">
        <v>33.149000000000001</v>
      </c>
      <c r="MZ134" s="1">
        <v>4.5728300000000001E-4</v>
      </c>
      <c r="NA134" s="1">
        <v>9.9030939999999994E-3</v>
      </c>
      <c r="NB134">
        <v>0.86687890000000001</v>
      </c>
      <c r="NC134">
        <v>31.459759999999999</v>
      </c>
      <c r="ND134" s="1">
        <v>4.4228890000000003E-4</v>
      </c>
      <c r="NE134" s="1">
        <v>9.5917610000000007E-3</v>
      </c>
      <c r="NF134">
        <v>0.86688050000000005</v>
      </c>
      <c r="NG134">
        <v>31.996110000000002</v>
      </c>
      <c r="NH134" s="1">
        <v>4.2788130000000001E-4</v>
      </c>
      <c r="NI134" s="1">
        <v>9.2925830000000001E-3</v>
      </c>
      <c r="NJ134">
        <v>0.86687820000000004</v>
      </c>
      <c r="NK134">
        <v>34.728769999999997</v>
      </c>
      <c r="NL134" s="1">
        <v>4.1408470000000002E-4</v>
      </c>
      <c r="NM134" s="1">
        <v>9.0057499999999999E-3</v>
      </c>
      <c r="NN134">
        <v>0.86688480000000001</v>
      </c>
      <c r="NO134">
        <v>36.625970000000002</v>
      </c>
      <c r="NP134" s="1">
        <v>4.008366E-4</v>
      </c>
      <c r="NQ134" s="1">
        <v>8.7291239999999996E-3</v>
      </c>
      <c r="NR134">
        <v>0.86688109999999996</v>
      </c>
      <c r="NS134">
        <v>34.884610000000002</v>
      </c>
      <c r="NT134" s="1">
        <v>3.8798620000000001E-4</v>
      </c>
      <c r="NU134" s="1">
        <v>8.4607190000000002E-3</v>
      </c>
      <c r="NV134">
        <v>0.86687650000000005</v>
      </c>
      <c r="NW134">
        <v>32.881300000000003</v>
      </c>
      <c r="NX134" s="1">
        <v>3.7552620000000001E-4</v>
      </c>
      <c r="NY134" s="1">
        <v>8.1995539999999995E-3</v>
      </c>
      <c r="NZ134">
        <v>0.86687650000000005</v>
      </c>
      <c r="OA134">
        <v>30.643940000000001</v>
      </c>
      <c r="OB134" s="1">
        <v>3.635423E-4</v>
      </c>
      <c r="OC134" s="1">
        <v>7.9466429999999998E-3</v>
      </c>
      <c r="OD134">
        <v>0.86688350000000003</v>
      </c>
      <c r="OE134">
        <v>29.500879999999999</v>
      </c>
      <c r="OF134" s="1">
        <v>3.521008E-4</v>
      </c>
      <c r="OG134" s="1">
        <v>7.7043629999999997E-3</v>
      </c>
      <c r="OH134">
        <v>0.86687420000000004</v>
      </c>
      <c r="OI134">
        <v>29.348849999999999</v>
      </c>
      <c r="OJ134" s="1">
        <v>3.4112619999999999E-4</v>
      </c>
      <c r="OK134" s="1">
        <v>7.4714029999999997E-3</v>
      </c>
    </row>
    <row r="135" spans="1:401" x14ac:dyDescent="0.35">
      <c r="A135">
        <v>138</v>
      </c>
      <c r="B135" t="s">
        <v>4</v>
      </c>
      <c r="C135" t="s">
        <v>24</v>
      </c>
      <c r="D135" t="s">
        <v>140</v>
      </c>
      <c r="E135">
        <v>73.868279999999999</v>
      </c>
      <c r="F135">
        <v>1.0618110000000001</v>
      </c>
      <c r="G135">
        <v>19.930299999999999</v>
      </c>
      <c r="H135">
        <v>0</v>
      </c>
      <c r="I135">
        <v>0</v>
      </c>
      <c r="J135">
        <v>1.0497099999999999</v>
      </c>
      <c r="K135">
        <v>19.379850000000001</v>
      </c>
      <c r="L135">
        <v>0</v>
      </c>
      <c r="M135">
        <v>0</v>
      </c>
      <c r="N135">
        <v>1.0386040000000001</v>
      </c>
      <c r="O135">
        <v>19.140640000000001</v>
      </c>
      <c r="P135">
        <v>0</v>
      </c>
      <c r="Q135">
        <v>0</v>
      </c>
      <c r="R135">
        <v>1.027633</v>
      </c>
      <c r="S135">
        <v>20.704339999999998</v>
      </c>
      <c r="T135" s="1">
        <v>3.7002840000000002E-33</v>
      </c>
      <c r="U135" s="1">
        <v>7.5951320000000004E-32</v>
      </c>
      <c r="V135">
        <v>1.0168330000000001</v>
      </c>
      <c r="W135">
        <v>22.627960000000002</v>
      </c>
      <c r="X135" s="1">
        <v>8.6612719999999996E-23</v>
      </c>
      <c r="Y135" s="1">
        <v>1.785118E-21</v>
      </c>
      <c r="Z135">
        <v>1.0065170000000001</v>
      </c>
      <c r="AA135">
        <v>23.20654</v>
      </c>
      <c r="AB135" s="1">
        <v>7.6208510000000004E-13</v>
      </c>
      <c r="AC135" s="1">
        <v>1.5953090000000001E-11</v>
      </c>
      <c r="AD135">
        <v>0.99744650000000001</v>
      </c>
      <c r="AE135">
        <v>22.186579999999999</v>
      </c>
      <c r="AF135" s="1">
        <v>1.4771670000000001E-5</v>
      </c>
      <c r="AG135" s="1">
        <v>3.1667650000000001E-4</v>
      </c>
      <c r="AH135">
        <v>0.989479</v>
      </c>
      <c r="AI135">
        <v>20.883179999999999</v>
      </c>
      <c r="AJ135">
        <v>1.8423399999999999E-2</v>
      </c>
      <c r="AK135">
        <v>0.40167799999999998</v>
      </c>
      <c r="AL135">
        <v>0.98310980000000003</v>
      </c>
      <c r="AM135">
        <v>19.43694</v>
      </c>
      <c r="AN135">
        <v>1.2547429999999999</v>
      </c>
      <c r="AO135">
        <v>27.62876</v>
      </c>
      <c r="AP135">
        <v>0.97860619999999998</v>
      </c>
      <c r="AQ135">
        <v>19.49314</v>
      </c>
      <c r="AR135">
        <v>15.498010000000001</v>
      </c>
      <c r="AS135">
        <v>343.7441</v>
      </c>
      <c r="AT135">
        <v>0.97522339999999996</v>
      </c>
      <c r="AU135">
        <v>21.349509999999999</v>
      </c>
      <c r="AV135">
        <v>59.074330000000003</v>
      </c>
      <c r="AW135">
        <v>1317.3009999999999</v>
      </c>
      <c r="AX135">
        <v>0.97285580000000005</v>
      </c>
      <c r="AY135">
        <v>24.5031</v>
      </c>
      <c r="AZ135">
        <v>95.353269999999995</v>
      </c>
      <c r="BA135">
        <v>2132.7089999999998</v>
      </c>
      <c r="BB135">
        <v>0.97101599999999999</v>
      </c>
      <c r="BC135">
        <v>27.562860000000001</v>
      </c>
      <c r="BD135">
        <v>80.652469999999994</v>
      </c>
      <c r="BE135">
        <v>1807.146</v>
      </c>
      <c r="BF135">
        <v>0.96928890000000001</v>
      </c>
      <c r="BG135">
        <v>28.466989999999999</v>
      </c>
      <c r="BH135">
        <v>41.843760000000003</v>
      </c>
      <c r="BI135">
        <v>938.82669999999996</v>
      </c>
      <c r="BJ135">
        <v>0.96697999999999995</v>
      </c>
      <c r="BK135">
        <v>27.303129999999999</v>
      </c>
      <c r="BL135">
        <v>15.082090000000001</v>
      </c>
      <c r="BM135">
        <v>338.90710000000001</v>
      </c>
      <c r="BN135">
        <v>0.96358440000000001</v>
      </c>
      <c r="BO135">
        <v>25.62323</v>
      </c>
      <c r="BP135">
        <v>4.1977349999999998</v>
      </c>
      <c r="BQ135">
        <v>94.532619999999994</v>
      </c>
      <c r="BR135">
        <v>0.95881780000000005</v>
      </c>
      <c r="BS135">
        <v>23.88185</v>
      </c>
      <c r="BT135">
        <v>0.99463800000000002</v>
      </c>
      <c r="BU135">
        <v>22.46659</v>
      </c>
      <c r="BV135">
        <v>0.95259459999999996</v>
      </c>
      <c r="BW135">
        <v>23.541229999999999</v>
      </c>
      <c r="BX135">
        <v>0.2254311</v>
      </c>
      <c r="BY135">
        <v>5.1146859999999998</v>
      </c>
      <c r="BZ135">
        <v>0.94516889999999998</v>
      </c>
      <c r="CA135">
        <v>24.642859999999999</v>
      </c>
      <c r="CB135" s="1">
        <v>6.1187409999999998E-2</v>
      </c>
      <c r="CC135">
        <v>1.3936189999999999</v>
      </c>
      <c r="CD135">
        <v>0.93684540000000005</v>
      </c>
      <c r="CE135">
        <v>25.915690000000001</v>
      </c>
      <c r="CF135" s="1">
        <v>2.912853E-2</v>
      </c>
      <c r="CG135">
        <v>0.66537369999999996</v>
      </c>
      <c r="CH135">
        <v>0.92795899999999998</v>
      </c>
      <c r="CI135">
        <v>27.499079999999999</v>
      </c>
      <c r="CJ135" s="1">
        <v>2.5801009999999999E-2</v>
      </c>
      <c r="CK135">
        <v>0.59259969999999995</v>
      </c>
      <c r="CL135">
        <v>0.91885229999999996</v>
      </c>
      <c r="CM135">
        <v>27.582999999999998</v>
      </c>
      <c r="CN135" s="1">
        <v>2.8745010000000001E-2</v>
      </c>
      <c r="CO135">
        <v>0.66543890000000006</v>
      </c>
      <c r="CP135">
        <v>0.90995700000000002</v>
      </c>
      <c r="CQ135">
        <v>26.83952</v>
      </c>
      <c r="CR135" s="1">
        <v>3.165515E-2</v>
      </c>
      <c r="CS135">
        <v>0.73918499999999998</v>
      </c>
      <c r="CT135">
        <v>0.90209130000000004</v>
      </c>
      <c r="CU135">
        <v>25.372430000000001</v>
      </c>
      <c r="CV135" s="1">
        <v>3.2680540000000001E-2</v>
      </c>
      <c r="CW135">
        <v>0.76910350000000005</v>
      </c>
      <c r="CX135">
        <v>0.89544480000000004</v>
      </c>
      <c r="CY135">
        <v>23.726849999999999</v>
      </c>
      <c r="CZ135" s="1">
        <v>3.188821E-2</v>
      </c>
      <c r="DA135">
        <v>0.75530509999999995</v>
      </c>
      <c r="DB135">
        <v>0.89000590000000002</v>
      </c>
      <c r="DC135">
        <v>23.137499999999999</v>
      </c>
      <c r="DD135" s="1">
        <v>2.9942509999999999E-2</v>
      </c>
      <c r="DE135">
        <v>0.71279979999999998</v>
      </c>
      <c r="DF135">
        <v>0.88582380000000005</v>
      </c>
      <c r="DG135">
        <v>24.439589999999999</v>
      </c>
      <c r="DH135" s="1">
        <v>2.7437779999999998E-2</v>
      </c>
      <c r="DI135">
        <v>0.65549590000000002</v>
      </c>
      <c r="DJ135">
        <v>0.882799</v>
      </c>
      <c r="DK135">
        <v>28.317830000000001</v>
      </c>
      <c r="DL135" s="1">
        <v>2.4578989999999998E-2</v>
      </c>
      <c r="DM135">
        <v>0.5884566</v>
      </c>
      <c r="DN135">
        <v>0.88071790000000005</v>
      </c>
      <c r="DO135">
        <v>33.753459999999997</v>
      </c>
      <c r="DP135" s="1">
        <v>2.117409E-2</v>
      </c>
      <c r="DQ135">
        <v>0.50746389999999997</v>
      </c>
      <c r="DR135">
        <v>0.87936270000000005</v>
      </c>
      <c r="DS135">
        <v>36.25038</v>
      </c>
      <c r="DT135" s="1">
        <v>1.720992E-2</v>
      </c>
      <c r="DU135">
        <v>0.412518</v>
      </c>
      <c r="DV135">
        <v>0.87854810000000005</v>
      </c>
      <c r="DW135">
        <v>35.161769999999997</v>
      </c>
      <c r="DX135" s="1">
        <v>1.3208839999999999E-2</v>
      </c>
      <c r="DY135">
        <v>0.31638359999999999</v>
      </c>
      <c r="DZ135">
        <v>0.87802630000000004</v>
      </c>
      <c r="EA135">
        <v>33.458779999999997</v>
      </c>
      <c r="EB135" s="1">
        <v>9.8456489999999997E-3</v>
      </c>
      <c r="EC135">
        <v>0.23545289999999999</v>
      </c>
      <c r="ED135">
        <v>0.87773690000000004</v>
      </c>
      <c r="EE135">
        <v>31.02974</v>
      </c>
      <c r="EF135" s="1">
        <v>7.4375689999999998E-3</v>
      </c>
      <c r="EG135">
        <v>0.17748</v>
      </c>
      <c r="EH135">
        <v>0.87755139999999998</v>
      </c>
      <c r="EI135">
        <v>29.031040000000001</v>
      </c>
      <c r="EJ135" s="1">
        <v>5.8931640000000002E-3</v>
      </c>
      <c r="EK135">
        <v>0.14027690000000001</v>
      </c>
      <c r="EL135">
        <v>0.87743530000000003</v>
      </c>
      <c r="EM135">
        <v>29.641279999999998</v>
      </c>
      <c r="EN135" s="1">
        <v>4.9508269999999997E-3</v>
      </c>
      <c r="EO135">
        <v>0.1175366</v>
      </c>
      <c r="EP135">
        <v>0.87739869999999998</v>
      </c>
      <c r="EQ135">
        <v>35.05341</v>
      </c>
      <c r="ER135" s="1">
        <v>4.3671650000000001E-3</v>
      </c>
      <c r="ES135">
        <v>0.103438</v>
      </c>
      <c r="ET135">
        <v>0.87736709999999996</v>
      </c>
      <c r="EU135">
        <v>41.112389999999998</v>
      </c>
      <c r="EV135" s="1">
        <v>3.9807269999999999E-3</v>
      </c>
      <c r="EW135" s="1">
        <v>9.4103220000000001E-2</v>
      </c>
      <c r="EX135">
        <v>0.87732960000000004</v>
      </c>
      <c r="EY135">
        <v>43.286769999999997</v>
      </c>
      <c r="EZ135" s="1">
        <v>3.7007419999999999E-3</v>
      </c>
      <c r="FA135" s="1">
        <v>8.7316969999999994E-2</v>
      </c>
      <c r="FB135">
        <v>0.87731709999999996</v>
      </c>
      <c r="FC135">
        <v>42.268940000000001</v>
      </c>
      <c r="FD135" s="1">
        <v>3.4780840000000002E-3</v>
      </c>
      <c r="FE135" s="1">
        <v>8.1928970000000004E-2</v>
      </c>
      <c r="FF135">
        <v>0.87732500000000002</v>
      </c>
      <c r="FG135">
        <v>40.599989999999998</v>
      </c>
      <c r="FH135" s="1">
        <v>3.2886310000000002E-3</v>
      </c>
      <c r="FI135" s="1">
        <v>7.7357659999999995E-2</v>
      </c>
      <c r="FJ135">
        <v>0.87731890000000001</v>
      </c>
      <c r="FK135">
        <v>37.985219999999998</v>
      </c>
      <c r="FL135" s="1">
        <v>3.1205019999999998E-3</v>
      </c>
      <c r="FM135" s="1">
        <v>7.3308349999999994E-2</v>
      </c>
      <c r="FN135">
        <v>0.87730390000000003</v>
      </c>
      <c r="FO135">
        <v>35.891919999999999</v>
      </c>
      <c r="FP135" s="1">
        <v>2.9669280000000002E-3</v>
      </c>
      <c r="FQ135">
        <v>6.9631470000000001E-2</v>
      </c>
      <c r="FR135">
        <v>0.87730430000000004</v>
      </c>
      <c r="FS135">
        <v>35.224110000000003</v>
      </c>
      <c r="FT135" s="1">
        <v>2.8246949999999999E-3</v>
      </c>
      <c r="FU135" s="1">
        <v>6.6247769999999997E-2</v>
      </c>
      <c r="FV135">
        <v>0.87730439999999998</v>
      </c>
      <c r="FW135">
        <v>36.517699999999998</v>
      </c>
      <c r="FX135" s="1">
        <v>2.692102E-3</v>
      </c>
      <c r="FY135" s="1">
        <v>6.3098070000000006E-2</v>
      </c>
      <c r="FZ135">
        <v>0.87730819999999998</v>
      </c>
      <c r="GA135">
        <v>37.423499999999997</v>
      </c>
      <c r="GB135" s="1">
        <v>2.5674439999999999E-3</v>
      </c>
      <c r="GC135" s="1">
        <v>6.0145829999999997E-2</v>
      </c>
      <c r="GD135">
        <v>0.877301</v>
      </c>
      <c r="GE135">
        <v>37.354230000000001</v>
      </c>
      <c r="GF135" s="1">
        <v>2.4498620000000001E-3</v>
      </c>
      <c r="GG135" s="1">
        <v>5.7372979999999997E-2</v>
      </c>
      <c r="GH135">
        <v>0.87731130000000002</v>
      </c>
      <c r="GI135">
        <v>35.789189999999998</v>
      </c>
      <c r="GJ135" s="1">
        <v>2.3393649999999999E-3</v>
      </c>
      <c r="GK135" s="1">
        <v>5.4773889999999999E-2</v>
      </c>
      <c r="GL135">
        <v>0.87729869999999999</v>
      </c>
      <c r="GM135">
        <v>33.807169999999999</v>
      </c>
      <c r="GN135" s="1">
        <v>2.235463E-3</v>
      </c>
      <c r="GO135">
        <v>5.232966E-2</v>
      </c>
      <c r="GP135">
        <v>0.87729040000000003</v>
      </c>
      <c r="GQ135">
        <v>31.716809999999999</v>
      </c>
      <c r="GR135" s="1">
        <v>2.1374300000000001E-3</v>
      </c>
      <c r="GS135" s="1">
        <v>5.0026750000000002E-2</v>
      </c>
      <c r="GT135">
        <v>0.87732500000000002</v>
      </c>
      <c r="GU135">
        <v>31.425609999999999</v>
      </c>
      <c r="GV135" s="1">
        <v>2.0447E-3</v>
      </c>
      <c r="GW135" s="1">
        <v>4.7849030000000001E-2</v>
      </c>
      <c r="GX135">
        <v>0.87732580000000004</v>
      </c>
      <c r="GY135">
        <v>32.50564</v>
      </c>
      <c r="GZ135" s="1">
        <v>1.9568609999999998E-3</v>
      </c>
      <c r="HA135" s="1">
        <v>4.5793830000000001E-2</v>
      </c>
      <c r="HB135">
        <v>0.87730370000000002</v>
      </c>
      <c r="HC135">
        <v>34.33746</v>
      </c>
      <c r="HD135" s="1">
        <v>1.874124E-3</v>
      </c>
      <c r="HE135" s="1">
        <v>4.3852740000000001E-2</v>
      </c>
      <c r="HF135">
        <v>0.87730640000000004</v>
      </c>
      <c r="HG135">
        <v>36.540059999999997</v>
      </c>
      <c r="HH135" s="1">
        <v>1.795544E-3</v>
      </c>
      <c r="HI135" s="1">
        <v>4.2013090000000003E-2</v>
      </c>
      <c r="HJ135">
        <v>0.87729840000000003</v>
      </c>
      <c r="HK135">
        <v>36.483499999999999</v>
      </c>
      <c r="HL135" s="1">
        <v>1.721167E-3</v>
      </c>
      <c r="HM135" s="1">
        <v>4.0272660000000002E-2</v>
      </c>
      <c r="HN135">
        <v>0.87729970000000002</v>
      </c>
      <c r="HO135">
        <v>34.953539999999997</v>
      </c>
      <c r="HP135" s="1">
        <v>1.65091E-3</v>
      </c>
      <c r="HQ135" s="1">
        <v>3.8626800000000003E-2</v>
      </c>
      <c r="HR135">
        <v>0.87730439999999998</v>
      </c>
      <c r="HS135">
        <v>32.736890000000002</v>
      </c>
      <c r="HT135" s="1">
        <v>1.5845200000000001E-3</v>
      </c>
      <c r="HU135" s="1">
        <v>3.707299E-2</v>
      </c>
      <c r="HV135">
        <v>0.87730180000000002</v>
      </c>
      <c r="HW135">
        <v>30.36374</v>
      </c>
      <c r="HX135" s="1">
        <v>1.521709E-3</v>
      </c>
      <c r="HY135" s="1">
        <v>3.5604759999999999E-2</v>
      </c>
      <c r="HZ135">
        <v>0.87730470000000005</v>
      </c>
      <c r="IA135">
        <v>30.36769</v>
      </c>
      <c r="IB135" s="1">
        <v>1.46214E-3</v>
      </c>
      <c r="IC135" s="1">
        <v>3.4211480000000002E-2</v>
      </c>
      <c r="ID135">
        <v>0.87730649999999999</v>
      </c>
      <c r="IE135">
        <v>34.737609999999997</v>
      </c>
      <c r="IF135" s="1">
        <v>1.4054510000000001E-3</v>
      </c>
      <c r="IG135" s="1">
        <v>3.2883629999999997E-2</v>
      </c>
      <c r="IH135">
        <v>0.87728919999999999</v>
      </c>
      <c r="II135">
        <v>41.674930000000003</v>
      </c>
      <c r="IJ135" s="1">
        <v>1.351145E-3</v>
      </c>
      <c r="IK135" s="1">
        <v>3.1613990000000002E-2</v>
      </c>
      <c r="IL135">
        <v>0.87732639999999995</v>
      </c>
      <c r="IM135">
        <v>46.465609999999998</v>
      </c>
      <c r="IN135" s="1">
        <v>1.2997639999999999E-3</v>
      </c>
      <c r="IO135" s="1">
        <v>3.0409019999999998E-2</v>
      </c>
      <c r="IP135">
        <v>0.87729749999999995</v>
      </c>
      <c r="IQ135">
        <v>47.478160000000003</v>
      </c>
      <c r="IR135" s="1">
        <v>1.250691E-3</v>
      </c>
      <c r="IS135" s="1">
        <v>2.926349E-2</v>
      </c>
      <c r="IT135">
        <v>0.87730430000000004</v>
      </c>
      <c r="IU135">
        <v>46.01061</v>
      </c>
      <c r="IV135" s="1">
        <v>1.204058E-3</v>
      </c>
      <c r="IW135" s="1">
        <v>2.8169949999999999E-2</v>
      </c>
      <c r="IX135">
        <v>0.87731539999999997</v>
      </c>
      <c r="IY135">
        <v>43.18788</v>
      </c>
      <c r="IZ135" s="1">
        <v>1.1592970000000001E-3</v>
      </c>
      <c r="JA135" s="1">
        <v>2.7123399999999999E-2</v>
      </c>
      <c r="JB135">
        <v>0.87730819999999998</v>
      </c>
      <c r="JC135">
        <v>39.36224</v>
      </c>
      <c r="JD135" s="1">
        <v>1.116393E-3</v>
      </c>
      <c r="JE135" s="1">
        <v>2.612107E-2</v>
      </c>
      <c r="JF135">
        <v>0.87729539999999995</v>
      </c>
      <c r="JG135">
        <v>37.6691</v>
      </c>
      <c r="JH135" s="1">
        <v>1.075651E-3</v>
      </c>
      <c r="JI135" s="1">
        <v>2.516637E-2</v>
      </c>
      <c r="JJ135">
        <v>0.87730620000000004</v>
      </c>
      <c r="JK135">
        <v>38.435589999999998</v>
      </c>
      <c r="JL135" s="1">
        <v>1.036225E-3</v>
      </c>
      <c r="JM135" s="1">
        <v>2.425793E-2</v>
      </c>
      <c r="JN135">
        <v>0.87729979999999996</v>
      </c>
      <c r="JO135">
        <v>38.770319999999998</v>
      </c>
      <c r="JP135" s="1">
        <v>9.9666779999999996E-4</v>
      </c>
      <c r="JQ135" s="1">
        <v>2.339256E-2</v>
      </c>
      <c r="JR135">
        <v>0.87730529999999995</v>
      </c>
      <c r="JS135">
        <v>38.826729999999998</v>
      </c>
      <c r="JT135" s="1">
        <v>9.5867670000000002E-4</v>
      </c>
      <c r="JU135" s="1">
        <v>2.2557589999999999E-2</v>
      </c>
      <c r="JV135">
        <v>0.87730379999999997</v>
      </c>
      <c r="JW135">
        <v>38.734819999999999</v>
      </c>
      <c r="JX135" s="1">
        <v>9.2229979999999996E-4</v>
      </c>
      <c r="JY135" s="1">
        <v>2.175392E-2</v>
      </c>
      <c r="JZ135">
        <v>0.87730459999999999</v>
      </c>
      <c r="KA135">
        <v>37.455930000000002</v>
      </c>
      <c r="KB135" s="1">
        <v>8.8783549999999997E-4</v>
      </c>
      <c r="KC135" s="1">
        <v>2.098759E-2</v>
      </c>
      <c r="KD135">
        <v>0.87730300000000006</v>
      </c>
      <c r="KE135">
        <v>35.360390000000002</v>
      </c>
      <c r="KF135" s="1">
        <v>8.5514320000000001E-4</v>
      </c>
      <c r="KG135" s="1">
        <v>2.0258120000000001E-2</v>
      </c>
      <c r="KH135">
        <v>0.87729780000000002</v>
      </c>
      <c r="KI135">
        <v>32.842010000000002</v>
      </c>
      <c r="KJ135" s="1">
        <v>8.2405529999999996E-4</v>
      </c>
      <c r="KK135" s="1">
        <v>1.95614E-2</v>
      </c>
      <c r="KL135">
        <v>0.87729590000000002</v>
      </c>
      <c r="KM135">
        <v>31.528510000000001</v>
      </c>
      <c r="KN135" s="1">
        <v>7.9442499999999997E-4</v>
      </c>
      <c r="KO135" s="1">
        <v>1.8894230000000001E-2</v>
      </c>
      <c r="KP135">
        <v>0.87731729999999997</v>
      </c>
      <c r="KQ135">
        <v>33.359859999999998</v>
      </c>
      <c r="KR135" s="1">
        <v>7.6609759999999997E-4</v>
      </c>
      <c r="KS135" s="1">
        <v>1.8255049999999998E-2</v>
      </c>
      <c r="KT135">
        <v>0.87729290000000004</v>
      </c>
      <c r="KU135">
        <v>38.283160000000002</v>
      </c>
      <c r="KV135" s="1">
        <v>7.3906530000000001E-4</v>
      </c>
      <c r="KW135" s="1">
        <v>1.7642620000000001E-2</v>
      </c>
      <c r="KX135">
        <v>0.87729299999999999</v>
      </c>
      <c r="KY135">
        <v>42.431629999999998</v>
      </c>
      <c r="KZ135" s="1">
        <v>7.1316659999999998E-4</v>
      </c>
      <c r="LA135" s="1">
        <v>1.705369E-2</v>
      </c>
      <c r="LB135">
        <v>0.8773145</v>
      </c>
      <c r="LC135">
        <v>42.83887</v>
      </c>
      <c r="LD135" s="1">
        <v>6.8844369999999998E-4</v>
      </c>
      <c r="LE135" s="1">
        <v>1.648848E-2</v>
      </c>
      <c r="LF135">
        <v>0.87729489999999999</v>
      </c>
      <c r="LG135">
        <v>40.99503</v>
      </c>
      <c r="LH135" s="1">
        <v>6.6474920000000003E-4</v>
      </c>
      <c r="LI135" s="1">
        <v>1.5946760000000001E-2</v>
      </c>
      <c r="LJ135">
        <v>0.87730569999999997</v>
      </c>
      <c r="LK135">
        <v>38.365810000000003</v>
      </c>
      <c r="LL135" s="1">
        <v>6.4207469999999999E-4</v>
      </c>
      <c r="LM135">
        <v>1.54258E-2</v>
      </c>
      <c r="LN135">
        <v>0.87728890000000004</v>
      </c>
      <c r="LO135">
        <v>34.545969999999997</v>
      </c>
      <c r="LP135" s="1">
        <v>6.2025570000000003E-4</v>
      </c>
      <c r="LQ135" s="1">
        <v>1.492398E-2</v>
      </c>
      <c r="LR135">
        <v>0.87731919999999997</v>
      </c>
      <c r="LS135">
        <v>32.435679999999998</v>
      </c>
      <c r="LT135" s="1">
        <v>5.9930879999999995E-4</v>
      </c>
      <c r="LU135" s="1">
        <v>1.443939E-2</v>
      </c>
      <c r="LV135">
        <v>0.87732330000000003</v>
      </c>
      <c r="LW135">
        <v>34.155790000000003</v>
      </c>
      <c r="LX135" s="1">
        <v>5.7919289999999995E-4</v>
      </c>
      <c r="LY135" s="1">
        <v>1.3973879999999999E-2</v>
      </c>
      <c r="LZ135">
        <v>0.87729679999999999</v>
      </c>
      <c r="MA135">
        <v>37.541820000000001</v>
      </c>
      <c r="MB135" s="1">
        <v>5.5981610000000002E-4</v>
      </c>
      <c r="MC135" s="1">
        <v>1.3524660000000001E-2</v>
      </c>
      <c r="MD135">
        <v>0.8773128</v>
      </c>
      <c r="ME135">
        <v>39.929879999999997</v>
      </c>
      <c r="MF135" s="1">
        <v>5.4120320000000004E-4</v>
      </c>
      <c r="MG135">
        <v>1.3092299999999999E-2</v>
      </c>
      <c r="MH135">
        <v>0.87731239999999999</v>
      </c>
      <c r="MI135">
        <v>41.024230000000003</v>
      </c>
      <c r="MJ135" s="1">
        <v>5.2325379999999995E-4</v>
      </c>
      <c r="MK135" s="1">
        <v>1.2675550000000001E-2</v>
      </c>
      <c r="ML135">
        <v>0.87729420000000002</v>
      </c>
      <c r="MM135">
        <v>39.685180000000003</v>
      </c>
      <c r="MN135" s="1">
        <v>5.0588059999999999E-4</v>
      </c>
      <c r="MO135" s="1">
        <v>1.227344E-2</v>
      </c>
      <c r="MP135">
        <v>0.8772972</v>
      </c>
      <c r="MQ135">
        <v>37.646630000000002</v>
      </c>
      <c r="MR135" s="1">
        <v>4.8912710000000004E-4</v>
      </c>
      <c r="MS135" s="1">
        <v>1.188498E-2</v>
      </c>
      <c r="MT135">
        <v>0.8772991</v>
      </c>
      <c r="MU135">
        <v>35.069569999999999</v>
      </c>
      <c r="MV135" s="1">
        <v>4.729628E-4</v>
      </c>
      <c r="MW135" s="1">
        <v>1.150987E-2</v>
      </c>
      <c r="MX135">
        <v>0.87729849999999998</v>
      </c>
      <c r="MY135">
        <v>33.177019999999999</v>
      </c>
      <c r="MZ135" s="1">
        <v>4.573995E-4</v>
      </c>
      <c r="NA135" s="1">
        <v>1.114678E-2</v>
      </c>
      <c r="NB135">
        <v>0.87732290000000002</v>
      </c>
      <c r="NC135">
        <v>31.48798</v>
      </c>
      <c r="ND135" s="1">
        <v>4.4240060000000001E-4</v>
      </c>
      <c r="NE135" s="1">
        <v>1.0796460000000001E-2</v>
      </c>
      <c r="NF135">
        <v>0.87732379999999999</v>
      </c>
      <c r="NG135">
        <v>32.010039999999996</v>
      </c>
      <c r="NH135" s="1">
        <v>4.2798849999999998E-4</v>
      </c>
      <c r="NI135">
        <v>1.0459609999999999E-2</v>
      </c>
      <c r="NJ135">
        <v>0.87730039999999998</v>
      </c>
      <c r="NK135">
        <v>34.729430000000001</v>
      </c>
      <c r="NL135" s="1">
        <v>4.1418690000000002E-4</v>
      </c>
      <c r="NM135" s="1">
        <v>1.013673E-2</v>
      </c>
      <c r="NN135">
        <v>0.87730759999999997</v>
      </c>
      <c r="NO135">
        <v>36.62791</v>
      </c>
      <c r="NP135" s="1">
        <v>4.0093559999999998E-4</v>
      </c>
      <c r="NQ135" s="1">
        <v>9.8253609999999995E-3</v>
      </c>
      <c r="NR135">
        <v>0.87730390000000003</v>
      </c>
      <c r="NS135">
        <v>34.896599999999999</v>
      </c>
      <c r="NT135" s="1">
        <v>3.8808240000000002E-4</v>
      </c>
      <c r="NU135" s="1">
        <v>9.5232579999999997E-3</v>
      </c>
      <c r="NV135">
        <v>0.87729919999999995</v>
      </c>
      <c r="NW135">
        <v>32.895139999999998</v>
      </c>
      <c r="NX135" s="1">
        <v>3.7561929999999999E-4</v>
      </c>
      <c r="NY135" s="1">
        <v>9.2292929999999995E-3</v>
      </c>
      <c r="NZ135">
        <v>0.87731970000000004</v>
      </c>
      <c r="OA135">
        <v>30.664570000000001</v>
      </c>
      <c r="OB135" s="1">
        <v>3.6363170000000002E-4</v>
      </c>
      <c r="OC135" s="1">
        <v>8.9446969999999997E-3</v>
      </c>
      <c r="OD135">
        <v>0.87730680000000005</v>
      </c>
      <c r="OE135">
        <v>29.519490000000001</v>
      </c>
      <c r="OF135" s="1">
        <v>3.5218700000000001E-4</v>
      </c>
      <c r="OG135" s="1">
        <v>8.6719180000000007E-3</v>
      </c>
      <c r="OH135">
        <v>0.87729760000000001</v>
      </c>
      <c r="OI135">
        <v>29.357679999999998</v>
      </c>
      <c r="OJ135" s="1">
        <v>3.4120919999999999E-4</v>
      </c>
      <c r="OK135" s="1">
        <v>8.4096440000000008E-3</v>
      </c>
    </row>
    <row r="136" spans="1:401" x14ac:dyDescent="0.35">
      <c r="A136">
        <v>139</v>
      </c>
      <c r="B136" t="s">
        <v>4</v>
      </c>
      <c r="C136" t="s">
        <v>24</v>
      </c>
      <c r="D136" t="s">
        <v>141</v>
      </c>
      <c r="E136">
        <v>178.42080000000001</v>
      </c>
      <c r="F136">
        <v>1.0707930000000001</v>
      </c>
      <c r="G136">
        <v>19.952649999999998</v>
      </c>
      <c r="H136">
        <v>0</v>
      </c>
      <c r="I136">
        <v>0</v>
      </c>
      <c r="J136">
        <v>1.0590139999999999</v>
      </c>
      <c r="K136">
        <v>19.392060000000001</v>
      </c>
      <c r="L136">
        <v>0</v>
      </c>
      <c r="M136">
        <v>0</v>
      </c>
      <c r="N136">
        <v>1.048227</v>
      </c>
      <c r="O136">
        <v>19.141839999999998</v>
      </c>
      <c r="P136">
        <v>0</v>
      </c>
      <c r="Q136">
        <v>0</v>
      </c>
      <c r="R136">
        <v>1.0375380000000001</v>
      </c>
      <c r="S136">
        <v>20.69003</v>
      </c>
      <c r="T136" s="1">
        <v>3.2515289999999997E-33</v>
      </c>
      <c r="U136" s="1">
        <v>1.5702490000000001E-31</v>
      </c>
      <c r="V136">
        <v>1.026986</v>
      </c>
      <c r="W136">
        <v>22.616230000000002</v>
      </c>
      <c r="X136" s="1">
        <v>7.6604310000000001E-23</v>
      </c>
      <c r="Y136" s="1">
        <v>3.7261710000000002E-21</v>
      </c>
      <c r="Z136">
        <v>1.0169429999999999</v>
      </c>
      <c r="AA136">
        <v>23.211020000000001</v>
      </c>
      <c r="AB136" s="1">
        <v>6.7715499999999996E-13</v>
      </c>
      <c r="AC136" s="1">
        <v>3.3518109999999999E-11</v>
      </c>
      <c r="AD136">
        <v>1.0080929999999999</v>
      </c>
      <c r="AE136">
        <v>22.200199999999999</v>
      </c>
      <c r="AF136" s="1">
        <v>1.384466E-5</v>
      </c>
      <c r="AG136" s="1">
        <v>7.2081580000000003E-4</v>
      </c>
      <c r="AH136">
        <v>1.0003420000000001</v>
      </c>
      <c r="AI136">
        <v>20.900970000000001</v>
      </c>
      <c r="AJ136" s="1">
        <v>1.7691490000000001E-2</v>
      </c>
      <c r="AK136">
        <v>0.94920300000000002</v>
      </c>
      <c r="AL136">
        <v>0.99417739999999999</v>
      </c>
      <c r="AM136">
        <v>19.461950000000002</v>
      </c>
      <c r="AN136">
        <v>1.222032</v>
      </c>
      <c r="AO136">
        <v>66.790170000000003</v>
      </c>
      <c r="AP136">
        <v>0.9898264</v>
      </c>
      <c r="AQ136">
        <v>19.508430000000001</v>
      </c>
      <c r="AR136">
        <v>15.250540000000001</v>
      </c>
      <c r="AS136">
        <v>845.34130000000005</v>
      </c>
      <c r="AT136">
        <v>0.98649969999999998</v>
      </c>
      <c r="AU136">
        <v>21.347059999999999</v>
      </c>
      <c r="AV136">
        <v>58.60369</v>
      </c>
      <c r="AW136">
        <v>3284.6370000000002</v>
      </c>
      <c r="AX136">
        <v>0.98415109999999995</v>
      </c>
      <c r="AY136">
        <v>24.486750000000001</v>
      </c>
      <c r="AZ136">
        <v>95.214500000000001</v>
      </c>
      <c r="BA136">
        <v>5378.6040000000003</v>
      </c>
      <c r="BB136">
        <v>0.9823752</v>
      </c>
      <c r="BC136">
        <v>27.548469999999998</v>
      </c>
      <c r="BD136">
        <v>80.9619</v>
      </c>
      <c r="BE136">
        <v>4600.1620000000003</v>
      </c>
      <c r="BF136">
        <v>0.9806646</v>
      </c>
      <c r="BG136">
        <v>28.470300000000002</v>
      </c>
      <c r="BH136">
        <v>42.182650000000002</v>
      </c>
      <c r="BI136">
        <v>2407.971</v>
      </c>
      <c r="BJ136">
        <v>0.97837419999999997</v>
      </c>
      <c r="BK136">
        <v>27.32199</v>
      </c>
      <c r="BL136">
        <v>15.254</v>
      </c>
      <c r="BM136">
        <v>874.36099999999999</v>
      </c>
      <c r="BN136">
        <v>0.97501190000000004</v>
      </c>
      <c r="BO136">
        <v>25.646940000000001</v>
      </c>
      <c r="BP136">
        <v>4.2555709999999998</v>
      </c>
      <c r="BQ136">
        <v>244.9212</v>
      </c>
      <c r="BR136">
        <v>0.97029909999999997</v>
      </c>
      <c r="BS136">
        <v>23.907389999999999</v>
      </c>
      <c r="BT136">
        <v>1.009717</v>
      </c>
      <c r="BU136">
        <v>58.351260000000003</v>
      </c>
      <c r="BV136">
        <v>0.96413110000000002</v>
      </c>
      <c r="BW136">
        <v>23.551449999999999</v>
      </c>
      <c r="BX136">
        <v>0.2288084</v>
      </c>
      <c r="BY136">
        <v>13.27976</v>
      </c>
      <c r="BZ136">
        <v>0.95678339999999995</v>
      </c>
      <c r="CA136">
        <v>24.636939999999999</v>
      </c>
      <c r="CB136" s="1">
        <v>6.1884370000000001E-2</v>
      </c>
      <c r="CC136">
        <v>3.5951819999999999</v>
      </c>
      <c r="CD136">
        <v>0.94858419999999999</v>
      </c>
      <c r="CE136">
        <v>25.905919999999998</v>
      </c>
      <c r="CF136" s="1">
        <v>2.9248039999999999E-2</v>
      </c>
      <c r="CG136">
        <v>1.6939059999999999</v>
      </c>
      <c r="CH136">
        <v>0.93979219999999997</v>
      </c>
      <c r="CI136">
        <v>27.490220000000001</v>
      </c>
      <c r="CJ136" s="1">
        <v>2.578768E-2</v>
      </c>
      <c r="CK136">
        <v>1.4955689999999999</v>
      </c>
      <c r="CL136">
        <v>0.93080450000000003</v>
      </c>
      <c r="CM136">
        <v>27.584320000000002</v>
      </c>
      <c r="CN136">
        <v>2.8708029999999999E-2</v>
      </c>
      <c r="CO136">
        <v>1.6764779999999999</v>
      </c>
      <c r="CP136">
        <v>0.92204589999999997</v>
      </c>
      <c r="CQ136">
        <v>26.853439999999999</v>
      </c>
      <c r="CR136" s="1">
        <v>3.1630419999999999E-2</v>
      </c>
      <c r="CS136">
        <v>1.8634379999999999</v>
      </c>
      <c r="CT136">
        <v>0.91428240000000005</v>
      </c>
      <c r="CU136">
        <v>25.396460000000001</v>
      </c>
      <c r="CV136" s="1">
        <v>3.2676179999999999E-2</v>
      </c>
      <c r="CW136">
        <v>1.9406620000000001</v>
      </c>
      <c r="CX136">
        <v>0.90773859999999995</v>
      </c>
      <c r="CY136">
        <v>23.759550000000001</v>
      </c>
      <c r="CZ136" s="1">
        <v>3.1900020000000001E-2</v>
      </c>
      <c r="DA136">
        <v>1.907187</v>
      </c>
      <c r="DB136">
        <v>0.90236249999999996</v>
      </c>
      <c r="DC136">
        <v>23.163979999999999</v>
      </c>
      <c r="DD136" s="1">
        <v>2.9963690000000001E-2</v>
      </c>
      <c r="DE136">
        <v>1.80063</v>
      </c>
      <c r="DF136">
        <v>0.89826379999999995</v>
      </c>
      <c r="DG136">
        <v>24.451149999999998</v>
      </c>
      <c r="DH136" s="1">
        <v>2.7463640000000001E-2</v>
      </c>
      <c r="DI136">
        <v>1.6563889999999999</v>
      </c>
      <c r="DJ136">
        <v>0.89530089999999996</v>
      </c>
      <c r="DK136">
        <v>28.306830000000001</v>
      </c>
      <c r="DL136" s="1">
        <v>2.460963E-2</v>
      </c>
      <c r="DM136">
        <v>1.487643</v>
      </c>
      <c r="DN136">
        <v>0.89324320000000001</v>
      </c>
      <c r="DO136">
        <v>33.726689999999998</v>
      </c>
      <c r="DP136" s="1">
        <v>2.1211609999999999E-2</v>
      </c>
      <c r="DQ136">
        <v>1.284009</v>
      </c>
      <c r="DR136">
        <v>0.89189940000000001</v>
      </c>
      <c r="DS136">
        <v>36.246250000000003</v>
      </c>
      <c r="DT136" s="1">
        <v>1.7251929999999999E-2</v>
      </c>
      <c r="DU136">
        <v>1.044996</v>
      </c>
      <c r="DV136">
        <v>0.89110730000000005</v>
      </c>
      <c r="DW136">
        <v>35.179270000000002</v>
      </c>
      <c r="DX136" s="1">
        <v>1.3248100000000001E-2</v>
      </c>
      <c r="DY136">
        <v>0.80222700000000002</v>
      </c>
      <c r="DZ136">
        <v>0.89064290000000002</v>
      </c>
      <c r="EA136">
        <v>33.487160000000003</v>
      </c>
      <c r="EB136" s="1">
        <v>9.8762160000000002E-3</v>
      </c>
      <c r="EC136">
        <v>0.59716659999999999</v>
      </c>
      <c r="ED136">
        <v>0.89034239999999998</v>
      </c>
      <c r="EE136">
        <v>31.076709999999999</v>
      </c>
      <c r="EF136" s="1">
        <v>7.4582279999999999E-3</v>
      </c>
      <c r="EG136">
        <v>0.44986320000000002</v>
      </c>
      <c r="EH136">
        <v>0.89018359999999996</v>
      </c>
      <c r="EI136">
        <v>29.071739999999998</v>
      </c>
      <c r="EJ136" s="1">
        <v>5.9060270000000003E-3</v>
      </c>
      <c r="EK136">
        <v>0.3551723</v>
      </c>
      <c r="EL136">
        <v>0.89007069999999999</v>
      </c>
      <c r="EM136">
        <v>29.63871</v>
      </c>
      <c r="EN136" s="1">
        <v>4.9586789999999997E-3</v>
      </c>
      <c r="EO136">
        <v>0.29726390000000003</v>
      </c>
      <c r="EP136">
        <v>0.89001649999999999</v>
      </c>
      <c r="EQ136">
        <v>35.00949</v>
      </c>
      <c r="ER136">
        <v>4.3721640000000004E-3</v>
      </c>
      <c r="ES136">
        <v>0.2613953</v>
      </c>
      <c r="ET136">
        <v>0.88998619999999995</v>
      </c>
      <c r="EU136">
        <v>41.070500000000003</v>
      </c>
      <c r="EV136" s="1">
        <v>3.984189E-3</v>
      </c>
      <c r="EW136">
        <v>0.2376828</v>
      </c>
      <c r="EX136">
        <v>0.88994859999999998</v>
      </c>
      <c r="EY136">
        <v>43.278309999999998</v>
      </c>
      <c r="EZ136" s="1">
        <v>3.7033729999999998E-3</v>
      </c>
      <c r="FA136">
        <v>0.22047510000000001</v>
      </c>
      <c r="FB136">
        <v>0.88993630000000001</v>
      </c>
      <c r="FC136">
        <v>42.279710000000001</v>
      </c>
      <c r="FD136" s="1">
        <v>3.4802470000000001E-3</v>
      </c>
      <c r="FE136">
        <v>0.2068363</v>
      </c>
      <c r="FF136">
        <v>0.88994499999999999</v>
      </c>
      <c r="FG136">
        <v>40.626249999999999</v>
      </c>
      <c r="FH136" s="1">
        <v>3.290514E-3</v>
      </c>
      <c r="FI136">
        <v>0.19527849999999999</v>
      </c>
      <c r="FJ136">
        <v>0.88993909999999998</v>
      </c>
      <c r="FK136">
        <v>38.038919999999997</v>
      </c>
      <c r="FL136" s="1">
        <v>3.122194E-3</v>
      </c>
      <c r="FM136">
        <v>0.18504609999999999</v>
      </c>
      <c r="FN136">
        <v>0.88992420000000005</v>
      </c>
      <c r="FO136">
        <v>35.948120000000003</v>
      </c>
      <c r="FP136" s="1">
        <v>2.9684770000000002E-3</v>
      </c>
      <c r="FQ136">
        <v>0.17575950000000001</v>
      </c>
      <c r="FR136">
        <v>0.88994589999999996</v>
      </c>
      <c r="FS136">
        <v>35.257060000000003</v>
      </c>
      <c r="FT136" s="1">
        <v>2.8261290000000001E-3</v>
      </c>
      <c r="FU136">
        <v>0.167215</v>
      </c>
      <c r="FV136">
        <v>0.88992439999999995</v>
      </c>
      <c r="FW136">
        <v>36.521999999999998</v>
      </c>
      <c r="FX136" s="1">
        <v>2.6934440000000001E-3</v>
      </c>
      <c r="FY136">
        <v>0.1592578</v>
      </c>
      <c r="FZ136">
        <v>0.88992780000000005</v>
      </c>
      <c r="GA136">
        <v>37.427210000000002</v>
      </c>
      <c r="GB136" s="1">
        <v>2.5687040000000002E-3</v>
      </c>
      <c r="GC136">
        <v>0.151806</v>
      </c>
      <c r="GD136">
        <v>0.88994280000000003</v>
      </c>
      <c r="GE136">
        <v>37.363509999999998</v>
      </c>
      <c r="GF136" s="1">
        <v>2.4510449999999998E-3</v>
      </c>
      <c r="GG136">
        <v>0.14480589999999999</v>
      </c>
      <c r="GH136">
        <v>0.88993199999999995</v>
      </c>
      <c r="GI136">
        <v>35.812350000000002</v>
      </c>
      <c r="GJ136" s="1">
        <v>2.3404749999999998E-3</v>
      </c>
      <c r="GK136">
        <v>0.1382429</v>
      </c>
      <c r="GL136">
        <v>0.88994039999999996</v>
      </c>
      <c r="GM136">
        <v>33.835830000000001</v>
      </c>
      <c r="GN136" s="1">
        <v>2.236507E-3</v>
      </c>
      <c r="GO136">
        <v>0.13207160000000001</v>
      </c>
      <c r="GP136">
        <v>0.88993199999999995</v>
      </c>
      <c r="GQ136">
        <v>31.75347</v>
      </c>
      <c r="GR136" s="1">
        <v>2.138418E-3</v>
      </c>
      <c r="GS136">
        <v>0.12625900000000001</v>
      </c>
      <c r="GT136">
        <v>0.88994609999999996</v>
      </c>
      <c r="GU136">
        <v>31.454809999999998</v>
      </c>
      <c r="GV136" s="1">
        <v>2.0456319999999999E-3</v>
      </c>
      <c r="GW136">
        <v>0.12076290000000001</v>
      </c>
      <c r="GX136">
        <v>0.88994689999999999</v>
      </c>
      <c r="GY136">
        <v>32.531660000000002</v>
      </c>
      <c r="GZ136" s="1">
        <v>1.957739E-3</v>
      </c>
      <c r="HA136">
        <v>0.1155731</v>
      </c>
      <c r="HB136">
        <v>0.88992360000000004</v>
      </c>
      <c r="HC136">
        <v>34.352319999999999</v>
      </c>
      <c r="HD136" s="1">
        <v>1.874957E-3</v>
      </c>
      <c r="HE136">
        <v>0.1106746</v>
      </c>
      <c r="HF136">
        <v>0.88992559999999998</v>
      </c>
      <c r="HG136">
        <v>36.543750000000003</v>
      </c>
      <c r="HH136" s="1">
        <v>1.7963320000000001E-3</v>
      </c>
      <c r="HI136">
        <v>0.10603079999999999</v>
      </c>
      <c r="HJ136">
        <v>0.88991810000000005</v>
      </c>
      <c r="HK136">
        <v>36.497329999999998</v>
      </c>
      <c r="HL136" s="1">
        <v>1.7219119999999999E-3</v>
      </c>
      <c r="HM136">
        <v>0.1016349</v>
      </c>
      <c r="HN136">
        <v>0.88994099999999998</v>
      </c>
      <c r="HO136">
        <v>34.979259999999996</v>
      </c>
      <c r="HP136" s="1">
        <v>1.6516149999999999E-3</v>
      </c>
      <c r="HQ136" s="1">
        <v>9.7481330000000005E-2</v>
      </c>
      <c r="HR136">
        <v>0.88994530000000005</v>
      </c>
      <c r="HS136">
        <v>32.773569999999999</v>
      </c>
      <c r="HT136" s="1">
        <v>1.585185E-3</v>
      </c>
      <c r="HU136" s="1">
        <v>9.3559210000000004E-2</v>
      </c>
      <c r="HV136">
        <v>0.88994309999999999</v>
      </c>
      <c r="HW136">
        <v>30.40831</v>
      </c>
      <c r="HX136" s="1">
        <v>1.522338E-3</v>
      </c>
      <c r="HY136" s="1">
        <v>8.9852879999999996E-2</v>
      </c>
      <c r="HZ136">
        <v>0.88994660000000003</v>
      </c>
      <c r="IA136">
        <v>30.388590000000001</v>
      </c>
      <c r="IB136" s="1">
        <v>1.4627399999999999E-3</v>
      </c>
      <c r="IC136" s="1">
        <v>8.6335170000000003E-2</v>
      </c>
      <c r="ID136">
        <v>0.88992599999999999</v>
      </c>
      <c r="IE136">
        <v>34.717100000000002</v>
      </c>
      <c r="IF136" s="1">
        <v>1.406022E-3</v>
      </c>
      <c r="IG136" s="1">
        <v>8.2984359999999993E-2</v>
      </c>
      <c r="IH136">
        <v>0.88993100000000003</v>
      </c>
      <c r="II136">
        <v>41.638390000000001</v>
      </c>
      <c r="IJ136" s="1">
        <v>1.3516909999999999E-3</v>
      </c>
      <c r="IK136" s="1">
        <v>7.9780740000000003E-2</v>
      </c>
      <c r="IL136">
        <v>0.8899475</v>
      </c>
      <c r="IM136">
        <v>46.443640000000002</v>
      </c>
      <c r="IN136" s="1">
        <v>1.3002809999999999E-3</v>
      </c>
      <c r="IO136" s="1">
        <v>7.6738120000000007E-2</v>
      </c>
      <c r="IP136">
        <v>0.88991679999999995</v>
      </c>
      <c r="IQ136">
        <v>47.480330000000002</v>
      </c>
      <c r="IR136" s="1">
        <v>1.2511829999999999E-3</v>
      </c>
      <c r="IS136">
        <v>7.3846919999999996E-2</v>
      </c>
      <c r="IT136">
        <v>0.8899456</v>
      </c>
      <c r="IU136">
        <v>46.036189999999998</v>
      </c>
      <c r="IV136" s="1">
        <v>1.2045280000000001E-3</v>
      </c>
      <c r="IW136" s="1">
        <v>7.1087259999999999E-2</v>
      </c>
      <c r="IX136">
        <v>0.88993679999999997</v>
      </c>
      <c r="IY136">
        <v>43.239330000000002</v>
      </c>
      <c r="IZ136" s="1">
        <v>1.159747E-3</v>
      </c>
      <c r="JA136" s="1">
        <v>6.8445530000000004E-2</v>
      </c>
      <c r="JB136">
        <v>0.88992800000000005</v>
      </c>
      <c r="JC136">
        <v>39.42877</v>
      </c>
      <c r="JD136" s="1">
        <v>1.116824E-3</v>
      </c>
      <c r="JE136" s="1">
        <v>6.5915689999999999E-2</v>
      </c>
      <c r="JF136">
        <v>0.88993710000000004</v>
      </c>
      <c r="JG136">
        <v>37.705509999999997</v>
      </c>
      <c r="JH136" s="1">
        <v>1.076062E-3</v>
      </c>
      <c r="JI136" s="1">
        <v>6.3505820000000004E-2</v>
      </c>
      <c r="JJ136">
        <v>0.88994799999999996</v>
      </c>
      <c r="JK136">
        <v>38.436070000000001</v>
      </c>
      <c r="JL136" s="1">
        <v>1.0366150000000001E-3</v>
      </c>
      <c r="JM136" s="1">
        <v>6.1214020000000001E-2</v>
      </c>
      <c r="JN136">
        <v>0.88991960000000003</v>
      </c>
      <c r="JO136">
        <v>38.76202</v>
      </c>
      <c r="JP136" s="1">
        <v>9.9703950000000008E-4</v>
      </c>
      <c r="JQ136" s="1">
        <v>5.9029280000000003E-2</v>
      </c>
      <c r="JR136">
        <v>0.88992550000000004</v>
      </c>
      <c r="JS136">
        <v>38.825670000000002</v>
      </c>
      <c r="JT136" s="1">
        <v>9.5903510000000004E-4</v>
      </c>
      <c r="JU136" s="1">
        <v>5.6921720000000002E-2</v>
      </c>
      <c r="JV136">
        <v>0.88992380000000004</v>
      </c>
      <c r="JW136">
        <v>38.741779999999999</v>
      </c>
      <c r="JX136" s="1">
        <v>9.2264310000000004E-4</v>
      </c>
      <c r="JY136" s="1">
        <v>5.4893589999999999E-2</v>
      </c>
      <c r="JZ136">
        <v>0.88992479999999996</v>
      </c>
      <c r="KA136">
        <v>37.479790000000001</v>
      </c>
      <c r="KB136" s="1">
        <v>8.8816030000000003E-4</v>
      </c>
      <c r="KC136" s="1">
        <v>5.2959560000000003E-2</v>
      </c>
      <c r="KD136">
        <v>0.88992289999999996</v>
      </c>
      <c r="KE136">
        <v>35.393650000000001</v>
      </c>
      <c r="KF136" s="1">
        <v>8.5545300000000005E-4</v>
      </c>
      <c r="KG136" s="1">
        <v>5.1119119999999997E-2</v>
      </c>
      <c r="KH136">
        <v>0.88993960000000005</v>
      </c>
      <c r="KI136">
        <v>32.887990000000002</v>
      </c>
      <c r="KJ136" s="1">
        <v>8.2435120000000004E-4</v>
      </c>
      <c r="KK136" s="1">
        <v>4.9360010000000003E-2</v>
      </c>
      <c r="KL136">
        <v>0.88993750000000005</v>
      </c>
      <c r="KM136">
        <v>31.578859999999999</v>
      </c>
      <c r="KN136" s="1">
        <v>7.9470769999999999E-4</v>
      </c>
      <c r="KO136" s="1">
        <v>4.7677669999999998E-2</v>
      </c>
      <c r="KP136">
        <v>0.88993869999999997</v>
      </c>
      <c r="KQ136">
        <v>33.392670000000003</v>
      </c>
      <c r="KR136" s="1">
        <v>7.6636840000000005E-4</v>
      </c>
      <c r="KS136" s="1">
        <v>4.6064269999999997E-2</v>
      </c>
      <c r="KT136">
        <v>0.88993409999999995</v>
      </c>
      <c r="KU136">
        <v>38.287680000000002</v>
      </c>
      <c r="KV136" s="1">
        <v>7.3932399999999997E-4</v>
      </c>
      <c r="KW136" s="1">
        <v>4.4517550000000003E-2</v>
      </c>
      <c r="KX136">
        <v>0.88993469999999997</v>
      </c>
      <c r="KY136">
        <v>42.429259999999999</v>
      </c>
      <c r="KZ136" s="1">
        <v>7.1341530000000001E-4</v>
      </c>
      <c r="LA136" s="1">
        <v>4.3031630000000001E-2</v>
      </c>
      <c r="LB136">
        <v>0.8899359</v>
      </c>
      <c r="LC136">
        <v>42.84836</v>
      </c>
      <c r="LD136" s="1">
        <v>6.8868179999999996E-4</v>
      </c>
      <c r="LE136" s="1">
        <v>4.1605709999999997E-2</v>
      </c>
      <c r="LF136">
        <v>0.8899359</v>
      </c>
      <c r="LG136">
        <v>41.018650000000001</v>
      </c>
      <c r="LH136" s="1">
        <v>6.6497699999999997E-4</v>
      </c>
      <c r="LI136" s="1">
        <v>4.0237879999999997E-2</v>
      </c>
      <c r="LJ136">
        <v>0.88992550000000004</v>
      </c>
      <c r="LK136">
        <v>38.414639999999999</v>
      </c>
      <c r="LL136" s="1">
        <v>6.4229399999999996E-4</v>
      </c>
      <c r="LM136" s="1">
        <v>3.8923109999999997E-2</v>
      </c>
      <c r="LN136">
        <v>0.8899087</v>
      </c>
      <c r="LO136">
        <v>34.612819999999999</v>
      </c>
      <c r="LP136" s="1">
        <v>6.2046629999999996E-4</v>
      </c>
      <c r="LQ136" s="1">
        <v>3.7657169999999997E-2</v>
      </c>
      <c r="LR136">
        <v>0.88994030000000002</v>
      </c>
      <c r="LS136">
        <v>32.466299999999997</v>
      </c>
      <c r="LT136" s="1">
        <v>5.9951239999999999E-4</v>
      </c>
      <c r="LU136" s="1">
        <v>3.6434609999999999E-2</v>
      </c>
      <c r="LV136">
        <v>0.88994430000000002</v>
      </c>
      <c r="LW136">
        <v>34.131149999999998</v>
      </c>
      <c r="LX136" s="1">
        <v>5.7938779999999995E-4</v>
      </c>
      <c r="LY136" s="1">
        <v>3.5259569999999997E-2</v>
      </c>
      <c r="LZ136">
        <v>0.88993800000000001</v>
      </c>
      <c r="MA136">
        <v>37.502630000000003</v>
      </c>
      <c r="MB136" s="1">
        <v>5.6000419999999997E-4</v>
      </c>
      <c r="MC136">
        <v>3.4126219999999999E-2</v>
      </c>
      <c r="MD136">
        <v>0.88995469999999999</v>
      </c>
      <c r="ME136">
        <v>39.905329999999999</v>
      </c>
      <c r="MF136" s="1">
        <v>5.4138380000000005E-4</v>
      </c>
      <c r="MG136" s="1">
        <v>3.3034750000000002E-2</v>
      </c>
      <c r="MH136">
        <v>0.88993359999999999</v>
      </c>
      <c r="MI136">
        <v>41.019680000000001</v>
      </c>
      <c r="MJ136" s="1">
        <v>5.2342760000000002E-4</v>
      </c>
      <c r="MK136" s="1">
        <v>3.1984239999999997E-2</v>
      </c>
      <c r="ML136">
        <v>0.88993610000000001</v>
      </c>
      <c r="MM136">
        <v>39.703139999999998</v>
      </c>
      <c r="MN136" s="1">
        <v>5.0604830000000004E-4</v>
      </c>
      <c r="MO136" s="1">
        <v>3.0968679999999998E-2</v>
      </c>
      <c r="MP136">
        <v>0.88993849999999997</v>
      </c>
      <c r="MQ136">
        <v>37.677849999999999</v>
      </c>
      <c r="MR136" s="1">
        <v>4.892885E-4</v>
      </c>
      <c r="MS136" s="1">
        <v>2.9988230000000001E-2</v>
      </c>
      <c r="MT136">
        <v>0.88993999999999995</v>
      </c>
      <c r="MU136">
        <v>35.11797</v>
      </c>
      <c r="MV136" s="1">
        <v>4.7311880000000002E-4</v>
      </c>
      <c r="MW136" s="1">
        <v>2.904176E-2</v>
      </c>
      <c r="MX136">
        <v>0.88994010000000001</v>
      </c>
      <c r="MY136">
        <v>33.232320000000001</v>
      </c>
      <c r="MZ136" s="1">
        <v>4.575507E-4</v>
      </c>
      <c r="NA136" s="1">
        <v>2.8125810000000001E-2</v>
      </c>
      <c r="NB136">
        <v>0.88994430000000002</v>
      </c>
      <c r="NC136">
        <v>31.545120000000001</v>
      </c>
      <c r="ND136" s="1">
        <v>4.4254569999999999E-4</v>
      </c>
      <c r="NE136" s="1">
        <v>2.7241979999999999E-2</v>
      </c>
      <c r="NF136">
        <v>0.88994510000000004</v>
      </c>
      <c r="NG136">
        <v>32.039499999999997</v>
      </c>
      <c r="NH136" s="1">
        <v>4.2812790000000002E-4</v>
      </c>
      <c r="NI136" s="1">
        <v>2.6392140000000001E-2</v>
      </c>
      <c r="NJ136">
        <v>0.88994169999999995</v>
      </c>
      <c r="NK136">
        <v>34.732509999999998</v>
      </c>
      <c r="NL136" s="1">
        <v>4.1431999999999998E-4</v>
      </c>
      <c r="NM136" s="1">
        <v>2.5576649999999999E-2</v>
      </c>
      <c r="NN136">
        <v>0.88994850000000003</v>
      </c>
      <c r="NO136">
        <v>36.6312</v>
      </c>
      <c r="NP136" s="1">
        <v>4.0106419999999998E-4</v>
      </c>
      <c r="NQ136" s="1">
        <v>2.4790980000000001E-2</v>
      </c>
      <c r="NR136">
        <v>0.88994499999999999</v>
      </c>
      <c r="NS136">
        <v>34.919780000000003</v>
      </c>
      <c r="NT136" s="1">
        <v>3.8820739999999998E-4</v>
      </c>
      <c r="NU136" s="1">
        <v>2.4029060000000001E-2</v>
      </c>
      <c r="NV136">
        <v>0.88994070000000003</v>
      </c>
      <c r="NW136">
        <v>32.921959999999999</v>
      </c>
      <c r="NX136" s="1">
        <v>3.7574039999999998E-4</v>
      </c>
      <c r="NY136">
        <v>2.328707E-2</v>
      </c>
      <c r="NZ136">
        <v>0.88991929999999997</v>
      </c>
      <c r="OA136">
        <v>30.705030000000001</v>
      </c>
      <c r="OB136" s="1">
        <v>3.6374809999999998E-4</v>
      </c>
      <c r="OC136" s="1">
        <v>2.256913E-2</v>
      </c>
      <c r="OD136">
        <v>0.88992689999999997</v>
      </c>
      <c r="OE136">
        <v>29.557500000000001</v>
      </c>
      <c r="OF136" s="1">
        <v>3.522989E-4</v>
      </c>
      <c r="OG136" s="1">
        <v>2.1880440000000001E-2</v>
      </c>
      <c r="OH136">
        <v>0.88993929999999999</v>
      </c>
      <c r="OI136">
        <v>29.375029999999999</v>
      </c>
      <c r="OJ136" s="1">
        <v>3.41317E-4</v>
      </c>
      <c r="OK136" s="1">
        <v>2.121868E-2</v>
      </c>
    </row>
    <row r="137" spans="1:401" x14ac:dyDescent="0.35">
      <c r="A137">
        <v>140</v>
      </c>
      <c r="B137" t="s">
        <v>4</v>
      </c>
      <c r="C137" t="s">
        <v>24</v>
      </c>
      <c r="D137" t="s">
        <v>142</v>
      </c>
      <c r="E137">
        <v>865.78440000000001</v>
      </c>
      <c r="F137">
        <v>0.95862210000000003</v>
      </c>
      <c r="G137">
        <v>20.047239999999999</v>
      </c>
      <c r="H137">
        <v>0</v>
      </c>
      <c r="I137">
        <v>0</v>
      </c>
      <c r="J137">
        <v>0.94820870000000002</v>
      </c>
      <c r="K137">
        <v>19.44415</v>
      </c>
      <c r="L137">
        <v>0</v>
      </c>
      <c r="M137">
        <v>0</v>
      </c>
      <c r="N137">
        <v>0.93868819999999997</v>
      </c>
      <c r="O137">
        <v>19.14903</v>
      </c>
      <c r="P137">
        <v>0</v>
      </c>
      <c r="Q137">
        <v>0</v>
      </c>
      <c r="R137">
        <v>0.92923679999999997</v>
      </c>
      <c r="S137">
        <v>20.633050000000001</v>
      </c>
      <c r="T137" s="1">
        <v>2.0020149999999999E-33</v>
      </c>
      <c r="U137" s="1">
        <v>3.2371070000000001E-31</v>
      </c>
      <c r="V137">
        <v>0.91992289999999999</v>
      </c>
      <c r="W137">
        <v>22.568339999999999</v>
      </c>
      <c r="X137" s="1">
        <v>4.8764450000000001E-23</v>
      </c>
      <c r="Y137" s="1">
        <v>8.1040420000000006E-21</v>
      </c>
      <c r="Z137">
        <v>0.91103179999999995</v>
      </c>
      <c r="AA137">
        <v>23.227460000000001</v>
      </c>
      <c r="AB137" s="1">
        <v>4.4070209999999998E-13</v>
      </c>
      <c r="AC137" s="1">
        <v>7.5584199999999994E-11</v>
      </c>
      <c r="AD137">
        <v>0.90323249999999999</v>
      </c>
      <c r="AE137">
        <v>22.255890000000001</v>
      </c>
      <c r="AF137" s="1">
        <v>1.129104E-5</v>
      </c>
      <c r="AG137" s="1">
        <v>2.398337E-3</v>
      </c>
      <c r="AH137">
        <v>0.89638200000000001</v>
      </c>
      <c r="AI137">
        <v>20.973099999999999</v>
      </c>
      <c r="AJ137" s="1">
        <v>1.5657549999999999E-2</v>
      </c>
      <c r="AK137">
        <v>3.791023</v>
      </c>
      <c r="AL137">
        <v>0.89091010000000004</v>
      </c>
      <c r="AM137">
        <v>19.565770000000001</v>
      </c>
      <c r="AN137">
        <v>1.1305799999999999</v>
      </c>
      <c r="AO137">
        <v>296.4941</v>
      </c>
      <c r="AP137">
        <v>0.88704620000000001</v>
      </c>
      <c r="AQ137">
        <v>19.57469</v>
      </c>
      <c r="AR137">
        <v>14.555110000000001</v>
      </c>
      <c r="AS137">
        <v>4052.3110000000001</v>
      </c>
      <c r="AT137">
        <v>0.88414020000000004</v>
      </c>
      <c r="AU137">
        <v>21.34995</v>
      </c>
      <c r="AV137">
        <v>57.276130000000002</v>
      </c>
      <c r="AW137">
        <v>16715.64</v>
      </c>
      <c r="AX137">
        <v>0.88208909999999996</v>
      </c>
      <c r="AY137">
        <v>24.423770000000001</v>
      </c>
      <c r="AZ137">
        <v>94.820740000000001</v>
      </c>
      <c r="BA137">
        <v>28711.65</v>
      </c>
      <c r="BB137">
        <v>0.88057459999999999</v>
      </c>
      <c r="BC137">
        <v>27.490110000000001</v>
      </c>
      <c r="BD137">
        <v>81.835899999999995</v>
      </c>
      <c r="BE137">
        <v>25516.79</v>
      </c>
      <c r="BF137">
        <v>0.87907489999999999</v>
      </c>
      <c r="BG137">
        <v>28.481359999999999</v>
      </c>
      <c r="BH137">
        <v>43.142319999999998</v>
      </c>
      <c r="BI137">
        <v>13770.61</v>
      </c>
      <c r="BJ137">
        <v>0.87711099999999997</v>
      </c>
      <c r="BK137">
        <v>27.3978</v>
      </c>
      <c r="BL137">
        <v>15.741809999999999</v>
      </c>
      <c r="BM137">
        <v>5118.6440000000002</v>
      </c>
      <c r="BN137">
        <v>0.87417610000000001</v>
      </c>
      <c r="BO137">
        <v>25.74295</v>
      </c>
      <c r="BP137">
        <v>4.4200309999999998</v>
      </c>
      <c r="BQ137">
        <v>1458.076</v>
      </c>
      <c r="BR137">
        <v>0.87004979999999998</v>
      </c>
      <c r="BS137">
        <v>24.01193</v>
      </c>
      <c r="BT137">
        <v>1.052719</v>
      </c>
      <c r="BU137">
        <v>350.81150000000002</v>
      </c>
      <c r="BV137">
        <v>0.86467680000000002</v>
      </c>
      <c r="BW137">
        <v>23.596520000000002</v>
      </c>
      <c r="BX137">
        <v>0.23847550000000001</v>
      </c>
      <c r="BY137">
        <v>79.784319999999994</v>
      </c>
      <c r="BZ137">
        <v>0.85828349999999998</v>
      </c>
      <c r="CA137">
        <v>24.61308</v>
      </c>
      <c r="CB137" s="1">
        <v>6.3888280000000006E-2</v>
      </c>
      <c r="CC137">
        <v>21.092669999999998</v>
      </c>
      <c r="CD137">
        <v>0.85113919999999998</v>
      </c>
      <c r="CE137">
        <v>25.871449999999999</v>
      </c>
      <c r="CF137" s="1">
        <v>2.9593339999999999E-2</v>
      </c>
      <c r="CG137">
        <v>9.4387480000000004</v>
      </c>
      <c r="CH137">
        <v>0.84351419999999999</v>
      </c>
      <c r="CI137">
        <v>27.452829999999999</v>
      </c>
      <c r="CJ137" s="1">
        <v>2.574883E-2</v>
      </c>
      <c r="CK137">
        <v>8.0433730000000008</v>
      </c>
      <c r="CL137">
        <v>0.83569950000000004</v>
      </c>
      <c r="CM137">
        <v>27.588080000000001</v>
      </c>
      <c r="CN137" s="1">
        <v>2.8599340000000001E-2</v>
      </c>
      <c r="CO137">
        <v>8.9566569999999999</v>
      </c>
      <c r="CP137">
        <v>0.82808110000000001</v>
      </c>
      <c r="CQ137">
        <v>26.90738</v>
      </c>
      <c r="CR137" s="1">
        <v>3.155695E-2</v>
      </c>
      <c r="CS137">
        <v>9.9862389999999994</v>
      </c>
      <c r="CT137">
        <v>0.82131900000000002</v>
      </c>
      <c r="CU137">
        <v>25.491579999999999</v>
      </c>
      <c r="CV137" s="1">
        <v>3.2662490000000002E-2</v>
      </c>
      <c r="CW137">
        <v>10.44571</v>
      </c>
      <c r="CX137">
        <v>0.81564020000000004</v>
      </c>
      <c r="CY137">
        <v>23.890889999999999</v>
      </c>
      <c r="CZ137" s="1">
        <v>3.1934450000000003E-2</v>
      </c>
      <c r="DA137">
        <v>10.30081</v>
      </c>
      <c r="DB137">
        <v>0.81099180000000004</v>
      </c>
      <c r="DC137">
        <v>23.274190000000001</v>
      </c>
      <c r="DD137">
        <v>3.0026279999999999E-2</v>
      </c>
      <c r="DE137">
        <v>9.7469819999999991</v>
      </c>
      <c r="DF137">
        <v>0.80739530000000004</v>
      </c>
      <c r="DG137">
        <v>24.505980000000001</v>
      </c>
      <c r="DH137" s="1">
        <v>2.754055E-2</v>
      </c>
      <c r="DI137">
        <v>8.9797890000000002</v>
      </c>
      <c r="DJ137">
        <v>0.80482370000000003</v>
      </c>
      <c r="DK137">
        <v>28.27467</v>
      </c>
      <c r="DL137" s="1">
        <v>2.470118E-2</v>
      </c>
      <c r="DM137">
        <v>8.0811580000000003</v>
      </c>
      <c r="DN137">
        <v>0.80305680000000002</v>
      </c>
      <c r="DO137">
        <v>33.627330000000001</v>
      </c>
      <c r="DP137" s="1">
        <v>2.1324030000000001E-2</v>
      </c>
      <c r="DQ137">
        <v>7.000318</v>
      </c>
      <c r="DR137">
        <v>0.80191179999999995</v>
      </c>
      <c r="DS137">
        <v>36.224670000000003</v>
      </c>
      <c r="DT137" s="1">
        <v>1.7378040000000001E-2</v>
      </c>
      <c r="DU137">
        <v>5.7244070000000002</v>
      </c>
      <c r="DV137">
        <v>0.80122899999999997</v>
      </c>
      <c r="DW137">
        <v>35.247199999999999</v>
      </c>
      <c r="DX137" s="1">
        <v>1.336617E-2</v>
      </c>
      <c r="DY137">
        <v>4.4117290000000002</v>
      </c>
      <c r="DZ137">
        <v>0.80080989999999996</v>
      </c>
      <c r="EA137">
        <v>33.597389999999997</v>
      </c>
      <c r="EB137" s="1">
        <v>9.9681939999999997E-3</v>
      </c>
      <c r="EC137">
        <v>3.2875489999999998</v>
      </c>
      <c r="ED137">
        <v>0.8005719</v>
      </c>
      <c r="EE137">
        <v>31.261669999999999</v>
      </c>
      <c r="EF137" s="1">
        <v>7.5204360000000001E-3</v>
      </c>
      <c r="EG137">
        <v>2.4710830000000001</v>
      </c>
      <c r="EH137">
        <v>0.80041589999999996</v>
      </c>
      <c r="EI137">
        <v>29.236840000000001</v>
      </c>
      <c r="EJ137" s="1">
        <v>5.9447709999999997E-3</v>
      </c>
      <c r="EK137">
        <v>1.942631</v>
      </c>
      <c r="EL137">
        <v>0.80033880000000002</v>
      </c>
      <c r="EM137">
        <v>29.654610000000002</v>
      </c>
      <c r="EN137" s="1">
        <v>4.9823330000000002E-3</v>
      </c>
      <c r="EO137">
        <v>1.6188089999999999</v>
      </c>
      <c r="EP137">
        <v>0.80029220000000001</v>
      </c>
      <c r="EQ137">
        <v>34.847740000000002</v>
      </c>
      <c r="ER137" s="1">
        <v>4.3872219999999996E-3</v>
      </c>
      <c r="ES137">
        <v>1.4188620000000001</v>
      </c>
      <c r="ET137">
        <v>0.80026609999999998</v>
      </c>
      <c r="EU137">
        <v>40.910429999999998</v>
      </c>
      <c r="EV137" s="1">
        <v>3.9946160000000003E-3</v>
      </c>
      <c r="EW137">
        <v>1.2875099999999999</v>
      </c>
      <c r="EX137">
        <v>0.80025259999999998</v>
      </c>
      <c r="EY137">
        <v>43.237409999999997</v>
      </c>
      <c r="EZ137" s="1">
        <v>3.7112989999999999E-3</v>
      </c>
      <c r="FA137">
        <v>1.192874</v>
      </c>
      <c r="FB137">
        <v>0.80024360000000005</v>
      </c>
      <c r="FC137">
        <v>42.32038</v>
      </c>
      <c r="FD137" s="1">
        <v>3.4867689999999998E-3</v>
      </c>
      <c r="FE137">
        <v>1.1183289999999999</v>
      </c>
      <c r="FF137">
        <v>0.80023140000000004</v>
      </c>
      <c r="FG137">
        <v>40.726649999999999</v>
      </c>
      <c r="FH137" s="1">
        <v>3.2961869999999999E-3</v>
      </c>
      <c r="FI137">
        <v>1.055461</v>
      </c>
      <c r="FJ137">
        <v>0.80022450000000001</v>
      </c>
      <c r="FK137">
        <v>38.250169999999997</v>
      </c>
      <c r="FL137" s="1">
        <v>3.1272869999999999E-3</v>
      </c>
      <c r="FM137">
        <v>0.99992409999999998</v>
      </c>
      <c r="FN137">
        <v>0.80021200000000003</v>
      </c>
      <c r="FO137">
        <v>36.174819999999997</v>
      </c>
      <c r="FP137" s="1">
        <v>2.97314E-3</v>
      </c>
      <c r="FQ137">
        <v>0.94960429999999996</v>
      </c>
      <c r="FR137">
        <v>0.80021109999999995</v>
      </c>
      <c r="FS137">
        <v>35.39526</v>
      </c>
      <c r="FT137" s="1">
        <v>2.830445E-3</v>
      </c>
      <c r="FU137">
        <v>0.90333059999999998</v>
      </c>
      <c r="FV137">
        <v>0.8002338</v>
      </c>
      <c r="FW137">
        <v>36.544179999999997</v>
      </c>
      <c r="FX137" s="1">
        <v>2.697489E-3</v>
      </c>
      <c r="FY137">
        <v>0.86030850000000003</v>
      </c>
      <c r="FZ137">
        <v>0.80021540000000002</v>
      </c>
      <c r="GA137">
        <v>37.443950000000001</v>
      </c>
      <c r="GB137" s="1">
        <v>2.5724989999999998E-3</v>
      </c>
      <c r="GC137">
        <v>0.81999699999999998</v>
      </c>
      <c r="GD137">
        <v>0.8002087</v>
      </c>
      <c r="GE137">
        <v>37.397770000000001</v>
      </c>
      <c r="GF137" s="1">
        <v>2.454604E-3</v>
      </c>
      <c r="GG137">
        <v>0.7821361</v>
      </c>
      <c r="GH137">
        <v>0.80021940000000003</v>
      </c>
      <c r="GI137">
        <v>35.902239999999999</v>
      </c>
      <c r="GJ137" s="1">
        <v>2.3438180000000001E-3</v>
      </c>
      <c r="GK137">
        <v>0.74664459999999999</v>
      </c>
      <c r="GL137">
        <v>0.80022700000000002</v>
      </c>
      <c r="GM137">
        <v>33.947800000000001</v>
      </c>
      <c r="GN137" s="1">
        <v>2.2396529999999999E-3</v>
      </c>
      <c r="GO137">
        <v>0.71327390000000002</v>
      </c>
      <c r="GP137">
        <v>0.80021929999999997</v>
      </c>
      <c r="GQ137">
        <v>31.899139999999999</v>
      </c>
      <c r="GR137" s="1">
        <v>2.1413909999999999E-3</v>
      </c>
      <c r="GS137">
        <v>0.68185689999999999</v>
      </c>
      <c r="GT137">
        <v>0.80021209999999998</v>
      </c>
      <c r="GU137">
        <v>31.575859999999999</v>
      </c>
      <c r="GV137" s="1">
        <v>2.0484399999999999E-3</v>
      </c>
      <c r="GW137">
        <v>0.65214919999999998</v>
      </c>
      <c r="GX137">
        <v>0.800234</v>
      </c>
      <c r="GY137">
        <v>32.636890000000001</v>
      </c>
      <c r="GZ137" s="1">
        <v>1.9603870000000001E-3</v>
      </c>
      <c r="HA137">
        <v>0.62409950000000003</v>
      </c>
      <c r="HB137">
        <v>0.80021050000000005</v>
      </c>
      <c r="HC137">
        <v>34.41865</v>
      </c>
      <c r="HD137" s="1">
        <v>1.877463E-3</v>
      </c>
      <c r="HE137">
        <v>0.59761050000000004</v>
      </c>
      <c r="HF137">
        <v>0.80021229999999999</v>
      </c>
      <c r="HG137">
        <v>36.561019999999999</v>
      </c>
      <c r="HH137" s="1">
        <v>1.7987039999999999E-3</v>
      </c>
      <c r="HI137">
        <v>0.5725152</v>
      </c>
      <c r="HJ137">
        <v>0.80022729999999997</v>
      </c>
      <c r="HK137">
        <v>36.549869999999999</v>
      </c>
      <c r="HL137" s="1">
        <v>1.7241590000000001E-3</v>
      </c>
      <c r="HM137">
        <v>0.54876060000000004</v>
      </c>
      <c r="HN137">
        <v>0.80022720000000003</v>
      </c>
      <c r="HO137">
        <v>35.079329999999999</v>
      </c>
      <c r="HP137" s="1">
        <v>1.653737E-3</v>
      </c>
      <c r="HQ137">
        <v>0.52631070000000002</v>
      </c>
      <c r="HR137">
        <v>0.8002321</v>
      </c>
      <c r="HS137">
        <v>32.917340000000003</v>
      </c>
      <c r="HT137" s="1">
        <v>1.587188E-3</v>
      </c>
      <c r="HU137">
        <v>0.50511030000000001</v>
      </c>
      <c r="HV137">
        <v>0.80022890000000002</v>
      </c>
      <c r="HW137">
        <v>30.586649999999999</v>
      </c>
      <c r="HX137" s="1">
        <v>1.524231E-3</v>
      </c>
      <c r="HY137">
        <v>0.48507149999999999</v>
      </c>
      <c r="HZ137">
        <v>0.80023259999999996</v>
      </c>
      <c r="IA137">
        <v>30.48235</v>
      </c>
      <c r="IB137" s="1">
        <v>1.464545E-3</v>
      </c>
      <c r="IC137">
        <v>0.4660726</v>
      </c>
      <c r="ID137">
        <v>0.80023299999999997</v>
      </c>
      <c r="IE137">
        <v>34.647289999999998</v>
      </c>
      <c r="IF137" s="1">
        <v>1.4077429999999999E-3</v>
      </c>
      <c r="IG137">
        <v>0.44797480000000001</v>
      </c>
      <c r="IH137">
        <v>0.80022000000000004</v>
      </c>
      <c r="II137">
        <v>41.503419999999998</v>
      </c>
      <c r="IJ137" s="1">
        <v>1.353333E-3</v>
      </c>
      <c r="IK137">
        <v>0.43066510000000002</v>
      </c>
      <c r="IL137">
        <v>0.80023569999999999</v>
      </c>
      <c r="IM137">
        <v>46.358350000000002</v>
      </c>
      <c r="IN137" s="1">
        <v>1.3018400000000001E-3</v>
      </c>
      <c r="IO137">
        <v>0.41422900000000001</v>
      </c>
      <c r="IP137">
        <v>0.80020460000000004</v>
      </c>
      <c r="IQ137">
        <v>47.478859999999997</v>
      </c>
      <c r="IR137" s="1">
        <v>1.2526659999999999E-3</v>
      </c>
      <c r="IS137">
        <v>0.39861010000000002</v>
      </c>
      <c r="IT137">
        <v>0.80021109999999995</v>
      </c>
      <c r="IU137">
        <v>46.133980000000001</v>
      </c>
      <c r="IV137" s="1">
        <v>1.2059429999999999E-3</v>
      </c>
      <c r="IW137">
        <v>0.3837042</v>
      </c>
      <c r="IX137">
        <v>0.80022629999999995</v>
      </c>
      <c r="IY137">
        <v>43.439320000000002</v>
      </c>
      <c r="IZ137" s="1">
        <v>1.161104E-3</v>
      </c>
      <c r="JA137">
        <v>0.36943959999999998</v>
      </c>
      <c r="JB137">
        <v>0.80023469999999997</v>
      </c>
      <c r="JC137">
        <v>39.692830000000001</v>
      </c>
      <c r="JD137" s="1">
        <v>1.1181190000000001E-3</v>
      </c>
      <c r="JE137">
        <v>0.35578290000000001</v>
      </c>
      <c r="JF137">
        <v>0.80022420000000005</v>
      </c>
      <c r="JG137">
        <v>37.858409999999999</v>
      </c>
      <c r="JH137" s="1">
        <v>1.0772990000000001E-3</v>
      </c>
      <c r="JI137">
        <v>0.34276580000000001</v>
      </c>
      <c r="JJ137">
        <v>0.80021319999999996</v>
      </c>
      <c r="JK137">
        <v>38.438360000000003</v>
      </c>
      <c r="JL137" s="1">
        <v>1.037788E-3</v>
      </c>
      <c r="JM137">
        <v>0.33037749999999999</v>
      </c>
      <c r="JN137">
        <v>0.80022819999999995</v>
      </c>
      <c r="JO137">
        <v>38.7318</v>
      </c>
      <c r="JP137" s="1">
        <v>9.9815959999999997E-4</v>
      </c>
      <c r="JQ137">
        <v>0.31857570000000002</v>
      </c>
      <c r="JR137">
        <v>0.80023239999999995</v>
      </c>
      <c r="JS137">
        <v>38.822330000000001</v>
      </c>
      <c r="JT137" s="1">
        <v>9.6011399999999998E-4</v>
      </c>
      <c r="JU137">
        <v>0.3072107</v>
      </c>
      <c r="JV137">
        <v>0.8002321</v>
      </c>
      <c r="JW137">
        <v>38.766660000000002</v>
      </c>
      <c r="JX137" s="1">
        <v>9.2367739999999995E-4</v>
      </c>
      <c r="JY137">
        <v>0.2962571</v>
      </c>
      <c r="JZ137">
        <v>0.80023339999999998</v>
      </c>
      <c r="KA137">
        <v>37.571779999999997</v>
      </c>
      <c r="KB137" s="1">
        <v>8.8913839999999996E-4</v>
      </c>
      <c r="KC137">
        <v>0.28581040000000002</v>
      </c>
      <c r="KD137">
        <v>0.80023160000000004</v>
      </c>
      <c r="KE137">
        <v>35.524560000000001</v>
      </c>
      <c r="KF137" s="1">
        <v>8.5638610000000003E-4</v>
      </c>
      <c r="KG137">
        <v>0.2758642</v>
      </c>
      <c r="KH137">
        <v>0.80022629999999995</v>
      </c>
      <c r="KI137">
        <v>33.069290000000002</v>
      </c>
      <c r="KJ137" s="1">
        <v>8.2524129999999999E-4</v>
      </c>
      <c r="KK137">
        <v>0.2663701</v>
      </c>
      <c r="KL137">
        <v>0.80020409999999997</v>
      </c>
      <c r="KM137">
        <v>31.78284</v>
      </c>
      <c r="KN137" s="1">
        <v>7.9555819999999999E-4</v>
      </c>
      <c r="KO137">
        <v>0.25727929999999999</v>
      </c>
      <c r="KP137">
        <v>0.80022539999999998</v>
      </c>
      <c r="KQ137">
        <v>33.53557</v>
      </c>
      <c r="KR137" s="1">
        <v>7.6718239999999996E-4</v>
      </c>
      <c r="KS137">
        <v>0.24857209999999999</v>
      </c>
      <c r="KT137">
        <v>0.80022139999999997</v>
      </c>
      <c r="KU137">
        <v>38.31926</v>
      </c>
      <c r="KV137" s="1">
        <v>7.4010310000000002E-4</v>
      </c>
      <c r="KW137">
        <v>0.24022270000000001</v>
      </c>
      <c r="KX137">
        <v>0.80022219999999999</v>
      </c>
      <c r="KY137">
        <v>42.432000000000002</v>
      </c>
      <c r="KZ137" s="1">
        <v>7.1416410000000002E-4</v>
      </c>
      <c r="LA137">
        <v>0.23220199999999999</v>
      </c>
      <c r="LB137">
        <v>0.80022300000000002</v>
      </c>
      <c r="LC137">
        <v>42.881390000000003</v>
      </c>
      <c r="LD137" s="1">
        <v>6.8939800000000003E-4</v>
      </c>
      <c r="LE137">
        <v>0.22449740000000001</v>
      </c>
      <c r="LF137">
        <v>0.80022309999999996</v>
      </c>
      <c r="LG137">
        <v>41.10915</v>
      </c>
      <c r="LH137" s="1">
        <v>6.6566360000000003E-4</v>
      </c>
      <c r="LI137">
        <v>0.21711420000000001</v>
      </c>
      <c r="LJ137">
        <v>0.80023250000000001</v>
      </c>
      <c r="LK137">
        <v>38.604300000000002</v>
      </c>
      <c r="LL137" s="1">
        <v>6.4295439999999997E-4</v>
      </c>
      <c r="LM137">
        <v>0.21002190000000001</v>
      </c>
      <c r="LN137">
        <v>0.80021909999999996</v>
      </c>
      <c r="LO137">
        <v>34.878230000000002</v>
      </c>
      <c r="LP137" s="1">
        <v>6.2110089999999995E-4</v>
      </c>
      <c r="LQ137">
        <v>0.2031829</v>
      </c>
      <c r="LR137">
        <v>0.80022689999999996</v>
      </c>
      <c r="LS137">
        <v>32.595170000000003</v>
      </c>
      <c r="LT137" s="1">
        <v>6.0012520000000003E-4</v>
      </c>
      <c r="LU137">
        <v>0.19658919999999999</v>
      </c>
      <c r="LV137">
        <v>0.8002319</v>
      </c>
      <c r="LW137">
        <v>34.041049999999998</v>
      </c>
      <c r="LX137" s="1">
        <v>5.7997530000000004E-4</v>
      </c>
      <c r="LY137">
        <v>0.190247</v>
      </c>
      <c r="LZ137">
        <v>0.80022479999999996</v>
      </c>
      <c r="MA137">
        <v>37.345840000000003</v>
      </c>
      <c r="MB137" s="1">
        <v>5.6057060000000002E-4</v>
      </c>
      <c r="MC137">
        <v>0.18412719999999999</v>
      </c>
      <c r="MD137">
        <v>0.80023960000000005</v>
      </c>
      <c r="ME137">
        <v>39.810209999999998</v>
      </c>
      <c r="MF137" s="1">
        <v>5.4192710000000002E-4</v>
      </c>
      <c r="MG137">
        <v>0.17823849999999999</v>
      </c>
      <c r="MH137">
        <v>0.80020049999999998</v>
      </c>
      <c r="MI137">
        <v>40.996220000000001</v>
      </c>
      <c r="MJ137" s="1">
        <v>5.2394989999999999E-4</v>
      </c>
      <c r="MK137">
        <v>0.1725641</v>
      </c>
      <c r="ML137">
        <v>0.80022340000000003</v>
      </c>
      <c r="MM137">
        <v>39.771389999999997</v>
      </c>
      <c r="MN137" s="1">
        <v>5.0655260000000005E-4</v>
      </c>
      <c r="MO137">
        <v>0.16708619999999999</v>
      </c>
      <c r="MP137">
        <v>0.80022629999999995</v>
      </c>
      <c r="MQ137">
        <v>37.799259999999997</v>
      </c>
      <c r="MR137" s="1">
        <v>4.8977470000000003E-4</v>
      </c>
      <c r="MS137">
        <v>0.16179460000000001</v>
      </c>
      <c r="MT137">
        <v>0.8002264</v>
      </c>
      <c r="MU137">
        <v>35.308810000000001</v>
      </c>
      <c r="MV137" s="1">
        <v>4.7358900000000001E-4</v>
      </c>
      <c r="MW137">
        <v>0.15669060000000001</v>
      </c>
      <c r="MX137">
        <v>0.80022669999999996</v>
      </c>
      <c r="MY137">
        <v>33.452019999999997</v>
      </c>
      <c r="MZ137" s="1">
        <v>4.5800559999999998E-4</v>
      </c>
      <c r="NA137">
        <v>0.1517491</v>
      </c>
      <c r="NB137">
        <v>0.80023069999999996</v>
      </c>
      <c r="NC137">
        <v>31.778220000000001</v>
      </c>
      <c r="ND137" s="1">
        <v>4.4298219999999998E-4</v>
      </c>
      <c r="NE137">
        <v>0.1469762</v>
      </c>
      <c r="NF137">
        <v>0.80023140000000004</v>
      </c>
      <c r="NG137">
        <v>32.164870000000001</v>
      </c>
      <c r="NH137" s="1">
        <v>4.2854710000000002E-4</v>
      </c>
      <c r="NI137">
        <v>0.1423886</v>
      </c>
      <c r="NJ137">
        <v>0.80022740000000003</v>
      </c>
      <c r="NK137">
        <v>34.751399999999997</v>
      </c>
      <c r="NL137" s="1">
        <v>4.14721E-4</v>
      </c>
      <c r="NM137">
        <v>0.13798469999999999</v>
      </c>
      <c r="NN137">
        <v>0.800234</v>
      </c>
      <c r="NO137">
        <v>36.630240000000001</v>
      </c>
      <c r="NP137" s="1">
        <v>4.0145159999999998E-4</v>
      </c>
      <c r="NQ137">
        <v>0.13374720000000001</v>
      </c>
      <c r="NR137">
        <v>0.80023100000000003</v>
      </c>
      <c r="NS137">
        <v>35.010060000000003</v>
      </c>
      <c r="NT137" s="1">
        <v>3.8858380000000002E-4</v>
      </c>
      <c r="NU137">
        <v>0.12963459999999999</v>
      </c>
      <c r="NV137">
        <v>0.80022819999999995</v>
      </c>
      <c r="NW137">
        <v>33.026470000000003</v>
      </c>
      <c r="NX137" s="1">
        <v>3.7610520000000002E-4</v>
      </c>
      <c r="NY137">
        <v>0.12563350000000001</v>
      </c>
      <c r="NZ137">
        <v>0.80022839999999995</v>
      </c>
      <c r="OA137">
        <v>30.864719999999998</v>
      </c>
      <c r="OB137" s="1">
        <v>3.6409860000000002E-4</v>
      </c>
      <c r="OC137">
        <v>0.12175850000000001</v>
      </c>
      <c r="OD137">
        <v>0.8002338</v>
      </c>
      <c r="OE137">
        <v>29.713640000000002</v>
      </c>
      <c r="OF137" s="1">
        <v>3.5263580000000002E-4</v>
      </c>
      <c r="OG137">
        <v>0.1180409</v>
      </c>
      <c r="OH137">
        <v>0.8002262</v>
      </c>
      <c r="OI137">
        <v>29.44379</v>
      </c>
      <c r="OJ137" s="1">
        <v>3.4164120000000002E-4</v>
      </c>
      <c r="OK137">
        <v>0.1144684</v>
      </c>
    </row>
    <row r="138" spans="1:401" x14ac:dyDescent="0.35">
      <c r="A138">
        <v>141</v>
      </c>
      <c r="B138" t="s">
        <v>4</v>
      </c>
      <c r="C138" t="s">
        <v>24</v>
      </c>
      <c r="D138" t="s">
        <v>143</v>
      </c>
      <c r="E138">
        <v>908.41980000000001</v>
      </c>
      <c r="F138">
        <v>0.85637039999999998</v>
      </c>
      <c r="G138">
        <v>20.22193</v>
      </c>
      <c r="H138">
        <v>0</v>
      </c>
      <c r="I138">
        <v>0</v>
      </c>
      <c r="J138">
        <v>0.84745289999999995</v>
      </c>
      <c r="K138">
        <v>19.548469999999998</v>
      </c>
      <c r="L138">
        <v>0</v>
      </c>
      <c r="M138">
        <v>0</v>
      </c>
      <c r="N138">
        <v>0.83930700000000003</v>
      </c>
      <c r="O138">
        <v>19.18093</v>
      </c>
      <c r="P138">
        <v>0</v>
      </c>
      <c r="Q138">
        <v>0</v>
      </c>
      <c r="R138">
        <v>0.83122989999999997</v>
      </c>
      <c r="S138">
        <v>20.560020000000002</v>
      </c>
      <c r="T138" s="1">
        <v>1.6123679999999999E-34</v>
      </c>
      <c r="U138" s="1">
        <v>5.631074E-32</v>
      </c>
      <c r="V138">
        <v>0.82324540000000002</v>
      </c>
      <c r="W138">
        <v>22.495840000000001</v>
      </c>
      <c r="X138" s="1">
        <v>5.7173909999999999E-24</v>
      </c>
      <c r="Y138" s="1">
        <v>1.689452E-21</v>
      </c>
      <c r="Z138">
        <v>0.81563229999999998</v>
      </c>
      <c r="AA138">
        <v>23.229230000000001</v>
      </c>
      <c r="AB138" s="1">
        <v>6.2774710000000004E-14</v>
      </c>
      <c r="AC138" s="1">
        <v>1.7564259999999999E-11</v>
      </c>
      <c r="AD138">
        <v>0.8089402</v>
      </c>
      <c r="AE138">
        <v>22.347110000000001</v>
      </c>
      <c r="AF138" s="1">
        <v>4.851581E-6</v>
      </c>
      <c r="AG138" s="1">
        <v>1.2086040000000001E-3</v>
      </c>
      <c r="AH138">
        <v>0.80300079999999996</v>
      </c>
      <c r="AI138">
        <v>21.089500000000001</v>
      </c>
      <c r="AJ138" s="1">
        <v>9.4634709999999993E-3</v>
      </c>
      <c r="AK138">
        <v>2.637772</v>
      </c>
      <c r="AL138">
        <v>0.79830400000000001</v>
      </c>
      <c r="AM138">
        <v>19.753070000000001</v>
      </c>
      <c r="AN138">
        <v>0.81826949999999998</v>
      </c>
      <c r="AO138">
        <v>247.21539999999999</v>
      </c>
      <c r="AP138">
        <v>0.79499209999999998</v>
      </c>
      <c r="AQ138">
        <v>19.723109999999998</v>
      </c>
      <c r="AR138">
        <v>11.957140000000001</v>
      </c>
      <c r="AS138">
        <v>3852.547</v>
      </c>
      <c r="AT138">
        <v>0.79252270000000002</v>
      </c>
      <c r="AU138">
        <v>21.392849999999999</v>
      </c>
      <c r="AV138">
        <v>51.853630000000003</v>
      </c>
      <c r="AW138">
        <v>17614.64</v>
      </c>
      <c r="AX138">
        <v>0.79077430000000004</v>
      </c>
      <c r="AY138">
        <v>24.35736</v>
      </c>
      <c r="AZ138">
        <v>92.733729999999994</v>
      </c>
      <c r="BA138">
        <v>32879.629999999997</v>
      </c>
      <c r="BB138">
        <v>0.78947460000000003</v>
      </c>
      <c r="BC138">
        <v>27.404109999999999</v>
      </c>
      <c r="BD138">
        <v>85.161529999999999</v>
      </c>
      <c r="BE138">
        <v>31273.91</v>
      </c>
      <c r="BF138">
        <v>0.7882055</v>
      </c>
      <c r="BG138">
        <v>28.479120000000002</v>
      </c>
      <c r="BH138">
        <v>47.173299999999998</v>
      </c>
      <c r="BI138">
        <v>17825.78</v>
      </c>
      <c r="BJ138">
        <v>0.78653240000000002</v>
      </c>
      <c r="BK138">
        <v>27.517440000000001</v>
      </c>
      <c r="BL138">
        <v>17.883749999999999</v>
      </c>
      <c r="BM138">
        <v>6914.482</v>
      </c>
      <c r="BN138">
        <v>0.78405380000000002</v>
      </c>
      <c r="BO138">
        <v>25.90203</v>
      </c>
      <c r="BP138">
        <v>5.1625500000000004</v>
      </c>
      <c r="BQ138">
        <v>2031.6379999999999</v>
      </c>
      <c r="BR138">
        <v>0.78053189999999995</v>
      </c>
      <c r="BS138">
        <v>24.193290000000001</v>
      </c>
      <c r="BT138">
        <v>1.2502180000000001</v>
      </c>
      <c r="BU138">
        <v>498.06049999999999</v>
      </c>
      <c r="BV138">
        <v>0.77592689999999997</v>
      </c>
      <c r="BW138">
        <v>23.70506</v>
      </c>
      <c r="BX138">
        <v>0.2832556</v>
      </c>
      <c r="BY138">
        <v>113.3811</v>
      </c>
      <c r="BZ138">
        <v>0.77048410000000001</v>
      </c>
      <c r="CA138">
        <v>24.579419999999999</v>
      </c>
      <c r="CB138" s="1">
        <v>7.3207880000000003E-2</v>
      </c>
      <c r="CC138">
        <v>28.883459999999999</v>
      </c>
      <c r="CD138">
        <v>0.76444319999999999</v>
      </c>
      <c r="CE138">
        <v>25.852180000000001</v>
      </c>
      <c r="CF138" s="1">
        <v>3.1257210000000001E-2</v>
      </c>
      <c r="CG138">
        <v>11.82428</v>
      </c>
      <c r="CH138">
        <v>0.75794159999999999</v>
      </c>
      <c r="CI138">
        <v>27.375499999999999</v>
      </c>
      <c r="CJ138" s="1">
        <v>2.5684660000000002E-2</v>
      </c>
      <c r="CK138">
        <v>9.4195119999999992</v>
      </c>
      <c r="CL138">
        <v>0.75127140000000003</v>
      </c>
      <c r="CM138">
        <v>27.58399</v>
      </c>
      <c r="CN138" s="1">
        <v>2.8181379999999999E-2</v>
      </c>
      <c r="CO138">
        <v>10.30701</v>
      </c>
      <c r="CP138">
        <v>0.74477340000000003</v>
      </c>
      <c r="CQ138">
        <v>26.98387</v>
      </c>
      <c r="CR138">
        <v>3.1260120000000002E-2</v>
      </c>
      <c r="CS138">
        <v>11.532310000000001</v>
      </c>
      <c r="CT138">
        <v>0.73898819999999998</v>
      </c>
      <c r="CU138">
        <v>25.642029999999998</v>
      </c>
      <c r="CV138" s="1">
        <v>3.2598670000000003E-2</v>
      </c>
      <c r="CW138">
        <v>12.14321</v>
      </c>
      <c r="CX138">
        <v>0.73411910000000002</v>
      </c>
      <c r="CY138">
        <v>24.115749999999998</v>
      </c>
      <c r="CZ138" s="1">
        <v>3.2062899999999998E-2</v>
      </c>
      <c r="DA138">
        <v>12.03797</v>
      </c>
      <c r="DB138">
        <v>0.73016040000000004</v>
      </c>
      <c r="DC138">
        <v>23.496400000000001</v>
      </c>
      <c r="DD138" s="1">
        <v>3.026711E-2</v>
      </c>
      <c r="DE138">
        <v>11.42811</v>
      </c>
      <c r="DF138">
        <v>0.72709290000000004</v>
      </c>
      <c r="DG138">
        <v>24.65813</v>
      </c>
      <c r="DH138" s="1">
        <v>2.7837130000000002E-2</v>
      </c>
      <c r="DI138">
        <v>10.55072</v>
      </c>
      <c r="DJ138">
        <v>0.72488209999999997</v>
      </c>
      <c r="DK138">
        <v>28.318549999999998</v>
      </c>
      <c r="DL138">
        <v>2.5049809999999999E-2</v>
      </c>
      <c r="DM138">
        <v>9.5209589999999995</v>
      </c>
      <c r="DN138">
        <v>0.72335550000000004</v>
      </c>
      <c r="DO138">
        <v>33.54513</v>
      </c>
      <c r="DP138" s="1">
        <v>2.1749660000000001E-2</v>
      </c>
      <c r="DQ138">
        <v>8.2927959999999992</v>
      </c>
      <c r="DR138">
        <v>0.72235020000000005</v>
      </c>
      <c r="DS138">
        <v>36.16563</v>
      </c>
      <c r="DT138" s="1">
        <v>1.7859679999999999E-2</v>
      </c>
      <c r="DU138">
        <v>6.8339920000000003</v>
      </c>
      <c r="DV138">
        <v>0.72176119999999999</v>
      </c>
      <c r="DW138">
        <v>35.347389999999997</v>
      </c>
      <c r="DX138" s="1">
        <v>1.382365E-2</v>
      </c>
      <c r="DY138">
        <v>5.302359</v>
      </c>
      <c r="DZ138">
        <v>0.72141060000000001</v>
      </c>
      <c r="EA138">
        <v>33.76332</v>
      </c>
      <c r="EB138" s="1">
        <v>1.0329700000000001E-2</v>
      </c>
      <c r="EC138">
        <v>3.960534</v>
      </c>
      <c r="ED138">
        <v>0.72119420000000001</v>
      </c>
      <c r="EE138">
        <v>31.55847</v>
      </c>
      <c r="EF138" s="1">
        <v>7.7674739999999999E-3</v>
      </c>
      <c r="EG138">
        <v>2.9672519999999998</v>
      </c>
      <c r="EH138">
        <v>0.72108969999999994</v>
      </c>
      <c r="EI138">
        <v>29.537379999999999</v>
      </c>
      <c r="EJ138" s="1">
        <v>6.0993269999999999E-3</v>
      </c>
      <c r="EK138">
        <v>2.31636</v>
      </c>
      <c r="EL138">
        <v>0.72102869999999997</v>
      </c>
      <c r="EM138">
        <v>29.77007</v>
      </c>
      <c r="EN138" s="1">
        <v>5.0766850000000001E-3</v>
      </c>
      <c r="EO138">
        <v>1.915848</v>
      </c>
      <c r="EP138">
        <v>0.72096000000000005</v>
      </c>
      <c r="EQ138">
        <v>34.681019999999997</v>
      </c>
      <c r="ER138" s="1">
        <v>4.4469009999999996E-3</v>
      </c>
      <c r="ES138">
        <v>1.669524</v>
      </c>
      <c r="ET138">
        <v>0.72093700000000005</v>
      </c>
      <c r="EU138">
        <v>40.700629999999997</v>
      </c>
      <c r="EV138" s="1">
        <v>4.0355820000000002E-3</v>
      </c>
      <c r="EW138">
        <v>1.5093909999999999</v>
      </c>
      <c r="EX138">
        <v>0.72093260000000003</v>
      </c>
      <c r="EY138">
        <v>43.127850000000002</v>
      </c>
      <c r="EZ138" s="1">
        <v>3.7421920000000001E-3</v>
      </c>
      <c r="FA138">
        <v>1.3954599999999999</v>
      </c>
      <c r="FB138">
        <v>0.72094579999999997</v>
      </c>
      <c r="FC138">
        <v>42.370330000000003</v>
      </c>
      <c r="FD138" s="1">
        <v>3.5120709999999999E-3</v>
      </c>
      <c r="FE138">
        <v>1.3067070000000001</v>
      </c>
      <c r="FF138">
        <v>0.72092400000000001</v>
      </c>
      <c r="FG138">
        <v>40.866689999999998</v>
      </c>
      <c r="FH138" s="1">
        <v>3.318063E-3</v>
      </c>
      <c r="FI138">
        <v>1.232397</v>
      </c>
      <c r="FJ138">
        <v>0.72092319999999999</v>
      </c>
      <c r="FK138">
        <v>38.588520000000003</v>
      </c>
      <c r="FL138" s="1">
        <v>3.146888E-3</v>
      </c>
      <c r="FM138">
        <v>1.167073</v>
      </c>
      <c r="FN138">
        <v>0.72091050000000001</v>
      </c>
      <c r="FO138">
        <v>36.582799999999999</v>
      </c>
      <c r="FP138" s="1">
        <v>2.9910689999999998E-3</v>
      </c>
      <c r="FQ138">
        <v>1.10805</v>
      </c>
      <c r="FR138">
        <v>0.72093079999999998</v>
      </c>
      <c r="FS138">
        <v>35.68515</v>
      </c>
      <c r="FT138" s="1">
        <v>2.8470370000000002E-3</v>
      </c>
      <c r="FU138">
        <v>1.0538670000000001</v>
      </c>
      <c r="FV138">
        <v>0.72091360000000004</v>
      </c>
      <c r="FW138">
        <v>36.630040000000001</v>
      </c>
      <c r="FX138" s="1">
        <v>2.7130129999999998E-3</v>
      </c>
      <c r="FY138">
        <v>1.003547</v>
      </c>
      <c r="FZ138">
        <v>0.72093580000000002</v>
      </c>
      <c r="GA138">
        <v>37.488160000000001</v>
      </c>
      <c r="GB138" s="1">
        <v>2.5870799999999998E-3</v>
      </c>
      <c r="GC138">
        <v>0.9564435</v>
      </c>
      <c r="GD138">
        <v>0.7209314</v>
      </c>
      <c r="GE138">
        <v>37.440150000000003</v>
      </c>
      <c r="GF138" s="1">
        <v>2.468278E-3</v>
      </c>
      <c r="GG138">
        <v>0.91219090000000003</v>
      </c>
      <c r="GH138">
        <v>0.7209238</v>
      </c>
      <c r="GI138">
        <v>36.035719999999998</v>
      </c>
      <c r="GJ138" s="1">
        <v>2.3566569999999998E-3</v>
      </c>
      <c r="GK138">
        <v>0.87072050000000001</v>
      </c>
      <c r="GL138">
        <v>0.72093090000000004</v>
      </c>
      <c r="GM138">
        <v>34.121259999999999</v>
      </c>
      <c r="GN138" s="1">
        <v>2.2517290000000001E-3</v>
      </c>
      <c r="GO138">
        <v>0.83172880000000005</v>
      </c>
      <c r="GP138">
        <v>0.7209236</v>
      </c>
      <c r="GQ138">
        <v>32.141680000000001</v>
      </c>
      <c r="GR138" s="1">
        <v>2.1527999999999999E-3</v>
      </c>
      <c r="GS138">
        <v>0.79501710000000003</v>
      </c>
      <c r="GT138">
        <v>0.7209276</v>
      </c>
      <c r="GU138">
        <v>31.823160000000001</v>
      </c>
      <c r="GV138" s="1">
        <v>2.059207E-3</v>
      </c>
      <c r="GW138">
        <v>0.76031979999999999</v>
      </c>
      <c r="GX138">
        <v>0.72091099999999997</v>
      </c>
      <c r="GY138">
        <v>32.84008</v>
      </c>
      <c r="GZ138" s="1">
        <v>1.970542E-3</v>
      </c>
      <c r="HA138">
        <v>0.72758590000000001</v>
      </c>
      <c r="HB138">
        <v>0.72093030000000002</v>
      </c>
      <c r="HC138">
        <v>34.599159999999998</v>
      </c>
      <c r="HD138" s="1">
        <v>1.887075E-3</v>
      </c>
      <c r="HE138">
        <v>0.69664250000000005</v>
      </c>
      <c r="HF138">
        <v>0.72093249999999998</v>
      </c>
      <c r="HG138">
        <v>36.619300000000003</v>
      </c>
      <c r="HH138" s="1">
        <v>1.807826E-3</v>
      </c>
      <c r="HI138">
        <v>0.66736110000000004</v>
      </c>
      <c r="HJ138">
        <v>0.72093079999999998</v>
      </c>
      <c r="HK138">
        <v>36.621420000000001</v>
      </c>
      <c r="HL138" s="1">
        <v>1.73278E-3</v>
      </c>
      <c r="HM138">
        <v>0.63962540000000001</v>
      </c>
      <c r="HN138">
        <v>0.72093030000000002</v>
      </c>
      <c r="HO138">
        <v>35.23171</v>
      </c>
      <c r="HP138" s="1">
        <v>1.661888E-3</v>
      </c>
      <c r="HQ138">
        <v>0.6134115</v>
      </c>
      <c r="HR138">
        <v>0.72091229999999995</v>
      </c>
      <c r="HS138">
        <v>33.142679999999999</v>
      </c>
      <c r="HT138" s="1">
        <v>1.594879E-3</v>
      </c>
      <c r="HU138">
        <v>0.58864479999999997</v>
      </c>
      <c r="HV138">
        <v>0.72092999999999996</v>
      </c>
      <c r="HW138">
        <v>30.892790000000002</v>
      </c>
      <c r="HX138" s="1">
        <v>1.53151E-3</v>
      </c>
      <c r="HY138">
        <v>0.56525999999999998</v>
      </c>
      <c r="HZ138">
        <v>0.72092959999999995</v>
      </c>
      <c r="IA138">
        <v>30.71968</v>
      </c>
      <c r="IB138" s="1">
        <v>1.471455E-3</v>
      </c>
      <c r="IC138">
        <v>0.54308650000000003</v>
      </c>
      <c r="ID138">
        <v>0.72090860000000001</v>
      </c>
      <c r="IE138">
        <v>34.673760000000001</v>
      </c>
      <c r="IF138" s="1">
        <v>1.4143269999999999E-3</v>
      </c>
      <c r="IG138">
        <v>0.52197020000000005</v>
      </c>
      <c r="IH138">
        <v>0.72092440000000002</v>
      </c>
      <c r="II138">
        <v>41.375</v>
      </c>
      <c r="IJ138" s="1">
        <v>1.359641E-3</v>
      </c>
      <c r="IK138">
        <v>0.50178650000000002</v>
      </c>
      <c r="IL138">
        <v>0.7209373</v>
      </c>
      <c r="IM138">
        <v>46.24044</v>
      </c>
      <c r="IN138" s="1">
        <v>1.3078219999999999E-3</v>
      </c>
      <c r="IO138">
        <v>0.48260979999999998</v>
      </c>
      <c r="IP138">
        <v>0.72092599999999996</v>
      </c>
      <c r="IQ138">
        <v>47.454639999999998</v>
      </c>
      <c r="IR138" s="1">
        <v>1.2583539999999999E-3</v>
      </c>
      <c r="IS138">
        <v>0.46437079999999997</v>
      </c>
      <c r="IT138">
        <v>0.72093180000000001</v>
      </c>
      <c r="IU138">
        <v>46.268700000000003</v>
      </c>
      <c r="IV138" s="1">
        <v>1.21137E-3</v>
      </c>
      <c r="IW138">
        <v>0.44698959999999999</v>
      </c>
      <c r="IX138">
        <v>0.72092900000000004</v>
      </c>
      <c r="IY138">
        <v>43.74071</v>
      </c>
      <c r="IZ138" s="1">
        <v>1.16631E-3</v>
      </c>
      <c r="JA138">
        <v>0.43037779999999998</v>
      </c>
      <c r="JB138">
        <v>0.72090880000000002</v>
      </c>
      <c r="JC138">
        <v>40.129420000000003</v>
      </c>
      <c r="JD138" s="1">
        <v>1.1230840000000001E-3</v>
      </c>
      <c r="JE138">
        <v>0.41444550000000002</v>
      </c>
      <c r="JF138">
        <v>0.7209023</v>
      </c>
      <c r="JG138">
        <v>38.177169999999997</v>
      </c>
      <c r="JH138" s="1">
        <v>1.0820319999999999E-3</v>
      </c>
      <c r="JI138">
        <v>0.39925749999999999</v>
      </c>
      <c r="JJ138">
        <v>0.72093450000000003</v>
      </c>
      <c r="JK138">
        <v>38.455800000000004</v>
      </c>
      <c r="JL138" s="1">
        <v>1.04229E-3</v>
      </c>
      <c r="JM138">
        <v>0.38480910000000002</v>
      </c>
      <c r="JN138">
        <v>0.72092889999999998</v>
      </c>
      <c r="JO138">
        <v>38.722520000000003</v>
      </c>
      <c r="JP138" s="1">
        <v>1.002452E-3</v>
      </c>
      <c r="JQ138">
        <v>0.3710425</v>
      </c>
      <c r="JR138">
        <v>0.72090639999999995</v>
      </c>
      <c r="JS138">
        <v>38.822279999999999</v>
      </c>
      <c r="JT138" s="1">
        <v>9.6423889999999995E-4</v>
      </c>
      <c r="JU138">
        <v>0.35781279999999999</v>
      </c>
      <c r="JV138">
        <v>0.72093149999999995</v>
      </c>
      <c r="JW138">
        <v>38.780380000000001</v>
      </c>
      <c r="JX138" s="1">
        <v>9.2763909999999999E-4</v>
      </c>
      <c r="JY138">
        <v>0.34504590000000002</v>
      </c>
      <c r="JZ138">
        <v>0.72090949999999998</v>
      </c>
      <c r="KA138">
        <v>37.704859999999996</v>
      </c>
      <c r="KB138" s="1">
        <v>8.9288710000000001E-4</v>
      </c>
      <c r="KC138">
        <v>0.33286300000000002</v>
      </c>
      <c r="KD138">
        <v>0.72093410000000002</v>
      </c>
      <c r="KE138">
        <v>35.733580000000003</v>
      </c>
      <c r="KF138" s="1">
        <v>8.5996960000000002E-4</v>
      </c>
      <c r="KG138">
        <v>0.32126329999999997</v>
      </c>
      <c r="KH138">
        <v>0.72090370000000004</v>
      </c>
      <c r="KI138">
        <v>33.362369999999999</v>
      </c>
      <c r="KJ138" s="1">
        <v>8.286465E-4</v>
      </c>
      <c r="KK138">
        <v>0.31018440000000003</v>
      </c>
      <c r="KL138">
        <v>0.72092610000000001</v>
      </c>
      <c r="KM138">
        <v>32.160780000000003</v>
      </c>
      <c r="KN138" s="1">
        <v>7.9882059999999999E-4</v>
      </c>
      <c r="KO138">
        <v>0.29958639999999997</v>
      </c>
      <c r="KP138">
        <v>0.72090140000000003</v>
      </c>
      <c r="KQ138">
        <v>33.885039999999996</v>
      </c>
      <c r="KR138" s="1">
        <v>7.7029949999999996E-4</v>
      </c>
      <c r="KS138">
        <v>0.28944009999999998</v>
      </c>
      <c r="KT138">
        <v>0.72090010000000004</v>
      </c>
      <c r="KU138">
        <v>38.502079999999999</v>
      </c>
      <c r="KV138" s="1">
        <v>7.4308190000000002E-4</v>
      </c>
      <c r="KW138">
        <v>0.27970430000000002</v>
      </c>
      <c r="KX138">
        <v>0.72090100000000001</v>
      </c>
      <c r="KY138">
        <v>42.472670000000001</v>
      </c>
      <c r="KZ138" s="1">
        <v>7.1702479999999997E-4</v>
      </c>
      <c r="LA138">
        <v>0.27035959999999998</v>
      </c>
      <c r="LB138">
        <v>0.72092780000000001</v>
      </c>
      <c r="LC138">
        <v>42.90551</v>
      </c>
      <c r="LD138" s="1">
        <v>6.9214920000000004E-4</v>
      </c>
      <c r="LE138">
        <v>0.26138939999999999</v>
      </c>
      <c r="LF138">
        <v>0.72092849999999997</v>
      </c>
      <c r="LG138">
        <v>41.236730000000001</v>
      </c>
      <c r="LH138" s="1">
        <v>6.6829309999999996E-4</v>
      </c>
      <c r="LI138">
        <v>0.25278060000000002</v>
      </c>
      <c r="LJ138">
        <v>0.72090790000000005</v>
      </c>
      <c r="LK138">
        <v>38.890940000000001</v>
      </c>
      <c r="LL138" s="1">
        <v>6.4547979999999997E-4</v>
      </c>
      <c r="LM138">
        <v>0.2445148</v>
      </c>
      <c r="LN138">
        <v>0.72092270000000003</v>
      </c>
      <c r="LO138">
        <v>35.315849999999998</v>
      </c>
      <c r="LP138" s="1">
        <v>6.2353460000000001E-4</v>
      </c>
      <c r="LQ138">
        <v>0.23654919999999999</v>
      </c>
      <c r="LR138">
        <v>0.72092319999999999</v>
      </c>
      <c r="LS138">
        <v>32.861989999999999</v>
      </c>
      <c r="LT138" s="1">
        <v>6.0247060000000001E-4</v>
      </c>
      <c r="LU138">
        <v>0.22887070000000001</v>
      </c>
      <c r="LV138">
        <v>0.72091039999999995</v>
      </c>
      <c r="LW138">
        <v>33.955820000000003</v>
      </c>
      <c r="LX138" s="1">
        <v>5.8222229999999996E-4</v>
      </c>
      <c r="LY138">
        <v>0.22148319999999999</v>
      </c>
      <c r="LZ138">
        <v>0.72092149999999999</v>
      </c>
      <c r="MA138">
        <v>37.085410000000003</v>
      </c>
      <c r="MB138" s="1">
        <v>5.6273969999999995E-4</v>
      </c>
      <c r="MC138">
        <v>0.21435389999999999</v>
      </c>
      <c r="MD138">
        <v>0.72091510000000003</v>
      </c>
      <c r="ME138">
        <v>39.674849999999999</v>
      </c>
      <c r="MF138" s="1">
        <v>5.4400520000000003E-4</v>
      </c>
      <c r="MG138">
        <v>0.20749629999999999</v>
      </c>
      <c r="MH138">
        <v>0.7209236</v>
      </c>
      <c r="MI138">
        <v>40.924660000000003</v>
      </c>
      <c r="MJ138" s="1">
        <v>5.2595310000000004E-4</v>
      </c>
      <c r="MK138">
        <v>0.2008827</v>
      </c>
      <c r="ML138">
        <v>0.72092129999999999</v>
      </c>
      <c r="MM138">
        <v>39.859729999999999</v>
      </c>
      <c r="MN138" s="1">
        <v>5.0848430000000001E-4</v>
      </c>
      <c r="MO138">
        <v>0.19450480000000001</v>
      </c>
      <c r="MP138">
        <v>0.72093499999999999</v>
      </c>
      <c r="MQ138">
        <v>37.983499999999999</v>
      </c>
      <c r="MR138" s="1">
        <v>4.9164320000000001E-4</v>
      </c>
      <c r="MS138">
        <v>0.1883474</v>
      </c>
      <c r="MT138">
        <v>0.72090339999999997</v>
      </c>
      <c r="MU138">
        <v>35.617019999999997</v>
      </c>
      <c r="MV138" s="1">
        <v>4.7538499999999999E-4</v>
      </c>
      <c r="MW138">
        <v>0.1823978</v>
      </c>
      <c r="MX138">
        <v>0.72090430000000005</v>
      </c>
      <c r="MY138">
        <v>33.82931</v>
      </c>
      <c r="MZ138" s="1">
        <v>4.5974610000000001E-4</v>
      </c>
      <c r="NA138">
        <v>0.17664769999999999</v>
      </c>
      <c r="NB138">
        <v>0.72090889999999996</v>
      </c>
      <c r="NC138">
        <v>32.21846</v>
      </c>
      <c r="ND138" s="1">
        <v>4.446543E-4</v>
      </c>
      <c r="NE138">
        <v>0.17108860000000001</v>
      </c>
      <c r="NF138">
        <v>0.72090969999999999</v>
      </c>
      <c r="NG138">
        <v>32.445079999999997</v>
      </c>
      <c r="NH138" s="1">
        <v>4.3015250000000001E-4</v>
      </c>
      <c r="NI138">
        <v>0.16574520000000001</v>
      </c>
      <c r="NJ138">
        <v>0.72092809999999996</v>
      </c>
      <c r="NK138">
        <v>34.854179999999999</v>
      </c>
      <c r="NL138" s="1">
        <v>4.1625659999999998E-4</v>
      </c>
      <c r="NM138">
        <v>0.16060720000000001</v>
      </c>
      <c r="NN138">
        <v>0.72090860000000001</v>
      </c>
      <c r="NO138">
        <v>36.612209999999997</v>
      </c>
      <c r="NP138" s="1">
        <v>4.0293140000000001E-4</v>
      </c>
      <c r="NQ138">
        <v>0.1556739</v>
      </c>
      <c r="NR138">
        <v>0.72093399999999996</v>
      </c>
      <c r="NS138">
        <v>35.14434</v>
      </c>
      <c r="NT138" s="1">
        <v>3.9002680000000002E-4</v>
      </c>
      <c r="NU138">
        <v>0.15089179999999999</v>
      </c>
      <c r="NV138">
        <v>0.7209314</v>
      </c>
      <c r="NW138">
        <v>33.185920000000003</v>
      </c>
      <c r="NX138" s="1">
        <v>3.7750570000000001E-4</v>
      </c>
      <c r="NY138">
        <v>0.1462376</v>
      </c>
      <c r="NZ138">
        <v>0.72091079999999996</v>
      </c>
      <c r="OA138">
        <v>31.123080000000002</v>
      </c>
      <c r="OB138" s="1">
        <v>3.6544330000000001E-4</v>
      </c>
      <c r="OC138">
        <v>0.1417206</v>
      </c>
      <c r="OD138">
        <v>0.72092809999999996</v>
      </c>
      <c r="OE138">
        <v>30.014700000000001</v>
      </c>
      <c r="OF138" s="1">
        <v>3.5392520000000001E-4</v>
      </c>
      <c r="OG138">
        <v>0.13739009999999999</v>
      </c>
      <c r="OH138">
        <v>0.72093079999999998</v>
      </c>
      <c r="OI138">
        <v>29.560759999999998</v>
      </c>
      <c r="OJ138" s="1">
        <v>3.4288370000000001E-4</v>
      </c>
      <c r="OK138">
        <v>0.1332286</v>
      </c>
    </row>
    <row r="139" spans="1:401" x14ac:dyDescent="0.35">
      <c r="A139">
        <v>142</v>
      </c>
      <c r="B139" t="s">
        <v>4</v>
      </c>
      <c r="C139" t="s">
        <v>24</v>
      </c>
      <c r="D139" t="s">
        <v>144</v>
      </c>
      <c r="E139">
        <v>915.82339999999999</v>
      </c>
      <c r="F139">
        <v>0.74249600000000004</v>
      </c>
      <c r="G139">
        <v>20.415949999999999</v>
      </c>
      <c r="H139">
        <v>0</v>
      </c>
      <c r="I139">
        <v>0</v>
      </c>
      <c r="J139">
        <v>0.73652030000000002</v>
      </c>
      <c r="K139">
        <v>19.678889999999999</v>
      </c>
      <c r="L139">
        <v>0</v>
      </c>
      <c r="M139">
        <v>0</v>
      </c>
      <c r="N139">
        <v>0.73110379999999997</v>
      </c>
      <c r="O139">
        <v>19.236550000000001</v>
      </c>
      <c r="P139">
        <v>0</v>
      </c>
      <c r="Q139">
        <v>0</v>
      </c>
      <c r="R139">
        <v>0.72571680000000005</v>
      </c>
      <c r="S139">
        <v>20.50957</v>
      </c>
      <c r="T139" s="1">
        <v>2.4259849999999998E-35</v>
      </c>
      <c r="U139" s="1">
        <v>9.5771790000000004E-33</v>
      </c>
      <c r="V139">
        <v>0.72038100000000005</v>
      </c>
      <c r="W139">
        <v>22.424759999999999</v>
      </c>
      <c r="X139" s="1">
        <v>7.8480219999999996E-25</v>
      </c>
      <c r="Y139" s="1">
        <v>3.0954460000000002E-22</v>
      </c>
      <c r="Z139">
        <v>0.71526250000000002</v>
      </c>
      <c r="AA139">
        <v>23.21414</v>
      </c>
      <c r="AB139" s="1">
        <v>8.4252500000000002E-15</v>
      </c>
      <c r="AC139" s="1">
        <v>3.360579E-12</v>
      </c>
      <c r="AD139">
        <v>0.71080509999999997</v>
      </c>
      <c r="AE139">
        <v>22.439419999999998</v>
      </c>
      <c r="AF139" s="1">
        <v>1.808816E-6</v>
      </c>
      <c r="AG139" s="1">
        <v>5.0197380000000002E-4</v>
      </c>
      <c r="AH139">
        <v>0.70690299999999995</v>
      </c>
      <c r="AI139">
        <v>21.206689999999998</v>
      </c>
      <c r="AJ139" s="1">
        <v>5.301287E-3</v>
      </c>
      <c r="AK139">
        <v>1.6088420000000001</v>
      </c>
      <c r="AL139">
        <v>0.70389930000000001</v>
      </c>
      <c r="AM139">
        <v>19.955290000000002</v>
      </c>
      <c r="AN139">
        <v>0.56124450000000004</v>
      </c>
      <c r="AO139">
        <v>184.60570000000001</v>
      </c>
      <c r="AP139">
        <v>0.7018645</v>
      </c>
      <c r="AQ139">
        <v>19.91104</v>
      </c>
      <c r="AR139">
        <v>9.4549149999999997</v>
      </c>
      <c r="AS139">
        <v>3325.6579999999999</v>
      </c>
      <c r="AT139">
        <v>0.70036659999999995</v>
      </c>
      <c r="AU139">
        <v>21.475010000000001</v>
      </c>
      <c r="AV139">
        <v>45.789819999999999</v>
      </c>
      <c r="AW139">
        <v>17038.580000000002</v>
      </c>
      <c r="AX139">
        <v>0.69932139999999998</v>
      </c>
      <c r="AY139">
        <v>24.347740000000002</v>
      </c>
      <c r="AZ139">
        <v>89.514049999999997</v>
      </c>
      <c r="BA139">
        <v>34885.019999999997</v>
      </c>
      <c r="BB139">
        <v>0.69852389999999998</v>
      </c>
      <c r="BC139">
        <v>27.324339999999999</v>
      </c>
      <c r="BD139">
        <v>88.410349999999994</v>
      </c>
      <c r="BE139">
        <v>35798.870000000003</v>
      </c>
      <c r="BF139">
        <v>0.69774230000000004</v>
      </c>
      <c r="BG139">
        <v>28.458100000000002</v>
      </c>
      <c r="BH139">
        <v>51.946190000000001</v>
      </c>
      <c r="BI139">
        <v>21705.06</v>
      </c>
      <c r="BJ139">
        <v>0.69663319999999995</v>
      </c>
      <c r="BK139">
        <v>27.633099999999999</v>
      </c>
      <c r="BL139">
        <v>20.627400000000002</v>
      </c>
      <c r="BM139">
        <v>8839.9860000000008</v>
      </c>
      <c r="BN139">
        <v>0.69495549999999995</v>
      </c>
      <c r="BO139">
        <v>26.068259999999999</v>
      </c>
      <c r="BP139">
        <v>6.162261</v>
      </c>
      <c r="BQ139">
        <v>2693.1640000000002</v>
      </c>
      <c r="BR139">
        <v>0.69255670000000003</v>
      </c>
      <c r="BS139">
        <v>24.38786</v>
      </c>
      <c r="BT139">
        <v>1.5248930000000001</v>
      </c>
      <c r="BU139">
        <v>675.62429999999995</v>
      </c>
      <c r="BV139">
        <v>0.68945219999999996</v>
      </c>
      <c r="BW139">
        <v>23.85153</v>
      </c>
      <c r="BX139">
        <v>0.34673999999999999</v>
      </c>
      <c r="BY139">
        <v>154.56979999999999</v>
      </c>
      <c r="BZ139">
        <v>0.68582460000000001</v>
      </c>
      <c r="CA139">
        <v>24.559360000000002</v>
      </c>
      <c r="CB139" s="1">
        <v>8.6565509999999998E-2</v>
      </c>
      <c r="CC139">
        <v>38.112009999999998</v>
      </c>
      <c r="CD139">
        <v>0.68189409999999995</v>
      </c>
      <c r="CE139">
        <v>25.850280000000001</v>
      </c>
      <c r="CF139" s="1">
        <v>3.3752009999999999E-2</v>
      </c>
      <c r="CG139">
        <v>14.23039</v>
      </c>
      <c r="CH139">
        <v>0.67769840000000003</v>
      </c>
      <c r="CI139">
        <v>27.27074</v>
      </c>
      <c r="CJ139">
        <v>2.5717810000000001E-2</v>
      </c>
      <c r="CK139">
        <v>10.429819999999999</v>
      </c>
      <c r="CL139">
        <v>0.67346760000000006</v>
      </c>
      <c r="CM139">
        <v>27.56673</v>
      </c>
      <c r="CN139" s="1">
        <v>2.7728619999999999E-2</v>
      </c>
      <c r="CO139">
        <v>11.16169</v>
      </c>
      <c r="CP139">
        <v>0.66932539999999996</v>
      </c>
      <c r="CQ139">
        <v>27.049600000000002</v>
      </c>
      <c r="CR139" s="1">
        <v>3.0902160000000001E-2</v>
      </c>
      <c r="CS139">
        <v>12.530530000000001</v>
      </c>
      <c r="CT139">
        <v>0.66566800000000004</v>
      </c>
      <c r="CU139">
        <v>25.79393</v>
      </c>
      <c r="CV139" s="1">
        <v>3.2498430000000002E-2</v>
      </c>
      <c r="CW139">
        <v>13.30264</v>
      </c>
      <c r="CX139">
        <v>0.66267620000000005</v>
      </c>
      <c r="CY139">
        <v>24.352429999999998</v>
      </c>
      <c r="CZ139" s="1">
        <v>3.2187929999999997E-2</v>
      </c>
      <c r="DA139">
        <v>13.27853</v>
      </c>
      <c r="DB139">
        <v>0.66028189999999998</v>
      </c>
      <c r="DC139">
        <v>23.762339999999998</v>
      </c>
      <c r="DD139" s="1">
        <v>3.0527950000000002E-2</v>
      </c>
      <c r="DE139">
        <v>12.664210000000001</v>
      </c>
      <c r="DF139">
        <v>0.65842800000000001</v>
      </c>
      <c r="DG139">
        <v>24.867460000000001</v>
      </c>
      <c r="DH139" s="1">
        <v>2.8165059999999999E-2</v>
      </c>
      <c r="DI139">
        <v>11.72749</v>
      </c>
      <c r="DJ139">
        <v>0.65714519999999998</v>
      </c>
      <c r="DK139">
        <v>28.443210000000001</v>
      </c>
      <c r="DL139">
        <v>2.543171E-2</v>
      </c>
      <c r="DM139">
        <v>10.61734</v>
      </c>
      <c r="DN139">
        <v>0.65627199999999997</v>
      </c>
      <c r="DO139">
        <v>33.547260000000001</v>
      </c>
      <c r="DP139">
        <v>2.2214040000000001E-2</v>
      </c>
      <c r="DQ139">
        <v>9.3023319999999998</v>
      </c>
      <c r="DR139">
        <v>0.65569160000000004</v>
      </c>
      <c r="DS139">
        <v>36.088070000000002</v>
      </c>
      <c r="DT139" s="1">
        <v>1.8393179999999999E-2</v>
      </c>
      <c r="DU139">
        <v>7.7311329999999998</v>
      </c>
      <c r="DV139">
        <v>0.65544460000000004</v>
      </c>
      <c r="DW139">
        <v>35.44126</v>
      </c>
      <c r="DX139" s="1">
        <v>1.4343450000000001E-2</v>
      </c>
      <c r="DY139">
        <v>6.0460130000000003</v>
      </c>
      <c r="DZ139">
        <v>0.65530339999999998</v>
      </c>
      <c r="EA139">
        <v>33.925400000000003</v>
      </c>
      <c r="EB139">
        <v>1.0750549999999999E-2</v>
      </c>
      <c r="EC139">
        <v>4.5319120000000002</v>
      </c>
      <c r="ED139">
        <v>0.65522950000000002</v>
      </c>
      <c r="EE139">
        <v>31.859829999999999</v>
      </c>
      <c r="EF139" s="1">
        <v>8.0602509999999992E-3</v>
      </c>
      <c r="EG139">
        <v>3.3862610000000002</v>
      </c>
      <c r="EH139">
        <v>0.65516669999999999</v>
      </c>
      <c r="EI139">
        <v>29.881979999999999</v>
      </c>
      <c r="EJ139" s="1">
        <v>6.2841670000000002E-3</v>
      </c>
      <c r="EK139">
        <v>2.6243460000000001</v>
      </c>
      <c r="EL139">
        <v>0.65514150000000004</v>
      </c>
      <c r="EM139">
        <v>29.964379999999998</v>
      </c>
      <c r="EN139" s="1">
        <v>5.1895309999999998E-3</v>
      </c>
      <c r="EO139">
        <v>2.152692</v>
      </c>
      <c r="EP139">
        <v>0.65513379999999999</v>
      </c>
      <c r="EQ139">
        <v>34.566560000000003</v>
      </c>
      <c r="ER139" s="1">
        <v>4.5177389999999998E-3</v>
      </c>
      <c r="ES139">
        <v>1.863518</v>
      </c>
      <c r="ET139">
        <v>0.65512789999999999</v>
      </c>
      <c r="EU139">
        <v>40.505290000000002</v>
      </c>
      <c r="EV139" s="1">
        <v>4.0835450000000001E-3</v>
      </c>
      <c r="EW139">
        <v>1.6774739999999999</v>
      </c>
      <c r="EX139">
        <v>0.65513080000000001</v>
      </c>
      <c r="EY139">
        <v>42.967680000000001</v>
      </c>
      <c r="EZ139" s="1">
        <v>3.7779020000000001E-3</v>
      </c>
      <c r="FA139">
        <v>1.546945</v>
      </c>
      <c r="FB139">
        <v>0.6551245</v>
      </c>
      <c r="FC139">
        <v>42.408090000000001</v>
      </c>
      <c r="FD139" s="1">
        <v>3.5409970000000002E-3</v>
      </c>
      <c r="FE139">
        <v>1.4465190000000001</v>
      </c>
      <c r="FF139">
        <v>0.65512429999999999</v>
      </c>
      <c r="FG139">
        <v>40.991970000000002</v>
      </c>
      <c r="FH139" s="1">
        <v>3.3429100000000002E-3</v>
      </c>
      <c r="FI139">
        <v>1.363157</v>
      </c>
      <c r="FJ139">
        <v>0.65512179999999998</v>
      </c>
      <c r="FK139">
        <v>38.926079999999999</v>
      </c>
      <c r="FL139" s="1">
        <v>3.1690529999999998E-3</v>
      </c>
      <c r="FM139">
        <v>1.290297</v>
      </c>
      <c r="FN139">
        <v>0.65511569999999997</v>
      </c>
      <c r="FO139">
        <v>37.04119</v>
      </c>
      <c r="FP139" s="1">
        <v>3.0113079999999999E-3</v>
      </c>
      <c r="FQ139">
        <v>1.2246509999999999</v>
      </c>
      <c r="FR139">
        <v>0.65511969999999997</v>
      </c>
      <c r="FS139">
        <v>36.046280000000003</v>
      </c>
      <c r="FT139" s="1">
        <v>2.8657639999999998E-3</v>
      </c>
      <c r="FU139">
        <v>1.164539</v>
      </c>
      <c r="FV139">
        <v>0.65513829999999995</v>
      </c>
      <c r="FW139">
        <v>36.769570000000002</v>
      </c>
      <c r="FX139" s="1">
        <v>2.7304740000000001E-3</v>
      </c>
      <c r="FY139">
        <v>1.1087800000000001</v>
      </c>
      <c r="FZ139">
        <v>0.65511680000000005</v>
      </c>
      <c r="GA139">
        <v>37.545020000000001</v>
      </c>
      <c r="GB139" s="1">
        <v>2.6034740000000002E-3</v>
      </c>
      <c r="GC139">
        <v>1.0566230000000001</v>
      </c>
      <c r="GD139">
        <v>0.65511410000000003</v>
      </c>
      <c r="GE139">
        <v>37.477460000000001</v>
      </c>
      <c r="GF139" s="1">
        <v>2.483669E-3</v>
      </c>
      <c r="GG139">
        <v>1.0076290000000001</v>
      </c>
      <c r="GH139">
        <v>0.65510630000000003</v>
      </c>
      <c r="GI139">
        <v>36.163910000000001</v>
      </c>
      <c r="GJ139" s="1">
        <v>2.3710929999999999E-3</v>
      </c>
      <c r="GK139">
        <v>0.96170750000000005</v>
      </c>
      <c r="GL139">
        <v>0.65511430000000004</v>
      </c>
      <c r="GM139">
        <v>34.298639999999999</v>
      </c>
      <c r="GN139" s="1">
        <v>2.2653199999999999E-3</v>
      </c>
      <c r="GO139">
        <v>0.91855949999999997</v>
      </c>
      <c r="GP139">
        <v>0.65513900000000003</v>
      </c>
      <c r="GQ139">
        <v>32.39358</v>
      </c>
      <c r="GR139" s="1">
        <v>2.1656309999999999E-3</v>
      </c>
      <c r="GS139">
        <v>0.87793239999999995</v>
      </c>
      <c r="GT139">
        <v>0.65513659999999996</v>
      </c>
      <c r="GU139">
        <v>32.118609999999997</v>
      </c>
      <c r="GV139" s="1">
        <v>2.071313E-3</v>
      </c>
      <c r="GW139">
        <v>0.83955020000000002</v>
      </c>
      <c r="GX139">
        <v>0.65510820000000003</v>
      </c>
      <c r="GY139">
        <v>33.077199999999998</v>
      </c>
      <c r="GZ139" s="1">
        <v>1.981965E-3</v>
      </c>
      <c r="HA139">
        <v>0.80334039999999995</v>
      </c>
      <c r="HB139">
        <v>0.65511940000000002</v>
      </c>
      <c r="HC139">
        <v>34.842120000000001</v>
      </c>
      <c r="HD139" s="1">
        <v>1.897882E-3</v>
      </c>
      <c r="HE139">
        <v>0.76911560000000001</v>
      </c>
      <c r="HF139">
        <v>0.65511220000000003</v>
      </c>
      <c r="HG139">
        <v>36.705219999999997</v>
      </c>
      <c r="HH139" s="1">
        <v>1.8180760000000001E-3</v>
      </c>
      <c r="HI139">
        <v>0.73674759999999995</v>
      </c>
      <c r="HJ139">
        <v>0.65511430000000004</v>
      </c>
      <c r="HK139">
        <v>36.685049999999997</v>
      </c>
      <c r="HL139" s="1">
        <v>1.742469E-3</v>
      </c>
      <c r="HM139">
        <v>0.70607509999999996</v>
      </c>
      <c r="HN139">
        <v>0.65511379999999997</v>
      </c>
      <c r="HO139">
        <v>35.381959999999999</v>
      </c>
      <c r="HP139" s="1">
        <v>1.671042E-3</v>
      </c>
      <c r="HQ139">
        <v>0.67707530000000005</v>
      </c>
      <c r="HR139">
        <v>0.65513690000000002</v>
      </c>
      <c r="HS139">
        <v>33.372390000000003</v>
      </c>
      <c r="HT139" s="1">
        <v>1.603536E-3</v>
      </c>
      <c r="HU139">
        <v>0.64967870000000005</v>
      </c>
      <c r="HV139">
        <v>0.65511039999999998</v>
      </c>
      <c r="HW139">
        <v>31.21902</v>
      </c>
      <c r="HX139" s="1">
        <v>1.53969E-3</v>
      </c>
      <c r="HY139">
        <v>0.62381850000000005</v>
      </c>
      <c r="HZ139">
        <v>0.65510800000000002</v>
      </c>
      <c r="IA139">
        <v>31.037520000000001</v>
      </c>
      <c r="IB139" s="1">
        <v>1.479209E-3</v>
      </c>
      <c r="IC139">
        <v>0.5993077</v>
      </c>
      <c r="ID139">
        <v>0.65511410000000003</v>
      </c>
      <c r="IE139">
        <v>34.784529999999997</v>
      </c>
      <c r="IF139" s="1">
        <v>1.421716E-3</v>
      </c>
      <c r="IG139">
        <v>0.57596780000000003</v>
      </c>
      <c r="IH139">
        <v>0.65513440000000001</v>
      </c>
      <c r="II139">
        <v>41.302210000000002</v>
      </c>
      <c r="IJ139" s="1">
        <v>1.3667340000000001E-3</v>
      </c>
      <c r="IK139">
        <v>0.55369400000000002</v>
      </c>
      <c r="IL139">
        <v>0.65511490000000006</v>
      </c>
      <c r="IM139">
        <v>46.121839999999999</v>
      </c>
      <c r="IN139" s="1">
        <v>1.3145240000000001E-3</v>
      </c>
      <c r="IO139">
        <v>0.53248779999999996</v>
      </c>
      <c r="IP139">
        <v>0.65513880000000002</v>
      </c>
      <c r="IQ139">
        <v>47.400329999999997</v>
      </c>
      <c r="IR139" s="1">
        <v>1.264746E-3</v>
      </c>
      <c r="IS139">
        <v>0.51233550000000005</v>
      </c>
      <c r="IT139">
        <v>0.65514459999999997</v>
      </c>
      <c r="IU139">
        <v>46.380090000000003</v>
      </c>
      <c r="IV139" s="1">
        <v>1.2174810000000001E-3</v>
      </c>
      <c r="IW139">
        <v>0.49314730000000001</v>
      </c>
      <c r="IX139">
        <v>0.65510460000000004</v>
      </c>
      <c r="IY139">
        <v>44.030459999999998</v>
      </c>
      <c r="IZ139" s="1">
        <v>1.172144E-3</v>
      </c>
      <c r="JA139">
        <v>0.47479789999999999</v>
      </c>
      <c r="JB139">
        <v>0.65513440000000001</v>
      </c>
      <c r="JC139">
        <v>40.589410000000001</v>
      </c>
      <c r="JD139" s="1">
        <v>1.1286779999999999E-3</v>
      </c>
      <c r="JE139">
        <v>0.45720670000000002</v>
      </c>
      <c r="JF139">
        <v>0.65513100000000002</v>
      </c>
      <c r="JG139">
        <v>38.577210000000001</v>
      </c>
      <c r="JH139" s="1">
        <v>1.0873510000000001E-3</v>
      </c>
      <c r="JI139">
        <v>0.44042019999999998</v>
      </c>
      <c r="JJ139">
        <v>0.65511660000000005</v>
      </c>
      <c r="JK139">
        <v>38.513849999999998</v>
      </c>
      <c r="JL139" s="1">
        <v>1.0473500000000001E-3</v>
      </c>
      <c r="JM139">
        <v>0.4244598</v>
      </c>
      <c r="JN139">
        <v>0.65513529999999998</v>
      </c>
      <c r="JO139">
        <v>38.743510000000001</v>
      </c>
      <c r="JP139" s="1">
        <v>1.0072659999999999E-3</v>
      </c>
      <c r="JQ139">
        <v>0.40925289999999998</v>
      </c>
      <c r="JR139">
        <v>0.65510809999999997</v>
      </c>
      <c r="JS139">
        <v>38.816890000000001</v>
      </c>
      <c r="JT139" s="1">
        <v>9.688667E-4</v>
      </c>
      <c r="JU139">
        <v>0.39465420000000001</v>
      </c>
      <c r="JV139">
        <v>0.65513690000000002</v>
      </c>
      <c r="JW139">
        <v>38.77552</v>
      </c>
      <c r="JX139" s="1">
        <v>9.3208729999999995E-4</v>
      </c>
      <c r="JY139">
        <v>0.38057659999999999</v>
      </c>
      <c r="JZ139">
        <v>0.65510449999999998</v>
      </c>
      <c r="KA139">
        <v>37.826619999999998</v>
      </c>
      <c r="KB139" s="1">
        <v>8.971014E-4</v>
      </c>
      <c r="KC139">
        <v>0.36710910000000002</v>
      </c>
      <c r="KD139">
        <v>0.65511149999999996</v>
      </c>
      <c r="KE139">
        <v>35.951810000000002</v>
      </c>
      <c r="KF139" s="1">
        <v>8.6398099999999999E-4</v>
      </c>
      <c r="KG139">
        <v>0.354298</v>
      </c>
      <c r="KH139">
        <v>0.65513209999999999</v>
      </c>
      <c r="KI139">
        <v>33.660919999999997</v>
      </c>
      <c r="KJ139" s="1">
        <v>8.3247849999999995E-4</v>
      </c>
      <c r="KK139">
        <v>0.34205989999999997</v>
      </c>
      <c r="KL139">
        <v>0.65513920000000003</v>
      </c>
      <c r="KM139">
        <v>32.581769999999999</v>
      </c>
      <c r="KN139" s="1">
        <v>8.0249650000000004E-4</v>
      </c>
      <c r="KO139">
        <v>0.3303664</v>
      </c>
      <c r="KP139">
        <v>0.65512700000000001</v>
      </c>
      <c r="KQ139">
        <v>34.336060000000003</v>
      </c>
      <c r="KR139" s="1">
        <v>7.7380329999999998E-4</v>
      </c>
      <c r="KS139">
        <v>0.31915769999999999</v>
      </c>
      <c r="KT139">
        <v>0.65512910000000002</v>
      </c>
      <c r="KU139">
        <v>38.801380000000002</v>
      </c>
      <c r="KV139" s="1">
        <v>7.4642760000000002E-4</v>
      </c>
      <c r="KW139">
        <v>0.30840810000000002</v>
      </c>
      <c r="KX139">
        <v>0.65513010000000005</v>
      </c>
      <c r="KY139">
        <v>42.547809999999998</v>
      </c>
      <c r="KZ139" s="1">
        <v>7.2023629999999996E-4</v>
      </c>
      <c r="LA139">
        <v>0.29809619999999998</v>
      </c>
      <c r="LB139">
        <v>0.65511260000000004</v>
      </c>
      <c r="LC139">
        <v>42.911029999999997</v>
      </c>
      <c r="LD139" s="1">
        <v>6.9523589999999998E-4</v>
      </c>
      <c r="LE139">
        <v>0.28820279999999998</v>
      </c>
      <c r="LF139">
        <v>0.65511419999999998</v>
      </c>
      <c r="LG139">
        <v>41.354559999999999</v>
      </c>
      <c r="LH139" s="1">
        <v>6.7124000000000003E-4</v>
      </c>
      <c r="LI139">
        <v>0.2786978</v>
      </c>
      <c r="LJ139">
        <v>0.65513440000000001</v>
      </c>
      <c r="LK139">
        <v>39.16883</v>
      </c>
      <c r="LL139" s="1">
        <v>6.4831229999999995E-4</v>
      </c>
      <c r="LM139">
        <v>0.2695787</v>
      </c>
      <c r="LN139">
        <v>0.65513120000000002</v>
      </c>
      <c r="LO139">
        <v>35.776000000000003</v>
      </c>
      <c r="LP139" s="1">
        <v>6.2626260000000003E-4</v>
      </c>
      <c r="LQ139">
        <v>0.26079150000000001</v>
      </c>
      <c r="LR139">
        <v>0.65513220000000005</v>
      </c>
      <c r="LS139">
        <v>33.204140000000002</v>
      </c>
      <c r="LT139" s="1">
        <v>6.0509940000000003E-4</v>
      </c>
      <c r="LU139">
        <v>0.25232300000000002</v>
      </c>
      <c r="LV139">
        <v>0.65510959999999996</v>
      </c>
      <c r="LW139">
        <v>33.950530000000001</v>
      </c>
      <c r="LX139" s="1">
        <v>5.8473970000000005E-4</v>
      </c>
      <c r="LY139">
        <v>0.24416869999999999</v>
      </c>
      <c r="LZ139">
        <v>0.65513060000000001</v>
      </c>
      <c r="MA139">
        <v>36.817149999999998</v>
      </c>
      <c r="MB139" s="1">
        <v>5.6517190000000004E-4</v>
      </c>
      <c r="MC139">
        <v>0.23630799999999999</v>
      </c>
      <c r="MD139">
        <v>0.65511140000000001</v>
      </c>
      <c r="ME139">
        <v>39.540320000000001</v>
      </c>
      <c r="MF139" s="1">
        <v>5.4633730000000003E-4</v>
      </c>
      <c r="MG139">
        <v>0.2287409</v>
      </c>
      <c r="MH139">
        <v>0.6551148</v>
      </c>
      <c r="MI139">
        <v>40.820140000000002</v>
      </c>
      <c r="MJ139" s="1">
        <v>5.2820229999999996E-4</v>
      </c>
      <c r="MK139">
        <v>0.2214469</v>
      </c>
      <c r="ML139">
        <v>0.65513129999999997</v>
      </c>
      <c r="MM139">
        <v>39.92953</v>
      </c>
      <c r="MN139" s="1">
        <v>5.1065629999999995E-4</v>
      </c>
      <c r="MO139">
        <v>0.2144153</v>
      </c>
      <c r="MP139">
        <v>0.65511719999999996</v>
      </c>
      <c r="MQ139">
        <v>38.163820000000001</v>
      </c>
      <c r="MR139" s="1">
        <v>4.9373959999999997E-4</v>
      </c>
      <c r="MS139">
        <v>0.20762710000000001</v>
      </c>
      <c r="MT139">
        <v>0.65513089999999996</v>
      </c>
      <c r="MU139">
        <v>35.930759999999999</v>
      </c>
      <c r="MV139" s="1">
        <v>4.7739810000000001E-4</v>
      </c>
      <c r="MW139">
        <v>0.20105970000000001</v>
      </c>
      <c r="MX139">
        <v>0.65513259999999995</v>
      </c>
      <c r="MY139">
        <v>34.24579</v>
      </c>
      <c r="MZ139" s="1">
        <v>4.6169819999999998E-4</v>
      </c>
      <c r="NA139">
        <v>0.19472419999999999</v>
      </c>
      <c r="NB139">
        <v>0.65512919999999997</v>
      </c>
      <c r="NC139">
        <v>32.721980000000002</v>
      </c>
      <c r="ND139" s="1">
        <v>4.4653230000000002E-4</v>
      </c>
      <c r="NE139">
        <v>0.18859229999999999</v>
      </c>
      <c r="NF139">
        <v>0.65510820000000003</v>
      </c>
      <c r="NG139">
        <v>32.799280000000003</v>
      </c>
      <c r="NH139" s="1">
        <v>4.3195199999999999E-4</v>
      </c>
      <c r="NI139">
        <v>0.18269440000000001</v>
      </c>
      <c r="NJ139">
        <v>0.6551399</v>
      </c>
      <c r="NK139">
        <v>35.020470000000003</v>
      </c>
      <c r="NL139" s="1">
        <v>4.1797859999999999E-4</v>
      </c>
      <c r="NM139">
        <v>0.17702270000000001</v>
      </c>
      <c r="NN139">
        <v>0.65513469999999996</v>
      </c>
      <c r="NO139">
        <v>36.591090000000001</v>
      </c>
      <c r="NP139" s="1">
        <v>4.0459300000000002E-4</v>
      </c>
      <c r="NQ139">
        <v>0.1715814</v>
      </c>
      <c r="NR139">
        <v>0.65511790000000003</v>
      </c>
      <c r="NS139">
        <v>35.274970000000003</v>
      </c>
      <c r="NT139" s="1">
        <v>3.9163920000000001E-4</v>
      </c>
      <c r="NU139">
        <v>0.16631380000000001</v>
      </c>
      <c r="NV139">
        <v>0.65511459999999999</v>
      </c>
      <c r="NW139">
        <v>33.346899999999998</v>
      </c>
      <c r="NX139" s="1">
        <v>3.7907579999999999E-4</v>
      </c>
      <c r="NY139">
        <v>0.16118830000000001</v>
      </c>
      <c r="NZ139">
        <v>0.65513809999999995</v>
      </c>
      <c r="OA139">
        <v>31.386330000000001</v>
      </c>
      <c r="OB139" s="1">
        <v>3.669562E-4</v>
      </c>
      <c r="OC139">
        <v>0.15620519999999999</v>
      </c>
      <c r="OD139">
        <v>0.65511319999999995</v>
      </c>
      <c r="OE139">
        <v>30.357790000000001</v>
      </c>
      <c r="OF139" s="1">
        <v>3.553699E-4</v>
      </c>
      <c r="OG139">
        <v>0.15142639999999999</v>
      </c>
      <c r="OH139">
        <v>0.65511629999999998</v>
      </c>
      <c r="OI139">
        <v>29.700469999999999</v>
      </c>
      <c r="OJ139" s="1">
        <v>3.4427589999999999E-4</v>
      </c>
      <c r="OK139">
        <v>0.1468341</v>
      </c>
    </row>
    <row r="140" spans="1:401" x14ac:dyDescent="0.35">
      <c r="A140">
        <v>143</v>
      </c>
      <c r="B140" t="s">
        <v>4</v>
      </c>
      <c r="C140" t="s">
        <v>24</v>
      </c>
      <c r="D140" t="s">
        <v>145</v>
      </c>
      <c r="E140">
        <v>899.03809999999999</v>
      </c>
      <c r="F140">
        <v>0.69758209999999998</v>
      </c>
      <c r="G140">
        <v>20.605090000000001</v>
      </c>
      <c r="H140">
        <v>0</v>
      </c>
      <c r="I140">
        <v>0</v>
      </c>
      <c r="J140">
        <v>0.69170640000000005</v>
      </c>
      <c r="K140">
        <v>19.82076</v>
      </c>
      <c r="L140">
        <v>0</v>
      </c>
      <c r="M140">
        <v>0</v>
      </c>
      <c r="N140">
        <v>0.68633569999999999</v>
      </c>
      <c r="O140">
        <v>19.304729999999999</v>
      </c>
      <c r="P140">
        <v>0</v>
      </c>
      <c r="Q140">
        <v>0</v>
      </c>
      <c r="R140">
        <v>0.68104160000000002</v>
      </c>
      <c r="S140">
        <v>20.474769999999999</v>
      </c>
      <c r="T140" s="1">
        <v>3.5554550000000002E-36</v>
      </c>
      <c r="U140" s="1">
        <v>1.417205E-33</v>
      </c>
      <c r="V140">
        <v>0.67579869999999997</v>
      </c>
      <c r="W140">
        <v>22.35183</v>
      </c>
      <c r="X140" s="1">
        <v>1.2813670000000001E-25</v>
      </c>
      <c r="Y140" s="1">
        <v>5.1048270000000002E-23</v>
      </c>
      <c r="Z140">
        <v>0.67074739999999999</v>
      </c>
      <c r="AA140">
        <v>23.183229999999998</v>
      </c>
      <c r="AB140" s="1">
        <v>1.4504020000000001E-15</v>
      </c>
      <c r="AC140" s="1">
        <v>5.8461850000000003E-13</v>
      </c>
      <c r="AD140">
        <v>0.6663384</v>
      </c>
      <c r="AE140">
        <v>22.526430000000001</v>
      </c>
      <c r="AF140" s="1">
        <v>6.1094270000000004E-7</v>
      </c>
      <c r="AG140" s="1">
        <v>1.7546550000000001E-4</v>
      </c>
      <c r="AH140">
        <v>0.66245069999999995</v>
      </c>
      <c r="AI140">
        <v>21.31748</v>
      </c>
      <c r="AJ140" s="1">
        <v>2.826304E-3</v>
      </c>
      <c r="AK140">
        <v>0.87180460000000004</v>
      </c>
      <c r="AL140">
        <v>0.65946119999999997</v>
      </c>
      <c r="AM140">
        <v>20.141549999999999</v>
      </c>
      <c r="AN140">
        <v>0.37121959999999998</v>
      </c>
      <c r="AO140">
        <v>123.8605</v>
      </c>
      <c r="AP140">
        <v>0.65739420000000004</v>
      </c>
      <c r="AQ140">
        <v>20.096689999999999</v>
      </c>
      <c r="AR140">
        <v>7.2771220000000003</v>
      </c>
      <c r="AS140">
        <v>2592.8240000000001</v>
      </c>
      <c r="AT140">
        <v>0.65584260000000005</v>
      </c>
      <c r="AU140">
        <v>21.562439999999999</v>
      </c>
      <c r="AV140">
        <v>39.664369999999998</v>
      </c>
      <c r="AW140">
        <v>14927.57</v>
      </c>
      <c r="AX140">
        <v>0.65474670000000001</v>
      </c>
      <c r="AY140">
        <v>24.34761</v>
      </c>
      <c r="AZ140">
        <v>85.330370000000002</v>
      </c>
      <c r="BA140">
        <v>33574.01</v>
      </c>
      <c r="BB140">
        <v>0.65394960000000002</v>
      </c>
      <c r="BC140">
        <v>27.24671</v>
      </c>
      <c r="BD140">
        <v>91.151120000000006</v>
      </c>
      <c r="BE140">
        <v>37191.269999999997</v>
      </c>
      <c r="BF140">
        <v>0.65318050000000005</v>
      </c>
      <c r="BG140">
        <v>28.424040000000002</v>
      </c>
      <c r="BH140">
        <v>57.082839999999997</v>
      </c>
      <c r="BI140">
        <v>23989.27</v>
      </c>
      <c r="BJ140">
        <v>0.65214430000000001</v>
      </c>
      <c r="BK140">
        <v>27.73583</v>
      </c>
      <c r="BL140">
        <v>23.83953</v>
      </c>
      <c r="BM140">
        <v>10258.57</v>
      </c>
      <c r="BN140">
        <v>0.6505978</v>
      </c>
      <c r="BO140">
        <v>26.227930000000001</v>
      </c>
      <c r="BP140">
        <v>7.3955149999999996</v>
      </c>
      <c r="BQ140">
        <v>3241.357</v>
      </c>
      <c r="BR140">
        <v>0.64837889999999998</v>
      </c>
      <c r="BS140">
        <v>24.574480000000001</v>
      </c>
      <c r="BT140">
        <v>1.875634</v>
      </c>
      <c r="BU140">
        <v>832.92110000000002</v>
      </c>
      <c r="BV140">
        <v>0.64548190000000005</v>
      </c>
      <c r="BW140">
        <v>24.004999999999999</v>
      </c>
      <c r="BX140">
        <v>0.42954880000000001</v>
      </c>
      <c r="BY140">
        <v>192.11490000000001</v>
      </c>
      <c r="BZ140">
        <v>0.64199640000000002</v>
      </c>
      <c r="CA140">
        <v>24.55828</v>
      </c>
      <c r="CB140">
        <v>0.1042023</v>
      </c>
      <c r="CC140">
        <v>46.255360000000003</v>
      </c>
      <c r="CD140">
        <v>0.63785130000000001</v>
      </c>
      <c r="CE140">
        <v>25.831910000000001</v>
      </c>
      <c r="CF140" s="1">
        <v>3.7157450000000002E-2</v>
      </c>
      <c r="CG140">
        <v>15.924390000000001</v>
      </c>
      <c r="CH140">
        <v>0.63341539999999996</v>
      </c>
      <c r="CI140">
        <v>27.15269</v>
      </c>
      <c r="CJ140" s="1">
        <v>2.5959619999999999E-2</v>
      </c>
      <c r="CK140">
        <v>10.71217</v>
      </c>
      <c r="CL140">
        <v>0.62884300000000004</v>
      </c>
      <c r="CM140">
        <v>27.541429999999998</v>
      </c>
      <c r="CN140" s="1">
        <v>2.7279290000000001E-2</v>
      </c>
      <c r="CO140">
        <v>11.15741</v>
      </c>
      <c r="CP140">
        <v>0.62432779999999999</v>
      </c>
      <c r="CQ140">
        <v>27.102959999999999</v>
      </c>
      <c r="CR140" s="1">
        <v>3.0500200000000002E-2</v>
      </c>
      <c r="CS140">
        <v>12.56255</v>
      </c>
      <c r="CT140">
        <v>0.62026490000000001</v>
      </c>
      <c r="CU140">
        <v>25.936219999999999</v>
      </c>
      <c r="CV140" s="1">
        <v>3.2360380000000001E-2</v>
      </c>
      <c r="CW140">
        <v>13.45969</v>
      </c>
      <c r="CX140">
        <v>0.61689740000000004</v>
      </c>
      <c r="CY140">
        <v>24.56831</v>
      </c>
      <c r="CZ140">
        <v>3.2296810000000002E-2</v>
      </c>
      <c r="DA140">
        <v>13.54476</v>
      </c>
      <c r="DB140">
        <v>0.61415620000000004</v>
      </c>
      <c r="DC140">
        <v>24.0199</v>
      </c>
      <c r="DD140" s="1">
        <v>3.0792429999999999E-2</v>
      </c>
      <c r="DE140">
        <v>12.993169999999999</v>
      </c>
      <c r="DF140">
        <v>0.61199890000000001</v>
      </c>
      <c r="DG140">
        <v>25.071999999999999</v>
      </c>
      <c r="DH140" s="1">
        <v>2.8506900000000002E-2</v>
      </c>
      <c r="DI140">
        <v>12.07897</v>
      </c>
      <c r="DJ140">
        <v>0.61044259999999995</v>
      </c>
      <c r="DK140">
        <v>28.572230000000001</v>
      </c>
      <c r="DL140" s="1">
        <v>2.5828480000000001E-2</v>
      </c>
      <c r="DM140">
        <v>10.975709999999999</v>
      </c>
      <c r="DN140">
        <v>0.60937509999999995</v>
      </c>
      <c r="DO140">
        <v>33.555819999999997</v>
      </c>
      <c r="DP140" s="1">
        <v>2.2694260000000001E-2</v>
      </c>
      <c r="DQ140">
        <v>9.6724890000000006</v>
      </c>
      <c r="DR140">
        <v>0.60866980000000004</v>
      </c>
      <c r="DS140">
        <v>36.010660000000001</v>
      </c>
      <c r="DT140" s="1">
        <v>1.8952730000000001E-2</v>
      </c>
      <c r="DU140">
        <v>8.1060189999999999</v>
      </c>
      <c r="DV140">
        <v>0.60831120000000005</v>
      </c>
      <c r="DW140">
        <v>35.522109999999998</v>
      </c>
      <c r="DX140" s="1">
        <v>1.490234E-2</v>
      </c>
      <c r="DY140">
        <v>6.3912680000000002</v>
      </c>
      <c r="DZ140">
        <v>0.60809950000000002</v>
      </c>
      <c r="EA140">
        <v>34.074109999999997</v>
      </c>
      <c r="EB140" s="1">
        <v>1.1214150000000001E-2</v>
      </c>
      <c r="EC140">
        <v>4.8111810000000004</v>
      </c>
      <c r="ED140">
        <v>0.6079736</v>
      </c>
      <c r="EE140">
        <v>32.133719999999997</v>
      </c>
      <c r="EF140" s="1">
        <v>8.3886429999999994E-3</v>
      </c>
      <c r="EG140">
        <v>3.5886170000000002</v>
      </c>
      <c r="EH140">
        <v>0.60789689999999996</v>
      </c>
      <c r="EI140">
        <v>30.221520000000002</v>
      </c>
      <c r="EJ140" s="1">
        <v>6.4936880000000001E-3</v>
      </c>
      <c r="EK140">
        <v>2.762893</v>
      </c>
      <c r="EL140">
        <v>0.60786229999999997</v>
      </c>
      <c r="EM140">
        <v>30.163599999999999</v>
      </c>
      <c r="EN140" s="1">
        <v>5.3176320000000001E-3</v>
      </c>
      <c r="EO140">
        <v>2.2481499999999999</v>
      </c>
      <c r="EP140">
        <v>0.60782329999999996</v>
      </c>
      <c r="EQ140">
        <v>34.450710000000001</v>
      </c>
      <c r="ER140" s="1">
        <v>4.5976369999999999E-3</v>
      </c>
      <c r="ES140">
        <v>1.9331640000000001</v>
      </c>
      <c r="ET140">
        <v>0.60782899999999995</v>
      </c>
      <c r="EU140">
        <v>40.29665</v>
      </c>
      <c r="EV140" s="1">
        <v>4.1369650000000003E-3</v>
      </c>
      <c r="EW140">
        <v>1.732391</v>
      </c>
      <c r="EX140">
        <v>0.60782360000000002</v>
      </c>
      <c r="EY140">
        <v>42.790759999999999</v>
      </c>
      <c r="EZ140" s="1">
        <v>3.8171429999999998E-3</v>
      </c>
      <c r="FA140">
        <v>1.5933600000000001</v>
      </c>
      <c r="FB140">
        <v>0.60782959999999997</v>
      </c>
      <c r="FC140">
        <v>42.436549999999997</v>
      </c>
      <c r="FD140" s="1">
        <v>3.57245E-3</v>
      </c>
      <c r="FE140">
        <v>1.4876990000000001</v>
      </c>
      <c r="FF140">
        <v>0.60781510000000005</v>
      </c>
      <c r="FG140">
        <v>41.101010000000002</v>
      </c>
      <c r="FH140" s="1">
        <v>3.3697649999999998E-3</v>
      </c>
      <c r="FI140">
        <v>1.400801</v>
      </c>
      <c r="FJ140">
        <v>0.60780369999999995</v>
      </c>
      <c r="FK140">
        <v>39.223529999999997</v>
      </c>
      <c r="FL140" s="1">
        <v>3.1929049999999998E-3</v>
      </c>
      <c r="FM140">
        <v>1.325267</v>
      </c>
      <c r="FN140">
        <v>0.60782320000000001</v>
      </c>
      <c r="FO140">
        <v>37.480029999999999</v>
      </c>
      <c r="FP140" s="1">
        <v>3.0330470000000001E-3</v>
      </c>
      <c r="FQ140">
        <v>1.2574730000000001</v>
      </c>
      <c r="FR140">
        <v>0.60782219999999998</v>
      </c>
      <c r="FS140">
        <v>36.409649999999999</v>
      </c>
      <c r="FT140" s="1">
        <v>2.8857969999999998E-3</v>
      </c>
      <c r="FU140">
        <v>1.1954670000000001</v>
      </c>
      <c r="FV140">
        <v>0.60780129999999999</v>
      </c>
      <c r="FW140">
        <v>36.924799999999998</v>
      </c>
      <c r="FX140" s="1">
        <v>2.7491569999999999E-3</v>
      </c>
      <c r="FY140">
        <v>1.13808</v>
      </c>
      <c r="FZ140">
        <v>0.60781300000000005</v>
      </c>
      <c r="GA140">
        <v>37.596440000000001</v>
      </c>
      <c r="GB140" s="1">
        <v>2.6209689999999999E-3</v>
      </c>
      <c r="GC140">
        <v>1.0844069999999999</v>
      </c>
      <c r="GD140">
        <v>0.60781169999999995</v>
      </c>
      <c r="GE140">
        <v>37.514530000000001</v>
      </c>
      <c r="GF140" s="1">
        <v>2.5000970000000002E-3</v>
      </c>
      <c r="GG140">
        <v>1.034017</v>
      </c>
      <c r="GH140">
        <v>0.60781149999999995</v>
      </c>
      <c r="GI140">
        <v>36.280189999999997</v>
      </c>
      <c r="GJ140" s="1">
        <v>2.3865179999999998E-3</v>
      </c>
      <c r="GK140">
        <v>0.98677959999999998</v>
      </c>
      <c r="GL140">
        <v>0.60781209999999997</v>
      </c>
      <c r="GM140">
        <v>34.46857</v>
      </c>
      <c r="GN140" s="1">
        <v>2.2798279999999998E-3</v>
      </c>
      <c r="GO140">
        <v>0.94242360000000003</v>
      </c>
      <c r="GP140">
        <v>0.60782400000000003</v>
      </c>
      <c r="GQ140">
        <v>32.623750000000001</v>
      </c>
      <c r="GR140" s="1">
        <v>2.1793300000000002E-3</v>
      </c>
      <c r="GS140">
        <v>0.9006864</v>
      </c>
      <c r="GT140">
        <v>0.60782290000000005</v>
      </c>
      <c r="GU140">
        <v>32.399970000000003</v>
      </c>
      <c r="GV140" s="1">
        <v>2.0842510000000001E-3</v>
      </c>
      <c r="GW140">
        <v>0.86124350000000005</v>
      </c>
      <c r="GX140">
        <v>0.60780829999999997</v>
      </c>
      <c r="GY140">
        <v>33.30442</v>
      </c>
      <c r="GZ140" s="1">
        <v>1.9941749999999999E-3</v>
      </c>
      <c r="HA140">
        <v>0.824017</v>
      </c>
      <c r="HB140">
        <v>0.60782199999999997</v>
      </c>
      <c r="HC140">
        <v>35.077170000000002</v>
      </c>
      <c r="HD140" s="1">
        <v>1.9094170000000001E-3</v>
      </c>
      <c r="HE140">
        <v>0.78885380000000005</v>
      </c>
      <c r="HF140">
        <v>0.60781600000000002</v>
      </c>
      <c r="HG140">
        <v>36.792639999999999</v>
      </c>
      <c r="HH140" s="1">
        <v>1.829011E-3</v>
      </c>
      <c r="HI140">
        <v>0.75559980000000004</v>
      </c>
      <c r="HJ140">
        <v>0.60781280000000004</v>
      </c>
      <c r="HK140">
        <v>36.741750000000003</v>
      </c>
      <c r="HL140" s="1">
        <v>1.7528120000000001E-3</v>
      </c>
      <c r="HM140">
        <v>0.7240972</v>
      </c>
      <c r="HN140">
        <v>0.60781229999999997</v>
      </c>
      <c r="HO140">
        <v>35.519629999999999</v>
      </c>
      <c r="HP140" s="1">
        <v>1.6807980000000001E-3</v>
      </c>
      <c r="HQ140">
        <v>0.69429110000000005</v>
      </c>
      <c r="HR140">
        <v>0.60781870000000005</v>
      </c>
      <c r="HS140">
        <v>33.588120000000004</v>
      </c>
      <c r="HT140" s="1">
        <v>1.612783E-3</v>
      </c>
      <c r="HU140">
        <v>0.666157</v>
      </c>
      <c r="HV140">
        <v>0.60781479999999999</v>
      </c>
      <c r="HW140">
        <v>31.52027</v>
      </c>
      <c r="HX140" s="1">
        <v>1.548418E-3</v>
      </c>
      <c r="HY140">
        <v>0.63956930000000001</v>
      </c>
      <c r="HZ140">
        <v>0.60780829999999997</v>
      </c>
      <c r="IA140">
        <v>31.354430000000001</v>
      </c>
      <c r="IB140" s="1">
        <v>1.487485E-3</v>
      </c>
      <c r="IC140">
        <v>0.61440130000000004</v>
      </c>
      <c r="ID140">
        <v>0.60782199999999997</v>
      </c>
      <c r="IE140">
        <v>34.908360000000002</v>
      </c>
      <c r="IF140" s="1">
        <v>1.4296249999999999E-3</v>
      </c>
      <c r="IG140">
        <v>0.59045709999999996</v>
      </c>
      <c r="IH140">
        <v>0.6078209</v>
      </c>
      <c r="II140">
        <v>41.224559999999997</v>
      </c>
      <c r="IJ140" s="1">
        <v>1.3743029999999999E-3</v>
      </c>
      <c r="IK140">
        <v>0.56761050000000002</v>
      </c>
      <c r="IL140">
        <v>0.60781629999999998</v>
      </c>
      <c r="IM140">
        <v>45.991199999999999</v>
      </c>
      <c r="IN140" s="1">
        <v>1.3216770000000001E-3</v>
      </c>
      <c r="IO140">
        <v>0.54582169999999997</v>
      </c>
      <c r="IP140">
        <v>0.60782040000000004</v>
      </c>
      <c r="IQ140">
        <v>47.329639999999998</v>
      </c>
      <c r="IR140" s="1">
        <v>1.271561E-3</v>
      </c>
      <c r="IS140">
        <v>0.52514179999999999</v>
      </c>
      <c r="IT140">
        <v>0.60780860000000003</v>
      </c>
      <c r="IU140">
        <v>46.464489999999998</v>
      </c>
      <c r="IV140" s="1">
        <v>1.223996E-3</v>
      </c>
      <c r="IW140">
        <v>0.50545479999999998</v>
      </c>
      <c r="IX140">
        <v>0.60781090000000004</v>
      </c>
      <c r="IY140">
        <v>44.288829999999997</v>
      </c>
      <c r="IZ140" s="1">
        <v>1.178374E-3</v>
      </c>
      <c r="JA140">
        <v>0.48662100000000003</v>
      </c>
      <c r="JB140">
        <v>0.60781680000000005</v>
      </c>
      <c r="JC140">
        <v>41.021520000000002</v>
      </c>
      <c r="JD140" s="1">
        <v>1.134658E-3</v>
      </c>
      <c r="JE140">
        <v>0.46859210000000001</v>
      </c>
      <c r="JF140">
        <v>0.60781600000000002</v>
      </c>
      <c r="JG140">
        <v>38.985570000000003</v>
      </c>
      <c r="JH140" s="1">
        <v>1.0930390000000001E-3</v>
      </c>
      <c r="JI140">
        <v>0.45135989999999998</v>
      </c>
      <c r="JJ140">
        <v>0.60781410000000002</v>
      </c>
      <c r="JK140">
        <v>38.616619999999998</v>
      </c>
      <c r="JL140" s="1">
        <v>1.0527399999999999E-3</v>
      </c>
      <c r="JM140">
        <v>0.43496390000000001</v>
      </c>
      <c r="JN140">
        <v>0.60781750000000001</v>
      </c>
      <c r="JO140">
        <v>38.791510000000002</v>
      </c>
      <c r="JP140" s="1">
        <v>1.012406E-3</v>
      </c>
      <c r="JQ140">
        <v>0.4193674</v>
      </c>
      <c r="JR140">
        <v>0.6078192</v>
      </c>
      <c r="JS140">
        <v>38.79956</v>
      </c>
      <c r="JT140" s="1">
        <v>9.738193E-4</v>
      </c>
      <c r="JU140">
        <v>0.40440290000000001</v>
      </c>
      <c r="JV140">
        <v>0.60781850000000004</v>
      </c>
      <c r="JW140">
        <v>38.761629999999997</v>
      </c>
      <c r="JX140" s="1">
        <v>9.368375E-4</v>
      </c>
      <c r="JY140">
        <v>0.38998100000000002</v>
      </c>
      <c r="JZ140">
        <v>0.60781130000000005</v>
      </c>
      <c r="KA140">
        <v>37.930759999999999</v>
      </c>
      <c r="KB140" s="1">
        <v>9.0161400000000002E-4</v>
      </c>
      <c r="KC140">
        <v>0.3761485</v>
      </c>
      <c r="KD140">
        <v>0.60781149999999995</v>
      </c>
      <c r="KE140">
        <v>36.160420000000002</v>
      </c>
      <c r="KF140" s="1">
        <v>8.6826079999999999E-4</v>
      </c>
      <c r="KG140">
        <v>0.36299890000000001</v>
      </c>
      <c r="KH140">
        <v>0.60781680000000005</v>
      </c>
      <c r="KI140">
        <v>33.932299999999998</v>
      </c>
      <c r="KJ140" s="1">
        <v>8.365728E-4</v>
      </c>
      <c r="KK140">
        <v>0.35044989999999998</v>
      </c>
      <c r="KL140">
        <v>0.6078211</v>
      </c>
      <c r="KM140">
        <v>32.969110000000001</v>
      </c>
      <c r="KN140" s="1">
        <v>8.0641299999999996E-4</v>
      </c>
      <c r="KO140">
        <v>0.33845730000000002</v>
      </c>
      <c r="KP140">
        <v>0.60781739999999995</v>
      </c>
      <c r="KQ140">
        <v>34.766010000000001</v>
      </c>
      <c r="KR140" s="1">
        <v>7.7755000000000001E-4</v>
      </c>
      <c r="KS140">
        <v>0.32696009999999998</v>
      </c>
      <c r="KT140">
        <v>0.60781459999999998</v>
      </c>
      <c r="KU140">
        <v>39.102400000000003</v>
      </c>
      <c r="KV140" s="1">
        <v>7.5000329999999995E-4</v>
      </c>
      <c r="KW140">
        <v>0.31593529999999997</v>
      </c>
      <c r="KX140">
        <v>0.60781540000000001</v>
      </c>
      <c r="KY140">
        <v>42.627040000000001</v>
      </c>
      <c r="KZ140" s="1">
        <v>7.236648E-4</v>
      </c>
      <c r="LA140">
        <v>0.30536269999999999</v>
      </c>
      <c r="LB140">
        <v>0.60781220000000002</v>
      </c>
      <c r="LC140">
        <v>42.920540000000003</v>
      </c>
      <c r="LD140" s="1">
        <v>6.9851729999999995E-4</v>
      </c>
      <c r="LE140">
        <v>0.29521209999999998</v>
      </c>
      <c r="LF140">
        <v>0.60781560000000001</v>
      </c>
      <c r="LG140">
        <v>41.461320000000001</v>
      </c>
      <c r="LH140" s="1">
        <v>6.7438389999999995E-4</v>
      </c>
      <c r="LI140">
        <v>0.28546909999999998</v>
      </c>
      <c r="LJ140">
        <v>0.60779870000000003</v>
      </c>
      <c r="LK140">
        <v>39.41769</v>
      </c>
      <c r="LL140" s="1">
        <v>6.5133200000000002E-4</v>
      </c>
      <c r="LM140">
        <v>0.2761227</v>
      </c>
      <c r="LN140">
        <v>0.60781499999999999</v>
      </c>
      <c r="LO140">
        <v>36.208240000000004</v>
      </c>
      <c r="LP140" s="1">
        <v>6.2917050000000003E-4</v>
      </c>
      <c r="LQ140">
        <v>0.2671191</v>
      </c>
      <c r="LR140">
        <v>0.60781669999999999</v>
      </c>
      <c r="LS140">
        <v>33.568519999999999</v>
      </c>
      <c r="LT140" s="1">
        <v>6.0790080000000003E-4</v>
      </c>
      <c r="LU140">
        <v>0.25844070000000002</v>
      </c>
      <c r="LV140">
        <v>0.60781280000000004</v>
      </c>
      <c r="LW140">
        <v>33.971069999999997</v>
      </c>
      <c r="LX140" s="1">
        <v>5.8742940000000002E-4</v>
      </c>
      <c r="LY140">
        <v>0.250079</v>
      </c>
      <c r="LZ140">
        <v>0.60781470000000004</v>
      </c>
      <c r="MA140">
        <v>36.574260000000002</v>
      </c>
      <c r="MB140" s="1">
        <v>5.677627E-4</v>
      </c>
      <c r="MC140">
        <v>0.24202760000000001</v>
      </c>
      <c r="MD140">
        <v>0.6078112</v>
      </c>
      <c r="ME140">
        <v>39.398139999999998</v>
      </c>
      <c r="MF140" s="1">
        <v>5.4882620000000005E-4</v>
      </c>
      <c r="MG140">
        <v>0.2342679</v>
      </c>
      <c r="MH140">
        <v>0.60781850000000004</v>
      </c>
      <c r="MI140">
        <v>40.70693</v>
      </c>
      <c r="MJ140" s="1">
        <v>5.3059959999999997E-4</v>
      </c>
      <c r="MK140">
        <v>0.226794</v>
      </c>
      <c r="ML140">
        <v>0.60781669999999999</v>
      </c>
      <c r="MM140">
        <v>39.982439999999997</v>
      </c>
      <c r="MN140" s="1">
        <v>5.1297210000000003E-4</v>
      </c>
      <c r="MO140">
        <v>0.21959310000000001</v>
      </c>
      <c r="MP140">
        <v>0.60781459999999998</v>
      </c>
      <c r="MQ140">
        <v>38.327629999999999</v>
      </c>
      <c r="MR140" s="1">
        <v>4.9596959999999995E-4</v>
      </c>
      <c r="MS140">
        <v>0.21263570000000001</v>
      </c>
      <c r="MT140">
        <v>0.60781479999999999</v>
      </c>
      <c r="MU140">
        <v>36.214939999999999</v>
      </c>
      <c r="MV140" s="1">
        <v>4.7954710000000002E-4</v>
      </c>
      <c r="MW140">
        <v>0.20591019999999999</v>
      </c>
      <c r="MX140">
        <v>0.6077979</v>
      </c>
      <c r="MY140">
        <v>34.64761</v>
      </c>
      <c r="MZ140" s="1">
        <v>4.6377290000000003E-4</v>
      </c>
      <c r="NA140">
        <v>0.1994184</v>
      </c>
      <c r="NB140">
        <v>0.6078076</v>
      </c>
      <c r="NC140">
        <v>33.199210000000001</v>
      </c>
      <c r="ND140" s="1">
        <v>4.4853269999999999E-4</v>
      </c>
      <c r="NE140">
        <v>0.19313710000000001</v>
      </c>
      <c r="NF140">
        <v>0.6078095</v>
      </c>
      <c r="NG140">
        <v>33.1494</v>
      </c>
      <c r="NH140" s="1">
        <v>4.3387020000000001E-4</v>
      </c>
      <c r="NI140">
        <v>0.1870877</v>
      </c>
      <c r="NJ140">
        <v>0.60782009999999997</v>
      </c>
      <c r="NK140">
        <v>35.19144</v>
      </c>
      <c r="NL140" s="1">
        <v>4.1981210000000002E-4</v>
      </c>
      <c r="NM140">
        <v>0.1812743</v>
      </c>
      <c r="NN140">
        <v>0.60781779999999996</v>
      </c>
      <c r="NO140">
        <v>36.589379999999998</v>
      </c>
      <c r="NP140" s="1">
        <v>4.0636349999999998E-4</v>
      </c>
      <c r="NQ140">
        <v>0.1756982</v>
      </c>
      <c r="NR140">
        <v>0.60781790000000002</v>
      </c>
      <c r="NS140">
        <v>35.395240000000001</v>
      </c>
      <c r="NT140" s="1">
        <v>3.9335329999999998E-4</v>
      </c>
      <c r="NU140">
        <v>0.17030400000000001</v>
      </c>
      <c r="NV140">
        <v>0.60781280000000004</v>
      </c>
      <c r="NW140">
        <v>33.501069999999999</v>
      </c>
      <c r="NX140" s="1">
        <v>3.8074229999999999E-4</v>
      </c>
      <c r="NY140">
        <v>0.16505719999999999</v>
      </c>
      <c r="NZ140">
        <v>0.60782389999999997</v>
      </c>
      <c r="OA140">
        <v>31.625330000000002</v>
      </c>
      <c r="OB140" s="1">
        <v>3.6857369999999999E-4</v>
      </c>
      <c r="OC140">
        <v>0.15995899999999999</v>
      </c>
      <c r="OD140">
        <v>0.60779970000000005</v>
      </c>
      <c r="OE140">
        <v>30.677530000000001</v>
      </c>
      <c r="OF140" s="1">
        <v>3.5691020000000001E-4</v>
      </c>
      <c r="OG140">
        <v>0.15505289999999999</v>
      </c>
      <c r="OH140">
        <v>0.60781770000000002</v>
      </c>
      <c r="OI140">
        <v>29.85773</v>
      </c>
      <c r="OJ140" s="1">
        <v>3.4575719999999999E-4</v>
      </c>
      <c r="OK140">
        <v>0.1503458</v>
      </c>
    </row>
    <row r="141" spans="1:401" x14ac:dyDescent="0.35">
      <c r="A141">
        <v>144</v>
      </c>
      <c r="B141" t="s">
        <v>4</v>
      </c>
      <c r="C141" t="s">
        <v>24</v>
      </c>
      <c r="D141" t="s">
        <v>146</v>
      </c>
      <c r="E141">
        <v>899.59280000000001</v>
      </c>
      <c r="F141">
        <v>0.70312589999999997</v>
      </c>
      <c r="G141">
        <v>20.73743</v>
      </c>
      <c r="H141">
        <v>0</v>
      </c>
      <c r="I141">
        <v>0</v>
      </c>
      <c r="J141">
        <v>0.69675699999999996</v>
      </c>
      <c r="K141">
        <v>19.926770000000001</v>
      </c>
      <c r="L141">
        <v>0</v>
      </c>
      <c r="M141">
        <v>0</v>
      </c>
      <c r="N141">
        <v>0.69097410000000004</v>
      </c>
      <c r="O141">
        <v>19.358989999999999</v>
      </c>
      <c r="P141">
        <v>0</v>
      </c>
      <c r="Q141">
        <v>0</v>
      </c>
      <c r="R141">
        <v>0.68530489999999999</v>
      </c>
      <c r="S141">
        <v>20.464829999999999</v>
      </c>
      <c r="T141" s="1">
        <v>5.7615639999999997E-37</v>
      </c>
      <c r="U141" s="1">
        <v>1.79265E-34</v>
      </c>
      <c r="V141">
        <v>0.67971839999999994</v>
      </c>
      <c r="W141">
        <v>22.304269999999999</v>
      </c>
      <c r="X141" s="1">
        <v>2.4334219999999999E-26</v>
      </c>
      <c r="Y141" s="1">
        <v>7.5601710000000007E-24</v>
      </c>
      <c r="Z141">
        <v>0.67428790000000005</v>
      </c>
      <c r="AA141">
        <v>23.155840000000001</v>
      </c>
      <c r="AB141" s="1">
        <v>2.9077400000000001E-16</v>
      </c>
      <c r="AC141" s="1">
        <v>9.1327929999999995E-14</v>
      </c>
      <c r="AD141">
        <v>0.66953280000000004</v>
      </c>
      <c r="AE141">
        <v>22.582609999999999</v>
      </c>
      <c r="AF141" s="1">
        <v>2.189789E-7</v>
      </c>
      <c r="AG141" s="1">
        <v>5.3883269999999997E-5</v>
      </c>
      <c r="AH141">
        <v>0.66529879999999997</v>
      </c>
      <c r="AI141">
        <v>21.390270000000001</v>
      </c>
      <c r="AJ141" s="1">
        <v>1.563427E-3</v>
      </c>
      <c r="AK141">
        <v>0.41152919999999998</v>
      </c>
      <c r="AL141">
        <v>0.66195110000000001</v>
      </c>
      <c r="AM141">
        <v>20.267019999999999</v>
      </c>
      <c r="AN141">
        <v>0.2516679</v>
      </c>
      <c r="AO141">
        <v>70.138270000000006</v>
      </c>
      <c r="AP141">
        <v>0.65951870000000001</v>
      </c>
      <c r="AQ141">
        <v>20.23441</v>
      </c>
      <c r="AR141">
        <v>5.6868449999999999</v>
      </c>
      <c r="AS141">
        <v>1655.4469999999999</v>
      </c>
      <c r="AT141">
        <v>0.65765530000000005</v>
      </c>
      <c r="AU141">
        <v>21.639150000000001</v>
      </c>
      <c r="AV141">
        <v>34.578800000000001</v>
      </c>
      <c r="AW141">
        <v>10412.99</v>
      </c>
      <c r="AX141">
        <v>0.65634199999999998</v>
      </c>
      <c r="AY141">
        <v>24.362549999999999</v>
      </c>
      <c r="AZ141">
        <v>81.164630000000002</v>
      </c>
      <c r="BA141">
        <v>25071.77</v>
      </c>
      <c r="BB141">
        <v>0.65536550000000005</v>
      </c>
      <c r="BC141">
        <v>27.203230000000001</v>
      </c>
      <c r="BD141">
        <v>92.989040000000003</v>
      </c>
      <c r="BE141">
        <v>29291.55</v>
      </c>
      <c r="BF141">
        <v>0.65448289999999998</v>
      </c>
      <c r="BG141">
        <v>28.39508</v>
      </c>
      <c r="BH141">
        <v>61.591639999999998</v>
      </c>
      <c r="BI141">
        <v>19697.22</v>
      </c>
      <c r="BJ141">
        <v>0.65338649999999998</v>
      </c>
      <c r="BK141">
        <v>27.799099999999999</v>
      </c>
      <c r="BL141">
        <v>26.87257</v>
      </c>
      <c r="BM141">
        <v>8695.5259999999998</v>
      </c>
      <c r="BN141">
        <v>0.65177439999999998</v>
      </c>
      <c r="BO141">
        <v>26.333500000000001</v>
      </c>
      <c r="BP141">
        <v>8.6112470000000005</v>
      </c>
      <c r="BQ141">
        <v>2811.8580000000002</v>
      </c>
      <c r="BR141">
        <v>0.64949509999999999</v>
      </c>
      <c r="BS141">
        <v>24.70063</v>
      </c>
      <c r="BT141">
        <v>2.2311960000000002</v>
      </c>
      <c r="BU141">
        <v>733.46220000000005</v>
      </c>
      <c r="BV141">
        <v>0.64643680000000003</v>
      </c>
      <c r="BW141">
        <v>24.120539999999998</v>
      </c>
      <c r="BX141">
        <v>0.51493040000000001</v>
      </c>
      <c r="BY141">
        <v>170.06870000000001</v>
      </c>
      <c r="BZ141">
        <v>0.64276699999999998</v>
      </c>
      <c r="CA141">
        <v>24.565539999999999</v>
      </c>
      <c r="CB141">
        <v>0.12255679999999999</v>
      </c>
      <c r="CC141">
        <v>40.407429999999998</v>
      </c>
      <c r="CD141">
        <v>0.63856610000000003</v>
      </c>
      <c r="CE141">
        <v>25.82874</v>
      </c>
      <c r="CF141" s="1">
        <v>4.0772170000000003E-2</v>
      </c>
      <c r="CG141">
        <v>13.239050000000001</v>
      </c>
      <c r="CH141">
        <v>0.63393370000000004</v>
      </c>
      <c r="CI141">
        <v>27.069099999999999</v>
      </c>
      <c r="CJ141" s="1">
        <v>2.6324050000000002E-2</v>
      </c>
      <c r="CK141">
        <v>8.3901920000000008</v>
      </c>
      <c r="CL141">
        <v>0.62917330000000005</v>
      </c>
      <c r="CM141">
        <v>27.519929999999999</v>
      </c>
      <c r="CN141" s="1">
        <v>2.6916619999999999E-2</v>
      </c>
      <c r="CO141">
        <v>8.5465560000000007</v>
      </c>
      <c r="CP141">
        <v>0.62443709999999997</v>
      </c>
      <c r="CQ141">
        <v>27.133199999999999</v>
      </c>
      <c r="CR141" s="1">
        <v>3.0137170000000001E-2</v>
      </c>
      <c r="CS141">
        <v>9.6212020000000003</v>
      </c>
      <c r="CT141">
        <v>0.62008669999999999</v>
      </c>
      <c r="CU141">
        <v>26.027660000000001</v>
      </c>
      <c r="CV141" s="1">
        <v>3.2218499999999997E-2</v>
      </c>
      <c r="CW141">
        <v>10.357340000000001</v>
      </c>
      <c r="CX141">
        <v>0.61646500000000004</v>
      </c>
      <c r="CY141">
        <v>24.710550000000001</v>
      </c>
      <c r="CZ141" s="1">
        <v>3.2374220000000002E-2</v>
      </c>
      <c r="DA141">
        <v>10.466430000000001</v>
      </c>
      <c r="DB141">
        <v>0.61348860000000005</v>
      </c>
      <c r="DC141">
        <v>24.201830000000001</v>
      </c>
      <c r="DD141" s="1">
        <v>3.1013869999999999E-2</v>
      </c>
      <c r="DE141">
        <v>10.0677</v>
      </c>
      <c r="DF141">
        <v>0.61113079999999997</v>
      </c>
      <c r="DG141">
        <v>25.228470000000002</v>
      </c>
      <c r="DH141" s="1">
        <v>2.8800269999999999E-2</v>
      </c>
      <c r="DI141">
        <v>9.3738189999999992</v>
      </c>
      <c r="DJ141">
        <v>0.60938669999999995</v>
      </c>
      <c r="DK141">
        <v>28.68946</v>
      </c>
      <c r="DL141" s="1">
        <v>2.6168190000000001E-2</v>
      </c>
      <c r="DM141">
        <v>8.5303819999999995</v>
      </c>
      <c r="DN141">
        <v>0.60815450000000004</v>
      </c>
      <c r="DO141">
        <v>33.590330000000002</v>
      </c>
      <c r="DP141" s="1">
        <v>2.310272E-2</v>
      </c>
      <c r="DQ141">
        <v>7.5403849999999997</v>
      </c>
      <c r="DR141">
        <v>0.6073653</v>
      </c>
      <c r="DS141">
        <v>35.95823</v>
      </c>
      <c r="DT141" s="1">
        <v>1.9433410000000002E-2</v>
      </c>
      <c r="DU141">
        <v>6.3504259999999997</v>
      </c>
      <c r="DV141">
        <v>0.6069599</v>
      </c>
      <c r="DW141">
        <v>35.567239999999998</v>
      </c>
      <c r="DX141">
        <v>1.539192E-2</v>
      </c>
      <c r="DY141">
        <v>5.0330440000000003</v>
      </c>
      <c r="DZ141">
        <v>0.60669390000000001</v>
      </c>
      <c r="EA141">
        <v>34.165970000000002</v>
      </c>
      <c r="EB141" s="1">
        <v>1.162818E-2</v>
      </c>
      <c r="EC141">
        <v>3.7995510000000001</v>
      </c>
      <c r="ED141">
        <v>0.60654649999999999</v>
      </c>
      <c r="EE141">
        <v>32.307499999999997</v>
      </c>
      <c r="EF141" s="1">
        <v>8.6863749999999997E-3</v>
      </c>
      <c r="EG141">
        <v>2.831302</v>
      </c>
      <c r="EH141">
        <v>0.60644770000000003</v>
      </c>
      <c r="EI141">
        <v>30.453990000000001</v>
      </c>
      <c r="EJ141" s="1">
        <v>6.6853779999999996E-3</v>
      </c>
      <c r="EK141">
        <v>2.1706750000000001</v>
      </c>
      <c r="EL141">
        <v>0.60639710000000002</v>
      </c>
      <c r="EM141">
        <v>30.32694</v>
      </c>
      <c r="EN141" s="1">
        <v>5.4350910000000004E-3</v>
      </c>
      <c r="EO141">
        <v>1.7568809999999999</v>
      </c>
      <c r="EP141">
        <v>0.60636679999999998</v>
      </c>
      <c r="EQ141">
        <v>34.409880000000001</v>
      </c>
      <c r="ER141" s="1">
        <v>4.6705339999999996E-3</v>
      </c>
      <c r="ES141">
        <v>1.5038720000000001</v>
      </c>
      <c r="ET141">
        <v>0.60634399999999999</v>
      </c>
      <c r="EU141">
        <v>40.171050000000001</v>
      </c>
      <c r="EV141" s="1">
        <v>4.1852180000000001E-3</v>
      </c>
      <c r="EW141">
        <v>1.3435299999999999</v>
      </c>
      <c r="EX141">
        <v>0.60633539999999997</v>
      </c>
      <c r="EY141">
        <v>42.661200000000001</v>
      </c>
      <c r="EZ141" s="1">
        <v>3.8521919999999999E-3</v>
      </c>
      <c r="FA141">
        <v>1.2334369999999999</v>
      </c>
      <c r="FB141">
        <v>0.60634350000000004</v>
      </c>
      <c r="FC141">
        <v>42.443460000000002</v>
      </c>
      <c r="FD141" s="1">
        <v>3.600326E-3</v>
      </c>
      <c r="FE141">
        <v>1.1504639999999999</v>
      </c>
      <c r="FF141">
        <v>0.60632730000000001</v>
      </c>
      <c r="FG141">
        <v>41.163649999999997</v>
      </c>
      <c r="FH141" s="1">
        <v>3.3934009999999999E-3</v>
      </c>
      <c r="FI141">
        <v>1.0826199999999999</v>
      </c>
      <c r="FJ141">
        <v>0.60633530000000002</v>
      </c>
      <c r="FK141">
        <v>39.41086</v>
      </c>
      <c r="FL141" s="1">
        <v>3.213881E-3</v>
      </c>
      <c r="FM141">
        <v>1.0238879999999999</v>
      </c>
      <c r="FN141">
        <v>0.60631409999999997</v>
      </c>
      <c r="FO141">
        <v>37.77814</v>
      </c>
      <c r="FP141" s="1">
        <v>3.0520859999999999E-3</v>
      </c>
      <c r="FQ141">
        <v>0.97132090000000004</v>
      </c>
      <c r="FR141">
        <v>0.60632810000000004</v>
      </c>
      <c r="FS141">
        <v>36.67192</v>
      </c>
      <c r="FT141" s="1">
        <v>2.9033040000000002E-3</v>
      </c>
      <c r="FU141">
        <v>0.92328209999999999</v>
      </c>
      <c r="FV141">
        <v>0.60632710000000001</v>
      </c>
      <c r="FW141">
        <v>37.049689999999998</v>
      </c>
      <c r="FX141" s="1">
        <v>2.7654720000000002E-3</v>
      </c>
      <c r="FY141">
        <v>0.87885959999999996</v>
      </c>
      <c r="FZ141">
        <v>0.60632079999999999</v>
      </c>
      <c r="GA141">
        <v>37.634509999999999</v>
      </c>
      <c r="GB141" s="1">
        <v>2.6362540000000002E-3</v>
      </c>
      <c r="GC141">
        <v>0.8373488</v>
      </c>
      <c r="GD141">
        <v>0.60632059999999999</v>
      </c>
      <c r="GE141">
        <v>37.53633</v>
      </c>
      <c r="GF141" s="1">
        <v>2.514442E-3</v>
      </c>
      <c r="GG141">
        <v>0.79838189999999998</v>
      </c>
      <c r="GH141">
        <v>0.60632640000000004</v>
      </c>
      <c r="GI141">
        <v>36.349249999999998</v>
      </c>
      <c r="GJ141" s="1">
        <v>2.399993E-3</v>
      </c>
      <c r="GK141">
        <v>0.76185510000000001</v>
      </c>
      <c r="GL141">
        <v>0.60632070000000005</v>
      </c>
      <c r="GM141">
        <v>34.57591</v>
      </c>
      <c r="GN141" s="1">
        <v>2.2924880000000001E-3</v>
      </c>
      <c r="GO141">
        <v>0.72756180000000004</v>
      </c>
      <c r="GP141">
        <v>0.60632609999999998</v>
      </c>
      <c r="GQ141">
        <v>32.773560000000003</v>
      </c>
      <c r="GR141" s="1">
        <v>2.191269E-3</v>
      </c>
      <c r="GS141">
        <v>0.69531759999999998</v>
      </c>
      <c r="GT141">
        <v>0.60632580000000003</v>
      </c>
      <c r="GU141">
        <v>32.600940000000001</v>
      </c>
      <c r="GV141" s="1">
        <v>2.09553E-3</v>
      </c>
      <c r="GW141">
        <v>0.66483700000000001</v>
      </c>
      <c r="GX141">
        <v>0.60631869999999999</v>
      </c>
      <c r="GY141">
        <v>33.471969999999999</v>
      </c>
      <c r="GZ141" s="1">
        <v>2.00483E-3</v>
      </c>
      <c r="HA141">
        <v>0.63605149999999999</v>
      </c>
      <c r="HB141">
        <v>0.60632850000000005</v>
      </c>
      <c r="HC141">
        <v>35.26108</v>
      </c>
      <c r="HD141" s="1">
        <v>1.9194920000000001E-3</v>
      </c>
      <c r="HE141">
        <v>0.60889199999999999</v>
      </c>
      <c r="HF141">
        <v>0.60633119999999996</v>
      </c>
      <c r="HG141">
        <v>36.86562</v>
      </c>
      <c r="HH141" s="1">
        <v>1.8385599999999999E-3</v>
      </c>
      <c r="HI141">
        <v>0.58319520000000002</v>
      </c>
      <c r="HJ141">
        <v>0.60632269999999999</v>
      </c>
      <c r="HK141">
        <v>36.775129999999997</v>
      </c>
      <c r="HL141" s="1">
        <v>1.7618519999999999E-3</v>
      </c>
      <c r="HM141">
        <v>0.55885739999999995</v>
      </c>
      <c r="HN141">
        <v>0.60632269999999999</v>
      </c>
      <c r="HO141">
        <v>35.60463</v>
      </c>
      <c r="HP141" s="1">
        <v>1.689323E-3</v>
      </c>
      <c r="HQ141">
        <v>0.53582079999999999</v>
      </c>
      <c r="HR141">
        <v>0.60632470000000005</v>
      </c>
      <c r="HS141">
        <v>33.72401</v>
      </c>
      <c r="HT141" s="1">
        <v>1.6208329999999999E-3</v>
      </c>
      <c r="HU141">
        <v>0.51407020000000003</v>
      </c>
      <c r="HV141">
        <v>0.60633020000000004</v>
      </c>
      <c r="HW141">
        <v>31.71876</v>
      </c>
      <c r="HX141" s="1">
        <v>1.5560389999999999E-3</v>
      </c>
      <c r="HY141">
        <v>0.49353089999999999</v>
      </c>
      <c r="HZ141">
        <v>0.60631889999999999</v>
      </c>
      <c r="IA141">
        <v>31.58531</v>
      </c>
      <c r="IB141" s="1">
        <v>1.49471E-3</v>
      </c>
      <c r="IC141">
        <v>0.47408280000000003</v>
      </c>
      <c r="ID141">
        <v>0.60632399999999997</v>
      </c>
      <c r="IE141">
        <v>35.03443</v>
      </c>
      <c r="IF141" s="1">
        <v>1.436519E-3</v>
      </c>
      <c r="IG141">
        <v>0.45559870000000002</v>
      </c>
      <c r="IH141">
        <v>0.60632330000000001</v>
      </c>
      <c r="II141">
        <v>41.219290000000001</v>
      </c>
      <c r="IJ141" s="1">
        <v>1.3808749999999999E-3</v>
      </c>
      <c r="IK141">
        <v>0.43795630000000002</v>
      </c>
      <c r="IL141">
        <v>0.60632070000000005</v>
      </c>
      <c r="IM141">
        <v>45.913269999999997</v>
      </c>
      <c r="IN141" s="1">
        <v>1.3279159999999999E-3</v>
      </c>
      <c r="IO141">
        <v>0.42112519999999998</v>
      </c>
      <c r="IP141">
        <v>0.60632750000000002</v>
      </c>
      <c r="IQ141">
        <v>47.274209999999997</v>
      </c>
      <c r="IR141" s="1">
        <v>1.2775E-3</v>
      </c>
      <c r="IS141">
        <v>0.40515990000000002</v>
      </c>
      <c r="IT141">
        <v>0.60632889999999995</v>
      </c>
      <c r="IU141">
        <v>46.507599999999996</v>
      </c>
      <c r="IV141" s="1">
        <v>1.2296609999999999E-3</v>
      </c>
      <c r="IW141">
        <v>0.38995540000000001</v>
      </c>
      <c r="IX141">
        <v>0.60632629999999998</v>
      </c>
      <c r="IY141">
        <v>44.445529999999998</v>
      </c>
      <c r="IZ141" s="1">
        <v>1.1838129999999999E-3</v>
      </c>
      <c r="JA141">
        <v>0.37541679999999999</v>
      </c>
      <c r="JB141">
        <v>0.60632350000000002</v>
      </c>
      <c r="JC141">
        <v>41.301650000000002</v>
      </c>
      <c r="JD141" s="1">
        <v>1.139859E-3</v>
      </c>
      <c r="JE141">
        <v>0.3615062</v>
      </c>
      <c r="JF141">
        <v>0.60632489999999994</v>
      </c>
      <c r="JG141">
        <v>39.277520000000003</v>
      </c>
      <c r="JH141" s="1">
        <v>1.0979989999999999E-3</v>
      </c>
      <c r="JI141">
        <v>0.34820040000000002</v>
      </c>
      <c r="JJ141">
        <v>0.60632350000000002</v>
      </c>
      <c r="JK141">
        <v>38.702710000000003</v>
      </c>
      <c r="JL141" s="1">
        <v>1.057444E-3</v>
      </c>
      <c r="JM141">
        <v>0.33553450000000001</v>
      </c>
      <c r="JN141">
        <v>0.60632410000000003</v>
      </c>
      <c r="JO141">
        <v>38.828020000000002</v>
      </c>
      <c r="JP141" s="1">
        <v>1.016879E-3</v>
      </c>
      <c r="JQ141">
        <v>0.3234863</v>
      </c>
      <c r="JR141">
        <v>0.60633150000000002</v>
      </c>
      <c r="JS141">
        <v>38.787350000000004</v>
      </c>
      <c r="JT141" s="1">
        <v>9.7814030000000006E-4</v>
      </c>
      <c r="JU141">
        <v>0.31194749999999999</v>
      </c>
      <c r="JV141">
        <v>0.60632459999999999</v>
      </c>
      <c r="JW141">
        <v>38.74633</v>
      </c>
      <c r="JX141" s="1">
        <v>9.4097500000000004E-4</v>
      </c>
      <c r="JY141">
        <v>0.300819</v>
      </c>
      <c r="JZ141">
        <v>0.60632810000000004</v>
      </c>
      <c r="KA141">
        <v>37.99091</v>
      </c>
      <c r="KB141" s="1">
        <v>9.0555840000000002E-4</v>
      </c>
      <c r="KC141">
        <v>0.29014220000000002</v>
      </c>
      <c r="KD141">
        <v>0.60632220000000003</v>
      </c>
      <c r="KE141">
        <v>36.293080000000003</v>
      </c>
      <c r="KF141" s="1">
        <v>8.7199789999999999E-4</v>
      </c>
      <c r="KG141">
        <v>0.27998190000000001</v>
      </c>
      <c r="KH141">
        <v>0.60632540000000001</v>
      </c>
      <c r="KI141">
        <v>34.106610000000003</v>
      </c>
      <c r="KJ141" s="1">
        <v>8.4013709999999995E-4</v>
      </c>
      <c r="KK141">
        <v>0.27029880000000001</v>
      </c>
      <c r="KL141">
        <v>0.60632839999999999</v>
      </c>
      <c r="KM141">
        <v>33.236229999999999</v>
      </c>
      <c r="KN141" s="1">
        <v>8.0981860000000001E-4</v>
      </c>
      <c r="KO141">
        <v>0.261042</v>
      </c>
      <c r="KP141">
        <v>0.60633079999999995</v>
      </c>
      <c r="KQ141">
        <v>35.085610000000003</v>
      </c>
      <c r="KR141" s="1">
        <v>7.8081349999999995E-4</v>
      </c>
      <c r="KS141">
        <v>0.25216840000000001</v>
      </c>
      <c r="KT141">
        <v>0.60632379999999997</v>
      </c>
      <c r="KU141">
        <v>39.347810000000003</v>
      </c>
      <c r="KV141" s="1">
        <v>7.531193E-4</v>
      </c>
      <c r="KW141">
        <v>0.24365829999999999</v>
      </c>
      <c r="KX141">
        <v>0.60632470000000005</v>
      </c>
      <c r="KY141">
        <v>42.702080000000002</v>
      </c>
      <c r="KZ141" s="1">
        <v>7.2665139999999995E-4</v>
      </c>
      <c r="LA141">
        <v>0.2354996</v>
      </c>
      <c r="LB141">
        <v>0.60632299999999995</v>
      </c>
      <c r="LC141">
        <v>42.92333</v>
      </c>
      <c r="LD141" s="1">
        <v>7.0137490000000003E-4</v>
      </c>
      <c r="LE141">
        <v>0.2276648</v>
      </c>
      <c r="LF141">
        <v>0.60631999999999997</v>
      </c>
      <c r="LG141">
        <v>41.523389999999999</v>
      </c>
      <c r="LH141" s="1">
        <v>6.7712570000000001E-4</v>
      </c>
      <c r="LI141">
        <v>0.22014639999999999</v>
      </c>
      <c r="LJ141">
        <v>0.60632589999999997</v>
      </c>
      <c r="LK141">
        <v>39.56964</v>
      </c>
      <c r="LL141" s="1">
        <v>6.5396029999999997E-4</v>
      </c>
      <c r="LM141">
        <v>0.21293210000000001</v>
      </c>
      <c r="LN141">
        <v>0.60632240000000004</v>
      </c>
      <c r="LO141">
        <v>36.486519999999999</v>
      </c>
      <c r="LP141" s="1">
        <v>6.3170190000000001E-4</v>
      </c>
      <c r="LQ141">
        <v>0.20598759999999999</v>
      </c>
      <c r="LR141">
        <v>0.60632520000000001</v>
      </c>
      <c r="LS141">
        <v>33.82987</v>
      </c>
      <c r="LT141" s="1">
        <v>6.1033729999999996E-4</v>
      </c>
      <c r="LU141">
        <v>0.19929520000000001</v>
      </c>
      <c r="LV141">
        <v>0.60631800000000002</v>
      </c>
      <c r="LW141">
        <v>34.016530000000003</v>
      </c>
      <c r="LX141" s="1">
        <v>5.8976959999999996E-4</v>
      </c>
      <c r="LY141">
        <v>0.19284209999999999</v>
      </c>
      <c r="LZ141">
        <v>0.60632240000000004</v>
      </c>
      <c r="MA141">
        <v>36.422879999999999</v>
      </c>
      <c r="MB141" s="1">
        <v>5.7001760000000002E-4</v>
      </c>
      <c r="MC141">
        <v>0.1866314</v>
      </c>
      <c r="MD141">
        <v>0.60632189999999997</v>
      </c>
      <c r="ME141">
        <v>39.307290000000002</v>
      </c>
      <c r="MF141" s="1">
        <v>5.5099670000000002E-4</v>
      </c>
      <c r="MG141">
        <v>0.18064769999999999</v>
      </c>
      <c r="MH141">
        <v>0.60632470000000005</v>
      </c>
      <c r="MI141">
        <v>40.622999999999998</v>
      </c>
      <c r="MJ141" s="1">
        <v>5.326854E-4</v>
      </c>
      <c r="MK141">
        <v>0.1748787</v>
      </c>
      <c r="ML141">
        <v>0.60632540000000001</v>
      </c>
      <c r="MM141">
        <v>40.003860000000003</v>
      </c>
      <c r="MN141" s="1">
        <v>5.1498389999999998E-4</v>
      </c>
      <c r="MO141">
        <v>0.16932729999999999</v>
      </c>
      <c r="MP141">
        <v>0.60632399999999997</v>
      </c>
      <c r="MQ141">
        <v>38.428019999999997</v>
      </c>
      <c r="MR141" s="1">
        <v>4.9791210000000002E-4</v>
      </c>
      <c r="MS141">
        <v>0.16396040000000001</v>
      </c>
      <c r="MT141">
        <v>0.60632260000000004</v>
      </c>
      <c r="MU141">
        <v>36.39593</v>
      </c>
      <c r="MV141" s="1">
        <v>4.8141820000000002E-4</v>
      </c>
      <c r="MW141">
        <v>0.1587722</v>
      </c>
      <c r="MX141">
        <v>0.60632549999999996</v>
      </c>
      <c r="MY141">
        <v>34.91789</v>
      </c>
      <c r="MZ141" s="1">
        <v>4.6557530000000002E-4</v>
      </c>
      <c r="NA141">
        <v>0.15376500000000001</v>
      </c>
      <c r="NB141">
        <v>0.60631809999999997</v>
      </c>
      <c r="NC141">
        <v>33.530099999999997</v>
      </c>
      <c r="ND141" s="1">
        <v>4.5027240000000002E-4</v>
      </c>
      <c r="NE141">
        <v>0.14892030000000001</v>
      </c>
      <c r="NF141">
        <v>0.60632109999999995</v>
      </c>
      <c r="NG141">
        <v>33.40889</v>
      </c>
      <c r="NH141" s="1">
        <v>4.3554210000000001E-4</v>
      </c>
      <c r="NI141">
        <v>0.14425540000000001</v>
      </c>
      <c r="NJ141">
        <v>0.60632540000000001</v>
      </c>
      <c r="NK141">
        <v>35.335830000000001</v>
      </c>
      <c r="NL141" s="1">
        <v>4.2140949999999998E-4</v>
      </c>
      <c r="NM141">
        <v>0.1397669</v>
      </c>
      <c r="NN141">
        <v>0.60632569999999997</v>
      </c>
      <c r="NO141">
        <v>36.590710000000001</v>
      </c>
      <c r="NP141" s="1">
        <v>4.0790100000000001E-4</v>
      </c>
      <c r="NQ141">
        <v>0.13546659999999999</v>
      </c>
      <c r="NR141">
        <v>0.60632129999999995</v>
      </c>
      <c r="NS141">
        <v>35.465760000000003</v>
      </c>
      <c r="NT141" s="1">
        <v>3.9484440000000002E-4</v>
      </c>
      <c r="NU141">
        <v>0.13130720000000001</v>
      </c>
      <c r="NV141">
        <v>0.60632260000000004</v>
      </c>
      <c r="NW141">
        <v>33.598089999999999</v>
      </c>
      <c r="NX141" s="1">
        <v>3.8219220000000002E-4</v>
      </c>
      <c r="NY141">
        <v>0.1272644</v>
      </c>
      <c r="NZ141">
        <v>0.60632629999999998</v>
      </c>
      <c r="OA141">
        <v>31.77769</v>
      </c>
      <c r="OB141" s="1">
        <v>3.6997959999999998E-4</v>
      </c>
      <c r="OC141">
        <v>0.1233337</v>
      </c>
      <c r="OD141">
        <v>0.6063269</v>
      </c>
      <c r="OE141">
        <v>30.90166</v>
      </c>
      <c r="OF141" s="1">
        <v>3.582541E-4</v>
      </c>
      <c r="OG141">
        <v>0.1195454</v>
      </c>
      <c r="OH141">
        <v>0.60632269999999999</v>
      </c>
      <c r="OI141">
        <v>29.97214</v>
      </c>
      <c r="OJ141" s="1">
        <v>3.4704670000000002E-4</v>
      </c>
      <c r="OK141">
        <v>0.1159157</v>
      </c>
    </row>
    <row r="142" spans="1:401" x14ac:dyDescent="0.35">
      <c r="A142">
        <v>145</v>
      </c>
      <c r="B142" t="s">
        <v>4</v>
      </c>
      <c r="C142" t="s">
        <v>24</v>
      </c>
      <c r="D142" t="s">
        <v>147</v>
      </c>
      <c r="E142">
        <v>907.05740000000003</v>
      </c>
      <c r="F142">
        <v>1.2322930000000001</v>
      </c>
      <c r="G142">
        <v>20.870149999999999</v>
      </c>
      <c r="H142">
        <v>0</v>
      </c>
      <c r="I142">
        <v>0</v>
      </c>
      <c r="J142">
        <v>1.224677</v>
      </c>
      <c r="K142">
        <v>20.043659999999999</v>
      </c>
      <c r="L142">
        <v>0</v>
      </c>
      <c r="M142">
        <v>0</v>
      </c>
      <c r="N142">
        <v>1.218245</v>
      </c>
      <c r="O142">
        <v>19.419619999999998</v>
      </c>
      <c r="P142">
        <v>0</v>
      </c>
      <c r="Q142">
        <v>0</v>
      </c>
      <c r="R142">
        <v>1.211889</v>
      </c>
      <c r="S142">
        <v>20.463039999999999</v>
      </c>
      <c r="T142" s="1">
        <v>7.1637650000000003E-38</v>
      </c>
      <c r="U142" s="1">
        <v>1.8732689999999999E-35</v>
      </c>
      <c r="V142">
        <v>1.2057389999999999</v>
      </c>
      <c r="W142">
        <v>22.251670000000001</v>
      </c>
      <c r="X142" s="1">
        <v>4.1877790000000001E-27</v>
      </c>
      <c r="Y142" s="1">
        <v>1.0112450000000001E-24</v>
      </c>
      <c r="Z142">
        <v>1.1998310000000001</v>
      </c>
      <c r="AA142">
        <v>23.11947</v>
      </c>
      <c r="AB142" s="1">
        <v>6.1983219999999998E-17</v>
      </c>
      <c r="AC142" s="1">
        <v>1.381462E-14</v>
      </c>
      <c r="AD142">
        <v>1.195119</v>
      </c>
      <c r="AE142">
        <v>22.634049999999998</v>
      </c>
      <c r="AF142" s="1">
        <v>1.001907E-7</v>
      </c>
      <c r="AG142" s="1">
        <v>1.7988870000000001E-5</v>
      </c>
      <c r="AH142">
        <v>1.191146</v>
      </c>
      <c r="AI142">
        <v>21.46218</v>
      </c>
      <c r="AJ142" s="1">
        <v>1.006416E-3</v>
      </c>
      <c r="AK142">
        <v>0.20888090000000001</v>
      </c>
      <c r="AL142">
        <v>1.1880390000000001</v>
      </c>
      <c r="AM142">
        <v>20.389810000000001</v>
      </c>
      <c r="AN142">
        <v>0.18882080000000001</v>
      </c>
      <c r="AO142">
        <v>42.355049999999999</v>
      </c>
      <c r="AP142">
        <v>1.185681</v>
      </c>
      <c r="AQ142">
        <v>20.383890000000001</v>
      </c>
      <c r="AR142">
        <v>4.7385780000000004</v>
      </c>
      <c r="AS142">
        <v>1124.3969999999999</v>
      </c>
      <c r="AT142">
        <v>1.1839459999999999</v>
      </c>
      <c r="AU142">
        <v>21.733059999999998</v>
      </c>
      <c r="AV142">
        <v>31.19875</v>
      </c>
      <c r="AW142">
        <v>7732.3739999999998</v>
      </c>
      <c r="AX142">
        <v>1.182803</v>
      </c>
      <c r="AY142">
        <v>24.394120000000001</v>
      </c>
      <c r="AZ142">
        <v>77.971379999999996</v>
      </c>
      <c r="BA142">
        <v>19980.98</v>
      </c>
      <c r="BB142">
        <v>1.181959</v>
      </c>
      <c r="BC142">
        <v>27.16422</v>
      </c>
      <c r="BD142">
        <v>93.924090000000007</v>
      </c>
      <c r="BE142">
        <v>24716.43</v>
      </c>
      <c r="BF142">
        <v>1.1811370000000001</v>
      </c>
      <c r="BG142">
        <v>28.35876</v>
      </c>
      <c r="BH142">
        <v>64.738150000000005</v>
      </c>
      <c r="BI142">
        <v>17392.689999999999</v>
      </c>
      <c r="BJ142">
        <v>1.1798979999999999</v>
      </c>
      <c r="BK142">
        <v>27.855840000000001</v>
      </c>
      <c r="BL142">
        <v>29.14021</v>
      </c>
      <c r="BM142">
        <v>7960.0860000000002</v>
      </c>
      <c r="BN142">
        <v>1.1779219999999999</v>
      </c>
      <c r="BO142">
        <v>26.441120000000002</v>
      </c>
      <c r="BP142">
        <v>9.5576740000000004</v>
      </c>
      <c r="BQ142">
        <v>2645.0430000000001</v>
      </c>
      <c r="BR142">
        <v>1.175014</v>
      </c>
      <c r="BS142">
        <v>24.831019999999999</v>
      </c>
      <c r="BT142">
        <v>2.515476</v>
      </c>
      <c r="BU142">
        <v>702.92359999999996</v>
      </c>
      <c r="BV142">
        <v>1.1711229999999999</v>
      </c>
      <c r="BW142">
        <v>24.249839999999999</v>
      </c>
      <c r="BX142">
        <v>0.58436500000000002</v>
      </c>
      <c r="BY142">
        <v>164.3562</v>
      </c>
      <c r="BZ142">
        <v>1.1666380000000001</v>
      </c>
      <c r="CA142">
        <v>24.58942</v>
      </c>
      <c r="CB142">
        <v>0.13763110000000001</v>
      </c>
      <c r="CC142">
        <v>38.631999999999998</v>
      </c>
      <c r="CD142">
        <v>1.1617090000000001</v>
      </c>
      <c r="CE142">
        <v>25.820309999999999</v>
      </c>
      <c r="CF142" s="1">
        <v>4.3786690000000003E-2</v>
      </c>
      <c r="CG142">
        <v>12.04008</v>
      </c>
      <c r="CH142">
        <v>1.1564399999999999</v>
      </c>
      <c r="CI142">
        <v>26.978760000000001</v>
      </c>
      <c r="CJ142" s="1">
        <v>2.6690820000000001E-2</v>
      </c>
      <c r="CK142">
        <v>7.1303080000000003</v>
      </c>
      <c r="CL142">
        <v>1.1512279999999999</v>
      </c>
      <c r="CM142">
        <v>27.48873</v>
      </c>
      <c r="CN142" s="1">
        <v>2.668773E-2</v>
      </c>
      <c r="CO142">
        <v>7.0597640000000004</v>
      </c>
      <c r="CP142">
        <v>1.146228</v>
      </c>
      <c r="CQ142">
        <v>27.156199999999998</v>
      </c>
      <c r="CR142" s="1">
        <v>2.987923E-2</v>
      </c>
      <c r="CS142">
        <v>7.9343979999999998</v>
      </c>
      <c r="CT142">
        <v>1.1419319999999999</v>
      </c>
      <c r="CU142">
        <v>26.118120000000001</v>
      </c>
      <c r="CV142" s="1">
        <v>3.210822E-2</v>
      </c>
      <c r="CW142">
        <v>8.5833589999999997</v>
      </c>
      <c r="CX142">
        <v>1.1388510000000001</v>
      </c>
      <c r="CY142">
        <v>24.853629999999999</v>
      </c>
      <c r="CZ142" s="1">
        <v>3.2417960000000003E-2</v>
      </c>
      <c r="DA142">
        <v>8.7151890000000005</v>
      </c>
      <c r="DB142">
        <v>1.136706</v>
      </c>
      <c r="DC142">
        <v>24.39471</v>
      </c>
      <c r="DD142">
        <v>3.116474E-2</v>
      </c>
      <c r="DE142">
        <v>8.4132510000000007</v>
      </c>
      <c r="DF142">
        <v>1.1352549999999999</v>
      </c>
      <c r="DG142">
        <v>25.398319999999998</v>
      </c>
      <c r="DH142" s="1">
        <v>2.900426E-2</v>
      </c>
      <c r="DI142">
        <v>7.8496240000000004</v>
      </c>
      <c r="DJ142">
        <v>1.134325</v>
      </c>
      <c r="DK142">
        <v>28.815660000000001</v>
      </c>
      <c r="DL142" s="1">
        <v>2.6403139999999999E-2</v>
      </c>
      <c r="DM142">
        <v>7.1555609999999996</v>
      </c>
      <c r="DN142">
        <v>1.133788</v>
      </c>
      <c r="DO142">
        <v>33.631999999999998</v>
      </c>
      <c r="DP142" s="1">
        <v>2.3383009999999999E-2</v>
      </c>
      <c r="DQ142">
        <v>6.3449150000000003</v>
      </c>
      <c r="DR142">
        <v>1.133561</v>
      </c>
      <c r="DS142">
        <v>35.904060000000001</v>
      </c>
      <c r="DT142" s="1">
        <v>1.9764569999999999E-2</v>
      </c>
      <c r="DU142">
        <v>5.3717560000000004</v>
      </c>
      <c r="DV142">
        <v>1.133481</v>
      </c>
      <c r="DW142">
        <v>35.602789999999999</v>
      </c>
      <c r="DX142" s="1">
        <v>1.5734620000000001E-2</v>
      </c>
      <c r="DY142">
        <v>4.2825449999999998</v>
      </c>
      <c r="DZ142">
        <v>1.133464</v>
      </c>
      <c r="EA142">
        <v>34.259880000000003</v>
      </c>
      <c r="EB142" s="1">
        <v>1.192323E-2</v>
      </c>
      <c r="EC142">
        <v>3.2447620000000001</v>
      </c>
      <c r="ED142">
        <v>1.1334630000000001</v>
      </c>
      <c r="EE142">
        <v>32.482779999999998</v>
      </c>
      <c r="EF142" s="1">
        <v>8.9016489999999993E-3</v>
      </c>
      <c r="EG142">
        <v>2.4167209999999999</v>
      </c>
      <c r="EH142">
        <v>1.133472</v>
      </c>
      <c r="EI142">
        <v>30.706679999999999</v>
      </c>
      <c r="EJ142" s="1">
        <v>6.8251889999999997E-3</v>
      </c>
      <c r="EK142">
        <v>1.84491</v>
      </c>
      <c r="EL142">
        <v>1.1334869999999999</v>
      </c>
      <c r="EM142">
        <v>30.510069999999999</v>
      </c>
      <c r="EN142" s="1">
        <v>5.5209569999999999E-3</v>
      </c>
      <c r="EO142">
        <v>1.4844900000000001</v>
      </c>
      <c r="EP142">
        <v>1.1334649999999999</v>
      </c>
      <c r="EQ142">
        <v>34.375529999999998</v>
      </c>
      <c r="ER142" s="1">
        <v>4.7236300000000004E-3</v>
      </c>
      <c r="ES142">
        <v>1.264162</v>
      </c>
      <c r="ET142">
        <v>1.1335219999999999</v>
      </c>
      <c r="EU142">
        <v>40.023339999999997</v>
      </c>
      <c r="EV142" s="1">
        <v>4.2200830000000003E-3</v>
      </c>
      <c r="EW142">
        <v>1.1253329999999999</v>
      </c>
      <c r="EX142">
        <v>1.1335120000000001</v>
      </c>
      <c r="EY142">
        <v>42.514150000000001</v>
      </c>
      <c r="EZ142" s="1">
        <v>3.8772540000000001E-3</v>
      </c>
      <c r="FA142">
        <v>1.0308809999999999</v>
      </c>
      <c r="FB142">
        <v>1.1335109999999999</v>
      </c>
      <c r="FC142">
        <v>42.44238</v>
      </c>
      <c r="FD142" s="1">
        <v>3.620084E-3</v>
      </c>
      <c r="FE142">
        <v>0.9603621</v>
      </c>
      <c r="FF142">
        <v>1.1335090000000001</v>
      </c>
      <c r="FG142">
        <v>41.224029999999999</v>
      </c>
      <c r="FH142" s="1">
        <v>3.4100290000000002E-3</v>
      </c>
      <c r="FI142">
        <v>0.90310670000000004</v>
      </c>
      <c r="FJ142">
        <v>1.1335390000000001</v>
      </c>
      <c r="FK142">
        <v>39.593859999999999</v>
      </c>
      <c r="FL142" s="1">
        <v>3.2286200000000002E-3</v>
      </c>
      <c r="FM142">
        <v>0.85379070000000001</v>
      </c>
      <c r="FN142">
        <v>1.133526</v>
      </c>
      <c r="FO142">
        <v>38.093490000000003</v>
      </c>
      <c r="FP142" s="1">
        <v>3.0654060000000001E-3</v>
      </c>
      <c r="FQ142">
        <v>0.80971870000000001</v>
      </c>
      <c r="FR142">
        <v>1.1335170000000001</v>
      </c>
      <c r="FS142">
        <v>36.964579999999998</v>
      </c>
      <c r="FT142" s="1">
        <v>2.9155520000000001E-3</v>
      </c>
      <c r="FU142">
        <v>0.76955640000000003</v>
      </c>
      <c r="FV142">
        <v>1.1335170000000001</v>
      </c>
      <c r="FW142">
        <v>37.201459999999997</v>
      </c>
      <c r="FX142" s="1">
        <v>2.7768699999999999E-3</v>
      </c>
      <c r="FY142">
        <v>0.73244489999999995</v>
      </c>
      <c r="FZ142">
        <v>1.1335580000000001</v>
      </c>
      <c r="GA142">
        <v>37.675559999999997</v>
      </c>
      <c r="GB142" s="1">
        <v>2.6469480000000001E-3</v>
      </c>
      <c r="GC142">
        <v>0.69778819999999997</v>
      </c>
      <c r="GD142">
        <v>1.1335599999999999</v>
      </c>
      <c r="GE142">
        <v>37.562559999999998</v>
      </c>
      <c r="GF142" s="1">
        <v>2.5244880000000001E-3</v>
      </c>
      <c r="GG142">
        <v>0.66527139999999996</v>
      </c>
      <c r="GH142">
        <v>1.1335660000000001</v>
      </c>
      <c r="GI142">
        <v>36.416809999999998</v>
      </c>
      <c r="GJ142" s="1">
        <v>2.4094099999999999E-3</v>
      </c>
      <c r="GK142">
        <v>0.63478389999999996</v>
      </c>
      <c r="GL142">
        <v>1.133559</v>
      </c>
      <c r="GM142">
        <v>34.690269999999998</v>
      </c>
      <c r="GN142" s="1">
        <v>2.3013500000000002E-3</v>
      </c>
      <c r="GO142">
        <v>0.60616930000000002</v>
      </c>
      <c r="GP142">
        <v>1.133505</v>
      </c>
      <c r="GQ142">
        <v>32.927169999999997</v>
      </c>
      <c r="GR142" s="1">
        <v>2.1995890000000001E-3</v>
      </c>
      <c r="GS142">
        <v>0.57926679999999997</v>
      </c>
      <c r="GT142">
        <v>1.1335059999999999</v>
      </c>
      <c r="GU142">
        <v>32.814160000000001</v>
      </c>
      <c r="GV142" s="1">
        <v>2.1034040000000001E-3</v>
      </c>
      <c r="GW142">
        <v>0.55384820000000001</v>
      </c>
      <c r="GX142">
        <v>1.1335580000000001</v>
      </c>
      <c r="GY142">
        <v>33.660820000000001</v>
      </c>
      <c r="GZ142" s="1">
        <v>2.0122859999999998E-3</v>
      </c>
      <c r="HA142">
        <v>0.52983429999999998</v>
      </c>
      <c r="HB142">
        <v>1.133521</v>
      </c>
      <c r="HC142">
        <v>35.462269999999997</v>
      </c>
      <c r="HD142" s="1">
        <v>1.9265339999999999E-3</v>
      </c>
      <c r="HE142">
        <v>0.50718790000000002</v>
      </c>
      <c r="HF142">
        <v>1.133524</v>
      </c>
      <c r="HG142">
        <v>36.955460000000002</v>
      </c>
      <c r="HH142" s="1">
        <v>1.845211E-3</v>
      </c>
      <c r="HI142">
        <v>0.48575420000000002</v>
      </c>
      <c r="HJ142">
        <v>1.133513</v>
      </c>
      <c r="HK142">
        <v>36.81174</v>
      </c>
      <c r="HL142" s="1">
        <v>1.768169E-3</v>
      </c>
      <c r="HM142">
        <v>0.4654645</v>
      </c>
      <c r="HN142">
        <v>1.1335139999999999</v>
      </c>
      <c r="HO142">
        <v>35.69061</v>
      </c>
      <c r="HP142" s="1">
        <v>1.695291E-3</v>
      </c>
      <c r="HQ142">
        <v>0.44625049999999999</v>
      </c>
      <c r="HR142">
        <v>1.133564</v>
      </c>
      <c r="HS142">
        <v>33.865259999999999</v>
      </c>
      <c r="HT142" s="1">
        <v>1.6264630000000001E-3</v>
      </c>
      <c r="HU142">
        <v>0.42810409999999999</v>
      </c>
      <c r="HV142">
        <v>1.1335219999999999</v>
      </c>
      <c r="HW142">
        <v>31.923410000000001</v>
      </c>
      <c r="HX142" s="1">
        <v>1.5613479999999999E-3</v>
      </c>
      <c r="HY142">
        <v>0.41097339999999999</v>
      </c>
      <c r="HZ142">
        <v>1.133559</v>
      </c>
      <c r="IA142">
        <v>31.833400000000001</v>
      </c>
      <c r="IB142" s="1">
        <v>1.4997700000000001E-3</v>
      </c>
      <c r="IC142">
        <v>0.39476020000000001</v>
      </c>
      <c r="ID142">
        <v>1.133554</v>
      </c>
      <c r="IE142">
        <v>35.17897</v>
      </c>
      <c r="IF142" s="1">
        <v>1.4413290000000001E-3</v>
      </c>
      <c r="IG142">
        <v>0.37935540000000001</v>
      </c>
      <c r="IH142">
        <v>1.133553</v>
      </c>
      <c r="II142">
        <v>41.21078</v>
      </c>
      <c r="IJ142" s="1">
        <v>1.385456E-3</v>
      </c>
      <c r="IK142">
        <v>0.36465239999999999</v>
      </c>
      <c r="IL142">
        <v>1.1335500000000001</v>
      </c>
      <c r="IM142">
        <v>45.82394</v>
      </c>
      <c r="IN142" s="1">
        <v>1.3322729999999999E-3</v>
      </c>
      <c r="IO142">
        <v>0.35062399999999999</v>
      </c>
      <c r="IP142">
        <v>1.1335189999999999</v>
      </c>
      <c r="IQ142">
        <v>47.207909999999998</v>
      </c>
      <c r="IR142" s="1">
        <v>1.281648E-3</v>
      </c>
      <c r="IS142">
        <v>0.33732060000000003</v>
      </c>
      <c r="IT142">
        <v>1.13351</v>
      </c>
      <c r="IU142">
        <v>46.539090000000002</v>
      </c>
      <c r="IV142" s="1">
        <v>1.233605E-3</v>
      </c>
      <c r="IW142">
        <v>0.3246482</v>
      </c>
      <c r="IX142">
        <v>1.133567</v>
      </c>
      <c r="IY142">
        <v>44.600580000000001</v>
      </c>
      <c r="IZ142" s="1">
        <v>1.1876059999999999E-3</v>
      </c>
      <c r="JA142">
        <v>0.31253839999999999</v>
      </c>
      <c r="JB142">
        <v>1.133521</v>
      </c>
      <c r="JC142">
        <v>41.592959999999998</v>
      </c>
      <c r="JD142" s="1">
        <v>1.143493E-3</v>
      </c>
      <c r="JE142">
        <v>0.30095240000000001</v>
      </c>
      <c r="JF142">
        <v>1.133516</v>
      </c>
      <c r="JG142">
        <v>39.602760000000004</v>
      </c>
      <c r="JH142" s="1">
        <v>1.1014620000000001E-3</v>
      </c>
      <c r="JI142">
        <v>0.28986650000000003</v>
      </c>
      <c r="JJ142">
        <v>1.1335150000000001</v>
      </c>
      <c r="JK142">
        <v>38.831180000000003</v>
      </c>
      <c r="JL142" s="1">
        <v>1.0607279999999999E-3</v>
      </c>
      <c r="JM142">
        <v>0.27930670000000002</v>
      </c>
      <c r="JN142">
        <v>1.133564</v>
      </c>
      <c r="JO142">
        <v>38.868839999999999</v>
      </c>
      <c r="JP142" s="1">
        <v>1.0200020000000001E-3</v>
      </c>
      <c r="JQ142">
        <v>0.26926489999999997</v>
      </c>
      <c r="JR142">
        <v>1.1335729999999999</v>
      </c>
      <c r="JS142">
        <v>38.766150000000003</v>
      </c>
      <c r="JT142" s="1">
        <v>9.8115240000000003E-4</v>
      </c>
      <c r="JU142">
        <v>0.2596619</v>
      </c>
      <c r="JV142">
        <v>1.1335649999999999</v>
      </c>
      <c r="JW142">
        <v>38.727600000000002</v>
      </c>
      <c r="JX142" s="1">
        <v>9.4386540000000003E-4</v>
      </c>
      <c r="JY142">
        <v>0.25039640000000002</v>
      </c>
      <c r="JZ142">
        <v>1.1335189999999999</v>
      </c>
      <c r="KA142">
        <v>38.046460000000003</v>
      </c>
      <c r="KB142" s="1">
        <v>9.0830380000000001E-4</v>
      </c>
      <c r="KC142">
        <v>0.24150089999999999</v>
      </c>
      <c r="KD142">
        <v>1.1335550000000001</v>
      </c>
      <c r="KE142">
        <v>36.431139999999999</v>
      </c>
      <c r="KF142" s="1">
        <v>8.7460469999999998E-4</v>
      </c>
      <c r="KG142">
        <v>0.23303170000000001</v>
      </c>
      <c r="KH142">
        <v>1.133516</v>
      </c>
      <c r="KI142">
        <v>34.285640000000001</v>
      </c>
      <c r="KJ142" s="1">
        <v>8.4262409999999997E-4</v>
      </c>
      <c r="KK142">
        <v>0.22496540000000001</v>
      </c>
      <c r="KL142">
        <v>1.1335219999999999</v>
      </c>
      <c r="KM142">
        <v>33.513489999999997</v>
      </c>
      <c r="KN142" s="1">
        <v>8.1219310000000004E-4</v>
      </c>
      <c r="KO142">
        <v>0.21725330000000001</v>
      </c>
      <c r="KP142">
        <v>1.1335299999999999</v>
      </c>
      <c r="KQ142">
        <v>35.424050000000001</v>
      </c>
      <c r="KR142" s="1">
        <v>7.8308869999999995E-4</v>
      </c>
      <c r="KS142">
        <v>0.20986270000000001</v>
      </c>
      <c r="KT142">
        <v>1.1335150000000001</v>
      </c>
      <c r="KU142">
        <v>39.616639999999997</v>
      </c>
      <c r="KV142" s="1">
        <v>7.5529199999999996E-4</v>
      </c>
      <c r="KW142">
        <v>0.20277510000000001</v>
      </c>
      <c r="KX142">
        <v>1.1335170000000001</v>
      </c>
      <c r="KY142">
        <v>42.797629999999998</v>
      </c>
      <c r="KZ142" s="1">
        <v>7.2873440000000001E-4</v>
      </c>
      <c r="LA142">
        <v>0.19598090000000001</v>
      </c>
      <c r="LB142">
        <v>1.1335150000000001</v>
      </c>
      <c r="LC142">
        <v>42.936030000000002</v>
      </c>
      <c r="LD142" s="1">
        <v>7.0336590000000005E-4</v>
      </c>
      <c r="LE142">
        <v>0.1894545</v>
      </c>
      <c r="LF142">
        <v>1.1335489999999999</v>
      </c>
      <c r="LG142">
        <v>41.583660000000002</v>
      </c>
      <c r="LH142" s="1">
        <v>6.790403E-4</v>
      </c>
      <c r="LI142">
        <v>0.18319489999999999</v>
      </c>
      <c r="LJ142">
        <v>1.133518</v>
      </c>
      <c r="LK142">
        <v>39.719909999999999</v>
      </c>
      <c r="LL142" s="1">
        <v>6.5579240000000001E-4</v>
      </c>
      <c r="LM142">
        <v>0.17718690000000001</v>
      </c>
      <c r="LN142">
        <v>1.133562</v>
      </c>
      <c r="LO142">
        <v>36.77373</v>
      </c>
      <c r="LP142" s="1">
        <v>6.3347109999999996E-4</v>
      </c>
      <c r="LQ142">
        <v>0.17140649999999999</v>
      </c>
      <c r="LR142">
        <v>1.1335170000000001</v>
      </c>
      <c r="LS142">
        <v>34.13044</v>
      </c>
      <c r="LT142" s="1">
        <v>6.120349E-4</v>
      </c>
      <c r="LU142">
        <v>0.1658357</v>
      </c>
      <c r="LV142">
        <v>1.1335459999999999</v>
      </c>
      <c r="LW142">
        <v>34.096229999999998</v>
      </c>
      <c r="LX142" s="1">
        <v>5.9140050000000002E-4</v>
      </c>
      <c r="LY142">
        <v>0.16046199999999999</v>
      </c>
      <c r="LZ142">
        <v>1.133562</v>
      </c>
      <c r="MA142">
        <v>36.277979999999999</v>
      </c>
      <c r="MB142" s="1">
        <v>5.7159479999999998E-4</v>
      </c>
      <c r="MC142">
        <v>0.15529380000000001</v>
      </c>
      <c r="MD142">
        <v>1.1335120000000001</v>
      </c>
      <c r="ME142">
        <v>39.19415</v>
      </c>
      <c r="MF142" s="1">
        <v>5.525107E-4</v>
      </c>
      <c r="MG142">
        <v>0.1503128</v>
      </c>
      <c r="MH142">
        <v>1.1335660000000001</v>
      </c>
      <c r="MI142">
        <v>40.528480000000002</v>
      </c>
      <c r="MJ142" s="1">
        <v>5.3414119999999998E-4</v>
      </c>
      <c r="MK142">
        <v>0.145509</v>
      </c>
      <c r="ML142">
        <v>1.133516</v>
      </c>
      <c r="MM142">
        <v>40.013190000000002</v>
      </c>
      <c r="MN142" s="1">
        <v>5.1638390000000001E-4</v>
      </c>
      <c r="MO142">
        <v>0.14088870000000001</v>
      </c>
      <c r="MP142">
        <v>1.1335569999999999</v>
      </c>
      <c r="MQ142">
        <v>38.528559999999999</v>
      </c>
      <c r="MR142" s="1">
        <v>4.9926699999999996E-4</v>
      </c>
      <c r="MS142">
        <v>0.13642309999999999</v>
      </c>
      <c r="MT142">
        <v>1.133564</v>
      </c>
      <c r="MU142">
        <v>36.578530000000001</v>
      </c>
      <c r="MV142" s="1">
        <v>4.827252E-4</v>
      </c>
      <c r="MW142">
        <v>0.1321041</v>
      </c>
      <c r="MX142">
        <v>1.1335170000000001</v>
      </c>
      <c r="MY142">
        <v>35.206090000000003</v>
      </c>
      <c r="MZ142" s="1">
        <v>4.6683299999999999E-4</v>
      </c>
      <c r="NA142">
        <v>0.12793760000000001</v>
      </c>
      <c r="NB142">
        <v>1.1335580000000001</v>
      </c>
      <c r="NC142">
        <v>33.880000000000003</v>
      </c>
      <c r="ND142" s="1">
        <v>4.5148809999999998E-4</v>
      </c>
      <c r="NE142">
        <v>0.1239049</v>
      </c>
      <c r="NF142">
        <v>1.1335120000000001</v>
      </c>
      <c r="NG142">
        <v>33.701149999999998</v>
      </c>
      <c r="NH142" s="1">
        <v>4.3670869999999997E-4</v>
      </c>
      <c r="NI142">
        <v>0.1200218</v>
      </c>
      <c r="NJ142">
        <v>1.1335649999999999</v>
      </c>
      <c r="NK142">
        <v>35.506590000000003</v>
      </c>
      <c r="NL142" s="1">
        <v>4.2252780000000002E-4</v>
      </c>
      <c r="NM142">
        <v>0.1162837</v>
      </c>
      <c r="NN142">
        <v>1.1335170000000001</v>
      </c>
      <c r="NO142">
        <v>36.613390000000003</v>
      </c>
      <c r="NP142" s="1">
        <v>4.0897200000000001E-4</v>
      </c>
      <c r="NQ142">
        <v>0.1127031</v>
      </c>
      <c r="NR142">
        <v>1.1335500000000001</v>
      </c>
      <c r="NS142">
        <v>35.53107</v>
      </c>
      <c r="NT142" s="1">
        <v>3.9588310000000001E-4</v>
      </c>
      <c r="NU142">
        <v>0.1092423</v>
      </c>
      <c r="NV142">
        <v>1.1335120000000001</v>
      </c>
      <c r="NW142">
        <v>33.702150000000003</v>
      </c>
      <c r="NX142" s="1">
        <v>3.832024E-4</v>
      </c>
      <c r="NY142">
        <v>0.10588110000000001</v>
      </c>
      <c r="NZ142">
        <v>1.1335489999999999</v>
      </c>
      <c r="OA142">
        <v>31.931509999999999</v>
      </c>
      <c r="OB142" s="1">
        <v>3.7095690000000001E-4</v>
      </c>
      <c r="OC142">
        <v>0.1026109</v>
      </c>
      <c r="OD142">
        <v>1.1335200000000001</v>
      </c>
      <c r="OE142">
        <v>31.136949999999999</v>
      </c>
      <c r="OF142" s="1">
        <v>3.5919160000000001E-4</v>
      </c>
      <c r="OG142" s="1">
        <v>9.9455959999999996E-2</v>
      </c>
      <c r="OH142">
        <v>1.133502</v>
      </c>
      <c r="OI142">
        <v>30.119599999999998</v>
      </c>
      <c r="OJ142" s="1">
        <v>3.479445E-4</v>
      </c>
      <c r="OK142" s="1">
        <v>9.6433649999999996E-2</v>
      </c>
    </row>
    <row r="143" spans="1:401" x14ac:dyDescent="0.35">
      <c r="A143">
        <v>146</v>
      </c>
      <c r="B143" t="s">
        <v>4</v>
      </c>
      <c r="C143" t="s">
        <v>24</v>
      </c>
      <c r="D143" t="s">
        <v>148</v>
      </c>
      <c r="E143">
        <v>885.16060000000004</v>
      </c>
      <c r="F143">
        <v>0.94832810000000001</v>
      </c>
      <c r="G143">
        <v>21.036460000000002</v>
      </c>
      <c r="H143">
        <v>0</v>
      </c>
      <c r="I143">
        <v>0</v>
      </c>
      <c r="J143">
        <v>0.94051280000000004</v>
      </c>
      <c r="K143">
        <v>20.201599999999999</v>
      </c>
      <c r="L143">
        <v>0</v>
      </c>
      <c r="M143">
        <v>0</v>
      </c>
      <c r="N143">
        <v>0.93384990000000001</v>
      </c>
      <c r="O143">
        <v>19.499289999999998</v>
      </c>
      <c r="P143">
        <v>0</v>
      </c>
      <c r="Q143">
        <v>0</v>
      </c>
      <c r="R143">
        <v>0.92741479999999998</v>
      </c>
      <c r="S143">
        <v>20.443840000000002</v>
      </c>
      <c r="T143">
        <v>0</v>
      </c>
      <c r="U143" s="1">
        <v>3.919608E-36</v>
      </c>
      <c r="V143">
        <v>0.92123880000000002</v>
      </c>
      <c r="W143">
        <v>22.159230000000001</v>
      </c>
      <c r="X143" s="1">
        <v>6.1851499999999998E-28</v>
      </c>
      <c r="Y143" s="1">
        <v>2.189665E-25</v>
      </c>
      <c r="Z143">
        <v>0.91523840000000001</v>
      </c>
      <c r="AA143">
        <v>23.072949999999999</v>
      </c>
      <c r="AB143" s="1">
        <v>8.2034209999999996E-18</v>
      </c>
      <c r="AC143" s="1">
        <v>2.9404589999999998E-15</v>
      </c>
      <c r="AD143">
        <v>0.90963039999999995</v>
      </c>
      <c r="AE143">
        <v>22.701599999999999</v>
      </c>
      <c r="AF143" s="1">
        <v>3.6233390000000003E-8</v>
      </c>
      <c r="AG143" s="1">
        <v>7.6991670000000005E-6</v>
      </c>
      <c r="AH143">
        <v>0.90456369999999997</v>
      </c>
      <c r="AI143">
        <v>21.5642</v>
      </c>
      <c r="AJ143" s="1">
        <v>6.0191379999999998E-4</v>
      </c>
      <c r="AK143">
        <v>0.15172379999999999</v>
      </c>
      <c r="AL143">
        <v>0.90043790000000001</v>
      </c>
      <c r="AM143">
        <v>20.52919</v>
      </c>
      <c r="AN143">
        <v>0.13545499999999999</v>
      </c>
      <c r="AO143">
        <v>37.963070000000002</v>
      </c>
      <c r="AP143">
        <v>0.8973603</v>
      </c>
      <c r="AQ143">
        <v>20.545839999999998</v>
      </c>
      <c r="AR143">
        <v>3.8317580000000002</v>
      </c>
      <c r="AS143">
        <v>1166.3530000000001</v>
      </c>
      <c r="AT143">
        <v>0.89506730000000001</v>
      </c>
      <c r="AU143">
        <v>21.818549999999998</v>
      </c>
      <c r="AV143">
        <v>27.603870000000001</v>
      </c>
      <c r="AW143">
        <v>8993.0190000000002</v>
      </c>
      <c r="AX143">
        <v>0.89347500000000002</v>
      </c>
      <c r="AY143">
        <v>24.381620000000002</v>
      </c>
      <c r="AZ143">
        <v>74.079880000000003</v>
      </c>
      <c r="BA143">
        <v>25516.639999999999</v>
      </c>
      <c r="BB143">
        <v>0.89232999999999996</v>
      </c>
      <c r="BC143">
        <v>27.082560000000001</v>
      </c>
      <c r="BD143">
        <v>94.431749999999994</v>
      </c>
      <c r="BE143">
        <v>34065.14</v>
      </c>
      <c r="BF143">
        <v>0.89127990000000001</v>
      </c>
      <c r="BG143">
        <v>28.307749999999999</v>
      </c>
      <c r="BH143">
        <v>68.245829999999998</v>
      </c>
      <c r="BI143">
        <v>25591.45</v>
      </c>
      <c r="BJ143">
        <v>0.88992099999999996</v>
      </c>
      <c r="BK143">
        <v>27.925239999999999</v>
      </c>
      <c r="BL143">
        <v>31.877559999999999</v>
      </c>
      <c r="BM143">
        <v>12340.18</v>
      </c>
      <c r="BN143">
        <v>0.88782220000000001</v>
      </c>
      <c r="BO143">
        <v>26.588239999999999</v>
      </c>
      <c r="BP143">
        <v>10.75517</v>
      </c>
      <c r="BQ143">
        <v>4271.6850000000004</v>
      </c>
      <c r="BR143">
        <v>0.88478429999999997</v>
      </c>
      <c r="BS143">
        <v>25.002929999999999</v>
      </c>
      <c r="BT143">
        <v>2.8869660000000001</v>
      </c>
      <c r="BU143">
        <v>1169.422</v>
      </c>
      <c r="BV143">
        <v>0.88073270000000003</v>
      </c>
      <c r="BW143">
        <v>24.402940000000001</v>
      </c>
      <c r="BX143">
        <v>0.67711509999999997</v>
      </c>
      <c r="BY143">
        <v>277.95359999999999</v>
      </c>
      <c r="BZ143">
        <v>0.87596649999999998</v>
      </c>
      <c r="CA143">
        <v>24.637309999999999</v>
      </c>
      <c r="CB143">
        <v>0.15804760000000001</v>
      </c>
      <c r="CC143">
        <v>64.836420000000004</v>
      </c>
      <c r="CD143">
        <v>0.87070320000000001</v>
      </c>
      <c r="CE143">
        <v>25.747779999999999</v>
      </c>
      <c r="CF143" s="1">
        <v>4.7929670000000001E-2</v>
      </c>
      <c r="CG143">
        <v>19.038019999999999</v>
      </c>
      <c r="CH143">
        <v>0.86491830000000003</v>
      </c>
      <c r="CI143">
        <v>26.86937</v>
      </c>
      <c r="CJ143">
        <v>2.7264650000000001E-2</v>
      </c>
      <c r="CK143">
        <v>10.261419999999999</v>
      </c>
      <c r="CL143">
        <v>0.85918709999999998</v>
      </c>
      <c r="CM143">
        <v>27.443259999999999</v>
      </c>
      <c r="CN143" s="1">
        <v>2.644811E-2</v>
      </c>
      <c r="CO143">
        <v>9.7250630000000005</v>
      </c>
      <c r="CP143">
        <v>0.85368500000000003</v>
      </c>
      <c r="CQ143">
        <v>27.186029999999999</v>
      </c>
      <c r="CR143" s="1">
        <v>2.95635E-2</v>
      </c>
      <c r="CS143">
        <v>10.91161</v>
      </c>
      <c r="CT143">
        <v>0.84878759999999998</v>
      </c>
      <c r="CU143">
        <v>26.241050000000001</v>
      </c>
      <c r="CV143" s="1">
        <v>3.1953009999999997E-2</v>
      </c>
      <c r="CW143">
        <v>11.921279999999999</v>
      </c>
      <c r="CX143">
        <v>0.84462610000000005</v>
      </c>
      <c r="CY143">
        <v>25.024360000000001</v>
      </c>
      <c r="CZ143" s="1">
        <v>3.2449449999999998E-2</v>
      </c>
      <c r="DA143">
        <v>12.229660000000001</v>
      </c>
      <c r="DB143">
        <v>0.84102940000000004</v>
      </c>
      <c r="DC143">
        <v>24.609279999999998</v>
      </c>
      <c r="DD143" s="1">
        <v>3.1323120000000003E-2</v>
      </c>
      <c r="DE143">
        <v>11.89968</v>
      </c>
      <c r="DF143">
        <v>0.83830879999999997</v>
      </c>
      <c r="DG143">
        <v>25.55208</v>
      </c>
      <c r="DH143" s="1">
        <v>2.9231460000000001E-2</v>
      </c>
      <c r="DI143">
        <v>11.168670000000001</v>
      </c>
      <c r="DJ143">
        <v>0.83636080000000002</v>
      </c>
      <c r="DK143">
        <v>28.862870000000001</v>
      </c>
      <c r="DL143" s="1">
        <v>2.6669100000000001E-2</v>
      </c>
      <c r="DM143">
        <v>10.228770000000001</v>
      </c>
      <c r="DN143">
        <v>0.83510669999999998</v>
      </c>
      <c r="DO143">
        <v>33.583390000000001</v>
      </c>
      <c r="DP143" s="1">
        <v>2.3701389999999999E-2</v>
      </c>
      <c r="DQ143">
        <v>9.1226760000000002</v>
      </c>
      <c r="DR143">
        <v>0.83431299999999997</v>
      </c>
      <c r="DS143">
        <v>35.83587</v>
      </c>
      <c r="DT143" s="1">
        <v>2.0144370000000002E-2</v>
      </c>
      <c r="DU143">
        <v>7.7873260000000002</v>
      </c>
      <c r="DV143">
        <v>0.83384899999999995</v>
      </c>
      <c r="DW143">
        <v>35.642760000000003</v>
      </c>
      <c r="DX143" s="1">
        <v>1.6134880000000001E-2</v>
      </c>
      <c r="DY143">
        <v>6.2646290000000002</v>
      </c>
      <c r="DZ143">
        <v>0.83355559999999995</v>
      </c>
      <c r="EA143">
        <v>34.39452</v>
      </c>
      <c r="EB143" s="1">
        <v>1.227496E-2</v>
      </c>
      <c r="EC143">
        <v>4.7763</v>
      </c>
      <c r="ED143">
        <v>0.83338270000000003</v>
      </c>
      <c r="EE143">
        <v>32.707979999999999</v>
      </c>
      <c r="EF143" s="1">
        <v>9.1625660000000005E-3</v>
      </c>
      <c r="EG143">
        <v>3.5594100000000002</v>
      </c>
      <c r="EH143">
        <v>0.83327220000000002</v>
      </c>
      <c r="EI143">
        <v>31.029340000000001</v>
      </c>
      <c r="EJ143" s="1">
        <v>6.9964980000000003E-3</v>
      </c>
      <c r="EK143">
        <v>2.703411</v>
      </c>
      <c r="EL143">
        <v>0.83324319999999996</v>
      </c>
      <c r="EM143">
        <v>30.677119999999999</v>
      </c>
      <c r="EN143" s="1">
        <v>5.626598E-3</v>
      </c>
      <c r="EO143">
        <v>2.1581890000000001</v>
      </c>
      <c r="EP143">
        <v>0.83321239999999996</v>
      </c>
      <c r="EQ143">
        <v>34.210439999999998</v>
      </c>
      <c r="ER143" s="1">
        <v>4.7887249999999998E-3</v>
      </c>
      <c r="ES143">
        <v>1.824433</v>
      </c>
      <c r="ET143">
        <v>0.83318919999999996</v>
      </c>
      <c r="EU143">
        <v>39.719990000000003</v>
      </c>
      <c r="EV143" s="1">
        <v>4.2624760000000003E-3</v>
      </c>
      <c r="EW143">
        <v>1.6155949999999999</v>
      </c>
      <c r="EX143">
        <v>0.83318789999999998</v>
      </c>
      <c r="EY143">
        <v>42.324910000000003</v>
      </c>
      <c r="EZ143" s="1">
        <v>3.907448E-3</v>
      </c>
      <c r="FA143">
        <v>1.475255</v>
      </c>
      <c r="FB143">
        <v>0.83320609999999995</v>
      </c>
      <c r="FC143">
        <v>42.438670000000002</v>
      </c>
      <c r="FD143" s="1">
        <v>3.643641E-3</v>
      </c>
      <c r="FE143">
        <v>1.37181</v>
      </c>
      <c r="FF143">
        <v>0.83316639999999997</v>
      </c>
      <c r="FG143">
        <v>41.316519999999997</v>
      </c>
      <c r="FH143" s="1">
        <v>3.4297490000000002E-3</v>
      </c>
      <c r="FI143">
        <v>1.2887059999999999</v>
      </c>
      <c r="FJ143">
        <v>0.83317870000000005</v>
      </c>
      <c r="FK143">
        <v>39.811630000000001</v>
      </c>
      <c r="FL143" s="1">
        <v>3.2459949999999998E-3</v>
      </c>
      <c r="FM143">
        <v>1.2176499999999999</v>
      </c>
      <c r="FN143">
        <v>0.83319810000000005</v>
      </c>
      <c r="FO143">
        <v>38.472520000000003</v>
      </c>
      <c r="FP143" s="1">
        <v>3.0811110000000001E-3</v>
      </c>
      <c r="FQ143">
        <v>1.15438</v>
      </c>
      <c r="FR143">
        <v>0.83319069999999995</v>
      </c>
      <c r="FS143">
        <v>37.317709999999998</v>
      </c>
      <c r="FT143" s="1">
        <v>2.929971E-3</v>
      </c>
      <c r="FU143">
        <v>1.096846</v>
      </c>
      <c r="FV143">
        <v>0.83319240000000006</v>
      </c>
      <c r="FW143">
        <v>37.382899999999999</v>
      </c>
      <c r="FX143" s="1">
        <v>2.790275E-3</v>
      </c>
      <c r="FY143">
        <v>1.043774</v>
      </c>
      <c r="FZ143">
        <v>0.83319900000000002</v>
      </c>
      <c r="GA143">
        <v>37.713909999999998</v>
      </c>
      <c r="GB143" s="1">
        <v>2.6595249999999998E-3</v>
      </c>
      <c r="GC143">
        <v>0.99429109999999998</v>
      </c>
      <c r="GD143">
        <v>0.83319319999999997</v>
      </c>
      <c r="GE143">
        <v>37.613959999999999</v>
      </c>
      <c r="GF143" s="1">
        <v>2.5362980000000002E-3</v>
      </c>
      <c r="GG143">
        <v>0.94786239999999999</v>
      </c>
      <c r="GH143">
        <v>0.83319370000000004</v>
      </c>
      <c r="GI143">
        <v>36.515169999999998</v>
      </c>
      <c r="GJ143" s="1">
        <v>2.4204669999999999E-3</v>
      </c>
      <c r="GK143">
        <v>0.90432290000000004</v>
      </c>
      <c r="GL143">
        <v>0.83319100000000001</v>
      </c>
      <c r="GM143">
        <v>34.85971</v>
      </c>
      <c r="GN143" s="1">
        <v>2.3117569999999998E-3</v>
      </c>
      <c r="GO143">
        <v>0.8634735</v>
      </c>
      <c r="GP143">
        <v>0.83317810000000003</v>
      </c>
      <c r="GQ143">
        <v>33.121189999999999</v>
      </c>
      <c r="GR143" s="1">
        <v>2.2093690000000001E-3</v>
      </c>
      <c r="GS143">
        <v>0.82505269999999997</v>
      </c>
      <c r="GT143">
        <v>0.83318119999999996</v>
      </c>
      <c r="GU143">
        <v>33.035789999999999</v>
      </c>
      <c r="GV143" s="1">
        <v>2.112662E-3</v>
      </c>
      <c r="GW143">
        <v>0.78879259999999995</v>
      </c>
      <c r="GX143">
        <v>0.83319319999999997</v>
      </c>
      <c r="GY143">
        <v>33.870980000000003</v>
      </c>
      <c r="GZ143" s="1">
        <v>2.02104E-3</v>
      </c>
      <c r="HA143">
        <v>0.75456210000000001</v>
      </c>
      <c r="HB143">
        <v>0.83318910000000002</v>
      </c>
      <c r="HC143">
        <v>35.635300000000001</v>
      </c>
      <c r="HD143" s="1">
        <v>1.9347959999999999E-3</v>
      </c>
      <c r="HE143">
        <v>0.72222640000000005</v>
      </c>
      <c r="HF143">
        <v>0.83319149999999997</v>
      </c>
      <c r="HG143">
        <v>37.05142</v>
      </c>
      <c r="HH143" s="1">
        <v>1.853017E-3</v>
      </c>
      <c r="HI143">
        <v>0.69166749999999999</v>
      </c>
      <c r="HJ143">
        <v>0.83318300000000001</v>
      </c>
      <c r="HK143">
        <v>36.874929999999999</v>
      </c>
      <c r="HL143" s="1">
        <v>1.7755710000000001E-3</v>
      </c>
      <c r="HM143">
        <v>0.66272770000000003</v>
      </c>
      <c r="HN143">
        <v>0.8331866</v>
      </c>
      <c r="HO143">
        <v>35.810409999999997</v>
      </c>
      <c r="HP143" s="1">
        <v>1.7022980000000001E-3</v>
      </c>
      <c r="HQ143">
        <v>0.63533099999999998</v>
      </c>
      <c r="HR143">
        <v>0.83319460000000001</v>
      </c>
      <c r="HS143">
        <v>34.064729999999997</v>
      </c>
      <c r="HT143" s="1">
        <v>1.633074E-3</v>
      </c>
      <c r="HU143">
        <v>0.60943700000000001</v>
      </c>
      <c r="HV143">
        <v>0.83318930000000002</v>
      </c>
      <c r="HW143">
        <v>32.175469999999997</v>
      </c>
      <c r="HX143" s="1">
        <v>1.567578E-3</v>
      </c>
      <c r="HY143">
        <v>0.58498899999999998</v>
      </c>
      <c r="HZ143">
        <v>0.83319540000000003</v>
      </c>
      <c r="IA143">
        <v>32.089370000000002</v>
      </c>
      <c r="IB143" s="1">
        <v>1.5057040000000001E-3</v>
      </c>
      <c r="IC143">
        <v>0.5618879</v>
      </c>
      <c r="ID143">
        <v>0.83319209999999999</v>
      </c>
      <c r="IE143">
        <v>35.240459999999999</v>
      </c>
      <c r="IF143" s="1">
        <v>1.446981E-3</v>
      </c>
      <c r="IG143">
        <v>0.53993740000000001</v>
      </c>
      <c r="IH143">
        <v>0.8331923</v>
      </c>
      <c r="II143">
        <v>41.057169999999999</v>
      </c>
      <c r="IJ143" s="1">
        <v>1.3908390000000001E-3</v>
      </c>
      <c r="IK143">
        <v>0.51898560000000005</v>
      </c>
      <c r="IL143">
        <v>0.83319100000000001</v>
      </c>
      <c r="IM143">
        <v>45.639270000000003</v>
      </c>
      <c r="IN143" s="1">
        <v>1.337401E-3</v>
      </c>
      <c r="IO143">
        <v>0.49899929999999998</v>
      </c>
      <c r="IP143">
        <v>0.83318800000000004</v>
      </c>
      <c r="IQ143">
        <v>47.118789999999997</v>
      </c>
      <c r="IR143" s="1">
        <v>1.2865109999999999E-3</v>
      </c>
      <c r="IS143">
        <v>0.48001500000000002</v>
      </c>
      <c r="IT143">
        <v>0.83318409999999998</v>
      </c>
      <c r="IU143">
        <v>46.579259999999998</v>
      </c>
      <c r="IV143" s="1">
        <v>1.2382389999999999E-3</v>
      </c>
      <c r="IW143">
        <v>0.46196730000000003</v>
      </c>
      <c r="IX143">
        <v>0.83319650000000001</v>
      </c>
      <c r="IY143">
        <v>44.814610000000002</v>
      </c>
      <c r="IZ143" s="1">
        <v>1.1920489999999999E-3</v>
      </c>
      <c r="JA143">
        <v>0.44472010000000001</v>
      </c>
      <c r="JB143">
        <v>0.83319489999999996</v>
      </c>
      <c r="JC143">
        <v>41.975619999999999</v>
      </c>
      <c r="JD143" s="1">
        <v>1.1477460000000001E-3</v>
      </c>
      <c r="JE143">
        <v>0.42821910000000002</v>
      </c>
      <c r="JF143">
        <v>0.83318619999999999</v>
      </c>
      <c r="JG143">
        <v>40.004770000000001</v>
      </c>
      <c r="JH143" s="1">
        <v>1.10552E-3</v>
      </c>
      <c r="JI143">
        <v>0.41242509999999999</v>
      </c>
      <c r="JJ143">
        <v>0.83318519999999996</v>
      </c>
      <c r="JK143">
        <v>39.056849999999997</v>
      </c>
      <c r="JL143" s="1">
        <v>1.0645769999999999E-3</v>
      </c>
      <c r="JM143">
        <v>0.39737230000000001</v>
      </c>
      <c r="JN143">
        <v>0.8331963</v>
      </c>
      <c r="JO143">
        <v>38.909320000000001</v>
      </c>
      <c r="JP143" s="1">
        <v>1.0236679999999999E-3</v>
      </c>
      <c r="JQ143">
        <v>0.38307600000000003</v>
      </c>
      <c r="JR143">
        <v>0.83320150000000004</v>
      </c>
      <c r="JS143">
        <v>38.718499999999999</v>
      </c>
      <c r="JT143" s="1">
        <v>9.8467759999999998E-4</v>
      </c>
      <c r="JU143">
        <v>0.36940980000000001</v>
      </c>
      <c r="JV143">
        <v>0.83319600000000005</v>
      </c>
      <c r="JW143">
        <v>38.720289999999999</v>
      </c>
      <c r="JX143" s="1">
        <v>9.4725159999999996E-4</v>
      </c>
      <c r="JY143">
        <v>0.35622759999999998</v>
      </c>
      <c r="JZ143">
        <v>0.83318630000000005</v>
      </c>
      <c r="KA143">
        <v>38.120780000000003</v>
      </c>
      <c r="KB143" s="1">
        <v>9.1151929999999995E-4</v>
      </c>
      <c r="KC143">
        <v>0.34354760000000001</v>
      </c>
      <c r="KD143">
        <v>0.8331826</v>
      </c>
      <c r="KE143">
        <v>36.622509999999998</v>
      </c>
      <c r="KF143" s="1">
        <v>8.7766069999999996E-4</v>
      </c>
      <c r="KG143">
        <v>0.33148100000000003</v>
      </c>
      <c r="KH143">
        <v>0.83318510000000001</v>
      </c>
      <c r="KI143">
        <v>34.518590000000003</v>
      </c>
      <c r="KJ143" s="1">
        <v>8.4553510000000005E-4</v>
      </c>
      <c r="KK143">
        <v>0.31998490000000002</v>
      </c>
      <c r="KL143">
        <v>0.83319310000000002</v>
      </c>
      <c r="KM143">
        <v>33.811300000000003</v>
      </c>
      <c r="KN143" s="1">
        <v>8.1497410000000003E-4</v>
      </c>
      <c r="KO143">
        <v>0.30900290000000002</v>
      </c>
      <c r="KP143">
        <v>0.83320249999999996</v>
      </c>
      <c r="KQ143">
        <v>35.726640000000003</v>
      </c>
      <c r="KR143" s="1">
        <v>7.857529E-4</v>
      </c>
      <c r="KS143">
        <v>0.29848079999999999</v>
      </c>
      <c r="KT143">
        <v>0.83318409999999998</v>
      </c>
      <c r="KU143">
        <v>39.814349999999997</v>
      </c>
      <c r="KV143" s="1">
        <v>7.5783670000000003E-4</v>
      </c>
      <c r="KW143">
        <v>0.2883869</v>
      </c>
      <c r="KX143">
        <v>0.83318970000000003</v>
      </c>
      <c r="KY143">
        <v>42.878740000000001</v>
      </c>
      <c r="KZ143" s="1">
        <v>7.3117769999999998E-4</v>
      </c>
      <c r="LA143">
        <v>0.27871849999999998</v>
      </c>
      <c r="LB143">
        <v>0.83318829999999999</v>
      </c>
      <c r="LC143">
        <v>42.99344</v>
      </c>
      <c r="LD143" s="1">
        <v>7.0570110000000002E-4</v>
      </c>
      <c r="LE143">
        <v>0.26942569999999999</v>
      </c>
      <c r="LF143">
        <v>0.8331885</v>
      </c>
      <c r="LG143">
        <v>41.676819999999999</v>
      </c>
      <c r="LH143" s="1">
        <v>6.8128939999999999E-4</v>
      </c>
      <c r="LI143">
        <v>0.26052429999999999</v>
      </c>
      <c r="LJ143">
        <v>0.8331885</v>
      </c>
      <c r="LK143">
        <v>39.923380000000002</v>
      </c>
      <c r="LL143" s="1">
        <v>6.579388E-4</v>
      </c>
      <c r="LM143">
        <v>0.25196639999999998</v>
      </c>
      <c r="LN143">
        <v>0.83319359999999998</v>
      </c>
      <c r="LO143">
        <v>37.151969999999999</v>
      </c>
      <c r="LP143" s="1">
        <v>6.3554270000000003E-4</v>
      </c>
      <c r="LQ143">
        <v>0.24374370000000001</v>
      </c>
      <c r="LR143">
        <v>0.83318760000000003</v>
      </c>
      <c r="LS143">
        <v>34.535559999999997</v>
      </c>
      <c r="LT143" s="1">
        <v>6.1402310000000003E-4</v>
      </c>
      <c r="LU143">
        <v>0.23581460000000001</v>
      </c>
      <c r="LV143">
        <v>0.83318530000000002</v>
      </c>
      <c r="LW143">
        <v>34.199669999999998</v>
      </c>
      <c r="LX143" s="1">
        <v>5.9331520000000003E-4</v>
      </c>
      <c r="LY143">
        <v>0.22816929999999999</v>
      </c>
      <c r="LZ143">
        <v>0.83319529999999997</v>
      </c>
      <c r="MA143">
        <v>36.100070000000002</v>
      </c>
      <c r="MB143" s="1">
        <v>5.7344239999999999E-4</v>
      </c>
      <c r="MC143">
        <v>0.2208215</v>
      </c>
      <c r="MD143">
        <v>0.83318219999999998</v>
      </c>
      <c r="ME143">
        <v>38.973080000000003</v>
      </c>
      <c r="MF143" s="1">
        <v>5.5428189999999998E-4</v>
      </c>
      <c r="MG143">
        <v>0.21372630000000001</v>
      </c>
      <c r="MH143">
        <v>0.83319840000000001</v>
      </c>
      <c r="MI143">
        <v>40.411529999999999</v>
      </c>
      <c r="MJ143" s="1">
        <v>5.3584870000000003E-4</v>
      </c>
      <c r="MK143">
        <v>0.2068991</v>
      </c>
      <c r="ML143">
        <v>0.83318510000000001</v>
      </c>
      <c r="MM143">
        <v>40.028959999999998</v>
      </c>
      <c r="MN143" s="1">
        <v>5.1802119999999998E-4</v>
      </c>
      <c r="MO143">
        <v>0.2003171</v>
      </c>
      <c r="MP143">
        <v>0.83318380000000003</v>
      </c>
      <c r="MQ143">
        <v>38.66816</v>
      </c>
      <c r="MR143" s="1">
        <v>5.0085009999999998E-4</v>
      </c>
      <c r="MS143">
        <v>0.1939688</v>
      </c>
      <c r="MT143">
        <v>0.83319810000000005</v>
      </c>
      <c r="MU143">
        <v>36.810319999999997</v>
      </c>
      <c r="MV143" s="1">
        <v>4.8425509999999998E-4</v>
      </c>
      <c r="MW143">
        <v>0.1878302</v>
      </c>
      <c r="MX143">
        <v>0.83318720000000002</v>
      </c>
      <c r="MY143">
        <v>35.565489999999997</v>
      </c>
      <c r="MZ143" s="1">
        <v>4.683046E-4</v>
      </c>
      <c r="NA143">
        <v>0.1818997</v>
      </c>
      <c r="NB143">
        <v>0.83319240000000006</v>
      </c>
      <c r="NC143">
        <v>34.276209999999999</v>
      </c>
      <c r="ND143" s="1">
        <v>4.5291169999999998E-4</v>
      </c>
      <c r="NE143">
        <v>0.1761692</v>
      </c>
      <c r="NF143">
        <v>0.83318460000000005</v>
      </c>
      <c r="NG143">
        <v>34.033909999999999</v>
      </c>
      <c r="NH143" s="1">
        <v>4.3807399999999999E-4</v>
      </c>
      <c r="NI143">
        <v>0.17063710000000001</v>
      </c>
      <c r="NJ143">
        <v>0.83319620000000005</v>
      </c>
      <c r="NK143">
        <v>35.665089999999999</v>
      </c>
      <c r="NL143" s="1">
        <v>4.238407E-4</v>
      </c>
      <c r="NM143">
        <v>0.16532469999999999</v>
      </c>
      <c r="NN143">
        <v>0.83318559999999997</v>
      </c>
      <c r="NO143">
        <v>36.685789999999997</v>
      </c>
      <c r="NP143" s="1">
        <v>4.1022699999999999E-4</v>
      </c>
      <c r="NQ143">
        <v>0.16022169999999999</v>
      </c>
      <c r="NR143">
        <v>0.83318919999999996</v>
      </c>
      <c r="NS143">
        <v>35.621720000000003</v>
      </c>
      <c r="NT143" s="1">
        <v>3.9710229999999997E-4</v>
      </c>
      <c r="NU143">
        <v>0.1553061</v>
      </c>
      <c r="NV143">
        <v>0.83318219999999998</v>
      </c>
      <c r="NW143">
        <v>33.86139</v>
      </c>
      <c r="NX143" s="1">
        <v>3.8438399999999998E-4</v>
      </c>
      <c r="NY143">
        <v>0.15052489999999999</v>
      </c>
      <c r="NZ143">
        <v>0.83317980000000003</v>
      </c>
      <c r="OA143">
        <v>32.12829</v>
      </c>
      <c r="OB143" s="1">
        <v>3.7210230000000002E-4</v>
      </c>
      <c r="OC143">
        <v>0.14588039999999999</v>
      </c>
      <c r="OD143">
        <v>0.83319080000000001</v>
      </c>
      <c r="OE143">
        <v>31.390460000000001</v>
      </c>
      <c r="OF143" s="1">
        <v>3.6029040000000001E-4</v>
      </c>
      <c r="OG143">
        <v>0.14138870000000001</v>
      </c>
      <c r="OH143">
        <v>0.83317759999999996</v>
      </c>
      <c r="OI143">
        <v>30.360900000000001</v>
      </c>
      <c r="OJ143" s="1">
        <v>3.4899840000000002E-4</v>
      </c>
      <c r="OK143">
        <v>0.1370835</v>
      </c>
    </row>
    <row r="144" spans="1:401" x14ac:dyDescent="0.35">
      <c r="A144">
        <v>147</v>
      </c>
      <c r="B144" t="s">
        <v>4</v>
      </c>
      <c r="C144" t="s">
        <v>24</v>
      </c>
      <c r="D144" t="s">
        <v>149</v>
      </c>
      <c r="E144">
        <v>897.13919999999996</v>
      </c>
      <c r="F144">
        <v>0.6601456</v>
      </c>
      <c r="G144">
        <v>21.194739999999999</v>
      </c>
      <c r="H144">
        <v>0</v>
      </c>
      <c r="I144">
        <v>0</v>
      </c>
      <c r="J144">
        <v>0.65274730000000003</v>
      </c>
      <c r="K144">
        <v>20.356269999999999</v>
      </c>
      <c r="L144">
        <v>0</v>
      </c>
      <c r="M144">
        <v>0</v>
      </c>
      <c r="N144">
        <v>0.64619000000000004</v>
      </c>
      <c r="O144">
        <v>19.58081</v>
      </c>
      <c r="P144">
        <v>0</v>
      </c>
      <c r="Q144">
        <v>0</v>
      </c>
      <c r="R144">
        <v>0.63988120000000004</v>
      </c>
      <c r="S144">
        <v>20.444230000000001</v>
      </c>
      <c r="T144">
        <v>0</v>
      </c>
      <c r="U144" s="1">
        <v>7.2341769999999997E-37</v>
      </c>
      <c r="V144">
        <v>0.63378639999999997</v>
      </c>
      <c r="W144">
        <v>22.07864</v>
      </c>
      <c r="X144" s="1">
        <v>1.228906E-28</v>
      </c>
      <c r="Y144" s="1">
        <v>4.6212319999999998E-26</v>
      </c>
      <c r="Z144">
        <v>0.62783940000000005</v>
      </c>
      <c r="AA144">
        <v>23.025690000000001</v>
      </c>
      <c r="AB144" s="1">
        <v>1.6731079999999999E-18</v>
      </c>
      <c r="AC144" s="1">
        <v>6.3647520000000002E-16</v>
      </c>
      <c r="AD144">
        <v>0.62256710000000004</v>
      </c>
      <c r="AE144">
        <v>22.753450000000001</v>
      </c>
      <c r="AF144" s="1">
        <v>6.5306809999999999E-9</v>
      </c>
      <c r="AG144" s="1">
        <v>2.1306949999999998E-6</v>
      </c>
      <c r="AH144">
        <v>0.61771030000000005</v>
      </c>
      <c r="AI144">
        <v>21.654869999999999</v>
      </c>
      <c r="AJ144" s="1">
        <v>2.8058439999999998E-4</v>
      </c>
      <c r="AK144" s="1">
        <v>8.3949079999999995E-2</v>
      </c>
      <c r="AL144">
        <v>0.61363179999999995</v>
      </c>
      <c r="AM144">
        <v>20.657070000000001</v>
      </c>
      <c r="AN144" s="1">
        <v>8.2328319999999997E-2</v>
      </c>
      <c r="AO144">
        <v>26.277429999999999</v>
      </c>
      <c r="AP144">
        <v>0.61050979999999999</v>
      </c>
      <c r="AQ144">
        <v>20.712340000000001</v>
      </c>
      <c r="AR144">
        <v>2.7706810000000002</v>
      </c>
      <c r="AS144">
        <v>935.67849999999999</v>
      </c>
      <c r="AT144">
        <v>0.60812390000000005</v>
      </c>
      <c r="AU144">
        <v>21.926860000000001</v>
      </c>
      <c r="AV144">
        <v>22.774149999999999</v>
      </c>
      <c r="AW144">
        <v>8064.2489999999998</v>
      </c>
      <c r="AX144">
        <v>0.60640309999999997</v>
      </c>
      <c r="AY144">
        <v>24.39057</v>
      </c>
      <c r="AZ144">
        <v>67.937740000000005</v>
      </c>
      <c r="BA144">
        <v>24995.48</v>
      </c>
      <c r="BB144">
        <v>0.60515450000000004</v>
      </c>
      <c r="BC144">
        <v>27.022590000000001</v>
      </c>
      <c r="BD144">
        <v>94.461330000000004</v>
      </c>
      <c r="BE144">
        <v>35865.22</v>
      </c>
      <c r="BF144">
        <v>0.60409639999999998</v>
      </c>
      <c r="BG144">
        <v>28.255849999999999</v>
      </c>
      <c r="BH144">
        <v>73.237769999999998</v>
      </c>
      <c r="BI144">
        <v>28530.400000000001</v>
      </c>
      <c r="BJ144">
        <v>0.60285630000000001</v>
      </c>
      <c r="BK144">
        <v>27.973769999999998</v>
      </c>
      <c r="BL144">
        <v>36.213090000000001</v>
      </c>
      <c r="BM144">
        <v>14406.62</v>
      </c>
      <c r="BN144">
        <v>0.60107029999999995</v>
      </c>
      <c r="BO144">
        <v>26.715009999999999</v>
      </c>
      <c r="BP144">
        <v>12.768039999999999</v>
      </c>
      <c r="BQ144">
        <v>5165.8990000000003</v>
      </c>
      <c r="BR144">
        <v>0.59849269999999999</v>
      </c>
      <c r="BS144">
        <v>25.1586</v>
      </c>
      <c r="BT144">
        <v>3.536721</v>
      </c>
      <c r="BU144">
        <v>1449.691</v>
      </c>
      <c r="BV144">
        <v>0.59505810000000003</v>
      </c>
      <c r="BW144">
        <v>24.556979999999999</v>
      </c>
      <c r="BX144">
        <v>0.84369959999999999</v>
      </c>
      <c r="BY144">
        <v>349.10649999999998</v>
      </c>
      <c r="BZ144">
        <v>0.59093340000000005</v>
      </c>
      <c r="CA144">
        <v>24.697579999999999</v>
      </c>
      <c r="CB144">
        <v>0.1953222</v>
      </c>
      <c r="CC144">
        <v>80.945670000000007</v>
      </c>
      <c r="CD144">
        <v>0.58627399999999996</v>
      </c>
      <c r="CE144">
        <v>25.709910000000001</v>
      </c>
      <c r="CF144" s="1">
        <v>5.5613259999999998E-2</v>
      </c>
      <c r="CG144">
        <v>22.659649999999999</v>
      </c>
      <c r="CH144">
        <v>0.58109750000000004</v>
      </c>
      <c r="CI144">
        <v>26.78913</v>
      </c>
      <c r="CJ144" s="1">
        <v>2.8460220000000001E-2</v>
      </c>
      <c r="CK144">
        <v>11.2128</v>
      </c>
      <c r="CL144">
        <v>0.57582310000000003</v>
      </c>
      <c r="CM144">
        <v>27.39527</v>
      </c>
      <c r="CN144" s="1">
        <v>2.6153220000000001E-2</v>
      </c>
      <c r="CO144">
        <v>10.13109</v>
      </c>
      <c r="CP144">
        <v>0.57067129999999999</v>
      </c>
      <c r="CQ144">
        <v>27.205469999999998</v>
      </c>
      <c r="CR144" s="1">
        <v>2.9066419999999999E-2</v>
      </c>
      <c r="CS144">
        <v>11.28729</v>
      </c>
      <c r="CT144">
        <v>0.56590439999999997</v>
      </c>
      <c r="CU144">
        <v>26.340669999999999</v>
      </c>
      <c r="CV144" s="1">
        <v>3.16706E-2</v>
      </c>
      <c r="CW144">
        <v>12.39527</v>
      </c>
      <c r="CX144">
        <v>0.56185189999999996</v>
      </c>
      <c r="CY144">
        <v>25.174489999999999</v>
      </c>
      <c r="CZ144" s="1">
        <v>3.2448209999999998E-2</v>
      </c>
      <c r="DA144">
        <v>12.79294</v>
      </c>
      <c r="DB144">
        <v>0.55843580000000004</v>
      </c>
      <c r="DC144">
        <v>24.808530000000001</v>
      </c>
      <c r="DD144" s="1">
        <v>3.1530830000000003E-2</v>
      </c>
      <c r="DE144">
        <v>12.50184</v>
      </c>
      <c r="DF144">
        <v>0.55553569999999997</v>
      </c>
      <c r="DG144">
        <v>25.71443</v>
      </c>
      <c r="DH144" s="1">
        <v>2.955673E-2</v>
      </c>
      <c r="DI144">
        <v>11.76544</v>
      </c>
      <c r="DJ144">
        <v>0.55337349999999996</v>
      </c>
      <c r="DK144">
        <v>28.940390000000001</v>
      </c>
      <c r="DL144" s="1">
        <v>2.705844E-2</v>
      </c>
      <c r="DM144">
        <v>10.79651</v>
      </c>
      <c r="DN144">
        <v>0.55187960000000003</v>
      </c>
      <c r="DO144">
        <v>33.583440000000003</v>
      </c>
      <c r="DP144" s="1">
        <v>2.416863E-2</v>
      </c>
      <c r="DQ144">
        <v>9.6604799999999997</v>
      </c>
      <c r="DR144">
        <v>0.55089650000000001</v>
      </c>
      <c r="DS144">
        <v>35.7729</v>
      </c>
      <c r="DT144" s="1">
        <v>2.0708379999999998E-2</v>
      </c>
      <c r="DU144">
        <v>8.2942420000000006</v>
      </c>
      <c r="DV144">
        <v>0.55026609999999998</v>
      </c>
      <c r="DW144">
        <v>35.649299999999997</v>
      </c>
      <c r="DX144" s="1">
        <v>1.674291E-2</v>
      </c>
      <c r="DY144">
        <v>6.7195080000000003</v>
      </c>
      <c r="DZ144">
        <v>0.54986069999999998</v>
      </c>
      <c r="EA144">
        <v>34.501899999999999</v>
      </c>
      <c r="EB144" s="1">
        <v>1.282311E-2</v>
      </c>
      <c r="EC144">
        <v>5.1499199999999998</v>
      </c>
      <c r="ED144">
        <v>0.54959780000000003</v>
      </c>
      <c r="EE144">
        <v>32.893569999999997</v>
      </c>
      <c r="EF144" s="1">
        <v>9.5779090000000008E-3</v>
      </c>
      <c r="EG144">
        <v>3.8404090000000002</v>
      </c>
      <c r="EH144">
        <v>0.54943240000000004</v>
      </c>
      <c r="EI144">
        <v>31.312639999999998</v>
      </c>
      <c r="EJ144" s="1">
        <v>7.273013E-3</v>
      </c>
      <c r="EK144">
        <v>2.9046959999999999</v>
      </c>
      <c r="EL144">
        <v>0.54936320000000005</v>
      </c>
      <c r="EM144">
        <v>30.875060000000001</v>
      </c>
      <c r="EN144" s="1">
        <v>5.7981120000000002E-3</v>
      </c>
      <c r="EO144">
        <v>2.3032279999999998</v>
      </c>
      <c r="EP144">
        <v>0.54929190000000006</v>
      </c>
      <c r="EQ144">
        <v>34.1845</v>
      </c>
      <c r="ER144" s="1">
        <v>4.8940889999999999E-3</v>
      </c>
      <c r="ES144">
        <v>1.9343269999999999</v>
      </c>
      <c r="ET144">
        <v>0.54927190000000004</v>
      </c>
      <c r="EU144">
        <v>39.48527</v>
      </c>
      <c r="EV144" s="1">
        <v>4.3304249999999997E-3</v>
      </c>
      <c r="EW144">
        <v>1.704785</v>
      </c>
      <c r="EX144">
        <v>0.54925610000000002</v>
      </c>
      <c r="EY144">
        <v>42.150410000000001</v>
      </c>
      <c r="EZ144" s="1">
        <v>3.9552600000000004E-3</v>
      </c>
      <c r="FA144">
        <v>1.552092</v>
      </c>
      <c r="FB144">
        <v>0.54925950000000001</v>
      </c>
      <c r="FC144">
        <v>42.41084</v>
      </c>
      <c r="FD144" s="1">
        <v>3.6804939999999999E-3</v>
      </c>
      <c r="FE144">
        <v>1.440828</v>
      </c>
      <c r="FF144">
        <v>0.54924669999999998</v>
      </c>
      <c r="FG144">
        <v>41.384279999999997</v>
      </c>
      <c r="FH144" s="1">
        <v>3.4604079999999999E-3</v>
      </c>
      <c r="FI144">
        <v>1.3522270000000001</v>
      </c>
      <c r="FJ144">
        <v>0.54923789999999995</v>
      </c>
      <c r="FK144">
        <v>39.988970000000002</v>
      </c>
      <c r="FL144" s="1">
        <v>3.2728259999999999E-3</v>
      </c>
      <c r="FM144">
        <v>1.2769950000000001</v>
      </c>
      <c r="FN144">
        <v>0.54923250000000001</v>
      </c>
      <c r="FO144">
        <v>38.803040000000003</v>
      </c>
      <c r="FP144" s="1">
        <v>3.105287E-3</v>
      </c>
      <c r="FQ144">
        <v>1.2102550000000001</v>
      </c>
      <c r="FR144">
        <v>0.54923290000000002</v>
      </c>
      <c r="FS144">
        <v>37.651919999999997</v>
      </c>
      <c r="FT144" s="1">
        <v>2.9521550000000001E-3</v>
      </c>
      <c r="FU144">
        <v>1.1496850000000001</v>
      </c>
      <c r="FV144">
        <v>0.54922930000000003</v>
      </c>
      <c r="FW144">
        <v>37.573549999999997</v>
      </c>
      <c r="FX144" s="1">
        <v>2.810842E-3</v>
      </c>
      <c r="FY144">
        <v>1.0938889999999999</v>
      </c>
      <c r="FZ144">
        <v>0.54923390000000005</v>
      </c>
      <c r="GA144">
        <v>37.759039999999999</v>
      </c>
      <c r="GB144" s="1">
        <v>2.6787909999999998E-3</v>
      </c>
      <c r="GC144">
        <v>1.041919</v>
      </c>
      <c r="GD144">
        <v>0.54924479999999998</v>
      </c>
      <c r="GE144">
        <v>37.653730000000003</v>
      </c>
      <c r="GF144" s="1">
        <v>2.5544449999999998E-3</v>
      </c>
      <c r="GG144">
        <v>0.99320109999999995</v>
      </c>
      <c r="GH144">
        <v>0.54922970000000004</v>
      </c>
      <c r="GI144">
        <v>36.586799999999997</v>
      </c>
      <c r="GJ144" s="1">
        <v>2.4374190000000001E-3</v>
      </c>
      <c r="GK144">
        <v>0.94745270000000004</v>
      </c>
      <c r="GL144">
        <v>0.54922890000000002</v>
      </c>
      <c r="GM144">
        <v>34.996949999999998</v>
      </c>
      <c r="GN144" s="1">
        <v>2.3276909999999998E-3</v>
      </c>
      <c r="GO144">
        <v>0.90458380000000005</v>
      </c>
      <c r="GP144">
        <v>0.549234</v>
      </c>
      <c r="GQ144">
        <v>33.290759999999999</v>
      </c>
      <c r="GR144" s="1">
        <v>2.2243860000000001E-3</v>
      </c>
      <c r="GS144">
        <v>0.86425839999999998</v>
      </c>
      <c r="GT144">
        <v>0.54923860000000002</v>
      </c>
      <c r="GU144">
        <v>33.245449999999998</v>
      </c>
      <c r="GV144" s="1">
        <v>2.126864E-3</v>
      </c>
      <c r="GW144">
        <v>0.82624209999999998</v>
      </c>
      <c r="GX144">
        <v>0.54922689999999996</v>
      </c>
      <c r="GY144">
        <v>34.07808</v>
      </c>
      <c r="GZ144" s="1">
        <v>2.034442E-3</v>
      </c>
      <c r="HA144">
        <v>0.79031910000000005</v>
      </c>
      <c r="HB144">
        <v>0.54924269999999997</v>
      </c>
      <c r="HC144">
        <v>35.820099999999996</v>
      </c>
      <c r="HD144" s="1">
        <v>1.947458E-3</v>
      </c>
      <c r="HE144">
        <v>0.75641139999999996</v>
      </c>
      <c r="HF144">
        <v>0.54922570000000004</v>
      </c>
      <c r="HG144">
        <v>37.161490000000001</v>
      </c>
      <c r="HH144" s="1">
        <v>1.864983E-3</v>
      </c>
      <c r="HI144">
        <v>0.72434770000000004</v>
      </c>
      <c r="HJ144">
        <v>0.54922510000000002</v>
      </c>
      <c r="HK144">
        <v>36.927840000000003</v>
      </c>
      <c r="HL144" s="1">
        <v>1.786901E-3</v>
      </c>
      <c r="HM144">
        <v>0.69399759999999999</v>
      </c>
      <c r="HN144">
        <v>0.54922349999999998</v>
      </c>
      <c r="HO144">
        <v>35.903199999999998</v>
      </c>
      <c r="HP144" s="1">
        <v>1.713034E-3</v>
      </c>
      <c r="HQ144">
        <v>0.66527139999999996</v>
      </c>
      <c r="HR144">
        <v>0.54924479999999998</v>
      </c>
      <c r="HS144">
        <v>34.225999999999999</v>
      </c>
      <c r="HT144" s="1">
        <v>1.643205E-3</v>
      </c>
      <c r="HU144">
        <v>0.63811430000000002</v>
      </c>
      <c r="HV144">
        <v>0.54924229999999996</v>
      </c>
      <c r="HW144">
        <v>32.395690000000002</v>
      </c>
      <c r="HX144" s="1">
        <v>1.5771559999999999E-3</v>
      </c>
      <c r="HY144">
        <v>0.61247430000000003</v>
      </c>
      <c r="HZ144">
        <v>0.54922990000000005</v>
      </c>
      <c r="IA144">
        <v>32.331409999999998</v>
      </c>
      <c r="IB144" s="1">
        <v>1.5147699999999999E-3</v>
      </c>
      <c r="IC144">
        <v>0.58823899999999996</v>
      </c>
      <c r="ID144">
        <v>0.54922729999999997</v>
      </c>
      <c r="IE144">
        <v>35.349980000000002</v>
      </c>
      <c r="IF144" s="1">
        <v>1.455617E-3</v>
      </c>
      <c r="IG144">
        <v>0.56524030000000003</v>
      </c>
      <c r="IH144">
        <v>0.54922839999999995</v>
      </c>
      <c r="II144">
        <v>40.996749999999999</v>
      </c>
      <c r="IJ144" s="1">
        <v>1.3990719999999999E-3</v>
      </c>
      <c r="IK144">
        <v>0.54328889999999996</v>
      </c>
      <c r="IL144">
        <v>0.54922780000000004</v>
      </c>
      <c r="IM144">
        <v>45.497199999999999</v>
      </c>
      <c r="IN144" s="1">
        <v>1.3452589999999999E-3</v>
      </c>
      <c r="IO144">
        <v>0.52234700000000001</v>
      </c>
      <c r="IP144">
        <v>0.54924209999999996</v>
      </c>
      <c r="IQ144">
        <v>47.0351</v>
      </c>
      <c r="IR144" s="1">
        <v>1.293965E-3</v>
      </c>
      <c r="IS144">
        <v>0.5024362</v>
      </c>
      <c r="IT144">
        <v>0.54922219999999999</v>
      </c>
      <c r="IU144">
        <v>46.59657</v>
      </c>
      <c r="IV144" s="1">
        <v>1.245337E-3</v>
      </c>
      <c r="IW144">
        <v>0.48352079999999997</v>
      </c>
      <c r="IX144">
        <v>0.54924609999999996</v>
      </c>
      <c r="IY144">
        <v>44.980110000000003</v>
      </c>
      <c r="IZ144" s="1">
        <v>1.1988400000000001E-3</v>
      </c>
      <c r="JA144">
        <v>0.46546280000000001</v>
      </c>
      <c r="JB144">
        <v>0.54923299999999997</v>
      </c>
      <c r="JC144">
        <v>42.295529999999999</v>
      </c>
      <c r="JD144" s="1">
        <v>1.1542429999999999E-3</v>
      </c>
      <c r="JE144">
        <v>0.4481793</v>
      </c>
      <c r="JF144">
        <v>0.54924079999999997</v>
      </c>
      <c r="JG144">
        <v>40.374290000000002</v>
      </c>
      <c r="JH144" s="1">
        <v>1.111739E-3</v>
      </c>
      <c r="JI144">
        <v>0.43163750000000001</v>
      </c>
      <c r="JJ144">
        <v>0.54923999999999995</v>
      </c>
      <c r="JK144">
        <v>39.26905</v>
      </c>
      <c r="JL144" s="1">
        <v>1.070484E-3</v>
      </c>
      <c r="JM144">
        <v>0.4158598</v>
      </c>
      <c r="JN144">
        <v>0.54922839999999995</v>
      </c>
      <c r="JO144">
        <v>38.929180000000002</v>
      </c>
      <c r="JP144" s="1">
        <v>1.029269E-3</v>
      </c>
      <c r="JQ144">
        <v>0.400868</v>
      </c>
      <c r="JR144">
        <v>0.54923149999999998</v>
      </c>
      <c r="JS144">
        <v>38.685830000000003</v>
      </c>
      <c r="JT144" s="1">
        <v>9.9004910000000004E-4</v>
      </c>
      <c r="JU144">
        <v>0.386569</v>
      </c>
      <c r="JV144">
        <v>0.54922769999999999</v>
      </c>
      <c r="JW144">
        <v>38.714260000000003</v>
      </c>
      <c r="JX144" s="1">
        <v>9.5241800000000001E-4</v>
      </c>
      <c r="JY144">
        <v>0.37276740000000003</v>
      </c>
      <c r="JZ144">
        <v>0.54922680000000001</v>
      </c>
      <c r="KA144">
        <v>38.171219999999998</v>
      </c>
      <c r="KB144" s="1">
        <v>9.1644410000000002E-4</v>
      </c>
      <c r="KC144">
        <v>0.35948370000000002</v>
      </c>
      <c r="KD144">
        <v>0.54923730000000004</v>
      </c>
      <c r="KE144">
        <v>36.774430000000002</v>
      </c>
      <c r="KF144" s="1">
        <v>8.8234710000000005E-4</v>
      </c>
      <c r="KG144">
        <v>0.34683979999999998</v>
      </c>
      <c r="KH144">
        <v>0.54922629999999995</v>
      </c>
      <c r="KI144">
        <v>34.719279999999998</v>
      </c>
      <c r="KJ144" s="1">
        <v>8.4998409999999995E-4</v>
      </c>
      <c r="KK144">
        <v>0.3347908</v>
      </c>
      <c r="KL144">
        <v>0.54922959999999998</v>
      </c>
      <c r="KM144">
        <v>34.08634</v>
      </c>
      <c r="KN144" s="1">
        <v>8.1922289999999997E-4</v>
      </c>
      <c r="KO144">
        <v>0.32329370000000002</v>
      </c>
      <c r="KP144">
        <v>0.54923330000000004</v>
      </c>
      <c r="KQ144">
        <v>36.030119999999997</v>
      </c>
      <c r="KR144" s="1">
        <v>7.8981609999999997E-4</v>
      </c>
      <c r="KS144">
        <v>0.31227660000000002</v>
      </c>
      <c r="KT144">
        <v>0.54923829999999996</v>
      </c>
      <c r="KU144">
        <v>40.037320000000001</v>
      </c>
      <c r="KV144" s="1">
        <v>7.6173549999999999E-4</v>
      </c>
      <c r="KW144">
        <v>0.30170380000000002</v>
      </c>
      <c r="KX144">
        <v>0.54923949999999999</v>
      </c>
      <c r="KY144">
        <v>42.981679999999997</v>
      </c>
      <c r="KZ144" s="1">
        <v>7.3491940000000003E-4</v>
      </c>
      <c r="LA144">
        <v>0.29158679999999998</v>
      </c>
      <c r="LB144">
        <v>0.54923860000000002</v>
      </c>
      <c r="LC144">
        <v>43.039700000000003</v>
      </c>
      <c r="LD144" s="1">
        <v>7.092817E-4</v>
      </c>
      <c r="LE144">
        <v>0.2818563</v>
      </c>
      <c r="LF144">
        <v>0.54922459999999995</v>
      </c>
      <c r="LG144">
        <v>41.742260000000002</v>
      </c>
      <c r="LH144" s="1">
        <v>6.8472029999999998E-4</v>
      </c>
      <c r="LI144">
        <v>0.27253169999999999</v>
      </c>
      <c r="LJ144">
        <v>0.54922470000000001</v>
      </c>
      <c r="LK144">
        <v>40.081000000000003</v>
      </c>
      <c r="LL144" s="1">
        <v>6.6122369999999998E-4</v>
      </c>
      <c r="LM144">
        <v>0.26357049999999999</v>
      </c>
      <c r="LN144">
        <v>0.54924450000000002</v>
      </c>
      <c r="LO144">
        <v>37.463380000000001</v>
      </c>
      <c r="LP144" s="1">
        <v>6.3871139999999995E-4</v>
      </c>
      <c r="LQ144">
        <v>0.25497120000000001</v>
      </c>
      <c r="LR144">
        <v>0.54922369999999998</v>
      </c>
      <c r="LS144">
        <v>34.904290000000003</v>
      </c>
      <c r="LT144" s="1">
        <v>6.1705769999999998E-4</v>
      </c>
      <c r="LU144">
        <v>0.2466653</v>
      </c>
      <c r="LV144">
        <v>0.54924010000000001</v>
      </c>
      <c r="LW144">
        <v>34.336060000000003</v>
      </c>
      <c r="LX144" s="1">
        <v>5.9624350000000005E-4</v>
      </c>
      <c r="LY144">
        <v>0.23867050000000001</v>
      </c>
      <c r="LZ144">
        <v>0.54922780000000004</v>
      </c>
      <c r="MA144">
        <v>35.963479999999997</v>
      </c>
      <c r="MB144" s="1">
        <v>5.7625790000000003E-4</v>
      </c>
      <c r="MC144">
        <v>0.23097670000000001</v>
      </c>
      <c r="MD144">
        <v>0.54923699999999998</v>
      </c>
      <c r="ME144">
        <v>38.776890000000002</v>
      </c>
      <c r="MF144" s="1">
        <v>5.5699020000000001E-4</v>
      </c>
      <c r="MG144">
        <v>0.22354940000000001</v>
      </c>
      <c r="MH144">
        <v>0.54923120000000003</v>
      </c>
      <c r="MI144">
        <v>40.300899999999999</v>
      </c>
      <c r="MJ144" s="1">
        <v>5.3845719999999996E-4</v>
      </c>
      <c r="MK144">
        <v>0.21641079999999999</v>
      </c>
      <c r="ML144">
        <v>0.54923889999999997</v>
      </c>
      <c r="MM144">
        <v>40.022269999999999</v>
      </c>
      <c r="MN144" s="1">
        <v>5.2052659999999998E-4</v>
      </c>
      <c r="MO144">
        <v>0.2095167</v>
      </c>
      <c r="MP144">
        <v>0.54923809999999995</v>
      </c>
      <c r="MQ144">
        <v>38.775759999999998</v>
      </c>
      <c r="MR144" s="1">
        <v>5.0326410000000005E-4</v>
      </c>
      <c r="MS144">
        <v>0.20287350000000001</v>
      </c>
      <c r="MT144">
        <v>0.54923140000000004</v>
      </c>
      <c r="MU144">
        <v>37.004309999999997</v>
      </c>
      <c r="MV144" s="1">
        <v>4.8658760000000001E-4</v>
      </c>
      <c r="MW144">
        <v>0.1964572</v>
      </c>
      <c r="MX144">
        <v>0.54922950000000004</v>
      </c>
      <c r="MY144">
        <v>35.869999999999997</v>
      </c>
      <c r="MZ144" s="1">
        <v>4.7055419999999999E-4</v>
      </c>
      <c r="NA144">
        <v>0.1902518</v>
      </c>
      <c r="NB144">
        <v>0.54922590000000004</v>
      </c>
      <c r="NC144">
        <v>34.637779999999999</v>
      </c>
      <c r="ND144" s="1">
        <v>4.5508320000000002E-4</v>
      </c>
      <c r="NE144">
        <v>0.1842549</v>
      </c>
      <c r="NF144">
        <v>0.54924090000000003</v>
      </c>
      <c r="NG144">
        <v>34.367420000000003</v>
      </c>
      <c r="NH144" s="1">
        <v>4.4016329999999997E-4</v>
      </c>
      <c r="NI144">
        <v>0.1784647</v>
      </c>
      <c r="NJ144">
        <v>0.54922749999999998</v>
      </c>
      <c r="NK144">
        <v>35.849220000000003</v>
      </c>
      <c r="NL144" s="1">
        <v>4.2584829999999999E-4</v>
      </c>
      <c r="NM144">
        <v>0.17290459999999999</v>
      </c>
      <c r="NN144">
        <v>0.54923979999999994</v>
      </c>
      <c r="NO144">
        <v>36.753610000000002</v>
      </c>
      <c r="NP144" s="1">
        <v>4.1215410000000001E-4</v>
      </c>
      <c r="NQ144">
        <v>0.16756499999999999</v>
      </c>
      <c r="NR144">
        <v>0.54922470000000001</v>
      </c>
      <c r="NS144">
        <v>35.678980000000003</v>
      </c>
      <c r="NT144" s="1">
        <v>3.9896110000000001E-4</v>
      </c>
      <c r="NU144">
        <v>0.1624186</v>
      </c>
      <c r="NV144">
        <v>0.54923619999999995</v>
      </c>
      <c r="NW144">
        <v>33.991680000000002</v>
      </c>
      <c r="NX144" s="1">
        <v>3.8619099999999998E-4</v>
      </c>
      <c r="NY144">
        <v>0.1574208</v>
      </c>
      <c r="NZ144">
        <v>0.54922380000000004</v>
      </c>
      <c r="OA144">
        <v>32.293570000000003</v>
      </c>
      <c r="OB144" s="1">
        <v>3.73853E-4</v>
      </c>
      <c r="OC144">
        <v>0.1525638</v>
      </c>
      <c r="OD144">
        <v>0.54922760000000004</v>
      </c>
      <c r="OE144">
        <v>31.630220000000001</v>
      </c>
      <c r="OF144" s="1">
        <v>3.6197360000000001E-4</v>
      </c>
      <c r="OG144">
        <v>0.1478662</v>
      </c>
      <c r="OH144">
        <v>0.54923500000000003</v>
      </c>
      <c r="OI144">
        <v>30.587219999999999</v>
      </c>
      <c r="OJ144" s="1">
        <v>3.5061059999999999E-4</v>
      </c>
      <c r="OK144">
        <v>0.1433545</v>
      </c>
    </row>
    <row r="145" spans="1:401" x14ac:dyDescent="0.35">
      <c r="A145">
        <v>148</v>
      </c>
      <c r="B145" t="s">
        <v>4</v>
      </c>
      <c r="C145" t="s">
        <v>24</v>
      </c>
      <c r="D145" t="s">
        <v>150</v>
      </c>
      <c r="E145">
        <v>933.30679999999995</v>
      </c>
      <c r="F145">
        <v>0.84108249999999996</v>
      </c>
      <c r="G145">
        <v>21.36214</v>
      </c>
      <c r="H145">
        <v>0</v>
      </c>
      <c r="I145">
        <v>0</v>
      </c>
      <c r="J145">
        <v>0.83619860000000001</v>
      </c>
      <c r="K145">
        <v>20.52655</v>
      </c>
      <c r="L145">
        <v>0</v>
      </c>
      <c r="M145">
        <v>0</v>
      </c>
      <c r="N145">
        <v>0.83181799999999995</v>
      </c>
      <c r="O145">
        <v>19.677900000000001</v>
      </c>
      <c r="P145">
        <v>0</v>
      </c>
      <c r="Q145">
        <v>0</v>
      </c>
      <c r="R145">
        <v>0.82767919999999995</v>
      </c>
      <c r="S145">
        <v>20.47146</v>
      </c>
      <c r="T145">
        <v>0</v>
      </c>
      <c r="U145" s="1">
        <v>8.869798E-38</v>
      </c>
      <c r="V145">
        <v>0.82381680000000002</v>
      </c>
      <c r="W145">
        <v>22.01294</v>
      </c>
      <c r="X145" s="1">
        <v>1.8410209999999999E-29</v>
      </c>
      <c r="Y145" s="1">
        <v>6.5909049999999998E-27</v>
      </c>
      <c r="Z145">
        <v>0.82006389999999996</v>
      </c>
      <c r="AA145">
        <v>22.967649999999999</v>
      </c>
      <c r="AB145" s="1">
        <v>2.5528570000000001E-19</v>
      </c>
      <c r="AC145" s="1">
        <v>9.2300010000000002E-17</v>
      </c>
      <c r="AD145">
        <v>0.81689270000000003</v>
      </c>
      <c r="AE145">
        <v>22.788139999999999</v>
      </c>
      <c r="AF145" s="1">
        <v>1.429542E-9</v>
      </c>
      <c r="AG145" s="1">
        <v>4.0184920000000002E-7</v>
      </c>
      <c r="AH145">
        <v>0.81421209999999999</v>
      </c>
      <c r="AI145">
        <v>21.741759999999999</v>
      </c>
      <c r="AJ145" s="1">
        <v>1.491408E-4</v>
      </c>
      <c r="AK145" s="1">
        <v>3.9920619999999997E-2</v>
      </c>
      <c r="AL145">
        <v>0.81210749999999998</v>
      </c>
      <c r="AM145">
        <v>20.793859999999999</v>
      </c>
      <c r="AN145" s="1">
        <v>5.4229769999999997E-2</v>
      </c>
      <c r="AO145">
        <v>15.8093</v>
      </c>
      <c r="AP145">
        <v>0.81064040000000004</v>
      </c>
      <c r="AQ145">
        <v>20.92126</v>
      </c>
      <c r="AR145">
        <v>2.1042049999999999</v>
      </c>
      <c r="AS145">
        <v>655.93650000000002</v>
      </c>
      <c r="AT145">
        <v>0.80961810000000001</v>
      </c>
      <c r="AU145">
        <v>22.096080000000001</v>
      </c>
      <c r="AV145">
        <v>19.281410000000001</v>
      </c>
      <c r="AW145">
        <v>6346.4589999999998</v>
      </c>
      <c r="AX145">
        <v>0.80900490000000003</v>
      </c>
      <c r="AY145">
        <v>24.45157</v>
      </c>
      <c r="AZ145">
        <v>62.764150000000001</v>
      </c>
      <c r="BA145">
        <v>21578.12</v>
      </c>
      <c r="BB145">
        <v>0.80858739999999996</v>
      </c>
      <c r="BC145">
        <v>26.993230000000001</v>
      </c>
      <c r="BD145">
        <v>93.741079999999997</v>
      </c>
      <c r="BE145">
        <v>33399.68</v>
      </c>
      <c r="BF145">
        <v>0.80815340000000002</v>
      </c>
      <c r="BG145">
        <v>28.194099999999999</v>
      </c>
      <c r="BH145">
        <v>77.036540000000002</v>
      </c>
      <c r="BI145">
        <v>28260.65</v>
      </c>
      <c r="BJ145">
        <v>0.80745650000000002</v>
      </c>
      <c r="BK145">
        <v>28.001259999999998</v>
      </c>
      <c r="BL145">
        <v>39.93018</v>
      </c>
      <c r="BM145">
        <v>15002.28</v>
      </c>
      <c r="BN145">
        <v>0.80627099999999996</v>
      </c>
      <c r="BO145">
        <v>26.835270000000001</v>
      </c>
      <c r="BP145">
        <v>14.604039999999999</v>
      </c>
      <c r="BQ145">
        <v>5592.53</v>
      </c>
      <c r="BR145">
        <v>0.8044441</v>
      </c>
      <c r="BS145">
        <v>25.319649999999999</v>
      </c>
      <c r="BT145">
        <v>4.1534700000000004</v>
      </c>
      <c r="BU145">
        <v>1613.818</v>
      </c>
      <c r="BV145">
        <v>0.80202309999999999</v>
      </c>
      <c r="BW145">
        <v>24.745380000000001</v>
      </c>
      <c r="BX145">
        <v>1.0058469999999999</v>
      </c>
      <c r="BY145">
        <v>394.83539999999999</v>
      </c>
      <c r="BZ145">
        <v>0.79908040000000002</v>
      </c>
      <c r="CA145">
        <v>24.7851</v>
      </c>
      <c r="CB145">
        <v>0.23210210000000001</v>
      </c>
      <c r="CC145">
        <v>91.278239999999997</v>
      </c>
      <c r="CD145">
        <v>0.79580740000000005</v>
      </c>
      <c r="CE145">
        <v>25.72419</v>
      </c>
      <c r="CF145" s="1">
        <v>6.3278790000000001E-2</v>
      </c>
      <c r="CG145">
        <v>24.453890000000001</v>
      </c>
      <c r="CH145">
        <v>0.79219989999999996</v>
      </c>
      <c r="CI145">
        <v>26.72916</v>
      </c>
      <c r="CJ145" s="1">
        <v>2.976324E-2</v>
      </c>
      <c r="CK145">
        <v>11.05166</v>
      </c>
      <c r="CL145">
        <v>0.78882079999999999</v>
      </c>
      <c r="CM145">
        <v>27.331620000000001</v>
      </c>
      <c r="CN145" s="1">
        <v>2.6008409999999999E-2</v>
      </c>
      <c r="CO145">
        <v>9.4136780000000009</v>
      </c>
      <c r="CP145">
        <v>0.785825</v>
      </c>
      <c r="CQ145">
        <v>27.20823</v>
      </c>
      <c r="CR145" s="1">
        <v>2.8685909999999998E-2</v>
      </c>
      <c r="CS145">
        <v>10.36495</v>
      </c>
      <c r="CT145">
        <v>0.7832441</v>
      </c>
      <c r="CU145">
        <v>26.427350000000001</v>
      </c>
      <c r="CV145" s="1">
        <v>3.1435320000000003E-2</v>
      </c>
      <c r="CW145">
        <v>11.426600000000001</v>
      </c>
      <c r="CX145">
        <v>0.78127290000000005</v>
      </c>
      <c r="CY145">
        <v>25.335509999999999</v>
      </c>
      <c r="CZ145" s="1">
        <v>3.2432870000000003E-2</v>
      </c>
      <c r="DA145">
        <v>11.86186</v>
      </c>
      <c r="DB145">
        <v>0.7797906</v>
      </c>
      <c r="DC145">
        <v>25.047840000000001</v>
      </c>
      <c r="DD145" s="1">
        <v>3.1685930000000001E-2</v>
      </c>
      <c r="DE145">
        <v>11.64208</v>
      </c>
      <c r="DF145">
        <v>0.77883089999999999</v>
      </c>
      <c r="DG145">
        <v>25.953980000000001</v>
      </c>
      <c r="DH145" s="1">
        <v>2.9808250000000001E-2</v>
      </c>
      <c r="DI145">
        <v>10.98213</v>
      </c>
      <c r="DJ145">
        <v>0.77826010000000001</v>
      </c>
      <c r="DK145">
        <v>29.124770000000002</v>
      </c>
      <c r="DL145" s="1">
        <v>2.735916E-2</v>
      </c>
      <c r="DM145">
        <v>10.09287</v>
      </c>
      <c r="DN145">
        <v>0.77801439999999999</v>
      </c>
      <c r="DO145">
        <v>33.654240000000001</v>
      </c>
      <c r="DP145" s="1">
        <v>2.4522849999999999E-2</v>
      </c>
      <c r="DQ145">
        <v>9.0552139999999994</v>
      </c>
      <c r="DR145">
        <v>0.77794660000000004</v>
      </c>
      <c r="DS145">
        <v>35.707700000000003</v>
      </c>
      <c r="DT145" s="1">
        <v>2.1134900000000002E-2</v>
      </c>
      <c r="DU145">
        <v>7.8172170000000003</v>
      </c>
      <c r="DV145">
        <v>0.77797079999999996</v>
      </c>
      <c r="DW145">
        <v>35.634900000000002</v>
      </c>
      <c r="DX145" s="1">
        <v>1.721044E-2</v>
      </c>
      <c r="DY145">
        <v>6.3786990000000001</v>
      </c>
      <c r="DZ145">
        <v>0.77799059999999998</v>
      </c>
      <c r="EA145">
        <v>34.595880000000001</v>
      </c>
      <c r="EB145" s="1">
        <v>1.325425E-2</v>
      </c>
      <c r="EC145">
        <v>4.9173049999999998</v>
      </c>
      <c r="ED145">
        <v>0.77804709999999999</v>
      </c>
      <c r="EE145">
        <v>33.072800000000001</v>
      </c>
      <c r="EF145" s="1">
        <v>9.9114819999999992E-3</v>
      </c>
      <c r="EG145">
        <v>3.6718790000000001</v>
      </c>
      <c r="EH145">
        <v>0.77806180000000003</v>
      </c>
      <c r="EI145">
        <v>31.61835</v>
      </c>
      <c r="EJ145" s="1">
        <v>7.4982829999999997E-3</v>
      </c>
      <c r="EK145">
        <v>2.7664569999999999</v>
      </c>
      <c r="EL145">
        <v>0.77810319999999999</v>
      </c>
      <c r="EM145">
        <v>31.182849999999998</v>
      </c>
      <c r="EN145" s="1">
        <v>5.9387040000000004E-3</v>
      </c>
      <c r="EO145">
        <v>2.1782339999999998</v>
      </c>
      <c r="EP145">
        <v>0.77814850000000002</v>
      </c>
      <c r="EQ145">
        <v>34.259079999999997</v>
      </c>
      <c r="ER145" s="1">
        <v>4.9802989999999997E-3</v>
      </c>
      <c r="ES145">
        <v>1.816346</v>
      </c>
      <c r="ET145">
        <v>0.77813209999999999</v>
      </c>
      <c r="EU145">
        <v>39.330950000000001</v>
      </c>
      <c r="EV145" s="1">
        <v>4.3854669999999997E-3</v>
      </c>
      <c r="EW145">
        <v>1.592273</v>
      </c>
      <c r="EX145">
        <v>0.77817340000000002</v>
      </c>
      <c r="EY145">
        <v>41.949150000000003</v>
      </c>
      <c r="EZ145" s="1">
        <v>3.9935070000000003E-3</v>
      </c>
      <c r="FA145">
        <v>1.4447989999999999</v>
      </c>
      <c r="FB145">
        <v>0.778165</v>
      </c>
      <c r="FC145">
        <v>42.339390000000002</v>
      </c>
      <c r="FD145" s="1">
        <v>3.7095750000000001E-3</v>
      </c>
      <c r="FE145">
        <v>1.338608</v>
      </c>
      <c r="FF145">
        <v>0.77820140000000004</v>
      </c>
      <c r="FG145">
        <v>41.431159999999998</v>
      </c>
      <c r="FH145" s="1">
        <v>3.4844540000000001E-3</v>
      </c>
      <c r="FI145">
        <v>1.2549459999999999</v>
      </c>
      <c r="FJ145">
        <v>0.77818779999999999</v>
      </c>
      <c r="FK145">
        <v>40.159660000000002</v>
      </c>
      <c r="FL145" s="1">
        <v>3.2937370000000001E-3</v>
      </c>
      <c r="FM145">
        <v>1.1843950000000001</v>
      </c>
      <c r="FN145">
        <v>0.77817740000000002</v>
      </c>
      <c r="FO145">
        <v>39.164000000000001</v>
      </c>
      <c r="FP145" s="1">
        <v>3.1240619999999999E-3</v>
      </c>
      <c r="FQ145">
        <v>1.122052</v>
      </c>
      <c r="FR145">
        <v>0.77817670000000005</v>
      </c>
      <c r="FS145">
        <v>38.05894</v>
      </c>
      <c r="FT145" s="1">
        <v>2.969354E-3</v>
      </c>
      <c r="FU145">
        <v>1.0656399999999999</v>
      </c>
      <c r="FV145">
        <v>0.77816390000000002</v>
      </c>
      <c r="FW145">
        <v>37.840350000000001</v>
      </c>
      <c r="FX145" s="1">
        <v>2.826744E-3</v>
      </c>
      <c r="FY145">
        <v>1.0137259999999999</v>
      </c>
      <c r="FZ145">
        <v>0.778173</v>
      </c>
      <c r="GA145">
        <v>37.838610000000003</v>
      </c>
      <c r="GB145" s="1">
        <v>2.6936619999999999E-3</v>
      </c>
      <c r="GC145">
        <v>0.96545199999999998</v>
      </c>
      <c r="GD145">
        <v>0.77817329999999996</v>
      </c>
      <c r="GE145">
        <v>37.68618</v>
      </c>
      <c r="GF145" s="1">
        <v>2.5684660000000002E-3</v>
      </c>
      <c r="GG145">
        <v>0.92026560000000002</v>
      </c>
      <c r="GH145">
        <v>0.77820330000000004</v>
      </c>
      <c r="GI145">
        <v>36.638420000000004</v>
      </c>
      <c r="GJ145" s="1">
        <v>2.4505439999999998E-3</v>
      </c>
      <c r="GK145">
        <v>0.87775899999999996</v>
      </c>
      <c r="GL145">
        <v>0.77817440000000004</v>
      </c>
      <c r="GM145">
        <v>35.121389999999998</v>
      </c>
      <c r="GN145" s="1">
        <v>2.3400040000000001E-3</v>
      </c>
      <c r="GO145">
        <v>0.83795739999999996</v>
      </c>
      <c r="GP145">
        <v>0.77819389999999999</v>
      </c>
      <c r="GQ145">
        <v>33.469900000000003</v>
      </c>
      <c r="GR145" s="1">
        <v>2.2359839999999999E-3</v>
      </c>
      <c r="GS145">
        <v>0.80053600000000003</v>
      </c>
      <c r="GT145">
        <v>0.77816490000000005</v>
      </c>
      <c r="GU145">
        <v>33.510379999999998</v>
      </c>
      <c r="GV145" s="1">
        <v>2.137833E-3</v>
      </c>
      <c r="GW145">
        <v>0.76528819999999997</v>
      </c>
      <c r="GX145">
        <v>0.77819680000000002</v>
      </c>
      <c r="GY145">
        <v>34.34599</v>
      </c>
      <c r="GZ145" s="1">
        <v>2.044784E-3</v>
      </c>
      <c r="HA145">
        <v>0.73193989999999998</v>
      </c>
      <c r="HB145">
        <v>0.77817000000000003</v>
      </c>
      <c r="HC145">
        <v>36.09037</v>
      </c>
      <c r="HD145" s="1">
        <v>1.9572330000000001E-3</v>
      </c>
      <c r="HE145">
        <v>0.70050570000000001</v>
      </c>
      <c r="HF145">
        <v>0.77819450000000001</v>
      </c>
      <c r="HG145">
        <v>37.333109999999998</v>
      </c>
      <c r="HH145" s="1">
        <v>1.874222E-3</v>
      </c>
      <c r="HI145">
        <v>0.67076250000000004</v>
      </c>
      <c r="HJ145">
        <v>0.77819989999999994</v>
      </c>
      <c r="HK145">
        <v>36.979979999999998</v>
      </c>
      <c r="HL145" s="1">
        <v>1.795669E-3</v>
      </c>
      <c r="HM145">
        <v>0.6426134</v>
      </c>
      <c r="HN145">
        <v>0.77819269999999996</v>
      </c>
      <c r="HO145">
        <v>35.981499999999997</v>
      </c>
      <c r="HP145" s="1">
        <v>1.7213249999999999E-3</v>
      </c>
      <c r="HQ145">
        <v>0.61596830000000002</v>
      </c>
      <c r="HR145">
        <v>0.77817150000000002</v>
      </c>
      <c r="HS145">
        <v>34.374369999999999</v>
      </c>
      <c r="HT145" s="1">
        <v>1.6510209999999999E-3</v>
      </c>
      <c r="HU145">
        <v>0.59078710000000001</v>
      </c>
      <c r="HV145">
        <v>0.77816850000000004</v>
      </c>
      <c r="HW145">
        <v>32.631270000000001</v>
      </c>
      <c r="HX145" s="1">
        <v>1.5845500000000001E-3</v>
      </c>
      <c r="HY145">
        <v>0.56700119999999998</v>
      </c>
      <c r="HZ145">
        <v>0.77819309999999997</v>
      </c>
      <c r="IA145">
        <v>32.6464</v>
      </c>
      <c r="IB145" s="1">
        <v>1.521765E-3</v>
      </c>
      <c r="IC145">
        <v>0.54452409999999996</v>
      </c>
      <c r="ID145">
        <v>0.77815780000000001</v>
      </c>
      <c r="IE145">
        <v>35.600639999999999</v>
      </c>
      <c r="IF145" s="1">
        <v>1.462248E-3</v>
      </c>
      <c r="IG145">
        <v>0.52319579999999999</v>
      </c>
      <c r="IH145">
        <v>0.77816180000000001</v>
      </c>
      <c r="II145">
        <v>41.053890000000003</v>
      </c>
      <c r="IJ145" s="1">
        <v>1.405421E-3</v>
      </c>
      <c r="IK145">
        <v>0.50287210000000004</v>
      </c>
      <c r="IL145">
        <v>0.77816129999999994</v>
      </c>
      <c r="IM145">
        <v>45.402990000000003</v>
      </c>
      <c r="IN145" s="1">
        <v>1.3513069999999999E-3</v>
      </c>
      <c r="IO145">
        <v>0.4834619</v>
      </c>
      <c r="IP145">
        <v>0.77819919999999998</v>
      </c>
      <c r="IQ145">
        <v>46.935099999999998</v>
      </c>
      <c r="IR145" s="1">
        <v>1.299723E-3</v>
      </c>
      <c r="IS145">
        <v>0.46501589999999998</v>
      </c>
      <c r="IT145">
        <v>0.77819110000000002</v>
      </c>
      <c r="IU145">
        <v>46.590240000000001</v>
      </c>
      <c r="IV145" s="1">
        <v>1.25081E-3</v>
      </c>
      <c r="IW145">
        <v>0.44747910000000002</v>
      </c>
      <c r="IX145">
        <v>0.77817320000000001</v>
      </c>
      <c r="IY145">
        <v>45.117919999999998</v>
      </c>
      <c r="IZ145" s="1">
        <v>1.2040709999999999E-3</v>
      </c>
      <c r="JA145">
        <v>0.43075760000000002</v>
      </c>
      <c r="JB145">
        <v>0.77817210000000003</v>
      </c>
      <c r="JC145">
        <v>42.609409999999997</v>
      </c>
      <c r="JD145" s="1">
        <v>1.159249E-3</v>
      </c>
      <c r="JE145">
        <v>0.41474630000000001</v>
      </c>
      <c r="JF145">
        <v>0.7781671</v>
      </c>
      <c r="JG145">
        <v>40.80415</v>
      </c>
      <c r="JH145" s="1">
        <v>1.116527E-3</v>
      </c>
      <c r="JI145">
        <v>0.39942539999999999</v>
      </c>
      <c r="JJ145">
        <v>0.778165</v>
      </c>
      <c r="JK145">
        <v>39.517699999999998</v>
      </c>
      <c r="JL145" s="1">
        <v>1.0750390000000001E-3</v>
      </c>
      <c r="JM145">
        <v>0.38480690000000001</v>
      </c>
      <c r="JN145">
        <v>0.77819839999999996</v>
      </c>
      <c r="JO145">
        <v>38.953800000000001</v>
      </c>
      <c r="JP145" s="1">
        <v>1.0335889999999999E-3</v>
      </c>
      <c r="JQ145">
        <v>0.37090580000000001</v>
      </c>
      <c r="JR145">
        <v>0.7781612</v>
      </c>
      <c r="JS145">
        <v>38.668669999999999</v>
      </c>
      <c r="JT145" s="1">
        <v>9.941695E-4</v>
      </c>
      <c r="JU145">
        <v>0.35766320000000001</v>
      </c>
      <c r="JV145">
        <v>0.77819590000000005</v>
      </c>
      <c r="JW145">
        <v>38.700290000000003</v>
      </c>
      <c r="JX145" s="1">
        <v>9.5639620000000005E-4</v>
      </c>
      <c r="JY145">
        <v>0.3449025</v>
      </c>
      <c r="JZ145">
        <v>0.77820149999999999</v>
      </c>
      <c r="KA145">
        <v>38.201120000000003</v>
      </c>
      <c r="KB145" s="1">
        <v>9.2025240000000001E-4</v>
      </c>
      <c r="KC145">
        <v>0.3325996</v>
      </c>
      <c r="KD145">
        <v>0.77820009999999995</v>
      </c>
      <c r="KE145">
        <v>36.910159999999998</v>
      </c>
      <c r="KF145" s="1">
        <v>8.8596650000000003E-4</v>
      </c>
      <c r="KG145">
        <v>0.3208839</v>
      </c>
      <c r="KH145">
        <v>0.77820160000000005</v>
      </c>
      <c r="KI145">
        <v>34.926780000000001</v>
      </c>
      <c r="KJ145" s="1">
        <v>8.5342260000000004E-4</v>
      </c>
      <c r="KK145">
        <v>0.3097163</v>
      </c>
      <c r="KL145">
        <v>0.77816479999999999</v>
      </c>
      <c r="KM145">
        <v>34.415840000000003</v>
      </c>
      <c r="KN145" s="1">
        <v>8.2248870000000004E-4</v>
      </c>
      <c r="KO145">
        <v>0.29906349999999998</v>
      </c>
      <c r="KP145">
        <v>0.77816680000000005</v>
      </c>
      <c r="KQ145">
        <v>36.458930000000002</v>
      </c>
      <c r="KR145" s="1">
        <v>7.9294269999999995E-4</v>
      </c>
      <c r="KS145">
        <v>0.2888656</v>
      </c>
      <c r="KT145">
        <v>0.77820239999999996</v>
      </c>
      <c r="KU145">
        <v>40.414479999999998</v>
      </c>
      <c r="KV145" s="1">
        <v>7.6475009999999995E-4</v>
      </c>
      <c r="KW145">
        <v>0.27908280000000002</v>
      </c>
      <c r="KX145">
        <v>0.77816079999999999</v>
      </c>
      <c r="KY145">
        <v>43.16554</v>
      </c>
      <c r="KZ145" s="1">
        <v>7.3779040000000002E-4</v>
      </c>
      <c r="LA145">
        <v>0.26971139999999999</v>
      </c>
      <c r="LB145">
        <v>0.77815920000000005</v>
      </c>
      <c r="LC145">
        <v>43.073799999999999</v>
      </c>
      <c r="LD145" s="1">
        <v>7.1203550000000003E-4</v>
      </c>
      <c r="LE145">
        <v>0.2607062</v>
      </c>
      <c r="LF145">
        <v>0.7781941</v>
      </c>
      <c r="LG145">
        <v>41.781120000000001</v>
      </c>
      <c r="LH145" s="1">
        <v>6.8736120000000001E-4</v>
      </c>
      <c r="LI145">
        <v>0.25207059999999998</v>
      </c>
      <c r="LJ145">
        <v>0.77819459999999996</v>
      </c>
      <c r="LK145">
        <v>40.216079999999998</v>
      </c>
      <c r="LL145" s="1">
        <v>6.6375639999999997E-4</v>
      </c>
      <c r="LM145">
        <v>0.2437733</v>
      </c>
      <c r="LN145">
        <v>0.77817130000000001</v>
      </c>
      <c r="LO145">
        <v>37.762450000000001</v>
      </c>
      <c r="LP145" s="1">
        <v>6.4114800000000002E-4</v>
      </c>
      <c r="LQ145">
        <v>0.23581940000000001</v>
      </c>
      <c r="LR145">
        <v>0.77819170000000004</v>
      </c>
      <c r="LS145">
        <v>35.317160000000001</v>
      </c>
      <c r="LT145" s="1">
        <v>6.1939649999999998E-4</v>
      </c>
      <c r="LU145">
        <v>0.2281289</v>
      </c>
      <c r="LV145">
        <v>0.77816569999999996</v>
      </c>
      <c r="LW145">
        <v>34.560299999999998</v>
      </c>
      <c r="LX145" s="1">
        <v>5.9849689999999999E-4</v>
      </c>
      <c r="LY145">
        <v>0.22073400000000001</v>
      </c>
      <c r="LZ145">
        <v>0.77819780000000005</v>
      </c>
      <c r="MA145">
        <v>35.857399999999998</v>
      </c>
      <c r="MB145" s="1">
        <v>5.7842739999999998E-4</v>
      </c>
      <c r="MC145">
        <v>0.21361269999999999</v>
      </c>
      <c r="MD145">
        <v>0.77819959999999999</v>
      </c>
      <c r="ME145">
        <v>38.586489999999998</v>
      </c>
      <c r="MF145" s="1">
        <v>5.5907750000000001E-4</v>
      </c>
      <c r="MG145">
        <v>0.20674100000000001</v>
      </c>
      <c r="MH145">
        <v>0.77816430000000003</v>
      </c>
      <c r="MI145">
        <v>40.167720000000003</v>
      </c>
      <c r="MJ145" s="1">
        <v>5.4046270000000004E-4</v>
      </c>
      <c r="MK145">
        <v>0.2001387</v>
      </c>
      <c r="ML145">
        <v>0.77820299999999998</v>
      </c>
      <c r="MM145">
        <v>39.976170000000003</v>
      </c>
      <c r="MN145" s="1">
        <v>5.2246210000000005E-4</v>
      </c>
      <c r="MO145">
        <v>0.1937577</v>
      </c>
      <c r="MP145">
        <v>0.77820199999999995</v>
      </c>
      <c r="MQ145">
        <v>38.864150000000002</v>
      </c>
      <c r="MR145" s="1">
        <v>5.0512609999999998E-4</v>
      </c>
      <c r="MS145">
        <v>0.18761069999999999</v>
      </c>
      <c r="MT145">
        <v>0.778165</v>
      </c>
      <c r="MU145">
        <v>37.197229999999998</v>
      </c>
      <c r="MV145" s="1">
        <v>4.8838090000000005E-4</v>
      </c>
      <c r="MW145">
        <v>0.18167510000000001</v>
      </c>
      <c r="MX145">
        <v>0.77816920000000001</v>
      </c>
      <c r="MY145">
        <v>36.1905</v>
      </c>
      <c r="MZ145" s="1">
        <v>4.7228880000000002E-4</v>
      </c>
      <c r="NA145">
        <v>0.17593610000000001</v>
      </c>
      <c r="NB145">
        <v>0.77819380000000005</v>
      </c>
      <c r="NC145">
        <v>35.061920000000001</v>
      </c>
      <c r="ND145" s="1">
        <v>4.5675849999999999E-4</v>
      </c>
      <c r="NE145">
        <v>0.1703887</v>
      </c>
      <c r="NF145">
        <v>0.77819930000000004</v>
      </c>
      <c r="NG145">
        <v>34.80538</v>
      </c>
      <c r="NH145" s="1">
        <v>4.4177510000000003E-4</v>
      </c>
      <c r="NI145">
        <v>0.16503229999999999</v>
      </c>
      <c r="NJ145">
        <v>0.77819510000000003</v>
      </c>
      <c r="NK145">
        <v>36.141150000000003</v>
      </c>
      <c r="NL145" s="1">
        <v>4.2739409999999997E-4</v>
      </c>
      <c r="NM145">
        <v>0.1598831</v>
      </c>
      <c r="NN145">
        <v>0.77816410000000003</v>
      </c>
      <c r="NO145">
        <v>36.830910000000003</v>
      </c>
      <c r="NP145" s="1">
        <v>4.136373E-4</v>
      </c>
      <c r="NQ145">
        <v>0.15494230000000001</v>
      </c>
      <c r="NR145">
        <v>0.77819389999999999</v>
      </c>
      <c r="NS145">
        <v>35.702770000000001</v>
      </c>
      <c r="NT145" s="1">
        <v>4.0039049999999999E-4</v>
      </c>
      <c r="NU145">
        <v>0.1501789</v>
      </c>
      <c r="NV145">
        <v>0.77819660000000002</v>
      </c>
      <c r="NW145">
        <v>34.109450000000002</v>
      </c>
      <c r="NX145" s="1">
        <v>3.8758139999999999E-4</v>
      </c>
      <c r="NY145">
        <v>0.14556079999999999</v>
      </c>
      <c r="NZ145">
        <v>0.77819890000000003</v>
      </c>
      <c r="OA145">
        <v>32.459409999999998</v>
      </c>
      <c r="OB145" s="1">
        <v>3.752025E-4</v>
      </c>
      <c r="OC145">
        <v>0.14106969999999999</v>
      </c>
      <c r="OD145">
        <v>0.77816079999999999</v>
      </c>
      <c r="OE145">
        <v>31.92099</v>
      </c>
      <c r="OF145" s="1">
        <v>3.6326920000000001E-4</v>
      </c>
      <c r="OG145">
        <v>0.13672429999999999</v>
      </c>
      <c r="OH145">
        <v>0.7781979</v>
      </c>
      <c r="OI145">
        <v>30.84104</v>
      </c>
      <c r="OJ145" s="1">
        <v>3.5185510000000002E-4</v>
      </c>
      <c r="OK145">
        <v>0.1325479</v>
      </c>
    </row>
    <row r="146" spans="1:401" x14ac:dyDescent="0.35">
      <c r="A146">
        <v>149</v>
      </c>
      <c r="B146" t="s">
        <v>4</v>
      </c>
      <c r="C146" t="s">
        <v>24</v>
      </c>
      <c r="D146" t="s">
        <v>151</v>
      </c>
      <c r="E146">
        <v>891.16819999999996</v>
      </c>
      <c r="F146">
        <v>0.76738890000000004</v>
      </c>
      <c r="G146">
        <v>21.530010000000001</v>
      </c>
      <c r="H146">
        <v>0</v>
      </c>
      <c r="I146">
        <v>0</v>
      </c>
      <c r="J146">
        <v>0.76182459999999996</v>
      </c>
      <c r="K146">
        <v>20.707319999999999</v>
      </c>
      <c r="L146">
        <v>0</v>
      </c>
      <c r="M146">
        <v>0</v>
      </c>
      <c r="N146">
        <v>0.75620019999999999</v>
      </c>
      <c r="O146">
        <v>19.785520000000002</v>
      </c>
      <c r="P146">
        <v>0</v>
      </c>
      <c r="Q146">
        <v>0</v>
      </c>
      <c r="R146">
        <v>0.75098500000000001</v>
      </c>
      <c r="S146">
        <v>20.509620000000002</v>
      </c>
      <c r="T146">
        <v>0</v>
      </c>
      <c r="U146" s="1">
        <v>1.223091E-38</v>
      </c>
      <c r="V146">
        <v>0.74605829999999995</v>
      </c>
      <c r="W146">
        <v>21.95262</v>
      </c>
      <c r="X146" s="1">
        <v>2.8661149999999999E-30</v>
      </c>
      <c r="Y146" s="1">
        <v>1.0498589999999999E-27</v>
      </c>
      <c r="Z146">
        <v>0.74123919999999999</v>
      </c>
      <c r="AA146">
        <v>22.904610000000002</v>
      </c>
      <c r="AB146" s="1">
        <v>4.0360360000000001E-20</v>
      </c>
      <c r="AC146" s="1">
        <v>1.4942359999999999E-17</v>
      </c>
      <c r="AD146">
        <v>0.73702880000000004</v>
      </c>
      <c r="AE146">
        <v>22.808389999999999</v>
      </c>
      <c r="AF146" s="1">
        <v>1.9551350000000001E-10</v>
      </c>
      <c r="AG146" s="1">
        <v>7.2335099999999998E-8</v>
      </c>
      <c r="AH146">
        <v>0.73334480000000002</v>
      </c>
      <c r="AI146">
        <v>21.828569999999999</v>
      </c>
      <c r="AJ146" s="1">
        <v>7.4169359999999999E-5</v>
      </c>
      <c r="AK146" s="1">
        <v>2.0017070000000001E-2</v>
      </c>
      <c r="AL146">
        <v>0.73037039999999998</v>
      </c>
      <c r="AM146">
        <v>20.922429999999999</v>
      </c>
      <c r="AN146" s="1">
        <v>3.436935E-2</v>
      </c>
      <c r="AO146">
        <v>10.12074</v>
      </c>
      <c r="AP146">
        <v>0.72814719999999999</v>
      </c>
      <c r="AQ146">
        <v>21.127759999999999</v>
      </c>
      <c r="AR146">
        <v>1.556484</v>
      </c>
      <c r="AS146">
        <v>491.42809999999997</v>
      </c>
      <c r="AT146">
        <v>0.72653630000000002</v>
      </c>
      <c r="AU146">
        <v>22.272950000000002</v>
      </c>
      <c r="AV146">
        <v>16.023050000000001</v>
      </c>
      <c r="AW146">
        <v>5357.4849999999997</v>
      </c>
      <c r="AX146">
        <v>0.72537799999999997</v>
      </c>
      <c r="AY146">
        <v>24.526769999999999</v>
      </c>
      <c r="AZ146">
        <v>57.241970000000002</v>
      </c>
      <c r="BA146">
        <v>20052.23</v>
      </c>
      <c r="BB146">
        <v>0.72460829999999998</v>
      </c>
      <c r="BC146">
        <v>26.972709999999999</v>
      </c>
      <c r="BD146">
        <v>92.26173</v>
      </c>
      <c r="BE146">
        <v>33596.89</v>
      </c>
      <c r="BF146">
        <v>0.7239196</v>
      </c>
      <c r="BG146">
        <v>28.128620000000002</v>
      </c>
      <c r="BH146">
        <v>80.708079999999995</v>
      </c>
      <c r="BI146">
        <v>30348.69</v>
      </c>
      <c r="BJ146">
        <v>0.72303870000000003</v>
      </c>
      <c r="BK146">
        <v>28.01097</v>
      </c>
      <c r="BL146">
        <v>44.016759999999998</v>
      </c>
      <c r="BM146">
        <v>16999.41</v>
      </c>
      <c r="BN146">
        <v>0.72168600000000005</v>
      </c>
      <c r="BO146">
        <v>26.951499999999999</v>
      </c>
      <c r="BP146">
        <v>16.7562</v>
      </c>
      <c r="BQ146">
        <v>6613.335</v>
      </c>
      <c r="BR146">
        <v>0.71963779999999999</v>
      </c>
      <c r="BS146">
        <v>25.479189999999999</v>
      </c>
      <c r="BT146">
        <v>4.9080389999999996</v>
      </c>
      <c r="BU146">
        <v>1970.1189999999999</v>
      </c>
      <c r="BV146">
        <v>0.71689890000000001</v>
      </c>
      <c r="BW146">
        <v>24.935179999999999</v>
      </c>
      <c r="BX146">
        <v>1.2100679999999999</v>
      </c>
      <c r="BY146">
        <v>491.78879999999998</v>
      </c>
      <c r="BZ146">
        <v>0.71356869999999994</v>
      </c>
      <c r="CA146">
        <v>24.892520000000001</v>
      </c>
      <c r="CB146">
        <v>0.27926810000000002</v>
      </c>
      <c r="CC146">
        <v>113.95650000000001</v>
      </c>
      <c r="CD146">
        <v>0.70955440000000003</v>
      </c>
      <c r="CE146">
        <v>25.72561</v>
      </c>
      <c r="CF146" s="1">
        <v>7.3237769999999994E-2</v>
      </c>
      <c r="CG146">
        <v>29.437290000000001</v>
      </c>
      <c r="CH146">
        <v>0.70510859999999997</v>
      </c>
      <c r="CI146">
        <v>26.685549999999999</v>
      </c>
      <c r="CJ146" s="1">
        <v>3.1555329999999999E-2</v>
      </c>
      <c r="CK146">
        <v>12.16469</v>
      </c>
      <c r="CL146">
        <v>0.70074709999999996</v>
      </c>
      <c r="CM146">
        <v>27.258679999999998</v>
      </c>
      <c r="CN146" s="1">
        <v>2.597319E-2</v>
      </c>
      <c r="CO146">
        <v>9.7026299999999992</v>
      </c>
      <c r="CP146">
        <v>0.69671780000000005</v>
      </c>
      <c r="CQ146">
        <v>27.205559999999998</v>
      </c>
      <c r="CR146" s="1">
        <v>2.8286769999999999E-2</v>
      </c>
      <c r="CS146">
        <v>10.52773</v>
      </c>
      <c r="CT146">
        <v>0.69301579999999996</v>
      </c>
      <c r="CU146">
        <v>26.504840000000002</v>
      </c>
      <c r="CV146" s="1">
        <v>3.1161020000000001E-2</v>
      </c>
      <c r="CW146">
        <v>11.673400000000001</v>
      </c>
      <c r="CX146">
        <v>0.69000419999999996</v>
      </c>
      <c r="CY146">
        <v>25.489149999999999</v>
      </c>
      <c r="CZ146" s="1">
        <v>3.239181E-2</v>
      </c>
      <c r="DA146">
        <v>12.223420000000001</v>
      </c>
      <c r="DB146">
        <v>0.68755069999999996</v>
      </c>
      <c r="DC146">
        <v>25.282150000000001</v>
      </c>
      <c r="DD146">
        <v>3.1835090000000003E-2</v>
      </c>
      <c r="DE146">
        <v>12.082000000000001</v>
      </c>
      <c r="DF146">
        <v>0.68572619999999995</v>
      </c>
      <c r="DG146">
        <v>26.197489999999998</v>
      </c>
      <c r="DH146" s="1">
        <v>3.0067750000000001E-2</v>
      </c>
      <c r="DI146">
        <v>11.45304</v>
      </c>
      <c r="DJ146">
        <v>0.68450710000000003</v>
      </c>
      <c r="DK146">
        <v>29.316500000000001</v>
      </c>
      <c r="DL146" s="1">
        <v>2.7674859999999999E-2</v>
      </c>
      <c r="DM146">
        <v>10.56223</v>
      </c>
      <c r="DN146">
        <v>0.68371470000000001</v>
      </c>
      <c r="DO146">
        <v>33.746549999999999</v>
      </c>
      <c r="DP146" s="1">
        <v>2.4892270000000001E-2</v>
      </c>
      <c r="DQ146">
        <v>9.5132370000000002</v>
      </c>
      <c r="DR146">
        <v>0.68323100000000003</v>
      </c>
      <c r="DS146">
        <v>35.657519999999998</v>
      </c>
      <c r="DT146" s="1">
        <v>2.1580040000000002E-2</v>
      </c>
      <c r="DU146">
        <v>8.2639279999999999</v>
      </c>
      <c r="DV146">
        <v>0.68301339999999999</v>
      </c>
      <c r="DW146">
        <v>35.599800000000002</v>
      </c>
      <c r="DX146">
        <v>1.770629E-2</v>
      </c>
      <c r="DY146">
        <v>6.7974509999999997</v>
      </c>
      <c r="DZ146">
        <v>0.68282940000000003</v>
      </c>
      <c r="EA146">
        <v>34.683779999999999</v>
      </c>
      <c r="EB146" s="1">
        <v>1.372134E-2</v>
      </c>
      <c r="EC146">
        <v>5.2759029999999996</v>
      </c>
      <c r="ED146">
        <v>0.68274800000000002</v>
      </c>
      <c r="EE146">
        <v>33.239930000000001</v>
      </c>
      <c r="EF146" s="1">
        <v>1.0280269999999999E-2</v>
      </c>
      <c r="EG146">
        <v>3.9493680000000002</v>
      </c>
      <c r="EH146">
        <v>0.68269840000000004</v>
      </c>
      <c r="EI146">
        <v>31.914069999999999</v>
      </c>
      <c r="EJ146" s="1">
        <v>7.7510529999999999E-3</v>
      </c>
      <c r="EK146">
        <v>2.9662389999999998</v>
      </c>
      <c r="EL146">
        <v>0.68270209999999998</v>
      </c>
      <c r="EM146">
        <v>31.492560000000001</v>
      </c>
      <c r="EN146" s="1">
        <v>6.0976110000000002E-3</v>
      </c>
      <c r="EO146">
        <v>2.3196370000000002</v>
      </c>
      <c r="EP146">
        <v>0.68268309999999999</v>
      </c>
      <c r="EQ146">
        <v>34.378010000000003</v>
      </c>
      <c r="ER146" s="1">
        <v>5.0776500000000004E-3</v>
      </c>
      <c r="ES146">
        <v>1.920045</v>
      </c>
      <c r="ET146">
        <v>0.68267909999999998</v>
      </c>
      <c r="EU146">
        <v>39.193829999999998</v>
      </c>
      <c r="EV146" s="1">
        <v>4.4471349999999996E-3</v>
      </c>
      <c r="EW146">
        <v>1.6735059999999999</v>
      </c>
      <c r="EX146">
        <v>0.68267299999999997</v>
      </c>
      <c r="EY146">
        <v>41.746839999999999</v>
      </c>
      <c r="EZ146" s="1">
        <v>4.0358670000000003E-3</v>
      </c>
      <c r="FA146">
        <v>1.5129520000000001</v>
      </c>
      <c r="FB146">
        <v>0.68268099999999998</v>
      </c>
      <c r="FC146">
        <v>42.243279999999999</v>
      </c>
      <c r="FD146" s="1">
        <v>3.7414549999999999E-3</v>
      </c>
      <c r="FE146">
        <v>1.3987259999999999</v>
      </c>
      <c r="FF146">
        <v>0.68267820000000001</v>
      </c>
      <c r="FG146">
        <v>41.470959999999998</v>
      </c>
      <c r="FH146" s="1">
        <v>3.5105340000000001E-3</v>
      </c>
      <c r="FI146">
        <v>1.309768</v>
      </c>
      <c r="FJ146">
        <v>0.68266720000000003</v>
      </c>
      <c r="FK146">
        <v>40.30856</v>
      </c>
      <c r="FL146" s="1">
        <v>3.3163020000000001E-3</v>
      </c>
      <c r="FM146">
        <v>1.2352970000000001</v>
      </c>
      <c r="FN146">
        <v>0.68268649999999997</v>
      </c>
      <c r="FO146">
        <v>39.507390000000001</v>
      </c>
      <c r="FP146" s="1">
        <v>3.1442979999999998E-3</v>
      </c>
      <c r="FQ146">
        <v>1.1697900000000001</v>
      </c>
      <c r="FR146">
        <v>0.68267730000000004</v>
      </c>
      <c r="FS146">
        <v>38.470649999999999</v>
      </c>
      <c r="FT146" s="1">
        <v>2.9878190000000001E-3</v>
      </c>
      <c r="FU146">
        <v>1.1106830000000001</v>
      </c>
      <c r="FV146">
        <v>0.68269760000000002</v>
      </c>
      <c r="FW146">
        <v>38.133090000000003</v>
      </c>
      <c r="FX146" s="1">
        <v>2.843847E-3</v>
      </c>
      <c r="FY146">
        <v>1.0563720000000001</v>
      </c>
      <c r="FZ146">
        <v>0.68270120000000001</v>
      </c>
      <c r="GA146">
        <v>37.938830000000003</v>
      </c>
      <c r="GB146" s="1">
        <v>2.7096379999999999E-3</v>
      </c>
      <c r="GC146">
        <v>1.005954</v>
      </c>
      <c r="GD146">
        <v>0.68267339999999999</v>
      </c>
      <c r="GE146">
        <v>37.724559999999997</v>
      </c>
      <c r="GF146" s="1">
        <v>2.5834479999999999E-3</v>
      </c>
      <c r="GG146">
        <v>0.95876399999999995</v>
      </c>
      <c r="GH146">
        <v>0.68269840000000004</v>
      </c>
      <c r="GI146">
        <v>36.684649999999998</v>
      </c>
      <c r="GJ146" s="1">
        <v>2.4646220000000001E-3</v>
      </c>
      <c r="GK146">
        <v>0.91441660000000002</v>
      </c>
      <c r="GL146">
        <v>0.68270160000000002</v>
      </c>
      <c r="GM146">
        <v>35.242739999999998</v>
      </c>
      <c r="GN146" s="1">
        <v>2.3532150000000001E-3</v>
      </c>
      <c r="GO146">
        <v>0.87284899999999999</v>
      </c>
      <c r="GP146">
        <v>0.68269990000000003</v>
      </c>
      <c r="GQ146">
        <v>33.641109999999998</v>
      </c>
      <c r="GR146" s="1">
        <v>2.2484089999999998E-3</v>
      </c>
      <c r="GS146">
        <v>0.83379380000000003</v>
      </c>
      <c r="GT146">
        <v>0.68268629999999997</v>
      </c>
      <c r="GU146">
        <v>33.76464</v>
      </c>
      <c r="GV146" s="1">
        <v>2.1495680000000001E-3</v>
      </c>
      <c r="GW146">
        <v>0.79701149999999998</v>
      </c>
      <c r="GX146">
        <v>0.68269970000000002</v>
      </c>
      <c r="GY146">
        <v>34.612400000000001</v>
      </c>
      <c r="GZ146" s="1">
        <v>2.055865E-3</v>
      </c>
      <c r="HA146">
        <v>0.76224429999999999</v>
      </c>
      <c r="HB146">
        <v>0.68269150000000001</v>
      </c>
      <c r="HC146">
        <v>36.343769999999999</v>
      </c>
      <c r="HD146" s="1">
        <v>1.9676889999999999E-3</v>
      </c>
      <c r="HE146">
        <v>0.72944229999999999</v>
      </c>
      <c r="HF146">
        <v>0.68267350000000004</v>
      </c>
      <c r="HG146">
        <v>37.523099999999999</v>
      </c>
      <c r="HH146" s="1">
        <v>1.884122E-3</v>
      </c>
      <c r="HI146">
        <v>0.69842269999999995</v>
      </c>
      <c r="HJ146">
        <v>0.68269840000000004</v>
      </c>
      <c r="HK146">
        <v>37.041939999999997</v>
      </c>
      <c r="HL146" s="1">
        <v>1.805056E-3</v>
      </c>
      <c r="HM146">
        <v>0.66907320000000003</v>
      </c>
      <c r="HN146">
        <v>0.6826953</v>
      </c>
      <c r="HO146">
        <v>36.054110000000001</v>
      </c>
      <c r="HP146" s="1">
        <v>1.7302070000000001E-3</v>
      </c>
      <c r="HQ146">
        <v>0.64128969999999996</v>
      </c>
      <c r="HR146">
        <v>0.68269210000000002</v>
      </c>
      <c r="HS146">
        <v>34.518300000000004</v>
      </c>
      <c r="HT146" s="1">
        <v>1.65939E-3</v>
      </c>
      <c r="HU146">
        <v>0.61501240000000001</v>
      </c>
      <c r="HV146">
        <v>0.6826991</v>
      </c>
      <c r="HW146">
        <v>32.855849999999997</v>
      </c>
      <c r="HX146" s="1">
        <v>1.592467E-3</v>
      </c>
      <c r="HY146">
        <v>0.59020700000000004</v>
      </c>
      <c r="HZ146">
        <v>0.68268870000000004</v>
      </c>
      <c r="IA146">
        <v>32.96011</v>
      </c>
      <c r="IB146" s="1">
        <v>1.5292610000000001E-3</v>
      </c>
      <c r="IC146">
        <v>0.56677909999999998</v>
      </c>
      <c r="ID146">
        <v>0.68269020000000002</v>
      </c>
      <c r="IE146">
        <v>35.863799999999998</v>
      </c>
      <c r="IF146" s="1">
        <v>1.4693569999999999E-3</v>
      </c>
      <c r="IG146">
        <v>0.54452630000000002</v>
      </c>
      <c r="IH146">
        <v>0.6826873</v>
      </c>
      <c r="II146">
        <v>41.128920000000001</v>
      </c>
      <c r="IJ146" s="1">
        <v>1.412225E-3</v>
      </c>
      <c r="IK146">
        <v>0.5233622</v>
      </c>
      <c r="IL146">
        <v>0.68268700000000004</v>
      </c>
      <c r="IM146">
        <v>45.314749999999997</v>
      </c>
      <c r="IN146" s="1">
        <v>1.357774E-3</v>
      </c>
      <c r="IO146">
        <v>0.50313379999999996</v>
      </c>
      <c r="IP146">
        <v>0.6826913</v>
      </c>
      <c r="IQ146">
        <v>46.828139999999998</v>
      </c>
      <c r="IR146" s="1">
        <v>1.3058779999999999E-3</v>
      </c>
      <c r="IS146">
        <v>0.48392020000000002</v>
      </c>
      <c r="IT146">
        <v>0.68267219999999995</v>
      </c>
      <c r="IU146">
        <v>46.567129999999999</v>
      </c>
      <c r="IV146" s="1">
        <v>1.256664E-3</v>
      </c>
      <c r="IW146">
        <v>0.46564149999999999</v>
      </c>
      <c r="IX146">
        <v>0.68269360000000001</v>
      </c>
      <c r="IY146">
        <v>45.240259999999999</v>
      </c>
      <c r="IZ146" s="1">
        <v>1.20966E-3</v>
      </c>
      <c r="JA146">
        <v>0.44822600000000001</v>
      </c>
      <c r="JB146">
        <v>0.68269250000000004</v>
      </c>
      <c r="JC146">
        <v>42.902749999999997</v>
      </c>
      <c r="JD146" s="1">
        <v>1.164598E-3</v>
      </c>
      <c r="JE146">
        <v>0.43154439999999999</v>
      </c>
      <c r="JF146">
        <v>0.68269880000000005</v>
      </c>
      <c r="JG146">
        <v>41.231160000000003</v>
      </c>
      <c r="JH146" s="1">
        <v>1.1216450000000001E-3</v>
      </c>
      <c r="JI146">
        <v>0.41559299999999999</v>
      </c>
      <c r="JJ146">
        <v>0.68269500000000005</v>
      </c>
      <c r="JK146">
        <v>39.810519999999997</v>
      </c>
      <c r="JL146" s="1">
        <v>1.0799189999999999E-3</v>
      </c>
      <c r="JM146">
        <v>0.40036820000000001</v>
      </c>
      <c r="JN146">
        <v>0.6827008</v>
      </c>
      <c r="JO146">
        <v>39.00468</v>
      </c>
      <c r="JP146" s="1">
        <v>1.038221E-3</v>
      </c>
      <c r="JQ146">
        <v>0.38588709999999998</v>
      </c>
      <c r="JR146">
        <v>0.68269150000000001</v>
      </c>
      <c r="JS146">
        <v>38.656599999999997</v>
      </c>
      <c r="JT146" s="1">
        <v>9.985762E-4</v>
      </c>
      <c r="JU146">
        <v>0.37207669999999998</v>
      </c>
      <c r="JV146">
        <v>0.6826738</v>
      </c>
      <c r="JW146">
        <v>38.686059999999998</v>
      </c>
      <c r="JX146" s="1">
        <v>9.6064809999999996E-4</v>
      </c>
      <c r="JY146">
        <v>0.35881259999999998</v>
      </c>
      <c r="JZ146">
        <v>0.68269919999999995</v>
      </c>
      <c r="KA146">
        <v>38.220999999999997</v>
      </c>
      <c r="KB146" s="1">
        <v>9.2433190000000001E-4</v>
      </c>
      <c r="KC146">
        <v>0.34601270000000001</v>
      </c>
      <c r="KD146">
        <v>0.68269919999999995</v>
      </c>
      <c r="KE146">
        <v>37.03734</v>
      </c>
      <c r="KF146" s="1">
        <v>8.8983370000000005E-4</v>
      </c>
      <c r="KG146">
        <v>0.33380009999999999</v>
      </c>
      <c r="KH146">
        <v>0.68269999999999997</v>
      </c>
      <c r="KI146">
        <v>35.127929999999999</v>
      </c>
      <c r="KJ146" s="1">
        <v>8.5710479999999997E-4</v>
      </c>
      <c r="KK146">
        <v>0.32217170000000001</v>
      </c>
      <c r="KL146">
        <v>0.68269219999999997</v>
      </c>
      <c r="KM146">
        <v>34.724730000000001</v>
      </c>
      <c r="KN146" s="1">
        <v>8.2598640000000004E-4</v>
      </c>
      <c r="KO146">
        <v>0.31106729999999999</v>
      </c>
      <c r="KP146">
        <v>0.68269080000000004</v>
      </c>
      <c r="KQ146">
        <v>36.872059999999998</v>
      </c>
      <c r="KR146" s="1">
        <v>7.9629129999999996E-4</v>
      </c>
      <c r="KS146">
        <v>0.30044989999999999</v>
      </c>
      <c r="KT146">
        <v>0.6827027</v>
      </c>
      <c r="KU146">
        <v>40.800040000000003</v>
      </c>
      <c r="KV146" s="1">
        <v>7.6797210000000005E-4</v>
      </c>
      <c r="KW146">
        <v>0.29027330000000001</v>
      </c>
      <c r="KX146">
        <v>0.68268709999999999</v>
      </c>
      <c r="KY146">
        <v>43.373640000000002</v>
      </c>
      <c r="KZ146" s="1">
        <v>7.4085440000000002E-4</v>
      </c>
      <c r="LA146">
        <v>0.28050249999999999</v>
      </c>
      <c r="LB146">
        <v>0.68268479999999998</v>
      </c>
      <c r="LC146">
        <v>43.120719999999999</v>
      </c>
      <c r="LD146" s="1">
        <v>7.1498130000000005E-4</v>
      </c>
      <c r="LE146">
        <v>0.27113300000000001</v>
      </c>
      <c r="LF146">
        <v>0.68267540000000004</v>
      </c>
      <c r="LG146">
        <v>41.812559999999998</v>
      </c>
      <c r="LH146" s="1">
        <v>6.9018089999999996E-4</v>
      </c>
      <c r="LI146">
        <v>0.2621481</v>
      </c>
      <c r="LJ146">
        <v>0.68269809999999997</v>
      </c>
      <c r="LK146">
        <v>40.340739999999997</v>
      </c>
      <c r="LL146" s="1">
        <v>6.6646909999999997E-4</v>
      </c>
      <c r="LM146">
        <v>0.2535153</v>
      </c>
      <c r="LN146">
        <v>0.68269179999999996</v>
      </c>
      <c r="LO146">
        <v>38.042769999999997</v>
      </c>
      <c r="LP146" s="1">
        <v>6.4374080000000001E-4</v>
      </c>
      <c r="LQ146">
        <v>0.2452299</v>
      </c>
      <c r="LR146">
        <v>0.68269259999999998</v>
      </c>
      <c r="LS146">
        <v>35.732129999999998</v>
      </c>
      <c r="LT146" s="1">
        <v>6.2190279999999997E-4</v>
      </c>
      <c r="LU146">
        <v>0.23723379999999999</v>
      </c>
      <c r="LV146">
        <v>0.68269670000000005</v>
      </c>
      <c r="LW146">
        <v>34.82067</v>
      </c>
      <c r="LX146" s="1">
        <v>6.009031E-4</v>
      </c>
      <c r="LY146">
        <v>0.22953489999999999</v>
      </c>
      <c r="LZ146">
        <v>0.68270039999999999</v>
      </c>
      <c r="MA146">
        <v>35.789619999999999</v>
      </c>
      <c r="MB146" s="1">
        <v>5.8074829999999996E-4</v>
      </c>
      <c r="MC146">
        <v>0.222131</v>
      </c>
      <c r="MD146">
        <v>0.68269840000000004</v>
      </c>
      <c r="ME146">
        <v>38.383220000000001</v>
      </c>
      <c r="MF146" s="1">
        <v>5.6130549999999996E-4</v>
      </c>
      <c r="MG146">
        <v>0.21497839999999999</v>
      </c>
      <c r="MH146">
        <v>0.68266629999999995</v>
      </c>
      <c r="MI146">
        <v>40.031570000000002</v>
      </c>
      <c r="MJ146" s="1">
        <v>5.4260509999999997E-4</v>
      </c>
      <c r="MK146">
        <v>0.20810419999999999</v>
      </c>
      <c r="ML146">
        <v>0.68270299999999995</v>
      </c>
      <c r="MM146">
        <v>39.912469999999999</v>
      </c>
      <c r="MN146" s="1">
        <v>5.2452930000000003E-4</v>
      </c>
      <c r="MO146">
        <v>0.20147329999999999</v>
      </c>
      <c r="MP146">
        <v>0.68270220000000004</v>
      </c>
      <c r="MQ146">
        <v>38.941490000000002</v>
      </c>
      <c r="MR146" s="1">
        <v>5.0711699999999996E-4</v>
      </c>
      <c r="MS146">
        <v>0.1950798</v>
      </c>
      <c r="MT146">
        <v>0.68268969999999995</v>
      </c>
      <c r="MU146">
        <v>37.377609999999997</v>
      </c>
      <c r="MV146" s="1">
        <v>4.9029900000000003E-4</v>
      </c>
      <c r="MW146">
        <v>0.18890209999999999</v>
      </c>
      <c r="MX146">
        <v>0.6826911</v>
      </c>
      <c r="MY146">
        <v>36.501719999999999</v>
      </c>
      <c r="MZ146" s="1">
        <v>4.7414100000000003E-4</v>
      </c>
      <c r="NA146">
        <v>0.1829337</v>
      </c>
      <c r="NB146">
        <v>0.68269449999999998</v>
      </c>
      <c r="NC146">
        <v>35.46902</v>
      </c>
      <c r="ND146" s="1">
        <v>4.5855169999999999E-4</v>
      </c>
      <c r="NE146">
        <v>0.1771682</v>
      </c>
      <c r="NF146">
        <v>0.68269400000000002</v>
      </c>
      <c r="NG146">
        <v>35.251089999999998</v>
      </c>
      <c r="NH146" s="1">
        <v>4.4349469999999997E-4</v>
      </c>
      <c r="NI146">
        <v>0.17159369999999999</v>
      </c>
      <c r="NJ146">
        <v>0.68269440000000003</v>
      </c>
      <c r="NK146">
        <v>36.447929999999999</v>
      </c>
      <c r="NL146" s="1">
        <v>4.2904629999999998E-4</v>
      </c>
      <c r="NM146">
        <v>0.16623540000000001</v>
      </c>
      <c r="NN146">
        <v>0.68269340000000001</v>
      </c>
      <c r="NO146">
        <v>36.937109999999997</v>
      </c>
      <c r="NP146" s="1">
        <v>4.152197E-4</v>
      </c>
      <c r="NQ146">
        <v>0.1610849</v>
      </c>
      <c r="NR146">
        <v>0.68269650000000004</v>
      </c>
      <c r="NS146">
        <v>35.716059999999999</v>
      </c>
      <c r="NT146" s="1">
        <v>4.0191890000000001E-4</v>
      </c>
      <c r="NU146">
        <v>0.15613669999999999</v>
      </c>
      <c r="NV146">
        <v>0.6827027</v>
      </c>
      <c r="NW146">
        <v>34.225270000000002</v>
      </c>
      <c r="NX146" s="1">
        <v>3.8906599999999998E-4</v>
      </c>
      <c r="NY146">
        <v>0.151337</v>
      </c>
      <c r="NZ146">
        <v>0.68269820000000003</v>
      </c>
      <c r="OA146">
        <v>32.617730000000002</v>
      </c>
      <c r="OB146" s="1">
        <v>3.7664030000000002E-4</v>
      </c>
      <c r="OC146">
        <v>0.1466682</v>
      </c>
      <c r="OD146">
        <v>0.68268640000000003</v>
      </c>
      <c r="OE146">
        <v>32.19115</v>
      </c>
      <c r="OF146" s="1">
        <v>3.646546E-4</v>
      </c>
      <c r="OG146">
        <v>0.1421444</v>
      </c>
      <c r="OH146">
        <v>0.68269749999999996</v>
      </c>
      <c r="OI146">
        <v>31.11365</v>
      </c>
      <c r="OJ146" s="1">
        <v>3.531834E-4</v>
      </c>
      <c r="OK146">
        <v>0.13780029999999999</v>
      </c>
    </row>
    <row r="147" spans="1:401" x14ac:dyDescent="0.35">
      <c r="A147">
        <v>150</v>
      </c>
      <c r="B147" t="s">
        <v>4</v>
      </c>
      <c r="C147" t="s">
        <v>24</v>
      </c>
      <c r="D147" t="s">
        <v>152</v>
      </c>
      <c r="E147">
        <v>904.03380000000004</v>
      </c>
      <c r="F147">
        <v>0.73425810000000002</v>
      </c>
      <c r="G147">
        <v>21.713470000000001</v>
      </c>
      <c r="H147">
        <v>0</v>
      </c>
      <c r="I147">
        <v>0</v>
      </c>
      <c r="J147">
        <v>0.72939189999999998</v>
      </c>
      <c r="K147">
        <v>20.916720000000002</v>
      </c>
      <c r="L147">
        <v>0</v>
      </c>
      <c r="M147">
        <v>0</v>
      </c>
      <c r="N147">
        <v>0.72485549999999999</v>
      </c>
      <c r="O147">
        <v>19.91966</v>
      </c>
      <c r="P147">
        <v>0</v>
      </c>
      <c r="Q147">
        <v>0</v>
      </c>
      <c r="R147">
        <v>0.72038780000000002</v>
      </c>
      <c r="S147">
        <v>20.586510000000001</v>
      </c>
      <c r="T147">
        <v>0</v>
      </c>
      <c r="U147">
        <v>0</v>
      </c>
      <c r="V147">
        <v>0.71594179999999996</v>
      </c>
      <c r="W147">
        <v>21.916450000000001</v>
      </c>
      <c r="X147" s="1">
        <v>4.6280790000000001E-31</v>
      </c>
      <c r="Y147" s="1">
        <v>1.8637230000000001E-28</v>
      </c>
      <c r="Z147">
        <v>0.71156540000000001</v>
      </c>
      <c r="AA147">
        <v>22.82976</v>
      </c>
      <c r="AB147" s="1">
        <v>6.59574E-21</v>
      </c>
      <c r="AC147" s="1">
        <v>2.6796349999999998E-18</v>
      </c>
      <c r="AD147">
        <v>0.70777120000000004</v>
      </c>
      <c r="AE147">
        <v>22.806419999999999</v>
      </c>
      <c r="AF147" s="1">
        <v>3.4807730000000002E-11</v>
      </c>
      <c r="AG147" s="1">
        <v>1.410645E-8</v>
      </c>
      <c r="AH147">
        <v>0.7044629</v>
      </c>
      <c r="AI147">
        <v>21.912700000000001</v>
      </c>
      <c r="AJ147" s="1">
        <v>3.4698510000000001E-5</v>
      </c>
      <c r="AK147" s="1">
        <v>9.9678430000000005E-3</v>
      </c>
      <c r="AL147">
        <v>0.70179659999999999</v>
      </c>
      <c r="AM147">
        <v>21.060130000000001</v>
      </c>
      <c r="AN147" s="1">
        <v>2.0957940000000001E-2</v>
      </c>
      <c r="AO147">
        <v>6.5713020000000002</v>
      </c>
      <c r="AP147">
        <v>0.69984840000000004</v>
      </c>
      <c r="AQ147">
        <v>21.374269999999999</v>
      </c>
      <c r="AR147">
        <v>1.118824</v>
      </c>
      <c r="AS147">
        <v>377.39890000000003</v>
      </c>
      <c r="AT147">
        <v>0.6984302</v>
      </c>
      <c r="AU147">
        <v>22.513210000000001</v>
      </c>
      <c r="AV147">
        <v>13.03119</v>
      </c>
      <c r="AW147">
        <v>4672.777</v>
      </c>
      <c r="AX147">
        <v>0.69741790000000004</v>
      </c>
      <c r="AY147">
        <v>24.66826</v>
      </c>
      <c r="AZ147">
        <v>51.398949999999999</v>
      </c>
      <c r="BA147">
        <v>19382.71</v>
      </c>
      <c r="BB147">
        <v>0.69673770000000002</v>
      </c>
      <c r="BC147">
        <v>26.987469999999998</v>
      </c>
      <c r="BD147">
        <v>89.888810000000007</v>
      </c>
      <c r="BE147">
        <v>35366.339999999997</v>
      </c>
      <c r="BF147">
        <v>0.69618690000000005</v>
      </c>
      <c r="BG147">
        <v>28.055489999999999</v>
      </c>
      <c r="BH147">
        <v>84.133799999999994</v>
      </c>
      <c r="BI147">
        <v>34299.760000000002</v>
      </c>
      <c r="BJ147">
        <v>0.69544010000000001</v>
      </c>
      <c r="BK147">
        <v>28.001850000000001</v>
      </c>
      <c r="BL147">
        <v>48.510910000000003</v>
      </c>
      <c r="BM147">
        <v>20374.13</v>
      </c>
      <c r="BN147">
        <v>0.69424759999999996</v>
      </c>
      <c r="BO147">
        <v>27.05958</v>
      </c>
      <c r="BP147">
        <v>19.30585</v>
      </c>
      <c r="BQ147">
        <v>8306.8700000000008</v>
      </c>
      <c r="BR147">
        <v>0.69248719999999997</v>
      </c>
      <c r="BS147">
        <v>25.643789999999999</v>
      </c>
      <c r="BT147">
        <v>5.8467359999999999</v>
      </c>
      <c r="BU147">
        <v>2563.0940000000001</v>
      </c>
      <c r="BV147">
        <v>0.69009010000000004</v>
      </c>
      <c r="BW147">
        <v>25.156970000000001</v>
      </c>
      <c r="BX147">
        <v>1.4726980000000001</v>
      </c>
      <c r="BY147">
        <v>654.24040000000002</v>
      </c>
      <c r="BZ147">
        <v>0.68721160000000003</v>
      </c>
      <c r="CA147">
        <v>25.032830000000001</v>
      </c>
      <c r="CB147">
        <v>0.34119739999999998</v>
      </c>
      <c r="CC147">
        <v>152.24109999999999</v>
      </c>
      <c r="CD147">
        <v>0.68391170000000001</v>
      </c>
      <c r="CE147">
        <v>25.769749999999998</v>
      </c>
      <c r="CF147" s="1">
        <v>8.6482959999999998E-2</v>
      </c>
      <c r="CG147">
        <v>38.019559999999998</v>
      </c>
      <c r="CH147">
        <v>0.68023549999999999</v>
      </c>
      <c r="CI147">
        <v>26.65502</v>
      </c>
      <c r="CJ147" s="1">
        <v>3.4045270000000002E-2</v>
      </c>
      <c r="CK147">
        <v>14.30105</v>
      </c>
      <c r="CL147">
        <v>0.67610300000000001</v>
      </c>
      <c r="CM147">
        <v>27.168759999999999</v>
      </c>
      <c r="CN147" s="1">
        <v>2.6011349999999999E-2</v>
      </c>
      <c r="CO147">
        <v>10.487080000000001</v>
      </c>
      <c r="CP147">
        <v>0.67232429999999999</v>
      </c>
      <c r="CQ147">
        <v>27.186779999999999</v>
      </c>
      <c r="CR147" s="1">
        <v>2.787067E-2</v>
      </c>
      <c r="CS147">
        <v>11.127459999999999</v>
      </c>
      <c r="CT147">
        <v>0.66878599999999999</v>
      </c>
      <c r="CU147">
        <v>26.567519999999998</v>
      </c>
      <c r="CV147" s="1">
        <v>3.0837079999999999E-2</v>
      </c>
      <c r="CW147">
        <v>12.36656</v>
      </c>
      <c r="CX147">
        <v>0.66587439999999998</v>
      </c>
      <c r="CY147">
        <v>25.64845</v>
      </c>
      <c r="CZ147" s="1">
        <v>3.2311859999999998E-2</v>
      </c>
      <c r="DA147">
        <v>13.03909</v>
      </c>
      <c r="DB147">
        <v>0.66356939999999998</v>
      </c>
      <c r="DC147">
        <v>25.54692</v>
      </c>
      <c r="DD147" s="1">
        <v>3.1967660000000002E-2</v>
      </c>
      <c r="DE147">
        <v>12.96203</v>
      </c>
      <c r="DF147">
        <v>0.66185660000000002</v>
      </c>
      <c r="DG147">
        <v>26.507750000000001</v>
      </c>
      <c r="DH147" s="1">
        <v>3.0329229999999999E-2</v>
      </c>
      <c r="DI147">
        <v>12.33273</v>
      </c>
      <c r="DJ147">
        <v>0.66067799999999999</v>
      </c>
      <c r="DK147">
        <v>29.60605</v>
      </c>
      <c r="DL147" s="1">
        <v>2.8002249999999999E-2</v>
      </c>
      <c r="DM147">
        <v>11.400679999999999</v>
      </c>
      <c r="DN147">
        <v>0.6599526</v>
      </c>
      <c r="DO147">
        <v>33.93092</v>
      </c>
      <c r="DP147" s="1">
        <v>2.5275639999999999E-2</v>
      </c>
      <c r="DQ147">
        <v>10.29738</v>
      </c>
      <c r="DR147">
        <v>0.659501</v>
      </c>
      <c r="DS147">
        <v>35.628540000000001</v>
      </c>
      <c r="DT147" s="1">
        <v>2.2042659999999999E-2</v>
      </c>
      <c r="DU147">
        <v>8.9932499999999997</v>
      </c>
      <c r="DV147">
        <v>0.65926660000000004</v>
      </c>
      <c r="DW147">
        <v>35.539870000000001</v>
      </c>
      <c r="DX147" s="1">
        <v>1.8230320000000001E-2</v>
      </c>
      <c r="DY147">
        <v>7.4548379999999996</v>
      </c>
      <c r="DZ147">
        <v>0.65911920000000002</v>
      </c>
      <c r="EA147">
        <v>34.756259999999997</v>
      </c>
      <c r="EB147" s="1">
        <v>1.4227200000000001E-2</v>
      </c>
      <c r="EC147">
        <v>5.827617</v>
      </c>
      <c r="ED147">
        <v>0.65903230000000002</v>
      </c>
      <c r="EE147">
        <v>33.397880000000001</v>
      </c>
      <c r="EF147" s="1">
        <v>1.0688919999999999E-2</v>
      </c>
      <c r="EG147">
        <v>4.3758520000000001</v>
      </c>
      <c r="EH147">
        <v>0.65901520000000002</v>
      </c>
      <c r="EI147">
        <v>32.217869999999998</v>
      </c>
      <c r="EJ147" s="1">
        <v>8.0360759999999996E-3</v>
      </c>
      <c r="EK147">
        <v>3.2778320000000001</v>
      </c>
      <c r="EL147">
        <v>0.65899209999999997</v>
      </c>
      <c r="EM147">
        <v>31.876650000000001</v>
      </c>
      <c r="EN147" s="1">
        <v>6.2783589999999998E-3</v>
      </c>
      <c r="EO147">
        <v>2.5456219999999998</v>
      </c>
      <c r="EP147">
        <v>0.65898780000000001</v>
      </c>
      <c r="EQ147">
        <v>34.623260000000002</v>
      </c>
      <c r="ER147" s="1">
        <v>5.1883579999999997E-3</v>
      </c>
      <c r="ES147">
        <v>2.0904959999999999</v>
      </c>
      <c r="ET147">
        <v>0.65898710000000005</v>
      </c>
      <c r="EU147">
        <v>39.14902</v>
      </c>
      <c r="EV147" s="1">
        <v>4.5167860000000001E-3</v>
      </c>
      <c r="EW147">
        <v>1.8105230000000001</v>
      </c>
      <c r="EX147">
        <v>0.65899850000000004</v>
      </c>
      <c r="EY147">
        <v>41.529620000000001</v>
      </c>
      <c r="EZ147" s="1">
        <v>4.0831419999999997E-3</v>
      </c>
      <c r="FA147">
        <v>1.630001</v>
      </c>
      <c r="FB147">
        <v>0.65899989999999997</v>
      </c>
      <c r="FC147">
        <v>42.104849999999999</v>
      </c>
      <c r="FD147" s="1">
        <v>3.7765799999999999E-3</v>
      </c>
      <c r="FE147">
        <v>1.5032570000000001</v>
      </c>
      <c r="FF147">
        <v>0.65899620000000003</v>
      </c>
      <c r="FG147">
        <v>41.486179999999997</v>
      </c>
      <c r="FH147" s="1">
        <v>3.538968E-3</v>
      </c>
      <c r="FI147">
        <v>1.4057249999999999</v>
      </c>
      <c r="FJ147">
        <v>0.65897890000000003</v>
      </c>
      <c r="FK147">
        <v>40.443309999999997</v>
      </c>
      <c r="FL147" s="1">
        <v>3.340726E-3</v>
      </c>
      <c r="FM147">
        <v>1.324756</v>
      </c>
      <c r="FN147">
        <v>0.65900519999999996</v>
      </c>
      <c r="FO147">
        <v>39.862690000000001</v>
      </c>
      <c r="FP147" s="1">
        <v>3.1661800000000002E-3</v>
      </c>
      <c r="FQ147">
        <v>1.2539849999999999</v>
      </c>
      <c r="FR147">
        <v>0.65898809999999997</v>
      </c>
      <c r="FS147">
        <v>38.93412</v>
      </c>
      <c r="FT147" s="1">
        <v>3.0077200000000002E-3</v>
      </c>
      <c r="FU147">
        <v>1.1902360000000001</v>
      </c>
      <c r="FV147">
        <v>0.65899439999999998</v>
      </c>
      <c r="FW147">
        <v>38.493980000000001</v>
      </c>
      <c r="FX147" s="1">
        <v>2.8622410000000002E-3</v>
      </c>
      <c r="FY147">
        <v>1.13181</v>
      </c>
      <c r="FZ147">
        <v>0.65898599999999996</v>
      </c>
      <c r="GA147">
        <v>38.080199999999998</v>
      </c>
      <c r="GB147" s="1">
        <v>2.726797E-3</v>
      </c>
      <c r="GC147">
        <v>1.0776319999999999</v>
      </c>
      <c r="GD147">
        <v>0.65898460000000003</v>
      </c>
      <c r="GE147">
        <v>37.762740000000001</v>
      </c>
      <c r="GF147" s="1">
        <v>2.5995179999999999E-3</v>
      </c>
      <c r="GG147">
        <v>1.026948</v>
      </c>
      <c r="GH147">
        <v>0.65898970000000001</v>
      </c>
      <c r="GI147">
        <v>36.715649999999997</v>
      </c>
      <c r="GJ147" s="1">
        <v>2.4797410000000001E-3</v>
      </c>
      <c r="GK147">
        <v>0.97936699999999999</v>
      </c>
      <c r="GL147">
        <v>0.6589971</v>
      </c>
      <c r="GM147">
        <v>35.350360000000002</v>
      </c>
      <c r="GN147" s="1">
        <v>2.3674339999999999E-3</v>
      </c>
      <c r="GO147">
        <v>0.93476079999999995</v>
      </c>
      <c r="GP147">
        <v>0.65899989999999997</v>
      </c>
      <c r="GQ147">
        <v>33.814169999999997</v>
      </c>
      <c r="GR147" s="1">
        <v>2.2617510000000002E-3</v>
      </c>
      <c r="GS147">
        <v>0.89284929999999996</v>
      </c>
      <c r="GT147">
        <v>0.65900309999999995</v>
      </c>
      <c r="GU147">
        <v>34.054319999999997</v>
      </c>
      <c r="GV147" s="1">
        <v>2.1621729999999999E-3</v>
      </c>
      <c r="GW147">
        <v>0.85338060000000004</v>
      </c>
      <c r="GX147">
        <v>0.65898849999999998</v>
      </c>
      <c r="GY147">
        <v>34.924689999999998</v>
      </c>
      <c r="GZ147" s="1">
        <v>2.0677410000000001E-3</v>
      </c>
      <c r="HA147">
        <v>0.81611339999999999</v>
      </c>
      <c r="HB147">
        <v>0.65898880000000004</v>
      </c>
      <c r="HC147">
        <v>36.658670000000001</v>
      </c>
      <c r="HD147" s="1">
        <v>1.9789220000000001E-3</v>
      </c>
      <c r="HE147">
        <v>0.78092689999999998</v>
      </c>
      <c r="HF147">
        <v>0.65901350000000003</v>
      </c>
      <c r="HG147">
        <v>37.766950000000001</v>
      </c>
      <c r="HH147" s="1">
        <v>1.894752E-3</v>
      </c>
      <c r="HI147">
        <v>0.74764549999999996</v>
      </c>
      <c r="HJ147">
        <v>0.65901480000000001</v>
      </c>
      <c r="HK147">
        <v>37.110950000000003</v>
      </c>
      <c r="HL147" s="1">
        <v>1.815112E-3</v>
      </c>
      <c r="HM147">
        <v>0.71619619999999995</v>
      </c>
      <c r="HN147">
        <v>0.65901399999999999</v>
      </c>
      <c r="HO147">
        <v>36.114910000000002</v>
      </c>
      <c r="HP147" s="1">
        <v>1.739747E-3</v>
      </c>
      <c r="HQ147">
        <v>0.68641790000000003</v>
      </c>
      <c r="HR147">
        <v>0.65901069999999995</v>
      </c>
      <c r="HS147">
        <v>34.649560000000001</v>
      </c>
      <c r="HT147" s="1">
        <v>1.6684E-3</v>
      </c>
      <c r="HU147">
        <v>0.6582365</v>
      </c>
      <c r="HV147">
        <v>0.65899569999999996</v>
      </c>
      <c r="HW147">
        <v>33.085230000000003</v>
      </c>
      <c r="HX147" s="1">
        <v>1.6009609999999999E-3</v>
      </c>
      <c r="HY147">
        <v>0.63162569999999996</v>
      </c>
      <c r="HZ147">
        <v>0.65897790000000001</v>
      </c>
      <c r="IA147">
        <v>33.325740000000003</v>
      </c>
      <c r="IB147" s="1">
        <v>1.5372750000000001E-3</v>
      </c>
      <c r="IC147">
        <v>0.60648369999999996</v>
      </c>
      <c r="ID147">
        <v>0.65901710000000002</v>
      </c>
      <c r="IE147">
        <v>36.243859999999998</v>
      </c>
      <c r="IF147" s="1">
        <v>1.4770129999999999E-3</v>
      </c>
      <c r="IG147">
        <v>0.58264830000000001</v>
      </c>
      <c r="IH147">
        <v>0.65900840000000005</v>
      </c>
      <c r="II147">
        <v>41.322580000000002</v>
      </c>
      <c r="IJ147" s="1">
        <v>1.419525E-3</v>
      </c>
      <c r="IK147">
        <v>0.55997710000000001</v>
      </c>
      <c r="IL147">
        <v>0.65900809999999999</v>
      </c>
      <c r="IM147">
        <v>45.284350000000003</v>
      </c>
      <c r="IN147" s="1">
        <v>1.364725E-3</v>
      </c>
      <c r="IO147">
        <v>0.5383232</v>
      </c>
      <c r="IP147">
        <v>0.65901089999999996</v>
      </c>
      <c r="IQ147">
        <v>46.706440000000001</v>
      </c>
      <c r="IR147" s="1">
        <v>1.3124829999999999E-3</v>
      </c>
      <c r="IS147">
        <v>0.51773080000000005</v>
      </c>
      <c r="IT147">
        <v>0.65901390000000004</v>
      </c>
      <c r="IU147">
        <v>46.51408</v>
      </c>
      <c r="IV147" s="1">
        <v>1.262946E-3</v>
      </c>
      <c r="IW147">
        <v>0.49813760000000001</v>
      </c>
      <c r="IX147">
        <v>0.65899070000000004</v>
      </c>
      <c r="IY147">
        <v>45.332569999999997</v>
      </c>
      <c r="IZ147" s="1">
        <v>1.215659E-3</v>
      </c>
      <c r="JA147">
        <v>0.47948580000000002</v>
      </c>
      <c r="JB147">
        <v>0.65901109999999996</v>
      </c>
      <c r="JC147">
        <v>43.178539999999998</v>
      </c>
      <c r="JD147" s="1">
        <v>1.170333E-3</v>
      </c>
      <c r="JE147">
        <v>0.46163379999999998</v>
      </c>
      <c r="JF147">
        <v>0.6589969</v>
      </c>
      <c r="JG147">
        <v>41.695239999999998</v>
      </c>
      <c r="JH147" s="1">
        <v>1.1271300000000001E-3</v>
      </c>
      <c r="JI147">
        <v>0.44454769999999999</v>
      </c>
      <c r="JJ147">
        <v>0.65898939999999995</v>
      </c>
      <c r="JK147">
        <v>40.1496</v>
      </c>
      <c r="JL147" s="1">
        <v>1.0851509999999999E-3</v>
      </c>
      <c r="JM147">
        <v>0.42824069999999997</v>
      </c>
      <c r="JN147">
        <v>0.65898990000000002</v>
      </c>
      <c r="JO147">
        <v>39.090429999999998</v>
      </c>
      <c r="JP147" s="1">
        <v>1.043172E-3</v>
      </c>
      <c r="JQ147">
        <v>0.41272920000000002</v>
      </c>
      <c r="JR147">
        <v>0.65901730000000003</v>
      </c>
      <c r="JS147">
        <v>38.661790000000003</v>
      </c>
      <c r="JT147" s="1">
        <v>1.0033069999999999E-3</v>
      </c>
      <c r="JU147">
        <v>0.39793339999999999</v>
      </c>
      <c r="JV147">
        <v>0.65901270000000001</v>
      </c>
      <c r="JW147">
        <v>38.662089999999999</v>
      </c>
      <c r="JX147" s="1">
        <v>9.6519520000000003E-4</v>
      </c>
      <c r="JY147">
        <v>0.3837487</v>
      </c>
      <c r="JZ147">
        <v>0.65901509999999996</v>
      </c>
      <c r="KA147">
        <v>38.219970000000004</v>
      </c>
      <c r="KB147" s="1">
        <v>9.2870560000000003E-4</v>
      </c>
      <c r="KC147">
        <v>0.37006460000000002</v>
      </c>
      <c r="KD147">
        <v>0.65901679999999996</v>
      </c>
      <c r="KE147">
        <v>37.146949999999997</v>
      </c>
      <c r="KF147" s="1">
        <v>8.9397990000000002E-4</v>
      </c>
      <c r="KG147">
        <v>0.35697709999999999</v>
      </c>
      <c r="KH147">
        <v>0.65899540000000001</v>
      </c>
      <c r="KI147">
        <v>35.328420000000001</v>
      </c>
      <c r="KJ147" s="1">
        <v>8.6105389999999995E-4</v>
      </c>
      <c r="KK147">
        <v>0.34451670000000001</v>
      </c>
      <c r="KL147">
        <v>0.6589853</v>
      </c>
      <c r="KM147">
        <v>35.064619999999998</v>
      </c>
      <c r="KN147" s="1">
        <v>8.2974399999999999E-4</v>
      </c>
      <c r="KO147">
        <v>0.33262609999999998</v>
      </c>
      <c r="KP147">
        <v>0.65897950000000005</v>
      </c>
      <c r="KQ147">
        <v>37.37509</v>
      </c>
      <c r="KR147" s="1">
        <v>7.9987649999999999E-4</v>
      </c>
      <c r="KS147">
        <v>0.32125789999999999</v>
      </c>
      <c r="KT147">
        <v>0.65899079999999999</v>
      </c>
      <c r="KU147">
        <v>41.313679999999998</v>
      </c>
      <c r="KV147" s="1">
        <v>7.7140990000000001E-4</v>
      </c>
      <c r="KW147">
        <v>0.31037389999999998</v>
      </c>
      <c r="KX147">
        <v>0.65900910000000001</v>
      </c>
      <c r="KY147">
        <v>43.661999999999999</v>
      </c>
      <c r="KZ147" s="1">
        <v>7.4414849999999999E-4</v>
      </c>
      <c r="LA147">
        <v>0.2999078</v>
      </c>
      <c r="LB147">
        <v>0.65900539999999996</v>
      </c>
      <c r="LC147">
        <v>43.167720000000003</v>
      </c>
      <c r="LD147" s="1">
        <v>7.1814549999999996E-4</v>
      </c>
      <c r="LE147">
        <v>0.28988819999999998</v>
      </c>
      <c r="LF147">
        <v>0.65898670000000004</v>
      </c>
      <c r="LG147">
        <v>41.823459999999997</v>
      </c>
      <c r="LH147" s="1">
        <v>6.931935E-4</v>
      </c>
      <c r="LI147">
        <v>0.28026000000000001</v>
      </c>
      <c r="LJ147">
        <v>0.65898699999999999</v>
      </c>
      <c r="LK147">
        <v>40.445259999999998</v>
      </c>
      <c r="LL147" s="1">
        <v>6.6936519999999996E-4</v>
      </c>
      <c r="LM147">
        <v>0.27102789999999999</v>
      </c>
      <c r="LN147">
        <v>0.65898849999999998</v>
      </c>
      <c r="LO147">
        <v>38.304810000000003</v>
      </c>
      <c r="LP147" s="1">
        <v>6.4652060000000003E-4</v>
      </c>
      <c r="LQ147">
        <v>0.26216250000000002</v>
      </c>
      <c r="LR147">
        <v>0.65900860000000006</v>
      </c>
      <c r="LS147">
        <v>36.17004</v>
      </c>
      <c r="LT147" s="1">
        <v>6.2458960000000003E-4</v>
      </c>
      <c r="LU147">
        <v>0.25361349999999999</v>
      </c>
      <c r="LV147">
        <v>0.65899339999999995</v>
      </c>
      <c r="LW147">
        <v>35.159140000000001</v>
      </c>
      <c r="LX147" s="1">
        <v>6.0347929999999997E-4</v>
      </c>
      <c r="LY147">
        <v>0.24538170000000001</v>
      </c>
      <c r="LZ147">
        <v>0.65898939999999995</v>
      </c>
      <c r="MA147">
        <v>35.779879999999999</v>
      </c>
      <c r="MB147" s="1">
        <v>5.8321950000000001E-4</v>
      </c>
      <c r="MC147">
        <v>0.23745730000000001</v>
      </c>
      <c r="MD147">
        <v>0.65901540000000003</v>
      </c>
      <c r="ME147">
        <v>38.195639999999997</v>
      </c>
      <c r="MF147" s="1">
        <v>5.6369380000000004E-4</v>
      </c>
      <c r="MG147">
        <v>0.22980600000000001</v>
      </c>
      <c r="MH147">
        <v>0.65900890000000001</v>
      </c>
      <c r="MI147">
        <v>39.87744</v>
      </c>
      <c r="MJ147" s="1">
        <v>5.4490150000000004E-4</v>
      </c>
      <c r="MK147">
        <v>0.2224477</v>
      </c>
      <c r="ML147">
        <v>0.6589912</v>
      </c>
      <c r="MM147">
        <v>39.81429</v>
      </c>
      <c r="MN147" s="1">
        <v>5.2673330000000003E-4</v>
      </c>
      <c r="MO147">
        <v>0.21535960000000001</v>
      </c>
      <c r="MP147">
        <v>0.65899030000000003</v>
      </c>
      <c r="MQ147">
        <v>38.995989999999999</v>
      </c>
      <c r="MR147" s="1">
        <v>5.0924409999999999E-4</v>
      </c>
      <c r="MS147">
        <v>0.20852370000000001</v>
      </c>
      <c r="MT147">
        <v>0.65898900000000005</v>
      </c>
      <c r="MU147">
        <v>37.550319999999999</v>
      </c>
      <c r="MV147" s="1">
        <v>4.9235779999999996E-4</v>
      </c>
      <c r="MW147">
        <v>0.20191990000000001</v>
      </c>
      <c r="MX147">
        <v>0.65898860000000004</v>
      </c>
      <c r="MY147">
        <v>36.822710000000001</v>
      </c>
      <c r="MZ147" s="1">
        <v>4.7612570000000001E-4</v>
      </c>
      <c r="NA147">
        <v>0.1955365</v>
      </c>
      <c r="NB147">
        <v>0.65898999999999996</v>
      </c>
      <c r="NC147">
        <v>35.917470000000002</v>
      </c>
      <c r="ND147" s="1">
        <v>4.6046839999999998E-4</v>
      </c>
      <c r="NE147">
        <v>0.18937300000000001</v>
      </c>
      <c r="NF147">
        <v>0.65898500000000004</v>
      </c>
      <c r="NG147">
        <v>35.771270000000001</v>
      </c>
      <c r="NH147" s="1">
        <v>4.4533319999999997E-4</v>
      </c>
      <c r="NI147">
        <v>0.1834104</v>
      </c>
      <c r="NJ147">
        <v>0.65898789999999996</v>
      </c>
      <c r="NK147">
        <v>36.844329999999999</v>
      </c>
      <c r="NL147" s="1">
        <v>4.3081450000000002E-4</v>
      </c>
      <c r="NM147">
        <v>0.17767720000000001</v>
      </c>
      <c r="NN147">
        <v>0.65901929999999997</v>
      </c>
      <c r="NO147">
        <v>37.069420000000001</v>
      </c>
      <c r="NP147" s="1">
        <v>4.1691720000000001E-4</v>
      </c>
      <c r="NQ147">
        <v>0.17216480000000001</v>
      </c>
      <c r="NR147">
        <v>0.6589836</v>
      </c>
      <c r="NS147">
        <v>35.71116</v>
      </c>
      <c r="NT147" s="1">
        <v>4.0354559999999999E-4</v>
      </c>
      <c r="NU147">
        <v>0.1668705</v>
      </c>
      <c r="NV147">
        <v>0.6589933</v>
      </c>
      <c r="NW147">
        <v>34.326560000000001</v>
      </c>
      <c r="NX147" s="1">
        <v>3.9064939999999999E-4</v>
      </c>
      <c r="NY147">
        <v>0.16174559999999999</v>
      </c>
      <c r="NZ147">
        <v>0.65899339999999995</v>
      </c>
      <c r="OA147">
        <v>32.773609999999998</v>
      </c>
      <c r="OB147" s="1">
        <v>3.781767E-4</v>
      </c>
      <c r="OC147">
        <v>0.15675990000000001</v>
      </c>
      <c r="OD147">
        <v>0.65900749999999997</v>
      </c>
      <c r="OE147">
        <v>32.4876</v>
      </c>
      <c r="OF147" s="1">
        <v>3.6614200000000002E-4</v>
      </c>
      <c r="OG147">
        <v>0.15192059999999999</v>
      </c>
      <c r="OH147">
        <v>0.65899300000000005</v>
      </c>
      <c r="OI147">
        <v>31.405370000000001</v>
      </c>
      <c r="OJ147" s="1">
        <v>3.5460489999999999E-4</v>
      </c>
      <c r="OK147">
        <v>0.14727129999999999</v>
      </c>
    </row>
    <row r="148" spans="1:401" x14ac:dyDescent="0.35">
      <c r="A148">
        <v>151</v>
      </c>
      <c r="B148" t="s">
        <v>4</v>
      </c>
      <c r="C148" t="s">
        <v>24</v>
      </c>
      <c r="D148" t="s">
        <v>153</v>
      </c>
      <c r="E148">
        <v>822.18880000000001</v>
      </c>
      <c r="F148">
        <v>0.64359759999999999</v>
      </c>
      <c r="G148">
        <v>21.87632</v>
      </c>
      <c r="H148">
        <v>0</v>
      </c>
      <c r="I148">
        <v>0</v>
      </c>
      <c r="J148">
        <v>0.64189560000000001</v>
      </c>
      <c r="K148">
        <v>21.112590000000001</v>
      </c>
      <c r="L148">
        <v>0</v>
      </c>
      <c r="M148">
        <v>0</v>
      </c>
      <c r="N148">
        <v>0.64042290000000002</v>
      </c>
      <c r="O148">
        <v>20.05264</v>
      </c>
      <c r="P148">
        <v>0</v>
      </c>
      <c r="Q148">
        <v>0</v>
      </c>
      <c r="R148">
        <v>0.6390498</v>
      </c>
      <c r="S148">
        <v>20.669260000000001</v>
      </c>
      <c r="T148">
        <v>0</v>
      </c>
      <c r="U148">
        <v>0</v>
      </c>
      <c r="V148">
        <v>0.63741190000000003</v>
      </c>
      <c r="W148">
        <v>21.897169999999999</v>
      </c>
      <c r="X148" s="1">
        <v>7.5355750000000003E-32</v>
      </c>
      <c r="Y148" s="1">
        <v>2.8172170000000002E-29</v>
      </c>
      <c r="Z148">
        <v>0.63554390000000005</v>
      </c>
      <c r="AA148">
        <v>22.760739999999998</v>
      </c>
      <c r="AB148" s="1">
        <v>1.0878050000000001E-21</v>
      </c>
      <c r="AC148" s="1">
        <v>4.1026859999999999E-19</v>
      </c>
      <c r="AD148">
        <v>0.63412040000000003</v>
      </c>
      <c r="AE148">
        <v>22.79307</v>
      </c>
      <c r="AF148" s="1">
        <v>6.2764110000000001E-12</v>
      </c>
      <c r="AG148" s="1">
        <v>2.3612830000000001E-9</v>
      </c>
      <c r="AH148">
        <v>0.63299380000000005</v>
      </c>
      <c r="AI148">
        <v>21.986049999999999</v>
      </c>
      <c r="AJ148" s="1">
        <v>1.507691E-5</v>
      </c>
      <c r="AK148" s="1">
        <v>4.2403270000000003E-3</v>
      </c>
      <c r="AL148">
        <v>0.63227560000000005</v>
      </c>
      <c r="AM148">
        <v>21.17773</v>
      </c>
      <c r="AN148" s="1">
        <v>1.216211E-2</v>
      </c>
      <c r="AO148">
        <v>3.6679629999999999</v>
      </c>
      <c r="AP148">
        <v>0.63189010000000001</v>
      </c>
      <c r="AQ148">
        <v>21.593070000000001</v>
      </c>
      <c r="AR148">
        <v>0.77531499999999998</v>
      </c>
      <c r="AS148">
        <v>248.5574</v>
      </c>
      <c r="AT148">
        <v>0.63175340000000002</v>
      </c>
      <c r="AU148">
        <v>22.74091</v>
      </c>
      <c r="AV148">
        <v>10.3171</v>
      </c>
      <c r="AW148">
        <v>3482.2620000000002</v>
      </c>
      <c r="AX148">
        <v>0.63174509999999995</v>
      </c>
      <c r="AY148">
        <v>24.817260000000001</v>
      </c>
      <c r="AZ148">
        <v>45.293579999999999</v>
      </c>
      <c r="BA148">
        <v>15946.64</v>
      </c>
      <c r="BB148">
        <v>0.6317876</v>
      </c>
      <c r="BC148">
        <v>27.016300000000001</v>
      </c>
      <c r="BD148">
        <v>86.536420000000007</v>
      </c>
      <c r="BE148">
        <v>31570.25</v>
      </c>
      <c r="BF148">
        <v>0.63182990000000006</v>
      </c>
      <c r="BG148">
        <v>27.991199999999999</v>
      </c>
      <c r="BH148">
        <v>87.188609999999997</v>
      </c>
      <c r="BI148">
        <v>32770.639999999999</v>
      </c>
      <c r="BJ148">
        <v>0.63167790000000001</v>
      </c>
      <c r="BK148">
        <v>27.978729999999999</v>
      </c>
      <c r="BL148">
        <v>53.428330000000003</v>
      </c>
      <c r="BM148">
        <v>20590.61</v>
      </c>
      <c r="BN148">
        <v>0.63127370000000005</v>
      </c>
      <c r="BO148">
        <v>27.150400000000001</v>
      </c>
      <c r="BP148">
        <v>22.33033</v>
      </c>
      <c r="BQ148">
        <v>8784.3220000000001</v>
      </c>
      <c r="BR148">
        <v>0.63052699999999995</v>
      </c>
      <c r="BS148">
        <v>25.790980000000001</v>
      </c>
      <c r="BT148">
        <v>7.0193310000000002</v>
      </c>
      <c r="BU148">
        <v>2806.123</v>
      </c>
      <c r="BV148">
        <v>0.62955629999999996</v>
      </c>
      <c r="BW148">
        <v>25.359110000000001</v>
      </c>
      <c r="BX148">
        <v>1.8123400000000001</v>
      </c>
      <c r="BY148">
        <v>733.31809999999996</v>
      </c>
      <c r="BZ148">
        <v>0.62847500000000001</v>
      </c>
      <c r="CA148">
        <v>25.181360000000002</v>
      </c>
      <c r="CB148">
        <v>0.42302859999999998</v>
      </c>
      <c r="CC148">
        <v>172.10149999999999</v>
      </c>
      <c r="CD148">
        <v>0.62729829999999998</v>
      </c>
      <c r="CE148">
        <v>25.807980000000001</v>
      </c>
      <c r="CF148">
        <v>0.104203</v>
      </c>
      <c r="CG148">
        <v>42.023789999999998</v>
      </c>
      <c r="CH148">
        <v>0.6261388</v>
      </c>
      <c r="CI148">
        <v>26.634139999999999</v>
      </c>
      <c r="CJ148" s="1">
        <v>3.7491770000000001E-2</v>
      </c>
      <c r="CK148">
        <v>14.607100000000001</v>
      </c>
      <c r="CL148">
        <v>0.62513660000000004</v>
      </c>
      <c r="CM148">
        <v>27.07893</v>
      </c>
      <c r="CN148" s="1">
        <v>2.628774E-2</v>
      </c>
      <c r="CO148">
        <v>9.8580260000000006</v>
      </c>
      <c r="CP148">
        <v>0.62360130000000003</v>
      </c>
      <c r="CQ148">
        <v>27.160740000000001</v>
      </c>
      <c r="CR148" s="1">
        <v>2.7463439999999999E-2</v>
      </c>
      <c r="CS148">
        <v>10.18868</v>
      </c>
      <c r="CT148">
        <v>0.62201859999999998</v>
      </c>
      <c r="CU148">
        <v>26.616230000000002</v>
      </c>
      <c r="CV148" s="1">
        <v>3.0476650000000001E-2</v>
      </c>
      <c r="CW148">
        <v>11.343719999999999</v>
      </c>
      <c r="CX148">
        <v>0.62084419999999996</v>
      </c>
      <c r="CY148">
        <v>25.786750000000001</v>
      </c>
      <c r="CZ148" s="1">
        <v>3.2199350000000002E-2</v>
      </c>
      <c r="DA148">
        <v>12.05193</v>
      </c>
      <c r="DB148">
        <v>0.62013439999999997</v>
      </c>
      <c r="DC148">
        <v>25.783300000000001</v>
      </c>
      <c r="DD148" s="1">
        <v>3.2086169999999997E-2</v>
      </c>
      <c r="DE148">
        <v>12.06204</v>
      </c>
      <c r="DF148">
        <v>0.61976160000000002</v>
      </c>
      <c r="DG148">
        <v>26.797740000000001</v>
      </c>
      <c r="DH148" s="1">
        <v>3.059315E-2</v>
      </c>
      <c r="DI148">
        <v>11.53111</v>
      </c>
      <c r="DJ148">
        <v>0.61966010000000005</v>
      </c>
      <c r="DK148">
        <v>29.882989999999999</v>
      </c>
      <c r="DL148">
        <v>2.8339920000000001E-2</v>
      </c>
      <c r="DM148">
        <v>10.69333</v>
      </c>
      <c r="DN148">
        <v>0.61975369999999996</v>
      </c>
      <c r="DO148">
        <v>34.123440000000002</v>
      </c>
      <c r="DP148" s="1">
        <v>2.5668819999999998E-2</v>
      </c>
      <c r="DQ148">
        <v>9.689432</v>
      </c>
      <c r="DR148">
        <v>0.61989930000000004</v>
      </c>
      <c r="DS148">
        <v>35.629019999999997</v>
      </c>
      <c r="DT148" s="1">
        <v>2.2514659999999999E-2</v>
      </c>
      <c r="DU148">
        <v>8.5068350000000006</v>
      </c>
      <c r="DV148">
        <v>0.62006989999999995</v>
      </c>
      <c r="DW148">
        <v>35.474910000000001</v>
      </c>
      <c r="DX148">
        <v>1.877173E-2</v>
      </c>
      <c r="DY148">
        <v>7.1046630000000004</v>
      </c>
      <c r="DZ148">
        <v>0.62018669999999998</v>
      </c>
      <c r="EA148">
        <v>34.813850000000002</v>
      </c>
      <c r="EB148" s="1">
        <v>1.476218E-2</v>
      </c>
      <c r="EC148">
        <v>5.5945159999999996</v>
      </c>
      <c r="ED148">
        <v>0.62027840000000001</v>
      </c>
      <c r="EE148">
        <v>33.534689999999998</v>
      </c>
      <c r="EF148" s="1">
        <v>1.1131230000000001E-2</v>
      </c>
      <c r="EG148">
        <v>4.216545</v>
      </c>
      <c r="EH148">
        <v>0.62037869999999995</v>
      </c>
      <c r="EI148">
        <v>32.487259999999999</v>
      </c>
      <c r="EJ148" s="1">
        <v>8.3502730000000001E-3</v>
      </c>
      <c r="EK148">
        <v>3.1532580000000001</v>
      </c>
      <c r="EL148">
        <v>0.62042489999999995</v>
      </c>
      <c r="EM148">
        <v>32.227890000000002</v>
      </c>
      <c r="EN148" s="1">
        <v>6.4796109999999997E-3</v>
      </c>
      <c r="EO148">
        <v>2.4337819999999999</v>
      </c>
      <c r="EP148">
        <v>0.62045119999999998</v>
      </c>
      <c r="EQ148">
        <v>34.86842</v>
      </c>
      <c r="ER148" s="1">
        <v>5.3118540000000004E-3</v>
      </c>
      <c r="ES148">
        <v>1.9837009999999999</v>
      </c>
      <c r="ET148">
        <v>0.62047810000000003</v>
      </c>
      <c r="EU148">
        <v>39.130310000000001</v>
      </c>
      <c r="EV148" s="1">
        <v>4.5939589999999999E-3</v>
      </c>
      <c r="EW148">
        <v>1.7072590000000001</v>
      </c>
      <c r="EX148">
        <v>0.62052320000000005</v>
      </c>
      <c r="EY148">
        <v>41.33287</v>
      </c>
      <c r="EZ148" s="1">
        <v>4.134876E-3</v>
      </c>
      <c r="FA148">
        <v>1.5305569999999999</v>
      </c>
      <c r="FB148">
        <v>0.62050640000000001</v>
      </c>
      <c r="FC148">
        <v>41.954160000000002</v>
      </c>
      <c r="FD148" s="1">
        <v>3.814479E-3</v>
      </c>
      <c r="FE148">
        <v>1.407999</v>
      </c>
      <c r="FF148">
        <v>0.620506</v>
      </c>
      <c r="FG148">
        <v>41.488349999999997</v>
      </c>
      <c r="FH148" s="1">
        <v>3.5693159999999999E-3</v>
      </c>
      <c r="FI148">
        <v>1.3147770000000001</v>
      </c>
      <c r="FJ148">
        <v>0.62051020000000001</v>
      </c>
      <c r="FK148">
        <v>40.54983</v>
      </c>
      <c r="FL148" s="1">
        <v>3.3666239999999999E-3</v>
      </c>
      <c r="FM148">
        <v>1.238046</v>
      </c>
      <c r="FN148">
        <v>0.6205136</v>
      </c>
      <c r="FO148">
        <v>40.171300000000002</v>
      </c>
      <c r="FP148" s="1">
        <v>3.189276E-3</v>
      </c>
      <c r="FQ148">
        <v>1.1714070000000001</v>
      </c>
      <c r="FR148">
        <v>0.62052399999999996</v>
      </c>
      <c r="FS148">
        <v>39.364829999999998</v>
      </c>
      <c r="FT148" s="1">
        <v>3.0286990000000001E-3</v>
      </c>
      <c r="FU148">
        <v>1.111497</v>
      </c>
      <c r="FV148">
        <v>0.62053080000000005</v>
      </c>
      <c r="FW148">
        <v>38.853749999999998</v>
      </c>
      <c r="FX148" s="1">
        <v>2.88157E-3</v>
      </c>
      <c r="FY148">
        <v>1.0567329999999999</v>
      </c>
      <c r="FZ148">
        <v>0.62054620000000005</v>
      </c>
      <c r="GA148">
        <v>38.235999999999997</v>
      </c>
      <c r="GB148" s="1">
        <v>2.744827E-3</v>
      </c>
      <c r="GC148">
        <v>1.0059959999999999</v>
      </c>
      <c r="GD148">
        <v>0.62055020000000005</v>
      </c>
      <c r="GE148">
        <v>37.807549999999999</v>
      </c>
      <c r="GF148" s="1">
        <v>2.616447E-3</v>
      </c>
      <c r="GG148">
        <v>0.95859179999999999</v>
      </c>
      <c r="GH148">
        <v>0.6205562</v>
      </c>
      <c r="GI148">
        <v>36.742649999999998</v>
      </c>
      <c r="GJ148" s="1">
        <v>2.4956420000000002E-3</v>
      </c>
      <c r="GK148">
        <v>0.91408940000000005</v>
      </c>
      <c r="GL148">
        <v>0.62055870000000002</v>
      </c>
      <c r="GM148">
        <v>35.444769999999998</v>
      </c>
      <c r="GN148" s="1">
        <v>2.3823780000000001E-3</v>
      </c>
      <c r="GO148">
        <v>0.87237750000000003</v>
      </c>
      <c r="GP148">
        <v>0.62052949999999996</v>
      </c>
      <c r="GQ148">
        <v>33.967460000000003</v>
      </c>
      <c r="GR148" s="1">
        <v>2.2757340000000002E-3</v>
      </c>
      <c r="GS148">
        <v>0.83317249999999998</v>
      </c>
      <c r="GT148">
        <v>0.62054969999999998</v>
      </c>
      <c r="GU148">
        <v>34.311369999999997</v>
      </c>
      <c r="GV148" s="1">
        <v>2.1754000000000001E-3</v>
      </c>
      <c r="GW148">
        <v>0.79628679999999996</v>
      </c>
      <c r="GX148">
        <v>0.62051699999999999</v>
      </c>
      <c r="GY148">
        <v>35.21799</v>
      </c>
      <c r="GZ148" s="1">
        <v>2.080204E-3</v>
      </c>
      <c r="HA148">
        <v>0.76145430000000003</v>
      </c>
      <c r="HB148">
        <v>0.62052370000000001</v>
      </c>
      <c r="HC148">
        <v>36.945259999999998</v>
      </c>
      <c r="HD148" s="1">
        <v>1.9906949999999998E-3</v>
      </c>
      <c r="HE148">
        <v>0.72856430000000005</v>
      </c>
      <c r="HF148">
        <v>0.6205524</v>
      </c>
      <c r="HG148">
        <v>38.010579999999997</v>
      </c>
      <c r="HH148" s="1">
        <v>1.9059120000000001E-3</v>
      </c>
      <c r="HI148">
        <v>0.69748619999999995</v>
      </c>
      <c r="HJ148">
        <v>0.62052629999999998</v>
      </c>
      <c r="HK148">
        <v>37.190939999999998</v>
      </c>
      <c r="HL148" s="1">
        <v>1.825644E-3</v>
      </c>
      <c r="HM148">
        <v>0.66809629999999998</v>
      </c>
      <c r="HN148">
        <v>0.62052859999999999</v>
      </c>
      <c r="HO148">
        <v>36.167940000000002</v>
      </c>
      <c r="HP148" s="1">
        <v>1.7497540000000001E-3</v>
      </c>
      <c r="HQ148">
        <v>0.64028289999999999</v>
      </c>
      <c r="HR148">
        <v>0.62052390000000002</v>
      </c>
      <c r="HS148">
        <v>34.76587</v>
      </c>
      <c r="HT148" s="1">
        <v>1.677848E-3</v>
      </c>
      <c r="HU148">
        <v>0.61394439999999995</v>
      </c>
      <c r="HV148">
        <v>0.62052269999999998</v>
      </c>
      <c r="HW148">
        <v>33.286830000000002</v>
      </c>
      <c r="HX148" s="1">
        <v>1.609847E-3</v>
      </c>
      <c r="HY148">
        <v>0.58905920000000001</v>
      </c>
      <c r="HZ148">
        <v>0.62054129999999996</v>
      </c>
      <c r="IA148">
        <v>33.656610000000001</v>
      </c>
      <c r="IB148" s="1">
        <v>1.5456840000000001E-3</v>
      </c>
      <c r="IC148">
        <v>0.56556600000000001</v>
      </c>
      <c r="ID148">
        <v>0.62055550000000004</v>
      </c>
      <c r="IE148">
        <v>36.606870000000001</v>
      </c>
      <c r="IF148" s="1">
        <v>1.485028E-3</v>
      </c>
      <c r="IG148">
        <v>0.54332369999999997</v>
      </c>
      <c r="IH148">
        <v>0.62054900000000002</v>
      </c>
      <c r="II148">
        <v>41.523449999999997</v>
      </c>
      <c r="IJ148" s="1">
        <v>1.4271570000000001E-3</v>
      </c>
      <c r="IK148">
        <v>0.52215460000000002</v>
      </c>
      <c r="IL148">
        <v>0.62052350000000001</v>
      </c>
      <c r="IM148">
        <v>45.273330000000001</v>
      </c>
      <c r="IN148" s="1">
        <v>1.3720150000000001E-3</v>
      </c>
      <c r="IO148">
        <v>0.50195009999999995</v>
      </c>
      <c r="IP148">
        <v>0.6205254</v>
      </c>
      <c r="IQ148">
        <v>46.589739999999999</v>
      </c>
      <c r="IR148" s="1">
        <v>1.319394E-3</v>
      </c>
      <c r="IS148">
        <v>0.4827129</v>
      </c>
      <c r="IT148">
        <v>0.62052989999999997</v>
      </c>
      <c r="IU148">
        <v>46.447749999999999</v>
      </c>
      <c r="IV148" s="1">
        <v>1.2695300000000001E-3</v>
      </c>
      <c r="IW148">
        <v>0.46442430000000001</v>
      </c>
      <c r="IX148">
        <v>0.62055170000000004</v>
      </c>
      <c r="IY148">
        <v>45.401009999999999</v>
      </c>
      <c r="IZ148" s="1">
        <v>1.221941E-3</v>
      </c>
      <c r="JA148">
        <v>0.44700719999999999</v>
      </c>
      <c r="JB148">
        <v>0.62052419999999997</v>
      </c>
      <c r="JC148">
        <v>43.414169999999999</v>
      </c>
      <c r="JD148" s="1">
        <v>1.176337E-3</v>
      </c>
      <c r="JE148">
        <v>0.43035899999999999</v>
      </c>
      <c r="JF148">
        <v>0.62055260000000001</v>
      </c>
      <c r="JG148">
        <v>42.116909999999997</v>
      </c>
      <c r="JH148" s="1">
        <v>1.1328759999999999E-3</v>
      </c>
      <c r="JI148">
        <v>0.41441470000000002</v>
      </c>
      <c r="JJ148">
        <v>0.6205503</v>
      </c>
      <c r="JK148">
        <v>40.505589999999998</v>
      </c>
      <c r="JL148" s="1">
        <v>1.0906290000000001E-3</v>
      </c>
      <c r="JM148">
        <v>0.3991885</v>
      </c>
      <c r="JN148">
        <v>0.62051900000000004</v>
      </c>
      <c r="JO148">
        <v>39.205329999999996</v>
      </c>
      <c r="JP148" s="1">
        <v>1.0483479999999999E-3</v>
      </c>
      <c r="JQ148">
        <v>0.38470379999999998</v>
      </c>
      <c r="JR148">
        <v>0.62055470000000001</v>
      </c>
      <c r="JS148">
        <v>38.673310000000001</v>
      </c>
      <c r="JT148" s="1">
        <v>1.00825E-3</v>
      </c>
      <c r="JU148">
        <v>0.3709015</v>
      </c>
      <c r="JV148">
        <v>0.62052459999999998</v>
      </c>
      <c r="JW148">
        <v>38.638060000000003</v>
      </c>
      <c r="JX148" s="1">
        <v>9.6994500000000005E-4</v>
      </c>
      <c r="JY148">
        <v>0.35767919999999997</v>
      </c>
      <c r="JZ148">
        <v>0.62052660000000004</v>
      </c>
      <c r="KA148">
        <v>38.213189999999997</v>
      </c>
      <c r="KB148" s="1">
        <v>9.3327410000000003E-4</v>
      </c>
      <c r="KC148">
        <v>0.34492400000000001</v>
      </c>
      <c r="KD148">
        <v>0.6205311</v>
      </c>
      <c r="KE148">
        <v>37.238370000000003</v>
      </c>
      <c r="KF148" s="1">
        <v>8.9831999999999998E-4</v>
      </c>
      <c r="KG148">
        <v>0.33270680000000002</v>
      </c>
      <c r="KH148">
        <v>0.62055629999999995</v>
      </c>
      <c r="KI148">
        <v>35.507449999999999</v>
      </c>
      <c r="KJ148" s="1">
        <v>8.6519039999999998E-4</v>
      </c>
      <c r="KK148">
        <v>0.3210732</v>
      </c>
      <c r="KL148">
        <v>0.62054379999999998</v>
      </c>
      <c r="KM148">
        <v>35.361049999999999</v>
      </c>
      <c r="KN148" s="1">
        <v>8.3368630000000003E-4</v>
      </c>
      <c r="KO148">
        <v>0.3099768</v>
      </c>
      <c r="KP148">
        <v>0.62054260000000006</v>
      </c>
      <c r="KQ148">
        <v>37.82649</v>
      </c>
      <c r="KR148" s="1">
        <v>8.0364260000000002E-4</v>
      </c>
      <c r="KS148">
        <v>0.2993691</v>
      </c>
      <c r="KT148">
        <v>0.62051869999999998</v>
      </c>
      <c r="KU148">
        <v>41.798589999999997</v>
      </c>
      <c r="KV148" s="1">
        <v>7.7500430000000003E-4</v>
      </c>
      <c r="KW148">
        <v>0.28921599999999997</v>
      </c>
      <c r="KX148">
        <v>0.6205524</v>
      </c>
      <c r="KY148">
        <v>43.961109999999998</v>
      </c>
      <c r="KZ148" s="1">
        <v>7.4760199999999999E-4</v>
      </c>
      <c r="LA148">
        <v>0.27945989999999998</v>
      </c>
      <c r="LB148">
        <v>0.6205195</v>
      </c>
      <c r="LC148">
        <v>43.232669999999999</v>
      </c>
      <c r="LD148" s="1">
        <v>7.2144910000000002E-4</v>
      </c>
      <c r="LE148">
        <v>0.27011350000000001</v>
      </c>
      <c r="LF148">
        <v>0.6205406</v>
      </c>
      <c r="LG148">
        <v>41.830779999999997</v>
      </c>
      <c r="LH148" s="1">
        <v>6.9634809999999999E-4</v>
      </c>
      <c r="LI148">
        <v>0.26112869999999999</v>
      </c>
      <c r="LJ148">
        <v>0.6205406</v>
      </c>
      <c r="LK148">
        <v>40.533119999999997</v>
      </c>
      <c r="LL148" s="1">
        <v>6.7239190000000003E-4</v>
      </c>
      <c r="LM148">
        <v>0.25252059999999998</v>
      </c>
      <c r="LN148">
        <v>0.62054819999999999</v>
      </c>
      <c r="LO148">
        <v>38.53</v>
      </c>
      <c r="LP148" s="1">
        <v>6.4943219999999999E-4</v>
      </c>
      <c r="LQ148">
        <v>0.24425340000000001</v>
      </c>
      <c r="LR148">
        <v>0.6205562</v>
      </c>
      <c r="LS148">
        <v>36.57011</v>
      </c>
      <c r="LT148" s="1">
        <v>6.2740940000000002E-4</v>
      </c>
      <c r="LU148">
        <v>0.23629220000000001</v>
      </c>
      <c r="LV148">
        <v>0.62051999999999996</v>
      </c>
      <c r="LW148">
        <v>35.505130000000001</v>
      </c>
      <c r="LX148" s="1">
        <v>6.0617199999999998E-4</v>
      </c>
      <c r="LY148">
        <v>0.2286125</v>
      </c>
      <c r="LZ148">
        <v>0.62051869999999998</v>
      </c>
      <c r="MA148">
        <v>35.803620000000002</v>
      </c>
      <c r="MB148" s="1">
        <v>5.85798E-4</v>
      </c>
      <c r="MC148">
        <v>0.22122120000000001</v>
      </c>
      <c r="MD148">
        <v>0.62055349999999998</v>
      </c>
      <c r="ME148">
        <v>38.022860000000001</v>
      </c>
      <c r="MF148" s="1">
        <v>5.6619060000000004E-4</v>
      </c>
      <c r="MG148">
        <v>0.2140957</v>
      </c>
      <c r="MH148">
        <v>0.62054940000000003</v>
      </c>
      <c r="MI148">
        <v>39.730220000000003</v>
      </c>
      <c r="MJ148" s="1">
        <v>5.4730030000000002E-4</v>
      </c>
      <c r="MK148">
        <v>0.2072348</v>
      </c>
      <c r="ML148">
        <v>0.62054540000000002</v>
      </c>
      <c r="MM148">
        <v>39.709359999999997</v>
      </c>
      <c r="MN148" s="1">
        <v>5.2903759999999998E-4</v>
      </c>
      <c r="MO148">
        <v>0.20062579999999999</v>
      </c>
      <c r="MP148">
        <v>0.62054370000000003</v>
      </c>
      <c r="MQ148">
        <v>39.031080000000003</v>
      </c>
      <c r="MR148" s="1">
        <v>5.1146510000000004E-4</v>
      </c>
      <c r="MS148">
        <v>0.19425429999999999</v>
      </c>
      <c r="MT148">
        <v>0.62055249999999995</v>
      </c>
      <c r="MU148">
        <v>37.697839999999999</v>
      </c>
      <c r="MV148" s="1">
        <v>4.9451520000000002E-4</v>
      </c>
      <c r="MW148">
        <v>0.1881041</v>
      </c>
      <c r="MX148">
        <v>0.62054980000000004</v>
      </c>
      <c r="MY148">
        <v>37.111690000000003</v>
      </c>
      <c r="MZ148" s="1">
        <v>4.7819859999999998E-4</v>
      </c>
      <c r="NA148">
        <v>0.1821527</v>
      </c>
      <c r="NB148">
        <v>0.62054900000000002</v>
      </c>
      <c r="NC148">
        <v>36.322159999999997</v>
      </c>
      <c r="ND148" s="1">
        <v>4.6246889999999999E-4</v>
      </c>
      <c r="NE148">
        <v>0.17640980000000001</v>
      </c>
      <c r="NF148">
        <v>0.62054050000000005</v>
      </c>
      <c r="NG148">
        <v>36.256689999999999</v>
      </c>
      <c r="NH148" s="1">
        <v>4.472573E-4</v>
      </c>
      <c r="NI148">
        <v>0.17085330000000001</v>
      </c>
      <c r="NJ148">
        <v>0.6205562</v>
      </c>
      <c r="NK148">
        <v>37.23124</v>
      </c>
      <c r="NL148" s="1">
        <v>4.3267130000000003E-4</v>
      </c>
      <c r="NM148">
        <v>0.16550870000000001</v>
      </c>
      <c r="NN148">
        <v>0.62055749999999998</v>
      </c>
      <c r="NO148">
        <v>37.229019999999998</v>
      </c>
      <c r="NP148" s="1">
        <v>4.1869010000000003E-4</v>
      </c>
      <c r="NQ148">
        <v>0.16036919999999999</v>
      </c>
      <c r="NR148">
        <v>0.62054670000000001</v>
      </c>
      <c r="NS148">
        <v>35.711280000000002</v>
      </c>
      <c r="NT148" s="1">
        <v>4.052468E-4</v>
      </c>
      <c r="NU148">
        <v>0.15542929999999999</v>
      </c>
      <c r="NV148">
        <v>0.6205503</v>
      </c>
      <c r="NW148">
        <v>34.413930000000001</v>
      </c>
      <c r="NX148" s="1">
        <v>3.9230500000000002E-4</v>
      </c>
      <c r="NY148">
        <v>0.1506593</v>
      </c>
      <c r="NZ148">
        <v>0.62052770000000002</v>
      </c>
      <c r="OA148">
        <v>32.91281</v>
      </c>
      <c r="OB148" s="1">
        <v>3.7978509999999998E-4</v>
      </c>
      <c r="OC148">
        <v>0.1460177</v>
      </c>
      <c r="OD148">
        <v>0.62054869999999995</v>
      </c>
      <c r="OE148">
        <v>32.74306</v>
      </c>
      <c r="OF148" s="1">
        <v>3.6769649999999999E-4</v>
      </c>
      <c r="OG148">
        <v>0.14150969999999999</v>
      </c>
      <c r="OH148">
        <v>0.62055309999999997</v>
      </c>
      <c r="OI148">
        <v>31.689879999999999</v>
      </c>
      <c r="OJ148" s="1">
        <v>3.5609589999999999E-4</v>
      </c>
      <c r="OK148">
        <v>0.13717309999999999</v>
      </c>
    </row>
    <row r="149" spans="1:401" x14ac:dyDescent="0.35">
      <c r="A149">
        <v>152</v>
      </c>
      <c r="B149" t="s">
        <v>4</v>
      </c>
      <c r="C149" t="s">
        <v>24</v>
      </c>
      <c r="D149" t="s">
        <v>154</v>
      </c>
      <c r="E149">
        <v>915.04010000000005</v>
      </c>
      <c r="F149">
        <v>0.70241010000000004</v>
      </c>
      <c r="G149">
        <v>22.021879999999999</v>
      </c>
      <c r="H149">
        <v>0</v>
      </c>
      <c r="I149">
        <v>0</v>
      </c>
      <c r="J149">
        <v>0.69785180000000002</v>
      </c>
      <c r="K149">
        <v>21.29391</v>
      </c>
      <c r="L149">
        <v>0</v>
      </c>
      <c r="M149">
        <v>0</v>
      </c>
      <c r="N149">
        <v>0.69354859999999996</v>
      </c>
      <c r="O149">
        <v>20.181550000000001</v>
      </c>
      <c r="P149">
        <v>0</v>
      </c>
      <c r="Q149">
        <v>0</v>
      </c>
      <c r="R149">
        <v>0.6894979</v>
      </c>
      <c r="S149">
        <v>20.734649999999998</v>
      </c>
      <c r="T149">
        <v>0</v>
      </c>
      <c r="U149">
        <v>0</v>
      </c>
      <c r="V149">
        <v>0.68546019999999996</v>
      </c>
      <c r="W149">
        <v>21.873940000000001</v>
      </c>
      <c r="X149" s="1">
        <v>1.3371999999999999E-32</v>
      </c>
      <c r="Y149" s="1">
        <v>5.2092989999999999E-30</v>
      </c>
      <c r="Z149">
        <v>0.68142959999999997</v>
      </c>
      <c r="AA149">
        <v>22.700389999999999</v>
      </c>
      <c r="AB149" s="1">
        <v>1.956568E-22</v>
      </c>
      <c r="AC149" s="1">
        <v>7.7068280000000003E-20</v>
      </c>
      <c r="AD149">
        <v>0.67796350000000005</v>
      </c>
      <c r="AE149">
        <v>22.775010000000002</v>
      </c>
      <c r="AF149" s="1">
        <v>1.205085E-12</v>
      </c>
      <c r="AG149" s="1">
        <v>4.745812E-10</v>
      </c>
      <c r="AH149">
        <v>0.67493440000000005</v>
      </c>
      <c r="AI149">
        <v>22.057200000000002</v>
      </c>
      <c r="AJ149" s="1">
        <v>7.1155750000000001E-6</v>
      </c>
      <c r="AK149" s="1">
        <v>2.03206E-3</v>
      </c>
      <c r="AL149">
        <v>0.67252719999999999</v>
      </c>
      <c r="AM149">
        <v>21.272639999999999</v>
      </c>
      <c r="AN149" s="1">
        <v>7.4679730000000001E-3</v>
      </c>
      <c r="AO149">
        <v>2.318641</v>
      </c>
      <c r="AP149">
        <v>0.6706877</v>
      </c>
      <c r="AQ149">
        <v>21.760110000000001</v>
      </c>
      <c r="AR149">
        <v>0.55732950000000003</v>
      </c>
      <c r="AS149">
        <v>185.41030000000001</v>
      </c>
      <c r="AT149">
        <v>0.66934649999999996</v>
      </c>
      <c r="AU149">
        <v>22.918810000000001</v>
      </c>
      <c r="AV149">
        <v>8.3408329999999999</v>
      </c>
      <c r="AW149">
        <v>2937.9450000000002</v>
      </c>
      <c r="AX149">
        <v>0.66842749999999995</v>
      </c>
      <c r="AY149">
        <v>24.928899999999999</v>
      </c>
      <c r="AZ149">
        <v>40.231949999999998</v>
      </c>
      <c r="BA149">
        <v>14845.11</v>
      </c>
      <c r="BB149">
        <v>0.6677786</v>
      </c>
      <c r="BC149">
        <v>27.031030000000001</v>
      </c>
      <c r="BD149">
        <v>83.066680000000005</v>
      </c>
      <c r="BE149">
        <v>31867.09</v>
      </c>
      <c r="BF149">
        <v>0.66718520000000003</v>
      </c>
      <c r="BG149">
        <v>27.937709999999999</v>
      </c>
      <c r="BH149">
        <v>89.274940000000001</v>
      </c>
      <c r="BI149">
        <v>35379.99</v>
      </c>
      <c r="BJ149">
        <v>0.66645750000000004</v>
      </c>
      <c r="BK149">
        <v>27.952369999999998</v>
      </c>
      <c r="BL149">
        <v>57.710209999999996</v>
      </c>
      <c r="BM149">
        <v>23503.65</v>
      </c>
      <c r="BN149">
        <v>0.66536119999999999</v>
      </c>
      <c r="BO149">
        <v>27.234660000000002</v>
      </c>
      <c r="BP149">
        <v>25.185669999999998</v>
      </c>
      <c r="BQ149">
        <v>10491.64</v>
      </c>
      <c r="BR149">
        <v>0.66374820000000001</v>
      </c>
      <c r="BS149">
        <v>25.92793</v>
      </c>
      <c r="BT149">
        <v>8.1847940000000001</v>
      </c>
      <c r="BU149">
        <v>3472.0250000000001</v>
      </c>
      <c r="BV149">
        <v>0.66159420000000002</v>
      </c>
      <c r="BW149">
        <v>25.527229999999999</v>
      </c>
      <c r="BX149">
        <v>2.1623019999999999</v>
      </c>
      <c r="BY149">
        <v>930.52070000000003</v>
      </c>
      <c r="BZ149">
        <v>0.65893729999999995</v>
      </c>
      <c r="CA149">
        <v>25.33258</v>
      </c>
      <c r="CB149">
        <v>0.50943649999999996</v>
      </c>
      <c r="CC149">
        <v>221.06270000000001</v>
      </c>
      <c r="CD149">
        <v>0.65583939999999996</v>
      </c>
      <c r="CE149">
        <v>25.8003</v>
      </c>
      <c r="CF149">
        <v>0.1232217</v>
      </c>
      <c r="CG149">
        <v>53.230429999999998</v>
      </c>
      <c r="CH149">
        <v>0.65237219999999996</v>
      </c>
      <c r="CI149">
        <v>26.617619999999999</v>
      </c>
      <c r="CJ149" s="1">
        <v>4.1295800000000001E-2</v>
      </c>
      <c r="CK149">
        <v>17.308499999999999</v>
      </c>
      <c r="CL149">
        <v>0.64880420000000005</v>
      </c>
      <c r="CM149">
        <v>26.993480000000002</v>
      </c>
      <c r="CN149" s="1">
        <v>2.6711169999999999E-2</v>
      </c>
      <c r="CO149">
        <v>10.754989999999999</v>
      </c>
      <c r="CP149">
        <v>0.64530889999999996</v>
      </c>
      <c r="CQ149">
        <v>27.133389999999999</v>
      </c>
      <c r="CR149" s="1">
        <v>2.7138280000000001E-2</v>
      </c>
      <c r="CS149">
        <v>10.792210000000001</v>
      </c>
      <c r="CT149">
        <v>0.64204099999999997</v>
      </c>
      <c r="CU149">
        <v>26.660630000000001</v>
      </c>
      <c r="CV149" s="1">
        <v>3.0143400000000001E-2</v>
      </c>
      <c r="CW149">
        <v>12.038460000000001</v>
      </c>
      <c r="CX149">
        <v>0.6392736</v>
      </c>
      <c r="CY149">
        <v>25.90286</v>
      </c>
      <c r="CZ149" s="1">
        <v>3.2074100000000001E-2</v>
      </c>
      <c r="DA149">
        <v>12.906470000000001</v>
      </c>
      <c r="DB149">
        <v>0.63712950000000002</v>
      </c>
      <c r="DC149">
        <v>25.97364</v>
      </c>
      <c r="DD149">
        <v>3.2170490000000003E-2</v>
      </c>
      <c r="DE149">
        <v>13.03008</v>
      </c>
      <c r="DF149">
        <v>0.63552149999999996</v>
      </c>
      <c r="DG149">
        <v>27.02741</v>
      </c>
      <c r="DH149" s="1">
        <v>3.081557E-2</v>
      </c>
      <c r="DI149">
        <v>12.53843</v>
      </c>
      <c r="DJ149">
        <v>0.63444520000000004</v>
      </c>
      <c r="DK149">
        <v>30.080749999999998</v>
      </c>
      <c r="DL149" s="1">
        <v>2.863392E-2</v>
      </c>
      <c r="DM149">
        <v>11.681469999999999</v>
      </c>
      <c r="DN149">
        <v>0.63371719999999998</v>
      </c>
      <c r="DO149">
        <v>34.26229</v>
      </c>
      <c r="DP149" s="1">
        <v>2.6011220000000002E-2</v>
      </c>
      <c r="DQ149">
        <v>10.62828</v>
      </c>
      <c r="DR149">
        <v>0.63326939999999998</v>
      </c>
      <c r="DS149">
        <v>35.653579999999998</v>
      </c>
      <c r="DT149" s="1">
        <v>2.2925009999999999E-2</v>
      </c>
      <c r="DU149">
        <v>9.384029</v>
      </c>
      <c r="DV149">
        <v>0.63302599999999998</v>
      </c>
      <c r="DW149">
        <v>35.415439999999997</v>
      </c>
      <c r="DX149" s="1">
        <v>1.9248040000000001E-2</v>
      </c>
      <c r="DY149">
        <v>7.8979869999999996</v>
      </c>
      <c r="DZ149">
        <v>0.63288120000000003</v>
      </c>
      <c r="EA149">
        <v>34.866120000000002</v>
      </c>
      <c r="EB149" s="1">
        <v>1.5243090000000001E-2</v>
      </c>
      <c r="EC149">
        <v>6.2674620000000001</v>
      </c>
      <c r="ED149">
        <v>0.63279189999999996</v>
      </c>
      <c r="EE149">
        <v>33.65992</v>
      </c>
      <c r="EF149" s="1">
        <v>1.1537850000000001E-2</v>
      </c>
      <c r="EG149">
        <v>4.7450049999999999</v>
      </c>
      <c r="EH149">
        <v>0.63273270000000004</v>
      </c>
      <c r="EI149">
        <v>32.722110000000001</v>
      </c>
      <c r="EJ149" s="1">
        <v>8.6441829999999997E-3</v>
      </c>
      <c r="EK149">
        <v>3.5456479999999999</v>
      </c>
      <c r="EL149">
        <v>0.63274759999999997</v>
      </c>
      <c r="EM149">
        <v>32.505699999999997</v>
      </c>
      <c r="EN149" s="1">
        <v>6.6700259999999999E-3</v>
      </c>
      <c r="EO149">
        <v>2.7216580000000001</v>
      </c>
      <c r="EP149">
        <v>0.63272269999999997</v>
      </c>
      <c r="EQ149">
        <v>35.04034</v>
      </c>
      <c r="ER149" s="1">
        <v>5.4291010000000004E-3</v>
      </c>
      <c r="ES149">
        <v>2.2021929999999998</v>
      </c>
      <c r="ET149">
        <v>0.632714</v>
      </c>
      <c r="EU149">
        <v>39.075330000000001</v>
      </c>
      <c r="EV149" s="1">
        <v>4.6668090000000001E-3</v>
      </c>
      <c r="EW149">
        <v>1.883257</v>
      </c>
      <c r="EX149">
        <v>0.6327353</v>
      </c>
      <c r="EY149">
        <v>41.159689999999998</v>
      </c>
      <c r="EZ149" s="1">
        <v>4.1831589999999997E-3</v>
      </c>
      <c r="FA149">
        <v>1.6809989999999999</v>
      </c>
      <c r="FB149">
        <v>0.63271429999999995</v>
      </c>
      <c r="FC149">
        <v>41.803150000000002</v>
      </c>
      <c r="FD149" s="1">
        <v>3.8494480000000001E-3</v>
      </c>
      <c r="FE149">
        <v>1.5422910000000001</v>
      </c>
      <c r="FF149">
        <v>0.63272329999999999</v>
      </c>
      <c r="FG149">
        <v>41.490630000000003</v>
      </c>
      <c r="FH149" s="1">
        <v>3.5970049999999999E-3</v>
      </c>
      <c r="FI149">
        <v>1.438013</v>
      </c>
      <c r="FJ149">
        <v>0.63272779999999995</v>
      </c>
      <c r="FK149">
        <v>40.635309999999997</v>
      </c>
      <c r="FL149" s="1">
        <v>3.3901159999999999E-3</v>
      </c>
      <c r="FM149">
        <v>1.3529610000000001</v>
      </c>
      <c r="FN149">
        <v>0.63272410000000001</v>
      </c>
      <c r="FO149">
        <v>40.42586</v>
      </c>
      <c r="FP149" s="1">
        <v>3.2100869999999999E-3</v>
      </c>
      <c r="FQ149">
        <v>1.2795080000000001</v>
      </c>
      <c r="FR149">
        <v>0.63273970000000002</v>
      </c>
      <c r="FS149">
        <v>39.744590000000002</v>
      </c>
      <c r="FT149">
        <v>3.0476050000000001E-3</v>
      </c>
      <c r="FU149">
        <v>1.213721</v>
      </c>
      <c r="FV149">
        <v>0.63271809999999995</v>
      </c>
      <c r="FW149">
        <v>39.191380000000002</v>
      </c>
      <c r="FX149" s="1">
        <v>2.898945E-3</v>
      </c>
      <c r="FY149">
        <v>1.15368</v>
      </c>
      <c r="FZ149">
        <v>0.63273550000000001</v>
      </c>
      <c r="GA149">
        <v>38.396920000000001</v>
      </c>
      <c r="GB149" s="1">
        <v>2.761033E-3</v>
      </c>
      <c r="GC149">
        <v>1.098152</v>
      </c>
      <c r="GD149">
        <v>0.6327372</v>
      </c>
      <c r="GE149">
        <v>37.866590000000002</v>
      </c>
      <c r="GF149" s="1">
        <v>2.6316519999999999E-3</v>
      </c>
      <c r="GG149">
        <v>1.0463039999999999</v>
      </c>
      <c r="GH149">
        <v>0.63274509999999995</v>
      </c>
      <c r="GI149">
        <v>36.77872</v>
      </c>
      <c r="GJ149" s="1">
        <v>2.5099250000000001E-3</v>
      </c>
      <c r="GK149">
        <v>0.99764010000000003</v>
      </c>
      <c r="GL149">
        <v>0.63273610000000002</v>
      </c>
      <c r="GM149">
        <v>35.538910000000001</v>
      </c>
      <c r="GN149" s="1">
        <v>2.3957449999999999E-3</v>
      </c>
      <c r="GO149">
        <v>0.95200879999999999</v>
      </c>
      <c r="GP149">
        <v>0.63273360000000001</v>
      </c>
      <c r="GQ149">
        <v>34.10557</v>
      </c>
      <c r="GR149" s="1">
        <v>2.288287E-3</v>
      </c>
      <c r="GS149">
        <v>0.90912570000000004</v>
      </c>
      <c r="GT149">
        <v>0.63273809999999997</v>
      </c>
      <c r="GU149">
        <v>34.512569999999997</v>
      </c>
      <c r="GV149" s="1">
        <v>2.1872480000000001E-3</v>
      </c>
      <c r="GW149">
        <v>0.86881920000000001</v>
      </c>
      <c r="GX149">
        <v>0.63272629999999996</v>
      </c>
      <c r="GY149">
        <v>35.471490000000003</v>
      </c>
      <c r="GZ149" s="1">
        <v>2.091397E-3</v>
      </c>
      <c r="HA149">
        <v>0.83074190000000003</v>
      </c>
      <c r="HB149">
        <v>0.63273100000000004</v>
      </c>
      <c r="HC149">
        <v>37.164769999999997</v>
      </c>
      <c r="HD149" s="1">
        <v>2.0012480000000002E-3</v>
      </c>
      <c r="HE149">
        <v>0.79480079999999997</v>
      </c>
      <c r="HF149">
        <v>0.63273639999999998</v>
      </c>
      <c r="HG149">
        <v>38.232489999999999</v>
      </c>
      <c r="HH149" s="1">
        <v>1.915913E-3</v>
      </c>
      <c r="HI149">
        <v>0.76086410000000004</v>
      </c>
      <c r="HJ149">
        <v>0.63273250000000003</v>
      </c>
      <c r="HK149">
        <v>37.291130000000003</v>
      </c>
      <c r="HL149" s="1">
        <v>1.8350879999999999E-3</v>
      </c>
      <c r="HM149">
        <v>0.72874039999999995</v>
      </c>
      <c r="HN149">
        <v>0.6327296</v>
      </c>
      <c r="HO149">
        <v>36.223680000000002</v>
      </c>
      <c r="HP149" s="1">
        <v>1.75869E-3</v>
      </c>
      <c r="HQ149">
        <v>0.69835320000000001</v>
      </c>
      <c r="HR149">
        <v>0.63273100000000004</v>
      </c>
      <c r="HS149">
        <v>34.880749999999999</v>
      </c>
      <c r="HT149" s="1">
        <v>1.6863010000000001E-3</v>
      </c>
      <c r="HU149">
        <v>0.66957350000000004</v>
      </c>
      <c r="HV149">
        <v>0.63273219999999997</v>
      </c>
      <c r="HW149">
        <v>33.46331</v>
      </c>
      <c r="HX149" s="1">
        <v>1.6178290000000001E-3</v>
      </c>
      <c r="HY149">
        <v>0.64238740000000005</v>
      </c>
      <c r="HZ149">
        <v>0.63273250000000003</v>
      </c>
      <c r="IA149">
        <v>33.919690000000003</v>
      </c>
      <c r="IB149" s="1">
        <v>1.553247E-3</v>
      </c>
      <c r="IC149">
        <v>0.61672930000000004</v>
      </c>
      <c r="ID149">
        <v>0.63273000000000001</v>
      </c>
      <c r="IE149">
        <v>36.878740000000001</v>
      </c>
      <c r="IF149" s="1">
        <v>1.4921820000000001E-3</v>
      </c>
      <c r="IG149">
        <v>0.59243800000000002</v>
      </c>
      <c r="IH149">
        <v>0.63273360000000001</v>
      </c>
      <c r="II149">
        <v>41.653190000000002</v>
      </c>
      <c r="IJ149" s="1">
        <v>1.4339839999999999E-3</v>
      </c>
      <c r="IK149">
        <v>0.56933080000000003</v>
      </c>
      <c r="IL149">
        <v>0.63273349999999995</v>
      </c>
      <c r="IM149">
        <v>45.24203</v>
      </c>
      <c r="IN149">
        <v>1.3785480000000001E-3</v>
      </c>
      <c r="IO149">
        <v>0.54727570000000003</v>
      </c>
      <c r="IP149">
        <v>0.63273500000000005</v>
      </c>
      <c r="IQ149">
        <v>46.482199999999999</v>
      </c>
      <c r="IR149" s="1">
        <v>1.32558E-3</v>
      </c>
      <c r="IS149">
        <v>0.5262637</v>
      </c>
      <c r="IT149">
        <v>0.63273270000000004</v>
      </c>
      <c r="IU149">
        <v>46.379539999999999</v>
      </c>
      <c r="IV149" s="1">
        <v>1.275417E-3</v>
      </c>
      <c r="IW149">
        <v>0.50630359999999996</v>
      </c>
      <c r="IX149">
        <v>0.63273559999999995</v>
      </c>
      <c r="IY149">
        <v>45.46349</v>
      </c>
      <c r="IZ149" s="1">
        <v>1.2275610000000001E-3</v>
      </c>
      <c r="JA149">
        <v>0.48730030000000002</v>
      </c>
      <c r="JB149">
        <v>0.63273109999999999</v>
      </c>
      <c r="JC149">
        <v>43.62527</v>
      </c>
      <c r="JD149" s="1">
        <v>1.1817139999999999E-3</v>
      </c>
      <c r="JE149">
        <v>0.4691302</v>
      </c>
      <c r="JF149">
        <v>0.63273219999999997</v>
      </c>
      <c r="JG149">
        <v>42.482999999999997</v>
      </c>
      <c r="JH149" s="1">
        <v>1.138029E-3</v>
      </c>
      <c r="JI149">
        <v>0.45175019999999999</v>
      </c>
      <c r="JJ149">
        <v>0.63274200000000003</v>
      </c>
      <c r="JK149">
        <v>40.88355</v>
      </c>
      <c r="JL149" s="1">
        <v>1.095548E-3</v>
      </c>
      <c r="JM149">
        <v>0.43513109999999999</v>
      </c>
      <c r="JN149">
        <v>0.6327296</v>
      </c>
      <c r="JO149">
        <v>39.343510000000002</v>
      </c>
      <c r="JP149" s="1">
        <v>1.0529999999999999E-3</v>
      </c>
      <c r="JQ149">
        <v>0.41930519999999999</v>
      </c>
      <c r="JR149">
        <v>0.63273760000000001</v>
      </c>
      <c r="JS149">
        <v>38.685139999999997</v>
      </c>
      <c r="JT149" s="1">
        <v>1.0126709999999999E-3</v>
      </c>
      <c r="JU149">
        <v>0.40424739999999998</v>
      </c>
      <c r="JV149">
        <v>0.63273100000000004</v>
      </c>
      <c r="JW149">
        <v>38.621009999999998</v>
      </c>
      <c r="JX149" s="1">
        <v>9.7419019999999995E-4</v>
      </c>
      <c r="JY149">
        <v>0.38982420000000001</v>
      </c>
      <c r="JZ149">
        <v>0.63273330000000005</v>
      </c>
      <c r="KA149">
        <v>38.208710000000004</v>
      </c>
      <c r="KB149" s="1">
        <v>9.3736030000000003E-4</v>
      </c>
      <c r="KC149">
        <v>0.37592560000000003</v>
      </c>
      <c r="KD149">
        <v>0.63273190000000001</v>
      </c>
      <c r="KE149">
        <v>37.323360000000001</v>
      </c>
      <c r="KF149">
        <v>9.0219629999999996E-4</v>
      </c>
      <c r="KG149">
        <v>0.36258780000000002</v>
      </c>
      <c r="KH149">
        <v>0.63273170000000001</v>
      </c>
      <c r="KI149">
        <v>35.672580000000004</v>
      </c>
      <c r="KJ149" s="1">
        <v>8.6888199999999997E-4</v>
      </c>
      <c r="KK149">
        <v>0.34989740000000003</v>
      </c>
      <c r="KL149">
        <v>0.63272320000000004</v>
      </c>
      <c r="KM149">
        <v>35.593850000000003</v>
      </c>
      <c r="KN149" s="1">
        <v>8.3720979999999995E-4</v>
      </c>
      <c r="KO149">
        <v>0.33778819999999998</v>
      </c>
      <c r="KP149">
        <v>0.63273409999999997</v>
      </c>
      <c r="KQ149">
        <v>38.16377</v>
      </c>
      <c r="KR149" s="1">
        <v>8.0702230000000001E-4</v>
      </c>
      <c r="KS149">
        <v>0.32621749999999999</v>
      </c>
      <c r="KT149">
        <v>0.6327277</v>
      </c>
      <c r="KU149">
        <v>42.173990000000003</v>
      </c>
      <c r="KV149" s="1">
        <v>7.7822399999999999E-4</v>
      </c>
      <c r="KW149">
        <v>0.31513350000000001</v>
      </c>
      <c r="KX149">
        <v>0.63273120000000005</v>
      </c>
      <c r="KY149">
        <v>44.237090000000002</v>
      </c>
      <c r="KZ149" s="1">
        <v>7.5068390000000002E-4</v>
      </c>
      <c r="LA149">
        <v>0.3045023</v>
      </c>
      <c r="LB149">
        <v>0.63272689999999998</v>
      </c>
      <c r="LC149">
        <v>43.333129999999997</v>
      </c>
      <c r="LD149" s="1">
        <v>7.2440069999999996E-4</v>
      </c>
      <c r="LE149">
        <v>0.2943016</v>
      </c>
      <c r="LF149">
        <v>0.63272419999999996</v>
      </c>
      <c r="LG149">
        <v>41.851500000000001</v>
      </c>
      <c r="LH149" s="1">
        <v>6.9917630000000002E-4</v>
      </c>
      <c r="LI149">
        <v>0.28450940000000002</v>
      </c>
      <c r="LJ149">
        <v>0.63272390000000001</v>
      </c>
      <c r="LK149">
        <v>40.619540000000001</v>
      </c>
      <c r="LL149" s="1">
        <v>6.7510620000000004E-4</v>
      </c>
      <c r="LM149">
        <v>0.27512310000000001</v>
      </c>
      <c r="LN149">
        <v>0.6327296</v>
      </c>
      <c r="LO149">
        <v>38.734909999999999</v>
      </c>
      <c r="LP149" s="1">
        <v>6.5203090000000004E-4</v>
      </c>
      <c r="LQ149">
        <v>0.26610489999999998</v>
      </c>
      <c r="LR149">
        <v>0.63273809999999997</v>
      </c>
      <c r="LS149">
        <v>36.931629999999998</v>
      </c>
      <c r="LT149" s="1">
        <v>6.299214E-4</v>
      </c>
      <c r="LU149">
        <v>0.2574323</v>
      </c>
      <c r="LV149">
        <v>0.63272830000000002</v>
      </c>
      <c r="LW149">
        <v>35.83437</v>
      </c>
      <c r="LX149" s="1">
        <v>6.0858449999999997E-4</v>
      </c>
      <c r="LY149">
        <v>0.24905440000000001</v>
      </c>
      <c r="LZ149">
        <v>0.6327296</v>
      </c>
      <c r="MA149">
        <v>35.869509999999998</v>
      </c>
      <c r="MB149" s="1">
        <v>5.8811330000000002E-4</v>
      </c>
      <c r="MC149">
        <v>0.24099699999999999</v>
      </c>
      <c r="MD149">
        <v>0.63273659999999998</v>
      </c>
      <c r="ME149">
        <v>37.840760000000003</v>
      </c>
      <c r="MF149" s="1">
        <v>5.6842269999999998E-4</v>
      </c>
      <c r="MG149">
        <v>0.23323720000000001</v>
      </c>
      <c r="MH149">
        <v>0.63273369999999995</v>
      </c>
      <c r="MI149">
        <v>39.59234</v>
      </c>
      <c r="MJ149" s="1">
        <v>5.4944480000000001E-4</v>
      </c>
      <c r="MK149">
        <v>0.22575680000000001</v>
      </c>
      <c r="ML149">
        <v>0.63273159999999995</v>
      </c>
      <c r="MM149">
        <v>39.611220000000003</v>
      </c>
      <c r="MN149" s="1">
        <v>5.3110669999999996E-4</v>
      </c>
      <c r="MO149">
        <v>0.21855520000000001</v>
      </c>
      <c r="MP149">
        <v>0.6327275</v>
      </c>
      <c r="MQ149">
        <v>39.058720000000001</v>
      </c>
      <c r="MR149" s="1">
        <v>5.1345269999999998E-4</v>
      </c>
      <c r="MS149">
        <v>0.21160789999999999</v>
      </c>
      <c r="MT149">
        <v>0.63272949999999994</v>
      </c>
      <c r="MU149">
        <v>37.827210000000001</v>
      </c>
      <c r="MV149" s="1">
        <v>4.9643419999999998E-4</v>
      </c>
      <c r="MW149">
        <v>0.2049069</v>
      </c>
      <c r="MX149">
        <v>0.63273360000000001</v>
      </c>
      <c r="MY149">
        <v>37.367449999999998</v>
      </c>
      <c r="MZ149" s="1">
        <v>4.8004960000000001E-4</v>
      </c>
      <c r="NA149">
        <v>0.1984226</v>
      </c>
      <c r="NB149">
        <v>0.63272980000000001</v>
      </c>
      <c r="NC149">
        <v>36.664549999999998</v>
      </c>
      <c r="ND149" s="1">
        <v>4.6425239999999999E-4</v>
      </c>
      <c r="NE149">
        <v>0.1921638</v>
      </c>
      <c r="NF149">
        <v>0.63272539999999999</v>
      </c>
      <c r="NG149">
        <v>36.675330000000002</v>
      </c>
      <c r="NH149" s="1">
        <v>4.4898200000000001E-4</v>
      </c>
      <c r="NI149">
        <v>0.18611079999999999</v>
      </c>
      <c r="NJ149">
        <v>0.63273699999999999</v>
      </c>
      <c r="NK149">
        <v>37.566589999999998</v>
      </c>
      <c r="NL149" s="1">
        <v>4.3432680000000002E-4</v>
      </c>
      <c r="NM149">
        <v>0.18028359999999999</v>
      </c>
      <c r="NN149">
        <v>0.63273259999999998</v>
      </c>
      <c r="NO149">
        <v>37.423470000000002</v>
      </c>
      <c r="NP149" s="1">
        <v>4.2027070000000001E-4</v>
      </c>
      <c r="NQ149">
        <v>0.17467830000000001</v>
      </c>
      <c r="NR149">
        <v>0.63273999999999997</v>
      </c>
      <c r="NS149">
        <v>35.73301</v>
      </c>
      <c r="NT149" s="1">
        <v>4.0677600000000002E-4</v>
      </c>
      <c r="NU149">
        <v>0.1692948</v>
      </c>
      <c r="NV149">
        <v>0.63273840000000003</v>
      </c>
      <c r="NW149">
        <v>34.500579999999999</v>
      </c>
      <c r="NX149" s="1">
        <v>3.9378740000000002E-4</v>
      </c>
      <c r="NY149">
        <v>0.16409889999999999</v>
      </c>
      <c r="NZ149">
        <v>0.63273579999999996</v>
      </c>
      <c r="OA149">
        <v>33.042650000000002</v>
      </c>
      <c r="OB149" s="1">
        <v>3.8122470000000002E-4</v>
      </c>
      <c r="OC149">
        <v>0.15904370000000001</v>
      </c>
      <c r="OD149">
        <v>0.63273330000000005</v>
      </c>
      <c r="OE149">
        <v>32.940370000000001</v>
      </c>
      <c r="OF149" s="1">
        <v>3.6908429999999999E-4</v>
      </c>
      <c r="OG149">
        <v>0.1541342</v>
      </c>
      <c r="OH149">
        <v>0.63273639999999998</v>
      </c>
      <c r="OI149">
        <v>31.97634</v>
      </c>
      <c r="OJ149" s="1">
        <v>3.5743E-4</v>
      </c>
      <c r="OK149">
        <v>0.14940580000000001</v>
      </c>
    </row>
    <row r="150" spans="1:401" x14ac:dyDescent="0.35">
      <c r="A150">
        <v>153</v>
      </c>
      <c r="B150" t="s">
        <v>4</v>
      </c>
      <c r="C150" t="s">
        <v>24</v>
      </c>
      <c r="D150" t="s">
        <v>155</v>
      </c>
      <c r="E150">
        <v>896.6576</v>
      </c>
      <c r="F150">
        <v>0.74923600000000001</v>
      </c>
      <c r="G150">
        <v>22.178599999999999</v>
      </c>
      <c r="H150">
        <v>0</v>
      </c>
      <c r="I150">
        <v>0</v>
      </c>
      <c r="J150">
        <v>0.74320889999999995</v>
      </c>
      <c r="K150">
        <v>21.48903</v>
      </c>
      <c r="L150">
        <v>0</v>
      </c>
      <c r="M150">
        <v>0</v>
      </c>
      <c r="N150">
        <v>0.73745479999999997</v>
      </c>
      <c r="O150">
        <v>20.332190000000001</v>
      </c>
      <c r="P150">
        <v>0</v>
      </c>
      <c r="Q150">
        <v>0</v>
      </c>
      <c r="R150">
        <v>0.73201419999999995</v>
      </c>
      <c r="S150">
        <v>20.810500000000001</v>
      </c>
      <c r="T150">
        <v>0</v>
      </c>
      <c r="U150">
        <v>0</v>
      </c>
      <c r="V150">
        <v>0.72664090000000003</v>
      </c>
      <c r="W150">
        <v>21.856580000000001</v>
      </c>
      <c r="X150" s="1">
        <v>1.9607620000000001E-33</v>
      </c>
      <c r="Y150" s="1">
        <v>7.6813910000000003E-31</v>
      </c>
      <c r="Z150">
        <v>0.72132079999999998</v>
      </c>
      <c r="AA150">
        <v>22.635539999999999</v>
      </c>
      <c r="AB150" s="1">
        <v>2.9169670000000003E-23</v>
      </c>
      <c r="AC150" s="1">
        <v>1.1553009999999999E-20</v>
      </c>
      <c r="AD150">
        <v>0.71649810000000003</v>
      </c>
      <c r="AE150">
        <v>22.742190000000001</v>
      </c>
      <c r="AF150" s="1">
        <v>1.9081449999999999E-13</v>
      </c>
      <c r="AG150" s="1">
        <v>7.5558310000000002E-11</v>
      </c>
      <c r="AH150">
        <v>0.71207120000000002</v>
      </c>
      <c r="AI150">
        <v>22.127659999999999</v>
      </c>
      <c r="AJ150" s="1">
        <v>3.1052450000000001E-6</v>
      </c>
      <c r="AK150" s="1">
        <v>8.5209689999999998E-4</v>
      </c>
      <c r="AL150">
        <v>0.70840729999999996</v>
      </c>
      <c r="AM150">
        <v>21.373000000000001</v>
      </c>
      <c r="AN150" s="1">
        <v>4.3709320000000001E-3</v>
      </c>
      <c r="AO150">
        <v>1.321396</v>
      </c>
      <c r="AP150">
        <v>0.70551059999999999</v>
      </c>
      <c r="AQ150">
        <v>21.932729999999999</v>
      </c>
      <c r="AR150">
        <v>0.38692500000000002</v>
      </c>
      <c r="AS150">
        <v>126.36920000000001</v>
      </c>
      <c r="AT150">
        <v>0.70331739999999998</v>
      </c>
      <c r="AU150">
        <v>23.117750000000001</v>
      </c>
      <c r="AV150">
        <v>6.5722579999999997</v>
      </c>
      <c r="AW150">
        <v>2287.5070000000001</v>
      </c>
      <c r="AX150">
        <v>0.70171229999999996</v>
      </c>
      <c r="AY150">
        <v>25.05517</v>
      </c>
      <c r="AZ150">
        <v>35.090029999999999</v>
      </c>
      <c r="BA150">
        <v>12865.18</v>
      </c>
      <c r="BB150">
        <v>0.70055579999999995</v>
      </c>
      <c r="BC150">
        <v>27.061969999999999</v>
      </c>
      <c r="BD150">
        <v>78.799109999999999</v>
      </c>
      <c r="BE150">
        <v>30185.08</v>
      </c>
      <c r="BF150">
        <v>0.69964820000000005</v>
      </c>
      <c r="BG150">
        <v>27.88644</v>
      </c>
      <c r="BH150">
        <v>90.848560000000006</v>
      </c>
      <c r="BI150">
        <v>36106.1</v>
      </c>
      <c r="BJ150">
        <v>0.69866790000000001</v>
      </c>
      <c r="BK150">
        <v>27.912759999999999</v>
      </c>
      <c r="BL150">
        <v>62.265639999999998</v>
      </c>
      <c r="BM150">
        <v>25528.55</v>
      </c>
      <c r="BN150">
        <v>0.69735150000000001</v>
      </c>
      <c r="BO150">
        <v>27.313310000000001</v>
      </c>
      <c r="BP150">
        <v>28.502099999999999</v>
      </c>
      <c r="BQ150">
        <v>11991.95</v>
      </c>
      <c r="BR150">
        <v>0.69544039999999996</v>
      </c>
      <c r="BS150">
        <v>26.074829999999999</v>
      </c>
      <c r="BT150">
        <v>9.6142099999999999</v>
      </c>
      <c r="BU150">
        <v>4130.5010000000002</v>
      </c>
      <c r="BV150">
        <v>0.69285419999999998</v>
      </c>
      <c r="BW150">
        <v>25.707989999999999</v>
      </c>
      <c r="BX150">
        <v>2.6080649999999999</v>
      </c>
      <c r="BY150">
        <v>1139.164</v>
      </c>
      <c r="BZ150">
        <v>0.68964139999999996</v>
      </c>
      <c r="CA150">
        <v>25.510480000000001</v>
      </c>
      <c r="CB150">
        <v>0.62233850000000002</v>
      </c>
      <c r="CC150">
        <v>274.58109999999999</v>
      </c>
      <c r="CD150">
        <v>0.68585220000000002</v>
      </c>
      <c r="CE150">
        <v>25.81503</v>
      </c>
      <c r="CF150">
        <v>0.14847489999999999</v>
      </c>
      <c r="CG150">
        <v>65.334299999999999</v>
      </c>
      <c r="CH150">
        <v>0.68154910000000002</v>
      </c>
      <c r="CI150">
        <v>26.607379999999999</v>
      </c>
      <c r="CJ150">
        <v>4.6451449999999998E-2</v>
      </c>
      <c r="CK150">
        <v>19.844629999999999</v>
      </c>
      <c r="CL150">
        <v>0.67702169999999995</v>
      </c>
      <c r="CM150">
        <v>26.900279999999999</v>
      </c>
      <c r="CN150" s="1">
        <v>2.7400330000000001E-2</v>
      </c>
      <c r="CO150">
        <v>11.16661</v>
      </c>
      <c r="CP150">
        <v>0.67255500000000001</v>
      </c>
      <c r="CQ150">
        <v>27.09329</v>
      </c>
      <c r="CR150" s="1">
        <v>2.6825539999999998E-2</v>
      </c>
      <c r="CS150">
        <v>10.72922</v>
      </c>
      <c r="CT150">
        <v>0.66827769999999997</v>
      </c>
      <c r="CU150">
        <v>26.697669999999999</v>
      </c>
      <c r="CV150" s="1">
        <v>2.975823E-2</v>
      </c>
      <c r="CW150">
        <v>11.93295</v>
      </c>
      <c r="CX150">
        <v>0.66452979999999995</v>
      </c>
      <c r="CY150">
        <v>26.02149</v>
      </c>
      <c r="CZ150" s="1">
        <v>3.1898889999999999E-2</v>
      </c>
      <c r="DA150">
        <v>12.888579999999999</v>
      </c>
      <c r="DB150">
        <v>0.6612595</v>
      </c>
      <c r="DC150">
        <v>26.171309999999998</v>
      </c>
      <c r="DD150" s="1">
        <v>3.2222239999999999E-2</v>
      </c>
      <c r="DE150">
        <v>13.11177</v>
      </c>
      <c r="DF150">
        <v>0.65870660000000003</v>
      </c>
      <c r="DG150">
        <v>27.28078</v>
      </c>
      <c r="DH150" s="1">
        <v>3.103589E-2</v>
      </c>
      <c r="DI150">
        <v>12.6898</v>
      </c>
      <c r="DJ150">
        <v>0.65679790000000005</v>
      </c>
      <c r="DK150">
        <v>30.306529999999999</v>
      </c>
      <c r="DL150" s="1">
        <v>2.8941209999999998E-2</v>
      </c>
      <c r="DM150">
        <v>11.868309999999999</v>
      </c>
      <c r="DN150">
        <v>0.65546709999999997</v>
      </c>
      <c r="DO150">
        <v>34.425539999999998</v>
      </c>
      <c r="DP150" s="1">
        <v>2.637341E-2</v>
      </c>
      <c r="DQ150">
        <v>10.835140000000001</v>
      </c>
      <c r="DR150">
        <v>0.65455620000000003</v>
      </c>
      <c r="DS150">
        <v>35.701979999999999</v>
      </c>
      <c r="DT150" s="1">
        <v>2.3359850000000001E-2</v>
      </c>
      <c r="DU150">
        <v>9.6157629999999994</v>
      </c>
      <c r="DV150">
        <v>0.65398750000000005</v>
      </c>
      <c r="DW150">
        <v>35.348370000000003</v>
      </c>
      <c r="DX150" s="1">
        <v>1.9759410000000002E-2</v>
      </c>
      <c r="DY150">
        <v>8.1555459999999993</v>
      </c>
      <c r="DZ150">
        <v>0.65359509999999998</v>
      </c>
      <c r="EA150">
        <v>34.904589999999999</v>
      </c>
      <c r="EB150" s="1">
        <v>1.5771150000000001E-2</v>
      </c>
      <c r="EC150">
        <v>6.5257120000000004</v>
      </c>
      <c r="ED150">
        <v>0.653366</v>
      </c>
      <c r="EE150">
        <v>33.786580000000001</v>
      </c>
      <c r="EF150" s="1">
        <v>1.1995E-2</v>
      </c>
      <c r="EG150">
        <v>4.9671190000000003</v>
      </c>
      <c r="EH150">
        <v>0.65321790000000002</v>
      </c>
      <c r="EI150">
        <v>32.96266</v>
      </c>
      <c r="EJ150" s="1">
        <v>8.9809309999999993E-3</v>
      </c>
      <c r="EK150">
        <v>3.7108310000000002</v>
      </c>
      <c r="EL150">
        <v>0.6531342</v>
      </c>
      <c r="EM150">
        <v>32.821420000000003</v>
      </c>
      <c r="EN150" s="1">
        <v>6.8909569999999996E-3</v>
      </c>
      <c r="EO150">
        <v>2.8327830000000001</v>
      </c>
      <c r="EP150">
        <v>0.65309930000000005</v>
      </c>
      <c r="EQ150">
        <v>35.265909999999998</v>
      </c>
      <c r="ER150" s="1">
        <v>5.5657390000000001E-3</v>
      </c>
      <c r="ES150">
        <v>2.273828</v>
      </c>
      <c r="ET150">
        <v>0.65306529999999996</v>
      </c>
      <c r="EU150">
        <v>39.048020000000001</v>
      </c>
      <c r="EV150" s="1">
        <v>4.7513470000000004E-3</v>
      </c>
      <c r="EW150">
        <v>1.9303809999999999</v>
      </c>
      <c r="EX150">
        <v>0.65305409999999997</v>
      </c>
      <c r="EY150">
        <v>40.979590000000002</v>
      </c>
      <c r="EZ150" s="1">
        <v>4.2385729999999998E-3</v>
      </c>
      <c r="FA150">
        <v>1.7142120000000001</v>
      </c>
      <c r="FB150">
        <v>0.65304130000000005</v>
      </c>
      <c r="FC150">
        <v>41.620240000000003</v>
      </c>
      <c r="FD150" s="1">
        <v>3.889109E-3</v>
      </c>
      <c r="FE150">
        <v>1.567842</v>
      </c>
      <c r="FF150">
        <v>0.65304890000000004</v>
      </c>
      <c r="FG150">
        <v>41.476840000000003</v>
      </c>
      <c r="FH150" s="1">
        <v>3.6281159999999998E-3</v>
      </c>
      <c r="FI150">
        <v>1.4592309999999999</v>
      </c>
      <c r="FJ150">
        <v>0.6530551</v>
      </c>
      <c r="FK150">
        <v>40.717320000000001</v>
      </c>
      <c r="FL150" s="1">
        <v>3.4163190000000001E-3</v>
      </c>
      <c r="FM150">
        <v>1.371564</v>
      </c>
      <c r="FN150">
        <v>0.65306569999999997</v>
      </c>
      <c r="FO150">
        <v>40.678959999999996</v>
      </c>
      <c r="FP150" s="1">
        <v>3.233166E-3</v>
      </c>
      <c r="FQ150">
        <v>1.2963530000000001</v>
      </c>
      <c r="FR150">
        <v>0.65305849999999999</v>
      </c>
      <c r="FS150">
        <v>40.156500000000001</v>
      </c>
      <c r="FT150" s="1">
        <v>3.0684879999999999E-3</v>
      </c>
      <c r="FU150">
        <v>1.229255</v>
      </c>
      <c r="FV150">
        <v>0.6530511</v>
      </c>
      <c r="FW150">
        <v>39.58135</v>
      </c>
      <c r="FX150" s="1">
        <v>2.9181319999999999E-3</v>
      </c>
      <c r="FY150">
        <v>1.168156</v>
      </c>
      <c r="FZ150">
        <v>0.65305190000000002</v>
      </c>
      <c r="GA150">
        <v>38.601170000000003</v>
      </c>
      <c r="GB150" s="1">
        <v>2.7788919999999998E-3</v>
      </c>
      <c r="GC150">
        <v>1.1117630000000001</v>
      </c>
      <c r="GD150">
        <v>0.65304119999999999</v>
      </c>
      <c r="GE150">
        <v>37.936970000000002</v>
      </c>
      <c r="GF150" s="1">
        <v>2.6483349999999999E-3</v>
      </c>
      <c r="GG150">
        <v>1.0591410000000001</v>
      </c>
      <c r="GH150">
        <v>0.65305409999999997</v>
      </c>
      <c r="GI150">
        <v>36.815629999999999</v>
      </c>
      <c r="GJ150" s="1">
        <v>2.5256160000000001E-3</v>
      </c>
      <c r="GK150">
        <v>1.0097970000000001</v>
      </c>
      <c r="GL150">
        <v>0.65304240000000002</v>
      </c>
      <c r="GM150">
        <v>35.628880000000002</v>
      </c>
      <c r="GN150" s="1">
        <v>2.4104199999999999E-3</v>
      </c>
      <c r="GO150">
        <v>0.96347459999999996</v>
      </c>
      <c r="GP150">
        <v>0.65305100000000005</v>
      </c>
      <c r="GQ150">
        <v>34.253970000000002</v>
      </c>
      <c r="GR150" s="1">
        <v>2.3021500000000002E-3</v>
      </c>
      <c r="GS150">
        <v>0.92000440000000006</v>
      </c>
      <c r="GT150">
        <v>0.65305420000000003</v>
      </c>
      <c r="GU150">
        <v>34.725830000000002</v>
      </c>
      <c r="GV150" s="1">
        <v>2.200282E-3</v>
      </c>
      <c r="GW150">
        <v>0.87912230000000002</v>
      </c>
      <c r="GX150">
        <v>0.6530473</v>
      </c>
      <c r="GY150">
        <v>35.757159999999999</v>
      </c>
      <c r="GZ150" s="1">
        <v>2.1037270000000001E-3</v>
      </c>
      <c r="HA150">
        <v>0.84053129999999998</v>
      </c>
      <c r="HB150">
        <v>0.65304139999999999</v>
      </c>
      <c r="HC150">
        <v>37.422110000000004</v>
      </c>
      <c r="HD150" s="1">
        <v>2.0128530000000002E-3</v>
      </c>
      <c r="HE150">
        <v>0.80409430000000004</v>
      </c>
      <c r="HF150">
        <v>0.65305040000000003</v>
      </c>
      <c r="HG150">
        <v>38.489089999999997</v>
      </c>
      <c r="HH150" s="1">
        <v>1.926905E-3</v>
      </c>
      <c r="HI150">
        <v>0.76971140000000005</v>
      </c>
      <c r="HJ150">
        <v>0.6530511</v>
      </c>
      <c r="HK150">
        <v>37.418799999999997</v>
      </c>
      <c r="HL150" s="1">
        <v>1.8455019999999999E-3</v>
      </c>
      <c r="HM150">
        <v>0.73717279999999996</v>
      </c>
      <c r="HN150">
        <v>0.65304200000000001</v>
      </c>
      <c r="HO150">
        <v>36.281489999999998</v>
      </c>
      <c r="HP150" s="1">
        <v>1.7685120000000001E-3</v>
      </c>
      <c r="HQ150">
        <v>0.70636030000000005</v>
      </c>
      <c r="HR150">
        <v>0.65305049999999998</v>
      </c>
      <c r="HS150">
        <v>34.994199999999999</v>
      </c>
      <c r="HT150" s="1">
        <v>1.6956040000000001E-3</v>
      </c>
      <c r="HU150">
        <v>0.67721070000000005</v>
      </c>
      <c r="HV150">
        <v>0.65304490000000004</v>
      </c>
      <c r="HW150">
        <v>33.649120000000003</v>
      </c>
      <c r="HX150" s="1">
        <v>1.6266239999999999E-3</v>
      </c>
      <c r="HY150">
        <v>0.64965810000000002</v>
      </c>
      <c r="HZ150">
        <v>0.65305040000000003</v>
      </c>
      <c r="IA150">
        <v>34.194020000000002</v>
      </c>
      <c r="IB150" s="1">
        <v>1.5615640000000001E-3</v>
      </c>
      <c r="IC150">
        <v>0.62364889999999995</v>
      </c>
      <c r="ID150">
        <v>0.65304079999999998</v>
      </c>
      <c r="IE150">
        <v>37.191020000000002</v>
      </c>
      <c r="IF150" s="1">
        <v>1.5000479999999999E-3</v>
      </c>
      <c r="IG150">
        <v>0.5990375</v>
      </c>
      <c r="IH150">
        <v>0.65304799999999996</v>
      </c>
      <c r="II150">
        <v>41.833359999999999</v>
      </c>
      <c r="IJ150" s="1">
        <v>1.441491E-3</v>
      </c>
      <c r="IK150">
        <v>0.57565089999999997</v>
      </c>
      <c r="IL150">
        <v>0.65304819999999997</v>
      </c>
      <c r="IM150">
        <v>45.237090000000002</v>
      </c>
      <c r="IN150" s="1">
        <v>1.385727E-3</v>
      </c>
      <c r="IO150">
        <v>0.55333319999999997</v>
      </c>
      <c r="IP150">
        <v>0.65304890000000004</v>
      </c>
      <c r="IQ150">
        <v>46.36927</v>
      </c>
      <c r="IR150" s="1">
        <v>1.3323829999999999E-3</v>
      </c>
      <c r="IS150">
        <v>0.53205009999999997</v>
      </c>
      <c r="IT150">
        <v>0.65303829999999996</v>
      </c>
      <c r="IU150">
        <v>46.293869999999998</v>
      </c>
      <c r="IV150" s="1">
        <v>1.281887E-3</v>
      </c>
      <c r="IW150">
        <v>0.5118433</v>
      </c>
      <c r="IX150">
        <v>0.6530492</v>
      </c>
      <c r="IY150">
        <v>45.508589999999998</v>
      </c>
      <c r="IZ150" s="1">
        <v>1.233736E-3</v>
      </c>
      <c r="JA150">
        <v>0.4926063</v>
      </c>
      <c r="JB150">
        <v>0.65305069999999998</v>
      </c>
      <c r="JC150">
        <v>43.834000000000003</v>
      </c>
      <c r="JD150" s="1">
        <v>1.18764E-3</v>
      </c>
      <c r="JE150">
        <v>0.47422740000000002</v>
      </c>
      <c r="JF150">
        <v>0.65303990000000001</v>
      </c>
      <c r="JG150">
        <v>42.867010000000001</v>
      </c>
      <c r="JH150" s="1">
        <v>1.143687E-3</v>
      </c>
      <c r="JI150">
        <v>0.45664199999999999</v>
      </c>
      <c r="JJ150">
        <v>0.65305329999999995</v>
      </c>
      <c r="JK150">
        <v>41.308680000000003</v>
      </c>
      <c r="JL150" s="1">
        <v>1.1009500000000001E-3</v>
      </c>
      <c r="JM150">
        <v>0.43982369999999998</v>
      </c>
      <c r="JN150">
        <v>0.6530435</v>
      </c>
      <c r="JO150">
        <v>39.517180000000003</v>
      </c>
      <c r="JP150" s="1">
        <v>1.058123E-3</v>
      </c>
      <c r="JQ150">
        <v>0.42379820000000001</v>
      </c>
      <c r="JR150">
        <v>0.65305069999999998</v>
      </c>
      <c r="JS150">
        <v>38.713880000000003</v>
      </c>
      <c r="JT150" s="1">
        <v>1.017535E-3</v>
      </c>
      <c r="JU150">
        <v>0.40855390000000003</v>
      </c>
      <c r="JV150">
        <v>0.65305020000000003</v>
      </c>
      <c r="JW150">
        <v>38.602780000000003</v>
      </c>
      <c r="JX150" s="1">
        <v>9.7886380000000001E-4</v>
      </c>
      <c r="JY150">
        <v>0.39396959999999998</v>
      </c>
      <c r="JZ150">
        <v>0.65304390000000001</v>
      </c>
      <c r="KA150">
        <v>38.19688</v>
      </c>
      <c r="KB150" s="1">
        <v>9.4185150000000001E-4</v>
      </c>
      <c r="KC150">
        <v>0.37992340000000002</v>
      </c>
      <c r="KD150">
        <v>0.65304419999999996</v>
      </c>
      <c r="KE150">
        <v>37.397820000000003</v>
      </c>
      <c r="KF150" s="1">
        <v>9.0646270000000004E-4</v>
      </c>
      <c r="KG150">
        <v>0.36642069999999999</v>
      </c>
      <c r="KH150">
        <v>0.65304390000000001</v>
      </c>
      <c r="KI150">
        <v>35.845770000000002</v>
      </c>
      <c r="KJ150" s="1">
        <v>8.7293780000000001E-4</v>
      </c>
      <c r="KK150">
        <v>0.35357329999999998</v>
      </c>
      <c r="KL150">
        <v>0.65303770000000005</v>
      </c>
      <c r="KM150">
        <v>35.842010000000002</v>
      </c>
      <c r="KN150" s="1">
        <v>8.4107780000000003E-4</v>
      </c>
      <c r="KO150">
        <v>0.34131919999999999</v>
      </c>
      <c r="KP150">
        <v>0.65305290000000005</v>
      </c>
      <c r="KQ150">
        <v>38.527819999999998</v>
      </c>
      <c r="KR150" s="1">
        <v>8.107298E-4</v>
      </c>
      <c r="KS150">
        <v>0.32961790000000002</v>
      </c>
      <c r="KT150">
        <v>0.65304850000000003</v>
      </c>
      <c r="KU150">
        <v>42.592529999999996</v>
      </c>
      <c r="KV150" s="1">
        <v>7.8176350000000005E-4</v>
      </c>
      <c r="KW150">
        <v>0.31840200000000002</v>
      </c>
      <c r="KX150">
        <v>0.65303860000000002</v>
      </c>
      <c r="KY150">
        <v>44.567540000000001</v>
      </c>
      <c r="KZ150" s="1">
        <v>7.5406189999999997E-4</v>
      </c>
      <c r="LA150">
        <v>0.30764910000000001</v>
      </c>
      <c r="LB150">
        <v>0.65304640000000003</v>
      </c>
      <c r="LC150">
        <v>43.465739999999997</v>
      </c>
      <c r="LD150" s="1">
        <v>7.2764949999999998E-4</v>
      </c>
      <c r="LE150">
        <v>0.29733520000000002</v>
      </c>
      <c r="LF150">
        <v>0.65304450000000003</v>
      </c>
      <c r="LG150">
        <v>41.876069999999999</v>
      </c>
      <c r="LH150" s="1">
        <v>7.022911E-4</v>
      </c>
      <c r="LI150">
        <v>0.28743800000000003</v>
      </c>
      <c r="LJ150">
        <v>0.65304320000000005</v>
      </c>
      <c r="LK150">
        <v>40.699330000000003</v>
      </c>
      <c r="LL150" s="1">
        <v>6.7809109999999995E-4</v>
      </c>
      <c r="LM150">
        <v>0.27793950000000001</v>
      </c>
      <c r="LN150">
        <v>0.65304850000000003</v>
      </c>
      <c r="LO150">
        <v>38.936790000000002</v>
      </c>
      <c r="LP150" s="1">
        <v>6.5488470000000002E-4</v>
      </c>
      <c r="LQ150">
        <v>0.26881870000000002</v>
      </c>
      <c r="LR150">
        <v>0.65304640000000003</v>
      </c>
      <c r="LS150">
        <v>37.308709999999998</v>
      </c>
      <c r="LT150" s="1">
        <v>6.3266500000000003E-4</v>
      </c>
      <c r="LU150">
        <v>0.26005650000000002</v>
      </c>
      <c r="LV150">
        <v>0.65304879999999998</v>
      </c>
      <c r="LW150">
        <v>36.220649999999999</v>
      </c>
      <c r="LX150" s="1">
        <v>6.1123530000000001E-4</v>
      </c>
      <c r="LY150">
        <v>0.25159090000000001</v>
      </c>
      <c r="LZ150">
        <v>0.65304399999999996</v>
      </c>
      <c r="MA150">
        <v>35.98724</v>
      </c>
      <c r="MB150" s="1">
        <v>5.9065970000000002E-4</v>
      </c>
      <c r="MC150">
        <v>0.2434442</v>
      </c>
      <c r="MD150">
        <v>0.65304969999999996</v>
      </c>
      <c r="ME150">
        <v>37.664009999999998</v>
      </c>
      <c r="MF150" s="1">
        <v>5.7087589999999997E-4</v>
      </c>
      <c r="MG150">
        <v>0.23560249999999999</v>
      </c>
      <c r="MH150">
        <v>0.65304689999999999</v>
      </c>
      <c r="MI150">
        <v>39.431759999999997</v>
      </c>
      <c r="MJ150" s="1">
        <v>5.5179920000000002E-4</v>
      </c>
      <c r="MK150">
        <v>0.22804179999999999</v>
      </c>
      <c r="ML150">
        <v>0.65304680000000004</v>
      </c>
      <c r="MM150">
        <v>39.491439999999997</v>
      </c>
      <c r="MN150" s="1">
        <v>5.3337999999999997E-4</v>
      </c>
      <c r="MO150">
        <v>0.22076180000000001</v>
      </c>
      <c r="MP150">
        <v>0.65304819999999997</v>
      </c>
      <c r="MQ150">
        <v>39.064700000000002</v>
      </c>
      <c r="MR150" s="1">
        <v>5.1563740000000002E-4</v>
      </c>
      <c r="MS150">
        <v>0.2137375</v>
      </c>
      <c r="MT150">
        <v>0.65304289999999998</v>
      </c>
      <c r="MU150">
        <v>37.95561</v>
      </c>
      <c r="MV150" s="1">
        <v>4.9853440000000005E-4</v>
      </c>
      <c r="MW150">
        <v>0.20696539999999999</v>
      </c>
      <c r="MX150">
        <v>0.65304709999999999</v>
      </c>
      <c r="MY150">
        <v>37.625990000000002</v>
      </c>
      <c r="MZ150" s="1">
        <v>4.8208080000000002E-4</v>
      </c>
      <c r="NA150">
        <v>0.20041690000000001</v>
      </c>
      <c r="NB150">
        <v>0.65304799999999996</v>
      </c>
      <c r="NC150">
        <v>37.03819</v>
      </c>
      <c r="ND150" s="1">
        <v>4.6621219999999999E-4</v>
      </c>
      <c r="NE150">
        <v>0.1940925</v>
      </c>
      <c r="NF150">
        <v>0.65304689999999999</v>
      </c>
      <c r="NG150">
        <v>37.138480000000001</v>
      </c>
      <c r="NH150" s="1">
        <v>4.5087890000000002E-4</v>
      </c>
      <c r="NI150">
        <v>0.18797749999999999</v>
      </c>
      <c r="NJ150">
        <v>0.6530437</v>
      </c>
      <c r="NK150">
        <v>37.961779999999997</v>
      </c>
      <c r="NL150" s="1">
        <v>4.3613480000000002E-4</v>
      </c>
      <c r="NM150">
        <v>0.1820823</v>
      </c>
      <c r="NN150">
        <v>0.65304439999999997</v>
      </c>
      <c r="NO150">
        <v>37.660690000000002</v>
      </c>
      <c r="NP150" s="1">
        <v>4.2200860000000002E-4</v>
      </c>
      <c r="NQ150">
        <v>0.1764165</v>
      </c>
      <c r="NR150">
        <v>0.65305279999999999</v>
      </c>
      <c r="NS150">
        <v>35.770870000000002</v>
      </c>
      <c r="NT150" s="1">
        <v>4.0845360000000002E-4</v>
      </c>
      <c r="NU150">
        <v>0.1709773</v>
      </c>
      <c r="NV150">
        <v>0.65305420000000003</v>
      </c>
      <c r="NW150">
        <v>34.579459999999997</v>
      </c>
      <c r="NX150" s="1">
        <v>3.9540909999999997E-4</v>
      </c>
      <c r="NY150">
        <v>0.16572719999999999</v>
      </c>
      <c r="NZ150">
        <v>0.65304890000000004</v>
      </c>
      <c r="OA150">
        <v>33.18038</v>
      </c>
      <c r="OB150" s="1">
        <v>3.8280310000000001E-4</v>
      </c>
      <c r="OC150">
        <v>0.1606262</v>
      </c>
      <c r="OD150">
        <v>0.65304720000000005</v>
      </c>
      <c r="OE150">
        <v>33.151200000000003</v>
      </c>
      <c r="OF150" s="1">
        <v>3.7060810000000001E-4</v>
      </c>
      <c r="OG150">
        <v>0.1556669</v>
      </c>
      <c r="OH150">
        <v>0.65304989999999996</v>
      </c>
      <c r="OI150">
        <v>32.290080000000003</v>
      </c>
      <c r="OJ150" s="1">
        <v>3.5889240000000001E-4</v>
      </c>
      <c r="OK150">
        <v>0.15088589999999999</v>
      </c>
    </row>
    <row r="151" spans="1:401" x14ac:dyDescent="0.35">
      <c r="A151">
        <v>154</v>
      </c>
      <c r="B151" t="s">
        <v>4</v>
      </c>
      <c r="C151" t="s">
        <v>24</v>
      </c>
      <c r="D151" t="s">
        <v>156</v>
      </c>
      <c r="E151">
        <v>883.68230000000005</v>
      </c>
      <c r="F151">
        <v>0.66808299999999998</v>
      </c>
      <c r="G151">
        <v>22.32311</v>
      </c>
      <c r="H151">
        <v>0</v>
      </c>
      <c r="I151">
        <v>0</v>
      </c>
      <c r="J151">
        <v>0.66387339999999995</v>
      </c>
      <c r="K151">
        <v>21.6677</v>
      </c>
      <c r="L151">
        <v>0</v>
      </c>
      <c r="M151">
        <v>0</v>
      </c>
      <c r="N151">
        <v>0.65981509999999999</v>
      </c>
      <c r="O151">
        <v>20.481490000000001</v>
      </c>
      <c r="P151">
        <v>0</v>
      </c>
      <c r="Q151">
        <v>0</v>
      </c>
      <c r="R151">
        <v>0.65602780000000005</v>
      </c>
      <c r="S151">
        <v>20.893339999999998</v>
      </c>
      <c r="T151">
        <v>0</v>
      </c>
      <c r="U151">
        <v>0</v>
      </c>
      <c r="V151">
        <v>0.65230049999999995</v>
      </c>
      <c r="W151">
        <v>21.85567</v>
      </c>
      <c r="X151" s="1">
        <v>3.2535769999999998E-34</v>
      </c>
      <c r="Y151" s="1">
        <v>1.2614599999999999E-31</v>
      </c>
      <c r="Z151">
        <v>0.64860499999999999</v>
      </c>
      <c r="AA151">
        <v>22.57563</v>
      </c>
      <c r="AB151" s="1">
        <v>4.9292349999999997E-24</v>
      </c>
      <c r="AC151" s="1">
        <v>1.9306990000000002E-21</v>
      </c>
      <c r="AD151">
        <v>0.64532579999999995</v>
      </c>
      <c r="AE151">
        <v>22.701370000000001</v>
      </c>
      <c r="AF151" s="1">
        <v>3.3897269999999999E-14</v>
      </c>
      <c r="AG151" s="1">
        <v>1.326492E-11</v>
      </c>
      <c r="AH151">
        <v>0.64245569999999996</v>
      </c>
      <c r="AI151">
        <v>22.183679999999999</v>
      </c>
      <c r="AJ151" s="1">
        <v>1.2294029999999999E-6</v>
      </c>
      <c r="AK151" s="1">
        <v>3.4766289999999997E-4</v>
      </c>
      <c r="AL151">
        <v>0.63990740000000002</v>
      </c>
      <c r="AM151">
        <v>21.465050000000002</v>
      </c>
      <c r="AN151" s="1">
        <v>2.4333129999999999E-3</v>
      </c>
      <c r="AO151">
        <v>0.74437710000000001</v>
      </c>
      <c r="AP151">
        <v>0.63778979999999996</v>
      </c>
      <c r="AQ151">
        <v>22.087980000000002</v>
      </c>
      <c r="AR151">
        <v>0.25963570000000002</v>
      </c>
      <c r="AS151">
        <v>85.050420000000003</v>
      </c>
      <c r="AT151">
        <v>0.63621159999999999</v>
      </c>
      <c r="AU151">
        <v>23.310009999999998</v>
      </c>
      <c r="AV151">
        <v>5.0541669999999996</v>
      </c>
      <c r="AW151">
        <v>1752.8009999999999</v>
      </c>
      <c r="AX151">
        <v>0.63506879999999999</v>
      </c>
      <c r="AY151">
        <v>25.181999999999999</v>
      </c>
      <c r="AZ151">
        <v>30.07751</v>
      </c>
      <c r="BA151">
        <v>10927.69</v>
      </c>
      <c r="BB151">
        <v>0.63426090000000002</v>
      </c>
      <c r="BC151">
        <v>27.104620000000001</v>
      </c>
      <c r="BD151">
        <v>73.860060000000004</v>
      </c>
      <c r="BE151">
        <v>27903.63</v>
      </c>
      <c r="BF151">
        <v>0.63361310000000004</v>
      </c>
      <c r="BG151">
        <v>27.84571</v>
      </c>
      <c r="BH151">
        <v>91.721040000000002</v>
      </c>
      <c r="BI151">
        <v>35778.74</v>
      </c>
      <c r="BJ151">
        <v>0.63292630000000005</v>
      </c>
      <c r="BK151">
        <v>27.86816</v>
      </c>
      <c r="BL151">
        <v>66.910899999999998</v>
      </c>
      <c r="BM151">
        <v>26841.5</v>
      </c>
      <c r="BN151">
        <v>0.63197899999999996</v>
      </c>
      <c r="BO151">
        <v>27.37276</v>
      </c>
      <c r="BP151">
        <v>32.222619999999999</v>
      </c>
      <c r="BQ151">
        <v>13223.06</v>
      </c>
      <c r="BR151">
        <v>0.63060450000000001</v>
      </c>
      <c r="BS151">
        <v>26.206959999999999</v>
      </c>
      <c r="BT151">
        <v>11.310639999999999</v>
      </c>
      <c r="BU151">
        <v>4727.634</v>
      </c>
      <c r="BV151">
        <v>0.62873020000000002</v>
      </c>
      <c r="BW151">
        <v>25.873529999999999</v>
      </c>
      <c r="BX151">
        <v>3.157572</v>
      </c>
      <c r="BY151">
        <v>1339.43</v>
      </c>
      <c r="BZ151">
        <v>0.62641880000000005</v>
      </c>
      <c r="CA151">
        <v>25.682099999999998</v>
      </c>
      <c r="CB151">
        <v>0.76503940000000004</v>
      </c>
      <c r="CC151">
        <v>327.65780000000001</v>
      </c>
      <c r="CD151">
        <v>0.62371770000000004</v>
      </c>
      <c r="CE151">
        <v>25.856619999999999</v>
      </c>
      <c r="CF151">
        <v>0.18087059999999999</v>
      </c>
      <c r="CG151">
        <v>77.457790000000003</v>
      </c>
      <c r="CH151">
        <v>0.62062360000000005</v>
      </c>
      <c r="CI151">
        <v>26.604410000000001</v>
      </c>
      <c r="CJ151" s="1">
        <v>5.317148E-2</v>
      </c>
      <c r="CK151">
        <v>22.293389999999999</v>
      </c>
      <c r="CL151">
        <v>0.61739849999999996</v>
      </c>
      <c r="CM151">
        <v>26.818000000000001</v>
      </c>
      <c r="CN151" s="1">
        <v>2.842515E-2</v>
      </c>
      <c r="CO151">
        <v>11.437340000000001</v>
      </c>
      <c r="CP151">
        <v>0.61430340000000005</v>
      </c>
      <c r="CQ151">
        <v>27.047889999999999</v>
      </c>
      <c r="CR151" s="1">
        <v>2.6564330000000001E-2</v>
      </c>
      <c r="CS151">
        <v>10.47897</v>
      </c>
      <c r="CT151">
        <v>0.61134670000000002</v>
      </c>
      <c r="CU151">
        <v>26.722200000000001</v>
      </c>
      <c r="CV151" s="1">
        <v>2.9346250000000001E-2</v>
      </c>
      <c r="CW151">
        <v>11.5892</v>
      </c>
      <c r="CX151">
        <v>0.60877590000000004</v>
      </c>
      <c r="CY151">
        <v>26.123429999999999</v>
      </c>
      <c r="CZ151" s="1">
        <v>3.1684039999999997E-2</v>
      </c>
      <c r="DA151">
        <v>12.59582</v>
      </c>
      <c r="DB151">
        <v>0.60670179999999996</v>
      </c>
      <c r="DC151">
        <v>26.344270000000002</v>
      </c>
      <c r="DD151">
        <v>3.2263640000000003E-2</v>
      </c>
      <c r="DE151">
        <v>12.904439999999999</v>
      </c>
      <c r="DF151">
        <v>0.60518070000000002</v>
      </c>
      <c r="DG151">
        <v>27.51268</v>
      </c>
      <c r="DH151" s="1">
        <v>3.1245149999999999E-2</v>
      </c>
      <c r="DI151">
        <v>12.554270000000001</v>
      </c>
      <c r="DJ151">
        <v>0.60403309999999999</v>
      </c>
      <c r="DK151">
        <v>30.518149999999999</v>
      </c>
      <c r="DL151" s="1">
        <v>2.924759E-2</v>
      </c>
      <c r="DM151">
        <v>11.78232</v>
      </c>
      <c r="DN151">
        <v>0.60315010000000002</v>
      </c>
      <c r="DO151">
        <v>34.580800000000004</v>
      </c>
      <c r="DP151" s="1">
        <v>2.6738049999999999E-2</v>
      </c>
      <c r="DQ151">
        <v>10.787710000000001</v>
      </c>
      <c r="DR151">
        <v>0.60255689999999995</v>
      </c>
      <c r="DS151">
        <v>35.761690000000002</v>
      </c>
      <c r="DT151" s="1">
        <v>2.3796020000000001E-2</v>
      </c>
      <c r="DU151">
        <v>9.6144540000000003</v>
      </c>
      <c r="DV151">
        <v>0.60219279999999997</v>
      </c>
      <c r="DW151">
        <v>35.288559999999997</v>
      </c>
      <c r="DX151" s="1">
        <v>2.0277030000000001E-2</v>
      </c>
      <c r="DY151">
        <v>8.2094389999999997</v>
      </c>
      <c r="DZ151">
        <v>0.60197339999999999</v>
      </c>
      <c r="EA151">
        <v>34.924109999999999</v>
      </c>
      <c r="EB151" s="1">
        <v>1.631703E-2</v>
      </c>
      <c r="EC151">
        <v>6.6193479999999996</v>
      </c>
      <c r="ED151">
        <v>0.60181510000000005</v>
      </c>
      <c r="EE151">
        <v>33.89584</v>
      </c>
      <c r="EF151" s="1">
        <v>1.2478639999999999E-2</v>
      </c>
      <c r="EG151">
        <v>5.0655789999999996</v>
      </c>
      <c r="EH151">
        <v>0.6017266</v>
      </c>
      <c r="EI151">
        <v>33.171149999999997</v>
      </c>
      <c r="EJ151">
        <v>9.3443020000000005E-3</v>
      </c>
      <c r="EK151">
        <v>3.7861560000000001</v>
      </c>
      <c r="EL151">
        <v>0.60168520000000003</v>
      </c>
      <c r="EM151">
        <v>33.115760000000002</v>
      </c>
      <c r="EN151" s="1">
        <v>7.1324379999999996E-3</v>
      </c>
      <c r="EO151">
        <v>2.8769770000000001</v>
      </c>
      <c r="EP151">
        <v>0.60167939999999998</v>
      </c>
      <c r="EQ151">
        <v>35.49559</v>
      </c>
      <c r="ER151" s="1">
        <v>5.7158510000000001E-3</v>
      </c>
      <c r="ES151">
        <v>2.2926169999999999</v>
      </c>
      <c r="ET151">
        <v>0.60166050000000004</v>
      </c>
      <c r="EU151">
        <v>39.047190000000001</v>
      </c>
      <c r="EV151" s="1">
        <v>4.8439709999999999E-3</v>
      </c>
      <c r="EW151">
        <v>1.9328650000000001</v>
      </c>
      <c r="EX151">
        <v>0.60167570000000004</v>
      </c>
      <c r="EY151">
        <v>40.823480000000004</v>
      </c>
      <c r="EZ151" s="1">
        <v>4.2986630000000003E-3</v>
      </c>
      <c r="FA151">
        <v>1.7078100000000001</v>
      </c>
      <c r="FB151">
        <v>0.6016437</v>
      </c>
      <c r="FC151">
        <v>41.441249999999997</v>
      </c>
      <c r="FD151" s="1">
        <v>3.9316059999999998E-3</v>
      </c>
      <c r="FE151">
        <v>1.55714</v>
      </c>
      <c r="FF151">
        <v>0.60166070000000005</v>
      </c>
      <c r="FG151">
        <v>41.444249999999997</v>
      </c>
      <c r="FH151" s="1">
        <v>3.6610950000000001E-3</v>
      </c>
      <c r="FI151">
        <v>1.446715</v>
      </c>
      <c r="FJ151">
        <v>0.60166370000000002</v>
      </c>
      <c r="FK151">
        <v>40.783769999999997</v>
      </c>
      <c r="FL151" s="1">
        <v>3.4438329999999999E-3</v>
      </c>
      <c r="FM151">
        <v>1.358441</v>
      </c>
      <c r="FN151">
        <v>0.60165190000000002</v>
      </c>
      <c r="FO151">
        <v>40.890329999999999</v>
      </c>
      <c r="FP151" s="1">
        <v>3.257256E-3</v>
      </c>
      <c r="FQ151">
        <v>1.283228</v>
      </c>
      <c r="FR151">
        <v>0.60166450000000005</v>
      </c>
      <c r="FS151">
        <v>40.52854</v>
      </c>
      <c r="FT151" s="1">
        <v>3.0902070000000002E-3</v>
      </c>
      <c r="FU151">
        <v>1.2163600000000001</v>
      </c>
      <c r="FV151">
        <v>0.60166059999999999</v>
      </c>
      <c r="FW151">
        <v>39.954000000000001</v>
      </c>
      <c r="FX151" s="1">
        <v>2.938127E-3</v>
      </c>
      <c r="FY151">
        <v>1.1556340000000001</v>
      </c>
      <c r="FZ151">
        <v>0.60165639999999998</v>
      </c>
      <c r="GA151">
        <v>38.813290000000002</v>
      </c>
      <c r="GB151" s="1">
        <v>2.7974179999999999E-3</v>
      </c>
      <c r="GC151">
        <v>1.099667</v>
      </c>
      <c r="GD151">
        <v>0.60164439999999997</v>
      </c>
      <c r="GE151">
        <v>38.0092</v>
      </c>
      <c r="GF151" s="1">
        <v>2.6656459999999998E-3</v>
      </c>
      <c r="GG151">
        <v>1.0474779999999999</v>
      </c>
      <c r="GH151">
        <v>0.60163180000000005</v>
      </c>
      <c r="GI151">
        <v>36.850059999999999</v>
      </c>
      <c r="GJ151" s="1">
        <v>2.541855E-3</v>
      </c>
      <c r="GK151">
        <v>0.9985849</v>
      </c>
      <c r="GL151">
        <v>0.60164819999999997</v>
      </c>
      <c r="GM151">
        <v>35.702689999999997</v>
      </c>
      <c r="GN151" s="1">
        <v>2.4256550000000001E-3</v>
      </c>
      <c r="GO151">
        <v>0.95268549999999996</v>
      </c>
      <c r="GP151">
        <v>0.60165610000000003</v>
      </c>
      <c r="GQ151">
        <v>34.387920000000001</v>
      </c>
      <c r="GR151" s="1">
        <v>2.3165350000000002E-3</v>
      </c>
      <c r="GS151">
        <v>0.90962739999999997</v>
      </c>
      <c r="GT151">
        <v>0.60165860000000004</v>
      </c>
      <c r="GU151">
        <v>34.91422</v>
      </c>
      <c r="GV151" s="1">
        <v>2.2137960000000001E-3</v>
      </c>
      <c r="GW151">
        <v>0.86912350000000005</v>
      </c>
      <c r="GX151">
        <v>0.60165670000000004</v>
      </c>
      <c r="GY151">
        <v>36.021549999999998</v>
      </c>
      <c r="GZ151" s="1">
        <v>2.1165089999999999E-3</v>
      </c>
      <c r="HA151">
        <v>0.83092770000000005</v>
      </c>
      <c r="HB151">
        <v>0.60165029999999997</v>
      </c>
      <c r="HC151">
        <v>37.667169999999999</v>
      </c>
      <c r="HD151" s="1">
        <v>2.0248919999999999E-3</v>
      </c>
      <c r="HE151">
        <v>0.79482299999999995</v>
      </c>
      <c r="HF151">
        <v>0.60165409999999997</v>
      </c>
      <c r="HG151">
        <v>38.73272</v>
      </c>
      <c r="HH151" s="1">
        <v>1.9382889999999999E-3</v>
      </c>
      <c r="HI151">
        <v>0.76079770000000002</v>
      </c>
      <c r="HJ151">
        <v>0.60163679999999997</v>
      </c>
      <c r="HK151">
        <v>37.553829999999998</v>
      </c>
      <c r="HL151" s="1">
        <v>1.856283E-3</v>
      </c>
      <c r="HM151">
        <v>0.72858100000000003</v>
      </c>
      <c r="HN151">
        <v>0.6016534</v>
      </c>
      <c r="HO151">
        <v>36.335929999999998</v>
      </c>
      <c r="HP151" s="1">
        <v>1.7787059999999999E-3</v>
      </c>
      <c r="HQ151">
        <v>0.69808700000000001</v>
      </c>
      <c r="HR151">
        <v>0.60163800000000001</v>
      </c>
      <c r="HS151">
        <v>35.090809999999998</v>
      </c>
      <c r="HT151" s="1">
        <v>1.705242E-3</v>
      </c>
      <c r="HU151">
        <v>0.66923049999999995</v>
      </c>
      <c r="HV151">
        <v>0.60164620000000002</v>
      </c>
      <c r="HW151">
        <v>33.813929999999999</v>
      </c>
      <c r="HX151" s="1">
        <v>1.635737E-3</v>
      </c>
      <c r="HY151">
        <v>0.64194669999999998</v>
      </c>
      <c r="HZ151">
        <v>0.60165659999999999</v>
      </c>
      <c r="IA151">
        <v>34.434379999999997</v>
      </c>
      <c r="IB151" s="1">
        <v>1.5701720000000001E-3</v>
      </c>
      <c r="IC151">
        <v>0.61618879999999998</v>
      </c>
      <c r="ID151">
        <v>0.60164989999999996</v>
      </c>
      <c r="IE151">
        <v>37.48133</v>
      </c>
      <c r="IF151" s="1">
        <v>1.5082050000000001E-3</v>
      </c>
      <c r="IG151">
        <v>0.59183319999999995</v>
      </c>
      <c r="IH151">
        <v>0.60165210000000002</v>
      </c>
      <c r="II151">
        <v>42.02055</v>
      </c>
      <c r="IJ151" s="1">
        <v>1.4492610000000001E-3</v>
      </c>
      <c r="IK151">
        <v>0.56870030000000005</v>
      </c>
      <c r="IL151">
        <v>0.60165270000000004</v>
      </c>
      <c r="IM151">
        <v>45.245719999999999</v>
      </c>
      <c r="IN151" s="1">
        <v>1.393151E-3</v>
      </c>
      <c r="IO151">
        <v>0.54664380000000001</v>
      </c>
      <c r="IP151">
        <v>0.60165199999999996</v>
      </c>
      <c r="IQ151">
        <v>46.271560000000001</v>
      </c>
      <c r="IR151" s="1">
        <v>1.33943E-3</v>
      </c>
      <c r="IS151">
        <v>0.52558830000000001</v>
      </c>
      <c r="IT151">
        <v>0.60164280000000003</v>
      </c>
      <c r="IU151">
        <v>46.207979999999999</v>
      </c>
      <c r="IV151" s="1">
        <v>1.2885959999999999E-3</v>
      </c>
      <c r="IW151">
        <v>0.50559120000000002</v>
      </c>
      <c r="IX151">
        <v>0.60165210000000002</v>
      </c>
      <c r="IY151">
        <v>45.532820000000001</v>
      </c>
      <c r="IZ151" s="1">
        <v>1.240126E-3</v>
      </c>
      <c r="JA151">
        <v>0.48657070000000002</v>
      </c>
      <c r="JB151">
        <v>0.60165860000000004</v>
      </c>
      <c r="JC151">
        <v>44.008940000000003</v>
      </c>
      <c r="JD151" s="1">
        <v>1.1937759999999999E-3</v>
      </c>
      <c r="JE151">
        <v>0.4684082</v>
      </c>
      <c r="JF151">
        <v>0.60164740000000005</v>
      </c>
      <c r="JG151">
        <v>43.204680000000003</v>
      </c>
      <c r="JH151" s="1">
        <v>1.1495489999999999E-3</v>
      </c>
      <c r="JI151">
        <v>0.45101599999999997</v>
      </c>
      <c r="JJ151">
        <v>0.60165460000000004</v>
      </c>
      <c r="JK151">
        <v>41.707369999999997</v>
      </c>
      <c r="JL151" s="1">
        <v>1.106538E-3</v>
      </c>
      <c r="JM151">
        <v>0.43438769999999999</v>
      </c>
      <c r="JN151">
        <v>0.60164589999999996</v>
      </c>
      <c r="JO151">
        <v>39.700580000000002</v>
      </c>
      <c r="JP151" s="1">
        <v>1.0634220000000001E-3</v>
      </c>
      <c r="JQ151">
        <v>0.41853200000000002</v>
      </c>
      <c r="JR151">
        <v>0.6016532</v>
      </c>
      <c r="JS151">
        <v>38.750909999999998</v>
      </c>
      <c r="JT151" s="1">
        <v>1.0225709999999999E-3</v>
      </c>
      <c r="JU151">
        <v>0.4034625</v>
      </c>
      <c r="JV151">
        <v>0.60165820000000003</v>
      </c>
      <c r="JW151">
        <v>38.587600000000002</v>
      </c>
      <c r="JX151" s="1">
        <v>9.8369899999999999E-4</v>
      </c>
      <c r="JY151">
        <v>0.38904840000000002</v>
      </c>
      <c r="JZ151">
        <v>0.60165360000000001</v>
      </c>
      <c r="KA151">
        <v>38.182929999999999</v>
      </c>
      <c r="KB151" s="1">
        <v>9.4650270000000002E-4</v>
      </c>
      <c r="KC151">
        <v>0.37517499999999998</v>
      </c>
      <c r="KD151">
        <v>0.60165570000000002</v>
      </c>
      <c r="KE151">
        <v>37.453569999999999</v>
      </c>
      <c r="KF151" s="1">
        <v>9.1089070000000005E-4</v>
      </c>
      <c r="KG151">
        <v>0.36183090000000001</v>
      </c>
      <c r="KH151">
        <v>0.60165480000000005</v>
      </c>
      <c r="KI151">
        <v>35.999020000000002</v>
      </c>
      <c r="KJ151" s="1">
        <v>8.7714309999999997E-4</v>
      </c>
      <c r="KK151">
        <v>0.34912209999999999</v>
      </c>
      <c r="KL151">
        <v>0.60165069999999998</v>
      </c>
      <c r="KM151">
        <v>36.063009999999998</v>
      </c>
      <c r="KN151" s="1">
        <v>8.4508999999999995E-4</v>
      </c>
      <c r="KO151">
        <v>0.33700219999999997</v>
      </c>
      <c r="KP151">
        <v>0.60166050000000004</v>
      </c>
      <c r="KQ151">
        <v>38.851779999999998</v>
      </c>
      <c r="KR151" s="1">
        <v>8.1456520000000002E-4</v>
      </c>
      <c r="KS151">
        <v>0.32544020000000001</v>
      </c>
      <c r="KT151">
        <v>0.60165800000000003</v>
      </c>
      <c r="KU151">
        <v>42.97589</v>
      </c>
      <c r="KV151" s="1">
        <v>7.8542640000000001E-4</v>
      </c>
      <c r="KW151">
        <v>0.31435489999999999</v>
      </c>
      <c r="KX151">
        <v>0.60164569999999995</v>
      </c>
      <c r="KY151">
        <v>44.889940000000003</v>
      </c>
      <c r="KZ151" s="1">
        <v>7.5756040000000003E-4</v>
      </c>
      <c r="LA151">
        <v>0.3037263</v>
      </c>
      <c r="LB151">
        <v>0.60165380000000002</v>
      </c>
      <c r="LC151">
        <v>43.6096</v>
      </c>
      <c r="LD151" s="1">
        <v>7.3101000000000004E-4</v>
      </c>
      <c r="LE151">
        <v>0.29353360000000001</v>
      </c>
      <c r="LF151">
        <v>0.60163180000000005</v>
      </c>
      <c r="LG151">
        <v>41.90408</v>
      </c>
      <c r="LH151" s="1">
        <v>7.0551320000000002E-4</v>
      </c>
      <c r="LI151">
        <v>0.28375509999999998</v>
      </c>
      <c r="LJ151">
        <v>0.60165999999999997</v>
      </c>
      <c r="LK151">
        <v>40.76294</v>
      </c>
      <c r="LL151" s="1">
        <v>6.8118550000000001E-4</v>
      </c>
      <c r="LM151">
        <v>0.27437230000000001</v>
      </c>
      <c r="LN151">
        <v>0.6016551</v>
      </c>
      <c r="LO151">
        <v>39.106909999999999</v>
      </c>
      <c r="LP151" s="1">
        <v>6.5783840000000003E-4</v>
      </c>
      <c r="LQ151">
        <v>0.26535550000000002</v>
      </c>
      <c r="LR151">
        <v>0.60163270000000002</v>
      </c>
      <c r="LS151">
        <v>37.639719999999997</v>
      </c>
      <c r="LT151" s="1">
        <v>6.3550140000000004E-4</v>
      </c>
      <c r="LU151">
        <v>0.25670019999999999</v>
      </c>
      <c r="LV151">
        <v>0.60163710000000004</v>
      </c>
      <c r="LW151">
        <v>36.592320000000001</v>
      </c>
      <c r="LX151" s="1">
        <v>6.1397429999999998E-4</v>
      </c>
      <c r="LY151">
        <v>0.24834580000000001</v>
      </c>
      <c r="LZ151">
        <v>0.60164709999999999</v>
      </c>
      <c r="MA151">
        <v>36.132370000000002</v>
      </c>
      <c r="MB151" s="1">
        <v>5.9329260000000003E-4</v>
      </c>
      <c r="MC151">
        <v>0.2402956</v>
      </c>
      <c r="MD151">
        <v>0.60165239999999998</v>
      </c>
      <c r="ME151">
        <v>37.521189999999997</v>
      </c>
      <c r="MF151" s="1">
        <v>5.7341409999999999E-4</v>
      </c>
      <c r="MG151">
        <v>0.23255390000000001</v>
      </c>
      <c r="MH151">
        <v>0.60162789999999999</v>
      </c>
      <c r="MI151">
        <v>39.274909999999998</v>
      </c>
      <c r="MJ151" s="1">
        <v>5.5422939999999997E-4</v>
      </c>
      <c r="MK151">
        <v>0.22508220000000001</v>
      </c>
      <c r="ML151">
        <v>0.60165109999999999</v>
      </c>
      <c r="MM151">
        <v>39.373330000000003</v>
      </c>
      <c r="MN151" s="1">
        <v>5.3572699999999995E-4</v>
      </c>
      <c r="MO151">
        <v>0.21789410000000001</v>
      </c>
      <c r="MP151">
        <v>0.6016572</v>
      </c>
      <c r="MQ151">
        <v>39.057960000000001</v>
      </c>
      <c r="MR151" s="1">
        <v>5.17896E-4</v>
      </c>
      <c r="MS151">
        <v>0.21096010000000001</v>
      </c>
      <c r="MT151">
        <v>0.60165489999999999</v>
      </c>
      <c r="MU151">
        <v>38.063879999999997</v>
      </c>
      <c r="MV151" s="1">
        <v>5.0071060000000001E-4</v>
      </c>
      <c r="MW151">
        <v>0.2042727</v>
      </c>
      <c r="MX151">
        <v>0.60164930000000005</v>
      </c>
      <c r="MY151">
        <v>37.846679999999999</v>
      </c>
      <c r="MZ151" s="1">
        <v>4.8417939999999997E-4</v>
      </c>
      <c r="NA151">
        <v>0.1978087</v>
      </c>
      <c r="NB151">
        <v>0.60165389999999996</v>
      </c>
      <c r="NC151">
        <v>37.377020000000002</v>
      </c>
      <c r="ND151" s="1">
        <v>4.682399E-4</v>
      </c>
      <c r="NE151">
        <v>0.19156280000000001</v>
      </c>
      <c r="NF151">
        <v>0.60165639999999998</v>
      </c>
      <c r="NG151">
        <v>37.563679999999998</v>
      </c>
      <c r="NH151" s="1">
        <v>4.5283919999999998E-4</v>
      </c>
      <c r="NI151">
        <v>0.1855262</v>
      </c>
      <c r="NJ151">
        <v>0.60165990000000003</v>
      </c>
      <c r="NK151">
        <v>38.344940000000001</v>
      </c>
      <c r="NL151" s="1">
        <v>4.3801339999999998E-4</v>
      </c>
      <c r="NM151">
        <v>0.17970149999999999</v>
      </c>
      <c r="NN151">
        <v>0.60165480000000005</v>
      </c>
      <c r="NO151">
        <v>37.900370000000002</v>
      </c>
      <c r="NP151" s="1">
        <v>4.238116E-4</v>
      </c>
      <c r="NQ151">
        <v>0.17410709999999999</v>
      </c>
      <c r="NR151">
        <v>0.60165539999999995</v>
      </c>
      <c r="NS151">
        <v>35.822069999999997</v>
      </c>
      <c r="NT151" s="1">
        <v>4.1018750000000002E-4</v>
      </c>
      <c r="NU151">
        <v>0.16873250000000001</v>
      </c>
      <c r="NV151">
        <v>0.6016589</v>
      </c>
      <c r="NW151">
        <v>34.640079999999998</v>
      </c>
      <c r="NX151" s="1">
        <v>3.9708179999999998E-4</v>
      </c>
      <c r="NY151">
        <v>0.16354850000000001</v>
      </c>
      <c r="NZ151">
        <v>0.60165199999999996</v>
      </c>
      <c r="OA151">
        <v>33.303989999999999</v>
      </c>
      <c r="OB151" s="1">
        <v>3.8443039999999998E-4</v>
      </c>
      <c r="OC151">
        <v>0.15851950000000001</v>
      </c>
      <c r="OD151">
        <v>0.60165000000000002</v>
      </c>
      <c r="OE151">
        <v>33.337539999999997</v>
      </c>
      <c r="OF151" s="1">
        <v>3.7218350000000001E-4</v>
      </c>
      <c r="OG151">
        <v>0.15362419999999999</v>
      </c>
      <c r="OH151">
        <v>0.60165270000000004</v>
      </c>
      <c r="OI151">
        <v>32.577219999999997</v>
      </c>
      <c r="OJ151" s="1">
        <v>3.604042E-4</v>
      </c>
      <c r="OK151">
        <v>0.14890220000000001</v>
      </c>
    </row>
    <row r="152" spans="1:401" x14ac:dyDescent="0.35">
      <c r="A152">
        <v>155</v>
      </c>
      <c r="B152" t="s">
        <v>4</v>
      </c>
      <c r="C152" t="s">
        <v>24</v>
      </c>
      <c r="D152" t="s">
        <v>157</v>
      </c>
      <c r="E152">
        <v>872.06020000000001</v>
      </c>
      <c r="F152">
        <v>0.7379426</v>
      </c>
      <c r="G152">
        <v>22.44539</v>
      </c>
      <c r="H152">
        <v>0</v>
      </c>
      <c r="I152">
        <v>0</v>
      </c>
      <c r="J152">
        <v>0.73322949999999998</v>
      </c>
      <c r="K152">
        <v>21.821899999999999</v>
      </c>
      <c r="L152">
        <v>0</v>
      </c>
      <c r="M152">
        <v>0</v>
      </c>
      <c r="N152">
        <v>0.72862689999999997</v>
      </c>
      <c r="O152">
        <v>20.618559999999999</v>
      </c>
      <c r="P152">
        <v>0</v>
      </c>
      <c r="Q152">
        <v>0</v>
      </c>
      <c r="R152">
        <v>0.72435280000000002</v>
      </c>
      <c r="S152">
        <v>20.95796</v>
      </c>
      <c r="T152">
        <v>0</v>
      </c>
      <c r="U152">
        <v>0</v>
      </c>
      <c r="V152">
        <v>0.72018800000000005</v>
      </c>
      <c r="W152">
        <v>21.848520000000001</v>
      </c>
      <c r="X152" s="1">
        <v>5.2781059999999999E-35</v>
      </c>
      <c r="Y152" s="1">
        <v>1.8717770000000001E-32</v>
      </c>
      <c r="Z152">
        <v>0.71605070000000004</v>
      </c>
      <c r="AA152">
        <v>22.520029999999998</v>
      </c>
      <c r="AB152" s="1">
        <v>8.1903570000000002E-25</v>
      </c>
      <c r="AC152" s="1">
        <v>2.9390229999999999E-22</v>
      </c>
      <c r="AD152">
        <v>0.71237779999999995</v>
      </c>
      <c r="AE152">
        <v>22.65793</v>
      </c>
      <c r="AF152" s="1">
        <v>5.8911919999999998E-15</v>
      </c>
      <c r="AG152" s="1">
        <v>2.115458E-12</v>
      </c>
      <c r="AH152">
        <v>0.70915189999999995</v>
      </c>
      <c r="AI152">
        <v>22.228470000000002</v>
      </c>
      <c r="AJ152" s="1">
        <v>5.0833820000000005E-7</v>
      </c>
      <c r="AK152" s="1">
        <v>1.3112989999999999E-4</v>
      </c>
      <c r="AL152">
        <v>0.7063625</v>
      </c>
      <c r="AM152">
        <v>21.53885</v>
      </c>
      <c r="AN152" s="1">
        <v>1.3958429999999999E-3</v>
      </c>
      <c r="AO152">
        <v>0.39409729999999998</v>
      </c>
      <c r="AP152">
        <v>0.70416250000000002</v>
      </c>
      <c r="AQ152">
        <v>22.200050000000001</v>
      </c>
      <c r="AR152">
        <v>0.17757490000000001</v>
      </c>
      <c r="AS152">
        <v>53.790900000000001</v>
      </c>
      <c r="AT152">
        <v>0.70219679999999995</v>
      </c>
      <c r="AU152">
        <v>23.45899</v>
      </c>
      <c r="AV152">
        <v>3.9278719999999998</v>
      </c>
      <c r="AW152">
        <v>1259.5640000000001</v>
      </c>
      <c r="AX152">
        <v>0.70050860000000004</v>
      </c>
      <c r="AY152">
        <v>25.276499999999999</v>
      </c>
      <c r="AZ152">
        <v>25.868210000000001</v>
      </c>
      <c r="BA152">
        <v>8681.7880000000005</v>
      </c>
      <c r="BB152">
        <v>0.69929810000000003</v>
      </c>
      <c r="BC152">
        <v>27.132020000000001</v>
      </c>
      <c r="BD152">
        <v>69.037899999999993</v>
      </c>
      <c r="BE152">
        <v>24059.07</v>
      </c>
      <c r="BF152">
        <v>0.69837260000000001</v>
      </c>
      <c r="BG152">
        <v>27.814520000000002</v>
      </c>
      <c r="BH152">
        <v>91.810169999999999</v>
      </c>
      <c r="BI152">
        <v>33018.46</v>
      </c>
      <c r="BJ152">
        <v>0.69744189999999995</v>
      </c>
      <c r="BK152">
        <v>27.825369999999999</v>
      </c>
      <c r="BL152">
        <v>70.980770000000007</v>
      </c>
      <c r="BM152">
        <v>26178.5</v>
      </c>
      <c r="BN152">
        <v>0.69627830000000002</v>
      </c>
      <c r="BO152">
        <v>27.420580000000001</v>
      </c>
      <c r="BP152">
        <v>35.821210000000001</v>
      </c>
      <c r="BQ152">
        <v>13495.07</v>
      </c>
      <c r="BR152">
        <v>0.69458390000000003</v>
      </c>
      <c r="BS152">
        <v>26.325320000000001</v>
      </c>
      <c r="BT152">
        <v>13.045159999999999</v>
      </c>
      <c r="BU152">
        <v>5000.63</v>
      </c>
      <c r="BV152">
        <v>0.69233089999999997</v>
      </c>
      <c r="BW152">
        <v>26.008579999999998</v>
      </c>
      <c r="BX152">
        <v>3.7408649999999999</v>
      </c>
      <c r="BY152">
        <v>1454.693</v>
      </c>
      <c r="BZ152">
        <v>0.68949479999999996</v>
      </c>
      <c r="CA152">
        <v>25.83989</v>
      </c>
      <c r="CB152">
        <v>0.92037679999999999</v>
      </c>
      <c r="CC152">
        <v>361.565</v>
      </c>
      <c r="CD152">
        <v>0.68613420000000003</v>
      </c>
      <c r="CE152">
        <v>25.88091</v>
      </c>
      <c r="CF152">
        <v>0.2166923</v>
      </c>
      <c r="CG152">
        <v>85.348740000000006</v>
      </c>
      <c r="CH152">
        <v>0.68228540000000004</v>
      </c>
      <c r="CI152">
        <v>26.60117</v>
      </c>
      <c r="CJ152" s="1">
        <v>6.0711939999999999E-2</v>
      </c>
      <c r="CK152">
        <v>23.571580000000001</v>
      </c>
      <c r="CL152">
        <v>0.67820029999999998</v>
      </c>
      <c r="CM152">
        <v>26.747250000000001</v>
      </c>
      <c r="CN152" s="1">
        <v>2.9682630000000002E-2</v>
      </c>
      <c r="CO152">
        <v>11.123150000000001</v>
      </c>
      <c r="CP152">
        <v>0.67416980000000004</v>
      </c>
      <c r="CQ152">
        <v>26.99916</v>
      </c>
      <c r="CR152" s="1">
        <v>2.6398000000000001E-2</v>
      </c>
      <c r="CS152">
        <v>9.7007890000000003</v>
      </c>
      <c r="CT152">
        <v>0.67024930000000005</v>
      </c>
      <c r="CU152">
        <v>26.738589999999999</v>
      </c>
      <c r="CV152" s="1">
        <v>2.8966539999999999E-2</v>
      </c>
      <c r="CW152">
        <v>10.660209999999999</v>
      </c>
      <c r="CX152">
        <v>0.66678570000000004</v>
      </c>
      <c r="CY152">
        <v>26.202940000000002</v>
      </c>
      <c r="CZ152">
        <v>3.1462669999999998E-2</v>
      </c>
      <c r="DA152">
        <v>11.668100000000001</v>
      </c>
      <c r="DB152">
        <v>0.66394509999999995</v>
      </c>
      <c r="DC152">
        <v>26.475259999999999</v>
      </c>
      <c r="DD152" s="1">
        <v>3.2263710000000001E-2</v>
      </c>
      <c r="DE152">
        <v>12.05424</v>
      </c>
      <c r="DF152">
        <v>0.66175360000000005</v>
      </c>
      <c r="DG152">
        <v>27.68629</v>
      </c>
      <c r="DH152" s="1">
        <v>3.1422360000000003E-2</v>
      </c>
      <c r="DI152">
        <v>11.804690000000001</v>
      </c>
      <c r="DJ152">
        <v>0.66010930000000001</v>
      </c>
      <c r="DK152">
        <v>30.65822</v>
      </c>
      <c r="DL152" s="1">
        <v>2.9521059999999998E-2</v>
      </c>
      <c r="DM152">
        <v>11.130229999999999</v>
      </c>
      <c r="DN152">
        <v>0.65890490000000002</v>
      </c>
      <c r="DO152">
        <v>34.678080000000001</v>
      </c>
      <c r="DP152" s="1">
        <v>2.7065929999999998E-2</v>
      </c>
      <c r="DQ152">
        <v>10.22664</v>
      </c>
      <c r="DR152">
        <v>0.65810360000000001</v>
      </c>
      <c r="DS152">
        <v>35.828609999999998</v>
      </c>
      <c r="DT152" s="1">
        <v>2.4186630000000001E-2</v>
      </c>
      <c r="DU152">
        <v>9.1549379999999996</v>
      </c>
      <c r="DV152">
        <v>0.65757909999999997</v>
      </c>
      <c r="DW152">
        <v>35.24295</v>
      </c>
      <c r="DX152" s="1">
        <v>2.0742880000000002E-2</v>
      </c>
      <c r="DY152">
        <v>7.8682470000000002</v>
      </c>
      <c r="DZ152">
        <v>0.65721830000000003</v>
      </c>
      <c r="EA152">
        <v>34.934930000000001</v>
      </c>
      <c r="EB152" s="1">
        <v>1.681765E-2</v>
      </c>
      <c r="EC152">
        <v>6.3924209999999997</v>
      </c>
      <c r="ED152">
        <v>0.65699490000000005</v>
      </c>
      <c r="EE152">
        <v>33.993380000000002</v>
      </c>
      <c r="EF152" s="1">
        <v>1.2931959999999999E-2</v>
      </c>
      <c r="EG152">
        <v>4.9196939999999998</v>
      </c>
      <c r="EH152">
        <v>0.65686540000000004</v>
      </c>
      <c r="EI152">
        <v>33.345779999999998</v>
      </c>
      <c r="EJ152" s="1">
        <v>9.6916410000000008E-3</v>
      </c>
      <c r="EK152">
        <v>3.6814939999999998</v>
      </c>
      <c r="EL152">
        <v>0.65677730000000001</v>
      </c>
      <c r="EM152">
        <v>33.345489999999998</v>
      </c>
      <c r="EN152" s="1">
        <v>7.3662880000000003E-3</v>
      </c>
      <c r="EO152">
        <v>2.786899</v>
      </c>
      <c r="EP152">
        <v>0.65670629999999997</v>
      </c>
      <c r="EQ152">
        <v>35.661070000000002</v>
      </c>
      <c r="ER152" s="1">
        <v>5.8619919999999999E-3</v>
      </c>
      <c r="ES152">
        <v>2.2061229999999998</v>
      </c>
      <c r="ET152">
        <v>0.65668559999999998</v>
      </c>
      <c r="EU152">
        <v>39.027070000000002</v>
      </c>
      <c r="EV152" s="1">
        <v>4.9340030000000002E-3</v>
      </c>
      <c r="EW152">
        <v>1.847607</v>
      </c>
      <c r="EX152">
        <v>0.65665980000000002</v>
      </c>
      <c r="EY152">
        <v>40.694499999999998</v>
      </c>
      <c r="EZ152" s="1">
        <v>4.356543E-3</v>
      </c>
      <c r="FA152">
        <v>1.624409</v>
      </c>
      <c r="FB152">
        <v>0.65663890000000003</v>
      </c>
      <c r="FC152">
        <v>41.276679999999999</v>
      </c>
      <c r="FD152" s="1">
        <v>3.9720809999999997E-3</v>
      </c>
      <c r="FE152">
        <v>1.476472</v>
      </c>
      <c r="FF152">
        <v>0.65663179999999999</v>
      </c>
      <c r="FG152">
        <v>41.407130000000002</v>
      </c>
      <c r="FH152" s="1">
        <v>3.692135E-3</v>
      </c>
      <c r="FI152">
        <v>1.369327</v>
      </c>
      <c r="FJ152">
        <v>0.65662830000000005</v>
      </c>
      <c r="FK152">
        <v>40.835830000000001</v>
      </c>
      <c r="FL152" s="1">
        <v>3.4694869999999998E-3</v>
      </c>
      <c r="FM152">
        <v>1.2844500000000001</v>
      </c>
      <c r="FN152">
        <v>0.65661210000000003</v>
      </c>
      <c r="FO152">
        <v>41.052079999999997</v>
      </c>
      <c r="FP152" s="1">
        <v>3.2795960000000001E-3</v>
      </c>
      <c r="FQ152">
        <v>1.2126300000000001</v>
      </c>
      <c r="FR152">
        <v>0.65663050000000001</v>
      </c>
      <c r="FS152">
        <v>40.840949999999999</v>
      </c>
      <c r="FT152" s="1">
        <v>3.1103379999999998E-3</v>
      </c>
      <c r="FU152">
        <v>1.1490629999999999</v>
      </c>
      <c r="FV152">
        <v>0.65664889999999998</v>
      </c>
      <c r="FW152">
        <v>40.288069999999998</v>
      </c>
      <c r="FX152" s="1">
        <v>2.9566330000000002E-3</v>
      </c>
      <c r="FY152">
        <v>1.0914379999999999</v>
      </c>
      <c r="FZ152">
        <v>0.65661910000000001</v>
      </c>
      <c r="GA152">
        <v>39.023789999999998</v>
      </c>
      <c r="GB152" s="1">
        <v>2.814511E-3</v>
      </c>
      <c r="GC152">
        <v>1.0383979999999999</v>
      </c>
      <c r="GD152">
        <v>0.65663059999999995</v>
      </c>
      <c r="GE152">
        <v>38.09151</v>
      </c>
      <c r="GF152" s="1">
        <v>2.6816349999999999E-3</v>
      </c>
      <c r="GG152">
        <v>0.98901349999999999</v>
      </c>
      <c r="GH152">
        <v>0.6566362</v>
      </c>
      <c r="GI152">
        <v>36.893509999999999</v>
      </c>
      <c r="GJ152" s="1">
        <v>2.5568740000000002E-3</v>
      </c>
      <c r="GK152">
        <v>0.9427508</v>
      </c>
      <c r="GL152">
        <v>0.65660969999999996</v>
      </c>
      <c r="GM152">
        <v>35.773530000000001</v>
      </c>
      <c r="GN152" s="1">
        <v>2.4397070000000002E-3</v>
      </c>
      <c r="GO152">
        <v>0.89932990000000002</v>
      </c>
      <c r="GP152">
        <v>0.65663919999999998</v>
      </c>
      <c r="GQ152">
        <v>34.507170000000002</v>
      </c>
      <c r="GR152" s="1">
        <v>2.3297970000000002E-3</v>
      </c>
      <c r="GS152">
        <v>0.85861849999999995</v>
      </c>
      <c r="GT152">
        <v>0.65664219999999995</v>
      </c>
      <c r="GU152">
        <v>35.05424</v>
      </c>
      <c r="GV152" s="1">
        <v>2.2262720000000001E-3</v>
      </c>
      <c r="GW152">
        <v>0.82031980000000004</v>
      </c>
      <c r="GX152">
        <v>0.65661539999999996</v>
      </c>
      <c r="GY152">
        <v>36.238059999999997</v>
      </c>
      <c r="GZ152" s="1">
        <v>2.128282E-3</v>
      </c>
      <c r="HA152">
        <v>0.78421810000000003</v>
      </c>
      <c r="HB152">
        <v>0.65664429999999996</v>
      </c>
      <c r="HC152">
        <v>37.854080000000003</v>
      </c>
      <c r="HD152" s="1">
        <v>2.0360360000000002E-3</v>
      </c>
      <c r="HE152">
        <v>0.75009239999999999</v>
      </c>
      <c r="HF152">
        <v>0.65661610000000004</v>
      </c>
      <c r="HG152">
        <v>38.94267</v>
      </c>
      <c r="HH152" s="1">
        <v>1.9487790000000001E-3</v>
      </c>
      <c r="HI152">
        <v>0.7179236</v>
      </c>
      <c r="HJ152">
        <v>0.6566419</v>
      </c>
      <c r="HK152">
        <v>37.701819999999998</v>
      </c>
      <c r="HL152" s="1">
        <v>1.8662279999999999E-3</v>
      </c>
      <c r="HM152">
        <v>0.68747100000000005</v>
      </c>
      <c r="HN152">
        <v>0.65661309999999995</v>
      </c>
      <c r="HO152">
        <v>36.396189999999997</v>
      </c>
      <c r="HP152" s="1">
        <v>1.7880999999999999E-3</v>
      </c>
      <c r="HQ152">
        <v>0.65866599999999997</v>
      </c>
      <c r="HR152">
        <v>0.65661639999999999</v>
      </c>
      <c r="HS152">
        <v>35.183419999999998</v>
      </c>
      <c r="HT152" s="1">
        <v>1.7141260000000001E-3</v>
      </c>
      <c r="HU152">
        <v>0.63138899999999998</v>
      </c>
      <c r="HV152">
        <v>0.65663139999999998</v>
      </c>
      <c r="HW152">
        <v>33.956150000000001</v>
      </c>
      <c r="HX152" s="1">
        <v>1.644157E-3</v>
      </c>
      <c r="HY152">
        <v>0.60561279999999995</v>
      </c>
      <c r="HZ152">
        <v>0.65664109999999998</v>
      </c>
      <c r="IA152">
        <v>34.614800000000002</v>
      </c>
      <c r="IB152" s="1">
        <v>1.5781040000000001E-3</v>
      </c>
      <c r="IC152">
        <v>0.58125919999999998</v>
      </c>
      <c r="ID152">
        <v>0.65663470000000002</v>
      </c>
      <c r="IE152">
        <v>37.683190000000003</v>
      </c>
      <c r="IF152" s="1">
        <v>1.515733E-3</v>
      </c>
      <c r="IG152">
        <v>0.55825769999999997</v>
      </c>
      <c r="IH152">
        <v>0.65663369999999999</v>
      </c>
      <c r="II152">
        <v>42.140560000000001</v>
      </c>
      <c r="IJ152" s="1">
        <v>1.4564109999999999E-3</v>
      </c>
      <c r="IK152">
        <v>0.53640189999999999</v>
      </c>
      <c r="IL152">
        <v>0.6566147</v>
      </c>
      <c r="IM152">
        <v>45.243000000000002</v>
      </c>
      <c r="IN152" s="1">
        <v>1.3999850000000001E-3</v>
      </c>
      <c r="IO152">
        <v>0.51558369999999998</v>
      </c>
      <c r="IP152">
        <v>0.65661219999999998</v>
      </c>
      <c r="IQ152">
        <v>46.190840000000001</v>
      </c>
      <c r="IR152" s="1">
        <v>1.34593E-3</v>
      </c>
      <c r="IS152">
        <v>0.49570370000000002</v>
      </c>
      <c r="IT152">
        <v>0.65662989999999999</v>
      </c>
      <c r="IU152">
        <v>46.129919999999998</v>
      </c>
      <c r="IV152" s="1">
        <v>1.294789E-3</v>
      </c>
      <c r="IW152">
        <v>0.47681410000000002</v>
      </c>
      <c r="IX152">
        <v>0.65661210000000003</v>
      </c>
      <c r="IY152">
        <v>45.552999999999997</v>
      </c>
      <c r="IZ152" s="1">
        <v>1.2460049999999999E-3</v>
      </c>
      <c r="JA152">
        <v>0.45885229999999999</v>
      </c>
      <c r="JB152">
        <v>0.65661670000000005</v>
      </c>
      <c r="JC152">
        <v>44.160200000000003</v>
      </c>
      <c r="JD152" s="1">
        <v>1.1994060000000001E-3</v>
      </c>
      <c r="JE152">
        <v>0.44171290000000002</v>
      </c>
      <c r="JF152">
        <v>0.65663070000000001</v>
      </c>
      <c r="JG152">
        <v>43.483130000000003</v>
      </c>
      <c r="JH152" s="1">
        <v>1.154944E-3</v>
      </c>
      <c r="JI152">
        <v>0.42530099999999998</v>
      </c>
      <c r="JJ152">
        <v>0.65663400000000005</v>
      </c>
      <c r="JK152">
        <v>42.087789999999998</v>
      </c>
      <c r="JL152" s="1">
        <v>1.111681E-3</v>
      </c>
      <c r="JM152">
        <v>0.40960619999999998</v>
      </c>
      <c r="JN152">
        <v>0.6566322</v>
      </c>
      <c r="JO152">
        <v>39.896189999999997</v>
      </c>
      <c r="JP152" s="1">
        <v>1.068308E-3</v>
      </c>
      <c r="JQ152">
        <v>0.39463110000000001</v>
      </c>
      <c r="JR152">
        <v>0.65661309999999995</v>
      </c>
      <c r="JS152">
        <v>38.788530000000002</v>
      </c>
      <c r="JT152" s="1">
        <v>1.0272090000000001E-3</v>
      </c>
      <c r="JU152">
        <v>0.38040459999999998</v>
      </c>
      <c r="JV152">
        <v>0.65663609999999994</v>
      </c>
      <c r="JW152">
        <v>38.581670000000003</v>
      </c>
      <c r="JX152" s="1">
        <v>9.8813929999999996E-4</v>
      </c>
      <c r="JY152">
        <v>0.3668052</v>
      </c>
      <c r="JZ152">
        <v>0.65664069999999997</v>
      </c>
      <c r="KA152">
        <v>38.175350000000002</v>
      </c>
      <c r="KB152" s="1">
        <v>9.5078399999999998E-4</v>
      </c>
      <c r="KC152">
        <v>0.35372559999999997</v>
      </c>
      <c r="KD152">
        <v>0.65661619999999998</v>
      </c>
      <c r="KE152">
        <v>37.50273</v>
      </c>
      <c r="KF152" s="1">
        <v>9.1496739999999996E-4</v>
      </c>
      <c r="KG152">
        <v>0.3411323</v>
      </c>
      <c r="KH152">
        <v>0.65661429999999998</v>
      </c>
      <c r="KI152">
        <v>36.13635</v>
      </c>
      <c r="KJ152" s="1">
        <v>8.8101260000000002E-4</v>
      </c>
      <c r="KK152">
        <v>0.32913130000000002</v>
      </c>
      <c r="KL152">
        <v>0.65663110000000002</v>
      </c>
      <c r="KM152">
        <v>36.232239999999997</v>
      </c>
      <c r="KN152" s="1">
        <v>8.4878120000000002E-4</v>
      </c>
      <c r="KO152">
        <v>0.31768970000000002</v>
      </c>
      <c r="KP152">
        <v>0.65661849999999999</v>
      </c>
      <c r="KQ152">
        <v>39.07546</v>
      </c>
      <c r="KR152" s="1">
        <v>8.1807950000000005E-4</v>
      </c>
      <c r="KS152">
        <v>0.30677369999999998</v>
      </c>
      <c r="KT152">
        <v>0.65661760000000002</v>
      </c>
      <c r="KU152">
        <v>43.253309999999999</v>
      </c>
      <c r="KV152" s="1">
        <v>7.88794E-4</v>
      </c>
      <c r="KW152">
        <v>0.29631770000000002</v>
      </c>
      <c r="KX152">
        <v>0.65660799999999997</v>
      </c>
      <c r="KY152">
        <v>45.171810000000001</v>
      </c>
      <c r="KZ152" s="1">
        <v>7.6078379999999996E-4</v>
      </c>
      <c r="LA152">
        <v>0.28629009999999999</v>
      </c>
      <c r="LB152">
        <v>0.65663859999999996</v>
      </c>
      <c r="LC152">
        <v>43.77655</v>
      </c>
      <c r="LD152" s="1">
        <v>7.3410680000000005E-4</v>
      </c>
      <c r="LE152">
        <v>0.27667520000000001</v>
      </c>
      <c r="LF152">
        <v>0.65663680000000002</v>
      </c>
      <c r="LG152">
        <v>41.948120000000003</v>
      </c>
      <c r="LH152" s="1">
        <v>7.0848280000000003E-4</v>
      </c>
      <c r="LI152">
        <v>0.26744659999999998</v>
      </c>
      <c r="LJ152">
        <v>0.65662710000000002</v>
      </c>
      <c r="LK152">
        <v>40.82396</v>
      </c>
      <c r="LL152" s="1">
        <v>6.8403080000000002E-4</v>
      </c>
      <c r="LM152">
        <v>0.25859949999999998</v>
      </c>
      <c r="LN152">
        <v>0.65663890000000003</v>
      </c>
      <c r="LO152">
        <v>39.258580000000002</v>
      </c>
      <c r="LP152" s="1">
        <v>6.6056100000000005E-4</v>
      </c>
      <c r="LQ152">
        <v>0.2500925</v>
      </c>
      <c r="LR152">
        <v>0.65663689999999997</v>
      </c>
      <c r="LS152">
        <v>37.923810000000003</v>
      </c>
      <c r="LT152" s="1">
        <v>6.3811779999999995E-4</v>
      </c>
      <c r="LU152">
        <v>0.24192649999999999</v>
      </c>
      <c r="LV152">
        <v>0.65661619999999998</v>
      </c>
      <c r="LW152">
        <v>36.926049999999996</v>
      </c>
      <c r="LX152" s="1">
        <v>6.1649190000000003E-4</v>
      </c>
      <c r="LY152">
        <v>0.23405049999999999</v>
      </c>
      <c r="LZ152">
        <v>0.6566343</v>
      </c>
      <c r="MA152">
        <v>36.295009999999998</v>
      </c>
      <c r="MB152" s="1">
        <v>5.9571950000000004E-4</v>
      </c>
      <c r="MC152">
        <v>0.22646140000000001</v>
      </c>
      <c r="MD152">
        <v>0.65663269999999996</v>
      </c>
      <c r="ME152">
        <v>37.388660000000002</v>
      </c>
      <c r="MF152" s="1">
        <v>5.7575149999999995E-4</v>
      </c>
      <c r="MG152">
        <v>0.2191652</v>
      </c>
      <c r="MH152">
        <v>0.65663490000000002</v>
      </c>
      <c r="MI152">
        <v>39.12688</v>
      </c>
      <c r="MJ152" s="1">
        <v>5.564732E-4</v>
      </c>
      <c r="MK152">
        <v>0.2121131</v>
      </c>
      <c r="ML152">
        <v>0.65663179999999999</v>
      </c>
      <c r="MM152">
        <v>39.268819999999998</v>
      </c>
      <c r="MN152" s="1">
        <v>5.3788220000000001E-4</v>
      </c>
      <c r="MO152">
        <v>0.2053382</v>
      </c>
      <c r="MP152">
        <v>0.65661599999999998</v>
      </c>
      <c r="MQ152">
        <v>39.043210000000002</v>
      </c>
      <c r="MR152" s="1">
        <v>5.1996970000000003E-4</v>
      </c>
      <c r="MS152">
        <v>0.19880139999999999</v>
      </c>
      <c r="MT152">
        <v>0.65661570000000002</v>
      </c>
      <c r="MU152">
        <v>38.156289999999998</v>
      </c>
      <c r="MV152" s="1">
        <v>5.0270879999999999E-4</v>
      </c>
      <c r="MW152">
        <v>0.19249579999999999</v>
      </c>
      <c r="MX152">
        <v>0.65660669999999999</v>
      </c>
      <c r="MY152">
        <v>38.029499999999999</v>
      </c>
      <c r="MZ152" s="1">
        <v>4.8610679999999999E-4</v>
      </c>
      <c r="NA152">
        <v>0.1864034</v>
      </c>
      <c r="NB152">
        <v>0.65663680000000002</v>
      </c>
      <c r="NC152">
        <v>37.654820000000001</v>
      </c>
      <c r="ND152" s="1">
        <v>4.701048E-4</v>
      </c>
      <c r="NE152">
        <v>0.18051829999999999</v>
      </c>
      <c r="NF152">
        <v>0.65663530000000003</v>
      </c>
      <c r="NG152">
        <v>37.916980000000002</v>
      </c>
      <c r="NH152" s="1">
        <v>4.5463760000000002E-4</v>
      </c>
      <c r="NI152">
        <v>0.17482710000000001</v>
      </c>
      <c r="NJ152">
        <v>0.65664630000000002</v>
      </c>
      <c r="NK152">
        <v>38.672280000000001</v>
      </c>
      <c r="NL152" s="1">
        <v>4.3974610000000001E-4</v>
      </c>
      <c r="NM152">
        <v>0.1693355</v>
      </c>
      <c r="NN152">
        <v>0.65661380000000003</v>
      </c>
      <c r="NO152">
        <v>38.149009999999997</v>
      </c>
      <c r="NP152" s="1">
        <v>4.2546979999999999E-4</v>
      </c>
      <c r="NQ152">
        <v>0.16405810000000001</v>
      </c>
      <c r="NR152">
        <v>0.65663649999999996</v>
      </c>
      <c r="NS152">
        <v>35.897829999999999</v>
      </c>
      <c r="NT152" s="1">
        <v>4.1178180000000001E-4</v>
      </c>
      <c r="NU152">
        <v>0.15898860000000001</v>
      </c>
      <c r="NV152">
        <v>0.65664259999999997</v>
      </c>
      <c r="NW152">
        <v>34.696480000000001</v>
      </c>
      <c r="NX152" s="1">
        <v>3.9861939999999999E-4</v>
      </c>
      <c r="NY152">
        <v>0.1541013</v>
      </c>
      <c r="NZ152">
        <v>0.65661239999999998</v>
      </c>
      <c r="OA152">
        <v>33.417490000000001</v>
      </c>
      <c r="OB152" s="1">
        <v>3.8592219999999998E-4</v>
      </c>
      <c r="OC152">
        <v>0.14936450000000001</v>
      </c>
      <c r="OD152">
        <v>0.65662880000000001</v>
      </c>
      <c r="OE152">
        <v>33.476329999999997</v>
      </c>
      <c r="OF152" s="1">
        <v>3.7363080000000001E-4</v>
      </c>
      <c r="OG152">
        <v>0.14475289999999999</v>
      </c>
      <c r="OH152">
        <v>0.65661290000000005</v>
      </c>
      <c r="OI152">
        <v>32.844520000000003</v>
      </c>
      <c r="OJ152" s="1">
        <v>3.6179270000000002E-4</v>
      </c>
      <c r="OK152">
        <v>0.14029910000000001</v>
      </c>
    </row>
    <row r="153" spans="1:401" x14ac:dyDescent="0.35">
      <c r="A153">
        <v>156</v>
      </c>
      <c r="B153" t="s">
        <v>4</v>
      </c>
      <c r="C153" t="s">
        <v>24</v>
      </c>
      <c r="D153" t="s">
        <v>158</v>
      </c>
      <c r="E153">
        <v>862.44989999999996</v>
      </c>
      <c r="F153">
        <v>0.78726260000000003</v>
      </c>
      <c r="G153">
        <v>22.52403</v>
      </c>
      <c r="H153">
        <v>0</v>
      </c>
      <c r="I153">
        <v>0</v>
      </c>
      <c r="J153">
        <v>0.77946070000000001</v>
      </c>
      <c r="K153">
        <v>21.92295</v>
      </c>
      <c r="L153">
        <v>0</v>
      </c>
      <c r="M153">
        <v>0</v>
      </c>
      <c r="N153">
        <v>0.77189419999999997</v>
      </c>
      <c r="O153">
        <v>20.712579999999999</v>
      </c>
      <c r="P153">
        <v>0</v>
      </c>
      <c r="Q153">
        <v>0</v>
      </c>
      <c r="R153">
        <v>0.76485130000000001</v>
      </c>
      <c r="S153">
        <v>20.988250000000001</v>
      </c>
      <c r="T153">
        <v>0</v>
      </c>
      <c r="U153">
        <v>0</v>
      </c>
      <c r="V153">
        <v>0.75797720000000002</v>
      </c>
      <c r="W153">
        <v>21.83109</v>
      </c>
      <c r="X153" s="1">
        <v>1.009826E-35</v>
      </c>
      <c r="Y153" s="1">
        <v>2.885473E-33</v>
      </c>
      <c r="Z153">
        <v>0.75119780000000003</v>
      </c>
      <c r="AA153">
        <v>22.475999999999999</v>
      </c>
      <c r="AB153" s="1">
        <v>1.612342E-25</v>
      </c>
      <c r="AC153" s="1">
        <v>4.6705379999999997E-23</v>
      </c>
      <c r="AD153">
        <v>0.7450099</v>
      </c>
      <c r="AE153">
        <v>22.620950000000001</v>
      </c>
      <c r="AF153" s="1">
        <v>1.2031070000000001E-15</v>
      </c>
      <c r="AG153" s="1">
        <v>3.4938369999999999E-13</v>
      </c>
      <c r="AH153">
        <v>0.73940660000000002</v>
      </c>
      <c r="AI153">
        <v>22.25468</v>
      </c>
      <c r="AJ153" s="1">
        <v>2.1872509999999999E-7</v>
      </c>
      <c r="AK153" s="1">
        <v>4.8838960000000002E-5</v>
      </c>
      <c r="AL153">
        <v>0.73446940000000005</v>
      </c>
      <c r="AM153">
        <v>21.584009999999999</v>
      </c>
      <c r="AN153" s="1">
        <v>8.3060879999999999E-4</v>
      </c>
      <c r="AO153">
        <v>0.2024078</v>
      </c>
      <c r="AP153">
        <v>0.73043139999999995</v>
      </c>
      <c r="AQ153">
        <v>22.261389999999999</v>
      </c>
      <c r="AR153">
        <v>0.12484770000000001</v>
      </c>
      <c r="AS153">
        <v>32.249299999999998</v>
      </c>
      <c r="AT153">
        <v>0.72721170000000002</v>
      </c>
      <c r="AU153">
        <v>23.547789999999999</v>
      </c>
      <c r="AV153">
        <v>3.1106829999999999</v>
      </c>
      <c r="AW153">
        <v>839.90430000000003</v>
      </c>
      <c r="AX153">
        <v>0.7247652</v>
      </c>
      <c r="AY153">
        <v>25.328810000000001</v>
      </c>
      <c r="AZ153">
        <v>22.48142</v>
      </c>
      <c r="BA153">
        <v>6275.4189999999999</v>
      </c>
      <c r="BB153">
        <v>0.72295379999999998</v>
      </c>
      <c r="BC153">
        <v>27.14171</v>
      </c>
      <c r="BD153">
        <v>64.677030000000002</v>
      </c>
      <c r="BE153">
        <v>18535.16</v>
      </c>
      <c r="BF153">
        <v>0.72160899999999994</v>
      </c>
      <c r="BG153">
        <v>27.79355</v>
      </c>
      <c r="BH153">
        <v>91.530479999999997</v>
      </c>
      <c r="BI153">
        <v>26782.57</v>
      </c>
      <c r="BJ153">
        <v>0.72034480000000001</v>
      </c>
      <c r="BK153">
        <v>27.793050000000001</v>
      </c>
      <c r="BL153">
        <v>74.359380000000002</v>
      </c>
      <c r="BM153">
        <v>22124.32</v>
      </c>
      <c r="BN153">
        <v>0.71881879999999998</v>
      </c>
      <c r="BO153">
        <v>27.450569999999999</v>
      </c>
      <c r="BP153">
        <v>39.080249999999999</v>
      </c>
      <c r="BQ153">
        <v>11788.3</v>
      </c>
      <c r="BR153">
        <v>0.71669919999999998</v>
      </c>
      <c r="BS153">
        <v>26.408580000000001</v>
      </c>
      <c r="BT153">
        <v>14.690239999999999</v>
      </c>
      <c r="BU153">
        <v>4481.7420000000002</v>
      </c>
      <c r="BV153">
        <v>0.71385750000000003</v>
      </c>
      <c r="BW153">
        <v>26.095500000000001</v>
      </c>
      <c r="BX153">
        <v>4.311331</v>
      </c>
      <c r="BY153">
        <v>1328.51</v>
      </c>
      <c r="BZ153">
        <v>0.71024549999999997</v>
      </c>
      <c r="CA153">
        <v>25.950240000000001</v>
      </c>
      <c r="CB153">
        <v>1.075455</v>
      </c>
      <c r="CC153">
        <v>334.03039999999999</v>
      </c>
      <c r="CD153">
        <v>0.70589190000000002</v>
      </c>
      <c r="CE153">
        <v>25.889089999999999</v>
      </c>
      <c r="CF153">
        <v>0.25292480000000001</v>
      </c>
      <c r="CG153">
        <v>78.869129999999998</v>
      </c>
      <c r="CH153">
        <v>0.70084480000000005</v>
      </c>
      <c r="CI153">
        <v>26.594529999999999</v>
      </c>
      <c r="CJ153" s="1">
        <v>6.8420529999999993E-2</v>
      </c>
      <c r="CK153">
        <v>21.231780000000001</v>
      </c>
      <c r="CL153">
        <v>0.69543889999999997</v>
      </c>
      <c r="CM153">
        <v>26.695309999999999</v>
      </c>
      <c r="CN153" s="1">
        <v>3.103568E-2</v>
      </c>
      <c r="CO153">
        <v>9.4504800000000007</v>
      </c>
      <c r="CP153">
        <v>0.68998099999999996</v>
      </c>
      <c r="CQ153">
        <v>26.956219999999998</v>
      </c>
      <c r="CR153" s="1">
        <v>2.6307469999999999E-2</v>
      </c>
      <c r="CS153">
        <v>7.9262100000000002</v>
      </c>
      <c r="CT153">
        <v>0.68458410000000003</v>
      </c>
      <c r="CU153">
        <v>26.742049999999999</v>
      </c>
      <c r="CV153" s="1">
        <v>2.8629459999999999E-2</v>
      </c>
      <c r="CW153">
        <v>8.6565139999999996</v>
      </c>
      <c r="CX153">
        <v>0.67966550000000003</v>
      </c>
      <c r="CY153">
        <v>26.250019999999999</v>
      </c>
      <c r="CZ153" s="1">
        <v>3.1246409999999999E-2</v>
      </c>
      <c r="DA153">
        <v>9.5226559999999996</v>
      </c>
      <c r="DB153">
        <v>0.67552780000000001</v>
      </c>
      <c r="DC153">
        <v>26.55237</v>
      </c>
      <c r="DD153">
        <v>3.2246190000000001E-2</v>
      </c>
      <c r="DE153">
        <v>9.8999369999999995</v>
      </c>
      <c r="DF153">
        <v>0.67225840000000003</v>
      </c>
      <c r="DG153">
        <v>27.78828</v>
      </c>
      <c r="DH153" s="1">
        <v>3.1562600000000003E-2</v>
      </c>
      <c r="DI153">
        <v>9.7434539999999998</v>
      </c>
      <c r="DJ153">
        <v>0.66966680000000001</v>
      </c>
      <c r="DK153">
        <v>30.728819999999999</v>
      </c>
      <c r="DL153">
        <v>2.9753120000000001E-2</v>
      </c>
      <c r="DM153">
        <v>9.2197879999999994</v>
      </c>
      <c r="DN153">
        <v>0.66772960000000003</v>
      </c>
      <c r="DO153">
        <v>34.720880000000001</v>
      </c>
      <c r="DP153" s="1">
        <v>2.7348230000000001E-2</v>
      </c>
      <c r="DQ153">
        <v>8.494332</v>
      </c>
      <c r="DR153">
        <v>0.66632729999999996</v>
      </c>
      <c r="DS153">
        <v>35.87856</v>
      </c>
      <c r="DT153" s="1">
        <v>2.4522740000000001E-2</v>
      </c>
      <c r="DU153">
        <v>7.6287919999999998</v>
      </c>
      <c r="DV153">
        <v>0.66539519999999996</v>
      </c>
      <c r="DW153">
        <v>35.214469999999999</v>
      </c>
      <c r="DX153">
        <v>2.1146149999999999E-2</v>
      </c>
      <c r="DY153">
        <v>6.5876320000000002</v>
      </c>
      <c r="DZ153">
        <v>0.66476820000000003</v>
      </c>
      <c r="EA153">
        <v>34.93777</v>
      </c>
      <c r="EB153" s="1">
        <v>1.7257560000000002E-2</v>
      </c>
      <c r="EC153">
        <v>5.3816170000000003</v>
      </c>
      <c r="ED153">
        <v>0.66435</v>
      </c>
      <c r="EE153">
        <v>34.061720000000001</v>
      </c>
      <c r="EF153" s="1">
        <v>1.333779E-2</v>
      </c>
      <c r="EG153">
        <v>4.1597369999999998</v>
      </c>
      <c r="EH153">
        <v>0.66410499999999995</v>
      </c>
      <c r="EI153">
        <v>33.46264</v>
      </c>
      <c r="EJ153" s="1">
        <v>1.000769E-2</v>
      </c>
      <c r="EK153">
        <v>3.1165280000000002</v>
      </c>
      <c r="EL153">
        <v>0.66395110000000002</v>
      </c>
      <c r="EM153">
        <v>33.492890000000003</v>
      </c>
      <c r="EN153" s="1">
        <v>7.5815140000000001E-3</v>
      </c>
      <c r="EO153">
        <v>2.353389</v>
      </c>
      <c r="EP153">
        <v>0.66384339999999997</v>
      </c>
      <c r="EQ153">
        <v>35.75949</v>
      </c>
      <c r="ER153" s="1">
        <v>5.9971269999999997E-3</v>
      </c>
      <c r="ES153">
        <v>1.854104</v>
      </c>
      <c r="ET153">
        <v>0.66379759999999999</v>
      </c>
      <c r="EU153">
        <v>39.00112</v>
      </c>
      <c r="EV153" s="1">
        <v>5.0171950000000003E-3</v>
      </c>
      <c r="EW153">
        <v>1.545226</v>
      </c>
      <c r="EX153">
        <v>0.66375470000000003</v>
      </c>
      <c r="EY153">
        <v>40.608350000000002</v>
      </c>
      <c r="EZ153" s="1">
        <v>4.4096309999999998E-3</v>
      </c>
      <c r="FA153">
        <v>1.353461</v>
      </c>
      <c r="FB153">
        <v>0.66372660000000006</v>
      </c>
      <c r="FC153">
        <v>41.158439999999999</v>
      </c>
      <c r="FD153" s="1">
        <v>4.0088839999999999E-3</v>
      </c>
      <c r="FE153">
        <v>1.227279</v>
      </c>
      <c r="FF153">
        <v>0.66370890000000005</v>
      </c>
      <c r="FG153">
        <v>41.375660000000003</v>
      </c>
      <c r="FH153" s="1">
        <v>3.720054E-3</v>
      </c>
      <c r="FI153">
        <v>1.136644</v>
      </c>
      <c r="FJ153">
        <v>0.66372759999999997</v>
      </c>
      <c r="FK153">
        <v>40.869720000000001</v>
      </c>
      <c r="FL153" s="1">
        <v>3.4924449999999998E-3</v>
      </c>
      <c r="FM153">
        <v>1.0653630000000001</v>
      </c>
      <c r="FN153">
        <v>0.66370739999999995</v>
      </c>
      <c r="FO153">
        <v>41.152520000000003</v>
      </c>
      <c r="FP153" s="1">
        <v>3.2994980000000001E-3</v>
      </c>
      <c r="FQ153">
        <v>1.0053449999999999</v>
      </c>
      <c r="FR153">
        <v>0.66370340000000005</v>
      </c>
      <c r="FS153">
        <v>41.050919999999998</v>
      </c>
      <c r="FT153" s="1">
        <v>3.1282089999999999E-3</v>
      </c>
      <c r="FU153">
        <v>0.95240069999999999</v>
      </c>
      <c r="FV153">
        <v>0.66372299999999995</v>
      </c>
      <c r="FW153">
        <v>40.523429999999998</v>
      </c>
      <c r="FX153" s="1">
        <v>2.973014E-3</v>
      </c>
      <c r="FY153">
        <v>0.90449259999999998</v>
      </c>
      <c r="FZ153">
        <v>0.66371729999999995</v>
      </c>
      <c r="GA153">
        <v>39.183549999999997</v>
      </c>
      <c r="GB153" s="1">
        <v>2.8296770000000001E-3</v>
      </c>
      <c r="GC153">
        <v>0.86041979999999996</v>
      </c>
      <c r="GD153">
        <v>0.66369339999999999</v>
      </c>
      <c r="GE153">
        <v>38.158850000000001</v>
      </c>
      <c r="GF153" s="1">
        <v>2.6958059999999998E-3</v>
      </c>
      <c r="GG153">
        <v>0.81944189999999995</v>
      </c>
      <c r="GH153">
        <v>0.66371539999999996</v>
      </c>
      <c r="GI153">
        <v>36.930770000000003</v>
      </c>
      <c r="GJ153" s="1">
        <v>2.5702099999999999E-3</v>
      </c>
      <c r="GK153">
        <v>0.7810646</v>
      </c>
      <c r="GL153">
        <v>0.66370490000000004</v>
      </c>
      <c r="GM153">
        <v>35.826039999999999</v>
      </c>
      <c r="GN153" s="1">
        <v>2.452156E-3</v>
      </c>
      <c r="GO153">
        <v>0.74501629999999996</v>
      </c>
      <c r="GP153">
        <v>0.66371789999999997</v>
      </c>
      <c r="GQ153">
        <v>34.592030000000001</v>
      </c>
      <c r="GR153" s="1">
        <v>2.3415269999999999E-3</v>
      </c>
      <c r="GS153">
        <v>0.71125669999999996</v>
      </c>
      <c r="GT153">
        <v>0.66372229999999999</v>
      </c>
      <c r="GU153">
        <v>35.139679999999998</v>
      </c>
      <c r="GV153" s="1">
        <v>2.2373340000000001E-3</v>
      </c>
      <c r="GW153">
        <v>0.67949689999999996</v>
      </c>
      <c r="GX153">
        <v>0.66370899999999999</v>
      </c>
      <c r="GY153">
        <v>36.379820000000002</v>
      </c>
      <c r="GZ153" s="1">
        <v>2.1387009999999998E-3</v>
      </c>
      <c r="HA153">
        <v>0.64954540000000005</v>
      </c>
      <c r="HB153">
        <v>0.66372450000000005</v>
      </c>
      <c r="HC153">
        <v>37.970860000000002</v>
      </c>
      <c r="HD153" s="1">
        <v>2.0459179999999999E-3</v>
      </c>
      <c r="HE153">
        <v>0.62126879999999995</v>
      </c>
      <c r="HF153">
        <v>0.66371349999999996</v>
      </c>
      <c r="HG153">
        <v>39.085790000000003</v>
      </c>
      <c r="HH153" s="1">
        <v>1.9580729999999998E-3</v>
      </c>
      <c r="HI153">
        <v>0.59457629999999995</v>
      </c>
      <c r="HJ153">
        <v>0.6637229</v>
      </c>
      <c r="HK153">
        <v>37.82011</v>
      </c>
      <c r="HL153" s="1">
        <v>1.8750419999999999E-3</v>
      </c>
      <c r="HM153">
        <v>0.56934050000000003</v>
      </c>
      <c r="HN153">
        <v>0.66370779999999996</v>
      </c>
      <c r="HO153">
        <v>36.44509</v>
      </c>
      <c r="HP153" s="1">
        <v>1.7964159999999999E-3</v>
      </c>
      <c r="HQ153">
        <v>0.54544619999999999</v>
      </c>
      <c r="HR153">
        <v>0.66370929999999995</v>
      </c>
      <c r="HS153">
        <v>35.25177</v>
      </c>
      <c r="HT153" s="1">
        <v>1.722002E-3</v>
      </c>
      <c r="HU153">
        <v>0.52283690000000005</v>
      </c>
      <c r="HV153">
        <v>0.66371190000000002</v>
      </c>
      <c r="HW153">
        <v>34.055</v>
      </c>
      <c r="HX153" s="1">
        <v>1.651617E-3</v>
      </c>
      <c r="HY153">
        <v>0.50147180000000002</v>
      </c>
      <c r="HZ153">
        <v>0.66372189999999998</v>
      </c>
      <c r="IA153">
        <v>34.725479999999997</v>
      </c>
      <c r="IB153" s="1">
        <v>1.5851369999999999E-3</v>
      </c>
      <c r="IC153">
        <v>0.48127819999999999</v>
      </c>
      <c r="ID153">
        <v>0.66369630000000002</v>
      </c>
      <c r="IE153">
        <v>37.796529999999997</v>
      </c>
      <c r="IF153" s="1">
        <v>1.522395E-3</v>
      </c>
      <c r="IG153">
        <v>0.46220860000000002</v>
      </c>
      <c r="IH153">
        <v>0.66371089999999999</v>
      </c>
      <c r="II153">
        <v>42.201390000000004</v>
      </c>
      <c r="IJ153" s="1">
        <v>1.462737E-3</v>
      </c>
      <c r="IK153">
        <v>0.44409609999999999</v>
      </c>
      <c r="IL153">
        <v>0.66371199999999997</v>
      </c>
      <c r="IM153">
        <v>45.236350000000002</v>
      </c>
      <c r="IN153" s="1">
        <v>1.4060279999999999E-3</v>
      </c>
      <c r="IO153">
        <v>0.42684349999999999</v>
      </c>
      <c r="IP153">
        <v>0.6637073</v>
      </c>
      <c r="IQ153">
        <v>46.137210000000003</v>
      </c>
      <c r="IR153" s="1">
        <v>1.351685E-3</v>
      </c>
      <c r="IS153">
        <v>0.41037190000000001</v>
      </c>
      <c r="IT153">
        <v>0.66371179999999996</v>
      </c>
      <c r="IU153">
        <v>46.075000000000003</v>
      </c>
      <c r="IV153" s="1">
        <v>1.300266E-3</v>
      </c>
      <c r="IW153">
        <v>0.39472299999999999</v>
      </c>
      <c r="IX153">
        <v>0.66370649999999998</v>
      </c>
      <c r="IY153">
        <v>45.567349999999998</v>
      </c>
      <c r="IZ153" s="1">
        <v>1.251201E-3</v>
      </c>
      <c r="JA153">
        <v>0.37983299999999998</v>
      </c>
      <c r="JB153">
        <v>0.66370989999999996</v>
      </c>
      <c r="JC153">
        <v>44.26502</v>
      </c>
      <c r="JD153" s="1">
        <v>1.204374E-3</v>
      </c>
      <c r="JE153">
        <v>0.36563699999999999</v>
      </c>
      <c r="JF153">
        <v>0.6637092</v>
      </c>
      <c r="JG153">
        <v>43.668050000000001</v>
      </c>
      <c r="JH153" s="1">
        <v>1.1597140000000001E-3</v>
      </c>
      <c r="JI153">
        <v>0.35205189999999997</v>
      </c>
      <c r="JJ153">
        <v>0.66370830000000003</v>
      </c>
      <c r="JK153">
        <v>42.364789999999999</v>
      </c>
      <c r="JL153" s="1">
        <v>1.1162279999999999E-3</v>
      </c>
      <c r="JM153">
        <v>0.33904990000000002</v>
      </c>
      <c r="JN153">
        <v>0.66371380000000002</v>
      </c>
      <c r="JO153">
        <v>40.049390000000002</v>
      </c>
      <c r="JP153" s="1">
        <v>1.072635E-3</v>
      </c>
      <c r="JQ153">
        <v>0.32664300000000002</v>
      </c>
      <c r="JR153">
        <v>0.66370739999999995</v>
      </c>
      <c r="JS153">
        <v>38.819270000000003</v>
      </c>
      <c r="JT153" s="1">
        <v>1.0313130000000001E-3</v>
      </c>
      <c r="JU153">
        <v>0.31485049999999998</v>
      </c>
      <c r="JV153">
        <v>0.6637094</v>
      </c>
      <c r="JW153">
        <v>38.581919999999997</v>
      </c>
      <c r="JX153" s="1">
        <v>9.9205910000000003E-4</v>
      </c>
      <c r="JY153">
        <v>0.30359150000000001</v>
      </c>
      <c r="JZ153">
        <v>0.66371259999999999</v>
      </c>
      <c r="KA153">
        <v>38.172359999999998</v>
      </c>
      <c r="KB153" s="1">
        <v>9.5455599999999996E-4</v>
      </c>
      <c r="KC153">
        <v>0.29276619999999998</v>
      </c>
      <c r="KD153">
        <v>0.66371250000000004</v>
      </c>
      <c r="KE153">
        <v>37.536960000000001</v>
      </c>
      <c r="KF153" s="1">
        <v>9.1857970000000001E-4</v>
      </c>
      <c r="KG153">
        <v>0.28233570000000002</v>
      </c>
      <c r="KH153">
        <v>0.66370850000000003</v>
      </c>
      <c r="KI153">
        <v>36.234070000000003</v>
      </c>
      <c r="KJ153" s="1">
        <v>8.8443989999999998E-4</v>
      </c>
      <c r="KK153">
        <v>0.27239010000000002</v>
      </c>
      <c r="KL153">
        <v>0.66370620000000002</v>
      </c>
      <c r="KM153">
        <v>36.338949999999997</v>
      </c>
      <c r="KN153" s="1">
        <v>8.5204370000000005E-4</v>
      </c>
      <c r="KO153">
        <v>0.26291389999999998</v>
      </c>
      <c r="KP153">
        <v>0.66371150000000001</v>
      </c>
      <c r="KQ153">
        <v>39.200870000000002</v>
      </c>
      <c r="KR153" s="1">
        <v>8.2117780000000003E-4</v>
      </c>
      <c r="KS153">
        <v>0.25386560000000002</v>
      </c>
      <c r="KT153">
        <v>0.663713</v>
      </c>
      <c r="KU153">
        <v>43.41534</v>
      </c>
      <c r="KV153" s="1">
        <v>7.9177220000000001E-4</v>
      </c>
      <c r="KW153">
        <v>0.2452104</v>
      </c>
      <c r="KX153">
        <v>0.66370419999999997</v>
      </c>
      <c r="KY153">
        <v>45.365679999999998</v>
      </c>
      <c r="KZ153" s="1">
        <v>7.6363709999999999E-4</v>
      </c>
      <c r="LA153">
        <v>0.23690720000000001</v>
      </c>
      <c r="LB153">
        <v>0.66371979999999997</v>
      </c>
      <c r="LC153">
        <v>43.913400000000003</v>
      </c>
      <c r="LD153" s="1">
        <v>7.3684800000000002E-4</v>
      </c>
      <c r="LE153">
        <v>0.2289505</v>
      </c>
      <c r="LF153">
        <v>0.663717</v>
      </c>
      <c r="LG153">
        <v>41.989420000000003</v>
      </c>
      <c r="LH153" s="1">
        <v>7.1110789999999998E-4</v>
      </c>
      <c r="LI153">
        <v>0.22130730000000001</v>
      </c>
      <c r="LJ153">
        <v>0.66372010000000004</v>
      </c>
      <c r="LK153">
        <v>40.868980000000001</v>
      </c>
      <c r="LL153" s="1">
        <v>6.8653880000000005E-4</v>
      </c>
      <c r="LM153">
        <v>0.2139789</v>
      </c>
      <c r="LN153">
        <v>0.66371800000000003</v>
      </c>
      <c r="LO153">
        <v>39.365920000000003</v>
      </c>
      <c r="LP153" s="1">
        <v>6.6296949999999997E-4</v>
      </c>
      <c r="LQ153">
        <v>0.20693829999999999</v>
      </c>
      <c r="LR153">
        <v>0.66371630000000004</v>
      </c>
      <c r="LS153">
        <v>38.118079999999999</v>
      </c>
      <c r="LT153" s="1">
        <v>6.4043490000000004E-4</v>
      </c>
      <c r="LU153">
        <v>0.20017860000000001</v>
      </c>
      <c r="LV153">
        <v>0.66370969999999996</v>
      </c>
      <c r="LW153">
        <v>37.161270000000002</v>
      </c>
      <c r="LX153" s="1">
        <v>6.1871729999999996E-4</v>
      </c>
      <c r="LY153">
        <v>0.1936563</v>
      </c>
      <c r="LZ153">
        <v>0.66371729999999995</v>
      </c>
      <c r="MA153">
        <v>36.425150000000002</v>
      </c>
      <c r="MB153" s="1">
        <v>5.9786500000000005E-4</v>
      </c>
      <c r="MC153">
        <v>0.18737789999999999</v>
      </c>
      <c r="MD153">
        <v>0.66370790000000002</v>
      </c>
      <c r="ME153">
        <v>37.29401</v>
      </c>
      <c r="MF153" s="1">
        <v>5.7781480000000001E-4</v>
      </c>
      <c r="MG153">
        <v>0.1813381</v>
      </c>
      <c r="MH153">
        <v>0.66371749999999996</v>
      </c>
      <c r="MI153">
        <v>39.017569999999999</v>
      </c>
      <c r="MJ153" s="1">
        <v>5.5846179999999995E-4</v>
      </c>
      <c r="MK153">
        <v>0.17550189999999999</v>
      </c>
      <c r="ML153">
        <v>0.66370700000000005</v>
      </c>
      <c r="MM153">
        <v>39.195619999999998</v>
      </c>
      <c r="MN153" s="1">
        <v>5.3978369999999997E-4</v>
      </c>
      <c r="MO153">
        <v>0.1698916</v>
      </c>
      <c r="MP153">
        <v>0.6637094</v>
      </c>
      <c r="MQ153">
        <v>39.028700000000001</v>
      </c>
      <c r="MR153" s="1">
        <v>5.2180249999999998E-4</v>
      </c>
      <c r="MS153">
        <v>0.16448019999999999</v>
      </c>
      <c r="MT153">
        <v>0.66371199999999997</v>
      </c>
      <c r="MU153">
        <v>38.220120000000001</v>
      </c>
      <c r="MV153" s="1">
        <v>5.0447510000000003E-4</v>
      </c>
      <c r="MW153">
        <v>0.15926190000000001</v>
      </c>
      <c r="MX153">
        <v>0.6637073</v>
      </c>
      <c r="MY153">
        <v>38.150370000000002</v>
      </c>
      <c r="MZ153" s="1">
        <v>4.8781379999999997E-4</v>
      </c>
      <c r="NA153">
        <v>0.15421960000000001</v>
      </c>
      <c r="NB153">
        <v>0.66369750000000005</v>
      </c>
      <c r="NC153">
        <v>37.839289999999998</v>
      </c>
      <c r="ND153" s="1">
        <v>4.7174949999999999E-4</v>
      </c>
      <c r="NE153">
        <v>0.14935180000000001</v>
      </c>
      <c r="NF153">
        <v>0.66370969999999996</v>
      </c>
      <c r="NG153">
        <v>38.153170000000003</v>
      </c>
      <c r="NH153" s="1">
        <v>4.5622490000000001E-4</v>
      </c>
      <c r="NI153">
        <v>0.14464270000000001</v>
      </c>
      <c r="NJ153">
        <v>0.66371919999999995</v>
      </c>
      <c r="NK153">
        <v>38.895490000000002</v>
      </c>
      <c r="NL153" s="1">
        <v>4.4127590000000001E-4</v>
      </c>
      <c r="NM153">
        <v>0.14009820000000001</v>
      </c>
      <c r="NN153">
        <v>0.66370759999999995</v>
      </c>
      <c r="NO153">
        <v>38.339309999999998</v>
      </c>
      <c r="NP153" s="1">
        <v>4.2693620000000001E-4</v>
      </c>
      <c r="NQ153">
        <v>0.13572629999999999</v>
      </c>
      <c r="NR153">
        <v>0.66371340000000001</v>
      </c>
      <c r="NS153">
        <v>35.967469999999999</v>
      </c>
      <c r="NT153" s="1">
        <v>4.1319039999999999E-4</v>
      </c>
      <c r="NU153">
        <v>0.13153110000000001</v>
      </c>
      <c r="NV153">
        <v>0.6637229</v>
      </c>
      <c r="NW153">
        <v>34.737870000000001</v>
      </c>
      <c r="NX153" s="1">
        <v>3.9997999999999998E-4</v>
      </c>
      <c r="NY153">
        <v>0.1274873</v>
      </c>
      <c r="NZ153">
        <v>0.66370709999999999</v>
      </c>
      <c r="OA153">
        <v>33.49971</v>
      </c>
      <c r="OB153" s="1">
        <v>3.872382E-4</v>
      </c>
      <c r="OC153">
        <v>0.1235663</v>
      </c>
      <c r="OD153">
        <v>0.66371199999999997</v>
      </c>
      <c r="OE153">
        <v>33.562530000000002</v>
      </c>
      <c r="OF153" s="1">
        <v>3.7491299999999999E-4</v>
      </c>
      <c r="OG153">
        <v>0.1197544</v>
      </c>
      <c r="OH153">
        <v>0.66370779999999996</v>
      </c>
      <c r="OI153">
        <v>33.036879999999996</v>
      </c>
      <c r="OJ153" s="1">
        <v>3.630188E-4</v>
      </c>
      <c r="OK153">
        <v>0.1160649</v>
      </c>
    </row>
    <row r="154" spans="1:401" x14ac:dyDescent="0.35">
      <c r="A154">
        <v>157</v>
      </c>
      <c r="B154" t="s">
        <v>4</v>
      </c>
      <c r="C154" t="s">
        <v>24</v>
      </c>
      <c r="D154" t="s">
        <v>159</v>
      </c>
      <c r="E154">
        <v>834.12180000000001</v>
      </c>
      <c r="F154">
        <v>1.1722539999999999</v>
      </c>
      <c r="G154">
        <v>22.59768</v>
      </c>
      <c r="H154">
        <v>0</v>
      </c>
      <c r="I154">
        <v>0</v>
      </c>
      <c r="J154">
        <v>1.160223</v>
      </c>
      <c r="K154">
        <v>22.011510000000001</v>
      </c>
      <c r="L154">
        <v>0</v>
      </c>
      <c r="M154">
        <v>0</v>
      </c>
      <c r="N154">
        <v>1.148617</v>
      </c>
      <c r="O154">
        <v>20.801559999999998</v>
      </c>
      <c r="P154">
        <v>0</v>
      </c>
      <c r="Q154">
        <v>0</v>
      </c>
      <c r="R154">
        <v>1.137661</v>
      </c>
      <c r="S154">
        <v>21.02252</v>
      </c>
      <c r="T154">
        <v>0</v>
      </c>
      <c r="U154">
        <v>0</v>
      </c>
      <c r="V154">
        <v>1.1268739999999999</v>
      </c>
      <c r="W154">
        <v>21.83109</v>
      </c>
      <c r="X154" s="1">
        <v>2.013905E-36</v>
      </c>
      <c r="Y154" s="1">
        <v>4.2299139999999999E-34</v>
      </c>
      <c r="Z154">
        <v>1.1161799999999999</v>
      </c>
      <c r="AA154">
        <v>22.437360000000002</v>
      </c>
      <c r="AB154" s="1">
        <v>3.573719E-26</v>
      </c>
      <c r="AC154" s="1">
        <v>7.4334150000000006E-24</v>
      </c>
      <c r="AD154">
        <v>1.1065430000000001</v>
      </c>
      <c r="AE154">
        <v>22.586079999999999</v>
      </c>
      <c r="AF154" s="1">
        <v>2.9745640000000001E-16</v>
      </c>
      <c r="AG154" s="1">
        <v>5.9567070000000003E-14</v>
      </c>
      <c r="AH154">
        <v>1.097763</v>
      </c>
      <c r="AI154">
        <v>22.274840000000001</v>
      </c>
      <c r="AJ154" s="1">
        <v>1.095943E-7</v>
      </c>
      <c r="AK154" s="1">
        <v>1.8191750000000001E-5</v>
      </c>
      <c r="AL154">
        <v>1.0899529999999999</v>
      </c>
      <c r="AM154">
        <v>21.628520000000002</v>
      </c>
      <c r="AN154" s="1">
        <v>5.4821299999999998E-4</v>
      </c>
      <c r="AO154">
        <v>0.1016864</v>
      </c>
      <c r="AP154">
        <v>1.083539</v>
      </c>
      <c r="AQ154">
        <v>22.318249999999999</v>
      </c>
      <c r="AR154" s="1">
        <v>9.4365900000000003E-2</v>
      </c>
      <c r="AS154">
        <v>18.616890000000001</v>
      </c>
      <c r="AT154">
        <v>1.078376</v>
      </c>
      <c r="AU154">
        <v>23.632390000000001</v>
      </c>
      <c r="AV154">
        <v>2.5855939999999999</v>
      </c>
      <c r="AW154">
        <v>533.61289999999997</v>
      </c>
      <c r="AX154">
        <v>1.074408</v>
      </c>
      <c r="AY154">
        <v>25.380710000000001</v>
      </c>
      <c r="AZ154">
        <v>20.1052</v>
      </c>
      <c r="BA154">
        <v>4290.4160000000002</v>
      </c>
      <c r="BB154">
        <v>1.0715269999999999</v>
      </c>
      <c r="BC154">
        <v>27.15354</v>
      </c>
      <c r="BD154">
        <v>61.320749999999997</v>
      </c>
      <c r="BE154">
        <v>13434.62</v>
      </c>
      <c r="BF154">
        <v>1.0693619999999999</v>
      </c>
      <c r="BG154">
        <v>27.77674</v>
      </c>
      <c r="BH154">
        <v>90.985950000000003</v>
      </c>
      <c r="BI154">
        <v>20343.79</v>
      </c>
      <c r="BJ154">
        <v>1.0674159999999999</v>
      </c>
      <c r="BK154">
        <v>27.762730000000001</v>
      </c>
      <c r="BL154">
        <v>76.776849999999996</v>
      </c>
      <c r="BM154">
        <v>17447.5</v>
      </c>
      <c r="BN154">
        <v>1.065083</v>
      </c>
      <c r="BO154">
        <v>27.473849999999999</v>
      </c>
      <c r="BP154">
        <v>41.59751</v>
      </c>
      <c r="BQ154">
        <v>9577.6290000000008</v>
      </c>
      <c r="BR154">
        <v>1.0619419999999999</v>
      </c>
      <c r="BS154">
        <v>26.481539999999999</v>
      </c>
      <c r="BT154">
        <v>16.00853</v>
      </c>
      <c r="BU154">
        <v>3725.105</v>
      </c>
      <c r="BV154">
        <v>1.057742</v>
      </c>
      <c r="BW154">
        <v>26.171849999999999</v>
      </c>
      <c r="BX154">
        <v>4.7797450000000001</v>
      </c>
      <c r="BY154">
        <v>1122.9459999999999</v>
      </c>
      <c r="BZ154">
        <v>1.052368</v>
      </c>
      <c r="CA154">
        <v>26.04683</v>
      </c>
      <c r="CB154">
        <v>1.204947</v>
      </c>
      <c r="CC154">
        <v>285.36880000000002</v>
      </c>
      <c r="CD154">
        <v>1.045893</v>
      </c>
      <c r="CE154">
        <v>25.90992</v>
      </c>
      <c r="CF154">
        <v>0.28349340000000001</v>
      </c>
      <c r="CG154">
        <v>67.45429</v>
      </c>
      <c r="CH154">
        <v>1.0383150000000001</v>
      </c>
      <c r="CI154">
        <v>26.591799999999999</v>
      </c>
      <c r="CJ154" s="1">
        <v>7.4976979999999999E-2</v>
      </c>
      <c r="CK154">
        <v>17.790500000000002</v>
      </c>
      <c r="CL154">
        <v>1.030108</v>
      </c>
      <c r="CM154">
        <v>26.653790000000001</v>
      </c>
      <c r="CN154" s="1">
        <v>3.2229229999999998E-2</v>
      </c>
      <c r="CO154">
        <v>7.5223500000000003</v>
      </c>
      <c r="CP154">
        <v>1.021584</v>
      </c>
      <c r="CQ154">
        <v>26.915410000000001</v>
      </c>
      <c r="CR154" s="1">
        <v>2.629076E-2</v>
      </c>
      <c r="CS154">
        <v>6.0751860000000004</v>
      </c>
      <c r="CT154">
        <v>1.0130749999999999</v>
      </c>
      <c r="CU154">
        <v>26.742049999999999</v>
      </c>
      <c r="CV154" s="1">
        <v>2.8383470000000001E-2</v>
      </c>
      <c r="CW154">
        <v>6.5803060000000002</v>
      </c>
      <c r="CX154">
        <v>1.0052620000000001</v>
      </c>
      <c r="CY154">
        <v>26.290790000000001</v>
      </c>
      <c r="CZ154">
        <v>3.1078120000000001E-2</v>
      </c>
      <c r="DA154">
        <v>7.2650290000000002</v>
      </c>
      <c r="DB154">
        <v>0.99868009999999996</v>
      </c>
      <c r="DC154">
        <v>26.618459999999999</v>
      </c>
      <c r="DD154" s="1">
        <v>3.2225070000000001E-2</v>
      </c>
      <c r="DE154">
        <v>7.5916870000000003</v>
      </c>
      <c r="DF154">
        <v>0.99358559999999996</v>
      </c>
      <c r="DG154">
        <v>27.877289999999999</v>
      </c>
      <c r="DH154" s="1">
        <v>3.166248E-2</v>
      </c>
      <c r="DI154">
        <v>7.5018880000000001</v>
      </c>
      <c r="DJ154">
        <v>0.9894522</v>
      </c>
      <c r="DK154">
        <v>30.791049999999998</v>
      </c>
      <c r="DL154" s="1">
        <v>2.992442E-2</v>
      </c>
      <c r="DM154">
        <v>7.118957</v>
      </c>
      <c r="DN154">
        <v>0.98632399999999998</v>
      </c>
      <c r="DO154">
        <v>34.754019999999997</v>
      </c>
      <c r="DP154" s="1">
        <v>2.7557499999999999E-2</v>
      </c>
      <c r="DQ154">
        <v>6.5726060000000004</v>
      </c>
      <c r="DR154">
        <v>0.9840875</v>
      </c>
      <c r="DS154">
        <v>35.923690000000001</v>
      </c>
      <c r="DT154">
        <v>2.477035E-2</v>
      </c>
      <c r="DU154">
        <v>5.9177070000000001</v>
      </c>
      <c r="DV154">
        <v>0.98253239999999997</v>
      </c>
      <c r="DW154">
        <v>35.193080000000002</v>
      </c>
      <c r="DX154" s="1">
        <v>2.144312E-2</v>
      </c>
      <c r="DY154">
        <v>5.1301519999999998</v>
      </c>
      <c r="DZ154">
        <v>0.9815258</v>
      </c>
      <c r="EA154">
        <v>34.935859999999998</v>
      </c>
      <c r="EB154" s="1">
        <v>1.7585079999999999E-2</v>
      </c>
      <c r="EC154">
        <v>4.2113649999999998</v>
      </c>
      <c r="ED154">
        <v>0.98085230000000001</v>
      </c>
      <c r="EE154">
        <v>34.121020000000001</v>
      </c>
      <c r="EF154" s="1">
        <v>1.364452E-2</v>
      </c>
      <c r="EG154">
        <v>3.2681809999999998</v>
      </c>
      <c r="EH154">
        <v>0.98041210000000001</v>
      </c>
      <c r="EI154">
        <v>33.562600000000003</v>
      </c>
      <c r="EJ154" s="1">
        <v>1.0249629999999999E-2</v>
      </c>
      <c r="EK154">
        <v>2.4517570000000002</v>
      </c>
      <c r="EL154">
        <v>0.98015459999999999</v>
      </c>
      <c r="EM154">
        <v>33.629010000000001</v>
      </c>
      <c r="EN154" s="1">
        <v>7.7478390000000003E-3</v>
      </c>
      <c r="EO154">
        <v>1.847669</v>
      </c>
      <c r="EP154">
        <v>0.97998680000000005</v>
      </c>
      <c r="EQ154">
        <v>35.856749999999998</v>
      </c>
      <c r="ER154" s="1">
        <v>6.1020789999999998E-3</v>
      </c>
      <c r="ES154">
        <v>1.44953</v>
      </c>
      <c r="ET154">
        <v>0.9798945</v>
      </c>
      <c r="EU154">
        <v>39.001150000000003</v>
      </c>
      <c r="EV154" s="1">
        <v>5.0817220000000003E-3</v>
      </c>
      <c r="EW154">
        <v>1.202628</v>
      </c>
      <c r="EX154">
        <v>0.97983260000000005</v>
      </c>
      <c r="EY154">
        <v>40.534599999999998</v>
      </c>
      <c r="EZ154" s="1">
        <v>4.4506199999999997E-3</v>
      </c>
      <c r="FA154">
        <v>1.0496890000000001</v>
      </c>
      <c r="FB154">
        <v>0.97981339999999995</v>
      </c>
      <c r="FC154">
        <v>41.050510000000003</v>
      </c>
      <c r="FD154" s="1">
        <v>4.037082E-3</v>
      </c>
      <c r="FE154">
        <v>0.94967809999999997</v>
      </c>
      <c r="FF154">
        <v>0.97977639999999999</v>
      </c>
      <c r="FG154">
        <v>41.338760000000001</v>
      </c>
      <c r="FH154" s="1">
        <v>3.7412610000000001E-3</v>
      </c>
      <c r="FI154">
        <v>0.87838360000000004</v>
      </c>
      <c r="FJ154">
        <v>0.97977499999999995</v>
      </c>
      <c r="FK154">
        <v>40.898620000000001</v>
      </c>
      <c r="FL154" s="1">
        <v>3.5097829999999998E-3</v>
      </c>
      <c r="FM154">
        <v>0.82271030000000001</v>
      </c>
      <c r="FN154">
        <v>0.9797498</v>
      </c>
      <c r="FO154">
        <v>41.234319999999997</v>
      </c>
      <c r="FP154" s="1">
        <v>3.3144899999999998E-3</v>
      </c>
      <c r="FQ154">
        <v>0.77602099999999996</v>
      </c>
      <c r="FR154">
        <v>0.97976799999999997</v>
      </c>
      <c r="FS154">
        <v>41.234430000000003</v>
      </c>
      <c r="FT154" s="1">
        <v>3.1416539999999998E-3</v>
      </c>
      <c r="FU154">
        <v>0.73497579999999996</v>
      </c>
      <c r="FV154">
        <v>0.97976319999999995</v>
      </c>
      <c r="FW154">
        <v>40.736060000000002</v>
      </c>
      <c r="FX154" s="1">
        <v>2.9852619999999998E-3</v>
      </c>
      <c r="FY154">
        <v>0.69789140000000005</v>
      </c>
      <c r="FZ154">
        <v>0.97976010000000002</v>
      </c>
      <c r="GA154">
        <v>39.336950000000002</v>
      </c>
      <c r="GB154" s="1">
        <v>2.8410449999999999E-3</v>
      </c>
      <c r="GC154">
        <v>0.66381710000000005</v>
      </c>
      <c r="GD154">
        <v>0.97975440000000003</v>
      </c>
      <c r="GE154">
        <v>38.223689999999998</v>
      </c>
      <c r="GF154" s="1">
        <v>2.7064319999999999E-3</v>
      </c>
      <c r="GG154">
        <v>0.63213839999999999</v>
      </c>
      <c r="GH154">
        <v>0.97975809999999997</v>
      </c>
      <c r="GI154">
        <v>36.965809999999998</v>
      </c>
      <c r="GJ154" s="1">
        <v>2.580181E-3</v>
      </c>
      <c r="GK154">
        <v>0.6025102</v>
      </c>
      <c r="GL154">
        <v>0.97974850000000002</v>
      </c>
      <c r="GM154">
        <v>35.870739999999998</v>
      </c>
      <c r="GN154" s="1">
        <v>2.4615079999999998E-3</v>
      </c>
      <c r="GO154">
        <v>0.57465929999999998</v>
      </c>
      <c r="GP154">
        <v>0.97976209999999997</v>
      </c>
      <c r="GQ154">
        <v>34.668970000000002</v>
      </c>
      <c r="GR154" s="1">
        <v>2.3502940000000002E-3</v>
      </c>
      <c r="GS154">
        <v>0.54858180000000001</v>
      </c>
      <c r="GT154">
        <v>0.97975840000000003</v>
      </c>
      <c r="GU154">
        <v>35.21387</v>
      </c>
      <c r="GV154" s="1">
        <v>2.245585E-3</v>
      </c>
      <c r="GW154">
        <v>0.52406850000000005</v>
      </c>
      <c r="GX154">
        <v>0.9797536</v>
      </c>
      <c r="GY154">
        <v>36.502899999999997</v>
      </c>
      <c r="GZ154" s="1">
        <v>2.146504E-3</v>
      </c>
      <c r="HA154">
        <v>0.50094229999999995</v>
      </c>
      <c r="HB154">
        <v>0.97976269999999999</v>
      </c>
      <c r="HC154">
        <v>38.07808</v>
      </c>
      <c r="HD154" s="1">
        <v>2.0532969999999999E-3</v>
      </c>
      <c r="HE154">
        <v>0.47912090000000002</v>
      </c>
      <c r="HF154">
        <v>0.9797534</v>
      </c>
      <c r="HG154">
        <v>39.212339999999998</v>
      </c>
      <c r="HH154" s="1">
        <v>1.96503E-3</v>
      </c>
      <c r="HI154">
        <v>0.45850940000000001</v>
      </c>
      <c r="HJ154">
        <v>0.97976129999999995</v>
      </c>
      <c r="HK154">
        <v>37.933219999999999</v>
      </c>
      <c r="HL154" s="1">
        <v>1.881621E-3</v>
      </c>
      <c r="HM154">
        <v>0.4390327</v>
      </c>
      <c r="HN154">
        <v>0.9797534</v>
      </c>
      <c r="HO154">
        <v>36.492139999999999</v>
      </c>
      <c r="HP154" s="1">
        <v>1.8026520000000001E-3</v>
      </c>
      <c r="HQ154">
        <v>0.42058689999999999</v>
      </c>
      <c r="HR154">
        <v>0.97975250000000003</v>
      </c>
      <c r="HS154">
        <v>35.310769999999998</v>
      </c>
      <c r="HT154" s="1">
        <v>1.72791E-3</v>
      </c>
      <c r="HU154">
        <v>0.40313209999999999</v>
      </c>
      <c r="HV154">
        <v>0.97975469999999998</v>
      </c>
      <c r="HW154">
        <v>34.14358</v>
      </c>
      <c r="HX154" s="1">
        <v>1.65719E-3</v>
      </c>
      <c r="HY154">
        <v>0.38664189999999998</v>
      </c>
      <c r="HZ154">
        <v>0.97975869999999998</v>
      </c>
      <c r="IA154">
        <v>34.820590000000003</v>
      </c>
      <c r="IB154" s="1">
        <v>1.5903899999999999E-3</v>
      </c>
      <c r="IC154">
        <v>0.37105480000000002</v>
      </c>
      <c r="ID154">
        <v>0.97975719999999999</v>
      </c>
      <c r="IE154">
        <v>37.895690000000002</v>
      </c>
      <c r="IF154" s="1">
        <v>1.5273699999999999E-3</v>
      </c>
      <c r="IG154">
        <v>0.3563269</v>
      </c>
      <c r="IH154">
        <v>0.97974879999999998</v>
      </c>
      <c r="II154">
        <v>42.259779999999999</v>
      </c>
      <c r="IJ154" s="1">
        <v>1.467468E-3</v>
      </c>
      <c r="IK154">
        <v>0.34235959999999999</v>
      </c>
      <c r="IL154">
        <v>0.97975129999999999</v>
      </c>
      <c r="IM154">
        <v>45.236409999999999</v>
      </c>
      <c r="IN154" s="1">
        <v>1.4105420000000001E-3</v>
      </c>
      <c r="IO154">
        <v>0.32905060000000003</v>
      </c>
      <c r="IP154">
        <v>0.97975270000000003</v>
      </c>
      <c r="IQ154">
        <v>46.092529999999996</v>
      </c>
      <c r="IR154" s="1">
        <v>1.3560009999999999E-3</v>
      </c>
      <c r="IS154">
        <v>0.31634600000000002</v>
      </c>
      <c r="IT154">
        <v>0.97975679999999998</v>
      </c>
      <c r="IU154">
        <v>46.025230000000001</v>
      </c>
      <c r="IV154" s="1">
        <v>1.3043569999999999E-3</v>
      </c>
      <c r="IW154">
        <v>0.30426789999999998</v>
      </c>
      <c r="IX154">
        <v>0.97975000000000001</v>
      </c>
      <c r="IY154">
        <v>45.568359999999998</v>
      </c>
      <c r="IZ154" s="1">
        <v>1.2550949999999999E-3</v>
      </c>
      <c r="JA154">
        <v>0.2927806</v>
      </c>
      <c r="JB154">
        <v>0.97975380000000001</v>
      </c>
      <c r="JC154">
        <v>44.35398</v>
      </c>
      <c r="JD154" s="1">
        <v>1.2080940000000001E-3</v>
      </c>
      <c r="JE154">
        <v>0.28183180000000002</v>
      </c>
      <c r="JF154">
        <v>0.97974729999999999</v>
      </c>
      <c r="JG154">
        <v>43.827240000000003</v>
      </c>
      <c r="JH154" s="1">
        <v>1.1632739999999999E-3</v>
      </c>
      <c r="JI154">
        <v>0.27135290000000001</v>
      </c>
      <c r="JJ154">
        <v>0.97975259999999997</v>
      </c>
      <c r="JK154">
        <v>42.607529999999997</v>
      </c>
      <c r="JL154" s="1">
        <v>1.1196310000000001E-3</v>
      </c>
      <c r="JM154">
        <v>0.2613279</v>
      </c>
      <c r="JN154">
        <v>0.97975999999999996</v>
      </c>
      <c r="JO154">
        <v>40.195740000000001</v>
      </c>
      <c r="JP154" s="1">
        <v>1.075873E-3</v>
      </c>
      <c r="JQ154">
        <v>0.25175799999999998</v>
      </c>
      <c r="JR154">
        <v>0.97975109999999999</v>
      </c>
      <c r="JS154">
        <v>38.855179999999997</v>
      </c>
      <c r="JT154" s="1">
        <v>1.0343889999999999E-3</v>
      </c>
      <c r="JU154">
        <v>0.2426604</v>
      </c>
      <c r="JV154">
        <v>0.9797534</v>
      </c>
      <c r="JW154">
        <v>38.582729999999998</v>
      </c>
      <c r="JX154" s="1">
        <v>9.9499279999999994E-4</v>
      </c>
      <c r="JY154">
        <v>0.2339744</v>
      </c>
      <c r="JZ154">
        <v>0.97975610000000002</v>
      </c>
      <c r="KA154">
        <v>38.169449999999998</v>
      </c>
      <c r="KB154" s="1">
        <v>9.5737459999999997E-4</v>
      </c>
      <c r="KC154">
        <v>0.2256331</v>
      </c>
      <c r="KD154">
        <v>0.9797498</v>
      </c>
      <c r="KE154">
        <v>37.564790000000002</v>
      </c>
      <c r="KF154" s="1">
        <v>9.2128299999999995E-4</v>
      </c>
      <c r="KG154">
        <v>0.21759129999999999</v>
      </c>
      <c r="KH154">
        <v>0.97975369999999995</v>
      </c>
      <c r="KI154">
        <v>36.32029</v>
      </c>
      <c r="KJ154" s="1">
        <v>8.8700789999999997E-4</v>
      </c>
      <c r="KK154">
        <v>0.20991799999999999</v>
      </c>
      <c r="KL154">
        <v>0.97975029999999996</v>
      </c>
      <c r="KM154">
        <v>36.434249999999999</v>
      </c>
      <c r="KN154" s="1">
        <v>8.5448559999999998E-4</v>
      </c>
      <c r="KO154">
        <v>0.2026087</v>
      </c>
      <c r="KP154">
        <v>0.97975679999999998</v>
      </c>
      <c r="KQ154">
        <v>39.307969999999997</v>
      </c>
      <c r="KR154" s="1">
        <v>8.235006E-4</v>
      </c>
      <c r="KS154">
        <v>0.19562959999999999</v>
      </c>
      <c r="KT154">
        <v>0.97974989999999995</v>
      </c>
      <c r="KU154">
        <v>43.554130000000001</v>
      </c>
      <c r="KV154" s="1">
        <v>7.9399539999999995E-4</v>
      </c>
      <c r="KW154">
        <v>0.18895680000000001</v>
      </c>
      <c r="KX154">
        <v>0.97974850000000002</v>
      </c>
      <c r="KY154">
        <v>45.5398</v>
      </c>
      <c r="KZ154" s="1">
        <v>7.6577579999999995E-4</v>
      </c>
      <c r="LA154">
        <v>0.1825552</v>
      </c>
      <c r="LB154">
        <v>0.97975610000000002</v>
      </c>
      <c r="LC154">
        <v>44.043460000000003</v>
      </c>
      <c r="LD154" s="1">
        <v>7.388882E-4</v>
      </c>
      <c r="LE154">
        <v>0.17642070000000001</v>
      </c>
      <c r="LF154">
        <v>0.97976350000000001</v>
      </c>
      <c r="LG154">
        <v>42.031559999999999</v>
      </c>
      <c r="LH154" s="1">
        <v>7.1306509999999996E-4</v>
      </c>
      <c r="LI154">
        <v>0.17052680000000001</v>
      </c>
      <c r="LJ154">
        <v>0.97975880000000004</v>
      </c>
      <c r="LK154">
        <v>40.906230000000001</v>
      </c>
      <c r="LL154" s="1">
        <v>6.8840890000000004E-4</v>
      </c>
      <c r="LM154">
        <v>0.16487669999999999</v>
      </c>
      <c r="LN154">
        <v>0.97976269999999999</v>
      </c>
      <c r="LO154">
        <v>39.457949999999997</v>
      </c>
      <c r="LP154" s="1">
        <v>6.6476610000000005E-4</v>
      </c>
      <c r="LQ154">
        <v>0.15944810000000001</v>
      </c>
      <c r="LR154">
        <v>0.97976090000000005</v>
      </c>
      <c r="LS154">
        <v>38.285499999999999</v>
      </c>
      <c r="LT154" s="1">
        <v>6.421644E-4</v>
      </c>
      <c r="LU154">
        <v>0.15423870000000001</v>
      </c>
      <c r="LV154">
        <v>0.97975469999999998</v>
      </c>
      <c r="LW154">
        <v>37.374420000000001</v>
      </c>
      <c r="LX154" s="1">
        <v>6.2038269999999996E-4</v>
      </c>
      <c r="LY154">
        <v>0.14920949999999999</v>
      </c>
      <c r="LZ154">
        <v>0.97975429999999997</v>
      </c>
      <c r="MA154">
        <v>36.552190000000003</v>
      </c>
      <c r="MB154" s="1">
        <v>5.9946149999999998E-4</v>
      </c>
      <c r="MC154">
        <v>0.14437220000000001</v>
      </c>
      <c r="MD154">
        <v>0.97975350000000005</v>
      </c>
      <c r="ME154">
        <v>37.212139999999998</v>
      </c>
      <c r="MF154" s="1">
        <v>5.7935440000000005E-4</v>
      </c>
      <c r="MG154">
        <v>0.1397139</v>
      </c>
      <c r="MH154">
        <v>0.97975429999999997</v>
      </c>
      <c r="MI154">
        <v>38.913849999999996</v>
      </c>
      <c r="MJ154" s="1">
        <v>5.5994119999999996E-4</v>
      </c>
      <c r="MK154">
        <v>0.13521720000000001</v>
      </c>
      <c r="ML154">
        <v>0.97975089999999998</v>
      </c>
      <c r="MM154">
        <v>39.128100000000003</v>
      </c>
      <c r="MN154" s="1">
        <v>5.4120589999999999E-4</v>
      </c>
      <c r="MO154">
        <v>0.13089339999999999</v>
      </c>
      <c r="MP154">
        <v>0.97975279999999998</v>
      </c>
      <c r="MQ154">
        <v>39.009369999999997</v>
      </c>
      <c r="MR154" s="1">
        <v>5.2317559999999995E-4</v>
      </c>
      <c r="MS154">
        <v>0.1267239</v>
      </c>
      <c r="MT154">
        <v>0.97974910000000004</v>
      </c>
      <c r="MU154">
        <v>38.274720000000002</v>
      </c>
      <c r="MV154" s="1">
        <v>5.0579529999999996E-4</v>
      </c>
      <c r="MW154">
        <v>0.12270250000000001</v>
      </c>
      <c r="MX154">
        <v>0.97975979999999996</v>
      </c>
      <c r="MY154">
        <v>38.250439999999998</v>
      </c>
      <c r="MZ154" s="1">
        <v>4.8909439999999995E-4</v>
      </c>
      <c r="NA154">
        <v>0.11881700000000001</v>
      </c>
      <c r="NB154">
        <v>0.97975809999999997</v>
      </c>
      <c r="NC154">
        <v>38.003189999999996</v>
      </c>
      <c r="ND154" s="1">
        <v>4.7297570000000001E-4</v>
      </c>
      <c r="NE154">
        <v>0.1150632</v>
      </c>
      <c r="NF154">
        <v>0.9797555</v>
      </c>
      <c r="NG154">
        <v>38.36318</v>
      </c>
      <c r="NH154" s="1">
        <v>4.5741389999999997E-4</v>
      </c>
      <c r="NI154">
        <v>0.11143740000000001</v>
      </c>
      <c r="NJ154">
        <v>0.97975610000000002</v>
      </c>
      <c r="NK154">
        <v>39.10031</v>
      </c>
      <c r="NL154" s="1">
        <v>4.4241670000000002E-4</v>
      </c>
      <c r="NM154">
        <v>0.1079336</v>
      </c>
      <c r="NN154">
        <v>0.97975129999999999</v>
      </c>
      <c r="NO154">
        <v>38.512079999999997</v>
      </c>
      <c r="NP154" s="1">
        <v>4.2803479999999999E-4</v>
      </c>
      <c r="NQ154">
        <v>0.1045643</v>
      </c>
      <c r="NR154">
        <v>0.97975259999999997</v>
      </c>
      <c r="NS154">
        <v>36.03998</v>
      </c>
      <c r="NT154" s="1">
        <v>4.1424190000000002E-4</v>
      </c>
      <c r="NU154">
        <v>0.1013305</v>
      </c>
      <c r="NV154">
        <v>0.97975979999999996</v>
      </c>
      <c r="NW154">
        <v>34.771639999999998</v>
      </c>
      <c r="NX154" s="1">
        <v>4.009935E-4</v>
      </c>
      <c r="NY154" s="1">
        <v>9.8214490000000002E-2</v>
      </c>
      <c r="NZ154">
        <v>0.97975109999999999</v>
      </c>
      <c r="OA154">
        <v>33.573729999999998</v>
      </c>
      <c r="OB154" s="1">
        <v>3.8822299999999999E-4</v>
      </c>
      <c r="OC154" s="1">
        <v>9.5193299999999995E-2</v>
      </c>
      <c r="OD154">
        <v>0.97975880000000004</v>
      </c>
      <c r="OE154">
        <v>33.640259999999998</v>
      </c>
      <c r="OF154" s="1">
        <v>3.758724E-4</v>
      </c>
      <c r="OG154" s="1">
        <v>9.2258489999999999E-2</v>
      </c>
      <c r="OH154">
        <v>0.97975330000000005</v>
      </c>
      <c r="OI154">
        <v>33.204149999999998</v>
      </c>
      <c r="OJ154" s="1">
        <v>3.6393910000000001E-4</v>
      </c>
      <c r="OK154" s="1">
        <v>8.9413969999999995E-2</v>
      </c>
    </row>
    <row r="155" spans="1:401" x14ac:dyDescent="0.35">
      <c r="A155">
        <v>158</v>
      </c>
      <c r="B155" t="s">
        <v>4</v>
      </c>
      <c r="C155" t="s">
        <v>24</v>
      </c>
      <c r="D155" t="s">
        <v>160</v>
      </c>
      <c r="E155">
        <v>841.86069999999995</v>
      </c>
      <c r="F155">
        <v>1.210334</v>
      </c>
      <c r="G155">
        <v>22.711729999999999</v>
      </c>
      <c r="H155">
        <v>0</v>
      </c>
      <c r="I155">
        <v>0</v>
      </c>
      <c r="J155">
        <v>1.1986140000000001</v>
      </c>
      <c r="K155">
        <v>22.146519999999999</v>
      </c>
      <c r="L155">
        <v>0</v>
      </c>
      <c r="M155">
        <v>0</v>
      </c>
      <c r="N155">
        <v>1.187243</v>
      </c>
      <c r="O155">
        <v>20.94575</v>
      </c>
      <c r="P155">
        <v>0</v>
      </c>
      <c r="Q155">
        <v>0</v>
      </c>
      <c r="R155">
        <v>1.1764399999999999</v>
      </c>
      <c r="S155">
        <v>21.12266</v>
      </c>
      <c r="T155">
        <v>0</v>
      </c>
      <c r="U155">
        <v>0</v>
      </c>
      <c r="V155">
        <v>1.1656899999999999</v>
      </c>
      <c r="W155">
        <v>21.864149999999999</v>
      </c>
      <c r="X155" s="1">
        <v>2.6485150000000001E-37</v>
      </c>
      <c r="Y155" s="1">
        <v>7.6040390000000003E-35</v>
      </c>
      <c r="Z155">
        <v>1.155092</v>
      </c>
      <c r="AA155">
        <v>22.388030000000001</v>
      </c>
      <c r="AB155" s="1">
        <v>4.7270959999999999E-27</v>
      </c>
      <c r="AC155" s="1">
        <v>1.3723539999999999E-24</v>
      </c>
      <c r="AD155">
        <v>1.1456809999999999</v>
      </c>
      <c r="AE155">
        <v>22.532</v>
      </c>
      <c r="AF155" s="1">
        <v>3.8392040000000002E-17</v>
      </c>
      <c r="AG155" s="1">
        <v>1.1075999999999999E-14</v>
      </c>
      <c r="AH155">
        <v>1.1371739999999999</v>
      </c>
      <c r="AI155">
        <v>22.286940000000001</v>
      </c>
      <c r="AJ155" s="1">
        <v>5.4069389999999998E-8</v>
      </c>
      <c r="AK155" s="1">
        <v>9.9974679999999995E-6</v>
      </c>
      <c r="AL155">
        <v>1.1296090000000001</v>
      </c>
      <c r="AM155">
        <v>21.71012</v>
      </c>
      <c r="AN155" s="1">
        <v>3.6595140000000002E-4</v>
      </c>
      <c r="AO155" s="1">
        <v>7.8880610000000004E-2</v>
      </c>
      <c r="AP155">
        <v>1.1234280000000001</v>
      </c>
      <c r="AQ155">
        <v>22.450299999999999</v>
      </c>
      <c r="AR155" s="1">
        <v>7.1952650000000007E-2</v>
      </c>
      <c r="AS155">
        <v>16.91994</v>
      </c>
      <c r="AT155">
        <v>1.118428</v>
      </c>
      <c r="AU155">
        <v>23.824010000000001</v>
      </c>
      <c r="AV155">
        <v>2.1591179999999999</v>
      </c>
      <c r="AW155">
        <v>542.57270000000005</v>
      </c>
      <c r="AX155">
        <v>1.114606</v>
      </c>
      <c r="AY155">
        <v>25.538879999999999</v>
      </c>
      <c r="AZ155">
        <v>18.00046</v>
      </c>
      <c r="BA155">
        <v>4765.3860000000004</v>
      </c>
      <c r="BB155">
        <v>1.1118429999999999</v>
      </c>
      <c r="BC155">
        <v>27.22954</v>
      </c>
      <c r="BD155">
        <v>58.056359999999998</v>
      </c>
      <c r="BE155">
        <v>16049.26</v>
      </c>
      <c r="BF155">
        <v>1.109782</v>
      </c>
      <c r="BG155">
        <v>27.75712</v>
      </c>
      <c r="BH155">
        <v>90.143169999999998</v>
      </c>
      <c r="BI155">
        <v>25842.83</v>
      </c>
      <c r="BJ155">
        <v>1.1079639999999999</v>
      </c>
      <c r="BK155">
        <v>27.709859999999999</v>
      </c>
      <c r="BL155">
        <v>78.937579999999997</v>
      </c>
      <c r="BM155">
        <v>23341.42</v>
      </c>
      <c r="BN155">
        <v>1.1057110000000001</v>
      </c>
      <c r="BO155">
        <v>27.478629999999999</v>
      </c>
      <c r="BP155">
        <v>44.070889999999999</v>
      </c>
      <c r="BQ155">
        <v>13377.32</v>
      </c>
      <c r="BR155">
        <v>1.1026830000000001</v>
      </c>
      <c r="BS155">
        <v>26.57846</v>
      </c>
      <c r="BT155">
        <v>17.364879999999999</v>
      </c>
      <c r="BU155">
        <v>5386.8059999999996</v>
      </c>
      <c r="BV155">
        <v>1.098222</v>
      </c>
      <c r="BW155">
        <v>26.318470000000001</v>
      </c>
      <c r="BX155">
        <v>5.2769510000000004</v>
      </c>
      <c r="BY155">
        <v>1666.432</v>
      </c>
      <c r="BZ155">
        <v>1.092344</v>
      </c>
      <c r="CA155">
        <v>26.19436</v>
      </c>
      <c r="CB155">
        <v>1.3455360000000001</v>
      </c>
      <c r="CC155">
        <v>430.42700000000002</v>
      </c>
      <c r="CD155">
        <v>1.0852360000000001</v>
      </c>
      <c r="CE155">
        <v>26.04383</v>
      </c>
      <c r="CF155">
        <v>0.31718380000000002</v>
      </c>
      <c r="CG155">
        <v>101.97539999999999</v>
      </c>
      <c r="CH155">
        <v>1.076954</v>
      </c>
      <c r="CI155">
        <v>26.598420000000001</v>
      </c>
      <c r="CJ155" s="1">
        <v>8.2281579999999993E-2</v>
      </c>
      <c r="CK155">
        <v>26.151820000000001</v>
      </c>
      <c r="CL155">
        <v>1.06789</v>
      </c>
      <c r="CM155">
        <v>26.60755</v>
      </c>
      <c r="CN155" s="1">
        <v>3.3600419999999999E-2</v>
      </c>
      <c r="CO155">
        <v>10.25225</v>
      </c>
      <c r="CP155">
        <v>1.0584910000000001</v>
      </c>
      <c r="CQ155">
        <v>26.852029999999999</v>
      </c>
      <c r="CR155" s="1">
        <v>2.6312329999999998E-2</v>
      </c>
      <c r="CS155">
        <v>7.7567880000000002</v>
      </c>
      <c r="CT155">
        <v>1.0490839999999999</v>
      </c>
      <c r="CU155">
        <v>26.732900000000001</v>
      </c>
      <c r="CV155" s="1">
        <v>2.8143080000000001E-2</v>
      </c>
      <c r="CW155">
        <v>8.2536439999999995</v>
      </c>
      <c r="CX155">
        <v>1.0403469999999999</v>
      </c>
      <c r="CY155">
        <v>26.362359999999999</v>
      </c>
      <c r="CZ155" s="1">
        <v>3.0896679999999999E-2</v>
      </c>
      <c r="DA155">
        <v>9.1154980000000005</v>
      </c>
      <c r="DB155">
        <v>1.0331520000000001</v>
      </c>
      <c r="DC155">
        <v>26.763359999999999</v>
      </c>
      <c r="DD155" s="1">
        <v>3.2185459999999999E-2</v>
      </c>
      <c r="DE155">
        <v>9.569407</v>
      </c>
      <c r="DF155">
        <v>1.0277130000000001</v>
      </c>
      <c r="DG155">
        <v>28.098479999999999</v>
      </c>
      <c r="DH155" s="1">
        <v>3.1745280000000001E-2</v>
      </c>
      <c r="DI155">
        <v>9.4910929999999993</v>
      </c>
      <c r="DJ155">
        <v>1.0232570000000001</v>
      </c>
      <c r="DK155">
        <v>31.032250000000001</v>
      </c>
      <c r="DL155" s="1">
        <v>3.0082000000000001E-2</v>
      </c>
      <c r="DM155">
        <v>9.0279769999999999</v>
      </c>
      <c r="DN155">
        <v>1.0198469999999999</v>
      </c>
      <c r="DO155">
        <v>34.931640000000002</v>
      </c>
      <c r="DP155" s="1">
        <v>2.775497E-2</v>
      </c>
      <c r="DQ155">
        <v>8.3480550000000004</v>
      </c>
      <c r="DR155">
        <v>1.017422</v>
      </c>
      <c r="DS155">
        <v>35.99194</v>
      </c>
      <c r="DT155" s="1">
        <v>2.5005389999999999E-2</v>
      </c>
      <c r="DU155">
        <v>7.5334729999999999</v>
      </c>
      <c r="DV155">
        <v>1.0157510000000001</v>
      </c>
      <c r="DW155">
        <v>35.16366</v>
      </c>
      <c r="DX155">
        <v>2.1726539999999999E-2</v>
      </c>
      <c r="DY155">
        <v>6.559558</v>
      </c>
      <c r="DZ155">
        <v>1.0146390000000001</v>
      </c>
      <c r="EA155">
        <v>34.905540000000002</v>
      </c>
      <c r="EB155" s="1">
        <v>1.7902009999999999E-2</v>
      </c>
      <c r="EC155">
        <v>5.4180489999999999</v>
      </c>
      <c r="ED155">
        <v>1.013917</v>
      </c>
      <c r="EE155">
        <v>34.19023</v>
      </c>
      <c r="EF155" s="1">
        <v>1.3946500000000001E-2</v>
      </c>
      <c r="EG155">
        <v>4.2280360000000003</v>
      </c>
      <c r="EH155">
        <v>1.0134289999999999</v>
      </c>
      <c r="EI155">
        <v>33.710470000000001</v>
      </c>
      <c r="EJ155" s="1">
        <v>1.0491550000000001E-2</v>
      </c>
      <c r="EK155">
        <v>3.1786720000000002</v>
      </c>
      <c r="EL155">
        <v>1.0131429999999999</v>
      </c>
      <c r="EM155">
        <v>33.92107</v>
      </c>
      <c r="EN155" s="1">
        <v>7.9161130000000007E-3</v>
      </c>
      <c r="EO155">
        <v>2.389786</v>
      </c>
      <c r="EP155">
        <v>1.012967</v>
      </c>
      <c r="EQ155">
        <v>36.158329999999999</v>
      </c>
      <c r="ER155" s="1">
        <v>6.2089470000000003E-3</v>
      </c>
      <c r="ES155">
        <v>1.8641829999999999</v>
      </c>
      <c r="ET155">
        <v>1.0128630000000001</v>
      </c>
      <c r="EU155">
        <v>39.110709999999997</v>
      </c>
      <c r="EV155" s="1">
        <v>5.1474379999999998E-3</v>
      </c>
      <c r="EW155">
        <v>1.536778</v>
      </c>
      <c r="EX155">
        <v>1.0127949999999999</v>
      </c>
      <c r="EY155">
        <v>40.428539999999998</v>
      </c>
      <c r="EZ155" s="1">
        <v>4.4921709999999997E-3</v>
      </c>
      <c r="FA155">
        <v>1.334471</v>
      </c>
      <c r="FB155">
        <v>1.0127729999999999</v>
      </c>
      <c r="FC155">
        <v>40.882219999999997</v>
      </c>
      <c r="FD155" s="1">
        <v>4.065407E-3</v>
      </c>
      <c r="FE155">
        <v>1.2033069999999999</v>
      </c>
      <c r="FF155">
        <v>1.012726</v>
      </c>
      <c r="FG155">
        <v>41.24765</v>
      </c>
      <c r="FH155" s="1">
        <v>3.7623779999999998E-3</v>
      </c>
      <c r="FI155">
        <v>1.1107450000000001</v>
      </c>
      <c r="FJ155">
        <v>1.012715</v>
      </c>
      <c r="FK155">
        <v>40.934130000000003</v>
      </c>
      <c r="FL155" s="1">
        <v>3.5269030000000001E-3</v>
      </c>
      <c r="FM155">
        <v>1.0391900000000001</v>
      </c>
      <c r="FN155">
        <v>1.012729</v>
      </c>
      <c r="FO155">
        <v>41.3705</v>
      </c>
      <c r="FP155" s="1">
        <v>3.3292600000000001E-3</v>
      </c>
      <c r="FQ155">
        <v>0.97961229999999999</v>
      </c>
      <c r="FR155">
        <v>1.0127219999999999</v>
      </c>
      <c r="FS155">
        <v>41.532739999999997</v>
      </c>
      <c r="FT155" s="1">
        <v>3.1548890000000001E-3</v>
      </c>
      <c r="FU155">
        <v>0.92745999999999995</v>
      </c>
      <c r="FV155">
        <v>1.0127170000000001</v>
      </c>
      <c r="FW155">
        <v>41.085140000000003</v>
      </c>
      <c r="FX155" s="1">
        <v>2.9972940000000002E-3</v>
      </c>
      <c r="FY155">
        <v>0.88043890000000002</v>
      </c>
      <c r="FZ155">
        <v>1.01271</v>
      </c>
      <c r="GA155">
        <v>39.591070000000002</v>
      </c>
      <c r="GB155" s="1">
        <v>2.8521879999999999E-3</v>
      </c>
      <c r="GC155">
        <v>0.83732260000000003</v>
      </c>
      <c r="GD155">
        <v>1.012734</v>
      </c>
      <c r="GE155">
        <v>38.310209999999998</v>
      </c>
      <c r="GF155">
        <v>2.7168589999999999E-3</v>
      </c>
      <c r="GG155">
        <v>0.79728480000000002</v>
      </c>
      <c r="GH155">
        <v>1.0127079999999999</v>
      </c>
      <c r="GI155">
        <v>36.996189999999999</v>
      </c>
      <c r="GJ155" s="1">
        <v>2.5899360000000001E-3</v>
      </c>
      <c r="GK155">
        <v>0.75983869999999998</v>
      </c>
      <c r="GL155">
        <v>1.0127299999999999</v>
      </c>
      <c r="GM155">
        <v>35.905500000000004</v>
      </c>
      <c r="GN155" s="1">
        <v>2.4706839999999999E-3</v>
      </c>
      <c r="GO155">
        <v>0.72466529999999996</v>
      </c>
      <c r="GP155">
        <v>1.0127429999999999</v>
      </c>
      <c r="GQ155">
        <v>34.77666</v>
      </c>
      <c r="GR155" s="1">
        <v>2.3588889999999999E-3</v>
      </c>
      <c r="GS155">
        <v>0.69171590000000005</v>
      </c>
      <c r="GT155">
        <v>1.012699</v>
      </c>
      <c r="GU155">
        <v>35.379040000000003</v>
      </c>
      <c r="GV155" s="1">
        <v>2.2536499999999998E-3</v>
      </c>
      <c r="GW155">
        <v>0.66074290000000002</v>
      </c>
      <c r="GX155">
        <v>1.012707</v>
      </c>
      <c r="GY155">
        <v>36.72457</v>
      </c>
      <c r="GZ155" s="1">
        <v>2.154141E-3</v>
      </c>
      <c r="HA155">
        <v>0.63155079999999997</v>
      </c>
      <c r="HB155">
        <v>1.012697</v>
      </c>
      <c r="HC155">
        <v>38.336840000000002</v>
      </c>
      <c r="HD155" s="1">
        <v>2.060493E-3</v>
      </c>
      <c r="HE155">
        <v>0.60400379999999998</v>
      </c>
      <c r="HF155">
        <v>1.0126919999999999</v>
      </c>
      <c r="HG155">
        <v>39.432220000000001</v>
      </c>
      <c r="HH155" s="1">
        <v>1.9718169999999998E-3</v>
      </c>
      <c r="HI155">
        <v>0.57797880000000001</v>
      </c>
      <c r="HJ155">
        <v>1.012697</v>
      </c>
      <c r="HK155">
        <v>38.085250000000002</v>
      </c>
      <c r="HL155" s="1">
        <v>1.8880430000000001E-3</v>
      </c>
      <c r="HM155">
        <v>0.55339550000000004</v>
      </c>
      <c r="HN155">
        <v>1.0127010000000001</v>
      </c>
      <c r="HO155">
        <v>36.54954</v>
      </c>
      <c r="HP155" s="1">
        <v>1.80875E-3</v>
      </c>
      <c r="HQ155">
        <v>0.53012049999999999</v>
      </c>
      <c r="HR155">
        <v>1.0127330000000001</v>
      </c>
      <c r="HS155">
        <v>35.366599999999998</v>
      </c>
      <c r="HT155" s="1">
        <v>1.7336980000000001E-3</v>
      </c>
      <c r="HU155">
        <v>0.50809539999999997</v>
      </c>
      <c r="HV155">
        <v>1.0127060000000001</v>
      </c>
      <c r="HW155">
        <v>34.274819999999998</v>
      </c>
      <c r="HX155" s="1">
        <v>1.6626430000000001E-3</v>
      </c>
      <c r="HY155">
        <v>0.48727009999999998</v>
      </c>
      <c r="HZ155">
        <v>1.012699</v>
      </c>
      <c r="IA155">
        <v>35.030279999999998</v>
      </c>
      <c r="IB155" s="1">
        <v>1.595529E-3</v>
      </c>
      <c r="IC155">
        <v>0.46759210000000001</v>
      </c>
      <c r="ID155">
        <v>1.0127079999999999</v>
      </c>
      <c r="IE155">
        <v>38.192920000000001</v>
      </c>
      <c r="IF155" s="1">
        <v>1.5322389999999999E-3</v>
      </c>
      <c r="IG155">
        <v>0.44900210000000002</v>
      </c>
      <c r="IH155">
        <v>1.0126930000000001</v>
      </c>
      <c r="II155">
        <v>42.518030000000003</v>
      </c>
      <c r="IJ155" s="1">
        <v>1.4720919999999999E-3</v>
      </c>
      <c r="IK155">
        <v>0.43138019999999999</v>
      </c>
      <c r="IL155">
        <v>1.012697</v>
      </c>
      <c r="IM155">
        <v>45.319859999999998</v>
      </c>
      <c r="IN155" s="1">
        <v>1.4149550000000001E-3</v>
      </c>
      <c r="IO155">
        <v>0.41459940000000001</v>
      </c>
      <c r="IP155">
        <v>1.0126999999999999</v>
      </c>
      <c r="IQ155">
        <v>46.030909999999999</v>
      </c>
      <c r="IR155" s="1">
        <v>1.3602169999999999E-3</v>
      </c>
      <c r="IS155">
        <v>0.39857969999999998</v>
      </c>
      <c r="IT155">
        <v>1.0127109999999999</v>
      </c>
      <c r="IU155">
        <v>45.93826</v>
      </c>
      <c r="IV155" s="1">
        <v>1.3083610000000001E-3</v>
      </c>
      <c r="IW155">
        <v>0.3833416</v>
      </c>
      <c r="IX155">
        <v>1.0127029999999999</v>
      </c>
      <c r="IY155">
        <v>45.543770000000002</v>
      </c>
      <c r="IZ155" s="1">
        <v>1.2589050000000001E-3</v>
      </c>
      <c r="JA155">
        <v>0.36885030000000002</v>
      </c>
      <c r="JB155">
        <v>1.0127060000000001</v>
      </c>
      <c r="JC155">
        <v>44.452910000000003</v>
      </c>
      <c r="JD155" s="1">
        <v>1.2117320000000001E-3</v>
      </c>
      <c r="JE155">
        <v>0.35504360000000001</v>
      </c>
      <c r="JF155">
        <v>1.0127200000000001</v>
      </c>
      <c r="JG155">
        <v>44.080570000000002</v>
      </c>
      <c r="JH155" s="1">
        <v>1.166748E-3</v>
      </c>
      <c r="JI155">
        <v>0.34183219999999997</v>
      </c>
      <c r="JJ155">
        <v>1.0127060000000001</v>
      </c>
      <c r="JK155">
        <v>42.918480000000002</v>
      </c>
      <c r="JL155" s="1">
        <v>1.1229580000000001E-3</v>
      </c>
      <c r="JM155">
        <v>0.32919480000000001</v>
      </c>
      <c r="JN155">
        <v>1.012715</v>
      </c>
      <c r="JO155">
        <v>40.429090000000002</v>
      </c>
      <c r="JP155" s="1">
        <v>1.0790439999999999E-3</v>
      </c>
      <c r="JQ155">
        <v>0.31713039999999998</v>
      </c>
      <c r="JR155">
        <v>1.012704</v>
      </c>
      <c r="JS155">
        <v>38.935479999999998</v>
      </c>
      <c r="JT155" s="1">
        <v>1.0373960000000001E-3</v>
      </c>
      <c r="JU155">
        <v>0.30565170000000003</v>
      </c>
      <c r="JV155">
        <v>1.012734</v>
      </c>
      <c r="JW155">
        <v>38.576279999999997</v>
      </c>
      <c r="JX155" s="1">
        <v>9.9786290000000006E-4</v>
      </c>
      <c r="JY155">
        <v>0.29470259999999998</v>
      </c>
      <c r="JZ155">
        <v>1.0127079999999999</v>
      </c>
      <c r="KA155">
        <v>38.150080000000003</v>
      </c>
      <c r="KB155" s="1">
        <v>9.6012790000000005E-4</v>
      </c>
      <c r="KC155">
        <v>0.28419220000000001</v>
      </c>
      <c r="KD155">
        <v>1.0127219999999999</v>
      </c>
      <c r="KE155">
        <v>37.573680000000003</v>
      </c>
      <c r="KF155" s="1">
        <v>9.2392410000000005E-4</v>
      </c>
      <c r="KG155">
        <v>0.27406140000000001</v>
      </c>
      <c r="KH155">
        <v>1.0127090000000001</v>
      </c>
      <c r="KI155">
        <v>36.428620000000002</v>
      </c>
      <c r="KJ155" s="1">
        <v>8.8951850000000001E-4</v>
      </c>
      <c r="KK155">
        <v>0.2643837</v>
      </c>
      <c r="KL155">
        <v>1.0127029999999999</v>
      </c>
      <c r="KM155">
        <v>36.63091</v>
      </c>
      <c r="KN155" s="1">
        <v>8.5687350000000003E-4</v>
      </c>
      <c r="KO155">
        <v>0.2551639</v>
      </c>
      <c r="KP155">
        <v>1.0127029999999999</v>
      </c>
      <c r="KQ155">
        <v>39.605519999999999</v>
      </c>
      <c r="KR155" s="1">
        <v>8.2577129999999999E-4</v>
      </c>
      <c r="KS155">
        <v>0.2463641</v>
      </c>
      <c r="KT155">
        <v>1.0126930000000001</v>
      </c>
      <c r="KU155">
        <v>43.919519999999999</v>
      </c>
      <c r="KV155" s="1">
        <v>7.9616500000000005E-4</v>
      </c>
      <c r="KW155">
        <v>0.2379513</v>
      </c>
      <c r="KX155">
        <v>1.012702</v>
      </c>
      <c r="KY155">
        <v>45.855049999999999</v>
      </c>
      <c r="KZ155" s="1">
        <v>7.6786569999999998E-4</v>
      </c>
      <c r="LA155">
        <v>0.22988710000000001</v>
      </c>
      <c r="LB155">
        <v>1.012697</v>
      </c>
      <c r="LC155">
        <v>44.203139999999998</v>
      </c>
      <c r="LD155" s="1">
        <v>7.408785E-4</v>
      </c>
      <c r="LE155">
        <v>0.22215289999999999</v>
      </c>
      <c r="LF155">
        <v>1.0127109999999999</v>
      </c>
      <c r="LG155">
        <v>42.074550000000002</v>
      </c>
      <c r="LH155" s="1">
        <v>7.1497620000000005E-4</v>
      </c>
      <c r="LI155">
        <v>0.214728</v>
      </c>
      <c r="LJ155">
        <v>1.0126949999999999</v>
      </c>
      <c r="LK155">
        <v>40.931849999999997</v>
      </c>
      <c r="LL155" s="1">
        <v>6.9022880000000003E-4</v>
      </c>
      <c r="LM155">
        <v>0.20760339999999999</v>
      </c>
      <c r="LN155">
        <v>1.012715</v>
      </c>
      <c r="LO155">
        <v>39.560250000000003</v>
      </c>
      <c r="LP155" s="1">
        <v>6.6652370000000005E-4</v>
      </c>
      <c r="LQ155">
        <v>0.2007669</v>
      </c>
      <c r="LR155">
        <v>1.0127060000000001</v>
      </c>
      <c r="LS155">
        <v>38.520389999999999</v>
      </c>
      <c r="LT155" s="1">
        <v>6.4385080000000001E-4</v>
      </c>
      <c r="LU155">
        <v>0.19420219999999999</v>
      </c>
      <c r="LV155">
        <v>1.0127379999999999</v>
      </c>
      <c r="LW155">
        <v>37.721119999999999</v>
      </c>
      <c r="LX155" s="1">
        <v>6.2201400000000005E-4</v>
      </c>
      <c r="LY155">
        <v>0.18787110000000001</v>
      </c>
      <c r="LZ155">
        <v>1.012696</v>
      </c>
      <c r="MA155">
        <v>36.760179999999998</v>
      </c>
      <c r="MB155" s="1">
        <v>6.0101869999999995E-4</v>
      </c>
      <c r="MC155">
        <v>0.1817724</v>
      </c>
      <c r="MD155">
        <v>1.012737</v>
      </c>
      <c r="ME155">
        <v>37.205939999999998</v>
      </c>
      <c r="MF155" s="1">
        <v>5.8085760000000004E-4</v>
      </c>
      <c r="MG155">
        <v>0.17590600000000001</v>
      </c>
      <c r="MH155">
        <v>1.0127250000000001</v>
      </c>
      <c r="MI155">
        <v>38.749989999999997</v>
      </c>
      <c r="MJ155" s="1">
        <v>5.6138369999999996E-4</v>
      </c>
      <c r="MK155">
        <v>0.170241</v>
      </c>
      <c r="ML155">
        <v>1.0127029999999999</v>
      </c>
      <c r="MM155">
        <v>39.005949999999999</v>
      </c>
      <c r="MN155" s="1">
        <v>5.4259600000000001E-4</v>
      </c>
      <c r="MO155">
        <v>0.16479450000000001</v>
      </c>
      <c r="MP155">
        <v>1.012704</v>
      </c>
      <c r="MQ155">
        <v>38.951720000000002</v>
      </c>
      <c r="MR155" s="1">
        <v>5.2451739999999998E-4</v>
      </c>
      <c r="MS155">
        <v>0.15954389999999999</v>
      </c>
      <c r="MT155">
        <v>1.0126919999999999</v>
      </c>
      <c r="MU155">
        <v>38.337780000000002</v>
      </c>
      <c r="MV155" s="1">
        <v>5.0708329999999996E-4</v>
      </c>
      <c r="MW155">
        <v>0.15447820000000001</v>
      </c>
      <c r="MX155">
        <v>1.01271</v>
      </c>
      <c r="MY155">
        <v>38.395200000000003</v>
      </c>
      <c r="MZ155" s="1">
        <v>4.9034169999999995E-4</v>
      </c>
      <c r="NA155">
        <v>0.14958679999999999</v>
      </c>
      <c r="NB155">
        <v>1.0127090000000001</v>
      </c>
      <c r="NC155">
        <v>38.291539999999998</v>
      </c>
      <c r="ND155" s="1">
        <v>4.7417530000000001E-4</v>
      </c>
      <c r="NE155">
        <v>0.14485790000000001</v>
      </c>
      <c r="NF155">
        <v>1.012702</v>
      </c>
      <c r="NG155">
        <v>38.736310000000003</v>
      </c>
      <c r="NH155" s="1">
        <v>4.5857370000000001E-4</v>
      </c>
      <c r="NI155">
        <v>0.14029359999999999</v>
      </c>
      <c r="NJ155">
        <v>1.012726</v>
      </c>
      <c r="NK155">
        <v>39.493180000000002</v>
      </c>
      <c r="NL155" s="1">
        <v>4.4353010000000001E-4</v>
      </c>
      <c r="NM155">
        <v>0.13587930000000001</v>
      </c>
      <c r="NN155">
        <v>1.012704</v>
      </c>
      <c r="NO155">
        <v>38.737990000000003</v>
      </c>
      <c r="NP155" s="1">
        <v>4.291082E-4</v>
      </c>
      <c r="NQ155">
        <v>0.13163469999999999</v>
      </c>
      <c r="NR155">
        <v>1.0126900000000001</v>
      </c>
      <c r="NS155">
        <v>36.133029999999998</v>
      </c>
      <c r="NT155" s="1">
        <v>4.1526589999999998E-4</v>
      </c>
      <c r="NU155">
        <v>0.1275588</v>
      </c>
      <c r="NV155">
        <v>1.0126999999999999</v>
      </c>
      <c r="NW155">
        <v>34.792870000000001</v>
      </c>
      <c r="NX155" s="1">
        <v>4.0198250000000001E-4</v>
      </c>
      <c r="NY155">
        <v>0.1236346</v>
      </c>
      <c r="NZ155">
        <v>1.012704</v>
      </c>
      <c r="OA155">
        <v>33.669159999999998</v>
      </c>
      <c r="OB155" s="1">
        <v>3.8918489999999997E-4</v>
      </c>
      <c r="OC155">
        <v>0.1198327</v>
      </c>
      <c r="OD155">
        <v>1.012699</v>
      </c>
      <c r="OE155">
        <v>33.80545</v>
      </c>
      <c r="OF155" s="1">
        <v>3.7680530000000002E-4</v>
      </c>
      <c r="OG155">
        <v>0.11613950000000001</v>
      </c>
      <c r="OH155">
        <v>1.0127010000000001</v>
      </c>
      <c r="OI155">
        <v>33.407989999999998</v>
      </c>
      <c r="OJ155" s="1">
        <v>3.6483830000000003E-4</v>
      </c>
      <c r="OK155">
        <v>0.1125574</v>
      </c>
    </row>
    <row r="156" spans="1:401" x14ac:dyDescent="0.35">
      <c r="A156">
        <v>159</v>
      </c>
      <c r="B156" t="s">
        <v>4</v>
      </c>
      <c r="C156" t="s">
        <v>24</v>
      </c>
      <c r="D156" t="s">
        <v>161</v>
      </c>
      <c r="E156">
        <v>867.38459999999998</v>
      </c>
      <c r="F156">
        <v>0.72059640000000003</v>
      </c>
      <c r="G156">
        <v>22.85371</v>
      </c>
      <c r="H156">
        <v>0</v>
      </c>
      <c r="I156">
        <v>0</v>
      </c>
      <c r="J156">
        <v>0.7172828</v>
      </c>
      <c r="K156">
        <v>22.324909999999999</v>
      </c>
      <c r="L156">
        <v>0</v>
      </c>
      <c r="M156">
        <v>0</v>
      </c>
      <c r="N156">
        <v>0.714036</v>
      </c>
      <c r="O156">
        <v>21.140250000000002</v>
      </c>
      <c r="P156">
        <v>0</v>
      </c>
      <c r="Q156">
        <v>0</v>
      </c>
      <c r="R156">
        <v>0.71092219999999995</v>
      </c>
      <c r="S156">
        <v>21.29327</v>
      </c>
      <c r="T156">
        <v>0</v>
      </c>
      <c r="U156">
        <v>0</v>
      </c>
      <c r="V156">
        <v>0.70767740000000001</v>
      </c>
      <c r="W156">
        <v>21.95234</v>
      </c>
      <c r="X156" s="1">
        <v>5.9768960000000002E-38</v>
      </c>
      <c r="Y156" s="1">
        <v>2.32488E-35</v>
      </c>
      <c r="Z156">
        <v>0.70393729999999999</v>
      </c>
      <c r="AA156">
        <v>22.328779999999998</v>
      </c>
      <c r="AB156" s="1">
        <v>1.106518E-27</v>
      </c>
      <c r="AC156" s="1">
        <v>4.336256E-25</v>
      </c>
      <c r="AD156">
        <v>0.70083479999999998</v>
      </c>
      <c r="AE156">
        <v>22.45683</v>
      </c>
      <c r="AF156" s="1">
        <v>9.1062099999999999E-18</v>
      </c>
      <c r="AG156" s="1">
        <v>3.559204E-15</v>
      </c>
      <c r="AH156">
        <v>0.69812260000000004</v>
      </c>
      <c r="AI156">
        <v>22.281939999999999</v>
      </c>
      <c r="AJ156" s="1">
        <v>1.6510500000000001E-8</v>
      </c>
      <c r="AK156" s="1">
        <v>4.4042979999999999E-6</v>
      </c>
      <c r="AL156">
        <v>0.69575319999999996</v>
      </c>
      <c r="AM156">
        <v>21.814640000000001</v>
      </c>
      <c r="AN156" s="1">
        <v>1.9345110000000001E-4</v>
      </c>
      <c r="AO156" s="1">
        <v>5.5564540000000003E-2</v>
      </c>
      <c r="AP156">
        <v>0.69389179999999995</v>
      </c>
      <c r="AQ156">
        <v>22.644359999999999</v>
      </c>
      <c r="AR156" s="1">
        <v>4.6863639999999998E-2</v>
      </c>
      <c r="AS156">
        <v>14.53586</v>
      </c>
      <c r="AT156">
        <v>0.69244740000000005</v>
      </c>
      <c r="AU156">
        <v>24.108930000000001</v>
      </c>
      <c r="AV156">
        <v>1.618241</v>
      </c>
      <c r="AW156">
        <v>535.654</v>
      </c>
      <c r="AX156">
        <v>0.6913475</v>
      </c>
      <c r="AY156">
        <v>25.80733</v>
      </c>
      <c r="AZ156">
        <v>15.02037</v>
      </c>
      <c r="BA156">
        <v>5246.8059999999996</v>
      </c>
      <c r="BB156">
        <v>0.69059099999999995</v>
      </c>
      <c r="BC156">
        <v>27.37133</v>
      </c>
      <c r="BD156">
        <v>52.837040000000002</v>
      </c>
      <c r="BE156">
        <v>19324.54</v>
      </c>
      <c r="BF156">
        <v>0.69008259999999999</v>
      </c>
      <c r="BG156">
        <v>27.739660000000001</v>
      </c>
      <c r="BH156">
        <v>88.193979999999996</v>
      </c>
      <c r="BI156">
        <v>33533.370000000003</v>
      </c>
      <c r="BJ156">
        <v>0.6896061</v>
      </c>
      <c r="BK156">
        <v>27.63795</v>
      </c>
      <c r="BL156">
        <v>82.045249999999996</v>
      </c>
      <c r="BM156">
        <v>32243.360000000001</v>
      </c>
      <c r="BN156">
        <v>0.68891340000000001</v>
      </c>
      <c r="BO156">
        <v>27.46828</v>
      </c>
      <c r="BP156">
        <v>48.163049999999998</v>
      </c>
      <c r="BQ156">
        <v>19459.400000000001</v>
      </c>
      <c r="BR156">
        <v>0.68790320000000005</v>
      </c>
      <c r="BS156">
        <v>26.681270000000001</v>
      </c>
      <c r="BT156">
        <v>19.763470000000002</v>
      </c>
      <c r="BU156">
        <v>8166.3019999999997</v>
      </c>
      <c r="BV156">
        <v>0.68652460000000004</v>
      </c>
      <c r="BW156">
        <v>26.51435</v>
      </c>
      <c r="BX156">
        <v>6.1935640000000003</v>
      </c>
      <c r="BY156">
        <v>2605.2959999999998</v>
      </c>
      <c r="BZ156">
        <v>0.68477399999999999</v>
      </c>
      <c r="CA156">
        <v>26.37745</v>
      </c>
      <c r="CB156">
        <v>1.611677</v>
      </c>
      <c r="CC156">
        <v>686.26779999999997</v>
      </c>
      <c r="CD156">
        <v>0.68273600000000001</v>
      </c>
      <c r="CE156">
        <v>26.25667</v>
      </c>
      <c r="CF156">
        <v>0.38199440000000001</v>
      </c>
      <c r="CG156">
        <v>163.322</v>
      </c>
      <c r="CH156">
        <v>0.68036090000000005</v>
      </c>
      <c r="CI156">
        <v>26.609490000000001</v>
      </c>
      <c r="CJ156" s="1">
        <v>9.6466679999999999E-2</v>
      </c>
      <c r="CK156">
        <v>40.76943</v>
      </c>
      <c r="CL156">
        <v>0.67785359999999995</v>
      </c>
      <c r="CM156">
        <v>26.5609</v>
      </c>
      <c r="CN156" s="1">
        <v>3.6343819999999999E-2</v>
      </c>
      <c r="CO156">
        <v>14.72334</v>
      </c>
      <c r="CP156">
        <v>0.67531099999999999</v>
      </c>
      <c r="CQ156">
        <v>26.768550000000001</v>
      </c>
      <c r="CR156" s="1">
        <v>2.646101E-2</v>
      </c>
      <c r="CS156">
        <v>10.2774</v>
      </c>
      <c r="CT156">
        <v>0.67279420000000001</v>
      </c>
      <c r="CU156">
        <v>26.706720000000001</v>
      </c>
      <c r="CV156" s="1">
        <v>2.77729E-2</v>
      </c>
      <c r="CW156">
        <v>10.660119999999999</v>
      </c>
      <c r="CX156">
        <v>0.6705875</v>
      </c>
      <c r="CY156">
        <v>26.443349999999999</v>
      </c>
      <c r="CZ156" s="1">
        <v>3.0586780000000001E-2</v>
      </c>
      <c r="DA156">
        <v>11.765459999999999</v>
      </c>
      <c r="DB156">
        <v>0.66808250000000002</v>
      </c>
      <c r="DC156">
        <v>26.955220000000001</v>
      </c>
      <c r="DD156">
        <v>3.2092780000000001E-2</v>
      </c>
      <c r="DE156">
        <v>12.40582</v>
      </c>
      <c r="DF156">
        <v>0.66663110000000003</v>
      </c>
      <c r="DG156">
        <v>28.407399999999999</v>
      </c>
      <c r="DH156" s="1">
        <v>3.1854340000000002E-2</v>
      </c>
      <c r="DI156">
        <v>12.37251</v>
      </c>
      <c r="DJ156">
        <v>0.66539139999999997</v>
      </c>
      <c r="DK156">
        <v>31.409949999999998</v>
      </c>
      <c r="DL156" s="1">
        <v>3.0317690000000001E-2</v>
      </c>
      <c r="DM156">
        <v>11.81466</v>
      </c>
      <c r="DN156">
        <v>0.66449820000000004</v>
      </c>
      <c r="DO156">
        <v>35.236600000000003</v>
      </c>
      <c r="DP156" s="1">
        <v>2.805858E-2</v>
      </c>
      <c r="DQ156">
        <v>10.95402</v>
      </c>
      <c r="DR156">
        <v>0.66387350000000001</v>
      </c>
      <c r="DS156">
        <v>36.083950000000002</v>
      </c>
      <c r="DT156" s="1">
        <v>2.5366420000000001E-2</v>
      </c>
      <c r="DU156">
        <v>9.9150229999999997</v>
      </c>
      <c r="DV156">
        <v>0.66349930000000001</v>
      </c>
      <c r="DW156">
        <v>35.134070000000001</v>
      </c>
      <c r="DX156" s="1">
        <v>2.2163269999999999E-2</v>
      </c>
      <c r="DY156">
        <v>8.6780430000000006</v>
      </c>
      <c r="DZ156">
        <v>0.66325590000000001</v>
      </c>
      <c r="EA156">
        <v>34.851140000000001</v>
      </c>
      <c r="EB156" s="1">
        <v>1.8396929999999999E-2</v>
      </c>
      <c r="EC156">
        <v>7.2194209999999996</v>
      </c>
      <c r="ED156">
        <v>0.66307050000000001</v>
      </c>
      <c r="EE156">
        <v>34.253540000000001</v>
      </c>
      <c r="EF156" s="1">
        <v>1.442739E-2</v>
      </c>
      <c r="EG156">
        <v>5.6715920000000004</v>
      </c>
      <c r="EH156">
        <v>0.66298659999999998</v>
      </c>
      <c r="EI156">
        <v>33.879109999999997</v>
      </c>
      <c r="EJ156" s="1">
        <v>1.0884359999999999E-2</v>
      </c>
      <c r="EK156">
        <v>4.2773490000000001</v>
      </c>
      <c r="EL156">
        <v>0.66294019999999998</v>
      </c>
      <c r="EM156">
        <v>34.30077</v>
      </c>
      <c r="EN156" s="1">
        <v>8.1933820000000008E-3</v>
      </c>
      <c r="EO156">
        <v>3.2092749999999999</v>
      </c>
      <c r="EP156">
        <v>0.66290179999999999</v>
      </c>
      <c r="EQ156">
        <v>36.59948</v>
      </c>
      <c r="ER156" s="1">
        <v>6.3865509999999999E-3</v>
      </c>
      <c r="ES156">
        <v>2.4882520000000001</v>
      </c>
      <c r="ET156">
        <v>0.66288199999999997</v>
      </c>
      <c r="EU156">
        <v>39.359270000000002</v>
      </c>
      <c r="EV156" s="1">
        <v>5.2567389999999999E-3</v>
      </c>
      <c r="EW156">
        <v>2.036365</v>
      </c>
      <c r="EX156">
        <v>0.66288480000000005</v>
      </c>
      <c r="EY156">
        <v>40.314929999999997</v>
      </c>
      <c r="EZ156" s="1">
        <v>4.560896E-3</v>
      </c>
      <c r="FA156">
        <v>1.7577290000000001</v>
      </c>
      <c r="FB156">
        <v>0.66286420000000001</v>
      </c>
      <c r="FC156">
        <v>40.681910000000002</v>
      </c>
      <c r="FD156" s="1">
        <v>4.1117269999999999E-3</v>
      </c>
      <c r="FE156">
        <v>1.57864</v>
      </c>
      <c r="FF156">
        <v>0.66287180000000001</v>
      </c>
      <c r="FG156">
        <v>41.113320000000002</v>
      </c>
      <c r="FH156" s="1">
        <v>3.7966060000000001E-3</v>
      </c>
      <c r="FI156">
        <v>1.453721</v>
      </c>
      <c r="FJ156">
        <v>0.66286420000000001</v>
      </c>
      <c r="FK156">
        <v>40.961489999999998</v>
      </c>
      <c r="FL156" s="1">
        <v>3.5543979999999998E-3</v>
      </c>
      <c r="FM156">
        <v>1.3582399999999999</v>
      </c>
      <c r="FN156">
        <v>0.66285289999999997</v>
      </c>
      <c r="FO156">
        <v>41.534669999999998</v>
      </c>
      <c r="FP156" s="1">
        <v>3.3528049999999999E-3</v>
      </c>
      <c r="FQ156">
        <v>1.2794190000000001</v>
      </c>
      <c r="FR156">
        <v>0.662879</v>
      </c>
      <c r="FS156">
        <v>41.891289999999998</v>
      </c>
      <c r="FT156" s="1">
        <v>3.1759259999999999E-3</v>
      </c>
      <c r="FU156">
        <v>1.2108049999999999</v>
      </c>
      <c r="FV156">
        <v>0.6628754</v>
      </c>
      <c r="FW156">
        <v>41.518839999999997</v>
      </c>
      <c r="FX156" s="1">
        <v>3.0164020000000001E-3</v>
      </c>
      <c r="FY156">
        <v>1.1490590000000001</v>
      </c>
      <c r="FZ156">
        <v>0.66286800000000001</v>
      </c>
      <c r="GA156">
        <v>39.913739999999997</v>
      </c>
      <c r="GB156" s="1">
        <v>2.8698360000000002E-3</v>
      </c>
      <c r="GC156">
        <v>1.09259</v>
      </c>
      <c r="GD156">
        <v>0.6628657</v>
      </c>
      <c r="GE156">
        <v>38.4161</v>
      </c>
      <c r="GF156" s="1">
        <v>2.7333520000000001E-3</v>
      </c>
      <c r="GG156">
        <v>1.0402089999999999</v>
      </c>
      <c r="GH156">
        <v>0.66286780000000001</v>
      </c>
      <c r="GI156">
        <v>37.020820000000001</v>
      </c>
      <c r="GJ156" s="1">
        <v>2.6053679999999998E-3</v>
      </c>
      <c r="GK156">
        <v>0.99123729999999999</v>
      </c>
      <c r="GL156">
        <v>0.6628638</v>
      </c>
      <c r="GM156">
        <v>35.926589999999997</v>
      </c>
      <c r="GN156" s="1">
        <v>2.4852110000000002E-3</v>
      </c>
      <c r="GO156">
        <v>0.94528619999999997</v>
      </c>
      <c r="GP156">
        <v>0.66286339999999999</v>
      </c>
      <c r="GQ156">
        <v>34.890259999999998</v>
      </c>
      <c r="GR156" s="1">
        <v>2.3724739999999999E-3</v>
      </c>
      <c r="GS156">
        <v>0.90220480000000003</v>
      </c>
      <c r="GT156">
        <v>0.66286259999999997</v>
      </c>
      <c r="GU156">
        <v>35.603639999999999</v>
      </c>
      <c r="GV156" s="1">
        <v>2.266414E-3</v>
      </c>
      <c r="GW156">
        <v>0.86170999999999998</v>
      </c>
      <c r="GX156">
        <v>0.66287079999999998</v>
      </c>
      <c r="GY156">
        <v>37.004959999999997</v>
      </c>
      <c r="GZ156" s="1">
        <v>2.1662230000000001E-3</v>
      </c>
      <c r="HA156">
        <v>0.82359300000000002</v>
      </c>
      <c r="HB156">
        <v>0.66285839999999996</v>
      </c>
      <c r="HC156">
        <v>38.695650000000001</v>
      </c>
      <c r="HD156" s="1">
        <v>2.071879E-3</v>
      </c>
      <c r="HE156">
        <v>0.78760419999999998</v>
      </c>
      <c r="HF156">
        <v>0.66285629999999995</v>
      </c>
      <c r="HG156">
        <v>39.713509999999999</v>
      </c>
      <c r="HH156" s="1">
        <v>1.9825630000000001E-3</v>
      </c>
      <c r="HI156">
        <v>0.75361180000000005</v>
      </c>
      <c r="HJ156">
        <v>0.66285819999999995</v>
      </c>
      <c r="HK156">
        <v>38.259929999999997</v>
      </c>
      <c r="HL156" s="1">
        <v>1.8982020000000001E-3</v>
      </c>
      <c r="HM156">
        <v>0.72150789999999998</v>
      </c>
      <c r="HN156">
        <v>0.66286080000000003</v>
      </c>
      <c r="HO156">
        <v>36.613660000000003</v>
      </c>
      <c r="HP156" s="1">
        <v>1.8183940000000001E-3</v>
      </c>
      <c r="HQ156">
        <v>0.69111520000000004</v>
      </c>
      <c r="HR156">
        <v>0.66286599999999996</v>
      </c>
      <c r="HS156">
        <v>35.412410000000001</v>
      </c>
      <c r="HT156" s="1">
        <v>1.742848E-3</v>
      </c>
      <c r="HU156">
        <v>0.66238129999999995</v>
      </c>
      <c r="HV156">
        <v>0.66286710000000004</v>
      </c>
      <c r="HW156">
        <v>34.42069</v>
      </c>
      <c r="HX156" s="1">
        <v>1.671264E-3</v>
      </c>
      <c r="HY156">
        <v>0.63516890000000004</v>
      </c>
      <c r="HZ156">
        <v>0.6628636</v>
      </c>
      <c r="IA156">
        <v>35.319980000000001</v>
      </c>
      <c r="IB156" s="1">
        <v>1.6036710000000001E-3</v>
      </c>
      <c r="IC156">
        <v>0.60946920000000004</v>
      </c>
      <c r="ID156">
        <v>0.66286690000000004</v>
      </c>
      <c r="IE156">
        <v>38.632849999999998</v>
      </c>
      <c r="IF156" s="1">
        <v>1.539936E-3</v>
      </c>
      <c r="IG156">
        <v>0.58519350000000003</v>
      </c>
      <c r="IH156">
        <v>0.66286049999999996</v>
      </c>
      <c r="II156">
        <v>42.931139999999999</v>
      </c>
      <c r="IJ156" s="1">
        <v>1.4794070000000001E-3</v>
      </c>
      <c r="IK156">
        <v>0.56219240000000004</v>
      </c>
      <c r="IL156">
        <v>0.66285570000000005</v>
      </c>
      <c r="IM156">
        <v>45.484670000000001</v>
      </c>
      <c r="IN156" s="1">
        <v>1.4219250000000001E-3</v>
      </c>
      <c r="IO156">
        <v>0.54030330000000004</v>
      </c>
      <c r="IP156">
        <v>0.66286020000000001</v>
      </c>
      <c r="IQ156">
        <v>45.965000000000003</v>
      </c>
      <c r="IR156" s="1">
        <v>1.366873E-3</v>
      </c>
      <c r="IS156">
        <v>0.51940419999999998</v>
      </c>
      <c r="IT156">
        <v>0.6628619</v>
      </c>
      <c r="IU156">
        <v>45.823219999999999</v>
      </c>
      <c r="IV156" s="1">
        <v>1.3146799999999999E-3</v>
      </c>
      <c r="IW156">
        <v>0.4995214</v>
      </c>
      <c r="IX156">
        <v>0.66286500000000004</v>
      </c>
      <c r="IY156">
        <v>45.47851</v>
      </c>
      <c r="IZ156" s="1">
        <v>1.26493E-3</v>
      </c>
      <c r="JA156">
        <v>0.48061379999999998</v>
      </c>
      <c r="JB156">
        <v>0.66286719999999999</v>
      </c>
      <c r="JC156">
        <v>44.539529999999999</v>
      </c>
      <c r="JD156" s="1">
        <v>1.2174779999999999E-3</v>
      </c>
      <c r="JE156">
        <v>0.46260289999999998</v>
      </c>
      <c r="JF156">
        <v>0.6628598</v>
      </c>
      <c r="JG156">
        <v>44.382199999999997</v>
      </c>
      <c r="JH156" s="1">
        <v>1.1722379999999999E-3</v>
      </c>
      <c r="JI156">
        <v>0.44537759999999998</v>
      </c>
      <c r="JJ156">
        <v>0.66286929999999999</v>
      </c>
      <c r="JK156">
        <v>43.266010000000001</v>
      </c>
      <c r="JL156" s="1">
        <v>1.128216E-3</v>
      </c>
      <c r="JM156">
        <v>0.42889880000000002</v>
      </c>
      <c r="JN156">
        <v>0.66286780000000001</v>
      </c>
      <c r="JO156">
        <v>40.738210000000002</v>
      </c>
      <c r="JP156" s="1">
        <v>1.0840489999999999E-3</v>
      </c>
      <c r="JQ156">
        <v>0.41316360000000002</v>
      </c>
      <c r="JR156">
        <v>0.66286590000000001</v>
      </c>
      <c r="JS156">
        <v>39.045789999999997</v>
      </c>
      <c r="JT156" s="1">
        <v>1.0421409999999999E-3</v>
      </c>
      <c r="JU156">
        <v>0.39817900000000001</v>
      </c>
      <c r="JV156">
        <v>0.66286639999999997</v>
      </c>
      <c r="JW156">
        <v>38.561129999999999</v>
      </c>
      <c r="JX156" s="1">
        <v>1.002391E-3</v>
      </c>
      <c r="JY156">
        <v>0.38390550000000001</v>
      </c>
      <c r="JZ156">
        <v>0.66286750000000005</v>
      </c>
      <c r="KA156">
        <v>38.118600000000001</v>
      </c>
      <c r="KB156" s="1">
        <v>9.6447079999999999E-4</v>
      </c>
      <c r="KC156">
        <v>0.37020540000000002</v>
      </c>
      <c r="KD156">
        <v>0.66286120000000004</v>
      </c>
      <c r="KE156">
        <v>37.56671</v>
      </c>
      <c r="KF156" s="1">
        <v>9.2809640000000003E-4</v>
      </c>
      <c r="KG156">
        <v>0.35700850000000001</v>
      </c>
      <c r="KH156">
        <v>0.66286160000000005</v>
      </c>
      <c r="KI156">
        <v>36.534230000000001</v>
      </c>
      <c r="KJ156" s="1">
        <v>8.9347920000000004E-4</v>
      </c>
      <c r="KK156">
        <v>0.34438079999999999</v>
      </c>
      <c r="KL156">
        <v>0.66286529999999999</v>
      </c>
      <c r="KM156">
        <v>36.8857</v>
      </c>
      <c r="KN156" s="1">
        <v>8.6064370000000004E-4</v>
      </c>
      <c r="KO156">
        <v>0.33234979999999997</v>
      </c>
      <c r="KP156">
        <v>0.66286129999999999</v>
      </c>
      <c r="KQ156">
        <v>40.034379999999999</v>
      </c>
      <c r="KR156" s="1">
        <v>8.2936100000000003E-4</v>
      </c>
      <c r="KS156">
        <v>0.32087389999999999</v>
      </c>
      <c r="KT156">
        <v>0.66285939999999999</v>
      </c>
      <c r="KU156">
        <v>44.451189999999997</v>
      </c>
      <c r="KV156" s="1">
        <v>7.9959469999999996E-4</v>
      </c>
      <c r="KW156">
        <v>0.3099037</v>
      </c>
      <c r="KX156">
        <v>0.66286469999999997</v>
      </c>
      <c r="KY156">
        <v>46.268079999999998</v>
      </c>
      <c r="KZ156" s="1">
        <v>7.7116230000000003E-4</v>
      </c>
      <c r="LA156">
        <v>0.29939510000000003</v>
      </c>
      <c r="LB156">
        <v>0.6628617</v>
      </c>
      <c r="LC156">
        <v>44.38082</v>
      </c>
      <c r="LD156" s="1">
        <v>7.4402349999999997E-4</v>
      </c>
      <c r="LE156">
        <v>0.2893095</v>
      </c>
      <c r="LF156">
        <v>0.66285899999999998</v>
      </c>
      <c r="LG156">
        <v>42.116990000000001</v>
      </c>
      <c r="LH156" s="1">
        <v>7.1798640000000002E-4</v>
      </c>
      <c r="LI156">
        <v>0.27963250000000001</v>
      </c>
      <c r="LJ156">
        <v>0.66285689999999997</v>
      </c>
      <c r="LK156">
        <v>40.936</v>
      </c>
      <c r="LL156" s="1">
        <v>6.9310710000000002E-4</v>
      </c>
      <c r="LM156">
        <v>0.27034360000000002</v>
      </c>
      <c r="LN156">
        <v>0.66286400000000001</v>
      </c>
      <c r="LO156">
        <v>39.653959999999998</v>
      </c>
      <c r="LP156" s="1">
        <v>6.6929290000000002E-4</v>
      </c>
      <c r="LQ156">
        <v>0.26143680000000002</v>
      </c>
      <c r="LR156">
        <v>0.66286270000000003</v>
      </c>
      <c r="LS156">
        <v>38.781649999999999</v>
      </c>
      <c r="LT156" s="1">
        <v>6.4650820000000003E-4</v>
      </c>
      <c r="LU156">
        <v>0.25287939999999998</v>
      </c>
      <c r="LV156">
        <v>0.6628619</v>
      </c>
      <c r="LW156">
        <v>38.144649999999999</v>
      </c>
      <c r="LX156" s="1">
        <v>6.2458260000000003E-4</v>
      </c>
      <c r="LY156">
        <v>0.2446391</v>
      </c>
      <c r="LZ156">
        <v>0.66286160000000005</v>
      </c>
      <c r="MA156">
        <v>37.033900000000003</v>
      </c>
      <c r="MB156" s="1">
        <v>6.0348010000000002E-4</v>
      </c>
      <c r="MC156">
        <v>0.23668719999999999</v>
      </c>
      <c r="MD156">
        <v>0.66286060000000002</v>
      </c>
      <c r="ME156">
        <v>37.245220000000003</v>
      </c>
      <c r="MF156" s="1">
        <v>5.8322090000000005E-4</v>
      </c>
      <c r="MG156">
        <v>0.2290449</v>
      </c>
      <c r="MH156">
        <v>0.66286219999999996</v>
      </c>
      <c r="MI156">
        <v>38.556269999999998</v>
      </c>
      <c r="MJ156" s="1">
        <v>5.6366320000000001E-4</v>
      </c>
      <c r="MK156">
        <v>0.22166620000000001</v>
      </c>
      <c r="ML156">
        <v>0.66286460000000003</v>
      </c>
      <c r="MM156">
        <v>38.847679999999997</v>
      </c>
      <c r="MN156" s="1">
        <v>5.4478969999999997E-4</v>
      </c>
      <c r="MO156">
        <v>0.21456829999999999</v>
      </c>
      <c r="MP156">
        <v>0.6628655</v>
      </c>
      <c r="MQ156">
        <v>38.862189999999998</v>
      </c>
      <c r="MR156" s="1">
        <v>5.266324E-4</v>
      </c>
      <c r="MS156">
        <v>0.2077292</v>
      </c>
      <c r="MT156">
        <v>0.66285939999999999</v>
      </c>
      <c r="MU156">
        <v>38.392319999999998</v>
      </c>
      <c r="MV156" s="1">
        <v>5.091192E-4</v>
      </c>
      <c r="MW156">
        <v>0.20113030000000001</v>
      </c>
      <c r="MX156">
        <v>0.66286849999999997</v>
      </c>
      <c r="MY156">
        <v>38.566870000000002</v>
      </c>
      <c r="MZ156" s="1">
        <v>4.9231060000000002E-4</v>
      </c>
      <c r="NA156">
        <v>0.19476199999999999</v>
      </c>
      <c r="NB156">
        <v>0.66286840000000002</v>
      </c>
      <c r="NC156">
        <v>38.645989999999998</v>
      </c>
      <c r="ND156" s="1">
        <v>4.7606880000000001E-4</v>
      </c>
      <c r="NE156">
        <v>0.18860099999999999</v>
      </c>
      <c r="NF156">
        <v>0.66286089999999998</v>
      </c>
      <c r="NG156">
        <v>39.204720000000002</v>
      </c>
      <c r="NH156" s="1">
        <v>4.6040289999999998E-4</v>
      </c>
      <c r="NI156">
        <v>0.18265690000000001</v>
      </c>
      <c r="NJ156">
        <v>0.66286230000000002</v>
      </c>
      <c r="NK156">
        <v>40.009920000000001</v>
      </c>
      <c r="NL156" s="1">
        <v>4.4528910000000001E-4</v>
      </c>
      <c r="NM156">
        <v>0.17690800000000001</v>
      </c>
      <c r="NN156">
        <v>0.66286610000000001</v>
      </c>
      <c r="NO156">
        <v>39.002029999999998</v>
      </c>
      <c r="NP156" s="1">
        <v>4.308006E-4</v>
      </c>
      <c r="NQ156">
        <v>0.17137559999999999</v>
      </c>
      <c r="NR156">
        <v>0.66285499999999997</v>
      </c>
      <c r="NS156">
        <v>36.241010000000003</v>
      </c>
      <c r="NT156" s="1">
        <v>4.16883E-4</v>
      </c>
      <c r="NU156">
        <v>0.1660613</v>
      </c>
      <c r="NV156">
        <v>0.6628638</v>
      </c>
      <c r="NW156">
        <v>34.792929999999998</v>
      </c>
      <c r="NX156" s="1">
        <v>4.0354330000000002E-4</v>
      </c>
      <c r="NY156">
        <v>0.16095039999999999</v>
      </c>
      <c r="NZ156">
        <v>0.66286520000000004</v>
      </c>
      <c r="OA156">
        <v>33.766350000000003</v>
      </c>
      <c r="OB156" s="1">
        <v>3.9070130000000002E-4</v>
      </c>
      <c r="OC156">
        <v>0.15600320000000001</v>
      </c>
      <c r="OD156">
        <v>0.66286279999999997</v>
      </c>
      <c r="OE156">
        <v>34.018349999999998</v>
      </c>
      <c r="OF156" s="1">
        <v>3.7827740000000002E-4</v>
      </c>
      <c r="OG156">
        <v>0.151197</v>
      </c>
      <c r="OH156">
        <v>0.66286049999999996</v>
      </c>
      <c r="OI156">
        <v>33.61871</v>
      </c>
      <c r="OJ156" s="1">
        <v>3.6625790000000002E-4</v>
      </c>
      <c r="OK156">
        <v>0.14653150000000001</v>
      </c>
    </row>
    <row r="157" spans="1:401" x14ac:dyDescent="0.35">
      <c r="A157">
        <v>160</v>
      </c>
      <c r="B157" t="s">
        <v>4</v>
      </c>
      <c r="C157" t="s">
        <v>24</v>
      </c>
      <c r="D157" t="s">
        <v>162</v>
      </c>
      <c r="E157">
        <v>932.39840000000004</v>
      </c>
      <c r="F157">
        <v>0.63650689999999999</v>
      </c>
      <c r="G157">
        <v>22.954899999999999</v>
      </c>
      <c r="H157">
        <v>0</v>
      </c>
      <c r="I157">
        <v>0</v>
      </c>
      <c r="J157">
        <v>0.63617270000000004</v>
      </c>
      <c r="K157">
        <v>22.461950000000002</v>
      </c>
      <c r="L157">
        <v>0</v>
      </c>
      <c r="M157">
        <v>0</v>
      </c>
      <c r="N157">
        <v>0.63592590000000004</v>
      </c>
      <c r="O157">
        <v>21.289809999999999</v>
      </c>
      <c r="P157">
        <v>0</v>
      </c>
      <c r="Q157">
        <v>0</v>
      </c>
      <c r="R157">
        <v>0.63568049999999998</v>
      </c>
      <c r="S157">
        <v>21.43159</v>
      </c>
      <c r="T157">
        <v>0</v>
      </c>
      <c r="U157">
        <v>0</v>
      </c>
      <c r="V157">
        <v>0.63535160000000002</v>
      </c>
      <c r="W157">
        <v>22.028500000000001</v>
      </c>
      <c r="X157">
        <v>0</v>
      </c>
      <c r="Y157" s="1">
        <v>3.9657420000000001E-36</v>
      </c>
      <c r="Z157">
        <v>0.63469249999999999</v>
      </c>
      <c r="AA157">
        <v>22.28762</v>
      </c>
      <c r="AB157" s="1">
        <v>2.276605E-28</v>
      </c>
      <c r="AC157" s="1">
        <v>7.8060049999999995E-26</v>
      </c>
      <c r="AD157">
        <v>0.63325100000000001</v>
      </c>
      <c r="AE157">
        <v>22.400099999999998</v>
      </c>
      <c r="AF157" s="1">
        <v>1.9280450000000001E-18</v>
      </c>
      <c r="AG157" s="1">
        <v>6.5981780000000004E-16</v>
      </c>
      <c r="AH157">
        <v>0.63169529999999996</v>
      </c>
      <c r="AI157">
        <v>22.273959999999999</v>
      </c>
      <c r="AJ157" s="1">
        <v>4.3798709999999996E-9</v>
      </c>
      <c r="AK157" s="1">
        <v>1.229144E-6</v>
      </c>
      <c r="AL157">
        <v>0.63038499999999997</v>
      </c>
      <c r="AM157">
        <v>21.88411</v>
      </c>
      <c r="AN157" s="1">
        <v>9.7090720000000003E-5</v>
      </c>
      <c r="AO157" s="1">
        <v>2.7416220000000002E-2</v>
      </c>
      <c r="AP157">
        <v>0.62934800000000002</v>
      </c>
      <c r="AQ157">
        <v>22.776219999999999</v>
      </c>
      <c r="AR157" s="1">
        <v>2.9345779999999998E-2</v>
      </c>
      <c r="AS157">
        <v>8.7179549999999999</v>
      </c>
      <c r="AT157">
        <v>0.62859949999999998</v>
      </c>
      <c r="AU157">
        <v>24.308350000000001</v>
      </c>
      <c r="AV157">
        <v>1.1779379999999999</v>
      </c>
      <c r="AW157">
        <v>365.09109999999998</v>
      </c>
      <c r="AX157">
        <v>0.62802959999999997</v>
      </c>
      <c r="AY157">
        <v>26.01202</v>
      </c>
      <c r="AZ157">
        <v>12.279629999999999</v>
      </c>
      <c r="BA157">
        <v>3934.018</v>
      </c>
      <c r="BB157">
        <v>0.62767600000000001</v>
      </c>
      <c r="BC157">
        <v>27.478370000000002</v>
      </c>
      <c r="BD157">
        <v>47.443170000000002</v>
      </c>
      <c r="BE157">
        <v>15614.71</v>
      </c>
      <c r="BF157">
        <v>0.62751820000000003</v>
      </c>
      <c r="BG157">
        <v>27.736540000000002</v>
      </c>
      <c r="BH157">
        <v>85.558710000000005</v>
      </c>
      <c r="BI157">
        <v>28775.08</v>
      </c>
      <c r="BJ157">
        <v>0.62733269999999997</v>
      </c>
      <c r="BK157">
        <v>27.586169999999999</v>
      </c>
      <c r="BL157">
        <v>84.845770000000002</v>
      </c>
      <c r="BM157">
        <v>29051.37</v>
      </c>
      <c r="BN157">
        <v>0.62703880000000001</v>
      </c>
      <c r="BO157">
        <v>27.456420000000001</v>
      </c>
      <c r="BP157">
        <v>52.488759999999999</v>
      </c>
      <c r="BQ157">
        <v>18235.830000000002</v>
      </c>
      <c r="BR157">
        <v>0.62656659999999997</v>
      </c>
      <c r="BS157">
        <v>26.751300000000001</v>
      </c>
      <c r="BT157">
        <v>22.45834</v>
      </c>
      <c r="BU157">
        <v>7894.2489999999998</v>
      </c>
      <c r="BV157">
        <v>0.62589510000000004</v>
      </c>
      <c r="BW157">
        <v>26.650960000000001</v>
      </c>
      <c r="BX157">
        <v>7.2647399999999998</v>
      </c>
      <c r="BY157">
        <v>2578.6289999999999</v>
      </c>
      <c r="BZ157">
        <v>0.62512449999999997</v>
      </c>
      <c r="CA157">
        <v>26.517099999999999</v>
      </c>
      <c r="CB157">
        <v>1.930931</v>
      </c>
      <c r="CC157">
        <v>690.38679999999999</v>
      </c>
      <c r="CD157">
        <v>0.62422100000000003</v>
      </c>
      <c r="CE157">
        <v>26.39301</v>
      </c>
      <c r="CF157">
        <v>0.46097310000000002</v>
      </c>
      <c r="CG157">
        <v>165.434</v>
      </c>
      <c r="CH157">
        <v>0.62323550000000005</v>
      </c>
      <c r="CI157">
        <v>26.615849999999998</v>
      </c>
      <c r="CJ157">
        <v>0.113917</v>
      </c>
      <c r="CK157">
        <v>40.774239999999999</v>
      </c>
      <c r="CL157">
        <v>0.62224029999999997</v>
      </c>
      <c r="CM157">
        <v>26.533169999999998</v>
      </c>
      <c r="CN157" s="1">
        <v>3.9810150000000002E-2</v>
      </c>
      <c r="CO157">
        <v>13.985989999999999</v>
      </c>
      <c r="CP157">
        <v>0.62127940000000004</v>
      </c>
      <c r="CQ157">
        <v>26.705100000000002</v>
      </c>
      <c r="CR157" s="1">
        <v>2.679248E-2</v>
      </c>
      <c r="CS157">
        <v>9.2118929999999999</v>
      </c>
      <c r="CT157">
        <v>0.62038789999999999</v>
      </c>
      <c r="CU157">
        <v>26.68619</v>
      </c>
      <c r="CV157" s="1">
        <v>2.7440679999999999E-2</v>
      </c>
      <c r="CW157">
        <v>9.3834920000000004</v>
      </c>
      <c r="CX157">
        <v>0.61969260000000004</v>
      </c>
      <c r="CY157">
        <v>26.493500000000001</v>
      </c>
      <c r="CZ157" s="1">
        <v>3.0277080000000001E-2</v>
      </c>
      <c r="DA157">
        <v>10.38677</v>
      </c>
      <c r="DB157">
        <v>0.61919519999999995</v>
      </c>
      <c r="DC157">
        <v>27.08466</v>
      </c>
      <c r="DD157" s="1">
        <v>3.1992769999999997E-2</v>
      </c>
      <c r="DE157">
        <v>11.02572</v>
      </c>
      <c r="DF157">
        <v>0.61736369999999996</v>
      </c>
      <c r="DG157">
        <v>28.617740000000001</v>
      </c>
      <c r="DH157" s="1">
        <v>3.1954549999999998E-2</v>
      </c>
      <c r="DI157">
        <v>11.069290000000001</v>
      </c>
      <c r="DJ157">
        <v>0.61578690000000003</v>
      </c>
      <c r="DK157">
        <v>31.67201</v>
      </c>
      <c r="DL157" s="1">
        <v>3.055078E-2</v>
      </c>
      <c r="DM157">
        <v>10.62313</v>
      </c>
      <c r="DN157">
        <v>0.61459580000000003</v>
      </c>
      <c r="DO157">
        <v>35.462179999999996</v>
      </c>
      <c r="DP157">
        <v>2.8362660000000001E-2</v>
      </c>
      <c r="DQ157">
        <v>9.8849250000000008</v>
      </c>
      <c r="DR157">
        <v>0.61374910000000005</v>
      </c>
      <c r="DS157">
        <v>36.170229999999997</v>
      </c>
      <c r="DT157" s="1">
        <v>2.5724159999999999E-2</v>
      </c>
      <c r="DU157">
        <v>8.9773859999999992</v>
      </c>
      <c r="DV157">
        <v>0.61318810000000001</v>
      </c>
      <c r="DW157">
        <v>35.128689999999999</v>
      </c>
      <c r="DX157" s="1">
        <v>2.2593849999999999E-2</v>
      </c>
      <c r="DY157">
        <v>7.8939469999999998</v>
      </c>
      <c r="DZ157">
        <v>0.61280389999999996</v>
      </c>
      <c r="EA157">
        <v>34.808990000000001</v>
      </c>
      <c r="EB157" s="1">
        <v>1.8889570000000001E-2</v>
      </c>
      <c r="EC157">
        <v>6.606312</v>
      </c>
      <c r="ED157">
        <v>0.61255700000000002</v>
      </c>
      <c r="EE157">
        <v>34.295169999999999</v>
      </c>
      <c r="EF157" s="1">
        <v>1.4915009999999999E-2</v>
      </c>
      <c r="EG157">
        <v>5.2188400000000001</v>
      </c>
      <c r="EH157">
        <v>0.61239180000000004</v>
      </c>
      <c r="EI157">
        <v>33.994860000000003</v>
      </c>
      <c r="EJ157" s="1">
        <v>1.129028E-2</v>
      </c>
      <c r="EK157">
        <v>3.9474</v>
      </c>
      <c r="EL157">
        <v>0.61230589999999996</v>
      </c>
      <c r="EM157">
        <v>34.544110000000003</v>
      </c>
      <c r="EN157" s="1">
        <v>8.4841929999999992E-3</v>
      </c>
      <c r="EO157">
        <v>2.9585509999999999</v>
      </c>
      <c r="EP157">
        <v>0.61224619999999996</v>
      </c>
      <c r="EQ157">
        <v>36.891489999999997</v>
      </c>
      <c r="ER157" s="1">
        <v>6.5744899999999997E-3</v>
      </c>
      <c r="ES157">
        <v>2.2838759999999998</v>
      </c>
      <c r="ET157">
        <v>0.6122341</v>
      </c>
      <c r="EU157">
        <v>39.544980000000002</v>
      </c>
      <c r="EV157" s="1">
        <v>5.37259E-3</v>
      </c>
      <c r="EW157">
        <v>1.858892</v>
      </c>
      <c r="EX157">
        <v>0.61219900000000005</v>
      </c>
      <c r="EY157">
        <v>40.245350000000002</v>
      </c>
      <c r="EZ157" s="1">
        <v>4.6333160000000002E-3</v>
      </c>
      <c r="FA157">
        <v>1.5970819999999999</v>
      </c>
      <c r="FB157">
        <v>0.61217529999999998</v>
      </c>
      <c r="FC157">
        <v>40.537190000000002</v>
      </c>
      <c r="FD157" s="1">
        <v>4.1600430000000004E-3</v>
      </c>
      <c r="FE157">
        <v>1.4298</v>
      </c>
      <c r="FF157">
        <v>0.61218240000000002</v>
      </c>
      <c r="FG157">
        <v>41.006790000000002</v>
      </c>
      <c r="FH157" s="1">
        <v>3.8319420000000001E-3</v>
      </c>
      <c r="FI157">
        <v>1.3141830000000001</v>
      </c>
      <c r="FJ157">
        <v>0.61217469999999996</v>
      </c>
      <c r="FK157">
        <v>40.96528</v>
      </c>
      <c r="FL157" s="1">
        <v>3.5825499999999999E-3</v>
      </c>
      <c r="FM157">
        <v>1.2265440000000001</v>
      </c>
      <c r="FN157">
        <v>0.61216570000000003</v>
      </c>
      <c r="FO157">
        <v>41.640909999999998</v>
      </c>
      <c r="FP157" s="1">
        <v>3.3767580000000001E-3</v>
      </c>
      <c r="FQ157">
        <v>1.154663</v>
      </c>
      <c r="FR157">
        <v>0.61215900000000001</v>
      </c>
      <c r="FS157">
        <v>42.137059999999998</v>
      </c>
      <c r="FT157" s="1">
        <v>3.1972200000000002E-3</v>
      </c>
      <c r="FU157">
        <v>1.0923929999999999</v>
      </c>
      <c r="FV157">
        <v>0.61217650000000001</v>
      </c>
      <c r="FW157">
        <v>41.838639999999998</v>
      </c>
      <c r="FX157" s="1">
        <v>3.035725E-3</v>
      </c>
      <c r="FY157">
        <v>1.0364340000000001</v>
      </c>
      <c r="FZ157">
        <v>0.61214729999999995</v>
      </c>
      <c r="GA157">
        <v>40.166469999999997</v>
      </c>
      <c r="GB157" s="1">
        <v>2.8876150000000001E-3</v>
      </c>
      <c r="GC157">
        <v>0.98533720000000002</v>
      </c>
      <c r="GD157">
        <v>0.61216950000000003</v>
      </c>
      <c r="GE157">
        <v>38.5139</v>
      </c>
      <c r="GF157" s="1">
        <v>2.7499439999999998E-3</v>
      </c>
      <c r="GG157">
        <v>0.93800119999999998</v>
      </c>
      <c r="GH157">
        <v>0.61217239999999995</v>
      </c>
      <c r="GI157">
        <v>37.047960000000003</v>
      </c>
      <c r="GJ157" s="1">
        <v>2.6209219999999999E-3</v>
      </c>
      <c r="GK157">
        <v>0.89377499999999999</v>
      </c>
      <c r="GL157">
        <v>0.61216859999999995</v>
      </c>
      <c r="GM157">
        <v>35.946249999999999</v>
      </c>
      <c r="GN157" s="1">
        <v>2.499841E-3</v>
      </c>
      <c r="GO157">
        <v>0.85228559999999998</v>
      </c>
      <c r="GP157">
        <v>0.61216179999999998</v>
      </c>
      <c r="GQ157">
        <v>34.965089999999996</v>
      </c>
      <c r="GR157" s="1">
        <v>2.386142E-3</v>
      </c>
      <c r="GS157">
        <v>0.81336719999999996</v>
      </c>
      <c r="GT157">
        <v>0.61216780000000004</v>
      </c>
      <c r="GU157">
        <v>35.752940000000002</v>
      </c>
      <c r="GV157" s="1">
        <v>2.2792759999999998E-3</v>
      </c>
      <c r="GW157">
        <v>0.77680610000000005</v>
      </c>
      <c r="GX157">
        <v>0.61217049999999995</v>
      </c>
      <c r="GY157">
        <v>37.195860000000003</v>
      </c>
      <c r="GZ157" s="1">
        <v>2.1783829999999999E-3</v>
      </c>
      <c r="HA157">
        <v>0.74241420000000002</v>
      </c>
      <c r="HB157">
        <v>0.61216590000000004</v>
      </c>
      <c r="HC157">
        <v>38.935760000000002</v>
      </c>
      <c r="HD157" s="1">
        <v>2.0833499999999999E-3</v>
      </c>
      <c r="HE157">
        <v>0.70992390000000005</v>
      </c>
      <c r="HF157">
        <v>0.61216630000000005</v>
      </c>
      <c r="HG157">
        <v>39.917610000000003</v>
      </c>
      <c r="HH157" s="1">
        <v>1.9934060000000001E-3</v>
      </c>
      <c r="HI157">
        <v>0.67924890000000004</v>
      </c>
      <c r="HJ157">
        <v>0.61216680000000001</v>
      </c>
      <c r="HK157">
        <v>38.405070000000002</v>
      </c>
      <c r="HL157" s="1">
        <v>1.908442E-3</v>
      </c>
      <c r="HM157">
        <v>0.65027590000000002</v>
      </c>
      <c r="HN157">
        <v>0.61219259999999998</v>
      </c>
      <c r="HO157">
        <v>36.67248</v>
      </c>
      <c r="HP157" s="1">
        <v>1.8281180000000001E-3</v>
      </c>
      <c r="HQ157">
        <v>0.62285889999999999</v>
      </c>
      <c r="HR157">
        <v>0.61217169999999999</v>
      </c>
      <c r="HS157">
        <v>35.450600000000001</v>
      </c>
      <c r="HT157" s="1">
        <v>1.752052E-3</v>
      </c>
      <c r="HU157">
        <v>0.59693510000000005</v>
      </c>
      <c r="HV157">
        <v>0.61217310000000003</v>
      </c>
      <c r="HW157">
        <v>34.518320000000003</v>
      </c>
      <c r="HX157" s="1">
        <v>1.6799460000000001E-3</v>
      </c>
      <c r="HY157">
        <v>0.57237369999999999</v>
      </c>
      <c r="HZ157">
        <v>0.61216999999999999</v>
      </c>
      <c r="IA157">
        <v>35.519579999999998</v>
      </c>
      <c r="IB157" s="1">
        <v>1.611875E-3</v>
      </c>
      <c r="IC157">
        <v>0.5491819</v>
      </c>
      <c r="ID157">
        <v>0.61217049999999995</v>
      </c>
      <c r="IE157">
        <v>38.926290000000002</v>
      </c>
      <c r="IF157" s="1">
        <v>1.5476859999999999E-3</v>
      </c>
      <c r="IG157">
        <v>0.5272734</v>
      </c>
      <c r="IH157">
        <v>0.61216870000000001</v>
      </c>
      <c r="II157">
        <v>43.21284</v>
      </c>
      <c r="IJ157" s="1">
        <v>1.486774E-3</v>
      </c>
      <c r="IK157">
        <v>0.50652770000000003</v>
      </c>
      <c r="IL157">
        <v>0.61215730000000002</v>
      </c>
      <c r="IM157">
        <v>45.607010000000002</v>
      </c>
      <c r="IN157" s="1">
        <v>1.4289299999999999E-3</v>
      </c>
      <c r="IO157">
        <v>0.48678630000000001</v>
      </c>
      <c r="IP157">
        <v>0.61216809999999999</v>
      </c>
      <c r="IQ157">
        <v>45.923450000000003</v>
      </c>
      <c r="IR157" s="1">
        <v>1.373565E-3</v>
      </c>
      <c r="IS157">
        <v>0.46794590000000003</v>
      </c>
      <c r="IT157">
        <v>0.61216090000000001</v>
      </c>
      <c r="IU157">
        <v>45.734569999999998</v>
      </c>
      <c r="IV157" s="1">
        <v>1.3210279999999999E-3</v>
      </c>
      <c r="IW157">
        <v>0.4500111</v>
      </c>
      <c r="IX157">
        <v>0.61217060000000001</v>
      </c>
      <c r="IY157">
        <v>45.427</v>
      </c>
      <c r="IZ157" s="1">
        <v>1.2709920000000001E-3</v>
      </c>
      <c r="JA157">
        <v>0.43296249999999997</v>
      </c>
      <c r="JB157">
        <v>0.61217350000000004</v>
      </c>
      <c r="JC157">
        <v>44.594140000000003</v>
      </c>
      <c r="JD157" s="1">
        <v>1.223261E-3</v>
      </c>
      <c r="JE157">
        <v>0.41672540000000002</v>
      </c>
      <c r="JF157">
        <v>0.61216749999999998</v>
      </c>
      <c r="JG157">
        <v>44.587980000000002</v>
      </c>
      <c r="JH157" s="1">
        <v>1.1777650000000001E-3</v>
      </c>
      <c r="JI157">
        <v>0.4011962</v>
      </c>
      <c r="JJ157">
        <v>0.61216800000000005</v>
      </c>
      <c r="JK157">
        <v>43.543880000000001</v>
      </c>
      <c r="JL157" s="1">
        <v>1.1334990000000001E-3</v>
      </c>
      <c r="JM157">
        <v>0.38634629999999998</v>
      </c>
      <c r="JN157">
        <v>0.61216179999999998</v>
      </c>
      <c r="JO157">
        <v>41.005110000000002</v>
      </c>
      <c r="JP157" s="1">
        <v>1.0890679999999999E-3</v>
      </c>
      <c r="JQ157">
        <v>0.37215819999999999</v>
      </c>
      <c r="JR157">
        <v>0.61217270000000001</v>
      </c>
      <c r="JS157">
        <v>39.129420000000003</v>
      </c>
      <c r="JT157" s="1">
        <v>1.0469100000000001E-3</v>
      </c>
      <c r="JU157">
        <v>0.35864210000000002</v>
      </c>
      <c r="JV157">
        <v>0.61217180000000004</v>
      </c>
      <c r="JW157">
        <v>38.557850000000002</v>
      </c>
      <c r="JX157" s="1">
        <v>1.006938E-3</v>
      </c>
      <c r="JY157">
        <v>0.34577580000000002</v>
      </c>
      <c r="JZ157">
        <v>0.61217239999999995</v>
      </c>
      <c r="KA157">
        <v>38.099029999999999</v>
      </c>
      <c r="KB157" s="1">
        <v>9.6883500000000003E-4</v>
      </c>
      <c r="KC157">
        <v>0.3334337</v>
      </c>
      <c r="KD157">
        <v>0.61216990000000004</v>
      </c>
      <c r="KE157">
        <v>37.564109999999999</v>
      </c>
      <c r="KF157" s="1">
        <v>9.3229119999999998E-4</v>
      </c>
      <c r="KG157">
        <v>0.32154519999999998</v>
      </c>
      <c r="KH157">
        <v>0.61216170000000003</v>
      </c>
      <c r="KI157">
        <v>36.602890000000002</v>
      </c>
      <c r="KJ157" s="1">
        <v>8.9745809999999999E-4</v>
      </c>
      <c r="KK157">
        <v>0.31015690000000001</v>
      </c>
      <c r="KL157">
        <v>0.61217189999999999</v>
      </c>
      <c r="KM157">
        <v>37.05095</v>
      </c>
      <c r="KN157" s="1">
        <v>8.6443299999999995E-4</v>
      </c>
      <c r="KO157">
        <v>0.29930980000000001</v>
      </c>
      <c r="KP157">
        <v>0.61216820000000005</v>
      </c>
      <c r="KQ157">
        <v>40.314030000000002</v>
      </c>
      <c r="KR157" s="1">
        <v>8.3297579999999996E-4</v>
      </c>
      <c r="KS157">
        <v>0.28896430000000001</v>
      </c>
      <c r="KT157">
        <v>0.61216570000000003</v>
      </c>
      <c r="KU157">
        <v>44.815289999999997</v>
      </c>
      <c r="KV157" s="1">
        <v>8.0304580000000001E-4</v>
      </c>
      <c r="KW157">
        <v>0.27907609999999999</v>
      </c>
      <c r="KX157">
        <v>0.61217060000000001</v>
      </c>
      <c r="KY157">
        <v>46.573590000000003</v>
      </c>
      <c r="KZ157" s="1">
        <v>7.7447439999999996E-4</v>
      </c>
      <c r="LA157">
        <v>0.26960869999999998</v>
      </c>
      <c r="LB157">
        <v>0.61216749999999998</v>
      </c>
      <c r="LC157">
        <v>44.5383</v>
      </c>
      <c r="LD157" s="1">
        <v>7.4718560000000002E-4</v>
      </c>
      <c r="LE157">
        <v>0.2605172</v>
      </c>
      <c r="LF157">
        <v>0.61216110000000001</v>
      </c>
      <c r="LG157">
        <v>42.162909999999997</v>
      </c>
      <c r="LH157" s="1">
        <v>7.2101179999999997E-4</v>
      </c>
      <c r="LI157">
        <v>0.25179750000000001</v>
      </c>
      <c r="LJ157">
        <v>0.61216499999999996</v>
      </c>
      <c r="LK157">
        <v>40.944760000000002</v>
      </c>
      <c r="LL157" s="1">
        <v>6.9601060000000004E-4</v>
      </c>
      <c r="LM157">
        <v>0.24342759999999999</v>
      </c>
      <c r="LN157">
        <v>0.61216280000000001</v>
      </c>
      <c r="LO157">
        <v>39.720170000000003</v>
      </c>
      <c r="LP157" s="1">
        <v>6.7207159999999998E-4</v>
      </c>
      <c r="LQ157">
        <v>0.23540150000000001</v>
      </c>
      <c r="LR157">
        <v>0.61216959999999998</v>
      </c>
      <c r="LS157">
        <v>38.964149999999997</v>
      </c>
      <c r="LT157" s="1">
        <v>6.4917920000000001E-4</v>
      </c>
      <c r="LU157">
        <v>0.22769210000000001</v>
      </c>
      <c r="LV157">
        <v>0.61216190000000004</v>
      </c>
      <c r="LW157">
        <v>38.45111</v>
      </c>
      <c r="LX157" s="1">
        <v>6.2715540000000004E-4</v>
      </c>
      <c r="LY157">
        <v>0.2202703</v>
      </c>
      <c r="LZ157">
        <v>0.61216800000000005</v>
      </c>
      <c r="MA157">
        <v>37.263480000000001</v>
      </c>
      <c r="MB157" s="1">
        <v>6.0595799999999997E-4</v>
      </c>
      <c r="MC157">
        <v>0.21310850000000001</v>
      </c>
      <c r="MD157">
        <v>0.61215969999999997</v>
      </c>
      <c r="ME157">
        <v>37.286140000000003</v>
      </c>
      <c r="MF157" s="1">
        <v>5.8558839999999998E-4</v>
      </c>
      <c r="MG157">
        <v>0.20622090000000001</v>
      </c>
      <c r="MH157">
        <v>0.61216959999999998</v>
      </c>
      <c r="MI157">
        <v>38.416029999999999</v>
      </c>
      <c r="MJ157" s="1">
        <v>5.6595750000000002E-4</v>
      </c>
      <c r="MK157">
        <v>0.19957839999999999</v>
      </c>
      <c r="ML157">
        <v>0.61216890000000002</v>
      </c>
      <c r="MM157">
        <v>38.731490000000001</v>
      </c>
      <c r="MN157" s="1">
        <v>5.4699350000000002E-4</v>
      </c>
      <c r="MO157">
        <v>0.19318389999999999</v>
      </c>
      <c r="MP157">
        <v>0.6121704</v>
      </c>
      <c r="MQ157">
        <v>38.791080000000001</v>
      </c>
      <c r="MR157" s="1">
        <v>5.2875610000000005E-4</v>
      </c>
      <c r="MS157">
        <v>0.18702440000000001</v>
      </c>
      <c r="MT157">
        <v>0.61216570000000003</v>
      </c>
      <c r="MU157">
        <v>38.42221</v>
      </c>
      <c r="MV157" s="1">
        <v>5.1116520000000002E-4</v>
      </c>
      <c r="MW157">
        <v>0.18108099999999999</v>
      </c>
      <c r="MX157">
        <v>0.61217310000000003</v>
      </c>
      <c r="MY157">
        <v>38.693109999999997</v>
      </c>
      <c r="MZ157" s="1">
        <v>4.942891E-4</v>
      </c>
      <c r="NA157">
        <v>0.175348</v>
      </c>
      <c r="NB157">
        <v>0.6121742</v>
      </c>
      <c r="NC157">
        <v>38.882930000000002</v>
      </c>
      <c r="ND157" s="1">
        <v>4.7797360000000001E-4</v>
      </c>
      <c r="NE157">
        <v>0.16979900000000001</v>
      </c>
      <c r="NF157">
        <v>0.6121685</v>
      </c>
      <c r="NG157">
        <v>39.528480000000002</v>
      </c>
      <c r="NH157" s="1">
        <v>4.6224029999999999E-4</v>
      </c>
      <c r="NI157">
        <v>0.1644457</v>
      </c>
      <c r="NJ157">
        <v>0.61216800000000005</v>
      </c>
      <c r="NK157">
        <v>40.37941</v>
      </c>
      <c r="NL157" s="1">
        <v>4.47057E-4</v>
      </c>
      <c r="NM157">
        <v>0.15926760000000001</v>
      </c>
      <c r="NN157">
        <v>0.61217180000000004</v>
      </c>
      <c r="NO157">
        <v>39.228029999999997</v>
      </c>
      <c r="NP157" s="1">
        <v>4.3250059999999998E-4</v>
      </c>
      <c r="NQ157">
        <v>0.15428420000000001</v>
      </c>
      <c r="NR157">
        <v>0.61216400000000004</v>
      </c>
      <c r="NS157">
        <v>36.342350000000003</v>
      </c>
      <c r="NT157" s="1">
        <v>4.185096E-4</v>
      </c>
      <c r="NU157">
        <v>0.1494944</v>
      </c>
      <c r="NV157">
        <v>0.61217010000000005</v>
      </c>
      <c r="NW157">
        <v>34.79945</v>
      </c>
      <c r="NX157" s="1">
        <v>4.051107E-4</v>
      </c>
      <c r="NY157">
        <v>0.14489170000000001</v>
      </c>
      <c r="NZ157">
        <v>0.61217080000000001</v>
      </c>
      <c r="OA157">
        <v>33.833550000000002</v>
      </c>
      <c r="OB157" s="1">
        <v>3.9222410000000002E-4</v>
      </c>
      <c r="OC157">
        <v>0.1404396</v>
      </c>
      <c r="OD157">
        <v>0.61216800000000005</v>
      </c>
      <c r="OE157">
        <v>34.1511</v>
      </c>
      <c r="OF157" s="1">
        <v>3.7975569999999998E-4</v>
      </c>
      <c r="OG157">
        <v>0.13611400000000001</v>
      </c>
      <c r="OH157">
        <v>0.61216870000000001</v>
      </c>
      <c r="OI157">
        <v>33.776730000000001</v>
      </c>
      <c r="OJ157" s="1">
        <v>3.6768629999999998E-4</v>
      </c>
      <c r="OK157">
        <v>0.131913</v>
      </c>
    </row>
    <row r="158" spans="1:401" x14ac:dyDescent="0.35">
      <c r="A158">
        <v>161</v>
      </c>
      <c r="B158" t="s">
        <v>4</v>
      </c>
      <c r="C158" t="s">
        <v>24</v>
      </c>
      <c r="D158" t="s">
        <v>163</v>
      </c>
      <c r="E158">
        <v>893.39620000000002</v>
      </c>
      <c r="F158">
        <v>1.1941600000000001</v>
      </c>
      <c r="G158">
        <v>23.052230000000002</v>
      </c>
      <c r="H158">
        <v>0</v>
      </c>
      <c r="I158">
        <v>0</v>
      </c>
      <c r="J158">
        <v>1.186021</v>
      </c>
      <c r="K158">
        <v>22.612549999999999</v>
      </c>
      <c r="L158">
        <v>0</v>
      </c>
      <c r="M158">
        <v>0</v>
      </c>
      <c r="N158">
        <v>1.17807</v>
      </c>
      <c r="O158">
        <v>21.452839999999998</v>
      </c>
      <c r="P158">
        <v>0</v>
      </c>
      <c r="Q158">
        <v>0</v>
      </c>
      <c r="R158">
        <v>1.170434</v>
      </c>
      <c r="S158">
        <v>21.567029999999999</v>
      </c>
      <c r="T158">
        <v>0</v>
      </c>
      <c r="U158">
        <v>0</v>
      </c>
      <c r="V158">
        <v>1.1629020000000001</v>
      </c>
      <c r="W158">
        <v>22.10257</v>
      </c>
      <c r="X158">
        <v>0</v>
      </c>
      <c r="Y158" s="1">
        <v>4.216964E-37</v>
      </c>
      <c r="Z158">
        <v>1.1546419999999999</v>
      </c>
      <c r="AA158">
        <v>22.257919999999999</v>
      </c>
      <c r="AB158" s="1">
        <v>3.9709620000000001E-29</v>
      </c>
      <c r="AC158" s="1">
        <v>9.8223879999999995E-27</v>
      </c>
      <c r="AD158">
        <v>1.146622</v>
      </c>
      <c r="AE158">
        <v>22.343330000000002</v>
      </c>
      <c r="AF158" s="1">
        <v>3.7913290000000001E-19</v>
      </c>
      <c r="AG158" s="1">
        <v>9.0996509999999999E-17</v>
      </c>
      <c r="AH158">
        <v>1.139294</v>
      </c>
      <c r="AI158">
        <v>22.261620000000001</v>
      </c>
      <c r="AJ158" s="1">
        <v>1.593809E-9</v>
      </c>
      <c r="AK158" s="1">
        <v>2.907011E-7</v>
      </c>
      <c r="AL158">
        <v>1.1327449999999999</v>
      </c>
      <c r="AM158">
        <v>21.94059</v>
      </c>
      <c r="AN158" s="1">
        <v>5.7815210000000002E-5</v>
      </c>
      <c r="AO158" s="1">
        <v>1.255298E-2</v>
      </c>
      <c r="AP158">
        <v>1.1272230000000001</v>
      </c>
      <c r="AQ158">
        <v>22.879270000000002</v>
      </c>
      <c r="AR158" s="1">
        <v>2.059062E-2</v>
      </c>
      <c r="AS158">
        <v>4.8782259999999997</v>
      </c>
      <c r="AT158">
        <v>1.122741</v>
      </c>
      <c r="AU158">
        <v>24.480149999999998</v>
      </c>
      <c r="AV158">
        <v>0.92468349999999999</v>
      </c>
      <c r="AW158">
        <v>233.66990000000001</v>
      </c>
      <c r="AX158">
        <v>1.1192770000000001</v>
      </c>
      <c r="AY158">
        <v>26.20937</v>
      </c>
      <c r="AZ158">
        <v>10.51263</v>
      </c>
      <c r="BA158">
        <v>2791.5419999999999</v>
      </c>
      <c r="BB158">
        <v>1.116822</v>
      </c>
      <c r="BC158">
        <v>27.58634</v>
      </c>
      <c r="BD158">
        <v>43.562390000000001</v>
      </c>
      <c r="BE158">
        <v>12043.23</v>
      </c>
      <c r="BF158">
        <v>1.114868</v>
      </c>
      <c r="BG158">
        <v>27.743089999999999</v>
      </c>
      <c r="BH158">
        <v>83.229259999999996</v>
      </c>
      <c r="BI158">
        <v>23779.27</v>
      </c>
      <c r="BJ158">
        <v>1.112573</v>
      </c>
      <c r="BK158">
        <v>27.536760000000001</v>
      </c>
      <c r="BL158">
        <v>86.576409999999996</v>
      </c>
      <c r="BM158">
        <v>25427.9</v>
      </c>
      <c r="BN158">
        <v>1.1101099999999999</v>
      </c>
      <c r="BO158">
        <v>27.44</v>
      </c>
      <c r="BP158">
        <v>55.709829999999997</v>
      </c>
      <c r="BQ158">
        <v>16741.84</v>
      </c>
      <c r="BR158">
        <v>1.1068499999999999</v>
      </c>
      <c r="BS158">
        <v>26.820530000000002</v>
      </c>
      <c r="BT158">
        <v>24.6021</v>
      </c>
      <c r="BU158">
        <v>7535.2560000000003</v>
      </c>
      <c r="BV158">
        <v>1.102544</v>
      </c>
      <c r="BW158">
        <v>26.77936</v>
      </c>
      <c r="BX158">
        <v>8.1540599999999994</v>
      </c>
      <c r="BY158">
        <v>2538.0050000000001</v>
      </c>
      <c r="BZ158">
        <v>1.096943</v>
      </c>
      <c r="CA158">
        <v>26.67672</v>
      </c>
      <c r="CB158">
        <v>2.204189</v>
      </c>
      <c r="CC158">
        <v>694.95699999999999</v>
      </c>
      <c r="CD158">
        <v>1.0900240000000001</v>
      </c>
      <c r="CE158">
        <v>26.504280000000001</v>
      </c>
      <c r="CF158">
        <v>0.53004439999999997</v>
      </c>
      <c r="CG158">
        <v>168.4855</v>
      </c>
      <c r="CH158">
        <v>1.0818540000000001</v>
      </c>
      <c r="CI158">
        <v>26.62482</v>
      </c>
      <c r="CJ158">
        <v>0.12941639999999999</v>
      </c>
      <c r="CK158">
        <v>41.112099999999998</v>
      </c>
      <c r="CL158">
        <v>1.0727469999999999</v>
      </c>
      <c r="CM158">
        <v>26.513439999999999</v>
      </c>
      <c r="CN158" s="1">
        <v>4.2965370000000003E-2</v>
      </c>
      <c r="CO158">
        <v>13.33587</v>
      </c>
      <c r="CP158">
        <v>1.063175</v>
      </c>
      <c r="CQ158">
        <v>26.634740000000001</v>
      </c>
      <c r="CR158" s="1">
        <v>2.7172849999999998E-2</v>
      </c>
      <c r="CS158">
        <v>8.1693549999999995</v>
      </c>
      <c r="CT158">
        <v>1.0534699999999999</v>
      </c>
      <c r="CU158">
        <v>26.660810000000001</v>
      </c>
      <c r="CV158" s="1">
        <v>2.721146E-2</v>
      </c>
      <c r="CW158">
        <v>8.1101740000000007</v>
      </c>
      <c r="CX158">
        <v>1.0442880000000001</v>
      </c>
      <c r="CY158">
        <v>26.531680000000001</v>
      </c>
      <c r="CZ158" s="1">
        <v>3.0030299999999999E-2</v>
      </c>
      <c r="DA158">
        <v>9.0020729999999993</v>
      </c>
      <c r="DB158">
        <v>1.0361149999999999</v>
      </c>
      <c r="DC158">
        <v>27.202169999999999</v>
      </c>
      <c r="DD158" s="1">
        <v>3.1899660000000003E-2</v>
      </c>
      <c r="DE158">
        <v>9.6439470000000007</v>
      </c>
      <c r="DF158">
        <v>1.029247</v>
      </c>
      <c r="DG158">
        <v>28.812249999999999</v>
      </c>
      <c r="DH158" s="1">
        <v>3.2015759999999997E-2</v>
      </c>
      <c r="DI158">
        <v>9.7500300000000006</v>
      </c>
      <c r="DJ158">
        <v>1.0236069999999999</v>
      </c>
      <c r="DK158">
        <v>31.91911</v>
      </c>
      <c r="DL158">
        <v>3.0720109999999998E-2</v>
      </c>
      <c r="DM158">
        <v>9.4057089999999999</v>
      </c>
      <c r="DN158">
        <v>1.019253</v>
      </c>
      <c r="DO158">
        <v>35.692210000000003</v>
      </c>
      <c r="DP158" s="1">
        <v>2.8591060000000001E-2</v>
      </c>
      <c r="DQ158">
        <v>8.7842369999999992</v>
      </c>
      <c r="DR158">
        <v>1.016032</v>
      </c>
      <c r="DS158">
        <v>36.296219999999998</v>
      </c>
      <c r="DT158" s="1">
        <v>2.5994219999999998E-2</v>
      </c>
      <c r="DU158">
        <v>8.0047069999999998</v>
      </c>
      <c r="DV158">
        <v>1.013771</v>
      </c>
      <c r="DW158">
        <v>35.136429999999997</v>
      </c>
      <c r="DX158" s="1">
        <v>2.291868E-2</v>
      </c>
      <c r="DY158">
        <v>7.0727919999999997</v>
      </c>
      <c r="DZ158">
        <v>1.012254</v>
      </c>
      <c r="EA158">
        <v>34.760489999999997</v>
      </c>
      <c r="EB158">
        <v>1.9265460000000002E-2</v>
      </c>
      <c r="EC158">
        <v>5.9588919999999996</v>
      </c>
      <c r="ED158">
        <v>1.011261</v>
      </c>
      <c r="EE158">
        <v>34.332470000000001</v>
      </c>
      <c r="EF158" s="1">
        <v>1.5294459999999999E-2</v>
      </c>
      <c r="EG158">
        <v>4.7391680000000003</v>
      </c>
      <c r="EH158">
        <v>1.0105690000000001</v>
      </c>
      <c r="EI158">
        <v>34.111069999999998</v>
      </c>
      <c r="EJ158" s="1">
        <v>1.1612239999999999E-2</v>
      </c>
      <c r="EK158">
        <v>3.5987499999999999</v>
      </c>
      <c r="EL158">
        <v>1.0101599999999999</v>
      </c>
      <c r="EM158">
        <v>34.762659999999997</v>
      </c>
      <c r="EN158" s="1">
        <v>8.7185240000000001E-3</v>
      </c>
      <c r="EO158">
        <v>2.695373</v>
      </c>
      <c r="EP158">
        <v>1.0099199999999999</v>
      </c>
      <c r="EQ158">
        <v>37.165930000000003</v>
      </c>
      <c r="ER158" s="1">
        <v>6.7272749999999996E-3</v>
      </c>
      <c r="ES158">
        <v>2.0705849999999999</v>
      </c>
      <c r="ET158">
        <v>1.009752</v>
      </c>
      <c r="EU158">
        <v>39.740679999999998</v>
      </c>
      <c r="EV158" s="1">
        <v>5.467062E-3</v>
      </c>
      <c r="EW158">
        <v>1.674253</v>
      </c>
      <c r="EX158">
        <v>1.009646</v>
      </c>
      <c r="EY158">
        <v>40.200380000000003</v>
      </c>
      <c r="EZ158" s="1">
        <v>4.6921059999999997E-3</v>
      </c>
      <c r="FA158">
        <v>1.430061</v>
      </c>
      <c r="FB158">
        <v>1.009619</v>
      </c>
      <c r="FC158">
        <v>40.382109999999997</v>
      </c>
      <c r="FD158" s="1">
        <v>4.1989599999999998E-3</v>
      </c>
      <c r="FE158">
        <v>1.2751079999999999</v>
      </c>
      <c r="FF158">
        <v>1.0095700000000001</v>
      </c>
      <c r="FG158">
        <v>40.87397</v>
      </c>
      <c r="FH158" s="1">
        <v>3.8600309999999999E-3</v>
      </c>
      <c r="FI158">
        <v>1.1691020000000001</v>
      </c>
      <c r="FJ158">
        <v>1.0095590000000001</v>
      </c>
      <c r="FK158">
        <v>40.957689999999999</v>
      </c>
      <c r="FL158" s="1">
        <v>3.6047929999999998E-3</v>
      </c>
      <c r="FM158">
        <v>1.089658</v>
      </c>
      <c r="FN158">
        <v>1.0095419999999999</v>
      </c>
      <c r="FO158">
        <v>41.73554</v>
      </c>
      <c r="FP158" s="1">
        <v>3.3955589999999998E-3</v>
      </c>
      <c r="FQ158">
        <v>1.0249710000000001</v>
      </c>
      <c r="FR158">
        <v>1.009512</v>
      </c>
      <c r="FS158">
        <v>42.378920000000001</v>
      </c>
      <c r="FT158" s="1">
        <v>3.2137889999999999E-3</v>
      </c>
      <c r="FU158">
        <v>0.96921710000000005</v>
      </c>
      <c r="FV158">
        <v>1.0095339999999999</v>
      </c>
      <c r="FW158">
        <v>42.192149999999998</v>
      </c>
      <c r="FX158" s="1">
        <v>3.0507770000000002E-3</v>
      </c>
      <c r="FY158">
        <v>0.91934499999999997</v>
      </c>
      <c r="FZ158">
        <v>1.0095320000000001</v>
      </c>
      <c r="GA158">
        <v>40.470999999999997</v>
      </c>
      <c r="GB158" s="1">
        <v>2.9014510000000002E-3</v>
      </c>
      <c r="GC158">
        <v>0.87381960000000003</v>
      </c>
      <c r="GD158">
        <v>1.0095320000000001</v>
      </c>
      <c r="GE158">
        <v>38.659669999999998</v>
      </c>
      <c r="GF158" s="1">
        <v>2.7628280000000002E-3</v>
      </c>
      <c r="GG158">
        <v>0.83174820000000005</v>
      </c>
      <c r="GH158">
        <v>1.00953</v>
      </c>
      <c r="GI158">
        <v>37.094200000000001</v>
      </c>
      <c r="GJ158" s="1">
        <v>2.6329980000000001E-3</v>
      </c>
      <c r="GK158">
        <v>0.7924641</v>
      </c>
      <c r="GL158">
        <v>1.0095320000000001</v>
      </c>
      <c r="GM158">
        <v>35.97513</v>
      </c>
      <c r="GN158" s="1">
        <v>2.5112049999999999E-3</v>
      </c>
      <c r="GO158">
        <v>0.75561299999999998</v>
      </c>
      <c r="GP158">
        <v>1.009525</v>
      </c>
      <c r="GQ158">
        <v>35.03783</v>
      </c>
      <c r="GR158" s="1">
        <v>2.3967770000000001E-3</v>
      </c>
      <c r="GS158">
        <v>0.7210318</v>
      </c>
      <c r="GT158">
        <v>1.009531</v>
      </c>
      <c r="GU158">
        <v>35.894419999999997</v>
      </c>
      <c r="GV158" s="1">
        <v>2.2892799999999999E-3</v>
      </c>
      <c r="GW158">
        <v>0.68856949999999995</v>
      </c>
      <c r="GX158">
        <v>1.009517</v>
      </c>
      <c r="GY158">
        <v>37.390140000000002</v>
      </c>
      <c r="GZ158" s="1">
        <v>2.1877960000000001E-3</v>
      </c>
      <c r="HA158">
        <v>0.65803650000000002</v>
      </c>
      <c r="HB158">
        <v>1.0095289999999999</v>
      </c>
      <c r="HC158">
        <v>39.176360000000003</v>
      </c>
      <c r="HD158" s="1">
        <v>2.0922610000000002E-3</v>
      </c>
      <c r="HE158">
        <v>0.62919820000000004</v>
      </c>
      <c r="HF158">
        <v>1.009525</v>
      </c>
      <c r="HG158">
        <v>40.141840000000002</v>
      </c>
      <c r="HH158" s="1">
        <v>2.0018179999999998E-3</v>
      </c>
      <c r="HI158">
        <v>0.60197140000000005</v>
      </c>
      <c r="HJ158">
        <v>1.009533</v>
      </c>
      <c r="HK158">
        <v>38.595010000000002</v>
      </c>
      <c r="HL158" s="1">
        <v>1.9164099999999999E-3</v>
      </c>
      <c r="HM158">
        <v>0.57626370000000005</v>
      </c>
      <c r="HN158">
        <v>1.00953</v>
      </c>
      <c r="HO158">
        <v>36.759929999999997</v>
      </c>
      <c r="HP158" s="1">
        <v>1.8356609999999999E-3</v>
      </c>
      <c r="HQ158">
        <v>0.55194790000000005</v>
      </c>
      <c r="HR158">
        <v>1.00953</v>
      </c>
      <c r="HS158">
        <v>35.499760000000002</v>
      </c>
      <c r="HT158" s="1">
        <v>1.7591799999999999E-3</v>
      </c>
      <c r="HU158">
        <v>0.52892709999999998</v>
      </c>
      <c r="HV158">
        <v>1.0095339999999999</v>
      </c>
      <c r="HW158">
        <v>34.614280000000001</v>
      </c>
      <c r="HX158" s="1">
        <v>1.6866839999999999E-3</v>
      </c>
      <c r="HY158">
        <v>0.50713260000000004</v>
      </c>
      <c r="HZ158">
        <v>1.009528</v>
      </c>
      <c r="IA158">
        <v>35.70879</v>
      </c>
      <c r="IB158" s="1">
        <v>1.618239E-3</v>
      </c>
      <c r="IC158">
        <v>0.4865469</v>
      </c>
      <c r="ID158">
        <v>1.0095339999999999</v>
      </c>
      <c r="IE158">
        <v>39.199019999999997</v>
      </c>
      <c r="IF158" s="1">
        <v>1.5537000000000001E-3</v>
      </c>
      <c r="IG158">
        <v>0.46709899999999999</v>
      </c>
      <c r="IH158">
        <v>1.009528</v>
      </c>
      <c r="II158">
        <v>43.490310000000001</v>
      </c>
      <c r="IJ158" s="1">
        <v>1.492485E-3</v>
      </c>
      <c r="IK158">
        <v>0.44869829999999999</v>
      </c>
      <c r="IL158">
        <v>1.00952</v>
      </c>
      <c r="IM158">
        <v>45.747450000000001</v>
      </c>
      <c r="IN158" s="1">
        <v>1.4343750000000001E-3</v>
      </c>
      <c r="IO158">
        <v>0.43119170000000001</v>
      </c>
      <c r="IP158">
        <v>1.0095259999999999</v>
      </c>
      <c r="IQ158">
        <v>45.895490000000002</v>
      </c>
      <c r="IR158" s="1">
        <v>1.378755E-3</v>
      </c>
      <c r="IS158">
        <v>0.41449279999999999</v>
      </c>
      <c r="IT158">
        <v>1.0095240000000001</v>
      </c>
      <c r="IU158">
        <v>45.634320000000002</v>
      </c>
      <c r="IV158" s="1">
        <v>1.325962E-3</v>
      </c>
      <c r="IW158">
        <v>0.39858110000000002</v>
      </c>
      <c r="IX158">
        <v>1.009538</v>
      </c>
      <c r="IY158">
        <v>45.36524</v>
      </c>
      <c r="IZ158" s="1">
        <v>1.275696E-3</v>
      </c>
      <c r="JA158">
        <v>0.38346730000000001</v>
      </c>
      <c r="JB158">
        <v>1.009536</v>
      </c>
      <c r="JC158">
        <v>44.641019999999997</v>
      </c>
      <c r="JD158" s="1">
        <v>1.227746E-3</v>
      </c>
      <c r="JE158">
        <v>0.36907259999999997</v>
      </c>
      <c r="JF158">
        <v>1.0095339999999999</v>
      </c>
      <c r="JG158">
        <v>44.788939999999997</v>
      </c>
      <c r="JH158" s="1">
        <v>1.1820590000000001E-3</v>
      </c>
      <c r="JI158">
        <v>0.35530980000000001</v>
      </c>
      <c r="JJ158">
        <v>1.0095190000000001</v>
      </c>
      <c r="JK158">
        <v>43.877119999999998</v>
      </c>
      <c r="JL158" s="1">
        <v>1.1375859999999999E-3</v>
      </c>
      <c r="JM158">
        <v>0.34214220000000001</v>
      </c>
      <c r="JN158">
        <v>1.0095069999999999</v>
      </c>
      <c r="JO158">
        <v>41.342170000000003</v>
      </c>
      <c r="JP158" s="1">
        <v>1.092951E-3</v>
      </c>
      <c r="JQ158">
        <v>0.32956429999999998</v>
      </c>
      <c r="JR158">
        <v>1.0095350000000001</v>
      </c>
      <c r="JS158">
        <v>39.239370000000001</v>
      </c>
      <c r="JT158" s="1">
        <v>1.0506070000000001E-3</v>
      </c>
      <c r="JU158">
        <v>0.31758110000000001</v>
      </c>
      <c r="JV158">
        <v>1.00953</v>
      </c>
      <c r="JW158">
        <v>38.562730000000002</v>
      </c>
      <c r="JX158" s="1">
        <v>1.010457E-3</v>
      </c>
      <c r="JY158">
        <v>0.306174</v>
      </c>
      <c r="JZ158">
        <v>1.009531</v>
      </c>
      <c r="KA158">
        <v>38.082189999999997</v>
      </c>
      <c r="KB158" s="1">
        <v>9.7221190000000004E-4</v>
      </c>
      <c r="KC158">
        <v>0.29524119999999998</v>
      </c>
      <c r="KD158">
        <v>1.009531</v>
      </c>
      <c r="KE158">
        <v>37.56194</v>
      </c>
      <c r="KF158" s="1">
        <v>9.3554249999999999E-4</v>
      </c>
      <c r="KG158">
        <v>0.28471560000000001</v>
      </c>
      <c r="KH158">
        <v>1.0095270000000001</v>
      </c>
      <c r="KI158">
        <v>36.667960000000001</v>
      </c>
      <c r="KJ158" s="1">
        <v>9.0055409999999995E-4</v>
      </c>
      <c r="KK158">
        <v>0.27461809999999998</v>
      </c>
      <c r="KL158">
        <v>1.009533</v>
      </c>
      <c r="KM158">
        <v>37.206339999999997</v>
      </c>
      <c r="KN158" s="1">
        <v>8.67376E-4</v>
      </c>
      <c r="KO158">
        <v>0.26500360000000001</v>
      </c>
      <c r="KP158">
        <v>1.009533</v>
      </c>
      <c r="KQ158">
        <v>40.566299999999998</v>
      </c>
      <c r="KR158" s="1">
        <v>8.3578410000000004E-4</v>
      </c>
      <c r="KS158">
        <v>0.25583060000000002</v>
      </c>
      <c r="KT158">
        <v>1.0095270000000001</v>
      </c>
      <c r="KU158">
        <v>45.165700000000001</v>
      </c>
      <c r="KV158" s="1">
        <v>8.0572439999999999E-4</v>
      </c>
      <c r="KW158">
        <v>0.24706520000000001</v>
      </c>
      <c r="KX158">
        <v>1.009528</v>
      </c>
      <c r="KY158">
        <v>46.916020000000003</v>
      </c>
      <c r="KZ158" s="1">
        <v>7.7703750000000002E-4</v>
      </c>
      <c r="LA158">
        <v>0.23867730000000001</v>
      </c>
      <c r="LB158">
        <v>1.009531</v>
      </c>
      <c r="LC158">
        <v>44.763039999999997</v>
      </c>
      <c r="LD158" s="1">
        <v>7.4963739999999997E-4</v>
      </c>
      <c r="LE158">
        <v>0.23061960000000001</v>
      </c>
      <c r="LF158">
        <v>1.00952</v>
      </c>
      <c r="LG158">
        <v>42.242649999999998</v>
      </c>
      <c r="LH158" s="1">
        <v>7.2336109999999998E-4</v>
      </c>
      <c r="LI158">
        <v>0.22289490000000001</v>
      </c>
      <c r="LJ158">
        <v>1.0095289999999999</v>
      </c>
      <c r="LK158">
        <v>40.963729999999998</v>
      </c>
      <c r="LL158" s="1">
        <v>6.9826610000000005E-4</v>
      </c>
      <c r="LM158">
        <v>0.21548049999999999</v>
      </c>
      <c r="LN158">
        <v>1.009528</v>
      </c>
      <c r="LO158">
        <v>39.790410000000001</v>
      </c>
      <c r="LP158" s="1">
        <v>6.7423400000000001E-4</v>
      </c>
      <c r="LQ158">
        <v>0.2083709</v>
      </c>
      <c r="LR158">
        <v>1.0095270000000001</v>
      </c>
      <c r="LS158">
        <v>39.151069999999997</v>
      </c>
      <c r="LT158" s="1">
        <v>6.5124599999999996E-4</v>
      </c>
      <c r="LU158">
        <v>0.2015392</v>
      </c>
      <c r="LV158">
        <v>1.009528</v>
      </c>
      <c r="LW158">
        <v>38.780790000000003</v>
      </c>
      <c r="LX158" s="1">
        <v>6.2915379999999997E-4</v>
      </c>
      <c r="LY158">
        <v>0.19496910000000001</v>
      </c>
      <c r="LZ158">
        <v>1.009533</v>
      </c>
      <c r="MA158">
        <v>37.561019999999999</v>
      </c>
      <c r="MB158" s="1">
        <v>6.0788330000000003E-4</v>
      </c>
      <c r="MC158">
        <v>0.1886284</v>
      </c>
      <c r="MD158">
        <v>1.009522</v>
      </c>
      <c r="ME158">
        <v>37.351900000000001</v>
      </c>
      <c r="MF158" s="1">
        <v>5.8742889999999996E-4</v>
      </c>
      <c r="MG158">
        <v>0.1825243</v>
      </c>
      <c r="MH158">
        <v>1.009528</v>
      </c>
      <c r="MI158">
        <v>38.269680000000001</v>
      </c>
      <c r="MJ158" s="1">
        <v>5.6773489999999995E-4</v>
      </c>
      <c r="MK158">
        <v>0.17664579999999999</v>
      </c>
      <c r="ML158">
        <v>1.0095320000000001</v>
      </c>
      <c r="MM158">
        <v>38.599409999999999</v>
      </c>
      <c r="MN158" s="1">
        <v>5.4870020000000002E-4</v>
      </c>
      <c r="MO158">
        <v>0.17098060000000001</v>
      </c>
      <c r="MP158">
        <v>1.009536</v>
      </c>
      <c r="MQ158">
        <v>38.702739999999999</v>
      </c>
      <c r="MR158" s="1">
        <v>5.3040360000000003E-4</v>
      </c>
      <c r="MS158">
        <v>0.1655287</v>
      </c>
      <c r="MT158">
        <v>1.009528</v>
      </c>
      <c r="MU158">
        <v>38.437919999999998</v>
      </c>
      <c r="MV158" s="1">
        <v>5.1274999999999997E-4</v>
      </c>
      <c r="MW158">
        <v>0.16026489999999999</v>
      </c>
      <c r="MX158">
        <v>1.0095320000000001</v>
      </c>
      <c r="MY158">
        <v>38.826749999999997</v>
      </c>
      <c r="MZ158" s="1">
        <v>4.9581699999999996E-4</v>
      </c>
      <c r="NA158">
        <v>0.15518979999999999</v>
      </c>
      <c r="NB158">
        <v>1.0095369999999999</v>
      </c>
      <c r="NC158">
        <v>39.113939999999999</v>
      </c>
      <c r="ND158" s="1">
        <v>4.7945010000000001E-4</v>
      </c>
      <c r="NE158">
        <v>0.1502791</v>
      </c>
      <c r="NF158">
        <v>1.0095270000000001</v>
      </c>
      <c r="NG158">
        <v>39.860439999999997</v>
      </c>
      <c r="NH158" s="1">
        <v>4.6366199999999999E-4</v>
      </c>
      <c r="NI158">
        <v>0.1455389</v>
      </c>
      <c r="NJ158">
        <v>1.009531</v>
      </c>
      <c r="NK158">
        <v>40.775230000000001</v>
      </c>
      <c r="NL158" s="1">
        <v>4.4842770000000002E-4</v>
      </c>
      <c r="NM158">
        <v>0.14095360000000001</v>
      </c>
      <c r="NN158">
        <v>1.009531</v>
      </c>
      <c r="NO158">
        <v>39.532240000000002</v>
      </c>
      <c r="NP158" s="1">
        <v>4.3381579999999999E-4</v>
      </c>
      <c r="NQ158">
        <v>0.13653999999999999</v>
      </c>
      <c r="NR158">
        <v>1.0095270000000001</v>
      </c>
      <c r="NS158">
        <v>36.494439999999997</v>
      </c>
      <c r="NT158" s="1">
        <v>4.197712E-4</v>
      </c>
      <c r="NU158">
        <v>0.13229550000000001</v>
      </c>
      <c r="NV158">
        <v>1.009528</v>
      </c>
      <c r="NW158">
        <v>34.82208</v>
      </c>
      <c r="NX158" s="1">
        <v>4.063227E-4</v>
      </c>
      <c r="NY158">
        <v>0.1282201</v>
      </c>
      <c r="NZ158">
        <v>1.0095289999999999</v>
      </c>
      <c r="OA158">
        <v>33.900880000000001</v>
      </c>
      <c r="OB158" s="1">
        <v>3.9340049999999998E-4</v>
      </c>
      <c r="OC158">
        <v>0.1242809</v>
      </c>
      <c r="OD158">
        <v>1.009531</v>
      </c>
      <c r="OE158">
        <v>34.271210000000004</v>
      </c>
      <c r="OF158" s="1">
        <v>3.809002E-4</v>
      </c>
      <c r="OG158">
        <v>0.12045409999999999</v>
      </c>
      <c r="OH158">
        <v>1.0095270000000001</v>
      </c>
      <c r="OI158">
        <v>33.960509999999999</v>
      </c>
      <c r="OJ158" s="1">
        <v>3.6879149999999999E-4</v>
      </c>
      <c r="OK158">
        <v>0.1167362</v>
      </c>
    </row>
    <row r="159" spans="1:401" x14ac:dyDescent="0.35">
      <c r="A159">
        <v>162</v>
      </c>
      <c r="B159" t="s">
        <v>4</v>
      </c>
      <c r="C159" t="s">
        <v>24</v>
      </c>
      <c r="D159" t="s">
        <v>164</v>
      </c>
      <c r="E159">
        <v>810.59730000000002</v>
      </c>
      <c r="F159">
        <v>0.80510729999999997</v>
      </c>
      <c r="G159">
        <v>23.130389999999998</v>
      </c>
      <c r="H159">
        <v>0</v>
      </c>
      <c r="I159">
        <v>0</v>
      </c>
      <c r="J159">
        <v>0.80004969999999997</v>
      </c>
      <c r="K159">
        <v>22.741160000000001</v>
      </c>
      <c r="L159">
        <v>0</v>
      </c>
      <c r="M159">
        <v>0</v>
      </c>
      <c r="N159">
        <v>0.79505099999999995</v>
      </c>
      <c r="O159">
        <v>21.592839999999999</v>
      </c>
      <c r="P159">
        <v>0</v>
      </c>
      <c r="Q159">
        <v>0</v>
      </c>
      <c r="R159">
        <v>0.79026090000000004</v>
      </c>
      <c r="S159">
        <v>21.680789999999998</v>
      </c>
      <c r="T159">
        <v>0</v>
      </c>
      <c r="U159">
        <v>0</v>
      </c>
      <c r="V159">
        <v>0.78551519999999997</v>
      </c>
      <c r="W159">
        <v>22.166360000000001</v>
      </c>
      <c r="X159">
        <v>0</v>
      </c>
      <c r="Y159" s="1">
        <v>7.9316919999999997E-38</v>
      </c>
      <c r="Z159">
        <v>0.77999629999999998</v>
      </c>
      <c r="AA159">
        <v>22.244199999999999</v>
      </c>
      <c r="AB159" s="1">
        <v>6.8293719999999995E-30</v>
      </c>
      <c r="AC159" s="1">
        <v>2.0064979999999999E-27</v>
      </c>
      <c r="AD159">
        <v>0.77465220000000001</v>
      </c>
      <c r="AE159">
        <v>22.295559999999998</v>
      </c>
      <c r="AF159" s="1">
        <v>6.6911339999999999E-20</v>
      </c>
      <c r="AG159" s="1">
        <v>1.969241E-17</v>
      </c>
      <c r="AH159">
        <v>0.769787</v>
      </c>
      <c r="AI159">
        <v>22.24549</v>
      </c>
      <c r="AJ159" s="1">
        <v>3.6499100000000001E-10</v>
      </c>
      <c r="AK159" s="1">
        <v>7.8308310000000002E-8</v>
      </c>
      <c r="AL159">
        <v>0.76542500000000002</v>
      </c>
      <c r="AM159">
        <v>21.985489999999999</v>
      </c>
      <c r="AN159" s="1">
        <v>3.1361939999999998E-5</v>
      </c>
      <c r="AO159" s="1">
        <v>7.1950699999999996E-3</v>
      </c>
      <c r="AP159">
        <v>0.76176790000000005</v>
      </c>
      <c r="AQ159">
        <v>22.966390000000001</v>
      </c>
      <c r="AR159" s="1">
        <v>1.3647100000000001E-2</v>
      </c>
      <c r="AS159">
        <v>3.3682780000000001</v>
      </c>
      <c r="AT159">
        <v>0.75883040000000002</v>
      </c>
      <c r="AU159">
        <v>24.630199999999999</v>
      </c>
      <c r="AV159">
        <v>0.69845780000000002</v>
      </c>
      <c r="AW159">
        <v>182.32499999999999</v>
      </c>
      <c r="AX159">
        <v>0.75653749999999997</v>
      </c>
      <c r="AY159">
        <v>26.385200000000001</v>
      </c>
      <c r="AZ159">
        <v>8.7684580000000008</v>
      </c>
      <c r="BA159">
        <v>2390.7449999999999</v>
      </c>
      <c r="BB159">
        <v>0.75493659999999996</v>
      </c>
      <c r="BC159">
        <v>27.695129999999999</v>
      </c>
      <c r="BD159">
        <v>39.342370000000003</v>
      </c>
      <c r="BE159">
        <v>11117.36</v>
      </c>
      <c r="BF159">
        <v>0.75378449999999997</v>
      </c>
      <c r="BG159">
        <v>27.761710000000001</v>
      </c>
      <c r="BH159">
        <v>80.247969999999995</v>
      </c>
      <c r="BI159">
        <v>23353.67</v>
      </c>
      <c r="BJ159">
        <v>0.75278619999999996</v>
      </c>
      <c r="BK159">
        <v>27.494810000000001</v>
      </c>
      <c r="BL159">
        <v>88.124700000000004</v>
      </c>
      <c r="BM159">
        <v>26289.13</v>
      </c>
      <c r="BN159">
        <v>0.75168679999999999</v>
      </c>
      <c r="BO159">
        <v>27.417770000000001</v>
      </c>
      <c r="BP159">
        <v>59.300930000000001</v>
      </c>
      <c r="BQ159">
        <v>18061.12</v>
      </c>
      <c r="BR159">
        <v>0.75016890000000003</v>
      </c>
      <c r="BS159">
        <v>26.875820000000001</v>
      </c>
      <c r="BT159">
        <v>27.15241</v>
      </c>
      <c r="BU159">
        <v>8414.6990000000005</v>
      </c>
      <c r="BV159">
        <v>0.74809729999999997</v>
      </c>
      <c r="BW159">
        <v>26.892769999999999</v>
      </c>
      <c r="BX159">
        <v>9.2558740000000004</v>
      </c>
      <c r="BY159">
        <v>2911.7310000000002</v>
      </c>
      <c r="BZ159">
        <v>0.74525730000000001</v>
      </c>
      <c r="CA159">
        <v>26.821570000000001</v>
      </c>
      <c r="CB159">
        <v>2.5524819999999999</v>
      </c>
      <c r="CC159">
        <v>812.83249999999998</v>
      </c>
      <c r="CD159">
        <v>0.74180970000000002</v>
      </c>
      <c r="CE159">
        <v>26.615919999999999</v>
      </c>
      <c r="CF159">
        <v>0.61983730000000004</v>
      </c>
      <c r="CG159">
        <v>199.02080000000001</v>
      </c>
      <c r="CH159">
        <v>0.73773719999999998</v>
      </c>
      <c r="CI159">
        <v>26.640999999999998</v>
      </c>
      <c r="CJ159">
        <v>0.1498245</v>
      </c>
      <c r="CK159">
        <v>48.17118</v>
      </c>
      <c r="CL159">
        <v>0.73322270000000001</v>
      </c>
      <c r="CM159">
        <v>26.500330000000002</v>
      </c>
      <c r="CN159" s="1">
        <v>4.7183280000000001E-2</v>
      </c>
      <c r="CO159">
        <v>14.899290000000001</v>
      </c>
      <c r="CP159">
        <v>0.7284467</v>
      </c>
      <c r="CQ159">
        <v>26.57105</v>
      </c>
      <c r="CR159" s="1">
        <v>2.7741040000000002E-2</v>
      </c>
      <c r="CS159">
        <v>8.5078600000000009</v>
      </c>
      <c r="CT159">
        <v>0.72362210000000005</v>
      </c>
      <c r="CU159">
        <v>26.632059999999999</v>
      </c>
      <c r="CV159" s="1">
        <v>2.6962779999999999E-2</v>
      </c>
      <c r="CW159">
        <v>8.1896730000000009</v>
      </c>
      <c r="CX159">
        <v>0.7190744</v>
      </c>
      <c r="CY159">
        <v>26.559670000000001</v>
      </c>
      <c r="CZ159" s="1">
        <v>2.9720099999999999E-2</v>
      </c>
      <c r="DA159">
        <v>9.070926</v>
      </c>
      <c r="DB159">
        <v>0.71505240000000003</v>
      </c>
      <c r="DC159">
        <v>27.3048</v>
      </c>
      <c r="DD159" s="1">
        <v>3.1754579999999998E-2</v>
      </c>
      <c r="DE159">
        <v>9.7687120000000007</v>
      </c>
      <c r="DF159">
        <v>0.71176620000000002</v>
      </c>
      <c r="DG159">
        <v>28.98781</v>
      </c>
      <c r="DH159" s="1">
        <v>3.2056359999999999E-2</v>
      </c>
      <c r="DI159">
        <v>9.9292449999999999</v>
      </c>
      <c r="DJ159">
        <v>0.70906389999999997</v>
      </c>
      <c r="DK159">
        <v>32.151730000000001</v>
      </c>
      <c r="DL159" s="1">
        <v>3.0894069999999999E-2</v>
      </c>
      <c r="DM159">
        <v>9.6183910000000008</v>
      </c>
      <c r="DN159">
        <v>0.70701499999999995</v>
      </c>
      <c r="DO159">
        <v>35.912570000000002</v>
      </c>
      <c r="DP159" s="1">
        <v>2.8839429999999999E-2</v>
      </c>
      <c r="DQ159">
        <v>9.0081620000000004</v>
      </c>
      <c r="DR159">
        <v>0.70551569999999997</v>
      </c>
      <c r="DS159">
        <v>36.422870000000003</v>
      </c>
      <c r="DT159" s="1">
        <v>2.6292900000000001E-2</v>
      </c>
      <c r="DU159">
        <v>8.2293389999999995</v>
      </c>
      <c r="DV159">
        <v>0.70449139999999999</v>
      </c>
      <c r="DW159">
        <v>35.155009999999997</v>
      </c>
      <c r="DX159" s="1">
        <v>2.3280490000000001E-2</v>
      </c>
      <c r="DY159">
        <v>7.2991330000000003</v>
      </c>
      <c r="DZ159">
        <v>0.70376519999999998</v>
      </c>
      <c r="EA159">
        <v>34.713549999999998</v>
      </c>
      <c r="EB159" s="1">
        <v>1.9689910000000001E-2</v>
      </c>
      <c r="EC159">
        <v>6.1843859999999999</v>
      </c>
      <c r="ED159">
        <v>0.70332309999999998</v>
      </c>
      <c r="EE159">
        <v>34.356659999999998</v>
      </c>
      <c r="EF159" s="1">
        <v>1.5731330000000002E-2</v>
      </c>
      <c r="EG159">
        <v>4.9481190000000002</v>
      </c>
      <c r="EH159">
        <v>0.70301720000000001</v>
      </c>
      <c r="EI159">
        <v>34.211820000000003</v>
      </c>
      <c r="EJ159" s="1">
        <v>1.1990300000000001E-2</v>
      </c>
      <c r="EK159">
        <v>3.7717290000000001</v>
      </c>
      <c r="EL159">
        <v>0.70285920000000002</v>
      </c>
      <c r="EM159">
        <v>34.958799999999997</v>
      </c>
      <c r="EN159" s="1">
        <v>8.9980879999999996E-3</v>
      </c>
      <c r="EO159">
        <v>2.824389</v>
      </c>
      <c r="EP159">
        <v>0.70272120000000005</v>
      </c>
      <c r="EQ159">
        <v>37.426319999999997</v>
      </c>
      <c r="ER159" s="1">
        <v>6.9113200000000003E-3</v>
      </c>
      <c r="ES159">
        <v>2.1607959999999999</v>
      </c>
      <c r="ET159">
        <v>0.7026656</v>
      </c>
      <c r="EU159">
        <v>39.934989999999999</v>
      </c>
      <c r="EV159" s="1">
        <v>5.5813080000000001E-3</v>
      </c>
      <c r="EW159">
        <v>1.736939</v>
      </c>
      <c r="EX159">
        <v>0.70260840000000002</v>
      </c>
      <c r="EY159">
        <v>40.18282</v>
      </c>
      <c r="EZ159" s="1">
        <v>4.762957E-3</v>
      </c>
      <c r="FA159">
        <v>1.4755689999999999</v>
      </c>
      <c r="FB159">
        <v>0.70258220000000005</v>
      </c>
      <c r="FC159">
        <v>40.245469999999997</v>
      </c>
      <c r="FD159" s="1">
        <v>4.245497E-3</v>
      </c>
      <c r="FE159">
        <v>1.310683</v>
      </c>
      <c r="FF159">
        <v>0.70258449999999995</v>
      </c>
      <c r="FG159">
        <v>40.743049999999997</v>
      </c>
      <c r="FH159" s="1">
        <v>3.8932960000000001E-3</v>
      </c>
      <c r="FI159">
        <v>1.1988810000000001</v>
      </c>
      <c r="FJ159">
        <v>0.70255140000000005</v>
      </c>
      <c r="FK159">
        <v>40.939070000000001</v>
      </c>
      <c r="FL159" s="1">
        <v>3.6308740000000001E-3</v>
      </c>
      <c r="FM159">
        <v>1.1159239999999999</v>
      </c>
      <c r="FN159">
        <v>0.702565</v>
      </c>
      <c r="FO159">
        <v>41.815559999999998</v>
      </c>
      <c r="FP159" s="1">
        <v>3.417467E-3</v>
      </c>
      <c r="FQ159">
        <v>1.0488740000000001</v>
      </c>
      <c r="FR159">
        <v>0.70258120000000002</v>
      </c>
      <c r="FS159">
        <v>42.588610000000003</v>
      </c>
      <c r="FT159" s="1">
        <v>3.2330589999999999E-3</v>
      </c>
      <c r="FU159">
        <v>0.99139429999999995</v>
      </c>
      <c r="FV159">
        <v>0.70256739999999995</v>
      </c>
      <c r="FW159">
        <v>42.511960000000002</v>
      </c>
      <c r="FX159" s="1">
        <v>3.0682320000000002E-3</v>
      </c>
      <c r="FY159">
        <v>0.94013599999999997</v>
      </c>
      <c r="FZ159">
        <v>0.70257009999999998</v>
      </c>
      <c r="GA159">
        <v>40.755009999999999</v>
      </c>
      <c r="GB159" s="1">
        <v>2.91749E-3</v>
      </c>
      <c r="GC159">
        <v>0.89340109999999995</v>
      </c>
      <c r="GD159">
        <v>0.70257009999999998</v>
      </c>
      <c r="GE159">
        <v>38.805709999999998</v>
      </c>
      <c r="GF159" s="1">
        <v>2.7777359999999998E-3</v>
      </c>
      <c r="GG159">
        <v>0.85028210000000004</v>
      </c>
      <c r="GH159">
        <v>0.702565</v>
      </c>
      <c r="GI159">
        <v>37.137610000000002</v>
      </c>
      <c r="GJ159" s="1">
        <v>2.646963E-3</v>
      </c>
      <c r="GK159">
        <v>0.81005050000000001</v>
      </c>
      <c r="GL159">
        <v>0.70257190000000003</v>
      </c>
      <c r="GM159">
        <v>35.997630000000001</v>
      </c>
      <c r="GN159" s="1">
        <v>2.5243420000000002E-3</v>
      </c>
      <c r="GO159">
        <v>0.77234040000000004</v>
      </c>
      <c r="GP159">
        <v>0.70256850000000004</v>
      </c>
      <c r="GQ159">
        <v>35.098219999999998</v>
      </c>
      <c r="GR159" s="1">
        <v>2.409076E-3</v>
      </c>
      <c r="GS159">
        <v>0.73692420000000003</v>
      </c>
      <c r="GT159">
        <v>0.702573</v>
      </c>
      <c r="GU159">
        <v>36.024830000000001</v>
      </c>
      <c r="GV159" s="1">
        <v>2.3008669999999998E-3</v>
      </c>
      <c r="GW159">
        <v>0.70370189999999999</v>
      </c>
      <c r="GX159">
        <v>0.70256220000000003</v>
      </c>
      <c r="GY159">
        <v>37.572650000000003</v>
      </c>
      <c r="GZ159" s="1">
        <v>2.198701E-3</v>
      </c>
      <c r="HA159">
        <v>0.67244859999999995</v>
      </c>
      <c r="HB159">
        <v>0.70257130000000001</v>
      </c>
      <c r="HC159">
        <v>39.410249999999998</v>
      </c>
      <c r="HD159" s="1">
        <v>2.1025699999999998E-3</v>
      </c>
      <c r="HE159">
        <v>0.64294479999999998</v>
      </c>
      <c r="HF159">
        <v>0.70256470000000004</v>
      </c>
      <c r="HG159">
        <v>40.352580000000003</v>
      </c>
      <c r="HH159" s="1">
        <v>2.0115329999999998E-3</v>
      </c>
      <c r="HI159">
        <v>0.61507869999999998</v>
      </c>
      <c r="HJ159">
        <v>0.70256620000000003</v>
      </c>
      <c r="HK159">
        <v>38.771610000000003</v>
      </c>
      <c r="HL159" s="1">
        <v>1.925602E-3</v>
      </c>
      <c r="HM159">
        <v>0.5887734</v>
      </c>
      <c r="HN159">
        <v>0.70255849999999997</v>
      </c>
      <c r="HO159">
        <v>36.845509999999997</v>
      </c>
      <c r="HP159" s="1">
        <v>1.844343E-3</v>
      </c>
      <c r="HQ159">
        <v>0.56389800000000001</v>
      </c>
      <c r="HR159">
        <v>0.70256700000000005</v>
      </c>
      <c r="HS159">
        <v>35.539870000000001</v>
      </c>
      <c r="HT159" s="1">
        <v>1.767406E-3</v>
      </c>
      <c r="HU159">
        <v>0.54035599999999995</v>
      </c>
      <c r="HV159">
        <v>0.70256110000000005</v>
      </c>
      <c r="HW159">
        <v>34.695610000000002</v>
      </c>
      <c r="HX159" s="1">
        <v>1.6944519999999999E-3</v>
      </c>
      <c r="HY159">
        <v>0.51805319999999999</v>
      </c>
      <c r="HZ159">
        <v>0.70256390000000002</v>
      </c>
      <c r="IA159">
        <v>35.874809999999997</v>
      </c>
      <c r="IB159" s="1">
        <v>1.625586E-3</v>
      </c>
      <c r="IC159">
        <v>0.49699549999999998</v>
      </c>
      <c r="ID159">
        <v>0.70257349999999996</v>
      </c>
      <c r="IE159">
        <v>39.453530000000001</v>
      </c>
      <c r="IF159" s="1">
        <v>1.5606509999999999E-3</v>
      </c>
      <c r="IG159">
        <v>0.47710239999999998</v>
      </c>
      <c r="IH159">
        <v>0.70256600000000002</v>
      </c>
      <c r="II159">
        <v>43.763719999999999</v>
      </c>
      <c r="IJ159" s="1">
        <v>1.499081E-3</v>
      </c>
      <c r="IK159">
        <v>0.4582773</v>
      </c>
      <c r="IL159">
        <v>0.70256439999999998</v>
      </c>
      <c r="IM159">
        <v>45.897289999999998</v>
      </c>
      <c r="IN159" s="1">
        <v>1.4406620000000001E-3</v>
      </c>
      <c r="IO159">
        <v>0.44038050000000001</v>
      </c>
      <c r="IP159">
        <v>0.70256410000000002</v>
      </c>
      <c r="IQ159">
        <v>45.886389999999999</v>
      </c>
      <c r="IR159" s="1">
        <v>1.3847530000000001E-3</v>
      </c>
      <c r="IS159">
        <v>0.4233132</v>
      </c>
      <c r="IT159">
        <v>0.70256810000000003</v>
      </c>
      <c r="IU159">
        <v>45.544460000000001</v>
      </c>
      <c r="IV159" s="1">
        <v>1.331661E-3</v>
      </c>
      <c r="IW159">
        <v>0.40704829999999997</v>
      </c>
      <c r="IX159">
        <v>0.70256890000000005</v>
      </c>
      <c r="IY159">
        <v>45.299880000000002</v>
      </c>
      <c r="IZ159" s="1">
        <v>1.2811190000000001E-3</v>
      </c>
      <c r="JA159">
        <v>0.3916</v>
      </c>
      <c r="JB159">
        <v>0.70256529999999995</v>
      </c>
      <c r="JC159">
        <v>44.670639999999999</v>
      </c>
      <c r="JD159" s="1">
        <v>1.232913E-3</v>
      </c>
      <c r="JE159">
        <v>0.3768783</v>
      </c>
      <c r="JF159">
        <v>0.70256510000000005</v>
      </c>
      <c r="JG159">
        <v>44.960430000000002</v>
      </c>
      <c r="JH159" s="1">
        <v>1.1870089999999999E-3</v>
      </c>
      <c r="JI159">
        <v>0.3628171</v>
      </c>
      <c r="JJ159">
        <v>0.70256730000000001</v>
      </c>
      <c r="JK159">
        <v>44.168259999999997</v>
      </c>
      <c r="JL159" s="1">
        <v>1.142316E-3</v>
      </c>
      <c r="JM159">
        <v>0.34936430000000002</v>
      </c>
      <c r="JN159">
        <v>0.70255350000000005</v>
      </c>
      <c r="JO159">
        <v>41.645139999999998</v>
      </c>
      <c r="JP159" s="1">
        <v>1.097443E-3</v>
      </c>
      <c r="JQ159">
        <v>0.33650570000000002</v>
      </c>
      <c r="JR159">
        <v>0.70256229999999997</v>
      </c>
      <c r="JS159">
        <v>39.355930000000001</v>
      </c>
      <c r="JT159" s="1">
        <v>1.0548650000000001E-3</v>
      </c>
      <c r="JU159">
        <v>0.3242506</v>
      </c>
      <c r="JV159">
        <v>0.70256640000000004</v>
      </c>
      <c r="JW159">
        <v>38.575989999999997</v>
      </c>
      <c r="JX159" s="1">
        <v>1.014519E-3</v>
      </c>
      <c r="JY159">
        <v>0.3125925</v>
      </c>
      <c r="JZ159">
        <v>0.70256700000000005</v>
      </c>
      <c r="KA159">
        <v>38.065579999999997</v>
      </c>
      <c r="KB159" s="1">
        <v>9.7610679999999997E-4</v>
      </c>
      <c r="KC159">
        <v>0.30143199999999998</v>
      </c>
      <c r="KD159">
        <v>0.70255920000000005</v>
      </c>
      <c r="KE159">
        <v>37.55312</v>
      </c>
      <c r="KF159" s="1">
        <v>9.3928350000000002E-4</v>
      </c>
      <c r="KG159">
        <v>0.29068100000000002</v>
      </c>
      <c r="KH159">
        <v>0.70256169999999996</v>
      </c>
      <c r="KI159">
        <v>36.717709999999997</v>
      </c>
      <c r="KJ159" s="1">
        <v>9.0412209999999997E-4</v>
      </c>
      <c r="KK159">
        <v>0.2803619</v>
      </c>
      <c r="KL159">
        <v>0.70256019999999997</v>
      </c>
      <c r="KM159">
        <v>37.348869999999998</v>
      </c>
      <c r="KN159" s="1">
        <v>8.7077189999999998E-4</v>
      </c>
      <c r="KO159">
        <v>0.27053450000000001</v>
      </c>
      <c r="KP159">
        <v>0.70256399999999997</v>
      </c>
      <c r="KQ159">
        <v>40.800370000000001</v>
      </c>
      <c r="KR159" s="1">
        <v>8.3901889999999995E-4</v>
      </c>
      <c r="KS159">
        <v>0.26115880000000002</v>
      </c>
      <c r="KT159">
        <v>0.70256770000000002</v>
      </c>
      <c r="KU159">
        <v>45.488860000000003</v>
      </c>
      <c r="KV159" s="1">
        <v>8.0881750000000004E-4</v>
      </c>
      <c r="KW159">
        <v>0.25220179999999998</v>
      </c>
      <c r="KX159">
        <v>0.70256439999999998</v>
      </c>
      <c r="KY159">
        <v>47.237099999999998</v>
      </c>
      <c r="KZ159" s="1">
        <v>7.799924E-4</v>
      </c>
      <c r="LA159">
        <v>0.24363099999999999</v>
      </c>
      <c r="LB159">
        <v>0.70257150000000002</v>
      </c>
      <c r="LC159">
        <v>44.978990000000003</v>
      </c>
      <c r="LD159" s="1">
        <v>7.5246839999999998E-4</v>
      </c>
      <c r="LE159">
        <v>0.235404</v>
      </c>
      <c r="LF159">
        <v>0.70256200000000002</v>
      </c>
      <c r="LG159">
        <v>42.322580000000002</v>
      </c>
      <c r="LH159" s="1">
        <v>7.2607339999999996E-4</v>
      </c>
      <c r="LI159">
        <v>0.22751399999999999</v>
      </c>
      <c r="LJ159">
        <v>0.70257080000000005</v>
      </c>
      <c r="LK159">
        <v>40.979059999999997</v>
      </c>
      <c r="LL159" s="1">
        <v>7.0087039999999995E-4</v>
      </c>
      <c r="LM159">
        <v>0.21994089999999999</v>
      </c>
      <c r="LN159">
        <v>0.70256189999999996</v>
      </c>
      <c r="LO159">
        <v>39.843859999999999</v>
      </c>
      <c r="LP159" s="1">
        <v>6.767241E-4</v>
      </c>
      <c r="LQ159">
        <v>0.2126749</v>
      </c>
      <c r="LR159">
        <v>0.70256350000000001</v>
      </c>
      <c r="LS159">
        <v>39.309269999999998</v>
      </c>
      <c r="LT159" s="1">
        <v>6.5362799999999996E-4</v>
      </c>
      <c r="LU159">
        <v>0.20569460000000001</v>
      </c>
      <c r="LV159">
        <v>0.70256209999999997</v>
      </c>
      <c r="LW159">
        <v>39.073439999999998</v>
      </c>
      <c r="LX159" s="1">
        <v>6.3145140000000002E-4</v>
      </c>
      <c r="LY159">
        <v>0.1989882</v>
      </c>
      <c r="LZ159">
        <v>0.70256470000000004</v>
      </c>
      <c r="MA159">
        <v>37.843800000000002</v>
      </c>
      <c r="MB159" s="1">
        <v>6.1009729999999998E-4</v>
      </c>
      <c r="MC159">
        <v>0.19251499999999999</v>
      </c>
      <c r="MD159">
        <v>0.702565</v>
      </c>
      <c r="ME159">
        <v>37.440080000000002</v>
      </c>
      <c r="MF159" s="1">
        <v>5.8955300000000004E-4</v>
      </c>
      <c r="MG159">
        <v>0.18628239999999999</v>
      </c>
      <c r="MH159">
        <v>0.70256609999999997</v>
      </c>
      <c r="MI159">
        <v>38.149279999999997</v>
      </c>
      <c r="MJ159" s="1">
        <v>5.6978759999999997E-4</v>
      </c>
      <c r="MK159">
        <v>0.18028430000000001</v>
      </c>
      <c r="ML159">
        <v>0.70257170000000002</v>
      </c>
      <c r="MM159">
        <v>38.473709999999997</v>
      </c>
      <c r="MN159" s="1">
        <v>5.5066939999999997E-4</v>
      </c>
      <c r="MO159">
        <v>0.1744976</v>
      </c>
      <c r="MP159">
        <v>0.70256620000000003</v>
      </c>
      <c r="MQ159">
        <v>38.613900000000001</v>
      </c>
      <c r="MR159" s="1">
        <v>5.3229820000000002E-4</v>
      </c>
      <c r="MS159">
        <v>0.16892850000000001</v>
      </c>
      <c r="MT159">
        <v>0.70256839999999998</v>
      </c>
      <c r="MU159">
        <v>38.438809999999997</v>
      </c>
      <c r="MV159" s="1">
        <v>5.1457689999999997E-4</v>
      </c>
      <c r="MW159">
        <v>0.16355420000000001</v>
      </c>
      <c r="MX159">
        <v>0.70256770000000002</v>
      </c>
      <c r="MY159">
        <v>38.9405</v>
      </c>
      <c r="MZ159" s="1">
        <v>4.9757600000000001E-4</v>
      </c>
      <c r="NA159">
        <v>0.15837300000000001</v>
      </c>
      <c r="NB159">
        <v>0.70256390000000002</v>
      </c>
      <c r="NC159">
        <v>39.320450000000001</v>
      </c>
      <c r="ND159" s="1">
        <v>4.811487E-4</v>
      </c>
      <c r="NE159">
        <v>0.15336469999999999</v>
      </c>
      <c r="NF159">
        <v>0.70256560000000001</v>
      </c>
      <c r="NG159">
        <v>40.163719999999998</v>
      </c>
      <c r="NH159" s="1">
        <v>4.6530289999999999E-4</v>
      </c>
      <c r="NI159">
        <v>0.14852480000000001</v>
      </c>
      <c r="NJ159">
        <v>0.70257170000000002</v>
      </c>
      <c r="NK159">
        <v>41.143740000000001</v>
      </c>
      <c r="NL159" s="1">
        <v>4.500107E-4</v>
      </c>
      <c r="NM159">
        <v>0.14384479999999999</v>
      </c>
      <c r="NN159">
        <v>0.70256719999999995</v>
      </c>
      <c r="NO159">
        <v>39.820419999999999</v>
      </c>
      <c r="NP159" s="1">
        <v>4.3533420000000002E-4</v>
      </c>
      <c r="NQ159">
        <v>0.1393373</v>
      </c>
      <c r="NR159">
        <v>0.70257009999999998</v>
      </c>
      <c r="NS159">
        <v>36.642429999999997</v>
      </c>
      <c r="NT159" s="1">
        <v>4.2122779999999999E-4</v>
      </c>
      <c r="NU159">
        <v>0.13500190000000001</v>
      </c>
      <c r="NV159">
        <v>0.70256439999999998</v>
      </c>
      <c r="NW159">
        <v>34.845889999999997</v>
      </c>
      <c r="NX159" s="1">
        <v>4.0771999999999998E-4</v>
      </c>
      <c r="NY159">
        <v>0.13083700000000001</v>
      </c>
      <c r="NZ159">
        <v>0.70256540000000001</v>
      </c>
      <c r="OA159">
        <v>33.953659999999999</v>
      </c>
      <c r="OB159" s="1">
        <v>3.947547E-4</v>
      </c>
      <c r="OC159">
        <v>0.1268176</v>
      </c>
      <c r="OD159">
        <v>0.70257099999999995</v>
      </c>
      <c r="OE159">
        <v>34.384569999999997</v>
      </c>
      <c r="OF159" s="1">
        <v>3.822179E-4</v>
      </c>
      <c r="OG159">
        <v>0.1229145</v>
      </c>
      <c r="OH159">
        <v>0.70256510000000005</v>
      </c>
      <c r="OI159">
        <v>34.122219999999999</v>
      </c>
      <c r="OJ159" s="1">
        <v>3.7006419999999999E-4</v>
      </c>
      <c r="OK159">
        <v>0.11911960000000001</v>
      </c>
    </row>
    <row r="160" spans="1:401" x14ac:dyDescent="0.35">
      <c r="A160">
        <v>163</v>
      </c>
      <c r="B160" t="s">
        <v>4</v>
      </c>
      <c r="C160" t="s">
        <v>24</v>
      </c>
      <c r="D160" t="s">
        <v>165</v>
      </c>
      <c r="E160">
        <v>894.34109999999998</v>
      </c>
      <c r="F160">
        <v>0.92724669999999998</v>
      </c>
      <c r="G160">
        <v>23.22419</v>
      </c>
      <c r="H160">
        <v>0</v>
      </c>
      <c r="I160">
        <v>0</v>
      </c>
      <c r="J160">
        <v>0.91991750000000005</v>
      </c>
      <c r="K160">
        <v>22.900320000000001</v>
      </c>
      <c r="L160">
        <v>0</v>
      </c>
      <c r="M160">
        <v>0</v>
      </c>
      <c r="N160">
        <v>0.91266860000000005</v>
      </c>
      <c r="O160">
        <v>21.768049999999999</v>
      </c>
      <c r="P160">
        <v>0</v>
      </c>
      <c r="Q160">
        <v>0</v>
      </c>
      <c r="R160">
        <v>0.90571729999999995</v>
      </c>
      <c r="S160">
        <v>21.83933</v>
      </c>
      <c r="T160">
        <v>0</v>
      </c>
      <c r="U160">
        <v>0</v>
      </c>
      <c r="V160">
        <v>0.89892680000000003</v>
      </c>
      <c r="W160">
        <v>22.260629999999999</v>
      </c>
      <c r="X160">
        <v>0</v>
      </c>
      <c r="Y160" s="1">
        <v>1.5192879999999999E-38</v>
      </c>
      <c r="Z160">
        <v>0.89098630000000001</v>
      </c>
      <c r="AA160">
        <v>22.242069999999998</v>
      </c>
      <c r="AB160" s="1">
        <v>1.154276E-30</v>
      </c>
      <c r="AC160" s="1">
        <v>4.1105780000000004E-28</v>
      </c>
      <c r="AD160">
        <v>0.88338110000000003</v>
      </c>
      <c r="AE160">
        <v>22.232780000000002</v>
      </c>
      <c r="AF160" s="1">
        <v>1.18299E-20</v>
      </c>
      <c r="AG160" s="1">
        <v>4.214259E-18</v>
      </c>
      <c r="AH160">
        <v>0.87649860000000002</v>
      </c>
      <c r="AI160">
        <v>22.211690000000001</v>
      </c>
      <c r="AJ160" s="1">
        <v>5.3988779999999999E-11</v>
      </c>
      <c r="AK160" s="1">
        <v>1.6009050000000001E-8</v>
      </c>
      <c r="AL160">
        <v>0.87028399999999995</v>
      </c>
      <c r="AM160">
        <v>22.04233</v>
      </c>
      <c r="AN160" s="1">
        <v>1.7212079999999999E-5</v>
      </c>
      <c r="AO160" s="1">
        <v>4.3494859999999996E-3</v>
      </c>
      <c r="AP160">
        <v>0.86503479999999999</v>
      </c>
      <c r="AQ160">
        <v>23.097629999999999</v>
      </c>
      <c r="AR160" s="1">
        <v>9.1112959999999996E-3</v>
      </c>
      <c r="AS160">
        <v>2.5286460000000002</v>
      </c>
      <c r="AT160">
        <v>0.8607513</v>
      </c>
      <c r="AU160">
        <v>24.847999999999999</v>
      </c>
      <c r="AV160">
        <v>0.52895959999999997</v>
      </c>
      <c r="AW160">
        <v>157.85599999999999</v>
      </c>
      <c r="AX160">
        <v>0.85743190000000002</v>
      </c>
      <c r="AY160">
        <v>26.63513</v>
      </c>
      <c r="AZ160">
        <v>7.3068790000000003</v>
      </c>
      <c r="BA160">
        <v>2310.2919999999999</v>
      </c>
      <c r="BB160">
        <v>0.85510090000000005</v>
      </c>
      <c r="BC160">
        <v>27.869070000000001</v>
      </c>
      <c r="BD160">
        <v>35.411760000000001</v>
      </c>
      <c r="BE160">
        <v>11754.87</v>
      </c>
      <c r="BF160">
        <v>0.85329920000000004</v>
      </c>
      <c r="BG160">
        <v>27.79936</v>
      </c>
      <c r="BH160">
        <v>76.996600000000001</v>
      </c>
      <c r="BI160">
        <v>26627.77</v>
      </c>
      <c r="BJ160">
        <v>0.85173370000000004</v>
      </c>
      <c r="BK160">
        <v>27.442150000000002</v>
      </c>
      <c r="BL160">
        <v>89.195589999999996</v>
      </c>
      <c r="BM160">
        <v>31945.57</v>
      </c>
      <c r="BN160">
        <v>0.85009400000000002</v>
      </c>
      <c r="BO160">
        <v>27.37585</v>
      </c>
      <c r="BP160">
        <v>62.75497</v>
      </c>
      <c r="BQ160">
        <v>23152.46</v>
      </c>
      <c r="BR160">
        <v>0.84793799999999997</v>
      </c>
      <c r="BS160">
        <v>26.933430000000001</v>
      </c>
      <c r="BT160">
        <v>29.800439999999998</v>
      </c>
      <c r="BU160">
        <v>11271.5</v>
      </c>
      <c r="BV160">
        <v>0.84498969999999995</v>
      </c>
      <c r="BW160">
        <v>27.044499999999999</v>
      </c>
      <c r="BX160">
        <v>10.454370000000001</v>
      </c>
      <c r="BY160">
        <v>4037.9490000000001</v>
      </c>
      <c r="BZ160">
        <v>0.84110929999999995</v>
      </c>
      <c r="CA160">
        <v>27.005680000000002</v>
      </c>
      <c r="CB160">
        <v>2.9436330000000002</v>
      </c>
      <c r="CC160">
        <v>1155.912</v>
      </c>
      <c r="CD160">
        <v>0.83630570000000004</v>
      </c>
      <c r="CE160">
        <v>26.797260000000001</v>
      </c>
      <c r="CF160">
        <v>0.72289139999999996</v>
      </c>
      <c r="CG160">
        <v>286.95319999999998</v>
      </c>
      <c r="CH160">
        <v>0.83059590000000005</v>
      </c>
      <c r="CI160">
        <v>26.68027</v>
      </c>
      <c r="CJ160">
        <v>0.17356679999999999</v>
      </c>
      <c r="CK160">
        <v>68.984110000000001</v>
      </c>
      <c r="CL160">
        <v>0.82421809999999995</v>
      </c>
      <c r="CM160">
        <v>26.487590000000001</v>
      </c>
      <c r="CN160" s="1">
        <v>5.2170000000000001E-2</v>
      </c>
      <c r="CO160">
        <v>20.238199999999999</v>
      </c>
      <c r="CP160">
        <v>0.81743390000000005</v>
      </c>
      <c r="CQ160">
        <v>26.491820000000001</v>
      </c>
      <c r="CR160" s="1">
        <v>2.8498099999999998E-2</v>
      </c>
      <c r="CS160">
        <v>10.571630000000001</v>
      </c>
      <c r="CT160">
        <v>0.810562</v>
      </c>
      <c r="CU160">
        <v>26.585100000000001</v>
      </c>
      <c r="CV160" s="1">
        <v>2.6764690000000001E-2</v>
      </c>
      <c r="CW160">
        <v>9.7272829999999999</v>
      </c>
      <c r="CX160">
        <v>0.8040214</v>
      </c>
      <c r="CY160">
        <v>26.588940000000001</v>
      </c>
      <c r="CZ160" s="1">
        <v>2.9413229999999999E-2</v>
      </c>
      <c r="DA160">
        <v>10.71176</v>
      </c>
      <c r="DB160">
        <v>0.79817689999999997</v>
      </c>
      <c r="DC160">
        <v>27.438669999999998</v>
      </c>
      <c r="DD160" s="1">
        <v>3.1594690000000002E-2</v>
      </c>
      <c r="DE160">
        <v>11.59695</v>
      </c>
      <c r="DF160">
        <v>0.79335009999999995</v>
      </c>
      <c r="DG160">
        <v>29.224830000000001</v>
      </c>
      <c r="DH160" s="1">
        <v>3.2081520000000002E-2</v>
      </c>
      <c r="DI160">
        <v>11.860670000000001</v>
      </c>
      <c r="DJ160">
        <v>0.78938989999999998</v>
      </c>
      <c r="DK160">
        <v>32.480620000000002</v>
      </c>
      <c r="DL160" s="1">
        <v>3.1052139999999999E-2</v>
      </c>
      <c r="DM160">
        <v>11.54125</v>
      </c>
      <c r="DN160">
        <v>0.78630129999999998</v>
      </c>
      <c r="DO160">
        <v>36.225369999999998</v>
      </c>
      <c r="DP160" s="1">
        <v>2.9073970000000001E-2</v>
      </c>
      <c r="DQ160">
        <v>10.84248</v>
      </c>
      <c r="DR160">
        <v>0.7840549</v>
      </c>
      <c r="DS160">
        <v>36.591470000000001</v>
      </c>
      <c r="DT160" s="1">
        <v>2.65759E-2</v>
      </c>
      <c r="DU160">
        <v>9.9306800000000006</v>
      </c>
      <c r="DV160">
        <v>0.78246780000000005</v>
      </c>
      <c r="DW160">
        <v>35.18535</v>
      </c>
      <c r="DX160" s="1">
        <v>2.3621920000000001E-2</v>
      </c>
      <c r="DY160">
        <v>8.8439589999999999</v>
      </c>
      <c r="DZ160">
        <v>0.78138669999999999</v>
      </c>
      <c r="EA160">
        <v>34.651919999999997</v>
      </c>
      <c r="EB160" s="1">
        <v>2.0093280000000002E-2</v>
      </c>
      <c r="EC160">
        <v>7.5409889999999997</v>
      </c>
      <c r="ED160">
        <v>0.78068789999999999</v>
      </c>
      <c r="EE160">
        <v>34.36938</v>
      </c>
      <c r="EF160" s="1">
        <v>1.615362E-2</v>
      </c>
      <c r="EG160">
        <v>6.0769000000000002</v>
      </c>
      <c r="EH160">
        <v>0.78024099999999996</v>
      </c>
      <c r="EI160">
        <v>34.332479999999997</v>
      </c>
      <c r="EJ160" s="1">
        <v>1.236313E-2</v>
      </c>
      <c r="EK160">
        <v>4.6553500000000003</v>
      </c>
      <c r="EL160">
        <v>0.77994830000000004</v>
      </c>
      <c r="EM160">
        <v>35.216929999999998</v>
      </c>
      <c r="EN160" s="1">
        <v>9.2784559999999992E-3</v>
      </c>
      <c r="EO160">
        <v>3.487323</v>
      </c>
      <c r="EP160">
        <v>0.77976319999999999</v>
      </c>
      <c r="EQ160">
        <v>37.793190000000003</v>
      </c>
      <c r="ER160" s="1">
        <v>7.0979889999999999E-3</v>
      </c>
      <c r="ES160">
        <v>2.655996</v>
      </c>
      <c r="ET160">
        <v>0.77964339999999999</v>
      </c>
      <c r="EU160">
        <v>40.220910000000003</v>
      </c>
      <c r="EV160" s="1">
        <v>5.6977119999999997E-3</v>
      </c>
      <c r="EW160">
        <v>2.1201249999999998</v>
      </c>
      <c r="EX160">
        <v>0.77957900000000002</v>
      </c>
      <c r="EY160">
        <v>40.186</v>
      </c>
      <c r="EZ160" s="1">
        <v>4.8349309999999998E-3</v>
      </c>
      <c r="FA160">
        <v>1.789066</v>
      </c>
      <c r="FB160">
        <v>0.77953609999999995</v>
      </c>
      <c r="FC160">
        <v>40.08146</v>
      </c>
      <c r="FD160" s="1">
        <v>4.2923199999999996E-3</v>
      </c>
      <c r="FE160">
        <v>1.5814159999999999</v>
      </c>
      <c r="FF160">
        <v>0.77950850000000005</v>
      </c>
      <c r="FG160">
        <v>40.568579999999997</v>
      </c>
      <c r="FH160" s="1">
        <v>3.926438E-3</v>
      </c>
      <c r="FI160">
        <v>1.4421660000000001</v>
      </c>
      <c r="FJ160">
        <v>0.77949250000000003</v>
      </c>
      <c r="FK160">
        <v>40.902839999999998</v>
      </c>
      <c r="FL160" s="1">
        <v>3.656566E-3</v>
      </c>
      <c r="FM160">
        <v>1.3400399999999999</v>
      </c>
      <c r="FN160">
        <v>0.77950779999999997</v>
      </c>
      <c r="FO160">
        <v>41.914969999999997</v>
      </c>
      <c r="FP160" s="1">
        <v>3.4389389999999998E-3</v>
      </c>
      <c r="FQ160">
        <v>1.2583230000000001</v>
      </c>
      <c r="FR160">
        <v>0.77947359999999999</v>
      </c>
      <c r="FS160">
        <v>42.844200000000001</v>
      </c>
      <c r="FT160" s="1">
        <v>3.251851E-3</v>
      </c>
      <c r="FU160">
        <v>1.188712</v>
      </c>
      <c r="FV160">
        <v>0.77948079999999997</v>
      </c>
      <c r="FW160">
        <v>42.909080000000003</v>
      </c>
      <c r="FX160" s="1">
        <v>3.0852029999999999E-3</v>
      </c>
      <c r="FY160">
        <v>1.126868</v>
      </c>
      <c r="FZ160">
        <v>0.77950839999999999</v>
      </c>
      <c r="GA160">
        <v>41.113759999999999</v>
      </c>
      <c r="GB160" s="1">
        <v>2.9330599999999999E-3</v>
      </c>
      <c r="GC160">
        <v>1.0706089999999999</v>
      </c>
      <c r="GD160">
        <v>0.77950920000000001</v>
      </c>
      <c r="GE160">
        <v>38.997729999999997</v>
      </c>
      <c r="GF160" s="1">
        <v>2.7921980000000001E-3</v>
      </c>
      <c r="GG160">
        <v>1.0187729999999999</v>
      </c>
      <c r="GH160">
        <v>0.77950470000000005</v>
      </c>
      <c r="GI160">
        <v>37.188200000000002</v>
      </c>
      <c r="GJ160" s="1">
        <v>2.6604990000000002E-3</v>
      </c>
      <c r="GK160">
        <v>0.97046330000000003</v>
      </c>
      <c r="GL160">
        <v>0.77947909999999998</v>
      </c>
      <c r="GM160">
        <v>36.015279999999997</v>
      </c>
      <c r="GN160" s="1">
        <v>2.537044E-3</v>
      </c>
      <c r="GO160">
        <v>0.92519770000000001</v>
      </c>
      <c r="GP160">
        <v>0.77947650000000002</v>
      </c>
      <c r="GQ160">
        <v>35.164870000000001</v>
      </c>
      <c r="GR160" s="1">
        <v>2.4209819999999999E-3</v>
      </c>
      <c r="GS160">
        <v>0.88266990000000001</v>
      </c>
      <c r="GT160">
        <v>0.7794835</v>
      </c>
      <c r="GU160">
        <v>36.199860000000001</v>
      </c>
      <c r="GV160" s="1">
        <v>2.3120879999999999E-3</v>
      </c>
      <c r="GW160">
        <v>0.84282489999999999</v>
      </c>
      <c r="GX160">
        <v>0.77947580000000005</v>
      </c>
      <c r="GY160">
        <v>37.81711</v>
      </c>
      <c r="GZ160" s="1">
        <v>2.2092710000000001E-3</v>
      </c>
      <c r="HA160">
        <v>0.80532689999999996</v>
      </c>
      <c r="HB160">
        <v>0.7794797</v>
      </c>
      <c r="HC160">
        <v>39.735210000000002</v>
      </c>
      <c r="HD160" s="1">
        <v>2.1125409999999999E-3</v>
      </c>
      <c r="HE160">
        <v>0.76993389999999995</v>
      </c>
      <c r="HF160">
        <v>0.77947440000000001</v>
      </c>
      <c r="HG160">
        <v>40.632779999999997</v>
      </c>
      <c r="HH160" s="1">
        <v>2.020928E-3</v>
      </c>
      <c r="HI160">
        <v>0.73650669999999996</v>
      </c>
      <c r="HJ160">
        <v>0.77950129999999995</v>
      </c>
      <c r="HK160">
        <v>38.987290000000002</v>
      </c>
      <c r="HL160" s="1">
        <v>1.934496E-3</v>
      </c>
      <c r="HM160">
        <v>0.70496559999999997</v>
      </c>
      <c r="HN160">
        <v>0.77949199999999996</v>
      </c>
      <c r="HO160">
        <v>36.954300000000003</v>
      </c>
      <c r="HP160" s="1">
        <v>1.852746E-3</v>
      </c>
      <c r="HQ160">
        <v>0.67512819999999996</v>
      </c>
      <c r="HR160">
        <v>0.77947500000000003</v>
      </c>
      <c r="HS160">
        <v>35.579569999999997</v>
      </c>
      <c r="HT160" s="1">
        <v>1.7753549999999999E-3</v>
      </c>
      <c r="HU160">
        <v>0.64689960000000002</v>
      </c>
      <c r="HV160">
        <v>0.77949469999999998</v>
      </c>
      <c r="HW160">
        <v>34.78931</v>
      </c>
      <c r="HX160" s="1">
        <v>1.7019750000000001E-3</v>
      </c>
      <c r="HY160">
        <v>0.62015710000000002</v>
      </c>
      <c r="HZ160">
        <v>0.77947849999999996</v>
      </c>
      <c r="IA160">
        <v>36.089370000000002</v>
      </c>
      <c r="IB160" s="1">
        <v>1.6326960000000001E-3</v>
      </c>
      <c r="IC160">
        <v>0.59490069999999995</v>
      </c>
      <c r="ID160">
        <v>0.77948139999999999</v>
      </c>
      <c r="IE160">
        <v>39.806660000000001</v>
      </c>
      <c r="IF160" s="1">
        <v>1.5673709999999999E-3</v>
      </c>
      <c r="IG160">
        <v>0.57104790000000005</v>
      </c>
      <c r="IH160">
        <v>0.77950140000000001</v>
      </c>
      <c r="II160">
        <v>44.159849999999999</v>
      </c>
      <c r="IJ160" s="1">
        <v>1.505459E-3</v>
      </c>
      <c r="IK160">
        <v>0.548481</v>
      </c>
      <c r="IL160">
        <v>0.77950509999999995</v>
      </c>
      <c r="IM160">
        <v>46.12717</v>
      </c>
      <c r="IN160" s="1">
        <v>1.446751E-3</v>
      </c>
      <c r="IO160">
        <v>0.52702919999999998</v>
      </c>
      <c r="IP160">
        <v>0.77950719999999996</v>
      </c>
      <c r="IQ160">
        <v>45.892249999999997</v>
      </c>
      <c r="IR160" s="1">
        <v>1.390566E-3</v>
      </c>
      <c r="IS160">
        <v>0.50659730000000003</v>
      </c>
      <c r="IT160">
        <v>0.77947630000000001</v>
      </c>
      <c r="IU160">
        <v>45.435389999999998</v>
      </c>
      <c r="IV160" s="1">
        <v>1.3371660000000001E-3</v>
      </c>
      <c r="IW160">
        <v>0.48710249999999999</v>
      </c>
      <c r="IX160">
        <v>0.77947</v>
      </c>
      <c r="IY160">
        <v>45.203090000000003</v>
      </c>
      <c r="IZ160" s="1">
        <v>1.2863499999999999E-3</v>
      </c>
      <c r="JA160">
        <v>0.46857520000000003</v>
      </c>
      <c r="JB160">
        <v>0.77949639999999998</v>
      </c>
      <c r="JC160">
        <v>44.685420000000001</v>
      </c>
      <c r="JD160" s="1">
        <v>1.2379030000000001E-3</v>
      </c>
      <c r="JE160">
        <v>0.45095469999999999</v>
      </c>
      <c r="JF160">
        <v>0.77949789999999997</v>
      </c>
      <c r="JG160">
        <v>45.16442</v>
      </c>
      <c r="JH160" s="1">
        <v>1.1917900000000001E-3</v>
      </c>
      <c r="JI160">
        <v>0.43411509999999998</v>
      </c>
      <c r="JJ160">
        <v>0.77947909999999998</v>
      </c>
      <c r="JK160">
        <v>44.50141</v>
      </c>
      <c r="JL160" s="1">
        <v>1.1468889999999999E-3</v>
      </c>
      <c r="JM160">
        <v>0.4180083</v>
      </c>
      <c r="JN160">
        <v>0.77947010000000005</v>
      </c>
      <c r="JO160">
        <v>42.004779999999997</v>
      </c>
      <c r="JP160" s="1">
        <v>1.1017920000000001E-3</v>
      </c>
      <c r="JQ160">
        <v>0.4026013</v>
      </c>
      <c r="JR160">
        <v>0.77949829999999998</v>
      </c>
      <c r="JS160">
        <v>39.523220000000002</v>
      </c>
      <c r="JT160" s="1">
        <v>1.058984E-3</v>
      </c>
      <c r="JU160">
        <v>0.38791550000000002</v>
      </c>
      <c r="JV160">
        <v>0.77950949999999997</v>
      </c>
      <c r="JW160">
        <v>38.601700000000001</v>
      </c>
      <c r="JX160" s="1">
        <v>1.0184510000000001E-3</v>
      </c>
      <c r="JY160">
        <v>0.37395240000000002</v>
      </c>
      <c r="JZ160">
        <v>0.77947569999999999</v>
      </c>
      <c r="KA160">
        <v>38.040999999999997</v>
      </c>
      <c r="KB160" s="1">
        <v>9.798694000000001E-4</v>
      </c>
      <c r="KC160">
        <v>0.36058780000000001</v>
      </c>
      <c r="KD160">
        <v>0.77949259999999998</v>
      </c>
      <c r="KE160">
        <v>37.530430000000003</v>
      </c>
      <c r="KF160" s="1">
        <v>9.4289959999999996E-4</v>
      </c>
      <c r="KG160">
        <v>0.34773140000000002</v>
      </c>
      <c r="KH160">
        <v>0.77949449999999998</v>
      </c>
      <c r="KI160">
        <v>36.764290000000003</v>
      </c>
      <c r="KJ160" s="1">
        <v>9.0756910000000003E-4</v>
      </c>
      <c r="KK160">
        <v>0.33537159999999999</v>
      </c>
      <c r="KL160">
        <v>0.77949369999999996</v>
      </c>
      <c r="KM160">
        <v>37.537649999999999</v>
      </c>
      <c r="KN160" s="1">
        <v>8.7405359999999995E-4</v>
      </c>
      <c r="KO160">
        <v>0.32359310000000002</v>
      </c>
      <c r="KP160">
        <v>0.77949570000000001</v>
      </c>
      <c r="KQ160">
        <v>41.127249999999997</v>
      </c>
      <c r="KR160" s="1">
        <v>8.4214079999999996E-4</v>
      </c>
      <c r="KS160">
        <v>0.312361</v>
      </c>
      <c r="KT160">
        <v>0.77950640000000004</v>
      </c>
      <c r="KU160">
        <v>45.928530000000002</v>
      </c>
      <c r="KV160" s="1">
        <v>8.1180529999999996E-4</v>
      </c>
      <c r="KW160">
        <v>0.30164340000000001</v>
      </c>
      <c r="KX160">
        <v>0.77950509999999995</v>
      </c>
      <c r="KY160">
        <v>47.656930000000003</v>
      </c>
      <c r="KZ160" s="1">
        <v>7.8284760000000002E-4</v>
      </c>
      <c r="LA160">
        <v>0.29137400000000002</v>
      </c>
      <c r="LB160">
        <v>0.77947909999999998</v>
      </c>
      <c r="LC160">
        <v>45.247489999999999</v>
      </c>
      <c r="LD160" s="1">
        <v>7.55198E-4</v>
      </c>
      <c r="LE160">
        <v>0.28153410000000001</v>
      </c>
      <c r="LF160">
        <v>0.7794721</v>
      </c>
      <c r="LG160">
        <v>42.42295</v>
      </c>
      <c r="LH160" s="1">
        <v>7.2869470000000002E-4</v>
      </c>
      <c r="LI160">
        <v>0.27209129999999998</v>
      </c>
      <c r="LJ160">
        <v>0.77947909999999998</v>
      </c>
      <c r="LK160">
        <v>40.991340000000001</v>
      </c>
      <c r="LL160" s="1">
        <v>7.0338170000000002E-4</v>
      </c>
      <c r="LM160">
        <v>0.26302049999999999</v>
      </c>
      <c r="LN160">
        <v>0.77949420000000003</v>
      </c>
      <c r="LO160">
        <v>39.891779999999997</v>
      </c>
      <c r="LP160" s="1">
        <v>6.7912599999999995E-4</v>
      </c>
      <c r="LQ160">
        <v>0.25432680000000002</v>
      </c>
      <c r="LR160">
        <v>0.77950359999999996</v>
      </c>
      <c r="LS160">
        <v>39.490839999999999</v>
      </c>
      <c r="LT160" s="1">
        <v>6.5593179999999995E-4</v>
      </c>
      <c r="LU160">
        <v>0.2459721</v>
      </c>
      <c r="LV160">
        <v>0.7794953</v>
      </c>
      <c r="LW160">
        <v>39.428620000000002</v>
      </c>
      <c r="LX160" s="1">
        <v>6.3366599999999996E-4</v>
      </c>
      <c r="LY160">
        <v>0.2379472</v>
      </c>
      <c r="LZ160">
        <v>0.77949749999999995</v>
      </c>
      <c r="MA160">
        <v>38.20234</v>
      </c>
      <c r="MB160" s="1">
        <v>6.1222999999999996E-4</v>
      </c>
      <c r="MC160">
        <v>0.23019780000000001</v>
      </c>
      <c r="MD160">
        <v>0.77947869999999997</v>
      </c>
      <c r="ME160">
        <v>37.59402</v>
      </c>
      <c r="MF160" s="1">
        <v>5.9160319999999997E-4</v>
      </c>
      <c r="MG160">
        <v>0.2227452</v>
      </c>
      <c r="MH160">
        <v>0.77947480000000002</v>
      </c>
      <c r="MI160">
        <v>38.02261</v>
      </c>
      <c r="MJ160" s="1">
        <v>5.7177129999999999E-4</v>
      </c>
      <c r="MK160">
        <v>0.21557080000000001</v>
      </c>
      <c r="ML160">
        <v>0.77947940000000004</v>
      </c>
      <c r="MM160">
        <v>38.307510000000001</v>
      </c>
      <c r="MN160" s="1">
        <v>5.5257030000000005E-4</v>
      </c>
      <c r="MO160">
        <v>0.20864489999999999</v>
      </c>
      <c r="MP160">
        <v>0.77949869999999999</v>
      </c>
      <c r="MQ160">
        <v>38.491549999999997</v>
      </c>
      <c r="MR160" s="1">
        <v>5.3412350000000002E-4</v>
      </c>
      <c r="MS160">
        <v>0.2019841</v>
      </c>
      <c r="MT160">
        <v>0.77950770000000003</v>
      </c>
      <c r="MU160">
        <v>38.42747</v>
      </c>
      <c r="MV160" s="1">
        <v>5.1634010000000004E-4</v>
      </c>
      <c r="MW160">
        <v>0.19555700000000001</v>
      </c>
      <c r="MX160">
        <v>0.77950180000000002</v>
      </c>
      <c r="MY160">
        <v>39.07217</v>
      </c>
      <c r="MZ160" s="1">
        <v>4.9927070000000003E-4</v>
      </c>
      <c r="NA160">
        <v>0.18935859999999999</v>
      </c>
      <c r="NB160">
        <v>0.77946530000000003</v>
      </c>
      <c r="NC160">
        <v>39.58117</v>
      </c>
      <c r="ND160" s="1">
        <v>4.827845E-4</v>
      </c>
      <c r="NE160">
        <v>0.18336939999999999</v>
      </c>
      <c r="NF160">
        <v>0.77947540000000004</v>
      </c>
      <c r="NG160">
        <v>40.55574</v>
      </c>
      <c r="NH160" s="1">
        <v>4.668831E-4</v>
      </c>
      <c r="NI160">
        <v>0.17758070000000001</v>
      </c>
      <c r="NJ160">
        <v>0.77947960000000005</v>
      </c>
      <c r="NK160">
        <v>41.624830000000003</v>
      </c>
      <c r="NL160" s="1">
        <v>4.515373E-4</v>
      </c>
      <c r="NM160">
        <v>0.17198150000000001</v>
      </c>
      <c r="NN160">
        <v>0.77947560000000005</v>
      </c>
      <c r="NO160">
        <v>40.180720000000001</v>
      </c>
      <c r="NP160" s="1">
        <v>4.3680040000000002E-4</v>
      </c>
      <c r="NQ160">
        <v>0.16658700000000001</v>
      </c>
      <c r="NR160">
        <v>0.77947829999999996</v>
      </c>
      <c r="NS160">
        <v>36.825789999999998</v>
      </c>
      <c r="NT160" s="1">
        <v>4.226341E-4</v>
      </c>
      <c r="NU160">
        <v>0.1613985</v>
      </c>
      <c r="NV160">
        <v>0.77950569999999997</v>
      </c>
      <c r="NW160">
        <v>34.876150000000003</v>
      </c>
      <c r="NX160" s="1">
        <v>4.090718E-4</v>
      </c>
      <c r="NY160">
        <v>0.156418</v>
      </c>
      <c r="NZ160">
        <v>0.77950850000000005</v>
      </c>
      <c r="OA160">
        <v>34.006189999999997</v>
      </c>
      <c r="OB160" s="1">
        <v>3.9606519999999998E-4</v>
      </c>
      <c r="OC160">
        <v>0.15161379999999999</v>
      </c>
      <c r="OD160">
        <v>0.7795126</v>
      </c>
      <c r="OE160">
        <v>34.540219999999998</v>
      </c>
      <c r="OF160" s="1">
        <v>3.8349059999999999E-4</v>
      </c>
      <c r="OG160">
        <v>0.1469482</v>
      </c>
      <c r="OH160">
        <v>0.77950839999999999</v>
      </c>
      <c r="OI160">
        <v>34.311990000000002</v>
      </c>
      <c r="OJ160" s="1">
        <v>3.7129539999999998E-4</v>
      </c>
      <c r="OK160">
        <v>0.14241210000000001</v>
      </c>
    </row>
    <row r="161" spans="1:401" x14ac:dyDescent="0.35">
      <c r="A161">
        <v>164</v>
      </c>
      <c r="B161" t="s">
        <v>4</v>
      </c>
      <c r="C161" t="s">
        <v>24</v>
      </c>
      <c r="D161" t="s">
        <v>166</v>
      </c>
      <c r="E161">
        <v>839.02909999999997</v>
      </c>
      <c r="F161">
        <v>0.66916690000000001</v>
      </c>
      <c r="G161">
        <v>23.30273</v>
      </c>
      <c r="H161">
        <v>0</v>
      </c>
      <c r="I161">
        <v>0</v>
      </c>
      <c r="J161">
        <v>0.66733810000000005</v>
      </c>
      <c r="K161">
        <v>23.039020000000001</v>
      </c>
      <c r="L161">
        <v>0</v>
      </c>
      <c r="M161">
        <v>0</v>
      </c>
      <c r="N161">
        <v>0.66556839999999995</v>
      </c>
      <c r="O161">
        <v>21.921849999999999</v>
      </c>
      <c r="P161">
        <v>0</v>
      </c>
      <c r="Q161">
        <v>0</v>
      </c>
      <c r="R161">
        <v>0.66388610000000003</v>
      </c>
      <c r="S161">
        <v>21.988530000000001</v>
      </c>
      <c r="T161">
        <v>0</v>
      </c>
      <c r="U161">
        <v>0</v>
      </c>
      <c r="V161">
        <v>0.66216960000000002</v>
      </c>
      <c r="W161">
        <v>22.352070000000001</v>
      </c>
      <c r="X161">
        <v>0</v>
      </c>
      <c r="Y161">
        <v>0</v>
      </c>
      <c r="Z161">
        <v>0.65897660000000002</v>
      </c>
      <c r="AA161">
        <v>22.247039999999998</v>
      </c>
      <c r="AB161" s="1">
        <v>2.2285160000000001E-31</v>
      </c>
      <c r="AC161" s="1">
        <v>7.5479409999999998E-29</v>
      </c>
      <c r="AD161">
        <v>0.65590199999999999</v>
      </c>
      <c r="AE161">
        <v>22.176400000000001</v>
      </c>
      <c r="AF161" s="1">
        <v>2.4036650000000001E-21</v>
      </c>
      <c r="AG161" s="1">
        <v>8.1399610000000002E-19</v>
      </c>
      <c r="AH161">
        <v>0.65327060000000003</v>
      </c>
      <c r="AI161">
        <v>22.173940000000002</v>
      </c>
      <c r="AJ161" s="1">
        <v>8.775053E-12</v>
      </c>
      <c r="AK161" s="1">
        <v>2.980886E-9</v>
      </c>
      <c r="AL161">
        <v>0.65103129999999998</v>
      </c>
      <c r="AM161">
        <v>22.089110000000002</v>
      </c>
      <c r="AN161" s="1">
        <v>7.9546020000000005E-6</v>
      </c>
      <c r="AO161" s="1">
        <v>2.0944969999999999E-3</v>
      </c>
      <c r="AP161">
        <v>0.64918600000000004</v>
      </c>
      <c r="AQ161">
        <v>23.221080000000001</v>
      </c>
      <c r="AR161" s="1">
        <v>5.4253069999999999E-3</v>
      </c>
      <c r="AS161">
        <v>1.524454</v>
      </c>
      <c r="AT161">
        <v>0.64773590000000003</v>
      </c>
      <c r="AU161">
        <v>25.05114</v>
      </c>
      <c r="AV161">
        <v>0.3696567</v>
      </c>
      <c r="AW161">
        <v>109.5605</v>
      </c>
      <c r="AX161">
        <v>0.64661400000000002</v>
      </c>
      <c r="AY161">
        <v>26.87238</v>
      </c>
      <c r="AZ161">
        <v>5.7629080000000004</v>
      </c>
      <c r="BA161">
        <v>1781.6890000000001</v>
      </c>
      <c r="BB161">
        <v>0.64558669999999996</v>
      </c>
      <c r="BC161">
        <v>28.043410000000002</v>
      </c>
      <c r="BD161">
        <v>30.785550000000001</v>
      </c>
      <c r="BE161">
        <v>9861.5570000000007</v>
      </c>
      <c r="BF161">
        <v>0.64480440000000006</v>
      </c>
      <c r="BG161">
        <v>27.84393</v>
      </c>
      <c r="BH161">
        <v>72.566429999999997</v>
      </c>
      <c r="BI161">
        <v>23938.400000000001</v>
      </c>
      <c r="BJ161">
        <v>0.64413100000000001</v>
      </c>
      <c r="BK161">
        <v>27.39715</v>
      </c>
      <c r="BL161">
        <v>89.918660000000003</v>
      </c>
      <c r="BM161">
        <v>30393.56</v>
      </c>
      <c r="BN161">
        <v>0.64334740000000001</v>
      </c>
      <c r="BO161">
        <v>27.331060000000001</v>
      </c>
      <c r="BP161">
        <v>66.945779999999999</v>
      </c>
      <c r="BQ161">
        <v>23115.19</v>
      </c>
      <c r="BR161">
        <v>0.64230790000000004</v>
      </c>
      <c r="BS161">
        <v>26.975719999999999</v>
      </c>
      <c r="BT161">
        <v>33.293320000000001</v>
      </c>
      <c r="BU161">
        <v>11696.42</v>
      </c>
      <c r="BV161">
        <v>0.64088029999999996</v>
      </c>
      <c r="BW161">
        <v>27.18092</v>
      </c>
      <c r="BX161">
        <v>12.1136</v>
      </c>
      <c r="BY161">
        <v>4318.9480000000003</v>
      </c>
      <c r="BZ161">
        <v>0.63896359999999996</v>
      </c>
      <c r="CA161">
        <v>27.171990000000001</v>
      </c>
      <c r="CB161">
        <v>3.5030399999999999</v>
      </c>
      <c r="CC161">
        <v>1263.854</v>
      </c>
      <c r="CD161">
        <v>0.63657589999999997</v>
      </c>
      <c r="CE161">
        <v>26.97343</v>
      </c>
      <c r="CF161">
        <v>0.87348590000000004</v>
      </c>
      <c r="CG161">
        <v>317.73750000000001</v>
      </c>
      <c r="CH161">
        <v>0.63376860000000002</v>
      </c>
      <c r="CI161">
        <v>26.731369999999998</v>
      </c>
      <c r="CJ161">
        <v>0.2087118</v>
      </c>
      <c r="CK161">
        <v>76.135729999999995</v>
      </c>
      <c r="CL161">
        <v>0.63064900000000002</v>
      </c>
      <c r="CM161">
        <v>26.479030000000002</v>
      </c>
      <c r="CN161" s="1">
        <v>5.9644620000000002E-2</v>
      </c>
      <c r="CO161">
        <v>21.46771</v>
      </c>
      <c r="CP161">
        <v>0.62732900000000003</v>
      </c>
      <c r="CQ161">
        <v>26.42276</v>
      </c>
      <c r="CR161" s="1">
        <v>2.9732919999999999E-2</v>
      </c>
      <c r="CS161">
        <v>10.38504</v>
      </c>
      <c r="CT161">
        <v>0.62395970000000001</v>
      </c>
      <c r="CU161">
        <v>26.5364</v>
      </c>
      <c r="CV161">
        <v>2.6585729999999998E-2</v>
      </c>
      <c r="CW161">
        <v>9.1380879999999998</v>
      </c>
      <c r="CX161">
        <v>0.62088449999999995</v>
      </c>
      <c r="CY161">
        <v>26.6099</v>
      </c>
      <c r="CZ161" s="1">
        <v>2.9032329999999999E-2</v>
      </c>
      <c r="DA161">
        <v>9.9904790000000006</v>
      </c>
      <c r="DB161">
        <v>0.61812089999999997</v>
      </c>
      <c r="DC161">
        <v>27.55932</v>
      </c>
      <c r="DD161" s="1">
        <v>3.1375109999999998E-2</v>
      </c>
      <c r="DE161">
        <v>10.86196</v>
      </c>
      <c r="DF161">
        <v>0.61604460000000005</v>
      </c>
      <c r="DG161">
        <v>29.44445</v>
      </c>
      <c r="DH161" s="1">
        <v>3.2090069999999998E-2</v>
      </c>
      <c r="DI161">
        <v>11.17272</v>
      </c>
      <c r="DJ161">
        <v>0.61432799999999999</v>
      </c>
      <c r="DK161">
        <v>32.79551</v>
      </c>
      <c r="DL161" s="1">
        <v>3.1231519999999999E-2</v>
      </c>
      <c r="DM161">
        <v>10.92004</v>
      </c>
      <c r="DN161">
        <v>0.61302780000000001</v>
      </c>
      <c r="DO161">
        <v>36.531289999999998</v>
      </c>
      <c r="DP161" s="1">
        <v>2.9352710000000001E-2</v>
      </c>
      <c r="DQ161">
        <v>10.289820000000001</v>
      </c>
      <c r="DR161">
        <v>0.61218070000000002</v>
      </c>
      <c r="DS161">
        <v>36.753770000000003</v>
      </c>
      <c r="DT161" s="1">
        <v>2.6915250000000002E-2</v>
      </c>
      <c r="DU161">
        <v>9.4474640000000001</v>
      </c>
      <c r="DV161">
        <v>0.61159620000000003</v>
      </c>
      <c r="DW161">
        <v>35.218130000000002</v>
      </c>
      <c r="DX161" s="1">
        <v>2.4029700000000001E-2</v>
      </c>
      <c r="DY161">
        <v>8.4430779999999999</v>
      </c>
      <c r="DZ161">
        <v>0.61117580000000005</v>
      </c>
      <c r="EA161">
        <v>34.59628</v>
      </c>
      <c r="EB161" s="1">
        <v>2.057763E-2</v>
      </c>
      <c r="EC161">
        <v>7.2385840000000004</v>
      </c>
      <c r="ED161">
        <v>0.61092760000000002</v>
      </c>
      <c r="EE161">
        <v>34.36918</v>
      </c>
      <c r="EF161" s="1">
        <v>1.666923E-2</v>
      </c>
      <c r="EG161">
        <v>5.8704900000000002</v>
      </c>
      <c r="EH161">
        <v>0.61074050000000002</v>
      </c>
      <c r="EI161">
        <v>34.436309999999999</v>
      </c>
      <c r="EJ161" s="1">
        <v>1.2827420000000001E-2</v>
      </c>
      <c r="EK161">
        <v>4.5184980000000001</v>
      </c>
      <c r="EL161">
        <v>0.61065170000000002</v>
      </c>
      <c r="EM161">
        <v>35.450569999999999</v>
      </c>
      <c r="EN161" s="1">
        <v>9.6334860000000001E-3</v>
      </c>
      <c r="EO161">
        <v>3.3874070000000001</v>
      </c>
      <c r="EP161">
        <v>0.61059450000000004</v>
      </c>
      <c r="EQ161">
        <v>38.14425</v>
      </c>
      <c r="ER161" s="1">
        <v>7.337372E-3</v>
      </c>
      <c r="ES161">
        <v>2.5708669999999998</v>
      </c>
      <c r="ET161">
        <v>0.61056299999999997</v>
      </c>
      <c r="EU161">
        <v>40.50853</v>
      </c>
      <c r="EV161" s="1">
        <v>5.8476969999999998E-3</v>
      </c>
      <c r="EW161">
        <v>2.0398429999999999</v>
      </c>
      <c r="EX161">
        <v>0.61052329999999999</v>
      </c>
      <c r="EY161">
        <v>40.210999999999999</v>
      </c>
      <c r="EZ161" s="1">
        <v>4.9275580000000003E-3</v>
      </c>
      <c r="FA161">
        <v>1.7110810000000001</v>
      </c>
      <c r="FB161">
        <v>0.61052949999999995</v>
      </c>
      <c r="FC161">
        <v>39.939810000000001</v>
      </c>
      <c r="FD161" s="1">
        <v>4.3520970000000001E-3</v>
      </c>
      <c r="FE161">
        <v>1.5057499999999999</v>
      </c>
      <c r="FF161">
        <v>0.61052759999999995</v>
      </c>
      <c r="FG161">
        <v>40.40466</v>
      </c>
      <c r="FH161" s="1">
        <v>3.9682839999999999E-3</v>
      </c>
      <c r="FI161">
        <v>1.3693109999999999</v>
      </c>
      <c r="FJ161">
        <v>0.61050000000000004</v>
      </c>
      <c r="FK161">
        <v>40.85857</v>
      </c>
      <c r="FL161" s="1">
        <v>3.688654E-3</v>
      </c>
      <c r="FM161">
        <v>1.2702629999999999</v>
      </c>
      <c r="FN161">
        <v>0.61051429999999995</v>
      </c>
      <c r="FO161">
        <v>42.001840000000001</v>
      </c>
      <c r="FP161" s="1">
        <v>3.4655710000000002E-3</v>
      </c>
      <c r="FQ161">
        <v>1.1917580000000001</v>
      </c>
      <c r="FR161">
        <v>0.61050210000000005</v>
      </c>
      <c r="FS161">
        <v>43.067529999999998</v>
      </c>
      <c r="FT161" s="1">
        <v>3.2750190000000001E-3</v>
      </c>
      <c r="FU161">
        <v>1.125202</v>
      </c>
      <c r="FV161">
        <v>0.61049279999999995</v>
      </c>
      <c r="FW161">
        <v>43.26511</v>
      </c>
      <c r="FX161" s="1">
        <v>3.1060739999999999E-3</v>
      </c>
      <c r="FY161">
        <v>1.066341</v>
      </c>
      <c r="FZ161">
        <v>0.61049359999999997</v>
      </c>
      <c r="GA161">
        <v>41.442619999999998</v>
      </c>
      <c r="GB161" s="1">
        <v>2.9521949999999999E-3</v>
      </c>
      <c r="GC161">
        <v>1.01291</v>
      </c>
      <c r="GD161">
        <v>0.61049690000000001</v>
      </c>
      <c r="GE161">
        <v>39.181739999999998</v>
      </c>
      <c r="GF161" s="1">
        <v>2.8099430000000001E-3</v>
      </c>
      <c r="GG161">
        <v>0.96372729999999995</v>
      </c>
      <c r="GH161">
        <v>0.61049220000000004</v>
      </c>
      <c r="GI161">
        <v>37.234259999999999</v>
      </c>
      <c r="GJ161" s="1">
        <v>2.6770919999999998E-3</v>
      </c>
      <c r="GK161">
        <v>0.91791840000000002</v>
      </c>
      <c r="GL161">
        <v>0.61048690000000005</v>
      </c>
      <c r="GM161">
        <v>36.02628</v>
      </c>
      <c r="GN161" s="1">
        <v>2.5525819999999999E-3</v>
      </c>
      <c r="GO161">
        <v>0.87501130000000005</v>
      </c>
      <c r="GP161">
        <v>0.61051370000000005</v>
      </c>
      <c r="GQ161">
        <v>35.217170000000003</v>
      </c>
      <c r="GR161" s="1">
        <v>2.4355990000000001E-3</v>
      </c>
      <c r="GS161">
        <v>0.83472800000000003</v>
      </c>
      <c r="GT161">
        <v>0.6104832</v>
      </c>
      <c r="GU161">
        <v>36.361350000000002</v>
      </c>
      <c r="GV161" s="1">
        <v>2.3257909999999998E-3</v>
      </c>
      <c r="GW161">
        <v>0.79697640000000003</v>
      </c>
      <c r="GX161">
        <v>0.61048119999999995</v>
      </c>
      <c r="GY161">
        <v>38.044400000000003</v>
      </c>
      <c r="GZ161" s="1">
        <v>2.2221979999999999E-3</v>
      </c>
      <c r="HA161">
        <v>0.76148190000000004</v>
      </c>
      <c r="HB161">
        <v>0.61049059999999999</v>
      </c>
      <c r="HC161">
        <v>40.041330000000002</v>
      </c>
      <c r="HD161" s="1">
        <v>2.1247449999999999E-3</v>
      </c>
      <c r="HE161">
        <v>0.72796289999999997</v>
      </c>
      <c r="HF161">
        <v>0.61048690000000005</v>
      </c>
      <c r="HG161">
        <v>40.898400000000002</v>
      </c>
      <c r="HH161" s="1">
        <v>2.0324560000000002E-3</v>
      </c>
      <c r="HI161">
        <v>0.69632260000000001</v>
      </c>
      <c r="HJ161">
        <v>0.61048429999999998</v>
      </c>
      <c r="HK161">
        <v>39.181310000000003</v>
      </c>
      <c r="HL161" s="1">
        <v>1.945385E-3</v>
      </c>
      <c r="HM161">
        <v>0.66646620000000001</v>
      </c>
      <c r="HN161">
        <v>0.61048670000000005</v>
      </c>
      <c r="HO161">
        <v>37.056310000000003</v>
      </c>
      <c r="HP161" s="1">
        <v>1.86305E-3</v>
      </c>
      <c r="HQ161">
        <v>0.63821609999999995</v>
      </c>
      <c r="HR161">
        <v>0.61048469999999999</v>
      </c>
      <c r="HS161">
        <v>35.610990000000001</v>
      </c>
      <c r="HT161" s="1">
        <v>1.785076E-3</v>
      </c>
      <c r="HU161">
        <v>0.61148040000000004</v>
      </c>
      <c r="HV161">
        <v>0.61048959999999997</v>
      </c>
      <c r="HW161">
        <v>34.867089999999997</v>
      </c>
      <c r="HX161" s="1">
        <v>1.711207E-3</v>
      </c>
      <c r="HY161">
        <v>0.58618459999999994</v>
      </c>
      <c r="HZ161">
        <v>0.61049299999999995</v>
      </c>
      <c r="IA161">
        <v>36.286409999999997</v>
      </c>
      <c r="IB161" s="1">
        <v>1.6414069999999999E-3</v>
      </c>
      <c r="IC161">
        <v>0.56226430000000005</v>
      </c>
      <c r="ID161">
        <v>0.61049129999999996</v>
      </c>
      <c r="IE161">
        <v>40.141030000000001</v>
      </c>
      <c r="IF161" s="1">
        <v>1.5755999999999999E-3</v>
      </c>
      <c r="IG161">
        <v>0.53968020000000005</v>
      </c>
      <c r="IH161">
        <v>0.61048760000000002</v>
      </c>
      <c r="II161">
        <v>44.546199999999999</v>
      </c>
      <c r="IJ161" s="1">
        <v>1.5132609999999999E-3</v>
      </c>
      <c r="IK161">
        <v>0.51833030000000002</v>
      </c>
      <c r="IL161">
        <v>0.61052260000000003</v>
      </c>
      <c r="IM161">
        <v>46.363329999999998</v>
      </c>
      <c r="IN161" s="1">
        <v>1.4542089999999999E-3</v>
      </c>
      <c r="IO161">
        <v>0.49804369999999998</v>
      </c>
      <c r="IP161">
        <v>0.61048659999999999</v>
      </c>
      <c r="IQ161">
        <v>45.914569999999998</v>
      </c>
      <c r="IR161" s="1">
        <v>1.397653E-3</v>
      </c>
      <c r="IS161">
        <v>0.47870960000000001</v>
      </c>
      <c r="IT161">
        <v>0.61048559999999996</v>
      </c>
      <c r="IU161">
        <v>45.339750000000002</v>
      </c>
      <c r="IV161" s="1">
        <v>1.3439070000000001E-3</v>
      </c>
      <c r="IW161">
        <v>0.46026790000000001</v>
      </c>
      <c r="IX161">
        <v>0.61051299999999997</v>
      </c>
      <c r="IY161">
        <v>45.107689999999998</v>
      </c>
      <c r="IZ161" s="1">
        <v>1.292755E-3</v>
      </c>
      <c r="JA161">
        <v>0.44273489999999999</v>
      </c>
      <c r="JB161">
        <v>0.61047890000000005</v>
      </c>
      <c r="JC161">
        <v>44.68439</v>
      </c>
      <c r="JD161" s="1">
        <v>1.2440050000000001E-3</v>
      </c>
      <c r="JE161">
        <v>0.42607610000000001</v>
      </c>
      <c r="JF161">
        <v>0.61049209999999998</v>
      </c>
      <c r="JG161">
        <v>45.339399999999998</v>
      </c>
      <c r="JH161" s="1">
        <v>1.1976479999999999E-3</v>
      </c>
      <c r="JI161">
        <v>0.41015800000000002</v>
      </c>
      <c r="JJ161">
        <v>0.6104813</v>
      </c>
      <c r="JK161">
        <v>44.78651</v>
      </c>
      <c r="JL161" s="1">
        <v>1.1524669999999999E-3</v>
      </c>
      <c r="JM161">
        <v>0.39491530000000002</v>
      </c>
      <c r="JN161">
        <v>0.61048760000000002</v>
      </c>
      <c r="JO161">
        <v>42.32235</v>
      </c>
      <c r="JP161" s="1">
        <v>1.1071150000000001E-3</v>
      </c>
      <c r="JQ161">
        <v>0.38035010000000002</v>
      </c>
      <c r="JR161">
        <v>0.6104832</v>
      </c>
      <c r="JS161">
        <v>39.688949999999998</v>
      </c>
      <c r="JT161" s="1">
        <v>1.064022E-3</v>
      </c>
      <c r="JU161">
        <v>0.36645840000000002</v>
      </c>
      <c r="JV161">
        <v>0.61048809999999998</v>
      </c>
      <c r="JW161">
        <v>38.631570000000004</v>
      </c>
      <c r="JX161" s="1">
        <v>1.0232380000000001E-3</v>
      </c>
      <c r="JY161">
        <v>0.35325299999999998</v>
      </c>
      <c r="JZ161">
        <v>0.61051460000000002</v>
      </c>
      <c r="KA161">
        <v>38.017400000000002</v>
      </c>
      <c r="KB161" s="1">
        <v>9.8447469999999996E-4</v>
      </c>
      <c r="KC161">
        <v>0.34062229999999999</v>
      </c>
      <c r="KD161">
        <v>0.61048690000000005</v>
      </c>
      <c r="KE161">
        <v>37.504219999999997</v>
      </c>
      <c r="KF161" s="1">
        <v>9.473258E-4</v>
      </c>
      <c r="KG161">
        <v>0.3284784</v>
      </c>
      <c r="KH161">
        <v>0.61048780000000002</v>
      </c>
      <c r="KI161">
        <v>36.794899999999998</v>
      </c>
      <c r="KJ161" s="1">
        <v>9.1178400000000001E-4</v>
      </c>
      <c r="KK161">
        <v>0.3167896</v>
      </c>
      <c r="KL161">
        <v>0.61051599999999995</v>
      </c>
      <c r="KM161">
        <v>37.709350000000001</v>
      </c>
      <c r="KN161" s="1">
        <v>8.7807819999999998E-4</v>
      </c>
      <c r="KO161">
        <v>0.30565510000000001</v>
      </c>
      <c r="KP161">
        <v>0.61051509999999998</v>
      </c>
      <c r="KQ161">
        <v>41.438160000000003</v>
      </c>
      <c r="KR161" s="1">
        <v>8.4596409999999997E-4</v>
      </c>
      <c r="KS161">
        <v>0.2950256</v>
      </c>
      <c r="KT161">
        <v>0.61049299999999995</v>
      </c>
      <c r="KU161">
        <v>46.344470000000001</v>
      </c>
      <c r="KV161" s="1">
        <v>8.1545140000000005E-4</v>
      </c>
      <c r="KW161">
        <v>0.28489579999999998</v>
      </c>
      <c r="KX161">
        <v>0.61052229999999996</v>
      </c>
      <c r="KY161">
        <v>48.048439999999999</v>
      </c>
      <c r="KZ161" s="1">
        <v>7.8633679999999995E-4</v>
      </c>
      <c r="LA161">
        <v>0.27518730000000002</v>
      </c>
      <c r="LB161">
        <v>0.61048760000000002</v>
      </c>
      <c r="LC161">
        <v>45.492980000000003</v>
      </c>
      <c r="LD161" s="1">
        <v>7.585329E-4</v>
      </c>
      <c r="LE161">
        <v>0.26588230000000002</v>
      </c>
      <c r="LF161">
        <v>0.61048440000000004</v>
      </c>
      <c r="LG161">
        <v>42.516159999999999</v>
      </c>
      <c r="LH161" s="1">
        <v>7.3189559999999997E-4</v>
      </c>
      <c r="LI161">
        <v>0.25695770000000001</v>
      </c>
      <c r="LJ161">
        <v>0.61051739999999999</v>
      </c>
      <c r="LK161">
        <v>41.00047</v>
      </c>
      <c r="LL161" s="1">
        <v>7.0645449999999998E-4</v>
      </c>
      <c r="LM161">
        <v>0.24838859999999999</v>
      </c>
      <c r="LN161">
        <v>0.61048729999999995</v>
      </c>
      <c r="LO161">
        <v>39.923810000000003</v>
      </c>
      <c r="LP161" s="1">
        <v>6.8206739999999999E-4</v>
      </c>
      <c r="LQ161">
        <v>0.24016950000000001</v>
      </c>
      <c r="LR161">
        <v>0.61049180000000003</v>
      </c>
      <c r="LS161">
        <v>39.642699999999998</v>
      </c>
      <c r="LT161" s="1">
        <v>6.5874919999999999E-4</v>
      </c>
      <c r="LU161">
        <v>0.23227600000000001</v>
      </c>
      <c r="LV161">
        <v>0.61048979999999997</v>
      </c>
      <c r="LW161">
        <v>39.740389999999998</v>
      </c>
      <c r="LX161" s="1">
        <v>6.3637679999999997E-4</v>
      </c>
      <c r="LY161">
        <v>0.22469439999999999</v>
      </c>
      <c r="LZ161">
        <v>0.61051880000000003</v>
      </c>
      <c r="MA161">
        <v>38.532670000000003</v>
      </c>
      <c r="MB161" s="1">
        <v>6.1484090000000005E-4</v>
      </c>
      <c r="MC161">
        <v>0.21737480000000001</v>
      </c>
      <c r="MD161">
        <v>0.61049160000000002</v>
      </c>
      <c r="ME161">
        <v>37.760629999999999</v>
      </c>
      <c r="MF161" s="1">
        <v>5.941071E-4</v>
      </c>
      <c r="MG161">
        <v>0.21032980000000001</v>
      </c>
      <c r="MH161">
        <v>0.61051279999999997</v>
      </c>
      <c r="MI161">
        <v>37.927430000000001</v>
      </c>
      <c r="MJ161" s="1">
        <v>5.7419369999999999E-4</v>
      </c>
      <c r="MK161">
        <v>0.2035537</v>
      </c>
      <c r="ML161">
        <v>0.61051730000000004</v>
      </c>
      <c r="MM161">
        <v>38.151629999999997</v>
      </c>
      <c r="MN161" s="1">
        <v>5.5489609999999996E-4</v>
      </c>
      <c r="MO161">
        <v>0.19701070000000001</v>
      </c>
      <c r="MP161">
        <v>0.61049240000000005</v>
      </c>
      <c r="MQ161">
        <v>38.374279999999999</v>
      </c>
      <c r="MR161" s="1">
        <v>5.3635779999999995E-4</v>
      </c>
      <c r="MS161">
        <v>0.190719</v>
      </c>
      <c r="MT161">
        <v>0.6104946</v>
      </c>
      <c r="MU161">
        <v>38.403489999999998</v>
      </c>
      <c r="MV161" s="1">
        <v>5.1849260000000005E-4</v>
      </c>
      <c r="MW161">
        <v>0.18464810000000001</v>
      </c>
      <c r="MX161">
        <v>0.61048530000000001</v>
      </c>
      <c r="MY161">
        <v>39.184199999999997</v>
      </c>
      <c r="MZ161" s="1">
        <v>5.0133869999999996E-4</v>
      </c>
      <c r="NA161">
        <v>0.17879010000000001</v>
      </c>
      <c r="NB161">
        <v>0.61048029999999998</v>
      </c>
      <c r="NC161">
        <v>39.812530000000002</v>
      </c>
      <c r="ND161" s="1">
        <v>4.8478319999999998E-4</v>
      </c>
      <c r="NE161">
        <v>0.17313400000000001</v>
      </c>
      <c r="NF161">
        <v>0.61048760000000002</v>
      </c>
      <c r="NG161">
        <v>40.914299999999997</v>
      </c>
      <c r="NH161" s="1">
        <v>4.6881100000000002E-4</v>
      </c>
      <c r="NI161">
        <v>0.16766729999999999</v>
      </c>
      <c r="NJ161">
        <v>0.61051750000000005</v>
      </c>
      <c r="NK161">
        <v>42.06859</v>
      </c>
      <c r="NL161" s="1">
        <v>4.534041E-4</v>
      </c>
      <c r="NM161">
        <v>0.16238130000000001</v>
      </c>
      <c r="NN161">
        <v>0.61051319999999998</v>
      </c>
      <c r="NO161">
        <v>40.512050000000002</v>
      </c>
      <c r="NP161" s="1">
        <v>4.3858930000000002E-4</v>
      </c>
      <c r="NQ161">
        <v>0.15728220000000001</v>
      </c>
      <c r="NR161">
        <v>0.61051619999999995</v>
      </c>
      <c r="NS161">
        <v>36.992820000000002</v>
      </c>
      <c r="NT161" s="1">
        <v>4.2435360000000002E-4</v>
      </c>
      <c r="NU161">
        <v>0.15238109999999999</v>
      </c>
      <c r="NV161">
        <v>0.61049600000000004</v>
      </c>
      <c r="NW161">
        <v>34.907139999999998</v>
      </c>
      <c r="NX161" s="1">
        <v>4.1072640000000001E-4</v>
      </c>
      <c r="NY161">
        <v>0.14767730000000001</v>
      </c>
      <c r="NZ161">
        <v>0.61048809999999998</v>
      </c>
      <c r="OA161">
        <v>34.043889999999998</v>
      </c>
      <c r="OB161" s="1">
        <v>3.9766299999999998E-4</v>
      </c>
      <c r="OC161">
        <v>0.14313919999999999</v>
      </c>
      <c r="OD161">
        <v>0.61049019999999998</v>
      </c>
      <c r="OE161">
        <v>34.683230000000002</v>
      </c>
      <c r="OF161" s="1">
        <v>3.8503670000000003E-4</v>
      </c>
      <c r="OG161">
        <v>0.13873350000000001</v>
      </c>
      <c r="OH161">
        <v>0.61048809999999998</v>
      </c>
      <c r="OI161">
        <v>34.477519999999998</v>
      </c>
      <c r="OJ161" s="1">
        <v>3.7279739999999999E-4</v>
      </c>
      <c r="OK161">
        <v>0.13445309999999999</v>
      </c>
    </row>
    <row r="162" spans="1:401" x14ac:dyDescent="0.35">
      <c r="A162">
        <v>165</v>
      </c>
      <c r="B162" t="s">
        <v>4</v>
      </c>
      <c r="C162" t="s">
        <v>24</v>
      </c>
      <c r="D162" t="s">
        <v>167</v>
      </c>
      <c r="E162">
        <v>845.18899999999996</v>
      </c>
      <c r="F162">
        <v>0.88070280000000001</v>
      </c>
      <c r="G162">
        <v>23.364799999999999</v>
      </c>
      <c r="H162">
        <v>0</v>
      </c>
      <c r="I162">
        <v>0</v>
      </c>
      <c r="J162">
        <v>0.87768990000000002</v>
      </c>
      <c r="K162">
        <v>23.159980000000001</v>
      </c>
      <c r="L162">
        <v>0</v>
      </c>
      <c r="M162">
        <v>0</v>
      </c>
      <c r="N162">
        <v>0.87470789999999998</v>
      </c>
      <c r="O162">
        <v>22.05762</v>
      </c>
      <c r="P162">
        <v>0</v>
      </c>
      <c r="Q162">
        <v>0</v>
      </c>
      <c r="R162">
        <v>0.87189190000000005</v>
      </c>
      <c r="S162">
        <v>22.115300000000001</v>
      </c>
      <c r="T162">
        <v>0</v>
      </c>
      <c r="U162">
        <v>0</v>
      </c>
      <c r="V162">
        <v>0.86910160000000003</v>
      </c>
      <c r="W162">
        <v>22.43122</v>
      </c>
      <c r="X162">
        <v>0</v>
      </c>
      <c r="Y162">
        <v>0</v>
      </c>
      <c r="Z162">
        <v>0.86232379999999997</v>
      </c>
      <c r="AA162">
        <v>22.264189999999999</v>
      </c>
      <c r="AB162" s="1">
        <v>4.080606E-32</v>
      </c>
      <c r="AC162" s="1">
        <v>1.210205E-29</v>
      </c>
      <c r="AD162">
        <v>0.85608010000000001</v>
      </c>
      <c r="AE162">
        <v>22.128710000000002</v>
      </c>
      <c r="AF162" s="1">
        <v>4.6355790000000003E-22</v>
      </c>
      <c r="AG162" s="1">
        <v>1.3768409999999999E-19</v>
      </c>
      <c r="AH162">
        <v>0.85072709999999996</v>
      </c>
      <c r="AI162">
        <v>22.137260000000001</v>
      </c>
      <c r="AJ162" s="1">
        <v>1.6650000000000001E-12</v>
      </c>
      <c r="AK162" s="1">
        <v>4.9665680000000003E-10</v>
      </c>
      <c r="AL162">
        <v>0.84599230000000003</v>
      </c>
      <c r="AM162">
        <v>22.11806</v>
      </c>
      <c r="AN162" s="1">
        <v>4.2217910000000004E-6</v>
      </c>
      <c r="AO162" s="1">
        <v>9.584916E-4</v>
      </c>
      <c r="AP162">
        <v>0.84200549999999996</v>
      </c>
      <c r="AQ162">
        <v>23.309699999999999</v>
      </c>
      <c r="AR162" s="1">
        <v>3.5371410000000002E-3</v>
      </c>
      <c r="AS162">
        <v>0.86889439999999996</v>
      </c>
      <c r="AT162">
        <v>0.83879570000000003</v>
      </c>
      <c r="AU162">
        <v>25.205459999999999</v>
      </c>
      <c r="AV162">
        <v>0.27460119999999999</v>
      </c>
      <c r="AW162">
        <v>71.487729999999999</v>
      </c>
      <c r="AX162">
        <v>0.83624989999999999</v>
      </c>
      <c r="AY162">
        <v>27.068770000000001</v>
      </c>
      <c r="AZ162">
        <v>4.7253069999999999</v>
      </c>
      <c r="BA162">
        <v>1285.836</v>
      </c>
      <c r="BB162">
        <v>0.83434149999999996</v>
      </c>
      <c r="BC162">
        <v>28.196909999999999</v>
      </c>
      <c r="BD162">
        <v>27.329560000000001</v>
      </c>
      <c r="BE162">
        <v>7711.0739999999996</v>
      </c>
      <c r="BF162">
        <v>0.83291930000000003</v>
      </c>
      <c r="BG162">
        <v>27.899529999999999</v>
      </c>
      <c r="BH162">
        <v>68.794979999999995</v>
      </c>
      <c r="BI162">
        <v>19993.02</v>
      </c>
      <c r="BJ162">
        <v>0.83174510000000001</v>
      </c>
      <c r="BK162">
        <v>27.36429</v>
      </c>
      <c r="BL162">
        <v>89.990470000000002</v>
      </c>
      <c r="BM162">
        <v>26820.37</v>
      </c>
      <c r="BN162">
        <v>0.83046600000000004</v>
      </c>
      <c r="BO162">
        <v>27.289210000000001</v>
      </c>
      <c r="BP162">
        <v>70.173079999999999</v>
      </c>
      <c r="BQ162">
        <v>21342.13</v>
      </c>
      <c r="BR162">
        <v>0.8288527</v>
      </c>
      <c r="BS162">
        <v>27.005880000000001</v>
      </c>
      <c r="BT162">
        <v>36.228409999999997</v>
      </c>
      <c r="BU162">
        <v>11210.63</v>
      </c>
      <c r="BV162">
        <v>0.82659510000000003</v>
      </c>
      <c r="BW162">
        <v>27.288779999999999</v>
      </c>
      <c r="BX162">
        <v>13.577809999999999</v>
      </c>
      <c r="BY162">
        <v>4264.7039999999997</v>
      </c>
      <c r="BZ162">
        <v>0.82361899999999999</v>
      </c>
      <c r="CA162">
        <v>27.324590000000001</v>
      </c>
      <c r="CB162">
        <v>4.0133780000000003</v>
      </c>
      <c r="CC162">
        <v>1276.1869999999999</v>
      </c>
      <c r="CD162">
        <v>0.81987569999999999</v>
      </c>
      <c r="CE162">
        <v>27.108029999999999</v>
      </c>
      <c r="CF162">
        <v>1.0140450000000001</v>
      </c>
      <c r="CG162">
        <v>325.38510000000002</v>
      </c>
      <c r="CH162">
        <v>0.81540570000000001</v>
      </c>
      <c r="CI162">
        <v>26.795290000000001</v>
      </c>
      <c r="CJ162">
        <v>0.24200720000000001</v>
      </c>
      <c r="CK162">
        <v>78.015060000000005</v>
      </c>
      <c r="CL162">
        <v>0.81036070000000004</v>
      </c>
      <c r="CM162">
        <v>26.477879999999999</v>
      </c>
      <c r="CN162" s="1">
        <v>6.6820900000000003E-2</v>
      </c>
      <c r="CO162">
        <v>21.3306</v>
      </c>
      <c r="CP162">
        <v>0.80500539999999998</v>
      </c>
      <c r="CQ162">
        <v>26.364830000000001</v>
      </c>
      <c r="CR162">
        <v>3.0999220000000001E-2</v>
      </c>
      <c r="CS162">
        <v>9.6265900000000002</v>
      </c>
      <c r="CT162">
        <v>0.79953719999999995</v>
      </c>
      <c r="CU162">
        <v>26.48931</v>
      </c>
      <c r="CV162" s="1">
        <v>2.6510519999999999E-2</v>
      </c>
      <c r="CW162">
        <v>8.0947440000000004</v>
      </c>
      <c r="CX162">
        <v>0.79446260000000002</v>
      </c>
      <c r="CY162">
        <v>26.614999999999998</v>
      </c>
      <c r="CZ162" s="1">
        <v>2.8734229999999999E-2</v>
      </c>
      <c r="DA162">
        <v>8.7819699999999994</v>
      </c>
      <c r="DB162">
        <v>0.78991239999999996</v>
      </c>
      <c r="DC162">
        <v>27.65033</v>
      </c>
      <c r="DD162" s="1">
        <v>3.1188049999999998E-2</v>
      </c>
      <c r="DE162">
        <v>9.5948720000000005</v>
      </c>
      <c r="DF162">
        <v>0.78585479999999996</v>
      </c>
      <c r="DG162">
        <v>29.617090000000001</v>
      </c>
      <c r="DH162" s="1">
        <v>3.2082979999999997E-2</v>
      </c>
      <c r="DI162">
        <v>9.9357070000000007</v>
      </c>
      <c r="DJ162">
        <v>0.78250980000000003</v>
      </c>
      <c r="DK162">
        <v>33.050519999999999</v>
      </c>
      <c r="DL162" s="1">
        <v>3.1367520000000003E-2</v>
      </c>
      <c r="DM162">
        <v>9.7640119999999992</v>
      </c>
      <c r="DN162">
        <v>0.77989600000000003</v>
      </c>
      <c r="DO162">
        <v>36.797179999999997</v>
      </c>
      <c r="DP162" s="1">
        <v>2.9572770000000002E-2</v>
      </c>
      <c r="DQ162">
        <v>9.2358399999999996</v>
      </c>
      <c r="DR162">
        <v>0.77806839999999999</v>
      </c>
      <c r="DS162">
        <v>36.923270000000002</v>
      </c>
      <c r="DT162" s="1">
        <v>2.7184739999999999E-2</v>
      </c>
      <c r="DU162">
        <v>8.5047650000000008</v>
      </c>
      <c r="DV162">
        <v>0.77678040000000004</v>
      </c>
      <c r="DW162">
        <v>35.262520000000002</v>
      </c>
      <c r="DX162" s="1">
        <v>2.4351439999999999E-2</v>
      </c>
      <c r="DY162">
        <v>7.628012</v>
      </c>
      <c r="DZ162">
        <v>0.77591310000000002</v>
      </c>
      <c r="EA162">
        <v>34.552300000000002</v>
      </c>
      <c r="EB162" s="1">
        <v>2.09611E-2</v>
      </c>
      <c r="EC162">
        <v>6.5743799999999997</v>
      </c>
      <c r="ED162">
        <v>0.77532749999999995</v>
      </c>
      <c r="EE162">
        <v>34.360750000000003</v>
      </c>
      <c r="EF162" s="1">
        <v>1.708351E-2</v>
      </c>
      <c r="EG162">
        <v>5.3650849999999997</v>
      </c>
      <c r="EH162">
        <v>0.77492340000000004</v>
      </c>
      <c r="EI162">
        <v>34.519590000000001</v>
      </c>
      <c r="EJ162" s="1">
        <v>1.3207440000000001E-2</v>
      </c>
      <c r="EK162">
        <v>4.1494770000000001</v>
      </c>
      <c r="EL162">
        <v>0.77470870000000003</v>
      </c>
      <c r="EM162">
        <v>35.624749999999999</v>
      </c>
      <c r="EN162" s="1">
        <v>9.9290969999999996E-3</v>
      </c>
      <c r="EO162">
        <v>3.1148370000000001</v>
      </c>
      <c r="EP162">
        <v>0.7745495</v>
      </c>
      <c r="EQ162">
        <v>38.429540000000003</v>
      </c>
      <c r="ER162" s="1">
        <v>7.539174E-3</v>
      </c>
      <c r="ES162">
        <v>2.3572769999999998</v>
      </c>
      <c r="ET162">
        <v>0.77445759999999997</v>
      </c>
      <c r="EU162">
        <v>40.76876</v>
      </c>
      <c r="EV162" s="1">
        <v>5.9748049999999997E-3</v>
      </c>
      <c r="EW162">
        <v>1.860117</v>
      </c>
      <c r="EX162">
        <v>0.77438549999999995</v>
      </c>
      <c r="EY162">
        <v>40.269210000000001</v>
      </c>
      <c r="EZ162" s="1">
        <v>5.0060189999999996E-3</v>
      </c>
      <c r="FA162">
        <v>1.551444</v>
      </c>
      <c r="FB162">
        <v>0.77437089999999997</v>
      </c>
      <c r="FC162">
        <v>39.821280000000002</v>
      </c>
      <c r="FD162" s="1">
        <v>4.4023359999999997E-3</v>
      </c>
      <c r="FE162">
        <v>1.359335</v>
      </c>
      <c r="FF162">
        <v>0.77434440000000004</v>
      </c>
      <c r="FG162">
        <v>40.251750000000001</v>
      </c>
      <c r="FH162" s="1">
        <v>4.0030650000000001E-3</v>
      </c>
      <c r="FI162">
        <v>1.23272</v>
      </c>
      <c r="FJ162">
        <v>0.77434610000000004</v>
      </c>
      <c r="FK162">
        <v>40.800350000000002</v>
      </c>
      <c r="FL162" s="1">
        <v>3.7150769999999998E-3</v>
      </c>
      <c r="FM162">
        <v>1.1416729999999999</v>
      </c>
      <c r="FN162">
        <v>0.7743255</v>
      </c>
      <c r="FO162">
        <v>42.062669999999997</v>
      </c>
      <c r="FP162" s="1">
        <v>3.4873069999999998E-3</v>
      </c>
      <c r="FQ162">
        <v>1.070166</v>
      </c>
      <c r="FR162">
        <v>0.77433419999999997</v>
      </c>
      <c r="FS162">
        <v>43.245559999999998</v>
      </c>
      <c r="FT162" s="1">
        <v>3.2938529999999998E-3</v>
      </c>
      <c r="FU162">
        <v>1.0098560000000001</v>
      </c>
      <c r="FV162">
        <v>0.77432730000000005</v>
      </c>
      <c r="FW162">
        <v>43.578319999999998</v>
      </c>
      <c r="FX162" s="1">
        <v>3.1229980000000001E-3</v>
      </c>
      <c r="FY162">
        <v>0.95673180000000002</v>
      </c>
      <c r="FZ162">
        <v>0.77432840000000003</v>
      </c>
      <c r="GA162">
        <v>41.753450000000001</v>
      </c>
      <c r="GB162" s="1">
        <v>2.9676870000000001E-3</v>
      </c>
      <c r="GC162">
        <v>0.90860850000000004</v>
      </c>
      <c r="GD162">
        <v>0.77432800000000002</v>
      </c>
      <c r="GE162">
        <v>39.377479999999998</v>
      </c>
      <c r="GF162" s="1">
        <v>2.8242950000000001E-3</v>
      </c>
      <c r="GG162">
        <v>0.86438110000000001</v>
      </c>
      <c r="GH162">
        <v>0.77435849999999995</v>
      </c>
      <c r="GI162">
        <v>37.290280000000003</v>
      </c>
      <c r="GJ162" s="1">
        <v>2.690511E-3</v>
      </c>
      <c r="GK162">
        <v>0.82320260000000001</v>
      </c>
      <c r="GL162">
        <v>0.7743527</v>
      </c>
      <c r="GM162">
        <v>36.042850000000001</v>
      </c>
      <c r="GN162" s="1">
        <v>2.565155E-3</v>
      </c>
      <c r="GO162">
        <v>0.7846554</v>
      </c>
      <c r="GP162">
        <v>0.77435489999999996</v>
      </c>
      <c r="GQ162">
        <v>35.255549999999999</v>
      </c>
      <c r="GR162" s="1">
        <v>2.44743E-3</v>
      </c>
      <c r="GS162">
        <v>0.7484944</v>
      </c>
      <c r="GT162">
        <v>0.77434069999999999</v>
      </c>
      <c r="GU162">
        <v>36.487520000000004</v>
      </c>
      <c r="GV162" s="1">
        <v>2.3368489999999998E-3</v>
      </c>
      <c r="GW162">
        <v>0.71455959999999996</v>
      </c>
      <c r="GX162">
        <v>0.77430399999999999</v>
      </c>
      <c r="GY162">
        <v>38.23695</v>
      </c>
      <c r="GZ162" s="1">
        <v>2.232609E-3</v>
      </c>
      <c r="HA162">
        <v>0.68269009999999997</v>
      </c>
      <c r="HB162">
        <v>0.77432469999999998</v>
      </c>
      <c r="HC162">
        <v>40.293889999999998</v>
      </c>
      <c r="HD162">
        <v>2.1345890000000001E-3</v>
      </c>
      <c r="HE162">
        <v>0.65260600000000002</v>
      </c>
      <c r="HF162">
        <v>0.77431919999999999</v>
      </c>
      <c r="HG162">
        <v>41.143509999999999</v>
      </c>
      <c r="HH162" s="1">
        <v>2.0417780000000002E-3</v>
      </c>
      <c r="HI162">
        <v>0.62421009999999999</v>
      </c>
      <c r="HJ162">
        <v>0.77431209999999995</v>
      </c>
      <c r="HK162">
        <v>39.373510000000003</v>
      </c>
      <c r="HL162" s="1">
        <v>1.954154E-3</v>
      </c>
      <c r="HM162">
        <v>0.59739739999999997</v>
      </c>
      <c r="HN162">
        <v>0.77432670000000003</v>
      </c>
      <c r="HO162">
        <v>37.165689999999998</v>
      </c>
      <c r="HP162" s="1">
        <v>1.8713740000000001E-3</v>
      </c>
      <c r="HQ162">
        <v>0.57205090000000003</v>
      </c>
      <c r="HR162">
        <v>0.77432140000000005</v>
      </c>
      <c r="HS162">
        <v>35.647889999999997</v>
      </c>
      <c r="HT162" s="1">
        <v>1.792922E-3</v>
      </c>
      <c r="HU162">
        <v>0.54804889999999995</v>
      </c>
      <c r="HV162">
        <v>0.7743217</v>
      </c>
      <c r="HW162">
        <v>34.926819999999999</v>
      </c>
      <c r="HX162" s="1">
        <v>1.718647E-3</v>
      </c>
      <c r="HY162">
        <v>0.52535359999999998</v>
      </c>
      <c r="HZ162">
        <v>0.77433169999999996</v>
      </c>
      <c r="IA162">
        <v>36.442239999999998</v>
      </c>
      <c r="IB162" s="1">
        <v>1.6484519999999999E-3</v>
      </c>
      <c r="IC162">
        <v>0.50388699999999997</v>
      </c>
      <c r="ID162">
        <v>0.77432520000000005</v>
      </c>
      <c r="IE162">
        <v>40.404339999999998</v>
      </c>
      <c r="IF162" s="1">
        <v>1.5822399999999999E-3</v>
      </c>
      <c r="IG162">
        <v>0.48361379999999998</v>
      </c>
      <c r="IH162">
        <v>0.7743196</v>
      </c>
      <c r="II162">
        <v>44.870080000000002</v>
      </c>
      <c r="IJ162" s="1">
        <v>1.5195479999999999E-3</v>
      </c>
      <c r="IK162">
        <v>0.46445239999999999</v>
      </c>
      <c r="IL162">
        <v>0.77432840000000003</v>
      </c>
      <c r="IM162">
        <v>46.588039999999999</v>
      </c>
      <c r="IN162" s="1">
        <v>1.460207E-3</v>
      </c>
      <c r="IO162">
        <v>0.44627060000000002</v>
      </c>
      <c r="IP162">
        <v>0.77434219999999998</v>
      </c>
      <c r="IQ162">
        <v>45.95776</v>
      </c>
      <c r="IR162" s="1">
        <v>1.4033559999999999E-3</v>
      </c>
      <c r="IS162">
        <v>0.42891790000000002</v>
      </c>
      <c r="IT162">
        <v>0.77432239999999997</v>
      </c>
      <c r="IU162">
        <v>45.258989999999997</v>
      </c>
      <c r="IV162" s="1">
        <v>1.3493590000000001E-3</v>
      </c>
      <c r="IW162">
        <v>0.41238229999999998</v>
      </c>
      <c r="IX162">
        <v>0.77432069999999997</v>
      </c>
      <c r="IY162">
        <v>45.02167</v>
      </c>
      <c r="IZ162" s="1">
        <v>1.2979249999999999E-3</v>
      </c>
      <c r="JA162">
        <v>0.3966634</v>
      </c>
      <c r="JB162">
        <v>0.77430270000000001</v>
      </c>
      <c r="JC162">
        <v>44.672370000000001</v>
      </c>
      <c r="JD162" s="1">
        <v>1.2489090000000001E-3</v>
      </c>
      <c r="JE162">
        <v>0.38170720000000002</v>
      </c>
      <c r="JF162">
        <v>0.77432570000000001</v>
      </c>
      <c r="JG162">
        <v>45.473610000000001</v>
      </c>
      <c r="JH162" s="1">
        <v>1.202367E-3</v>
      </c>
      <c r="JI162">
        <v>0.36744510000000002</v>
      </c>
      <c r="JJ162">
        <v>0.77434069999999999</v>
      </c>
      <c r="JK162">
        <v>45.053040000000003</v>
      </c>
      <c r="JL162" s="1">
        <v>1.1569690000000001E-3</v>
      </c>
      <c r="JM162">
        <v>0.35377769999999997</v>
      </c>
      <c r="JN162">
        <v>0.77432469999999998</v>
      </c>
      <c r="JO162">
        <v>42.623049999999999</v>
      </c>
      <c r="JP162" s="1">
        <v>1.1114059999999999E-3</v>
      </c>
      <c r="JQ162">
        <v>0.34071820000000003</v>
      </c>
      <c r="JR162">
        <v>0.77434219999999998</v>
      </c>
      <c r="JS162">
        <v>39.855829999999997</v>
      </c>
      <c r="JT162" s="1">
        <v>1.0680970000000001E-3</v>
      </c>
      <c r="JU162">
        <v>0.3282622</v>
      </c>
      <c r="JV162">
        <v>0.7743139</v>
      </c>
      <c r="JW162">
        <v>38.673520000000003</v>
      </c>
      <c r="JX162" s="1">
        <v>1.0270839999999999E-3</v>
      </c>
      <c r="JY162">
        <v>0.31641209999999997</v>
      </c>
      <c r="JZ162">
        <v>0.77431870000000003</v>
      </c>
      <c r="KA162">
        <v>38.00076</v>
      </c>
      <c r="KB162" s="1">
        <v>9.8817919999999991E-4</v>
      </c>
      <c r="KC162">
        <v>0.30510379999999998</v>
      </c>
      <c r="KD162">
        <v>0.77432630000000002</v>
      </c>
      <c r="KE162">
        <v>37.482660000000003</v>
      </c>
      <c r="KF162" s="1">
        <v>9.5089369999999999E-4</v>
      </c>
      <c r="KG162">
        <v>0.29421920000000001</v>
      </c>
      <c r="KH162">
        <v>0.77432690000000004</v>
      </c>
      <c r="KI162">
        <v>36.813380000000002</v>
      </c>
      <c r="KJ162" s="1">
        <v>9.1518519999999996E-4</v>
      </c>
      <c r="KK162">
        <v>0.28374199999999999</v>
      </c>
      <c r="KL162">
        <v>0.77431970000000006</v>
      </c>
      <c r="KM162">
        <v>37.839530000000003</v>
      </c>
      <c r="KN162" s="1">
        <v>8.813146E-4</v>
      </c>
      <c r="KO162">
        <v>0.27376200000000001</v>
      </c>
      <c r="KP162">
        <v>0.77435569999999998</v>
      </c>
      <c r="KQ162">
        <v>41.679720000000003</v>
      </c>
      <c r="KR162" s="1">
        <v>8.4905419999999998E-4</v>
      </c>
      <c r="KS162">
        <v>0.26423229999999998</v>
      </c>
      <c r="KT162">
        <v>0.77433010000000002</v>
      </c>
      <c r="KU162">
        <v>46.68515</v>
      </c>
      <c r="KV162" s="1">
        <v>8.1839510000000001E-4</v>
      </c>
      <c r="KW162">
        <v>0.25514490000000001</v>
      </c>
      <c r="KX162">
        <v>0.77432719999999999</v>
      </c>
      <c r="KY162">
        <v>48.40504</v>
      </c>
      <c r="KZ162" s="1">
        <v>7.8914299999999996E-4</v>
      </c>
      <c r="LA162">
        <v>0.2464471</v>
      </c>
      <c r="LB162">
        <v>0.77432610000000002</v>
      </c>
      <c r="LC162">
        <v>45.747779999999999</v>
      </c>
      <c r="LD162" s="1">
        <v>7.6122570000000005E-4</v>
      </c>
      <c r="LE162">
        <v>0.23810129999999999</v>
      </c>
      <c r="LF162">
        <v>0.77432449999999997</v>
      </c>
      <c r="LG162">
        <v>42.62171</v>
      </c>
      <c r="LH162" s="1">
        <v>7.3447740000000001E-4</v>
      </c>
      <c r="LI162">
        <v>0.2301038</v>
      </c>
      <c r="LJ162">
        <v>0.77432449999999997</v>
      </c>
      <c r="LK162">
        <v>41.018770000000004</v>
      </c>
      <c r="LL162" s="1">
        <v>7.089326E-4</v>
      </c>
      <c r="LM162">
        <v>0.22243209999999999</v>
      </c>
      <c r="LN162">
        <v>0.77435549999999997</v>
      </c>
      <c r="LO162">
        <v>39.949750000000002</v>
      </c>
      <c r="LP162" s="1">
        <v>6.8444369999999999E-4</v>
      </c>
      <c r="LQ162">
        <v>0.21506020000000001</v>
      </c>
      <c r="LR162">
        <v>0.7743295</v>
      </c>
      <c r="LS162">
        <v>39.765839999999997</v>
      </c>
      <c r="LT162" s="1">
        <v>6.6102109999999995E-4</v>
      </c>
      <c r="LU162">
        <v>0.20798630000000001</v>
      </c>
      <c r="LV162">
        <v>0.7743217</v>
      </c>
      <c r="LW162">
        <v>40.004849999999998</v>
      </c>
      <c r="LX162" s="1">
        <v>6.3855559999999995E-4</v>
      </c>
      <c r="LY162">
        <v>0.2011925</v>
      </c>
      <c r="LZ162">
        <v>0.77432469999999998</v>
      </c>
      <c r="MA162">
        <v>38.851979999999998</v>
      </c>
      <c r="MB162" s="1">
        <v>6.1694389999999999E-4</v>
      </c>
      <c r="MC162">
        <v>0.19464339999999999</v>
      </c>
      <c r="MD162">
        <v>0.77432670000000003</v>
      </c>
      <c r="ME162">
        <v>37.925800000000002</v>
      </c>
      <c r="MF162" s="1">
        <v>5.9612930000000003E-4</v>
      </c>
      <c r="MG162">
        <v>0.18832699999999999</v>
      </c>
      <c r="MH162">
        <v>0.77432489999999998</v>
      </c>
      <c r="MI162">
        <v>37.865519999999997</v>
      </c>
      <c r="MJ162" s="1">
        <v>5.761427E-4</v>
      </c>
      <c r="MK162">
        <v>0.18226049999999999</v>
      </c>
      <c r="ML162">
        <v>0.77432350000000005</v>
      </c>
      <c r="MM162">
        <v>38.00873</v>
      </c>
      <c r="MN162" s="1">
        <v>5.5676719999999996E-4</v>
      </c>
      <c r="MO162">
        <v>0.1763991</v>
      </c>
      <c r="MP162">
        <v>0.77432599999999996</v>
      </c>
      <c r="MQ162">
        <v>38.263509999999997</v>
      </c>
      <c r="MR162" s="1">
        <v>5.3815459999999999E-4</v>
      </c>
      <c r="MS162">
        <v>0.17075850000000001</v>
      </c>
      <c r="MT162">
        <v>0.77433280000000004</v>
      </c>
      <c r="MU162">
        <v>38.367980000000003</v>
      </c>
      <c r="MV162" s="1">
        <v>5.2022479999999996E-4</v>
      </c>
      <c r="MW162">
        <v>0.16532050000000001</v>
      </c>
      <c r="MX162">
        <v>0.77435200000000004</v>
      </c>
      <c r="MY162">
        <v>39.276020000000003</v>
      </c>
      <c r="MZ162" s="1">
        <v>5.0300919999999997E-4</v>
      </c>
      <c r="NA162">
        <v>0.16007370000000001</v>
      </c>
      <c r="NB162">
        <v>0.77431910000000004</v>
      </c>
      <c r="NC162">
        <v>39.994700000000002</v>
      </c>
      <c r="ND162" s="1">
        <v>4.8639549999999999E-4</v>
      </c>
      <c r="NE162">
        <v>0.1550086</v>
      </c>
      <c r="NF162">
        <v>0.77431950000000005</v>
      </c>
      <c r="NG162">
        <v>41.21857</v>
      </c>
      <c r="NH162" s="1">
        <v>4.7036160000000002E-4</v>
      </c>
      <c r="NI162">
        <v>0.15011269999999999</v>
      </c>
      <c r="NJ162">
        <v>0.77432460000000003</v>
      </c>
      <c r="NK162">
        <v>42.454650000000001</v>
      </c>
      <c r="NL162" s="1">
        <v>4.5490580000000002E-4</v>
      </c>
      <c r="NM162">
        <v>0.14538390000000001</v>
      </c>
      <c r="NN162">
        <v>0.77432509999999999</v>
      </c>
      <c r="NO162">
        <v>40.847949999999997</v>
      </c>
      <c r="NP162" s="1">
        <v>4.400311E-4</v>
      </c>
      <c r="NQ162">
        <v>0.1408151</v>
      </c>
      <c r="NR162">
        <v>0.77432109999999998</v>
      </c>
      <c r="NS162">
        <v>37.167369999999998</v>
      </c>
      <c r="NT162" s="1">
        <v>4.2573829999999999E-4</v>
      </c>
      <c r="NU162">
        <v>0.1364245</v>
      </c>
      <c r="NV162">
        <v>0.77432880000000004</v>
      </c>
      <c r="NW162">
        <v>34.952480000000001</v>
      </c>
      <c r="NX162" s="1">
        <v>4.1205650000000001E-4</v>
      </c>
      <c r="NY162">
        <v>0.13220689999999999</v>
      </c>
      <c r="NZ162">
        <v>0.77434570000000003</v>
      </c>
      <c r="OA162">
        <v>34.070749999999997</v>
      </c>
      <c r="OB162" s="1">
        <v>3.989477E-4</v>
      </c>
      <c r="OC162">
        <v>0.1281426</v>
      </c>
      <c r="OD162">
        <v>0.77434709999999995</v>
      </c>
      <c r="OE162">
        <v>34.790579999999999</v>
      </c>
      <c r="OF162" s="1">
        <v>3.8627749999999998E-4</v>
      </c>
      <c r="OG162">
        <v>0.1241984</v>
      </c>
      <c r="OH162">
        <v>0.77434550000000002</v>
      </c>
      <c r="OI162">
        <v>34.635359999999999</v>
      </c>
      <c r="OJ162" s="1">
        <v>3.7400569999999998E-4</v>
      </c>
      <c r="OK162">
        <v>0.12036819999999999</v>
      </c>
    </row>
    <row r="163" spans="1:401" x14ac:dyDescent="0.35">
      <c r="A163">
        <v>166</v>
      </c>
      <c r="B163" t="s">
        <v>4</v>
      </c>
      <c r="C163" t="s">
        <v>24</v>
      </c>
      <c r="D163" t="s">
        <v>168</v>
      </c>
      <c r="E163">
        <v>877.87879999999996</v>
      </c>
      <c r="F163">
        <v>0.89346550000000002</v>
      </c>
      <c r="G163">
        <v>23.4175</v>
      </c>
      <c r="H163">
        <v>0</v>
      </c>
      <c r="I163">
        <v>0</v>
      </c>
      <c r="J163">
        <v>0.88576920000000003</v>
      </c>
      <c r="K163">
        <v>23.2761</v>
      </c>
      <c r="L163">
        <v>0</v>
      </c>
      <c r="M163">
        <v>0</v>
      </c>
      <c r="N163">
        <v>0.8781658</v>
      </c>
      <c r="O163">
        <v>22.192599999999999</v>
      </c>
      <c r="P163">
        <v>0</v>
      </c>
      <c r="Q163">
        <v>0</v>
      </c>
      <c r="R163">
        <v>0.87089329999999998</v>
      </c>
      <c r="S163">
        <v>22.243210000000001</v>
      </c>
      <c r="T163">
        <v>0</v>
      </c>
      <c r="U163">
        <v>0</v>
      </c>
      <c r="V163">
        <v>0.86383580000000004</v>
      </c>
      <c r="W163">
        <v>22.51558</v>
      </c>
      <c r="X163">
        <v>0</v>
      </c>
      <c r="Y163">
        <v>0</v>
      </c>
      <c r="Z163">
        <v>0.85669649999999997</v>
      </c>
      <c r="AA163">
        <v>22.28903</v>
      </c>
      <c r="AB163" s="1">
        <v>7.4698539999999997E-33</v>
      </c>
      <c r="AC163" s="1">
        <v>2.3654079999999999E-30</v>
      </c>
      <c r="AD163">
        <v>0.85023000000000004</v>
      </c>
      <c r="AE163">
        <v>22.07911</v>
      </c>
      <c r="AF163" s="1">
        <v>8.7900749999999995E-23</v>
      </c>
      <c r="AG163" s="1">
        <v>2.7865800000000002E-20</v>
      </c>
      <c r="AH163">
        <v>0.84489179999999997</v>
      </c>
      <c r="AI163">
        <v>22.093229999999998</v>
      </c>
      <c r="AJ163" s="1">
        <v>3.1889019999999998E-13</v>
      </c>
      <c r="AK163" s="1">
        <v>1.014747E-10</v>
      </c>
      <c r="AL163">
        <v>0.84002969999999999</v>
      </c>
      <c r="AM163">
        <v>22.13983</v>
      </c>
      <c r="AN163" s="1">
        <v>2.235815E-6</v>
      </c>
      <c r="AO163" s="1">
        <v>5.1751170000000003E-4</v>
      </c>
      <c r="AP163">
        <v>0.83588390000000001</v>
      </c>
      <c r="AQ163">
        <v>23.395510000000002</v>
      </c>
      <c r="AR163" s="1">
        <v>2.318826E-3</v>
      </c>
      <c r="AS163">
        <v>0.58781810000000001</v>
      </c>
      <c r="AT163">
        <v>0.83250239999999998</v>
      </c>
      <c r="AU163">
        <v>25.357479999999999</v>
      </c>
      <c r="AV163">
        <v>0.20490659999999999</v>
      </c>
      <c r="AW163">
        <v>55.488390000000003</v>
      </c>
      <c r="AX163">
        <v>0.82982330000000004</v>
      </c>
      <c r="AY163">
        <v>27.2698</v>
      </c>
      <c r="AZ163">
        <v>3.8828339999999999</v>
      </c>
      <c r="BA163">
        <v>1106.0840000000001</v>
      </c>
      <c r="BB163">
        <v>0.82785399999999998</v>
      </c>
      <c r="BC163">
        <v>28.362819999999999</v>
      </c>
      <c r="BD163">
        <v>24.253630000000001</v>
      </c>
      <c r="BE163">
        <v>7203.3549999999996</v>
      </c>
      <c r="BF163">
        <v>0.82637380000000005</v>
      </c>
      <c r="BG163">
        <v>27.967929999999999</v>
      </c>
      <c r="BH163">
        <v>65.047780000000003</v>
      </c>
      <c r="BI163">
        <v>19996.400000000001</v>
      </c>
      <c r="BJ163">
        <v>0.82514299999999996</v>
      </c>
      <c r="BK163">
        <v>27.335280000000001</v>
      </c>
      <c r="BL163">
        <v>89.757099999999994</v>
      </c>
      <c r="BM163">
        <v>28410.89</v>
      </c>
      <c r="BN163">
        <v>0.82384389999999996</v>
      </c>
      <c r="BO163">
        <v>27.241980000000002</v>
      </c>
      <c r="BP163">
        <v>73.100200000000001</v>
      </c>
      <c r="BQ163">
        <v>23710.15</v>
      </c>
      <c r="BR163">
        <v>0.82215850000000001</v>
      </c>
      <c r="BS163">
        <v>27.027370000000001</v>
      </c>
      <c r="BT163">
        <v>39.131419999999999</v>
      </c>
      <c r="BU163">
        <v>12957.19</v>
      </c>
      <c r="BV163">
        <v>0.81988119999999998</v>
      </c>
      <c r="BW163">
        <v>27.393820000000002</v>
      </c>
      <c r="BX163">
        <v>15.09564</v>
      </c>
      <c r="BY163">
        <v>5087.6689999999999</v>
      </c>
      <c r="BZ163">
        <v>0.81679310000000005</v>
      </c>
      <c r="CA163">
        <v>27.479790000000001</v>
      </c>
      <c r="CB163">
        <v>4.5596949999999996</v>
      </c>
      <c r="CC163">
        <v>1559.2270000000001</v>
      </c>
      <c r="CD163">
        <v>0.81294699999999998</v>
      </c>
      <c r="CE163">
        <v>27.2501</v>
      </c>
      <c r="CF163">
        <v>1.167943</v>
      </c>
      <c r="CG163">
        <v>403.68040000000002</v>
      </c>
      <c r="CH163">
        <v>0.80833949999999999</v>
      </c>
      <c r="CI163">
        <v>26.879560000000001</v>
      </c>
      <c r="CJ163">
        <v>0.27901039999999999</v>
      </c>
      <c r="CK163">
        <v>96.976900000000001</v>
      </c>
      <c r="CL163">
        <v>0.80316129999999997</v>
      </c>
      <c r="CM163">
        <v>26.477689999999999</v>
      </c>
      <c r="CN163" s="1">
        <v>7.4890799999999993E-2</v>
      </c>
      <c r="CO163">
        <v>25.772290000000002</v>
      </c>
      <c r="CP163">
        <v>0.79759400000000003</v>
      </c>
      <c r="CQ163">
        <v>26.308199999999999</v>
      </c>
      <c r="CR163" s="1">
        <v>3.2483459999999999E-2</v>
      </c>
      <c r="CS163">
        <v>10.823880000000001</v>
      </c>
      <c r="CT163">
        <v>0.79195519999999997</v>
      </c>
      <c r="CU163">
        <v>26.43338</v>
      </c>
      <c r="CV163" s="1">
        <v>2.6509870000000001E-2</v>
      </c>
      <c r="CW163">
        <v>8.6227619999999998</v>
      </c>
      <c r="CX163">
        <v>0.7867883</v>
      </c>
      <c r="CY163">
        <v>26.613119999999999</v>
      </c>
      <c r="CZ163" s="1">
        <v>2.844462E-2</v>
      </c>
      <c r="DA163">
        <v>9.2387540000000001</v>
      </c>
      <c r="DB163">
        <v>0.7821186</v>
      </c>
      <c r="DC163">
        <v>27.737390000000001</v>
      </c>
      <c r="DD163">
        <v>3.0986900000000001E-2</v>
      </c>
      <c r="DE163">
        <v>10.125500000000001</v>
      </c>
      <c r="DF163">
        <v>0.77815749999999995</v>
      </c>
      <c r="DG163">
        <v>29.79233</v>
      </c>
      <c r="DH163" s="1">
        <v>3.2054010000000001E-2</v>
      </c>
      <c r="DI163">
        <v>10.54308</v>
      </c>
      <c r="DJ163">
        <v>0.77482779999999996</v>
      </c>
      <c r="DK163">
        <v>33.317459999999997</v>
      </c>
      <c r="DL163" s="1">
        <v>3.148244E-2</v>
      </c>
      <c r="DM163">
        <v>10.40803</v>
      </c>
      <c r="DN163">
        <v>0.77227009999999996</v>
      </c>
      <c r="DO163">
        <v>37.08419</v>
      </c>
      <c r="DP163">
        <v>2.9774789999999999E-2</v>
      </c>
      <c r="DQ163">
        <v>9.8748310000000004</v>
      </c>
      <c r="DR163">
        <v>0.7705921</v>
      </c>
      <c r="DS163">
        <v>37.113309999999998</v>
      </c>
      <c r="DT163">
        <v>2.7437659999999999E-2</v>
      </c>
      <c r="DU163">
        <v>9.1144540000000003</v>
      </c>
      <c r="DV163">
        <v>0.76938439999999997</v>
      </c>
      <c r="DW163">
        <v>35.316890000000001</v>
      </c>
      <c r="DX163" s="1">
        <v>2.465388E-2</v>
      </c>
      <c r="DY163">
        <v>8.1994199999999999</v>
      </c>
      <c r="DZ163">
        <v>0.76856210000000003</v>
      </c>
      <c r="EA163">
        <v>34.511789999999998</v>
      </c>
      <c r="EB163" s="1">
        <v>2.1324119999999998E-2</v>
      </c>
      <c r="EC163">
        <v>7.1017169999999998</v>
      </c>
      <c r="ED163">
        <v>0.7680072</v>
      </c>
      <c r="EE163">
        <v>34.341729999999998</v>
      </c>
      <c r="EF163" s="1">
        <v>1.748131E-2</v>
      </c>
      <c r="EG163">
        <v>5.8312400000000002</v>
      </c>
      <c r="EH163">
        <v>0.76764299999999996</v>
      </c>
      <c r="EI163">
        <v>34.598289999999999</v>
      </c>
      <c r="EJ163" s="1">
        <v>1.357885E-2</v>
      </c>
      <c r="EK163">
        <v>4.5329980000000001</v>
      </c>
      <c r="EL163">
        <v>0.76741689999999996</v>
      </c>
      <c r="EM163">
        <v>35.801380000000002</v>
      </c>
      <c r="EN163" s="1">
        <v>1.0222800000000001E-2</v>
      </c>
      <c r="EO163">
        <v>3.4086430000000001</v>
      </c>
      <c r="EP163">
        <v>0.7672831</v>
      </c>
      <c r="EQ163">
        <v>38.73395</v>
      </c>
      <c r="ER163" s="1">
        <v>7.742072E-3</v>
      </c>
      <c r="ES163">
        <v>2.5728909999999998</v>
      </c>
      <c r="ET163">
        <v>0.76720719999999998</v>
      </c>
      <c r="EU163">
        <v>41.061019999999999</v>
      </c>
      <c r="EV163" s="1">
        <v>6.1033429999999998E-3</v>
      </c>
      <c r="EW163">
        <v>2.0190009999999998</v>
      </c>
      <c r="EX163">
        <v>0.76716390000000001</v>
      </c>
      <c r="EY163">
        <v>40.358460000000001</v>
      </c>
      <c r="EZ163" s="1">
        <v>5.0853909999999999E-3</v>
      </c>
      <c r="FA163">
        <v>1.673832</v>
      </c>
      <c r="FB163">
        <v>0.76713940000000003</v>
      </c>
      <c r="FC163">
        <v>39.70729</v>
      </c>
      <c r="FD163">
        <v>4.4527949999999998E-3</v>
      </c>
      <c r="FE163">
        <v>1.4596370000000001</v>
      </c>
      <c r="FF163">
        <v>0.7671173</v>
      </c>
      <c r="FG163">
        <v>40.089309999999998</v>
      </c>
      <c r="FH163" s="1">
        <v>4.0377049999999999E-3</v>
      </c>
      <c r="FI163">
        <v>1.319618</v>
      </c>
      <c r="FJ163">
        <v>0.76711940000000001</v>
      </c>
      <c r="FK163">
        <v>40.72636</v>
      </c>
      <c r="FL163" s="1">
        <v>3.741177E-3</v>
      </c>
      <c r="FM163">
        <v>1.2199500000000001</v>
      </c>
      <c r="FN163">
        <v>0.76709680000000002</v>
      </c>
      <c r="FO163">
        <v>42.118499999999997</v>
      </c>
      <c r="FP163" s="1">
        <v>3.508579E-3</v>
      </c>
      <c r="FQ163">
        <v>1.1423730000000001</v>
      </c>
      <c r="FR163">
        <v>0.76710310000000004</v>
      </c>
      <c r="FS163">
        <v>43.42062</v>
      </c>
      <c r="FT163" s="1">
        <v>3.312232E-3</v>
      </c>
      <c r="FU163">
        <v>1.0774030000000001</v>
      </c>
      <c r="FV163">
        <v>0.76709970000000005</v>
      </c>
      <c r="FW163">
        <v>43.897539999999999</v>
      </c>
      <c r="FX163" s="1">
        <v>3.139467E-3</v>
      </c>
      <c r="FY163">
        <v>1.020357</v>
      </c>
      <c r="FZ163">
        <v>0.76710080000000003</v>
      </c>
      <c r="GA163">
        <v>42.083530000000003</v>
      </c>
      <c r="GB163" s="1">
        <v>2.9827370000000001E-3</v>
      </c>
      <c r="GC163">
        <v>0.96881879999999998</v>
      </c>
      <c r="GD163">
        <v>0.76708609999999999</v>
      </c>
      <c r="GE163">
        <v>39.595689999999998</v>
      </c>
      <c r="GF163" s="1">
        <v>2.8382070000000001E-3</v>
      </c>
      <c r="GG163">
        <v>0.92152389999999995</v>
      </c>
      <c r="GH163">
        <v>0.76709510000000003</v>
      </c>
      <c r="GI163">
        <v>37.355179999999997</v>
      </c>
      <c r="GJ163" s="1">
        <v>2.7035010000000001E-3</v>
      </c>
      <c r="GK163">
        <v>0.87754049999999995</v>
      </c>
      <c r="GL163">
        <v>0.76709780000000005</v>
      </c>
      <c r="GM163">
        <v>36.05941</v>
      </c>
      <c r="GN163" s="1">
        <v>2.5773570000000002E-3</v>
      </c>
      <c r="GO163">
        <v>0.8363775</v>
      </c>
      <c r="GP163">
        <v>0.76709320000000003</v>
      </c>
      <c r="GQ163">
        <v>35.289169999999999</v>
      </c>
      <c r="GR163" s="1">
        <v>2.4588689999999998E-3</v>
      </c>
      <c r="GS163">
        <v>0.79777089999999995</v>
      </c>
      <c r="GT163">
        <v>0.7670922</v>
      </c>
      <c r="GU163">
        <v>36.616230000000002</v>
      </c>
      <c r="GV163" s="1">
        <v>2.3476109999999999E-3</v>
      </c>
      <c r="GW163">
        <v>0.76154040000000001</v>
      </c>
      <c r="GX163">
        <v>0.76707729999999996</v>
      </c>
      <c r="GY163">
        <v>38.437130000000003</v>
      </c>
      <c r="GZ163" s="1">
        <v>2.2427020000000001E-3</v>
      </c>
      <c r="HA163">
        <v>0.72749390000000003</v>
      </c>
      <c r="HB163">
        <v>0.76708770000000004</v>
      </c>
      <c r="HC163">
        <v>40.558340000000001</v>
      </c>
      <c r="HD163" s="1">
        <v>2.1441170000000001E-3</v>
      </c>
      <c r="HE163">
        <v>0.69540659999999999</v>
      </c>
      <c r="HF163">
        <v>0.76708980000000004</v>
      </c>
      <c r="HG163">
        <v>41.408700000000003</v>
      </c>
      <c r="HH163" s="1">
        <v>2.0508089999999998E-3</v>
      </c>
      <c r="HI163">
        <v>0.66510959999999997</v>
      </c>
      <c r="HJ163">
        <v>0.76709249999999995</v>
      </c>
      <c r="HK163">
        <v>39.577710000000003</v>
      </c>
      <c r="HL163" s="1">
        <v>1.9626740000000002E-3</v>
      </c>
      <c r="HM163">
        <v>0.63649770000000006</v>
      </c>
      <c r="HN163">
        <v>0.76709629999999995</v>
      </c>
      <c r="HO163">
        <v>37.287410000000001</v>
      </c>
      <c r="HP163" s="1">
        <v>1.879431E-3</v>
      </c>
      <c r="HQ163">
        <v>0.60945970000000005</v>
      </c>
      <c r="HR163">
        <v>0.767096</v>
      </c>
      <c r="HS163">
        <v>35.688560000000003</v>
      </c>
      <c r="HT163" s="1">
        <v>1.8005339999999999E-3</v>
      </c>
      <c r="HU163">
        <v>0.58384979999999997</v>
      </c>
      <c r="HV163">
        <v>0.76709190000000005</v>
      </c>
      <c r="HW163">
        <v>34.983159999999998</v>
      </c>
      <c r="HX163" s="1">
        <v>1.7258530000000001E-3</v>
      </c>
      <c r="HY163">
        <v>0.5596409</v>
      </c>
      <c r="HZ163">
        <v>0.76709970000000005</v>
      </c>
      <c r="IA163">
        <v>36.60078</v>
      </c>
      <c r="IB163" s="1">
        <v>1.6552730000000001E-3</v>
      </c>
      <c r="IC163">
        <v>0.53674330000000003</v>
      </c>
      <c r="ID163">
        <v>0.76708799999999999</v>
      </c>
      <c r="IE163">
        <v>40.680109999999999</v>
      </c>
      <c r="IF163" s="1">
        <v>1.588667E-3</v>
      </c>
      <c r="IG163">
        <v>0.51511099999999999</v>
      </c>
      <c r="IH163">
        <v>0.76709000000000005</v>
      </c>
      <c r="II163">
        <v>45.219729999999998</v>
      </c>
      <c r="IJ163" s="1">
        <v>1.5256359999999999E-3</v>
      </c>
      <c r="IK163">
        <v>0.49466510000000002</v>
      </c>
      <c r="IL163">
        <v>0.76709000000000005</v>
      </c>
      <c r="IM163">
        <v>46.845390000000002</v>
      </c>
      <c r="IN163" s="1">
        <v>1.465987E-3</v>
      </c>
      <c r="IO163">
        <v>0.4752789</v>
      </c>
      <c r="IP163">
        <v>0.76709190000000005</v>
      </c>
      <c r="IQ163">
        <v>46.02261</v>
      </c>
      <c r="IR163" s="1">
        <v>1.408889E-3</v>
      </c>
      <c r="IS163">
        <v>0.45678940000000001</v>
      </c>
      <c r="IT163">
        <v>0.76709680000000002</v>
      </c>
      <c r="IU163">
        <v>45.181640000000002</v>
      </c>
      <c r="IV163" s="1">
        <v>1.3546350000000001E-3</v>
      </c>
      <c r="IW163">
        <v>0.43915949999999998</v>
      </c>
      <c r="IX163">
        <v>0.76708290000000001</v>
      </c>
      <c r="IY163">
        <v>44.927509999999998</v>
      </c>
      <c r="IZ163" s="1">
        <v>1.3029160000000001E-3</v>
      </c>
      <c r="JA163">
        <v>0.4223962</v>
      </c>
      <c r="JB163">
        <v>0.76707700000000001</v>
      </c>
      <c r="JC163">
        <v>44.646880000000003</v>
      </c>
      <c r="JD163" s="1">
        <v>1.2536610000000001E-3</v>
      </c>
      <c r="JE163">
        <v>0.40644799999999998</v>
      </c>
      <c r="JF163">
        <v>0.76708810000000005</v>
      </c>
      <c r="JG163">
        <v>45.599159999999998</v>
      </c>
      <c r="JH163" s="1">
        <v>1.2069170000000001E-3</v>
      </c>
      <c r="JI163">
        <v>0.39125589999999999</v>
      </c>
      <c r="JJ163">
        <v>0.76708370000000003</v>
      </c>
      <c r="JK163">
        <v>45.316890000000001</v>
      </c>
      <c r="JL163" s="1">
        <v>1.161327E-3</v>
      </c>
      <c r="JM163">
        <v>0.37669950000000002</v>
      </c>
      <c r="JN163">
        <v>0.76710069999999997</v>
      </c>
      <c r="JO163">
        <v>42.929720000000003</v>
      </c>
      <c r="JP163" s="1">
        <v>1.1155679999999999E-3</v>
      </c>
      <c r="JQ163">
        <v>0.36278100000000002</v>
      </c>
      <c r="JR163">
        <v>0.76708480000000001</v>
      </c>
      <c r="JS163">
        <v>40.049199999999999</v>
      </c>
      <c r="JT163" s="1">
        <v>1.072052E-3</v>
      </c>
      <c r="JU163">
        <v>0.34950789999999998</v>
      </c>
      <c r="JV163">
        <v>0.76709119999999997</v>
      </c>
      <c r="JW163">
        <v>38.728639999999999</v>
      </c>
      <c r="JX163">
        <v>1.0308279999999999E-3</v>
      </c>
      <c r="JY163">
        <v>0.33686490000000002</v>
      </c>
      <c r="JZ163">
        <v>0.76708719999999997</v>
      </c>
      <c r="KA163">
        <v>37.984389999999998</v>
      </c>
      <c r="KB163" s="1">
        <v>9.9175330000000005E-4</v>
      </c>
      <c r="KC163">
        <v>0.32481450000000001</v>
      </c>
      <c r="KD163">
        <v>0.76709380000000005</v>
      </c>
      <c r="KE163">
        <v>37.457419999999999</v>
      </c>
      <c r="KF163" s="1">
        <v>9.5433639999999999E-4</v>
      </c>
      <c r="KG163">
        <v>0.31322879999999997</v>
      </c>
      <c r="KH163">
        <v>0.7670941</v>
      </c>
      <c r="KI163">
        <v>36.824260000000002</v>
      </c>
      <c r="KJ163" s="1">
        <v>9.1848069999999997E-4</v>
      </c>
      <c r="KK163">
        <v>0.30207079999999997</v>
      </c>
      <c r="KL163">
        <v>0.76708779999999999</v>
      </c>
      <c r="KM163">
        <v>37.968760000000003</v>
      </c>
      <c r="KN163" s="1">
        <v>8.8443829999999997E-4</v>
      </c>
      <c r="KO163">
        <v>0.29142610000000002</v>
      </c>
      <c r="KP163">
        <v>0.76709380000000005</v>
      </c>
      <c r="KQ163">
        <v>41.932250000000003</v>
      </c>
      <c r="KR163" s="1">
        <v>8.5203760000000003E-4</v>
      </c>
      <c r="KS163">
        <v>0.28127750000000001</v>
      </c>
      <c r="KT163">
        <v>0.76709570000000005</v>
      </c>
      <c r="KU163">
        <v>47.043819999999997</v>
      </c>
      <c r="KV163" s="1">
        <v>8.2124089999999997E-4</v>
      </c>
      <c r="KW163">
        <v>0.27158870000000002</v>
      </c>
      <c r="KX163">
        <v>0.76708699999999996</v>
      </c>
      <c r="KY163">
        <v>48.784039999999997</v>
      </c>
      <c r="KZ163" s="1">
        <v>7.9185150000000005E-4</v>
      </c>
      <c r="LA163">
        <v>0.2623202</v>
      </c>
      <c r="LB163">
        <v>0.76709300000000002</v>
      </c>
      <c r="LC163">
        <v>46.021999999999998</v>
      </c>
      <c r="LD163" s="1">
        <v>7.6382710000000005E-4</v>
      </c>
      <c r="LE163">
        <v>0.25343169999999998</v>
      </c>
      <c r="LF163">
        <v>0.76709249999999995</v>
      </c>
      <c r="LG163">
        <v>42.740760000000002</v>
      </c>
      <c r="LH163" s="1">
        <v>7.3697200000000002E-4</v>
      </c>
      <c r="LI163">
        <v>0.24491350000000001</v>
      </c>
      <c r="LJ163">
        <v>0.76708770000000004</v>
      </c>
      <c r="LK163">
        <v>41.041139999999999</v>
      </c>
      <c r="LL163" s="1">
        <v>7.1132170000000002E-4</v>
      </c>
      <c r="LM163">
        <v>0.2367418</v>
      </c>
      <c r="LN163">
        <v>0.76709340000000004</v>
      </c>
      <c r="LO163">
        <v>39.969340000000003</v>
      </c>
      <c r="LP163" s="1">
        <v>6.8673539999999998E-4</v>
      </c>
      <c r="LQ163">
        <v>0.2288924</v>
      </c>
      <c r="LR163">
        <v>0.76709550000000004</v>
      </c>
      <c r="LS163">
        <v>39.882170000000002</v>
      </c>
      <c r="LT163" s="1">
        <v>6.6321830000000003E-4</v>
      </c>
      <c r="LU163">
        <v>0.22135640000000001</v>
      </c>
      <c r="LV163">
        <v>0.76709170000000004</v>
      </c>
      <c r="LW163">
        <v>40.267719999999997</v>
      </c>
      <c r="LX163" s="1">
        <v>6.4066500000000001E-4</v>
      </c>
      <c r="LY163">
        <v>0.21412039999999999</v>
      </c>
      <c r="LZ163">
        <v>0.76708560000000003</v>
      </c>
      <c r="MA163">
        <v>39.187289999999997</v>
      </c>
      <c r="MB163" s="1">
        <v>6.1897259999999996E-4</v>
      </c>
      <c r="MC163">
        <v>0.20714740000000001</v>
      </c>
      <c r="MD163">
        <v>0.76709970000000005</v>
      </c>
      <c r="ME163">
        <v>38.120240000000003</v>
      </c>
      <c r="MF163" s="1">
        <v>5.9809030000000001E-4</v>
      </c>
      <c r="MG163">
        <v>0.2004233</v>
      </c>
      <c r="MH163">
        <v>0.76709249999999995</v>
      </c>
      <c r="MI163">
        <v>37.826239999999999</v>
      </c>
      <c r="MJ163" s="1">
        <v>5.7802060000000004E-4</v>
      </c>
      <c r="MK163">
        <v>0.1939623</v>
      </c>
      <c r="ML163">
        <v>0.76708449999999995</v>
      </c>
      <c r="MM163">
        <v>37.856639999999999</v>
      </c>
      <c r="MN163" s="1">
        <v>5.5856679999999998E-4</v>
      </c>
      <c r="MO163">
        <v>0.18771969999999999</v>
      </c>
      <c r="MP163">
        <v>0.76708829999999995</v>
      </c>
      <c r="MQ163">
        <v>38.14282</v>
      </c>
      <c r="MR163" s="1">
        <v>5.3988880000000003E-4</v>
      </c>
      <c r="MS163">
        <v>0.18171619999999999</v>
      </c>
      <c r="MT163">
        <v>0.76710049999999996</v>
      </c>
      <c r="MU163">
        <v>38.31991</v>
      </c>
      <c r="MV163" s="1">
        <v>5.2189800000000002E-4</v>
      </c>
      <c r="MW163">
        <v>0.17592740000000001</v>
      </c>
      <c r="MX163">
        <v>0.76709930000000004</v>
      </c>
      <c r="MY163">
        <v>39.361240000000002</v>
      </c>
      <c r="MZ163" s="1">
        <v>5.0462719999999997E-4</v>
      </c>
      <c r="NA163">
        <v>0.17034469999999999</v>
      </c>
      <c r="NB163">
        <v>0.76709680000000002</v>
      </c>
      <c r="NC163">
        <v>40.176830000000002</v>
      </c>
      <c r="ND163" s="1">
        <v>4.879571E-4</v>
      </c>
      <c r="NE163">
        <v>0.16495070000000001</v>
      </c>
      <c r="NF163">
        <v>0.76709000000000005</v>
      </c>
      <c r="NG163">
        <v>41.533850000000001</v>
      </c>
      <c r="NH163" s="1">
        <v>4.718624E-4</v>
      </c>
      <c r="NI163">
        <v>0.15973889999999999</v>
      </c>
      <c r="NJ163">
        <v>0.76708779999999999</v>
      </c>
      <c r="NK163">
        <v>42.857770000000002</v>
      </c>
      <c r="NL163" s="1">
        <v>4.5635229999999998E-4</v>
      </c>
      <c r="NM163">
        <v>0.15470610000000001</v>
      </c>
      <c r="NN163">
        <v>0.76709280000000002</v>
      </c>
      <c r="NO163">
        <v>41.207920000000001</v>
      </c>
      <c r="NP163" s="1">
        <v>4.4142349999999999E-4</v>
      </c>
      <c r="NQ163">
        <v>0.1498411</v>
      </c>
      <c r="NR163">
        <v>0.76709150000000004</v>
      </c>
      <c r="NS163">
        <v>37.356909999999999</v>
      </c>
      <c r="NT163" s="1">
        <v>4.2707800000000001E-4</v>
      </c>
      <c r="NU163">
        <v>0.1451655</v>
      </c>
      <c r="NV163">
        <v>0.76709039999999995</v>
      </c>
      <c r="NW163">
        <v>35.009680000000003</v>
      </c>
      <c r="NX163" s="1">
        <v>4.133389E-4</v>
      </c>
      <c r="NY163">
        <v>0.14067389999999999</v>
      </c>
      <c r="NZ163">
        <v>0.76708710000000002</v>
      </c>
      <c r="OA163">
        <v>34.091670000000001</v>
      </c>
      <c r="OB163" s="1">
        <v>4.0018820000000001E-4</v>
      </c>
      <c r="OC163">
        <v>0.136349</v>
      </c>
      <c r="OD163">
        <v>0.76708799999999999</v>
      </c>
      <c r="OE163">
        <v>34.899979999999999</v>
      </c>
      <c r="OF163" s="1">
        <v>3.8747960000000002E-4</v>
      </c>
      <c r="OG163">
        <v>0.13215370000000001</v>
      </c>
      <c r="OH163">
        <v>0.76708639999999995</v>
      </c>
      <c r="OI163">
        <v>34.797040000000003</v>
      </c>
      <c r="OJ163" s="1">
        <v>3.7517490000000002E-4</v>
      </c>
      <c r="OK163">
        <v>0.12808</v>
      </c>
    </row>
    <row r="164" spans="1:401" x14ac:dyDescent="0.35">
      <c r="A164">
        <v>167</v>
      </c>
      <c r="B164" t="s">
        <v>4</v>
      </c>
      <c r="C164" t="s">
        <v>24</v>
      </c>
      <c r="D164" t="s">
        <v>169</v>
      </c>
      <c r="E164">
        <v>877.19309999999996</v>
      </c>
      <c r="F164">
        <v>0.84805580000000003</v>
      </c>
      <c r="G164">
        <v>23.473520000000001</v>
      </c>
      <c r="H164">
        <v>0</v>
      </c>
      <c r="I164">
        <v>0</v>
      </c>
      <c r="J164">
        <v>0.84144779999999997</v>
      </c>
      <c r="K164">
        <v>23.41066</v>
      </c>
      <c r="L164">
        <v>0</v>
      </c>
      <c r="M164">
        <v>0</v>
      </c>
      <c r="N164">
        <v>0.83496210000000004</v>
      </c>
      <c r="O164">
        <v>22.355709999999998</v>
      </c>
      <c r="P164">
        <v>0</v>
      </c>
      <c r="Q164">
        <v>0</v>
      </c>
      <c r="R164">
        <v>0.82868900000000001</v>
      </c>
      <c r="S164">
        <v>22.412089999999999</v>
      </c>
      <c r="T164">
        <v>0</v>
      </c>
      <c r="U164">
        <v>0</v>
      </c>
      <c r="V164">
        <v>0.82271079999999996</v>
      </c>
      <c r="W164">
        <v>22.635269999999998</v>
      </c>
      <c r="X164">
        <v>0</v>
      </c>
      <c r="Y164">
        <v>0</v>
      </c>
      <c r="Z164">
        <v>0.81673850000000003</v>
      </c>
      <c r="AA164">
        <v>22.327639999999999</v>
      </c>
      <c r="AB164" s="1">
        <v>1.2525239999999999E-33</v>
      </c>
      <c r="AC164" s="1">
        <v>4.5022350000000002E-31</v>
      </c>
      <c r="AD164">
        <v>0.81143779999999999</v>
      </c>
      <c r="AE164">
        <v>22.02131</v>
      </c>
      <c r="AF164" s="1">
        <v>1.5136910000000001E-23</v>
      </c>
      <c r="AG164" s="1">
        <v>5.4342050000000002E-21</v>
      </c>
      <c r="AH164">
        <v>0.80702629999999997</v>
      </c>
      <c r="AI164">
        <v>22.033529999999999</v>
      </c>
      <c r="AJ164" s="1">
        <v>5.6271219999999998E-14</v>
      </c>
      <c r="AK164" s="1">
        <v>2.0240920000000001E-11</v>
      </c>
      <c r="AL164">
        <v>0.80298809999999998</v>
      </c>
      <c r="AM164">
        <v>22.162890000000001</v>
      </c>
      <c r="AN164" s="1">
        <v>1.055873E-6</v>
      </c>
      <c r="AO164" s="1">
        <v>2.6227219999999999E-4</v>
      </c>
      <c r="AP164">
        <v>0.7994597</v>
      </c>
      <c r="AQ164">
        <v>23.51071</v>
      </c>
      <c r="AR164" s="1">
        <v>1.4157169999999999E-3</v>
      </c>
      <c r="AS164">
        <v>0.3876423</v>
      </c>
      <c r="AT164">
        <v>0.79663269999999997</v>
      </c>
      <c r="AU164">
        <v>25.554079999999999</v>
      </c>
      <c r="AV164">
        <v>0.14536370000000001</v>
      </c>
      <c r="AW164">
        <v>42.839179999999999</v>
      </c>
      <c r="AX164">
        <v>0.79443909999999995</v>
      </c>
      <c r="AY164">
        <v>27.530049999999999</v>
      </c>
      <c r="AZ164">
        <v>3.0775190000000001</v>
      </c>
      <c r="BA164">
        <v>960.95770000000005</v>
      </c>
      <c r="BB164">
        <v>0.79282750000000002</v>
      </c>
      <c r="BC164">
        <v>28.58426</v>
      </c>
      <c r="BD164">
        <v>21.002369999999999</v>
      </c>
      <c r="BE164">
        <v>6884.3670000000002</v>
      </c>
      <c r="BF164">
        <v>0.79158550000000005</v>
      </c>
      <c r="BG164">
        <v>28.060230000000001</v>
      </c>
      <c r="BH164">
        <v>60.60266</v>
      </c>
      <c r="BI164">
        <v>20691.7</v>
      </c>
      <c r="BJ164">
        <v>0.79059610000000002</v>
      </c>
      <c r="BK164">
        <v>27.305430000000001</v>
      </c>
      <c r="BL164">
        <v>88.930350000000004</v>
      </c>
      <c r="BM164">
        <v>31442.53</v>
      </c>
      <c r="BN164">
        <v>0.78950030000000004</v>
      </c>
      <c r="BO164">
        <v>27.17998</v>
      </c>
      <c r="BP164">
        <v>76.233149999999995</v>
      </c>
      <c r="BQ164">
        <v>27765.55</v>
      </c>
      <c r="BR164">
        <v>0.78808120000000004</v>
      </c>
      <c r="BS164">
        <v>27.039729999999999</v>
      </c>
      <c r="BT164">
        <v>42.587110000000003</v>
      </c>
      <c r="BU164">
        <v>15904.15</v>
      </c>
      <c r="BV164">
        <v>0.78614309999999998</v>
      </c>
      <c r="BW164">
        <v>27.520389999999999</v>
      </c>
      <c r="BX164">
        <v>17.00319</v>
      </c>
      <c r="BY164">
        <v>6485.3019999999997</v>
      </c>
      <c r="BZ164">
        <v>0.78350690000000001</v>
      </c>
      <c r="CA164">
        <v>27.660419999999998</v>
      </c>
      <c r="CB164">
        <v>5.2716070000000004</v>
      </c>
      <c r="CC164">
        <v>2044.902</v>
      </c>
      <c r="CD164">
        <v>0.78018799999999999</v>
      </c>
      <c r="CE164">
        <v>27.44595</v>
      </c>
      <c r="CF164">
        <v>1.3735580000000001</v>
      </c>
      <c r="CG164">
        <v>539.22659999999996</v>
      </c>
      <c r="CH164">
        <v>0.77624789999999999</v>
      </c>
      <c r="CI164">
        <v>27.000879999999999</v>
      </c>
      <c r="CJ164">
        <v>0.32924629999999999</v>
      </c>
      <c r="CK164">
        <v>130.0025</v>
      </c>
      <c r="CL164">
        <v>0.77172350000000001</v>
      </c>
      <c r="CM164">
        <v>26.479620000000001</v>
      </c>
      <c r="CN164" s="1">
        <v>8.5971179999999994E-2</v>
      </c>
      <c r="CO164">
        <v>33.564660000000003</v>
      </c>
      <c r="CP164">
        <v>0.76697870000000001</v>
      </c>
      <c r="CQ164">
        <v>26.24699</v>
      </c>
      <c r="CR164" s="1">
        <v>3.4598469999999999E-2</v>
      </c>
      <c r="CS164">
        <v>12.989710000000001</v>
      </c>
      <c r="CT164">
        <v>0.76219990000000004</v>
      </c>
      <c r="CU164">
        <v>26.359760000000001</v>
      </c>
      <c r="CV164" s="1">
        <v>2.654434E-2</v>
      </c>
      <c r="CW164">
        <v>9.6314299999999999</v>
      </c>
      <c r="CX164">
        <v>0.75805429999999996</v>
      </c>
      <c r="CY164">
        <v>26.607939999999999</v>
      </c>
      <c r="CZ164" s="1">
        <v>2.812193E-2</v>
      </c>
      <c r="DA164">
        <v>10.115410000000001</v>
      </c>
      <c r="DB164">
        <v>0.75438439999999995</v>
      </c>
      <c r="DC164">
        <v>27.846910000000001</v>
      </c>
      <c r="DD164" s="1">
        <v>3.0739300000000001E-2</v>
      </c>
      <c r="DE164">
        <v>11.094279999999999</v>
      </c>
      <c r="DF164">
        <v>0.75122149999999999</v>
      </c>
      <c r="DG164">
        <v>30.020910000000001</v>
      </c>
      <c r="DH164" s="1">
        <v>3.1999949999999999E-2</v>
      </c>
      <c r="DI164">
        <v>11.60609</v>
      </c>
      <c r="DJ164">
        <v>0.74867910000000004</v>
      </c>
      <c r="DK164">
        <v>33.675699999999999</v>
      </c>
      <c r="DL164">
        <v>3.1599629999999997E-2</v>
      </c>
      <c r="DM164">
        <v>11.49901</v>
      </c>
      <c r="DN164">
        <v>0.74681719999999996</v>
      </c>
      <c r="DO164">
        <v>37.46687</v>
      </c>
      <c r="DP164" s="1">
        <v>2.9997269999999999E-2</v>
      </c>
      <c r="DQ164">
        <v>10.92834</v>
      </c>
      <c r="DR164">
        <v>0.74551670000000003</v>
      </c>
      <c r="DS164">
        <v>37.349240000000002</v>
      </c>
      <c r="DT164" s="1">
        <v>2.7719710000000002E-2</v>
      </c>
      <c r="DU164">
        <v>10.099780000000001</v>
      </c>
      <c r="DV164">
        <v>0.74461149999999998</v>
      </c>
      <c r="DW164">
        <v>35.386960000000002</v>
      </c>
      <c r="DX164" s="1">
        <v>2.4990390000000001E-2</v>
      </c>
      <c r="DY164">
        <v>9.1052330000000001</v>
      </c>
      <c r="DZ164">
        <v>0.7439924</v>
      </c>
      <c r="EA164">
        <v>34.46998</v>
      </c>
      <c r="EB164" s="1">
        <v>2.172837E-2</v>
      </c>
      <c r="EC164">
        <v>7.921799</v>
      </c>
      <c r="ED164">
        <v>0.74356599999999995</v>
      </c>
      <c r="EE164">
        <v>34.307740000000003</v>
      </c>
      <c r="EF164" s="1">
        <v>1.7930160000000001E-2</v>
      </c>
      <c r="EG164">
        <v>6.5456200000000004</v>
      </c>
      <c r="EH164">
        <v>0.74333680000000002</v>
      </c>
      <c r="EI164">
        <v>34.68459</v>
      </c>
      <c r="EJ164" s="1">
        <v>1.400595E-2</v>
      </c>
      <c r="EK164">
        <v>5.1174860000000004</v>
      </c>
      <c r="EL164">
        <v>0.74316629999999995</v>
      </c>
      <c r="EM164">
        <v>36.026690000000002</v>
      </c>
      <c r="EN164" s="1">
        <v>1.056642E-2</v>
      </c>
      <c r="EO164">
        <v>3.8567</v>
      </c>
      <c r="EP164">
        <v>0.74310220000000005</v>
      </c>
      <c r="EQ164">
        <v>39.12791</v>
      </c>
      <c r="ER164" s="1">
        <v>7.9826610000000003E-3</v>
      </c>
      <c r="ES164">
        <v>2.9037549999999999</v>
      </c>
      <c r="ET164">
        <v>0.74302299999999999</v>
      </c>
      <c r="EU164">
        <v>41.445720000000001</v>
      </c>
      <c r="EV164" s="1">
        <v>6.2569160000000004E-3</v>
      </c>
      <c r="EW164">
        <v>2.2646709999999999</v>
      </c>
      <c r="EX164">
        <v>0.74300770000000005</v>
      </c>
      <c r="EY164">
        <v>40.488729999999997</v>
      </c>
      <c r="EZ164" s="1">
        <v>5.1802360000000004E-3</v>
      </c>
      <c r="FA164">
        <v>1.864536</v>
      </c>
      <c r="FB164">
        <v>0.74298419999999998</v>
      </c>
      <c r="FC164">
        <v>39.585709999999999</v>
      </c>
      <c r="FD164" s="1">
        <v>4.5127459999999998E-3</v>
      </c>
      <c r="FE164">
        <v>1.6167940000000001</v>
      </c>
      <c r="FF164">
        <v>0.74297360000000001</v>
      </c>
      <c r="FG164">
        <v>39.897939999999998</v>
      </c>
      <c r="FH164" s="1">
        <v>4.0785090000000001E-3</v>
      </c>
      <c r="FI164">
        <v>1.4563170000000001</v>
      </c>
      <c r="FJ164">
        <v>0.74299059999999995</v>
      </c>
      <c r="FK164">
        <v>40.627549999999999</v>
      </c>
      <c r="FL164" s="1">
        <v>3.7715589999999998E-3</v>
      </c>
      <c r="FM164">
        <v>1.3433539999999999</v>
      </c>
      <c r="FN164">
        <v>0.74296770000000001</v>
      </c>
      <c r="FO164">
        <v>42.183430000000001</v>
      </c>
      <c r="FP164" s="1">
        <v>3.5331220000000001E-3</v>
      </c>
      <c r="FQ164">
        <v>1.256367</v>
      </c>
      <c r="FR164">
        <v>0.74294280000000001</v>
      </c>
      <c r="FS164">
        <v>43.625689999999999</v>
      </c>
      <c r="FT164" s="1">
        <v>3.333337E-3</v>
      </c>
      <c r="FU164">
        <v>1.184097</v>
      </c>
      <c r="FV164">
        <v>0.74297460000000004</v>
      </c>
      <c r="FW164">
        <v>44.265439999999998</v>
      </c>
      <c r="FX164" s="1">
        <v>3.1583200000000001E-3</v>
      </c>
      <c r="FY164">
        <v>1.120938</v>
      </c>
      <c r="FZ164">
        <v>0.74297610000000003</v>
      </c>
      <c r="GA164">
        <v>42.47081</v>
      </c>
      <c r="GB164" s="1">
        <v>2.9999359999999999E-3</v>
      </c>
      <c r="GC164">
        <v>1.064012</v>
      </c>
      <c r="GD164">
        <v>0.74295630000000001</v>
      </c>
      <c r="GE164">
        <v>39.855069999999998</v>
      </c>
      <c r="GF164" s="1">
        <v>2.8540689999999999E-3</v>
      </c>
      <c r="GG164">
        <v>1.011868</v>
      </c>
      <c r="GH164">
        <v>0.74296499999999999</v>
      </c>
      <c r="GI164">
        <v>37.432749999999999</v>
      </c>
      <c r="GJ164" s="1">
        <v>2.7182949999999999E-3</v>
      </c>
      <c r="GK164">
        <v>0.96346100000000001</v>
      </c>
      <c r="GL164">
        <v>0.74297460000000004</v>
      </c>
      <c r="GM164">
        <v>36.072279999999999</v>
      </c>
      <c r="GN164" s="1">
        <v>2.5912589999999998E-3</v>
      </c>
      <c r="GO164">
        <v>0.91818619999999995</v>
      </c>
      <c r="GP164">
        <v>0.74296390000000001</v>
      </c>
      <c r="GQ164">
        <v>35.322130000000001</v>
      </c>
      <c r="GR164" s="1">
        <v>2.4719020000000002E-3</v>
      </c>
      <c r="GS164">
        <v>0.87571790000000005</v>
      </c>
      <c r="GT164">
        <v>0.74296430000000002</v>
      </c>
      <c r="GU164">
        <v>36.77664</v>
      </c>
      <c r="GV164" s="1">
        <v>2.359866E-3</v>
      </c>
      <c r="GW164">
        <v>0.83587630000000002</v>
      </c>
      <c r="GX164">
        <v>0.74296119999999999</v>
      </c>
      <c r="GY164">
        <v>38.683030000000002</v>
      </c>
      <c r="GZ164" s="1">
        <v>2.2542180000000001E-3</v>
      </c>
      <c r="HA164">
        <v>0.79842769999999996</v>
      </c>
      <c r="HB164">
        <v>0.74295460000000002</v>
      </c>
      <c r="HC164">
        <v>40.889780000000002</v>
      </c>
      <c r="HD164" s="1">
        <v>2.1549780000000001E-3</v>
      </c>
      <c r="HE164">
        <v>0.7631637</v>
      </c>
      <c r="HF164">
        <v>0.74296309999999999</v>
      </c>
      <c r="HG164">
        <v>41.735039999999998</v>
      </c>
      <c r="HH164" s="1">
        <v>2.0610860000000002E-3</v>
      </c>
      <c r="HI164">
        <v>0.72986609999999996</v>
      </c>
      <c r="HJ164">
        <v>0.74296399999999996</v>
      </c>
      <c r="HK164">
        <v>39.809339999999999</v>
      </c>
      <c r="HL164" s="1">
        <v>1.9723739999999998E-3</v>
      </c>
      <c r="HM164">
        <v>0.69842000000000004</v>
      </c>
      <c r="HN164">
        <v>0.7429597</v>
      </c>
      <c r="HO164">
        <v>37.429609999999997</v>
      </c>
      <c r="HP164" s="1">
        <v>1.8885849999999999E-3</v>
      </c>
      <c r="HQ164">
        <v>0.66870499999999999</v>
      </c>
      <c r="HR164">
        <v>0.74297290000000005</v>
      </c>
      <c r="HS164">
        <v>35.73319</v>
      </c>
      <c r="HT164" s="1">
        <v>1.8092239999999999E-3</v>
      </c>
      <c r="HU164">
        <v>0.64057090000000005</v>
      </c>
      <c r="HV164">
        <v>0.74296470000000003</v>
      </c>
      <c r="HW164">
        <v>35.045169999999999</v>
      </c>
      <c r="HX164" s="1">
        <v>1.7340669999999999E-3</v>
      </c>
      <c r="HY164">
        <v>0.6139694</v>
      </c>
      <c r="HZ164">
        <v>0.74296180000000001</v>
      </c>
      <c r="IA164">
        <v>36.798389999999998</v>
      </c>
      <c r="IB164" s="1">
        <v>1.663021E-3</v>
      </c>
      <c r="IC164">
        <v>0.58880200000000005</v>
      </c>
      <c r="ID164">
        <v>0.74295440000000001</v>
      </c>
      <c r="IE164">
        <v>41.04016</v>
      </c>
      <c r="IF164" s="1">
        <v>1.595993E-3</v>
      </c>
      <c r="IG164">
        <v>0.56502790000000003</v>
      </c>
      <c r="IH164">
        <v>0.74296329999999999</v>
      </c>
      <c r="II164">
        <v>45.675910000000002</v>
      </c>
      <c r="IJ164" s="1">
        <v>1.5325670000000001E-3</v>
      </c>
      <c r="IK164">
        <v>0.54255810000000004</v>
      </c>
      <c r="IL164">
        <v>0.74295560000000005</v>
      </c>
      <c r="IM164">
        <v>47.183799999999998</v>
      </c>
      <c r="IN164" s="1">
        <v>1.4725509999999999E-3</v>
      </c>
      <c r="IO164">
        <v>0.52126079999999997</v>
      </c>
      <c r="IP164">
        <v>0.74297429999999998</v>
      </c>
      <c r="IQ164">
        <v>46.119149999999998</v>
      </c>
      <c r="IR164" s="1">
        <v>1.4151840000000001E-3</v>
      </c>
      <c r="IS164">
        <v>0.50097270000000005</v>
      </c>
      <c r="IT164">
        <v>0.74297360000000001</v>
      </c>
      <c r="IU164">
        <v>45.098840000000003</v>
      </c>
      <c r="IV164" s="1">
        <v>1.360637E-3</v>
      </c>
      <c r="IW164">
        <v>0.4816183</v>
      </c>
      <c r="IX164">
        <v>0.7429576</v>
      </c>
      <c r="IY164">
        <v>44.808729999999997</v>
      </c>
      <c r="IZ164" s="1">
        <v>1.308605E-3</v>
      </c>
      <c r="JA164">
        <v>0.46320470000000002</v>
      </c>
      <c r="JB164">
        <v>0.74296180000000001</v>
      </c>
      <c r="JC164">
        <v>44.601489999999998</v>
      </c>
      <c r="JD164" s="1">
        <v>1.2590850000000001E-3</v>
      </c>
      <c r="JE164">
        <v>0.4456927</v>
      </c>
      <c r="JF164">
        <v>0.74295429999999996</v>
      </c>
      <c r="JG164">
        <v>45.738909999999997</v>
      </c>
      <c r="JH164" s="1">
        <v>1.2120810000000001E-3</v>
      </c>
      <c r="JI164">
        <v>0.42901719999999999</v>
      </c>
      <c r="JJ164">
        <v>0.74295809999999995</v>
      </c>
      <c r="JK164">
        <v>45.595689999999998</v>
      </c>
      <c r="JL164" s="1">
        <v>1.166278E-3</v>
      </c>
      <c r="JM164">
        <v>0.41304570000000002</v>
      </c>
      <c r="JN164">
        <v>0.74296949999999995</v>
      </c>
      <c r="JO164">
        <v>43.269109999999998</v>
      </c>
      <c r="JP164" s="1">
        <v>1.1203020000000001E-3</v>
      </c>
      <c r="JQ164">
        <v>0.39777889999999999</v>
      </c>
      <c r="JR164">
        <v>0.74295909999999998</v>
      </c>
      <c r="JS164">
        <v>40.29654</v>
      </c>
      <c r="JT164" s="1">
        <v>1.0765499999999999E-3</v>
      </c>
      <c r="JU164">
        <v>0.38320369999999998</v>
      </c>
      <c r="JV164">
        <v>0.74297000000000002</v>
      </c>
      <c r="JW164">
        <v>38.801369999999999</v>
      </c>
      <c r="JX164" s="1">
        <v>1.035102E-3</v>
      </c>
      <c r="JY164">
        <v>0.3693225</v>
      </c>
      <c r="JZ164">
        <v>0.74296779999999996</v>
      </c>
      <c r="KA164">
        <v>37.964089999999999</v>
      </c>
      <c r="KB164" s="1">
        <v>9.9582469999999999E-4</v>
      </c>
      <c r="KC164">
        <v>0.35609360000000001</v>
      </c>
      <c r="KD164">
        <v>0.74296450000000003</v>
      </c>
      <c r="KE164">
        <v>37.421169999999996</v>
      </c>
      <c r="KF164" s="1">
        <v>9.5824560000000003E-4</v>
      </c>
      <c r="KG164">
        <v>0.34339039999999998</v>
      </c>
      <c r="KH164">
        <v>0.74296470000000003</v>
      </c>
      <c r="KI164">
        <v>36.826050000000002</v>
      </c>
      <c r="KJ164" s="1">
        <v>9.2223439999999999E-4</v>
      </c>
      <c r="KK164">
        <v>0.33115549999999999</v>
      </c>
      <c r="KL164">
        <v>0.74296799999999996</v>
      </c>
      <c r="KM164">
        <v>38.126890000000003</v>
      </c>
      <c r="KN164" s="1">
        <v>8.880003E-4</v>
      </c>
      <c r="KO164">
        <v>0.31946459999999999</v>
      </c>
      <c r="KP164">
        <v>0.74296430000000002</v>
      </c>
      <c r="KQ164">
        <v>42.26388</v>
      </c>
      <c r="KR164" s="1">
        <v>8.5542509999999997E-4</v>
      </c>
      <c r="KS164">
        <v>0.30832399999999999</v>
      </c>
      <c r="KT164">
        <v>0.7429656</v>
      </c>
      <c r="KU164">
        <v>47.504440000000002</v>
      </c>
      <c r="KV164" s="1">
        <v>8.2447230000000002E-4</v>
      </c>
      <c r="KW164">
        <v>0.2976898</v>
      </c>
      <c r="KX164">
        <v>0.74296059999999997</v>
      </c>
      <c r="KY164">
        <v>49.243070000000003</v>
      </c>
      <c r="KZ164" s="1">
        <v>7.9494009999999998E-4</v>
      </c>
      <c r="LA164">
        <v>0.28752</v>
      </c>
      <c r="LB164">
        <v>0.7429637</v>
      </c>
      <c r="LC164">
        <v>46.332729999999998</v>
      </c>
      <c r="LD164" s="1">
        <v>7.6678710000000004E-4</v>
      </c>
      <c r="LE164">
        <v>0.27777030000000003</v>
      </c>
      <c r="LF164">
        <v>0.7429637</v>
      </c>
      <c r="LG164">
        <v>42.879080000000002</v>
      </c>
      <c r="LH164" s="1">
        <v>7.398099E-4</v>
      </c>
      <c r="LI164">
        <v>0.26842650000000001</v>
      </c>
      <c r="LJ164">
        <v>0.74295409999999995</v>
      </c>
      <c r="LK164">
        <v>41.065269999999998</v>
      </c>
      <c r="LL164" s="1">
        <v>7.14034E-4</v>
      </c>
      <c r="LM164">
        <v>0.2594612</v>
      </c>
      <c r="LN164">
        <v>0.74296439999999997</v>
      </c>
      <c r="LO164">
        <v>39.979559999999999</v>
      </c>
      <c r="LP164" s="1">
        <v>6.8933459999999998E-4</v>
      </c>
      <c r="LQ164">
        <v>0.25084980000000001</v>
      </c>
      <c r="LR164">
        <v>0.74296519999999999</v>
      </c>
      <c r="LS164">
        <v>40.006399999999999</v>
      </c>
      <c r="LT164" s="1">
        <v>6.6572050000000002E-4</v>
      </c>
      <c r="LU164">
        <v>0.2425882</v>
      </c>
      <c r="LV164">
        <v>0.74296430000000002</v>
      </c>
      <c r="LW164">
        <v>40.565939999999998</v>
      </c>
      <c r="LX164" s="1">
        <v>6.4306889999999998E-4</v>
      </c>
      <c r="LY164">
        <v>0.23465340000000001</v>
      </c>
      <c r="LZ164">
        <v>0.74295999999999995</v>
      </c>
      <c r="MA164">
        <v>39.570729999999998</v>
      </c>
      <c r="MB164" s="1">
        <v>6.2128379999999998E-4</v>
      </c>
      <c r="MC164">
        <v>0.22700629999999999</v>
      </c>
      <c r="MD164">
        <v>0.74297550000000001</v>
      </c>
      <c r="ME164">
        <v>38.380180000000003</v>
      </c>
      <c r="MF164" s="1">
        <v>6.0032079999999995E-4</v>
      </c>
      <c r="MG164">
        <v>0.2196361</v>
      </c>
      <c r="MH164">
        <v>0.74296329999999999</v>
      </c>
      <c r="MI164">
        <v>37.811810000000001</v>
      </c>
      <c r="MJ164" s="1">
        <v>5.801545E-4</v>
      </c>
      <c r="MK164">
        <v>0.2125475</v>
      </c>
      <c r="ML164">
        <v>0.74295849999999997</v>
      </c>
      <c r="MM164">
        <v>37.67597</v>
      </c>
      <c r="MN164" s="1">
        <v>5.6061640000000003E-4</v>
      </c>
      <c r="MO164">
        <v>0.20570279999999999</v>
      </c>
      <c r="MP164">
        <v>0.74295440000000001</v>
      </c>
      <c r="MQ164">
        <v>37.99438</v>
      </c>
      <c r="MR164" s="1">
        <v>5.418612E-4</v>
      </c>
      <c r="MS164">
        <v>0.1991213</v>
      </c>
      <c r="MT164">
        <v>0.74296249999999997</v>
      </c>
      <c r="MU164">
        <v>38.251719999999999</v>
      </c>
      <c r="MV164" s="1">
        <v>5.2379640000000001E-4</v>
      </c>
      <c r="MW164">
        <v>0.19277549999999999</v>
      </c>
      <c r="MX164">
        <v>0.74296899999999999</v>
      </c>
      <c r="MY164">
        <v>39.45017</v>
      </c>
      <c r="MZ164" s="1">
        <v>5.0646060000000001E-4</v>
      </c>
      <c r="NA164">
        <v>0.18665590000000001</v>
      </c>
      <c r="NB164">
        <v>0.74296689999999999</v>
      </c>
      <c r="NC164">
        <v>40.396389999999997</v>
      </c>
      <c r="ND164" s="1">
        <v>4.8972860000000003E-4</v>
      </c>
      <c r="NE164">
        <v>0.18074499999999999</v>
      </c>
      <c r="NF164">
        <v>0.74296309999999999</v>
      </c>
      <c r="NG164">
        <v>41.914589999999997</v>
      </c>
      <c r="NH164" s="1">
        <v>4.7357170000000002E-4</v>
      </c>
      <c r="NI164">
        <v>0.17503250000000001</v>
      </c>
      <c r="NJ164">
        <v>0.74295440000000001</v>
      </c>
      <c r="NK164">
        <v>43.344529999999999</v>
      </c>
      <c r="NL164" s="1">
        <v>4.5799769999999999E-4</v>
      </c>
      <c r="NM164">
        <v>0.16951569999999999</v>
      </c>
      <c r="NN164">
        <v>0.74296410000000002</v>
      </c>
      <c r="NO164">
        <v>41.620339999999999</v>
      </c>
      <c r="NP164" s="1">
        <v>4.4300829999999999E-4</v>
      </c>
      <c r="NQ164">
        <v>0.16418150000000001</v>
      </c>
      <c r="NR164">
        <v>0.74296410000000002</v>
      </c>
      <c r="NS164">
        <v>37.574390000000001</v>
      </c>
      <c r="NT164" s="1">
        <v>4.2860119999999999E-4</v>
      </c>
      <c r="NU164">
        <v>0.15905440000000001</v>
      </c>
      <c r="NV164">
        <v>0.74295630000000001</v>
      </c>
      <c r="NW164">
        <v>35.080669999999998</v>
      </c>
      <c r="NX164" s="1">
        <v>4.1479599999999999E-4</v>
      </c>
      <c r="NY164">
        <v>0.15412680000000001</v>
      </c>
      <c r="NZ164">
        <v>0.74296039999999997</v>
      </c>
      <c r="OA164">
        <v>34.108640000000001</v>
      </c>
      <c r="OB164" s="1">
        <v>4.015933E-4</v>
      </c>
      <c r="OC164">
        <v>0.14938470000000001</v>
      </c>
      <c r="OD164">
        <v>0.74296090000000004</v>
      </c>
      <c r="OE164">
        <v>35.037979999999997</v>
      </c>
      <c r="OF164" s="1">
        <v>3.8884610000000002E-4</v>
      </c>
      <c r="OG164">
        <v>0.14479120000000001</v>
      </c>
      <c r="OH164">
        <v>0.74295900000000004</v>
      </c>
      <c r="OI164">
        <v>34.973849999999999</v>
      </c>
      <c r="OJ164" s="1">
        <v>3.765029E-4</v>
      </c>
      <c r="OK164">
        <v>0.1403295</v>
      </c>
    </row>
    <row r="165" spans="1:401" x14ac:dyDescent="0.35">
      <c r="A165">
        <v>168</v>
      </c>
      <c r="B165" t="s">
        <v>4</v>
      </c>
      <c r="C165" t="s">
        <v>24</v>
      </c>
      <c r="D165" t="s">
        <v>170</v>
      </c>
      <c r="E165">
        <v>856.43320000000006</v>
      </c>
      <c r="F165">
        <v>0.68545659999999997</v>
      </c>
      <c r="G165">
        <v>23.509460000000001</v>
      </c>
      <c r="H165">
        <v>0</v>
      </c>
      <c r="I165">
        <v>0</v>
      </c>
      <c r="J165">
        <v>0.68211290000000002</v>
      </c>
      <c r="K165">
        <v>23.511389999999999</v>
      </c>
      <c r="L165">
        <v>0</v>
      </c>
      <c r="M165">
        <v>0</v>
      </c>
      <c r="N165">
        <v>0.67886100000000005</v>
      </c>
      <c r="O165">
        <v>22.482099999999999</v>
      </c>
      <c r="P165">
        <v>0</v>
      </c>
      <c r="Q165">
        <v>0</v>
      </c>
      <c r="R165">
        <v>0.67576360000000002</v>
      </c>
      <c r="S165">
        <v>22.542860000000001</v>
      </c>
      <c r="T165">
        <v>0</v>
      </c>
      <c r="U165">
        <v>0</v>
      </c>
      <c r="V165">
        <v>0.67286449999999998</v>
      </c>
      <c r="W165">
        <v>22.7319</v>
      </c>
      <c r="X165">
        <v>0</v>
      </c>
      <c r="Y165">
        <v>0</v>
      </c>
      <c r="Z165">
        <v>0.67032259999999999</v>
      </c>
      <c r="AA165">
        <v>22.365480000000002</v>
      </c>
      <c r="AB165" s="1">
        <v>2.4897409999999999E-34</v>
      </c>
      <c r="AC165" s="1">
        <v>8.0011330000000005E-32</v>
      </c>
      <c r="AD165">
        <v>0.66822899999999996</v>
      </c>
      <c r="AE165">
        <v>21.979810000000001</v>
      </c>
      <c r="AF165" s="1">
        <v>3.0995689999999998E-24</v>
      </c>
      <c r="AG165" s="1">
        <v>9.9507679999999994E-22</v>
      </c>
      <c r="AH165">
        <v>0.66616140000000001</v>
      </c>
      <c r="AI165">
        <v>21.985140000000001</v>
      </c>
      <c r="AJ165" s="1">
        <v>1.204774E-14</v>
      </c>
      <c r="AK165" s="1">
        <v>3.8766900000000001E-12</v>
      </c>
      <c r="AL165">
        <v>0.66423909999999997</v>
      </c>
      <c r="AM165">
        <v>22.17032</v>
      </c>
      <c r="AN165" s="1">
        <v>4.4682690000000002E-7</v>
      </c>
      <c r="AO165" s="1">
        <v>1.118936E-4</v>
      </c>
      <c r="AP165">
        <v>0.66263530000000004</v>
      </c>
      <c r="AQ165">
        <v>23.59065</v>
      </c>
      <c r="AR165" s="1">
        <v>8.0779289999999998E-4</v>
      </c>
      <c r="AS165">
        <v>0.21567339999999999</v>
      </c>
      <c r="AT165">
        <v>0.66138319999999995</v>
      </c>
      <c r="AU165">
        <v>25.695229999999999</v>
      </c>
      <c r="AV165" s="1">
        <v>9.8315100000000002E-2</v>
      </c>
      <c r="AW165">
        <v>27.633880000000001</v>
      </c>
      <c r="AX165">
        <v>0.66048249999999997</v>
      </c>
      <c r="AY165">
        <v>27.728449999999999</v>
      </c>
      <c r="AZ165">
        <v>2.3583059999999998</v>
      </c>
      <c r="BA165">
        <v>689.58910000000003</v>
      </c>
      <c r="BB165">
        <v>0.65984030000000005</v>
      </c>
      <c r="BC165">
        <v>28.761050000000001</v>
      </c>
      <c r="BD165">
        <v>17.774229999999999</v>
      </c>
      <c r="BE165">
        <v>5369.9830000000002</v>
      </c>
      <c r="BF165">
        <v>0.65941110000000003</v>
      </c>
      <c r="BG165">
        <v>28.143219999999999</v>
      </c>
      <c r="BH165">
        <v>55.656910000000003</v>
      </c>
      <c r="BI165">
        <v>17269.55</v>
      </c>
      <c r="BJ165">
        <v>0.65900879999999995</v>
      </c>
      <c r="BK165">
        <v>27.28829</v>
      </c>
      <c r="BL165">
        <v>87.444370000000006</v>
      </c>
      <c r="BM165">
        <v>27748.46</v>
      </c>
      <c r="BN165">
        <v>0.65852180000000005</v>
      </c>
      <c r="BO165">
        <v>27.130970000000001</v>
      </c>
      <c r="BP165">
        <v>79.357479999999995</v>
      </c>
      <c r="BQ165">
        <v>25658.67</v>
      </c>
      <c r="BR165">
        <v>0.65780609999999995</v>
      </c>
      <c r="BS165">
        <v>27.040900000000001</v>
      </c>
      <c r="BT165">
        <v>46.474060000000001</v>
      </c>
      <c r="BU165">
        <v>15263.28</v>
      </c>
      <c r="BV165">
        <v>0.65682229999999997</v>
      </c>
      <c r="BW165">
        <v>27.60989</v>
      </c>
      <c r="BX165">
        <v>19.272690000000001</v>
      </c>
      <c r="BY165">
        <v>6414.692</v>
      </c>
      <c r="BZ165">
        <v>0.65547290000000002</v>
      </c>
      <c r="CA165">
        <v>27.801829999999999</v>
      </c>
      <c r="CB165">
        <v>6.1501530000000004</v>
      </c>
      <c r="CC165">
        <v>2069.59</v>
      </c>
      <c r="CD165">
        <v>0.65377739999999995</v>
      </c>
      <c r="CE165">
        <v>27.589490000000001</v>
      </c>
      <c r="CF165">
        <v>1.6336010000000001</v>
      </c>
      <c r="CG165">
        <v>554.25900000000001</v>
      </c>
      <c r="CH165">
        <v>0.6517522</v>
      </c>
      <c r="CI165">
        <v>27.108180000000001</v>
      </c>
      <c r="CJ165">
        <v>0.39376719999999998</v>
      </c>
      <c r="CK165">
        <v>134.3236</v>
      </c>
      <c r="CL165">
        <v>0.64945940000000002</v>
      </c>
      <c r="CM165">
        <v>26.48518</v>
      </c>
      <c r="CN165" s="1">
        <v>0.100344</v>
      </c>
      <c r="CO165">
        <v>34.089559999999999</v>
      </c>
      <c r="CP165">
        <v>0.64712460000000005</v>
      </c>
      <c r="CQ165">
        <v>26.204229999999999</v>
      </c>
      <c r="CR165" s="1">
        <v>3.7425130000000001E-2</v>
      </c>
      <c r="CS165">
        <v>12.446770000000001</v>
      </c>
      <c r="CT165">
        <v>0.64500579999999996</v>
      </c>
      <c r="CU165">
        <v>26.299430000000001</v>
      </c>
      <c r="CV165" s="1">
        <v>2.6774249999999999E-2</v>
      </c>
      <c r="CW165">
        <v>8.7057149999999996</v>
      </c>
      <c r="CX165">
        <v>0.64379660000000005</v>
      </c>
      <c r="CY165">
        <v>26.595880000000001</v>
      </c>
      <c r="CZ165" s="1">
        <v>2.7798099999999999E-2</v>
      </c>
      <c r="DA165">
        <v>8.9861509999999996</v>
      </c>
      <c r="DB165">
        <v>0.64285599999999998</v>
      </c>
      <c r="DC165">
        <v>27.921199999999999</v>
      </c>
      <c r="DD165" s="1">
        <v>3.04649E-2</v>
      </c>
      <c r="DE165">
        <v>9.8713569999999997</v>
      </c>
      <c r="DF165">
        <v>0.64217480000000005</v>
      </c>
      <c r="DG165">
        <v>30.18571</v>
      </c>
      <c r="DH165" s="1">
        <v>3.1927789999999998E-2</v>
      </c>
      <c r="DI165">
        <v>10.381259999999999</v>
      </c>
      <c r="DJ165">
        <v>0.64227500000000004</v>
      </c>
      <c r="DK165">
        <v>33.941699999999997</v>
      </c>
      <c r="DL165" s="1">
        <v>3.1717370000000002E-2</v>
      </c>
      <c r="DM165">
        <v>10.33475</v>
      </c>
      <c r="DN165">
        <v>0.64306289999999999</v>
      </c>
      <c r="DO165">
        <v>37.766919999999999</v>
      </c>
      <c r="DP165" s="1">
        <v>3.0232450000000001E-2</v>
      </c>
      <c r="DQ165">
        <v>9.8546150000000008</v>
      </c>
      <c r="DR165">
        <v>0.64370320000000003</v>
      </c>
      <c r="DS165">
        <v>37.55509</v>
      </c>
      <c r="DT165" s="1">
        <v>2.801845E-2</v>
      </c>
      <c r="DU165">
        <v>9.1292600000000004</v>
      </c>
      <c r="DV165">
        <v>0.64428260000000004</v>
      </c>
      <c r="DW165">
        <v>35.454839999999997</v>
      </c>
      <c r="DX165" s="1">
        <v>2.5343270000000001E-2</v>
      </c>
      <c r="DY165">
        <v>8.2521419999999992</v>
      </c>
      <c r="DZ165">
        <v>0.64472379999999996</v>
      </c>
      <c r="EA165">
        <v>34.444490000000002</v>
      </c>
      <c r="EB165" s="1">
        <v>2.2150469999999998E-2</v>
      </c>
      <c r="EC165">
        <v>7.2094930000000002</v>
      </c>
      <c r="ED165">
        <v>0.64510319999999999</v>
      </c>
      <c r="EE165">
        <v>34.273719999999997</v>
      </c>
      <c r="EF165" s="1">
        <v>1.8403630000000001E-2</v>
      </c>
      <c r="EG165">
        <v>5.990005</v>
      </c>
      <c r="EH165">
        <v>0.64533529999999995</v>
      </c>
      <c r="EI165">
        <v>34.74297</v>
      </c>
      <c r="EJ165" s="1">
        <v>1.4464289999999999E-2</v>
      </c>
      <c r="EK165">
        <v>4.7069679999999998</v>
      </c>
      <c r="EL165">
        <v>0.64551910000000001</v>
      </c>
      <c r="EM165">
        <v>36.17953</v>
      </c>
      <c r="EN165" s="1">
        <v>1.0941650000000001E-2</v>
      </c>
      <c r="EO165">
        <v>3.5556320000000001</v>
      </c>
      <c r="EP165">
        <v>0.64562299999999995</v>
      </c>
      <c r="EQ165">
        <v>39.414619999999999</v>
      </c>
      <c r="ER165" s="1">
        <v>8.2488170000000003E-3</v>
      </c>
      <c r="ES165">
        <v>2.6729880000000001</v>
      </c>
      <c r="ET165">
        <v>0.64572079999999998</v>
      </c>
      <c r="EU165">
        <v>41.749920000000003</v>
      </c>
      <c r="EV165" s="1">
        <v>6.428146E-3</v>
      </c>
      <c r="EW165">
        <v>2.0749879999999998</v>
      </c>
      <c r="EX165">
        <v>0.6457524</v>
      </c>
      <c r="EY165">
        <v>40.6205</v>
      </c>
      <c r="EZ165" s="1">
        <v>5.2860169999999996E-3</v>
      </c>
      <c r="FA165">
        <v>1.698896</v>
      </c>
      <c r="FB165">
        <v>0.64579819999999999</v>
      </c>
      <c r="FC165">
        <v>39.501750000000001</v>
      </c>
      <c r="FD165" s="1">
        <v>4.5792769999999997E-3</v>
      </c>
      <c r="FE165">
        <v>1.466345</v>
      </c>
      <c r="FF165">
        <v>0.64580369999999998</v>
      </c>
      <c r="FG165">
        <v>39.747259999999997</v>
      </c>
      <c r="FH165" s="1">
        <v>4.1233399999999996E-3</v>
      </c>
      <c r="FI165">
        <v>1.3167070000000001</v>
      </c>
      <c r="FJ165">
        <v>0.64582989999999996</v>
      </c>
      <c r="FK165">
        <v>40.53434</v>
      </c>
      <c r="FL165" s="1">
        <v>3.8045689999999998E-3</v>
      </c>
      <c r="FM165">
        <v>1.212337</v>
      </c>
      <c r="FN165">
        <v>0.64581259999999996</v>
      </c>
      <c r="FO165">
        <v>42.221820000000001</v>
      </c>
      <c r="FP165" s="1">
        <v>3.5595819999999999E-3</v>
      </c>
      <c r="FQ165">
        <v>1.132625</v>
      </c>
      <c r="FR165">
        <v>0.64582470000000003</v>
      </c>
      <c r="FS165">
        <v>43.770960000000002</v>
      </c>
      <c r="FT165" s="1">
        <v>3.355982E-3</v>
      </c>
      <c r="FU165">
        <v>1.0668359999999999</v>
      </c>
      <c r="FV165">
        <v>0.64582249999999997</v>
      </c>
      <c r="FW165">
        <v>44.545720000000003</v>
      </c>
      <c r="FX165" s="1">
        <v>3.1784169999999998E-3</v>
      </c>
      <c r="FY165">
        <v>1.0095909999999999</v>
      </c>
      <c r="FZ165">
        <v>0.6458623</v>
      </c>
      <c r="GA165">
        <v>42.784379999999999</v>
      </c>
      <c r="GB165" s="1">
        <v>3.0182630000000002E-3</v>
      </c>
      <c r="GC165">
        <v>0.95811740000000001</v>
      </c>
      <c r="GD165">
        <v>0.64585840000000005</v>
      </c>
      <c r="GE165">
        <v>40.080800000000004</v>
      </c>
      <c r="GF165" s="1">
        <v>2.870975E-3</v>
      </c>
      <c r="GG165">
        <v>0.91100990000000004</v>
      </c>
      <c r="GH165">
        <v>0.64585669999999995</v>
      </c>
      <c r="GI165">
        <v>37.508139999999997</v>
      </c>
      <c r="GJ165" s="1">
        <v>2.7340540000000001E-3</v>
      </c>
      <c r="GK165">
        <v>0.86733559999999998</v>
      </c>
      <c r="GL165">
        <v>0.64586259999999995</v>
      </c>
      <c r="GM165">
        <v>36.087859999999999</v>
      </c>
      <c r="GN165" s="1">
        <v>2.6060430000000002E-3</v>
      </c>
      <c r="GO165">
        <v>0.82651529999999995</v>
      </c>
      <c r="GP165">
        <v>0.64585510000000002</v>
      </c>
      <c r="GQ165">
        <v>35.34187</v>
      </c>
      <c r="GR165" s="1">
        <v>2.4857640000000001E-3</v>
      </c>
      <c r="GS165">
        <v>0.78822119999999996</v>
      </c>
      <c r="GT165">
        <v>0.64584969999999997</v>
      </c>
      <c r="GU165">
        <v>36.887479999999996</v>
      </c>
      <c r="GV165" s="1">
        <v>2.3728780000000001E-3</v>
      </c>
      <c r="GW165">
        <v>0.75230490000000005</v>
      </c>
      <c r="GX165">
        <v>0.64585360000000003</v>
      </c>
      <c r="GY165">
        <v>38.86833</v>
      </c>
      <c r="GZ165" s="1">
        <v>2.2664579999999998E-3</v>
      </c>
      <c r="HA165">
        <v>0.71854720000000005</v>
      </c>
      <c r="HB165">
        <v>0.64584589999999997</v>
      </c>
      <c r="HC165">
        <v>41.133749999999999</v>
      </c>
      <c r="HD165" s="1">
        <v>2.1665299999999998E-3</v>
      </c>
      <c r="HE165">
        <v>0.68677379999999999</v>
      </c>
      <c r="HF165">
        <v>0.64585009999999998</v>
      </c>
      <c r="HG165">
        <v>41.996250000000003</v>
      </c>
      <c r="HH165" s="1">
        <v>2.071982E-3</v>
      </c>
      <c r="HI165">
        <v>0.65676950000000001</v>
      </c>
      <c r="HJ165">
        <v>0.64584830000000004</v>
      </c>
      <c r="HK165">
        <v>40.003450000000001</v>
      </c>
      <c r="HL165" s="1">
        <v>1.982658E-3</v>
      </c>
      <c r="HM165">
        <v>0.62843519999999997</v>
      </c>
      <c r="HN165">
        <v>0.64584759999999997</v>
      </c>
      <c r="HO165">
        <v>37.553840000000001</v>
      </c>
      <c r="HP165" s="1">
        <v>1.898313E-3</v>
      </c>
      <c r="HQ165">
        <v>0.60166929999999996</v>
      </c>
      <c r="HR165">
        <v>0.64586060000000001</v>
      </c>
      <c r="HS165">
        <v>35.777000000000001</v>
      </c>
      <c r="HT165" s="1">
        <v>1.818463E-3</v>
      </c>
      <c r="HU165">
        <v>0.57633500000000004</v>
      </c>
      <c r="HV165">
        <v>0.64585110000000001</v>
      </c>
      <c r="HW165">
        <v>35.086730000000003</v>
      </c>
      <c r="HX165" s="1">
        <v>1.7427950000000001E-3</v>
      </c>
      <c r="HY165">
        <v>0.55236700000000005</v>
      </c>
      <c r="HZ165">
        <v>0.64584949999999997</v>
      </c>
      <c r="IA165">
        <v>36.937469999999998</v>
      </c>
      <c r="IB165" s="1">
        <v>1.6712579999999999E-3</v>
      </c>
      <c r="IC165">
        <v>0.52969010000000005</v>
      </c>
      <c r="ID165">
        <v>0.64584490000000006</v>
      </c>
      <c r="IE165">
        <v>41.29918</v>
      </c>
      <c r="IF165" s="1">
        <v>1.603782E-3</v>
      </c>
      <c r="IG165">
        <v>0.5082719</v>
      </c>
      <c r="IH165">
        <v>0.64585000000000004</v>
      </c>
      <c r="II165">
        <v>46.019449999999999</v>
      </c>
      <c r="IJ165" s="1">
        <v>1.53992E-3</v>
      </c>
      <c r="IK165">
        <v>0.48802679999999998</v>
      </c>
      <c r="IL165">
        <v>0.64584620000000004</v>
      </c>
      <c r="IM165">
        <v>47.461539999999999</v>
      </c>
      <c r="IN165" s="1">
        <v>1.479525E-3</v>
      </c>
      <c r="IO165">
        <v>0.46884559999999997</v>
      </c>
      <c r="IP165">
        <v>0.64585689999999996</v>
      </c>
      <c r="IQ165">
        <v>46.215719999999997</v>
      </c>
      <c r="IR165" s="1">
        <v>1.421854E-3</v>
      </c>
      <c r="IS165">
        <v>0.4505924</v>
      </c>
      <c r="IT165">
        <v>0.64586160000000004</v>
      </c>
      <c r="IU165">
        <v>45.041130000000003</v>
      </c>
      <c r="IV165" s="1">
        <v>1.367006E-3</v>
      </c>
      <c r="IW165">
        <v>0.43317070000000002</v>
      </c>
      <c r="IX165">
        <v>0.64585329999999996</v>
      </c>
      <c r="IY165">
        <v>44.715609999999998</v>
      </c>
      <c r="IZ165" s="1">
        <v>1.314661E-3</v>
      </c>
      <c r="JA165">
        <v>0.41658970000000001</v>
      </c>
      <c r="JB165">
        <v>0.64585630000000005</v>
      </c>
      <c r="JC165">
        <v>44.556249999999999</v>
      </c>
      <c r="JD165" s="1">
        <v>1.2648469999999999E-3</v>
      </c>
      <c r="JE165">
        <v>0.40082279999999998</v>
      </c>
      <c r="JF165">
        <v>0.64584439999999999</v>
      </c>
      <c r="JG165">
        <v>45.829909999999998</v>
      </c>
      <c r="JH165" s="1">
        <v>1.2175619999999999E-3</v>
      </c>
      <c r="JI165">
        <v>0.38581029999999999</v>
      </c>
      <c r="JJ165">
        <v>0.64585349999999997</v>
      </c>
      <c r="JK165">
        <v>45.818530000000003</v>
      </c>
      <c r="JL165" s="1">
        <v>1.17154E-3</v>
      </c>
      <c r="JM165">
        <v>0.37144290000000002</v>
      </c>
      <c r="JN165">
        <v>0.64585230000000005</v>
      </c>
      <c r="JO165">
        <v>43.543979999999998</v>
      </c>
      <c r="JP165" s="1">
        <v>1.1253179999999999E-3</v>
      </c>
      <c r="JQ165">
        <v>0.35770580000000002</v>
      </c>
      <c r="JR165">
        <v>0.64585479999999995</v>
      </c>
      <c r="JS165">
        <v>40.507309999999997</v>
      </c>
      <c r="JT165" s="1">
        <v>1.0813330000000001E-3</v>
      </c>
      <c r="JU165">
        <v>0.34458630000000001</v>
      </c>
      <c r="JV165">
        <v>0.64585979999999998</v>
      </c>
      <c r="JW165">
        <v>38.872030000000002</v>
      </c>
      <c r="JX165" s="1">
        <v>1.039643E-3</v>
      </c>
      <c r="JY165">
        <v>0.33209060000000001</v>
      </c>
      <c r="JZ165">
        <v>0.64585870000000001</v>
      </c>
      <c r="KA165">
        <v>37.95326</v>
      </c>
      <c r="KB165" s="1">
        <v>1.0001439999999999E-3</v>
      </c>
      <c r="KC165">
        <v>0.32018210000000003</v>
      </c>
      <c r="KD165">
        <v>0.64585729999999997</v>
      </c>
      <c r="KE165">
        <v>37.394500000000001</v>
      </c>
      <c r="KF165" s="1">
        <v>9.6239579999999995E-4</v>
      </c>
      <c r="KG165">
        <v>0.30875760000000002</v>
      </c>
      <c r="KH165">
        <v>0.64585669999999995</v>
      </c>
      <c r="KI165">
        <v>36.822719999999997</v>
      </c>
      <c r="KJ165" s="1">
        <v>9.2622349999999995E-4</v>
      </c>
      <c r="KK165">
        <v>0.29775620000000003</v>
      </c>
      <c r="KL165">
        <v>0.64585820000000005</v>
      </c>
      <c r="KM165">
        <v>38.231740000000002</v>
      </c>
      <c r="KN165" s="1">
        <v>8.9178219999999999E-4</v>
      </c>
      <c r="KO165">
        <v>0.28722900000000001</v>
      </c>
      <c r="KP165">
        <v>0.64585630000000005</v>
      </c>
      <c r="KQ165">
        <v>42.498869999999997</v>
      </c>
      <c r="KR165" s="1">
        <v>8.5902549999999998E-4</v>
      </c>
      <c r="KS165">
        <v>0.27720109999999998</v>
      </c>
      <c r="KT165">
        <v>0.64585760000000003</v>
      </c>
      <c r="KU165">
        <v>47.845759999999999</v>
      </c>
      <c r="KV165" s="1">
        <v>8.2790339999999998E-4</v>
      </c>
      <c r="KW165">
        <v>0.26762979999999997</v>
      </c>
      <c r="KX165">
        <v>0.64585539999999997</v>
      </c>
      <c r="KY165">
        <v>49.608359999999998</v>
      </c>
      <c r="KZ165" s="1">
        <v>7.9822409999999997E-4</v>
      </c>
      <c r="LA165">
        <v>0.25847999999999999</v>
      </c>
      <c r="LB165">
        <v>0.64585630000000005</v>
      </c>
      <c r="LC165">
        <v>46.600279999999998</v>
      </c>
      <c r="LD165" s="1">
        <v>7.6993210000000001E-4</v>
      </c>
      <c r="LE165">
        <v>0.2497096</v>
      </c>
      <c r="LF165">
        <v>0.64585700000000001</v>
      </c>
      <c r="LG165">
        <v>43.004820000000002</v>
      </c>
      <c r="LH165" s="1">
        <v>7.4282329999999998E-4</v>
      </c>
      <c r="LI165">
        <v>0.2413035</v>
      </c>
      <c r="LJ165">
        <v>0.64584439999999999</v>
      </c>
      <c r="LK165">
        <v>41.09357</v>
      </c>
      <c r="LL165" s="1">
        <v>7.1691050000000003E-4</v>
      </c>
      <c r="LM165">
        <v>0.2332359</v>
      </c>
      <c r="LN165">
        <v>0.64585740000000003</v>
      </c>
      <c r="LO165">
        <v>39.985439999999997</v>
      </c>
      <c r="LP165" s="1">
        <v>6.9209390000000005E-4</v>
      </c>
      <c r="LQ165">
        <v>0.22548979999999999</v>
      </c>
      <c r="LR165">
        <v>0.64585700000000001</v>
      </c>
      <c r="LS165">
        <v>40.093060000000001</v>
      </c>
      <c r="LT165" s="1">
        <v>6.6837709999999998E-4</v>
      </c>
      <c r="LU165">
        <v>0.21806120000000001</v>
      </c>
      <c r="LV165">
        <v>0.64585000000000004</v>
      </c>
      <c r="LW165">
        <v>40.78633</v>
      </c>
      <c r="LX165" s="1">
        <v>6.4561540000000002E-4</v>
      </c>
      <c r="LY165">
        <v>0.2109239</v>
      </c>
      <c r="LZ165">
        <v>0.64585539999999997</v>
      </c>
      <c r="MA165">
        <v>39.882640000000002</v>
      </c>
      <c r="MB165" s="1">
        <v>6.2373959999999999E-4</v>
      </c>
      <c r="MC165">
        <v>0.2040479</v>
      </c>
      <c r="MD165">
        <v>0.64586220000000005</v>
      </c>
      <c r="ME165">
        <v>38.597830000000002</v>
      </c>
      <c r="MF165" s="1">
        <v>6.0268249999999995E-4</v>
      </c>
      <c r="MG165">
        <v>0.19742100000000001</v>
      </c>
      <c r="MH165">
        <v>0.64585559999999997</v>
      </c>
      <c r="MI165">
        <v>37.819879999999998</v>
      </c>
      <c r="MJ165" s="1">
        <v>5.8241819999999998E-4</v>
      </c>
      <c r="MK165">
        <v>0.19104409999999999</v>
      </c>
      <c r="ML165">
        <v>0.64585340000000002</v>
      </c>
      <c r="MM165">
        <v>37.535910000000001</v>
      </c>
      <c r="MN165" s="1">
        <v>5.6279769999999999E-4</v>
      </c>
      <c r="MO165">
        <v>0.18489040000000001</v>
      </c>
      <c r="MP165">
        <v>0.64584459999999999</v>
      </c>
      <c r="MQ165">
        <v>37.873440000000002</v>
      </c>
      <c r="MR165" s="1">
        <v>5.4395379999999996E-4</v>
      </c>
      <c r="MS165">
        <v>0.1789705</v>
      </c>
      <c r="MT165">
        <v>0.64585000000000004</v>
      </c>
      <c r="MU165">
        <v>38.187109999999997</v>
      </c>
      <c r="MV165" s="1">
        <v>5.2581079999999998E-4</v>
      </c>
      <c r="MW165">
        <v>0.173265</v>
      </c>
      <c r="MX165">
        <v>0.64585309999999996</v>
      </c>
      <c r="MY165">
        <v>39.510300000000001</v>
      </c>
      <c r="MZ165" s="1">
        <v>5.0840029999999999E-4</v>
      </c>
      <c r="NA165">
        <v>0.16776260000000001</v>
      </c>
      <c r="NB165">
        <v>0.64585099999999995</v>
      </c>
      <c r="NC165">
        <v>40.551540000000003</v>
      </c>
      <c r="ND165" s="1">
        <v>4.9160320000000003E-4</v>
      </c>
      <c r="NE165">
        <v>0.16244980000000001</v>
      </c>
      <c r="NF165">
        <v>0.64585009999999998</v>
      </c>
      <c r="NG165">
        <v>42.198709999999998</v>
      </c>
      <c r="NH165" s="1">
        <v>4.7538220000000001E-4</v>
      </c>
      <c r="NI165">
        <v>0.1573145</v>
      </c>
      <c r="NJ165">
        <v>0.64584540000000001</v>
      </c>
      <c r="NK165">
        <v>43.71678</v>
      </c>
      <c r="NL165" s="1">
        <v>4.5974470000000002E-4</v>
      </c>
      <c r="NM165">
        <v>0.15235480000000001</v>
      </c>
      <c r="NN165">
        <v>0.64585760000000003</v>
      </c>
      <c r="NO165">
        <v>41.96949</v>
      </c>
      <c r="NP165" s="1">
        <v>4.446939E-4</v>
      </c>
      <c r="NQ165">
        <v>0.14756</v>
      </c>
      <c r="NR165">
        <v>0.64585040000000005</v>
      </c>
      <c r="NS165">
        <v>37.764479999999999</v>
      </c>
      <c r="NT165" s="1">
        <v>4.3021429999999999E-4</v>
      </c>
      <c r="NU165">
        <v>0.14294699999999999</v>
      </c>
      <c r="NV165">
        <v>0.64584680000000005</v>
      </c>
      <c r="NW165">
        <v>35.151470000000003</v>
      </c>
      <c r="NX165" s="1">
        <v>4.1634210000000003E-4</v>
      </c>
      <c r="NY165">
        <v>0.1385141</v>
      </c>
      <c r="NZ165">
        <v>0.64585539999999997</v>
      </c>
      <c r="OA165">
        <v>34.119050000000001</v>
      </c>
      <c r="OB165" s="1">
        <v>4.0308470000000003E-4</v>
      </c>
      <c r="OC165">
        <v>0.1342506</v>
      </c>
      <c r="OD165">
        <v>0.64585550000000003</v>
      </c>
      <c r="OE165">
        <v>35.129899999999999</v>
      </c>
      <c r="OF165" s="1">
        <v>3.902981E-4</v>
      </c>
      <c r="OG165">
        <v>0.1301245</v>
      </c>
      <c r="OH165">
        <v>0.64585170000000003</v>
      </c>
      <c r="OI165">
        <v>35.1175</v>
      </c>
      <c r="OJ165" s="1">
        <v>3.779101E-4</v>
      </c>
      <c r="OK165">
        <v>0.1261149</v>
      </c>
    </row>
    <row r="166" spans="1:401" x14ac:dyDescent="0.35">
      <c r="A166">
        <v>169</v>
      </c>
      <c r="B166" t="s">
        <v>4</v>
      </c>
      <c r="C166" t="s">
        <v>24</v>
      </c>
      <c r="D166" t="s">
        <v>171</v>
      </c>
      <c r="E166">
        <v>849.76409999999998</v>
      </c>
      <c r="F166">
        <v>1.033296</v>
      </c>
      <c r="G166">
        <v>23.534659999999999</v>
      </c>
      <c r="H166">
        <v>0</v>
      </c>
      <c r="I166">
        <v>0</v>
      </c>
      <c r="J166">
        <v>1.024089</v>
      </c>
      <c r="K166">
        <v>23.606390000000001</v>
      </c>
      <c r="L166">
        <v>0</v>
      </c>
      <c r="M166">
        <v>0</v>
      </c>
      <c r="N166">
        <v>1.0151490000000001</v>
      </c>
      <c r="O166">
        <v>22.609470000000002</v>
      </c>
      <c r="P166">
        <v>0</v>
      </c>
      <c r="Q166">
        <v>0</v>
      </c>
      <c r="R166">
        <v>1.006548</v>
      </c>
      <c r="S166">
        <v>22.66478</v>
      </c>
      <c r="T166">
        <v>0</v>
      </c>
      <c r="U166">
        <v>0</v>
      </c>
      <c r="V166">
        <v>0.99854310000000002</v>
      </c>
      <c r="W166">
        <v>22.82676</v>
      </c>
      <c r="X166">
        <v>0</v>
      </c>
      <c r="Y166">
        <v>0</v>
      </c>
      <c r="Z166">
        <v>0.99066270000000001</v>
      </c>
      <c r="AA166">
        <v>22.41647</v>
      </c>
      <c r="AB166" s="1">
        <v>4.1071100000000002E-35</v>
      </c>
      <c r="AC166" s="1">
        <v>1.191436E-32</v>
      </c>
      <c r="AD166">
        <v>0.98373029999999995</v>
      </c>
      <c r="AE166">
        <v>21.945640000000001</v>
      </c>
      <c r="AF166" s="1">
        <v>5.2552719999999998E-25</v>
      </c>
      <c r="AG166" s="1">
        <v>1.52469E-22</v>
      </c>
      <c r="AH166">
        <v>0.97734169999999998</v>
      </c>
      <c r="AI166">
        <v>21.936620000000001</v>
      </c>
      <c r="AJ166" s="1">
        <v>2.2822529999999998E-15</v>
      </c>
      <c r="AK166" s="1">
        <v>6.5334000000000002E-13</v>
      </c>
      <c r="AL166">
        <v>0.97144019999999998</v>
      </c>
      <c r="AM166">
        <v>22.165150000000001</v>
      </c>
      <c r="AN166" s="1">
        <v>2.2686340000000001E-7</v>
      </c>
      <c r="AO166" s="1">
        <v>4.720172E-5</v>
      </c>
      <c r="AP166">
        <v>0.96630899999999997</v>
      </c>
      <c r="AQ166">
        <v>23.643239999999999</v>
      </c>
      <c r="AR166" s="1">
        <v>5.1834839999999999E-4</v>
      </c>
      <c r="AS166">
        <v>0.1192875</v>
      </c>
      <c r="AT166">
        <v>0.96215629999999996</v>
      </c>
      <c r="AU166">
        <v>25.80254</v>
      </c>
      <c r="AV166">
        <v>7.2048490000000007E-2</v>
      </c>
      <c r="AW166">
        <v>17.738790000000002</v>
      </c>
      <c r="AX166">
        <v>0.95894429999999997</v>
      </c>
      <c r="AY166">
        <v>27.900490000000001</v>
      </c>
      <c r="AZ166">
        <v>1.9056660000000001</v>
      </c>
      <c r="BA166">
        <v>493.33359999999999</v>
      </c>
      <c r="BB166">
        <v>0.95653929999999998</v>
      </c>
      <c r="BC166">
        <v>28.933129999999998</v>
      </c>
      <c r="BD166">
        <v>15.524150000000001</v>
      </c>
      <c r="BE166">
        <v>4186.3969999999999</v>
      </c>
      <c r="BF166">
        <v>0.95475670000000001</v>
      </c>
      <c r="BG166">
        <v>28.24408</v>
      </c>
      <c r="BH166">
        <v>51.825060000000001</v>
      </c>
      <c r="BI166">
        <v>14449.23</v>
      </c>
      <c r="BJ166">
        <v>0.95333040000000002</v>
      </c>
      <c r="BK166">
        <v>27.28651</v>
      </c>
      <c r="BL166">
        <v>85.896699999999996</v>
      </c>
      <c r="BM166">
        <v>24630.71</v>
      </c>
      <c r="BN166">
        <v>0.9518662</v>
      </c>
      <c r="BO166">
        <v>27.084340000000001</v>
      </c>
      <c r="BP166">
        <v>81.518039999999999</v>
      </c>
      <c r="BQ166">
        <v>23932.05</v>
      </c>
      <c r="BR166">
        <v>0.95003400000000005</v>
      </c>
      <c r="BS166">
        <v>27.036549999999998</v>
      </c>
      <c r="BT166">
        <v>49.542499999999997</v>
      </c>
      <c r="BU166">
        <v>14835.68</v>
      </c>
      <c r="BV166">
        <v>0.9476291</v>
      </c>
      <c r="BW166">
        <v>27.678629999999998</v>
      </c>
      <c r="BX166">
        <v>21.170359999999999</v>
      </c>
      <c r="BY166">
        <v>6447.4040000000005</v>
      </c>
      <c r="BZ166">
        <v>0.94433929999999999</v>
      </c>
      <c r="CA166">
        <v>27.942509999999999</v>
      </c>
      <c r="CB166">
        <v>6.9132829999999998</v>
      </c>
      <c r="CC166">
        <v>2135.0430000000001</v>
      </c>
      <c r="CD166">
        <v>0.94015879999999996</v>
      </c>
      <c r="CE166">
        <v>27.70729</v>
      </c>
      <c r="CF166">
        <v>1.8656219999999999</v>
      </c>
      <c r="CG166">
        <v>582.29989999999998</v>
      </c>
      <c r="CH166">
        <v>0.93514129999999995</v>
      </c>
      <c r="CI166">
        <v>27.230450000000001</v>
      </c>
      <c r="CJ166">
        <v>0.45240449999999999</v>
      </c>
      <c r="CK166">
        <v>142.2133</v>
      </c>
      <c r="CL166">
        <v>0.92937440000000004</v>
      </c>
      <c r="CM166">
        <v>26.498349999999999</v>
      </c>
      <c r="CN166">
        <v>0.1135777</v>
      </c>
      <c r="CO166">
        <v>35.5764</v>
      </c>
      <c r="CP166">
        <v>0.92333069999999995</v>
      </c>
      <c r="CQ166">
        <v>26.17079</v>
      </c>
      <c r="CR166" s="1">
        <v>4.0097290000000001E-2</v>
      </c>
      <c r="CS166">
        <v>12.257210000000001</v>
      </c>
      <c r="CT166">
        <v>0.91758320000000004</v>
      </c>
      <c r="CU166">
        <v>26.238250000000001</v>
      </c>
      <c r="CV166" s="1">
        <v>2.7050049999999999E-2</v>
      </c>
      <c r="CW166">
        <v>8.0265959999999996</v>
      </c>
      <c r="CX166">
        <v>0.9129891</v>
      </c>
      <c r="CY166">
        <v>26.569870000000002</v>
      </c>
      <c r="CZ166" s="1">
        <v>2.7566630000000002E-2</v>
      </c>
      <c r="DA166">
        <v>8.1046829999999996</v>
      </c>
      <c r="DB166">
        <v>0.90881230000000002</v>
      </c>
      <c r="DC166">
        <v>27.966049999999999</v>
      </c>
      <c r="DD166" s="1">
        <v>3.0243699999999998E-2</v>
      </c>
      <c r="DE166">
        <v>8.9108219999999996</v>
      </c>
      <c r="DF166">
        <v>0.90525069999999996</v>
      </c>
      <c r="DG166">
        <v>30.306519999999999</v>
      </c>
      <c r="DH166" s="1">
        <v>3.1859440000000003E-2</v>
      </c>
      <c r="DI166">
        <v>9.4250930000000004</v>
      </c>
      <c r="DJ166">
        <v>0.90233819999999998</v>
      </c>
      <c r="DK166">
        <v>34.144179999999999</v>
      </c>
      <c r="DL166" s="1">
        <v>3.179891E-2</v>
      </c>
      <c r="DM166">
        <v>9.4369169999999993</v>
      </c>
      <c r="DN166">
        <v>0.90011220000000003</v>
      </c>
      <c r="DO166">
        <v>38.026780000000002</v>
      </c>
      <c r="DP166" s="1">
        <v>3.0411779999999999E-2</v>
      </c>
      <c r="DQ166">
        <v>9.0408559999999998</v>
      </c>
      <c r="DR166">
        <v>0.89850459999999999</v>
      </c>
      <c r="DS166">
        <v>37.786239999999999</v>
      </c>
      <c r="DT166" s="1">
        <v>2.825122E-2</v>
      </c>
      <c r="DU166">
        <v>8.4029120000000006</v>
      </c>
      <c r="DV166">
        <v>0.89736950000000004</v>
      </c>
      <c r="DW166">
        <v>35.544159999999998</v>
      </c>
      <c r="DX166" s="1">
        <v>2.5617500000000001E-2</v>
      </c>
      <c r="DY166">
        <v>7.619516</v>
      </c>
      <c r="DZ166">
        <v>0.89666860000000004</v>
      </c>
      <c r="EA166">
        <v>34.435110000000002</v>
      </c>
      <c r="EB166" s="1">
        <v>2.2478519999999998E-2</v>
      </c>
      <c r="EC166">
        <v>6.6867450000000002</v>
      </c>
      <c r="ED166">
        <v>0.89620699999999998</v>
      </c>
      <c r="EE166">
        <v>34.233809999999998</v>
      </c>
      <c r="EF166" s="1">
        <v>1.877583E-2</v>
      </c>
      <c r="EG166">
        <v>5.5889519999999999</v>
      </c>
      <c r="EH166">
        <v>0.89592669999999996</v>
      </c>
      <c r="EI166">
        <v>34.783799999999999</v>
      </c>
      <c r="EJ166" s="1">
        <v>1.483083E-2</v>
      </c>
      <c r="EK166">
        <v>4.4166829999999999</v>
      </c>
      <c r="EL166">
        <v>0.89575979999999999</v>
      </c>
      <c r="EM166">
        <v>36.280929999999998</v>
      </c>
      <c r="EN166" s="1">
        <v>1.124709E-2</v>
      </c>
      <c r="EO166">
        <v>3.3463229999999999</v>
      </c>
      <c r="EP166">
        <v>0.8956385</v>
      </c>
      <c r="EQ166">
        <v>39.636969999999998</v>
      </c>
      <c r="ER166" s="1">
        <v>8.4683759999999997E-3</v>
      </c>
      <c r="ES166">
        <v>2.512807</v>
      </c>
      <c r="ET166">
        <v>0.89558510000000002</v>
      </c>
      <c r="EU166">
        <v>42.026000000000003</v>
      </c>
      <c r="EV166" s="1">
        <v>6.5705980000000004E-3</v>
      </c>
      <c r="EW166">
        <v>1.9417599999999999</v>
      </c>
      <c r="EX166">
        <v>0.89556749999999996</v>
      </c>
      <c r="EY166">
        <v>40.794260000000001</v>
      </c>
      <c r="EZ166" s="1">
        <v>5.374228E-3</v>
      </c>
      <c r="FA166">
        <v>1.5805640000000001</v>
      </c>
      <c r="FB166">
        <v>0.89554610000000001</v>
      </c>
      <c r="FC166">
        <v>39.440089999999998</v>
      </c>
      <c r="FD166" s="1">
        <v>4.6344769999999997E-3</v>
      </c>
      <c r="FE166">
        <v>1.3573770000000001</v>
      </c>
      <c r="FF166">
        <v>0.89553269999999996</v>
      </c>
      <c r="FG166">
        <v>39.601469999999999</v>
      </c>
      <c r="FH166" s="1">
        <v>4.1601329999999999E-3</v>
      </c>
      <c r="FI166">
        <v>1.2146600000000001</v>
      </c>
      <c r="FJ166">
        <v>0.89550810000000003</v>
      </c>
      <c r="FK166">
        <v>40.421880000000002</v>
      </c>
      <c r="FL166" s="1">
        <v>3.831419E-3</v>
      </c>
      <c r="FM166">
        <v>1.1160829999999999</v>
      </c>
      <c r="FN166">
        <v>0.89551440000000004</v>
      </c>
      <c r="FO166">
        <v>42.224159999999998</v>
      </c>
      <c r="FP166" s="1">
        <v>3.5809499999999998E-3</v>
      </c>
      <c r="FQ166">
        <v>1.0414589999999999</v>
      </c>
      <c r="FR166">
        <v>0.89552030000000005</v>
      </c>
      <c r="FS166">
        <v>43.882930000000002</v>
      </c>
      <c r="FT166" s="1">
        <v>3.3741840000000001E-3</v>
      </c>
      <c r="FU166">
        <v>0.98032640000000004</v>
      </c>
      <c r="FV166">
        <v>0.89550379999999996</v>
      </c>
      <c r="FW166">
        <v>44.80106</v>
      </c>
      <c r="FX166" s="1">
        <v>3.1944849999999999E-3</v>
      </c>
      <c r="FY166">
        <v>0.92734550000000004</v>
      </c>
      <c r="FZ166">
        <v>0.89550529999999995</v>
      </c>
      <c r="GA166">
        <v>43.103850000000001</v>
      </c>
      <c r="GB166" s="1">
        <v>3.0328769999999998E-3</v>
      </c>
      <c r="GC166">
        <v>0.87988449999999996</v>
      </c>
      <c r="GD166">
        <v>0.89551449999999999</v>
      </c>
      <c r="GE166">
        <v>40.338749999999997</v>
      </c>
      <c r="GF166" s="1">
        <v>2.8844610000000001E-3</v>
      </c>
      <c r="GG166">
        <v>0.83648089999999997</v>
      </c>
      <c r="GH166">
        <v>0.89553249999999995</v>
      </c>
      <c r="GI166">
        <v>37.610080000000004</v>
      </c>
      <c r="GJ166" s="1">
        <v>2.7466080000000002E-3</v>
      </c>
      <c r="GK166">
        <v>0.79629249999999996</v>
      </c>
      <c r="GL166">
        <v>0.89554009999999995</v>
      </c>
      <c r="GM166">
        <v>36.116759999999999</v>
      </c>
      <c r="GN166" s="1">
        <v>2.617814E-3</v>
      </c>
      <c r="GO166">
        <v>0.75875570000000003</v>
      </c>
      <c r="GP166">
        <v>0.89553930000000004</v>
      </c>
      <c r="GQ166">
        <v>35.35568</v>
      </c>
      <c r="GR166" s="1">
        <v>2.4968199999999999E-3</v>
      </c>
      <c r="GS166">
        <v>0.72353990000000001</v>
      </c>
      <c r="GT166">
        <v>0.89552719999999997</v>
      </c>
      <c r="GU166">
        <v>36.962809999999998</v>
      </c>
      <c r="GV166" s="1">
        <v>2.3832359999999999E-3</v>
      </c>
      <c r="GW166">
        <v>0.69050860000000003</v>
      </c>
      <c r="GX166">
        <v>0.89553870000000002</v>
      </c>
      <c r="GY166">
        <v>39.029499999999999</v>
      </c>
      <c r="GZ166" s="1">
        <v>2.2762160000000002E-3</v>
      </c>
      <c r="HA166">
        <v>0.65947999999999996</v>
      </c>
      <c r="HB166">
        <v>0.89552750000000003</v>
      </c>
      <c r="HC166">
        <v>41.334820000000001</v>
      </c>
      <c r="HD166" s="1">
        <v>2.1757429999999999E-3</v>
      </c>
      <c r="HE166">
        <v>0.63028390000000001</v>
      </c>
      <c r="HF166">
        <v>0.89553099999999997</v>
      </c>
      <c r="HG166">
        <v>42.251269999999998</v>
      </c>
      <c r="HH166" s="1">
        <v>2.0806589999999999E-3</v>
      </c>
      <c r="HI166">
        <v>0.60270550000000001</v>
      </c>
      <c r="HJ166">
        <v>0.89553450000000001</v>
      </c>
      <c r="HK166">
        <v>40.218859999999999</v>
      </c>
      <c r="HL166" s="1">
        <v>1.9908619999999999E-3</v>
      </c>
      <c r="HM166">
        <v>0.57667020000000002</v>
      </c>
      <c r="HN166">
        <v>0.89552580000000004</v>
      </c>
      <c r="HO166">
        <v>37.69905</v>
      </c>
      <c r="HP166" s="1">
        <v>1.9060629999999999E-3</v>
      </c>
      <c r="HQ166">
        <v>0.55207720000000005</v>
      </c>
      <c r="HR166">
        <v>0.89553590000000005</v>
      </c>
      <c r="HS166">
        <v>35.838009999999997</v>
      </c>
      <c r="HT166" s="1">
        <v>1.8258059999999999E-3</v>
      </c>
      <c r="HU166">
        <v>0.5288081</v>
      </c>
      <c r="HV166">
        <v>0.89553179999999999</v>
      </c>
      <c r="HW166">
        <v>35.119120000000002</v>
      </c>
      <c r="HX166" s="1">
        <v>1.7497529999999999E-3</v>
      </c>
      <c r="HY166">
        <v>0.50679090000000004</v>
      </c>
      <c r="HZ166">
        <v>0.89553059999999995</v>
      </c>
      <c r="IA166">
        <v>37.034660000000002</v>
      </c>
      <c r="IB166" s="1">
        <v>1.6778260000000001E-3</v>
      </c>
      <c r="IC166">
        <v>0.4859522</v>
      </c>
      <c r="ID166">
        <v>0.89552339999999997</v>
      </c>
      <c r="IE166">
        <v>41.489710000000002</v>
      </c>
      <c r="IF166" s="1">
        <v>1.609985E-3</v>
      </c>
      <c r="IG166">
        <v>0.46626830000000002</v>
      </c>
      <c r="IH166">
        <v>0.89553039999999995</v>
      </c>
      <c r="II166">
        <v>46.305070000000001</v>
      </c>
      <c r="IJ166" s="1">
        <v>1.545783E-3</v>
      </c>
      <c r="IK166">
        <v>0.44767050000000003</v>
      </c>
      <c r="IL166">
        <v>0.89552779999999998</v>
      </c>
      <c r="IM166">
        <v>47.737090000000002</v>
      </c>
      <c r="IN166" s="1">
        <v>1.485089E-3</v>
      </c>
      <c r="IO166">
        <v>0.43005280000000001</v>
      </c>
      <c r="IP166">
        <v>0.8955244</v>
      </c>
      <c r="IQ166">
        <v>46.342129999999997</v>
      </c>
      <c r="IR166" s="1">
        <v>1.4271469999999999E-3</v>
      </c>
      <c r="IS166">
        <v>0.41329630000000001</v>
      </c>
      <c r="IT166">
        <v>0.89553769999999999</v>
      </c>
      <c r="IU166">
        <v>44.999299999999998</v>
      </c>
      <c r="IV166" s="1">
        <v>1.372063E-3</v>
      </c>
      <c r="IW166">
        <v>0.39730369999999998</v>
      </c>
      <c r="IX166">
        <v>0.89553059999999995</v>
      </c>
      <c r="IY166">
        <v>44.62903</v>
      </c>
      <c r="IZ166" s="1">
        <v>1.319474E-3</v>
      </c>
      <c r="JA166">
        <v>0.38207809999999998</v>
      </c>
      <c r="JB166">
        <v>0.89553609999999995</v>
      </c>
      <c r="JC166">
        <v>44.502490000000002</v>
      </c>
      <c r="JD166" s="1">
        <v>1.269432E-3</v>
      </c>
      <c r="JE166">
        <v>0.3676045</v>
      </c>
      <c r="JF166">
        <v>0.89552299999999996</v>
      </c>
      <c r="JG166">
        <v>45.886229999999998</v>
      </c>
      <c r="JH166" s="1">
        <v>1.2219279999999999E-3</v>
      </c>
      <c r="JI166">
        <v>0.35381950000000001</v>
      </c>
      <c r="JJ166">
        <v>0.89553059999999995</v>
      </c>
      <c r="JK166">
        <v>46.045360000000002</v>
      </c>
      <c r="JL166" s="1">
        <v>1.1757200000000001E-3</v>
      </c>
      <c r="JM166">
        <v>0.34063729999999998</v>
      </c>
      <c r="JN166">
        <v>0.89552940000000003</v>
      </c>
      <c r="JO166">
        <v>43.825150000000001</v>
      </c>
      <c r="JP166" s="1">
        <v>1.129304E-3</v>
      </c>
      <c r="JQ166">
        <v>0.32802999999999999</v>
      </c>
      <c r="JR166">
        <v>0.89553450000000001</v>
      </c>
      <c r="JS166">
        <v>40.73892</v>
      </c>
      <c r="JT166" s="1">
        <v>1.0851319999999999E-3</v>
      </c>
      <c r="JU166">
        <v>0.31598900000000002</v>
      </c>
      <c r="JV166">
        <v>0.89553700000000003</v>
      </c>
      <c r="JW166">
        <v>38.965479999999999</v>
      </c>
      <c r="JX166" s="1">
        <v>1.043251E-3</v>
      </c>
      <c r="JY166">
        <v>0.30451850000000003</v>
      </c>
      <c r="JZ166">
        <v>0.89553640000000001</v>
      </c>
      <c r="KA166">
        <v>37.954219999999999</v>
      </c>
      <c r="KB166" s="1">
        <v>1.0035759999999999E-3</v>
      </c>
      <c r="KC166">
        <v>0.29358640000000003</v>
      </c>
      <c r="KD166">
        <v>0.89553649999999996</v>
      </c>
      <c r="KE166">
        <v>37.374099999999999</v>
      </c>
      <c r="KF166" s="1">
        <v>9.6569220000000005E-4</v>
      </c>
      <c r="KG166">
        <v>0.28310780000000002</v>
      </c>
      <c r="KH166">
        <v>0.89553260000000001</v>
      </c>
      <c r="KI166">
        <v>36.81306</v>
      </c>
      <c r="KJ166" s="1">
        <v>9.2938959999999996E-4</v>
      </c>
      <c r="KK166">
        <v>0.27301779999999998</v>
      </c>
      <c r="KL166">
        <v>0.89553369999999999</v>
      </c>
      <c r="KM166">
        <v>38.296619999999997</v>
      </c>
      <c r="KN166" s="1">
        <v>8.9478479999999998E-4</v>
      </c>
      <c r="KO166">
        <v>0.26335120000000001</v>
      </c>
      <c r="KP166">
        <v>0.89553229999999995</v>
      </c>
      <c r="KQ166">
        <v>42.663620000000002</v>
      </c>
      <c r="KR166" s="1">
        <v>8.6188439999999996E-4</v>
      </c>
      <c r="KS166">
        <v>0.25414589999999998</v>
      </c>
      <c r="KT166">
        <v>0.89553430000000001</v>
      </c>
      <c r="KU166">
        <v>48.118549999999999</v>
      </c>
      <c r="KV166" s="1">
        <v>8.3062640000000003E-4</v>
      </c>
      <c r="KW166">
        <v>0.24535989999999999</v>
      </c>
      <c r="KX166">
        <v>0.89553419999999995</v>
      </c>
      <c r="KY166">
        <v>49.961509999999997</v>
      </c>
      <c r="KZ166" s="1">
        <v>8.0083499999999996E-4</v>
      </c>
      <c r="LA166">
        <v>0.23696739999999999</v>
      </c>
      <c r="LB166">
        <v>0.89553269999999996</v>
      </c>
      <c r="LC166">
        <v>46.907249999999998</v>
      </c>
      <c r="LD166" s="1">
        <v>7.7242990000000002E-4</v>
      </c>
      <c r="LE166">
        <v>0.22892019999999999</v>
      </c>
      <c r="LF166">
        <v>0.8955362</v>
      </c>
      <c r="LG166">
        <v>43.161999999999999</v>
      </c>
      <c r="LH166" s="1">
        <v>7.4521750000000001E-4</v>
      </c>
      <c r="LI166">
        <v>0.22120880000000001</v>
      </c>
      <c r="LJ166">
        <v>0.8955227</v>
      </c>
      <c r="LK166">
        <v>41.141150000000003</v>
      </c>
      <c r="LL166" s="1">
        <v>7.191977E-4</v>
      </c>
      <c r="LM166">
        <v>0.21380399999999999</v>
      </c>
      <c r="LN166">
        <v>0.89553640000000001</v>
      </c>
      <c r="LO166">
        <v>39.994579999999999</v>
      </c>
      <c r="LP166" s="1">
        <v>6.9428630000000001E-4</v>
      </c>
      <c r="LQ166">
        <v>0.2067001</v>
      </c>
      <c r="LR166">
        <v>0.89553450000000001</v>
      </c>
      <c r="LS166">
        <v>40.161709999999999</v>
      </c>
      <c r="LT166" s="1">
        <v>6.7048520000000003E-4</v>
      </c>
      <c r="LU166">
        <v>0.19988719999999999</v>
      </c>
      <c r="LV166">
        <v>0.89552779999999998</v>
      </c>
      <c r="LW166">
        <v>40.976520000000001</v>
      </c>
      <c r="LX166" s="1">
        <v>6.476365E-4</v>
      </c>
      <c r="LY166">
        <v>0.19333819999999999</v>
      </c>
      <c r="LZ166">
        <v>0.89553510000000003</v>
      </c>
      <c r="MA166">
        <v>40.20243</v>
      </c>
      <c r="MB166" s="1">
        <v>6.2568900000000002E-4</v>
      </c>
      <c r="MC166">
        <v>0.18703529999999999</v>
      </c>
      <c r="MD166">
        <v>0.89553760000000004</v>
      </c>
      <c r="ME166">
        <v>38.82161</v>
      </c>
      <c r="MF166" s="1">
        <v>6.0455130000000004E-4</v>
      </c>
      <c r="MG166">
        <v>0.18095620000000001</v>
      </c>
      <c r="MH166">
        <v>0.89553139999999998</v>
      </c>
      <c r="MI166">
        <v>37.864669999999997</v>
      </c>
      <c r="MJ166" s="1">
        <v>5.8421250000000003E-4</v>
      </c>
      <c r="MK166">
        <v>0.17510719999999999</v>
      </c>
      <c r="ML166">
        <v>0.8955303</v>
      </c>
      <c r="MM166">
        <v>37.406210000000002</v>
      </c>
      <c r="MN166" s="1">
        <v>5.6453060000000003E-4</v>
      </c>
      <c r="MO166">
        <v>0.1694666</v>
      </c>
      <c r="MP166">
        <v>0.89552310000000002</v>
      </c>
      <c r="MQ166">
        <v>37.75103</v>
      </c>
      <c r="MR166" s="1">
        <v>5.4561729999999997E-4</v>
      </c>
      <c r="MS166">
        <v>0.16403609999999999</v>
      </c>
      <c r="MT166">
        <v>0.89553079999999996</v>
      </c>
      <c r="MU166">
        <v>38.110500000000002</v>
      </c>
      <c r="MV166" s="1">
        <v>5.2741590000000003E-4</v>
      </c>
      <c r="MW166">
        <v>0.1588068</v>
      </c>
      <c r="MX166">
        <v>0.89553300000000002</v>
      </c>
      <c r="MY166">
        <v>39.551310000000001</v>
      </c>
      <c r="MZ166" s="1">
        <v>5.0994359999999999E-4</v>
      </c>
      <c r="NA166">
        <v>0.15376090000000001</v>
      </c>
      <c r="NB166">
        <v>0.8955282</v>
      </c>
      <c r="NC166">
        <v>40.67107</v>
      </c>
      <c r="ND166" s="1">
        <v>4.9309210000000002E-4</v>
      </c>
      <c r="NE166">
        <v>0.14888979999999999</v>
      </c>
      <c r="NF166">
        <v>0.89553110000000002</v>
      </c>
      <c r="NG166">
        <v>42.442909999999998</v>
      </c>
      <c r="NH166" s="1">
        <v>4.7682269999999998E-4</v>
      </c>
      <c r="NI166">
        <v>0.14418329999999999</v>
      </c>
      <c r="NJ166">
        <v>0.89552620000000005</v>
      </c>
      <c r="NK166">
        <v>44.052759999999999</v>
      </c>
      <c r="NL166" s="1">
        <v>4.611358E-4</v>
      </c>
      <c r="NM166">
        <v>0.13963690000000001</v>
      </c>
      <c r="NN166">
        <v>0.89553680000000002</v>
      </c>
      <c r="NO166">
        <v>42.353369999999998</v>
      </c>
      <c r="NP166" s="1">
        <v>4.4603520000000002E-4</v>
      </c>
      <c r="NQ166">
        <v>0.13524149999999999</v>
      </c>
      <c r="NR166">
        <v>0.89552989999999999</v>
      </c>
      <c r="NS166">
        <v>37.990540000000003</v>
      </c>
      <c r="NT166" s="1">
        <v>4.3149840000000002E-4</v>
      </c>
      <c r="NU166">
        <v>0.1310093</v>
      </c>
      <c r="NV166">
        <v>0.8955282</v>
      </c>
      <c r="NW166">
        <v>35.249420000000001</v>
      </c>
      <c r="NX166" s="1">
        <v>4.1757440000000001E-4</v>
      </c>
      <c r="NY166">
        <v>0.12694279999999999</v>
      </c>
      <c r="NZ166">
        <v>0.89553490000000002</v>
      </c>
      <c r="OA166">
        <v>34.129759999999997</v>
      </c>
      <c r="OB166" s="1">
        <v>4.0426980000000002E-4</v>
      </c>
      <c r="OC166">
        <v>0.123033</v>
      </c>
      <c r="OD166">
        <v>0.89553479999999996</v>
      </c>
      <c r="OE166">
        <v>35.188609999999997</v>
      </c>
      <c r="OF166" s="1">
        <v>3.9145089999999998E-4</v>
      </c>
      <c r="OG166">
        <v>0.11925330000000001</v>
      </c>
      <c r="OH166">
        <v>0.89553380000000005</v>
      </c>
      <c r="OI166">
        <v>35.269219999999997</v>
      </c>
      <c r="OJ166" s="1">
        <v>3.7902699999999999E-4</v>
      </c>
      <c r="OK166">
        <v>0.1155779</v>
      </c>
    </row>
    <row r="167" spans="1:401" x14ac:dyDescent="0.35">
      <c r="A167">
        <v>170</v>
      </c>
      <c r="B167" t="s">
        <v>4</v>
      </c>
      <c r="C167" t="s">
        <v>24</v>
      </c>
      <c r="D167" t="s">
        <v>172</v>
      </c>
      <c r="E167">
        <v>789.41669999999999</v>
      </c>
      <c r="F167">
        <v>0.82408230000000005</v>
      </c>
      <c r="G167">
        <v>23.556979999999999</v>
      </c>
      <c r="H167">
        <v>0</v>
      </c>
      <c r="I167">
        <v>0</v>
      </c>
      <c r="J167">
        <v>0.81825300000000001</v>
      </c>
      <c r="K167">
        <v>23.693390000000001</v>
      </c>
      <c r="L167">
        <v>0</v>
      </c>
      <c r="M167">
        <v>0</v>
      </c>
      <c r="N167">
        <v>0.81267739999999999</v>
      </c>
      <c r="O167">
        <v>22.733709999999999</v>
      </c>
      <c r="P167">
        <v>0</v>
      </c>
      <c r="Q167">
        <v>0</v>
      </c>
      <c r="R167">
        <v>0.80741220000000002</v>
      </c>
      <c r="S167">
        <v>22.78679</v>
      </c>
      <c r="T167">
        <v>0</v>
      </c>
      <c r="U167">
        <v>0</v>
      </c>
      <c r="V167">
        <v>0.80250860000000002</v>
      </c>
      <c r="W167">
        <v>22.925750000000001</v>
      </c>
      <c r="X167">
        <v>0</v>
      </c>
      <c r="Y167">
        <v>0</v>
      </c>
      <c r="Z167">
        <v>0.79752210000000001</v>
      </c>
      <c r="AA167">
        <v>22.471789999999999</v>
      </c>
      <c r="AB167" s="1">
        <v>8.2115720000000004E-36</v>
      </c>
      <c r="AC167" s="1">
        <v>2.4258269999999998E-33</v>
      </c>
      <c r="AD167">
        <v>0.79341309999999998</v>
      </c>
      <c r="AE167">
        <v>21.91882</v>
      </c>
      <c r="AF167" s="1">
        <v>1.069639E-25</v>
      </c>
      <c r="AG167" s="1">
        <v>3.1595900000000001E-23</v>
      </c>
      <c r="AH167">
        <v>0.7896841</v>
      </c>
      <c r="AI167">
        <v>21.89019</v>
      </c>
      <c r="AJ167" s="1">
        <v>4.9147889999999995E-16</v>
      </c>
      <c r="AK167" s="1">
        <v>1.4559790000000001E-13</v>
      </c>
      <c r="AL167">
        <v>0.7862441</v>
      </c>
      <c r="AM167">
        <v>22.155709999999999</v>
      </c>
      <c r="AN167" s="1">
        <v>1.044253E-7</v>
      </c>
      <c r="AO167" s="1">
        <v>2.2376599999999998E-5</v>
      </c>
      <c r="AP167">
        <v>0.78336969999999995</v>
      </c>
      <c r="AQ167">
        <v>23.69209</v>
      </c>
      <c r="AR167" s="1">
        <v>3.1649039999999997E-4</v>
      </c>
      <c r="AS167" s="1">
        <v>7.4500730000000001E-2</v>
      </c>
      <c r="AT167">
        <v>0.78111220000000003</v>
      </c>
      <c r="AU167">
        <v>25.896190000000001</v>
      </c>
      <c r="AV167" s="1">
        <v>5.1078070000000003E-2</v>
      </c>
      <c r="AW167">
        <v>12.820729999999999</v>
      </c>
      <c r="AX167">
        <v>0.77953890000000003</v>
      </c>
      <c r="AY167">
        <v>28.05284</v>
      </c>
      <c r="AZ167">
        <v>1.5045809999999999</v>
      </c>
      <c r="BA167">
        <v>396.22710000000001</v>
      </c>
      <c r="BB167">
        <v>0.77838640000000003</v>
      </c>
      <c r="BC167">
        <v>29.098479999999999</v>
      </c>
      <c r="BD167">
        <v>13.341989999999999</v>
      </c>
      <c r="BE167">
        <v>3654.759</v>
      </c>
      <c r="BF167">
        <v>0.77757010000000004</v>
      </c>
      <c r="BG167">
        <v>28.35069</v>
      </c>
      <c r="BH167">
        <v>47.74691</v>
      </c>
      <c r="BI167">
        <v>13509.1</v>
      </c>
      <c r="BJ167">
        <v>0.77685289999999996</v>
      </c>
      <c r="BK167">
        <v>27.291160000000001</v>
      </c>
      <c r="BL167">
        <v>83.861310000000003</v>
      </c>
      <c r="BM167">
        <v>24386.46</v>
      </c>
      <c r="BN167">
        <v>0.77611680000000005</v>
      </c>
      <c r="BO167">
        <v>27.042059999999999</v>
      </c>
      <c r="BP167">
        <v>83.539609999999996</v>
      </c>
      <c r="BQ167">
        <v>24860.61</v>
      </c>
      <c r="BR167">
        <v>0.77510109999999999</v>
      </c>
      <c r="BS167">
        <v>27.026209999999999</v>
      </c>
      <c r="BT167">
        <v>52.859270000000002</v>
      </c>
      <c r="BU167">
        <v>16039.76</v>
      </c>
      <c r="BV167">
        <v>0.77375349999999998</v>
      </c>
      <c r="BW167">
        <v>27.733969999999999</v>
      </c>
      <c r="BX167">
        <v>23.338619999999999</v>
      </c>
      <c r="BY167">
        <v>7200.5010000000002</v>
      </c>
      <c r="BZ167">
        <v>0.77184459999999999</v>
      </c>
      <c r="CA167">
        <v>28.07142</v>
      </c>
      <c r="CB167">
        <v>7.8170479999999998</v>
      </c>
      <c r="CC167">
        <v>2445.1289999999999</v>
      </c>
      <c r="CD167">
        <v>0.76946959999999998</v>
      </c>
      <c r="CE167">
        <v>27.81765</v>
      </c>
      <c r="CF167">
        <v>2.1473119999999999</v>
      </c>
      <c r="CG167">
        <v>678.72159999999997</v>
      </c>
      <c r="CH167">
        <v>0.76660099999999998</v>
      </c>
      <c r="CI167">
        <v>27.355969999999999</v>
      </c>
      <c r="CJ167">
        <v>0.52478590000000003</v>
      </c>
      <c r="CK167">
        <v>167.07689999999999</v>
      </c>
      <c r="CL167">
        <v>0.76340169999999996</v>
      </c>
      <c r="CM167">
        <v>26.517980000000001</v>
      </c>
      <c r="CN167">
        <v>0.13008600000000001</v>
      </c>
      <c r="CO167">
        <v>41.31776</v>
      </c>
      <c r="CP167">
        <v>0.76020560000000004</v>
      </c>
      <c r="CQ167">
        <v>26.148070000000001</v>
      </c>
      <c r="CR167" s="1">
        <v>4.3486869999999997E-2</v>
      </c>
      <c r="CS167">
        <v>13.509399999999999</v>
      </c>
      <c r="CT167">
        <v>0.75717319999999999</v>
      </c>
      <c r="CU167">
        <v>26.183019999999999</v>
      </c>
      <c r="CV167" s="1">
        <v>2.7462139999999999E-2</v>
      </c>
      <c r="CW167">
        <v>8.272043</v>
      </c>
      <c r="CX167">
        <v>0.75544849999999997</v>
      </c>
      <c r="CY167">
        <v>26.538489999999999</v>
      </c>
      <c r="CZ167" s="1">
        <v>2.733259E-2</v>
      </c>
      <c r="DA167">
        <v>8.1422489999999996</v>
      </c>
      <c r="DB167">
        <v>0.75405750000000005</v>
      </c>
      <c r="DC167">
        <v>27.985499999999998</v>
      </c>
      <c r="DD167" s="1">
        <v>2.9990079999999999E-2</v>
      </c>
      <c r="DE167">
        <v>8.9467920000000003</v>
      </c>
      <c r="DF167">
        <v>0.75302590000000003</v>
      </c>
      <c r="DG167">
        <v>30.399830000000001</v>
      </c>
      <c r="DH167" s="1">
        <v>3.1763020000000003E-2</v>
      </c>
      <c r="DI167">
        <v>9.5121839999999995</v>
      </c>
      <c r="DJ167">
        <v>0.75235090000000004</v>
      </c>
      <c r="DK167">
        <v>34.306339999999999</v>
      </c>
      <c r="DL167" s="1">
        <v>3.1865259999999999E-2</v>
      </c>
      <c r="DM167">
        <v>9.5720299999999998</v>
      </c>
      <c r="DN167">
        <v>0.75199530000000003</v>
      </c>
      <c r="DO167">
        <v>38.237630000000003</v>
      </c>
      <c r="DP167" s="1">
        <v>3.0589930000000001E-2</v>
      </c>
      <c r="DQ167">
        <v>9.2041570000000004</v>
      </c>
      <c r="DR167">
        <v>0.75185659999999999</v>
      </c>
      <c r="DS167">
        <v>38.018949999999997</v>
      </c>
      <c r="DT167" s="1">
        <v>2.8491269999999999E-2</v>
      </c>
      <c r="DU167">
        <v>8.5764069999999997</v>
      </c>
      <c r="DV167">
        <v>0.75191220000000003</v>
      </c>
      <c r="DW167">
        <v>35.647440000000003</v>
      </c>
      <c r="DX167" s="1">
        <v>2.5902990000000001E-2</v>
      </c>
      <c r="DY167">
        <v>7.7956659999999998</v>
      </c>
      <c r="DZ167">
        <v>0.75204280000000001</v>
      </c>
      <c r="EA167">
        <v>34.438429999999997</v>
      </c>
      <c r="EB167" s="1">
        <v>2.2821259999999999E-2</v>
      </c>
      <c r="EC167">
        <v>6.8675439999999996</v>
      </c>
      <c r="ED167">
        <v>0.75219990000000003</v>
      </c>
      <c r="EE167">
        <v>34.194580000000002</v>
      </c>
      <c r="EF167" s="1">
        <v>1.9169200000000001E-2</v>
      </c>
      <c r="EG167">
        <v>5.7713089999999996</v>
      </c>
      <c r="EH167">
        <v>0.75229049999999997</v>
      </c>
      <c r="EI167">
        <v>34.810859999999998</v>
      </c>
      <c r="EJ167" s="1">
        <v>1.5224639999999999E-2</v>
      </c>
      <c r="EK167">
        <v>4.5856709999999996</v>
      </c>
      <c r="EL167">
        <v>0.75240119999999999</v>
      </c>
      <c r="EM167">
        <v>36.348660000000002</v>
      </c>
      <c r="EN167" s="1">
        <v>1.158059E-2</v>
      </c>
      <c r="EO167">
        <v>3.48522</v>
      </c>
      <c r="EP167">
        <v>0.75246170000000001</v>
      </c>
      <c r="EQ167">
        <v>39.809269999999998</v>
      </c>
      <c r="ER167" s="1">
        <v>8.7112709999999996E-3</v>
      </c>
      <c r="ES167">
        <v>2.6151409999999999</v>
      </c>
      <c r="ET167">
        <v>0.75251440000000003</v>
      </c>
      <c r="EU167">
        <v>42.25949</v>
      </c>
      <c r="EV167" s="1">
        <v>6.7295480000000001E-3</v>
      </c>
      <c r="EW167">
        <v>2.0123340000000001</v>
      </c>
      <c r="EX167">
        <v>0.75255130000000003</v>
      </c>
      <c r="EY167">
        <v>40.988289999999999</v>
      </c>
      <c r="EZ167" s="1">
        <v>5.4729619999999996E-3</v>
      </c>
      <c r="FA167">
        <v>1.628817</v>
      </c>
      <c r="FB167">
        <v>0.7525638</v>
      </c>
      <c r="FC167">
        <v>39.401890000000002</v>
      </c>
      <c r="FD167" s="1">
        <v>4.6959769999999996E-3</v>
      </c>
      <c r="FE167">
        <v>1.3917269999999999</v>
      </c>
      <c r="FF167">
        <v>0.75256069999999997</v>
      </c>
      <c r="FG167">
        <v>39.470329999999997</v>
      </c>
      <c r="FH167" s="1">
        <v>4.2007930000000004E-3</v>
      </c>
      <c r="FI167">
        <v>1.2410270000000001</v>
      </c>
      <c r="FJ167">
        <v>0.75257649999999998</v>
      </c>
      <c r="FK167">
        <v>40.304789999999997</v>
      </c>
      <c r="FL167" s="1">
        <v>3.8608280000000002E-3</v>
      </c>
      <c r="FM167">
        <v>1.137877</v>
      </c>
      <c r="FN167">
        <v>0.7525809</v>
      </c>
      <c r="FO167">
        <v>42.211750000000002</v>
      </c>
      <c r="FP167" s="1">
        <v>3.6041659999999998E-3</v>
      </c>
      <c r="FQ167">
        <v>1.060511</v>
      </c>
      <c r="FR167">
        <v>0.75259770000000004</v>
      </c>
      <c r="FS167">
        <v>43.968069999999997</v>
      </c>
      <c r="FT167" s="1">
        <v>3.39383E-3</v>
      </c>
      <c r="FU167">
        <v>0.99759640000000005</v>
      </c>
      <c r="FV167">
        <v>0.75261769999999995</v>
      </c>
      <c r="FW167">
        <v>45.018819999999998</v>
      </c>
      <c r="FX167" s="1">
        <v>3.2118670000000002E-3</v>
      </c>
      <c r="FY167">
        <v>0.94330349999999996</v>
      </c>
      <c r="FZ167">
        <v>0.75260749999999998</v>
      </c>
      <c r="GA167">
        <v>43.406170000000003</v>
      </c>
      <c r="GB167" s="1">
        <v>3.0486020000000001E-3</v>
      </c>
      <c r="GC167">
        <v>0.8947889</v>
      </c>
      <c r="GD167">
        <v>0.75261489999999998</v>
      </c>
      <c r="GE167">
        <v>40.603580000000001</v>
      </c>
      <c r="GF167" s="1">
        <v>2.8989279999999998E-3</v>
      </c>
      <c r="GG167">
        <v>0.85051980000000005</v>
      </c>
      <c r="GH167">
        <v>0.75260720000000003</v>
      </c>
      <c r="GI167">
        <v>37.728940000000001</v>
      </c>
      <c r="GJ167" s="1">
        <v>2.7601000000000001E-3</v>
      </c>
      <c r="GK167">
        <v>0.80957049999999997</v>
      </c>
      <c r="GL167">
        <v>0.75260369999999999</v>
      </c>
      <c r="GM167">
        <v>36.154389999999999</v>
      </c>
      <c r="GN167" s="1">
        <v>2.6304219999999999E-3</v>
      </c>
      <c r="GO167">
        <v>0.77133719999999995</v>
      </c>
      <c r="GP167">
        <v>0.75260970000000005</v>
      </c>
      <c r="GQ167">
        <v>35.367849999999997</v>
      </c>
      <c r="GR167" s="1">
        <v>2.5086679999999999E-3</v>
      </c>
      <c r="GS167">
        <v>0.73548349999999996</v>
      </c>
      <c r="GT167">
        <v>0.75260470000000002</v>
      </c>
      <c r="GU167">
        <v>37.007899999999999</v>
      </c>
      <c r="GV167" s="1">
        <v>2.3943469999999998E-3</v>
      </c>
      <c r="GW167">
        <v>0.70184579999999996</v>
      </c>
      <c r="GX167">
        <v>0.75261149999999999</v>
      </c>
      <c r="GY167">
        <v>39.163249999999998</v>
      </c>
      <c r="GZ167" s="1">
        <v>2.286677E-3</v>
      </c>
      <c r="HA167">
        <v>0.67026730000000001</v>
      </c>
      <c r="HB167">
        <v>0.75259929999999997</v>
      </c>
      <c r="HC167">
        <v>41.49539</v>
      </c>
      <c r="HD167" s="1">
        <v>2.185612E-3</v>
      </c>
      <c r="HE167">
        <v>0.64055510000000004</v>
      </c>
      <c r="HF167">
        <v>0.75260190000000005</v>
      </c>
      <c r="HG167">
        <v>42.484070000000003</v>
      </c>
      <c r="HH167" s="1">
        <v>2.089952E-3</v>
      </c>
      <c r="HI167">
        <v>0.61248610000000003</v>
      </c>
      <c r="HJ167">
        <v>0.7526098</v>
      </c>
      <c r="HK167">
        <v>40.436889999999998</v>
      </c>
      <c r="HL167" s="1">
        <v>1.9996580000000001E-3</v>
      </c>
      <c r="HM167">
        <v>0.58599909999999999</v>
      </c>
      <c r="HN167">
        <v>0.75260389999999999</v>
      </c>
      <c r="HO167">
        <v>37.852170000000001</v>
      </c>
      <c r="HP167" s="1">
        <v>1.914376E-3</v>
      </c>
      <c r="HQ167">
        <v>0.56097470000000005</v>
      </c>
      <c r="HR167">
        <v>0.75260990000000005</v>
      </c>
      <c r="HS167">
        <v>35.909799999999997</v>
      </c>
      <c r="HT167">
        <v>1.833679E-3</v>
      </c>
      <c r="HU167">
        <v>0.53730469999999997</v>
      </c>
      <c r="HV167">
        <v>0.75260199999999999</v>
      </c>
      <c r="HW167">
        <v>35.146340000000002</v>
      </c>
      <c r="HX167" s="1">
        <v>1.757205E-3</v>
      </c>
      <c r="HY167">
        <v>0.51490899999999995</v>
      </c>
      <c r="HZ167">
        <v>0.75260170000000004</v>
      </c>
      <c r="IA167">
        <v>37.092379999999999</v>
      </c>
      <c r="IB167" s="1">
        <v>1.684865E-3</v>
      </c>
      <c r="IC167">
        <v>0.49370710000000001</v>
      </c>
      <c r="ID167">
        <v>0.75260249999999995</v>
      </c>
      <c r="IE167">
        <v>41.624279999999999</v>
      </c>
      <c r="IF167" s="1">
        <v>1.616632E-3</v>
      </c>
      <c r="IG167">
        <v>0.47367969999999998</v>
      </c>
      <c r="IH167">
        <v>0.75260009999999999</v>
      </c>
      <c r="II167">
        <v>46.528910000000003</v>
      </c>
      <c r="IJ167" s="1">
        <v>1.552068E-3</v>
      </c>
      <c r="IK167">
        <v>0.45475749999999998</v>
      </c>
      <c r="IL167">
        <v>0.75260009999999999</v>
      </c>
      <c r="IM167">
        <v>47.992060000000002</v>
      </c>
      <c r="IN167" s="1">
        <v>1.491053E-3</v>
      </c>
      <c r="IO167">
        <v>0.43683749999999999</v>
      </c>
      <c r="IP167">
        <v>0.75259770000000004</v>
      </c>
      <c r="IQ167">
        <v>46.485880000000002</v>
      </c>
      <c r="IR167" s="1">
        <v>1.432827E-3</v>
      </c>
      <c r="IS167">
        <v>0.4198016</v>
      </c>
      <c r="IT167">
        <v>0.75261210000000001</v>
      </c>
      <c r="IU167">
        <v>44.979309999999998</v>
      </c>
      <c r="IV167" s="1">
        <v>1.3774849999999999E-3</v>
      </c>
      <c r="IW167">
        <v>0.4035436</v>
      </c>
      <c r="IX167">
        <v>0.75260689999999997</v>
      </c>
      <c r="IY167">
        <v>44.553460000000001</v>
      </c>
      <c r="IZ167" s="1">
        <v>1.3246309999999999E-3</v>
      </c>
      <c r="JA167">
        <v>0.38806180000000001</v>
      </c>
      <c r="JB167">
        <v>0.75260380000000004</v>
      </c>
      <c r="JC167">
        <v>44.447369999999999</v>
      </c>
      <c r="JD167" s="1">
        <v>1.2743380000000001E-3</v>
      </c>
      <c r="JE167">
        <v>0.37334820000000002</v>
      </c>
      <c r="JF167">
        <v>0.75260289999999996</v>
      </c>
      <c r="JG167">
        <v>45.907620000000001</v>
      </c>
      <c r="JH167" s="1">
        <v>1.226614E-3</v>
      </c>
      <c r="JI167">
        <v>0.35933510000000002</v>
      </c>
      <c r="JJ167">
        <v>0.75260660000000001</v>
      </c>
      <c r="JK167">
        <v>46.251660000000001</v>
      </c>
      <c r="JL167" s="1">
        <v>1.180199E-3</v>
      </c>
      <c r="JM167">
        <v>0.34593859999999999</v>
      </c>
      <c r="JN167">
        <v>0.75260590000000005</v>
      </c>
      <c r="JO167">
        <v>44.085099999999997</v>
      </c>
      <c r="JP167" s="1">
        <v>1.133574E-3</v>
      </c>
      <c r="JQ167">
        <v>0.3331249</v>
      </c>
      <c r="JR167">
        <v>0.75260349999999998</v>
      </c>
      <c r="JS167">
        <v>40.976280000000003</v>
      </c>
      <c r="JT167" s="1">
        <v>1.0891900000000001E-3</v>
      </c>
      <c r="JU167">
        <v>0.32088559999999999</v>
      </c>
      <c r="JV167">
        <v>0.75260170000000004</v>
      </c>
      <c r="JW167">
        <v>39.072780000000002</v>
      </c>
      <c r="JX167" s="1">
        <v>1.047107E-3</v>
      </c>
      <c r="JY167">
        <v>0.3092239</v>
      </c>
      <c r="JZ167">
        <v>0.75260130000000003</v>
      </c>
      <c r="KA167">
        <v>37.963439999999999</v>
      </c>
      <c r="KB167" s="1">
        <v>1.0072449999999999E-3</v>
      </c>
      <c r="KC167">
        <v>0.29811149999999997</v>
      </c>
      <c r="KD167">
        <v>0.75260470000000002</v>
      </c>
      <c r="KE167">
        <v>37.357379999999999</v>
      </c>
      <c r="KF167" s="1">
        <v>9.6921690000000005E-4</v>
      </c>
      <c r="KG167">
        <v>0.28746959999999999</v>
      </c>
      <c r="KH167">
        <v>0.75260729999999998</v>
      </c>
      <c r="KI167">
        <v>36.802770000000002</v>
      </c>
      <c r="KJ167" s="1">
        <v>9.3278049999999998E-4</v>
      </c>
      <c r="KK167">
        <v>0.27722219999999997</v>
      </c>
      <c r="KL167">
        <v>0.7526081</v>
      </c>
      <c r="KM167">
        <v>38.329180000000001</v>
      </c>
      <c r="KN167" s="1">
        <v>8.9800510000000004E-4</v>
      </c>
      <c r="KO167">
        <v>0.2673951</v>
      </c>
      <c r="KP167">
        <v>0.75260729999999998</v>
      </c>
      <c r="KQ167">
        <v>42.76784</v>
      </c>
      <c r="KR167" s="1">
        <v>8.6494879999999999E-4</v>
      </c>
      <c r="KS167">
        <v>0.2580365</v>
      </c>
      <c r="KT167">
        <v>0.75260970000000005</v>
      </c>
      <c r="KU167">
        <v>48.336799999999997</v>
      </c>
      <c r="KV167" s="1">
        <v>8.3354429999999997E-4</v>
      </c>
      <c r="KW167">
        <v>0.2491053</v>
      </c>
      <c r="KX167">
        <v>0.75260090000000002</v>
      </c>
      <c r="KY167">
        <v>50.278959999999998</v>
      </c>
      <c r="KZ167" s="1">
        <v>8.0362330000000005E-4</v>
      </c>
      <c r="LA167">
        <v>0.24057790000000001</v>
      </c>
      <c r="LB167">
        <v>0.75260769999999999</v>
      </c>
      <c r="LC167">
        <v>47.223599999999998</v>
      </c>
      <c r="LD167" s="1">
        <v>7.7510809999999997E-4</v>
      </c>
      <c r="LE167">
        <v>0.23240430000000001</v>
      </c>
      <c r="LF167">
        <v>0.75260439999999995</v>
      </c>
      <c r="LG167">
        <v>43.335920000000002</v>
      </c>
      <c r="LH167" s="1">
        <v>7.477769E-4</v>
      </c>
      <c r="LI167">
        <v>0.22456909999999999</v>
      </c>
      <c r="LJ167">
        <v>0.75260190000000005</v>
      </c>
      <c r="LK167">
        <v>41.202300000000001</v>
      </c>
      <c r="LL167" s="1">
        <v>7.2164739999999998E-4</v>
      </c>
      <c r="LM167">
        <v>0.21704419999999999</v>
      </c>
      <c r="LN167">
        <v>0.75260360000000004</v>
      </c>
      <c r="LO167">
        <v>40.007770000000001</v>
      </c>
      <c r="LP167" s="1">
        <v>6.9663210000000001E-4</v>
      </c>
      <c r="LQ167">
        <v>0.2098293</v>
      </c>
      <c r="LR167">
        <v>0.75260000000000005</v>
      </c>
      <c r="LS167">
        <v>40.212649999999996</v>
      </c>
      <c r="LT167" s="1">
        <v>6.7273419999999999E-4</v>
      </c>
      <c r="LU167">
        <v>0.20290730000000001</v>
      </c>
      <c r="LV167">
        <v>0.75260590000000005</v>
      </c>
      <c r="LW167">
        <v>41.131270000000001</v>
      </c>
      <c r="LX167" s="1">
        <v>6.4979920000000002E-4</v>
      </c>
      <c r="LY167">
        <v>0.19625519999999999</v>
      </c>
      <c r="LZ167">
        <v>0.75260329999999998</v>
      </c>
      <c r="MA167">
        <v>40.500749999999996</v>
      </c>
      <c r="MB167" s="1">
        <v>6.2776949999999998E-4</v>
      </c>
      <c r="MC167">
        <v>0.18985569999999999</v>
      </c>
      <c r="MD167">
        <v>0.75261129999999998</v>
      </c>
      <c r="ME167">
        <v>39.037959999999998</v>
      </c>
      <c r="MF167" s="1">
        <v>6.0655029999999997E-4</v>
      </c>
      <c r="MG167">
        <v>0.1836807</v>
      </c>
      <c r="MH167">
        <v>0.75260629999999995</v>
      </c>
      <c r="MI167">
        <v>37.935420000000001</v>
      </c>
      <c r="MJ167" s="1">
        <v>5.8613250000000001E-4</v>
      </c>
      <c r="MK167">
        <v>0.17774019999999999</v>
      </c>
      <c r="ML167">
        <v>0.75260709999999997</v>
      </c>
      <c r="MM167">
        <v>37.295380000000002</v>
      </c>
      <c r="MN167" s="1">
        <v>5.6638740000000004E-4</v>
      </c>
      <c r="MO167">
        <v>0.172015</v>
      </c>
      <c r="MP167">
        <v>0.75260269999999996</v>
      </c>
      <c r="MQ167">
        <v>37.635060000000003</v>
      </c>
      <c r="MR167" s="1">
        <v>5.4739879999999999E-4</v>
      </c>
      <c r="MS167">
        <v>0.1664987</v>
      </c>
      <c r="MT167">
        <v>0.75260090000000002</v>
      </c>
      <c r="MU167">
        <v>38.031100000000002</v>
      </c>
      <c r="MV167" s="1">
        <v>5.2913319999999995E-4</v>
      </c>
      <c r="MW167">
        <v>0.1611908</v>
      </c>
      <c r="MX167">
        <v>0.75260190000000005</v>
      </c>
      <c r="MY167">
        <v>39.5655</v>
      </c>
      <c r="MZ167" s="1">
        <v>5.1159429999999997E-4</v>
      </c>
      <c r="NA167">
        <v>0.1560665</v>
      </c>
      <c r="NB167">
        <v>0.75260510000000003</v>
      </c>
      <c r="NC167">
        <v>40.761310000000002</v>
      </c>
      <c r="ND167" s="1">
        <v>4.9468639999999996E-4</v>
      </c>
      <c r="NE167">
        <v>0.15112039999999999</v>
      </c>
      <c r="NF167">
        <v>0.75260199999999999</v>
      </c>
      <c r="NG167">
        <v>42.642980000000001</v>
      </c>
      <c r="NH167" s="1">
        <v>4.7836169999999998E-4</v>
      </c>
      <c r="NI167">
        <v>0.14634320000000001</v>
      </c>
      <c r="NJ167">
        <v>0.75259690000000001</v>
      </c>
      <c r="NK167">
        <v>44.340170000000001</v>
      </c>
      <c r="NL167" s="1">
        <v>4.6262050000000002E-4</v>
      </c>
      <c r="NM167">
        <v>0.1417272</v>
      </c>
      <c r="NN167">
        <v>0.75260389999999999</v>
      </c>
      <c r="NO167">
        <v>42.732010000000002</v>
      </c>
      <c r="NP167" s="1">
        <v>4.4746709999999998E-4</v>
      </c>
      <c r="NQ167">
        <v>0.1372651</v>
      </c>
      <c r="NR167">
        <v>0.75259790000000004</v>
      </c>
      <c r="NS167">
        <v>38.232509999999998</v>
      </c>
      <c r="NT167" s="1">
        <v>4.3287049999999997E-4</v>
      </c>
      <c r="NU167">
        <v>0.1329659</v>
      </c>
      <c r="NV167">
        <v>0.75259949999999998</v>
      </c>
      <c r="NW167">
        <v>35.363819999999997</v>
      </c>
      <c r="NX167" s="1">
        <v>4.188927E-4</v>
      </c>
      <c r="NY167">
        <v>0.1288358</v>
      </c>
      <c r="NZ167">
        <v>0.75260269999999996</v>
      </c>
      <c r="OA167">
        <v>34.143889999999999</v>
      </c>
      <c r="OB167" s="1">
        <v>4.0553619999999997E-4</v>
      </c>
      <c r="OC167">
        <v>0.124865</v>
      </c>
      <c r="OD167">
        <v>0.75260289999999996</v>
      </c>
      <c r="OE167">
        <v>35.22325</v>
      </c>
      <c r="OF167" s="1">
        <v>3.9268149999999998E-4</v>
      </c>
      <c r="OG167">
        <v>0.12102980000000001</v>
      </c>
      <c r="OH167">
        <v>0.75261440000000002</v>
      </c>
      <c r="OI167">
        <v>35.415199999999999</v>
      </c>
      <c r="OJ167" s="1">
        <v>3.8022300000000001E-4</v>
      </c>
      <c r="OK167">
        <v>0.1173018</v>
      </c>
    </row>
    <row r="168" spans="1:401" x14ac:dyDescent="0.35">
      <c r="A168">
        <v>171</v>
      </c>
      <c r="B168" t="s">
        <v>4</v>
      </c>
      <c r="C168" t="s">
        <v>24</v>
      </c>
      <c r="D168" t="s">
        <v>173</v>
      </c>
      <c r="E168">
        <v>755.44380000000001</v>
      </c>
      <c r="F168">
        <v>0.83915260000000003</v>
      </c>
      <c r="G168">
        <v>23.557870000000001</v>
      </c>
      <c r="H168">
        <v>0</v>
      </c>
      <c r="I168">
        <v>0</v>
      </c>
      <c r="J168">
        <v>0.8337968</v>
      </c>
      <c r="K168">
        <v>23.756129999999999</v>
      </c>
      <c r="L168">
        <v>0</v>
      </c>
      <c r="M168">
        <v>0</v>
      </c>
      <c r="N168">
        <v>0.82882449999999996</v>
      </c>
      <c r="O168">
        <v>22.834440000000001</v>
      </c>
      <c r="P168">
        <v>0</v>
      </c>
      <c r="Q168">
        <v>0</v>
      </c>
      <c r="R168">
        <v>0.82414659999999995</v>
      </c>
      <c r="S168">
        <v>22.872340000000001</v>
      </c>
      <c r="T168">
        <v>0</v>
      </c>
      <c r="U168">
        <v>0</v>
      </c>
      <c r="V168">
        <v>0.81982089999999996</v>
      </c>
      <c r="W168">
        <v>22.9983</v>
      </c>
      <c r="X168">
        <v>0</v>
      </c>
      <c r="Y168">
        <v>0</v>
      </c>
      <c r="Z168">
        <v>0.81474190000000002</v>
      </c>
      <c r="AA168">
        <v>22.52412</v>
      </c>
      <c r="AB168" s="1">
        <v>1.779693E-36</v>
      </c>
      <c r="AC168" s="1">
        <v>5.0177330000000002E-34</v>
      </c>
      <c r="AD168">
        <v>0.80955029999999994</v>
      </c>
      <c r="AE168">
        <v>21.899920000000002</v>
      </c>
      <c r="AF168" s="1">
        <v>2.366508E-26</v>
      </c>
      <c r="AG168" s="1">
        <v>6.6916589999999995E-24</v>
      </c>
      <c r="AH168">
        <v>0.80481480000000005</v>
      </c>
      <c r="AI168">
        <v>21.848400000000002</v>
      </c>
      <c r="AJ168" s="1">
        <v>1.180731E-16</v>
      </c>
      <c r="AK168" s="1">
        <v>3.358109E-14</v>
      </c>
      <c r="AL168">
        <v>0.80044020000000005</v>
      </c>
      <c r="AM168">
        <v>22.12828</v>
      </c>
      <c r="AN168" s="1">
        <v>4.7942349999999999E-8</v>
      </c>
      <c r="AO168" s="1">
        <v>1.023692E-5</v>
      </c>
      <c r="AP168">
        <v>0.7967805</v>
      </c>
      <c r="AQ168">
        <v>23.688459999999999</v>
      </c>
      <c r="AR168" s="1">
        <v>1.9384790000000001E-4</v>
      </c>
      <c r="AS168" s="1">
        <v>4.517384E-2</v>
      </c>
      <c r="AT168">
        <v>0.79386480000000004</v>
      </c>
      <c r="AU168">
        <v>25.928830000000001</v>
      </c>
      <c r="AV168" s="1">
        <v>3.6265499999999999E-2</v>
      </c>
      <c r="AW168">
        <v>8.966825</v>
      </c>
      <c r="AX168">
        <v>0.79174299999999997</v>
      </c>
      <c r="AY168">
        <v>28.138490000000001</v>
      </c>
      <c r="AZ168">
        <v>1.1877009999999999</v>
      </c>
      <c r="BA168">
        <v>306.86169999999998</v>
      </c>
      <c r="BB168">
        <v>0.79018999999999995</v>
      </c>
      <c r="BC168">
        <v>29.219439999999999</v>
      </c>
      <c r="BD168">
        <v>11.447609999999999</v>
      </c>
      <c r="BE168">
        <v>3065.8389999999999</v>
      </c>
      <c r="BF168">
        <v>0.78904129999999995</v>
      </c>
      <c r="BG168">
        <v>28.45513</v>
      </c>
      <c r="BH168">
        <v>43.860599999999998</v>
      </c>
      <c r="BI168">
        <v>12095.41</v>
      </c>
      <c r="BJ168">
        <v>0.78813540000000004</v>
      </c>
      <c r="BK168">
        <v>27.30883</v>
      </c>
      <c r="BL168">
        <v>81.545389999999998</v>
      </c>
      <c r="BM168">
        <v>23049.56</v>
      </c>
      <c r="BN168">
        <v>0.78718200000000005</v>
      </c>
      <c r="BO168">
        <v>27.010249999999999</v>
      </c>
      <c r="BP168">
        <v>85.191969999999998</v>
      </c>
      <c r="BQ168">
        <v>24586.55</v>
      </c>
      <c r="BR168">
        <v>0.7860144</v>
      </c>
      <c r="BS168">
        <v>27.010960000000001</v>
      </c>
      <c r="BT168">
        <v>56.082369999999997</v>
      </c>
      <c r="BU168">
        <v>16473.75</v>
      </c>
      <c r="BV168">
        <v>0.78445010000000004</v>
      </c>
      <c r="BW168">
        <v>27.753869999999999</v>
      </c>
      <c r="BX168">
        <v>25.572030000000002</v>
      </c>
      <c r="BY168">
        <v>7628.5249999999996</v>
      </c>
      <c r="BZ168">
        <v>0.78229890000000002</v>
      </c>
      <c r="CA168">
        <v>28.174939999999999</v>
      </c>
      <c r="CB168">
        <v>8.7829689999999996</v>
      </c>
      <c r="CC168">
        <v>2655.3960000000002</v>
      </c>
      <c r="CD168">
        <v>0.77954659999999998</v>
      </c>
      <c r="CE168">
        <v>27.87387</v>
      </c>
      <c r="CF168">
        <v>2.4560689999999998</v>
      </c>
      <c r="CG168">
        <v>750.77919999999995</v>
      </c>
      <c r="CH168">
        <v>0.77627889999999999</v>
      </c>
      <c r="CI168">
        <v>27.467649999999999</v>
      </c>
      <c r="CJ168">
        <v>0.60546800000000001</v>
      </c>
      <c r="CK168">
        <v>186.75319999999999</v>
      </c>
      <c r="CL168">
        <v>0.77252969999999999</v>
      </c>
      <c r="CM168">
        <v>26.539239999999999</v>
      </c>
      <c r="CN168">
        <v>0.1486827</v>
      </c>
      <c r="CO168">
        <v>45.941400000000002</v>
      </c>
      <c r="CP168">
        <v>0.76887260000000002</v>
      </c>
      <c r="CQ168">
        <v>26.13645</v>
      </c>
      <c r="CR168" s="1">
        <v>4.7368630000000002E-2</v>
      </c>
      <c r="CS168">
        <v>14.43215</v>
      </c>
      <c r="CT168">
        <v>0.76501209999999997</v>
      </c>
      <c r="CU168">
        <v>26.138680000000001</v>
      </c>
      <c r="CV168" s="1">
        <v>2.7999719999999999E-2</v>
      </c>
      <c r="CW168">
        <v>8.3265860000000007</v>
      </c>
      <c r="CX168">
        <v>0.76141510000000001</v>
      </c>
      <c r="CY168">
        <v>26.495899999999999</v>
      </c>
      <c r="CZ168">
        <v>2.7132090000000001E-2</v>
      </c>
      <c r="DA168">
        <v>8.0044719999999998</v>
      </c>
      <c r="DB168">
        <v>0.75818750000000001</v>
      </c>
      <c r="DC168">
        <v>27.96604</v>
      </c>
      <c r="DD168" s="1">
        <v>2.9736370000000002E-2</v>
      </c>
      <c r="DE168">
        <v>8.8092159999999993</v>
      </c>
      <c r="DF168">
        <v>0.75549759999999999</v>
      </c>
      <c r="DG168">
        <v>30.397580000000001</v>
      </c>
      <c r="DH168" s="1">
        <v>3.1653489999999999E-2</v>
      </c>
      <c r="DI168">
        <v>9.4378080000000004</v>
      </c>
      <c r="DJ168">
        <v>0.7533995</v>
      </c>
      <c r="DK168">
        <v>34.31512</v>
      </c>
      <c r="DL168" s="1">
        <v>3.1915529999999998E-2</v>
      </c>
      <c r="DM168">
        <v>9.5667139999999993</v>
      </c>
      <c r="DN168">
        <v>0.75185570000000002</v>
      </c>
      <c r="DO168">
        <v>38.338700000000003</v>
      </c>
      <c r="DP168" s="1">
        <v>3.075578E-2</v>
      </c>
      <c r="DQ168">
        <v>9.2544470000000008</v>
      </c>
      <c r="DR168">
        <v>0.75076659999999995</v>
      </c>
      <c r="DS168">
        <v>38.238939999999999</v>
      </c>
      <c r="DT168">
        <v>2.8720220000000001E-2</v>
      </c>
      <c r="DU168">
        <v>8.660247</v>
      </c>
      <c r="DV168">
        <v>0.75014570000000003</v>
      </c>
      <c r="DW168">
        <v>35.764890000000001</v>
      </c>
      <c r="DX168" s="1">
        <v>2.6176149999999999E-2</v>
      </c>
      <c r="DY168">
        <v>7.9009489999999998</v>
      </c>
      <c r="DZ168">
        <v>0.74978520000000004</v>
      </c>
      <c r="EA168">
        <v>34.461069999999999</v>
      </c>
      <c r="EB168" s="1">
        <v>2.3148820000000001E-2</v>
      </c>
      <c r="EC168">
        <v>6.9915050000000001</v>
      </c>
      <c r="ED168">
        <v>0.74956040000000002</v>
      </c>
      <c r="EE168">
        <v>34.161569999999998</v>
      </c>
      <c r="EF168" s="1">
        <v>1.954817E-2</v>
      </c>
      <c r="EG168">
        <v>5.908874</v>
      </c>
      <c r="EH168">
        <v>0.74943490000000001</v>
      </c>
      <c r="EI168">
        <v>34.80894</v>
      </c>
      <c r="EJ168" s="1">
        <v>1.560983E-2</v>
      </c>
      <c r="EK168">
        <v>4.7213839999999996</v>
      </c>
      <c r="EL168">
        <v>0.74938419999999994</v>
      </c>
      <c r="EM168">
        <v>36.323419999999999</v>
      </c>
      <c r="EN168" s="1">
        <v>1.191206E-2</v>
      </c>
      <c r="EO168">
        <v>3.601016</v>
      </c>
      <c r="EP168">
        <v>0.74935660000000004</v>
      </c>
      <c r="EQ168">
        <v>39.824730000000002</v>
      </c>
      <c r="ER168" s="1">
        <v>8.9560349999999993E-3</v>
      </c>
      <c r="ES168">
        <v>2.7017769999999999</v>
      </c>
      <c r="ET168">
        <v>0.74935070000000004</v>
      </c>
      <c r="EU168">
        <v>42.391129999999997</v>
      </c>
      <c r="EV168" s="1">
        <v>6.8910969999999997E-3</v>
      </c>
      <c r="EW168">
        <v>2.0717249999999998</v>
      </c>
      <c r="EX168">
        <v>0.74931630000000005</v>
      </c>
      <c r="EY168">
        <v>41.19415</v>
      </c>
      <c r="EZ168" s="1">
        <v>5.5735840000000004E-3</v>
      </c>
      <c r="FA168">
        <v>1.6684190000000001</v>
      </c>
      <c r="FB168">
        <v>0.74934420000000002</v>
      </c>
      <c r="FC168">
        <v>39.402740000000001</v>
      </c>
      <c r="FD168" s="1">
        <v>4.7585029999999999E-3</v>
      </c>
      <c r="FE168">
        <v>1.4188750000000001</v>
      </c>
      <c r="FF168">
        <v>0.74934080000000003</v>
      </c>
      <c r="FG168">
        <v>39.370199999999997</v>
      </c>
      <c r="FH168" s="1">
        <v>4.2418330000000004E-3</v>
      </c>
      <c r="FI168">
        <v>1.2610209999999999</v>
      </c>
      <c r="FJ168">
        <v>0.74934520000000004</v>
      </c>
      <c r="FK168">
        <v>40.188870000000001</v>
      </c>
      <c r="FL168" s="1">
        <v>3.8902619999999998E-3</v>
      </c>
      <c r="FM168">
        <v>1.1538539999999999</v>
      </c>
      <c r="FN168">
        <v>0.74933669999999997</v>
      </c>
      <c r="FO168">
        <v>42.157339999999998</v>
      </c>
      <c r="FP168" s="1">
        <v>3.6271749999999998E-3</v>
      </c>
      <c r="FQ168">
        <v>1.074125</v>
      </c>
      <c r="FR168">
        <v>0.74932529999999997</v>
      </c>
      <c r="FS168">
        <v>43.98321</v>
      </c>
      <c r="FT168" s="1">
        <v>3.4131669999999999E-3</v>
      </c>
      <c r="FU168">
        <v>1.0097560000000001</v>
      </c>
      <c r="FV168">
        <v>0.7493438</v>
      </c>
      <c r="FW168">
        <v>45.165379999999999</v>
      </c>
      <c r="FX168" s="1">
        <v>3.2289459999999999E-3</v>
      </c>
      <c r="FY168">
        <v>0.95445829999999998</v>
      </c>
      <c r="FZ168">
        <v>0.74935609999999997</v>
      </c>
      <c r="GA168">
        <v>43.666370000000001</v>
      </c>
      <c r="GB168" s="1">
        <v>3.064041E-3</v>
      </c>
      <c r="GC168">
        <v>0.90514519999999998</v>
      </c>
      <c r="GD168">
        <v>0.74933280000000002</v>
      </c>
      <c r="GE168">
        <v>40.867179999999998</v>
      </c>
      <c r="GF168" s="1">
        <v>2.9130940000000002E-3</v>
      </c>
      <c r="GG168">
        <v>0.86022279999999995</v>
      </c>
      <c r="GH168">
        <v>0.74935220000000002</v>
      </c>
      <c r="GI168">
        <v>37.867319999999999</v>
      </c>
      <c r="GJ168" s="1">
        <v>2.7733020000000001E-3</v>
      </c>
      <c r="GK168">
        <v>0.81872120000000004</v>
      </c>
      <c r="GL168">
        <v>0.74934750000000006</v>
      </c>
      <c r="GM168">
        <v>36.208910000000003</v>
      </c>
      <c r="GN168" s="1">
        <v>2.6427489999999998E-3</v>
      </c>
      <c r="GO168">
        <v>0.77998350000000005</v>
      </c>
      <c r="GP168">
        <v>0.74935189999999996</v>
      </c>
      <c r="GQ168">
        <v>35.37567</v>
      </c>
      <c r="GR168" s="1">
        <v>2.52024E-3</v>
      </c>
      <c r="GS168">
        <v>0.74367680000000003</v>
      </c>
      <c r="GT168">
        <v>0.74935079999999998</v>
      </c>
      <c r="GU168">
        <v>36.989449999999998</v>
      </c>
      <c r="GV168" s="1">
        <v>2.4052079999999998E-3</v>
      </c>
      <c r="GW168">
        <v>0.70961399999999997</v>
      </c>
      <c r="GX168">
        <v>0.74934820000000002</v>
      </c>
      <c r="GY168">
        <v>39.232689999999998</v>
      </c>
      <c r="GZ168" s="1">
        <v>2.296878E-3</v>
      </c>
      <c r="HA168">
        <v>0.67764150000000001</v>
      </c>
      <c r="HB168">
        <v>0.74934049999999996</v>
      </c>
      <c r="HC168">
        <v>41.55838</v>
      </c>
      <c r="HD168" s="1">
        <v>2.195242E-3</v>
      </c>
      <c r="HE168">
        <v>0.64756550000000002</v>
      </c>
      <c r="HF168">
        <v>0.74934389999999995</v>
      </c>
      <c r="HG168">
        <v>42.659050000000001</v>
      </c>
      <c r="HH168" s="1">
        <v>2.0990330000000001E-3</v>
      </c>
      <c r="HI168">
        <v>0.61915750000000003</v>
      </c>
      <c r="HJ168">
        <v>0.74934860000000003</v>
      </c>
      <c r="HK168">
        <v>40.652349999999998</v>
      </c>
      <c r="HL168" s="1">
        <v>2.0082350000000001E-3</v>
      </c>
      <c r="HM168">
        <v>0.5923484</v>
      </c>
      <c r="HN168">
        <v>0.74935039999999997</v>
      </c>
      <c r="HO168">
        <v>38.011690000000002</v>
      </c>
      <c r="HP168" s="1">
        <v>1.922499E-3</v>
      </c>
      <c r="HQ168">
        <v>0.56702719999999995</v>
      </c>
      <c r="HR168">
        <v>0.7493554</v>
      </c>
      <c r="HS168">
        <v>35.997500000000002</v>
      </c>
      <c r="HT168" s="1">
        <v>1.8413679999999999E-3</v>
      </c>
      <c r="HU168">
        <v>0.543076</v>
      </c>
      <c r="HV168">
        <v>0.74934330000000005</v>
      </c>
      <c r="HW168">
        <v>35.161169999999998</v>
      </c>
      <c r="HX168" s="1">
        <v>1.7644749999999999E-3</v>
      </c>
      <c r="HY168">
        <v>0.52041249999999994</v>
      </c>
      <c r="HZ168">
        <v>0.7493438</v>
      </c>
      <c r="IA168">
        <v>37.070259999999998</v>
      </c>
      <c r="IB168" s="1">
        <v>1.691746E-3</v>
      </c>
      <c r="IC168">
        <v>0.49896079999999998</v>
      </c>
      <c r="ID168">
        <v>0.74932469999999995</v>
      </c>
      <c r="IE168">
        <v>41.600090000000002</v>
      </c>
      <c r="IF168">
        <v>1.6231189999999999E-3</v>
      </c>
      <c r="IG168">
        <v>0.47868670000000002</v>
      </c>
      <c r="IH168">
        <v>0.74934009999999995</v>
      </c>
      <c r="II168">
        <v>46.606560000000002</v>
      </c>
      <c r="IJ168" s="1">
        <v>1.5582090000000001E-3</v>
      </c>
      <c r="IK168">
        <v>0.4595418</v>
      </c>
      <c r="IL168">
        <v>0.74934270000000003</v>
      </c>
      <c r="IM168">
        <v>48.17971</v>
      </c>
      <c r="IN168" s="1">
        <v>1.4968819999999999E-3</v>
      </c>
      <c r="IO168">
        <v>0.44141360000000002</v>
      </c>
      <c r="IP168">
        <v>0.74934020000000001</v>
      </c>
      <c r="IQ168">
        <v>46.63955</v>
      </c>
      <c r="IR168" s="1">
        <v>1.4383740000000001E-3</v>
      </c>
      <c r="IS168">
        <v>0.42418319999999998</v>
      </c>
      <c r="IT168">
        <v>0.74935890000000005</v>
      </c>
      <c r="IU168">
        <v>44.985019999999999</v>
      </c>
      <c r="IV168" s="1">
        <v>1.3827819999999999E-3</v>
      </c>
      <c r="IW168">
        <v>0.40774460000000001</v>
      </c>
      <c r="IX168">
        <v>0.74935320000000005</v>
      </c>
      <c r="IY168">
        <v>44.505389999999998</v>
      </c>
      <c r="IZ168" s="1">
        <v>1.3296670000000001E-3</v>
      </c>
      <c r="JA168">
        <v>0.39208599999999999</v>
      </c>
      <c r="JB168">
        <v>0.74934330000000005</v>
      </c>
      <c r="JC168">
        <v>44.398629999999997</v>
      </c>
      <c r="JD168" s="1">
        <v>1.2791219999999999E-3</v>
      </c>
      <c r="JE168">
        <v>0.3772046</v>
      </c>
      <c r="JF168">
        <v>0.74935070000000004</v>
      </c>
      <c r="JG168">
        <v>45.884839999999997</v>
      </c>
      <c r="JH168" s="1">
        <v>1.231195E-3</v>
      </c>
      <c r="JI168">
        <v>0.36303760000000002</v>
      </c>
      <c r="JJ168">
        <v>0.74935220000000002</v>
      </c>
      <c r="JK168">
        <v>46.436100000000003</v>
      </c>
      <c r="JL168" s="1">
        <v>1.1845720000000001E-3</v>
      </c>
      <c r="JM168">
        <v>0.349495</v>
      </c>
      <c r="JN168">
        <v>0.74935189999999996</v>
      </c>
      <c r="JO168">
        <v>44.316079999999999</v>
      </c>
      <c r="JP168" s="1">
        <v>1.137739E-3</v>
      </c>
      <c r="JQ168">
        <v>0.33653929999999999</v>
      </c>
      <c r="JR168">
        <v>0.74934449999999997</v>
      </c>
      <c r="JS168">
        <v>41.196770000000001</v>
      </c>
      <c r="JT168" s="1">
        <v>1.0931459999999999E-3</v>
      </c>
      <c r="JU168">
        <v>0.32416270000000003</v>
      </c>
      <c r="JV168">
        <v>0.74934619999999996</v>
      </c>
      <c r="JW168">
        <v>39.19294</v>
      </c>
      <c r="JX168" s="1">
        <v>1.050867E-3</v>
      </c>
      <c r="JY168">
        <v>0.31236779999999997</v>
      </c>
      <c r="JZ168">
        <v>0.74934610000000001</v>
      </c>
      <c r="KA168">
        <v>37.988689999999998</v>
      </c>
      <c r="KB168" s="1">
        <v>1.010826E-3</v>
      </c>
      <c r="KC168">
        <v>0.30113279999999998</v>
      </c>
      <c r="KD168">
        <v>0.74934559999999995</v>
      </c>
      <c r="KE168">
        <v>37.358269999999997</v>
      </c>
      <c r="KF168" s="1">
        <v>9.7265290000000005E-4</v>
      </c>
      <c r="KG168">
        <v>0.29038160000000002</v>
      </c>
      <c r="KH168">
        <v>0.74935220000000002</v>
      </c>
      <c r="KI168">
        <v>36.794159999999998</v>
      </c>
      <c r="KJ168" s="1">
        <v>9.3608649999999999E-4</v>
      </c>
      <c r="KK168">
        <v>0.28002909999999998</v>
      </c>
      <c r="KL168">
        <v>0.74935289999999999</v>
      </c>
      <c r="KM168">
        <v>38.30339</v>
      </c>
      <c r="KN168" s="1">
        <v>9.0115279999999996E-4</v>
      </c>
      <c r="KO168">
        <v>0.27009349999999999</v>
      </c>
      <c r="KP168">
        <v>0.74935260000000004</v>
      </c>
      <c r="KQ168">
        <v>42.727420000000002</v>
      </c>
      <c r="KR168" s="1">
        <v>8.6794119999999996E-4</v>
      </c>
      <c r="KS168">
        <v>0.26062930000000001</v>
      </c>
      <c r="KT168">
        <v>0.74935629999999998</v>
      </c>
      <c r="KU168">
        <v>48.363250000000001</v>
      </c>
      <c r="KV168" s="1">
        <v>8.3639529999999997E-4</v>
      </c>
      <c r="KW168">
        <v>0.25159939999999997</v>
      </c>
      <c r="KX168">
        <v>0.74934699999999999</v>
      </c>
      <c r="KY168">
        <v>50.513030000000001</v>
      </c>
      <c r="KZ168" s="1">
        <v>8.0634399999999996E-4</v>
      </c>
      <c r="LA168">
        <v>0.2429769</v>
      </c>
      <c r="LB168">
        <v>0.74935280000000004</v>
      </c>
      <c r="LC168">
        <v>47.54813</v>
      </c>
      <c r="LD168" s="1">
        <v>7.7772159999999998E-4</v>
      </c>
      <c r="LE168">
        <v>0.2347197</v>
      </c>
      <c r="LF168">
        <v>0.74934509999999999</v>
      </c>
      <c r="LG168">
        <v>43.529130000000002</v>
      </c>
      <c r="LH168" s="1">
        <v>7.5026979999999997E-4</v>
      </c>
      <c r="LI168">
        <v>0.22679830000000001</v>
      </c>
      <c r="LJ168">
        <v>0.74934869999999998</v>
      </c>
      <c r="LK168">
        <v>41.2836</v>
      </c>
      <c r="LL168" s="1">
        <v>7.2403840000000001E-4</v>
      </c>
      <c r="LM168">
        <v>0.21919469999999999</v>
      </c>
      <c r="LN168">
        <v>0.74934290000000003</v>
      </c>
      <c r="LO168">
        <v>40.031129999999997</v>
      </c>
      <c r="LP168" s="1">
        <v>6.9892000000000001E-4</v>
      </c>
      <c r="LQ168">
        <v>0.21190329999999999</v>
      </c>
      <c r="LR168">
        <v>0.74934429999999996</v>
      </c>
      <c r="LS168">
        <v>40.23545</v>
      </c>
      <c r="LT168" s="1">
        <v>6.7492690000000004E-4</v>
      </c>
      <c r="LU168">
        <v>0.2049068</v>
      </c>
      <c r="LV168">
        <v>0.74935320000000005</v>
      </c>
      <c r="LW168">
        <v>41.221350000000001</v>
      </c>
      <c r="LX168" s="1">
        <v>6.5190850000000004E-4</v>
      </c>
      <c r="LY168">
        <v>0.19818640000000001</v>
      </c>
      <c r="LZ168">
        <v>0.74934310000000004</v>
      </c>
      <c r="MA168">
        <v>40.760019999999997</v>
      </c>
      <c r="MB168" s="1">
        <v>6.2979400000000004E-4</v>
      </c>
      <c r="MC168">
        <v>0.19172110000000001</v>
      </c>
      <c r="MD168">
        <v>0.7493573</v>
      </c>
      <c r="ME168">
        <v>39.213039999999999</v>
      </c>
      <c r="MF168" s="1">
        <v>6.0849989999999996E-4</v>
      </c>
      <c r="MG168">
        <v>0.18548329999999999</v>
      </c>
      <c r="MH168">
        <v>0.7493512</v>
      </c>
      <c r="MI168">
        <v>38.029679999999999</v>
      </c>
      <c r="MJ168" s="1">
        <v>5.8800469999999996E-4</v>
      </c>
      <c r="MK168">
        <v>0.17948140000000001</v>
      </c>
      <c r="ML168">
        <v>0.74935439999999998</v>
      </c>
      <c r="MM168">
        <v>37.221119999999999</v>
      </c>
      <c r="MN168" s="1">
        <v>5.6819990000000001E-4</v>
      </c>
      <c r="MO168">
        <v>0.17370089999999999</v>
      </c>
      <c r="MP168">
        <v>0.74935019999999997</v>
      </c>
      <c r="MQ168">
        <v>37.540109999999999</v>
      </c>
      <c r="MR168" s="1">
        <v>5.4913719999999996E-4</v>
      </c>
      <c r="MS168">
        <v>0.16812640000000001</v>
      </c>
      <c r="MT168">
        <v>0.74934129999999999</v>
      </c>
      <c r="MU168">
        <v>37.954549999999998</v>
      </c>
      <c r="MV168" s="1">
        <v>5.3080610000000002E-4</v>
      </c>
      <c r="MW168">
        <v>0.16276470000000001</v>
      </c>
      <c r="MX168">
        <v>0.7493417</v>
      </c>
      <c r="MY168">
        <v>39.554900000000004</v>
      </c>
      <c r="MZ168" s="1">
        <v>5.1320320000000001E-4</v>
      </c>
      <c r="NA168">
        <v>0.15758810000000001</v>
      </c>
      <c r="NB168">
        <v>0.74935099999999999</v>
      </c>
      <c r="NC168">
        <v>40.78519</v>
      </c>
      <c r="ND168" s="1">
        <v>4.9624089999999999E-4</v>
      </c>
      <c r="NE168">
        <v>0.15259300000000001</v>
      </c>
      <c r="NF168">
        <v>0.74934420000000002</v>
      </c>
      <c r="NG168">
        <v>42.747520000000002</v>
      </c>
      <c r="NH168" s="1">
        <v>4.7986019999999999E-4</v>
      </c>
      <c r="NI168">
        <v>0.1477678</v>
      </c>
      <c r="NJ168">
        <v>0.74934509999999999</v>
      </c>
      <c r="NK168">
        <v>44.519660000000002</v>
      </c>
      <c r="NL168" s="1">
        <v>4.6406879999999999E-4</v>
      </c>
      <c r="NM168">
        <v>0.14310610000000001</v>
      </c>
      <c r="NN168">
        <v>0.74934270000000003</v>
      </c>
      <c r="NO168">
        <v>43.095329999999997</v>
      </c>
      <c r="NP168" s="1">
        <v>4.4885919999999998E-4</v>
      </c>
      <c r="NQ168">
        <v>0.13859920000000001</v>
      </c>
      <c r="NR168">
        <v>0.7493436</v>
      </c>
      <c r="NS168">
        <v>38.490499999999997</v>
      </c>
      <c r="NT168" s="1">
        <v>4.3420969999999998E-4</v>
      </c>
      <c r="NU168">
        <v>0.13425509999999999</v>
      </c>
      <c r="NV168">
        <v>0.74934040000000002</v>
      </c>
      <c r="NW168">
        <v>35.49747</v>
      </c>
      <c r="NX168" s="1">
        <v>4.2017749999999999E-4</v>
      </c>
      <c r="NY168">
        <v>0.13008230000000001</v>
      </c>
      <c r="NZ168">
        <v>0.74934199999999995</v>
      </c>
      <c r="OA168">
        <v>34.162570000000002</v>
      </c>
      <c r="OB168" s="1">
        <v>4.0677010000000002E-4</v>
      </c>
      <c r="OC168">
        <v>0.1260706</v>
      </c>
      <c r="OD168">
        <v>0.74934270000000003</v>
      </c>
      <c r="OE168">
        <v>35.201569999999997</v>
      </c>
      <c r="OF168" s="1">
        <v>3.9387809999999999E-4</v>
      </c>
      <c r="OG168">
        <v>0.1221983</v>
      </c>
      <c r="OH168">
        <v>0.74933260000000002</v>
      </c>
      <c r="OI168">
        <v>35.551940000000002</v>
      </c>
      <c r="OJ168" s="1">
        <v>3.8138529999999998E-4</v>
      </c>
      <c r="OK168">
        <v>0.1184354</v>
      </c>
    </row>
    <row r="169" spans="1:401" x14ac:dyDescent="0.35">
      <c r="A169">
        <v>172</v>
      </c>
      <c r="B169" t="s">
        <v>4</v>
      </c>
      <c r="C169" t="s">
        <v>24</v>
      </c>
      <c r="D169" t="s">
        <v>174</v>
      </c>
      <c r="E169">
        <v>878.95479999999998</v>
      </c>
      <c r="F169">
        <v>0.85234829999999995</v>
      </c>
      <c r="G169">
        <v>23.559979999999999</v>
      </c>
      <c r="H169">
        <v>0</v>
      </c>
      <c r="I169">
        <v>0</v>
      </c>
      <c r="J169">
        <v>0.84160060000000003</v>
      </c>
      <c r="K169">
        <v>23.832750000000001</v>
      </c>
      <c r="L169">
        <v>0</v>
      </c>
      <c r="M169">
        <v>0</v>
      </c>
      <c r="N169">
        <v>0.83126829999999996</v>
      </c>
      <c r="O169">
        <v>22.972529999999999</v>
      </c>
      <c r="P169">
        <v>0</v>
      </c>
      <c r="Q169">
        <v>0</v>
      </c>
      <c r="R169">
        <v>0.82135190000000002</v>
      </c>
      <c r="S169">
        <v>22.998239999999999</v>
      </c>
      <c r="T169">
        <v>0</v>
      </c>
      <c r="U169">
        <v>0</v>
      </c>
      <c r="V169">
        <v>0.81174559999999996</v>
      </c>
      <c r="W169">
        <v>23.108799999999999</v>
      </c>
      <c r="X169">
        <v>0</v>
      </c>
      <c r="Y169">
        <v>0</v>
      </c>
      <c r="Z169">
        <v>0.80186469999999999</v>
      </c>
      <c r="AA169">
        <v>22.601579999999998</v>
      </c>
      <c r="AB169" s="1">
        <v>2.7758370000000001E-37</v>
      </c>
      <c r="AC169" s="1">
        <v>1.0009739999999999E-34</v>
      </c>
      <c r="AD169">
        <v>0.79299010000000003</v>
      </c>
      <c r="AE169">
        <v>21.884640000000001</v>
      </c>
      <c r="AF169" s="1">
        <v>3.7224070000000001E-27</v>
      </c>
      <c r="AG169" s="1">
        <v>1.3441930000000001E-24</v>
      </c>
      <c r="AH169">
        <v>0.78477730000000001</v>
      </c>
      <c r="AI169">
        <v>21.790099999999999</v>
      </c>
      <c r="AJ169" s="1">
        <v>1.9416409999999999E-17</v>
      </c>
      <c r="AK169" s="1">
        <v>7.0424589999999998E-15</v>
      </c>
      <c r="AL169">
        <v>0.77723690000000001</v>
      </c>
      <c r="AM169">
        <v>22.095690000000001</v>
      </c>
      <c r="AN169" s="1">
        <v>2.2081270000000001E-8</v>
      </c>
      <c r="AO169" s="1">
        <v>5.0349440000000002E-6</v>
      </c>
      <c r="AP169">
        <v>0.77060740000000005</v>
      </c>
      <c r="AQ169">
        <v>23.703520000000001</v>
      </c>
      <c r="AR169" s="1">
        <v>1.205356E-4</v>
      </c>
      <c r="AS169" s="1">
        <v>3.1436360000000003E-2</v>
      </c>
      <c r="AT169">
        <v>0.76517239999999997</v>
      </c>
      <c r="AU169">
        <v>25.99982</v>
      </c>
      <c r="AV169" s="1">
        <v>2.600937E-2</v>
      </c>
      <c r="AW169">
        <v>7.408245</v>
      </c>
      <c r="AX169">
        <v>0.76086419999999999</v>
      </c>
      <c r="AY169">
        <v>28.27197</v>
      </c>
      <c r="AZ169">
        <v>0.94229980000000002</v>
      </c>
      <c r="BA169">
        <v>287.32920000000001</v>
      </c>
      <c r="BB169">
        <v>0.75755130000000004</v>
      </c>
      <c r="BC169">
        <v>29.406040000000001</v>
      </c>
      <c r="BD169">
        <v>9.8324580000000008</v>
      </c>
      <c r="BE169">
        <v>3175.0160000000001</v>
      </c>
      <c r="BF169">
        <v>0.75504459999999995</v>
      </c>
      <c r="BG169">
        <v>28.607610000000001</v>
      </c>
      <c r="BH169">
        <v>40.214410000000001</v>
      </c>
      <c r="BI169">
        <v>13631.48</v>
      </c>
      <c r="BJ169">
        <v>0.75309879999999996</v>
      </c>
      <c r="BK169">
        <v>27.344349999999999</v>
      </c>
      <c r="BL169">
        <v>78.986949999999993</v>
      </c>
      <c r="BM169">
        <v>27925.78</v>
      </c>
      <c r="BN169">
        <v>0.75134120000000004</v>
      </c>
      <c r="BO169">
        <v>26.9665</v>
      </c>
      <c r="BP169">
        <v>86.445239999999998</v>
      </c>
      <c r="BQ169">
        <v>31698.85</v>
      </c>
      <c r="BR169">
        <v>0.74934880000000004</v>
      </c>
      <c r="BS169">
        <v>26.985099999999999</v>
      </c>
      <c r="BT169">
        <v>59.17803</v>
      </c>
      <c r="BU169">
        <v>22393.599999999999</v>
      </c>
      <c r="BV169">
        <v>0.74681739999999996</v>
      </c>
      <c r="BW169">
        <v>27.789940000000001</v>
      </c>
      <c r="BX169">
        <v>27.8706</v>
      </c>
      <c r="BY169">
        <v>10839.09</v>
      </c>
      <c r="BZ169">
        <v>0.74337390000000003</v>
      </c>
      <c r="CA169">
        <v>28.30725</v>
      </c>
      <c r="CB169">
        <v>9.8220480000000006</v>
      </c>
      <c r="CC169">
        <v>3909.7040000000002</v>
      </c>
      <c r="CD169">
        <v>0.7389812</v>
      </c>
      <c r="CE169">
        <v>28.012409999999999</v>
      </c>
      <c r="CF169">
        <v>2.7990270000000002</v>
      </c>
      <c r="CG169">
        <v>1135.037</v>
      </c>
      <c r="CH169">
        <v>0.73364419999999997</v>
      </c>
      <c r="CI169">
        <v>27.630739999999999</v>
      </c>
      <c r="CJ169">
        <v>0.69719089999999995</v>
      </c>
      <c r="CK169">
        <v>286.62580000000003</v>
      </c>
      <c r="CL169">
        <v>0.72747399999999995</v>
      </c>
      <c r="CM169">
        <v>26.58023</v>
      </c>
      <c r="CN169">
        <v>0.17017299999999999</v>
      </c>
      <c r="CO169">
        <v>70.069469999999995</v>
      </c>
      <c r="CP169">
        <v>0.72062700000000002</v>
      </c>
      <c r="CQ169">
        <v>26.12491</v>
      </c>
      <c r="CR169" s="1">
        <v>5.1934830000000001E-2</v>
      </c>
      <c r="CS169">
        <v>20.837720000000001</v>
      </c>
      <c r="CT169">
        <v>0.71364399999999995</v>
      </c>
      <c r="CU169">
        <v>26.073129999999999</v>
      </c>
      <c r="CV169">
        <v>2.8701319999999999E-2</v>
      </c>
      <c r="CW169">
        <v>10.95126</v>
      </c>
      <c r="CX169">
        <v>0.70756779999999997</v>
      </c>
      <c r="CY169">
        <v>26.443580000000001</v>
      </c>
      <c r="CZ169" s="1">
        <v>2.696372E-2</v>
      </c>
      <c r="DA169">
        <v>10.03375</v>
      </c>
      <c r="DB169">
        <v>0.70181039999999995</v>
      </c>
      <c r="DC169">
        <v>27.945530000000002</v>
      </c>
      <c r="DD169" s="1">
        <v>2.9471879999999999E-2</v>
      </c>
      <c r="DE169">
        <v>10.9655</v>
      </c>
      <c r="DF169">
        <v>0.69673940000000001</v>
      </c>
      <c r="DG169">
        <v>30.423970000000001</v>
      </c>
      <c r="DH169" s="1">
        <v>3.152013E-2</v>
      </c>
      <c r="DI169">
        <v>11.8001</v>
      </c>
      <c r="DJ169">
        <v>0.69259269999999995</v>
      </c>
      <c r="DK169">
        <v>34.375070000000001</v>
      </c>
      <c r="DL169" s="1">
        <v>3.1942779999999997E-2</v>
      </c>
      <c r="DM169">
        <v>12.02778</v>
      </c>
      <c r="DN169">
        <v>0.68921100000000002</v>
      </c>
      <c r="DO169">
        <v>38.484290000000001</v>
      </c>
      <c r="DP169" s="1">
        <v>3.0904259999999999E-2</v>
      </c>
      <c r="DQ169">
        <v>11.68384</v>
      </c>
      <c r="DR169">
        <v>0.68668569999999995</v>
      </c>
      <c r="DS169">
        <v>38.531309999999998</v>
      </c>
      <c r="DT169" s="1">
        <v>2.8937629999999999E-2</v>
      </c>
      <c r="DU169">
        <v>10.96392</v>
      </c>
      <c r="DV169">
        <v>0.68492249999999999</v>
      </c>
      <c r="DW169">
        <v>35.947119999999998</v>
      </c>
      <c r="DX169" s="1">
        <v>2.643962E-2</v>
      </c>
      <c r="DY169">
        <v>10.02927</v>
      </c>
      <c r="DZ169">
        <v>0.68371769999999998</v>
      </c>
      <c r="EA169">
        <v>34.50535</v>
      </c>
      <c r="EB169">
        <v>2.346664E-2</v>
      </c>
      <c r="EC169">
        <v>8.9139759999999999</v>
      </c>
      <c r="ED169">
        <v>0.68291749999999996</v>
      </c>
      <c r="EE169">
        <v>34.11983</v>
      </c>
      <c r="EF169" s="1">
        <v>1.991981E-2</v>
      </c>
      <c r="EG169">
        <v>7.5834330000000003</v>
      </c>
      <c r="EH169">
        <v>0.6823728</v>
      </c>
      <c r="EI169">
        <v>34.807290000000002</v>
      </c>
      <c r="EJ169" s="1">
        <v>1.599476E-2</v>
      </c>
      <c r="EK169">
        <v>6.1038899999999998</v>
      </c>
      <c r="EL169">
        <v>0.68202560000000001</v>
      </c>
      <c r="EM169">
        <v>36.341459999999998</v>
      </c>
      <c r="EN169" s="1">
        <v>1.2249609999999999E-2</v>
      </c>
      <c r="EO169">
        <v>4.6788629999999998</v>
      </c>
      <c r="EP169">
        <v>0.68181040000000004</v>
      </c>
      <c r="EQ169">
        <v>39.910899999999998</v>
      </c>
      <c r="ER169" s="1">
        <v>9.2093660000000001E-3</v>
      </c>
      <c r="ES169">
        <v>3.5114160000000001</v>
      </c>
      <c r="ET169">
        <v>0.68169930000000001</v>
      </c>
      <c r="EU169">
        <v>42.591610000000003</v>
      </c>
      <c r="EV169" s="1">
        <v>7.060106E-3</v>
      </c>
      <c r="EW169">
        <v>2.680104</v>
      </c>
      <c r="EX169">
        <v>0.68160449999999995</v>
      </c>
      <c r="EY169">
        <v>41.484569999999998</v>
      </c>
      <c r="EZ169" s="1">
        <v>5.6792400000000003E-3</v>
      </c>
      <c r="FA169">
        <v>2.1427459999999998</v>
      </c>
      <c r="FB169">
        <v>0.68156950000000005</v>
      </c>
      <c r="FC169">
        <v>39.424750000000003</v>
      </c>
      <c r="FD169" s="1">
        <v>4.8240540000000004E-3</v>
      </c>
      <c r="FE169">
        <v>1.809709</v>
      </c>
      <c r="FF169">
        <v>0.68153319999999995</v>
      </c>
      <c r="FG169">
        <v>39.234259999999999</v>
      </c>
      <c r="FH169" s="1">
        <v>4.284548E-3</v>
      </c>
      <c r="FI169">
        <v>1.6002540000000001</v>
      </c>
      <c r="FJ169">
        <v>0.68152279999999998</v>
      </c>
      <c r="FK169">
        <v>40.029449999999997</v>
      </c>
      <c r="FL169" s="1">
        <v>3.9205619999999998E-3</v>
      </c>
      <c r="FM169">
        <v>1.4596519999999999</v>
      </c>
      <c r="FN169">
        <v>0.68151919999999999</v>
      </c>
      <c r="FO169">
        <v>42.076839999999997</v>
      </c>
      <c r="FP169" s="1">
        <v>3.6506310000000001E-3</v>
      </c>
      <c r="FQ169">
        <v>1.356314</v>
      </c>
      <c r="FR169">
        <v>0.68150719999999998</v>
      </c>
      <c r="FS169">
        <v>44.016249999999999</v>
      </c>
      <c r="FT169" s="1">
        <v>3.4327429999999998E-3</v>
      </c>
      <c r="FU169">
        <v>1.273733</v>
      </c>
      <c r="FV169">
        <v>0.68151450000000002</v>
      </c>
      <c r="FW169">
        <v>45.359270000000002</v>
      </c>
      <c r="FX169" s="1">
        <v>3.2461349999999998E-3</v>
      </c>
      <c r="FY169">
        <v>1.203287</v>
      </c>
      <c r="FZ169">
        <v>0.68152429999999997</v>
      </c>
      <c r="GA169">
        <v>44.029319999999998</v>
      </c>
      <c r="GB169" s="1">
        <v>3.0795890000000002E-3</v>
      </c>
      <c r="GC169">
        <v>1.140741</v>
      </c>
      <c r="GD169">
        <v>0.68152060000000003</v>
      </c>
      <c r="GE169">
        <v>41.235109999999999</v>
      </c>
      <c r="GF169" s="1">
        <v>2.9273319999999999E-3</v>
      </c>
      <c r="GG169">
        <v>1.083839</v>
      </c>
      <c r="GH169">
        <v>0.68151740000000005</v>
      </c>
      <c r="GI169">
        <v>38.080150000000003</v>
      </c>
      <c r="GJ169" s="1">
        <v>2.786541E-3</v>
      </c>
      <c r="GK169">
        <v>1.0314000000000001</v>
      </c>
      <c r="GL169">
        <v>0.68152080000000004</v>
      </c>
      <c r="GM169">
        <v>36.287979999999997</v>
      </c>
      <c r="GN169" s="1">
        <v>2.6551389999999999E-3</v>
      </c>
      <c r="GO169">
        <v>0.98248380000000002</v>
      </c>
      <c r="GP169">
        <v>0.68152400000000002</v>
      </c>
      <c r="GQ169">
        <v>35.40278</v>
      </c>
      <c r="GR169" s="1">
        <v>2.5318670000000001E-3</v>
      </c>
      <c r="GS169">
        <v>0.93665799999999999</v>
      </c>
      <c r="GT169">
        <v>0.68151720000000005</v>
      </c>
      <c r="GU169">
        <v>36.989260000000002</v>
      </c>
      <c r="GV169" s="1">
        <v>2.4161E-3</v>
      </c>
      <c r="GW169">
        <v>0.89366020000000002</v>
      </c>
      <c r="GX169">
        <v>0.6815156</v>
      </c>
      <c r="GY169">
        <v>39.337479999999999</v>
      </c>
      <c r="GZ169" s="1">
        <v>2.307117E-3</v>
      </c>
      <c r="HA169">
        <v>0.85331389999999996</v>
      </c>
      <c r="HB169">
        <v>0.68151059999999997</v>
      </c>
      <c r="HC169">
        <v>41.684019999999997</v>
      </c>
      <c r="HD169" s="1">
        <v>2.2048969999999999E-3</v>
      </c>
      <c r="HE169">
        <v>0.81536980000000003</v>
      </c>
      <c r="HF169">
        <v>0.68150940000000004</v>
      </c>
      <c r="HG169">
        <v>42.907389999999999</v>
      </c>
      <c r="HH169" s="1">
        <v>2.1081450000000001E-3</v>
      </c>
      <c r="HI169">
        <v>0.77955160000000001</v>
      </c>
      <c r="HJ169">
        <v>0.6815177</v>
      </c>
      <c r="HK169">
        <v>40.951120000000003</v>
      </c>
      <c r="HL169" s="1">
        <v>2.016838E-3</v>
      </c>
      <c r="HM169">
        <v>0.74573449999999997</v>
      </c>
      <c r="HN169">
        <v>0.68151689999999998</v>
      </c>
      <c r="HO169">
        <v>38.242750000000001</v>
      </c>
      <c r="HP169" s="1">
        <v>1.9306379999999999E-3</v>
      </c>
      <c r="HQ169">
        <v>0.71380869999999996</v>
      </c>
      <c r="HR169">
        <v>0.68152170000000001</v>
      </c>
      <c r="HS169">
        <v>36.127659999999999</v>
      </c>
      <c r="HT169" s="1">
        <v>1.8490679999999999E-3</v>
      </c>
      <c r="HU169">
        <v>0.68360980000000005</v>
      </c>
      <c r="HV169">
        <v>0.68151399999999995</v>
      </c>
      <c r="HW169">
        <v>35.201700000000002</v>
      </c>
      <c r="HX169" s="1">
        <v>1.771761E-3</v>
      </c>
      <c r="HY169">
        <v>0.65503330000000004</v>
      </c>
      <c r="HZ169">
        <v>0.68150940000000004</v>
      </c>
      <c r="IA169">
        <v>37.070410000000003</v>
      </c>
      <c r="IB169" s="1">
        <v>1.6986359999999999E-3</v>
      </c>
      <c r="IC169">
        <v>0.62798830000000005</v>
      </c>
      <c r="ID169">
        <v>0.68151510000000004</v>
      </c>
      <c r="IE169">
        <v>41.619790000000002</v>
      </c>
      <c r="IF169" s="1">
        <v>1.62962E-3</v>
      </c>
      <c r="IG169">
        <v>0.60241310000000003</v>
      </c>
      <c r="IH169">
        <v>0.68150940000000004</v>
      </c>
      <c r="II169">
        <v>46.746270000000003</v>
      </c>
      <c r="IJ169" s="1">
        <v>1.5643650000000001E-3</v>
      </c>
      <c r="IK169">
        <v>0.57828029999999997</v>
      </c>
      <c r="IL169">
        <v>0.68150869999999997</v>
      </c>
      <c r="IM169">
        <v>48.457740000000001</v>
      </c>
      <c r="IN169" s="1">
        <v>1.502719E-3</v>
      </c>
      <c r="IO169">
        <v>0.55543330000000002</v>
      </c>
      <c r="IP169">
        <v>0.6815116</v>
      </c>
      <c r="IQ169">
        <v>46.875320000000002</v>
      </c>
      <c r="IR169" s="1">
        <v>1.443939E-3</v>
      </c>
      <c r="IS169">
        <v>0.53371800000000003</v>
      </c>
      <c r="IT169">
        <v>0.68152659999999998</v>
      </c>
      <c r="IU169">
        <v>45.01829</v>
      </c>
      <c r="IV169" s="1">
        <v>1.38809E-3</v>
      </c>
      <c r="IW169">
        <v>0.51302559999999997</v>
      </c>
      <c r="IX169">
        <v>0.68151980000000001</v>
      </c>
      <c r="IY169">
        <v>44.434780000000003</v>
      </c>
      <c r="IZ169" s="1">
        <v>1.334708E-3</v>
      </c>
      <c r="JA169">
        <v>0.49329240000000002</v>
      </c>
      <c r="JB169">
        <v>0.68151229999999996</v>
      </c>
      <c r="JC169">
        <v>44.329500000000003</v>
      </c>
      <c r="JD169" s="1">
        <v>1.283918E-3</v>
      </c>
      <c r="JE169">
        <v>0.47454259999999998</v>
      </c>
      <c r="JF169">
        <v>0.68151799999999996</v>
      </c>
      <c r="JG169">
        <v>45.852409999999999</v>
      </c>
      <c r="JH169" s="1">
        <v>1.235774E-3</v>
      </c>
      <c r="JI169">
        <v>0.4566982</v>
      </c>
      <c r="JJ169">
        <v>0.68151810000000002</v>
      </c>
      <c r="JK169">
        <v>46.6342</v>
      </c>
      <c r="JL169" s="1">
        <v>1.18895E-3</v>
      </c>
      <c r="JM169">
        <v>0.43965110000000002</v>
      </c>
      <c r="JN169">
        <v>0.68151799999999996</v>
      </c>
      <c r="JO169">
        <v>44.606949999999998</v>
      </c>
      <c r="JP169" s="1">
        <v>1.1419069999999999E-3</v>
      </c>
      <c r="JQ169">
        <v>0.42333520000000002</v>
      </c>
      <c r="JR169">
        <v>0.68150909999999998</v>
      </c>
      <c r="JS169">
        <v>41.538490000000003</v>
      </c>
      <c r="JT169" s="1">
        <v>1.0971030000000001E-3</v>
      </c>
      <c r="JU169">
        <v>0.4077441</v>
      </c>
      <c r="JV169">
        <v>0.68152000000000001</v>
      </c>
      <c r="JW169">
        <v>39.37968</v>
      </c>
      <c r="JX169" s="1">
        <v>1.054637E-3</v>
      </c>
      <c r="JY169">
        <v>0.39288840000000003</v>
      </c>
      <c r="JZ169">
        <v>0.68151980000000001</v>
      </c>
      <c r="KA169">
        <v>38.032519999999998</v>
      </c>
      <c r="KB169" s="1">
        <v>1.0144189999999999E-3</v>
      </c>
      <c r="KC169">
        <v>0.37874049999999998</v>
      </c>
      <c r="KD169">
        <v>0.68151050000000002</v>
      </c>
      <c r="KE169">
        <v>37.353650000000002</v>
      </c>
      <c r="KF169" s="1">
        <v>9.7608679999999998E-4</v>
      </c>
      <c r="KG169">
        <v>0.36520789999999997</v>
      </c>
      <c r="KH169">
        <v>0.68151759999999995</v>
      </c>
      <c r="KI169">
        <v>36.79016</v>
      </c>
      <c r="KJ169" s="1">
        <v>9.3938970000000002E-4</v>
      </c>
      <c r="KK169">
        <v>0.35218709999999998</v>
      </c>
      <c r="KL169">
        <v>0.68151839999999997</v>
      </c>
      <c r="KM169">
        <v>38.289430000000003</v>
      </c>
      <c r="KN169" s="1">
        <v>9.0430299999999996E-4</v>
      </c>
      <c r="KO169">
        <v>0.3396769</v>
      </c>
      <c r="KP169">
        <v>0.68151859999999997</v>
      </c>
      <c r="KQ169">
        <v>42.73122</v>
      </c>
      <c r="KR169" s="1">
        <v>8.7093749999999997E-4</v>
      </c>
      <c r="KS169">
        <v>0.3277563</v>
      </c>
      <c r="KT169">
        <v>0.6815177</v>
      </c>
      <c r="KU169">
        <v>48.442659999999997</v>
      </c>
      <c r="KV169" s="1">
        <v>8.3924749999999995E-4</v>
      </c>
      <c r="KW169">
        <v>0.316386</v>
      </c>
      <c r="KX169">
        <v>0.68152210000000002</v>
      </c>
      <c r="KY169">
        <v>50.832610000000003</v>
      </c>
      <c r="KZ169" s="1">
        <v>8.0907370000000002E-4</v>
      </c>
      <c r="LA169">
        <v>0.3055274</v>
      </c>
      <c r="LB169">
        <v>0.68151839999999997</v>
      </c>
      <c r="LC169">
        <v>47.986449999999998</v>
      </c>
      <c r="LD169" s="1">
        <v>7.803342E-4</v>
      </c>
      <c r="LE169">
        <v>0.2951358</v>
      </c>
      <c r="LF169">
        <v>0.6815156</v>
      </c>
      <c r="LG169">
        <v>43.817900000000002</v>
      </c>
      <c r="LH169" s="1">
        <v>7.5276710000000003E-4</v>
      </c>
      <c r="LI169">
        <v>0.28516419999999998</v>
      </c>
      <c r="LJ169">
        <v>0.68151510000000004</v>
      </c>
      <c r="LK169">
        <v>41.407649999999997</v>
      </c>
      <c r="LL169" s="1">
        <v>7.2643190000000002E-4</v>
      </c>
      <c r="LM169">
        <v>0.27559660000000002</v>
      </c>
      <c r="LN169">
        <v>0.68151189999999995</v>
      </c>
      <c r="LO169">
        <v>40.069110000000002</v>
      </c>
      <c r="LP169" s="1">
        <v>7.0121370000000003E-4</v>
      </c>
      <c r="LQ169">
        <v>0.26641979999999998</v>
      </c>
      <c r="LR169">
        <v>0.68151779999999995</v>
      </c>
      <c r="LS169">
        <v>40.267780000000002</v>
      </c>
      <c r="LT169" s="1">
        <v>6.7712610000000004E-4</v>
      </c>
      <c r="LU169">
        <v>0.25761469999999997</v>
      </c>
      <c r="LV169">
        <v>0.68152060000000003</v>
      </c>
      <c r="LW169">
        <v>41.344189999999998</v>
      </c>
      <c r="LX169" s="1">
        <v>6.5401710000000004E-4</v>
      </c>
      <c r="LY169">
        <v>0.24915809999999999</v>
      </c>
      <c r="LZ169">
        <v>0.68151269999999997</v>
      </c>
      <c r="MA169">
        <v>41.087150000000001</v>
      </c>
      <c r="MB169" s="1">
        <v>6.3182129999999996E-4</v>
      </c>
      <c r="MC169">
        <v>0.2410244</v>
      </c>
      <c r="MD169">
        <v>0.68152409999999997</v>
      </c>
      <c r="ME169">
        <v>39.492699999999999</v>
      </c>
      <c r="MF169" s="1">
        <v>6.1045299999999995E-4</v>
      </c>
      <c r="MG169">
        <v>0.23318179999999999</v>
      </c>
      <c r="MH169">
        <v>0.68151660000000003</v>
      </c>
      <c r="MI169">
        <v>38.181269999999998</v>
      </c>
      <c r="MJ169" s="1">
        <v>5.8987839999999998E-4</v>
      </c>
      <c r="MK169">
        <v>0.2256292</v>
      </c>
      <c r="ML169">
        <v>0.68151629999999996</v>
      </c>
      <c r="MM169">
        <v>37.131349999999998</v>
      </c>
      <c r="MN169" s="1">
        <v>5.7000910000000004E-4</v>
      </c>
      <c r="MO169">
        <v>0.21836130000000001</v>
      </c>
      <c r="MP169">
        <v>0.68151740000000005</v>
      </c>
      <c r="MQ169">
        <v>37.39967</v>
      </c>
      <c r="MR169" s="1">
        <v>5.5087620000000002E-4</v>
      </c>
      <c r="MS169">
        <v>0.2113477</v>
      </c>
      <c r="MT169">
        <v>0.68151090000000003</v>
      </c>
      <c r="MU169">
        <v>37.847630000000002</v>
      </c>
      <c r="MV169" s="1">
        <v>5.3247980000000004E-4</v>
      </c>
      <c r="MW169">
        <v>0.20460310000000001</v>
      </c>
      <c r="MX169">
        <v>0.68151099999999998</v>
      </c>
      <c r="MY169">
        <v>39.513689999999997</v>
      </c>
      <c r="MZ169" s="1">
        <v>5.1481400000000005E-4</v>
      </c>
      <c r="NA169">
        <v>0.1980925</v>
      </c>
      <c r="NB169">
        <v>0.68151729999999999</v>
      </c>
      <c r="NC169">
        <v>40.847659999999998</v>
      </c>
      <c r="ND169" s="1">
        <v>4.977944E-4</v>
      </c>
      <c r="NE169">
        <v>0.1918117</v>
      </c>
      <c r="NF169">
        <v>0.68151550000000005</v>
      </c>
      <c r="NG169">
        <v>42.91283</v>
      </c>
      <c r="NH169" s="1">
        <v>4.813606E-4</v>
      </c>
      <c r="NI169">
        <v>0.1857452</v>
      </c>
      <c r="NJ169">
        <v>0.6815158</v>
      </c>
      <c r="NK169">
        <v>44.789540000000002</v>
      </c>
      <c r="NL169" s="1">
        <v>4.6551660000000001E-4</v>
      </c>
      <c r="NM169">
        <v>0.17988280000000001</v>
      </c>
      <c r="NN169">
        <v>0.68151099999999998</v>
      </c>
      <c r="NO169">
        <v>43.5625</v>
      </c>
      <c r="NP169" s="1">
        <v>4.5025270000000002E-4</v>
      </c>
      <c r="NQ169">
        <v>0.1742156</v>
      </c>
      <c r="NR169">
        <v>0.68151799999999996</v>
      </c>
      <c r="NS169">
        <v>38.869950000000003</v>
      </c>
      <c r="NT169" s="1">
        <v>4.3555249999999997E-4</v>
      </c>
      <c r="NU169">
        <v>0.16875119999999999</v>
      </c>
      <c r="NV169">
        <v>0.68151030000000001</v>
      </c>
      <c r="NW169">
        <v>35.699489999999997</v>
      </c>
      <c r="NX169" s="1">
        <v>4.214636E-4</v>
      </c>
      <c r="NY169">
        <v>0.1634999</v>
      </c>
      <c r="NZ169">
        <v>0.68151079999999997</v>
      </c>
      <c r="OA169">
        <v>34.207709999999999</v>
      </c>
      <c r="OB169" s="1">
        <v>4.0800679999999998E-4</v>
      </c>
      <c r="OC169">
        <v>0.15845400000000001</v>
      </c>
      <c r="OD169">
        <v>0.68151209999999995</v>
      </c>
      <c r="OE169">
        <v>35.204439999999998</v>
      </c>
      <c r="OF169" s="1">
        <v>3.9507410000000001E-4</v>
      </c>
      <c r="OG169">
        <v>0.15358520000000001</v>
      </c>
      <c r="OH169">
        <v>0.68152049999999997</v>
      </c>
      <c r="OI169">
        <v>35.71799</v>
      </c>
      <c r="OJ169" s="1">
        <v>3.8254599999999999E-4</v>
      </c>
      <c r="OK169">
        <v>0.1488563</v>
      </c>
    </row>
    <row r="170" spans="1:401" x14ac:dyDescent="0.35">
      <c r="A170">
        <v>173</v>
      </c>
      <c r="B170" t="s">
        <v>4</v>
      </c>
      <c r="C170" t="s">
        <v>24</v>
      </c>
      <c r="D170" t="s">
        <v>175</v>
      </c>
      <c r="E170">
        <v>810.41139999999996</v>
      </c>
      <c r="F170">
        <v>0.69746200000000003</v>
      </c>
      <c r="G170">
        <v>23.563189999999999</v>
      </c>
      <c r="H170">
        <v>0</v>
      </c>
      <c r="I170">
        <v>0</v>
      </c>
      <c r="J170">
        <v>0.6933317</v>
      </c>
      <c r="K170">
        <v>23.910319999999999</v>
      </c>
      <c r="L170">
        <v>0</v>
      </c>
      <c r="M170">
        <v>0</v>
      </c>
      <c r="N170">
        <v>0.68960149999999998</v>
      </c>
      <c r="O170">
        <v>23.119630000000001</v>
      </c>
      <c r="P170">
        <v>0</v>
      </c>
      <c r="Q170">
        <v>0</v>
      </c>
      <c r="R170">
        <v>0.68610280000000001</v>
      </c>
      <c r="S170">
        <v>23.153099999999998</v>
      </c>
      <c r="T170">
        <v>0</v>
      </c>
      <c r="U170">
        <v>0</v>
      </c>
      <c r="V170">
        <v>0.68274500000000005</v>
      </c>
      <c r="W170">
        <v>23.245159999999998</v>
      </c>
      <c r="X170">
        <v>0</v>
      </c>
      <c r="Y170">
        <v>0</v>
      </c>
      <c r="Z170">
        <v>0.67926759999999997</v>
      </c>
      <c r="AA170">
        <v>22.683070000000001</v>
      </c>
      <c r="AB170" s="1">
        <v>4.8137460000000004E-38</v>
      </c>
      <c r="AC170" s="1">
        <v>1.7295870000000001E-35</v>
      </c>
      <c r="AD170">
        <v>0.67652109999999999</v>
      </c>
      <c r="AE170">
        <v>21.878219999999999</v>
      </c>
      <c r="AF170" s="1">
        <v>6.5574110000000004E-28</v>
      </c>
      <c r="AG170" s="1">
        <v>2.354495E-25</v>
      </c>
      <c r="AH170">
        <v>0.67404470000000005</v>
      </c>
      <c r="AI170">
        <v>21.729710000000001</v>
      </c>
      <c r="AJ170" s="1">
        <v>3.6194919999999999E-18</v>
      </c>
      <c r="AK170" s="1">
        <v>1.302846E-15</v>
      </c>
      <c r="AL170">
        <v>0.67188130000000001</v>
      </c>
      <c r="AM170">
        <v>22.072289999999999</v>
      </c>
      <c r="AN170" s="1">
        <v>6.670305E-9</v>
      </c>
      <c r="AO170" s="1">
        <v>1.7488019999999999E-6</v>
      </c>
      <c r="AP170">
        <v>0.67014580000000001</v>
      </c>
      <c r="AQ170">
        <v>23.753450000000001</v>
      </c>
      <c r="AR170" s="1">
        <v>5.9425129999999997E-5</v>
      </c>
      <c r="AS170" s="1">
        <v>1.6511959999999999E-2</v>
      </c>
      <c r="AT170">
        <v>0.66869319999999999</v>
      </c>
      <c r="AU170">
        <v>26.11467</v>
      </c>
      <c r="AV170" s="1">
        <v>1.5817899999999999E-2</v>
      </c>
      <c r="AW170">
        <v>4.6759510000000004</v>
      </c>
      <c r="AX170">
        <v>0.66703080000000003</v>
      </c>
      <c r="AY170">
        <v>28.44848</v>
      </c>
      <c r="AZ170">
        <v>0.66384659999999995</v>
      </c>
      <c r="BA170">
        <v>206.49469999999999</v>
      </c>
      <c r="BB170">
        <v>0.66577819999999999</v>
      </c>
      <c r="BC170">
        <v>29.622730000000001</v>
      </c>
      <c r="BD170">
        <v>7.7799290000000001</v>
      </c>
      <c r="BE170">
        <v>2528.8389999999999</v>
      </c>
      <c r="BF170">
        <v>0.66484920000000003</v>
      </c>
      <c r="BG170">
        <v>28.76455</v>
      </c>
      <c r="BH170">
        <v>35.038429999999998</v>
      </c>
      <c r="BI170">
        <v>11824.53</v>
      </c>
      <c r="BJ170">
        <v>0.66413279999999997</v>
      </c>
      <c r="BK170">
        <v>27.386790000000001</v>
      </c>
      <c r="BL170">
        <v>74.685670000000002</v>
      </c>
      <c r="BM170">
        <v>26044.35</v>
      </c>
      <c r="BN170">
        <v>0.66343209999999997</v>
      </c>
      <c r="BO170">
        <v>26.92127</v>
      </c>
      <c r="BP170">
        <v>87.658159999999995</v>
      </c>
      <c r="BQ170">
        <v>31448.26</v>
      </c>
      <c r="BR170">
        <v>0.66264900000000004</v>
      </c>
      <c r="BS170">
        <v>26.954190000000001</v>
      </c>
      <c r="BT170">
        <v>63.68282</v>
      </c>
      <c r="BU170">
        <v>23412.27</v>
      </c>
      <c r="BV170">
        <v>0.66160169999999996</v>
      </c>
      <c r="BW170">
        <v>27.84301</v>
      </c>
      <c r="BX170">
        <v>31.51989</v>
      </c>
      <c r="BY170">
        <v>11837.29</v>
      </c>
      <c r="BZ170">
        <v>0.66014839999999997</v>
      </c>
      <c r="CA170">
        <v>28.432369999999999</v>
      </c>
      <c r="CB170">
        <v>11.56236</v>
      </c>
      <c r="CC170">
        <v>4421.03</v>
      </c>
      <c r="CD170">
        <v>0.65831099999999998</v>
      </c>
      <c r="CE170">
        <v>28.210070000000002</v>
      </c>
      <c r="CF170">
        <v>3.3955730000000002</v>
      </c>
      <c r="CG170">
        <v>1316.9079999999999</v>
      </c>
      <c r="CH170">
        <v>0.65608509999999998</v>
      </c>
      <c r="CI170">
        <v>27.795020000000001</v>
      </c>
      <c r="CJ170">
        <v>0.86105480000000001</v>
      </c>
      <c r="CK170">
        <v>337.56009999999998</v>
      </c>
      <c r="CL170">
        <v>0.65353910000000004</v>
      </c>
      <c r="CM170">
        <v>26.633780000000002</v>
      </c>
      <c r="CN170">
        <v>0.209258</v>
      </c>
      <c r="CO170">
        <v>82.217969999999994</v>
      </c>
      <c r="CP170">
        <v>0.65074620000000005</v>
      </c>
      <c r="CQ170">
        <v>26.113299999999999</v>
      </c>
      <c r="CR170" s="1">
        <v>6.0384800000000002E-2</v>
      </c>
      <c r="CS170">
        <v>23.335979999999999</v>
      </c>
      <c r="CT170">
        <v>0.64825759999999999</v>
      </c>
      <c r="CU170">
        <v>26.00254</v>
      </c>
      <c r="CV170" s="1">
        <v>3.0127290000000001E-2</v>
      </c>
      <c r="CW170">
        <v>11.195600000000001</v>
      </c>
      <c r="CX170">
        <v>0.64726899999999998</v>
      </c>
      <c r="CY170">
        <v>26.40005</v>
      </c>
      <c r="CZ170" s="1">
        <v>2.679138E-2</v>
      </c>
      <c r="DA170">
        <v>9.71401</v>
      </c>
      <c r="DB170">
        <v>0.64646490000000001</v>
      </c>
      <c r="DC170">
        <v>27.95317</v>
      </c>
      <c r="DD170" s="1">
        <v>2.9070410000000001E-2</v>
      </c>
      <c r="DE170">
        <v>10.50543</v>
      </c>
      <c r="DF170">
        <v>0.64595340000000001</v>
      </c>
      <c r="DG170">
        <v>30.505330000000001</v>
      </c>
      <c r="DH170" s="1">
        <v>3.1290789999999999E-2</v>
      </c>
      <c r="DI170">
        <v>11.339309999999999</v>
      </c>
      <c r="DJ170">
        <v>0.64577110000000004</v>
      </c>
      <c r="DK170">
        <v>34.509990000000002</v>
      </c>
      <c r="DL170" s="1">
        <v>3.1956619999999998E-2</v>
      </c>
      <c r="DM170">
        <v>11.613340000000001</v>
      </c>
      <c r="DN170">
        <v>0.64576330000000004</v>
      </c>
      <c r="DO170">
        <v>38.677379999999999</v>
      </c>
      <c r="DP170" s="1">
        <v>3.110425E-2</v>
      </c>
      <c r="DQ170">
        <v>11.322749999999999</v>
      </c>
      <c r="DR170">
        <v>0.64594410000000002</v>
      </c>
      <c r="DS170">
        <v>38.793889999999998</v>
      </c>
      <c r="DT170" s="1">
        <v>2.9247240000000001E-2</v>
      </c>
      <c r="DU170">
        <v>10.64986</v>
      </c>
      <c r="DV170">
        <v>0.64608520000000003</v>
      </c>
      <c r="DW170">
        <v>36.130090000000003</v>
      </c>
      <c r="DX170" s="1">
        <v>2.681793E-2</v>
      </c>
      <c r="DY170">
        <v>9.7619019999999992</v>
      </c>
      <c r="DZ170">
        <v>0.6460825</v>
      </c>
      <c r="EA170">
        <v>34.551400000000001</v>
      </c>
      <c r="EB170">
        <v>2.3922949999999998E-2</v>
      </c>
      <c r="EC170">
        <v>8.70688</v>
      </c>
      <c r="ED170">
        <v>0.6461443</v>
      </c>
      <c r="EE170">
        <v>34.081240000000001</v>
      </c>
      <c r="EF170" s="1">
        <v>2.0458230000000001E-2</v>
      </c>
      <c r="EG170">
        <v>7.4500659999999996</v>
      </c>
      <c r="EH170">
        <v>0.64618620000000004</v>
      </c>
      <c r="EI170">
        <v>34.808639999999997</v>
      </c>
      <c r="EJ170" s="1">
        <v>1.6563169999999999E-2</v>
      </c>
      <c r="EK170">
        <v>6.0374020000000002</v>
      </c>
      <c r="EL170">
        <v>0.64620379999999999</v>
      </c>
      <c r="EM170">
        <v>36.429549999999999</v>
      </c>
      <c r="EN170" s="1">
        <v>1.2758810000000001E-2</v>
      </c>
      <c r="EO170">
        <v>4.6511120000000004</v>
      </c>
      <c r="EP170">
        <v>0.64625790000000005</v>
      </c>
      <c r="EQ170">
        <v>40.076979999999999</v>
      </c>
      <c r="ER170" s="1">
        <v>9.5988610000000002E-3</v>
      </c>
      <c r="ES170">
        <v>3.4933019999999999</v>
      </c>
      <c r="ET170">
        <v>0.64629760000000003</v>
      </c>
      <c r="EU170">
        <v>42.83802</v>
      </c>
      <c r="EV170" s="1">
        <v>7.3234219999999996E-3</v>
      </c>
      <c r="EW170">
        <v>2.655672</v>
      </c>
      <c r="EX170">
        <v>0.64631329999999998</v>
      </c>
      <c r="EY170">
        <v>41.751690000000004</v>
      </c>
      <c r="EZ170" s="1">
        <v>5.8447509999999996E-3</v>
      </c>
      <c r="FA170">
        <v>2.108765</v>
      </c>
      <c r="FB170">
        <v>0.64632979999999995</v>
      </c>
      <c r="FC170">
        <v>39.465699999999998</v>
      </c>
      <c r="FD170" s="1">
        <v>4.9265719999999997E-3</v>
      </c>
      <c r="FE170">
        <v>1.768999</v>
      </c>
      <c r="FF170">
        <v>0.64635240000000005</v>
      </c>
      <c r="FG170">
        <v>39.10266</v>
      </c>
      <c r="FH170" s="1">
        <v>4.3507909999999997E-3</v>
      </c>
      <c r="FI170">
        <v>1.5562860000000001</v>
      </c>
      <c r="FJ170">
        <v>0.64635500000000001</v>
      </c>
      <c r="FK170">
        <v>39.878990000000002</v>
      </c>
      <c r="FL170" s="1">
        <v>3.9669329999999997E-3</v>
      </c>
      <c r="FM170">
        <v>1.414954</v>
      </c>
      <c r="FN170">
        <v>0.6463527</v>
      </c>
      <c r="FO170">
        <v>42.009799999999998</v>
      </c>
      <c r="FP170" s="1">
        <v>3.6861870000000001E-3</v>
      </c>
      <c r="FQ170">
        <v>1.3123400000000001</v>
      </c>
      <c r="FR170">
        <v>0.64635540000000002</v>
      </c>
      <c r="FS170">
        <v>44.073590000000003</v>
      </c>
      <c r="FT170" s="1">
        <v>3.4621539999999998E-3</v>
      </c>
      <c r="FU170">
        <v>1.231149</v>
      </c>
      <c r="FV170">
        <v>0.64637</v>
      </c>
      <c r="FW170">
        <v>45.553080000000001</v>
      </c>
      <c r="FX170" s="1">
        <v>3.271791E-3</v>
      </c>
      <c r="FY170">
        <v>1.1623570000000001</v>
      </c>
      <c r="FZ170">
        <v>0.64636090000000002</v>
      </c>
      <c r="GA170">
        <v>44.380159999999997</v>
      </c>
      <c r="GB170" s="1">
        <v>3.1026959999999998E-3</v>
      </c>
      <c r="GC170">
        <v>1.1015440000000001</v>
      </c>
      <c r="GD170">
        <v>0.64636170000000004</v>
      </c>
      <c r="GE170">
        <v>41.579239999999999</v>
      </c>
      <c r="GF170" s="1">
        <v>2.9484849999999998E-3</v>
      </c>
      <c r="GG170">
        <v>1.0463549999999999</v>
      </c>
      <c r="GH170">
        <v>0.6463603</v>
      </c>
      <c r="GI170">
        <v>38.292400000000001</v>
      </c>
      <c r="GJ170" s="1">
        <v>2.8061779999999999E-3</v>
      </c>
      <c r="GK170">
        <v>0.99555380000000004</v>
      </c>
      <c r="GL170">
        <v>0.64636380000000004</v>
      </c>
      <c r="GM170">
        <v>36.359920000000002</v>
      </c>
      <c r="GN170" s="1">
        <v>2.67351E-3</v>
      </c>
      <c r="GO170">
        <v>0.94823109999999999</v>
      </c>
      <c r="GP170">
        <v>0.64636640000000001</v>
      </c>
      <c r="GQ170">
        <v>35.439579999999999</v>
      </c>
      <c r="GR170" s="1">
        <v>2.5491009999999998E-3</v>
      </c>
      <c r="GS170">
        <v>0.90391580000000005</v>
      </c>
      <c r="GT170">
        <v>0.64636170000000004</v>
      </c>
      <c r="GU170">
        <v>37.013350000000003</v>
      </c>
      <c r="GV170" s="1">
        <v>2.432264E-3</v>
      </c>
      <c r="GW170">
        <v>0.86233400000000004</v>
      </c>
      <c r="GX170">
        <v>0.6463603</v>
      </c>
      <c r="GY170">
        <v>39.457239999999999</v>
      </c>
      <c r="GZ170" s="1">
        <v>2.3223050000000002E-3</v>
      </c>
      <c r="HA170">
        <v>0.82332479999999997</v>
      </c>
      <c r="HB170">
        <v>0.64635770000000003</v>
      </c>
      <c r="HC170">
        <v>41.861829999999998</v>
      </c>
      <c r="HD170" s="1">
        <v>2.2192000000000002E-3</v>
      </c>
      <c r="HE170">
        <v>0.78664540000000005</v>
      </c>
      <c r="HF170">
        <v>0.64635160000000003</v>
      </c>
      <c r="HG170">
        <v>43.160469999999997</v>
      </c>
      <c r="HH170" s="1">
        <v>2.1216609999999999E-3</v>
      </c>
      <c r="HI170">
        <v>0.75204369999999998</v>
      </c>
      <c r="HJ170">
        <v>0.64636579999999999</v>
      </c>
      <c r="HK170">
        <v>41.228050000000003</v>
      </c>
      <c r="HL170" s="1">
        <v>2.0296049999999999E-3</v>
      </c>
      <c r="HM170">
        <v>0.71937030000000002</v>
      </c>
      <c r="HN170">
        <v>0.64636150000000003</v>
      </c>
      <c r="HO170">
        <v>38.464359999999999</v>
      </c>
      <c r="HP170" s="1">
        <v>1.9426949999999999E-3</v>
      </c>
      <c r="HQ170">
        <v>0.68851969999999996</v>
      </c>
      <c r="HR170">
        <v>0.6463681</v>
      </c>
      <c r="HS170">
        <v>36.252659999999999</v>
      </c>
      <c r="HT170" s="1">
        <v>1.8604839999999999E-3</v>
      </c>
      <c r="HU170">
        <v>0.65935310000000003</v>
      </c>
      <c r="HV170">
        <v>0.64636320000000003</v>
      </c>
      <c r="HW170">
        <v>35.258839999999999</v>
      </c>
      <c r="HX170" s="1">
        <v>1.782561E-3</v>
      </c>
      <c r="HY170">
        <v>0.63174520000000001</v>
      </c>
      <c r="HZ170">
        <v>0.64635209999999998</v>
      </c>
      <c r="IA170">
        <v>37.108669999999996</v>
      </c>
      <c r="IB170" s="1">
        <v>1.7088310000000001E-3</v>
      </c>
      <c r="IC170">
        <v>0.60561240000000005</v>
      </c>
      <c r="ID170">
        <v>0.64635869999999995</v>
      </c>
      <c r="IE170">
        <v>41.724649999999997</v>
      </c>
      <c r="IF170" s="1">
        <v>1.639267E-3</v>
      </c>
      <c r="IG170">
        <v>0.58091090000000001</v>
      </c>
      <c r="IH170">
        <v>0.64635469999999995</v>
      </c>
      <c r="II170">
        <v>46.954810000000002</v>
      </c>
      <c r="IJ170" s="1">
        <v>1.573477E-3</v>
      </c>
      <c r="IK170">
        <v>0.55759099999999995</v>
      </c>
      <c r="IL170">
        <v>0.64635149999999997</v>
      </c>
      <c r="IM170">
        <v>48.75506</v>
      </c>
      <c r="IN170" s="1">
        <v>1.5113570000000001E-3</v>
      </c>
      <c r="IO170">
        <v>0.53552480000000002</v>
      </c>
      <c r="IP170">
        <v>0.64638510000000005</v>
      </c>
      <c r="IQ170">
        <v>47.11101</v>
      </c>
      <c r="IR170" s="1">
        <v>1.452191E-3</v>
      </c>
      <c r="IS170">
        <v>0.51457280000000005</v>
      </c>
      <c r="IT170">
        <v>0.64636420000000006</v>
      </c>
      <c r="IU170">
        <v>45.065939999999998</v>
      </c>
      <c r="IV170" s="1">
        <v>1.39594E-3</v>
      </c>
      <c r="IW170">
        <v>0.49460310000000002</v>
      </c>
      <c r="IX170">
        <v>0.64636550000000004</v>
      </c>
      <c r="IY170">
        <v>44.357900000000001</v>
      </c>
      <c r="IZ170" s="1">
        <v>1.3421799999999999E-3</v>
      </c>
      <c r="JA170">
        <v>0.47555269999999999</v>
      </c>
      <c r="JB170">
        <v>0.64635830000000005</v>
      </c>
      <c r="JC170">
        <v>44.257640000000002</v>
      </c>
      <c r="JD170" s="1">
        <v>1.2910210000000001E-3</v>
      </c>
      <c r="JE170">
        <v>0.45744859999999998</v>
      </c>
      <c r="JF170">
        <v>0.64636380000000004</v>
      </c>
      <c r="JG170">
        <v>45.840049999999998</v>
      </c>
      <c r="JH170" s="1">
        <v>1.2425439999999999E-3</v>
      </c>
      <c r="JI170">
        <v>0.44022699999999998</v>
      </c>
      <c r="JJ170">
        <v>0.64636190000000004</v>
      </c>
      <c r="JK170">
        <v>46.775480000000002</v>
      </c>
      <c r="JL170" s="1">
        <v>1.195425E-3</v>
      </c>
      <c r="JM170">
        <v>0.42378120000000002</v>
      </c>
      <c r="JN170">
        <v>0.6463624</v>
      </c>
      <c r="JO170">
        <v>44.87574</v>
      </c>
      <c r="JP170" s="1">
        <v>1.148074E-3</v>
      </c>
      <c r="JQ170">
        <v>0.40803899999999999</v>
      </c>
      <c r="JR170">
        <v>0.64635039999999999</v>
      </c>
      <c r="JS170">
        <v>41.886220000000002</v>
      </c>
      <c r="JT170" s="1">
        <v>1.102956E-3</v>
      </c>
      <c r="JU170">
        <v>0.39299230000000002</v>
      </c>
      <c r="JV170">
        <v>0.64636380000000004</v>
      </c>
      <c r="JW170">
        <v>39.566090000000003</v>
      </c>
      <c r="JX170" s="1">
        <v>1.060212E-3</v>
      </c>
      <c r="JY170">
        <v>0.37865559999999998</v>
      </c>
      <c r="JZ170">
        <v>0.64636360000000004</v>
      </c>
      <c r="KA170">
        <v>38.077979999999997</v>
      </c>
      <c r="KB170" s="1">
        <v>1.0197299999999999E-3</v>
      </c>
      <c r="KC170">
        <v>0.36500329999999997</v>
      </c>
      <c r="KD170">
        <v>0.6463525</v>
      </c>
      <c r="KE170">
        <v>37.340670000000003</v>
      </c>
      <c r="KF170" s="1">
        <v>9.8115729999999996E-4</v>
      </c>
      <c r="KG170">
        <v>0.35194979999999998</v>
      </c>
      <c r="KH170">
        <v>0.6463603</v>
      </c>
      <c r="KI170">
        <v>36.787999999999997</v>
      </c>
      <c r="KJ170" s="1">
        <v>9.4427050000000005E-4</v>
      </c>
      <c r="KK170">
        <v>0.33940179999999998</v>
      </c>
      <c r="KL170">
        <v>0.64636190000000004</v>
      </c>
      <c r="KM170">
        <v>38.309170000000002</v>
      </c>
      <c r="KN170" s="1">
        <v>9.0896270000000005E-4</v>
      </c>
      <c r="KO170">
        <v>0.32733430000000002</v>
      </c>
      <c r="KP170">
        <v>0.64636269999999996</v>
      </c>
      <c r="KQ170">
        <v>42.815730000000002</v>
      </c>
      <c r="KR170" s="1">
        <v>8.7537330000000003E-4</v>
      </c>
      <c r="KS170">
        <v>0.31583030000000001</v>
      </c>
      <c r="KT170">
        <v>0.64635750000000003</v>
      </c>
      <c r="KU170">
        <v>48.604080000000003</v>
      </c>
      <c r="KV170" s="1">
        <v>8.4347209999999998E-4</v>
      </c>
      <c r="KW170">
        <v>0.30485889999999999</v>
      </c>
      <c r="KX170">
        <v>0.64636859999999996</v>
      </c>
      <c r="KY170">
        <v>51.150489999999998</v>
      </c>
      <c r="KZ170" s="1">
        <v>8.1311239999999998E-4</v>
      </c>
      <c r="LA170">
        <v>0.2943847</v>
      </c>
      <c r="LB170">
        <v>0.64636210000000005</v>
      </c>
      <c r="LC170">
        <v>48.374769999999998</v>
      </c>
      <c r="LD170" s="1">
        <v>7.8419429999999999E-4</v>
      </c>
      <c r="LE170">
        <v>0.2843598</v>
      </c>
      <c r="LF170">
        <v>0.64635430000000005</v>
      </c>
      <c r="LG170">
        <v>44.098669999999998</v>
      </c>
      <c r="LH170" s="1">
        <v>7.5645309999999996E-4</v>
      </c>
      <c r="LI170">
        <v>0.27474199999999999</v>
      </c>
      <c r="LJ170">
        <v>0.64635830000000005</v>
      </c>
      <c r="LK170">
        <v>41.528199999999998</v>
      </c>
      <c r="LL170" s="1">
        <v>7.2997410000000002E-4</v>
      </c>
      <c r="LM170">
        <v>0.2655188</v>
      </c>
      <c r="LN170">
        <v>0.64635759999999998</v>
      </c>
      <c r="LO170">
        <v>40.105049999999999</v>
      </c>
      <c r="LP170" s="1">
        <v>7.0460870000000004E-4</v>
      </c>
      <c r="LQ170">
        <v>0.25666929999999999</v>
      </c>
      <c r="LR170">
        <v>0.6463603</v>
      </c>
      <c r="LS170">
        <v>40.305309999999999</v>
      </c>
      <c r="LT170" s="1">
        <v>6.8037700000000002E-4</v>
      </c>
      <c r="LU170">
        <v>0.24817819999999999</v>
      </c>
      <c r="LV170">
        <v>0.64635620000000005</v>
      </c>
      <c r="LW170">
        <v>41.476379999999999</v>
      </c>
      <c r="LX170" s="1">
        <v>6.5712639999999998E-4</v>
      </c>
      <c r="LY170">
        <v>0.24002370000000001</v>
      </c>
      <c r="LZ170">
        <v>0.64636020000000005</v>
      </c>
      <c r="MA170">
        <v>41.375889999999998</v>
      </c>
      <c r="MB170" s="1">
        <v>6.348228E-4</v>
      </c>
      <c r="MC170">
        <v>0.2321859</v>
      </c>
      <c r="MD170">
        <v>0.64636020000000005</v>
      </c>
      <c r="ME170">
        <v>39.803890000000003</v>
      </c>
      <c r="MF170" s="1">
        <v>6.1333939999999999E-4</v>
      </c>
      <c r="MG170">
        <v>0.22462779999999999</v>
      </c>
      <c r="MH170">
        <v>0.64635949999999998</v>
      </c>
      <c r="MI170">
        <v>38.335320000000003</v>
      </c>
      <c r="MJ170" s="1">
        <v>5.9265200000000004E-4</v>
      </c>
      <c r="MK170">
        <v>0.21734600000000001</v>
      </c>
      <c r="ML170">
        <v>0.64635640000000005</v>
      </c>
      <c r="MM170">
        <v>37.053820000000002</v>
      </c>
      <c r="MN170" s="1">
        <v>5.7268079999999995E-4</v>
      </c>
      <c r="MO170">
        <v>0.2103419</v>
      </c>
      <c r="MP170">
        <v>0.64636329999999997</v>
      </c>
      <c r="MQ170">
        <v>37.2547</v>
      </c>
      <c r="MR170" s="1">
        <v>5.5344979999999997E-4</v>
      </c>
      <c r="MS170">
        <v>0.2035836</v>
      </c>
      <c r="MT170">
        <v>0.64635719999999997</v>
      </c>
      <c r="MU170">
        <v>37.743180000000002</v>
      </c>
      <c r="MV170" s="1">
        <v>5.3495159999999997E-4</v>
      </c>
      <c r="MW170">
        <v>0.19708020000000001</v>
      </c>
      <c r="MX170">
        <v>0.64635730000000002</v>
      </c>
      <c r="MY170">
        <v>39.465479999999999</v>
      </c>
      <c r="MZ170" s="1">
        <v>5.1719470000000003E-4</v>
      </c>
      <c r="NA170">
        <v>0.19080620000000001</v>
      </c>
      <c r="NB170">
        <v>0.64636150000000003</v>
      </c>
      <c r="NC170">
        <v>40.946510000000004</v>
      </c>
      <c r="ND170" s="1">
        <v>5.0008979999999995E-4</v>
      </c>
      <c r="NE170">
        <v>0.1847548</v>
      </c>
      <c r="NF170">
        <v>0.6463546</v>
      </c>
      <c r="NG170">
        <v>43.110149999999997</v>
      </c>
      <c r="NH170" s="1">
        <v>4.83573E-4</v>
      </c>
      <c r="NI170">
        <v>0.1789097</v>
      </c>
      <c r="NJ170">
        <v>0.64635600000000004</v>
      </c>
      <c r="NK170">
        <v>45.092649999999999</v>
      </c>
      <c r="NL170" s="1">
        <v>4.6764819999999999E-4</v>
      </c>
      <c r="NM170">
        <v>0.17325989999999999</v>
      </c>
      <c r="NN170">
        <v>0.64635569999999998</v>
      </c>
      <c r="NO170">
        <v>43.966099999999997</v>
      </c>
      <c r="NP170" s="1">
        <v>4.523137E-4</v>
      </c>
      <c r="NQ170">
        <v>0.1678016</v>
      </c>
      <c r="NR170">
        <v>0.64636190000000004</v>
      </c>
      <c r="NS170">
        <v>39.236370000000001</v>
      </c>
      <c r="NT170" s="1">
        <v>4.3753489999999998E-4</v>
      </c>
      <c r="NU170">
        <v>0.1625345</v>
      </c>
      <c r="NV170">
        <v>0.64635690000000001</v>
      </c>
      <c r="NW170">
        <v>35.896389999999997</v>
      </c>
      <c r="NX170" s="1">
        <v>4.2336449999999997E-4</v>
      </c>
      <c r="NY170">
        <v>0.15747059999999999</v>
      </c>
      <c r="NZ170">
        <v>0.64635589999999998</v>
      </c>
      <c r="OA170">
        <v>34.265479999999997</v>
      </c>
      <c r="OB170" s="1">
        <v>4.0983609999999999E-4</v>
      </c>
      <c r="OC170">
        <v>0.15260750000000001</v>
      </c>
      <c r="OD170">
        <v>0.64635849999999995</v>
      </c>
      <c r="OE170">
        <v>35.242089999999997</v>
      </c>
      <c r="OF170" s="1">
        <v>3.9683939999999999E-4</v>
      </c>
      <c r="OG170">
        <v>0.14791579999999999</v>
      </c>
      <c r="OH170">
        <v>0.64636210000000005</v>
      </c>
      <c r="OI170">
        <v>35.847090000000001</v>
      </c>
      <c r="OJ170" s="1">
        <v>3.8426070000000001E-4</v>
      </c>
      <c r="OK170">
        <v>0.14336380000000001</v>
      </c>
    </row>
    <row r="171" spans="1:401" x14ac:dyDescent="0.35">
      <c r="A171">
        <v>174</v>
      </c>
      <c r="B171" t="s">
        <v>4</v>
      </c>
      <c r="C171" t="s">
        <v>24</v>
      </c>
      <c r="D171" t="s">
        <v>176</v>
      </c>
      <c r="E171">
        <v>925.54349999999999</v>
      </c>
      <c r="F171">
        <v>0.70828559999999996</v>
      </c>
      <c r="G171">
        <v>23.562560000000001</v>
      </c>
      <c r="H171">
        <v>0</v>
      </c>
      <c r="I171">
        <v>0</v>
      </c>
      <c r="J171">
        <v>0.70286729999999997</v>
      </c>
      <c r="K171">
        <v>23.98433</v>
      </c>
      <c r="L171">
        <v>0</v>
      </c>
      <c r="M171">
        <v>0</v>
      </c>
      <c r="N171">
        <v>0.69736350000000003</v>
      </c>
      <c r="O171">
        <v>23.26267</v>
      </c>
      <c r="P171">
        <v>0</v>
      </c>
      <c r="Q171">
        <v>0</v>
      </c>
      <c r="R171">
        <v>0.69206860000000003</v>
      </c>
      <c r="S171">
        <v>23.323499999999999</v>
      </c>
      <c r="T171">
        <v>0</v>
      </c>
      <c r="U171">
        <v>0</v>
      </c>
      <c r="V171">
        <v>0.68699540000000003</v>
      </c>
      <c r="W171">
        <v>23.394929999999999</v>
      </c>
      <c r="X171">
        <v>0</v>
      </c>
      <c r="Y171">
        <v>0</v>
      </c>
      <c r="Z171">
        <v>0.68188079999999995</v>
      </c>
      <c r="AA171">
        <v>22.758780000000002</v>
      </c>
      <c r="AB171">
        <v>0</v>
      </c>
      <c r="AC171" s="1">
        <v>3.5295700000000001E-36</v>
      </c>
      <c r="AD171">
        <v>0.6775255</v>
      </c>
      <c r="AE171">
        <v>21.876860000000001</v>
      </c>
      <c r="AF171" s="1">
        <v>1.2746540000000001E-28</v>
      </c>
      <c r="AG171" s="1">
        <v>4.892703E-26</v>
      </c>
      <c r="AH171">
        <v>0.67351260000000002</v>
      </c>
      <c r="AI171">
        <v>21.670269999999999</v>
      </c>
      <c r="AJ171" s="1">
        <v>7.3953199999999997E-19</v>
      </c>
      <c r="AK171" s="1">
        <v>2.8403169999999999E-16</v>
      </c>
      <c r="AL171">
        <v>0.66988029999999998</v>
      </c>
      <c r="AM171">
        <v>22.053660000000001</v>
      </c>
      <c r="AN171" s="1">
        <v>2.2660180000000002E-9</v>
      </c>
      <c r="AO171" s="1">
        <v>6.2642189999999998E-7</v>
      </c>
      <c r="AP171">
        <v>0.66681520000000005</v>
      </c>
      <c r="AQ171">
        <v>23.821960000000001</v>
      </c>
      <c r="AR171" s="1">
        <v>3.2188099999999998E-5</v>
      </c>
      <c r="AS171" s="1">
        <v>9.4370089999999997E-3</v>
      </c>
      <c r="AT171">
        <v>0.66427760000000002</v>
      </c>
      <c r="AU171">
        <v>26.25215</v>
      </c>
      <c r="AV171" s="1">
        <v>1.0280360000000001E-2</v>
      </c>
      <c r="AW171">
        <v>3.2168559999999999</v>
      </c>
      <c r="AX171">
        <v>0.66224970000000005</v>
      </c>
      <c r="AY171">
        <v>28.6492</v>
      </c>
      <c r="AZ171">
        <v>0.48976690000000001</v>
      </c>
      <c r="BA171">
        <v>161.31549999999999</v>
      </c>
      <c r="BB171">
        <v>0.66069049999999996</v>
      </c>
      <c r="BC171">
        <v>29.844840000000001</v>
      </c>
      <c r="BD171">
        <v>6.3402969999999996</v>
      </c>
      <c r="BE171">
        <v>2180.2649999999999</v>
      </c>
      <c r="BF171">
        <v>0.65952889999999997</v>
      </c>
      <c r="BG171">
        <v>28.909980000000001</v>
      </c>
      <c r="BH171">
        <v>30.99567</v>
      </c>
      <c r="BI171">
        <v>11047.69</v>
      </c>
      <c r="BJ171">
        <v>0.65861400000000003</v>
      </c>
      <c r="BK171">
        <v>27.429349999999999</v>
      </c>
      <c r="BL171">
        <v>70.799120000000002</v>
      </c>
      <c r="BM171">
        <v>26021.66</v>
      </c>
      <c r="BN171">
        <v>0.65779699999999997</v>
      </c>
      <c r="BO171">
        <v>26.878430000000002</v>
      </c>
      <c r="BP171">
        <v>88.056240000000003</v>
      </c>
      <c r="BQ171">
        <v>33212.68</v>
      </c>
      <c r="BR171">
        <v>0.65688340000000001</v>
      </c>
      <c r="BS171">
        <v>26.919589999999999</v>
      </c>
      <c r="BT171">
        <v>67.27955</v>
      </c>
      <c r="BU171">
        <v>25937.73</v>
      </c>
      <c r="BV171">
        <v>0.65553110000000003</v>
      </c>
      <c r="BW171">
        <v>27.903960000000001</v>
      </c>
      <c r="BX171">
        <v>34.702419999999996</v>
      </c>
      <c r="BY171">
        <v>13628.58</v>
      </c>
      <c r="BZ171">
        <v>0.65367629999999999</v>
      </c>
      <c r="CA171">
        <v>28.54156</v>
      </c>
      <c r="CB171">
        <v>13.15798</v>
      </c>
      <c r="CC171">
        <v>5245.6670000000004</v>
      </c>
      <c r="CD171">
        <v>0.65130790000000005</v>
      </c>
      <c r="CE171">
        <v>28.427520000000001</v>
      </c>
      <c r="CF171">
        <v>3.9609730000000001</v>
      </c>
      <c r="CG171">
        <v>1596.797</v>
      </c>
      <c r="CH171">
        <v>0.64841409999999999</v>
      </c>
      <c r="CI171">
        <v>27.939299999999999</v>
      </c>
      <c r="CJ171">
        <v>1.0197430000000001</v>
      </c>
      <c r="CK171">
        <v>414.31270000000001</v>
      </c>
      <c r="CL171">
        <v>0.64505670000000004</v>
      </c>
      <c r="CM171">
        <v>26.689360000000001</v>
      </c>
      <c r="CN171">
        <v>0.2475763</v>
      </c>
      <c r="CO171">
        <v>100.6371</v>
      </c>
      <c r="CP171">
        <v>0.64123649999999999</v>
      </c>
      <c r="CQ171">
        <v>26.100940000000001</v>
      </c>
      <c r="CR171" s="1">
        <v>6.87585E-2</v>
      </c>
      <c r="CS171">
        <v>27.543790000000001</v>
      </c>
      <c r="CT171">
        <v>0.6378779</v>
      </c>
      <c r="CU171">
        <v>25.9358</v>
      </c>
      <c r="CV171" s="1">
        <v>3.1638489999999998E-2</v>
      </c>
      <c r="CW171">
        <v>12.225390000000001</v>
      </c>
      <c r="CX171">
        <v>0.63581949999999998</v>
      </c>
      <c r="CY171">
        <v>26.367529999999999</v>
      </c>
      <c r="CZ171" s="1">
        <v>2.6745339999999999E-2</v>
      </c>
      <c r="DA171">
        <v>10.088760000000001</v>
      </c>
      <c r="DB171">
        <v>0.63386799999999999</v>
      </c>
      <c r="DC171">
        <v>27.98218</v>
      </c>
      <c r="DD171" s="1">
        <v>2.8763469999999999E-2</v>
      </c>
      <c r="DE171">
        <v>10.802960000000001</v>
      </c>
      <c r="DF171">
        <v>0.63225759999999998</v>
      </c>
      <c r="DG171">
        <v>30.619810000000001</v>
      </c>
      <c r="DH171" s="1">
        <v>3.1101050000000002E-2</v>
      </c>
      <c r="DI171">
        <v>11.706860000000001</v>
      </c>
      <c r="DJ171">
        <v>0.63108819999999999</v>
      </c>
      <c r="DK171">
        <v>34.690950000000001</v>
      </c>
      <c r="DL171" s="1">
        <v>3.1958489999999999E-2</v>
      </c>
      <c r="DM171">
        <v>12.05836</v>
      </c>
      <c r="DN171">
        <v>0.63020560000000003</v>
      </c>
      <c r="DO171">
        <v>38.89376</v>
      </c>
      <c r="DP171" s="1">
        <v>3.1260389999999999E-2</v>
      </c>
      <c r="DQ171">
        <v>11.811920000000001</v>
      </c>
      <c r="DR171">
        <v>0.62969169999999997</v>
      </c>
      <c r="DS171">
        <v>39.011989999999997</v>
      </c>
      <c r="DT171" s="1">
        <v>2.949419E-2</v>
      </c>
      <c r="DU171">
        <v>11.14513</v>
      </c>
      <c r="DV171">
        <v>0.62940169999999995</v>
      </c>
      <c r="DW171">
        <v>36.295569999999998</v>
      </c>
      <c r="DX171" s="1">
        <v>2.711833E-2</v>
      </c>
      <c r="DY171">
        <v>10.24071</v>
      </c>
      <c r="DZ171">
        <v>0.62921669999999996</v>
      </c>
      <c r="EA171">
        <v>34.594990000000003</v>
      </c>
      <c r="EB171" s="1">
        <v>2.428081E-2</v>
      </c>
      <c r="EC171">
        <v>9.1630559999999992</v>
      </c>
      <c r="ED171">
        <v>0.62915960000000004</v>
      </c>
      <c r="EE171">
        <v>34.048949999999998</v>
      </c>
      <c r="EF171" s="1">
        <v>2.0881050000000002E-2</v>
      </c>
      <c r="EG171">
        <v>7.8799659999999996</v>
      </c>
      <c r="EH171">
        <v>0.62913269999999999</v>
      </c>
      <c r="EI171">
        <v>34.807870000000001</v>
      </c>
      <c r="EJ171" s="1">
        <v>1.7015909999999999E-2</v>
      </c>
      <c r="EK171">
        <v>6.4242210000000002</v>
      </c>
      <c r="EL171">
        <v>0.62910940000000004</v>
      </c>
      <c r="EM171">
        <v>36.537309999999998</v>
      </c>
      <c r="EN171" s="1">
        <v>1.317202E-2</v>
      </c>
      <c r="EO171">
        <v>4.972048</v>
      </c>
      <c r="EP171">
        <v>0.62910900000000003</v>
      </c>
      <c r="EQ171">
        <v>40.256869999999999</v>
      </c>
      <c r="ER171" s="1">
        <v>9.9205089999999992E-3</v>
      </c>
      <c r="ES171">
        <v>3.7387190000000001</v>
      </c>
      <c r="ET171">
        <v>0.62913169999999996</v>
      </c>
      <c r="EU171">
        <v>43.082329999999999</v>
      </c>
      <c r="EV171" s="1">
        <v>7.5436110000000004E-3</v>
      </c>
      <c r="EW171">
        <v>2.8337699999999999</v>
      </c>
      <c r="EX171">
        <v>0.62913079999999999</v>
      </c>
      <c r="EY171">
        <v>41.974879999999999</v>
      </c>
      <c r="EZ171" s="1">
        <v>5.9839749999999999E-3</v>
      </c>
      <c r="FA171">
        <v>2.2374589999999999</v>
      </c>
      <c r="FB171">
        <v>0.62912440000000003</v>
      </c>
      <c r="FC171">
        <v>39.519970000000001</v>
      </c>
      <c r="FD171" s="1">
        <v>5.012725E-3</v>
      </c>
      <c r="FE171">
        <v>1.8659840000000001</v>
      </c>
      <c r="FF171">
        <v>0.62913960000000002</v>
      </c>
      <c r="FG171">
        <v>38.991810000000001</v>
      </c>
      <c r="FH171" s="1">
        <v>4.4060260000000004E-3</v>
      </c>
      <c r="FI171">
        <v>1.6341870000000001</v>
      </c>
      <c r="FJ171">
        <v>0.62915889999999997</v>
      </c>
      <c r="FK171">
        <v>39.747320000000002</v>
      </c>
      <c r="FL171" s="1">
        <v>4.0051749999999997E-3</v>
      </c>
      <c r="FM171">
        <v>1.481447</v>
      </c>
      <c r="FN171">
        <v>0.6291544</v>
      </c>
      <c r="FO171">
        <v>41.954039999999999</v>
      </c>
      <c r="FP171" s="1">
        <v>3.7152370000000001E-3</v>
      </c>
      <c r="FQ171">
        <v>1.371685</v>
      </c>
      <c r="FR171">
        <v>0.62913399999999997</v>
      </c>
      <c r="FS171">
        <v>44.131819999999998</v>
      </c>
      <c r="FT171" s="1">
        <v>3.4859840000000001E-3</v>
      </c>
      <c r="FU171">
        <v>1.2855829999999999</v>
      </c>
      <c r="FV171">
        <v>0.62914630000000005</v>
      </c>
      <c r="FW171">
        <v>45.72045</v>
      </c>
      <c r="FX171" s="1">
        <v>3.2924500000000002E-3</v>
      </c>
      <c r="FY171">
        <v>1.213109</v>
      </c>
      <c r="FZ171">
        <v>0.62915719999999997</v>
      </c>
      <c r="GA171">
        <v>44.681240000000003</v>
      </c>
      <c r="GB171" s="1">
        <v>3.1212380000000001E-3</v>
      </c>
      <c r="GC171">
        <v>1.1492629999999999</v>
      </c>
      <c r="GD171">
        <v>0.62913070000000004</v>
      </c>
      <c r="GE171">
        <v>41.872540000000001</v>
      </c>
      <c r="GF171" s="1">
        <v>2.9654E-3</v>
      </c>
      <c r="GG171">
        <v>1.0914269999999999</v>
      </c>
      <c r="GH171">
        <v>0.62915390000000004</v>
      </c>
      <c r="GI171">
        <v>38.483600000000003</v>
      </c>
      <c r="GJ171" s="1">
        <v>2.8218689999999999E-3</v>
      </c>
      <c r="GK171">
        <v>1.038287</v>
      </c>
      <c r="GL171">
        <v>0.62915869999999996</v>
      </c>
      <c r="GM171">
        <v>36.422420000000002</v>
      </c>
      <c r="GN171" s="1">
        <v>2.6881869999999999E-3</v>
      </c>
      <c r="GO171">
        <v>0.98885389999999995</v>
      </c>
      <c r="GP171">
        <v>0.62916130000000003</v>
      </c>
      <c r="GQ171">
        <v>35.474290000000003</v>
      </c>
      <c r="GR171" s="1">
        <v>2.5628729999999998E-3</v>
      </c>
      <c r="GS171">
        <v>0.94254649999999995</v>
      </c>
      <c r="GT171">
        <v>0.62915849999999995</v>
      </c>
      <c r="GU171">
        <v>37.055439999999997</v>
      </c>
      <c r="GV171" s="1">
        <v>2.445188E-3</v>
      </c>
      <c r="GW171">
        <v>0.89911050000000003</v>
      </c>
      <c r="GX171">
        <v>0.62915650000000001</v>
      </c>
      <c r="GY171">
        <v>39.563000000000002</v>
      </c>
      <c r="GZ171" s="1">
        <v>2.334441E-3</v>
      </c>
      <c r="HA171">
        <v>0.85836789999999996</v>
      </c>
      <c r="HB171">
        <v>0.62915650000000001</v>
      </c>
      <c r="HC171">
        <v>42.037990000000001</v>
      </c>
      <c r="HD171" s="1">
        <v>2.230625E-3</v>
      </c>
      <c r="HE171">
        <v>0.82006380000000001</v>
      </c>
      <c r="HF171">
        <v>0.62915100000000002</v>
      </c>
      <c r="HG171">
        <v>43.382730000000002</v>
      </c>
      <c r="HH171" s="1">
        <v>2.1324650000000001E-3</v>
      </c>
      <c r="HI171">
        <v>0.78396410000000005</v>
      </c>
      <c r="HJ171">
        <v>0.62915670000000001</v>
      </c>
      <c r="HK171">
        <v>41.461089999999999</v>
      </c>
      <c r="HL171" s="1">
        <v>2.0397950000000001E-3</v>
      </c>
      <c r="HM171">
        <v>0.74984810000000002</v>
      </c>
      <c r="HN171">
        <v>0.6291582</v>
      </c>
      <c r="HO171">
        <v>38.656880000000001</v>
      </c>
      <c r="HP171" s="1">
        <v>1.9523170000000001E-3</v>
      </c>
      <c r="HQ171">
        <v>0.71765159999999995</v>
      </c>
      <c r="HR171">
        <v>0.62915750000000004</v>
      </c>
      <c r="HS171">
        <v>36.363109999999999</v>
      </c>
      <c r="HT171" s="1">
        <v>1.86959E-3</v>
      </c>
      <c r="HU171">
        <v>0.68720999999999999</v>
      </c>
      <c r="HV171">
        <v>0.62915480000000001</v>
      </c>
      <c r="HW171">
        <v>35.315759999999997</v>
      </c>
      <c r="HX171" s="1">
        <v>1.7911699999999999E-3</v>
      </c>
      <c r="HY171">
        <v>0.6583909</v>
      </c>
      <c r="HZ171">
        <v>0.6291525</v>
      </c>
      <c r="IA171">
        <v>37.167450000000002</v>
      </c>
      <c r="IB171" s="1">
        <v>1.716974E-3</v>
      </c>
      <c r="IC171">
        <v>0.63112380000000001</v>
      </c>
      <c r="ID171">
        <v>0.62915299999999996</v>
      </c>
      <c r="IE171">
        <v>41.857280000000003</v>
      </c>
      <c r="IF171" s="1">
        <v>1.64697E-3</v>
      </c>
      <c r="IG171">
        <v>0.60533579999999998</v>
      </c>
      <c r="IH171">
        <v>0.62915030000000005</v>
      </c>
      <c r="II171">
        <v>47.168480000000002</v>
      </c>
      <c r="IJ171" s="1">
        <v>1.580744E-3</v>
      </c>
      <c r="IK171">
        <v>0.58098879999999997</v>
      </c>
      <c r="IL171">
        <v>0.62915180000000004</v>
      </c>
      <c r="IM171">
        <v>49.025680000000001</v>
      </c>
      <c r="IN171" s="1">
        <v>1.518255E-3</v>
      </c>
      <c r="IO171">
        <v>0.55796800000000002</v>
      </c>
      <c r="IP171">
        <v>0.62915330000000003</v>
      </c>
      <c r="IQ171">
        <v>47.319890000000001</v>
      </c>
      <c r="IR171" s="1">
        <v>1.4587619999999999E-3</v>
      </c>
      <c r="IS171">
        <v>0.53613200000000005</v>
      </c>
      <c r="IT171">
        <v>0.62914559999999997</v>
      </c>
      <c r="IU171">
        <v>45.117719999999998</v>
      </c>
      <c r="IV171" s="1">
        <v>1.402178E-3</v>
      </c>
      <c r="IW171">
        <v>0.51529329999999995</v>
      </c>
      <c r="IX171">
        <v>0.62915310000000002</v>
      </c>
      <c r="IY171">
        <v>44.288339999999998</v>
      </c>
      <c r="IZ171" s="1">
        <v>1.348129E-3</v>
      </c>
      <c r="JA171">
        <v>0.49542659999999999</v>
      </c>
      <c r="JB171">
        <v>0.62915620000000005</v>
      </c>
      <c r="JC171">
        <v>44.18994</v>
      </c>
      <c r="JD171" s="1">
        <v>1.2966919999999999E-3</v>
      </c>
      <c r="JE171">
        <v>0.47654419999999997</v>
      </c>
      <c r="JF171">
        <v>0.62915100000000002</v>
      </c>
      <c r="JG171">
        <v>45.835920000000002</v>
      </c>
      <c r="JH171" s="1">
        <v>1.247923E-3</v>
      </c>
      <c r="JI171">
        <v>0.45857959999999998</v>
      </c>
      <c r="JJ171">
        <v>0.62915770000000004</v>
      </c>
      <c r="JK171">
        <v>46.871729999999999</v>
      </c>
      <c r="JL171" s="1">
        <v>1.2005830000000001E-3</v>
      </c>
      <c r="JM171">
        <v>0.44143919999999998</v>
      </c>
      <c r="JN171">
        <v>0.62915869999999996</v>
      </c>
      <c r="JO171">
        <v>45.112209999999997</v>
      </c>
      <c r="JP171" s="1">
        <v>1.1529890000000001E-3</v>
      </c>
      <c r="JQ171">
        <v>0.42503439999999998</v>
      </c>
      <c r="JR171">
        <v>0.62914789999999998</v>
      </c>
      <c r="JS171">
        <v>42.191479999999999</v>
      </c>
      <c r="JT171" s="1">
        <v>1.107635E-3</v>
      </c>
      <c r="JU171">
        <v>0.40934110000000001</v>
      </c>
      <c r="JV171">
        <v>0.62915969999999999</v>
      </c>
      <c r="JW171">
        <v>39.732239999999997</v>
      </c>
      <c r="JX171" s="1">
        <v>1.0646589999999999E-3</v>
      </c>
      <c r="JY171">
        <v>0.39439010000000002</v>
      </c>
      <c r="JZ171">
        <v>0.62915960000000004</v>
      </c>
      <c r="KA171">
        <v>38.122480000000003</v>
      </c>
      <c r="KB171" s="1">
        <v>1.0239629999999999E-3</v>
      </c>
      <c r="KC171">
        <v>0.38016159999999999</v>
      </c>
      <c r="KD171">
        <v>0.62915180000000004</v>
      </c>
      <c r="KE171">
        <v>37.327820000000003</v>
      </c>
      <c r="KF171" s="1">
        <v>9.8520550000000002E-4</v>
      </c>
      <c r="KG171">
        <v>0.3665504</v>
      </c>
      <c r="KH171">
        <v>0.62915390000000004</v>
      </c>
      <c r="KI171">
        <v>36.783580000000001</v>
      </c>
      <c r="KJ171" s="1">
        <v>9.4815450000000005E-4</v>
      </c>
      <c r="KK171">
        <v>0.35347659999999997</v>
      </c>
      <c r="KL171">
        <v>0.62915770000000004</v>
      </c>
      <c r="KM171">
        <v>38.342440000000003</v>
      </c>
      <c r="KN171" s="1">
        <v>9.1267850000000005E-4</v>
      </c>
      <c r="KO171">
        <v>0.34090759999999998</v>
      </c>
      <c r="KP171">
        <v>0.62915909999999997</v>
      </c>
      <c r="KQ171">
        <v>42.929290000000002</v>
      </c>
      <c r="KR171" s="1">
        <v>8.7891179999999996E-4</v>
      </c>
      <c r="KS171">
        <v>0.32890649999999999</v>
      </c>
      <c r="KT171">
        <v>0.62915580000000004</v>
      </c>
      <c r="KU171">
        <v>48.787849999999999</v>
      </c>
      <c r="KV171" s="1">
        <v>8.4684560000000003E-4</v>
      </c>
      <c r="KW171">
        <v>0.3174672</v>
      </c>
      <c r="KX171">
        <v>0.629158</v>
      </c>
      <c r="KY171">
        <v>51.425429999999999</v>
      </c>
      <c r="KZ171" s="1">
        <v>8.1632660000000002E-4</v>
      </c>
      <c r="LA171">
        <v>0.30654959999999998</v>
      </c>
      <c r="LB171">
        <v>0.62915779999999999</v>
      </c>
      <c r="LC171">
        <v>48.68985</v>
      </c>
      <c r="LD171" s="1">
        <v>7.8726689999999999E-4</v>
      </c>
      <c r="LE171">
        <v>0.29610320000000001</v>
      </c>
      <c r="LF171">
        <v>0.62914650000000005</v>
      </c>
      <c r="LG171">
        <v>44.345590000000001</v>
      </c>
      <c r="LH171" s="1">
        <v>7.5938579999999996E-4</v>
      </c>
      <c r="LI171">
        <v>0.2860779</v>
      </c>
      <c r="LJ171">
        <v>0.62915180000000004</v>
      </c>
      <c r="LK171">
        <v>41.636119999999998</v>
      </c>
      <c r="LL171" s="1">
        <v>7.327942E-4</v>
      </c>
      <c r="LM171">
        <v>0.27646520000000002</v>
      </c>
      <c r="LN171">
        <v>0.62915460000000001</v>
      </c>
      <c r="LO171">
        <v>40.13626</v>
      </c>
      <c r="LP171" s="1">
        <v>7.0731530000000002E-4</v>
      </c>
      <c r="LQ171">
        <v>0.26724510000000001</v>
      </c>
      <c r="LR171">
        <v>0.62915370000000004</v>
      </c>
      <c r="LS171">
        <v>40.338380000000001</v>
      </c>
      <c r="LT171" s="1">
        <v>6.8296389999999995E-4</v>
      </c>
      <c r="LU171">
        <v>0.25839430000000002</v>
      </c>
      <c r="LV171">
        <v>0.62914420000000004</v>
      </c>
      <c r="LW171">
        <v>41.594119999999997</v>
      </c>
      <c r="LX171" s="1">
        <v>6.5959989999999995E-4</v>
      </c>
      <c r="LY171">
        <v>0.2498976</v>
      </c>
      <c r="LZ171">
        <v>0.62914879999999995</v>
      </c>
      <c r="MA171">
        <v>41.609850000000002</v>
      </c>
      <c r="MB171" s="1">
        <v>6.3720900000000002E-4</v>
      </c>
      <c r="MC171">
        <v>0.2417357</v>
      </c>
      <c r="MD171">
        <v>0.62915049999999995</v>
      </c>
      <c r="ME171">
        <v>40.097929999999998</v>
      </c>
      <c r="MF171" s="1">
        <v>6.1563790000000002E-4</v>
      </c>
      <c r="MG171">
        <v>0.2338645</v>
      </c>
      <c r="MH171">
        <v>0.62915330000000003</v>
      </c>
      <c r="MI171">
        <v>38.475850000000001</v>
      </c>
      <c r="MJ171" s="1">
        <v>5.9486019999999997E-4</v>
      </c>
      <c r="MK171">
        <v>0.2262767</v>
      </c>
      <c r="ML171">
        <v>0.62915500000000002</v>
      </c>
      <c r="MM171">
        <v>36.998690000000003</v>
      </c>
      <c r="MN171" s="1">
        <v>5.7481209999999999E-4</v>
      </c>
      <c r="MO171">
        <v>0.21898409999999999</v>
      </c>
      <c r="MP171">
        <v>0.6291506</v>
      </c>
      <c r="MQ171">
        <v>37.124450000000003</v>
      </c>
      <c r="MR171" s="1">
        <v>5.5549370000000002E-4</v>
      </c>
      <c r="MS171">
        <v>0.21194389999999999</v>
      </c>
      <c r="MT171">
        <v>0.62915469999999996</v>
      </c>
      <c r="MU171">
        <v>37.649380000000001</v>
      </c>
      <c r="MV171" s="1">
        <v>5.3691939999999999E-4</v>
      </c>
      <c r="MW171">
        <v>0.20516889999999999</v>
      </c>
      <c r="MX171">
        <v>0.62915500000000002</v>
      </c>
      <c r="MY171">
        <v>39.4206</v>
      </c>
      <c r="MZ171" s="1">
        <v>5.1909069999999996E-4</v>
      </c>
      <c r="NA171">
        <v>0.19863520000000001</v>
      </c>
      <c r="NB171">
        <v>0.629158</v>
      </c>
      <c r="NC171">
        <v>41.043930000000003</v>
      </c>
      <c r="ND171" s="1">
        <v>5.0191809999999999E-4</v>
      </c>
      <c r="NE171">
        <v>0.1923339</v>
      </c>
      <c r="NF171">
        <v>0.62914700000000001</v>
      </c>
      <c r="NG171">
        <v>43.292290000000001</v>
      </c>
      <c r="NH171" s="1">
        <v>4.8533099999999998E-4</v>
      </c>
      <c r="NI171">
        <v>0.18624879999999999</v>
      </c>
      <c r="NJ171">
        <v>0.62915399999999999</v>
      </c>
      <c r="NK171">
        <v>45.372219999999999</v>
      </c>
      <c r="NL171" s="1">
        <v>4.6934640000000002E-4</v>
      </c>
      <c r="NM171">
        <v>0.1803669</v>
      </c>
      <c r="NN171">
        <v>0.62915049999999995</v>
      </c>
      <c r="NO171">
        <v>44.288879999999999</v>
      </c>
      <c r="NP171" s="1">
        <v>4.5395560000000001E-4</v>
      </c>
      <c r="NQ171">
        <v>0.17468139999999999</v>
      </c>
      <c r="NR171">
        <v>0.62915779999999999</v>
      </c>
      <c r="NS171">
        <v>39.556449999999998</v>
      </c>
      <c r="NT171" s="1">
        <v>4.3911470000000002E-4</v>
      </c>
      <c r="NU171">
        <v>0.16919529999999999</v>
      </c>
      <c r="NV171">
        <v>0.62915500000000002</v>
      </c>
      <c r="NW171">
        <v>36.070549999999997</v>
      </c>
      <c r="NX171" s="1">
        <v>4.2487869999999997E-4</v>
      </c>
      <c r="NY171">
        <v>0.16392090000000001</v>
      </c>
      <c r="NZ171">
        <v>0.6291506</v>
      </c>
      <c r="OA171">
        <v>34.324069999999999</v>
      </c>
      <c r="OB171" s="1">
        <v>4.1129129999999998E-4</v>
      </c>
      <c r="OC171">
        <v>0.15885179999999999</v>
      </c>
      <c r="OD171">
        <v>0.62915679999999996</v>
      </c>
      <c r="OE171">
        <v>35.287320000000001</v>
      </c>
      <c r="OF171" s="1">
        <v>3.9824419999999998E-4</v>
      </c>
      <c r="OG171">
        <v>0.1539691</v>
      </c>
      <c r="OH171">
        <v>0.62915460000000001</v>
      </c>
      <c r="OI171">
        <v>35.936480000000003</v>
      </c>
      <c r="OJ171" s="1">
        <v>3.856226E-4</v>
      </c>
      <c r="OK171">
        <v>0.14922930000000001</v>
      </c>
    </row>
    <row r="172" spans="1:401" x14ac:dyDescent="0.35">
      <c r="A172">
        <v>175</v>
      </c>
      <c r="B172" t="s">
        <v>4</v>
      </c>
      <c r="C172" t="s">
        <v>24</v>
      </c>
      <c r="D172" t="s">
        <v>177</v>
      </c>
      <c r="E172">
        <v>894.03629999999998</v>
      </c>
      <c r="F172">
        <v>0.77256910000000001</v>
      </c>
      <c r="G172">
        <v>23.556709999999999</v>
      </c>
      <c r="H172">
        <v>0</v>
      </c>
      <c r="I172">
        <v>0</v>
      </c>
      <c r="J172">
        <v>0.77260229999999996</v>
      </c>
      <c r="K172">
        <v>24.047809999999998</v>
      </c>
      <c r="L172">
        <v>0</v>
      </c>
      <c r="M172">
        <v>0</v>
      </c>
      <c r="N172">
        <v>0.77308840000000001</v>
      </c>
      <c r="O172">
        <v>23.385210000000001</v>
      </c>
      <c r="P172">
        <v>0</v>
      </c>
      <c r="Q172">
        <v>0</v>
      </c>
      <c r="R172">
        <v>0.77386730000000004</v>
      </c>
      <c r="S172">
        <v>23.482620000000001</v>
      </c>
      <c r="T172">
        <v>0</v>
      </c>
      <c r="U172">
        <v>0</v>
      </c>
      <c r="V172">
        <v>0.77483760000000002</v>
      </c>
      <c r="W172">
        <v>23.536210000000001</v>
      </c>
      <c r="X172">
        <v>0</v>
      </c>
      <c r="Y172">
        <v>0</v>
      </c>
      <c r="Z172">
        <v>0.77559140000000004</v>
      </c>
      <c r="AA172">
        <v>22.824580000000001</v>
      </c>
      <c r="AB172">
        <v>0</v>
      </c>
      <c r="AC172" s="1">
        <v>4.8199249999999999E-37</v>
      </c>
      <c r="AD172">
        <v>0.77585630000000005</v>
      </c>
      <c r="AE172">
        <v>21.88</v>
      </c>
      <c r="AF172" s="1">
        <v>2.2450470000000001E-29</v>
      </c>
      <c r="AG172" s="1">
        <v>6.8462669999999994E-27</v>
      </c>
      <c r="AH172">
        <v>0.77634910000000001</v>
      </c>
      <c r="AI172">
        <v>21.61842</v>
      </c>
      <c r="AJ172" s="1">
        <v>1.381502E-19</v>
      </c>
      <c r="AK172" s="1">
        <v>4.2111839999999997E-17</v>
      </c>
      <c r="AL172">
        <v>0.77718750000000003</v>
      </c>
      <c r="AM172">
        <v>22.035820000000001</v>
      </c>
      <c r="AN172" s="1">
        <v>7.4565460000000002E-10</v>
      </c>
      <c r="AO172" s="1">
        <v>1.6253329999999999E-7</v>
      </c>
      <c r="AP172">
        <v>0.77854959999999995</v>
      </c>
      <c r="AQ172">
        <v>23.895250000000001</v>
      </c>
      <c r="AR172" s="1">
        <v>1.7374060000000001E-5</v>
      </c>
      <c r="AS172" s="1">
        <v>4.1821540000000004E-3</v>
      </c>
      <c r="AT172">
        <v>0.77995689999999995</v>
      </c>
      <c r="AU172">
        <v>26.385169999999999</v>
      </c>
      <c r="AV172" s="1">
        <v>6.6726270000000004E-3</v>
      </c>
      <c r="AW172">
        <v>1.707789</v>
      </c>
      <c r="AX172">
        <v>0.78128240000000004</v>
      </c>
      <c r="AY172">
        <v>28.846319999999999</v>
      </c>
      <c r="AZ172">
        <v>0.36123670000000002</v>
      </c>
      <c r="BA172">
        <v>96.566749999999999</v>
      </c>
      <c r="BB172">
        <v>0.7824797</v>
      </c>
      <c r="BC172">
        <v>30.050419999999999</v>
      </c>
      <c r="BD172">
        <v>5.1653330000000004</v>
      </c>
      <c r="BE172">
        <v>1429.7460000000001</v>
      </c>
      <c r="BF172">
        <v>0.78346459999999996</v>
      </c>
      <c r="BG172">
        <v>29.040369999999999</v>
      </c>
      <c r="BH172">
        <v>27.382750000000001</v>
      </c>
      <c r="BI172">
        <v>7793.9889999999996</v>
      </c>
      <c r="BJ172">
        <v>0.7841958</v>
      </c>
      <c r="BK172">
        <v>27.471319999999999</v>
      </c>
      <c r="BL172">
        <v>66.910619999999994</v>
      </c>
      <c r="BM172">
        <v>19494.990000000002</v>
      </c>
      <c r="BN172">
        <v>0.78482629999999998</v>
      </c>
      <c r="BO172">
        <v>26.842600000000001</v>
      </c>
      <c r="BP172">
        <v>88.104889999999997</v>
      </c>
      <c r="BQ172">
        <v>26173.35</v>
      </c>
      <c r="BR172">
        <v>0.78542449999999997</v>
      </c>
      <c r="BS172">
        <v>26.883620000000001</v>
      </c>
      <c r="BT172">
        <v>70.55153</v>
      </c>
      <c r="BU172">
        <v>21299.19</v>
      </c>
      <c r="BV172">
        <v>0.78586330000000004</v>
      </c>
      <c r="BW172">
        <v>27.961690000000001</v>
      </c>
      <c r="BX172">
        <v>37.837699999999998</v>
      </c>
      <c r="BY172">
        <v>11580.36</v>
      </c>
      <c r="BZ172">
        <v>0.7863232</v>
      </c>
      <c r="CA172">
        <v>28.63578</v>
      </c>
      <c r="CB172">
        <v>14.79903</v>
      </c>
      <c r="CC172">
        <v>4579.9669999999996</v>
      </c>
      <c r="CD172">
        <v>0.78694399999999998</v>
      </c>
      <c r="CE172">
        <v>28.62332</v>
      </c>
      <c r="CF172">
        <v>4.5592350000000001</v>
      </c>
      <c r="CG172">
        <v>1422.7919999999999</v>
      </c>
      <c r="CH172">
        <v>0.78787819999999997</v>
      </c>
      <c r="CI172">
        <v>28.062090000000001</v>
      </c>
      <c r="CJ172">
        <v>1.1907920000000001</v>
      </c>
      <c r="CK172">
        <v>373.97179999999997</v>
      </c>
      <c r="CL172">
        <v>0.78907000000000005</v>
      </c>
      <c r="CM172">
        <v>26.748360000000002</v>
      </c>
      <c r="CN172">
        <v>0.28933379999999997</v>
      </c>
      <c r="CO172">
        <v>90.982799999999997</v>
      </c>
      <c r="CP172">
        <v>0.79066650000000005</v>
      </c>
      <c r="CQ172">
        <v>26.093430000000001</v>
      </c>
      <c r="CR172" s="1">
        <v>7.795995E-2</v>
      </c>
      <c r="CS172">
        <v>24.295349999999999</v>
      </c>
      <c r="CT172">
        <v>0.79241569999999995</v>
      </c>
      <c r="CU172">
        <v>25.880939999999999</v>
      </c>
      <c r="CV172" s="1">
        <v>3.3362749999999997E-2</v>
      </c>
      <c r="CW172">
        <v>10.126150000000001</v>
      </c>
      <c r="CX172">
        <v>0.79166159999999997</v>
      </c>
      <c r="CY172">
        <v>26.337510000000002</v>
      </c>
      <c r="CZ172" s="1">
        <v>2.678585E-2</v>
      </c>
      <c r="DA172">
        <v>7.9738610000000003</v>
      </c>
      <c r="DB172">
        <v>0.79110820000000004</v>
      </c>
      <c r="DC172">
        <v>28.009740000000001</v>
      </c>
      <c r="DD172" s="1">
        <v>2.8487849999999999E-2</v>
      </c>
      <c r="DE172">
        <v>8.4615550000000006</v>
      </c>
      <c r="DF172">
        <v>0.79076340000000001</v>
      </c>
      <c r="DG172">
        <v>30.730630000000001</v>
      </c>
      <c r="DH172" s="1">
        <v>3.0914919999999999E-2</v>
      </c>
      <c r="DI172">
        <v>9.2115430000000007</v>
      </c>
      <c r="DJ172">
        <v>0.79089929999999997</v>
      </c>
      <c r="DK172">
        <v>34.867249999999999</v>
      </c>
      <c r="DL172" s="1">
        <v>3.1949900000000003E-2</v>
      </c>
      <c r="DM172">
        <v>9.5503590000000003</v>
      </c>
      <c r="DN172">
        <v>0.79108940000000005</v>
      </c>
      <c r="DO172">
        <v>39.102910000000001</v>
      </c>
      <c r="DP172" s="1">
        <v>3.1399379999999998E-2</v>
      </c>
      <c r="DQ172">
        <v>9.407095</v>
      </c>
      <c r="DR172">
        <v>0.7915991</v>
      </c>
      <c r="DS172">
        <v>39.20917</v>
      </c>
      <c r="DT172" s="1">
        <v>2.9722459999999999E-2</v>
      </c>
      <c r="DU172">
        <v>8.9114280000000008</v>
      </c>
      <c r="DV172">
        <v>0.79211259999999994</v>
      </c>
      <c r="DW172">
        <v>36.457970000000003</v>
      </c>
      <c r="DX172">
        <v>2.7397790000000002E-2</v>
      </c>
      <c r="DY172">
        <v>8.2137700000000002</v>
      </c>
      <c r="DZ172">
        <v>0.79254429999999998</v>
      </c>
      <c r="EA172">
        <v>34.643949999999997</v>
      </c>
      <c r="EB172" s="1">
        <v>2.4610960000000001E-2</v>
      </c>
      <c r="EC172">
        <v>7.3751889999999998</v>
      </c>
      <c r="ED172">
        <v>0.79292439999999997</v>
      </c>
      <c r="EE172">
        <v>34.022759999999998</v>
      </c>
      <c r="EF172" s="1">
        <v>2.1271379999999999E-2</v>
      </c>
      <c r="EG172">
        <v>6.373837</v>
      </c>
      <c r="EH172">
        <v>0.79317930000000003</v>
      </c>
      <c r="EI172">
        <v>34.798380000000002</v>
      </c>
      <c r="EJ172" s="1">
        <v>1.7438519999999999E-2</v>
      </c>
      <c r="EK172">
        <v>5.2264860000000004</v>
      </c>
      <c r="EL172">
        <v>0.79338189999999997</v>
      </c>
      <c r="EM172">
        <v>36.623289999999997</v>
      </c>
      <c r="EN172" s="1">
        <v>1.356371E-2</v>
      </c>
      <c r="EO172">
        <v>4.0636840000000003</v>
      </c>
      <c r="EP172">
        <v>0.79351450000000001</v>
      </c>
      <c r="EQ172">
        <v>40.399830000000001</v>
      </c>
      <c r="ER172" s="1">
        <v>1.022959E-2</v>
      </c>
      <c r="ES172">
        <v>3.0602420000000001</v>
      </c>
      <c r="ET172">
        <v>0.79359939999999995</v>
      </c>
      <c r="EU172">
        <v>43.298839999999998</v>
      </c>
      <c r="EV172" s="1">
        <v>7.7573369999999996E-3</v>
      </c>
      <c r="EW172">
        <v>2.314273</v>
      </c>
      <c r="EX172">
        <v>0.79366899999999996</v>
      </c>
      <c r="EY172">
        <v>42.176009999999998</v>
      </c>
      <c r="EZ172" s="1">
        <v>6.1198750000000003E-3</v>
      </c>
      <c r="FA172">
        <v>1.818357</v>
      </c>
      <c r="FB172">
        <v>0.7936841</v>
      </c>
      <c r="FC172">
        <v>39.59178</v>
      </c>
      <c r="FD172" s="1">
        <v>5.0967809999999999E-3</v>
      </c>
      <c r="FE172">
        <v>1.508456</v>
      </c>
      <c r="FF172">
        <v>0.79373470000000002</v>
      </c>
      <c r="FG172">
        <v>38.901470000000003</v>
      </c>
      <c r="FH172" s="1">
        <v>4.4596030000000004E-3</v>
      </c>
      <c r="FI172">
        <v>1.315585</v>
      </c>
      <c r="FJ172">
        <v>0.79374290000000003</v>
      </c>
      <c r="FK172">
        <v>39.624000000000002</v>
      </c>
      <c r="FL172" s="1">
        <v>4.0419109999999996E-3</v>
      </c>
      <c r="FM172">
        <v>1.1893800000000001</v>
      </c>
      <c r="FN172">
        <v>0.79376659999999999</v>
      </c>
      <c r="FO172">
        <v>41.892650000000003</v>
      </c>
      <c r="FP172" s="1">
        <v>3.7429149999999999E-3</v>
      </c>
      <c r="FQ172">
        <v>1.0995060000000001</v>
      </c>
      <c r="FR172">
        <v>0.79377719999999996</v>
      </c>
      <c r="FS172">
        <v>44.17248</v>
      </c>
      <c r="FT172" s="1">
        <v>3.5085210000000001E-3</v>
      </c>
      <c r="FU172">
        <v>1.0295339999999999</v>
      </c>
      <c r="FV172">
        <v>0.79376429999999998</v>
      </c>
      <c r="FW172">
        <v>45.856009999999998</v>
      </c>
      <c r="FX172" s="1">
        <v>3.3119109999999998E-3</v>
      </c>
      <c r="FY172">
        <v>0.97101959999999998</v>
      </c>
      <c r="FZ172">
        <v>0.79375799999999996</v>
      </c>
      <c r="GA172">
        <v>44.943519999999999</v>
      </c>
      <c r="GB172" s="1">
        <v>3.138671E-3</v>
      </c>
      <c r="GC172">
        <v>0.9196453</v>
      </c>
      <c r="GD172">
        <v>0.79378110000000002</v>
      </c>
      <c r="GE172">
        <v>42.139940000000003</v>
      </c>
      <c r="GF172" s="1">
        <v>2.9812950000000001E-3</v>
      </c>
      <c r="GG172">
        <v>0.87317219999999995</v>
      </c>
      <c r="GH172">
        <v>0.79378590000000004</v>
      </c>
      <c r="GI172">
        <v>38.669130000000003</v>
      </c>
      <c r="GJ172" s="1">
        <v>2.8365959999999998E-3</v>
      </c>
      <c r="GK172">
        <v>0.83056339999999995</v>
      </c>
      <c r="GL172">
        <v>0.79374639999999996</v>
      </c>
      <c r="GM172">
        <v>36.486370000000001</v>
      </c>
      <c r="GN172" s="1">
        <v>2.701906E-3</v>
      </c>
      <c r="GO172">
        <v>0.79093460000000004</v>
      </c>
      <c r="GP172">
        <v>0.79378629999999994</v>
      </c>
      <c r="GQ172">
        <v>35.503590000000003</v>
      </c>
      <c r="GR172" s="1">
        <v>2.575763E-3</v>
      </c>
      <c r="GS172">
        <v>0.75385429999999998</v>
      </c>
      <c r="GT172">
        <v>0.79378559999999998</v>
      </c>
      <c r="GU172">
        <v>37.090620000000001</v>
      </c>
      <c r="GV172" s="1">
        <v>2.4572880000000002E-3</v>
      </c>
      <c r="GW172">
        <v>0.71905929999999996</v>
      </c>
      <c r="GX172">
        <v>0.7937805</v>
      </c>
      <c r="GY172">
        <v>39.640230000000003</v>
      </c>
      <c r="GZ172" s="1">
        <v>2.3457899999999999E-3</v>
      </c>
      <c r="HA172">
        <v>0.68641090000000005</v>
      </c>
      <c r="HB172">
        <v>0.7937843</v>
      </c>
      <c r="HC172">
        <v>42.181190000000001</v>
      </c>
      <c r="HD172" s="1">
        <v>2.2413089999999999E-3</v>
      </c>
      <c r="HE172">
        <v>0.65574429999999995</v>
      </c>
      <c r="HF172">
        <v>0.79374089999999997</v>
      </c>
      <c r="HG172">
        <v>43.571159999999999</v>
      </c>
      <c r="HH172" s="1">
        <v>2.142555E-3</v>
      </c>
      <c r="HI172">
        <v>0.62683860000000002</v>
      </c>
      <c r="HJ172">
        <v>0.79377450000000005</v>
      </c>
      <c r="HK172">
        <v>41.670450000000002</v>
      </c>
      <c r="HL172" s="1">
        <v>2.049314E-3</v>
      </c>
      <c r="HM172">
        <v>0.59952830000000001</v>
      </c>
      <c r="HN172">
        <v>0.79374889999999998</v>
      </c>
      <c r="HO172">
        <v>38.835889999999999</v>
      </c>
      <c r="HP172" s="1">
        <v>1.9613030000000002E-3</v>
      </c>
      <c r="HQ172">
        <v>0.57375869999999995</v>
      </c>
      <c r="HR172">
        <v>0.7937729</v>
      </c>
      <c r="HS172">
        <v>36.470179999999999</v>
      </c>
      <c r="HT172" s="1">
        <v>1.8780909999999999E-3</v>
      </c>
      <c r="HU172">
        <v>0.54938560000000003</v>
      </c>
      <c r="HV172">
        <v>0.79377160000000002</v>
      </c>
      <c r="HW172">
        <v>35.366210000000002</v>
      </c>
      <c r="HX172" s="1">
        <v>1.799197E-3</v>
      </c>
      <c r="HY172">
        <v>0.52631430000000001</v>
      </c>
      <c r="HZ172">
        <v>0.79374500000000003</v>
      </c>
      <c r="IA172">
        <v>37.223509999999997</v>
      </c>
      <c r="IB172" s="1">
        <v>1.7245870000000001E-3</v>
      </c>
      <c r="IC172">
        <v>0.5045037</v>
      </c>
      <c r="ID172">
        <v>0.79378599999999999</v>
      </c>
      <c r="IE172">
        <v>41.971609999999998</v>
      </c>
      <c r="IF172" s="1">
        <v>1.654188E-3</v>
      </c>
      <c r="IG172">
        <v>0.48386000000000001</v>
      </c>
      <c r="IH172">
        <v>0.79378329999999997</v>
      </c>
      <c r="II172">
        <v>47.342460000000003</v>
      </c>
      <c r="IJ172" s="1">
        <v>1.5875469999999999E-3</v>
      </c>
      <c r="IK172">
        <v>0.46436660000000002</v>
      </c>
      <c r="IL172">
        <v>0.79377989999999998</v>
      </c>
      <c r="IM172">
        <v>49.261150000000001</v>
      </c>
      <c r="IN172" s="1">
        <v>1.5247030000000001E-3</v>
      </c>
      <c r="IO172">
        <v>0.44594519999999999</v>
      </c>
      <c r="IP172">
        <v>0.79377019999999998</v>
      </c>
      <c r="IQ172">
        <v>47.513260000000002</v>
      </c>
      <c r="IR172" s="1">
        <v>1.4648829999999999E-3</v>
      </c>
      <c r="IS172">
        <v>0.42846899999999999</v>
      </c>
      <c r="IT172">
        <v>0.793771</v>
      </c>
      <c r="IU172">
        <v>45.177149999999997</v>
      </c>
      <c r="IV172" s="1">
        <v>1.4080200000000001E-3</v>
      </c>
      <c r="IW172">
        <v>0.41180800000000001</v>
      </c>
      <c r="IX172">
        <v>0.79377679999999995</v>
      </c>
      <c r="IY172">
        <v>44.231209999999997</v>
      </c>
      <c r="IZ172" s="1">
        <v>1.353688E-3</v>
      </c>
      <c r="JA172">
        <v>0.39591530000000003</v>
      </c>
      <c r="JB172">
        <v>0.79378309999999996</v>
      </c>
      <c r="JC172">
        <v>44.124659999999999</v>
      </c>
      <c r="JD172" s="1">
        <v>1.30199E-3</v>
      </c>
      <c r="JE172">
        <v>0.38081340000000002</v>
      </c>
      <c r="JF172">
        <v>0.79377189999999997</v>
      </c>
      <c r="JG172">
        <v>45.821919999999999</v>
      </c>
      <c r="JH172" s="1">
        <v>1.252941E-3</v>
      </c>
      <c r="JI172">
        <v>0.36643100000000001</v>
      </c>
      <c r="JJ172">
        <v>0.79378130000000002</v>
      </c>
      <c r="JK172">
        <v>46.947650000000003</v>
      </c>
      <c r="JL172" s="1">
        <v>1.2053929999999999E-3</v>
      </c>
      <c r="JM172">
        <v>0.3527363</v>
      </c>
      <c r="JN172">
        <v>0.79374929999999999</v>
      </c>
      <c r="JO172">
        <v>45.335299999999997</v>
      </c>
      <c r="JP172" s="1">
        <v>1.1575730000000001E-3</v>
      </c>
      <c r="JQ172">
        <v>0.33962009999999998</v>
      </c>
      <c r="JR172">
        <v>0.79378190000000004</v>
      </c>
      <c r="JS172">
        <v>42.461599999999997</v>
      </c>
      <c r="JT172" s="1">
        <v>1.1120259999999999E-3</v>
      </c>
      <c r="JU172">
        <v>0.32707140000000001</v>
      </c>
      <c r="JV172">
        <v>0.79378570000000004</v>
      </c>
      <c r="JW172">
        <v>39.890340000000002</v>
      </c>
      <c r="JX172" s="1">
        <v>1.068818E-3</v>
      </c>
      <c r="JY172">
        <v>0.3151137</v>
      </c>
      <c r="JZ172">
        <v>0.79375019999999996</v>
      </c>
      <c r="KA172">
        <v>38.172249999999998</v>
      </c>
      <c r="KB172" s="1">
        <v>1.0279149999999999E-3</v>
      </c>
      <c r="KC172">
        <v>0.30373250000000002</v>
      </c>
      <c r="KD172">
        <v>0.79377739999999997</v>
      </c>
      <c r="KE172">
        <v>37.322009999999999</v>
      </c>
      <c r="KF172" s="1">
        <v>9.8898970000000004E-4</v>
      </c>
      <c r="KG172">
        <v>0.29284670000000002</v>
      </c>
      <c r="KH172">
        <v>0.79378660000000001</v>
      </c>
      <c r="KI172">
        <v>36.775620000000004</v>
      </c>
      <c r="KJ172" s="1">
        <v>9.5178639999999996E-4</v>
      </c>
      <c r="KK172">
        <v>0.28240090000000001</v>
      </c>
      <c r="KL172">
        <v>0.79374659999999997</v>
      </c>
      <c r="KM172">
        <v>38.35669</v>
      </c>
      <c r="KN172" s="1">
        <v>9.1614609999999999E-4</v>
      </c>
      <c r="KO172">
        <v>0.27235239999999999</v>
      </c>
      <c r="KP172">
        <v>0.79378519999999997</v>
      </c>
      <c r="KQ172">
        <v>43.027630000000002</v>
      </c>
      <c r="KR172" s="1">
        <v>8.8221960000000005E-4</v>
      </c>
      <c r="KS172">
        <v>0.26275539999999997</v>
      </c>
      <c r="KT172">
        <v>0.79378280000000001</v>
      </c>
      <c r="KU172">
        <v>48.942590000000003</v>
      </c>
      <c r="KV172" s="1">
        <v>8.4999719999999997E-4</v>
      </c>
      <c r="KW172">
        <v>0.25360959999999999</v>
      </c>
      <c r="KX172">
        <v>0.79377350000000002</v>
      </c>
      <c r="KY172">
        <v>51.65493</v>
      </c>
      <c r="KZ172" s="1">
        <v>8.1931919999999995E-4</v>
      </c>
      <c r="LA172">
        <v>0.24487300000000001</v>
      </c>
      <c r="LB172">
        <v>0.79374679999999997</v>
      </c>
      <c r="LC172">
        <v>48.969239999999999</v>
      </c>
      <c r="LD172" s="1">
        <v>7.9013019999999996E-4</v>
      </c>
      <c r="LE172">
        <v>0.2365227</v>
      </c>
      <c r="LF172">
        <v>0.79373800000000005</v>
      </c>
      <c r="LG172">
        <v>44.580060000000003</v>
      </c>
      <c r="LH172" s="1">
        <v>7.6212649999999997E-4</v>
      </c>
      <c r="LI172">
        <v>0.22850819999999999</v>
      </c>
      <c r="LJ172">
        <v>0.79378190000000004</v>
      </c>
      <c r="LK172">
        <v>41.7438</v>
      </c>
      <c r="LL172" s="1">
        <v>7.3542989999999999E-4</v>
      </c>
      <c r="LM172">
        <v>0.22082489999999999</v>
      </c>
      <c r="LN172">
        <v>0.79377869999999995</v>
      </c>
      <c r="LO172">
        <v>40.167810000000003</v>
      </c>
      <c r="LP172" s="1">
        <v>7.0983989999999996E-4</v>
      </c>
      <c r="LQ172">
        <v>0.2134567</v>
      </c>
      <c r="LR172">
        <v>0.79378559999999998</v>
      </c>
      <c r="LS172">
        <v>40.362110000000001</v>
      </c>
      <c r="LT172" s="1">
        <v>6.8538219999999996E-4</v>
      </c>
      <c r="LU172">
        <v>0.2063837</v>
      </c>
      <c r="LV172">
        <v>0.79377719999999996</v>
      </c>
      <c r="LW172">
        <v>41.687890000000003</v>
      </c>
      <c r="LX172" s="1">
        <v>6.6192189999999998E-4</v>
      </c>
      <c r="LY172">
        <v>0.19959009999999999</v>
      </c>
      <c r="LZ172">
        <v>0.79377160000000002</v>
      </c>
      <c r="MA172">
        <v>41.808920000000001</v>
      </c>
      <c r="MB172" s="1">
        <v>6.3943430000000002E-4</v>
      </c>
      <c r="MC172">
        <v>0.19306680000000001</v>
      </c>
      <c r="MD172">
        <v>0.79377750000000002</v>
      </c>
      <c r="ME172">
        <v>40.369999999999997</v>
      </c>
      <c r="MF172" s="1">
        <v>6.1778989999999997E-4</v>
      </c>
      <c r="MG172">
        <v>0.186782</v>
      </c>
      <c r="MH172">
        <v>0.7937862</v>
      </c>
      <c r="MI172">
        <v>38.614049999999999</v>
      </c>
      <c r="MJ172" s="1">
        <v>5.9692489999999996E-4</v>
      </c>
      <c r="MK172">
        <v>0.18071899999999999</v>
      </c>
      <c r="ML172">
        <v>0.79378230000000005</v>
      </c>
      <c r="MM172">
        <v>36.967590000000001</v>
      </c>
      <c r="MN172" s="1">
        <v>5.7680139999999997E-4</v>
      </c>
      <c r="MO172">
        <v>0.17489370000000001</v>
      </c>
      <c r="MP172">
        <v>0.79377249999999999</v>
      </c>
      <c r="MQ172">
        <v>37.008499999999998</v>
      </c>
      <c r="MR172" s="1">
        <v>5.5739950000000004E-4</v>
      </c>
      <c r="MS172">
        <v>0.16926430000000001</v>
      </c>
      <c r="MT172">
        <v>0.79377980000000004</v>
      </c>
      <c r="MU172">
        <v>37.559950000000001</v>
      </c>
      <c r="MV172" s="1">
        <v>5.3875349999999995E-4</v>
      </c>
      <c r="MW172">
        <v>0.16385150000000001</v>
      </c>
      <c r="MX172">
        <v>0.79378029999999999</v>
      </c>
      <c r="MY172">
        <v>39.3748</v>
      </c>
      <c r="MZ172" s="1">
        <v>5.2085870000000004E-4</v>
      </c>
      <c r="NA172">
        <v>0.1586322</v>
      </c>
      <c r="NB172">
        <v>0.79378400000000005</v>
      </c>
      <c r="NC172">
        <v>41.115259999999999</v>
      </c>
      <c r="ND172" s="1">
        <v>5.0362370000000005E-4</v>
      </c>
      <c r="NE172">
        <v>0.15360109999999999</v>
      </c>
      <c r="NF172">
        <v>0.79373950000000004</v>
      </c>
      <c r="NG172">
        <v>43.436520000000002</v>
      </c>
      <c r="NH172" s="1">
        <v>4.8697239999999999E-4</v>
      </c>
      <c r="NI172">
        <v>0.1487376</v>
      </c>
      <c r="NJ172">
        <v>0.79374319999999998</v>
      </c>
      <c r="NK172">
        <v>45.607799999999997</v>
      </c>
      <c r="NL172" s="1">
        <v>4.7093020000000001E-4</v>
      </c>
      <c r="NM172">
        <v>0.14403959999999999</v>
      </c>
      <c r="NN172">
        <v>0.79378190000000004</v>
      </c>
      <c r="NO172">
        <v>44.570410000000003</v>
      </c>
      <c r="NP172" s="1">
        <v>4.5549190000000002E-4</v>
      </c>
      <c r="NQ172">
        <v>0.13949839999999999</v>
      </c>
      <c r="NR172">
        <v>0.79378210000000005</v>
      </c>
      <c r="NS172">
        <v>39.855879999999999</v>
      </c>
      <c r="NT172" s="1">
        <v>4.4058820000000002E-4</v>
      </c>
      <c r="NU172">
        <v>0.13511519999999999</v>
      </c>
      <c r="NV172">
        <v>0.79374549999999999</v>
      </c>
      <c r="NW172">
        <v>36.2378</v>
      </c>
      <c r="NX172" s="1">
        <v>4.2628970000000002E-4</v>
      </c>
      <c r="NY172">
        <v>0.1308993</v>
      </c>
      <c r="NZ172">
        <v>0.79378190000000004</v>
      </c>
      <c r="OA172">
        <v>34.383569999999999</v>
      </c>
      <c r="OB172" s="1">
        <v>4.126504E-4</v>
      </c>
      <c r="OC172">
        <v>0.12684799999999999</v>
      </c>
      <c r="OD172">
        <v>0.79374920000000004</v>
      </c>
      <c r="OE172">
        <v>35.318570000000001</v>
      </c>
      <c r="OF172" s="1">
        <v>3.9955349999999998E-4</v>
      </c>
      <c r="OG172">
        <v>0.1229488</v>
      </c>
      <c r="OH172">
        <v>0.79378599999999999</v>
      </c>
      <c r="OI172">
        <v>36.002789999999997</v>
      </c>
      <c r="OJ172" s="1">
        <v>3.868953E-4</v>
      </c>
      <c r="OK172">
        <v>0.11916590000000001</v>
      </c>
    </row>
    <row r="173" spans="1:401" x14ac:dyDescent="0.35">
      <c r="A173">
        <v>176</v>
      </c>
      <c r="B173" t="s">
        <v>4</v>
      </c>
      <c r="C173" t="s">
        <v>24</v>
      </c>
      <c r="D173" t="s">
        <v>178</v>
      </c>
      <c r="E173">
        <v>920.32839999999999</v>
      </c>
      <c r="F173">
        <v>1.0508960000000001</v>
      </c>
      <c r="G173">
        <v>23.542770000000001</v>
      </c>
      <c r="H173">
        <v>0</v>
      </c>
      <c r="I173">
        <v>0</v>
      </c>
      <c r="J173">
        <v>1.0446489999999999</v>
      </c>
      <c r="K173">
        <v>24.094280000000001</v>
      </c>
      <c r="L173">
        <v>0</v>
      </c>
      <c r="M173">
        <v>0</v>
      </c>
      <c r="N173">
        <v>1.0382579999999999</v>
      </c>
      <c r="O173">
        <v>23.477589999999999</v>
      </c>
      <c r="P173">
        <v>0</v>
      </c>
      <c r="Q173">
        <v>0</v>
      </c>
      <c r="R173">
        <v>1.032098</v>
      </c>
      <c r="S173">
        <v>23.590920000000001</v>
      </c>
      <c r="T173">
        <v>0</v>
      </c>
      <c r="U173">
        <v>0</v>
      </c>
      <c r="V173">
        <v>1.026251</v>
      </c>
      <c r="W173">
        <v>23.636199999999999</v>
      </c>
      <c r="X173">
        <v>0</v>
      </c>
      <c r="Y173">
        <v>0</v>
      </c>
      <c r="Z173">
        <v>1.020273</v>
      </c>
      <c r="AA173">
        <v>22.885660000000001</v>
      </c>
      <c r="AB173">
        <v>0</v>
      </c>
      <c r="AC173" s="1">
        <v>7.5181739999999995E-38</v>
      </c>
      <c r="AD173">
        <v>1.014626</v>
      </c>
      <c r="AE173">
        <v>21.896339999999999</v>
      </c>
      <c r="AF173" s="1">
        <v>4.4857530000000002E-30</v>
      </c>
      <c r="AG173" s="1">
        <v>1.111838E-27</v>
      </c>
      <c r="AH173">
        <v>1.009495</v>
      </c>
      <c r="AI173">
        <v>21.585080000000001</v>
      </c>
      <c r="AJ173" s="1">
        <v>2.9380780000000003E-20</v>
      </c>
      <c r="AK173" s="1">
        <v>7.3053160000000006E-18</v>
      </c>
      <c r="AL173">
        <v>1.0051749999999999</v>
      </c>
      <c r="AM173">
        <v>22.002859999999998</v>
      </c>
      <c r="AN173" s="1">
        <v>2.688662E-10</v>
      </c>
      <c r="AO173" s="1">
        <v>4.645485E-8</v>
      </c>
      <c r="AP173">
        <v>1.001927</v>
      </c>
      <c r="AQ173">
        <v>23.896509999999999</v>
      </c>
      <c r="AR173" s="1">
        <v>1.0378740000000001E-5</v>
      </c>
      <c r="AS173" s="1">
        <v>2.0776229999999998E-3</v>
      </c>
      <c r="AT173">
        <v>0.9991797</v>
      </c>
      <c r="AU173">
        <v>26.434239999999999</v>
      </c>
      <c r="AV173" s="1">
        <v>4.6758549999999996E-3</v>
      </c>
      <c r="AW173">
        <v>0.99886819999999998</v>
      </c>
      <c r="AX173">
        <v>0.99702069999999998</v>
      </c>
      <c r="AY173">
        <v>28.95797</v>
      </c>
      <c r="AZ173">
        <v>0.28176200000000001</v>
      </c>
      <c r="BA173">
        <v>62.881120000000003</v>
      </c>
      <c r="BB173">
        <v>0.99541259999999998</v>
      </c>
      <c r="BC173">
        <v>30.184339999999999</v>
      </c>
      <c r="BD173">
        <v>4.371683</v>
      </c>
      <c r="BE173">
        <v>1009.369</v>
      </c>
      <c r="BF173">
        <v>0.99421029999999999</v>
      </c>
      <c r="BG173">
        <v>29.15551</v>
      </c>
      <c r="BH173">
        <v>24.743010000000002</v>
      </c>
      <c r="BI173">
        <v>5866.6379999999999</v>
      </c>
      <c r="BJ173">
        <v>0.99328609999999995</v>
      </c>
      <c r="BK173">
        <v>27.520420000000001</v>
      </c>
      <c r="BL173">
        <v>63.797890000000002</v>
      </c>
      <c r="BM173">
        <v>15459.39</v>
      </c>
      <c r="BN173">
        <v>0.99233420000000006</v>
      </c>
      <c r="BO173">
        <v>26.825030000000002</v>
      </c>
      <c r="BP173">
        <v>87.847449999999995</v>
      </c>
      <c r="BQ173">
        <v>21668.69</v>
      </c>
      <c r="BR173">
        <v>0.99054929999999997</v>
      </c>
      <c r="BS173">
        <v>26.850069999999999</v>
      </c>
      <c r="BT173">
        <v>72.976680000000002</v>
      </c>
      <c r="BU173">
        <v>18273.36</v>
      </c>
      <c r="BV173">
        <v>0.98823640000000001</v>
      </c>
      <c r="BW173">
        <v>27.97064</v>
      </c>
      <c r="BX173">
        <v>40.340359999999997</v>
      </c>
      <c r="BY173">
        <v>10233.280000000001</v>
      </c>
      <c r="BZ173">
        <v>0.98507149999999999</v>
      </c>
      <c r="CA173">
        <v>28.705690000000001</v>
      </c>
      <c r="CB173">
        <v>16.161860000000001</v>
      </c>
      <c r="CC173">
        <v>4146.25</v>
      </c>
      <c r="CD173">
        <v>0.98099519999999996</v>
      </c>
      <c r="CE173">
        <v>28.711390000000002</v>
      </c>
      <c r="CF173">
        <v>5.0700519999999996</v>
      </c>
      <c r="CG173">
        <v>1313.098</v>
      </c>
      <c r="CH173">
        <v>0.97593819999999998</v>
      </c>
      <c r="CI173">
        <v>28.15634</v>
      </c>
      <c r="CJ173">
        <v>1.3398760000000001</v>
      </c>
      <c r="CK173">
        <v>350.05</v>
      </c>
      <c r="CL173">
        <v>0.9699913</v>
      </c>
      <c r="CM173">
        <v>26.810669999999998</v>
      </c>
      <c r="CN173">
        <v>0.32628410000000002</v>
      </c>
      <c r="CO173">
        <v>85.69359</v>
      </c>
      <c r="CP173">
        <v>0.96322050000000004</v>
      </c>
      <c r="CQ173">
        <v>26.09665</v>
      </c>
      <c r="CR173" s="1">
        <v>8.6207320000000004E-2</v>
      </c>
      <c r="CS173">
        <v>22.596900000000002</v>
      </c>
      <c r="CT173">
        <v>0.95641600000000004</v>
      </c>
      <c r="CU173">
        <v>25.849789999999999</v>
      </c>
      <c r="CV173" s="1">
        <v>3.4952280000000002E-2</v>
      </c>
      <c r="CW173">
        <v>9.0081430000000005</v>
      </c>
      <c r="CX173">
        <v>0.94972710000000005</v>
      </c>
      <c r="CY173">
        <v>26.297450000000001</v>
      </c>
      <c r="CZ173" s="1">
        <v>2.6846100000000001E-2</v>
      </c>
      <c r="DA173">
        <v>6.8187759999999997</v>
      </c>
      <c r="DB173">
        <v>0.94309750000000003</v>
      </c>
      <c r="DC173">
        <v>27.99747</v>
      </c>
      <c r="DD173" s="1">
        <v>2.826739E-2</v>
      </c>
      <c r="DE173">
        <v>7.1818030000000004</v>
      </c>
      <c r="DF173">
        <v>0.9371427</v>
      </c>
      <c r="DG173">
        <v>30.760280000000002</v>
      </c>
      <c r="DH173" s="1">
        <v>3.0751150000000001E-2</v>
      </c>
      <c r="DI173">
        <v>7.8549480000000003</v>
      </c>
      <c r="DJ173">
        <v>0.93230299999999999</v>
      </c>
      <c r="DK173">
        <v>34.933599999999998</v>
      </c>
      <c r="DL173" s="1">
        <v>3.19271E-2</v>
      </c>
      <c r="DM173">
        <v>8.1964120000000005</v>
      </c>
      <c r="DN173">
        <v>0.92823730000000004</v>
      </c>
      <c r="DO173">
        <v>39.22099</v>
      </c>
      <c r="DP173" s="1">
        <v>3.1498690000000003E-2</v>
      </c>
      <c r="DQ173">
        <v>8.1177650000000003</v>
      </c>
      <c r="DR173">
        <v>0.92531730000000001</v>
      </c>
      <c r="DS173">
        <v>39.37621</v>
      </c>
      <c r="DT173" s="1">
        <v>2.989795E-2</v>
      </c>
      <c r="DU173">
        <v>7.7223249999999997</v>
      </c>
      <c r="DV173">
        <v>0.92313440000000002</v>
      </c>
      <c r="DW173">
        <v>36.608730000000001</v>
      </c>
      <c r="DX173" s="1">
        <v>2.7618210000000001E-2</v>
      </c>
      <c r="DY173">
        <v>7.1420329999999996</v>
      </c>
      <c r="DZ173">
        <v>0.92156389999999999</v>
      </c>
      <c r="EA173">
        <v>34.698509999999999</v>
      </c>
      <c r="EB173" s="1">
        <v>2.4872539999999999E-2</v>
      </c>
      <c r="EC173">
        <v>6.4343070000000004</v>
      </c>
      <c r="ED173">
        <v>0.92055489999999995</v>
      </c>
      <c r="EE173">
        <v>34.005780000000001</v>
      </c>
      <c r="EF173" s="1">
        <v>2.1582560000000001E-2</v>
      </c>
      <c r="EG173">
        <v>5.5850039999999996</v>
      </c>
      <c r="EH173">
        <v>0.91984160000000004</v>
      </c>
      <c r="EI173">
        <v>34.775669999999998</v>
      </c>
      <c r="EJ173" s="1">
        <v>1.7779420000000001E-2</v>
      </c>
      <c r="EK173">
        <v>4.602468</v>
      </c>
      <c r="EL173">
        <v>0.91937349999999995</v>
      </c>
      <c r="EM173">
        <v>36.637889999999999</v>
      </c>
      <c r="EN173" s="1">
        <v>1.3884560000000001E-2</v>
      </c>
      <c r="EO173">
        <v>3.5935540000000001</v>
      </c>
      <c r="EP173">
        <v>0.91911140000000002</v>
      </c>
      <c r="EQ173">
        <v>40.443759999999997</v>
      </c>
      <c r="ER173" s="1">
        <v>1.0486209999999999E-2</v>
      </c>
      <c r="ES173">
        <v>2.7107540000000001</v>
      </c>
      <c r="ET173">
        <v>0.91891590000000001</v>
      </c>
      <c r="EU173">
        <v>43.433779999999999</v>
      </c>
      <c r="EV173" s="1">
        <v>7.9365210000000002E-3</v>
      </c>
      <c r="EW173">
        <v>2.046843</v>
      </c>
      <c r="EX173">
        <v>0.91883009999999998</v>
      </c>
      <c r="EY173">
        <v>42.352829999999997</v>
      </c>
      <c r="EZ173" s="1">
        <v>6.2344510000000002E-3</v>
      </c>
      <c r="FA173">
        <v>1.602026</v>
      </c>
      <c r="FB173">
        <v>0.91875790000000002</v>
      </c>
      <c r="FC173">
        <v>39.677129999999998</v>
      </c>
      <c r="FD173" s="1">
        <v>5.1677479999999998E-3</v>
      </c>
      <c r="FE173">
        <v>1.3231539999999999</v>
      </c>
      <c r="FF173">
        <v>0.9187206</v>
      </c>
      <c r="FG173">
        <v>38.841430000000003</v>
      </c>
      <c r="FH173" s="1">
        <v>4.5043649999999998E-3</v>
      </c>
      <c r="FI173">
        <v>1.149683</v>
      </c>
      <c r="FJ173">
        <v>0.91869290000000003</v>
      </c>
      <c r="FK173">
        <v>39.515949999999997</v>
      </c>
      <c r="FL173" s="1">
        <v>4.0723529999999999E-3</v>
      </c>
      <c r="FM173">
        <v>1.036961</v>
      </c>
      <c r="FN173">
        <v>0.91869009999999995</v>
      </c>
      <c r="FO173">
        <v>41.816940000000002</v>
      </c>
      <c r="FP173" s="1">
        <v>3.7657139999999999E-3</v>
      </c>
      <c r="FQ173">
        <v>0.95732099999999998</v>
      </c>
      <c r="FR173">
        <v>0.91868470000000002</v>
      </c>
      <c r="FS173">
        <v>44.17136</v>
      </c>
      <c r="FT173" s="1">
        <v>3.5269770000000002E-3</v>
      </c>
      <c r="FU173">
        <v>0.89571769999999995</v>
      </c>
      <c r="FV173">
        <v>0.91866190000000003</v>
      </c>
      <c r="FW173">
        <v>45.93759</v>
      </c>
      <c r="FX173" s="1">
        <v>3.327768E-3</v>
      </c>
      <c r="FY173">
        <v>0.84440839999999995</v>
      </c>
      <c r="FZ173">
        <v>0.91866020000000004</v>
      </c>
      <c r="GA173">
        <v>45.148119999999999</v>
      </c>
      <c r="GB173" s="1">
        <v>3.1528260000000001E-3</v>
      </c>
      <c r="GC173">
        <v>0.79953220000000003</v>
      </c>
      <c r="GD173">
        <v>0.91865160000000001</v>
      </c>
      <c r="GE173">
        <v>42.374279999999999</v>
      </c>
      <c r="GF173" s="1">
        <v>2.9942359999999999E-3</v>
      </c>
      <c r="GG173">
        <v>0.75900970000000001</v>
      </c>
      <c r="GH173">
        <v>0.91865280000000005</v>
      </c>
      <c r="GI173">
        <v>38.843269999999997</v>
      </c>
      <c r="GJ173" s="1">
        <v>2.84855E-3</v>
      </c>
      <c r="GK173">
        <v>0.72188759999999996</v>
      </c>
      <c r="GL173">
        <v>0.91867160000000003</v>
      </c>
      <c r="GM173">
        <v>36.5548</v>
      </c>
      <c r="GN173" s="1">
        <v>2.7130380000000001E-3</v>
      </c>
      <c r="GO173">
        <v>0.6873688</v>
      </c>
      <c r="GP173">
        <v>0.91864319999999999</v>
      </c>
      <c r="GQ173">
        <v>35.524070000000002</v>
      </c>
      <c r="GR173" s="1">
        <v>2.5862099999999998E-3</v>
      </c>
      <c r="GS173">
        <v>0.6551247</v>
      </c>
      <c r="GT173">
        <v>0.91864500000000004</v>
      </c>
      <c r="GU173">
        <v>37.090249999999997</v>
      </c>
      <c r="GV173" s="1">
        <v>2.467103E-3</v>
      </c>
      <c r="GW173">
        <v>0.6248513</v>
      </c>
      <c r="GX173">
        <v>0.91867109999999996</v>
      </c>
      <c r="GY173">
        <v>39.668109999999999</v>
      </c>
      <c r="GZ173" s="1">
        <v>2.3549930000000001E-3</v>
      </c>
      <c r="HA173">
        <v>0.59643360000000001</v>
      </c>
      <c r="HB173">
        <v>0.91864409999999996</v>
      </c>
      <c r="HC173">
        <v>42.249110000000002</v>
      </c>
      <c r="HD173" s="1">
        <v>2.249961E-3</v>
      </c>
      <c r="HE173">
        <v>0.56975900000000002</v>
      </c>
      <c r="HF173">
        <v>0.91866769999999998</v>
      </c>
      <c r="HG173">
        <v>43.701509999999999</v>
      </c>
      <c r="HH173" s="1">
        <v>2.150735E-3</v>
      </c>
      <c r="HI173">
        <v>0.54460500000000001</v>
      </c>
      <c r="HJ173">
        <v>0.91866320000000001</v>
      </c>
      <c r="HK173">
        <v>41.852350000000001</v>
      </c>
      <c r="HL173" s="1">
        <v>2.0570409999999999E-3</v>
      </c>
      <c r="HM173">
        <v>0.52086710000000003</v>
      </c>
      <c r="HN173">
        <v>0.91864219999999996</v>
      </c>
      <c r="HO173">
        <v>38.996729999999999</v>
      </c>
      <c r="HP173" s="1">
        <v>1.9685750000000002E-3</v>
      </c>
      <c r="HQ173">
        <v>0.4984421</v>
      </c>
      <c r="HR173">
        <v>0.91866729999999996</v>
      </c>
      <c r="HS173">
        <v>36.573770000000003</v>
      </c>
      <c r="HT173" s="1">
        <v>1.884995E-3</v>
      </c>
      <c r="HU173">
        <v>0.47725879999999998</v>
      </c>
      <c r="HV173">
        <v>0.91866680000000001</v>
      </c>
      <c r="HW173">
        <v>35.402500000000003</v>
      </c>
      <c r="HX173" s="1">
        <v>1.8057220000000001E-3</v>
      </c>
      <c r="HY173">
        <v>0.45719700000000002</v>
      </c>
      <c r="HZ173">
        <v>0.91863939999999999</v>
      </c>
      <c r="IA173">
        <v>37.23272</v>
      </c>
      <c r="IB173" s="1">
        <v>1.7307589999999999E-3</v>
      </c>
      <c r="IC173">
        <v>0.4382257</v>
      </c>
      <c r="ID173">
        <v>0.91865509999999995</v>
      </c>
      <c r="IE173">
        <v>41.984940000000002</v>
      </c>
      <c r="IF173" s="1">
        <v>1.6600429999999999E-3</v>
      </c>
      <c r="IG173">
        <v>0.4202864</v>
      </c>
      <c r="IH173">
        <v>0.9186512</v>
      </c>
      <c r="II173">
        <v>47.4133</v>
      </c>
      <c r="IJ173" s="1">
        <v>1.5930670000000001E-3</v>
      </c>
      <c r="IK173">
        <v>0.40333020000000003</v>
      </c>
      <c r="IL173">
        <v>0.9186396</v>
      </c>
      <c r="IM173">
        <v>49.426169999999999</v>
      </c>
      <c r="IN173" s="1">
        <v>1.5299179999999999E-3</v>
      </c>
      <c r="IO173">
        <v>0.38730979999999998</v>
      </c>
      <c r="IP173">
        <v>0.91866550000000002</v>
      </c>
      <c r="IQ173">
        <v>47.682749999999999</v>
      </c>
      <c r="IR173" s="1">
        <v>1.4698479999999999E-3</v>
      </c>
      <c r="IS173">
        <v>0.37211660000000002</v>
      </c>
      <c r="IT173">
        <v>0.91864239999999997</v>
      </c>
      <c r="IU173">
        <v>45.243139999999997</v>
      </c>
      <c r="IV173" s="1">
        <v>1.412766E-3</v>
      </c>
      <c r="IW173">
        <v>0.3576414</v>
      </c>
      <c r="IX173">
        <v>0.91864809999999997</v>
      </c>
      <c r="IY173">
        <v>44.198390000000003</v>
      </c>
      <c r="IZ173" s="1">
        <v>1.3582010000000001E-3</v>
      </c>
      <c r="JA173">
        <v>0.34382879999999999</v>
      </c>
      <c r="JB173">
        <v>0.91864140000000005</v>
      </c>
      <c r="JC173">
        <v>44.06953</v>
      </c>
      <c r="JD173" s="1">
        <v>1.30627E-3</v>
      </c>
      <c r="JE173">
        <v>0.33070110000000003</v>
      </c>
      <c r="JF173">
        <v>0.91867449999999995</v>
      </c>
      <c r="JG173">
        <v>45.783209999999997</v>
      </c>
      <c r="JH173" s="1">
        <v>1.2570249999999999E-3</v>
      </c>
      <c r="JI173">
        <v>0.31819930000000002</v>
      </c>
      <c r="JJ173">
        <v>0.91864429999999997</v>
      </c>
      <c r="JK173">
        <v>47.011240000000001</v>
      </c>
      <c r="JL173" s="1">
        <v>1.2092889999999999E-3</v>
      </c>
      <c r="JM173">
        <v>0.30630170000000001</v>
      </c>
      <c r="JN173">
        <v>0.91864230000000002</v>
      </c>
      <c r="JO173">
        <v>45.529609999999998</v>
      </c>
      <c r="JP173" s="1">
        <v>1.1612829999999999E-3</v>
      </c>
      <c r="JQ173">
        <v>0.29490110000000003</v>
      </c>
      <c r="JR173">
        <v>0.918651</v>
      </c>
      <c r="JS173">
        <v>42.679009999999998</v>
      </c>
      <c r="JT173">
        <v>1.1155830000000001E-3</v>
      </c>
      <c r="JU173">
        <v>0.28400619999999999</v>
      </c>
      <c r="JV173">
        <v>0.91864440000000003</v>
      </c>
      <c r="JW173">
        <v>40.035179999999997</v>
      </c>
      <c r="JX173" s="1">
        <v>1.0721870000000001E-3</v>
      </c>
      <c r="JY173">
        <v>0.27361269999999999</v>
      </c>
      <c r="JZ173">
        <v>0.91864349999999995</v>
      </c>
      <c r="KA173">
        <v>38.227119999999999</v>
      </c>
      <c r="KB173" s="1">
        <v>1.0311090000000001E-3</v>
      </c>
      <c r="KC173">
        <v>0.26371289999999997</v>
      </c>
      <c r="KD173">
        <v>0.91866930000000002</v>
      </c>
      <c r="KE173">
        <v>37.325560000000003</v>
      </c>
      <c r="KF173" s="1">
        <v>9.920552E-4</v>
      </c>
      <c r="KG173">
        <v>0.25426339999999997</v>
      </c>
      <c r="KH173">
        <v>0.91865560000000002</v>
      </c>
      <c r="KI173">
        <v>36.766779999999997</v>
      </c>
      <c r="KJ173" s="1">
        <v>9.5472989999999995E-4</v>
      </c>
      <c r="KK173">
        <v>0.24519440000000001</v>
      </c>
      <c r="KL173">
        <v>0.91867390000000004</v>
      </c>
      <c r="KM173">
        <v>38.341070000000002</v>
      </c>
      <c r="KN173" s="1">
        <v>9.1896380000000002E-4</v>
      </c>
      <c r="KO173">
        <v>0.23646049999999999</v>
      </c>
      <c r="KP173">
        <v>0.91867109999999996</v>
      </c>
      <c r="KQ173">
        <v>43.027700000000003</v>
      </c>
      <c r="KR173" s="1">
        <v>8.8489920000000004E-4</v>
      </c>
      <c r="KS173">
        <v>0.2281251</v>
      </c>
      <c r="KT173">
        <v>0.91864140000000005</v>
      </c>
      <c r="KU173">
        <v>48.99709</v>
      </c>
      <c r="KV173" s="1">
        <v>8.5254600000000003E-4</v>
      </c>
      <c r="KW173">
        <v>0.22017709999999999</v>
      </c>
      <c r="KX173">
        <v>0.91866769999999998</v>
      </c>
      <c r="KY173">
        <v>51.810270000000003</v>
      </c>
      <c r="KZ173" s="1">
        <v>8.2175E-4</v>
      </c>
      <c r="LA173">
        <v>0.21258450000000001</v>
      </c>
      <c r="LB173">
        <v>0.91867399999999999</v>
      </c>
      <c r="LC173">
        <v>49.218029999999999</v>
      </c>
      <c r="LD173" s="1">
        <v>7.9245469999999997E-4</v>
      </c>
      <c r="LE173">
        <v>0.20532690000000001</v>
      </c>
      <c r="LF173">
        <v>0.91866550000000002</v>
      </c>
      <c r="LG173">
        <v>44.797289999999997</v>
      </c>
      <c r="LH173" s="1">
        <v>7.6435030000000001E-4</v>
      </c>
      <c r="LI173">
        <v>0.19836419999999999</v>
      </c>
      <c r="LJ173">
        <v>0.91868240000000001</v>
      </c>
      <c r="LK173">
        <v>41.851289999999999</v>
      </c>
      <c r="LL173" s="1">
        <v>7.3756820000000004E-4</v>
      </c>
      <c r="LM173">
        <v>0.1916957</v>
      </c>
      <c r="LN173">
        <v>0.91866950000000003</v>
      </c>
      <c r="LO173">
        <v>40.201990000000002</v>
      </c>
      <c r="LP173" s="1">
        <v>7.1188380000000002E-4</v>
      </c>
      <c r="LQ173">
        <v>0.1852953</v>
      </c>
      <c r="LR173">
        <v>0.91865280000000005</v>
      </c>
      <c r="LS173">
        <v>40.369520000000001</v>
      </c>
      <c r="LT173" s="1">
        <v>6.8734160000000005E-4</v>
      </c>
      <c r="LU173">
        <v>0.17915320000000001</v>
      </c>
      <c r="LV173">
        <v>0.91868000000000005</v>
      </c>
      <c r="LW173">
        <v>41.737340000000003</v>
      </c>
      <c r="LX173" s="1">
        <v>6.6380889999999998E-4</v>
      </c>
      <c r="LY173">
        <v>0.17325260000000001</v>
      </c>
      <c r="LZ173">
        <v>0.91867699999999997</v>
      </c>
      <c r="MA173">
        <v>41.967030000000001</v>
      </c>
      <c r="MB173" s="1">
        <v>6.4124570000000005E-4</v>
      </c>
      <c r="MC173">
        <v>0.1675874</v>
      </c>
      <c r="MD173">
        <v>0.91867080000000001</v>
      </c>
      <c r="ME173">
        <v>40.584760000000003</v>
      </c>
      <c r="MF173" s="1">
        <v>6.1953449999999999E-4</v>
      </c>
      <c r="MG173">
        <v>0.1621311</v>
      </c>
      <c r="MH173">
        <v>0.91865529999999995</v>
      </c>
      <c r="MI173">
        <v>38.745330000000003</v>
      </c>
      <c r="MJ173" s="1">
        <v>5.9859970000000003E-4</v>
      </c>
      <c r="MK173">
        <v>0.15686729999999999</v>
      </c>
      <c r="ML173">
        <v>0.91864100000000004</v>
      </c>
      <c r="MM173">
        <v>36.966720000000002</v>
      </c>
      <c r="MN173" s="1">
        <v>5.7840569999999996E-4</v>
      </c>
      <c r="MO173">
        <v>0.15180689999999999</v>
      </c>
      <c r="MP173">
        <v>0.91867699999999997</v>
      </c>
      <c r="MQ173">
        <v>36.920070000000003</v>
      </c>
      <c r="MR173" s="1">
        <v>5.5895290000000002E-4</v>
      </c>
      <c r="MS173">
        <v>0.1469201</v>
      </c>
      <c r="MT173">
        <v>0.91867220000000005</v>
      </c>
      <c r="MU173">
        <v>37.481169999999999</v>
      </c>
      <c r="MV173" s="1">
        <v>5.4023950000000004E-4</v>
      </c>
      <c r="MW173">
        <v>0.14221880000000001</v>
      </c>
      <c r="MX173">
        <v>0.91867259999999995</v>
      </c>
      <c r="MY173">
        <v>39.325180000000003</v>
      </c>
      <c r="MZ173" s="1">
        <v>5.2229160000000002E-4</v>
      </c>
      <c r="NA173">
        <v>0.1376878</v>
      </c>
      <c r="NB173">
        <v>0.91864210000000002</v>
      </c>
      <c r="NC173">
        <v>41.133690000000001</v>
      </c>
      <c r="ND173" s="1">
        <v>5.0500040000000005E-4</v>
      </c>
      <c r="NE173">
        <v>0.1333193</v>
      </c>
      <c r="NF173">
        <v>0.91866910000000002</v>
      </c>
      <c r="NG173">
        <v>43.507089999999998</v>
      </c>
      <c r="NH173" s="1">
        <v>4.8830529999999996E-4</v>
      </c>
      <c r="NI173">
        <v>0.12909499999999999</v>
      </c>
      <c r="NJ173">
        <v>0.91866910000000002</v>
      </c>
      <c r="NK173">
        <v>45.754309999999997</v>
      </c>
      <c r="NL173" s="1">
        <v>4.7221349999999998E-4</v>
      </c>
      <c r="NM173">
        <v>0.12501590000000001</v>
      </c>
      <c r="NN173">
        <v>0.9186841</v>
      </c>
      <c r="NO173">
        <v>44.813180000000003</v>
      </c>
      <c r="NP173" s="1">
        <v>4.5673810000000002E-4</v>
      </c>
      <c r="NQ173">
        <v>0.1210774</v>
      </c>
      <c r="NR173">
        <v>0.91867390000000004</v>
      </c>
      <c r="NS173">
        <v>40.127740000000003</v>
      </c>
      <c r="NT173" s="1">
        <v>4.4178210000000003E-4</v>
      </c>
      <c r="NU173">
        <v>0.11727120000000001</v>
      </c>
      <c r="NV173">
        <v>0.91867449999999995</v>
      </c>
      <c r="NW173">
        <v>36.395919999999997</v>
      </c>
      <c r="NX173" s="1">
        <v>4.2743389999999999E-4</v>
      </c>
      <c r="NY173">
        <v>0.11360679999999999</v>
      </c>
      <c r="NZ173">
        <v>0.91868340000000004</v>
      </c>
      <c r="OA173">
        <v>34.439529999999998</v>
      </c>
      <c r="OB173" s="1">
        <v>4.137535E-4</v>
      </c>
      <c r="OC173">
        <v>0.11009149999999999</v>
      </c>
      <c r="OD173">
        <v>0.9186723</v>
      </c>
      <c r="OE173">
        <v>35.314680000000003</v>
      </c>
      <c r="OF173" s="1">
        <v>4.0061349999999998E-4</v>
      </c>
      <c r="OG173">
        <v>0.1067042</v>
      </c>
      <c r="OH173">
        <v>0.91865289999999999</v>
      </c>
      <c r="OI173">
        <v>36.054040000000001</v>
      </c>
      <c r="OJ173" s="1">
        <v>3.8792679999999997E-4</v>
      </c>
      <c r="OK173">
        <v>0.1034244</v>
      </c>
    </row>
    <row r="174" spans="1:401" x14ac:dyDescent="0.35">
      <c r="A174">
        <v>177</v>
      </c>
      <c r="B174" t="s">
        <v>4</v>
      </c>
      <c r="C174" t="s">
        <v>24</v>
      </c>
      <c r="D174" t="s">
        <v>179</v>
      </c>
      <c r="E174">
        <v>929.3931</v>
      </c>
      <c r="F174">
        <v>1.2846580000000001</v>
      </c>
      <c r="G174">
        <v>23.521350000000002</v>
      </c>
      <c r="H174">
        <v>0</v>
      </c>
      <c r="I174">
        <v>0</v>
      </c>
      <c r="J174">
        <v>1.2753460000000001</v>
      </c>
      <c r="K174">
        <v>24.144220000000001</v>
      </c>
      <c r="L174">
        <v>0</v>
      </c>
      <c r="M174">
        <v>0</v>
      </c>
      <c r="N174">
        <v>1.2662150000000001</v>
      </c>
      <c r="O174">
        <v>23.583690000000001</v>
      </c>
      <c r="P174">
        <v>0</v>
      </c>
      <c r="Q174">
        <v>0</v>
      </c>
      <c r="R174">
        <v>1.257684</v>
      </c>
      <c r="S174">
        <v>23.718419999999998</v>
      </c>
      <c r="T174">
        <v>0</v>
      </c>
      <c r="U174">
        <v>0</v>
      </c>
      <c r="V174">
        <v>1.24962</v>
      </c>
      <c r="W174">
        <v>23.756270000000001</v>
      </c>
      <c r="X174">
        <v>0</v>
      </c>
      <c r="Y174">
        <v>0</v>
      </c>
      <c r="Z174">
        <v>1.2413270000000001</v>
      </c>
      <c r="AA174">
        <v>22.968150000000001</v>
      </c>
      <c r="AB174">
        <v>0</v>
      </c>
      <c r="AC174">
        <v>0</v>
      </c>
      <c r="AD174">
        <v>1.2334670000000001</v>
      </c>
      <c r="AE174">
        <v>21.926359999999999</v>
      </c>
      <c r="AF174" s="1">
        <v>5.2418889999999999E-31</v>
      </c>
      <c r="AG174" s="1">
        <v>1.47911E-28</v>
      </c>
      <c r="AH174">
        <v>1.2264520000000001</v>
      </c>
      <c r="AI174">
        <v>21.549880000000002</v>
      </c>
      <c r="AJ174" s="1">
        <v>3.7362799999999996E-21</v>
      </c>
      <c r="AK174" s="1">
        <v>1.0221749999999999E-18</v>
      </c>
      <c r="AL174">
        <v>1.220618</v>
      </c>
      <c r="AM174">
        <v>21.959890000000001</v>
      </c>
      <c r="AN174" s="1">
        <v>8.8768400000000001E-11</v>
      </c>
      <c r="AO174" s="1">
        <v>1.3966560000000001E-8</v>
      </c>
      <c r="AP174">
        <v>1.214914</v>
      </c>
      <c r="AQ174">
        <v>23.898569999999999</v>
      </c>
      <c r="AR174" s="1">
        <v>6.3910910000000001E-6</v>
      </c>
      <c r="AS174" s="1">
        <v>1.3367240000000001E-3</v>
      </c>
      <c r="AT174">
        <v>1.210059</v>
      </c>
      <c r="AU174">
        <v>26.489450000000001</v>
      </c>
      <c r="AV174" s="1">
        <v>3.3534889999999999E-3</v>
      </c>
      <c r="AW174">
        <v>0.76259140000000003</v>
      </c>
      <c r="AX174">
        <v>1.2061809999999999</v>
      </c>
      <c r="AY174">
        <v>29.08409</v>
      </c>
      <c r="AZ174">
        <v>0.22323899999999999</v>
      </c>
      <c r="BA174">
        <v>53.837719999999997</v>
      </c>
      <c r="BB174">
        <v>1.2031829999999999</v>
      </c>
      <c r="BC174">
        <v>30.350650000000002</v>
      </c>
      <c r="BD174">
        <v>3.7345169999999999</v>
      </c>
      <c r="BE174">
        <v>944.38649999999996</v>
      </c>
      <c r="BF174">
        <v>1.2009609999999999</v>
      </c>
      <c r="BG174">
        <v>29.30575</v>
      </c>
      <c r="BH174">
        <v>22.45111</v>
      </c>
      <c r="BI174">
        <v>5902.5209999999997</v>
      </c>
      <c r="BJ174">
        <v>1.1992689999999999</v>
      </c>
      <c r="BK174">
        <v>27.592580000000002</v>
      </c>
      <c r="BL174">
        <v>60.838329999999999</v>
      </c>
      <c r="BM174">
        <v>16532.810000000001</v>
      </c>
      <c r="BN174">
        <v>1.197878</v>
      </c>
      <c r="BO174">
        <v>26.80735</v>
      </c>
      <c r="BP174">
        <v>87.315640000000002</v>
      </c>
      <c r="BQ174">
        <v>24405.02</v>
      </c>
      <c r="BR174">
        <v>1.1962250000000001</v>
      </c>
      <c r="BS174">
        <v>26.807400000000001</v>
      </c>
      <c r="BT174">
        <v>75.082629999999995</v>
      </c>
      <c r="BU174">
        <v>21496.41</v>
      </c>
      <c r="BV174">
        <v>1.193975</v>
      </c>
      <c r="BW174">
        <v>27.977209999999999</v>
      </c>
      <c r="BX174">
        <v>42.706980000000001</v>
      </c>
      <c r="BY174">
        <v>12484.96</v>
      </c>
      <c r="BZ174">
        <v>1.190788</v>
      </c>
      <c r="CA174">
        <v>28.7879</v>
      </c>
      <c r="CB174">
        <v>17.507719999999999</v>
      </c>
      <c r="CC174">
        <v>5210.6239999999998</v>
      </c>
      <c r="CD174">
        <v>1.186591</v>
      </c>
      <c r="CE174">
        <v>28.82752</v>
      </c>
      <c r="CF174">
        <v>5.5897889999999997</v>
      </c>
      <c r="CG174">
        <v>1688.1569999999999</v>
      </c>
      <c r="CH174">
        <v>1.181486</v>
      </c>
      <c r="CI174">
        <v>28.271660000000001</v>
      </c>
      <c r="CJ174">
        <v>1.4949209999999999</v>
      </c>
      <c r="CK174">
        <v>456.96170000000001</v>
      </c>
      <c r="CL174">
        <v>1.175473</v>
      </c>
      <c r="CM174">
        <v>26.898900000000001</v>
      </c>
      <c r="CN174">
        <v>0.36530590000000002</v>
      </c>
      <c r="CO174">
        <v>112.357</v>
      </c>
      <c r="CP174">
        <v>1.168679</v>
      </c>
      <c r="CQ174">
        <v>26.102789999999999</v>
      </c>
      <c r="CR174" s="1">
        <v>9.5013200000000006E-2</v>
      </c>
      <c r="CS174">
        <v>29.05059</v>
      </c>
      <c r="CT174">
        <v>1.162023</v>
      </c>
      <c r="CU174">
        <v>25.813590000000001</v>
      </c>
      <c r="CV174" s="1">
        <v>3.668888E-2</v>
      </c>
      <c r="CW174">
        <v>10.87466</v>
      </c>
      <c r="CX174">
        <v>1.1556070000000001</v>
      </c>
      <c r="CY174">
        <v>26.24878</v>
      </c>
      <c r="CZ174" s="1">
        <v>2.6952859999999999E-2</v>
      </c>
      <c r="DA174">
        <v>7.7448740000000003</v>
      </c>
      <c r="DB174">
        <v>1.1492709999999999</v>
      </c>
      <c r="DC174">
        <v>27.991129999999998</v>
      </c>
      <c r="DD174" s="1">
        <v>2.804042E-2</v>
      </c>
      <c r="DE174">
        <v>7.9971199999999998</v>
      </c>
      <c r="DF174">
        <v>1.1436949999999999</v>
      </c>
      <c r="DG174">
        <v>30.821750000000002</v>
      </c>
      <c r="DH174" s="1">
        <v>3.0563400000000001E-2</v>
      </c>
      <c r="DI174">
        <v>8.7499769999999994</v>
      </c>
      <c r="DJ174">
        <v>1.1396599999999999</v>
      </c>
      <c r="DK174">
        <v>35.066139999999997</v>
      </c>
      <c r="DL174" s="1">
        <v>3.1880119999999998E-2</v>
      </c>
      <c r="DM174">
        <v>9.1765589999999992</v>
      </c>
      <c r="DN174">
        <v>1.1363289999999999</v>
      </c>
      <c r="DO174">
        <v>39.409149999999997</v>
      </c>
      <c r="DP174" s="1">
        <v>3.1579179999999998E-2</v>
      </c>
      <c r="DQ174">
        <v>9.1285340000000001</v>
      </c>
      <c r="DR174">
        <v>1.1338010000000001</v>
      </c>
      <c r="DS174">
        <v>39.576349999999998</v>
      </c>
      <c r="DT174" s="1">
        <v>3.0061399999999999E-2</v>
      </c>
      <c r="DU174">
        <v>8.7116450000000007</v>
      </c>
      <c r="DV174">
        <v>1.131802</v>
      </c>
      <c r="DW174">
        <v>36.798110000000001</v>
      </c>
      <c r="DX174" s="1">
        <v>2.7814160000000001E-2</v>
      </c>
      <c r="DY174">
        <v>8.05837</v>
      </c>
      <c r="DZ174">
        <v>1.1304730000000001</v>
      </c>
      <c r="EA174">
        <v>34.768659999999997</v>
      </c>
      <c r="EB174">
        <v>2.5108450000000001E-2</v>
      </c>
      <c r="EC174">
        <v>7.2764319999999998</v>
      </c>
      <c r="ED174">
        <v>1.129561</v>
      </c>
      <c r="EE174">
        <v>33.986980000000003</v>
      </c>
      <c r="EF174" s="1">
        <v>2.186625E-2</v>
      </c>
      <c r="EG174">
        <v>6.3410789999999997</v>
      </c>
      <c r="EH174">
        <v>1.128995</v>
      </c>
      <c r="EI174">
        <v>34.755290000000002</v>
      </c>
      <c r="EJ174" s="1">
        <v>1.8095190000000001E-2</v>
      </c>
      <c r="EK174">
        <v>5.2530130000000002</v>
      </c>
      <c r="EL174">
        <v>1.12866</v>
      </c>
      <c r="EM174">
        <v>36.714619999999996</v>
      </c>
      <c r="EN174" s="1">
        <v>1.4187740000000001E-2</v>
      </c>
      <c r="EO174">
        <v>4.1210149999999999</v>
      </c>
      <c r="EP174">
        <v>1.1284350000000001</v>
      </c>
      <c r="EQ174">
        <v>40.57385</v>
      </c>
      <c r="ER174" s="1">
        <v>1.073258E-2</v>
      </c>
      <c r="ES174">
        <v>3.1147109999999998</v>
      </c>
      <c r="ET174">
        <v>1.128268</v>
      </c>
      <c r="EU174">
        <v>43.642800000000001</v>
      </c>
      <c r="EV174" s="1">
        <v>8.1101300000000001E-3</v>
      </c>
      <c r="EW174">
        <v>2.3471280000000001</v>
      </c>
      <c r="EX174">
        <v>1.1282140000000001</v>
      </c>
      <c r="EY174">
        <v>42.555700000000002</v>
      </c>
      <c r="EZ174" s="1">
        <v>6.345524E-3</v>
      </c>
      <c r="FA174">
        <v>1.8277870000000001</v>
      </c>
      <c r="FB174">
        <v>1.1281939999999999</v>
      </c>
      <c r="FC174">
        <v>39.794730000000001</v>
      </c>
      <c r="FD174" s="1">
        <v>5.235867E-3</v>
      </c>
      <c r="FE174">
        <v>1.5007619999999999</v>
      </c>
      <c r="FF174">
        <v>1.1281749999999999</v>
      </c>
      <c r="FG174">
        <v>38.769269999999999</v>
      </c>
      <c r="FH174" s="1">
        <v>4.551533E-3</v>
      </c>
      <c r="FI174">
        <v>1.302881</v>
      </c>
      <c r="FJ174">
        <v>1.1281829999999999</v>
      </c>
      <c r="FK174">
        <v>39.388359999999999</v>
      </c>
      <c r="FL174" s="1">
        <v>4.1041469999999998E-3</v>
      </c>
      <c r="FM174">
        <v>1.1706449999999999</v>
      </c>
      <c r="FN174">
        <v>1.1281540000000001</v>
      </c>
      <c r="FO174">
        <v>41.739269999999998</v>
      </c>
      <c r="FP174" s="1">
        <v>3.789209E-3</v>
      </c>
      <c r="FQ174">
        <v>1.078295</v>
      </c>
      <c r="FR174">
        <v>1.128112</v>
      </c>
      <c r="FS174">
        <v>44.193109999999997</v>
      </c>
      <c r="FT174" s="1">
        <v>3.5458379999999999E-3</v>
      </c>
      <c r="FU174">
        <v>1.0075780000000001</v>
      </c>
      <c r="FV174">
        <v>1.1281639999999999</v>
      </c>
      <c r="FW174">
        <v>46.056440000000002</v>
      </c>
      <c r="FX174" s="1">
        <v>3.3438980000000001E-3</v>
      </c>
      <c r="FY174">
        <v>0.94918159999999996</v>
      </c>
      <c r="FZ174">
        <v>1.128118</v>
      </c>
      <c r="GA174">
        <v>45.396659999999997</v>
      </c>
      <c r="GB174" s="1">
        <v>3.1671450000000001E-3</v>
      </c>
      <c r="GC174">
        <v>0.89832489999999998</v>
      </c>
      <c r="GD174">
        <v>1.1281509999999999</v>
      </c>
      <c r="GE174">
        <v>42.65354</v>
      </c>
      <c r="GF174" s="1">
        <v>3.0072850000000002E-3</v>
      </c>
      <c r="GG174">
        <v>0.85256670000000001</v>
      </c>
      <c r="GH174">
        <v>1.128147</v>
      </c>
      <c r="GI174">
        <v>39.058639999999997</v>
      </c>
      <c r="GJ174" s="1">
        <v>2.8605689999999999E-3</v>
      </c>
      <c r="GK174">
        <v>0.81071079999999995</v>
      </c>
      <c r="GL174">
        <v>1.1281479999999999</v>
      </c>
      <c r="GM174">
        <v>36.637680000000003</v>
      </c>
      <c r="GN174" s="1">
        <v>2.7242719999999998E-3</v>
      </c>
      <c r="GO174">
        <v>0.77186480000000002</v>
      </c>
      <c r="GP174">
        <v>1.128139</v>
      </c>
      <c r="GQ174">
        <v>35.557560000000002</v>
      </c>
      <c r="GR174" s="1">
        <v>2.5967299999999998E-3</v>
      </c>
      <c r="GS174">
        <v>0.73557079999999997</v>
      </c>
      <c r="GT174">
        <v>1.128134</v>
      </c>
      <c r="GU174">
        <v>37.119030000000002</v>
      </c>
      <c r="GV174">
        <v>2.4769700000000002E-3</v>
      </c>
      <c r="GW174">
        <v>0.70151629999999998</v>
      </c>
      <c r="GX174">
        <v>1.1281479999999999</v>
      </c>
      <c r="GY174">
        <v>39.735619999999997</v>
      </c>
      <c r="GZ174" s="1">
        <v>2.3642519999999998E-3</v>
      </c>
      <c r="HA174">
        <v>0.66955209999999998</v>
      </c>
      <c r="HB174">
        <v>1.128134</v>
      </c>
      <c r="HC174">
        <v>42.399520000000003</v>
      </c>
      <c r="HD174" s="1">
        <v>2.258646E-3</v>
      </c>
      <c r="HE174">
        <v>0.63954</v>
      </c>
      <c r="HF174">
        <v>1.128145</v>
      </c>
      <c r="HG174">
        <v>43.880020000000002</v>
      </c>
      <c r="HH174" s="1">
        <v>2.1589579999999999E-3</v>
      </c>
      <c r="HI174">
        <v>0.6112708</v>
      </c>
      <c r="HJ174">
        <v>1.1281330000000001</v>
      </c>
      <c r="HK174">
        <v>42.064279999999997</v>
      </c>
      <c r="HL174" s="1">
        <v>2.064789E-3</v>
      </c>
      <c r="HM174">
        <v>0.58458160000000003</v>
      </c>
      <c r="HN174">
        <v>1.1281380000000001</v>
      </c>
      <c r="HO174">
        <v>39.19115</v>
      </c>
      <c r="HP174" s="1">
        <v>1.975882E-3</v>
      </c>
      <c r="HQ174">
        <v>0.55936940000000002</v>
      </c>
      <c r="HR174">
        <v>1.1281369999999999</v>
      </c>
      <c r="HS174">
        <v>36.697600000000001</v>
      </c>
      <c r="HT174" s="1">
        <v>1.8919080000000001E-3</v>
      </c>
      <c r="HU174">
        <v>0.53556990000000004</v>
      </c>
      <c r="HV174">
        <v>1.1281380000000001</v>
      </c>
      <c r="HW174">
        <v>35.464199999999998</v>
      </c>
      <c r="HX174" s="1">
        <v>1.8122660000000001E-3</v>
      </c>
      <c r="HY174">
        <v>0.51302570000000003</v>
      </c>
      <c r="HZ174">
        <v>1.1281350000000001</v>
      </c>
      <c r="IA174">
        <v>37.291400000000003</v>
      </c>
      <c r="IB174" s="1">
        <v>1.736956E-3</v>
      </c>
      <c r="IC174">
        <v>0.49169829999999998</v>
      </c>
      <c r="ID174">
        <v>1.1281429999999999</v>
      </c>
      <c r="IE174">
        <v>42.096209999999999</v>
      </c>
      <c r="IF174" s="1">
        <v>1.665889E-3</v>
      </c>
      <c r="IG174">
        <v>0.47153600000000001</v>
      </c>
      <c r="IH174">
        <v>1.128147</v>
      </c>
      <c r="II174">
        <v>47.585039999999999</v>
      </c>
      <c r="IJ174" s="1">
        <v>1.5985859999999999E-3</v>
      </c>
      <c r="IK174">
        <v>0.45247169999999998</v>
      </c>
      <c r="IL174">
        <v>1.1281369999999999</v>
      </c>
      <c r="IM174">
        <v>49.656329999999997</v>
      </c>
      <c r="IN174" s="1">
        <v>1.535137E-3</v>
      </c>
      <c r="IO174">
        <v>0.43446709999999999</v>
      </c>
      <c r="IP174">
        <v>1.128136</v>
      </c>
      <c r="IQ174">
        <v>47.892229999999998</v>
      </c>
      <c r="IR174" s="1">
        <v>1.474801E-3</v>
      </c>
      <c r="IS174">
        <v>0.41740529999999998</v>
      </c>
      <c r="IT174">
        <v>1.1281380000000001</v>
      </c>
      <c r="IU174">
        <v>45.332689999999999</v>
      </c>
      <c r="IV174" s="1">
        <v>1.417494E-3</v>
      </c>
      <c r="IW174">
        <v>0.40114850000000002</v>
      </c>
      <c r="IX174">
        <v>1.128147</v>
      </c>
      <c r="IY174">
        <v>44.151899999999998</v>
      </c>
      <c r="IZ174">
        <v>1.362711E-3</v>
      </c>
      <c r="JA174">
        <v>0.3856445</v>
      </c>
      <c r="JB174">
        <v>1.1281380000000001</v>
      </c>
      <c r="JC174">
        <v>43.996200000000002</v>
      </c>
      <c r="JD174" s="1">
        <v>1.3105440000000001E-3</v>
      </c>
      <c r="JE174">
        <v>0.37089309999999998</v>
      </c>
      <c r="JF174">
        <v>1.12815</v>
      </c>
      <c r="JG174">
        <v>45.761839999999999</v>
      </c>
      <c r="JH174" s="1">
        <v>1.2611020000000001E-3</v>
      </c>
      <c r="JI174">
        <v>0.35686220000000002</v>
      </c>
      <c r="JJ174">
        <v>1.1281490000000001</v>
      </c>
      <c r="JK174">
        <v>47.060499999999998</v>
      </c>
      <c r="JL174" s="1">
        <v>1.2131830000000001E-3</v>
      </c>
      <c r="JM174">
        <v>0.3435008</v>
      </c>
      <c r="JN174">
        <v>1.1281369999999999</v>
      </c>
      <c r="JO174">
        <v>45.75271</v>
      </c>
      <c r="JP174" s="1">
        <v>1.164998E-3</v>
      </c>
      <c r="JQ174">
        <v>0.33070909999999998</v>
      </c>
      <c r="JR174">
        <v>1.1281490000000001</v>
      </c>
      <c r="JS174">
        <v>42.952579999999998</v>
      </c>
      <c r="JT174" s="1">
        <v>1.119131E-3</v>
      </c>
      <c r="JU174">
        <v>0.31848389999999999</v>
      </c>
      <c r="JV174">
        <v>1.128144</v>
      </c>
      <c r="JW174">
        <v>40.220050000000001</v>
      </c>
      <c r="JX174" s="1">
        <v>1.075555E-3</v>
      </c>
      <c r="JY174">
        <v>0.30681120000000001</v>
      </c>
      <c r="JZ174">
        <v>1.1281399999999999</v>
      </c>
      <c r="KA174">
        <v>38.297629999999998</v>
      </c>
      <c r="KB174" s="1">
        <v>1.0342960000000001E-3</v>
      </c>
      <c r="KC174">
        <v>0.29569030000000002</v>
      </c>
      <c r="KD174">
        <v>1.1281479999999999</v>
      </c>
      <c r="KE174">
        <v>37.323169999999998</v>
      </c>
      <c r="KF174" s="1">
        <v>9.9511910000000007E-4</v>
      </c>
      <c r="KG174">
        <v>0.28509679999999998</v>
      </c>
      <c r="KH174">
        <v>1.128144</v>
      </c>
      <c r="KI174">
        <v>36.755459999999999</v>
      </c>
      <c r="KJ174" s="1">
        <v>9.5765780000000005E-4</v>
      </c>
      <c r="KK174">
        <v>0.27491900000000002</v>
      </c>
      <c r="KL174">
        <v>1.128144</v>
      </c>
      <c r="KM174">
        <v>38.357689999999998</v>
      </c>
      <c r="KN174" s="1">
        <v>9.2177939999999999E-4</v>
      </c>
      <c r="KO174">
        <v>0.26512659999999999</v>
      </c>
      <c r="KP174">
        <v>1.1281429999999999</v>
      </c>
      <c r="KQ174">
        <v>43.114379999999997</v>
      </c>
      <c r="KR174" s="1">
        <v>8.8757430000000002E-4</v>
      </c>
      <c r="KS174">
        <v>0.25576599999999999</v>
      </c>
      <c r="KT174">
        <v>1.1281380000000001</v>
      </c>
      <c r="KU174">
        <v>49.154699999999998</v>
      </c>
      <c r="KV174" s="1">
        <v>8.5508709999999996E-4</v>
      </c>
      <c r="KW174">
        <v>0.24683720000000001</v>
      </c>
      <c r="KX174">
        <v>1.1281380000000001</v>
      </c>
      <c r="KY174">
        <v>52.02337</v>
      </c>
      <c r="KZ174" s="1">
        <v>8.2417280000000002E-4</v>
      </c>
      <c r="LA174">
        <v>0.23831920000000001</v>
      </c>
      <c r="LB174">
        <v>1.128144</v>
      </c>
      <c r="LC174">
        <v>49.493290000000002</v>
      </c>
      <c r="LD174" s="1">
        <v>7.9477529999999995E-4</v>
      </c>
      <c r="LE174">
        <v>0.23017589999999999</v>
      </c>
      <c r="LF174">
        <v>1.128142</v>
      </c>
      <c r="LG174">
        <v>45.060569999999998</v>
      </c>
      <c r="LH174" s="1">
        <v>7.6657579999999997E-4</v>
      </c>
      <c r="LI174">
        <v>0.22236539999999999</v>
      </c>
      <c r="LJ174">
        <v>1.1281600000000001</v>
      </c>
      <c r="LK174">
        <v>41.984160000000003</v>
      </c>
      <c r="LL174" s="1">
        <v>7.3969940000000005E-4</v>
      </c>
      <c r="LM174">
        <v>0.2148843</v>
      </c>
      <c r="LN174">
        <v>1.128147</v>
      </c>
      <c r="LO174">
        <v>40.243470000000002</v>
      </c>
      <c r="LP174" s="1">
        <v>7.1392250000000003E-4</v>
      </c>
      <c r="LQ174">
        <v>0.20770130000000001</v>
      </c>
      <c r="LR174">
        <v>1.1281479999999999</v>
      </c>
      <c r="LS174">
        <v>40.392049999999998</v>
      </c>
      <c r="LT174" s="1">
        <v>6.8929029999999995E-4</v>
      </c>
      <c r="LU174">
        <v>0.20080619999999999</v>
      </c>
      <c r="LV174">
        <v>1.1281490000000001</v>
      </c>
      <c r="LW174">
        <v>41.822099999999999</v>
      </c>
      <c r="LX174" s="1">
        <v>6.6568339999999995E-4</v>
      </c>
      <c r="LY174">
        <v>0.19419410000000001</v>
      </c>
      <c r="LZ174">
        <v>1.1281490000000001</v>
      </c>
      <c r="MA174">
        <v>42.146880000000003</v>
      </c>
      <c r="MB174" s="1">
        <v>6.4304879999999996E-4</v>
      </c>
      <c r="MC174">
        <v>0.18784100000000001</v>
      </c>
      <c r="MD174">
        <v>1.128142</v>
      </c>
      <c r="ME174">
        <v>40.87968</v>
      </c>
      <c r="MF174" s="1">
        <v>6.2126759999999999E-4</v>
      </c>
      <c r="MG174">
        <v>0.18171970000000001</v>
      </c>
      <c r="MH174">
        <v>1.128144</v>
      </c>
      <c r="MI174">
        <v>38.909550000000003</v>
      </c>
      <c r="MJ174" s="1">
        <v>6.0026389999999995E-4</v>
      </c>
      <c r="MK174">
        <v>0.17581540000000001</v>
      </c>
      <c r="ML174">
        <v>1.1281380000000001</v>
      </c>
      <c r="MM174">
        <v>36.968000000000004</v>
      </c>
      <c r="MN174" s="1">
        <v>5.8000239999999995E-4</v>
      </c>
      <c r="MO174">
        <v>0.17013800000000001</v>
      </c>
      <c r="MP174">
        <v>1.128147</v>
      </c>
      <c r="MQ174">
        <v>36.802219999999998</v>
      </c>
      <c r="MR174" s="1">
        <v>5.6049620000000002E-4</v>
      </c>
      <c r="MS174">
        <v>0.16466339999999999</v>
      </c>
      <c r="MT174">
        <v>1.1281429999999999</v>
      </c>
      <c r="MU174">
        <v>37.38035</v>
      </c>
      <c r="MV174" s="1">
        <v>5.4172070000000001E-4</v>
      </c>
      <c r="MW174">
        <v>0.15939110000000001</v>
      </c>
      <c r="MX174">
        <v>1.1281429999999999</v>
      </c>
      <c r="MY174">
        <v>39.269269999999999</v>
      </c>
      <c r="MZ174" s="1">
        <v>5.2372129999999999E-4</v>
      </c>
      <c r="NA174">
        <v>0.15431300000000001</v>
      </c>
      <c r="NB174">
        <v>1.1281380000000001</v>
      </c>
      <c r="NC174">
        <v>41.193959999999997</v>
      </c>
      <c r="ND174" s="1">
        <v>5.0637220000000001E-4</v>
      </c>
      <c r="NE174">
        <v>0.14940980000000001</v>
      </c>
      <c r="NF174">
        <v>1.1281399999999999</v>
      </c>
      <c r="NG174">
        <v>43.640329999999999</v>
      </c>
      <c r="NH174" s="1">
        <v>4.8963570000000001E-4</v>
      </c>
      <c r="NI174">
        <v>0.1446788</v>
      </c>
      <c r="NJ174">
        <v>1.128145</v>
      </c>
      <c r="NK174">
        <v>45.987050000000004</v>
      </c>
      <c r="NL174" s="1">
        <v>4.734971E-4</v>
      </c>
      <c r="NM174">
        <v>0.14010649999999999</v>
      </c>
      <c r="NN174">
        <v>1.128155</v>
      </c>
      <c r="NO174">
        <v>45.081290000000003</v>
      </c>
      <c r="NP174" s="1">
        <v>4.579761E-4</v>
      </c>
      <c r="NQ174">
        <v>0.1356926</v>
      </c>
      <c r="NR174">
        <v>1.128144</v>
      </c>
      <c r="NS174">
        <v>40.453209999999999</v>
      </c>
      <c r="NT174" s="1">
        <v>4.4297269999999999E-4</v>
      </c>
      <c r="NU174">
        <v>0.1314237</v>
      </c>
      <c r="NV174">
        <v>1.1281479999999999</v>
      </c>
      <c r="NW174">
        <v>36.59066</v>
      </c>
      <c r="NX174" s="1">
        <v>4.285793E-4</v>
      </c>
      <c r="NY174">
        <v>0.12731509999999999</v>
      </c>
      <c r="NZ174">
        <v>1.128152</v>
      </c>
      <c r="OA174">
        <v>34.521270000000001</v>
      </c>
      <c r="OB174" s="1">
        <v>4.1485019999999999E-4</v>
      </c>
      <c r="OC174">
        <v>0.1233703</v>
      </c>
      <c r="OD174">
        <v>1.1281350000000001</v>
      </c>
      <c r="OE174">
        <v>35.341340000000002</v>
      </c>
      <c r="OF174" s="1">
        <v>4.0167030000000002E-4</v>
      </c>
      <c r="OG174">
        <v>0.1195722</v>
      </c>
      <c r="OH174">
        <v>1.1281479999999999</v>
      </c>
      <c r="OI174">
        <v>36.097740000000002</v>
      </c>
      <c r="OJ174" s="1">
        <v>3.8895340000000002E-4</v>
      </c>
      <c r="OK174">
        <v>0.1158962</v>
      </c>
    </row>
    <row r="175" spans="1:401" x14ac:dyDescent="0.35">
      <c r="A175">
        <v>178</v>
      </c>
      <c r="B175" t="s">
        <v>4</v>
      </c>
      <c r="C175" t="s">
        <v>24</v>
      </c>
      <c r="D175" t="s">
        <v>180</v>
      </c>
      <c r="E175">
        <v>1339.7059999999999</v>
      </c>
      <c r="F175">
        <v>0.85928450000000001</v>
      </c>
      <c r="G175">
        <v>23.49578</v>
      </c>
      <c r="H175">
        <v>0</v>
      </c>
      <c r="I175">
        <v>0</v>
      </c>
      <c r="J175">
        <v>0.85304150000000001</v>
      </c>
      <c r="K175">
        <v>24.197929999999999</v>
      </c>
      <c r="L175">
        <v>0</v>
      </c>
      <c r="M175">
        <v>0</v>
      </c>
      <c r="N175">
        <v>0.8469563</v>
      </c>
      <c r="O175">
        <v>23.716930000000001</v>
      </c>
      <c r="P175">
        <v>0</v>
      </c>
      <c r="Q175">
        <v>0</v>
      </c>
      <c r="R175">
        <v>0.84140859999999995</v>
      </c>
      <c r="S175">
        <v>23.892309999999998</v>
      </c>
      <c r="T175">
        <v>0</v>
      </c>
      <c r="U175">
        <v>0</v>
      </c>
      <c r="V175">
        <v>0.8362174</v>
      </c>
      <c r="W175">
        <v>23.919809999999998</v>
      </c>
      <c r="X175">
        <v>0</v>
      </c>
      <c r="Y175">
        <v>0</v>
      </c>
      <c r="Z175">
        <v>0.83086280000000001</v>
      </c>
      <c r="AA175">
        <v>23.082370000000001</v>
      </c>
      <c r="AB175">
        <v>0</v>
      </c>
      <c r="AC175">
        <v>0</v>
      </c>
      <c r="AD175">
        <v>0.82582469999999997</v>
      </c>
      <c r="AE175">
        <v>21.967410000000001</v>
      </c>
      <c r="AF175" s="1">
        <v>1.182298E-31</v>
      </c>
      <c r="AG175" s="1">
        <v>5.9463320000000001E-29</v>
      </c>
      <c r="AH175">
        <v>0.82151289999999999</v>
      </c>
      <c r="AI175">
        <v>21.52411</v>
      </c>
      <c r="AJ175" s="1">
        <v>8.1931939999999996E-22</v>
      </c>
      <c r="AK175" s="1">
        <v>4.1288000000000002E-19</v>
      </c>
      <c r="AL175">
        <v>0.81777569999999999</v>
      </c>
      <c r="AM175">
        <v>21.905629999999999</v>
      </c>
      <c r="AN175" s="1">
        <v>6.9487910000000001E-12</v>
      </c>
      <c r="AO175" s="1">
        <v>3.4905410000000001E-9</v>
      </c>
      <c r="AP175">
        <v>0.81482779999999999</v>
      </c>
      <c r="AQ175">
        <v>23.904409999999999</v>
      </c>
      <c r="AR175" s="1">
        <v>3.135497E-6</v>
      </c>
      <c r="AS175" s="1">
        <v>1.013864E-3</v>
      </c>
      <c r="AT175">
        <v>0.81236900000000001</v>
      </c>
      <c r="AU175">
        <v>26.575340000000001</v>
      </c>
      <c r="AV175" s="1">
        <v>2.0857670000000001E-3</v>
      </c>
      <c r="AW175">
        <v>0.74913949999999996</v>
      </c>
      <c r="AX175">
        <v>0.81047369999999996</v>
      </c>
      <c r="AY175">
        <v>29.255579999999998</v>
      </c>
      <c r="AZ175">
        <v>0.1604264</v>
      </c>
      <c r="BA175">
        <v>62.616729999999997</v>
      </c>
      <c r="BB175">
        <v>0.80908979999999997</v>
      </c>
      <c r="BC175">
        <v>30.590890000000002</v>
      </c>
      <c r="BD175">
        <v>2.984607</v>
      </c>
      <c r="BE175">
        <v>1249.7180000000001</v>
      </c>
      <c r="BF175">
        <v>0.80806829999999996</v>
      </c>
      <c r="BG175">
        <v>29.520700000000001</v>
      </c>
      <c r="BH175">
        <v>19.518709999999999</v>
      </c>
      <c r="BI175">
        <v>8672.66</v>
      </c>
      <c r="BJ175">
        <v>0.80736399999999997</v>
      </c>
      <c r="BK175">
        <v>27.699459999999998</v>
      </c>
      <c r="BL175">
        <v>56.675640000000001</v>
      </c>
      <c r="BM175">
        <v>26504.33</v>
      </c>
      <c r="BN175">
        <v>0.80679199999999995</v>
      </c>
      <c r="BO175">
        <v>26.807369999999999</v>
      </c>
      <c r="BP175">
        <v>86.177059999999997</v>
      </c>
      <c r="BQ175">
        <v>42128.45</v>
      </c>
      <c r="BR175">
        <v>0.80597370000000002</v>
      </c>
      <c r="BS175">
        <v>26.74962</v>
      </c>
      <c r="BT175">
        <v>77.758219999999994</v>
      </c>
      <c r="BU175">
        <v>39475.64</v>
      </c>
      <c r="BV175">
        <v>0.80475189999999996</v>
      </c>
      <c r="BW175">
        <v>27.984729999999999</v>
      </c>
      <c r="BX175">
        <v>46.028869999999998</v>
      </c>
      <c r="BY175">
        <v>24128.82</v>
      </c>
      <c r="BZ175">
        <v>0.80292920000000001</v>
      </c>
      <c r="CA175">
        <v>28.894349999999999</v>
      </c>
      <c r="CB175">
        <v>19.489830000000001</v>
      </c>
      <c r="CC175">
        <v>10498.15</v>
      </c>
      <c r="CD175">
        <v>0.80052639999999997</v>
      </c>
      <c r="CE175">
        <v>29.00273</v>
      </c>
      <c r="CF175">
        <v>6.3799659999999996</v>
      </c>
      <c r="CG175">
        <v>3512.3069999999998</v>
      </c>
      <c r="CH175">
        <v>0.79760010000000003</v>
      </c>
      <c r="CI175">
        <v>28.428940000000001</v>
      </c>
      <c r="CJ175">
        <v>1.7359150000000001</v>
      </c>
      <c r="CK175">
        <v>972.18100000000004</v>
      </c>
      <c r="CL175">
        <v>0.7942458</v>
      </c>
      <c r="CM175">
        <v>27.027370000000001</v>
      </c>
      <c r="CN175">
        <v>0.42683840000000001</v>
      </c>
      <c r="CO175">
        <v>241.12010000000001</v>
      </c>
      <c r="CP175">
        <v>0.79046620000000001</v>
      </c>
      <c r="CQ175">
        <v>26.107620000000001</v>
      </c>
      <c r="CR175">
        <v>0.10901719999999999</v>
      </c>
      <c r="CS175">
        <v>61.044910000000002</v>
      </c>
      <c r="CT175">
        <v>0.78697059999999996</v>
      </c>
      <c r="CU175">
        <v>25.787479999999999</v>
      </c>
      <c r="CV175" s="1">
        <v>3.9464069999999997E-2</v>
      </c>
      <c r="CW175">
        <v>21.021830000000001</v>
      </c>
      <c r="CX175">
        <v>0.78380130000000003</v>
      </c>
      <c r="CY175">
        <v>26.18111</v>
      </c>
      <c r="CZ175">
        <v>2.714683E-2</v>
      </c>
      <c r="DA175">
        <v>13.65077</v>
      </c>
      <c r="DB175">
        <v>0.78066360000000001</v>
      </c>
      <c r="DC175">
        <v>27.987960000000001</v>
      </c>
      <c r="DD175" s="1">
        <v>2.7867739999999998E-2</v>
      </c>
      <c r="DE175">
        <v>14.025029999999999</v>
      </c>
      <c r="DF175">
        <v>0.77806790000000003</v>
      </c>
      <c r="DG175">
        <v>30.905709999999999</v>
      </c>
      <c r="DH175" s="1">
        <v>3.0409169999999999E-2</v>
      </c>
      <c r="DI175">
        <v>15.319240000000001</v>
      </c>
      <c r="DJ175">
        <v>0.77606390000000003</v>
      </c>
      <c r="DK175">
        <v>35.259810000000002</v>
      </c>
      <c r="DL175" s="1">
        <v>3.1841719999999997E-2</v>
      </c>
      <c r="DM175">
        <v>16.043289999999999</v>
      </c>
      <c r="DN175">
        <v>0.77445439999999999</v>
      </c>
      <c r="DO175">
        <v>39.678159999999998</v>
      </c>
      <c r="DP175" s="1">
        <v>3.1650159999999997E-2</v>
      </c>
      <c r="DQ175">
        <v>15.93801</v>
      </c>
      <c r="DR175">
        <v>0.77333289999999999</v>
      </c>
      <c r="DS175">
        <v>39.847349999999999</v>
      </c>
      <c r="DT175" s="1">
        <v>3.0204999999999999E-2</v>
      </c>
      <c r="DU175">
        <v>15.191599999999999</v>
      </c>
      <c r="DV175">
        <v>0.77256139999999995</v>
      </c>
      <c r="DW175">
        <v>37.062480000000001</v>
      </c>
      <c r="DX175" s="1">
        <v>2.8041480000000001E-2</v>
      </c>
      <c r="DY175">
        <v>14.107200000000001</v>
      </c>
      <c r="DZ175">
        <v>0.77204229999999996</v>
      </c>
      <c r="EA175">
        <v>34.872079999999997</v>
      </c>
      <c r="EB175" s="1">
        <v>2.5392000000000001E-2</v>
      </c>
      <c r="EC175">
        <v>12.777889999999999</v>
      </c>
      <c r="ED175">
        <v>0.77173599999999998</v>
      </c>
      <c r="EE175">
        <v>33.986980000000003</v>
      </c>
      <c r="EF175" s="1">
        <v>2.2215970000000002E-2</v>
      </c>
      <c r="EG175">
        <v>11.19102</v>
      </c>
      <c r="EH175">
        <v>0.77161480000000005</v>
      </c>
      <c r="EI175">
        <v>34.726329999999997</v>
      </c>
      <c r="EJ175" s="1">
        <v>1.8494070000000001E-2</v>
      </c>
      <c r="EK175">
        <v>9.3319390000000002</v>
      </c>
      <c r="EL175">
        <v>0.77152430000000005</v>
      </c>
      <c r="EM175">
        <v>36.815620000000003</v>
      </c>
      <c r="EN175" s="1">
        <v>1.457665E-2</v>
      </c>
      <c r="EO175">
        <v>7.3623649999999996</v>
      </c>
      <c r="EP175">
        <v>0.77149239999999997</v>
      </c>
      <c r="EQ175">
        <v>40.75468</v>
      </c>
      <c r="ER175" s="1">
        <v>1.105017E-2</v>
      </c>
      <c r="ES175">
        <v>5.5728099999999996</v>
      </c>
      <c r="ET175">
        <v>0.77148450000000002</v>
      </c>
      <c r="EU175">
        <v>43.925420000000003</v>
      </c>
      <c r="EV175" s="1">
        <v>8.3314819999999994E-3</v>
      </c>
      <c r="EW175">
        <v>4.1809789999999998</v>
      </c>
      <c r="EX175">
        <v>0.77149190000000001</v>
      </c>
      <c r="EY175">
        <v>42.825470000000003</v>
      </c>
      <c r="EZ175" s="1">
        <v>6.4819559999999997E-3</v>
      </c>
      <c r="FA175">
        <v>3.2265410000000001</v>
      </c>
      <c r="FB175">
        <v>0.77148499999999998</v>
      </c>
      <c r="FC175">
        <v>39.977580000000003</v>
      </c>
      <c r="FD175" s="1">
        <v>5.313084E-3</v>
      </c>
      <c r="FE175">
        <v>2.6219649999999999</v>
      </c>
      <c r="FF175">
        <v>0.77150450000000004</v>
      </c>
      <c r="FG175">
        <v>38.689630000000001</v>
      </c>
      <c r="FH175" s="1">
        <v>4.5929300000000003E-3</v>
      </c>
      <c r="FI175">
        <v>2.2620960000000001</v>
      </c>
      <c r="FJ175">
        <v>0.77151539999999996</v>
      </c>
      <c r="FK175">
        <v>39.217199999999998</v>
      </c>
      <c r="FL175" s="1">
        <v>4.1320669999999997E-3</v>
      </c>
      <c r="FM175">
        <v>2.0324870000000002</v>
      </c>
      <c r="FN175">
        <v>0.77149310000000004</v>
      </c>
      <c r="FO175">
        <v>41.63288</v>
      </c>
      <c r="FP175" s="1">
        <v>3.8097729999999998E-3</v>
      </c>
      <c r="FQ175">
        <v>1.872071</v>
      </c>
      <c r="FR175">
        <v>0.77152469999999995</v>
      </c>
      <c r="FS175">
        <v>44.226230000000001</v>
      </c>
      <c r="FT175" s="1">
        <v>3.5623400000000002E-3</v>
      </c>
      <c r="FU175">
        <v>1.749242</v>
      </c>
      <c r="FV175">
        <v>0.77150629999999998</v>
      </c>
      <c r="FW175">
        <v>46.211959999999998</v>
      </c>
      <c r="FX175" s="1">
        <v>3.3580300000000001E-3</v>
      </c>
      <c r="FY175">
        <v>1.647913</v>
      </c>
      <c r="FZ175">
        <v>0.77153130000000003</v>
      </c>
      <c r="GA175">
        <v>45.716439999999999</v>
      </c>
      <c r="GB175" s="1">
        <v>3.179711E-3</v>
      </c>
      <c r="GC175">
        <v>1.559607</v>
      </c>
      <c r="GD175">
        <v>0.77152880000000001</v>
      </c>
      <c r="GE175">
        <v>43.032510000000002</v>
      </c>
      <c r="GF175" s="1">
        <v>3.0187460000000001E-3</v>
      </c>
      <c r="GG175">
        <v>1.480159</v>
      </c>
      <c r="GH175">
        <v>0.77152089999999995</v>
      </c>
      <c r="GI175">
        <v>39.360489999999999</v>
      </c>
      <c r="GJ175" s="1">
        <v>2.8711240000000001E-3</v>
      </c>
      <c r="GK175">
        <v>1.4074960000000001</v>
      </c>
      <c r="GL175">
        <v>0.77152370000000003</v>
      </c>
      <c r="GM175">
        <v>36.758299999999998</v>
      </c>
      <c r="GN175" s="1">
        <v>2.7341470000000001E-3</v>
      </c>
      <c r="GO175">
        <v>1.3400589999999999</v>
      </c>
      <c r="GP175">
        <v>0.77151760000000003</v>
      </c>
      <c r="GQ175">
        <v>35.600679999999997</v>
      </c>
      <c r="GR175" s="1">
        <v>2.6059910000000002E-3</v>
      </c>
      <c r="GS175">
        <v>1.2770509999999999</v>
      </c>
      <c r="GT175">
        <v>0.77151069999999999</v>
      </c>
      <c r="GU175">
        <v>37.173450000000003</v>
      </c>
      <c r="GV175" s="1">
        <v>2.4856600000000002E-3</v>
      </c>
      <c r="GW175">
        <v>1.217929</v>
      </c>
      <c r="GX175">
        <v>0.77152449999999995</v>
      </c>
      <c r="GY175">
        <v>39.83229</v>
      </c>
      <c r="GZ175" s="1">
        <v>2.3724190000000002E-3</v>
      </c>
      <c r="HA175">
        <v>1.1624369999999999</v>
      </c>
      <c r="HB175">
        <v>0.77151270000000005</v>
      </c>
      <c r="HC175">
        <v>42.619169999999997</v>
      </c>
      <c r="HD175" s="1">
        <v>2.2663240000000001E-3</v>
      </c>
      <c r="HE175">
        <v>1.1103339999999999</v>
      </c>
      <c r="HF175">
        <v>0.77152259999999995</v>
      </c>
      <c r="HG175">
        <v>44.120170000000002</v>
      </c>
      <c r="HH175" s="1">
        <v>2.1662140000000001E-3</v>
      </c>
      <c r="HI175">
        <v>1.061256</v>
      </c>
      <c r="HJ175">
        <v>0.77151769999999997</v>
      </c>
      <c r="HK175">
        <v>42.345469999999999</v>
      </c>
      <c r="HL175" s="1">
        <v>2.0716409999999999E-3</v>
      </c>
      <c r="HM175">
        <v>1.014921</v>
      </c>
      <c r="HN175">
        <v>0.77151709999999996</v>
      </c>
      <c r="HO175">
        <v>39.45514</v>
      </c>
      <c r="HP175" s="1">
        <v>1.9823649999999998E-3</v>
      </c>
      <c r="HQ175">
        <v>0.97115110000000004</v>
      </c>
      <c r="HR175">
        <v>0.77151159999999996</v>
      </c>
      <c r="HS175">
        <v>36.867780000000003</v>
      </c>
      <c r="HT175" s="1">
        <v>1.898028E-3</v>
      </c>
      <c r="HU175">
        <v>0.9298322</v>
      </c>
      <c r="HV175">
        <v>0.77151479999999995</v>
      </c>
      <c r="HW175">
        <v>35.550379999999997</v>
      </c>
      <c r="HX175" s="1">
        <v>1.818072E-3</v>
      </c>
      <c r="HY175">
        <v>0.89069290000000001</v>
      </c>
      <c r="HZ175">
        <v>0.77151610000000004</v>
      </c>
      <c r="IA175">
        <v>37.380659999999999</v>
      </c>
      <c r="IB175" s="1">
        <v>1.742462E-3</v>
      </c>
      <c r="IC175">
        <v>0.85366600000000004</v>
      </c>
      <c r="ID175">
        <v>0.77151409999999998</v>
      </c>
      <c r="IE175">
        <v>42.269359999999999</v>
      </c>
      <c r="IF175" s="1">
        <v>1.671084E-3</v>
      </c>
      <c r="IG175">
        <v>0.81866190000000005</v>
      </c>
      <c r="IH175">
        <v>0.77152390000000004</v>
      </c>
      <c r="II175">
        <v>47.836289999999998</v>
      </c>
      <c r="IJ175" s="1">
        <v>1.603501E-3</v>
      </c>
      <c r="IK175">
        <v>0.78556349999999997</v>
      </c>
      <c r="IL175">
        <v>0.77152010000000004</v>
      </c>
      <c r="IM175">
        <v>49.968530000000001</v>
      </c>
      <c r="IN175" s="1">
        <v>1.5397970000000001E-3</v>
      </c>
      <c r="IO175">
        <v>0.75430509999999995</v>
      </c>
      <c r="IP175">
        <v>0.77151110000000001</v>
      </c>
      <c r="IQ175">
        <v>48.181310000000003</v>
      </c>
      <c r="IR175" s="1">
        <v>1.4792080000000001E-3</v>
      </c>
      <c r="IS175">
        <v>0.72468319999999997</v>
      </c>
      <c r="IT175">
        <v>0.77151749999999997</v>
      </c>
      <c r="IU175">
        <v>45.467559999999999</v>
      </c>
      <c r="IV175" s="1">
        <v>1.421711E-3</v>
      </c>
      <c r="IW175">
        <v>0.69645919999999994</v>
      </c>
      <c r="IX175">
        <v>0.77151749999999997</v>
      </c>
      <c r="IY175">
        <v>44.106720000000003</v>
      </c>
      <c r="IZ175" s="1">
        <v>1.3667340000000001E-3</v>
      </c>
      <c r="JA175">
        <v>0.66954159999999996</v>
      </c>
      <c r="JB175">
        <v>0.77151979999999998</v>
      </c>
      <c r="JC175">
        <v>43.876199999999997</v>
      </c>
      <c r="JD175" s="1">
        <v>1.3143689999999999E-3</v>
      </c>
      <c r="JE175">
        <v>0.64393069999999997</v>
      </c>
      <c r="JF175">
        <v>0.77152540000000003</v>
      </c>
      <c r="JG175">
        <v>45.734070000000003</v>
      </c>
      <c r="JH175" s="1">
        <v>1.2647450000000001E-3</v>
      </c>
      <c r="JI175">
        <v>0.61957059999999997</v>
      </c>
      <c r="JJ175">
        <v>0.77152529999999997</v>
      </c>
      <c r="JK175">
        <v>47.111089999999997</v>
      </c>
      <c r="JL175" s="1">
        <v>1.2166620000000001E-3</v>
      </c>
      <c r="JM175">
        <v>0.59637280000000004</v>
      </c>
      <c r="JN175">
        <v>0.7715166</v>
      </c>
      <c r="JO175">
        <v>46.042560000000002</v>
      </c>
      <c r="JP175" s="1">
        <v>1.1683220000000001E-3</v>
      </c>
      <c r="JQ175">
        <v>0.5741638</v>
      </c>
      <c r="JR175">
        <v>0.77151919999999996</v>
      </c>
      <c r="JS175">
        <v>43.310749999999999</v>
      </c>
      <c r="JT175" s="1">
        <v>1.1223019999999999E-3</v>
      </c>
      <c r="JU175">
        <v>0.5529385</v>
      </c>
      <c r="JV175">
        <v>0.7715166</v>
      </c>
      <c r="JW175">
        <v>40.482970000000002</v>
      </c>
      <c r="JX175" s="1">
        <v>1.0785650000000001E-3</v>
      </c>
      <c r="JY175">
        <v>0.53267200000000003</v>
      </c>
      <c r="JZ175">
        <v>0.7715204</v>
      </c>
      <c r="KA175">
        <v>38.401870000000002</v>
      </c>
      <c r="KB175" s="1">
        <v>1.0371569999999999E-3</v>
      </c>
      <c r="KC175">
        <v>0.51336369999999998</v>
      </c>
      <c r="KD175">
        <v>0.77151579999999997</v>
      </c>
      <c r="KE175">
        <v>37.323259999999998</v>
      </c>
      <c r="KF175" s="1">
        <v>9.9785239999999995E-4</v>
      </c>
      <c r="KG175">
        <v>0.4949712</v>
      </c>
      <c r="KH175">
        <v>0.77151809999999998</v>
      </c>
      <c r="KI175">
        <v>36.755490000000002</v>
      </c>
      <c r="KJ175" s="1">
        <v>9.6028200000000002E-4</v>
      </c>
      <c r="KK175">
        <v>0.47730030000000001</v>
      </c>
      <c r="KL175">
        <v>0.77151709999999996</v>
      </c>
      <c r="KM175">
        <v>38.385550000000002</v>
      </c>
      <c r="KN175" s="1">
        <v>9.2429489999999997E-4</v>
      </c>
      <c r="KO175">
        <v>0.4602985</v>
      </c>
      <c r="KP175">
        <v>0.77151610000000004</v>
      </c>
      <c r="KQ175">
        <v>43.255299999999998</v>
      </c>
      <c r="KR175" s="1">
        <v>8.8996500000000005E-4</v>
      </c>
      <c r="KS175">
        <v>0.44404670000000002</v>
      </c>
      <c r="KT175">
        <v>0.77151999999999998</v>
      </c>
      <c r="KU175">
        <v>49.38946</v>
      </c>
      <c r="KV175" s="1">
        <v>8.5736850000000002E-4</v>
      </c>
      <c r="KW175">
        <v>0.42854399999999998</v>
      </c>
      <c r="KX175">
        <v>0.77151219999999998</v>
      </c>
      <c r="KY175">
        <v>52.309460000000001</v>
      </c>
      <c r="KZ175" s="1">
        <v>8.2634270000000001E-4</v>
      </c>
      <c r="LA175">
        <v>0.41375509999999999</v>
      </c>
      <c r="LB175">
        <v>0.77151749999999997</v>
      </c>
      <c r="LC175">
        <v>49.853250000000003</v>
      </c>
      <c r="LD175" s="1">
        <v>7.9685209999999995E-4</v>
      </c>
      <c r="LE175">
        <v>0.39961639999999998</v>
      </c>
      <c r="LF175">
        <v>0.7715187</v>
      </c>
      <c r="LG175">
        <v>45.422719999999998</v>
      </c>
      <c r="LH175" s="1">
        <v>7.6857119999999997E-4</v>
      </c>
      <c r="LI175">
        <v>0.3860556</v>
      </c>
      <c r="LJ175">
        <v>0.77152370000000003</v>
      </c>
      <c r="LK175">
        <v>42.17389</v>
      </c>
      <c r="LL175" s="1">
        <v>7.4160489999999996E-4</v>
      </c>
      <c r="LM175">
        <v>0.37306689999999998</v>
      </c>
      <c r="LN175">
        <v>0.77152410000000005</v>
      </c>
      <c r="LO175">
        <v>40.2988</v>
      </c>
      <c r="LP175" s="1">
        <v>7.1575160000000003E-4</v>
      </c>
      <c r="LQ175">
        <v>0.36059560000000002</v>
      </c>
      <c r="LR175">
        <v>0.77152500000000002</v>
      </c>
      <c r="LS175">
        <v>40.420720000000003</v>
      </c>
      <c r="LT175" s="1">
        <v>6.9104020000000004E-4</v>
      </c>
      <c r="LU175">
        <v>0.3486242</v>
      </c>
      <c r="LV175">
        <v>0.77151979999999998</v>
      </c>
      <c r="LW175">
        <v>41.933689999999999</v>
      </c>
      <c r="LX175" s="1">
        <v>6.6736460000000003E-4</v>
      </c>
      <c r="LY175">
        <v>0.337144</v>
      </c>
      <c r="LZ175">
        <v>0.7715109</v>
      </c>
      <c r="MA175">
        <v>42.374839999999999</v>
      </c>
      <c r="MB175" s="1">
        <v>6.4465889999999997E-4</v>
      </c>
      <c r="MC175">
        <v>0.32611380000000001</v>
      </c>
      <c r="MD175">
        <v>0.7715166</v>
      </c>
      <c r="ME175">
        <v>41.28642</v>
      </c>
      <c r="MF175" s="1">
        <v>6.228176E-4</v>
      </c>
      <c r="MG175">
        <v>0.31548579999999998</v>
      </c>
      <c r="MH175">
        <v>0.77151760000000003</v>
      </c>
      <c r="MI175">
        <v>39.143659999999997</v>
      </c>
      <c r="MJ175" s="1">
        <v>6.0175690000000004E-4</v>
      </c>
      <c r="MK175">
        <v>0.30523470000000003</v>
      </c>
      <c r="ML175">
        <v>0.7715206</v>
      </c>
      <c r="MM175">
        <v>36.987830000000002</v>
      </c>
      <c r="MN175" s="1">
        <v>5.8143780000000003E-4</v>
      </c>
      <c r="MO175">
        <v>0.29537750000000002</v>
      </c>
      <c r="MP175">
        <v>0.77151860000000005</v>
      </c>
      <c r="MQ175">
        <v>36.623919999999998</v>
      </c>
      <c r="MR175" s="1">
        <v>5.618757E-4</v>
      </c>
      <c r="MS175">
        <v>0.28587249999999997</v>
      </c>
      <c r="MT175">
        <v>0.77151749999999997</v>
      </c>
      <c r="MU175">
        <v>37.23169</v>
      </c>
      <c r="MV175" s="1">
        <v>5.4304760000000005E-4</v>
      </c>
      <c r="MW175">
        <v>0.27671859999999998</v>
      </c>
      <c r="MX175">
        <v>0.7715147</v>
      </c>
      <c r="MY175">
        <v>39.185400000000001</v>
      </c>
      <c r="MZ175" s="1">
        <v>5.2500229999999999E-4</v>
      </c>
      <c r="NA175">
        <v>0.26790209999999998</v>
      </c>
      <c r="NB175">
        <v>0.77151780000000003</v>
      </c>
      <c r="NC175">
        <v>41.269469999999998</v>
      </c>
      <c r="ND175" s="1">
        <v>5.0760349999999998E-4</v>
      </c>
      <c r="NE175">
        <v>0.25938899999999998</v>
      </c>
      <c r="NF175">
        <v>0.77151550000000002</v>
      </c>
      <c r="NG175">
        <v>43.822620000000001</v>
      </c>
      <c r="NH175" s="1">
        <v>4.9082460000000004E-4</v>
      </c>
      <c r="NI175">
        <v>0.25117509999999998</v>
      </c>
      <c r="NJ175">
        <v>0.77151999999999998</v>
      </c>
      <c r="NK175">
        <v>46.310020000000002</v>
      </c>
      <c r="NL175" s="1">
        <v>4.7464509999999997E-4</v>
      </c>
      <c r="NM175">
        <v>0.24323649999999999</v>
      </c>
      <c r="NN175">
        <v>0.77151329999999996</v>
      </c>
      <c r="NO175">
        <v>45.432079999999999</v>
      </c>
      <c r="NP175" s="1">
        <v>4.5907810000000001E-4</v>
      </c>
      <c r="NQ175">
        <v>0.23557320000000001</v>
      </c>
      <c r="NR175">
        <v>0.77151499999999995</v>
      </c>
      <c r="NS175">
        <v>40.893079999999998</v>
      </c>
      <c r="NT175" s="1">
        <v>4.440364E-4</v>
      </c>
      <c r="NU175">
        <v>0.2281617</v>
      </c>
      <c r="NV175">
        <v>0.77151340000000002</v>
      </c>
      <c r="NW175">
        <v>36.862400000000001</v>
      </c>
      <c r="NX175" s="1">
        <v>4.296018E-4</v>
      </c>
      <c r="NY175">
        <v>0.22102830000000001</v>
      </c>
      <c r="NZ175">
        <v>0.77152169999999998</v>
      </c>
      <c r="OA175">
        <v>34.639679999999998</v>
      </c>
      <c r="OB175" s="1">
        <v>4.1583050000000002E-4</v>
      </c>
      <c r="OC175">
        <v>0.21417939999999999</v>
      </c>
      <c r="OD175">
        <v>0.77151409999999998</v>
      </c>
      <c r="OE175">
        <v>35.389209999999999</v>
      </c>
      <c r="OF175" s="1">
        <v>4.0261589999999997E-4</v>
      </c>
      <c r="OG175">
        <v>0.20758509999999999</v>
      </c>
      <c r="OH175">
        <v>0.77152469999999995</v>
      </c>
      <c r="OI175">
        <v>36.140270000000001</v>
      </c>
      <c r="OJ175" s="1">
        <v>3.8987169999999999E-4</v>
      </c>
      <c r="OK175">
        <v>0.20120289999999999</v>
      </c>
    </row>
    <row r="176" spans="1:401" x14ac:dyDescent="0.35">
      <c r="A176">
        <v>182</v>
      </c>
      <c r="B176" t="s">
        <v>4</v>
      </c>
      <c r="C176" t="s">
        <v>181</v>
      </c>
      <c r="D176" t="s">
        <v>182</v>
      </c>
      <c r="E176">
        <v>911.89760000000001</v>
      </c>
      <c r="F176">
        <v>0.85834049999999995</v>
      </c>
      <c r="G176">
        <v>23.567150000000002</v>
      </c>
      <c r="H176">
        <v>0</v>
      </c>
      <c r="I176">
        <v>0</v>
      </c>
      <c r="J176">
        <v>0.85483909999999996</v>
      </c>
      <c r="K176">
        <v>24.381540000000001</v>
      </c>
      <c r="L176">
        <v>0</v>
      </c>
      <c r="M176">
        <v>0</v>
      </c>
      <c r="N176">
        <v>0.85142739999999995</v>
      </c>
      <c r="O176">
        <v>23.989979999999999</v>
      </c>
      <c r="P176">
        <v>0</v>
      </c>
      <c r="Q176">
        <v>0</v>
      </c>
      <c r="R176">
        <v>0.84854870000000004</v>
      </c>
      <c r="S176">
        <v>24.201180000000001</v>
      </c>
      <c r="T176">
        <v>0</v>
      </c>
      <c r="U176">
        <v>0</v>
      </c>
      <c r="V176">
        <v>0.84247499999999997</v>
      </c>
      <c r="W176">
        <v>24.232140000000001</v>
      </c>
      <c r="X176">
        <v>0</v>
      </c>
      <c r="Y176">
        <v>0</v>
      </c>
      <c r="Z176">
        <v>0.83597370000000004</v>
      </c>
      <c r="AA176">
        <v>23.39021</v>
      </c>
      <c r="AB176">
        <v>0</v>
      </c>
      <c r="AC176">
        <v>0</v>
      </c>
      <c r="AD176">
        <v>0.82991879999999996</v>
      </c>
      <c r="AE176">
        <v>22.205079999999999</v>
      </c>
      <c r="AF176" s="1">
        <v>1.1836549999999999E-32</v>
      </c>
      <c r="AG176" s="1">
        <v>4.1581070000000002E-30</v>
      </c>
      <c r="AH176">
        <v>0.82476130000000003</v>
      </c>
      <c r="AI176">
        <v>21.62011</v>
      </c>
      <c r="AJ176" s="1">
        <v>8.5735109999999999E-23</v>
      </c>
      <c r="AK176" s="1">
        <v>3.0205329999999999E-20</v>
      </c>
      <c r="AL176">
        <v>0.82024680000000005</v>
      </c>
      <c r="AM176">
        <v>21.96443</v>
      </c>
      <c r="AN176" s="1">
        <v>4.9057469999999999E-13</v>
      </c>
      <c r="AO176" s="1">
        <v>1.7252720000000001E-10</v>
      </c>
      <c r="AP176">
        <v>0.81660149999999998</v>
      </c>
      <c r="AQ176">
        <v>23.997520000000002</v>
      </c>
      <c r="AR176" s="1">
        <v>1.030617E-6</v>
      </c>
      <c r="AS176" s="1">
        <v>2.6893570000000001E-4</v>
      </c>
      <c r="AT176">
        <v>0.81342479999999995</v>
      </c>
      <c r="AU176">
        <v>26.72635</v>
      </c>
      <c r="AV176" s="1">
        <v>9.8456980000000008E-4</v>
      </c>
      <c r="AW176">
        <v>0.27273340000000001</v>
      </c>
      <c r="AX176">
        <v>0.81081559999999997</v>
      </c>
      <c r="AY176">
        <v>29.46855</v>
      </c>
      <c r="AZ176" s="1">
        <v>9.4246070000000001E-2</v>
      </c>
      <c r="BA176">
        <v>27.585999999999999</v>
      </c>
      <c r="BB176">
        <v>0.80878499999999998</v>
      </c>
      <c r="BC176">
        <v>30.900269999999999</v>
      </c>
      <c r="BD176">
        <v>2.0649009999999999</v>
      </c>
      <c r="BE176">
        <v>634.36220000000003</v>
      </c>
      <c r="BF176">
        <v>0.80727919999999997</v>
      </c>
      <c r="BG176">
        <v>29.860959999999999</v>
      </c>
      <c r="BH176">
        <v>15.4084</v>
      </c>
      <c r="BI176">
        <v>4932.6220000000003</v>
      </c>
      <c r="BJ176">
        <v>0.80614269999999999</v>
      </c>
      <c r="BK176">
        <v>27.941600000000001</v>
      </c>
      <c r="BL176">
        <v>49.942149999999998</v>
      </c>
      <c r="BM176">
        <v>16571.05</v>
      </c>
      <c r="BN176">
        <v>0.80523409999999995</v>
      </c>
      <c r="BO176">
        <v>26.897359999999999</v>
      </c>
      <c r="BP176">
        <v>83.358829999999998</v>
      </c>
      <c r="BQ176">
        <v>28516.05</v>
      </c>
      <c r="BR176">
        <v>0.80421880000000001</v>
      </c>
      <c r="BS176">
        <v>26.789539999999999</v>
      </c>
      <c r="BT176">
        <v>81.404899999999998</v>
      </c>
      <c r="BU176">
        <v>28608.36</v>
      </c>
      <c r="BV176">
        <v>0.80295139999999998</v>
      </c>
      <c r="BW176">
        <v>28.039680000000001</v>
      </c>
      <c r="BX176">
        <v>51.463430000000002</v>
      </c>
      <c r="BY176">
        <v>18503.87</v>
      </c>
      <c r="BZ176">
        <v>0.8011644</v>
      </c>
      <c r="CA176">
        <v>29.090679999999999</v>
      </c>
      <c r="CB176">
        <v>23.00713</v>
      </c>
      <c r="CC176">
        <v>8434.5290000000005</v>
      </c>
      <c r="CD176">
        <v>0.79873539999999998</v>
      </c>
      <c r="CE176">
        <v>29.2255</v>
      </c>
      <c r="CF176">
        <v>7.8614750000000004</v>
      </c>
      <c r="CG176">
        <v>2927.6759999999999</v>
      </c>
      <c r="CH176">
        <v>0.79527999999999999</v>
      </c>
      <c r="CI176">
        <v>28.730799999999999</v>
      </c>
      <c r="CJ176">
        <v>2.208199</v>
      </c>
      <c r="CK176">
        <v>833.01769999999999</v>
      </c>
      <c r="CL176">
        <v>0.79117879999999996</v>
      </c>
      <c r="CM176">
        <v>27.335740000000001</v>
      </c>
      <c r="CN176">
        <v>0.55371649999999994</v>
      </c>
      <c r="CO176">
        <v>210.4051</v>
      </c>
      <c r="CP176">
        <v>0.78661199999999998</v>
      </c>
      <c r="CQ176">
        <v>26.3001</v>
      </c>
      <c r="CR176">
        <v>0.14306669999999999</v>
      </c>
      <c r="CS176">
        <v>53.914859999999997</v>
      </c>
      <c r="CT176">
        <v>0.78220109999999998</v>
      </c>
      <c r="CU176">
        <v>25.886330000000001</v>
      </c>
      <c r="CV176">
        <v>5.132113E-2</v>
      </c>
      <c r="CW176">
        <v>18.65391</v>
      </c>
      <c r="CX176">
        <v>0.77795250000000005</v>
      </c>
      <c r="CY176">
        <v>26.230619999999998</v>
      </c>
      <c r="CZ176" s="1">
        <v>3.3550160000000002E-2</v>
      </c>
      <c r="DA176">
        <v>11.71719</v>
      </c>
      <c r="DB176">
        <v>0.77374940000000003</v>
      </c>
      <c r="DC176">
        <v>28.029910000000001</v>
      </c>
      <c r="DD176">
        <v>3.2372390000000001E-2</v>
      </c>
      <c r="DE176">
        <v>11.288410000000001</v>
      </c>
      <c r="DF176">
        <v>0.76998869999999997</v>
      </c>
      <c r="DG176">
        <v>31.008859999999999</v>
      </c>
      <c r="DH176" s="1">
        <v>3.4465030000000001E-2</v>
      </c>
      <c r="DI176">
        <v>12.04519</v>
      </c>
      <c r="DJ176">
        <v>0.76676549999999999</v>
      </c>
      <c r="DK176">
        <v>35.426079999999999</v>
      </c>
      <c r="DL176" s="1">
        <v>3.5818959999999997E-2</v>
      </c>
      <c r="DM176">
        <v>12.58136</v>
      </c>
      <c r="DN176">
        <v>0.76401280000000005</v>
      </c>
      <c r="DO176">
        <v>39.924990000000001</v>
      </c>
      <c r="DP176" s="1">
        <v>3.5563209999999998E-2</v>
      </c>
      <c r="DQ176">
        <v>12.539070000000001</v>
      </c>
      <c r="DR176">
        <v>0.76187629999999995</v>
      </c>
      <c r="DS176">
        <v>40.216900000000003</v>
      </c>
      <c r="DT176" s="1">
        <v>3.3892619999999998E-2</v>
      </c>
      <c r="DU176">
        <v>11.95994</v>
      </c>
      <c r="DV176">
        <v>0.76028620000000002</v>
      </c>
      <c r="DW176">
        <v>37.463200000000001</v>
      </c>
      <c r="DX176" s="1">
        <v>3.1431590000000002E-2</v>
      </c>
      <c r="DY176">
        <v>11.11182</v>
      </c>
      <c r="DZ176">
        <v>0.75914459999999995</v>
      </c>
      <c r="EA176">
        <v>35.122900000000001</v>
      </c>
      <c r="EB176" s="1">
        <v>2.8538569999999999E-2</v>
      </c>
      <c r="EC176">
        <v>10.097580000000001</v>
      </c>
      <c r="ED176">
        <v>0.75835319999999995</v>
      </c>
      <c r="EE176">
        <v>34.059530000000002</v>
      </c>
      <c r="EF176" s="1">
        <v>2.5194850000000001E-2</v>
      </c>
      <c r="EG176">
        <v>8.9209700000000005</v>
      </c>
      <c r="EH176">
        <v>0.75784450000000003</v>
      </c>
      <c r="EI176">
        <v>34.748860000000001</v>
      </c>
      <c r="EJ176" s="1">
        <v>2.1346850000000001E-2</v>
      </c>
      <c r="EK176">
        <v>7.5638990000000002</v>
      </c>
      <c r="EL176">
        <v>0.75751080000000004</v>
      </c>
      <c r="EM176">
        <v>36.876660000000001</v>
      </c>
      <c r="EN176" s="1">
        <v>1.7263460000000001E-2</v>
      </c>
      <c r="EO176">
        <v>6.1154919999999997</v>
      </c>
      <c r="EP176">
        <v>0.75729939999999996</v>
      </c>
      <c r="EQ176">
        <v>40.861080000000001</v>
      </c>
      <c r="ER176" s="1">
        <v>1.3499239999999999E-2</v>
      </c>
      <c r="ES176">
        <v>4.7714400000000001</v>
      </c>
      <c r="ET176">
        <v>0.75718370000000002</v>
      </c>
      <c r="EU176">
        <v>44.169130000000003</v>
      </c>
      <c r="EV176">
        <v>1.051974E-2</v>
      </c>
      <c r="EW176">
        <v>3.699643</v>
      </c>
      <c r="EX176">
        <v>0.75711980000000001</v>
      </c>
      <c r="EY176">
        <v>43.197380000000003</v>
      </c>
      <c r="EZ176" s="1">
        <v>8.4342610000000002E-3</v>
      </c>
      <c r="FA176">
        <v>2.9448620000000001</v>
      </c>
      <c r="FB176">
        <v>0.75708010000000003</v>
      </c>
      <c r="FC176">
        <v>40.304519999999997</v>
      </c>
      <c r="FD176" s="1">
        <v>7.0829430000000004E-3</v>
      </c>
      <c r="FE176">
        <v>2.4548260000000002</v>
      </c>
      <c r="FF176">
        <v>0.75706390000000001</v>
      </c>
      <c r="FG176">
        <v>38.716589999999997</v>
      </c>
      <c r="FH176" s="1">
        <v>6.2042290000000003E-3</v>
      </c>
      <c r="FI176">
        <v>2.1410689999999999</v>
      </c>
      <c r="FJ176">
        <v>0.75702639999999999</v>
      </c>
      <c r="FK176">
        <v>39.095709999999997</v>
      </c>
      <c r="FL176" s="1">
        <v>5.6335780000000002E-3</v>
      </c>
      <c r="FM176">
        <v>1.9380599999999999</v>
      </c>
      <c r="FN176">
        <v>0.75703540000000002</v>
      </c>
      <c r="FO176">
        <v>41.520189999999999</v>
      </c>
      <c r="FP176" s="1">
        <v>5.2305349999999997E-3</v>
      </c>
      <c r="FQ176">
        <v>1.796605</v>
      </c>
      <c r="FR176">
        <v>0.75705529999999999</v>
      </c>
      <c r="FS176">
        <v>44.227179999999997</v>
      </c>
      <c r="FT176" s="1">
        <v>4.9155470000000001E-3</v>
      </c>
      <c r="FU176">
        <v>1.687195</v>
      </c>
      <c r="FV176">
        <v>0.75701839999999998</v>
      </c>
      <c r="FW176">
        <v>46.355499999999999</v>
      </c>
      <c r="FX176" s="1">
        <v>4.6537519999999997E-3</v>
      </c>
      <c r="FY176">
        <v>1.5965780000000001</v>
      </c>
      <c r="FZ176">
        <v>0.75701459999999998</v>
      </c>
      <c r="GA176">
        <v>46.060420000000001</v>
      </c>
      <c r="GB176" s="1">
        <v>4.422072E-3</v>
      </c>
      <c r="GC176">
        <v>1.516027</v>
      </c>
      <c r="GD176">
        <v>0.75702860000000005</v>
      </c>
      <c r="GE176">
        <v>43.521430000000002</v>
      </c>
      <c r="GF176" s="1">
        <v>4.207344E-3</v>
      </c>
      <c r="GG176">
        <v>1.442088</v>
      </c>
      <c r="GH176">
        <v>0.7570249</v>
      </c>
      <c r="GI176">
        <v>39.805579999999999</v>
      </c>
      <c r="GJ176" s="1">
        <v>4.0146590000000003E-3</v>
      </c>
      <c r="GK176">
        <v>1.375591</v>
      </c>
      <c r="GL176">
        <v>0.75702349999999996</v>
      </c>
      <c r="GM176">
        <v>37.024760000000001</v>
      </c>
      <c r="GN176" s="1">
        <v>3.8345979999999998E-3</v>
      </c>
      <c r="GO176">
        <v>1.3132470000000001</v>
      </c>
      <c r="GP176">
        <v>0.75703699999999996</v>
      </c>
      <c r="GQ176">
        <v>35.736179999999997</v>
      </c>
      <c r="GR176" s="1">
        <v>3.6645620000000001E-3</v>
      </c>
      <c r="GS176">
        <v>1.254572</v>
      </c>
      <c r="GT176">
        <v>0.75702670000000005</v>
      </c>
      <c r="GU176">
        <v>37.249229999999997</v>
      </c>
      <c r="GV176" s="1">
        <v>3.5006820000000002E-3</v>
      </c>
      <c r="GW176">
        <v>1.198388</v>
      </c>
      <c r="GX176">
        <v>0.75701739999999995</v>
      </c>
      <c r="GY176">
        <v>39.948120000000003</v>
      </c>
      <c r="GZ176" s="1">
        <v>3.3465669999999999E-3</v>
      </c>
      <c r="HA176">
        <v>1.1456550000000001</v>
      </c>
      <c r="HB176">
        <v>0.75701289999999999</v>
      </c>
      <c r="HC176">
        <v>42.824170000000002</v>
      </c>
      <c r="HD176" s="1">
        <v>3.2031579999999998E-3</v>
      </c>
      <c r="HE176">
        <v>1.0963320000000001</v>
      </c>
      <c r="HF176">
        <v>0.75701770000000002</v>
      </c>
      <c r="HG176">
        <v>44.396360000000001</v>
      </c>
      <c r="HH176" s="1">
        <v>3.0669120000000002E-3</v>
      </c>
      <c r="HI176">
        <v>1.0496049999999999</v>
      </c>
      <c r="HJ176">
        <v>0.75701779999999996</v>
      </c>
      <c r="HK176">
        <v>42.739359999999998</v>
      </c>
      <c r="HL176" s="1">
        <v>2.9380299999999999E-3</v>
      </c>
      <c r="HM176">
        <v>1.00536</v>
      </c>
      <c r="HN176">
        <v>0.75703189999999998</v>
      </c>
      <c r="HO176">
        <v>39.853960000000001</v>
      </c>
      <c r="HP176" s="1">
        <v>2.8162019999999999E-3</v>
      </c>
      <c r="HQ176">
        <v>0.96363679999999996</v>
      </c>
      <c r="HR176">
        <v>0.75702170000000002</v>
      </c>
      <c r="HS176">
        <v>37.18591</v>
      </c>
      <c r="HT176" s="1">
        <v>2.6986950000000001E-3</v>
      </c>
      <c r="HU176">
        <v>0.92338949999999997</v>
      </c>
      <c r="HV176">
        <v>0.75701370000000001</v>
      </c>
      <c r="HW176">
        <v>35.756430000000002</v>
      </c>
      <c r="HX176" s="1">
        <v>2.5877679999999998E-3</v>
      </c>
      <c r="HY176">
        <v>0.88548459999999996</v>
      </c>
      <c r="HZ176">
        <v>0.7570249</v>
      </c>
      <c r="IA176">
        <v>37.489319999999999</v>
      </c>
      <c r="IB176" s="1">
        <v>2.4831530000000001E-3</v>
      </c>
      <c r="IC176">
        <v>0.84958339999999999</v>
      </c>
      <c r="ID176">
        <v>0.75702829999999999</v>
      </c>
      <c r="IE176">
        <v>42.36956</v>
      </c>
      <c r="IF176" s="1">
        <v>2.3839439999999998E-3</v>
      </c>
      <c r="IG176">
        <v>0.81559820000000005</v>
      </c>
      <c r="IH176">
        <v>0.75701649999999998</v>
      </c>
      <c r="II176">
        <v>48.018799999999999</v>
      </c>
      <c r="IJ176" s="1">
        <v>2.288057E-3</v>
      </c>
      <c r="IK176">
        <v>0.7828794</v>
      </c>
      <c r="IL176">
        <v>0.75702250000000004</v>
      </c>
      <c r="IM176">
        <v>50.294699999999999</v>
      </c>
      <c r="IN176" s="1">
        <v>2.19915E-3</v>
      </c>
      <c r="IO176">
        <v>0.75228079999999997</v>
      </c>
      <c r="IP176">
        <v>0.75702740000000002</v>
      </c>
      <c r="IQ176">
        <v>48.588279999999997</v>
      </c>
      <c r="IR176" s="1">
        <v>2.1135669999999998E-3</v>
      </c>
      <c r="IS176">
        <v>0.72302040000000001</v>
      </c>
      <c r="IT176">
        <v>0.75702990000000003</v>
      </c>
      <c r="IU176">
        <v>45.746160000000003</v>
      </c>
      <c r="IV176" s="1">
        <v>2.032177E-3</v>
      </c>
      <c r="IW176">
        <v>0.69523950000000001</v>
      </c>
      <c r="IX176">
        <v>0.75700860000000003</v>
      </c>
      <c r="IY176">
        <v>44.153880000000001</v>
      </c>
      <c r="IZ176" s="1">
        <v>1.9541070000000001E-3</v>
      </c>
      <c r="JA176">
        <v>0.66843989999999998</v>
      </c>
      <c r="JB176">
        <v>0.75701700000000005</v>
      </c>
      <c r="JC176">
        <v>43.884219999999999</v>
      </c>
      <c r="JD176" s="1">
        <v>1.879047E-3</v>
      </c>
      <c r="JE176">
        <v>0.64288179999999995</v>
      </c>
      <c r="JF176">
        <v>0.75701850000000004</v>
      </c>
      <c r="JG176">
        <v>45.712809999999998</v>
      </c>
      <c r="JH176" s="1">
        <v>1.8080049999999999E-3</v>
      </c>
      <c r="JI176">
        <v>0.61855340000000003</v>
      </c>
      <c r="JJ176">
        <v>0.75702270000000005</v>
      </c>
      <c r="JK176">
        <v>47.234099999999998</v>
      </c>
      <c r="JL176" s="1">
        <v>1.7391360000000001E-3</v>
      </c>
      <c r="JM176">
        <v>0.5953214</v>
      </c>
      <c r="JN176">
        <v>0.75702210000000003</v>
      </c>
      <c r="JO176">
        <v>46.396430000000002</v>
      </c>
      <c r="JP176" s="1">
        <v>1.669921E-3</v>
      </c>
      <c r="JQ176">
        <v>0.57311829999999997</v>
      </c>
      <c r="JR176">
        <v>0.75701549999999995</v>
      </c>
      <c r="JS176">
        <v>43.745669999999997</v>
      </c>
      <c r="JT176" s="1">
        <v>1.6047380000000001E-3</v>
      </c>
      <c r="JU176">
        <v>0.55210389999999998</v>
      </c>
      <c r="JV176">
        <v>0.75700940000000005</v>
      </c>
      <c r="JW176">
        <v>40.921599999999998</v>
      </c>
      <c r="JX176" s="1">
        <v>1.541464E-3</v>
      </c>
      <c r="JY176">
        <v>0.53159979999999996</v>
      </c>
      <c r="JZ176">
        <v>0.75701669999999999</v>
      </c>
      <c r="KA176">
        <v>38.676459999999999</v>
      </c>
      <c r="KB176" s="1">
        <v>1.481195E-3</v>
      </c>
      <c r="KC176">
        <v>0.5120363</v>
      </c>
      <c r="KD176">
        <v>0.75702290000000005</v>
      </c>
      <c r="KE176">
        <v>37.457090000000001</v>
      </c>
      <c r="KF176" s="1">
        <v>1.4251789999999999E-3</v>
      </c>
      <c r="KG176">
        <v>0.49363950000000001</v>
      </c>
      <c r="KH176">
        <v>0.75702290000000005</v>
      </c>
      <c r="KI176">
        <v>36.829720000000002</v>
      </c>
      <c r="KJ176" s="1">
        <v>1.370575E-3</v>
      </c>
      <c r="KK176">
        <v>0.47578359999999997</v>
      </c>
      <c r="KL176">
        <v>0.75701450000000003</v>
      </c>
      <c r="KM176">
        <v>38.426319999999997</v>
      </c>
      <c r="KN176" s="1">
        <v>1.317943E-3</v>
      </c>
      <c r="KO176">
        <v>0.45839089999999999</v>
      </c>
      <c r="KP176">
        <v>0.75701529999999995</v>
      </c>
      <c r="KQ176">
        <v>43.316270000000003</v>
      </c>
      <c r="KR176" s="1">
        <v>1.2689299999999999E-3</v>
      </c>
      <c r="KS176">
        <v>0.44210080000000002</v>
      </c>
      <c r="KT176">
        <v>0.75701589999999996</v>
      </c>
      <c r="KU176">
        <v>49.532339999999998</v>
      </c>
      <c r="KV176" s="1">
        <v>1.2207679999999999E-3</v>
      </c>
      <c r="KW176">
        <v>0.42623640000000002</v>
      </c>
      <c r="KX176">
        <v>0.75702910000000001</v>
      </c>
      <c r="KY176">
        <v>52.590730000000001</v>
      </c>
      <c r="KZ176" s="1">
        <v>1.17607E-3</v>
      </c>
      <c r="LA176">
        <v>0.41125879999999998</v>
      </c>
      <c r="LB176">
        <v>0.75701549999999995</v>
      </c>
      <c r="LC176">
        <v>50.327069999999999</v>
      </c>
      <c r="LD176" s="1">
        <v>1.1325630000000001E-3</v>
      </c>
      <c r="LE176">
        <v>0.3967099</v>
      </c>
      <c r="LF176">
        <v>0.75702469999999999</v>
      </c>
      <c r="LG176">
        <v>45.926870000000001</v>
      </c>
      <c r="LH176" s="1">
        <v>1.0912470000000001E-3</v>
      </c>
      <c r="LI176">
        <v>0.38286550000000003</v>
      </c>
      <c r="LJ176">
        <v>0.75701059999999998</v>
      </c>
      <c r="LK176">
        <v>42.539839999999998</v>
      </c>
      <c r="LL176" s="1">
        <v>1.052011E-3</v>
      </c>
      <c r="LM176">
        <v>0.36965979999999998</v>
      </c>
      <c r="LN176">
        <v>0.75701940000000001</v>
      </c>
      <c r="LO176">
        <v>40.516109999999998</v>
      </c>
      <c r="LP176" s="1">
        <v>1.0140489999999999E-3</v>
      </c>
      <c r="LQ176">
        <v>0.35690630000000001</v>
      </c>
      <c r="LR176">
        <v>0.75702270000000005</v>
      </c>
      <c r="LS176">
        <v>40.554870000000001</v>
      </c>
      <c r="LT176" s="1">
        <v>9.7787580000000007E-4</v>
      </c>
      <c r="LU176">
        <v>0.34464820000000002</v>
      </c>
      <c r="LV176">
        <v>0.75701609999999997</v>
      </c>
      <c r="LW176">
        <v>42.069710000000001</v>
      </c>
      <c r="LX176" s="1">
        <v>9.4314989999999999E-4</v>
      </c>
      <c r="LY176">
        <v>0.33291159999999997</v>
      </c>
      <c r="LZ176">
        <v>0.75702049999999999</v>
      </c>
      <c r="MA176">
        <v>42.70082</v>
      </c>
      <c r="MB176" s="1">
        <v>9.1038139999999996E-4</v>
      </c>
      <c r="MC176">
        <v>0.32172210000000001</v>
      </c>
      <c r="MD176">
        <v>0.75702239999999998</v>
      </c>
      <c r="ME176">
        <v>41.758009999999999</v>
      </c>
      <c r="MF176" s="1">
        <v>8.7815919999999995E-4</v>
      </c>
      <c r="MG176">
        <v>0.31079319999999999</v>
      </c>
      <c r="MH176">
        <v>0.75701850000000004</v>
      </c>
      <c r="MI176">
        <v>39.575710000000001</v>
      </c>
      <c r="MJ176" s="1">
        <v>8.4715300000000001E-4</v>
      </c>
      <c r="MK176">
        <v>0.30023329999999998</v>
      </c>
      <c r="ML176">
        <v>0.75702259999999999</v>
      </c>
      <c r="MM176">
        <v>37.216700000000003</v>
      </c>
      <c r="MN176" s="1">
        <v>8.1744390000000004E-4</v>
      </c>
      <c r="MO176">
        <v>0.29021180000000002</v>
      </c>
      <c r="MP176">
        <v>0.7570211</v>
      </c>
      <c r="MQ176">
        <v>36.631959999999999</v>
      </c>
      <c r="MR176" s="1">
        <v>7.8879380000000004E-4</v>
      </c>
      <c r="MS176">
        <v>0.28044560000000002</v>
      </c>
      <c r="MT176">
        <v>0.7570209</v>
      </c>
      <c r="MU176">
        <v>37.176270000000002</v>
      </c>
      <c r="MV176" s="1">
        <v>7.6122329999999999E-4</v>
      </c>
      <c r="MW176">
        <v>0.27109220000000001</v>
      </c>
      <c r="MX176">
        <v>0.75703010000000004</v>
      </c>
      <c r="MY176">
        <v>39.18347</v>
      </c>
      <c r="MZ176" s="1">
        <v>7.349654E-4</v>
      </c>
      <c r="NA176">
        <v>0.2621175</v>
      </c>
      <c r="NB176">
        <v>0.75703069999999995</v>
      </c>
      <c r="NC176">
        <v>41.318129999999996</v>
      </c>
      <c r="ND176" s="1">
        <v>7.0945769999999995E-4</v>
      </c>
      <c r="NE176">
        <v>0.25336320000000001</v>
      </c>
      <c r="NF176">
        <v>0.75701549999999995</v>
      </c>
      <c r="NG176">
        <v>43.981000000000002</v>
      </c>
      <c r="NH176" s="1">
        <v>6.8486920000000002E-4</v>
      </c>
      <c r="NI176">
        <v>0.24496799999999999</v>
      </c>
      <c r="NJ176">
        <v>0.75702340000000001</v>
      </c>
      <c r="NK176">
        <v>46.608669999999996</v>
      </c>
      <c r="NL176" s="1">
        <v>6.6114069999999997E-4</v>
      </c>
      <c r="NM176">
        <v>0.23682929999999999</v>
      </c>
      <c r="NN176">
        <v>0.75701479999999999</v>
      </c>
      <c r="NO176">
        <v>45.890909999999998</v>
      </c>
      <c r="NP176" s="1">
        <v>6.3867890000000004E-4</v>
      </c>
      <c r="NQ176">
        <v>0.22908249999999999</v>
      </c>
      <c r="NR176">
        <v>0.75702950000000002</v>
      </c>
      <c r="NS176">
        <v>41.494579999999999</v>
      </c>
      <c r="NT176" s="1">
        <v>6.1679970000000004E-4</v>
      </c>
      <c r="NU176">
        <v>0.22155230000000001</v>
      </c>
      <c r="NV176">
        <v>0.75701269999999998</v>
      </c>
      <c r="NW176">
        <v>37.339419999999997</v>
      </c>
      <c r="NX176" s="1">
        <v>5.9586730000000003E-4</v>
      </c>
      <c r="NY176">
        <v>0.2143169</v>
      </c>
      <c r="NZ176">
        <v>0.75702429999999998</v>
      </c>
      <c r="OA176">
        <v>34.936860000000003</v>
      </c>
      <c r="OB176" s="1">
        <v>5.7566379999999997E-4</v>
      </c>
      <c r="OC176">
        <v>0.20729349999999999</v>
      </c>
      <c r="OD176">
        <v>0.75702100000000005</v>
      </c>
      <c r="OE176">
        <v>35.490789999999997</v>
      </c>
      <c r="OF176" s="1">
        <v>5.5639570000000002E-4</v>
      </c>
      <c r="OG176">
        <v>0.2005651</v>
      </c>
      <c r="OH176">
        <v>0.75701969999999996</v>
      </c>
      <c r="OI176">
        <v>36.319830000000003</v>
      </c>
      <c r="OJ176" s="1">
        <v>5.3773540000000004E-4</v>
      </c>
      <c r="OK176">
        <v>0.1940615</v>
      </c>
    </row>
    <row r="177" spans="1:401" x14ac:dyDescent="0.35">
      <c r="A177">
        <v>183</v>
      </c>
      <c r="B177" t="s">
        <v>4</v>
      </c>
      <c r="C177" t="s">
        <v>181</v>
      </c>
      <c r="D177" t="s">
        <v>183</v>
      </c>
      <c r="E177">
        <v>904.04600000000005</v>
      </c>
      <c r="F177">
        <v>0.76367339999999995</v>
      </c>
      <c r="G177">
        <v>23.53642</v>
      </c>
      <c r="H177">
        <v>0</v>
      </c>
      <c r="I177">
        <v>0</v>
      </c>
      <c r="J177">
        <v>0.75928150000000005</v>
      </c>
      <c r="K177">
        <v>24.407910000000001</v>
      </c>
      <c r="L177">
        <v>0</v>
      </c>
      <c r="M177">
        <v>0</v>
      </c>
      <c r="N177">
        <v>0.75504230000000006</v>
      </c>
      <c r="O177">
        <v>24.074750000000002</v>
      </c>
      <c r="P177">
        <v>0</v>
      </c>
      <c r="Q177">
        <v>0</v>
      </c>
      <c r="R177">
        <v>0.75133159999999999</v>
      </c>
      <c r="S177">
        <v>24.313359999999999</v>
      </c>
      <c r="T177">
        <v>0</v>
      </c>
      <c r="U177">
        <v>0</v>
      </c>
      <c r="V177">
        <v>0.74770890000000001</v>
      </c>
      <c r="W177">
        <v>24.345580000000002</v>
      </c>
      <c r="X177">
        <v>0</v>
      </c>
      <c r="Y177">
        <v>0</v>
      </c>
      <c r="Z177">
        <v>0.74412780000000001</v>
      </c>
      <c r="AA177">
        <v>23.496780000000001</v>
      </c>
      <c r="AB177">
        <v>0</v>
      </c>
      <c r="AC177">
        <v>0</v>
      </c>
      <c r="AD177">
        <v>0.74047830000000003</v>
      </c>
      <c r="AE177">
        <v>22.264040000000001</v>
      </c>
      <c r="AF177" s="1">
        <v>2.1183979999999999E-33</v>
      </c>
      <c r="AG177" s="1">
        <v>6.7569839999999999E-31</v>
      </c>
      <c r="AH177">
        <v>0.73740709999999998</v>
      </c>
      <c r="AI177">
        <v>21.601199999999999</v>
      </c>
      <c r="AJ177" s="1">
        <v>1.602897E-23</v>
      </c>
      <c r="AK177" s="1">
        <v>5.1314770000000002E-21</v>
      </c>
      <c r="AL177">
        <v>0.73495670000000002</v>
      </c>
      <c r="AM177">
        <v>21.917649999999998</v>
      </c>
      <c r="AN177" s="1">
        <v>8.7713439999999998E-14</v>
      </c>
      <c r="AO177" s="1">
        <v>2.8034050000000001E-11</v>
      </c>
      <c r="AP177">
        <v>0.73333009999999998</v>
      </c>
      <c r="AQ177">
        <v>23.973120000000002</v>
      </c>
      <c r="AR177" s="1">
        <v>4.746836E-7</v>
      </c>
      <c r="AS177" s="1">
        <v>1.184918E-4</v>
      </c>
      <c r="AT177">
        <v>0.73194870000000001</v>
      </c>
      <c r="AU177">
        <v>26.743030000000001</v>
      </c>
      <c r="AV177" s="1">
        <v>5.8496640000000005E-4</v>
      </c>
      <c r="AW177">
        <v>0.15458189999999999</v>
      </c>
      <c r="AX177">
        <v>0.73089329999999997</v>
      </c>
      <c r="AY177">
        <v>29.52965</v>
      </c>
      <c r="AZ177" s="1">
        <v>6.5090809999999999E-2</v>
      </c>
      <c r="BA177">
        <v>18.046859999999999</v>
      </c>
      <c r="BB177">
        <v>0.73018159999999999</v>
      </c>
      <c r="BC177">
        <v>31.036529999999999</v>
      </c>
      <c r="BD177">
        <v>1.5954489999999999</v>
      </c>
      <c r="BE177">
        <v>460.58730000000003</v>
      </c>
      <c r="BF177">
        <v>0.72967490000000002</v>
      </c>
      <c r="BG177">
        <v>30.032769999999999</v>
      </c>
      <c r="BH177">
        <v>13.029109999999999</v>
      </c>
      <c r="BI177">
        <v>3888.3829999999998</v>
      </c>
      <c r="BJ177">
        <v>0.72935819999999996</v>
      </c>
      <c r="BK177">
        <v>28.052330000000001</v>
      </c>
      <c r="BL177">
        <v>45.51811</v>
      </c>
      <c r="BM177">
        <v>13972.94</v>
      </c>
      <c r="BN177">
        <v>0.72910030000000003</v>
      </c>
      <c r="BO177">
        <v>26.908069999999999</v>
      </c>
      <c r="BP177">
        <v>80.898769999999999</v>
      </c>
      <c r="BQ177">
        <v>25431.3</v>
      </c>
      <c r="BR177">
        <v>0.72872890000000001</v>
      </c>
      <c r="BS177">
        <v>26.756170000000001</v>
      </c>
      <c r="BT177">
        <v>83.380330000000001</v>
      </c>
      <c r="BU177">
        <v>26742.51</v>
      </c>
      <c r="BV177">
        <v>0.72813099999999997</v>
      </c>
      <c r="BW177">
        <v>28.012080000000001</v>
      </c>
      <c r="BX177">
        <v>55.119340000000001</v>
      </c>
      <c r="BY177">
        <v>17984.93</v>
      </c>
      <c r="BZ177">
        <v>0.72724869999999997</v>
      </c>
      <c r="CA177">
        <v>29.14648</v>
      </c>
      <c r="CB177">
        <v>25.561979999999998</v>
      </c>
      <c r="CC177">
        <v>8463.4230000000007</v>
      </c>
      <c r="CD177">
        <v>0.72602800000000001</v>
      </c>
      <c r="CE177">
        <v>29.309840000000001</v>
      </c>
      <c r="CF177">
        <v>8.9891050000000003</v>
      </c>
      <c r="CG177">
        <v>3012.1460000000002</v>
      </c>
      <c r="CH177">
        <v>0.72454039999999997</v>
      </c>
      <c r="CI177">
        <v>28.859470000000002</v>
      </c>
      <c r="CJ177">
        <v>2.5771630000000001</v>
      </c>
      <c r="CK177">
        <v>872.43560000000002</v>
      </c>
      <c r="CL177">
        <v>0.72286680000000003</v>
      </c>
      <c r="CM177">
        <v>27.45749</v>
      </c>
      <c r="CN177">
        <v>0.65271619999999997</v>
      </c>
      <c r="CO177">
        <v>222.34719999999999</v>
      </c>
      <c r="CP177">
        <v>0.72114089999999997</v>
      </c>
      <c r="CQ177">
        <v>26.334810000000001</v>
      </c>
      <c r="CR177">
        <v>0.16592409999999999</v>
      </c>
      <c r="CS177">
        <v>56.416550000000001</v>
      </c>
      <c r="CT177">
        <v>0.71887210000000001</v>
      </c>
      <c r="CU177">
        <v>25.869789999999998</v>
      </c>
      <c r="CV177" s="1">
        <v>5.5936109999999997E-2</v>
      </c>
      <c r="CW177">
        <v>18.657340000000001</v>
      </c>
      <c r="CX177">
        <v>0.71612160000000002</v>
      </c>
      <c r="CY177">
        <v>26.174050000000001</v>
      </c>
      <c r="CZ177" s="1">
        <v>3.3965019999999999E-2</v>
      </c>
      <c r="DA177">
        <v>11.038539999999999</v>
      </c>
      <c r="DB177">
        <v>0.71351949999999997</v>
      </c>
      <c r="DC177">
        <v>27.972999999999999</v>
      </c>
      <c r="DD177" s="1">
        <v>3.2045160000000003E-2</v>
      </c>
      <c r="DE177">
        <v>10.335979999999999</v>
      </c>
      <c r="DF177">
        <v>0.71124449999999995</v>
      </c>
      <c r="DG177">
        <v>30.98236</v>
      </c>
      <c r="DH177" s="1">
        <v>3.4097349999999998E-2</v>
      </c>
      <c r="DI177">
        <v>11.01707</v>
      </c>
      <c r="DJ177">
        <v>0.70938349999999994</v>
      </c>
      <c r="DK177">
        <v>35.426340000000003</v>
      </c>
      <c r="DL177" s="1">
        <v>3.5542600000000001E-2</v>
      </c>
      <c r="DM177">
        <v>11.541460000000001</v>
      </c>
      <c r="DN177">
        <v>0.70783750000000001</v>
      </c>
      <c r="DO177">
        <v>40.00356</v>
      </c>
      <c r="DP177" s="1">
        <v>3.5460569999999997E-2</v>
      </c>
      <c r="DQ177">
        <v>11.55747</v>
      </c>
      <c r="DR177">
        <v>0.70670080000000002</v>
      </c>
      <c r="DS177">
        <v>40.408230000000003</v>
      </c>
      <c r="DT177" s="1">
        <v>3.3960440000000001E-2</v>
      </c>
      <c r="DU177">
        <v>11.085129999999999</v>
      </c>
      <c r="DV177">
        <v>0.70589409999999997</v>
      </c>
      <c r="DW177">
        <v>37.681690000000003</v>
      </c>
      <c r="DX177" s="1">
        <v>3.1598649999999999E-2</v>
      </c>
      <c r="DY177">
        <v>10.32549</v>
      </c>
      <c r="DZ177">
        <v>0.70536759999999998</v>
      </c>
      <c r="EA177">
        <v>35.2455</v>
      </c>
      <c r="EB177" s="1">
        <v>2.8783019999999999E-2</v>
      </c>
      <c r="EC177">
        <v>9.4065309999999993</v>
      </c>
      <c r="ED177">
        <v>0.70500910000000006</v>
      </c>
      <c r="EE177">
        <v>34.072429999999997</v>
      </c>
      <c r="EF177" s="1">
        <v>2.5520709999999999E-2</v>
      </c>
      <c r="EG177">
        <v>8.3402239999999992</v>
      </c>
      <c r="EH177">
        <v>0.70481819999999995</v>
      </c>
      <c r="EI177">
        <v>34.708539999999999</v>
      </c>
      <c r="EJ177" s="1">
        <v>2.1745799999999999E-2</v>
      </c>
      <c r="EK177">
        <v>7.1075600000000003</v>
      </c>
      <c r="EL177">
        <v>0.70470149999999998</v>
      </c>
      <c r="EM177">
        <v>36.845669999999998</v>
      </c>
      <c r="EN177" s="1">
        <v>1.7678019999999999E-2</v>
      </c>
      <c r="EO177">
        <v>5.7767790000000003</v>
      </c>
      <c r="EP177">
        <v>0.70463710000000002</v>
      </c>
      <c r="EQ177">
        <v>40.854799999999997</v>
      </c>
      <c r="ER177" s="1">
        <v>1.3855340000000001E-2</v>
      </c>
      <c r="ES177">
        <v>4.5226800000000003</v>
      </c>
      <c r="ET177">
        <v>0.70463909999999996</v>
      </c>
      <c r="EU177">
        <v>44.260460000000002</v>
      </c>
      <c r="EV177" s="1">
        <v>1.077116E-2</v>
      </c>
      <c r="EW177">
        <v>3.5069970000000001</v>
      </c>
      <c r="EX177">
        <v>0.70460060000000002</v>
      </c>
      <c r="EY177">
        <v>43.411239999999999</v>
      </c>
      <c r="EZ177" s="1">
        <v>8.584029E-3</v>
      </c>
      <c r="FA177">
        <v>2.7836449999999999</v>
      </c>
      <c r="FB177">
        <v>0.70460100000000003</v>
      </c>
      <c r="FC177">
        <v>40.496870000000001</v>
      </c>
      <c r="FD177" s="1">
        <v>7.1567219999999999E-3</v>
      </c>
      <c r="FE177">
        <v>2.310902</v>
      </c>
      <c r="FF177">
        <v>0.70460270000000003</v>
      </c>
      <c r="FG177">
        <v>38.713410000000003</v>
      </c>
      <c r="FH177" s="1">
        <v>6.236531E-3</v>
      </c>
      <c r="FI177">
        <v>2.0068640000000002</v>
      </c>
      <c r="FJ177">
        <v>0.70461969999999996</v>
      </c>
      <c r="FK177">
        <v>38.973570000000002</v>
      </c>
      <c r="FL177" s="1">
        <v>5.6439059999999997E-3</v>
      </c>
      <c r="FM177">
        <v>1.8113649999999999</v>
      </c>
      <c r="FN177">
        <v>0.70460500000000004</v>
      </c>
      <c r="FO177">
        <v>41.39188</v>
      </c>
      <c r="FP177" s="1">
        <v>5.223363E-3</v>
      </c>
      <c r="FQ177">
        <v>1.674229</v>
      </c>
      <c r="FR177">
        <v>0.70460089999999997</v>
      </c>
      <c r="FS177">
        <v>44.177639999999997</v>
      </c>
      <c r="FT177" s="1">
        <v>4.8992189999999998E-3</v>
      </c>
      <c r="FU177">
        <v>1.5692759999999999</v>
      </c>
      <c r="FV177">
        <v>0.70461850000000004</v>
      </c>
      <c r="FW177">
        <v>46.402239999999999</v>
      </c>
      <c r="FX177" s="1">
        <v>4.6354559999999996E-3</v>
      </c>
      <c r="FY177">
        <v>1.4838389999999999</v>
      </c>
      <c r="FZ177">
        <v>0.70463480000000001</v>
      </c>
      <c r="GA177">
        <v>46.241370000000003</v>
      </c>
      <c r="GB177" s="1">
        <v>4.4005889999999999E-3</v>
      </c>
      <c r="GC177">
        <v>1.4079429999999999</v>
      </c>
      <c r="GD177">
        <v>0.70463339999999997</v>
      </c>
      <c r="GE177">
        <v>43.81503</v>
      </c>
      <c r="GF177" s="1">
        <v>4.1875230000000003E-3</v>
      </c>
      <c r="GG177">
        <v>1.33935</v>
      </c>
      <c r="GH177">
        <v>0.70462720000000001</v>
      </c>
      <c r="GI177">
        <v>40.070970000000003</v>
      </c>
      <c r="GJ177" s="1">
        <v>3.9936049999999999E-3</v>
      </c>
      <c r="GK177">
        <v>1.2770550000000001</v>
      </c>
      <c r="GL177">
        <v>0.70462040000000004</v>
      </c>
      <c r="GM177">
        <v>37.167000000000002</v>
      </c>
      <c r="GN177" s="1">
        <v>3.811324E-3</v>
      </c>
      <c r="GO177">
        <v>1.2185349999999999</v>
      </c>
      <c r="GP177">
        <v>0.70463070000000005</v>
      </c>
      <c r="GQ177">
        <v>35.77843</v>
      </c>
      <c r="GR177" s="1">
        <v>3.6403609999999999E-3</v>
      </c>
      <c r="GS177">
        <v>1.1636580000000001</v>
      </c>
      <c r="GT177">
        <v>0.70462420000000003</v>
      </c>
      <c r="GU177">
        <v>37.241729999999997</v>
      </c>
      <c r="GV177" s="1">
        <v>3.4785060000000001E-3</v>
      </c>
      <c r="GW177">
        <v>1.1117790000000001</v>
      </c>
      <c r="GX177">
        <v>0.70461779999999996</v>
      </c>
      <c r="GY177">
        <v>39.960120000000003</v>
      </c>
      <c r="GZ177" s="1">
        <v>3.325756E-3</v>
      </c>
      <c r="HA177">
        <v>1.062981</v>
      </c>
      <c r="HB177">
        <v>0.70461470000000004</v>
      </c>
      <c r="HC177">
        <v>42.892919999999997</v>
      </c>
      <c r="HD177" s="1">
        <v>3.1822059999999999E-3</v>
      </c>
      <c r="HE177">
        <v>1.0169790000000001</v>
      </c>
      <c r="HF177">
        <v>0.70461799999999997</v>
      </c>
      <c r="HG177">
        <v>44.522739999999999</v>
      </c>
      <c r="HH177" s="1">
        <v>3.0461580000000002E-3</v>
      </c>
      <c r="HI177">
        <v>0.97348000000000001</v>
      </c>
      <c r="HJ177">
        <v>0.70461850000000004</v>
      </c>
      <c r="HK177">
        <v>42.956650000000003</v>
      </c>
      <c r="HL177" s="1">
        <v>2.9175479999999998E-3</v>
      </c>
      <c r="HM177">
        <v>0.9323707</v>
      </c>
      <c r="HN177">
        <v>0.70462849999999999</v>
      </c>
      <c r="HO177">
        <v>40.073740000000001</v>
      </c>
      <c r="HP177" s="1">
        <v>2.796111E-3</v>
      </c>
      <c r="HQ177">
        <v>0.89351930000000002</v>
      </c>
      <c r="HR177">
        <v>0.70462709999999995</v>
      </c>
      <c r="HS177">
        <v>37.35069</v>
      </c>
      <c r="HT177" s="1">
        <v>2.6793920000000001E-3</v>
      </c>
      <c r="HU177">
        <v>0.85621360000000002</v>
      </c>
      <c r="HV177">
        <v>0.70461600000000002</v>
      </c>
      <c r="HW177">
        <v>35.831040000000002</v>
      </c>
      <c r="HX177" s="1">
        <v>2.569319E-3</v>
      </c>
      <c r="HY177">
        <v>0.82108400000000004</v>
      </c>
      <c r="HZ177">
        <v>0.7046289</v>
      </c>
      <c r="IA177">
        <v>37.48621</v>
      </c>
      <c r="IB177" s="1">
        <v>2.4650620000000001E-3</v>
      </c>
      <c r="IC177">
        <v>0.7877672</v>
      </c>
      <c r="ID177">
        <v>0.70462519999999995</v>
      </c>
      <c r="IE177">
        <v>42.354399999999998</v>
      </c>
      <c r="IF177" s="1">
        <v>2.3660199999999999E-3</v>
      </c>
      <c r="IG177">
        <v>0.75608629999999999</v>
      </c>
      <c r="IH177">
        <v>0.70461720000000005</v>
      </c>
      <c r="II177">
        <v>48.051549999999999</v>
      </c>
      <c r="IJ177" s="1">
        <v>2.2711210000000001E-3</v>
      </c>
      <c r="IK177">
        <v>0.72578699999999996</v>
      </c>
      <c r="IL177">
        <v>0.70461600000000002</v>
      </c>
      <c r="IM177">
        <v>50.450139999999998</v>
      </c>
      <c r="IN177" s="1">
        <v>2.1819280000000001E-3</v>
      </c>
      <c r="IO177">
        <v>0.69723539999999995</v>
      </c>
      <c r="IP177">
        <v>0.70462480000000005</v>
      </c>
      <c r="IQ177">
        <v>48.823630000000001</v>
      </c>
      <c r="IR177" s="1">
        <v>2.0967809999999998E-3</v>
      </c>
      <c r="IS177">
        <v>0.67006500000000002</v>
      </c>
      <c r="IT177">
        <v>0.70462650000000004</v>
      </c>
      <c r="IU177">
        <v>45.901679999999999</v>
      </c>
      <c r="IV177" s="1">
        <v>2.0168289999999999E-3</v>
      </c>
      <c r="IW177">
        <v>0.64446749999999997</v>
      </c>
      <c r="IX177">
        <v>0.70461240000000003</v>
      </c>
      <c r="IY177">
        <v>44.15784</v>
      </c>
      <c r="IZ177" s="1">
        <v>1.9382609999999999E-3</v>
      </c>
      <c r="JA177">
        <v>0.61938700000000002</v>
      </c>
      <c r="JB177">
        <v>0.70461779999999996</v>
      </c>
      <c r="JC177">
        <v>43.819420000000001</v>
      </c>
      <c r="JD177" s="1">
        <v>1.8644289999999999E-3</v>
      </c>
      <c r="JE177">
        <v>0.59582970000000002</v>
      </c>
      <c r="JF177">
        <v>0.70461839999999998</v>
      </c>
      <c r="JG177">
        <v>45.63991</v>
      </c>
      <c r="JH177" s="1">
        <v>1.793769E-3</v>
      </c>
      <c r="JI177">
        <v>0.57320649999999995</v>
      </c>
      <c r="JJ177">
        <v>0.70461640000000003</v>
      </c>
      <c r="JK177">
        <v>47.253660000000004</v>
      </c>
      <c r="JL177" s="1">
        <v>1.725585E-3</v>
      </c>
      <c r="JM177">
        <v>0.55175010000000002</v>
      </c>
      <c r="JN177">
        <v>0.70462599999999997</v>
      </c>
      <c r="JO177">
        <v>46.560940000000002</v>
      </c>
      <c r="JP177" s="1">
        <v>1.656724E-3</v>
      </c>
      <c r="JQ177">
        <v>0.53109300000000004</v>
      </c>
      <c r="JR177">
        <v>0.70461200000000002</v>
      </c>
      <c r="JS177">
        <v>43.984839999999998</v>
      </c>
      <c r="JT177" s="1">
        <v>1.591531E-3</v>
      </c>
      <c r="JU177">
        <v>0.51148709999999997</v>
      </c>
      <c r="JV177">
        <v>0.70461379999999996</v>
      </c>
      <c r="JW177">
        <v>41.169719999999998</v>
      </c>
      <c r="JX177" s="1">
        <v>1.528628E-3</v>
      </c>
      <c r="JY177">
        <v>0.49245909999999998</v>
      </c>
      <c r="JZ177">
        <v>0.70461779999999996</v>
      </c>
      <c r="KA177">
        <v>38.802300000000002</v>
      </c>
      <c r="KB177" s="1">
        <v>1.469326E-3</v>
      </c>
      <c r="KC177">
        <v>0.47440959999999999</v>
      </c>
      <c r="KD177">
        <v>0.70462230000000003</v>
      </c>
      <c r="KE177">
        <v>37.488410000000002</v>
      </c>
      <c r="KF177" s="1">
        <v>1.413143E-3</v>
      </c>
      <c r="KG177">
        <v>0.45724510000000002</v>
      </c>
      <c r="KH177">
        <v>0.70461620000000003</v>
      </c>
      <c r="KI177">
        <v>36.816479999999999</v>
      </c>
      <c r="KJ177" s="1">
        <v>1.359496E-3</v>
      </c>
      <c r="KK177">
        <v>0.44078329999999999</v>
      </c>
      <c r="KL177">
        <v>0.70461600000000002</v>
      </c>
      <c r="KM177">
        <v>38.391399999999997</v>
      </c>
      <c r="KN177" s="1">
        <v>1.3072680000000001E-3</v>
      </c>
      <c r="KO177">
        <v>0.42466589999999999</v>
      </c>
      <c r="KP177">
        <v>0.70461180000000001</v>
      </c>
      <c r="KQ177">
        <v>43.27731</v>
      </c>
      <c r="KR177" s="1">
        <v>1.2579589999999999E-3</v>
      </c>
      <c r="KS177">
        <v>0.40942869999999998</v>
      </c>
      <c r="KT177">
        <v>0.70461739999999995</v>
      </c>
      <c r="KU177">
        <v>49.532310000000003</v>
      </c>
      <c r="KV177" s="1">
        <v>1.211216E-3</v>
      </c>
      <c r="KW177">
        <v>0.39491530000000002</v>
      </c>
      <c r="KX177">
        <v>0.70462579999999997</v>
      </c>
      <c r="KY177">
        <v>52.72296</v>
      </c>
      <c r="KZ177" s="1">
        <v>1.166093E-3</v>
      </c>
      <c r="LA177">
        <v>0.38085649999999999</v>
      </c>
      <c r="LB177">
        <v>0.70461660000000004</v>
      </c>
      <c r="LC177">
        <v>50.612270000000002</v>
      </c>
      <c r="LD177" s="1">
        <v>1.1231539999999999E-3</v>
      </c>
      <c r="LE177">
        <v>0.36741639999999998</v>
      </c>
      <c r="LF177">
        <v>0.70462990000000003</v>
      </c>
      <c r="LG177">
        <v>46.232259999999997</v>
      </c>
      <c r="LH177" s="1">
        <v>1.082281E-3</v>
      </c>
      <c r="LI177">
        <v>0.3546107</v>
      </c>
      <c r="LJ177">
        <v>0.70461419999999997</v>
      </c>
      <c r="LK177">
        <v>42.725639999999999</v>
      </c>
      <c r="LL177" s="1">
        <v>1.043148E-3</v>
      </c>
      <c r="LM177">
        <v>0.34230919999999998</v>
      </c>
      <c r="LN177">
        <v>0.70462100000000005</v>
      </c>
      <c r="LO177">
        <v>40.597259999999999</v>
      </c>
      <c r="LP177" s="1">
        <v>1.0058249999999999E-3</v>
      </c>
      <c r="LQ177">
        <v>0.33054830000000002</v>
      </c>
      <c r="LR177">
        <v>0.70461620000000003</v>
      </c>
      <c r="LS177">
        <v>40.571219999999997</v>
      </c>
      <c r="LT177" s="1">
        <v>9.6987069999999998E-4</v>
      </c>
      <c r="LU177">
        <v>0.31917299999999998</v>
      </c>
      <c r="LV177">
        <v>0.7046173</v>
      </c>
      <c r="LW177">
        <v>42.0946</v>
      </c>
      <c r="LX177" s="1">
        <v>9.356961E-4</v>
      </c>
      <c r="LY177">
        <v>0.30834830000000002</v>
      </c>
      <c r="LZ177">
        <v>0.70462080000000005</v>
      </c>
      <c r="MA177">
        <v>42.831780000000002</v>
      </c>
      <c r="MB177" s="1">
        <v>9.0263819999999995E-4</v>
      </c>
      <c r="MC177">
        <v>0.2978519</v>
      </c>
      <c r="MD177">
        <v>0.70461620000000003</v>
      </c>
      <c r="ME177">
        <v>42.002160000000003</v>
      </c>
      <c r="MF177" s="1">
        <v>8.7095480000000001E-4</v>
      </c>
      <c r="MG177">
        <v>0.28778140000000002</v>
      </c>
      <c r="MH177">
        <v>0.70462080000000005</v>
      </c>
      <c r="MI177">
        <v>39.800350000000002</v>
      </c>
      <c r="MJ177" s="1">
        <v>8.4015629999999999E-4</v>
      </c>
      <c r="MK177">
        <v>0.27798669999999998</v>
      </c>
      <c r="ML177">
        <v>0.70461620000000003</v>
      </c>
      <c r="MM177">
        <v>37.309840000000001</v>
      </c>
      <c r="MN177" s="1">
        <v>8.1097560000000001E-4</v>
      </c>
      <c r="MO177">
        <v>0.26874310000000001</v>
      </c>
      <c r="MP177">
        <v>0.7046152</v>
      </c>
      <c r="MQ177">
        <v>36.558639999999997</v>
      </c>
      <c r="MR177" s="1">
        <v>7.8248619999999995E-4</v>
      </c>
      <c r="MS177">
        <v>0.25969510000000001</v>
      </c>
      <c r="MT177">
        <v>0.70461510000000005</v>
      </c>
      <c r="MU177">
        <v>37.065510000000003</v>
      </c>
      <c r="MV177" s="1">
        <v>7.551837E-4</v>
      </c>
      <c r="MW177">
        <v>0.25101960000000001</v>
      </c>
      <c r="MX177">
        <v>0.70462729999999996</v>
      </c>
      <c r="MY177">
        <v>39.103400000000001</v>
      </c>
      <c r="MZ177" s="1">
        <v>7.2914520000000001E-4</v>
      </c>
      <c r="NA177">
        <v>0.24270259999999999</v>
      </c>
      <c r="NB177">
        <v>0.704627</v>
      </c>
      <c r="NC177">
        <v>41.289619999999999</v>
      </c>
      <c r="ND177" s="1">
        <v>7.0363049999999996E-4</v>
      </c>
      <c r="NE177">
        <v>0.23454120000000001</v>
      </c>
      <c r="NF177">
        <v>0.70461620000000003</v>
      </c>
      <c r="NG177">
        <v>44.027299999999997</v>
      </c>
      <c r="NH177" s="1">
        <v>6.7936210000000001E-4</v>
      </c>
      <c r="NI177">
        <v>0.2267798</v>
      </c>
      <c r="NJ177">
        <v>0.70462689999999994</v>
      </c>
      <c r="NK177">
        <v>46.743969999999997</v>
      </c>
      <c r="NL177" s="1">
        <v>6.5599059999999995E-4</v>
      </c>
      <c r="NM177">
        <v>0.21928349999999999</v>
      </c>
      <c r="NN177">
        <v>0.70462159999999996</v>
      </c>
      <c r="NO177">
        <v>46.158270000000002</v>
      </c>
      <c r="NP177" s="1">
        <v>6.3351580000000002E-4</v>
      </c>
      <c r="NQ177">
        <v>0.2120533</v>
      </c>
      <c r="NR177">
        <v>0.70462610000000003</v>
      </c>
      <c r="NS177">
        <v>41.833669999999998</v>
      </c>
      <c r="NT177" s="1">
        <v>6.1198790000000002E-4</v>
      </c>
      <c r="NU177">
        <v>0.20512250000000001</v>
      </c>
      <c r="NV177">
        <v>0.70461030000000002</v>
      </c>
      <c r="NW177">
        <v>37.601170000000003</v>
      </c>
      <c r="NX177" s="1">
        <v>5.9110559999999996E-4</v>
      </c>
      <c r="NY177">
        <v>0.19837949999999999</v>
      </c>
      <c r="NZ177">
        <v>0.7046173</v>
      </c>
      <c r="OA177">
        <v>35.065739999999998</v>
      </c>
      <c r="OB177" s="1">
        <v>5.7109879999999997E-4</v>
      </c>
      <c r="OC177">
        <v>0.1918793</v>
      </c>
      <c r="OD177">
        <v>0.7046154</v>
      </c>
      <c r="OE177">
        <v>35.50423</v>
      </c>
      <c r="OF177" s="1">
        <v>5.5196499999999996E-4</v>
      </c>
      <c r="OG177">
        <v>0.18563679999999999</v>
      </c>
      <c r="OH177">
        <v>0.70462049999999998</v>
      </c>
      <c r="OI177">
        <v>36.363489999999999</v>
      </c>
      <c r="OJ177" s="1">
        <v>5.3366250000000002E-4</v>
      </c>
      <c r="OK177">
        <v>0.17965300000000001</v>
      </c>
    </row>
    <row r="178" spans="1:401" x14ac:dyDescent="0.35">
      <c r="A178">
        <v>184</v>
      </c>
      <c r="B178" t="s">
        <v>4</v>
      </c>
      <c r="C178" t="s">
        <v>181</v>
      </c>
      <c r="D178" t="s">
        <v>184</v>
      </c>
      <c r="E178">
        <v>846.08219999999994</v>
      </c>
      <c r="F178">
        <v>1.0377700000000001</v>
      </c>
      <c r="G178">
        <v>23.509879999999999</v>
      </c>
      <c r="H178">
        <v>0</v>
      </c>
      <c r="I178">
        <v>0</v>
      </c>
      <c r="J178">
        <v>1.0301340000000001</v>
      </c>
      <c r="K178">
        <v>24.423719999999999</v>
      </c>
      <c r="L178">
        <v>0</v>
      </c>
      <c r="M178">
        <v>0</v>
      </c>
      <c r="N178">
        <v>1.0227329999999999</v>
      </c>
      <c r="O178">
        <v>24.142209999999999</v>
      </c>
      <c r="P178">
        <v>0</v>
      </c>
      <c r="Q178">
        <v>0</v>
      </c>
      <c r="R178">
        <v>1.016283</v>
      </c>
      <c r="S178">
        <v>24.401039999999998</v>
      </c>
      <c r="T178">
        <v>0</v>
      </c>
      <c r="U178">
        <v>0</v>
      </c>
      <c r="V178">
        <v>1.0098229999999999</v>
      </c>
      <c r="W178">
        <v>24.438199999999998</v>
      </c>
      <c r="X178">
        <v>0</v>
      </c>
      <c r="Y178">
        <v>0</v>
      </c>
      <c r="Z178">
        <v>1.00356</v>
      </c>
      <c r="AA178">
        <v>23.59468</v>
      </c>
      <c r="AB178">
        <v>0</v>
      </c>
      <c r="AC178">
        <v>0</v>
      </c>
      <c r="AD178">
        <v>0.99742140000000001</v>
      </c>
      <c r="AE178">
        <v>22.32236</v>
      </c>
      <c r="AF178" s="1">
        <v>3.7672319999999999E-34</v>
      </c>
      <c r="AG178" s="1">
        <v>9.4256089999999999E-32</v>
      </c>
      <c r="AH178">
        <v>0.98927220000000005</v>
      </c>
      <c r="AI178">
        <v>21.593150000000001</v>
      </c>
      <c r="AJ178" s="1">
        <v>3.005635E-24</v>
      </c>
      <c r="AK178" s="1">
        <v>7.5679689999999998E-22</v>
      </c>
      <c r="AL178">
        <v>0.98211970000000004</v>
      </c>
      <c r="AM178">
        <v>21.87283</v>
      </c>
      <c r="AN178" s="1">
        <v>1.6342929999999999E-14</v>
      </c>
      <c r="AO178" s="1">
        <v>4.1180060000000003E-12</v>
      </c>
      <c r="AP178">
        <v>0.97614699999999999</v>
      </c>
      <c r="AQ178">
        <v>23.93018</v>
      </c>
      <c r="AR178" s="1">
        <v>2.4780840000000001E-7</v>
      </c>
      <c r="AS178" s="1">
        <v>4.8468959999999997E-5</v>
      </c>
      <c r="AT178">
        <v>0.97079139999999997</v>
      </c>
      <c r="AU178">
        <v>26.734449999999999</v>
      </c>
      <c r="AV178" s="1">
        <v>3.7593989999999997E-4</v>
      </c>
      <c r="AW178" s="1">
        <v>7.9434069999999996E-2</v>
      </c>
      <c r="AX178">
        <v>0.96628159999999996</v>
      </c>
      <c r="AY178">
        <v>29.55517</v>
      </c>
      <c r="AZ178">
        <v>4.7466019999999998E-2</v>
      </c>
      <c r="BA178">
        <v>10.552379999999999</v>
      </c>
      <c r="BB178">
        <v>0.9626806</v>
      </c>
      <c r="BC178">
        <v>31.135999999999999</v>
      </c>
      <c r="BD178">
        <v>1.2791189999999999</v>
      </c>
      <c r="BE178">
        <v>295.95179999999999</v>
      </c>
      <c r="BF178">
        <v>0.95992869999999997</v>
      </c>
      <c r="BG178">
        <v>30.187110000000001</v>
      </c>
      <c r="BH178">
        <v>11.272679999999999</v>
      </c>
      <c r="BI178">
        <v>2692.0619999999999</v>
      </c>
      <c r="BJ178">
        <v>0.95785209999999998</v>
      </c>
      <c r="BK178">
        <v>28.160499999999999</v>
      </c>
      <c r="BL178">
        <v>41.946269999999998</v>
      </c>
      <c r="BM178">
        <v>10284.43</v>
      </c>
      <c r="BN178">
        <v>0.95620640000000001</v>
      </c>
      <c r="BO178">
        <v>26.929670000000002</v>
      </c>
      <c r="BP178">
        <v>78.605869999999996</v>
      </c>
      <c r="BQ178">
        <v>19698.37</v>
      </c>
      <c r="BR178">
        <v>0.95461379999999996</v>
      </c>
      <c r="BS178">
        <v>26.728449999999999</v>
      </c>
      <c r="BT178">
        <v>84.707759999999993</v>
      </c>
      <c r="BU178">
        <v>21618.78</v>
      </c>
      <c r="BV178">
        <v>0.95273540000000001</v>
      </c>
      <c r="BW178">
        <v>27.972819999999999</v>
      </c>
      <c r="BX178">
        <v>58.12359</v>
      </c>
      <c r="BY178">
        <v>15070.88</v>
      </c>
      <c r="BZ178">
        <v>0.95023970000000002</v>
      </c>
      <c r="CA178">
        <v>29.18272</v>
      </c>
      <c r="CB178">
        <v>27.78999</v>
      </c>
      <c r="CC178">
        <v>7305.2150000000001</v>
      </c>
      <c r="CD178">
        <v>0.94695130000000005</v>
      </c>
      <c r="CE178">
        <v>29.36853</v>
      </c>
      <c r="CF178">
        <v>10.0105</v>
      </c>
      <c r="CG178">
        <v>2662.5419999999999</v>
      </c>
      <c r="CH178">
        <v>0.94289239999999996</v>
      </c>
      <c r="CI178">
        <v>28.97636</v>
      </c>
      <c r="CJ178">
        <v>2.9204919999999999</v>
      </c>
      <c r="CK178">
        <v>785.10969999999998</v>
      </c>
      <c r="CL178">
        <v>0.93799379999999999</v>
      </c>
      <c r="CM178">
        <v>27.57</v>
      </c>
      <c r="CN178">
        <v>0.74648420000000004</v>
      </c>
      <c r="CO178">
        <v>202.23689999999999</v>
      </c>
      <c r="CP178">
        <v>0.93264119999999995</v>
      </c>
      <c r="CQ178">
        <v>26.372599999999998</v>
      </c>
      <c r="CR178">
        <v>0.1881227</v>
      </c>
      <c r="CS178">
        <v>51.067779999999999</v>
      </c>
      <c r="CT178">
        <v>0.92703709999999995</v>
      </c>
      <c r="CU178">
        <v>25.863109999999999</v>
      </c>
      <c r="CV178" s="1">
        <v>6.0699950000000003E-2</v>
      </c>
      <c r="CW178">
        <v>16.276340000000001</v>
      </c>
      <c r="CX178">
        <v>0.92135730000000005</v>
      </c>
      <c r="CY178">
        <v>26.123049999999999</v>
      </c>
      <c r="CZ178" s="1">
        <v>3.4709749999999998E-2</v>
      </c>
      <c r="DA178">
        <v>9.1146600000000007</v>
      </c>
      <c r="DB178">
        <v>0.91553180000000001</v>
      </c>
      <c r="DC178">
        <v>27.909050000000001</v>
      </c>
      <c r="DD178" s="1">
        <v>3.190701E-2</v>
      </c>
      <c r="DE178">
        <v>8.3196010000000005</v>
      </c>
      <c r="DF178">
        <v>0.91018770000000004</v>
      </c>
      <c r="DG178">
        <v>30.92942</v>
      </c>
      <c r="DH178" s="1">
        <v>3.386012E-2</v>
      </c>
      <c r="DI178">
        <v>8.8590529999999994</v>
      </c>
      <c r="DJ178">
        <v>0.90558959999999999</v>
      </c>
      <c r="DK178">
        <v>35.397640000000003</v>
      </c>
      <c r="DL178" s="1">
        <v>3.5448159999999999E-2</v>
      </c>
      <c r="DM178">
        <v>9.3247440000000008</v>
      </c>
      <c r="DN178">
        <v>0.90163139999999997</v>
      </c>
      <c r="DO178">
        <v>40.021990000000002</v>
      </c>
      <c r="DP178" s="1">
        <v>3.5517439999999997E-2</v>
      </c>
      <c r="DQ178">
        <v>9.3874829999999996</v>
      </c>
      <c r="DR178">
        <v>0.89848740000000005</v>
      </c>
      <c r="DS178">
        <v>40.572119999999998</v>
      </c>
      <c r="DT178" s="1">
        <v>3.4115109999999997E-2</v>
      </c>
      <c r="DU178">
        <v>9.0478059999999996</v>
      </c>
      <c r="DV178">
        <v>0.89608960000000004</v>
      </c>
      <c r="DW178">
        <v>37.883249999999997</v>
      </c>
      <c r="DX178" s="1">
        <v>3.1817049999999999E-2</v>
      </c>
      <c r="DY178">
        <v>8.4548229999999993</v>
      </c>
      <c r="DZ178">
        <v>0.89433459999999998</v>
      </c>
      <c r="EA178">
        <v>35.370730000000002</v>
      </c>
      <c r="EB178" s="1">
        <v>2.904404E-2</v>
      </c>
      <c r="EC178">
        <v>7.7235259999999997</v>
      </c>
      <c r="ED178">
        <v>0.89313969999999998</v>
      </c>
      <c r="EE178">
        <v>34.101790000000001</v>
      </c>
      <c r="EF178" s="1">
        <v>2.5830499999999999E-2</v>
      </c>
      <c r="EG178">
        <v>6.8715190000000002</v>
      </c>
      <c r="EH178">
        <v>0.89230010000000004</v>
      </c>
      <c r="EI178">
        <v>34.667900000000003</v>
      </c>
      <c r="EJ178" s="1">
        <v>2.21038E-2</v>
      </c>
      <c r="EK178">
        <v>5.8825839999999996</v>
      </c>
      <c r="EL178">
        <v>0.89177569999999995</v>
      </c>
      <c r="EM178">
        <v>36.78586</v>
      </c>
      <c r="EN178" s="1">
        <v>1.8046139999999999E-2</v>
      </c>
      <c r="EO178">
        <v>4.8030520000000001</v>
      </c>
      <c r="EP178">
        <v>0.89142840000000001</v>
      </c>
      <c r="EQ178">
        <v>40.804369999999999</v>
      </c>
      <c r="ER178" s="1">
        <v>1.4177520000000001E-2</v>
      </c>
      <c r="ES178">
        <v>3.771166</v>
      </c>
      <c r="ET178">
        <v>0.89122570000000001</v>
      </c>
      <c r="EU178">
        <v>44.299909999999997</v>
      </c>
      <c r="EV178" s="1">
        <v>1.1010570000000001E-2</v>
      </c>
      <c r="EW178">
        <v>2.923559</v>
      </c>
      <c r="EX178">
        <v>0.89109780000000005</v>
      </c>
      <c r="EY178">
        <v>43.6053</v>
      </c>
      <c r="EZ178" s="1">
        <v>8.7412050000000002E-3</v>
      </c>
      <c r="FA178">
        <v>2.3135159999999999</v>
      </c>
      <c r="FB178">
        <v>0.89103319999999997</v>
      </c>
      <c r="FC178">
        <v>40.683239999999998</v>
      </c>
      <c r="FD178" s="1">
        <v>7.2514249999999997E-3</v>
      </c>
      <c r="FE178">
        <v>1.9123859999999999</v>
      </c>
      <c r="FF178">
        <v>0.89099430000000002</v>
      </c>
      <c r="FG178">
        <v>38.725200000000001</v>
      </c>
      <c r="FH178" s="1">
        <v>6.2922400000000002E-3</v>
      </c>
      <c r="FI178">
        <v>1.654123</v>
      </c>
      <c r="FJ178">
        <v>0.89095630000000003</v>
      </c>
      <c r="FK178">
        <v>38.869799999999998</v>
      </c>
      <c r="FL178" s="1">
        <v>5.67827E-3</v>
      </c>
      <c r="FM178">
        <v>1.489025</v>
      </c>
      <c r="FN178">
        <v>0.89094499999999999</v>
      </c>
      <c r="FO178">
        <v>41.260770000000001</v>
      </c>
      <c r="FP178" s="1">
        <v>5.2474840000000002E-3</v>
      </c>
      <c r="FQ178">
        <v>1.373659</v>
      </c>
      <c r="FR178">
        <v>0.89094960000000001</v>
      </c>
      <c r="FS178">
        <v>44.104889999999997</v>
      </c>
      <c r="FT178" s="1">
        <v>4.9184490000000001E-3</v>
      </c>
      <c r="FU178">
        <v>1.286127</v>
      </c>
      <c r="FV178">
        <v>0.89094189999999995</v>
      </c>
      <c r="FW178">
        <v>46.41574</v>
      </c>
      <c r="FX178" s="1">
        <v>4.6521560000000002E-3</v>
      </c>
      <c r="FY178">
        <v>1.215433</v>
      </c>
      <c r="FZ178">
        <v>0.89092879999999997</v>
      </c>
      <c r="GA178">
        <v>46.383749999999999</v>
      </c>
      <c r="GB178" s="1">
        <v>4.4153619999999999E-3</v>
      </c>
      <c r="GC178">
        <v>1.152844</v>
      </c>
      <c r="GD178">
        <v>0.89092859999999996</v>
      </c>
      <c r="GE178">
        <v>44.079219999999999</v>
      </c>
      <c r="GF178" s="1">
        <v>4.2015589999999997E-3</v>
      </c>
      <c r="GG178">
        <v>1.096646</v>
      </c>
      <c r="GH178">
        <v>0.89094059999999997</v>
      </c>
      <c r="GI178">
        <v>40.321040000000004</v>
      </c>
      <c r="GJ178" s="1">
        <v>4.0063590000000001E-3</v>
      </c>
      <c r="GK178">
        <v>1.0453749999999999</v>
      </c>
      <c r="GL178">
        <v>0.89090999999999998</v>
      </c>
      <c r="GM178">
        <v>37.312370000000001</v>
      </c>
      <c r="GN178" s="1">
        <v>3.8229230000000002E-3</v>
      </c>
      <c r="GO178">
        <v>0.99724919999999995</v>
      </c>
      <c r="GP178">
        <v>0.89093659999999997</v>
      </c>
      <c r="GQ178">
        <v>35.821359999999999</v>
      </c>
      <c r="GR178" s="1">
        <v>3.6509619999999998E-3</v>
      </c>
      <c r="GS178">
        <v>0.95217620000000003</v>
      </c>
      <c r="GT178">
        <v>0.89093080000000002</v>
      </c>
      <c r="GU178">
        <v>37.215049999999998</v>
      </c>
      <c r="GV178" s="1">
        <v>3.488854E-3</v>
      </c>
      <c r="GW178">
        <v>0.90978859999999995</v>
      </c>
      <c r="GX178">
        <v>0.89093449999999996</v>
      </c>
      <c r="GY178">
        <v>39.951129999999999</v>
      </c>
      <c r="GZ178" s="1">
        <v>3.3358049999999998E-3</v>
      </c>
      <c r="HA178">
        <v>0.86989680000000003</v>
      </c>
      <c r="HB178">
        <v>0.89093149999999999</v>
      </c>
      <c r="HC178">
        <v>42.917490000000001</v>
      </c>
      <c r="HD178" s="1">
        <v>3.1915720000000002E-3</v>
      </c>
      <c r="HE178">
        <v>0.83214860000000002</v>
      </c>
      <c r="HF178">
        <v>0.89093469999999997</v>
      </c>
      <c r="HG178">
        <v>44.616149999999998</v>
      </c>
      <c r="HH178" s="1">
        <v>3.0549489999999999E-3</v>
      </c>
      <c r="HI178">
        <v>0.79648350000000001</v>
      </c>
      <c r="HJ178">
        <v>0.8909359</v>
      </c>
      <c r="HK178">
        <v>43.152050000000003</v>
      </c>
      <c r="HL178" s="1">
        <v>2.925923E-3</v>
      </c>
      <c r="HM178">
        <v>0.76283679999999998</v>
      </c>
      <c r="HN178">
        <v>0.89093630000000001</v>
      </c>
      <c r="HO178">
        <v>40.27675</v>
      </c>
      <c r="HP178" s="1">
        <v>2.8038609999999999E-3</v>
      </c>
      <c r="HQ178">
        <v>0.73093629999999998</v>
      </c>
      <c r="HR178">
        <v>0.89094459999999998</v>
      </c>
      <c r="HS178">
        <v>37.510469999999998</v>
      </c>
      <c r="HT178">
        <v>2.6869009999999998E-3</v>
      </c>
      <c r="HU178">
        <v>0.70044930000000005</v>
      </c>
      <c r="HV178">
        <v>0.8909338</v>
      </c>
      <c r="HW178">
        <v>35.898330000000001</v>
      </c>
      <c r="HX178" s="1">
        <v>2.5765219999999999E-3</v>
      </c>
      <c r="HY178">
        <v>0.6717012</v>
      </c>
      <c r="HZ178">
        <v>0.89094569999999995</v>
      </c>
      <c r="IA178">
        <v>37.457630000000002</v>
      </c>
      <c r="IB178" s="1">
        <v>2.471961E-3</v>
      </c>
      <c r="IC178">
        <v>0.6444529</v>
      </c>
      <c r="ID178">
        <v>0.89093180000000005</v>
      </c>
      <c r="IE178">
        <v>42.285449999999997</v>
      </c>
      <c r="IF178" s="1">
        <v>2.3724039999999998E-3</v>
      </c>
      <c r="IG178">
        <v>0.61844100000000002</v>
      </c>
      <c r="IH178">
        <v>0.89093449999999996</v>
      </c>
      <c r="II178">
        <v>48.031359999999999</v>
      </c>
      <c r="IJ178" s="1">
        <v>2.277304E-3</v>
      </c>
      <c r="IK178">
        <v>0.59366390000000002</v>
      </c>
      <c r="IL178">
        <v>0.89092450000000001</v>
      </c>
      <c r="IM178">
        <v>50.55941</v>
      </c>
      <c r="IN178" s="1">
        <v>2.1876859999999999E-3</v>
      </c>
      <c r="IO178">
        <v>0.57025300000000001</v>
      </c>
      <c r="IP178">
        <v>0.8909319</v>
      </c>
      <c r="IQ178">
        <v>49.037999999999997</v>
      </c>
      <c r="IR178" s="1">
        <v>2.102259E-3</v>
      </c>
      <c r="IS178">
        <v>0.5480138</v>
      </c>
      <c r="IT178">
        <v>0.89093359999999999</v>
      </c>
      <c r="IU178">
        <v>46.058729999999997</v>
      </c>
      <c r="IV178" s="1">
        <v>2.0221839999999998E-3</v>
      </c>
      <c r="IW178">
        <v>0.52709729999999999</v>
      </c>
      <c r="IX178">
        <v>0.89093009999999995</v>
      </c>
      <c r="IY178">
        <v>44.182729999999999</v>
      </c>
      <c r="IZ178" s="1">
        <v>1.943256E-3</v>
      </c>
      <c r="JA178">
        <v>0.50652699999999995</v>
      </c>
      <c r="JB178">
        <v>0.89093469999999997</v>
      </c>
      <c r="JC178">
        <v>43.763089999999998</v>
      </c>
      <c r="JD178" s="1">
        <v>1.8693259999999999E-3</v>
      </c>
      <c r="JE178">
        <v>0.487292</v>
      </c>
      <c r="JF178">
        <v>0.89093529999999999</v>
      </c>
      <c r="JG178">
        <v>45.556510000000003</v>
      </c>
      <c r="JH178" s="1">
        <v>1.7983840000000001E-3</v>
      </c>
      <c r="JI178">
        <v>0.4687482</v>
      </c>
      <c r="JJ178">
        <v>0.89092490000000002</v>
      </c>
      <c r="JK178">
        <v>47.26491</v>
      </c>
      <c r="JL178" s="1">
        <v>1.7301E-3</v>
      </c>
      <c r="JM178">
        <v>0.45124160000000002</v>
      </c>
      <c r="JN178">
        <v>0.89094090000000004</v>
      </c>
      <c r="JO178">
        <v>46.689079999999997</v>
      </c>
      <c r="JP178" s="1">
        <v>1.6609730000000001E-3</v>
      </c>
      <c r="JQ178">
        <v>0.43430740000000001</v>
      </c>
      <c r="JR178">
        <v>0.89094609999999996</v>
      </c>
      <c r="JS178">
        <v>44.192340000000002</v>
      </c>
      <c r="JT178" s="1">
        <v>1.5954770000000001E-3</v>
      </c>
      <c r="JU178">
        <v>0.41821940000000002</v>
      </c>
      <c r="JV178">
        <v>0.89093330000000004</v>
      </c>
      <c r="JW178">
        <v>41.403820000000003</v>
      </c>
      <c r="JX178" s="1">
        <v>1.5324220000000001E-3</v>
      </c>
      <c r="JY178">
        <v>0.4026634</v>
      </c>
      <c r="JZ178">
        <v>0.89093500000000003</v>
      </c>
      <c r="KA178">
        <v>38.927520000000001</v>
      </c>
      <c r="KB178" s="1">
        <v>1.473011E-3</v>
      </c>
      <c r="KC178">
        <v>0.3879148</v>
      </c>
      <c r="KD178">
        <v>0.89093009999999995</v>
      </c>
      <c r="KE178">
        <v>37.524819999999998</v>
      </c>
      <c r="KF178" s="1">
        <v>1.416573E-3</v>
      </c>
      <c r="KG178">
        <v>0.37384650000000003</v>
      </c>
      <c r="KH178">
        <v>0.89092470000000001</v>
      </c>
      <c r="KI178">
        <v>36.80874</v>
      </c>
      <c r="KJ178" s="1">
        <v>1.362844E-3</v>
      </c>
      <c r="KK178">
        <v>0.36039660000000001</v>
      </c>
      <c r="KL178">
        <v>0.89093319999999998</v>
      </c>
      <c r="KM178">
        <v>38.342100000000002</v>
      </c>
      <c r="KN178" s="1">
        <v>1.310517E-3</v>
      </c>
      <c r="KO178">
        <v>0.34723120000000002</v>
      </c>
      <c r="KP178">
        <v>0.89092099999999996</v>
      </c>
      <c r="KQ178">
        <v>43.189950000000003</v>
      </c>
      <c r="KR178" s="1">
        <v>1.2609570000000001E-3</v>
      </c>
      <c r="KS178">
        <v>0.33473039999999998</v>
      </c>
      <c r="KT178">
        <v>0.89093509999999998</v>
      </c>
      <c r="KU178">
        <v>49.483339999999998</v>
      </c>
      <c r="KV178" s="1">
        <v>1.2142380000000001E-3</v>
      </c>
      <c r="KW178">
        <v>0.3229032</v>
      </c>
      <c r="KX178">
        <v>0.89093279999999997</v>
      </c>
      <c r="KY178">
        <v>52.809199999999997</v>
      </c>
      <c r="KZ178" s="1">
        <v>1.168826E-3</v>
      </c>
      <c r="LA178">
        <v>0.31134919999999999</v>
      </c>
      <c r="LB178">
        <v>0.8909338</v>
      </c>
      <c r="LC178">
        <v>50.871850000000002</v>
      </c>
      <c r="LD178" s="1">
        <v>1.125844E-3</v>
      </c>
      <c r="LE178">
        <v>0.30038049999999999</v>
      </c>
      <c r="LF178">
        <v>0.89094059999999997</v>
      </c>
      <c r="LG178">
        <v>46.516689999999997</v>
      </c>
      <c r="LH178" s="1">
        <v>1.084874E-3</v>
      </c>
      <c r="LI178">
        <v>0.28991600000000001</v>
      </c>
      <c r="LJ178">
        <v>0.89093270000000002</v>
      </c>
      <c r="LK178">
        <v>42.910290000000003</v>
      </c>
      <c r="LL178" s="1">
        <v>1.045593E-3</v>
      </c>
      <c r="LM178">
        <v>0.27983150000000001</v>
      </c>
      <c r="LN178">
        <v>0.89093359999999999</v>
      </c>
      <c r="LO178">
        <v>40.679969999999997</v>
      </c>
      <c r="LP178" s="1">
        <v>1.0082030000000001E-3</v>
      </c>
      <c r="LQ178">
        <v>0.27022429999999997</v>
      </c>
      <c r="LR178">
        <v>0.89092439999999995</v>
      </c>
      <c r="LS178">
        <v>40.578580000000002</v>
      </c>
      <c r="LT178" s="1">
        <v>9.7214269999999997E-4</v>
      </c>
      <c r="LU178">
        <v>0.2609186</v>
      </c>
      <c r="LV178">
        <v>0.89093469999999997</v>
      </c>
      <c r="LW178">
        <v>42.092759999999998</v>
      </c>
      <c r="LX178" s="1">
        <v>9.3793230000000004E-4</v>
      </c>
      <c r="LY178">
        <v>0.25208160000000002</v>
      </c>
      <c r="LZ178">
        <v>0.89092879999999997</v>
      </c>
      <c r="MA178">
        <v>42.930210000000002</v>
      </c>
      <c r="MB178" s="1">
        <v>9.0466980000000004E-4</v>
      </c>
      <c r="MC178">
        <v>0.24345729999999999</v>
      </c>
      <c r="MD178">
        <v>0.89094949999999995</v>
      </c>
      <c r="ME178">
        <v>42.195050000000002</v>
      </c>
      <c r="MF178" s="1">
        <v>8.7296209999999995E-4</v>
      </c>
      <c r="MG178">
        <v>0.2352426</v>
      </c>
      <c r="MH178">
        <v>0.89093370000000005</v>
      </c>
      <c r="MI178">
        <v>40.011290000000002</v>
      </c>
      <c r="MJ178" s="1">
        <v>8.420872E-4</v>
      </c>
      <c r="MK178">
        <v>0.2272362</v>
      </c>
      <c r="ML178">
        <v>0.89092510000000003</v>
      </c>
      <c r="MM178">
        <v>37.411180000000002</v>
      </c>
      <c r="MN178" s="1">
        <v>8.1284209999999996E-4</v>
      </c>
      <c r="MO178">
        <v>0.2196748</v>
      </c>
      <c r="MP178">
        <v>0.89092389999999999</v>
      </c>
      <c r="MQ178">
        <v>36.502890000000001</v>
      </c>
      <c r="MR178" s="1">
        <v>7.8430310000000001E-4</v>
      </c>
      <c r="MS178">
        <v>0.21229049999999999</v>
      </c>
      <c r="MT178">
        <v>0.89092360000000004</v>
      </c>
      <c r="MU178">
        <v>36.964449999999999</v>
      </c>
      <c r="MV178" s="1">
        <v>7.5691270000000001E-4</v>
      </c>
      <c r="MW178">
        <v>0.2051857</v>
      </c>
      <c r="MX178">
        <v>0.89093549999999999</v>
      </c>
      <c r="MY178">
        <v>39.016550000000002</v>
      </c>
      <c r="MZ178" s="1">
        <v>7.3080460000000003E-4</v>
      </c>
      <c r="NA178">
        <v>0.19838430000000001</v>
      </c>
      <c r="NB178">
        <v>0.89093409999999995</v>
      </c>
      <c r="NC178">
        <v>41.236139999999999</v>
      </c>
      <c r="ND178" s="1">
        <v>7.0519090000000005E-4</v>
      </c>
      <c r="NE178">
        <v>0.19170029999999999</v>
      </c>
      <c r="NF178">
        <v>0.89093279999999997</v>
      </c>
      <c r="NG178">
        <v>44.036169999999998</v>
      </c>
      <c r="NH178" s="1">
        <v>6.8088389999999995E-4</v>
      </c>
      <c r="NI178">
        <v>0.18535799999999999</v>
      </c>
      <c r="NJ178">
        <v>0.89094169999999995</v>
      </c>
      <c r="NK178">
        <v>46.825580000000002</v>
      </c>
      <c r="NL178" s="1">
        <v>6.574959E-4</v>
      </c>
      <c r="NM178">
        <v>0.17924770000000001</v>
      </c>
      <c r="NN178">
        <v>0.89093719999999998</v>
      </c>
      <c r="NO178">
        <v>46.395580000000002</v>
      </c>
      <c r="NP178" s="1">
        <v>6.3491779999999998E-4</v>
      </c>
      <c r="NQ178">
        <v>0.173316</v>
      </c>
      <c r="NR178">
        <v>0.89093299999999997</v>
      </c>
      <c r="NS178">
        <v>42.141739999999999</v>
      </c>
      <c r="NT178" s="1">
        <v>6.1337100000000003E-4</v>
      </c>
      <c r="NU178">
        <v>0.16766539999999999</v>
      </c>
      <c r="NV178">
        <v>0.89094459999999998</v>
      </c>
      <c r="NW178">
        <v>37.851469999999999</v>
      </c>
      <c r="NX178" s="1">
        <v>5.9240669999999999E-4</v>
      </c>
      <c r="NY178">
        <v>0.16213720000000001</v>
      </c>
      <c r="NZ178">
        <v>0.89092590000000005</v>
      </c>
      <c r="OA178">
        <v>35.189880000000002</v>
      </c>
      <c r="OB178" s="1">
        <v>5.7235540000000001E-4</v>
      </c>
      <c r="OC178">
        <v>0.1568262</v>
      </c>
      <c r="OD178">
        <v>0.89094870000000004</v>
      </c>
      <c r="OE178">
        <v>35.50712</v>
      </c>
      <c r="OF178" s="1">
        <v>5.5317129999999997E-4</v>
      </c>
      <c r="OG178">
        <v>0.1517211</v>
      </c>
      <c r="OH178">
        <v>0.89093960000000005</v>
      </c>
      <c r="OI178">
        <v>36.399880000000003</v>
      </c>
      <c r="OJ178" s="1">
        <v>5.3485890000000002E-4</v>
      </c>
      <c r="OK178">
        <v>0.146839</v>
      </c>
    </row>
    <row r="179" spans="1:401" x14ac:dyDescent="0.35">
      <c r="A179">
        <v>185</v>
      </c>
      <c r="B179" t="s">
        <v>4</v>
      </c>
      <c r="C179" t="s">
        <v>181</v>
      </c>
      <c r="D179" t="s">
        <v>185</v>
      </c>
      <c r="E179">
        <v>917.64919999999995</v>
      </c>
      <c r="F179">
        <v>1.0737110000000001</v>
      </c>
      <c r="G179">
        <v>23.47955</v>
      </c>
      <c r="H179">
        <v>0</v>
      </c>
      <c r="I179">
        <v>0</v>
      </c>
      <c r="J179">
        <v>1.064063</v>
      </c>
      <c r="K179">
        <v>24.42747</v>
      </c>
      <c r="L179">
        <v>0</v>
      </c>
      <c r="M179">
        <v>0</v>
      </c>
      <c r="N179">
        <v>1.0547660000000001</v>
      </c>
      <c r="O179">
        <v>24.204170000000001</v>
      </c>
      <c r="P179">
        <v>0</v>
      </c>
      <c r="Q179">
        <v>0</v>
      </c>
      <c r="R179">
        <v>1.0465610000000001</v>
      </c>
      <c r="S179">
        <v>24.48535</v>
      </c>
      <c r="T179">
        <v>0</v>
      </c>
      <c r="U179">
        <v>0</v>
      </c>
      <c r="V179">
        <v>1.038351</v>
      </c>
      <c r="W179">
        <v>24.53163</v>
      </c>
      <c r="X179">
        <v>0</v>
      </c>
      <c r="Y179">
        <v>0</v>
      </c>
      <c r="Z179">
        <v>1.030357</v>
      </c>
      <c r="AA179">
        <v>23.695119999999999</v>
      </c>
      <c r="AB179">
        <v>0</v>
      </c>
      <c r="AC179">
        <v>0</v>
      </c>
      <c r="AD179">
        <v>1.0225310000000001</v>
      </c>
      <c r="AE179">
        <v>22.384440000000001</v>
      </c>
      <c r="AF179" s="1">
        <v>6.9906469999999997E-35</v>
      </c>
      <c r="AG179" s="1">
        <v>1.9830369999999999E-32</v>
      </c>
      <c r="AH179">
        <v>1.0137959999999999</v>
      </c>
      <c r="AI179">
        <v>21.589549999999999</v>
      </c>
      <c r="AJ179" s="1">
        <v>5.7621269999999996E-25</v>
      </c>
      <c r="AK179" s="1">
        <v>1.6452100000000001E-22</v>
      </c>
      <c r="AL179">
        <v>1.0066170000000001</v>
      </c>
      <c r="AM179">
        <v>21.82978</v>
      </c>
      <c r="AN179" s="1">
        <v>3.064934E-15</v>
      </c>
      <c r="AO179" s="1">
        <v>8.7536869999999999E-13</v>
      </c>
      <c r="AP179">
        <v>1.000748</v>
      </c>
      <c r="AQ179">
        <v>23.883970000000001</v>
      </c>
      <c r="AR179" s="1">
        <v>1.3489040000000001E-7</v>
      </c>
      <c r="AS179" s="1">
        <v>2.77343E-5</v>
      </c>
      <c r="AT179">
        <v>0.99549049999999994</v>
      </c>
      <c r="AU179">
        <v>26.725719999999999</v>
      </c>
      <c r="AV179" s="1">
        <v>2.5186799999999998E-4</v>
      </c>
      <c r="AW179">
        <v>5.7230009999999998E-2</v>
      </c>
      <c r="AX179">
        <v>0.99106249999999996</v>
      </c>
      <c r="AY179">
        <v>29.578589999999998</v>
      </c>
      <c r="AZ179" s="1">
        <v>3.5741780000000001E-2</v>
      </c>
      <c r="BA179">
        <v>8.6536220000000004</v>
      </c>
      <c r="BB179">
        <v>0.98753769999999996</v>
      </c>
      <c r="BC179">
        <v>31.233989999999999</v>
      </c>
      <c r="BD179">
        <v>1.048969</v>
      </c>
      <c r="BE179">
        <v>266.91500000000002</v>
      </c>
      <c r="BF179">
        <v>0.98484329999999998</v>
      </c>
      <c r="BG179">
        <v>30.345050000000001</v>
      </c>
      <c r="BH179">
        <v>9.8918959999999991</v>
      </c>
      <c r="BI179">
        <v>2619.2359999999999</v>
      </c>
      <c r="BJ179">
        <v>0.98284300000000002</v>
      </c>
      <c r="BK179">
        <v>28.278120000000001</v>
      </c>
      <c r="BL179">
        <v>38.914940000000001</v>
      </c>
      <c r="BM179">
        <v>10653.33</v>
      </c>
      <c r="BN179">
        <v>0.98124500000000003</v>
      </c>
      <c r="BO179">
        <v>26.961670000000002</v>
      </c>
      <c r="BP179">
        <v>76.401579999999996</v>
      </c>
      <c r="BQ179">
        <v>21508.81</v>
      </c>
      <c r="BR179">
        <v>0.97969839999999997</v>
      </c>
      <c r="BS179">
        <v>26.70251</v>
      </c>
      <c r="BT179">
        <v>85.60548</v>
      </c>
      <c r="BU179">
        <v>24673.55</v>
      </c>
      <c r="BV179">
        <v>0.97788229999999998</v>
      </c>
      <c r="BW179">
        <v>27.93337</v>
      </c>
      <c r="BX179">
        <v>60.70129</v>
      </c>
      <c r="BY179">
        <v>17856.53</v>
      </c>
      <c r="BZ179">
        <v>0.97542770000000001</v>
      </c>
      <c r="CA179">
        <v>29.208739999999999</v>
      </c>
      <c r="CB179">
        <v>29.811959999999999</v>
      </c>
      <c r="CC179">
        <v>8924.5709999999999</v>
      </c>
      <c r="CD179">
        <v>0.97219529999999998</v>
      </c>
      <c r="CE179">
        <v>29.444859999999998</v>
      </c>
      <c r="CF179">
        <v>10.97016</v>
      </c>
      <c r="CG179">
        <v>3332.7020000000002</v>
      </c>
      <c r="CH179">
        <v>0.96822430000000004</v>
      </c>
      <c r="CI179">
        <v>29.102270000000001</v>
      </c>
      <c r="CJ179">
        <v>3.2510949999999998</v>
      </c>
      <c r="CK179">
        <v>1000.366</v>
      </c>
      <c r="CL179">
        <v>0.96343540000000005</v>
      </c>
      <c r="CM179">
        <v>27.687809999999999</v>
      </c>
      <c r="CN179">
        <v>0.8383235</v>
      </c>
      <c r="CO179">
        <v>260.26429999999999</v>
      </c>
      <c r="CP179">
        <v>0.95831929999999999</v>
      </c>
      <c r="CQ179">
        <v>26.41629</v>
      </c>
      <c r="CR179">
        <v>0.21017759999999999</v>
      </c>
      <c r="CS179">
        <v>65.384249999999994</v>
      </c>
      <c r="CT179">
        <v>0.95299029999999996</v>
      </c>
      <c r="CU179">
        <v>25.85829</v>
      </c>
      <c r="CV179" s="1">
        <v>6.5530030000000003E-2</v>
      </c>
      <c r="CW179">
        <v>20.077539999999999</v>
      </c>
      <c r="CX179">
        <v>0.94760800000000001</v>
      </c>
      <c r="CY179">
        <v>26.07565</v>
      </c>
      <c r="CZ179" s="1">
        <v>3.5545609999999998E-2</v>
      </c>
      <c r="DA179">
        <v>10.584110000000001</v>
      </c>
      <c r="DB179">
        <v>0.94154289999999996</v>
      </c>
      <c r="DC179">
        <v>27.8489</v>
      </c>
      <c r="DD179" s="1">
        <v>3.1822000000000003E-2</v>
      </c>
      <c r="DE179">
        <v>9.3528749999999992</v>
      </c>
      <c r="DF179">
        <v>0.93594670000000002</v>
      </c>
      <c r="DG179">
        <v>30.883520000000001</v>
      </c>
      <c r="DH179" s="1">
        <v>3.3667719999999998E-2</v>
      </c>
      <c r="DI179">
        <v>9.9148879999999995</v>
      </c>
      <c r="DJ179">
        <v>0.93115610000000004</v>
      </c>
      <c r="DK179">
        <v>35.371339999999996</v>
      </c>
      <c r="DL179" s="1">
        <v>3.5355749999999998E-2</v>
      </c>
      <c r="DM179">
        <v>10.46612</v>
      </c>
      <c r="DN179">
        <v>0.92702899999999999</v>
      </c>
      <c r="DO179">
        <v>40.040280000000003</v>
      </c>
      <c r="DP179" s="1">
        <v>3.5555150000000001E-2</v>
      </c>
      <c r="DQ179">
        <v>10.57619</v>
      </c>
      <c r="DR179">
        <v>0.92373099999999997</v>
      </c>
      <c r="DS179">
        <v>40.727229999999999</v>
      </c>
      <c r="DT179" s="1">
        <v>3.4265190000000001E-2</v>
      </c>
      <c r="DU179">
        <v>10.231170000000001</v>
      </c>
      <c r="DV179">
        <v>0.92120230000000003</v>
      </c>
      <c r="DW179">
        <v>38.090150000000001</v>
      </c>
      <c r="DX179" s="1">
        <v>3.2026239999999997E-2</v>
      </c>
      <c r="DY179">
        <v>9.5819949999999992</v>
      </c>
      <c r="DZ179">
        <v>0.91941329999999999</v>
      </c>
      <c r="EA179">
        <v>35.510179999999998</v>
      </c>
      <c r="EB179" s="1">
        <v>2.9290389999999999E-2</v>
      </c>
      <c r="EC179">
        <v>8.7699949999999998</v>
      </c>
      <c r="ED179">
        <v>0.91813639999999996</v>
      </c>
      <c r="EE179">
        <v>34.142919999999997</v>
      </c>
      <c r="EF179">
        <v>2.6118809999999999E-2</v>
      </c>
      <c r="EG179">
        <v>7.8244660000000001</v>
      </c>
      <c r="EH179">
        <v>0.91726209999999997</v>
      </c>
      <c r="EI179">
        <v>34.631410000000002</v>
      </c>
      <c r="EJ179" s="1">
        <v>2.2435110000000001E-2</v>
      </c>
      <c r="EK179">
        <v>6.7258680000000002</v>
      </c>
      <c r="EL179">
        <v>0.91673720000000003</v>
      </c>
      <c r="EM179">
        <v>36.738869999999999</v>
      </c>
      <c r="EN179" s="1">
        <v>1.8389780000000001E-2</v>
      </c>
      <c r="EO179">
        <v>5.5161480000000003</v>
      </c>
      <c r="EP179">
        <v>0.91637829999999998</v>
      </c>
      <c r="EQ179">
        <v>40.790680000000002</v>
      </c>
      <c r="ER179" s="1">
        <v>1.4483899999999999E-2</v>
      </c>
      <c r="ES179">
        <v>4.3437070000000002</v>
      </c>
      <c r="ET179">
        <v>0.91616379999999997</v>
      </c>
      <c r="EU179">
        <v>44.343820000000001</v>
      </c>
      <c r="EV179" s="1">
        <v>1.1244820000000001E-2</v>
      </c>
      <c r="EW179">
        <v>3.3668170000000002</v>
      </c>
      <c r="EX179">
        <v>0.91602499999999998</v>
      </c>
      <c r="EY179">
        <v>43.797849999999997</v>
      </c>
      <c r="EZ179" s="1">
        <v>8.901249E-3</v>
      </c>
      <c r="FA179">
        <v>2.6559189999999999</v>
      </c>
      <c r="FB179">
        <v>0.91595660000000001</v>
      </c>
      <c r="FC179">
        <v>40.880740000000003</v>
      </c>
      <c r="FD179" s="1">
        <v>7.3536260000000003E-3</v>
      </c>
      <c r="FE179">
        <v>2.185219</v>
      </c>
      <c r="FF179">
        <v>0.9159389</v>
      </c>
      <c r="FG179">
        <v>38.760199999999998</v>
      </c>
      <c r="FH179" s="1">
        <v>6.3566229999999996E-3</v>
      </c>
      <c r="FI179">
        <v>1.8819109999999999</v>
      </c>
      <c r="FJ179">
        <v>0.91589339999999997</v>
      </c>
      <c r="FK179">
        <v>38.772869999999998</v>
      </c>
      <c r="FL179" s="1">
        <v>5.7216020000000001E-3</v>
      </c>
      <c r="FM179">
        <v>1.689012</v>
      </c>
      <c r="FN179">
        <v>0.91585830000000001</v>
      </c>
      <c r="FO179">
        <v>41.126989999999999</v>
      </c>
      <c r="FP179" s="1">
        <v>5.2786780000000002E-3</v>
      </c>
      <c r="FQ179">
        <v>1.5550809999999999</v>
      </c>
      <c r="FR179">
        <v>0.91586140000000005</v>
      </c>
      <c r="FS179">
        <v>44.0289</v>
      </c>
      <c r="FT179" s="1">
        <v>4.9431600000000003E-3</v>
      </c>
      <c r="FU179">
        <v>1.454413</v>
      </c>
      <c r="FV179">
        <v>0.91585799999999995</v>
      </c>
      <c r="FW179">
        <v>46.426470000000002</v>
      </c>
      <c r="FX179" s="1">
        <v>4.6729509999999998E-3</v>
      </c>
      <c r="FY179">
        <v>1.373502</v>
      </c>
      <c r="FZ179">
        <v>0.91586849999999997</v>
      </c>
      <c r="GA179">
        <v>46.521650000000001</v>
      </c>
      <c r="GB179" s="1">
        <v>4.4338420000000003E-3</v>
      </c>
      <c r="GC179">
        <v>1.302352</v>
      </c>
      <c r="GD179">
        <v>0.91585470000000002</v>
      </c>
      <c r="GE179">
        <v>44.344380000000001</v>
      </c>
      <c r="GF179" s="1">
        <v>4.2188319999999996E-3</v>
      </c>
      <c r="GG179">
        <v>1.238715</v>
      </c>
      <c r="GH179">
        <v>0.91584770000000004</v>
      </c>
      <c r="GI179">
        <v>40.58323</v>
      </c>
      <c r="GJ179" s="1">
        <v>4.0219590000000003E-3</v>
      </c>
      <c r="GK179">
        <v>1.18049</v>
      </c>
      <c r="GL179">
        <v>0.91586769999999995</v>
      </c>
      <c r="GM179">
        <v>37.473500000000001</v>
      </c>
      <c r="GN179" s="1">
        <v>3.8373610000000001E-3</v>
      </c>
      <c r="GO179">
        <v>1.1260349999999999</v>
      </c>
      <c r="GP179">
        <v>0.91584739999999998</v>
      </c>
      <c r="GQ179">
        <v>35.87773</v>
      </c>
      <c r="GR179" s="1">
        <v>3.6642939999999998E-3</v>
      </c>
      <c r="GS179">
        <v>1.075027</v>
      </c>
      <c r="GT179">
        <v>0.91586809999999996</v>
      </c>
      <c r="GU179">
        <v>37.203830000000004</v>
      </c>
      <c r="GV179" s="1">
        <v>3.5017640000000001E-3</v>
      </c>
      <c r="GW179">
        <v>1.027209</v>
      </c>
      <c r="GX179">
        <v>0.91587079999999998</v>
      </c>
      <c r="GY179">
        <v>39.945140000000002</v>
      </c>
      <c r="GZ179" s="1">
        <v>3.3482109999999998E-3</v>
      </c>
      <c r="HA179">
        <v>0.98216519999999996</v>
      </c>
      <c r="HB179">
        <v>0.91586840000000003</v>
      </c>
      <c r="HC179">
        <v>42.952530000000003</v>
      </c>
      <c r="HD179" s="1">
        <v>3.2031339999999998E-3</v>
      </c>
      <c r="HE179">
        <v>0.93944419999999995</v>
      </c>
      <c r="HF179">
        <v>0.91587110000000005</v>
      </c>
      <c r="HG179">
        <v>44.713799999999999</v>
      </c>
      <c r="HH179" s="1">
        <v>3.0657919999999999E-3</v>
      </c>
      <c r="HI179">
        <v>0.89910760000000001</v>
      </c>
      <c r="HJ179">
        <v>0.9158731</v>
      </c>
      <c r="HK179">
        <v>43.347099999999998</v>
      </c>
      <c r="HL179" s="1">
        <v>2.9363129999999999E-3</v>
      </c>
      <c r="HM179">
        <v>0.8611335</v>
      </c>
      <c r="HN179">
        <v>0.91587510000000005</v>
      </c>
      <c r="HO179">
        <v>40.488019999999999</v>
      </c>
      <c r="HP179" s="1">
        <v>2.8134089999999998E-3</v>
      </c>
      <c r="HQ179">
        <v>0.82498020000000005</v>
      </c>
      <c r="HR179">
        <v>0.91587510000000005</v>
      </c>
      <c r="HS179">
        <v>37.680779999999999</v>
      </c>
      <c r="HT179" s="1">
        <v>2.6961569999999998E-3</v>
      </c>
      <c r="HU179">
        <v>0.79061619999999999</v>
      </c>
      <c r="HV179">
        <v>0.91587160000000001</v>
      </c>
      <c r="HW179">
        <v>35.980980000000002</v>
      </c>
      <c r="HX179" s="1">
        <v>2.5853510000000001E-3</v>
      </c>
      <c r="HY179">
        <v>0.75813410000000003</v>
      </c>
      <c r="HZ179">
        <v>0.91588290000000006</v>
      </c>
      <c r="IA179">
        <v>37.453870000000002</v>
      </c>
      <c r="IB179" s="1">
        <v>2.4804850000000002E-3</v>
      </c>
      <c r="IC179">
        <v>0.72740530000000003</v>
      </c>
      <c r="ID179">
        <v>0.91586909999999999</v>
      </c>
      <c r="IE179">
        <v>42.225879999999997</v>
      </c>
      <c r="IF179" s="1">
        <v>2.3802630000000001E-3</v>
      </c>
      <c r="IG179">
        <v>0.69793280000000002</v>
      </c>
      <c r="IH179">
        <v>0.91587160000000001</v>
      </c>
      <c r="II179">
        <v>48.027859999999997</v>
      </c>
      <c r="IJ179" s="1">
        <v>2.2848479999999999E-3</v>
      </c>
      <c r="IK179">
        <v>0.66996599999999995</v>
      </c>
      <c r="IL179">
        <v>0.91586389999999995</v>
      </c>
      <c r="IM179">
        <v>50.670140000000004</v>
      </c>
      <c r="IN179" s="1">
        <v>2.1948200000000001E-3</v>
      </c>
      <c r="IO179">
        <v>0.64351060000000004</v>
      </c>
      <c r="IP179">
        <v>0.91586990000000001</v>
      </c>
      <c r="IQ179">
        <v>49.259230000000002</v>
      </c>
      <c r="IR179" s="1">
        <v>2.1090689999999999E-3</v>
      </c>
      <c r="IS179">
        <v>0.61841270000000004</v>
      </c>
      <c r="IT179">
        <v>0.9158712</v>
      </c>
      <c r="IU179">
        <v>46.234070000000003</v>
      </c>
      <c r="IV179" s="1">
        <v>2.028686E-3</v>
      </c>
      <c r="IW179">
        <v>0.59476660000000003</v>
      </c>
      <c r="IX179">
        <v>0.91586809999999996</v>
      </c>
      <c r="IY179">
        <v>44.223709999999997</v>
      </c>
      <c r="IZ179" s="1">
        <v>1.9494340000000001E-3</v>
      </c>
      <c r="JA179">
        <v>0.57155750000000005</v>
      </c>
      <c r="JB179">
        <v>0.91587160000000001</v>
      </c>
      <c r="JC179">
        <v>43.711019999999998</v>
      </c>
      <c r="JD179" s="1">
        <v>1.875299E-3</v>
      </c>
      <c r="JE179">
        <v>0.54984900000000003</v>
      </c>
      <c r="JF179">
        <v>0.91587220000000003</v>
      </c>
      <c r="JG179">
        <v>45.475929999999998</v>
      </c>
      <c r="JH179" s="1">
        <v>1.803986E-3</v>
      </c>
      <c r="JI179">
        <v>0.52887280000000003</v>
      </c>
      <c r="JJ179">
        <v>0.91586369999999995</v>
      </c>
      <c r="JK179">
        <v>47.260249999999999</v>
      </c>
      <c r="JL179" s="1">
        <v>1.735625E-3</v>
      </c>
      <c r="JM179">
        <v>0.50916399999999995</v>
      </c>
      <c r="JN179">
        <v>0.91587600000000002</v>
      </c>
      <c r="JO179">
        <v>46.796410000000002</v>
      </c>
      <c r="JP179" s="1">
        <v>1.666138E-3</v>
      </c>
      <c r="JQ179">
        <v>0.49001090000000003</v>
      </c>
      <c r="JR179">
        <v>0.91586210000000001</v>
      </c>
      <c r="JS179">
        <v>44.410820000000001</v>
      </c>
      <c r="JT179" s="1">
        <v>1.600291E-3</v>
      </c>
      <c r="JU179">
        <v>0.47181650000000003</v>
      </c>
      <c r="JV179">
        <v>0.91587350000000001</v>
      </c>
      <c r="JW179">
        <v>41.652740000000001</v>
      </c>
      <c r="JX179" s="1">
        <v>1.537091E-3</v>
      </c>
      <c r="JY179">
        <v>0.45428809999999997</v>
      </c>
      <c r="JZ179">
        <v>0.91587209999999997</v>
      </c>
      <c r="KA179">
        <v>39.066330000000001</v>
      </c>
      <c r="KB179" s="1">
        <v>1.477473E-3</v>
      </c>
      <c r="KC179">
        <v>0.43762760000000001</v>
      </c>
      <c r="KD179">
        <v>0.91586889999999999</v>
      </c>
      <c r="KE179">
        <v>37.565959999999997</v>
      </c>
      <c r="KF179" s="1">
        <v>1.4208090000000001E-3</v>
      </c>
      <c r="KG179">
        <v>0.42174739999999999</v>
      </c>
      <c r="KH179">
        <v>0.91586429999999996</v>
      </c>
      <c r="KI179">
        <v>36.807830000000003</v>
      </c>
      <c r="KJ179" s="1">
        <v>1.3668980000000001E-3</v>
      </c>
      <c r="KK179">
        <v>0.40655590000000003</v>
      </c>
      <c r="KL179">
        <v>0.91587079999999998</v>
      </c>
      <c r="KM179">
        <v>38.302729999999997</v>
      </c>
      <c r="KN179" s="1">
        <v>1.314476E-3</v>
      </c>
      <c r="KO179">
        <v>0.3917291</v>
      </c>
      <c r="KP179">
        <v>0.91586069999999997</v>
      </c>
      <c r="KQ179">
        <v>43.106029999999997</v>
      </c>
      <c r="KR179" s="1">
        <v>1.26469E-3</v>
      </c>
      <c r="KS179">
        <v>0.37761149999999999</v>
      </c>
      <c r="KT179">
        <v>0.91587260000000004</v>
      </c>
      <c r="KU179">
        <v>49.43768</v>
      </c>
      <c r="KV179" s="1">
        <v>1.217858E-3</v>
      </c>
      <c r="KW179">
        <v>0.36425669999999999</v>
      </c>
      <c r="KX179">
        <v>0.91587059999999998</v>
      </c>
      <c r="KY179">
        <v>52.892310000000002</v>
      </c>
      <c r="KZ179" s="1">
        <v>1.1721839999999999E-3</v>
      </c>
      <c r="LA179">
        <v>0.35119280000000003</v>
      </c>
      <c r="LB179">
        <v>0.91587130000000005</v>
      </c>
      <c r="LC179">
        <v>51.123249999999999</v>
      </c>
      <c r="LD179" s="1">
        <v>1.1291389999999999E-3</v>
      </c>
      <c r="LE179">
        <v>0.33884239999999999</v>
      </c>
      <c r="LF179">
        <v>0.91587039999999997</v>
      </c>
      <c r="LG179">
        <v>46.809730000000002</v>
      </c>
      <c r="LH179" s="1">
        <v>1.0880429999999999E-3</v>
      </c>
      <c r="LI179">
        <v>0.32703349999999998</v>
      </c>
      <c r="LJ179">
        <v>0.91587090000000004</v>
      </c>
      <c r="LK179">
        <v>43.116680000000002</v>
      </c>
      <c r="LL179" s="1">
        <v>1.0485850000000001E-3</v>
      </c>
      <c r="LM179">
        <v>0.31563629999999998</v>
      </c>
      <c r="LN179">
        <v>0.91586509999999999</v>
      </c>
      <c r="LO179">
        <v>40.774880000000003</v>
      </c>
      <c r="LP179" s="1">
        <v>1.011072E-3</v>
      </c>
      <c r="LQ179">
        <v>0.30478949999999999</v>
      </c>
      <c r="LR179">
        <v>0.91586350000000005</v>
      </c>
      <c r="LS179">
        <v>40.593299999999999</v>
      </c>
      <c r="LT179" s="1">
        <v>9.7490629999999999E-4</v>
      </c>
      <c r="LU179">
        <v>0.2942922</v>
      </c>
      <c r="LV179">
        <v>0.91587169999999996</v>
      </c>
      <c r="LW179">
        <v>42.09554</v>
      </c>
      <c r="LX179" s="1">
        <v>9.4061280000000001E-4</v>
      </c>
      <c r="LY179">
        <v>0.28432439999999998</v>
      </c>
      <c r="LZ179">
        <v>0.91586769999999995</v>
      </c>
      <c r="MA179">
        <v>43.017229999999998</v>
      </c>
      <c r="MB179" s="1">
        <v>9.071668E-4</v>
      </c>
      <c r="MC179">
        <v>0.27457320000000002</v>
      </c>
      <c r="MD179">
        <v>0.91586509999999999</v>
      </c>
      <c r="ME179">
        <v>42.389270000000003</v>
      </c>
      <c r="MF179" s="1">
        <v>8.7540899999999995E-4</v>
      </c>
      <c r="MG179">
        <v>0.26532440000000002</v>
      </c>
      <c r="MH179">
        <v>0.91586540000000005</v>
      </c>
      <c r="MI179">
        <v>40.234630000000003</v>
      </c>
      <c r="MJ179" s="1">
        <v>8.4445359999999999E-4</v>
      </c>
      <c r="MK179">
        <v>0.25629780000000002</v>
      </c>
      <c r="ML179">
        <v>0.91586480000000003</v>
      </c>
      <c r="MM179">
        <v>37.526989999999998</v>
      </c>
      <c r="MN179" s="1">
        <v>8.1507930000000001E-4</v>
      </c>
      <c r="MO179">
        <v>0.24774299999999999</v>
      </c>
      <c r="MP179">
        <v>0.91586319999999999</v>
      </c>
      <c r="MQ179">
        <v>36.453339999999997</v>
      </c>
      <c r="MR179" s="1">
        <v>7.8651990000000005E-4</v>
      </c>
      <c r="MS179">
        <v>0.23943970000000001</v>
      </c>
      <c r="MT179">
        <v>0.91586270000000003</v>
      </c>
      <c r="MU179">
        <v>36.862430000000003</v>
      </c>
      <c r="MV179" s="1">
        <v>7.5900160000000002E-4</v>
      </c>
      <c r="MW179">
        <v>0.23140630000000001</v>
      </c>
      <c r="MX179">
        <v>0.91587470000000004</v>
      </c>
      <c r="MY179">
        <v>38.921120000000002</v>
      </c>
      <c r="MZ179" s="1">
        <v>7.3281400000000003E-4</v>
      </c>
      <c r="NA179">
        <v>0.2237343</v>
      </c>
      <c r="NB179">
        <v>0.91587189999999996</v>
      </c>
      <c r="NC179">
        <v>41.187919999999998</v>
      </c>
      <c r="ND179" s="1">
        <v>7.0711489999999999E-4</v>
      </c>
      <c r="NE179">
        <v>0.21619730000000001</v>
      </c>
      <c r="NF179">
        <v>0.9158695</v>
      </c>
      <c r="NG179">
        <v>44.055970000000002</v>
      </c>
      <c r="NH179" s="1">
        <v>6.8273680000000003E-4</v>
      </c>
      <c r="NI179">
        <v>0.20904030000000001</v>
      </c>
      <c r="NJ179">
        <v>0.91587669999999999</v>
      </c>
      <c r="NK179">
        <v>46.914630000000002</v>
      </c>
      <c r="NL179" s="1">
        <v>6.5932990000000004E-4</v>
      </c>
      <c r="NM179">
        <v>0.2021636</v>
      </c>
      <c r="NN179">
        <v>0.91587289999999999</v>
      </c>
      <c r="NO179">
        <v>46.621029999999998</v>
      </c>
      <c r="NP179" s="1">
        <v>6.3663499999999998E-4</v>
      </c>
      <c r="NQ179">
        <v>0.19545680000000001</v>
      </c>
      <c r="NR179">
        <v>0.91587070000000004</v>
      </c>
      <c r="NS179">
        <v>42.45478</v>
      </c>
      <c r="NT179" s="1">
        <v>6.1506590000000002E-4</v>
      </c>
      <c r="NU179">
        <v>0.18909519999999999</v>
      </c>
      <c r="NV179">
        <v>0.91586100000000004</v>
      </c>
      <c r="NW179">
        <v>38.121169999999999</v>
      </c>
      <c r="NX179" s="1">
        <v>5.9400320000000003E-4</v>
      </c>
      <c r="NY179">
        <v>0.18284929999999999</v>
      </c>
      <c r="NZ179">
        <v>0.91586520000000005</v>
      </c>
      <c r="OA179">
        <v>35.333240000000004</v>
      </c>
      <c r="OB179" s="1">
        <v>5.7390619999999996E-4</v>
      </c>
      <c r="OC179">
        <v>0.17685960000000001</v>
      </c>
      <c r="OD179">
        <v>0.91586420000000002</v>
      </c>
      <c r="OE179">
        <v>35.530270000000002</v>
      </c>
      <c r="OF179" s="1">
        <v>5.5466629999999999E-4</v>
      </c>
      <c r="OG179">
        <v>0.17110359999999999</v>
      </c>
      <c r="OH179">
        <v>0.91587169999999996</v>
      </c>
      <c r="OI179">
        <v>36.428899999999999</v>
      </c>
      <c r="OJ179" s="1">
        <v>5.3630710000000001E-4</v>
      </c>
      <c r="OK179">
        <v>0.1655951</v>
      </c>
    </row>
    <row r="180" spans="1:401" x14ac:dyDescent="0.35">
      <c r="A180">
        <v>186</v>
      </c>
      <c r="B180" t="s">
        <v>4</v>
      </c>
      <c r="C180" t="s">
        <v>181</v>
      </c>
      <c r="D180" t="s">
        <v>186</v>
      </c>
      <c r="E180">
        <v>940.80179999999996</v>
      </c>
      <c r="F180">
        <v>0.96735450000000001</v>
      </c>
      <c r="G180">
        <v>23.448730000000001</v>
      </c>
      <c r="H180">
        <v>0</v>
      </c>
      <c r="I180">
        <v>0</v>
      </c>
      <c r="J180">
        <v>0.95841569999999998</v>
      </c>
      <c r="K180">
        <v>24.426780000000001</v>
      </c>
      <c r="L180">
        <v>0</v>
      </c>
      <c r="M180">
        <v>0</v>
      </c>
      <c r="N180">
        <v>0.94980600000000004</v>
      </c>
      <c r="O180">
        <v>24.26914</v>
      </c>
      <c r="P180">
        <v>0</v>
      </c>
      <c r="Q180">
        <v>0</v>
      </c>
      <c r="R180">
        <v>0.94137439999999994</v>
      </c>
      <c r="S180">
        <v>24.587340000000001</v>
      </c>
      <c r="T180">
        <v>0</v>
      </c>
      <c r="U180">
        <v>0</v>
      </c>
      <c r="V180">
        <v>0.93284639999999996</v>
      </c>
      <c r="W180">
        <v>24.643630000000002</v>
      </c>
      <c r="X180">
        <v>0</v>
      </c>
      <c r="Y180">
        <v>0</v>
      </c>
      <c r="Z180">
        <v>0.92457599999999995</v>
      </c>
      <c r="AA180">
        <v>23.799289999999999</v>
      </c>
      <c r="AB180">
        <v>0</v>
      </c>
      <c r="AC180">
        <v>0</v>
      </c>
      <c r="AD180">
        <v>0.91645019999999999</v>
      </c>
      <c r="AE180">
        <v>22.449010000000001</v>
      </c>
      <c r="AF180" s="1">
        <v>1.257335E-35</v>
      </c>
      <c r="AG180" s="1">
        <v>3.8184769999999999E-33</v>
      </c>
      <c r="AH180">
        <v>0.90867920000000002</v>
      </c>
      <c r="AI180">
        <v>21.58792</v>
      </c>
      <c r="AJ180" s="1">
        <v>1.077608E-25</v>
      </c>
      <c r="AK180" s="1">
        <v>3.2858949999999997E-23</v>
      </c>
      <c r="AL180">
        <v>0.90289059999999999</v>
      </c>
      <c r="AM180">
        <v>21.79515</v>
      </c>
      <c r="AN180" s="1">
        <v>5.4848389999999998E-16</v>
      </c>
      <c r="AO180" s="1">
        <v>1.6690640000000001E-13</v>
      </c>
      <c r="AP180">
        <v>0.89837659999999997</v>
      </c>
      <c r="AQ180">
        <v>23.856639999999999</v>
      </c>
      <c r="AR180" s="1">
        <v>6.2673339999999997E-8</v>
      </c>
      <c r="AS180" s="1">
        <v>1.3742400000000001E-5</v>
      </c>
      <c r="AT180">
        <v>0.8943238</v>
      </c>
      <c r="AU180">
        <v>26.74126</v>
      </c>
      <c r="AV180" s="1">
        <v>1.5322280000000001E-4</v>
      </c>
      <c r="AW180" s="1">
        <v>3.6965339999999999E-2</v>
      </c>
      <c r="AX180">
        <v>0.89095089999999999</v>
      </c>
      <c r="AY180">
        <v>29.628959999999999</v>
      </c>
      <c r="AZ180" s="1">
        <v>2.514019E-2</v>
      </c>
      <c r="BA180">
        <v>6.4447489999999998</v>
      </c>
      <c r="BB180">
        <v>0.88824860000000005</v>
      </c>
      <c r="BC180">
        <v>31.34864</v>
      </c>
      <c r="BD180">
        <v>0.81948670000000001</v>
      </c>
      <c r="BE180">
        <v>220.3449</v>
      </c>
      <c r="BF180">
        <v>0.88625710000000002</v>
      </c>
      <c r="BG180">
        <v>30.505420000000001</v>
      </c>
      <c r="BH180">
        <v>8.3964280000000002</v>
      </c>
      <c r="BI180">
        <v>2345.357</v>
      </c>
      <c r="BJ180">
        <v>0.88481310000000002</v>
      </c>
      <c r="BK180">
        <v>28.402159999999999</v>
      </c>
      <c r="BL180">
        <v>35.36</v>
      </c>
      <c r="BM180">
        <v>10197.19</v>
      </c>
      <c r="BN180">
        <v>0.88368550000000001</v>
      </c>
      <c r="BO180">
        <v>27.00001</v>
      </c>
      <c r="BP180">
        <v>73.493309999999994</v>
      </c>
      <c r="BQ180">
        <v>21769.02</v>
      </c>
      <c r="BR180">
        <v>0.88255729999999999</v>
      </c>
      <c r="BS180">
        <v>26.67802</v>
      </c>
      <c r="BT180">
        <v>86.367930000000001</v>
      </c>
      <c r="BU180">
        <v>26164.66</v>
      </c>
      <c r="BV180">
        <v>0.8811871</v>
      </c>
      <c r="BW180">
        <v>27.906089999999999</v>
      </c>
      <c r="BX180">
        <v>63.761380000000003</v>
      </c>
      <c r="BY180">
        <v>19693.89</v>
      </c>
      <c r="BZ180">
        <v>0.87926890000000002</v>
      </c>
      <c r="CA180">
        <v>29.227609999999999</v>
      </c>
      <c r="CB180">
        <v>32.363930000000003</v>
      </c>
      <c r="CC180">
        <v>10161.709999999999</v>
      </c>
      <c r="CD180">
        <v>0.87674390000000002</v>
      </c>
      <c r="CE180">
        <v>29.557310000000001</v>
      </c>
      <c r="CF180">
        <v>12.22601</v>
      </c>
      <c r="CG180">
        <v>3890.7359999999999</v>
      </c>
      <c r="CH180">
        <v>0.87366869999999996</v>
      </c>
      <c r="CI180">
        <v>29.23565</v>
      </c>
      <c r="CJ180">
        <v>3.6944889999999999</v>
      </c>
      <c r="CK180">
        <v>1189.0050000000001</v>
      </c>
      <c r="CL180">
        <v>0.86993889999999996</v>
      </c>
      <c r="CM180">
        <v>27.8079</v>
      </c>
      <c r="CN180">
        <v>0.9635302</v>
      </c>
      <c r="CO180">
        <v>312.358</v>
      </c>
      <c r="CP180">
        <v>0.86556979999999994</v>
      </c>
      <c r="CQ180">
        <v>26.464670000000002</v>
      </c>
      <c r="CR180">
        <v>0.24057129999999999</v>
      </c>
      <c r="CS180">
        <v>78.075550000000007</v>
      </c>
      <c r="CT180">
        <v>0.86065239999999998</v>
      </c>
      <c r="CU180">
        <v>25.852509999999999</v>
      </c>
      <c r="CV180" s="1">
        <v>7.2248939999999998E-2</v>
      </c>
      <c r="CW180">
        <v>23.10812</v>
      </c>
      <c r="CX180">
        <v>0.85579709999999998</v>
      </c>
      <c r="CY180">
        <v>26.036380000000001</v>
      </c>
      <c r="CZ180" s="1">
        <v>3.6766399999999998E-2</v>
      </c>
      <c r="DA180">
        <v>11.42023</v>
      </c>
      <c r="DB180">
        <v>0.8509352</v>
      </c>
      <c r="DC180">
        <v>27.80678</v>
      </c>
      <c r="DD180" s="1">
        <v>3.1766780000000001E-2</v>
      </c>
      <c r="DE180">
        <v>9.7076989999999999</v>
      </c>
      <c r="DF180">
        <v>0.84657959999999999</v>
      </c>
      <c r="DG180">
        <v>30.8691</v>
      </c>
      <c r="DH180" s="1">
        <v>3.343691E-2</v>
      </c>
      <c r="DI180">
        <v>10.20983</v>
      </c>
      <c r="DJ180">
        <v>0.84288439999999998</v>
      </c>
      <c r="DK180">
        <v>35.392769999999999</v>
      </c>
      <c r="DL180" s="1">
        <v>3.5230909999999997E-2</v>
      </c>
      <c r="DM180">
        <v>10.79767</v>
      </c>
      <c r="DN180">
        <v>0.83971910000000005</v>
      </c>
      <c r="DO180">
        <v>40.095869999999998</v>
      </c>
      <c r="DP180" s="1">
        <v>3.5584369999999997E-2</v>
      </c>
      <c r="DQ180">
        <v>10.947039999999999</v>
      </c>
      <c r="DR180">
        <v>0.83718970000000004</v>
      </c>
      <c r="DS180">
        <v>40.869140000000002</v>
      </c>
      <c r="DT180" s="1">
        <v>3.4438080000000003E-2</v>
      </c>
      <c r="DU180">
        <v>10.62297</v>
      </c>
      <c r="DV180">
        <v>0.83532119999999999</v>
      </c>
      <c r="DW180">
        <v>38.292389999999997</v>
      </c>
      <c r="DX180" s="1">
        <v>3.227344E-2</v>
      </c>
      <c r="DY180">
        <v>9.9664409999999997</v>
      </c>
      <c r="DZ180">
        <v>0.8339898</v>
      </c>
      <c r="EA180">
        <v>35.655940000000001</v>
      </c>
      <c r="EB180">
        <v>2.9582250000000001E-2</v>
      </c>
      <c r="EC180">
        <v>9.1354939999999996</v>
      </c>
      <c r="ED180">
        <v>0.83307450000000005</v>
      </c>
      <c r="EE180">
        <v>34.190199999999997</v>
      </c>
      <c r="EF180" s="1">
        <v>2.645956E-2</v>
      </c>
      <c r="EG180">
        <v>8.1697439999999997</v>
      </c>
      <c r="EH180">
        <v>0.83249150000000005</v>
      </c>
      <c r="EI180">
        <v>34.606229999999996</v>
      </c>
      <c r="EJ180">
        <v>2.282839E-2</v>
      </c>
      <c r="EK180">
        <v>7.0494890000000003</v>
      </c>
      <c r="EL180">
        <v>0.83210989999999996</v>
      </c>
      <c r="EM180">
        <v>36.747340000000001</v>
      </c>
      <c r="EN180" s="1">
        <v>1.8801950000000001E-2</v>
      </c>
      <c r="EO180">
        <v>5.8068879999999998</v>
      </c>
      <c r="EP180">
        <v>0.83190569999999997</v>
      </c>
      <c r="EQ180">
        <v>40.828040000000001</v>
      </c>
      <c r="ER180" s="1">
        <v>1.4856690000000001E-2</v>
      </c>
      <c r="ES180">
        <v>4.5866069999999999</v>
      </c>
      <c r="ET180">
        <v>0.83175239999999995</v>
      </c>
      <c r="EU180">
        <v>44.423949999999998</v>
      </c>
      <c r="EV180" s="1">
        <v>1.1533939999999999E-2</v>
      </c>
      <c r="EW180">
        <v>3.555148</v>
      </c>
      <c r="EX180">
        <v>0.83167740000000001</v>
      </c>
      <c r="EY180">
        <v>43.975720000000003</v>
      </c>
      <c r="EZ180" s="1">
        <v>9.1009760000000002E-3</v>
      </c>
      <c r="FA180">
        <v>2.7959230000000002</v>
      </c>
      <c r="FB180">
        <v>0.83166830000000003</v>
      </c>
      <c r="FC180">
        <v>41.076659999999997</v>
      </c>
      <c r="FD180" s="1">
        <v>7.4820240000000003E-3</v>
      </c>
      <c r="FE180">
        <v>2.2894909999999999</v>
      </c>
      <c r="FF180">
        <v>0.83162789999999998</v>
      </c>
      <c r="FG180">
        <v>38.808199999999999</v>
      </c>
      <c r="FH180" s="1">
        <v>6.437707E-3</v>
      </c>
      <c r="FI180">
        <v>1.962833</v>
      </c>
      <c r="FJ180">
        <v>0.83162530000000001</v>
      </c>
      <c r="FK180">
        <v>38.687130000000003</v>
      </c>
      <c r="FL180" s="1">
        <v>5.7760119999999996E-3</v>
      </c>
      <c r="FM180">
        <v>1.7559560000000001</v>
      </c>
      <c r="FN180">
        <v>0.83161850000000004</v>
      </c>
      <c r="FO180">
        <v>41.006680000000003</v>
      </c>
      <c r="FP180" s="1">
        <v>5.3177379999999998E-3</v>
      </c>
      <c r="FQ180">
        <v>1.6133249999999999</v>
      </c>
      <c r="FR180">
        <v>0.83162579999999997</v>
      </c>
      <c r="FS180">
        <v>43.970109999999998</v>
      </c>
      <c r="FT180" s="1">
        <v>4.974058E-3</v>
      </c>
      <c r="FU180">
        <v>1.5071909999999999</v>
      </c>
      <c r="FV180">
        <v>0.83159539999999998</v>
      </c>
      <c r="FW180">
        <v>46.451189999999997</v>
      </c>
      <c r="FX180" s="1">
        <v>4.6983449999999996E-3</v>
      </c>
      <c r="FY180">
        <v>1.422132</v>
      </c>
      <c r="FZ180">
        <v>0.83160639999999997</v>
      </c>
      <c r="GA180">
        <v>46.658079999999998</v>
      </c>
      <c r="GB180" s="1">
        <v>4.4565710000000003E-3</v>
      </c>
      <c r="GC180">
        <v>1.348088</v>
      </c>
      <c r="GD180">
        <v>0.83161459999999998</v>
      </c>
      <c r="GE180">
        <v>44.596580000000003</v>
      </c>
      <c r="GF180" s="1">
        <v>4.2398189999999997E-3</v>
      </c>
      <c r="GG180">
        <v>1.281971</v>
      </c>
      <c r="GH180">
        <v>0.83161479999999999</v>
      </c>
      <c r="GI180">
        <v>40.843339999999998</v>
      </c>
      <c r="GJ180" s="1">
        <v>4.0407940000000003E-3</v>
      </c>
      <c r="GK180">
        <v>1.221357</v>
      </c>
      <c r="GL180">
        <v>0.83160990000000001</v>
      </c>
      <c r="GM180">
        <v>37.639609999999998</v>
      </c>
      <c r="GN180" s="1">
        <v>3.8551589999999999E-3</v>
      </c>
      <c r="GO180">
        <v>1.164992</v>
      </c>
      <c r="GP180">
        <v>0.83161070000000004</v>
      </c>
      <c r="GQ180">
        <v>35.946719999999999</v>
      </c>
      <c r="GR180" s="1">
        <v>3.6809149999999999E-3</v>
      </c>
      <c r="GS180">
        <v>1.1121529999999999</v>
      </c>
      <c r="GT180">
        <v>0.83160599999999996</v>
      </c>
      <c r="GU180">
        <v>37.219369999999998</v>
      </c>
      <c r="GV180" s="1">
        <v>3.5177210000000001E-3</v>
      </c>
      <c r="GW180">
        <v>1.0626850000000001</v>
      </c>
      <c r="GX180">
        <v>0.83160769999999995</v>
      </c>
      <c r="GY180">
        <v>39.956940000000003</v>
      </c>
      <c r="GZ180" s="1">
        <v>3.3633619999999999E-3</v>
      </c>
      <c r="HA180">
        <v>1.016022</v>
      </c>
      <c r="HB180">
        <v>0.83160639999999997</v>
      </c>
      <c r="HC180">
        <v>43.023180000000004</v>
      </c>
      <c r="HD180" s="1">
        <v>3.2172899999999998E-3</v>
      </c>
      <c r="HE180">
        <v>0.97173359999999998</v>
      </c>
      <c r="HF180">
        <v>0.83160820000000002</v>
      </c>
      <c r="HG180">
        <v>44.826129999999999</v>
      </c>
      <c r="HH180" s="1">
        <v>3.0790940000000001E-3</v>
      </c>
      <c r="HI180">
        <v>0.92994520000000003</v>
      </c>
      <c r="HJ180">
        <v>0.83161160000000001</v>
      </c>
      <c r="HK180">
        <v>43.530299999999997</v>
      </c>
      <c r="HL180" s="1">
        <v>2.9491080000000002E-3</v>
      </c>
      <c r="HM180">
        <v>0.89068530000000001</v>
      </c>
      <c r="HN180">
        <v>0.83160699999999999</v>
      </c>
      <c r="HO180">
        <v>40.696330000000003</v>
      </c>
      <c r="HP180" s="1">
        <v>2.8251359999999998E-3</v>
      </c>
      <c r="HQ180">
        <v>0.85314970000000001</v>
      </c>
      <c r="HR180">
        <v>0.83160670000000003</v>
      </c>
      <c r="HS180">
        <v>37.85051</v>
      </c>
      <c r="HT180" s="1">
        <v>2.7075599999999999E-3</v>
      </c>
      <c r="HU180">
        <v>0.81767100000000004</v>
      </c>
      <c r="HV180">
        <v>0.83161090000000004</v>
      </c>
      <c r="HW180">
        <v>36.082000000000001</v>
      </c>
      <c r="HX180" s="1">
        <v>2.5961669999999999E-3</v>
      </c>
      <c r="HY180">
        <v>0.78402059999999996</v>
      </c>
      <c r="HZ180">
        <v>0.83161300000000005</v>
      </c>
      <c r="IA180">
        <v>37.476990000000001</v>
      </c>
      <c r="IB180" s="1">
        <v>2.490927E-3</v>
      </c>
      <c r="IC180">
        <v>0.75225649999999999</v>
      </c>
      <c r="ID180">
        <v>0.83160710000000004</v>
      </c>
      <c r="IE180">
        <v>42.239269999999998</v>
      </c>
      <c r="IF180" s="1">
        <v>2.3899110000000002E-3</v>
      </c>
      <c r="IG180">
        <v>0.72167369999999997</v>
      </c>
      <c r="IH180">
        <v>0.83160999999999996</v>
      </c>
      <c r="II180">
        <v>48.065379999999998</v>
      </c>
      <c r="IJ180" s="1">
        <v>2.2940830000000001E-3</v>
      </c>
      <c r="IK180">
        <v>0.69275889999999996</v>
      </c>
      <c r="IL180">
        <v>0.8316308</v>
      </c>
      <c r="IM180">
        <v>50.797649999999997</v>
      </c>
      <c r="IN180" s="1">
        <v>2.2036439999999998E-3</v>
      </c>
      <c r="IO180">
        <v>0.66538090000000005</v>
      </c>
      <c r="IP180">
        <v>0.83160909999999999</v>
      </c>
      <c r="IQ180">
        <v>49.47625</v>
      </c>
      <c r="IR180" s="1">
        <v>2.1175120000000002E-3</v>
      </c>
      <c r="IS180">
        <v>0.63943300000000003</v>
      </c>
      <c r="IT180">
        <v>0.83161050000000003</v>
      </c>
      <c r="IU180">
        <v>46.416379999999997</v>
      </c>
      <c r="IV180" s="1">
        <v>2.036586E-3</v>
      </c>
      <c r="IW180">
        <v>0.61489680000000002</v>
      </c>
      <c r="IX180">
        <v>0.8316076</v>
      </c>
      <c r="IY180">
        <v>44.272179999999999</v>
      </c>
      <c r="IZ180" s="1">
        <v>1.9571110000000001E-3</v>
      </c>
      <c r="JA180">
        <v>0.59094360000000001</v>
      </c>
      <c r="JB180">
        <v>0.8316095</v>
      </c>
      <c r="JC180">
        <v>43.663800000000002</v>
      </c>
      <c r="JD180" s="1">
        <v>1.8826190000000001E-3</v>
      </c>
      <c r="JE180">
        <v>0.56846890000000005</v>
      </c>
      <c r="JF180">
        <v>0.83161039999999997</v>
      </c>
      <c r="JG180">
        <v>45.415570000000002</v>
      </c>
      <c r="JH180" s="1">
        <v>1.81084E-3</v>
      </c>
      <c r="JI180">
        <v>0.54673700000000003</v>
      </c>
      <c r="JJ180">
        <v>0.83160310000000004</v>
      </c>
      <c r="JK180">
        <v>47.232700000000001</v>
      </c>
      <c r="JL180" s="1">
        <v>1.7423580000000001E-3</v>
      </c>
      <c r="JM180">
        <v>0.52638410000000002</v>
      </c>
      <c r="JN180">
        <v>0.83161249999999998</v>
      </c>
      <c r="JO180">
        <v>46.8857</v>
      </c>
      <c r="JP180" s="1">
        <v>1.672446E-3</v>
      </c>
      <c r="JQ180">
        <v>0.50654460000000001</v>
      </c>
      <c r="JR180">
        <v>0.83160409999999996</v>
      </c>
      <c r="JS180">
        <v>44.636800000000001</v>
      </c>
      <c r="JT180" s="1">
        <v>1.606201E-3</v>
      </c>
      <c r="JU180">
        <v>0.48769630000000003</v>
      </c>
      <c r="JV180">
        <v>0.83160699999999999</v>
      </c>
      <c r="JW180">
        <v>41.901739999999997</v>
      </c>
      <c r="JX180" s="1">
        <v>1.542879E-3</v>
      </c>
      <c r="JY180">
        <v>0.46961920000000001</v>
      </c>
      <c r="JZ180">
        <v>0.83161030000000002</v>
      </c>
      <c r="KA180">
        <v>39.210819999999998</v>
      </c>
      <c r="KB180" s="1">
        <v>1.482934E-3</v>
      </c>
      <c r="KC180">
        <v>0.45235839999999999</v>
      </c>
      <c r="KD180">
        <v>0.83160920000000005</v>
      </c>
      <c r="KE180">
        <v>37.607900000000001</v>
      </c>
      <c r="KF180" s="1">
        <v>1.426058E-3</v>
      </c>
      <c r="KG180">
        <v>0.43594359999999999</v>
      </c>
      <c r="KH180">
        <v>0.83160559999999994</v>
      </c>
      <c r="KI180">
        <v>36.810079999999999</v>
      </c>
      <c r="KJ180" s="1">
        <v>1.3718599999999999E-3</v>
      </c>
      <c r="KK180">
        <v>0.42021310000000001</v>
      </c>
      <c r="KL180">
        <v>0.83161010000000002</v>
      </c>
      <c r="KM180">
        <v>38.305869999999999</v>
      </c>
      <c r="KN180" s="1">
        <v>1.319342E-3</v>
      </c>
      <c r="KO180">
        <v>0.4049181</v>
      </c>
      <c r="KP180">
        <v>0.83160149999999999</v>
      </c>
      <c r="KQ180">
        <v>43.107089999999999</v>
      </c>
      <c r="KR180" s="1">
        <v>1.2693489999999999E-3</v>
      </c>
      <c r="KS180">
        <v>0.39031919999999998</v>
      </c>
      <c r="KT180">
        <v>0.83161169999999995</v>
      </c>
      <c r="KU180">
        <v>49.458269999999999</v>
      </c>
      <c r="KV180" s="1">
        <v>1.2222419999999999E-3</v>
      </c>
      <c r="KW180">
        <v>0.3764827</v>
      </c>
      <c r="KX180">
        <v>0.8316095</v>
      </c>
      <c r="KY180">
        <v>52.988379999999999</v>
      </c>
      <c r="KZ180" s="1">
        <v>1.1763380000000001E-3</v>
      </c>
      <c r="LA180">
        <v>0.3629696</v>
      </c>
      <c r="LB180">
        <v>0.83161070000000004</v>
      </c>
      <c r="LC180">
        <v>51.344650000000001</v>
      </c>
      <c r="LD180" s="1">
        <v>1.1332200000000001E-3</v>
      </c>
      <c r="LE180">
        <v>0.35022229999999999</v>
      </c>
      <c r="LF180">
        <v>0.8316093</v>
      </c>
      <c r="LG180">
        <v>47.093339999999998</v>
      </c>
      <c r="LH180" s="1">
        <v>1.0919440000000001E-3</v>
      </c>
      <c r="LI180">
        <v>0.33800920000000001</v>
      </c>
      <c r="LJ180">
        <v>0.83161050000000003</v>
      </c>
      <c r="LK180">
        <v>43.330779999999997</v>
      </c>
      <c r="LL180" s="1">
        <v>1.052283E-3</v>
      </c>
      <c r="LM180">
        <v>0.32620779999999999</v>
      </c>
      <c r="LN180">
        <v>0.83160590000000001</v>
      </c>
      <c r="LO180">
        <v>40.876060000000003</v>
      </c>
      <c r="LP180" s="1">
        <v>1.0145849999999999E-3</v>
      </c>
      <c r="LQ180">
        <v>0.31497999999999998</v>
      </c>
      <c r="LR180">
        <v>0.83160350000000005</v>
      </c>
      <c r="LS180">
        <v>40.62144</v>
      </c>
      <c r="LT180" s="1">
        <v>9.7828980000000008E-4</v>
      </c>
      <c r="LU180">
        <v>0.30412899999999998</v>
      </c>
      <c r="LV180">
        <v>0.83160990000000001</v>
      </c>
      <c r="LW180">
        <v>42.117330000000003</v>
      </c>
      <c r="LX180" s="1">
        <v>9.4385810000000004E-4</v>
      </c>
      <c r="LY180">
        <v>0.29381889999999999</v>
      </c>
      <c r="LZ180">
        <v>0.83163410000000004</v>
      </c>
      <c r="MA180">
        <v>43.094679999999997</v>
      </c>
      <c r="MB180" s="1">
        <v>9.1026629999999996E-4</v>
      </c>
      <c r="MC180">
        <v>0.28374060000000001</v>
      </c>
      <c r="MD180">
        <v>0.83160670000000003</v>
      </c>
      <c r="ME180">
        <v>42.593719999999998</v>
      </c>
      <c r="MF180" s="1">
        <v>8.7841769999999996E-4</v>
      </c>
      <c r="MG180">
        <v>0.27418690000000001</v>
      </c>
      <c r="MH180">
        <v>0.83160610000000001</v>
      </c>
      <c r="MI180">
        <v>40.459209999999999</v>
      </c>
      <c r="MJ180" s="1">
        <v>8.4738700000000001E-4</v>
      </c>
      <c r="MK180">
        <v>0.26486920000000003</v>
      </c>
      <c r="ML180">
        <v>0.83160590000000001</v>
      </c>
      <c r="MM180">
        <v>37.646749999999997</v>
      </c>
      <c r="MN180" s="1">
        <v>8.1779729999999998E-4</v>
      </c>
      <c r="MO180">
        <v>0.25598929999999998</v>
      </c>
      <c r="MP180">
        <v>0.83160350000000005</v>
      </c>
      <c r="MQ180">
        <v>36.40793</v>
      </c>
      <c r="MR180" s="1">
        <v>7.8923290000000004E-4</v>
      </c>
      <c r="MS180">
        <v>0.24743570000000001</v>
      </c>
      <c r="MT180">
        <v>0.83160279999999998</v>
      </c>
      <c r="MU180">
        <v>36.762659999999997</v>
      </c>
      <c r="MV180" s="1">
        <v>7.6154809999999995E-4</v>
      </c>
      <c r="MW180">
        <v>0.23911379999999999</v>
      </c>
      <c r="MX180">
        <v>0.83160690000000004</v>
      </c>
      <c r="MY180">
        <v>38.827030000000001</v>
      </c>
      <c r="MZ180" s="1">
        <v>7.3526250000000004E-4</v>
      </c>
      <c r="NA180">
        <v>0.23118459999999999</v>
      </c>
      <c r="NB180">
        <v>0.83161119999999999</v>
      </c>
      <c r="NC180">
        <v>41.164920000000002</v>
      </c>
      <c r="ND180" s="1">
        <v>7.095084E-4</v>
      </c>
      <c r="NE180">
        <v>0.22341030000000001</v>
      </c>
      <c r="NF180">
        <v>0.83160699999999999</v>
      </c>
      <c r="NG180">
        <v>44.109920000000002</v>
      </c>
      <c r="NH180" s="1">
        <v>6.8502359999999998E-4</v>
      </c>
      <c r="NI180">
        <v>0.21600510000000001</v>
      </c>
      <c r="NJ180">
        <v>0.83161300000000005</v>
      </c>
      <c r="NK180">
        <v>47.03586</v>
      </c>
      <c r="NL180" s="1">
        <v>6.6157830000000001E-4</v>
      </c>
      <c r="NM180">
        <v>0.20891209999999999</v>
      </c>
      <c r="NN180">
        <v>0.83160920000000005</v>
      </c>
      <c r="NO180">
        <v>46.819070000000004</v>
      </c>
      <c r="NP180" s="1">
        <v>6.3875749999999995E-4</v>
      </c>
      <c r="NQ180">
        <v>0.20196539999999999</v>
      </c>
      <c r="NR180">
        <v>0.8316095</v>
      </c>
      <c r="NS180">
        <v>42.751620000000003</v>
      </c>
      <c r="NT180" s="1">
        <v>6.1715000000000001E-4</v>
      </c>
      <c r="NU180">
        <v>0.19540070000000001</v>
      </c>
      <c r="NV180">
        <v>0.83160339999999999</v>
      </c>
      <c r="NW180">
        <v>38.395359999999997</v>
      </c>
      <c r="NX180" s="1">
        <v>5.9597879999999999E-4</v>
      </c>
      <c r="NY180">
        <v>0.1889372</v>
      </c>
      <c r="NZ180">
        <v>0.83163200000000004</v>
      </c>
      <c r="OA180">
        <v>35.490940000000002</v>
      </c>
      <c r="OB180" s="1">
        <v>5.7583419999999996E-4</v>
      </c>
      <c r="OC180">
        <v>0.18275459999999999</v>
      </c>
      <c r="OD180">
        <v>0.83163140000000002</v>
      </c>
      <c r="OE180">
        <v>35.587380000000003</v>
      </c>
      <c r="OF180" s="1">
        <v>5.5652740000000005E-4</v>
      </c>
      <c r="OG180">
        <v>0.17680850000000001</v>
      </c>
      <c r="OH180">
        <v>0.8316057</v>
      </c>
      <c r="OI180">
        <v>36.443570000000001</v>
      </c>
      <c r="OJ180" s="1">
        <v>5.3807740000000001E-4</v>
      </c>
      <c r="OK180">
        <v>0.1711027</v>
      </c>
    </row>
    <row r="181" spans="1:401" x14ac:dyDescent="0.35">
      <c r="A181">
        <v>187</v>
      </c>
      <c r="B181" t="s">
        <v>4</v>
      </c>
      <c r="C181" t="s">
        <v>181</v>
      </c>
      <c r="D181" t="s">
        <v>187</v>
      </c>
      <c r="E181">
        <v>839.68140000000005</v>
      </c>
      <c r="F181">
        <v>0.96837609999999996</v>
      </c>
      <c r="G181">
        <v>23.416129999999999</v>
      </c>
      <c r="H181">
        <v>0</v>
      </c>
      <c r="I181">
        <v>0</v>
      </c>
      <c r="J181">
        <v>0.96306659999999999</v>
      </c>
      <c r="K181">
        <v>24.419589999999999</v>
      </c>
      <c r="L181">
        <v>0</v>
      </c>
      <c r="M181">
        <v>0</v>
      </c>
      <c r="N181">
        <v>0.95839540000000001</v>
      </c>
      <c r="O181">
        <v>24.338889999999999</v>
      </c>
      <c r="P181">
        <v>0</v>
      </c>
      <c r="Q181">
        <v>0</v>
      </c>
      <c r="R181">
        <v>0.95412719999999995</v>
      </c>
      <c r="S181">
        <v>24.704319999999999</v>
      </c>
      <c r="T181">
        <v>0</v>
      </c>
      <c r="U181">
        <v>0</v>
      </c>
      <c r="V181">
        <v>0.94984080000000004</v>
      </c>
      <c r="W181">
        <v>24.775510000000001</v>
      </c>
      <c r="X181">
        <v>0</v>
      </c>
      <c r="Y181">
        <v>0</v>
      </c>
      <c r="Z181">
        <v>0.94586110000000001</v>
      </c>
      <c r="AA181">
        <v>23.916869999999999</v>
      </c>
      <c r="AB181">
        <v>0</v>
      </c>
      <c r="AC181">
        <v>0</v>
      </c>
      <c r="AD181">
        <v>0.94197019999999998</v>
      </c>
      <c r="AE181">
        <v>22.526779999999999</v>
      </c>
      <c r="AF181" s="1">
        <v>1.8742559999999998E-36</v>
      </c>
      <c r="AG181" s="1">
        <v>5.6173080000000003E-34</v>
      </c>
      <c r="AH181">
        <v>0.93830880000000005</v>
      </c>
      <c r="AI181">
        <v>21.594470000000001</v>
      </c>
      <c r="AJ181" s="1">
        <v>1.672047E-26</v>
      </c>
      <c r="AK181" s="1">
        <v>5.0248319999999998E-24</v>
      </c>
      <c r="AL181">
        <v>0.93577410000000005</v>
      </c>
      <c r="AM181">
        <v>21.759160000000001</v>
      </c>
      <c r="AN181" s="1">
        <v>8.0078280000000001E-17</v>
      </c>
      <c r="AO181" s="1">
        <v>2.399822E-14</v>
      </c>
      <c r="AP181">
        <v>0.93403879999999995</v>
      </c>
      <c r="AQ181">
        <v>23.825839999999999</v>
      </c>
      <c r="AR181" s="1">
        <v>2.7703389999999999E-8</v>
      </c>
      <c r="AS181" s="1">
        <v>5.838457E-6</v>
      </c>
      <c r="AT181">
        <v>0.93258969999999997</v>
      </c>
      <c r="AU181">
        <v>26.758939999999999</v>
      </c>
      <c r="AV181" s="1">
        <v>9.0834659999999997E-5</v>
      </c>
      <c r="AW181" s="1">
        <v>2.110708E-2</v>
      </c>
      <c r="AX181">
        <v>0.93153010000000003</v>
      </c>
      <c r="AY181">
        <v>29.692730000000001</v>
      </c>
      <c r="AZ181" s="1">
        <v>1.733699E-2</v>
      </c>
      <c r="BA181">
        <v>4.289631</v>
      </c>
      <c r="BB181">
        <v>0.93083939999999998</v>
      </c>
      <c r="BC181">
        <v>31.474740000000001</v>
      </c>
      <c r="BD181">
        <v>0.6300905</v>
      </c>
      <c r="BE181">
        <v>163.97040000000001</v>
      </c>
      <c r="BF181">
        <v>0.93062549999999999</v>
      </c>
      <c r="BG181">
        <v>30.682289999999998</v>
      </c>
      <c r="BH181">
        <v>7.0366119999999999</v>
      </c>
      <c r="BI181">
        <v>1908.306</v>
      </c>
      <c r="BJ181">
        <v>0.93067009999999994</v>
      </c>
      <c r="BK181">
        <v>28.550889999999999</v>
      </c>
      <c r="BL181">
        <v>31.813549999999999</v>
      </c>
      <c r="BM181">
        <v>8938.6640000000007</v>
      </c>
      <c r="BN181">
        <v>0.93070779999999997</v>
      </c>
      <c r="BO181">
        <v>27.055029999999999</v>
      </c>
      <c r="BP181">
        <v>70.19332</v>
      </c>
      <c r="BQ181">
        <v>20333.2</v>
      </c>
      <c r="BR181">
        <v>0.93054749999999997</v>
      </c>
      <c r="BS181">
        <v>26.652940000000001</v>
      </c>
      <c r="BT181">
        <v>86.678359999999998</v>
      </c>
      <c r="BU181">
        <v>25783.8</v>
      </c>
      <c r="BV181">
        <v>0.93007770000000001</v>
      </c>
      <c r="BW181">
        <v>27.875419999999998</v>
      </c>
      <c r="BX181">
        <v>66.857339999999994</v>
      </c>
      <c r="BY181">
        <v>20349.2</v>
      </c>
      <c r="BZ181">
        <v>0.9291412</v>
      </c>
      <c r="CA181">
        <v>29.237909999999999</v>
      </c>
      <c r="CB181">
        <v>35.1614</v>
      </c>
      <c r="CC181">
        <v>10918.93</v>
      </c>
      <c r="CD181">
        <v>0.92788689999999996</v>
      </c>
      <c r="CE181">
        <v>29.681999999999999</v>
      </c>
      <c r="CF181">
        <v>13.66846</v>
      </c>
      <c r="CG181">
        <v>4316.6329999999998</v>
      </c>
      <c r="CH181">
        <v>0.92649230000000005</v>
      </c>
      <c r="CI181">
        <v>29.380289999999999</v>
      </c>
      <c r="CJ181">
        <v>4.2203689999999998</v>
      </c>
      <c r="CK181">
        <v>1351.8019999999999</v>
      </c>
      <c r="CL181">
        <v>0.92489460000000001</v>
      </c>
      <c r="CM181">
        <v>27.94351</v>
      </c>
      <c r="CN181">
        <v>1.1153169999999999</v>
      </c>
      <c r="CO181">
        <v>360.69349999999997</v>
      </c>
      <c r="CP181">
        <v>0.92324340000000005</v>
      </c>
      <c r="CQ181">
        <v>26.531700000000001</v>
      </c>
      <c r="CR181">
        <v>0.27794809999999998</v>
      </c>
      <c r="CS181">
        <v>90.122870000000006</v>
      </c>
      <c r="CT181">
        <v>0.92163309999999998</v>
      </c>
      <c r="CU181">
        <v>25.85162</v>
      </c>
      <c r="CV181" s="1">
        <v>8.0595120000000006E-2</v>
      </c>
      <c r="CW181">
        <v>25.727129999999999</v>
      </c>
      <c r="CX181">
        <v>0.92031819999999998</v>
      </c>
      <c r="CY181">
        <v>25.997160000000001</v>
      </c>
      <c r="CZ181" s="1">
        <v>3.8358509999999998E-2</v>
      </c>
      <c r="DA181">
        <v>11.811030000000001</v>
      </c>
      <c r="DB181">
        <v>0.91914549999999995</v>
      </c>
      <c r="DC181">
        <v>27.767060000000001</v>
      </c>
      <c r="DD181" s="1">
        <v>3.1796060000000001E-2</v>
      </c>
      <c r="DE181">
        <v>9.5557529999999993</v>
      </c>
      <c r="DF181">
        <v>0.91670810000000003</v>
      </c>
      <c r="DG181">
        <v>30.869140000000002</v>
      </c>
      <c r="DH181" s="1">
        <v>3.3205510000000001E-2</v>
      </c>
      <c r="DI181">
        <v>9.9467189999999999</v>
      </c>
      <c r="DJ181">
        <v>0.91410420000000003</v>
      </c>
      <c r="DK181">
        <v>35.449069999999999</v>
      </c>
      <c r="DL181" s="1">
        <v>3.5090089999999997E-2</v>
      </c>
      <c r="DM181">
        <v>10.54372</v>
      </c>
      <c r="DN181">
        <v>0.91194280000000005</v>
      </c>
      <c r="DO181">
        <v>40.189169999999997</v>
      </c>
      <c r="DP181" s="1">
        <v>3.5607340000000001E-2</v>
      </c>
      <c r="DQ181">
        <v>10.7384</v>
      </c>
      <c r="DR181">
        <v>0.91032670000000004</v>
      </c>
      <c r="DS181">
        <v>41.01849</v>
      </c>
      <c r="DT181" s="1">
        <v>3.4607560000000002E-2</v>
      </c>
      <c r="DU181">
        <v>10.46489</v>
      </c>
      <c r="DV181">
        <v>0.90932970000000002</v>
      </c>
      <c r="DW181">
        <v>38.51793</v>
      </c>
      <c r="DX181" s="1">
        <v>3.2523179999999999E-2</v>
      </c>
      <c r="DY181">
        <v>9.8441759999999991</v>
      </c>
      <c r="DZ181">
        <v>0.90868709999999997</v>
      </c>
      <c r="EA181">
        <v>35.834110000000003</v>
      </c>
      <c r="EB181" s="1">
        <v>2.9877609999999999E-2</v>
      </c>
      <c r="EC181">
        <v>9.041722</v>
      </c>
      <c r="ED181">
        <v>0.90837389999999996</v>
      </c>
      <c r="EE181">
        <v>34.253749999999997</v>
      </c>
      <c r="EF181" s="1">
        <v>2.6803460000000001E-2</v>
      </c>
      <c r="EG181">
        <v>8.1087140000000009</v>
      </c>
      <c r="EH181">
        <v>0.90821370000000001</v>
      </c>
      <c r="EI181">
        <v>34.586919999999999</v>
      </c>
      <c r="EJ181" s="1">
        <v>2.3226210000000001E-2</v>
      </c>
      <c r="EK181">
        <v>7.0277820000000002</v>
      </c>
      <c r="EL181">
        <v>0.90815420000000002</v>
      </c>
      <c r="EM181">
        <v>36.775320000000001</v>
      </c>
      <c r="EN181" s="1">
        <v>1.922395E-2</v>
      </c>
      <c r="EO181">
        <v>5.8192519999999996</v>
      </c>
      <c r="EP181">
        <v>0.90815760000000001</v>
      </c>
      <c r="EQ181">
        <v>40.915529999999997</v>
      </c>
      <c r="ER181" s="1">
        <v>1.524462E-2</v>
      </c>
      <c r="ES181">
        <v>4.61449</v>
      </c>
      <c r="ET181">
        <v>0.90818679999999996</v>
      </c>
      <c r="EU181">
        <v>44.543520000000001</v>
      </c>
      <c r="EV181" s="1">
        <v>1.1839860000000001E-2</v>
      </c>
      <c r="EW181">
        <v>3.5789430000000002</v>
      </c>
      <c r="EX181">
        <v>0.90824179999999999</v>
      </c>
      <c r="EY181">
        <v>44.158969999999997</v>
      </c>
      <c r="EZ181" s="1">
        <v>9.3148069999999996E-3</v>
      </c>
      <c r="FA181">
        <v>2.8058939999999999</v>
      </c>
      <c r="FB181">
        <v>0.90831139999999999</v>
      </c>
      <c r="FC181">
        <v>41.299199999999999</v>
      </c>
      <c r="FD181" s="1">
        <v>7.6201890000000003E-3</v>
      </c>
      <c r="FE181">
        <v>2.2853720000000002</v>
      </c>
      <c r="FF181">
        <v>0.90831969999999995</v>
      </c>
      <c r="FG181">
        <v>38.887680000000003</v>
      </c>
      <c r="FH181" s="1">
        <v>6.5254750000000002E-3</v>
      </c>
      <c r="FI181">
        <v>1.9491080000000001</v>
      </c>
      <c r="FJ181">
        <v>0.90833319999999995</v>
      </c>
      <c r="FK181">
        <v>38.603099999999998</v>
      </c>
      <c r="FL181" s="1">
        <v>5.8339530000000002E-3</v>
      </c>
      <c r="FM181">
        <v>1.736496</v>
      </c>
      <c r="FN181">
        <v>0.90837279999999998</v>
      </c>
      <c r="FO181">
        <v>40.878520000000002</v>
      </c>
      <c r="FP181" s="1">
        <v>5.3591130000000004E-3</v>
      </c>
      <c r="FQ181">
        <v>1.5914379999999999</v>
      </c>
      <c r="FR181">
        <v>0.90835379999999999</v>
      </c>
      <c r="FS181">
        <v>43.907670000000003</v>
      </c>
      <c r="FT181" s="1">
        <v>5.0065279999999997E-3</v>
      </c>
      <c r="FU181">
        <v>1.48461</v>
      </c>
      <c r="FV181">
        <v>0.9083772</v>
      </c>
      <c r="FW181">
        <v>46.4831</v>
      </c>
      <c r="FX181" s="1">
        <v>4.7246129999999999E-3</v>
      </c>
      <c r="FY181">
        <v>1.399354</v>
      </c>
      <c r="FZ181">
        <v>0.908362</v>
      </c>
      <c r="GA181">
        <v>46.803489999999996</v>
      </c>
      <c r="GB181" s="1">
        <v>4.480103E-3</v>
      </c>
      <c r="GC181">
        <v>1.326023</v>
      </c>
      <c r="GD181">
        <v>0.90838750000000001</v>
      </c>
      <c r="GE181">
        <v>44.867170000000002</v>
      </c>
      <c r="GF181" s="1">
        <v>4.2613460000000001E-3</v>
      </c>
      <c r="GG181">
        <v>1.2606850000000001</v>
      </c>
      <c r="GH181">
        <v>0.90837520000000005</v>
      </c>
      <c r="GI181">
        <v>41.138930000000002</v>
      </c>
      <c r="GJ181" s="1">
        <v>4.0599879999999996E-3</v>
      </c>
      <c r="GK181">
        <v>1.200644</v>
      </c>
      <c r="GL181">
        <v>0.90841539999999998</v>
      </c>
      <c r="GM181">
        <v>37.841740000000001</v>
      </c>
      <c r="GN181" s="1">
        <v>3.8735470000000002E-3</v>
      </c>
      <c r="GO181">
        <v>1.1452519999999999</v>
      </c>
      <c r="GP181">
        <v>0.90836919999999999</v>
      </c>
      <c r="GQ181">
        <v>36.036430000000003</v>
      </c>
      <c r="GR181" s="1">
        <v>3.6982730000000002E-3</v>
      </c>
      <c r="GS181">
        <v>1.093262</v>
      </c>
      <c r="GT181">
        <v>0.90840759999999998</v>
      </c>
      <c r="GU181">
        <v>37.26332</v>
      </c>
      <c r="GV181" s="1">
        <v>3.5343190000000002E-3</v>
      </c>
      <c r="GW181">
        <v>1.044637</v>
      </c>
      <c r="GX181">
        <v>0.90840889999999996</v>
      </c>
      <c r="GY181">
        <v>39.980110000000003</v>
      </c>
      <c r="GZ181" s="1">
        <v>3.3788960000000002E-3</v>
      </c>
      <c r="HA181">
        <v>0.99862910000000005</v>
      </c>
      <c r="HB181">
        <v>0.90840889999999996</v>
      </c>
      <c r="HC181">
        <v>43.115470000000002</v>
      </c>
      <c r="HD181" s="1">
        <v>3.2318389999999998E-3</v>
      </c>
      <c r="HE181">
        <v>0.95500119999999999</v>
      </c>
      <c r="HF181">
        <v>0.9084101</v>
      </c>
      <c r="HG181">
        <v>44.960129999999999</v>
      </c>
      <c r="HH181" s="1">
        <v>3.092816E-3</v>
      </c>
      <c r="HI181">
        <v>0.91387949999999996</v>
      </c>
      <c r="HJ181">
        <v>0.90840569999999998</v>
      </c>
      <c r="HK181">
        <v>43.722389999999997</v>
      </c>
      <c r="HL181" s="1">
        <v>2.96226E-3</v>
      </c>
      <c r="HM181">
        <v>0.87529270000000003</v>
      </c>
      <c r="HN181">
        <v>0.90839320000000001</v>
      </c>
      <c r="HO181">
        <v>40.930129999999998</v>
      </c>
      <c r="HP181" s="1">
        <v>2.8372739999999999E-3</v>
      </c>
      <c r="HQ181">
        <v>0.83827620000000003</v>
      </c>
      <c r="HR181">
        <v>0.90836660000000002</v>
      </c>
      <c r="HS181">
        <v>38.04766</v>
      </c>
      <c r="HT181" s="1">
        <v>2.7193579999999998E-3</v>
      </c>
      <c r="HU181">
        <v>0.80345679999999997</v>
      </c>
      <c r="HV181">
        <v>0.90840600000000005</v>
      </c>
      <c r="HW181">
        <v>36.213450000000002</v>
      </c>
      <c r="HX181" s="1">
        <v>2.6072999999999999E-3</v>
      </c>
      <c r="HY181">
        <v>0.77033459999999998</v>
      </c>
      <c r="HZ181">
        <v>0.90840050000000006</v>
      </c>
      <c r="IA181">
        <v>37.546810000000001</v>
      </c>
      <c r="IB181" s="1">
        <v>2.5015760000000001E-3</v>
      </c>
      <c r="IC181">
        <v>0.73909499999999995</v>
      </c>
      <c r="ID181">
        <v>0.90841000000000005</v>
      </c>
      <c r="IE181">
        <v>42.297150000000002</v>
      </c>
      <c r="IF181" s="1">
        <v>2.3998930000000002E-3</v>
      </c>
      <c r="IG181">
        <v>0.70899719999999999</v>
      </c>
      <c r="IH181">
        <v>0.90836969999999995</v>
      </c>
      <c r="II181">
        <v>48.153500000000001</v>
      </c>
      <c r="IJ181" s="1">
        <v>2.3035970000000001E-3</v>
      </c>
      <c r="IK181">
        <v>0.68055860000000001</v>
      </c>
      <c r="IL181">
        <v>0.90839919999999996</v>
      </c>
      <c r="IM181">
        <v>50.947119999999998</v>
      </c>
      <c r="IN181" s="1">
        <v>2.2127309999999999E-3</v>
      </c>
      <c r="IO181">
        <v>0.65365070000000003</v>
      </c>
      <c r="IP181">
        <v>0.90836890000000003</v>
      </c>
      <c r="IQ181">
        <v>49.712179999999996</v>
      </c>
      <c r="IR181" s="1">
        <v>2.1262289999999999E-3</v>
      </c>
      <c r="IS181">
        <v>0.62814099999999995</v>
      </c>
      <c r="IT181">
        <v>0.90840600000000005</v>
      </c>
      <c r="IU181">
        <v>46.630870000000002</v>
      </c>
      <c r="IV181" s="1">
        <v>2.0446840000000002E-3</v>
      </c>
      <c r="IW181">
        <v>0.6039582</v>
      </c>
      <c r="IX181">
        <v>0.90840100000000001</v>
      </c>
      <c r="IY181">
        <v>44.341050000000003</v>
      </c>
      <c r="IZ181" s="1">
        <v>1.9650700000000002E-3</v>
      </c>
      <c r="JA181">
        <v>0.58048869999999997</v>
      </c>
      <c r="JB181">
        <v>0.90840120000000002</v>
      </c>
      <c r="JC181">
        <v>43.615310000000001</v>
      </c>
      <c r="JD181" s="1">
        <v>1.8901390000000001E-3</v>
      </c>
      <c r="JE181">
        <v>0.55835690000000004</v>
      </c>
      <c r="JF181">
        <v>0.90836980000000001</v>
      </c>
      <c r="JG181">
        <v>45.360750000000003</v>
      </c>
      <c r="JH181" s="1">
        <v>1.8178999999999999E-3</v>
      </c>
      <c r="JI181">
        <v>0.5369642</v>
      </c>
      <c r="JJ181">
        <v>0.90840390000000004</v>
      </c>
      <c r="JK181">
        <v>47.18571</v>
      </c>
      <c r="JL181" s="1">
        <v>1.749221E-3</v>
      </c>
      <c r="JM181">
        <v>0.51698089999999997</v>
      </c>
      <c r="JN181">
        <v>0.90840410000000005</v>
      </c>
      <c r="JO181">
        <v>46.978259999999999</v>
      </c>
      <c r="JP181" s="1">
        <v>1.6789109999999999E-3</v>
      </c>
      <c r="JQ181">
        <v>0.49746459999999998</v>
      </c>
      <c r="JR181">
        <v>0.9083987</v>
      </c>
      <c r="JS181">
        <v>44.890079999999998</v>
      </c>
      <c r="JT181" s="1">
        <v>1.6123050000000001E-3</v>
      </c>
      <c r="JU181">
        <v>0.47892800000000002</v>
      </c>
      <c r="JV181">
        <v>0.90839579999999998</v>
      </c>
      <c r="JW181">
        <v>42.180030000000002</v>
      </c>
      <c r="JX181" s="1">
        <v>1.548879E-3</v>
      </c>
      <c r="JY181">
        <v>0.4612272</v>
      </c>
      <c r="JZ181">
        <v>0.90840299999999996</v>
      </c>
      <c r="KA181">
        <v>39.38823</v>
      </c>
      <c r="KB181" s="1">
        <v>1.4885689999999999E-3</v>
      </c>
      <c r="KC181">
        <v>0.4442258</v>
      </c>
      <c r="KD181">
        <v>0.90840509999999997</v>
      </c>
      <c r="KE181">
        <v>37.665689999999998</v>
      </c>
      <c r="KF181" s="1">
        <v>1.431472E-3</v>
      </c>
      <c r="KG181">
        <v>0.42810219999999999</v>
      </c>
      <c r="KH181">
        <v>0.90839990000000004</v>
      </c>
      <c r="KI181">
        <v>36.814529999999998</v>
      </c>
      <c r="KJ181" s="1">
        <v>1.3769749999999999E-3</v>
      </c>
      <c r="KK181">
        <v>0.41263070000000002</v>
      </c>
      <c r="KL181">
        <v>0.90840520000000002</v>
      </c>
      <c r="KM181">
        <v>38.32452</v>
      </c>
      <c r="KN181" s="1">
        <v>1.324364E-3</v>
      </c>
      <c r="KO181">
        <v>0.39764250000000001</v>
      </c>
      <c r="KP181">
        <v>0.90840549999999998</v>
      </c>
      <c r="KQ181">
        <v>43.140169999999998</v>
      </c>
      <c r="KR181" s="1">
        <v>1.2741759999999999E-3</v>
      </c>
      <c r="KS181">
        <v>0.3832969</v>
      </c>
      <c r="KT181">
        <v>0.90837380000000001</v>
      </c>
      <c r="KU181">
        <v>49.527949999999997</v>
      </c>
      <c r="KV181" s="1">
        <v>1.2267300000000001E-3</v>
      </c>
      <c r="KW181">
        <v>0.36966640000000001</v>
      </c>
      <c r="KX181">
        <v>0.90836910000000004</v>
      </c>
      <c r="KY181">
        <v>53.1004</v>
      </c>
      <c r="KZ181" s="1">
        <v>1.180637E-3</v>
      </c>
      <c r="LA181">
        <v>0.35639179999999998</v>
      </c>
      <c r="LB181">
        <v>0.90840609999999999</v>
      </c>
      <c r="LC181">
        <v>51.56118</v>
      </c>
      <c r="LD181" s="1">
        <v>1.13744E-3</v>
      </c>
      <c r="LE181">
        <v>0.34389799999999998</v>
      </c>
      <c r="LF181">
        <v>0.90836910000000004</v>
      </c>
      <c r="LG181">
        <v>47.404530000000001</v>
      </c>
      <c r="LH181" s="1">
        <v>1.095944E-3</v>
      </c>
      <c r="LI181">
        <v>0.3318721</v>
      </c>
      <c r="LJ181">
        <v>0.90840549999999998</v>
      </c>
      <c r="LK181">
        <v>43.587400000000002</v>
      </c>
      <c r="LL181" s="1">
        <v>1.0560999999999999E-3</v>
      </c>
      <c r="LM181">
        <v>0.32028430000000002</v>
      </c>
      <c r="LN181">
        <v>0.90839990000000004</v>
      </c>
      <c r="LO181">
        <v>41.001950000000001</v>
      </c>
      <c r="LP181" s="1">
        <v>1.018199E-3</v>
      </c>
      <c r="LQ181">
        <v>0.30923349999999999</v>
      </c>
      <c r="LR181">
        <v>0.90840710000000002</v>
      </c>
      <c r="LS181">
        <v>40.666040000000002</v>
      </c>
      <c r="LT181" s="1">
        <v>9.8177989999999999E-4</v>
      </c>
      <c r="LU181">
        <v>0.29858689999999999</v>
      </c>
      <c r="LV181">
        <v>0.90840240000000005</v>
      </c>
      <c r="LW181">
        <v>42.152929999999998</v>
      </c>
      <c r="LX181" s="1">
        <v>9.471627E-4</v>
      </c>
      <c r="LY181">
        <v>0.28843600000000003</v>
      </c>
      <c r="LZ181">
        <v>0.90840299999999996</v>
      </c>
      <c r="MA181">
        <v>43.17418</v>
      </c>
      <c r="MB181" s="1">
        <v>9.1347629999999997E-4</v>
      </c>
      <c r="MC181">
        <v>0.27856350000000002</v>
      </c>
      <c r="MD181">
        <v>0.90840299999999996</v>
      </c>
      <c r="ME181">
        <v>42.827689999999997</v>
      </c>
      <c r="MF181" s="1">
        <v>8.8152680000000005E-4</v>
      </c>
      <c r="MG181">
        <v>0.26918320000000001</v>
      </c>
      <c r="MH181">
        <v>0.90840019999999999</v>
      </c>
      <c r="MI181">
        <v>40.718910000000001</v>
      </c>
      <c r="MJ181" s="1">
        <v>8.5041700000000001E-4</v>
      </c>
      <c r="MK181">
        <v>0.26004339999999998</v>
      </c>
      <c r="ML181">
        <v>0.9084004</v>
      </c>
      <c r="MM181">
        <v>37.795290000000001</v>
      </c>
      <c r="MN181" s="1">
        <v>8.2058420000000003E-4</v>
      </c>
      <c r="MO181">
        <v>0.25127739999999998</v>
      </c>
      <c r="MP181">
        <v>0.90840710000000002</v>
      </c>
      <c r="MQ181">
        <v>36.371859999999998</v>
      </c>
      <c r="MR181" s="1">
        <v>7.9201110000000005E-4</v>
      </c>
      <c r="MS181">
        <v>0.2429085</v>
      </c>
      <c r="MT181">
        <v>0.90840600000000005</v>
      </c>
      <c r="MU181">
        <v>36.65157</v>
      </c>
      <c r="MV181" s="1">
        <v>7.6417149999999997E-4</v>
      </c>
      <c r="MW181">
        <v>0.23472560000000001</v>
      </c>
      <c r="MX181">
        <v>0.90839300000000001</v>
      </c>
      <c r="MY181">
        <v>38.722479999999997</v>
      </c>
      <c r="MZ181" s="1">
        <v>7.3776780000000001E-4</v>
      </c>
      <c r="NA181">
        <v>0.22692860000000001</v>
      </c>
      <c r="NB181">
        <v>0.90840600000000005</v>
      </c>
      <c r="NC181">
        <v>41.143459999999997</v>
      </c>
      <c r="ND181" s="1">
        <v>7.1199519999999995E-4</v>
      </c>
      <c r="NE181">
        <v>0.21932589999999999</v>
      </c>
      <c r="NF181">
        <v>0.90840940000000003</v>
      </c>
      <c r="NG181">
        <v>44.184809999999999</v>
      </c>
      <c r="NH181" s="1">
        <v>6.8739449999999998E-4</v>
      </c>
      <c r="NI181">
        <v>0.21204400000000001</v>
      </c>
      <c r="NJ181">
        <v>0.90837120000000005</v>
      </c>
      <c r="NK181">
        <v>47.186360000000001</v>
      </c>
      <c r="NL181" s="1">
        <v>6.6387620000000005E-4</v>
      </c>
      <c r="NM181">
        <v>0.20507700000000001</v>
      </c>
      <c r="NN181">
        <v>0.90841150000000004</v>
      </c>
      <c r="NO181">
        <v>47.01932</v>
      </c>
      <c r="NP181" s="1">
        <v>6.4095440000000003E-4</v>
      </c>
      <c r="NQ181">
        <v>0.1982565</v>
      </c>
      <c r="NR181">
        <v>0.90840259999999995</v>
      </c>
      <c r="NS181">
        <v>43.067729999999997</v>
      </c>
      <c r="NT181" s="1">
        <v>6.1928519999999998E-4</v>
      </c>
      <c r="NU181">
        <v>0.19181019999999999</v>
      </c>
      <c r="NV181">
        <v>0.90839820000000004</v>
      </c>
      <c r="NW181">
        <v>38.715609999999998</v>
      </c>
      <c r="NX181" s="1">
        <v>5.9802189999999999E-4</v>
      </c>
      <c r="NY181">
        <v>0.18546219999999999</v>
      </c>
      <c r="NZ181">
        <v>0.90839979999999998</v>
      </c>
      <c r="OA181">
        <v>35.686909999999997</v>
      </c>
      <c r="OB181" s="1">
        <v>5.7782850000000002E-4</v>
      </c>
      <c r="OC181">
        <v>0.17940239999999999</v>
      </c>
      <c r="OD181">
        <v>0.90836600000000001</v>
      </c>
      <c r="OE181">
        <v>35.675710000000002</v>
      </c>
      <c r="OF181" s="1">
        <v>5.5844800000000002E-4</v>
      </c>
      <c r="OG181">
        <v>0.17356160000000001</v>
      </c>
      <c r="OH181">
        <v>0.90840259999999995</v>
      </c>
      <c r="OI181">
        <v>36.443910000000002</v>
      </c>
      <c r="OJ181" s="1">
        <v>5.398957E-4</v>
      </c>
      <c r="OK181">
        <v>0.16794880000000001</v>
      </c>
    </row>
    <row r="182" spans="1:401" x14ac:dyDescent="0.35">
      <c r="A182">
        <v>188</v>
      </c>
      <c r="B182" t="s">
        <v>4</v>
      </c>
      <c r="C182" t="s">
        <v>181</v>
      </c>
      <c r="D182" t="s">
        <v>188</v>
      </c>
      <c r="E182">
        <v>908.47469999999998</v>
      </c>
      <c r="F182">
        <v>0.78992839999999998</v>
      </c>
      <c r="G182">
        <v>23.37989</v>
      </c>
      <c r="H182">
        <v>0</v>
      </c>
      <c r="I182">
        <v>0</v>
      </c>
      <c r="J182">
        <v>0.78377289999999999</v>
      </c>
      <c r="K182">
        <v>24.402000000000001</v>
      </c>
      <c r="L182">
        <v>0</v>
      </c>
      <c r="M182">
        <v>0</v>
      </c>
      <c r="N182">
        <v>0.77813370000000004</v>
      </c>
      <c r="O182">
        <v>24.405349999999999</v>
      </c>
      <c r="P182">
        <v>0</v>
      </c>
      <c r="Q182">
        <v>0</v>
      </c>
      <c r="R182">
        <v>0.77296560000000003</v>
      </c>
      <c r="S182">
        <v>24.81664</v>
      </c>
      <c r="T182">
        <v>0</v>
      </c>
      <c r="U182">
        <v>0</v>
      </c>
      <c r="V182">
        <v>0.76784459999999999</v>
      </c>
      <c r="W182">
        <v>24.90879</v>
      </c>
      <c r="X182">
        <v>0</v>
      </c>
      <c r="Y182">
        <v>0</v>
      </c>
      <c r="Z182">
        <v>0.76307409999999998</v>
      </c>
      <c r="AA182">
        <v>24.045169999999999</v>
      </c>
      <c r="AB182">
        <v>0</v>
      </c>
      <c r="AC182">
        <v>0</v>
      </c>
      <c r="AD182">
        <v>0.75847290000000001</v>
      </c>
      <c r="AE182">
        <v>22.619019999999999</v>
      </c>
      <c r="AF182" s="1">
        <v>3.754074E-37</v>
      </c>
      <c r="AG182" s="1">
        <v>1.3839359999999999E-34</v>
      </c>
      <c r="AH182">
        <v>0.75415679999999996</v>
      </c>
      <c r="AI182">
        <v>21.618480000000002</v>
      </c>
      <c r="AJ182" s="1">
        <v>3.4390220000000001E-27</v>
      </c>
      <c r="AK182" s="1">
        <v>1.272327E-24</v>
      </c>
      <c r="AL182">
        <v>0.75051500000000004</v>
      </c>
      <c r="AM182">
        <v>21.71576</v>
      </c>
      <c r="AN182" s="1">
        <v>1.5915910000000001E-17</v>
      </c>
      <c r="AO182" s="1">
        <v>5.8778130000000002E-15</v>
      </c>
      <c r="AP182">
        <v>0.74698500000000001</v>
      </c>
      <c r="AQ182">
        <v>23.769010000000002</v>
      </c>
      <c r="AR182" s="1">
        <v>1.1095580000000001E-8</v>
      </c>
      <c r="AS182" s="1">
        <v>2.8411589999999999E-6</v>
      </c>
      <c r="AT182">
        <v>0.74378489999999997</v>
      </c>
      <c r="AU182">
        <v>26.74579</v>
      </c>
      <c r="AV182" s="1">
        <v>5.1556820000000002E-5</v>
      </c>
      <c r="AW182" s="1">
        <v>1.44052E-2</v>
      </c>
      <c r="AX182">
        <v>0.74109979999999998</v>
      </c>
      <c r="AY182">
        <v>29.7363</v>
      </c>
      <c r="AZ182" s="1">
        <v>1.1588319999999999E-2</v>
      </c>
      <c r="BA182">
        <v>3.4583729999999999</v>
      </c>
      <c r="BB182">
        <v>0.73901839999999996</v>
      </c>
      <c r="BC182">
        <v>31.587340000000001</v>
      </c>
      <c r="BD182">
        <v>0.47289500000000001</v>
      </c>
      <c r="BE182">
        <v>149.1806</v>
      </c>
      <c r="BF182">
        <v>0.73760950000000003</v>
      </c>
      <c r="BG182">
        <v>30.867570000000001</v>
      </c>
      <c r="BH182">
        <v>5.7875769999999997</v>
      </c>
      <c r="BI182">
        <v>1912.722</v>
      </c>
      <c r="BJ182">
        <v>0.73664989999999997</v>
      </c>
      <c r="BK182">
        <v>28.721409999999999</v>
      </c>
      <c r="BL182">
        <v>28.22672</v>
      </c>
      <c r="BM182">
        <v>9714.6299999999992</v>
      </c>
      <c r="BN182">
        <v>0.73588209999999998</v>
      </c>
      <c r="BO182">
        <v>27.129180000000002</v>
      </c>
      <c r="BP182">
        <v>66.409869999999998</v>
      </c>
      <c r="BQ182">
        <v>23678.14</v>
      </c>
      <c r="BR182">
        <v>0.73510249999999999</v>
      </c>
      <c r="BS182">
        <v>26.62987</v>
      </c>
      <c r="BT182">
        <v>86.711950000000002</v>
      </c>
      <c r="BU182">
        <v>31883.27</v>
      </c>
      <c r="BV182">
        <v>0.73410430000000004</v>
      </c>
      <c r="BW182">
        <v>27.8294</v>
      </c>
      <c r="BX182">
        <v>70.021069999999995</v>
      </c>
      <c r="BY182">
        <v>26457.29</v>
      </c>
      <c r="BZ182">
        <v>0.73262720000000003</v>
      </c>
      <c r="CA182">
        <v>29.237259999999999</v>
      </c>
      <c r="CB182">
        <v>38.301049999999996</v>
      </c>
      <c r="CC182">
        <v>14820.73</v>
      </c>
      <c r="CD182">
        <v>0.7306956</v>
      </c>
      <c r="CE182">
        <v>29.781639999999999</v>
      </c>
      <c r="CF182">
        <v>15.37593</v>
      </c>
      <c r="CG182">
        <v>6071.4269999999997</v>
      </c>
      <c r="CH182">
        <v>0.72843340000000001</v>
      </c>
      <c r="CI182">
        <v>29.521450000000002</v>
      </c>
      <c r="CJ182">
        <v>4.866625</v>
      </c>
      <c r="CK182">
        <v>1954.9090000000001</v>
      </c>
      <c r="CL182">
        <v>0.72571589999999997</v>
      </c>
      <c r="CM182">
        <v>28.088450000000002</v>
      </c>
      <c r="CN182">
        <v>1.307029</v>
      </c>
      <c r="CO182">
        <v>531.57389999999998</v>
      </c>
      <c r="CP182">
        <v>0.72267190000000003</v>
      </c>
      <c r="CQ182">
        <v>26.61795</v>
      </c>
      <c r="CR182">
        <v>0.32610610000000001</v>
      </c>
      <c r="CS182">
        <v>133.3312</v>
      </c>
      <c r="CT182">
        <v>0.71942550000000005</v>
      </c>
      <c r="CU182">
        <v>25.857769999999999</v>
      </c>
      <c r="CV182" s="1">
        <v>9.1499109999999995E-2</v>
      </c>
      <c r="CW182">
        <v>36.899990000000003</v>
      </c>
      <c r="CX182">
        <v>0.71626000000000001</v>
      </c>
      <c r="CY182">
        <v>25.955259999999999</v>
      </c>
      <c r="CZ182" s="1">
        <v>4.0520939999999998E-2</v>
      </c>
      <c r="DA182">
        <v>15.718360000000001</v>
      </c>
      <c r="DB182">
        <v>0.71316979999999996</v>
      </c>
      <c r="DC182">
        <v>27.71537</v>
      </c>
      <c r="DD182" s="1">
        <v>3.1915869999999999E-2</v>
      </c>
      <c r="DE182">
        <v>12.01925</v>
      </c>
      <c r="DF182">
        <v>0.71030459999999995</v>
      </c>
      <c r="DG182">
        <v>30.85333</v>
      </c>
      <c r="DH182" s="1">
        <v>3.2958010000000003E-2</v>
      </c>
      <c r="DI182">
        <v>12.33779</v>
      </c>
      <c r="DJ182">
        <v>0.70793280000000003</v>
      </c>
      <c r="DK182">
        <v>35.492269999999998</v>
      </c>
      <c r="DL182" s="1">
        <v>3.4916580000000003E-2</v>
      </c>
      <c r="DM182">
        <v>13.10643</v>
      </c>
      <c r="DN182">
        <v>0.70597849999999995</v>
      </c>
      <c r="DO182">
        <v>40.28049</v>
      </c>
      <c r="DP182" s="1">
        <v>3.5611360000000002E-2</v>
      </c>
      <c r="DQ182">
        <v>13.41887</v>
      </c>
      <c r="DR182">
        <v>0.70450650000000004</v>
      </c>
      <c r="DS182">
        <v>41.170810000000003</v>
      </c>
      <c r="DT182" s="1">
        <v>3.477653E-2</v>
      </c>
      <c r="DU182">
        <v>13.14263</v>
      </c>
      <c r="DV182">
        <v>0.7035882</v>
      </c>
      <c r="DW182">
        <v>38.756639999999997</v>
      </c>
      <c r="DX182" s="1">
        <v>3.2786240000000001E-2</v>
      </c>
      <c r="DY182">
        <v>12.40513</v>
      </c>
      <c r="DZ182">
        <v>0.70302929999999997</v>
      </c>
      <c r="EA182">
        <v>36.039020000000001</v>
      </c>
      <c r="EB182" s="1">
        <v>3.0193459999999998E-2</v>
      </c>
      <c r="EC182">
        <v>11.423080000000001</v>
      </c>
      <c r="ED182">
        <v>0.70274530000000002</v>
      </c>
      <c r="EE182">
        <v>34.33267</v>
      </c>
      <c r="EF182">
        <v>2.7171319999999999E-2</v>
      </c>
      <c r="EG182">
        <v>10.276719999999999</v>
      </c>
      <c r="EH182">
        <v>0.70260440000000002</v>
      </c>
      <c r="EI182">
        <v>34.568300000000001</v>
      </c>
      <c r="EJ182" s="1">
        <v>2.3653250000000001E-2</v>
      </c>
      <c r="EK182">
        <v>8.9489260000000002</v>
      </c>
      <c r="EL182">
        <v>0.70254150000000004</v>
      </c>
      <c r="EM182">
        <v>36.774909999999998</v>
      </c>
      <c r="EN182" s="1">
        <v>1.9683280000000001E-2</v>
      </c>
      <c r="EO182">
        <v>7.452375</v>
      </c>
      <c r="EP182">
        <v>0.70256160000000001</v>
      </c>
      <c r="EQ182">
        <v>40.986980000000003</v>
      </c>
      <c r="ER182" s="1">
        <v>1.5674339999999998E-2</v>
      </c>
      <c r="ES182">
        <v>5.9365249999999996</v>
      </c>
      <c r="ET182">
        <v>0.70257570000000003</v>
      </c>
      <c r="EU182">
        <v>44.658729999999998</v>
      </c>
      <c r="EV182" s="1">
        <v>1.2184769999999999E-2</v>
      </c>
      <c r="EW182">
        <v>4.6098970000000001</v>
      </c>
      <c r="EX182">
        <v>0.70262199999999997</v>
      </c>
      <c r="EY182">
        <v>44.342199999999998</v>
      </c>
      <c r="EZ182" s="1">
        <v>9.5589049999999995E-3</v>
      </c>
      <c r="FA182">
        <v>3.6039289999999999</v>
      </c>
      <c r="FB182">
        <v>0.70265679999999997</v>
      </c>
      <c r="FC182">
        <v>41.5396</v>
      </c>
      <c r="FD182" s="1">
        <v>7.7788850000000001E-3</v>
      </c>
      <c r="FE182">
        <v>2.9192640000000001</v>
      </c>
      <c r="FF182">
        <v>0.70269630000000005</v>
      </c>
      <c r="FG182">
        <v>39.000549999999997</v>
      </c>
      <c r="FH182" s="1">
        <v>6.6274400000000001E-3</v>
      </c>
      <c r="FI182">
        <v>2.4762559999999998</v>
      </c>
      <c r="FJ182">
        <v>0.70271039999999996</v>
      </c>
      <c r="FK182">
        <v>38.524839999999998</v>
      </c>
      <c r="FL182" s="1">
        <v>5.899886E-3</v>
      </c>
      <c r="FM182">
        <v>2.1955870000000002</v>
      </c>
      <c r="FN182">
        <v>0.70271220000000001</v>
      </c>
      <c r="FO182">
        <v>40.73753</v>
      </c>
      <c r="FP182" s="1">
        <v>5.4058079999999998E-3</v>
      </c>
      <c r="FQ182">
        <v>2.0064929999999999</v>
      </c>
      <c r="FR182">
        <v>0.70273430000000003</v>
      </c>
      <c r="FS182">
        <v>43.822839999999999</v>
      </c>
      <c r="FT182" s="1">
        <v>5.0427240000000002E-3</v>
      </c>
      <c r="FU182">
        <v>1.8686940000000001</v>
      </c>
      <c r="FV182">
        <v>0.70272950000000001</v>
      </c>
      <c r="FW182">
        <v>46.49991</v>
      </c>
      <c r="FX182" s="1">
        <v>4.7538149999999998E-3</v>
      </c>
      <c r="FY182">
        <v>1.7594369999999999</v>
      </c>
      <c r="FZ182">
        <v>0.70273669999999999</v>
      </c>
      <c r="GA182">
        <v>46.940460000000002</v>
      </c>
      <c r="GB182" s="1">
        <v>4.5061149999999998E-3</v>
      </c>
      <c r="GC182">
        <v>1.66649</v>
      </c>
      <c r="GD182">
        <v>0.70273169999999996</v>
      </c>
      <c r="GE182">
        <v>45.14358</v>
      </c>
      <c r="GF182" s="1">
        <v>4.2848979999999997E-3</v>
      </c>
      <c r="GG182">
        <v>1.583885</v>
      </c>
      <c r="GH182">
        <v>0.70274879999999995</v>
      </c>
      <c r="GI182">
        <v>41.457979999999999</v>
      </c>
      <c r="GJ182" s="1">
        <v>4.0810739999999996E-3</v>
      </c>
      <c r="GK182">
        <v>1.5079450000000001</v>
      </c>
      <c r="GL182">
        <v>0.70275600000000005</v>
      </c>
      <c r="GM182">
        <v>38.074930000000002</v>
      </c>
      <c r="GN182" s="1">
        <v>3.893727E-3</v>
      </c>
      <c r="GO182">
        <v>1.4383950000000001</v>
      </c>
      <c r="GP182">
        <v>0.70276799999999995</v>
      </c>
      <c r="GQ182">
        <v>36.138449999999999</v>
      </c>
      <c r="GR182" s="1">
        <v>3.7174970000000002E-3</v>
      </c>
      <c r="GS182">
        <v>1.3730739999999999</v>
      </c>
      <c r="GT182">
        <v>0.70274570000000003</v>
      </c>
      <c r="GU182">
        <v>37.308</v>
      </c>
      <c r="GV182" s="1">
        <v>3.5525690000000002E-3</v>
      </c>
      <c r="GW182">
        <v>1.3119259999999999</v>
      </c>
      <c r="GX182">
        <v>0.70274669999999995</v>
      </c>
      <c r="GY182">
        <v>39.991120000000002</v>
      </c>
      <c r="GZ182" s="1">
        <v>3.3958220000000002E-3</v>
      </c>
      <c r="HA182">
        <v>1.253932</v>
      </c>
      <c r="HB182">
        <v>0.7027485</v>
      </c>
      <c r="HC182">
        <v>43.188380000000002</v>
      </c>
      <c r="HD182" s="1">
        <v>3.2477360000000002E-3</v>
      </c>
      <c r="HE182">
        <v>1.1990559999999999</v>
      </c>
      <c r="HF182">
        <v>0.70274899999999996</v>
      </c>
      <c r="HG182">
        <v>45.091270000000002</v>
      </c>
      <c r="HH182" s="1">
        <v>3.10787E-3</v>
      </c>
      <c r="HI182">
        <v>1.1473709999999999</v>
      </c>
      <c r="HJ182">
        <v>0.70273949999999996</v>
      </c>
      <c r="HK182">
        <v>43.915039999999998</v>
      </c>
      <c r="HL182" s="1">
        <v>2.976579E-3</v>
      </c>
      <c r="HM182">
        <v>1.098854</v>
      </c>
      <c r="HN182">
        <v>0.70276459999999996</v>
      </c>
      <c r="HO182">
        <v>41.179519999999997</v>
      </c>
      <c r="HP182" s="1">
        <v>2.850736E-3</v>
      </c>
      <c r="HQ182">
        <v>1.0523290000000001</v>
      </c>
      <c r="HR182">
        <v>0.70276729999999998</v>
      </c>
      <c r="HS182">
        <v>38.266539999999999</v>
      </c>
      <c r="HT182" s="1">
        <v>2.7323669999999999E-3</v>
      </c>
      <c r="HU182">
        <v>1.0086280000000001</v>
      </c>
      <c r="HV182">
        <v>0.70274139999999996</v>
      </c>
      <c r="HW182">
        <v>36.359810000000003</v>
      </c>
      <c r="HX182" s="1">
        <v>2.6194780000000002E-3</v>
      </c>
      <c r="HY182">
        <v>0.96694380000000002</v>
      </c>
      <c r="HZ182">
        <v>0.7027388</v>
      </c>
      <c r="IA182">
        <v>37.627380000000002</v>
      </c>
      <c r="IB182" s="1">
        <v>2.5131110000000002E-3</v>
      </c>
      <c r="IC182">
        <v>0.92764749999999996</v>
      </c>
      <c r="ID182">
        <v>0.70274999999999999</v>
      </c>
      <c r="IE182">
        <v>42.347540000000002</v>
      </c>
      <c r="IF182" s="1">
        <v>2.4108789999999999E-3</v>
      </c>
      <c r="IG182">
        <v>0.88986690000000002</v>
      </c>
      <c r="IH182">
        <v>0.70276989999999995</v>
      </c>
      <c r="II182">
        <v>48.228679999999997</v>
      </c>
      <c r="IJ182" s="1">
        <v>2.3140890000000001E-3</v>
      </c>
      <c r="IK182">
        <v>0.85414699999999999</v>
      </c>
      <c r="IL182">
        <v>0.70274380000000003</v>
      </c>
      <c r="IM182">
        <v>51.088259999999998</v>
      </c>
      <c r="IN182" s="1">
        <v>2.222655E-3</v>
      </c>
      <c r="IO182">
        <v>0.82030570000000003</v>
      </c>
      <c r="IP182">
        <v>0.70276899999999998</v>
      </c>
      <c r="IQ182">
        <v>49.951599999999999</v>
      </c>
      <c r="IR182" s="1">
        <v>2.1357759999999998E-3</v>
      </c>
      <c r="IS182">
        <v>0.78827959999999997</v>
      </c>
      <c r="IT182">
        <v>0.70274190000000003</v>
      </c>
      <c r="IU182">
        <v>46.866259999999997</v>
      </c>
      <c r="IV182" s="1">
        <v>2.0535369999999998E-3</v>
      </c>
      <c r="IW182">
        <v>0.75782859999999996</v>
      </c>
      <c r="IX182">
        <v>0.70274409999999998</v>
      </c>
      <c r="IY182">
        <v>44.433320000000002</v>
      </c>
      <c r="IZ182" s="1">
        <v>1.9737980000000001E-3</v>
      </c>
      <c r="JA182">
        <v>0.72845859999999996</v>
      </c>
      <c r="JB182">
        <v>0.70276660000000002</v>
      </c>
      <c r="JC182">
        <v>43.569330000000001</v>
      </c>
      <c r="JD182" s="1">
        <v>1.8983649999999999E-3</v>
      </c>
      <c r="JE182">
        <v>0.70061439999999997</v>
      </c>
      <c r="JF182">
        <v>0.70276989999999995</v>
      </c>
      <c r="JG182">
        <v>45.297789999999999</v>
      </c>
      <c r="JH182" s="1">
        <v>1.825695E-3</v>
      </c>
      <c r="JI182">
        <v>0.67373919999999998</v>
      </c>
      <c r="JJ182">
        <v>0.70275120000000002</v>
      </c>
      <c r="JK182">
        <v>47.134979999999999</v>
      </c>
      <c r="JL182" s="1">
        <v>1.7566630000000001E-3</v>
      </c>
      <c r="JM182">
        <v>0.64861760000000002</v>
      </c>
      <c r="JN182">
        <v>0.70277020000000001</v>
      </c>
      <c r="JO182">
        <v>47.072699999999998</v>
      </c>
      <c r="JP182" s="1">
        <v>1.6859970000000001E-3</v>
      </c>
      <c r="JQ182">
        <v>0.62414250000000004</v>
      </c>
      <c r="JR182">
        <v>0.70276819999999995</v>
      </c>
      <c r="JS182">
        <v>45.145400000000002</v>
      </c>
      <c r="JT182" s="1">
        <v>1.6190460000000001E-3</v>
      </c>
      <c r="JU182">
        <v>0.6008542</v>
      </c>
      <c r="JV182">
        <v>0.70273569999999996</v>
      </c>
      <c r="JW182">
        <v>42.47298</v>
      </c>
      <c r="JX182" s="1">
        <v>1.555475E-3</v>
      </c>
      <c r="JY182">
        <v>0.57869269999999995</v>
      </c>
      <c r="JZ182">
        <v>0.70276970000000005</v>
      </c>
      <c r="KA182">
        <v>39.59375</v>
      </c>
      <c r="KB182" s="1">
        <v>1.4947859999999999E-3</v>
      </c>
      <c r="KC182">
        <v>0.5573148</v>
      </c>
      <c r="KD182">
        <v>0.70274110000000001</v>
      </c>
      <c r="KE182">
        <v>37.742980000000003</v>
      </c>
      <c r="KF182" s="1">
        <v>1.4373770000000001E-3</v>
      </c>
      <c r="KG182">
        <v>0.53704580000000002</v>
      </c>
      <c r="KH182">
        <v>0.70274460000000005</v>
      </c>
      <c r="KI182">
        <v>36.82</v>
      </c>
      <c r="KJ182" s="1">
        <v>1.3826089999999999E-3</v>
      </c>
      <c r="KK182">
        <v>0.51762870000000005</v>
      </c>
      <c r="KL182">
        <v>0.7027409</v>
      </c>
      <c r="KM182">
        <v>38.3292</v>
      </c>
      <c r="KN182" s="1">
        <v>1.3298610000000001E-3</v>
      </c>
      <c r="KO182">
        <v>0.49885620000000003</v>
      </c>
      <c r="KP182">
        <v>0.70274669999999995</v>
      </c>
      <c r="KQ182">
        <v>43.15746</v>
      </c>
      <c r="KR182" s="1">
        <v>1.279435E-3</v>
      </c>
      <c r="KS182">
        <v>0.48083330000000002</v>
      </c>
      <c r="KT182">
        <v>0.70274270000000005</v>
      </c>
      <c r="KU182">
        <v>49.588630000000002</v>
      </c>
      <c r="KV182" s="1">
        <v>1.231656E-3</v>
      </c>
      <c r="KW182">
        <v>0.46368880000000001</v>
      </c>
      <c r="KX182">
        <v>0.70274479999999995</v>
      </c>
      <c r="KY182">
        <v>53.203180000000003</v>
      </c>
      <c r="KZ182" s="1">
        <v>1.185377E-3</v>
      </c>
      <c r="LA182">
        <v>0.4470384</v>
      </c>
      <c r="LB182">
        <v>0.70274219999999998</v>
      </c>
      <c r="LC182">
        <v>51.773429999999998</v>
      </c>
      <c r="LD182" s="1">
        <v>1.142052E-3</v>
      </c>
      <c r="LE182">
        <v>0.43138070000000001</v>
      </c>
      <c r="LF182">
        <v>0.7027698</v>
      </c>
      <c r="LG182">
        <v>47.732300000000002</v>
      </c>
      <c r="LH182" s="1">
        <v>1.1003040000000001E-3</v>
      </c>
      <c r="LI182">
        <v>0.4162536</v>
      </c>
      <c r="LJ182">
        <v>0.70274110000000001</v>
      </c>
      <c r="LK182">
        <v>43.876759999999997</v>
      </c>
      <c r="LL182" s="1">
        <v>1.060276E-3</v>
      </c>
      <c r="LM182">
        <v>0.40172029999999997</v>
      </c>
      <c r="LN182">
        <v>0.70276839999999996</v>
      </c>
      <c r="LO182">
        <v>41.149549999999998</v>
      </c>
      <c r="LP182" s="1">
        <v>1.0221729999999999E-3</v>
      </c>
      <c r="LQ182">
        <v>0.3878412</v>
      </c>
      <c r="LR182">
        <v>0.70274780000000003</v>
      </c>
      <c r="LS182">
        <v>40.717449999999999</v>
      </c>
      <c r="LT182">
        <v>9.8561200000000008E-4</v>
      </c>
      <c r="LU182">
        <v>0.37448809999999999</v>
      </c>
      <c r="LV182">
        <v>0.70276899999999998</v>
      </c>
      <c r="LW182">
        <v>42.183579999999999</v>
      </c>
      <c r="LX182" s="1">
        <v>9.507742E-4</v>
      </c>
      <c r="LY182">
        <v>0.3617204</v>
      </c>
      <c r="LZ182">
        <v>0.70273779999999997</v>
      </c>
      <c r="MA182">
        <v>43.25121</v>
      </c>
      <c r="MB182" s="1">
        <v>9.169941E-4</v>
      </c>
      <c r="MC182">
        <v>0.34935539999999998</v>
      </c>
      <c r="MD182">
        <v>0.70274000000000003</v>
      </c>
      <c r="ME182">
        <v>43.060850000000002</v>
      </c>
      <c r="MF182" s="1">
        <v>8.8493549999999995E-4</v>
      </c>
      <c r="MG182">
        <v>0.33759679999999997</v>
      </c>
      <c r="MH182">
        <v>0.7027447</v>
      </c>
      <c r="MI182">
        <v>41.002319999999997</v>
      </c>
      <c r="MJ182" s="1">
        <v>8.5373420000000005E-4</v>
      </c>
      <c r="MK182">
        <v>0.32613959999999997</v>
      </c>
      <c r="ML182">
        <v>0.70276919999999998</v>
      </c>
      <c r="MM182">
        <v>37.972009999999997</v>
      </c>
      <c r="MN182" s="1">
        <v>8.236529E-4</v>
      </c>
      <c r="MO182">
        <v>0.31510589999999999</v>
      </c>
      <c r="MP182">
        <v>0.70274800000000004</v>
      </c>
      <c r="MQ182">
        <v>36.364809999999999</v>
      </c>
      <c r="MR182" s="1">
        <v>7.9503169999999999E-4</v>
      </c>
      <c r="MS182">
        <v>0.30462149999999999</v>
      </c>
      <c r="MT182">
        <v>0.70274619999999999</v>
      </c>
      <c r="MU182">
        <v>36.535139999999998</v>
      </c>
      <c r="MV182" s="1">
        <v>7.6705420000000005E-4</v>
      </c>
      <c r="MW182">
        <v>0.29435359999999999</v>
      </c>
      <c r="MX182">
        <v>0.70276369999999999</v>
      </c>
      <c r="MY182">
        <v>38.610120000000002</v>
      </c>
      <c r="MZ182" s="1">
        <v>7.4052079999999999E-4</v>
      </c>
      <c r="NA182">
        <v>0.28456310000000001</v>
      </c>
      <c r="NB182">
        <v>0.7027409</v>
      </c>
      <c r="NC182">
        <v>41.0976</v>
      </c>
      <c r="ND182" s="1">
        <v>7.1472530000000003E-4</v>
      </c>
      <c r="NE182">
        <v>0.27506009999999997</v>
      </c>
      <c r="NF182">
        <v>0.70274899999999996</v>
      </c>
      <c r="NG182">
        <v>44.241869999999999</v>
      </c>
      <c r="NH182" s="1">
        <v>6.8999700000000003E-4</v>
      </c>
      <c r="NI182">
        <v>0.26591320000000002</v>
      </c>
      <c r="NJ182">
        <v>0.7027698</v>
      </c>
      <c r="NK182">
        <v>47.32244</v>
      </c>
      <c r="NL182" s="1">
        <v>6.6637840000000005E-4</v>
      </c>
      <c r="NM182">
        <v>0.2571618</v>
      </c>
      <c r="NN182">
        <v>0.70275089999999996</v>
      </c>
      <c r="NO182">
        <v>47.22363</v>
      </c>
      <c r="NP182" s="1">
        <v>6.4336180000000001E-4</v>
      </c>
      <c r="NQ182">
        <v>0.2486131</v>
      </c>
      <c r="NR182">
        <v>0.7027698</v>
      </c>
      <c r="NS182">
        <v>43.393430000000002</v>
      </c>
      <c r="NT182" s="1">
        <v>6.2160690000000001E-4</v>
      </c>
      <c r="NU182">
        <v>0.24052219999999999</v>
      </c>
      <c r="NV182">
        <v>0.70276729999999998</v>
      </c>
      <c r="NW182">
        <v>39.068159999999999</v>
      </c>
      <c r="NX182" s="1">
        <v>6.002631E-4</v>
      </c>
      <c r="NY182">
        <v>0.2325701</v>
      </c>
      <c r="NZ182">
        <v>0.7027677</v>
      </c>
      <c r="OA182">
        <v>35.908859999999997</v>
      </c>
      <c r="OB182" s="1">
        <v>5.8001030000000005E-4</v>
      </c>
      <c r="OC182">
        <v>0.2249717</v>
      </c>
      <c r="OD182">
        <v>0.70276700000000003</v>
      </c>
      <c r="OE182">
        <v>35.76952</v>
      </c>
      <c r="OF182" s="1">
        <v>5.6054300000000004E-4</v>
      </c>
      <c r="OG182">
        <v>0.21763740000000001</v>
      </c>
      <c r="OH182">
        <v>0.70274009999999998</v>
      </c>
      <c r="OI182">
        <v>36.441859999999998</v>
      </c>
      <c r="OJ182" s="1">
        <v>5.4187790000000005E-4</v>
      </c>
      <c r="OK182">
        <v>0.21058740000000001</v>
      </c>
    </row>
    <row r="183" spans="1:401" x14ac:dyDescent="0.35">
      <c r="A183">
        <v>189</v>
      </c>
      <c r="B183" t="s">
        <v>4</v>
      </c>
      <c r="C183" t="s">
        <v>181</v>
      </c>
      <c r="D183" t="s">
        <v>189</v>
      </c>
      <c r="E183">
        <v>925.94889999999998</v>
      </c>
      <c r="F183">
        <v>0.75061480000000003</v>
      </c>
      <c r="G183">
        <v>23.346019999999999</v>
      </c>
      <c r="H183">
        <v>0</v>
      </c>
      <c r="I183">
        <v>0</v>
      </c>
      <c r="J183">
        <v>0.7458302</v>
      </c>
      <c r="K183">
        <v>24.377330000000001</v>
      </c>
      <c r="L183">
        <v>0</v>
      </c>
      <c r="M183">
        <v>0</v>
      </c>
      <c r="N183">
        <v>0.74019270000000004</v>
      </c>
      <c r="O183">
        <v>24.462810000000001</v>
      </c>
      <c r="P183">
        <v>0</v>
      </c>
      <c r="Q183">
        <v>0</v>
      </c>
      <c r="R183">
        <v>0.73507670000000003</v>
      </c>
      <c r="S183">
        <v>24.91865</v>
      </c>
      <c r="T183">
        <v>0</v>
      </c>
      <c r="U183">
        <v>0</v>
      </c>
      <c r="V183">
        <v>0.73001629999999995</v>
      </c>
      <c r="W183">
        <v>25.033750000000001</v>
      </c>
      <c r="X183">
        <v>0</v>
      </c>
      <c r="Y183">
        <v>0</v>
      </c>
      <c r="Z183">
        <v>0.72535150000000004</v>
      </c>
      <c r="AA183">
        <v>24.171199999999999</v>
      </c>
      <c r="AB183">
        <v>0</v>
      </c>
      <c r="AC183">
        <v>0</v>
      </c>
      <c r="AD183">
        <v>0.72087190000000001</v>
      </c>
      <c r="AE183">
        <v>22.715389999999999</v>
      </c>
      <c r="AF183" s="1">
        <v>6.4301130000000005E-38</v>
      </c>
      <c r="AG183" s="1">
        <v>2.3115290000000001E-35</v>
      </c>
      <c r="AH183">
        <v>0.71668469999999995</v>
      </c>
      <c r="AI183">
        <v>21.653099999999998</v>
      </c>
      <c r="AJ183" s="1">
        <v>6.1255680000000004E-28</v>
      </c>
      <c r="AK183" s="1">
        <v>2.2110550000000001E-25</v>
      </c>
      <c r="AL183">
        <v>0.71314</v>
      </c>
      <c r="AM183">
        <v>21.674610000000001</v>
      </c>
      <c r="AN183" s="1">
        <v>2.6990660000000002E-18</v>
      </c>
      <c r="AO183" s="1">
        <v>9.729695E-16</v>
      </c>
      <c r="AP183">
        <v>0.7098293</v>
      </c>
      <c r="AQ183">
        <v>23.70365</v>
      </c>
      <c r="AR183" s="1">
        <v>3.8491569999999998E-9</v>
      </c>
      <c r="AS183" s="1">
        <v>1.0097259999999999E-6</v>
      </c>
      <c r="AT183">
        <v>0.7068641</v>
      </c>
      <c r="AU183">
        <v>26.714870000000001</v>
      </c>
      <c r="AV183" s="1">
        <v>2.7004409999999999E-5</v>
      </c>
      <c r="AW183" s="1">
        <v>7.6130080000000001E-3</v>
      </c>
      <c r="AX183">
        <v>0.70432950000000005</v>
      </c>
      <c r="AY183">
        <v>29.762899999999998</v>
      </c>
      <c r="AZ183" s="1">
        <v>7.2884550000000001E-3</v>
      </c>
      <c r="BA183">
        <v>2.1788539999999998</v>
      </c>
      <c r="BB183">
        <v>0.70221889999999998</v>
      </c>
      <c r="BC183">
        <v>31.683299999999999</v>
      </c>
      <c r="BD183">
        <v>0.33878920000000001</v>
      </c>
      <c r="BE183">
        <v>106.40779999999999</v>
      </c>
      <c r="BF183">
        <v>0.70082909999999998</v>
      </c>
      <c r="BG183">
        <v>31.043410000000002</v>
      </c>
      <c r="BH183">
        <v>4.5989409999999999</v>
      </c>
      <c r="BI183">
        <v>1504.8050000000001</v>
      </c>
      <c r="BJ183">
        <v>0.69988629999999996</v>
      </c>
      <c r="BK183">
        <v>28.896059999999999</v>
      </c>
      <c r="BL183">
        <v>24.449839999999998</v>
      </c>
      <c r="BM183">
        <v>8288.9830000000002</v>
      </c>
      <c r="BN183">
        <v>0.69916049999999996</v>
      </c>
      <c r="BO183">
        <v>27.21453</v>
      </c>
      <c r="BP183">
        <v>61.90616</v>
      </c>
      <c r="BQ183">
        <v>21639.46</v>
      </c>
      <c r="BR183">
        <v>0.69841169999999997</v>
      </c>
      <c r="BS183">
        <v>26.61318</v>
      </c>
      <c r="BT183">
        <v>86.087140000000005</v>
      </c>
      <c r="BU183">
        <v>30899.42</v>
      </c>
      <c r="BV183">
        <v>0.6974669</v>
      </c>
      <c r="BW183">
        <v>27.778390000000002</v>
      </c>
      <c r="BX183">
        <v>73.362070000000003</v>
      </c>
      <c r="BY183">
        <v>26953.279999999999</v>
      </c>
      <c r="BZ183">
        <v>0.69606599999999996</v>
      </c>
      <c r="CA183">
        <v>29.22973</v>
      </c>
      <c r="CB183">
        <v>41.993600000000001</v>
      </c>
      <c r="CC183">
        <v>15747.67</v>
      </c>
      <c r="CD183">
        <v>0.69428959999999995</v>
      </c>
      <c r="CE183">
        <v>29.859459999999999</v>
      </c>
      <c r="CF183">
        <v>17.50131</v>
      </c>
      <c r="CG183">
        <v>6678.7280000000001</v>
      </c>
      <c r="CH183">
        <v>0.69223789999999996</v>
      </c>
      <c r="CI183">
        <v>29.646070000000002</v>
      </c>
      <c r="CJ183">
        <v>5.7029920000000001</v>
      </c>
      <c r="CK183">
        <v>2209.5439999999999</v>
      </c>
      <c r="CL183">
        <v>0.68977140000000003</v>
      </c>
      <c r="CM183">
        <v>28.229420000000001</v>
      </c>
      <c r="CN183">
        <v>1.562219</v>
      </c>
      <c r="CO183">
        <v>612.21079999999995</v>
      </c>
      <c r="CP183">
        <v>0.68700410000000001</v>
      </c>
      <c r="CQ183">
        <v>26.714970000000001</v>
      </c>
      <c r="CR183">
        <v>0.3915168</v>
      </c>
      <c r="CS183">
        <v>154.41630000000001</v>
      </c>
      <c r="CT183">
        <v>0.68407490000000004</v>
      </c>
      <c r="CU183">
        <v>25.87293</v>
      </c>
      <c r="CV183">
        <v>0.1065082</v>
      </c>
      <c r="CW183">
        <v>41.677239999999998</v>
      </c>
      <c r="CX183">
        <v>0.68125559999999996</v>
      </c>
      <c r="CY183">
        <v>25.91572</v>
      </c>
      <c r="CZ183" s="1">
        <v>4.3594149999999998E-2</v>
      </c>
      <c r="DA183">
        <v>16.55565</v>
      </c>
      <c r="DB183">
        <v>0.67849479999999995</v>
      </c>
      <c r="DC183">
        <v>27.65503</v>
      </c>
      <c r="DD183" s="1">
        <v>3.2216359999999999E-2</v>
      </c>
      <c r="DE183">
        <v>11.91574</v>
      </c>
      <c r="DF183">
        <v>0.67600260000000001</v>
      </c>
      <c r="DG183">
        <v>30.814360000000001</v>
      </c>
      <c r="DH183" s="1">
        <v>3.2695950000000001E-2</v>
      </c>
      <c r="DI183">
        <v>12.01604</v>
      </c>
      <c r="DJ183">
        <v>0.67413820000000002</v>
      </c>
      <c r="DK183">
        <v>35.504800000000003</v>
      </c>
      <c r="DL183" s="1">
        <v>3.4705199999999999E-2</v>
      </c>
      <c r="DM183">
        <v>12.78303</v>
      </c>
      <c r="DN183">
        <v>0.67265730000000001</v>
      </c>
      <c r="DO183">
        <v>40.349910000000001</v>
      </c>
      <c r="DP183" s="1">
        <v>3.5596849999999999E-2</v>
      </c>
      <c r="DQ183">
        <v>13.1571</v>
      </c>
      <c r="DR183">
        <v>0.67159740000000001</v>
      </c>
      <c r="DS183">
        <v>41.314239999999998</v>
      </c>
      <c r="DT183" s="1">
        <v>3.4952850000000001E-2</v>
      </c>
      <c r="DU183">
        <v>12.952669999999999</v>
      </c>
      <c r="DV183">
        <v>0.67095519999999997</v>
      </c>
      <c r="DW183">
        <v>38.989060000000002</v>
      </c>
      <c r="DX183" s="1">
        <v>3.3076769999999998E-2</v>
      </c>
      <c r="DY183">
        <v>12.27079</v>
      </c>
      <c r="DZ183">
        <v>0.67060410000000004</v>
      </c>
      <c r="EA183">
        <v>36.253999999999998</v>
      </c>
      <c r="EB183">
        <v>3.0547540000000001E-2</v>
      </c>
      <c r="EC183">
        <v>11.330260000000001</v>
      </c>
      <c r="ED183">
        <v>0.67048359999999996</v>
      </c>
      <c r="EE183">
        <v>34.42266</v>
      </c>
      <c r="EF183" s="1">
        <v>2.7582559999999999E-2</v>
      </c>
      <c r="EG183">
        <v>10.22505</v>
      </c>
      <c r="EH183">
        <v>0.67044479999999995</v>
      </c>
      <c r="EI183">
        <v>34.552630000000001</v>
      </c>
      <c r="EJ183" s="1">
        <v>2.4130869999999999E-2</v>
      </c>
      <c r="EK183">
        <v>8.9443699999999993</v>
      </c>
      <c r="EL183">
        <v>0.67047670000000004</v>
      </c>
      <c r="EM183">
        <v>36.747619999999998</v>
      </c>
      <c r="EN183" s="1">
        <v>2.0203619999999999E-2</v>
      </c>
      <c r="EO183">
        <v>7.4906280000000001</v>
      </c>
      <c r="EP183">
        <v>0.67056970000000005</v>
      </c>
      <c r="EQ183">
        <v>41.015880000000003</v>
      </c>
      <c r="ER183" s="1">
        <v>1.616998E-2</v>
      </c>
      <c r="ES183">
        <v>5.9955480000000003</v>
      </c>
      <c r="ET183">
        <v>0.67065220000000003</v>
      </c>
      <c r="EU183">
        <v>44.742789999999999</v>
      </c>
      <c r="EV183">
        <v>1.259004E-2</v>
      </c>
      <c r="EW183">
        <v>4.6636160000000002</v>
      </c>
      <c r="EX183">
        <v>0.67073890000000003</v>
      </c>
      <c r="EY183">
        <v>44.51323</v>
      </c>
      <c r="EZ183" s="1">
        <v>9.8496550000000006E-3</v>
      </c>
      <c r="FA183">
        <v>3.6374170000000001</v>
      </c>
      <c r="FB183">
        <v>0.67076519999999995</v>
      </c>
      <c r="FC183">
        <v>41.779060000000001</v>
      </c>
      <c r="FD183" s="1">
        <v>7.9693799999999999E-3</v>
      </c>
      <c r="FE183">
        <v>2.931117</v>
      </c>
      <c r="FF183">
        <v>0.67080810000000002</v>
      </c>
      <c r="FG183">
        <v>39.13758</v>
      </c>
      <c r="FH183" s="1">
        <v>6.7510490000000003E-3</v>
      </c>
      <c r="FI183">
        <v>2.4732660000000002</v>
      </c>
      <c r="FJ183">
        <v>0.67084080000000001</v>
      </c>
      <c r="FK183">
        <v>38.459809999999997</v>
      </c>
      <c r="FL183" s="1">
        <v>5.9784590000000002E-3</v>
      </c>
      <c r="FM183">
        <v>2.1820390000000001</v>
      </c>
      <c r="FN183">
        <v>0.67086319999999999</v>
      </c>
      <c r="FO183">
        <v>40.59263</v>
      </c>
      <c r="FP183" s="1">
        <v>5.4609080000000004E-3</v>
      </c>
      <c r="FQ183">
        <v>1.988251</v>
      </c>
      <c r="FR183">
        <v>0.67087399999999997</v>
      </c>
      <c r="FS183">
        <v>43.716929999999998</v>
      </c>
      <c r="FT183" s="1">
        <v>5.0848229999999996E-3</v>
      </c>
      <c r="FU183">
        <v>1.8484689999999999</v>
      </c>
      <c r="FV183">
        <v>0.67086999999999997</v>
      </c>
      <c r="FW183">
        <v>46.495660000000001</v>
      </c>
      <c r="FX183" s="1">
        <v>4.7877680000000004E-3</v>
      </c>
      <c r="FY183">
        <v>1.738448</v>
      </c>
      <c r="FZ183">
        <v>0.67089840000000001</v>
      </c>
      <c r="GA183">
        <v>47.055120000000002</v>
      </c>
      <c r="GB183" s="1">
        <v>4.536193E-3</v>
      </c>
      <c r="GC183">
        <v>1.6458740000000001</v>
      </c>
      <c r="GD183">
        <v>0.67088780000000003</v>
      </c>
      <c r="GE183">
        <v>45.404739999999997</v>
      </c>
      <c r="GF183" s="1">
        <v>4.3118560000000002E-3</v>
      </c>
      <c r="GG183">
        <v>1.5636950000000001</v>
      </c>
      <c r="GH183">
        <v>0.67089180000000004</v>
      </c>
      <c r="GI183">
        <v>41.777169999999998</v>
      </c>
      <c r="GJ183" s="1">
        <v>4.1054339999999998E-3</v>
      </c>
      <c r="GK183">
        <v>1.488335</v>
      </c>
      <c r="GL183">
        <v>0.67088599999999998</v>
      </c>
      <c r="GM183">
        <v>38.322139999999997</v>
      </c>
      <c r="GN183" s="1">
        <v>3.9168060000000001E-3</v>
      </c>
      <c r="GO183">
        <v>1.4196120000000001</v>
      </c>
      <c r="GP183">
        <v>0.6708788</v>
      </c>
      <c r="GQ183">
        <v>36.246250000000003</v>
      </c>
      <c r="GR183" s="1">
        <v>3.739526E-3</v>
      </c>
      <c r="GS183">
        <v>1.3551310000000001</v>
      </c>
      <c r="GT183">
        <v>0.67090539999999999</v>
      </c>
      <c r="GU183">
        <v>37.343350000000001</v>
      </c>
      <c r="GV183" s="1">
        <v>3.573377E-3</v>
      </c>
      <c r="GW183">
        <v>1.2946489999999999</v>
      </c>
      <c r="GX183">
        <v>0.67090640000000001</v>
      </c>
      <c r="GY183">
        <v>39.988149999999997</v>
      </c>
      <c r="GZ183" s="1">
        <v>3.4150790000000001E-3</v>
      </c>
      <c r="HA183">
        <v>1.2372160000000001</v>
      </c>
      <c r="HB183">
        <v>0.67090059999999996</v>
      </c>
      <c r="HC183">
        <v>43.230800000000002</v>
      </c>
      <c r="HD183" s="1">
        <v>3.2658909999999999E-3</v>
      </c>
      <c r="HE183">
        <v>1.1830099999999999</v>
      </c>
      <c r="HF183">
        <v>0.67090079999999996</v>
      </c>
      <c r="HG183">
        <v>45.204000000000001</v>
      </c>
      <c r="HH183" s="1">
        <v>3.1250879999999998E-3</v>
      </c>
      <c r="HI183">
        <v>1.1319600000000001</v>
      </c>
      <c r="HJ183">
        <v>0.67090240000000001</v>
      </c>
      <c r="HK183">
        <v>44.09552</v>
      </c>
      <c r="HL183" s="1">
        <v>2.9928419999999999E-3</v>
      </c>
      <c r="HM183">
        <v>1.084003</v>
      </c>
      <c r="HN183">
        <v>0.67090369999999999</v>
      </c>
      <c r="HO183">
        <v>41.425960000000003</v>
      </c>
      <c r="HP183" s="1">
        <v>2.8662660000000001E-3</v>
      </c>
      <c r="HQ183">
        <v>1.038127</v>
      </c>
      <c r="HR183">
        <v>0.67090380000000005</v>
      </c>
      <c r="HS183">
        <v>38.490699999999997</v>
      </c>
      <c r="HT183" s="1">
        <v>2.7472529999999998E-3</v>
      </c>
      <c r="HU183">
        <v>0.99499029999999999</v>
      </c>
      <c r="HV183">
        <v>0.67089639999999995</v>
      </c>
      <c r="HW183">
        <v>36.508319999999998</v>
      </c>
      <c r="HX183" s="1">
        <v>2.6333900000000002E-3</v>
      </c>
      <c r="HY183">
        <v>0.95375469999999996</v>
      </c>
      <c r="HZ183">
        <v>0.67089549999999998</v>
      </c>
      <c r="IA183">
        <v>37.698999999999998</v>
      </c>
      <c r="IB183" s="1">
        <v>2.526183E-3</v>
      </c>
      <c r="IC183">
        <v>0.91489500000000001</v>
      </c>
      <c r="ID183">
        <v>0.67090369999999999</v>
      </c>
      <c r="IE183">
        <v>42.36992</v>
      </c>
      <c r="IF183" s="1">
        <v>2.4234529999999999E-3</v>
      </c>
      <c r="IG183">
        <v>0.87765369999999998</v>
      </c>
      <c r="IH183">
        <v>0.67090700000000003</v>
      </c>
      <c r="II183">
        <v>48.268380000000001</v>
      </c>
      <c r="IJ183" s="1">
        <v>2.3261559999999998E-3</v>
      </c>
      <c r="IK183">
        <v>0.84243710000000005</v>
      </c>
      <c r="IL183">
        <v>0.67090609999999995</v>
      </c>
      <c r="IM183">
        <v>51.202750000000002</v>
      </c>
      <c r="IN183" s="1">
        <v>2.2339790000000001E-3</v>
      </c>
      <c r="IO183">
        <v>0.80894739999999998</v>
      </c>
      <c r="IP183">
        <v>0.67090550000000004</v>
      </c>
      <c r="IQ183">
        <v>50.175319999999999</v>
      </c>
      <c r="IR183" s="1">
        <v>2.1466229999999998E-3</v>
      </c>
      <c r="IS183">
        <v>0.7773542</v>
      </c>
      <c r="IT183">
        <v>0.67089810000000005</v>
      </c>
      <c r="IU183">
        <v>47.105159999999998</v>
      </c>
      <c r="IV183" s="1">
        <v>2.0636529999999999E-3</v>
      </c>
      <c r="IW183">
        <v>0.74722849999999996</v>
      </c>
      <c r="IX183">
        <v>0.67090550000000004</v>
      </c>
      <c r="IY183">
        <v>44.544490000000003</v>
      </c>
      <c r="IZ183" s="1">
        <v>1.9837660000000001E-3</v>
      </c>
      <c r="JA183">
        <v>0.71835649999999995</v>
      </c>
      <c r="JB183">
        <v>0.67091049999999997</v>
      </c>
      <c r="JC183">
        <v>43.532490000000003</v>
      </c>
      <c r="JD183" s="1">
        <v>1.9077359999999999E-3</v>
      </c>
      <c r="JE183">
        <v>0.69081979999999998</v>
      </c>
      <c r="JF183">
        <v>0.67090760000000005</v>
      </c>
      <c r="JG183">
        <v>45.226909999999997</v>
      </c>
      <c r="JH183" s="1">
        <v>1.8346840000000001E-3</v>
      </c>
      <c r="JI183">
        <v>0.66432769999999997</v>
      </c>
      <c r="JJ183">
        <v>0.67090870000000002</v>
      </c>
      <c r="JK183">
        <v>47.086739999999999</v>
      </c>
      <c r="JL183" s="1">
        <v>1.765078E-3</v>
      </c>
      <c r="JM183">
        <v>0.63945600000000002</v>
      </c>
      <c r="JN183">
        <v>0.67088289999999995</v>
      </c>
      <c r="JO183">
        <v>47.155740000000002</v>
      </c>
      <c r="JP183" s="1">
        <v>1.694112E-3</v>
      </c>
      <c r="JQ183">
        <v>0.61536179999999996</v>
      </c>
      <c r="JR183">
        <v>0.67090689999999997</v>
      </c>
      <c r="JS183">
        <v>45.380139999999997</v>
      </c>
      <c r="JT183" s="1">
        <v>1.6267930000000001E-3</v>
      </c>
      <c r="JU183">
        <v>0.59238080000000004</v>
      </c>
      <c r="JV183">
        <v>0.67089209999999999</v>
      </c>
      <c r="JW183">
        <v>42.759059999999998</v>
      </c>
      <c r="JX183" s="1">
        <v>1.5630139999999999E-3</v>
      </c>
      <c r="JY183">
        <v>0.57054800000000006</v>
      </c>
      <c r="JZ183">
        <v>0.67090620000000001</v>
      </c>
      <c r="KA183">
        <v>39.812629999999999</v>
      </c>
      <c r="KB183" s="1">
        <v>1.5019160000000001E-3</v>
      </c>
      <c r="KC183">
        <v>0.54945129999999998</v>
      </c>
      <c r="KD183">
        <v>0.67089670000000001</v>
      </c>
      <c r="KE183">
        <v>37.834789999999998</v>
      </c>
      <c r="KF183" s="1">
        <v>1.4440849999999999E-3</v>
      </c>
      <c r="KG183">
        <v>0.52940010000000004</v>
      </c>
      <c r="KH183">
        <v>0.67090740000000004</v>
      </c>
      <c r="KI183">
        <v>36.828360000000004</v>
      </c>
      <c r="KJ183" s="1">
        <v>1.3890840000000001E-3</v>
      </c>
      <c r="KK183">
        <v>0.51027230000000001</v>
      </c>
      <c r="KL183">
        <v>0.67089589999999999</v>
      </c>
      <c r="KM183">
        <v>38.320329999999998</v>
      </c>
      <c r="KN183" s="1">
        <v>1.336142E-3</v>
      </c>
      <c r="KO183">
        <v>0.49178440000000001</v>
      </c>
      <c r="KP183">
        <v>0.67089929999999998</v>
      </c>
      <c r="KQ183">
        <v>43.144359999999999</v>
      </c>
      <c r="KR183" s="1">
        <v>1.2853770000000001E-3</v>
      </c>
      <c r="KS183">
        <v>0.47397489999999998</v>
      </c>
      <c r="KT183">
        <v>0.67089900000000002</v>
      </c>
      <c r="KU183">
        <v>49.613</v>
      </c>
      <c r="KV183" s="1">
        <v>1.2373E-3</v>
      </c>
      <c r="KW183">
        <v>0.45705560000000001</v>
      </c>
      <c r="KX183">
        <v>0.67090539999999999</v>
      </c>
      <c r="KY183">
        <v>53.283650000000002</v>
      </c>
      <c r="KZ183" s="1">
        <v>1.190836E-3</v>
      </c>
      <c r="LA183">
        <v>0.44065890000000002</v>
      </c>
      <c r="LB183">
        <v>0.67089840000000001</v>
      </c>
      <c r="LC183">
        <v>51.971980000000002</v>
      </c>
      <c r="LD183" s="1">
        <v>1.1472870000000001E-3</v>
      </c>
      <c r="LE183">
        <v>0.425203</v>
      </c>
      <c r="LF183">
        <v>0.67090760000000005</v>
      </c>
      <c r="LG183">
        <v>48.05377</v>
      </c>
      <c r="LH183" s="1">
        <v>1.1052600000000001E-3</v>
      </c>
      <c r="LI183">
        <v>0.41027170000000002</v>
      </c>
      <c r="LJ183">
        <v>0.67089639999999995</v>
      </c>
      <c r="LK183">
        <v>44.176749999999998</v>
      </c>
      <c r="LL183" s="1">
        <v>1.0650309999999999E-3</v>
      </c>
      <c r="LM183">
        <v>0.39593630000000002</v>
      </c>
      <c r="LN183">
        <v>0.67090620000000001</v>
      </c>
      <c r="LO183">
        <v>41.309620000000002</v>
      </c>
      <c r="LP183" s="1">
        <v>1.0267259999999999E-3</v>
      </c>
      <c r="LQ183">
        <v>0.3822546</v>
      </c>
      <c r="LR183">
        <v>0.67090059999999996</v>
      </c>
      <c r="LS183">
        <v>40.770820000000001</v>
      </c>
      <c r="LT183" s="1">
        <v>9.8998659999999998E-4</v>
      </c>
      <c r="LU183">
        <v>0.3690831</v>
      </c>
      <c r="LV183">
        <v>0.67090470000000002</v>
      </c>
      <c r="LW183">
        <v>42.203400000000002</v>
      </c>
      <c r="LX183" s="1">
        <v>9.5489570000000001E-4</v>
      </c>
      <c r="LY183">
        <v>0.35646949999999999</v>
      </c>
      <c r="LZ183">
        <v>0.67090079999999996</v>
      </c>
      <c r="MA183">
        <v>43.319130000000001</v>
      </c>
      <c r="MB183" s="1">
        <v>9.2102239999999999E-4</v>
      </c>
      <c r="MC183">
        <v>0.3442964</v>
      </c>
      <c r="MD183">
        <v>0.67089520000000002</v>
      </c>
      <c r="ME183">
        <v>43.267969999999998</v>
      </c>
      <c r="MF183" s="1">
        <v>8.8882139999999995E-4</v>
      </c>
      <c r="MG183">
        <v>0.33270509999999998</v>
      </c>
      <c r="MH183">
        <v>0.67090709999999998</v>
      </c>
      <c r="MI183">
        <v>41.286580000000001</v>
      </c>
      <c r="MJ183" s="1">
        <v>8.5750569999999996E-4</v>
      </c>
      <c r="MK183">
        <v>0.32141960000000003</v>
      </c>
      <c r="ML183">
        <v>0.67088449999999999</v>
      </c>
      <c r="MM183">
        <v>38.164929999999998</v>
      </c>
      <c r="MN183" s="1">
        <v>8.2718340000000003E-4</v>
      </c>
      <c r="MO183">
        <v>0.31052210000000002</v>
      </c>
      <c r="MP183">
        <v>0.67090099999999997</v>
      </c>
      <c r="MQ183">
        <v>36.376530000000002</v>
      </c>
      <c r="MR183" s="1">
        <v>7.984515E-4</v>
      </c>
      <c r="MS183">
        <v>0.3001877</v>
      </c>
      <c r="MT183">
        <v>0.67089739999999998</v>
      </c>
      <c r="MU183">
        <v>36.423340000000003</v>
      </c>
      <c r="MV183" s="1">
        <v>7.7034770000000002E-4</v>
      </c>
      <c r="MW183">
        <v>0.29006739999999998</v>
      </c>
      <c r="MX183">
        <v>0.67090110000000003</v>
      </c>
      <c r="MY183">
        <v>38.49577</v>
      </c>
      <c r="MZ183" s="1">
        <v>7.4367430000000004E-4</v>
      </c>
      <c r="NA183">
        <v>0.2804122</v>
      </c>
      <c r="NB183">
        <v>0.67089469999999995</v>
      </c>
      <c r="NC183">
        <v>41.027230000000003</v>
      </c>
      <c r="ND183" s="1">
        <v>7.1784300000000002E-4</v>
      </c>
      <c r="NE183">
        <v>0.2710688</v>
      </c>
      <c r="NF183">
        <v>0.67090139999999998</v>
      </c>
      <c r="NG183">
        <v>44.265650000000001</v>
      </c>
      <c r="NH183" s="1">
        <v>6.929665E-4</v>
      </c>
      <c r="NI183">
        <v>0.26204480000000002</v>
      </c>
      <c r="NJ183">
        <v>0.67090519999999998</v>
      </c>
      <c r="NK183">
        <v>47.42501</v>
      </c>
      <c r="NL183" s="1">
        <v>6.6921280000000003E-4</v>
      </c>
      <c r="NM183">
        <v>0.25340600000000002</v>
      </c>
      <c r="NN183">
        <v>0.67090450000000001</v>
      </c>
      <c r="NO183">
        <v>47.420439999999999</v>
      </c>
      <c r="NP183" s="1">
        <v>6.4610280000000002E-4</v>
      </c>
      <c r="NQ183">
        <v>0.24498320000000001</v>
      </c>
      <c r="NR183">
        <v>0.67090740000000004</v>
      </c>
      <c r="NS183">
        <v>43.707769999999996</v>
      </c>
      <c r="NT183" s="1">
        <v>6.2423030000000003E-4</v>
      </c>
      <c r="NU183">
        <v>0.2370003</v>
      </c>
      <c r="NV183">
        <v>0.67088170000000003</v>
      </c>
      <c r="NW183">
        <v>39.425809999999998</v>
      </c>
      <c r="NX183" s="1">
        <v>6.0281970000000001E-4</v>
      </c>
      <c r="NY183">
        <v>0.2291784</v>
      </c>
      <c r="NZ183">
        <v>0.67090419999999995</v>
      </c>
      <c r="OA183">
        <v>36.140259999999998</v>
      </c>
      <c r="OB183" s="1">
        <v>5.8248390000000005E-4</v>
      </c>
      <c r="OC183">
        <v>0.2216873</v>
      </c>
      <c r="OD183">
        <v>0.67090289999999997</v>
      </c>
      <c r="OE183">
        <v>35.859549999999999</v>
      </c>
      <c r="OF183" s="1">
        <v>5.6291130000000003E-4</v>
      </c>
      <c r="OG183">
        <v>0.21445049999999999</v>
      </c>
      <c r="OH183">
        <v>0.67089699999999997</v>
      </c>
      <c r="OI183">
        <v>36.442790000000002</v>
      </c>
      <c r="OJ183" s="1">
        <v>5.4413230000000001E-4</v>
      </c>
      <c r="OK183">
        <v>0.2074937</v>
      </c>
    </row>
    <row r="184" spans="1:401" x14ac:dyDescent="0.35">
      <c r="A184">
        <v>190</v>
      </c>
      <c r="B184" t="s">
        <v>4</v>
      </c>
      <c r="C184" t="s">
        <v>181</v>
      </c>
      <c r="D184" t="s">
        <v>190</v>
      </c>
      <c r="E184">
        <v>850.89490000000001</v>
      </c>
      <c r="F184">
        <v>0.87223989999999996</v>
      </c>
      <c r="G184">
        <v>23.310459999999999</v>
      </c>
      <c r="H184">
        <v>0</v>
      </c>
      <c r="I184">
        <v>0</v>
      </c>
      <c r="J184">
        <v>0.86506550000000004</v>
      </c>
      <c r="K184">
        <v>24.341229999999999</v>
      </c>
      <c r="L184">
        <v>0</v>
      </c>
      <c r="M184">
        <v>0</v>
      </c>
      <c r="N184">
        <v>0.85798629999999998</v>
      </c>
      <c r="O184">
        <v>24.52187</v>
      </c>
      <c r="P184">
        <v>0</v>
      </c>
      <c r="Q184">
        <v>0</v>
      </c>
      <c r="R184">
        <v>0.85113229999999995</v>
      </c>
      <c r="S184">
        <v>25.049009999999999</v>
      </c>
      <c r="T184">
        <v>0</v>
      </c>
      <c r="U184">
        <v>0</v>
      </c>
      <c r="V184">
        <v>0.84441639999999996</v>
      </c>
      <c r="W184">
        <v>25.19098</v>
      </c>
      <c r="X184">
        <v>0</v>
      </c>
      <c r="Y184">
        <v>0</v>
      </c>
      <c r="Z184">
        <v>0.83814929999999999</v>
      </c>
      <c r="AA184">
        <v>24.316690000000001</v>
      </c>
      <c r="AB184">
        <v>0</v>
      </c>
      <c r="AC184">
        <v>0</v>
      </c>
      <c r="AD184">
        <v>0.83213610000000005</v>
      </c>
      <c r="AE184">
        <v>22.832159999999998</v>
      </c>
      <c r="AF184">
        <v>0</v>
      </c>
      <c r="AG184" s="1">
        <v>3.237694E-36</v>
      </c>
      <c r="AH184">
        <v>0.82651039999999998</v>
      </c>
      <c r="AI184">
        <v>21.702030000000001</v>
      </c>
      <c r="AJ184" s="1">
        <v>8.8349710000000001E-29</v>
      </c>
      <c r="AK184" s="1">
        <v>3.210068E-26</v>
      </c>
      <c r="AL184">
        <v>0.82168249999999998</v>
      </c>
      <c r="AM184">
        <v>21.642659999999999</v>
      </c>
      <c r="AN184" s="1">
        <v>3.773643E-19</v>
      </c>
      <c r="AO184" s="1">
        <v>1.3663969999999999E-16</v>
      </c>
      <c r="AP184">
        <v>0.81726909999999997</v>
      </c>
      <c r="AQ184">
        <v>23.6568</v>
      </c>
      <c r="AR184" s="1">
        <v>1.358385E-9</v>
      </c>
      <c r="AS184" s="1">
        <v>3.2172250000000001E-7</v>
      </c>
      <c r="AT184">
        <v>0.81321589999999999</v>
      </c>
      <c r="AU184">
        <v>26.714500000000001</v>
      </c>
      <c r="AV184" s="1">
        <v>1.462902E-5</v>
      </c>
      <c r="AW184" s="1">
        <v>3.8549809999999999E-3</v>
      </c>
      <c r="AX184">
        <v>0.8097531</v>
      </c>
      <c r="AY184">
        <v>29.823029999999999</v>
      </c>
      <c r="AZ184" s="1">
        <v>4.6891800000000003E-3</v>
      </c>
      <c r="BA184">
        <v>1.3285499999999999</v>
      </c>
      <c r="BB184">
        <v>0.80705709999999997</v>
      </c>
      <c r="BC184">
        <v>31.809719999999999</v>
      </c>
      <c r="BD184">
        <v>0.24610019999999999</v>
      </c>
      <c r="BE184">
        <v>73.987070000000003</v>
      </c>
      <c r="BF184">
        <v>0.80508279999999999</v>
      </c>
      <c r="BG184">
        <v>31.235060000000001</v>
      </c>
      <c r="BH184">
        <v>3.6793740000000001</v>
      </c>
      <c r="BI184">
        <v>1162.0519999999999</v>
      </c>
      <c r="BJ184">
        <v>0.8034945</v>
      </c>
      <c r="BK184">
        <v>29.097819999999999</v>
      </c>
      <c r="BL184">
        <v>21.20391</v>
      </c>
      <c r="BM184">
        <v>6991.39</v>
      </c>
      <c r="BN184">
        <v>0.80227380000000004</v>
      </c>
      <c r="BO184">
        <v>27.322790000000001</v>
      </c>
      <c r="BP184">
        <v>57.526260000000001</v>
      </c>
      <c r="BQ184">
        <v>19694.57</v>
      </c>
      <c r="BR184">
        <v>0.80108000000000001</v>
      </c>
      <c r="BS184">
        <v>26.606529999999999</v>
      </c>
      <c r="BT184">
        <v>84.903580000000005</v>
      </c>
      <c r="BU184">
        <v>30043.59</v>
      </c>
      <c r="BV184">
        <v>0.79971300000000001</v>
      </c>
      <c r="BW184">
        <v>27.742429999999999</v>
      </c>
      <c r="BX184">
        <v>76.190539999999999</v>
      </c>
      <c r="BY184">
        <v>27763.41</v>
      </c>
      <c r="BZ184">
        <v>0.79778579999999999</v>
      </c>
      <c r="CA184">
        <v>29.2178</v>
      </c>
      <c r="CB184">
        <v>45.571739999999998</v>
      </c>
      <c r="CC184">
        <v>17039.54</v>
      </c>
      <c r="CD184">
        <v>0.79543680000000005</v>
      </c>
      <c r="CE184">
        <v>29.977730000000001</v>
      </c>
      <c r="CF184">
        <v>19.702179999999998</v>
      </c>
      <c r="CG184">
        <v>7531.0510000000004</v>
      </c>
      <c r="CH184">
        <v>0.79264319999999999</v>
      </c>
      <c r="CI184">
        <v>29.775790000000001</v>
      </c>
      <c r="CJ184">
        <v>6.6097729999999997</v>
      </c>
      <c r="CK184">
        <v>2575.98</v>
      </c>
      <c r="CL184">
        <v>0.78927979999999998</v>
      </c>
      <c r="CM184">
        <v>28.38561</v>
      </c>
      <c r="CN184">
        <v>1.8482940000000001</v>
      </c>
      <c r="CO184">
        <v>730.90620000000001</v>
      </c>
      <c r="CP184">
        <v>0.78551570000000004</v>
      </c>
      <c r="CQ184">
        <v>26.836670000000002</v>
      </c>
      <c r="CR184">
        <v>0.46666629999999998</v>
      </c>
      <c r="CS184">
        <v>186.0821</v>
      </c>
      <c r="CT184">
        <v>0.7814103</v>
      </c>
      <c r="CU184">
        <v>25.89547</v>
      </c>
      <c r="CV184">
        <v>0.1240233</v>
      </c>
      <c r="CW184">
        <v>49.03436</v>
      </c>
      <c r="CX184">
        <v>0.77736349999999999</v>
      </c>
      <c r="CY184">
        <v>25.883980000000001</v>
      </c>
      <c r="CZ184" s="1">
        <v>4.7281950000000003E-2</v>
      </c>
      <c r="DA184">
        <v>18.008610000000001</v>
      </c>
      <c r="DB184">
        <v>0.77339150000000001</v>
      </c>
      <c r="DC184">
        <v>27.60322</v>
      </c>
      <c r="DD184" s="1">
        <v>3.2697070000000002E-2</v>
      </c>
      <c r="DE184">
        <v>11.97654</v>
      </c>
      <c r="DF184">
        <v>0.76973060000000004</v>
      </c>
      <c r="DG184">
        <v>30.79298</v>
      </c>
      <c r="DH184" s="1">
        <v>3.2474450000000002E-2</v>
      </c>
      <c r="DI184">
        <v>11.738429999999999</v>
      </c>
      <c r="DJ184">
        <v>0.76692179999999999</v>
      </c>
      <c r="DK184">
        <v>35.552059999999997</v>
      </c>
      <c r="DL184" s="1">
        <v>3.4490890000000003E-2</v>
      </c>
      <c r="DM184">
        <v>12.47175</v>
      </c>
      <c r="DN184">
        <v>0.76458630000000005</v>
      </c>
      <c r="DO184">
        <v>40.446269999999998</v>
      </c>
      <c r="DP184" s="1">
        <v>3.5559830000000001E-2</v>
      </c>
      <c r="DQ184">
        <v>12.895099999999999</v>
      </c>
      <c r="DR184">
        <v>0.76284269999999998</v>
      </c>
      <c r="DS184">
        <v>41.460659999999997</v>
      </c>
      <c r="DT184" s="1">
        <v>3.509814E-2</v>
      </c>
      <c r="DU184">
        <v>12.75606</v>
      </c>
      <c r="DV184">
        <v>0.76165970000000005</v>
      </c>
      <c r="DW184">
        <v>39.236829999999998</v>
      </c>
      <c r="DX184" s="1">
        <v>3.333995E-2</v>
      </c>
      <c r="DY184">
        <v>12.12692</v>
      </c>
      <c r="DZ184">
        <v>0.760903</v>
      </c>
      <c r="EA184">
        <v>36.504570000000001</v>
      </c>
      <c r="EB184" s="1">
        <v>3.087492E-2</v>
      </c>
      <c r="EC184">
        <v>11.22376</v>
      </c>
      <c r="ED184">
        <v>0.76046999999999998</v>
      </c>
      <c r="EE184">
        <v>34.542879999999997</v>
      </c>
      <c r="EF184" s="1">
        <v>2.7963129999999999E-2</v>
      </c>
      <c r="EG184">
        <v>10.15639</v>
      </c>
      <c r="EH184">
        <v>0.76023549999999995</v>
      </c>
      <c r="EI184">
        <v>34.553620000000002</v>
      </c>
      <c r="EJ184" s="1">
        <v>2.4573020000000001E-2</v>
      </c>
      <c r="EK184">
        <v>8.9228009999999998</v>
      </c>
      <c r="EL184">
        <v>0.76012650000000004</v>
      </c>
      <c r="EM184">
        <v>36.727159999999998</v>
      </c>
      <c r="EN184">
        <v>2.0691689999999999E-2</v>
      </c>
      <c r="EO184">
        <v>7.5169629999999996</v>
      </c>
      <c r="EP184">
        <v>0.76012219999999997</v>
      </c>
      <c r="EQ184">
        <v>41.055750000000003</v>
      </c>
      <c r="ER184" s="1">
        <v>1.6643959999999999E-2</v>
      </c>
      <c r="ES184">
        <v>6.0494589999999997</v>
      </c>
      <c r="ET184">
        <v>0.7601251</v>
      </c>
      <c r="EU184">
        <v>44.828380000000003</v>
      </c>
      <c r="EV184" s="1">
        <v>1.2985419999999999E-2</v>
      </c>
      <c r="EW184">
        <v>4.7167320000000004</v>
      </c>
      <c r="EX184">
        <v>0.76018929999999996</v>
      </c>
      <c r="EY184">
        <v>44.681600000000003</v>
      </c>
      <c r="EZ184" s="1">
        <v>1.0137759999999999E-2</v>
      </c>
      <c r="FA184">
        <v>3.6711049999999998</v>
      </c>
      <c r="FB184">
        <v>0.76020279999999996</v>
      </c>
      <c r="FC184">
        <v>42.03998</v>
      </c>
      <c r="FD184" s="1">
        <v>8.1601250000000007E-3</v>
      </c>
      <c r="FE184">
        <v>2.941576</v>
      </c>
      <c r="FF184">
        <v>0.76025039999999999</v>
      </c>
      <c r="FG184">
        <v>39.317810000000001</v>
      </c>
      <c r="FH184" s="1">
        <v>6.8753809999999999E-3</v>
      </c>
      <c r="FI184">
        <v>2.4670260000000002</v>
      </c>
      <c r="FJ184">
        <v>0.76026090000000002</v>
      </c>
      <c r="FK184">
        <v>38.411879999999996</v>
      </c>
      <c r="FL184" s="1">
        <v>6.0566960000000003E-3</v>
      </c>
      <c r="FM184">
        <v>2.1636609999999998</v>
      </c>
      <c r="FN184">
        <v>0.76028609999999996</v>
      </c>
      <c r="FO184">
        <v>40.441809999999997</v>
      </c>
      <c r="FP184" s="1">
        <v>5.5152220000000002E-3</v>
      </c>
      <c r="FQ184">
        <v>1.9645030000000001</v>
      </c>
      <c r="FR184">
        <v>0.76029060000000004</v>
      </c>
      <c r="FS184">
        <v>43.594819999999999</v>
      </c>
      <c r="FT184" s="1">
        <v>5.1256610000000001E-3</v>
      </c>
      <c r="FU184">
        <v>1.8223149999999999</v>
      </c>
      <c r="FV184">
        <v>0.76030450000000005</v>
      </c>
      <c r="FW184">
        <v>46.483440000000002</v>
      </c>
      <c r="FX184" s="1">
        <v>4.8206999999999998E-3</v>
      </c>
      <c r="FY184">
        <v>1.7116180000000001</v>
      </c>
      <c r="FZ184">
        <v>0.76031150000000003</v>
      </c>
      <c r="GA184">
        <v>47.162010000000002</v>
      </c>
      <c r="GB184" s="1">
        <v>4.5651729999999996E-3</v>
      </c>
      <c r="GC184">
        <v>1.619591</v>
      </c>
      <c r="GD184">
        <v>0.76031780000000004</v>
      </c>
      <c r="GE184">
        <v>45.67212</v>
      </c>
      <c r="GF184" s="1">
        <v>4.3376480000000004E-3</v>
      </c>
      <c r="GG184">
        <v>1.53799</v>
      </c>
      <c r="GH184">
        <v>0.76031720000000003</v>
      </c>
      <c r="GI184">
        <v>42.13044</v>
      </c>
      <c r="GJ184" s="1">
        <v>4.1289320000000001E-3</v>
      </c>
      <c r="GK184">
        <v>1.4634769999999999</v>
      </c>
      <c r="GL184">
        <v>0.76030799999999998</v>
      </c>
      <c r="GM184">
        <v>38.614519999999999</v>
      </c>
      <c r="GN184" s="1">
        <v>3.9388490000000003E-3</v>
      </c>
      <c r="GO184">
        <v>1.3957079999999999</v>
      </c>
      <c r="GP184">
        <v>0.7603029</v>
      </c>
      <c r="GQ184">
        <v>36.38747</v>
      </c>
      <c r="GR184" s="1">
        <v>3.7604040000000002E-3</v>
      </c>
      <c r="GS184">
        <v>1.332179</v>
      </c>
      <c r="GT184">
        <v>0.76033649999999997</v>
      </c>
      <c r="GU184">
        <v>37.400860000000002</v>
      </c>
      <c r="GV184" s="1">
        <v>3.5930390000000001E-3</v>
      </c>
      <c r="GW184">
        <v>1.2726249999999999</v>
      </c>
      <c r="GX184">
        <v>0.76033810000000002</v>
      </c>
      <c r="GY184">
        <v>39.996270000000003</v>
      </c>
      <c r="GZ184" s="1">
        <v>3.4333749999999998E-3</v>
      </c>
      <c r="HA184">
        <v>1.2160200000000001</v>
      </c>
      <c r="HB184">
        <v>0.76032100000000002</v>
      </c>
      <c r="HC184">
        <v>43.287019999999998</v>
      </c>
      <c r="HD184" s="1">
        <v>3.2831789999999998E-3</v>
      </c>
      <c r="HE184">
        <v>1.162644</v>
      </c>
      <c r="HF184">
        <v>0.76033119999999998</v>
      </c>
      <c r="HG184">
        <v>45.32808</v>
      </c>
      <c r="HH184" s="1">
        <v>3.1415190000000002E-3</v>
      </c>
      <c r="HI184">
        <v>1.112444</v>
      </c>
      <c r="HJ184">
        <v>0.7603124</v>
      </c>
      <c r="HK184">
        <v>44.280529999999999</v>
      </c>
      <c r="HL184" s="1">
        <v>3.0082329999999999E-3</v>
      </c>
      <c r="HM184">
        <v>1.065164</v>
      </c>
      <c r="HN184">
        <v>0.76032659999999996</v>
      </c>
      <c r="HO184">
        <v>41.695340000000002</v>
      </c>
      <c r="HP184" s="1">
        <v>2.8810889999999999E-3</v>
      </c>
      <c r="HQ184">
        <v>1.020119</v>
      </c>
      <c r="HR184">
        <v>0.7603337</v>
      </c>
      <c r="HS184">
        <v>38.745660000000001</v>
      </c>
      <c r="HT184" s="1">
        <v>2.7613479999999998E-3</v>
      </c>
      <c r="HU184">
        <v>0.97765919999999995</v>
      </c>
      <c r="HV184">
        <v>0.76031789999999999</v>
      </c>
      <c r="HW184">
        <v>36.68974</v>
      </c>
      <c r="HX184" s="1">
        <v>2.6466110000000001E-3</v>
      </c>
      <c r="HY184">
        <v>0.93704209999999999</v>
      </c>
      <c r="HZ184">
        <v>0.76031879999999996</v>
      </c>
      <c r="IA184">
        <v>37.79766</v>
      </c>
      <c r="IB184" s="1">
        <v>2.5385820000000002E-3</v>
      </c>
      <c r="IC184">
        <v>0.89875470000000002</v>
      </c>
      <c r="ID184">
        <v>0.76032789999999995</v>
      </c>
      <c r="IE184">
        <v>42.41986</v>
      </c>
      <c r="IF184" s="1">
        <v>2.435446E-3</v>
      </c>
      <c r="IG184">
        <v>0.86222310000000002</v>
      </c>
      <c r="IH184">
        <v>0.76032929999999999</v>
      </c>
      <c r="II184">
        <v>48.326309999999999</v>
      </c>
      <c r="IJ184" s="1">
        <v>2.3376450000000002E-3</v>
      </c>
      <c r="IK184">
        <v>0.82760339999999999</v>
      </c>
      <c r="IL184">
        <v>0.76032889999999997</v>
      </c>
      <c r="IM184">
        <v>51.320120000000003</v>
      </c>
      <c r="IN184" s="1">
        <v>2.2447190000000001E-3</v>
      </c>
      <c r="IO184">
        <v>0.79460759999999997</v>
      </c>
      <c r="IP184">
        <v>0.76032560000000005</v>
      </c>
      <c r="IQ184">
        <v>50.405729999999998</v>
      </c>
      <c r="IR184" s="1">
        <v>2.156832E-3</v>
      </c>
      <c r="IS184">
        <v>0.76350640000000003</v>
      </c>
      <c r="IT184">
        <v>0.76032290000000002</v>
      </c>
      <c r="IU184">
        <v>47.376300000000001</v>
      </c>
      <c r="IV184" s="1">
        <v>2.0732860000000001E-3</v>
      </c>
      <c r="IW184">
        <v>0.73386759999999995</v>
      </c>
      <c r="IX184">
        <v>0.76030339999999996</v>
      </c>
      <c r="IY184">
        <v>44.688679999999998</v>
      </c>
      <c r="IZ184" s="1">
        <v>1.9932169999999998E-3</v>
      </c>
      <c r="JA184">
        <v>0.705565</v>
      </c>
      <c r="JB184">
        <v>0.76031749999999998</v>
      </c>
      <c r="JC184">
        <v>43.507719999999999</v>
      </c>
      <c r="JD184" s="1">
        <v>1.9165849999999999E-3</v>
      </c>
      <c r="JE184">
        <v>0.6784403</v>
      </c>
      <c r="JF184">
        <v>0.76033090000000003</v>
      </c>
      <c r="JG184">
        <v>45.156860000000002</v>
      </c>
      <c r="JH184" s="1">
        <v>1.843267E-3</v>
      </c>
      <c r="JI184">
        <v>0.65246269999999995</v>
      </c>
      <c r="JJ184">
        <v>0.76032699999999998</v>
      </c>
      <c r="JK184">
        <v>47.024520000000003</v>
      </c>
      <c r="JL184" s="1">
        <v>1.773024E-3</v>
      </c>
      <c r="JM184">
        <v>0.62789640000000002</v>
      </c>
      <c r="JN184">
        <v>0.76032529999999998</v>
      </c>
      <c r="JO184">
        <v>47.219439999999999</v>
      </c>
      <c r="JP184" s="1">
        <v>1.7018529999999999E-3</v>
      </c>
      <c r="JQ184">
        <v>0.60428300000000001</v>
      </c>
      <c r="JR184">
        <v>0.76033070000000003</v>
      </c>
      <c r="JS184">
        <v>45.62236</v>
      </c>
      <c r="JT184" s="1">
        <v>1.6341789999999999E-3</v>
      </c>
      <c r="JU184">
        <v>0.58170339999999998</v>
      </c>
      <c r="JV184">
        <v>0.76032350000000004</v>
      </c>
      <c r="JW184">
        <v>43.071669999999997</v>
      </c>
      <c r="JX184" s="1">
        <v>1.570154E-3</v>
      </c>
      <c r="JY184">
        <v>0.56026560000000003</v>
      </c>
      <c r="JZ184">
        <v>0.76030350000000002</v>
      </c>
      <c r="KA184">
        <v>40.075809999999997</v>
      </c>
      <c r="KB184" s="1">
        <v>1.5086699999999999E-3</v>
      </c>
      <c r="KC184">
        <v>0.53951260000000001</v>
      </c>
      <c r="KD184">
        <v>0.76031950000000004</v>
      </c>
      <c r="KE184">
        <v>37.953189999999999</v>
      </c>
      <c r="KF184" s="1">
        <v>1.450429E-3</v>
      </c>
      <c r="KG184">
        <v>0.51976299999999998</v>
      </c>
      <c r="KH184">
        <v>0.76033130000000004</v>
      </c>
      <c r="KI184">
        <v>36.845739999999999</v>
      </c>
      <c r="KJ184" s="1">
        <v>1.395234E-3</v>
      </c>
      <c r="KK184">
        <v>0.50100979999999995</v>
      </c>
      <c r="KL184">
        <v>0.76031769999999999</v>
      </c>
      <c r="KM184">
        <v>38.320360000000001</v>
      </c>
      <c r="KN184" s="1">
        <v>1.3420960000000001E-3</v>
      </c>
      <c r="KO184">
        <v>0.48286240000000002</v>
      </c>
      <c r="KP184">
        <v>0.76032999999999995</v>
      </c>
      <c r="KQ184">
        <v>43.149509999999999</v>
      </c>
      <c r="KR184" s="1">
        <v>1.2909989999999999E-3</v>
      </c>
      <c r="KS184">
        <v>0.46534500000000001</v>
      </c>
      <c r="KT184">
        <v>0.76032379999999999</v>
      </c>
      <c r="KU184">
        <v>49.655619999999999</v>
      </c>
      <c r="KV184" s="1">
        <v>1.2426620000000001E-3</v>
      </c>
      <c r="KW184">
        <v>0.44871670000000002</v>
      </c>
      <c r="KX184">
        <v>0.76032529999999998</v>
      </c>
      <c r="KY184">
        <v>53.369239999999998</v>
      </c>
      <c r="KZ184" s="1">
        <v>1.1960499999999999E-3</v>
      </c>
      <c r="LA184">
        <v>0.43263940000000001</v>
      </c>
      <c r="LB184">
        <v>0.76032339999999998</v>
      </c>
      <c r="LC184">
        <v>52.164949999999997</v>
      </c>
      <c r="LD184" s="1">
        <v>1.1522150000000001E-3</v>
      </c>
      <c r="LE184">
        <v>0.41741909999999999</v>
      </c>
      <c r="LF184">
        <v>0.76033130000000004</v>
      </c>
      <c r="LG184">
        <v>48.397129999999997</v>
      </c>
      <c r="LH184" s="1">
        <v>1.1099440000000001E-3</v>
      </c>
      <c r="LI184">
        <v>0.40273439999999999</v>
      </c>
      <c r="LJ184">
        <v>0.76031850000000001</v>
      </c>
      <c r="LK184">
        <v>44.522790000000001</v>
      </c>
      <c r="LL184" s="1">
        <v>1.0695360000000001E-3</v>
      </c>
      <c r="LM184">
        <v>0.3886617</v>
      </c>
      <c r="LN184">
        <v>0.76032889999999997</v>
      </c>
      <c r="LO184">
        <v>41.506549999999997</v>
      </c>
      <c r="LP184" s="1">
        <v>1.031045E-3</v>
      </c>
      <c r="LQ184">
        <v>0.37522620000000001</v>
      </c>
      <c r="LR184">
        <v>0.76032180000000005</v>
      </c>
      <c r="LS184">
        <v>40.848140000000001</v>
      </c>
      <c r="LT184" s="1">
        <v>9.9413999999999991E-4</v>
      </c>
      <c r="LU184">
        <v>0.36228890000000002</v>
      </c>
      <c r="LV184">
        <v>0.76033289999999998</v>
      </c>
      <c r="LW184">
        <v>42.236089999999997</v>
      </c>
      <c r="LX184" s="1">
        <v>9.5881790000000003E-4</v>
      </c>
      <c r="LY184">
        <v>0.34988259999999999</v>
      </c>
      <c r="LZ184">
        <v>0.76033329999999999</v>
      </c>
      <c r="MA184">
        <v>43.384860000000003</v>
      </c>
      <c r="MB184" s="1">
        <v>9.2486409999999999E-4</v>
      </c>
      <c r="MC184">
        <v>0.3379567</v>
      </c>
      <c r="MD184">
        <v>0.76032599999999995</v>
      </c>
      <c r="ME184">
        <v>43.480550000000001</v>
      </c>
      <c r="MF184" s="1">
        <v>8.9249380000000001E-4</v>
      </c>
      <c r="MG184">
        <v>0.32655230000000002</v>
      </c>
      <c r="MH184">
        <v>0.76033059999999997</v>
      </c>
      <c r="MI184">
        <v>41.600729999999999</v>
      </c>
      <c r="MJ184" s="1">
        <v>8.6106020000000004E-4</v>
      </c>
      <c r="MK184">
        <v>0.31548140000000002</v>
      </c>
      <c r="ML184">
        <v>0.76033150000000005</v>
      </c>
      <c r="MM184">
        <v>38.397399999999998</v>
      </c>
      <c r="MN184" s="1">
        <v>8.3055909999999995E-4</v>
      </c>
      <c r="MO184">
        <v>0.3047665</v>
      </c>
      <c r="MP184">
        <v>0.76029919999999995</v>
      </c>
      <c r="MQ184">
        <v>36.424979999999998</v>
      </c>
      <c r="MR184" s="1">
        <v>8.016818E-4</v>
      </c>
      <c r="MS184">
        <v>0.2946125</v>
      </c>
      <c r="MT184">
        <v>0.76032480000000002</v>
      </c>
      <c r="MU184">
        <v>36.307630000000003</v>
      </c>
      <c r="MV184" s="1">
        <v>7.7348909999999996E-4</v>
      </c>
      <c r="MW184">
        <v>0.28469129999999998</v>
      </c>
      <c r="MX184">
        <v>0.76033050000000002</v>
      </c>
      <c r="MY184">
        <v>38.368270000000003</v>
      </c>
      <c r="MZ184" s="1">
        <v>7.4667189999999995E-4</v>
      </c>
      <c r="NA184">
        <v>0.27520319999999998</v>
      </c>
      <c r="NB184">
        <v>0.76032390000000005</v>
      </c>
      <c r="NC184">
        <v>40.949930000000002</v>
      </c>
      <c r="ND184" s="1">
        <v>7.2079770000000004E-4</v>
      </c>
      <c r="NE184">
        <v>0.26604889999999998</v>
      </c>
      <c r="NF184">
        <v>0.76029899999999995</v>
      </c>
      <c r="NG184">
        <v>44.288339999999998</v>
      </c>
      <c r="NH184" s="1">
        <v>6.9577199999999999E-4</v>
      </c>
      <c r="NI184">
        <v>0.25717509999999999</v>
      </c>
      <c r="NJ184">
        <v>0.76032390000000005</v>
      </c>
      <c r="NK184">
        <v>47.539859999999997</v>
      </c>
      <c r="NL184" s="1">
        <v>6.7187659999999995E-4</v>
      </c>
      <c r="NM184">
        <v>0.2486804</v>
      </c>
      <c r="NN184">
        <v>0.76032909999999998</v>
      </c>
      <c r="NO184">
        <v>47.622</v>
      </c>
      <c r="NP184" s="1">
        <v>6.4870170000000003E-4</v>
      </c>
      <c r="NQ184">
        <v>0.240427</v>
      </c>
      <c r="NR184">
        <v>0.76032999999999995</v>
      </c>
      <c r="NS184">
        <v>44.036720000000003</v>
      </c>
      <c r="NT184" s="1">
        <v>6.2668789999999999E-4</v>
      </c>
      <c r="NU184">
        <v>0.23257130000000001</v>
      </c>
      <c r="NV184">
        <v>0.76032560000000005</v>
      </c>
      <c r="NW184">
        <v>39.825899999999997</v>
      </c>
      <c r="NX184" s="1">
        <v>6.0524099999999996E-4</v>
      </c>
      <c r="NY184">
        <v>0.22490950000000001</v>
      </c>
      <c r="NZ184">
        <v>0.76032379999999999</v>
      </c>
      <c r="OA184">
        <v>36.420659999999998</v>
      </c>
      <c r="OB184" s="1">
        <v>5.848022E-4</v>
      </c>
      <c r="OC184">
        <v>0.21754989999999999</v>
      </c>
      <c r="OD184">
        <v>0.76033130000000004</v>
      </c>
      <c r="OE184">
        <v>35.992370000000001</v>
      </c>
      <c r="OF184" s="1">
        <v>5.6513400000000001E-4</v>
      </c>
      <c r="OG184">
        <v>0.21044570000000001</v>
      </c>
      <c r="OH184">
        <v>0.76032160000000004</v>
      </c>
      <c r="OI184">
        <v>36.451709999999999</v>
      </c>
      <c r="OJ184" s="1">
        <v>5.4626809999999996E-4</v>
      </c>
      <c r="OK184">
        <v>0.2036106</v>
      </c>
    </row>
    <row r="185" spans="1:401" x14ac:dyDescent="0.35">
      <c r="A185">
        <v>191</v>
      </c>
      <c r="B185" t="s">
        <v>4</v>
      </c>
      <c r="C185" t="s">
        <v>181</v>
      </c>
      <c r="D185" t="s">
        <v>191</v>
      </c>
      <c r="E185">
        <v>857.69500000000005</v>
      </c>
      <c r="F185">
        <v>0.62205080000000001</v>
      </c>
      <c r="G185">
        <v>23.280010000000001</v>
      </c>
      <c r="H185">
        <v>0</v>
      </c>
      <c r="I185">
        <v>0</v>
      </c>
      <c r="J185">
        <v>0.61955530000000003</v>
      </c>
      <c r="K185">
        <v>24.30527</v>
      </c>
      <c r="L185">
        <v>0</v>
      </c>
      <c r="M185">
        <v>0</v>
      </c>
      <c r="N185">
        <v>0.61719109999999999</v>
      </c>
      <c r="O185">
        <v>24.563220000000001</v>
      </c>
      <c r="P185">
        <v>0</v>
      </c>
      <c r="Q185">
        <v>0</v>
      </c>
      <c r="R185">
        <v>0.61520969999999997</v>
      </c>
      <c r="S185">
        <v>25.15222</v>
      </c>
      <c r="T185">
        <v>0</v>
      </c>
      <c r="U185">
        <v>0</v>
      </c>
      <c r="V185">
        <v>0.61329480000000003</v>
      </c>
      <c r="W185">
        <v>25.32048</v>
      </c>
      <c r="X185">
        <v>0</v>
      </c>
      <c r="Y185">
        <v>0</v>
      </c>
      <c r="Z185">
        <v>0.61151460000000002</v>
      </c>
      <c r="AA185">
        <v>24.442879999999999</v>
      </c>
      <c r="AB185">
        <v>0</v>
      </c>
      <c r="AC185">
        <v>0</v>
      </c>
      <c r="AD185">
        <v>0.61000489999999996</v>
      </c>
      <c r="AE185">
        <v>22.93948</v>
      </c>
      <c r="AF185">
        <v>0</v>
      </c>
      <c r="AG185" s="1">
        <v>6.8993869999999997E-37</v>
      </c>
      <c r="AH185">
        <v>0.60868489999999997</v>
      </c>
      <c r="AI185">
        <v>21.753219999999999</v>
      </c>
      <c r="AJ185" s="1">
        <v>1.8464789999999999E-29</v>
      </c>
      <c r="AK185" s="1">
        <v>7.0463370000000006E-27</v>
      </c>
      <c r="AL185">
        <v>0.6078481</v>
      </c>
      <c r="AM185">
        <v>21.616620000000001</v>
      </c>
      <c r="AN185" s="1">
        <v>7.7348669999999999E-20</v>
      </c>
      <c r="AO185" s="1">
        <v>2.9427410000000002E-17</v>
      </c>
      <c r="AP185">
        <v>0.60724089999999997</v>
      </c>
      <c r="AQ185">
        <v>23.609069999999999</v>
      </c>
      <c r="AR185" s="1">
        <v>3.5893000000000002E-10</v>
      </c>
      <c r="AS185" s="1">
        <v>1.0443449999999999E-7</v>
      </c>
      <c r="AT185">
        <v>0.60680350000000005</v>
      </c>
      <c r="AU185">
        <v>26.698260000000001</v>
      </c>
      <c r="AV185" s="1">
        <v>7.2202279999999998E-6</v>
      </c>
      <c r="AW185" s="1">
        <v>2.131113E-3</v>
      </c>
      <c r="AX185">
        <v>0.60658599999999996</v>
      </c>
      <c r="AY185">
        <v>29.862120000000001</v>
      </c>
      <c r="AZ185" s="1">
        <v>2.8339239999999998E-3</v>
      </c>
      <c r="BA185">
        <v>0.88144</v>
      </c>
      <c r="BB185">
        <v>0.60665360000000002</v>
      </c>
      <c r="BC185">
        <v>31.908850000000001</v>
      </c>
      <c r="BD185">
        <v>0.1708739</v>
      </c>
      <c r="BE185">
        <v>55.676009999999998</v>
      </c>
      <c r="BF185">
        <v>0.60710759999999997</v>
      </c>
      <c r="BG185">
        <v>31.398980000000002</v>
      </c>
      <c r="BH185">
        <v>2.848779</v>
      </c>
      <c r="BI185">
        <v>965.50139999999999</v>
      </c>
      <c r="BJ185">
        <v>0.60762490000000002</v>
      </c>
      <c r="BK185">
        <v>29.2804</v>
      </c>
      <c r="BL185">
        <v>17.969190000000001</v>
      </c>
      <c r="BM185">
        <v>6305.9830000000002</v>
      </c>
      <c r="BN185">
        <v>0.60807690000000003</v>
      </c>
      <c r="BO185">
        <v>27.429849999999998</v>
      </c>
      <c r="BP185">
        <v>52.648800000000001</v>
      </c>
      <c r="BQ185">
        <v>19051.400000000001</v>
      </c>
      <c r="BR185">
        <v>0.60833110000000001</v>
      </c>
      <c r="BS185">
        <v>26.607939999999999</v>
      </c>
      <c r="BT185">
        <v>83.018379999999993</v>
      </c>
      <c r="BU185">
        <v>30863.46</v>
      </c>
      <c r="BV185">
        <v>0.60834029999999994</v>
      </c>
      <c r="BW185">
        <v>27.707989999999999</v>
      </c>
      <c r="BX185">
        <v>78.903890000000004</v>
      </c>
      <c r="BY185">
        <v>30049.81</v>
      </c>
      <c r="BZ185">
        <v>0.60807049999999996</v>
      </c>
      <c r="CA185">
        <v>29.2026</v>
      </c>
      <c r="CB185">
        <v>49.559800000000003</v>
      </c>
      <c r="CC185">
        <v>19280.82</v>
      </c>
      <c r="CD185">
        <v>0.60740079999999996</v>
      </c>
      <c r="CE185">
        <v>30.060690000000001</v>
      </c>
      <c r="CF185">
        <v>22.319030000000001</v>
      </c>
      <c r="CG185">
        <v>8845.09</v>
      </c>
      <c r="CH185">
        <v>0.60609449999999998</v>
      </c>
      <c r="CI185">
        <v>29.884139999999999</v>
      </c>
      <c r="CJ185">
        <v>7.7374299999999998</v>
      </c>
      <c r="CK185">
        <v>3118.1979999999999</v>
      </c>
      <c r="CL185">
        <v>0.60452130000000004</v>
      </c>
      <c r="CM185">
        <v>28.52495</v>
      </c>
      <c r="CN185">
        <v>2.2156210000000001</v>
      </c>
      <c r="CO185">
        <v>904.69100000000003</v>
      </c>
      <c r="CP185">
        <v>0.6028616</v>
      </c>
      <c r="CQ185">
        <v>26.95477</v>
      </c>
      <c r="CR185">
        <v>0.56542800000000004</v>
      </c>
      <c r="CS185">
        <v>232.93459999999999</v>
      </c>
      <c r="CT185">
        <v>0.60115300000000005</v>
      </c>
      <c r="CU185">
        <v>25.924109999999999</v>
      </c>
      <c r="CV185">
        <v>0.14737810000000001</v>
      </c>
      <c r="CW185">
        <v>60.509749999999997</v>
      </c>
      <c r="CX185">
        <v>0.599576</v>
      </c>
      <c r="CY185">
        <v>25.85849</v>
      </c>
      <c r="CZ185" s="1">
        <v>5.229864E-2</v>
      </c>
      <c r="DA185">
        <v>20.90108</v>
      </c>
      <c r="DB185">
        <v>0.59810949999999996</v>
      </c>
      <c r="DC185">
        <v>27.55179</v>
      </c>
      <c r="DD185" s="1">
        <v>3.34577E-2</v>
      </c>
      <c r="DE185">
        <v>12.927899999999999</v>
      </c>
      <c r="DF185">
        <v>0.5969989</v>
      </c>
      <c r="DG185">
        <v>30.759789999999999</v>
      </c>
      <c r="DH185" s="1">
        <v>3.2270510000000002E-2</v>
      </c>
      <c r="DI185">
        <v>12.30664</v>
      </c>
      <c r="DJ185">
        <v>0.59646330000000003</v>
      </c>
      <c r="DK185">
        <v>35.554070000000003</v>
      </c>
      <c r="DL185">
        <v>3.4242870000000002E-2</v>
      </c>
      <c r="DM185">
        <v>13.059279999999999</v>
      </c>
      <c r="DN185">
        <v>0.59623740000000003</v>
      </c>
      <c r="DO185">
        <v>40.515999999999998</v>
      </c>
      <c r="DP185">
        <v>3.5493450000000003E-2</v>
      </c>
      <c r="DQ185">
        <v>13.572329999999999</v>
      </c>
      <c r="DR185">
        <v>0.59628899999999996</v>
      </c>
      <c r="DS185">
        <v>41.583390000000001</v>
      </c>
      <c r="DT185" s="1">
        <v>3.52313E-2</v>
      </c>
      <c r="DU185">
        <v>13.50145</v>
      </c>
      <c r="DV185">
        <v>0.59659240000000002</v>
      </c>
      <c r="DW185">
        <v>39.452739999999999</v>
      </c>
      <c r="DX185" s="1">
        <v>3.361256E-2</v>
      </c>
      <c r="DY185">
        <v>12.893039999999999</v>
      </c>
      <c r="DZ185">
        <v>0.59703150000000005</v>
      </c>
      <c r="EA185">
        <v>36.738379999999999</v>
      </c>
      <c r="EB185" s="1">
        <v>3.1222110000000001E-2</v>
      </c>
      <c r="EC185">
        <v>11.96988</v>
      </c>
      <c r="ED185">
        <v>0.59752740000000004</v>
      </c>
      <c r="EE185">
        <v>34.66639</v>
      </c>
      <c r="EF185" s="1">
        <v>2.8366639999999999E-2</v>
      </c>
      <c r="EG185">
        <v>10.86468</v>
      </c>
      <c r="EH185">
        <v>0.59798620000000002</v>
      </c>
      <c r="EI185">
        <v>34.563040000000001</v>
      </c>
      <c r="EJ185" s="1">
        <v>2.504178E-2</v>
      </c>
      <c r="EK185">
        <v>9.5860369999999993</v>
      </c>
      <c r="EL185">
        <v>0.59837620000000002</v>
      </c>
      <c r="EM185">
        <v>36.69379</v>
      </c>
      <c r="EN185" s="1">
        <v>2.1214650000000002E-2</v>
      </c>
      <c r="EO185">
        <v>8.121442</v>
      </c>
      <c r="EP185">
        <v>0.59870559999999995</v>
      </c>
      <c r="EQ185">
        <v>41.055729999999997</v>
      </c>
      <c r="ER185" s="1">
        <v>1.7160669999999999E-2</v>
      </c>
      <c r="ES185">
        <v>6.5711399999999998</v>
      </c>
      <c r="ET185">
        <v>0.59895410000000004</v>
      </c>
      <c r="EU185">
        <v>44.882399999999997</v>
      </c>
      <c r="EV185" s="1">
        <v>1.342467E-2</v>
      </c>
      <c r="EW185">
        <v>5.137702</v>
      </c>
      <c r="EX185">
        <v>0.5991242</v>
      </c>
      <c r="EY185">
        <v>44.822339999999997</v>
      </c>
      <c r="EZ185" s="1">
        <v>1.046267E-2</v>
      </c>
      <c r="FA185">
        <v>3.9936219999999998</v>
      </c>
      <c r="FB185">
        <v>0.59925759999999995</v>
      </c>
      <c r="FC185">
        <v>42.273409999999998</v>
      </c>
      <c r="FD185" s="1">
        <v>8.3775189999999999E-3</v>
      </c>
      <c r="FE185">
        <v>3.184993</v>
      </c>
      <c r="FF185">
        <v>0.59935130000000003</v>
      </c>
      <c r="FG185">
        <v>39.502020000000002</v>
      </c>
      <c r="FH185" s="1">
        <v>7.0169560000000004E-3</v>
      </c>
      <c r="FI185">
        <v>2.6564800000000002</v>
      </c>
      <c r="FJ185">
        <v>0.59941670000000002</v>
      </c>
      <c r="FK185">
        <v>38.390210000000003</v>
      </c>
      <c r="FL185" s="1">
        <v>6.145691E-3</v>
      </c>
      <c r="FM185">
        <v>2.3172380000000001</v>
      </c>
      <c r="FN185">
        <v>0.59944779999999998</v>
      </c>
      <c r="FO185">
        <v>40.307130000000001</v>
      </c>
      <c r="FP185" s="1">
        <v>5.5764029999999997E-3</v>
      </c>
      <c r="FQ185">
        <v>2.0968140000000002</v>
      </c>
      <c r="FR185">
        <v>0.59949010000000003</v>
      </c>
      <c r="FS185">
        <v>43.470489999999998</v>
      </c>
      <c r="FT185" s="1">
        <v>5.1710039999999999E-3</v>
      </c>
      <c r="FU185">
        <v>1.9408730000000001</v>
      </c>
      <c r="FV185">
        <v>0.59950510000000001</v>
      </c>
      <c r="FW185">
        <v>46.454160000000002</v>
      </c>
      <c r="FX185" s="1">
        <v>4.8571200000000004E-3</v>
      </c>
      <c r="FY185">
        <v>1.820759</v>
      </c>
      <c r="FZ185">
        <v>0.59948950000000001</v>
      </c>
      <c r="GA185">
        <v>47.239649999999997</v>
      </c>
      <c r="GB185" s="1">
        <v>4.5968950000000001E-3</v>
      </c>
      <c r="GC185">
        <v>1.7218450000000001</v>
      </c>
      <c r="GD185">
        <v>0.59950760000000003</v>
      </c>
      <c r="GE185">
        <v>45.899380000000001</v>
      </c>
      <c r="GF185" s="1">
        <v>4.3658680000000002E-3</v>
      </c>
      <c r="GG185">
        <v>1.63443</v>
      </c>
      <c r="GH185">
        <v>0.59951869999999996</v>
      </c>
      <c r="GI185">
        <v>42.449350000000003</v>
      </c>
      <c r="GJ185" s="1">
        <v>4.1547909999999997E-3</v>
      </c>
      <c r="GK185">
        <v>1.5548960000000001</v>
      </c>
      <c r="GL185">
        <v>0.59951949999999998</v>
      </c>
      <c r="GM185">
        <v>38.893340000000002</v>
      </c>
      <c r="GN185" s="1">
        <v>3.9629369999999997E-3</v>
      </c>
      <c r="GO185">
        <v>1.482645</v>
      </c>
      <c r="GP185">
        <v>0.59954079999999998</v>
      </c>
      <c r="GQ185">
        <v>36.530029999999996</v>
      </c>
      <c r="GR185" s="1">
        <v>3.7830469999999999E-3</v>
      </c>
      <c r="GS185">
        <v>1.4150039999999999</v>
      </c>
      <c r="GT185">
        <v>0.59951379999999999</v>
      </c>
      <c r="GU185">
        <v>37.45205</v>
      </c>
      <c r="GV185" s="1">
        <v>3.6141340000000002E-3</v>
      </c>
      <c r="GW185">
        <v>1.351572</v>
      </c>
      <c r="GX185">
        <v>0.59951600000000005</v>
      </c>
      <c r="GY185">
        <v>40.004800000000003</v>
      </c>
      <c r="GZ185" s="1">
        <v>3.4532180000000001E-3</v>
      </c>
      <c r="HA185">
        <v>1.2913870000000001</v>
      </c>
      <c r="HB185">
        <v>0.59953469999999998</v>
      </c>
      <c r="HC185">
        <v>43.322800000000001</v>
      </c>
      <c r="HD185" s="1">
        <v>3.302003E-3</v>
      </c>
      <c r="HE185">
        <v>1.23464</v>
      </c>
      <c r="HF185">
        <v>0.59951739999999998</v>
      </c>
      <c r="HG185">
        <v>45.429490000000001</v>
      </c>
      <c r="HH185" s="1">
        <v>3.1593709999999998E-3</v>
      </c>
      <c r="HI185">
        <v>1.18127</v>
      </c>
      <c r="HJ185">
        <v>0.59951549999999998</v>
      </c>
      <c r="HK185">
        <v>44.440530000000003</v>
      </c>
      <c r="HL185" s="1">
        <v>3.024877E-3</v>
      </c>
      <c r="HM185">
        <v>1.130906</v>
      </c>
      <c r="HN185">
        <v>0.59953210000000001</v>
      </c>
      <c r="HO185">
        <v>41.935459999999999</v>
      </c>
      <c r="HP185" s="1">
        <v>2.897181E-3</v>
      </c>
      <c r="HQ185">
        <v>1.0831299999999999</v>
      </c>
      <c r="HR185">
        <v>0.59954359999999995</v>
      </c>
      <c r="HS185">
        <v>38.982610000000001</v>
      </c>
      <c r="HT185" s="1">
        <v>2.776574E-3</v>
      </c>
      <c r="HU185">
        <v>1.0379689999999999</v>
      </c>
      <c r="HV185">
        <v>0.59953319999999999</v>
      </c>
      <c r="HW185">
        <v>36.861420000000003</v>
      </c>
      <c r="HX185" s="1">
        <v>2.6609609999999999E-3</v>
      </c>
      <c r="HY185">
        <v>0.99477269999999995</v>
      </c>
      <c r="HZ185">
        <v>0.59953630000000002</v>
      </c>
      <c r="IA185">
        <v>37.883859999999999</v>
      </c>
      <c r="IB185" s="1">
        <v>2.5520640000000002E-3</v>
      </c>
      <c r="IC185">
        <v>0.95403199999999999</v>
      </c>
      <c r="ID185">
        <v>0.59953429999999996</v>
      </c>
      <c r="IE185">
        <v>42.446550000000002</v>
      </c>
      <c r="IF185" s="1">
        <v>2.4484950000000002E-3</v>
      </c>
      <c r="IG185">
        <v>0.91529720000000003</v>
      </c>
      <c r="IH185">
        <v>0.5995336</v>
      </c>
      <c r="II185">
        <v>48.350720000000003</v>
      </c>
      <c r="IJ185" s="1">
        <v>2.350067E-3</v>
      </c>
      <c r="IK185">
        <v>0.87849580000000005</v>
      </c>
      <c r="IL185">
        <v>0.59950999999999999</v>
      </c>
      <c r="IM185">
        <v>51.40719</v>
      </c>
      <c r="IN185" s="1">
        <v>2.2563549999999998E-3</v>
      </c>
      <c r="IO185">
        <v>0.84338550000000001</v>
      </c>
      <c r="IP185">
        <v>0.59953840000000003</v>
      </c>
      <c r="IQ185">
        <v>50.601779999999998</v>
      </c>
      <c r="IR185" s="1">
        <v>2.167876E-3</v>
      </c>
      <c r="IS185">
        <v>0.81031229999999999</v>
      </c>
      <c r="IT185">
        <v>0.59950639999999999</v>
      </c>
      <c r="IU185">
        <v>47.625830000000001</v>
      </c>
      <c r="IV185" s="1">
        <v>2.0837199999999998E-3</v>
      </c>
      <c r="IW185">
        <v>0.77880649999999996</v>
      </c>
      <c r="IX185">
        <v>0.59954160000000001</v>
      </c>
      <c r="IY185">
        <v>44.839509999999997</v>
      </c>
      <c r="IZ185" s="1">
        <v>2.003454E-3</v>
      </c>
      <c r="JA185">
        <v>0.7488186</v>
      </c>
      <c r="JB185">
        <v>0.59951620000000005</v>
      </c>
      <c r="JC185">
        <v>43.504829999999998</v>
      </c>
      <c r="JD185" s="1">
        <v>1.926133E-3</v>
      </c>
      <c r="JE185">
        <v>0.7199411</v>
      </c>
      <c r="JF185">
        <v>0.59951290000000002</v>
      </c>
      <c r="JG185">
        <v>45.089700000000001</v>
      </c>
      <c r="JH185" s="1">
        <v>1.8525849999999999E-3</v>
      </c>
      <c r="JI185">
        <v>0.69242840000000005</v>
      </c>
      <c r="JJ185">
        <v>0.59953829999999997</v>
      </c>
      <c r="JK185">
        <v>46.96716</v>
      </c>
      <c r="JL185" s="1">
        <v>1.781648E-3</v>
      </c>
      <c r="JM185">
        <v>0.66624099999999997</v>
      </c>
      <c r="JN185">
        <v>0.59953769999999995</v>
      </c>
      <c r="JO185">
        <v>47.256509999999999</v>
      </c>
      <c r="JP185" s="1">
        <v>1.710303E-3</v>
      </c>
      <c r="JQ185">
        <v>0.6412428</v>
      </c>
      <c r="JR185">
        <v>0.59953679999999998</v>
      </c>
      <c r="JS185">
        <v>45.819850000000002</v>
      </c>
      <c r="JT185" s="1">
        <v>1.642213E-3</v>
      </c>
      <c r="JU185">
        <v>0.61725660000000004</v>
      </c>
      <c r="JV185">
        <v>0.59951160000000003</v>
      </c>
      <c r="JW185">
        <v>43.351500000000001</v>
      </c>
      <c r="JX185" s="1">
        <v>1.577822E-3</v>
      </c>
      <c r="JY185">
        <v>0.59447760000000005</v>
      </c>
      <c r="JZ185">
        <v>0.59954039999999997</v>
      </c>
      <c r="KA185">
        <v>40.329360000000001</v>
      </c>
      <c r="KB185" s="1">
        <v>1.5159939999999999E-3</v>
      </c>
      <c r="KC185">
        <v>0.57243929999999998</v>
      </c>
      <c r="KD185">
        <v>0.59953639999999997</v>
      </c>
      <c r="KE185">
        <v>38.076390000000004</v>
      </c>
      <c r="KF185" s="1">
        <v>1.457315E-3</v>
      </c>
      <c r="KG185">
        <v>0.55144400000000005</v>
      </c>
      <c r="KH185">
        <v>0.59951359999999998</v>
      </c>
      <c r="KI185">
        <v>36.868670000000002</v>
      </c>
      <c r="KJ185" s="1">
        <v>1.401867E-3</v>
      </c>
      <c r="KK185">
        <v>0.53154679999999999</v>
      </c>
      <c r="KL185">
        <v>0.59953310000000004</v>
      </c>
      <c r="KM185">
        <v>38.313369999999999</v>
      </c>
      <c r="KN185" s="1">
        <v>1.3485319999999999E-3</v>
      </c>
      <c r="KO185">
        <v>0.51230770000000003</v>
      </c>
      <c r="KP185">
        <v>0.59951730000000003</v>
      </c>
      <c r="KQ185">
        <v>43.140189999999997</v>
      </c>
      <c r="KR185" s="1">
        <v>1.2970849999999999E-3</v>
      </c>
      <c r="KS185">
        <v>0.49369360000000001</v>
      </c>
      <c r="KT185">
        <v>0.59950729999999997</v>
      </c>
      <c r="KU185">
        <v>49.6556</v>
      </c>
      <c r="KV185" s="1">
        <v>1.248458E-3</v>
      </c>
      <c r="KW185">
        <v>0.47602680000000003</v>
      </c>
      <c r="KX185">
        <v>0.59953860000000003</v>
      </c>
      <c r="KY185">
        <v>53.43318</v>
      </c>
      <c r="KZ185" s="1">
        <v>1.201735E-3</v>
      </c>
      <c r="LA185">
        <v>0.45901019999999998</v>
      </c>
      <c r="LB185">
        <v>0.59950720000000002</v>
      </c>
      <c r="LC185">
        <v>52.329169999999998</v>
      </c>
      <c r="LD185" s="1">
        <v>1.1575050000000001E-3</v>
      </c>
      <c r="LE185">
        <v>0.4427913</v>
      </c>
      <c r="LF185">
        <v>0.59953730000000005</v>
      </c>
      <c r="LG185">
        <v>48.699750000000002</v>
      </c>
      <c r="LH185" s="1">
        <v>1.115006E-3</v>
      </c>
      <c r="LI185">
        <v>0.42720809999999998</v>
      </c>
      <c r="LJ185">
        <v>0.59953460000000003</v>
      </c>
      <c r="LK185">
        <v>44.845230000000001</v>
      </c>
      <c r="LL185">
        <v>1.074429E-3</v>
      </c>
      <c r="LM185">
        <v>0.41228169999999997</v>
      </c>
      <c r="LN185">
        <v>0.59950999999999999</v>
      </c>
      <c r="LO185">
        <v>41.700600000000001</v>
      </c>
      <c r="LP185" s="1">
        <v>1.0357020000000001E-3</v>
      </c>
      <c r="LQ185">
        <v>0.398009</v>
      </c>
      <c r="LR185">
        <v>0.59953639999999997</v>
      </c>
      <c r="LS185">
        <v>40.927149999999997</v>
      </c>
      <c r="LT185" s="1">
        <v>9.9865159999999991E-4</v>
      </c>
      <c r="LU185">
        <v>0.38429350000000001</v>
      </c>
      <c r="LV185">
        <v>0.59951670000000001</v>
      </c>
      <c r="LW185">
        <v>42.263030000000001</v>
      </c>
      <c r="LX185" s="1">
        <v>9.6308150000000003E-4</v>
      </c>
      <c r="LY185">
        <v>0.37110779999999999</v>
      </c>
      <c r="LZ185">
        <v>0.59951220000000005</v>
      </c>
      <c r="MA185">
        <v>43.436869999999999</v>
      </c>
      <c r="MB185" s="1">
        <v>9.2902489999999996E-4</v>
      </c>
      <c r="MC185">
        <v>0.35847370000000001</v>
      </c>
      <c r="MD185">
        <v>0.59951319999999997</v>
      </c>
      <c r="ME185">
        <v>43.648670000000003</v>
      </c>
      <c r="MF185" s="1">
        <v>8.9643259999999995E-4</v>
      </c>
      <c r="MG185">
        <v>0.34634379999999998</v>
      </c>
      <c r="MH185">
        <v>0.59953630000000002</v>
      </c>
      <c r="MI185">
        <v>41.881599999999999</v>
      </c>
      <c r="MJ185" s="1">
        <v>8.6489170000000003E-4</v>
      </c>
      <c r="MK185">
        <v>0.3346151</v>
      </c>
      <c r="ML185">
        <v>0.59953769999999995</v>
      </c>
      <c r="MM185">
        <v>38.623190000000001</v>
      </c>
      <c r="MN185" s="1">
        <v>8.3423589999999999E-4</v>
      </c>
      <c r="MO185">
        <v>0.32324760000000002</v>
      </c>
      <c r="MP185">
        <v>0.59953780000000001</v>
      </c>
      <c r="MQ185">
        <v>36.495820000000002</v>
      </c>
      <c r="MR185" s="1">
        <v>8.0519040000000004E-4</v>
      </c>
      <c r="MS185">
        <v>0.31245679999999998</v>
      </c>
      <c r="MT185">
        <v>0.59954379999999996</v>
      </c>
      <c r="MU185">
        <v>36.212490000000003</v>
      </c>
      <c r="MV185" s="1">
        <v>7.7691540000000001E-4</v>
      </c>
      <c r="MW185">
        <v>0.30195339999999998</v>
      </c>
      <c r="MX185">
        <v>0.59951659999999996</v>
      </c>
      <c r="MY185">
        <v>38.249879999999997</v>
      </c>
      <c r="MZ185" s="1">
        <v>7.4991689999999998E-4</v>
      </c>
      <c r="NA185">
        <v>0.29186869999999998</v>
      </c>
      <c r="NB185">
        <v>0.59954479999999999</v>
      </c>
      <c r="NC185">
        <v>40.866680000000002</v>
      </c>
      <c r="ND185" s="1">
        <v>7.2399240000000004E-4</v>
      </c>
      <c r="NE185">
        <v>0.28217629999999999</v>
      </c>
      <c r="NF185">
        <v>0.59953670000000003</v>
      </c>
      <c r="NG185">
        <v>44.286540000000002</v>
      </c>
      <c r="NH185" s="1">
        <v>6.9880150000000004E-4</v>
      </c>
      <c r="NI185">
        <v>0.27274290000000001</v>
      </c>
      <c r="NJ185">
        <v>0.59953610000000002</v>
      </c>
      <c r="NK185">
        <v>47.625279999999997</v>
      </c>
      <c r="NL185" s="1">
        <v>6.7475759999999999E-4</v>
      </c>
      <c r="NM185">
        <v>0.26372390000000001</v>
      </c>
      <c r="NN185">
        <v>0.59953599999999996</v>
      </c>
      <c r="NO185">
        <v>47.798630000000003</v>
      </c>
      <c r="NP185" s="1">
        <v>6.515173E-4</v>
      </c>
      <c r="NQ185">
        <v>0.25498690000000002</v>
      </c>
      <c r="NR185">
        <v>0.5995104</v>
      </c>
      <c r="NS185">
        <v>44.324210000000001</v>
      </c>
      <c r="NT185" s="1">
        <v>6.2932669999999995E-4</v>
      </c>
      <c r="NU185">
        <v>0.24662410000000001</v>
      </c>
      <c r="NV185">
        <v>0.59953979999999996</v>
      </c>
      <c r="NW185">
        <v>40.18918</v>
      </c>
      <c r="NX185" s="1">
        <v>6.0786480000000001E-4</v>
      </c>
      <c r="NY185">
        <v>0.2385245</v>
      </c>
      <c r="NZ185">
        <v>0.59953630000000002</v>
      </c>
      <c r="OA185">
        <v>36.690069999999999</v>
      </c>
      <c r="OB185" s="1">
        <v>5.8729720000000004E-4</v>
      </c>
      <c r="OC185">
        <v>0.23070389999999999</v>
      </c>
      <c r="OD185">
        <v>0.59951569999999998</v>
      </c>
      <c r="OE185">
        <v>36.122549999999997</v>
      </c>
      <c r="OF185" s="1">
        <v>5.6752780000000002E-4</v>
      </c>
      <c r="OG185">
        <v>0.22316620000000001</v>
      </c>
      <c r="OH185">
        <v>0.59952850000000002</v>
      </c>
      <c r="OI185">
        <v>36.471690000000002</v>
      </c>
      <c r="OJ185" s="1">
        <v>5.4856860000000003E-4</v>
      </c>
      <c r="OK185">
        <v>0.2159123</v>
      </c>
    </row>
    <row r="186" spans="1:401" x14ac:dyDescent="0.35">
      <c r="A186">
        <v>192</v>
      </c>
      <c r="B186" t="s">
        <v>4</v>
      </c>
      <c r="C186" t="s">
        <v>181</v>
      </c>
      <c r="D186" t="s">
        <v>192</v>
      </c>
      <c r="E186">
        <v>886.58399999999995</v>
      </c>
      <c r="F186">
        <v>0.79578009999999999</v>
      </c>
      <c r="G186">
        <v>23.247070000000001</v>
      </c>
      <c r="H186">
        <v>0</v>
      </c>
      <c r="I186">
        <v>0</v>
      </c>
      <c r="J186">
        <v>0.78875269999999997</v>
      </c>
      <c r="K186">
        <v>24.25853</v>
      </c>
      <c r="L186">
        <v>0</v>
      </c>
      <c r="M186">
        <v>0</v>
      </c>
      <c r="N186">
        <v>0.78191440000000001</v>
      </c>
      <c r="O186">
        <v>24.59299</v>
      </c>
      <c r="P186">
        <v>0</v>
      </c>
      <c r="Q186">
        <v>0</v>
      </c>
      <c r="R186">
        <v>0.77566270000000004</v>
      </c>
      <c r="S186">
        <v>25.234739999999999</v>
      </c>
      <c r="T186">
        <v>0</v>
      </c>
      <c r="U186">
        <v>0</v>
      </c>
      <c r="V186">
        <v>0.76942160000000004</v>
      </c>
      <c r="W186">
        <v>25.43975</v>
      </c>
      <c r="X186">
        <v>0</v>
      </c>
      <c r="Y186">
        <v>0</v>
      </c>
      <c r="Z186">
        <v>0.76337350000000004</v>
      </c>
      <c r="AA186">
        <v>24.587610000000002</v>
      </c>
      <c r="AB186">
        <v>0</v>
      </c>
      <c r="AC186">
        <v>0</v>
      </c>
      <c r="AD186">
        <v>0.75735149999999996</v>
      </c>
      <c r="AE186">
        <v>23.071739999999998</v>
      </c>
      <c r="AF186">
        <v>0</v>
      </c>
      <c r="AG186" s="1">
        <v>1.079393E-37</v>
      </c>
      <c r="AH186">
        <v>0.75177070000000001</v>
      </c>
      <c r="AI186">
        <v>21.82667</v>
      </c>
      <c r="AJ186" s="1">
        <v>3.0108040000000001E-30</v>
      </c>
      <c r="AK186" s="1">
        <v>1.144483E-27</v>
      </c>
      <c r="AL186">
        <v>0.74691359999999996</v>
      </c>
      <c r="AM186">
        <v>21.584029999999998</v>
      </c>
      <c r="AN186" s="1">
        <v>1.254164E-20</v>
      </c>
      <c r="AO186" s="1">
        <v>4.7650100000000002E-18</v>
      </c>
      <c r="AP186">
        <v>0.74265590000000004</v>
      </c>
      <c r="AQ186">
        <v>23.516729999999999</v>
      </c>
      <c r="AR186" s="1">
        <v>1.000463E-10</v>
      </c>
      <c r="AS186" s="1">
        <v>2.593827E-8</v>
      </c>
      <c r="AT186">
        <v>0.73874490000000004</v>
      </c>
      <c r="AU186">
        <v>26.619610000000002</v>
      </c>
      <c r="AV186" s="1">
        <v>3.7875129999999999E-6</v>
      </c>
      <c r="AW186" s="1">
        <v>1.058383E-3</v>
      </c>
      <c r="AX186">
        <v>0.73538440000000005</v>
      </c>
      <c r="AY186">
        <v>29.843489999999999</v>
      </c>
      <c r="AZ186" s="1">
        <v>1.7783090000000001E-3</v>
      </c>
      <c r="BA186">
        <v>0.53355629999999998</v>
      </c>
      <c r="BB186">
        <v>0.73277170000000003</v>
      </c>
      <c r="BC186">
        <v>31.972069999999999</v>
      </c>
      <c r="BD186">
        <v>0.1214148</v>
      </c>
      <c r="BE186">
        <v>38.629420000000003</v>
      </c>
      <c r="BF186">
        <v>0.73099479999999994</v>
      </c>
      <c r="BG186">
        <v>31.576180000000001</v>
      </c>
      <c r="BH186">
        <v>2.2341890000000002</v>
      </c>
      <c r="BI186">
        <v>746.44359999999995</v>
      </c>
      <c r="BJ186">
        <v>0.72975009999999996</v>
      </c>
      <c r="BK186">
        <v>29.496400000000001</v>
      </c>
      <c r="BL186">
        <v>15.306800000000001</v>
      </c>
      <c r="BM186">
        <v>5337.8620000000001</v>
      </c>
      <c r="BN186">
        <v>0.72878129999999997</v>
      </c>
      <c r="BO186">
        <v>27.571739999999998</v>
      </c>
      <c r="BP186">
        <v>48.148310000000002</v>
      </c>
      <c r="BQ186">
        <v>17434.7</v>
      </c>
      <c r="BR186">
        <v>0.72789910000000002</v>
      </c>
      <c r="BS186">
        <v>26.623560000000001</v>
      </c>
      <c r="BT186">
        <v>80.743690000000001</v>
      </c>
      <c r="BU186">
        <v>30226.27</v>
      </c>
      <c r="BV186">
        <v>0.72683169999999997</v>
      </c>
      <c r="BW186">
        <v>27.644369999999999</v>
      </c>
      <c r="BX186">
        <v>80.994540000000001</v>
      </c>
      <c r="BY186">
        <v>31234.67</v>
      </c>
      <c r="BZ186">
        <v>0.72535660000000002</v>
      </c>
      <c r="CA186">
        <v>29.172910000000002</v>
      </c>
      <c r="CB186">
        <v>53.289090000000002</v>
      </c>
      <c r="CC186">
        <v>21104.080000000002</v>
      </c>
      <c r="CD186">
        <v>0.72332730000000001</v>
      </c>
      <c r="CE186">
        <v>30.081669999999999</v>
      </c>
      <c r="CF186">
        <v>24.95656</v>
      </c>
      <c r="CG186">
        <v>10117.51</v>
      </c>
      <c r="CH186">
        <v>0.72071070000000004</v>
      </c>
      <c r="CI186">
        <v>30.000810000000001</v>
      </c>
      <c r="CJ186">
        <v>8.9333299999999998</v>
      </c>
      <c r="CK186">
        <v>3698.5219999999999</v>
      </c>
      <c r="CL186">
        <v>0.71747709999999998</v>
      </c>
      <c r="CM186">
        <v>28.687419999999999</v>
      </c>
      <c r="CN186">
        <v>2.620063</v>
      </c>
      <c r="CO186">
        <v>1103.423</v>
      </c>
      <c r="CP186">
        <v>0.71368520000000002</v>
      </c>
      <c r="CQ186">
        <v>27.103120000000001</v>
      </c>
      <c r="CR186">
        <v>0.6772823</v>
      </c>
      <c r="CS186">
        <v>288.83629999999999</v>
      </c>
      <c r="CT186">
        <v>0.70949980000000001</v>
      </c>
      <c r="CU186">
        <v>25.974820000000001</v>
      </c>
      <c r="CV186">
        <v>0.174369</v>
      </c>
      <c r="CW186">
        <v>74.356549999999999</v>
      </c>
      <c r="CX186">
        <v>0.70523119999999995</v>
      </c>
      <c r="CY186">
        <v>25.82741</v>
      </c>
      <c r="CZ186" s="1">
        <v>5.8227429999999997E-2</v>
      </c>
      <c r="DA186">
        <v>24.168849999999999</v>
      </c>
      <c r="DB186">
        <v>0.70104699999999998</v>
      </c>
      <c r="DC186">
        <v>27.462389999999999</v>
      </c>
      <c r="DD186" s="1">
        <v>3.4464500000000002E-2</v>
      </c>
      <c r="DE186">
        <v>13.73061</v>
      </c>
      <c r="DF186">
        <v>0.69720280000000001</v>
      </c>
      <c r="DG186">
        <v>30.658639999999998</v>
      </c>
      <c r="DH186" s="1">
        <v>3.213514E-2</v>
      </c>
      <c r="DI186">
        <v>12.57565</v>
      </c>
      <c r="DJ186">
        <v>0.69405839999999996</v>
      </c>
      <c r="DK186">
        <v>35.49342</v>
      </c>
      <c r="DL186" s="1">
        <v>3.4001530000000002E-2</v>
      </c>
      <c r="DM186">
        <v>13.31198</v>
      </c>
      <c r="DN186">
        <v>0.69145599999999996</v>
      </c>
      <c r="DO186">
        <v>40.504899999999999</v>
      </c>
      <c r="DP186" s="1">
        <v>3.5408179999999997E-2</v>
      </c>
      <c r="DQ186">
        <v>13.9278</v>
      </c>
      <c r="DR186">
        <v>0.68939879999999998</v>
      </c>
      <c r="DS186">
        <v>41.708919999999999</v>
      </c>
      <c r="DT186" s="1">
        <v>3.5335869999999998E-2</v>
      </c>
      <c r="DU186">
        <v>13.96017</v>
      </c>
      <c r="DV186">
        <v>0.68794840000000002</v>
      </c>
      <c r="DW186">
        <v>39.691679999999998</v>
      </c>
      <c r="DX186" s="1">
        <v>3.3861120000000001E-2</v>
      </c>
      <c r="DY186">
        <v>13.416169999999999</v>
      </c>
      <c r="DZ186">
        <v>0.6869904</v>
      </c>
      <c r="EA186">
        <v>37.01455</v>
      </c>
      <c r="EB186" s="1">
        <v>3.1547550000000001E-2</v>
      </c>
      <c r="EC186">
        <v>12.51173</v>
      </c>
      <c r="ED186">
        <v>0.68638999999999994</v>
      </c>
      <c r="EE186">
        <v>34.827640000000002</v>
      </c>
      <c r="EF186" s="1">
        <v>2.8745799999999998E-2</v>
      </c>
      <c r="EG186">
        <v>11.402939999999999</v>
      </c>
      <c r="EH186">
        <v>0.68601230000000002</v>
      </c>
      <c r="EI186">
        <v>34.580300000000001</v>
      </c>
      <c r="EJ186" s="1">
        <v>2.548199E-2</v>
      </c>
      <c r="EK186">
        <v>10.1126</v>
      </c>
      <c r="EL186">
        <v>0.68584869999999998</v>
      </c>
      <c r="EM186">
        <v>36.603070000000002</v>
      </c>
      <c r="EN186">
        <v>2.171087E-2</v>
      </c>
      <c r="EO186">
        <v>8.6247059999999998</v>
      </c>
      <c r="EP186">
        <v>0.6857647</v>
      </c>
      <c r="EQ186">
        <v>40.987740000000002</v>
      </c>
      <c r="ER186" s="1">
        <v>1.7660140000000001E-2</v>
      </c>
      <c r="ES186">
        <v>7.0240629999999999</v>
      </c>
      <c r="ET186">
        <v>0.68573039999999996</v>
      </c>
      <c r="EU186">
        <v>44.873040000000003</v>
      </c>
      <c r="EV186" s="1">
        <v>1.385815E-2</v>
      </c>
      <c r="EW186">
        <v>5.5131800000000002</v>
      </c>
      <c r="EX186">
        <v>0.68572679999999997</v>
      </c>
      <c r="EY186">
        <v>44.974800000000002</v>
      </c>
      <c r="EZ186" s="1">
        <v>1.0788849999999999E-2</v>
      </c>
      <c r="FA186">
        <v>4.2824989999999996</v>
      </c>
      <c r="FB186">
        <v>0.68573890000000004</v>
      </c>
      <c r="FC186">
        <v>42.53828</v>
      </c>
      <c r="FD186" s="1">
        <v>8.5983989999999996E-3</v>
      </c>
      <c r="FE186">
        <v>3.3992260000000001</v>
      </c>
      <c r="FF186">
        <v>0.68573899999999999</v>
      </c>
      <c r="FG186">
        <v>39.7393</v>
      </c>
      <c r="FH186" s="1">
        <v>7.1603420000000001E-3</v>
      </c>
      <c r="FI186">
        <v>2.8173409999999999</v>
      </c>
      <c r="FJ186">
        <v>0.68577390000000005</v>
      </c>
      <c r="FK186">
        <v>38.392049999999998</v>
      </c>
      <c r="FL186" s="1">
        <v>6.2362559999999999E-3</v>
      </c>
      <c r="FM186">
        <v>2.4426909999999999</v>
      </c>
      <c r="FN186">
        <v>0.68577460000000001</v>
      </c>
      <c r="FO186">
        <v>40.145650000000003</v>
      </c>
      <c r="FP186" s="1">
        <v>5.6379799999999999E-3</v>
      </c>
      <c r="FQ186">
        <v>2.2012499999999999</v>
      </c>
      <c r="FR186">
        <v>0.68578470000000002</v>
      </c>
      <c r="FS186">
        <v>43.291719999999998</v>
      </c>
      <c r="FT186" s="1">
        <v>5.2160230000000002E-3</v>
      </c>
      <c r="FU186">
        <v>2.0323039999999999</v>
      </c>
      <c r="FV186">
        <v>0.68578430000000001</v>
      </c>
      <c r="FW186">
        <v>46.376559999999998</v>
      </c>
      <c r="FX186" s="1">
        <v>4.8929969999999996E-3</v>
      </c>
      <c r="FY186">
        <v>1.9037310000000001</v>
      </c>
      <c r="FZ186">
        <v>0.68578629999999996</v>
      </c>
      <c r="GA186">
        <v>47.297220000000003</v>
      </c>
      <c r="GB186" s="1">
        <v>4.6278209999999998E-3</v>
      </c>
      <c r="GC186">
        <v>1.7988820000000001</v>
      </c>
      <c r="GD186">
        <v>0.68578190000000006</v>
      </c>
      <c r="GE186">
        <v>46.14161</v>
      </c>
      <c r="GF186" s="1">
        <v>4.3933430000000001E-3</v>
      </c>
      <c r="GG186">
        <v>1.7067559999999999</v>
      </c>
      <c r="GH186">
        <v>0.68580319999999995</v>
      </c>
      <c r="GI186">
        <v>42.813560000000003</v>
      </c>
      <c r="GJ186" s="1">
        <v>4.1800830000000002E-3</v>
      </c>
      <c r="GK186">
        <v>1.6233869999999999</v>
      </c>
      <c r="GL186">
        <v>0.68580660000000004</v>
      </c>
      <c r="GM186">
        <v>39.231160000000003</v>
      </c>
      <c r="GN186" s="1">
        <v>3.9862869999999998E-3</v>
      </c>
      <c r="GO186">
        <v>1.547582</v>
      </c>
      <c r="GP186">
        <v>0.68580529999999995</v>
      </c>
      <c r="GQ186">
        <v>36.709910000000001</v>
      </c>
      <c r="GR186" s="1">
        <v>3.8048449999999998E-3</v>
      </c>
      <c r="GS186">
        <v>1.4767779999999999</v>
      </c>
      <c r="GT186">
        <v>0.68579699999999999</v>
      </c>
      <c r="GU186">
        <v>37.485990000000001</v>
      </c>
      <c r="GV186" s="1">
        <v>3.634371E-3</v>
      </c>
      <c r="GW186">
        <v>1.410315</v>
      </c>
      <c r="GX186">
        <v>0.68579270000000003</v>
      </c>
      <c r="GY186">
        <v>39.991399999999999</v>
      </c>
      <c r="GZ186" s="1">
        <v>3.4724119999999998E-3</v>
      </c>
      <c r="HA186">
        <v>1.3474870000000001</v>
      </c>
      <c r="HB186">
        <v>0.68580410000000003</v>
      </c>
      <c r="HC186">
        <v>43.304180000000002</v>
      </c>
      <c r="HD186" s="1">
        <v>3.3202829999999998E-3</v>
      </c>
      <c r="HE186">
        <v>1.2882480000000001</v>
      </c>
      <c r="HF186">
        <v>0.68580339999999995</v>
      </c>
      <c r="HG186">
        <v>45.510069999999999</v>
      </c>
      <c r="HH186" s="1">
        <v>3.1766189999999999E-3</v>
      </c>
      <c r="HI186">
        <v>1.2324269999999999</v>
      </c>
      <c r="HJ186">
        <v>0.68579369999999995</v>
      </c>
      <c r="HK186">
        <v>44.618580000000001</v>
      </c>
      <c r="HL186" s="1">
        <v>3.0409740000000001E-3</v>
      </c>
      <c r="HM186">
        <v>1.1797120000000001</v>
      </c>
      <c r="HN186">
        <v>0.68579319999999999</v>
      </c>
      <c r="HO186">
        <v>42.205570000000002</v>
      </c>
      <c r="HP186" s="1">
        <v>2.9126780000000001E-3</v>
      </c>
      <c r="HQ186">
        <v>1.129894</v>
      </c>
      <c r="HR186">
        <v>0.68579889999999999</v>
      </c>
      <c r="HS186">
        <v>39.263939999999998</v>
      </c>
      <c r="HT186" s="1">
        <v>2.7911619999999998E-3</v>
      </c>
      <c r="HU186">
        <v>1.082694</v>
      </c>
      <c r="HV186">
        <v>0.68580300000000005</v>
      </c>
      <c r="HW186">
        <v>37.060699999999997</v>
      </c>
      <c r="HX186" s="1">
        <v>2.6748549999999999E-3</v>
      </c>
      <c r="HY186">
        <v>1.0375890000000001</v>
      </c>
      <c r="HZ186">
        <v>0.68580220000000003</v>
      </c>
      <c r="IA186">
        <v>37.949069999999999</v>
      </c>
      <c r="IB186" s="1">
        <v>2.5651329999999998E-3</v>
      </c>
      <c r="IC186">
        <v>0.99501949999999995</v>
      </c>
      <c r="ID186">
        <v>0.68579800000000002</v>
      </c>
      <c r="IE186">
        <v>42.40849</v>
      </c>
      <c r="IF186" s="1">
        <v>2.461113E-3</v>
      </c>
      <c r="IG186">
        <v>0.95463299999999995</v>
      </c>
      <c r="IH186">
        <v>0.68579449999999997</v>
      </c>
      <c r="II186">
        <v>48.306739999999998</v>
      </c>
      <c r="IJ186" s="1">
        <v>2.3619840000000001E-3</v>
      </c>
      <c r="IK186">
        <v>0.91615550000000001</v>
      </c>
      <c r="IL186">
        <v>0.68579489999999999</v>
      </c>
      <c r="IM186">
        <v>51.458550000000002</v>
      </c>
      <c r="IN186" s="1">
        <v>2.267608E-3</v>
      </c>
      <c r="IO186">
        <v>0.87946239999999998</v>
      </c>
      <c r="IP186">
        <v>0.68580949999999996</v>
      </c>
      <c r="IQ186">
        <v>50.81015</v>
      </c>
      <c r="IR186" s="1">
        <v>2.1785279999999999E-3</v>
      </c>
      <c r="IS186">
        <v>0.84491159999999998</v>
      </c>
      <c r="IT186">
        <v>0.68579129999999999</v>
      </c>
      <c r="IU186">
        <v>47.917610000000003</v>
      </c>
      <c r="IV186" s="1">
        <v>2.0938200000000001E-3</v>
      </c>
      <c r="IW186">
        <v>0.81199410000000005</v>
      </c>
      <c r="IX186">
        <v>0.68580830000000004</v>
      </c>
      <c r="IY186">
        <v>45.045639999999999</v>
      </c>
      <c r="IZ186" s="1">
        <v>2.0133080000000001E-3</v>
      </c>
      <c r="JA186">
        <v>0.78079659999999995</v>
      </c>
      <c r="JB186">
        <v>0.6857993</v>
      </c>
      <c r="JC186">
        <v>43.52046</v>
      </c>
      <c r="JD186" s="1">
        <v>1.935345E-3</v>
      </c>
      <c r="JE186">
        <v>0.75056089999999998</v>
      </c>
      <c r="JF186">
        <v>0.68579210000000002</v>
      </c>
      <c r="JG186">
        <v>44.991500000000002</v>
      </c>
      <c r="JH186" s="1">
        <v>1.8615540000000001E-3</v>
      </c>
      <c r="JI186">
        <v>0.72191839999999996</v>
      </c>
      <c r="JJ186">
        <v>0.68580770000000002</v>
      </c>
      <c r="JK186">
        <v>46.905009999999997</v>
      </c>
      <c r="JL186" s="1">
        <v>1.790018E-3</v>
      </c>
      <c r="JM186">
        <v>0.69454150000000003</v>
      </c>
      <c r="JN186">
        <v>0.68580819999999998</v>
      </c>
      <c r="JO186">
        <v>47.271050000000002</v>
      </c>
      <c r="JP186" s="1">
        <v>1.718483E-3</v>
      </c>
      <c r="JQ186">
        <v>0.66852880000000003</v>
      </c>
      <c r="JR186">
        <v>0.68579319999999999</v>
      </c>
      <c r="JS186">
        <v>46.008360000000003</v>
      </c>
      <c r="JT186" s="1">
        <v>1.6499469999999999E-3</v>
      </c>
      <c r="JU186">
        <v>0.64347399999999999</v>
      </c>
      <c r="JV186">
        <v>0.68579579999999996</v>
      </c>
      <c r="JW186">
        <v>43.667960000000001</v>
      </c>
      <c r="JX186" s="1">
        <v>1.585164E-3</v>
      </c>
      <c r="JY186">
        <v>0.61967329999999998</v>
      </c>
      <c r="JZ186">
        <v>0.68580479999999999</v>
      </c>
      <c r="KA186">
        <v>40.63711</v>
      </c>
      <c r="KB186" s="1">
        <v>1.5230370000000001E-3</v>
      </c>
      <c r="KC186">
        <v>0.59670619999999996</v>
      </c>
      <c r="KD186">
        <v>0.68580140000000001</v>
      </c>
      <c r="KE186">
        <v>38.243479999999998</v>
      </c>
      <c r="KF186" s="1">
        <v>1.4639849999999999E-3</v>
      </c>
      <c r="KG186">
        <v>0.57478439999999997</v>
      </c>
      <c r="KH186">
        <v>0.68579319999999999</v>
      </c>
      <c r="KI186">
        <v>36.907760000000003</v>
      </c>
      <c r="KJ186" s="1">
        <v>1.4082350000000001E-3</v>
      </c>
      <c r="KK186">
        <v>0.55401579999999995</v>
      </c>
      <c r="KL186">
        <v>0.68580289999999999</v>
      </c>
      <c r="KM186">
        <v>38.272190000000002</v>
      </c>
      <c r="KN186" s="1">
        <v>1.3547240000000001E-3</v>
      </c>
      <c r="KO186">
        <v>0.53399090000000005</v>
      </c>
      <c r="KP186">
        <v>0.6857955</v>
      </c>
      <c r="KQ186">
        <v>43.049109999999999</v>
      </c>
      <c r="KR186" s="1">
        <v>1.302948E-3</v>
      </c>
      <c r="KS186">
        <v>0.51455609999999996</v>
      </c>
      <c r="KT186">
        <v>0.68579299999999999</v>
      </c>
      <c r="KU186">
        <v>49.58014</v>
      </c>
      <c r="KV186" s="1">
        <v>1.2540369999999999E-3</v>
      </c>
      <c r="KW186">
        <v>0.49610530000000003</v>
      </c>
      <c r="KX186">
        <v>0.68580169999999996</v>
      </c>
      <c r="KY186">
        <v>53.455379999999998</v>
      </c>
      <c r="KZ186" s="1">
        <v>1.2072140000000001E-3</v>
      </c>
      <c r="LA186">
        <v>0.47842449999999997</v>
      </c>
      <c r="LB186">
        <v>0.68579279999999998</v>
      </c>
      <c r="LC186">
        <v>52.518149999999999</v>
      </c>
      <c r="LD186" s="1">
        <v>1.1625850000000001E-3</v>
      </c>
      <c r="LE186">
        <v>0.46143030000000002</v>
      </c>
      <c r="LF186">
        <v>0.68579409999999996</v>
      </c>
      <c r="LG186">
        <v>49.039709999999999</v>
      </c>
      <c r="LH186" s="1">
        <v>1.119882E-3</v>
      </c>
      <c r="LI186">
        <v>0.4451986</v>
      </c>
      <c r="LJ186">
        <v>0.68580660000000004</v>
      </c>
      <c r="LK186">
        <v>45.225650000000002</v>
      </c>
      <c r="LL186" s="1">
        <v>1.079158E-3</v>
      </c>
      <c r="LM186">
        <v>0.42964580000000002</v>
      </c>
      <c r="LN186">
        <v>0.68579509999999999</v>
      </c>
      <c r="LO186">
        <v>41.947560000000003</v>
      </c>
      <c r="LP186" s="1">
        <v>1.040184E-3</v>
      </c>
      <c r="LQ186">
        <v>0.41473070000000001</v>
      </c>
      <c r="LR186">
        <v>0.68579920000000005</v>
      </c>
      <c r="LS186">
        <v>41.020519999999998</v>
      </c>
      <c r="LT186" s="1">
        <v>1.002993E-3</v>
      </c>
      <c r="LU186">
        <v>0.40045009999999998</v>
      </c>
      <c r="LV186">
        <v>0.68579970000000001</v>
      </c>
      <c r="LW186">
        <v>42.270330000000001</v>
      </c>
      <c r="LX186" s="1">
        <v>9.6720420000000001E-4</v>
      </c>
      <c r="LY186">
        <v>0.3866812</v>
      </c>
      <c r="LZ186">
        <v>0.68579610000000002</v>
      </c>
      <c r="MA186">
        <v>43.482849999999999</v>
      </c>
      <c r="MB186" s="1">
        <v>9.3303530000000002E-4</v>
      </c>
      <c r="MC186">
        <v>0.37353219999999998</v>
      </c>
      <c r="MD186">
        <v>0.68579699999999999</v>
      </c>
      <c r="ME186">
        <v>43.790660000000003</v>
      </c>
      <c r="MF186" s="1">
        <v>9.002096E-4</v>
      </c>
      <c r="MG186">
        <v>0.36085430000000002</v>
      </c>
      <c r="MH186">
        <v>0.68580030000000003</v>
      </c>
      <c r="MI186">
        <v>42.194270000000003</v>
      </c>
      <c r="MJ186" s="1">
        <v>8.68574E-4</v>
      </c>
      <c r="MK186">
        <v>0.34865499999999999</v>
      </c>
      <c r="ML186">
        <v>0.68579440000000003</v>
      </c>
      <c r="MM186">
        <v>38.904470000000003</v>
      </c>
      <c r="MN186" s="1">
        <v>8.3777730000000005E-4</v>
      </c>
      <c r="MO186">
        <v>0.33680880000000002</v>
      </c>
      <c r="MP186">
        <v>0.68580220000000003</v>
      </c>
      <c r="MQ186">
        <v>36.613680000000002</v>
      </c>
      <c r="MR186" s="1">
        <v>8.0857300000000004E-4</v>
      </c>
      <c r="MS186">
        <v>0.32554179999999999</v>
      </c>
      <c r="MT186">
        <v>0.68580660000000004</v>
      </c>
      <c r="MU186">
        <v>36.122480000000003</v>
      </c>
      <c r="MV186" s="1">
        <v>7.8021899999999996E-4</v>
      </c>
      <c r="MW186">
        <v>0.31462259999999997</v>
      </c>
      <c r="MX186">
        <v>0.68580229999999998</v>
      </c>
      <c r="MY186">
        <v>38.104770000000002</v>
      </c>
      <c r="MZ186" s="1">
        <v>7.5305149999999998E-4</v>
      </c>
      <c r="NA186">
        <v>0.30408859999999999</v>
      </c>
      <c r="NB186">
        <v>0.68581040000000004</v>
      </c>
      <c r="NC186">
        <v>40.729190000000003</v>
      </c>
      <c r="ND186" s="1">
        <v>7.270512E-4</v>
      </c>
      <c r="NE186">
        <v>0.29400179999999998</v>
      </c>
      <c r="NF186">
        <v>0.68580819999999998</v>
      </c>
      <c r="NG186">
        <v>44.227730000000001</v>
      </c>
      <c r="NH186" s="1">
        <v>7.017169E-4</v>
      </c>
      <c r="NI186">
        <v>0.28415770000000001</v>
      </c>
      <c r="NJ186">
        <v>0.685805</v>
      </c>
      <c r="NK186">
        <v>47.661209999999997</v>
      </c>
      <c r="NL186" s="1">
        <v>6.775393E-4</v>
      </c>
      <c r="NM186">
        <v>0.2747503</v>
      </c>
      <c r="NN186">
        <v>0.68579230000000002</v>
      </c>
      <c r="NO186">
        <v>47.998130000000003</v>
      </c>
      <c r="NP186" s="1">
        <v>6.5423369999999996E-4</v>
      </c>
      <c r="NQ186">
        <v>0.26566529999999999</v>
      </c>
      <c r="NR186">
        <v>0.68579500000000004</v>
      </c>
      <c r="NS186">
        <v>44.648269999999997</v>
      </c>
      <c r="NT186" s="1">
        <v>6.3187200000000001E-4</v>
      </c>
      <c r="NU186">
        <v>0.25691269999999999</v>
      </c>
      <c r="NV186">
        <v>0.68580479999999999</v>
      </c>
      <c r="NW186">
        <v>40.606479999999998</v>
      </c>
      <c r="NX186" s="1">
        <v>6.1039220000000003E-4</v>
      </c>
      <c r="NY186">
        <v>0.2485086</v>
      </c>
      <c r="NZ186">
        <v>0.6858052</v>
      </c>
      <c r="OA186">
        <v>37.015590000000003</v>
      </c>
      <c r="OB186" s="1">
        <v>5.8969909999999999E-4</v>
      </c>
      <c r="OC186">
        <v>0.24033760000000001</v>
      </c>
      <c r="OD186">
        <v>0.68579889999999999</v>
      </c>
      <c r="OE186">
        <v>36.26023</v>
      </c>
      <c r="OF186" s="1">
        <v>5.6983130000000002E-4</v>
      </c>
      <c r="OG186">
        <v>0.23247809999999999</v>
      </c>
      <c r="OH186">
        <v>0.68578859999999997</v>
      </c>
      <c r="OI186">
        <v>36.515770000000003</v>
      </c>
      <c r="OJ186" s="1">
        <v>5.507811E-4</v>
      </c>
      <c r="OK186">
        <v>0.22491659999999999</v>
      </c>
    </row>
    <row r="187" spans="1:401" x14ac:dyDescent="0.35">
      <c r="A187">
        <v>193</v>
      </c>
      <c r="B187" t="s">
        <v>4</v>
      </c>
      <c r="C187" t="s">
        <v>181</v>
      </c>
      <c r="D187" t="s">
        <v>193</v>
      </c>
      <c r="E187">
        <v>826.69380000000001</v>
      </c>
      <c r="F187">
        <v>0.68778289999999997</v>
      </c>
      <c r="G187">
        <v>23.220500000000001</v>
      </c>
      <c r="H187">
        <v>0</v>
      </c>
      <c r="I187">
        <v>0</v>
      </c>
      <c r="J187">
        <v>0.68191570000000001</v>
      </c>
      <c r="K187">
        <v>24.20806</v>
      </c>
      <c r="L187">
        <v>0</v>
      </c>
      <c r="M187">
        <v>0</v>
      </c>
      <c r="N187">
        <v>0.67619090000000004</v>
      </c>
      <c r="O187">
        <v>24.610810000000001</v>
      </c>
      <c r="P187">
        <v>0</v>
      </c>
      <c r="Q187">
        <v>0</v>
      </c>
      <c r="R187">
        <v>0.67106960000000004</v>
      </c>
      <c r="S187">
        <v>25.30585</v>
      </c>
      <c r="T187">
        <v>0</v>
      </c>
      <c r="U187">
        <v>0</v>
      </c>
      <c r="V187">
        <v>0.66589949999999998</v>
      </c>
      <c r="W187">
        <v>25.551639999999999</v>
      </c>
      <c r="X187">
        <v>0</v>
      </c>
      <c r="Y187">
        <v>0</v>
      </c>
      <c r="Z187">
        <v>0.66093109999999999</v>
      </c>
      <c r="AA187">
        <v>24.73357</v>
      </c>
      <c r="AB187">
        <v>0</v>
      </c>
      <c r="AC187">
        <v>0</v>
      </c>
      <c r="AD187">
        <v>0.65604280000000004</v>
      </c>
      <c r="AE187">
        <v>23.210719999999998</v>
      </c>
      <c r="AF187">
        <v>0</v>
      </c>
      <c r="AG187" s="1">
        <v>1.864297E-38</v>
      </c>
      <c r="AH187">
        <v>0.65154800000000002</v>
      </c>
      <c r="AI187">
        <v>21.91057</v>
      </c>
      <c r="AJ187" s="1">
        <v>5.2543230000000002E-31</v>
      </c>
      <c r="AK187" s="1">
        <v>2.0357690000000001E-28</v>
      </c>
      <c r="AL187">
        <v>0.64766000000000001</v>
      </c>
      <c r="AM187">
        <v>21.563580000000002</v>
      </c>
      <c r="AN187" s="1">
        <v>2.1997310000000002E-21</v>
      </c>
      <c r="AO187" s="1">
        <v>8.519076E-19</v>
      </c>
      <c r="AP187">
        <v>0.64397660000000001</v>
      </c>
      <c r="AQ187">
        <v>23.42286</v>
      </c>
      <c r="AR187" s="1">
        <v>1.496092E-11</v>
      </c>
      <c r="AS187" s="1">
        <v>5.1237779999999996E-9</v>
      </c>
      <c r="AT187">
        <v>0.64059069999999996</v>
      </c>
      <c r="AU187">
        <v>26.527519999999999</v>
      </c>
      <c r="AV187" s="1">
        <v>1.817355E-6</v>
      </c>
      <c r="AW187" s="1">
        <v>5.2037239999999998E-4</v>
      </c>
      <c r="AX187">
        <v>0.63767989999999997</v>
      </c>
      <c r="AY187">
        <v>29.802</v>
      </c>
      <c r="AZ187" s="1">
        <v>1.0504360000000001E-3</v>
      </c>
      <c r="BA187">
        <v>0.32148939999999998</v>
      </c>
      <c r="BB187">
        <v>0.63542310000000002</v>
      </c>
      <c r="BC187">
        <v>32.015230000000003</v>
      </c>
      <c r="BD187" s="1">
        <v>8.245516E-2</v>
      </c>
      <c r="BE187">
        <v>26.708469999999998</v>
      </c>
      <c r="BF187">
        <v>0.63392789999999999</v>
      </c>
      <c r="BG187">
        <v>31.742979999999999</v>
      </c>
      <c r="BH187">
        <v>1.6931389999999999</v>
      </c>
      <c r="BI187">
        <v>575.31979999999999</v>
      </c>
      <c r="BJ187">
        <v>0.63285119999999995</v>
      </c>
      <c r="BK187">
        <v>29.71716</v>
      </c>
      <c r="BL187">
        <v>12.71218</v>
      </c>
      <c r="BM187">
        <v>4506.4290000000001</v>
      </c>
      <c r="BN187">
        <v>0.63203560000000003</v>
      </c>
      <c r="BO187">
        <v>27.729939999999999</v>
      </c>
      <c r="BP187">
        <v>43.263039999999997</v>
      </c>
      <c r="BQ187">
        <v>15920.97</v>
      </c>
      <c r="BR187">
        <v>0.63127080000000002</v>
      </c>
      <c r="BS187">
        <v>26.65747</v>
      </c>
      <c r="BT187">
        <v>77.695260000000005</v>
      </c>
      <c r="BU187">
        <v>29557.68</v>
      </c>
      <c r="BV187">
        <v>0.63040989999999997</v>
      </c>
      <c r="BW187">
        <v>27.582370000000001</v>
      </c>
      <c r="BX187">
        <v>82.766069999999999</v>
      </c>
      <c r="BY187">
        <v>32432.73</v>
      </c>
      <c r="BZ187">
        <v>0.62918589999999996</v>
      </c>
      <c r="CA187">
        <v>29.1326</v>
      </c>
      <c r="CB187">
        <v>57.367019999999997</v>
      </c>
      <c r="CC187">
        <v>23087.46</v>
      </c>
      <c r="CD187">
        <v>0.62751539999999995</v>
      </c>
      <c r="CE187">
        <v>30.09272</v>
      </c>
      <c r="CF187">
        <v>28.084109999999999</v>
      </c>
      <c r="CG187">
        <v>11571.3</v>
      </c>
      <c r="CH187">
        <v>0.62533859999999997</v>
      </c>
      <c r="CI187">
        <v>30.119019999999999</v>
      </c>
      <c r="CJ187">
        <v>10.42737</v>
      </c>
      <c r="CK187">
        <v>4388.2479999999996</v>
      </c>
      <c r="CL187">
        <v>0.62264339999999996</v>
      </c>
      <c r="CM187">
        <v>28.852699999999999</v>
      </c>
      <c r="CN187">
        <v>3.145044</v>
      </c>
      <c r="CO187">
        <v>1346.789</v>
      </c>
      <c r="CP187">
        <v>0.61956299999999997</v>
      </c>
      <c r="CQ187">
        <v>27.261150000000001</v>
      </c>
      <c r="CR187">
        <v>0.82662999999999998</v>
      </c>
      <c r="CS187">
        <v>358.72989999999999</v>
      </c>
      <c r="CT187">
        <v>0.61611910000000003</v>
      </c>
      <c r="CU187">
        <v>26.039010000000001</v>
      </c>
      <c r="CV187">
        <v>0.2111316</v>
      </c>
      <c r="CW187">
        <v>91.858410000000006</v>
      </c>
      <c r="CX187">
        <v>0.61264830000000003</v>
      </c>
      <c r="CY187">
        <v>25.80566</v>
      </c>
      <c r="CZ187" s="1">
        <v>6.6446359999999996E-2</v>
      </c>
      <c r="DA187">
        <v>28.27702</v>
      </c>
      <c r="DB187">
        <v>0.60924259999999997</v>
      </c>
      <c r="DC187">
        <v>27.369759999999999</v>
      </c>
      <c r="DD187" s="1">
        <v>3.5959930000000001E-2</v>
      </c>
      <c r="DE187">
        <v>14.686389999999999</v>
      </c>
      <c r="DF187">
        <v>0.60590540000000004</v>
      </c>
      <c r="DG187">
        <v>30.541930000000001</v>
      </c>
      <c r="DH187" s="1">
        <v>3.2054020000000003E-2</v>
      </c>
      <c r="DI187">
        <v>12.81554</v>
      </c>
      <c r="DJ187">
        <v>0.60316590000000003</v>
      </c>
      <c r="DK187">
        <v>35.389240000000001</v>
      </c>
      <c r="DL187" s="1">
        <v>3.3714019999999997E-2</v>
      </c>
      <c r="DM187">
        <v>13.46077</v>
      </c>
      <c r="DN187">
        <v>0.60085509999999998</v>
      </c>
      <c r="DO187">
        <v>40.463549999999998</v>
      </c>
      <c r="DP187" s="1">
        <v>3.5273440000000003E-2</v>
      </c>
      <c r="DQ187">
        <v>14.144080000000001</v>
      </c>
      <c r="DR187">
        <v>0.59900330000000002</v>
      </c>
      <c r="DS187">
        <v>41.813110000000002</v>
      </c>
      <c r="DT187" s="1">
        <v>3.5412800000000001E-2</v>
      </c>
      <c r="DU187">
        <v>14.26108</v>
      </c>
      <c r="DV187">
        <v>0.59773430000000005</v>
      </c>
      <c r="DW187">
        <v>39.919879999999999</v>
      </c>
      <c r="DX187" s="1">
        <v>3.4113310000000001E-2</v>
      </c>
      <c r="DY187">
        <v>13.778740000000001</v>
      </c>
      <c r="DZ187">
        <v>0.59689150000000002</v>
      </c>
      <c r="EA187">
        <v>37.29683</v>
      </c>
      <c r="EB187" s="1">
        <v>3.1894909999999999E-2</v>
      </c>
      <c r="EC187">
        <v>12.896879999999999</v>
      </c>
      <c r="ED187">
        <v>0.59635009999999999</v>
      </c>
      <c r="EE187">
        <v>35.012300000000003</v>
      </c>
      <c r="EF187" s="1">
        <v>2.9156379999999999E-2</v>
      </c>
      <c r="EG187">
        <v>11.79232</v>
      </c>
      <c r="EH187">
        <v>0.59602310000000003</v>
      </c>
      <c r="EI187">
        <v>34.614870000000003</v>
      </c>
      <c r="EJ187">
        <v>2.5961000000000001E-2</v>
      </c>
      <c r="EK187">
        <v>10.50351</v>
      </c>
      <c r="EL187">
        <v>0.5958367</v>
      </c>
      <c r="EM187">
        <v>36.513350000000003</v>
      </c>
      <c r="EN187" s="1">
        <v>2.2256850000000002E-2</v>
      </c>
      <c r="EO187">
        <v>9.0129490000000008</v>
      </c>
      <c r="EP187">
        <v>0.59575959999999994</v>
      </c>
      <c r="EQ187">
        <v>40.896059999999999</v>
      </c>
      <c r="ER187" s="1">
        <v>1.822054E-2</v>
      </c>
      <c r="ES187">
        <v>7.3874890000000004</v>
      </c>
      <c r="ET187">
        <v>0.59573350000000003</v>
      </c>
      <c r="EU187">
        <v>44.84592</v>
      </c>
      <c r="EV187" s="1">
        <v>1.435488E-2</v>
      </c>
      <c r="EW187">
        <v>5.8228929999999997</v>
      </c>
      <c r="EX187">
        <v>0.5957422</v>
      </c>
      <c r="EY187">
        <v>45.111759999999997</v>
      </c>
      <c r="EZ187" s="1">
        <v>1.116962E-2</v>
      </c>
      <c r="FA187">
        <v>4.5222889999999998</v>
      </c>
      <c r="FB187">
        <v>0.59573200000000004</v>
      </c>
      <c r="FC187">
        <v>42.797449999999998</v>
      </c>
      <c r="FD187" s="1">
        <v>8.8597150000000006E-3</v>
      </c>
      <c r="FE187">
        <v>3.5737199999999998</v>
      </c>
      <c r="FF187">
        <v>0.5957519</v>
      </c>
      <c r="FG187">
        <v>39.996749999999999</v>
      </c>
      <c r="FH187" s="1">
        <v>7.3298130000000001E-3</v>
      </c>
      <c r="FI187">
        <v>2.94285</v>
      </c>
      <c r="FJ187">
        <v>0.59576430000000002</v>
      </c>
      <c r="FK187">
        <v>38.426990000000004</v>
      </c>
      <c r="FL187" s="1">
        <v>6.3438660000000001E-3</v>
      </c>
      <c r="FM187">
        <v>2.5357409999999998</v>
      </c>
      <c r="FN187">
        <v>0.59578229999999999</v>
      </c>
      <c r="FO187">
        <v>39.992489999999997</v>
      </c>
      <c r="FP187" s="1">
        <v>5.7102309999999996E-3</v>
      </c>
      <c r="FQ187">
        <v>2.2748210000000002</v>
      </c>
      <c r="FR187">
        <v>0.59578600000000004</v>
      </c>
      <c r="FS187">
        <v>43.100709999999999</v>
      </c>
      <c r="FT187" s="1">
        <v>5.2683119999999998E-3</v>
      </c>
      <c r="FU187">
        <v>2.0943529999999999</v>
      </c>
      <c r="FV187">
        <v>0.59578690000000001</v>
      </c>
      <c r="FW187">
        <v>46.275590000000001</v>
      </c>
      <c r="FX187" s="1">
        <v>4.9343169999999997E-3</v>
      </c>
      <c r="FY187">
        <v>1.958688</v>
      </c>
      <c r="FZ187">
        <v>0.59579979999999999</v>
      </c>
      <c r="GA187">
        <v>47.333970000000001</v>
      </c>
      <c r="GB187" s="1">
        <v>4.6629280000000002E-3</v>
      </c>
      <c r="GC187">
        <v>1.8491280000000001</v>
      </c>
      <c r="GD187">
        <v>0.59580650000000002</v>
      </c>
      <c r="GE187">
        <v>46.361229999999999</v>
      </c>
      <c r="GF187" s="1">
        <v>4.4244510000000003E-3</v>
      </c>
      <c r="GG187">
        <v>1.753541</v>
      </c>
      <c r="GH187">
        <v>0.59579559999999998</v>
      </c>
      <c r="GI187">
        <v>43.17501</v>
      </c>
      <c r="GJ187" s="1">
        <v>4.2088059999999998E-3</v>
      </c>
      <c r="GK187">
        <v>1.667554</v>
      </c>
      <c r="GL187">
        <v>0.59579369999999998</v>
      </c>
      <c r="GM187">
        <v>39.584820000000001</v>
      </c>
      <c r="GN187" s="1">
        <v>4.0125530000000003E-3</v>
      </c>
      <c r="GO187">
        <v>1.5892120000000001</v>
      </c>
      <c r="GP187">
        <v>0.59579340000000003</v>
      </c>
      <c r="GQ187">
        <v>36.91733</v>
      </c>
      <c r="GR187" s="1">
        <v>3.8292880000000001E-3</v>
      </c>
      <c r="GS187">
        <v>1.516265</v>
      </c>
      <c r="GT187">
        <v>0.59579230000000005</v>
      </c>
      <c r="GU187">
        <v>37.52758</v>
      </c>
      <c r="GV187" s="1">
        <v>3.6571630000000002E-3</v>
      </c>
      <c r="GW187">
        <v>1.447818</v>
      </c>
      <c r="GX187">
        <v>0.59578149999999996</v>
      </c>
      <c r="GY187">
        <v>39.974130000000002</v>
      </c>
      <c r="GZ187" s="1">
        <v>3.494105E-3</v>
      </c>
      <c r="HA187">
        <v>1.383297</v>
      </c>
      <c r="HB187">
        <v>0.59579720000000003</v>
      </c>
      <c r="HC187">
        <v>43.271659999999997</v>
      </c>
      <c r="HD187" s="1">
        <v>3.3409239999999999E-3</v>
      </c>
      <c r="HE187">
        <v>1.3224309999999999</v>
      </c>
      <c r="HF187">
        <v>0.59579179999999998</v>
      </c>
      <c r="HG187">
        <v>45.573729999999998</v>
      </c>
      <c r="HH187" s="1">
        <v>3.1960249999999999E-3</v>
      </c>
      <c r="HI187">
        <v>1.2649950000000001</v>
      </c>
      <c r="HJ187">
        <v>0.59580200000000005</v>
      </c>
      <c r="HK187">
        <v>44.788710000000002</v>
      </c>
      <c r="HL187" s="1">
        <v>3.0591749999999999E-3</v>
      </c>
      <c r="HM187">
        <v>1.21075</v>
      </c>
      <c r="HN187">
        <v>0.595808</v>
      </c>
      <c r="HO187">
        <v>42.471089999999997</v>
      </c>
      <c r="HP187" s="1">
        <v>2.930097E-3</v>
      </c>
      <c r="HQ187">
        <v>1.1595960000000001</v>
      </c>
      <c r="HR187">
        <v>0.59578100000000001</v>
      </c>
      <c r="HS187">
        <v>39.553260000000002</v>
      </c>
      <c r="HT187" s="1">
        <v>2.8074739999999999E-3</v>
      </c>
      <c r="HU187">
        <v>1.111016</v>
      </c>
      <c r="HV187">
        <v>0.59581410000000001</v>
      </c>
      <c r="HW187">
        <v>37.277030000000003</v>
      </c>
      <c r="HX187" s="1">
        <v>2.690516E-3</v>
      </c>
      <c r="HY187">
        <v>1.06474</v>
      </c>
      <c r="HZ187">
        <v>0.59578310000000001</v>
      </c>
      <c r="IA187">
        <v>38.01831</v>
      </c>
      <c r="IB187" s="1">
        <v>2.579862E-3</v>
      </c>
      <c r="IC187">
        <v>1.0209589999999999</v>
      </c>
      <c r="ID187">
        <v>0.59578869999999995</v>
      </c>
      <c r="IE187">
        <v>42.353279999999998</v>
      </c>
      <c r="IF187" s="1">
        <v>2.475288E-3</v>
      </c>
      <c r="IG187">
        <v>0.97951869999999996</v>
      </c>
      <c r="IH187">
        <v>0.59579139999999997</v>
      </c>
      <c r="II187">
        <v>48.233580000000003</v>
      </c>
      <c r="IJ187" s="1">
        <v>2.3753419999999999E-3</v>
      </c>
      <c r="IK187">
        <v>0.93993570000000004</v>
      </c>
      <c r="IL187">
        <v>0.59579190000000004</v>
      </c>
      <c r="IM187">
        <v>51.488489999999999</v>
      </c>
      <c r="IN187" s="1">
        <v>2.280313E-3</v>
      </c>
      <c r="IO187">
        <v>0.90225429999999995</v>
      </c>
      <c r="IP187">
        <v>0.59579530000000003</v>
      </c>
      <c r="IQ187">
        <v>51.003729999999997</v>
      </c>
      <c r="IR187" s="1">
        <v>2.1904749999999999E-3</v>
      </c>
      <c r="IS187">
        <v>0.86671419999999999</v>
      </c>
      <c r="IT187">
        <v>0.59580580000000005</v>
      </c>
      <c r="IU187">
        <v>48.215890000000002</v>
      </c>
      <c r="IV187" s="1">
        <v>2.1052570000000001E-3</v>
      </c>
      <c r="IW187">
        <v>0.83292500000000003</v>
      </c>
      <c r="IX187">
        <v>0.59578989999999998</v>
      </c>
      <c r="IY187">
        <v>45.277679999999997</v>
      </c>
      <c r="IZ187" s="1">
        <v>2.0243169999999999E-3</v>
      </c>
      <c r="JA187">
        <v>0.80091780000000001</v>
      </c>
      <c r="JB187">
        <v>0.59581200000000001</v>
      </c>
      <c r="JC187">
        <v>43.568080000000002</v>
      </c>
      <c r="JD187" s="1">
        <v>1.945748E-3</v>
      </c>
      <c r="JE187">
        <v>0.76984680000000005</v>
      </c>
      <c r="JF187">
        <v>0.59580149999999998</v>
      </c>
      <c r="JG187">
        <v>44.894480000000001</v>
      </c>
      <c r="JH187" s="1">
        <v>1.8716239999999999E-3</v>
      </c>
      <c r="JI187">
        <v>0.74047859999999999</v>
      </c>
      <c r="JJ187">
        <v>0.59579190000000004</v>
      </c>
      <c r="JK187">
        <v>46.829929999999997</v>
      </c>
      <c r="JL187" s="1">
        <v>1.7994529999999999E-3</v>
      </c>
      <c r="JM187">
        <v>0.71231659999999997</v>
      </c>
      <c r="JN187">
        <v>0.59579349999999998</v>
      </c>
      <c r="JO187">
        <v>47.261249999999997</v>
      </c>
      <c r="JP187" s="1">
        <v>1.7276469999999999E-3</v>
      </c>
      <c r="JQ187">
        <v>0.68566819999999995</v>
      </c>
      <c r="JR187">
        <v>0.59578529999999996</v>
      </c>
      <c r="JS187">
        <v>46.174999999999997</v>
      </c>
      <c r="JT187" s="1">
        <v>1.658624E-3</v>
      </c>
      <c r="JU187">
        <v>0.65992090000000003</v>
      </c>
      <c r="JV187">
        <v>0.59579199999999999</v>
      </c>
      <c r="JW187">
        <v>43.982640000000004</v>
      </c>
      <c r="JX187" s="1">
        <v>1.5934020000000001E-3</v>
      </c>
      <c r="JY187">
        <v>0.63546899999999995</v>
      </c>
      <c r="JZ187">
        <v>0.59579309999999996</v>
      </c>
      <c r="KA187">
        <v>40.961030000000001</v>
      </c>
      <c r="KB187" s="1">
        <v>1.5309220000000001E-3</v>
      </c>
      <c r="KC187">
        <v>0.61191419999999996</v>
      </c>
      <c r="KD187">
        <v>0.59580770000000005</v>
      </c>
      <c r="KE187">
        <v>38.43338</v>
      </c>
      <c r="KF187" s="1">
        <v>1.471511E-3</v>
      </c>
      <c r="KG187">
        <v>0.58941449999999995</v>
      </c>
      <c r="KH187">
        <v>0.59578500000000001</v>
      </c>
      <c r="KI187">
        <v>36.964660000000002</v>
      </c>
      <c r="KJ187" s="1">
        <v>1.415389E-3</v>
      </c>
      <c r="KK187">
        <v>0.56807600000000003</v>
      </c>
      <c r="KL187">
        <v>0.59579649999999995</v>
      </c>
      <c r="KM187">
        <v>38.232669999999999</v>
      </c>
      <c r="KN187" s="1">
        <v>1.3616539999999999E-3</v>
      </c>
      <c r="KO187">
        <v>0.54755810000000005</v>
      </c>
      <c r="KP187">
        <v>0.59578589999999998</v>
      </c>
      <c r="KQ187">
        <v>42.943049999999999</v>
      </c>
      <c r="KR187" s="1">
        <v>1.3095629999999999E-3</v>
      </c>
      <c r="KS187">
        <v>0.52762160000000002</v>
      </c>
      <c r="KT187">
        <v>0.59579079999999995</v>
      </c>
      <c r="KU187">
        <v>49.465899999999998</v>
      </c>
      <c r="KV187" s="1">
        <v>1.2603169999999999E-3</v>
      </c>
      <c r="KW187">
        <v>0.50866219999999995</v>
      </c>
      <c r="KX187">
        <v>0.59578880000000001</v>
      </c>
      <c r="KY187">
        <v>53.452739999999999</v>
      </c>
      <c r="KZ187" s="1">
        <v>1.2133350000000001E-3</v>
      </c>
      <c r="LA187">
        <v>0.49055779999999999</v>
      </c>
      <c r="LB187">
        <v>0.59579020000000005</v>
      </c>
      <c r="LC187">
        <v>52.691929999999999</v>
      </c>
      <c r="LD187" s="1">
        <v>1.168309E-3</v>
      </c>
      <c r="LE187">
        <v>0.47307139999999998</v>
      </c>
      <c r="LF187">
        <v>0.59578690000000001</v>
      </c>
      <c r="LG187">
        <v>49.368740000000003</v>
      </c>
      <c r="LH187" s="1">
        <v>1.1253859999999999E-3</v>
      </c>
      <c r="LI187">
        <v>0.45642890000000003</v>
      </c>
      <c r="LJ187">
        <v>0.59579380000000004</v>
      </c>
      <c r="LK187">
        <v>45.615099999999998</v>
      </c>
      <c r="LL187" s="1">
        <v>1.084455E-3</v>
      </c>
      <c r="LM187">
        <v>0.44048019999999999</v>
      </c>
      <c r="LN187">
        <v>0.59581059999999997</v>
      </c>
      <c r="LO187">
        <v>42.222209999999997</v>
      </c>
      <c r="LP187" s="1">
        <v>1.04524E-3</v>
      </c>
      <c r="LQ187">
        <v>0.42516379999999998</v>
      </c>
      <c r="LR187">
        <v>0.59580350000000004</v>
      </c>
      <c r="LS187">
        <v>41.130099999999999</v>
      </c>
      <c r="LT187" s="1">
        <v>1.007846E-3</v>
      </c>
      <c r="LU187">
        <v>0.41051559999999998</v>
      </c>
      <c r="LV187">
        <v>0.59581229999999996</v>
      </c>
      <c r="LW187">
        <v>42.277140000000003</v>
      </c>
      <c r="LX187" s="1">
        <v>9.7185819999999999E-4</v>
      </c>
      <c r="LY187">
        <v>0.39639259999999998</v>
      </c>
      <c r="LZ187">
        <v>0.59579210000000005</v>
      </c>
      <c r="MA187">
        <v>43.514180000000003</v>
      </c>
      <c r="MB187" s="1">
        <v>9.3753969999999995E-4</v>
      </c>
      <c r="MC187">
        <v>0.38291439999999999</v>
      </c>
      <c r="MD187">
        <v>0.59579280000000001</v>
      </c>
      <c r="ME187">
        <v>43.905749999999998</v>
      </c>
      <c r="MF187" s="1">
        <v>9.0446199999999997E-4</v>
      </c>
      <c r="MG187">
        <v>0.36988460000000001</v>
      </c>
      <c r="MH187">
        <v>0.59579090000000001</v>
      </c>
      <c r="MI187">
        <v>42.494630000000001</v>
      </c>
      <c r="MJ187" s="1">
        <v>8.7270200000000005E-4</v>
      </c>
      <c r="MK187">
        <v>0.35739130000000002</v>
      </c>
      <c r="ML187">
        <v>0.59578710000000001</v>
      </c>
      <c r="MM187">
        <v>39.204259999999998</v>
      </c>
      <c r="MN187" s="1">
        <v>8.4175760000000004E-4</v>
      </c>
      <c r="MO187">
        <v>0.34524729999999998</v>
      </c>
      <c r="MP187">
        <v>0.59580820000000001</v>
      </c>
      <c r="MQ187">
        <v>36.761830000000003</v>
      </c>
      <c r="MR187" s="1">
        <v>8.1236039999999995E-4</v>
      </c>
      <c r="MS187">
        <v>0.3336751</v>
      </c>
      <c r="MT187">
        <v>0.59579320000000002</v>
      </c>
      <c r="MU187">
        <v>36.05462</v>
      </c>
      <c r="MV187" s="1">
        <v>7.8392079999999996E-4</v>
      </c>
      <c r="MW187">
        <v>0.3225017</v>
      </c>
      <c r="MX187">
        <v>0.59579119999999997</v>
      </c>
      <c r="MY187">
        <v>37.953060000000001</v>
      </c>
      <c r="MZ187" s="1">
        <v>7.5658289999999998E-4</v>
      </c>
      <c r="NA187">
        <v>0.31168970000000001</v>
      </c>
      <c r="NB187">
        <v>0.59579079999999995</v>
      </c>
      <c r="NC187">
        <v>40.580390000000001</v>
      </c>
      <c r="ND187" s="1">
        <v>7.3045070000000002E-4</v>
      </c>
      <c r="NE187">
        <v>0.30134460000000002</v>
      </c>
      <c r="NF187">
        <v>0.59579459999999995</v>
      </c>
      <c r="NG187">
        <v>44.148009999999999</v>
      </c>
      <c r="NH187" s="1">
        <v>7.0497599999999995E-4</v>
      </c>
      <c r="NI187">
        <v>0.29124899999999998</v>
      </c>
      <c r="NJ187">
        <v>0.59579769999999999</v>
      </c>
      <c r="NK187">
        <v>47.668500000000002</v>
      </c>
      <c r="NL187" s="1">
        <v>6.8066890000000003E-4</v>
      </c>
      <c r="NM187">
        <v>0.28159790000000001</v>
      </c>
      <c r="NN187">
        <v>0.59578450000000005</v>
      </c>
      <c r="NO187">
        <v>48.178359999999998</v>
      </c>
      <c r="NP187" s="1">
        <v>6.5729359999999997E-4</v>
      </c>
      <c r="NQ187">
        <v>0.2723006</v>
      </c>
      <c r="NR187">
        <v>0.59579179999999998</v>
      </c>
      <c r="NS187">
        <v>44.961480000000002</v>
      </c>
      <c r="NT187" s="1">
        <v>6.3475350000000001E-4</v>
      </c>
      <c r="NU187">
        <v>0.26330229999999999</v>
      </c>
      <c r="NV187">
        <v>0.59578469999999994</v>
      </c>
      <c r="NW187">
        <v>41.022799999999997</v>
      </c>
      <c r="NX187" s="1">
        <v>6.1322030000000003E-4</v>
      </c>
      <c r="NY187">
        <v>0.25470549999999997</v>
      </c>
      <c r="NZ187">
        <v>0.59581519999999999</v>
      </c>
      <c r="OA187">
        <v>37.367330000000003</v>
      </c>
      <c r="OB187" s="1">
        <v>5.9240029999999997E-4</v>
      </c>
      <c r="OC187">
        <v>0.24631800000000001</v>
      </c>
      <c r="OD187">
        <v>0.5957943</v>
      </c>
      <c r="OE187">
        <v>36.42165</v>
      </c>
      <c r="OF187" s="1">
        <v>5.7242939999999998E-4</v>
      </c>
      <c r="OG187">
        <v>0.2382581</v>
      </c>
      <c r="OH187">
        <v>0.5958021</v>
      </c>
      <c r="OI187">
        <v>36.574530000000003</v>
      </c>
      <c r="OJ187" s="1">
        <v>5.532763E-4</v>
      </c>
      <c r="OK187">
        <v>0.23050219999999999</v>
      </c>
    </row>
    <row r="188" spans="1:401" x14ac:dyDescent="0.35">
      <c r="A188">
        <v>194</v>
      </c>
      <c r="B188" t="s">
        <v>4</v>
      </c>
      <c r="C188" t="s">
        <v>181</v>
      </c>
      <c r="D188" t="s">
        <v>194</v>
      </c>
      <c r="E188">
        <v>897.42880000000002</v>
      </c>
      <c r="F188">
        <v>0.65994079999999999</v>
      </c>
      <c r="G188">
        <v>23.20055</v>
      </c>
      <c r="H188">
        <v>0</v>
      </c>
      <c r="I188">
        <v>0</v>
      </c>
      <c r="J188">
        <v>0.65568230000000005</v>
      </c>
      <c r="K188">
        <v>24.161349999999999</v>
      </c>
      <c r="L188">
        <v>0</v>
      </c>
      <c r="M188">
        <v>0</v>
      </c>
      <c r="N188">
        <v>0.6515476</v>
      </c>
      <c r="O188">
        <v>24.614799999999999</v>
      </c>
      <c r="P188">
        <v>0</v>
      </c>
      <c r="Q188">
        <v>0</v>
      </c>
      <c r="R188">
        <v>0.64652810000000005</v>
      </c>
      <c r="S188">
        <v>25.356860000000001</v>
      </c>
      <c r="T188">
        <v>0</v>
      </c>
      <c r="U188">
        <v>0</v>
      </c>
      <c r="V188">
        <v>0.64114740000000003</v>
      </c>
      <c r="W188">
        <v>25.641449999999999</v>
      </c>
      <c r="X188">
        <v>0</v>
      </c>
      <c r="Y188">
        <v>0</v>
      </c>
      <c r="Z188">
        <v>0.63596450000000004</v>
      </c>
      <c r="AA188">
        <v>24.8598</v>
      </c>
      <c r="AB188">
        <v>0</v>
      </c>
      <c r="AC188">
        <v>0</v>
      </c>
      <c r="AD188">
        <v>0.63085959999999996</v>
      </c>
      <c r="AE188">
        <v>23.335360000000001</v>
      </c>
      <c r="AF188">
        <v>0</v>
      </c>
      <c r="AG188">
        <v>0</v>
      </c>
      <c r="AH188">
        <v>0.62614939999999997</v>
      </c>
      <c r="AI188">
        <v>21.990559999999999</v>
      </c>
      <c r="AJ188" s="1">
        <v>1.0475059999999999E-31</v>
      </c>
      <c r="AK188" s="1">
        <v>4.0416230000000002E-29</v>
      </c>
      <c r="AL188">
        <v>0.62204720000000002</v>
      </c>
      <c r="AM188">
        <v>21.55592</v>
      </c>
      <c r="AN188" s="1">
        <v>4.4526179999999996E-22</v>
      </c>
      <c r="AO188" s="1">
        <v>1.718785E-19</v>
      </c>
      <c r="AP188">
        <v>0.61841109999999999</v>
      </c>
      <c r="AQ188">
        <v>23.337949999999999</v>
      </c>
      <c r="AR188" s="1">
        <v>2.8171189999999998E-12</v>
      </c>
      <c r="AS188" s="1">
        <v>1.0912700000000001E-9</v>
      </c>
      <c r="AT188">
        <v>0.61506340000000004</v>
      </c>
      <c r="AU188">
        <v>26.433900000000001</v>
      </c>
      <c r="AV188" s="1">
        <v>8.6917670000000005E-7</v>
      </c>
      <c r="AW188" s="1">
        <v>2.580223E-4</v>
      </c>
      <c r="AX188">
        <v>0.61214999999999997</v>
      </c>
      <c r="AY188">
        <v>29.746020000000001</v>
      </c>
      <c r="AZ188" s="1">
        <v>6.2041340000000003E-4</v>
      </c>
      <c r="BA188">
        <v>0.1954603</v>
      </c>
      <c r="BB188">
        <v>0.60992610000000003</v>
      </c>
      <c r="BC188">
        <v>32.03425</v>
      </c>
      <c r="BD188" s="1">
        <v>5.597622E-2</v>
      </c>
      <c r="BE188">
        <v>18.553249999999998</v>
      </c>
      <c r="BF188">
        <v>0.60833809999999999</v>
      </c>
      <c r="BG188">
        <v>31.879259999999999</v>
      </c>
      <c r="BH188">
        <v>1.2813810000000001</v>
      </c>
      <c r="BI188">
        <v>443.05059999999997</v>
      </c>
      <c r="BJ188">
        <v>0.60711159999999997</v>
      </c>
      <c r="BK188">
        <v>29.91169</v>
      </c>
      <c r="BL188">
        <v>10.52936</v>
      </c>
      <c r="BM188">
        <v>3777.8690000000001</v>
      </c>
      <c r="BN188">
        <v>0.60620309999999999</v>
      </c>
      <c r="BO188">
        <v>27.879290000000001</v>
      </c>
      <c r="BP188">
        <v>38.713149999999999</v>
      </c>
      <c r="BQ188">
        <v>14344.29</v>
      </c>
      <c r="BR188">
        <v>0.60537399999999997</v>
      </c>
      <c r="BS188">
        <v>26.70082</v>
      </c>
      <c r="BT188">
        <v>74.338200000000001</v>
      </c>
      <c r="BU188">
        <v>28333.32</v>
      </c>
      <c r="BV188">
        <v>0.60447439999999997</v>
      </c>
      <c r="BW188">
        <v>27.528780000000001</v>
      </c>
      <c r="BX188">
        <v>83.946399999999997</v>
      </c>
      <c r="BY188">
        <v>32799.93</v>
      </c>
      <c r="BZ188">
        <v>0.60325090000000003</v>
      </c>
      <c r="CA188">
        <v>29.088789999999999</v>
      </c>
      <c r="CB188">
        <v>61.199440000000003</v>
      </c>
      <c r="CC188">
        <v>24452.36</v>
      </c>
      <c r="CD188">
        <v>0.60159940000000001</v>
      </c>
      <c r="CE188">
        <v>30.090029999999999</v>
      </c>
      <c r="CF188">
        <v>31.270669999999999</v>
      </c>
      <c r="CG188">
        <v>12743.29</v>
      </c>
      <c r="CH188">
        <v>0.59947079999999997</v>
      </c>
      <c r="CI188">
        <v>30.221599999999999</v>
      </c>
      <c r="CJ188">
        <v>12.02792</v>
      </c>
      <c r="CK188">
        <v>4990.9219999999996</v>
      </c>
      <c r="CL188">
        <v>0.59684369999999998</v>
      </c>
      <c r="CM188">
        <v>28.997800000000002</v>
      </c>
      <c r="CN188">
        <v>3.7281430000000002</v>
      </c>
      <c r="CO188">
        <v>1570.6510000000001</v>
      </c>
      <c r="CP188">
        <v>0.59379170000000003</v>
      </c>
      <c r="CQ188">
        <v>27.404789999999998</v>
      </c>
      <c r="CR188">
        <v>0.99690900000000005</v>
      </c>
      <c r="CS188">
        <v>425.28140000000002</v>
      </c>
      <c r="CT188">
        <v>0.59038009999999996</v>
      </c>
      <c r="CU188">
        <v>26.105979999999999</v>
      </c>
      <c r="CV188">
        <v>0.25383410000000001</v>
      </c>
      <c r="CW188">
        <v>108.8321</v>
      </c>
      <c r="CX188">
        <v>0.58690609999999999</v>
      </c>
      <c r="CY188">
        <v>25.794499999999999</v>
      </c>
      <c r="CZ188" s="1">
        <v>7.6142879999999996E-2</v>
      </c>
      <c r="DA188">
        <v>32.214919999999999</v>
      </c>
      <c r="DB188">
        <v>0.58346739999999997</v>
      </c>
      <c r="DC188">
        <v>27.286429999999999</v>
      </c>
      <c r="DD188" s="1">
        <v>3.7821029999999999E-2</v>
      </c>
      <c r="DE188">
        <v>15.50048</v>
      </c>
      <c r="DF188">
        <v>0.58026279999999997</v>
      </c>
      <c r="DG188">
        <v>30.426729999999999</v>
      </c>
      <c r="DH188" s="1">
        <v>3.2083380000000002E-2</v>
      </c>
      <c r="DI188">
        <v>12.895770000000001</v>
      </c>
      <c r="DJ188">
        <v>0.57768520000000001</v>
      </c>
      <c r="DK188">
        <v>35.270780000000002</v>
      </c>
      <c r="DL188">
        <v>3.3441480000000003E-2</v>
      </c>
      <c r="DM188">
        <v>13.42755</v>
      </c>
      <c r="DN188">
        <v>0.57551739999999996</v>
      </c>
      <c r="DO188">
        <v>40.398330000000001</v>
      </c>
      <c r="DP188" s="1">
        <v>3.5123260000000003E-2</v>
      </c>
      <c r="DQ188">
        <v>14.16131</v>
      </c>
      <c r="DR188">
        <v>0.57375989999999999</v>
      </c>
      <c r="DS188">
        <v>41.887560000000001</v>
      </c>
      <c r="DT188" s="1">
        <v>3.545852E-2</v>
      </c>
      <c r="DU188">
        <v>14.359170000000001</v>
      </c>
      <c r="DV188">
        <v>0.57255449999999997</v>
      </c>
      <c r="DW188">
        <v>40.111579999999996</v>
      </c>
      <c r="DX188" s="1">
        <v>3.4339620000000001E-2</v>
      </c>
      <c r="DY188">
        <v>13.946120000000001</v>
      </c>
      <c r="DZ188">
        <v>0.57165440000000001</v>
      </c>
      <c r="EA188">
        <v>37.54721</v>
      </c>
      <c r="EB188">
        <v>3.2218440000000001E-2</v>
      </c>
      <c r="EC188">
        <v>13.10087</v>
      </c>
      <c r="ED188">
        <v>0.57105669999999997</v>
      </c>
      <c r="EE188">
        <v>35.190820000000002</v>
      </c>
      <c r="EF188" s="1">
        <v>2.9541399999999999E-2</v>
      </c>
      <c r="EG188">
        <v>12.015840000000001</v>
      </c>
      <c r="EH188">
        <v>0.57066260000000002</v>
      </c>
      <c r="EI188">
        <v>34.656889999999997</v>
      </c>
      <c r="EJ188" s="1">
        <v>2.640984E-2</v>
      </c>
      <c r="EK188">
        <v>10.74377</v>
      </c>
      <c r="EL188">
        <v>0.57044600000000001</v>
      </c>
      <c r="EM188">
        <v>36.432369999999999</v>
      </c>
      <c r="EN188" s="1">
        <v>2.277148E-2</v>
      </c>
      <c r="EO188">
        <v>9.2683370000000007</v>
      </c>
      <c r="EP188">
        <v>0.57034180000000001</v>
      </c>
      <c r="EQ188">
        <v>40.797879999999999</v>
      </c>
      <c r="ER188">
        <v>1.875721E-2</v>
      </c>
      <c r="ES188">
        <v>7.6408449999999997</v>
      </c>
      <c r="ET188">
        <v>0.57027700000000003</v>
      </c>
      <c r="EU188">
        <v>44.804099999999998</v>
      </c>
      <c r="EV188" s="1">
        <v>1.483991E-2</v>
      </c>
      <c r="EW188">
        <v>6.0472989999999998</v>
      </c>
      <c r="EX188">
        <v>0.57025990000000004</v>
      </c>
      <c r="EY188">
        <v>45.220190000000002</v>
      </c>
      <c r="EZ188" s="1">
        <v>1.1548020000000001E-2</v>
      </c>
      <c r="FA188">
        <v>4.6984209999999997</v>
      </c>
      <c r="FB188">
        <v>0.57025809999999999</v>
      </c>
      <c r="FC188">
        <v>43.019869999999997</v>
      </c>
      <c r="FD188" s="1">
        <v>9.1228260000000005E-3</v>
      </c>
      <c r="FE188">
        <v>3.7000280000000001</v>
      </c>
      <c r="FF188">
        <v>0.57026359999999998</v>
      </c>
      <c r="FG188">
        <v>40.23509</v>
      </c>
      <c r="FH188" s="1">
        <v>7.5007479999999998E-3</v>
      </c>
      <c r="FI188">
        <v>3.0298029999999998</v>
      </c>
      <c r="FJ188">
        <v>0.57026390000000005</v>
      </c>
      <c r="FK188">
        <v>38.485230000000001</v>
      </c>
      <c r="FL188" s="1">
        <v>6.4529990000000001E-3</v>
      </c>
      <c r="FM188">
        <v>2.5964510000000001</v>
      </c>
      <c r="FN188">
        <v>0.57028219999999996</v>
      </c>
      <c r="FO188">
        <v>39.864550000000001</v>
      </c>
      <c r="FP188" s="1">
        <v>5.782545E-3</v>
      </c>
      <c r="FQ188">
        <v>2.3195299999999999</v>
      </c>
      <c r="FR188">
        <v>0.570268</v>
      </c>
      <c r="FS188">
        <v>42.922730000000001</v>
      </c>
      <c r="FT188" s="1">
        <v>5.3201489999999997E-3</v>
      </c>
      <c r="FU188">
        <v>2.1299389999999998</v>
      </c>
      <c r="FV188">
        <v>0.57028250000000003</v>
      </c>
      <c r="FW188">
        <v>46.167340000000003</v>
      </c>
      <c r="FX188" s="1">
        <v>4.9749360000000001E-3</v>
      </c>
      <c r="FY188">
        <v>1.9889650000000001</v>
      </c>
      <c r="FZ188">
        <v>0.57027430000000001</v>
      </c>
      <c r="GA188">
        <v>47.34937</v>
      </c>
      <c r="GB188" s="1">
        <v>4.6968660000000001E-3</v>
      </c>
      <c r="GC188">
        <v>1.8760209999999999</v>
      </c>
      <c r="GD188">
        <v>0.57028250000000003</v>
      </c>
      <c r="GE188">
        <v>46.537239999999997</v>
      </c>
      <c r="GF188" s="1">
        <v>4.4545449999999999E-3</v>
      </c>
      <c r="GG188">
        <v>1.7782720000000001</v>
      </c>
      <c r="GH188">
        <v>0.57028679999999998</v>
      </c>
      <c r="GI188">
        <v>43.488329999999998</v>
      </c>
      <c r="GJ188" s="1">
        <v>4.2365290000000002E-3</v>
      </c>
      <c r="GK188">
        <v>1.690701</v>
      </c>
      <c r="GL188">
        <v>0.57028230000000002</v>
      </c>
      <c r="GM188">
        <v>39.9056</v>
      </c>
      <c r="GN188" s="1">
        <v>4.0377290000000003E-3</v>
      </c>
      <c r="GO188">
        <v>1.6108070000000001</v>
      </c>
      <c r="GP188">
        <v>0.57028279999999998</v>
      </c>
      <c r="GQ188">
        <v>37.1188</v>
      </c>
      <c r="GR188" s="1">
        <v>3.852753E-3</v>
      </c>
      <c r="GS188">
        <v>1.536673</v>
      </c>
      <c r="GT188">
        <v>0.57028000000000001</v>
      </c>
      <c r="GU188">
        <v>37.567439999999998</v>
      </c>
      <c r="GV188" s="1">
        <v>3.679093E-3</v>
      </c>
      <c r="GW188">
        <v>1.4671460000000001</v>
      </c>
      <c r="GX188">
        <v>0.57027689999999998</v>
      </c>
      <c r="GY188">
        <v>39.952829999999999</v>
      </c>
      <c r="GZ188" s="1">
        <v>3.5150479999999998E-3</v>
      </c>
      <c r="HA188">
        <v>1.401743</v>
      </c>
      <c r="HB188">
        <v>0.57028440000000002</v>
      </c>
      <c r="HC188">
        <v>43.2258</v>
      </c>
      <c r="HD188" s="1">
        <v>3.3607569999999998E-3</v>
      </c>
      <c r="HE188">
        <v>1.339995</v>
      </c>
      <c r="HF188">
        <v>0.57027470000000002</v>
      </c>
      <c r="HG188">
        <v>45.612400000000001</v>
      </c>
      <c r="HH188" s="1">
        <v>3.214625E-3</v>
      </c>
      <c r="HI188">
        <v>1.2816650000000001</v>
      </c>
      <c r="HJ188">
        <v>0.57027450000000002</v>
      </c>
      <c r="HK188">
        <v>44.931939999999997</v>
      </c>
      <c r="HL188" s="1">
        <v>3.076704E-3</v>
      </c>
      <c r="HM188">
        <v>1.226623</v>
      </c>
      <c r="HN188">
        <v>0.57027989999999995</v>
      </c>
      <c r="HO188">
        <v>42.6997</v>
      </c>
      <c r="HP188" s="1">
        <v>2.946803E-3</v>
      </c>
      <c r="HQ188">
        <v>1.1747479999999999</v>
      </c>
      <c r="HR188">
        <v>0.57027150000000004</v>
      </c>
      <c r="HS188">
        <v>39.812629999999999</v>
      </c>
      <c r="HT188" s="1">
        <v>2.8231279999999998E-3</v>
      </c>
      <c r="HU188">
        <v>1.125399</v>
      </c>
      <c r="HV188">
        <v>0.57028400000000001</v>
      </c>
      <c r="HW188">
        <v>37.477409999999999</v>
      </c>
      <c r="HX188" s="1">
        <v>2.705551E-3</v>
      </c>
      <c r="HY188">
        <v>1.0785560000000001</v>
      </c>
      <c r="HZ188">
        <v>0.57027329999999998</v>
      </c>
      <c r="IA188">
        <v>38.080559999999998</v>
      </c>
      <c r="IB188" s="1">
        <v>2.5940519999999999E-3</v>
      </c>
      <c r="IC188">
        <v>1.034106</v>
      </c>
      <c r="ID188">
        <v>0.57027280000000002</v>
      </c>
      <c r="IE188">
        <v>42.28913</v>
      </c>
      <c r="IF188" s="1">
        <v>2.4888549999999999E-3</v>
      </c>
      <c r="IG188">
        <v>0.99211539999999998</v>
      </c>
      <c r="IH188">
        <v>0.57028049999999997</v>
      </c>
      <c r="II188">
        <v>48.144410000000001</v>
      </c>
      <c r="IJ188" s="1">
        <v>2.388144E-3</v>
      </c>
      <c r="IK188">
        <v>0.95194840000000003</v>
      </c>
      <c r="IL188">
        <v>0.57028100000000004</v>
      </c>
      <c r="IM188">
        <v>51.491210000000002</v>
      </c>
      <c r="IN188" s="1">
        <v>2.2925329999999998E-3</v>
      </c>
      <c r="IO188">
        <v>0.91375110000000004</v>
      </c>
      <c r="IP188">
        <v>0.57027709999999998</v>
      </c>
      <c r="IQ188">
        <v>51.16113</v>
      </c>
      <c r="IR188" s="1">
        <v>2.2019460000000002E-3</v>
      </c>
      <c r="IS188">
        <v>0.87767770000000001</v>
      </c>
      <c r="IT188">
        <v>0.57027629999999996</v>
      </c>
      <c r="IU188">
        <v>48.479239999999997</v>
      </c>
      <c r="IV188" s="1">
        <v>2.1162529999999998E-3</v>
      </c>
      <c r="IW188">
        <v>0.84345320000000001</v>
      </c>
      <c r="IX188">
        <v>0.57027450000000002</v>
      </c>
      <c r="IY188">
        <v>45.499470000000002</v>
      </c>
      <c r="IZ188" s="1">
        <v>2.0348250000000001E-3</v>
      </c>
      <c r="JA188">
        <v>0.81099810000000006</v>
      </c>
      <c r="JB188">
        <v>0.57028259999999997</v>
      </c>
      <c r="JC188">
        <v>43.631709999999998</v>
      </c>
      <c r="JD188" s="1">
        <v>1.9557709999999998E-3</v>
      </c>
      <c r="JE188">
        <v>0.77953329999999998</v>
      </c>
      <c r="JF188">
        <v>0.57027530000000004</v>
      </c>
      <c r="JG188">
        <v>44.81006</v>
      </c>
      <c r="JH188" s="1">
        <v>1.8812670000000001E-3</v>
      </c>
      <c r="JI188">
        <v>0.74977439999999995</v>
      </c>
      <c r="JJ188">
        <v>0.57027910000000004</v>
      </c>
      <c r="JK188">
        <v>46.755409999999998</v>
      </c>
      <c r="JL188" s="1">
        <v>1.808535E-3</v>
      </c>
      <c r="JM188">
        <v>0.72119529999999998</v>
      </c>
      <c r="JN188">
        <v>0.57027439999999996</v>
      </c>
      <c r="JO188">
        <v>47.234650000000002</v>
      </c>
      <c r="JP188" s="1">
        <v>1.736395E-3</v>
      </c>
      <c r="JQ188">
        <v>0.69422139999999999</v>
      </c>
      <c r="JR188">
        <v>0.57027640000000002</v>
      </c>
      <c r="JS188">
        <v>46.304549999999999</v>
      </c>
      <c r="JT188" s="1">
        <v>1.6669409999999999E-3</v>
      </c>
      <c r="JU188">
        <v>0.66812199999999999</v>
      </c>
      <c r="JV188">
        <v>0.57028069999999997</v>
      </c>
      <c r="JW188">
        <v>44.254660000000001</v>
      </c>
      <c r="JX188" s="1">
        <v>1.601278E-3</v>
      </c>
      <c r="JY188">
        <v>0.64332279999999997</v>
      </c>
      <c r="JZ188">
        <v>0.57028319999999999</v>
      </c>
      <c r="KA188">
        <v>41.255130000000001</v>
      </c>
      <c r="KB188">
        <v>1.5385030000000001E-3</v>
      </c>
      <c r="KC188">
        <v>0.61949120000000002</v>
      </c>
      <c r="KD188">
        <v>0.5702798</v>
      </c>
      <c r="KE188">
        <v>38.617669999999997</v>
      </c>
      <c r="KF188" s="1">
        <v>1.4787439999999999E-3</v>
      </c>
      <c r="KG188">
        <v>0.59669459999999996</v>
      </c>
      <c r="KH188">
        <v>0.57027600000000001</v>
      </c>
      <c r="KI188">
        <v>37.028370000000002</v>
      </c>
      <c r="KJ188" s="1">
        <v>1.422242E-3</v>
      </c>
      <c r="KK188">
        <v>0.57504379999999999</v>
      </c>
      <c r="KL188">
        <v>0.57028380000000001</v>
      </c>
      <c r="KM188">
        <v>38.195880000000002</v>
      </c>
      <c r="KN188" s="1">
        <v>1.368272E-3</v>
      </c>
      <c r="KO188">
        <v>0.5542842</v>
      </c>
      <c r="KP188">
        <v>0.57027570000000005</v>
      </c>
      <c r="KQ188">
        <v>42.832680000000003</v>
      </c>
      <c r="KR188" s="1">
        <v>1.3159300000000001E-3</v>
      </c>
      <c r="KS188">
        <v>0.53410829999999998</v>
      </c>
      <c r="KT188">
        <v>0.57028060000000003</v>
      </c>
      <c r="KU188">
        <v>49.338360000000002</v>
      </c>
      <c r="KV188" s="1">
        <v>1.266351E-3</v>
      </c>
      <c r="KW188">
        <v>0.51488239999999996</v>
      </c>
      <c r="KX188">
        <v>0.57027669999999997</v>
      </c>
      <c r="KY188">
        <v>53.431399999999996</v>
      </c>
      <c r="KZ188" s="1">
        <v>1.2191719999999999E-3</v>
      </c>
      <c r="LA188">
        <v>0.49655830000000001</v>
      </c>
      <c r="LB188">
        <v>0.57027910000000004</v>
      </c>
      <c r="LC188">
        <v>52.833089999999999</v>
      </c>
      <c r="LD188" s="1">
        <v>1.1738079999999999E-3</v>
      </c>
      <c r="LE188">
        <v>0.47882039999999998</v>
      </c>
      <c r="LF188">
        <v>0.57027930000000004</v>
      </c>
      <c r="LG188">
        <v>49.649059999999999</v>
      </c>
      <c r="LH188" s="1">
        <v>1.13069E-3</v>
      </c>
      <c r="LI188">
        <v>0.46197779999999999</v>
      </c>
      <c r="LJ188">
        <v>0.57027640000000002</v>
      </c>
      <c r="LK188">
        <v>45.961280000000002</v>
      </c>
      <c r="LL188" s="1">
        <v>1.089528E-3</v>
      </c>
      <c r="LM188">
        <v>0.44582090000000002</v>
      </c>
      <c r="LN188">
        <v>0.57028400000000001</v>
      </c>
      <c r="LO188">
        <v>42.48348</v>
      </c>
      <c r="LP188" s="1">
        <v>1.050086E-3</v>
      </c>
      <c r="LQ188">
        <v>0.43030570000000001</v>
      </c>
      <c r="LR188">
        <v>0.57028100000000004</v>
      </c>
      <c r="LS188">
        <v>41.237819999999999</v>
      </c>
      <c r="LT188" s="1">
        <v>1.012499E-3</v>
      </c>
      <c r="LU188">
        <v>0.4154699</v>
      </c>
      <c r="LV188">
        <v>0.57028270000000003</v>
      </c>
      <c r="LW188">
        <v>42.280679999999997</v>
      </c>
      <c r="LX188" s="1">
        <v>9.7632179999999999E-4</v>
      </c>
      <c r="LY188">
        <v>0.40117140000000001</v>
      </c>
      <c r="LZ188">
        <v>0.57028040000000002</v>
      </c>
      <c r="MA188">
        <v>43.530790000000003</v>
      </c>
      <c r="MB188" s="1">
        <v>9.4184149999999996E-4</v>
      </c>
      <c r="MC188">
        <v>0.38752049999999999</v>
      </c>
      <c r="MD188">
        <v>0.57028080000000003</v>
      </c>
      <c r="ME188">
        <v>43.986510000000003</v>
      </c>
      <c r="MF188" s="1">
        <v>9.0854219999999999E-4</v>
      </c>
      <c r="MG188">
        <v>0.3743129</v>
      </c>
      <c r="MH188">
        <v>0.57027539999999999</v>
      </c>
      <c r="MI188">
        <v>42.746310000000001</v>
      </c>
      <c r="MJ188" s="1">
        <v>8.7665560000000004E-4</v>
      </c>
      <c r="MK188">
        <v>0.3616762</v>
      </c>
      <c r="ML188">
        <v>0.57027930000000004</v>
      </c>
      <c r="MM188">
        <v>39.480400000000003</v>
      </c>
      <c r="MN188" s="1">
        <v>8.4558430000000002E-4</v>
      </c>
      <c r="MO188">
        <v>0.3493907</v>
      </c>
      <c r="MP188">
        <v>0.57028029999999996</v>
      </c>
      <c r="MQ188">
        <v>36.91375</v>
      </c>
      <c r="MR188" s="1">
        <v>8.159889E-4</v>
      </c>
      <c r="MS188">
        <v>0.33765830000000002</v>
      </c>
      <c r="MT188">
        <v>0.57028190000000001</v>
      </c>
      <c r="MU188">
        <v>36.014049999999997</v>
      </c>
      <c r="MV188" s="1">
        <v>7.8746320000000003E-4</v>
      </c>
      <c r="MW188">
        <v>0.32636090000000001</v>
      </c>
      <c r="MX188">
        <v>0.57027410000000001</v>
      </c>
      <c r="MY188">
        <v>37.8157</v>
      </c>
      <c r="MZ188" s="1">
        <v>7.5996549999999999E-4</v>
      </c>
      <c r="NA188">
        <v>0.31540560000000001</v>
      </c>
      <c r="NB188">
        <v>0.57027459999999996</v>
      </c>
      <c r="NC188">
        <v>40.438160000000003</v>
      </c>
      <c r="ND188" s="1">
        <v>7.3369570000000005E-4</v>
      </c>
      <c r="NE188">
        <v>0.30493239999999999</v>
      </c>
      <c r="NF188">
        <v>0.57027660000000002</v>
      </c>
      <c r="NG188">
        <v>44.057020000000001</v>
      </c>
      <c r="NH188" s="1">
        <v>7.0810199999999995E-4</v>
      </c>
      <c r="NI188">
        <v>0.29471779999999997</v>
      </c>
      <c r="NJ188">
        <v>0.57028489999999998</v>
      </c>
      <c r="NK188">
        <v>47.657649999999997</v>
      </c>
      <c r="NL188" s="1">
        <v>6.8367389999999997E-4</v>
      </c>
      <c r="NM188">
        <v>0.28494429999999998</v>
      </c>
      <c r="NN188">
        <v>0.57027550000000005</v>
      </c>
      <c r="NO188">
        <v>48.320970000000003</v>
      </c>
      <c r="NP188" s="1">
        <v>6.6022740000000002E-4</v>
      </c>
      <c r="NQ188">
        <v>0.27554509999999999</v>
      </c>
      <c r="NR188">
        <v>0.57028080000000003</v>
      </c>
      <c r="NS188">
        <v>45.228670000000001</v>
      </c>
      <c r="NT188" s="1">
        <v>6.3753099999999999E-4</v>
      </c>
      <c r="NU188">
        <v>0.26641989999999999</v>
      </c>
      <c r="NV188">
        <v>0.57027439999999996</v>
      </c>
      <c r="NW188">
        <v>41.385849999999998</v>
      </c>
      <c r="NX188" s="1">
        <v>6.1592910000000001E-4</v>
      </c>
      <c r="NY188">
        <v>0.25772909999999999</v>
      </c>
      <c r="NZ188">
        <v>0.57028440000000002</v>
      </c>
      <c r="OA188">
        <v>37.692990000000002</v>
      </c>
      <c r="OB188" s="1">
        <v>5.9499059999999998E-4</v>
      </c>
      <c r="OC188">
        <v>0.2492385</v>
      </c>
      <c r="OD188">
        <v>0.57028270000000003</v>
      </c>
      <c r="OE188">
        <v>36.576340000000002</v>
      </c>
      <c r="OF188" s="1">
        <v>5.7492549999999996E-4</v>
      </c>
      <c r="OG188">
        <v>0.24107719999999999</v>
      </c>
      <c r="OH188">
        <v>0.57027919999999999</v>
      </c>
      <c r="OI188">
        <v>36.6357</v>
      </c>
      <c r="OJ188" s="1">
        <v>5.556793E-4</v>
      </c>
      <c r="OK188">
        <v>0.23322760000000001</v>
      </c>
    </row>
    <row r="189" spans="1:401" x14ac:dyDescent="0.35">
      <c r="A189">
        <v>195</v>
      </c>
      <c r="B189" t="s">
        <v>4</v>
      </c>
      <c r="C189" t="s">
        <v>181</v>
      </c>
      <c r="D189" t="s">
        <v>195</v>
      </c>
      <c r="E189">
        <v>778.66030000000001</v>
      </c>
      <c r="F189">
        <v>0.8358698</v>
      </c>
      <c r="G189">
        <v>23.185980000000001</v>
      </c>
      <c r="H189">
        <v>0</v>
      </c>
      <c r="I189">
        <v>0</v>
      </c>
      <c r="J189">
        <v>0.8276559</v>
      </c>
      <c r="K189">
        <v>24.109870000000001</v>
      </c>
      <c r="L189">
        <v>0</v>
      </c>
      <c r="M189">
        <v>0</v>
      </c>
      <c r="N189">
        <v>0.81961790000000001</v>
      </c>
      <c r="O189">
        <v>24.612719999999999</v>
      </c>
      <c r="P189">
        <v>0</v>
      </c>
      <c r="Q189">
        <v>0</v>
      </c>
      <c r="R189">
        <v>0.81197520000000001</v>
      </c>
      <c r="S189">
        <v>25.412040000000001</v>
      </c>
      <c r="T189">
        <v>0</v>
      </c>
      <c r="U189">
        <v>0</v>
      </c>
      <c r="V189">
        <v>0.80454289999999995</v>
      </c>
      <c r="W189">
        <v>25.741949999999999</v>
      </c>
      <c r="X189">
        <v>0</v>
      </c>
      <c r="Y189">
        <v>0</v>
      </c>
      <c r="Z189">
        <v>0.79736779999999996</v>
      </c>
      <c r="AA189">
        <v>24.997219999999999</v>
      </c>
      <c r="AB189">
        <v>0</v>
      </c>
      <c r="AC189">
        <v>0</v>
      </c>
      <c r="AD189">
        <v>0.79031050000000003</v>
      </c>
      <c r="AE189">
        <v>23.476959999999998</v>
      </c>
      <c r="AF189">
        <v>0</v>
      </c>
      <c r="AG189">
        <v>0</v>
      </c>
      <c r="AH189">
        <v>0.78353260000000002</v>
      </c>
      <c r="AI189">
        <v>22.08765</v>
      </c>
      <c r="AJ189" s="1">
        <v>1.570947E-32</v>
      </c>
      <c r="AK189" s="1">
        <v>5.2966630000000003E-30</v>
      </c>
      <c r="AL189">
        <v>0.77728609999999998</v>
      </c>
      <c r="AM189">
        <v>21.562380000000001</v>
      </c>
      <c r="AN189" s="1">
        <v>6.8837569999999994E-23</v>
      </c>
      <c r="AO189" s="1">
        <v>2.320973E-20</v>
      </c>
      <c r="AP189">
        <v>0.77174940000000003</v>
      </c>
      <c r="AQ189">
        <v>23.257259999999999</v>
      </c>
      <c r="AR189" s="1">
        <v>4.5331070000000001E-13</v>
      </c>
      <c r="AS189" s="1">
        <v>1.533295E-10</v>
      </c>
      <c r="AT189">
        <v>0.76661559999999995</v>
      </c>
      <c r="AU189">
        <v>26.333880000000001</v>
      </c>
      <c r="AV189" s="1">
        <v>4.3406439999999998E-7</v>
      </c>
      <c r="AW189" s="1">
        <v>1.0701949999999999E-4</v>
      </c>
      <c r="AX189">
        <v>0.76209870000000002</v>
      </c>
      <c r="AY189">
        <v>29.680820000000001</v>
      </c>
      <c r="AZ189" s="1">
        <v>3.7640729999999998E-4</v>
      </c>
      <c r="BA189" s="1">
        <v>0.1000562</v>
      </c>
      <c r="BB189">
        <v>0.75852529999999996</v>
      </c>
      <c r="BC189">
        <v>32.043669999999999</v>
      </c>
      <c r="BD189" s="1">
        <v>3.8628009999999997E-2</v>
      </c>
      <c r="BE189">
        <v>10.88622</v>
      </c>
      <c r="BF189">
        <v>0.75593290000000002</v>
      </c>
      <c r="BG189">
        <v>32.012479999999996</v>
      </c>
      <c r="BH189">
        <v>0.97834339999999997</v>
      </c>
      <c r="BI189">
        <v>289.17540000000002</v>
      </c>
      <c r="BJ189">
        <v>0.7539633</v>
      </c>
      <c r="BK189">
        <v>30.123830000000002</v>
      </c>
      <c r="BL189">
        <v>8.7479549999999993</v>
      </c>
      <c r="BM189">
        <v>2695.2710000000002</v>
      </c>
      <c r="BN189">
        <v>0.75245459999999997</v>
      </c>
      <c r="BO189">
        <v>28.056819999999998</v>
      </c>
      <c r="BP189">
        <v>34.591059999999999</v>
      </c>
      <c r="BQ189">
        <v>11051.9</v>
      </c>
      <c r="BR189">
        <v>0.75112409999999996</v>
      </c>
      <c r="BS189">
        <v>26.76904</v>
      </c>
      <c r="BT189">
        <v>70.781090000000006</v>
      </c>
      <c r="BU189">
        <v>23355.46</v>
      </c>
      <c r="BV189">
        <v>0.74975539999999996</v>
      </c>
      <c r="BW189">
        <v>27.483820000000001</v>
      </c>
      <c r="BX189">
        <v>84.482860000000002</v>
      </c>
      <c r="BY189">
        <v>28674.34</v>
      </c>
      <c r="BZ189">
        <v>0.7480154</v>
      </c>
      <c r="CA189">
        <v>29.03031</v>
      </c>
      <c r="CB189">
        <v>64.691720000000004</v>
      </c>
      <c r="CC189">
        <v>22547.02</v>
      </c>
      <c r="CD189">
        <v>0.7457104</v>
      </c>
      <c r="CE189">
        <v>30.09338</v>
      </c>
      <c r="CF189">
        <v>34.468200000000003</v>
      </c>
      <c r="CG189">
        <v>12295.64</v>
      </c>
      <c r="CH189">
        <v>0.74276439999999999</v>
      </c>
      <c r="CI189">
        <v>30.329339999999998</v>
      </c>
      <c r="CJ189">
        <v>13.73133</v>
      </c>
      <c r="CK189">
        <v>5003.5079999999998</v>
      </c>
      <c r="CL189">
        <v>0.73914829999999998</v>
      </c>
      <c r="CM189">
        <v>29.154669999999999</v>
      </c>
      <c r="CN189">
        <v>4.3759880000000004</v>
      </c>
      <c r="CO189">
        <v>1623.328</v>
      </c>
      <c r="CP189">
        <v>0.73488180000000003</v>
      </c>
      <c r="CQ189">
        <v>27.566549999999999</v>
      </c>
      <c r="CR189">
        <v>1.1922299999999999</v>
      </c>
      <c r="CS189">
        <v>448.8152</v>
      </c>
      <c r="CT189">
        <v>0.7301031</v>
      </c>
      <c r="CU189">
        <v>26.19379</v>
      </c>
      <c r="CV189">
        <v>0.30400709999999997</v>
      </c>
      <c r="CW189">
        <v>115.2171</v>
      </c>
      <c r="CX189">
        <v>0.72505410000000003</v>
      </c>
      <c r="CY189">
        <v>25.79684</v>
      </c>
      <c r="CZ189">
        <v>8.7745359999999994E-2</v>
      </c>
      <c r="DA189">
        <v>32.821489999999997</v>
      </c>
      <c r="DB189">
        <v>0.71997370000000005</v>
      </c>
      <c r="DC189">
        <v>27.210699999999999</v>
      </c>
      <c r="DD189" s="1">
        <v>4.0152409999999999E-2</v>
      </c>
      <c r="DE189">
        <v>14.45987</v>
      </c>
      <c r="DF189">
        <v>0.71517549999999996</v>
      </c>
      <c r="DG189">
        <v>30.31401</v>
      </c>
      <c r="DH189" s="1">
        <v>3.221736E-2</v>
      </c>
      <c r="DI189">
        <v>11.283519999999999</v>
      </c>
      <c r="DJ189">
        <v>0.71116409999999997</v>
      </c>
      <c r="DK189">
        <v>35.154539999999997</v>
      </c>
      <c r="DL189" s="1">
        <v>3.319039E-2</v>
      </c>
      <c r="DM189">
        <v>11.5685</v>
      </c>
      <c r="DN189">
        <v>0.70768030000000004</v>
      </c>
      <c r="DO189">
        <v>40.326079999999997</v>
      </c>
      <c r="DP189" s="1">
        <v>3.4957229999999999E-2</v>
      </c>
      <c r="DQ189">
        <v>12.226459999999999</v>
      </c>
      <c r="DR189">
        <v>0.70475889999999997</v>
      </c>
      <c r="DS189">
        <v>41.943429999999999</v>
      </c>
      <c r="DT189" s="1">
        <v>3.5484250000000002E-2</v>
      </c>
      <c r="DU189">
        <v>12.46468</v>
      </c>
      <c r="DV189">
        <v>0.70264669999999996</v>
      </c>
      <c r="DW189">
        <v>40.304670000000002</v>
      </c>
      <c r="DX189" s="1">
        <v>3.4537270000000002E-2</v>
      </c>
      <c r="DY189">
        <v>12.169420000000001</v>
      </c>
      <c r="DZ189">
        <v>0.70107929999999996</v>
      </c>
      <c r="EA189">
        <v>37.818779999999997</v>
      </c>
      <c r="EB189" s="1">
        <v>3.2517360000000002E-2</v>
      </c>
      <c r="EC189">
        <v>11.47269</v>
      </c>
      <c r="ED189">
        <v>0.69994670000000003</v>
      </c>
      <c r="EE189">
        <v>35.407409999999999</v>
      </c>
      <c r="EF189" s="1">
        <v>2.9901440000000001E-2</v>
      </c>
      <c r="EG189">
        <v>10.552849999999999</v>
      </c>
      <c r="EH189">
        <v>0.69921140000000004</v>
      </c>
      <c r="EI189">
        <v>34.727310000000003</v>
      </c>
      <c r="EJ189" s="1">
        <v>2.6830340000000001E-2</v>
      </c>
      <c r="EK189">
        <v>9.4702570000000001</v>
      </c>
      <c r="EL189">
        <v>0.69871209999999995</v>
      </c>
      <c r="EM189">
        <v>36.377079999999999</v>
      </c>
      <c r="EN189" s="1">
        <v>2.325615E-2</v>
      </c>
      <c r="EO189">
        <v>8.2136829999999996</v>
      </c>
      <c r="EP189">
        <v>0.69842789999999999</v>
      </c>
      <c r="EQ189">
        <v>40.71246</v>
      </c>
      <c r="ER189" s="1">
        <v>1.9270929999999999E-2</v>
      </c>
      <c r="ES189">
        <v>6.8139669999999999</v>
      </c>
      <c r="ET189">
        <v>0.69823950000000001</v>
      </c>
      <c r="EU189">
        <v>44.765549999999998</v>
      </c>
      <c r="EV189" s="1">
        <v>1.531388E-2</v>
      </c>
      <c r="EW189">
        <v>5.4189090000000002</v>
      </c>
      <c r="EX189">
        <v>0.69813769999999997</v>
      </c>
      <c r="EY189">
        <v>45.312550000000002</v>
      </c>
      <c r="EZ189" s="1">
        <v>1.192527E-2</v>
      </c>
      <c r="FA189">
        <v>4.2146220000000003</v>
      </c>
      <c r="FB189">
        <v>0.6980826</v>
      </c>
      <c r="FC189">
        <v>43.246209999999998</v>
      </c>
      <c r="FD189" s="1">
        <v>9.3890020000000005E-3</v>
      </c>
      <c r="FE189">
        <v>3.3079320000000001</v>
      </c>
      <c r="FF189">
        <v>0.69807129999999995</v>
      </c>
      <c r="FG189">
        <v>40.502139999999997</v>
      </c>
      <c r="FH189" s="1">
        <v>7.6746160000000004E-3</v>
      </c>
      <c r="FI189">
        <v>2.692148</v>
      </c>
      <c r="FJ189">
        <v>0.69804219999999995</v>
      </c>
      <c r="FK189">
        <v>38.589640000000003</v>
      </c>
      <c r="FL189" s="1">
        <v>6.5645440000000003E-3</v>
      </c>
      <c r="FM189">
        <v>2.2928600000000001</v>
      </c>
      <c r="FN189">
        <v>0.69804219999999995</v>
      </c>
      <c r="FO189">
        <v>39.750610000000002</v>
      </c>
      <c r="FP189" s="1">
        <v>5.855542E-3</v>
      </c>
      <c r="FQ189">
        <v>2.038043</v>
      </c>
      <c r="FR189">
        <v>0.69803360000000003</v>
      </c>
      <c r="FS189">
        <v>42.73565</v>
      </c>
      <c r="FT189" s="1">
        <v>5.3719309999999999E-3</v>
      </c>
      <c r="FU189">
        <v>1.8655489999999999</v>
      </c>
      <c r="FV189">
        <v>0.69803879999999996</v>
      </c>
      <c r="FW189">
        <v>46.036729999999999</v>
      </c>
      <c r="FX189" s="1">
        <v>5.0150029999999996E-3</v>
      </c>
      <c r="FY189">
        <v>1.7388809999999999</v>
      </c>
      <c r="FZ189">
        <v>0.69803360000000003</v>
      </c>
      <c r="GA189">
        <v>47.350020000000001</v>
      </c>
      <c r="GB189" s="1">
        <v>4.7299170000000001E-3</v>
      </c>
      <c r="GC189">
        <v>1.638272</v>
      </c>
      <c r="GD189">
        <v>0.69803789999999999</v>
      </c>
      <c r="GE189">
        <v>46.698970000000003</v>
      </c>
      <c r="GF189" s="1">
        <v>4.4837640000000003E-3</v>
      </c>
      <c r="GG189">
        <v>1.5521050000000001</v>
      </c>
      <c r="GH189">
        <v>0.69804730000000004</v>
      </c>
      <c r="GI189">
        <v>43.813859999999998</v>
      </c>
      <c r="GJ189" s="1">
        <v>4.2633200000000001E-3</v>
      </c>
      <c r="GK189">
        <v>1.4752419999999999</v>
      </c>
      <c r="GL189">
        <v>0.69803179999999998</v>
      </c>
      <c r="GM189">
        <v>40.261650000000003</v>
      </c>
      <c r="GN189" s="1">
        <v>4.0619549999999999E-3</v>
      </c>
      <c r="GO189">
        <v>1.405073</v>
      </c>
      <c r="GP189">
        <v>0.69803360000000003</v>
      </c>
      <c r="GQ189">
        <v>37.368310000000001</v>
      </c>
      <c r="GR189" s="1">
        <v>3.875388E-3</v>
      </c>
      <c r="GS189">
        <v>1.3402400000000001</v>
      </c>
      <c r="GT189">
        <v>0.69802790000000003</v>
      </c>
      <c r="GU189">
        <v>37.640540000000001</v>
      </c>
      <c r="GV189" s="1">
        <v>3.700315E-3</v>
      </c>
      <c r="GW189">
        <v>1.279469</v>
      </c>
      <c r="GX189">
        <v>0.69803269999999995</v>
      </c>
      <c r="GY189">
        <v>39.94032</v>
      </c>
      <c r="GZ189" s="1">
        <v>3.5352980000000001E-3</v>
      </c>
      <c r="HA189">
        <v>1.222399</v>
      </c>
      <c r="HB189">
        <v>0.69803349999999997</v>
      </c>
      <c r="HC189">
        <v>43.184109999999997</v>
      </c>
      <c r="HD189" s="1">
        <v>3.3798439999999999E-3</v>
      </c>
      <c r="HE189">
        <v>1.16845</v>
      </c>
      <c r="HF189">
        <v>0.69802390000000003</v>
      </c>
      <c r="HG189">
        <v>45.642589999999998</v>
      </c>
      <c r="HH189" s="1">
        <v>3.2325520000000001E-3</v>
      </c>
      <c r="HI189">
        <v>1.11747</v>
      </c>
      <c r="HJ189">
        <v>0.69802240000000004</v>
      </c>
      <c r="HK189">
        <v>45.071640000000002</v>
      </c>
      <c r="HL189" s="1">
        <v>3.0936050000000001E-3</v>
      </c>
      <c r="HM189">
        <v>1.069383</v>
      </c>
      <c r="HN189">
        <v>0.69804759999999999</v>
      </c>
      <c r="HO189">
        <v>42.936039999999998</v>
      </c>
      <c r="HP189" s="1">
        <v>2.962873E-3</v>
      </c>
      <c r="HQ189">
        <v>1.0241089999999999</v>
      </c>
      <c r="HR189">
        <v>0.69802909999999996</v>
      </c>
      <c r="HS189">
        <v>40.096290000000003</v>
      </c>
      <c r="HT189" s="1">
        <v>2.8382519999999999E-3</v>
      </c>
      <c r="HU189">
        <v>0.98099429999999999</v>
      </c>
      <c r="HV189">
        <v>0.69803289999999996</v>
      </c>
      <c r="HW189">
        <v>37.715530000000001</v>
      </c>
      <c r="HX189" s="1">
        <v>2.7200290000000001E-3</v>
      </c>
      <c r="HY189">
        <v>0.9401602</v>
      </c>
      <c r="HZ189">
        <v>0.69803170000000003</v>
      </c>
      <c r="IA189">
        <v>38.181800000000003</v>
      </c>
      <c r="IB189" s="1">
        <v>2.6077629999999999E-3</v>
      </c>
      <c r="IC189">
        <v>0.90134150000000002</v>
      </c>
      <c r="ID189">
        <v>0.69802240000000004</v>
      </c>
      <c r="IE189">
        <v>42.253079999999997</v>
      </c>
      <c r="IF189" s="1">
        <v>2.5018979999999998E-3</v>
      </c>
      <c r="IG189">
        <v>0.86469890000000005</v>
      </c>
      <c r="IH189">
        <v>0.69802169999999997</v>
      </c>
      <c r="II189">
        <v>48.062869999999997</v>
      </c>
      <c r="IJ189" s="1">
        <v>2.4004460000000001E-3</v>
      </c>
      <c r="IK189">
        <v>0.82962800000000003</v>
      </c>
      <c r="IL189">
        <v>0.69804900000000003</v>
      </c>
      <c r="IM189">
        <v>51.488979999999998</v>
      </c>
      <c r="IN189" s="1">
        <v>2.3043209999999998E-3</v>
      </c>
      <c r="IO189">
        <v>0.7963247</v>
      </c>
      <c r="IP189">
        <v>0.69802640000000005</v>
      </c>
      <c r="IQ189">
        <v>51.309809999999999</v>
      </c>
      <c r="IR189" s="1">
        <v>2.2130320000000002E-3</v>
      </c>
      <c r="IS189">
        <v>0.76480389999999998</v>
      </c>
      <c r="IT189">
        <v>0.69802189999999997</v>
      </c>
      <c r="IU189">
        <v>48.758519999999997</v>
      </c>
      <c r="IV189" s="1">
        <v>2.1268300000000001E-3</v>
      </c>
      <c r="IW189">
        <v>0.73494689999999996</v>
      </c>
      <c r="IX189">
        <v>0.69802580000000003</v>
      </c>
      <c r="IY189">
        <v>45.756520000000002</v>
      </c>
      <c r="IZ189" s="1">
        <v>2.044901E-3</v>
      </c>
      <c r="JA189">
        <v>0.70662360000000002</v>
      </c>
      <c r="JB189">
        <v>0.69803210000000004</v>
      </c>
      <c r="JC189">
        <v>43.730510000000002</v>
      </c>
      <c r="JD189" s="1">
        <v>1.96546E-3</v>
      </c>
      <c r="JE189">
        <v>0.67922499999999997</v>
      </c>
      <c r="JF189">
        <v>0.69804370000000004</v>
      </c>
      <c r="JG189">
        <v>44.73959</v>
      </c>
      <c r="JH189" s="1">
        <v>1.8905250000000001E-3</v>
      </c>
      <c r="JI189">
        <v>0.65326090000000003</v>
      </c>
      <c r="JJ189">
        <v>0.6980364</v>
      </c>
      <c r="JK189">
        <v>46.658850000000001</v>
      </c>
      <c r="JL189" s="1">
        <v>1.8173180000000001E-3</v>
      </c>
      <c r="JM189">
        <v>0.62832310000000002</v>
      </c>
      <c r="JN189">
        <v>0.698021</v>
      </c>
      <c r="JO189">
        <v>47.188549999999999</v>
      </c>
      <c r="JP189" s="1">
        <v>1.7447739999999999E-3</v>
      </c>
      <c r="JQ189">
        <v>0.60479499999999997</v>
      </c>
      <c r="JR189">
        <v>0.69802649999999999</v>
      </c>
      <c r="JS189">
        <v>46.427309999999999</v>
      </c>
      <c r="JT189" s="1">
        <v>1.674942E-3</v>
      </c>
      <c r="JU189">
        <v>0.58204979999999995</v>
      </c>
      <c r="JV189">
        <v>0.69802989999999998</v>
      </c>
      <c r="JW189">
        <v>44.536290000000001</v>
      </c>
      <c r="JX189" s="1">
        <v>1.608841E-3</v>
      </c>
      <c r="JY189">
        <v>0.56040080000000003</v>
      </c>
      <c r="JZ189">
        <v>0.69802710000000001</v>
      </c>
      <c r="KA189">
        <v>41.580889999999997</v>
      </c>
      <c r="KB189" s="1">
        <v>1.545807E-3</v>
      </c>
      <c r="KC189">
        <v>0.53965960000000002</v>
      </c>
      <c r="KD189">
        <v>0.69802949999999997</v>
      </c>
      <c r="KE189">
        <v>38.840119999999999</v>
      </c>
      <c r="KF189" s="1">
        <v>1.4857010000000001E-3</v>
      </c>
      <c r="KG189">
        <v>0.51977229999999996</v>
      </c>
      <c r="KH189">
        <v>0.69802580000000003</v>
      </c>
      <c r="KI189">
        <v>37.118749999999999</v>
      </c>
      <c r="KJ189" s="1">
        <v>1.428826E-3</v>
      </c>
      <c r="KK189">
        <v>0.50087079999999995</v>
      </c>
      <c r="KL189">
        <v>0.69803289999999996</v>
      </c>
      <c r="KM189">
        <v>38.176279999999998</v>
      </c>
      <c r="KN189" s="1">
        <v>1.3746170000000001E-3</v>
      </c>
      <c r="KO189">
        <v>0.48279139999999998</v>
      </c>
      <c r="KP189">
        <v>0.69802330000000001</v>
      </c>
      <c r="KQ189">
        <v>42.738860000000003</v>
      </c>
      <c r="KR189" s="1">
        <v>1.322064E-3</v>
      </c>
      <c r="KS189">
        <v>0.4652329</v>
      </c>
      <c r="KT189">
        <v>0.69802260000000005</v>
      </c>
      <c r="KU189">
        <v>49.216769999999997</v>
      </c>
      <c r="KV189" s="1">
        <v>1.272158E-3</v>
      </c>
      <c r="KW189">
        <v>0.44845649999999998</v>
      </c>
      <c r="KX189">
        <v>0.6980229</v>
      </c>
      <c r="KY189">
        <v>53.395960000000002</v>
      </c>
      <c r="KZ189" s="1">
        <v>1.2247479999999999E-3</v>
      </c>
      <c r="LA189">
        <v>0.43247989999999997</v>
      </c>
      <c r="LB189">
        <v>0.69802770000000003</v>
      </c>
      <c r="LC189">
        <v>52.95337</v>
      </c>
      <c r="LD189" s="1">
        <v>1.179114E-3</v>
      </c>
      <c r="LE189">
        <v>0.41701589999999999</v>
      </c>
      <c r="LF189">
        <v>0.69802430000000004</v>
      </c>
      <c r="LG189">
        <v>49.93065</v>
      </c>
      <c r="LH189" s="1">
        <v>1.1357959999999999E-3</v>
      </c>
      <c r="LI189">
        <v>0.40234399999999998</v>
      </c>
      <c r="LJ189">
        <v>0.69802660000000005</v>
      </c>
      <c r="LK189">
        <v>46.335799999999999</v>
      </c>
      <c r="LL189" s="1">
        <v>1.0944119999999999E-3</v>
      </c>
      <c r="LM189">
        <v>0.38825609999999999</v>
      </c>
      <c r="LN189">
        <v>0.69802920000000002</v>
      </c>
      <c r="LO189">
        <v>42.792589999999997</v>
      </c>
      <c r="LP189" s="1">
        <v>1.0547379999999999E-3</v>
      </c>
      <c r="LQ189">
        <v>0.37472729999999999</v>
      </c>
      <c r="LR189">
        <v>0.69803859999999995</v>
      </c>
      <c r="LS189">
        <v>41.381489999999999</v>
      </c>
      <c r="LT189" s="1">
        <v>1.016975E-3</v>
      </c>
      <c r="LU189">
        <v>0.3617978</v>
      </c>
      <c r="LV189">
        <v>0.69803150000000003</v>
      </c>
      <c r="LW189">
        <v>42.300899999999999</v>
      </c>
      <c r="LX189" s="1">
        <v>9.8061190000000003E-4</v>
      </c>
      <c r="LY189">
        <v>0.34934009999999999</v>
      </c>
      <c r="LZ189">
        <v>0.69802889999999995</v>
      </c>
      <c r="MA189">
        <v>43.536650000000002</v>
      </c>
      <c r="MB189" s="1">
        <v>9.4595740000000001E-4</v>
      </c>
      <c r="MC189">
        <v>0.33744069999999998</v>
      </c>
      <c r="MD189">
        <v>0.69802929999999996</v>
      </c>
      <c r="ME189">
        <v>44.064030000000002</v>
      </c>
      <c r="MF189" s="1">
        <v>9.1247449999999999E-4</v>
      </c>
      <c r="MG189">
        <v>0.32593060000000001</v>
      </c>
      <c r="MH189">
        <v>0.69801869999999999</v>
      </c>
      <c r="MI189">
        <v>42.99474</v>
      </c>
      <c r="MJ189" s="1">
        <v>8.8045069999999998E-4</v>
      </c>
      <c r="MK189">
        <v>0.31492560000000003</v>
      </c>
      <c r="ML189">
        <v>0.69802399999999998</v>
      </c>
      <c r="MM189">
        <v>39.789110000000001</v>
      </c>
      <c r="MN189" s="1">
        <v>8.4926350000000001E-4</v>
      </c>
      <c r="MO189">
        <v>0.30423699999999998</v>
      </c>
      <c r="MP189">
        <v>0.69803040000000005</v>
      </c>
      <c r="MQ189">
        <v>37.104700000000001</v>
      </c>
      <c r="MR189" s="1">
        <v>8.1947469999999996E-4</v>
      </c>
      <c r="MS189">
        <v>0.29399380000000003</v>
      </c>
      <c r="MT189">
        <v>0.69803159999999997</v>
      </c>
      <c r="MU189">
        <v>36.003660000000004</v>
      </c>
      <c r="MV189" s="1">
        <v>7.9085620000000001E-4</v>
      </c>
      <c r="MW189">
        <v>0.2841668</v>
      </c>
      <c r="MX189">
        <v>0.69804180000000005</v>
      </c>
      <c r="MY189">
        <v>37.670369999999998</v>
      </c>
      <c r="MZ189" s="1">
        <v>7.6322070000000002E-4</v>
      </c>
      <c r="NA189">
        <v>0.27462150000000002</v>
      </c>
      <c r="NB189">
        <v>0.69802540000000002</v>
      </c>
      <c r="NC189">
        <v>40.290109999999999</v>
      </c>
      <c r="ND189" s="1">
        <v>7.3681599999999995E-4</v>
      </c>
      <c r="NE189">
        <v>0.26549339999999999</v>
      </c>
      <c r="NF189">
        <v>0.69802589999999998</v>
      </c>
      <c r="NG189">
        <v>43.956229999999998</v>
      </c>
      <c r="NH189" s="1">
        <v>7.1112490000000003E-4</v>
      </c>
      <c r="NI189">
        <v>0.25660820000000001</v>
      </c>
      <c r="NJ189">
        <v>0.69803409999999999</v>
      </c>
      <c r="NK189">
        <v>47.641950000000001</v>
      </c>
      <c r="NL189" s="1">
        <v>6.8656879999999998E-4</v>
      </c>
      <c r="NM189">
        <v>0.24808820000000001</v>
      </c>
      <c r="NN189">
        <v>0.69802470000000005</v>
      </c>
      <c r="NO189">
        <v>48.44059</v>
      </c>
      <c r="NP189" s="1">
        <v>6.6303830000000001E-4</v>
      </c>
      <c r="NQ189">
        <v>0.23990690000000001</v>
      </c>
      <c r="NR189">
        <v>0.69804860000000002</v>
      </c>
      <c r="NS189">
        <v>45.49727</v>
      </c>
      <c r="NT189" s="1">
        <v>6.4021529999999996E-4</v>
      </c>
      <c r="NU189">
        <v>0.2319543</v>
      </c>
      <c r="NV189">
        <v>0.69803280000000001</v>
      </c>
      <c r="NW189">
        <v>41.769260000000003</v>
      </c>
      <c r="NX189" s="1">
        <v>6.1853250000000004E-4</v>
      </c>
      <c r="NY189">
        <v>0.22438620000000001</v>
      </c>
      <c r="NZ189">
        <v>0.69803300000000001</v>
      </c>
      <c r="OA189">
        <v>38.07011</v>
      </c>
      <c r="OB189" s="1">
        <v>5.9748370000000002E-4</v>
      </c>
      <c r="OC189">
        <v>0.2169912</v>
      </c>
      <c r="OD189">
        <v>0.6980326</v>
      </c>
      <c r="OE189">
        <v>36.784649999999999</v>
      </c>
      <c r="OF189" s="1">
        <v>5.7733130000000004E-4</v>
      </c>
      <c r="OG189">
        <v>0.20988419999999999</v>
      </c>
      <c r="OH189">
        <v>0.69803519999999997</v>
      </c>
      <c r="OI189">
        <v>36.710430000000002</v>
      </c>
      <c r="OJ189" s="1">
        <v>5.5799919999999995E-4</v>
      </c>
      <c r="OK189">
        <v>0.20304710000000001</v>
      </c>
    </row>
    <row r="190" spans="1:401" x14ac:dyDescent="0.35">
      <c r="A190">
        <v>196</v>
      </c>
      <c r="B190" t="s">
        <v>4</v>
      </c>
      <c r="C190" t="s">
        <v>181</v>
      </c>
      <c r="D190" t="s">
        <v>196</v>
      </c>
      <c r="E190">
        <v>887.79399999999998</v>
      </c>
      <c r="F190">
        <v>0.65089640000000004</v>
      </c>
      <c r="G190">
        <v>23.176539999999999</v>
      </c>
      <c r="H190">
        <v>0</v>
      </c>
      <c r="I190">
        <v>0</v>
      </c>
      <c r="J190">
        <v>0.64565470000000003</v>
      </c>
      <c r="K190">
        <v>24.060420000000001</v>
      </c>
      <c r="L190">
        <v>0</v>
      </c>
      <c r="M190">
        <v>0</v>
      </c>
      <c r="N190">
        <v>0.64055980000000001</v>
      </c>
      <c r="O190">
        <v>24.602029999999999</v>
      </c>
      <c r="P190">
        <v>0</v>
      </c>
      <c r="Q190">
        <v>0</v>
      </c>
      <c r="R190">
        <v>0.63579839999999999</v>
      </c>
      <c r="S190">
        <v>25.459389999999999</v>
      </c>
      <c r="T190">
        <v>0</v>
      </c>
      <c r="U190">
        <v>0</v>
      </c>
      <c r="V190">
        <v>0.63117540000000005</v>
      </c>
      <c r="W190">
        <v>25.836379999999998</v>
      </c>
      <c r="X190">
        <v>0</v>
      </c>
      <c r="Y190">
        <v>0</v>
      </c>
      <c r="Z190">
        <v>0.62675320000000001</v>
      </c>
      <c r="AA190">
        <v>25.127459999999999</v>
      </c>
      <c r="AB190">
        <v>0</v>
      </c>
      <c r="AC190">
        <v>0</v>
      </c>
      <c r="AD190">
        <v>0.62238090000000001</v>
      </c>
      <c r="AE190">
        <v>23.616350000000001</v>
      </c>
      <c r="AF190">
        <v>0</v>
      </c>
      <c r="AG190">
        <v>0</v>
      </c>
      <c r="AH190">
        <v>0.61831000000000003</v>
      </c>
      <c r="AI190">
        <v>22.18872</v>
      </c>
      <c r="AJ190" s="1">
        <v>3.4629330000000002E-33</v>
      </c>
      <c r="AK190" s="1">
        <v>1.443617E-30</v>
      </c>
      <c r="AL190">
        <v>0.61473829999999996</v>
      </c>
      <c r="AM190">
        <v>21.583269999999999</v>
      </c>
      <c r="AN190" s="1">
        <v>1.5486130000000001E-23</v>
      </c>
      <c r="AO190" s="1">
        <v>6.4571300000000001E-21</v>
      </c>
      <c r="AP190">
        <v>0.6114714</v>
      </c>
      <c r="AQ190">
        <v>23.18385</v>
      </c>
      <c r="AR190" s="1">
        <v>1.024865E-13</v>
      </c>
      <c r="AS190" s="1">
        <v>4.287567E-11</v>
      </c>
      <c r="AT190">
        <v>0.60838409999999998</v>
      </c>
      <c r="AU190">
        <v>26.232089999999999</v>
      </c>
      <c r="AV190" s="1">
        <v>2.0417070000000001E-7</v>
      </c>
      <c r="AW190" s="1">
        <v>6.1809200000000004E-5</v>
      </c>
      <c r="AX190">
        <v>0.6056743</v>
      </c>
      <c r="AY190">
        <v>29.610340000000001</v>
      </c>
      <c r="AZ190" s="1">
        <v>2.2200409999999999E-4</v>
      </c>
      <c r="BA190">
        <v>7.1870820000000002E-2</v>
      </c>
      <c r="BB190">
        <v>0.60364320000000005</v>
      </c>
      <c r="BC190">
        <v>32.040840000000003</v>
      </c>
      <c r="BD190" s="1">
        <v>2.6183970000000001E-2</v>
      </c>
      <c r="BE190">
        <v>8.9846310000000003</v>
      </c>
      <c r="BF190">
        <v>0.60232620000000003</v>
      </c>
      <c r="BG190">
        <v>32.127009999999999</v>
      </c>
      <c r="BH190">
        <v>0.73742129999999995</v>
      </c>
      <c r="BI190">
        <v>265.85939999999999</v>
      </c>
      <c r="BJ190">
        <v>0.60134359999999998</v>
      </c>
      <c r="BK190">
        <v>30.326930000000001</v>
      </c>
      <c r="BL190">
        <v>7.1949930000000002</v>
      </c>
      <c r="BM190">
        <v>2710.971</v>
      </c>
      <c r="BN190">
        <v>0.60061690000000001</v>
      </c>
      <c r="BO190">
        <v>28.239439999999998</v>
      </c>
      <c r="BP190">
        <v>30.650020000000001</v>
      </c>
      <c r="BQ190">
        <v>12010.41</v>
      </c>
      <c r="BR190">
        <v>0.59996490000000002</v>
      </c>
      <c r="BS190">
        <v>26.85069</v>
      </c>
      <c r="BT190">
        <v>66.913870000000003</v>
      </c>
      <c r="BU190">
        <v>27158.15</v>
      </c>
      <c r="BV190">
        <v>0.59923009999999999</v>
      </c>
      <c r="BW190">
        <v>27.448560000000001</v>
      </c>
      <c r="BX190">
        <v>84.515339999999995</v>
      </c>
      <c r="BY190">
        <v>35407.449999999997</v>
      </c>
      <c r="BZ190">
        <v>0.59822540000000002</v>
      </c>
      <c r="CA190">
        <v>28.965669999999999</v>
      </c>
      <c r="CB190">
        <v>68.01952</v>
      </c>
      <c r="CC190">
        <v>29315.83</v>
      </c>
      <c r="CD190">
        <v>0.59685370000000004</v>
      </c>
      <c r="CE190">
        <v>30.09187</v>
      </c>
      <c r="CF190">
        <v>37.82405</v>
      </c>
      <c r="CG190">
        <v>16724.759999999998</v>
      </c>
      <c r="CH190">
        <v>0.59505059999999999</v>
      </c>
      <c r="CI190">
        <v>30.424530000000001</v>
      </c>
      <c r="CJ190">
        <v>15.620839999999999</v>
      </c>
      <c r="CK190">
        <v>7070.1189999999997</v>
      </c>
      <c r="CL190">
        <v>0.59288039999999997</v>
      </c>
      <c r="CM190">
        <v>29.303319999999999</v>
      </c>
      <c r="CN190">
        <v>5.1236899999999999</v>
      </c>
      <c r="CO190">
        <v>2365.35</v>
      </c>
      <c r="CP190">
        <v>0.59031489999999998</v>
      </c>
      <c r="CQ190">
        <v>27.72607</v>
      </c>
      <c r="CR190">
        <v>1.424328</v>
      </c>
      <c r="CS190">
        <v>668.44039999999995</v>
      </c>
      <c r="CT190">
        <v>0.58747079999999996</v>
      </c>
      <c r="CU190">
        <v>26.291399999999999</v>
      </c>
      <c r="CV190">
        <v>0.36492160000000001</v>
      </c>
      <c r="CW190">
        <v>172.77549999999999</v>
      </c>
      <c r="CX190">
        <v>0.58456439999999998</v>
      </c>
      <c r="CY190">
        <v>25.809570000000001</v>
      </c>
      <c r="CZ190">
        <v>0.102044</v>
      </c>
      <c r="DA190">
        <v>47.806139999999999</v>
      </c>
      <c r="DB190">
        <v>0.58172239999999997</v>
      </c>
      <c r="DC190">
        <v>27.145209999999999</v>
      </c>
      <c r="DD190" s="1">
        <v>4.3115920000000002E-2</v>
      </c>
      <c r="DE190">
        <v>19.41629</v>
      </c>
      <c r="DF190">
        <v>0.57906760000000002</v>
      </c>
      <c r="DG190">
        <v>30.207249999999998</v>
      </c>
      <c r="DH190" s="1">
        <v>3.250244E-2</v>
      </c>
      <c r="DI190">
        <v>14.13669</v>
      </c>
      <c r="DJ190">
        <v>0.57688430000000002</v>
      </c>
      <c r="DK190">
        <v>35.042470000000002</v>
      </c>
      <c r="DL190" s="1">
        <v>3.2949109999999997E-2</v>
      </c>
      <c r="DM190">
        <v>14.20941</v>
      </c>
      <c r="DN190">
        <v>0.57504049999999995</v>
      </c>
      <c r="DO190">
        <v>40.250570000000003</v>
      </c>
      <c r="DP190" s="1">
        <v>3.4766709999999999E-2</v>
      </c>
      <c r="DQ190">
        <v>15.036020000000001</v>
      </c>
      <c r="DR190">
        <v>0.57356569999999996</v>
      </c>
      <c r="DS190">
        <v>41.978740000000002</v>
      </c>
      <c r="DT190" s="1">
        <v>3.547923E-2</v>
      </c>
      <c r="DU190">
        <v>15.41395</v>
      </c>
      <c r="DV190">
        <v>0.57263319999999995</v>
      </c>
      <c r="DW190">
        <v>40.480269999999997</v>
      </c>
      <c r="DX190" s="1">
        <v>3.471287E-2</v>
      </c>
      <c r="DY190">
        <v>15.132440000000001</v>
      </c>
      <c r="DZ190">
        <v>0.57200399999999996</v>
      </c>
      <c r="EA190">
        <v>38.081560000000003</v>
      </c>
      <c r="EB190" s="1">
        <v>3.2803680000000002E-2</v>
      </c>
      <c r="EC190">
        <v>14.32399</v>
      </c>
      <c r="ED190">
        <v>0.57160160000000004</v>
      </c>
      <c r="EE190">
        <v>35.635269999999998</v>
      </c>
      <c r="EF190" s="1">
        <v>3.0252569999999999E-2</v>
      </c>
      <c r="EG190">
        <v>13.21679</v>
      </c>
      <c r="EH190">
        <v>0.57138169999999999</v>
      </c>
      <c r="EI190">
        <v>34.81467</v>
      </c>
      <c r="EJ190" s="1">
        <v>2.7241580000000001E-2</v>
      </c>
      <c r="EK190">
        <v>11.90484</v>
      </c>
      <c r="EL190">
        <v>0.57127819999999996</v>
      </c>
      <c r="EM190">
        <v>36.341230000000003</v>
      </c>
      <c r="EN190" s="1">
        <v>2.3732409999999999E-2</v>
      </c>
      <c r="EO190">
        <v>10.37955</v>
      </c>
      <c r="EP190">
        <v>0.571245</v>
      </c>
      <c r="EQ190">
        <v>40.633899999999997</v>
      </c>
      <c r="ER190" s="1">
        <v>1.97827E-2</v>
      </c>
      <c r="ES190">
        <v>8.6650279999999995</v>
      </c>
      <c r="ET190">
        <v>0.57125309999999996</v>
      </c>
      <c r="EU190">
        <v>44.727539999999998</v>
      </c>
      <c r="EV190" s="1">
        <v>1.579496E-2</v>
      </c>
      <c r="EW190">
        <v>6.9267700000000003</v>
      </c>
      <c r="EX190">
        <v>0.57126639999999995</v>
      </c>
      <c r="EY190">
        <v>45.382480000000001</v>
      </c>
      <c r="EZ190" s="1">
        <v>1.231544E-2</v>
      </c>
      <c r="FA190">
        <v>5.396369</v>
      </c>
      <c r="FB190">
        <v>0.57128749999999995</v>
      </c>
      <c r="FC190">
        <v>43.455210000000001</v>
      </c>
      <c r="FD190" s="1">
        <v>9.6681419999999994E-3</v>
      </c>
      <c r="FE190">
        <v>4.2238220000000002</v>
      </c>
      <c r="FF190">
        <v>0.57131149999999997</v>
      </c>
      <c r="FG190">
        <v>40.768039999999999</v>
      </c>
      <c r="FH190" s="1">
        <v>7.858192E-3</v>
      </c>
      <c r="FI190">
        <v>3.4175779999999998</v>
      </c>
      <c r="FJ190">
        <v>0.57133639999999997</v>
      </c>
      <c r="FK190">
        <v>38.723030000000001</v>
      </c>
      <c r="FL190" s="1">
        <v>6.6827479999999996E-3</v>
      </c>
      <c r="FM190">
        <v>2.8928989999999999</v>
      </c>
      <c r="FN190">
        <v>0.57133849999999997</v>
      </c>
      <c r="FO190">
        <v>39.660150000000002</v>
      </c>
      <c r="FP190" s="1">
        <v>5.9321749999999996E-3</v>
      </c>
      <c r="FQ190">
        <v>2.55789</v>
      </c>
      <c r="FR190">
        <v>0.57135400000000003</v>
      </c>
      <c r="FS190">
        <v>42.554679999999998</v>
      </c>
      <c r="FT190" s="1">
        <v>5.4257740000000004E-3</v>
      </c>
      <c r="FU190">
        <v>2.3336350000000001</v>
      </c>
      <c r="FV190">
        <v>0.57134689999999999</v>
      </c>
      <c r="FW190">
        <v>45.896009999999997</v>
      </c>
      <c r="FX190" s="1">
        <v>5.0561549999999997E-3</v>
      </c>
      <c r="FY190">
        <v>2.1708780000000001</v>
      </c>
      <c r="FZ190">
        <v>0.57136260000000005</v>
      </c>
      <c r="GA190">
        <v>47.338340000000002</v>
      </c>
      <c r="GB190" s="1">
        <v>4.7635439999999998E-3</v>
      </c>
      <c r="GC190">
        <v>2.042837</v>
      </c>
      <c r="GD190">
        <v>0.57136739999999997</v>
      </c>
      <c r="GE190">
        <v>46.834569999999999</v>
      </c>
      <c r="GF190" s="1">
        <v>4.5133630000000003E-3</v>
      </c>
      <c r="GG190">
        <v>1.9343170000000001</v>
      </c>
      <c r="GH190">
        <v>0.57138319999999998</v>
      </c>
      <c r="GI190">
        <v>44.119340000000001</v>
      </c>
      <c r="GJ190" s="1">
        <v>4.2902519999999996E-3</v>
      </c>
      <c r="GK190">
        <v>1.837915</v>
      </c>
      <c r="GL190">
        <v>0.57136299999999995</v>
      </c>
      <c r="GM190">
        <v>40.615319999999997</v>
      </c>
      <c r="GN190" s="1">
        <v>4.0863050000000001E-3</v>
      </c>
      <c r="GO190">
        <v>1.749925</v>
      </c>
      <c r="GP190">
        <v>0.57136540000000002</v>
      </c>
      <c r="GQ190">
        <v>37.634689999999999</v>
      </c>
      <c r="GR190" s="1">
        <v>3.8981829999999999E-3</v>
      </c>
      <c r="GS190">
        <v>1.668981</v>
      </c>
      <c r="GT190">
        <v>0.57135979999999997</v>
      </c>
      <c r="GU190">
        <v>37.733600000000003</v>
      </c>
      <c r="GV190" s="1">
        <v>3.7217370000000001E-3</v>
      </c>
      <c r="GW190">
        <v>1.5931409999999999</v>
      </c>
      <c r="GX190">
        <v>0.57136220000000004</v>
      </c>
      <c r="GY190">
        <v>39.93253</v>
      </c>
      <c r="GZ190" s="1">
        <v>3.5556300000000002E-3</v>
      </c>
      <c r="HA190">
        <v>1.5219940000000001</v>
      </c>
      <c r="HB190">
        <v>0.57136549999999997</v>
      </c>
      <c r="HC190">
        <v>43.143210000000003</v>
      </c>
      <c r="HD190" s="1">
        <v>3.3990090000000001E-3</v>
      </c>
      <c r="HE190">
        <v>1.454698</v>
      </c>
      <c r="HF190">
        <v>0.57135780000000003</v>
      </c>
      <c r="HG190">
        <v>45.658189999999998</v>
      </c>
      <c r="HH190" s="1">
        <v>3.2505730000000001E-3</v>
      </c>
      <c r="HI190">
        <v>1.3910960000000001</v>
      </c>
      <c r="HJ190">
        <v>0.57136350000000002</v>
      </c>
      <c r="HK190">
        <v>45.195709999999998</v>
      </c>
      <c r="HL190" s="1">
        <v>3.1106329999999998E-3</v>
      </c>
      <c r="HM190">
        <v>1.3311249999999999</v>
      </c>
      <c r="HN190">
        <v>0.57136260000000005</v>
      </c>
      <c r="HO190">
        <v>43.157159999999998</v>
      </c>
      <c r="HP190" s="1">
        <v>2.9789870000000002E-3</v>
      </c>
      <c r="HQ190">
        <v>1.274708</v>
      </c>
      <c r="HR190">
        <v>0.57136109999999996</v>
      </c>
      <c r="HS190">
        <v>40.37491</v>
      </c>
      <c r="HT190" s="1">
        <v>2.8534620000000002E-3</v>
      </c>
      <c r="HU190">
        <v>1.220936</v>
      </c>
      <c r="HV190">
        <v>0.57136480000000001</v>
      </c>
      <c r="HW190">
        <v>37.962069999999997</v>
      </c>
      <c r="HX190" s="1">
        <v>2.7345849999999999E-3</v>
      </c>
      <c r="HY190">
        <v>1.170094</v>
      </c>
      <c r="HZ190">
        <v>0.57136450000000005</v>
      </c>
      <c r="IA190">
        <v>38.304650000000002</v>
      </c>
      <c r="IB190" s="1">
        <v>2.62153E-3</v>
      </c>
      <c r="IC190">
        <v>1.121696</v>
      </c>
      <c r="ID190">
        <v>0.57135729999999996</v>
      </c>
      <c r="IE190">
        <v>42.240760000000002</v>
      </c>
      <c r="IF190" s="1">
        <v>2.5149669999999999E-3</v>
      </c>
      <c r="IG190">
        <v>1.0760209999999999</v>
      </c>
      <c r="IH190">
        <v>0.57135769999999997</v>
      </c>
      <c r="II190">
        <v>47.988010000000003</v>
      </c>
      <c r="IJ190" s="1">
        <v>2.4128359999999998E-3</v>
      </c>
      <c r="IK190">
        <v>1.032324</v>
      </c>
      <c r="IL190">
        <v>0.57136370000000003</v>
      </c>
      <c r="IM190">
        <v>51.475259999999999</v>
      </c>
      <c r="IN190" s="1">
        <v>2.3161700000000002E-3</v>
      </c>
      <c r="IO190">
        <v>0.99088359999999998</v>
      </c>
      <c r="IP190">
        <v>0.57136019999999998</v>
      </c>
      <c r="IQ190">
        <v>51.435650000000003</v>
      </c>
      <c r="IR190" s="1">
        <v>2.2241909999999999E-3</v>
      </c>
      <c r="IS190">
        <v>0.95155619999999996</v>
      </c>
      <c r="IT190">
        <v>0.57136100000000001</v>
      </c>
      <c r="IU190">
        <v>49.023020000000002</v>
      </c>
      <c r="IV190" s="1">
        <v>2.1374649999999999E-3</v>
      </c>
      <c r="IW190">
        <v>0.91434369999999998</v>
      </c>
      <c r="IX190">
        <v>0.57136169999999997</v>
      </c>
      <c r="IY190">
        <v>46.020220000000002</v>
      </c>
      <c r="IZ190" s="1">
        <v>2.0549909999999999E-3</v>
      </c>
      <c r="JA190">
        <v>0.87904769999999999</v>
      </c>
      <c r="JB190">
        <v>0.5713646</v>
      </c>
      <c r="JC190">
        <v>43.850999999999999</v>
      </c>
      <c r="JD190" s="1">
        <v>1.9752179999999999E-3</v>
      </c>
      <c r="JE190">
        <v>0.8450008</v>
      </c>
      <c r="JF190">
        <v>0.57136039999999999</v>
      </c>
      <c r="JG190">
        <v>44.687019999999997</v>
      </c>
      <c r="JH190" s="1">
        <v>1.899801E-3</v>
      </c>
      <c r="JI190">
        <v>0.81264749999999997</v>
      </c>
      <c r="JJ190">
        <v>0.57136679999999995</v>
      </c>
      <c r="JK190">
        <v>46.556550000000001</v>
      </c>
      <c r="JL190" s="1">
        <v>1.8261410000000001E-3</v>
      </c>
      <c r="JM190">
        <v>0.78159440000000002</v>
      </c>
      <c r="JN190">
        <v>0.57136169999999997</v>
      </c>
      <c r="JO190">
        <v>47.138030000000001</v>
      </c>
      <c r="JP190" s="1">
        <v>1.7531700000000001E-3</v>
      </c>
      <c r="JQ190">
        <v>0.75226760000000004</v>
      </c>
      <c r="JR190">
        <v>0.57136100000000001</v>
      </c>
      <c r="JS190">
        <v>46.530459999999998</v>
      </c>
      <c r="JT190" s="1">
        <v>1.6829830000000001E-3</v>
      </c>
      <c r="JU190">
        <v>0.72398149999999994</v>
      </c>
      <c r="JV190">
        <v>0.57136299999999995</v>
      </c>
      <c r="JW190">
        <v>44.797739999999997</v>
      </c>
      <c r="JX190" s="1">
        <v>1.6164420000000001E-3</v>
      </c>
      <c r="JY190">
        <v>0.69700119999999999</v>
      </c>
      <c r="JZ190">
        <v>0.57135630000000004</v>
      </c>
      <c r="KA190">
        <v>41.902569999999997</v>
      </c>
      <c r="KB190" s="1">
        <v>1.5531449999999999E-3</v>
      </c>
      <c r="KC190">
        <v>0.6712188</v>
      </c>
      <c r="KD190">
        <v>0.57136290000000001</v>
      </c>
      <c r="KE190">
        <v>39.077590000000001</v>
      </c>
      <c r="KF190" s="1">
        <v>1.4926920000000001E-3</v>
      </c>
      <c r="KG190">
        <v>0.64645379999999997</v>
      </c>
      <c r="KH190">
        <v>0.57136039999999999</v>
      </c>
      <c r="KI190">
        <v>37.224379999999996</v>
      </c>
      <c r="KJ190" s="1">
        <v>1.435436E-3</v>
      </c>
      <c r="KK190">
        <v>0.62289320000000004</v>
      </c>
      <c r="KL190">
        <v>0.57136540000000002</v>
      </c>
      <c r="KM190">
        <v>38.170909999999999</v>
      </c>
      <c r="KN190" s="1">
        <v>1.380973E-3</v>
      </c>
      <c r="KO190">
        <v>0.60040400000000005</v>
      </c>
      <c r="KP190">
        <v>0.57136390000000004</v>
      </c>
      <c r="KQ190">
        <v>42.659770000000002</v>
      </c>
      <c r="KR190" s="1">
        <v>1.328243E-3</v>
      </c>
      <c r="KS190">
        <v>0.57859859999999996</v>
      </c>
      <c r="KT190">
        <v>0.57135080000000005</v>
      </c>
      <c r="KU190">
        <v>49.103189999999998</v>
      </c>
      <c r="KV190" s="1">
        <v>1.2779930000000001E-3</v>
      </c>
      <c r="KW190">
        <v>0.55768870000000004</v>
      </c>
      <c r="KX190">
        <v>0.57136260000000005</v>
      </c>
      <c r="KY190">
        <v>53.348700000000001</v>
      </c>
      <c r="KZ190" s="1">
        <v>1.230337E-3</v>
      </c>
      <c r="LA190">
        <v>0.53779719999999998</v>
      </c>
      <c r="LB190">
        <v>0.57136039999999999</v>
      </c>
      <c r="LC190">
        <v>53.046599999999998</v>
      </c>
      <c r="LD190" s="1">
        <v>1.184458E-3</v>
      </c>
      <c r="LE190">
        <v>0.51856230000000003</v>
      </c>
      <c r="LF190">
        <v>0.5713551</v>
      </c>
      <c r="LG190">
        <v>50.187959999999997</v>
      </c>
      <c r="LH190" s="1">
        <v>1.140921E-3</v>
      </c>
      <c r="LI190">
        <v>0.50030339999999995</v>
      </c>
      <c r="LJ190">
        <v>0.57136120000000001</v>
      </c>
      <c r="LK190">
        <v>46.700049999999997</v>
      </c>
      <c r="LL190" s="1">
        <v>1.099315E-3</v>
      </c>
      <c r="LM190">
        <v>0.482767</v>
      </c>
      <c r="LN190">
        <v>0.57135919999999996</v>
      </c>
      <c r="LO190">
        <v>43.114570000000001</v>
      </c>
      <c r="LP190" s="1">
        <v>1.059412E-3</v>
      </c>
      <c r="LQ190">
        <v>0.4659257</v>
      </c>
      <c r="LR190">
        <v>0.57136909999999996</v>
      </c>
      <c r="LS190">
        <v>41.542920000000002</v>
      </c>
      <c r="LT190" s="1">
        <v>1.0214569999999999E-3</v>
      </c>
      <c r="LU190">
        <v>0.44983420000000002</v>
      </c>
      <c r="LV190">
        <v>0.57136339999999997</v>
      </c>
      <c r="LW190">
        <v>42.332749999999997</v>
      </c>
      <c r="LX190" s="1">
        <v>9.8491719999999994E-4</v>
      </c>
      <c r="LY190">
        <v>0.43434299999999998</v>
      </c>
      <c r="LZ190">
        <v>0.57136169999999997</v>
      </c>
      <c r="MA190">
        <v>43.536380000000001</v>
      </c>
      <c r="MB190" s="1">
        <v>9.5007369999999998E-4</v>
      </c>
      <c r="MC190">
        <v>0.41952349999999999</v>
      </c>
      <c r="MD190">
        <v>0.57136180000000003</v>
      </c>
      <c r="ME190">
        <v>44.131839999999997</v>
      </c>
      <c r="MF190" s="1">
        <v>9.1642920000000003E-4</v>
      </c>
      <c r="MG190">
        <v>0.40521030000000002</v>
      </c>
      <c r="MH190">
        <v>0.5713568</v>
      </c>
      <c r="MI190">
        <v>43.216920000000002</v>
      </c>
      <c r="MJ190" s="1">
        <v>8.8426100000000001E-4</v>
      </c>
      <c r="MK190">
        <v>0.39152480000000001</v>
      </c>
      <c r="ML190">
        <v>0.57135440000000004</v>
      </c>
      <c r="MM190">
        <v>40.09693</v>
      </c>
      <c r="MN190" s="1">
        <v>8.5295520000000004E-4</v>
      </c>
      <c r="MO190">
        <v>0.37824479999999999</v>
      </c>
      <c r="MP190">
        <v>0.57136410000000004</v>
      </c>
      <c r="MQ190">
        <v>37.312980000000003</v>
      </c>
      <c r="MR190" s="1">
        <v>8.2297290000000003E-4</v>
      </c>
      <c r="MS190">
        <v>0.36547869999999999</v>
      </c>
      <c r="MT190">
        <v>0.57136500000000001</v>
      </c>
      <c r="MU190">
        <v>36.014919999999996</v>
      </c>
      <c r="MV190" s="1">
        <v>7.9425280000000001E-4</v>
      </c>
      <c r="MW190">
        <v>0.35326950000000001</v>
      </c>
      <c r="MX190">
        <v>0.57135769999999997</v>
      </c>
      <c r="MY190">
        <v>37.534230000000001</v>
      </c>
      <c r="MZ190" s="1">
        <v>7.6648269999999999E-4</v>
      </c>
      <c r="NA190">
        <v>0.3414044</v>
      </c>
      <c r="NB190">
        <v>0.57136089999999995</v>
      </c>
      <c r="NC190">
        <v>40.144860000000001</v>
      </c>
      <c r="ND190" s="1">
        <v>7.3994339999999999E-4</v>
      </c>
      <c r="NE190">
        <v>0.33003759999999999</v>
      </c>
      <c r="NF190">
        <v>0.57135959999999997</v>
      </c>
      <c r="NG190">
        <v>43.848970000000001</v>
      </c>
      <c r="NH190" s="1">
        <v>7.1416830000000004E-4</v>
      </c>
      <c r="NI190">
        <v>0.31900790000000001</v>
      </c>
      <c r="NJ190">
        <v>0.57136629999999999</v>
      </c>
      <c r="NK190">
        <v>47.617240000000002</v>
      </c>
      <c r="NL190" s="1">
        <v>6.8947729999999997E-4</v>
      </c>
      <c r="NM190">
        <v>0.30840030000000002</v>
      </c>
      <c r="NN190">
        <v>0.57135880000000006</v>
      </c>
      <c r="NO190">
        <v>48.532310000000003</v>
      </c>
      <c r="NP190" s="1">
        <v>6.6584830000000002E-4</v>
      </c>
      <c r="NQ190">
        <v>0.2982282</v>
      </c>
      <c r="NR190">
        <v>0.57136319999999996</v>
      </c>
      <c r="NS190">
        <v>45.744239999999998</v>
      </c>
      <c r="NT190" s="1">
        <v>6.4291480000000002E-4</v>
      </c>
      <c r="NU190">
        <v>0.28834189999999998</v>
      </c>
      <c r="NV190">
        <v>0.57136520000000002</v>
      </c>
      <c r="NW190">
        <v>42.134749999999997</v>
      </c>
      <c r="NX190" s="1">
        <v>6.2112980000000005E-4</v>
      </c>
      <c r="NY190">
        <v>0.27892139999999999</v>
      </c>
      <c r="NZ190">
        <v>0.5713646</v>
      </c>
      <c r="OA190">
        <v>38.454619999999998</v>
      </c>
      <c r="OB190" s="1">
        <v>5.9999000000000001E-4</v>
      </c>
      <c r="OC190">
        <v>0.26973269999999999</v>
      </c>
      <c r="OD190">
        <v>0.57136540000000002</v>
      </c>
      <c r="OE190">
        <v>37.015619999999998</v>
      </c>
      <c r="OF190" s="1">
        <v>5.7975050000000003E-4</v>
      </c>
      <c r="OG190">
        <v>0.26089679999999998</v>
      </c>
      <c r="OH190">
        <v>0.57136480000000001</v>
      </c>
      <c r="OI190">
        <v>36.79101</v>
      </c>
      <c r="OJ190" s="1">
        <v>5.6032610000000002E-4</v>
      </c>
      <c r="OK190">
        <v>0.25239240000000002</v>
      </c>
    </row>
    <row r="191" spans="1:401" x14ac:dyDescent="0.35">
      <c r="A191">
        <v>197</v>
      </c>
      <c r="B191" t="s">
        <v>4</v>
      </c>
      <c r="C191" t="s">
        <v>181</v>
      </c>
      <c r="D191" t="s">
        <v>197</v>
      </c>
      <c r="E191">
        <v>897.67859999999996</v>
      </c>
      <c r="F191">
        <v>0.7005304</v>
      </c>
      <c r="G191">
        <v>23.171569999999999</v>
      </c>
      <c r="H191">
        <v>0</v>
      </c>
      <c r="I191">
        <v>0</v>
      </c>
      <c r="J191">
        <v>0.69333860000000003</v>
      </c>
      <c r="K191">
        <v>24.00787</v>
      </c>
      <c r="L191">
        <v>0</v>
      </c>
      <c r="M191">
        <v>0</v>
      </c>
      <c r="N191">
        <v>0.68628750000000005</v>
      </c>
      <c r="O191">
        <v>24.58061</v>
      </c>
      <c r="P191">
        <v>0</v>
      </c>
      <c r="Q191">
        <v>0</v>
      </c>
      <c r="R191">
        <v>0.679643</v>
      </c>
      <c r="S191">
        <v>25.498989999999999</v>
      </c>
      <c r="T191">
        <v>0</v>
      </c>
      <c r="U191">
        <v>0</v>
      </c>
      <c r="V191">
        <v>0.67312510000000003</v>
      </c>
      <c r="W191">
        <v>25.93009</v>
      </c>
      <c r="X191">
        <v>0</v>
      </c>
      <c r="Y191">
        <v>0</v>
      </c>
      <c r="Z191">
        <v>0.66686710000000005</v>
      </c>
      <c r="AA191">
        <v>25.263639999999999</v>
      </c>
      <c r="AB191">
        <v>0</v>
      </c>
      <c r="AC191">
        <v>0</v>
      </c>
      <c r="AD191">
        <v>0.66071139999999995</v>
      </c>
      <c r="AE191">
        <v>23.768129999999999</v>
      </c>
      <c r="AF191">
        <v>0</v>
      </c>
      <c r="AG191">
        <v>0</v>
      </c>
      <c r="AH191">
        <v>0.65489019999999998</v>
      </c>
      <c r="AI191">
        <v>22.305769999999999</v>
      </c>
      <c r="AJ191" s="1">
        <v>5.638765E-34</v>
      </c>
      <c r="AK191" s="1">
        <v>2.3226219999999999E-31</v>
      </c>
      <c r="AL191">
        <v>0.64970159999999999</v>
      </c>
      <c r="AM191">
        <v>21.618230000000001</v>
      </c>
      <c r="AN191" s="1">
        <v>2.6157089999999999E-24</v>
      </c>
      <c r="AO191" s="1">
        <v>1.078406E-21</v>
      </c>
      <c r="AP191">
        <v>0.64511229999999997</v>
      </c>
      <c r="AQ191">
        <v>23.106030000000001</v>
      </c>
      <c r="AR191" s="1">
        <v>1.7333179999999999E-14</v>
      </c>
      <c r="AS191" s="1">
        <v>7.173877E-12</v>
      </c>
      <c r="AT191">
        <v>0.64081630000000001</v>
      </c>
      <c r="AU191">
        <v>26.110849999999999</v>
      </c>
      <c r="AV191" s="1">
        <v>8.7377270000000002E-8</v>
      </c>
      <c r="AW191" s="1">
        <v>2.6070179999999998E-5</v>
      </c>
      <c r="AX191">
        <v>0.63691869999999995</v>
      </c>
      <c r="AY191">
        <v>29.519179999999999</v>
      </c>
      <c r="AZ191" s="1">
        <v>1.219146E-4</v>
      </c>
      <c r="BA191" s="1">
        <v>3.8985039999999999E-2</v>
      </c>
      <c r="BB191">
        <v>0.6339378</v>
      </c>
      <c r="BC191">
        <v>32.0197</v>
      </c>
      <c r="BD191">
        <v>1.6763650000000001E-2</v>
      </c>
      <c r="BE191">
        <v>5.6869040000000002</v>
      </c>
      <c r="BF191">
        <v>0.63175119999999996</v>
      </c>
      <c r="BG191">
        <v>32.232689999999998</v>
      </c>
      <c r="BH191">
        <v>0.53130440000000001</v>
      </c>
      <c r="BI191">
        <v>189.44720000000001</v>
      </c>
      <c r="BJ191">
        <v>0.6300694</v>
      </c>
      <c r="BK191">
        <v>30.539470000000001</v>
      </c>
      <c r="BL191">
        <v>5.7175710000000004</v>
      </c>
      <c r="BM191">
        <v>2130.7890000000002</v>
      </c>
      <c r="BN191">
        <v>0.62875000000000003</v>
      </c>
      <c r="BO191">
        <v>28.44502</v>
      </c>
      <c r="BP191">
        <v>26.495529999999999</v>
      </c>
      <c r="BQ191">
        <v>10267.81</v>
      </c>
      <c r="BR191">
        <v>0.6276526</v>
      </c>
      <c r="BS191">
        <v>26.954000000000001</v>
      </c>
      <c r="BT191">
        <v>62.267440000000001</v>
      </c>
      <c r="BU191">
        <v>24985.94</v>
      </c>
      <c r="BV191">
        <v>0.62654390000000004</v>
      </c>
      <c r="BW191">
        <v>27.417069999999999</v>
      </c>
      <c r="BX191">
        <v>83.949370000000002</v>
      </c>
      <c r="BY191">
        <v>34748.120000000003</v>
      </c>
      <c r="BZ191">
        <v>0.62516490000000002</v>
      </c>
      <c r="CA191">
        <v>28.890280000000001</v>
      </c>
      <c r="CB191">
        <v>71.497060000000005</v>
      </c>
      <c r="CC191">
        <v>30441.32</v>
      </c>
      <c r="CD191">
        <v>0.62333919999999998</v>
      </c>
      <c r="CE191">
        <v>30.070740000000001</v>
      </c>
      <c r="CF191">
        <v>41.768999999999998</v>
      </c>
      <c r="CG191">
        <v>18239.59</v>
      </c>
      <c r="CH191">
        <v>0.62106450000000002</v>
      </c>
      <c r="CI191">
        <v>30.509309999999999</v>
      </c>
      <c r="CJ191">
        <v>17.987549999999999</v>
      </c>
      <c r="CK191">
        <v>8038.54</v>
      </c>
      <c r="CL191">
        <v>0.61825569999999996</v>
      </c>
      <c r="CM191">
        <v>29.455559999999998</v>
      </c>
      <c r="CN191">
        <v>6.1035950000000003</v>
      </c>
      <c r="CO191">
        <v>2782.4369999999999</v>
      </c>
      <c r="CP191">
        <v>0.61492009999999997</v>
      </c>
      <c r="CQ191">
        <v>27.898160000000001</v>
      </c>
      <c r="CR191">
        <v>1.7389460000000001</v>
      </c>
      <c r="CS191">
        <v>806.26390000000004</v>
      </c>
      <c r="CT191">
        <v>0.61118039999999996</v>
      </c>
      <c r="CU191">
        <v>26.410360000000001</v>
      </c>
      <c r="CV191">
        <v>0.44962350000000001</v>
      </c>
      <c r="CW191">
        <v>210.68260000000001</v>
      </c>
      <c r="CX191">
        <v>0.60722540000000003</v>
      </c>
      <c r="CY191">
        <v>25.832979999999999</v>
      </c>
      <c r="CZ191">
        <v>0.1222978</v>
      </c>
      <c r="DA191">
        <v>56.98124</v>
      </c>
      <c r="DB191">
        <v>0.60331820000000003</v>
      </c>
      <c r="DC191">
        <v>27.07714</v>
      </c>
      <c r="DD191" s="1">
        <v>4.7447910000000003E-2</v>
      </c>
      <c r="DE191">
        <v>21.36863</v>
      </c>
      <c r="DF191">
        <v>0.59967590000000004</v>
      </c>
      <c r="DG191">
        <v>30.08276</v>
      </c>
      <c r="DH191" s="1">
        <v>3.3063460000000003E-2</v>
      </c>
      <c r="DI191">
        <v>14.35765</v>
      </c>
      <c r="DJ191">
        <v>0.59655219999999998</v>
      </c>
      <c r="DK191">
        <v>34.90211</v>
      </c>
      <c r="DL191" s="1">
        <v>3.2709090000000003E-2</v>
      </c>
      <c r="DM191">
        <v>14.04833</v>
      </c>
      <c r="DN191">
        <v>0.59377539999999995</v>
      </c>
      <c r="DO191">
        <v>40.148139999999998</v>
      </c>
      <c r="DP191" s="1">
        <v>3.4532159999999999E-2</v>
      </c>
      <c r="DQ191">
        <v>14.86734</v>
      </c>
      <c r="DR191">
        <v>0.59141299999999997</v>
      </c>
      <c r="DS191">
        <v>41.996980000000001</v>
      </c>
      <c r="DT191">
        <v>3.5445780000000003E-2</v>
      </c>
      <c r="DU191">
        <v>15.33389</v>
      </c>
      <c r="DV191">
        <v>0.58978889999999995</v>
      </c>
      <c r="DW191">
        <v>40.654249999999998</v>
      </c>
      <c r="DX191">
        <v>3.4891619999999998E-2</v>
      </c>
      <c r="DY191">
        <v>15.149850000000001</v>
      </c>
      <c r="DZ191">
        <v>0.58852700000000002</v>
      </c>
      <c r="EA191">
        <v>38.356780000000001</v>
      </c>
      <c r="EB191" s="1">
        <v>3.3119799999999998E-2</v>
      </c>
      <c r="EC191">
        <v>14.41039</v>
      </c>
      <c r="ED191">
        <v>0.58761019999999997</v>
      </c>
      <c r="EE191">
        <v>35.8917</v>
      </c>
      <c r="EF191" s="1">
        <v>3.0646739999999999E-2</v>
      </c>
      <c r="EG191">
        <v>13.34487</v>
      </c>
      <c r="EH191">
        <v>0.5869974</v>
      </c>
      <c r="EI191">
        <v>34.923609999999996</v>
      </c>
      <c r="EJ191" s="1">
        <v>2.7703390000000001E-2</v>
      </c>
      <c r="EK191">
        <v>12.06784</v>
      </c>
      <c r="EL191">
        <v>0.58660440000000003</v>
      </c>
      <c r="EM191">
        <v>36.303040000000003</v>
      </c>
      <c r="EN191" s="1">
        <v>2.4269059999999999E-2</v>
      </c>
      <c r="EO191">
        <v>10.579660000000001</v>
      </c>
      <c r="EP191">
        <v>0.58636889999999997</v>
      </c>
      <c r="EQ191">
        <v>40.528210000000001</v>
      </c>
      <c r="ER191">
        <v>2.0367280000000001E-2</v>
      </c>
      <c r="ES191">
        <v>8.8918490000000006</v>
      </c>
      <c r="ET191">
        <v>0.58621219999999996</v>
      </c>
      <c r="EU191">
        <v>44.667279999999998</v>
      </c>
      <c r="EV191" s="1">
        <v>1.635551E-2</v>
      </c>
      <c r="EW191">
        <v>7.1501229999999998</v>
      </c>
      <c r="EX191">
        <v>0.58613470000000001</v>
      </c>
      <c r="EY191">
        <v>45.43723</v>
      </c>
      <c r="EZ191" s="1">
        <v>1.277943E-2</v>
      </c>
      <c r="FA191">
        <v>5.5839600000000003</v>
      </c>
      <c r="FB191">
        <v>0.58608660000000001</v>
      </c>
      <c r="FC191">
        <v>43.664479999999998</v>
      </c>
      <c r="FD191" s="1">
        <v>1.0005419999999999E-2</v>
      </c>
      <c r="FE191">
        <v>4.3607360000000002</v>
      </c>
      <c r="FF191">
        <v>0.58605269999999998</v>
      </c>
      <c r="FG191">
        <v>41.053809999999999</v>
      </c>
      <c r="FH191" s="1">
        <v>8.0820130000000007E-3</v>
      </c>
      <c r="FI191">
        <v>3.5076269999999998</v>
      </c>
      <c r="FJ191">
        <v>0.58603919999999998</v>
      </c>
      <c r="FK191">
        <v>38.893900000000002</v>
      </c>
      <c r="FL191" s="1">
        <v>6.8274219999999997E-3</v>
      </c>
      <c r="FM191">
        <v>2.9497939999999998</v>
      </c>
      <c r="FN191">
        <v>0.58603450000000001</v>
      </c>
      <c r="FO191">
        <v>39.583680000000001</v>
      </c>
      <c r="FP191" s="1">
        <v>6.0251660000000002E-3</v>
      </c>
      <c r="FQ191">
        <v>2.5928599999999999</v>
      </c>
      <c r="FR191">
        <v>0.58603439999999996</v>
      </c>
      <c r="FS191">
        <v>42.35698</v>
      </c>
      <c r="FT191" s="1">
        <v>5.4903390000000003E-3</v>
      </c>
      <c r="FU191">
        <v>2.3566319999999998</v>
      </c>
      <c r="FV191">
        <v>0.58603810000000001</v>
      </c>
      <c r="FW191">
        <v>45.72578</v>
      </c>
      <c r="FX191" s="1">
        <v>5.1049249999999997E-3</v>
      </c>
      <c r="FY191">
        <v>2.1872669999999999</v>
      </c>
      <c r="FZ191">
        <v>0.58602730000000003</v>
      </c>
      <c r="GA191">
        <v>47.304020000000001</v>
      </c>
      <c r="GB191" s="1">
        <v>4.8029750000000001E-3</v>
      </c>
      <c r="GC191">
        <v>2.0554329999999998</v>
      </c>
      <c r="GD191">
        <v>0.58603660000000002</v>
      </c>
      <c r="GE191">
        <v>46.957590000000003</v>
      </c>
      <c r="GF191" s="1">
        <v>4.5479229999999997E-3</v>
      </c>
      <c r="GG191">
        <v>1.9449970000000001</v>
      </c>
      <c r="GH191">
        <v>0.58604339999999999</v>
      </c>
      <c r="GI191">
        <v>44.428910000000002</v>
      </c>
      <c r="GJ191" s="1">
        <v>4.3213749999999997E-3</v>
      </c>
      <c r="GK191">
        <v>1.847308</v>
      </c>
      <c r="GL191">
        <v>0.58602699999999996</v>
      </c>
      <c r="GM191">
        <v>40.995899999999999</v>
      </c>
      <c r="GN191" s="1">
        <v>4.1145440000000004E-3</v>
      </c>
      <c r="GO191">
        <v>1.7582869999999999</v>
      </c>
      <c r="GP191">
        <v>0.58603070000000002</v>
      </c>
      <c r="GQ191">
        <v>37.936660000000003</v>
      </c>
      <c r="GR191" s="1">
        <v>3.9246130000000004E-3</v>
      </c>
      <c r="GS191">
        <v>1.6767209999999999</v>
      </c>
      <c r="GT191">
        <v>0.58604089999999998</v>
      </c>
      <c r="GU191">
        <v>37.84498</v>
      </c>
      <c r="GV191" s="1">
        <v>3.746611E-3</v>
      </c>
      <c r="GW191">
        <v>1.6003700000000001</v>
      </c>
      <c r="GX191">
        <v>0.58604199999999995</v>
      </c>
      <c r="GY191">
        <v>39.920479999999998</v>
      </c>
      <c r="GZ191" s="1">
        <v>3.579119E-3</v>
      </c>
      <c r="HA191">
        <v>1.5287740000000001</v>
      </c>
      <c r="HB191">
        <v>0.5860417</v>
      </c>
      <c r="HC191">
        <v>43.083219999999997</v>
      </c>
      <c r="HD191" s="1">
        <v>3.421122E-3</v>
      </c>
      <c r="HE191">
        <v>1.4610380000000001</v>
      </c>
      <c r="HF191">
        <v>0.58603249999999996</v>
      </c>
      <c r="HG191">
        <v>45.653709999999997</v>
      </c>
      <c r="HH191" s="1">
        <v>3.271393E-3</v>
      </c>
      <c r="HI191">
        <v>1.397017</v>
      </c>
      <c r="HJ191">
        <v>0.58604780000000001</v>
      </c>
      <c r="HK191">
        <v>45.315300000000001</v>
      </c>
      <c r="HL191" s="1">
        <v>3.1303419999999999E-3</v>
      </c>
      <c r="HM191">
        <v>1.336689</v>
      </c>
      <c r="HN191">
        <v>0.58602259999999995</v>
      </c>
      <c r="HO191">
        <v>43.381709999999998</v>
      </c>
      <c r="HP191" s="1">
        <v>2.9975409999999998E-3</v>
      </c>
      <c r="HQ191">
        <v>1.279919</v>
      </c>
      <c r="HR191">
        <v>0.58603479999999997</v>
      </c>
      <c r="HS191">
        <v>40.671140000000001</v>
      </c>
      <c r="HT191" s="1">
        <v>2.8710630000000001E-3</v>
      </c>
      <c r="HU191">
        <v>1.225851</v>
      </c>
      <c r="HV191">
        <v>0.58604029999999996</v>
      </c>
      <c r="HW191">
        <v>38.231879999999997</v>
      </c>
      <c r="HX191" s="1">
        <v>2.7513899999999998E-3</v>
      </c>
      <c r="HY191">
        <v>1.174785</v>
      </c>
      <c r="HZ191">
        <v>0.58604089999999998</v>
      </c>
      <c r="IA191">
        <v>38.445189999999997</v>
      </c>
      <c r="IB191" s="1">
        <v>2.6374340000000001E-3</v>
      </c>
      <c r="IC191">
        <v>1.126109</v>
      </c>
      <c r="ID191">
        <v>0.58603249999999996</v>
      </c>
      <c r="IE191">
        <v>42.224130000000002</v>
      </c>
      <c r="IF191" s="1">
        <v>2.5300069999999999E-3</v>
      </c>
      <c r="IG191">
        <v>1.080141</v>
      </c>
      <c r="IH191">
        <v>0.58604140000000005</v>
      </c>
      <c r="II191">
        <v>47.889110000000002</v>
      </c>
      <c r="IJ191" s="1">
        <v>2.4271969999999999E-3</v>
      </c>
      <c r="IK191">
        <v>1.036254</v>
      </c>
      <c r="IL191">
        <v>0.5860242</v>
      </c>
      <c r="IM191">
        <v>51.438189999999999</v>
      </c>
      <c r="IN191" s="1">
        <v>2.329846E-3</v>
      </c>
      <c r="IO191">
        <v>0.9946123</v>
      </c>
      <c r="IP191">
        <v>0.58601959999999997</v>
      </c>
      <c r="IQ191">
        <v>51.547080000000001</v>
      </c>
      <c r="IR191" s="1">
        <v>2.237083E-3</v>
      </c>
      <c r="IS191">
        <v>0.95503550000000004</v>
      </c>
      <c r="IT191">
        <v>0.58604959999999995</v>
      </c>
      <c r="IU191">
        <v>49.291879999999999</v>
      </c>
      <c r="IV191" s="1">
        <v>2.149766E-3</v>
      </c>
      <c r="IW191">
        <v>0.91764619999999997</v>
      </c>
      <c r="IX191">
        <v>0.58604029999999996</v>
      </c>
      <c r="IY191">
        <v>46.3125</v>
      </c>
      <c r="IZ191" s="1">
        <v>2.066619E-3</v>
      </c>
      <c r="JA191">
        <v>0.88213410000000003</v>
      </c>
      <c r="JB191">
        <v>0.58604080000000003</v>
      </c>
      <c r="JC191">
        <v>44.004240000000003</v>
      </c>
      <c r="JD191" s="1">
        <v>1.9864940000000001E-3</v>
      </c>
      <c r="JE191">
        <v>0.84801579999999999</v>
      </c>
      <c r="JF191">
        <v>0.58603769999999999</v>
      </c>
      <c r="JG191">
        <v>44.642589999999998</v>
      </c>
      <c r="JH191" s="1">
        <v>1.910473E-3</v>
      </c>
      <c r="JI191">
        <v>0.81547829999999999</v>
      </c>
      <c r="JJ191">
        <v>0.58602549999999998</v>
      </c>
      <c r="JK191">
        <v>46.44755</v>
      </c>
      <c r="JL191" s="1">
        <v>1.836329E-3</v>
      </c>
      <c r="JM191">
        <v>0.78429950000000004</v>
      </c>
      <c r="JN191">
        <v>0.58604440000000002</v>
      </c>
      <c r="JO191">
        <v>47.083629999999999</v>
      </c>
      <c r="JP191" s="1">
        <v>1.762836E-3</v>
      </c>
      <c r="JQ191">
        <v>0.75480800000000003</v>
      </c>
      <c r="JR191">
        <v>0.58603780000000005</v>
      </c>
      <c r="JS191">
        <v>46.617159999999998</v>
      </c>
      <c r="JT191" s="1">
        <v>1.692271E-3</v>
      </c>
      <c r="JU191">
        <v>0.7264408</v>
      </c>
      <c r="JV191">
        <v>0.58603890000000003</v>
      </c>
      <c r="JW191">
        <v>45.057340000000003</v>
      </c>
      <c r="JX191" s="1">
        <v>1.625233E-3</v>
      </c>
      <c r="JY191">
        <v>0.69930890000000001</v>
      </c>
      <c r="JZ191">
        <v>0.58603300000000003</v>
      </c>
      <c r="KA191">
        <v>42.244689999999999</v>
      </c>
      <c r="KB191" s="1">
        <v>1.561617E-3</v>
      </c>
      <c r="KC191">
        <v>0.67344280000000001</v>
      </c>
      <c r="KD191">
        <v>0.58603890000000003</v>
      </c>
      <c r="KE191">
        <v>39.35192</v>
      </c>
      <c r="KF191" s="1">
        <v>1.5007670000000001E-3</v>
      </c>
      <c r="KG191">
        <v>0.64857319999999996</v>
      </c>
      <c r="KH191">
        <v>0.58603749999999999</v>
      </c>
      <c r="KI191">
        <v>37.354810000000001</v>
      </c>
      <c r="KJ191" s="1">
        <v>1.4430720000000001E-3</v>
      </c>
      <c r="KK191">
        <v>0.62487820000000005</v>
      </c>
      <c r="KL191">
        <v>0.58604210000000001</v>
      </c>
      <c r="KM191">
        <v>38.167070000000002</v>
      </c>
      <c r="KN191" s="1">
        <v>1.388296E-3</v>
      </c>
      <c r="KO191">
        <v>0.60230510000000004</v>
      </c>
      <c r="KP191">
        <v>0.58604719999999999</v>
      </c>
      <c r="KQ191">
        <v>42.562370000000001</v>
      </c>
      <c r="KR191" s="1">
        <v>1.335384E-3</v>
      </c>
      <c r="KS191">
        <v>0.58047309999999996</v>
      </c>
      <c r="KT191">
        <v>0.586032</v>
      </c>
      <c r="KU191">
        <v>48.96114</v>
      </c>
      <c r="KV191" s="1">
        <v>1.2847430000000001E-3</v>
      </c>
      <c r="KW191">
        <v>0.55944059999999995</v>
      </c>
      <c r="KX191">
        <v>0.58604480000000003</v>
      </c>
      <c r="KY191">
        <v>53.275260000000003</v>
      </c>
      <c r="KZ191" s="1">
        <v>1.236778E-3</v>
      </c>
      <c r="LA191">
        <v>0.53946890000000003</v>
      </c>
      <c r="LB191">
        <v>0.58603499999999997</v>
      </c>
      <c r="LC191">
        <v>53.127090000000003</v>
      </c>
      <c r="LD191" s="1">
        <v>1.19064E-3</v>
      </c>
      <c r="LE191">
        <v>0.52016620000000002</v>
      </c>
      <c r="LF191">
        <v>0.58603320000000003</v>
      </c>
      <c r="LG191">
        <v>50.444679999999998</v>
      </c>
      <c r="LH191" s="1">
        <v>1.146836E-3</v>
      </c>
      <c r="LI191">
        <v>0.50182590000000005</v>
      </c>
      <c r="LJ191">
        <v>0.58603850000000002</v>
      </c>
      <c r="LK191">
        <v>47.082720000000002</v>
      </c>
      <c r="LL191" s="1">
        <v>1.1049670000000001E-3</v>
      </c>
      <c r="LM191">
        <v>0.48422379999999998</v>
      </c>
      <c r="LN191">
        <v>0.58603799999999995</v>
      </c>
      <c r="LO191">
        <v>43.475029999999997</v>
      </c>
      <c r="LP191" s="1">
        <v>1.0648210000000001E-3</v>
      </c>
      <c r="LQ191">
        <v>0.46731200000000001</v>
      </c>
      <c r="LR191">
        <v>0.58604480000000003</v>
      </c>
      <c r="LS191">
        <v>41.733060000000002</v>
      </c>
      <c r="LT191" s="1">
        <v>1.0266229999999999E-3</v>
      </c>
      <c r="LU191">
        <v>0.45115769999999999</v>
      </c>
      <c r="LV191">
        <v>0.58602200000000004</v>
      </c>
      <c r="LW191">
        <v>42.37276</v>
      </c>
      <c r="LX191" s="1">
        <v>9.8987620000000006E-4</v>
      </c>
      <c r="LY191">
        <v>0.43560559999999998</v>
      </c>
      <c r="LZ191">
        <v>0.58603700000000003</v>
      </c>
      <c r="MA191">
        <v>43.533410000000003</v>
      </c>
      <c r="MB191" s="1">
        <v>9.5480830000000002E-4</v>
      </c>
      <c r="MC191">
        <v>0.42072039999999999</v>
      </c>
      <c r="MD191">
        <v>0.58603669999999997</v>
      </c>
      <c r="ME191">
        <v>44.18927</v>
      </c>
      <c r="MF191" s="1">
        <v>9.2099450000000002E-4</v>
      </c>
      <c r="MG191">
        <v>0.40636749999999999</v>
      </c>
      <c r="MH191">
        <v>0.58602639999999995</v>
      </c>
      <c r="MI191">
        <v>43.43121</v>
      </c>
      <c r="MJ191" s="1">
        <v>8.8865829999999995E-4</v>
      </c>
      <c r="MK191">
        <v>0.39264009999999999</v>
      </c>
      <c r="ML191">
        <v>0.58603159999999999</v>
      </c>
      <c r="MM191">
        <v>40.428199999999997</v>
      </c>
      <c r="MN191" s="1">
        <v>8.5721539999999996E-4</v>
      </c>
      <c r="MO191">
        <v>0.37932650000000001</v>
      </c>
      <c r="MP191">
        <v>0.58604129999999999</v>
      </c>
      <c r="MQ191">
        <v>37.557659999999998</v>
      </c>
      <c r="MR191" s="1">
        <v>8.270129E-4</v>
      </c>
      <c r="MS191">
        <v>0.36649779999999998</v>
      </c>
      <c r="MT191">
        <v>0.58604259999999997</v>
      </c>
      <c r="MU191">
        <v>36.058340000000001</v>
      </c>
      <c r="MV191" s="1">
        <v>7.9816299999999995E-4</v>
      </c>
      <c r="MW191">
        <v>0.35425519999999999</v>
      </c>
      <c r="MX191">
        <v>0.58601650000000005</v>
      </c>
      <c r="MY191">
        <v>37.39837</v>
      </c>
      <c r="MZ191" s="1">
        <v>7.7023589999999996E-4</v>
      </c>
      <c r="NA191">
        <v>0.3423506</v>
      </c>
      <c r="NB191">
        <v>0.58603890000000003</v>
      </c>
      <c r="NC191">
        <v>39.978470000000002</v>
      </c>
      <c r="ND191" s="1">
        <v>7.435454E-4</v>
      </c>
      <c r="NE191">
        <v>0.33094109999999999</v>
      </c>
      <c r="NF191">
        <v>0.58603510000000003</v>
      </c>
      <c r="NG191">
        <v>43.70973</v>
      </c>
      <c r="NH191" s="1">
        <v>7.1768280000000003E-4</v>
      </c>
      <c r="NI191">
        <v>0.31989869999999998</v>
      </c>
      <c r="NJ191">
        <v>0.58604279999999997</v>
      </c>
      <c r="NK191">
        <v>47.563220000000001</v>
      </c>
      <c r="NL191" s="1">
        <v>6.9283259999999998E-4</v>
      </c>
      <c r="NM191">
        <v>0.30924590000000002</v>
      </c>
      <c r="NN191">
        <v>0.58603400000000005</v>
      </c>
      <c r="NO191">
        <v>48.609340000000003</v>
      </c>
      <c r="NP191" s="1">
        <v>6.6907459999999996E-4</v>
      </c>
      <c r="NQ191">
        <v>0.29903570000000002</v>
      </c>
      <c r="NR191">
        <v>0.58603910000000003</v>
      </c>
      <c r="NS191">
        <v>45.994140000000002</v>
      </c>
      <c r="NT191" s="1">
        <v>6.4602859999999998E-4</v>
      </c>
      <c r="NU191">
        <v>0.28912939999999998</v>
      </c>
      <c r="NV191">
        <v>0.58604160000000005</v>
      </c>
      <c r="NW191">
        <v>42.512889999999999</v>
      </c>
      <c r="NX191" s="1">
        <v>6.2410869999999998E-4</v>
      </c>
      <c r="NY191">
        <v>0.27966350000000001</v>
      </c>
      <c r="NZ191">
        <v>0.58603950000000005</v>
      </c>
      <c r="OA191">
        <v>38.872340000000001</v>
      </c>
      <c r="OB191" s="1">
        <v>6.0288110000000002E-4</v>
      </c>
      <c r="OC191">
        <v>0.27045859999999999</v>
      </c>
      <c r="OD191">
        <v>0.58604230000000002</v>
      </c>
      <c r="OE191">
        <v>37.276580000000003</v>
      </c>
      <c r="OF191" s="1">
        <v>5.8254330000000003E-4</v>
      </c>
      <c r="OG191">
        <v>0.2615981</v>
      </c>
      <c r="OH191">
        <v>0.58603729999999998</v>
      </c>
      <c r="OI191">
        <v>36.888240000000003</v>
      </c>
      <c r="OJ191" s="1">
        <v>5.6300580000000005E-4</v>
      </c>
      <c r="OK191">
        <v>0.25306329999999999</v>
      </c>
    </row>
    <row r="192" spans="1:401" x14ac:dyDescent="0.35">
      <c r="A192">
        <v>198</v>
      </c>
      <c r="B192" t="s">
        <v>4</v>
      </c>
      <c r="C192" t="s">
        <v>181</v>
      </c>
      <c r="D192" t="s">
        <v>198</v>
      </c>
      <c r="E192">
        <v>870.54539999999997</v>
      </c>
      <c r="F192">
        <v>0.6914981</v>
      </c>
      <c r="G192">
        <v>23.17295</v>
      </c>
      <c r="H192">
        <v>0</v>
      </c>
      <c r="I192">
        <v>0</v>
      </c>
      <c r="J192">
        <v>0.68491950000000001</v>
      </c>
      <c r="K192">
        <v>23.960080000000001</v>
      </c>
      <c r="L192">
        <v>0</v>
      </c>
      <c r="M192">
        <v>0</v>
      </c>
      <c r="N192">
        <v>0.678481</v>
      </c>
      <c r="O192">
        <v>24.55322</v>
      </c>
      <c r="P192">
        <v>0</v>
      </c>
      <c r="Q192">
        <v>0</v>
      </c>
      <c r="R192">
        <v>0.67251360000000004</v>
      </c>
      <c r="S192">
        <v>25.537369999999999</v>
      </c>
      <c r="T192">
        <v>0</v>
      </c>
      <c r="U192">
        <v>0</v>
      </c>
      <c r="V192">
        <v>0.66664109999999999</v>
      </c>
      <c r="W192">
        <v>26.020379999999999</v>
      </c>
      <c r="X192">
        <v>0</v>
      </c>
      <c r="Y192">
        <v>0</v>
      </c>
      <c r="Z192">
        <v>0.66088100000000005</v>
      </c>
      <c r="AA192">
        <v>25.39</v>
      </c>
      <c r="AB192">
        <v>0</v>
      </c>
      <c r="AC192">
        <v>0</v>
      </c>
      <c r="AD192">
        <v>0.65511920000000001</v>
      </c>
      <c r="AE192">
        <v>23.91433</v>
      </c>
      <c r="AF192">
        <v>0</v>
      </c>
      <c r="AG192">
        <v>0</v>
      </c>
      <c r="AH192">
        <v>0.64968649999999994</v>
      </c>
      <c r="AI192">
        <v>22.42483</v>
      </c>
      <c r="AJ192" s="1">
        <v>9.2152230000000001E-35</v>
      </c>
      <c r="AK192" s="1">
        <v>3.6826789999999998E-32</v>
      </c>
      <c r="AL192">
        <v>0.64487380000000005</v>
      </c>
      <c r="AM192">
        <v>21.667449999999999</v>
      </c>
      <c r="AN192" s="1">
        <v>4.4540029999999998E-25</v>
      </c>
      <c r="AO192" s="1">
        <v>1.7807279999999999E-22</v>
      </c>
      <c r="AP192">
        <v>0.64068369999999997</v>
      </c>
      <c r="AQ192">
        <v>23.04701</v>
      </c>
      <c r="AR192" s="1">
        <v>2.9141649999999999E-15</v>
      </c>
      <c r="AS192" s="1">
        <v>1.169196E-12</v>
      </c>
      <c r="AT192">
        <v>0.63671949999999999</v>
      </c>
      <c r="AU192">
        <v>26.00188</v>
      </c>
      <c r="AV192" s="1">
        <v>3.659758E-8</v>
      </c>
      <c r="AW192" s="1">
        <v>1.058191E-5</v>
      </c>
      <c r="AX192">
        <v>0.63314029999999999</v>
      </c>
      <c r="AY192">
        <v>29.433209999999999</v>
      </c>
      <c r="AZ192" s="1">
        <v>6.6532780000000006E-5</v>
      </c>
      <c r="BA192" s="1">
        <v>2.0607170000000001E-2</v>
      </c>
      <c r="BB192">
        <v>0.6304824</v>
      </c>
      <c r="BC192">
        <v>31.993960000000001</v>
      </c>
      <c r="BD192" s="1">
        <v>1.0686849999999999E-2</v>
      </c>
      <c r="BE192">
        <v>3.509871</v>
      </c>
      <c r="BF192">
        <v>0.62857529999999995</v>
      </c>
      <c r="BG192">
        <v>32.317239999999998</v>
      </c>
      <c r="BH192">
        <v>0.38116480000000003</v>
      </c>
      <c r="BI192">
        <v>131.49080000000001</v>
      </c>
      <c r="BJ192">
        <v>0.62712089999999998</v>
      </c>
      <c r="BK192">
        <v>30.735790000000001</v>
      </c>
      <c r="BL192">
        <v>4.5213239999999999</v>
      </c>
      <c r="BM192">
        <v>1628.9</v>
      </c>
      <c r="BN192">
        <v>0.62596790000000002</v>
      </c>
      <c r="BO192">
        <v>28.650030000000001</v>
      </c>
      <c r="BP192">
        <v>22.772410000000001</v>
      </c>
      <c r="BQ192">
        <v>8524.3430000000008</v>
      </c>
      <c r="BR192">
        <v>0.62502219999999997</v>
      </c>
      <c r="BS192">
        <v>27.069269999999999</v>
      </c>
      <c r="BT192">
        <v>57.557200000000002</v>
      </c>
      <c r="BU192">
        <v>22290.400000000001</v>
      </c>
      <c r="BV192">
        <v>0.62406499999999998</v>
      </c>
      <c r="BW192">
        <v>27.404959999999999</v>
      </c>
      <c r="BX192">
        <v>82.721779999999995</v>
      </c>
      <c r="BY192">
        <v>33015.839999999997</v>
      </c>
      <c r="BZ192">
        <v>0.62284340000000005</v>
      </c>
      <c r="CA192">
        <v>28.815719999999999</v>
      </c>
      <c r="CB192">
        <v>74.524519999999995</v>
      </c>
      <c r="CC192">
        <v>30569.96</v>
      </c>
      <c r="CD192">
        <v>0.62123390000000001</v>
      </c>
      <c r="CE192">
        <v>30.051690000000001</v>
      </c>
      <c r="CF192">
        <v>45.710599999999999</v>
      </c>
      <c r="CG192">
        <v>19214.759999999998</v>
      </c>
      <c r="CH192">
        <v>0.61912610000000001</v>
      </c>
      <c r="CI192">
        <v>30.573239999999998</v>
      </c>
      <c r="CJ192">
        <v>20.517489999999999</v>
      </c>
      <c r="CK192">
        <v>8819.2849999999999</v>
      </c>
      <c r="CL192">
        <v>0.61649229999999999</v>
      </c>
      <c r="CM192">
        <v>29.59355</v>
      </c>
      <c r="CN192">
        <v>7.2014680000000002</v>
      </c>
      <c r="CO192">
        <v>3155.26</v>
      </c>
      <c r="CP192">
        <v>0.61339699999999997</v>
      </c>
      <c r="CQ192">
        <v>28.063500000000001</v>
      </c>
      <c r="CR192">
        <v>2.1039300000000001</v>
      </c>
      <c r="CS192">
        <v>937.06880000000001</v>
      </c>
      <c r="CT192">
        <v>0.60989890000000002</v>
      </c>
      <c r="CU192">
        <v>26.536300000000001</v>
      </c>
      <c r="CV192">
        <v>0.55045489999999997</v>
      </c>
      <c r="CW192">
        <v>247.8578</v>
      </c>
      <c r="CX192">
        <v>0.60618349999999999</v>
      </c>
      <c r="CY192">
        <v>25.868829999999999</v>
      </c>
      <c r="CZ192">
        <v>0.1468467</v>
      </c>
      <c r="DA192">
        <v>65.945419999999999</v>
      </c>
      <c r="DB192">
        <v>0.60251299999999997</v>
      </c>
      <c r="DC192">
        <v>27.026009999999999</v>
      </c>
      <c r="DD192" s="1">
        <v>5.2831339999999997E-2</v>
      </c>
      <c r="DE192">
        <v>23.04993</v>
      </c>
      <c r="DF192">
        <v>0.5991687</v>
      </c>
      <c r="DG192">
        <v>29.975529999999999</v>
      </c>
      <c r="DH192" s="1">
        <v>3.3890620000000003E-2</v>
      </c>
      <c r="DI192">
        <v>14.242179999999999</v>
      </c>
      <c r="DJ192">
        <v>0.59632750000000001</v>
      </c>
      <c r="DK192">
        <v>34.778579999999998</v>
      </c>
      <c r="DL192" s="1">
        <v>3.2520569999999999E-2</v>
      </c>
      <c r="DM192">
        <v>13.474259999999999</v>
      </c>
      <c r="DN192">
        <v>0.59379059999999995</v>
      </c>
      <c r="DO192">
        <v>40.051819999999999</v>
      </c>
      <c r="DP192" s="1">
        <v>3.4286219999999999E-2</v>
      </c>
      <c r="DQ192">
        <v>14.220980000000001</v>
      </c>
      <c r="DR192">
        <v>0.59166059999999998</v>
      </c>
      <c r="DS192">
        <v>41.995690000000003</v>
      </c>
      <c r="DT192">
        <v>3.5383129999999999E-2</v>
      </c>
      <c r="DU192">
        <v>14.737679999999999</v>
      </c>
      <c r="DV192">
        <v>0.59025839999999996</v>
      </c>
      <c r="DW192">
        <v>40.804099999999998</v>
      </c>
      <c r="DX192" s="1">
        <v>3.5038720000000002E-2</v>
      </c>
      <c r="DY192">
        <v>14.641870000000001</v>
      </c>
      <c r="DZ192">
        <v>0.58914630000000001</v>
      </c>
      <c r="EA192">
        <v>38.61168</v>
      </c>
      <c r="EB192" s="1">
        <v>3.3411669999999997E-2</v>
      </c>
      <c r="EC192">
        <v>13.98793</v>
      </c>
      <c r="ED192">
        <v>0.58835879999999996</v>
      </c>
      <c r="EE192">
        <v>36.148960000000002</v>
      </c>
      <c r="EF192" s="1">
        <v>3.102034E-2</v>
      </c>
      <c r="EG192">
        <v>12.994540000000001</v>
      </c>
      <c r="EH192">
        <v>0.58784289999999995</v>
      </c>
      <c r="EI192">
        <v>35.049970000000002</v>
      </c>
      <c r="EJ192" s="1">
        <v>2.8142790000000001E-2</v>
      </c>
      <c r="EK192">
        <v>11.790380000000001</v>
      </c>
      <c r="EL192">
        <v>0.58752669999999996</v>
      </c>
      <c r="EM192">
        <v>36.295380000000002</v>
      </c>
      <c r="EN192" s="1">
        <v>2.4781270000000001E-2</v>
      </c>
      <c r="EO192">
        <v>10.38653</v>
      </c>
      <c r="EP192">
        <v>0.58731409999999995</v>
      </c>
      <c r="EQ192">
        <v>40.438209999999998</v>
      </c>
      <c r="ER192" s="1">
        <v>2.0932409999999999E-2</v>
      </c>
      <c r="ES192">
        <v>8.7840089999999993</v>
      </c>
      <c r="ET192">
        <v>0.58718879999999996</v>
      </c>
      <c r="EU192">
        <v>44.607059999999997</v>
      </c>
      <c r="EV192" s="1">
        <v>1.6908039999999999E-2</v>
      </c>
      <c r="EW192">
        <v>7.1044869999999998</v>
      </c>
      <c r="EX192">
        <v>0.58713979999999999</v>
      </c>
      <c r="EY192">
        <v>45.465440000000001</v>
      </c>
      <c r="EZ192" s="1">
        <v>1.324648E-2</v>
      </c>
      <c r="FA192">
        <v>5.5641670000000003</v>
      </c>
      <c r="FB192">
        <v>0.58709670000000003</v>
      </c>
      <c r="FC192">
        <v>43.846559999999997</v>
      </c>
      <c r="FD192" s="1">
        <v>1.0350639999999999E-2</v>
      </c>
      <c r="FE192">
        <v>4.3381340000000002</v>
      </c>
      <c r="FF192">
        <v>0.58708490000000002</v>
      </c>
      <c r="FG192">
        <v>41.324559999999998</v>
      </c>
      <c r="FH192" s="1">
        <v>8.3136330000000008E-3</v>
      </c>
      <c r="FI192">
        <v>3.4707699999999999</v>
      </c>
      <c r="FJ192">
        <v>0.58706380000000002</v>
      </c>
      <c r="FK192">
        <v>39.085680000000004</v>
      </c>
      <c r="FL192" s="1">
        <v>6.9775260000000004E-3</v>
      </c>
      <c r="FM192">
        <v>2.9002509999999999</v>
      </c>
      <c r="FN192">
        <v>0.58707399999999998</v>
      </c>
      <c r="FO192">
        <v>39.541200000000003</v>
      </c>
      <c r="FP192" s="1">
        <v>6.1211820000000002E-3</v>
      </c>
      <c r="FQ192">
        <v>2.5342880000000001</v>
      </c>
      <c r="FR192">
        <v>0.58706239999999998</v>
      </c>
      <c r="FS192">
        <v>42.179110000000001</v>
      </c>
      <c r="FT192" s="1">
        <v>5.5562279999999999E-3</v>
      </c>
      <c r="FU192">
        <v>2.294381</v>
      </c>
      <c r="FV192">
        <v>0.58706309999999995</v>
      </c>
      <c r="FW192">
        <v>45.555109999999999</v>
      </c>
      <c r="FX192" s="1">
        <v>5.1540639999999999E-3</v>
      </c>
      <c r="FY192">
        <v>2.124409</v>
      </c>
      <c r="FZ192">
        <v>0.58706599999999998</v>
      </c>
      <c r="GA192">
        <v>47.253399999999999</v>
      </c>
      <c r="GB192" s="1">
        <v>4.8423370000000004E-3</v>
      </c>
      <c r="GC192">
        <v>1.9934879999999999</v>
      </c>
      <c r="GD192">
        <v>0.58707759999999998</v>
      </c>
      <c r="GE192">
        <v>47.050730000000001</v>
      </c>
      <c r="GF192" s="1">
        <v>4.5821489999999998E-3</v>
      </c>
      <c r="GG192">
        <v>1.885105</v>
      </c>
      <c r="GH192">
        <v>0.58707889999999996</v>
      </c>
      <c r="GI192">
        <v>44.703890000000001</v>
      </c>
      <c r="GJ192" s="1">
        <v>4.3519700000000001E-3</v>
      </c>
      <c r="GK192">
        <v>1.789625</v>
      </c>
      <c r="GL192">
        <v>0.58706519999999995</v>
      </c>
      <c r="GM192">
        <v>41.358960000000003</v>
      </c>
      <c r="GN192" s="1">
        <v>4.1423919999999999E-3</v>
      </c>
      <c r="GO192">
        <v>1.7028589999999999</v>
      </c>
      <c r="GP192">
        <v>0.58707149999999997</v>
      </c>
      <c r="GQ192">
        <v>38.245649999999998</v>
      </c>
      <c r="GR192" s="1">
        <v>3.9505959999999998E-3</v>
      </c>
      <c r="GS192">
        <v>1.623623</v>
      </c>
      <c r="GT192">
        <v>0.58706639999999999</v>
      </c>
      <c r="GU192">
        <v>37.980629999999998</v>
      </c>
      <c r="GV192" s="1">
        <v>3.771029E-3</v>
      </c>
      <c r="GW192">
        <v>1.549518</v>
      </c>
      <c r="GX192">
        <v>0.58706670000000005</v>
      </c>
      <c r="GY192">
        <v>39.921950000000002</v>
      </c>
      <c r="GZ192" s="1">
        <v>3.6021099999999999E-3</v>
      </c>
      <c r="HA192">
        <v>1.4800519999999999</v>
      </c>
      <c r="HB192">
        <v>0.58706290000000005</v>
      </c>
      <c r="HC192">
        <v>43.03642</v>
      </c>
      <c r="HD192" s="1">
        <v>3.4427540000000001E-3</v>
      </c>
      <c r="HE192">
        <v>1.4143520000000001</v>
      </c>
      <c r="HF192">
        <v>0.58707569999999998</v>
      </c>
      <c r="HG192">
        <v>45.63944</v>
      </c>
      <c r="HH192" s="1">
        <v>3.291848E-3</v>
      </c>
      <c r="HI192">
        <v>1.3522590000000001</v>
      </c>
      <c r="HJ192">
        <v>0.58708539999999998</v>
      </c>
      <c r="HK192">
        <v>45.412869999999998</v>
      </c>
      <c r="HL192">
        <v>3.1496499999999999E-3</v>
      </c>
      <c r="HM192">
        <v>1.2937810000000001</v>
      </c>
      <c r="HN192">
        <v>0.58705870000000004</v>
      </c>
      <c r="HO192">
        <v>43.583509999999997</v>
      </c>
      <c r="HP192" s="1">
        <v>3.0156919999999999E-3</v>
      </c>
      <c r="HQ192">
        <v>1.2386699999999999</v>
      </c>
      <c r="HR192">
        <v>0.58707710000000002</v>
      </c>
      <c r="HS192">
        <v>40.949330000000003</v>
      </c>
      <c r="HT192" s="1">
        <v>2.8883530000000002E-3</v>
      </c>
      <c r="HU192">
        <v>1.186328</v>
      </c>
      <c r="HV192">
        <v>0.58706069999999999</v>
      </c>
      <c r="HW192">
        <v>38.501159999999999</v>
      </c>
      <c r="HX192" s="1">
        <v>2.767827E-3</v>
      </c>
      <c r="HY192">
        <v>1.136838</v>
      </c>
      <c r="HZ192">
        <v>0.58706239999999998</v>
      </c>
      <c r="IA192">
        <v>38.605899999999998</v>
      </c>
      <c r="IB192" s="1">
        <v>2.6530159999999998E-3</v>
      </c>
      <c r="IC192">
        <v>1.0896710000000001</v>
      </c>
      <c r="ID192">
        <v>0.58707569999999998</v>
      </c>
      <c r="IE192">
        <v>42.233379999999997</v>
      </c>
      <c r="IF192" s="1">
        <v>2.544728E-3</v>
      </c>
      <c r="IG192">
        <v>1.0450980000000001</v>
      </c>
      <c r="IH192">
        <v>0.58707719999999997</v>
      </c>
      <c r="II192">
        <v>47.809330000000003</v>
      </c>
      <c r="IJ192" s="1">
        <v>2.4412660000000001E-3</v>
      </c>
      <c r="IK192">
        <v>1.0026170000000001</v>
      </c>
      <c r="IL192">
        <v>0.58707819999999999</v>
      </c>
      <c r="IM192">
        <v>51.393210000000003</v>
      </c>
      <c r="IN192" s="1">
        <v>2.3432449999999999E-3</v>
      </c>
      <c r="IO192">
        <v>0.96226699999999998</v>
      </c>
      <c r="IP192">
        <v>0.58708039999999995</v>
      </c>
      <c r="IQ192">
        <v>51.630499999999998</v>
      </c>
      <c r="IR192" s="1">
        <v>2.2497480000000002E-3</v>
      </c>
      <c r="IS192">
        <v>0.92390660000000002</v>
      </c>
      <c r="IT192">
        <v>0.58707509999999996</v>
      </c>
      <c r="IU192">
        <v>49.532800000000002</v>
      </c>
      <c r="IV192" s="1">
        <v>2.161797E-3</v>
      </c>
      <c r="IW192">
        <v>0.88769109999999996</v>
      </c>
      <c r="IX192">
        <v>0.58708090000000002</v>
      </c>
      <c r="IY192">
        <v>46.596319999999999</v>
      </c>
      <c r="IZ192" s="1">
        <v>2.0779879999999998E-3</v>
      </c>
      <c r="JA192">
        <v>0.8532575</v>
      </c>
      <c r="JB192">
        <v>0.58707849999999995</v>
      </c>
      <c r="JC192">
        <v>44.174370000000003</v>
      </c>
      <c r="JD192" s="1">
        <v>1.9975259999999999E-3</v>
      </c>
      <c r="JE192">
        <v>0.82029750000000001</v>
      </c>
      <c r="JF192">
        <v>0.58705960000000001</v>
      </c>
      <c r="JG192">
        <v>44.62762</v>
      </c>
      <c r="JH192" s="1">
        <v>1.9208960000000001E-3</v>
      </c>
      <c r="JI192">
        <v>0.78874149999999998</v>
      </c>
      <c r="JJ192">
        <v>0.5870609</v>
      </c>
      <c r="JK192">
        <v>46.341030000000003</v>
      </c>
      <c r="JL192" s="1">
        <v>1.846318E-3</v>
      </c>
      <c r="JM192">
        <v>0.7585731</v>
      </c>
      <c r="JN192">
        <v>0.58706309999999995</v>
      </c>
      <c r="JO192">
        <v>47.025829999999999</v>
      </c>
      <c r="JP192" s="1">
        <v>1.772259E-3</v>
      </c>
      <c r="JQ192">
        <v>0.72998499999999999</v>
      </c>
      <c r="JR192">
        <v>0.58705890000000005</v>
      </c>
      <c r="JS192">
        <v>46.680120000000002</v>
      </c>
      <c r="JT192" s="1">
        <v>1.7013620000000001E-3</v>
      </c>
      <c r="JU192">
        <v>0.70256510000000005</v>
      </c>
      <c r="JV192">
        <v>0.58707580000000004</v>
      </c>
      <c r="JW192">
        <v>45.283900000000003</v>
      </c>
      <c r="JX192" s="1">
        <v>1.6338590000000001E-3</v>
      </c>
      <c r="JY192">
        <v>0.67628969999999999</v>
      </c>
      <c r="JZ192">
        <v>0.58707880000000001</v>
      </c>
      <c r="KA192">
        <v>42.568480000000001</v>
      </c>
      <c r="KB192" s="1">
        <v>1.56992E-3</v>
      </c>
      <c r="KC192">
        <v>0.65127690000000005</v>
      </c>
      <c r="KD192">
        <v>0.58707580000000004</v>
      </c>
      <c r="KE192">
        <v>39.631070000000001</v>
      </c>
      <c r="KF192" s="1">
        <v>1.5086730000000001E-3</v>
      </c>
      <c r="KG192">
        <v>0.62719320000000001</v>
      </c>
      <c r="KH192">
        <v>0.58707580000000004</v>
      </c>
      <c r="KI192">
        <v>37.498779999999996</v>
      </c>
      <c r="KJ192" s="1">
        <v>1.4505480000000001E-3</v>
      </c>
      <c r="KK192">
        <v>0.60422960000000003</v>
      </c>
      <c r="KL192">
        <v>0.58708079999999996</v>
      </c>
      <c r="KM192">
        <v>38.179079999999999</v>
      </c>
      <c r="KN192" s="1">
        <v>1.395456E-3</v>
      </c>
      <c r="KO192">
        <v>0.58239540000000001</v>
      </c>
      <c r="KP192">
        <v>0.58706670000000005</v>
      </c>
      <c r="KQ192">
        <v>42.489579999999997</v>
      </c>
      <c r="KR192" s="1">
        <v>1.34234E-3</v>
      </c>
      <c r="KS192">
        <v>0.56131180000000003</v>
      </c>
      <c r="KT192">
        <v>0.5870822</v>
      </c>
      <c r="KU192">
        <v>48.839979999999997</v>
      </c>
      <c r="KV192" s="1">
        <v>1.291373E-3</v>
      </c>
      <c r="KW192">
        <v>0.54093740000000001</v>
      </c>
      <c r="KX192">
        <v>0.58706309999999995</v>
      </c>
      <c r="KY192">
        <v>53.194569999999999</v>
      </c>
      <c r="KZ192" s="1">
        <v>1.2430620000000001E-3</v>
      </c>
      <c r="LA192">
        <v>0.521594</v>
      </c>
      <c r="LB192">
        <v>0.58707849999999995</v>
      </c>
      <c r="LC192">
        <v>53.177190000000003</v>
      </c>
      <c r="LD192" s="1">
        <v>1.1967150000000001E-3</v>
      </c>
      <c r="LE192">
        <v>0.50293880000000002</v>
      </c>
      <c r="LF192">
        <v>0.58707160000000003</v>
      </c>
      <c r="LG192">
        <v>50.666809999999998</v>
      </c>
      <c r="LH192" s="1">
        <v>1.1526010000000001E-3</v>
      </c>
      <c r="LI192">
        <v>0.48517060000000001</v>
      </c>
      <c r="LJ192">
        <v>0.58706029999999998</v>
      </c>
      <c r="LK192">
        <v>47.438189999999999</v>
      </c>
      <c r="LL192" s="1">
        <v>1.110485E-3</v>
      </c>
      <c r="LM192">
        <v>0.46813490000000002</v>
      </c>
      <c r="LN192">
        <v>0.58707810000000005</v>
      </c>
      <c r="LO192">
        <v>43.833150000000003</v>
      </c>
      <c r="LP192" s="1">
        <v>1.070119E-3</v>
      </c>
      <c r="LQ192">
        <v>0.45178449999999998</v>
      </c>
      <c r="LR192">
        <v>0.58706619999999998</v>
      </c>
      <c r="LS192">
        <v>41.940080000000002</v>
      </c>
      <c r="LT192" s="1">
        <v>1.031676E-3</v>
      </c>
      <c r="LU192">
        <v>0.43613950000000001</v>
      </c>
      <c r="LV192">
        <v>0.58708199999999999</v>
      </c>
      <c r="LW192">
        <v>42.431530000000002</v>
      </c>
      <c r="LX192" s="1">
        <v>9.9474270000000009E-4</v>
      </c>
      <c r="LY192">
        <v>0.42110300000000001</v>
      </c>
      <c r="LZ192">
        <v>0.58708179999999999</v>
      </c>
      <c r="MA192">
        <v>43.529200000000003</v>
      </c>
      <c r="MB192" s="1">
        <v>9.5944610000000001E-4</v>
      </c>
      <c r="MC192">
        <v>0.40669100000000002</v>
      </c>
      <c r="MD192">
        <v>0.58708130000000003</v>
      </c>
      <c r="ME192">
        <v>44.239699999999999</v>
      </c>
      <c r="MF192" s="1">
        <v>9.2547630000000005E-4</v>
      </c>
      <c r="MG192">
        <v>0.39282319999999998</v>
      </c>
      <c r="MH192">
        <v>0.58706360000000002</v>
      </c>
      <c r="MI192">
        <v>43.610689999999998</v>
      </c>
      <c r="MJ192" s="1">
        <v>8.9294880000000002E-4</v>
      </c>
      <c r="MK192">
        <v>0.37953369999999997</v>
      </c>
      <c r="ML192">
        <v>0.58707770000000004</v>
      </c>
      <c r="MM192">
        <v>40.740549999999999</v>
      </c>
      <c r="MN192" s="1">
        <v>8.6138410000000001E-4</v>
      </c>
      <c r="MO192">
        <v>0.366676</v>
      </c>
      <c r="MP192">
        <v>0.58708039999999995</v>
      </c>
      <c r="MQ192">
        <v>37.810299999999998</v>
      </c>
      <c r="MR192" s="1">
        <v>8.3097539999999999E-4</v>
      </c>
      <c r="MS192">
        <v>0.35425869999999998</v>
      </c>
      <c r="MT192">
        <v>0.5870824</v>
      </c>
      <c r="MU192">
        <v>36.130679999999998</v>
      </c>
      <c r="MV192" s="1">
        <v>8.0198209999999995E-4</v>
      </c>
      <c r="MW192">
        <v>0.34241939999999998</v>
      </c>
      <c r="MX192">
        <v>0.58707560000000003</v>
      </c>
      <c r="MY192">
        <v>37.28398</v>
      </c>
      <c r="MZ192" s="1">
        <v>7.7391489999999999E-4</v>
      </c>
      <c r="NA192">
        <v>0.33090570000000002</v>
      </c>
      <c r="NB192">
        <v>0.58707849999999995</v>
      </c>
      <c r="NC192">
        <v>39.825270000000003</v>
      </c>
      <c r="ND192" s="1">
        <v>7.4706740000000005E-4</v>
      </c>
      <c r="NE192">
        <v>0.31987149999999998</v>
      </c>
      <c r="NF192">
        <v>0.58707989999999999</v>
      </c>
      <c r="NG192">
        <v>43.573549999999997</v>
      </c>
      <c r="NH192" s="1">
        <v>7.2112700000000001E-4</v>
      </c>
      <c r="NI192">
        <v>0.30921349999999997</v>
      </c>
      <c r="NJ192">
        <v>0.58708130000000003</v>
      </c>
      <c r="NK192">
        <v>47.504959999999997</v>
      </c>
      <c r="NL192" s="1">
        <v>6.9611520000000004E-4</v>
      </c>
      <c r="NM192">
        <v>0.29890109999999998</v>
      </c>
      <c r="NN192">
        <v>0.58707810000000005</v>
      </c>
      <c r="NO192">
        <v>48.657089999999997</v>
      </c>
      <c r="NP192" s="1">
        <v>6.722233E-4</v>
      </c>
      <c r="NQ192">
        <v>0.28901650000000001</v>
      </c>
      <c r="NR192">
        <v>0.5870592</v>
      </c>
      <c r="NS192">
        <v>46.213039999999999</v>
      </c>
      <c r="NT192" s="1">
        <v>6.4907120000000005E-4</v>
      </c>
      <c r="NU192">
        <v>0.279447</v>
      </c>
      <c r="NV192">
        <v>0.58707969999999998</v>
      </c>
      <c r="NW192">
        <v>42.858899999999998</v>
      </c>
      <c r="NX192" s="1">
        <v>6.270084E-4</v>
      </c>
      <c r="NY192">
        <v>0.27028249999999998</v>
      </c>
      <c r="NZ192">
        <v>0.58708479999999996</v>
      </c>
      <c r="OA192">
        <v>39.279290000000003</v>
      </c>
      <c r="OB192" s="1">
        <v>6.057139E-4</v>
      </c>
      <c r="OC192">
        <v>0.26139950000000001</v>
      </c>
      <c r="OD192">
        <v>0.58708119999999997</v>
      </c>
      <c r="OE192">
        <v>37.557479999999998</v>
      </c>
      <c r="OF192" s="1">
        <v>5.8527079999999999E-4</v>
      </c>
      <c r="OG192">
        <v>0.25283260000000002</v>
      </c>
      <c r="OH192">
        <v>0.58707900000000002</v>
      </c>
      <c r="OI192">
        <v>36.993389999999998</v>
      </c>
      <c r="OJ192" s="1">
        <v>5.6562669999999998E-4</v>
      </c>
      <c r="OK192">
        <v>0.24457229999999999</v>
      </c>
    </row>
    <row r="193" spans="1:401" x14ac:dyDescent="0.35">
      <c r="A193">
        <v>199</v>
      </c>
      <c r="B193" t="s">
        <v>4</v>
      </c>
      <c r="C193" t="s">
        <v>181</v>
      </c>
      <c r="D193" t="s">
        <v>199</v>
      </c>
      <c r="E193">
        <v>888.0684</v>
      </c>
      <c r="F193">
        <v>0.69323650000000003</v>
      </c>
      <c r="G193">
        <v>23.178260000000002</v>
      </c>
      <c r="H193">
        <v>0</v>
      </c>
      <c r="I193">
        <v>0</v>
      </c>
      <c r="J193">
        <v>0.68698349999999997</v>
      </c>
      <c r="K193">
        <v>23.919049999999999</v>
      </c>
      <c r="L193">
        <v>0</v>
      </c>
      <c r="M193">
        <v>0</v>
      </c>
      <c r="N193">
        <v>0.68088780000000004</v>
      </c>
      <c r="O193">
        <v>24.522290000000002</v>
      </c>
      <c r="P193">
        <v>0</v>
      </c>
      <c r="Q193">
        <v>0</v>
      </c>
      <c r="R193">
        <v>0.67533080000000001</v>
      </c>
      <c r="S193">
        <v>25.567640000000001</v>
      </c>
      <c r="T193">
        <v>0</v>
      </c>
      <c r="U193">
        <v>0</v>
      </c>
      <c r="V193">
        <v>0.66985700000000004</v>
      </c>
      <c r="W193">
        <v>26.099060000000001</v>
      </c>
      <c r="X193">
        <v>0</v>
      </c>
      <c r="Y193">
        <v>0</v>
      </c>
      <c r="Z193">
        <v>0.664551</v>
      </c>
      <c r="AA193">
        <v>25.50243</v>
      </c>
      <c r="AB193">
        <v>0</v>
      </c>
      <c r="AC193">
        <v>0</v>
      </c>
      <c r="AD193">
        <v>0.65929320000000002</v>
      </c>
      <c r="AE193">
        <v>24.04899</v>
      </c>
      <c r="AF193">
        <v>0</v>
      </c>
      <c r="AG193">
        <v>0</v>
      </c>
      <c r="AH193">
        <v>0.65437250000000002</v>
      </c>
      <c r="AI193">
        <v>22.53978</v>
      </c>
      <c r="AJ193" s="1">
        <v>1.6078630000000001E-35</v>
      </c>
      <c r="AK193" s="1">
        <v>6.2249159999999994E-33</v>
      </c>
      <c r="AL193">
        <v>0.64976730000000005</v>
      </c>
      <c r="AM193">
        <v>21.722069999999999</v>
      </c>
      <c r="AN193" s="1">
        <v>8.1219760000000004E-26</v>
      </c>
      <c r="AO193" s="1">
        <v>3.14664E-23</v>
      </c>
      <c r="AP193">
        <v>0.64564310000000003</v>
      </c>
      <c r="AQ193">
        <v>23.00093</v>
      </c>
      <c r="AR193" s="1">
        <v>5.1897000000000003E-16</v>
      </c>
      <c r="AS193" s="1">
        <v>2.0181260000000001E-13</v>
      </c>
      <c r="AT193">
        <v>0.64171820000000002</v>
      </c>
      <c r="AU193">
        <v>25.90157</v>
      </c>
      <c r="AV193" s="1">
        <v>1.5256959999999999E-8</v>
      </c>
      <c r="AW193" s="1">
        <v>4.32621E-6</v>
      </c>
      <c r="AX193">
        <v>0.63815149999999998</v>
      </c>
      <c r="AY193">
        <v>29.349630000000001</v>
      </c>
      <c r="AZ193" s="1">
        <v>3.6483699999999998E-5</v>
      </c>
      <c r="BA193" s="1">
        <v>1.107853E-2</v>
      </c>
      <c r="BB193">
        <v>0.63560450000000002</v>
      </c>
      <c r="BC193">
        <v>31.962530000000001</v>
      </c>
      <c r="BD193" s="1">
        <v>6.841158E-3</v>
      </c>
      <c r="BE193">
        <v>2.199128</v>
      </c>
      <c r="BF193">
        <v>0.63376589999999999</v>
      </c>
      <c r="BG193">
        <v>32.381830000000001</v>
      </c>
      <c r="BH193">
        <v>0.27411530000000001</v>
      </c>
      <c r="BI193">
        <v>92.364879999999999</v>
      </c>
      <c r="BJ193">
        <v>0.63236239999999999</v>
      </c>
      <c r="BK193">
        <v>30.909300000000002</v>
      </c>
      <c r="BL193">
        <v>3.57666</v>
      </c>
      <c r="BM193">
        <v>1255.9459999999999</v>
      </c>
      <c r="BN193">
        <v>0.63124910000000001</v>
      </c>
      <c r="BO193">
        <v>28.844200000000001</v>
      </c>
      <c r="BP193">
        <v>19.536670000000001</v>
      </c>
      <c r="BQ193">
        <v>7112.4930000000004</v>
      </c>
      <c r="BR193">
        <v>0.63032239999999995</v>
      </c>
      <c r="BS193">
        <v>27.188120000000001</v>
      </c>
      <c r="BT193">
        <v>52.98668</v>
      </c>
      <c r="BU193">
        <v>19914.55</v>
      </c>
      <c r="BV193">
        <v>0.62942609999999999</v>
      </c>
      <c r="BW193">
        <v>27.405149999999999</v>
      </c>
      <c r="BX193">
        <v>80.996769999999998</v>
      </c>
      <c r="BY193">
        <v>31307.81</v>
      </c>
      <c r="BZ193">
        <v>0.62829109999999999</v>
      </c>
      <c r="CA193">
        <v>28.747489999999999</v>
      </c>
      <c r="CB193">
        <v>77.031130000000005</v>
      </c>
      <c r="CC193">
        <v>30540.22</v>
      </c>
      <c r="CD193">
        <v>0.62678599999999995</v>
      </c>
      <c r="CE193">
        <v>30.026959999999999</v>
      </c>
      <c r="CF193">
        <v>49.512680000000003</v>
      </c>
      <c r="CG193">
        <v>20080.48</v>
      </c>
      <c r="CH193">
        <v>0.62487199999999998</v>
      </c>
      <c r="CI193">
        <v>30.616569999999999</v>
      </c>
      <c r="CJ193">
        <v>23.12546</v>
      </c>
      <c r="CK193">
        <v>9575.0020000000004</v>
      </c>
      <c r="CL193">
        <v>0.62256219999999995</v>
      </c>
      <c r="CM193">
        <v>29.714459999999999</v>
      </c>
      <c r="CN193">
        <v>8.3854520000000008</v>
      </c>
      <c r="CO193">
        <v>3534.346</v>
      </c>
      <c r="CP193">
        <v>0.61978429999999995</v>
      </c>
      <c r="CQ193">
        <v>28.21602</v>
      </c>
      <c r="CR193">
        <v>2.510761</v>
      </c>
      <c r="CS193">
        <v>1074.875</v>
      </c>
      <c r="CT193">
        <v>0.61665409999999998</v>
      </c>
      <c r="CU193">
        <v>26.66189</v>
      </c>
      <c r="CV193">
        <v>0.66560169999999996</v>
      </c>
      <c r="CW193">
        <v>288.12650000000002</v>
      </c>
      <c r="CX193">
        <v>0.6133478</v>
      </c>
      <c r="CY193">
        <v>25.911439999999999</v>
      </c>
      <c r="CZ193">
        <v>0.1753624</v>
      </c>
      <c r="DA193">
        <v>75.930080000000004</v>
      </c>
      <c r="DB193">
        <v>0.60995920000000003</v>
      </c>
      <c r="DC193">
        <v>26.98733</v>
      </c>
      <c r="DD193" s="1">
        <v>5.9210060000000002E-2</v>
      </c>
      <c r="DE193">
        <v>25.06907</v>
      </c>
      <c r="DF193">
        <v>0.60675789999999996</v>
      </c>
      <c r="DG193">
        <v>29.879950000000001</v>
      </c>
      <c r="DH193" s="1">
        <v>3.4982409999999999E-2</v>
      </c>
      <c r="DI193">
        <v>14.29731</v>
      </c>
      <c r="DJ193">
        <v>0.60407319999999998</v>
      </c>
      <c r="DK193">
        <v>34.662959999999998</v>
      </c>
      <c r="DL193" s="1">
        <v>3.240088E-2</v>
      </c>
      <c r="DM193">
        <v>13.036530000000001</v>
      </c>
      <c r="DN193">
        <v>0.60165970000000002</v>
      </c>
      <c r="DO193">
        <v>39.955640000000002</v>
      </c>
      <c r="DP193" s="1">
        <v>3.4044720000000001E-2</v>
      </c>
      <c r="DQ193">
        <v>13.70274</v>
      </c>
      <c r="DR193">
        <v>0.59963330000000004</v>
      </c>
      <c r="DS193">
        <v>41.981360000000002</v>
      </c>
      <c r="DT193" s="1">
        <v>3.5300709999999999E-2</v>
      </c>
      <c r="DU193">
        <v>14.26601</v>
      </c>
      <c r="DV193">
        <v>0.59835590000000005</v>
      </c>
      <c r="DW193">
        <v>40.92868</v>
      </c>
      <c r="DX193" s="1">
        <v>3.5155690000000003E-2</v>
      </c>
      <c r="DY193">
        <v>14.252929999999999</v>
      </c>
      <c r="DZ193">
        <v>0.59735020000000005</v>
      </c>
      <c r="EA193">
        <v>38.839930000000003</v>
      </c>
      <c r="EB193" s="1">
        <v>3.3675450000000003E-2</v>
      </c>
      <c r="EC193">
        <v>13.67947</v>
      </c>
      <c r="ED193">
        <v>0.59661529999999996</v>
      </c>
      <c r="EE193">
        <v>36.394849999999998</v>
      </c>
      <c r="EF193" s="1">
        <v>3.1367029999999997E-2</v>
      </c>
      <c r="EG193">
        <v>12.750299999999999</v>
      </c>
      <c r="EH193">
        <v>0.59615989999999996</v>
      </c>
      <c r="EI193">
        <v>35.183750000000003</v>
      </c>
      <c r="EJ193" s="1">
        <v>2.8551670000000001E-2</v>
      </c>
      <c r="EK193">
        <v>11.60694</v>
      </c>
      <c r="EL193">
        <v>0.59584970000000004</v>
      </c>
      <c r="EM193">
        <v>36.294759999999997</v>
      </c>
      <c r="EN193">
        <v>2.5257809999999999E-2</v>
      </c>
      <c r="EO193">
        <v>10.270659999999999</v>
      </c>
      <c r="EP193">
        <v>0.59568639999999995</v>
      </c>
      <c r="EQ193">
        <v>40.347589999999997</v>
      </c>
      <c r="ER193" s="1">
        <v>2.1463610000000001E-2</v>
      </c>
      <c r="ES193">
        <v>8.7366740000000007</v>
      </c>
      <c r="ET193">
        <v>0.59556509999999996</v>
      </c>
      <c r="EU193">
        <v>44.537280000000003</v>
      </c>
      <c r="EV193" s="1">
        <v>1.7436699999999999E-2</v>
      </c>
      <c r="EW193">
        <v>7.106217</v>
      </c>
      <c r="EX193">
        <v>0.59551229999999999</v>
      </c>
      <c r="EY193">
        <v>45.474200000000003</v>
      </c>
      <c r="EZ193" s="1">
        <v>1.3701909999999999E-2</v>
      </c>
      <c r="FA193">
        <v>5.5832069999999998</v>
      </c>
      <c r="FB193">
        <v>0.59549490000000005</v>
      </c>
      <c r="FC193">
        <v>44.001449999999998</v>
      </c>
      <c r="FD193" s="1">
        <v>1.069294E-2</v>
      </c>
      <c r="FE193">
        <v>4.3489079999999998</v>
      </c>
      <c r="FF193">
        <v>0.59547749999999999</v>
      </c>
      <c r="FG193">
        <v>41.57197</v>
      </c>
      <c r="FH193" s="1">
        <v>8.5457750000000002E-3</v>
      </c>
      <c r="FI193">
        <v>3.4634469999999999</v>
      </c>
      <c r="FJ193">
        <v>0.59547050000000001</v>
      </c>
      <c r="FK193">
        <v>39.283000000000001</v>
      </c>
      <c r="FL193" s="1">
        <v>7.1284310000000002E-3</v>
      </c>
      <c r="FM193">
        <v>2.8771049999999998</v>
      </c>
      <c r="FN193">
        <v>0.59548060000000003</v>
      </c>
      <c r="FO193">
        <v>39.527329999999999</v>
      </c>
      <c r="FP193" s="1">
        <v>6.2175579999999998E-3</v>
      </c>
      <c r="FQ193">
        <v>2.4999899999999999</v>
      </c>
      <c r="FR193">
        <v>0.59547969999999995</v>
      </c>
      <c r="FS193">
        <v>42.01896</v>
      </c>
      <c r="FT193" s="1">
        <v>5.6216310000000002E-3</v>
      </c>
      <c r="FU193">
        <v>2.2545139999999999</v>
      </c>
      <c r="FV193">
        <v>0.59548129999999999</v>
      </c>
      <c r="FW193">
        <v>45.386510000000001</v>
      </c>
      <c r="FX193" s="1">
        <v>5.2022689999999998E-3</v>
      </c>
      <c r="FY193">
        <v>2.0825230000000001</v>
      </c>
      <c r="FZ193">
        <v>0.59548369999999995</v>
      </c>
      <c r="GA193">
        <v>47.189109999999999</v>
      </c>
      <c r="GB193" s="1">
        <v>4.8806639999999998E-3</v>
      </c>
      <c r="GC193">
        <v>1.951422</v>
      </c>
      <c r="GD193">
        <v>0.59546750000000004</v>
      </c>
      <c r="GE193">
        <v>47.119349999999997</v>
      </c>
      <c r="GF193" s="1">
        <v>4.6150719999999996E-3</v>
      </c>
      <c r="GG193">
        <v>1.843993</v>
      </c>
      <c r="GH193">
        <v>0.59547139999999998</v>
      </c>
      <c r="GI193">
        <v>44.941699999999997</v>
      </c>
      <c r="GJ193" s="1">
        <v>4.3812920000000002E-3</v>
      </c>
      <c r="GK193">
        <v>1.749844</v>
      </c>
      <c r="GL193">
        <v>0.59547709999999998</v>
      </c>
      <c r="GM193">
        <v>41.694099999999999</v>
      </c>
      <c r="GN193" s="1">
        <v>4.1691669999999997E-3</v>
      </c>
      <c r="GO193">
        <v>1.6645490000000001</v>
      </c>
      <c r="GP193">
        <v>0.59546169999999998</v>
      </c>
      <c r="GQ193">
        <v>38.544989999999999</v>
      </c>
      <c r="GR193" s="1">
        <v>3.9754109999999999E-3</v>
      </c>
      <c r="GS193">
        <v>1.586781</v>
      </c>
      <c r="GT193">
        <v>0.59547519999999998</v>
      </c>
      <c r="GU193">
        <v>38.123660000000001</v>
      </c>
      <c r="GV193" s="1">
        <v>3.7943130000000001E-3</v>
      </c>
      <c r="GW193">
        <v>1.5142</v>
      </c>
      <c r="GX193">
        <v>0.59547530000000004</v>
      </c>
      <c r="GY193">
        <v>39.928559999999997</v>
      </c>
      <c r="GZ193" s="1">
        <v>3.6239699999999998E-3</v>
      </c>
      <c r="HA193">
        <v>1.446156</v>
      </c>
      <c r="HB193">
        <v>0.59546730000000003</v>
      </c>
      <c r="HC193">
        <v>42.990850000000002</v>
      </c>
      <c r="HD193" s="1">
        <v>3.4633480000000002E-3</v>
      </c>
      <c r="HE193">
        <v>1.3818649999999999</v>
      </c>
      <c r="HF193">
        <v>0.59549350000000001</v>
      </c>
      <c r="HG193">
        <v>45.613230000000001</v>
      </c>
      <c r="HH193" s="1">
        <v>3.3113919999999998E-3</v>
      </c>
      <c r="HI193">
        <v>1.3211349999999999</v>
      </c>
      <c r="HJ193">
        <v>0.59547410000000001</v>
      </c>
      <c r="HK193">
        <v>45.490749999999998</v>
      </c>
      <c r="HL193" s="1">
        <v>3.168035E-3</v>
      </c>
      <c r="HM193">
        <v>1.2639009999999999</v>
      </c>
      <c r="HN193">
        <v>0.59548710000000005</v>
      </c>
      <c r="HO193">
        <v>43.76097</v>
      </c>
      <c r="HP193" s="1">
        <v>3.033025E-3</v>
      </c>
      <c r="HQ193">
        <v>1.2099340000000001</v>
      </c>
      <c r="HR193">
        <v>0.59547669999999997</v>
      </c>
      <c r="HS193">
        <v>41.203789999999998</v>
      </c>
      <c r="HT193" s="1">
        <v>2.904879E-3</v>
      </c>
      <c r="HU193">
        <v>1.1587940000000001</v>
      </c>
      <c r="HV193">
        <v>0.59548970000000001</v>
      </c>
      <c r="HW193">
        <v>38.756030000000003</v>
      </c>
      <c r="HX193" s="1">
        <v>2.7834840000000001E-3</v>
      </c>
      <c r="HY193">
        <v>1.1103609999999999</v>
      </c>
      <c r="HZ193">
        <v>0.59549269999999999</v>
      </c>
      <c r="IA193">
        <v>38.766179999999999</v>
      </c>
      <c r="IB193" s="1">
        <v>2.6678980000000001E-3</v>
      </c>
      <c r="IC193">
        <v>1.064249</v>
      </c>
      <c r="ID193">
        <v>0.59547589999999995</v>
      </c>
      <c r="IE193">
        <v>42.250700000000002</v>
      </c>
      <c r="IF193" s="1">
        <v>2.558753E-3</v>
      </c>
      <c r="IG193">
        <v>1.020627</v>
      </c>
      <c r="IH193">
        <v>0.59548840000000003</v>
      </c>
      <c r="II193">
        <v>47.730359999999997</v>
      </c>
      <c r="IJ193" s="1">
        <v>2.4546939999999999E-3</v>
      </c>
      <c r="IK193">
        <v>0.97913799999999995</v>
      </c>
      <c r="IL193">
        <v>0.59549189999999996</v>
      </c>
      <c r="IM193">
        <v>51.337649999999996</v>
      </c>
      <c r="IN193" s="1">
        <v>2.3560299999999998E-3</v>
      </c>
      <c r="IO193">
        <v>0.93968969999999996</v>
      </c>
      <c r="IP193">
        <v>0.59547490000000003</v>
      </c>
      <c r="IQ193">
        <v>51.689700000000002</v>
      </c>
      <c r="IR193" s="1">
        <v>2.2618260000000002E-3</v>
      </c>
      <c r="IS193">
        <v>0.90215979999999996</v>
      </c>
      <c r="IT193">
        <v>0.59547729999999999</v>
      </c>
      <c r="IU193">
        <v>49.741540000000001</v>
      </c>
      <c r="IV193" s="1">
        <v>2.1732240000000001E-3</v>
      </c>
      <c r="IW193">
        <v>0.86672309999999997</v>
      </c>
      <c r="IX193">
        <v>0.595472</v>
      </c>
      <c r="IY193">
        <v>46.863349999999997</v>
      </c>
      <c r="IZ193" s="1">
        <v>2.0888019999999998E-3</v>
      </c>
      <c r="JA193">
        <v>0.83304639999999996</v>
      </c>
      <c r="JB193">
        <v>0.59547479999999997</v>
      </c>
      <c r="JC193">
        <v>44.351599999999998</v>
      </c>
      <c r="JD193" s="1">
        <v>2.0080300000000001E-3</v>
      </c>
      <c r="JE193">
        <v>0.80089860000000002</v>
      </c>
      <c r="JF193">
        <v>0.59549030000000003</v>
      </c>
      <c r="JG193">
        <v>44.629170000000002</v>
      </c>
      <c r="JH193" s="1">
        <v>1.930841E-3</v>
      </c>
      <c r="JI193">
        <v>0.77002199999999998</v>
      </c>
      <c r="JJ193">
        <v>0.59548880000000004</v>
      </c>
      <c r="JK193">
        <v>46.246160000000003</v>
      </c>
      <c r="JL193" s="1">
        <v>1.855869E-3</v>
      </c>
      <c r="JM193">
        <v>0.74056730000000004</v>
      </c>
      <c r="JN193">
        <v>0.59549050000000003</v>
      </c>
      <c r="JO193">
        <v>46.968589999999999</v>
      </c>
      <c r="JP193" s="1">
        <v>1.781241E-3</v>
      </c>
      <c r="JQ193">
        <v>0.71258500000000002</v>
      </c>
      <c r="JR193">
        <v>0.59548829999999997</v>
      </c>
      <c r="JS193">
        <v>46.718829999999997</v>
      </c>
      <c r="JT193" s="1">
        <v>1.7100220000000001E-3</v>
      </c>
      <c r="JU193">
        <v>0.68582770000000004</v>
      </c>
      <c r="JV193">
        <v>0.59548769999999995</v>
      </c>
      <c r="JW193">
        <v>45.475430000000003</v>
      </c>
      <c r="JX193" s="1">
        <v>1.6421000000000001E-3</v>
      </c>
      <c r="JY193">
        <v>0.66016249999999999</v>
      </c>
      <c r="JZ193">
        <v>0.59547419999999995</v>
      </c>
      <c r="KA193">
        <v>42.864849999999997</v>
      </c>
      <c r="KB193" s="1">
        <v>1.577813E-3</v>
      </c>
      <c r="KC193">
        <v>0.6357334</v>
      </c>
      <c r="KD193">
        <v>0.59548769999999995</v>
      </c>
      <c r="KE193">
        <v>39.903579999999998</v>
      </c>
      <c r="KF193" s="1">
        <v>1.516199E-3</v>
      </c>
      <c r="KG193">
        <v>0.61220050000000004</v>
      </c>
      <c r="KH193">
        <v>0.59548920000000005</v>
      </c>
      <c r="KI193">
        <v>37.648269999999997</v>
      </c>
      <c r="KJ193" s="1">
        <v>1.457681E-3</v>
      </c>
      <c r="KK193">
        <v>0.58974879999999996</v>
      </c>
      <c r="KL193">
        <v>0.5954699</v>
      </c>
      <c r="KM193">
        <v>38.202120000000001</v>
      </c>
      <c r="KN193" s="1">
        <v>1.402258E-3</v>
      </c>
      <c r="KO193">
        <v>0.56841779999999997</v>
      </c>
      <c r="KP193">
        <v>0.59546980000000005</v>
      </c>
      <c r="KQ193">
        <v>42.420879999999997</v>
      </c>
      <c r="KR193" s="1">
        <v>1.3489330000000001E-3</v>
      </c>
      <c r="KS193">
        <v>0.54785309999999998</v>
      </c>
      <c r="KT193">
        <v>0.59549989999999997</v>
      </c>
      <c r="KU193">
        <v>48.721269999999997</v>
      </c>
      <c r="KV193" s="1">
        <v>1.297699E-3</v>
      </c>
      <c r="KW193">
        <v>0.52796200000000004</v>
      </c>
      <c r="KX193">
        <v>0.59549019999999997</v>
      </c>
      <c r="KY193">
        <v>53.105359999999997</v>
      </c>
      <c r="KZ193" s="1">
        <v>1.249053E-3</v>
      </c>
      <c r="LA193">
        <v>0.50904039999999995</v>
      </c>
      <c r="LB193">
        <v>0.59549739999999995</v>
      </c>
      <c r="LC193">
        <v>53.208320000000001</v>
      </c>
      <c r="LD193" s="1">
        <v>1.202528E-3</v>
      </c>
      <c r="LE193">
        <v>0.49085600000000001</v>
      </c>
      <c r="LF193">
        <v>0.59546719999999997</v>
      </c>
      <c r="LG193">
        <v>50.856589999999997</v>
      </c>
      <c r="LH193" s="1">
        <v>1.1580729999999999E-3</v>
      </c>
      <c r="LI193">
        <v>0.47346450000000001</v>
      </c>
      <c r="LJ193">
        <v>0.59549090000000005</v>
      </c>
      <c r="LK193">
        <v>47.759279999999997</v>
      </c>
      <c r="LL193" s="1">
        <v>1.115741E-3</v>
      </c>
      <c r="LM193">
        <v>0.45682899999999999</v>
      </c>
      <c r="LN193">
        <v>0.59546809999999994</v>
      </c>
      <c r="LO193">
        <v>44.173949999999998</v>
      </c>
      <c r="LP193" s="1">
        <v>1.075154E-3</v>
      </c>
      <c r="LQ193">
        <v>0.44086940000000002</v>
      </c>
      <c r="LR193">
        <v>0.59548869999999998</v>
      </c>
      <c r="LS193">
        <v>42.150170000000003</v>
      </c>
      <c r="LT193" s="1">
        <v>1.036478E-3</v>
      </c>
      <c r="LU193">
        <v>0.42557590000000001</v>
      </c>
      <c r="LV193">
        <v>0.59547620000000001</v>
      </c>
      <c r="LW193">
        <v>42.49823</v>
      </c>
      <c r="LX193" s="1">
        <v>9.993828000000001E-4</v>
      </c>
      <c r="LY193">
        <v>0.41091240000000001</v>
      </c>
      <c r="LZ193">
        <v>0.59547680000000003</v>
      </c>
      <c r="MA193">
        <v>43.52684</v>
      </c>
      <c r="MB193" s="1">
        <v>9.6385429999999999E-4</v>
      </c>
      <c r="MC193">
        <v>0.39682129999999999</v>
      </c>
      <c r="MD193">
        <v>0.59547589999999995</v>
      </c>
      <c r="ME193">
        <v>44.277799999999999</v>
      </c>
      <c r="MF193" s="1">
        <v>9.2974690000000005E-4</v>
      </c>
      <c r="MG193">
        <v>0.38329829999999998</v>
      </c>
      <c r="MH193">
        <v>0.595468</v>
      </c>
      <c r="MI193">
        <v>43.757460000000002</v>
      </c>
      <c r="MJ193" s="1">
        <v>8.9701739999999998E-4</v>
      </c>
      <c r="MK193">
        <v>0.37030570000000002</v>
      </c>
      <c r="ML193">
        <v>0.59547329999999998</v>
      </c>
      <c r="MM193">
        <v>41.025129999999997</v>
      </c>
      <c r="MN193" s="1">
        <v>8.6533560000000005E-4</v>
      </c>
      <c r="MO193">
        <v>0.35777320000000001</v>
      </c>
      <c r="MP193">
        <v>0.59546969999999999</v>
      </c>
      <c r="MQ193">
        <v>38.05941</v>
      </c>
      <c r="MR193" s="1">
        <v>8.3474619999999999E-4</v>
      </c>
      <c r="MS193">
        <v>0.34564470000000003</v>
      </c>
      <c r="MT193">
        <v>0.59547349999999999</v>
      </c>
      <c r="MU193">
        <v>36.222369999999998</v>
      </c>
      <c r="MV193" s="1">
        <v>8.0560579999999998E-4</v>
      </c>
      <c r="MW193">
        <v>0.33408500000000002</v>
      </c>
      <c r="MX193">
        <v>0.59547600000000001</v>
      </c>
      <c r="MY193">
        <v>37.192570000000003</v>
      </c>
      <c r="MZ193" s="1">
        <v>7.7742640000000003E-4</v>
      </c>
      <c r="NA193">
        <v>0.3228568</v>
      </c>
      <c r="NB193">
        <v>0.595468</v>
      </c>
      <c r="NC193">
        <v>39.679729999999999</v>
      </c>
      <c r="ND193" s="1">
        <v>7.5041590000000003E-4</v>
      </c>
      <c r="NE193">
        <v>0.31207699999999999</v>
      </c>
      <c r="NF193">
        <v>0.59547490000000003</v>
      </c>
      <c r="NG193">
        <v>43.435119999999998</v>
      </c>
      <c r="NH193" s="1">
        <v>7.2439840000000004E-4</v>
      </c>
      <c r="NI193">
        <v>0.30169089999999998</v>
      </c>
      <c r="NJ193">
        <v>0.59547019999999995</v>
      </c>
      <c r="NK193">
        <v>47.433799999999998</v>
      </c>
      <c r="NL193" s="1">
        <v>6.9922980000000005E-4</v>
      </c>
      <c r="NM193">
        <v>0.2916146</v>
      </c>
      <c r="NN193">
        <v>0.59549759999999996</v>
      </c>
      <c r="NO193">
        <v>48.686970000000002</v>
      </c>
      <c r="NP193" s="1">
        <v>6.7522320000000004E-4</v>
      </c>
      <c r="NQ193">
        <v>0.28196539999999998</v>
      </c>
      <c r="NR193">
        <v>0.59548769999999995</v>
      </c>
      <c r="NS193">
        <v>46.402560000000001</v>
      </c>
      <c r="NT193" s="1">
        <v>6.5196989999999995E-4</v>
      </c>
      <c r="NU193">
        <v>0.27262829999999999</v>
      </c>
      <c r="NV193">
        <v>0.59547689999999998</v>
      </c>
      <c r="NW193">
        <v>43.168460000000003</v>
      </c>
      <c r="NX193" s="1">
        <v>6.2976510000000005E-4</v>
      </c>
      <c r="NY193">
        <v>0.26367279999999998</v>
      </c>
      <c r="NZ193">
        <v>0.59548089999999998</v>
      </c>
      <c r="OA193">
        <v>39.658729999999998</v>
      </c>
      <c r="OB193" s="1">
        <v>6.0840969999999999E-4</v>
      </c>
      <c r="OC193">
        <v>0.25502180000000002</v>
      </c>
      <c r="OD193">
        <v>0.59547039999999996</v>
      </c>
      <c r="OE193">
        <v>37.834530000000001</v>
      </c>
      <c r="OF193" s="1">
        <v>5.8785550000000004E-4</v>
      </c>
      <c r="OG193">
        <v>0.2466547</v>
      </c>
      <c r="OH193">
        <v>0.59549569999999996</v>
      </c>
      <c r="OI193">
        <v>37.10568</v>
      </c>
      <c r="OJ193" s="1">
        <v>5.6811749999999999E-4</v>
      </c>
      <c r="OK193">
        <v>0.23859050000000001</v>
      </c>
    </row>
    <row r="194" spans="1:401" x14ac:dyDescent="0.35">
      <c r="A194">
        <v>200</v>
      </c>
      <c r="B194" t="s">
        <v>4</v>
      </c>
      <c r="C194" t="s">
        <v>181</v>
      </c>
      <c r="D194" t="s">
        <v>200</v>
      </c>
      <c r="E194">
        <v>884.26440000000002</v>
      </c>
      <c r="F194">
        <v>0.77172600000000002</v>
      </c>
      <c r="G194">
        <v>23.189630000000001</v>
      </c>
      <c r="H194">
        <v>0</v>
      </c>
      <c r="I194">
        <v>0</v>
      </c>
      <c r="J194">
        <v>0.7637448</v>
      </c>
      <c r="K194">
        <v>23.882930000000002</v>
      </c>
      <c r="L194">
        <v>0</v>
      </c>
      <c r="M194">
        <v>0</v>
      </c>
      <c r="N194">
        <v>0.75603469999999995</v>
      </c>
      <c r="O194">
        <v>24.486799999999999</v>
      </c>
      <c r="P194">
        <v>0</v>
      </c>
      <c r="Q194">
        <v>0</v>
      </c>
      <c r="R194">
        <v>0.74892239999999999</v>
      </c>
      <c r="S194">
        <v>25.598179999999999</v>
      </c>
      <c r="T194">
        <v>0</v>
      </c>
      <c r="U194">
        <v>0</v>
      </c>
      <c r="V194">
        <v>0.74191510000000005</v>
      </c>
      <c r="W194">
        <v>26.178550000000001</v>
      </c>
      <c r="X194">
        <v>0</v>
      </c>
      <c r="Y194">
        <v>0</v>
      </c>
      <c r="Z194">
        <v>0.73508720000000005</v>
      </c>
      <c r="AA194">
        <v>25.61243</v>
      </c>
      <c r="AB194">
        <v>0</v>
      </c>
      <c r="AC194">
        <v>0</v>
      </c>
      <c r="AD194">
        <v>0.72836199999999995</v>
      </c>
      <c r="AE194">
        <v>24.18496</v>
      </c>
      <c r="AF194">
        <v>0</v>
      </c>
      <c r="AG194">
        <v>0</v>
      </c>
      <c r="AH194">
        <v>0.72203669999999998</v>
      </c>
      <c r="AI194">
        <v>22.66133</v>
      </c>
      <c r="AJ194" s="1">
        <v>2.571316E-36</v>
      </c>
      <c r="AK194" s="1">
        <v>9.6360380000000006E-34</v>
      </c>
      <c r="AL194">
        <v>0.71626619999999996</v>
      </c>
      <c r="AM194">
        <v>21.789439999999999</v>
      </c>
      <c r="AN194" s="1">
        <v>1.363989E-26</v>
      </c>
      <c r="AO194" s="1">
        <v>5.1135659999999997E-24</v>
      </c>
      <c r="AP194">
        <v>0.71126339999999999</v>
      </c>
      <c r="AQ194">
        <v>22.97222</v>
      </c>
      <c r="AR194" s="1">
        <v>8.4468609999999999E-17</v>
      </c>
      <c r="AS194" s="1">
        <v>3.1789189999999997E-14</v>
      </c>
      <c r="AT194">
        <v>0.70639430000000003</v>
      </c>
      <c r="AU194">
        <v>25.808479999999999</v>
      </c>
      <c r="AV194" s="1">
        <v>6.3992480000000004E-9</v>
      </c>
      <c r="AW194" s="1">
        <v>1.6987159999999999E-6</v>
      </c>
      <c r="AX194">
        <v>0.70196780000000003</v>
      </c>
      <c r="AY194">
        <v>29.266729999999999</v>
      </c>
      <c r="AZ194" s="1">
        <v>2.0240220000000001E-5</v>
      </c>
      <c r="BA194" s="1">
        <v>5.8275089999999998E-3</v>
      </c>
      <c r="BB194">
        <v>0.69881559999999998</v>
      </c>
      <c r="BC194">
        <v>31.92652</v>
      </c>
      <c r="BD194" s="1">
        <v>4.4159150000000003E-3</v>
      </c>
      <c r="BE194">
        <v>1.3527659999999999</v>
      </c>
      <c r="BF194">
        <v>0.69647720000000002</v>
      </c>
      <c r="BG194">
        <v>32.433579999999999</v>
      </c>
      <c r="BH194">
        <v>0.19809209999999999</v>
      </c>
      <c r="BI194">
        <v>63.822740000000003</v>
      </c>
      <c r="BJ194">
        <v>0.69459349999999997</v>
      </c>
      <c r="BK194">
        <v>31.075620000000001</v>
      </c>
      <c r="BL194">
        <v>2.8340999999999998</v>
      </c>
      <c r="BM194">
        <v>954.16129999999998</v>
      </c>
      <c r="BN194">
        <v>0.6931368</v>
      </c>
      <c r="BO194">
        <v>29.045649999999998</v>
      </c>
      <c r="BP194">
        <v>16.741610000000001</v>
      </c>
      <c r="BQ194">
        <v>5857.2759999999998</v>
      </c>
      <c r="BR194">
        <v>0.69194909999999998</v>
      </c>
      <c r="BS194">
        <v>27.32263</v>
      </c>
      <c r="BT194">
        <v>48.602220000000003</v>
      </c>
      <c r="BU194">
        <v>17591.82</v>
      </c>
      <c r="BV194">
        <v>0.69078589999999995</v>
      </c>
      <c r="BW194">
        <v>27.420280000000002</v>
      </c>
      <c r="BX194">
        <v>78.852289999999996</v>
      </c>
      <c r="BY194">
        <v>29410.92</v>
      </c>
      <c r="BZ194">
        <v>0.68941090000000005</v>
      </c>
      <c r="CA194">
        <v>28.682359999999999</v>
      </c>
      <c r="CB194">
        <v>79.021730000000005</v>
      </c>
      <c r="CC194">
        <v>30286.87</v>
      </c>
      <c r="CD194">
        <v>0.68765469999999995</v>
      </c>
      <c r="CE194">
        <v>29.994530000000001</v>
      </c>
      <c r="CF194">
        <v>53.154299999999999</v>
      </c>
      <c r="CG194">
        <v>20876.63</v>
      </c>
      <c r="CH194">
        <v>0.68544700000000003</v>
      </c>
      <c r="CI194">
        <v>30.645610000000001</v>
      </c>
      <c r="CJ194">
        <v>25.808240000000001</v>
      </c>
      <c r="CK194">
        <v>10365.09</v>
      </c>
      <c r="CL194">
        <v>0.68275520000000001</v>
      </c>
      <c r="CM194">
        <v>29.830860000000001</v>
      </c>
      <c r="CN194">
        <v>9.6630269999999996</v>
      </c>
      <c r="CO194">
        <v>3956.5520000000001</v>
      </c>
      <c r="CP194">
        <v>0.67951830000000002</v>
      </c>
      <c r="CQ194">
        <v>28.370979999999999</v>
      </c>
      <c r="CR194">
        <v>2.9655429999999998</v>
      </c>
      <c r="CS194">
        <v>1234.9949999999999</v>
      </c>
      <c r="CT194">
        <v>0.6758497</v>
      </c>
      <c r="CU194">
        <v>26.798929999999999</v>
      </c>
      <c r="CV194">
        <v>0.797759</v>
      </c>
      <c r="CW194">
        <v>336.40620000000001</v>
      </c>
      <c r="CX194">
        <v>0.67192160000000001</v>
      </c>
      <c r="CY194">
        <v>25.965229999999998</v>
      </c>
      <c r="CZ194">
        <v>0.20872250000000001</v>
      </c>
      <c r="DA194">
        <v>88.222170000000006</v>
      </c>
      <c r="DB194">
        <v>0.66795059999999995</v>
      </c>
      <c r="DC194">
        <v>26.955970000000001</v>
      </c>
      <c r="DD194" s="1">
        <v>6.6814059999999995E-2</v>
      </c>
      <c r="DE194">
        <v>27.673539999999999</v>
      </c>
      <c r="DF194">
        <v>0.66427590000000003</v>
      </c>
      <c r="DG194">
        <v>29.782959999999999</v>
      </c>
      <c r="DH194" s="1">
        <v>3.6385979999999998E-2</v>
      </c>
      <c r="DI194">
        <v>14.502739999999999</v>
      </c>
      <c r="DJ194">
        <v>0.66082479999999999</v>
      </c>
      <c r="DK194">
        <v>34.537739999999999</v>
      </c>
      <c r="DL194">
        <v>3.2363019999999999E-2</v>
      </c>
      <c r="DM194">
        <v>12.65152</v>
      </c>
      <c r="DN194">
        <v>0.65768610000000005</v>
      </c>
      <c r="DO194">
        <v>39.845050000000001</v>
      </c>
      <c r="DP194" s="1">
        <v>3.3806910000000003E-2</v>
      </c>
      <c r="DQ194">
        <v>13.2066</v>
      </c>
      <c r="DR194">
        <v>0.65498199999999995</v>
      </c>
      <c r="DS194">
        <v>41.951990000000002</v>
      </c>
      <c r="DT194" s="1">
        <v>3.5197279999999997E-2</v>
      </c>
      <c r="DU194">
        <v>13.814780000000001</v>
      </c>
      <c r="DV194">
        <v>0.65321070000000003</v>
      </c>
      <c r="DW194">
        <v>41.040280000000003</v>
      </c>
      <c r="DX194" s="1">
        <v>3.5243940000000001E-2</v>
      </c>
      <c r="DY194">
        <v>13.889049999999999</v>
      </c>
      <c r="DZ194">
        <v>0.65175530000000004</v>
      </c>
      <c r="EA194">
        <v>39.064889999999998</v>
      </c>
      <c r="EB194" s="1">
        <v>3.3914569999999998E-2</v>
      </c>
      <c r="EC194">
        <v>13.4032</v>
      </c>
      <c r="ED194">
        <v>0.65068539999999997</v>
      </c>
      <c r="EE194">
        <v>36.653370000000002</v>
      </c>
      <c r="EF194" s="1">
        <v>3.1692379999999999E-2</v>
      </c>
      <c r="EG194">
        <v>12.542339999999999</v>
      </c>
      <c r="EH194">
        <v>0.64991719999999997</v>
      </c>
      <c r="EI194">
        <v>35.338340000000002</v>
      </c>
      <c r="EJ194" s="1">
        <v>2.8937750000000002E-2</v>
      </c>
      <c r="EK194">
        <v>11.45931</v>
      </c>
      <c r="EL194">
        <v>0.64941479999999996</v>
      </c>
      <c r="EM194">
        <v>36.298009999999998</v>
      </c>
      <c r="EN194" s="1">
        <v>2.5708209999999999E-2</v>
      </c>
      <c r="EO194">
        <v>10.18689</v>
      </c>
      <c r="EP194">
        <v>0.64907570000000003</v>
      </c>
      <c r="EQ194">
        <v>40.240459999999999</v>
      </c>
      <c r="ER194">
        <v>2.1970969999999999E-2</v>
      </c>
      <c r="ES194">
        <v>8.7182250000000003</v>
      </c>
      <c r="ET194">
        <v>0.64886639999999995</v>
      </c>
      <c r="EU194">
        <v>44.444490000000002</v>
      </c>
      <c r="EV194" s="1">
        <v>1.795068E-2</v>
      </c>
      <c r="EW194">
        <v>7.134576</v>
      </c>
      <c r="EX194">
        <v>0.64873979999999998</v>
      </c>
      <c r="EY194">
        <v>45.471510000000002</v>
      </c>
      <c r="EZ194">
        <v>1.4153280000000001E-2</v>
      </c>
      <c r="FA194">
        <v>5.6270639999999998</v>
      </c>
      <c r="FB194">
        <v>0.64867189999999997</v>
      </c>
      <c r="FC194">
        <v>44.145890000000001</v>
      </c>
      <c r="FD194">
        <v>1.103808E-2</v>
      </c>
      <c r="FE194">
        <v>4.3818510000000002</v>
      </c>
      <c r="FF194">
        <v>0.64860980000000001</v>
      </c>
      <c r="FG194">
        <v>41.821620000000003</v>
      </c>
      <c r="FH194" s="1">
        <v>8.782682E-3</v>
      </c>
      <c r="FI194">
        <v>3.4747219999999999</v>
      </c>
      <c r="FJ194">
        <v>0.64857830000000005</v>
      </c>
      <c r="FK194">
        <v>39.503349999999998</v>
      </c>
      <c r="FL194" s="1">
        <v>7.28293E-3</v>
      </c>
      <c r="FM194">
        <v>2.869075</v>
      </c>
      <c r="FN194">
        <v>0.64856999999999998</v>
      </c>
      <c r="FO194">
        <v>39.533029999999997</v>
      </c>
      <c r="FP194" s="1">
        <v>6.316192E-3</v>
      </c>
      <c r="FQ194">
        <v>2.478294</v>
      </c>
      <c r="FR194">
        <v>0.64857819999999999</v>
      </c>
      <c r="FS194">
        <v>41.85859</v>
      </c>
      <c r="FT194" s="1">
        <v>5.6879180000000001E-3</v>
      </c>
      <c r="FU194">
        <v>2.225428</v>
      </c>
      <c r="FV194">
        <v>0.64857240000000005</v>
      </c>
      <c r="FW194">
        <v>45.200960000000002</v>
      </c>
      <c r="FX194">
        <v>5.2505349999999998E-3</v>
      </c>
      <c r="FY194">
        <v>2.0502069999999999</v>
      </c>
      <c r="FZ194">
        <v>0.64857299999999996</v>
      </c>
      <c r="GA194">
        <v>47.102820000000001</v>
      </c>
      <c r="GB194" s="1">
        <v>4.9187179999999999E-3</v>
      </c>
      <c r="GC194">
        <v>1.918148</v>
      </c>
      <c r="GD194">
        <v>0.64856360000000002</v>
      </c>
      <c r="GE194">
        <v>47.172809999999998</v>
      </c>
      <c r="GF194" s="1">
        <v>4.647399E-3</v>
      </c>
      <c r="GG194">
        <v>1.810967</v>
      </c>
      <c r="GH194">
        <v>0.64855149999999995</v>
      </c>
      <c r="GI194">
        <v>45.167839999999998</v>
      </c>
      <c r="GJ194" s="1">
        <v>4.4099880000000001E-3</v>
      </c>
      <c r="GK194">
        <v>1.717681</v>
      </c>
      <c r="GL194">
        <v>0.648559</v>
      </c>
      <c r="GM194">
        <v>42.035969999999999</v>
      </c>
      <c r="GN194" s="1">
        <v>4.1954030000000003E-3</v>
      </c>
      <c r="GO194">
        <v>1.633537</v>
      </c>
      <c r="GP194">
        <v>0.64857480000000001</v>
      </c>
      <c r="GQ194">
        <v>38.8645</v>
      </c>
      <c r="GR194" s="1">
        <v>3.9995849999999999E-3</v>
      </c>
      <c r="GS194">
        <v>1.5568379999999999</v>
      </c>
      <c r="GT194">
        <v>0.64857319999999996</v>
      </c>
      <c r="GU194">
        <v>38.286569999999998</v>
      </c>
      <c r="GV194" s="1">
        <v>3.8169990000000002E-3</v>
      </c>
      <c r="GW194">
        <v>1.485484</v>
      </c>
      <c r="GX194">
        <v>0.64857330000000002</v>
      </c>
      <c r="GY194">
        <v>39.942450000000001</v>
      </c>
      <c r="GZ194" s="1">
        <v>3.645227E-3</v>
      </c>
      <c r="HA194">
        <v>1.418555</v>
      </c>
      <c r="HB194">
        <v>0.64855870000000004</v>
      </c>
      <c r="HC194">
        <v>42.933140000000002</v>
      </c>
      <c r="HD194" s="1">
        <v>3.4833899999999998E-3</v>
      </c>
      <c r="HE194">
        <v>1.355386</v>
      </c>
      <c r="HF194">
        <v>0.6485744</v>
      </c>
      <c r="HG194">
        <v>45.571829999999999</v>
      </c>
      <c r="HH194" s="1">
        <v>3.3303859999999998E-3</v>
      </c>
      <c r="HI194">
        <v>1.295779</v>
      </c>
      <c r="HJ194">
        <v>0.64856829999999999</v>
      </c>
      <c r="HK194">
        <v>45.558610000000002</v>
      </c>
      <c r="HL194" s="1">
        <v>3.185925E-3</v>
      </c>
      <c r="HM194">
        <v>1.2395039999999999</v>
      </c>
      <c r="HN194">
        <v>0.64856939999999996</v>
      </c>
      <c r="HO194">
        <v>43.933759999999999</v>
      </c>
      <c r="HP194" s="1">
        <v>3.0499030000000001E-3</v>
      </c>
      <c r="HQ194">
        <v>1.186483</v>
      </c>
      <c r="HR194">
        <v>0.64857419999999999</v>
      </c>
      <c r="HS194">
        <v>41.461509999999997</v>
      </c>
      <c r="HT194" s="1">
        <v>2.9209639999999999E-3</v>
      </c>
      <c r="HU194">
        <v>1.13629</v>
      </c>
      <c r="HV194">
        <v>0.64857390000000004</v>
      </c>
      <c r="HW194">
        <v>39.021819999999998</v>
      </c>
      <c r="HX194" s="1">
        <v>2.798703E-3</v>
      </c>
      <c r="HY194">
        <v>1.088724</v>
      </c>
      <c r="HZ194">
        <v>0.64857019999999999</v>
      </c>
      <c r="IA194">
        <v>38.937530000000002</v>
      </c>
      <c r="IB194" s="1">
        <v>2.6823569999999998E-3</v>
      </c>
      <c r="IC194">
        <v>1.043472</v>
      </c>
      <c r="ID194">
        <v>0.64857359999999997</v>
      </c>
      <c r="IE194">
        <v>42.26867</v>
      </c>
      <c r="IF194" s="1">
        <v>2.572375E-3</v>
      </c>
      <c r="IG194">
        <v>1.000602</v>
      </c>
      <c r="IH194">
        <v>0.64857070000000006</v>
      </c>
      <c r="II194">
        <v>47.628579999999999</v>
      </c>
      <c r="IJ194" s="1">
        <v>2.4677620000000001E-3</v>
      </c>
      <c r="IK194">
        <v>0.9599221</v>
      </c>
      <c r="IL194">
        <v>0.64856939999999996</v>
      </c>
      <c r="IM194">
        <v>51.262999999999998</v>
      </c>
      <c r="IN194" s="1">
        <v>2.3684349999999999E-3</v>
      </c>
      <c r="IO194">
        <v>0.92119320000000005</v>
      </c>
      <c r="IP194">
        <v>0.64856630000000004</v>
      </c>
      <c r="IQ194">
        <v>51.732460000000003</v>
      </c>
      <c r="IR194" s="1">
        <v>2.2735569999999998E-3</v>
      </c>
      <c r="IS194">
        <v>0.88433859999999997</v>
      </c>
      <c r="IT194">
        <v>0.64856899999999995</v>
      </c>
      <c r="IU194">
        <v>49.940350000000002</v>
      </c>
      <c r="IV194" s="1">
        <v>2.1843370000000002E-3</v>
      </c>
      <c r="IW194">
        <v>0.84952780000000006</v>
      </c>
      <c r="IX194">
        <v>0.64856049999999998</v>
      </c>
      <c r="IY194">
        <v>47.14132</v>
      </c>
      <c r="IZ194" s="1">
        <v>2.099306E-3</v>
      </c>
      <c r="JA194">
        <v>0.81645210000000001</v>
      </c>
      <c r="JB194">
        <v>0.64856939999999996</v>
      </c>
      <c r="JC194">
        <v>44.554810000000003</v>
      </c>
      <c r="JD194" s="1">
        <v>2.0182199999999998E-3</v>
      </c>
      <c r="JE194">
        <v>0.78497289999999997</v>
      </c>
      <c r="JF194">
        <v>0.64856829999999999</v>
      </c>
      <c r="JG194">
        <v>44.64734</v>
      </c>
      <c r="JH194" s="1">
        <v>1.940506E-3</v>
      </c>
      <c r="JI194">
        <v>0.75466619999999995</v>
      </c>
      <c r="JJ194">
        <v>0.64857120000000001</v>
      </c>
      <c r="JK194">
        <v>46.156550000000003</v>
      </c>
      <c r="JL194" s="1">
        <v>1.8651659999999999E-3</v>
      </c>
      <c r="JM194">
        <v>0.72579689999999997</v>
      </c>
      <c r="JN194">
        <v>0.6485727</v>
      </c>
      <c r="JO194">
        <v>46.90437</v>
      </c>
      <c r="JP194" s="1">
        <v>1.789978E-3</v>
      </c>
      <c r="JQ194">
        <v>0.69829799999999997</v>
      </c>
      <c r="JR194">
        <v>0.64857229999999999</v>
      </c>
      <c r="JS194">
        <v>46.736620000000002</v>
      </c>
      <c r="JT194" s="1">
        <v>1.718432E-3</v>
      </c>
      <c r="JU194">
        <v>0.67209260000000004</v>
      </c>
      <c r="JV194">
        <v>0.64857039999999999</v>
      </c>
      <c r="JW194">
        <v>45.652720000000002</v>
      </c>
      <c r="JX194" s="1">
        <v>1.6501129999999999E-3</v>
      </c>
      <c r="JY194">
        <v>0.64691489999999996</v>
      </c>
      <c r="JZ194">
        <v>0.64856639999999999</v>
      </c>
      <c r="KA194">
        <v>43.164009999999998</v>
      </c>
      <c r="KB194" s="1">
        <v>1.585447E-3</v>
      </c>
      <c r="KC194">
        <v>0.62293399999999999</v>
      </c>
      <c r="KD194">
        <v>0.64857039999999999</v>
      </c>
      <c r="KE194">
        <v>40.198180000000001</v>
      </c>
      <c r="KF194" s="1">
        <v>1.523508E-3</v>
      </c>
      <c r="KG194">
        <v>0.59987480000000004</v>
      </c>
      <c r="KH194">
        <v>0.64857390000000004</v>
      </c>
      <c r="KI194">
        <v>37.82047</v>
      </c>
      <c r="KJ194" s="1">
        <v>1.4646279999999999E-3</v>
      </c>
      <c r="KK194">
        <v>0.57784409999999997</v>
      </c>
      <c r="KL194">
        <v>0.64856380000000002</v>
      </c>
      <c r="KM194">
        <v>38.233339999999998</v>
      </c>
      <c r="KN194" s="1">
        <v>1.408865E-3</v>
      </c>
      <c r="KO194">
        <v>0.55690799999999996</v>
      </c>
      <c r="KP194">
        <v>0.64856029999999998</v>
      </c>
      <c r="KQ194">
        <v>42.335000000000001</v>
      </c>
      <c r="KR194" s="1">
        <v>1.3553199999999999E-3</v>
      </c>
      <c r="KS194">
        <v>0.53676670000000004</v>
      </c>
      <c r="KT194">
        <v>0.64857480000000001</v>
      </c>
      <c r="KU194">
        <v>48.582210000000003</v>
      </c>
      <c r="KV194" s="1">
        <v>1.303827E-3</v>
      </c>
      <c r="KW194">
        <v>0.5172831</v>
      </c>
      <c r="KX194">
        <v>0.64857160000000003</v>
      </c>
      <c r="KY194">
        <v>52.99568</v>
      </c>
      <c r="KZ194" s="1">
        <v>1.2548780000000001E-3</v>
      </c>
      <c r="LA194">
        <v>0.49871019999999999</v>
      </c>
      <c r="LB194">
        <v>0.64857260000000005</v>
      </c>
      <c r="LC194">
        <v>53.224049999999998</v>
      </c>
      <c r="LD194" s="1">
        <v>1.2081590000000001E-3</v>
      </c>
      <c r="LE194">
        <v>0.48091089999999997</v>
      </c>
      <c r="LF194">
        <v>0.64856729999999996</v>
      </c>
      <c r="LG194">
        <v>51.036720000000003</v>
      </c>
      <c r="LH194" s="1">
        <v>1.1633920000000001E-3</v>
      </c>
      <c r="LI194">
        <v>0.46381860000000003</v>
      </c>
      <c r="LJ194">
        <v>0.64856860000000005</v>
      </c>
      <c r="LK194">
        <v>48.079569999999997</v>
      </c>
      <c r="LL194">
        <v>1.1208450000000001E-3</v>
      </c>
      <c r="LM194">
        <v>0.44752140000000001</v>
      </c>
      <c r="LN194">
        <v>0.64856230000000004</v>
      </c>
      <c r="LO194">
        <v>44.531970000000001</v>
      </c>
      <c r="LP194" s="1">
        <v>1.08004E-3</v>
      </c>
      <c r="LQ194">
        <v>0.43186530000000001</v>
      </c>
      <c r="LR194">
        <v>0.64856480000000005</v>
      </c>
      <c r="LS194">
        <v>42.385379999999998</v>
      </c>
      <c r="LT194" s="1">
        <v>1.0411400000000001E-3</v>
      </c>
      <c r="LU194">
        <v>0.41687249999999998</v>
      </c>
      <c r="LV194">
        <v>0.64856740000000002</v>
      </c>
      <c r="LW194">
        <v>42.577939999999998</v>
      </c>
      <c r="LX194" s="1">
        <v>1.003877E-3</v>
      </c>
      <c r="LY194">
        <v>0.40250540000000001</v>
      </c>
      <c r="LZ194">
        <v>0.64856899999999995</v>
      </c>
      <c r="MA194">
        <v>43.527659999999997</v>
      </c>
      <c r="MB194" s="1">
        <v>9.6812579999999997E-4</v>
      </c>
      <c r="MC194">
        <v>0.38867930000000001</v>
      </c>
      <c r="MD194">
        <v>0.64856800000000003</v>
      </c>
      <c r="ME194">
        <v>44.30442</v>
      </c>
      <c r="MF194" s="1">
        <v>9.3388529999999996E-4</v>
      </c>
      <c r="MG194">
        <v>0.37543369999999998</v>
      </c>
      <c r="MH194">
        <v>0.64855949999999996</v>
      </c>
      <c r="MI194">
        <v>43.889420000000001</v>
      </c>
      <c r="MJ194" s="1">
        <v>9.0095780000000003E-4</v>
      </c>
      <c r="MK194">
        <v>0.36268650000000002</v>
      </c>
      <c r="ML194">
        <v>0.64856590000000003</v>
      </c>
      <c r="MM194">
        <v>41.310139999999997</v>
      </c>
      <c r="MN194" s="1">
        <v>8.6915750000000002E-4</v>
      </c>
      <c r="MO194">
        <v>0.35042069999999997</v>
      </c>
      <c r="MP194">
        <v>0.64856360000000002</v>
      </c>
      <c r="MQ194">
        <v>38.331049999999998</v>
      </c>
      <c r="MR194" s="1">
        <v>8.3840830000000001E-4</v>
      </c>
      <c r="MS194">
        <v>0.33853240000000001</v>
      </c>
      <c r="MT194">
        <v>0.64856230000000004</v>
      </c>
      <c r="MU194">
        <v>36.342599999999997</v>
      </c>
      <c r="MV194" s="1">
        <v>8.0910580000000001E-4</v>
      </c>
      <c r="MW194">
        <v>0.32719500000000001</v>
      </c>
      <c r="MX194">
        <v>0.64857419999999999</v>
      </c>
      <c r="MY194">
        <v>37.116199999999999</v>
      </c>
      <c r="MZ194" s="1">
        <v>7.8083869999999997E-4</v>
      </c>
      <c r="NA194">
        <v>0.31621290000000002</v>
      </c>
      <c r="NB194">
        <v>0.64856159999999996</v>
      </c>
      <c r="NC194">
        <v>39.522730000000003</v>
      </c>
      <c r="ND194" s="1">
        <v>7.536652E-4</v>
      </c>
      <c r="NE194">
        <v>0.30563980000000002</v>
      </c>
      <c r="NF194">
        <v>0.64856729999999996</v>
      </c>
      <c r="NG194">
        <v>43.275649999999999</v>
      </c>
      <c r="NH194" s="1">
        <v>7.2755750000000005E-4</v>
      </c>
      <c r="NI194">
        <v>0.2954714</v>
      </c>
      <c r="NJ194">
        <v>0.64856380000000002</v>
      </c>
      <c r="NK194">
        <v>47.337539999999997</v>
      </c>
      <c r="NL194" s="1">
        <v>7.02252E-4</v>
      </c>
      <c r="NM194">
        <v>0.28559590000000001</v>
      </c>
      <c r="NN194">
        <v>0.64857359999999997</v>
      </c>
      <c r="NO194">
        <v>48.704500000000003</v>
      </c>
      <c r="NP194" s="1">
        <v>6.781278E-4</v>
      </c>
      <c r="NQ194">
        <v>0.27614270000000002</v>
      </c>
      <c r="NR194">
        <v>0.64857019999999999</v>
      </c>
      <c r="NS194">
        <v>46.583799999999997</v>
      </c>
      <c r="NT194" s="1">
        <v>6.5478870000000003E-4</v>
      </c>
      <c r="NU194">
        <v>0.2670053</v>
      </c>
      <c r="NV194">
        <v>0.64857299999999996</v>
      </c>
      <c r="NW194">
        <v>43.476030000000002</v>
      </c>
      <c r="NX194" s="1">
        <v>6.3244110000000001E-4</v>
      </c>
      <c r="NY194">
        <v>0.25821100000000002</v>
      </c>
      <c r="NZ194">
        <v>0.64856769999999997</v>
      </c>
      <c r="OA194">
        <v>40.047780000000003</v>
      </c>
      <c r="OB194" s="1">
        <v>6.1102010000000002E-4</v>
      </c>
      <c r="OC194">
        <v>0.24975140000000001</v>
      </c>
      <c r="OD194">
        <v>0.64856440000000004</v>
      </c>
      <c r="OE194">
        <v>38.133220000000001</v>
      </c>
      <c r="OF194" s="1">
        <v>5.9035730000000001E-4</v>
      </c>
      <c r="OG194">
        <v>0.24154729999999999</v>
      </c>
      <c r="OH194">
        <v>0.64857620000000005</v>
      </c>
      <c r="OI194">
        <v>37.241970000000002</v>
      </c>
      <c r="OJ194" s="1">
        <v>5.7052869999999996E-4</v>
      </c>
      <c r="OK194">
        <v>0.233649</v>
      </c>
    </row>
    <row r="195" spans="1:401" x14ac:dyDescent="0.35">
      <c r="A195">
        <v>201</v>
      </c>
      <c r="B195" t="s">
        <v>4</v>
      </c>
      <c r="C195" t="s">
        <v>181</v>
      </c>
      <c r="D195" t="s">
        <v>201</v>
      </c>
      <c r="E195">
        <v>858.55759999999998</v>
      </c>
      <c r="F195">
        <v>0.7309078</v>
      </c>
      <c r="G195">
        <v>23.211480000000002</v>
      </c>
      <c r="H195">
        <v>0</v>
      </c>
      <c r="I195">
        <v>0</v>
      </c>
      <c r="J195">
        <v>0.72431780000000001</v>
      </c>
      <c r="K195">
        <v>23.857469999999999</v>
      </c>
      <c r="L195">
        <v>0</v>
      </c>
      <c r="M195">
        <v>0</v>
      </c>
      <c r="N195">
        <v>0.7180145</v>
      </c>
      <c r="O195">
        <v>24.449390000000001</v>
      </c>
      <c r="P195">
        <v>0</v>
      </c>
      <c r="Q195">
        <v>0</v>
      </c>
      <c r="R195">
        <v>0.71240170000000003</v>
      </c>
      <c r="S195">
        <v>25.65316</v>
      </c>
      <c r="T195">
        <v>0</v>
      </c>
      <c r="U195">
        <v>0</v>
      </c>
      <c r="V195">
        <v>0.70684919999999996</v>
      </c>
      <c r="W195">
        <v>26.281780000000001</v>
      </c>
      <c r="X195">
        <v>0</v>
      </c>
      <c r="Y195">
        <v>0</v>
      </c>
      <c r="Z195">
        <v>0.70144620000000002</v>
      </c>
      <c r="AA195">
        <v>25.724540000000001</v>
      </c>
      <c r="AB195">
        <v>0</v>
      </c>
      <c r="AC195">
        <v>0</v>
      </c>
      <c r="AD195">
        <v>0.69610830000000001</v>
      </c>
      <c r="AE195">
        <v>24.32639</v>
      </c>
      <c r="AF195">
        <v>0</v>
      </c>
      <c r="AG195">
        <v>0</v>
      </c>
      <c r="AH195">
        <v>0.69117220000000001</v>
      </c>
      <c r="AI195">
        <v>22.793089999999999</v>
      </c>
      <c r="AJ195" s="1">
        <v>4.17981E-37</v>
      </c>
      <c r="AK195" s="1">
        <v>1.7149290000000001E-34</v>
      </c>
      <c r="AL195">
        <v>0.68672869999999997</v>
      </c>
      <c r="AM195">
        <v>21.884150000000002</v>
      </c>
      <c r="AN195" s="1">
        <v>2.3048989999999999E-27</v>
      </c>
      <c r="AO195" s="1">
        <v>9.4342760000000003E-25</v>
      </c>
      <c r="AP195">
        <v>0.68216359999999998</v>
      </c>
      <c r="AQ195">
        <v>22.989640000000001</v>
      </c>
      <c r="AR195" s="1">
        <v>1.3906109999999998E-17</v>
      </c>
      <c r="AS195" s="1">
        <v>5.7001339999999999E-15</v>
      </c>
      <c r="AT195">
        <v>0.67758580000000002</v>
      </c>
      <c r="AU195">
        <v>25.76003</v>
      </c>
      <c r="AV195" s="1">
        <v>2.4444349999999999E-9</v>
      </c>
      <c r="AW195" s="1">
        <v>6.7486070000000005E-7</v>
      </c>
      <c r="AX195">
        <v>0.67337380000000002</v>
      </c>
      <c r="AY195">
        <v>29.221779999999999</v>
      </c>
      <c r="AZ195" s="1">
        <v>1.076232E-5</v>
      </c>
      <c r="BA195" s="1">
        <v>3.2245730000000001E-3</v>
      </c>
      <c r="BB195">
        <v>0.67052579999999995</v>
      </c>
      <c r="BC195">
        <v>31.91047</v>
      </c>
      <c r="BD195" s="1">
        <v>2.7660430000000001E-3</v>
      </c>
      <c r="BE195">
        <v>0.88606830000000003</v>
      </c>
      <c r="BF195">
        <v>0.66841499999999998</v>
      </c>
      <c r="BG195">
        <v>32.471789999999999</v>
      </c>
      <c r="BH195">
        <v>0.13985539999999999</v>
      </c>
      <c r="BI195">
        <v>47.37041</v>
      </c>
      <c r="BJ195">
        <v>0.666717</v>
      </c>
      <c r="BK195">
        <v>31.232520000000001</v>
      </c>
      <c r="BL195">
        <v>2.204393</v>
      </c>
      <c r="BM195">
        <v>784.3442</v>
      </c>
      <c r="BN195">
        <v>0.66539789999999999</v>
      </c>
      <c r="BO195">
        <v>29.25714</v>
      </c>
      <c r="BP195">
        <v>14.13687</v>
      </c>
      <c r="BQ195">
        <v>5253.6570000000002</v>
      </c>
      <c r="BR195">
        <v>0.66431269999999998</v>
      </c>
      <c r="BS195">
        <v>27.48029</v>
      </c>
      <c r="BT195">
        <v>44.076790000000003</v>
      </c>
      <c r="BU195">
        <v>17027.23</v>
      </c>
      <c r="BV195">
        <v>0.66327990000000003</v>
      </c>
      <c r="BW195">
        <v>27.477270000000001</v>
      </c>
      <c r="BX195">
        <v>76.129530000000003</v>
      </c>
      <c r="BY195">
        <v>30437.42</v>
      </c>
      <c r="BZ195">
        <v>0.66207899999999997</v>
      </c>
      <c r="CA195">
        <v>28.626280000000001</v>
      </c>
      <c r="CB195">
        <v>80.61985</v>
      </c>
      <c r="CC195">
        <v>33248.44</v>
      </c>
      <c r="CD195">
        <v>0.66052</v>
      </c>
      <c r="CE195">
        <v>29.992940000000001</v>
      </c>
      <c r="CF195">
        <v>56.904530000000001</v>
      </c>
      <c r="CG195">
        <v>24129.24</v>
      </c>
      <c r="CH195">
        <v>0.65855149999999996</v>
      </c>
      <c r="CI195">
        <v>30.66376</v>
      </c>
      <c r="CJ195">
        <v>28.793340000000001</v>
      </c>
      <c r="CK195">
        <v>12517.29</v>
      </c>
      <c r="CL195">
        <v>0.65617619999999999</v>
      </c>
      <c r="CM195">
        <v>29.94331</v>
      </c>
      <c r="CN195">
        <v>11.15729</v>
      </c>
      <c r="CO195">
        <v>4954.0460000000003</v>
      </c>
      <c r="CP195">
        <v>0.65334950000000003</v>
      </c>
      <c r="CQ195">
        <v>28.529630000000001</v>
      </c>
      <c r="CR195">
        <v>3.5171670000000002</v>
      </c>
      <c r="CS195">
        <v>1590.0340000000001</v>
      </c>
      <c r="CT195">
        <v>0.65012899999999996</v>
      </c>
      <c r="CU195">
        <v>26.947099999999999</v>
      </c>
      <c r="CV195">
        <v>0.96239490000000005</v>
      </c>
      <c r="CW195">
        <v>440.75029999999998</v>
      </c>
      <c r="CX195">
        <v>0.64664860000000002</v>
      </c>
      <c r="CY195">
        <v>26.04177</v>
      </c>
      <c r="CZ195">
        <v>0.25107059999999998</v>
      </c>
      <c r="DA195">
        <v>115.2912</v>
      </c>
      <c r="DB195">
        <v>0.6431211</v>
      </c>
      <c r="DC195">
        <v>26.962589999999999</v>
      </c>
      <c r="DD195" s="1">
        <v>7.6626159999999999E-2</v>
      </c>
      <c r="DE195">
        <v>34.470939999999999</v>
      </c>
      <c r="DF195">
        <v>0.63938530000000005</v>
      </c>
      <c r="DG195">
        <v>29.72786</v>
      </c>
      <c r="DH195" s="1">
        <v>3.829432E-2</v>
      </c>
      <c r="DI195">
        <v>16.47156</v>
      </c>
      <c r="DJ195">
        <v>0.63544639999999997</v>
      </c>
      <c r="DK195">
        <v>34.469079999999998</v>
      </c>
      <c r="DL195" s="1">
        <v>3.2403990000000001E-2</v>
      </c>
      <c r="DM195">
        <v>13.54964</v>
      </c>
      <c r="DN195">
        <v>0.6318262</v>
      </c>
      <c r="DO195">
        <v>39.77375</v>
      </c>
      <c r="DP195" s="1">
        <v>3.3552940000000003E-2</v>
      </c>
      <c r="DQ195">
        <v>13.972110000000001</v>
      </c>
      <c r="DR195">
        <v>0.62866719999999998</v>
      </c>
      <c r="DS195">
        <v>41.90314</v>
      </c>
      <c r="DT195" s="1">
        <v>3.5059300000000002E-2</v>
      </c>
      <c r="DU195">
        <v>14.648720000000001</v>
      </c>
      <c r="DV195">
        <v>0.62651440000000003</v>
      </c>
      <c r="DW195">
        <v>41.127800000000001</v>
      </c>
      <c r="DX195" s="1">
        <v>3.5304009999999997E-2</v>
      </c>
      <c r="DY195">
        <v>14.809530000000001</v>
      </c>
      <c r="DZ195">
        <v>0.62468429999999997</v>
      </c>
      <c r="EA195">
        <v>39.279260000000001</v>
      </c>
      <c r="EB195">
        <v>3.4142350000000002E-2</v>
      </c>
      <c r="EC195">
        <v>14.366580000000001</v>
      </c>
      <c r="ED195">
        <v>0.62327410000000005</v>
      </c>
      <c r="EE195">
        <v>36.924999999999997</v>
      </c>
      <c r="EF195" s="1">
        <v>3.2018350000000001E-2</v>
      </c>
      <c r="EG195">
        <v>13.493830000000001</v>
      </c>
      <c r="EH195">
        <v>0.62226130000000002</v>
      </c>
      <c r="EI195">
        <v>35.530610000000003</v>
      </c>
      <c r="EJ195" s="1">
        <v>2.932974E-2</v>
      </c>
      <c r="EK195">
        <v>12.36917</v>
      </c>
      <c r="EL195">
        <v>0.62155360000000004</v>
      </c>
      <c r="EM195">
        <v>36.368760000000002</v>
      </c>
      <c r="EN195" s="1">
        <v>2.616748E-2</v>
      </c>
      <c r="EO195">
        <v>11.043010000000001</v>
      </c>
      <c r="EP195">
        <v>0.6210715</v>
      </c>
      <c r="EQ195">
        <v>40.208660000000002</v>
      </c>
      <c r="ER195" s="1">
        <v>2.249344E-2</v>
      </c>
      <c r="ES195">
        <v>9.5074339999999999</v>
      </c>
      <c r="ET195">
        <v>0.6207724</v>
      </c>
      <c r="EU195">
        <v>44.377670000000002</v>
      </c>
      <c r="EV195" s="1">
        <v>1.8489459999999999E-2</v>
      </c>
      <c r="EW195">
        <v>7.8302060000000004</v>
      </c>
      <c r="EX195">
        <v>0.62055519999999997</v>
      </c>
      <c r="EY195">
        <v>45.441890000000001</v>
      </c>
      <c r="EZ195" s="1">
        <v>1.4635850000000001E-2</v>
      </c>
      <c r="FA195">
        <v>6.2027419999999998</v>
      </c>
      <c r="FB195">
        <v>0.62043680000000001</v>
      </c>
      <c r="FC195">
        <v>44.266779999999997</v>
      </c>
      <c r="FD195" s="1">
        <v>1.1413619999999999E-2</v>
      </c>
      <c r="FE195">
        <v>4.8313189999999997</v>
      </c>
      <c r="FF195">
        <v>0.62036519999999995</v>
      </c>
      <c r="FG195">
        <v>42.064639999999997</v>
      </c>
      <c r="FH195" s="1">
        <v>9.0439649999999993E-3</v>
      </c>
      <c r="FI195">
        <v>3.8154629999999998</v>
      </c>
      <c r="FJ195">
        <v>0.62030909999999995</v>
      </c>
      <c r="FK195">
        <v>39.753070000000001</v>
      </c>
      <c r="FL195" s="1">
        <v>7.4539020000000001E-3</v>
      </c>
      <c r="FM195">
        <v>3.1304609999999999</v>
      </c>
      <c r="FN195">
        <v>0.62027900000000002</v>
      </c>
      <c r="FO195">
        <v>39.591230000000003</v>
      </c>
      <c r="FP195" s="1">
        <v>6.4254459999999996E-3</v>
      </c>
      <c r="FQ195">
        <v>2.686852</v>
      </c>
      <c r="FR195">
        <v>0.6202645</v>
      </c>
      <c r="FS195">
        <v>41.733690000000003</v>
      </c>
      <c r="FT195" s="1">
        <v>5.7606510000000003E-3</v>
      </c>
      <c r="FU195">
        <v>2.4011520000000002</v>
      </c>
      <c r="FV195">
        <v>0.62024550000000001</v>
      </c>
      <c r="FW195">
        <v>45.025799999999997</v>
      </c>
      <c r="FX195" s="1">
        <v>5.3028279999999999E-3</v>
      </c>
      <c r="FY195">
        <v>2.205387</v>
      </c>
      <c r="FZ195">
        <v>0.62022849999999996</v>
      </c>
      <c r="GA195">
        <v>47.001890000000003</v>
      </c>
      <c r="GB195" s="1">
        <v>4.9595639999999996E-3</v>
      </c>
      <c r="GC195">
        <v>2.0596519999999998</v>
      </c>
      <c r="GD195">
        <v>0.62023530000000004</v>
      </c>
      <c r="GE195">
        <v>47.197409999999998</v>
      </c>
      <c r="GF195" s="1">
        <v>4.6817660000000004E-3</v>
      </c>
      <c r="GG195">
        <v>1.9426159999999999</v>
      </c>
      <c r="GH195">
        <v>0.62024250000000003</v>
      </c>
      <c r="GI195">
        <v>45.368540000000003</v>
      </c>
      <c r="GJ195" s="1">
        <v>4.4404240000000001E-3</v>
      </c>
      <c r="GK195">
        <v>1.8415509999999999</v>
      </c>
      <c r="GL195">
        <v>0.62023340000000005</v>
      </c>
      <c r="GM195">
        <v>42.374560000000002</v>
      </c>
      <c r="GN195" s="1">
        <v>4.2231969999999997E-3</v>
      </c>
      <c r="GO195">
        <v>1.7508379999999999</v>
      </c>
      <c r="GP195">
        <v>0.62022880000000002</v>
      </c>
      <c r="GQ195">
        <v>39.212310000000002</v>
      </c>
      <c r="GR195" s="1">
        <v>4.025069E-3</v>
      </c>
      <c r="GS195">
        <v>1.6681630000000001</v>
      </c>
      <c r="GT195">
        <v>0.62022180000000005</v>
      </c>
      <c r="GU195">
        <v>38.51202</v>
      </c>
      <c r="GV195" s="1">
        <v>3.8408460000000002E-3</v>
      </c>
      <c r="GW195">
        <v>1.5915109999999999</v>
      </c>
      <c r="GX195">
        <v>0.62023839999999997</v>
      </c>
      <c r="GY195">
        <v>40.00188</v>
      </c>
      <c r="GZ195" s="1">
        <v>3.667586E-3</v>
      </c>
      <c r="HA195">
        <v>1.519617</v>
      </c>
      <c r="HB195">
        <v>0.62023349999999999</v>
      </c>
      <c r="HC195">
        <v>42.937519999999999</v>
      </c>
      <c r="HD195" s="1">
        <v>3.5045469999999998E-3</v>
      </c>
      <c r="HE195">
        <v>1.4518489999999999</v>
      </c>
      <c r="HF195">
        <v>0.62022330000000003</v>
      </c>
      <c r="HG195">
        <v>45.539940000000001</v>
      </c>
      <c r="HH195" s="1">
        <v>3.350357E-3</v>
      </c>
      <c r="HI195">
        <v>1.3878999999999999</v>
      </c>
      <c r="HJ195">
        <v>0.62023870000000003</v>
      </c>
      <c r="HK195">
        <v>45.606200000000001</v>
      </c>
      <c r="HL195" s="1">
        <v>3.2047949999999999E-3</v>
      </c>
      <c r="HM195">
        <v>1.327523</v>
      </c>
      <c r="HN195">
        <v>0.62023649999999997</v>
      </c>
      <c r="HO195">
        <v>44.093119999999999</v>
      </c>
      <c r="HP195" s="1">
        <v>3.0676449999999999E-3</v>
      </c>
      <c r="HQ195">
        <v>1.270575</v>
      </c>
      <c r="HR195">
        <v>0.62023899999999998</v>
      </c>
      <c r="HS195">
        <v>41.711910000000003</v>
      </c>
      <c r="HT195" s="1">
        <v>2.93787E-3</v>
      </c>
      <c r="HU195">
        <v>1.2168030000000001</v>
      </c>
      <c r="HV195">
        <v>0.62024319999999999</v>
      </c>
      <c r="HW195">
        <v>39.310110000000002</v>
      </c>
      <c r="HX195" s="1">
        <v>2.81468E-3</v>
      </c>
      <c r="HY195">
        <v>1.1657630000000001</v>
      </c>
      <c r="HZ195">
        <v>0.62023200000000001</v>
      </c>
      <c r="IA195">
        <v>39.168210000000002</v>
      </c>
      <c r="IB195" s="1">
        <v>2.6975290000000002E-3</v>
      </c>
      <c r="IC195">
        <v>1.1172530000000001</v>
      </c>
      <c r="ID195">
        <v>0.62022219999999995</v>
      </c>
      <c r="IE195">
        <v>42.375599999999999</v>
      </c>
      <c r="IF195" s="1">
        <v>2.5867059999999998E-3</v>
      </c>
      <c r="IG195">
        <v>1.0712680000000001</v>
      </c>
      <c r="IH195">
        <v>0.62023709999999999</v>
      </c>
      <c r="II195">
        <v>47.628579999999999</v>
      </c>
      <c r="IJ195" s="1">
        <v>2.4814870000000001E-3</v>
      </c>
      <c r="IK195">
        <v>1.0276959999999999</v>
      </c>
      <c r="IL195">
        <v>0.62023899999999998</v>
      </c>
      <c r="IM195">
        <v>51.202680000000001</v>
      </c>
      <c r="IN195" s="1">
        <v>2.3814679999999999E-3</v>
      </c>
      <c r="IO195">
        <v>0.98616369999999998</v>
      </c>
      <c r="IP195">
        <v>0.62021760000000004</v>
      </c>
      <c r="IQ195">
        <v>51.753140000000002</v>
      </c>
      <c r="IR195" s="1">
        <v>2.2859149999999999E-3</v>
      </c>
      <c r="IS195">
        <v>0.94664029999999999</v>
      </c>
      <c r="IT195">
        <v>0.62023669999999997</v>
      </c>
      <c r="IU195">
        <v>50.11992</v>
      </c>
      <c r="IV195" s="1">
        <v>2.196033E-3</v>
      </c>
      <c r="IW195">
        <v>0.90930290000000003</v>
      </c>
      <c r="IX195">
        <v>0.62023249999999996</v>
      </c>
      <c r="IY195">
        <v>47.418469999999999</v>
      </c>
      <c r="IZ195" s="1">
        <v>2.1104000000000001E-3</v>
      </c>
      <c r="JA195">
        <v>0.87384300000000004</v>
      </c>
      <c r="JB195">
        <v>0.62023090000000003</v>
      </c>
      <c r="JC195">
        <v>44.783790000000003</v>
      </c>
      <c r="JD195" s="1">
        <v>2.028906E-3</v>
      </c>
      <c r="JE195">
        <v>0.84014429999999996</v>
      </c>
      <c r="JF195">
        <v>0.62023050000000002</v>
      </c>
      <c r="JG195">
        <v>44.715679999999999</v>
      </c>
      <c r="JH195" s="1">
        <v>1.950643E-3</v>
      </c>
      <c r="JI195">
        <v>0.80766450000000001</v>
      </c>
      <c r="JJ195">
        <v>0.62023799999999996</v>
      </c>
      <c r="JK195">
        <v>46.06476</v>
      </c>
      <c r="JL195" s="1">
        <v>1.8749210000000001E-3</v>
      </c>
      <c r="JM195">
        <v>0.77676860000000003</v>
      </c>
      <c r="JN195">
        <v>0.62023919999999999</v>
      </c>
      <c r="JO195">
        <v>46.8264</v>
      </c>
      <c r="JP195" s="1">
        <v>1.7991490000000001E-3</v>
      </c>
      <c r="JQ195">
        <v>0.7472607</v>
      </c>
      <c r="JR195">
        <v>0.62022509999999997</v>
      </c>
      <c r="JS195">
        <v>46.739359999999998</v>
      </c>
      <c r="JT195" s="1">
        <v>1.7272590000000001E-3</v>
      </c>
      <c r="JU195">
        <v>0.7192231</v>
      </c>
      <c r="JV195">
        <v>0.62022169999999999</v>
      </c>
      <c r="JW195">
        <v>45.80782</v>
      </c>
      <c r="JX195" s="1">
        <v>1.6585149999999999E-3</v>
      </c>
      <c r="JY195">
        <v>0.69223860000000004</v>
      </c>
      <c r="JZ195">
        <v>0.62023419999999996</v>
      </c>
      <c r="KA195">
        <v>43.459949999999999</v>
      </c>
      <c r="KB195" s="1">
        <v>1.593445E-3</v>
      </c>
      <c r="KC195">
        <v>0.66654910000000001</v>
      </c>
      <c r="KD195">
        <v>0.6202375</v>
      </c>
      <c r="KE195">
        <v>40.509160000000001</v>
      </c>
      <c r="KF195" s="1">
        <v>1.53118E-3</v>
      </c>
      <c r="KG195">
        <v>0.6418741</v>
      </c>
      <c r="KH195">
        <v>0.62024319999999999</v>
      </c>
      <c r="KI195">
        <v>38.019739999999999</v>
      </c>
      <c r="KJ195" s="1">
        <v>1.4719399999999999E-3</v>
      </c>
      <c r="KK195">
        <v>0.61827540000000003</v>
      </c>
      <c r="KL195">
        <v>0.6202337</v>
      </c>
      <c r="KM195">
        <v>38.314900000000002</v>
      </c>
      <c r="KN195" s="1">
        <v>1.4158179999999999E-3</v>
      </c>
      <c r="KO195">
        <v>0.59583319999999995</v>
      </c>
      <c r="KP195">
        <v>0.6202339</v>
      </c>
      <c r="KQ195">
        <v>42.341630000000002</v>
      </c>
      <c r="KR195" s="1">
        <v>1.362027E-3</v>
      </c>
      <c r="KS195">
        <v>0.57428920000000006</v>
      </c>
      <c r="KT195">
        <v>0.62023379999999995</v>
      </c>
      <c r="KU195">
        <v>48.515149999999998</v>
      </c>
      <c r="KV195" s="1">
        <v>1.3102459999999999E-3</v>
      </c>
      <c r="KW195">
        <v>0.5534403</v>
      </c>
      <c r="KX195">
        <v>0.62023720000000004</v>
      </c>
      <c r="KY195">
        <v>52.898359999999997</v>
      </c>
      <c r="KZ195" s="1">
        <v>1.2609839999999999E-3</v>
      </c>
      <c r="LA195">
        <v>0.53353189999999995</v>
      </c>
      <c r="LB195">
        <v>0.62021610000000005</v>
      </c>
      <c r="LC195">
        <v>53.206449999999997</v>
      </c>
      <c r="LD195" s="1">
        <v>1.2140429999999999E-3</v>
      </c>
      <c r="LE195">
        <v>0.51449310000000004</v>
      </c>
      <c r="LF195">
        <v>0.62023439999999996</v>
      </c>
      <c r="LG195">
        <v>51.187260000000002</v>
      </c>
      <c r="LH195" s="1">
        <v>1.168985E-3</v>
      </c>
      <c r="LI195">
        <v>0.49616850000000001</v>
      </c>
      <c r="LJ195">
        <v>0.62023059999999997</v>
      </c>
      <c r="LK195">
        <v>48.386510000000001</v>
      </c>
      <c r="LL195" s="1">
        <v>1.126197E-3</v>
      </c>
      <c r="LM195">
        <v>0.47872419999999999</v>
      </c>
      <c r="LN195">
        <v>0.62023209999999995</v>
      </c>
      <c r="LO195">
        <v>44.903149999999997</v>
      </c>
      <c r="LP195" s="1">
        <v>1.0851739999999999E-3</v>
      </c>
      <c r="LQ195">
        <v>0.46196379999999998</v>
      </c>
      <c r="LR195">
        <v>0.62023399999999995</v>
      </c>
      <c r="LS195">
        <v>42.663550000000001</v>
      </c>
      <c r="LT195" s="1">
        <v>1.0460440000000001E-3</v>
      </c>
      <c r="LU195">
        <v>0.44590679999999999</v>
      </c>
      <c r="LV195">
        <v>0.62021859999999995</v>
      </c>
      <c r="LW195">
        <v>42.704340000000002</v>
      </c>
      <c r="LX195" s="1">
        <v>1.0085929999999999E-3</v>
      </c>
      <c r="LY195">
        <v>0.43052669999999998</v>
      </c>
      <c r="LZ195">
        <v>0.62022129999999998</v>
      </c>
      <c r="MA195">
        <v>43.535829999999997</v>
      </c>
      <c r="MB195" s="1">
        <v>9.726213E-4</v>
      </c>
      <c r="MC195">
        <v>0.41572290000000001</v>
      </c>
      <c r="MD195">
        <v>0.62023600000000001</v>
      </c>
      <c r="ME195">
        <v>44.341380000000001</v>
      </c>
      <c r="MF195" s="1">
        <v>9.3822770000000005E-4</v>
      </c>
      <c r="MG195">
        <v>0.4015551</v>
      </c>
      <c r="MH195">
        <v>0.62023439999999996</v>
      </c>
      <c r="MI195">
        <v>43.997990000000001</v>
      </c>
      <c r="MJ195" s="1">
        <v>9.051059E-4</v>
      </c>
      <c r="MK195">
        <v>0.3879011</v>
      </c>
      <c r="ML195">
        <v>0.62023470000000003</v>
      </c>
      <c r="MM195">
        <v>41.58135</v>
      </c>
      <c r="MN195" s="1">
        <v>8.7317130000000005E-4</v>
      </c>
      <c r="MO195">
        <v>0.37478929999999999</v>
      </c>
      <c r="MP195">
        <v>0.62023320000000004</v>
      </c>
      <c r="MQ195">
        <v>38.620449999999998</v>
      </c>
      <c r="MR195" s="1">
        <v>8.4226400000000001E-4</v>
      </c>
      <c r="MS195">
        <v>0.3620698</v>
      </c>
      <c r="MT195">
        <v>0.62022650000000001</v>
      </c>
      <c r="MU195">
        <v>36.495660000000001</v>
      </c>
      <c r="MV195" s="1">
        <v>8.1277140000000003E-4</v>
      </c>
      <c r="MW195">
        <v>0.3499119</v>
      </c>
      <c r="MX195">
        <v>0.62023969999999995</v>
      </c>
      <c r="MY195">
        <v>37.0687</v>
      </c>
      <c r="MZ195" s="1">
        <v>7.8441950000000002E-4</v>
      </c>
      <c r="NA195">
        <v>0.33819090000000002</v>
      </c>
      <c r="NB195">
        <v>0.62021459999999995</v>
      </c>
      <c r="NC195">
        <v>39.39423</v>
      </c>
      <c r="ND195" s="1">
        <v>7.5707859999999999E-4</v>
      </c>
      <c r="NE195">
        <v>0.32686019999999999</v>
      </c>
      <c r="NF195">
        <v>0.6202356</v>
      </c>
      <c r="NG195">
        <v>43.145440000000001</v>
      </c>
      <c r="NH195" s="1">
        <v>7.3086549999999998E-4</v>
      </c>
      <c r="NI195">
        <v>0.3159901</v>
      </c>
      <c r="NJ195">
        <v>0.62023309999999998</v>
      </c>
      <c r="NK195">
        <v>47.268300000000004</v>
      </c>
      <c r="NL195" s="1">
        <v>7.0543410000000004E-4</v>
      </c>
      <c r="NM195">
        <v>0.30542970000000003</v>
      </c>
      <c r="NN195">
        <v>0.62023379999999995</v>
      </c>
      <c r="NO195">
        <v>48.693730000000002</v>
      </c>
      <c r="NP195" s="1">
        <v>6.8116930000000002E-4</v>
      </c>
      <c r="NQ195">
        <v>0.2953076</v>
      </c>
      <c r="NR195">
        <v>0.62022100000000002</v>
      </c>
      <c r="NS195">
        <v>46.733580000000003</v>
      </c>
      <c r="NT195" s="1">
        <v>6.577439E-4</v>
      </c>
      <c r="NU195">
        <v>0.28553859999999998</v>
      </c>
      <c r="NV195">
        <v>0.62023640000000002</v>
      </c>
      <c r="NW195">
        <v>43.76737</v>
      </c>
      <c r="NX195" s="1">
        <v>6.352536E-4</v>
      </c>
      <c r="NY195">
        <v>0.27612189999999998</v>
      </c>
      <c r="NZ195">
        <v>0.62023039999999996</v>
      </c>
      <c r="OA195">
        <v>40.448860000000003</v>
      </c>
      <c r="OB195" s="1">
        <v>6.1376080000000003E-4</v>
      </c>
      <c r="OC195">
        <v>0.26707799999999998</v>
      </c>
      <c r="OD195">
        <v>0.62021789999999999</v>
      </c>
      <c r="OE195">
        <v>38.495199999999997</v>
      </c>
      <c r="OF195" s="1">
        <v>5.9298109999999995E-4</v>
      </c>
      <c r="OG195">
        <v>0.25829849999999999</v>
      </c>
      <c r="OH195">
        <v>0.6202415</v>
      </c>
      <c r="OI195">
        <v>37.401940000000003</v>
      </c>
      <c r="OJ195" s="1">
        <v>5.7305850000000005E-4</v>
      </c>
      <c r="OK195">
        <v>0.24985070000000001</v>
      </c>
    </row>
    <row r="196" spans="1:401" x14ac:dyDescent="0.35">
      <c r="A196">
        <v>202</v>
      </c>
      <c r="B196" t="s">
        <v>4</v>
      </c>
      <c r="C196" t="s">
        <v>181</v>
      </c>
      <c r="D196" t="s">
        <v>202</v>
      </c>
      <c r="E196">
        <v>872.57839999999999</v>
      </c>
      <c r="F196">
        <v>0.59073509999999996</v>
      </c>
      <c r="G196">
        <v>23.231120000000001</v>
      </c>
      <c r="H196">
        <v>0</v>
      </c>
      <c r="I196">
        <v>0</v>
      </c>
      <c r="J196">
        <v>0.58754890000000004</v>
      </c>
      <c r="K196">
        <v>23.849160000000001</v>
      </c>
      <c r="L196">
        <v>0</v>
      </c>
      <c r="M196">
        <v>0</v>
      </c>
      <c r="N196">
        <v>0.5844762</v>
      </c>
      <c r="O196">
        <v>24.424299999999999</v>
      </c>
      <c r="P196">
        <v>0</v>
      </c>
      <c r="Q196">
        <v>0</v>
      </c>
      <c r="R196">
        <v>0.58201000000000003</v>
      </c>
      <c r="S196">
        <v>25.704969999999999</v>
      </c>
      <c r="T196">
        <v>0</v>
      </c>
      <c r="U196">
        <v>0</v>
      </c>
      <c r="V196">
        <v>0.57955069999999997</v>
      </c>
      <c r="W196">
        <v>26.36552</v>
      </c>
      <c r="X196">
        <v>0</v>
      </c>
      <c r="Y196">
        <v>0</v>
      </c>
      <c r="Z196">
        <v>0.57721060000000002</v>
      </c>
      <c r="AA196">
        <v>25.802119999999999</v>
      </c>
      <c r="AB196">
        <v>0</v>
      </c>
      <c r="AC196">
        <v>0</v>
      </c>
      <c r="AD196">
        <v>0.57490209999999997</v>
      </c>
      <c r="AE196">
        <v>24.424949999999999</v>
      </c>
      <c r="AF196">
        <v>0</v>
      </c>
      <c r="AG196">
        <v>0</v>
      </c>
      <c r="AH196">
        <v>0.57296570000000002</v>
      </c>
      <c r="AI196">
        <v>22.887550000000001</v>
      </c>
      <c r="AJ196" s="1">
        <v>8.3780369999999999E-38</v>
      </c>
      <c r="AK196" s="1">
        <v>3.0473929999999999E-35</v>
      </c>
      <c r="AL196">
        <v>0.57134549999999995</v>
      </c>
      <c r="AM196">
        <v>21.960699999999999</v>
      </c>
      <c r="AN196" s="1">
        <v>4.8379620000000004E-28</v>
      </c>
      <c r="AO196" s="1">
        <v>1.75214E-25</v>
      </c>
      <c r="AP196">
        <v>0.5698742</v>
      </c>
      <c r="AQ196">
        <v>23.025400000000001</v>
      </c>
      <c r="AR196" s="1">
        <v>2.82764E-18</v>
      </c>
      <c r="AS196" s="1">
        <v>1.023321E-15</v>
      </c>
      <c r="AT196">
        <v>0.56843180000000004</v>
      </c>
      <c r="AU196">
        <v>25.758289999999999</v>
      </c>
      <c r="AV196" s="1">
        <v>8.3284379999999996E-10</v>
      </c>
      <c r="AW196" s="1">
        <v>2.381719E-7</v>
      </c>
      <c r="AX196">
        <v>0.56711909999999999</v>
      </c>
      <c r="AY196">
        <v>29.219919999999998</v>
      </c>
      <c r="AZ196" s="1">
        <v>5.410818E-6</v>
      </c>
      <c r="BA196" s="1">
        <v>1.6058579999999999E-3</v>
      </c>
      <c r="BB196">
        <v>0.56597949999999997</v>
      </c>
      <c r="BC196">
        <v>31.91047</v>
      </c>
      <c r="BD196" s="1">
        <v>1.6653830000000001E-3</v>
      </c>
      <c r="BE196">
        <v>0.51514899999999997</v>
      </c>
      <c r="BF196">
        <v>0.56502629999999998</v>
      </c>
      <c r="BG196">
        <v>32.49212</v>
      </c>
      <c r="BH196" s="1">
        <v>9.5922110000000005E-2</v>
      </c>
      <c r="BI196">
        <v>30.714009999999998</v>
      </c>
      <c r="BJ196">
        <v>0.56425060000000005</v>
      </c>
      <c r="BK196">
        <v>31.334050000000001</v>
      </c>
      <c r="BL196">
        <v>1.6787209999999999</v>
      </c>
      <c r="BM196">
        <v>553.97249999999997</v>
      </c>
      <c r="BN196">
        <v>0.56368910000000005</v>
      </c>
      <c r="BO196">
        <v>29.4053</v>
      </c>
      <c r="BP196">
        <v>11.756539999999999</v>
      </c>
      <c r="BQ196">
        <v>3981.4250000000002</v>
      </c>
      <c r="BR196">
        <v>0.56322930000000004</v>
      </c>
      <c r="BS196">
        <v>27.598269999999999</v>
      </c>
      <c r="BT196">
        <v>39.539499999999997</v>
      </c>
      <c r="BU196">
        <v>13693.93</v>
      </c>
      <c r="BV196">
        <v>0.56277630000000001</v>
      </c>
      <c r="BW196">
        <v>27.537759999999999</v>
      </c>
      <c r="BX196">
        <v>72.935469999999995</v>
      </c>
      <c r="BY196">
        <v>25751.15</v>
      </c>
      <c r="BZ196">
        <v>0.56216219999999995</v>
      </c>
      <c r="CA196">
        <v>28.594709999999999</v>
      </c>
      <c r="CB196">
        <v>81.788510000000002</v>
      </c>
      <c r="CC196">
        <v>29374.85</v>
      </c>
      <c r="CD196">
        <v>0.56130630000000004</v>
      </c>
      <c r="CE196">
        <v>29.999179999999999</v>
      </c>
      <c r="CF196">
        <v>60.661430000000003</v>
      </c>
      <c r="CG196">
        <v>22119.41</v>
      </c>
      <c r="CH196">
        <v>0.56024750000000001</v>
      </c>
      <c r="CI196">
        <v>30.671389999999999</v>
      </c>
      <c r="CJ196">
        <v>32.009909999999998</v>
      </c>
      <c r="CK196">
        <v>11831.78</v>
      </c>
      <c r="CL196">
        <v>0.55902189999999996</v>
      </c>
      <c r="CM196">
        <v>30.017890000000001</v>
      </c>
      <c r="CN196">
        <v>12.84005</v>
      </c>
      <c r="CO196">
        <v>4799.7110000000002</v>
      </c>
      <c r="CP196">
        <v>0.55756380000000005</v>
      </c>
      <c r="CQ196">
        <v>28.638819999999999</v>
      </c>
      <c r="CR196">
        <v>4.1577349999999997</v>
      </c>
      <c r="CS196">
        <v>1569.586</v>
      </c>
      <c r="CT196">
        <v>0.55591000000000002</v>
      </c>
      <c r="CU196">
        <v>27.052399999999999</v>
      </c>
      <c r="CV196">
        <v>1.1577189999999999</v>
      </c>
      <c r="CW196">
        <v>440.21449999999999</v>
      </c>
      <c r="CX196">
        <v>0.5541566</v>
      </c>
      <c r="CY196">
        <v>26.10596</v>
      </c>
      <c r="CZ196">
        <v>0.302039</v>
      </c>
      <c r="DA196">
        <v>115.0938</v>
      </c>
      <c r="DB196">
        <v>0.55242259999999999</v>
      </c>
      <c r="DC196">
        <v>26.9878</v>
      </c>
      <c r="DD196">
        <v>8.8570789999999996E-2</v>
      </c>
      <c r="DE196">
        <v>33.442300000000003</v>
      </c>
      <c r="DF196">
        <v>0.55078179999999999</v>
      </c>
      <c r="DG196">
        <v>29.727820000000001</v>
      </c>
      <c r="DH196">
        <v>4.0705270000000002E-2</v>
      </c>
      <c r="DI196">
        <v>15.00994</v>
      </c>
      <c r="DJ196">
        <v>0.54924309999999998</v>
      </c>
      <c r="DK196">
        <v>34.46951</v>
      </c>
      <c r="DL196" s="1">
        <v>3.25598E-2</v>
      </c>
      <c r="DM196">
        <v>11.797459999999999</v>
      </c>
      <c r="DN196">
        <v>0.54789790000000005</v>
      </c>
      <c r="DO196">
        <v>39.772269999999999</v>
      </c>
      <c r="DP196" s="1">
        <v>3.3312639999999998E-2</v>
      </c>
      <c r="DQ196">
        <v>12.022320000000001</v>
      </c>
      <c r="DR196">
        <v>0.54673570000000005</v>
      </c>
      <c r="DS196">
        <v>41.86101</v>
      </c>
      <c r="DT196" s="1">
        <v>3.4908920000000003E-2</v>
      </c>
      <c r="DU196">
        <v>12.60858</v>
      </c>
      <c r="DV196">
        <v>0.54544689999999996</v>
      </c>
      <c r="DW196">
        <v>41.172640000000001</v>
      </c>
      <c r="DX196" s="1">
        <v>3.5342150000000003E-2</v>
      </c>
      <c r="DY196">
        <v>12.78778</v>
      </c>
      <c r="DZ196">
        <v>0.54436030000000002</v>
      </c>
      <c r="EA196">
        <v>39.416989999999998</v>
      </c>
      <c r="EB196" s="1">
        <v>3.4355530000000002E-2</v>
      </c>
      <c r="EC196">
        <v>12.443009999999999</v>
      </c>
      <c r="ED196">
        <v>0.54352590000000001</v>
      </c>
      <c r="EE196">
        <v>37.114780000000003</v>
      </c>
      <c r="EF196" s="1">
        <v>3.233519E-2</v>
      </c>
      <c r="EG196">
        <v>11.711460000000001</v>
      </c>
      <c r="EH196">
        <v>0.54293599999999997</v>
      </c>
      <c r="EI196">
        <v>35.683700000000002</v>
      </c>
      <c r="EJ196" s="1">
        <v>2.971273E-2</v>
      </c>
      <c r="EK196">
        <v>10.75479</v>
      </c>
      <c r="EL196">
        <v>0.54255889999999996</v>
      </c>
      <c r="EM196">
        <v>36.467579999999998</v>
      </c>
      <c r="EN196" s="1">
        <v>2.6615759999999999E-2</v>
      </c>
      <c r="EO196">
        <v>9.6262620000000005</v>
      </c>
      <c r="EP196">
        <v>0.54228460000000001</v>
      </c>
      <c r="EQ196">
        <v>40.239370000000001</v>
      </c>
      <c r="ER196" s="1">
        <v>2.3006100000000002E-2</v>
      </c>
      <c r="ES196">
        <v>8.3193950000000001</v>
      </c>
      <c r="ET196">
        <v>0.54212950000000004</v>
      </c>
      <c r="EU196">
        <v>44.376959999999997</v>
      </c>
      <c r="EV196" s="1">
        <v>1.9025159999999999E-2</v>
      </c>
      <c r="EW196">
        <v>6.881329</v>
      </c>
      <c r="EX196">
        <v>0.54201920000000003</v>
      </c>
      <c r="EY196">
        <v>45.405479999999997</v>
      </c>
      <c r="EZ196" s="1">
        <v>1.512375E-2</v>
      </c>
      <c r="FA196">
        <v>5.4679039999999999</v>
      </c>
      <c r="FB196">
        <v>0.5419602</v>
      </c>
      <c r="FC196">
        <v>44.332810000000002</v>
      </c>
      <c r="FD196" s="1">
        <v>1.179914E-2</v>
      </c>
      <c r="FE196">
        <v>4.2604259999999998</v>
      </c>
      <c r="FF196">
        <v>0.54193259999999999</v>
      </c>
      <c r="FG196">
        <v>42.222059999999999</v>
      </c>
      <c r="FH196" s="1">
        <v>9.3153699999999999E-3</v>
      </c>
      <c r="FI196">
        <v>3.3555640000000002</v>
      </c>
      <c r="FJ196">
        <v>0.5418925</v>
      </c>
      <c r="FK196">
        <v>39.93732</v>
      </c>
      <c r="FL196" s="1">
        <v>7.6321319999999998E-3</v>
      </c>
      <c r="FM196">
        <v>2.7408450000000002</v>
      </c>
      <c r="FN196">
        <v>0.5418828</v>
      </c>
      <c r="FO196">
        <v>39.664870000000001</v>
      </c>
      <c r="FP196" s="1">
        <v>6.5395760000000001E-3</v>
      </c>
      <c r="FQ196">
        <v>2.3417669999999999</v>
      </c>
      <c r="FR196">
        <v>0.54187589999999997</v>
      </c>
      <c r="FS196">
        <v>41.678319999999999</v>
      </c>
      <c r="FT196" s="1">
        <v>5.8358999999999998E-3</v>
      </c>
      <c r="FU196">
        <v>2.0853359999999999</v>
      </c>
      <c r="FV196">
        <v>0.5418655</v>
      </c>
      <c r="FW196">
        <v>44.922759999999997</v>
      </c>
      <c r="FX196" s="1">
        <v>5.3563869999999998E-3</v>
      </c>
      <c r="FY196">
        <v>1.9110119999999999</v>
      </c>
      <c r="FZ196">
        <v>0.54187169999999996</v>
      </c>
      <c r="GA196">
        <v>46.929870000000001</v>
      </c>
      <c r="GB196" s="1">
        <v>5.0010840000000003E-3</v>
      </c>
      <c r="GC196">
        <v>1.7823500000000001</v>
      </c>
      <c r="GD196">
        <v>0.54186650000000003</v>
      </c>
      <c r="GE196">
        <v>47.195129999999999</v>
      </c>
      <c r="GF196" s="1">
        <v>4.7163450000000003E-3</v>
      </c>
      <c r="GG196">
        <v>1.6798109999999999</v>
      </c>
      <c r="GH196">
        <v>0.54187050000000003</v>
      </c>
      <c r="GI196">
        <v>45.486730000000001</v>
      </c>
      <c r="GJ196" s="1">
        <v>4.4709279999999999E-3</v>
      </c>
      <c r="GK196">
        <v>1.591777</v>
      </c>
      <c r="GL196">
        <v>0.54187090000000004</v>
      </c>
      <c r="GM196">
        <v>42.598199999999999</v>
      </c>
      <c r="GN196" s="1">
        <v>4.2510680000000002E-3</v>
      </c>
      <c r="GO196">
        <v>1.51305</v>
      </c>
      <c r="GP196">
        <v>0.54188250000000004</v>
      </c>
      <c r="GQ196">
        <v>39.462629999999997</v>
      </c>
      <c r="GR196" s="1">
        <v>4.0505139999999999E-3</v>
      </c>
      <c r="GS196">
        <v>1.4412910000000001</v>
      </c>
      <c r="GT196">
        <v>0.54187010000000002</v>
      </c>
      <c r="GU196">
        <v>38.70879</v>
      </c>
      <c r="GV196" s="1">
        <v>3.8646269999999998E-3</v>
      </c>
      <c r="GW196">
        <v>1.374924</v>
      </c>
      <c r="GX196">
        <v>0.5418712</v>
      </c>
      <c r="GY196">
        <v>40.076729999999998</v>
      </c>
      <c r="GZ196" s="1">
        <v>3.6898410000000001E-3</v>
      </c>
      <c r="HA196">
        <v>1.3127120000000001</v>
      </c>
      <c r="HB196">
        <v>0.54187450000000004</v>
      </c>
      <c r="HC196">
        <v>42.983840000000001</v>
      </c>
      <c r="HD196" s="1">
        <v>3.5256630000000001E-3</v>
      </c>
      <c r="HE196">
        <v>1.254129</v>
      </c>
      <c r="HF196">
        <v>0.54187209999999997</v>
      </c>
      <c r="HG196">
        <v>45.538290000000003</v>
      </c>
      <c r="HH196" s="1">
        <v>3.3702620000000002E-3</v>
      </c>
      <c r="HI196">
        <v>1.1987909999999999</v>
      </c>
      <c r="HJ196">
        <v>0.54186769999999995</v>
      </c>
      <c r="HK196">
        <v>45.624899999999997</v>
      </c>
      <c r="HL196" s="1">
        <v>3.2235900000000001E-3</v>
      </c>
      <c r="HM196">
        <v>1.1465970000000001</v>
      </c>
      <c r="HN196">
        <v>0.54188930000000002</v>
      </c>
      <c r="HO196">
        <v>44.191220000000001</v>
      </c>
      <c r="HP196" s="1">
        <v>3.085347E-3</v>
      </c>
      <c r="HQ196">
        <v>1.097337</v>
      </c>
      <c r="HR196">
        <v>0.54187209999999997</v>
      </c>
      <c r="HS196">
        <v>41.873739999999998</v>
      </c>
      <c r="HT196" s="1">
        <v>2.9546960000000001E-3</v>
      </c>
      <c r="HU196">
        <v>1.050848</v>
      </c>
      <c r="HV196">
        <v>0.54187209999999997</v>
      </c>
      <c r="HW196">
        <v>39.518700000000003</v>
      </c>
      <c r="HX196" s="1">
        <v>2.8305449999999998E-3</v>
      </c>
      <c r="HY196">
        <v>1.0067200000000001</v>
      </c>
      <c r="HZ196">
        <v>0.54187010000000002</v>
      </c>
      <c r="IA196">
        <v>39.370269999999998</v>
      </c>
      <c r="IB196" s="1">
        <v>2.712646E-3</v>
      </c>
      <c r="IC196">
        <v>0.9647869</v>
      </c>
      <c r="ID196">
        <v>0.54187110000000005</v>
      </c>
      <c r="IE196">
        <v>42.522269999999999</v>
      </c>
      <c r="IF196" s="1">
        <v>2.6010059999999999E-3</v>
      </c>
      <c r="IG196">
        <v>0.92501990000000001</v>
      </c>
      <c r="IH196">
        <v>0.5418712</v>
      </c>
      <c r="II196">
        <v>47.6813</v>
      </c>
      <c r="IJ196" s="1">
        <v>2.4951510000000001E-3</v>
      </c>
      <c r="IK196">
        <v>0.88738539999999999</v>
      </c>
      <c r="IL196">
        <v>0.54187450000000004</v>
      </c>
      <c r="IM196">
        <v>51.182009999999998</v>
      </c>
      <c r="IN196" s="1">
        <v>2.3944320000000002E-3</v>
      </c>
      <c r="IO196">
        <v>0.85149660000000005</v>
      </c>
      <c r="IP196">
        <v>0.54188599999999998</v>
      </c>
      <c r="IQ196">
        <v>51.753459999999997</v>
      </c>
      <c r="IR196" s="1">
        <v>2.2982459999999999E-3</v>
      </c>
      <c r="IS196">
        <v>0.81731900000000002</v>
      </c>
      <c r="IT196">
        <v>0.54187240000000003</v>
      </c>
      <c r="IU196">
        <v>50.228439999999999</v>
      </c>
      <c r="IV196">
        <v>2.2076589999999998E-3</v>
      </c>
      <c r="IW196">
        <v>0.78503060000000002</v>
      </c>
      <c r="IX196">
        <v>0.5418695</v>
      </c>
      <c r="IY196">
        <v>47.600709999999999</v>
      </c>
      <c r="IZ196" s="1">
        <v>2.1214609999999998E-3</v>
      </c>
      <c r="JA196">
        <v>0.75438859999999996</v>
      </c>
      <c r="JB196">
        <v>0.54188539999999996</v>
      </c>
      <c r="JC196">
        <v>44.949869999999997</v>
      </c>
      <c r="JD196" s="1">
        <v>2.0395360000000002E-3</v>
      </c>
      <c r="JE196">
        <v>0.72528910000000002</v>
      </c>
      <c r="JF196">
        <v>0.54186860000000003</v>
      </c>
      <c r="JG196">
        <v>44.796729999999997</v>
      </c>
      <c r="JH196" s="1">
        <v>1.9607470000000001E-3</v>
      </c>
      <c r="JI196">
        <v>0.6972334</v>
      </c>
      <c r="JJ196">
        <v>0.54187289999999999</v>
      </c>
      <c r="JK196">
        <v>46.000700000000002</v>
      </c>
      <c r="JL196" s="1">
        <v>1.884625E-3</v>
      </c>
      <c r="JM196">
        <v>0.67055909999999996</v>
      </c>
      <c r="JN196">
        <v>0.54187390000000002</v>
      </c>
      <c r="JO196">
        <v>46.767189999999999</v>
      </c>
      <c r="JP196" s="1">
        <v>1.808289E-3</v>
      </c>
      <c r="JQ196">
        <v>0.6450418</v>
      </c>
      <c r="JR196">
        <v>0.5418695</v>
      </c>
      <c r="JS196">
        <v>46.737090000000002</v>
      </c>
      <c r="JT196" s="1">
        <v>1.7360260000000001E-3</v>
      </c>
      <c r="JU196">
        <v>0.62082619999999999</v>
      </c>
      <c r="JV196">
        <v>0.54189030000000005</v>
      </c>
      <c r="JW196">
        <v>45.898879999999998</v>
      </c>
      <c r="JX196" s="1">
        <v>1.6668880000000001E-3</v>
      </c>
      <c r="JY196">
        <v>0.59752300000000003</v>
      </c>
      <c r="JZ196">
        <v>0.54186970000000001</v>
      </c>
      <c r="KA196">
        <v>43.656219999999998</v>
      </c>
      <c r="KB196" s="1">
        <v>1.601388E-3</v>
      </c>
      <c r="KC196">
        <v>0.57532079999999997</v>
      </c>
      <c r="KD196">
        <v>0.54187280000000004</v>
      </c>
      <c r="KE196">
        <v>40.725259999999999</v>
      </c>
      <c r="KF196" s="1">
        <v>1.5388190000000001E-3</v>
      </c>
      <c r="KG196">
        <v>0.55402669999999998</v>
      </c>
      <c r="KH196">
        <v>0.54187220000000003</v>
      </c>
      <c r="KI196">
        <v>38.167479999999998</v>
      </c>
      <c r="KJ196" s="1">
        <v>1.4792119999999999E-3</v>
      </c>
      <c r="KK196">
        <v>0.53364739999999999</v>
      </c>
      <c r="KL196">
        <v>0.54187099999999999</v>
      </c>
      <c r="KM196">
        <v>38.40793</v>
      </c>
      <c r="KN196" s="1">
        <v>1.4227350000000001E-3</v>
      </c>
      <c r="KO196">
        <v>0.51424449999999999</v>
      </c>
      <c r="KP196">
        <v>0.54187359999999996</v>
      </c>
      <c r="KQ196">
        <v>42.413490000000003</v>
      </c>
      <c r="KR196" s="1">
        <v>1.368698E-3</v>
      </c>
      <c r="KS196">
        <v>0.49565429999999999</v>
      </c>
      <c r="KT196">
        <v>0.54186889999999999</v>
      </c>
      <c r="KU196">
        <v>48.534579999999998</v>
      </c>
      <c r="KV196" s="1">
        <v>1.3166429999999999E-3</v>
      </c>
      <c r="KW196">
        <v>0.47765740000000001</v>
      </c>
      <c r="KX196">
        <v>0.54187070000000004</v>
      </c>
      <c r="KY196">
        <v>52.85145</v>
      </c>
      <c r="KZ196" s="1">
        <v>1.267053E-3</v>
      </c>
      <c r="LA196">
        <v>0.46045019999999998</v>
      </c>
      <c r="LB196">
        <v>0.54186789999999996</v>
      </c>
      <c r="LC196">
        <v>53.164670000000001</v>
      </c>
      <c r="LD196" s="1">
        <v>1.219897E-3</v>
      </c>
      <c r="LE196">
        <v>0.444017</v>
      </c>
      <c r="LF196">
        <v>0.54188670000000005</v>
      </c>
      <c r="LG196">
        <v>51.267339999999997</v>
      </c>
      <c r="LH196" s="1">
        <v>1.1745589999999999E-3</v>
      </c>
      <c r="LI196">
        <v>0.42818929999999999</v>
      </c>
      <c r="LJ196">
        <v>0.54186889999999999</v>
      </c>
      <c r="LK196">
        <v>48.58343</v>
      </c>
      <c r="LL196" s="1">
        <v>1.131527E-3</v>
      </c>
      <c r="LM196">
        <v>0.4131243</v>
      </c>
      <c r="LN196">
        <v>0.54186970000000001</v>
      </c>
      <c r="LO196">
        <v>45.158119999999997</v>
      </c>
      <c r="LP196" s="1">
        <v>1.0902819999999999E-3</v>
      </c>
      <c r="LQ196">
        <v>0.39865790000000001</v>
      </c>
      <c r="LR196">
        <v>0.54187110000000005</v>
      </c>
      <c r="LS196">
        <v>42.877420000000001</v>
      </c>
      <c r="LT196" s="1">
        <v>1.050924E-3</v>
      </c>
      <c r="LU196">
        <v>0.3847891</v>
      </c>
      <c r="LV196">
        <v>0.54188670000000005</v>
      </c>
      <c r="LW196">
        <v>42.823520000000002</v>
      </c>
      <c r="LX196" s="1">
        <v>1.013283E-3</v>
      </c>
      <c r="LY196">
        <v>0.37150339999999998</v>
      </c>
      <c r="LZ196">
        <v>0.54187359999999996</v>
      </c>
      <c r="MA196">
        <v>43.547580000000004</v>
      </c>
      <c r="MB196" s="1">
        <v>9.7710310000000003E-4</v>
      </c>
      <c r="MC196">
        <v>0.3587243</v>
      </c>
      <c r="MD196">
        <v>0.54187220000000003</v>
      </c>
      <c r="ME196">
        <v>44.379550000000002</v>
      </c>
      <c r="MF196" s="1">
        <v>9.4254159999999996E-4</v>
      </c>
      <c r="MG196">
        <v>0.34649869999999999</v>
      </c>
      <c r="MH196">
        <v>0.54187549999999995</v>
      </c>
      <c r="MI196">
        <v>44.057670000000002</v>
      </c>
      <c r="MJ196" s="1">
        <v>9.0923700000000002E-4</v>
      </c>
      <c r="MK196">
        <v>0.33470830000000001</v>
      </c>
      <c r="ML196">
        <v>0.54187149999999995</v>
      </c>
      <c r="MM196">
        <v>41.752960000000002</v>
      </c>
      <c r="MN196" s="1">
        <v>8.7716010000000002E-4</v>
      </c>
      <c r="MO196">
        <v>0.3233955</v>
      </c>
      <c r="MP196">
        <v>0.54187050000000003</v>
      </c>
      <c r="MQ196">
        <v>38.822510000000001</v>
      </c>
      <c r="MR196" s="1">
        <v>8.4610879999999999E-4</v>
      </c>
      <c r="MS196">
        <v>0.31241740000000001</v>
      </c>
      <c r="MT196">
        <v>0.54188369999999997</v>
      </c>
      <c r="MU196">
        <v>36.615549999999999</v>
      </c>
      <c r="MV196" s="1">
        <v>8.1642049999999995E-4</v>
      </c>
      <c r="MW196">
        <v>0.30191119999999999</v>
      </c>
      <c r="MX196">
        <v>0.54187410000000003</v>
      </c>
      <c r="MY196">
        <v>37.059759999999997</v>
      </c>
      <c r="MZ196" s="1">
        <v>7.8797429999999998E-4</v>
      </c>
      <c r="NA196">
        <v>0.29180889999999998</v>
      </c>
      <c r="NB196">
        <v>0.54188449999999999</v>
      </c>
      <c r="NC196">
        <v>39.334180000000003</v>
      </c>
      <c r="ND196" s="1">
        <v>7.6047829999999997E-4</v>
      </c>
      <c r="NE196">
        <v>0.28201599999999999</v>
      </c>
      <c r="NF196">
        <v>0.54188930000000002</v>
      </c>
      <c r="NG196">
        <v>43.088850000000001</v>
      </c>
      <c r="NH196" s="1">
        <v>7.3415359999999996E-4</v>
      </c>
      <c r="NI196">
        <v>0.27264169999999999</v>
      </c>
      <c r="NJ196">
        <v>0.54187019999999997</v>
      </c>
      <c r="NK196">
        <v>47.253709999999998</v>
      </c>
      <c r="NL196" s="1">
        <v>7.0859929999999996E-4</v>
      </c>
      <c r="NM196">
        <v>0.2635306</v>
      </c>
      <c r="NN196">
        <v>0.54187039999999997</v>
      </c>
      <c r="NO196">
        <v>48.665939999999999</v>
      </c>
      <c r="NP196" s="1">
        <v>6.8419770000000002E-4</v>
      </c>
      <c r="NQ196">
        <v>0.2547874</v>
      </c>
      <c r="NR196">
        <v>0.54188950000000002</v>
      </c>
      <c r="NS196">
        <v>46.811579999999999</v>
      </c>
      <c r="NT196" s="1">
        <v>6.6068590000000003E-4</v>
      </c>
      <c r="NU196">
        <v>0.24636369999999999</v>
      </c>
      <c r="NV196">
        <v>0.54186679999999998</v>
      </c>
      <c r="NW196">
        <v>43.951050000000002</v>
      </c>
      <c r="NX196" s="1">
        <v>6.3805169999999996E-4</v>
      </c>
      <c r="NY196">
        <v>0.23822789999999999</v>
      </c>
      <c r="NZ196">
        <v>0.54188619999999998</v>
      </c>
      <c r="OA196">
        <v>40.726080000000003</v>
      </c>
      <c r="OB196" s="1">
        <v>6.1648289999999999E-4</v>
      </c>
      <c r="OC196">
        <v>0.23042960000000001</v>
      </c>
      <c r="OD196">
        <v>0.5418714</v>
      </c>
      <c r="OE196">
        <v>38.783200000000001</v>
      </c>
      <c r="OF196" s="1">
        <v>5.9559439999999999E-4</v>
      </c>
      <c r="OG196">
        <v>0.22284799999999999</v>
      </c>
      <c r="OH196">
        <v>0.54187540000000001</v>
      </c>
      <c r="OI196">
        <v>37.521050000000002</v>
      </c>
      <c r="OJ196" s="1">
        <v>5.7557419999999999E-4</v>
      </c>
      <c r="OK196">
        <v>0.21556159999999999</v>
      </c>
    </row>
    <row r="197" spans="1:401" x14ac:dyDescent="0.35">
      <c r="A197">
        <v>203</v>
      </c>
      <c r="B197" t="s">
        <v>4</v>
      </c>
      <c r="C197" t="s">
        <v>181</v>
      </c>
      <c r="D197" t="s">
        <v>203</v>
      </c>
      <c r="E197">
        <v>917.53639999999996</v>
      </c>
      <c r="F197">
        <v>0.98472510000000002</v>
      </c>
      <c r="G197">
        <v>23.24793</v>
      </c>
      <c r="H197">
        <v>0</v>
      </c>
      <c r="I197">
        <v>0</v>
      </c>
      <c r="J197">
        <v>0.98167910000000003</v>
      </c>
      <c r="K197">
        <v>23.843240000000002</v>
      </c>
      <c r="L197">
        <v>0</v>
      </c>
      <c r="M197">
        <v>0</v>
      </c>
      <c r="N197">
        <v>0.97883330000000002</v>
      </c>
      <c r="O197">
        <v>24.39038</v>
      </c>
      <c r="P197">
        <v>0</v>
      </c>
      <c r="Q197">
        <v>0</v>
      </c>
      <c r="R197">
        <v>0.97499990000000003</v>
      </c>
      <c r="S197">
        <v>25.731079999999999</v>
      </c>
      <c r="T197">
        <v>0</v>
      </c>
      <c r="U197">
        <v>0</v>
      </c>
      <c r="V197">
        <v>0.97112770000000004</v>
      </c>
      <c r="W197">
        <v>26.433610000000002</v>
      </c>
      <c r="X197">
        <v>0</v>
      </c>
      <c r="Y197">
        <v>0</v>
      </c>
      <c r="Z197">
        <v>0.96746410000000005</v>
      </c>
      <c r="AA197">
        <v>25.89123</v>
      </c>
      <c r="AB197">
        <v>0</v>
      </c>
      <c r="AC197">
        <v>0</v>
      </c>
      <c r="AD197">
        <v>0.96403839999999996</v>
      </c>
      <c r="AE197">
        <v>24.53744</v>
      </c>
      <c r="AF197">
        <v>0</v>
      </c>
      <c r="AG197">
        <v>0</v>
      </c>
      <c r="AH197">
        <v>0.96146569999999998</v>
      </c>
      <c r="AI197">
        <v>22.99896</v>
      </c>
      <c r="AJ197" s="1">
        <v>1.261354E-38</v>
      </c>
      <c r="AK197" s="1">
        <v>4.0630590000000003E-36</v>
      </c>
      <c r="AL197">
        <v>0.95957340000000002</v>
      </c>
      <c r="AM197">
        <v>22.031890000000001</v>
      </c>
      <c r="AN197" s="1">
        <v>8.5508080000000004E-29</v>
      </c>
      <c r="AO197" s="1">
        <v>2.56025E-26</v>
      </c>
      <c r="AP197">
        <v>0.95802120000000002</v>
      </c>
      <c r="AQ197">
        <v>23.03106</v>
      </c>
      <c r="AR197" s="1">
        <v>4.3148070000000002E-19</v>
      </c>
      <c r="AS197" s="1">
        <v>1.3900329999999999E-16</v>
      </c>
      <c r="AT197">
        <v>0.95654749999999999</v>
      </c>
      <c r="AU197">
        <v>25.702539999999999</v>
      </c>
      <c r="AV197" s="1">
        <v>3.7054919999999998E-10</v>
      </c>
      <c r="AW197" s="1">
        <v>8.0179160000000004E-8</v>
      </c>
      <c r="AX197">
        <v>0.95524549999999997</v>
      </c>
      <c r="AY197">
        <v>29.165800000000001</v>
      </c>
      <c r="AZ197" s="1">
        <v>3.2325700000000002E-6</v>
      </c>
      <c r="BA197" s="1">
        <v>7.8844020000000002E-4</v>
      </c>
      <c r="BB197">
        <v>0.95420899999999997</v>
      </c>
      <c r="BC197">
        <v>31.885149999999999</v>
      </c>
      <c r="BD197" s="1">
        <v>1.1381340000000001E-3</v>
      </c>
      <c r="BE197">
        <v>0.2970719</v>
      </c>
      <c r="BF197">
        <v>0.95283870000000004</v>
      </c>
      <c r="BG197">
        <v>32.512680000000003</v>
      </c>
      <c r="BH197" s="1">
        <v>7.2255269999999996E-2</v>
      </c>
      <c r="BI197">
        <v>19.857510000000001</v>
      </c>
      <c r="BJ197">
        <v>0.95174009999999998</v>
      </c>
      <c r="BK197">
        <v>31.444109999999998</v>
      </c>
      <c r="BL197">
        <v>1.367129</v>
      </c>
      <c r="BM197">
        <v>392.24349999999998</v>
      </c>
      <c r="BN197">
        <v>0.95095350000000001</v>
      </c>
      <c r="BO197">
        <v>29.573630000000001</v>
      </c>
      <c r="BP197">
        <v>10.22115</v>
      </c>
      <c r="BQ197">
        <v>3041.3989999999999</v>
      </c>
      <c r="BR197">
        <v>0.95038639999999996</v>
      </c>
      <c r="BS197">
        <v>27.733039999999999</v>
      </c>
      <c r="BT197">
        <v>36.354999999999997</v>
      </c>
      <c r="BU197">
        <v>11162.02</v>
      </c>
      <c r="BV197">
        <v>0.94975359999999998</v>
      </c>
      <c r="BW197">
        <v>27.588100000000001</v>
      </c>
      <c r="BX197">
        <v>70.388149999999996</v>
      </c>
      <c r="BY197">
        <v>22202.09</v>
      </c>
      <c r="BZ197">
        <v>0.94887779999999999</v>
      </c>
      <c r="CA197">
        <v>28.56568</v>
      </c>
      <c r="CB197">
        <v>82.300799999999995</v>
      </c>
      <c r="CC197">
        <v>26581.79</v>
      </c>
      <c r="CD197">
        <v>0.94757469999999999</v>
      </c>
      <c r="CE197">
        <v>29.959070000000001</v>
      </c>
      <c r="CF197">
        <v>63.304470000000002</v>
      </c>
      <c r="CG197">
        <v>20891.919999999998</v>
      </c>
      <c r="CH197">
        <v>0.9459687</v>
      </c>
      <c r="CI197">
        <v>30.672059999999998</v>
      </c>
      <c r="CJ197">
        <v>34.445720000000001</v>
      </c>
      <c r="CK197">
        <v>11588.14</v>
      </c>
      <c r="CL197">
        <v>0.94427760000000005</v>
      </c>
      <c r="CM197">
        <v>30.099589999999999</v>
      </c>
      <c r="CN197">
        <v>14.171480000000001</v>
      </c>
      <c r="CO197">
        <v>4846.3059999999996</v>
      </c>
      <c r="CP197">
        <v>0.94220230000000005</v>
      </c>
      <c r="CQ197">
        <v>28.762709999999998</v>
      </c>
      <c r="CR197">
        <v>4.6806729999999996</v>
      </c>
      <c r="CS197">
        <v>1624.278</v>
      </c>
      <c r="CT197">
        <v>0.93999189999999999</v>
      </c>
      <c r="CU197">
        <v>27.17848</v>
      </c>
      <c r="CV197">
        <v>1.320889</v>
      </c>
      <c r="CW197">
        <v>463.65710000000001</v>
      </c>
      <c r="CX197">
        <v>0.93762140000000005</v>
      </c>
      <c r="CY197">
        <v>26.172529999999998</v>
      </c>
      <c r="CZ197">
        <v>0.34533439999999999</v>
      </c>
      <c r="DA197">
        <v>121.8914</v>
      </c>
      <c r="DB197">
        <v>0.93534609999999996</v>
      </c>
      <c r="DC197">
        <v>26.991479999999999</v>
      </c>
      <c r="DD197" s="1">
        <v>9.8853650000000001E-2</v>
      </c>
      <c r="DE197">
        <v>34.594059999999999</v>
      </c>
      <c r="DF197">
        <v>0.93331070000000005</v>
      </c>
      <c r="DG197">
        <v>29.68364</v>
      </c>
      <c r="DH197" s="1">
        <v>4.2851779999999999E-2</v>
      </c>
      <c r="DI197">
        <v>14.557930000000001</v>
      </c>
      <c r="DJ197">
        <v>0.93148209999999998</v>
      </c>
      <c r="DK197">
        <v>34.418129999999998</v>
      </c>
      <c r="DL197" s="1">
        <v>3.2778679999999998E-2</v>
      </c>
      <c r="DM197">
        <v>10.86125</v>
      </c>
      <c r="DN197">
        <v>0.93000579999999999</v>
      </c>
      <c r="DO197">
        <v>39.715760000000003</v>
      </c>
      <c r="DP197" s="1">
        <v>3.3160589999999997E-2</v>
      </c>
      <c r="DQ197">
        <v>10.92792</v>
      </c>
      <c r="DR197">
        <v>0.92879310000000004</v>
      </c>
      <c r="DS197">
        <v>41.819389999999999</v>
      </c>
      <c r="DT197" s="1">
        <v>3.4799959999999998E-2</v>
      </c>
      <c r="DU197">
        <v>11.49494</v>
      </c>
      <c r="DV197">
        <v>0.92762279999999997</v>
      </c>
      <c r="DW197">
        <v>41.219830000000002</v>
      </c>
      <c r="DX197" s="1">
        <v>3.5367080000000002E-2</v>
      </c>
      <c r="DY197">
        <v>11.721439999999999</v>
      </c>
      <c r="DZ197">
        <v>0.92667279999999996</v>
      </c>
      <c r="EA197">
        <v>39.569780000000002</v>
      </c>
      <c r="EB197" s="1">
        <v>3.4505609999999999E-2</v>
      </c>
      <c r="EC197">
        <v>11.463939999999999</v>
      </c>
      <c r="ED197">
        <v>0.92608740000000001</v>
      </c>
      <c r="EE197">
        <v>37.326259999999998</v>
      </c>
      <c r="EF197" s="1">
        <v>3.2563410000000001E-2</v>
      </c>
      <c r="EG197">
        <v>10.830870000000001</v>
      </c>
      <c r="EH197">
        <v>0.92576809999999998</v>
      </c>
      <c r="EI197">
        <v>35.85416</v>
      </c>
      <c r="EJ197" s="1">
        <v>2.9988440000000002E-2</v>
      </c>
      <c r="EK197">
        <v>9.9762810000000002</v>
      </c>
      <c r="EL197">
        <v>0.92563530000000005</v>
      </c>
      <c r="EM197">
        <v>36.528680000000001</v>
      </c>
      <c r="EN197" s="1">
        <v>2.6936559999999998E-2</v>
      </c>
      <c r="EO197">
        <v>8.9610199999999995</v>
      </c>
      <c r="EP197">
        <v>0.92559550000000002</v>
      </c>
      <c r="EQ197">
        <v>40.2151</v>
      </c>
      <c r="ER197" s="1">
        <v>2.3373600000000001E-2</v>
      </c>
      <c r="ES197">
        <v>7.7808210000000004</v>
      </c>
      <c r="ET197">
        <v>0.92560929999999997</v>
      </c>
      <c r="EU197">
        <v>44.330689999999997</v>
      </c>
      <c r="EV197" s="1">
        <v>1.941296E-2</v>
      </c>
      <c r="EW197">
        <v>6.4697709999999997</v>
      </c>
      <c r="EX197">
        <v>0.92564800000000003</v>
      </c>
      <c r="EY197">
        <v>45.37379</v>
      </c>
      <c r="EZ197" s="1">
        <v>1.548221E-2</v>
      </c>
      <c r="FA197">
        <v>5.1616840000000002</v>
      </c>
      <c r="FB197">
        <v>0.92567350000000004</v>
      </c>
      <c r="FC197">
        <v>44.40466</v>
      </c>
      <c r="FD197">
        <v>1.208644E-2</v>
      </c>
      <c r="FE197">
        <v>4.025887</v>
      </c>
      <c r="FF197">
        <v>0.92571230000000004</v>
      </c>
      <c r="FG197">
        <v>42.399039999999999</v>
      </c>
      <c r="FH197" s="1">
        <v>9.5198999999999995E-3</v>
      </c>
      <c r="FI197">
        <v>3.1628289999999999</v>
      </c>
      <c r="FJ197">
        <v>0.92575750000000001</v>
      </c>
      <c r="FK197">
        <v>40.14208</v>
      </c>
      <c r="FL197" s="1">
        <v>7.7670159999999999E-3</v>
      </c>
      <c r="FM197">
        <v>2.5709219999999999</v>
      </c>
      <c r="FN197">
        <v>0.92576650000000005</v>
      </c>
      <c r="FO197">
        <v>39.749229999999997</v>
      </c>
      <c r="FP197" s="1">
        <v>6.6261990000000002E-3</v>
      </c>
      <c r="FQ197">
        <v>2.1854149999999999</v>
      </c>
      <c r="FR197">
        <v>0.9257959</v>
      </c>
      <c r="FS197">
        <v>41.598129999999998</v>
      </c>
      <c r="FT197" s="1">
        <v>5.8925749999999997E-3</v>
      </c>
      <c r="FU197">
        <v>1.937988</v>
      </c>
      <c r="FV197">
        <v>0.92578689999999997</v>
      </c>
      <c r="FW197">
        <v>44.784439999999996</v>
      </c>
      <c r="FX197" s="1">
        <v>5.3963769999999999E-3</v>
      </c>
      <c r="FY197">
        <v>1.771263</v>
      </c>
      <c r="FZ197">
        <v>0.92580119999999999</v>
      </c>
      <c r="GA197">
        <v>46.83173</v>
      </c>
      <c r="GB197" s="1">
        <v>5.0318189999999999E-3</v>
      </c>
      <c r="GC197">
        <v>1.649394</v>
      </c>
      <c r="GD197">
        <v>0.92579750000000005</v>
      </c>
      <c r="GE197">
        <v>47.19688</v>
      </c>
      <c r="GF197" s="1">
        <v>4.7417220000000003E-3</v>
      </c>
      <c r="GG197">
        <v>1.553078</v>
      </c>
      <c r="GH197">
        <v>0.92583219999999999</v>
      </c>
      <c r="GI197">
        <v>45.614939999999997</v>
      </c>
      <c r="GJ197" s="1">
        <v>4.4932009999999996E-3</v>
      </c>
      <c r="GK197">
        <v>1.4709909999999999</v>
      </c>
      <c r="GL197">
        <v>0.92582940000000002</v>
      </c>
      <c r="GM197">
        <v>42.851179999999999</v>
      </c>
      <c r="GN197" s="1">
        <v>4.271347E-3</v>
      </c>
      <c r="GO197">
        <v>1.3978660000000001</v>
      </c>
      <c r="GP197">
        <v>0.92582889999999995</v>
      </c>
      <c r="GQ197">
        <v>39.740169999999999</v>
      </c>
      <c r="GR197" s="1">
        <v>4.0690300000000004E-3</v>
      </c>
      <c r="GS197">
        <v>1.331278</v>
      </c>
      <c r="GT197">
        <v>0.92583669999999996</v>
      </c>
      <c r="GU197">
        <v>38.911540000000002</v>
      </c>
      <c r="GV197" s="1">
        <v>3.881911E-3</v>
      </c>
      <c r="GW197">
        <v>1.2698160000000001</v>
      </c>
      <c r="GX197">
        <v>0.92580830000000003</v>
      </c>
      <c r="GY197">
        <v>40.143740000000001</v>
      </c>
      <c r="GZ197" s="1">
        <v>3.705992E-3</v>
      </c>
      <c r="HA197">
        <v>1.212235</v>
      </c>
      <c r="HB197">
        <v>0.92580629999999997</v>
      </c>
      <c r="HC197">
        <v>42.978099999999998</v>
      </c>
      <c r="HD197" s="1">
        <v>3.540957E-3</v>
      </c>
      <c r="HE197">
        <v>1.1580870000000001</v>
      </c>
      <c r="HF197">
        <v>0.92584350000000004</v>
      </c>
      <c r="HG197">
        <v>45.51408</v>
      </c>
      <c r="HH197" s="1">
        <v>3.3847249999999999E-3</v>
      </c>
      <c r="HI197">
        <v>1.106916</v>
      </c>
      <c r="HJ197">
        <v>0.92582719999999996</v>
      </c>
      <c r="HK197">
        <v>45.646000000000001</v>
      </c>
      <c r="HL197" s="1">
        <v>3.2372220000000001E-3</v>
      </c>
      <c r="HM197">
        <v>1.058646</v>
      </c>
      <c r="HN197">
        <v>0.92580430000000002</v>
      </c>
      <c r="HO197">
        <v>44.300539999999998</v>
      </c>
      <c r="HP197" s="1">
        <v>3.098192E-3</v>
      </c>
      <c r="HQ197">
        <v>1.0131129999999999</v>
      </c>
      <c r="HR197">
        <v>0.92584480000000002</v>
      </c>
      <c r="HS197">
        <v>42.059199999999997</v>
      </c>
      <c r="HT197">
        <v>2.9669100000000001E-3</v>
      </c>
      <c r="HU197">
        <v>0.97013159999999998</v>
      </c>
      <c r="HV197">
        <v>0.92579400000000001</v>
      </c>
      <c r="HW197">
        <v>39.741309999999999</v>
      </c>
      <c r="HX197" s="1">
        <v>2.8420239999999999E-3</v>
      </c>
      <c r="HY197">
        <v>0.92932840000000005</v>
      </c>
      <c r="HZ197">
        <v>0.92583789999999999</v>
      </c>
      <c r="IA197">
        <v>39.569380000000002</v>
      </c>
      <c r="IB197" s="1">
        <v>2.723634E-3</v>
      </c>
      <c r="IC197">
        <v>0.89060640000000002</v>
      </c>
      <c r="ID197">
        <v>0.92584120000000003</v>
      </c>
      <c r="IE197">
        <v>42.62565</v>
      </c>
      <c r="IF197" s="1">
        <v>2.6114160000000001E-3</v>
      </c>
      <c r="IG197">
        <v>0.85384020000000005</v>
      </c>
      <c r="IH197">
        <v>0.92584429999999995</v>
      </c>
      <c r="II197">
        <v>47.675750000000001</v>
      </c>
      <c r="IJ197" s="1">
        <v>2.5050630000000001E-3</v>
      </c>
      <c r="IK197">
        <v>0.81906380000000001</v>
      </c>
      <c r="IL197">
        <v>0.92579809999999996</v>
      </c>
      <c r="IM197">
        <v>51.133069999999996</v>
      </c>
      <c r="IN197" s="1">
        <v>2.4037920000000001E-3</v>
      </c>
      <c r="IO197">
        <v>0.78588619999999998</v>
      </c>
      <c r="IP197">
        <v>0.9258402</v>
      </c>
      <c r="IQ197">
        <v>51.751550000000002</v>
      </c>
      <c r="IR197" s="1">
        <v>2.307211E-3</v>
      </c>
      <c r="IS197">
        <v>0.75434520000000005</v>
      </c>
      <c r="IT197">
        <v>0.92583919999999997</v>
      </c>
      <c r="IU197">
        <v>50.340989999999998</v>
      </c>
      <c r="IV197" s="1">
        <v>2.2160830000000002E-3</v>
      </c>
      <c r="IW197">
        <v>0.7244699</v>
      </c>
      <c r="IX197">
        <v>0.92583349999999998</v>
      </c>
      <c r="IY197">
        <v>47.812260000000002</v>
      </c>
      <c r="IZ197" s="1">
        <v>2.12948E-3</v>
      </c>
      <c r="JA197">
        <v>0.69616160000000005</v>
      </c>
      <c r="JB197">
        <v>0.92584330000000004</v>
      </c>
      <c r="JC197">
        <v>45.145049999999998</v>
      </c>
      <c r="JD197" s="1">
        <v>2.0472419999999999E-3</v>
      </c>
      <c r="JE197">
        <v>0.66930579999999995</v>
      </c>
      <c r="JF197">
        <v>0.92580059999999997</v>
      </c>
      <c r="JG197">
        <v>44.878920000000001</v>
      </c>
      <c r="JH197" s="1">
        <v>1.968086E-3</v>
      </c>
      <c r="JI197">
        <v>0.64338640000000002</v>
      </c>
      <c r="JJ197">
        <v>0.92580510000000005</v>
      </c>
      <c r="JK197">
        <v>45.956220000000002</v>
      </c>
      <c r="JL197" s="1">
        <v>1.891642E-3</v>
      </c>
      <c r="JM197">
        <v>0.61875930000000001</v>
      </c>
      <c r="JN197">
        <v>0.92580739999999995</v>
      </c>
      <c r="JO197">
        <v>46.70964</v>
      </c>
      <c r="JP197" s="1">
        <v>1.814918E-3</v>
      </c>
      <c r="JQ197">
        <v>0.59516860000000005</v>
      </c>
      <c r="JR197">
        <v>0.92583079999999995</v>
      </c>
      <c r="JS197">
        <v>46.712519999999998</v>
      </c>
      <c r="JT197" s="1">
        <v>1.7423759999999999E-3</v>
      </c>
      <c r="JU197">
        <v>0.57282189999999999</v>
      </c>
      <c r="JV197">
        <v>0.92580660000000004</v>
      </c>
      <c r="JW197">
        <v>45.99324</v>
      </c>
      <c r="JX197" s="1">
        <v>1.672953E-3</v>
      </c>
      <c r="JY197">
        <v>0.55131980000000003</v>
      </c>
      <c r="JZ197">
        <v>0.92584330000000004</v>
      </c>
      <c r="KA197">
        <v>43.875439999999998</v>
      </c>
      <c r="KB197" s="1">
        <v>1.6071589999999999E-3</v>
      </c>
      <c r="KC197">
        <v>0.53080079999999996</v>
      </c>
      <c r="KD197">
        <v>0.92583910000000003</v>
      </c>
      <c r="KE197">
        <v>40.98019</v>
      </c>
      <c r="KF197" s="1">
        <v>1.54436E-3</v>
      </c>
      <c r="KG197">
        <v>0.51115029999999995</v>
      </c>
      <c r="KH197">
        <v>0.92579440000000002</v>
      </c>
      <c r="KI197">
        <v>38.34122</v>
      </c>
      <c r="KJ197" s="1">
        <v>1.4844649999999999E-3</v>
      </c>
      <c r="KK197">
        <v>0.49232219999999999</v>
      </c>
      <c r="KL197">
        <v>0.92583850000000001</v>
      </c>
      <c r="KM197">
        <v>38.485669999999999</v>
      </c>
      <c r="KN197" s="1">
        <v>1.427747E-3</v>
      </c>
      <c r="KO197">
        <v>0.47440870000000002</v>
      </c>
      <c r="KP197">
        <v>0.92584679999999997</v>
      </c>
      <c r="KQ197">
        <v>42.409590000000001</v>
      </c>
      <c r="KR197" s="1">
        <v>1.37353E-3</v>
      </c>
      <c r="KS197">
        <v>0.45725769999999999</v>
      </c>
      <c r="KT197">
        <v>0.92584049999999996</v>
      </c>
      <c r="KU197">
        <v>48.499319999999997</v>
      </c>
      <c r="KV197" s="1">
        <v>1.321291E-3</v>
      </c>
      <c r="KW197">
        <v>0.44065539999999997</v>
      </c>
      <c r="KX197">
        <v>0.92584100000000003</v>
      </c>
      <c r="KY197">
        <v>52.774039999999999</v>
      </c>
      <c r="KZ197" s="1">
        <v>1.271456E-3</v>
      </c>
      <c r="LA197">
        <v>0.42475590000000002</v>
      </c>
      <c r="LB197">
        <v>0.92583910000000003</v>
      </c>
      <c r="LC197">
        <v>53.133090000000003</v>
      </c>
      <c r="LD197" s="1">
        <v>1.224146E-3</v>
      </c>
      <c r="LE197">
        <v>0.40959279999999998</v>
      </c>
      <c r="LF197">
        <v>0.92584120000000003</v>
      </c>
      <c r="LG197">
        <v>51.357239999999997</v>
      </c>
      <c r="LH197" s="1">
        <v>1.178606E-3</v>
      </c>
      <c r="LI197">
        <v>0.39498840000000002</v>
      </c>
      <c r="LJ197">
        <v>0.92583539999999998</v>
      </c>
      <c r="LK197">
        <v>48.803719999999998</v>
      </c>
      <c r="LL197" s="1">
        <v>1.13539E-3</v>
      </c>
      <c r="LM197">
        <v>0.38106780000000001</v>
      </c>
      <c r="LN197">
        <v>0.92580260000000003</v>
      </c>
      <c r="LO197">
        <v>45.448039999999999</v>
      </c>
      <c r="LP197" s="1">
        <v>1.093983E-3</v>
      </c>
      <c r="LQ197">
        <v>0.36771720000000002</v>
      </c>
      <c r="LR197">
        <v>0.92580549999999995</v>
      </c>
      <c r="LS197">
        <v>43.118549999999999</v>
      </c>
      <c r="LT197" s="1">
        <v>1.0544580000000001E-3</v>
      </c>
      <c r="LU197">
        <v>0.35491060000000002</v>
      </c>
      <c r="LV197">
        <v>0.92584089999999997</v>
      </c>
      <c r="LW197">
        <v>42.946159999999999</v>
      </c>
      <c r="LX197" s="1">
        <v>1.0166820000000001E-3</v>
      </c>
      <c r="LY197">
        <v>0.34265889999999999</v>
      </c>
      <c r="LZ197">
        <v>0.92580980000000002</v>
      </c>
      <c r="MA197">
        <v>43.57461</v>
      </c>
      <c r="MB197" s="1">
        <v>9.8035869999999999E-4</v>
      </c>
      <c r="MC197">
        <v>0.33086389999999999</v>
      </c>
      <c r="MD197">
        <v>0.92580560000000001</v>
      </c>
      <c r="ME197">
        <v>44.3992</v>
      </c>
      <c r="MF197" s="1">
        <v>9.4565920000000002E-4</v>
      </c>
      <c r="MG197">
        <v>0.31957669999999999</v>
      </c>
      <c r="MH197">
        <v>0.92580899999999999</v>
      </c>
      <c r="MI197">
        <v>44.126289999999997</v>
      </c>
      <c r="MJ197" s="1">
        <v>9.1222470000000002E-4</v>
      </c>
      <c r="MK197">
        <v>0.30869600000000003</v>
      </c>
      <c r="ML197">
        <v>0.92580549999999995</v>
      </c>
      <c r="MM197">
        <v>41.944360000000003</v>
      </c>
      <c r="MN197" s="1">
        <v>8.8004179999999997E-4</v>
      </c>
      <c r="MO197">
        <v>0.2982592</v>
      </c>
      <c r="MP197">
        <v>0.92583669999999996</v>
      </c>
      <c r="MQ197">
        <v>39.060459999999999</v>
      </c>
      <c r="MR197" s="1">
        <v>8.4889969999999999E-4</v>
      </c>
      <c r="MS197">
        <v>0.28814030000000002</v>
      </c>
      <c r="MT197">
        <v>0.92579840000000002</v>
      </c>
      <c r="MU197">
        <v>36.762450000000001</v>
      </c>
      <c r="MV197" s="1">
        <v>8.1906630000000002E-4</v>
      </c>
      <c r="MW197">
        <v>0.27843440000000003</v>
      </c>
      <c r="MX197">
        <v>0.92580759999999995</v>
      </c>
      <c r="MY197">
        <v>37.058430000000001</v>
      </c>
      <c r="MZ197" s="1">
        <v>7.9054679999999999E-4</v>
      </c>
      <c r="NA197">
        <v>0.26911990000000002</v>
      </c>
      <c r="NB197">
        <v>0.92583970000000004</v>
      </c>
      <c r="NC197">
        <v>39.229819999999997</v>
      </c>
      <c r="ND197" s="1">
        <v>7.6295249999999996E-4</v>
      </c>
      <c r="NE197">
        <v>0.26009090000000001</v>
      </c>
      <c r="NF197">
        <v>0.92583990000000005</v>
      </c>
      <c r="NG197">
        <v>42.978090000000002</v>
      </c>
      <c r="NH197" s="1">
        <v>7.3653399999999995E-4</v>
      </c>
      <c r="NI197">
        <v>0.25144270000000002</v>
      </c>
      <c r="NJ197">
        <v>0.92580309999999999</v>
      </c>
      <c r="NK197">
        <v>47.184539999999998</v>
      </c>
      <c r="NL197" s="1">
        <v>7.1088840000000004E-4</v>
      </c>
      <c r="NM197">
        <v>0.2430301</v>
      </c>
      <c r="NN197">
        <v>0.92583510000000002</v>
      </c>
      <c r="NO197">
        <v>48.652050000000003</v>
      </c>
      <c r="NP197" s="1">
        <v>6.8639090000000003E-4</v>
      </c>
      <c r="NQ197">
        <v>0.23496310000000001</v>
      </c>
      <c r="NR197">
        <v>0.92580430000000002</v>
      </c>
      <c r="NS197">
        <v>46.902320000000003</v>
      </c>
      <c r="NT197" s="1">
        <v>6.6281520000000004E-4</v>
      </c>
      <c r="NU197">
        <v>0.2272034</v>
      </c>
      <c r="NV197">
        <v>0.92582850000000005</v>
      </c>
      <c r="NW197">
        <v>44.158479999999997</v>
      </c>
      <c r="NX197" s="1">
        <v>6.4008019999999997E-4</v>
      </c>
      <c r="NY197">
        <v>0.2196825</v>
      </c>
      <c r="NZ197">
        <v>0.92580240000000003</v>
      </c>
      <c r="OA197">
        <v>41.027749999999997</v>
      </c>
      <c r="OB197" s="1">
        <v>6.1844799999999996E-4</v>
      </c>
      <c r="OC197">
        <v>0.21249680000000001</v>
      </c>
      <c r="OD197">
        <v>0.9258402</v>
      </c>
      <c r="OE197">
        <v>39.08126</v>
      </c>
      <c r="OF197" s="1">
        <v>5.9749490000000004E-4</v>
      </c>
      <c r="OG197">
        <v>0.20550579999999999</v>
      </c>
      <c r="OH197">
        <v>0.92581000000000002</v>
      </c>
      <c r="OI197">
        <v>37.680599999999998</v>
      </c>
      <c r="OJ197" s="1">
        <v>5.7739569999999999E-4</v>
      </c>
      <c r="OK197">
        <v>0.1987806</v>
      </c>
    </row>
    <row r="198" spans="1:401" x14ac:dyDescent="0.35">
      <c r="A198">
        <v>204</v>
      </c>
      <c r="B198" t="s">
        <v>4</v>
      </c>
      <c r="C198" t="s">
        <v>181</v>
      </c>
      <c r="D198" t="s">
        <v>204</v>
      </c>
      <c r="E198">
        <v>874.73030000000006</v>
      </c>
      <c r="F198">
        <v>0.8175308</v>
      </c>
      <c r="G198">
        <v>23.267859999999999</v>
      </c>
      <c r="H198">
        <v>0</v>
      </c>
      <c r="I198">
        <v>0</v>
      </c>
      <c r="J198">
        <v>0.80955270000000001</v>
      </c>
      <c r="K198">
        <v>23.838699999999999</v>
      </c>
      <c r="L198">
        <v>0</v>
      </c>
      <c r="M198">
        <v>0</v>
      </c>
      <c r="N198">
        <v>0.80180940000000001</v>
      </c>
      <c r="O198">
        <v>24.350760000000001</v>
      </c>
      <c r="P198">
        <v>0</v>
      </c>
      <c r="Q198">
        <v>0</v>
      </c>
      <c r="R198">
        <v>0.79424110000000003</v>
      </c>
      <c r="S198">
        <v>25.730969999999999</v>
      </c>
      <c r="T198">
        <v>0</v>
      </c>
      <c r="U198">
        <v>0</v>
      </c>
      <c r="V198">
        <v>0.78679900000000003</v>
      </c>
      <c r="W198">
        <v>26.487590000000001</v>
      </c>
      <c r="X198">
        <v>0</v>
      </c>
      <c r="Y198">
        <v>0</v>
      </c>
      <c r="Z198">
        <v>0.77959040000000002</v>
      </c>
      <c r="AA198">
        <v>25.98883</v>
      </c>
      <c r="AB198">
        <v>0</v>
      </c>
      <c r="AC198">
        <v>0</v>
      </c>
      <c r="AD198">
        <v>0.77239809999999998</v>
      </c>
      <c r="AE198">
        <v>24.659320000000001</v>
      </c>
      <c r="AF198">
        <v>0</v>
      </c>
      <c r="AG198">
        <v>0</v>
      </c>
      <c r="AH198">
        <v>0.76585919999999996</v>
      </c>
      <c r="AI198">
        <v>23.123670000000001</v>
      </c>
      <c r="AJ198">
        <v>0</v>
      </c>
      <c r="AK198" s="1">
        <v>7.1827650000000001E-37</v>
      </c>
      <c r="AL198">
        <v>0.75991379999999997</v>
      </c>
      <c r="AM198">
        <v>22.106950000000001</v>
      </c>
      <c r="AN198" s="1">
        <v>1.3523489999999999E-29</v>
      </c>
      <c r="AO198" s="1">
        <v>4.6759550000000002E-27</v>
      </c>
      <c r="AP198">
        <v>0.75458159999999996</v>
      </c>
      <c r="AQ198">
        <v>23.028099999999998</v>
      </c>
      <c r="AR198" s="1">
        <v>7.1314020000000001E-20</v>
      </c>
      <c r="AS198" s="1">
        <v>2.475025E-17</v>
      </c>
      <c r="AT198">
        <v>0.74952189999999996</v>
      </c>
      <c r="AU198">
        <v>25.619779999999999</v>
      </c>
      <c r="AV198" s="1">
        <v>1.287685E-10</v>
      </c>
      <c r="AW198" s="1">
        <v>2.955871E-8</v>
      </c>
      <c r="AX198">
        <v>0.74494340000000003</v>
      </c>
      <c r="AY198">
        <v>29.072649999999999</v>
      </c>
      <c r="AZ198" s="1">
        <v>1.7457249999999999E-6</v>
      </c>
      <c r="BA198" s="1">
        <v>4.4868680000000001E-4</v>
      </c>
      <c r="BB198">
        <v>0.74126060000000005</v>
      </c>
      <c r="BC198">
        <v>31.827490000000001</v>
      </c>
      <c r="BD198" s="1">
        <v>7.2589729999999997E-4</v>
      </c>
      <c r="BE198">
        <v>0.2000458</v>
      </c>
      <c r="BF198">
        <v>0.7380565</v>
      </c>
      <c r="BG198">
        <v>32.529969999999999</v>
      </c>
      <c r="BH198">
        <v>5.1731329999999999E-2</v>
      </c>
      <c r="BI198">
        <v>15.06019</v>
      </c>
      <c r="BJ198">
        <v>0.7354484</v>
      </c>
      <c r="BK198">
        <v>31.558240000000001</v>
      </c>
      <c r="BL198">
        <v>1.072168</v>
      </c>
      <c r="BM198">
        <v>327.1952</v>
      </c>
      <c r="BN198">
        <v>0.73337260000000004</v>
      </c>
      <c r="BO198">
        <v>29.759979999999999</v>
      </c>
      <c r="BP198">
        <v>8.6470020000000005</v>
      </c>
      <c r="BQ198">
        <v>2749.0439999999999</v>
      </c>
      <c r="BR198">
        <v>0.73173639999999995</v>
      </c>
      <c r="BS198">
        <v>27.890640000000001</v>
      </c>
      <c r="BT198">
        <v>32.814819999999997</v>
      </c>
      <c r="BU198">
        <v>10815.09</v>
      </c>
      <c r="BV198">
        <v>0.73026009999999997</v>
      </c>
      <c r="BW198">
        <v>27.64057</v>
      </c>
      <c r="BX198">
        <v>67.201530000000005</v>
      </c>
      <c r="BY198">
        <v>22861.9</v>
      </c>
      <c r="BZ198">
        <v>0.72863199999999995</v>
      </c>
      <c r="CA198">
        <v>28.539840000000002</v>
      </c>
      <c r="CB198">
        <v>82.450220000000002</v>
      </c>
      <c r="CC198">
        <v>28884.959999999999</v>
      </c>
      <c r="CD198">
        <v>0.72662349999999998</v>
      </c>
      <c r="CE198">
        <v>29.864149999999999</v>
      </c>
      <c r="CF198">
        <v>66.212829999999997</v>
      </c>
      <c r="CG198">
        <v>23793.02</v>
      </c>
      <c r="CH198">
        <v>0.72419789999999995</v>
      </c>
      <c r="CI198">
        <v>30.670960000000001</v>
      </c>
      <c r="CJ198">
        <v>37.360810000000001</v>
      </c>
      <c r="CK198">
        <v>13749.21</v>
      </c>
      <c r="CL198">
        <v>0.7213233</v>
      </c>
      <c r="CM198">
        <v>30.18497</v>
      </c>
      <c r="CN198">
        <v>15.84512</v>
      </c>
      <c r="CO198">
        <v>5954.2950000000001</v>
      </c>
      <c r="CP198">
        <v>0.71778359999999997</v>
      </c>
      <c r="CQ198">
        <v>28.90136</v>
      </c>
      <c r="CR198">
        <v>5.3624669999999997</v>
      </c>
      <c r="CS198">
        <v>2053.6759999999999</v>
      </c>
      <c r="CT198">
        <v>0.71375500000000003</v>
      </c>
      <c r="CU198">
        <v>27.32695</v>
      </c>
      <c r="CV198">
        <v>1.5397639999999999</v>
      </c>
      <c r="CW198">
        <v>599.12919999999997</v>
      </c>
      <c r="CX198">
        <v>0.70928279999999999</v>
      </c>
      <c r="CY198">
        <v>26.24972</v>
      </c>
      <c r="CZ198">
        <v>0.40472089999999999</v>
      </c>
      <c r="DA198">
        <v>158.99870000000001</v>
      </c>
      <c r="DB198">
        <v>0.70468019999999998</v>
      </c>
      <c r="DC198">
        <v>26.984079999999999</v>
      </c>
      <c r="DD198">
        <v>0.11320139999999999</v>
      </c>
      <c r="DE198">
        <v>44.203890000000001</v>
      </c>
      <c r="DF198">
        <v>0.70017549999999995</v>
      </c>
      <c r="DG198">
        <v>29.589929999999999</v>
      </c>
      <c r="DH198" s="1">
        <v>4.5921209999999997E-2</v>
      </c>
      <c r="DI198">
        <v>17.346589999999999</v>
      </c>
      <c r="DJ198">
        <v>0.69587980000000005</v>
      </c>
      <c r="DK198">
        <v>34.275010000000002</v>
      </c>
      <c r="DL198" s="1">
        <v>3.3149280000000003E-2</v>
      </c>
      <c r="DM198">
        <v>12.11412</v>
      </c>
      <c r="DN198">
        <v>0.69196190000000002</v>
      </c>
      <c r="DO198">
        <v>39.590769999999999</v>
      </c>
      <c r="DP198" s="1">
        <v>3.2976230000000002E-2</v>
      </c>
      <c r="DQ198">
        <v>11.94975</v>
      </c>
      <c r="DR198">
        <v>0.68845590000000001</v>
      </c>
      <c r="DS198">
        <v>41.770620000000001</v>
      </c>
      <c r="DT198" s="1">
        <v>3.4637639999999997E-2</v>
      </c>
      <c r="DU198">
        <v>12.59164</v>
      </c>
      <c r="DV198">
        <v>0.6855947</v>
      </c>
      <c r="DW198">
        <v>41.2669</v>
      </c>
      <c r="DX198" s="1">
        <v>3.5362980000000002E-2</v>
      </c>
      <c r="DY198">
        <v>12.91845</v>
      </c>
      <c r="DZ198">
        <v>0.68326229999999999</v>
      </c>
      <c r="EA198">
        <v>39.740459999999999</v>
      </c>
      <c r="EB198" s="1">
        <v>3.4660320000000001E-2</v>
      </c>
      <c r="EC198">
        <v>12.712569999999999</v>
      </c>
      <c r="ED198">
        <v>0.68146300000000004</v>
      </c>
      <c r="EE198">
        <v>37.567219999999999</v>
      </c>
      <c r="EF198" s="1">
        <v>3.2821219999999998E-2</v>
      </c>
      <c r="EG198">
        <v>12.06725</v>
      </c>
      <c r="EH198">
        <v>0.68017349999999999</v>
      </c>
      <c r="EI198">
        <v>36.050420000000003</v>
      </c>
      <c r="EJ198" s="1">
        <v>3.0309010000000001E-2</v>
      </c>
      <c r="EK198">
        <v>11.156599999999999</v>
      </c>
      <c r="EL198">
        <v>0.67924079999999998</v>
      </c>
      <c r="EM198">
        <v>36.557119999999998</v>
      </c>
      <c r="EN198">
        <v>2.7313130000000001E-2</v>
      </c>
      <c r="EO198">
        <v>10.06194</v>
      </c>
      <c r="EP198">
        <v>0.67863010000000001</v>
      </c>
      <c r="EQ198">
        <v>40.105229999999999</v>
      </c>
      <c r="ER198" s="1">
        <v>2.3809E-2</v>
      </c>
      <c r="ES198">
        <v>8.7835889999999992</v>
      </c>
      <c r="ET198">
        <v>0.67821299999999995</v>
      </c>
      <c r="EU198">
        <v>44.222740000000002</v>
      </c>
      <c r="EV198" s="1">
        <v>1.9878940000000001E-2</v>
      </c>
      <c r="EW198">
        <v>7.3485360000000002</v>
      </c>
      <c r="EX198">
        <v>0.67793040000000004</v>
      </c>
      <c r="EY198">
        <v>45.34686</v>
      </c>
      <c r="EZ198" s="1">
        <v>1.5920589999999998E-2</v>
      </c>
      <c r="FA198">
        <v>5.892404</v>
      </c>
      <c r="FB198">
        <v>0.67776599999999998</v>
      </c>
      <c r="FC198">
        <v>44.481909999999999</v>
      </c>
      <c r="FD198" s="1">
        <v>1.2443839999999999E-2</v>
      </c>
      <c r="FE198">
        <v>4.6041439999999998</v>
      </c>
      <c r="FF198">
        <v>0.67767250000000001</v>
      </c>
      <c r="FG198">
        <v>42.600529999999999</v>
      </c>
      <c r="FH198" s="1">
        <v>9.7774839999999995E-3</v>
      </c>
      <c r="FI198">
        <v>3.608654</v>
      </c>
      <c r="FJ198">
        <v>0.67760149999999997</v>
      </c>
      <c r="FK198">
        <v>40.376460000000002</v>
      </c>
      <c r="FL198">
        <v>7.9380279999999998E-3</v>
      </c>
      <c r="FM198">
        <v>2.9178109999999999</v>
      </c>
      <c r="FN198">
        <v>0.67755500000000002</v>
      </c>
      <c r="FO198">
        <v>39.849209999999999</v>
      </c>
      <c r="FP198" s="1">
        <v>6.7363279999999998E-3</v>
      </c>
      <c r="FQ198">
        <v>2.4657619999999998</v>
      </c>
      <c r="FR198">
        <v>0.67754970000000003</v>
      </c>
      <c r="FS198">
        <v>41.491309999999999</v>
      </c>
      <c r="FT198" s="1">
        <v>5.9642269999999999E-3</v>
      </c>
      <c r="FU198">
        <v>2.175665</v>
      </c>
      <c r="FV198">
        <v>0.67751790000000001</v>
      </c>
      <c r="FW198">
        <v>44.599510000000002</v>
      </c>
      <c r="FX198" s="1">
        <v>5.4464939999999996E-3</v>
      </c>
      <c r="FY198">
        <v>1.9819500000000001</v>
      </c>
      <c r="FZ198">
        <v>0.67752049999999997</v>
      </c>
      <c r="GA198">
        <v>46.697380000000003</v>
      </c>
      <c r="GB198" s="1">
        <v>5.0699400000000002E-3</v>
      </c>
      <c r="GC198">
        <v>1.841998</v>
      </c>
      <c r="GD198">
        <v>0.67750759999999999</v>
      </c>
      <c r="GE198">
        <v>47.196849999999998</v>
      </c>
      <c r="GF198" s="1">
        <v>4.7729019999999999E-3</v>
      </c>
      <c r="GG198">
        <v>1.7324090000000001</v>
      </c>
      <c r="GH198">
        <v>0.67750569999999999</v>
      </c>
      <c r="GI198">
        <v>45.756450000000001</v>
      </c>
      <c r="GJ198" s="1">
        <v>4.5204920000000001E-3</v>
      </c>
      <c r="GK198">
        <v>1.6399189999999999</v>
      </c>
      <c r="GL198">
        <v>0.67751189999999994</v>
      </c>
      <c r="GM198">
        <v>43.140689999999999</v>
      </c>
      <c r="GN198" s="1">
        <v>4.2960589999999996E-3</v>
      </c>
      <c r="GO198">
        <v>1.5578639999999999</v>
      </c>
      <c r="GP198">
        <v>0.67751189999999994</v>
      </c>
      <c r="GQ198">
        <v>40.058199999999999</v>
      </c>
      <c r="GR198" s="1">
        <v>4.0915600000000002E-3</v>
      </c>
      <c r="GS198">
        <v>1.483241</v>
      </c>
      <c r="GT198">
        <v>0.67750299999999997</v>
      </c>
      <c r="GU198">
        <v>39.124580000000002</v>
      </c>
      <c r="GV198" s="1">
        <v>3.9029339999999998E-3</v>
      </c>
      <c r="GW198">
        <v>1.4145669999999999</v>
      </c>
      <c r="GX198">
        <v>0.67750279999999996</v>
      </c>
      <c r="GY198">
        <v>40.206490000000002</v>
      </c>
      <c r="GZ198" s="1">
        <v>3.7256590000000001E-3</v>
      </c>
      <c r="HA198">
        <v>1.350258</v>
      </c>
      <c r="HB198">
        <v>0.67749610000000005</v>
      </c>
      <c r="HC198">
        <v>42.923029999999997</v>
      </c>
      <c r="HD198" s="1">
        <v>3.559549E-3</v>
      </c>
      <c r="HE198">
        <v>1.289863</v>
      </c>
      <c r="HF198">
        <v>0.67750580000000005</v>
      </c>
      <c r="HG198">
        <v>45.462000000000003</v>
      </c>
      <c r="HH198" s="1">
        <v>3.4023199999999999E-3</v>
      </c>
      <c r="HI198">
        <v>1.2328079999999999</v>
      </c>
      <c r="HJ198">
        <v>0.67749479999999995</v>
      </c>
      <c r="HK198">
        <v>45.671810000000001</v>
      </c>
      <c r="HL198" s="1">
        <v>3.2537949999999999E-3</v>
      </c>
      <c r="HM198">
        <v>1.178938</v>
      </c>
      <c r="HN198">
        <v>0.67749559999999998</v>
      </c>
      <c r="HO198">
        <v>44.423490000000001</v>
      </c>
      <c r="HP198" s="1">
        <v>3.1137920000000002E-3</v>
      </c>
      <c r="HQ198">
        <v>1.128118</v>
      </c>
      <c r="HR198">
        <v>0.67750030000000006</v>
      </c>
      <c r="HS198">
        <v>42.274450000000002</v>
      </c>
      <c r="HT198" s="1">
        <v>2.9817160000000001E-3</v>
      </c>
      <c r="HU198">
        <v>1.0802149999999999</v>
      </c>
      <c r="HV198">
        <v>0.67748980000000003</v>
      </c>
      <c r="HW198">
        <v>39.987760000000002</v>
      </c>
      <c r="HX198" s="1">
        <v>2.8560170000000002E-3</v>
      </c>
      <c r="HY198">
        <v>1.0346979999999999</v>
      </c>
      <c r="HZ198">
        <v>0.67749119999999996</v>
      </c>
      <c r="IA198">
        <v>39.759410000000003</v>
      </c>
      <c r="IB198" s="1">
        <v>2.7369809999999999E-3</v>
      </c>
      <c r="IC198">
        <v>0.99157200000000001</v>
      </c>
      <c r="ID198">
        <v>0.67750279999999996</v>
      </c>
      <c r="IE198">
        <v>42.671599999999998</v>
      </c>
      <c r="IF198" s="1">
        <v>2.6240730000000002E-3</v>
      </c>
      <c r="IG198">
        <v>0.95057590000000003</v>
      </c>
      <c r="IH198">
        <v>0.67750869999999996</v>
      </c>
      <c r="II198">
        <v>47.593780000000002</v>
      </c>
      <c r="IJ198" s="1">
        <v>2.5170919999999999E-3</v>
      </c>
      <c r="IK198">
        <v>0.91180989999999995</v>
      </c>
      <c r="IL198">
        <v>0.67751130000000004</v>
      </c>
      <c r="IM198">
        <v>51.045949999999998</v>
      </c>
      <c r="IN198" s="1">
        <v>2.4151860000000002E-3</v>
      </c>
      <c r="IO198">
        <v>0.87481520000000002</v>
      </c>
      <c r="IP198">
        <v>0.67750449999999995</v>
      </c>
      <c r="IQ198">
        <v>51.744019999999999</v>
      </c>
      <c r="IR198" s="1">
        <v>2.3180919999999999E-3</v>
      </c>
      <c r="IS198">
        <v>0.83968390000000004</v>
      </c>
      <c r="IT198">
        <v>0.67749839999999995</v>
      </c>
      <c r="IU198">
        <v>50.461750000000002</v>
      </c>
      <c r="IV198" s="1">
        <v>2.2263280000000001E-3</v>
      </c>
      <c r="IW198">
        <v>0.80635290000000004</v>
      </c>
      <c r="IX198">
        <v>0.6774964</v>
      </c>
      <c r="IY198">
        <v>48.06109</v>
      </c>
      <c r="IZ198" s="1">
        <v>2.1392389999999998E-3</v>
      </c>
      <c r="JA198">
        <v>0.77481</v>
      </c>
      <c r="JB198">
        <v>0.67750350000000004</v>
      </c>
      <c r="JC198">
        <v>45.382100000000001</v>
      </c>
      <c r="JD198" s="1">
        <v>2.0565549999999998E-3</v>
      </c>
      <c r="JE198">
        <v>0.74488239999999994</v>
      </c>
      <c r="JF198">
        <v>0.67751050000000002</v>
      </c>
      <c r="JG198">
        <v>44.965000000000003</v>
      </c>
      <c r="JH198" s="1">
        <v>1.9770270000000001E-3</v>
      </c>
      <c r="JI198">
        <v>0.71603530000000004</v>
      </c>
      <c r="JJ198">
        <v>0.67749579999999998</v>
      </c>
      <c r="JK198">
        <v>45.92944</v>
      </c>
      <c r="JL198" s="1">
        <v>1.9001459999999999E-3</v>
      </c>
      <c r="JM198">
        <v>0.68858509999999995</v>
      </c>
      <c r="JN198">
        <v>0.67751589999999995</v>
      </c>
      <c r="JO198">
        <v>46.637309999999999</v>
      </c>
      <c r="JP198" s="1">
        <v>1.8229800000000001E-3</v>
      </c>
      <c r="JQ198">
        <v>0.66229830000000001</v>
      </c>
      <c r="JR198">
        <v>0.67749970000000004</v>
      </c>
      <c r="JS198">
        <v>46.668300000000002</v>
      </c>
      <c r="JT198" s="1">
        <v>1.7500879999999999E-3</v>
      </c>
      <c r="JU198">
        <v>0.63741329999999996</v>
      </c>
      <c r="JV198">
        <v>0.67749890000000001</v>
      </c>
      <c r="JW198">
        <v>46.095179999999999</v>
      </c>
      <c r="JX198" s="1">
        <v>1.6803090000000001E-3</v>
      </c>
      <c r="JY198">
        <v>0.61347220000000002</v>
      </c>
      <c r="JZ198">
        <v>0.67750140000000003</v>
      </c>
      <c r="KA198">
        <v>44.121609999999997</v>
      </c>
      <c r="KB198" s="1">
        <v>1.614157E-3</v>
      </c>
      <c r="KC198">
        <v>0.59061710000000001</v>
      </c>
      <c r="KD198">
        <v>0.67751490000000003</v>
      </c>
      <c r="KE198">
        <v>41.282490000000003</v>
      </c>
      <c r="KF198" s="1">
        <v>1.55109E-3</v>
      </c>
      <c r="KG198">
        <v>0.56875310000000001</v>
      </c>
      <c r="KH198">
        <v>0.67750719999999998</v>
      </c>
      <c r="KI198">
        <v>38.557070000000003</v>
      </c>
      <c r="KJ198" s="1">
        <v>1.4908530000000001E-3</v>
      </c>
      <c r="KK198">
        <v>0.54776599999999998</v>
      </c>
      <c r="KL198">
        <v>0.67749119999999996</v>
      </c>
      <c r="KM198">
        <v>38.551290000000002</v>
      </c>
      <c r="KN198" s="1">
        <v>1.4338109999999999E-3</v>
      </c>
      <c r="KO198">
        <v>0.52780769999999999</v>
      </c>
      <c r="KP198">
        <v>0.67750960000000005</v>
      </c>
      <c r="KQ198">
        <v>42.330509999999997</v>
      </c>
      <c r="KR198" s="1">
        <v>1.3793880000000001E-3</v>
      </c>
      <c r="KS198">
        <v>0.50872919999999999</v>
      </c>
      <c r="KT198">
        <v>0.67750469999999996</v>
      </c>
      <c r="KU198">
        <v>48.361690000000003</v>
      </c>
      <c r="KV198" s="1">
        <v>1.326935E-3</v>
      </c>
      <c r="KW198">
        <v>0.49026700000000001</v>
      </c>
      <c r="KX198">
        <v>0.67750299999999997</v>
      </c>
      <c r="KY198">
        <v>52.653649999999999</v>
      </c>
      <c r="KZ198" s="1">
        <v>1.2768059999999999E-3</v>
      </c>
      <c r="LA198">
        <v>0.47254659999999998</v>
      </c>
      <c r="LB198">
        <v>0.67752069999999998</v>
      </c>
      <c r="LC198">
        <v>53.115090000000002</v>
      </c>
      <c r="LD198" s="1">
        <v>1.229302E-3</v>
      </c>
      <c r="LE198">
        <v>0.45567489999999999</v>
      </c>
      <c r="LF198">
        <v>0.67750509999999997</v>
      </c>
      <c r="LG198">
        <v>51.460749999999997</v>
      </c>
      <c r="LH198" s="1">
        <v>1.183522E-3</v>
      </c>
      <c r="LI198">
        <v>0.43941079999999999</v>
      </c>
      <c r="LJ198">
        <v>0.67751329999999998</v>
      </c>
      <c r="LK198">
        <v>49.053339999999999</v>
      </c>
      <c r="LL198" s="1">
        <v>1.140081E-3</v>
      </c>
      <c r="LM198">
        <v>0.42390549999999999</v>
      </c>
      <c r="LN198">
        <v>0.67751280000000003</v>
      </c>
      <c r="LO198">
        <v>45.784619999999997</v>
      </c>
      <c r="LP198" s="1">
        <v>1.0984790000000001E-3</v>
      </c>
      <c r="LQ198">
        <v>0.4090395</v>
      </c>
      <c r="LR198">
        <v>0.67751629999999996</v>
      </c>
      <c r="LS198">
        <v>43.398150000000001</v>
      </c>
      <c r="LT198" s="1">
        <v>1.058752E-3</v>
      </c>
      <c r="LU198">
        <v>0.39477770000000001</v>
      </c>
      <c r="LV198">
        <v>0.67750469999999996</v>
      </c>
      <c r="LW198">
        <v>43.076000000000001</v>
      </c>
      <c r="LX198" s="1">
        <v>1.020796E-3</v>
      </c>
      <c r="LY198">
        <v>0.3811407</v>
      </c>
      <c r="LZ198">
        <v>0.67749610000000005</v>
      </c>
      <c r="MA198">
        <v>43.615090000000002</v>
      </c>
      <c r="MB198">
        <v>9.8430960000000004E-4</v>
      </c>
      <c r="MC198">
        <v>0.36801539999999999</v>
      </c>
      <c r="MD198">
        <v>0.67749809999999999</v>
      </c>
      <c r="ME198">
        <v>44.392290000000003</v>
      </c>
      <c r="MF198" s="1">
        <v>9.4943960000000004E-4</v>
      </c>
      <c r="MG198">
        <v>0.3554447</v>
      </c>
      <c r="MH198">
        <v>0.67749950000000003</v>
      </c>
      <c r="MI198">
        <v>44.206049999999998</v>
      </c>
      <c r="MJ198" s="1">
        <v>9.158514E-4</v>
      </c>
      <c r="MK198">
        <v>0.34333469999999999</v>
      </c>
      <c r="ML198">
        <v>0.67749859999999995</v>
      </c>
      <c r="MM198">
        <v>42.160290000000003</v>
      </c>
      <c r="MN198" s="1">
        <v>8.835313E-4</v>
      </c>
      <c r="MO198">
        <v>0.33172259999999998</v>
      </c>
      <c r="MP198">
        <v>0.6774964</v>
      </c>
      <c r="MQ198">
        <v>39.343690000000002</v>
      </c>
      <c r="MR198" s="1">
        <v>8.5228310000000005E-4</v>
      </c>
      <c r="MS198">
        <v>0.32047740000000002</v>
      </c>
      <c r="MT198">
        <v>0.67750909999999998</v>
      </c>
      <c r="MU198">
        <v>36.949179999999998</v>
      </c>
      <c r="MV198" s="1">
        <v>8.2228070000000002E-4</v>
      </c>
      <c r="MW198">
        <v>0.30966149999999998</v>
      </c>
      <c r="MX198">
        <v>0.67751589999999995</v>
      </c>
      <c r="MY198">
        <v>37.066360000000003</v>
      </c>
      <c r="MZ198" s="1">
        <v>7.936668E-4</v>
      </c>
      <c r="NA198">
        <v>0.29930620000000002</v>
      </c>
      <c r="NB198">
        <v>0.67749769999999998</v>
      </c>
      <c r="NC198">
        <v>39.077330000000003</v>
      </c>
      <c r="ND198" s="1">
        <v>7.659473E-4</v>
      </c>
      <c r="NE198">
        <v>0.28926269999999998</v>
      </c>
      <c r="NF198">
        <v>0.67749230000000005</v>
      </c>
      <c r="NG198">
        <v>42.799979999999998</v>
      </c>
      <c r="NH198" s="1">
        <v>7.3940460000000003E-4</v>
      </c>
      <c r="NI198">
        <v>0.27963500000000002</v>
      </c>
      <c r="NJ198">
        <v>0.67751300000000003</v>
      </c>
      <c r="NK198">
        <v>47.043889999999998</v>
      </c>
      <c r="NL198" s="1">
        <v>7.1366669999999998E-4</v>
      </c>
      <c r="NM198">
        <v>0.2702812</v>
      </c>
      <c r="NN198">
        <v>0.67749360000000003</v>
      </c>
      <c r="NO198">
        <v>48.648499999999999</v>
      </c>
      <c r="NP198" s="1">
        <v>6.8904820000000001E-4</v>
      </c>
      <c r="NQ198">
        <v>0.2613008</v>
      </c>
      <c r="NR198">
        <v>0.67749510000000002</v>
      </c>
      <c r="NS198">
        <v>47.009030000000003</v>
      </c>
      <c r="NT198" s="1">
        <v>6.6538939999999998E-4</v>
      </c>
      <c r="NU198">
        <v>0.25267000000000001</v>
      </c>
      <c r="NV198">
        <v>0.6775156</v>
      </c>
      <c r="NW198">
        <v>44.398580000000003</v>
      </c>
      <c r="NX198" s="1">
        <v>6.4255360000000001E-4</v>
      </c>
      <c r="NY198">
        <v>0.2443062</v>
      </c>
      <c r="NZ198">
        <v>0.67751320000000004</v>
      </c>
      <c r="OA198">
        <v>41.364179999999998</v>
      </c>
      <c r="OB198" s="1">
        <v>6.2082879999999997E-4</v>
      </c>
      <c r="OC198">
        <v>0.2363072</v>
      </c>
      <c r="OD198">
        <v>0.67749420000000005</v>
      </c>
      <c r="OE198">
        <v>39.400080000000003</v>
      </c>
      <c r="OF198" s="1">
        <v>5.9979789999999999E-4</v>
      </c>
      <c r="OG198">
        <v>0.2285384</v>
      </c>
      <c r="OH198">
        <v>0.67750200000000005</v>
      </c>
      <c r="OI198">
        <v>37.895890000000001</v>
      </c>
      <c r="OJ198" s="1">
        <v>5.7960759999999998E-4</v>
      </c>
      <c r="OK198">
        <v>0.22104979999999999</v>
      </c>
    </row>
    <row r="199" spans="1:401" x14ac:dyDescent="0.35">
      <c r="A199">
        <v>205</v>
      </c>
      <c r="B199" t="s">
        <v>4</v>
      </c>
      <c r="C199" t="s">
        <v>181</v>
      </c>
      <c r="D199" t="s">
        <v>205</v>
      </c>
      <c r="E199">
        <v>896.81299999999999</v>
      </c>
      <c r="F199">
        <v>0.78076650000000003</v>
      </c>
      <c r="G199">
        <v>23.29909</v>
      </c>
      <c r="H199">
        <v>0</v>
      </c>
      <c r="I199">
        <v>0</v>
      </c>
      <c r="J199">
        <v>0.7759104</v>
      </c>
      <c r="K199">
        <v>23.838660000000001</v>
      </c>
      <c r="L199">
        <v>0</v>
      </c>
      <c r="M199">
        <v>0</v>
      </c>
      <c r="N199">
        <v>0.77127769999999995</v>
      </c>
      <c r="O199">
        <v>24.305129999999998</v>
      </c>
      <c r="P199">
        <v>0</v>
      </c>
      <c r="Q199">
        <v>0</v>
      </c>
      <c r="R199">
        <v>0.76680099999999995</v>
      </c>
      <c r="S199">
        <v>25.731529999999999</v>
      </c>
      <c r="T199">
        <v>0</v>
      </c>
      <c r="U199">
        <v>0</v>
      </c>
      <c r="V199">
        <v>0.76251380000000002</v>
      </c>
      <c r="W199">
        <v>26.549060000000001</v>
      </c>
      <c r="X199">
        <v>0</v>
      </c>
      <c r="Y199">
        <v>0</v>
      </c>
      <c r="Z199">
        <v>0.75842180000000003</v>
      </c>
      <c r="AA199">
        <v>26.09674</v>
      </c>
      <c r="AB199">
        <v>0</v>
      </c>
      <c r="AC199">
        <v>0</v>
      </c>
      <c r="AD199">
        <v>0.7543782</v>
      </c>
      <c r="AE199">
        <v>24.790649999999999</v>
      </c>
      <c r="AF199">
        <v>0</v>
      </c>
      <c r="AG199">
        <v>0</v>
      </c>
      <c r="AH199">
        <v>0.74953559999999997</v>
      </c>
      <c r="AI199">
        <v>23.263829999999999</v>
      </c>
      <c r="AJ199">
        <v>0</v>
      </c>
      <c r="AK199" s="1">
        <v>1.342169E-37</v>
      </c>
      <c r="AL199">
        <v>0.74429230000000002</v>
      </c>
      <c r="AM199">
        <v>22.209620000000001</v>
      </c>
      <c r="AN199" s="1">
        <v>2.3075750000000001E-30</v>
      </c>
      <c r="AO199" s="1">
        <v>9.0562889999999992E-28</v>
      </c>
      <c r="AP199">
        <v>0.73960119999999996</v>
      </c>
      <c r="AQ199">
        <v>23.057739999999999</v>
      </c>
      <c r="AR199" s="1">
        <v>1.190606E-20</v>
      </c>
      <c r="AS199" s="1">
        <v>4.6813310000000002E-18</v>
      </c>
      <c r="AT199">
        <v>0.73519650000000003</v>
      </c>
      <c r="AU199">
        <v>25.57095</v>
      </c>
      <c r="AV199" s="1">
        <v>3.4226980000000002E-11</v>
      </c>
      <c r="AW199" s="1">
        <v>9.1619069999999997E-9</v>
      </c>
      <c r="AX199">
        <v>0.73117379999999998</v>
      </c>
      <c r="AY199">
        <v>28.990449999999999</v>
      </c>
      <c r="AZ199" s="1">
        <v>8.6154239999999999E-7</v>
      </c>
      <c r="BA199" s="1">
        <v>2.454189E-4</v>
      </c>
      <c r="BB199">
        <v>0.72798010000000002</v>
      </c>
      <c r="BC199">
        <v>31.776499999999999</v>
      </c>
      <c r="BD199" s="1">
        <v>4.3324390000000002E-4</v>
      </c>
      <c r="BE199">
        <v>0.1318841</v>
      </c>
      <c r="BF199">
        <v>0.72521290000000005</v>
      </c>
      <c r="BG199">
        <v>32.533079999999998</v>
      </c>
      <c r="BH199" s="1">
        <v>3.5150260000000003E-2</v>
      </c>
      <c r="BI199">
        <v>11.306990000000001</v>
      </c>
      <c r="BJ199">
        <v>0.722912</v>
      </c>
      <c r="BK199">
        <v>31.66358</v>
      </c>
      <c r="BL199">
        <v>0.80686409999999997</v>
      </c>
      <c r="BM199">
        <v>272.50940000000003</v>
      </c>
      <c r="BN199">
        <v>0.72113769999999999</v>
      </c>
      <c r="BO199">
        <v>29.956040000000002</v>
      </c>
      <c r="BP199">
        <v>7.0879940000000001</v>
      </c>
      <c r="BQ199">
        <v>2499.2829999999999</v>
      </c>
      <c r="BR199">
        <v>0.71972320000000001</v>
      </c>
      <c r="BS199">
        <v>28.07732</v>
      </c>
      <c r="BT199">
        <v>28.955639999999999</v>
      </c>
      <c r="BU199">
        <v>10610.64</v>
      </c>
      <c r="BV199">
        <v>0.71844490000000005</v>
      </c>
      <c r="BW199">
        <v>27.73387</v>
      </c>
      <c r="BX199">
        <v>63.248719999999999</v>
      </c>
      <c r="BY199">
        <v>23986.31</v>
      </c>
      <c r="BZ199">
        <v>0.71703790000000001</v>
      </c>
      <c r="CA199">
        <v>28.526710000000001</v>
      </c>
      <c r="CB199">
        <v>82.195369999999997</v>
      </c>
      <c r="CC199">
        <v>32167.18</v>
      </c>
      <c r="CD199">
        <v>0.71527640000000003</v>
      </c>
      <c r="CE199">
        <v>29.80218</v>
      </c>
      <c r="CF199">
        <v>69.330100000000002</v>
      </c>
      <c r="CG199">
        <v>27909.03</v>
      </c>
      <c r="CH199">
        <v>0.71320890000000003</v>
      </c>
      <c r="CI199">
        <v>30.669029999999999</v>
      </c>
      <c r="CJ199">
        <v>40.852609999999999</v>
      </c>
      <c r="CK199">
        <v>16873.97</v>
      </c>
      <c r="CL199">
        <v>0.71086009999999999</v>
      </c>
      <c r="CM199">
        <v>30.262820000000001</v>
      </c>
      <c r="CN199">
        <v>17.975529999999999</v>
      </c>
      <c r="CO199">
        <v>7590.7969999999996</v>
      </c>
      <c r="CP199">
        <v>0.7079588</v>
      </c>
      <c r="CQ199">
        <v>29.043479999999999</v>
      </c>
      <c r="CR199">
        <v>6.2693700000000003</v>
      </c>
      <c r="CS199">
        <v>2699.5729999999999</v>
      </c>
      <c r="CT199">
        <v>0.70417419999999997</v>
      </c>
      <c r="CU199">
        <v>27.486149999999999</v>
      </c>
      <c r="CV199">
        <v>1.8408199999999999</v>
      </c>
      <c r="CW199">
        <v>805.16899999999998</v>
      </c>
      <c r="CX199">
        <v>0.69995529999999995</v>
      </c>
      <c r="CY199">
        <v>26.355319999999999</v>
      </c>
      <c r="CZ199">
        <v>0.4885562</v>
      </c>
      <c r="DA199">
        <v>215.6241</v>
      </c>
      <c r="DB199">
        <v>0.69558609999999998</v>
      </c>
      <c r="DC199">
        <v>27.00301</v>
      </c>
      <c r="DD199">
        <v>0.1338539</v>
      </c>
      <c r="DE199">
        <v>58.715119999999999</v>
      </c>
      <c r="DF199">
        <v>0.69133789999999995</v>
      </c>
      <c r="DG199">
        <v>29.53857</v>
      </c>
      <c r="DH199" s="1">
        <v>5.0463300000000003E-2</v>
      </c>
      <c r="DI199">
        <v>21.383089999999999</v>
      </c>
      <c r="DJ199">
        <v>0.68726929999999997</v>
      </c>
      <c r="DK199">
        <v>34.179560000000002</v>
      </c>
      <c r="DL199">
        <v>3.380408E-2</v>
      </c>
      <c r="DM199">
        <v>13.75529</v>
      </c>
      <c r="DN199">
        <v>0.68356530000000004</v>
      </c>
      <c r="DO199">
        <v>39.490470000000002</v>
      </c>
      <c r="DP199" s="1">
        <v>3.278648E-2</v>
      </c>
      <c r="DQ199">
        <v>13.15367</v>
      </c>
      <c r="DR199">
        <v>0.68024589999999996</v>
      </c>
      <c r="DS199">
        <v>41.702680000000001</v>
      </c>
      <c r="DT199" s="1">
        <v>3.4421519999999997E-2</v>
      </c>
      <c r="DU199">
        <v>13.819330000000001</v>
      </c>
      <c r="DV199">
        <v>0.67750069999999996</v>
      </c>
      <c r="DW199">
        <v>41.286540000000002</v>
      </c>
      <c r="DX199" s="1">
        <v>3.5322899999999997E-2</v>
      </c>
      <c r="DY199">
        <v>14.23296</v>
      </c>
      <c r="DZ199">
        <v>0.67525880000000005</v>
      </c>
      <c r="EA199">
        <v>39.898870000000002</v>
      </c>
      <c r="EB199" s="1">
        <v>3.4813770000000001E-2</v>
      </c>
      <c r="EC199">
        <v>14.07151</v>
      </c>
      <c r="ED199">
        <v>0.67357160000000005</v>
      </c>
      <c r="EE199">
        <v>37.818049999999999</v>
      </c>
      <c r="EF199">
        <v>3.3107570000000003E-2</v>
      </c>
      <c r="EG199">
        <v>13.405060000000001</v>
      </c>
      <c r="EH199">
        <v>0.67234289999999997</v>
      </c>
      <c r="EI199">
        <v>36.28331</v>
      </c>
      <c r="EJ199">
        <v>3.0675069999999999E-2</v>
      </c>
      <c r="EK199">
        <v>12.42703</v>
      </c>
      <c r="EL199">
        <v>0.67146170000000005</v>
      </c>
      <c r="EM199">
        <v>36.656689999999998</v>
      </c>
      <c r="EN199" s="1">
        <v>2.774619E-2</v>
      </c>
      <c r="EO199">
        <v>11.242979999999999</v>
      </c>
      <c r="EP199">
        <v>0.6708788</v>
      </c>
      <c r="EQ199">
        <v>40.086579999999998</v>
      </c>
      <c r="ER199" s="1">
        <v>2.4312879999999999E-2</v>
      </c>
      <c r="ES199">
        <v>9.8612500000000001</v>
      </c>
      <c r="ET199">
        <v>0.67047120000000004</v>
      </c>
      <c r="EU199">
        <v>44.139069999999997</v>
      </c>
      <c r="EV199" s="1">
        <v>2.042623E-2</v>
      </c>
      <c r="EW199">
        <v>8.2996660000000002</v>
      </c>
      <c r="EX199">
        <v>0.67023239999999995</v>
      </c>
      <c r="EY199">
        <v>45.302370000000003</v>
      </c>
      <c r="EZ199" s="1">
        <v>1.6446100000000002E-2</v>
      </c>
      <c r="FA199">
        <v>6.6904789999999998</v>
      </c>
      <c r="FB199">
        <v>0.67006169999999998</v>
      </c>
      <c r="FC199">
        <v>44.533360000000002</v>
      </c>
      <c r="FD199" s="1">
        <v>1.2880930000000001E-2</v>
      </c>
      <c r="FE199">
        <v>5.2394610000000004</v>
      </c>
      <c r="FF199">
        <v>0.66996469999999997</v>
      </c>
      <c r="FG199">
        <v>42.791069999999998</v>
      </c>
      <c r="FH199" s="1">
        <v>1.0097500000000001E-2</v>
      </c>
      <c r="FI199">
        <v>4.0980319999999999</v>
      </c>
      <c r="FJ199">
        <v>0.66990729999999998</v>
      </c>
      <c r="FK199">
        <v>40.633319999999998</v>
      </c>
      <c r="FL199" s="1">
        <v>8.1523670000000006E-3</v>
      </c>
      <c r="FM199">
        <v>3.2952689999999998</v>
      </c>
      <c r="FN199">
        <v>0.66985300000000003</v>
      </c>
      <c r="FO199">
        <v>39.999929999999999</v>
      </c>
      <c r="FP199" s="1">
        <v>6.8748840000000004E-3</v>
      </c>
      <c r="FQ199">
        <v>2.766953</v>
      </c>
      <c r="FR199">
        <v>0.66983349999999997</v>
      </c>
      <c r="FS199">
        <v>41.428150000000002</v>
      </c>
      <c r="FT199" s="1">
        <v>6.05376E-3</v>
      </c>
      <c r="FU199">
        <v>2.427673</v>
      </c>
      <c r="FV199">
        <v>0.66984220000000005</v>
      </c>
      <c r="FW199">
        <v>44.427869999999999</v>
      </c>
      <c r="FX199" s="1">
        <v>5.508481E-3</v>
      </c>
      <c r="FY199">
        <v>2.2031610000000001</v>
      </c>
      <c r="FZ199">
        <v>0.66981860000000004</v>
      </c>
      <c r="GA199">
        <v>46.548270000000002</v>
      </c>
      <c r="GB199" s="1">
        <v>5.1165309999999997E-3</v>
      </c>
      <c r="GC199">
        <v>2.0429040000000001</v>
      </c>
      <c r="GD199">
        <v>0.66982399999999997</v>
      </c>
      <c r="GE199">
        <v>47.167189999999998</v>
      </c>
      <c r="GF199" s="1">
        <v>4.8105960000000003E-3</v>
      </c>
      <c r="GG199">
        <v>1.918747</v>
      </c>
      <c r="GH199">
        <v>0.66982019999999998</v>
      </c>
      <c r="GI199">
        <v>45.871859999999998</v>
      </c>
      <c r="GJ199" s="1">
        <v>4.5532519999999998E-3</v>
      </c>
      <c r="GK199">
        <v>1.8150660000000001</v>
      </c>
      <c r="GL199">
        <v>0.66982909999999996</v>
      </c>
      <c r="GM199">
        <v>43.420929999999998</v>
      </c>
      <c r="GN199" s="1">
        <v>4.3256179999999998E-3</v>
      </c>
      <c r="GO199">
        <v>1.7236069999999999</v>
      </c>
      <c r="GP199">
        <v>0.66982419999999998</v>
      </c>
      <c r="GQ199">
        <v>40.403289999999998</v>
      </c>
      <c r="GR199" s="1">
        <v>4.118455E-3</v>
      </c>
      <c r="GS199">
        <v>1.6405179999999999</v>
      </c>
      <c r="GT199">
        <v>0.66982220000000003</v>
      </c>
      <c r="GU199">
        <v>39.395609999999998</v>
      </c>
      <c r="GV199" s="1">
        <v>3.9279559999999998E-3</v>
      </c>
      <c r="GW199">
        <v>1.564244</v>
      </c>
      <c r="GX199">
        <v>0.66981970000000002</v>
      </c>
      <c r="GY199">
        <v>40.322040000000001</v>
      </c>
      <c r="GZ199" s="1">
        <v>3.7491310000000002E-3</v>
      </c>
      <c r="HA199">
        <v>1.4929779999999999</v>
      </c>
      <c r="HB199">
        <v>0.66981489999999999</v>
      </c>
      <c r="HC199">
        <v>42.929810000000003</v>
      </c>
      <c r="HD199" s="1">
        <v>3.5817219999999999E-3</v>
      </c>
      <c r="HE199">
        <v>1.4260870000000001</v>
      </c>
      <c r="HF199">
        <v>0.66981800000000002</v>
      </c>
      <c r="HG199">
        <v>45.424250000000001</v>
      </c>
      <c r="HH199" s="1">
        <v>3.4232389999999998E-3</v>
      </c>
      <c r="HI199">
        <v>1.3629</v>
      </c>
      <c r="HJ199">
        <v>0.66981270000000004</v>
      </c>
      <c r="HK199">
        <v>45.674410000000002</v>
      </c>
      <c r="HL199" s="1">
        <v>3.2735059999999998E-3</v>
      </c>
      <c r="HM199">
        <v>1.303226</v>
      </c>
      <c r="HN199">
        <v>0.66981559999999996</v>
      </c>
      <c r="HO199">
        <v>44.531750000000002</v>
      </c>
      <c r="HP199" s="1">
        <v>3.1323810000000001E-3</v>
      </c>
      <c r="HQ199">
        <v>1.2469349999999999</v>
      </c>
      <c r="HR199">
        <v>0.6698132</v>
      </c>
      <c r="HS199">
        <v>42.481050000000003</v>
      </c>
      <c r="HT199" s="1">
        <v>2.9992899999999999E-3</v>
      </c>
      <c r="HU199">
        <v>1.193894</v>
      </c>
      <c r="HV199">
        <v>0.66981080000000004</v>
      </c>
      <c r="HW199">
        <v>40.255920000000003</v>
      </c>
      <c r="HX199" s="1">
        <v>2.872707E-3</v>
      </c>
      <c r="HY199">
        <v>1.1435280000000001</v>
      </c>
      <c r="HZ199">
        <v>0.66980700000000004</v>
      </c>
      <c r="IA199">
        <v>39.997779999999999</v>
      </c>
      <c r="IB199" s="1">
        <v>2.752853E-3</v>
      </c>
      <c r="IC199">
        <v>1.095818</v>
      </c>
      <c r="ID199">
        <v>0.66982019999999998</v>
      </c>
      <c r="IE199">
        <v>42.79609</v>
      </c>
      <c r="IF199" s="1">
        <v>2.6391230000000002E-3</v>
      </c>
      <c r="IG199">
        <v>1.050443</v>
      </c>
      <c r="IH199">
        <v>0.66982379999999997</v>
      </c>
      <c r="II199">
        <v>47.600059999999999</v>
      </c>
      <c r="IJ199">
        <v>2.5313760000000001E-3</v>
      </c>
      <c r="IK199">
        <v>1.007549</v>
      </c>
      <c r="IL199">
        <v>0.66981040000000003</v>
      </c>
      <c r="IM199">
        <v>50.977139999999999</v>
      </c>
      <c r="IN199" s="1">
        <v>2.428754E-3</v>
      </c>
      <c r="IO199">
        <v>0.96662630000000005</v>
      </c>
      <c r="IP199">
        <v>0.66981729999999995</v>
      </c>
      <c r="IQ199">
        <v>51.719259999999998</v>
      </c>
      <c r="IR199" s="1">
        <v>2.331002E-3</v>
      </c>
      <c r="IS199">
        <v>0.92775319999999994</v>
      </c>
      <c r="IT199">
        <v>0.66982079999999999</v>
      </c>
      <c r="IU199">
        <v>50.5657</v>
      </c>
      <c r="IV199" s="1">
        <v>2.2385489999999998E-3</v>
      </c>
      <c r="IW199">
        <v>0.89085270000000005</v>
      </c>
      <c r="IX199">
        <v>0.6698132</v>
      </c>
      <c r="IY199">
        <v>48.303179999999998</v>
      </c>
      <c r="IZ199" s="1">
        <v>2.150852E-3</v>
      </c>
      <c r="JA199">
        <v>0.85594979999999998</v>
      </c>
      <c r="JB199">
        <v>0.66981420000000003</v>
      </c>
      <c r="JC199">
        <v>45.643219999999999</v>
      </c>
      <c r="JD199" s="1">
        <v>2.067569E-3</v>
      </c>
      <c r="JE199">
        <v>0.82282659999999996</v>
      </c>
      <c r="JF199">
        <v>0.66981420000000003</v>
      </c>
      <c r="JG199">
        <v>45.100659999999998</v>
      </c>
      <c r="JH199" s="1">
        <v>1.987688E-3</v>
      </c>
      <c r="JI199">
        <v>0.79099470000000005</v>
      </c>
      <c r="JJ199">
        <v>0.66981550000000001</v>
      </c>
      <c r="JK199">
        <v>45.905819999999999</v>
      </c>
      <c r="JL199" s="1">
        <v>1.910262E-3</v>
      </c>
      <c r="JM199">
        <v>0.76061109999999998</v>
      </c>
      <c r="JN199">
        <v>0.66982109999999995</v>
      </c>
      <c r="JO199">
        <v>46.5411</v>
      </c>
      <c r="JP199" s="1">
        <v>1.832604E-3</v>
      </c>
      <c r="JQ199">
        <v>0.73155780000000004</v>
      </c>
      <c r="JR199">
        <v>0.66982140000000001</v>
      </c>
      <c r="JS199">
        <v>46.619720000000001</v>
      </c>
      <c r="JT199" s="1">
        <v>1.7592319999999999E-3</v>
      </c>
      <c r="JU199">
        <v>0.70401449999999999</v>
      </c>
      <c r="JV199">
        <v>0.66981349999999995</v>
      </c>
      <c r="JW199">
        <v>46.178460000000001</v>
      </c>
      <c r="JX199" s="1">
        <v>1.689063E-3</v>
      </c>
      <c r="JY199">
        <v>0.67756870000000002</v>
      </c>
      <c r="JZ199">
        <v>0.6698096</v>
      </c>
      <c r="KA199">
        <v>44.35765</v>
      </c>
      <c r="KB199" s="1">
        <v>1.6224519999999999E-3</v>
      </c>
      <c r="KC199">
        <v>0.65228299999999995</v>
      </c>
      <c r="KD199">
        <v>0.66981290000000004</v>
      </c>
      <c r="KE199">
        <v>41.594340000000003</v>
      </c>
      <c r="KF199" s="1">
        <v>1.559073E-3</v>
      </c>
      <c r="KG199">
        <v>0.62814150000000002</v>
      </c>
      <c r="KH199">
        <v>0.6698115</v>
      </c>
      <c r="KI199">
        <v>38.806910000000002</v>
      </c>
      <c r="KJ199" s="1">
        <v>1.498465E-3</v>
      </c>
      <c r="KK199">
        <v>0.60493929999999996</v>
      </c>
      <c r="KL199">
        <v>0.66980660000000003</v>
      </c>
      <c r="KM199">
        <v>38.670659999999998</v>
      </c>
      <c r="KN199" s="1">
        <v>1.4410099999999999E-3</v>
      </c>
      <c r="KO199">
        <v>0.58284239999999998</v>
      </c>
      <c r="KP199">
        <v>0.66982399999999997</v>
      </c>
      <c r="KQ199">
        <v>42.338439999999999</v>
      </c>
      <c r="KR199" s="1">
        <v>1.386321E-3</v>
      </c>
      <c r="KS199">
        <v>0.56177650000000001</v>
      </c>
      <c r="KT199">
        <v>0.66981749999999995</v>
      </c>
      <c r="KU199">
        <v>48.281190000000002</v>
      </c>
      <c r="KV199" s="1">
        <v>1.333632E-3</v>
      </c>
      <c r="KW199">
        <v>0.54140169999999999</v>
      </c>
      <c r="KX199">
        <v>0.66982070000000005</v>
      </c>
      <c r="KY199">
        <v>52.548900000000003</v>
      </c>
      <c r="KZ199" s="1">
        <v>1.2831780000000001E-3</v>
      </c>
      <c r="LA199">
        <v>0.52180550000000003</v>
      </c>
      <c r="LB199">
        <v>0.66981679999999999</v>
      </c>
      <c r="LC199">
        <v>53.064010000000003</v>
      </c>
      <c r="LD199" s="1">
        <v>1.2354040000000001E-3</v>
      </c>
      <c r="LE199">
        <v>0.50316110000000003</v>
      </c>
      <c r="LF199">
        <v>0.66981769999999996</v>
      </c>
      <c r="LG199">
        <v>51.53378</v>
      </c>
      <c r="LH199" s="1">
        <v>1.1893610000000001E-3</v>
      </c>
      <c r="LI199">
        <v>0.4851876</v>
      </c>
      <c r="LJ199">
        <v>0.66981190000000002</v>
      </c>
      <c r="LK199">
        <v>49.286790000000003</v>
      </c>
      <c r="LL199" s="1">
        <v>1.1456459999999999E-3</v>
      </c>
      <c r="LM199">
        <v>0.46804380000000001</v>
      </c>
      <c r="LN199">
        <v>0.66981820000000003</v>
      </c>
      <c r="LO199">
        <v>46.130209999999998</v>
      </c>
      <c r="LP199" s="1">
        <v>1.103833E-3</v>
      </c>
      <c r="LQ199">
        <v>0.4516249</v>
      </c>
      <c r="LR199">
        <v>0.66981670000000004</v>
      </c>
      <c r="LS199">
        <v>43.719239999999999</v>
      </c>
      <c r="LT199" s="1">
        <v>1.0638609999999999E-3</v>
      </c>
      <c r="LU199">
        <v>0.43586180000000002</v>
      </c>
      <c r="LV199">
        <v>0.66982470000000005</v>
      </c>
      <c r="LW199">
        <v>43.254849999999998</v>
      </c>
      <c r="LX199" s="1">
        <v>1.0256849999999999E-3</v>
      </c>
      <c r="LY199">
        <v>0.42078389999999999</v>
      </c>
      <c r="LZ199">
        <v>0.66980640000000002</v>
      </c>
      <c r="MA199">
        <v>43.665939999999999</v>
      </c>
      <c r="MB199" s="1">
        <v>9.8900459999999991E-4</v>
      </c>
      <c r="MC199">
        <v>0.40628599999999998</v>
      </c>
      <c r="MD199">
        <v>0.66981270000000004</v>
      </c>
      <c r="ME199">
        <v>44.395949999999999</v>
      </c>
      <c r="MF199" s="1">
        <v>9.5392860000000003E-4</v>
      </c>
      <c r="MG199">
        <v>0.39239039999999997</v>
      </c>
      <c r="MH199">
        <v>0.669821</v>
      </c>
      <c r="MI199">
        <v>44.270490000000002</v>
      </c>
      <c r="MJ199" s="1">
        <v>9.2017260000000001E-4</v>
      </c>
      <c r="MK199">
        <v>0.37901810000000002</v>
      </c>
      <c r="ML199">
        <v>0.66981389999999996</v>
      </c>
      <c r="MM199">
        <v>42.356740000000002</v>
      </c>
      <c r="MN199" s="1">
        <v>8.8767710000000005E-4</v>
      </c>
      <c r="MO199">
        <v>0.36619059999999998</v>
      </c>
      <c r="MP199">
        <v>0.66981869999999999</v>
      </c>
      <c r="MQ199">
        <v>39.638489999999997</v>
      </c>
      <c r="MR199" s="1">
        <v>8.5630180000000001E-4</v>
      </c>
      <c r="MS199">
        <v>0.3537826</v>
      </c>
      <c r="MT199">
        <v>0.66981299999999999</v>
      </c>
      <c r="MU199">
        <v>37.171039999999998</v>
      </c>
      <c r="MV199" s="1">
        <v>8.2611239999999997E-4</v>
      </c>
      <c r="MW199">
        <v>0.34182879999999999</v>
      </c>
      <c r="MX199">
        <v>0.66981360000000001</v>
      </c>
      <c r="MY199">
        <v>37.107489999999999</v>
      </c>
      <c r="MZ199" s="1">
        <v>7.9736119999999997E-4</v>
      </c>
      <c r="NA199">
        <v>0.33039489999999999</v>
      </c>
      <c r="NB199">
        <v>0.66981100000000005</v>
      </c>
      <c r="NC199">
        <v>38.96078</v>
      </c>
      <c r="ND199" s="1">
        <v>7.6949850000000003E-4</v>
      </c>
      <c r="NE199">
        <v>0.31930059999999999</v>
      </c>
      <c r="NF199">
        <v>0.66980759999999995</v>
      </c>
      <c r="NG199">
        <v>42.649619999999999</v>
      </c>
      <c r="NH199" s="1">
        <v>7.4280340000000002E-4</v>
      </c>
      <c r="NI199">
        <v>0.30865880000000001</v>
      </c>
      <c r="NJ199">
        <v>0.66981829999999998</v>
      </c>
      <c r="NK199">
        <v>46.924439999999997</v>
      </c>
      <c r="NL199" s="1">
        <v>7.1698029999999998E-4</v>
      </c>
      <c r="NM199">
        <v>0.2983538</v>
      </c>
      <c r="NN199">
        <v>0.66981360000000001</v>
      </c>
      <c r="NO199">
        <v>48.615229999999997</v>
      </c>
      <c r="NP199" s="1">
        <v>6.9220760000000001E-4</v>
      </c>
      <c r="NQ199">
        <v>0.28842020000000002</v>
      </c>
      <c r="NR199">
        <v>0.66981460000000004</v>
      </c>
      <c r="NS199">
        <v>47.083509999999997</v>
      </c>
      <c r="NT199" s="1">
        <v>6.6844240000000002E-4</v>
      </c>
      <c r="NU199">
        <v>0.27889160000000002</v>
      </c>
      <c r="NV199">
        <v>0.66981349999999995</v>
      </c>
      <c r="NW199">
        <v>44.622869999999999</v>
      </c>
      <c r="NX199" s="1">
        <v>6.4549150000000005E-4</v>
      </c>
      <c r="NY199">
        <v>0.2696615</v>
      </c>
      <c r="NZ199">
        <v>0.66981159999999995</v>
      </c>
      <c r="OA199">
        <v>41.709600000000002</v>
      </c>
      <c r="OB199" s="1">
        <v>6.2365070000000003E-4</v>
      </c>
      <c r="OC199">
        <v>0.26082319999999998</v>
      </c>
      <c r="OD199">
        <v>0.66980490000000004</v>
      </c>
      <c r="OE199">
        <v>39.777380000000001</v>
      </c>
      <c r="OF199" s="1">
        <v>6.0252760000000004E-4</v>
      </c>
      <c r="OG199">
        <v>0.2522489</v>
      </c>
      <c r="OH199">
        <v>0.66981849999999998</v>
      </c>
      <c r="OI199">
        <v>38.145760000000003</v>
      </c>
      <c r="OJ199" s="1">
        <v>5.822364E-4</v>
      </c>
      <c r="OK199">
        <v>0.2439799</v>
      </c>
    </row>
    <row r="200" spans="1:401" x14ac:dyDescent="0.35">
      <c r="A200">
        <v>206</v>
      </c>
      <c r="B200" t="s">
        <v>4</v>
      </c>
      <c r="C200" t="s">
        <v>181</v>
      </c>
      <c r="D200" t="s">
        <v>206</v>
      </c>
      <c r="E200">
        <v>870.10339999999997</v>
      </c>
      <c r="F200">
        <v>0.65286949999999999</v>
      </c>
      <c r="G200">
        <v>23.333950000000002</v>
      </c>
      <c r="H200">
        <v>0</v>
      </c>
      <c r="I200">
        <v>0</v>
      </c>
      <c r="J200">
        <v>0.64865709999999999</v>
      </c>
      <c r="K200">
        <v>23.839649999999999</v>
      </c>
      <c r="L200">
        <v>0</v>
      </c>
      <c r="M200">
        <v>0</v>
      </c>
      <c r="N200">
        <v>0.64459219999999995</v>
      </c>
      <c r="O200">
        <v>24.259419999999999</v>
      </c>
      <c r="P200">
        <v>0</v>
      </c>
      <c r="Q200">
        <v>0</v>
      </c>
      <c r="R200">
        <v>0.64064580000000004</v>
      </c>
      <c r="S200">
        <v>25.717400000000001</v>
      </c>
      <c r="T200">
        <v>0</v>
      </c>
      <c r="U200">
        <v>0</v>
      </c>
      <c r="V200">
        <v>0.63689379999999995</v>
      </c>
      <c r="W200">
        <v>26.599160000000001</v>
      </c>
      <c r="X200">
        <v>0</v>
      </c>
      <c r="Y200">
        <v>0</v>
      </c>
      <c r="Z200">
        <v>0.63328890000000004</v>
      </c>
      <c r="AA200">
        <v>26.200019999999999</v>
      </c>
      <c r="AB200">
        <v>0</v>
      </c>
      <c r="AC200">
        <v>0</v>
      </c>
      <c r="AD200">
        <v>0.6297121</v>
      </c>
      <c r="AE200">
        <v>24.91469</v>
      </c>
      <c r="AF200">
        <v>0</v>
      </c>
      <c r="AG200">
        <v>0</v>
      </c>
      <c r="AH200">
        <v>0.62670300000000001</v>
      </c>
      <c r="AI200">
        <v>23.400880000000001</v>
      </c>
      <c r="AJ200">
        <v>0</v>
      </c>
      <c r="AK200" s="1">
        <v>2.4370690000000002E-38</v>
      </c>
      <c r="AL200">
        <v>0.6242027</v>
      </c>
      <c r="AM200">
        <v>22.31568</v>
      </c>
      <c r="AN200" s="1">
        <v>4.1799409999999999E-31</v>
      </c>
      <c r="AO200" s="1">
        <v>1.702701E-28</v>
      </c>
      <c r="AP200">
        <v>0.62201450000000003</v>
      </c>
      <c r="AQ200">
        <v>23.104299999999999</v>
      </c>
      <c r="AR200" s="1">
        <v>2.1065979999999998E-21</v>
      </c>
      <c r="AS200" s="1">
        <v>8.5948889999999998E-19</v>
      </c>
      <c r="AT200">
        <v>0.61976540000000002</v>
      </c>
      <c r="AU200">
        <v>25.534790000000001</v>
      </c>
      <c r="AV200" s="1">
        <v>5.8734190000000001E-12</v>
      </c>
      <c r="AW200" s="1">
        <v>2.082114E-9</v>
      </c>
      <c r="AX200">
        <v>0.61777110000000002</v>
      </c>
      <c r="AY200">
        <v>28.911819999999999</v>
      </c>
      <c r="AZ200" s="1">
        <v>3.9297239999999998E-7</v>
      </c>
      <c r="BA200" s="1">
        <v>1.1958759999999999E-4</v>
      </c>
      <c r="BB200">
        <v>0.61628070000000001</v>
      </c>
      <c r="BC200">
        <v>31.726150000000001</v>
      </c>
      <c r="BD200" s="1">
        <v>2.444592E-4</v>
      </c>
      <c r="BE200" s="1">
        <v>7.8670840000000006E-2</v>
      </c>
      <c r="BF200">
        <v>0.61499320000000002</v>
      </c>
      <c r="BG200">
        <v>32.530549999999998</v>
      </c>
      <c r="BH200" s="1">
        <v>2.2871409999999998E-2</v>
      </c>
      <c r="BI200">
        <v>7.7348689999999998</v>
      </c>
      <c r="BJ200">
        <v>0.61393359999999997</v>
      </c>
      <c r="BK200">
        <v>31.75067</v>
      </c>
      <c r="BL200">
        <v>0.58706590000000003</v>
      </c>
      <c r="BM200">
        <v>207.6311</v>
      </c>
      <c r="BN200">
        <v>0.61314060000000004</v>
      </c>
      <c r="BO200">
        <v>30.138169999999999</v>
      </c>
      <c r="BP200">
        <v>5.6618050000000002</v>
      </c>
      <c r="BQ200">
        <v>2083.7800000000002</v>
      </c>
      <c r="BR200">
        <v>0.61255820000000005</v>
      </c>
      <c r="BS200">
        <v>28.264849999999999</v>
      </c>
      <c r="BT200">
        <v>25.06803</v>
      </c>
      <c r="BU200">
        <v>9559.3510000000006</v>
      </c>
      <c r="BV200">
        <v>0.61199009999999998</v>
      </c>
      <c r="BW200">
        <v>27.840859999999999</v>
      </c>
      <c r="BX200">
        <v>58.7562</v>
      </c>
      <c r="BY200">
        <v>23122.15</v>
      </c>
      <c r="BZ200">
        <v>0.61130949999999995</v>
      </c>
      <c r="CA200">
        <v>28.526140000000002</v>
      </c>
      <c r="CB200">
        <v>81.265749999999997</v>
      </c>
      <c r="CC200">
        <v>32902.61</v>
      </c>
      <c r="CD200">
        <v>0.61035989999999996</v>
      </c>
      <c r="CE200">
        <v>29.752040000000001</v>
      </c>
      <c r="CF200">
        <v>72.368610000000004</v>
      </c>
      <c r="CG200">
        <v>30064.67</v>
      </c>
      <c r="CH200">
        <v>0.60932779999999998</v>
      </c>
      <c r="CI200">
        <v>30.664960000000001</v>
      </c>
      <c r="CJ200">
        <v>44.71125</v>
      </c>
      <c r="CK200">
        <v>19008.8</v>
      </c>
      <c r="CL200">
        <v>0.60827730000000002</v>
      </c>
      <c r="CM200">
        <v>30.326059999999998</v>
      </c>
      <c r="CN200">
        <v>20.47803</v>
      </c>
      <c r="CO200">
        <v>8879.4480000000003</v>
      </c>
      <c r="CP200">
        <v>0.60695460000000001</v>
      </c>
      <c r="CQ200">
        <v>29.174109999999999</v>
      </c>
      <c r="CR200">
        <v>7.3796629999999999</v>
      </c>
      <c r="CS200">
        <v>3256.2959999999998</v>
      </c>
      <c r="CT200">
        <v>0.60544799999999999</v>
      </c>
      <c r="CU200">
        <v>27.639050000000001</v>
      </c>
      <c r="CV200">
        <v>2.220154</v>
      </c>
      <c r="CW200">
        <v>993.48260000000005</v>
      </c>
      <c r="CX200">
        <v>0.60385820000000001</v>
      </c>
      <c r="CY200">
        <v>26.4695</v>
      </c>
      <c r="CZ200">
        <v>0.59629739999999998</v>
      </c>
      <c r="DA200">
        <v>269.15300000000002</v>
      </c>
      <c r="DB200">
        <v>0.60225470000000003</v>
      </c>
      <c r="DC200">
        <v>27.042249999999999</v>
      </c>
      <c r="DD200">
        <v>0.1607362</v>
      </c>
      <c r="DE200">
        <v>72.337140000000005</v>
      </c>
      <c r="DF200">
        <v>0.60041639999999996</v>
      </c>
      <c r="DG200">
        <v>29.509740000000001</v>
      </c>
      <c r="DH200" s="1">
        <v>5.6486109999999999E-2</v>
      </c>
      <c r="DI200">
        <v>24.742010000000001</v>
      </c>
      <c r="DJ200">
        <v>0.59851949999999998</v>
      </c>
      <c r="DK200">
        <v>34.110390000000002</v>
      </c>
      <c r="DL200" s="1">
        <v>3.4794859999999997E-2</v>
      </c>
      <c r="DM200">
        <v>14.669829999999999</v>
      </c>
      <c r="DN200">
        <v>0.59683850000000005</v>
      </c>
      <c r="DO200">
        <v>39.408560000000001</v>
      </c>
      <c r="DP200" s="1">
        <v>3.2649980000000002E-2</v>
      </c>
      <c r="DQ200">
        <v>13.547510000000001</v>
      </c>
      <c r="DR200">
        <v>0.59539410000000004</v>
      </c>
      <c r="DS200">
        <v>41.630240000000001</v>
      </c>
      <c r="DT200">
        <v>3.419138E-2</v>
      </c>
      <c r="DU200">
        <v>14.181509999999999</v>
      </c>
      <c r="DV200">
        <v>0.59423859999999995</v>
      </c>
      <c r="DW200">
        <v>41.285870000000003</v>
      </c>
      <c r="DX200" s="1">
        <v>3.5260640000000003E-2</v>
      </c>
      <c r="DY200">
        <v>14.67084</v>
      </c>
      <c r="DZ200">
        <v>0.59335130000000003</v>
      </c>
      <c r="EA200">
        <v>40.03387</v>
      </c>
      <c r="EB200" s="1">
        <v>3.4952950000000003E-2</v>
      </c>
      <c r="EC200">
        <v>14.583410000000001</v>
      </c>
      <c r="ED200">
        <v>0.59274320000000003</v>
      </c>
      <c r="EE200">
        <v>38.05236</v>
      </c>
      <c r="EF200" s="1">
        <v>3.3391740000000003E-2</v>
      </c>
      <c r="EG200">
        <v>13.953709999999999</v>
      </c>
      <c r="EH200">
        <v>0.59236929999999999</v>
      </c>
      <c r="EI200">
        <v>36.5212</v>
      </c>
      <c r="EJ200" s="1">
        <v>3.10444E-2</v>
      </c>
      <c r="EK200">
        <v>12.977980000000001</v>
      </c>
      <c r="EL200">
        <v>0.59216899999999995</v>
      </c>
      <c r="EM200">
        <v>36.789380000000001</v>
      </c>
      <c r="EN200" s="1">
        <v>2.818354E-2</v>
      </c>
      <c r="EO200">
        <v>11.78185</v>
      </c>
      <c r="EP200">
        <v>0.59206000000000003</v>
      </c>
      <c r="EQ200">
        <v>40.099440000000001</v>
      </c>
      <c r="ER200">
        <v>2.482121E-2</v>
      </c>
      <c r="ES200">
        <v>10.38302</v>
      </c>
      <c r="ET200">
        <v>0.59198039999999996</v>
      </c>
      <c r="EU200">
        <v>44.076329999999999</v>
      </c>
      <c r="EV200" s="1">
        <v>2.0984699999999998E-2</v>
      </c>
      <c r="EW200">
        <v>8.7911230000000007</v>
      </c>
      <c r="EX200">
        <v>0.59196850000000001</v>
      </c>
      <c r="EY200">
        <v>45.250770000000003</v>
      </c>
      <c r="EZ200" s="1">
        <v>1.6991949999999999E-2</v>
      </c>
      <c r="FA200">
        <v>7.125991</v>
      </c>
      <c r="FB200">
        <v>0.59196979999999999</v>
      </c>
      <c r="FC200">
        <v>44.560749999999999</v>
      </c>
      <c r="FD200" s="1">
        <v>1.3343600000000001E-2</v>
      </c>
      <c r="FE200">
        <v>5.5958909999999999</v>
      </c>
      <c r="FF200">
        <v>0.59196199999999999</v>
      </c>
      <c r="FG200">
        <v>42.957320000000003</v>
      </c>
      <c r="FH200" s="1">
        <v>1.044168E-2</v>
      </c>
      <c r="FI200">
        <v>4.3705679999999996</v>
      </c>
      <c r="FJ200">
        <v>0.59196700000000002</v>
      </c>
      <c r="FK200">
        <v>40.881830000000001</v>
      </c>
      <c r="FL200" s="1">
        <v>8.3850609999999992E-3</v>
      </c>
      <c r="FM200">
        <v>3.49695</v>
      </c>
      <c r="FN200">
        <v>0.59198989999999996</v>
      </c>
      <c r="FO200">
        <v>40.17501</v>
      </c>
      <c r="FP200" s="1">
        <v>7.0259329999999998E-3</v>
      </c>
      <c r="FQ200">
        <v>2.9183509999999999</v>
      </c>
      <c r="FR200">
        <v>0.59198720000000005</v>
      </c>
      <c r="FS200">
        <v>41.405059999999999</v>
      </c>
      <c r="FT200" s="1">
        <v>6.1508999999999999E-3</v>
      </c>
      <c r="FU200">
        <v>2.5460880000000001</v>
      </c>
      <c r="FV200">
        <v>0.59199550000000001</v>
      </c>
      <c r="FW200">
        <v>44.277889999999999</v>
      </c>
      <c r="FX200" s="1">
        <v>5.574982E-3</v>
      </c>
      <c r="FY200">
        <v>2.3017270000000001</v>
      </c>
      <c r="FZ200">
        <v>0.59200229999999998</v>
      </c>
      <c r="GA200">
        <v>46.399529999999999</v>
      </c>
      <c r="GB200" s="1">
        <v>5.1659679999999999E-3</v>
      </c>
      <c r="GC200">
        <v>2.1292430000000002</v>
      </c>
      <c r="GD200">
        <v>0.59199610000000003</v>
      </c>
      <c r="GE200">
        <v>47.118830000000003</v>
      </c>
      <c r="GF200" s="1">
        <v>4.8501550000000001E-3</v>
      </c>
      <c r="GG200">
        <v>1.99701</v>
      </c>
      <c r="GH200">
        <v>0.59199610000000003</v>
      </c>
      <c r="GI200">
        <v>45.958240000000004</v>
      </c>
      <c r="GJ200" s="1">
        <v>4.5873859999999997E-3</v>
      </c>
      <c r="GK200">
        <v>1.8877539999999999</v>
      </c>
      <c r="GL200">
        <v>0.59198220000000001</v>
      </c>
      <c r="GM200">
        <v>43.670119999999997</v>
      </c>
      <c r="GN200" s="1">
        <v>4.3562289999999997E-3</v>
      </c>
      <c r="GO200">
        <v>1.7918719999999999</v>
      </c>
      <c r="GP200">
        <v>0.59199349999999995</v>
      </c>
      <c r="GQ200">
        <v>40.736879999999999</v>
      </c>
      <c r="GR200" s="1">
        <v>4.1462909999999999E-3</v>
      </c>
      <c r="GS200">
        <v>1.7049890000000001</v>
      </c>
      <c r="GT200">
        <v>0.59202080000000001</v>
      </c>
      <c r="GU200">
        <v>39.683639999999997</v>
      </c>
      <c r="GV200" s="1">
        <v>3.9537950000000004E-3</v>
      </c>
      <c r="GW200">
        <v>1.625408</v>
      </c>
      <c r="GX200">
        <v>0.59201479999999995</v>
      </c>
      <c r="GY200">
        <v>40.464489999999998</v>
      </c>
      <c r="GZ200" s="1">
        <v>3.7733900000000002E-3</v>
      </c>
      <c r="HA200">
        <v>1.551204</v>
      </c>
      <c r="HB200">
        <v>0.59201190000000004</v>
      </c>
      <c r="HC200">
        <v>42.957500000000003</v>
      </c>
      <c r="HD200" s="1">
        <v>3.6045970000000002E-3</v>
      </c>
      <c r="HE200">
        <v>1.4815739999999999</v>
      </c>
      <c r="HF200">
        <v>0.59201009999999998</v>
      </c>
      <c r="HG200">
        <v>45.39799</v>
      </c>
      <c r="HH200" s="1">
        <v>3.444796E-3</v>
      </c>
      <c r="HI200">
        <v>1.415816</v>
      </c>
      <c r="HJ200">
        <v>0.59200850000000005</v>
      </c>
      <c r="HK200">
        <v>45.668700000000001</v>
      </c>
      <c r="HL200" s="1">
        <v>3.293842E-3</v>
      </c>
      <c r="HM200">
        <v>1.35371</v>
      </c>
      <c r="HN200">
        <v>0.59201409999999999</v>
      </c>
      <c r="HO200">
        <v>44.620199999999997</v>
      </c>
      <c r="HP200" s="1">
        <v>3.151577E-3</v>
      </c>
      <c r="HQ200">
        <v>1.295137</v>
      </c>
      <c r="HR200">
        <v>0.59201210000000004</v>
      </c>
      <c r="HS200">
        <v>42.665709999999997</v>
      </c>
      <c r="HT200" s="1">
        <v>3.0174170000000001E-3</v>
      </c>
      <c r="HU200">
        <v>1.239943</v>
      </c>
      <c r="HV200">
        <v>0.5920107</v>
      </c>
      <c r="HW200">
        <v>40.51417</v>
      </c>
      <c r="HX200" s="1">
        <v>2.8899329999999999E-3</v>
      </c>
      <c r="HY200">
        <v>1.187578</v>
      </c>
      <c r="HZ200">
        <v>0.59200839999999999</v>
      </c>
      <c r="IA200">
        <v>40.24944</v>
      </c>
      <c r="IB200" s="1">
        <v>2.769231E-3</v>
      </c>
      <c r="IC200">
        <v>1.1379760000000001</v>
      </c>
      <c r="ID200">
        <v>0.59201630000000005</v>
      </c>
      <c r="IE200">
        <v>42.958959999999998</v>
      </c>
      <c r="IF200" s="1">
        <v>2.6546310000000002E-3</v>
      </c>
      <c r="IG200">
        <v>1.090786</v>
      </c>
      <c r="IH200">
        <v>0.59200980000000003</v>
      </c>
      <c r="II200">
        <v>47.6387</v>
      </c>
      <c r="IJ200" s="1">
        <v>2.5460560000000001E-3</v>
      </c>
      <c r="IK200">
        <v>1.04617</v>
      </c>
      <c r="IL200">
        <v>0.59200609999999998</v>
      </c>
      <c r="IM200">
        <v>50.925840000000001</v>
      </c>
      <c r="IN200" s="1">
        <v>2.4427469999999999E-3</v>
      </c>
      <c r="IO200">
        <v>1.003641</v>
      </c>
      <c r="IP200">
        <v>0.59201009999999998</v>
      </c>
      <c r="IQ200">
        <v>51.684379999999997</v>
      </c>
      <c r="IR200" s="1">
        <v>2.3443079999999998E-3</v>
      </c>
      <c r="IS200">
        <v>0.96323320000000001</v>
      </c>
      <c r="IT200">
        <v>0.59201250000000005</v>
      </c>
      <c r="IU200">
        <v>50.645499999999998</v>
      </c>
      <c r="IV200" s="1">
        <v>2.2511469999999998E-3</v>
      </c>
      <c r="IW200">
        <v>0.92485150000000005</v>
      </c>
      <c r="IX200">
        <v>0.59200680000000006</v>
      </c>
      <c r="IY200">
        <v>48.519730000000003</v>
      </c>
      <c r="IZ200" s="1">
        <v>2.1628099999999998E-3</v>
      </c>
      <c r="JA200">
        <v>0.88855580000000001</v>
      </c>
      <c r="JB200">
        <v>0.59200299999999995</v>
      </c>
      <c r="JC200">
        <v>45.8996</v>
      </c>
      <c r="JD200" s="1">
        <v>2.078875E-3</v>
      </c>
      <c r="JE200">
        <v>0.85409919999999995</v>
      </c>
      <c r="JF200">
        <v>0.59201320000000002</v>
      </c>
      <c r="JG200">
        <v>45.260150000000003</v>
      </c>
      <c r="JH200" s="1">
        <v>1.9986660000000001E-3</v>
      </c>
      <c r="JI200">
        <v>0.82108999999999999</v>
      </c>
      <c r="JJ200">
        <v>0.59201380000000003</v>
      </c>
      <c r="JK200">
        <v>45.896500000000003</v>
      </c>
      <c r="JL200" s="1">
        <v>1.920681E-3</v>
      </c>
      <c r="JM200">
        <v>0.78949930000000001</v>
      </c>
      <c r="JN200">
        <v>0.5920126</v>
      </c>
      <c r="JO200">
        <v>46.445129999999999</v>
      </c>
      <c r="JP200" s="1">
        <v>1.842528E-3</v>
      </c>
      <c r="JQ200">
        <v>0.75932569999999999</v>
      </c>
      <c r="JR200">
        <v>0.59201269999999995</v>
      </c>
      <c r="JS200">
        <v>46.568179999999998</v>
      </c>
      <c r="JT200" s="1">
        <v>1.768621E-3</v>
      </c>
      <c r="JU200">
        <v>0.73067610000000005</v>
      </c>
      <c r="JV200">
        <v>0.59200790000000003</v>
      </c>
      <c r="JW200">
        <v>46.238239999999998</v>
      </c>
      <c r="JX200" s="1">
        <v>1.6980789999999999E-3</v>
      </c>
      <c r="JY200">
        <v>0.70322870000000004</v>
      </c>
      <c r="JZ200">
        <v>0.59200529999999996</v>
      </c>
      <c r="KA200">
        <v>44.565570000000001</v>
      </c>
      <c r="KB200" s="1">
        <v>1.631008E-3</v>
      </c>
      <c r="KC200">
        <v>0.67694690000000002</v>
      </c>
      <c r="KD200">
        <v>0.59200730000000001</v>
      </c>
      <c r="KE200">
        <v>41.88937</v>
      </c>
      <c r="KF200" s="1">
        <v>1.5672800000000001E-3</v>
      </c>
      <c r="KG200">
        <v>0.65188259999999998</v>
      </c>
      <c r="KH200">
        <v>0.59201060000000005</v>
      </c>
      <c r="KI200">
        <v>39.062280000000001</v>
      </c>
      <c r="KJ200" s="1">
        <v>1.5063159999999999E-3</v>
      </c>
      <c r="KK200">
        <v>0.62778849999999997</v>
      </c>
      <c r="KL200">
        <v>0.59200819999999998</v>
      </c>
      <c r="KM200">
        <v>38.814500000000002</v>
      </c>
      <c r="KN200" s="1">
        <v>1.448441E-3</v>
      </c>
      <c r="KO200">
        <v>0.60481059999999998</v>
      </c>
      <c r="KP200">
        <v>0.59200929999999996</v>
      </c>
      <c r="KQ200">
        <v>42.376899999999999</v>
      </c>
      <c r="KR200" s="1">
        <v>1.39343E-3</v>
      </c>
      <c r="KS200">
        <v>0.58293709999999999</v>
      </c>
      <c r="KT200">
        <v>0.59201009999999998</v>
      </c>
      <c r="KU200">
        <v>48.241079999999997</v>
      </c>
      <c r="KV200">
        <v>1.34052E-3</v>
      </c>
      <c r="KW200">
        <v>0.56181099999999995</v>
      </c>
      <c r="KX200">
        <v>0.59201669999999995</v>
      </c>
      <c r="KY200">
        <v>52.462299999999999</v>
      </c>
      <c r="KZ200" s="1">
        <v>1.2897570000000001E-3</v>
      </c>
      <c r="LA200">
        <v>0.54145900000000002</v>
      </c>
      <c r="LB200">
        <v>0.59200969999999997</v>
      </c>
      <c r="LC200">
        <v>52.99586</v>
      </c>
      <c r="LD200" s="1">
        <v>1.2416619999999999E-3</v>
      </c>
      <c r="LE200">
        <v>0.52207820000000005</v>
      </c>
      <c r="LF200">
        <v>0.59200989999999998</v>
      </c>
      <c r="LG200">
        <v>51.577710000000003</v>
      </c>
      <c r="LH200" s="1">
        <v>1.195373E-3</v>
      </c>
      <c r="LI200">
        <v>0.50342759999999998</v>
      </c>
      <c r="LJ200">
        <v>0.59200719999999996</v>
      </c>
      <c r="LK200">
        <v>49.48874</v>
      </c>
      <c r="LL200" s="1">
        <v>1.1513669999999999E-3</v>
      </c>
      <c r="LM200">
        <v>0.48560910000000002</v>
      </c>
      <c r="LN200">
        <v>0.59200980000000003</v>
      </c>
      <c r="LO200">
        <v>46.452800000000003</v>
      </c>
      <c r="LP200" s="1">
        <v>1.1093279999999999E-3</v>
      </c>
      <c r="LQ200">
        <v>0.46856789999999998</v>
      </c>
      <c r="LR200">
        <v>0.59200450000000004</v>
      </c>
      <c r="LS200">
        <v>44.042929999999998</v>
      </c>
      <c r="LT200" s="1">
        <v>1.0691100000000001E-3</v>
      </c>
      <c r="LU200">
        <v>0.45219720000000002</v>
      </c>
      <c r="LV200">
        <v>0.59201420000000005</v>
      </c>
      <c r="LW200">
        <v>43.454560000000001</v>
      </c>
      <c r="LX200" s="1">
        <v>1.03071E-3</v>
      </c>
      <c r="LY200">
        <v>0.43653829999999999</v>
      </c>
      <c r="LZ200">
        <v>0.59200399999999997</v>
      </c>
      <c r="MA200">
        <v>43.727310000000003</v>
      </c>
      <c r="MB200" s="1">
        <v>9.9383780000000007E-4</v>
      </c>
      <c r="MC200">
        <v>0.42148859999999999</v>
      </c>
      <c r="MD200">
        <v>0.59200730000000001</v>
      </c>
      <c r="ME200">
        <v>44.404240000000001</v>
      </c>
      <c r="MF200" s="1">
        <v>9.5854399999999998E-4</v>
      </c>
      <c r="MG200">
        <v>0.40705560000000002</v>
      </c>
      <c r="MH200">
        <v>0.59201230000000005</v>
      </c>
      <c r="MI200">
        <v>44.320450000000001</v>
      </c>
      <c r="MJ200" s="1">
        <v>9.2461680000000001E-4</v>
      </c>
      <c r="MK200">
        <v>0.39318239999999999</v>
      </c>
      <c r="ML200">
        <v>0.5920086</v>
      </c>
      <c r="MM200">
        <v>42.522100000000002</v>
      </c>
      <c r="MN200" s="1">
        <v>8.9194369999999999E-4</v>
      </c>
      <c r="MO200">
        <v>0.37986419999999999</v>
      </c>
      <c r="MP200">
        <v>0.59201040000000005</v>
      </c>
      <c r="MQ200">
        <v>39.917209999999997</v>
      </c>
      <c r="MR200" s="1">
        <v>8.6042829999999999E-4</v>
      </c>
      <c r="MS200">
        <v>0.36699900000000002</v>
      </c>
      <c r="MT200">
        <v>0.59201239999999999</v>
      </c>
      <c r="MU200">
        <v>37.401859999999999</v>
      </c>
      <c r="MV200" s="1">
        <v>8.3006210000000004E-4</v>
      </c>
      <c r="MW200">
        <v>0.35458390000000001</v>
      </c>
      <c r="MX200">
        <v>0.59200790000000003</v>
      </c>
      <c r="MY200">
        <v>37.173769999999998</v>
      </c>
      <c r="MZ200" s="1">
        <v>8.0115090000000002E-4</v>
      </c>
      <c r="NA200">
        <v>0.3427135</v>
      </c>
      <c r="NB200">
        <v>0.59201060000000005</v>
      </c>
      <c r="NC200">
        <v>38.874229999999997</v>
      </c>
      <c r="ND200" s="1">
        <v>7.7315930000000004E-4</v>
      </c>
      <c r="NE200">
        <v>0.3312079</v>
      </c>
      <c r="NF200">
        <v>0.59200889999999995</v>
      </c>
      <c r="NG200">
        <v>42.52261</v>
      </c>
      <c r="NH200" s="1">
        <v>7.4630230000000001E-4</v>
      </c>
      <c r="NI200">
        <v>0.32015450000000001</v>
      </c>
      <c r="NJ200">
        <v>0.59200989999999998</v>
      </c>
      <c r="NK200">
        <v>46.820079999999997</v>
      </c>
      <c r="NL200" s="1">
        <v>7.2039049999999996E-4</v>
      </c>
      <c r="NM200">
        <v>0.30948189999999998</v>
      </c>
      <c r="NN200">
        <v>0.59201210000000004</v>
      </c>
      <c r="NO200">
        <v>48.566929999999999</v>
      </c>
      <c r="NP200" s="1">
        <v>6.9546630000000005E-4</v>
      </c>
      <c r="NQ200">
        <v>0.29916219999999999</v>
      </c>
      <c r="NR200">
        <v>0.59201289999999995</v>
      </c>
      <c r="NS200">
        <v>47.129199999999997</v>
      </c>
      <c r="NT200" s="1">
        <v>6.7157939999999998E-4</v>
      </c>
      <c r="NU200">
        <v>0.28927330000000001</v>
      </c>
      <c r="NV200">
        <v>0.59200790000000003</v>
      </c>
      <c r="NW200">
        <v>44.816969999999998</v>
      </c>
      <c r="NX200" s="1">
        <v>6.4851470000000001E-4</v>
      </c>
      <c r="NY200">
        <v>0.27969909999999998</v>
      </c>
      <c r="NZ200">
        <v>0.59200660000000005</v>
      </c>
      <c r="OA200">
        <v>42.030380000000001</v>
      </c>
      <c r="OB200" s="1">
        <v>6.2654560000000004E-4</v>
      </c>
      <c r="OC200">
        <v>0.27051950000000002</v>
      </c>
      <c r="OD200">
        <v>0.5920029</v>
      </c>
      <c r="OE200">
        <v>40.157679999999999</v>
      </c>
      <c r="OF200" s="1">
        <v>6.0533690000000003E-4</v>
      </c>
      <c r="OG200">
        <v>0.26163170000000002</v>
      </c>
      <c r="OH200">
        <v>0.59200589999999997</v>
      </c>
      <c r="OI200">
        <v>38.4054</v>
      </c>
      <c r="OJ200" s="1">
        <v>5.8493520000000004E-4</v>
      </c>
      <c r="OK200">
        <v>0.25305100000000003</v>
      </c>
    </row>
    <row r="201" spans="1:401" x14ac:dyDescent="0.35">
      <c r="A201">
        <v>207</v>
      </c>
      <c r="B201" t="s">
        <v>4</v>
      </c>
      <c r="C201" t="s">
        <v>181</v>
      </c>
      <c r="D201" t="s">
        <v>207</v>
      </c>
      <c r="E201">
        <v>774.59130000000005</v>
      </c>
      <c r="F201">
        <v>0.68513290000000004</v>
      </c>
      <c r="G201">
        <v>23.358689999999999</v>
      </c>
      <c r="H201">
        <v>0</v>
      </c>
      <c r="I201">
        <v>0</v>
      </c>
      <c r="J201">
        <v>0.68046430000000002</v>
      </c>
      <c r="K201">
        <v>23.840489999999999</v>
      </c>
      <c r="L201">
        <v>0</v>
      </c>
      <c r="M201">
        <v>0</v>
      </c>
      <c r="N201">
        <v>0.67556720000000003</v>
      </c>
      <c r="O201">
        <v>24.22982</v>
      </c>
      <c r="P201">
        <v>0</v>
      </c>
      <c r="Q201">
        <v>0</v>
      </c>
      <c r="R201">
        <v>0.67000890000000002</v>
      </c>
      <c r="S201">
        <v>25.701730000000001</v>
      </c>
      <c r="T201">
        <v>0</v>
      </c>
      <c r="U201">
        <v>0</v>
      </c>
      <c r="V201">
        <v>0.66473170000000004</v>
      </c>
      <c r="W201">
        <v>26.627790000000001</v>
      </c>
      <c r="X201">
        <v>0</v>
      </c>
      <c r="Y201">
        <v>0</v>
      </c>
      <c r="Z201">
        <v>0.65956340000000002</v>
      </c>
      <c r="AA201">
        <v>26.265429999999999</v>
      </c>
      <c r="AB201">
        <v>0</v>
      </c>
      <c r="AC201">
        <v>0</v>
      </c>
      <c r="AD201">
        <v>0.65443989999999996</v>
      </c>
      <c r="AE201">
        <v>24.993169999999999</v>
      </c>
      <c r="AF201">
        <v>0</v>
      </c>
      <c r="AG201">
        <v>0</v>
      </c>
      <c r="AH201">
        <v>0.65002400000000005</v>
      </c>
      <c r="AI201">
        <v>23.489090000000001</v>
      </c>
      <c r="AJ201">
        <v>0</v>
      </c>
      <c r="AK201">
        <v>0</v>
      </c>
      <c r="AL201">
        <v>0.64609050000000001</v>
      </c>
      <c r="AM201">
        <v>22.38532</v>
      </c>
      <c r="AN201" s="1">
        <v>8.9080870000000001E-32</v>
      </c>
      <c r="AO201" s="1">
        <v>2.4833809999999999E-29</v>
      </c>
      <c r="AP201">
        <v>0.64252200000000004</v>
      </c>
      <c r="AQ201">
        <v>23.135660000000001</v>
      </c>
      <c r="AR201" s="1">
        <v>4.3679879999999995E-22</v>
      </c>
      <c r="AS201" s="1">
        <v>1.2193229999999999E-19</v>
      </c>
      <c r="AT201">
        <v>0.63910730000000004</v>
      </c>
      <c r="AU201">
        <v>25.512309999999999</v>
      </c>
      <c r="AV201" s="1">
        <v>1.25604E-12</v>
      </c>
      <c r="AW201" s="1">
        <v>3.5310559999999998E-10</v>
      </c>
      <c r="AX201">
        <v>0.63588560000000005</v>
      </c>
      <c r="AY201">
        <v>28.85989</v>
      </c>
      <c r="AZ201" s="1">
        <v>1.9569349999999999E-7</v>
      </c>
      <c r="BA201" s="1">
        <v>4.6188030000000001E-5</v>
      </c>
      <c r="BB201">
        <v>0.63309629999999995</v>
      </c>
      <c r="BC201">
        <v>31.691749999999999</v>
      </c>
      <c r="BD201" s="1">
        <v>1.464789E-4</v>
      </c>
      <c r="BE201" s="1">
        <v>3.5982380000000001E-2</v>
      </c>
      <c r="BF201">
        <v>0.63067019999999996</v>
      </c>
      <c r="BG201">
        <v>32.525790000000001</v>
      </c>
      <c r="BH201" s="1">
        <v>1.555293E-2</v>
      </c>
      <c r="BI201">
        <v>3.937862</v>
      </c>
      <c r="BJ201">
        <v>0.62864980000000004</v>
      </c>
      <c r="BK201">
        <v>31.8005</v>
      </c>
      <c r="BL201">
        <v>0.44116939999999999</v>
      </c>
      <c r="BM201">
        <v>114.5659</v>
      </c>
      <c r="BN201">
        <v>0.62703889999999995</v>
      </c>
      <c r="BO201">
        <v>30.250440000000001</v>
      </c>
      <c r="BP201">
        <v>4.6245989999999999</v>
      </c>
      <c r="BQ201">
        <v>1226.5160000000001</v>
      </c>
      <c r="BR201">
        <v>0.62582179999999998</v>
      </c>
      <c r="BS201">
        <v>28.385010000000001</v>
      </c>
      <c r="BT201">
        <v>21.991040000000002</v>
      </c>
      <c r="BU201">
        <v>5936.3670000000002</v>
      </c>
      <c r="BV201">
        <v>0.62469839999999999</v>
      </c>
      <c r="BW201">
        <v>27.912379999999999</v>
      </c>
      <c r="BX201">
        <v>54.837260000000001</v>
      </c>
      <c r="BY201">
        <v>15023.36</v>
      </c>
      <c r="BZ201">
        <v>0.62353970000000003</v>
      </c>
      <c r="CA201">
        <v>28.528120000000001</v>
      </c>
      <c r="CB201">
        <v>80.040049999999994</v>
      </c>
      <c r="CC201">
        <v>22215.599999999999</v>
      </c>
      <c r="CD201">
        <v>0.62213339999999995</v>
      </c>
      <c r="CE201">
        <v>29.719190000000001</v>
      </c>
      <c r="CF201">
        <v>74.69341</v>
      </c>
      <c r="CG201">
        <v>20974.78</v>
      </c>
      <c r="CH201">
        <v>0.62062110000000004</v>
      </c>
      <c r="CI201">
        <v>30.661010000000001</v>
      </c>
      <c r="CJ201">
        <v>48.040660000000003</v>
      </c>
      <c r="CK201">
        <v>13632.69</v>
      </c>
      <c r="CL201">
        <v>0.61896739999999995</v>
      </c>
      <c r="CM201">
        <v>30.361450000000001</v>
      </c>
      <c r="CN201">
        <v>22.756699999999999</v>
      </c>
      <c r="CO201">
        <v>6515.9560000000001</v>
      </c>
      <c r="CP201">
        <v>0.61686529999999995</v>
      </c>
      <c r="CQ201">
        <v>29.25385</v>
      </c>
      <c r="CR201">
        <v>8.4283710000000003</v>
      </c>
      <c r="CS201">
        <v>2434.123</v>
      </c>
      <c r="CT201">
        <v>0.61440170000000005</v>
      </c>
      <c r="CU201">
        <v>27.7349</v>
      </c>
      <c r="CV201">
        <v>2.588171</v>
      </c>
      <c r="CW201">
        <v>752.92460000000005</v>
      </c>
      <c r="CX201">
        <v>0.61165040000000004</v>
      </c>
      <c r="CY201">
        <v>26.543880000000001</v>
      </c>
      <c r="CZ201">
        <v>0.70290379999999997</v>
      </c>
      <c r="DA201">
        <v>205.53399999999999</v>
      </c>
      <c r="DB201">
        <v>0.60880769999999995</v>
      </c>
      <c r="DC201">
        <v>27.069949999999999</v>
      </c>
      <c r="DD201">
        <v>0.18771959999999999</v>
      </c>
      <c r="DE201">
        <v>54.931469999999997</v>
      </c>
      <c r="DF201">
        <v>0.60588929999999996</v>
      </c>
      <c r="DG201">
        <v>29.49165</v>
      </c>
      <c r="DH201" s="1">
        <v>6.2632579999999993E-2</v>
      </c>
      <c r="DI201">
        <v>18.16367</v>
      </c>
      <c r="DJ201">
        <v>0.60314350000000005</v>
      </c>
      <c r="DK201">
        <v>34.06653</v>
      </c>
      <c r="DL201" s="1">
        <v>3.5889740000000003E-2</v>
      </c>
      <c r="DM201">
        <v>10.245889999999999</v>
      </c>
      <c r="DN201">
        <v>0.60041149999999999</v>
      </c>
      <c r="DO201">
        <v>39.35783</v>
      </c>
      <c r="DP201" s="1">
        <v>3.2589359999999998E-2</v>
      </c>
      <c r="DQ201">
        <v>9.2399749999999994</v>
      </c>
      <c r="DR201">
        <v>0.59778310000000001</v>
      </c>
      <c r="DS201">
        <v>41.58419</v>
      </c>
      <c r="DT201" s="1">
        <v>3.3996770000000003E-2</v>
      </c>
      <c r="DU201">
        <v>9.6425110000000007</v>
      </c>
      <c r="DV201">
        <v>0.59556039999999999</v>
      </c>
      <c r="DW201">
        <v>41.282020000000003</v>
      </c>
      <c r="DX201" s="1">
        <v>3.5196739999999997E-2</v>
      </c>
      <c r="DY201">
        <v>10.0009</v>
      </c>
      <c r="DZ201">
        <v>0.59373799999999999</v>
      </c>
      <c r="EA201">
        <v>40.11157</v>
      </c>
      <c r="EB201" s="1">
        <v>3.5060859999999999E-2</v>
      </c>
      <c r="EC201">
        <v>9.9744250000000001</v>
      </c>
      <c r="ED201">
        <v>0.59237209999999996</v>
      </c>
      <c r="EE201">
        <v>38.193629999999999</v>
      </c>
      <c r="EF201" s="1">
        <v>3.362884E-2</v>
      </c>
      <c r="EG201">
        <v>9.5691629999999996</v>
      </c>
      <c r="EH201">
        <v>0.59137280000000003</v>
      </c>
      <c r="EI201">
        <v>36.670470000000002</v>
      </c>
      <c r="EJ201" s="1">
        <v>3.1356740000000001E-2</v>
      </c>
      <c r="EK201">
        <v>8.9170259999999999</v>
      </c>
      <c r="EL201">
        <v>0.59067000000000003</v>
      </c>
      <c r="EM201">
        <v>36.878570000000003</v>
      </c>
      <c r="EN201" s="1">
        <v>2.855361E-2</v>
      </c>
      <c r="EO201">
        <v>8.1113780000000002</v>
      </c>
      <c r="EP201">
        <v>0.59017140000000001</v>
      </c>
      <c r="EQ201">
        <v>40.114379999999997</v>
      </c>
      <c r="ER201" s="1">
        <v>2.525078E-2</v>
      </c>
      <c r="ES201">
        <v>7.1678490000000004</v>
      </c>
      <c r="ET201">
        <v>0.58984020000000004</v>
      </c>
      <c r="EU201">
        <v>44.04166</v>
      </c>
      <c r="EV201" s="1">
        <v>2.1460690000000001E-2</v>
      </c>
      <c r="EW201">
        <v>6.0903739999999997</v>
      </c>
      <c r="EX201">
        <v>0.58962899999999996</v>
      </c>
      <c r="EY201">
        <v>45.216949999999997</v>
      </c>
      <c r="EZ201" s="1">
        <v>1.746356E-2</v>
      </c>
      <c r="FA201">
        <v>4.953424</v>
      </c>
      <c r="FB201">
        <v>0.58948480000000003</v>
      </c>
      <c r="FC201">
        <v>44.569479999999999</v>
      </c>
      <c r="FD201" s="1">
        <v>1.374948E-2</v>
      </c>
      <c r="FE201">
        <v>3.8967890000000001</v>
      </c>
      <c r="FF201">
        <v>0.58940680000000001</v>
      </c>
      <c r="FG201">
        <v>43.05339</v>
      </c>
      <c r="FH201" s="1">
        <v>1.07476E-2</v>
      </c>
      <c r="FI201">
        <v>3.041382</v>
      </c>
      <c r="FJ201">
        <v>0.58935510000000002</v>
      </c>
      <c r="FK201">
        <v>41.033290000000001</v>
      </c>
      <c r="FL201" s="1">
        <v>8.5936410000000008E-3</v>
      </c>
      <c r="FM201">
        <v>2.4263270000000001</v>
      </c>
      <c r="FN201">
        <v>0.5893176</v>
      </c>
      <c r="FO201">
        <v>40.291040000000002</v>
      </c>
      <c r="FP201" s="1">
        <v>7.1617499999999997E-3</v>
      </c>
      <c r="FQ201">
        <v>2.0173480000000001</v>
      </c>
      <c r="FR201">
        <v>0.5892984</v>
      </c>
      <c r="FS201">
        <v>41.404400000000003</v>
      </c>
      <c r="FT201" s="1">
        <v>6.2380400000000003E-3</v>
      </c>
      <c r="FU201">
        <v>1.7538199999999999</v>
      </c>
      <c r="FV201">
        <v>0.58928910000000001</v>
      </c>
      <c r="FW201">
        <v>44.189959999999999</v>
      </c>
      <c r="FX201" s="1">
        <v>5.6340970000000002E-3</v>
      </c>
      <c r="FY201">
        <v>1.581604</v>
      </c>
      <c r="FZ201">
        <v>0.58928610000000003</v>
      </c>
      <c r="GA201">
        <v>46.306579999999997</v>
      </c>
      <c r="GB201" s="1">
        <v>5.2095420000000002E-3</v>
      </c>
      <c r="GC201">
        <v>1.4608909999999999</v>
      </c>
      <c r="GD201">
        <v>0.58928760000000002</v>
      </c>
      <c r="GE201">
        <v>47.083170000000003</v>
      </c>
      <c r="GF201" s="1">
        <v>4.8847070000000003E-3</v>
      </c>
      <c r="GG201">
        <v>1.368919</v>
      </c>
      <c r="GH201">
        <v>0.58927430000000003</v>
      </c>
      <c r="GI201">
        <v>46.003660000000004</v>
      </c>
      <c r="GJ201" s="1">
        <v>4.6170350000000002E-3</v>
      </c>
      <c r="GK201">
        <v>1.2934270000000001</v>
      </c>
      <c r="GL201">
        <v>0.58928749999999996</v>
      </c>
      <c r="GM201">
        <v>43.815980000000003</v>
      </c>
      <c r="GN201" s="1">
        <v>4.3826830000000001E-3</v>
      </c>
      <c r="GO201">
        <v>1.227376</v>
      </c>
      <c r="GP201">
        <v>0.5892754</v>
      </c>
      <c r="GQ201">
        <v>40.940390000000001</v>
      </c>
      <c r="GR201" s="1">
        <v>4.1703399999999998E-3</v>
      </c>
      <c r="GS201">
        <v>1.1676530000000001</v>
      </c>
      <c r="GT201">
        <v>0.58928530000000001</v>
      </c>
      <c r="GU201">
        <v>39.86694</v>
      </c>
      <c r="GV201" s="1">
        <v>3.9760610000000004E-3</v>
      </c>
      <c r="GW201">
        <v>1.1130420000000001</v>
      </c>
      <c r="GX201">
        <v>0.58927609999999997</v>
      </c>
      <c r="GY201">
        <v>40.559899999999999</v>
      </c>
      <c r="GZ201" s="1">
        <v>3.7942760000000001E-3</v>
      </c>
      <c r="HA201">
        <v>1.0621579999999999</v>
      </c>
      <c r="HB201">
        <v>0.58927419999999997</v>
      </c>
      <c r="HC201">
        <v>42.97833</v>
      </c>
      <c r="HD201" s="1">
        <v>3.624258E-3</v>
      </c>
      <c r="HE201">
        <v>1.0144200000000001</v>
      </c>
      <c r="HF201">
        <v>0.5892752</v>
      </c>
      <c r="HG201">
        <v>45.384</v>
      </c>
      <c r="HH201" s="1">
        <v>3.4633620000000002E-3</v>
      </c>
      <c r="HI201">
        <v>0.96935499999999997</v>
      </c>
      <c r="HJ201">
        <v>0.58927689999999999</v>
      </c>
      <c r="HK201">
        <v>45.661209999999997</v>
      </c>
      <c r="HL201" s="1">
        <v>3.311366E-3</v>
      </c>
      <c r="HM201">
        <v>0.92678530000000003</v>
      </c>
      <c r="HN201">
        <v>0.58927859999999999</v>
      </c>
      <c r="HO201">
        <v>44.669469999999997</v>
      </c>
      <c r="HP201" s="1">
        <v>3.1681109999999999E-3</v>
      </c>
      <c r="HQ201">
        <v>0.88664359999999998</v>
      </c>
      <c r="HR201">
        <v>0.58927669999999999</v>
      </c>
      <c r="HS201">
        <v>42.774659999999997</v>
      </c>
      <c r="HT201" s="1">
        <v>3.0330180000000002E-3</v>
      </c>
      <c r="HU201">
        <v>0.84881300000000004</v>
      </c>
      <c r="HV201">
        <v>0.58927620000000003</v>
      </c>
      <c r="HW201">
        <v>40.671080000000003</v>
      </c>
      <c r="HX201" s="1">
        <v>2.904757E-3</v>
      </c>
      <c r="HY201">
        <v>0.81294219999999995</v>
      </c>
      <c r="HZ201">
        <v>0.58927399999999996</v>
      </c>
      <c r="IA201">
        <v>40.408819999999999</v>
      </c>
      <c r="IB201" s="1">
        <v>2.7833160000000001E-3</v>
      </c>
      <c r="IC201">
        <v>0.7789644</v>
      </c>
      <c r="ID201">
        <v>0.58927940000000001</v>
      </c>
      <c r="IE201">
        <v>43.068240000000003</v>
      </c>
      <c r="IF201" s="1">
        <v>2.6679719999999998E-3</v>
      </c>
      <c r="IG201">
        <v>0.74663299999999999</v>
      </c>
      <c r="IH201">
        <v>0.58927010000000002</v>
      </c>
      <c r="II201">
        <v>47.669899999999998</v>
      </c>
      <c r="IJ201" s="1">
        <v>2.5586530000000001E-3</v>
      </c>
      <c r="IK201">
        <v>0.71605399999999997</v>
      </c>
      <c r="IL201">
        <v>0.58927350000000001</v>
      </c>
      <c r="IM201">
        <v>50.89819</v>
      </c>
      <c r="IN201" s="1">
        <v>2.4548040000000001E-3</v>
      </c>
      <c r="IO201">
        <v>0.68693870000000001</v>
      </c>
      <c r="IP201">
        <v>0.58927580000000002</v>
      </c>
      <c r="IQ201">
        <v>51.659840000000003</v>
      </c>
      <c r="IR201" s="1">
        <v>2.355771E-3</v>
      </c>
      <c r="IS201">
        <v>0.6592616</v>
      </c>
      <c r="IT201">
        <v>0.58927160000000001</v>
      </c>
      <c r="IU201">
        <v>50.687100000000001</v>
      </c>
      <c r="IV201" s="1">
        <v>2.2619710000000002E-3</v>
      </c>
      <c r="IW201">
        <v>0.63295869999999999</v>
      </c>
      <c r="IX201">
        <v>0.58926610000000001</v>
      </c>
      <c r="IY201">
        <v>48.646659999999997</v>
      </c>
      <c r="IZ201" s="1">
        <v>2.17307E-3</v>
      </c>
      <c r="JA201">
        <v>0.6080894</v>
      </c>
      <c r="JB201">
        <v>0.58926420000000002</v>
      </c>
      <c r="JC201">
        <v>46.057600000000001</v>
      </c>
      <c r="JD201" s="1">
        <v>2.0885840000000001E-3</v>
      </c>
      <c r="JE201">
        <v>0.58447939999999998</v>
      </c>
      <c r="JF201">
        <v>0.58927819999999997</v>
      </c>
      <c r="JG201">
        <v>45.365900000000003</v>
      </c>
      <c r="JH201" s="1">
        <v>2.0080940000000002E-3</v>
      </c>
      <c r="JI201">
        <v>0.56190770000000001</v>
      </c>
      <c r="JJ201">
        <v>0.58927850000000004</v>
      </c>
      <c r="JK201">
        <v>45.896470000000001</v>
      </c>
      <c r="JL201" s="1">
        <v>1.9296300000000001E-3</v>
      </c>
      <c r="JM201">
        <v>0.54026779999999996</v>
      </c>
      <c r="JN201">
        <v>0.5892712</v>
      </c>
      <c r="JO201">
        <v>46.387680000000003</v>
      </c>
      <c r="JP201" s="1">
        <v>1.8510600000000001E-3</v>
      </c>
      <c r="JQ201">
        <v>0.51961139999999995</v>
      </c>
      <c r="JR201">
        <v>0.58927160000000001</v>
      </c>
      <c r="JS201">
        <v>46.534030000000001</v>
      </c>
      <c r="JT201" s="1">
        <v>1.7766710000000001E-3</v>
      </c>
      <c r="JU201">
        <v>0.4999786</v>
      </c>
      <c r="JV201">
        <v>0.58927470000000004</v>
      </c>
      <c r="JW201">
        <v>46.267899999999997</v>
      </c>
      <c r="JX201" s="1">
        <v>1.7058380000000001E-3</v>
      </c>
      <c r="JY201">
        <v>0.48120099999999999</v>
      </c>
      <c r="JZ201">
        <v>0.58927269999999998</v>
      </c>
      <c r="KA201">
        <v>44.686549999999997</v>
      </c>
      <c r="KB201" s="1">
        <v>1.6383840000000001E-3</v>
      </c>
      <c r="KC201">
        <v>0.46320230000000001</v>
      </c>
      <c r="KD201">
        <v>0.58927359999999995</v>
      </c>
      <c r="KE201">
        <v>42.068939999999998</v>
      </c>
      <c r="KF201" s="1">
        <v>1.574336E-3</v>
      </c>
      <c r="KG201">
        <v>0.44604569999999999</v>
      </c>
      <c r="KH201">
        <v>0.58927450000000003</v>
      </c>
      <c r="KI201">
        <v>39.223309999999998</v>
      </c>
      <c r="KJ201" s="1">
        <v>1.513063E-3</v>
      </c>
      <c r="KK201">
        <v>0.4295524</v>
      </c>
      <c r="KL201">
        <v>0.58927410000000002</v>
      </c>
      <c r="KM201">
        <v>38.909680000000002</v>
      </c>
      <c r="KN201" s="1">
        <v>1.4548409999999999E-3</v>
      </c>
      <c r="KO201">
        <v>0.41381400000000002</v>
      </c>
      <c r="KP201">
        <v>0.58926900000000004</v>
      </c>
      <c r="KQ201">
        <v>42.406939999999999</v>
      </c>
      <c r="KR201" s="1">
        <v>1.3995259999999999E-3</v>
      </c>
      <c r="KS201">
        <v>0.398837</v>
      </c>
      <c r="KT201">
        <v>0.58927549999999995</v>
      </c>
      <c r="KU201">
        <v>48.229109999999999</v>
      </c>
      <c r="KV201" s="1">
        <v>1.3464379999999999E-3</v>
      </c>
      <c r="KW201">
        <v>0.38439220000000002</v>
      </c>
      <c r="KX201">
        <v>0.58927949999999996</v>
      </c>
      <c r="KY201">
        <v>52.412419999999997</v>
      </c>
      <c r="KZ201" s="1">
        <v>1.2954150000000001E-3</v>
      </c>
      <c r="LA201">
        <v>0.37046099999999998</v>
      </c>
      <c r="LB201">
        <v>0.58927510000000005</v>
      </c>
      <c r="LC201">
        <v>52.949550000000002</v>
      </c>
      <c r="LD201" s="1">
        <v>1.2470339999999999E-3</v>
      </c>
      <c r="LE201">
        <v>0.35718509999999998</v>
      </c>
      <c r="LF201">
        <v>0.58927490000000005</v>
      </c>
      <c r="LG201">
        <v>51.596870000000003</v>
      </c>
      <c r="LH201" s="1">
        <v>1.2005469999999999E-3</v>
      </c>
      <c r="LI201">
        <v>0.34442620000000002</v>
      </c>
      <c r="LJ201">
        <v>0.58927430000000003</v>
      </c>
      <c r="LK201">
        <v>49.605409999999999</v>
      </c>
      <c r="LL201" s="1">
        <v>1.1562899999999999E-3</v>
      </c>
      <c r="LM201">
        <v>0.33222259999999998</v>
      </c>
      <c r="LN201">
        <v>0.58926800000000001</v>
      </c>
      <c r="LO201">
        <v>46.646450000000002</v>
      </c>
      <c r="LP201" s="1">
        <v>1.1140340000000001E-3</v>
      </c>
      <c r="LQ201">
        <v>0.32055729999999999</v>
      </c>
      <c r="LR201">
        <v>0.58926509999999999</v>
      </c>
      <c r="LS201">
        <v>44.244720000000001</v>
      </c>
      <c r="LT201" s="1">
        <v>1.073617E-3</v>
      </c>
      <c r="LU201">
        <v>0.30935190000000001</v>
      </c>
      <c r="LV201">
        <v>0.5892714</v>
      </c>
      <c r="LW201">
        <v>43.584670000000003</v>
      </c>
      <c r="LX201" s="1">
        <v>1.0350170000000001E-3</v>
      </c>
      <c r="LY201">
        <v>0.2986335</v>
      </c>
      <c r="LZ201">
        <v>0.58927269999999998</v>
      </c>
      <c r="MA201">
        <v>43.770479999999999</v>
      </c>
      <c r="MB201" s="1">
        <v>9.9799349999999992E-4</v>
      </c>
      <c r="MC201">
        <v>0.28833599999999998</v>
      </c>
      <c r="MD201">
        <v>0.58927450000000003</v>
      </c>
      <c r="ME201">
        <v>44.410260000000001</v>
      </c>
      <c r="MF201" s="1">
        <v>9.6251310000000005E-4</v>
      </c>
      <c r="MG201">
        <v>0.27845530000000002</v>
      </c>
      <c r="MH201">
        <v>0.5892712</v>
      </c>
      <c r="MI201">
        <v>44.347700000000003</v>
      </c>
      <c r="MJ201" s="1">
        <v>9.2842860000000001E-4</v>
      </c>
      <c r="MK201">
        <v>0.26896300000000001</v>
      </c>
      <c r="ML201">
        <v>0.58927549999999995</v>
      </c>
      <c r="MM201">
        <v>42.616010000000003</v>
      </c>
      <c r="MN201" s="1">
        <v>8.9560919999999997E-4</v>
      </c>
      <c r="MO201">
        <v>0.25984849999999998</v>
      </c>
      <c r="MP201">
        <v>0.58926909999999999</v>
      </c>
      <c r="MQ201">
        <v>40.086019999999998</v>
      </c>
      <c r="MR201" s="1">
        <v>8.6396360000000002E-4</v>
      </c>
      <c r="MS201">
        <v>0.25104949999999998</v>
      </c>
      <c r="MT201">
        <v>0.58927739999999995</v>
      </c>
      <c r="MU201">
        <v>37.548810000000003</v>
      </c>
      <c r="MV201" s="1">
        <v>8.3345540000000001E-4</v>
      </c>
      <c r="MW201">
        <v>0.2425523</v>
      </c>
      <c r="MX201">
        <v>0.58927450000000003</v>
      </c>
      <c r="MY201">
        <v>37.2239</v>
      </c>
      <c r="MZ201" s="1">
        <v>8.0440320000000004E-4</v>
      </c>
      <c r="NA201">
        <v>0.23442750000000001</v>
      </c>
      <c r="NB201">
        <v>0.5892754</v>
      </c>
      <c r="NC201">
        <v>38.827179999999998</v>
      </c>
      <c r="ND201" s="1">
        <v>7.7630470000000003E-4</v>
      </c>
      <c r="NE201">
        <v>0.22655929999999999</v>
      </c>
      <c r="NF201">
        <v>0.58927490000000005</v>
      </c>
      <c r="NG201">
        <v>42.447119999999998</v>
      </c>
      <c r="NH201" s="1">
        <v>7.4930859999999995E-4</v>
      </c>
      <c r="NI201">
        <v>0.21899199999999999</v>
      </c>
      <c r="NJ201">
        <v>0.58926809999999996</v>
      </c>
      <c r="NK201">
        <v>46.755569999999999</v>
      </c>
      <c r="NL201" s="1">
        <v>7.2331279999999999E-4</v>
      </c>
      <c r="NM201">
        <v>0.2116961</v>
      </c>
      <c r="NN201">
        <v>0.58927660000000004</v>
      </c>
      <c r="NO201">
        <v>48.533529999999999</v>
      </c>
      <c r="NP201" s="1">
        <v>6.9826739999999995E-4</v>
      </c>
      <c r="NQ201">
        <v>0.20463319999999999</v>
      </c>
      <c r="NR201">
        <v>0.5892773</v>
      </c>
      <c r="NS201">
        <v>47.15005</v>
      </c>
      <c r="NT201" s="1">
        <v>6.7427019999999999E-4</v>
      </c>
      <c r="NU201">
        <v>0.19786580000000001</v>
      </c>
      <c r="NV201">
        <v>0.58927419999999997</v>
      </c>
      <c r="NW201">
        <v>44.929259999999999</v>
      </c>
      <c r="NX201" s="1">
        <v>6.5111580000000002E-4</v>
      </c>
      <c r="NY201">
        <v>0.1913175</v>
      </c>
      <c r="NZ201">
        <v>0.5892733</v>
      </c>
      <c r="OA201">
        <v>42.222329999999999</v>
      </c>
      <c r="OB201" s="1">
        <v>6.2903099999999995E-4</v>
      </c>
      <c r="OC201">
        <v>0.18503259999999999</v>
      </c>
      <c r="OD201">
        <v>0.58927180000000001</v>
      </c>
      <c r="OE201">
        <v>40.393039999999999</v>
      </c>
      <c r="OF201" s="1">
        <v>6.0775279999999998E-4</v>
      </c>
      <c r="OG201">
        <v>0.17895610000000001</v>
      </c>
      <c r="OH201">
        <v>0.58926679999999998</v>
      </c>
      <c r="OI201">
        <v>38.571530000000003</v>
      </c>
      <c r="OJ201" s="1">
        <v>5.8725140000000003E-4</v>
      </c>
      <c r="OK201">
        <v>0.17308419999999999</v>
      </c>
    </row>
    <row r="202" spans="1:401" x14ac:dyDescent="0.35">
      <c r="A202">
        <v>208</v>
      </c>
      <c r="B202" t="s">
        <v>4</v>
      </c>
      <c r="C202" t="s">
        <v>181</v>
      </c>
      <c r="D202" t="s">
        <v>208</v>
      </c>
      <c r="E202">
        <v>838.42250000000001</v>
      </c>
      <c r="F202">
        <v>1.186599</v>
      </c>
      <c r="G202">
        <v>23.397169999999999</v>
      </c>
      <c r="H202">
        <v>0</v>
      </c>
      <c r="I202">
        <v>0</v>
      </c>
      <c r="J202">
        <v>1.1798120000000001</v>
      </c>
      <c r="K202">
        <v>23.84732</v>
      </c>
      <c r="L202">
        <v>0</v>
      </c>
      <c r="M202">
        <v>0</v>
      </c>
      <c r="N202">
        <v>1.1731450000000001</v>
      </c>
      <c r="O202">
        <v>24.201000000000001</v>
      </c>
      <c r="P202">
        <v>0</v>
      </c>
      <c r="Q202">
        <v>0</v>
      </c>
      <c r="R202">
        <v>1.1667179999999999</v>
      </c>
      <c r="S202">
        <v>25.688089999999999</v>
      </c>
      <c r="T202">
        <v>0</v>
      </c>
      <c r="U202">
        <v>0</v>
      </c>
      <c r="V202">
        <v>1.161152</v>
      </c>
      <c r="W202">
        <v>26.665679999999998</v>
      </c>
      <c r="X202">
        <v>0</v>
      </c>
      <c r="Y202">
        <v>0</v>
      </c>
      <c r="Z202">
        <v>1.1559870000000001</v>
      </c>
      <c r="AA202">
        <v>26.339369999999999</v>
      </c>
      <c r="AB202">
        <v>0</v>
      </c>
      <c r="AC202">
        <v>0</v>
      </c>
      <c r="AD202">
        <v>1.150914</v>
      </c>
      <c r="AE202">
        <v>25.083690000000001</v>
      </c>
      <c r="AF202">
        <v>0</v>
      </c>
      <c r="AG202">
        <v>0</v>
      </c>
      <c r="AH202">
        <v>1.146995</v>
      </c>
      <c r="AI202">
        <v>23.594000000000001</v>
      </c>
      <c r="AJ202">
        <v>0</v>
      </c>
      <c r="AK202">
        <v>0</v>
      </c>
      <c r="AL202">
        <v>1.143983</v>
      </c>
      <c r="AM202">
        <v>22.476700000000001</v>
      </c>
      <c r="AN202" s="1">
        <v>2.2828929999999999E-32</v>
      </c>
      <c r="AO202" s="1">
        <v>5.1461839999999997E-30</v>
      </c>
      <c r="AP202">
        <v>1.141675</v>
      </c>
      <c r="AQ202">
        <v>23.187249999999999</v>
      </c>
      <c r="AR202" s="1">
        <v>1.038304E-22</v>
      </c>
      <c r="AS202" s="1">
        <v>2.4213609999999999E-20</v>
      </c>
      <c r="AT202">
        <v>1.1395329999999999</v>
      </c>
      <c r="AU202">
        <v>25.499469999999999</v>
      </c>
      <c r="AV202" s="1">
        <v>4.4475669999999998E-13</v>
      </c>
      <c r="AW202" s="1">
        <v>8.5294110000000004E-11</v>
      </c>
      <c r="AX202">
        <v>1.137597</v>
      </c>
      <c r="AY202">
        <v>28.806840000000001</v>
      </c>
      <c r="AZ202" s="1">
        <v>1.226595E-7</v>
      </c>
      <c r="BA202" s="1">
        <v>2.5051789999999999E-5</v>
      </c>
      <c r="BB202">
        <v>1.1365160000000001</v>
      </c>
      <c r="BC202">
        <v>31.651689999999999</v>
      </c>
      <c r="BD202" s="1">
        <v>1.044226E-4</v>
      </c>
      <c r="BE202" s="1">
        <v>2.3165399999999999E-2</v>
      </c>
      <c r="BF202">
        <v>1.1356010000000001</v>
      </c>
      <c r="BG202">
        <v>32.513440000000003</v>
      </c>
      <c r="BH202" s="1">
        <v>1.2072869999999999E-2</v>
      </c>
      <c r="BI202">
        <v>2.834625</v>
      </c>
      <c r="BJ202">
        <v>1.134973</v>
      </c>
      <c r="BK202">
        <v>31.84984</v>
      </c>
      <c r="BL202">
        <v>0.36584280000000002</v>
      </c>
      <c r="BM202">
        <v>89.907079999999993</v>
      </c>
      <c r="BN202">
        <v>1.1346879999999999</v>
      </c>
      <c r="BO202">
        <v>30.378450000000001</v>
      </c>
      <c r="BP202">
        <v>4.0494750000000002</v>
      </c>
      <c r="BQ202">
        <v>1033.578</v>
      </c>
      <c r="BR202">
        <v>1.134711</v>
      </c>
      <c r="BS202">
        <v>28.531829999999999</v>
      </c>
      <c r="BT202">
        <v>20.166229999999999</v>
      </c>
      <c r="BU202">
        <v>5314.7190000000001</v>
      </c>
      <c r="BV202">
        <v>1.1346620000000001</v>
      </c>
      <c r="BW202">
        <v>28.01117</v>
      </c>
      <c r="BX202">
        <v>52.328899999999997</v>
      </c>
      <c r="BY202">
        <v>14172.74</v>
      </c>
      <c r="BZ202">
        <v>1.1342939999999999</v>
      </c>
      <c r="CA202">
        <v>28.539390000000001</v>
      </c>
      <c r="CB202">
        <v>79.053150000000002</v>
      </c>
      <c r="CC202">
        <v>21930.73</v>
      </c>
      <c r="CD202">
        <v>1.1334759999999999</v>
      </c>
      <c r="CE202">
        <v>29.688790000000001</v>
      </c>
      <c r="CF202">
        <v>76.00806</v>
      </c>
      <c r="CG202">
        <v>21537.279999999999</v>
      </c>
      <c r="CH202">
        <v>1.132482</v>
      </c>
      <c r="CI202">
        <v>30.65231</v>
      </c>
      <c r="CJ202">
        <v>50.153390000000002</v>
      </c>
      <c r="CK202">
        <v>14479.26</v>
      </c>
      <c r="CL202">
        <v>1.131</v>
      </c>
      <c r="CM202">
        <v>30.395150000000001</v>
      </c>
      <c r="CN202">
        <v>24.27347</v>
      </c>
      <c r="CO202">
        <v>7123.0810000000001</v>
      </c>
      <c r="CP202">
        <v>1.1289020000000001</v>
      </c>
      <c r="CQ202">
        <v>29.343820000000001</v>
      </c>
      <c r="CR202">
        <v>9.1488580000000006</v>
      </c>
      <c r="CS202">
        <v>2724.11</v>
      </c>
      <c r="CT202">
        <v>1.1265419999999999</v>
      </c>
      <c r="CU202">
        <v>27.848400000000002</v>
      </c>
      <c r="CV202">
        <v>2.8469289999999998</v>
      </c>
      <c r="CW202">
        <v>857.69439999999997</v>
      </c>
      <c r="CX202">
        <v>1.124009</v>
      </c>
      <c r="CY202">
        <v>26.641089999999998</v>
      </c>
      <c r="CZ202">
        <v>0.77914150000000004</v>
      </c>
      <c r="DA202">
        <v>236.54400000000001</v>
      </c>
      <c r="DB202">
        <v>1.1215599999999999</v>
      </c>
      <c r="DC202">
        <v>27.117249999999999</v>
      </c>
      <c r="DD202">
        <v>0.2072523</v>
      </c>
      <c r="DE202">
        <v>62.902009999999997</v>
      </c>
      <c r="DF202">
        <v>1.119113</v>
      </c>
      <c r="DG202">
        <v>29.490300000000001</v>
      </c>
      <c r="DH202" s="1">
        <v>6.7139669999999999E-2</v>
      </c>
      <c r="DI202">
        <v>20.004059999999999</v>
      </c>
      <c r="DJ202">
        <v>1.117105</v>
      </c>
      <c r="DK202">
        <v>34.037280000000003</v>
      </c>
      <c r="DL202" s="1">
        <v>3.6734259999999998E-2</v>
      </c>
      <c r="DM202">
        <v>10.58644</v>
      </c>
      <c r="DN202">
        <v>1.115321</v>
      </c>
      <c r="DO202">
        <v>39.316800000000001</v>
      </c>
      <c r="DP202" s="1">
        <v>3.2585830000000003E-2</v>
      </c>
      <c r="DQ202">
        <v>9.2246120000000005</v>
      </c>
      <c r="DR202">
        <v>1.113888</v>
      </c>
      <c r="DS202">
        <v>41.524990000000003</v>
      </c>
      <c r="DT202" s="1">
        <v>3.3875099999999998E-2</v>
      </c>
      <c r="DU202">
        <v>9.5636559999999999</v>
      </c>
      <c r="DV202">
        <v>1.1128720000000001</v>
      </c>
      <c r="DW202">
        <v>41.265169999999998</v>
      </c>
      <c r="DX202" s="1">
        <v>3.5149779999999999E-2</v>
      </c>
      <c r="DY202">
        <v>9.937799</v>
      </c>
      <c r="DZ202">
        <v>1.112188</v>
      </c>
      <c r="EA202">
        <v>40.191850000000002</v>
      </c>
      <c r="EB202" s="1">
        <v>3.5121390000000002E-2</v>
      </c>
      <c r="EC202">
        <v>9.9434559999999994</v>
      </c>
      <c r="ED202">
        <v>1.1120490000000001</v>
      </c>
      <c r="EE202">
        <v>38.357120000000002</v>
      </c>
      <c r="EF202" s="1">
        <v>3.377347E-2</v>
      </c>
      <c r="EG202">
        <v>9.5647179999999992</v>
      </c>
      <c r="EH202">
        <v>1.112249</v>
      </c>
      <c r="EI202">
        <v>36.859859999999998</v>
      </c>
      <c r="EJ202">
        <v>3.1550849999999998E-2</v>
      </c>
      <c r="EK202">
        <v>8.9284520000000001</v>
      </c>
      <c r="EL202">
        <v>1.1125160000000001</v>
      </c>
      <c r="EM202">
        <v>37.017989999999998</v>
      </c>
      <c r="EN202" s="1">
        <v>2.878315E-2</v>
      </c>
      <c r="EO202">
        <v>8.1365370000000006</v>
      </c>
      <c r="EP202">
        <v>1.112868</v>
      </c>
      <c r="EQ202">
        <v>40.174469999999999</v>
      </c>
      <c r="ER202" s="1">
        <v>2.5517290000000001E-2</v>
      </c>
      <c r="ES202">
        <v>7.2102409999999999</v>
      </c>
      <c r="ET202">
        <v>1.113143</v>
      </c>
      <c r="EU202">
        <v>44.025570000000002</v>
      </c>
      <c r="EV202">
        <v>2.1757550000000001E-2</v>
      </c>
      <c r="EW202">
        <v>6.1508310000000002</v>
      </c>
      <c r="EX202">
        <v>1.1134170000000001</v>
      </c>
      <c r="EY202">
        <v>45.167639999999999</v>
      </c>
      <c r="EZ202" s="1">
        <v>1.776117E-2</v>
      </c>
      <c r="FA202">
        <v>5.0228149999999996</v>
      </c>
      <c r="FB202">
        <v>1.1136269999999999</v>
      </c>
      <c r="FC202">
        <v>44.566589999999998</v>
      </c>
      <c r="FD202" s="1">
        <v>1.4008970000000001E-2</v>
      </c>
      <c r="FE202">
        <v>3.9606430000000001</v>
      </c>
      <c r="FF202">
        <v>1.1137319999999999</v>
      </c>
      <c r="FG202">
        <v>43.153840000000002</v>
      </c>
      <c r="FH202" s="1">
        <v>1.0945440000000001E-2</v>
      </c>
      <c r="FI202">
        <v>3.0894050000000002</v>
      </c>
      <c r="FJ202">
        <v>1.113866</v>
      </c>
      <c r="FK202">
        <v>41.214619999999996</v>
      </c>
      <c r="FL202" s="1">
        <v>8.7296460000000006E-3</v>
      </c>
      <c r="FM202">
        <v>2.4561280000000001</v>
      </c>
      <c r="FN202">
        <v>1.1139589999999999</v>
      </c>
      <c r="FO202">
        <v>40.454090000000001</v>
      </c>
      <c r="FP202" s="1">
        <v>7.2505249999999999E-3</v>
      </c>
      <c r="FQ202">
        <v>2.0326710000000001</v>
      </c>
      <c r="FR202">
        <v>1.114023</v>
      </c>
      <c r="FS202">
        <v>41.423290000000001</v>
      </c>
      <c r="FT202" s="1">
        <v>6.294961E-3</v>
      </c>
      <c r="FU202">
        <v>1.7592650000000001</v>
      </c>
      <c r="FV202">
        <v>1.114074</v>
      </c>
      <c r="FW202">
        <v>44.101500000000001</v>
      </c>
      <c r="FX202" s="1">
        <v>5.6724150000000001E-3</v>
      </c>
      <c r="FY202">
        <v>1.5814299999999999</v>
      </c>
      <c r="FZ202">
        <v>1.1140920000000001</v>
      </c>
      <c r="GA202">
        <v>46.193640000000002</v>
      </c>
      <c r="GB202" s="1">
        <v>5.237518E-3</v>
      </c>
      <c r="GC202">
        <v>1.4578040000000001</v>
      </c>
      <c r="GD202">
        <v>1.114071</v>
      </c>
      <c r="GE202">
        <v>47.024270000000001</v>
      </c>
      <c r="GF202" s="1">
        <v>4.9067579999999998E-3</v>
      </c>
      <c r="GG202">
        <v>1.364417</v>
      </c>
      <c r="GH202">
        <v>1.1140890000000001</v>
      </c>
      <c r="GI202">
        <v>46.039110000000001</v>
      </c>
      <c r="GJ202" s="1">
        <v>4.6358220000000004E-3</v>
      </c>
      <c r="GK202">
        <v>1.288343</v>
      </c>
      <c r="GL202">
        <v>1.114098</v>
      </c>
      <c r="GM202">
        <v>43.974029999999999</v>
      </c>
      <c r="GN202" s="1">
        <v>4.3994029999999996E-3</v>
      </c>
      <c r="GO202">
        <v>1.2221299999999999</v>
      </c>
      <c r="GP202">
        <v>1.1141209999999999</v>
      </c>
      <c r="GQ202">
        <v>41.184460000000001</v>
      </c>
      <c r="GR202" s="1">
        <v>4.185579E-3</v>
      </c>
      <c r="GS202">
        <v>1.162407</v>
      </c>
      <c r="GT202">
        <v>1.1141209999999999</v>
      </c>
      <c r="GU202">
        <v>40.111550000000001</v>
      </c>
      <c r="GV202" s="1">
        <v>3.9900789999999997E-3</v>
      </c>
      <c r="GW202">
        <v>1.107842</v>
      </c>
      <c r="GX202">
        <v>1.1141110000000001</v>
      </c>
      <c r="GY202">
        <v>40.701419999999999</v>
      </c>
      <c r="GZ202" s="1">
        <v>3.807436E-3</v>
      </c>
      <c r="HA202">
        <v>1.0571010000000001</v>
      </c>
      <c r="HB202">
        <v>1.114109</v>
      </c>
      <c r="HC202">
        <v>43.030349999999999</v>
      </c>
      <c r="HD202" s="1">
        <v>3.636631E-3</v>
      </c>
      <c r="HE202">
        <v>1.0095149999999999</v>
      </c>
      <c r="HF202">
        <v>1.1141049999999999</v>
      </c>
      <c r="HG202">
        <v>45.37961</v>
      </c>
      <c r="HH202" s="1">
        <v>3.4750380000000002E-3</v>
      </c>
      <c r="HI202">
        <v>0.96461609999999998</v>
      </c>
      <c r="HJ202">
        <v>1.114117</v>
      </c>
      <c r="HK202">
        <v>45.642600000000002</v>
      </c>
      <c r="HL202" s="1">
        <v>3.3224130000000002E-3</v>
      </c>
      <c r="HM202">
        <v>0.92220809999999998</v>
      </c>
      <c r="HN202">
        <v>1.1141129999999999</v>
      </c>
      <c r="HO202">
        <v>44.715960000000003</v>
      </c>
      <c r="HP202" s="1">
        <v>3.1785229999999999E-3</v>
      </c>
      <c r="HQ202">
        <v>0.88221039999999995</v>
      </c>
      <c r="HR202">
        <v>1.1141099999999999</v>
      </c>
      <c r="HS202">
        <v>42.893999999999998</v>
      </c>
      <c r="HT202" s="1">
        <v>3.0428360000000002E-3</v>
      </c>
      <c r="HU202">
        <v>0.84451270000000001</v>
      </c>
      <c r="HV202">
        <v>1.1141099999999999</v>
      </c>
      <c r="HW202">
        <v>40.859259999999999</v>
      </c>
      <c r="HX202">
        <v>2.9140849999999999E-3</v>
      </c>
      <c r="HY202">
        <v>0.80879279999999998</v>
      </c>
      <c r="HZ202">
        <v>1.114104</v>
      </c>
      <c r="IA202">
        <v>40.623849999999997</v>
      </c>
      <c r="IB202" s="1">
        <v>2.7921579999999999E-3</v>
      </c>
      <c r="IC202">
        <v>0.77494949999999996</v>
      </c>
      <c r="ID202">
        <v>1.1141129999999999</v>
      </c>
      <c r="IE202">
        <v>43.244799999999998</v>
      </c>
      <c r="IF202" s="1">
        <v>2.6763680000000001E-3</v>
      </c>
      <c r="IG202">
        <v>0.74276240000000004</v>
      </c>
      <c r="IH202">
        <v>1.1141019999999999</v>
      </c>
      <c r="II202">
        <v>47.750210000000003</v>
      </c>
      <c r="IJ202" s="1">
        <v>2.5665829999999999E-3</v>
      </c>
      <c r="IK202">
        <v>0.71228959999999997</v>
      </c>
      <c r="IL202">
        <v>1.114106</v>
      </c>
      <c r="IM202">
        <v>50.883180000000003</v>
      </c>
      <c r="IN202" s="1">
        <v>2.4623959999999999E-3</v>
      </c>
      <c r="IO202">
        <v>0.68332340000000003</v>
      </c>
      <c r="IP202">
        <v>1.114109</v>
      </c>
      <c r="IQ202">
        <v>51.622140000000002</v>
      </c>
      <c r="IR202" s="1">
        <v>2.362982E-3</v>
      </c>
      <c r="IS202">
        <v>0.6557634</v>
      </c>
      <c r="IT202">
        <v>1.114104</v>
      </c>
      <c r="IU202">
        <v>50.720570000000002</v>
      </c>
      <c r="IV202" s="1">
        <v>2.2687950000000001E-3</v>
      </c>
      <c r="IW202">
        <v>0.62956259999999997</v>
      </c>
      <c r="IX202">
        <v>1.114101</v>
      </c>
      <c r="IY202">
        <v>48.78445</v>
      </c>
      <c r="IZ202" s="1">
        <v>2.1795439999999998E-3</v>
      </c>
      <c r="JA202">
        <v>0.60479150000000004</v>
      </c>
      <c r="JB202">
        <v>1.1141000000000001</v>
      </c>
      <c r="JC202">
        <v>46.248600000000003</v>
      </c>
      <c r="JD202" s="1">
        <v>2.0947169999999998E-3</v>
      </c>
      <c r="JE202">
        <v>0.58127479999999998</v>
      </c>
      <c r="JF202">
        <v>1.114112</v>
      </c>
      <c r="JG202">
        <v>45.517139999999998</v>
      </c>
      <c r="JH202" s="1">
        <v>2.0140129999999998E-3</v>
      </c>
      <c r="JI202">
        <v>0.55883939999999999</v>
      </c>
      <c r="JJ202">
        <v>1.1141129999999999</v>
      </c>
      <c r="JK202">
        <v>45.907319999999999</v>
      </c>
      <c r="JL202" s="1">
        <v>1.935254E-3</v>
      </c>
      <c r="JM202">
        <v>0.53729559999999998</v>
      </c>
      <c r="JN202">
        <v>1.1141019999999999</v>
      </c>
      <c r="JO202">
        <v>46.323239999999998</v>
      </c>
      <c r="JP202" s="1">
        <v>1.8564359999999999E-3</v>
      </c>
      <c r="JQ202">
        <v>0.51674439999999999</v>
      </c>
      <c r="JR202">
        <v>1.114104</v>
      </c>
      <c r="JS202">
        <v>46.490020000000001</v>
      </c>
      <c r="JT202" s="1">
        <v>1.781742E-3</v>
      </c>
      <c r="JU202">
        <v>0.49718679999999998</v>
      </c>
      <c r="JV202">
        <v>1.1141080000000001</v>
      </c>
      <c r="JW202">
        <v>46.286430000000003</v>
      </c>
      <c r="JX202" s="1">
        <v>1.7107170000000001E-3</v>
      </c>
      <c r="JY202">
        <v>0.47851709999999997</v>
      </c>
      <c r="JZ202">
        <v>1.1141049999999999</v>
      </c>
      <c r="KA202">
        <v>44.817039999999999</v>
      </c>
      <c r="KB202" s="1">
        <v>1.6430279999999999E-3</v>
      </c>
      <c r="KC202">
        <v>0.46060410000000002</v>
      </c>
      <c r="KD202">
        <v>1.114104</v>
      </c>
      <c r="KE202">
        <v>42.279580000000003</v>
      </c>
      <c r="KF202" s="1">
        <v>1.578762E-3</v>
      </c>
      <c r="KG202">
        <v>0.443527</v>
      </c>
      <c r="KH202">
        <v>1.114112</v>
      </c>
      <c r="KI202">
        <v>39.425739999999998</v>
      </c>
      <c r="KJ202" s="1">
        <v>1.5173109999999999E-3</v>
      </c>
      <c r="KK202">
        <v>0.42712450000000002</v>
      </c>
      <c r="KL202">
        <v>1.114104</v>
      </c>
      <c r="KM202">
        <v>39.04945</v>
      </c>
      <c r="KN202" s="1">
        <v>1.458864E-3</v>
      </c>
      <c r="KO202">
        <v>0.41145350000000003</v>
      </c>
      <c r="KP202">
        <v>1.114099</v>
      </c>
      <c r="KQ202">
        <v>42.48377</v>
      </c>
      <c r="KR202" s="1">
        <v>1.40336E-3</v>
      </c>
      <c r="KS202">
        <v>0.39654600000000001</v>
      </c>
      <c r="KT202">
        <v>1.114107</v>
      </c>
      <c r="KU202">
        <v>48.244929999999997</v>
      </c>
      <c r="KV202" s="1">
        <v>1.350151E-3</v>
      </c>
      <c r="KW202">
        <v>0.38219449999999999</v>
      </c>
      <c r="KX202">
        <v>1.114112</v>
      </c>
      <c r="KY202">
        <v>52.368819999999999</v>
      </c>
      <c r="KZ202" s="1">
        <v>1.2989709999999999E-3</v>
      </c>
      <c r="LA202">
        <v>0.36833939999999998</v>
      </c>
      <c r="LB202">
        <v>1.114106</v>
      </c>
      <c r="LC202">
        <v>52.876959999999997</v>
      </c>
      <c r="LD202" s="1">
        <v>1.250405E-3</v>
      </c>
      <c r="LE202">
        <v>0.35511809999999999</v>
      </c>
      <c r="LF202">
        <v>1.1141049999999999</v>
      </c>
      <c r="LG202">
        <v>51.598059999999997</v>
      </c>
      <c r="LH202" s="1">
        <v>1.2037980000000001E-3</v>
      </c>
      <c r="LI202">
        <v>0.34243499999999999</v>
      </c>
      <c r="LJ202">
        <v>1.114107</v>
      </c>
      <c r="LK202">
        <v>49.727939999999997</v>
      </c>
      <c r="LL202" s="1">
        <v>1.159387E-3</v>
      </c>
      <c r="LM202">
        <v>0.33028930000000001</v>
      </c>
      <c r="LN202">
        <v>1.114104</v>
      </c>
      <c r="LO202">
        <v>46.870150000000002</v>
      </c>
      <c r="LP202">
        <v>1.1170010000000001E-3</v>
      </c>
      <c r="LQ202">
        <v>0.31868229999999997</v>
      </c>
      <c r="LR202">
        <v>1.114101</v>
      </c>
      <c r="LS202">
        <v>44.49841</v>
      </c>
      <c r="LT202" s="1">
        <v>1.0764629999999999E-3</v>
      </c>
      <c r="LU202">
        <v>0.30753649999999999</v>
      </c>
      <c r="LV202">
        <v>1.1141000000000001</v>
      </c>
      <c r="LW202">
        <v>43.766089999999998</v>
      </c>
      <c r="LX202" s="1">
        <v>1.0377260000000001E-3</v>
      </c>
      <c r="LY202">
        <v>0.29687000000000002</v>
      </c>
      <c r="LZ202">
        <v>1.114106</v>
      </c>
      <c r="MA202">
        <v>43.835079999999998</v>
      </c>
      <c r="MB202" s="1">
        <v>1.0006049999999999E-3</v>
      </c>
      <c r="MC202">
        <v>0.28663280000000002</v>
      </c>
      <c r="MD202">
        <v>1.1141080000000001</v>
      </c>
      <c r="ME202">
        <v>44.42765</v>
      </c>
      <c r="MF202" s="1">
        <v>9.6500820000000001E-4</v>
      </c>
      <c r="MG202">
        <v>0.27680189999999999</v>
      </c>
      <c r="MH202">
        <v>1.1141030000000001</v>
      </c>
      <c r="MI202">
        <v>44.371560000000002</v>
      </c>
      <c r="MJ202" s="1">
        <v>9.3082950000000005E-4</v>
      </c>
      <c r="MK202">
        <v>0.26736379999999998</v>
      </c>
      <c r="ML202">
        <v>1.114109</v>
      </c>
      <c r="MM202">
        <v>42.710839999999997</v>
      </c>
      <c r="MN202" s="1">
        <v>8.9790880000000005E-4</v>
      </c>
      <c r="MO202">
        <v>0.25829629999999998</v>
      </c>
      <c r="MP202">
        <v>1.1140969999999999</v>
      </c>
      <c r="MQ202">
        <v>40.2821</v>
      </c>
      <c r="MR202" s="1">
        <v>8.6618480000000004E-4</v>
      </c>
      <c r="MS202">
        <v>0.24955060000000001</v>
      </c>
      <c r="MT202">
        <v>1.114112</v>
      </c>
      <c r="MU202">
        <v>37.736229999999999</v>
      </c>
      <c r="MV202" s="1">
        <v>8.3558739999999997E-4</v>
      </c>
      <c r="MW202">
        <v>0.2411015</v>
      </c>
      <c r="MX202">
        <v>1.114107</v>
      </c>
      <c r="MY202">
        <v>37.306870000000004</v>
      </c>
      <c r="MZ202" s="1">
        <v>8.0644460000000001E-4</v>
      </c>
      <c r="NA202">
        <v>0.23301820000000001</v>
      </c>
      <c r="NB202">
        <v>1.114106</v>
      </c>
      <c r="NC202">
        <v>38.794699999999999</v>
      </c>
      <c r="ND202" s="1">
        <v>7.782787E-4</v>
      </c>
      <c r="NE202">
        <v>0.22519890000000001</v>
      </c>
      <c r="NF202">
        <v>1.114107</v>
      </c>
      <c r="NG202">
        <v>42.375390000000003</v>
      </c>
      <c r="NH202" s="1">
        <v>7.5119900000000003E-4</v>
      </c>
      <c r="NI202">
        <v>0.217672</v>
      </c>
      <c r="NJ202">
        <v>1.114104</v>
      </c>
      <c r="NK202">
        <v>46.693739999999998</v>
      </c>
      <c r="NL202" s="1">
        <v>7.2515450000000005E-4</v>
      </c>
      <c r="NM202">
        <v>0.210424</v>
      </c>
      <c r="NN202">
        <v>1.1141080000000001</v>
      </c>
      <c r="NO202">
        <v>48.479579999999999</v>
      </c>
      <c r="NP202" s="1">
        <v>7.0002620000000004E-4</v>
      </c>
      <c r="NQ202">
        <v>0.2033981</v>
      </c>
      <c r="NR202">
        <v>1.1141099999999999</v>
      </c>
      <c r="NS202">
        <v>47.153379999999999</v>
      </c>
      <c r="NT202" s="1">
        <v>6.7595960000000005E-4</v>
      </c>
      <c r="NU202">
        <v>0.19666829999999999</v>
      </c>
      <c r="NV202">
        <v>1.114106</v>
      </c>
      <c r="NW202">
        <v>45.046080000000003</v>
      </c>
      <c r="NX202" s="1">
        <v>6.5275049999999996E-4</v>
      </c>
      <c r="NY202">
        <v>0.19016079999999999</v>
      </c>
      <c r="NZ202">
        <v>1.114104</v>
      </c>
      <c r="OA202">
        <v>42.444099999999999</v>
      </c>
      <c r="OB202" s="1">
        <v>6.3058959999999996E-4</v>
      </c>
      <c r="OC202">
        <v>0.18390480000000001</v>
      </c>
      <c r="OD202">
        <v>1.114104</v>
      </c>
      <c r="OE202">
        <v>40.690770000000001</v>
      </c>
      <c r="OF202" s="1">
        <v>6.0927140000000002E-4</v>
      </c>
      <c r="OG202">
        <v>0.1778709</v>
      </c>
      <c r="OH202">
        <v>1.114096</v>
      </c>
      <c r="OI202">
        <v>38.783479999999997</v>
      </c>
      <c r="OJ202" s="1">
        <v>5.8870869999999998E-4</v>
      </c>
      <c r="OK202">
        <v>0.17202999999999999</v>
      </c>
    </row>
    <row r="203" spans="1:401" x14ac:dyDescent="0.35">
      <c r="A203">
        <v>209</v>
      </c>
      <c r="B203" t="s">
        <v>4</v>
      </c>
      <c r="C203" t="s">
        <v>181</v>
      </c>
      <c r="D203" t="s">
        <v>209</v>
      </c>
      <c r="E203">
        <v>325.43189999999998</v>
      </c>
      <c r="F203">
        <v>0.72318260000000001</v>
      </c>
      <c r="G203">
        <v>23.417639999999999</v>
      </c>
      <c r="H203">
        <v>0</v>
      </c>
      <c r="I203">
        <v>0</v>
      </c>
      <c r="J203">
        <v>0.72139690000000001</v>
      </c>
      <c r="K203">
        <v>23.85031</v>
      </c>
      <c r="L203">
        <v>0</v>
      </c>
      <c r="M203">
        <v>0</v>
      </c>
      <c r="N203">
        <v>0.71979519999999997</v>
      </c>
      <c r="O203">
        <v>24.184619999999999</v>
      </c>
      <c r="P203">
        <v>0</v>
      </c>
      <c r="Q203">
        <v>0</v>
      </c>
      <c r="R203">
        <v>0.71845760000000003</v>
      </c>
      <c r="S203">
        <v>25.672789999999999</v>
      </c>
      <c r="T203">
        <v>0</v>
      </c>
      <c r="U203">
        <v>0</v>
      </c>
      <c r="V203">
        <v>0.71603689999999998</v>
      </c>
      <c r="W203">
        <v>26.681049999999999</v>
      </c>
      <c r="X203">
        <v>0</v>
      </c>
      <c r="Y203">
        <v>0</v>
      </c>
      <c r="Z203">
        <v>0.71287840000000002</v>
      </c>
      <c r="AA203">
        <v>26.380389999999998</v>
      </c>
      <c r="AB203">
        <v>0</v>
      </c>
      <c r="AC203">
        <v>0</v>
      </c>
      <c r="AD203">
        <v>0.70987920000000004</v>
      </c>
      <c r="AE203">
        <v>25.13485</v>
      </c>
      <c r="AF203">
        <v>0</v>
      </c>
      <c r="AG203">
        <v>0</v>
      </c>
      <c r="AH203">
        <v>0.70767579999999997</v>
      </c>
      <c r="AI203">
        <v>23.65326</v>
      </c>
      <c r="AJ203">
        <v>0</v>
      </c>
      <c r="AK203">
        <v>0</v>
      </c>
      <c r="AL203">
        <v>0.70611440000000003</v>
      </c>
      <c r="AM203">
        <v>22.52355</v>
      </c>
      <c r="AN203" s="1">
        <v>5.205119E-33</v>
      </c>
      <c r="AO203" s="1">
        <v>6.1966579999999997E-31</v>
      </c>
      <c r="AP203">
        <v>0.70510689999999998</v>
      </c>
      <c r="AQ203">
        <v>23.205349999999999</v>
      </c>
      <c r="AR203" s="1">
        <v>2.2937430000000001E-23</v>
      </c>
      <c r="AS203" s="1">
        <v>2.7794909999999999E-21</v>
      </c>
      <c r="AT203">
        <v>0.70424560000000003</v>
      </c>
      <c r="AU203">
        <v>25.47851</v>
      </c>
      <c r="AV203" s="1">
        <v>1.103611E-13</v>
      </c>
      <c r="AW203" s="1">
        <v>1.2077249999999999E-11</v>
      </c>
      <c r="AX203">
        <v>0.70354930000000004</v>
      </c>
      <c r="AY203">
        <v>28.764749999999999</v>
      </c>
      <c r="AZ203" s="1">
        <v>6.5326429999999997E-8</v>
      </c>
      <c r="BA203" s="1">
        <v>7.1868899999999999E-6</v>
      </c>
      <c r="BB203">
        <v>0.70254669999999997</v>
      </c>
      <c r="BC203">
        <v>31.61957</v>
      </c>
      <c r="BD203" s="1">
        <v>6.642246E-5</v>
      </c>
      <c r="BE203" s="1">
        <v>7.4962450000000003E-3</v>
      </c>
      <c r="BF203">
        <v>0.70168410000000003</v>
      </c>
      <c r="BG203">
        <v>32.506869999999999</v>
      </c>
      <c r="BH203" s="1">
        <v>8.6157330000000004E-3</v>
      </c>
      <c r="BI203">
        <v>0.98770060000000004</v>
      </c>
      <c r="BJ203">
        <v>0.70111970000000001</v>
      </c>
      <c r="BK203">
        <v>31.877549999999999</v>
      </c>
      <c r="BL203">
        <v>0.28520590000000001</v>
      </c>
      <c r="BM203">
        <v>33.102400000000003</v>
      </c>
      <c r="BN203">
        <v>0.70079910000000001</v>
      </c>
      <c r="BO203">
        <v>30.449449999999999</v>
      </c>
      <c r="BP203">
        <v>3.3933719999999998</v>
      </c>
      <c r="BQ203">
        <v>397.70359999999999</v>
      </c>
      <c r="BR203">
        <v>0.70081190000000004</v>
      </c>
      <c r="BS203">
        <v>28.61261</v>
      </c>
      <c r="BT203">
        <v>17.959150000000001</v>
      </c>
      <c r="BU203">
        <v>2121.0300000000002</v>
      </c>
      <c r="BV203">
        <v>0.70073719999999995</v>
      </c>
      <c r="BW203">
        <v>28.05912</v>
      </c>
      <c r="BX203">
        <v>49.093730000000001</v>
      </c>
      <c r="BY203">
        <v>5833.5209999999997</v>
      </c>
      <c r="BZ203">
        <v>0.70051359999999996</v>
      </c>
      <c r="CA203">
        <v>28.546099999999999</v>
      </c>
      <c r="CB203">
        <v>77.562659999999994</v>
      </c>
      <c r="CC203">
        <v>9267.2360000000008</v>
      </c>
      <c r="CD203">
        <v>0.69998780000000005</v>
      </c>
      <c r="CE203">
        <v>29.654589999999999</v>
      </c>
      <c r="CF203">
        <v>77.509469999999993</v>
      </c>
      <c r="CG203">
        <v>9308.3410000000003</v>
      </c>
      <c r="CH203">
        <v>0.69925340000000002</v>
      </c>
      <c r="CI203">
        <v>30.645520000000001</v>
      </c>
      <c r="CJ203">
        <v>52.855049999999999</v>
      </c>
      <c r="CK203">
        <v>6379.2309999999998</v>
      </c>
      <c r="CL203">
        <v>0.69787849999999996</v>
      </c>
      <c r="CM203">
        <v>30.413460000000001</v>
      </c>
      <c r="CN203">
        <v>26.29815</v>
      </c>
      <c r="CO203">
        <v>3190.0720000000001</v>
      </c>
      <c r="CP203">
        <v>0.69605139999999999</v>
      </c>
      <c r="CQ203">
        <v>29.394279999999998</v>
      </c>
      <c r="CR203">
        <v>10.137879999999999</v>
      </c>
      <c r="CS203">
        <v>1236.6089999999999</v>
      </c>
      <c r="CT203">
        <v>0.6939303</v>
      </c>
      <c r="CU203">
        <v>27.913160000000001</v>
      </c>
      <c r="CV203">
        <v>3.2095250000000002</v>
      </c>
      <c r="CW203">
        <v>393.52730000000003</v>
      </c>
      <c r="CX203">
        <v>0.69161479999999997</v>
      </c>
      <c r="CY203">
        <v>26.69265</v>
      </c>
      <c r="CZ203">
        <v>0.8876404</v>
      </c>
      <c r="DA203">
        <v>109.3009</v>
      </c>
      <c r="DB203">
        <v>0.68924470000000004</v>
      </c>
      <c r="DC203">
        <v>27.13476</v>
      </c>
      <c r="DD203">
        <v>0.2353633</v>
      </c>
      <c r="DE203">
        <v>29.056439999999998</v>
      </c>
      <c r="DF203">
        <v>0.6868995</v>
      </c>
      <c r="DG203">
        <v>29.472549999999998</v>
      </c>
      <c r="DH203" s="1">
        <v>7.3691870000000007E-2</v>
      </c>
      <c r="DI203">
        <v>9.0801780000000001</v>
      </c>
      <c r="DJ203">
        <v>0.68466099999999996</v>
      </c>
      <c r="DK203">
        <v>33.994689999999999</v>
      </c>
      <c r="DL203" s="1">
        <v>3.7997610000000001E-2</v>
      </c>
      <c r="DM203">
        <v>4.6509799999999997</v>
      </c>
      <c r="DN203">
        <v>0.68248580000000003</v>
      </c>
      <c r="DO203">
        <v>39.273719999999997</v>
      </c>
      <c r="DP203" s="1">
        <v>3.2613200000000002E-2</v>
      </c>
      <c r="DQ203">
        <v>3.97845</v>
      </c>
      <c r="DR203">
        <v>0.68059749999999997</v>
      </c>
      <c r="DS203">
        <v>41.494300000000003</v>
      </c>
      <c r="DT203" s="1">
        <v>3.3710169999999998E-2</v>
      </c>
      <c r="DU203">
        <v>4.115081</v>
      </c>
      <c r="DV203">
        <v>0.67908740000000001</v>
      </c>
      <c r="DW203">
        <v>41.257649999999998</v>
      </c>
      <c r="DX203" s="1">
        <v>3.5072890000000002E-2</v>
      </c>
      <c r="DY203">
        <v>4.2870749999999997</v>
      </c>
      <c r="DZ203">
        <v>0.67793740000000002</v>
      </c>
      <c r="EA203">
        <v>40.237679999999997</v>
      </c>
      <c r="EB203" s="1">
        <v>3.5184600000000003E-2</v>
      </c>
      <c r="EC203">
        <v>4.3033279999999996</v>
      </c>
      <c r="ED203">
        <v>0.67727530000000002</v>
      </c>
      <c r="EE203">
        <v>38.447369999999999</v>
      </c>
      <c r="EF203" s="1">
        <v>3.3950769999999998E-2</v>
      </c>
      <c r="EG203">
        <v>4.1507420000000002</v>
      </c>
      <c r="EH203">
        <v>0.67698270000000005</v>
      </c>
      <c r="EI203">
        <v>36.961759999999998</v>
      </c>
      <c r="EJ203" s="1">
        <v>3.1796240000000003E-2</v>
      </c>
      <c r="EK203">
        <v>3.8825759999999998</v>
      </c>
      <c r="EL203">
        <v>0.67684339999999998</v>
      </c>
      <c r="EM203">
        <v>37.075209999999998</v>
      </c>
      <c r="EN203">
        <v>2.9076020000000001E-2</v>
      </c>
      <c r="EO203">
        <v>3.5446369999999998</v>
      </c>
      <c r="EP203">
        <v>0.67680620000000002</v>
      </c>
      <c r="EQ203">
        <v>40.173839999999998</v>
      </c>
      <c r="ER203" s="1">
        <v>2.585834E-2</v>
      </c>
      <c r="ES203">
        <v>3.1478999999999999</v>
      </c>
      <c r="ET203">
        <v>0.67681069999999999</v>
      </c>
      <c r="EU203">
        <v>43.99915</v>
      </c>
      <c r="EV203" s="1">
        <v>2.2140159999999999E-2</v>
      </c>
      <c r="EW203">
        <v>2.6925110000000001</v>
      </c>
      <c r="EX203">
        <v>0.67686939999999995</v>
      </c>
      <c r="EY203">
        <v>45.144880000000001</v>
      </c>
      <c r="EZ203" s="1">
        <v>1.8148879999999999E-2</v>
      </c>
      <c r="FA203">
        <v>2.2045029999999999</v>
      </c>
      <c r="FB203">
        <v>0.67693009999999998</v>
      </c>
      <c r="FC203">
        <v>44.56803</v>
      </c>
      <c r="FD203" s="1">
        <v>1.435108E-2</v>
      </c>
      <c r="FE203">
        <v>1.741163</v>
      </c>
      <c r="FF203">
        <v>0.67695669999999997</v>
      </c>
      <c r="FG203">
        <v>43.211959999999998</v>
      </c>
      <c r="FH203" s="1">
        <v>1.1208900000000001E-2</v>
      </c>
      <c r="FI203">
        <v>1.3580300000000001</v>
      </c>
      <c r="FJ203">
        <v>0.67702189999999995</v>
      </c>
      <c r="FK203">
        <v>41.313079999999999</v>
      </c>
      <c r="FL203" s="1">
        <v>8.9120299999999996E-3</v>
      </c>
      <c r="FM203">
        <v>1.0777920000000001</v>
      </c>
      <c r="FN203">
        <v>0.67704240000000004</v>
      </c>
      <c r="FO203">
        <v>40.539850000000001</v>
      </c>
      <c r="FP203" s="1">
        <v>7.3698729999999999E-3</v>
      </c>
      <c r="FQ203">
        <v>0.88974160000000002</v>
      </c>
      <c r="FR203">
        <v>0.6770659</v>
      </c>
      <c r="FS203">
        <v>41.426850000000002</v>
      </c>
      <c r="FT203" s="1">
        <v>6.3714920000000003E-3</v>
      </c>
      <c r="FU203">
        <v>0.76816960000000001</v>
      </c>
      <c r="FV203">
        <v>0.67707099999999998</v>
      </c>
      <c r="FW203">
        <v>44.042749999999998</v>
      </c>
      <c r="FX203" s="1">
        <v>5.7236250000000004E-3</v>
      </c>
      <c r="FY203">
        <v>0.68925890000000001</v>
      </c>
      <c r="FZ203">
        <v>0.67708959999999996</v>
      </c>
      <c r="GA203">
        <v>46.125810000000001</v>
      </c>
      <c r="GB203" s="1">
        <v>5.2746190000000004E-3</v>
      </c>
      <c r="GC203">
        <v>0.63465119999999997</v>
      </c>
      <c r="GD203">
        <v>0.67709240000000004</v>
      </c>
      <c r="GE203">
        <v>46.993960000000001</v>
      </c>
      <c r="GF203" s="1">
        <v>4.9358709999999997E-3</v>
      </c>
      <c r="GG203">
        <v>0.59359050000000002</v>
      </c>
      <c r="GH203">
        <v>0.67709850000000005</v>
      </c>
      <c r="GI203">
        <v>46.06194</v>
      </c>
      <c r="GJ203" s="1">
        <v>4.660473E-3</v>
      </c>
      <c r="GK203">
        <v>0.5602916</v>
      </c>
      <c r="GL203">
        <v>0.67710440000000005</v>
      </c>
      <c r="GM203">
        <v>44.065289999999997</v>
      </c>
      <c r="GN203" s="1">
        <v>4.421281E-3</v>
      </c>
      <c r="GO203">
        <v>0.53138969999999996</v>
      </c>
      <c r="GP203">
        <v>0.67708990000000002</v>
      </c>
      <c r="GQ203">
        <v>41.31897</v>
      </c>
      <c r="GR203" s="1">
        <v>4.2054830000000003E-3</v>
      </c>
      <c r="GS203">
        <v>0.50536440000000005</v>
      </c>
      <c r="GT203">
        <v>0.67710939999999997</v>
      </c>
      <c r="GU203">
        <v>40.237310000000001</v>
      </c>
      <c r="GV203" s="1">
        <v>4.0084090000000001E-3</v>
      </c>
      <c r="GW203">
        <v>0.48159109999999999</v>
      </c>
      <c r="GX203">
        <v>0.67710800000000004</v>
      </c>
      <c r="GY203">
        <v>40.77129</v>
      </c>
      <c r="GZ203" s="1">
        <v>3.824629E-3</v>
      </c>
      <c r="HA203">
        <v>0.45951150000000002</v>
      </c>
      <c r="HB203">
        <v>0.67710729999999997</v>
      </c>
      <c r="HC203">
        <v>43.036320000000003</v>
      </c>
      <c r="HD203" s="1">
        <v>3.652789E-3</v>
      </c>
      <c r="HE203">
        <v>0.43880720000000001</v>
      </c>
      <c r="HF203">
        <v>0.67710289999999995</v>
      </c>
      <c r="HG203">
        <v>45.369199999999999</v>
      </c>
      <c r="HH203" s="1">
        <v>3.4902829999999998E-3</v>
      </c>
      <c r="HI203">
        <v>0.41927229999999999</v>
      </c>
      <c r="HJ203">
        <v>0.67710749999999997</v>
      </c>
      <c r="HK203">
        <v>45.635350000000003</v>
      </c>
      <c r="HL203" s="1">
        <v>3.336819E-3</v>
      </c>
      <c r="HM203">
        <v>0.40083279999999999</v>
      </c>
      <c r="HN203">
        <v>0.67710150000000002</v>
      </c>
      <c r="HO203">
        <v>44.744100000000003</v>
      </c>
      <c r="HP203" s="1">
        <v>3.1921010000000001E-3</v>
      </c>
      <c r="HQ203">
        <v>0.38343519999999998</v>
      </c>
      <c r="HR203">
        <v>0.67709960000000002</v>
      </c>
      <c r="HS203">
        <v>42.96454</v>
      </c>
      <c r="HT203" s="1">
        <v>3.0556350000000001E-3</v>
      </c>
      <c r="HU203">
        <v>0.36703170000000002</v>
      </c>
      <c r="HV203">
        <v>0.67710060000000005</v>
      </c>
      <c r="HW203">
        <v>40.9604</v>
      </c>
      <c r="HX203" s="1">
        <v>2.9262419999999999E-3</v>
      </c>
      <c r="HY203">
        <v>0.35150490000000001</v>
      </c>
      <c r="HZ203">
        <v>0.67710190000000003</v>
      </c>
      <c r="IA203">
        <v>40.729939999999999</v>
      </c>
      <c r="IB203" s="1">
        <v>2.803687E-3</v>
      </c>
      <c r="IC203">
        <v>0.33678659999999999</v>
      </c>
      <c r="ID203">
        <v>0.67710000000000004</v>
      </c>
      <c r="IE203">
        <v>43.31474</v>
      </c>
      <c r="IF203" s="1">
        <v>2.6873159999999999E-3</v>
      </c>
      <c r="IG203">
        <v>0.32279259999999999</v>
      </c>
      <c r="IH203">
        <v>0.67709750000000002</v>
      </c>
      <c r="II203">
        <v>47.764130000000002</v>
      </c>
      <c r="IJ203" s="1">
        <v>2.5769149999999999E-3</v>
      </c>
      <c r="IK203">
        <v>0.30953710000000001</v>
      </c>
      <c r="IL203">
        <v>0.67709819999999998</v>
      </c>
      <c r="IM203">
        <v>50.864629999999998</v>
      </c>
      <c r="IN203" s="1">
        <v>2.4722889999999999E-3</v>
      </c>
      <c r="IO203">
        <v>0.29694799999999999</v>
      </c>
      <c r="IP203">
        <v>0.67709920000000001</v>
      </c>
      <c r="IQ203">
        <v>51.602209999999999</v>
      </c>
      <c r="IR203" s="1">
        <v>2.3723709999999999E-3</v>
      </c>
      <c r="IS203">
        <v>0.2849641</v>
      </c>
      <c r="IT203">
        <v>0.67709759999999997</v>
      </c>
      <c r="IU203">
        <v>50.739460000000001</v>
      </c>
      <c r="IV203" s="1">
        <v>2.2776889999999998E-3</v>
      </c>
      <c r="IW203">
        <v>0.27356999999999998</v>
      </c>
      <c r="IX203">
        <v>0.67709920000000001</v>
      </c>
      <c r="IY203">
        <v>48.865009999999998</v>
      </c>
      <c r="IZ203" s="1">
        <v>2.1879809999999999E-3</v>
      </c>
      <c r="JA203">
        <v>0.26279799999999998</v>
      </c>
      <c r="JB203">
        <v>0.67709980000000003</v>
      </c>
      <c r="JC203">
        <v>46.356859999999998</v>
      </c>
      <c r="JD203" s="1">
        <v>2.1027149999999998E-3</v>
      </c>
      <c r="JE203">
        <v>0.25257190000000002</v>
      </c>
      <c r="JF203">
        <v>0.67710159999999997</v>
      </c>
      <c r="JG203">
        <v>45.593940000000003</v>
      </c>
      <c r="JH203" s="1">
        <v>2.021714E-3</v>
      </c>
      <c r="JI203">
        <v>0.24282419999999999</v>
      </c>
      <c r="JJ203">
        <v>0.67710159999999997</v>
      </c>
      <c r="JK203">
        <v>45.922669999999997</v>
      </c>
      <c r="JL203" s="1">
        <v>1.9425810000000001E-3</v>
      </c>
      <c r="JM203">
        <v>0.2334581</v>
      </c>
      <c r="JN203">
        <v>0.67709459999999999</v>
      </c>
      <c r="JO203">
        <v>46.292589999999997</v>
      </c>
      <c r="JP203" s="1">
        <v>1.863434E-3</v>
      </c>
      <c r="JQ203">
        <v>0.2245238</v>
      </c>
      <c r="JR203">
        <v>0.67709730000000001</v>
      </c>
      <c r="JS203">
        <v>46.46143</v>
      </c>
      <c r="JT203" s="1">
        <v>1.7883510000000001E-3</v>
      </c>
      <c r="JU203">
        <v>0.2160183</v>
      </c>
      <c r="JV203">
        <v>0.67709920000000001</v>
      </c>
      <c r="JW203">
        <v>46.297170000000001</v>
      </c>
      <c r="JX203" s="1">
        <v>1.7170670000000001E-3</v>
      </c>
      <c r="JY203">
        <v>0.20790919999999999</v>
      </c>
      <c r="JZ203">
        <v>0.67709750000000002</v>
      </c>
      <c r="KA203">
        <v>44.891010000000001</v>
      </c>
      <c r="KB203" s="1">
        <v>1.6490820000000001E-3</v>
      </c>
      <c r="KC203">
        <v>0.20012099999999999</v>
      </c>
      <c r="KD203">
        <v>0.67710250000000005</v>
      </c>
      <c r="KE203">
        <v>42.401159999999997</v>
      </c>
      <c r="KF203" s="1">
        <v>1.58453E-3</v>
      </c>
      <c r="KG203">
        <v>0.19269700000000001</v>
      </c>
      <c r="KH203">
        <v>0.67710530000000002</v>
      </c>
      <c r="KI203">
        <v>39.541170000000001</v>
      </c>
      <c r="KJ203" s="1">
        <v>1.5228469999999999E-3</v>
      </c>
      <c r="KK203">
        <v>0.18557309999999999</v>
      </c>
      <c r="KL203">
        <v>0.67710250000000005</v>
      </c>
      <c r="KM203">
        <v>39.115009999999998</v>
      </c>
      <c r="KN203" s="1">
        <v>1.464115E-3</v>
      </c>
      <c r="KO203">
        <v>0.1787589</v>
      </c>
      <c r="KP203">
        <v>0.67710139999999996</v>
      </c>
      <c r="KQ203">
        <v>42.492930000000001</v>
      </c>
      <c r="KR203" s="1">
        <v>1.408362E-3</v>
      </c>
      <c r="KS203">
        <v>0.1722785</v>
      </c>
      <c r="KT203">
        <v>0.67710389999999998</v>
      </c>
      <c r="KU203">
        <v>48.230930000000001</v>
      </c>
      <c r="KV203" s="1">
        <v>1.3549899999999999E-3</v>
      </c>
      <c r="KW203">
        <v>0.16604530000000001</v>
      </c>
      <c r="KX203">
        <v>0.67709929999999996</v>
      </c>
      <c r="KY203">
        <v>52.333550000000002</v>
      </c>
      <c r="KZ203" s="1">
        <v>1.3036009999999999E-3</v>
      </c>
      <c r="LA203">
        <v>0.16002330000000001</v>
      </c>
      <c r="LB203">
        <v>0.67710300000000001</v>
      </c>
      <c r="LC203">
        <v>52.845660000000002</v>
      </c>
      <c r="LD203" s="1">
        <v>1.2548049999999999E-3</v>
      </c>
      <c r="LE203">
        <v>0.1542762</v>
      </c>
      <c r="LF203">
        <v>0.67710360000000003</v>
      </c>
      <c r="LG203">
        <v>51.6036</v>
      </c>
      <c r="LH203" s="1">
        <v>1.2080420000000001E-3</v>
      </c>
      <c r="LI203">
        <v>0.1487648</v>
      </c>
      <c r="LJ203">
        <v>0.67709779999999997</v>
      </c>
      <c r="LK203">
        <v>49.799480000000003</v>
      </c>
      <c r="LL203" s="1">
        <v>1.163421E-3</v>
      </c>
      <c r="LM203">
        <v>0.14348520000000001</v>
      </c>
      <c r="LN203">
        <v>0.67710139999999996</v>
      </c>
      <c r="LO203">
        <v>46.997439999999997</v>
      </c>
      <c r="LP203" s="1">
        <v>1.1208660000000001E-3</v>
      </c>
      <c r="LQ203">
        <v>0.13844100000000001</v>
      </c>
      <c r="LR203">
        <v>0.6771007</v>
      </c>
      <c r="LS203">
        <v>44.637659999999997</v>
      </c>
      <c r="LT203" s="1">
        <v>1.080169E-3</v>
      </c>
      <c r="LU203">
        <v>0.1335991</v>
      </c>
      <c r="LV203">
        <v>0.67709960000000002</v>
      </c>
      <c r="LW203">
        <v>43.860970000000002</v>
      </c>
      <c r="LX203" s="1">
        <v>1.041258E-3</v>
      </c>
      <c r="LY203">
        <v>0.12896250000000001</v>
      </c>
      <c r="LZ203">
        <v>0.67710000000000004</v>
      </c>
      <c r="MA203">
        <v>43.875729999999997</v>
      </c>
      <c r="MB203" s="1">
        <v>1.0040050000000001E-3</v>
      </c>
      <c r="MC203">
        <v>0.1245153</v>
      </c>
      <c r="MD203">
        <v>0.67710020000000004</v>
      </c>
      <c r="ME203">
        <v>44.429639999999999</v>
      </c>
      <c r="MF203" s="1">
        <v>9.682569E-4</v>
      </c>
      <c r="MG203">
        <v>0.120241</v>
      </c>
      <c r="MH203">
        <v>0.6770967</v>
      </c>
      <c r="MI203">
        <v>44.38908</v>
      </c>
      <c r="MJ203" s="1">
        <v>9.3395659999999999E-4</v>
      </c>
      <c r="MK203">
        <v>0.1161423</v>
      </c>
      <c r="ML203">
        <v>0.6771007</v>
      </c>
      <c r="MM203">
        <v>42.767229999999998</v>
      </c>
      <c r="MN203" s="1">
        <v>9.008992E-4</v>
      </c>
      <c r="MO203">
        <v>0.11219990000000001</v>
      </c>
      <c r="MP203">
        <v>0.67709819999999998</v>
      </c>
      <c r="MQ203">
        <v>40.394150000000003</v>
      </c>
      <c r="MR203" s="1">
        <v>8.6907840000000004E-4</v>
      </c>
      <c r="MS203">
        <v>0.1084025</v>
      </c>
      <c r="MT203">
        <v>0.67710079999999995</v>
      </c>
      <c r="MU203">
        <v>37.842799999999997</v>
      </c>
      <c r="MV203" s="1">
        <v>8.3836299999999996E-4</v>
      </c>
      <c r="MW203">
        <v>0.10473159999999999</v>
      </c>
      <c r="MX203">
        <v>0.67709739999999996</v>
      </c>
      <c r="MY203">
        <v>37.354170000000003</v>
      </c>
      <c r="MZ203" s="1">
        <v>8.090978E-4</v>
      </c>
      <c r="NA203">
        <v>0.1012184</v>
      </c>
      <c r="NB203">
        <v>0.67710289999999995</v>
      </c>
      <c r="NC203">
        <v>38.762650000000001</v>
      </c>
      <c r="ND203" s="1">
        <v>7.8085320000000004E-4</v>
      </c>
      <c r="NE203" s="1">
        <v>9.7821409999999998E-2</v>
      </c>
      <c r="NF203">
        <v>0.67709750000000002</v>
      </c>
      <c r="NG203">
        <v>42.315260000000002</v>
      </c>
      <c r="NH203" s="1">
        <v>7.5366099999999998E-4</v>
      </c>
      <c r="NI203" s="1">
        <v>9.4551750000000004E-2</v>
      </c>
      <c r="NJ203">
        <v>0.67710139999999996</v>
      </c>
      <c r="NK203">
        <v>46.637749999999997</v>
      </c>
      <c r="NL203" s="1">
        <v>7.2755010000000002E-4</v>
      </c>
      <c r="NM203" s="1">
        <v>9.1403310000000002E-2</v>
      </c>
      <c r="NN203">
        <v>0.67710499999999996</v>
      </c>
      <c r="NO203">
        <v>48.45702</v>
      </c>
      <c r="NP203" s="1">
        <v>7.0232230000000001E-4</v>
      </c>
      <c r="NQ203" s="1">
        <v>8.8351200000000005E-2</v>
      </c>
      <c r="NR203">
        <v>0.67710009999999998</v>
      </c>
      <c r="NS203">
        <v>47.161790000000003</v>
      </c>
      <c r="NT203" s="1">
        <v>6.7815840000000002E-4</v>
      </c>
      <c r="NU203" s="1">
        <v>8.5425840000000003E-2</v>
      </c>
      <c r="NV203">
        <v>0.67709589999999997</v>
      </c>
      <c r="NW203">
        <v>45.115549999999999</v>
      </c>
      <c r="NX203" s="1">
        <v>6.5487620000000005E-4</v>
      </c>
      <c r="NY203" s="1">
        <v>8.2599400000000003E-2</v>
      </c>
      <c r="NZ203">
        <v>0.67710420000000004</v>
      </c>
      <c r="OA203">
        <v>42.56662</v>
      </c>
      <c r="OB203" s="1">
        <v>6.3262259999999999E-4</v>
      </c>
      <c r="OC203" s="1">
        <v>7.9881129999999995E-2</v>
      </c>
      <c r="OD203">
        <v>0.67709699999999995</v>
      </c>
      <c r="OE203">
        <v>40.843940000000003</v>
      </c>
      <c r="OF203" s="1">
        <v>6.1124729999999998E-4</v>
      </c>
      <c r="OG203" s="1">
        <v>7.7260430000000005E-2</v>
      </c>
      <c r="OH203">
        <v>0.67709949999999997</v>
      </c>
      <c r="OI203">
        <v>38.909260000000003</v>
      </c>
      <c r="OJ203" s="1">
        <v>5.9060959999999996E-4</v>
      </c>
      <c r="OK203" s="1">
        <v>7.4723239999999996E-2</v>
      </c>
    </row>
    <row r="204" spans="1:401" x14ac:dyDescent="0.35">
      <c r="A204">
        <v>210</v>
      </c>
      <c r="B204" t="s">
        <v>4</v>
      </c>
      <c r="C204" t="s">
        <v>181</v>
      </c>
      <c r="D204" t="s">
        <v>210</v>
      </c>
      <c r="E204">
        <v>179.7406</v>
      </c>
      <c r="F204">
        <v>0.96614900000000004</v>
      </c>
      <c r="G204">
        <v>23.423449999999999</v>
      </c>
      <c r="H204">
        <v>0</v>
      </c>
      <c r="I204">
        <v>0</v>
      </c>
      <c r="J204">
        <v>0.95942620000000001</v>
      </c>
      <c r="K204">
        <v>23.850390000000001</v>
      </c>
      <c r="L204">
        <v>0</v>
      </c>
      <c r="M204">
        <v>0</v>
      </c>
      <c r="N204">
        <v>0.95278969999999996</v>
      </c>
      <c r="O204">
        <v>24.178239999999999</v>
      </c>
      <c r="P204">
        <v>0</v>
      </c>
      <c r="Q204">
        <v>0</v>
      </c>
      <c r="R204">
        <v>0.94649450000000002</v>
      </c>
      <c r="S204">
        <v>25.663060000000002</v>
      </c>
      <c r="T204">
        <v>0</v>
      </c>
      <c r="U204">
        <v>0</v>
      </c>
      <c r="V204">
        <v>0.93973759999999995</v>
      </c>
      <c r="W204">
        <v>26.683129999999998</v>
      </c>
      <c r="X204">
        <v>0</v>
      </c>
      <c r="Y204">
        <v>0</v>
      </c>
      <c r="Z204">
        <v>0.93303630000000004</v>
      </c>
      <c r="AA204">
        <v>26.395029999999998</v>
      </c>
      <c r="AB204">
        <v>0</v>
      </c>
      <c r="AC204">
        <v>0</v>
      </c>
      <c r="AD204">
        <v>0.92656570000000005</v>
      </c>
      <c r="AE204">
        <v>25.153569999999998</v>
      </c>
      <c r="AF204">
        <v>0</v>
      </c>
      <c r="AG204">
        <v>0</v>
      </c>
      <c r="AH204">
        <v>0.92119589999999996</v>
      </c>
      <c r="AI204">
        <v>23.675260000000002</v>
      </c>
      <c r="AJ204">
        <v>0</v>
      </c>
      <c r="AK204">
        <v>0</v>
      </c>
      <c r="AL204">
        <v>0.91658050000000002</v>
      </c>
      <c r="AM204">
        <v>22.538319999999999</v>
      </c>
      <c r="AN204" s="1">
        <v>3.6613060000000001E-33</v>
      </c>
      <c r="AO204" s="1">
        <v>2.0046029999999998E-31</v>
      </c>
      <c r="AP204">
        <v>0.91279670000000002</v>
      </c>
      <c r="AQ204">
        <v>23.205089999999998</v>
      </c>
      <c r="AR204" s="1">
        <v>1.609965E-23</v>
      </c>
      <c r="AS204" s="1">
        <v>8.8474600000000005E-22</v>
      </c>
      <c r="AT204">
        <v>0.90930670000000002</v>
      </c>
      <c r="AU204">
        <v>25.462009999999999</v>
      </c>
      <c r="AV204" s="1">
        <v>7.3371529999999997E-14</v>
      </c>
      <c r="AW204" s="1">
        <v>3.9957840000000001E-12</v>
      </c>
      <c r="AX204">
        <v>0.90613379999999999</v>
      </c>
      <c r="AY204">
        <v>28.74062</v>
      </c>
      <c r="AZ204" s="1">
        <v>5.3391579999999998E-8</v>
      </c>
      <c r="BA204" s="1">
        <v>3.0131960000000001E-6</v>
      </c>
      <c r="BB204">
        <v>0.90347259999999996</v>
      </c>
      <c r="BC204">
        <v>31.601500000000001</v>
      </c>
      <c r="BD204" s="1">
        <v>5.7542140000000002E-5</v>
      </c>
      <c r="BE204" s="1">
        <v>3.296518E-3</v>
      </c>
      <c r="BF204">
        <v>0.90128790000000003</v>
      </c>
      <c r="BG204">
        <v>32.504710000000003</v>
      </c>
      <c r="BH204" s="1">
        <v>7.7449650000000004E-3</v>
      </c>
      <c r="BI204">
        <v>0.44758569999999998</v>
      </c>
      <c r="BJ204">
        <v>0.89961369999999996</v>
      </c>
      <c r="BK204">
        <v>31.889240000000001</v>
      </c>
      <c r="BL204">
        <v>0.26368469999999999</v>
      </c>
      <c r="BM204">
        <v>15.34637</v>
      </c>
      <c r="BN204">
        <v>0.8984259</v>
      </c>
      <c r="BO204">
        <v>30.477779999999999</v>
      </c>
      <c r="BP204">
        <v>3.2095769999999999</v>
      </c>
      <c r="BQ204">
        <v>187.80350000000001</v>
      </c>
      <c r="BR204">
        <v>0.89780689999999996</v>
      </c>
      <c r="BS204">
        <v>28.643830000000001</v>
      </c>
      <c r="BT204">
        <v>17.31344</v>
      </c>
      <c r="BU204">
        <v>1017.101</v>
      </c>
      <c r="BV204">
        <v>0.89717579999999997</v>
      </c>
      <c r="BW204">
        <v>28.073609999999999</v>
      </c>
      <c r="BX204">
        <v>48.103029999999997</v>
      </c>
      <c r="BY204">
        <v>2833.9969999999998</v>
      </c>
      <c r="BZ204">
        <v>0.89639659999999999</v>
      </c>
      <c r="CA204">
        <v>28.548380000000002</v>
      </c>
      <c r="CB204">
        <v>77.061319999999995</v>
      </c>
      <c r="CC204">
        <v>4552.7709999999997</v>
      </c>
      <c r="CD204">
        <v>0.89524610000000004</v>
      </c>
      <c r="CE204">
        <v>29.631879999999999</v>
      </c>
      <c r="CF204">
        <v>77.933049999999994</v>
      </c>
      <c r="CG204">
        <v>4617.866</v>
      </c>
      <c r="CH204">
        <v>0.89378170000000001</v>
      </c>
      <c r="CI204">
        <v>30.642109999999999</v>
      </c>
      <c r="CJ204">
        <v>53.686520000000002</v>
      </c>
      <c r="CK204">
        <v>3192.0369999999998</v>
      </c>
      <c r="CL204">
        <v>0.89137860000000002</v>
      </c>
      <c r="CM204">
        <v>30.420960000000001</v>
      </c>
      <c r="CN204">
        <v>26.941179999999999</v>
      </c>
      <c r="CO204">
        <v>1608.4469999999999</v>
      </c>
      <c r="CP204">
        <v>0.88826400000000005</v>
      </c>
      <c r="CQ204">
        <v>29.414709999999999</v>
      </c>
      <c r="CR204">
        <v>10.45876</v>
      </c>
      <c r="CS204">
        <v>627.7722</v>
      </c>
      <c r="CT204">
        <v>0.88464860000000001</v>
      </c>
      <c r="CU204">
        <v>27.939640000000001</v>
      </c>
      <c r="CV204">
        <v>3.3291339999999998</v>
      </c>
      <c r="CW204">
        <v>200.98920000000001</v>
      </c>
      <c r="CX204">
        <v>0.88061789999999995</v>
      </c>
      <c r="CY204">
        <v>26.711130000000001</v>
      </c>
      <c r="CZ204">
        <v>0.92390709999999998</v>
      </c>
      <c r="DA204">
        <v>56.103490000000001</v>
      </c>
      <c r="DB204">
        <v>0.87640169999999995</v>
      </c>
      <c r="DC204">
        <v>27.135680000000001</v>
      </c>
      <c r="DD204">
        <v>0.24486169999999999</v>
      </c>
      <c r="DE204">
        <v>14.95086</v>
      </c>
      <c r="DF204">
        <v>0.87215350000000003</v>
      </c>
      <c r="DG204">
        <v>29.454940000000001</v>
      </c>
      <c r="DH204">
        <v>7.5930399999999995E-2</v>
      </c>
      <c r="DI204">
        <v>4.653486</v>
      </c>
      <c r="DJ204">
        <v>0.86795599999999995</v>
      </c>
      <c r="DK204">
        <v>33.961379999999998</v>
      </c>
      <c r="DL204" s="1">
        <v>3.8441740000000002E-2</v>
      </c>
      <c r="DM204">
        <v>2.3588079999999998</v>
      </c>
      <c r="DN204">
        <v>0.86395630000000001</v>
      </c>
      <c r="DO204">
        <v>39.243589999999998</v>
      </c>
      <c r="DP204" s="1">
        <v>3.2627969999999999E-2</v>
      </c>
      <c r="DQ204">
        <v>2.006869</v>
      </c>
      <c r="DR204">
        <v>0.86037549999999996</v>
      </c>
      <c r="DS204">
        <v>41.48348</v>
      </c>
      <c r="DT204" s="1">
        <v>3.3660820000000001E-2</v>
      </c>
      <c r="DU204">
        <v>2.0781749999999999</v>
      </c>
      <c r="DV204">
        <v>0.85737830000000004</v>
      </c>
      <c r="DW204">
        <v>41.256599999999999</v>
      </c>
      <c r="DX204" s="1">
        <v>3.5048459999999997E-2</v>
      </c>
      <c r="DY204">
        <v>2.1714220000000002</v>
      </c>
      <c r="DZ204">
        <v>0.85500600000000004</v>
      </c>
      <c r="EA204">
        <v>40.257530000000003</v>
      </c>
      <c r="EB204" s="1">
        <v>3.5204270000000003E-2</v>
      </c>
      <c r="EC204">
        <v>2.1862270000000001</v>
      </c>
      <c r="ED204">
        <v>0.8534332</v>
      </c>
      <c r="EE204">
        <v>38.483269999999997</v>
      </c>
      <c r="EF204" s="1">
        <v>3.400711E-2</v>
      </c>
      <c r="EG204">
        <v>2.1141299999999998</v>
      </c>
      <c r="EH204">
        <v>0.85242249999999997</v>
      </c>
      <c r="EI204">
        <v>36.999130000000001</v>
      </c>
      <c r="EJ204" s="1">
        <v>3.1874399999999997E-2</v>
      </c>
      <c r="EK204">
        <v>1.9816800000000001</v>
      </c>
      <c r="EL204">
        <v>0.85176149999999995</v>
      </c>
      <c r="EM204">
        <v>37.083210000000001</v>
      </c>
      <c r="EN204" s="1">
        <v>2.9169319999999999E-2</v>
      </c>
      <c r="EO204">
        <v>1.8123579999999999</v>
      </c>
      <c r="EP204">
        <v>0.85135780000000005</v>
      </c>
      <c r="EQ204">
        <v>40.15446</v>
      </c>
      <c r="ER204" s="1">
        <v>2.5966690000000001E-2</v>
      </c>
      <c r="ES204">
        <v>1.612136</v>
      </c>
      <c r="ET204">
        <v>0.85110110000000005</v>
      </c>
      <c r="EU204">
        <v>43.976199999999999</v>
      </c>
      <c r="EV204" s="1">
        <v>2.2261949999999999E-2</v>
      </c>
      <c r="EW204">
        <v>1.3811500000000001</v>
      </c>
      <c r="EX204">
        <v>0.85095690000000002</v>
      </c>
      <c r="EY204">
        <v>45.13935</v>
      </c>
      <c r="EZ204" s="1">
        <v>1.8273069999999999E-2</v>
      </c>
      <c r="FA204">
        <v>1.1324749999999999</v>
      </c>
      <c r="FB204">
        <v>0.85088739999999996</v>
      </c>
      <c r="FC204">
        <v>44.571809999999999</v>
      </c>
      <c r="FD204">
        <v>1.446152E-2</v>
      </c>
      <c r="FE204">
        <v>0.89531700000000003</v>
      </c>
      <c r="FF204">
        <v>0.85085409999999995</v>
      </c>
      <c r="FG204">
        <v>43.237340000000003</v>
      </c>
      <c r="FH204" s="1">
        <v>1.129458E-2</v>
      </c>
      <c r="FI204">
        <v>0.69844450000000002</v>
      </c>
      <c r="FJ204">
        <v>0.85085920000000004</v>
      </c>
      <c r="FK204">
        <v>41.350479999999997</v>
      </c>
      <c r="FL204" s="1">
        <v>8.9716859999999996E-3</v>
      </c>
      <c r="FM204">
        <v>0.5540292</v>
      </c>
      <c r="FN204">
        <v>0.85085639999999996</v>
      </c>
      <c r="FO204">
        <v>40.568629999999999</v>
      </c>
      <c r="FP204" s="1">
        <v>7.4089749999999999E-3</v>
      </c>
      <c r="FQ204">
        <v>0.45694709999999999</v>
      </c>
      <c r="FR204">
        <v>0.85084970000000004</v>
      </c>
      <c r="FS204">
        <v>41.422060000000002</v>
      </c>
      <c r="FT204" s="1">
        <v>6.3965549999999999E-3</v>
      </c>
      <c r="FU204">
        <v>0.39414650000000001</v>
      </c>
      <c r="FV204">
        <v>0.85086379999999995</v>
      </c>
      <c r="FW204">
        <v>44.012610000000002</v>
      </c>
      <c r="FX204" s="1">
        <v>5.7403389999999997E-3</v>
      </c>
      <c r="FY204">
        <v>0.35340569999999999</v>
      </c>
      <c r="FZ204">
        <v>0.85087179999999996</v>
      </c>
      <c r="GA204">
        <v>46.096350000000001</v>
      </c>
      <c r="GB204" s="1">
        <v>5.2866639999999999E-3</v>
      </c>
      <c r="GC204">
        <v>0.32526539999999998</v>
      </c>
      <c r="GD204">
        <v>0.85086640000000002</v>
      </c>
      <c r="GE204">
        <v>46.984850000000002</v>
      </c>
      <c r="GF204" s="1">
        <v>4.9452860000000001E-3</v>
      </c>
      <c r="GG204">
        <v>0.30414540000000001</v>
      </c>
      <c r="GH204">
        <v>0.85086910000000004</v>
      </c>
      <c r="GI204">
        <v>46.07443</v>
      </c>
      <c r="GJ204" s="1">
        <v>4.6684079999999998E-3</v>
      </c>
      <c r="GK204">
        <v>0.28704069999999998</v>
      </c>
      <c r="GL204">
        <v>0.85087230000000003</v>
      </c>
      <c r="GM204">
        <v>44.104509999999998</v>
      </c>
      <c r="GN204" s="1">
        <v>4.4283079999999997E-3</v>
      </c>
      <c r="GO204">
        <v>0.2722135</v>
      </c>
      <c r="GP204">
        <v>0.85085259999999996</v>
      </c>
      <c r="GQ204">
        <v>41.371160000000003</v>
      </c>
      <c r="GR204" s="1">
        <v>4.2118640000000001E-3</v>
      </c>
      <c r="GS204">
        <v>0.2588684</v>
      </c>
      <c r="GT204">
        <v>0.85087630000000003</v>
      </c>
      <c r="GU204">
        <v>40.278590000000001</v>
      </c>
      <c r="GV204" s="1">
        <v>4.0142900000000002E-3</v>
      </c>
      <c r="GW204">
        <v>0.24668309999999999</v>
      </c>
      <c r="GX204">
        <v>0.85087420000000002</v>
      </c>
      <c r="GY204">
        <v>40.79121</v>
      </c>
      <c r="GZ204" s="1">
        <v>3.8301379999999999E-3</v>
      </c>
      <c r="HA204">
        <v>0.23536879999999999</v>
      </c>
      <c r="HB204">
        <v>0.85087360000000001</v>
      </c>
      <c r="HC204">
        <v>43.02769</v>
      </c>
      <c r="HD204" s="1">
        <v>3.657965E-3</v>
      </c>
      <c r="HE204">
        <v>0.22475980000000001</v>
      </c>
      <c r="HF204">
        <v>0.85089329999999996</v>
      </c>
      <c r="HG204">
        <v>45.359319999999997</v>
      </c>
      <c r="HH204" s="1">
        <v>3.4951740000000002E-3</v>
      </c>
      <c r="HI204">
        <v>0.214751</v>
      </c>
      <c r="HJ204">
        <v>0.85087469999999998</v>
      </c>
      <c r="HK204">
        <v>45.635429999999999</v>
      </c>
      <c r="HL204" s="1">
        <v>3.3414389999999999E-3</v>
      </c>
      <c r="HM204">
        <v>0.20530409999999999</v>
      </c>
      <c r="HN204">
        <v>0.85086260000000002</v>
      </c>
      <c r="HO204">
        <v>44.757559999999998</v>
      </c>
      <c r="HP204" s="1">
        <v>3.1964430000000002E-3</v>
      </c>
      <c r="HQ204">
        <v>0.19639029999999999</v>
      </c>
      <c r="HR204">
        <v>0.85088649999999999</v>
      </c>
      <c r="HS204">
        <v>42.995699999999999</v>
      </c>
      <c r="HT204" s="1">
        <v>3.0597350000000001E-3</v>
      </c>
      <c r="HU204">
        <v>0.1879855</v>
      </c>
      <c r="HV204">
        <v>0.85086189999999995</v>
      </c>
      <c r="HW204">
        <v>40.998089999999998</v>
      </c>
      <c r="HX204" s="1">
        <v>2.9301290000000001E-3</v>
      </c>
      <c r="HY204">
        <v>0.18003179999999999</v>
      </c>
      <c r="HZ204">
        <v>0.85086550000000005</v>
      </c>
      <c r="IA204">
        <v>40.761670000000002</v>
      </c>
      <c r="IB204" s="1">
        <v>2.8073759999999999E-3</v>
      </c>
      <c r="IC204">
        <v>0.1724917</v>
      </c>
      <c r="ID204">
        <v>0.85086269999999997</v>
      </c>
      <c r="IE204">
        <v>43.321689999999997</v>
      </c>
      <c r="IF204" s="1">
        <v>2.6908209999999999E-3</v>
      </c>
      <c r="IG204">
        <v>0.165323</v>
      </c>
      <c r="IH204">
        <v>0.85085840000000001</v>
      </c>
      <c r="II204">
        <v>47.753039999999999</v>
      </c>
      <c r="IJ204" s="1">
        <v>2.5802160000000002E-3</v>
      </c>
      <c r="IK204">
        <v>0.15853149999999999</v>
      </c>
      <c r="IL204">
        <v>0.85086170000000005</v>
      </c>
      <c r="IM204">
        <v>50.849800000000002</v>
      </c>
      <c r="IN204" s="1">
        <v>2.4754569999999999E-3</v>
      </c>
      <c r="IO204">
        <v>0.15208369999999999</v>
      </c>
      <c r="IP204">
        <v>0.85086269999999997</v>
      </c>
      <c r="IQ204">
        <v>51.595759999999999</v>
      </c>
      <c r="IR204" s="1">
        <v>2.3753759999999998E-3</v>
      </c>
      <c r="IS204">
        <v>0.1459445</v>
      </c>
      <c r="IT204">
        <v>0.85086099999999998</v>
      </c>
      <c r="IU204">
        <v>50.7485</v>
      </c>
      <c r="IV204" s="1">
        <v>2.2805379999999999E-3</v>
      </c>
      <c r="IW204">
        <v>0.14010610000000001</v>
      </c>
      <c r="IX204">
        <v>0.85086150000000005</v>
      </c>
      <c r="IY204">
        <v>48.900190000000002</v>
      </c>
      <c r="IZ204" s="1">
        <v>2.1906780000000002E-3</v>
      </c>
      <c r="JA204">
        <v>0.13458890000000001</v>
      </c>
      <c r="JB204">
        <v>0.85086019999999996</v>
      </c>
      <c r="JC204">
        <v>46.400390000000002</v>
      </c>
      <c r="JD204" s="1">
        <v>2.1052689999999999E-3</v>
      </c>
      <c r="JE204">
        <v>0.1293502</v>
      </c>
      <c r="JF204">
        <v>0.85086289999999998</v>
      </c>
      <c r="JG204">
        <v>45.617750000000001</v>
      </c>
      <c r="JH204" s="1">
        <v>2.024171E-3</v>
      </c>
      <c r="JI204">
        <v>0.124357</v>
      </c>
      <c r="JJ204">
        <v>0.85086289999999998</v>
      </c>
      <c r="JK204">
        <v>45.932980000000001</v>
      </c>
      <c r="JL204" s="1">
        <v>1.9449199999999999E-3</v>
      </c>
      <c r="JM204">
        <v>0.1195605</v>
      </c>
      <c r="JN204">
        <v>0.85087959999999996</v>
      </c>
      <c r="JO204">
        <v>46.283149999999999</v>
      </c>
      <c r="JP204" s="1">
        <v>1.8656739999999999E-3</v>
      </c>
      <c r="JQ204">
        <v>0.1149845</v>
      </c>
      <c r="JR204">
        <v>0.85088410000000003</v>
      </c>
      <c r="JS204">
        <v>46.448039999999999</v>
      </c>
      <c r="JT204" s="1">
        <v>1.790469E-3</v>
      </c>
      <c r="JU204">
        <v>0.11062719999999999</v>
      </c>
      <c r="JV204">
        <v>0.85086300000000004</v>
      </c>
      <c r="JW204">
        <v>46.303190000000001</v>
      </c>
      <c r="JX204" s="1">
        <v>1.7190980000000001E-3</v>
      </c>
      <c r="JY204">
        <v>0.10647429999999999</v>
      </c>
      <c r="JZ204">
        <v>0.85088410000000003</v>
      </c>
      <c r="KA204">
        <v>44.922220000000003</v>
      </c>
      <c r="KB204" s="1">
        <v>1.6510229999999999E-3</v>
      </c>
      <c r="KC204">
        <v>0.1024852</v>
      </c>
      <c r="KD204">
        <v>0.85089320000000002</v>
      </c>
      <c r="KE204">
        <v>42.451999999999998</v>
      </c>
      <c r="KF204" s="1">
        <v>1.5863800000000001E-3</v>
      </c>
      <c r="KG204">
        <v>9.8682450000000005E-2</v>
      </c>
      <c r="KH204">
        <v>0.85086660000000003</v>
      </c>
      <c r="KI204">
        <v>39.587319999999998</v>
      </c>
      <c r="KJ204" s="1">
        <v>1.5246120000000001E-3</v>
      </c>
      <c r="KK204" s="1">
        <v>9.5034170000000001E-2</v>
      </c>
      <c r="KL204">
        <v>0.85086949999999995</v>
      </c>
      <c r="KM204">
        <v>39.131419999999999</v>
      </c>
      <c r="KN204" s="1">
        <v>1.4658E-3</v>
      </c>
      <c r="KO204" s="1">
        <v>9.1543600000000003E-2</v>
      </c>
      <c r="KP204">
        <v>0.85086640000000002</v>
      </c>
      <c r="KQ204">
        <v>42.480539999999998</v>
      </c>
      <c r="KR204" s="1">
        <v>1.4099640000000001E-3</v>
      </c>
      <c r="KS204" s="1">
        <v>8.8224220000000006E-2</v>
      </c>
      <c r="KT204">
        <v>0.8508713</v>
      </c>
      <c r="KU204">
        <v>48.20129</v>
      </c>
      <c r="KV204" s="1">
        <v>1.356541E-3</v>
      </c>
      <c r="KW204">
        <v>8.5032449999999996E-2</v>
      </c>
      <c r="KX204">
        <v>0.85088529999999996</v>
      </c>
      <c r="KY204">
        <v>52.311790000000002</v>
      </c>
      <c r="KZ204" s="1">
        <v>1.3050830000000001E-3</v>
      </c>
      <c r="LA204" s="1">
        <v>8.1948229999999997E-2</v>
      </c>
      <c r="LB204">
        <v>0.85087009999999996</v>
      </c>
      <c r="LC204">
        <v>52.840209999999999</v>
      </c>
      <c r="LD204" s="1">
        <v>1.2562160000000001E-3</v>
      </c>
      <c r="LE204" s="1">
        <v>7.9004379999999999E-2</v>
      </c>
      <c r="LF204">
        <v>0.8508947</v>
      </c>
      <c r="LG204">
        <v>51.610590000000002</v>
      </c>
      <c r="LH204" s="1">
        <v>1.209403E-3</v>
      </c>
      <c r="LI204" s="1">
        <v>7.6182020000000003E-2</v>
      </c>
      <c r="LJ204">
        <v>0.85088379999999997</v>
      </c>
      <c r="LK204">
        <v>49.831099999999999</v>
      </c>
      <c r="LL204" s="1">
        <v>1.164712E-3</v>
      </c>
      <c r="LM204" s="1">
        <v>7.3477559999999997E-2</v>
      </c>
      <c r="LN204">
        <v>0.85088830000000004</v>
      </c>
      <c r="LO204">
        <v>47.049849999999999</v>
      </c>
      <c r="LP204" s="1">
        <v>1.122102E-3</v>
      </c>
      <c r="LQ204" s="1">
        <v>7.0894109999999996E-2</v>
      </c>
      <c r="LR204">
        <v>0.85086419999999996</v>
      </c>
      <c r="LS204">
        <v>44.690359999999998</v>
      </c>
      <c r="LT204" s="1">
        <v>1.081353E-3</v>
      </c>
      <c r="LU204" s="1">
        <v>6.84144E-2</v>
      </c>
      <c r="LV204">
        <v>0.85086539999999999</v>
      </c>
      <c r="LW204">
        <v>43.892530000000001</v>
      </c>
      <c r="LX204" s="1">
        <v>1.0423909999999999E-3</v>
      </c>
      <c r="LY204" s="1">
        <v>6.6039509999999996E-2</v>
      </c>
      <c r="LZ204">
        <v>0.85086209999999995</v>
      </c>
      <c r="MA204">
        <v>43.893329999999999</v>
      </c>
      <c r="MB204" s="1">
        <v>1.0050930000000001E-3</v>
      </c>
      <c r="MC204" s="1">
        <v>6.3762120000000005E-2</v>
      </c>
      <c r="MD204">
        <v>0.85088830000000004</v>
      </c>
      <c r="ME204">
        <v>44.426769999999998</v>
      </c>
      <c r="MF204" s="1">
        <v>9.6929749999999999E-4</v>
      </c>
      <c r="MG204" s="1">
        <v>6.1572189999999999E-2</v>
      </c>
      <c r="MH204">
        <v>0.85085679999999997</v>
      </c>
      <c r="MI204">
        <v>44.399160000000002</v>
      </c>
      <c r="MJ204" s="1">
        <v>9.3495500000000001E-4</v>
      </c>
      <c r="MK204" s="1">
        <v>5.9473329999999998E-2</v>
      </c>
      <c r="ML204">
        <v>0.85088870000000005</v>
      </c>
      <c r="MM204">
        <v>42.793100000000003</v>
      </c>
      <c r="MN204" s="1">
        <v>9.0185679999999998E-4</v>
      </c>
      <c r="MO204" s="1">
        <v>5.7454089999999999E-2</v>
      </c>
      <c r="MP204">
        <v>0.85086390000000001</v>
      </c>
      <c r="MQ204">
        <v>40.440579999999997</v>
      </c>
      <c r="MR204" s="1">
        <v>8.7000599999999999E-4</v>
      </c>
      <c r="MS204" s="1">
        <v>5.5510259999999999E-2</v>
      </c>
      <c r="MT204">
        <v>0.8508618</v>
      </c>
      <c r="MU204">
        <v>37.885120000000001</v>
      </c>
      <c r="MV204" s="1">
        <v>8.392486E-4</v>
      </c>
      <c r="MW204" s="1">
        <v>5.3630249999999997E-2</v>
      </c>
      <c r="MX204">
        <v>0.85085980000000005</v>
      </c>
      <c r="MY204">
        <v>37.371479999999998</v>
      </c>
      <c r="MZ204" s="1">
        <v>8.0994629999999997E-4</v>
      </c>
      <c r="NA204" s="1">
        <v>5.1830849999999998E-2</v>
      </c>
      <c r="NB204">
        <v>0.85089309999999996</v>
      </c>
      <c r="NC204">
        <v>38.739730000000002</v>
      </c>
      <c r="ND204" s="1">
        <v>7.816794E-4</v>
      </c>
      <c r="NE204" s="1">
        <v>5.0091549999999999E-2</v>
      </c>
      <c r="NF204">
        <v>0.85085679999999997</v>
      </c>
      <c r="NG204">
        <v>42.278089999999999</v>
      </c>
      <c r="NH204" s="1">
        <v>7.5444629999999997E-4</v>
      </c>
      <c r="NI204" s="1">
        <v>4.8416929999999997E-2</v>
      </c>
      <c r="NJ204">
        <v>0.85088830000000004</v>
      </c>
      <c r="NK204">
        <v>46.601640000000003</v>
      </c>
      <c r="NL204" s="1">
        <v>7.2831540000000002E-4</v>
      </c>
      <c r="NM204" s="1">
        <v>4.6804459999999999E-2</v>
      </c>
      <c r="NN204">
        <v>0.85087000000000002</v>
      </c>
      <c r="NO204">
        <v>48.453699999999998</v>
      </c>
      <c r="NP204" s="1">
        <v>7.0305650000000003E-4</v>
      </c>
      <c r="NQ204" s="1">
        <v>4.5241839999999998E-2</v>
      </c>
      <c r="NR204">
        <v>0.85088719999999995</v>
      </c>
      <c r="NS204">
        <v>47.170679999999997</v>
      </c>
      <c r="NT204" s="1">
        <v>6.7886219999999998E-4</v>
      </c>
      <c r="NU204" s="1">
        <v>4.3743160000000003E-2</v>
      </c>
      <c r="NV204">
        <v>0.85088079999999999</v>
      </c>
      <c r="NW204">
        <v>45.147109999999998</v>
      </c>
      <c r="NX204" s="1">
        <v>6.555555E-4</v>
      </c>
      <c r="NY204" s="1">
        <v>4.2296250000000001E-2</v>
      </c>
      <c r="NZ204">
        <v>0.85086980000000001</v>
      </c>
      <c r="OA204">
        <v>42.615020000000001</v>
      </c>
      <c r="OB204" s="1">
        <v>6.3327339999999998E-4</v>
      </c>
      <c r="OC204" s="1">
        <v>4.0903679999999998E-2</v>
      </c>
      <c r="OD204">
        <v>0.85088350000000001</v>
      </c>
      <c r="OE204">
        <v>40.895560000000003</v>
      </c>
      <c r="OF204" s="1">
        <v>6.1187969999999998E-4</v>
      </c>
      <c r="OG204" s="1">
        <v>3.9562239999999999E-2</v>
      </c>
      <c r="OH204">
        <v>0.85086669999999998</v>
      </c>
      <c r="OI204">
        <v>38.962330000000001</v>
      </c>
      <c r="OJ204" s="1">
        <v>5.9121939999999995E-4</v>
      </c>
      <c r="OK204">
        <v>3.8262949999999997E-2</v>
      </c>
    </row>
    <row r="205" spans="1:401" x14ac:dyDescent="0.35">
      <c r="A205">
        <v>211</v>
      </c>
      <c r="B205" t="s">
        <v>4</v>
      </c>
      <c r="C205" t="s">
        <v>181</v>
      </c>
      <c r="D205" t="s">
        <v>211</v>
      </c>
      <c r="E205">
        <v>70.500240000000005</v>
      </c>
      <c r="F205">
        <v>0.99942819999999999</v>
      </c>
      <c r="G205">
        <v>23.428460000000001</v>
      </c>
      <c r="H205">
        <v>0</v>
      </c>
      <c r="I205">
        <v>0</v>
      </c>
      <c r="J205">
        <v>0.98713130000000004</v>
      </c>
      <c r="K205">
        <v>23.850149999999999</v>
      </c>
      <c r="L205">
        <v>0</v>
      </c>
      <c r="M205">
        <v>0</v>
      </c>
      <c r="N205">
        <v>0.97490120000000002</v>
      </c>
      <c r="O205">
        <v>24.17238</v>
      </c>
      <c r="P205">
        <v>0</v>
      </c>
      <c r="Q205">
        <v>0</v>
      </c>
      <c r="R205">
        <v>0.96307220000000004</v>
      </c>
      <c r="S205">
        <v>25.653300000000002</v>
      </c>
      <c r="T205">
        <v>0</v>
      </c>
      <c r="U205">
        <v>0</v>
      </c>
      <c r="V205">
        <v>0.95174309999999995</v>
      </c>
      <c r="W205">
        <v>26.684239999999999</v>
      </c>
      <c r="X205">
        <v>0</v>
      </c>
      <c r="Y205">
        <v>0</v>
      </c>
      <c r="Z205">
        <v>0.94081389999999998</v>
      </c>
      <c r="AA205">
        <v>26.407409999999999</v>
      </c>
      <c r="AB205">
        <v>0</v>
      </c>
      <c r="AC205">
        <v>0</v>
      </c>
      <c r="AD205">
        <v>0.93017470000000002</v>
      </c>
      <c r="AE205">
        <v>25.16957</v>
      </c>
      <c r="AF205">
        <v>0</v>
      </c>
      <c r="AG205">
        <v>0</v>
      </c>
      <c r="AH205">
        <v>0.92052389999999995</v>
      </c>
      <c r="AI205">
        <v>23.693940000000001</v>
      </c>
      <c r="AJ205">
        <v>0</v>
      </c>
      <c r="AK205">
        <v>0</v>
      </c>
      <c r="AL205">
        <v>0.91154570000000001</v>
      </c>
      <c r="AM205">
        <v>22.550799999999999</v>
      </c>
      <c r="AN205" s="1">
        <v>2.938238E-33</v>
      </c>
      <c r="AO205" s="1">
        <v>6.3619100000000001E-32</v>
      </c>
      <c r="AP205">
        <v>0.90350750000000002</v>
      </c>
      <c r="AQ205">
        <v>23.204709999999999</v>
      </c>
      <c r="AR205" s="1">
        <v>1.286578E-23</v>
      </c>
      <c r="AS205" s="1">
        <v>2.7986620000000001E-22</v>
      </c>
      <c r="AT205">
        <v>0.89598599999999995</v>
      </c>
      <c r="AU205">
        <v>25.448139999999999</v>
      </c>
      <c r="AV205" s="1">
        <v>5.7736330000000006E-14</v>
      </c>
      <c r="AW205" s="1">
        <v>1.269628E-12</v>
      </c>
      <c r="AX205">
        <v>0.88907899999999995</v>
      </c>
      <c r="AY205">
        <v>28.720099999999999</v>
      </c>
      <c r="AZ205" s="1">
        <v>4.737407E-8</v>
      </c>
      <c r="BA205" s="1">
        <v>1.0802080000000001E-6</v>
      </c>
      <c r="BB205">
        <v>0.88313569999999997</v>
      </c>
      <c r="BC205">
        <v>31.58595</v>
      </c>
      <c r="BD205" s="1">
        <v>5.2776350000000002E-5</v>
      </c>
      <c r="BE205" s="1">
        <v>1.21978E-3</v>
      </c>
      <c r="BF205">
        <v>0.87811450000000002</v>
      </c>
      <c r="BG205">
        <v>32.502339999999997</v>
      </c>
      <c r="BH205" s="1">
        <v>7.2572310000000003E-3</v>
      </c>
      <c r="BI205">
        <v>0.16912540000000001</v>
      </c>
      <c r="BJ205">
        <v>0.87399590000000005</v>
      </c>
      <c r="BK205">
        <v>31.89817</v>
      </c>
      <c r="BL205">
        <v>0.25121189999999999</v>
      </c>
      <c r="BM205">
        <v>5.8952450000000001</v>
      </c>
      <c r="BN205">
        <v>0.8707106</v>
      </c>
      <c r="BO205">
        <v>30.500419999999998</v>
      </c>
      <c r="BP205">
        <v>3.0999080000000001</v>
      </c>
      <c r="BQ205">
        <v>73.142259999999993</v>
      </c>
      <c r="BR205">
        <v>0.86830289999999999</v>
      </c>
      <c r="BS205">
        <v>28.669409999999999</v>
      </c>
      <c r="BT205">
        <v>16.917649999999998</v>
      </c>
      <c r="BU205">
        <v>400.8066</v>
      </c>
      <c r="BV205">
        <v>0.86618059999999997</v>
      </c>
      <c r="BW205">
        <v>28.085660000000001</v>
      </c>
      <c r="BX205">
        <v>47.477710000000002</v>
      </c>
      <c r="BY205">
        <v>1128.18</v>
      </c>
      <c r="BZ205">
        <v>0.86407599999999996</v>
      </c>
      <c r="CA205">
        <v>28.550380000000001</v>
      </c>
      <c r="CB205">
        <v>76.723650000000006</v>
      </c>
      <c r="CC205">
        <v>1828.509</v>
      </c>
      <c r="CD205">
        <v>0.86156960000000005</v>
      </c>
      <c r="CE205">
        <v>29.613600000000002</v>
      </c>
      <c r="CF205">
        <v>78.178340000000006</v>
      </c>
      <c r="CG205">
        <v>1869.24</v>
      </c>
      <c r="CH205">
        <v>0.85864200000000002</v>
      </c>
      <c r="CI205">
        <v>30.638940000000002</v>
      </c>
      <c r="CJ205">
        <v>54.205449999999999</v>
      </c>
      <c r="CK205">
        <v>1301.0550000000001</v>
      </c>
      <c r="CL205">
        <v>0.85465840000000004</v>
      </c>
      <c r="CM205">
        <v>30.426549999999999</v>
      </c>
      <c r="CN205">
        <v>27.351410000000001</v>
      </c>
      <c r="CO205">
        <v>659.59439999999995</v>
      </c>
      <c r="CP205">
        <v>0.84963489999999997</v>
      </c>
      <c r="CQ205">
        <v>29.431069999999998</v>
      </c>
      <c r="CR205">
        <v>10.666320000000001</v>
      </c>
      <c r="CS205">
        <v>258.82240000000002</v>
      </c>
      <c r="CT205">
        <v>0.84370840000000003</v>
      </c>
      <c r="CU205">
        <v>27.96115</v>
      </c>
      <c r="CV205">
        <v>3.4073000000000002</v>
      </c>
      <c r="CW205">
        <v>83.25394</v>
      </c>
      <c r="CX205">
        <v>0.83702209999999999</v>
      </c>
      <c r="CY205">
        <v>26.726320000000001</v>
      </c>
      <c r="CZ205">
        <v>0.94779349999999996</v>
      </c>
      <c r="DA205">
        <v>23.32582</v>
      </c>
      <c r="DB205">
        <v>0.82989020000000002</v>
      </c>
      <c r="DC205">
        <v>27.136130000000001</v>
      </c>
      <c r="DD205">
        <v>0.25115470000000001</v>
      </c>
      <c r="DE205">
        <v>6.2257110000000004</v>
      </c>
      <c r="DF205">
        <v>0.82255549999999999</v>
      </c>
      <c r="DG205">
        <v>29.439910000000001</v>
      </c>
      <c r="DH205" s="1">
        <v>7.7419340000000003E-2</v>
      </c>
      <c r="DI205">
        <v>1.9304829999999999</v>
      </c>
      <c r="DJ205">
        <v>0.8154112</v>
      </c>
      <c r="DK205">
        <v>33.932499999999997</v>
      </c>
      <c r="DL205" s="1">
        <v>3.8738149999999999E-2</v>
      </c>
      <c r="DM205">
        <v>0.96952680000000002</v>
      </c>
      <c r="DN205">
        <v>0.80853620000000004</v>
      </c>
      <c r="DO205">
        <v>39.216819999999998</v>
      </c>
      <c r="DP205" s="1">
        <v>3.2641490000000002E-2</v>
      </c>
      <c r="DQ205">
        <v>0.82059439999999995</v>
      </c>
      <c r="DR205">
        <v>0.80225650000000004</v>
      </c>
      <c r="DS205">
        <v>41.474049999999998</v>
      </c>
      <c r="DT205" s="1">
        <v>3.362569E-2</v>
      </c>
      <c r="DU205">
        <v>0.84999329999999995</v>
      </c>
      <c r="DV205">
        <v>0.79685790000000001</v>
      </c>
      <c r="DW205">
        <v>41.255200000000002</v>
      </c>
      <c r="DX205">
        <v>3.5028429999999999E-2</v>
      </c>
      <c r="DY205">
        <v>0.8898296</v>
      </c>
      <c r="DZ205">
        <v>0.79237279999999999</v>
      </c>
      <c r="EA205">
        <v>40.273150000000001</v>
      </c>
      <c r="EB205" s="1">
        <v>3.5213210000000002E-2</v>
      </c>
      <c r="EC205">
        <v>0.8977427</v>
      </c>
      <c r="ED205">
        <v>0.78896040000000001</v>
      </c>
      <c r="EE205">
        <v>38.512210000000003</v>
      </c>
      <c r="EF205" s="1">
        <v>3.4039800000000002E-2</v>
      </c>
      <c r="EG205">
        <v>0.86967229999999995</v>
      </c>
      <c r="EH205">
        <v>0.78637729999999995</v>
      </c>
      <c r="EI205">
        <v>37.029339999999998</v>
      </c>
      <c r="EJ205" s="1">
        <v>3.1921869999999998E-2</v>
      </c>
      <c r="EK205">
        <v>0.81636010000000003</v>
      </c>
      <c r="EL205">
        <v>0.78443309999999999</v>
      </c>
      <c r="EM205">
        <v>37.089269999999999</v>
      </c>
      <c r="EN205" s="1">
        <v>2.9227050000000001E-2</v>
      </c>
      <c r="EO205">
        <v>0.74751559999999995</v>
      </c>
      <c r="EP205">
        <v>0.78302539999999998</v>
      </c>
      <c r="EQ205">
        <v>40.137650000000001</v>
      </c>
      <c r="ER205" s="1">
        <v>2.603449E-2</v>
      </c>
      <c r="ES205">
        <v>0.66573199999999999</v>
      </c>
      <c r="ET205">
        <v>0.78204039999999997</v>
      </c>
      <c r="EU205">
        <v>43.955779999999997</v>
      </c>
      <c r="EV205">
        <v>2.2338770000000001E-2</v>
      </c>
      <c r="EW205">
        <v>0.57104710000000003</v>
      </c>
      <c r="EX205">
        <v>0.78138929999999995</v>
      </c>
      <c r="EY205">
        <v>45.134889999999999</v>
      </c>
      <c r="EZ205" s="1">
        <v>1.8352E-2</v>
      </c>
      <c r="FA205">
        <v>0.46875689999999998</v>
      </c>
      <c r="FB205">
        <v>0.78095289999999995</v>
      </c>
      <c r="FC205">
        <v>44.574719999999999</v>
      </c>
      <c r="FD205" s="1">
        <v>1.453218E-2</v>
      </c>
      <c r="FE205">
        <v>0.37087310000000001</v>
      </c>
      <c r="FF205">
        <v>0.7806495</v>
      </c>
      <c r="FG205">
        <v>43.25779</v>
      </c>
      <c r="FH205" s="1">
        <v>1.1349700000000001E-2</v>
      </c>
      <c r="FI205">
        <v>0.28936450000000002</v>
      </c>
      <c r="FJ205">
        <v>0.78048519999999999</v>
      </c>
      <c r="FK205">
        <v>41.380929999999999</v>
      </c>
      <c r="FL205" s="1">
        <v>9.0102169999999992E-3</v>
      </c>
      <c r="FM205">
        <v>0.22943330000000001</v>
      </c>
      <c r="FN205">
        <v>0.78036779999999994</v>
      </c>
      <c r="FO205">
        <v>40.592109999999998</v>
      </c>
      <c r="FP205" s="1">
        <v>7.4342619999999996E-3</v>
      </c>
      <c r="FQ205">
        <v>0.18908829999999999</v>
      </c>
      <c r="FR205">
        <v>0.78028819999999999</v>
      </c>
      <c r="FS205">
        <v>41.41695</v>
      </c>
      <c r="FT205" s="1">
        <v>6.4127680000000001E-3</v>
      </c>
      <c r="FU205">
        <v>0.1629726</v>
      </c>
      <c r="FV205">
        <v>0.78025290000000003</v>
      </c>
      <c r="FW205">
        <v>43.98753</v>
      </c>
      <c r="FX205" s="1">
        <v>5.7511230000000003E-3</v>
      </c>
      <c r="FY205">
        <v>0.14604239999999999</v>
      </c>
      <c r="FZ205">
        <v>0.78022800000000003</v>
      </c>
      <c r="GA205">
        <v>46.071739999999998</v>
      </c>
      <c r="GB205" s="1">
        <v>5.2944120000000001E-3</v>
      </c>
      <c r="GC205">
        <v>0.1343647</v>
      </c>
      <c r="GD205">
        <v>0.78019320000000003</v>
      </c>
      <c r="GE205">
        <v>46.977089999999997</v>
      </c>
      <c r="GF205" s="1">
        <v>4.951329E-3</v>
      </c>
      <c r="GG205">
        <v>0.1256121</v>
      </c>
      <c r="GH205">
        <v>0.78019919999999998</v>
      </c>
      <c r="GI205">
        <v>46.08446</v>
      </c>
      <c r="GJ205" s="1">
        <v>4.6734849999999998E-3</v>
      </c>
      <c r="GK205">
        <v>0.11853329999999999</v>
      </c>
      <c r="GL205">
        <v>0.78019360000000004</v>
      </c>
      <c r="GM205">
        <v>44.136240000000001</v>
      </c>
      <c r="GN205" s="1">
        <v>4.4327919999999996E-3</v>
      </c>
      <c r="GO205">
        <v>0.1124029</v>
      </c>
      <c r="GP205">
        <v>0.78017689999999995</v>
      </c>
      <c r="GQ205">
        <v>41.413809999999998</v>
      </c>
      <c r="GR205" s="1">
        <v>4.2159509999999999E-3</v>
      </c>
      <c r="GS205">
        <v>0.1068876</v>
      </c>
      <c r="GT205">
        <v>0.78019150000000004</v>
      </c>
      <c r="GU205">
        <v>40.311869999999999</v>
      </c>
      <c r="GV205" s="1">
        <v>4.0180529999999997E-3</v>
      </c>
      <c r="GW205">
        <v>0.1018548</v>
      </c>
      <c r="GX205">
        <v>0.78018810000000005</v>
      </c>
      <c r="GY205">
        <v>40.807380000000002</v>
      </c>
      <c r="GZ205" s="1">
        <v>3.8336519999999999E-3</v>
      </c>
      <c r="HA205" s="1">
        <v>9.7180669999999997E-2</v>
      </c>
      <c r="HB205">
        <v>0.78018750000000003</v>
      </c>
      <c r="HC205">
        <v>43.018039999999999</v>
      </c>
      <c r="HD205" s="1">
        <v>3.6612659999999998E-3</v>
      </c>
      <c r="HE205" s="1">
        <v>9.2799530000000005E-2</v>
      </c>
      <c r="HF205">
        <v>0.78018480000000001</v>
      </c>
      <c r="HG205">
        <v>45.350630000000002</v>
      </c>
      <c r="HH205" s="1">
        <v>3.498293E-3</v>
      </c>
      <c r="HI205" s="1">
        <v>8.8666449999999994E-2</v>
      </c>
      <c r="HJ205">
        <v>0.78018900000000002</v>
      </c>
      <c r="HK205">
        <v>45.635489999999997</v>
      </c>
      <c r="HL205" s="1">
        <v>3.3443850000000001E-3</v>
      </c>
      <c r="HM205" s="1">
        <v>8.4764409999999998E-2</v>
      </c>
      <c r="HN205">
        <v>0.78017729999999996</v>
      </c>
      <c r="HO205">
        <v>44.768410000000003</v>
      </c>
      <c r="HP205" s="1">
        <v>3.1992169999999999E-3</v>
      </c>
      <c r="HQ205">
        <v>8.1082870000000001E-2</v>
      </c>
      <c r="HR205">
        <v>0.78017910000000001</v>
      </c>
      <c r="HS205">
        <v>43.021160000000002</v>
      </c>
      <c r="HT205" s="1">
        <v>3.0623540000000002E-3</v>
      </c>
      <c r="HU205" s="1">
        <v>7.7612849999999997E-2</v>
      </c>
      <c r="HV205">
        <v>0.78017689999999995</v>
      </c>
      <c r="HW205">
        <v>41.02872</v>
      </c>
      <c r="HX205" s="1">
        <v>2.9326130000000001E-3</v>
      </c>
      <c r="HY205" s="1">
        <v>7.4327580000000004E-2</v>
      </c>
      <c r="HZ205">
        <v>0.78017840000000005</v>
      </c>
      <c r="IA205">
        <v>40.786409999999997</v>
      </c>
      <c r="IB205" s="1">
        <v>2.8097230000000001E-3</v>
      </c>
      <c r="IC205" s="1">
        <v>7.1214529999999998E-2</v>
      </c>
      <c r="ID205">
        <v>0.78017749999999997</v>
      </c>
      <c r="IE205">
        <v>43.325420000000001</v>
      </c>
      <c r="IF205" s="1">
        <v>2.6930579999999999E-3</v>
      </c>
      <c r="IG205" s="1">
        <v>6.8254129999999996E-2</v>
      </c>
      <c r="IH205">
        <v>0.78017380000000003</v>
      </c>
      <c r="II205">
        <v>47.739930000000001</v>
      </c>
      <c r="IJ205" s="1">
        <v>2.582324E-3</v>
      </c>
      <c r="IK205" s="1">
        <v>6.5449359999999998E-2</v>
      </c>
      <c r="IL205">
        <v>0.78017689999999995</v>
      </c>
      <c r="IM205">
        <v>50.8369</v>
      </c>
      <c r="IN205" s="1">
        <v>2.477478E-3</v>
      </c>
      <c r="IO205" s="1">
        <v>6.2787339999999997E-2</v>
      </c>
      <c r="IP205">
        <v>0.78017899999999996</v>
      </c>
      <c r="IQ205">
        <v>51.590429999999998</v>
      </c>
      <c r="IR205" s="1">
        <v>2.3772979999999999E-3</v>
      </c>
      <c r="IS205" s="1">
        <v>6.0252359999999998E-2</v>
      </c>
      <c r="IT205">
        <v>0.78019090000000002</v>
      </c>
      <c r="IU205">
        <v>50.755749999999999</v>
      </c>
      <c r="IV205" s="1">
        <v>2.2823589999999999E-3</v>
      </c>
      <c r="IW205" s="1">
        <v>5.7841440000000001E-2</v>
      </c>
      <c r="IX205">
        <v>0.78017740000000002</v>
      </c>
      <c r="IY205">
        <v>48.928829999999998</v>
      </c>
      <c r="IZ205" s="1">
        <v>2.1924010000000001E-3</v>
      </c>
      <c r="JA205">
        <v>5.5563130000000002E-2</v>
      </c>
      <c r="JB205">
        <v>0.78017499999999995</v>
      </c>
      <c r="JC205">
        <v>46.436219999999999</v>
      </c>
      <c r="JD205" s="1">
        <v>2.1069000000000001E-3</v>
      </c>
      <c r="JE205" s="1">
        <v>5.339986E-2</v>
      </c>
      <c r="JF205">
        <v>0.78019119999999997</v>
      </c>
      <c r="JG205">
        <v>45.63711</v>
      </c>
      <c r="JH205" s="1">
        <v>2.0257420000000001E-3</v>
      </c>
      <c r="JI205" s="1">
        <v>5.1338590000000003E-2</v>
      </c>
      <c r="JJ205">
        <v>0.78017769999999997</v>
      </c>
      <c r="JK205">
        <v>45.941960000000002</v>
      </c>
      <c r="JL205">
        <v>1.946415E-3</v>
      </c>
      <c r="JM205" s="1">
        <v>4.935788E-2</v>
      </c>
      <c r="JN205">
        <v>0.78017259999999999</v>
      </c>
      <c r="JO205">
        <v>46.275039999999997</v>
      </c>
      <c r="JP205" s="1">
        <v>1.8671040000000001E-3</v>
      </c>
      <c r="JQ205" s="1">
        <v>4.746947E-2</v>
      </c>
      <c r="JR205">
        <v>0.78017619999999999</v>
      </c>
      <c r="JS205">
        <v>46.437069999999999</v>
      </c>
      <c r="JT205" s="1">
        <v>1.79182E-3</v>
      </c>
      <c r="JU205" s="1">
        <v>4.567007E-2</v>
      </c>
      <c r="JV205">
        <v>0.78017930000000002</v>
      </c>
      <c r="JW205">
        <v>46.307949999999998</v>
      </c>
      <c r="JX205" s="1">
        <v>1.7203959999999999E-3</v>
      </c>
      <c r="JY205" s="1">
        <v>4.3954880000000002E-2</v>
      </c>
      <c r="JZ205">
        <v>0.78017599999999998</v>
      </c>
      <c r="KA205">
        <v>44.947299999999998</v>
      </c>
      <c r="KB205" s="1">
        <v>1.65226E-3</v>
      </c>
      <c r="KC205" s="1">
        <v>4.2308690000000003E-2</v>
      </c>
      <c r="KD205">
        <v>0.78018489999999996</v>
      </c>
      <c r="KE205">
        <v>42.493549999999999</v>
      </c>
      <c r="KF205" s="1">
        <v>1.5875590000000001E-3</v>
      </c>
      <c r="KG205" s="1">
        <v>4.0738360000000001E-2</v>
      </c>
      <c r="KH205">
        <v>0.78018069999999995</v>
      </c>
      <c r="KI205">
        <v>39.625639999999997</v>
      </c>
      <c r="KJ205" s="1">
        <v>1.52574E-3</v>
      </c>
      <c r="KK205">
        <v>3.9231790000000002E-2</v>
      </c>
      <c r="KL205">
        <v>0.78018460000000001</v>
      </c>
      <c r="KM205">
        <v>39.144739999999999</v>
      </c>
      <c r="KN205" s="1">
        <v>1.466876E-3</v>
      </c>
      <c r="KO205" s="1">
        <v>3.7790780000000003E-2</v>
      </c>
      <c r="KP205">
        <v>0.78018069999999995</v>
      </c>
      <c r="KQ205">
        <v>42.466140000000003</v>
      </c>
      <c r="KR205">
        <v>1.4109859999999999E-3</v>
      </c>
      <c r="KS205" s="1">
        <v>3.6419890000000003E-2</v>
      </c>
      <c r="KT205">
        <v>0.78018639999999995</v>
      </c>
      <c r="KU205">
        <v>48.174489999999999</v>
      </c>
      <c r="KV205" s="1">
        <v>1.3575289999999999E-3</v>
      </c>
      <c r="KW205" s="1">
        <v>3.5102660000000001E-2</v>
      </c>
      <c r="KX205">
        <v>0.78017669999999995</v>
      </c>
      <c r="KY205">
        <v>52.29298</v>
      </c>
      <c r="KZ205" s="1">
        <v>1.3060280000000001E-3</v>
      </c>
      <c r="LA205" s="1">
        <v>3.3829499999999998E-2</v>
      </c>
      <c r="LB205">
        <v>0.78018509999999996</v>
      </c>
      <c r="LC205">
        <v>52.836199999999998</v>
      </c>
      <c r="LD205" s="1">
        <v>1.2571170000000001E-3</v>
      </c>
      <c r="LE205" s="1">
        <v>3.2613690000000001E-2</v>
      </c>
      <c r="LF205">
        <v>0.7801865</v>
      </c>
      <c r="LG205">
        <v>51.616579999999999</v>
      </c>
      <c r="LH205" s="1">
        <v>1.210271E-3</v>
      </c>
      <c r="LI205" s="1">
        <v>3.1449030000000003E-2</v>
      </c>
      <c r="LJ205">
        <v>0.7801766</v>
      </c>
      <c r="LK205">
        <v>49.85669</v>
      </c>
      <c r="LL205" s="1">
        <v>1.165536E-3</v>
      </c>
      <c r="LM205" s="1">
        <v>3.0332310000000001E-2</v>
      </c>
      <c r="LN205">
        <v>0.78018050000000005</v>
      </c>
      <c r="LO205">
        <v>47.092660000000002</v>
      </c>
      <c r="LP205" s="1">
        <v>1.1228919999999999E-3</v>
      </c>
      <c r="LQ205">
        <v>2.9265619999999999E-2</v>
      </c>
      <c r="LR205">
        <v>0.78017919999999996</v>
      </c>
      <c r="LS205">
        <v>44.733440000000002</v>
      </c>
      <c r="LT205" s="1">
        <v>1.0821100000000001E-3</v>
      </c>
      <c r="LU205" s="1">
        <v>2.8241519999999999E-2</v>
      </c>
      <c r="LV205">
        <v>0.78018050000000005</v>
      </c>
      <c r="LW205">
        <v>43.918280000000003</v>
      </c>
      <c r="LX205" s="1">
        <v>1.043113E-3</v>
      </c>
      <c r="LY205" s="1">
        <v>2.7261230000000001E-2</v>
      </c>
      <c r="LZ205">
        <v>0.78017630000000004</v>
      </c>
      <c r="MA205">
        <v>43.907870000000003</v>
      </c>
      <c r="MB205" s="1">
        <v>1.0057849999999999E-3</v>
      </c>
      <c r="MC205" s="1">
        <v>2.632081E-2</v>
      </c>
      <c r="MD205">
        <v>0.78019479999999997</v>
      </c>
      <c r="ME205">
        <v>44.423340000000003</v>
      </c>
      <c r="MF205" s="1">
        <v>9.6996240000000002E-4</v>
      </c>
      <c r="MG205" s="1">
        <v>2.541713E-2</v>
      </c>
      <c r="MH205">
        <v>0.78018549999999998</v>
      </c>
      <c r="MI205">
        <v>44.40737</v>
      </c>
      <c r="MJ205" s="1">
        <v>9.3559250000000002E-4</v>
      </c>
      <c r="MK205">
        <v>2.455034E-2</v>
      </c>
      <c r="ML205">
        <v>0.78019499999999997</v>
      </c>
      <c r="MM205">
        <v>42.81409</v>
      </c>
      <c r="MN205" s="1">
        <v>9.0246860000000001E-4</v>
      </c>
      <c r="MO205" s="1">
        <v>2.3716999999999998E-2</v>
      </c>
      <c r="MP205">
        <v>0.78017919999999996</v>
      </c>
      <c r="MQ205">
        <v>40.478470000000002</v>
      </c>
      <c r="MR205" s="1">
        <v>8.7059720000000004E-4</v>
      </c>
      <c r="MS205" s="1">
        <v>2.2914420000000001E-2</v>
      </c>
      <c r="MT205">
        <v>0.78017669999999995</v>
      </c>
      <c r="MU205">
        <v>37.920250000000003</v>
      </c>
      <c r="MV205" s="1">
        <v>8.3981479999999998E-4</v>
      </c>
      <c r="MW205" s="1">
        <v>2.2138169999999999E-2</v>
      </c>
      <c r="MX205">
        <v>0.78017499999999995</v>
      </c>
      <c r="MY205">
        <v>37.385939999999998</v>
      </c>
      <c r="MZ205" s="1">
        <v>8.1048760000000002E-4</v>
      </c>
      <c r="NA205" s="1">
        <v>2.1395460000000002E-2</v>
      </c>
      <c r="NB205">
        <v>0.78018359999999998</v>
      </c>
      <c r="NC205">
        <v>38.720910000000003</v>
      </c>
      <c r="ND205" s="1">
        <v>7.8220459999999998E-4</v>
      </c>
      <c r="NE205" s="1">
        <v>2.067768E-2</v>
      </c>
      <c r="NF205">
        <v>0.78017170000000002</v>
      </c>
      <c r="NG205">
        <v>42.246589999999998</v>
      </c>
      <c r="NH205" s="1">
        <v>7.5494799999999997E-4</v>
      </c>
      <c r="NI205" s="1">
        <v>1.9985909999999999E-2</v>
      </c>
      <c r="NJ205">
        <v>0.78019419999999995</v>
      </c>
      <c r="NK205">
        <v>46.57047</v>
      </c>
      <c r="NL205" s="1">
        <v>7.2880389999999996E-4</v>
      </c>
      <c r="NM205" s="1">
        <v>1.9320859999999999E-2</v>
      </c>
      <c r="NN205">
        <v>0.78018359999999998</v>
      </c>
      <c r="NO205">
        <v>48.450850000000003</v>
      </c>
      <c r="NP205" s="1">
        <v>7.035241E-4</v>
      </c>
      <c r="NQ205" s="1">
        <v>1.8675270000000001E-2</v>
      </c>
      <c r="NR205">
        <v>0.78019340000000004</v>
      </c>
      <c r="NS205">
        <v>47.178220000000003</v>
      </c>
      <c r="NT205" s="1">
        <v>6.7931199999999995E-4</v>
      </c>
      <c r="NU205" s="1">
        <v>1.8056880000000001E-2</v>
      </c>
      <c r="NV205">
        <v>0.78017360000000002</v>
      </c>
      <c r="NW205">
        <v>45.172840000000001</v>
      </c>
      <c r="NX205" s="1">
        <v>6.5598960000000004E-4</v>
      </c>
      <c r="NY205" s="1">
        <v>1.7459519999999999E-2</v>
      </c>
      <c r="NZ205">
        <v>0.78019740000000004</v>
      </c>
      <c r="OA205">
        <v>42.654269999999997</v>
      </c>
      <c r="OB205" s="1">
        <v>6.3368750000000003E-4</v>
      </c>
      <c r="OC205" s="1">
        <v>1.688456E-2</v>
      </c>
      <c r="OD205">
        <v>0.78017539999999996</v>
      </c>
      <c r="OE205">
        <v>40.93721</v>
      </c>
      <c r="OF205" s="1">
        <v>6.1228279999999996E-4</v>
      </c>
      <c r="OG205" s="1">
        <v>1.6330899999999999E-2</v>
      </c>
      <c r="OH205">
        <v>0.78018140000000002</v>
      </c>
      <c r="OI205">
        <v>39.00658</v>
      </c>
      <c r="OJ205" s="1">
        <v>5.9160769999999998E-4</v>
      </c>
      <c r="OK205">
        <v>1.579434E-2</v>
      </c>
    </row>
    <row r="206" spans="1:401" x14ac:dyDescent="0.35">
      <c r="A206">
        <v>212</v>
      </c>
      <c r="B206" t="s">
        <v>4</v>
      </c>
      <c r="C206" t="s">
        <v>181</v>
      </c>
      <c r="D206" t="s">
        <v>212</v>
      </c>
      <c r="E206">
        <v>277.81599999999997</v>
      </c>
      <c r="F206">
        <v>0.98890429999999996</v>
      </c>
      <c r="G206">
        <v>23.437719999999999</v>
      </c>
      <c r="H206">
        <v>0</v>
      </c>
      <c r="I206">
        <v>0</v>
      </c>
      <c r="J206">
        <v>0.97706459999999995</v>
      </c>
      <c r="K206">
        <v>23.849170000000001</v>
      </c>
      <c r="L206">
        <v>0</v>
      </c>
      <c r="M206">
        <v>0</v>
      </c>
      <c r="N206">
        <v>0.96528910000000001</v>
      </c>
      <c r="O206">
        <v>24.161729999999999</v>
      </c>
      <c r="P206">
        <v>0</v>
      </c>
      <c r="Q206">
        <v>0</v>
      </c>
      <c r="R206">
        <v>0.95388819999999996</v>
      </c>
      <c r="S206">
        <v>25.636099999999999</v>
      </c>
      <c r="T206">
        <v>0</v>
      </c>
      <c r="U206">
        <v>0</v>
      </c>
      <c r="V206">
        <v>0.94301829999999998</v>
      </c>
      <c r="W206">
        <v>26.686820000000001</v>
      </c>
      <c r="X206">
        <v>0</v>
      </c>
      <c r="Y206">
        <v>0</v>
      </c>
      <c r="Z206">
        <v>0.93252650000000004</v>
      </c>
      <c r="AA206">
        <v>26.42878</v>
      </c>
      <c r="AB206">
        <v>0</v>
      </c>
      <c r="AC206">
        <v>0</v>
      </c>
      <c r="AD206">
        <v>0.92232919999999996</v>
      </c>
      <c r="AE206">
        <v>25.197330000000001</v>
      </c>
      <c r="AF206">
        <v>0</v>
      </c>
      <c r="AG206">
        <v>0</v>
      </c>
      <c r="AH206">
        <v>0.91308239999999996</v>
      </c>
      <c r="AI206">
        <v>23.726569999999999</v>
      </c>
      <c r="AJ206">
        <v>0</v>
      </c>
      <c r="AK206">
        <v>0</v>
      </c>
      <c r="AL206">
        <v>0.9043717</v>
      </c>
      <c r="AM206">
        <v>22.57413</v>
      </c>
      <c r="AN206" s="1">
        <v>2.524393E-33</v>
      </c>
      <c r="AO206" s="1">
        <v>1.807036E-31</v>
      </c>
      <c r="AP206">
        <v>0.89659730000000004</v>
      </c>
      <c r="AQ206">
        <v>23.208100000000002</v>
      </c>
      <c r="AR206" s="1">
        <v>1.100571E-23</v>
      </c>
      <c r="AS206" s="1">
        <v>7.8763370000000004E-22</v>
      </c>
      <c r="AT206">
        <v>0.88934930000000001</v>
      </c>
      <c r="AU206">
        <v>25.42747</v>
      </c>
      <c r="AV206" s="1">
        <v>4.9421859999999999E-14</v>
      </c>
      <c r="AW206" s="1">
        <v>3.567482E-12</v>
      </c>
      <c r="AX206">
        <v>0.88266849999999997</v>
      </c>
      <c r="AY206">
        <v>28.686679999999999</v>
      </c>
      <c r="AZ206" s="1">
        <v>4.4298209999999998E-8</v>
      </c>
      <c r="BA206" s="1">
        <v>3.7485690000000002E-6</v>
      </c>
      <c r="BB206">
        <v>0.87692510000000001</v>
      </c>
      <c r="BC206">
        <v>31.560289999999998</v>
      </c>
      <c r="BD206" s="1">
        <v>5.0321029999999997E-5</v>
      </c>
      <c r="BE206" s="1">
        <v>4.4682869999999996E-3</v>
      </c>
      <c r="BF206">
        <v>0.87208600000000003</v>
      </c>
      <c r="BG206">
        <v>32.497079999999997</v>
      </c>
      <c r="BH206" s="1">
        <v>7.0043120000000004E-3</v>
      </c>
      <c r="BI206">
        <v>0.64106719999999995</v>
      </c>
      <c r="BJ206">
        <v>0.86812370000000005</v>
      </c>
      <c r="BK206">
        <v>31.912410000000001</v>
      </c>
      <c r="BL206">
        <v>0.24470749999999999</v>
      </c>
      <c r="BM206">
        <v>22.936669999999999</v>
      </c>
      <c r="BN206">
        <v>0.86496720000000005</v>
      </c>
      <c r="BO206">
        <v>30.538730000000001</v>
      </c>
      <c r="BP206">
        <v>3.042424</v>
      </c>
      <c r="BQ206">
        <v>290.72140000000002</v>
      </c>
      <c r="BR206">
        <v>0.86265219999999998</v>
      </c>
      <c r="BS206">
        <v>28.71405</v>
      </c>
      <c r="BT206">
        <v>16.709160000000001</v>
      </c>
      <c r="BU206">
        <v>1622.211</v>
      </c>
      <c r="BV206">
        <v>0.86063460000000003</v>
      </c>
      <c r="BW206">
        <v>28.109030000000001</v>
      </c>
      <c r="BX206">
        <v>47.146630000000002</v>
      </c>
      <c r="BY206">
        <v>4637.6400000000003</v>
      </c>
      <c r="BZ206">
        <v>0.85861240000000005</v>
      </c>
      <c r="CA206">
        <v>28.554279999999999</v>
      </c>
      <c r="CB206">
        <v>76.542839999999998</v>
      </c>
      <c r="CC206">
        <v>7617.3379999999997</v>
      </c>
      <c r="CD206">
        <v>0.85615319999999995</v>
      </c>
      <c r="CE206">
        <v>29.58719</v>
      </c>
      <c r="CF206">
        <v>78.306079999999994</v>
      </c>
      <c r="CG206">
        <v>7875.3720000000003</v>
      </c>
      <c r="CH206">
        <v>0.85327980000000003</v>
      </c>
      <c r="CI206">
        <v>30.63326</v>
      </c>
      <c r="CJ206">
        <v>54.479660000000003</v>
      </c>
      <c r="CK206">
        <v>5533.0159999999996</v>
      </c>
      <c r="CL206">
        <v>0.84934810000000005</v>
      </c>
      <c r="CM206">
        <v>30.435140000000001</v>
      </c>
      <c r="CN206">
        <v>27.569109999999998</v>
      </c>
      <c r="CO206">
        <v>2826.3270000000002</v>
      </c>
      <c r="CP206">
        <v>0.8443929</v>
      </c>
      <c r="CQ206">
        <v>29.458290000000002</v>
      </c>
      <c r="CR206">
        <v>10.77679</v>
      </c>
      <c r="CS206">
        <v>1115.2940000000001</v>
      </c>
      <c r="CT206">
        <v>0.83854870000000004</v>
      </c>
      <c r="CU206">
        <v>27.99729</v>
      </c>
      <c r="CV206">
        <v>3.449014</v>
      </c>
      <c r="CW206">
        <v>360.05709999999999</v>
      </c>
      <c r="CX206">
        <v>0.8319569</v>
      </c>
      <c r="CY206">
        <v>26.753409999999999</v>
      </c>
      <c r="CZ206">
        <v>0.96057579999999998</v>
      </c>
      <c r="DA206">
        <v>101.011</v>
      </c>
      <c r="DB206">
        <v>0.82492520000000003</v>
      </c>
      <c r="DC206">
        <v>27.14</v>
      </c>
      <c r="DD206">
        <v>0.2545307</v>
      </c>
      <c r="DE206">
        <v>26.885480000000001</v>
      </c>
      <c r="DF206">
        <v>0.81770739999999997</v>
      </c>
      <c r="DG206">
        <v>29.41901</v>
      </c>
      <c r="DH206" s="1">
        <v>7.82196E-2</v>
      </c>
      <c r="DI206">
        <v>8.2378330000000002</v>
      </c>
      <c r="DJ206">
        <v>0.81063300000000005</v>
      </c>
      <c r="DK206">
        <v>33.889789999999998</v>
      </c>
      <c r="DL206" s="1">
        <v>3.8897260000000003E-2</v>
      </c>
      <c r="DM206">
        <v>4.0502849999999997</v>
      </c>
      <c r="DN206">
        <v>0.80385050000000002</v>
      </c>
      <c r="DO206">
        <v>39.175339999999998</v>
      </c>
      <c r="DP206" s="1">
        <v>3.2647080000000002E-2</v>
      </c>
      <c r="DQ206">
        <v>3.3788019999999999</v>
      </c>
      <c r="DR206">
        <v>0.79765330000000001</v>
      </c>
      <c r="DS206">
        <v>41.456560000000003</v>
      </c>
      <c r="DT206" s="1">
        <v>3.3605549999999998E-2</v>
      </c>
      <c r="DU206">
        <v>3.4830109999999999</v>
      </c>
      <c r="DV206">
        <v>0.79232290000000005</v>
      </c>
      <c r="DW206">
        <v>41.250950000000003</v>
      </c>
      <c r="DX206" s="1">
        <v>3.5016480000000003E-2</v>
      </c>
      <c r="DY206">
        <v>3.6408320000000001</v>
      </c>
      <c r="DZ206">
        <v>0.78790749999999998</v>
      </c>
      <c r="EA206">
        <v>40.29757</v>
      </c>
      <c r="EB206">
        <v>3.521709E-2</v>
      </c>
      <c r="EC206">
        <v>3.6715710000000001</v>
      </c>
      <c r="ED206">
        <v>0.78455240000000004</v>
      </c>
      <c r="EE206">
        <v>38.560020000000002</v>
      </c>
      <c r="EF206" s="1">
        <v>3.405673E-2</v>
      </c>
      <c r="EG206">
        <v>3.5555240000000001</v>
      </c>
      <c r="EH206">
        <v>0.78200729999999996</v>
      </c>
      <c r="EI206">
        <v>37.081060000000001</v>
      </c>
      <c r="EJ206" s="1">
        <v>3.1947099999999999E-2</v>
      </c>
      <c r="EK206">
        <v>3.336284</v>
      </c>
      <c r="EL206">
        <v>0.78011640000000004</v>
      </c>
      <c r="EM206">
        <v>37.106589999999997</v>
      </c>
      <c r="EN206">
        <v>2.9258039999999999E-2</v>
      </c>
      <c r="EO206">
        <v>3.0542189999999998</v>
      </c>
      <c r="EP206">
        <v>0.77872479999999999</v>
      </c>
      <c r="EQ206">
        <v>40.11871</v>
      </c>
      <c r="ER206" s="1">
        <v>2.6071130000000001E-2</v>
      </c>
      <c r="ES206">
        <v>2.7205900000000001</v>
      </c>
      <c r="ET206">
        <v>0.77775099999999997</v>
      </c>
      <c r="EU206">
        <v>43.926130000000001</v>
      </c>
      <c r="EV206" s="1">
        <v>2.2380509999999999E-2</v>
      </c>
      <c r="EW206">
        <v>2.335391</v>
      </c>
      <c r="EX206">
        <v>0.77710789999999996</v>
      </c>
      <c r="EY206">
        <v>45.125700000000002</v>
      </c>
      <c r="EZ206" s="1">
        <v>1.839501E-2</v>
      </c>
      <c r="FA206">
        <v>1.9188670000000001</v>
      </c>
      <c r="FB206">
        <v>0.77666279999999999</v>
      </c>
      <c r="FC206">
        <v>44.577640000000002</v>
      </c>
      <c r="FD206" s="1">
        <v>1.457077E-2</v>
      </c>
      <c r="FE206">
        <v>1.5190950000000001</v>
      </c>
      <c r="FF206">
        <v>0.77637610000000001</v>
      </c>
      <c r="FG206">
        <v>43.29007</v>
      </c>
      <c r="FH206" s="1">
        <v>1.137984E-2</v>
      </c>
      <c r="FI206">
        <v>1.185044</v>
      </c>
      <c r="FJ206">
        <v>0.77621379999999995</v>
      </c>
      <c r="FK206">
        <v>41.432229999999997</v>
      </c>
      <c r="FL206" s="1">
        <v>9.0313000000000008E-3</v>
      </c>
      <c r="FM206">
        <v>0.9386388</v>
      </c>
      <c r="FN206">
        <v>0.77609760000000005</v>
      </c>
      <c r="FO206">
        <v>40.633969999999998</v>
      </c>
      <c r="FP206" s="1">
        <v>7.4481069999999998E-3</v>
      </c>
      <c r="FQ206">
        <v>0.77246309999999996</v>
      </c>
      <c r="FR206">
        <v>0.77601920000000002</v>
      </c>
      <c r="FS206">
        <v>41.412509999999997</v>
      </c>
      <c r="FT206" s="1">
        <v>6.4216480000000003E-3</v>
      </c>
      <c r="FU206">
        <v>0.66483709999999996</v>
      </c>
      <c r="FV206">
        <v>0.77597090000000002</v>
      </c>
      <c r="FW206">
        <v>43.948869999999999</v>
      </c>
      <c r="FX206" s="1">
        <v>5.7570260000000002E-3</v>
      </c>
      <c r="FY206">
        <v>0.59513749999999999</v>
      </c>
      <c r="FZ206">
        <v>0.77594640000000004</v>
      </c>
      <c r="GA206">
        <v>46.031410000000001</v>
      </c>
      <c r="GB206" s="1">
        <v>5.2986509999999997E-3</v>
      </c>
      <c r="GC206">
        <v>0.54717689999999997</v>
      </c>
      <c r="GD206">
        <v>0.77592499999999998</v>
      </c>
      <c r="GE206">
        <v>46.962090000000003</v>
      </c>
      <c r="GF206" s="1">
        <v>4.9546360000000001E-3</v>
      </c>
      <c r="GG206">
        <v>0.5113299</v>
      </c>
      <c r="GH206">
        <v>0.77593129999999999</v>
      </c>
      <c r="GI206">
        <v>46.098959999999998</v>
      </c>
      <c r="GJ206" s="1">
        <v>4.6762660000000001E-3</v>
      </c>
      <c r="GK206">
        <v>0.48240460000000002</v>
      </c>
      <c r="GL206">
        <v>0.77591200000000005</v>
      </c>
      <c r="GM206">
        <v>44.186880000000002</v>
      </c>
      <c r="GN206" s="1">
        <v>4.4352480000000001E-3</v>
      </c>
      <c r="GO206">
        <v>0.45740960000000003</v>
      </c>
      <c r="GP206">
        <v>0.77590890000000001</v>
      </c>
      <c r="GQ206">
        <v>41.485309999999998</v>
      </c>
      <c r="GR206" s="1">
        <v>4.2181859999999996E-3</v>
      </c>
      <c r="GS206">
        <v>0.43492809999999998</v>
      </c>
      <c r="GT206">
        <v>0.77591030000000005</v>
      </c>
      <c r="GU206">
        <v>40.371169999999999</v>
      </c>
      <c r="GV206" s="1">
        <v>4.0201100000000003E-3</v>
      </c>
      <c r="GW206">
        <v>0.41442289999999998</v>
      </c>
      <c r="GX206">
        <v>0.77592019999999995</v>
      </c>
      <c r="GY206">
        <v>40.838419999999999</v>
      </c>
      <c r="GZ206" s="1">
        <v>3.8355759999999998E-3</v>
      </c>
      <c r="HA206">
        <v>0.3953932</v>
      </c>
      <c r="HB206">
        <v>0.77591940000000004</v>
      </c>
      <c r="HC206">
        <v>43.008400000000002</v>
      </c>
      <c r="HD206" s="1">
        <v>3.6630709999999999E-3</v>
      </c>
      <c r="HE206">
        <v>0.37755699999999998</v>
      </c>
      <c r="HF206">
        <v>0.77591739999999998</v>
      </c>
      <c r="HG206">
        <v>45.338459999999998</v>
      </c>
      <c r="HH206" s="1">
        <v>3.4999990000000002E-3</v>
      </c>
      <c r="HI206">
        <v>0.36073880000000003</v>
      </c>
      <c r="HJ206">
        <v>0.77590740000000002</v>
      </c>
      <c r="HK206">
        <v>45.633800000000001</v>
      </c>
      <c r="HL206" s="1">
        <v>3.345995E-3</v>
      </c>
      <c r="HM206">
        <v>0.34485939999999998</v>
      </c>
      <c r="HN206">
        <v>0.77590979999999998</v>
      </c>
      <c r="HO206">
        <v>44.78492</v>
      </c>
      <c r="HP206" s="1">
        <v>3.2007369999999999E-3</v>
      </c>
      <c r="HQ206">
        <v>0.32987339999999998</v>
      </c>
      <c r="HR206">
        <v>0.77591169999999998</v>
      </c>
      <c r="HS206">
        <v>43.061720000000001</v>
      </c>
      <c r="HT206" s="1">
        <v>3.0637870000000001E-3</v>
      </c>
      <c r="HU206">
        <v>0.31574960000000002</v>
      </c>
      <c r="HV206">
        <v>0.77590930000000002</v>
      </c>
      <c r="HW206">
        <v>41.080669999999998</v>
      </c>
      <c r="HX206" s="1">
        <v>2.9339729999999999E-3</v>
      </c>
      <c r="HY206">
        <v>0.30238080000000001</v>
      </c>
      <c r="HZ206">
        <v>0.77589669999999999</v>
      </c>
      <c r="IA206">
        <v>40.831449999999997</v>
      </c>
      <c r="IB206" s="1">
        <v>2.8110100000000001E-3</v>
      </c>
      <c r="IC206">
        <v>0.28971180000000002</v>
      </c>
      <c r="ID206">
        <v>0.77589609999999998</v>
      </c>
      <c r="IE206">
        <v>43.340809999999998</v>
      </c>
      <c r="IF206" s="1">
        <v>2.6942820000000001E-3</v>
      </c>
      <c r="IG206">
        <v>0.27766649999999998</v>
      </c>
      <c r="IH206">
        <v>0.7758929</v>
      </c>
      <c r="II206">
        <v>47.726329999999997</v>
      </c>
      <c r="IJ206" s="1">
        <v>2.58348E-3</v>
      </c>
      <c r="IK206">
        <v>0.26625080000000001</v>
      </c>
      <c r="IL206">
        <v>0.77589569999999997</v>
      </c>
      <c r="IM206">
        <v>50.818390000000001</v>
      </c>
      <c r="IN206" s="1">
        <v>2.4785839999999998E-3</v>
      </c>
      <c r="IO206">
        <v>0.25542100000000001</v>
      </c>
      <c r="IP206">
        <v>0.77591120000000002</v>
      </c>
      <c r="IQ206">
        <v>51.580649999999999</v>
      </c>
      <c r="IR206" s="1">
        <v>2.3783480000000002E-3</v>
      </c>
      <c r="IS206">
        <v>0.2451033</v>
      </c>
      <c r="IT206">
        <v>0.77590979999999998</v>
      </c>
      <c r="IU206">
        <v>50.766629999999999</v>
      </c>
      <c r="IV206" s="1">
        <v>2.283354E-3</v>
      </c>
      <c r="IW206">
        <v>0.23529369999999999</v>
      </c>
      <c r="IX206">
        <v>0.77590939999999997</v>
      </c>
      <c r="IY206">
        <v>48.974429999999998</v>
      </c>
      <c r="IZ206" s="1">
        <v>2.1933429999999999E-3</v>
      </c>
      <c r="JA206">
        <v>0.2260201</v>
      </c>
      <c r="JB206">
        <v>0.77590720000000002</v>
      </c>
      <c r="JC206">
        <v>46.49586</v>
      </c>
      <c r="JD206" s="1">
        <v>2.1077930000000002E-3</v>
      </c>
      <c r="JE206">
        <v>0.21721660000000001</v>
      </c>
      <c r="JF206">
        <v>0.77591010000000005</v>
      </c>
      <c r="JG206">
        <v>45.672800000000002</v>
      </c>
      <c r="JH206" s="1">
        <v>2.0266020000000002E-3</v>
      </c>
      <c r="JI206">
        <v>0.20883399999999999</v>
      </c>
      <c r="JJ206">
        <v>0.77590999999999999</v>
      </c>
      <c r="JK206">
        <v>45.955590000000001</v>
      </c>
      <c r="JL206" s="1">
        <v>1.9472339999999999E-3</v>
      </c>
      <c r="JM206">
        <v>0.20077390000000001</v>
      </c>
      <c r="JN206">
        <v>0.77590499999999996</v>
      </c>
      <c r="JO206">
        <v>46.259639999999997</v>
      </c>
      <c r="JP206" s="1">
        <v>1.867886E-3</v>
      </c>
      <c r="JQ206">
        <v>0.19309019999999999</v>
      </c>
      <c r="JR206">
        <v>0.77589470000000005</v>
      </c>
      <c r="JS206">
        <v>46.41986</v>
      </c>
      <c r="JT206" s="1">
        <v>1.792559E-3</v>
      </c>
      <c r="JU206">
        <v>0.1857694</v>
      </c>
      <c r="JV206">
        <v>0.77591149999999998</v>
      </c>
      <c r="JW206">
        <v>46.314520000000002</v>
      </c>
      <c r="JX206" s="1">
        <v>1.721106E-3</v>
      </c>
      <c r="JY206">
        <v>0.17879159999999999</v>
      </c>
      <c r="JZ206">
        <v>0.77590820000000005</v>
      </c>
      <c r="KA206">
        <v>44.987319999999997</v>
      </c>
      <c r="KB206" s="1">
        <v>1.6529369999999999E-3</v>
      </c>
      <c r="KC206">
        <v>0.17209369999999999</v>
      </c>
      <c r="KD206">
        <v>0.77591690000000002</v>
      </c>
      <c r="KE206">
        <v>42.561219999999999</v>
      </c>
      <c r="KF206" s="1">
        <v>1.5882030000000001E-3</v>
      </c>
      <c r="KG206">
        <v>0.1657053</v>
      </c>
      <c r="KH206">
        <v>0.77589920000000001</v>
      </c>
      <c r="KI206">
        <v>39.690089999999998</v>
      </c>
      <c r="KJ206" s="1">
        <v>1.5263570000000001E-3</v>
      </c>
      <c r="KK206">
        <v>0.1595772</v>
      </c>
      <c r="KL206">
        <v>0.77590300000000001</v>
      </c>
      <c r="KM206">
        <v>39.171939999999999</v>
      </c>
      <c r="KN206" s="1">
        <v>1.4674639999999999E-3</v>
      </c>
      <c r="KO206">
        <v>0.15371360000000001</v>
      </c>
      <c r="KP206">
        <v>0.77591290000000002</v>
      </c>
      <c r="KQ206">
        <v>42.450719999999997</v>
      </c>
      <c r="KR206" s="1">
        <v>1.4115449999999999E-3</v>
      </c>
      <c r="KS206">
        <v>0.14813570000000001</v>
      </c>
      <c r="KT206">
        <v>0.77590479999999995</v>
      </c>
      <c r="KU206">
        <v>48.138500000000001</v>
      </c>
      <c r="KV206" s="1">
        <v>1.3580689999999999E-3</v>
      </c>
      <c r="KW206">
        <v>0.14277860000000001</v>
      </c>
      <c r="KX206">
        <v>0.77590859999999995</v>
      </c>
      <c r="KY206">
        <v>52.26444</v>
      </c>
      <c r="KZ206" s="1">
        <v>1.306544E-3</v>
      </c>
      <c r="LA206">
        <v>0.137599</v>
      </c>
      <c r="LB206">
        <v>0.77590369999999997</v>
      </c>
      <c r="LC206">
        <v>52.826459999999997</v>
      </c>
      <c r="LD206" s="1">
        <v>1.257609E-3</v>
      </c>
      <c r="LE206">
        <v>0.1326531</v>
      </c>
      <c r="LF206">
        <v>0.77590510000000001</v>
      </c>
      <c r="LG206">
        <v>51.62424</v>
      </c>
      <c r="LH206" s="1">
        <v>1.210746E-3</v>
      </c>
      <c r="LI206">
        <v>0.127916</v>
      </c>
      <c r="LJ206">
        <v>0.77590870000000001</v>
      </c>
      <c r="LK206">
        <v>49.897030000000001</v>
      </c>
      <c r="LL206" s="1">
        <v>1.1659859999999999E-3</v>
      </c>
      <c r="LM206">
        <v>0.1233706</v>
      </c>
      <c r="LN206">
        <v>0.77591279999999996</v>
      </c>
      <c r="LO206">
        <v>47.162680000000002</v>
      </c>
      <c r="LP206" s="1">
        <v>1.123324E-3</v>
      </c>
      <c r="LQ206">
        <v>0.119032</v>
      </c>
      <c r="LR206">
        <v>0.77591129999999997</v>
      </c>
      <c r="LS206">
        <v>44.806469999999997</v>
      </c>
      <c r="LT206" s="1">
        <v>1.0825240000000001E-3</v>
      </c>
      <c r="LU206">
        <v>0.1148661</v>
      </c>
      <c r="LV206">
        <v>0.77591259999999995</v>
      </c>
      <c r="LW206">
        <v>43.964390000000002</v>
      </c>
      <c r="LX206" s="1">
        <v>1.0435069999999999E-3</v>
      </c>
      <c r="LY206">
        <v>0.11087660000000001</v>
      </c>
      <c r="LZ206">
        <v>0.77590870000000001</v>
      </c>
      <c r="MA206">
        <v>43.931629999999998</v>
      </c>
      <c r="MB206" s="1">
        <v>1.0061650000000001E-3</v>
      </c>
      <c r="MC206">
        <v>0.1070523</v>
      </c>
      <c r="MD206">
        <v>0.77591370000000004</v>
      </c>
      <c r="ME206">
        <v>44.419429999999998</v>
      </c>
      <c r="MF206" s="1">
        <v>9.7032550000000003E-4</v>
      </c>
      <c r="MG206">
        <v>0.10337639999999999</v>
      </c>
      <c r="MH206">
        <v>0.77590420000000004</v>
      </c>
      <c r="MI206">
        <v>44.419280000000001</v>
      </c>
      <c r="MJ206" s="1">
        <v>9.3594139999999995E-4</v>
      </c>
      <c r="MK206">
        <v>9.9850659999999994E-2</v>
      </c>
      <c r="ML206">
        <v>0.77591379999999999</v>
      </c>
      <c r="MM206">
        <v>42.846809999999998</v>
      </c>
      <c r="MN206" s="1">
        <v>9.0280269999999999E-4</v>
      </c>
      <c r="MO206" s="1">
        <v>9.6460599999999994E-2</v>
      </c>
      <c r="MP206">
        <v>0.77589759999999997</v>
      </c>
      <c r="MQ206">
        <v>40.540289999999999</v>
      </c>
      <c r="MR206" s="1">
        <v>8.7092020000000003E-4</v>
      </c>
      <c r="MS206" s="1">
        <v>9.3196269999999998E-2</v>
      </c>
      <c r="MT206">
        <v>0.775895</v>
      </c>
      <c r="MU206">
        <v>37.979460000000003</v>
      </c>
      <c r="MV206" s="1">
        <v>8.4012449999999999E-4</v>
      </c>
      <c r="MW206">
        <v>9.0038989999999999E-2</v>
      </c>
      <c r="MX206">
        <v>0.77589319999999995</v>
      </c>
      <c r="MY206">
        <v>37.411320000000003</v>
      </c>
      <c r="MZ206" s="1">
        <v>8.1078330000000003E-4</v>
      </c>
      <c r="NA206">
        <v>8.701652E-2</v>
      </c>
      <c r="NB206">
        <v>0.77591509999999997</v>
      </c>
      <c r="NC206">
        <v>38.694989999999997</v>
      </c>
      <c r="ND206" s="1">
        <v>7.8249150000000002E-4</v>
      </c>
      <c r="NE206" s="1">
        <v>8.4097690000000003E-2</v>
      </c>
      <c r="NF206">
        <v>0.77590420000000004</v>
      </c>
      <c r="NG206">
        <v>42.199710000000003</v>
      </c>
      <c r="NH206" s="1">
        <v>7.5522320000000003E-4</v>
      </c>
      <c r="NI206" s="1">
        <v>8.1283960000000002E-2</v>
      </c>
      <c r="NJ206">
        <v>0.77589949999999996</v>
      </c>
      <c r="NK206">
        <v>46.523690000000002</v>
      </c>
      <c r="NL206" s="1">
        <v>7.2907069999999998E-4</v>
      </c>
      <c r="NM206" s="1">
        <v>7.8579899999999994E-2</v>
      </c>
      <c r="NN206">
        <v>0.77591560000000004</v>
      </c>
      <c r="NO206">
        <v>48.442880000000002</v>
      </c>
      <c r="NP206" s="1">
        <v>7.0378019999999995E-4</v>
      </c>
      <c r="NQ206" s="1">
        <v>7.5953450000000006E-2</v>
      </c>
      <c r="NR206">
        <v>0.77591209999999999</v>
      </c>
      <c r="NS206">
        <v>47.188079999999999</v>
      </c>
      <c r="NT206" s="1">
        <v>6.795576E-4</v>
      </c>
      <c r="NU206" s="1">
        <v>7.3438199999999995E-2</v>
      </c>
      <c r="NV206">
        <v>0.77590599999999998</v>
      </c>
      <c r="NW206">
        <v>45.213279999999997</v>
      </c>
      <c r="NX206" s="1">
        <v>6.56227E-4</v>
      </c>
      <c r="NY206">
        <v>7.1008450000000001E-2</v>
      </c>
      <c r="NZ206">
        <v>0.77590250000000005</v>
      </c>
      <c r="OA206">
        <v>42.719200000000001</v>
      </c>
      <c r="OB206" s="1">
        <v>6.3391429999999996E-4</v>
      </c>
      <c r="OC206">
        <v>6.8669620000000001E-2</v>
      </c>
      <c r="OD206">
        <v>0.77590740000000002</v>
      </c>
      <c r="OE206">
        <v>41.010579999999997</v>
      </c>
      <c r="OF206" s="1">
        <v>6.1250309999999995E-4</v>
      </c>
      <c r="OG206" s="1">
        <v>6.641793E-2</v>
      </c>
      <c r="OH206">
        <v>0.77591359999999998</v>
      </c>
      <c r="OI206">
        <v>39.07987</v>
      </c>
      <c r="OJ206" s="1">
        <v>5.9182020000000002E-4</v>
      </c>
      <c r="OK206">
        <v>6.423566E-2</v>
      </c>
    </row>
    <row r="207" spans="1:401" x14ac:dyDescent="0.35">
      <c r="A207">
        <v>213</v>
      </c>
      <c r="B207" t="s">
        <v>4</v>
      </c>
      <c r="C207" t="s">
        <v>181</v>
      </c>
      <c r="D207" t="s">
        <v>213</v>
      </c>
      <c r="E207">
        <v>859.11839999999995</v>
      </c>
      <c r="F207">
        <v>0.79956729999999998</v>
      </c>
      <c r="G207">
        <v>23.45177</v>
      </c>
      <c r="H207">
        <v>0</v>
      </c>
      <c r="I207">
        <v>0</v>
      </c>
      <c r="J207">
        <v>0.7938634</v>
      </c>
      <c r="K207">
        <v>23.84488</v>
      </c>
      <c r="L207">
        <v>0</v>
      </c>
      <c r="M207">
        <v>0</v>
      </c>
      <c r="N207">
        <v>0.78823469999999995</v>
      </c>
      <c r="O207">
        <v>24.140689999999999</v>
      </c>
      <c r="P207">
        <v>0</v>
      </c>
      <c r="Q207">
        <v>0</v>
      </c>
      <c r="R207">
        <v>0.78287050000000002</v>
      </c>
      <c r="S207">
        <v>25.60304</v>
      </c>
      <c r="T207">
        <v>0</v>
      </c>
      <c r="U207">
        <v>0</v>
      </c>
      <c r="V207">
        <v>0.77805080000000004</v>
      </c>
      <c r="W207">
        <v>26.685130000000001</v>
      </c>
      <c r="X207">
        <v>0</v>
      </c>
      <c r="Y207">
        <v>0</v>
      </c>
      <c r="Z207">
        <v>0.77359100000000003</v>
      </c>
      <c r="AA207">
        <v>26.462700000000002</v>
      </c>
      <c r="AB207">
        <v>0</v>
      </c>
      <c r="AC207">
        <v>0</v>
      </c>
      <c r="AD207">
        <v>0.7693219</v>
      </c>
      <c r="AE207">
        <v>25.242719999999998</v>
      </c>
      <c r="AF207">
        <v>0</v>
      </c>
      <c r="AG207">
        <v>0</v>
      </c>
      <c r="AH207">
        <v>0.76593480000000003</v>
      </c>
      <c r="AI207">
        <v>23.780830000000002</v>
      </c>
      <c r="AJ207">
        <v>0</v>
      </c>
      <c r="AK207">
        <v>0</v>
      </c>
      <c r="AL207">
        <v>0.76323370000000001</v>
      </c>
      <c r="AM207">
        <v>22.613869999999999</v>
      </c>
      <c r="AN207" s="1">
        <v>8.7468179999999992E-34</v>
      </c>
      <c r="AO207" s="1">
        <v>2.3838130000000001E-31</v>
      </c>
      <c r="AP207">
        <v>0.76119619999999999</v>
      </c>
      <c r="AQ207">
        <v>23.213339999999999</v>
      </c>
      <c r="AR207" s="1">
        <v>3.7310669999999997E-24</v>
      </c>
      <c r="AS207" s="1">
        <v>1.024606E-21</v>
      </c>
      <c r="AT207">
        <v>0.75935810000000004</v>
      </c>
      <c r="AU207">
        <v>25.390920000000001</v>
      </c>
      <c r="AV207" s="1">
        <v>1.6844739999999999E-14</v>
      </c>
      <c r="AW207" s="1">
        <v>4.6851489999999999E-12</v>
      </c>
      <c r="AX207">
        <v>0.75779629999999998</v>
      </c>
      <c r="AY207">
        <v>28.62557</v>
      </c>
      <c r="AZ207" s="1">
        <v>2.909941E-8</v>
      </c>
      <c r="BA207" s="1">
        <v>7.7387689999999997E-6</v>
      </c>
      <c r="BB207">
        <v>0.75670389999999998</v>
      </c>
      <c r="BC207">
        <v>31.512339999999998</v>
      </c>
      <c r="BD207" s="1">
        <v>3.7656920000000003E-5</v>
      </c>
      <c r="BE207" s="1">
        <v>1.0412960000000001E-2</v>
      </c>
      <c r="BF207">
        <v>0.75589119999999999</v>
      </c>
      <c r="BG207">
        <v>32.484389999999998</v>
      </c>
      <c r="BH207" s="1">
        <v>5.6664990000000002E-3</v>
      </c>
      <c r="BI207">
        <v>1.6102160000000001</v>
      </c>
      <c r="BJ207">
        <v>0.75541780000000003</v>
      </c>
      <c r="BK207">
        <v>31.934629999999999</v>
      </c>
      <c r="BL207">
        <v>0.20967069999999999</v>
      </c>
      <c r="BM207">
        <v>60.943150000000003</v>
      </c>
      <c r="BN207">
        <v>0.75515710000000003</v>
      </c>
      <c r="BO207">
        <v>30.60472</v>
      </c>
      <c r="BP207">
        <v>2.7281970000000002</v>
      </c>
      <c r="BQ207">
        <v>808.02440000000001</v>
      </c>
      <c r="BR207">
        <v>0.75516079999999997</v>
      </c>
      <c r="BS207">
        <v>28.79327</v>
      </c>
      <c r="BT207">
        <v>15.55443</v>
      </c>
      <c r="BU207">
        <v>4679.9830000000002</v>
      </c>
      <c r="BV207">
        <v>0.75508299999999995</v>
      </c>
      <c r="BW207">
        <v>28.151579999999999</v>
      </c>
      <c r="BX207">
        <v>45.286670000000001</v>
      </c>
      <c r="BY207">
        <v>13805.05</v>
      </c>
      <c r="BZ207">
        <v>0.75481960000000003</v>
      </c>
      <c r="CA207">
        <v>28.56101</v>
      </c>
      <c r="CB207">
        <v>75.496020000000001</v>
      </c>
      <c r="CC207">
        <v>23282.17</v>
      </c>
      <c r="CD207">
        <v>0.7542451</v>
      </c>
      <c r="CE207">
        <v>29.54166</v>
      </c>
      <c r="CF207">
        <v>78.987719999999996</v>
      </c>
      <c r="CG207">
        <v>24613.26</v>
      </c>
      <c r="CH207">
        <v>0.75345309999999999</v>
      </c>
      <c r="CI207">
        <v>30.621500000000001</v>
      </c>
      <c r="CJ207">
        <v>56.002180000000003</v>
      </c>
      <c r="CK207">
        <v>17619.07</v>
      </c>
      <c r="CL207">
        <v>0.751888</v>
      </c>
      <c r="CM207">
        <v>30.448160000000001</v>
      </c>
      <c r="CN207">
        <v>28.787739999999999</v>
      </c>
      <c r="CO207">
        <v>9140.2129999999997</v>
      </c>
      <c r="CP207">
        <v>0.74984139999999999</v>
      </c>
      <c r="CQ207">
        <v>29.505089999999999</v>
      </c>
      <c r="CR207">
        <v>11.396750000000001</v>
      </c>
      <c r="CS207">
        <v>3651.88</v>
      </c>
      <c r="CT207">
        <v>0.74746729999999995</v>
      </c>
      <c r="CU207">
        <v>28.06052</v>
      </c>
      <c r="CV207">
        <v>3.6829879999999999</v>
      </c>
      <c r="CW207">
        <v>1190.4169999999999</v>
      </c>
      <c r="CX207">
        <v>0.74486079999999999</v>
      </c>
      <c r="CY207">
        <v>26.80151</v>
      </c>
      <c r="CZ207">
        <v>1.0320560000000001</v>
      </c>
      <c r="DA207">
        <v>336.0686</v>
      </c>
      <c r="DB207">
        <v>0.74216099999999996</v>
      </c>
      <c r="DC207">
        <v>27.145669999999999</v>
      </c>
      <c r="DD207">
        <v>0.27332030000000002</v>
      </c>
      <c r="DE207">
        <v>89.436660000000003</v>
      </c>
      <c r="DF207">
        <v>0.73949160000000003</v>
      </c>
      <c r="DG207">
        <v>29.380140000000001</v>
      </c>
      <c r="DH207" s="1">
        <v>8.2648600000000003E-2</v>
      </c>
      <c r="DI207">
        <v>26.987950000000001</v>
      </c>
      <c r="DJ207">
        <v>0.73692990000000003</v>
      </c>
      <c r="DK207">
        <v>33.810270000000003</v>
      </c>
      <c r="DL207" s="1">
        <v>3.9776800000000001E-2</v>
      </c>
      <c r="DM207">
        <v>12.84698</v>
      </c>
      <c r="DN207">
        <v>0.73449260000000005</v>
      </c>
      <c r="DO207">
        <v>39.095840000000003</v>
      </c>
      <c r="DP207" s="1">
        <v>3.268339E-2</v>
      </c>
      <c r="DQ207">
        <v>10.48696</v>
      </c>
      <c r="DR207">
        <v>0.73235729999999999</v>
      </c>
      <c r="DS207">
        <v>41.420810000000003</v>
      </c>
      <c r="DT207" s="1">
        <v>3.3500099999999998E-2</v>
      </c>
      <c r="DU207">
        <v>10.76215</v>
      </c>
      <c r="DV207">
        <v>0.73065199999999997</v>
      </c>
      <c r="DW207">
        <v>41.239530000000002</v>
      </c>
      <c r="DX207" s="1">
        <v>3.495272E-2</v>
      </c>
      <c r="DY207">
        <v>11.26529</v>
      </c>
      <c r="DZ207">
        <v>0.72914060000000003</v>
      </c>
      <c r="EA207">
        <v>40.33887</v>
      </c>
      <c r="EB207" s="1">
        <v>3.523101E-2</v>
      </c>
      <c r="EC207">
        <v>11.38669</v>
      </c>
      <c r="ED207">
        <v>0.7281166</v>
      </c>
      <c r="EE207">
        <v>38.645440000000001</v>
      </c>
      <c r="EF207" s="1">
        <v>3.4142859999999997E-2</v>
      </c>
      <c r="EG207">
        <v>11.052440000000001</v>
      </c>
      <c r="EH207">
        <v>0.72752859999999997</v>
      </c>
      <c r="EI207">
        <v>37.175150000000002</v>
      </c>
      <c r="EJ207" s="1">
        <v>3.207608E-2</v>
      </c>
      <c r="EK207">
        <v>10.387549999999999</v>
      </c>
      <c r="EL207">
        <v>0.72718470000000002</v>
      </c>
      <c r="EM207">
        <v>37.140099999999997</v>
      </c>
      <c r="EN207" s="1">
        <v>2.9416390000000001E-2</v>
      </c>
      <c r="EO207">
        <v>9.5230820000000005</v>
      </c>
      <c r="EP207">
        <v>0.72701649999999995</v>
      </c>
      <c r="EQ207">
        <v>40.085270000000001</v>
      </c>
      <c r="ER207" s="1">
        <v>2.6257969999999999E-2</v>
      </c>
      <c r="ES207">
        <v>8.4980729999999998</v>
      </c>
      <c r="ET207">
        <v>0.72690869999999996</v>
      </c>
      <c r="EU207">
        <v>43.870060000000002</v>
      </c>
      <c r="EV207" s="1">
        <v>2.2593180000000001E-2</v>
      </c>
      <c r="EW207">
        <v>7.3122939999999996</v>
      </c>
      <c r="EX207">
        <v>0.72689289999999995</v>
      </c>
      <c r="EY207">
        <v>45.107709999999997</v>
      </c>
      <c r="EZ207" s="1">
        <v>1.8614430000000001E-2</v>
      </c>
      <c r="FA207">
        <v>6.0231969999999997</v>
      </c>
      <c r="FB207">
        <v>0.72692109999999999</v>
      </c>
      <c r="FC207">
        <v>44.579340000000002</v>
      </c>
      <c r="FD207">
        <v>1.4768079999999999E-2</v>
      </c>
      <c r="FE207">
        <v>4.7763270000000002</v>
      </c>
      <c r="FF207">
        <v>0.72690189999999999</v>
      </c>
      <c r="FG207">
        <v>43.348140000000001</v>
      </c>
      <c r="FH207" s="1">
        <v>1.1534249999999999E-2</v>
      </c>
      <c r="FI207">
        <v>3.7262469999999999</v>
      </c>
      <c r="FJ207">
        <v>0.72694650000000005</v>
      </c>
      <c r="FK207">
        <v>41.526859999999999</v>
      </c>
      <c r="FL207" s="1">
        <v>9.1394749999999993E-3</v>
      </c>
      <c r="FM207">
        <v>2.9467919999999999</v>
      </c>
      <c r="FN207">
        <v>0.72695699999999996</v>
      </c>
      <c r="FO207">
        <v>40.712389999999999</v>
      </c>
      <c r="FP207" s="1">
        <v>7.5191809999999998E-3</v>
      </c>
      <c r="FQ207">
        <v>2.4190649999999998</v>
      </c>
      <c r="FR207">
        <v>0.7269582</v>
      </c>
      <c r="FS207">
        <v>41.410260000000001</v>
      </c>
      <c r="FT207" s="1">
        <v>6.4672139999999998E-3</v>
      </c>
      <c r="FU207">
        <v>2.0767920000000002</v>
      </c>
      <c r="FV207">
        <v>0.7269757</v>
      </c>
      <c r="FW207">
        <v>43.878210000000003</v>
      </c>
      <c r="FX207" s="1">
        <v>5.7872740000000002E-3</v>
      </c>
      <c r="FY207">
        <v>1.855513</v>
      </c>
      <c r="FZ207">
        <v>0.72698750000000001</v>
      </c>
      <c r="GA207">
        <v>45.956330000000001</v>
      </c>
      <c r="GB207" s="1">
        <v>5.3203249999999999E-3</v>
      </c>
      <c r="GC207">
        <v>1.7039120000000001</v>
      </c>
      <c r="GD207">
        <v>0.72698580000000002</v>
      </c>
      <c r="GE207">
        <v>46.933039999999998</v>
      </c>
      <c r="GF207" s="1">
        <v>4.9715289999999997E-3</v>
      </c>
      <c r="GG207">
        <v>1.5911569999999999</v>
      </c>
      <c r="GH207">
        <v>0.72700640000000005</v>
      </c>
      <c r="GI207">
        <v>46.12444</v>
      </c>
      <c r="GJ207" s="1">
        <v>4.6904479999999998E-3</v>
      </c>
      <c r="GK207">
        <v>1.5005710000000001</v>
      </c>
      <c r="GL207">
        <v>0.72698839999999998</v>
      </c>
      <c r="GM207">
        <v>44.278840000000002</v>
      </c>
      <c r="GN207" s="1">
        <v>4.4477579999999996E-3</v>
      </c>
      <c r="GO207">
        <v>1.4224909999999999</v>
      </c>
      <c r="GP207">
        <v>0.72699530000000001</v>
      </c>
      <c r="GQ207">
        <v>41.617550000000001</v>
      </c>
      <c r="GR207" s="1">
        <v>4.2295839999999998E-3</v>
      </c>
      <c r="GS207">
        <v>1.3524099999999999</v>
      </c>
      <c r="GT207">
        <v>0.72701570000000004</v>
      </c>
      <c r="GU207">
        <v>40.481529999999999</v>
      </c>
      <c r="GV207" s="1">
        <v>4.0305779999999999E-3</v>
      </c>
      <c r="GW207">
        <v>1.2885070000000001</v>
      </c>
      <c r="GX207">
        <v>0.72701380000000004</v>
      </c>
      <c r="GY207">
        <v>40.897559999999999</v>
      </c>
      <c r="GZ207" s="1">
        <v>3.8453649999999999E-3</v>
      </c>
      <c r="HA207">
        <v>1.2292829999999999</v>
      </c>
      <c r="HB207">
        <v>0.72701329999999997</v>
      </c>
      <c r="HC207">
        <v>42.992370000000001</v>
      </c>
      <c r="HD207" s="1">
        <v>3.6722669999999999E-3</v>
      </c>
      <c r="HE207">
        <v>1.1737789999999999</v>
      </c>
      <c r="HF207">
        <v>0.72701249999999995</v>
      </c>
      <c r="HG207">
        <v>45.316249999999997</v>
      </c>
      <c r="HH207" s="1">
        <v>3.5086850000000001E-3</v>
      </c>
      <c r="HI207">
        <v>1.121462</v>
      </c>
      <c r="HJ207">
        <v>0.72701389999999999</v>
      </c>
      <c r="HK207">
        <v>45.630360000000003</v>
      </c>
      <c r="HL207" s="1">
        <v>3.3541930000000001E-3</v>
      </c>
      <c r="HM207">
        <v>1.0720499999999999</v>
      </c>
      <c r="HN207">
        <v>0.72700370000000003</v>
      </c>
      <c r="HO207">
        <v>44.814399999999999</v>
      </c>
      <c r="HP207" s="1">
        <v>3.2084710000000001E-3</v>
      </c>
      <c r="HQ207">
        <v>1.0254369999999999</v>
      </c>
      <c r="HR207">
        <v>0.72700520000000002</v>
      </c>
      <c r="HS207">
        <v>43.135660000000001</v>
      </c>
      <c r="HT207">
        <v>3.0710770000000002E-3</v>
      </c>
      <c r="HU207">
        <v>0.98149450000000005</v>
      </c>
      <c r="HV207">
        <v>0.72700350000000002</v>
      </c>
      <c r="HW207">
        <v>41.176690000000001</v>
      </c>
      <c r="HX207" s="1">
        <v>2.9408949999999998E-3</v>
      </c>
      <c r="HY207">
        <v>0.93991800000000003</v>
      </c>
      <c r="HZ207">
        <v>0.72700410000000004</v>
      </c>
      <c r="IA207">
        <v>40.914279999999998</v>
      </c>
      <c r="IB207" s="1">
        <v>2.817562E-3</v>
      </c>
      <c r="IC207">
        <v>0.90050390000000002</v>
      </c>
      <c r="ID207">
        <v>0.72700419999999999</v>
      </c>
      <c r="IE207">
        <v>43.36947</v>
      </c>
      <c r="IF207" s="1">
        <v>2.7005100000000001E-3</v>
      </c>
      <c r="IG207">
        <v>0.86304619999999999</v>
      </c>
      <c r="IH207">
        <v>0.72700200000000004</v>
      </c>
      <c r="II207">
        <v>47.702359999999999</v>
      </c>
      <c r="IJ207" s="1">
        <v>2.5893579999999999E-3</v>
      </c>
      <c r="IK207">
        <v>0.8275344</v>
      </c>
      <c r="IL207">
        <v>0.72700419999999999</v>
      </c>
      <c r="IM207">
        <v>50.784399999999998</v>
      </c>
      <c r="IN207" s="1">
        <v>2.4842129999999999E-3</v>
      </c>
      <c r="IO207">
        <v>0.79387019999999997</v>
      </c>
      <c r="IP207">
        <v>0.72700350000000002</v>
      </c>
      <c r="IQ207">
        <v>51.561929999999997</v>
      </c>
      <c r="IR207" s="1">
        <v>2.3836880000000001E-3</v>
      </c>
      <c r="IS207">
        <v>0.76178800000000002</v>
      </c>
      <c r="IT207">
        <v>0.72700670000000001</v>
      </c>
      <c r="IU207">
        <v>50.785989999999998</v>
      </c>
      <c r="IV207" s="1">
        <v>2.2884229999999999E-3</v>
      </c>
      <c r="IW207">
        <v>0.73127949999999997</v>
      </c>
      <c r="IX207">
        <v>0.72700370000000003</v>
      </c>
      <c r="IY207">
        <v>49.057369999999999</v>
      </c>
      <c r="IZ207" s="1">
        <v>2.1981399999999999E-3</v>
      </c>
      <c r="JA207">
        <v>0.70243330000000004</v>
      </c>
      <c r="JB207">
        <v>0.72700200000000004</v>
      </c>
      <c r="JC207">
        <v>46.606400000000001</v>
      </c>
      <c r="JD207" s="1">
        <v>2.1123399999999999E-3</v>
      </c>
      <c r="JE207">
        <v>0.6750526</v>
      </c>
      <c r="JF207">
        <v>0.72700399999999998</v>
      </c>
      <c r="JG207">
        <v>45.740079999999999</v>
      </c>
      <c r="JH207" s="1">
        <v>2.0309770000000002E-3</v>
      </c>
      <c r="JI207">
        <v>0.64900340000000001</v>
      </c>
      <c r="JJ207">
        <v>0.72700509999999996</v>
      </c>
      <c r="JK207">
        <v>45.981180000000002</v>
      </c>
      <c r="JL207" s="1">
        <v>1.951403E-3</v>
      </c>
      <c r="JM207">
        <v>0.62394360000000004</v>
      </c>
      <c r="JN207">
        <v>0.72700109999999996</v>
      </c>
      <c r="JO207">
        <v>46.229640000000003</v>
      </c>
      <c r="JP207" s="1">
        <v>1.8718669999999999E-3</v>
      </c>
      <c r="JQ207">
        <v>0.60005779999999997</v>
      </c>
      <c r="JR207">
        <v>0.72700350000000002</v>
      </c>
      <c r="JS207">
        <v>46.388649999999998</v>
      </c>
      <c r="JT207" s="1">
        <v>1.796321E-3</v>
      </c>
      <c r="JU207">
        <v>0.57728460000000004</v>
      </c>
      <c r="JV207">
        <v>0.72700670000000001</v>
      </c>
      <c r="JW207">
        <v>46.325879999999998</v>
      </c>
      <c r="JX207" s="1">
        <v>1.7247149999999999E-3</v>
      </c>
      <c r="JY207">
        <v>0.55560410000000005</v>
      </c>
      <c r="JZ207">
        <v>0.72700209999999998</v>
      </c>
      <c r="KA207">
        <v>45.059640000000002</v>
      </c>
      <c r="KB207" s="1">
        <v>1.6563820000000001E-3</v>
      </c>
      <c r="KC207">
        <v>0.5347826</v>
      </c>
      <c r="KD207">
        <v>0.72700819999999999</v>
      </c>
      <c r="KE207">
        <v>42.685290000000002</v>
      </c>
      <c r="KF207" s="1">
        <v>1.5914799999999999E-3</v>
      </c>
      <c r="KG207">
        <v>0.51492039999999994</v>
      </c>
      <c r="KH207">
        <v>0.72700710000000002</v>
      </c>
      <c r="KI207">
        <v>39.810389999999998</v>
      </c>
      <c r="KJ207" s="1">
        <v>1.5294970000000001E-3</v>
      </c>
      <c r="KK207">
        <v>0.4958689</v>
      </c>
      <c r="KL207">
        <v>0.72700759999999998</v>
      </c>
      <c r="KM207">
        <v>39.224179999999997</v>
      </c>
      <c r="KN207" s="1">
        <v>1.470453E-3</v>
      </c>
      <c r="KO207">
        <v>0.47764089999999998</v>
      </c>
      <c r="KP207">
        <v>0.72700480000000001</v>
      </c>
      <c r="KQ207">
        <v>42.423340000000003</v>
      </c>
      <c r="KR207" s="1">
        <v>1.41439E-3</v>
      </c>
      <c r="KS207">
        <v>0.46030080000000001</v>
      </c>
      <c r="KT207">
        <v>0.72700949999999998</v>
      </c>
      <c r="KU207">
        <v>48.071919999999999</v>
      </c>
      <c r="KV207" s="1">
        <v>1.360815E-3</v>
      </c>
      <c r="KW207">
        <v>0.4436544</v>
      </c>
      <c r="KX207">
        <v>0.72700450000000005</v>
      </c>
      <c r="KY207">
        <v>52.211550000000003</v>
      </c>
      <c r="KZ207" s="1">
        <v>1.309176E-3</v>
      </c>
      <c r="LA207">
        <v>0.42755850000000001</v>
      </c>
      <c r="LB207">
        <v>0.72700819999999999</v>
      </c>
      <c r="LC207">
        <v>52.807789999999997</v>
      </c>
      <c r="LD207" s="1">
        <v>1.2601120000000001E-3</v>
      </c>
      <c r="LE207">
        <v>0.4121784</v>
      </c>
      <c r="LF207">
        <v>0.72701000000000005</v>
      </c>
      <c r="LG207">
        <v>51.637349999999998</v>
      </c>
      <c r="LH207" s="1">
        <v>1.213158E-3</v>
      </c>
      <c r="LI207">
        <v>0.39745960000000002</v>
      </c>
      <c r="LJ207">
        <v>0.72700350000000002</v>
      </c>
      <c r="LK207">
        <v>49.96996</v>
      </c>
      <c r="LL207" s="1">
        <v>1.1682769999999999E-3</v>
      </c>
      <c r="LM207">
        <v>0.38332719999999998</v>
      </c>
      <c r="LN207">
        <v>0.72700600000000004</v>
      </c>
      <c r="LO207">
        <v>47.291240000000002</v>
      </c>
      <c r="LP207" s="1">
        <v>1.1255200000000001E-3</v>
      </c>
      <c r="LQ207">
        <v>0.36984400000000001</v>
      </c>
      <c r="LR207">
        <v>0.72700500000000001</v>
      </c>
      <c r="LS207">
        <v>44.941899999999997</v>
      </c>
      <c r="LT207" s="1">
        <v>1.084631E-3</v>
      </c>
      <c r="LU207">
        <v>0.35689680000000001</v>
      </c>
      <c r="LV207">
        <v>0.72700600000000004</v>
      </c>
      <c r="LW207">
        <v>44.050849999999997</v>
      </c>
      <c r="LX207" s="1">
        <v>1.0455169999999999E-3</v>
      </c>
      <c r="LY207">
        <v>0.34449390000000002</v>
      </c>
      <c r="LZ207">
        <v>0.72700350000000002</v>
      </c>
      <c r="MA207">
        <v>43.975749999999998</v>
      </c>
      <c r="MB207" s="1">
        <v>1.008096E-3</v>
      </c>
      <c r="MC207">
        <v>0.33261020000000002</v>
      </c>
      <c r="MD207">
        <v>0.72700799999999999</v>
      </c>
      <c r="ME207">
        <v>44.412300000000002</v>
      </c>
      <c r="MF207" s="1">
        <v>9.7217250000000005E-4</v>
      </c>
      <c r="MG207">
        <v>0.32118380000000002</v>
      </c>
      <c r="MH207">
        <v>0.72699950000000002</v>
      </c>
      <c r="MI207">
        <v>44.440460000000002</v>
      </c>
      <c r="MJ207" s="1">
        <v>9.3771740000000005E-4</v>
      </c>
      <c r="MK207">
        <v>0.31022640000000001</v>
      </c>
      <c r="ML207">
        <v>0.72700640000000005</v>
      </c>
      <c r="MM207">
        <v>42.905900000000003</v>
      </c>
      <c r="MN207" s="1">
        <v>9.0450109999999997E-4</v>
      </c>
      <c r="MO207">
        <v>0.29969010000000001</v>
      </c>
      <c r="MP207">
        <v>0.72700480000000001</v>
      </c>
      <c r="MQ207">
        <v>40.653680000000001</v>
      </c>
      <c r="MR207" s="1">
        <v>8.7256439999999996E-4</v>
      </c>
      <c r="MS207">
        <v>0.2895471</v>
      </c>
      <c r="MT207">
        <v>0.72700370000000003</v>
      </c>
      <c r="MU207">
        <v>38.090150000000001</v>
      </c>
      <c r="MV207" s="1">
        <v>8.4170209999999998E-4</v>
      </c>
      <c r="MW207">
        <v>0.27973559999999997</v>
      </c>
      <c r="MX207">
        <v>0.72700129999999996</v>
      </c>
      <c r="MY207">
        <v>37.459310000000002</v>
      </c>
      <c r="MZ207" s="1">
        <v>8.1228949999999996E-4</v>
      </c>
      <c r="NA207">
        <v>0.270339</v>
      </c>
      <c r="NB207">
        <v>0.72700880000000001</v>
      </c>
      <c r="NC207">
        <v>38.649569999999997</v>
      </c>
      <c r="ND207" s="1">
        <v>7.8395289999999996E-4</v>
      </c>
      <c r="NE207">
        <v>0.2612756</v>
      </c>
      <c r="NF207">
        <v>0.72700039999999999</v>
      </c>
      <c r="NG207">
        <v>42.113889999999998</v>
      </c>
      <c r="NH207" s="1">
        <v>7.5662419999999997E-4</v>
      </c>
      <c r="NI207">
        <v>0.25253059999999999</v>
      </c>
      <c r="NJ207">
        <v>0.72700759999999998</v>
      </c>
      <c r="NK207">
        <v>46.437049999999999</v>
      </c>
      <c r="NL207" s="1">
        <v>7.3042810000000001E-4</v>
      </c>
      <c r="NM207">
        <v>0.2441296</v>
      </c>
      <c r="NN207">
        <v>0.72700969999999998</v>
      </c>
      <c r="NO207">
        <v>48.426470000000002</v>
      </c>
      <c r="NP207" s="1">
        <v>7.0508349999999997E-4</v>
      </c>
      <c r="NQ207">
        <v>0.23596890000000001</v>
      </c>
      <c r="NR207">
        <v>0.7270044</v>
      </c>
      <c r="NS207">
        <v>47.205599999999997</v>
      </c>
      <c r="NT207" s="1">
        <v>6.8080579999999999E-4</v>
      </c>
      <c r="NU207">
        <v>0.22815160000000001</v>
      </c>
      <c r="NV207">
        <v>0.72700180000000003</v>
      </c>
      <c r="NW207">
        <v>45.286740000000002</v>
      </c>
      <c r="NX207" s="1">
        <v>6.5743520000000001E-4</v>
      </c>
      <c r="NY207">
        <v>0.22060360000000001</v>
      </c>
      <c r="NZ207">
        <v>0.7270105</v>
      </c>
      <c r="OA207">
        <v>42.83849</v>
      </c>
      <c r="OB207" s="1">
        <v>6.3506800000000003E-4</v>
      </c>
      <c r="OC207">
        <v>0.21333170000000001</v>
      </c>
      <c r="OD207">
        <v>0.72700260000000005</v>
      </c>
      <c r="OE207">
        <v>41.14696</v>
      </c>
      <c r="OF207" s="1">
        <v>6.1362419999999997E-4</v>
      </c>
      <c r="OG207">
        <v>0.20633969999999999</v>
      </c>
      <c r="OH207">
        <v>0.72700690000000001</v>
      </c>
      <c r="OI207">
        <v>39.216470000000001</v>
      </c>
      <c r="OJ207" s="1">
        <v>5.9290139999999998E-4</v>
      </c>
      <c r="OK207">
        <v>0.19955980000000001</v>
      </c>
    </row>
    <row r="208" spans="1:401" x14ac:dyDescent="0.35">
      <c r="A208">
        <v>214</v>
      </c>
      <c r="B208" t="s">
        <v>4</v>
      </c>
      <c r="C208" t="s">
        <v>181</v>
      </c>
      <c r="D208" t="s">
        <v>214</v>
      </c>
      <c r="E208">
        <v>866.73839999999996</v>
      </c>
      <c r="F208">
        <v>0.97330689999999997</v>
      </c>
      <c r="G208">
        <v>23.48921</v>
      </c>
      <c r="H208">
        <v>0</v>
      </c>
      <c r="I208">
        <v>0</v>
      </c>
      <c r="J208">
        <v>0.96243829999999997</v>
      </c>
      <c r="K208">
        <v>23.828150000000001</v>
      </c>
      <c r="L208">
        <v>0</v>
      </c>
      <c r="M208">
        <v>0</v>
      </c>
      <c r="N208">
        <v>0.95147309999999996</v>
      </c>
      <c r="O208">
        <v>24.09985</v>
      </c>
      <c r="P208">
        <v>0</v>
      </c>
      <c r="Q208">
        <v>0</v>
      </c>
      <c r="R208">
        <v>0.94094529999999998</v>
      </c>
      <c r="S208">
        <v>25.52459</v>
      </c>
      <c r="T208">
        <v>0</v>
      </c>
      <c r="U208">
        <v>0</v>
      </c>
      <c r="V208">
        <v>0.93112649999999997</v>
      </c>
      <c r="W208">
        <v>26.673729999999999</v>
      </c>
      <c r="X208">
        <v>0</v>
      </c>
      <c r="Y208">
        <v>0</v>
      </c>
      <c r="Z208">
        <v>0.92164650000000004</v>
      </c>
      <c r="AA208">
        <v>26.526949999999999</v>
      </c>
      <c r="AB208">
        <v>0</v>
      </c>
      <c r="AC208">
        <v>0</v>
      </c>
      <c r="AD208">
        <v>0.91242579999999995</v>
      </c>
      <c r="AE208">
        <v>25.33559</v>
      </c>
      <c r="AF208">
        <v>0</v>
      </c>
      <c r="AG208">
        <v>0</v>
      </c>
      <c r="AH208">
        <v>0.90442180000000005</v>
      </c>
      <c r="AI208">
        <v>23.894559999999998</v>
      </c>
      <c r="AJ208">
        <v>0</v>
      </c>
      <c r="AK208">
        <v>0</v>
      </c>
      <c r="AL208">
        <v>0.89708449999999995</v>
      </c>
      <c r="AM208">
        <v>22.703880000000002</v>
      </c>
      <c r="AN208" s="1">
        <v>2.8132239999999999E-34</v>
      </c>
      <c r="AO208" s="1">
        <v>4.4644219999999998E-32</v>
      </c>
      <c r="AP208">
        <v>0.88989059999999998</v>
      </c>
      <c r="AQ208">
        <v>23.227689999999999</v>
      </c>
      <c r="AR208" s="1">
        <v>1.16926E-24</v>
      </c>
      <c r="AS208" s="1">
        <v>1.8522379999999999E-22</v>
      </c>
      <c r="AT208">
        <v>0.88310750000000005</v>
      </c>
      <c r="AU208">
        <v>25.316120000000002</v>
      </c>
      <c r="AV208" s="1">
        <v>5.4670579999999997E-15</v>
      </c>
      <c r="AW208" s="1">
        <v>9.1081119999999992E-13</v>
      </c>
      <c r="AX208">
        <v>0.87685670000000004</v>
      </c>
      <c r="AY208">
        <v>28.486270000000001</v>
      </c>
      <c r="AZ208" s="1">
        <v>1.7126240000000001E-8</v>
      </c>
      <c r="BA208" s="1">
        <v>3.474838E-6</v>
      </c>
      <c r="BB208">
        <v>0.87148899999999996</v>
      </c>
      <c r="BC208">
        <v>31.39968</v>
      </c>
      <c r="BD208" s="1">
        <v>2.5823759999999999E-5</v>
      </c>
      <c r="BE208" s="1">
        <v>5.7883759999999996E-3</v>
      </c>
      <c r="BF208">
        <v>0.86694190000000004</v>
      </c>
      <c r="BG208">
        <v>32.449219999999997</v>
      </c>
      <c r="BH208" s="1">
        <v>4.2713600000000001E-3</v>
      </c>
      <c r="BI208">
        <v>1.0218430000000001</v>
      </c>
      <c r="BJ208">
        <v>0.86327370000000003</v>
      </c>
      <c r="BK208">
        <v>31.9725</v>
      </c>
      <c r="BL208">
        <v>0.16986319999999999</v>
      </c>
      <c r="BM208">
        <v>42.812739999999998</v>
      </c>
      <c r="BN208">
        <v>0.86037560000000002</v>
      </c>
      <c r="BO208">
        <v>30.734549999999999</v>
      </c>
      <c r="BP208">
        <v>2.34436</v>
      </c>
      <c r="BQ208">
        <v>617.22850000000005</v>
      </c>
      <c r="BR208">
        <v>0.85815269999999999</v>
      </c>
      <c r="BS208">
        <v>28.96255</v>
      </c>
      <c r="BT208">
        <v>14.048120000000001</v>
      </c>
      <c r="BU208">
        <v>3839.5889999999999</v>
      </c>
      <c r="BV208">
        <v>0.85622609999999999</v>
      </c>
      <c r="BW208">
        <v>28.24804</v>
      </c>
      <c r="BX208">
        <v>42.690640000000002</v>
      </c>
      <c r="BY208">
        <v>12050.42</v>
      </c>
      <c r="BZ208">
        <v>0.8543404</v>
      </c>
      <c r="CA208">
        <v>28.58145</v>
      </c>
      <c r="CB208">
        <v>73.854839999999996</v>
      </c>
      <c r="CC208">
        <v>21453.38</v>
      </c>
      <c r="CD208">
        <v>0.85214979999999996</v>
      </c>
      <c r="CE208">
        <v>29.45937</v>
      </c>
      <c r="CF208">
        <v>79.794910000000002</v>
      </c>
      <c r="CG208">
        <v>23782.560000000001</v>
      </c>
      <c r="CH208">
        <v>0.84953650000000003</v>
      </c>
      <c r="CI208">
        <v>30.589210000000001</v>
      </c>
      <c r="CJ208">
        <v>58.1569</v>
      </c>
      <c r="CK208">
        <v>17738.240000000002</v>
      </c>
      <c r="CL208">
        <v>0.84590909999999997</v>
      </c>
      <c r="CM208">
        <v>30.466180000000001</v>
      </c>
      <c r="CN208">
        <v>30.604089999999999</v>
      </c>
      <c r="CO208">
        <v>9533.1270000000004</v>
      </c>
      <c r="CP208">
        <v>0.84132870000000004</v>
      </c>
      <c r="CQ208">
        <v>29.59713</v>
      </c>
      <c r="CR208">
        <v>12.353009999999999</v>
      </c>
      <c r="CS208">
        <v>3923.346</v>
      </c>
      <c r="CT208">
        <v>0.83555690000000005</v>
      </c>
      <c r="CU208">
        <v>28.191310000000001</v>
      </c>
      <c r="CV208">
        <v>4.0534309999999998</v>
      </c>
      <c r="CW208">
        <v>1309.626</v>
      </c>
      <c r="CX208">
        <v>0.82897379999999998</v>
      </c>
      <c r="CY208">
        <v>26.90943</v>
      </c>
      <c r="CZ208">
        <v>1.1476459999999999</v>
      </c>
      <c r="DA208">
        <v>375.86950000000002</v>
      </c>
      <c r="DB208">
        <v>0.82193550000000004</v>
      </c>
      <c r="DC208">
        <v>27.162320000000001</v>
      </c>
      <c r="DD208">
        <v>0.30423139999999999</v>
      </c>
      <c r="DE208">
        <v>100.3416</v>
      </c>
      <c r="DF208">
        <v>0.81464930000000002</v>
      </c>
      <c r="DG208">
        <v>29.29757</v>
      </c>
      <c r="DH208" s="1">
        <v>9.0059910000000007E-2</v>
      </c>
      <c r="DI208">
        <v>29.414490000000001</v>
      </c>
      <c r="DJ208">
        <v>0.8074498</v>
      </c>
      <c r="DK208">
        <v>33.633389999999999</v>
      </c>
      <c r="DL208" s="1">
        <v>4.1312370000000001E-2</v>
      </c>
      <c r="DM208">
        <v>13.055870000000001</v>
      </c>
      <c r="DN208">
        <v>0.80055220000000005</v>
      </c>
      <c r="DO208">
        <v>38.90645</v>
      </c>
      <c r="DP208" s="1">
        <v>3.2811239999999998E-2</v>
      </c>
      <c r="DQ208">
        <v>10.11659</v>
      </c>
      <c r="DR208">
        <v>0.79422190000000004</v>
      </c>
      <c r="DS208">
        <v>41.333509999999997</v>
      </c>
      <c r="DT208" s="1">
        <v>3.3368929999999998E-2</v>
      </c>
      <c r="DU208">
        <v>10.25381</v>
      </c>
      <c r="DV208">
        <v>0.78872450000000005</v>
      </c>
      <c r="DW208">
        <v>41.207920000000001</v>
      </c>
      <c r="DX208" s="1">
        <v>3.4867839999999997E-2</v>
      </c>
      <c r="DY208">
        <v>10.75868</v>
      </c>
      <c r="DZ208">
        <v>0.78408719999999998</v>
      </c>
      <c r="EA208">
        <v>40.41104</v>
      </c>
      <c r="EB208" s="1">
        <v>3.5261540000000001E-2</v>
      </c>
      <c r="EC208">
        <v>10.930999999999999</v>
      </c>
      <c r="ED208">
        <v>0.78060309999999999</v>
      </c>
      <c r="EE208">
        <v>38.816099999999999</v>
      </c>
      <c r="EF208">
        <v>3.4275279999999998E-2</v>
      </c>
      <c r="EG208">
        <v>10.661770000000001</v>
      </c>
      <c r="EH208">
        <v>0.7779488</v>
      </c>
      <c r="EI208">
        <v>37.373620000000003</v>
      </c>
      <c r="EJ208" s="1">
        <v>3.2272660000000002E-2</v>
      </c>
      <c r="EK208">
        <v>10.0573</v>
      </c>
      <c r="EL208">
        <v>0.7759606</v>
      </c>
      <c r="EM208">
        <v>37.230269999999997</v>
      </c>
      <c r="EN208" s="1">
        <v>2.9654989999999999E-2</v>
      </c>
      <c r="EO208">
        <v>9.2493859999999994</v>
      </c>
      <c r="EP208">
        <v>0.77452529999999997</v>
      </c>
      <c r="EQ208">
        <v>40.022889999999997</v>
      </c>
      <c r="ER208" s="1">
        <v>2.6537109999999999E-2</v>
      </c>
      <c r="ES208">
        <v>8.2852979999999992</v>
      </c>
      <c r="ET208">
        <v>0.7735206</v>
      </c>
      <c r="EU208">
        <v>43.744109999999999</v>
      </c>
      <c r="EV208" s="1">
        <v>2.2910679999999999E-2</v>
      </c>
      <c r="EW208">
        <v>7.1650159999999996</v>
      </c>
      <c r="EX208">
        <v>0.77282360000000005</v>
      </c>
      <c r="EY208">
        <v>45.063929999999999</v>
      </c>
      <c r="EZ208" s="1">
        <v>1.8944329999999999E-2</v>
      </c>
      <c r="FA208">
        <v>5.9338680000000004</v>
      </c>
      <c r="FB208">
        <v>0.77237210000000001</v>
      </c>
      <c r="FC208">
        <v>44.5779</v>
      </c>
      <c r="FD208" s="1">
        <v>1.506834E-2</v>
      </c>
      <c r="FE208">
        <v>4.7242249999999997</v>
      </c>
      <c r="FF208">
        <v>0.77208140000000003</v>
      </c>
      <c r="FG208">
        <v>43.456389999999999</v>
      </c>
      <c r="FH208" s="1">
        <v>1.1771999999999999E-2</v>
      </c>
      <c r="FI208">
        <v>3.688043</v>
      </c>
      <c r="FJ208">
        <v>0.77188179999999995</v>
      </c>
      <c r="FK208">
        <v>41.72139</v>
      </c>
      <c r="FL208" s="1">
        <v>9.3073770000000004E-3</v>
      </c>
      <c r="FM208">
        <v>2.9080469999999998</v>
      </c>
      <c r="FN208">
        <v>0.77177019999999996</v>
      </c>
      <c r="FO208">
        <v>40.88335</v>
      </c>
      <c r="FP208" s="1">
        <v>7.6299139999999998E-3</v>
      </c>
      <c r="FQ208">
        <v>2.3750260000000001</v>
      </c>
      <c r="FR208">
        <v>0.77168740000000002</v>
      </c>
      <c r="FS208">
        <v>41.41995</v>
      </c>
      <c r="FT208" s="1">
        <v>6.5383020000000002E-3</v>
      </c>
      <c r="FU208">
        <v>2.0280830000000001</v>
      </c>
      <c r="FV208">
        <v>0.77163760000000003</v>
      </c>
      <c r="FW208">
        <v>43.738430000000001</v>
      </c>
      <c r="FX208" s="1">
        <v>5.8341649999999997E-3</v>
      </c>
      <c r="FY208">
        <v>1.80433</v>
      </c>
      <c r="FZ208">
        <v>0.77161539999999995</v>
      </c>
      <c r="GA208">
        <v>45.795319999999997</v>
      </c>
      <c r="GB208" s="1">
        <v>5.3536629999999998E-3</v>
      </c>
      <c r="GC208">
        <v>1.6524080000000001</v>
      </c>
      <c r="GD208">
        <v>0.771594</v>
      </c>
      <c r="GE208">
        <v>46.857239999999997</v>
      </c>
      <c r="GF208" s="1">
        <v>4.9973530000000004E-3</v>
      </c>
      <c r="GG208">
        <v>1.540602</v>
      </c>
      <c r="GH208">
        <v>0.77157469999999995</v>
      </c>
      <c r="GI208">
        <v>46.16489</v>
      </c>
      <c r="GJ208" s="1">
        <v>4.7119240000000001E-3</v>
      </c>
      <c r="GK208">
        <v>1.451576</v>
      </c>
      <c r="GL208">
        <v>0.77157609999999999</v>
      </c>
      <c r="GM208">
        <v>44.454120000000003</v>
      </c>
      <c r="GN208" s="1">
        <v>4.4666749999999998E-3</v>
      </c>
      <c r="GO208">
        <v>1.375354</v>
      </c>
      <c r="GP208">
        <v>0.77157279999999995</v>
      </c>
      <c r="GQ208">
        <v>41.891219999999997</v>
      </c>
      <c r="GR208" s="1">
        <v>4.2467850000000003E-3</v>
      </c>
      <c r="GS208">
        <v>1.30725</v>
      </c>
      <c r="GT208">
        <v>0.77158570000000004</v>
      </c>
      <c r="GU208">
        <v>40.716079999999998</v>
      </c>
      <c r="GV208" s="1">
        <v>4.0463649999999997E-3</v>
      </c>
      <c r="GW208">
        <v>1.245215</v>
      </c>
      <c r="GX208">
        <v>0.77158119999999997</v>
      </c>
      <c r="GY208">
        <v>41.03575</v>
      </c>
      <c r="GZ208" s="1">
        <v>3.8600840000000002E-3</v>
      </c>
      <c r="HA208">
        <v>1.1878219999999999</v>
      </c>
      <c r="HB208">
        <v>0.77158150000000003</v>
      </c>
      <c r="HC208">
        <v>42.974229999999999</v>
      </c>
      <c r="HD208" s="1">
        <v>3.6860869999999998E-3</v>
      </c>
      <c r="HE208">
        <v>1.13408</v>
      </c>
      <c r="HF208">
        <v>0.77157629999999999</v>
      </c>
      <c r="HG208">
        <v>45.267609999999998</v>
      </c>
      <c r="HH208" s="1">
        <v>3.5217400000000002E-3</v>
      </c>
      <c r="HI208">
        <v>1.0834729999999999</v>
      </c>
      <c r="HJ208">
        <v>0.77158570000000004</v>
      </c>
      <c r="HK208">
        <v>45.619230000000002</v>
      </c>
      <c r="HL208" s="1">
        <v>3.3665359999999998E-3</v>
      </c>
      <c r="HM208">
        <v>1.0356650000000001</v>
      </c>
      <c r="HN208">
        <v>0.77157039999999999</v>
      </c>
      <c r="HO208">
        <v>44.866410000000002</v>
      </c>
      <c r="HP208" s="1">
        <v>3.2200979999999998E-3</v>
      </c>
      <c r="HQ208">
        <v>0.99056120000000003</v>
      </c>
      <c r="HR208">
        <v>0.77157129999999996</v>
      </c>
      <c r="HS208">
        <v>43.279809999999998</v>
      </c>
      <c r="HT208" s="1">
        <v>3.0820180000000002E-3</v>
      </c>
      <c r="HU208">
        <v>0.94802379999999997</v>
      </c>
      <c r="HV208">
        <v>0.77157120000000001</v>
      </c>
      <c r="HW208">
        <v>41.375729999999997</v>
      </c>
      <c r="HX208" s="1">
        <v>2.9513E-3</v>
      </c>
      <c r="HY208">
        <v>0.90783599999999998</v>
      </c>
      <c r="HZ208">
        <v>0.77157520000000002</v>
      </c>
      <c r="IA208">
        <v>41.08173</v>
      </c>
      <c r="IB208" s="1">
        <v>2.827417E-3</v>
      </c>
      <c r="IC208">
        <v>0.86970910000000001</v>
      </c>
      <c r="ID208">
        <v>0.77157810000000004</v>
      </c>
      <c r="IE208">
        <v>43.430990000000001</v>
      </c>
      <c r="IF208" s="1">
        <v>2.7098949999999999E-3</v>
      </c>
      <c r="IG208">
        <v>0.83350489999999999</v>
      </c>
      <c r="IH208">
        <v>0.77156999999999998</v>
      </c>
      <c r="II208">
        <v>47.654229999999998</v>
      </c>
      <c r="IJ208" s="1">
        <v>2.5982100000000001E-3</v>
      </c>
      <c r="IK208">
        <v>0.79915029999999998</v>
      </c>
      <c r="IL208">
        <v>0.77157140000000002</v>
      </c>
      <c r="IM208">
        <v>50.711590000000001</v>
      </c>
      <c r="IN208" s="1">
        <v>2.4926689999999999E-3</v>
      </c>
      <c r="IO208">
        <v>0.76662070000000004</v>
      </c>
      <c r="IP208">
        <v>0.7715706</v>
      </c>
      <c r="IQ208">
        <v>51.519309999999997</v>
      </c>
      <c r="IR208" s="1">
        <v>2.3917090000000001E-3</v>
      </c>
      <c r="IS208">
        <v>0.73560300000000001</v>
      </c>
      <c r="IT208">
        <v>0.77157540000000002</v>
      </c>
      <c r="IU208">
        <v>50.819800000000001</v>
      </c>
      <c r="IV208" s="1">
        <v>2.2960519999999998E-3</v>
      </c>
      <c r="IW208">
        <v>0.70611170000000001</v>
      </c>
      <c r="IX208">
        <v>0.77157620000000005</v>
      </c>
      <c r="IY208">
        <v>49.216720000000002</v>
      </c>
      <c r="IZ208" s="1">
        <v>2.2053580000000001E-3</v>
      </c>
      <c r="JA208">
        <v>0.67820179999999997</v>
      </c>
      <c r="JB208">
        <v>0.77157629999999999</v>
      </c>
      <c r="JC208">
        <v>46.839239999999997</v>
      </c>
      <c r="JD208" s="1">
        <v>2.1191949999999999E-3</v>
      </c>
      <c r="JE208">
        <v>0.65173179999999997</v>
      </c>
      <c r="JF208">
        <v>0.77157129999999996</v>
      </c>
      <c r="JG208">
        <v>45.892209999999999</v>
      </c>
      <c r="JH208" s="1">
        <v>2.0375430000000002E-3</v>
      </c>
      <c r="JI208">
        <v>0.62657280000000004</v>
      </c>
      <c r="JJ208">
        <v>0.77157249999999999</v>
      </c>
      <c r="JK208">
        <v>46.03933</v>
      </c>
      <c r="JL208" s="1">
        <v>1.9576709999999998E-3</v>
      </c>
      <c r="JM208">
        <v>0.60236259999999997</v>
      </c>
      <c r="JN208">
        <v>0.77157260000000005</v>
      </c>
      <c r="JO208">
        <v>46.162030000000001</v>
      </c>
      <c r="JP208" s="1">
        <v>1.877854E-3</v>
      </c>
      <c r="JQ208">
        <v>0.57928659999999998</v>
      </c>
      <c r="JR208">
        <v>0.77157100000000001</v>
      </c>
      <c r="JS208">
        <v>46.326680000000003</v>
      </c>
      <c r="JT208" s="1">
        <v>1.8019799999999999E-3</v>
      </c>
      <c r="JU208">
        <v>0.55726759999999997</v>
      </c>
      <c r="JV208">
        <v>0.77157520000000002</v>
      </c>
      <c r="JW208">
        <v>46.339619999999996</v>
      </c>
      <c r="JX208" s="1">
        <v>1.7301389999999999E-3</v>
      </c>
      <c r="JY208">
        <v>0.53633209999999998</v>
      </c>
      <c r="JZ208">
        <v>0.77156930000000001</v>
      </c>
      <c r="KA208">
        <v>45.193429999999999</v>
      </c>
      <c r="KB208" s="1">
        <v>1.661547E-3</v>
      </c>
      <c r="KC208">
        <v>0.516212</v>
      </c>
      <c r="KD208">
        <v>0.77157319999999996</v>
      </c>
      <c r="KE208">
        <v>42.933459999999997</v>
      </c>
      <c r="KF208" s="1">
        <v>1.5963920000000001E-3</v>
      </c>
      <c r="KG208">
        <v>0.4970195</v>
      </c>
      <c r="KH208">
        <v>0.77158179999999998</v>
      </c>
      <c r="KI208">
        <v>40.072830000000003</v>
      </c>
      <c r="KJ208" s="1">
        <v>1.534225E-3</v>
      </c>
      <c r="KK208">
        <v>0.47862890000000002</v>
      </c>
      <c r="KL208">
        <v>0.77157129999999996</v>
      </c>
      <c r="KM208">
        <v>39.349899999999998</v>
      </c>
      <c r="KN208" s="1">
        <v>1.474939E-3</v>
      </c>
      <c r="KO208">
        <v>0.46101419999999999</v>
      </c>
      <c r="KP208">
        <v>0.77157129999999996</v>
      </c>
      <c r="KQ208">
        <v>42.370530000000002</v>
      </c>
      <c r="KR208" s="1">
        <v>1.4186629999999999E-3</v>
      </c>
      <c r="KS208">
        <v>0.44425870000000001</v>
      </c>
      <c r="KT208">
        <v>0.7715746</v>
      </c>
      <c r="KU208">
        <v>47.922699999999999</v>
      </c>
      <c r="KV208" s="1">
        <v>1.3649280000000001E-3</v>
      </c>
      <c r="KW208">
        <v>0.42819010000000002</v>
      </c>
      <c r="KX208">
        <v>0.77157710000000002</v>
      </c>
      <c r="KY208">
        <v>52.09308</v>
      </c>
      <c r="KZ208" s="1">
        <v>1.3131340000000001E-3</v>
      </c>
      <c r="LA208">
        <v>0.41265289999999999</v>
      </c>
      <c r="LB208">
        <v>0.77157180000000003</v>
      </c>
      <c r="LC208">
        <v>52.76305</v>
      </c>
      <c r="LD208" s="1">
        <v>1.263866E-3</v>
      </c>
      <c r="LE208">
        <v>0.39778839999999999</v>
      </c>
      <c r="LF208">
        <v>0.77157600000000004</v>
      </c>
      <c r="LG208">
        <v>51.657049999999998</v>
      </c>
      <c r="LH208" s="1">
        <v>1.2167759999999999E-3</v>
      </c>
      <c r="LI208">
        <v>0.38358500000000001</v>
      </c>
      <c r="LJ208">
        <v>0.77157739999999997</v>
      </c>
      <c r="LK208">
        <v>50.107039999999998</v>
      </c>
      <c r="LL208" s="1">
        <v>1.1717279999999999E-3</v>
      </c>
      <c r="LM208">
        <v>0.36992839999999999</v>
      </c>
      <c r="LN208">
        <v>0.77157209999999998</v>
      </c>
      <c r="LO208">
        <v>47.549030000000002</v>
      </c>
      <c r="LP208" s="1">
        <v>1.1288120000000001E-3</v>
      </c>
      <c r="LQ208">
        <v>0.35690250000000001</v>
      </c>
      <c r="LR208">
        <v>0.77157209999999998</v>
      </c>
      <c r="LS208">
        <v>45.225900000000003</v>
      </c>
      <c r="LT208" s="1">
        <v>1.0877949999999999E-3</v>
      </c>
      <c r="LU208">
        <v>0.34440549999999998</v>
      </c>
      <c r="LV208">
        <v>0.77157609999999999</v>
      </c>
      <c r="LW208">
        <v>44.242600000000003</v>
      </c>
      <c r="LX208" s="1">
        <v>1.0485379999999999E-3</v>
      </c>
      <c r="LY208">
        <v>0.3324223</v>
      </c>
      <c r="LZ208">
        <v>0.77156539999999996</v>
      </c>
      <c r="MA208">
        <v>44.071510000000004</v>
      </c>
      <c r="MB208" s="1">
        <v>1.010988E-3</v>
      </c>
      <c r="MC208">
        <v>0.32094650000000002</v>
      </c>
      <c r="MD208">
        <v>0.77157010000000004</v>
      </c>
      <c r="ME208">
        <v>44.399389999999997</v>
      </c>
      <c r="MF208" s="1">
        <v>9.7494249999999997E-4</v>
      </c>
      <c r="MG208">
        <v>0.30991439999999998</v>
      </c>
      <c r="MH208">
        <v>0.7715746</v>
      </c>
      <c r="MI208">
        <v>44.476849999999999</v>
      </c>
      <c r="MJ208" s="1">
        <v>9.4039269999999999E-4</v>
      </c>
      <c r="MK208">
        <v>0.29933739999999998</v>
      </c>
      <c r="ML208">
        <v>0.77156749999999996</v>
      </c>
      <c r="MM208">
        <v>43.016939999999998</v>
      </c>
      <c r="MN208" s="1">
        <v>9.0704350000000002E-4</v>
      </c>
      <c r="MO208">
        <v>0.28915790000000002</v>
      </c>
      <c r="MP208">
        <v>0.77157520000000002</v>
      </c>
      <c r="MQ208">
        <v>40.879350000000002</v>
      </c>
      <c r="MR208" s="1">
        <v>8.7503449999999997E-4</v>
      </c>
      <c r="MS208">
        <v>0.27937580000000001</v>
      </c>
      <c r="MT208">
        <v>0.77157010000000004</v>
      </c>
      <c r="MU208">
        <v>38.331519999999998</v>
      </c>
      <c r="MV208" s="1">
        <v>8.4407429999999999E-4</v>
      </c>
      <c r="MW208">
        <v>0.26990609999999998</v>
      </c>
      <c r="MX208">
        <v>0.7715746</v>
      </c>
      <c r="MY208">
        <v>37.570929999999997</v>
      </c>
      <c r="MZ208" s="1">
        <v>8.1455779999999999E-4</v>
      </c>
      <c r="NA208">
        <v>0.26082749999999999</v>
      </c>
      <c r="NB208">
        <v>0.77158130000000003</v>
      </c>
      <c r="NC208">
        <v>38.578859999999999</v>
      </c>
      <c r="ND208" s="1">
        <v>7.8615249999999998E-4</v>
      </c>
      <c r="NE208">
        <v>0.25208950000000002</v>
      </c>
      <c r="NF208">
        <v>0.77157240000000005</v>
      </c>
      <c r="NG208">
        <v>41.938099999999999</v>
      </c>
      <c r="NH208" s="1">
        <v>7.5873249999999998E-4</v>
      </c>
      <c r="NI208">
        <v>0.24364379999999999</v>
      </c>
      <c r="NJ208">
        <v>0.77157330000000002</v>
      </c>
      <c r="NK208">
        <v>46.24783</v>
      </c>
      <c r="NL208" s="1">
        <v>7.3246080000000005E-4</v>
      </c>
      <c r="NM208">
        <v>0.23553789999999999</v>
      </c>
      <c r="NN208">
        <v>0.77158389999999999</v>
      </c>
      <c r="NO208">
        <v>48.373399999999997</v>
      </c>
      <c r="NP208" s="1">
        <v>7.070453E-4</v>
      </c>
      <c r="NQ208">
        <v>0.22766420000000001</v>
      </c>
      <c r="NR208">
        <v>0.77157209999999998</v>
      </c>
      <c r="NS208">
        <v>47.236310000000003</v>
      </c>
      <c r="NT208" s="1">
        <v>6.8267890000000002E-4</v>
      </c>
      <c r="NU208">
        <v>0.22011359999999999</v>
      </c>
      <c r="NV208">
        <v>0.77157299999999995</v>
      </c>
      <c r="NW208">
        <v>45.427039999999998</v>
      </c>
      <c r="NX208" s="1">
        <v>6.5925140000000005E-4</v>
      </c>
      <c r="NY208">
        <v>0.21283340000000001</v>
      </c>
      <c r="NZ208">
        <v>0.77157810000000004</v>
      </c>
      <c r="OA208">
        <v>43.07884</v>
      </c>
      <c r="OB208" s="1">
        <v>6.3680430000000003E-4</v>
      </c>
      <c r="OC208">
        <v>0.20581150000000001</v>
      </c>
      <c r="OD208">
        <v>0.77157819999999999</v>
      </c>
      <c r="OE208">
        <v>41.431220000000003</v>
      </c>
      <c r="OF208" s="1">
        <v>6.1531110000000004E-4</v>
      </c>
      <c r="OG208">
        <v>0.1990664</v>
      </c>
      <c r="OH208">
        <v>0.77157350000000002</v>
      </c>
      <c r="OI208">
        <v>39.510399999999997</v>
      </c>
      <c r="OJ208" s="1">
        <v>5.9452180000000004E-4</v>
      </c>
      <c r="OK208">
        <v>0.19252349999999999</v>
      </c>
    </row>
    <row r="209" spans="1:401" x14ac:dyDescent="0.35">
      <c r="A209">
        <v>215</v>
      </c>
      <c r="B209" t="s">
        <v>4</v>
      </c>
      <c r="C209" t="s">
        <v>181</v>
      </c>
      <c r="D209" t="s">
        <v>215</v>
      </c>
      <c r="E209">
        <v>971.678</v>
      </c>
      <c r="F209">
        <v>0.89958079999999996</v>
      </c>
      <c r="G209">
        <v>23.56146</v>
      </c>
      <c r="H209">
        <v>0</v>
      </c>
      <c r="I209">
        <v>0</v>
      </c>
      <c r="J209">
        <v>0.89227690000000004</v>
      </c>
      <c r="K209">
        <v>23.828150000000001</v>
      </c>
      <c r="L209">
        <v>0</v>
      </c>
      <c r="M209">
        <v>0</v>
      </c>
      <c r="N209">
        <v>0.88502840000000005</v>
      </c>
      <c r="O209">
        <v>24.07094</v>
      </c>
      <c r="P209">
        <v>0</v>
      </c>
      <c r="Q209">
        <v>0</v>
      </c>
      <c r="R209">
        <v>0.87818459999999998</v>
      </c>
      <c r="S209">
        <v>25.44727</v>
      </c>
      <c r="T209">
        <v>0</v>
      </c>
      <c r="U209">
        <v>0</v>
      </c>
      <c r="V209">
        <v>0.87233700000000003</v>
      </c>
      <c r="W209">
        <v>26.668489999999998</v>
      </c>
      <c r="X209">
        <v>0</v>
      </c>
      <c r="Y209">
        <v>0</v>
      </c>
      <c r="Z209">
        <v>0.86682210000000004</v>
      </c>
      <c r="AA209">
        <v>26.604880000000001</v>
      </c>
      <c r="AB209">
        <v>0</v>
      </c>
      <c r="AC209">
        <v>0</v>
      </c>
      <c r="AD209">
        <v>0.86158690000000004</v>
      </c>
      <c r="AE209">
        <v>25.45346</v>
      </c>
      <c r="AF209">
        <v>0</v>
      </c>
      <c r="AG209">
        <v>0</v>
      </c>
      <c r="AH209">
        <v>0.85742280000000004</v>
      </c>
      <c r="AI209">
        <v>24.037880000000001</v>
      </c>
      <c r="AJ209">
        <v>0</v>
      </c>
      <c r="AK209">
        <v>0</v>
      </c>
      <c r="AL209">
        <v>0.85400989999999999</v>
      </c>
      <c r="AM209">
        <v>22.82882</v>
      </c>
      <c r="AN209" s="1">
        <v>2.414871E-35</v>
      </c>
      <c r="AO209" s="1">
        <v>9.7871300000000001E-33</v>
      </c>
      <c r="AP209">
        <v>0.85092590000000001</v>
      </c>
      <c r="AQ209">
        <v>23.266929999999999</v>
      </c>
      <c r="AR209" s="1">
        <v>1.009023E-25</v>
      </c>
      <c r="AS209" s="1">
        <v>4.096389E-23</v>
      </c>
      <c r="AT209">
        <v>0.84825329999999999</v>
      </c>
      <c r="AU209">
        <v>25.256060000000002</v>
      </c>
      <c r="AV209" s="1">
        <v>5.1542789999999996E-16</v>
      </c>
      <c r="AW209" s="1">
        <v>2.10919E-13</v>
      </c>
      <c r="AX209">
        <v>0.8459255</v>
      </c>
      <c r="AY209">
        <v>28.34535</v>
      </c>
      <c r="AZ209" s="1">
        <v>7.1720859999999998E-9</v>
      </c>
      <c r="BA209" s="1">
        <v>1.9794719999999999E-6</v>
      </c>
      <c r="BB209">
        <v>0.8441864</v>
      </c>
      <c r="BC209">
        <v>31.279419999999998</v>
      </c>
      <c r="BD209" s="1">
        <v>1.4280970000000001E-5</v>
      </c>
      <c r="BE209" s="1">
        <v>4.2740290000000004E-3</v>
      </c>
      <c r="BF209">
        <v>0.84281649999999997</v>
      </c>
      <c r="BG209">
        <v>32.409939999999999</v>
      </c>
      <c r="BH209" s="1">
        <v>2.7571449999999999E-3</v>
      </c>
      <c r="BI209">
        <v>0.87940490000000004</v>
      </c>
      <c r="BJ209">
        <v>0.84198139999999999</v>
      </c>
      <c r="BK209">
        <v>32.012230000000002</v>
      </c>
      <c r="BL209">
        <v>0.1227704</v>
      </c>
      <c r="BM209">
        <v>41.366059999999997</v>
      </c>
      <c r="BN209">
        <v>0.84146120000000002</v>
      </c>
      <c r="BO209">
        <v>30.873729999999998</v>
      </c>
      <c r="BP209">
        <v>1.8548579999999999</v>
      </c>
      <c r="BQ209">
        <v>655.57060000000001</v>
      </c>
      <c r="BR209">
        <v>0.84119140000000003</v>
      </c>
      <c r="BS209">
        <v>29.156600000000001</v>
      </c>
      <c r="BT209">
        <v>11.98723</v>
      </c>
      <c r="BU209">
        <v>4418.8530000000001</v>
      </c>
      <c r="BV209">
        <v>0.84084610000000004</v>
      </c>
      <c r="BW209">
        <v>28.372620000000001</v>
      </c>
      <c r="BX209">
        <v>38.861379999999997</v>
      </c>
      <c r="BY209">
        <v>14865.04</v>
      </c>
      <c r="BZ209">
        <v>0.84039319999999995</v>
      </c>
      <c r="CA209">
        <v>28.61534</v>
      </c>
      <c r="CB209">
        <v>71.095439999999996</v>
      </c>
      <c r="CC209">
        <v>28113.119999999999</v>
      </c>
      <c r="CD209">
        <v>0.83967049999999999</v>
      </c>
      <c r="CE209">
        <v>29.39733</v>
      </c>
      <c r="CF209">
        <v>80.645049999999998</v>
      </c>
      <c r="CG209">
        <v>32857.72</v>
      </c>
      <c r="CH209">
        <v>0.83858080000000002</v>
      </c>
      <c r="CI209">
        <v>30.549589999999998</v>
      </c>
      <c r="CJ209">
        <v>61.280700000000003</v>
      </c>
      <c r="CK209">
        <v>25646.32</v>
      </c>
      <c r="CL209">
        <v>0.83660210000000002</v>
      </c>
      <c r="CM209">
        <v>30.48227</v>
      </c>
      <c r="CN209">
        <v>33.419750000000001</v>
      </c>
      <c r="CO209">
        <v>14330.2</v>
      </c>
      <c r="CP209">
        <v>0.83401000000000003</v>
      </c>
      <c r="CQ209">
        <v>29.696549999999998</v>
      </c>
      <c r="CR209">
        <v>13.89629</v>
      </c>
      <c r="CS209">
        <v>6091.0259999999998</v>
      </c>
      <c r="CT209">
        <v>0.83086729999999998</v>
      </c>
      <c r="CU209">
        <v>28.337620000000001</v>
      </c>
      <c r="CV209">
        <v>4.6685540000000003</v>
      </c>
      <c r="CW209">
        <v>2085.2669999999998</v>
      </c>
      <c r="CX209">
        <v>0.82746580000000003</v>
      </c>
      <c r="CY209">
        <v>27.043379999999999</v>
      </c>
      <c r="CZ209">
        <v>1.3435859999999999</v>
      </c>
      <c r="DA209">
        <v>609.01969999999994</v>
      </c>
      <c r="DB209">
        <v>0.82384690000000005</v>
      </c>
      <c r="DC209">
        <v>27.20205</v>
      </c>
      <c r="DD209">
        <v>0.35741319999999999</v>
      </c>
      <c r="DE209">
        <v>163.33519999999999</v>
      </c>
      <c r="DF209">
        <v>0.82019200000000003</v>
      </c>
      <c r="DG209">
        <v>29.231829999999999</v>
      </c>
      <c r="DH209">
        <v>0.102946</v>
      </c>
      <c r="DI209">
        <v>46.61994</v>
      </c>
      <c r="DJ209">
        <v>0.81654550000000004</v>
      </c>
      <c r="DK209">
        <v>33.464320000000001</v>
      </c>
      <c r="DL209" s="1">
        <v>4.4037670000000001E-2</v>
      </c>
      <c r="DM209">
        <v>19.230370000000001</v>
      </c>
      <c r="DN209">
        <v>0.81309960000000003</v>
      </c>
      <c r="DO209">
        <v>38.709269999999997</v>
      </c>
      <c r="DP209">
        <v>3.3091309999999999E-2</v>
      </c>
      <c r="DQ209">
        <v>13.993130000000001</v>
      </c>
      <c r="DR209">
        <v>0.81001369999999995</v>
      </c>
      <c r="DS209">
        <v>41.235750000000003</v>
      </c>
      <c r="DT209" s="1">
        <v>3.3168349999999999E-2</v>
      </c>
      <c r="DU209">
        <v>13.928660000000001</v>
      </c>
      <c r="DV209">
        <v>0.80744249999999995</v>
      </c>
      <c r="DW209">
        <v>41.175130000000003</v>
      </c>
      <c r="DX209" s="1">
        <v>3.4712029999999998E-2</v>
      </c>
      <c r="DY209">
        <v>14.62701</v>
      </c>
      <c r="DZ209">
        <v>0.80531940000000002</v>
      </c>
      <c r="EA209">
        <v>40.48077</v>
      </c>
      <c r="EB209" s="1">
        <v>3.5272829999999998E-2</v>
      </c>
      <c r="EC209">
        <v>14.93352</v>
      </c>
      <c r="ED209">
        <v>0.8037086</v>
      </c>
      <c r="EE209">
        <v>38.997489999999999</v>
      </c>
      <c r="EF209" s="1">
        <v>3.4445990000000003E-2</v>
      </c>
      <c r="EG209">
        <v>14.638070000000001</v>
      </c>
      <c r="EH209">
        <v>0.80266510000000002</v>
      </c>
      <c r="EI209">
        <v>37.596069999999997</v>
      </c>
      <c r="EJ209" s="1">
        <v>3.25463E-2</v>
      </c>
      <c r="EK209">
        <v>13.85957</v>
      </c>
      <c r="EL209">
        <v>0.80195720000000004</v>
      </c>
      <c r="EM209">
        <v>37.364649999999997</v>
      </c>
      <c r="EN209" s="1">
        <v>2.9994159999999999E-2</v>
      </c>
      <c r="EO209">
        <v>12.78524</v>
      </c>
      <c r="EP209">
        <v>0.80150880000000002</v>
      </c>
      <c r="EQ209">
        <v>39.996079999999999</v>
      </c>
      <c r="ER209">
        <v>2.6937550000000001E-2</v>
      </c>
      <c r="ES209">
        <v>11.49531</v>
      </c>
      <c r="ET209">
        <v>0.8012222</v>
      </c>
      <c r="EU209">
        <v>43.621940000000002</v>
      </c>
      <c r="EV209" s="1">
        <v>2.3370410000000001E-2</v>
      </c>
      <c r="EW209">
        <v>9.9914860000000001</v>
      </c>
      <c r="EX209">
        <v>0.80108389999999996</v>
      </c>
      <c r="EY209">
        <v>45.007629999999999</v>
      </c>
      <c r="EZ209" s="1">
        <v>1.942895E-2</v>
      </c>
      <c r="FA209">
        <v>8.3221860000000003</v>
      </c>
      <c r="FB209">
        <v>0.80098930000000002</v>
      </c>
      <c r="FC209">
        <v>44.567340000000002</v>
      </c>
      <c r="FD209" s="1">
        <v>1.5516179999999999E-2</v>
      </c>
      <c r="FE209">
        <v>6.6551210000000003</v>
      </c>
      <c r="FF209">
        <v>0.80094430000000005</v>
      </c>
      <c r="FG209">
        <v>43.557409999999997</v>
      </c>
      <c r="FH209">
        <v>1.213178E-2</v>
      </c>
      <c r="FI209">
        <v>5.2014250000000004</v>
      </c>
      <c r="FJ209">
        <v>0.80090340000000004</v>
      </c>
      <c r="FK209">
        <v>41.92689</v>
      </c>
      <c r="FL209" s="1">
        <v>9.5642439999999995E-3</v>
      </c>
      <c r="FM209">
        <v>4.0898870000000001</v>
      </c>
      <c r="FN209">
        <v>0.80090360000000005</v>
      </c>
      <c r="FO209">
        <v>41.078609999999998</v>
      </c>
      <c r="FP209" s="1">
        <v>7.8001420000000004E-3</v>
      </c>
      <c r="FQ209">
        <v>3.322327</v>
      </c>
      <c r="FR209">
        <v>0.80088839999999994</v>
      </c>
      <c r="FS209">
        <v>41.465170000000001</v>
      </c>
      <c r="FT209" s="1">
        <v>6.6477910000000001E-3</v>
      </c>
      <c r="FU209">
        <v>2.8205650000000002</v>
      </c>
      <c r="FV209">
        <v>0.80090669999999997</v>
      </c>
      <c r="FW209">
        <v>43.605179999999997</v>
      </c>
      <c r="FX209" s="1">
        <v>5.9060149999999997E-3</v>
      </c>
      <c r="FY209">
        <v>2.4974569999999998</v>
      </c>
      <c r="FZ209">
        <v>0.80091400000000001</v>
      </c>
      <c r="GA209">
        <v>45.622970000000002</v>
      </c>
      <c r="GB209" s="1">
        <v>5.4042919999999998E-3</v>
      </c>
      <c r="GC209">
        <v>2.2801209999999998</v>
      </c>
      <c r="GD209">
        <v>0.80090059999999996</v>
      </c>
      <c r="GE209">
        <v>46.75752</v>
      </c>
      <c r="GF209" s="1">
        <v>5.0361720000000002E-3</v>
      </c>
      <c r="GG209">
        <v>2.1218949999999999</v>
      </c>
      <c r="GH209">
        <v>0.80091199999999996</v>
      </c>
      <c r="GI209">
        <v>46.191679999999998</v>
      </c>
      <c r="GJ209" s="1">
        <v>4.7440049999999999E-3</v>
      </c>
      <c r="GK209">
        <v>1.9971380000000001</v>
      </c>
      <c r="GL209">
        <v>0.80092229999999998</v>
      </c>
      <c r="GM209">
        <v>44.622199999999999</v>
      </c>
      <c r="GN209" s="1">
        <v>4.494825E-3</v>
      </c>
      <c r="GO209">
        <v>1.891232</v>
      </c>
      <c r="GP209">
        <v>0.80090139999999999</v>
      </c>
      <c r="GQ209">
        <v>42.181150000000002</v>
      </c>
      <c r="GR209" s="1">
        <v>4.272288E-3</v>
      </c>
      <c r="GS209">
        <v>1.797015</v>
      </c>
      <c r="GT209">
        <v>0.80092660000000004</v>
      </c>
      <c r="GU209">
        <v>40.980589999999999</v>
      </c>
      <c r="GV209" s="1">
        <v>4.0697859999999997E-3</v>
      </c>
      <c r="GW209">
        <v>1.7113480000000001</v>
      </c>
      <c r="GX209">
        <v>0.80091860000000004</v>
      </c>
      <c r="GY209">
        <v>41.204070000000002</v>
      </c>
      <c r="GZ209" s="1">
        <v>3.881869E-3</v>
      </c>
      <c r="HA209">
        <v>1.632204</v>
      </c>
      <c r="HB209">
        <v>0.80091999999999997</v>
      </c>
      <c r="HC209">
        <v>42.9818</v>
      </c>
      <c r="HD209" s="1">
        <v>3.70652E-3</v>
      </c>
      <c r="HE209">
        <v>1.5581830000000001</v>
      </c>
      <c r="HF209">
        <v>0.80090879999999998</v>
      </c>
      <c r="HG209">
        <v>45.218719999999998</v>
      </c>
      <c r="HH209" s="1">
        <v>3.5410329999999999E-3</v>
      </c>
      <c r="HI209">
        <v>1.488551</v>
      </c>
      <c r="HJ209">
        <v>0.80092129999999995</v>
      </c>
      <c r="HK209">
        <v>45.600259999999999</v>
      </c>
      <c r="HL209" s="1">
        <v>3.384771E-3</v>
      </c>
      <c r="HM209">
        <v>1.4227829999999999</v>
      </c>
      <c r="HN209">
        <v>0.80090729999999999</v>
      </c>
      <c r="HO209">
        <v>44.910530000000001</v>
      </c>
      <c r="HP209" s="1">
        <v>3.2373049999999998E-3</v>
      </c>
      <c r="HQ209">
        <v>1.3606940000000001</v>
      </c>
      <c r="HR209">
        <v>0.80091570000000001</v>
      </c>
      <c r="HS209">
        <v>43.421990000000001</v>
      </c>
      <c r="HT209" s="1">
        <v>3.0982179999999998E-3</v>
      </c>
      <c r="HU209">
        <v>1.3021560000000001</v>
      </c>
      <c r="HV209">
        <v>0.80090879999999998</v>
      </c>
      <c r="HW209">
        <v>41.588529999999999</v>
      </c>
      <c r="HX209" s="1">
        <v>2.9666889999999998E-3</v>
      </c>
      <c r="HY209">
        <v>1.246899</v>
      </c>
      <c r="HZ209">
        <v>0.80091639999999997</v>
      </c>
      <c r="IA209">
        <v>41.270809999999997</v>
      </c>
      <c r="IB209" s="1">
        <v>2.84198E-3</v>
      </c>
      <c r="IC209">
        <v>1.1944349999999999</v>
      </c>
      <c r="ID209">
        <v>0.80091480000000004</v>
      </c>
      <c r="IE209">
        <v>43.521279999999997</v>
      </c>
      <c r="IF209" s="1">
        <v>2.7237469999999999E-3</v>
      </c>
      <c r="IG209">
        <v>1.144684</v>
      </c>
      <c r="IH209">
        <v>0.80090669999999997</v>
      </c>
      <c r="II209">
        <v>47.627360000000003</v>
      </c>
      <c r="IJ209" s="1">
        <v>2.6113E-3</v>
      </c>
      <c r="IK209">
        <v>1.0974189999999999</v>
      </c>
      <c r="IL209">
        <v>0.80090740000000005</v>
      </c>
      <c r="IM209">
        <v>50.640059999999998</v>
      </c>
      <c r="IN209" s="1">
        <v>2.5051470000000001E-3</v>
      </c>
      <c r="IO209">
        <v>1.052694</v>
      </c>
      <c r="IP209">
        <v>0.8009077</v>
      </c>
      <c r="IQ209">
        <v>51.468640000000001</v>
      </c>
      <c r="IR209" s="1">
        <v>2.4035710000000002E-3</v>
      </c>
      <c r="IS209">
        <v>1.0100690000000001</v>
      </c>
      <c r="IT209">
        <v>0.8009056</v>
      </c>
      <c r="IU209">
        <v>50.846089999999997</v>
      </c>
      <c r="IV209" s="1">
        <v>2.3073170000000001E-3</v>
      </c>
      <c r="IW209">
        <v>0.96952539999999998</v>
      </c>
      <c r="IX209">
        <v>0.80091909999999999</v>
      </c>
      <c r="IY209">
        <v>49.3703</v>
      </c>
      <c r="IZ209" s="1">
        <v>2.2160270000000002E-3</v>
      </c>
      <c r="JA209">
        <v>0.93112930000000005</v>
      </c>
      <c r="JB209">
        <v>0.80091270000000003</v>
      </c>
      <c r="JC209">
        <v>47.087600000000002</v>
      </c>
      <c r="JD209" s="1">
        <v>2.1293190000000002E-3</v>
      </c>
      <c r="JE209">
        <v>0.89473389999999997</v>
      </c>
      <c r="JF209">
        <v>0.80090810000000001</v>
      </c>
      <c r="JG209">
        <v>46.074010000000001</v>
      </c>
      <c r="JH209" s="1">
        <v>2.047236E-3</v>
      </c>
      <c r="JI209">
        <v>0.86017060000000001</v>
      </c>
      <c r="JJ209">
        <v>0.80090919999999999</v>
      </c>
      <c r="JK209">
        <v>46.104610000000001</v>
      </c>
      <c r="JL209" s="1">
        <v>1.966934E-3</v>
      </c>
      <c r="JM209">
        <v>0.82691510000000001</v>
      </c>
      <c r="JN209">
        <v>0.80091330000000005</v>
      </c>
      <c r="JO209">
        <v>46.092379999999999</v>
      </c>
      <c r="JP209" s="1">
        <v>1.886694E-3</v>
      </c>
      <c r="JQ209">
        <v>0.79520329999999995</v>
      </c>
      <c r="JR209">
        <v>0.80090729999999999</v>
      </c>
      <c r="JS209">
        <v>46.262949999999996</v>
      </c>
      <c r="JT209" s="1">
        <v>1.810341E-3</v>
      </c>
      <c r="JU209">
        <v>0.76492669999999996</v>
      </c>
      <c r="JV209">
        <v>0.80090510000000004</v>
      </c>
      <c r="JW209">
        <v>46.338450000000002</v>
      </c>
      <c r="JX209" s="1">
        <v>1.7381219999999999E-3</v>
      </c>
      <c r="JY209">
        <v>0.73616630000000005</v>
      </c>
      <c r="JZ209">
        <v>0.8009153</v>
      </c>
      <c r="KA209">
        <v>45.318869999999997</v>
      </c>
      <c r="KB209" s="1">
        <v>1.6691849999999999E-3</v>
      </c>
      <c r="KC209">
        <v>0.70854220000000001</v>
      </c>
      <c r="KD209">
        <v>0.80091710000000005</v>
      </c>
      <c r="KE209">
        <v>43.1873</v>
      </c>
      <c r="KF209" s="1">
        <v>1.6036589999999999E-3</v>
      </c>
      <c r="KG209">
        <v>0.68216829999999995</v>
      </c>
      <c r="KH209">
        <v>0.80091979999999996</v>
      </c>
      <c r="KI209">
        <v>40.363120000000002</v>
      </c>
      <c r="KJ209" s="1">
        <v>1.5411960000000001E-3</v>
      </c>
      <c r="KK209">
        <v>0.65692510000000004</v>
      </c>
      <c r="KL209">
        <v>0.80091319999999999</v>
      </c>
      <c r="KM209">
        <v>39.510509999999996</v>
      </c>
      <c r="KN209" s="1">
        <v>1.481581E-3</v>
      </c>
      <c r="KO209">
        <v>0.63271949999999999</v>
      </c>
      <c r="KP209">
        <v>0.80090799999999995</v>
      </c>
      <c r="KQ209">
        <v>42.347949999999997</v>
      </c>
      <c r="KR209" s="1">
        <v>1.4249810000000001E-3</v>
      </c>
      <c r="KS209">
        <v>0.60968659999999997</v>
      </c>
      <c r="KT209">
        <v>0.80091889999999999</v>
      </c>
      <c r="KU209">
        <v>47.779910000000001</v>
      </c>
      <c r="KV209" s="1">
        <v>1.3710090000000001E-3</v>
      </c>
      <c r="KW209">
        <v>0.58763909999999997</v>
      </c>
      <c r="KX209">
        <v>0.80092019999999997</v>
      </c>
      <c r="KY209">
        <v>51.965490000000003</v>
      </c>
      <c r="KZ209" s="1">
        <v>1.3189779999999999E-3</v>
      </c>
      <c r="LA209">
        <v>0.56631489999999995</v>
      </c>
      <c r="LB209">
        <v>0.80091380000000001</v>
      </c>
      <c r="LC209">
        <v>52.701599999999999</v>
      </c>
      <c r="LD209" s="1">
        <v>1.2694200000000001E-3</v>
      </c>
      <c r="LE209">
        <v>0.54588309999999995</v>
      </c>
      <c r="LF209">
        <v>0.80091299999999999</v>
      </c>
      <c r="LG209">
        <v>51.662979999999997</v>
      </c>
      <c r="LH209" s="1">
        <v>1.2221179999999999E-3</v>
      </c>
      <c r="LI209">
        <v>0.52638260000000003</v>
      </c>
      <c r="LJ209">
        <v>0.80091349999999994</v>
      </c>
      <c r="LK209">
        <v>50.235140000000001</v>
      </c>
      <c r="LL209" s="1">
        <v>1.1768200000000001E-3</v>
      </c>
      <c r="LM209">
        <v>0.50762229999999997</v>
      </c>
      <c r="LN209">
        <v>0.80091710000000005</v>
      </c>
      <c r="LO209">
        <v>47.812910000000002</v>
      </c>
      <c r="LP209" s="1">
        <v>1.1336829999999999E-3</v>
      </c>
      <c r="LQ209">
        <v>0.48973299999999997</v>
      </c>
      <c r="LR209">
        <v>0.8009096</v>
      </c>
      <c r="LS209">
        <v>45.533389999999997</v>
      </c>
      <c r="LT209" s="1">
        <v>1.0924680000000001E-3</v>
      </c>
      <c r="LU209">
        <v>0.47257680000000002</v>
      </c>
      <c r="LV209">
        <v>0.80091570000000001</v>
      </c>
      <c r="LW209">
        <v>44.466259999999998</v>
      </c>
      <c r="LX209" s="1">
        <v>1.0529999999999999E-3</v>
      </c>
      <c r="LY209">
        <v>0.45611299999999999</v>
      </c>
      <c r="LZ209">
        <v>0.80090439999999996</v>
      </c>
      <c r="MA209">
        <v>44.18009</v>
      </c>
      <c r="MB209" s="1">
        <v>1.01526E-3</v>
      </c>
      <c r="MC209">
        <v>0.44035479999999999</v>
      </c>
      <c r="MD209">
        <v>0.8009018</v>
      </c>
      <c r="ME209">
        <v>44.398969999999998</v>
      </c>
      <c r="MF209" s="1">
        <v>9.790338999999999E-4</v>
      </c>
      <c r="MG209">
        <v>0.42520279999999999</v>
      </c>
      <c r="MH209">
        <v>0.80091179999999995</v>
      </c>
      <c r="MI209">
        <v>44.504010000000001</v>
      </c>
      <c r="MJ209" s="1">
        <v>9.4433189999999995E-4</v>
      </c>
      <c r="MK209">
        <v>0.4106882</v>
      </c>
      <c r="ML209">
        <v>0.8009058</v>
      </c>
      <c r="MM209">
        <v>43.121659999999999</v>
      </c>
      <c r="MN209" s="1">
        <v>9.1080250000000001E-4</v>
      </c>
      <c r="MO209">
        <v>0.39670529999999998</v>
      </c>
      <c r="MP209">
        <v>0.8009155</v>
      </c>
      <c r="MQ209">
        <v>41.107550000000003</v>
      </c>
      <c r="MR209" s="1">
        <v>8.7867570000000001E-4</v>
      </c>
      <c r="MS209">
        <v>0.38328810000000002</v>
      </c>
      <c r="MT209">
        <v>0.80090499999999998</v>
      </c>
      <c r="MU209">
        <v>38.599130000000002</v>
      </c>
      <c r="MV209" s="1">
        <v>8.475736E-4</v>
      </c>
      <c r="MW209">
        <v>0.3702936</v>
      </c>
      <c r="MX209">
        <v>0.80091840000000003</v>
      </c>
      <c r="MY209">
        <v>37.706330000000001</v>
      </c>
      <c r="MZ209" s="1">
        <v>8.1790729999999998E-4</v>
      </c>
      <c r="NA209">
        <v>0.357825</v>
      </c>
      <c r="NB209">
        <v>0.80091659999999998</v>
      </c>
      <c r="NC209">
        <v>38.53593</v>
      </c>
      <c r="ND209" s="1">
        <v>7.8939590000000001E-4</v>
      </c>
      <c r="NE209">
        <v>0.34584310000000001</v>
      </c>
      <c r="NF209">
        <v>0.80091409999999996</v>
      </c>
      <c r="NG209">
        <v>41.764919999999996</v>
      </c>
      <c r="NH209" s="1">
        <v>7.6184379999999995E-4</v>
      </c>
      <c r="NI209">
        <v>0.33424589999999998</v>
      </c>
      <c r="NJ209">
        <v>0.80090760000000005</v>
      </c>
      <c r="NK209">
        <v>46.049660000000003</v>
      </c>
      <c r="NL209" s="1">
        <v>7.3544989999999998E-4</v>
      </c>
      <c r="NM209">
        <v>0.32311390000000001</v>
      </c>
      <c r="NN209">
        <v>0.80092189999999996</v>
      </c>
      <c r="NO209">
        <v>48.290730000000003</v>
      </c>
      <c r="NP209" s="1">
        <v>7.0993939999999995E-4</v>
      </c>
      <c r="NQ209">
        <v>0.31232369999999998</v>
      </c>
      <c r="NR209">
        <v>0.80091020000000002</v>
      </c>
      <c r="NS209">
        <v>47.256810000000002</v>
      </c>
      <c r="NT209" s="1">
        <v>6.8544560000000001E-4</v>
      </c>
      <c r="NU209">
        <v>0.30195149999999998</v>
      </c>
      <c r="NV209">
        <v>0.8009134</v>
      </c>
      <c r="NW209">
        <v>45.559640000000002</v>
      </c>
      <c r="NX209" s="1">
        <v>6.6193049999999998E-4</v>
      </c>
      <c r="NY209">
        <v>0.29196670000000002</v>
      </c>
      <c r="NZ209">
        <v>0.80090740000000005</v>
      </c>
      <c r="OA209">
        <v>43.326830000000001</v>
      </c>
      <c r="OB209" s="1">
        <v>6.3936509999999995E-4</v>
      </c>
      <c r="OC209">
        <v>0.28232190000000001</v>
      </c>
      <c r="OD209">
        <v>0.80091699999999999</v>
      </c>
      <c r="OE209">
        <v>41.741079999999997</v>
      </c>
      <c r="OF209" s="1">
        <v>6.177922E-4</v>
      </c>
      <c r="OG209">
        <v>0.27307160000000003</v>
      </c>
      <c r="OH209">
        <v>0.80091060000000003</v>
      </c>
      <c r="OI209">
        <v>39.829039999999999</v>
      </c>
      <c r="OJ209" s="1">
        <v>5.9691249999999996E-4</v>
      </c>
      <c r="OK209">
        <v>0.26409250000000001</v>
      </c>
    </row>
    <row r="210" spans="1:401" x14ac:dyDescent="0.35">
      <c r="A210">
        <v>216</v>
      </c>
      <c r="B210" t="s">
        <v>4</v>
      </c>
      <c r="C210" t="s">
        <v>181</v>
      </c>
      <c r="D210" t="s">
        <v>216</v>
      </c>
      <c r="E210">
        <v>1010.93</v>
      </c>
      <c r="F210">
        <v>0.65163870000000002</v>
      </c>
      <c r="G210">
        <v>23.631460000000001</v>
      </c>
      <c r="H210">
        <v>0</v>
      </c>
      <c r="I210">
        <v>0</v>
      </c>
      <c r="J210">
        <v>0.64632210000000001</v>
      </c>
      <c r="K210">
        <v>23.831160000000001</v>
      </c>
      <c r="L210">
        <v>0</v>
      </c>
      <c r="M210">
        <v>0</v>
      </c>
      <c r="N210">
        <v>0.64101699999999995</v>
      </c>
      <c r="O210">
        <v>24.054300000000001</v>
      </c>
      <c r="P210">
        <v>0</v>
      </c>
      <c r="Q210">
        <v>0</v>
      </c>
      <c r="R210">
        <v>0.63499649999999996</v>
      </c>
      <c r="S210">
        <v>25.387740000000001</v>
      </c>
      <c r="T210">
        <v>0</v>
      </c>
      <c r="U210">
        <v>0</v>
      </c>
      <c r="V210">
        <v>0.6296773</v>
      </c>
      <c r="W210">
        <v>26.661819999999999</v>
      </c>
      <c r="X210">
        <v>0</v>
      </c>
      <c r="Y210">
        <v>0</v>
      </c>
      <c r="Z210">
        <v>0.62451020000000002</v>
      </c>
      <c r="AA210">
        <v>26.66338</v>
      </c>
      <c r="AB210">
        <v>0</v>
      </c>
      <c r="AC210">
        <v>0</v>
      </c>
      <c r="AD210">
        <v>0.61956169999999999</v>
      </c>
      <c r="AE210">
        <v>25.54842</v>
      </c>
      <c r="AF210">
        <v>0</v>
      </c>
      <c r="AG210">
        <v>0</v>
      </c>
      <c r="AH210">
        <v>0.6155602</v>
      </c>
      <c r="AI210">
        <v>24.15626</v>
      </c>
      <c r="AJ210">
        <v>0</v>
      </c>
      <c r="AK210">
        <v>0</v>
      </c>
      <c r="AL210">
        <v>0.61197259999999998</v>
      </c>
      <c r="AM210">
        <v>22.93873</v>
      </c>
      <c r="AN210" s="1">
        <v>4.0572499999999999E-36</v>
      </c>
      <c r="AO210" s="1">
        <v>1.5801359999999999E-33</v>
      </c>
      <c r="AP210">
        <v>0.60866070000000005</v>
      </c>
      <c r="AQ210">
        <v>23.30396</v>
      </c>
      <c r="AR210" s="1">
        <v>1.6195370000000001E-26</v>
      </c>
      <c r="AS210" s="1">
        <v>6.318493E-24</v>
      </c>
      <c r="AT210">
        <v>0.60516150000000002</v>
      </c>
      <c r="AU210">
        <v>25.204689999999999</v>
      </c>
      <c r="AV210" s="1">
        <v>8.7282850000000002E-17</v>
      </c>
      <c r="AW210" s="1">
        <v>3.4329350000000001E-14</v>
      </c>
      <c r="AX210">
        <v>0.60167599999999999</v>
      </c>
      <c r="AY210">
        <v>28.21959</v>
      </c>
      <c r="AZ210" s="1">
        <v>2.5186269999999999E-9</v>
      </c>
      <c r="BA210" s="1">
        <v>7.4515460000000004E-7</v>
      </c>
      <c r="BB210">
        <v>0.59868180000000004</v>
      </c>
      <c r="BC210">
        <v>31.16601</v>
      </c>
      <c r="BD210" s="1">
        <v>7.0647390000000003E-6</v>
      </c>
      <c r="BE210" s="1">
        <v>2.1921979999999998E-3</v>
      </c>
      <c r="BF210">
        <v>0.59617730000000002</v>
      </c>
      <c r="BG210">
        <v>32.371490000000001</v>
      </c>
      <c r="BH210" s="1">
        <v>1.6361850000000001E-3</v>
      </c>
      <c r="BI210">
        <v>0.5327691</v>
      </c>
      <c r="BJ210">
        <v>0.59426120000000004</v>
      </c>
      <c r="BK210">
        <v>32.044119999999999</v>
      </c>
      <c r="BL210" s="1">
        <v>8.3217299999999994E-2</v>
      </c>
      <c r="BM210">
        <v>28.286470000000001</v>
      </c>
      <c r="BN210">
        <v>0.5927441</v>
      </c>
      <c r="BO210">
        <v>30.991859999999999</v>
      </c>
      <c r="BP210">
        <v>1.3988050000000001</v>
      </c>
      <c r="BQ210">
        <v>493.57310000000001</v>
      </c>
      <c r="BR210">
        <v>0.59159280000000003</v>
      </c>
      <c r="BS210">
        <v>29.328299999999999</v>
      </c>
      <c r="BT210">
        <v>9.8838369999999998</v>
      </c>
      <c r="BU210">
        <v>3602.442</v>
      </c>
      <c r="BV210">
        <v>0.59058860000000002</v>
      </c>
      <c r="BW210">
        <v>28.4848</v>
      </c>
      <c r="BX210">
        <v>34.585239999999999</v>
      </c>
      <c r="BY210">
        <v>12958.92</v>
      </c>
      <c r="BZ210">
        <v>0.58959950000000005</v>
      </c>
      <c r="CA210">
        <v>28.647400000000001</v>
      </c>
      <c r="CB210">
        <v>67.577550000000002</v>
      </c>
      <c r="CC210">
        <v>25941.7</v>
      </c>
      <c r="CD210">
        <v>0.58846480000000001</v>
      </c>
      <c r="CE210">
        <v>29.343810000000001</v>
      </c>
      <c r="CF210">
        <v>81.047550000000001</v>
      </c>
      <c r="CG210">
        <v>31757.21</v>
      </c>
      <c r="CH210">
        <v>0.58702620000000005</v>
      </c>
      <c r="CI210">
        <v>30.509219999999999</v>
      </c>
      <c r="CJ210">
        <v>64.740250000000003</v>
      </c>
      <c r="CK210">
        <v>25866.54</v>
      </c>
      <c r="CL210">
        <v>0.58489219999999997</v>
      </c>
      <c r="CM210">
        <v>30.49417</v>
      </c>
      <c r="CN210">
        <v>36.79054</v>
      </c>
      <c r="CO210">
        <v>14950.75</v>
      </c>
      <c r="CP210">
        <v>0.58220709999999998</v>
      </c>
      <c r="CQ210">
        <v>29.78285</v>
      </c>
      <c r="CR210">
        <v>15.82616</v>
      </c>
      <c r="CS210">
        <v>6532.2430000000004</v>
      </c>
      <c r="CT210">
        <v>0.57897810000000005</v>
      </c>
      <c r="CU210">
        <v>28.46895</v>
      </c>
      <c r="CV210">
        <v>5.4606130000000004</v>
      </c>
      <c r="CW210">
        <v>2284.9720000000002</v>
      </c>
      <c r="CX210">
        <v>0.57525519999999997</v>
      </c>
      <c r="CY210">
        <v>27.165859999999999</v>
      </c>
      <c r="CZ210">
        <v>1.6008690000000001</v>
      </c>
      <c r="DA210">
        <v>677.4796</v>
      </c>
      <c r="DB210">
        <v>0.57102850000000005</v>
      </c>
      <c r="DC210">
        <v>27.236540000000002</v>
      </c>
      <c r="DD210">
        <v>0.42821510000000002</v>
      </c>
      <c r="DE210">
        <v>182.6224</v>
      </c>
      <c r="DF210">
        <v>0.56664939999999997</v>
      </c>
      <c r="DG210">
        <v>29.162949999999999</v>
      </c>
      <c r="DH210">
        <v>0.1202719</v>
      </c>
      <c r="DI210">
        <v>51.200479999999999</v>
      </c>
      <c r="DJ210">
        <v>0.56224410000000002</v>
      </c>
      <c r="DK210">
        <v>33.292169999999999</v>
      </c>
      <c r="DL210">
        <v>4.7791130000000001E-2</v>
      </c>
      <c r="DM210">
        <v>19.964479999999998</v>
      </c>
      <c r="DN210">
        <v>0.55802039999999997</v>
      </c>
      <c r="DO210">
        <v>38.506869999999999</v>
      </c>
      <c r="DP210" s="1">
        <v>3.3569099999999998E-2</v>
      </c>
      <c r="DQ210">
        <v>13.74607</v>
      </c>
      <c r="DR210">
        <v>0.55414459999999999</v>
      </c>
      <c r="DS210">
        <v>41.140639999999998</v>
      </c>
      <c r="DT210" s="1">
        <v>3.2966790000000003E-2</v>
      </c>
      <c r="DU210">
        <v>13.45012</v>
      </c>
      <c r="DV210">
        <v>0.55076369999999997</v>
      </c>
      <c r="DW210">
        <v>41.147680000000001</v>
      </c>
      <c r="DX210" s="1">
        <v>3.4524869999999999E-2</v>
      </c>
      <c r="DY210">
        <v>14.14106</v>
      </c>
      <c r="DZ210">
        <v>0.5479115</v>
      </c>
      <c r="EA210">
        <v>40.539790000000004</v>
      </c>
      <c r="EB210" s="1">
        <v>3.5267159999999999E-2</v>
      </c>
      <c r="EC210">
        <v>14.51247</v>
      </c>
      <c r="ED210">
        <v>0.54568700000000003</v>
      </c>
      <c r="EE210">
        <v>39.159790000000001</v>
      </c>
      <c r="EF210" s="1">
        <v>3.4625389999999999E-2</v>
      </c>
      <c r="EG210">
        <v>14.299049999999999</v>
      </c>
      <c r="EH210">
        <v>0.54401569999999999</v>
      </c>
      <c r="EI210">
        <v>37.79504</v>
      </c>
      <c r="EJ210" s="1">
        <v>3.2847910000000001E-2</v>
      </c>
      <c r="EK210">
        <v>13.59206</v>
      </c>
      <c r="EL210">
        <v>0.5427729</v>
      </c>
      <c r="EM210">
        <v>37.480879999999999</v>
      </c>
      <c r="EN210">
        <v>3.0371660000000002E-2</v>
      </c>
      <c r="EO210">
        <v>12.5785</v>
      </c>
      <c r="EP210">
        <v>0.54186369999999995</v>
      </c>
      <c r="EQ210">
        <v>39.963050000000003</v>
      </c>
      <c r="ER210" s="1">
        <v>2.7383069999999999E-2</v>
      </c>
      <c r="ES210">
        <v>11.35017</v>
      </c>
      <c r="ET210">
        <v>0.54123770000000004</v>
      </c>
      <c r="EU210">
        <v>43.494300000000003</v>
      </c>
      <c r="EV210" s="1">
        <v>2.3883939999999999E-2</v>
      </c>
      <c r="EW210">
        <v>9.9119860000000006</v>
      </c>
      <c r="EX210">
        <v>0.54079770000000005</v>
      </c>
      <c r="EY210">
        <v>44.954430000000002</v>
      </c>
      <c r="EZ210" s="1">
        <v>1.9976810000000001E-2</v>
      </c>
      <c r="FA210">
        <v>8.3003020000000003</v>
      </c>
      <c r="FB210">
        <v>0.54051300000000002</v>
      </c>
      <c r="FC210">
        <v>44.559190000000001</v>
      </c>
      <c r="FD210" s="1">
        <v>1.603065E-2</v>
      </c>
      <c r="FE210">
        <v>6.6660409999999999</v>
      </c>
      <c r="FF210">
        <v>0.54032709999999995</v>
      </c>
      <c r="FG210">
        <v>43.645690000000002</v>
      </c>
      <c r="FH210" s="1">
        <v>1.2551639999999999E-2</v>
      </c>
      <c r="FI210">
        <v>5.2171719999999997</v>
      </c>
      <c r="FJ210">
        <v>0.54020259999999998</v>
      </c>
      <c r="FK210">
        <v>42.110599999999998</v>
      </c>
      <c r="FL210" s="1">
        <v>9.8676920000000008E-3</v>
      </c>
      <c r="FM210">
        <v>4.0931850000000001</v>
      </c>
      <c r="FN210">
        <v>0.54012669999999996</v>
      </c>
      <c r="FO210">
        <v>41.252800000000001</v>
      </c>
      <c r="FP210" s="1">
        <v>8.002314E-3</v>
      </c>
      <c r="FQ210">
        <v>3.30932</v>
      </c>
      <c r="FR210">
        <v>0.54007709999999998</v>
      </c>
      <c r="FS210">
        <v>41.50779</v>
      </c>
      <c r="FT210" s="1">
        <v>6.7781170000000002E-3</v>
      </c>
      <c r="FU210">
        <v>2.7948409999999999</v>
      </c>
      <c r="FV210">
        <v>0.54006149999999997</v>
      </c>
      <c r="FW210">
        <v>43.479520000000001</v>
      </c>
      <c r="FX210" s="1">
        <v>5.9910739999999999E-3</v>
      </c>
      <c r="FY210">
        <v>2.4638249999999999</v>
      </c>
      <c r="FZ210">
        <v>0.54003210000000001</v>
      </c>
      <c r="GA210">
        <v>45.46152</v>
      </c>
      <c r="GB210" s="1">
        <v>5.4636850000000002E-3</v>
      </c>
      <c r="GC210">
        <v>2.242877</v>
      </c>
      <c r="GD210">
        <v>0.54002090000000003</v>
      </c>
      <c r="GE210">
        <v>46.660899999999998</v>
      </c>
      <c r="GF210" s="1">
        <v>5.0812339999999996E-3</v>
      </c>
      <c r="GG210">
        <v>2.083555</v>
      </c>
      <c r="GH210">
        <v>0.5400218</v>
      </c>
      <c r="GI210">
        <v>46.210599999999999</v>
      </c>
      <c r="GJ210" s="1">
        <v>4.7809030000000004E-3</v>
      </c>
      <c r="GK210">
        <v>1.959074</v>
      </c>
      <c r="GL210">
        <v>0.54001949999999999</v>
      </c>
      <c r="GM210">
        <v>44.771650000000001</v>
      </c>
      <c r="GN210" s="1">
        <v>4.5270709999999997E-3</v>
      </c>
      <c r="GO210">
        <v>1.8542430000000001</v>
      </c>
      <c r="GP210">
        <v>0.54000870000000001</v>
      </c>
      <c r="GQ210">
        <v>42.443600000000004</v>
      </c>
      <c r="GR210" s="1">
        <v>4.3014330000000003E-3</v>
      </c>
      <c r="GS210">
        <v>1.7613080000000001</v>
      </c>
      <c r="GT210">
        <v>0.5400007</v>
      </c>
      <c r="GU210">
        <v>41.213250000000002</v>
      </c>
      <c r="GV210" s="1">
        <v>4.0963939999999997E-3</v>
      </c>
      <c r="GW210">
        <v>1.6769579999999999</v>
      </c>
      <c r="GX210">
        <v>0.54001100000000002</v>
      </c>
      <c r="GY210">
        <v>41.350879999999997</v>
      </c>
      <c r="GZ210" s="1">
        <v>3.9066609999999996E-3</v>
      </c>
      <c r="HA210">
        <v>1.5991850000000001</v>
      </c>
      <c r="HB210">
        <v>0.54001319999999997</v>
      </c>
      <c r="HC210">
        <v>42.97972</v>
      </c>
      <c r="HD210" s="1">
        <v>3.7297570000000002E-3</v>
      </c>
      <c r="HE210">
        <v>1.5265219999999999</v>
      </c>
      <c r="HF210">
        <v>0.54000720000000002</v>
      </c>
      <c r="HG210">
        <v>45.163519999999998</v>
      </c>
      <c r="HH210" s="1">
        <v>3.5629730000000001E-3</v>
      </c>
      <c r="HI210">
        <v>1.4582059999999999</v>
      </c>
      <c r="HJ210">
        <v>0.54000570000000003</v>
      </c>
      <c r="HK210">
        <v>45.58352</v>
      </c>
      <c r="HL210" s="1">
        <v>3.4054620000000002E-3</v>
      </c>
      <c r="HM210">
        <v>1.3936789999999999</v>
      </c>
      <c r="HN210">
        <v>0.54001339999999998</v>
      </c>
      <c r="HO210">
        <v>44.949120000000001</v>
      </c>
      <c r="HP210" s="1">
        <v>3.2568509999999998E-3</v>
      </c>
      <c r="HQ210">
        <v>1.3327599999999999</v>
      </c>
      <c r="HR210">
        <v>0.54000760000000003</v>
      </c>
      <c r="HS210">
        <v>43.55247</v>
      </c>
      <c r="HT210" s="1">
        <v>3.1166330000000002E-3</v>
      </c>
      <c r="HU210">
        <v>1.275336</v>
      </c>
      <c r="HV210">
        <v>0.54000389999999998</v>
      </c>
      <c r="HW210">
        <v>41.779440000000001</v>
      </c>
      <c r="HX210" s="1">
        <v>2.9841569999999999E-3</v>
      </c>
      <c r="HY210">
        <v>1.221144</v>
      </c>
      <c r="HZ210">
        <v>0.54002399999999995</v>
      </c>
      <c r="IA210">
        <v>41.4315</v>
      </c>
      <c r="IB210" s="1">
        <v>2.8585350000000002E-3</v>
      </c>
      <c r="IC210">
        <v>1.1697120000000001</v>
      </c>
      <c r="ID210">
        <v>0.54000809999999999</v>
      </c>
      <c r="IE210">
        <v>43.57741</v>
      </c>
      <c r="IF210" s="1">
        <v>2.7394820000000001E-3</v>
      </c>
      <c r="IG210">
        <v>1.1209499999999999</v>
      </c>
      <c r="IH210">
        <v>0.54000910000000002</v>
      </c>
      <c r="II210">
        <v>47.580880000000001</v>
      </c>
      <c r="IJ210" s="1">
        <v>2.6262170000000001E-3</v>
      </c>
      <c r="IK210">
        <v>1.0745979999999999</v>
      </c>
      <c r="IL210">
        <v>0.54002030000000001</v>
      </c>
      <c r="IM210">
        <v>50.563220000000001</v>
      </c>
      <c r="IN210" s="1">
        <v>2.519337E-3</v>
      </c>
      <c r="IO210">
        <v>1.0307569999999999</v>
      </c>
      <c r="IP210">
        <v>0.5400026</v>
      </c>
      <c r="IQ210">
        <v>51.422220000000003</v>
      </c>
      <c r="IR210" s="1">
        <v>2.4170379999999998E-3</v>
      </c>
      <c r="IS210">
        <v>0.9889713</v>
      </c>
      <c r="IT210">
        <v>0.54000349999999997</v>
      </c>
      <c r="IU210">
        <v>50.868879999999997</v>
      </c>
      <c r="IV210" s="1">
        <v>2.3201350000000001E-3</v>
      </c>
      <c r="IW210">
        <v>0.949237</v>
      </c>
      <c r="IX210">
        <v>0.54000979999999998</v>
      </c>
      <c r="IY210">
        <v>49.508360000000003</v>
      </c>
      <c r="IZ210" s="1">
        <v>2.2281380000000002E-3</v>
      </c>
      <c r="JA210">
        <v>0.91157469999999996</v>
      </c>
      <c r="JB210">
        <v>0.54000630000000005</v>
      </c>
      <c r="JC210">
        <v>47.31559</v>
      </c>
      <c r="JD210" s="1">
        <v>2.1408199999999999E-3</v>
      </c>
      <c r="JE210">
        <v>0.87590230000000002</v>
      </c>
      <c r="JF210">
        <v>0.5400026</v>
      </c>
      <c r="JG210">
        <v>46.237830000000002</v>
      </c>
      <c r="JH210" s="1">
        <v>2.0582180000000001E-3</v>
      </c>
      <c r="JI210">
        <v>0.84202829999999995</v>
      </c>
      <c r="JJ210">
        <v>0.54000479999999995</v>
      </c>
      <c r="JK210">
        <v>46.169989999999999</v>
      </c>
      <c r="JL210" s="1">
        <v>1.9774530000000001E-3</v>
      </c>
      <c r="JM210">
        <v>0.80946750000000001</v>
      </c>
      <c r="JN210">
        <v>0.54002059999999996</v>
      </c>
      <c r="JO210">
        <v>46.037149999999997</v>
      </c>
      <c r="JP210" s="1">
        <v>1.896731E-3</v>
      </c>
      <c r="JQ210">
        <v>0.7784027</v>
      </c>
      <c r="JR210">
        <v>0.54002070000000002</v>
      </c>
      <c r="JS210">
        <v>46.203279999999999</v>
      </c>
      <c r="JT210" s="1">
        <v>1.8198629999999999E-3</v>
      </c>
      <c r="JU210">
        <v>0.74873319999999999</v>
      </c>
      <c r="JV210">
        <v>0.5400142</v>
      </c>
      <c r="JW210">
        <v>46.334269999999997</v>
      </c>
      <c r="JX210" s="1">
        <v>1.7471699999999999E-3</v>
      </c>
      <c r="JY210">
        <v>0.72054739999999995</v>
      </c>
      <c r="JZ210">
        <v>0.54000899999999996</v>
      </c>
      <c r="KA210">
        <v>45.428460000000001</v>
      </c>
      <c r="KB210" s="1">
        <v>1.677846E-3</v>
      </c>
      <c r="KC210">
        <v>0.69350500000000004</v>
      </c>
      <c r="KD210">
        <v>0.54000879999999996</v>
      </c>
      <c r="KE210">
        <v>43.418430000000001</v>
      </c>
      <c r="KF210" s="1">
        <v>1.6118969999999999E-3</v>
      </c>
      <c r="KG210">
        <v>0.66765479999999999</v>
      </c>
      <c r="KH210">
        <v>0.5400064</v>
      </c>
      <c r="KI210">
        <v>40.63467</v>
      </c>
      <c r="KJ210" s="1">
        <v>1.549094E-3</v>
      </c>
      <c r="KK210">
        <v>0.64294390000000001</v>
      </c>
      <c r="KL210">
        <v>0.54001069999999995</v>
      </c>
      <c r="KM210">
        <v>39.654260000000001</v>
      </c>
      <c r="KN210" s="1">
        <v>1.489132E-3</v>
      </c>
      <c r="KO210">
        <v>0.61923720000000004</v>
      </c>
      <c r="KP210">
        <v>0.54001379999999999</v>
      </c>
      <c r="KQ210">
        <v>42.315750000000001</v>
      </c>
      <c r="KR210" s="1">
        <v>1.432149E-3</v>
      </c>
      <c r="KS210">
        <v>0.59665749999999995</v>
      </c>
      <c r="KT210">
        <v>0.54001060000000001</v>
      </c>
      <c r="KU210">
        <v>47.618540000000003</v>
      </c>
      <c r="KV210" s="1">
        <v>1.3779040000000001E-3</v>
      </c>
      <c r="KW210">
        <v>0.57508809999999999</v>
      </c>
      <c r="KX210">
        <v>0.54001089999999996</v>
      </c>
      <c r="KY210">
        <v>51.829770000000003</v>
      </c>
      <c r="KZ210" s="1">
        <v>1.3256100000000001E-3</v>
      </c>
      <c r="LA210">
        <v>0.55421589999999998</v>
      </c>
      <c r="LB210">
        <v>0.54001109999999997</v>
      </c>
      <c r="LC210">
        <v>52.649039999999999</v>
      </c>
      <c r="LD210" s="1">
        <v>1.2757319999999999E-3</v>
      </c>
      <c r="LE210">
        <v>0.53419159999999999</v>
      </c>
      <c r="LF210">
        <v>0.540018</v>
      </c>
      <c r="LG210">
        <v>51.668460000000003</v>
      </c>
      <c r="LH210" s="1">
        <v>1.2281729999999999E-3</v>
      </c>
      <c r="LI210">
        <v>0.51510420000000001</v>
      </c>
      <c r="LJ210">
        <v>0.54001779999999999</v>
      </c>
      <c r="LK210">
        <v>50.348770000000002</v>
      </c>
      <c r="LL210" s="1">
        <v>1.182605E-3</v>
      </c>
      <c r="LM210">
        <v>0.49673070000000002</v>
      </c>
      <c r="LN210">
        <v>0.54000970000000004</v>
      </c>
      <c r="LO210">
        <v>48.052599999999998</v>
      </c>
      <c r="LP210" s="1">
        <v>1.1392069999999999E-3</v>
      </c>
      <c r="LQ210">
        <v>0.47920570000000001</v>
      </c>
      <c r="LR210">
        <v>0.54000440000000005</v>
      </c>
      <c r="LS210">
        <v>45.811360000000001</v>
      </c>
      <c r="LT210" s="1">
        <v>1.0977669999999999E-3</v>
      </c>
      <c r="LU210">
        <v>0.46240700000000001</v>
      </c>
      <c r="LV210">
        <v>0.54001049999999995</v>
      </c>
      <c r="LW210">
        <v>44.668599999999998</v>
      </c>
      <c r="LX210" s="1">
        <v>1.05806E-3</v>
      </c>
      <c r="LY210">
        <v>0.44628119999999999</v>
      </c>
      <c r="LZ210">
        <v>0.54000250000000005</v>
      </c>
      <c r="MA210">
        <v>44.283000000000001</v>
      </c>
      <c r="MB210" s="1">
        <v>1.0201100000000001E-3</v>
      </c>
      <c r="MC210">
        <v>0.43085390000000001</v>
      </c>
      <c r="MD210">
        <v>0.54001270000000001</v>
      </c>
      <c r="ME210">
        <v>44.398490000000002</v>
      </c>
      <c r="MF210" s="1">
        <v>9.8368489999999995E-4</v>
      </c>
      <c r="MG210">
        <v>0.41602030000000001</v>
      </c>
      <c r="MH210">
        <v>0.54000649999999994</v>
      </c>
      <c r="MI210">
        <v>44.527050000000003</v>
      </c>
      <c r="MJ210" s="1">
        <v>9.4879199999999995E-4</v>
      </c>
      <c r="MK210">
        <v>0.40180579999999999</v>
      </c>
      <c r="ML210">
        <v>0.54000309999999996</v>
      </c>
      <c r="MM210">
        <v>43.218260000000001</v>
      </c>
      <c r="MN210" s="1">
        <v>9.1506919999999998E-4</v>
      </c>
      <c r="MO210">
        <v>0.38811560000000001</v>
      </c>
      <c r="MP210">
        <v>0.54001160000000004</v>
      </c>
      <c r="MQ210">
        <v>41.31297</v>
      </c>
      <c r="MR210" s="1">
        <v>8.8279929999999997E-4</v>
      </c>
      <c r="MS210">
        <v>0.3749924</v>
      </c>
      <c r="MT210">
        <v>0.5400064</v>
      </c>
      <c r="MU210">
        <v>38.849939999999997</v>
      </c>
      <c r="MV210" s="1">
        <v>8.5155080000000002E-4</v>
      </c>
      <c r="MW210">
        <v>0.3622766</v>
      </c>
      <c r="MX210">
        <v>0.5400102</v>
      </c>
      <c r="MY210">
        <v>37.834359999999997</v>
      </c>
      <c r="MZ210" s="1">
        <v>8.2170710000000001E-4</v>
      </c>
      <c r="NA210">
        <v>0.35006589999999999</v>
      </c>
      <c r="NB210">
        <v>0.54000870000000001</v>
      </c>
      <c r="NC210">
        <v>38.502099999999999</v>
      </c>
      <c r="ND210" s="1">
        <v>7.9306989999999996E-4</v>
      </c>
      <c r="NE210">
        <v>0.33834619999999999</v>
      </c>
      <c r="NF210">
        <v>0.54001129999999997</v>
      </c>
      <c r="NG210">
        <v>41.589129999999997</v>
      </c>
      <c r="NH210" s="1">
        <v>7.6537429999999997E-4</v>
      </c>
      <c r="NI210">
        <v>0.32699250000000002</v>
      </c>
      <c r="NJ210">
        <v>0.54001889999999997</v>
      </c>
      <c r="NK210">
        <v>45.843609999999998</v>
      </c>
      <c r="NL210" s="1">
        <v>7.3883480000000001E-4</v>
      </c>
      <c r="NM210">
        <v>0.31609209999999999</v>
      </c>
      <c r="NN210">
        <v>0.54000840000000006</v>
      </c>
      <c r="NO210">
        <v>48.206940000000003</v>
      </c>
      <c r="NP210" s="1">
        <v>7.1321640000000005E-4</v>
      </c>
      <c r="NQ210">
        <v>0.30554360000000003</v>
      </c>
      <c r="NR210">
        <v>0.54000599999999999</v>
      </c>
      <c r="NS210">
        <v>47.278410000000001</v>
      </c>
      <c r="NT210" s="1">
        <v>6.8858299999999999E-4</v>
      </c>
      <c r="NU210">
        <v>0.29538500000000001</v>
      </c>
      <c r="NV210">
        <v>0.54000939999999997</v>
      </c>
      <c r="NW210">
        <v>45.679699999999997</v>
      </c>
      <c r="NX210" s="1">
        <v>6.6496640000000004E-4</v>
      </c>
      <c r="NY210">
        <v>0.2856185</v>
      </c>
      <c r="NZ210">
        <v>0.54001529999999998</v>
      </c>
      <c r="OA210">
        <v>43.549860000000002</v>
      </c>
      <c r="OB210" s="1">
        <v>6.42276E-4</v>
      </c>
      <c r="OC210">
        <v>0.27617910000000001</v>
      </c>
      <c r="OD210">
        <v>0.54000530000000002</v>
      </c>
      <c r="OE210">
        <v>42.010530000000003</v>
      </c>
      <c r="OF210" s="1">
        <v>6.2059289999999998E-4</v>
      </c>
      <c r="OG210">
        <v>0.26712370000000002</v>
      </c>
      <c r="OH210">
        <v>0.54001650000000001</v>
      </c>
      <c r="OI210">
        <v>40.125120000000003</v>
      </c>
      <c r="OJ210" s="1">
        <v>5.9962579999999995E-4</v>
      </c>
      <c r="OK210">
        <v>0.2583454</v>
      </c>
    </row>
    <row r="211" spans="1:401" x14ac:dyDescent="0.35">
      <c r="A211">
        <v>217</v>
      </c>
      <c r="B211" t="s">
        <v>4</v>
      </c>
      <c r="C211" t="s">
        <v>181</v>
      </c>
      <c r="D211" t="s">
        <v>217</v>
      </c>
      <c r="E211">
        <v>930.60929999999996</v>
      </c>
      <c r="F211">
        <v>1.0898859999999999</v>
      </c>
      <c r="G211">
        <v>23.723849999999999</v>
      </c>
      <c r="H211">
        <v>0</v>
      </c>
      <c r="I211">
        <v>0</v>
      </c>
      <c r="J211">
        <v>1.0843259999999999</v>
      </c>
      <c r="K211">
        <v>23.841570000000001</v>
      </c>
      <c r="L211">
        <v>0</v>
      </c>
      <c r="M211">
        <v>0</v>
      </c>
      <c r="N211">
        <v>1.0788120000000001</v>
      </c>
      <c r="O211">
        <v>24.0379</v>
      </c>
      <c r="P211">
        <v>0</v>
      </c>
      <c r="Q211">
        <v>0</v>
      </c>
      <c r="R211">
        <v>1.073477</v>
      </c>
      <c r="S211">
        <v>25.318829999999998</v>
      </c>
      <c r="T211">
        <v>0</v>
      </c>
      <c r="U211">
        <v>0</v>
      </c>
      <c r="V211">
        <v>1.066908</v>
      </c>
      <c r="W211">
        <v>26.64104</v>
      </c>
      <c r="X211">
        <v>0</v>
      </c>
      <c r="Y211">
        <v>0</v>
      </c>
      <c r="Z211">
        <v>1.0595570000000001</v>
      </c>
      <c r="AA211">
        <v>26.71546</v>
      </c>
      <c r="AB211">
        <v>0</v>
      </c>
      <c r="AC211">
        <v>0</v>
      </c>
      <c r="AD211">
        <v>1.0526930000000001</v>
      </c>
      <c r="AE211">
        <v>25.66357</v>
      </c>
      <c r="AF211">
        <v>0</v>
      </c>
      <c r="AG211">
        <v>0</v>
      </c>
      <c r="AH211">
        <v>1.0479210000000001</v>
      </c>
      <c r="AI211">
        <v>24.300799999999999</v>
      </c>
      <c r="AJ211">
        <v>0</v>
      </c>
      <c r="AK211">
        <v>0</v>
      </c>
      <c r="AL211">
        <v>1.0439970000000001</v>
      </c>
      <c r="AM211">
        <v>23.08839</v>
      </c>
      <c r="AN211" s="1">
        <v>2.3441540000000001E-37</v>
      </c>
      <c r="AO211" s="1">
        <v>8.3596220000000001E-35</v>
      </c>
      <c r="AP211">
        <v>1.040384</v>
      </c>
      <c r="AQ211">
        <v>23.377050000000001</v>
      </c>
      <c r="AR211" s="1">
        <v>8.7883560000000003E-28</v>
      </c>
      <c r="AS211" s="1">
        <v>3.1401319999999999E-25</v>
      </c>
      <c r="AT211">
        <v>1.0369980000000001</v>
      </c>
      <c r="AU211">
        <v>25.16639</v>
      </c>
      <c r="AV211" s="1">
        <v>4.7603949999999999E-18</v>
      </c>
      <c r="AW211" s="1">
        <v>1.714421E-15</v>
      </c>
      <c r="AX211">
        <v>1.033752</v>
      </c>
      <c r="AY211">
        <v>28.08793</v>
      </c>
      <c r="AZ211" s="1">
        <v>1.0218900000000001E-9</v>
      </c>
      <c r="BA211" s="1">
        <v>2.4668780000000001E-7</v>
      </c>
      <c r="BB211">
        <v>1.030095</v>
      </c>
      <c r="BC211">
        <v>31.01586</v>
      </c>
      <c r="BD211" s="1">
        <v>3.8422820000000004E-6</v>
      </c>
      <c r="BE211" s="1">
        <v>1.0018959999999999E-3</v>
      </c>
      <c r="BF211">
        <v>1.0270729999999999</v>
      </c>
      <c r="BG211">
        <v>32.295659999999998</v>
      </c>
      <c r="BH211" s="1">
        <v>1.03546E-3</v>
      </c>
      <c r="BI211">
        <v>0.28691499999999998</v>
      </c>
      <c r="BJ211">
        <v>1.0250459999999999</v>
      </c>
      <c r="BK211">
        <v>32.069459999999999</v>
      </c>
      <c r="BL211" s="1">
        <v>5.8903339999999998E-2</v>
      </c>
      <c r="BM211">
        <v>17.215340000000001</v>
      </c>
      <c r="BN211">
        <v>1.023512</v>
      </c>
      <c r="BO211">
        <v>31.122399999999999</v>
      </c>
      <c r="BP211">
        <v>1.084373</v>
      </c>
      <c r="BQ211">
        <v>332.35939999999999</v>
      </c>
      <c r="BR211">
        <v>1.0224359999999999</v>
      </c>
      <c r="BS211">
        <v>29.549189999999999</v>
      </c>
      <c r="BT211">
        <v>8.2760160000000003</v>
      </c>
      <c r="BU211">
        <v>2647.6759999999999</v>
      </c>
      <c r="BV211">
        <v>1.02146</v>
      </c>
      <c r="BW211">
        <v>28.66442</v>
      </c>
      <c r="BX211">
        <v>30.96011</v>
      </c>
      <c r="BY211">
        <v>10293.9</v>
      </c>
      <c r="BZ211">
        <v>1.020432</v>
      </c>
      <c r="CA211">
        <v>28.707740000000001</v>
      </c>
      <c r="CB211">
        <v>64.132540000000006</v>
      </c>
      <c r="CC211">
        <v>22095.57</v>
      </c>
      <c r="CD211">
        <v>1.019166</v>
      </c>
      <c r="CE211">
        <v>29.313400000000001</v>
      </c>
      <c r="CF211">
        <v>81.091419999999999</v>
      </c>
      <c r="CG211">
        <v>28866.81</v>
      </c>
      <c r="CH211">
        <v>1.0173490000000001</v>
      </c>
      <c r="CI211">
        <v>30.433530000000001</v>
      </c>
      <c r="CJ211">
        <v>67.631820000000005</v>
      </c>
      <c r="CK211">
        <v>24825.93</v>
      </c>
      <c r="CL211">
        <v>1.01424</v>
      </c>
      <c r="CM211">
        <v>30.49579</v>
      </c>
      <c r="CN211">
        <v>39.946370000000002</v>
      </c>
      <c r="CO211">
        <v>15088.34</v>
      </c>
      <c r="CP211">
        <v>1.0102869999999999</v>
      </c>
      <c r="CQ211">
        <v>29.877579999999998</v>
      </c>
      <c r="CR211">
        <v>17.754799999999999</v>
      </c>
      <c r="CS211">
        <v>6886.7349999999997</v>
      </c>
      <c r="CT211">
        <v>1.005498</v>
      </c>
      <c r="CU211">
        <v>28.633590000000002</v>
      </c>
      <c r="CV211">
        <v>6.291461</v>
      </c>
      <c r="CW211">
        <v>2498.944</v>
      </c>
      <c r="CX211">
        <v>1.000067</v>
      </c>
      <c r="CY211">
        <v>27.344850000000001</v>
      </c>
      <c r="CZ211">
        <v>1.881022</v>
      </c>
      <c r="DA211">
        <v>762.06529999999998</v>
      </c>
      <c r="DB211">
        <v>0.99426210000000004</v>
      </c>
      <c r="DC211">
        <v>27.324400000000001</v>
      </c>
      <c r="DD211">
        <v>0.50750329999999999</v>
      </c>
      <c r="DE211">
        <v>208.38489999999999</v>
      </c>
      <c r="DF211">
        <v>0.9882727</v>
      </c>
      <c r="DG211">
        <v>29.120339999999999</v>
      </c>
      <c r="DH211">
        <v>0.1401048</v>
      </c>
      <c r="DI211">
        <v>57.384729999999998</v>
      </c>
      <c r="DJ211">
        <v>0.98176039999999998</v>
      </c>
      <c r="DK211">
        <v>33.127859999999998</v>
      </c>
      <c r="DL211" s="1">
        <v>5.2225510000000003E-2</v>
      </c>
      <c r="DM211">
        <v>20.651160000000001</v>
      </c>
      <c r="DN211">
        <v>0.97555700000000001</v>
      </c>
      <c r="DO211">
        <v>38.273510000000002</v>
      </c>
      <c r="DP211" s="1">
        <v>3.424435E-2</v>
      </c>
      <c r="DQ211">
        <v>12.943339999999999</v>
      </c>
      <c r="DR211">
        <v>0.96987860000000004</v>
      </c>
      <c r="DS211">
        <v>40.977179999999997</v>
      </c>
      <c r="DT211" s="1">
        <v>3.2812969999999997E-2</v>
      </c>
      <c r="DU211">
        <v>12.20481</v>
      </c>
      <c r="DV211">
        <v>0.96493859999999998</v>
      </c>
      <c r="DW211">
        <v>41.091259999999998</v>
      </c>
      <c r="DX211" s="1">
        <v>3.4331859999999999E-2</v>
      </c>
      <c r="DY211">
        <v>12.793419999999999</v>
      </c>
      <c r="DZ211">
        <v>0.96081470000000002</v>
      </c>
      <c r="EA211">
        <v>40.589359999999999</v>
      </c>
      <c r="EB211">
        <v>3.523242E-2</v>
      </c>
      <c r="EC211">
        <v>13.19943</v>
      </c>
      <c r="ED211">
        <v>0.9576964</v>
      </c>
      <c r="EE211">
        <v>39.348979999999997</v>
      </c>
      <c r="EF211" s="1">
        <v>3.4768779999999999E-2</v>
      </c>
      <c r="EG211">
        <v>13.086980000000001</v>
      </c>
      <c r="EH211">
        <v>0.95548560000000005</v>
      </c>
      <c r="EI211">
        <v>38.062910000000002</v>
      </c>
      <c r="EJ211" s="1">
        <v>3.3115499999999999E-2</v>
      </c>
      <c r="EK211">
        <v>12.50159</v>
      </c>
      <c r="EL211">
        <v>0.95386409999999999</v>
      </c>
      <c r="EM211">
        <v>37.711959999999998</v>
      </c>
      <c r="EN211" s="1">
        <v>3.0715470000000002E-2</v>
      </c>
      <c r="EO211">
        <v>11.61392</v>
      </c>
      <c r="EP211">
        <v>0.95271660000000002</v>
      </c>
      <c r="EQ211">
        <v>39.989699999999999</v>
      </c>
      <c r="ER211" s="1">
        <v>2.7791400000000001E-2</v>
      </c>
      <c r="ES211">
        <v>10.523770000000001</v>
      </c>
      <c r="ET211">
        <v>0.95197699999999996</v>
      </c>
      <c r="EU211">
        <v>43.383789999999998</v>
      </c>
      <c r="EV211">
        <v>2.4357940000000002E-2</v>
      </c>
      <c r="EW211">
        <v>9.2437930000000001</v>
      </c>
      <c r="EX211">
        <v>0.95144949999999995</v>
      </c>
      <c r="EY211">
        <v>44.845970000000001</v>
      </c>
      <c r="EZ211" s="1">
        <v>2.0490319999999999E-2</v>
      </c>
      <c r="FA211">
        <v>7.7956289999999999</v>
      </c>
      <c r="FB211">
        <v>0.95110709999999998</v>
      </c>
      <c r="FC211">
        <v>44.528660000000002</v>
      </c>
      <c r="FD211" s="1">
        <v>1.6523079999999999E-2</v>
      </c>
      <c r="FE211">
        <v>6.3003830000000001</v>
      </c>
      <c r="FF211">
        <v>0.95090759999999996</v>
      </c>
      <c r="FG211">
        <v>43.722999999999999</v>
      </c>
      <c r="FH211" s="1">
        <v>1.2962110000000001E-2</v>
      </c>
      <c r="FI211">
        <v>4.9452199999999999</v>
      </c>
      <c r="FJ211">
        <v>0.95077469999999997</v>
      </c>
      <c r="FK211">
        <v>42.335650000000001</v>
      </c>
      <c r="FL211" s="1">
        <v>1.0169549999999999E-2</v>
      </c>
      <c r="FM211">
        <v>3.8718059999999999</v>
      </c>
      <c r="FN211">
        <v>0.95070860000000001</v>
      </c>
      <c r="FO211">
        <v>41.51135</v>
      </c>
      <c r="FP211" s="1">
        <v>8.2053500000000001E-3</v>
      </c>
      <c r="FQ211">
        <v>3.1113379999999999</v>
      </c>
      <c r="FR211">
        <v>0.95065350000000004</v>
      </c>
      <c r="FS211">
        <v>41.636200000000002</v>
      </c>
      <c r="FT211" s="1">
        <v>6.9095650000000003E-3</v>
      </c>
      <c r="FU211">
        <v>2.6084429999999998</v>
      </c>
      <c r="FV211">
        <v>0.95061640000000003</v>
      </c>
      <c r="FW211">
        <v>43.363770000000002</v>
      </c>
      <c r="FX211" s="1">
        <v>6.0762639999999996E-3</v>
      </c>
      <c r="FY211">
        <v>2.2845249999999999</v>
      </c>
      <c r="FZ211">
        <v>0.95061929999999994</v>
      </c>
      <c r="GA211">
        <v>45.257080000000002</v>
      </c>
      <c r="GB211" s="1">
        <v>5.522529E-3</v>
      </c>
      <c r="GC211">
        <v>2.070363</v>
      </c>
      <c r="GD211">
        <v>0.95061739999999995</v>
      </c>
      <c r="GE211">
        <v>46.494019999999999</v>
      </c>
      <c r="GF211" s="1">
        <v>5.1253710000000001E-3</v>
      </c>
      <c r="GG211">
        <v>1.9180619999999999</v>
      </c>
      <c r="GH211">
        <v>0.95059930000000004</v>
      </c>
      <c r="GI211">
        <v>46.202419999999996</v>
      </c>
      <c r="GJ211" s="1">
        <v>4.8165589999999998E-3</v>
      </c>
      <c r="GK211">
        <v>1.800594</v>
      </c>
      <c r="GL211">
        <v>0.95059360000000004</v>
      </c>
      <c r="GM211">
        <v>44.921559999999999</v>
      </c>
      <c r="GN211" s="1">
        <v>4.5580079999999997E-3</v>
      </c>
      <c r="GO211">
        <v>1.7028239999999999</v>
      </c>
      <c r="GP211">
        <v>0.95060449999999996</v>
      </c>
      <c r="GQ211">
        <v>42.770539999999997</v>
      </c>
      <c r="GR211" s="1">
        <v>4.3293070000000001E-3</v>
      </c>
      <c r="GS211">
        <v>1.6166830000000001</v>
      </c>
      <c r="GT211">
        <v>0.95058290000000001</v>
      </c>
      <c r="GU211">
        <v>41.561309999999999</v>
      </c>
      <c r="GV211" s="1">
        <v>4.1217470000000003E-3</v>
      </c>
      <c r="GW211">
        <v>1.538705</v>
      </c>
      <c r="GX211">
        <v>0.95060520000000004</v>
      </c>
      <c r="GY211">
        <v>41.589649999999999</v>
      </c>
      <c r="GZ211" s="1">
        <v>3.9302670000000003E-3</v>
      </c>
      <c r="HA211">
        <v>1.467077</v>
      </c>
      <c r="HB211">
        <v>0.95057939999999996</v>
      </c>
      <c r="HC211">
        <v>43.029119999999999</v>
      </c>
      <c r="HD211" s="1">
        <v>3.7518579999999998E-3</v>
      </c>
      <c r="HE211">
        <v>1.400223</v>
      </c>
      <c r="HF211">
        <v>0.95057849999999999</v>
      </c>
      <c r="HG211">
        <v>45.105820000000001</v>
      </c>
      <c r="HH211" s="1">
        <v>3.5838340000000002E-3</v>
      </c>
      <c r="HI211">
        <v>1.3374200000000001</v>
      </c>
      <c r="HJ211">
        <v>0.95059280000000002</v>
      </c>
      <c r="HK211">
        <v>45.540489999999998</v>
      </c>
      <c r="HL211" s="1">
        <v>3.4251289999999998E-3</v>
      </c>
      <c r="HM211">
        <v>1.2781229999999999</v>
      </c>
      <c r="HN211">
        <v>0.95059700000000003</v>
      </c>
      <c r="HO211">
        <v>44.980620000000002</v>
      </c>
      <c r="HP211" s="1">
        <v>3.2754350000000002E-3</v>
      </c>
      <c r="HQ211">
        <v>1.2221550000000001</v>
      </c>
      <c r="HR211">
        <v>0.95059510000000003</v>
      </c>
      <c r="HS211">
        <v>43.691969999999998</v>
      </c>
      <c r="HT211" s="1">
        <v>3.1341379999999999E-3</v>
      </c>
      <c r="HU211">
        <v>1.169357</v>
      </c>
      <c r="HV211">
        <v>0.95060120000000004</v>
      </c>
      <c r="HW211">
        <v>42.02516</v>
      </c>
      <c r="HX211" s="1">
        <v>3.0007459999999999E-3</v>
      </c>
      <c r="HY211">
        <v>1.119575</v>
      </c>
      <c r="HZ211">
        <v>0.95058330000000002</v>
      </c>
      <c r="IA211">
        <v>41.689039999999999</v>
      </c>
      <c r="IB211" s="1">
        <v>2.874237E-3</v>
      </c>
      <c r="IC211">
        <v>1.0723579999999999</v>
      </c>
      <c r="ID211">
        <v>0.95057789999999998</v>
      </c>
      <c r="IE211">
        <v>43.740470000000002</v>
      </c>
      <c r="IF211" s="1">
        <v>2.7544280000000002E-3</v>
      </c>
      <c r="IG211">
        <v>1.0275799999999999</v>
      </c>
      <c r="IH211">
        <v>0.95060350000000005</v>
      </c>
      <c r="II211">
        <v>47.59563</v>
      </c>
      <c r="IJ211" s="1">
        <v>2.6404050000000002E-3</v>
      </c>
      <c r="IK211">
        <v>0.98503540000000001</v>
      </c>
      <c r="IL211">
        <v>0.95060319999999998</v>
      </c>
      <c r="IM211">
        <v>50.487349999999999</v>
      </c>
      <c r="IN211" s="1">
        <v>2.5327990000000001E-3</v>
      </c>
      <c r="IO211">
        <v>0.94478139999999999</v>
      </c>
      <c r="IP211">
        <v>0.95059729999999998</v>
      </c>
      <c r="IQ211">
        <v>51.343400000000003</v>
      </c>
      <c r="IR211" s="1">
        <v>2.4298409999999999E-3</v>
      </c>
      <c r="IS211">
        <v>0.90642060000000002</v>
      </c>
      <c r="IT211">
        <v>0.9505943</v>
      </c>
      <c r="IU211">
        <v>50.868839999999999</v>
      </c>
      <c r="IV211" s="1">
        <v>2.332317E-3</v>
      </c>
      <c r="IW211">
        <v>0.86995820000000001</v>
      </c>
      <c r="IX211">
        <v>0.95059970000000005</v>
      </c>
      <c r="IY211">
        <v>49.644779999999997</v>
      </c>
      <c r="IZ211" s="1">
        <v>2.239628E-3</v>
      </c>
      <c r="JA211">
        <v>0.83534730000000001</v>
      </c>
      <c r="JB211">
        <v>0.95057309999999995</v>
      </c>
      <c r="JC211">
        <v>47.599539999999998</v>
      </c>
      <c r="JD211" s="1">
        <v>2.1517440000000001E-3</v>
      </c>
      <c r="JE211">
        <v>0.80260730000000002</v>
      </c>
      <c r="JF211">
        <v>0.95059700000000003</v>
      </c>
      <c r="JG211">
        <v>46.500929999999997</v>
      </c>
      <c r="JH211" s="1">
        <v>2.0686229999999999E-3</v>
      </c>
      <c r="JI211">
        <v>0.77150390000000002</v>
      </c>
      <c r="JJ211">
        <v>0.95059190000000005</v>
      </c>
      <c r="JK211">
        <v>46.274630000000002</v>
      </c>
      <c r="JL211" s="1">
        <v>1.9874369999999999E-3</v>
      </c>
      <c r="JM211">
        <v>0.74168120000000004</v>
      </c>
      <c r="JN211">
        <v>0.95060579999999995</v>
      </c>
      <c r="JO211">
        <v>46.00826</v>
      </c>
      <c r="JP211" s="1">
        <v>1.906247E-3</v>
      </c>
      <c r="JQ211">
        <v>0.71318579999999998</v>
      </c>
      <c r="JR211">
        <v>0.95058109999999996</v>
      </c>
      <c r="JS211">
        <v>46.126289999999997</v>
      </c>
      <c r="JT211" s="1">
        <v>1.8289070000000001E-3</v>
      </c>
      <c r="JU211">
        <v>0.68597209999999997</v>
      </c>
      <c r="JV211">
        <v>0.95056989999999997</v>
      </c>
      <c r="JW211">
        <v>46.291849999999997</v>
      </c>
      <c r="JX211" s="1">
        <v>1.755747E-3</v>
      </c>
      <c r="JY211">
        <v>0.66009830000000003</v>
      </c>
      <c r="JZ211">
        <v>0.95056830000000003</v>
      </c>
      <c r="KA211">
        <v>45.533349999999999</v>
      </c>
      <c r="KB211" s="1">
        <v>1.6860530000000001E-3</v>
      </c>
      <c r="KC211">
        <v>0.63531090000000001</v>
      </c>
      <c r="KD211">
        <v>0.95059850000000001</v>
      </c>
      <c r="KE211">
        <v>43.69303</v>
      </c>
      <c r="KF211" s="1">
        <v>1.6197189999999999E-3</v>
      </c>
      <c r="KG211">
        <v>0.611591</v>
      </c>
      <c r="KH211">
        <v>0.95058889999999996</v>
      </c>
      <c r="KI211">
        <v>40.997839999999997</v>
      </c>
      <c r="KJ211" s="1">
        <v>1.556574E-3</v>
      </c>
      <c r="KK211">
        <v>0.58894369999999996</v>
      </c>
      <c r="KL211">
        <v>0.95060210000000001</v>
      </c>
      <c r="KM211">
        <v>39.910760000000003</v>
      </c>
      <c r="KN211" s="1">
        <v>1.4962980000000001E-3</v>
      </c>
      <c r="KO211">
        <v>0.56721239999999995</v>
      </c>
      <c r="KP211">
        <v>0.95059769999999999</v>
      </c>
      <c r="KQ211">
        <v>42.346429999999998</v>
      </c>
      <c r="KR211" s="1">
        <v>1.43895E-3</v>
      </c>
      <c r="KS211">
        <v>0.54648859999999999</v>
      </c>
      <c r="KT211">
        <v>0.95057020000000003</v>
      </c>
      <c r="KU211">
        <v>47.457940000000001</v>
      </c>
      <c r="KV211" s="1">
        <v>1.3844129999999999E-3</v>
      </c>
      <c r="KW211">
        <v>0.52671349999999995</v>
      </c>
      <c r="KX211">
        <v>0.9505941</v>
      </c>
      <c r="KY211">
        <v>51.656770000000002</v>
      </c>
      <c r="KZ211" s="1">
        <v>1.3318889999999999E-3</v>
      </c>
      <c r="LA211">
        <v>0.50761100000000003</v>
      </c>
      <c r="LB211">
        <v>0.95061200000000001</v>
      </c>
      <c r="LC211">
        <v>52.536430000000003</v>
      </c>
      <c r="LD211" s="1">
        <v>1.2817379999999999E-3</v>
      </c>
      <c r="LE211">
        <v>0.48925109999999999</v>
      </c>
      <c r="LF211">
        <v>0.9505749</v>
      </c>
      <c r="LG211">
        <v>51.656149999999997</v>
      </c>
      <c r="LH211" s="1">
        <v>1.233905E-3</v>
      </c>
      <c r="LI211">
        <v>0.47174860000000002</v>
      </c>
      <c r="LJ211">
        <v>0.95057429999999998</v>
      </c>
      <c r="LK211">
        <v>50.45467</v>
      </c>
      <c r="LL211" s="1">
        <v>1.1880930000000001E-3</v>
      </c>
      <c r="LM211">
        <v>0.45490930000000002</v>
      </c>
      <c r="LN211">
        <v>0.95060180000000005</v>
      </c>
      <c r="LO211">
        <v>48.333370000000002</v>
      </c>
      <c r="LP211" s="1">
        <v>1.1444459999999999E-3</v>
      </c>
      <c r="LQ211">
        <v>0.4388283</v>
      </c>
      <c r="LR211">
        <v>0.95060230000000001</v>
      </c>
      <c r="LS211">
        <v>46.183430000000001</v>
      </c>
      <c r="LT211" s="1">
        <v>1.1027929999999999E-3</v>
      </c>
      <c r="LU211">
        <v>0.42342980000000002</v>
      </c>
      <c r="LV211">
        <v>0.95060690000000003</v>
      </c>
      <c r="LW211">
        <v>44.985720000000001</v>
      </c>
      <c r="LX211" s="1">
        <v>1.0628619999999999E-3</v>
      </c>
      <c r="LY211">
        <v>0.40864850000000003</v>
      </c>
      <c r="LZ211">
        <v>0.95058889999999996</v>
      </c>
      <c r="MA211">
        <v>44.444740000000003</v>
      </c>
      <c r="MB211" s="1">
        <v>1.0247069999999999E-3</v>
      </c>
      <c r="MC211">
        <v>0.39450400000000002</v>
      </c>
      <c r="MD211">
        <v>0.95056810000000003</v>
      </c>
      <c r="ME211">
        <v>44.4328</v>
      </c>
      <c r="MF211" s="1">
        <v>9.880945999999999E-4</v>
      </c>
      <c r="MG211">
        <v>0.38091700000000001</v>
      </c>
      <c r="MH211">
        <v>0.95059950000000004</v>
      </c>
      <c r="MI211">
        <v>44.527549999999998</v>
      </c>
      <c r="MJ211" s="1">
        <v>9.5301559999999997E-4</v>
      </c>
      <c r="MK211">
        <v>0.36787799999999998</v>
      </c>
      <c r="ML211">
        <v>0.95058960000000003</v>
      </c>
      <c r="MM211">
        <v>43.316719999999997</v>
      </c>
      <c r="MN211" s="1">
        <v>9.1912359999999998E-4</v>
      </c>
      <c r="MO211">
        <v>0.35534460000000001</v>
      </c>
      <c r="MP211">
        <v>0.95057939999999996</v>
      </c>
      <c r="MQ211">
        <v>41.549430000000001</v>
      </c>
      <c r="MR211" s="1">
        <v>8.8669849999999995E-4</v>
      </c>
      <c r="MS211">
        <v>0.34331909999999999</v>
      </c>
      <c r="MT211">
        <v>0.950604</v>
      </c>
      <c r="MU211">
        <v>39.188180000000003</v>
      </c>
      <c r="MV211" s="1">
        <v>8.5532700000000002E-4</v>
      </c>
      <c r="MW211">
        <v>0.331681</v>
      </c>
      <c r="MX211">
        <v>0.95059340000000003</v>
      </c>
      <c r="MY211">
        <v>38.052039999999998</v>
      </c>
      <c r="MZ211" s="1">
        <v>8.2530189999999995E-4</v>
      </c>
      <c r="NA211">
        <v>0.32048359999999998</v>
      </c>
      <c r="NB211">
        <v>0.95057820000000004</v>
      </c>
      <c r="NC211">
        <v>38.519159999999999</v>
      </c>
      <c r="ND211" s="1">
        <v>7.9654300000000003E-4</v>
      </c>
      <c r="NE211">
        <v>0.30974750000000001</v>
      </c>
      <c r="NF211">
        <v>0.95060310000000003</v>
      </c>
      <c r="NG211">
        <v>41.406260000000003</v>
      </c>
      <c r="NH211" s="1">
        <v>7.6871389999999995E-4</v>
      </c>
      <c r="NI211">
        <v>0.29935309999999998</v>
      </c>
      <c r="NJ211">
        <v>0.95060579999999995</v>
      </c>
      <c r="NK211">
        <v>45.600630000000002</v>
      </c>
      <c r="NL211" s="1">
        <v>7.420444E-4</v>
      </c>
      <c r="NM211">
        <v>0.28936689999999998</v>
      </c>
      <c r="NN211">
        <v>0.95059380000000004</v>
      </c>
      <c r="NO211">
        <v>48.034019999999998</v>
      </c>
      <c r="NP211" s="1">
        <v>7.1632149999999997E-4</v>
      </c>
      <c r="NQ211">
        <v>0.27971370000000001</v>
      </c>
      <c r="NR211">
        <v>0.95059910000000003</v>
      </c>
      <c r="NS211">
        <v>47.274079999999998</v>
      </c>
      <c r="NT211" s="1">
        <v>6.9156060000000001E-4</v>
      </c>
      <c r="NU211">
        <v>0.27040170000000002</v>
      </c>
      <c r="NV211">
        <v>0.95060560000000005</v>
      </c>
      <c r="NW211">
        <v>45.794249999999998</v>
      </c>
      <c r="NX211" s="1">
        <v>6.6784090000000004E-4</v>
      </c>
      <c r="NY211">
        <v>0.26146249999999999</v>
      </c>
      <c r="NZ211">
        <v>0.95057150000000001</v>
      </c>
      <c r="OA211">
        <v>43.819290000000002</v>
      </c>
      <c r="OB211" s="1">
        <v>6.4503629999999998E-4</v>
      </c>
      <c r="OC211">
        <v>0.25281740000000003</v>
      </c>
      <c r="OD211">
        <v>0.95058779999999998</v>
      </c>
      <c r="OE211">
        <v>42.379089999999998</v>
      </c>
      <c r="OF211" s="1">
        <v>6.2323979999999999E-4</v>
      </c>
      <c r="OG211">
        <v>0.24451780000000001</v>
      </c>
      <c r="OH211">
        <v>0.95057230000000004</v>
      </c>
      <c r="OI211">
        <v>40.507159999999999</v>
      </c>
      <c r="OJ211" s="1">
        <v>6.0219859999999996E-4</v>
      </c>
      <c r="OK211">
        <v>0.2364899</v>
      </c>
    </row>
    <row r="212" spans="1:401" x14ac:dyDescent="0.35">
      <c r="A212">
        <v>218</v>
      </c>
      <c r="B212" t="s">
        <v>4</v>
      </c>
      <c r="C212" t="s">
        <v>181</v>
      </c>
      <c r="D212" t="s">
        <v>218</v>
      </c>
      <c r="E212">
        <v>1806.586</v>
      </c>
      <c r="F212">
        <v>0.66132590000000002</v>
      </c>
      <c r="G212">
        <v>23.85942</v>
      </c>
      <c r="H212">
        <v>0</v>
      </c>
      <c r="I212">
        <v>0</v>
      </c>
      <c r="J212">
        <v>0.65495729999999996</v>
      </c>
      <c r="K212">
        <v>23.870360000000002</v>
      </c>
      <c r="L212">
        <v>0</v>
      </c>
      <c r="M212">
        <v>0</v>
      </c>
      <c r="N212">
        <v>0.64863280000000001</v>
      </c>
      <c r="O212">
        <v>24.036989999999999</v>
      </c>
      <c r="P212">
        <v>0</v>
      </c>
      <c r="Q212">
        <v>0</v>
      </c>
      <c r="R212">
        <v>0.6424069</v>
      </c>
      <c r="S212">
        <v>25.256170000000001</v>
      </c>
      <c r="T212">
        <v>0</v>
      </c>
      <c r="U212">
        <v>0</v>
      </c>
      <c r="V212">
        <v>0.63668009999999997</v>
      </c>
      <c r="W212">
        <v>26.619820000000001</v>
      </c>
      <c r="X212">
        <v>0</v>
      </c>
      <c r="Y212">
        <v>0</v>
      </c>
      <c r="Z212">
        <v>0.63094510000000004</v>
      </c>
      <c r="AA212">
        <v>26.762920000000001</v>
      </c>
      <c r="AB212">
        <v>0</v>
      </c>
      <c r="AC212">
        <v>0</v>
      </c>
      <c r="AD212">
        <v>0.62539080000000002</v>
      </c>
      <c r="AE212">
        <v>25.801169999999999</v>
      </c>
      <c r="AF212">
        <v>0</v>
      </c>
      <c r="AG212">
        <v>0</v>
      </c>
      <c r="AH212">
        <v>0.6212993</v>
      </c>
      <c r="AI212">
        <v>24.473980000000001</v>
      </c>
      <c r="AJ212">
        <v>0</v>
      </c>
      <c r="AK212">
        <v>0</v>
      </c>
      <c r="AL212">
        <v>0.61755409999999999</v>
      </c>
      <c r="AM212">
        <v>23.2883</v>
      </c>
      <c r="AN212" s="1">
        <v>8.6496219999999999E-38</v>
      </c>
      <c r="AO212" s="1">
        <v>6.5013890000000002E-35</v>
      </c>
      <c r="AP212">
        <v>0.61401550000000005</v>
      </c>
      <c r="AQ212">
        <v>23.506039999999999</v>
      </c>
      <c r="AR212" s="1">
        <v>3.466006E-28</v>
      </c>
      <c r="AS212" s="1">
        <v>2.6111839999999999E-25</v>
      </c>
      <c r="AT212">
        <v>0.6106992</v>
      </c>
      <c r="AU212">
        <v>25.183009999999999</v>
      </c>
      <c r="AV212" s="1">
        <v>1.9737029999999998E-18</v>
      </c>
      <c r="AW212" s="1">
        <v>1.4992520000000001E-15</v>
      </c>
      <c r="AX212">
        <v>0.60767720000000003</v>
      </c>
      <c r="AY212">
        <v>27.968530000000001</v>
      </c>
      <c r="AZ212" s="1">
        <v>1.9751499999999999E-10</v>
      </c>
      <c r="BA212" s="1">
        <v>1.119883E-7</v>
      </c>
      <c r="BB212">
        <v>0.60498770000000002</v>
      </c>
      <c r="BC212">
        <v>30.844059999999999</v>
      </c>
      <c r="BD212" s="1">
        <v>1.626223E-6</v>
      </c>
      <c r="BE212" s="1">
        <v>7.9728100000000005E-4</v>
      </c>
      <c r="BF212">
        <v>0.60273620000000006</v>
      </c>
      <c r="BG212">
        <v>32.185609999999997</v>
      </c>
      <c r="BH212" s="1">
        <v>5.6219539999999995E-4</v>
      </c>
      <c r="BI212">
        <v>0.29158630000000002</v>
      </c>
      <c r="BJ212">
        <v>0.60103949999999995</v>
      </c>
      <c r="BK212">
        <v>32.07058</v>
      </c>
      <c r="BL212" s="1">
        <v>3.7550060000000003E-2</v>
      </c>
      <c r="BM212">
        <v>20.86046</v>
      </c>
      <c r="BN212">
        <v>0.59964930000000005</v>
      </c>
      <c r="BO212">
        <v>31.258929999999999</v>
      </c>
      <c r="BP212">
        <v>0.78083029999999998</v>
      </c>
      <c r="BQ212">
        <v>464.05919999999998</v>
      </c>
      <c r="BR212">
        <v>0.59861260000000005</v>
      </c>
      <c r="BS212">
        <v>29.808029999999999</v>
      </c>
      <c r="BT212">
        <v>6.5812569999999999</v>
      </c>
      <c r="BU212">
        <v>4168.424</v>
      </c>
      <c r="BV212">
        <v>0.59771879999999999</v>
      </c>
      <c r="BW212">
        <v>28.9056</v>
      </c>
      <c r="BX212">
        <v>26.780830000000002</v>
      </c>
      <c r="BY212">
        <v>17982.060000000001</v>
      </c>
      <c r="BZ212">
        <v>0.59685370000000004</v>
      </c>
      <c r="CA212">
        <v>28.796230000000001</v>
      </c>
      <c r="CB212">
        <v>59.658540000000002</v>
      </c>
      <c r="CC212">
        <v>42268.74</v>
      </c>
      <c r="CD212">
        <v>0.59584769999999998</v>
      </c>
      <c r="CE212">
        <v>29.322649999999999</v>
      </c>
      <c r="CF212">
        <v>80.426490000000001</v>
      </c>
      <c r="CG212">
        <v>59780.59</v>
      </c>
      <c r="CH212">
        <v>0.59449149999999995</v>
      </c>
      <c r="CI212">
        <v>30.325009999999999</v>
      </c>
      <c r="CJ212">
        <v>70.849620000000002</v>
      </c>
      <c r="CK212">
        <v>55095.13</v>
      </c>
      <c r="CL212">
        <v>0.59233769999999997</v>
      </c>
      <c r="CM212">
        <v>30.490220000000001</v>
      </c>
      <c r="CN212">
        <v>43.90005</v>
      </c>
      <c r="CO212">
        <v>35527.11</v>
      </c>
      <c r="CP212">
        <v>0.58965089999999998</v>
      </c>
      <c r="CQ212">
        <v>29.974900000000002</v>
      </c>
      <c r="CR212">
        <v>20.324950000000001</v>
      </c>
      <c r="CS212">
        <v>17043.46</v>
      </c>
      <c r="CT212">
        <v>0.58639070000000004</v>
      </c>
      <c r="CU212">
        <v>28.821899999999999</v>
      </c>
      <c r="CV212">
        <v>7.4486730000000003</v>
      </c>
      <c r="CW212">
        <v>6440.2569999999996</v>
      </c>
      <c r="CX212">
        <v>0.58268260000000005</v>
      </c>
      <c r="CY212">
        <v>27.569230000000001</v>
      </c>
      <c r="CZ212">
        <v>2.2848290000000002</v>
      </c>
      <c r="DA212">
        <v>2025.098</v>
      </c>
      <c r="DB212">
        <v>0.57867829999999998</v>
      </c>
      <c r="DC212">
        <v>27.463180000000001</v>
      </c>
      <c r="DD212">
        <v>0.62487130000000002</v>
      </c>
      <c r="DE212">
        <v>563.16750000000002</v>
      </c>
      <c r="DF212">
        <v>0.57449810000000001</v>
      </c>
      <c r="DG212">
        <v>29.133120000000002</v>
      </c>
      <c r="DH212">
        <v>0.17007079999999999</v>
      </c>
      <c r="DI212">
        <v>153.0299</v>
      </c>
      <c r="DJ212">
        <v>0.57034019999999996</v>
      </c>
      <c r="DK212">
        <v>32.986629999999998</v>
      </c>
      <c r="DL212" s="1">
        <v>5.9067309999999998E-2</v>
      </c>
      <c r="DM212">
        <v>50.93206</v>
      </c>
      <c r="DN212">
        <v>0.56640740000000001</v>
      </c>
      <c r="DO212">
        <v>38.035760000000003</v>
      </c>
      <c r="DP212" s="1">
        <v>3.5404280000000003E-2</v>
      </c>
      <c r="DQ212">
        <v>28.544039999999999</v>
      </c>
      <c r="DR212">
        <v>0.56279310000000005</v>
      </c>
      <c r="DS212">
        <v>40.757680000000001</v>
      </c>
      <c r="DT212" s="1">
        <v>3.2674979999999999E-2</v>
      </c>
      <c r="DU212">
        <v>25.562580000000001</v>
      </c>
      <c r="DV212">
        <v>0.55956459999999997</v>
      </c>
      <c r="DW212">
        <v>41.007599999999996</v>
      </c>
      <c r="DX212" s="1">
        <v>3.4073140000000002E-2</v>
      </c>
      <c r="DY212">
        <v>26.58258</v>
      </c>
      <c r="DZ212">
        <v>0.5567358</v>
      </c>
      <c r="EA212">
        <v>40.602890000000002</v>
      </c>
      <c r="EB212" s="1">
        <v>3.5150760000000003E-2</v>
      </c>
      <c r="EC212">
        <v>27.58099</v>
      </c>
      <c r="ED212">
        <v>0.5546027</v>
      </c>
      <c r="EE212">
        <v>39.5533</v>
      </c>
      <c r="EF212" s="1">
        <v>3.4909129999999997E-2</v>
      </c>
      <c r="EG212">
        <v>27.547160000000002</v>
      </c>
      <c r="EH212">
        <v>0.55304279999999995</v>
      </c>
      <c r="EI212">
        <v>38.385109999999997</v>
      </c>
      <c r="EJ212" s="1">
        <v>3.3418620000000003E-2</v>
      </c>
      <c r="EK212">
        <v>26.470890000000001</v>
      </c>
      <c r="EL212">
        <v>0.55188320000000002</v>
      </c>
      <c r="EM212">
        <v>38.042960000000001</v>
      </c>
      <c r="EN212" s="1">
        <v>3.11186E-2</v>
      </c>
      <c r="EO212">
        <v>24.7012</v>
      </c>
      <c r="EP212">
        <v>0.55106319999999998</v>
      </c>
      <c r="EQ212">
        <v>40.101309999999998</v>
      </c>
      <c r="ER212" s="1">
        <v>2.8274460000000001E-2</v>
      </c>
      <c r="ES212">
        <v>22.487819999999999</v>
      </c>
      <c r="ET212">
        <v>0.55046890000000004</v>
      </c>
      <c r="EU212">
        <v>43.302900000000001</v>
      </c>
      <c r="EV212" s="1">
        <v>2.4921619999999998E-2</v>
      </c>
      <c r="EW212">
        <v>19.881049999999998</v>
      </c>
      <c r="EX212">
        <v>0.55007019999999995</v>
      </c>
      <c r="EY212">
        <v>44.688690000000001</v>
      </c>
      <c r="EZ212" s="1">
        <v>2.1109739999999998E-2</v>
      </c>
      <c r="FA212">
        <v>16.90474</v>
      </c>
      <c r="FB212">
        <v>0.54981009999999997</v>
      </c>
      <c r="FC212">
        <v>44.477600000000002</v>
      </c>
      <c r="FD212" s="1">
        <v>1.71288E-2</v>
      </c>
      <c r="FE212">
        <v>13.768219999999999</v>
      </c>
      <c r="FF212">
        <v>0.54964179999999996</v>
      </c>
      <c r="FG212">
        <v>43.784170000000003</v>
      </c>
      <c r="FH212" s="1">
        <v>1.347722E-2</v>
      </c>
      <c r="FI212">
        <v>10.85028</v>
      </c>
      <c r="FJ212">
        <v>0.54953739999999995</v>
      </c>
      <c r="FK212">
        <v>42.586889999999997</v>
      </c>
      <c r="FL212">
        <v>1.05547E-2</v>
      </c>
      <c r="FM212">
        <v>8.4805150000000005</v>
      </c>
      <c r="FN212">
        <v>0.54946660000000003</v>
      </c>
      <c r="FO212">
        <v>41.840449999999997</v>
      </c>
      <c r="FP212" s="1">
        <v>8.4671520000000004E-3</v>
      </c>
      <c r="FQ212">
        <v>6.7687150000000003</v>
      </c>
      <c r="FR212">
        <v>0.54942939999999996</v>
      </c>
      <c r="FS212">
        <v>41.843899999999998</v>
      </c>
      <c r="FT212" s="1">
        <v>7.0797229999999996E-3</v>
      </c>
      <c r="FU212">
        <v>5.6254960000000001</v>
      </c>
      <c r="FV212">
        <v>0.5494038</v>
      </c>
      <c r="FW212">
        <v>43.285110000000003</v>
      </c>
      <c r="FX212" s="1">
        <v>6.1860780000000002E-3</v>
      </c>
      <c r="FY212">
        <v>4.8872549999999997</v>
      </c>
      <c r="FZ212">
        <v>0.54938719999999996</v>
      </c>
      <c r="GA212">
        <v>45.022039999999997</v>
      </c>
      <c r="GB212" s="1">
        <v>5.5975649999999997E-3</v>
      </c>
      <c r="GC212">
        <v>4.4039869999999999</v>
      </c>
      <c r="GD212">
        <v>0.54938039999999999</v>
      </c>
      <c r="GE212">
        <v>46.268059999999998</v>
      </c>
      <c r="GF212" s="1">
        <v>5.1809610000000004E-3</v>
      </c>
      <c r="GG212">
        <v>4.065747</v>
      </c>
      <c r="GH212">
        <v>0.54936810000000003</v>
      </c>
      <c r="GI212">
        <v>46.158949999999997</v>
      </c>
      <c r="GJ212" s="1">
        <v>4.8610069999999997E-3</v>
      </c>
      <c r="GK212">
        <v>3.808821</v>
      </c>
      <c r="GL212">
        <v>0.5493614</v>
      </c>
      <c r="GM212">
        <v>45.063600000000001</v>
      </c>
      <c r="GN212" s="1">
        <v>4.5962119999999997E-3</v>
      </c>
      <c r="GO212">
        <v>3.5980249999999998</v>
      </c>
      <c r="GP212">
        <v>0.54938319999999996</v>
      </c>
      <c r="GQ212">
        <v>43.13982</v>
      </c>
      <c r="GR212" s="1">
        <v>4.3636179999999997E-3</v>
      </c>
      <c r="GS212">
        <v>3.4140100000000002</v>
      </c>
      <c r="GT212">
        <v>0.54937199999999997</v>
      </c>
      <c r="GU212">
        <v>42.007950000000001</v>
      </c>
      <c r="GV212" s="1">
        <v>4.1529440000000004E-3</v>
      </c>
      <c r="GW212">
        <v>3.2478630000000002</v>
      </c>
      <c r="GX212">
        <v>0.5493652</v>
      </c>
      <c r="GY212">
        <v>41.911079999999998</v>
      </c>
      <c r="GZ212" s="1">
        <v>3.9591979999999997E-3</v>
      </c>
      <c r="HA212">
        <v>3.0958290000000002</v>
      </c>
      <c r="HB212">
        <v>0.54936119999999999</v>
      </c>
      <c r="HC212">
        <v>43.169750000000001</v>
      </c>
      <c r="HD212" s="1">
        <v>3.7789410000000001E-3</v>
      </c>
      <c r="HE212">
        <v>2.954215</v>
      </c>
      <c r="HF212">
        <v>0.54936640000000003</v>
      </c>
      <c r="HG212">
        <v>45.055929999999996</v>
      </c>
      <c r="HH212" s="1">
        <v>3.609372E-3</v>
      </c>
      <c r="HI212">
        <v>2.82138</v>
      </c>
      <c r="HJ212">
        <v>0.54936269999999998</v>
      </c>
      <c r="HK212">
        <v>45.473579999999998</v>
      </c>
      <c r="HL212" s="1">
        <v>3.4492429999999998E-3</v>
      </c>
      <c r="HM212">
        <v>2.6960320000000002</v>
      </c>
      <c r="HN212">
        <v>0.54936439999999997</v>
      </c>
      <c r="HO212">
        <v>44.983490000000003</v>
      </c>
      <c r="HP212" s="1">
        <v>3.2981880000000001E-3</v>
      </c>
      <c r="HQ212">
        <v>2.5776819999999998</v>
      </c>
      <c r="HR212">
        <v>0.54936390000000002</v>
      </c>
      <c r="HS212">
        <v>43.831490000000002</v>
      </c>
      <c r="HT212" s="1">
        <v>3.1555810000000002E-3</v>
      </c>
      <c r="HU212">
        <v>2.4660009999999999</v>
      </c>
      <c r="HV212">
        <v>0.54936859999999998</v>
      </c>
      <c r="HW212">
        <v>42.310090000000002</v>
      </c>
      <c r="HX212" s="1">
        <v>3.0210369999999999E-3</v>
      </c>
      <c r="HY212">
        <v>2.3607770000000001</v>
      </c>
      <c r="HZ212">
        <v>0.54936750000000001</v>
      </c>
      <c r="IA212">
        <v>42.032919999999997</v>
      </c>
      <c r="IB212" s="1">
        <v>2.893446E-3</v>
      </c>
      <c r="IC212">
        <v>2.2610109999999999</v>
      </c>
      <c r="ID212">
        <v>0.54937800000000003</v>
      </c>
      <c r="IE212">
        <v>44.010629999999999</v>
      </c>
      <c r="IF212" s="1">
        <v>2.7727189999999999E-3</v>
      </c>
      <c r="IG212">
        <v>2.1664620000000001</v>
      </c>
      <c r="IH212">
        <v>0.54936660000000004</v>
      </c>
      <c r="II212">
        <v>47.678660000000001</v>
      </c>
      <c r="IJ212" s="1">
        <v>2.6577630000000001E-3</v>
      </c>
      <c r="IK212">
        <v>2.076606</v>
      </c>
      <c r="IL212">
        <v>0.54936640000000003</v>
      </c>
      <c r="IM212">
        <v>50.419820000000001</v>
      </c>
      <c r="IN212" s="1">
        <v>2.54923E-3</v>
      </c>
      <c r="IO212">
        <v>1.991511</v>
      </c>
      <c r="IP212">
        <v>0.54936450000000003</v>
      </c>
      <c r="IQ212">
        <v>51.235819999999997</v>
      </c>
      <c r="IR212" s="1">
        <v>2.4454889999999999E-3</v>
      </c>
      <c r="IS212">
        <v>1.9105559999999999</v>
      </c>
      <c r="IT212">
        <v>0.54936019999999997</v>
      </c>
      <c r="IU212">
        <v>50.847610000000003</v>
      </c>
      <c r="IV212" s="1">
        <v>2.347207E-3</v>
      </c>
      <c r="IW212">
        <v>1.8335680000000001</v>
      </c>
      <c r="IX212">
        <v>0.54936810000000003</v>
      </c>
      <c r="IY212">
        <v>49.771210000000004</v>
      </c>
      <c r="IZ212" s="1">
        <v>2.2536980000000002E-3</v>
      </c>
      <c r="JA212">
        <v>1.7604219999999999</v>
      </c>
      <c r="JB212">
        <v>0.54936110000000005</v>
      </c>
      <c r="JC212">
        <v>47.919609999999999</v>
      </c>
      <c r="JD212" s="1">
        <v>2.1651079999999998E-3</v>
      </c>
      <c r="JE212">
        <v>1.6912529999999999</v>
      </c>
      <c r="JF212">
        <v>0.54936419999999997</v>
      </c>
      <c r="JG212">
        <v>46.849899999999998</v>
      </c>
      <c r="JH212" s="1">
        <v>2.0813049999999999E-3</v>
      </c>
      <c r="JI212">
        <v>1.6255569999999999</v>
      </c>
      <c r="JJ212">
        <v>0.54936240000000003</v>
      </c>
      <c r="JK212">
        <v>46.418979999999998</v>
      </c>
      <c r="JL212" s="1">
        <v>1.9996620000000001E-3</v>
      </c>
      <c r="JM212">
        <v>1.562764</v>
      </c>
      <c r="JN212">
        <v>0.54936839999999998</v>
      </c>
      <c r="JO212">
        <v>46.015799999999999</v>
      </c>
      <c r="JP212" s="1">
        <v>1.91785E-3</v>
      </c>
      <c r="JQ212">
        <v>1.5026010000000001</v>
      </c>
      <c r="JR212">
        <v>0.54936130000000005</v>
      </c>
      <c r="JS212">
        <v>46.033909999999999</v>
      </c>
      <c r="JT212" s="1">
        <v>1.8399449999999999E-3</v>
      </c>
      <c r="JU212">
        <v>1.4451769999999999</v>
      </c>
      <c r="JV212">
        <v>0.54935979999999995</v>
      </c>
      <c r="JW212">
        <v>46.213999999999999</v>
      </c>
      <c r="JX212" s="1">
        <v>1.766225E-3</v>
      </c>
      <c r="JY212">
        <v>1.390544</v>
      </c>
      <c r="JZ212">
        <v>0.54935909999999999</v>
      </c>
      <c r="KA212">
        <v>45.627780000000001</v>
      </c>
      <c r="KB212" s="1">
        <v>1.6961019999999999E-3</v>
      </c>
      <c r="KC212">
        <v>1.338311</v>
      </c>
      <c r="KD212">
        <v>0.54938019999999999</v>
      </c>
      <c r="KE212">
        <v>43.994289999999999</v>
      </c>
      <c r="KF212" s="1">
        <v>1.6293130000000001E-3</v>
      </c>
      <c r="KG212">
        <v>1.2882990000000001</v>
      </c>
      <c r="KH212">
        <v>0.54935800000000001</v>
      </c>
      <c r="KI212">
        <v>41.427729999999997</v>
      </c>
      <c r="KJ212" s="1">
        <v>1.565725E-3</v>
      </c>
      <c r="KK212">
        <v>1.240523</v>
      </c>
      <c r="KL212">
        <v>0.5493633</v>
      </c>
      <c r="KM212">
        <v>40.266390000000001</v>
      </c>
      <c r="KN212" s="1">
        <v>1.505047E-3</v>
      </c>
      <c r="KO212">
        <v>1.1946939999999999</v>
      </c>
      <c r="KP212">
        <v>0.54936490000000004</v>
      </c>
      <c r="KQ212">
        <v>42.475029999999997</v>
      </c>
      <c r="KR212" s="1">
        <v>1.44725E-3</v>
      </c>
      <c r="KS212">
        <v>1.150938</v>
      </c>
      <c r="KT212">
        <v>0.54935999999999996</v>
      </c>
      <c r="KU212">
        <v>47.415649999999999</v>
      </c>
      <c r="KV212" s="1">
        <v>1.3923539999999999E-3</v>
      </c>
      <c r="KW212">
        <v>1.1092329999999999</v>
      </c>
      <c r="KX212">
        <v>0.54935999999999996</v>
      </c>
      <c r="KY212">
        <v>51.4636</v>
      </c>
      <c r="KZ212" s="1">
        <v>1.33957E-3</v>
      </c>
      <c r="LA212">
        <v>1.0690630000000001</v>
      </c>
      <c r="LB212">
        <v>0.54936790000000002</v>
      </c>
      <c r="LC212">
        <v>52.369</v>
      </c>
      <c r="LD212" s="1">
        <v>1.289079E-3</v>
      </c>
      <c r="LE212">
        <v>1.0303530000000001</v>
      </c>
      <c r="LF212">
        <v>0.54936229999999997</v>
      </c>
      <c r="LG212">
        <v>51.610190000000003</v>
      </c>
      <c r="LH212" s="1">
        <v>1.240901E-3</v>
      </c>
      <c r="LI212">
        <v>0.9934018</v>
      </c>
      <c r="LJ212">
        <v>0.54936189999999996</v>
      </c>
      <c r="LK212">
        <v>50.54721</v>
      </c>
      <c r="LL212" s="1">
        <v>1.1948E-3</v>
      </c>
      <c r="LM212">
        <v>0.95792679999999997</v>
      </c>
      <c r="LN212">
        <v>0.54936379999999996</v>
      </c>
      <c r="LO212">
        <v>48.636670000000002</v>
      </c>
      <c r="LP212" s="1">
        <v>1.1508379999999999E-3</v>
      </c>
      <c r="LQ212">
        <v>0.92398979999999997</v>
      </c>
      <c r="LR212">
        <v>0.54936929999999995</v>
      </c>
      <c r="LS212">
        <v>46.628619999999998</v>
      </c>
      <c r="LT212" s="1">
        <v>1.1089240000000001E-3</v>
      </c>
      <c r="LU212">
        <v>0.89153349999999998</v>
      </c>
      <c r="LV212">
        <v>0.54936870000000004</v>
      </c>
      <c r="LW212">
        <v>45.40211</v>
      </c>
      <c r="LX212" s="1">
        <v>1.068729E-3</v>
      </c>
      <c r="LY212">
        <v>0.86037770000000002</v>
      </c>
      <c r="LZ212">
        <v>0.54936110000000005</v>
      </c>
      <c r="MA212">
        <v>44.662269999999999</v>
      </c>
      <c r="MB212" s="1">
        <v>1.0303199999999999E-3</v>
      </c>
      <c r="MC212">
        <v>0.83055080000000003</v>
      </c>
      <c r="MD212">
        <v>0.54935909999999999</v>
      </c>
      <c r="ME212">
        <v>44.5276</v>
      </c>
      <c r="MF212" s="1">
        <v>9.9347619999999993E-4</v>
      </c>
      <c r="MG212">
        <v>0.80191699999999999</v>
      </c>
      <c r="MH212">
        <v>0.54937720000000001</v>
      </c>
      <c r="MI212">
        <v>44.512790000000003</v>
      </c>
      <c r="MJ212" s="1">
        <v>9.5817280000000003E-4</v>
      </c>
      <c r="MK212">
        <v>0.77443930000000005</v>
      </c>
      <c r="ML212">
        <v>0.5493614</v>
      </c>
      <c r="MM212">
        <v>43.41093</v>
      </c>
      <c r="MN212" s="1">
        <v>9.2409339999999999E-4</v>
      </c>
      <c r="MO212">
        <v>0.74804910000000002</v>
      </c>
      <c r="MP212">
        <v>0.54936390000000002</v>
      </c>
      <c r="MQ212">
        <v>41.802430000000001</v>
      </c>
      <c r="MR212" s="1">
        <v>8.9145320000000002E-4</v>
      </c>
      <c r="MS212">
        <v>0.72268279999999996</v>
      </c>
      <c r="MT212">
        <v>0.54936980000000002</v>
      </c>
      <c r="MU212">
        <v>39.590209999999999</v>
      </c>
      <c r="MV212" s="1">
        <v>8.5993289999999997E-4</v>
      </c>
      <c r="MW212">
        <v>0.69820769999999999</v>
      </c>
      <c r="MX212">
        <v>0.54935979999999995</v>
      </c>
      <c r="MY212">
        <v>38.351590000000002</v>
      </c>
      <c r="MZ212" s="1">
        <v>8.2969420000000003E-4</v>
      </c>
      <c r="NA212">
        <v>0.67459100000000005</v>
      </c>
      <c r="NB212">
        <v>0.54937820000000004</v>
      </c>
      <c r="NC212">
        <v>38.60154</v>
      </c>
      <c r="ND212" s="1">
        <v>8.0077679999999995E-4</v>
      </c>
      <c r="NE212">
        <v>0.65198060000000002</v>
      </c>
      <c r="NF212">
        <v>0.54936379999999996</v>
      </c>
      <c r="NG212">
        <v>41.231209999999997</v>
      </c>
      <c r="NH212" s="1">
        <v>7.7278500000000001E-4</v>
      </c>
      <c r="NI212">
        <v>0.63009479999999995</v>
      </c>
      <c r="NJ212">
        <v>0.54938330000000002</v>
      </c>
      <c r="NK212">
        <v>45.341299999999997</v>
      </c>
      <c r="NL212" s="1">
        <v>7.4596669999999995E-4</v>
      </c>
      <c r="NM212">
        <v>0.60906570000000004</v>
      </c>
      <c r="NN212">
        <v>0.54937510000000001</v>
      </c>
      <c r="NO212">
        <v>47.78687</v>
      </c>
      <c r="NP212" s="1">
        <v>7.2012370000000005E-4</v>
      </c>
      <c r="NQ212">
        <v>0.58876530000000005</v>
      </c>
      <c r="NR212">
        <v>0.549377</v>
      </c>
      <c r="NS212">
        <v>47.242730000000002</v>
      </c>
      <c r="NT212" s="1">
        <v>6.951994E-4</v>
      </c>
      <c r="NU212">
        <v>0.5691311</v>
      </c>
      <c r="NV212">
        <v>0.54936830000000003</v>
      </c>
      <c r="NW212">
        <v>45.89622</v>
      </c>
      <c r="NX212" s="1">
        <v>6.7134740000000001E-4</v>
      </c>
      <c r="NY212">
        <v>0.55030489999999999</v>
      </c>
      <c r="NZ212">
        <v>0.54936090000000004</v>
      </c>
      <c r="OA212">
        <v>44.118130000000001</v>
      </c>
      <c r="OB212" s="1">
        <v>6.4840299999999998E-4</v>
      </c>
      <c r="OC212">
        <v>0.53208829999999996</v>
      </c>
      <c r="OD212">
        <v>0.54935769999999995</v>
      </c>
      <c r="OE212">
        <v>42.826549999999997</v>
      </c>
      <c r="OF212" s="1">
        <v>6.2647630000000004E-4</v>
      </c>
      <c r="OG212">
        <v>0.51460700000000004</v>
      </c>
      <c r="OH212">
        <v>0.54936079999999998</v>
      </c>
      <c r="OI212">
        <v>40.952680000000001</v>
      </c>
      <c r="OJ212" s="1">
        <v>6.053346E-4</v>
      </c>
      <c r="OK212">
        <v>0.49771330000000003</v>
      </c>
    </row>
    <row r="213" spans="1:401" x14ac:dyDescent="0.35">
      <c r="A213">
        <v>219</v>
      </c>
      <c r="B213" t="s">
        <v>4</v>
      </c>
      <c r="C213" t="s">
        <v>181</v>
      </c>
      <c r="D213" t="s">
        <v>219</v>
      </c>
      <c r="E213">
        <v>861.88599999999997</v>
      </c>
      <c r="F213">
        <v>0.85945020000000005</v>
      </c>
      <c r="G213">
        <v>23.99081</v>
      </c>
      <c r="H213">
        <v>0</v>
      </c>
      <c r="I213">
        <v>0</v>
      </c>
      <c r="J213">
        <v>0.85777550000000002</v>
      </c>
      <c r="K213">
        <v>23.924759999999999</v>
      </c>
      <c r="L213">
        <v>0</v>
      </c>
      <c r="M213">
        <v>0</v>
      </c>
      <c r="N213">
        <v>0.85626480000000005</v>
      </c>
      <c r="O213">
        <v>24.04523</v>
      </c>
      <c r="P213">
        <v>0</v>
      </c>
      <c r="Q213">
        <v>0</v>
      </c>
      <c r="R213">
        <v>0.85501079999999996</v>
      </c>
      <c r="S213">
        <v>25.250330000000002</v>
      </c>
      <c r="T213">
        <v>0</v>
      </c>
      <c r="U213">
        <v>0</v>
      </c>
      <c r="V213">
        <v>0.85483869999999995</v>
      </c>
      <c r="W213">
        <v>26.611830000000001</v>
      </c>
      <c r="X213">
        <v>0</v>
      </c>
      <c r="Y213">
        <v>0</v>
      </c>
      <c r="Z213">
        <v>0.85475219999999996</v>
      </c>
      <c r="AA213">
        <v>26.78923</v>
      </c>
      <c r="AB213">
        <v>0</v>
      </c>
      <c r="AC213">
        <v>0</v>
      </c>
      <c r="AD213">
        <v>0.85497780000000001</v>
      </c>
      <c r="AE213">
        <v>25.910029999999999</v>
      </c>
      <c r="AF213">
        <v>0</v>
      </c>
      <c r="AG213">
        <v>0</v>
      </c>
      <c r="AH213">
        <v>0.85326539999999995</v>
      </c>
      <c r="AI213">
        <v>24.61666</v>
      </c>
      <c r="AJ213">
        <v>0</v>
      </c>
      <c r="AK213">
        <v>0</v>
      </c>
      <c r="AL213">
        <v>0.84914000000000001</v>
      </c>
      <c r="AM213">
        <v>23.475770000000001</v>
      </c>
      <c r="AN213" s="1">
        <v>2.8513999999999998E-38</v>
      </c>
      <c r="AO213" s="1">
        <v>4.7474609999999998E-36</v>
      </c>
      <c r="AP213">
        <v>0.84519949999999999</v>
      </c>
      <c r="AQ213">
        <v>23.671759999999999</v>
      </c>
      <c r="AR213" s="1">
        <v>1.2285020000000001E-28</v>
      </c>
      <c r="AS213" s="1">
        <v>2.0220260000000001E-26</v>
      </c>
      <c r="AT213">
        <v>0.84151980000000004</v>
      </c>
      <c r="AU213">
        <v>25.259340000000002</v>
      </c>
      <c r="AV213" s="1">
        <v>7.4017829999999996E-19</v>
      </c>
      <c r="AW213" s="1">
        <v>1.237776E-16</v>
      </c>
      <c r="AX213">
        <v>0.83827110000000005</v>
      </c>
      <c r="AY213">
        <v>27.941759999999999</v>
      </c>
      <c r="AZ213" s="1">
        <v>1.435988E-11</v>
      </c>
      <c r="BA213" s="1">
        <v>4.3286819999999998E-9</v>
      </c>
      <c r="BB213">
        <v>0.83537189999999995</v>
      </c>
      <c r="BC213">
        <v>30.721240000000002</v>
      </c>
      <c r="BD213" s="1">
        <v>4.652691E-7</v>
      </c>
      <c r="BE213" s="1">
        <v>1.143321E-4</v>
      </c>
      <c r="BF213">
        <v>0.83298320000000003</v>
      </c>
      <c r="BG213">
        <v>32.070329999999998</v>
      </c>
      <c r="BH213" s="1">
        <v>2.2241470000000001E-4</v>
      </c>
      <c r="BI213" s="1">
        <v>5.63648E-2</v>
      </c>
      <c r="BJ213">
        <v>0.83144099999999999</v>
      </c>
      <c r="BK213">
        <v>32.056269999999998</v>
      </c>
      <c r="BL213" s="1">
        <v>1.853612E-2</v>
      </c>
      <c r="BM213">
        <v>4.8631929999999999</v>
      </c>
      <c r="BN213">
        <v>0.83025839999999995</v>
      </c>
      <c r="BO213">
        <v>31.352319999999999</v>
      </c>
      <c r="BP213">
        <v>0.45992759999999999</v>
      </c>
      <c r="BQ213">
        <v>124.5564</v>
      </c>
      <c r="BR213">
        <v>0.82943869999999997</v>
      </c>
      <c r="BS213">
        <v>30.024840000000001</v>
      </c>
      <c r="BT213">
        <v>4.5035790000000002</v>
      </c>
      <c r="BU213">
        <v>1254.633</v>
      </c>
      <c r="BV213">
        <v>0.82872800000000002</v>
      </c>
      <c r="BW213">
        <v>29.155529999999999</v>
      </c>
      <c r="BX213">
        <v>20.884650000000001</v>
      </c>
      <c r="BY213">
        <v>5962.9089999999997</v>
      </c>
      <c r="BZ213">
        <v>0.82803850000000001</v>
      </c>
      <c r="CA213">
        <v>28.908069999999999</v>
      </c>
      <c r="CB213">
        <v>52.204799999999999</v>
      </c>
      <c r="CC213">
        <v>15240.97</v>
      </c>
      <c r="CD213">
        <v>0.82717649999999998</v>
      </c>
      <c r="CE213">
        <v>29.371880000000001</v>
      </c>
      <c r="CF213">
        <v>77.831379999999996</v>
      </c>
      <c r="CG213">
        <v>23184.59</v>
      </c>
      <c r="CH213">
        <v>0.82583439999999997</v>
      </c>
      <c r="CI213">
        <v>30.21706</v>
      </c>
      <c r="CJ213">
        <v>75.062070000000006</v>
      </c>
      <c r="CK213">
        <v>22784.25</v>
      </c>
      <c r="CL213">
        <v>0.82365489999999997</v>
      </c>
      <c r="CM213">
        <v>30.468430000000001</v>
      </c>
      <c r="CN213">
        <v>50.2746</v>
      </c>
      <c r="CO213">
        <v>15525.09</v>
      </c>
      <c r="CP213">
        <v>0.82097129999999996</v>
      </c>
      <c r="CQ213">
        <v>30.03754</v>
      </c>
      <c r="CR213">
        <v>24.87942</v>
      </c>
      <c r="CS213">
        <v>7807.9319999999998</v>
      </c>
      <c r="CT213">
        <v>0.81770279999999995</v>
      </c>
      <c r="CU213">
        <v>28.974119999999999</v>
      </c>
      <c r="CV213">
        <v>9.6357700000000008</v>
      </c>
      <c r="CW213">
        <v>3068.6619999999998</v>
      </c>
      <c r="CX213">
        <v>0.81393329999999997</v>
      </c>
      <c r="CY213">
        <v>27.77591</v>
      </c>
      <c r="CZ213">
        <v>3.0854240000000002</v>
      </c>
      <c r="DA213">
        <v>995.11890000000005</v>
      </c>
      <c r="DB213">
        <v>0.80987469999999995</v>
      </c>
      <c r="DC213">
        <v>27.631820000000001</v>
      </c>
      <c r="DD213">
        <v>0.86609619999999998</v>
      </c>
      <c r="DE213">
        <v>282.16500000000002</v>
      </c>
      <c r="DF213">
        <v>0.80565500000000001</v>
      </c>
      <c r="DG213">
        <v>29.20336</v>
      </c>
      <c r="DH213">
        <v>0.233344</v>
      </c>
      <c r="DI213">
        <v>76.337549999999993</v>
      </c>
      <c r="DJ213">
        <v>0.8014696</v>
      </c>
      <c r="DK213">
        <v>32.969659999999998</v>
      </c>
      <c r="DL213" s="1">
        <v>7.3988209999999999E-2</v>
      </c>
      <c r="DM213">
        <v>23.94088</v>
      </c>
      <c r="DN213">
        <v>0.79764290000000004</v>
      </c>
      <c r="DO213">
        <v>37.900069999999999</v>
      </c>
      <c r="DP213" s="1">
        <v>3.8268360000000001E-2</v>
      </c>
      <c r="DQ213">
        <v>12.06179</v>
      </c>
      <c r="DR213">
        <v>0.79413560000000005</v>
      </c>
      <c r="DS213">
        <v>40.549320000000002</v>
      </c>
      <c r="DT213" s="1">
        <v>3.2714420000000001E-2</v>
      </c>
      <c r="DU213">
        <v>10.14926</v>
      </c>
      <c r="DV213">
        <v>0.79104169999999996</v>
      </c>
      <c r="DW213">
        <v>40.907510000000002</v>
      </c>
      <c r="DX213" s="1">
        <v>3.3669930000000001E-2</v>
      </c>
      <c r="DY213">
        <v>10.43618</v>
      </c>
      <c r="DZ213">
        <v>0.78843479999999999</v>
      </c>
      <c r="EA213">
        <v>40.595469999999999</v>
      </c>
      <c r="EB213" s="1">
        <v>3.4970359999999999E-2</v>
      </c>
      <c r="EC213">
        <v>10.86576</v>
      </c>
      <c r="ED213">
        <v>0.78691409999999995</v>
      </c>
      <c r="EE213">
        <v>39.69997</v>
      </c>
      <c r="EF213" s="1">
        <v>3.5079150000000003E-2</v>
      </c>
      <c r="EG213">
        <v>10.918620000000001</v>
      </c>
      <c r="EH213">
        <v>0.78605789999999998</v>
      </c>
      <c r="EI213">
        <v>38.66724</v>
      </c>
      <c r="EJ213" s="1">
        <v>3.3864449999999997E-2</v>
      </c>
      <c r="EK213">
        <v>10.54862</v>
      </c>
      <c r="EL213">
        <v>0.78555609999999998</v>
      </c>
      <c r="EM213">
        <v>38.388530000000003</v>
      </c>
      <c r="EN213" s="1">
        <v>3.1735140000000002E-2</v>
      </c>
      <c r="EO213">
        <v>9.8827379999999998</v>
      </c>
      <c r="EP213">
        <v>0.78525060000000002</v>
      </c>
      <c r="EQ213">
        <v>40.30124</v>
      </c>
      <c r="ER213" s="1">
        <v>2.9014749999999999E-2</v>
      </c>
      <c r="ES213">
        <v>9.0323949999999993</v>
      </c>
      <c r="ET213">
        <v>0.78509870000000004</v>
      </c>
      <c r="EU213">
        <v>43.302</v>
      </c>
      <c r="EV213" s="1">
        <v>2.5786139999999999E-2</v>
      </c>
      <c r="EW213">
        <v>8.0279109999999996</v>
      </c>
      <c r="EX213">
        <v>0.78501880000000002</v>
      </c>
      <c r="EY213">
        <v>44.531230000000001</v>
      </c>
      <c r="EZ213" s="1">
        <v>2.2073700000000002E-2</v>
      </c>
      <c r="FA213">
        <v>6.8746460000000003</v>
      </c>
      <c r="FB213">
        <v>0.784972</v>
      </c>
      <c r="FC213">
        <v>44.409100000000002</v>
      </c>
      <c r="FD213" s="1">
        <v>1.8096190000000002E-2</v>
      </c>
      <c r="FE213">
        <v>5.6394060000000001</v>
      </c>
      <c r="FF213">
        <v>0.78500320000000001</v>
      </c>
      <c r="FG213">
        <v>43.79515</v>
      </c>
      <c r="FH213" s="1">
        <v>1.4323900000000001E-2</v>
      </c>
      <c r="FI213">
        <v>4.4639810000000004</v>
      </c>
      <c r="FJ213">
        <v>0.78499419999999998</v>
      </c>
      <c r="FK213">
        <v>42.779060000000001</v>
      </c>
      <c r="FL213" s="1">
        <v>1.1203660000000001E-2</v>
      </c>
      <c r="FM213">
        <v>3.4872079999999999</v>
      </c>
      <c r="FN213">
        <v>0.78502300000000003</v>
      </c>
      <c r="FO213">
        <v>42.151949999999999</v>
      </c>
      <c r="FP213" s="1">
        <v>8.9157990000000003E-3</v>
      </c>
      <c r="FQ213">
        <v>2.768332</v>
      </c>
      <c r="FR213">
        <v>0.78504229999999997</v>
      </c>
      <c r="FS213">
        <v>42.092440000000003</v>
      </c>
      <c r="FT213" s="1">
        <v>7.3732310000000001E-3</v>
      </c>
      <c r="FU213">
        <v>2.283023</v>
      </c>
      <c r="FV213">
        <v>0.7850568</v>
      </c>
      <c r="FW213">
        <v>43.286709999999999</v>
      </c>
      <c r="FX213" s="1">
        <v>6.3748989999999998E-3</v>
      </c>
      <c r="FY213">
        <v>1.968426</v>
      </c>
      <c r="FZ213">
        <v>0.78507229999999995</v>
      </c>
      <c r="GA213">
        <v>44.833599999999997</v>
      </c>
      <c r="GB213" s="1">
        <v>5.7245680000000002E-3</v>
      </c>
      <c r="GC213">
        <v>1.7638510000000001</v>
      </c>
      <c r="GD213">
        <v>0.78507110000000002</v>
      </c>
      <c r="GE213">
        <v>46.04515</v>
      </c>
      <c r="GF213" s="1">
        <v>5.2733329999999998E-3</v>
      </c>
      <c r="GG213">
        <v>1.622657</v>
      </c>
      <c r="GH213">
        <v>0.78507269999999996</v>
      </c>
      <c r="GI213">
        <v>46.069339999999997</v>
      </c>
      <c r="GJ213" s="1">
        <v>4.9337139999999996E-3</v>
      </c>
      <c r="GK213">
        <v>1.5169159999999999</v>
      </c>
      <c r="GL213">
        <v>0.78507039999999995</v>
      </c>
      <c r="GM213">
        <v>45.140639999999998</v>
      </c>
      <c r="GN213" s="1">
        <v>4.6578959999999999E-3</v>
      </c>
      <c r="GO213">
        <v>1.431333</v>
      </c>
      <c r="GP213">
        <v>0.78506220000000004</v>
      </c>
      <c r="GQ213">
        <v>43.428620000000002</v>
      </c>
      <c r="GR213" s="1">
        <v>4.4185450000000003E-3</v>
      </c>
      <c r="GS213">
        <v>1.357316</v>
      </c>
      <c r="GT213">
        <v>0.78507910000000003</v>
      </c>
      <c r="GU213">
        <v>42.43526</v>
      </c>
      <c r="GV213" s="1">
        <v>4.2028589999999998E-3</v>
      </c>
      <c r="GW213">
        <v>1.2907299999999999</v>
      </c>
      <c r="GX213">
        <v>0.78509379999999995</v>
      </c>
      <c r="GY213">
        <v>42.252330000000001</v>
      </c>
      <c r="GZ213" s="1">
        <v>4.0052500000000001E-3</v>
      </c>
      <c r="HA213">
        <v>1.229948</v>
      </c>
      <c r="HB213">
        <v>0.7850916</v>
      </c>
      <c r="HC213">
        <v>43.379890000000003</v>
      </c>
      <c r="HD213" s="1">
        <v>3.8220649999999999E-3</v>
      </c>
      <c r="HE213">
        <v>1.1734880000000001</v>
      </c>
      <c r="HF213">
        <v>0.78508860000000003</v>
      </c>
      <c r="HG213">
        <v>45.053789999999999</v>
      </c>
      <c r="HH213" s="1">
        <v>3.649926E-3</v>
      </c>
      <c r="HI213">
        <v>1.120595</v>
      </c>
      <c r="HJ213">
        <v>0.78508929999999999</v>
      </c>
      <c r="HK213">
        <v>45.400599999999997</v>
      </c>
      <c r="HL213" s="1">
        <v>3.487605E-3</v>
      </c>
      <c r="HM213">
        <v>1.070729</v>
      </c>
      <c r="HN213">
        <v>0.78508900000000004</v>
      </c>
      <c r="HO213">
        <v>44.973379999999999</v>
      </c>
      <c r="HP213" s="1">
        <v>3.3343629999999999E-3</v>
      </c>
      <c r="HQ213">
        <v>1.023601</v>
      </c>
      <c r="HR213">
        <v>0.78509280000000004</v>
      </c>
      <c r="HS213">
        <v>43.917679999999997</v>
      </c>
      <c r="HT213" s="1">
        <v>3.1897029999999999E-3</v>
      </c>
      <c r="HU213">
        <v>0.97915189999999996</v>
      </c>
      <c r="HV213">
        <v>0.78508659999999997</v>
      </c>
      <c r="HW213">
        <v>42.542290000000001</v>
      </c>
      <c r="HX213" s="1">
        <v>3.0532049999999998E-3</v>
      </c>
      <c r="HY213">
        <v>0.93727349999999998</v>
      </c>
      <c r="HZ213">
        <v>0.78508310000000003</v>
      </c>
      <c r="IA213">
        <v>42.374850000000002</v>
      </c>
      <c r="IB213" s="1">
        <v>2.923981E-3</v>
      </c>
      <c r="IC213">
        <v>0.89760050000000002</v>
      </c>
      <c r="ID213">
        <v>0.78508230000000001</v>
      </c>
      <c r="IE213">
        <v>44.345440000000004</v>
      </c>
      <c r="IF213" s="1">
        <v>2.8017179999999999E-3</v>
      </c>
      <c r="IG213">
        <v>0.8600101</v>
      </c>
      <c r="IH213">
        <v>0.78508509999999998</v>
      </c>
      <c r="II213">
        <v>47.857059999999997</v>
      </c>
      <c r="IJ213" s="1">
        <v>2.6852709999999999E-3</v>
      </c>
      <c r="IK213">
        <v>0.82426650000000001</v>
      </c>
      <c r="IL213">
        <v>0.78508529999999999</v>
      </c>
      <c r="IM213">
        <v>50.411140000000003</v>
      </c>
      <c r="IN213" s="1">
        <v>2.5752330000000001E-3</v>
      </c>
      <c r="IO213">
        <v>0.79041340000000004</v>
      </c>
      <c r="IP213">
        <v>0.78509039999999997</v>
      </c>
      <c r="IQ213">
        <v>51.13158</v>
      </c>
      <c r="IR213" s="1">
        <v>2.4703189999999999E-3</v>
      </c>
      <c r="IS213">
        <v>0.75825140000000002</v>
      </c>
      <c r="IT213">
        <v>0.78509030000000002</v>
      </c>
      <c r="IU213">
        <v>50.793900000000001</v>
      </c>
      <c r="IV213" s="1">
        <v>2.370834E-3</v>
      </c>
      <c r="IW213">
        <v>0.72765060000000004</v>
      </c>
      <c r="IX213">
        <v>0.78508670000000003</v>
      </c>
      <c r="IY213">
        <v>49.835529999999999</v>
      </c>
      <c r="IZ213" s="1">
        <v>2.2760469999999998E-3</v>
      </c>
      <c r="JA213">
        <v>0.69856019999999996</v>
      </c>
      <c r="JB213">
        <v>0.78509079999999998</v>
      </c>
      <c r="JC213">
        <v>48.168930000000003</v>
      </c>
      <c r="JD213" s="1">
        <v>2.186323E-3</v>
      </c>
      <c r="JE213">
        <v>0.67104390000000003</v>
      </c>
      <c r="JF213">
        <v>0.78509059999999997</v>
      </c>
      <c r="JG213">
        <v>47.194740000000003</v>
      </c>
      <c r="JH213" s="1">
        <v>2.1014190000000002E-3</v>
      </c>
      <c r="JI213">
        <v>0.64493330000000004</v>
      </c>
      <c r="JJ213">
        <v>0.78508999999999995</v>
      </c>
      <c r="JK213">
        <v>46.586329999999997</v>
      </c>
      <c r="JL213" s="1">
        <v>2.0190500000000001E-3</v>
      </c>
      <c r="JM213">
        <v>0.62002630000000003</v>
      </c>
      <c r="JN213">
        <v>0.78509580000000001</v>
      </c>
      <c r="JO213">
        <v>46.061990000000002</v>
      </c>
      <c r="JP213" s="1">
        <v>1.936248E-3</v>
      </c>
      <c r="JQ213">
        <v>0.59611340000000002</v>
      </c>
      <c r="JR213">
        <v>0.78507899999999997</v>
      </c>
      <c r="JS213">
        <v>45.951459999999997</v>
      </c>
      <c r="JT213" s="1">
        <v>1.8574360000000001E-3</v>
      </c>
      <c r="JU213">
        <v>0.57329450000000004</v>
      </c>
      <c r="JV213">
        <v>0.78508730000000004</v>
      </c>
      <c r="JW213">
        <v>46.119570000000003</v>
      </c>
      <c r="JX213" s="1">
        <v>1.782839E-3</v>
      </c>
      <c r="JY213">
        <v>0.55157730000000005</v>
      </c>
      <c r="JZ213">
        <v>0.78508739999999999</v>
      </c>
      <c r="KA213">
        <v>45.668869999999998</v>
      </c>
      <c r="KB213" s="1">
        <v>1.7120379999999999E-3</v>
      </c>
      <c r="KC213">
        <v>0.53085599999999999</v>
      </c>
      <c r="KD213">
        <v>0.78508690000000003</v>
      </c>
      <c r="KE213">
        <v>44.218380000000003</v>
      </c>
      <c r="KF213" s="1">
        <v>1.6444890000000001E-3</v>
      </c>
      <c r="KG213">
        <v>0.51099519999999998</v>
      </c>
      <c r="KH213">
        <v>0.7850897</v>
      </c>
      <c r="KI213">
        <v>41.790149999999997</v>
      </c>
      <c r="KJ213" s="1">
        <v>1.5802349999999999E-3</v>
      </c>
      <c r="KK213">
        <v>0.49201980000000001</v>
      </c>
      <c r="KL213">
        <v>0.78509260000000003</v>
      </c>
      <c r="KM213">
        <v>40.639060000000001</v>
      </c>
      <c r="KN213" s="1">
        <v>1.518897E-3</v>
      </c>
      <c r="KO213">
        <v>0.47382659999999999</v>
      </c>
      <c r="KP213">
        <v>0.78509300000000004</v>
      </c>
      <c r="KQ213">
        <v>42.712130000000002</v>
      </c>
      <c r="KR213" s="1">
        <v>1.460404E-3</v>
      </c>
      <c r="KS213">
        <v>0.45643719999999999</v>
      </c>
      <c r="KT213">
        <v>0.78509070000000003</v>
      </c>
      <c r="KU213">
        <v>47.439570000000003</v>
      </c>
      <c r="KV213" s="1">
        <v>1.404927E-3</v>
      </c>
      <c r="KW213">
        <v>0.43987690000000002</v>
      </c>
      <c r="KX213">
        <v>0.7850878</v>
      </c>
      <c r="KY213">
        <v>51.332000000000001</v>
      </c>
      <c r="KZ213" s="1">
        <v>1.35173E-3</v>
      </c>
      <c r="LA213">
        <v>0.42395690000000003</v>
      </c>
      <c r="LB213">
        <v>0.78508270000000002</v>
      </c>
      <c r="LC213">
        <v>52.189340000000001</v>
      </c>
      <c r="LD213" s="1">
        <v>1.3006929999999999E-3</v>
      </c>
      <c r="LE213">
        <v>0.40859329999999999</v>
      </c>
      <c r="LF213">
        <v>0.78509209999999996</v>
      </c>
      <c r="LG213">
        <v>51.529960000000003</v>
      </c>
      <c r="LH213" s="1">
        <v>1.251973E-3</v>
      </c>
      <c r="LI213">
        <v>0.39391660000000001</v>
      </c>
      <c r="LJ213">
        <v>0.78509229999999997</v>
      </c>
      <c r="LK213">
        <v>50.58258</v>
      </c>
      <c r="LL213" s="1">
        <v>1.2054539999999999E-3</v>
      </c>
      <c r="LM213">
        <v>0.37984950000000001</v>
      </c>
      <c r="LN213">
        <v>0.78508299999999998</v>
      </c>
      <c r="LO213">
        <v>48.857289999999999</v>
      </c>
      <c r="LP213" s="1">
        <v>1.160938E-3</v>
      </c>
      <c r="LQ213">
        <v>0.3663555</v>
      </c>
      <c r="LR213">
        <v>0.78508929999999999</v>
      </c>
      <c r="LS213">
        <v>47.016489999999997</v>
      </c>
      <c r="LT213" s="1">
        <v>1.1186099999999999E-3</v>
      </c>
      <c r="LU213">
        <v>0.35347840000000003</v>
      </c>
      <c r="LV213">
        <v>0.78509459999999998</v>
      </c>
      <c r="LW213">
        <v>45.814509999999999</v>
      </c>
      <c r="LX213" s="1">
        <v>1.0780150000000001E-3</v>
      </c>
      <c r="LY213">
        <v>0.34111590000000003</v>
      </c>
      <c r="LZ213">
        <v>0.78508929999999999</v>
      </c>
      <c r="MA213">
        <v>44.898560000000003</v>
      </c>
      <c r="MB213" s="1">
        <v>1.039211E-3</v>
      </c>
      <c r="MC213">
        <v>0.32927669999999998</v>
      </c>
      <c r="MD213">
        <v>0.78508809999999996</v>
      </c>
      <c r="ME213">
        <v>44.659730000000003</v>
      </c>
      <c r="MF213" s="1">
        <v>1.002015E-3</v>
      </c>
      <c r="MG213">
        <v>0.31791540000000001</v>
      </c>
      <c r="MH213">
        <v>0.78508449999999996</v>
      </c>
      <c r="MI213">
        <v>44.490760000000002</v>
      </c>
      <c r="MJ213" s="1">
        <v>9.6633750000000001E-4</v>
      </c>
      <c r="MK213">
        <v>0.30700919999999998</v>
      </c>
      <c r="ML213">
        <v>0.78508929999999999</v>
      </c>
      <c r="MM213">
        <v>43.460039999999999</v>
      </c>
      <c r="MN213" s="1">
        <v>9.3196640000000003E-4</v>
      </c>
      <c r="MO213">
        <v>0.29653790000000002</v>
      </c>
      <c r="MP213">
        <v>0.78509220000000002</v>
      </c>
      <c r="MQ213">
        <v>41.986440000000002</v>
      </c>
      <c r="MR213" s="1">
        <v>8.9897230000000005E-4</v>
      </c>
      <c r="MS213">
        <v>0.28646759999999999</v>
      </c>
      <c r="MT213">
        <v>0.78508929999999999</v>
      </c>
      <c r="MU213">
        <v>39.92906</v>
      </c>
      <c r="MV213" s="1">
        <v>8.6719879999999996E-4</v>
      </c>
      <c r="MW213">
        <v>0.27676970000000001</v>
      </c>
      <c r="MX213">
        <v>0.78509030000000002</v>
      </c>
      <c r="MY213">
        <v>38.667580000000001</v>
      </c>
      <c r="MZ213" s="1">
        <v>8.366599E-4</v>
      </c>
      <c r="NA213">
        <v>0.26739770000000002</v>
      </c>
      <c r="NB213">
        <v>0.78508339999999999</v>
      </c>
      <c r="NC213">
        <v>38.753790000000002</v>
      </c>
      <c r="ND213" s="1">
        <v>8.0745800000000005E-4</v>
      </c>
      <c r="NE213">
        <v>0.25842809999999999</v>
      </c>
      <c r="NF213">
        <v>0.78509320000000005</v>
      </c>
      <c r="NG213">
        <v>41.151919999999997</v>
      </c>
      <c r="NH213" s="1">
        <v>7.7924400000000001E-4</v>
      </c>
      <c r="NI213">
        <v>0.24975839999999999</v>
      </c>
      <c r="NJ213">
        <v>0.78508840000000002</v>
      </c>
      <c r="NK213">
        <v>45.165430000000001</v>
      </c>
      <c r="NL213" s="1">
        <v>7.5216210000000005E-4</v>
      </c>
      <c r="NM213">
        <v>0.24141290000000001</v>
      </c>
      <c r="NN213">
        <v>0.78508339999999999</v>
      </c>
      <c r="NO213">
        <v>47.540860000000002</v>
      </c>
      <c r="NP213" s="1">
        <v>7.2613199999999999E-4</v>
      </c>
      <c r="NQ213">
        <v>0.23337260000000001</v>
      </c>
      <c r="NR213">
        <v>0.78508140000000004</v>
      </c>
      <c r="NS213">
        <v>47.166130000000003</v>
      </c>
      <c r="NT213" s="1">
        <v>7.0095300000000004E-4</v>
      </c>
      <c r="NU213">
        <v>0.2255808</v>
      </c>
      <c r="NV213">
        <v>0.78509609999999996</v>
      </c>
      <c r="NW213">
        <v>45.938519999999997</v>
      </c>
      <c r="NX213" s="1">
        <v>6.768837E-4</v>
      </c>
      <c r="NY213">
        <v>0.2181102</v>
      </c>
      <c r="NZ213">
        <v>0.78509099999999998</v>
      </c>
      <c r="OA213">
        <v>44.345759999999999</v>
      </c>
      <c r="OB213" s="1">
        <v>6.5374149999999995E-4</v>
      </c>
      <c r="OC213">
        <v>0.2108873</v>
      </c>
      <c r="OD213">
        <v>0.78508960000000005</v>
      </c>
      <c r="OE213">
        <v>43.226349999999996</v>
      </c>
      <c r="OF213" s="1">
        <v>6.3160359999999999E-4</v>
      </c>
      <c r="OG213">
        <v>0.2039501</v>
      </c>
      <c r="OH213">
        <v>0.78508889999999998</v>
      </c>
      <c r="OI213">
        <v>41.341140000000003</v>
      </c>
      <c r="OJ213" s="1">
        <v>6.1028999999999999E-4</v>
      </c>
      <c r="OK213">
        <v>0.19725809999999999</v>
      </c>
    </row>
    <row r="214" spans="1:401" x14ac:dyDescent="0.35">
      <c r="A214">
        <v>220</v>
      </c>
      <c r="B214" t="s">
        <v>4</v>
      </c>
      <c r="C214" t="s">
        <v>181</v>
      </c>
      <c r="D214" t="s">
        <v>220</v>
      </c>
      <c r="E214">
        <v>867.44560000000001</v>
      </c>
      <c r="F214">
        <v>0.92323920000000004</v>
      </c>
      <c r="G214">
        <v>24.094049999999999</v>
      </c>
      <c r="H214">
        <v>0</v>
      </c>
      <c r="I214">
        <v>0</v>
      </c>
      <c r="J214">
        <v>0.91566460000000005</v>
      </c>
      <c r="K214">
        <v>23.975549999999998</v>
      </c>
      <c r="L214">
        <v>0</v>
      </c>
      <c r="M214">
        <v>0</v>
      </c>
      <c r="N214">
        <v>0.90819289999999997</v>
      </c>
      <c r="O214">
        <v>24.045200000000001</v>
      </c>
      <c r="P214">
        <v>0</v>
      </c>
      <c r="Q214">
        <v>0</v>
      </c>
      <c r="R214">
        <v>0.90084030000000004</v>
      </c>
      <c r="S214">
        <v>25.201419999999999</v>
      </c>
      <c r="T214">
        <v>0</v>
      </c>
      <c r="U214">
        <v>0</v>
      </c>
      <c r="V214">
        <v>0.89395740000000001</v>
      </c>
      <c r="W214">
        <v>26.561810000000001</v>
      </c>
      <c r="X214">
        <v>0</v>
      </c>
      <c r="Y214">
        <v>0</v>
      </c>
      <c r="Z214">
        <v>0.8869842</v>
      </c>
      <c r="AA214">
        <v>26.81671</v>
      </c>
      <c r="AB214">
        <v>0</v>
      </c>
      <c r="AC214">
        <v>0</v>
      </c>
      <c r="AD214">
        <v>0.88015739999999998</v>
      </c>
      <c r="AE214">
        <v>26.009499999999999</v>
      </c>
      <c r="AF214">
        <v>0</v>
      </c>
      <c r="AG214">
        <v>0</v>
      </c>
      <c r="AH214">
        <v>0.8739439</v>
      </c>
      <c r="AI214">
        <v>24.74597</v>
      </c>
      <c r="AJ214">
        <v>0</v>
      </c>
      <c r="AK214">
        <v>0</v>
      </c>
      <c r="AL214">
        <v>0.86789479999999997</v>
      </c>
      <c r="AM214">
        <v>23.612269999999999</v>
      </c>
      <c r="AN214">
        <v>0</v>
      </c>
      <c r="AO214" s="1">
        <v>1.109592E-36</v>
      </c>
      <c r="AP214">
        <v>0.8620409</v>
      </c>
      <c r="AQ214">
        <v>23.765609999999999</v>
      </c>
      <c r="AR214" s="1">
        <v>2.243349E-29</v>
      </c>
      <c r="AS214" s="1">
        <v>5.0642760000000001E-27</v>
      </c>
      <c r="AT214">
        <v>0.85658299999999998</v>
      </c>
      <c r="AU214">
        <v>25.263369999999998</v>
      </c>
      <c r="AV214" s="1">
        <v>1.5136310000000001E-19</v>
      </c>
      <c r="AW214" s="1">
        <v>3.3087919999999997E-17</v>
      </c>
      <c r="AX214">
        <v>0.85170460000000003</v>
      </c>
      <c r="AY214">
        <v>27.863810000000001</v>
      </c>
      <c r="AZ214" s="1">
        <v>3.6625820000000003E-12</v>
      </c>
      <c r="BA214" s="1">
        <v>1.5161160000000001E-9</v>
      </c>
      <c r="BB214">
        <v>0.84730939999999999</v>
      </c>
      <c r="BC214">
        <v>30.57986</v>
      </c>
      <c r="BD214" s="1">
        <v>2.5134259999999998E-7</v>
      </c>
      <c r="BE214" s="1">
        <v>7.1921889999999999E-5</v>
      </c>
      <c r="BF214">
        <v>0.84360760000000001</v>
      </c>
      <c r="BG214">
        <v>31.96922</v>
      </c>
      <c r="BH214" s="1">
        <v>1.440495E-4</v>
      </c>
      <c r="BI214" s="1">
        <v>4.386462E-2</v>
      </c>
      <c r="BJ214">
        <v>0.8404488</v>
      </c>
      <c r="BK214">
        <v>32.036659999999998</v>
      </c>
      <c r="BL214" s="1">
        <v>1.339767E-2</v>
      </c>
      <c r="BM214">
        <v>4.343235</v>
      </c>
      <c r="BN214">
        <v>0.83780310000000002</v>
      </c>
      <c r="BO214">
        <v>31.425840000000001</v>
      </c>
      <c r="BP214">
        <v>0.36114200000000002</v>
      </c>
      <c r="BQ214">
        <v>123.9426</v>
      </c>
      <c r="BR214">
        <v>0.83576510000000004</v>
      </c>
      <c r="BS214">
        <v>30.198129999999999</v>
      </c>
      <c r="BT214">
        <v>3.7848389999999998</v>
      </c>
      <c r="BU214">
        <v>1367.7760000000001</v>
      </c>
      <c r="BV214">
        <v>0.83405810000000002</v>
      </c>
      <c r="BW214">
        <v>29.349430000000002</v>
      </c>
      <c r="BX214">
        <v>18.600100000000001</v>
      </c>
      <c r="BY214">
        <v>7040.4960000000001</v>
      </c>
      <c r="BZ214">
        <v>0.83248489999999997</v>
      </c>
      <c r="CA214">
        <v>29.022729999999999</v>
      </c>
      <c r="CB214">
        <v>48.908520000000003</v>
      </c>
      <c r="CC214">
        <v>19320.63</v>
      </c>
      <c r="CD214">
        <v>0.8308219</v>
      </c>
      <c r="CE214">
        <v>29.35932</v>
      </c>
      <c r="CF214">
        <v>76.233009999999993</v>
      </c>
      <c r="CG214">
        <v>31324.76</v>
      </c>
      <c r="CH214">
        <v>0.82869740000000003</v>
      </c>
      <c r="CI214">
        <v>30.126090000000001</v>
      </c>
      <c r="CJ214">
        <v>76.485799999999998</v>
      </c>
      <c r="CK214">
        <v>32605.82</v>
      </c>
      <c r="CL214">
        <v>0.82625870000000001</v>
      </c>
      <c r="CM214">
        <v>30.444050000000001</v>
      </c>
      <c r="CN214">
        <v>53.02919</v>
      </c>
      <c r="CO214">
        <v>23382.66</v>
      </c>
      <c r="CP214">
        <v>0.82324059999999999</v>
      </c>
      <c r="CQ214">
        <v>30.084029999999998</v>
      </c>
      <c r="CR214">
        <v>27.040279999999999</v>
      </c>
      <c r="CS214">
        <v>12303.99</v>
      </c>
      <c r="CT214">
        <v>0.81954780000000005</v>
      </c>
      <c r="CU214">
        <v>29.104189999999999</v>
      </c>
      <c r="CV214">
        <v>10.74057</v>
      </c>
      <c r="CW214">
        <v>5028.9970000000003</v>
      </c>
      <c r="CX214">
        <v>0.81533060000000002</v>
      </c>
      <c r="CY214">
        <v>27.939440000000001</v>
      </c>
      <c r="CZ214">
        <v>3.509385</v>
      </c>
      <c r="DA214">
        <v>1684.7860000000001</v>
      </c>
      <c r="DB214">
        <v>0.81071539999999997</v>
      </c>
      <c r="DC214">
        <v>27.754580000000001</v>
      </c>
      <c r="DD214">
        <v>0.99847969999999997</v>
      </c>
      <c r="DE214">
        <v>489.12779999999998</v>
      </c>
      <c r="DF214">
        <v>0.80592549999999996</v>
      </c>
      <c r="DG214">
        <v>29.210699999999999</v>
      </c>
      <c r="DH214">
        <v>0.26900960000000002</v>
      </c>
      <c r="DI214">
        <v>133.05439999999999</v>
      </c>
      <c r="DJ214">
        <v>0.8011083</v>
      </c>
      <c r="DK214">
        <v>32.861179999999997</v>
      </c>
      <c r="DL214" s="1">
        <v>8.2603789999999996E-2</v>
      </c>
      <c r="DM214">
        <v>40.140700000000002</v>
      </c>
      <c r="DN214">
        <v>0.79672120000000002</v>
      </c>
      <c r="DO214">
        <v>37.711100000000002</v>
      </c>
      <c r="DP214" s="1">
        <v>4.0040550000000001E-2</v>
      </c>
      <c r="DQ214">
        <v>18.47221</v>
      </c>
      <c r="DR214">
        <v>0.79266510000000001</v>
      </c>
      <c r="DS214">
        <v>40.371940000000002</v>
      </c>
      <c r="DT214" s="1">
        <v>3.2820450000000001E-2</v>
      </c>
      <c r="DU214">
        <v>14.597020000000001</v>
      </c>
      <c r="DV214">
        <v>0.78906359999999998</v>
      </c>
      <c r="DW214">
        <v>40.820399999999999</v>
      </c>
      <c r="DX214" s="1">
        <v>3.350376E-2</v>
      </c>
      <c r="DY214">
        <v>14.82014</v>
      </c>
      <c r="DZ214">
        <v>0.78598009999999996</v>
      </c>
      <c r="EA214">
        <v>40.583440000000003</v>
      </c>
      <c r="EB214" s="1">
        <v>3.4870499999999999E-2</v>
      </c>
      <c r="EC214">
        <v>15.500590000000001</v>
      </c>
      <c r="ED214">
        <v>0.78416660000000005</v>
      </c>
      <c r="EE214">
        <v>39.808309999999999</v>
      </c>
      <c r="EF214" s="1">
        <v>3.5123300000000003E-2</v>
      </c>
      <c r="EG214">
        <v>15.69576</v>
      </c>
      <c r="EH214">
        <v>0.78274960000000005</v>
      </c>
      <c r="EI214">
        <v>38.881790000000002</v>
      </c>
      <c r="EJ214" s="1">
        <v>3.4037970000000001E-2</v>
      </c>
      <c r="EK214">
        <v>15.27539</v>
      </c>
      <c r="EL214">
        <v>0.78182160000000001</v>
      </c>
      <c r="EM214">
        <v>38.60087</v>
      </c>
      <c r="EN214">
        <v>3.1988580000000003E-2</v>
      </c>
      <c r="EO214">
        <v>14.39106</v>
      </c>
      <c r="EP214">
        <v>0.78115869999999998</v>
      </c>
      <c r="EQ214">
        <v>40.377200000000002</v>
      </c>
      <c r="ER214" s="1">
        <v>2.9322290000000001E-2</v>
      </c>
      <c r="ES214">
        <v>13.21668</v>
      </c>
      <c r="ET214">
        <v>0.7807577</v>
      </c>
      <c r="EU214">
        <v>43.233260000000001</v>
      </c>
      <c r="EV214" s="1">
        <v>2.6146679999999999E-2</v>
      </c>
      <c r="EW214">
        <v>11.812749999999999</v>
      </c>
      <c r="EX214">
        <v>0.7804875</v>
      </c>
      <c r="EY214">
        <v>44.419119999999999</v>
      </c>
      <c r="EZ214" s="1">
        <v>2.248052E-2</v>
      </c>
      <c r="FA214">
        <v>10.185600000000001</v>
      </c>
      <c r="FB214">
        <v>0.7803234</v>
      </c>
      <c r="FC214">
        <v>44.359729999999999</v>
      </c>
      <c r="FD214" s="1">
        <v>1.85132E-2</v>
      </c>
      <c r="FE214">
        <v>8.4149700000000003</v>
      </c>
      <c r="FF214">
        <v>0.78022740000000002</v>
      </c>
      <c r="FG214">
        <v>43.809829999999998</v>
      </c>
      <c r="FH214" s="1">
        <v>1.469821E-2</v>
      </c>
      <c r="FI214">
        <v>6.6945329999999998</v>
      </c>
      <c r="FJ214">
        <v>0.78018279999999995</v>
      </c>
      <c r="FK214">
        <v>42.91433</v>
      </c>
      <c r="FL214" s="1">
        <v>1.149731E-2</v>
      </c>
      <c r="FM214">
        <v>5.2337059999999997</v>
      </c>
      <c r="FN214">
        <v>0.78016240000000003</v>
      </c>
      <c r="FO214">
        <v>42.382460000000002</v>
      </c>
      <c r="FP214" s="1">
        <v>9.1223640000000009E-3</v>
      </c>
      <c r="FQ214">
        <v>4.138916</v>
      </c>
      <c r="FR214">
        <v>0.78015950000000001</v>
      </c>
      <c r="FS214">
        <v>42.277880000000003</v>
      </c>
      <c r="FT214" s="1">
        <v>7.509394E-3</v>
      </c>
      <c r="FU214">
        <v>3.3912499999999999</v>
      </c>
      <c r="FV214">
        <v>0.78014740000000005</v>
      </c>
      <c r="FW214">
        <v>43.281190000000002</v>
      </c>
      <c r="FX214" s="1">
        <v>6.462509E-3</v>
      </c>
      <c r="FY214">
        <v>2.904185</v>
      </c>
      <c r="FZ214">
        <v>0.78016529999999995</v>
      </c>
      <c r="GA214">
        <v>44.667659999999998</v>
      </c>
      <c r="GB214" s="1">
        <v>5.7828239999999998E-3</v>
      </c>
      <c r="GC214">
        <v>2.588692</v>
      </c>
      <c r="GD214">
        <v>0.78014989999999995</v>
      </c>
      <c r="GE214">
        <v>45.867130000000003</v>
      </c>
      <c r="GF214" s="1">
        <v>5.3150259999999996E-3</v>
      </c>
      <c r="GG214">
        <v>2.37338</v>
      </c>
      <c r="GH214">
        <v>0.78014550000000005</v>
      </c>
      <c r="GI214">
        <v>45.989750000000001</v>
      </c>
      <c r="GJ214" s="1">
        <v>4.9660700000000004E-3</v>
      </c>
      <c r="GK214">
        <v>2.214197</v>
      </c>
      <c r="GL214">
        <v>0.78015909999999999</v>
      </c>
      <c r="GM214">
        <v>45.205469999999998</v>
      </c>
      <c r="GN214" s="1">
        <v>4.6850279999999999E-3</v>
      </c>
      <c r="GO214">
        <v>2.086957</v>
      </c>
      <c r="GP214">
        <v>0.78016509999999994</v>
      </c>
      <c r="GQ214">
        <v>43.646230000000003</v>
      </c>
      <c r="GR214" s="1">
        <v>4.442479E-3</v>
      </c>
      <c r="GS214">
        <v>1.97783</v>
      </c>
      <c r="GT214">
        <v>0.78015579999999995</v>
      </c>
      <c r="GU214">
        <v>42.750959999999999</v>
      </c>
      <c r="GV214" s="1">
        <v>4.2245529999999998E-3</v>
      </c>
      <c r="GW214">
        <v>1.8801110000000001</v>
      </c>
      <c r="GX214">
        <v>0.7801555</v>
      </c>
      <c r="GY214">
        <v>42.522640000000003</v>
      </c>
      <c r="GZ214" s="1">
        <v>4.0252229999999996E-3</v>
      </c>
      <c r="HA214">
        <v>1.791113</v>
      </c>
      <c r="HB214">
        <v>0.78017599999999998</v>
      </c>
      <c r="HC214">
        <v>43.507350000000002</v>
      </c>
      <c r="HD214" s="1">
        <v>3.8407559999999999E-3</v>
      </c>
      <c r="HE214">
        <v>1.7086159999999999</v>
      </c>
      <c r="HF214">
        <v>0.78014700000000003</v>
      </c>
      <c r="HG214">
        <v>45.033560000000001</v>
      </c>
      <c r="HH214" s="1">
        <v>3.6674540000000001E-3</v>
      </c>
      <c r="HI214">
        <v>1.6314</v>
      </c>
      <c r="HJ214">
        <v>0.78014349999999999</v>
      </c>
      <c r="HK214">
        <v>45.355130000000003</v>
      </c>
      <c r="HL214" s="1">
        <v>3.504175E-3</v>
      </c>
      <c r="HM214">
        <v>1.558684</v>
      </c>
      <c r="HN214">
        <v>0.78017080000000005</v>
      </c>
      <c r="HO214">
        <v>44.965479999999999</v>
      </c>
      <c r="HP214" s="1">
        <v>3.3500190000000001E-3</v>
      </c>
      <c r="HQ214">
        <v>1.489962</v>
      </c>
      <c r="HR214">
        <v>0.78017069999999999</v>
      </c>
      <c r="HS214">
        <v>43.996859999999998</v>
      </c>
      <c r="HT214" s="1">
        <v>3.2044719999999999E-3</v>
      </c>
      <c r="HU214">
        <v>1.425135</v>
      </c>
      <c r="HV214">
        <v>0.78013580000000005</v>
      </c>
      <c r="HW214">
        <v>42.714860000000002</v>
      </c>
      <c r="HX214" s="1">
        <v>3.0670720000000001E-3</v>
      </c>
      <c r="HY214">
        <v>1.3640110000000001</v>
      </c>
      <c r="HZ214">
        <v>0.78015939999999995</v>
      </c>
      <c r="IA214">
        <v>42.603059999999999</v>
      </c>
      <c r="IB214" s="1">
        <v>2.937182E-3</v>
      </c>
      <c r="IC214">
        <v>1.306209</v>
      </c>
      <c r="ID214">
        <v>0.78015939999999995</v>
      </c>
      <c r="IE214">
        <v>44.521749999999997</v>
      </c>
      <c r="IF214" s="1">
        <v>2.814226E-3</v>
      </c>
      <c r="IG214">
        <v>1.251412</v>
      </c>
      <c r="IH214">
        <v>0.78016390000000002</v>
      </c>
      <c r="II214">
        <v>47.911560000000001</v>
      </c>
      <c r="IJ214" s="1">
        <v>2.6971510000000001E-3</v>
      </c>
      <c r="IK214">
        <v>1.1993400000000001</v>
      </c>
      <c r="IL214">
        <v>0.78015659999999998</v>
      </c>
      <c r="IM214">
        <v>50.361759999999997</v>
      </c>
      <c r="IN214" s="1">
        <v>2.5864490000000002E-3</v>
      </c>
      <c r="IO214">
        <v>1.1499779999999999</v>
      </c>
      <c r="IP214">
        <v>0.78017409999999998</v>
      </c>
      <c r="IQ214">
        <v>51.054650000000002</v>
      </c>
      <c r="IR214" s="1">
        <v>2.4810610000000001E-3</v>
      </c>
      <c r="IS214">
        <v>1.103156</v>
      </c>
      <c r="IT214">
        <v>0.78016909999999995</v>
      </c>
      <c r="IU214">
        <v>50.747149999999998</v>
      </c>
      <c r="IV214" s="1">
        <v>2.3810369999999999E-3</v>
      </c>
      <c r="IW214">
        <v>1.058575</v>
      </c>
      <c r="IX214">
        <v>0.78015769999999995</v>
      </c>
      <c r="IY214">
        <v>49.89255</v>
      </c>
      <c r="IZ214" s="1">
        <v>2.2856980000000001E-3</v>
      </c>
      <c r="JA214">
        <v>1.016173</v>
      </c>
      <c r="JB214">
        <v>0.78016960000000002</v>
      </c>
      <c r="JC214">
        <v>48.367109999999997</v>
      </c>
      <c r="JD214" s="1">
        <v>2.1954750000000001E-3</v>
      </c>
      <c r="JE214">
        <v>0.97605989999999998</v>
      </c>
      <c r="JF214">
        <v>0.78014499999999998</v>
      </c>
      <c r="JG214">
        <v>47.455620000000003</v>
      </c>
      <c r="JH214" s="1">
        <v>2.110106E-3</v>
      </c>
      <c r="JI214">
        <v>0.9380115</v>
      </c>
      <c r="JJ214">
        <v>0.78014479999999997</v>
      </c>
      <c r="JK214">
        <v>46.782879999999999</v>
      </c>
      <c r="JL214" s="1">
        <v>2.0273940000000001E-3</v>
      </c>
      <c r="JM214">
        <v>0.90177180000000001</v>
      </c>
      <c r="JN214">
        <v>0.78017309999999995</v>
      </c>
      <c r="JO214">
        <v>46.134700000000002</v>
      </c>
      <c r="JP214" s="1">
        <v>1.9441969999999999E-3</v>
      </c>
      <c r="JQ214">
        <v>0.86696930000000005</v>
      </c>
      <c r="JR214">
        <v>0.78015860000000004</v>
      </c>
      <c r="JS214">
        <v>45.873849999999997</v>
      </c>
      <c r="JT214" s="1">
        <v>1.86499E-3</v>
      </c>
      <c r="JU214">
        <v>0.83373609999999998</v>
      </c>
      <c r="JV214">
        <v>0.78017190000000003</v>
      </c>
      <c r="JW214">
        <v>46.050420000000003</v>
      </c>
      <c r="JX214" s="1">
        <v>1.7900170000000001E-3</v>
      </c>
      <c r="JY214">
        <v>0.80210130000000002</v>
      </c>
      <c r="JZ214">
        <v>0.78016439999999998</v>
      </c>
      <c r="KA214">
        <v>45.698680000000003</v>
      </c>
      <c r="KB214" s="1">
        <v>1.718902E-3</v>
      </c>
      <c r="KC214">
        <v>0.77195009999999997</v>
      </c>
      <c r="KD214">
        <v>0.78016719999999995</v>
      </c>
      <c r="KE214">
        <v>44.402119999999996</v>
      </c>
      <c r="KF214" s="1">
        <v>1.6510279999999999E-3</v>
      </c>
      <c r="KG214">
        <v>0.74303330000000001</v>
      </c>
      <c r="KH214">
        <v>0.78016949999999996</v>
      </c>
      <c r="KI214">
        <v>42.092649999999999</v>
      </c>
      <c r="KJ214" s="1">
        <v>1.5864849999999999E-3</v>
      </c>
      <c r="KK214">
        <v>0.71541969999999999</v>
      </c>
      <c r="KL214">
        <v>0.78017099999999995</v>
      </c>
      <c r="KM214">
        <v>40.923409999999997</v>
      </c>
      <c r="KN214" s="1">
        <v>1.5248740000000001E-3</v>
      </c>
      <c r="KO214">
        <v>0.68895110000000004</v>
      </c>
      <c r="KP214">
        <v>0.78017080000000005</v>
      </c>
      <c r="KQ214">
        <v>42.823450000000001</v>
      </c>
      <c r="KR214" s="1">
        <v>1.4660840000000001E-3</v>
      </c>
      <c r="KS214">
        <v>0.66362460000000001</v>
      </c>
      <c r="KT214">
        <v>0.78017009999999998</v>
      </c>
      <c r="KU214">
        <v>47.367910000000002</v>
      </c>
      <c r="KV214" s="1">
        <v>1.410349E-3</v>
      </c>
      <c r="KW214">
        <v>0.63951539999999996</v>
      </c>
      <c r="KX214">
        <v>0.78017230000000004</v>
      </c>
      <c r="KY214">
        <v>51.178719999999998</v>
      </c>
      <c r="KZ214" s="1">
        <v>1.3569680000000001E-3</v>
      </c>
      <c r="LA214">
        <v>0.61637569999999997</v>
      </c>
      <c r="LB214">
        <v>0.78016870000000005</v>
      </c>
      <c r="LC214">
        <v>52.072620000000001</v>
      </c>
      <c r="LD214" s="1">
        <v>1.305716E-3</v>
      </c>
      <c r="LE214">
        <v>0.59402940000000004</v>
      </c>
      <c r="LF214">
        <v>0.78014899999999998</v>
      </c>
      <c r="LG214">
        <v>51.478160000000003</v>
      </c>
      <c r="LH214" s="1">
        <v>1.256741E-3</v>
      </c>
      <c r="LI214">
        <v>0.57265370000000004</v>
      </c>
      <c r="LJ214">
        <v>0.7801498</v>
      </c>
      <c r="LK214">
        <v>50.620460000000001</v>
      </c>
      <c r="LL214" s="1">
        <v>1.210046E-3</v>
      </c>
      <c r="LM214">
        <v>0.55220040000000004</v>
      </c>
      <c r="LN214">
        <v>0.78016439999999998</v>
      </c>
      <c r="LO214">
        <v>49.037579999999998</v>
      </c>
      <c r="LP214" s="1">
        <v>1.1653060000000001E-3</v>
      </c>
      <c r="LQ214">
        <v>0.53255439999999998</v>
      </c>
      <c r="LR214">
        <v>0.78016220000000003</v>
      </c>
      <c r="LS214">
        <v>47.324910000000003</v>
      </c>
      <c r="LT214" s="1">
        <v>1.122786E-3</v>
      </c>
      <c r="LU214">
        <v>0.51381370000000004</v>
      </c>
      <c r="LV214">
        <v>0.78014950000000005</v>
      </c>
      <c r="LW214">
        <v>46.144179999999999</v>
      </c>
      <c r="LX214" s="1">
        <v>1.0820179999999999E-3</v>
      </c>
      <c r="LY214">
        <v>0.49582680000000001</v>
      </c>
      <c r="LZ214">
        <v>0.78014459999999997</v>
      </c>
      <c r="MA214">
        <v>45.138939999999998</v>
      </c>
      <c r="MB214" s="1">
        <v>1.043043E-3</v>
      </c>
      <c r="MC214">
        <v>0.47859659999999998</v>
      </c>
      <c r="MD214">
        <v>0.78014380000000005</v>
      </c>
      <c r="ME214">
        <v>44.763390000000001</v>
      </c>
      <c r="MF214" s="1">
        <v>1.005693E-3</v>
      </c>
      <c r="MG214">
        <v>0.46207189999999998</v>
      </c>
      <c r="MH214">
        <v>0.78015630000000002</v>
      </c>
      <c r="MI214">
        <v>44.49924</v>
      </c>
      <c r="MJ214" s="1">
        <v>9.6985069999999999E-4</v>
      </c>
      <c r="MK214">
        <v>0.44620219999999999</v>
      </c>
      <c r="ML214">
        <v>0.78016609999999997</v>
      </c>
      <c r="MM214">
        <v>43.513469999999998</v>
      </c>
      <c r="MN214" s="1">
        <v>9.3534789999999998E-4</v>
      </c>
      <c r="MO214">
        <v>0.43097410000000003</v>
      </c>
      <c r="MP214">
        <v>0.78016969999999997</v>
      </c>
      <c r="MQ214">
        <v>42.137729999999998</v>
      </c>
      <c r="MR214" s="1">
        <v>9.0220969999999998E-4</v>
      </c>
      <c r="MS214">
        <v>0.41632419999999998</v>
      </c>
      <c r="MT214">
        <v>0.78016200000000002</v>
      </c>
      <c r="MU214">
        <v>40.20505</v>
      </c>
      <c r="MV214" s="1">
        <v>8.7032220000000005E-4</v>
      </c>
      <c r="MW214">
        <v>0.40223370000000003</v>
      </c>
      <c r="MX214">
        <v>0.78016960000000002</v>
      </c>
      <c r="MY214">
        <v>38.950859999999999</v>
      </c>
      <c r="MZ214" s="1">
        <v>8.3966729999999999E-4</v>
      </c>
      <c r="NA214">
        <v>0.38860879999999998</v>
      </c>
      <c r="NB214">
        <v>0.78016169999999996</v>
      </c>
      <c r="NC214">
        <v>38.855440000000002</v>
      </c>
      <c r="ND214" s="1">
        <v>8.1033099999999996E-4</v>
      </c>
      <c r="NE214">
        <v>0.37554910000000002</v>
      </c>
      <c r="NF214">
        <v>0.78015040000000002</v>
      </c>
      <c r="NG214">
        <v>41.03736</v>
      </c>
      <c r="NH214" s="1">
        <v>7.8203409999999995E-4</v>
      </c>
      <c r="NI214">
        <v>0.36296329999999999</v>
      </c>
      <c r="NJ214">
        <v>0.78015909999999999</v>
      </c>
      <c r="NK214">
        <v>44.93815</v>
      </c>
      <c r="NL214" s="1">
        <v>7.5482290000000003E-4</v>
      </c>
      <c r="NM214">
        <v>0.35081639999999997</v>
      </c>
      <c r="NN214">
        <v>0.78013379999999999</v>
      </c>
      <c r="NO214">
        <v>47.356400000000001</v>
      </c>
      <c r="NP214" s="1">
        <v>7.2870309999999996E-4</v>
      </c>
      <c r="NQ214">
        <v>0.33912930000000002</v>
      </c>
      <c r="NR214">
        <v>0.78015829999999997</v>
      </c>
      <c r="NS214">
        <v>47.109299999999998</v>
      </c>
      <c r="NT214" s="1">
        <v>7.0343360000000004E-4</v>
      </c>
      <c r="NU214">
        <v>0.32780730000000002</v>
      </c>
      <c r="NV214">
        <v>0.78015239999999997</v>
      </c>
      <c r="NW214">
        <v>45.986080000000001</v>
      </c>
      <c r="NX214" s="1">
        <v>6.7926249999999998E-4</v>
      </c>
      <c r="NY214">
        <v>0.31693959999999999</v>
      </c>
      <c r="NZ214">
        <v>0.78016960000000002</v>
      </c>
      <c r="OA214">
        <v>44.521880000000003</v>
      </c>
      <c r="OB214" s="1">
        <v>6.5604409999999998E-4</v>
      </c>
      <c r="OC214">
        <v>0.30645</v>
      </c>
      <c r="OD214">
        <v>0.78016940000000001</v>
      </c>
      <c r="OE214">
        <v>43.508200000000002</v>
      </c>
      <c r="OF214" s="1">
        <v>6.3381080000000001E-4</v>
      </c>
      <c r="OG214">
        <v>0.29635549999999999</v>
      </c>
      <c r="OH214">
        <v>0.78014439999999996</v>
      </c>
      <c r="OI214">
        <v>41.69896</v>
      </c>
      <c r="OJ214" s="1">
        <v>6.1242049999999998E-4</v>
      </c>
      <c r="OK214">
        <v>0.28662989999999999</v>
      </c>
    </row>
    <row r="215" spans="1:401" x14ac:dyDescent="0.35">
      <c r="A215">
        <v>221</v>
      </c>
      <c r="B215" t="s">
        <v>4</v>
      </c>
      <c r="C215" t="s">
        <v>181</v>
      </c>
      <c r="D215" t="s">
        <v>221</v>
      </c>
      <c r="E215">
        <v>875.23630000000003</v>
      </c>
      <c r="F215">
        <v>0.55362860000000003</v>
      </c>
      <c r="G215">
        <v>24.19632</v>
      </c>
      <c r="H215">
        <v>0</v>
      </c>
      <c r="I215">
        <v>0</v>
      </c>
      <c r="J215">
        <v>0.54663910000000004</v>
      </c>
      <c r="K215">
        <v>24.028130000000001</v>
      </c>
      <c r="L215">
        <v>0</v>
      </c>
      <c r="M215">
        <v>0</v>
      </c>
      <c r="N215">
        <v>0.53968360000000004</v>
      </c>
      <c r="O215">
        <v>24.04533</v>
      </c>
      <c r="P215">
        <v>0</v>
      </c>
      <c r="Q215">
        <v>0</v>
      </c>
      <c r="R215">
        <v>0.53284149999999997</v>
      </c>
      <c r="S215">
        <v>25.153459999999999</v>
      </c>
      <c r="T215">
        <v>0</v>
      </c>
      <c r="U215">
        <v>0</v>
      </c>
      <c r="V215">
        <v>0.52640500000000001</v>
      </c>
      <c r="W215">
        <v>26.50609</v>
      </c>
      <c r="X215">
        <v>0</v>
      </c>
      <c r="Y215">
        <v>0</v>
      </c>
      <c r="Z215">
        <v>0.51998230000000001</v>
      </c>
      <c r="AA215">
        <v>26.83858</v>
      </c>
      <c r="AB215">
        <v>0</v>
      </c>
      <c r="AC215">
        <v>0</v>
      </c>
      <c r="AD215">
        <v>0.51364279999999995</v>
      </c>
      <c r="AE215">
        <v>26.097010000000001</v>
      </c>
      <c r="AF215">
        <v>0</v>
      </c>
      <c r="AG215">
        <v>0</v>
      </c>
      <c r="AH215">
        <v>0.50774379999999997</v>
      </c>
      <c r="AI215">
        <v>24.86544</v>
      </c>
      <c r="AJ215">
        <v>0</v>
      </c>
      <c r="AK215">
        <v>0</v>
      </c>
      <c r="AL215">
        <v>0.50199559999999999</v>
      </c>
      <c r="AM215">
        <v>23.744129999999998</v>
      </c>
      <c r="AN215">
        <v>0</v>
      </c>
      <c r="AO215" s="1">
        <v>2.0359859999999998E-37</v>
      </c>
      <c r="AP215">
        <v>0.49643150000000003</v>
      </c>
      <c r="AQ215">
        <v>23.86909</v>
      </c>
      <c r="AR215" s="1">
        <v>2.22992E-30</v>
      </c>
      <c r="AS215" s="1">
        <v>9.5074789999999995E-28</v>
      </c>
      <c r="AT215">
        <v>0.49121749999999997</v>
      </c>
      <c r="AU215">
        <v>25.289750000000002</v>
      </c>
      <c r="AV215" s="1">
        <v>1.437999E-20</v>
      </c>
      <c r="AW215" s="1">
        <v>6.2054939999999997E-18</v>
      </c>
      <c r="AX215">
        <v>0.48645739999999998</v>
      </c>
      <c r="AY215">
        <v>27.80123</v>
      </c>
      <c r="AZ215" s="1">
        <v>9.7904969999999998E-13</v>
      </c>
      <c r="BA215" s="1">
        <v>4.2295099999999998E-10</v>
      </c>
      <c r="BB215">
        <v>0.4821163</v>
      </c>
      <c r="BC215">
        <v>30.454550000000001</v>
      </c>
      <c r="BD215" s="1">
        <v>9.9324699999999995E-8</v>
      </c>
      <c r="BE215" s="1">
        <v>3.3168579999999998E-5</v>
      </c>
      <c r="BF215">
        <v>0.47837550000000001</v>
      </c>
      <c r="BG215">
        <v>31.86692</v>
      </c>
      <c r="BH215" s="1">
        <v>7.3363900000000004E-5</v>
      </c>
      <c r="BI215">
        <v>2.5341079999999998E-2</v>
      </c>
      <c r="BJ215">
        <v>0.47526610000000002</v>
      </c>
      <c r="BK215">
        <v>32.00788</v>
      </c>
      <c r="BL215" s="1">
        <v>8.0108479999999992E-3</v>
      </c>
      <c r="BM215">
        <v>2.890523</v>
      </c>
      <c r="BN215">
        <v>0.47264070000000002</v>
      </c>
      <c r="BO215">
        <v>31.482109999999999</v>
      </c>
      <c r="BP215">
        <v>0.24467439999999999</v>
      </c>
      <c r="BQ215">
        <v>92.023679999999999</v>
      </c>
      <c r="BR215">
        <v>0.4705512</v>
      </c>
      <c r="BS215">
        <v>30.353449999999999</v>
      </c>
      <c r="BT215">
        <v>2.8473480000000002</v>
      </c>
      <c r="BU215">
        <v>1112.373</v>
      </c>
      <c r="BV215">
        <v>0.46881679999999998</v>
      </c>
      <c r="BW215">
        <v>29.542940000000002</v>
      </c>
      <c r="BX215">
        <v>15.32516</v>
      </c>
      <c r="BY215">
        <v>6193.3819999999996</v>
      </c>
      <c r="BZ215">
        <v>0.46726610000000002</v>
      </c>
      <c r="CA215">
        <v>29.145900000000001</v>
      </c>
      <c r="CB215">
        <v>43.668129999999998</v>
      </c>
      <c r="CC215">
        <v>18206.63</v>
      </c>
      <c r="CD215">
        <v>0.4657288</v>
      </c>
      <c r="CE215">
        <v>29.37407</v>
      </c>
      <c r="CF215">
        <v>73.103489999999994</v>
      </c>
      <c r="CG215">
        <v>31366.240000000002</v>
      </c>
      <c r="CH215">
        <v>0.4639277</v>
      </c>
      <c r="CI215">
        <v>30.050730000000001</v>
      </c>
      <c r="CJ215">
        <v>78.169780000000003</v>
      </c>
      <c r="CK215">
        <v>34445.54</v>
      </c>
      <c r="CL215">
        <v>0.46183449999999998</v>
      </c>
      <c r="CM215">
        <v>30.410350000000001</v>
      </c>
      <c r="CN215">
        <v>57.331119999999999</v>
      </c>
      <c r="CO215">
        <v>25891.53</v>
      </c>
      <c r="CP215">
        <v>0.45931110000000003</v>
      </c>
      <c r="CQ215">
        <v>30.116790000000002</v>
      </c>
      <c r="CR215">
        <v>30.703579999999999</v>
      </c>
      <c r="CS215">
        <v>14188.29</v>
      </c>
      <c r="CT215">
        <v>0.45625719999999997</v>
      </c>
      <c r="CU215">
        <v>29.217230000000001</v>
      </c>
      <c r="CV215">
        <v>12.71564</v>
      </c>
      <c r="CW215">
        <v>6000.8959999999997</v>
      </c>
      <c r="CX215">
        <v>0.45272030000000002</v>
      </c>
      <c r="CY215">
        <v>28.095330000000001</v>
      </c>
      <c r="CZ215">
        <v>4.2983909999999996</v>
      </c>
      <c r="DA215">
        <v>2066.7130000000002</v>
      </c>
      <c r="DB215">
        <v>0.44877440000000002</v>
      </c>
      <c r="DC215">
        <v>27.889019999999999</v>
      </c>
      <c r="DD215">
        <v>1.2527159999999999</v>
      </c>
      <c r="DE215">
        <v>611.91989999999998</v>
      </c>
      <c r="DF215">
        <v>0.44461729999999999</v>
      </c>
      <c r="DG215">
        <v>29.249839999999999</v>
      </c>
      <c r="DH215">
        <v>0.33919379999999999</v>
      </c>
      <c r="DI215">
        <v>167.29859999999999</v>
      </c>
      <c r="DJ215">
        <v>0.44037900000000002</v>
      </c>
      <c r="DK215">
        <v>32.814210000000003</v>
      </c>
      <c r="DL215" s="1">
        <v>9.9913740000000001E-2</v>
      </c>
      <c r="DM215">
        <v>48.949849999999998</v>
      </c>
      <c r="DN215">
        <v>0.43640240000000002</v>
      </c>
      <c r="DO215">
        <v>37.550579999999997</v>
      </c>
      <c r="DP215" s="1">
        <v>4.3745880000000001E-2</v>
      </c>
      <c r="DQ215">
        <v>20.745429999999999</v>
      </c>
      <c r="DR215">
        <v>0.43262590000000001</v>
      </c>
      <c r="DS215">
        <v>40.196570000000001</v>
      </c>
      <c r="DT215" s="1">
        <v>3.3198640000000001E-2</v>
      </c>
      <c r="DU215">
        <v>15.30974</v>
      </c>
      <c r="DV215">
        <v>0.42920950000000002</v>
      </c>
      <c r="DW215">
        <v>40.719909999999999</v>
      </c>
      <c r="DX215" s="1">
        <v>3.3234090000000001E-2</v>
      </c>
      <c r="DY215">
        <v>15.23949</v>
      </c>
      <c r="DZ215">
        <v>0.42625930000000001</v>
      </c>
      <c r="EA215">
        <v>40.555520000000001</v>
      </c>
      <c r="EB215" s="1">
        <v>3.4663579999999999E-2</v>
      </c>
      <c r="EC215">
        <v>15.948980000000001</v>
      </c>
      <c r="ED215">
        <v>0.42420989999999997</v>
      </c>
      <c r="EE215">
        <v>39.89405</v>
      </c>
      <c r="EF215" s="1">
        <v>3.515182E-2</v>
      </c>
      <c r="EG215">
        <v>16.237500000000001</v>
      </c>
      <c r="EH215">
        <v>0.42262739999999999</v>
      </c>
      <c r="EI215">
        <v>39.082329999999999</v>
      </c>
      <c r="EJ215" s="1">
        <v>3.4285780000000002E-2</v>
      </c>
      <c r="EK215">
        <v>15.88608</v>
      </c>
      <c r="EL215">
        <v>0.42144530000000002</v>
      </c>
      <c r="EM215">
        <v>38.833469999999998</v>
      </c>
      <c r="EN215" s="1">
        <v>3.2381149999999997E-2</v>
      </c>
      <c r="EO215">
        <v>15.02825</v>
      </c>
      <c r="EP215">
        <v>0.4205429</v>
      </c>
      <c r="EQ215">
        <v>40.505969999999998</v>
      </c>
      <c r="ER215" s="1">
        <v>2.981056E-2</v>
      </c>
      <c r="ES215">
        <v>13.850910000000001</v>
      </c>
      <c r="ET215">
        <v>0.41989110000000002</v>
      </c>
      <c r="EU215">
        <v>43.232170000000004</v>
      </c>
      <c r="EV215" s="1">
        <v>2.672484E-2</v>
      </c>
      <c r="EW215">
        <v>12.433630000000001</v>
      </c>
      <c r="EX215">
        <v>0.41944009999999998</v>
      </c>
      <c r="EY215">
        <v>44.312359999999998</v>
      </c>
      <c r="EZ215" s="1">
        <v>2.3141020000000002E-2</v>
      </c>
      <c r="FA215">
        <v>10.783110000000001</v>
      </c>
      <c r="FB215">
        <v>0.41912379999999999</v>
      </c>
      <c r="FC215">
        <v>44.296700000000001</v>
      </c>
      <c r="FD215" s="1">
        <v>1.9203100000000001E-2</v>
      </c>
      <c r="FE215">
        <v>8.9653659999999995</v>
      </c>
      <c r="FF215">
        <v>0.41892190000000001</v>
      </c>
      <c r="FG215">
        <v>43.807580000000002</v>
      </c>
      <c r="FH215" s="1">
        <v>1.5330659999999999E-2</v>
      </c>
      <c r="FI215">
        <v>7.1666800000000004</v>
      </c>
      <c r="FJ215">
        <v>0.41878320000000002</v>
      </c>
      <c r="FK215">
        <v>43.029769999999999</v>
      </c>
      <c r="FL215" s="1">
        <v>1.2003450000000001E-2</v>
      </c>
      <c r="FM215">
        <v>5.6089399999999996</v>
      </c>
      <c r="FN215">
        <v>0.41870499999999999</v>
      </c>
      <c r="FO215">
        <v>42.605269999999997</v>
      </c>
      <c r="FP215" s="1">
        <v>9.4837020000000001E-3</v>
      </c>
      <c r="FQ215">
        <v>4.4212829999999999</v>
      </c>
      <c r="FR215">
        <v>0.41863990000000001</v>
      </c>
      <c r="FS215">
        <v>42.48207</v>
      </c>
      <c r="FT215" s="1">
        <v>7.7491879999999997E-3</v>
      </c>
      <c r="FU215">
        <v>3.600752</v>
      </c>
      <c r="FV215">
        <v>0.41860760000000002</v>
      </c>
      <c r="FW215">
        <v>43.313110000000002</v>
      </c>
      <c r="FX215" s="1">
        <v>6.6170300000000003E-3</v>
      </c>
      <c r="FY215">
        <v>3.0635159999999999</v>
      </c>
      <c r="FZ215">
        <v>0.41858580000000001</v>
      </c>
      <c r="GA215">
        <v>44.525790000000001</v>
      </c>
      <c r="GB215" s="1">
        <v>5.8846899999999997E-3</v>
      </c>
      <c r="GC215">
        <v>2.7163539999999999</v>
      </c>
      <c r="GD215">
        <v>0.41857430000000001</v>
      </c>
      <c r="GE215">
        <v>45.690100000000001</v>
      </c>
      <c r="GF215" s="1">
        <v>5.3870970000000004E-3</v>
      </c>
      <c r="GG215">
        <v>2.4818389999999999</v>
      </c>
      <c r="GH215">
        <v>0.41857420000000001</v>
      </c>
      <c r="GI215">
        <v>45.890720000000002</v>
      </c>
      <c r="GJ215" s="1">
        <v>5.0213929999999999E-3</v>
      </c>
      <c r="GK215">
        <v>2.3105850000000001</v>
      </c>
      <c r="GL215">
        <v>0.41856149999999998</v>
      </c>
      <c r="GM215">
        <v>45.23845</v>
      </c>
      <c r="GN215" s="1">
        <v>4.7308810000000001E-3</v>
      </c>
      <c r="GO215">
        <v>2.1752500000000001</v>
      </c>
      <c r="GP215">
        <v>0.41855520000000002</v>
      </c>
      <c r="GQ215">
        <v>43.835180000000001</v>
      </c>
      <c r="GR215" s="1">
        <v>4.4827399999999998E-3</v>
      </c>
      <c r="GS215">
        <v>2.0602170000000002</v>
      </c>
      <c r="GT215">
        <v>0.4185528</v>
      </c>
      <c r="GU215">
        <v>43.058459999999997</v>
      </c>
      <c r="GV215" s="1">
        <v>4.2609470000000002E-3</v>
      </c>
      <c r="GW215">
        <v>1.957697</v>
      </c>
      <c r="GX215">
        <v>0.41855330000000002</v>
      </c>
      <c r="GY215">
        <v>42.80856</v>
      </c>
      <c r="GZ215" s="1">
        <v>4.0586190000000003E-3</v>
      </c>
      <c r="HA215">
        <v>1.86452</v>
      </c>
      <c r="HB215">
        <v>0.41856179999999998</v>
      </c>
      <c r="HC215">
        <v>43.675330000000002</v>
      </c>
      <c r="HD215" s="1">
        <v>3.8719219999999999E-3</v>
      </c>
      <c r="HE215">
        <v>1.778348</v>
      </c>
      <c r="HF215">
        <v>0.41855940000000003</v>
      </c>
      <c r="HG215">
        <v>45.040080000000003</v>
      </c>
      <c r="HH215" s="1">
        <v>3.696726E-3</v>
      </c>
      <c r="HI215">
        <v>1.6977850000000001</v>
      </c>
      <c r="HJ215">
        <v>0.41855629999999999</v>
      </c>
      <c r="HK215">
        <v>45.308199999999999</v>
      </c>
      <c r="HL215" s="1">
        <v>3.5318010000000002E-3</v>
      </c>
      <c r="HM215">
        <v>1.621982</v>
      </c>
      <c r="HN215">
        <v>0.41855720000000002</v>
      </c>
      <c r="HO215">
        <v>44.946199999999997</v>
      </c>
      <c r="HP215" s="1">
        <v>3.3761009999999998E-3</v>
      </c>
      <c r="HQ215">
        <v>1.550349</v>
      </c>
      <c r="HR215">
        <v>0.41855609999999999</v>
      </c>
      <c r="HS215">
        <v>44.054969999999997</v>
      </c>
      <c r="HT215" s="1">
        <v>3.22909E-3</v>
      </c>
      <c r="HU215">
        <v>1.482772</v>
      </c>
      <c r="HV215">
        <v>0.41855389999999998</v>
      </c>
      <c r="HW215">
        <v>42.870829999999998</v>
      </c>
      <c r="HX215" s="1">
        <v>3.090251E-3</v>
      </c>
      <c r="HY215">
        <v>1.4190160000000001</v>
      </c>
      <c r="HZ215">
        <v>0.41855789999999998</v>
      </c>
      <c r="IA215">
        <v>42.82808</v>
      </c>
      <c r="IB215" s="1">
        <v>2.959204E-3</v>
      </c>
      <c r="IC215">
        <v>1.3588119999999999</v>
      </c>
      <c r="ID215">
        <v>0.41855829999999999</v>
      </c>
      <c r="IE215">
        <v>44.727780000000003</v>
      </c>
      <c r="IF215" s="1">
        <v>2.8350810000000001E-3</v>
      </c>
      <c r="IG215">
        <v>1.3017129999999999</v>
      </c>
      <c r="IH215">
        <v>0.41855710000000002</v>
      </c>
      <c r="II215">
        <v>48.014890000000001</v>
      </c>
      <c r="IJ215" s="1">
        <v>2.7169690000000001E-3</v>
      </c>
      <c r="IK215">
        <v>1.247498</v>
      </c>
      <c r="IL215">
        <v>0.41855409999999998</v>
      </c>
      <c r="IM215">
        <v>50.358690000000003</v>
      </c>
      <c r="IN215" s="1">
        <v>2.6051859999999998E-3</v>
      </c>
      <c r="IO215">
        <v>1.196048</v>
      </c>
      <c r="IP215">
        <v>0.41856100000000002</v>
      </c>
      <c r="IQ215">
        <v>50.983020000000003</v>
      </c>
      <c r="IR215" s="1">
        <v>2.4989399999999998E-3</v>
      </c>
      <c r="IS215">
        <v>1.1473100000000001</v>
      </c>
      <c r="IT215">
        <v>0.41855560000000003</v>
      </c>
      <c r="IU215">
        <v>50.692129999999999</v>
      </c>
      <c r="IV215" s="1">
        <v>2.3980220000000001E-3</v>
      </c>
      <c r="IW215">
        <v>1.1008819999999999</v>
      </c>
      <c r="IX215">
        <v>0.4185547</v>
      </c>
      <c r="IY215">
        <v>49.923180000000002</v>
      </c>
      <c r="IZ215" s="1">
        <v>2.3018259999999999E-3</v>
      </c>
      <c r="JA215">
        <v>1.0567169999999999</v>
      </c>
      <c r="JB215">
        <v>0.41855589999999998</v>
      </c>
      <c r="JC215">
        <v>48.538249999999998</v>
      </c>
      <c r="JD215" s="1">
        <v>2.2107149999999998E-3</v>
      </c>
      <c r="JE215">
        <v>1.014913</v>
      </c>
      <c r="JF215">
        <v>0.41855740000000002</v>
      </c>
      <c r="JG215">
        <v>47.713920000000002</v>
      </c>
      <c r="JH215" s="1">
        <v>2.1246049999999999E-3</v>
      </c>
      <c r="JI215">
        <v>0.97527960000000002</v>
      </c>
      <c r="JJ215">
        <v>0.41855750000000003</v>
      </c>
      <c r="JK215">
        <v>46.978729999999999</v>
      </c>
      <c r="JL215" s="1">
        <v>2.04127E-3</v>
      </c>
      <c r="JM215">
        <v>0.93756930000000005</v>
      </c>
      <c r="JN215">
        <v>0.41855750000000003</v>
      </c>
      <c r="JO215">
        <v>46.203130000000002</v>
      </c>
      <c r="JP215" s="1">
        <v>1.9574269999999999E-3</v>
      </c>
      <c r="JQ215">
        <v>0.90137310000000004</v>
      </c>
      <c r="JR215">
        <v>0.4185548</v>
      </c>
      <c r="JS215">
        <v>45.812199999999997</v>
      </c>
      <c r="JT215" s="1">
        <v>1.8775930000000001E-3</v>
      </c>
      <c r="JU215">
        <v>0.86678699999999997</v>
      </c>
      <c r="JV215">
        <v>0.41856019999999999</v>
      </c>
      <c r="JW215">
        <v>45.98151</v>
      </c>
      <c r="JX215" s="1">
        <v>1.8019749999999999E-3</v>
      </c>
      <c r="JY215">
        <v>0.83384760000000002</v>
      </c>
      <c r="JZ215">
        <v>0.41855700000000001</v>
      </c>
      <c r="KA215">
        <v>45.69997</v>
      </c>
      <c r="KB215" s="1">
        <v>1.7303310000000001E-3</v>
      </c>
      <c r="KC215">
        <v>0.80247469999999999</v>
      </c>
      <c r="KD215">
        <v>0.41855999999999999</v>
      </c>
      <c r="KE215">
        <v>44.550890000000003</v>
      </c>
      <c r="KF215" s="1">
        <v>1.661928E-3</v>
      </c>
      <c r="KG215">
        <v>0.77238960000000001</v>
      </c>
      <c r="KH215">
        <v>0.41855629999999999</v>
      </c>
      <c r="KI215">
        <v>42.369529999999997</v>
      </c>
      <c r="KJ215" s="1">
        <v>1.596877E-3</v>
      </c>
      <c r="KK215">
        <v>0.74365190000000003</v>
      </c>
      <c r="KL215">
        <v>0.4185565</v>
      </c>
      <c r="KM215">
        <v>41.221240000000002</v>
      </c>
      <c r="KN215" s="1">
        <v>1.5348269999999999E-3</v>
      </c>
      <c r="KO215">
        <v>0.71612730000000002</v>
      </c>
      <c r="KP215">
        <v>0.41855589999999998</v>
      </c>
      <c r="KQ215">
        <v>42.983710000000002</v>
      </c>
      <c r="KR215" s="1">
        <v>1.4755479999999999E-3</v>
      </c>
      <c r="KS215">
        <v>0.6897643</v>
      </c>
      <c r="KT215">
        <v>0.4185566</v>
      </c>
      <c r="KU215">
        <v>47.368020000000001</v>
      </c>
      <c r="KV215" s="1">
        <v>1.4193719999999999E-3</v>
      </c>
      <c r="KW215">
        <v>0.66466950000000002</v>
      </c>
      <c r="KX215">
        <v>0.4185603</v>
      </c>
      <c r="KY215">
        <v>51.05151</v>
      </c>
      <c r="KZ215" s="1">
        <v>1.365668E-3</v>
      </c>
      <c r="LA215">
        <v>0.64062200000000002</v>
      </c>
      <c r="LB215">
        <v>0.41855890000000001</v>
      </c>
      <c r="LC215">
        <v>51.94952</v>
      </c>
      <c r="LD215" s="1">
        <v>1.3140680000000001E-3</v>
      </c>
      <c r="LE215">
        <v>0.61738999999999999</v>
      </c>
      <c r="LF215">
        <v>0.41855609999999999</v>
      </c>
      <c r="LG215">
        <v>51.410649999999997</v>
      </c>
      <c r="LH215" s="1">
        <v>1.264682E-3</v>
      </c>
      <c r="LI215">
        <v>0.59513729999999998</v>
      </c>
      <c r="LJ215">
        <v>0.41855690000000001</v>
      </c>
      <c r="LK215">
        <v>50.625610000000002</v>
      </c>
      <c r="LL215" s="1">
        <v>1.2176789999999999E-3</v>
      </c>
      <c r="LM215">
        <v>0.57387010000000005</v>
      </c>
      <c r="LN215">
        <v>0.41855389999999998</v>
      </c>
      <c r="LO215">
        <v>49.18477</v>
      </c>
      <c r="LP215" s="1">
        <v>1.172588E-3</v>
      </c>
      <c r="LQ215">
        <v>0.5534348</v>
      </c>
      <c r="LR215">
        <v>0.41855340000000002</v>
      </c>
      <c r="LS215">
        <v>47.609310000000001</v>
      </c>
      <c r="LT215" s="1">
        <v>1.129742E-3</v>
      </c>
      <c r="LU215">
        <v>0.53393239999999997</v>
      </c>
      <c r="LV215">
        <v>0.41856090000000001</v>
      </c>
      <c r="LW215">
        <v>46.471550000000001</v>
      </c>
      <c r="LX215" s="1">
        <v>1.088697E-3</v>
      </c>
      <c r="LY215">
        <v>0.51522860000000004</v>
      </c>
      <c r="LZ215">
        <v>0.41855759999999997</v>
      </c>
      <c r="MA215">
        <v>45.380949999999999</v>
      </c>
      <c r="MB215" s="1">
        <v>1.0494199999999999E-3</v>
      </c>
      <c r="MC215">
        <v>0.49729620000000002</v>
      </c>
      <c r="MD215">
        <v>0.41855730000000002</v>
      </c>
      <c r="ME215">
        <v>44.87923</v>
      </c>
      <c r="MF215" s="1">
        <v>1.0118149999999999E-3</v>
      </c>
      <c r="MG215">
        <v>0.48011540000000003</v>
      </c>
      <c r="MH215">
        <v>0.41855399999999998</v>
      </c>
      <c r="MI215">
        <v>44.508240000000001</v>
      </c>
      <c r="MJ215" s="1">
        <v>9.7570739999999995E-4</v>
      </c>
      <c r="MK215">
        <v>0.4636112</v>
      </c>
      <c r="ML215">
        <v>0.41855779999999998</v>
      </c>
      <c r="MM215">
        <v>43.544080000000001</v>
      </c>
      <c r="MN215" s="1">
        <v>9.4096710000000005E-4</v>
      </c>
      <c r="MO215">
        <v>0.44777660000000002</v>
      </c>
      <c r="MP215">
        <v>0.41856070000000001</v>
      </c>
      <c r="MQ215">
        <v>42.262039999999999</v>
      </c>
      <c r="MR215" s="1">
        <v>9.0760109999999999E-4</v>
      </c>
      <c r="MS215">
        <v>0.4325466</v>
      </c>
      <c r="MT215">
        <v>0.41855290000000001</v>
      </c>
      <c r="MU215">
        <v>40.455480000000001</v>
      </c>
      <c r="MV215" s="1">
        <v>8.7552180000000004E-4</v>
      </c>
      <c r="MW215">
        <v>0.41790749999999999</v>
      </c>
      <c r="MX215">
        <v>0.41855629999999999</v>
      </c>
      <c r="MY215">
        <v>39.232370000000003</v>
      </c>
      <c r="MZ215" s="1">
        <v>8.4467489999999999E-4</v>
      </c>
      <c r="NA215">
        <v>0.40374860000000001</v>
      </c>
      <c r="NB215">
        <v>0.41856070000000001</v>
      </c>
      <c r="NC215">
        <v>38.994190000000003</v>
      </c>
      <c r="ND215" s="1">
        <v>8.1512040000000004E-4</v>
      </c>
      <c r="NE215">
        <v>0.39016050000000002</v>
      </c>
      <c r="NF215">
        <v>0.41855710000000002</v>
      </c>
      <c r="NG215">
        <v>40.994109999999999</v>
      </c>
      <c r="NH215" s="1">
        <v>7.8667299999999999E-4</v>
      </c>
      <c r="NI215">
        <v>0.3770887</v>
      </c>
      <c r="NJ215">
        <v>0.41855520000000002</v>
      </c>
      <c r="NK215">
        <v>44.753059999999998</v>
      </c>
      <c r="NL215" s="1">
        <v>7.5925899999999998E-4</v>
      </c>
      <c r="NM215">
        <v>0.36445569999999999</v>
      </c>
      <c r="NN215">
        <v>0.41855330000000002</v>
      </c>
      <c r="NO215">
        <v>47.169739999999997</v>
      </c>
      <c r="NP215" s="1">
        <v>7.3297960000000002E-4</v>
      </c>
      <c r="NQ215">
        <v>0.3523078</v>
      </c>
      <c r="NR215">
        <v>0.41855730000000002</v>
      </c>
      <c r="NS215">
        <v>47.026130000000002</v>
      </c>
      <c r="NT215" s="1">
        <v>7.07568E-4</v>
      </c>
      <c r="NU215">
        <v>0.34055059999999998</v>
      </c>
      <c r="NV215">
        <v>0.41855789999999998</v>
      </c>
      <c r="NW215">
        <v>46.003140000000002</v>
      </c>
      <c r="NX215" s="1">
        <v>6.8321549999999999E-4</v>
      </c>
      <c r="NY215">
        <v>0.32924510000000001</v>
      </c>
      <c r="NZ215">
        <v>0.41855569999999997</v>
      </c>
      <c r="OA215">
        <v>44.670839999999998</v>
      </c>
      <c r="OB215" s="1">
        <v>6.5987520000000005E-4</v>
      </c>
      <c r="OC215">
        <v>0.31835599999999997</v>
      </c>
      <c r="OD215">
        <v>0.41855629999999999</v>
      </c>
      <c r="OE215">
        <v>43.779820000000001</v>
      </c>
      <c r="OF215" s="1">
        <v>6.3747860000000001E-4</v>
      </c>
      <c r="OG215">
        <v>0.3078553</v>
      </c>
      <c r="OH215">
        <v>0.41855759999999997</v>
      </c>
      <c r="OI215">
        <v>42.036270000000002</v>
      </c>
      <c r="OJ215" s="1">
        <v>6.1596839999999997E-4</v>
      </c>
      <c r="OK215">
        <v>0.29775020000000002</v>
      </c>
    </row>
    <row r="216" spans="1:401" x14ac:dyDescent="0.35">
      <c r="A216">
        <v>222</v>
      </c>
      <c r="B216" t="s">
        <v>4</v>
      </c>
      <c r="C216" t="s">
        <v>181</v>
      </c>
      <c r="D216" t="s">
        <v>222</v>
      </c>
      <c r="E216">
        <v>895.51149999999996</v>
      </c>
      <c r="F216">
        <v>0.83426990000000001</v>
      </c>
      <c r="G216">
        <v>24.29729</v>
      </c>
      <c r="H216">
        <v>0</v>
      </c>
      <c r="I216">
        <v>0</v>
      </c>
      <c r="J216">
        <v>0.82800379999999996</v>
      </c>
      <c r="K216">
        <v>24.086079999999999</v>
      </c>
      <c r="L216">
        <v>0</v>
      </c>
      <c r="M216">
        <v>0</v>
      </c>
      <c r="N216">
        <v>0.82191369999999997</v>
      </c>
      <c r="O216">
        <v>24.050809999999998</v>
      </c>
      <c r="P216">
        <v>0</v>
      </c>
      <c r="Q216">
        <v>0</v>
      </c>
      <c r="R216">
        <v>0.81596709999999995</v>
      </c>
      <c r="S216">
        <v>25.150259999999999</v>
      </c>
      <c r="T216">
        <v>0</v>
      </c>
      <c r="U216">
        <v>0</v>
      </c>
      <c r="V216">
        <v>0.81039260000000002</v>
      </c>
      <c r="W216">
        <v>26.472989999999999</v>
      </c>
      <c r="X216">
        <v>0</v>
      </c>
      <c r="Y216">
        <v>0</v>
      </c>
      <c r="Z216">
        <v>0.80486729999999995</v>
      </c>
      <c r="AA216">
        <v>26.844950000000001</v>
      </c>
      <c r="AB216">
        <v>0</v>
      </c>
      <c r="AC216">
        <v>0</v>
      </c>
      <c r="AD216">
        <v>0.79951320000000003</v>
      </c>
      <c r="AE216">
        <v>26.156880000000001</v>
      </c>
      <c r="AF216">
        <v>0</v>
      </c>
      <c r="AG216">
        <v>0</v>
      </c>
      <c r="AH216">
        <v>0.79469100000000004</v>
      </c>
      <c r="AI216">
        <v>24.957799999999999</v>
      </c>
      <c r="AJ216">
        <v>0</v>
      </c>
      <c r="AK216">
        <v>0</v>
      </c>
      <c r="AL216">
        <v>0.79003780000000001</v>
      </c>
      <c r="AM216">
        <v>23.87246</v>
      </c>
      <c r="AN216">
        <v>0</v>
      </c>
      <c r="AO216" s="1">
        <v>2.5323429999999997E-38</v>
      </c>
      <c r="AP216">
        <v>0.78551870000000001</v>
      </c>
      <c r="AQ216">
        <v>24.012560000000001</v>
      </c>
      <c r="AR216" s="1">
        <v>3.63125E-31</v>
      </c>
      <c r="AS216" s="1">
        <v>1.233002E-28</v>
      </c>
      <c r="AT216">
        <v>0.78131119999999998</v>
      </c>
      <c r="AU216">
        <v>25.386669999999999</v>
      </c>
      <c r="AV216" s="1">
        <v>2.315531E-21</v>
      </c>
      <c r="AW216" s="1">
        <v>7.9276620000000003E-19</v>
      </c>
      <c r="AX216">
        <v>0.77770629999999996</v>
      </c>
      <c r="AY216">
        <v>27.816289999999999</v>
      </c>
      <c r="AZ216" s="1">
        <v>3.3269560000000002E-13</v>
      </c>
      <c r="BA216" s="1">
        <v>9.7040060000000004E-11</v>
      </c>
      <c r="BB216">
        <v>0.77444979999999997</v>
      </c>
      <c r="BC216">
        <v>30.392250000000001</v>
      </c>
      <c r="BD216" s="1">
        <v>4.6960360000000001E-8</v>
      </c>
      <c r="BE216" s="1">
        <v>1.234735E-5</v>
      </c>
      <c r="BF216">
        <v>0.77171129999999999</v>
      </c>
      <c r="BG216">
        <v>31.770879999999998</v>
      </c>
      <c r="BH216" s="1">
        <v>4.211744E-5</v>
      </c>
      <c r="BI216" s="1">
        <v>1.167725E-2</v>
      </c>
      <c r="BJ216">
        <v>0.76951219999999998</v>
      </c>
      <c r="BK216">
        <v>31.962319999999998</v>
      </c>
      <c r="BL216" s="1">
        <v>5.2284230000000003E-3</v>
      </c>
      <c r="BM216">
        <v>1.5145949999999999</v>
      </c>
      <c r="BN216">
        <v>0.7676771</v>
      </c>
      <c r="BO216">
        <v>31.508120000000002</v>
      </c>
      <c r="BP216">
        <v>0.17678779999999999</v>
      </c>
      <c r="BQ216">
        <v>53.151739999999997</v>
      </c>
      <c r="BR216">
        <v>0.76635220000000004</v>
      </c>
      <c r="BS216">
        <v>30.47447</v>
      </c>
      <c r="BT216">
        <v>2.241736</v>
      </c>
      <c r="BU216">
        <v>695.90679999999998</v>
      </c>
      <c r="BV216">
        <v>0.76523079999999999</v>
      </c>
      <c r="BW216">
        <v>29.739059999999998</v>
      </c>
      <c r="BX216">
        <v>12.9998</v>
      </c>
      <c r="BY216">
        <v>4147.2759999999998</v>
      </c>
      <c r="BZ216">
        <v>0.7642369</v>
      </c>
      <c r="CA216">
        <v>29.269010000000002</v>
      </c>
      <c r="CB216">
        <v>39.559579999999997</v>
      </c>
      <c r="CC216">
        <v>12932.38</v>
      </c>
      <c r="CD216">
        <v>0.7631443</v>
      </c>
      <c r="CE216">
        <v>29.463419999999999</v>
      </c>
      <c r="CF216">
        <v>70.195400000000006</v>
      </c>
      <c r="CG216">
        <v>23456.959999999999</v>
      </c>
      <c r="CH216">
        <v>0.7617391</v>
      </c>
      <c r="CI216">
        <v>30.000399999999999</v>
      </c>
      <c r="CJ216">
        <v>79.02628</v>
      </c>
      <c r="CK216">
        <v>26937.61</v>
      </c>
      <c r="CL216">
        <v>0.76006640000000003</v>
      </c>
      <c r="CM216">
        <v>30.366769999999999</v>
      </c>
      <c r="CN216">
        <v>60.65316</v>
      </c>
      <c r="CO216">
        <v>21049.83</v>
      </c>
      <c r="CP216">
        <v>0.75802789999999998</v>
      </c>
      <c r="CQ216">
        <v>30.124210000000001</v>
      </c>
      <c r="CR216">
        <v>33.78436</v>
      </c>
      <c r="CS216">
        <v>11918.05</v>
      </c>
      <c r="CT216">
        <v>0.75551760000000001</v>
      </c>
      <c r="CU216">
        <v>29.293939999999999</v>
      </c>
      <c r="CV216">
        <v>14.46463</v>
      </c>
      <c r="CW216">
        <v>5177.1090000000004</v>
      </c>
      <c r="CX216">
        <v>0.752606</v>
      </c>
      <c r="CY216">
        <v>28.23489</v>
      </c>
      <c r="CZ216">
        <v>5.0235279999999998</v>
      </c>
      <c r="DA216">
        <v>1820.134</v>
      </c>
      <c r="DB216">
        <v>0.74942430000000004</v>
      </c>
      <c r="DC216">
        <v>28.050560000000001</v>
      </c>
      <c r="DD216">
        <v>1.4930950000000001</v>
      </c>
      <c r="DE216">
        <v>546.31790000000001</v>
      </c>
      <c r="DF216">
        <v>0.74613870000000004</v>
      </c>
      <c r="DG216">
        <v>29.37397</v>
      </c>
      <c r="DH216">
        <v>0.4069604</v>
      </c>
      <c r="DI216">
        <v>149.73050000000001</v>
      </c>
      <c r="DJ216">
        <v>0.74281560000000002</v>
      </c>
      <c r="DK216">
        <v>32.879469999999998</v>
      </c>
      <c r="DL216">
        <v>0.1169168</v>
      </c>
      <c r="DM216">
        <v>42.788510000000002</v>
      </c>
      <c r="DN216">
        <v>0.74006919999999998</v>
      </c>
      <c r="DO216">
        <v>37.550190000000001</v>
      </c>
      <c r="DP216" s="1">
        <v>4.7512100000000002E-2</v>
      </c>
      <c r="DQ216">
        <v>16.973980000000001</v>
      </c>
      <c r="DR216">
        <v>0.73750499999999997</v>
      </c>
      <c r="DS216">
        <v>40.046500000000002</v>
      </c>
      <c r="DT216" s="1">
        <v>3.3715389999999998E-2</v>
      </c>
      <c r="DU216">
        <v>11.75807</v>
      </c>
      <c r="DV216">
        <v>0.73526170000000002</v>
      </c>
      <c r="DW216">
        <v>40.608840000000001</v>
      </c>
      <c r="DX216" s="1">
        <v>3.3058289999999997E-2</v>
      </c>
      <c r="DY216">
        <v>11.443860000000001</v>
      </c>
      <c r="DZ216">
        <v>0.73331990000000002</v>
      </c>
      <c r="EA216">
        <v>40.506160000000001</v>
      </c>
      <c r="EB216" s="1">
        <v>3.4490920000000001E-2</v>
      </c>
      <c r="EC216">
        <v>11.944430000000001</v>
      </c>
      <c r="ED216">
        <v>0.73200770000000004</v>
      </c>
      <c r="EE216">
        <v>39.941859999999998</v>
      </c>
      <c r="EF216" s="1">
        <v>3.5156800000000002E-2</v>
      </c>
      <c r="EG216">
        <v>12.191879999999999</v>
      </c>
      <c r="EH216">
        <v>0.73085049999999996</v>
      </c>
      <c r="EI216">
        <v>39.255110000000002</v>
      </c>
      <c r="EJ216" s="1">
        <v>3.446581E-2</v>
      </c>
      <c r="EK216">
        <v>11.96626</v>
      </c>
      <c r="EL216">
        <v>0.73012100000000002</v>
      </c>
      <c r="EM216">
        <v>39.115360000000003</v>
      </c>
      <c r="EN216" s="1">
        <v>3.2681479999999999E-2</v>
      </c>
      <c r="EO216">
        <v>11.34773</v>
      </c>
      <c r="EP216">
        <v>0.72960219999999998</v>
      </c>
      <c r="EQ216">
        <v>40.760539999999999</v>
      </c>
      <c r="ER216" s="1">
        <v>3.0188050000000001E-2</v>
      </c>
      <c r="ES216">
        <v>10.480169999999999</v>
      </c>
      <c r="ET216">
        <v>0.72925689999999999</v>
      </c>
      <c r="EU216">
        <v>43.293410000000002</v>
      </c>
      <c r="EV216" s="1">
        <v>2.7171210000000001E-2</v>
      </c>
      <c r="EW216">
        <v>9.4337700000000009</v>
      </c>
      <c r="EX216">
        <v>0.72905370000000003</v>
      </c>
      <c r="EY216">
        <v>44.21152</v>
      </c>
      <c r="EZ216" s="1">
        <v>2.365314E-2</v>
      </c>
      <c r="FA216">
        <v>8.2148529999999997</v>
      </c>
      <c r="FB216">
        <v>0.72893430000000003</v>
      </c>
      <c r="FC216">
        <v>44.213360000000002</v>
      </c>
      <c r="FD216" s="1">
        <v>1.9745700000000001E-2</v>
      </c>
      <c r="FE216">
        <v>6.8628960000000001</v>
      </c>
      <c r="FF216">
        <v>0.7288599</v>
      </c>
      <c r="FG216">
        <v>43.775849999999998</v>
      </c>
      <c r="FH216" s="1">
        <v>1.5837830000000001E-2</v>
      </c>
      <c r="FI216">
        <v>5.5073400000000001</v>
      </c>
      <c r="FJ216">
        <v>0.72884450000000001</v>
      </c>
      <c r="FK216">
        <v>43.113399999999999</v>
      </c>
      <c r="FL216" s="1">
        <v>1.2417050000000001E-2</v>
      </c>
      <c r="FM216">
        <v>4.3150690000000003</v>
      </c>
      <c r="FN216">
        <v>0.72882880000000005</v>
      </c>
      <c r="FO216">
        <v>42.816490000000002</v>
      </c>
      <c r="FP216" s="1">
        <v>9.7833460000000001E-3</v>
      </c>
      <c r="FQ216">
        <v>3.3934829999999998</v>
      </c>
      <c r="FR216">
        <v>0.72880780000000001</v>
      </c>
      <c r="FS216">
        <v>42.713799999999999</v>
      </c>
      <c r="FT216" s="1">
        <v>7.9495750000000004E-3</v>
      </c>
      <c r="FU216">
        <v>2.7503570000000002</v>
      </c>
      <c r="FV216">
        <v>0.7288171</v>
      </c>
      <c r="FW216">
        <v>43.417250000000003</v>
      </c>
      <c r="FX216" s="1">
        <v>6.7465249999999997E-3</v>
      </c>
      <c r="FY216">
        <v>2.3274430000000002</v>
      </c>
      <c r="FZ216">
        <v>0.7288095</v>
      </c>
      <c r="GA216">
        <v>44.44171</v>
      </c>
      <c r="GB216" s="1">
        <v>5.9693489999999997E-3</v>
      </c>
      <c r="GC216">
        <v>2.0544259999999999</v>
      </c>
      <c r="GD216">
        <v>0.72880739999999999</v>
      </c>
      <c r="GE216">
        <v>45.526139999999998</v>
      </c>
      <c r="GF216" s="1">
        <v>5.4463369999999999E-3</v>
      </c>
      <c r="GG216">
        <v>1.871467</v>
      </c>
      <c r="GH216">
        <v>0.72880469999999997</v>
      </c>
      <c r="GI216">
        <v>45.769559999999998</v>
      </c>
      <c r="GJ216" s="1">
        <v>5.0663280000000002E-3</v>
      </c>
      <c r="GK216">
        <v>1.7392019999999999</v>
      </c>
      <c r="GL216">
        <v>0.72881269999999998</v>
      </c>
      <c r="GM216">
        <v>45.226889999999997</v>
      </c>
      <c r="GN216" s="1">
        <v>4.7676749999999999E-3</v>
      </c>
      <c r="GO216">
        <v>1.635588</v>
      </c>
      <c r="GP216">
        <v>0.72881949999999995</v>
      </c>
      <c r="GQ216">
        <v>43.970230000000001</v>
      </c>
      <c r="GR216" s="1">
        <v>4.5148150000000001E-3</v>
      </c>
      <c r="GS216">
        <v>1.548243</v>
      </c>
      <c r="GT216">
        <v>0.7288076</v>
      </c>
      <c r="GU216">
        <v>43.35378</v>
      </c>
      <c r="GV216" s="1">
        <v>4.2899280000000001E-3</v>
      </c>
      <c r="GW216">
        <v>1.470729</v>
      </c>
      <c r="GX216">
        <v>0.72880219999999996</v>
      </c>
      <c r="GY216">
        <v>43.10398</v>
      </c>
      <c r="GZ216" s="1">
        <v>4.0851139999999999E-3</v>
      </c>
      <c r="HA216">
        <v>1.4004019999999999</v>
      </c>
      <c r="HB216">
        <v>0.7288287</v>
      </c>
      <c r="HC216">
        <v>43.919670000000004</v>
      </c>
      <c r="HD216" s="1">
        <v>3.8965969999999999E-3</v>
      </c>
      <c r="HE216">
        <v>1.3355109999999999</v>
      </c>
      <c r="HF216">
        <v>0.72882670000000005</v>
      </c>
      <c r="HG216">
        <v>45.103450000000002</v>
      </c>
      <c r="HH216" s="1">
        <v>3.7199260000000001E-3</v>
      </c>
      <c r="HI216">
        <v>1.274891</v>
      </c>
      <c r="HJ216">
        <v>0.72879490000000002</v>
      </c>
      <c r="HK216">
        <v>45.253660000000004</v>
      </c>
      <c r="HL216" s="1">
        <v>3.5536130000000002E-3</v>
      </c>
      <c r="HM216">
        <v>1.217851</v>
      </c>
      <c r="HN216">
        <v>0.72881720000000005</v>
      </c>
      <c r="HO216">
        <v>44.905119999999997</v>
      </c>
      <c r="HP216" s="1">
        <v>3.3967120000000001E-3</v>
      </c>
      <c r="HQ216">
        <v>1.163996</v>
      </c>
      <c r="HR216">
        <v>0.72881289999999999</v>
      </c>
      <c r="HS216">
        <v>44.058190000000003</v>
      </c>
      <c r="HT216" s="1">
        <v>3.2485410000000002E-3</v>
      </c>
      <c r="HU216">
        <v>1.113183</v>
      </c>
      <c r="HV216">
        <v>0.72881700000000005</v>
      </c>
      <c r="HW216">
        <v>42.994219999999999</v>
      </c>
      <c r="HX216" s="1">
        <v>3.1086199999999999E-3</v>
      </c>
      <c r="HY216">
        <v>1.0652410000000001</v>
      </c>
      <c r="HZ216">
        <v>0.72882139999999995</v>
      </c>
      <c r="IA216">
        <v>43.070709999999998</v>
      </c>
      <c r="IB216" s="1">
        <v>2.976598E-3</v>
      </c>
      <c r="IC216">
        <v>1.01999</v>
      </c>
      <c r="ID216">
        <v>0.7288232</v>
      </c>
      <c r="IE216">
        <v>45.034030000000001</v>
      </c>
      <c r="IF216" s="1">
        <v>2.851555E-3</v>
      </c>
      <c r="IG216">
        <v>0.97707129999999998</v>
      </c>
      <c r="IH216">
        <v>0.72881499999999999</v>
      </c>
      <c r="II216">
        <v>48.251620000000003</v>
      </c>
      <c r="IJ216" s="1">
        <v>2.732628E-3</v>
      </c>
      <c r="IK216">
        <v>0.93634070000000003</v>
      </c>
      <c r="IL216">
        <v>0.72881830000000003</v>
      </c>
      <c r="IM216">
        <v>50.397820000000003</v>
      </c>
      <c r="IN216" s="1">
        <v>2.6200300000000002E-3</v>
      </c>
      <c r="IO216">
        <v>0.89767160000000001</v>
      </c>
      <c r="IP216">
        <v>0.72881980000000002</v>
      </c>
      <c r="IQ216">
        <v>50.91872</v>
      </c>
      <c r="IR216" s="1">
        <v>2.5130339999999999E-3</v>
      </c>
      <c r="IS216">
        <v>0.86105140000000002</v>
      </c>
      <c r="IT216">
        <v>0.72881240000000003</v>
      </c>
      <c r="IU216">
        <v>50.623869999999997</v>
      </c>
      <c r="IV216" s="1">
        <v>2.4114240000000001E-3</v>
      </c>
      <c r="IW216">
        <v>0.82617099999999999</v>
      </c>
      <c r="IX216">
        <v>0.72881910000000005</v>
      </c>
      <c r="IY216">
        <v>49.912289999999999</v>
      </c>
      <c r="IZ216" s="1">
        <v>2.3145959999999999E-3</v>
      </c>
      <c r="JA216">
        <v>0.79299500000000001</v>
      </c>
      <c r="JB216">
        <v>0.72881289999999999</v>
      </c>
      <c r="JC216">
        <v>48.653109999999998</v>
      </c>
      <c r="JD216" s="1">
        <v>2.2227599999999998E-3</v>
      </c>
      <c r="JE216">
        <v>0.76156460000000004</v>
      </c>
      <c r="JF216">
        <v>0.72882089999999999</v>
      </c>
      <c r="JG216">
        <v>47.963470000000001</v>
      </c>
      <c r="JH216" s="1">
        <v>2.1360720000000001E-3</v>
      </c>
      <c r="JI216">
        <v>0.73178779999999999</v>
      </c>
      <c r="JJ216">
        <v>0.72882159999999996</v>
      </c>
      <c r="JK216">
        <v>47.13456</v>
      </c>
      <c r="JL216" s="1">
        <v>2.0522119999999999E-3</v>
      </c>
      <c r="JM216">
        <v>0.70346790000000003</v>
      </c>
      <c r="JN216">
        <v>0.72881560000000001</v>
      </c>
      <c r="JO216">
        <v>46.25853</v>
      </c>
      <c r="JP216" s="1">
        <v>1.9678619999999999E-3</v>
      </c>
      <c r="JQ216">
        <v>0.67629669999999997</v>
      </c>
      <c r="JR216">
        <v>0.72881879999999999</v>
      </c>
      <c r="JS216">
        <v>45.779249999999998</v>
      </c>
      <c r="JT216" s="1">
        <v>1.8875700000000001E-3</v>
      </c>
      <c r="JU216">
        <v>0.65033390000000002</v>
      </c>
      <c r="JV216">
        <v>0.72881870000000004</v>
      </c>
      <c r="JW216">
        <v>45.907380000000003</v>
      </c>
      <c r="JX216" s="1">
        <v>1.8114170000000001E-3</v>
      </c>
      <c r="JY216">
        <v>0.62558420000000003</v>
      </c>
      <c r="JZ216">
        <v>0.72882170000000002</v>
      </c>
      <c r="KA216">
        <v>45.679900000000004</v>
      </c>
      <c r="KB216" s="1">
        <v>1.739354E-3</v>
      </c>
      <c r="KC216">
        <v>0.60202900000000004</v>
      </c>
      <c r="KD216">
        <v>0.7288135</v>
      </c>
      <c r="KE216">
        <v>44.634430000000002</v>
      </c>
      <c r="KF216" s="1">
        <v>1.6705190000000001E-3</v>
      </c>
      <c r="KG216">
        <v>0.57944410000000002</v>
      </c>
      <c r="KH216">
        <v>0.72881479999999998</v>
      </c>
      <c r="KI216">
        <v>42.577399999999997</v>
      </c>
      <c r="KJ216" s="1">
        <v>1.605073E-3</v>
      </c>
      <c r="KK216">
        <v>0.55786219999999997</v>
      </c>
      <c r="KL216">
        <v>0.72881379999999996</v>
      </c>
      <c r="KM216">
        <v>41.527610000000003</v>
      </c>
      <c r="KN216" s="1">
        <v>1.542681E-3</v>
      </c>
      <c r="KO216">
        <v>0.53720760000000001</v>
      </c>
      <c r="KP216">
        <v>0.72881130000000005</v>
      </c>
      <c r="KQ216">
        <v>43.267449999999997</v>
      </c>
      <c r="KR216" s="1">
        <v>1.483023E-3</v>
      </c>
      <c r="KS216">
        <v>0.51740889999999995</v>
      </c>
      <c r="KT216">
        <v>0.72881510000000005</v>
      </c>
      <c r="KU216">
        <v>47.522210000000001</v>
      </c>
      <c r="KV216" s="1">
        <v>1.4264919999999999E-3</v>
      </c>
      <c r="KW216">
        <v>0.49856240000000002</v>
      </c>
      <c r="KX216">
        <v>0.72881879999999999</v>
      </c>
      <c r="KY216">
        <v>51.03004</v>
      </c>
      <c r="KZ216" s="1">
        <v>1.372512E-3</v>
      </c>
      <c r="LA216">
        <v>0.48052220000000001</v>
      </c>
      <c r="LB216">
        <v>0.72881700000000005</v>
      </c>
      <c r="LC216">
        <v>51.806870000000004</v>
      </c>
      <c r="LD216" s="1">
        <v>1.3206470000000001E-3</v>
      </c>
      <c r="LE216">
        <v>0.46309519999999998</v>
      </c>
      <c r="LF216">
        <v>0.72881300000000004</v>
      </c>
      <c r="LG216">
        <v>51.311489999999999</v>
      </c>
      <c r="LH216" s="1">
        <v>1.2709590000000001E-3</v>
      </c>
      <c r="LI216">
        <v>0.4463879</v>
      </c>
      <c r="LJ216">
        <v>0.72881530000000005</v>
      </c>
      <c r="LK216">
        <v>50.6051</v>
      </c>
      <c r="LL216" s="1">
        <v>1.223694E-3</v>
      </c>
      <c r="LM216">
        <v>0.43042560000000002</v>
      </c>
      <c r="LN216">
        <v>0.72881070000000003</v>
      </c>
      <c r="LO216">
        <v>49.266249999999999</v>
      </c>
      <c r="LP216" s="1">
        <v>1.178342E-3</v>
      </c>
      <c r="LQ216">
        <v>0.4150877</v>
      </c>
      <c r="LR216">
        <v>0.72881110000000005</v>
      </c>
      <c r="LS216">
        <v>47.839709999999997</v>
      </c>
      <c r="LT216" s="1">
        <v>1.135229E-3</v>
      </c>
      <c r="LU216">
        <v>0.40044269999999998</v>
      </c>
      <c r="LV216">
        <v>0.72882080000000005</v>
      </c>
      <c r="LW216">
        <v>46.779229999999998</v>
      </c>
      <c r="LX216" s="1">
        <v>1.093971E-3</v>
      </c>
      <c r="LY216">
        <v>0.38641249999999999</v>
      </c>
      <c r="LZ216">
        <v>0.72882219999999998</v>
      </c>
      <c r="MA216">
        <v>45.589370000000002</v>
      </c>
      <c r="MB216" s="1">
        <v>1.0544560000000001E-3</v>
      </c>
      <c r="MC216">
        <v>0.37294640000000001</v>
      </c>
      <c r="MD216">
        <v>0.72882179999999996</v>
      </c>
      <c r="ME216">
        <v>45.014539999999997</v>
      </c>
      <c r="MF216" s="1">
        <v>1.0166470000000001E-3</v>
      </c>
      <c r="MG216">
        <v>0.36005369999999998</v>
      </c>
      <c r="MH216">
        <v>0.72881819999999997</v>
      </c>
      <c r="MI216">
        <v>44.503860000000003</v>
      </c>
      <c r="MJ216" s="1">
        <v>9.803352E-4</v>
      </c>
      <c r="MK216">
        <v>0.3476669</v>
      </c>
      <c r="ML216">
        <v>0.72882250000000004</v>
      </c>
      <c r="MM216">
        <v>43.533450000000002</v>
      </c>
      <c r="MN216" s="1">
        <v>9.4539980000000003E-4</v>
      </c>
      <c r="MO216">
        <v>0.33578390000000002</v>
      </c>
      <c r="MP216">
        <v>0.72882089999999999</v>
      </c>
      <c r="MQ216">
        <v>42.332470000000001</v>
      </c>
      <c r="MR216" s="1">
        <v>9.1185439999999995E-4</v>
      </c>
      <c r="MS216">
        <v>0.3243587</v>
      </c>
      <c r="MT216">
        <v>0.72880909999999999</v>
      </c>
      <c r="MU216">
        <v>40.645060000000001</v>
      </c>
      <c r="MV216" s="1">
        <v>8.796225E-4</v>
      </c>
      <c r="MW216">
        <v>0.31337809999999999</v>
      </c>
      <c r="MX216">
        <v>0.72881470000000004</v>
      </c>
      <c r="MY216">
        <v>39.483699999999999</v>
      </c>
      <c r="MZ216" s="1">
        <v>8.4862570000000001E-4</v>
      </c>
      <c r="NA216">
        <v>0.30275920000000001</v>
      </c>
      <c r="NB216">
        <v>0.72882080000000005</v>
      </c>
      <c r="NC216">
        <v>39.191119999999998</v>
      </c>
      <c r="ND216" s="1">
        <v>8.1889799999999998E-4</v>
      </c>
      <c r="NE216">
        <v>0.29256090000000001</v>
      </c>
      <c r="NF216">
        <v>0.7288154</v>
      </c>
      <c r="NG216">
        <v>41.042299999999997</v>
      </c>
      <c r="NH216" s="1">
        <v>7.9032470000000004E-4</v>
      </c>
      <c r="NI216">
        <v>0.28275850000000002</v>
      </c>
      <c r="NJ216">
        <v>0.72881969999999996</v>
      </c>
      <c r="NK216">
        <v>44.704549999999998</v>
      </c>
      <c r="NL216" s="1">
        <v>7.6276519999999995E-4</v>
      </c>
      <c r="NM216">
        <v>0.27327980000000002</v>
      </c>
      <c r="NN216">
        <v>0.72881640000000003</v>
      </c>
      <c r="NO216">
        <v>46.989260000000002</v>
      </c>
      <c r="NP216" s="1">
        <v>7.3635770000000001E-4</v>
      </c>
      <c r="NQ216">
        <v>0.26416899999999999</v>
      </c>
      <c r="NR216">
        <v>0.72882040000000003</v>
      </c>
      <c r="NS216">
        <v>46.90278</v>
      </c>
      <c r="NT216" s="1">
        <v>7.1083020000000004E-4</v>
      </c>
      <c r="NU216">
        <v>0.25535429999999998</v>
      </c>
      <c r="NV216">
        <v>0.72881629999999997</v>
      </c>
      <c r="NW216">
        <v>45.983330000000002</v>
      </c>
      <c r="NX216" s="1">
        <v>6.863336E-4</v>
      </c>
      <c r="NY216">
        <v>0.2468679</v>
      </c>
      <c r="NZ216">
        <v>0.72881249999999997</v>
      </c>
      <c r="OA216">
        <v>44.768479999999997</v>
      </c>
      <c r="OB216" s="1">
        <v>6.628952E-4</v>
      </c>
      <c r="OC216">
        <v>0.23870520000000001</v>
      </c>
      <c r="OD216">
        <v>0.72881459999999998</v>
      </c>
      <c r="OE216">
        <v>44.037019999999998</v>
      </c>
      <c r="OF216" s="1">
        <v>6.403696E-4</v>
      </c>
      <c r="OG216">
        <v>0.23082349999999999</v>
      </c>
      <c r="OH216">
        <v>0.72882250000000004</v>
      </c>
      <c r="OI216">
        <v>42.291670000000003</v>
      </c>
      <c r="OJ216" s="1">
        <v>6.1876949999999998E-4</v>
      </c>
      <c r="OK216">
        <v>0.223248</v>
      </c>
    </row>
    <row r="217" spans="1:401" x14ac:dyDescent="0.35">
      <c r="A217">
        <v>223</v>
      </c>
      <c r="B217" t="s">
        <v>4</v>
      </c>
      <c r="C217" t="s">
        <v>181</v>
      </c>
      <c r="D217" t="s">
        <v>223</v>
      </c>
      <c r="E217">
        <v>853.36689999999999</v>
      </c>
      <c r="F217">
        <v>0.81656550000000006</v>
      </c>
      <c r="G217">
        <v>24.384160000000001</v>
      </c>
      <c r="H217">
        <v>0</v>
      </c>
      <c r="I217">
        <v>0</v>
      </c>
      <c r="J217">
        <v>0.81184800000000001</v>
      </c>
      <c r="K217">
        <v>24.140840000000001</v>
      </c>
      <c r="L217">
        <v>0</v>
      </c>
      <c r="M217">
        <v>0</v>
      </c>
      <c r="N217">
        <v>0.80686780000000002</v>
      </c>
      <c r="O217">
        <v>24.056329999999999</v>
      </c>
      <c r="P217">
        <v>0</v>
      </c>
      <c r="Q217">
        <v>0</v>
      </c>
      <c r="R217">
        <v>0.80191730000000006</v>
      </c>
      <c r="S217">
        <v>25.145389999999999</v>
      </c>
      <c r="T217">
        <v>0</v>
      </c>
      <c r="U217">
        <v>0</v>
      </c>
      <c r="V217">
        <v>0.79731490000000005</v>
      </c>
      <c r="W217">
        <v>26.442160000000001</v>
      </c>
      <c r="X217">
        <v>0</v>
      </c>
      <c r="Y217">
        <v>0</v>
      </c>
      <c r="Z217">
        <v>0.7928075</v>
      </c>
      <c r="AA217">
        <v>26.847239999999999</v>
      </c>
      <c r="AB217">
        <v>0</v>
      </c>
      <c r="AC217">
        <v>0</v>
      </c>
      <c r="AD217">
        <v>0.78855540000000002</v>
      </c>
      <c r="AE217">
        <v>26.204689999999999</v>
      </c>
      <c r="AF217">
        <v>0</v>
      </c>
      <c r="AG217">
        <v>0</v>
      </c>
      <c r="AH217">
        <v>0.78485689999999997</v>
      </c>
      <c r="AI217">
        <v>25.03661</v>
      </c>
      <c r="AJ217">
        <v>0</v>
      </c>
      <c r="AK217">
        <v>0</v>
      </c>
      <c r="AL217">
        <v>0.78142299999999998</v>
      </c>
      <c r="AM217">
        <v>23.978149999999999</v>
      </c>
      <c r="AN217">
        <v>0</v>
      </c>
      <c r="AO217">
        <v>0</v>
      </c>
      <c r="AP217">
        <v>0.77808189999999999</v>
      </c>
      <c r="AQ217">
        <v>24.13288</v>
      </c>
      <c r="AR217" s="1">
        <v>6.97557E-32</v>
      </c>
      <c r="AS217" s="1">
        <v>2.1503820000000001E-29</v>
      </c>
      <c r="AT217">
        <v>0.7750089</v>
      </c>
      <c r="AU217">
        <v>25.468399999999999</v>
      </c>
      <c r="AV217" s="1">
        <v>4.341634E-22</v>
      </c>
      <c r="AW217" s="1">
        <v>1.350697E-19</v>
      </c>
      <c r="AX217">
        <v>0.77197709999999997</v>
      </c>
      <c r="AY217">
        <v>27.83146</v>
      </c>
      <c r="AZ217" s="1">
        <v>1.2684860000000001E-13</v>
      </c>
      <c r="BA217" s="1">
        <v>3.0512880000000002E-11</v>
      </c>
      <c r="BB217">
        <v>0.7691964</v>
      </c>
      <c r="BC217">
        <v>30.338629999999998</v>
      </c>
      <c r="BD217" s="1">
        <v>2.445141E-8</v>
      </c>
      <c r="BE217" s="1">
        <v>5.7317279999999996E-6</v>
      </c>
      <c r="BF217">
        <v>0.76692229999999995</v>
      </c>
      <c r="BG217">
        <v>31.6874</v>
      </c>
      <c r="BH217" s="1">
        <v>2.634249E-5</v>
      </c>
      <c r="BI217" s="1">
        <v>6.5980500000000003E-3</v>
      </c>
      <c r="BJ217">
        <v>0.76509879999999997</v>
      </c>
      <c r="BK217">
        <v>31.917739999999998</v>
      </c>
      <c r="BL217" s="1">
        <v>3.6614579999999998E-3</v>
      </c>
      <c r="BM217">
        <v>0.9622039</v>
      </c>
      <c r="BN217">
        <v>0.76362370000000002</v>
      </c>
      <c r="BO217">
        <v>31.525300000000001</v>
      </c>
      <c r="BP217">
        <v>0.13504939999999999</v>
      </c>
      <c r="BQ217">
        <v>36.90757</v>
      </c>
      <c r="BR217">
        <v>0.76262470000000004</v>
      </c>
      <c r="BS217">
        <v>30.57076</v>
      </c>
      <c r="BT217">
        <v>1.83995</v>
      </c>
      <c r="BU217">
        <v>519.79719999999998</v>
      </c>
      <c r="BV217">
        <v>0.76176650000000001</v>
      </c>
      <c r="BW217">
        <v>29.903449999999999</v>
      </c>
      <c r="BX217">
        <v>11.34468</v>
      </c>
      <c r="BY217">
        <v>3295.9639999999999</v>
      </c>
      <c r="BZ217">
        <v>0.76103120000000002</v>
      </c>
      <c r="CA217">
        <v>29.386389999999999</v>
      </c>
      <c r="CB217">
        <v>36.414479999999998</v>
      </c>
      <c r="CC217">
        <v>10845.94</v>
      </c>
      <c r="CD217">
        <v>0.76020889999999997</v>
      </c>
      <c r="CE217">
        <v>29.527059999999999</v>
      </c>
      <c r="CF217">
        <v>67.703720000000004</v>
      </c>
      <c r="CG217">
        <v>20619.689999999999</v>
      </c>
      <c r="CH217">
        <v>0.75908050000000005</v>
      </c>
      <c r="CI217">
        <v>29.96574</v>
      </c>
      <c r="CJ217">
        <v>79.385660000000001</v>
      </c>
      <c r="CK217">
        <v>24663.24</v>
      </c>
      <c r="CL217">
        <v>0.75773939999999995</v>
      </c>
      <c r="CM217">
        <v>30.32499</v>
      </c>
      <c r="CN217">
        <v>63.162649999999999</v>
      </c>
      <c r="CO217">
        <v>19991.599999999999</v>
      </c>
      <c r="CP217">
        <v>0.75608909999999996</v>
      </c>
      <c r="CQ217">
        <v>30.12697</v>
      </c>
      <c r="CR217">
        <v>36.277630000000002</v>
      </c>
      <c r="CS217">
        <v>11676.98</v>
      </c>
      <c r="CT217">
        <v>0.7540483</v>
      </c>
      <c r="CU217">
        <v>29.357060000000001</v>
      </c>
      <c r="CV217">
        <v>15.93709</v>
      </c>
      <c r="CW217">
        <v>5208.1779999999999</v>
      </c>
      <c r="CX217">
        <v>0.75172229999999995</v>
      </c>
      <c r="CY217">
        <v>28.349409999999999</v>
      </c>
      <c r="CZ217">
        <v>5.6509749999999999</v>
      </c>
      <c r="DA217">
        <v>1871.1289999999999</v>
      </c>
      <c r="DB217">
        <v>0.74919860000000005</v>
      </c>
      <c r="DC217">
        <v>28.188459999999999</v>
      </c>
      <c r="DD217">
        <v>1.705087</v>
      </c>
      <c r="DE217">
        <v>570.8356</v>
      </c>
      <c r="DF217">
        <v>0.74663690000000005</v>
      </c>
      <c r="DG217">
        <v>29.477810000000002</v>
      </c>
      <c r="DH217">
        <v>0.46751680000000001</v>
      </c>
      <c r="DI217">
        <v>157.64500000000001</v>
      </c>
      <c r="DJ217">
        <v>0.74408189999999996</v>
      </c>
      <c r="DK217">
        <v>32.940289999999997</v>
      </c>
      <c r="DL217">
        <v>0.13225509999999999</v>
      </c>
      <c r="DM217">
        <v>44.475250000000003</v>
      </c>
      <c r="DN217">
        <v>0.74131389999999997</v>
      </c>
      <c r="DO217">
        <v>37.540990000000001</v>
      </c>
      <c r="DP217" s="1">
        <v>5.0973089999999999E-2</v>
      </c>
      <c r="DQ217">
        <v>16.773779999999999</v>
      </c>
      <c r="DR217">
        <v>0.7384233</v>
      </c>
      <c r="DS217">
        <v>39.925109999999997</v>
      </c>
      <c r="DT217" s="1">
        <v>3.4254489999999999E-2</v>
      </c>
      <c r="DU217">
        <v>10.99152</v>
      </c>
      <c r="DV217">
        <v>0.73582899999999996</v>
      </c>
      <c r="DW217">
        <v>40.506929999999997</v>
      </c>
      <c r="DX217" s="1">
        <v>3.2956920000000001E-2</v>
      </c>
      <c r="DY217">
        <v>10.487550000000001</v>
      </c>
      <c r="DZ217">
        <v>0.73360130000000001</v>
      </c>
      <c r="EA217">
        <v>40.460520000000002</v>
      </c>
      <c r="EB217" s="1">
        <v>3.4360170000000002E-2</v>
      </c>
      <c r="EC217">
        <v>10.94125</v>
      </c>
      <c r="ED217">
        <v>0.7320411</v>
      </c>
      <c r="EE217">
        <v>39.972230000000003</v>
      </c>
      <c r="EF217" s="1">
        <v>3.5149760000000002E-2</v>
      </c>
      <c r="EG217">
        <v>11.215059999999999</v>
      </c>
      <c r="EH217">
        <v>0.73070520000000005</v>
      </c>
      <c r="EI217">
        <v>39.393940000000001</v>
      </c>
      <c r="EJ217" s="1">
        <v>3.4593730000000003E-2</v>
      </c>
      <c r="EK217">
        <v>11.057499999999999</v>
      </c>
      <c r="EL217">
        <v>0.72982290000000005</v>
      </c>
      <c r="EM217">
        <v>39.335839999999997</v>
      </c>
      <c r="EN217" s="1">
        <v>3.2903210000000002E-2</v>
      </c>
      <c r="EO217">
        <v>10.523630000000001</v>
      </c>
      <c r="EP217">
        <v>0.72919820000000002</v>
      </c>
      <c r="EQ217">
        <v>40.970709999999997</v>
      </c>
      <c r="ER217" s="1">
        <v>3.0469320000000001E-2</v>
      </c>
      <c r="ES217">
        <v>9.7473259999999993</v>
      </c>
      <c r="ET217">
        <v>0.72874890000000003</v>
      </c>
      <c r="EU217">
        <v>43.374200000000002</v>
      </c>
      <c r="EV217" s="1">
        <v>2.7503179999999999E-2</v>
      </c>
      <c r="EW217">
        <v>8.8017850000000006</v>
      </c>
      <c r="EX217">
        <v>0.72847340000000005</v>
      </c>
      <c r="EY217">
        <v>44.137500000000003</v>
      </c>
      <c r="EZ217" s="1">
        <v>2.4034670000000001E-2</v>
      </c>
      <c r="FA217">
        <v>7.6959080000000002</v>
      </c>
      <c r="FB217">
        <v>0.72830459999999997</v>
      </c>
      <c r="FC217">
        <v>44.13776</v>
      </c>
      <c r="FD217" s="1">
        <v>2.015368E-2</v>
      </c>
      <c r="FE217">
        <v>6.4595089999999997</v>
      </c>
      <c r="FF217">
        <v>0.72822730000000002</v>
      </c>
      <c r="FG217">
        <v>43.744100000000003</v>
      </c>
      <c r="FH217" s="1">
        <v>1.6224539999999999E-2</v>
      </c>
      <c r="FI217">
        <v>5.2039520000000001</v>
      </c>
      <c r="FJ217">
        <v>0.72818579999999999</v>
      </c>
      <c r="FK217">
        <v>43.170360000000002</v>
      </c>
      <c r="FL217" s="1">
        <v>1.2736829999999999E-2</v>
      </c>
      <c r="FM217">
        <v>4.0836790000000001</v>
      </c>
      <c r="FN217">
        <v>0.72813589999999995</v>
      </c>
      <c r="FO217">
        <v>42.98959</v>
      </c>
      <c r="FP217" s="1">
        <v>1.001761E-2</v>
      </c>
      <c r="FQ217">
        <v>3.206356</v>
      </c>
      <c r="FR217">
        <v>0.7281358</v>
      </c>
      <c r="FS217">
        <v>42.912820000000004</v>
      </c>
      <c r="FT217" s="1">
        <v>8.1072980000000006E-3</v>
      </c>
      <c r="FU217">
        <v>2.588333</v>
      </c>
      <c r="FV217">
        <v>0.72815099999999999</v>
      </c>
      <c r="FW217">
        <v>43.520809999999997</v>
      </c>
      <c r="FX217" s="1">
        <v>6.8487799999999996E-3</v>
      </c>
      <c r="FY217">
        <v>2.180094</v>
      </c>
      <c r="FZ217">
        <v>0.72813019999999995</v>
      </c>
      <c r="GA217">
        <v>44.379770000000001</v>
      </c>
      <c r="GB217" s="1">
        <v>6.0358590000000002E-3</v>
      </c>
      <c r="GC217">
        <v>1.9165080000000001</v>
      </c>
      <c r="GD217">
        <v>0.72813539999999999</v>
      </c>
      <c r="GE217">
        <v>45.38944</v>
      </c>
      <c r="GF217" s="1">
        <v>5.4924919999999999E-3</v>
      </c>
      <c r="GG217">
        <v>1.7410190000000001</v>
      </c>
      <c r="GH217">
        <v>0.72812639999999995</v>
      </c>
      <c r="GI217">
        <v>45.657260000000001</v>
      </c>
      <c r="GJ217" s="1">
        <v>5.1010040000000001E-3</v>
      </c>
      <c r="GK217">
        <v>1.6152489999999999</v>
      </c>
      <c r="GL217">
        <v>0.72814250000000003</v>
      </c>
      <c r="GM217">
        <v>45.210230000000003</v>
      </c>
      <c r="GN217" s="1">
        <v>4.7958660000000002E-3</v>
      </c>
      <c r="GO217">
        <v>1.5175369999999999</v>
      </c>
      <c r="GP217">
        <v>0.72812100000000002</v>
      </c>
      <c r="GQ217">
        <v>44.070239999999998</v>
      </c>
      <c r="GR217" s="1">
        <v>4.5392360000000003E-3</v>
      </c>
      <c r="GS217">
        <v>1.435746</v>
      </c>
      <c r="GT217">
        <v>0.72813859999999997</v>
      </c>
      <c r="GU217">
        <v>43.597529999999999</v>
      </c>
      <c r="GV217" s="1">
        <v>4.3119680000000002E-3</v>
      </c>
      <c r="GW217">
        <v>1.363472</v>
      </c>
      <c r="GX217">
        <v>0.72812790000000005</v>
      </c>
      <c r="GY217">
        <v>43.360970000000002</v>
      </c>
      <c r="GZ217" s="1">
        <v>4.105221E-3</v>
      </c>
      <c r="HA217">
        <v>1.2979780000000001</v>
      </c>
      <c r="HB217">
        <v>0.72812560000000004</v>
      </c>
      <c r="HC217">
        <v>44.126820000000002</v>
      </c>
      <c r="HD217" s="1">
        <v>3.9152730000000004E-3</v>
      </c>
      <c r="HE217">
        <v>1.2376929999999999</v>
      </c>
      <c r="HF217">
        <v>0.72812580000000005</v>
      </c>
      <c r="HG217">
        <v>45.172490000000003</v>
      </c>
      <c r="HH217" s="1">
        <v>3.7374449999999998E-3</v>
      </c>
      <c r="HI217">
        <v>1.1814020000000001</v>
      </c>
      <c r="HJ217">
        <v>0.72814469999999998</v>
      </c>
      <c r="HK217">
        <v>45.213149999999999</v>
      </c>
      <c r="HL217" s="1">
        <v>3.57011E-3</v>
      </c>
      <c r="HM217">
        <v>1.12845</v>
      </c>
      <c r="HN217">
        <v>0.72814270000000003</v>
      </c>
      <c r="HO217">
        <v>44.867789999999999</v>
      </c>
      <c r="HP217" s="1">
        <v>3.4123130000000002E-3</v>
      </c>
      <c r="HQ217">
        <v>1.0785130000000001</v>
      </c>
      <c r="HR217">
        <v>0.72813519999999998</v>
      </c>
      <c r="HS217">
        <v>44.061680000000003</v>
      </c>
      <c r="HT217" s="1">
        <v>3.2632400000000002E-3</v>
      </c>
      <c r="HU217">
        <v>1.0313589999999999</v>
      </c>
      <c r="HV217">
        <v>0.72813810000000001</v>
      </c>
      <c r="HW217">
        <v>43.087600000000002</v>
      </c>
      <c r="HX217" s="1">
        <v>3.122494E-3</v>
      </c>
      <c r="HY217">
        <v>0.98688030000000004</v>
      </c>
      <c r="HZ217">
        <v>0.72814080000000003</v>
      </c>
      <c r="IA217">
        <v>43.271889999999999</v>
      </c>
      <c r="IB217" s="1">
        <v>2.9897230000000001E-3</v>
      </c>
      <c r="IC217">
        <v>0.94490719999999995</v>
      </c>
      <c r="ID217">
        <v>0.72814449999999997</v>
      </c>
      <c r="IE217">
        <v>45.287759999999999</v>
      </c>
      <c r="IF217" s="1">
        <v>2.8639960000000002E-3</v>
      </c>
      <c r="IG217">
        <v>0.90510539999999995</v>
      </c>
      <c r="IH217">
        <v>0.72813850000000002</v>
      </c>
      <c r="II217">
        <v>48.454419999999999</v>
      </c>
      <c r="IJ217" s="1">
        <v>2.7444660000000001E-3</v>
      </c>
      <c r="IK217">
        <v>0.86734579999999994</v>
      </c>
      <c r="IL217">
        <v>0.72814100000000004</v>
      </c>
      <c r="IM217">
        <v>50.45438</v>
      </c>
      <c r="IN217" s="1">
        <v>2.6312530000000001E-3</v>
      </c>
      <c r="IO217">
        <v>0.83148650000000002</v>
      </c>
      <c r="IP217">
        <v>0.72814250000000003</v>
      </c>
      <c r="IQ217">
        <v>50.869590000000002</v>
      </c>
      <c r="IR217" s="1">
        <v>2.5236830000000001E-3</v>
      </c>
      <c r="IS217">
        <v>0.79752809999999996</v>
      </c>
      <c r="IT217">
        <v>0.72813499999999998</v>
      </c>
      <c r="IU217">
        <v>50.559620000000002</v>
      </c>
      <c r="IV217" s="1">
        <v>2.4215479999999999E-3</v>
      </c>
      <c r="IW217">
        <v>0.76518889999999995</v>
      </c>
      <c r="IX217">
        <v>0.7281417</v>
      </c>
      <c r="IY217">
        <v>49.898800000000001</v>
      </c>
      <c r="IZ217" s="1">
        <v>2.3242430000000001E-3</v>
      </c>
      <c r="JA217">
        <v>0.73444010000000004</v>
      </c>
      <c r="JB217">
        <v>0.72813539999999999</v>
      </c>
      <c r="JC217">
        <v>48.739100000000001</v>
      </c>
      <c r="JD217" s="1">
        <v>2.2318680000000001E-3</v>
      </c>
      <c r="JE217">
        <v>0.70527960000000001</v>
      </c>
      <c r="JF217">
        <v>0.72814060000000003</v>
      </c>
      <c r="JG217">
        <v>48.169649999999997</v>
      </c>
      <c r="JH217" s="1">
        <v>2.1447200000000001E-3</v>
      </c>
      <c r="JI217">
        <v>0.6776702</v>
      </c>
      <c r="JJ217">
        <v>0.72814190000000001</v>
      </c>
      <c r="JK217">
        <v>47.293579999999999</v>
      </c>
      <c r="JL217" s="1">
        <v>2.0604579999999998E-3</v>
      </c>
      <c r="JM217">
        <v>0.65142520000000004</v>
      </c>
      <c r="JN217">
        <v>0.72813899999999998</v>
      </c>
      <c r="JO217">
        <v>46.327579999999998</v>
      </c>
      <c r="JP217" s="1">
        <v>1.9757490000000002E-3</v>
      </c>
      <c r="JQ217">
        <v>0.62625679999999995</v>
      </c>
      <c r="JR217">
        <v>0.72814069999999997</v>
      </c>
      <c r="JS217">
        <v>45.751930000000002</v>
      </c>
      <c r="JT217" s="1">
        <v>1.895103E-3</v>
      </c>
      <c r="JU217">
        <v>0.60220549999999995</v>
      </c>
      <c r="JV217">
        <v>0.72814140000000005</v>
      </c>
      <c r="JW217">
        <v>45.843899999999998</v>
      </c>
      <c r="JX217" s="1">
        <v>1.8185549999999999E-3</v>
      </c>
      <c r="JY217">
        <v>0.57925749999999998</v>
      </c>
      <c r="JZ217">
        <v>0.72814350000000005</v>
      </c>
      <c r="KA217">
        <v>45.650620000000004</v>
      </c>
      <c r="KB217" s="1">
        <v>1.7461569999999999E-3</v>
      </c>
      <c r="KC217">
        <v>0.55742899999999995</v>
      </c>
      <c r="KD217">
        <v>0.72812929999999998</v>
      </c>
      <c r="KE217">
        <v>44.699440000000003</v>
      </c>
      <c r="KF217" s="1">
        <v>1.676999E-3</v>
      </c>
      <c r="KG217">
        <v>0.53650160000000002</v>
      </c>
      <c r="KH217">
        <v>0.72813950000000005</v>
      </c>
      <c r="KI217">
        <v>42.747140000000002</v>
      </c>
      <c r="KJ217" s="1">
        <v>1.6112660000000001E-3</v>
      </c>
      <c r="KK217">
        <v>0.51650560000000001</v>
      </c>
      <c r="KL217">
        <v>0.72813660000000002</v>
      </c>
      <c r="KM217">
        <v>41.784149999999997</v>
      </c>
      <c r="KN217" s="1">
        <v>1.5486090000000001E-3</v>
      </c>
      <c r="KO217">
        <v>0.49737399999999998</v>
      </c>
      <c r="KP217">
        <v>0.72814140000000005</v>
      </c>
      <c r="KQ217">
        <v>43.508690000000001</v>
      </c>
      <c r="KR217" s="1">
        <v>1.4886879999999999E-3</v>
      </c>
      <c r="KS217">
        <v>0.47903059999999997</v>
      </c>
      <c r="KT217">
        <v>0.72813939999999999</v>
      </c>
      <c r="KU217">
        <v>47.662790000000001</v>
      </c>
      <c r="KV217" s="1">
        <v>1.431872E-3</v>
      </c>
      <c r="KW217">
        <v>0.46156130000000001</v>
      </c>
      <c r="KX217">
        <v>0.72814140000000005</v>
      </c>
      <c r="KY217">
        <v>51.01632</v>
      </c>
      <c r="KZ217" s="1">
        <v>1.3776750000000001E-3</v>
      </c>
      <c r="LA217">
        <v>0.44485570000000002</v>
      </c>
      <c r="LB217">
        <v>0.72814029999999996</v>
      </c>
      <c r="LC217">
        <v>51.691099999999999</v>
      </c>
      <c r="LD217" s="1">
        <v>1.3256170000000001E-3</v>
      </c>
      <c r="LE217">
        <v>0.42872389999999999</v>
      </c>
      <c r="LF217">
        <v>0.72813499999999998</v>
      </c>
      <c r="LG217">
        <v>51.220930000000003</v>
      </c>
      <c r="LH217" s="1">
        <v>1.275701E-3</v>
      </c>
      <c r="LI217">
        <v>0.41324250000000001</v>
      </c>
      <c r="LJ217">
        <v>0.72813930000000004</v>
      </c>
      <c r="LK217">
        <v>50.577649999999998</v>
      </c>
      <c r="LL217" s="1">
        <v>1.2282339999999999E-3</v>
      </c>
      <c r="LM217">
        <v>0.39845599999999998</v>
      </c>
      <c r="LN217">
        <v>0.7281339</v>
      </c>
      <c r="LO217">
        <v>49.326549999999997</v>
      </c>
      <c r="LP217" s="1">
        <v>1.182689E-3</v>
      </c>
      <c r="LQ217">
        <v>0.38424940000000002</v>
      </c>
      <c r="LR217">
        <v>0.72813669999999997</v>
      </c>
      <c r="LS217">
        <v>48.028120000000001</v>
      </c>
      <c r="LT217" s="1">
        <v>1.1393779999999999E-3</v>
      </c>
      <c r="LU217">
        <v>0.37067929999999999</v>
      </c>
      <c r="LV217">
        <v>0.72813399999999995</v>
      </c>
      <c r="LW217">
        <v>47.042270000000002</v>
      </c>
      <c r="LX217" s="1">
        <v>1.097937E-3</v>
      </c>
      <c r="LY217">
        <v>0.35768270000000002</v>
      </c>
      <c r="LZ217">
        <v>0.7281436</v>
      </c>
      <c r="MA217">
        <v>45.791260000000001</v>
      </c>
      <c r="MB217" s="1">
        <v>1.058254E-3</v>
      </c>
      <c r="MC217">
        <v>0.3452094</v>
      </c>
      <c r="MD217">
        <v>0.72814319999999999</v>
      </c>
      <c r="ME217">
        <v>45.137860000000003</v>
      </c>
      <c r="MF217" s="1">
        <v>1.020289E-3</v>
      </c>
      <c r="MG217">
        <v>0.33326820000000001</v>
      </c>
      <c r="MH217">
        <v>0.72814100000000004</v>
      </c>
      <c r="MI217">
        <v>44.512169999999998</v>
      </c>
      <c r="MJ217" s="1">
        <v>9.8382640000000006E-4</v>
      </c>
      <c r="MK217">
        <v>0.32179600000000003</v>
      </c>
      <c r="ML217">
        <v>0.72814389999999996</v>
      </c>
      <c r="MM217">
        <v>43.522919999999999</v>
      </c>
      <c r="MN217" s="1">
        <v>9.4874339999999997E-4</v>
      </c>
      <c r="MO217">
        <v>0.31079010000000001</v>
      </c>
      <c r="MP217">
        <v>0.72813419999999995</v>
      </c>
      <c r="MQ217">
        <v>42.38691</v>
      </c>
      <c r="MR217" s="1">
        <v>9.1505579999999996E-4</v>
      </c>
      <c r="MS217">
        <v>0.3002087</v>
      </c>
      <c r="MT217">
        <v>0.72813240000000001</v>
      </c>
      <c r="MU217">
        <v>40.798319999999997</v>
      </c>
      <c r="MV217" s="1">
        <v>8.8271509999999999E-4</v>
      </c>
      <c r="MW217">
        <v>0.29004429999999998</v>
      </c>
      <c r="MX217">
        <v>0.72813950000000005</v>
      </c>
      <c r="MY217">
        <v>39.708680000000001</v>
      </c>
      <c r="MZ217" s="1">
        <v>8.5160970000000005E-4</v>
      </c>
      <c r="NA217">
        <v>0.28021679999999999</v>
      </c>
      <c r="NB217">
        <v>0.72813419999999995</v>
      </c>
      <c r="NC217">
        <v>39.359380000000002</v>
      </c>
      <c r="ND217" s="1">
        <v>8.2174050000000001E-4</v>
      </c>
      <c r="NE217">
        <v>0.27076719999999999</v>
      </c>
      <c r="NF217">
        <v>0.72813939999999999</v>
      </c>
      <c r="NG217">
        <v>41.093519999999998</v>
      </c>
      <c r="NH217" s="1">
        <v>7.9307749999999995E-4</v>
      </c>
      <c r="NI217">
        <v>0.26169579999999998</v>
      </c>
      <c r="NJ217">
        <v>0.72814210000000001</v>
      </c>
      <c r="NK217">
        <v>44.659790000000001</v>
      </c>
      <c r="NL217" s="1">
        <v>7.6541049999999996E-4</v>
      </c>
      <c r="NM217">
        <v>0.2529206</v>
      </c>
      <c r="NN217">
        <v>0.7281379</v>
      </c>
      <c r="NO217">
        <v>46.846339999999998</v>
      </c>
      <c r="NP217" s="1">
        <v>7.3890360000000005E-4</v>
      </c>
      <c r="NQ217">
        <v>0.24448510000000001</v>
      </c>
      <c r="NR217">
        <v>0.72813930000000004</v>
      </c>
      <c r="NS217">
        <v>46.787039999999998</v>
      </c>
      <c r="NT217" s="1">
        <v>7.1328829999999996E-4</v>
      </c>
      <c r="NU217">
        <v>0.23632829999999999</v>
      </c>
      <c r="NV217">
        <v>0.72813969999999995</v>
      </c>
      <c r="NW217">
        <v>45.959530000000001</v>
      </c>
      <c r="NX217" s="1">
        <v>6.8869069999999996E-4</v>
      </c>
      <c r="NY217">
        <v>0.2284688</v>
      </c>
      <c r="NZ217">
        <v>0.72813499999999998</v>
      </c>
      <c r="OA217">
        <v>44.840119999999999</v>
      </c>
      <c r="OB217" s="1">
        <v>6.6517240000000004E-4</v>
      </c>
      <c r="OC217">
        <v>0.22091340000000001</v>
      </c>
      <c r="OD217">
        <v>0.72813899999999998</v>
      </c>
      <c r="OE217">
        <v>44.24015</v>
      </c>
      <c r="OF217" s="1">
        <v>6.4255340000000005E-4</v>
      </c>
      <c r="OG217">
        <v>0.2136142</v>
      </c>
      <c r="OH217">
        <v>0.72814369999999995</v>
      </c>
      <c r="OI217">
        <v>42.519390000000001</v>
      </c>
      <c r="OJ217" s="1">
        <v>6.208788E-4</v>
      </c>
      <c r="OK217">
        <v>0.2066035</v>
      </c>
    </row>
    <row r="218" spans="1:401" x14ac:dyDescent="0.35">
      <c r="A218">
        <v>224</v>
      </c>
      <c r="B218" t="s">
        <v>4</v>
      </c>
      <c r="C218" t="s">
        <v>181</v>
      </c>
      <c r="D218" t="s">
        <v>224</v>
      </c>
      <c r="E218">
        <v>832.49720000000002</v>
      </c>
      <c r="F218">
        <v>0.93290870000000004</v>
      </c>
      <c r="G218">
        <v>24.465949999999999</v>
      </c>
      <c r="H218">
        <v>0</v>
      </c>
      <c r="I218">
        <v>0</v>
      </c>
      <c r="J218">
        <v>0.92456879999999997</v>
      </c>
      <c r="K218">
        <v>24.195730000000001</v>
      </c>
      <c r="L218">
        <v>0</v>
      </c>
      <c r="M218">
        <v>0</v>
      </c>
      <c r="N218">
        <v>0.91612170000000004</v>
      </c>
      <c r="O218">
        <v>24.0627</v>
      </c>
      <c r="P218">
        <v>0</v>
      </c>
      <c r="Q218">
        <v>0</v>
      </c>
      <c r="R218">
        <v>0.90782700000000005</v>
      </c>
      <c r="S218">
        <v>25.135190000000001</v>
      </c>
      <c r="T218">
        <v>0</v>
      </c>
      <c r="U218">
        <v>0</v>
      </c>
      <c r="V218">
        <v>0.89995040000000004</v>
      </c>
      <c r="W218">
        <v>26.40823</v>
      </c>
      <c r="X218">
        <v>0</v>
      </c>
      <c r="Y218">
        <v>0</v>
      </c>
      <c r="Z218">
        <v>0.89232149999999999</v>
      </c>
      <c r="AA218">
        <v>26.848050000000001</v>
      </c>
      <c r="AB218">
        <v>0</v>
      </c>
      <c r="AC218">
        <v>0</v>
      </c>
      <c r="AD218">
        <v>0.8849281</v>
      </c>
      <c r="AE218">
        <v>26.247949999999999</v>
      </c>
      <c r="AF218">
        <v>0</v>
      </c>
      <c r="AG218">
        <v>0</v>
      </c>
      <c r="AH218">
        <v>0.87809709999999996</v>
      </c>
      <c r="AI218">
        <v>25.111989999999999</v>
      </c>
      <c r="AJ218">
        <v>0</v>
      </c>
      <c r="AK218">
        <v>0</v>
      </c>
      <c r="AL218">
        <v>0.87159850000000005</v>
      </c>
      <c r="AM218">
        <v>24.072199999999999</v>
      </c>
      <c r="AN218">
        <v>0</v>
      </c>
      <c r="AO218">
        <v>0</v>
      </c>
      <c r="AP218">
        <v>0.86527920000000003</v>
      </c>
      <c r="AQ218">
        <v>24.236470000000001</v>
      </c>
      <c r="AR218" s="1">
        <v>1.405029E-32</v>
      </c>
      <c r="AS218" s="1">
        <v>3.9752550000000003E-30</v>
      </c>
      <c r="AT218">
        <v>0.85941500000000004</v>
      </c>
      <c r="AU218">
        <v>25.534690000000001</v>
      </c>
      <c r="AV218" s="1">
        <v>8.4356250000000002E-23</v>
      </c>
      <c r="AW218" s="1">
        <v>2.4103159999999999E-20</v>
      </c>
      <c r="AX218">
        <v>0.85404800000000003</v>
      </c>
      <c r="AY218">
        <v>27.838349999999998</v>
      </c>
      <c r="AZ218" s="1">
        <v>4.9466269999999999E-14</v>
      </c>
      <c r="BA218" s="1">
        <v>1.056876E-11</v>
      </c>
      <c r="BB218">
        <v>0.84911829999999999</v>
      </c>
      <c r="BC218">
        <v>30.28323</v>
      </c>
      <c r="BD218" s="1">
        <v>1.2703719999999999E-8</v>
      </c>
      <c r="BE218" s="1">
        <v>2.7519260000000002E-6</v>
      </c>
      <c r="BF218">
        <v>0.8449759</v>
      </c>
      <c r="BG218">
        <v>31.608419999999999</v>
      </c>
      <c r="BH218" s="1">
        <v>1.6535310000000001E-5</v>
      </c>
      <c r="BI218" s="1">
        <v>3.8367499999999999E-3</v>
      </c>
      <c r="BJ218">
        <v>0.84148800000000001</v>
      </c>
      <c r="BK218">
        <v>31.87238</v>
      </c>
      <c r="BL218" s="1">
        <v>2.571809E-3</v>
      </c>
      <c r="BM218">
        <v>0.62543159999999998</v>
      </c>
      <c r="BN218">
        <v>0.83867879999999995</v>
      </c>
      <c r="BO218">
        <v>31.537870000000002</v>
      </c>
      <c r="BP218">
        <v>0.1033481</v>
      </c>
      <c r="BQ218">
        <v>26.097460000000002</v>
      </c>
      <c r="BR218">
        <v>0.83654030000000001</v>
      </c>
      <c r="BS218">
        <v>30.654309999999999</v>
      </c>
      <c r="BT218">
        <v>1.51084</v>
      </c>
      <c r="BU218">
        <v>393.81760000000003</v>
      </c>
      <c r="BV218">
        <v>0.83479139999999996</v>
      </c>
      <c r="BW218">
        <v>30.049959999999999</v>
      </c>
      <c r="BX218">
        <v>9.8923489999999994</v>
      </c>
      <c r="BY218">
        <v>2648.1950000000002</v>
      </c>
      <c r="BZ218">
        <v>0.83323789999999998</v>
      </c>
      <c r="CA218">
        <v>29.504989999999999</v>
      </c>
      <c r="CB218">
        <v>33.453560000000003</v>
      </c>
      <c r="CC218">
        <v>9170.4930000000004</v>
      </c>
      <c r="CD218">
        <v>0.83169700000000002</v>
      </c>
      <c r="CE218">
        <v>29.57273</v>
      </c>
      <c r="CF218">
        <v>65.107140000000001</v>
      </c>
      <c r="CG218">
        <v>18232.57</v>
      </c>
      <c r="CH218">
        <v>0.8298181</v>
      </c>
      <c r="CI218">
        <v>29.94258</v>
      </c>
      <c r="CJ218">
        <v>79.452500000000001</v>
      </c>
      <c r="CK218">
        <v>22693.3</v>
      </c>
      <c r="CL218">
        <v>0.82747210000000004</v>
      </c>
      <c r="CM218">
        <v>30.282489999999999</v>
      </c>
      <c r="CN218">
        <v>65.48424</v>
      </c>
      <c r="CO218">
        <v>19035.64</v>
      </c>
      <c r="CP218">
        <v>0.82466969999999995</v>
      </c>
      <c r="CQ218">
        <v>30.127610000000001</v>
      </c>
      <c r="CR218">
        <v>38.767310000000002</v>
      </c>
      <c r="CS218">
        <v>11458.46</v>
      </c>
      <c r="CT218">
        <v>0.82122569999999995</v>
      </c>
      <c r="CU218">
        <v>29.413640000000001</v>
      </c>
      <c r="CV218">
        <v>17.473389999999998</v>
      </c>
      <c r="CW218">
        <v>5243.8050000000003</v>
      </c>
      <c r="CX218">
        <v>0.81722300000000003</v>
      </c>
      <c r="CY218">
        <v>28.45102</v>
      </c>
      <c r="CZ218">
        <v>6.3271709999999999</v>
      </c>
      <c r="DA218">
        <v>1924.5039999999999</v>
      </c>
      <c r="DB218">
        <v>0.81278280000000003</v>
      </c>
      <c r="DC218">
        <v>28.312609999999999</v>
      </c>
      <c r="DD218">
        <v>1.939441</v>
      </c>
      <c r="DE218">
        <v>596.77229999999997</v>
      </c>
      <c r="DF218">
        <v>0.80817700000000003</v>
      </c>
      <c r="DG218">
        <v>29.567499999999999</v>
      </c>
      <c r="DH218">
        <v>0.53582580000000002</v>
      </c>
      <c r="DI218">
        <v>166.22649999999999</v>
      </c>
      <c r="DJ218">
        <v>0.80348649999999999</v>
      </c>
      <c r="DK218">
        <v>32.98968</v>
      </c>
      <c r="DL218">
        <v>0.14983850000000001</v>
      </c>
      <c r="DM218">
        <v>46.46069</v>
      </c>
      <c r="DN218">
        <v>0.79911480000000001</v>
      </c>
      <c r="DO218">
        <v>37.525509999999997</v>
      </c>
      <c r="DP218" s="1">
        <v>5.5017789999999997E-2</v>
      </c>
      <c r="DQ218">
        <v>16.741240000000001</v>
      </c>
      <c r="DR218">
        <v>0.79495950000000004</v>
      </c>
      <c r="DS218">
        <v>39.819310000000002</v>
      </c>
      <c r="DT218" s="1">
        <v>3.4933909999999999E-2</v>
      </c>
      <c r="DU218">
        <v>10.3634</v>
      </c>
      <c r="DV218">
        <v>0.79116549999999997</v>
      </c>
      <c r="DW218">
        <v>40.405880000000003</v>
      </c>
      <c r="DX218" s="1">
        <v>3.2876179999999998E-2</v>
      </c>
      <c r="DY218">
        <v>9.6580929999999992</v>
      </c>
      <c r="DZ218">
        <v>0.7878906</v>
      </c>
      <c r="EA218">
        <v>40.414230000000003</v>
      </c>
      <c r="EB218" s="1">
        <v>3.421797E-2</v>
      </c>
      <c r="EC218">
        <v>10.05322</v>
      </c>
      <c r="ED218">
        <v>0.78548589999999996</v>
      </c>
      <c r="EE218">
        <v>39.991439999999997</v>
      </c>
      <c r="EF218" s="1">
        <v>3.512353E-2</v>
      </c>
      <c r="EG218">
        <v>10.33629</v>
      </c>
      <c r="EH218">
        <v>0.78344349999999996</v>
      </c>
      <c r="EI218">
        <v>39.513379999999998</v>
      </c>
      <c r="EJ218" s="1">
        <v>3.4705609999999998E-2</v>
      </c>
      <c r="EK218">
        <v>10.229699999999999</v>
      </c>
      <c r="EL218">
        <v>0.78200530000000001</v>
      </c>
      <c r="EM218">
        <v>39.525599999999997</v>
      </c>
      <c r="EN218" s="1">
        <v>3.3114129999999999E-2</v>
      </c>
      <c r="EO218">
        <v>9.7662910000000007</v>
      </c>
      <c r="EP218">
        <v>0.78095760000000003</v>
      </c>
      <c r="EQ218">
        <v>41.161110000000001</v>
      </c>
      <c r="ER218" s="1">
        <v>3.0743030000000001E-2</v>
      </c>
      <c r="ES218">
        <v>9.0684389999999997</v>
      </c>
      <c r="ET218">
        <v>0.78020290000000003</v>
      </c>
      <c r="EU218">
        <v>43.461300000000001</v>
      </c>
      <c r="EV218" s="1">
        <v>2.782842E-2</v>
      </c>
      <c r="EW218">
        <v>8.2107349999999997</v>
      </c>
      <c r="EX218">
        <v>0.77969960000000005</v>
      </c>
      <c r="EY218">
        <v>44.081809999999997</v>
      </c>
      <c r="EZ218" s="1">
        <v>2.4411059999999998E-2</v>
      </c>
      <c r="FA218">
        <v>7.2051119999999997</v>
      </c>
      <c r="FB218">
        <v>0.77935520000000003</v>
      </c>
      <c r="FC218">
        <v>44.064010000000003</v>
      </c>
      <c r="FD218" s="1">
        <v>2.0560479999999999E-2</v>
      </c>
      <c r="FE218">
        <v>6.0734789999999998</v>
      </c>
      <c r="FF218">
        <v>0.77914989999999995</v>
      </c>
      <c r="FG218">
        <v>43.711309999999997</v>
      </c>
      <c r="FH218" s="1">
        <v>1.6615700000000001E-2</v>
      </c>
      <c r="FI218">
        <v>4.9115880000000001</v>
      </c>
      <c r="FJ218">
        <v>0.7790205</v>
      </c>
      <c r="FK218">
        <v>43.211260000000003</v>
      </c>
      <c r="FL218" s="1">
        <v>1.306481E-2</v>
      </c>
      <c r="FM218">
        <v>3.8607710000000002</v>
      </c>
      <c r="FN218">
        <v>0.77894509999999995</v>
      </c>
      <c r="FO218">
        <v>43.141640000000002</v>
      </c>
      <c r="FP218" s="1">
        <v>1.0260770000000001E-2</v>
      </c>
      <c r="FQ218">
        <v>3.0275300000000001</v>
      </c>
      <c r="FR218">
        <v>0.77888800000000002</v>
      </c>
      <c r="FS218">
        <v>43.09675</v>
      </c>
      <c r="FT218" s="1">
        <v>8.2721140000000005E-3</v>
      </c>
      <c r="FU218">
        <v>2.4350520000000002</v>
      </c>
      <c r="FV218">
        <v>0.77887459999999997</v>
      </c>
      <c r="FW218">
        <v>43.628869999999999</v>
      </c>
      <c r="FX218" s="1">
        <v>6.9559160000000004E-3</v>
      </c>
      <c r="FY218">
        <v>2.0418569999999998</v>
      </c>
      <c r="FZ218">
        <v>0.77885499999999996</v>
      </c>
      <c r="GA218">
        <v>44.333300000000001</v>
      </c>
      <c r="GB218" s="1">
        <v>6.1053790000000002E-3</v>
      </c>
      <c r="GC218">
        <v>1.7878229999999999</v>
      </c>
      <c r="GD218">
        <v>0.77884549999999997</v>
      </c>
      <c r="GE218">
        <v>45.266379999999998</v>
      </c>
      <c r="GF218" s="1">
        <v>5.5402890000000003E-3</v>
      </c>
      <c r="GG218">
        <v>1.6196060000000001</v>
      </c>
      <c r="GH218">
        <v>0.77883179999999996</v>
      </c>
      <c r="GI218">
        <v>45.546399999999998</v>
      </c>
      <c r="GJ218" s="1">
        <v>5.136659E-3</v>
      </c>
      <c r="GK218">
        <v>1.500041</v>
      </c>
      <c r="GL218">
        <v>0.7788429</v>
      </c>
      <c r="GM218">
        <v>45.18723</v>
      </c>
      <c r="GN218" s="1">
        <v>4.824605E-3</v>
      </c>
      <c r="GO218">
        <v>1.407904</v>
      </c>
      <c r="GP218">
        <v>0.77884540000000002</v>
      </c>
      <c r="GQ218">
        <v>44.150109999999998</v>
      </c>
      <c r="GR218" s="1">
        <v>4.5640300000000002E-3</v>
      </c>
      <c r="GS218">
        <v>1.3312930000000001</v>
      </c>
      <c r="GT218">
        <v>0.77883789999999997</v>
      </c>
      <c r="GU218">
        <v>43.81335</v>
      </c>
      <c r="GV218" s="1">
        <v>4.334264E-3</v>
      </c>
      <c r="GW218">
        <v>1.263933</v>
      </c>
      <c r="GX218">
        <v>0.77884430000000004</v>
      </c>
      <c r="GY218">
        <v>43.602130000000002</v>
      </c>
      <c r="GZ218" s="1">
        <v>4.1255399999999996E-3</v>
      </c>
      <c r="HA218">
        <v>1.202944</v>
      </c>
      <c r="HB218">
        <v>0.77883539999999996</v>
      </c>
      <c r="HC218">
        <v>44.319020000000002</v>
      </c>
      <c r="HD218" s="1">
        <v>3.9340920000000001E-3</v>
      </c>
      <c r="HE218">
        <v>1.1469119999999999</v>
      </c>
      <c r="HF218">
        <v>0.77883800000000003</v>
      </c>
      <c r="HG218">
        <v>45.249220000000001</v>
      </c>
      <c r="HH218" s="1">
        <v>3.755062E-3</v>
      </c>
      <c r="HI218">
        <v>1.0946469999999999</v>
      </c>
      <c r="HJ218">
        <v>0.77883820000000004</v>
      </c>
      <c r="HK218">
        <v>45.181950000000001</v>
      </c>
      <c r="HL218" s="1">
        <v>3.586746E-3</v>
      </c>
      <c r="HM218">
        <v>1.0455479999999999</v>
      </c>
      <c r="HN218">
        <v>0.77883230000000003</v>
      </c>
      <c r="HO218">
        <v>44.831009999999999</v>
      </c>
      <c r="HP218" s="1">
        <v>3.4280170000000002E-3</v>
      </c>
      <c r="HQ218">
        <v>0.99922</v>
      </c>
      <c r="HR218">
        <v>0.77882980000000002</v>
      </c>
      <c r="HS218">
        <v>44.063000000000002</v>
      </c>
      <c r="HT218" s="1">
        <v>3.2780539999999999E-3</v>
      </c>
      <c r="HU218">
        <v>0.95547289999999996</v>
      </c>
      <c r="HV218">
        <v>0.77883190000000002</v>
      </c>
      <c r="HW218">
        <v>43.164090000000002</v>
      </c>
      <c r="HX218" s="1">
        <v>3.1364779999999998E-3</v>
      </c>
      <c r="HY218">
        <v>0.91421379999999997</v>
      </c>
      <c r="HZ218">
        <v>0.77883429999999998</v>
      </c>
      <c r="IA218">
        <v>43.449669999999998</v>
      </c>
      <c r="IB218" s="1">
        <v>3.0029499999999999E-3</v>
      </c>
      <c r="IC218">
        <v>0.87528539999999999</v>
      </c>
      <c r="ID218">
        <v>0.77883329999999995</v>
      </c>
      <c r="IE218">
        <v>45.514650000000003</v>
      </c>
      <c r="IF218" s="1">
        <v>2.876516E-3</v>
      </c>
      <c r="IG218">
        <v>0.83837729999999999</v>
      </c>
      <c r="IH218">
        <v>0.77882709999999999</v>
      </c>
      <c r="II218">
        <v>48.642470000000003</v>
      </c>
      <c r="IJ218" s="1">
        <v>2.7563729999999999E-3</v>
      </c>
      <c r="IK218">
        <v>0.80337559999999997</v>
      </c>
      <c r="IL218">
        <v>0.77882989999999996</v>
      </c>
      <c r="IM218">
        <v>50.519069999999999</v>
      </c>
      <c r="IN218" s="1">
        <v>2.6425509999999999E-3</v>
      </c>
      <c r="IO218">
        <v>0.77012840000000005</v>
      </c>
      <c r="IP218">
        <v>0.77883170000000002</v>
      </c>
      <c r="IQ218">
        <v>50.83034</v>
      </c>
      <c r="IR218" s="1">
        <v>2.5343950000000001E-3</v>
      </c>
      <c r="IS218">
        <v>0.73863990000000002</v>
      </c>
      <c r="IT218">
        <v>0.77882980000000002</v>
      </c>
      <c r="IU218">
        <v>50.497039999999998</v>
      </c>
      <c r="IV218" s="1">
        <v>2.4317470000000002E-3</v>
      </c>
      <c r="IW218">
        <v>0.70866240000000003</v>
      </c>
      <c r="IX218">
        <v>0.77883040000000003</v>
      </c>
      <c r="IY218">
        <v>49.88203</v>
      </c>
      <c r="IZ218" s="1">
        <v>2.333945E-3</v>
      </c>
      <c r="JA218">
        <v>0.6801642</v>
      </c>
      <c r="JB218">
        <v>0.77883009999999997</v>
      </c>
      <c r="JC218">
        <v>48.80818</v>
      </c>
      <c r="JD218" s="1">
        <v>2.2410469999999999E-3</v>
      </c>
      <c r="JE218">
        <v>0.65311649999999999</v>
      </c>
      <c r="JF218">
        <v>0.77883449999999999</v>
      </c>
      <c r="JG218">
        <v>48.352310000000003</v>
      </c>
      <c r="JH218" s="1">
        <v>2.15343E-3</v>
      </c>
      <c r="JI218">
        <v>0.62751760000000001</v>
      </c>
      <c r="JJ218">
        <v>0.77882839999999998</v>
      </c>
      <c r="JK218">
        <v>47.458660000000002</v>
      </c>
      <c r="JL218" s="1">
        <v>2.0687370000000002E-3</v>
      </c>
      <c r="JM218">
        <v>0.6031917</v>
      </c>
      <c r="JN218">
        <v>0.77882739999999995</v>
      </c>
      <c r="JO218">
        <v>46.404960000000003</v>
      </c>
      <c r="JP218" s="1">
        <v>1.9836799999999998E-3</v>
      </c>
      <c r="JQ218">
        <v>0.57988620000000002</v>
      </c>
      <c r="JR218">
        <v>0.77882839999999998</v>
      </c>
      <c r="JS218">
        <v>45.731639999999999</v>
      </c>
      <c r="JT218" s="1">
        <v>1.9026780000000001E-3</v>
      </c>
      <c r="JU218">
        <v>0.55760670000000001</v>
      </c>
      <c r="JV218">
        <v>0.77883009999999997</v>
      </c>
      <c r="JW218">
        <v>45.786459999999998</v>
      </c>
      <c r="JX218" s="1">
        <v>1.8257340000000001E-3</v>
      </c>
      <c r="JY218">
        <v>0.53633240000000004</v>
      </c>
      <c r="JZ218">
        <v>0.77883179999999996</v>
      </c>
      <c r="KA218">
        <v>45.617690000000003</v>
      </c>
      <c r="KB218" s="1">
        <v>1.7529900000000001E-3</v>
      </c>
      <c r="KC218">
        <v>0.51610339999999999</v>
      </c>
      <c r="KD218">
        <v>0.77882549999999995</v>
      </c>
      <c r="KE218">
        <v>44.752719999999997</v>
      </c>
      <c r="KF218" s="1">
        <v>1.683536E-3</v>
      </c>
      <c r="KG218">
        <v>0.49671789999999999</v>
      </c>
      <c r="KH218">
        <v>0.77883000000000002</v>
      </c>
      <c r="KI218">
        <v>42.89676</v>
      </c>
      <c r="KJ218" s="1">
        <v>1.6174920000000001E-3</v>
      </c>
      <c r="KK218">
        <v>0.47819099999999998</v>
      </c>
      <c r="KL218">
        <v>0.77883190000000002</v>
      </c>
      <c r="KM218">
        <v>42.016750000000002</v>
      </c>
      <c r="KN218" s="1">
        <v>1.554576E-3</v>
      </c>
      <c r="KO218">
        <v>0.46047110000000002</v>
      </c>
      <c r="KP218">
        <v>0.77883729999999995</v>
      </c>
      <c r="KQ218">
        <v>43.731270000000002</v>
      </c>
      <c r="KR218" s="1">
        <v>1.4943929999999999E-3</v>
      </c>
      <c r="KS218">
        <v>0.44348169999999998</v>
      </c>
      <c r="KT218">
        <v>0.77882890000000005</v>
      </c>
      <c r="KU218">
        <v>47.791910000000001</v>
      </c>
      <c r="KV218" s="1">
        <v>1.4372790000000001E-3</v>
      </c>
      <c r="KW218">
        <v>0.42728660000000002</v>
      </c>
      <c r="KX218">
        <v>0.77883009999999997</v>
      </c>
      <c r="KY218">
        <v>51.009120000000003</v>
      </c>
      <c r="KZ218" s="1">
        <v>1.3828600000000001E-3</v>
      </c>
      <c r="LA218">
        <v>0.41181630000000002</v>
      </c>
      <c r="LB218">
        <v>0.77882929999999995</v>
      </c>
      <c r="LC218">
        <v>51.590319999999998</v>
      </c>
      <c r="LD218" s="1">
        <v>1.3306150000000001E-3</v>
      </c>
      <c r="LE218">
        <v>0.3968855</v>
      </c>
      <c r="LF218">
        <v>0.77882940000000001</v>
      </c>
      <c r="LG218">
        <v>51.132449999999999</v>
      </c>
      <c r="LH218" s="1">
        <v>1.2804769999999999E-3</v>
      </c>
      <c r="LI218">
        <v>0.3825424</v>
      </c>
      <c r="LJ218">
        <v>0.77882870000000004</v>
      </c>
      <c r="LK218">
        <v>50.54636</v>
      </c>
      <c r="LL218">
        <v>1.232793E-3</v>
      </c>
      <c r="LM218">
        <v>0.36884410000000001</v>
      </c>
      <c r="LN218">
        <v>0.77882890000000005</v>
      </c>
      <c r="LO218">
        <v>49.37388</v>
      </c>
      <c r="LP218" s="1">
        <v>1.1870660000000001E-3</v>
      </c>
      <c r="LQ218">
        <v>0.35568830000000001</v>
      </c>
      <c r="LR218">
        <v>0.77882759999999995</v>
      </c>
      <c r="LS218">
        <v>48.193280000000001</v>
      </c>
      <c r="LT218" s="1">
        <v>1.143549E-3</v>
      </c>
      <c r="LU218">
        <v>0.34311439999999999</v>
      </c>
      <c r="LV218">
        <v>0.77882910000000005</v>
      </c>
      <c r="LW218">
        <v>47.283949999999997</v>
      </c>
      <c r="LX218" s="1">
        <v>1.1019300000000001E-3</v>
      </c>
      <c r="LY218">
        <v>0.33107500000000001</v>
      </c>
      <c r="LZ218">
        <v>0.77883170000000002</v>
      </c>
      <c r="MA218">
        <v>45.994869999999999</v>
      </c>
      <c r="MB218" s="1">
        <v>1.0620709999999999E-3</v>
      </c>
      <c r="MC218">
        <v>0.3195231</v>
      </c>
      <c r="MD218">
        <v>0.7788313</v>
      </c>
      <c r="ME218">
        <v>45.258400000000002</v>
      </c>
      <c r="MF218" s="1">
        <v>1.023946E-3</v>
      </c>
      <c r="MG218">
        <v>0.30846370000000001</v>
      </c>
      <c r="MH218">
        <v>0.77883000000000002</v>
      </c>
      <c r="MI218">
        <v>44.536560000000001</v>
      </c>
      <c r="MJ218" s="1">
        <v>9.8733390000000005E-4</v>
      </c>
      <c r="MK218">
        <v>0.29783939999999998</v>
      </c>
      <c r="ML218">
        <v>0.77883210000000003</v>
      </c>
      <c r="MM218">
        <v>43.510869999999997</v>
      </c>
      <c r="MN218" s="1">
        <v>9.5210330000000004E-4</v>
      </c>
      <c r="MO218">
        <v>0.28764669999999998</v>
      </c>
      <c r="MP218">
        <v>0.77882910000000005</v>
      </c>
      <c r="MQ218">
        <v>42.432310000000001</v>
      </c>
      <c r="MR218" s="1">
        <v>9.1828459999999999E-4</v>
      </c>
      <c r="MS218">
        <v>0.27784809999999999</v>
      </c>
      <c r="MT218">
        <v>0.77882669999999998</v>
      </c>
      <c r="MU218">
        <v>40.931870000000004</v>
      </c>
      <c r="MV218" s="1">
        <v>8.8582440000000004E-4</v>
      </c>
      <c r="MW218">
        <v>0.26843850000000002</v>
      </c>
      <c r="MX218">
        <v>0.77882989999999996</v>
      </c>
      <c r="MY218">
        <v>39.921190000000003</v>
      </c>
      <c r="MZ218" s="1">
        <v>8.5460780000000001E-4</v>
      </c>
      <c r="NA218">
        <v>0.25934380000000001</v>
      </c>
      <c r="NB218">
        <v>0.77882960000000001</v>
      </c>
      <c r="NC218">
        <v>39.518300000000004</v>
      </c>
      <c r="ND218" s="1">
        <v>8.2460719999999995E-4</v>
      </c>
      <c r="NE218">
        <v>0.25058970000000003</v>
      </c>
      <c r="NF218">
        <v>0.77882870000000004</v>
      </c>
      <c r="NG218">
        <v>41.149149999999999</v>
      </c>
      <c r="NH218" s="1">
        <v>7.9583819999999995E-4</v>
      </c>
      <c r="NI218">
        <v>0.24219289999999999</v>
      </c>
      <c r="NJ218">
        <v>0.77883080000000005</v>
      </c>
      <c r="NK218">
        <v>44.617980000000003</v>
      </c>
      <c r="NL218" s="1">
        <v>7.6806870000000003E-4</v>
      </c>
      <c r="NM218">
        <v>0.23407069999999999</v>
      </c>
      <c r="NN218">
        <v>0.77883259999999999</v>
      </c>
      <c r="NO218">
        <v>46.723959999999998</v>
      </c>
      <c r="NP218" s="1">
        <v>7.4146439999999997E-4</v>
      </c>
      <c r="NQ218">
        <v>0.22626060000000001</v>
      </c>
      <c r="NR218">
        <v>0.77883150000000001</v>
      </c>
      <c r="NS218">
        <v>46.67154</v>
      </c>
      <c r="NT218" s="1">
        <v>7.1576210000000003E-4</v>
      </c>
      <c r="NU218">
        <v>0.2187134</v>
      </c>
      <c r="NV218">
        <v>0.77882850000000003</v>
      </c>
      <c r="NW218">
        <v>45.931710000000002</v>
      </c>
      <c r="NX218" s="1">
        <v>6.910614E-4</v>
      </c>
      <c r="NY218">
        <v>0.21143529999999999</v>
      </c>
      <c r="NZ218">
        <v>0.77882960000000001</v>
      </c>
      <c r="OA218">
        <v>44.896050000000002</v>
      </c>
      <c r="OB218" s="1">
        <v>6.6746160000000004E-4</v>
      </c>
      <c r="OC218">
        <v>0.20444109999999999</v>
      </c>
      <c r="OD218">
        <v>0.77882859999999998</v>
      </c>
      <c r="OE218">
        <v>44.414830000000002</v>
      </c>
      <c r="OF218" s="1">
        <v>6.4474759999999997E-4</v>
      </c>
      <c r="OG218">
        <v>0.19768269999999999</v>
      </c>
      <c r="OH218">
        <v>0.77883170000000002</v>
      </c>
      <c r="OI218">
        <v>42.736449999999998</v>
      </c>
      <c r="OJ218" s="1">
        <v>6.2299559999999998E-4</v>
      </c>
      <c r="OK218">
        <v>0.19119359999999999</v>
      </c>
    </row>
    <row r="219" spans="1:401" x14ac:dyDescent="0.35">
      <c r="A219">
        <v>225</v>
      </c>
      <c r="B219" t="s">
        <v>4</v>
      </c>
      <c r="C219" t="s">
        <v>181</v>
      </c>
      <c r="D219" t="s">
        <v>225</v>
      </c>
      <c r="E219">
        <v>824.48710000000005</v>
      </c>
      <c r="F219">
        <v>0.93629370000000001</v>
      </c>
      <c r="G219">
        <v>24.57377</v>
      </c>
      <c r="H219">
        <v>0</v>
      </c>
      <c r="I219">
        <v>0</v>
      </c>
      <c r="J219">
        <v>0.92904710000000001</v>
      </c>
      <c r="K219">
        <v>24.270499999999998</v>
      </c>
      <c r="L219">
        <v>0</v>
      </c>
      <c r="M219">
        <v>0</v>
      </c>
      <c r="N219">
        <v>0.92173519999999998</v>
      </c>
      <c r="O219">
        <v>24.073429999999998</v>
      </c>
      <c r="P219">
        <v>0</v>
      </c>
      <c r="Q219">
        <v>0</v>
      </c>
      <c r="R219">
        <v>0.91462370000000004</v>
      </c>
      <c r="S219">
        <v>25.108699999999999</v>
      </c>
      <c r="T219">
        <v>0</v>
      </c>
      <c r="U219">
        <v>0</v>
      </c>
      <c r="V219">
        <v>0.90794870000000005</v>
      </c>
      <c r="W219">
        <v>26.352830000000001</v>
      </c>
      <c r="X219">
        <v>0</v>
      </c>
      <c r="Y219">
        <v>0</v>
      </c>
      <c r="Z219">
        <v>0.90151939999999997</v>
      </c>
      <c r="AA219">
        <v>26.845659999999999</v>
      </c>
      <c r="AB219">
        <v>0</v>
      </c>
      <c r="AC219">
        <v>0</v>
      </c>
      <c r="AD219">
        <v>0.89517990000000003</v>
      </c>
      <c r="AE219">
        <v>26.30104</v>
      </c>
      <c r="AF219">
        <v>0</v>
      </c>
      <c r="AG219">
        <v>0</v>
      </c>
      <c r="AH219">
        <v>0.88948210000000005</v>
      </c>
      <c r="AI219">
        <v>25.213550000000001</v>
      </c>
      <c r="AJ219">
        <v>0</v>
      </c>
      <c r="AK219">
        <v>0</v>
      </c>
      <c r="AL219">
        <v>0.88410149999999998</v>
      </c>
      <c r="AM219">
        <v>24.18805</v>
      </c>
      <c r="AN219">
        <v>0</v>
      </c>
      <c r="AO219">
        <v>0</v>
      </c>
      <c r="AP219">
        <v>0.87893379999999999</v>
      </c>
      <c r="AQ219">
        <v>24.351939999999999</v>
      </c>
      <c r="AR219" s="1">
        <v>2.2499699999999999E-33</v>
      </c>
      <c r="AS219" s="1">
        <v>7.8627289999999997E-31</v>
      </c>
      <c r="AT219">
        <v>0.87419270000000004</v>
      </c>
      <c r="AU219">
        <v>25.597200000000001</v>
      </c>
      <c r="AV219" s="1">
        <v>1.317535E-23</v>
      </c>
      <c r="AW219" s="1">
        <v>4.6559359999999999E-21</v>
      </c>
      <c r="AX219">
        <v>0.86992159999999996</v>
      </c>
      <c r="AY219">
        <v>27.82404</v>
      </c>
      <c r="AZ219" s="1">
        <v>1.8428400000000001E-14</v>
      </c>
      <c r="BA219" s="1">
        <v>4.3229500000000003E-12</v>
      </c>
      <c r="BB219">
        <v>0.8660814</v>
      </c>
      <c r="BC219">
        <v>30.19595</v>
      </c>
      <c r="BD219" s="1">
        <v>6.513202E-9</v>
      </c>
      <c r="BE219" s="1">
        <v>1.5527490000000001E-6</v>
      </c>
      <c r="BF219">
        <v>0.8629424</v>
      </c>
      <c r="BG219">
        <v>31.503599999999999</v>
      </c>
      <c r="BH219" s="1">
        <v>1.0367149999999999E-5</v>
      </c>
      <c r="BI219" s="1">
        <v>2.7076190000000001E-3</v>
      </c>
      <c r="BJ219">
        <v>0.8603885</v>
      </c>
      <c r="BK219">
        <v>31.808589999999999</v>
      </c>
      <c r="BL219" s="1">
        <v>1.8049730000000001E-3</v>
      </c>
      <c r="BM219">
        <v>0.50219630000000004</v>
      </c>
      <c r="BN219">
        <v>0.85840550000000004</v>
      </c>
      <c r="BO219">
        <v>31.55077</v>
      </c>
      <c r="BP219" s="1">
        <v>7.8939560000000006E-2</v>
      </c>
      <c r="BQ219">
        <v>23.148430000000001</v>
      </c>
      <c r="BR219">
        <v>0.85693039999999998</v>
      </c>
      <c r="BS219">
        <v>30.754359999999998</v>
      </c>
      <c r="BT219">
        <v>1.2367269999999999</v>
      </c>
      <c r="BU219">
        <v>379.71089999999998</v>
      </c>
      <c r="BV219">
        <v>0.85573149999999998</v>
      </c>
      <c r="BW219">
        <v>30.22167</v>
      </c>
      <c r="BX219">
        <v>8.5906990000000008</v>
      </c>
      <c r="BY219">
        <v>2746.1120000000001</v>
      </c>
      <c r="BZ219">
        <v>0.85470230000000003</v>
      </c>
      <c r="CA219">
        <v>29.672329999999999</v>
      </c>
      <c r="CB219">
        <v>30.590669999999999</v>
      </c>
      <c r="CC219">
        <v>10146.73</v>
      </c>
      <c r="CD219">
        <v>0.85358579999999995</v>
      </c>
      <c r="CE219">
        <v>29.60765</v>
      </c>
      <c r="CF219">
        <v>62.313040000000001</v>
      </c>
      <c r="CG219">
        <v>21387.84</v>
      </c>
      <c r="CH219">
        <v>0.85215609999999997</v>
      </c>
      <c r="CI219">
        <v>29.932020000000001</v>
      </c>
      <c r="CJ219">
        <v>79.223100000000002</v>
      </c>
      <c r="CK219">
        <v>28076.36</v>
      </c>
      <c r="CL219">
        <v>0.85028990000000004</v>
      </c>
      <c r="CM219">
        <v>30.222729999999999</v>
      </c>
      <c r="CN219">
        <v>67.652079999999998</v>
      </c>
      <c r="CO219">
        <v>24698.71</v>
      </c>
      <c r="CP219">
        <v>0.84799639999999998</v>
      </c>
      <c r="CQ219">
        <v>30.126609999999999</v>
      </c>
      <c r="CR219">
        <v>41.333100000000002</v>
      </c>
      <c r="CS219">
        <v>15519.02</v>
      </c>
      <c r="CT219">
        <v>0.84519480000000002</v>
      </c>
      <c r="CU219">
        <v>29.485880000000002</v>
      </c>
      <c r="CV219">
        <v>19.14359</v>
      </c>
      <c r="CW219">
        <v>7376.1989999999996</v>
      </c>
      <c r="CX219">
        <v>0.84192409999999995</v>
      </c>
      <c r="CY219">
        <v>28.57348</v>
      </c>
      <c r="CZ219">
        <v>7.0913190000000004</v>
      </c>
      <c r="DA219">
        <v>2796.4560000000001</v>
      </c>
      <c r="DB219">
        <v>0.83834280000000005</v>
      </c>
      <c r="DC219">
        <v>28.45318</v>
      </c>
      <c r="DD219">
        <v>2.2123210000000002</v>
      </c>
      <c r="DE219">
        <v>890.09950000000003</v>
      </c>
      <c r="DF219">
        <v>0.8347251</v>
      </c>
      <c r="DG219">
        <v>29.647320000000001</v>
      </c>
      <c r="DH219">
        <v>0.61723930000000005</v>
      </c>
      <c r="DI219">
        <v>251.99449999999999</v>
      </c>
      <c r="DJ219">
        <v>0.8310362</v>
      </c>
      <c r="DK219">
        <v>32.97495</v>
      </c>
      <c r="DL219">
        <v>0.1711712</v>
      </c>
      <c r="DM219">
        <v>69.965940000000003</v>
      </c>
      <c r="DN219">
        <v>0.8278664</v>
      </c>
      <c r="DO219">
        <v>37.449210000000001</v>
      </c>
      <c r="DP219" s="1">
        <v>6.0029680000000002E-2</v>
      </c>
      <c r="DQ219">
        <v>23.832280000000001</v>
      </c>
      <c r="DR219">
        <v>0.82480310000000001</v>
      </c>
      <c r="DS219">
        <v>39.692500000000003</v>
      </c>
      <c r="DT219" s="1">
        <v>3.5846250000000003E-2</v>
      </c>
      <c r="DU219">
        <v>13.57865</v>
      </c>
      <c r="DV219">
        <v>0.82207399999999997</v>
      </c>
      <c r="DW219">
        <v>40.269730000000003</v>
      </c>
      <c r="DX219" s="1">
        <v>3.2846199999999999E-2</v>
      </c>
      <c r="DY219">
        <v>12.179029999999999</v>
      </c>
      <c r="DZ219">
        <v>0.81975620000000005</v>
      </c>
      <c r="EA219">
        <v>40.354219999999998</v>
      </c>
      <c r="EB219" s="1">
        <v>3.4068359999999999E-2</v>
      </c>
      <c r="EC219">
        <v>12.61077</v>
      </c>
      <c r="ED219">
        <v>0.81824479999999999</v>
      </c>
      <c r="EE219">
        <v>40.007370000000002</v>
      </c>
      <c r="EF219" s="1">
        <v>3.5078199999999997E-2</v>
      </c>
      <c r="EG219">
        <v>13.02731</v>
      </c>
      <c r="EH219">
        <v>0.81693099999999996</v>
      </c>
      <c r="EI219">
        <v>39.645760000000003</v>
      </c>
      <c r="EJ219" s="1">
        <v>3.480084E-2</v>
      </c>
      <c r="EK219">
        <v>12.972849999999999</v>
      </c>
      <c r="EL219">
        <v>0.81593079999999996</v>
      </c>
      <c r="EM219">
        <v>39.711979999999997</v>
      </c>
      <c r="EN219" s="1">
        <v>3.3314219999999999E-2</v>
      </c>
      <c r="EO219">
        <v>12.45087</v>
      </c>
      <c r="EP219">
        <v>0.81523889999999999</v>
      </c>
      <c r="EQ219">
        <v>41.33972</v>
      </c>
      <c r="ER219" s="1">
        <v>3.1009680000000001E-2</v>
      </c>
      <c r="ES219">
        <v>11.61004</v>
      </c>
      <c r="ET219">
        <v>0.81476729999999997</v>
      </c>
      <c r="EU219">
        <v>43.537660000000002</v>
      </c>
      <c r="EV219" s="1">
        <v>2.814765E-2</v>
      </c>
      <c r="EW219">
        <v>10.555730000000001</v>
      </c>
      <c r="EX219">
        <v>0.81447210000000003</v>
      </c>
      <c r="EY219">
        <v>44.042250000000003</v>
      </c>
      <c r="EZ219" s="1">
        <v>2.478232E-2</v>
      </c>
      <c r="FA219">
        <v>9.3111969999999999</v>
      </c>
      <c r="FB219">
        <v>0.81433480000000003</v>
      </c>
      <c r="FC219">
        <v>43.972189999999998</v>
      </c>
      <c r="FD219" s="1">
        <v>2.09664E-2</v>
      </c>
      <c r="FE219">
        <v>7.8974640000000003</v>
      </c>
      <c r="FF219">
        <v>0.81423190000000001</v>
      </c>
      <c r="FG219">
        <v>43.674309999999998</v>
      </c>
      <c r="FH219" s="1">
        <v>1.7012039999999999E-2</v>
      </c>
      <c r="FI219">
        <v>6.4231480000000003</v>
      </c>
      <c r="FJ219">
        <v>0.81421290000000002</v>
      </c>
      <c r="FK219">
        <v>43.246519999999997</v>
      </c>
      <c r="FL219" s="1">
        <v>1.3402860000000001E-2</v>
      </c>
      <c r="FM219">
        <v>5.0646550000000001</v>
      </c>
      <c r="FN219">
        <v>0.81419240000000004</v>
      </c>
      <c r="FO219">
        <v>43.305399999999999</v>
      </c>
      <c r="FP219" s="1">
        <v>1.051507E-2</v>
      </c>
      <c r="FQ219">
        <v>3.9678429999999998</v>
      </c>
      <c r="FR219">
        <v>0.8142045</v>
      </c>
      <c r="FS219">
        <v>43.308909999999997</v>
      </c>
      <c r="FT219" s="1">
        <v>8.4461640000000008E-3</v>
      </c>
      <c r="FU219">
        <v>3.1767889999999999</v>
      </c>
      <c r="FV219">
        <v>0.81422479999999997</v>
      </c>
      <c r="FW219">
        <v>43.765309999999999</v>
      </c>
      <c r="FX219" s="1">
        <v>7.0694820000000002E-3</v>
      </c>
      <c r="FY219">
        <v>2.6476850000000001</v>
      </c>
      <c r="FZ219">
        <v>0.81418900000000005</v>
      </c>
      <c r="GA219">
        <v>44.284509999999997</v>
      </c>
      <c r="GB219" s="1">
        <v>6.1788959999999997E-3</v>
      </c>
      <c r="GC219">
        <v>2.3050809999999999</v>
      </c>
      <c r="GD219">
        <v>0.81420689999999996</v>
      </c>
      <c r="GE219">
        <v>45.121720000000003</v>
      </c>
      <c r="GF219" s="1">
        <v>5.5903669999999997E-3</v>
      </c>
      <c r="GG219">
        <v>2.0796610000000002</v>
      </c>
      <c r="GH219">
        <v>0.81422099999999997</v>
      </c>
      <c r="GI219">
        <v>45.404499999999999</v>
      </c>
      <c r="GJ219" s="1">
        <v>5.1736380000000004E-3</v>
      </c>
      <c r="GK219">
        <v>1.921251</v>
      </c>
      <c r="GL219">
        <v>0.81423160000000006</v>
      </c>
      <c r="GM219">
        <v>45.155749999999998</v>
      </c>
      <c r="GN219" s="1">
        <v>4.8540889999999998E-3</v>
      </c>
      <c r="GO219">
        <v>1.8005660000000001</v>
      </c>
      <c r="GP219">
        <v>0.81424110000000005</v>
      </c>
      <c r="GQ219">
        <v>44.237459999999999</v>
      </c>
      <c r="GR219" s="1">
        <v>4.589302E-3</v>
      </c>
      <c r="GS219">
        <v>1.701219</v>
      </c>
      <c r="GT219">
        <v>0.81422649999999996</v>
      </c>
      <c r="GU219">
        <v>44.048870000000001</v>
      </c>
      <c r="GV219" s="1">
        <v>4.3568690000000002E-3</v>
      </c>
      <c r="GW219">
        <v>1.6144130000000001</v>
      </c>
      <c r="GX219">
        <v>0.81424030000000003</v>
      </c>
      <c r="GY219">
        <v>43.898040000000002</v>
      </c>
      <c r="GZ219" s="1">
        <v>4.1461340000000001E-3</v>
      </c>
      <c r="HA219">
        <v>1.5360579999999999</v>
      </c>
      <c r="HB219">
        <v>0.81423279999999998</v>
      </c>
      <c r="HC219">
        <v>44.531509999999997</v>
      </c>
      <c r="HD219" s="1">
        <v>3.9531519999999997E-3</v>
      </c>
      <c r="HE219">
        <v>1.4642219999999999</v>
      </c>
      <c r="HF219">
        <v>0.81423970000000001</v>
      </c>
      <c r="HG219">
        <v>45.351399999999998</v>
      </c>
      <c r="HH219" s="1">
        <v>3.7728990000000001E-3</v>
      </c>
      <c r="HI219">
        <v>1.3973100000000001</v>
      </c>
      <c r="HJ219">
        <v>0.81422629999999996</v>
      </c>
      <c r="HK219">
        <v>45.167050000000003</v>
      </c>
      <c r="HL219" s="1">
        <v>3.603527E-3</v>
      </c>
      <c r="HM219">
        <v>1.334503</v>
      </c>
      <c r="HN219">
        <v>0.81423310000000004</v>
      </c>
      <c r="HO219">
        <v>44.790779999999998</v>
      </c>
      <c r="HP219" s="1">
        <v>3.4438989999999998E-3</v>
      </c>
      <c r="HQ219">
        <v>1.2752790000000001</v>
      </c>
      <c r="HR219">
        <v>0.81422810000000001</v>
      </c>
      <c r="HS219">
        <v>44.073090000000001</v>
      </c>
      <c r="HT219" s="1">
        <v>3.2930250000000002E-3</v>
      </c>
      <c r="HU219">
        <v>1.2193639999999999</v>
      </c>
      <c r="HV219">
        <v>0.8142298</v>
      </c>
      <c r="HW219">
        <v>43.247700000000002</v>
      </c>
      <c r="HX219" s="1">
        <v>3.1506099999999999E-3</v>
      </c>
      <c r="HY219">
        <v>1.1666000000000001</v>
      </c>
      <c r="HZ219">
        <v>0.81423250000000003</v>
      </c>
      <c r="IA219">
        <v>43.629249999999999</v>
      </c>
      <c r="IB219" s="1">
        <v>3.016314E-3</v>
      </c>
      <c r="IC219">
        <v>1.116854</v>
      </c>
      <c r="ID219">
        <v>0.81422669999999997</v>
      </c>
      <c r="IE219">
        <v>45.726230000000001</v>
      </c>
      <c r="IF219" s="1">
        <v>2.88916E-3</v>
      </c>
      <c r="IG219">
        <v>1.069677</v>
      </c>
      <c r="IH219">
        <v>0.81421809999999994</v>
      </c>
      <c r="II219">
        <v>48.815510000000003</v>
      </c>
      <c r="IJ219" s="1">
        <v>2.76838E-3</v>
      </c>
      <c r="IK219">
        <v>1.0249600000000001</v>
      </c>
      <c r="IL219">
        <v>0.81422229999999995</v>
      </c>
      <c r="IM219">
        <v>50.590940000000003</v>
      </c>
      <c r="IN219" s="1">
        <v>2.6539549999999999E-3</v>
      </c>
      <c r="IO219">
        <v>0.98249280000000005</v>
      </c>
      <c r="IP219">
        <v>0.81422539999999999</v>
      </c>
      <c r="IQ219">
        <v>50.79766</v>
      </c>
      <c r="IR219" s="1">
        <v>2.5452040000000001E-3</v>
      </c>
      <c r="IS219">
        <v>0.94225409999999998</v>
      </c>
      <c r="IT219">
        <v>0.81422819999999996</v>
      </c>
      <c r="IU219">
        <v>50.423850000000002</v>
      </c>
      <c r="IV219" s="1">
        <v>2.442044E-3</v>
      </c>
      <c r="IW219">
        <v>0.90398460000000003</v>
      </c>
      <c r="IX219">
        <v>0.81422289999999997</v>
      </c>
      <c r="IY219">
        <v>49.867579999999997</v>
      </c>
      <c r="IZ219" s="1">
        <v>2.343735E-3</v>
      </c>
      <c r="JA219">
        <v>0.86758290000000005</v>
      </c>
      <c r="JB219">
        <v>0.81422870000000003</v>
      </c>
      <c r="JC219">
        <v>48.889360000000003</v>
      </c>
      <c r="JD219" s="1">
        <v>2.2503200000000001E-3</v>
      </c>
      <c r="JE219">
        <v>0.83301590000000003</v>
      </c>
      <c r="JF219">
        <v>0.81423350000000005</v>
      </c>
      <c r="JG219">
        <v>48.554160000000003</v>
      </c>
      <c r="JH219" s="1">
        <v>2.1622249999999998E-3</v>
      </c>
      <c r="JI219">
        <v>0.80031799999999997</v>
      </c>
      <c r="JJ219">
        <v>0.81422680000000003</v>
      </c>
      <c r="JK219">
        <v>47.7072</v>
      </c>
      <c r="JL219" s="1">
        <v>2.0770939999999998E-3</v>
      </c>
      <c r="JM219">
        <v>0.76923549999999996</v>
      </c>
      <c r="JN219">
        <v>0.81421840000000001</v>
      </c>
      <c r="JO219">
        <v>46.524340000000002</v>
      </c>
      <c r="JP219" s="1">
        <v>1.9916719999999999E-3</v>
      </c>
      <c r="JQ219">
        <v>0.73950740000000004</v>
      </c>
      <c r="JR219">
        <v>0.81421880000000002</v>
      </c>
      <c r="JS219">
        <v>45.719760000000001</v>
      </c>
      <c r="JT219" s="1">
        <v>1.9103080000000001E-3</v>
      </c>
      <c r="JU219">
        <v>0.71107730000000002</v>
      </c>
      <c r="JV219">
        <v>0.81422229999999995</v>
      </c>
      <c r="JW219">
        <v>45.725969999999997</v>
      </c>
      <c r="JX219" s="1">
        <v>1.8329729999999999E-3</v>
      </c>
      <c r="JY219">
        <v>0.6839172</v>
      </c>
      <c r="JZ219">
        <v>0.81422430000000001</v>
      </c>
      <c r="KA219">
        <v>45.575060000000001</v>
      </c>
      <c r="KB219" s="1">
        <v>1.7598749999999999E-3</v>
      </c>
      <c r="KC219">
        <v>0.65807970000000005</v>
      </c>
      <c r="KD219">
        <v>0.81422490000000003</v>
      </c>
      <c r="KE219">
        <v>44.819600000000001</v>
      </c>
      <c r="KF219" s="1">
        <v>1.690134E-3</v>
      </c>
      <c r="KG219">
        <v>0.63334999999999997</v>
      </c>
      <c r="KH219">
        <v>0.81422470000000002</v>
      </c>
      <c r="KI219">
        <v>43.087420000000002</v>
      </c>
      <c r="KJ219" s="1">
        <v>1.6237739999999999E-3</v>
      </c>
      <c r="KK219">
        <v>0.60970500000000005</v>
      </c>
      <c r="KL219">
        <v>0.81423190000000001</v>
      </c>
      <c r="KM219">
        <v>42.285380000000004</v>
      </c>
      <c r="KN219">
        <v>1.5605980000000001E-3</v>
      </c>
      <c r="KO219">
        <v>0.58709840000000002</v>
      </c>
      <c r="KP219">
        <v>0.81422839999999996</v>
      </c>
      <c r="KQ219">
        <v>43.949300000000001</v>
      </c>
      <c r="KR219" s="1">
        <v>1.5001389999999999E-3</v>
      </c>
      <c r="KS219">
        <v>0.56541989999999998</v>
      </c>
      <c r="KT219">
        <v>0.8142218</v>
      </c>
      <c r="KU219">
        <v>47.87914</v>
      </c>
      <c r="KV219" s="1">
        <v>1.442731E-3</v>
      </c>
      <c r="KW219">
        <v>0.54474259999999997</v>
      </c>
      <c r="KX219">
        <v>0.81422220000000001</v>
      </c>
      <c r="KY219">
        <v>50.981169999999999</v>
      </c>
      <c r="KZ219" s="1">
        <v>1.388081E-3</v>
      </c>
      <c r="LA219">
        <v>0.52499830000000003</v>
      </c>
      <c r="LB219">
        <v>0.81422220000000001</v>
      </c>
      <c r="LC219">
        <v>51.492600000000003</v>
      </c>
      <c r="LD219" s="1">
        <v>1.335651E-3</v>
      </c>
      <c r="LE219">
        <v>0.50596960000000002</v>
      </c>
      <c r="LF219">
        <v>0.81422760000000005</v>
      </c>
      <c r="LG219">
        <v>51.028170000000003</v>
      </c>
      <c r="LH219" s="1">
        <v>1.285298E-3</v>
      </c>
      <c r="LI219">
        <v>0.48767139999999998</v>
      </c>
      <c r="LJ219">
        <v>0.8142218</v>
      </c>
      <c r="LK219">
        <v>50.512790000000003</v>
      </c>
      <c r="LL219" s="1">
        <v>1.237386E-3</v>
      </c>
      <c r="LM219">
        <v>0.47018589999999999</v>
      </c>
      <c r="LN219">
        <v>0.81422749999999999</v>
      </c>
      <c r="LO219">
        <v>49.434620000000002</v>
      </c>
      <c r="LP219" s="1">
        <v>1.191484E-3</v>
      </c>
      <c r="LQ219">
        <v>0.45341049999999999</v>
      </c>
      <c r="LR219">
        <v>0.81422269999999997</v>
      </c>
      <c r="LS219">
        <v>48.38861</v>
      </c>
      <c r="LT219" s="1">
        <v>1.1477550000000001E-3</v>
      </c>
      <c r="LU219">
        <v>0.43735800000000002</v>
      </c>
      <c r="LV219">
        <v>0.81422839999999996</v>
      </c>
      <c r="LW219">
        <v>47.575949999999999</v>
      </c>
      <c r="LX219" s="1">
        <v>1.105956E-3</v>
      </c>
      <c r="LY219">
        <v>0.42200169999999998</v>
      </c>
      <c r="LZ219">
        <v>0.81422410000000001</v>
      </c>
      <c r="MA219">
        <v>46.287790000000001</v>
      </c>
      <c r="MB219" s="1">
        <v>1.0659199999999999E-3</v>
      </c>
      <c r="MC219">
        <v>0.4072653</v>
      </c>
      <c r="MD219">
        <v>0.81422329999999998</v>
      </c>
      <c r="ME219">
        <v>45.412370000000003</v>
      </c>
      <c r="MF219" s="1">
        <v>1.0276300000000001E-3</v>
      </c>
      <c r="MG219">
        <v>0.39315410000000001</v>
      </c>
      <c r="MH219">
        <v>0.81422229999999995</v>
      </c>
      <c r="MI219">
        <v>44.60615</v>
      </c>
      <c r="MJ219" s="1">
        <v>9.908695999999999E-4</v>
      </c>
      <c r="MK219">
        <v>0.37960100000000002</v>
      </c>
      <c r="ML219">
        <v>0.81422439999999996</v>
      </c>
      <c r="MM219">
        <v>43.515349999999998</v>
      </c>
      <c r="MN219" s="1">
        <v>9.5549019999999999E-4</v>
      </c>
      <c r="MO219">
        <v>0.36659799999999998</v>
      </c>
      <c r="MP219">
        <v>0.81422779999999995</v>
      </c>
      <c r="MQ219">
        <v>42.494340000000001</v>
      </c>
      <c r="MR219" s="1">
        <v>9.2154360000000002E-4</v>
      </c>
      <c r="MS219">
        <v>0.35410419999999998</v>
      </c>
      <c r="MT219">
        <v>0.81422360000000005</v>
      </c>
      <c r="MU219">
        <v>41.09648</v>
      </c>
      <c r="MV219" s="1">
        <v>8.8895450000000002E-4</v>
      </c>
      <c r="MW219">
        <v>0.34210279999999998</v>
      </c>
      <c r="MX219">
        <v>0.81422419999999995</v>
      </c>
      <c r="MY219">
        <v>40.19106</v>
      </c>
      <c r="MZ219" s="1">
        <v>8.5762749999999997E-4</v>
      </c>
      <c r="NA219">
        <v>0.33051380000000002</v>
      </c>
      <c r="NB219">
        <v>0.81422910000000004</v>
      </c>
      <c r="NC219">
        <v>39.706110000000002</v>
      </c>
      <c r="ND219" s="1">
        <v>8.2750179999999997E-4</v>
      </c>
      <c r="NE219">
        <v>0.31934889999999999</v>
      </c>
      <c r="NF219">
        <v>0.81422159999999999</v>
      </c>
      <c r="NG219">
        <v>41.19614</v>
      </c>
      <c r="NH219" s="1">
        <v>7.9861540000000005E-4</v>
      </c>
      <c r="NI219">
        <v>0.30863930000000001</v>
      </c>
      <c r="NJ219">
        <v>0.81422320000000004</v>
      </c>
      <c r="NK219">
        <v>44.514389999999999</v>
      </c>
      <c r="NL219" s="1">
        <v>7.7074700000000001E-4</v>
      </c>
      <c r="NM219">
        <v>0.29828850000000001</v>
      </c>
      <c r="NN219">
        <v>0.81423219999999996</v>
      </c>
      <c r="NO219">
        <v>46.590899999999998</v>
      </c>
      <c r="NP219" s="1">
        <v>7.4404440000000005E-4</v>
      </c>
      <c r="NQ219">
        <v>0.28833300000000001</v>
      </c>
      <c r="NR219">
        <v>0.81422689999999998</v>
      </c>
      <c r="NS219">
        <v>46.527679999999997</v>
      </c>
      <c r="NT219" s="1">
        <v>7.1825440000000001E-4</v>
      </c>
      <c r="NU219">
        <v>0.27871390000000001</v>
      </c>
      <c r="NV219">
        <v>0.81422059999999996</v>
      </c>
      <c r="NW219">
        <v>45.90164</v>
      </c>
      <c r="NX219" s="1">
        <v>6.9344990000000004E-4</v>
      </c>
      <c r="NY219">
        <v>0.26943080000000003</v>
      </c>
      <c r="NZ219">
        <v>0.81422810000000001</v>
      </c>
      <c r="OA219">
        <v>44.958480000000002</v>
      </c>
      <c r="OB219" s="1">
        <v>6.6976670000000005E-4</v>
      </c>
      <c r="OC219">
        <v>0.26051920000000001</v>
      </c>
      <c r="OD219">
        <v>0.81422130000000004</v>
      </c>
      <c r="OE219">
        <v>44.600729999999999</v>
      </c>
      <c r="OF219" s="1">
        <v>6.4696000000000003E-4</v>
      </c>
      <c r="OG219">
        <v>0.25190010000000002</v>
      </c>
      <c r="OH219">
        <v>0.81422380000000005</v>
      </c>
      <c r="OI219">
        <v>43.042819999999999</v>
      </c>
      <c r="OJ219" s="1">
        <v>6.2512549999999998E-4</v>
      </c>
      <c r="OK219">
        <v>0.2436285</v>
      </c>
    </row>
    <row r="220" spans="1:401" x14ac:dyDescent="0.35">
      <c r="A220">
        <v>226</v>
      </c>
      <c r="B220" t="s">
        <v>4</v>
      </c>
      <c r="C220" t="s">
        <v>181</v>
      </c>
      <c r="D220" t="s">
        <v>226</v>
      </c>
      <c r="E220">
        <v>858.04859999999996</v>
      </c>
      <c r="F220">
        <v>0.63785360000000002</v>
      </c>
      <c r="G220">
        <v>24.6998</v>
      </c>
      <c r="H220">
        <v>0</v>
      </c>
      <c r="I220">
        <v>0</v>
      </c>
      <c r="J220">
        <v>0.63095129999999999</v>
      </c>
      <c r="K220">
        <v>24.358899999999998</v>
      </c>
      <c r="L220">
        <v>0</v>
      </c>
      <c r="M220">
        <v>0</v>
      </c>
      <c r="N220">
        <v>0.62399740000000004</v>
      </c>
      <c r="O220">
        <v>24.09226</v>
      </c>
      <c r="P220">
        <v>0</v>
      </c>
      <c r="Q220">
        <v>0</v>
      </c>
      <c r="R220">
        <v>0.61701609999999996</v>
      </c>
      <c r="S220">
        <v>25.074159999999999</v>
      </c>
      <c r="T220">
        <v>0</v>
      </c>
      <c r="U220">
        <v>0</v>
      </c>
      <c r="V220">
        <v>0.61040779999999994</v>
      </c>
      <c r="W220">
        <v>26.286079999999998</v>
      </c>
      <c r="X220">
        <v>0</v>
      </c>
      <c r="Y220">
        <v>0</v>
      </c>
      <c r="Z220">
        <v>0.60401199999999999</v>
      </c>
      <c r="AA220">
        <v>26.835609999999999</v>
      </c>
      <c r="AB220">
        <v>0</v>
      </c>
      <c r="AC220">
        <v>0</v>
      </c>
      <c r="AD220">
        <v>0.59767409999999999</v>
      </c>
      <c r="AE220">
        <v>26.355689999999999</v>
      </c>
      <c r="AF220">
        <v>0</v>
      </c>
      <c r="AG220">
        <v>0</v>
      </c>
      <c r="AH220">
        <v>0.59180520000000003</v>
      </c>
      <c r="AI220">
        <v>25.330490000000001</v>
      </c>
      <c r="AJ220">
        <v>0</v>
      </c>
      <c r="AK220">
        <v>0</v>
      </c>
      <c r="AL220">
        <v>0.58619810000000006</v>
      </c>
      <c r="AM220">
        <v>24.321390000000001</v>
      </c>
      <c r="AN220">
        <v>0</v>
      </c>
      <c r="AO220">
        <v>0</v>
      </c>
      <c r="AP220">
        <v>0.58076479999999997</v>
      </c>
      <c r="AQ220">
        <v>24.48095</v>
      </c>
      <c r="AR220" s="1">
        <v>4.7199569999999998E-34</v>
      </c>
      <c r="AS220" s="1">
        <v>2.1585600000000001E-31</v>
      </c>
      <c r="AT220">
        <v>0.5757179</v>
      </c>
      <c r="AU220">
        <v>25.66724</v>
      </c>
      <c r="AV220" s="1">
        <v>2.6884209999999998E-24</v>
      </c>
      <c r="AW220" s="1">
        <v>1.2442789999999999E-21</v>
      </c>
      <c r="AX220">
        <v>0.57103599999999999</v>
      </c>
      <c r="AY220">
        <v>27.796009999999999</v>
      </c>
      <c r="AZ220" s="1">
        <v>3.7851950000000002E-15</v>
      </c>
      <c r="BA220" s="1">
        <v>1.4637790000000001E-12</v>
      </c>
      <c r="BB220">
        <v>0.56663649999999999</v>
      </c>
      <c r="BC220">
        <v>30.092780000000001</v>
      </c>
      <c r="BD220" s="1">
        <v>2.4069449999999999E-9</v>
      </c>
      <c r="BE220" s="1">
        <v>7.7184540000000001E-7</v>
      </c>
      <c r="BF220">
        <v>0.56287350000000003</v>
      </c>
      <c r="BG220">
        <v>31.37893</v>
      </c>
      <c r="BH220" s="1">
        <v>5.2664540000000003E-6</v>
      </c>
      <c r="BI220" s="1">
        <v>1.7834789999999999E-3</v>
      </c>
      <c r="BJ220">
        <v>0.55970880000000001</v>
      </c>
      <c r="BK220">
        <v>31.725729999999999</v>
      </c>
      <c r="BL220" s="1">
        <v>1.078762E-3</v>
      </c>
      <c r="BM220">
        <v>0.38602340000000002</v>
      </c>
      <c r="BN220">
        <v>0.5571199</v>
      </c>
      <c r="BO220">
        <v>31.556899999999999</v>
      </c>
      <c r="BP220" s="1">
        <v>5.3185870000000003E-2</v>
      </c>
      <c r="BQ220">
        <v>20.035799999999998</v>
      </c>
      <c r="BR220">
        <v>0.55503369999999996</v>
      </c>
      <c r="BS220">
        <v>30.862649999999999</v>
      </c>
      <c r="BT220">
        <v>0.9189621</v>
      </c>
      <c r="BU220">
        <v>363.1576</v>
      </c>
      <c r="BV220">
        <v>0.55331669999999999</v>
      </c>
      <c r="BW220">
        <v>30.412420000000001</v>
      </c>
      <c r="BX220">
        <v>6.9436640000000001</v>
      </c>
      <c r="BY220">
        <v>2866.74</v>
      </c>
      <c r="BZ220">
        <v>0.55184820000000001</v>
      </c>
      <c r="CA220">
        <v>29.881430000000002</v>
      </c>
      <c r="CB220">
        <v>26.630089999999999</v>
      </c>
      <c r="CC220">
        <v>11456.81</v>
      </c>
      <c r="CD220">
        <v>0.55042460000000004</v>
      </c>
      <c r="CE220">
        <v>29.65813</v>
      </c>
      <c r="CF220">
        <v>57.965110000000003</v>
      </c>
      <c r="CG220">
        <v>25924.36</v>
      </c>
      <c r="CH220">
        <v>0.54880859999999998</v>
      </c>
      <c r="CI220">
        <v>29.938279999999999</v>
      </c>
      <c r="CJ220">
        <v>78.251459999999994</v>
      </c>
      <c r="CK220">
        <v>36301.51</v>
      </c>
      <c r="CL220">
        <v>0.54683079999999995</v>
      </c>
      <c r="CM220">
        <v>30.14686</v>
      </c>
      <c r="CN220">
        <v>70.487930000000006</v>
      </c>
      <c r="CO220">
        <v>33847.599999999999</v>
      </c>
      <c r="CP220">
        <v>0.54447670000000004</v>
      </c>
      <c r="CQ220">
        <v>30.119050000000001</v>
      </c>
      <c r="CR220">
        <v>45.174979999999998</v>
      </c>
      <c r="CS220">
        <v>22410.48</v>
      </c>
      <c r="CT220">
        <v>0.54160370000000002</v>
      </c>
      <c r="CU220">
        <v>29.564889999999998</v>
      </c>
      <c r="CV220">
        <v>21.819469999999999</v>
      </c>
      <c r="CW220">
        <v>11157.06</v>
      </c>
      <c r="CX220">
        <v>0.53825579999999995</v>
      </c>
      <c r="CY220">
        <v>28.71453</v>
      </c>
      <c r="CZ220">
        <v>8.3769449999999992</v>
      </c>
      <c r="DA220">
        <v>4402.5020000000004</v>
      </c>
      <c r="DB220">
        <v>0.53451000000000004</v>
      </c>
      <c r="DC220">
        <v>28.61178</v>
      </c>
      <c r="DD220">
        <v>2.6893379999999998</v>
      </c>
      <c r="DE220">
        <v>1447.873</v>
      </c>
      <c r="DF220">
        <v>0.53060189999999996</v>
      </c>
      <c r="DG220">
        <v>29.730709999999998</v>
      </c>
      <c r="DH220">
        <v>0.7639783</v>
      </c>
      <c r="DI220">
        <v>419.06130000000002</v>
      </c>
      <c r="DJ220">
        <v>0.52656389999999997</v>
      </c>
      <c r="DK220">
        <v>32.925739999999998</v>
      </c>
      <c r="DL220">
        <v>0.21055989999999999</v>
      </c>
      <c r="DM220">
        <v>116.14879999999999</v>
      </c>
      <c r="DN220">
        <v>0.52270150000000004</v>
      </c>
      <c r="DO220">
        <v>37.316850000000002</v>
      </c>
      <c r="DP220" s="1">
        <v>6.9516289999999994E-2</v>
      </c>
      <c r="DQ220">
        <v>37.357840000000003</v>
      </c>
      <c r="DR220">
        <v>0.51893319999999998</v>
      </c>
      <c r="DS220">
        <v>39.544919999999998</v>
      </c>
      <c r="DT220" s="1">
        <v>3.7703599999999997E-2</v>
      </c>
      <c r="DU220">
        <v>19.174859999999999</v>
      </c>
      <c r="DV220">
        <v>0.51545450000000004</v>
      </c>
      <c r="DW220">
        <v>40.09686</v>
      </c>
      <c r="DX220" s="1">
        <v>3.2880119999999999E-2</v>
      </c>
      <c r="DY220">
        <v>16.20279</v>
      </c>
      <c r="DZ220">
        <v>0.51242120000000002</v>
      </c>
      <c r="EA220">
        <v>40.275329999999997</v>
      </c>
      <c r="EB220">
        <v>3.3830480000000003E-2</v>
      </c>
      <c r="EC220">
        <v>16.60427</v>
      </c>
      <c r="ED220">
        <v>0.5101078</v>
      </c>
      <c r="EE220">
        <v>40.014629999999997</v>
      </c>
      <c r="EF220" s="1">
        <v>3.4970899999999999E-2</v>
      </c>
      <c r="EG220">
        <v>17.231020000000001</v>
      </c>
      <c r="EH220">
        <v>0.50816090000000003</v>
      </c>
      <c r="EI220">
        <v>39.784570000000002</v>
      </c>
      <c r="EJ220">
        <v>3.4906510000000002E-2</v>
      </c>
      <c r="EK220">
        <v>17.285260000000001</v>
      </c>
      <c r="EL220">
        <v>0.50659600000000005</v>
      </c>
      <c r="EM220">
        <v>39.907299999999999</v>
      </c>
      <c r="EN220" s="1">
        <v>3.3590059999999998E-2</v>
      </c>
      <c r="EO220">
        <v>16.697479999999999</v>
      </c>
      <c r="EP220">
        <v>0.50539259999999997</v>
      </c>
      <c r="EQ220">
        <v>41.523739999999997</v>
      </c>
      <c r="ER220" s="1">
        <v>3.1395180000000002E-2</v>
      </c>
      <c r="ES220">
        <v>15.64991</v>
      </c>
      <c r="ET220">
        <v>0.50451710000000005</v>
      </c>
      <c r="EU220">
        <v>43.609749999999998</v>
      </c>
      <c r="EV220" s="1">
        <v>2.861646E-2</v>
      </c>
      <c r="EW220">
        <v>14.29913</v>
      </c>
      <c r="EX220">
        <v>0.50387919999999997</v>
      </c>
      <c r="EY220">
        <v>44.035290000000003</v>
      </c>
      <c r="EZ220" s="1">
        <v>2.5331659999999999E-2</v>
      </c>
      <c r="FA220">
        <v>12.69065</v>
      </c>
      <c r="FB220">
        <v>0.5034459</v>
      </c>
      <c r="FC220">
        <v>43.86063</v>
      </c>
      <c r="FD220" s="1">
        <v>2.1575810000000001E-2</v>
      </c>
      <c r="FE220">
        <v>10.845319999999999</v>
      </c>
      <c r="FF220">
        <v>0.50316349999999999</v>
      </c>
      <c r="FG220">
        <v>43.628579999999999</v>
      </c>
      <c r="FH220" s="1">
        <v>1.761884E-2</v>
      </c>
      <c r="FI220">
        <v>8.8857900000000001</v>
      </c>
      <c r="FJ220">
        <v>0.50297720000000001</v>
      </c>
      <c r="FK220">
        <v>43.274619999999999</v>
      </c>
      <c r="FL220" s="1">
        <v>1.3931509999999999E-2</v>
      </c>
      <c r="FM220">
        <v>7.0383800000000001</v>
      </c>
      <c r="FN220">
        <v>0.50285849999999999</v>
      </c>
      <c r="FO220">
        <v>43.472709999999999</v>
      </c>
      <c r="FP220" s="1">
        <v>1.092009E-2</v>
      </c>
      <c r="FQ220">
        <v>5.5118799999999997</v>
      </c>
      <c r="FR220">
        <v>0.50278120000000004</v>
      </c>
      <c r="FS220">
        <v>43.552680000000002</v>
      </c>
      <c r="FT220" s="1">
        <v>8.7268970000000008E-3</v>
      </c>
      <c r="FU220">
        <v>4.3901820000000003</v>
      </c>
      <c r="FV220">
        <v>0.5027336</v>
      </c>
      <c r="FW220">
        <v>43.939100000000003</v>
      </c>
      <c r="FX220" s="1">
        <v>7.2536659999999998E-3</v>
      </c>
      <c r="FY220">
        <v>3.6314150000000001</v>
      </c>
      <c r="FZ220">
        <v>0.50270630000000005</v>
      </c>
      <c r="GA220">
        <v>44.248600000000003</v>
      </c>
      <c r="GB220" s="1">
        <v>6.2979940000000003E-3</v>
      </c>
      <c r="GC220">
        <v>3.1381160000000001</v>
      </c>
      <c r="GD220">
        <v>0.50269410000000003</v>
      </c>
      <c r="GE220">
        <v>44.957889999999999</v>
      </c>
      <c r="GF220" s="1">
        <v>5.6706980000000001E-3</v>
      </c>
      <c r="GG220">
        <v>2.8156659999999998</v>
      </c>
      <c r="GH220">
        <v>0.50268360000000001</v>
      </c>
      <c r="GI220">
        <v>45.228400000000001</v>
      </c>
      <c r="GJ220" s="1">
        <v>5.2321939999999999E-3</v>
      </c>
      <c r="GK220">
        <v>2.592136</v>
      </c>
      <c r="GL220">
        <v>0.50266160000000004</v>
      </c>
      <c r="GM220">
        <v>45.104520000000001</v>
      </c>
      <c r="GN220" s="1">
        <v>4.9001640000000003E-3</v>
      </c>
      <c r="GO220">
        <v>2.4242469999999998</v>
      </c>
      <c r="GP220">
        <v>0.50266659999999996</v>
      </c>
      <c r="GQ220">
        <v>44.327719999999999</v>
      </c>
      <c r="GR220" s="1">
        <v>4.628437E-3</v>
      </c>
      <c r="GS220">
        <v>2.287903</v>
      </c>
      <c r="GT220">
        <v>0.50266630000000001</v>
      </c>
      <c r="GU220">
        <v>44.294930000000001</v>
      </c>
      <c r="GV220" s="1">
        <v>4.3917119999999999E-3</v>
      </c>
      <c r="GW220">
        <v>2.1698469999999999</v>
      </c>
      <c r="GX220">
        <v>0.50266180000000005</v>
      </c>
      <c r="GY220">
        <v>44.25074</v>
      </c>
      <c r="GZ220" s="1">
        <v>4.177788E-3</v>
      </c>
      <c r="HA220">
        <v>2.0637080000000001</v>
      </c>
      <c r="HB220">
        <v>0.50265749999999998</v>
      </c>
      <c r="HC220">
        <v>44.78163</v>
      </c>
      <c r="HD220" s="1">
        <v>3.9824190000000001E-3</v>
      </c>
      <c r="HE220">
        <v>1.9666520000000001</v>
      </c>
      <c r="HF220">
        <v>0.50266010000000005</v>
      </c>
      <c r="HG220">
        <v>45.490119999999997</v>
      </c>
      <c r="HH220" s="1">
        <v>3.800229E-3</v>
      </c>
      <c r="HI220">
        <v>1.876455</v>
      </c>
      <c r="HJ220">
        <v>0.50266460000000002</v>
      </c>
      <c r="HK220">
        <v>45.173870000000001</v>
      </c>
      <c r="HL220" s="1">
        <v>3.6292659999999999E-3</v>
      </c>
      <c r="HM220">
        <v>1.7918970000000001</v>
      </c>
      <c r="HN220">
        <v>0.50267150000000005</v>
      </c>
      <c r="HO220">
        <v>44.746389999999998</v>
      </c>
      <c r="HP220" s="1">
        <v>3.4682350000000001E-3</v>
      </c>
      <c r="HQ220">
        <v>1.7122230000000001</v>
      </c>
      <c r="HR220">
        <v>0.50265079999999995</v>
      </c>
      <c r="HS220">
        <v>44.086320000000001</v>
      </c>
      <c r="HT220" s="1">
        <v>3.315943E-3</v>
      </c>
      <c r="HU220">
        <v>1.636968</v>
      </c>
      <c r="HV220">
        <v>0.50266259999999996</v>
      </c>
      <c r="HW220">
        <v>43.336979999999997</v>
      </c>
      <c r="HX220" s="1">
        <v>3.172242E-3</v>
      </c>
      <c r="HY220">
        <v>1.565976</v>
      </c>
      <c r="HZ220">
        <v>0.50265420000000005</v>
      </c>
      <c r="IA220">
        <v>43.803109999999997</v>
      </c>
      <c r="IB220" s="1">
        <v>3.0367549999999999E-3</v>
      </c>
      <c r="IC220">
        <v>1.4990410000000001</v>
      </c>
      <c r="ID220">
        <v>0.50266359999999999</v>
      </c>
      <c r="IE220">
        <v>45.926540000000003</v>
      </c>
      <c r="IF220" s="1">
        <v>2.908543E-3</v>
      </c>
      <c r="IG220">
        <v>1.4356199999999999</v>
      </c>
      <c r="IH220">
        <v>0.50266109999999997</v>
      </c>
      <c r="II220">
        <v>48.983960000000003</v>
      </c>
      <c r="IJ220" s="1">
        <v>2.7867819999999998E-3</v>
      </c>
      <c r="IK220">
        <v>1.3754930000000001</v>
      </c>
      <c r="IL220">
        <v>0.50265939999999998</v>
      </c>
      <c r="IM220">
        <v>50.677950000000003</v>
      </c>
      <c r="IN220" s="1">
        <v>2.6714149999999999E-3</v>
      </c>
      <c r="IO220">
        <v>1.318403</v>
      </c>
      <c r="IP220">
        <v>0.50266279999999997</v>
      </c>
      <c r="IQ220">
        <v>50.781959999999998</v>
      </c>
      <c r="IR220" s="1">
        <v>2.5617449999999998E-3</v>
      </c>
      <c r="IS220">
        <v>1.26431</v>
      </c>
      <c r="IT220">
        <v>0.50265099999999996</v>
      </c>
      <c r="IU220">
        <v>50.345230000000001</v>
      </c>
      <c r="IV220" s="1">
        <v>2.4577790000000002E-3</v>
      </c>
      <c r="IW220">
        <v>1.21289</v>
      </c>
      <c r="IX220">
        <v>0.50265959999999998</v>
      </c>
      <c r="IY220">
        <v>49.848469999999999</v>
      </c>
      <c r="IZ220" s="1">
        <v>2.3587220000000002E-3</v>
      </c>
      <c r="JA220">
        <v>1.1639839999999999</v>
      </c>
      <c r="JB220">
        <v>0.50266250000000001</v>
      </c>
      <c r="JC220">
        <v>48.977170000000001</v>
      </c>
      <c r="JD220" s="1">
        <v>2.2645080000000001E-3</v>
      </c>
      <c r="JE220">
        <v>1.117491</v>
      </c>
      <c r="JF220">
        <v>0.50265550000000003</v>
      </c>
      <c r="JG220">
        <v>48.768650000000001</v>
      </c>
      <c r="JH220" s="1">
        <v>2.1756739999999998E-3</v>
      </c>
      <c r="JI220">
        <v>1.0735319999999999</v>
      </c>
      <c r="JJ220">
        <v>0.50266580000000005</v>
      </c>
      <c r="JK220">
        <v>48.024990000000003</v>
      </c>
      <c r="JL220" s="1">
        <v>2.089881E-3</v>
      </c>
      <c r="JM220">
        <v>1.031768</v>
      </c>
      <c r="JN220">
        <v>0.50266129999999998</v>
      </c>
      <c r="JO220">
        <v>46.679369999999999</v>
      </c>
      <c r="JP220" s="1">
        <v>2.003908E-3</v>
      </c>
      <c r="JQ220">
        <v>0.99187669999999994</v>
      </c>
      <c r="JR220">
        <v>0.50266120000000003</v>
      </c>
      <c r="JS220">
        <v>45.729939999999999</v>
      </c>
      <c r="JT220" s="1">
        <v>1.9219809999999999E-3</v>
      </c>
      <c r="JU220">
        <v>0.95370129999999997</v>
      </c>
      <c r="JV220">
        <v>0.5026484</v>
      </c>
      <c r="JW220">
        <v>45.666739999999997</v>
      </c>
      <c r="JX220" s="1">
        <v>1.8440469999999999E-3</v>
      </c>
      <c r="JY220">
        <v>0.91721209999999997</v>
      </c>
      <c r="JZ220">
        <v>0.50266089999999997</v>
      </c>
      <c r="KA220">
        <v>45.518329999999999</v>
      </c>
      <c r="KB220" s="1">
        <v>1.7704019999999999E-3</v>
      </c>
      <c r="KC220">
        <v>0.8824997</v>
      </c>
      <c r="KD220">
        <v>0.50266650000000002</v>
      </c>
      <c r="KE220">
        <v>44.887520000000002</v>
      </c>
      <c r="KF220" s="1">
        <v>1.7002300000000001E-3</v>
      </c>
      <c r="KG220">
        <v>0.84933020000000004</v>
      </c>
      <c r="KH220">
        <v>0.50266299999999997</v>
      </c>
      <c r="KI220">
        <v>43.313450000000003</v>
      </c>
      <c r="KJ220" s="1">
        <v>1.633397E-3</v>
      </c>
      <c r="KK220">
        <v>0.81758589999999998</v>
      </c>
      <c r="KL220">
        <v>0.5026659</v>
      </c>
      <c r="KM220">
        <v>42.591769999999997</v>
      </c>
      <c r="KN220" s="1">
        <v>1.5697949999999999E-3</v>
      </c>
      <c r="KO220">
        <v>0.78723620000000005</v>
      </c>
      <c r="KP220">
        <v>0.50266259999999996</v>
      </c>
      <c r="KQ220">
        <v>44.176169999999999</v>
      </c>
      <c r="KR220" s="1">
        <v>1.508924E-3</v>
      </c>
      <c r="KS220">
        <v>0.75814349999999997</v>
      </c>
      <c r="KT220">
        <v>0.50264830000000005</v>
      </c>
      <c r="KU220">
        <v>47.93927</v>
      </c>
      <c r="KV220" s="1">
        <v>1.4510720000000001E-3</v>
      </c>
      <c r="KW220">
        <v>0.73034909999999997</v>
      </c>
      <c r="KX220">
        <v>0.50265910000000003</v>
      </c>
      <c r="KY220">
        <v>50.939889999999998</v>
      </c>
      <c r="KZ220" s="1">
        <v>1.396057E-3</v>
      </c>
      <c r="LA220">
        <v>0.7038489</v>
      </c>
      <c r="LB220">
        <v>0.50265959999999998</v>
      </c>
      <c r="LC220">
        <v>51.398739999999997</v>
      </c>
      <c r="LD220" s="1">
        <v>1.343346E-3</v>
      </c>
      <c r="LE220">
        <v>0.67834939999999999</v>
      </c>
      <c r="LF220">
        <v>0.50266149999999998</v>
      </c>
      <c r="LG220">
        <v>50.90558</v>
      </c>
      <c r="LH220" s="1">
        <v>1.2926630000000001E-3</v>
      </c>
      <c r="LI220">
        <v>0.65379600000000004</v>
      </c>
      <c r="LJ220">
        <v>0.50265939999999998</v>
      </c>
      <c r="LK220">
        <v>50.470219999999998</v>
      </c>
      <c r="LL220" s="1">
        <v>1.244411E-3</v>
      </c>
      <c r="LM220">
        <v>0.63031760000000003</v>
      </c>
      <c r="LN220">
        <v>0.50266140000000004</v>
      </c>
      <c r="LO220">
        <v>49.500689999999999</v>
      </c>
      <c r="LP220" s="1">
        <v>1.198228E-3</v>
      </c>
      <c r="LQ220">
        <v>0.60781649999999998</v>
      </c>
      <c r="LR220">
        <v>0.50266189999999999</v>
      </c>
      <c r="LS220">
        <v>48.604280000000003</v>
      </c>
      <c r="LT220" s="1">
        <v>1.154186E-3</v>
      </c>
      <c r="LU220">
        <v>0.58626469999999997</v>
      </c>
      <c r="LV220">
        <v>0.50265170000000003</v>
      </c>
      <c r="LW220">
        <v>47.912260000000003</v>
      </c>
      <c r="LX220" s="1">
        <v>1.112102E-3</v>
      </c>
      <c r="LY220">
        <v>0.56564930000000002</v>
      </c>
      <c r="LZ220">
        <v>0.50264980000000004</v>
      </c>
      <c r="MA220">
        <v>46.662439999999997</v>
      </c>
      <c r="MB220" s="1">
        <v>1.071809E-3</v>
      </c>
      <c r="MC220">
        <v>0.54587649999999999</v>
      </c>
      <c r="MD220">
        <v>0.50264889999999995</v>
      </c>
      <c r="ME220">
        <v>45.608429999999998</v>
      </c>
      <c r="MF220" s="1">
        <v>1.03326E-3</v>
      </c>
      <c r="MG220">
        <v>0.52693630000000002</v>
      </c>
      <c r="MH220">
        <v>0.50265939999999998</v>
      </c>
      <c r="MI220">
        <v>44.72504</v>
      </c>
      <c r="MJ220" s="1">
        <v>9.9627890000000005E-4</v>
      </c>
      <c r="MK220">
        <v>0.50876010000000005</v>
      </c>
      <c r="ML220">
        <v>0.50266060000000001</v>
      </c>
      <c r="MM220">
        <v>43.53322</v>
      </c>
      <c r="MN220" s="1">
        <v>9.6066939999999996E-4</v>
      </c>
      <c r="MO220">
        <v>0.49131269999999999</v>
      </c>
      <c r="MP220">
        <v>0.50266180000000005</v>
      </c>
      <c r="MQ220">
        <v>42.566249999999997</v>
      </c>
      <c r="MR220" s="1">
        <v>9.2651989999999998E-4</v>
      </c>
      <c r="MS220">
        <v>0.4745624</v>
      </c>
      <c r="MT220">
        <v>0.50266330000000004</v>
      </c>
      <c r="MU220">
        <v>41.286470000000001</v>
      </c>
      <c r="MV220" s="1">
        <v>8.9373149999999999E-4</v>
      </c>
      <c r="MW220">
        <v>0.45845590000000003</v>
      </c>
      <c r="MX220">
        <v>0.50266259999999996</v>
      </c>
      <c r="MY220">
        <v>40.50459</v>
      </c>
      <c r="MZ220" s="1">
        <v>8.6223919999999996E-4</v>
      </c>
      <c r="NA220">
        <v>0.4429342</v>
      </c>
      <c r="NB220">
        <v>0.50266339999999998</v>
      </c>
      <c r="NC220">
        <v>39.942320000000002</v>
      </c>
      <c r="ND220" s="1">
        <v>8.3192610000000001E-4</v>
      </c>
      <c r="NE220">
        <v>0.42795939999999999</v>
      </c>
      <c r="NF220">
        <v>0.50265899999999997</v>
      </c>
      <c r="NG220">
        <v>41.255940000000002</v>
      </c>
      <c r="NH220" s="1">
        <v>8.0285559999999998E-4</v>
      </c>
      <c r="NI220">
        <v>0.41359010000000002</v>
      </c>
      <c r="NJ220">
        <v>0.50265979999999999</v>
      </c>
      <c r="NK220">
        <v>44.365250000000003</v>
      </c>
      <c r="NL220" s="1">
        <v>7.7483939999999996E-4</v>
      </c>
      <c r="NM220">
        <v>0.39971600000000002</v>
      </c>
      <c r="NN220">
        <v>0.50265499999999996</v>
      </c>
      <c r="NO220">
        <v>46.439410000000002</v>
      </c>
      <c r="NP220" s="1">
        <v>7.4797500000000001E-4</v>
      </c>
      <c r="NQ220">
        <v>0.38636520000000002</v>
      </c>
      <c r="NR220">
        <v>0.50266469999999996</v>
      </c>
      <c r="NS220">
        <v>46.351819999999996</v>
      </c>
      <c r="NT220" s="1">
        <v>7.2205870000000005E-4</v>
      </c>
      <c r="NU220">
        <v>0.37347669999999999</v>
      </c>
      <c r="NV220">
        <v>0.50266420000000001</v>
      </c>
      <c r="NW220">
        <v>45.860759999999999</v>
      </c>
      <c r="NX220" s="1">
        <v>6.9710370000000005E-4</v>
      </c>
      <c r="NY220">
        <v>0.36103049999999998</v>
      </c>
      <c r="NZ220">
        <v>0.50265090000000001</v>
      </c>
      <c r="OA220">
        <v>45.022350000000003</v>
      </c>
      <c r="OB220" s="1">
        <v>6.7327809999999995E-4</v>
      </c>
      <c r="OC220">
        <v>0.34907640000000001</v>
      </c>
      <c r="OD220">
        <v>0.50265879999999996</v>
      </c>
      <c r="OE220">
        <v>44.796639999999996</v>
      </c>
      <c r="OF220" s="1">
        <v>6.5034529999999998E-4</v>
      </c>
      <c r="OG220">
        <v>0.33752510000000002</v>
      </c>
      <c r="OH220">
        <v>0.50264909999999996</v>
      </c>
      <c r="OI220">
        <v>43.427590000000002</v>
      </c>
      <c r="OJ220" s="1">
        <v>6.2837470000000003E-4</v>
      </c>
      <c r="OK220">
        <v>0.32642640000000001</v>
      </c>
    </row>
    <row r="221" spans="1:401" x14ac:dyDescent="0.35">
      <c r="A221">
        <v>227</v>
      </c>
      <c r="B221" t="s">
        <v>4</v>
      </c>
      <c r="C221" t="s">
        <v>181</v>
      </c>
      <c r="D221" t="s">
        <v>227</v>
      </c>
      <c r="E221">
        <v>871.73410000000001</v>
      </c>
      <c r="F221">
        <v>0.58077009999999996</v>
      </c>
      <c r="G221">
        <v>24.804539999999999</v>
      </c>
      <c r="H221">
        <v>0</v>
      </c>
      <c r="I221">
        <v>0</v>
      </c>
      <c r="J221">
        <v>0.57501179999999996</v>
      </c>
      <c r="K221">
        <v>24.433820000000001</v>
      </c>
      <c r="L221">
        <v>0</v>
      </c>
      <c r="M221">
        <v>0</v>
      </c>
      <c r="N221">
        <v>0.56916619999999996</v>
      </c>
      <c r="O221">
        <v>24.115480000000002</v>
      </c>
      <c r="P221">
        <v>0</v>
      </c>
      <c r="Q221">
        <v>0</v>
      </c>
      <c r="R221">
        <v>0.56335559999999996</v>
      </c>
      <c r="S221">
        <v>25.060919999999999</v>
      </c>
      <c r="T221">
        <v>0</v>
      </c>
      <c r="U221">
        <v>0</v>
      </c>
      <c r="V221">
        <v>0.55787739999999997</v>
      </c>
      <c r="W221">
        <v>26.24389</v>
      </c>
      <c r="X221">
        <v>0</v>
      </c>
      <c r="Y221">
        <v>0</v>
      </c>
      <c r="Z221">
        <v>0.5526221</v>
      </c>
      <c r="AA221">
        <v>26.8203</v>
      </c>
      <c r="AB221">
        <v>0</v>
      </c>
      <c r="AC221">
        <v>0</v>
      </c>
      <c r="AD221">
        <v>0.54742429999999997</v>
      </c>
      <c r="AE221">
        <v>26.389009999999999</v>
      </c>
      <c r="AF221">
        <v>0</v>
      </c>
      <c r="AG221">
        <v>0</v>
      </c>
      <c r="AH221">
        <v>0.5426299</v>
      </c>
      <c r="AI221">
        <v>25.41422</v>
      </c>
      <c r="AJ221">
        <v>0</v>
      </c>
      <c r="AK221">
        <v>0</v>
      </c>
      <c r="AL221">
        <v>0.53807099999999997</v>
      </c>
      <c r="AM221">
        <v>24.42896</v>
      </c>
      <c r="AN221">
        <v>0</v>
      </c>
      <c r="AO221">
        <v>0</v>
      </c>
      <c r="AP221">
        <v>0.53365339999999994</v>
      </c>
      <c r="AQ221">
        <v>24.596609999999998</v>
      </c>
      <c r="AR221" s="1">
        <v>9.4630100000000001E-35</v>
      </c>
      <c r="AS221" s="1">
        <v>3.7922620000000002E-32</v>
      </c>
      <c r="AT221">
        <v>0.5295628</v>
      </c>
      <c r="AU221">
        <v>25.746600000000001</v>
      </c>
      <c r="AV221" s="1">
        <v>5.2043320000000001E-25</v>
      </c>
      <c r="AW221" s="1">
        <v>2.1089159999999999E-22</v>
      </c>
      <c r="AX221">
        <v>0.52569350000000004</v>
      </c>
      <c r="AY221">
        <v>27.799610000000001</v>
      </c>
      <c r="AZ221" s="1">
        <v>8.4131879999999995E-16</v>
      </c>
      <c r="BA221" s="1">
        <v>3.4102110000000002E-13</v>
      </c>
      <c r="BB221">
        <v>0.52209320000000004</v>
      </c>
      <c r="BC221">
        <v>30.032440000000001</v>
      </c>
      <c r="BD221" s="1">
        <v>8.2060670000000001E-10</v>
      </c>
      <c r="BE221" s="1">
        <v>2.7000239999999998E-7</v>
      </c>
      <c r="BF221">
        <v>0.51904550000000005</v>
      </c>
      <c r="BG221">
        <v>31.283940000000001</v>
      </c>
      <c r="BH221" s="1">
        <v>2.5262769999999999E-6</v>
      </c>
      <c r="BI221" s="1">
        <v>8.4912599999999996E-4</v>
      </c>
      <c r="BJ221">
        <v>0.51648229999999995</v>
      </c>
      <c r="BK221">
        <v>31.655830000000002</v>
      </c>
      <c r="BL221" s="1">
        <v>6.1279300000000004E-4</v>
      </c>
      <c r="BM221">
        <v>0.21321370000000001</v>
      </c>
      <c r="BN221">
        <v>0.51440859999999999</v>
      </c>
      <c r="BO221">
        <v>31.5535</v>
      </c>
      <c r="BP221">
        <v>3.4303140000000003E-2</v>
      </c>
      <c r="BQ221">
        <v>12.32892</v>
      </c>
      <c r="BR221">
        <v>0.51274439999999999</v>
      </c>
      <c r="BS221">
        <v>30.936250000000001</v>
      </c>
      <c r="BT221">
        <v>0.65857909999999997</v>
      </c>
      <c r="BU221">
        <v>243.7988</v>
      </c>
      <c r="BV221">
        <v>0.51138070000000002</v>
      </c>
      <c r="BW221">
        <v>30.55714</v>
      </c>
      <c r="BX221">
        <v>5.4532670000000003</v>
      </c>
      <c r="BY221">
        <v>2071.4859999999999</v>
      </c>
      <c r="BZ221">
        <v>0.51021340000000004</v>
      </c>
      <c r="CA221">
        <v>30.040949999999999</v>
      </c>
      <c r="CB221">
        <v>22.68338</v>
      </c>
      <c r="CC221">
        <v>8822.7180000000008</v>
      </c>
      <c r="CD221">
        <v>0.50910639999999996</v>
      </c>
      <c r="CE221">
        <v>29.726659999999999</v>
      </c>
      <c r="CF221">
        <v>53.101759999999999</v>
      </c>
      <c r="CG221">
        <v>21107.49</v>
      </c>
      <c r="CH221">
        <v>0.50782879999999997</v>
      </c>
      <c r="CI221">
        <v>29.953189999999999</v>
      </c>
      <c r="CJ221">
        <v>76.543049999999994</v>
      </c>
      <c r="CK221">
        <v>31040.71</v>
      </c>
      <c r="CL221">
        <v>0.50626559999999998</v>
      </c>
      <c r="CM221">
        <v>30.087530000000001</v>
      </c>
      <c r="CN221">
        <v>73.108699999999999</v>
      </c>
      <c r="CO221">
        <v>30207</v>
      </c>
      <c r="CP221">
        <v>0.50441539999999996</v>
      </c>
      <c r="CQ221">
        <v>30.10669</v>
      </c>
      <c r="CR221">
        <v>49.362369999999999</v>
      </c>
      <c r="CS221">
        <v>20757.84</v>
      </c>
      <c r="CT221">
        <v>0.50214309999999995</v>
      </c>
      <c r="CU221">
        <v>29.613939999999999</v>
      </c>
      <c r="CV221">
        <v>24.955349999999999</v>
      </c>
      <c r="CW221">
        <v>10668</v>
      </c>
      <c r="CX221">
        <v>0.49948779999999998</v>
      </c>
      <c r="CY221">
        <v>28.818560000000002</v>
      </c>
      <c r="CZ221">
        <v>9.9616089999999993</v>
      </c>
      <c r="DA221">
        <v>4322.1319999999996</v>
      </c>
      <c r="DB221">
        <v>0.49653370000000002</v>
      </c>
      <c r="DC221">
        <v>28.73725</v>
      </c>
      <c r="DD221">
        <v>3.3006790000000001</v>
      </c>
      <c r="DE221">
        <v>1451.248</v>
      </c>
      <c r="DF221">
        <v>0.49341400000000002</v>
      </c>
      <c r="DG221">
        <v>29.815190000000001</v>
      </c>
      <c r="DH221">
        <v>0.95787370000000005</v>
      </c>
      <c r="DI221">
        <v>425.78309999999999</v>
      </c>
      <c r="DJ221">
        <v>0.49018600000000001</v>
      </c>
      <c r="DK221">
        <v>32.928699999999999</v>
      </c>
      <c r="DL221">
        <v>0.26388539999999999</v>
      </c>
      <c r="DM221">
        <v>117.9397</v>
      </c>
      <c r="DN221">
        <v>0.48683290000000001</v>
      </c>
      <c r="DO221">
        <v>37.240650000000002</v>
      </c>
      <c r="DP221" s="1">
        <v>8.2659040000000003E-2</v>
      </c>
      <c r="DQ221">
        <v>36.646769999999997</v>
      </c>
      <c r="DR221">
        <v>0.48362490000000002</v>
      </c>
      <c r="DS221">
        <v>39.439129999999999</v>
      </c>
      <c r="DT221" s="1">
        <v>4.0435579999999999E-2</v>
      </c>
      <c r="DU221">
        <v>17.504300000000001</v>
      </c>
      <c r="DV221">
        <v>0.48065000000000002</v>
      </c>
      <c r="DW221">
        <v>39.965119999999999</v>
      </c>
      <c r="DX221" s="1">
        <v>3.3075739999999999E-2</v>
      </c>
      <c r="DY221">
        <v>14.09418</v>
      </c>
      <c r="DZ221">
        <v>0.47803010000000001</v>
      </c>
      <c r="EA221">
        <v>40.208770000000001</v>
      </c>
      <c r="EB221" s="1">
        <v>3.3576540000000002E-2</v>
      </c>
      <c r="EC221">
        <v>14.28135</v>
      </c>
      <c r="ED221">
        <v>0.47603580000000001</v>
      </c>
      <c r="EE221">
        <v>40.012450000000001</v>
      </c>
      <c r="EF221" s="1">
        <v>3.4822619999999999E-2</v>
      </c>
      <c r="EG221">
        <v>14.844200000000001</v>
      </c>
      <c r="EH221">
        <v>0.47436800000000001</v>
      </c>
      <c r="EI221">
        <v>39.87809</v>
      </c>
      <c r="EJ221">
        <v>3.49888E-2</v>
      </c>
      <c r="EK221">
        <v>14.95406</v>
      </c>
      <c r="EL221">
        <v>0.47303620000000002</v>
      </c>
      <c r="EM221">
        <v>40.070079999999997</v>
      </c>
      <c r="EN221" s="1">
        <v>3.3872010000000001E-2</v>
      </c>
      <c r="EO221">
        <v>14.502789999999999</v>
      </c>
      <c r="EP221">
        <v>0.4719894</v>
      </c>
      <c r="EQ221">
        <v>41.69426</v>
      </c>
      <c r="ER221" s="1">
        <v>3.1806859999999999E-2</v>
      </c>
      <c r="ES221">
        <v>13.63447</v>
      </c>
      <c r="ET221">
        <v>0.4712112</v>
      </c>
      <c r="EU221">
        <v>43.689779999999999</v>
      </c>
      <c r="EV221" s="1">
        <v>2.9121830000000001E-2</v>
      </c>
      <c r="EW221">
        <v>12.49433</v>
      </c>
      <c r="EX221">
        <v>0.47065210000000002</v>
      </c>
      <c r="EY221">
        <v>44.031410000000001</v>
      </c>
      <c r="EZ221" s="1">
        <v>2.5926419999999999E-2</v>
      </c>
      <c r="FA221">
        <v>11.131209999999999</v>
      </c>
      <c r="FB221">
        <v>0.47029749999999998</v>
      </c>
      <c r="FC221">
        <v>43.77467</v>
      </c>
      <c r="FD221" s="1">
        <v>2.224338E-2</v>
      </c>
      <c r="FE221">
        <v>9.5596569999999996</v>
      </c>
      <c r="FF221">
        <v>0.4700435</v>
      </c>
      <c r="FG221">
        <v>43.586449999999999</v>
      </c>
      <c r="FH221" s="1">
        <v>1.8296099999999999E-2</v>
      </c>
      <c r="FI221">
        <v>7.8718760000000003</v>
      </c>
      <c r="FJ221">
        <v>0.46986790000000001</v>
      </c>
      <c r="FK221">
        <v>43.28951</v>
      </c>
      <c r="FL221">
        <v>1.453402E-2</v>
      </c>
      <c r="FM221">
        <v>6.2557549999999997</v>
      </c>
      <c r="FN221">
        <v>0.46977649999999999</v>
      </c>
      <c r="FO221">
        <v>43.588920000000002</v>
      </c>
      <c r="FP221" s="1">
        <v>1.139051E-2</v>
      </c>
      <c r="FQ221">
        <v>4.8990489999999998</v>
      </c>
      <c r="FR221">
        <v>0.46970469999999998</v>
      </c>
      <c r="FS221">
        <v>43.739350000000002</v>
      </c>
      <c r="FT221" s="1">
        <v>9.0573790000000008E-3</v>
      </c>
      <c r="FU221">
        <v>3.8888440000000002</v>
      </c>
      <c r="FV221">
        <v>0.46965440000000003</v>
      </c>
      <c r="FW221">
        <v>44.08437</v>
      </c>
      <c r="FX221" s="1">
        <v>7.4718079999999999E-3</v>
      </c>
      <c r="FY221">
        <v>3.199862</v>
      </c>
      <c r="FZ221">
        <v>0.46963650000000001</v>
      </c>
      <c r="GA221">
        <v>44.247549999999997</v>
      </c>
      <c r="GB221" s="1">
        <v>6.4390239999999998E-3</v>
      </c>
      <c r="GC221">
        <v>2.7505860000000002</v>
      </c>
      <c r="GD221">
        <v>0.4696169</v>
      </c>
      <c r="GE221">
        <v>44.840690000000002</v>
      </c>
      <c r="GF221" s="1">
        <v>5.7648259999999998E-3</v>
      </c>
      <c r="GG221">
        <v>2.4579209999999998</v>
      </c>
      <c r="GH221">
        <v>0.46961340000000001</v>
      </c>
      <c r="GI221">
        <v>45.093240000000002</v>
      </c>
      <c r="GJ221" s="1">
        <v>5.2999179999999998E-3</v>
      </c>
      <c r="GK221">
        <v>2.2569029999999999</v>
      </c>
      <c r="GL221">
        <v>0.46960429999999997</v>
      </c>
      <c r="GM221">
        <v>45.050130000000003</v>
      </c>
      <c r="GN221" s="1">
        <v>4.952868E-3</v>
      </c>
      <c r="GO221">
        <v>2.1074290000000002</v>
      </c>
      <c r="GP221">
        <v>0.46960930000000001</v>
      </c>
      <c r="GQ221">
        <v>44.382599999999996</v>
      </c>
      <c r="GR221" s="1">
        <v>4.6727080000000002E-3</v>
      </c>
      <c r="GS221">
        <v>1.9871970000000001</v>
      </c>
      <c r="GT221">
        <v>0.46959620000000002</v>
      </c>
      <c r="GU221">
        <v>44.468789999999998</v>
      </c>
      <c r="GV221" s="1">
        <v>4.4308899999999998E-3</v>
      </c>
      <c r="GW221">
        <v>1.883788</v>
      </c>
      <c r="GX221">
        <v>0.46958939999999999</v>
      </c>
      <c r="GY221">
        <v>44.513289999999998</v>
      </c>
      <c r="GZ221" s="1">
        <v>4.2132649999999999E-3</v>
      </c>
      <c r="HA221">
        <v>1.7911060000000001</v>
      </c>
      <c r="HB221">
        <v>0.46960350000000001</v>
      </c>
      <c r="HC221">
        <v>44.992260000000002</v>
      </c>
      <c r="HD221" s="1">
        <v>4.0152119999999998E-3</v>
      </c>
      <c r="HE221">
        <v>1.7065380000000001</v>
      </c>
      <c r="HF221">
        <v>0.46959919999999999</v>
      </c>
      <c r="HG221">
        <v>45.610750000000003</v>
      </c>
      <c r="HH221" s="1">
        <v>3.8307900000000001E-3</v>
      </c>
      <c r="HI221">
        <v>1.628063</v>
      </c>
      <c r="HJ221">
        <v>0.4695995</v>
      </c>
      <c r="HK221">
        <v>45.181199999999997</v>
      </c>
      <c r="HL221" s="1">
        <v>3.6580359999999999E-3</v>
      </c>
      <c r="HM221">
        <v>1.5545720000000001</v>
      </c>
      <c r="HN221">
        <v>0.46960370000000001</v>
      </c>
      <c r="HO221">
        <v>44.70966</v>
      </c>
      <c r="HP221" s="1">
        <v>3.4954080000000002E-3</v>
      </c>
      <c r="HQ221">
        <v>1.485344</v>
      </c>
      <c r="HR221">
        <v>0.4695935</v>
      </c>
      <c r="HS221">
        <v>44.083919999999999</v>
      </c>
      <c r="HT221" s="1">
        <v>3.3415459999999999E-3</v>
      </c>
      <c r="HU221">
        <v>1.419934</v>
      </c>
      <c r="HV221">
        <v>0.46959440000000002</v>
      </c>
      <c r="HW221">
        <v>43.39687</v>
      </c>
      <c r="HX221" s="1">
        <v>3.196398E-3</v>
      </c>
      <c r="HY221">
        <v>1.3582650000000001</v>
      </c>
      <c r="HZ221">
        <v>0.46959079999999997</v>
      </c>
      <c r="IA221">
        <v>43.931480000000001</v>
      </c>
      <c r="IB221" s="1">
        <v>3.0595100000000001E-3</v>
      </c>
      <c r="IC221">
        <v>1.3000879999999999</v>
      </c>
      <c r="ID221">
        <v>0.4695915</v>
      </c>
      <c r="IE221">
        <v>46.097709999999999</v>
      </c>
      <c r="IF221" s="1">
        <v>2.9301489999999999E-3</v>
      </c>
      <c r="IG221">
        <v>1.2450399999999999</v>
      </c>
      <c r="IH221">
        <v>0.4696091</v>
      </c>
      <c r="II221">
        <v>49.141010000000001</v>
      </c>
      <c r="IJ221" s="1">
        <v>2.8073490000000002E-3</v>
      </c>
      <c r="IK221">
        <v>1.1928540000000001</v>
      </c>
      <c r="IL221">
        <v>0.46960370000000001</v>
      </c>
      <c r="IM221">
        <v>50.761769999999999</v>
      </c>
      <c r="IN221" s="1">
        <v>2.6908930000000002E-3</v>
      </c>
      <c r="IO221">
        <v>1.1432640000000001</v>
      </c>
      <c r="IP221">
        <v>0.46959119999999999</v>
      </c>
      <c r="IQ221">
        <v>50.77711</v>
      </c>
      <c r="IR221" s="1">
        <v>2.580171E-3</v>
      </c>
      <c r="IS221">
        <v>1.0962909999999999</v>
      </c>
      <c r="IT221">
        <v>0.46959380000000001</v>
      </c>
      <c r="IU221">
        <v>50.28904</v>
      </c>
      <c r="IV221" s="1">
        <v>2.4753449999999999E-3</v>
      </c>
      <c r="IW221">
        <v>1.0516589999999999</v>
      </c>
      <c r="IX221">
        <v>0.46959240000000002</v>
      </c>
      <c r="IY221">
        <v>49.821559999999998</v>
      </c>
      <c r="IZ221" s="1">
        <v>2.3754319999999998E-3</v>
      </c>
      <c r="JA221">
        <v>1.0092129999999999</v>
      </c>
      <c r="JB221">
        <v>0.46960610000000003</v>
      </c>
      <c r="JC221">
        <v>49.028799999999997</v>
      </c>
      <c r="JD221" s="1">
        <v>2.28035E-3</v>
      </c>
      <c r="JE221">
        <v>0.96884340000000002</v>
      </c>
      <c r="JF221">
        <v>0.46959329999999999</v>
      </c>
      <c r="JG221">
        <v>48.921050000000001</v>
      </c>
      <c r="JH221" s="1">
        <v>2.1906489999999998E-3</v>
      </c>
      <c r="JI221">
        <v>0.93065540000000002</v>
      </c>
      <c r="JJ221">
        <v>0.46959699999999999</v>
      </c>
      <c r="JK221">
        <v>48.240360000000003</v>
      </c>
      <c r="JL221" s="1">
        <v>2.1041380000000002E-3</v>
      </c>
      <c r="JM221">
        <v>0.89441519999999997</v>
      </c>
      <c r="JN221">
        <v>0.46959790000000001</v>
      </c>
      <c r="JO221">
        <v>46.78942</v>
      </c>
      <c r="JP221" s="1">
        <v>2.0175700000000002E-3</v>
      </c>
      <c r="JQ221">
        <v>0.85983039999999999</v>
      </c>
      <c r="JR221">
        <v>0.4695975</v>
      </c>
      <c r="JS221">
        <v>45.756140000000002</v>
      </c>
      <c r="JT221" s="1">
        <v>1.9349829999999999E-3</v>
      </c>
      <c r="JU221">
        <v>0.82670220000000005</v>
      </c>
      <c r="JV221">
        <v>0.4696032</v>
      </c>
      <c r="JW221">
        <v>45.624450000000003</v>
      </c>
      <c r="JX221" s="1">
        <v>1.856424E-3</v>
      </c>
      <c r="JY221">
        <v>0.79504079999999999</v>
      </c>
      <c r="JZ221">
        <v>0.46960590000000002</v>
      </c>
      <c r="KA221">
        <v>45.468640000000001</v>
      </c>
      <c r="KB221" s="1">
        <v>1.782152E-3</v>
      </c>
      <c r="KC221">
        <v>0.76491600000000004</v>
      </c>
      <c r="KD221">
        <v>0.46959820000000002</v>
      </c>
      <c r="KE221">
        <v>44.918930000000003</v>
      </c>
      <c r="KF221" s="1">
        <v>1.711476E-3</v>
      </c>
      <c r="KG221">
        <v>0.73615739999999996</v>
      </c>
      <c r="KH221">
        <v>0.4695917</v>
      </c>
      <c r="KI221">
        <v>43.463749999999997</v>
      </c>
      <c r="KJ221" s="1">
        <v>1.644113E-3</v>
      </c>
      <c r="KK221">
        <v>0.70861649999999998</v>
      </c>
      <c r="KL221">
        <v>0.46959329999999999</v>
      </c>
      <c r="KM221">
        <v>42.820320000000002</v>
      </c>
      <c r="KN221" s="1">
        <v>1.5800110000000001E-3</v>
      </c>
      <c r="KO221">
        <v>0.68228759999999999</v>
      </c>
      <c r="KP221">
        <v>0.46959499999999998</v>
      </c>
      <c r="KQ221">
        <v>44.377000000000002</v>
      </c>
      <c r="KR221" s="1">
        <v>1.5187169999999999E-3</v>
      </c>
      <c r="KS221">
        <v>0.65706310000000001</v>
      </c>
      <c r="KT221">
        <v>0.46960350000000001</v>
      </c>
      <c r="KU221">
        <v>48.028440000000003</v>
      </c>
      <c r="KV221" s="1">
        <v>1.4603800000000001E-3</v>
      </c>
      <c r="KW221">
        <v>0.632934</v>
      </c>
      <c r="KX221">
        <v>0.4696033</v>
      </c>
      <c r="KY221">
        <v>50.939889999999998</v>
      </c>
      <c r="KZ221" s="1">
        <v>1.4049430000000001E-3</v>
      </c>
      <c r="LA221">
        <v>0.60995149999999998</v>
      </c>
      <c r="LB221">
        <v>0.46960420000000003</v>
      </c>
      <c r="LC221">
        <v>51.326189999999997</v>
      </c>
      <c r="LD221" s="1">
        <v>1.351924E-3</v>
      </c>
      <c r="LE221">
        <v>0.58786309999999997</v>
      </c>
      <c r="LF221">
        <v>0.46960479999999999</v>
      </c>
      <c r="LG221">
        <v>50.807899999999997</v>
      </c>
      <c r="LH221" s="1">
        <v>1.30087E-3</v>
      </c>
      <c r="LI221">
        <v>0.5665753</v>
      </c>
      <c r="LJ221">
        <v>0.46960420000000003</v>
      </c>
      <c r="LK221">
        <v>50.426220000000001</v>
      </c>
      <c r="LL221" s="1">
        <v>1.2522449999999999E-3</v>
      </c>
      <c r="LM221">
        <v>0.54620299999999999</v>
      </c>
      <c r="LN221">
        <v>0.46960459999999998</v>
      </c>
      <c r="LO221">
        <v>49.53342</v>
      </c>
      <c r="LP221" s="1">
        <v>1.2057389999999999E-3</v>
      </c>
      <c r="LQ221">
        <v>0.52669440000000001</v>
      </c>
      <c r="LR221">
        <v>0.46959079999999997</v>
      </c>
      <c r="LS221">
        <v>48.747430000000001</v>
      </c>
      <c r="LT221" s="1">
        <v>1.1613350000000001E-3</v>
      </c>
      <c r="LU221">
        <v>0.5079958</v>
      </c>
      <c r="LV221">
        <v>0.46960659999999999</v>
      </c>
      <c r="LW221">
        <v>48.153089999999999</v>
      </c>
      <c r="LX221" s="1">
        <v>1.11896E-3</v>
      </c>
      <c r="LY221">
        <v>0.4901163</v>
      </c>
      <c r="LZ221">
        <v>0.4696051</v>
      </c>
      <c r="MA221">
        <v>46.926519999999996</v>
      </c>
      <c r="MB221" s="1">
        <v>1.0783780000000001E-3</v>
      </c>
      <c r="MC221">
        <v>0.47297040000000001</v>
      </c>
      <c r="MD221">
        <v>0.46960380000000002</v>
      </c>
      <c r="ME221">
        <v>45.764470000000003</v>
      </c>
      <c r="MF221" s="1">
        <v>1.0395409999999999E-3</v>
      </c>
      <c r="MG221">
        <v>0.45654440000000002</v>
      </c>
      <c r="MH221">
        <v>0.46960370000000001</v>
      </c>
      <c r="MI221">
        <v>44.81268</v>
      </c>
      <c r="MJ221" s="1">
        <v>1.002307E-3</v>
      </c>
      <c r="MK221">
        <v>0.44079040000000003</v>
      </c>
      <c r="ML221">
        <v>0.46960499999999999</v>
      </c>
      <c r="MM221">
        <v>43.539270000000002</v>
      </c>
      <c r="MN221" s="1">
        <v>9.6644410000000004E-4</v>
      </c>
      <c r="MO221">
        <v>0.42566310000000002</v>
      </c>
      <c r="MP221">
        <v>0.46959400000000001</v>
      </c>
      <c r="MQ221">
        <v>42.606009999999998</v>
      </c>
      <c r="MR221" s="1">
        <v>9.3206249999999995E-4</v>
      </c>
      <c r="MS221">
        <v>0.41114390000000001</v>
      </c>
      <c r="MT221">
        <v>0.46961019999999998</v>
      </c>
      <c r="MU221">
        <v>41.412529999999997</v>
      </c>
      <c r="MV221" s="1">
        <v>8.9905119999999995E-4</v>
      </c>
      <c r="MW221">
        <v>0.3971827</v>
      </c>
      <c r="MX221">
        <v>0.46959129999999999</v>
      </c>
      <c r="MY221">
        <v>40.720120000000001</v>
      </c>
      <c r="MZ221" s="1">
        <v>8.6736430000000002E-4</v>
      </c>
      <c r="NA221">
        <v>0.38373309999999999</v>
      </c>
      <c r="NB221">
        <v>0.4695898</v>
      </c>
      <c r="NC221">
        <v>40.140639999999998</v>
      </c>
      <c r="ND221" s="1">
        <v>8.3684250000000003E-4</v>
      </c>
      <c r="NE221">
        <v>0.37075079999999999</v>
      </c>
      <c r="NF221">
        <v>0.46959190000000001</v>
      </c>
      <c r="NG221">
        <v>41.337000000000003</v>
      </c>
      <c r="NH221" s="1">
        <v>8.0757829999999998E-4</v>
      </c>
      <c r="NI221">
        <v>0.35829450000000002</v>
      </c>
      <c r="NJ221">
        <v>0.46960410000000002</v>
      </c>
      <c r="NK221">
        <v>44.290779999999998</v>
      </c>
      <c r="NL221" s="1">
        <v>7.7940059999999996E-4</v>
      </c>
      <c r="NM221">
        <v>0.34627849999999999</v>
      </c>
      <c r="NN221">
        <v>0.46959289999999998</v>
      </c>
      <c r="NO221">
        <v>46.323039999999999</v>
      </c>
      <c r="NP221" s="1">
        <v>7.5234179999999996E-4</v>
      </c>
      <c r="NQ221">
        <v>0.33469870000000002</v>
      </c>
      <c r="NR221">
        <v>0.46961079999999999</v>
      </c>
      <c r="NS221">
        <v>46.213729999999998</v>
      </c>
      <c r="NT221" s="1">
        <v>7.2629620000000004E-4</v>
      </c>
      <c r="NU221">
        <v>0.3235401</v>
      </c>
      <c r="NV221">
        <v>0.46959630000000002</v>
      </c>
      <c r="NW221">
        <v>45.814680000000003</v>
      </c>
      <c r="NX221" s="1">
        <v>7.0117059999999997E-4</v>
      </c>
      <c r="NY221">
        <v>0.31275310000000001</v>
      </c>
      <c r="NZ221">
        <v>0.4696051</v>
      </c>
      <c r="OA221">
        <v>45.05782</v>
      </c>
      <c r="OB221" s="1">
        <v>6.7718759999999998E-4</v>
      </c>
      <c r="OC221">
        <v>0.30238619999999999</v>
      </c>
      <c r="OD221">
        <v>0.4696031</v>
      </c>
      <c r="OE221">
        <v>44.938850000000002</v>
      </c>
      <c r="OF221" s="1">
        <v>6.5411729999999995E-4</v>
      </c>
      <c r="OG221">
        <v>0.2923808</v>
      </c>
      <c r="OH221">
        <v>0.46960380000000002</v>
      </c>
      <c r="OI221">
        <v>43.6877</v>
      </c>
      <c r="OJ221" s="1">
        <v>6.3198900000000001E-4</v>
      </c>
      <c r="OK221">
        <v>0.28275470000000003</v>
      </c>
    </row>
    <row r="222" spans="1:401" x14ac:dyDescent="0.35">
      <c r="A222">
        <v>228</v>
      </c>
      <c r="B222" t="s">
        <v>4</v>
      </c>
      <c r="C222" t="s">
        <v>181</v>
      </c>
      <c r="D222" t="s">
        <v>228</v>
      </c>
      <c r="E222">
        <v>847.74940000000004</v>
      </c>
      <c r="F222">
        <v>0.86668789999999996</v>
      </c>
      <c r="G222">
        <v>24.90325</v>
      </c>
      <c r="H222">
        <v>0</v>
      </c>
      <c r="I222">
        <v>0</v>
      </c>
      <c r="J222">
        <v>0.86039650000000001</v>
      </c>
      <c r="K222">
        <v>24.50882</v>
      </c>
      <c r="L222">
        <v>0</v>
      </c>
      <c r="M222">
        <v>0</v>
      </c>
      <c r="N222">
        <v>0.85401269999999996</v>
      </c>
      <c r="O222">
        <v>24.14573</v>
      </c>
      <c r="P222">
        <v>0</v>
      </c>
      <c r="Q222">
        <v>0</v>
      </c>
      <c r="R222">
        <v>0.84770270000000003</v>
      </c>
      <c r="S222">
        <v>25.06382</v>
      </c>
      <c r="T222">
        <v>0</v>
      </c>
      <c r="U222">
        <v>0</v>
      </c>
      <c r="V222">
        <v>0.84184590000000004</v>
      </c>
      <c r="W222">
        <v>26.217479999999998</v>
      </c>
      <c r="X222">
        <v>0</v>
      </c>
      <c r="Y222">
        <v>0</v>
      </c>
      <c r="Z222">
        <v>0.83643259999999997</v>
      </c>
      <c r="AA222">
        <v>26.796959999999999</v>
      </c>
      <c r="AB222">
        <v>0</v>
      </c>
      <c r="AC222">
        <v>0</v>
      </c>
      <c r="AD222">
        <v>0.83121500000000004</v>
      </c>
      <c r="AE222">
        <v>26.409890000000001</v>
      </c>
      <c r="AF222">
        <v>0</v>
      </c>
      <c r="AG222">
        <v>0</v>
      </c>
      <c r="AH222">
        <v>0.82615850000000002</v>
      </c>
      <c r="AI222">
        <v>25.483809999999998</v>
      </c>
      <c r="AJ222">
        <v>0</v>
      </c>
      <c r="AK222">
        <v>0</v>
      </c>
      <c r="AL222">
        <v>0.82003839999999995</v>
      </c>
      <c r="AM222">
        <v>24.531300000000002</v>
      </c>
      <c r="AN222">
        <v>0</v>
      </c>
      <c r="AO222">
        <v>0</v>
      </c>
      <c r="AP222">
        <v>0.81413630000000003</v>
      </c>
      <c r="AQ222">
        <v>24.720369999999999</v>
      </c>
      <c r="AR222" s="1">
        <v>1.7814570000000001E-35</v>
      </c>
      <c r="AS222" s="1">
        <v>5.3603570000000002E-33</v>
      </c>
      <c r="AT222">
        <v>0.80868139999999999</v>
      </c>
      <c r="AU222">
        <v>25.84825</v>
      </c>
      <c r="AV222" s="1">
        <v>8.8352539999999995E-26</v>
      </c>
      <c r="AW222" s="1">
        <v>2.799384E-23</v>
      </c>
      <c r="AX222">
        <v>0.80358370000000001</v>
      </c>
      <c r="AY222">
        <v>27.832699999999999</v>
      </c>
      <c r="AZ222" s="1">
        <v>3.1455620000000002E-16</v>
      </c>
      <c r="BA222" s="1">
        <v>7.3505540000000002E-14</v>
      </c>
      <c r="BB222">
        <v>0.79885360000000005</v>
      </c>
      <c r="BC222">
        <v>29.9985</v>
      </c>
      <c r="BD222" s="1">
        <v>3.8585940000000001E-10</v>
      </c>
      <c r="BE222" s="1">
        <v>8.8291780000000003E-8</v>
      </c>
      <c r="BF222">
        <v>0.7949252</v>
      </c>
      <c r="BG222">
        <v>31.19538</v>
      </c>
      <c r="BH222" s="1">
        <v>1.5063620000000001E-6</v>
      </c>
      <c r="BI222" s="1">
        <v>3.7704159999999999E-4</v>
      </c>
      <c r="BJ222">
        <v>0.79163930000000005</v>
      </c>
      <c r="BK222">
        <v>31.582039999999999</v>
      </c>
      <c r="BL222" s="1">
        <v>4.1145690000000002E-4</v>
      </c>
      <c r="BM222">
        <v>0.1085387</v>
      </c>
      <c r="BN222">
        <v>0.78906569999999998</v>
      </c>
      <c r="BO222">
        <v>31.537949999999999</v>
      </c>
      <c r="BP222" s="1">
        <v>2.5199650000000001E-2</v>
      </c>
      <c r="BQ222">
        <v>6.9273199999999999</v>
      </c>
      <c r="BR222">
        <v>0.78701180000000004</v>
      </c>
      <c r="BS222">
        <v>30.9941</v>
      </c>
      <c r="BT222">
        <v>0.52117869999999999</v>
      </c>
      <c r="BU222">
        <v>148.32509999999999</v>
      </c>
      <c r="BV222">
        <v>0.78535129999999997</v>
      </c>
      <c r="BW222">
        <v>30.694479999999999</v>
      </c>
      <c r="BX222">
        <v>4.6014200000000001</v>
      </c>
      <c r="BY222">
        <v>1347.998</v>
      </c>
      <c r="BZ222">
        <v>0.78395409999999999</v>
      </c>
      <c r="CA222">
        <v>30.190950000000001</v>
      </c>
      <c r="CB222">
        <v>20.248819999999998</v>
      </c>
      <c r="CC222">
        <v>6086.0370000000003</v>
      </c>
      <c r="CD222">
        <v>0.78263799999999994</v>
      </c>
      <c r="CE222">
        <v>29.82545</v>
      </c>
      <c r="CF222">
        <v>49.828679999999999</v>
      </c>
      <c r="CG222">
        <v>15325.41</v>
      </c>
      <c r="CH222">
        <v>0.78105119999999995</v>
      </c>
      <c r="CI222">
        <v>29.975909999999999</v>
      </c>
      <c r="CJ222">
        <v>75.083430000000007</v>
      </c>
      <c r="CK222">
        <v>23577.22</v>
      </c>
      <c r="CL222">
        <v>0.77910489999999999</v>
      </c>
      <c r="CM222">
        <v>30.031089999999999</v>
      </c>
      <c r="CN222">
        <v>74.582350000000005</v>
      </c>
      <c r="CO222">
        <v>23870.240000000002</v>
      </c>
      <c r="CP222">
        <v>0.77663210000000005</v>
      </c>
      <c r="CQ222">
        <v>30.08605</v>
      </c>
      <c r="CR222">
        <v>52.1188</v>
      </c>
      <c r="CS222">
        <v>16978.07</v>
      </c>
      <c r="CT222">
        <v>0.77348050000000002</v>
      </c>
      <c r="CU222">
        <v>29.646989999999999</v>
      </c>
      <c r="CV222">
        <v>27.141839999999998</v>
      </c>
      <c r="CW222">
        <v>8986.1769999999997</v>
      </c>
      <c r="CX222">
        <v>0.76981540000000004</v>
      </c>
      <c r="CY222">
        <v>28.91384</v>
      </c>
      <c r="CZ222">
        <v>11.10759</v>
      </c>
      <c r="DA222">
        <v>3730.9430000000002</v>
      </c>
      <c r="DB222">
        <v>0.76572359999999995</v>
      </c>
      <c r="DC222">
        <v>28.867760000000001</v>
      </c>
      <c r="DD222">
        <v>3.754464</v>
      </c>
      <c r="DE222">
        <v>1277.191</v>
      </c>
      <c r="DF222">
        <v>0.76140669999999999</v>
      </c>
      <c r="DG222">
        <v>29.92981</v>
      </c>
      <c r="DH222">
        <v>1.1044579999999999</v>
      </c>
      <c r="DI222">
        <v>379.6046</v>
      </c>
      <c r="DJ222">
        <v>0.75698089999999996</v>
      </c>
      <c r="DK222">
        <v>32.985050000000001</v>
      </c>
      <c r="DL222">
        <v>0.30472959999999999</v>
      </c>
      <c r="DM222">
        <v>105.27809999999999</v>
      </c>
      <c r="DN222">
        <v>0.75263290000000005</v>
      </c>
      <c r="DO222">
        <v>37.225619999999999</v>
      </c>
      <c r="DP222" s="1">
        <v>9.2841149999999997E-2</v>
      </c>
      <c r="DQ222">
        <v>31.826149999999998</v>
      </c>
      <c r="DR222">
        <v>0.74853360000000002</v>
      </c>
      <c r="DS222">
        <v>39.344749999999998</v>
      </c>
      <c r="DT222">
        <v>4.2628840000000001E-2</v>
      </c>
      <c r="DU222">
        <v>14.25043</v>
      </c>
      <c r="DV222">
        <v>0.74469649999999998</v>
      </c>
      <c r="DW222">
        <v>39.836480000000002</v>
      </c>
      <c r="DX222" s="1">
        <v>3.3312370000000001E-2</v>
      </c>
      <c r="DY222">
        <v>10.91926</v>
      </c>
      <c r="DZ222">
        <v>0.74131760000000002</v>
      </c>
      <c r="EA222">
        <v>40.133270000000003</v>
      </c>
      <c r="EB222" s="1">
        <v>3.3435100000000002E-2</v>
      </c>
      <c r="EC222">
        <v>10.913220000000001</v>
      </c>
      <c r="ED222">
        <v>0.73881050000000004</v>
      </c>
      <c r="EE222">
        <v>39.998939999999997</v>
      </c>
      <c r="EF222" s="1">
        <v>3.4724039999999998E-2</v>
      </c>
      <c r="EG222">
        <v>11.34492</v>
      </c>
      <c r="EH222">
        <v>0.73669790000000002</v>
      </c>
      <c r="EI222">
        <v>39.959400000000002</v>
      </c>
      <c r="EJ222" s="1">
        <v>3.5029669999999999E-2</v>
      </c>
      <c r="EK222">
        <v>11.464980000000001</v>
      </c>
      <c r="EL222">
        <v>0.73502869999999998</v>
      </c>
      <c r="EM222">
        <v>40.256399999999999</v>
      </c>
      <c r="EN222" s="1">
        <v>3.4042870000000003E-2</v>
      </c>
      <c r="EO222">
        <v>11.15526</v>
      </c>
      <c r="EP222">
        <v>0.73374839999999997</v>
      </c>
      <c r="EQ222">
        <v>41.915010000000002</v>
      </c>
      <c r="ER222">
        <v>3.206237E-2</v>
      </c>
      <c r="ES222">
        <v>10.513260000000001</v>
      </c>
      <c r="ET222">
        <v>0.73278430000000006</v>
      </c>
      <c r="EU222">
        <v>43.818469999999998</v>
      </c>
      <c r="EV222" s="1">
        <v>2.9435099999999999E-2</v>
      </c>
      <c r="EW222">
        <v>9.6562400000000004</v>
      </c>
      <c r="EX222">
        <v>0.73209670000000004</v>
      </c>
      <c r="EY222">
        <v>44.026769999999999</v>
      </c>
      <c r="EZ222">
        <v>2.629474E-2</v>
      </c>
      <c r="FA222">
        <v>8.6293539999999993</v>
      </c>
      <c r="FB222">
        <v>0.73167150000000003</v>
      </c>
      <c r="FC222">
        <v>43.687579999999997</v>
      </c>
      <c r="FD222" s="1">
        <v>2.2658899999999999E-2</v>
      </c>
      <c r="FE222">
        <v>7.442615</v>
      </c>
      <c r="FF222">
        <v>0.73137929999999995</v>
      </c>
      <c r="FG222">
        <v>43.532310000000003</v>
      </c>
      <c r="FH222" s="1">
        <v>1.8722929999999999E-2</v>
      </c>
      <c r="FI222">
        <v>6.1566510000000001</v>
      </c>
      <c r="FJ222">
        <v>0.7312109</v>
      </c>
      <c r="FK222">
        <v>43.29665</v>
      </c>
      <c r="FL222" s="1">
        <v>1.4919989999999999E-2</v>
      </c>
      <c r="FM222">
        <v>4.9083519999999998</v>
      </c>
      <c r="FN222">
        <v>0.73107869999999997</v>
      </c>
      <c r="FO222">
        <v>43.698439999999998</v>
      </c>
      <c r="FP222">
        <v>1.1696160000000001E-2</v>
      </c>
      <c r="FQ222">
        <v>3.845342</v>
      </c>
      <c r="FR222">
        <v>0.73101740000000004</v>
      </c>
      <c r="FS222">
        <v>43.932250000000003</v>
      </c>
      <c r="FT222" s="1">
        <v>9.2746740000000001E-3</v>
      </c>
      <c r="FU222">
        <v>3.0440339999999999</v>
      </c>
      <c r="FV222">
        <v>0.73097219999999996</v>
      </c>
      <c r="FW222">
        <v>44.249250000000004</v>
      </c>
      <c r="FX222" s="1">
        <v>7.6160200000000003E-3</v>
      </c>
      <c r="FY222">
        <v>2.4930409999999998</v>
      </c>
      <c r="FZ222">
        <v>0.73093719999999995</v>
      </c>
      <c r="GA222">
        <v>44.267890000000001</v>
      </c>
      <c r="GB222" s="1">
        <v>6.5322469999999997E-3</v>
      </c>
      <c r="GC222">
        <v>2.1325940000000001</v>
      </c>
      <c r="GD222">
        <v>0.7309293</v>
      </c>
      <c r="GE222">
        <v>44.731729999999999</v>
      </c>
      <c r="GF222" s="1">
        <v>5.8265979999999997E-3</v>
      </c>
      <c r="GG222">
        <v>1.898353</v>
      </c>
      <c r="GH222">
        <v>0.73093039999999998</v>
      </c>
      <c r="GI222">
        <v>44.955550000000002</v>
      </c>
      <c r="GJ222" s="1">
        <v>5.3438820000000003E-3</v>
      </c>
      <c r="GK222">
        <v>1.738734</v>
      </c>
      <c r="GL222">
        <v>0.73090960000000005</v>
      </c>
      <c r="GM222">
        <v>44.976230000000001</v>
      </c>
      <c r="GN222" s="1">
        <v>4.986852E-3</v>
      </c>
      <c r="GO222">
        <v>1.6211549999999999</v>
      </c>
      <c r="GP222">
        <v>0.73091189999999995</v>
      </c>
      <c r="GQ222">
        <v>44.419020000000003</v>
      </c>
      <c r="GR222" s="1">
        <v>4.7009549999999997E-3</v>
      </c>
      <c r="GS222">
        <v>1.5273749999999999</v>
      </c>
      <c r="GT222">
        <v>0.73090670000000002</v>
      </c>
      <c r="GU222">
        <v>44.635750000000002</v>
      </c>
      <c r="GV222" s="1">
        <v>4.4557160000000002E-3</v>
      </c>
      <c r="GW222">
        <v>1.447206</v>
      </c>
      <c r="GX222">
        <v>0.73089249999999995</v>
      </c>
      <c r="GY222">
        <v>44.770249999999997</v>
      </c>
      <c r="GZ222" s="1">
        <v>4.235712E-3</v>
      </c>
      <c r="HA222">
        <v>1.375623</v>
      </c>
      <c r="HB222">
        <v>0.73090069999999996</v>
      </c>
      <c r="HC222">
        <v>45.232709999999997</v>
      </c>
      <c r="HD222" s="1">
        <v>4.0359050000000002E-3</v>
      </c>
      <c r="HE222">
        <v>1.3104439999999999</v>
      </c>
      <c r="HF222">
        <v>0.73089219999999999</v>
      </c>
      <c r="HG222">
        <v>45.752110000000002</v>
      </c>
      <c r="HH222" s="1">
        <v>3.8500850000000001E-3</v>
      </c>
      <c r="HI222">
        <v>1.250038</v>
      </c>
      <c r="HJ222">
        <v>0.73089309999999996</v>
      </c>
      <c r="HK222">
        <v>45.188549999999999</v>
      </c>
      <c r="HL222" s="1">
        <v>3.6761580000000001E-3</v>
      </c>
      <c r="HM222">
        <v>1.193511</v>
      </c>
      <c r="HN222">
        <v>0.73091729999999999</v>
      </c>
      <c r="HO222">
        <v>44.66724</v>
      </c>
      <c r="HP222" s="1">
        <v>3.5125109999999998E-3</v>
      </c>
      <c r="HQ222">
        <v>1.1402859999999999</v>
      </c>
      <c r="HR222">
        <v>0.73090770000000005</v>
      </c>
      <c r="HS222">
        <v>44.064190000000004</v>
      </c>
      <c r="HT222" s="1">
        <v>3.3576999999999999E-3</v>
      </c>
      <c r="HU222">
        <v>1.0899859999999999</v>
      </c>
      <c r="HV222">
        <v>0.73090889999999997</v>
      </c>
      <c r="HW222">
        <v>43.446359999999999</v>
      </c>
      <c r="HX222" s="1">
        <v>3.211635E-3</v>
      </c>
      <c r="HY222">
        <v>1.042578</v>
      </c>
      <c r="HZ222">
        <v>0.73090160000000004</v>
      </c>
      <c r="IA222">
        <v>44.070529999999998</v>
      </c>
      <c r="IB222" s="1">
        <v>3.0738480000000001E-3</v>
      </c>
      <c r="IC222">
        <v>0.99784079999999997</v>
      </c>
      <c r="ID222">
        <v>0.73089769999999998</v>
      </c>
      <c r="IE222">
        <v>46.313789999999997</v>
      </c>
      <c r="IF222" s="1">
        <v>2.943747E-3</v>
      </c>
      <c r="IG222">
        <v>0.95555279999999998</v>
      </c>
      <c r="IH222">
        <v>0.73089289999999996</v>
      </c>
      <c r="II222">
        <v>49.353090000000002</v>
      </c>
      <c r="IJ222" s="1">
        <v>2.820286E-3</v>
      </c>
      <c r="IK222">
        <v>0.91547440000000002</v>
      </c>
      <c r="IL222">
        <v>0.73090750000000004</v>
      </c>
      <c r="IM222">
        <v>50.875160000000001</v>
      </c>
      <c r="IN222" s="1">
        <v>2.7031680000000002E-3</v>
      </c>
      <c r="IO222">
        <v>0.87736130000000001</v>
      </c>
      <c r="IP222">
        <v>0.73089740000000003</v>
      </c>
      <c r="IQ222">
        <v>50.77581</v>
      </c>
      <c r="IR222" s="1">
        <v>2.5917679999999999E-3</v>
      </c>
      <c r="IS222">
        <v>0.84126380000000001</v>
      </c>
      <c r="IT222">
        <v>0.730908</v>
      </c>
      <c r="IU222">
        <v>50.232399999999998</v>
      </c>
      <c r="IV222" s="1">
        <v>2.486425E-3</v>
      </c>
      <c r="IW222">
        <v>0.80699109999999996</v>
      </c>
      <c r="IX222">
        <v>0.73090659999999996</v>
      </c>
      <c r="IY222">
        <v>49.777090000000001</v>
      </c>
      <c r="IZ222" s="1">
        <v>2.3859549999999999E-3</v>
      </c>
      <c r="JA222">
        <v>0.77438410000000002</v>
      </c>
      <c r="JB222">
        <v>0.73091110000000004</v>
      </c>
      <c r="JC222">
        <v>49.059559999999998</v>
      </c>
      <c r="JD222" s="1">
        <v>2.2903369999999999E-3</v>
      </c>
      <c r="JE222">
        <v>0.74337949999999997</v>
      </c>
      <c r="JF222">
        <v>0.73089939999999998</v>
      </c>
      <c r="JG222">
        <v>49.067120000000003</v>
      </c>
      <c r="JH222" s="1">
        <v>2.2000679999999999E-3</v>
      </c>
      <c r="JI222">
        <v>0.71401809999999999</v>
      </c>
      <c r="JJ222">
        <v>0.73091260000000002</v>
      </c>
      <c r="JK222">
        <v>48.422600000000003</v>
      </c>
      <c r="JL222" s="1">
        <v>2.1131180000000002E-3</v>
      </c>
      <c r="JM222">
        <v>0.68618509999999999</v>
      </c>
      <c r="JN222">
        <v>0.73091320000000004</v>
      </c>
      <c r="JO222">
        <v>46.89837</v>
      </c>
      <c r="JP222" s="1">
        <v>2.026169E-3</v>
      </c>
      <c r="JQ222">
        <v>0.65964650000000002</v>
      </c>
      <c r="JR222">
        <v>0.73091200000000001</v>
      </c>
      <c r="JS222">
        <v>45.798200000000001</v>
      </c>
      <c r="JT222" s="1">
        <v>1.9431520000000001E-3</v>
      </c>
      <c r="JU222">
        <v>0.63420759999999998</v>
      </c>
      <c r="JV222">
        <v>0.73090560000000004</v>
      </c>
      <c r="JW222">
        <v>45.580030000000001</v>
      </c>
      <c r="JX222" s="1">
        <v>1.8642299999999999E-3</v>
      </c>
      <c r="JY222">
        <v>0.60991419999999996</v>
      </c>
      <c r="JZ222">
        <v>0.73091280000000003</v>
      </c>
      <c r="KA222">
        <v>45.411169999999998</v>
      </c>
      <c r="KB222" s="1">
        <v>1.789562E-3</v>
      </c>
      <c r="KC222">
        <v>0.58677489999999999</v>
      </c>
      <c r="KD222">
        <v>0.73090630000000001</v>
      </c>
      <c r="KE222">
        <v>44.923050000000003</v>
      </c>
      <c r="KF222" s="1">
        <v>1.718533E-3</v>
      </c>
      <c r="KG222">
        <v>0.56469119999999995</v>
      </c>
      <c r="KH222">
        <v>0.73089919999999997</v>
      </c>
      <c r="KI222">
        <v>43.583280000000002</v>
      </c>
      <c r="KJ222" s="1">
        <v>1.650838E-3</v>
      </c>
      <c r="KK222">
        <v>0.54354420000000003</v>
      </c>
      <c r="KL222">
        <v>0.73090029999999995</v>
      </c>
      <c r="KM222">
        <v>43.047229999999999</v>
      </c>
      <c r="KN222" s="1">
        <v>1.5864259999999999E-3</v>
      </c>
      <c r="KO222">
        <v>0.52333680000000005</v>
      </c>
      <c r="KP222">
        <v>0.73091079999999997</v>
      </c>
      <c r="KQ222">
        <v>44.630629999999996</v>
      </c>
      <c r="KR222" s="1">
        <v>1.524884E-3</v>
      </c>
      <c r="KS222">
        <v>0.50398310000000002</v>
      </c>
      <c r="KT222">
        <v>0.73090730000000004</v>
      </c>
      <c r="KU222">
        <v>48.197650000000003</v>
      </c>
      <c r="KV222" s="1">
        <v>1.4662519999999999E-3</v>
      </c>
      <c r="KW222">
        <v>0.48545769999999999</v>
      </c>
      <c r="KX222">
        <v>0.73090659999999996</v>
      </c>
      <c r="KY222">
        <v>50.970329999999997</v>
      </c>
      <c r="KZ222" s="1">
        <v>1.410534E-3</v>
      </c>
      <c r="LA222">
        <v>0.46781509999999998</v>
      </c>
      <c r="LB222">
        <v>0.73090840000000001</v>
      </c>
      <c r="LC222">
        <v>51.245330000000003</v>
      </c>
      <c r="LD222" s="1">
        <v>1.357324E-3</v>
      </c>
      <c r="LE222">
        <v>0.45087919999999998</v>
      </c>
      <c r="LF222">
        <v>0.73088790000000003</v>
      </c>
      <c r="LG222">
        <v>50.701540000000001</v>
      </c>
      <c r="LH222" s="1">
        <v>1.306031E-3</v>
      </c>
      <c r="LI222">
        <v>0.43454340000000002</v>
      </c>
      <c r="LJ222">
        <v>0.73090880000000003</v>
      </c>
      <c r="LK222">
        <v>50.365119999999997</v>
      </c>
      <c r="LL222" s="1">
        <v>1.2571769999999999E-3</v>
      </c>
      <c r="LM222">
        <v>0.418904</v>
      </c>
      <c r="LN222">
        <v>0.73090710000000003</v>
      </c>
      <c r="LO222">
        <v>49.540649999999999</v>
      </c>
      <c r="LP222" s="1">
        <v>1.21046E-3</v>
      </c>
      <c r="LQ222">
        <v>0.4039334</v>
      </c>
      <c r="LR222">
        <v>0.73089800000000005</v>
      </c>
      <c r="LS222">
        <v>48.867370000000001</v>
      </c>
      <c r="LT222" s="1">
        <v>1.165828E-3</v>
      </c>
      <c r="LU222">
        <v>0.3895728</v>
      </c>
      <c r="LV222">
        <v>0.73091260000000002</v>
      </c>
      <c r="LW222">
        <v>48.380670000000002</v>
      </c>
      <c r="LX222" s="1">
        <v>1.1232830000000001E-3</v>
      </c>
      <c r="LY222">
        <v>0.37586049999999999</v>
      </c>
      <c r="LZ222">
        <v>0.73091050000000002</v>
      </c>
      <c r="MA222">
        <v>47.164610000000003</v>
      </c>
      <c r="MB222" s="1">
        <v>1.082518E-3</v>
      </c>
      <c r="MC222">
        <v>0.3627032</v>
      </c>
      <c r="MD222">
        <v>0.73090730000000004</v>
      </c>
      <c r="ME222">
        <v>45.933320000000002</v>
      </c>
      <c r="MF222" s="1">
        <v>1.0434960000000001E-3</v>
      </c>
      <c r="MG222">
        <v>0.35009380000000001</v>
      </c>
      <c r="MH222">
        <v>0.73090759999999999</v>
      </c>
      <c r="MI222">
        <v>44.889690000000002</v>
      </c>
      <c r="MJ222" s="1">
        <v>1.0060959999999999E-3</v>
      </c>
      <c r="MK222">
        <v>0.33800370000000002</v>
      </c>
      <c r="ML222">
        <v>0.7309099</v>
      </c>
      <c r="MM222">
        <v>43.534419999999997</v>
      </c>
      <c r="MN222" s="1">
        <v>9.7008100000000002E-4</v>
      </c>
      <c r="MO222">
        <v>0.32640000000000002</v>
      </c>
      <c r="MP222">
        <v>0.73090900000000003</v>
      </c>
      <c r="MQ222">
        <v>42.625799999999998</v>
      </c>
      <c r="MR222" s="1">
        <v>9.3555000000000005E-4</v>
      </c>
      <c r="MS222">
        <v>0.3152548</v>
      </c>
      <c r="MT222">
        <v>0.73089389999999999</v>
      </c>
      <c r="MU222">
        <v>41.514490000000002</v>
      </c>
      <c r="MV222" s="1">
        <v>9.023891E-4</v>
      </c>
      <c r="MW222">
        <v>0.30454639999999999</v>
      </c>
      <c r="MX222">
        <v>0.73089839999999995</v>
      </c>
      <c r="MY222">
        <v>40.912410000000001</v>
      </c>
      <c r="MZ222" s="1">
        <v>8.7057900000000001E-4</v>
      </c>
      <c r="NA222">
        <v>0.29422730000000002</v>
      </c>
      <c r="NB222">
        <v>0.73090060000000001</v>
      </c>
      <c r="NC222">
        <v>40.361530000000002</v>
      </c>
      <c r="ND222" s="1">
        <v>8.3993139999999995E-4</v>
      </c>
      <c r="NE222">
        <v>0.28426770000000001</v>
      </c>
      <c r="NF222">
        <v>0.73090619999999995</v>
      </c>
      <c r="NG222">
        <v>41.46678</v>
      </c>
      <c r="NH222" s="1">
        <v>8.1055109999999999E-4</v>
      </c>
      <c r="NI222">
        <v>0.27471449999999997</v>
      </c>
      <c r="NJ222">
        <v>0.73088770000000003</v>
      </c>
      <c r="NK222">
        <v>44.289589999999997</v>
      </c>
      <c r="NL222" s="1">
        <v>7.8226770000000003E-4</v>
      </c>
      <c r="NM222">
        <v>0.26550449999999998</v>
      </c>
      <c r="NN222">
        <v>0.73089899999999997</v>
      </c>
      <c r="NO222">
        <v>46.205219999999997</v>
      </c>
      <c r="NP222" s="1">
        <v>7.550883E-4</v>
      </c>
      <c r="NQ222">
        <v>0.25661810000000002</v>
      </c>
      <c r="NR222">
        <v>0.73091390000000001</v>
      </c>
      <c r="NS222">
        <v>46.068089999999998</v>
      </c>
      <c r="NT222" s="1">
        <v>7.2895719999999998E-4</v>
      </c>
      <c r="NU222">
        <v>0.2480666</v>
      </c>
      <c r="NV222">
        <v>0.73090319999999998</v>
      </c>
      <c r="NW222">
        <v>45.745930000000001</v>
      </c>
      <c r="NX222" s="1">
        <v>7.0372540000000002E-4</v>
      </c>
      <c r="NY222">
        <v>0.2397899</v>
      </c>
      <c r="NZ222">
        <v>0.73090849999999996</v>
      </c>
      <c r="OA222">
        <v>45.075789999999998</v>
      </c>
      <c r="OB222" s="1">
        <v>6.7964489999999995E-4</v>
      </c>
      <c r="OC222">
        <v>0.23183799999999999</v>
      </c>
      <c r="OD222">
        <v>0.73090630000000001</v>
      </c>
      <c r="OE222">
        <v>45.076630000000002</v>
      </c>
      <c r="OF222" s="1">
        <v>6.5648900000000001E-4</v>
      </c>
      <c r="OG222">
        <v>0.2241668</v>
      </c>
      <c r="OH222">
        <v>0.73090690000000003</v>
      </c>
      <c r="OI222">
        <v>43.901040000000002</v>
      </c>
      <c r="OJ222" s="1">
        <v>6.3426309999999996E-4</v>
      </c>
      <c r="OK222">
        <v>0.2167811</v>
      </c>
    </row>
    <row r="223" spans="1:401" x14ac:dyDescent="0.35">
      <c r="A223">
        <v>229</v>
      </c>
      <c r="B223" t="s">
        <v>4</v>
      </c>
      <c r="C223" t="s">
        <v>181</v>
      </c>
      <c r="D223" t="s">
        <v>229</v>
      </c>
      <c r="E223">
        <v>865.10170000000005</v>
      </c>
      <c r="F223">
        <v>0.8418717</v>
      </c>
      <c r="G223">
        <v>24.987829999999999</v>
      </c>
      <c r="H223">
        <v>0</v>
      </c>
      <c r="I223">
        <v>0</v>
      </c>
      <c r="J223">
        <v>0.83516349999999995</v>
      </c>
      <c r="K223">
        <v>24.576789999999999</v>
      </c>
      <c r="L223">
        <v>0</v>
      </c>
      <c r="M223">
        <v>0</v>
      </c>
      <c r="N223">
        <v>0.82836100000000001</v>
      </c>
      <c r="O223">
        <v>24.175419999999999</v>
      </c>
      <c r="P223">
        <v>0</v>
      </c>
      <c r="Q223">
        <v>0</v>
      </c>
      <c r="R223">
        <v>0.82162800000000002</v>
      </c>
      <c r="S223">
        <v>25.061599999999999</v>
      </c>
      <c r="T223">
        <v>0</v>
      </c>
      <c r="U223">
        <v>0</v>
      </c>
      <c r="V223">
        <v>0.81538920000000004</v>
      </c>
      <c r="W223">
        <v>26.19239</v>
      </c>
      <c r="X223">
        <v>0</v>
      </c>
      <c r="Y223">
        <v>0</v>
      </c>
      <c r="Z223">
        <v>0.80969800000000003</v>
      </c>
      <c r="AA223">
        <v>26.774349999999998</v>
      </c>
      <c r="AB223">
        <v>0</v>
      </c>
      <c r="AC223">
        <v>0</v>
      </c>
      <c r="AD223">
        <v>0.80411010000000005</v>
      </c>
      <c r="AE223">
        <v>26.427890000000001</v>
      </c>
      <c r="AF223">
        <v>0</v>
      </c>
      <c r="AG223">
        <v>0</v>
      </c>
      <c r="AH223">
        <v>0.79861919999999997</v>
      </c>
      <c r="AI223">
        <v>25.545470000000002</v>
      </c>
      <c r="AJ223">
        <v>0</v>
      </c>
      <c r="AK223">
        <v>0</v>
      </c>
      <c r="AL223">
        <v>0.79339269999999995</v>
      </c>
      <c r="AM223">
        <v>24.615870000000001</v>
      </c>
      <c r="AN223">
        <v>0</v>
      </c>
      <c r="AO223">
        <v>0</v>
      </c>
      <c r="AP223">
        <v>0.78843770000000002</v>
      </c>
      <c r="AQ223">
        <v>24.818439999999999</v>
      </c>
      <c r="AR223" s="1">
        <v>3.5399630000000002E-36</v>
      </c>
      <c r="AS223" s="1">
        <v>1.109219E-33</v>
      </c>
      <c r="AT223">
        <v>0.78387269999999998</v>
      </c>
      <c r="AU223">
        <v>25.928570000000001</v>
      </c>
      <c r="AV223" s="1">
        <v>1.7678040000000001E-26</v>
      </c>
      <c r="AW223" s="1">
        <v>5.5992739999999999E-24</v>
      </c>
      <c r="AX223">
        <v>0.77962710000000002</v>
      </c>
      <c r="AY223">
        <v>27.86055</v>
      </c>
      <c r="AZ223" s="1">
        <v>9.0425580000000004E-17</v>
      </c>
      <c r="BA223" s="1">
        <v>2.0600760000000001E-14</v>
      </c>
      <c r="BB223">
        <v>0.77571849999999998</v>
      </c>
      <c r="BC223">
        <v>29.96669</v>
      </c>
      <c r="BD223" s="1">
        <v>1.709232E-10</v>
      </c>
      <c r="BE223" s="1">
        <v>3.825394E-8</v>
      </c>
      <c r="BF223">
        <v>0.77253620000000001</v>
      </c>
      <c r="BG223">
        <v>31.118649999999999</v>
      </c>
      <c r="BH223" s="1">
        <v>8.9882139999999999E-7</v>
      </c>
      <c r="BI223" s="1">
        <v>2.2338220000000001E-4</v>
      </c>
      <c r="BJ223">
        <v>0.76992769999999999</v>
      </c>
      <c r="BK223">
        <v>31.514669999999999</v>
      </c>
      <c r="BL223" s="1">
        <v>2.787345E-4</v>
      </c>
      <c r="BM223" s="1">
        <v>7.3241169999999994E-2</v>
      </c>
      <c r="BN223">
        <v>0.76801249999999999</v>
      </c>
      <c r="BO223">
        <v>31.519870000000001</v>
      </c>
      <c r="BP223" s="1">
        <v>1.8706480000000001E-2</v>
      </c>
      <c r="BQ223">
        <v>5.1310450000000003</v>
      </c>
      <c r="BR223">
        <v>0.76651199999999997</v>
      </c>
      <c r="BS223">
        <v>31.03875</v>
      </c>
      <c r="BT223">
        <v>0.41639150000000003</v>
      </c>
      <c r="BU223">
        <v>118.3849</v>
      </c>
      <c r="BV223">
        <v>0.76532540000000004</v>
      </c>
      <c r="BW223">
        <v>30.80847</v>
      </c>
      <c r="BX223">
        <v>3.9114019999999998</v>
      </c>
      <c r="BY223">
        <v>1145.72</v>
      </c>
      <c r="BZ223">
        <v>0.76434120000000005</v>
      </c>
      <c r="CA223">
        <v>30.326129999999999</v>
      </c>
      <c r="CB223">
        <v>18.15936</v>
      </c>
      <c r="CC223">
        <v>5461.2169999999996</v>
      </c>
      <c r="CD223">
        <v>0.76331300000000002</v>
      </c>
      <c r="CE223">
        <v>29.913039999999999</v>
      </c>
      <c r="CF223">
        <v>46.829189999999997</v>
      </c>
      <c r="CG223">
        <v>14420.68</v>
      </c>
      <c r="CH223">
        <v>0.76204570000000005</v>
      </c>
      <c r="CI223">
        <v>30.000599999999999</v>
      </c>
      <c r="CJ223">
        <v>73.528819999999996</v>
      </c>
      <c r="CK223">
        <v>23129.22</v>
      </c>
      <c r="CL223">
        <v>0.76041309999999995</v>
      </c>
      <c r="CM223">
        <v>29.983470000000001</v>
      </c>
      <c r="CN223">
        <v>75.724689999999995</v>
      </c>
      <c r="CO223">
        <v>24291.79</v>
      </c>
      <c r="CP223">
        <v>0.75844060000000002</v>
      </c>
      <c r="CQ223">
        <v>30.063780000000001</v>
      </c>
      <c r="CR223">
        <v>54.607039999999998</v>
      </c>
      <c r="CS223">
        <v>17837.77</v>
      </c>
      <c r="CT223">
        <v>0.75601680000000004</v>
      </c>
      <c r="CU223">
        <v>29.671810000000001</v>
      </c>
      <c r="CV223">
        <v>29.216170000000002</v>
      </c>
      <c r="CW223">
        <v>9703.9660000000003</v>
      </c>
      <c r="CX223">
        <v>0.75317979999999995</v>
      </c>
      <c r="CY223">
        <v>28.994330000000001</v>
      </c>
      <c r="CZ223">
        <v>12.230370000000001</v>
      </c>
      <c r="DA223">
        <v>4123.3959999999997</v>
      </c>
      <c r="DB223">
        <v>0.75007420000000002</v>
      </c>
      <c r="DC223">
        <v>28.982479999999999</v>
      </c>
      <c r="DD223">
        <v>4.209943</v>
      </c>
      <c r="DE223">
        <v>1438.365</v>
      </c>
      <c r="DF223">
        <v>0.74681010000000003</v>
      </c>
      <c r="DG223">
        <v>30.034479999999999</v>
      </c>
      <c r="DH223">
        <v>1.2543500000000001</v>
      </c>
      <c r="DI223">
        <v>433.34739999999999</v>
      </c>
      <c r="DJ223">
        <v>0.74349909999999997</v>
      </c>
      <c r="DK223">
        <v>33.038400000000003</v>
      </c>
      <c r="DL223">
        <v>0.34709630000000002</v>
      </c>
      <c r="DM223">
        <v>120.6861</v>
      </c>
      <c r="DN223">
        <v>0.74031760000000002</v>
      </c>
      <c r="DO223">
        <v>37.217739999999999</v>
      </c>
      <c r="DP223">
        <v>0.1035319</v>
      </c>
      <c r="DQ223">
        <v>35.794260000000001</v>
      </c>
      <c r="DR223">
        <v>0.73730739999999995</v>
      </c>
      <c r="DS223">
        <v>39.265920000000001</v>
      </c>
      <c r="DT223" s="1">
        <v>4.4984370000000003E-2</v>
      </c>
      <c r="DU223">
        <v>15.180680000000001</v>
      </c>
      <c r="DV223">
        <v>0.73449109999999995</v>
      </c>
      <c r="DW223">
        <v>39.721139999999998</v>
      </c>
      <c r="DX223" s="1">
        <v>3.3608329999999999E-2</v>
      </c>
      <c r="DY223">
        <v>11.09825</v>
      </c>
      <c r="DZ223">
        <v>0.7320219</v>
      </c>
      <c r="EA223">
        <v>40.05988</v>
      </c>
      <c r="EB223" s="1">
        <v>3.3314219999999999E-2</v>
      </c>
      <c r="EC223">
        <v>10.94187</v>
      </c>
      <c r="ED223">
        <v>0.73033079999999995</v>
      </c>
      <c r="EE223">
        <v>39.979849999999999</v>
      </c>
      <c r="EF223" s="1">
        <v>3.4624309999999998E-2</v>
      </c>
      <c r="EG223">
        <v>11.381880000000001</v>
      </c>
      <c r="EH223">
        <v>0.72895699999999997</v>
      </c>
      <c r="EI223">
        <v>40.022370000000002</v>
      </c>
      <c r="EJ223" s="1">
        <v>3.5054580000000002E-2</v>
      </c>
      <c r="EK223">
        <v>11.546720000000001</v>
      </c>
      <c r="EL223">
        <v>0.72788319999999995</v>
      </c>
      <c r="EM223">
        <v>40.413510000000002</v>
      </c>
      <c r="EN223" s="1">
        <v>3.4189730000000002E-2</v>
      </c>
      <c r="EO223">
        <v>11.27769</v>
      </c>
      <c r="EP223">
        <v>0.72705889999999995</v>
      </c>
      <c r="EQ223">
        <v>42.109439999999999</v>
      </c>
      <c r="ER223">
        <v>3.2290239999999998E-2</v>
      </c>
      <c r="ES223">
        <v>10.66095</v>
      </c>
      <c r="ET223">
        <v>0.72647300000000004</v>
      </c>
      <c r="EU223">
        <v>43.947099999999999</v>
      </c>
      <c r="EV223" s="1">
        <v>2.9717790000000001E-2</v>
      </c>
      <c r="EW223">
        <v>9.8179689999999997</v>
      </c>
      <c r="EX223">
        <v>0.72608209999999995</v>
      </c>
      <c r="EY223">
        <v>44.030679999999997</v>
      </c>
      <c r="EZ223">
        <v>2.6627910000000001E-2</v>
      </c>
      <c r="FA223">
        <v>8.8015740000000005</v>
      </c>
      <c r="FB223">
        <v>0.72578830000000005</v>
      </c>
      <c r="FC223">
        <v>43.612929999999999</v>
      </c>
      <c r="FD223" s="1">
        <v>2.303647E-2</v>
      </c>
      <c r="FE223">
        <v>7.6222649999999996</v>
      </c>
      <c r="FF223">
        <v>0.72550840000000005</v>
      </c>
      <c r="FG223">
        <v>43.47925</v>
      </c>
      <c r="FH223" s="1">
        <v>1.9114849999999999E-2</v>
      </c>
      <c r="FI223">
        <v>6.3328980000000001</v>
      </c>
      <c r="FJ223">
        <v>0.72536259999999997</v>
      </c>
      <c r="FK223">
        <v>43.295569999999998</v>
      </c>
      <c r="FL223" s="1">
        <v>1.5278999999999999E-2</v>
      </c>
      <c r="FM223">
        <v>5.0654979999999998</v>
      </c>
      <c r="FN223">
        <v>0.72524630000000001</v>
      </c>
      <c r="FO223">
        <v>43.786630000000002</v>
      </c>
      <c r="FP223">
        <v>1.1983880000000001E-2</v>
      </c>
      <c r="FQ223">
        <v>3.9713210000000001</v>
      </c>
      <c r="FR223">
        <v>0.72518349999999998</v>
      </c>
      <c r="FS223">
        <v>44.101379999999999</v>
      </c>
      <c r="FT223" s="1">
        <v>9.4811089999999997E-3</v>
      </c>
      <c r="FU223">
        <v>3.1369500000000001</v>
      </c>
      <c r="FV223">
        <v>0.72515490000000005</v>
      </c>
      <c r="FW223">
        <v>44.404800000000002</v>
      </c>
      <c r="FX223" s="1">
        <v>7.7537109999999999E-3</v>
      </c>
      <c r="FY223">
        <v>2.5585619999999998</v>
      </c>
      <c r="FZ223">
        <v>0.72513870000000002</v>
      </c>
      <c r="GA223">
        <v>44.305750000000003</v>
      </c>
      <c r="GB223" s="1">
        <v>6.6213410000000002E-3</v>
      </c>
      <c r="GC223">
        <v>2.1788430000000001</v>
      </c>
      <c r="GD223">
        <v>0.7251107</v>
      </c>
      <c r="GE223">
        <v>44.641219999999997</v>
      </c>
      <c r="GF223" s="1">
        <v>5.885398E-3</v>
      </c>
      <c r="GG223">
        <v>1.93249</v>
      </c>
      <c r="GH223">
        <v>0.72510680000000005</v>
      </c>
      <c r="GI223">
        <v>44.830460000000002</v>
      </c>
      <c r="GJ223" s="1">
        <v>5.3853690000000001E-3</v>
      </c>
      <c r="GK223">
        <v>1.7657099999999999</v>
      </c>
      <c r="GL223">
        <v>0.72510669999999999</v>
      </c>
      <c r="GM223">
        <v>44.901290000000003</v>
      </c>
      <c r="GN223" s="1">
        <v>5.0186629999999996E-3</v>
      </c>
      <c r="GO223">
        <v>1.6439029999999999</v>
      </c>
      <c r="GP223">
        <v>0.72510520000000001</v>
      </c>
      <c r="GQ223">
        <v>44.440539999999999</v>
      </c>
      <c r="GR223" s="1">
        <v>4.727233E-3</v>
      </c>
      <c r="GS223">
        <v>1.5475589999999999</v>
      </c>
      <c r="GT223">
        <v>0.72510520000000001</v>
      </c>
      <c r="GU223">
        <v>44.774070000000002</v>
      </c>
      <c r="GV223">
        <v>4.4787489999999998E-3</v>
      </c>
      <c r="GW223">
        <v>1.465676</v>
      </c>
      <c r="GX223">
        <v>0.72508799999999995</v>
      </c>
      <c r="GY223">
        <v>44.99541</v>
      </c>
      <c r="GZ223" s="1">
        <v>4.2565199999999997E-3</v>
      </c>
      <c r="HA223">
        <v>1.3927970000000001</v>
      </c>
      <c r="HB223">
        <v>0.72509060000000003</v>
      </c>
      <c r="HC223">
        <v>45.449100000000001</v>
      </c>
      <c r="HD223" s="1">
        <v>4.0549779999999999E-3</v>
      </c>
      <c r="HE223">
        <v>1.326546</v>
      </c>
      <c r="HF223">
        <v>0.72508170000000005</v>
      </c>
      <c r="HG223">
        <v>45.88982</v>
      </c>
      <c r="HH223" s="1">
        <v>3.8678739999999999E-3</v>
      </c>
      <c r="HI223">
        <v>1.265247</v>
      </c>
      <c r="HJ223">
        <v>0.72508340000000004</v>
      </c>
      <c r="HK223">
        <v>45.205469999999998</v>
      </c>
      <c r="HL223" s="1">
        <v>3.6928680000000002E-3</v>
      </c>
      <c r="HM223">
        <v>1.207954</v>
      </c>
      <c r="HN223">
        <v>0.72508600000000001</v>
      </c>
      <c r="HO223">
        <v>44.630519999999997</v>
      </c>
      <c r="HP223" s="1">
        <v>3.5282540000000002E-3</v>
      </c>
      <c r="HQ223">
        <v>1.154007</v>
      </c>
      <c r="HR223">
        <v>0.72510189999999997</v>
      </c>
      <c r="HS223">
        <v>44.043559999999999</v>
      </c>
      <c r="HT223" s="1">
        <v>3.3725970000000002E-3</v>
      </c>
      <c r="HU223">
        <v>1.103065</v>
      </c>
      <c r="HV223">
        <v>0.72510240000000004</v>
      </c>
      <c r="HW223">
        <v>43.482379999999999</v>
      </c>
      <c r="HX223" s="1">
        <v>3.2256860000000002E-3</v>
      </c>
      <c r="HY223">
        <v>1.055007</v>
      </c>
      <c r="HZ223">
        <v>0.72510339999999995</v>
      </c>
      <c r="IA223">
        <v>44.190420000000003</v>
      </c>
      <c r="IB223" s="1">
        <v>3.0871140000000002E-3</v>
      </c>
      <c r="IC223">
        <v>1.009684</v>
      </c>
      <c r="ID223">
        <v>0.72509319999999999</v>
      </c>
      <c r="IE223">
        <v>46.502830000000003</v>
      </c>
      <c r="IF223" s="1">
        <v>2.9563129999999999E-3</v>
      </c>
      <c r="IG223">
        <v>0.96683790000000003</v>
      </c>
      <c r="IH223">
        <v>0.72510680000000005</v>
      </c>
      <c r="II223">
        <v>49.544260000000001</v>
      </c>
      <c r="IJ223" s="1">
        <v>2.8321969999999998E-3</v>
      </c>
      <c r="IK223">
        <v>0.92623160000000004</v>
      </c>
      <c r="IL223">
        <v>0.72512319999999997</v>
      </c>
      <c r="IM223">
        <v>50.986800000000002</v>
      </c>
      <c r="IN223" s="1">
        <v>2.7144819999999998E-3</v>
      </c>
      <c r="IO223">
        <v>0.88765660000000002</v>
      </c>
      <c r="IP223">
        <v>0.72509319999999999</v>
      </c>
      <c r="IQ223">
        <v>50.781260000000003</v>
      </c>
      <c r="IR223" s="1">
        <v>2.6024820000000001E-3</v>
      </c>
      <c r="IS223">
        <v>0.85108209999999995</v>
      </c>
      <c r="IT223">
        <v>0.72510200000000002</v>
      </c>
      <c r="IU223">
        <v>50.182499999999997</v>
      </c>
      <c r="IV223" s="1">
        <v>2.4966319999999999E-3</v>
      </c>
      <c r="IW223">
        <v>0.81639620000000002</v>
      </c>
      <c r="IX223">
        <v>0.72510079999999999</v>
      </c>
      <c r="IY223">
        <v>49.73321</v>
      </c>
      <c r="IZ223" s="1">
        <v>2.3956479999999998E-3</v>
      </c>
      <c r="JA223">
        <v>0.78336419999999996</v>
      </c>
      <c r="JB223">
        <v>0.72510649999999999</v>
      </c>
      <c r="JC223">
        <v>49.077770000000001</v>
      </c>
      <c r="JD223" s="1">
        <v>2.2995419999999999E-3</v>
      </c>
      <c r="JE223">
        <v>0.75196719999999995</v>
      </c>
      <c r="JF223">
        <v>0.72509469999999998</v>
      </c>
      <c r="JG223">
        <v>49.188029999999998</v>
      </c>
      <c r="JH223" s="1">
        <v>2.2087679999999998E-3</v>
      </c>
      <c r="JI223">
        <v>0.72221860000000004</v>
      </c>
      <c r="JJ223">
        <v>0.72510669999999999</v>
      </c>
      <c r="JK223">
        <v>48.591790000000003</v>
      </c>
      <c r="JL223" s="1">
        <v>2.121394E-3</v>
      </c>
      <c r="JM223">
        <v>0.69404080000000001</v>
      </c>
      <c r="JN223">
        <v>0.72510669999999999</v>
      </c>
      <c r="JO223">
        <v>47.017319999999998</v>
      </c>
      <c r="JP223" s="1">
        <v>2.0340750000000002E-3</v>
      </c>
      <c r="JQ223">
        <v>0.66719070000000003</v>
      </c>
      <c r="JR223">
        <v>0.72510459999999999</v>
      </c>
      <c r="JS223">
        <v>45.843319999999999</v>
      </c>
      <c r="JT223" s="1">
        <v>1.9506739999999999E-3</v>
      </c>
      <c r="JU223">
        <v>0.6414377</v>
      </c>
      <c r="JV223">
        <v>0.72509889999999999</v>
      </c>
      <c r="JW223">
        <v>45.541629999999998</v>
      </c>
      <c r="JX223" s="1">
        <v>1.8714129999999999E-3</v>
      </c>
      <c r="JY223">
        <v>0.61685559999999995</v>
      </c>
      <c r="JZ223">
        <v>0.72510269999999999</v>
      </c>
      <c r="KA223">
        <v>45.358269999999997</v>
      </c>
      <c r="KB223" s="1">
        <v>1.7963689999999999E-3</v>
      </c>
      <c r="KC223">
        <v>0.5934256</v>
      </c>
      <c r="KD223">
        <v>0.72510220000000003</v>
      </c>
      <c r="KE223">
        <v>44.922809999999998</v>
      </c>
      <c r="KF223" s="1">
        <v>1.72504E-3</v>
      </c>
      <c r="KG223">
        <v>0.57108429999999999</v>
      </c>
      <c r="KH223">
        <v>0.72509679999999999</v>
      </c>
      <c r="KI223">
        <v>43.68074</v>
      </c>
      <c r="KJ223" s="1">
        <v>1.65704E-3</v>
      </c>
      <c r="KK223">
        <v>0.54967580000000005</v>
      </c>
      <c r="KL223">
        <v>0.72509639999999997</v>
      </c>
      <c r="KM223">
        <v>43.242179999999998</v>
      </c>
      <c r="KN223" s="1">
        <v>1.59235E-3</v>
      </c>
      <c r="KO223">
        <v>0.52922740000000001</v>
      </c>
      <c r="KP223">
        <v>0.72510580000000002</v>
      </c>
      <c r="KQ223">
        <v>44.859470000000002</v>
      </c>
      <c r="KR223" s="1">
        <v>1.5305589999999999E-3</v>
      </c>
      <c r="KS223">
        <v>0.50964869999999995</v>
      </c>
      <c r="KT223">
        <v>0.72512279999999996</v>
      </c>
      <c r="KU223">
        <v>48.358939999999997</v>
      </c>
      <c r="KV223" s="1">
        <v>1.471661E-3</v>
      </c>
      <c r="KW223">
        <v>0.4909037</v>
      </c>
      <c r="KX223">
        <v>0.7251012</v>
      </c>
      <c r="KY223">
        <v>51.011330000000001</v>
      </c>
      <c r="KZ223" s="1">
        <v>1.4156800000000001E-3</v>
      </c>
      <c r="LA223">
        <v>0.47304109999999999</v>
      </c>
      <c r="LB223">
        <v>0.72510330000000001</v>
      </c>
      <c r="LC223">
        <v>51.17859</v>
      </c>
      <c r="LD223" s="1">
        <v>1.362282E-3</v>
      </c>
      <c r="LE223">
        <v>0.45591939999999997</v>
      </c>
      <c r="LF223">
        <v>0.72510240000000004</v>
      </c>
      <c r="LG223">
        <v>50.605719999999998</v>
      </c>
      <c r="LH223" s="1">
        <v>1.3107800000000001E-3</v>
      </c>
      <c r="LI223">
        <v>0.43939119999999998</v>
      </c>
      <c r="LJ223">
        <v>0.72510459999999999</v>
      </c>
      <c r="LK223">
        <v>50.305540000000001</v>
      </c>
      <c r="LL223" s="1">
        <v>1.2617170000000001E-3</v>
      </c>
      <c r="LM223">
        <v>0.42356729999999998</v>
      </c>
      <c r="LN223">
        <v>0.72510019999999997</v>
      </c>
      <c r="LO223">
        <v>49.540900000000001</v>
      </c>
      <c r="LP223" s="1">
        <v>1.2148009999999999E-3</v>
      </c>
      <c r="LQ223">
        <v>0.4084197</v>
      </c>
      <c r="LR223">
        <v>0.7250955</v>
      </c>
      <c r="LS223">
        <v>48.96481</v>
      </c>
      <c r="LT223" s="1">
        <v>1.1699810000000001E-3</v>
      </c>
      <c r="LU223">
        <v>0.39389000000000002</v>
      </c>
      <c r="LV223">
        <v>0.72510110000000005</v>
      </c>
      <c r="LW223">
        <v>48.579059999999998</v>
      </c>
      <c r="LX223" s="1">
        <v>1.1272490000000001E-3</v>
      </c>
      <c r="LY223">
        <v>0.3800153</v>
      </c>
      <c r="LZ223">
        <v>0.72509860000000004</v>
      </c>
      <c r="MA223">
        <v>47.386589999999998</v>
      </c>
      <c r="MB223" s="1">
        <v>1.086318E-3</v>
      </c>
      <c r="MC223">
        <v>0.36670510000000001</v>
      </c>
      <c r="MD223">
        <v>0.72510209999999997</v>
      </c>
      <c r="ME223">
        <v>46.097940000000001</v>
      </c>
      <c r="MF223" s="1">
        <v>1.047133E-3</v>
      </c>
      <c r="MG223">
        <v>0.3539487</v>
      </c>
      <c r="MH223">
        <v>0.7251031</v>
      </c>
      <c r="MI223">
        <v>44.968870000000003</v>
      </c>
      <c r="MJ223" s="1">
        <v>1.0095779999999999E-3</v>
      </c>
      <c r="MK223">
        <v>0.34171319999999999</v>
      </c>
      <c r="ML223">
        <v>0.7250972</v>
      </c>
      <c r="MM223">
        <v>43.534660000000002</v>
      </c>
      <c r="MN223" s="1">
        <v>9.734174E-4</v>
      </c>
      <c r="MO223">
        <v>0.32997690000000002</v>
      </c>
      <c r="MP223">
        <v>0.72510370000000002</v>
      </c>
      <c r="MQ223">
        <v>42.639560000000003</v>
      </c>
      <c r="MR223" s="1">
        <v>9.3875740000000005E-4</v>
      </c>
      <c r="MS223">
        <v>0.31870730000000003</v>
      </c>
      <c r="MT223">
        <v>0.7251069</v>
      </c>
      <c r="MU223">
        <v>41.598239999999997</v>
      </c>
      <c r="MV223" s="1">
        <v>9.054601E-4</v>
      </c>
      <c r="MW223">
        <v>0.30786849999999999</v>
      </c>
      <c r="MX223">
        <v>0.72509570000000001</v>
      </c>
      <c r="MY223">
        <v>41.08182</v>
      </c>
      <c r="MZ223" s="1">
        <v>8.7354160000000002E-4</v>
      </c>
      <c r="NA223">
        <v>0.29744209999999999</v>
      </c>
      <c r="NB223">
        <v>0.72510269999999999</v>
      </c>
      <c r="NC223">
        <v>40.562440000000002</v>
      </c>
      <c r="ND223" s="1">
        <v>8.4278279999999998E-4</v>
      </c>
      <c r="NE223">
        <v>0.28737030000000002</v>
      </c>
      <c r="NF223">
        <v>0.72510030000000003</v>
      </c>
      <c r="NG223">
        <v>41.589799999999997</v>
      </c>
      <c r="NH223" s="1">
        <v>8.1328499999999996E-4</v>
      </c>
      <c r="NI223">
        <v>0.2777037</v>
      </c>
      <c r="NJ223">
        <v>0.72510280000000005</v>
      </c>
      <c r="NK223">
        <v>44.289209999999997</v>
      </c>
      <c r="NL223">
        <v>7.8490350000000005E-4</v>
      </c>
      <c r="NM223">
        <v>0.26839299999999999</v>
      </c>
      <c r="NN223">
        <v>0.72509420000000002</v>
      </c>
      <c r="NO223">
        <v>46.105139999999999</v>
      </c>
      <c r="NP223" s="1">
        <v>7.5762590000000003E-4</v>
      </c>
      <c r="NQ223">
        <v>0.25940819999999998</v>
      </c>
      <c r="NR223">
        <v>0.72510569999999996</v>
      </c>
      <c r="NS223">
        <v>45.936489999999999</v>
      </c>
      <c r="NT223" s="1">
        <v>7.3139959999999997E-4</v>
      </c>
      <c r="NU223">
        <v>0.25075999999999998</v>
      </c>
      <c r="NV223">
        <v>0.72509860000000004</v>
      </c>
      <c r="NW223">
        <v>45.675530000000002</v>
      </c>
      <c r="NX223" s="1">
        <v>7.0608189999999999E-4</v>
      </c>
      <c r="NY223">
        <v>0.2423923</v>
      </c>
      <c r="NZ223">
        <v>0.72510269999999999</v>
      </c>
      <c r="OA223">
        <v>45.082650000000001</v>
      </c>
      <c r="OB223" s="1">
        <v>6.8190090000000002E-4</v>
      </c>
      <c r="OC223">
        <v>0.234351</v>
      </c>
      <c r="OD223">
        <v>0.72510129999999995</v>
      </c>
      <c r="OE223">
        <v>45.18665</v>
      </c>
      <c r="OF223" s="1">
        <v>6.5867140000000002E-4</v>
      </c>
      <c r="OG223">
        <v>0.22659599999999999</v>
      </c>
      <c r="OH223">
        <v>0.72510090000000005</v>
      </c>
      <c r="OI223">
        <v>44.08717</v>
      </c>
      <c r="OJ223" s="1">
        <v>6.3635530000000001E-4</v>
      </c>
      <c r="OK223">
        <v>0.2191236</v>
      </c>
    </row>
    <row r="224" spans="1:401" x14ac:dyDescent="0.35">
      <c r="A224">
        <v>230</v>
      </c>
      <c r="B224" t="s">
        <v>4</v>
      </c>
      <c r="C224" t="s">
        <v>181</v>
      </c>
      <c r="D224" t="s">
        <v>230</v>
      </c>
      <c r="E224">
        <v>854.18370000000004</v>
      </c>
      <c r="F224">
        <v>0.92875149999999995</v>
      </c>
      <c r="G224">
        <v>25.0899</v>
      </c>
      <c r="H224">
        <v>0</v>
      </c>
      <c r="I224">
        <v>0</v>
      </c>
      <c r="J224">
        <v>0.91909450000000004</v>
      </c>
      <c r="K224">
        <v>24.663879999999999</v>
      </c>
      <c r="L224">
        <v>0</v>
      </c>
      <c r="M224">
        <v>0</v>
      </c>
      <c r="N224">
        <v>0.90931580000000001</v>
      </c>
      <c r="O224">
        <v>24.21969</v>
      </c>
      <c r="P224">
        <v>0</v>
      </c>
      <c r="Q224">
        <v>0</v>
      </c>
      <c r="R224">
        <v>0.89967470000000005</v>
      </c>
      <c r="S224">
        <v>25.06221</v>
      </c>
      <c r="T224">
        <v>0</v>
      </c>
      <c r="U224">
        <v>0</v>
      </c>
      <c r="V224">
        <v>0.89061080000000004</v>
      </c>
      <c r="W224">
        <v>26.165479999999999</v>
      </c>
      <c r="X224">
        <v>0</v>
      </c>
      <c r="Y224">
        <v>0</v>
      </c>
      <c r="Z224">
        <v>0.88216039999999996</v>
      </c>
      <c r="AA224">
        <v>26.740559999999999</v>
      </c>
      <c r="AB224">
        <v>0</v>
      </c>
      <c r="AC224">
        <v>0</v>
      </c>
      <c r="AD224">
        <v>0.87371469999999996</v>
      </c>
      <c r="AE224">
        <v>26.444189999999999</v>
      </c>
      <c r="AF224">
        <v>0</v>
      </c>
      <c r="AG224">
        <v>0</v>
      </c>
      <c r="AH224">
        <v>0.86556489999999997</v>
      </c>
      <c r="AI224">
        <v>25.616160000000001</v>
      </c>
      <c r="AJ224">
        <v>0</v>
      </c>
      <c r="AK224">
        <v>0</v>
      </c>
      <c r="AL224">
        <v>0.85782619999999998</v>
      </c>
      <c r="AM224">
        <v>24.716560000000001</v>
      </c>
      <c r="AN224">
        <v>0</v>
      </c>
      <c r="AO224">
        <v>0</v>
      </c>
      <c r="AP224">
        <v>0.85044249999999999</v>
      </c>
      <c r="AQ224">
        <v>24.935110000000002</v>
      </c>
      <c r="AR224" s="1">
        <v>5.221307E-37</v>
      </c>
      <c r="AS224" s="1">
        <v>1.650964E-34</v>
      </c>
      <c r="AT224">
        <v>0.84351220000000005</v>
      </c>
      <c r="AU224">
        <v>26.029389999999999</v>
      </c>
      <c r="AV224" s="1">
        <v>2.5179620000000001E-27</v>
      </c>
      <c r="AW224" s="1">
        <v>8.0487010000000001E-25</v>
      </c>
      <c r="AX224">
        <v>0.83706689999999995</v>
      </c>
      <c r="AY224">
        <v>27.904409999999999</v>
      </c>
      <c r="AZ224" s="1">
        <v>1.9546469999999999E-17</v>
      </c>
      <c r="BA224" s="1">
        <v>3.9826710000000003E-15</v>
      </c>
      <c r="BB224">
        <v>0.8310748</v>
      </c>
      <c r="BC224">
        <v>29.933240000000001</v>
      </c>
      <c r="BD224" s="1">
        <v>6.9446780000000006E-11</v>
      </c>
      <c r="BE224" s="1">
        <v>1.484537E-8</v>
      </c>
      <c r="BF224">
        <v>0.82605430000000002</v>
      </c>
      <c r="BG224">
        <v>31.027460000000001</v>
      </c>
      <c r="BH224" s="1">
        <v>5.1797159999999995E-7</v>
      </c>
      <c r="BI224" s="1">
        <v>1.246508E-4</v>
      </c>
      <c r="BJ224">
        <v>0.82186930000000002</v>
      </c>
      <c r="BK224">
        <v>31.427350000000001</v>
      </c>
      <c r="BL224" s="1">
        <v>1.8383240000000001E-4</v>
      </c>
      <c r="BM224" s="1">
        <v>4.7002299999999997E-2</v>
      </c>
      <c r="BN224">
        <v>0.81859820000000005</v>
      </c>
      <c r="BO224">
        <v>31.488250000000001</v>
      </c>
      <c r="BP224" s="1">
        <v>1.3581060000000001E-2</v>
      </c>
      <c r="BQ224">
        <v>3.640495</v>
      </c>
      <c r="BR224">
        <v>0.81583899999999998</v>
      </c>
      <c r="BS224">
        <v>31.081389999999999</v>
      </c>
      <c r="BT224">
        <v>0.32649139999999999</v>
      </c>
      <c r="BU224">
        <v>91.127719999999997</v>
      </c>
      <c r="BV224">
        <v>0.81364320000000001</v>
      </c>
      <c r="BW224">
        <v>30.93609</v>
      </c>
      <c r="BX224">
        <v>3.273317</v>
      </c>
      <c r="BY224">
        <v>945.64700000000005</v>
      </c>
      <c r="BZ224">
        <v>0.81181539999999996</v>
      </c>
      <c r="CA224">
        <v>30.49306</v>
      </c>
      <c r="CB224">
        <v>16.081440000000001</v>
      </c>
      <c r="CC224">
        <v>4793.0959999999995</v>
      </c>
      <c r="CD224">
        <v>0.81004640000000006</v>
      </c>
      <c r="CE224">
        <v>30.029129999999999</v>
      </c>
      <c r="CF224">
        <v>43.591290000000001</v>
      </c>
      <c r="CG224">
        <v>13371.72</v>
      </c>
      <c r="CH224">
        <v>0.80809280000000006</v>
      </c>
      <c r="CI224">
        <v>30.037410000000001</v>
      </c>
      <c r="CJ224">
        <v>71.544820000000001</v>
      </c>
      <c r="CK224">
        <v>22537.15</v>
      </c>
      <c r="CL224">
        <v>0.80568669999999998</v>
      </c>
      <c r="CM224">
        <v>29.934709999999999</v>
      </c>
      <c r="CN224">
        <v>76.670689999999993</v>
      </c>
      <c r="CO224">
        <v>24782.02</v>
      </c>
      <c r="CP224">
        <v>0.80283300000000002</v>
      </c>
      <c r="CQ224">
        <v>30.029520000000002</v>
      </c>
      <c r="CR224">
        <v>57.23762</v>
      </c>
      <c r="CS224">
        <v>18935.75</v>
      </c>
      <c r="CT224">
        <v>0.79934170000000004</v>
      </c>
      <c r="CU224">
        <v>29.693290000000001</v>
      </c>
      <c r="CV224">
        <v>31.57705</v>
      </c>
      <c r="CW224">
        <v>10682.85</v>
      </c>
      <c r="CX224">
        <v>0.79526560000000002</v>
      </c>
      <c r="CY224">
        <v>29.084160000000001</v>
      </c>
      <c r="CZ224">
        <v>13.57226</v>
      </c>
      <c r="DA224">
        <v>4686.93</v>
      </c>
      <c r="DB224">
        <v>0.79072529999999996</v>
      </c>
      <c r="DC224">
        <v>29.117699999999999</v>
      </c>
      <c r="DD224">
        <v>4.7756740000000004</v>
      </c>
      <c r="DE224">
        <v>1680.146</v>
      </c>
      <c r="DF224">
        <v>0.7858908</v>
      </c>
      <c r="DG224">
        <v>30.16544</v>
      </c>
      <c r="DH224">
        <v>1.4464900000000001</v>
      </c>
      <c r="DI224">
        <v>517.0367</v>
      </c>
      <c r="DJ224">
        <v>0.78087399999999996</v>
      </c>
      <c r="DK224">
        <v>33.109209999999997</v>
      </c>
      <c r="DL224">
        <v>0.40282489999999999</v>
      </c>
      <c r="DM224">
        <v>145.41980000000001</v>
      </c>
      <c r="DN224">
        <v>0.77595910000000001</v>
      </c>
      <c r="DO224">
        <v>37.211770000000001</v>
      </c>
      <c r="DP224">
        <v>0.1179137</v>
      </c>
      <c r="DQ224">
        <v>42.323999999999998</v>
      </c>
      <c r="DR224">
        <v>0.77126030000000001</v>
      </c>
      <c r="DS224">
        <v>39.179200000000002</v>
      </c>
      <c r="DT224" s="1">
        <v>4.8260280000000003E-2</v>
      </c>
      <c r="DU224">
        <v>16.755199999999999</v>
      </c>
      <c r="DV224">
        <v>0.76679339999999996</v>
      </c>
      <c r="DW224">
        <v>39.584009999999999</v>
      </c>
      <c r="DX224" s="1">
        <v>3.4097559999999999E-2</v>
      </c>
      <c r="DY224">
        <v>11.42327</v>
      </c>
      <c r="DZ224">
        <v>0.76283469999999998</v>
      </c>
      <c r="EA224">
        <v>39.959690000000002</v>
      </c>
      <c r="EB224" s="1">
        <v>3.3199699999999999E-2</v>
      </c>
      <c r="EC224">
        <v>10.99039</v>
      </c>
      <c r="ED224">
        <v>0.75992859999999995</v>
      </c>
      <c r="EE224">
        <v>39.944850000000002</v>
      </c>
      <c r="EF224" s="1">
        <v>3.4499269999999999E-2</v>
      </c>
      <c r="EG224">
        <v>11.418469999999999</v>
      </c>
      <c r="EH224">
        <v>0.75746069999999999</v>
      </c>
      <c r="EI224">
        <v>40.080010000000001</v>
      </c>
      <c r="EJ224" s="1">
        <v>3.5063780000000003E-2</v>
      </c>
      <c r="EK224">
        <v>11.631970000000001</v>
      </c>
      <c r="EL224">
        <v>0.75546760000000002</v>
      </c>
      <c r="EM224">
        <v>40.584249999999997</v>
      </c>
      <c r="EN224" s="1">
        <v>3.4335419999999998E-2</v>
      </c>
      <c r="EO224">
        <v>11.41347</v>
      </c>
      <c r="EP224">
        <v>0.7539053</v>
      </c>
      <c r="EQ224">
        <v>42.331099999999999</v>
      </c>
      <c r="ER224" s="1">
        <v>3.2531749999999998E-2</v>
      </c>
      <c r="ES224">
        <v>10.82977</v>
      </c>
      <c r="ET224">
        <v>0.75272410000000001</v>
      </c>
      <c r="EU224">
        <v>44.115349999999999</v>
      </c>
      <c r="EV224" s="1">
        <v>3.0023770000000002E-2</v>
      </c>
      <c r="EW224">
        <v>10.005520000000001</v>
      </c>
      <c r="EX224">
        <v>0.75189589999999995</v>
      </c>
      <c r="EY224">
        <v>44.057299999999998</v>
      </c>
      <c r="EZ224" s="1">
        <v>2.6991089999999999E-2</v>
      </c>
      <c r="FA224">
        <v>9.0029260000000004</v>
      </c>
      <c r="FB224">
        <v>0.75130240000000004</v>
      </c>
      <c r="FC224">
        <v>43.535580000000003</v>
      </c>
      <c r="FD224" s="1">
        <v>2.3451219999999998E-2</v>
      </c>
      <c r="FE224">
        <v>7.8342489999999998</v>
      </c>
      <c r="FF224">
        <v>0.75090670000000004</v>
      </c>
      <c r="FG224">
        <v>43.408340000000003</v>
      </c>
      <c r="FH224" s="1">
        <v>1.955144E-2</v>
      </c>
      <c r="FI224">
        <v>6.543971</v>
      </c>
      <c r="FJ224">
        <v>0.7506486</v>
      </c>
      <c r="FK224">
        <v>43.28087</v>
      </c>
      <c r="FL224" s="1">
        <v>1.5685830000000001E-2</v>
      </c>
      <c r="FM224">
        <v>5.2574139999999998</v>
      </c>
      <c r="FN224">
        <v>0.75047730000000001</v>
      </c>
      <c r="FO224">
        <v>43.873469999999998</v>
      </c>
      <c r="FP224" s="1">
        <v>1.2315710000000001E-2</v>
      </c>
      <c r="FQ224">
        <v>4.1278829999999997</v>
      </c>
      <c r="FR224">
        <v>0.75036099999999994</v>
      </c>
      <c r="FS224">
        <v>44.293039999999998</v>
      </c>
      <c r="FT224" s="1">
        <v>9.7224270000000005E-3</v>
      </c>
      <c r="FU224">
        <v>3.2534339999999999</v>
      </c>
      <c r="FV224">
        <v>0.75029800000000002</v>
      </c>
      <c r="FW224">
        <v>44.600169999999999</v>
      </c>
      <c r="FX224" s="1">
        <v>7.9159829999999997E-3</v>
      </c>
      <c r="FY224">
        <v>2.6405189999999998</v>
      </c>
      <c r="FZ224">
        <v>0.75025889999999995</v>
      </c>
      <c r="GA224">
        <v>44.378259999999997</v>
      </c>
      <c r="GB224" s="1">
        <v>6.7266610000000001E-3</v>
      </c>
      <c r="GC224">
        <v>2.2359119999999999</v>
      </c>
      <c r="GD224">
        <v>0.75021409999999999</v>
      </c>
      <c r="GE224">
        <v>44.550510000000003</v>
      </c>
      <c r="GF224" s="1">
        <v>5.9545090000000002E-3</v>
      </c>
      <c r="GG224">
        <v>1.9734989999999999</v>
      </c>
      <c r="GH224">
        <v>0.75021879999999996</v>
      </c>
      <c r="GI224">
        <v>44.681710000000002</v>
      </c>
      <c r="GJ224" s="1">
        <v>5.4336260000000004E-3</v>
      </c>
      <c r="GK224">
        <v>1.7972490000000001</v>
      </c>
      <c r="GL224">
        <v>0.75021559999999998</v>
      </c>
      <c r="GM224">
        <v>44.797130000000003</v>
      </c>
      <c r="GN224" s="1">
        <v>5.0552599999999998E-3</v>
      </c>
      <c r="GO224">
        <v>1.669924</v>
      </c>
      <c r="GP224">
        <v>0.75018229999999997</v>
      </c>
      <c r="GQ224">
        <v>44.443959999999997</v>
      </c>
      <c r="GR224" s="1">
        <v>4.7571649999999998E-3</v>
      </c>
      <c r="GS224">
        <v>1.570262</v>
      </c>
      <c r="GT224">
        <v>0.75018470000000004</v>
      </c>
      <c r="GU224">
        <v>44.917119999999997</v>
      </c>
      <c r="GV224" s="1">
        <v>4.5048279999999998E-3</v>
      </c>
      <c r="GW224">
        <v>1.486256</v>
      </c>
      <c r="GX224">
        <v>0.75018229999999997</v>
      </c>
      <c r="GY224">
        <v>45.252270000000003</v>
      </c>
      <c r="GZ224" s="1">
        <v>4.28E-3</v>
      </c>
      <c r="HA224">
        <v>1.411818</v>
      </c>
      <c r="HB224">
        <v>0.75018859999999998</v>
      </c>
      <c r="HC224">
        <v>45.712910000000001</v>
      </c>
      <c r="HD224" s="1">
        <v>4.0764759999999999E-3</v>
      </c>
      <c r="HE224">
        <v>1.3443240000000001</v>
      </c>
      <c r="HF224">
        <v>0.75019749999999996</v>
      </c>
      <c r="HG224">
        <v>46.071930000000002</v>
      </c>
      <c r="HH224" s="1">
        <v>3.8879050000000001E-3</v>
      </c>
      <c r="HI224">
        <v>1.282017</v>
      </c>
      <c r="HJ224">
        <v>0.75018149999999995</v>
      </c>
      <c r="HK224">
        <v>45.248159999999999</v>
      </c>
      <c r="HL224" s="1">
        <v>3.7116789999999998E-3</v>
      </c>
      <c r="HM224">
        <v>1.2238370000000001</v>
      </c>
      <c r="HN224">
        <v>0.75020290000000001</v>
      </c>
      <c r="HO224">
        <v>44.592820000000003</v>
      </c>
      <c r="HP224" s="1">
        <v>3.54595E-3</v>
      </c>
      <c r="HQ224">
        <v>1.1690780000000001</v>
      </c>
      <c r="HR224">
        <v>0.75017579999999995</v>
      </c>
      <c r="HS224">
        <v>44.014560000000003</v>
      </c>
      <c r="HT224" s="1">
        <v>3.3893310000000002E-3</v>
      </c>
      <c r="HU224">
        <v>1.1174200000000001</v>
      </c>
      <c r="HV224">
        <v>0.75020200000000004</v>
      </c>
      <c r="HW224">
        <v>43.512909999999998</v>
      </c>
      <c r="HX224" s="1">
        <v>3.241496E-3</v>
      </c>
      <c r="HY224">
        <v>1.068638</v>
      </c>
      <c r="HZ224">
        <v>0.75017699999999998</v>
      </c>
      <c r="IA224">
        <v>44.319020000000002</v>
      </c>
      <c r="IB224" s="1">
        <v>3.1020050000000001E-3</v>
      </c>
      <c r="IC224">
        <v>1.0226489999999999</v>
      </c>
      <c r="ID224">
        <v>0.750193</v>
      </c>
      <c r="IE224">
        <v>46.715110000000003</v>
      </c>
      <c r="IF224" s="1">
        <v>2.97044E-3</v>
      </c>
      <c r="IG224">
        <v>0.9792033</v>
      </c>
      <c r="IH224">
        <v>0.7502008</v>
      </c>
      <c r="II224">
        <v>49.769689999999997</v>
      </c>
      <c r="IJ224" s="1">
        <v>2.8455709999999999E-3</v>
      </c>
      <c r="IK224">
        <v>0.9380307</v>
      </c>
      <c r="IL224">
        <v>0.75017710000000004</v>
      </c>
      <c r="IM224">
        <v>51.134369999999997</v>
      </c>
      <c r="IN224" s="1">
        <v>2.7271679999999999E-3</v>
      </c>
      <c r="IO224">
        <v>0.89892349999999999</v>
      </c>
      <c r="IP224">
        <v>0.75019309999999995</v>
      </c>
      <c r="IQ224">
        <v>50.806629999999998</v>
      </c>
      <c r="IR224" s="1">
        <v>2.6145360000000002E-3</v>
      </c>
      <c r="IS224">
        <v>0.86181549999999996</v>
      </c>
      <c r="IT224">
        <v>0.75017579999999995</v>
      </c>
      <c r="IU224">
        <v>50.12894</v>
      </c>
      <c r="IV224" s="1">
        <v>2.5080829999999999E-3</v>
      </c>
      <c r="IW224">
        <v>0.82665250000000001</v>
      </c>
      <c r="IX224">
        <v>0.75020120000000001</v>
      </c>
      <c r="IY224">
        <v>49.67568</v>
      </c>
      <c r="IZ224" s="1">
        <v>2.406544E-3</v>
      </c>
      <c r="JA224">
        <v>0.79317760000000004</v>
      </c>
      <c r="JB224">
        <v>0.75020180000000003</v>
      </c>
      <c r="JC224">
        <v>49.085680000000004</v>
      </c>
      <c r="JD224" s="1">
        <v>2.309878E-3</v>
      </c>
      <c r="JE224">
        <v>0.76134769999999996</v>
      </c>
      <c r="JF224">
        <v>0.75019440000000004</v>
      </c>
      <c r="JG224">
        <v>49.313839999999999</v>
      </c>
      <c r="JH224" s="1">
        <v>2.218556E-3</v>
      </c>
      <c r="JI224">
        <v>0.73116329999999996</v>
      </c>
      <c r="JJ224">
        <v>0.75020100000000001</v>
      </c>
      <c r="JK224">
        <v>48.796590000000002</v>
      </c>
      <c r="JL224" s="1">
        <v>2.130687E-3</v>
      </c>
      <c r="JM224">
        <v>0.70260889999999998</v>
      </c>
      <c r="JN224">
        <v>0.75018110000000005</v>
      </c>
      <c r="JO224">
        <v>47.188870000000001</v>
      </c>
      <c r="JP224" s="1">
        <v>2.0429210000000001E-3</v>
      </c>
      <c r="JQ224">
        <v>0.67540250000000002</v>
      </c>
      <c r="JR224">
        <v>0.75020390000000003</v>
      </c>
      <c r="JS224">
        <v>45.913530000000002</v>
      </c>
      <c r="JT224" s="1">
        <v>1.9591320000000001E-3</v>
      </c>
      <c r="JU224">
        <v>0.64932040000000002</v>
      </c>
      <c r="JV224">
        <v>0.75019749999999996</v>
      </c>
      <c r="JW224">
        <v>45.501480000000001</v>
      </c>
      <c r="JX224" s="1">
        <v>1.8794790000000001E-3</v>
      </c>
      <c r="JY224">
        <v>0.62441239999999998</v>
      </c>
      <c r="JZ224">
        <v>0.75019150000000001</v>
      </c>
      <c r="KA224">
        <v>45.294719999999998</v>
      </c>
      <c r="KB224" s="1">
        <v>1.8039919999999999E-3</v>
      </c>
      <c r="KC224">
        <v>0.60065690000000005</v>
      </c>
      <c r="KD224">
        <v>0.75017789999999995</v>
      </c>
      <c r="KE224">
        <v>44.911769999999997</v>
      </c>
      <c r="KF224" s="1">
        <v>1.7323309999999999E-3</v>
      </c>
      <c r="KG224">
        <v>0.57802889999999996</v>
      </c>
      <c r="KH224">
        <v>0.75019219999999998</v>
      </c>
      <c r="KI224">
        <v>43.78013</v>
      </c>
      <c r="KJ224" s="1">
        <v>1.663999E-3</v>
      </c>
      <c r="KK224">
        <v>0.55634419999999996</v>
      </c>
      <c r="KL224">
        <v>0.75019769999999997</v>
      </c>
      <c r="KM224">
        <v>43.460529999999999</v>
      </c>
      <c r="KN224" s="1">
        <v>1.5990100000000001E-3</v>
      </c>
      <c r="KO224">
        <v>0.53563510000000003</v>
      </c>
      <c r="KP224">
        <v>0.75020089999999995</v>
      </c>
      <c r="KQ224">
        <v>45.130490000000002</v>
      </c>
      <c r="KR224" s="1">
        <v>1.5369139999999999E-3</v>
      </c>
      <c r="KS224">
        <v>0.51580210000000004</v>
      </c>
      <c r="KT224">
        <v>0.75017659999999997</v>
      </c>
      <c r="KU224">
        <v>48.561709999999998</v>
      </c>
      <c r="KV224" s="1">
        <v>1.4777119999999999E-3</v>
      </c>
      <c r="KW224">
        <v>0.49681639999999999</v>
      </c>
      <c r="KX224">
        <v>0.75019429999999998</v>
      </c>
      <c r="KY224">
        <v>51.075060000000001</v>
      </c>
      <c r="KZ224" s="1">
        <v>1.4214500000000001E-3</v>
      </c>
      <c r="LA224">
        <v>0.478713</v>
      </c>
      <c r="LB224">
        <v>0.75017739999999999</v>
      </c>
      <c r="LC224">
        <v>51.112740000000002</v>
      </c>
      <c r="LD224" s="1">
        <v>1.3678200000000001E-3</v>
      </c>
      <c r="LE224">
        <v>0.46137889999999998</v>
      </c>
      <c r="LF224">
        <v>0.75017630000000002</v>
      </c>
      <c r="LG224">
        <v>50.494250000000001</v>
      </c>
      <c r="LH224" s="1">
        <v>1.3161030000000001E-3</v>
      </c>
      <c r="LI224">
        <v>0.44464510000000002</v>
      </c>
      <c r="LJ224">
        <v>0.75019970000000002</v>
      </c>
      <c r="LK224">
        <v>50.225340000000003</v>
      </c>
      <c r="LL224" s="1">
        <v>1.2668099999999999E-3</v>
      </c>
      <c r="LM224">
        <v>0.42862499999999998</v>
      </c>
      <c r="LN224">
        <v>0.75019820000000004</v>
      </c>
      <c r="LO224">
        <v>49.532600000000002</v>
      </c>
      <c r="LP224" s="1">
        <v>1.2196760000000001E-3</v>
      </c>
      <c r="LQ224">
        <v>0.41328520000000002</v>
      </c>
      <c r="LR224">
        <v>0.75019029999999998</v>
      </c>
      <c r="LS224">
        <v>49.063090000000003</v>
      </c>
      <c r="LT224" s="1">
        <v>1.174643E-3</v>
      </c>
      <c r="LU224">
        <v>0.39857130000000002</v>
      </c>
      <c r="LV224">
        <v>0.75018819999999997</v>
      </c>
      <c r="LW224">
        <v>48.80236</v>
      </c>
      <c r="LX224" s="1">
        <v>1.1316869999999999E-3</v>
      </c>
      <c r="LY224">
        <v>0.38451229999999997</v>
      </c>
      <c r="LZ224">
        <v>0.75019159999999996</v>
      </c>
      <c r="MA224">
        <v>47.66001</v>
      </c>
      <c r="MB224" s="1">
        <v>1.090581E-3</v>
      </c>
      <c r="MC224">
        <v>0.37103150000000001</v>
      </c>
      <c r="MD224">
        <v>0.75017639999999997</v>
      </c>
      <c r="ME224">
        <v>46.317419999999998</v>
      </c>
      <c r="MF224" s="1">
        <v>1.0512049999999999E-3</v>
      </c>
      <c r="MG224">
        <v>0.35811670000000001</v>
      </c>
      <c r="MH224">
        <v>0.75019809999999998</v>
      </c>
      <c r="MI224">
        <v>45.082149999999999</v>
      </c>
      <c r="MJ224" s="1">
        <v>1.013484E-3</v>
      </c>
      <c r="MK224">
        <v>0.3457249</v>
      </c>
      <c r="ML224">
        <v>0.75018929999999995</v>
      </c>
      <c r="MM224">
        <v>43.550510000000003</v>
      </c>
      <c r="MN224" s="1">
        <v>9.7715900000000001E-4</v>
      </c>
      <c r="MO224">
        <v>0.33384079999999999</v>
      </c>
      <c r="MP224">
        <v>0.75017820000000002</v>
      </c>
      <c r="MQ224">
        <v>42.651310000000002</v>
      </c>
      <c r="MR224" s="1">
        <v>9.4234660000000004E-4</v>
      </c>
      <c r="MS224">
        <v>0.32243559999999999</v>
      </c>
      <c r="MT224">
        <v>0.75019959999999997</v>
      </c>
      <c r="MU224">
        <v>41.685299999999998</v>
      </c>
      <c r="MV224" s="1">
        <v>9.0890619999999997E-4</v>
      </c>
      <c r="MW224">
        <v>0.31146439999999997</v>
      </c>
      <c r="MX224">
        <v>0.75017140000000004</v>
      </c>
      <c r="MY224">
        <v>41.274769999999997</v>
      </c>
      <c r="MZ224" s="1">
        <v>8.7686190000000003E-4</v>
      </c>
      <c r="NA224">
        <v>0.30091430000000002</v>
      </c>
      <c r="NB224">
        <v>0.75017659999999997</v>
      </c>
      <c r="NC224">
        <v>40.806899999999999</v>
      </c>
      <c r="ND224" s="1">
        <v>8.4597619999999998E-4</v>
      </c>
      <c r="NE224">
        <v>0.29071859999999999</v>
      </c>
      <c r="NF224">
        <v>0.75020070000000005</v>
      </c>
      <c r="NG224">
        <v>41.750219999999999</v>
      </c>
      <c r="NH224" s="1">
        <v>8.1635089999999996E-4</v>
      </c>
      <c r="NI224">
        <v>0.28093230000000002</v>
      </c>
      <c r="NJ224">
        <v>0.7501776</v>
      </c>
      <c r="NK224">
        <v>44.302610000000001</v>
      </c>
      <c r="NL224" s="1">
        <v>7.8785469999999996E-4</v>
      </c>
      <c r="NM224">
        <v>0.27151229999999998</v>
      </c>
      <c r="NN224">
        <v>0.75019380000000002</v>
      </c>
      <c r="NO224">
        <v>45.996519999999997</v>
      </c>
      <c r="NP224" s="1">
        <v>7.6047569999999995E-4</v>
      </c>
      <c r="NQ224">
        <v>0.26242179999999998</v>
      </c>
      <c r="NR224">
        <v>0.75020430000000005</v>
      </c>
      <c r="NS224">
        <v>45.783050000000003</v>
      </c>
      <c r="NT224" s="1">
        <v>7.3413660000000002E-4</v>
      </c>
      <c r="NU224">
        <v>0.25366939999999999</v>
      </c>
      <c r="NV224">
        <v>0.75019959999999997</v>
      </c>
      <c r="NW224">
        <v>45.57647</v>
      </c>
      <c r="NX224" s="1">
        <v>7.0872450000000005E-4</v>
      </c>
      <c r="NY224">
        <v>0.24520429999999999</v>
      </c>
      <c r="NZ224">
        <v>0.75017650000000002</v>
      </c>
      <c r="OA224">
        <v>45.079549999999998</v>
      </c>
      <c r="OB224" s="1">
        <v>6.8442570000000003E-4</v>
      </c>
      <c r="OC224">
        <v>0.23706089999999999</v>
      </c>
      <c r="OD224">
        <v>0.7501951</v>
      </c>
      <c r="OE224">
        <v>45.296469999999999</v>
      </c>
      <c r="OF224" s="1">
        <v>6.6111860000000002E-4</v>
      </c>
      <c r="OG224">
        <v>0.229215</v>
      </c>
      <c r="OH224">
        <v>0.75020070000000005</v>
      </c>
      <c r="OI224">
        <v>44.299239999999998</v>
      </c>
      <c r="OJ224" s="1">
        <v>6.387036E-4</v>
      </c>
      <c r="OK224">
        <v>0.2216523</v>
      </c>
    </row>
    <row r="225" spans="1:401" x14ac:dyDescent="0.35">
      <c r="A225">
        <v>231</v>
      </c>
      <c r="B225" t="s">
        <v>4</v>
      </c>
      <c r="C225" t="s">
        <v>181</v>
      </c>
      <c r="D225" t="s">
        <v>231</v>
      </c>
      <c r="E225">
        <v>808.30520000000001</v>
      </c>
      <c r="F225">
        <v>0.80731960000000003</v>
      </c>
      <c r="G225">
        <v>25.255299999999998</v>
      </c>
      <c r="H225">
        <v>0</v>
      </c>
      <c r="I225">
        <v>0</v>
      </c>
      <c r="J225">
        <v>0.80071709999999996</v>
      </c>
      <c r="K225">
        <v>24.812270000000002</v>
      </c>
      <c r="L225">
        <v>0</v>
      </c>
      <c r="M225">
        <v>0</v>
      </c>
      <c r="N225">
        <v>0.79400780000000004</v>
      </c>
      <c r="O225">
        <v>24.304279999999999</v>
      </c>
      <c r="P225">
        <v>0</v>
      </c>
      <c r="Q225">
        <v>0</v>
      </c>
      <c r="R225">
        <v>0.78749040000000003</v>
      </c>
      <c r="S225">
        <v>25.056740000000001</v>
      </c>
      <c r="T225">
        <v>0</v>
      </c>
      <c r="U225">
        <v>0</v>
      </c>
      <c r="V225">
        <v>0.78144740000000001</v>
      </c>
      <c r="W225">
        <v>26.115030000000001</v>
      </c>
      <c r="X225">
        <v>0</v>
      </c>
      <c r="Y225">
        <v>0</v>
      </c>
      <c r="Z225">
        <v>0.77616839999999998</v>
      </c>
      <c r="AA225">
        <v>26.678599999999999</v>
      </c>
      <c r="AB225">
        <v>0</v>
      </c>
      <c r="AC225">
        <v>0</v>
      </c>
      <c r="AD225">
        <v>0.77086750000000004</v>
      </c>
      <c r="AE225">
        <v>26.464179999999999</v>
      </c>
      <c r="AF225">
        <v>0</v>
      </c>
      <c r="AG225">
        <v>0</v>
      </c>
      <c r="AH225">
        <v>0.76583679999999998</v>
      </c>
      <c r="AI225">
        <v>25.725169999999999</v>
      </c>
      <c r="AJ225">
        <v>0</v>
      </c>
      <c r="AK225">
        <v>0</v>
      </c>
      <c r="AL225">
        <v>0.76110149999999999</v>
      </c>
      <c r="AM225">
        <v>24.872720000000001</v>
      </c>
      <c r="AN225">
        <v>0</v>
      </c>
      <c r="AO225">
        <v>0</v>
      </c>
      <c r="AP225">
        <v>0.7564381</v>
      </c>
      <c r="AQ225">
        <v>25.102779999999999</v>
      </c>
      <c r="AR225" s="1">
        <v>8.4736239999999996E-38</v>
      </c>
      <c r="AS225" s="1">
        <v>4.1846760000000001E-35</v>
      </c>
      <c r="AT225">
        <v>0.75189550000000005</v>
      </c>
      <c r="AU225">
        <v>26.174900000000001</v>
      </c>
      <c r="AV225" s="1">
        <v>4.0596550000000001E-28</v>
      </c>
      <c r="AW225" s="1">
        <v>2.0301399999999999E-25</v>
      </c>
      <c r="AX225">
        <v>0.74761900000000003</v>
      </c>
      <c r="AY225">
        <v>27.96284</v>
      </c>
      <c r="AZ225" s="1">
        <v>1.732923E-18</v>
      </c>
      <c r="BA225" s="1">
        <v>8.6888000000000003E-16</v>
      </c>
      <c r="BB225">
        <v>0.74370990000000003</v>
      </c>
      <c r="BC225">
        <v>29.872920000000001</v>
      </c>
      <c r="BD225" s="1">
        <v>1.954161E-11</v>
      </c>
      <c r="BE225" s="1">
        <v>5.2416909999999998E-9</v>
      </c>
      <c r="BF225">
        <v>0.74061279999999996</v>
      </c>
      <c r="BG225">
        <v>30.887740000000001</v>
      </c>
      <c r="BH225" s="1">
        <v>2.6182190000000001E-7</v>
      </c>
      <c r="BI225" s="1">
        <v>8.0289200000000004E-5</v>
      </c>
      <c r="BJ225">
        <v>0.73810960000000003</v>
      </c>
      <c r="BK225">
        <v>31.280460000000001</v>
      </c>
      <c r="BL225" s="1">
        <v>1.103373E-4</v>
      </c>
      <c r="BM225" s="1">
        <v>3.6674459999999999E-2</v>
      </c>
      <c r="BN225">
        <v>0.73640320000000004</v>
      </c>
      <c r="BO225">
        <v>31.421959999999999</v>
      </c>
      <c r="BP225" s="1">
        <v>9.1583910000000001E-3</v>
      </c>
      <c r="BQ225">
        <v>3.2709229999999998</v>
      </c>
      <c r="BR225">
        <v>0.73495840000000001</v>
      </c>
      <c r="BS225">
        <v>31.13129</v>
      </c>
      <c r="BT225">
        <v>0.2413429</v>
      </c>
      <c r="BU225">
        <v>92.173739999999995</v>
      </c>
      <c r="BV225">
        <v>0.73387789999999997</v>
      </c>
      <c r="BW225">
        <v>31.110130000000002</v>
      </c>
      <c r="BX225">
        <v>2.6144579999999999</v>
      </c>
      <c r="BY225">
        <v>1062.575</v>
      </c>
      <c r="BZ225">
        <v>0.73301620000000001</v>
      </c>
      <c r="CA225">
        <v>30.768129999999999</v>
      </c>
      <c r="CB225">
        <v>13.744120000000001</v>
      </c>
      <c r="CC225">
        <v>5928.6540000000005</v>
      </c>
      <c r="CD225">
        <v>0.73212299999999997</v>
      </c>
      <c r="CE225">
        <v>30.2165</v>
      </c>
      <c r="CF225">
        <v>39.577590000000001</v>
      </c>
      <c r="CG225">
        <v>18079.03</v>
      </c>
      <c r="CH225">
        <v>0.73104480000000005</v>
      </c>
      <c r="CI225">
        <v>30.112739999999999</v>
      </c>
      <c r="CJ225">
        <v>68.610280000000003</v>
      </c>
      <c r="CK225">
        <v>33106.699999999997</v>
      </c>
      <c r="CL225">
        <v>0.72964269999999998</v>
      </c>
      <c r="CM225">
        <v>29.881720000000001</v>
      </c>
      <c r="CN225">
        <v>77.171490000000006</v>
      </c>
      <c r="CO225">
        <v>39278.03</v>
      </c>
      <c r="CP225">
        <v>0.72789539999999997</v>
      </c>
      <c r="CQ225">
        <v>29.963989999999999</v>
      </c>
      <c r="CR225">
        <v>60.380679999999998</v>
      </c>
      <c r="CS225">
        <v>32307.87</v>
      </c>
      <c r="CT225">
        <v>0.72580420000000001</v>
      </c>
      <c r="CU225">
        <v>29.718669999999999</v>
      </c>
      <c r="CV225">
        <v>34.706910000000001</v>
      </c>
      <c r="CW225">
        <v>19475.7</v>
      </c>
      <c r="CX225">
        <v>0.72333060000000005</v>
      </c>
      <c r="CY225">
        <v>29.211749999999999</v>
      </c>
      <c r="CZ225">
        <v>15.471539999999999</v>
      </c>
      <c r="DA225">
        <v>9071.7530000000006</v>
      </c>
      <c r="DB225">
        <v>0.72056390000000003</v>
      </c>
      <c r="DC225">
        <v>29.309529999999999</v>
      </c>
      <c r="DD225">
        <v>5.6177299999999999</v>
      </c>
      <c r="DE225">
        <v>3427.2510000000002</v>
      </c>
      <c r="DF225">
        <v>0.71753540000000005</v>
      </c>
      <c r="DG225">
        <v>30.343769999999999</v>
      </c>
      <c r="DH225">
        <v>1.7443580000000001</v>
      </c>
      <c r="DI225">
        <v>1100.8309999999999</v>
      </c>
      <c r="DJ225">
        <v>0.71444779999999997</v>
      </c>
      <c r="DK225">
        <v>33.164990000000003</v>
      </c>
      <c r="DL225">
        <v>0.49208099999999999</v>
      </c>
      <c r="DM225">
        <v>317.68470000000002</v>
      </c>
      <c r="DN225">
        <v>0.71146160000000003</v>
      </c>
      <c r="DO225">
        <v>37.147840000000002</v>
      </c>
      <c r="DP225">
        <v>0.14157059999999999</v>
      </c>
      <c r="DQ225">
        <v>90.916380000000004</v>
      </c>
      <c r="DR225">
        <v>0.70866280000000004</v>
      </c>
      <c r="DS225">
        <v>39.051430000000003</v>
      </c>
      <c r="DT225" s="1">
        <v>5.3840249999999999E-2</v>
      </c>
      <c r="DU225">
        <v>32.442770000000003</v>
      </c>
      <c r="DV225">
        <v>0.70595600000000003</v>
      </c>
      <c r="DW225">
        <v>39.37312</v>
      </c>
      <c r="DX225" s="1">
        <v>3.5066140000000003E-2</v>
      </c>
      <c r="DY225">
        <v>19.341380000000001</v>
      </c>
      <c r="DZ225">
        <v>0.70356680000000005</v>
      </c>
      <c r="EA225">
        <v>39.781120000000001</v>
      </c>
      <c r="EB225" s="1">
        <v>3.3111189999999999E-2</v>
      </c>
      <c r="EC225">
        <v>17.58886</v>
      </c>
      <c r="ED225">
        <v>0.70205340000000005</v>
      </c>
      <c r="EE225">
        <v>39.869669999999999</v>
      </c>
      <c r="EF225" s="1">
        <v>3.4321980000000002E-2</v>
      </c>
      <c r="EG225">
        <v>18.149439999999998</v>
      </c>
      <c r="EH225">
        <v>0.70077829999999997</v>
      </c>
      <c r="EI225">
        <v>40.131210000000003</v>
      </c>
      <c r="EJ225" s="1">
        <v>3.5038159999999999E-2</v>
      </c>
      <c r="EK225">
        <v>18.62473</v>
      </c>
      <c r="EL225">
        <v>0.69977049999999996</v>
      </c>
      <c r="EM225">
        <v>40.776359999999997</v>
      </c>
      <c r="EN225" s="1">
        <v>3.4488909999999998E-2</v>
      </c>
      <c r="EO225">
        <v>18.443560000000002</v>
      </c>
      <c r="EP225">
        <v>0.69897089999999995</v>
      </c>
      <c r="EQ225">
        <v>42.590240000000001</v>
      </c>
      <c r="ER225" s="1">
        <v>3.2816480000000002E-2</v>
      </c>
      <c r="ES225">
        <v>17.636849999999999</v>
      </c>
      <c r="ET225">
        <v>0.69840709999999995</v>
      </c>
      <c r="EU225">
        <v>44.349060000000001</v>
      </c>
      <c r="EV225" s="1">
        <v>3.039588E-2</v>
      </c>
      <c r="EW225">
        <v>16.399789999999999</v>
      </c>
      <c r="EX225">
        <v>0.69804250000000001</v>
      </c>
      <c r="EY225">
        <v>44.160539999999997</v>
      </c>
      <c r="EZ225" s="1">
        <v>2.7436889999999999E-2</v>
      </c>
      <c r="FA225">
        <v>14.85758</v>
      </c>
      <c r="FB225">
        <v>0.69778899999999999</v>
      </c>
      <c r="FC225">
        <v>43.452919999999999</v>
      </c>
      <c r="FD225" s="1">
        <v>2.3965210000000001E-2</v>
      </c>
      <c r="FE225">
        <v>13.040419999999999</v>
      </c>
      <c r="FF225">
        <v>0.6976504</v>
      </c>
      <c r="FG225">
        <v>43.292459999999998</v>
      </c>
      <c r="FH225" s="1">
        <v>2.0101549999999999E-2</v>
      </c>
      <c r="FI225">
        <v>11.00145</v>
      </c>
      <c r="FJ225">
        <v>0.69754749999999999</v>
      </c>
      <c r="FK225">
        <v>43.23263</v>
      </c>
      <c r="FL225">
        <v>1.6209250000000001E-2</v>
      </c>
      <c r="FM225">
        <v>8.9158329999999992</v>
      </c>
      <c r="FN225">
        <v>0.6975112</v>
      </c>
      <c r="FO225">
        <v>43.95552</v>
      </c>
      <c r="FP225" s="1">
        <v>1.2752299999999999E-2</v>
      </c>
      <c r="FQ225">
        <v>7.0295129999999997</v>
      </c>
      <c r="FR225">
        <v>0.69748500000000002</v>
      </c>
      <c r="FS225">
        <v>44.550579999999997</v>
      </c>
      <c r="FT225" s="1">
        <v>1.004587E-2</v>
      </c>
      <c r="FU225">
        <v>5.5268750000000004</v>
      </c>
      <c r="FV225">
        <v>0.69745919999999995</v>
      </c>
      <c r="FW225">
        <v>44.90748</v>
      </c>
      <c r="FX225" s="1">
        <v>8.1359870000000008E-3</v>
      </c>
      <c r="FY225">
        <v>4.4503740000000001</v>
      </c>
      <c r="FZ225">
        <v>0.6974378</v>
      </c>
      <c r="GA225">
        <v>44.540230000000001</v>
      </c>
      <c r="GB225" s="1">
        <v>6.8700690000000003E-3</v>
      </c>
      <c r="GC225">
        <v>3.7308949999999999</v>
      </c>
      <c r="GD225">
        <v>0.69743279999999996</v>
      </c>
      <c r="GE225">
        <v>44.453809999999997</v>
      </c>
      <c r="GF225" s="1">
        <v>6.0481550000000004E-3</v>
      </c>
      <c r="GG225">
        <v>3.263398</v>
      </c>
      <c r="GH225">
        <v>0.69743230000000001</v>
      </c>
      <c r="GI225">
        <v>44.457709999999999</v>
      </c>
      <c r="GJ225" s="1">
        <v>5.4982329999999999E-3</v>
      </c>
      <c r="GK225">
        <v>2.9531079999999998</v>
      </c>
      <c r="GL225">
        <v>0.69743409999999995</v>
      </c>
      <c r="GM225">
        <v>44.614570000000001</v>
      </c>
      <c r="GN225" s="1">
        <v>5.1035150000000003E-3</v>
      </c>
      <c r="GO225">
        <v>2.7330809999999999</v>
      </c>
      <c r="GP225">
        <v>0.69741529999999996</v>
      </c>
      <c r="GQ225">
        <v>44.422829999999998</v>
      </c>
      <c r="GR225" s="1">
        <v>4.7961180000000003E-3</v>
      </c>
      <c r="GS225">
        <v>2.5639669999999999</v>
      </c>
      <c r="GT225">
        <v>0.69742760000000004</v>
      </c>
      <c r="GU225">
        <v>45.075209999999998</v>
      </c>
      <c r="GV225" s="1">
        <v>4.5384780000000003E-3</v>
      </c>
      <c r="GW225">
        <v>2.4238219999999999</v>
      </c>
      <c r="GX225">
        <v>0.69743370000000005</v>
      </c>
      <c r="GY225">
        <v>45.62359</v>
      </c>
      <c r="GZ225" s="1">
        <v>4.3101959999999996E-3</v>
      </c>
      <c r="HA225">
        <v>2.3008299999999999</v>
      </c>
      <c r="HB225">
        <v>0.69743650000000001</v>
      </c>
      <c r="HC225">
        <v>46.110320000000002</v>
      </c>
      <c r="HD225" s="1">
        <v>4.1040360000000001E-3</v>
      </c>
      <c r="HE225">
        <v>2.1897669999999998</v>
      </c>
      <c r="HF225">
        <v>0.69742479999999996</v>
      </c>
      <c r="HG225">
        <v>46.382309999999997</v>
      </c>
      <c r="HH225" s="1">
        <v>3.9135130000000004E-3</v>
      </c>
      <c r="HI225">
        <v>2.0876459999999999</v>
      </c>
      <c r="HJ225">
        <v>0.69743040000000001</v>
      </c>
      <c r="HK225">
        <v>45.384650000000001</v>
      </c>
      <c r="HL225" s="1">
        <v>3.7356920000000001E-3</v>
      </c>
      <c r="HM225">
        <v>1.9924820000000001</v>
      </c>
      <c r="HN225">
        <v>0.69743279999999996</v>
      </c>
      <c r="HO225">
        <v>44.565559999999998</v>
      </c>
      <c r="HP225" s="1">
        <v>3.5685510000000001E-3</v>
      </c>
      <c r="HQ225">
        <v>1.903078</v>
      </c>
      <c r="HR225">
        <v>0.69742159999999997</v>
      </c>
      <c r="HS225">
        <v>43.977719999999998</v>
      </c>
      <c r="HT225" s="1">
        <v>3.4106800000000001E-3</v>
      </c>
      <c r="HU225">
        <v>1.818748</v>
      </c>
      <c r="HV225">
        <v>0.69745809999999997</v>
      </c>
      <c r="HW225">
        <v>43.540050000000001</v>
      </c>
      <c r="HX225" s="1">
        <v>3.2616810000000002E-3</v>
      </c>
      <c r="HY225">
        <v>1.7391559999999999</v>
      </c>
      <c r="HZ225">
        <v>0.69744510000000004</v>
      </c>
      <c r="IA225">
        <v>44.453000000000003</v>
      </c>
      <c r="IB225" s="1">
        <v>3.12101E-3</v>
      </c>
      <c r="IC225">
        <v>1.6640440000000001</v>
      </c>
      <c r="ID225">
        <v>0.69742599999999999</v>
      </c>
      <c r="IE225">
        <v>46.945399999999999</v>
      </c>
      <c r="IF225" s="1">
        <v>2.988437E-3</v>
      </c>
      <c r="IG225">
        <v>1.593172</v>
      </c>
      <c r="IH225">
        <v>0.6974205</v>
      </c>
      <c r="II225">
        <v>50.039270000000002</v>
      </c>
      <c r="IJ225" s="1">
        <v>2.8625949999999999E-3</v>
      </c>
      <c r="IK225">
        <v>1.526025</v>
      </c>
      <c r="IL225">
        <v>0.6974243</v>
      </c>
      <c r="IM225">
        <v>51.36815</v>
      </c>
      <c r="IN225" s="1">
        <v>2.743344E-3</v>
      </c>
      <c r="IO225">
        <v>1.4622740000000001</v>
      </c>
      <c r="IP225">
        <v>0.69744810000000002</v>
      </c>
      <c r="IQ225">
        <v>50.896569999999997</v>
      </c>
      <c r="IR225" s="1">
        <v>2.6299140000000001E-3</v>
      </c>
      <c r="IS225">
        <v>1.401789</v>
      </c>
      <c r="IT225">
        <v>0.69744439999999996</v>
      </c>
      <c r="IU225">
        <v>50.073210000000003</v>
      </c>
      <c r="IV225" s="1">
        <v>2.5226710000000002E-3</v>
      </c>
      <c r="IW225">
        <v>1.3444449999999999</v>
      </c>
      <c r="IX225">
        <v>0.69742700000000002</v>
      </c>
      <c r="IY225">
        <v>49.592590000000001</v>
      </c>
      <c r="IZ225" s="1">
        <v>2.4204040000000001E-3</v>
      </c>
      <c r="JA225">
        <v>1.2899069999999999</v>
      </c>
      <c r="JB225">
        <v>0.69742300000000002</v>
      </c>
      <c r="JC225">
        <v>49.08493</v>
      </c>
      <c r="JD225" s="1">
        <v>2.3230350000000002E-3</v>
      </c>
      <c r="JE225">
        <v>1.2380359999999999</v>
      </c>
      <c r="JF225">
        <v>0.69744989999999996</v>
      </c>
      <c r="JG225">
        <v>49.457740000000001</v>
      </c>
      <c r="JH225" s="1">
        <v>2.23106E-3</v>
      </c>
      <c r="JI225">
        <v>1.188825</v>
      </c>
      <c r="JJ225">
        <v>0.69742079999999995</v>
      </c>
      <c r="JK225">
        <v>49.144039999999997</v>
      </c>
      <c r="JL225" s="1">
        <v>2.142508E-3</v>
      </c>
      <c r="JM225">
        <v>1.142239</v>
      </c>
      <c r="JN225">
        <v>0.69741920000000002</v>
      </c>
      <c r="JO225">
        <v>47.523060000000001</v>
      </c>
      <c r="JP225" s="1">
        <v>2.0541700000000001E-3</v>
      </c>
      <c r="JQ225">
        <v>1.097934</v>
      </c>
      <c r="JR225">
        <v>0.6974281</v>
      </c>
      <c r="JS225">
        <v>46.063409999999998</v>
      </c>
      <c r="JT225" s="1">
        <v>1.9698960000000001E-3</v>
      </c>
      <c r="JU225">
        <v>1.0555099999999999</v>
      </c>
      <c r="JV225">
        <v>0.69743029999999995</v>
      </c>
      <c r="JW225">
        <v>45.484059999999999</v>
      </c>
      <c r="JX225" s="1">
        <v>1.8897429999999999E-3</v>
      </c>
      <c r="JY225">
        <v>1.0149539999999999</v>
      </c>
      <c r="JZ225">
        <v>0.69742329999999997</v>
      </c>
      <c r="KA225">
        <v>45.206150000000001</v>
      </c>
      <c r="KB225" s="1">
        <v>1.813718E-3</v>
      </c>
      <c r="KC225">
        <v>0.97625550000000005</v>
      </c>
      <c r="KD225">
        <v>0.69742689999999996</v>
      </c>
      <c r="KE225">
        <v>44.884360000000001</v>
      </c>
      <c r="KF225" s="1">
        <v>1.7416160000000001E-3</v>
      </c>
      <c r="KG225">
        <v>0.93941140000000001</v>
      </c>
      <c r="KH225">
        <v>0.69742179999999998</v>
      </c>
      <c r="KI225">
        <v>43.921669999999999</v>
      </c>
      <c r="KJ225" s="1">
        <v>1.672864E-3</v>
      </c>
      <c r="KK225">
        <v>0.90413279999999996</v>
      </c>
      <c r="KL225">
        <v>0.69742380000000004</v>
      </c>
      <c r="KM225">
        <v>43.759369999999997</v>
      </c>
      <c r="KN225" s="1">
        <v>1.6074780000000001E-3</v>
      </c>
      <c r="KO225">
        <v>0.87042949999999997</v>
      </c>
      <c r="KP225">
        <v>0.69743129999999998</v>
      </c>
      <c r="KQ225">
        <v>45.48104</v>
      </c>
      <c r="KR225" s="1">
        <v>1.545006E-3</v>
      </c>
      <c r="KS225">
        <v>0.83816440000000003</v>
      </c>
      <c r="KT225">
        <v>0.69742329999999997</v>
      </c>
      <c r="KU225">
        <v>48.804839999999999</v>
      </c>
      <c r="KV225" s="1">
        <v>1.485416E-3</v>
      </c>
      <c r="KW225">
        <v>0.80724609999999997</v>
      </c>
      <c r="KX225">
        <v>0.69742130000000002</v>
      </c>
      <c r="KY225">
        <v>51.170990000000003</v>
      </c>
      <c r="KZ225" s="1">
        <v>1.4287939999999999E-3</v>
      </c>
      <c r="LA225">
        <v>0.77777470000000004</v>
      </c>
      <c r="LB225">
        <v>0.69742380000000004</v>
      </c>
      <c r="LC225">
        <v>51.070010000000003</v>
      </c>
      <c r="LD225" s="1">
        <v>1.374863E-3</v>
      </c>
      <c r="LE225">
        <v>0.74958320000000001</v>
      </c>
      <c r="LF225">
        <v>0.69744470000000003</v>
      </c>
      <c r="LG225">
        <v>50.343589999999999</v>
      </c>
      <c r="LH225" s="1">
        <v>1.3228820000000001E-3</v>
      </c>
      <c r="LI225">
        <v>0.72240720000000003</v>
      </c>
      <c r="LJ225">
        <v>0.69742979999999999</v>
      </c>
      <c r="LK225">
        <v>50.093829999999997</v>
      </c>
      <c r="LL225" s="1">
        <v>1.2732920000000001E-3</v>
      </c>
      <c r="LM225">
        <v>0.69633679999999998</v>
      </c>
      <c r="LN225">
        <v>0.69742950000000004</v>
      </c>
      <c r="LO225">
        <v>49.511539999999997</v>
      </c>
      <c r="LP225" s="1">
        <v>1.2258830000000001E-3</v>
      </c>
      <c r="LQ225">
        <v>0.67138529999999996</v>
      </c>
      <c r="LR225">
        <v>0.69741909999999996</v>
      </c>
      <c r="LS225">
        <v>49.186999999999998</v>
      </c>
      <c r="LT225" s="1">
        <v>1.180579E-3</v>
      </c>
      <c r="LU225">
        <v>0.64744820000000003</v>
      </c>
      <c r="LV225">
        <v>0.69741730000000002</v>
      </c>
      <c r="LW225">
        <v>49.120440000000002</v>
      </c>
      <c r="LX225" s="1">
        <v>1.137341E-3</v>
      </c>
      <c r="LY225">
        <v>0.62455879999999997</v>
      </c>
      <c r="LZ225">
        <v>0.69744850000000003</v>
      </c>
      <c r="MA225">
        <v>48.12959</v>
      </c>
      <c r="MB225" s="1">
        <v>1.096016E-3</v>
      </c>
      <c r="MC225">
        <v>0.6026397</v>
      </c>
      <c r="MD225">
        <v>0.6974226</v>
      </c>
      <c r="ME225">
        <v>46.708109999999998</v>
      </c>
      <c r="MF225" s="1">
        <v>1.056389E-3</v>
      </c>
      <c r="MG225">
        <v>0.58162000000000003</v>
      </c>
      <c r="MH225">
        <v>0.69745040000000003</v>
      </c>
      <c r="MI225">
        <v>45.327930000000002</v>
      </c>
      <c r="MJ225" s="1">
        <v>1.018466E-3</v>
      </c>
      <c r="MK225">
        <v>0.56148430000000005</v>
      </c>
      <c r="ML225">
        <v>0.69744490000000003</v>
      </c>
      <c r="MM225">
        <v>43.638770000000001</v>
      </c>
      <c r="MN225" s="1">
        <v>9.8193179999999996E-4</v>
      </c>
      <c r="MO225">
        <v>0.54215340000000001</v>
      </c>
      <c r="MP225">
        <v>0.69742519999999997</v>
      </c>
      <c r="MQ225">
        <v>42.680970000000002</v>
      </c>
      <c r="MR225" s="1">
        <v>9.4691280000000001E-4</v>
      </c>
      <c r="MS225">
        <v>0.52359420000000001</v>
      </c>
      <c r="MT225">
        <v>0.69742649999999995</v>
      </c>
      <c r="MU225">
        <v>41.811700000000002</v>
      </c>
      <c r="MV225" s="1">
        <v>9.1329119999999995E-4</v>
      </c>
      <c r="MW225">
        <v>0.50576779999999999</v>
      </c>
      <c r="MX225">
        <v>0.69741880000000001</v>
      </c>
      <c r="MY225">
        <v>41.561309999999999</v>
      </c>
      <c r="MZ225" s="1">
        <v>8.8108629999999999E-4</v>
      </c>
      <c r="NA225">
        <v>0.48862030000000001</v>
      </c>
      <c r="NB225">
        <v>0.69744519999999999</v>
      </c>
      <c r="NC225">
        <v>41.180050000000001</v>
      </c>
      <c r="ND225" s="1">
        <v>8.500491E-4</v>
      </c>
      <c r="NE225">
        <v>0.47206920000000002</v>
      </c>
      <c r="NF225">
        <v>0.69743599999999994</v>
      </c>
      <c r="NG225">
        <v>41.992440000000002</v>
      </c>
      <c r="NH225" s="1">
        <v>8.2025260000000003E-4</v>
      </c>
      <c r="NI225">
        <v>0.45615250000000002</v>
      </c>
      <c r="NJ225">
        <v>0.69742479999999996</v>
      </c>
      <c r="NK225">
        <v>44.294899999999998</v>
      </c>
      <c r="NL225" s="1">
        <v>7.9160669999999995E-4</v>
      </c>
      <c r="NM225">
        <v>0.44084400000000001</v>
      </c>
      <c r="NN225">
        <v>0.69742680000000001</v>
      </c>
      <c r="NO225">
        <v>45.855200000000004</v>
      </c>
      <c r="NP225" s="1">
        <v>7.6409660000000001E-4</v>
      </c>
      <c r="NQ225">
        <v>0.42607909999999999</v>
      </c>
      <c r="NR225">
        <v>0.69742780000000004</v>
      </c>
      <c r="NS225">
        <v>45.563940000000002</v>
      </c>
      <c r="NT225" s="1">
        <v>7.3761140000000002E-4</v>
      </c>
      <c r="NU225">
        <v>0.4118581</v>
      </c>
      <c r="NV225">
        <v>0.69742559999999998</v>
      </c>
      <c r="NW225">
        <v>45.40428</v>
      </c>
      <c r="NX225" s="1">
        <v>7.1208160000000003E-4</v>
      </c>
      <c r="NY225">
        <v>0.39811649999999998</v>
      </c>
      <c r="NZ225">
        <v>0.69742269999999995</v>
      </c>
      <c r="OA225">
        <v>45.053959999999996</v>
      </c>
      <c r="OB225" s="1">
        <v>6.8764179999999996E-4</v>
      </c>
      <c r="OC225">
        <v>0.38487149999999998</v>
      </c>
      <c r="OD225">
        <v>0.69744569999999995</v>
      </c>
      <c r="OE225">
        <v>45.409950000000002</v>
      </c>
      <c r="OF225" s="1">
        <v>6.6423039999999995E-4</v>
      </c>
      <c r="OG225">
        <v>0.37213489999999999</v>
      </c>
      <c r="OH225">
        <v>0.69743489999999997</v>
      </c>
      <c r="OI225">
        <v>44.650390000000002</v>
      </c>
      <c r="OJ225" s="1">
        <v>6.4169559999999995E-4</v>
      </c>
      <c r="OK225">
        <v>0.35984559999999999</v>
      </c>
    </row>
    <row r="226" spans="1:401" x14ac:dyDescent="0.35">
      <c r="A226">
        <v>232</v>
      </c>
      <c r="B226" t="s">
        <v>4</v>
      </c>
      <c r="C226" t="s">
        <v>181</v>
      </c>
      <c r="D226" t="s">
        <v>232</v>
      </c>
      <c r="E226">
        <v>854.70180000000005</v>
      </c>
      <c r="F226">
        <v>0.39629950000000003</v>
      </c>
      <c r="G226">
        <v>25.36523</v>
      </c>
      <c r="H226">
        <v>0</v>
      </c>
      <c r="I226">
        <v>0</v>
      </c>
      <c r="J226">
        <v>0.39149279999999997</v>
      </c>
      <c r="K226">
        <v>24.91226</v>
      </c>
      <c r="L226">
        <v>0</v>
      </c>
      <c r="M226">
        <v>0</v>
      </c>
      <c r="N226">
        <v>0.38662530000000001</v>
      </c>
      <c r="O226">
        <v>24.365200000000002</v>
      </c>
      <c r="P226">
        <v>0</v>
      </c>
      <c r="Q226">
        <v>0</v>
      </c>
      <c r="R226">
        <v>0.38186959999999998</v>
      </c>
      <c r="S226">
        <v>25.063359999999999</v>
      </c>
      <c r="T226">
        <v>0</v>
      </c>
      <c r="U226">
        <v>0</v>
      </c>
      <c r="V226">
        <v>0.37736039999999998</v>
      </c>
      <c r="W226">
        <v>26.090779999999999</v>
      </c>
      <c r="X226">
        <v>0</v>
      </c>
      <c r="Y226">
        <v>0</v>
      </c>
      <c r="Z226">
        <v>0.37319629999999998</v>
      </c>
      <c r="AA226">
        <v>26.634989999999998</v>
      </c>
      <c r="AB226">
        <v>0</v>
      </c>
      <c r="AC226">
        <v>0</v>
      </c>
      <c r="AD226">
        <v>0.3689983</v>
      </c>
      <c r="AE226">
        <v>26.465250000000001</v>
      </c>
      <c r="AF226">
        <v>0</v>
      </c>
      <c r="AG226">
        <v>0</v>
      </c>
      <c r="AH226">
        <v>0.36492229999999998</v>
      </c>
      <c r="AI226">
        <v>25.7849</v>
      </c>
      <c r="AJ226">
        <v>0</v>
      </c>
      <c r="AK226">
        <v>0</v>
      </c>
      <c r="AL226">
        <v>0.36105870000000001</v>
      </c>
      <c r="AM226">
        <v>24.97128</v>
      </c>
      <c r="AN226">
        <v>0</v>
      </c>
      <c r="AO226">
        <v>0</v>
      </c>
      <c r="AP226">
        <v>0.35730970000000001</v>
      </c>
      <c r="AQ226">
        <v>25.21687</v>
      </c>
      <c r="AR226" s="1">
        <v>2.079593E-38</v>
      </c>
      <c r="AS226" s="1">
        <v>1.060238E-35</v>
      </c>
      <c r="AT226">
        <v>0.35375630000000002</v>
      </c>
      <c r="AU226">
        <v>26.282</v>
      </c>
      <c r="AV226" s="1">
        <v>9.7715080000000001E-29</v>
      </c>
      <c r="AW226" s="1">
        <v>5.0376659999999998E-26</v>
      </c>
      <c r="AX226">
        <v>0.35040519999999997</v>
      </c>
      <c r="AY226">
        <v>28.016079999999999</v>
      </c>
      <c r="AZ226" s="1">
        <v>4.241791E-19</v>
      </c>
      <c r="BA226" s="1">
        <v>2.189936E-16</v>
      </c>
      <c r="BB226">
        <v>0.34730499999999997</v>
      </c>
      <c r="BC226">
        <v>29.857869999999998</v>
      </c>
      <c r="BD226" s="1">
        <v>3.3232679999999999E-12</v>
      </c>
      <c r="BE226" s="1">
        <v>1.721558E-9</v>
      </c>
      <c r="BF226">
        <v>0.34468090000000001</v>
      </c>
      <c r="BG226">
        <v>30.807040000000001</v>
      </c>
      <c r="BH226" s="1">
        <v>8.236634E-8</v>
      </c>
      <c r="BI226" s="1">
        <v>4.0471810000000002E-5</v>
      </c>
      <c r="BJ226">
        <v>0.34243220000000002</v>
      </c>
      <c r="BK226">
        <v>31.189830000000001</v>
      </c>
      <c r="BL226" s="1">
        <v>4.6673589999999999E-5</v>
      </c>
      <c r="BM226" s="1">
        <v>2.2179150000000002E-2</v>
      </c>
      <c r="BN226">
        <v>0.34066400000000002</v>
      </c>
      <c r="BO226">
        <v>31.375160000000001</v>
      </c>
      <c r="BP226" s="1">
        <v>4.6929270000000004E-3</v>
      </c>
      <c r="BQ226">
        <v>2.2358799999999999</v>
      </c>
      <c r="BR226">
        <v>0.3391401</v>
      </c>
      <c r="BS226">
        <v>31.154250000000001</v>
      </c>
      <c r="BT226">
        <v>0.14377570000000001</v>
      </c>
      <c r="BU226">
        <v>69.352779999999996</v>
      </c>
      <c r="BV226">
        <v>0.33791909999999997</v>
      </c>
      <c r="BW226">
        <v>31.210750000000001</v>
      </c>
      <c r="BX226">
        <v>1.7700659999999999</v>
      </c>
      <c r="BY226">
        <v>865.99929999999995</v>
      </c>
      <c r="BZ226">
        <v>0.33689760000000002</v>
      </c>
      <c r="CA226">
        <v>30.927109999999999</v>
      </c>
      <c r="CB226">
        <v>10.41602</v>
      </c>
      <c r="CC226">
        <v>5175.0780000000004</v>
      </c>
      <c r="CD226">
        <v>0.33594309999999999</v>
      </c>
      <c r="CE226">
        <v>30.345510000000001</v>
      </c>
      <c r="CF226">
        <v>33.195160000000001</v>
      </c>
      <c r="CG226">
        <v>16754.86</v>
      </c>
      <c r="CH226">
        <v>0.33494610000000002</v>
      </c>
      <c r="CI226">
        <v>30.160820000000001</v>
      </c>
      <c r="CJ226">
        <v>63.096380000000003</v>
      </c>
      <c r="CK226">
        <v>32338.79</v>
      </c>
      <c r="CL226">
        <v>0.33376610000000001</v>
      </c>
      <c r="CM226">
        <v>29.857189999999999</v>
      </c>
      <c r="CN226">
        <v>77.22457</v>
      </c>
      <c r="CO226">
        <v>40196.019999999997</v>
      </c>
      <c r="CP226">
        <v>0.33239790000000002</v>
      </c>
      <c r="CQ226">
        <v>29.921520000000001</v>
      </c>
      <c r="CR226">
        <v>65.162980000000005</v>
      </c>
      <c r="CS226">
        <v>34415.64</v>
      </c>
      <c r="CT226">
        <v>0.33075650000000001</v>
      </c>
      <c r="CU226">
        <v>29.724720000000001</v>
      </c>
      <c r="CV226">
        <v>40.10342</v>
      </c>
      <c r="CW226">
        <v>21482.76</v>
      </c>
      <c r="CX226">
        <v>0.32881339999999998</v>
      </c>
      <c r="CY226">
        <v>29.28181</v>
      </c>
      <c r="CZ226">
        <v>18.986930000000001</v>
      </c>
      <c r="DA226">
        <v>10306.1</v>
      </c>
      <c r="DB226">
        <v>0.32661699999999999</v>
      </c>
      <c r="DC226">
        <v>29.41949</v>
      </c>
      <c r="DD226">
        <v>7.2594390000000004</v>
      </c>
      <c r="DE226">
        <v>3988.9</v>
      </c>
      <c r="DF226">
        <v>0.32422509999999999</v>
      </c>
      <c r="DG226">
        <v>30.452089999999998</v>
      </c>
      <c r="DH226">
        <v>2.3491270000000002</v>
      </c>
      <c r="DI226">
        <v>1305.059</v>
      </c>
      <c r="DJ226">
        <v>0.3217158</v>
      </c>
      <c r="DK226">
        <v>33.205979999999997</v>
      </c>
      <c r="DL226">
        <v>0.67915020000000004</v>
      </c>
      <c r="DM226">
        <v>380.54</v>
      </c>
      <c r="DN226">
        <v>0.3192083</v>
      </c>
      <c r="DO226">
        <v>37.118729999999999</v>
      </c>
      <c r="DP226">
        <v>0.19243260000000001</v>
      </c>
      <c r="DQ226">
        <v>108.125</v>
      </c>
      <c r="DR226">
        <v>0.3167896</v>
      </c>
      <c r="DS226">
        <v>38.982559999999999</v>
      </c>
      <c r="DT226" s="1">
        <v>6.620028E-2</v>
      </c>
      <c r="DU226">
        <v>36.847059999999999</v>
      </c>
      <c r="DV226">
        <v>0.31444759999999999</v>
      </c>
      <c r="DW226">
        <v>39.258899999999997</v>
      </c>
      <c r="DX226">
        <v>3.7439159999999999E-2</v>
      </c>
      <c r="DY226">
        <v>20.465109999999999</v>
      </c>
      <c r="DZ226">
        <v>0.3123573</v>
      </c>
      <c r="EA226">
        <v>39.678089999999997</v>
      </c>
      <c r="EB226" s="1">
        <v>3.3145069999999999E-2</v>
      </c>
      <c r="EC226">
        <v>17.955580000000001</v>
      </c>
      <c r="ED226">
        <v>0.31075390000000003</v>
      </c>
      <c r="EE226">
        <v>39.824010000000001</v>
      </c>
      <c r="EF226">
        <v>3.4000460000000003E-2</v>
      </c>
      <c r="EG226">
        <v>18.425630000000002</v>
      </c>
      <c r="EH226">
        <v>0.30939119999999998</v>
      </c>
      <c r="EI226">
        <v>40.151409999999998</v>
      </c>
      <c r="EJ226" s="1">
        <v>3.4933739999999998E-2</v>
      </c>
      <c r="EK226">
        <v>18.974419999999999</v>
      </c>
      <c r="EL226">
        <v>0.30827369999999998</v>
      </c>
      <c r="EM226">
        <v>40.873440000000002</v>
      </c>
      <c r="EN226">
        <v>3.469237E-2</v>
      </c>
      <c r="EO226">
        <v>18.881039999999999</v>
      </c>
      <c r="EP226">
        <v>0.30737710000000001</v>
      </c>
      <c r="EQ226">
        <v>42.724089999999997</v>
      </c>
      <c r="ER226" s="1">
        <v>3.3260730000000002E-2</v>
      </c>
      <c r="ES226">
        <v>18.130109999999998</v>
      </c>
      <c r="ET226">
        <v>0.30669449999999998</v>
      </c>
      <c r="EU226">
        <v>44.474379999999996</v>
      </c>
      <c r="EV226" s="1">
        <v>3.1000639999999999E-2</v>
      </c>
      <c r="EW226">
        <v>16.915500000000002</v>
      </c>
      <c r="EX226">
        <v>0.3061855</v>
      </c>
      <c r="EY226">
        <v>44.226460000000003</v>
      </c>
      <c r="EZ226" s="1">
        <v>2.8170049999999999E-2</v>
      </c>
      <c r="FA226">
        <v>15.37865</v>
      </c>
      <c r="FB226">
        <v>0.3058226</v>
      </c>
      <c r="FC226">
        <v>43.416879999999999</v>
      </c>
      <c r="FD226" s="1">
        <v>2.4819460000000002E-2</v>
      </c>
      <c r="FE226">
        <v>13.557880000000001</v>
      </c>
      <c r="FF226">
        <v>0.30557289999999998</v>
      </c>
      <c r="FG226">
        <v>43.22795</v>
      </c>
      <c r="FH226" s="1">
        <v>2.1031950000000001E-2</v>
      </c>
      <c r="FI226">
        <v>11.497780000000001</v>
      </c>
      <c r="FJ226">
        <v>0.30539749999999999</v>
      </c>
      <c r="FK226">
        <v>43.203130000000002</v>
      </c>
      <c r="FL226" s="1">
        <v>1.711476E-2</v>
      </c>
      <c r="FM226">
        <v>9.3617950000000008</v>
      </c>
      <c r="FN226">
        <v>0.3052861</v>
      </c>
      <c r="FO226">
        <v>43.98997</v>
      </c>
      <c r="FP226" s="1">
        <v>1.3525819999999999E-2</v>
      </c>
      <c r="FQ226">
        <v>7.3990939999999998</v>
      </c>
      <c r="FR226">
        <v>0.30521720000000002</v>
      </c>
      <c r="FS226">
        <v>44.682029999999997</v>
      </c>
      <c r="FT226">
        <v>1.0630250000000001E-2</v>
      </c>
      <c r="FU226">
        <v>5.8116640000000004</v>
      </c>
      <c r="FV226">
        <v>0.3051624</v>
      </c>
      <c r="FW226">
        <v>45.074129999999997</v>
      </c>
      <c r="FX226" s="1">
        <v>8.5387559999999998E-3</v>
      </c>
      <c r="FY226">
        <v>4.6609780000000001</v>
      </c>
      <c r="FZ226">
        <v>0.30512990000000001</v>
      </c>
      <c r="GA226">
        <v>44.638669999999998</v>
      </c>
      <c r="GB226" s="1">
        <v>7.134034E-3</v>
      </c>
      <c r="GC226">
        <v>3.8867240000000001</v>
      </c>
      <c r="GD226">
        <v>0.30511280000000002</v>
      </c>
      <c r="GE226">
        <v>44.412610000000001</v>
      </c>
      <c r="GF226" s="1">
        <v>6.2199389999999998E-3</v>
      </c>
      <c r="GG226">
        <v>3.382965</v>
      </c>
      <c r="GH226">
        <v>0.30509900000000001</v>
      </c>
      <c r="GI226">
        <v>44.340020000000003</v>
      </c>
      <c r="GJ226" s="1">
        <v>5.6153360000000003E-3</v>
      </c>
      <c r="GK226">
        <v>3.0504060000000002</v>
      </c>
      <c r="GL226">
        <v>0.30508879999999999</v>
      </c>
      <c r="GM226">
        <v>44.5107</v>
      </c>
      <c r="GN226" s="1">
        <v>5.1896800000000003E-3</v>
      </c>
      <c r="GO226">
        <v>2.8167789999999999</v>
      </c>
      <c r="GP226">
        <v>0.305087</v>
      </c>
      <c r="GQ226">
        <v>44.403280000000002</v>
      </c>
      <c r="GR226" s="1">
        <v>4.86477E-3</v>
      </c>
      <c r="GS226">
        <v>2.6389830000000001</v>
      </c>
      <c r="GT226">
        <v>0.30508190000000002</v>
      </c>
      <c r="GU226">
        <v>45.148569999999999</v>
      </c>
      <c r="GV226" s="1">
        <v>4.5971429999999997E-3</v>
      </c>
      <c r="GW226">
        <v>2.492963</v>
      </c>
      <c r="GX226">
        <v>0.30508170000000001</v>
      </c>
      <c r="GY226">
        <v>45.816760000000002</v>
      </c>
      <c r="GZ226" s="1">
        <v>4.3626020000000001E-3</v>
      </c>
      <c r="HA226">
        <v>2.3655469999999998</v>
      </c>
      <c r="HB226">
        <v>0.30508370000000001</v>
      </c>
      <c r="HC226">
        <v>46.327719999999999</v>
      </c>
      <c r="HD226" s="1">
        <v>4.1517419999999999E-3</v>
      </c>
      <c r="HE226">
        <v>2.2507429999999999</v>
      </c>
      <c r="HF226">
        <v>0.305085</v>
      </c>
      <c r="HG226">
        <v>46.555549999999997</v>
      </c>
      <c r="HH226" s="1">
        <v>3.9576999999999998E-3</v>
      </c>
      <c r="HI226">
        <v>2.1453899999999999</v>
      </c>
      <c r="HJ226">
        <v>0.30508410000000002</v>
      </c>
      <c r="HK226">
        <v>45.470709999999997</v>
      </c>
      <c r="HL226" s="1">
        <v>3.777009E-3</v>
      </c>
      <c r="HM226">
        <v>2.0473569999999999</v>
      </c>
      <c r="HN226">
        <v>0.30508550000000001</v>
      </c>
      <c r="HO226">
        <v>44.55932</v>
      </c>
      <c r="HP226" s="1">
        <v>3.6074689999999999E-3</v>
      </c>
      <c r="HQ226">
        <v>1.9553400000000001</v>
      </c>
      <c r="HR226">
        <v>0.30508160000000001</v>
      </c>
      <c r="HS226">
        <v>43.956969999999998</v>
      </c>
      <c r="HT226" s="1">
        <v>3.44744E-3</v>
      </c>
      <c r="HU226">
        <v>1.8685700000000001</v>
      </c>
      <c r="HV226">
        <v>0.30508420000000003</v>
      </c>
      <c r="HW226">
        <v>43.551079999999999</v>
      </c>
      <c r="HX226" s="1">
        <v>3.2963340000000002E-3</v>
      </c>
      <c r="HY226">
        <v>1.786681</v>
      </c>
      <c r="HZ226">
        <v>0.30508259999999998</v>
      </c>
      <c r="IA226">
        <v>44.51437</v>
      </c>
      <c r="IB226" s="1">
        <v>3.1537100000000001E-3</v>
      </c>
      <c r="IC226">
        <v>1.7093830000000001</v>
      </c>
      <c r="ID226">
        <v>0.30508350000000001</v>
      </c>
      <c r="IE226">
        <v>47.058259999999997</v>
      </c>
      <c r="IF226" s="1">
        <v>3.019369E-3</v>
      </c>
      <c r="IG226">
        <v>1.6364609999999999</v>
      </c>
      <c r="IH226">
        <v>0.30507919999999999</v>
      </c>
      <c r="II226">
        <v>50.177329999999998</v>
      </c>
      <c r="IJ226" s="1">
        <v>2.8918720000000002E-3</v>
      </c>
      <c r="IK226">
        <v>1.5673919999999999</v>
      </c>
      <c r="IL226">
        <v>0.30508400000000002</v>
      </c>
      <c r="IM226">
        <v>51.497219999999999</v>
      </c>
      <c r="IN226" s="1">
        <v>2.7712259999999999E-3</v>
      </c>
      <c r="IO226">
        <v>1.5018659999999999</v>
      </c>
      <c r="IP226">
        <v>0.30508360000000001</v>
      </c>
      <c r="IQ226">
        <v>50.954819999999998</v>
      </c>
      <c r="IR226" s="1">
        <v>2.6563160000000001E-3</v>
      </c>
      <c r="IS226">
        <v>1.4396599999999999</v>
      </c>
      <c r="IT226">
        <v>0.30508269999999998</v>
      </c>
      <c r="IU226">
        <v>50.05057</v>
      </c>
      <c r="IV226" s="1">
        <v>2.5477270000000001E-3</v>
      </c>
      <c r="IW226">
        <v>1.3806929999999999</v>
      </c>
      <c r="IX226">
        <v>0.30508229999999997</v>
      </c>
      <c r="IY226">
        <v>49.54748</v>
      </c>
      <c r="IZ226" s="1">
        <v>2.4442259999999999E-3</v>
      </c>
      <c r="JA226">
        <v>1.3246199999999999</v>
      </c>
      <c r="JB226">
        <v>0.3050814</v>
      </c>
      <c r="JC226">
        <v>49.081650000000003</v>
      </c>
      <c r="JD226" s="1">
        <v>2.345691E-3</v>
      </c>
      <c r="JE226">
        <v>1.271296</v>
      </c>
      <c r="JF226">
        <v>0.305085</v>
      </c>
      <c r="JG226">
        <v>49.525669999999998</v>
      </c>
      <c r="JH226" s="1">
        <v>2.252558E-3</v>
      </c>
      <c r="JI226">
        <v>1.2206969999999999</v>
      </c>
      <c r="JJ226">
        <v>0.3050794</v>
      </c>
      <c r="JK226">
        <v>49.32573</v>
      </c>
      <c r="JL226" s="1">
        <v>2.1628149999999998E-3</v>
      </c>
      <c r="JM226">
        <v>1.1727590000000001</v>
      </c>
      <c r="JN226">
        <v>0.30507810000000002</v>
      </c>
      <c r="JO226">
        <v>47.70823</v>
      </c>
      <c r="JP226" s="1">
        <v>2.0735139999999998E-3</v>
      </c>
      <c r="JQ226">
        <v>1.1272359999999999</v>
      </c>
      <c r="JR226">
        <v>0.30508180000000001</v>
      </c>
      <c r="JS226">
        <v>46.154089999999997</v>
      </c>
      <c r="JT226" s="1">
        <v>1.9883660000000001E-3</v>
      </c>
      <c r="JU226">
        <v>1.083656</v>
      </c>
      <c r="JV226">
        <v>0.30508600000000002</v>
      </c>
      <c r="JW226">
        <v>45.484090000000002</v>
      </c>
      <c r="JX226" s="1">
        <v>1.907352E-3</v>
      </c>
      <c r="JY226">
        <v>1.0419879999999999</v>
      </c>
      <c r="JZ226">
        <v>0.30508020000000002</v>
      </c>
      <c r="KA226">
        <v>45.160200000000003</v>
      </c>
      <c r="KB226" s="1">
        <v>1.830442E-3</v>
      </c>
      <c r="KC226">
        <v>1.0022139999999999</v>
      </c>
      <c r="KD226">
        <v>0.3050812</v>
      </c>
      <c r="KE226">
        <v>44.863950000000003</v>
      </c>
      <c r="KF226" s="1">
        <v>1.7575550000000001E-3</v>
      </c>
      <c r="KG226">
        <v>0.96435459999999995</v>
      </c>
      <c r="KH226">
        <v>0.30508370000000001</v>
      </c>
      <c r="KI226">
        <v>43.991860000000003</v>
      </c>
      <c r="KJ226" s="1">
        <v>1.688108E-3</v>
      </c>
      <c r="KK226">
        <v>0.92811940000000004</v>
      </c>
      <c r="KL226">
        <v>0.30508030000000003</v>
      </c>
      <c r="KM226">
        <v>43.913519999999998</v>
      </c>
      <c r="KN226" s="1">
        <v>1.621997E-3</v>
      </c>
      <c r="KO226">
        <v>0.89348439999999996</v>
      </c>
      <c r="KP226">
        <v>0.30508380000000002</v>
      </c>
      <c r="KQ226">
        <v>45.664479999999998</v>
      </c>
      <c r="KR226" s="1">
        <v>1.5589E-3</v>
      </c>
      <c r="KS226">
        <v>0.86035229999999996</v>
      </c>
      <c r="KT226">
        <v>0.3050834</v>
      </c>
      <c r="KU226">
        <v>48.93327</v>
      </c>
      <c r="KV226" s="1">
        <v>1.498678E-3</v>
      </c>
      <c r="KW226">
        <v>0.82858589999999999</v>
      </c>
      <c r="KX226">
        <v>0.30508160000000001</v>
      </c>
      <c r="KY226">
        <v>51.227589999999999</v>
      </c>
      <c r="KZ226" s="1">
        <v>1.4414110000000001E-3</v>
      </c>
      <c r="LA226">
        <v>0.79829530000000004</v>
      </c>
      <c r="LB226">
        <v>0.3050832</v>
      </c>
      <c r="LC226">
        <v>51.060200000000002</v>
      </c>
      <c r="LD226" s="1">
        <v>1.386967E-3</v>
      </c>
      <c r="LE226">
        <v>0.76934780000000003</v>
      </c>
      <c r="LF226">
        <v>0.30508269999999998</v>
      </c>
      <c r="LG226">
        <v>50.266829999999999</v>
      </c>
      <c r="LH226" s="1">
        <v>1.3345430000000001E-3</v>
      </c>
      <c r="LI226">
        <v>0.74146630000000002</v>
      </c>
      <c r="LJ226">
        <v>0.30508249999999998</v>
      </c>
      <c r="LK226">
        <v>50.019640000000003</v>
      </c>
      <c r="LL226" s="1">
        <v>1.284407E-3</v>
      </c>
      <c r="LM226">
        <v>0.71467349999999996</v>
      </c>
      <c r="LN226">
        <v>0.30508449999999998</v>
      </c>
      <c r="LO226">
        <v>49.495849999999997</v>
      </c>
      <c r="LP226" s="1">
        <v>1.236532E-3</v>
      </c>
      <c r="LQ226">
        <v>0.68904790000000005</v>
      </c>
      <c r="LR226">
        <v>0.30508150000000001</v>
      </c>
      <c r="LS226">
        <v>49.24597</v>
      </c>
      <c r="LT226" s="1">
        <v>1.190773E-3</v>
      </c>
      <c r="LU226">
        <v>0.66446289999999997</v>
      </c>
      <c r="LV226">
        <v>0.30508089999999999</v>
      </c>
      <c r="LW226">
        <v>49.283320000000003</v>
      </c>
      <c r="LX226" s="1">
        <v>1.147063E-3</v>
      </c>
      <c r="LY226">
        <v>0.64094410000000002</v>
      </c>
      <c r="LZ226">
        <v>0.305085</v>
      </c>
      <c r="MA226">
        <v>48.381369999999997</v>
      </c>
      <c r="MB226" s="1">
        <v>1.1053300000000001E-3</v>
      </c>
      <c r="MC226">
        <v>0.61843930000000003</v>
      </c>
      <c r="MD226">
        <v>0.30508249999999998</v>
      </c>
      <c r="ME226">
        <v>46.927239999999998</v>
      </c>
      <c r="MF226" s="1">
        <v>1.065304E-3</v>
      </c>
      <c r="MG226">
        <v>0.59684649999999995</v>
      </c>
      <c r="MH226">
        <v>0.30508210000000002</v>
      </c>
      <c r="MI226">
        <v>45.469389999999997</v>
      </c>
      <c r="MJ226" s="1">
        <v>1.027009E-3</v>
      </c>
      <c r="MK226">
        <v>0.57617399999999996</v>
      </c>
      <c r="ML226">
        <v>0.30508210000000002</v>
      </c>
      <c r="MM226">
        <v>43.696579999999997</v>
      </c>
      <c r="MN226">
        <v>9.9011600000000009E-4</v>
      </c>
      <c r="MO226">
        <v>0.5563205</v>
      </c>
      <c r="MP226">
        <v>0.30508459999999998</v>
      </c>
      <c r="MQ226">
        <v>42.697279999999999</v>
      </c>
      <c r="MR226" s="1">
        <v>9.5475789999999996E-4</v>
      </c>
      <c r="MS226">
        <v>0.5372595</v>
      </c>
      <c r="MT226">
        <v>0.30508469999999999</v>
      </c>
      <c r="MU226">
        <v>41.875660000000003</v>
      </c>
      <c r="MV226" s="1">
        <v>9.2082350000000004E-4</v>
      </c>
      <c r="MW226">
        <v>0.51895880000000005</v>
      </c>
      <c r="MX226">
        <v>0.3050812</v>
      </c>
      <c r="MY226">
        <v>41.707630000000002</v>
      </c>
      <c r="MZ226" s="1">
        <v>8.8833049999999995E-4</v>
      </c>
      <c r="NA226">
        <v>0.5013552</v>
      </c>
      <c r="NB226">
        <v>0.30508299999999999</v>
      </c>
      <c r="NC226">
        <v>41.382579999999997</v>
      </c>
      <c r="ND226" s="1">
        <v>8.570416E-4</v>
      </c>
      <c r="NE226">
        <v>0.48437750000000002</v>
      </c>
      <c r="NF226">
        <v>0.3050851</v>
      </c>
      <c r="NG226">
        <v>42.129950000000001</v>
      </c>
      <c r="NH226" s="1">
        <v>8.2693879999999999E-4</v>
      </c>
      <c r="NI226">
        <v>0.46802840000000001</v>
      </c>
      <c r="NJ226">
        <v>0.30508459999999998</v>
      </c>
      <c r="NK226">
        <v>44.299419999999998</v>
      </c>
      <c r="NL226" s="1">
        <v>7.9805489999999995E-4</v>
      </c>
      <c r="NM226">
        <v>0.45231759999999999</v>
      </c>
      <c r="NN226">
        <v>0.30508400000000002</v>
      </c>
      <c r="NO226">
        <v>45.783140000000003</v>
      </c>
      <c r="NP226" s="1">
        <v>7.702939E-4</v>
      </c>
      <c r="NQ226">
        <v>0.43715979999999999</v>
      </c>
      <c r="NR226">
        <v>0.3050813</v>
      </c>
      <c r="NS226">
        <v>45.449829999999999</v>
      </c>
      <c r="NT226" s="1">
        <v>7.4356610000000001E-4</v>
      </c>
      <c r="NU226">
        <v>0.4225621</v>
      </c>
      <c r="NV226">
        <v>0.30508160000000001</v>
      </c>
      <c r="NW226">
        <v>45.305599999999998</v>
      </c>
      <c r="NX226" s="1">
        <v>7.1783950000000002E-4</v>
      </c>
      <c r="NY226">
        <v>0.4084663</v>
      </c>
      <c r="NZ226">
        <v>0.30508259999999998</v>
      </c>
      <c r="OA226">
        <v>45.034520000000001</v>
      </c>
      <c r="OB226" s="1">
        <v>6.9317420000000003E-4</v>
      </c>
      <c r="OC226">
        <v>0.39486830000000001</v>
      </c>
      <c r="OD226">
        <v>0.30508410000000002</v>
      </c>
      <c r="OE226">
        <v>45.462719999999997</v>
      </c>
      <c r="OF226" s="1">
        <v>6.6956120000000001E-4</v>
      </c>
      <c r="OG226">
        <v>0.38179960000000002</v>
      </c>
      <c r="OH226">
        <v>0.30508360000000001</v>
      </c>
      <c r="OI226">
        <v>44.834040000000002</v>
      </c>
      <c r="OJ226" s="1">
        <v>6.4682080000000005E-4</v>
      </c>
      <c r="OK226">
        <v>0.36918250000000002</v>
      </c>
    </row>
    <row r="227" spans="1:401" x14ac:dyDescent="0.35">
      <c r="A227">
        <v>233</v>
      </c>
      <c r="B227" t="s">
        <v>4</v>
      </c>
      <c r="C227" t="s">
        <v>181</v>
      </c>
      <c r="D227" t="s">
        <v>233</v>
      </c>
      <c r="E227">
        <v>881.04880000000003</v>
      </c>
      <c r="F227">
        <v>0.82971740000000005</v>
      </c>
      <c r="G227">
        <v>25.45412</v>
      </c>
      <c r="H227">
        <v>0</v>
      </c>
      <c r="I227">
        <v>0</v>
      </c>
      <c r="J227">
        <v>0.82781899999999997</v>
      </c>
      <c r="K227">
        <v>24.997679999999999</v>
      </c>
      <c r="L227">
        <v>0</v>
      </c>
      <c r="M227">
        <v>0</v>
      </c>
      <c r="N227">
        <v>0.82580779999999998</v>
      </c>
      <c r="O227">
        <v>24.42127</v>
      </c>
      <c r="P227">
        <v>0</v>
      </c>
      <c r="Q227">
        <v>0</v>
      </c>
      <c r="R227">
        <v>0.82427150000000005</v>
      </c>
      <c r="S227">
        <v>25.092569999999998</v>
      </c>
      <c r="T227">
        <v>0</v>
      </c>
      <c r="U227">
        <v>0</v>
      </c>
      <c r="V227">
        <v>0.82347239999999999</v>
      </c>
      <c r="W227">
        <v>26.090129999999998</v>
      </c>
      <c r="X227">
        <v>0</v>
      </c>
      <c r="Y227">
        <v>0</v>
      </c>
      <c r="Z227">
        <v>0.82176830000000001</v>
      </c>
      <c r="AA227">
        <v>26.592449999999999</v>
      </c>
      <c r="AB227">
        <v>0</v>
      </c>
      <c r="AC227">
        <v>0</v>
      </c>
      <c r="AD227">
        <v>0.81974579999999997</v>
      </c>
      <c r="AE227">
        <v>26.45844</v>
      </c>
      <c r="AF227">
        <v>0</v>
      </c>
      <c r="AG227">
        <v>0</v>
      </c>
      <c r="AH227">
        <v>0.8179362</v>
      </c>
      <c r="AI227">
        <v>25.82028</v>
      </c>
      <c r="AJ227">
        <v>0</v>
      </c>
      <c r="AK227">
        <v>0</v>
      </c>
      <c r="AL227">
        <v>0.81654179999999998</v>
      </c>
      <c r="AM227">
        <v>25.056439999999998</v>
      </c>
      <c r="AN227">
        <v>0</v>
      </c>
      <c r="AO227">
        <v>0</v>
      </c>
      <c r="AP227">
        <v>0.81529399999999996</v>
      </c>
      <c r="AQ227">
        <v>25.337959999999999</v>
      </c>
      <c r="AR227">
        <v>0</v>
      </c>
      <c r="AS227" s="1">
        <v>1.4082640000000001E-36</v>
      </c>
      <c r="AT227">
        <v>0.81428330000000004</v>
      </c>
      <c r="AU227">
        <v>26.411020000000001</v>
      </c>
      <c r="AV227" s="1">
        <v>2.7964080000000001E-29</v>
      </c>
      <c r="AW227" s="1">
        <v>6.461929E-27</v>
      </c>
      <c r="AX227">
        <v>0.81341859999999999</v>
      </c>
      <c r="AY227">
        <v>28.102879999999999</v>
      </c>
      <c r="AZ227" s="1">
        <v>1.2507E-19</v>
      </c>
      <c r="BA227" s="1">
        <v>2.8316070000000002E-17</v>
      </c>
      <c r="BB227">
        <v>0.81273700000000004</v>
      </c>
      <c r="BC227">
        <v>29.86834</v>
      </c>
      <c r="BD227" s="1">
        <v>1.4793320000000001E-12</v>
      </c>
      <c r="BE227" s="1">
        <v>3.3247690000000002E-10</v>
      </c>
      <c r="BF227">
        <v>0.81295099999999998</v>
      </c>
      <c r="BG227">
        <v>30.741109999999999</v>
      </c>
      <c r="BH227" s="1">
        <v>5.1849040000000003E-8</v>
      </c>
      <c r="BI227" s="1">
        <v>1.3057150000000001E-5</v>
      </c>
      <c r="BJ227">
        <v>0.81344939999999999</v>
      </c>
      <c r="BK227">
        <v>31.107430000000001</v>
      </c>
      <c r="BL227" s="1">
        <v>3.1928489999999997E-5</v>
      </c>
      <c r="BM227" s="1">
        <v>8.4522120000000006E-3</v>
      </c>
      <c r="BN227">
        <v>0.81258660000000005</v>
      </c>
      <c r="BO227">
        <v>31.32479</v>
      </c>
      <c r="BP227" s="1">
        <v>3.454768E-3</v>
      </c>
      <c r="BQ227">
        <v>0.94931299999999996</v>
      </c>
      <c r="BR227">
        <v>0.81170779999999998</v>
      </c>
      <c r="BS227">
        <v>31.165140000000001</v>
      </c>
      <c r="BT227">
        <v>0.1129468</v>
      </c>
      <c r="BU227">
        <v>32.000459999999997</v>
      </c>
      <c r="BV227">
        <v>0.81120340000000002</v>
      </c>
      <c r="BW227">
        <v>31.303660000000001</v>
      </c>
      <c r="BX227">
        <v>1.4736389999999999</v>
      </c>
      <c r="BY227">
        <v>427.83850000000001</v>
      </c>
      <c r="BZ227">
        <v>0.8108687</v>
      </c>
      <c r="CA227">
        <v>31.056989999999999</v>
      </c>
      <c r="CB227">
        <v>9.1359060000000003</v>
      </c>
      <c r="CC227">
        <v>2709.3069999999998</v>
      </c>
      <c r="CD227">
        <v>0.81048120000000001</v>
      </c>
      <c r="CE227">
        <v>30.49269</v>
      </c>
      <c r="CF227">
        <v>30.516089999999998</v>
      </c>
      <c r="CG227">
        <v>9221.7049999999999</v>
      </c>
      <c r="CH227">
        <v>0.8098902</v>
      </c>
      <c r="CI227">
        <v>30.204260000000001</v>
      </c>
      <c r="CJ227">
        <v>60.507820000000002</v>
      </c>
      <c r="CK227">
        <v>18589.759999999998</v>
      </c>
      <c r="CL227">
        <v>0.80909450000000005</v>
      </c>
      <c r="CM227">
        <v>29.84</v>
      </c>
      <c r="CN227">
        <v>76.941990000000004</v>
      </c>
      <c r="CO227">
        <v>24001.09</v>
      </c>
      <c r="CP227">
        <v>0.80809030000000004</v>
      </c>
      <c r="CQ227">
        <v>29.878699999999998</v>
      </c>
      <c r="CR227">
        <v>67.109309999999994</v>
      </c>
      <c r="CS227">
        <v>21223.64</v>
      </c>
      <c r="CT227">
        <v>0.8068554</v>
      </c>
      <c r="CU227">
        <v>29.721810000000001</v>
      </c>
      <c r="CV227">
        <v>42.526000000000003</v>
      </c>
      <c r="CW227">
        <v>13619.51</v>
      </c>
      <c r="CX227">
        <v>0.80547329999999995</v>
      </c>
      <c r="CY227">
        <v>29.34009</v>
      </c>
      <c r="CZ227">
        <v>20.642620000000001</v>
      </c>
      <c r="DA227">
        <v>6685.4740000000002</v>
      </c>
      <c r="DB227">
        <v>0.80393360000000003</v>
      </c>
      <c r="DC227">
        <v>29.526230000000002</v>
      </c>
      <c r="DD227">
        <v>8.0569249999999997</v>
      </c>
      <c r="DE227">
        <v>2635.7449999999999</v>
      </c>
      <c r="DF227">
        <v>0.80236320000000005</v>
      </c>
      <c r="DG227">
        <v>30.57884</v>
      </c>
      <c r="DH227">
        <v>2.6491989999999999</v>
      </c>
      <c r="DI227">
        <v>874.30499999999995</v>
      </c>
      <c r="DJ227">
        <v>0.80083329999999997</v>
      </c>
      <c r="DK227">
        <v>33.298079999999999</v>
      </c>
      <c r="DL227">
        <v>0.77328730000000001</v>
      </c>
      <c r="DM227">
        <v>256.88979999999998</v>
      </c>
      <c r="DN227">
        <v>0.79941819999999997</v>
      </c>
      <c r="DO227">
        <v>37.132550000000002</v>
      </c>
      <c r="DP227">
        <v>0.21826980000000001</v>
      </c>
      <c r="DQ227">
        <v>72.628519999999995</v>
      </c>
      <c r="DR227">
        <v>0.7981625</v>
      </c>
      <c r="DS227">
        <v>38.925699999999999</v>
      </c>
      <c r="DT227" s="1">
        <v>7.2565190000000002E-2</v>
      </c>
      <c r="DU227">
        <v>23.921859999999999</v>
      </c>
      <c r="DV227">
        <v>0.79668850000000002</v>
      </c>
      <c r="DW227">
        <v>39.161050000000003</v>
      </c>
      <c r="DX227" s="1">
        <v>3.8742970000000002E-2</v>
      </c>
      <c r="DY227">
        <v>12.53314</v>
      </c>
      <c r="DZ227">
        <v>0.79554950000000002</v>
      </c>
      <c r="EA227">
        <v>39.582729999999998</v>
      </c>
      <c r="EB227" s="1">
        <v>3.3222649999999999E-2</v>
      </c>
      <c r="EC227">
        <v>10.63015</v>
      </c>
      <c r="ED227">
        <v>0.79313650000000002</v>
      </c>
      <c r="EE227">
        <v>39.779609999999998</v>
      </c>
      <c r="EF227" s="1">
        <v>3.3888189999999999E-2</v>
      </c>
      <c r="EG227">
        <v>10.83549</v>
      </c>
      <c r="EH227">
        <v>0.79096440000000001</v>
      </c>
      <c r="EI227">
        <v>40.168390000000002</v>
      </c>
      <c r="EJ227" s="1">
        <v>3.4893300000000002E-2</v>
      </c>
      <c r="EK227">
        <v>11.177490000000001</v>
      </c>
      <c r="EL227">
        <v>0.78917250000000005</v>
      </c>
      <c r="EM227">
        <v>40.98236</v>
      </c>
      <c r="EN227" s="1">
        <v>3.4773989999999998E-2</v>
      </c>
      <c r="EO227">
        <v>11.15873</v>
      </c>
      <c r="EP227">
        <v>0.78773499999999996</v>
      </c>
      <c r="EQ227">
        <v>42.879770000000001</v>
      </c>
      <c r="ER227" s="1">
        <v>3.3442060000000003E-2</v>
      </c>
      <c r="ES227">
        <v>10.746</v>
      </c>
      <c r="ET227">
        <v>0.7866706</v>
      </c>
      <c r="EU227">
        <v>44.61063</v>
      </c>
      <c r="EV227" s="1">
        <v>3.1247270000000001E-2</v>
      </c>
      <c r="EW227">
        <v>10.049720000000001</v>
      </c>
      <c r="EX227">
        <v>0.78588340000000001</v>
      </c>
      <c r="EY227">
        <v>44.279490000000003</v>
      </c>
      <c r="EZ227" s="1">
        <v>2.846632E-2</v>
      </c>
      <c r="FA227">
        <v>9.1591690000000003</v>
      </c>
      <c r="FB227">
        <v>0.78530759999999999</v>
      </c>
      <c r="FC227">
        <v>43.386839999999999</v>
      </c>
      <c r="FD227" s="1">
        <v>2.5163189999999998E-2</v>
      </c>
      <c r="FE227">
        <v>8.101229</v>
      </c>
      <c r="FF227">
        <v>0.78494120000000001</v>
      </c>
      <c r="FG227">
        <v>43.165010000000002</v>
      </c>
      <c r="FH227" s="1">
        <v>2.1408630000000001E-2</v>
      </c>
      <c r="FI227">
        <v>6.8980370000000004</v>
      </c>
      <c r="FJ227">
        <v>0.78467290000000001</v>
      </c>
      <c r="FK227">
        <v>43.178069999999998</v>
      </c>
      <c r="FL227" s="1">
        <v>1.748655E-2</v>
      </c>
      <c r="FM227">
        <v>5.6377889999999997</v>
      </c>
      <c r="FN227">
        <v>0.78452160000000004</v>
      </c>
      <c r="FO227">
        <v>44.023760000000003</v>
      </c>
      <c r="FP227" s="1">
        <v>1.384875E-2</v>
      </c>
      <c r="FQ227">
        <v>4.465249</v>
      </c>
      <c r="FR227">
        <v>0.78440390000000004</v>
      </c>
      <c r="FS227">
        <v>44.80415</v>
      </c>
      <c r="FT227" s="1">
        <v>1.0877710000000001E-2</v>
      </c>
      <c r="FU227">
        <v>3.505207</v>
      </c>
      <c r="FV227">
        <v>0.78433750000000002</v>
      </c>
      <c r="FW227">
        <v>45.228929999999998</v>
      </c>
      <c r="FX227" s="1">
        <v>8.7110079999999993E-3</v>
      </c>
      <c r="FY227">
        <v>2.8023410000000002</v>
      </c>
      <c r="FZ227">
        <v>0.78430009999999994</v>
      </c>
      <c r="GA227">
        <v>44.735259999999997</v>
      </c>
      <c r="GB227" s="1">
        <v>7.2474569999999997E-3</v>
      </c>
      <c r="GC227">
        <v>2.3267359999999999</v>
      </c>
      <c r="GD227">
        <v>0.78427760000000002</v>
      </c>
      <c r="GE227">
        <v>44.382109999999997</v>
      </c>
      <c r="GF227" s="1">
        <v>6.2935990000000004E-3</v>
      </c>
      <c r="GG227">
        <v>2.0168520000000001</v>
      </c>
      <c r="GH227">
        <v>0.78425149999999999</v>
      </c>
      <c r="GI227">
        <v>44.237020000000001</v>
      </c>
      <c r="GJ227" s="1">
        <v>5.6650850000000003E-3</v>
      </c>
      <c r="GK227">
        <v>1.8130170000000001</v>
      </c>
      <c r="GL227">
        <v>0.78425880000000003</v>
      </c>
      <c r="GM227">
        <v>44.410629999999998</v>
      </c>
      <c r="GN227" s="1">
        <v>5.2258790000000001E-3</v>
      </c>
      <c r="GO227">
        <v>1.670903</v>
      </c>
      <c r="GP227">
        <v>0.78425339999999999</v>
      </c>
      <c r="GQ227">
        <v>44.380249999999997</v>
      </c>
      <c r="GR227" s="1">
        <v>4.8933329999999997E-3</v>
      </c>
      <c r="GS227">
        <v>1.5636559999999999</v>
      </c>
      <c r="GT227">
        <v>0.78425239999999996</v>
      </c>
      <c r="GU227">
        <v>45.218429999999998</v>
      </c>
      <c r="GV227" s="1">
        <v>4.6213219999999998E-3</v>
      </c>
      <c r="GW227">
        <v>1.476197</v>
      </c>
      <c r="GX227">
        <v>0.78423500000000002</v>
      </c>
      <c r="GY227">
        <v>45.986660000000001</v>
      </c>
      <c r="GZ227" s="1">
        <v>4.3840830000000004E-3</v>
      </c>
      <c r="HA227">
        <v>1.4002600000000001</v>
      </c>
      <c r="HB227">
        <v>0.78423659999999995</v>
      </c>
      <c r="HC227">
        <v>46.542479999999998</v>
      </c>
      <c r="HD227" s="1">
        <v>4.1712490000000001E-3</v>
      </c>
      <c r="HE227">
        <v>1.332004</v>
      </c>
      <c r="HF227">
        <v>0.78425540000000005</v>
      </c>
      <c r="HG227">
        <v>46.71696</v>
      </c>
      <c r="HH227" s="1">
        <v>3.975775E-3</v>
      </c>
      <c r="HI227">
        <v>1.2694810000000001</v>
      </c>
      <c r="HJ227">
        <v>0.78424380000000005</v>
      </c>
      <c r="HK227">
        <v>45.543410000000002</v>
      </c>
      <c r="HL227" s="1">
        <v>3.793842E-3</v>
      </c>
      <c r="HM227">
        <v>1.211349</v>
      </c>
      <c r="HN227">
        <v>0.78424859999999996</v>
      </c>
      <c r="HO227">
        <v>44.551229999999997</v>
      </c>
      <c r="HP227" s="1">
        <v>3.623331E-3</v>
      </c>
      <c r="HQ227">
        <v>1.1568160000000001</v>
      </c>
      <c r="HR227">
        <v>0.78423980000000004</v>
      </c>
      <c r="HS227">
        <v>43.928220000000003</v>
      </c>
      <c r="HT227" s="1">
        <v>3.4624120000000002E-3</v>
      </c>
      <c r="HU227">
        <v>1.105415</v>
      </c>
      <c r="HV227">
        <v>0.78423719999999997</v>
      </c>
      <c r="HW227">
        <v>43.559780000000003</v>
      </c>
      <c r="HX227" s="1">
        <v>3.310407E-3</v>
      </c>
      <c r="HY227">
        <v>1.0569059999999999</v>
      </c>
      <c r="HZ227">
        <v>0.78424419999999995</v>
      </c>
      <c r="IA227">
        <v>44.581009999999999</v>
      </c>
      <c r="IB227" s="1">
        <v>3.1670299999999999E-3</v>
      </c>
      <c r="IC227">
        <v>1.011131</v>
      </c>
      <c r="ID227">
        <v>0.78424550000000004</v>
      </c>
      <c r="IE227">
        <v>47.193860000000001</v>
      </c>
      <c r="IF227" s="1">
        <v>3.0319710000000001E-3</v>
      </c>
      <c r="IG227">
        <v>0.96793549999999995</v>
      </c>
      <c r="IH227">
        <v>0.78423869999999996</v>
      </c>
      <c r="II227">
        <v>50.338059999999999</v>
      </c>
      <c r="IJ227" s="1">
        <v>2.9038100000000002E-3</v>
      </c>
      <c r="IK227">
        <v>0.92703590000000002</v>
      </c>
      <c r="IL227">
        <v>0.7842422</v>
      </c>
      <c r="IM227">
        <v>51.625320000000002</v>
      </c>
      <c r="IN227" s="1">
        <v>2.7825749999999998E-3</v>
      </c>
      <c r="IO227">
        <v>0.88826729999999998</v>
      </c>
      <c r="IP227">
        <v>0.78424629999999995</v>
      </c>
      <c r="IQ227">
        <v>51.006529999999998</v>
      </c>
      <c r="IR227" s="1">
        <v>2.667062E-3</v>
      </c>
      <c r="IS227">
        <v>0.85142050000000002</v>
      </c>
      <c r="IT227">
        <v>0.78424510000000003</v>
      </c>
      <c r="IU227">
        <v>50.032449999999997</v>
      </c>
      <c r="IV227" s="1">
        <v>2.5579259999999999E-3</v>
      </c>
      <c r="IW227">
        <v>0.81650860000000003</v>
      </c>
      <c r="IX227">
        <v>0.78423940000000003</v>
      </c>
      <c r="IY227">
        <v>49.499319999999997</v>
      </c>
      <c r="IZ227" s="1">
        <v>2.4539319999999998E-3</v>
      </c>
      <c r="JA227">
        <v>0.78332800000000002</v>
      </c>
      <c r="JB227">
        <v>0.78423940000000003</v>
      </c>
      <c r="JC227">
        <v>49.071739999999998</v>
      </c>
      <c r="JD227" s="1">
        <v>2.354929E-3</v>
      </c>
      <c r="JE227">
        <v>0.75176600000000005</v>
      </c>
      <c r="JF227">
        <v>0.78424320000000003</v>
      </c>
      <c r="JG227">
        <v>49.589280000000002</v>
      </c>
      <c r="JH227" s="1">
        <v>2.2612940000000001E-3</v>
      </c>
      <c r="JI227">
        <v>0.72181220000000001</v>
      </c>
      <c r="JJ227">
        <v>0.78423909999999997</v>
      </c>
      <c r="JK227">
        <v>49.457470000000001</v>
      </c>
      <c r="JL227" s="1">
        <v>2.1710940000000001E-3</v>
      </c>
      <c r="JM227">
        <v>0.6934148</v>
      </c>
      <c r="JN227">
        <v>0.78423399999999999</v>
      </c>
      <c r="JO227">
        <v>47.856839999999998</v>
      </c>
      <c r="JP227" s="1">
        <v>2.0813860000000002E-3</v>
      </c>
      <c r="JQ227">
        <v>0.66647540000000005</v>
      </c>
      <c r="JR227">
        <v>0.78424419999999995</v>
      </c>
      <c r="JS227">
        <v>46.240200000000002</v>
      </c>
      <c r="JT227" s="1">
        <v>1.9958900000000002E-3</v>
      </c>
      <c r="JU227">
        <v>0.64070340000000003</v>
      </c>
      <c r="JV227">
        <v>0.78424640000000001</v>
      </c>
      <c r="JW227">
        <v>45.483280000000001</v>
      </c>
      <c r="JX227" s="1">
        <v>1.914509E-3</v>
      </c>
      <c r="JY227">
        <v>0.61605220000000005</v>
      </c>
      <c r="JZ227">
        <v>0.78423010000000004</v>
      </c>
      <c r="KA227">
        <v>45.116639999999997</v>
      </c>
      <c r="KB227" s="1">
        <v>1.837242E-3</v>
      </c>
      <c r="KC227">
        <v>0.59251370000000003</v>
      </c>
      <c r="KD227">
        <v>0.78423169999999998</v>
      </c>
      <c r="KE227">
        <v>44.833309999999997</v>
      </c>
      <c r="KF227" s="1">
        <v>1.7640220000000001E-3</v>
      </c>
      <c r="KG227">
        <v>0.57011040000000002</v>
      </c>
      <c r="KH227">
        <v>0.78424300000000002</v>
      </c>
      <c r="KI227">
        <v>44.039549999999998</v>
      </c>
      <c r="KJ227" s="1">
        <v>1.6943139999999999E-3</v>
      </c>
      <c r="KK227">
        <v>0.54868450000000002</v>
      </c>
      <c r="KL227">
        <v>0.78424079999999996</v>
      </c>
      <c r="KM227">
        <v>44.05556</v>
      </c>
      <c r="KN227" s="1">
        <v>1.627908E-3</v>
      </c>
      <c r="KO227">
        <v>0.52818830000000005</v>
      </c>
      <c r="KP227">
        <v>0.78423200000000004</v>
      </c>
      <c r="KQ227">
        <v>45.862929999999999</v>
      </c>
      <c r="KR227" s="1">
        <v>1.564532E-3</v>
      </c>
      <c r="KS227">
        <v>0.50859529999999997</v>
      </c>
      <c r="KT227">
        <v>0.78423960000000004</v>
      </c>
      <c r="KU227">
        <v>49.097209999999997</v>
      </c>
      <c r="KV227" s="1">
        <v>1.504072E-3</v>
      </c>
      <c r="KW227">
        <v>0.48980400000000002</v>
      </c>
      <c r="KX227">
        <v>0.78424039999999995</v>
      </c>
      <c r="KY227">
        <v>51.30133</v>
      </c>
      <c r="KZ227" s="1">
        <v>1.44655E-3</v>
      </c>
      <c r="LA227">
        <v>0.47187990000000002</v>
      </c>
      <c r="LB227">
        <v>0.7842462</v>
      </c>
      <c r="LC227">
        <v>51.042250000000003</v>
      </c>
      <c r="LD227" s="1">
        <v>1.3918929999999999E-3</v>
      </c>
      <c r="LE227">
        <v>0.45476060000000001</v>
      </c>
      <c r="LF227">
        <v>0.78424470000000002</v>
      </c>
      <c r="LG227">
        <v>50.194780000000002</v>
      </c>
      <c r="LH227" s="1">
        <v>1.3392860000000001E-3</v>
      </c>
      <c r="LI227">
        <v>0.4382857</v>
      </c>
      <c r="LJ227">
        <v>0.78423540000000003</v>
      </c>
      <c r="LK227">
        <v>49.944690000000001</v>
      </c>
      <c r="LL227" s="1">
        <v>1.288918E-3</v>
      </c>
      <c r="LM227">
        <v>0.42243019999999998</v>
      </c>
      <c r="LN227">
        <v>0.78424689999999997</v>
      </c>
      <c r="LO227">
        <v>49.469589999999997</v>
      </c>
      <c r="LP227" s="1">
        <v>1.2408619999999999E-3</v>
      </c>
      <c r="LQ227">
        <v>0.40727550000000001</v>
      </c>
      <c r="LR227">
        <v>0.78424269999999996</v>
      </c>
      <c r="LS227">
        <v>49.290480000000002</v>
      </c>
      <c r="LT227" s="1">
        <v>1.194924E-3</v>
      </c>
      <c r="LU227">
        <v>0.39273599999999997</v>
      </c>
      <c r="LV227">
        <v>0.78424170000000004</v>
      </c>
      <c r="LW227">
        <v>49.422330000000002</v>
      </c>
      <c r="LX227" s="1">
        <v>1.151025E-3</v>
      </c>
      <c r="LY227">
        <v>0.37882270000000001</v>
      </c>
      <c r="LZ227">
        <v>0.78424490000000002</v>
      </c>
      <c r="MA227">
        <v>48.579479999999997</v>
      </c>
      <c r="MB227" s="1">
        <v>1.109112E-3</v>
      </c>
      <c r="MC227">
        <v>0.36551299999999998</v>
      </c>
      <c r="MD227">
        <v>0.78424380000000005</v>
      </c>
      <c r="ME227">
        <v>47.123860000000001</v>
      </c>
      <c r="MF227" s="1">
        <v>1.0689359999999999E-3</v>
      </c>
      <c r="MG227">
        <v>0.3527439</v>
      </c>
      <c r="MH227">
        <v>0.7842346</v>
      </c>
      <c r="MI227">
        <v>45.581380000000003</v>
      </c>
      <c r="MJ227" s="1">
        <v>1.0304680000000001E-3</v>
      </c>
      <c r="MK227">
        <v>0.34051419999999999</v>
      </c>
      <c r="ML227">
        <v>0.78424139999999998</v>
      </c>
      <c r="MM227">
        <v>43.7395</v>
      </c>
      <c r="MN227" s="1">
        <v>9.9343749999999996E-4</v>
      </c>
      <c r="MO227">
        <v>0.3287738</v>
      </c>
      <c r="MP227">
        <v>0.78424380000000005</v>
      </c>
      <c r="MQ227">
        <v>42.703150000000001</v>
      </c>
      <c r="MR227" s="1">
        <v>9.5794719999999997E-4</v>
      </c>
      <c r="MS227">
        <v>0.31750689999999998</v>
      </c>
      <c r="MT227">
        <v>0.78424309999999997</v>
      </c>
      <c r="MU227">
        <v>41.922339999999998</v>
      </c>
      <c r="MV227" s="1">
        <v>9.2388500000000005E-4</v>
      </c>
      <c r="MW227">
        <v>0.30668669999999998</v>
      </c>
      <c r="MX227">
        <v>0.78424159999999998</v>
      </c>
      <c r="MY227">
        <v>41.824620000000003</v>
      </c>
      <c r="MZ227" s="1">
        <v>8.912767E-4</v>
      </c>
      <c r="NA227">
        <v>0.29627890000000001</v>
      </c>
      <c r="NB227">
        <v>0.78424629999999995</v>
      </c>
      <c r="NC227">
        <v>41.574420000000003</v>
      </c>
      <c r="ND227" s="1">
        <v>8.5988160000000004E-4</v>
      </c>
      <c r="NE227">
        <v>0.28624430000000001</v>
      </c>
      <c r="NF227">
        <v>0.78423359999999998</v>
      </c>
      <c r="NG227">
        <v>42.282789999999999</v>
      </c>
      <c r="NH227" s="1">
        <v>8.2964490000000002E-4</v>
      </c>
      <c r="NI227">
        <v>0.27657710000000002</v>
      </c>
      <c r="NJ227">
        <v>0.78424470000000002</v>
      </c>
      <c r="NK227">
        <v>44.34966</v>
      </c>
      <c r="NL227" s="1">
        <v>8.0067539999999996E-4</v>
      </c>
      <c r="NM227">
        <v>0.26729180000000002</v>
      </c>
      <c r="NN227">
        <v>0.78424760000000004</v>
      </c>
      <c r="NO227">
        <v>45.716259999999998</v>
      </c>
      <c r="NP227" s="1">
        <v>7.7281210000000003E-4</v>
      </c>
      <c r="NQ227">
        <v>0.25833260000000002</v>
      </c>
      <c r="NR227">
        <v>0.78424190000000005</v>
      </c>
      <c r="NS227">
        <v>45.34592</v>
      </c>
      <c r="NT227" s="1">
        <v>7.4598860000000004E-4</v>
      </c>
      <c r="NU227">
        <v>0.24970059999999999</v>
      </c>
      <c r="NV227">
        <v>0.78423739999999997</v>
      </c>
      <c r="NW227">
        <v>45.207340000000002</v>
      </c>
      <c r="NX227" s="1">
        <v>7.2018129999999996E-4</v>
      </c>
      <c r="NY227">
        <v>0.24137420000000001</v>
      </c>
      <c r="NZ227">
        <v>0.78424439999999995</v>
      </c>
      <c r="OA227">
        <v>45.01003</v>
      </c>
      <c r="OB227" s="1">
        <v>6.9542620000000003E-4</v>
      </c>
      <c r="OC227">
        <v>0.23333590000000001</v>
      </c>
      <c r="OD227">
        <v>0.78424320000000003</v>
      </c>
      <c r="OE227">
        <v>45.517130000000002</v>
      </c>
      <c r="OF227" s="1">
        <v>6.7172439999999998E-4</v>
      </c>
      <c r="OG227">
        <v>0.22560830000000001</v>
      </c>
      <c r="OH227">
        <v>0.78423549999999997</v>
      </c>
      <c r="OI227">
        <v>44.966230000000003</v>
      </c>
      <c r="OJ227" s="1">
        <v>6.4889479999999996E-4</v>
      </c>
      <c r="OK227">
        <v>0.21814819999999999</v>
      </c>
    </row>
    <row r="228" spans="1:401" x14ac:dyDescent="0.35">
      <c r="A228">
        <v>234</v>
      </c>
      <c r="B228" t="s">
        <v>4</v>
      </c>
      <c r="C228" t="s">
        <v>181</v>
      </c>
      <c r="D228" t="s">
        <v>234</v>
      </c>
      <c r="E228">
        <v>864.553</v>
      </c>
      <c r="F228">
        <v>0.9489881</v>
      </c>
      <c r="G228">
        <v>25.539950000000001</v>
      </c>
      <c r="H228">
        <v>0</v>
      </c>
      <c r="I228">
        <v>0</v>
      </c>
      <c r="J228">
        <v>0.93881760000000003</v>
      </c>
      <c r="K228">
        <v>25.087520000000001</v>
      </c>
      <c r="L228">
        <v>0</v>
      </c>
      <c r="M228">
        <v>0</v>
      </c>
      <c r="N228">
        <v>0.92848960000000003</v>
      </c>
      <c r="O228">
        <v>24.480119999999999</v>
      </c>
      <c r="P228">
        <v>0</v>
      </c>
      <c r="Q228">
        <v>0</v>
      </c>
      <c r="R228">
        <v>0.91864820000000003</v>
      </c>
      <c r="S228">
        <v>25.10464</v>
      </c>
      <c r="T228">
        <v>0</v>
      </c>
      <c r="U228">
        <v>0</v>
      </c>
      <c r="V228">
        <v>0.90923390000000004</v>
      </c>
      <c r="W228">
        <v>26.074249999999999</v>
      </c>
      <c r="X228">
        <v>0</v>
      </c>
      <c r="Y228">
        <v>0</v>
      </c>
      <c r="Z228">
        <v>0.90016030000000002</v>
      </c>
      <c r="AA228">
        <v>26.55245</v>
      </c>
      <c r="AB228">
        <v>0</v>
      </c>
      <c r="AC228">
        <v>0</v>
      </c>
      <c r="AD228">
        <v>0.89116200000000001</v>
      </c>
      <c r="AE228">
        <v>26.450980000000001</v>
      </c>
      <c r="AF228">
        <v>0</v>
      </c>
      <c r="AG228">
        <v>0</v>
      </c>
      <c r="AH228">
        <v>0.88242880000000001</v>
      </c>
      <c r="AI228">
        <v>25.860279999999999</v>
      </c>
      <c r="AJ228">
        <v>0</v>
      </c>
      <c r="AK228">
        <v>0</v>
      </c>
      <c r="AL228">
        <v>0.87421539999999998</v>
      </c>
      <c r="AM228">
        <v>25.134920000000001</v>
      </c>
      <c r="AN228">
        <v>0</v>
      </c>
      <c r="AO228">
        <v>0</v>
      </c>
      <c r="AP228">
        <v>0.86631570000000002</v>
      </c>
      <c r="AQ228">
        <v>25.43656</v>
      </c>
      <c r="AR228">
        <v>0</v>
      </c>
      <c r="AS228" s="1">
        <v>2.858025E-37</v>
      </c>
      <c r="AT228">
        <v>0.85877610000000004</v>
      </c>
      <c r="AU228">
        <v>26.513480000000001</v>
      </c>
      <c r="AV228" s="1">
        <v>5.9720190000000001E-30</v>
      </c>
      <c r="AW228" s="1">
        <v>1.248328E-27</v>
      </c>
      <c r="AX228">
        <v>0.85164450000000003</v>
      </c>
      <c r="AY228">
        <v>28.1721</v>
      </c>
      <c r="AZ228" s="1">
        <v>2.679093E-20</v>
      </c>
      <c r="BA228" s="1">
        <v>5.5511560000000001E-18</v>
      </c>
      <c r="BB228">
        <v>0.84508899999999998</v>
      </c>
      <c r="BC228">
        <v>29.86673</v>
      </c>
      <c r="BD228" s="1">
        <v>5.4947220000000004E-13</v>
      </c>
      <c r="BE228" s="1">
        <v>1.0629759999999999E-10</v>
      </c>
      <c r="BF228">
        <v>0.83977380000000001</v>
      </c>
      <c r="BG228">
        <v>30.676500000000001</v>
      </c>
      <c r="BH228" s="1">
        <v>3.066779E-8</v>
      </c>
      <c r="BI228" s="1">
        <v>6.9155040000000002E-6</v>
      </c>
      <c r="BJ228">
        <v>0.83498539999999999</v>
      </c>
      <c r="BK228">
        <v>31.018470000000001</v>
      </c>
      <c r="BL228" s="1">
        <v>2.162635E-5</v>
      </c>
      <c r="BM228" s="1">
        <v>5.2938680000000002E-3</v>
      </c>
      <c r="BN228">
        <v>0.830932</v>
      </c>
      <c r="BO228">
        <v>31.266570000000002</v>
      </c>
      <c r="BP228" s="1">
        <v>2.5578659999999998E-3</v>
      </c>
      <c r="BQ228">
        <v>0.66403440000000002</v>
      </c>
      <c r="BR228">
        <v>0.82751960000000002</v>
      </c>
      <c r="BS228">
        <v>31.167950000000001</v>
      </c>
      <c r="BT228" s="1">
        <v>8.9659020000000006E-2</v>
      </c>
      <c r="BU228">
        <v>24.42962</v>
      </c>
      <c r="BV228">
        <v>0.82490169999999996</v>
      </c>
      <c r="BW228">
        <v>31.384709999999998</v>
      </c>
      <c r="BX228">
        <v>1.2398480000000001</v>
      </c>
      <c r="BY228">
        <v>351.65649999999999</v>
      </c>
      <c r="BZ228">
        <v>0.82270540000000003</v>
      </c>
      <c r="CA228">
        <v>31.202629999999999</v>
      </c>
      <c r="CB228">
        <v>8.0808020000000003</v>
      </c>
      <c r="CC228">
        <v>2374.8560000000002</v>
      </c>
      <c r="CD228">
        <v>0.8206966</v>
      </c>
      <c r="CE228">
        <v>30.631640000000001</v>
      </c>
      <c r="CF228">
        <v>28.199480000000001</v>
      </c>
      <c r="CG228">
        <v>8557.1489999999994</v>
      </c>
      <c r="CH228">
        <v>0.81860299999999997</v>
      </c>
      <c r="CI228">
        <v>30.26183</v>
      </c>
      <c r="CJ228">
        <v>58.115879999999997</v>
      </c>
      <c r="CK228">
        <v>18148.09</v>
      </c>
      <c r="CL228">
        <v>0.81619520000000001</v>
      </c>
      <c r="CM228">
        <v>29.836480000000002</v>
      </c>
      <c r="CN228">
        <v>76.481309999999993</v>
      </c>
      <c r="CO228">
        <v>24524.34</v>
      </c>
      <c r="CP228">
        <v>0.81338319999999997</v>
      </c>
      <c r="CQ228">
        <v>29.830200000000001</v>
      </c>
      <c r="CR228">
        <v>68.7303</v>
      </c>
      <c r="CS228">
        <v>22580.54</v>
      </c>
      <c r="CT228">
        <v>0.81003460000000005</v>
      </c>
      <c r="CU228">
        <v>29.71491</v>
      </c>
      <c r="CV228">
        <v>44.709629999999997</v>
      </c>
      <c r="CW228">
        <v>15020.19</v>
      </c>
      <c r="CX228">
        <v>0.80610280000000001</v>
      </c>
      <c r="CY228">
        <v>29.39472</v>
      </c>
      <c r="CZ228">
        <v>22.196159999999999</v>
      </c>
      <c r="DA228">
        <v>7609.13</v>
      </c>
      <c r="DB228">
        <v>0.80158700000000005</v>
      </c>
      <c r="DC228">
        <v>29.63392</v>
      </c>
      <c r="DD228">
        <v>8.8275810000000003</v>
      </c>
      <c r="DE228">
        <v>3082.029</v>
      </c>
      <c r="DF228">
        <v>0.79667650000000001</v>
      </c>
      <c r="DG228">
        <v>30.70851</v>
      </c>
      <c r="DH228">
        <v>2.9461369999999998</v>
      </c>
      <c r="DI228">
        <v>1045.268</v>
      </c>
      <c r="DJ228">
        <v>0.79148969999999996</v>
      </c>
      <c r="DK228">
        <v>33.390970000000003</v>
      </c>
      <c r="DL228">
        <v>0.86827430000000005</v>
      </c>
      <c r="DM228">
        <v>311.92779999999999</v>
      </c>
      <c r="DN228">
        <v>0.78627179999999997</v>
      </c>
      <c r="DO228">
        <v>37.148449999999997</v>
      </c>
      <c r="DP228">
        <v>0.24475830000000001</v>
      </c>
      <c r="DQ228">
        <v>88.325800000000001</v>
      </c>
      <c r="DR228">
        <v>0.7811804</v>
      </c>
      <c r="DS228">
        <v>38.868319999999997</v>
      </c>
      <c r="DT228" s="1">
        <v>7.9183619999999996E-2</v>
      </c>
      <c r="DU228">
        <v>28.159929999999999</v>
      </c>
      <c r="DV228">
        <v>0.77604629999999997</v>
      </c>
      <c r="DW228">
        <v>39.051879999999997</v>
      </c>
      <c r="DX228" s="1">
        <v>4.0135070000000002E-2</v>
      </c>
      <c r="DY228">
        <v>13.773870000000001</v>
      </c>
      <c r="DZ228">
        <v>0.77142580000000005</v>
      </c>
      <c r="EA228">
        <v>39.463259999999998</v>
      </c>
      <c r="EB228" s="1">
        <v>3.3336820000000003E-2</v>
      </c>
      <c r="EC228">
        <v>11.17375</v>
      </c>
      <c r="ED228">
        <v>0.7675092</v>
      </c>
      <c r="EE228">
        <v>39.717269999999999</v>
      </c>
      <c r="EF228">
        <v>3.3777050000000003E-2</v>
      </c>
      <c r="EG228">
        <v>11.274089999999999</v>
      </c>
      <c r="EH228">
        <v>0.7643337</v>
      </c>
      <c r="EI228">
        <v>40.175660000000001</v>
      </c>
      <c r="EJ228" s="1">
        <v>3.483849E-2</v>
      </c>
      <c r="EK228">
        <v>11.652990000000001</v>
      </c>
      <c r="EL228">
        <v>0.76171860000000002</v>
      </c>
      <c r="EM228">
        <v>41.095500000000001</v>
      </c>
      <c r="EN228" s="1">
        <v>3.4833919999999997E-2</v>
      </c>
      <c r="EO228">
        <v>11.68533</v>
      </c>
      <c r="EP228">
        <v>0.7596115</v>
      </c>
      <c r="EQ228">
        <v>43.058390000000003</v>
      </c>
      <c r="ER228" s="1">
        <v>3.3599009999999999E-2</v>
      </c>
      <c r="ES228">
        <v>11.299440000000001</v>
      </c>
      <c r="ET228">
        <v>0.75798730000000003</v>
      </c>
      <c r="EU228">
        <v>44.784820000000003</v>
      </c>
      <c r="EV228" s="1">
        <v>3.1469049999999998E-2</v>
      </c>
      <c r="EW228">
        <v>10.602349999999999</v>
      </c>
      <c r="EX228">
        <v>0.75677090000000002</v>
      </c>
      <c r="EY228">
        <v>44.357849999999999</v>
      </c>
      <c r="EZ228" s="1">
        <v>2.8736439999999999E-2</v>
      </c>
      <c r="FA228">
        <v>9.6940179999999998</v>
      </c>
      <c r="FB228">
        <v>0.75591189999999997</v>
      </c>
      <c r="FC228">
        <v>43.366160000000001</v>
      </c>
      <c r="FD228" s="1">
        <v>2.547895E-2</v>
      </c>
      <c r="FE228">
        <v>8.6091289999999994</v>
      </c>
      <c r="FF228">
        <v>0.75529590000000002</v>
      </c>
      <c r="FG228">
        <v>43.086790000000001</v>
      </c>
      <c r="FH228">
        <v>2.1757700000000001E-2</v>
      </c>
      <c r="FI228">
        <v>7.3674369999999998</v>
      </c>
      <c r="FJ228">
        <v>0.75488670000000002</v>
      </c>
      <c r="FK228">
        <v>43.138939999999998</v>
      </c>
      <c r="FL228" s="1">
        <v>1.7834820000000001E-2</v>
      </c>
      <c r="FM228">
        <v>6.0510229999999998</v>
      </c>
      <c r="FN228">
        <v>0.75462370000000001</v>
      </c>
      <c r="FO228">
        <v>44.051900000000003</v>
      </c>
      <c r="FP228" s="1">
        <v>1.415464E-2</v>
      </c>
      <c r="FQ228">
        <v>4.8073290000000002</v>
      </c>
      <c r="FR228">
        <v>0.75442140000000002</v>
      </c>
      <c r="FS228">
        <v>44.937489999999997</v>
      </c>
      <c r="FT228" s="1">
        <v>1.111441E-2</v>
      </c>
      <c r="FU228">
        <v>3.7730350000000001</v>
      </c>
      <c r="FV228">
        <v>0.75433090000000003</v>
      </c>
      <c r="FW228">
        <v>45.416930000000001</v>
      </c>
      <c r="FX228" s="1">
        <v>8.8771179999999998E-3</v>
      </c>
      <c r="FY228">
        <v>3.0061960000000001</v>
      </c>
      <c r="FZ228">
        <v>0.75425790000000004</v>
      </c>
      <c r="GA228">
        <v>44.869289999999999</v>
      </c>
      <c r="GB228" s="1">
        <v>7.3572250000000002E-3</v>
      </c>
      <c r="GC228">
        <v>2.4830899999999998</v>
      </c>
      <c r="GD228">
        <v>0.75418280000000004</v>
      </c>
      <c r="GE228">
        <v>44.366370000000003</v>
      </c>
      <c r="GF228" s="1">
        <v>6.3647720000000003E-3</v>
      </c>
      <c r="GG228">
        <v>2.1412249999999999</v>
      </c>
      <c r="GH228">
        <v>0.75416859999999997</v>
      </c>
      <c r="GI228">
        <v>44.119280000000003</v>
      </c>
      <c r="GJ228" s="1">
        <v>5.7129779999999996E-3</v>
      </c>
      <c r="GK228">
        <v>1.9172439999999999</v>
      </c>
      <c r="GL228">
        <v>0.75414910000000002</v>
      </c>
      <c r="GM228">
        <v>44.283099999999997</v>
      </c>
      <c r="GN228" s="1">
        <v>5.2605359999999997E-3</v>
      </c>
      <c r="GO228">
        <v>1.7624770000000001</v>
      </c>
      <c r="GP228">
        <v>0.75413699999999995</v>
      </c>
      <c r="GQ228">
        <v>44.336280000000002</v>
      </c>
      <c r="GR228" s="1">
        <v>4.9204590000000003E-3</v>
      </c>
      <c r="GS228">
        <v>1.646862</v>
      </c>
      <c r="GT228">
        <v>0.75412599999999996</v>
      </c>
      <c r="GU228">
        <v>45.286619999999999</v>
      </c>
      <c r="GV228" s="1">
        <v>4.644156E-3</v>
      </c>
      <c r="GW228">
        <v>1.553431</v>
      </c>
      <c r="GX228">
        <v>0.75413600000000003</v>
      </c>
      <c r="GY228">
        <v>46.175539999999998</v>
      </c>
      <c r="GZ228" s="1">
        <v>4.4043629999999997E-3</v>
      </c>
      <c r="HA228">
        <v>1.472842</v>
      </c>
      <c r="HB228">
        <v>0.75412449999999998</v>
      </c>
      <c r="HC228">
        <v>46.800069999999998</v>
      </c>
      <c r="HD228" s="1">
        <v>4.1895880000000002E-3</v>
      </c>
      <c r="HE228">
        <v>1.4006259999999999</v>
      </c>
      <c r="HF228">
        <v>0.75411980000000001</v>
      </c>
      <c r="HG228">
        <v>46.922490000000003</v>
      </c>
      <c r="HH228" s="1">
        <v>3.9926989999999997E-3</v>
      </c>
      <c r="HI228">
        <v>1.334641</v>
      </c>
      <c r="HJ228">
        <v>0.754112</v>
      </c>
      <c r="HK228">
        <v>45.647799999999997</v>
      </c>
      <c r="HL228" s="1">
        <v>3.8096509999999998E-3</v>
      </c>
      <c r="HM228">
        <v>1.273342</v>
      </c>
      <c r="HN228">
        <v>0.75413609999999998</v>
      </c>
      <c r="HO228">
        <v>44.550350000000002</v>
      </c>
      <c r="HP228" s="1">
        <v>3.6382239999999998E-3</v>
      </c>
      <c r="HQ228">
        <v>1.2159230000000001</v>
      </c>
      <c r="HR228">
        <v>0.75413419999999998</v>
      </c>
      <c r="HS228">
        <v>43.891959999999997</v>
      </c>
      <c r="HT228" s="1">
        <v>3.4764819999999999E-3</v>
      </c>
      <c r="HU228">
        <v>1.1618280000000001</v>
      </c>
      <c r="HV228">
        <v>0.75412900000000005</v>
      </c>
      <c r="HW228">
        <v>43.561320000000002</v>
      </c>
      <c r="HX228" s="1">
        <v>3.3236609999999999E-3</v>
      </c>
      <c r="HY228">
        <v>1.110757</v>
      </c>
      <c r="HZ228">
        <v>0.75411539999999999</v>
      </c>
      <c r="IA228">
        <v>44.654089999999997</v>
      </c>
      <c r="IB228" s="1">
        <v>3.179533E-3</v>
      </c>
      <c r="IC228">
        <v>1.0625599999999999</v>
      </c>
      <c r="ID228">
        <v>0.75413410000000003</v>
      </c>
      <c r="IE228">
        <v>47.350879999999997</v>
      </c>
      <c r="IF228" s="1">
        <v>3.043802E-3</v>
      </c>
      <c r="IG228">
        <v>1.017107</v>
      </c>
      <c r="IH228">
        <v>0.75412950000000001</v>
      </c>
      <c r="II228">
        <v>50.532139999999998</v>
      </c>
      <c r="IJ228" s="1">
        <v>2.9150069999999998E-3</v>
      </c>
      <c r="IK228">
        <v>0.97407540000000004</v>
      </c>
      <c r="IL228">
        <v>0.75410659999999996</v>
      </c>
      <c r="IM228">
        <v>51.788040000000002</v>
      </c>
      <c r="IN228" s="1">
        <v>2.7931919999999999E-3</v>
      </c>
      <c r="IO228">
        <v>0.93327970000000005</v>
      </c>
      <c r="IP228">
        <v>0.75413529999999995</v>
      </c>
      <c r="IQ228">
        <v>51.083269999999999</v>
      </c>
      <c r="IR228" s="1">
        <v>2.6771500000000001E-3</v>
      </c>
      <c r="IS228">
        <v>0.89453660000000002</v>
      </c>
      <c r="IT228">
        <v>0.75413509999999995</v>
      </c>
      <c r="IU228">
        <v>50.019359999999999</v>
      </c>
      <c r="IV228" s="1">
        <v>2.5674980000000001E-3</v>
      </c>
      <c r="IW228">
        <v>0.8577979</v>
      </c>
      <c r="IX228">
        <v>0.75412270000000003</v>
      </c>
      <c r="IY228">
        <v>49.440300000000001</v>
      </c>
      <c r="IZ228" s="1">
        <v>2.463022E-3</v>
      </c>
      <c r="JA228">
        <v>0.82289979999999996</v>
      </c>
      <c r="JB228">
        <v>0.75412420000000002</v>
      </c>
      <c r="JC228">
        <v>49.04889</v>
      </c>
      <c r="JD228" s="1">
        <v>2.3635840000000002E-3</v>
      </c>
      <c r="JE228">
        <v>0.78971279999999999</v>
      </c>
      <c r="JF228">
        <v>0.75410659999999996</v>
      </c>
      <c r="JG228">
        <v>49.651600000000002</v>
      </c>
      <c r="JH228" s="1">
        <v>2.2694709999999999E-3</v>
      </c>
      <c r="JI228">
        <v>0.75818870000000005</v>
      </c>
      <c r="JJ228">
        <v>0.75412990000000002</v>
      </c>
      <c r="JK228">
        <v>49.607439999999997</v>
      </c>
      <c r="JL228" s="1">
        <v>2.1788659999999998E-3</v>
      </c>
      <c r="JM228">
        <v>0.72832050000000004</v>
      </c>
      <c r="JN228">
        <v>0.75413019999999997</v>
      </c>
      <c r="JO228">
        <v>48.048780000000001</v>
      </c>
      <c r="JP228" s="1">
        <v>2.0887789999999998E-3</v>
      </c>
      <c r="JQ228">
        <v>0.69999029999999995</v>
      </c>
      <c r="JR228">
        <v>0.75413509999999995</v>
      </c>
      <c r="JS228">
        <v>46.354089999999999</v>
      </c>
      <c r="JT228" s="1">
        <v>2.0029539999999999E-3</v>
      </c>
      <c r="JU228">
        <v>0.67291610000000002</v>
      </c>
      <c r="JV228">
        <v>0.75412860000000004</v>
      </c>
      <c r="JW228">
        <v>45.492019999999997</v>
      </c>
      <c r="JX228" s="1">
        <v>1.921217E-3</v>
      </c>
      <c r="JY228">
        <v>0.64700159999999995</v>
      </c>
      <c r="JZ228">
        <v>0.7541234</v>
      </c>
      <c r="KA228">
        <v>45.068150000000003</v>
      </c>
      <c r="KB228" s="1">
        <v>1.8436450000000001E-3</v>
      </c>
      <c r="KC228">
        <v>0.62225770000000002</v>
      </c>
      <c r="KD228">
        <v>0.75412440000000003</v>
      </c>
      <c r="KE228">
        <v>44.78989</v>
      </c>
      <c r="KF228" s="1">
        <v>1.7701080000000001E-3</v>
      </c>
      <c r="KG228">
        <v>0.59870199999999996</v>
      </c>
      <c r="KH228">
        <v>0.75412679999999999</v>
      </c>
      <c r="KI228">
        <v>44.080069999999999</v>
      </c>
      <c r="KJ228" s="1">
        <v>1.7001270000000001E-3</v>
      </c>
      <c r="KK228">
        <v>0.57619209999999998</v>
      </c>
      <c r="KL228">
        <v>0.75413189999999997</v>
      </c>
      <c r="KM228">
        <v>44.212359999999997</v>
      </c>
      <c r="KN228" s="1">
        <v>1.6334559999999999E-3</v>
      </c>
      <c r="KO228">
        <v>0.55464749999999996</v>
      </c>
      <c r="KP228">
        <v>0.7541175</v>
      </c>
      <c r="KQ228">
        <v>46.09937</v>
      </c>
      <c r="KR228" s="1">
        <v>1.5698210000000001E-3</v>
      </c>
      <c r="KS228">
        <v>0.53405179999999997</v>
      </c>
      <c r="KT228">
        <v>0.75412800000000002</v>
      </c>
      <c r="KU228">
        <v>49.309310000000004</v>
      </c>
      <c r="KV228" s="1">
        <v>1.5091379999999999E-3</v>
      </c>
      <c r="KW228">
        <v>0.51431420000000005</v>
      </c>
      <c r="KX228">
        <v>0.75412820000000003</v>
      </c>
      <c r="KY228">
        <v>51.40578</v>
      </c>
      <c r="KZ228" s="1">
        <v>1.4513659999999999E-3</v>
      </c>
      <c r="LA228">
        <v>0.49546459999999998</v>
      </c>
      <c r="LB228">
        <v>0.75413589999999997</v>
      </c>
      <c r="LC228">
        <v>51.031999999999996</v>
      </c>
      <c r="LD228" s="1">
        <v>1.396509E-3</v>
      </c>
      <c r="LE228">
        <v>0.47748000000000002</v>
      </c>
      <c r="LF228">
        <v>0.75411640000000002</v>
      </c>
      <c r="LG228">
        <v>50.113759999999999</v>
      </c>
      <c r="LH228" s="1">
        <v>1.3437270000000001E-3</v>
      </c>
      <c r="LI228">
        <v>0.46018199999999998</v>
      </c>
      <c r="LJ228">
        <v>0.75412880000000004</v>
      </c>
      <c r="LK228">
        <v>49.849820000000001</v>
      </c>
      <c r="LL228" s="1">
        <v>1.2931660000000001E-3</v>
      </c>
      <c r="LM228">
        <v>0.44352190000000002</v>
      </c>
      <c r="LN228">
        <v>0.75413490000000005</v>
      </c>
      <c r="LO228">
        <v>49.427419999999998</v>
      </c>
      <c r="LP228" s="1">
        <v>1.2449189999999999E-3</v>
      </c>
      <c r="LQ228">
        <v>0.42759779999999997</v>
      </c>
      <c r="LR228">
        <v>0.75413240000000004</v>
      </c>
      <c r="LS228">
        <v>49.329889999999999</v>
      </c>
      <c r="LT228" s="1">
        <v>1.1988109999999999E-3</v>
      </c>
      <c r="LU228">
        <v>0.41232829999999998</v>
      </c>
      <c r="LV228">
        <v>0.75413260000000004</v>
      </c>
      <c r="LW228">
        <v>49.574930000000002</v>
      </c>
      <c r="LX228" s="1">
        <v>1.15474E-3</v>
      </c>
      <c r="LY228">
        <v>0.39770060000000002</v>
      </c>
      <c r="LZ228">
        <v>0.75412800000000002</v>
      </c>
      <c r="MA228">
        <v>48.81353</v>
      </c>
      <c r="MB228" s="1">
        <v>1.112654E-3</v>
      </c>
      <c r="MC228">
        <v>0.38371430000000001</v>
      </c>
      <c r="MD228">
        <v>0.75413300000000005</v>
      </c>
      <c r="ME228">
        <v>47.371229999999997</v>
      </c>
      <c r="MF228" s="1">
        <v>1.0723390000000001E-3</v>
      </c>
      <c r="MG228">
        <v>0.37030540000000001</v>
      </c>
      <c r="MH228">
        <v>0.75412800000000002</v>
      </c>
      <c r="MI228">
        <v>45.728760000000001</v>
      </c>
      <c r="MJ228" s="1">
        <v>1.0337219999999999E-3</v>
      </c>
      <c r="MK228">
        <v>0.35744930000000003</v>
      </c>
      <c r="ML228">
        <v>0.75413629999999998</v>
      </c>
      <c r="MM228">
        <v>43.804490000000001</v>
      </c>
      <c r="MN228" s="1">
        <v>9.9655860000000002E-4</v>
      </c>
      <c r="MO228">
        <v>0.34511619999999998</v>
      </c>
      <c r="MP228">
        <v>0.75412659999999998</v>
      </c>
      <c r="MQ228">
        <v>42.710320000000003</v>
      </c>
      <c r="MR228" s="1">
        <v>9.6093290000000004E-4</v>
      </c>
      <c r="MS228">
        <v>0.33328259999999998</v>
      </c>
      <c r="MT228">
        <v>0.75412520000000005</v>
      </c>
      <c r="MU228">
        <v>41.967059999999996</v>
      </c>
      <c r="MV228" s="1">
        <v>9.2674659999999998E-4</v>
      </c>
      <c r="MW228">
        <v>0.32191510000000001</v>
      </c>
      <c r="MX228">
        <v>0.75413129999999995</v>
      </c>
      <c r="MY228">
        <v>41.954900000000002</v>
      </c>
      <c r="MZ228" s="1">
        <v>8.9403680000000002E-4</v>
      </c>
      <c r="NA228">
        <v>0.31099270000000001</v>
      </c>
      <c r="NB228">
        <v>0.75413649999999999</v>
      </c>
      <c r="NC228">
        <v>41.798270000000002</v>
      </c>
      <c r="ND228" s="1">
        <v>8.6254229999999999E-4</v>
      </c>
      <c r="NE228">
        <v>0.30045509999999997</v>
      </c>
      <c r="NF228">
        <v>0.75411799999999996</v>
      </c>
      <c r="NG228">
        <v>42.478999999999999</v>
      </c>
      <c r="NH228" s="1">
        <v>8.3218650000000001E-4</v>
      </c>
      <c r="NI228">
        <v>0.29029719999999998</v>
      </c>
      <c r="NJ228">
        <v>0.75412860000000004</v>
      </c>
      <c r="NK228">
        <v>44.432049999999997</v>
      </c>
      <c r="NL228" s="1">
        <v>8.0312540000000005E-4</v>
      </c>
      <c r="NM228">
        <v>0.28054970000000001</v>
      </c>
      <c r="NN228">
        <v>0.75411919999999999</v>
      </c>
      <c r="NO228">
        <v>45.650359999999999</v>
      </c>
      <c r="NP228" s="1">
        <v>7.7517169999999998E-4</v>
      </c>
      <c r="NQ228">
        <v>0.27114250000000001</v>
      </c>
      <c r="NR228">
        <v>0.75413149999999995</v>
      </c>
      <c r="NS228">
        <v>45.225920000000002</v>
      </c>
      <c r="NT228" s="1">
        <v>7.4826000000000005E-4</v>
      </c>
      <c r="NU228">
        <v>0.26208009999999998</v>
      </c>
      <c r="NV228">
        <v>0.75412000000000001</v>
      </c>
      <c r="NW228">
        <v>45.079740000000001</v>
      </c>
      <c r="NX228" s="1">
        <v>7.2237099999999997E-4</v>
      </c>
      <c r="NY228">
        <v>0.25333939999999999</v>
      </c>
      <c r="NZ228">
        <v>0.7541156</v>
      </c>
      <c r="OA228">
        <v>44.967089999999999</v>
      </c>
      <c r="OB228" s="1">
        <v>6.9753649999999996E-4</v>
      </c>
      <c r="OC228">
        <v>0.2449007</v>
      </c>
      <c r="OD228">
        <v>0.75412639999999997</v>
      </c>
      <c r="OE228">
        <v>45.566470000000002</v>
      </c>
      <c r="OF228" s="1">
        <v>6.737488E-4</v>
      </c>
      <c r="OG228">
        <v>0.23678479999999999</v>
      </c>
      <c r="OH228">
        <v>0.75412710000000005</v>
      </c>
      <c r="OI228">
        <v>45.108919999999998</v>
      </c>
      <c r="OJ228" s="1">
        <v>6.5084720000000004E-4</v>
      </c>
      <c r="OK228">
        <v>0.22895219999999999</v>
      </c>
    </row>
    <row r="229" spans="1:401" x14ac:dyDescent="0.35">
      <c r="A229">
        <v>235</v>
      </c>
      <c r="B229" t="s">
        <v>4</v>
      </c>
      <c r="C229" t="s">
        <v>181</v>
      </c>
      <c r="D229" t="s">
        <v>235</v>
      </c>
      <c r="E229">
        <v>851.64170000000001</v>
      </c>
      <c r="F229">
        <v>0.83255630000000003</v>
      </c>
      <c r="G229">
        <v>25.623429999999999</v>
      </c>
      <c r="H229">
        <v>0</v>
      </c>
      <c r="I229">
        <v>0</v>
      </c>
      <c r="J229">
        <v>0.82443339999999998</v>
      </c>
      <c r="K229">
        <v>25.176909999999999</v>
      </c>
      <c r="L229">
        <v>0</v>
      </c>
      <c r="M229">
        <v>0</v>
      </c>
      <c r="N229">
        <v>0.8161176</v>
      </c>
      <c r="O229">
        <v>24.54175</v>
      </c>
      <c r="P229">
        <v>0</v>
      </c>
      <c r="Q229">
        <v>0</v>
      </c>
      <c r="R229">
        <v>0.80836719999999995</v>
      </c>
      <c r="S229">
        <v>25.127510000000001</v>
      </c>
      <c r="T229">
        <v>0</v>
      </c>
      <c r="U229">
        <v>0</v>
      </c>
      <c r="V229">
        <v>0.80097359999999995</v>
      </c>
      <c r="W229">
        <v>26.06823</v>
      </c>
      <c r="X229">
        <v>0</v>
      </c>
      <c r="Y229">
        <v>0</v>
      </c>
      <c r="Z229">
        <v>0.79398329999999995</v>
      </c>
      <c r="AA229">
        <v>26.51519</v>
      </c>
      <c r="AB229">
        <v>0</v>
      </c>
      <c r="AC229">
        <v>0</v>
      </c>
      <c r="AD229">
        <v>0.78707470000000002</v>
      </c>
      <c r="AE229">
        <v>26.438559999999999</v>
      </c>
      <c r="AF229">
        <v>0</v>
      </c>
      <c r="AG229">
        <v>0</v>
      </c>
      <c r="AH229">
        <v>0.78038209999999997</v>
      </c>
      <c r="AI229">
        <v>25.891500000000001</v>
      </c>
      <c r="AJ229">
        <v>0</v>
      </c>
      <c r="AK229">
        <v>0</v>
      </c>
      <c r="AL229">
        <v>0.77410049999999997</v>
      </c>
      <c r="AM229">
        <v>25.21022</v>
      </c>
      <c r="AN229">
        <v>0</v>
      </c>
      <c r="AO229">
        <v>0</v>
      </c>
      <c r="AP229">
        <v>0.7679937</v>
      </c>
      <c r="AQ229">
        <v>25.541229999999999</v>
      </c>
      <c r="AR229">
        <v>0</v>
      </c>
      <c r="AS229" s="1">
        <v>5.6657649999999997E-38</v>
      </c>
      <c r="AT229">
        <v>0.76219760000000003</v>
      </c>
      <c r="AU229">
        <v>26.62895</v>
      </c>
      <c r="AV229" s="1">
        <v>7.6171010000000002E-31</v>
      </c>
      <c r="AW229" s="1">
        <v>2.4390169999999998E-28</v>
      </c>
      <c r="AX229">
        <v>0.75671089999999996</v>
      </c>
      <c r="AY229">
        <v>28.259840000000001</v>
      </c>
      <c r="AZ229" s="1">
        <v>3.4761070000000003E-21</v>
      </c>
      <c r="BA229" s="1">
        <v>1.1141040000000001E-18</v>
      </c>
      <c r="BB229">
        <v>0.75171699999999997</v>
      </c>
      <c r="BC229">
        <v>29.881889999999999</v>
      </c>
      <c r="BD229" s="1">
        <v>1.323607E-13</v>
      </c>
      <c r="BE229" s="1">
        <v>3.317703E-11</v>
      </c>
      <c r="BF229">
        <v>0.74786839999999999</v>
      </c>
      <c r="BG229">
        <v>30.621860000000002</v>
      </c>
      <c r="BH229" s="1">
        <v>1.471962E-8</v>
      </c>
      <c r="BI229" s="1">
        <v>3.5938339999999999E-6</v>
      </c>
      <c r="BJ229">
        <v>0.74447560000000002</v>
      </c>
      <c r="BK229">
        <v>30.933019999999999</v>
      </c>
      <c r="BL229" s="1">
        <v>1.259851E-5</v>
      </c>
      <c r="BM229" s="1">
        <v>3.2668110000000001E-3</v>
      </c>
      <c r="BN229">
        <v>0.74181140000000001</v>
      </c>
      <c r="BO229">
        <v>31.205290000000002</v>
      </c>
      <c r="BP229" s="1">
        <v>1.685972E-3</v>
      </c>
      <c r="BQ229">
        <v>0.45698430000000001</v>
      </c>
      <c r="BR229">
        <v>0.73954370000000003</v>
      </c>
      <c r="BS229">
        <v>31.165520000000001</v>
      </c>
      <c r="BT229" s="1">
        <v>6.5033030000000006E-2</v>
      </c>
      <c r="BU229">
        <v>18.29327</v>
      </c>
      <c r="BV229">
        <v>0.73792049999999998</v>
      </c>
      <c r="BW229">
        <v>31.46208</v>
      </c>
      <c r="BX229">
        <v>0.97388830000000004</v>
      </c>
      <c r="BY229">
        <v>282.4538</v>
      </c>
      <c r="BZ229">
        <v>0.73661909999999997</v>
      </c>
      <c r="CA229">
        <v>31.334050000000001</v>
      </c>
      <c r="CB229">
        <v>6.79758</v>
      </c>
      <c r="CC229">
        <v>2025.973</v>
      </c>
      <c r="CD229">
        <v>0.73536849999999998</v>
      </c>
      <c r="CE229">
        <v>30.782330000000002</v>
      </c>
      <c r="CF229">
        <v>25.187650000000001</v>
      </c>
      <c r="CG229">
        <v>7694.67</v>
      </c>
      <c r="CH229">
        <v>0.73408680000000004</v>
      </c>
      <c r="CI229">
        <v>30.32131</v>
      </c>
      <c r="CJ229">
        <v>54.73368</v>
      </c>
      <c r="CK229">
        <v>17092.830000000002</v>
      </c>
      <c r="CL229">
        <v>0.73253020000000002</v>
      </c>
      <c r="CM229">
        <v>29.83681</v>
      </c>
      <c r="CN229">
        <v>75.498249999999999</v>
      </c>
      <c r="CO229">
        <v>24062.07</v>
      </c>
      <c r="CP229">
        <v>0.73068960000000005</v>
      </c>
      <c r="CQ229">
        <v>29.78229</v>
      </c>
      <c r="CR229">
        <v>70.708789999999993</v>
      </c>
      <c r="CS229">
        <v>22960.17</v>
      </c>
      <c r="CT229">
        <v>0.72850170000000003</v>
      </c>
      <c r="CU229">
        <v>29.70025</v>
      </c>
      <c r="CV229">
        <v>47.695740000000001</v>
      </c>
      <c r="CW229">
        <v>15753.08</v>
      </c>
      <c r="CX229">
        <v>0.72587500000000005</v>
      </c>
      <c r="CY229">
        <v>29.441790000000001</v>
      </c>
      <c r="CZ229">
        <v>24.432549999999999</v>
      </c>
      <c r="DA229">
        <v>8193.64</v>
      </c>
      <c r="DB229">
        <v>0.72288390000000002</v>
      </c>
      <c r="DC229">
        <v>29.741099999999999</v>
      </c>
      <c r="DD229">
        <v>9.9777799999999992</v>
      </c>
      <c r="DE229">
        <v>3391.8490000000002</v>
      </c>
      <c r="DF229">
        <v>0.71963379999999999</v>
      </c>
      <c r="DG229">
        <v>30.850169999999999</v>
      </c>
      <c r="DH229">
        <v>3.4018980000000001</v>
      </c>
      <c r="DI229">
        <v>1170.116</v>
      </c>
      <c r="DJ229">
        <v>0.71623740000000002</v>
      </c>
      <c r="DK229">
        <v>33.518090000000001</v>
      </c>
      <c r="DL229">
        <v>1.0173620000000001</v>
      </c>
      <c r="DM229">
        <v>353.09789999999998</v>
      </c>
      <c r="DN229">
        <v>0.71282599999999996</v>
      </c>
      <c r="DO229">
        <v>37.203090000000003</v>
      </c>
      <c r="DP229">
        <v>0.28708519999999998</v>
      </c>
      <c r="DQ229">
        <v>99.980429999999998</v>
      </c>
      <c r="DR229">
        <v>0.70952190000000004</v>
      </c>
      <c r="DS229">
        <v>38.82188</v>
      </c>
      <c r="DT229" s="1">
        <v>8.9927049999999994E-2</v>
      </c>
      <c r="DU229">
        <v>31.01605</v>
      </c>
      <c r="DV229">
        <v>0.70597299999999996</v>
      </c>
      <c r="DW229">
        <v>38.95458</v>
      </c>
      <c r="DX229" s="1">
        <v>4.2460499999999998E-2</v>
      </c>
      <c r="DY229">
        <v>14.26634</v>
      </c>
      <c r="DZ229">
        <v>0.7028373</v>
      </c>
      <c r="EA229">
        <v>39.349200000000003</v>
      </c>
      <c r="EB229" s="1">
        <v>3.357388E-2</v>
      </c>
      <c r="EC229">
        <v>11.05659</v>
      </c>
      <c r="ED229">
        <v>0.70033710000000005</v>
      </c>
      <c r="EE229">
        <v>39.654389999999999</v>
      </c>
      <c r="EF229" s="1">
        <v>3.362068E-2</v>
      </c>
      <c r="EG229">
        <v>11.016819999999999</v>
      </c>
      <c r="EH229">
        <v>0.69836259999999994</v>
      </c>
      <c r="EI229">
        <v>40.179740000000002</v>
      </c>
      <c r="EJ229" s="1">
        <v>3.4739760000000001E-2</v>
      </c>
      <c r="EK229">
        <v>11.38857</v>
      </c>
      <c r="EL229">
        <v>0.69671289999999997</v>
      </c>
      <c r="EM229">
        <v>41.211120000000001</v>
      </c>
      <c r="EN229" s="1">
        <v>3.4893889999999997E-2</v>
      </c>
      <c r="EO229">
        <v>11.45397</v>
      </c>
      <c r="EP229">
        <v>0.69539830000000002</v>
      </c>
      <c r="EQ229">
        <v>43.248989999999999</v>
      </c>
      <c r="ER229" s="1">
        <v>3.3801659999999997E-2</v>
      </c>
      <c r="ES229">
        <v>11.111750000000001</v>
      </c>
      <c r="ET229">
        <v>0.69441240000000004</v>
      </c>
      <c r="EU229">
        <v>44.968870000000003</v>
      </c>
      <c r="EV229" s="1">
        <v>3.1767669999999998E-2</v>
      </c>
      <c r="EW229">
        <v>10.452999999999999</v>
      </c>
      <c r="EX229">
        <v>0.69369049999999999</v>
      </c>
      <c r="EY229">
        <v>44.428420000000003</v>
      </c>
      <c r="EZ229">
        <v>2.910534E-2</v>
      </c>
      <c r="FA229">
        <v>9.5814599999999999</v>
      </c>
      <c r="FB229">
        <v>0.69317280000000003</v>
      </c>
      <c r="FC229">
        <v>43.349460000000001</v>
      </c>
      <c r="FD229" s="1">
        <v>2.5913220000000001E-2</v>
      </c>
      <c r="FE229">
        <v>8.5369589999999995</v>
      </c>
      <c r="FF229">
        <v>0.69281349999999997</v>
      </c>
      <c r="FG229">
        <v>43.011490000000002</v>
      </c>
      <c r="FH229" s="1">
        <v>2.224245E-2</v>
      </c>
      <c r="FI229">
        <v>7.3361150000000004</v>
      </c>
      <c r="FJ229">
        <v>0.69256680000000004</v>
      </c>
      <c r="FK229">
        <v>43.100729999999999</v>
      </c>
      <c r="FL229" s="1">
        <v>1.8325109999999999E-2</v>
      </c>
      <c r="FM229">
        <v>6.0509579999999996</v>
      </c>
      <c r="FN229">
        <v>0.69242139999999996</v>
      </c>
      <c r="FO229">
        <v>44.080300000000001</v>
      </c>
      <c r="FP229" s="1">
        <v>1.4591349999999999E-2</v>
      </c>
      <c r="FQ229">
        <v>4.8208419999999998</v>
      </c>
      <c r="FR229">
        <v>0.69230930000000002</v>
      </c>
      <c r="FS229">
        <v>45.062280000000001</v>
      </c>
      <c r="FT229" s="1">
        <v>1.1456910000000001E-2</v>
      </c>
      <c r="FU229">
        <v>3.7839719999999999</v>
      </c>
      <c r="FV229">
        <v>0.69224940000000001</v>
      </c>
      <c r="FW229">
        <v>45.595610000000001</v>
      </c>
      <c r="FX229" s="1">
        <v>9.1196739999999995E-3</v>
      </c>
      <c r="FY229">
        <v>3.0065879999999998</v>
      </c>
      <c r="FZ229">
        <v>0.69220570000000003</v>
      </c>
      <c r="GA229">
        <v>45.001069999999999</v>
      </c>
      <c r="GB229" s="1">
        <v>7.5182729999999998E-3</v>
      </c>
      <c r="GC229">
        <v>2.4723299999999999</v>
      </c>
      <c r="GD229">
        <v>0.69218829999999998</v>
      </c>
      <c r="GE229">
        <v>44.360199999999999</v>
      </c>
      <c r="GF229" s="1">
        <v>6.4692170000000002E-3</v>
      </c>
      <c r="GG229">
        <v>2.122134</v>
      </c>
      <c r="GH229">
        <v>0.69216979999999995</v>
      </c>
      <c r="GI229">
        <v>44.012990000000002</v>
      </c>
      <c r="GJ229" s="1">
        <v>5.7827829999999997E-3</v>
      </c>
      <c r="GK229">
        <v>1.8933439999999999</v>
      </c>
      <c r="GL229">
        <v>0.69217720000000005</v>
      </c>
      <c r="GM229">
        <v>44.159979999999997</v>
      </c>
      <c r="GN229" s="1">
        <v>5.3105699999999997E-3</v>
      </c>
      <c r="GO229">
        <v>1.7364409999999999</v>
      </c>
      <c r="GP229">
        <v>0.69216880000000003</v>
      </c>
      <c r="GQ229">
        <v>44.287230000000001</v>
      </c>
      <c r="GR229" s="1">
        <v>4.9593390000000001E-3</v>
      </c>
      <c r="GS229">
        <v>1.620271</v>
      </c>
      <c r="GT229">
        <v>0.69216480000000002</v>
      </c>
      <c r="GU229">
        <v>45.352069999999998</v>
      </c>
      <c r="GV229" s="1">
        <v>4.6766610000000004E-3</v>
      </c>
      <c r="GW229">
        <v>1.527123</v>
      </c>
      <c r="GX229">
        <v>0.69217810000000002</v>
      </c>
      <c r="GY229">
        <v>46.345350000000003</v>
      </c>
      <c r="GZ229" s="1">
        <v>4.4330910000000001E-3</v>
      </c>
      <c r="HA229">
        <v>1.4473050000000001</v>
      </c>
      <c r="HB229">
        <v>0.69216390000000005</v>
      </c>
      <c r="HC229">
        <v>47.04945</v>
      </c>
      <c r="HD229" s="1">
        <v>4.2155639999999998E-3</v>
      </c>
      <c r="HE229">
        <v>1.3759490000000001</v>
      </c>
      <c r="HF229">
        <v>0.69215919999999997</v>
      </c>
      <c r="HG229">
        <v>47.120510000000003</v>
      </c>
      <c r="HH229" s="1">
        <v>4.0166289999999999E-3</v>
      </c>
      <c r="HI229">
        <v>1.3108979999999999</v>
      </c>
      <c r="HJ229">
        <v>0.69217510000000004</v>
      </c>
      <c r="HK229">
        <v>45.743020000000001</v>
      </c>
      <c r="HL229" s="1">
        <v>3.8319719999999999E-3</v>
      </c>
      <c r="HM229">
        <v>1.2505500000000001</v>
      </c>
      <c r="HN229">
        <v>0.69217580000000001</v>
      </c>
      <c r="HO229">
        <v>44.549799999999998</v>
      </c>
      <c r="HP229" s="1">
        <v>3.6592109999999999E-3</v>
      </c>
      <c r="HQ229">
        <v>1.19407</v>
      </c>
      <c r="HR229">
        <v>0.69215870000000002</v>
      </c>
      <c r="HS229">
        <v>43.852139999999999</v>
      </c>
      <c r="HT229" s="1">
        <v>3.4963030000000001E-3</v>
      </c>
      <c r="HU229">
        <v>1.1408799999999999</v>
      </c>
      <c r="HV229">
        <v>0.69215139999999997</v>
      </c>
      <c r="HW229">
        <v>43.560180000000003</v>
      </c>
      <c r="HX229" s="1">
        <v>3.3423229999999999E-3</v>
      </c>
      <c r="HY229">
        <v>1.0906480000000001</v>
      </c>
      <c r="HZ229">
        <v>0.6921737</v>
      </c>
      <c r="IA229">
        <v>44.732120000000002</v>
      </c>
      <c r="IB229" s="1">
        <v>3.197161E-3</v>
      </c>
      <c r="IC229">
        <v>1.0432570000000001</v>
      </c>
      <c r="ID229">
        <v>0.69217430000000002</v>
      </c>
      <c r="IE229">
        <v>47.522100000000002</v>
      </c>
      <c r="IF229" s="1">
        <v>3.0604790000000001E-3</v>
      </c>
      <c r="IG229">
        <v>0.99858080000000005</v>
      </c>
      <c r="IH229">
        <v>0.69215079999999995</v>
      </c>
      <c r="II229">
        <v>50.740969999999997</v>
      </c>
      <c r="IJ229" s="1">
        <v>2.9307650000000001E-3</v>
      </c>
      <c r="IK229">
        <v>0.95627359999999995</v>
      </c>
      <c r="IL229">
        <v>0.69217459999999997</v>
      </c>
      <c r="IM229">
        <v>51.951169999999998</v>
      </c>
      <c r="IN229" s="1">
        <v>2.8081870000000002E-3</v>
      </c>
      <c r="IO229">
        <v>0.91618189999999999</v>
      </c>
      <c r="IP229">
        <v>0.69215570000000004</v>
      </c>
      <c r="IQ229">
        <v>51.155140000000003</v>
      </c>
      <c r="IR229" s="1">
        <v>2.691349E-3</v>
      </c>
      <c r="IS229">
        <v>0.87811240000000002</v>
      </c>
      <c r="IT229">
        <v>0.69217709999999999</v>
      </c>
      <c r="IU229">
        <v>50.00723</v>
      </c>
      <c r="IV229">
        <v>2.5809869999999999E-3</v>
      </c>
      <c r="IW229">
        <v>0.8420164</v>
      </c>
      <c r="IX229">
        <v>0.6921735</v>
      </c>
      <c r="IY229">
        <v>49.380850000000002</v>
      </c>
      <c r="IZ229" s="1">
        <v>2.4758639999999999E-3</v>
      </c>
      <c r="JA229">
        <v>0.80772639999999996</v>
      </c>
      <c r="JB229">
        <v>0.69216860000000002</v>
      </c>
      <c r="JC229">
        <v>49.019570000000002</v>
      </c>
      <c r="JD229" s="1">
        <v>2.375785E-3</v>
      </c>
      <c r="JE229">
        <v>0.77511859999999999</v>
      </c>
      <c r="JF229">
        <v>0.69217340000000005</v>
      </c>
      <c r="JG229">
        <v>49.71031</v>
      </c>
      <c r="JH229" s="1">
        <v>2.2810259999999998E-3</v>
      </c>
      <c r="JI229">
        <v>0.74412409999999996</v>
      </c>
      <c r="JJ229">
        <v>0.6921716</v>
      </c>
      <c r="JK229">
        <v>49.72683</v>
      </c>
      <c r="JL229" s="1">
        <v>2.1898149999999999E-3</v>
      </c>
      <c r="JM229">
        <v>0.71478149999999996</v>
      </c>
      <c r="JN229">
        <v>0.69217629999999997</v>
      </c>
      <c r="JO229">
        <v>48.219029999999997</v>
      </c>
      <c r="JP229" s="1">
        <v>2.0991790000000001E-3</v>
      </c>
      <c r="JQ229">
        <v>0.68694690000000003</v>
      </c>
      <c r="JR229">
        <v>0.69217819999999997</v>
      </c>
      <c r="JS229">
        <v>46.46228</v>
      </c>
      <c r="JT229" s="1">
        <v>2.0128989999999999E-3</v>
      </c>
      <c r="JU229">
        <v>0.66037140000000005</v>
      </c>
      <c r="JV229">
        <v>0.69217059999999997</v>
      </c>
      <c r="JW229">
        <v>45.504049999999999</v>
      </c>
      <c r="JX229" s="1">
        <v>1.9306760000000001E-3</v>
      </c>
      <c r="JY229">
        <v>0.63491920000000002</v>
      </c>
      <c r="JZ229">
        <v>0.69216730000000004</v>
      </c>
      <c r="KA229">
        <v>45.022440000000003</v>
      </c>
      <c r="KB229" s="1">
        <v>1.8526580000000001E-3</v>
      </c>
      <c r="KC229">
        <v>0.61061699999999997</v>
      </c>
      <c r="KD229">
        <v>0.6921678</v>
      </c>
      <c r="KE229">
        <v>44.742080000000001</v>
      </c>
      <c r="KF229" s="1">
        <v>1.778675E-3</v>
      </c>
      <c r="KG229">
        <v>0.58747819999999995</v>
      </c>
      <c r="KH229">
        <v>0.69216960000000005</v>
      </c>
      <c r="KI229">
        <v>44.102530000000002</v>
      </c>
      <c r="KJ229" s="1">
        <v>1.7083230000000001E-3</v>
      </c>
      <c r="KK229">
        <v>0.56538060000000001</v>
      </c>
      <c r="KL229">
        <v>0.69217479999999998</v>
      </c>
      <c r="KM229">
        <v>44.357250000000001</v>
      </c>
      <c r="KN229" s="1">
        <v>1.641273E-3</v>
      </c>
      <c r="KO229">
        <v>0.5442264</v>
      </c>
      <c r="KP229">
        <v>0.69217019999999996</v>
      </c>
      <c r="KQ229">
        <v>46.343240000000002</v>
      </c>
      <c r="KR229" s="1">
        <v>1.5772850000000001E-3</v>
      </c>
      <c r="KS229">
        <v>0.52399949999999995</v>
      </c>
      <c r="KT229">
        <v>0.69217479999999998</v>
      </c>
      <c r="KU229">
        <v>49.547130000000003</v>
      </c>
      <c r="KV229" s="1">
        <v>1.516288E-3</v>
      </c>
      <c r="KW229">
        <v>0.50462870000000004</v>
      </c>
      <c r="KX229">
        <v>0.6921754</v>
      </c>
      <c r="KY229">
        <v>51.52375</v>
      </c>
      <c r="KZ229" s="1">
        <v>1.4581520000000001E-3</v>
      </c>
      <c r="LA229">
        <v>0.4861067</v>
      </c>
      <c r="LB229">
        <v>0.69217799999999996</v>
      </c>
      <c r="LC229">
        <v>51.018349999999998</v>
      </c>
      <c r="LD229" s="1">
        <v>1.4030010000000001E-3</v>
      </c>
      <c r="LE229">
        <v>0.46845419999999999</v>
      </c>
      <c r="LF229">
        <v>0.6921754</v>
      </c>
      <c r="LG229">
        <v>50.036490000000001</v>
      </c>
      <c r="LH229" s="1">
        <v>1.34997E-3</v>
      </c>
      <c r="LI229">
        <v>0.45147579999999998</v>
      </c>
      <c r="LJ229">
        <v>0.69217379999999995</v>
      </c>
      <c r="LK229">
        <v>49.756189999999997</v>
      </c>
      <c r="LL229" s="1">
        <v>1.2991459999999999E-3</v>
      </c>
      <c r="LM229">
        <v>0.43512830000000002</v>
      </c>
      <c r="LN229">
        <v>0.69217479999999998</v>
      </c>
      <c r="LO229">
        <v>49.377479999999998</v>
      </c>
      <c r="LP229" s="1">
        <v>1.2506259999999999E-3</v>
      </c>
      <c r="LQ229">
        <v>0.41949150000000002</v>
      </c>
      <c r="LR229">
        <v>0.69215289999999996</v>
      </c>
      <c r="LS229">
        <v>49.358789999999999</v>
      </c>
      <c r="LT229" s="1">
        <v>1.204276E-3</v>
      </c>
      <c r="LU229">
        <v>0.40450360000000002</v>
      </c>
      <c r="LV229">
        <v>0.69217620000000002</v>
      </c>
      <c r="LW229">
        <v>49.710259999999998</v>
      </c>
      <c r="LX229" s="1">
        <v>1.1599679999999999E-3</v>
      </c>
      <c r="LY229">
        <v>0.39014280000000001</v>
      </c>
      <c r="LZ229">
        <v>0.69217110000000004</v>
      </c>
      <c r="MA229">
        <v>49.012520000000002</v>
      </c>
      <c r="MB229" s="1">
        <v>1.1176490000000001E-3</v>
      </c>
      <c r="MC229">
        <v>0.37641019999999997</v>
      </c>
      <c r="MD229">
        <v>0.69215320000000002</v>
      </c>
      <c r="ME229">
        <v>47.600940000000001</v>
      </c>
      <c r="MF229" s="1">
        <v>1.077117E-3</v>
      </c>
      <c r="MG229">
        <v>0.3632457</v>
      </c>
      <c r="MH229">
        <v>0.69217249999999997</v>
      </c>
      <c r="MI229">
        <v>45.858460000000001</v>
      </c>
      <c r="MJ229" s="1">
        <v>1.0383020000000001E-3</v>
      </c>
      <c r="MK229">
        <v>0.35062779999999999</v>
      </c>
      <c r="ML229">
        <v>0.69218259999999998</v>
      </c>
      <c r="MM229">
        <v>43.859920000000002</v>
      </c>
      <c r="MN229" s="1">
        <v>1.000952E-3</v>
      </c>
      <c r="MO229">
        <v>0.33852379999999999</v>
      </c>
      <c r="MP229">
        <v>0.69216920000000004</v>
      </c>
      <c r="MQ229">
        <v>42.711219999999997</v>
      </c>
      <c r="MR229" s="1">
        <v>9.6513879999999999E-4</v>
      </c>
      <c r="MS229">
        <v>0.326907</v>
      </c>
      <c r="MT229">
        <v>0.69217510000000004</v>
      </c>
      <c r="MU229">
        <v>41.999029999999998</v>
      </c>
      <c r="MV229" s="1">
        <v>9.3078500000000005E-4</v>
      </c>
      <c r="MW229">
        <v>0.3157507</v>
      </c>
      <c r="MX229">
        <v>0.69215190000000004</v>
      </c>
      <c r="MY229">
        <v>42.066879999999998</v>
      </c>
      <c r="MZ229" s="1">
        <v>8.9791130000000004E-4</v>
      </c>
      <c r="NA229">
        <v>0.30503160000000001</v>
      </c>
      <c r="NB229">
        <v>0.69217910000000005</v>
      </c>
      <c r="NC229">
        <v>42.007930000000002</v>
      </c>
      <c r="ND229" s="1">
        <v>8.6628560000000005E-4</v>
      </c>
      <c r="NE229">
        <v>0.29469849999999997</v>
      </c>
      <c r="NF229">
        <v>0.69216909999999998</v>
      </c>
      <c r="NG229">
        <v>42.682720000000003</v>
      </c>
      <c r="NH229" s="1">
        <v>8.3577420000000003E-4</v>
      </c>
      <c r="NI229">
        <v>0.28472639999999999</v>
      </c>
      <c r="NJ229">
        <v>0.69217269999999997</v>
      </c>
      <c r="NK229">
        <v>44.544550000000001</v>
      </c>
      <c r="NL229" s="1">
        <v>8.0657509999999995E-4</v>
      </c>
      <c r="NM229">
        <v>0.27516390000000002</v>
      </c>
      <c r="NN229">
        <v>0.69217910000000005</v>
      </c>
      <c r="NO229">
        <v>45.59451</v>
      </c>
      <c r="NP229" s="1">
        <v>7.7849099999999997E-4</v>
      </c>
      <c r="NQ229">
        <v>0.265932</v>
      </c>
      <c r="NR229">
        <v>0.69217260000000003</v>
      </c>
      <c r="NS229">
        <v>45.112780000000001</v>
      </c>
      <c r="NT229" s="1">
        <v>7.5145379999999996E-4</v>
      </c>
      <c r="NU229">
        <v>0.25704290000000002</v>
      </c>
      <c r="NV229">
        <v>0.69216940000000005</v>
      </c>
      <c r="NW229">
        <v>44.95402</v>
      </c>
      <c r="NX229" s="1">
        <v>7.2545490000000003E-4</v>
      </c>
      <c r="NY229">
        <v>0.24846789999999999</v>
      </c>
      <c r="NZ229">
        <v>0.69217410000000001</v>
      </c>
      <c r="OA229">
        <v>44.918480000000002</v>
      </c>
      <c r="OB229" s="1">
        <v>7.005046E-4</v>
      </c>
      <c r="OC229">
        <v>0.24018880000000001</v>
      </c>
      <c r="OD229">
        <v>0.69216860000000002</v>
      </c>
      <c r="OE229">
        <v>45.614019999999996</v>
      </c>
      <c r="OF229" s="1">
        <v>6.7659939999999998E-4</v>
      </c>
      <c r="OG229">
        <v>0.23222680000000001</v>
      </c>
      <c r="OH229">
        <v>0.69216960000000005</v>
      </c>
      <c r="OI229">
        <v>45.216709999999999</v>
      </c>
      <c r="OJ229" s="1">
        <v>6.5359369999999997E-4</v>
      </c>
      <c r="OK229">
        <v>0.22454260000000001</v>
      </c>
    </row>
    <row r="230" spans="1:401" x14ac:dyDescent="0.35">
      <c r="A230">
        <v>236</v>
      </c>
      <c r="B230" t="s">
        <v>4</v>
      </c>
      <c r="C230" t="s">
        <v>181</v>
      </c>
      <c r="D230" t="s">
        <v>236</v>
      </c>
      <c r="E230">
        <v>858.72529999999995</v>
      </c>
      <c r="F230">
        <v>0.88657490000000005</v>
      </c>
      <c r="G230">
        <v>25.70401</v>
      </c>
      <c r="H230">
        <v>0</v>
      </c>
      <c r="I230">
        <v>0</v>
      </c>
      <c r="J230">
        <v>0.87883520000000004</v>
      </c>
      <c r="K230">
        <v>25.26642</v>
      </c>
      <c r="L230">
        <v>0</v>
      </c>
      <c r="M230">
        <v>0</v>
      </c>
      <c r="N230">
        <v>0.87090179999999995</v>
      </c>
      <c r="O230">
        <v>24.605699999999999</v>
      </c>
      <c r="P230">
        <v>0</v>
      </c>
      <c r="Q230">
        <v>0</v>
      </c>
      <c r="R230">
        <v>0.86379799999999995</v>
      </c>
      <c r="S230">
        <v>25.164729999999999</v>
      </c>
      <c r="T230">
        <v>0</v>
      </c>
      <c r="U230">
        <v>0</v>
      </c>
      <c r="V230">
        <v>0.85705699999999996</v>
      </c>
      <c r="W230">
        <v>26.071739999999998</v>
      </c>
      <c r="X230">
        <v>0</v>
      </c>
      <c r="Y230">
        <v>0</v>
      </c>
      <c r="Z230">
        <v>0.85086010000000001</v>
      </c>
      <c r="AA230">
        <v>26.477429999999998</v>
      </c>
      <c r="AB230">
        <v>0</v>
      </c>
      <c r="AC230">
        <v>0</v>
      </c>
      <c r="AD230">
        <v>0.84468880000000002</v>
      </c>
      <c r="AE230">
        <v>26.41808</v>
      </c>
      <c r="AF230">
        <v>0</v>
      </c>
      <c r="AG230">
        <v>0</v>
      </c>
      <c r="AH230">
        <v>0.83865920000000005</v>
      </c>
      <c r="AI230">
        <v>25.912120000000002</v>
      </c>
      <c r="AJ230">
        <v>0</v>
      </c>
      <c r="AK230">
        <v>0</v>
      </c>
      <c r="AL230">
        <v>0.83304069999999997</v>
      </c>
      <c r="AM230">
        <v>25.281110000000002</v>
      </c>
      <c r="AN230">
        <v>0</v>
      </c>
      <c r="AO230">
        <v>0</v>
      </c>
      <c r="AP230">
        <v>0.82771550000000005</v>
      </c>
      <c r="AQ230">
        <v>25.651990000000001</v>
      </c>
      <c r="AR230">
        <v>0</v>
      </c>
      <c r="AS230">
        <v>0</v>
      </c>
      <c r="AT230">
        <v>0.82266589999999995</v>
      </c>
      <c r="AU230">
        <v>26.755980000000001</v>
      </c>
      <c r="AV230" s="1">
        <v>1.46463E-31</v>
      </c>
      <c r="AW230" s="1">
        <v>4.4409590000000002E-29</v>
      </c>
      <c r="AX230">
        <v>0.81790350000000001</v>
      </c>
      <c r="AY230">
        <v>28.36354</v>
      </c>
      <c r="AZ230" s="1">
        <v>6.9733470000000004E-22</v>
      </c>
      <c r="BA230" s="1">
        <v>2.1129590000000001E-19</v>
      </c>
      <c r="BB230">
        <v>0.81372860000000002</v>
      </c>
      <c r="BC230">
        <v>29.916509999999999</v>
      </c>
      <c r="BD230" s="1">
        <v>4.3230630000000003E-14</v>
      </c>
      <c r="BE230" s="1">
        <v>1.056258E-11</v>
      </c>
      <c r="BF230">
        <v>0.81090309999999999</v>
      </c>
      <c r="BG230">
        <v>30.573630000000001</v>
      </c>
      <c r="BH230" s="1">
        <v>7.6920720000000001E-9</v>
      </c>
      <c r="BI230" s="1">
        <v>1.773612E-6</v>
      </c>
      <c r="BJ230">
        <v>0.80842689999999995</v>
      </c>
      <c r="BK230">
        <v>30.848659999999999</v>
      </c>
      <c r="BL230" s="1">
        <v>7.8356860000000002E-6</v>
      </c>
      <c r="BM230" s="1">
        <v>1.919888E-3</v>
      </c>
      <c r="BN230">
        <v>0.80675359999999996</v>
      </c>
      <c r="BO230">
        <v>31.140519999999999</v>
      </c>
      <c r="BP230" s="1">
        <v>1.16921E-3</v>
      </c>
      <c r="BQ230">
        <v>0.29922569999999998</v>
      </c>
      <c r="BR230">
        <v>0.80530480000000004</v>
      </c>
      <c r="BS230">
        <v>31.15531</v>
      </c>
      <c r="BT230" s="1">
        <v>4.9045680000000001E-2</v>
      </c>
      <c r="BU230">
        <v>13.01459</v>
      </c>
      <c r="BV230">
        <v>0.80423610000000001</v>
      </c>
      <c r="BW230">
        <v>31.531739999999999</v>
      </c>
      <c r="BX230">
        <v>0.78728620000000005</v>
      </c>
      <c r="BY230">
        <v>215.20529999999999</v>
      </c>
      <c r="BZ230">
        <v>0.80327910000000002</v>
      </c>
      <c r="CA230">
        <v>31.456</v>
      </c>
      <c r="CB230">
        <v>5.8321709999999998</v>
      </c>
      <c r="CC230">
        <v>1636.9860000000001</v>
      </c>
      <c r="CD230">
        <v>0.80235579999999995</v>
      </c>
      <c r="CE230">
        <v>30.93027</v>
      </c>
      <c r="CF230">
        <v>22.76295</v>
      </c>
      <c r="CG230">
        <v>6543.4059999999999</v>
      </c>
      <c r="CH230">
        <v>0.80136110000000005</v>
      </c>
      <c r="CI230">
        <v>30.384129999999999</v>
      </c>
      <c r="CJ230">
        <v>51.783729999999998</v>
      </c>
      <c r="CK230">
        <v>15204.77</v>
      </c>
      <c r="CL230">
        <v>0.80012300000000003</v>
      </c>
      <c r="CM230">
        <v>29.842369999999999</v>
      </c>
      <c r="CN230">
        <v>74.379429999999999</v>
      </c>
      <c r="CO230">
        <v>22271.87</v>
      </c>
      <c r="CP230">
        <v>0.79868099999999997</v>
      </c>
      <c r="CQ230">
        <v>29.736170000000001</v>
      </c>
      <c r="CR230">
        <v>72.186689999999999</v>
      </c>
      <c r="CS230">
        <v>22008.240000000002</v>
      </c>
      <c r="CT230">
        <v>0.79691679999999998</v>
      </c>
      <c r="CU230">
        <v>29.68103</v>
      </c>
      <c r="CV230">
        <v>50.229900000000001</v>
      </c>
      <c r="CW230">
        <v>15569.06</v>
      </c>
      <c r="CX230">
        <v>0.79479940000000004</v>
      </c>
      <c r="CY230">
        <v>29.47935</v>
      </c>
      <c r="CZ230">
        <v>26.427769999999999</v>
      </c>
      <c r="DA230">
        <v>8314.6479999999992</v>
      </c>
      <c r="DB230">
        <v>0.79242780000000002</v>
      </c>
      <c r="DC230">
        <v>29.838719999999999</v>
      </c>
      <c r="DD230">
        <v>11.03778</v>
      </c>
      <c r="DE230">
        <v>3519.7220000000002</v>
      </c>
      <c r="DF230">
        <v>0.78990400000000005</v>
      </c>
      <c r="DG230">
        <v>30.982510000000001</v>
      </c>
      <c r="DH230">
        <v>3.831804</v>
      </c>
      <c r="DI230">
        <v>1236.49</v>
      </c>
      <c r="DJ230">
        <v>0.78727659999999999</v>
      </c>
      <c r="DK230">
        <v>33.63991</v>
      </c>
      <c r="DL230">
        <v>1.1604099999999999</v>
      </c>
      <c r="DM230">
        <v>378.03019999999998</v>
      </c>
      <c r="DN230">
        <v>0.7846457</v>
      </c>
      <c r="DO230">
        <v>37.260150000000003</v>
      </c>
      <c r="DP230">
        <v>0.3281965</v>
      </c>
      <c r="DQ230">
        <v>107.4169</v>
      </c>
      <c r="DR230">
        <v>0.78211640000000004</v>
      </c>
      <c r="DS230">
        <v>38.787109999999998</v>
      </c>
      <c r="DT230">
        <v>0.10043059999999999</v>
      </c>
      <c r="DU230">
        <v>32.622340000000001</v>
      </c>
      <c r="DV230">
        <v>0.77908630000000001</v>
      </c>
      <c r="DW230">
        <v>38.871040000000001</v>
      </c>
      <c r="DX230" s="1">
        <v>4.4770919999999999E-2</v>
      </c>
      <c r="DY230">
        <v>14.19842</v>
      </c>
      <c r="DZ230">
        <v>0.77650260000000004</v>
      </c>
      <c r="EA230">
        <v>39.246690000000001</v>
      </c>
      <c r="EB230" s="1">
        <v>3.3866149999999998E-2</v>
      </c>
      <c r="EC230">
        <v>10.53035</v>
      </c>
      <c r="ED230">
        <v>0.77454820000000002</v>
      </c>
      <c r="EE230">
        <v>39.593969999999999</v>
      </c>
      <c r="EF230" s="1">
        <v>3.3513029999999999E-2</v>
      </c>
      <c r="EG230">
        <v>10.370329999999999</v>
      </c>
      <c r="EH230">
        <v>0.77307800000000004</v>
      </c>
      <c r="EI230">
        <v>40.176110000000001</v>
      </c>
      <c r="EJ230" s="1">
        <v>3.4657260000000002E-2</v>
      </c>
      <c r="EK230">
        <v>10.733549999999999</v>
      </c>
      <c r="EL230">
        <v>0.77182479999999998</v>
      </c>
      <c r="EM230">
        <v>41.289009999999998</v>
      </c>
      <c r="EN230" s="1">
        <v>3.4933810000000003E-2</v>
      </c>
      <c r="EO230">
        <v>10.83719</v>
      </c>
      <c r="EP230">
        <v>0.7703643</v>
      </c>
      <c r="EQ230">
        <v>43.392679999999999</v>
      </c>
      <c r="ER230" s="1">
        <v>3.395753E-2</v>
      </c>
      <c r="ES230">
        <v>10.55406</v>
      </c>
      <c r="ET230">
        <v>0.7693006</v>
      </c>
      <c r="EU230">
        <v>45.12397</v>
      </c>
      <c r="EV230" s="1">
        <v>3.200252E-2</v>
      </c>
      <c r="EW230">
        <v>9.9587000000000003</v>
      </c>
      <c r="EX230">
        <v>0.76850890000000005</v>
      </c>
      <c r="EY230">
        <v>44.503549999999997</v>
      </c>
      <c r="EZ230" s="1">
        <v>2.9396680000000001E-2</v>
      </c>
      <c r="FA230">
        <v>9.1537959999999998</v>
      </c>
      <c r="FB230">
        <v>0.7679433</v>
      </c>
      <c r="FC230">
        <v>43.348080000000003</v>
      </c>
      <c r="FD230">
        <v>2.6256120000000001E-2</v>
      </c>
      <c r="FE230">
        <v>8.1822579999999991</v>
      </c>
      <c r="FF230">
        <v>0.76755700000000004</v>
      </c>
      <c r="FG230">
        <v>42.948549999999997</v>
      </c>
      <c r="FH230" s="1">
        <v>2.2627230000000002E-2</v>
      </c>
      <c r="FI230">
        <v>7.0591340000000002</v>
      </c>
      <c r="FJ230">
        <v>0.76728830000000003</v>
      </c>
      <c r="FK230">
        <v>43.060519999999997</v>
      </c>
      <c r="FL230" s="1">
        <v>1.8718729999999999E-2</v>
      </c>
      <c r="FM230">
        <v>5.8460270000000003</v>
      </c>
      <c r="FN230">
        <v>0.76712610000000003</v>
      </c>
      <c r="FO230">
        <v>44.093649999999997</v>
      </c>
      <c r="FP230" s="1">
        <v>1.4946549999999999E-2</v>
      </c>
      <c r="FQ230">
        <v>4.6706960000000004</v>
      </c>
      <c r="FR230">
        <v>0.76701269999999999</v>
      </c>
      <c r="FS230">
        <v>45.155990000000003</v>
      </c>
      <c r="FT230">
        <v>1.1739110000000001E-2</v>
      </c>
      <c r="FU230">
        <v>3.6677170000000001</v>
      </c>
      <c r="FV230">
        <v>0.76696140000000002</v>
      </c>
      <c r="FW230">
        <v>45.746040000000001</v>
      </c>
      <c r="FX230" s="1">
        <v>9.321378E-3</v>
      </c>
      <c r="FY230">
        <v>2.907788</v>
      </c>
      <c r="FZ230">
        <v>0.76692910000000003</v>
      </c>
      <c r="GA230">
        <v>45.122889999999998</v>
      </c>
      <c r="GB230" s="1">
        <v>7.652875E-3</v>
      </c>
      <c r="GC230">
        <v>2.381853</v>
      </c>
      <c r="GD230">
        <v>0.76688719999999999</v>
      </c>
      <c r="GE230">
        <v>44.367060000000002</v>
      </c>
      <c r="GF230" s="1">
        <v>6.5565570000000002E-3</v>
      </c>
      <c r="GG230">
        <v>2.0360990000000001</v>
      </c>
      <c r="GH230">
        <v>0.76688750000000006</v>
      </c>
      <c r="GI230">
        <v>43.927570000000003</v>
      </c>
      <c r="GJ230" s="1">
        <v>5.840825E-3</v>
      </c>
      <c r="GK230">
        <v>1.8105910000000001</v>
      </c>
      <c r="GL230">
        <v>0.7668642</v>
      </c>
      <c r="GM230">
        <v>44.052959999999999</v>
      </c>
      <c r="GN230" s="1">
        <v>5.351761E-3</v>
      </c>
      <c r="GO230">
        <v>1.6569339999999999</v>
      </c>
      <c r="GP230">
        <v>0.76685570000000003</v>
      </c>
      <c r="GQ230">
        <v>44.233980000000003</v>
      </c>
      <c r="GR230" s="1">
        <v>4.9910950000000001E-3</v>
      </c>
      <c r="GS230">
        <v>1.544063</v>
      </c>
      <c r="GT230">
        <v>0.76687740000000004</v>
      </c>
      <c r="GU230">
        <v>45.393549999999998</v>
      </c>
      <c r="GV230" s="1">
        <v>4.7030609999999997E-3</v>
      </c>
      <c r="GW230">
        <v>1.4542299999999999</v>
      </c>
      <c r="GX230">
        <v>0.76687159999999999</v>
      </c>
      <c r="GY230">
        <v>46.478490000000001</v>
      </c>
      <c r="GZ230" s="1">
        <v>4.4562940000000004E-3</v>
      </c>
      <c r="HA230">
        <v>1.3776679999999999</v>
      </c>
      <c r="HB230">
        <v>0.76687430000000001</v>
      </c>
      <c r="HC230">
        <v>47.252420000000001</v>
      </c>
      <c r="HD230" s="1">
        <v>4.2365049999999998E-3</v>
      </c>
      <c r="HE230">
        <v>1.3094159999999999</v>
      </c>
      <c r="HF230">
        <v>0.76686750000000004</v>
      </c>
      <c r="HG230">
        <v>47.296379999999999</v>
      </c>
      <c r="HH230" s="1">
        <v>4.0359089999999999E-3</v>
      </c>
      <c r="HI230">
        <v>1.247298</v>
      </c>
      <c r="HJ230">
        <v>0.76684269999999999</v>
      </c>
      <c r="HK230">
        <v>45.840330000000002</v>
      </c>
      <c r="HL230" s="1">
        <v>3.849917E-3</v>
      </c>
      <c r="HM230">
        <v>1.1897629999999999</v>
      </c>
      <c r="HN230">
        <v>0.7668623</v>
      </c>
      <c r="HO230">
        <v>44.55829</v>
      </c>
      <c r="HP230" s="1">
        <v>3.6760629999999998E-3</v>
      </c>
      <c r="HQ230">
        <v>1.135942</v>
      </c>
      <c r="HR230">
        <v>0.76686500000000002</v>
      </c>
      <c r="HS230">
        <v>43.821849999999998</v>
      </c>
      <c r="HT230" s="1">
        <v>3.5122220000000002E-3</v>
      </c>
      <c r="HU230">
        <v>1.0852759999999999</v>
      </c>
      <c r="HV230">
        <v>0.76686100000000001</v>
      </c>
      <c r="HW230">
        <v>43.552120000000002</v>
      </c>
      <c r="HX230" s="1">
        <v>3.3573180000000002E-3</v>
      </c>
      <c r="HY230">
        <v>1.037425</v>
      </c>
      <c r="HZ230">
        <v>0.76685990000000004</v>
      </c>
      <c r="IA230">
        <v>44.78642</v>
      </c>
      <c r="IB230" s="1">
        <v>3.211326E-3</v>
      </c>
      <c r="IC230">
        <v>0.99230510000000005</v>
      </c>
      <c r="ID230">
        <v>0.76686129999999997</v>
      </c>
      <c r="IE230">
        <v>47.646990000000002</v>
      </c>
      <c r="IF230" s="1">
        <v>3.0738520000000002E-3</v>
      </c>
      <c r="IG230">
        <v>0.94975129999999996</v>
      </c>
      <c r="IH230">
        <v>0.76685840000000005</v>
      </c>
      <c r="II230">
        <v>50.903849999999998</v>
      </c>
      <c r="IJ230" s="1">
        <v>2.9434140000000001E-3</v>
      </c>
      <c r="IK230">
        <v>0.90945830000000005</v>
      </c>
      <c r="IL230">
        <v>0.76686330000000003</v>
      </c>
      <c r="IM230">
        <v>52.092610000000001</v>
      </c>
      <c r="IN230" s="1">
        <v>2.8202269999999998E-3</v>
      </c>
      <c r="IO230">
        <v>0.87131729999999996</v>
      </c>
      <c r="IP230">
        <v>0.76686410000000005</v>
      </c>
      <c r="IQ230">
        <v>51.228569999999998</v>
      </c>
      <c r="IR230" s="1">
        <v>2.702749E-3</v>
      </c>
      <c r="IS230">
        <v>0.83506170000000002</v>
      </c>
      <c r="IT230">
        <v>0.76685879999999995</v>
      </c>
      <c r="IU230">
        <v>50.004530000000003</v>
      </c>
      <c r="IV230" s="1">
        <v>2.5918019999999998E-3</v>
      </c>
      <c r="IW230">
        <v>0.80071440000000005</v>
      </c>
      <c r="IX230">
        <v>0.76686270000000001</v>
      </c>
      <c r="IY230">
        <v>49.333979999999997</v>
      </c>
      <c r="IZ230" s="1">
        <v>2.486172E-3</v>
      </c>
      <c r="JA230">
        <v>0.76808270000000001</v>
      </c>
      <c r="JB230">
        <v>0.76685859999999995</v>
      </c>
      <c r="JC230">
        <v>48.989319999999999</v>
      </c>
      <c r="JD230" s="1">
        <v>2.38558E-3</v>
      </c>
      <c r="JE230">
        <v>0.73704499999999995</v>
      </c>
      <c r="JF230">
        <v>0.76686840000000001</v>
      </c>
      <c r="JG230">
        <v>49.74841</v>
      </c>
      <c r="JH230" s="1">
        <v>2.2903250000000002E-3</v>
      </c>
      <c r="JI230">
        <v>0.70754220000000001</v>
      </c>
      <c r="JJ230">
        <v>0.76685910000000002</v>
      </c>
      <c r="JK230">
        <v>49.834969999999998</v>
      </c>
      <c r="JL230" s="1">
        <v>2.198607E-3</v>
      </c>
      <c r="JM230">
        <v>0.67960330000000002</v>
      </c>
      <c r="JN230">
        <v>0.7668625</v>
      </c>
      <c r="JO230">
        <v>48.37876</v>
      </c>
      <c r="JP230" s="1">
        <v>2.1075059999999999E-3</v>
      </c>
      <c r="JQ230">
        <v>0.65310769999999996</v>
      </c>
      <c r="JR230">
        <v>0.76686189999999999</v>
      </c>
      <c r="JS230">
        <v>46.560949999999998</v>
      </c>
      <c r="JT230" s="1">
        <v>2.0208639999999998E-3</v>
      </c>
      <c r="JU230">
        <v>0.62783990000000001</v>
      </c>
      <c r="JV230">
        <v>0.76685760000000003</v>
      </c>
      <c r="JW230">
        <v>45.52467</v>
      </c>
      <c r="JX230" s="1">
        <v>1.9382659999999999E-3</v>
      </c>
      <c r="JY230">
        <v>0.60362360000000004</v>
      </c>
      <c r="JZ230">
        <v>0.76685570000000003</v>
      </c>
      <c r="KA230">
        <v>44.987690000000001</v>
      </c>
      <c r="KB230" s="1">
        <v>1.859886E-3</v>
      </c>
      <c r="KC230">
        <v>0.58050159999999995</v>
      </c>
      <c r="KD230">
        <v>0.76685610000000004</v>
      </c>
      <c r="KE230">
        <v>44.701320000000003</v>
      </c>
      <c r="KF230" s="1">
        <v>1.7855460000000001E-3</v>
      </c>
      <c r="KG230">
        <v>0.55848370000000003</v>
      </c>
      <c r="KH230">
        <v>0.76685760000000003</v>
      </c>
      <c r="KI230">
        <v>44.114060000000002</v>
      </c>
      <c r="KJ230" s="1">
        <v>1.7148879999999999E-3</v>
      </c>
      <c r="KK230">
        <v>0.53746499999999997</v>
      </c>
      <c r="KL230">
        <v>0.76685700000000001</v>
      </c>
      <c r="KM230">
        <v>44.466430000000003</v>
      </c>
      <c r="KN230" s="1">
        <v>1.647531E-3</v>
      </c>
      <c r="KO230">
        <v>0.51734369999999996</v>
      </c>
      <c r="KP230">
        <v>0.76685999999999999</v>
      </c>
      <c r="KQ230">
        <v>46.533929999999998</v>
      </c>
      <c r="KR230" s="1">
        <v>1.5832699999999999E-3</v>
      </c>
      <c r="KS230">
        <v>0.49810589999999999</v>
      </c>
      <c r="KT230">
        <v>0.76686109999999996</v>
      </c>
      <c r="KU230">
        <v>49.73968</v>
      </c>
      <c r="KV230" s="1">
        <v>1.522015E-3</v>
      </c>
      <c r="KW230">
        <v>0.47968359999999999</v>
      </c>
      <c r="KX230">
        <v>0.76686980000000005</v>
      </c>
      <c r="KY230">
        <v>51.629219999999997</v>
      </c>
      <c r="KZ230" s="1">
        <v>1.463603E-3</v>
      </c>
      <c r="LA230">
        <v>0.46206069999999999</v>
      </c>
      <c r="LB230">
        <v>0.76686010000000004</v>
      </c>
      <c r="LC230">
        <v>51.020650000000003</v>
      </c>
      <c r="LD230" s="1">
        <v>1.4081950000000001E-3</v>
      </c>
      <c r="LE230">
        <v>0.44526850000000001</v>
      </c>
      <c r="LF230">
        <v>0.76686410000000005</v>
      </c>
      <c r="LG230">
        <v>49.976840000000003</v>
      </c>
      <c r="LH230" s="1">
        <v>1.354973E-3</v>
      </c>
      <c r="LI230">
        <v>0.42912980000000001</v>
      </c>
      <c r="LJ230">
        <v>0.76685820000000005</v>
      </c>
      <c r="LK230">
        <v>49.676789999999997</v>
      </c>
      <c r="LL230" s="1">
        <v>1.3039379999999999E-3</v>
      </c>
      <c r="LM230">
        <v>0.41358810000000001</v>
      </c>
      <c r="LN230">
        <v>0.76686169999999998</v>
      </c>
      <c r="LO230">
        <v>49.331299999999999</v>
      </c>
      <c r="LP230" s="1">
        <v>1.2551979999999999E-3</v>
      </c>
      <c r="LQ230">
        <v>0.39871020000000001</v>
      </c>
      <c r="LR230">
        <v>0.76685999999999999</v>
      </c>
      <c r="LS230">
        <v>49.37576</v>
      </c>
      <c r="LT230" s="1">
        <v>1.2086600000000001E-3</v>
      </c>
      <c r="LU230">
        <v>0.38445430000000003</v>
      </c>
      <c r="LV230">
        <v>0.76685999999999999</v>
      </c>
      <c r="LW230">
        <v>49.816450000000003</v>
      </c>
      <c r="LX230" s="1">
        <v>1.164156E-3</v>
      </c>
      <c r="LY230">
        <v>0.37080220000000003</v>
      </c>
      <c r="LZ230">
        <v>0.7668604</v>
      </c>
      <c r="MA230">
        <v>49.190219999999997</v>
      </c>
      <c r="MB230" s="1">
        <v>1.12166E-3</v>
      </c>
      <c r="MC230">
        <v>0.35774080000000003</v>
      </c>
      <c r="MD230">
        <v>0.76686030000000005</v>
      </c>
      <c r="ME230">
        <v>47.80397</v>
      </c>
      <c r="MF230" s="1">
        <v>1.080945E-3</v>
      </c>
      <c r="MG230">
        <v>0.34521309999999999</v>
      </c>
      <c r="MH230">
        <v>0.76685539999999996</v>
      </c>
      <c r="MI230">
        <v>45.985939999999999</v>
      </c>
      <c r="MJ230" s="1">
        <v>1.041969E-3</v>
      </c>
      <c r="MK230">
        <v>0.33322020000000002</v>
      </c>
      <c r="ML230">
        <v>0.76686319999999997</v>
      </c>
      <c r="MM230">
        <v>43.920940000000002</v>
      </c>
      <c r="MN230" s="1">
        <v>1.0044660000000001E-3</v>
      </c>
      <c r="MO230">
        <v>0.32171110000000003</v>
      </c>
      <c r="MP230">
        <v>0.76685680000000001</v>
      </c>
      <c r="MQ230">
        <v>42.716810000000002</v>
      </c>
      <c r="MR230" s="1">
        <v>9.6850959999999998E-4</v>
      </c>
      <c r="MS230">
        <v>0.31066349999999998</v>
      </c>
      <c r="MT230">
        <v>0.76686359999999998</v>
      </c>
      <c r="MU230">
        <v>42.022260000000003</v>
      </c>
      <c r="MV230" s="1">
        <v>9.3402209999999999E-4</v>
      </c>
      <c r="MW230">
        <v>0.3000582</v>
      </c>
      <c r="MX230">
        <v>0.76685919999999996</v>
      </c>
      <c r="MY230">
        <v>42.159779999999998</v>
      </c>
      <c r="MZ230" s="1">
        <v>9.0101259999999996E-4</v>
      </c>
      <c r="NA230">
        <v>0.28986079999999997</v>
      </c>
      <c r="NB230">
        <v>0.7668625</v>
      </c>
      <c r="NC230">
        <v>42.17521</v>
      </c>
      <c r="ND230" s="1">
        <v>8.692808E-4</v>
      </c>
      <c r="NE230">
        <v>0.2800475</v>
      </c>
      <c r="NF230">
        <v>0.76686520000000002</v>
      </c>
      <c r="NG230">
        <v>42.854039999999998</v>
      </c>
      <c r="NH230" s="1">
        <v>8.3865990000000004E-4</v>
      </c>
      <c r="NI230">
        <v>0.27056839999999999</v>
      </c>
      <c r="NJ230">
        <v>0.76685510000000001</v>
      </c>
      <c r="NK230">
        <v>44.638770000000001</v>
      </c>
      <c r="NL230" s="1">
        <v>8.093334E-4</v>
      </c>
      <c r="NM230">
        <v>0.2614746</v>
      </c>
      <c r="NN230">
        <v>0.76686209999999999</v>
      </c>
      <c r="NO230">
        <v>45.562100000000001</v>
      </c>
      <c r="NP230" s="1">
        <v>7.811494E-4</v>
      </c>
      <c r="NQ230">
        <v>0.25270179999999998</v>
      </c>
      <c r="NR230">
        <v>0.76685990000000004</v>
      </c>
      <c r="NS230">
        <v>45.021050000000002</v>
      </c>
      <c r="NT230" s="1">
        <v>7.5401210000000001E-4</v>
      </c>
      <c r="NU230">
        <v>0.24425060000000001</v>
      </c>
      <c r="NV230">
        <v>0.76686330000000003</v>
      </c>
      <c r="NW230">
        <v>44.845379999999999</v>
      </c>
      <c r="NX230" s="1">
        <v>7.2792579999999998E-4</v>
      </c>
      <c r="NY230">
        <v>0.23610159999999999</v>
      </c>
      <c r="NZ230">
        <v>0.76686080000000001</v>
      </c>
      <c r="OA230">
        <v>44.868380000000002</v>
      </c>
      <c r="OB230" s="1">
        <v>7.0288290000000003E-4</v>
      </c>
      <c r="OC230">
        <v>0.2282332</v>
      </c>
      <c r="OD230">
        <v>0.76685510000000001</v>
      </c>
      <c r="OE230">
        <v>45.638890000000004</v>
      </c>
      <c r="OF230" s="1">
        <v>6.7888370000000005E-4</v>
      </c>
      <c r="OG230">
        <v>0.22066359999999999</v>
      </c>
      <c r="OH230">
        <v>0.76685729999999996</v>
      </c>
      <c r="OI230">
        <v>45.309539999999998</v>
      </c>
      <c r="OJ230" s="1">
        <v>6.5579470000000004E-4</v>
      </c>
      <c r="OK230">
        <v>0.2133601</v>
      </c>
    </row>
    <row r="231" spans="1:401" x14ac:dyDescent="0.35">
      <c r="A231">
        <v>237</v>
      </c>
      <c r="B231" t="s">
        <v>4</v>
      </c>
      <c r="C231" t="s">
        <v>181</v>
      </c>
      <c r="D231" t="s">
        <v>237</v>
      </c>
      <c r="E231">
        <v>870.10339999999997</v>
      </c>
      <c r="F231">
        <v>0.91176060000000003</v>
      </c>
      <c r="G231">
        <v>25.782910000000001</v>
      </c>
      <c r="H231">
        <v>0</v>
      </c>
      <c r="I231">
        <v>0</v>
      </c>
      <c r="J231">
        <v>0.90575839999999996</v>
      </c>
      <c r="K231">
        <v>25.359940000000002</v>
      </c>
      <c r="L231">
        <v>0</v>
      </c>
      <c r="M231">
        <v>0</v>
      </c>
      <c r="N231">
        <v>0.89954710000000004</v>
      </c>
      <c r="O231">
        <v>24.673770000000001</v>
      </c>
      <c r="P231">
        <v>0</v>
      </c>
      <c r="Q231">
        <v>0</v>
      </c>
      <c r="R231">
        <v>0.8946442</v>
      </c>
      <c r="S231">
        <v>25.205279999999998</v>
      </c>
      <c r="T231">
        <v>0</v>
      </c>
      <c r="U231">
        <v>0</v>
      </c>
      <c r="V231">
        <v>0.89016399999999996</v>
      </c>
      <c r="W231">
        <v>26.076809999999998</v>
      </c>
      <c r="X231">
        <v>0</v>
      </c>
      <c r="Y231">
        <v>0</v>
      </c>
      <c r="Z231">
        <v>0.88538779999999995</v>
      </c>
      <c r="AA231">
        <v>26.442640000000001</v>
      </c>
      <c r="AB231">
        <v>0</v>
      </c>
      <c r="AC231">
        <v>0</v>
      </c>
      <c r="AD231">
        <v>0.88042120000000001</v>
      </c>
      <c r="AE231">
        <v>26.39404</v>
      </c>
      <c r="AF231">
        <v>0</v>
      </c>
      <c r="AG231">
        <v>0</v>
      </c>
      <c r="AH231">
        <v>0.87563310000000005</v>
      </c>
      <c r="AI231">
        <v>25.929739999999999</v>
      </c>
      <c r="AJ231">
        <v>0</v>
      </c>
      <c r="AK231">
        <v>0</v>
      </c>
      <c r="AL231">
        <v>0.87128329999999998</v>
      </c>
      <c r="AM231">
        <v>25.3475</v>
      </c>
      <c r="AN231">
        <v>0</v>
      </c>
      <c r="AO231">
        <v>0</v>
      </c>
      <c r="AP231">
        <v>0.86726420000000004</v>
      </c>
      <c r="AQ231">
        <v>25.759119999999999</v>
      </c>
      <c r="AR231">
        <v>0</v>
      </c>
      <c r="AS231">
        <v>0</v>
      </c>
      <c r="AT231">
        <v>0.86357669999999997</v>
      </c>
      <c r="AU231">
        <v>26.881460000000001</v>
      </c>
      <c r="AV231" s="1">
        <v>2.6919609999999998E-32</v>
      </c>
      <c r="AW231" s="1">
        <v>8.3620429999999994E-30</v>
      </c>
      <c r="AX231">
        <v>0.86008779999999996</v>
      </c>
      <c r="AY231">
        <v>28.471530000000001</v>
      </c>
      <c r="AZ231" s="1">
        <v>1.333977E-22</v>
      </c>
      <c r="BA231" s="1">
        <v>4.1440500000000001E-20</v>
      </c>
      <c r="BB231">
        <v>0.85736559999999995</v>
      </c>
      <c r="BC231">
        <v>29.95693</v>
      </c>
      <c r="BD231" s="1">
        <v>1.636953E-14</v>
      </c>
      <c r="BE231" s="1">
        <v>3.946583E-12</v>
      </c>
      <c r="BF231">
        <v>0.85624270000000002</v>
      </c>
      <c r="BG231">
        <v>30.53163</v>
      </c>
      <c r="BH231" s="1">
        <v>4.0506940000000002E-9</v>
      </c>
      <c r="BI231" s="1">
        <v>9.2278890000000005E-7</v>
      </c>
      <c r="BJ231">
        <v>0.85533550000000003</v>
      </c>
      <c r="BK231">
        <v>30.76247</v>
      </c>
      <c r="BL231" s="1">
        <v>4.9250679999999996E-6</v>
      </c>
      <c r="BM231" s="1">
        <v>1.2031430000000001E-3</v>
      </c>
      <c r="BN231">
        <v>0.85283430000000005</v>
      </c>
      <c r="BO231">
        <v>31.06962</v>
      </c>
      <c r="BP231" s="1">
        <v>8.1759669999999999E-4</v>
      </c>
      <c r="BQ231">
        <v>0.20989820000000001</v>
      </c>
      <c r="BR231">
        <v>0.85013470000000002</v>
      </c>
      <c r="BS231">
        <v>31.137219999999999</v>
      </c>
      <c r="BT231" s="1">
        <v>3.7205460000000003E-2</v>
      </c>
      <c r="BU231">
        <v>9.9520389999999992</v>
      </c>
      <c r="BV231">
        <v>0.84797420000000001</v>
      </c>
      <c r="BW231">
        <v>31.59226</v>
      </c>
      <c r="BX231">
        <v>0.63871630000000001</v>
      </c>
      <c r="BY231">
        <v>176.72829999999999</v>
      </c>
      <c r="BZ231">
        <v>0.84602909999999998</v>
      </c>
      <c r="CA231">
        <v>31.580880000000001</v>
      </c>
      <c r="CB231">
        <v>5.0116779999999999</v>
      </c>
      <c r="CC231">
        <v>1429.17</v>
      </c>
      <c r="CD231">
        <v>0.84429419999999999</v>
      </c>
      <c r="CE231">
        <v>31.073540000000001</v>
      </c>
      <c r="CF231">
        <v>20.567869999999999</v>
      </c>
      <c r="CG231">
        <v>6027.0379999999996</v>
      </c>
      <c r="CH231">
        <v>0.84251200000000004</v>
      </c>
      <c r="CI231">
        <v>30.45889</v>
      </c>
      <c r="CJ231">
        <v>48.910150000000002</v>
      </c>
      <c r="CK231">
        <v>14684.14</v>
      </c>
      <c r="CL231">
        <v>0.84045570000000003</v>
      </c>
      <c r="CM231">
        <v>29.8566</v>
      </c>
      <c r="CN231">
        <v>73.059690000000003</v>
      </c>
      <c r="CO231">
        <v>22431.38</v>
      </c>
      <c r="CP231">
        <v>0.83809699999999998</v>
      </c>
      <c r="CQ231">
        <v>29.6904</v>
      </c>
      <c r="CR231">
        <v>73.401600000000002</v>
      </c>
      <c r="CS231">
        <v>23005.79</v>
      </c>
      <c r="CT231">
        <v>0.83528400000000003</v>
      </c>
      <c r="CU231">
        <v>29.657720000000001</v>
      </c>
      <c r="CV231">
        <v>52.646810000000002</v>
      </c>
      <c r="CW231">
        <v>16815.79</v>
      </c>
      <c r="CX231">
        <v>0.83193550000000005</v>
      </c>
      <c r="CY231">
        <v>29.509840000000001</v>
      </c>
      <c r="CZ231">
        <v>28.434719999999999</v>
      </c>
      <c r="DA231">
        <v>9239.7890000000007</v>
      </c>
      <c r="DB231">
        <v>0.82809900000000003</v>
      </c>
      <c r="DC231">
        <v>29.931539999999998</v>
      </c>
      <c r="DD231">
        <v>12.142340000000001</v>
      </c>
      <c r="DE231">
        <v>4007.42</v>
      </c>
      <c r="DF231">
        <v>0.82389409999999996</v>
      </c>
      <c r="DG231">
        <v>31.11224</v>
      </c>
      <c r="DH231">
        <v>4.2920889999999998</v>
      </c>
      <c r="DI231">
        <v>1436.2370000000001</v>
      </c>
      <c r="DJ231">
        <v>0.81942459999999995</v>
      </c>
      <c r="DK231">
        <v>33.762309999999999</v>
      </c>
      <c r="DL231">
        <v>1.3168740000000001</v>
      </c>
      <c r="DM231">
        <v>445.6499</v>
      </c>
      <c r="DN231">
        <v>0.81489259999999997</v>
      </c>
      <c r="DO231">
        <v>37.323360000000001</v>
      </c>
      <c r="DP231">
        <v>0.37393120000000002</v>
      </c>
      <c r="DQ231">
        <v>127.33629999999999</v>
      </c>
      <c r="DR231">
        <v>0.81042000000000003</v>
      </c>
      <c r="DS231">
        <v>38.761980000000001</v>
      </c>
      <c r="DT231">
        <v>0.1122871</v>
      </c>
      <c r="DU231">
        <v>38.067570000000003</v>
      </c>
      <c r="DV231">
        <v>0.80534260000000002</v>
      </c>
      <c r="DW231">
        <v>38.784500000000001</v>
      </c>
      <c r="DX231" s="1">
        <v>4.7436230000000003E-2</v>
      </c>
      <c r="DY231">
        <v>15.703469999999999</v>
      </c>
      <c r="DZ231">
        <v>0.80097379999999996</v>
      </c>
      <c r="EA231">
        <v>39.128959999999999</v>
      </c>
      <c r="EB231" s="1">
        <v>3.4248239999999999E-2</v>
      </c>
      <c r="EC231">
        <v>11.047890000000001</v>
      </c>
      <c r="ED231">
        <v>0.79704730000000001</v>
      </c>
      <c r="EE231">
        <v>39.516129999999997</v>
      </c>
      <c r="EF231" s="1">
        <v>3.3418799999999999E-2</v>
      </c>
      <c r="EG231">
        <v>10.6953</v>
      </c>
      <c r="EH231">
        <v>0.79362359999999998</v>
      </c>
      <c r="EI231">
        <v>40.160939999999997</v>
      </c>
      <c r="EJ231" s="1">
        <v>3.4564749999999998E-2</v>
      </c>
      <c r="EK231">
        <v>11.07246</v>
      </c>
      <c r="EL231">
        <v>0.79078289999999996</v>
      </c>
      <c r="EM231">
        <v>41.362909999999999</v>
      </c>
      <c r="EN231" s="1">
        <v>3.4956250000000001E-2</v>
      </c>
      <c r="EO231">
        <v>11.22791</v>
      </c>
      <c r="EP231">
        <v>0.78844829999999999</v>
      </c>
      <c r="EQ231">
        <v>43.547840000000001</v>
      </c>
      <c r="ER231" s="1">
        <v>3.4097599999999999E-2</v>
      </c>
      <c r="ES231">
        <v>10.97945</v>
      </c>
      <c r="ET231">
        <v>0.78669480000000003</v>
      </c>
      <c r="EU231">
        <v>45.304510000000001</v>
      </c>
      <c r="EV231" s="1">
        <v>3.222361E-2</v>
      </c>
      <c r="EW231">
        <v>10.394690000000001</v>
      </c>
      <c r="EX231">
        <v>0.78537109999999999</v>
      </c>
      <c r="EY231">
        <v>44.606920000000002</v>
      </c>
      <c r="EZ231" s="1">
        <v>2.9674780000000001E-2</v>
      </c>
      <c r="FA231">
        <v>9.5832639999999998</v>
      </c>
      <c r="FB231">
        <v>0.78442069999999997</v>
      </c>
      <c r="FC231">
        <v>43.353850000000001</v>
      </c>
      <c r="FD231" s="1">
        <v>2.6585250000000001E-2</v>
      </c>
      <c r="FE231">
        <v>8.5964489999999998</v>
      </c>
      <c r="FF231">
        <v>0.78375490000000003</v>
      </c>
      <c r="FG231">
        <v>42.877940000000002</v>
      </c>
      <c r="FH231" s="1">
        <v>2.2999720000000001E-2</v>
      </c>
      <c r="FI231">
        <v>7.4499639999999996</v>
      </c>
      <c r="FJ231">
        <v>0.7832865</v>
      </c>
      <c r="FK231">
        <v>43.006149999999998</v>
      </c>
      <c r="FL231" s="1">
        <v>1.9104220000000002E-2</v>
      </c>
      <c r="FM231">
        <v>6.1991750000000003</v>
      </c>
      <c r="FN231">
        <v>0.783003</v>
      </c>
      <c r="FO231">
        <v>44.099939999999997</v>
      </c>
      <c r="FP231" s="1">
        <v>1.5299429999999999E-2</v>
      </c>
      <c r="FQ231">
        <v>4.9705959999999996</v>
      </c>
      <c r="FR231">
        <v>0.78278820000000005</v>
      </c>
      <c r="FS231">
        <v>45.252809999999997</v>
      </c>
      <c r="FT231" s="1">
        <v>1.202306E-2</v>
      </c>
      <c r="FU231">
        <v>3.9066019999999999</v>
      </c>
      <c r="FV231">
        <v>0.78267560000000003</v>
      </c>
      <c r="FW231">
        <v>45.919910000000002</v>
      </c>
      <c r="FX231" s="1">
        <v>9.5263919999999998E-3</v>
      </c>
      <c r="FY231">
        <v>3.0900430000000001</v>
      </c>
      <c r="FZ231">
        <v>0.78259610000000002</v>
      </c>
      <c r="GA231">
        <v>45.275440000000003</v>
      </c>
      <c r="GB231" s="1">
        <v>7.7904380000000002E-3</v>
      </c>
      <c r="GC231">
        <v>2.5197660000000002</v>
      </c>
      <c r="GD231">
        <v>0.78252759999999999</v>
      </c>
      <c r="GE231">
        <v>44.39817</v>
      </c>
      <c r="GF231" s="1">
        <v>6.6459259999999999E-3</v>
      </c>
      <c r="GG231">
        <v>2.1432229999999999</v>
      </c>
      <c r="GH231">
        <v>0.78250679999999995</v>
      </c>
      <c r="GI231">
        <v>43.836170000000003</v>
      </c>
      <c r="GJ231" s="1">
        <v>5.8999309999999998E-3</v>
      </c>
      <c r="GK231">
        <v>1.8979870000000001</v>
      </c>
      <c r="GL231">
        <v>0.78248549999999994</v>
      </c>
      <c r="GM231">
        <v>43.9255</v>
      </c>
      <c r="GN231" s="1">
        <v>5.3933389999999996E-3</v>
      </c>
      <c r="GO231">
        <v>1.732083</v>
      </c>
      <c r="GP231">
        <v>0.78247540000000004</v>
      </c>
      <c r="GQ231">
        <v>44.158740000000002</v>
      </c>
      <c r="GR231" s="1">
        <v>5.0228920000000002E-3</v>
      </c>
      <c r="GS231">
        <v>1.611367</v>
      </c>
      <c r="GT231">
        <v>0.78246559999999998</v>
      </c>
      <c r="GU231">
        <v>45.427030000000002</v>
      </c>
      <c r="GV231" s="1">
        <v>4.7292760000000001E-3</v>
      </c>
      <c r="GW231">
        <v>1.5162070000000001</v>
      </c>
      <c r="GX231">
        <v>0.7824837</v>
      </c>
      <c r="GY231">
        <v>46.622689999999999</v>
      </c>
      <c r="GZ231" s="1">
        <v>4.4792410000000001E-3</v>
      </c>
      <c r="HA231">
        <v>1.4356340000000001</v>
      </c>
      <c r="HB231">
        <v>0.78246510000000002</v>
      </c>
      <c r="HC231">
        <v>47.485709999999997</v>
      </c>
      <c r="HD231" s="1">
        <v>4.2572030000000002E-3</v>
      </c>
      <c r="HE231">
        <v>1.3640749999999999</v>
      </c>
      <c r="HF231">
        <v>0.78247440000000001</v>
      </c>
      <c r="HG231">
        <v>47.511290000000002</v>
      </c>
      <c r="HH231" s="1">
        <v>4.0549169999999999E-3</v>
      </c>
      <c r="HI231">
        <v>1.2990839999999999</v>
      </c>
      <c r="HJ231">
        <v>0.78246819999999995</v>
      </c>
      <c r="HK231">
        <v>45.970129999999997</v>
      </c>
      <c r="HL231" s="1">
        <v>3.8675879999999999E-3</v>
      </c>
      <c r="HM231">
        <v>1.2389829999999999</v>
      </c>
      <c r="HN231">
        <v>0.78247</v>
      </c>
      <c r="HO231">
        <v>44.581760000000003</v>
      </c>
      <c r="HP231" s="1">
        <v>3.6926680000000001E-3</v>
      </c>
      <c r="HQ231">
        <v>1.1828460000000001</v>
      </c>
      <c r="HR231">
        <v>0.78246570000000004</v>
      </c>
      <c r="HS231">
        <v>43.788139999999999</v>
      </c>
      <c r="HT231" s="1">
        <v>3.527877E-3</v>
      </c>
      <c r="HU231">
        <v>1.130009</v>
      </c>
      <c r="HV231">
        <v>0.78246530000000003</v>
      </c>
      <c r="HW231">
        <v>43.535829999999997</v>
      </c>
      <c r="HX231" s="1">
        <v>3.3720970000000001E-3</v>
      </c>
      <c r="HY231">
        <v>1.080122</v>
      </c>
      <c r="HZ231">
        <v>0.78246800000000005</v>
      </c>
      <c r="IA231">
        <v>44.838850000000001</v>
      </c>
      <c r="IB231" s="1">
        <v>3.2252790000000002E-3</v>
      </c>
      <c r="IC231">
        <v>1.0330699999999999</v>
      </c>
      <c r="ID231">
        <v>0.78247029999999995</v>
      </c>
      <c r="IE231">
        <v>47.780909999999999</v>
      </c>
      <c r="IF231" s="1">
        <v>3.0870020000000001E-3</v>
      </c>
      <c r="IG231">
        <v>0.98868900000000004</v>
      </c>
      <c r="IH231">
        <v>0.78246720000000003</v>
      </c>
      <c r="II231">
        <v>51.089889999999997</v>
      </c>
      <c r="IJ231" s="1">
        <v>2.955882E-3</v>
      </c>
      <c r="IK231">
        <v>0.94669990000000004</v>
      </c>
      <c r="IL231">
        <v>0.78246439999999995</v>
      </c>
      <c r="IM231">
        <v>52.263420000000004</v>
      </c>
      <c r="IN231" s="1">
        <v>2.832046E-3</v>
      </c>
      <c r="IO231">
        <v>0.90695110000000001</v>
      </c>
      <c r="IP231">
        <v>0.78246729999999998</v>
      </c>
      <c r="IQ231">
        <v>51.327739999999999</v>
      </c>
      <c r="IR231" s="1">
        <v>2.71397E-3</v>
      </c>
      <c r="IS231">
        <v>0.86917719999999998</v>
      </c>
      <c r="IT231">
        <v>0.78246099999999996</v>
      </c>
      <c r="IU231">
        <v>50.007219999999997</v>
      </c>
      <c r="IV231" s="1">
        <v>2.6024339999999998E-3</v>
      </c>
      <c r="IW231">
        <v>0.83337439999999996</v>
      </c>
      <c r="IX231">
        <v>0.7824643</v>
      </c>
      <c r="IY231">
        <v>49.282110000000003</v>
      </c>
      <c r="IZ231" s="1">
        <v>2.4962920000000002E-3</v>
      </c>
      <c r="JA231">
        <v>0.79938240000000005</v>
      </c>
      <c r="JB231">
        <v>0.78246369999999998</v>
      </c>
      <c r="JC231">
        <v>48.94764</v>
      </c>
      <c r="JD231" s="1">
        <v>2.395206E-3</v>
      </c>
      <c r="JE231">
        <v>0.76704910000000004</v>
      </c>
      <c r="JF231">
        <v>0.78247029999999995</v>
      </c>
      <c r="JG231">
        <v>49.781129999999997</v>
      </c>
      <c r="JH231" s="1">
        <v>2.2994589999999998E-3</v>
      </c>
      <c r="JI231">
        <v>0.73630799999999996</v>
      </c>
      <c r="JJ231">
        <v>0.78246769999999999</v>
      </c>
      <c r="JK231">
        <v>49.957450000000001</v>
      </c>
      <c r="JL231" s="1">
        <v>2.2072609999999999E-3</v>
      </c>
      <c r="JM231">
        <v>0.70718510000000001</v>
      </c>
      <c r="JN231">
        <v>0.78247029999999995</v>
      </c>
      <c r="JO231">
        <v>48.567050000000002</v>
      </c>
      <c r="JP231" s="1">
        <v>2.1156920000000002E-3</v>
      </c>
      <c r="JQ231">
        <v>0.67957380000000001</v>
      </c>
      <c r="JR231">
        <v>0.78246000000000004</v>
      </c>
      <c r="JS231">
        <v>46.68627</v>
      </c>
      <c r="JT231" s="1">
        <v>2.028677E-3</v>
      </c>
      <c r="JU231">
        <v>0.65327159999999995</v>
      </c>
      <c r="JV231">
        <v>0.78246590000000005</v>
      </c>
      <c r="JW231">
        <v>45.562919999999998</v>
      </c>
      <c r="JX231" s="1">
        <v>1.9457350000000001E-3</v>
      </c>
      <c r="JY231">
        <v>0.62806200000000001</v>
      </c>
      <c r="JZ231">
        <v>0.78246559999999998</v>
      </c>
      <c r="KA231">
        <v>44.952269999999999</v>
      </c>
      <c r="KB231" s="1">
        <v>1.866999E-3</v>
      </c>
      <c r="KC231">
        <v>0.60398189999999996</v>
      </c>
      <c r="KD231">
        <v>0.78246559999999998</v>
      </c>
      <c r="KE231">
        <v>44.651229999999998</v>
      </c>
      <c r="KF231" s="1">
        <v>1.7923069999999999E-3</v>
      </c>
      <c r="KG231">
        <v>0.58104820000000001</v>
      </c>
      <c r="KH231">
        <v>0.78246689999999997</v>
      </c>
      <c r="KI231">
        <v>44.115250000000003</v>
      </c>
      <c r="KJ231" s="1">
        <v>1.7213389999999999E-3</v>
      </c>
      <c r="KK231">
        <v>0.55916359999999998</v>
      </c>
      <c r="KL231">
        <v>0.78246000000000004</v>
      </c>
      <c r="KM231">
        <v>44.580170000000003</v>
      </c>
      <c r="KN231" s="1">
        <v>1.653671E-3</v>
      </c>
      <c r="KO231">
        <v>0.53821019999999997</v>
      </c>
      <c r="KP231">
        <v>0.7824622</v>
      </c>
      <c r="KQ231">
        <v>46.746400000000001</v>
      </c>
      <c r="KR231" s="1">
        <v>1.58914E-3</v>
      </c>
      <c r="KS231">
        <v>0.5181848</v>
      </c>
      <c r="KT231">
        <v>0.78246899999999997</v>
      </c>
      <c r="KU231">
        <v>49.967019999999998</v>
      </c>
      <c r="KV231" s="1">
        <v>1.5276420000000001E-3</v>
      </c>
      <c r="KW231">
        <v>0.49901289999999998</v>
      </c>
      <c r="KX231">
        <v>0.78247080000000002</v>
      </c>
      <c r="KY231">
        <v>51.76643</v>
      </c>
      <c r="KZ231" s="1">
        <v>1.468947E-3</v>
      </c>
      <c r="LA231">
        <v>0.48065590000000002</v>
      </c>
      <c r="LB231">
        <v>0.78246360000000004</v>
      </c>
      <c r="LC231">
        <v>51.03877</v>
      </c>
      <c r="LD231" s="1">
        <v>1.4132929999999999E-3</v>
      </c>
      <c r="LE231">
        <v>0.46316930000000001</v>
      </c>
      <c r="LF231">
        <v>0.78246800000000005</v>
      </c>
      <c r="LG231">
        <v>49.91375</v>
      </c>
      <c r="LH231" s="1">
        <v>1.359882E-3</v>
      </c>
      <c r="LI231">
        <v>0.44638440000000001</v>
      </c>
      <c r="LJ231">
        <v>0.78245679999999995</v>
      </c>
      <c r="LK231">
        <v>49.582790000000003</v>
      </c>
      <c r="LL231" s="1">
        <v>1.308643E-3</v>
      </c>
      <c r="LM231">
        <v>0.43021330000000002</v>
      </c>
      <c r="LN231">
        <v>0.78247089999999997</v>
      </c>
      <c r="LO231">
        <v>49.270150000000001</v>
      </c>
      <c r="LP231" s="1">
        <v>1.2596969999999999E-3</v>
      </c>
      <c r="LQ231">
        <v>0.41472239999999999</v>
      </c>
      <c r="LR231">
        <v>0.78246830000000001</v>
      </c>
      <c r="LS231">
        <v>49.3855</v>
      </c>
      <c r="LT231" s="1">
        <v>1.2129759999999999E-3</v>
      </c>
      <c r="LU231">
        <v>0.3998874</v>
      </c>
      <c r="LV231">
        <v>0.7824584</v>
      </c>
      <c r="LW231">
        <v>49.927799999999998</v>
      </c>
      <c r="LX231" s="1">
        <v>1.168267E-3</v>
      </c>
      <c r="LY231">
        <v>0.38567259999999998</v>
      </c>
      <c r="LZ231">
        <v>0.78246470000000001</v>
      </c>
      <c r="MA231">
        <v>49.395490000000002</v>
      </c>
      <c r="MB231" s="1">
        <v>1.1256009999999999E-3</v>
      </c>
      <c r="MC231">
        <v>0.37207810000000002</v>
      </c>
      <c r="MD231">
        <v>0.78246870000000002</v>
      </c>
      <c r="ME231">
        <v>48.045400000000001</v>
      </c>
      <c r="MF231" s="1">
        <v>1.0847159999999999E-3</v>
      </c>
      <c r="MG231">
        <v>0.35903750000000001</v>
      </c>
      <c r="MH231">
        <v>0.78245909999999996</v>
      </c>
      <c r="MI231">
        <v>46.150759999999998</v>
      </c>
      <c r="MJ231" s="1">
        <v>1.0455729999999999E-3</v>
      </c>
      <c r="MK231">
        <v>0.34655239999999998</v>
      </c>
      <c r="ML231">
        <v>0.78246470000000001</v>
      </c>
      <c r="MM231">
        <v>44.003700000000002</v>
      </c>
      <c r="MN231" s="1">
        <v>1.007916E-3</v>
      </c>
      <c r="MO231">
        <v>0.33457439999999999</v>
      </c>
      <c r="MP231">
        <v>0.78246590000000005</v>
      </c>
      <c r="MQ231">
        <v>42.728259999999999</v>
      </c>
      <c r="MR231" s="1">
        <v>9.7182400000000004E-4</v>
      </c>
      <c r="MS231">
        <v>0.32307849999999999</v>
      </c>
      <c r="MT231">
        <v>0.78246470000000001</v>
      </c>
      <c r="MU231">
        <v>42.042789999999997</v>
      </c>
      <c r="MV231" s="1">
        <v>9.3719530000000004E-4</v>
      </c>
      <c r="MW231">
        <v>0.31204169999999998</v>
      </c>
      <c r="MX231">
        <v>0.78246769999999999</v>
      </c>
      <c r="MY231">
        <v>42.260910000000003</v>
      </c>
      <c r="MZ231" s="1">
        <v>9.0406359999999997E-4</v>
      </c>
      <c r="NA231">
        <v>0.30143209999999998</v>
      </c>
      <c r="NB231">
        <v>0.7824605</v>
      </c>
      <c r="NC231">
        <v>42.360709999999997</v>
      </c>
      <c r="ND231" s="1">
        <v>8.7221300000000005E-4</v>
      </c>
      <c r="NE231">
        <v>0.29122439999999999</v>
      </c>
      <c r="NF231">
        <v>0.78246780000000005</v>
      </c>
      <c r="NG231">
        <v>43.060809999999996</v>
      </c>
      <c r="NH231" s="1">
        <v>8.4149089999999995E-4</v>
      </c>
      <c r="NI231">
        <v>0.28136729999999999</v>
      </c>
      <c r="NJ231">
        <v>0.78245819999999999</v>
      </c>
      <c r="NK231">
        <v>44.762039999999999</v>
      </c>
      <c r="NL231" s="1">
        <v>8.1203969999999999E-4</v>
      </c>
      <c r="NM231">
        <v>0.27189990000000003</v>
      </c>
      <c r="NN231">
        <v>0.78245960000000003</v>
      </c>
      <c r="NO231">
        <v>45.544119999999999</v>
      </c>
      <c r="NP231" s="1">
        <v>7.8375600000000004E-4</v>
      </c>
      <c r="NQ231">
        <v>0.26277709999999999</v>
      </c>
      <c r="NR231">
        <v>0.78246870000000002</v>
      </c>
      <c r="NS231">
        <v>44.918709999999997</v>
      </c>
      <c r="NT231" s="1">
        <v>7.5652740000000003E-4</v>
      </c>
      <c r="NU231">
        <v>0.2539862</v>
      </c>
      <c r="NV231">
        <v>0.78247049999999996</v>
      </c>
      <c r="NW231">
        <v>44.716250000000002</v>
      </c>
      <c r="NX231" s="1">
        <v>7.3035050000000001E-4</v>
      </c>
      <c r="NY231">
        <v>0.24551120000000001</v>
      </c>
      <c r="NZ231">
        <v>0.78246899999999997</v>
      </c>
      <c r="OA231">
        <v>44.797890000000002</v>
      </c>
      <c r="OB231" s="1">
        <v>7.0521959999999997E-4</v>
      </c>
      <c r="OC231">
        <v>0.23732700000000001</v>
      </c>
      <c r="OD231">
        <v>0.78246269999999996</v>
      </c>
      <c r="OE231">
        <v>45.655059999999999</v>
      </c>
      <c r="OF231" s="1">
        <v>6.8112640000000003E-4</v>
      </c>
      <c r="OG231">
        <v>0.22944919999999999</v>
      </c>
      <c r="OH231">
        <v>0.78246649999999995</v>
      </c>
      <c r="OI231">
        <v>45.411630000000002</v>
      </c>
      <c r="OJ231" s="1">
        <v>6.5795929999999995E-4</v>
      </c>
      <c r="OK231">
        <v>0.22185540000000001</v>
      </c>
    </row>
    <row r="232" spans="1:401" x14ac:dyDescent="0.35">
      <c r="A232">
        <v>238</v>
      </c>
      <c r="B232" t="s">
        <v>4</v>
      </c>
      <c r="C232" t="s">
        <v>181</v>
      </c>
      <c r="D232" t="s">
        <v>238</v>
      </c>
      <c r="E232">
        <v>833.28970000000004</v>
      </c>
      <c r="F232">
        <v>0.88044880000000003</v>
      </c>
      <c r="G232">
        <v>25.868220000000001</v>
      </c>
      <c r="H232">
        <v>0</v>
      </c>
      <c r="I232">
        <v>0</v>
      </c>
      <c r="J232">
        <v>0.87134219999999996</v>
      </c>
      <c r="K232">
        <v>25.466840000000001</v>
      </c>
      <c r="L232">
        <v>0</v>
      </c>
      <c r="M232">
        <v>0</v>
      </c>
      <c r="N232">
        <v>0.86203229999999997</v>
      </c>
      <c r="O232">
        <v>24.754629999999999</v>
      </c>
      <c r="P232">
        <v>0</v>
      </c>
      <c r="Q232">
        <v>0</v>
      </c>
      <c r="R232">
        <v>0.85407840000000002</v>
      </c>
      <c r="S232">
        <v>25.27065</v>
      </c>
      <c r="T232">
        <v>0</v>
      </c>
      <c r="U232">
        <v>0</v>
      </c>
      <c r="V232">
        <v>0.84638340000000001</v>
      </c>
      <c r="W232">
        <v>26.098520000000001</v>
      </c>
      <c r="X232">
        <v>0</v>
      </c>
      <c r="Y232">
        <v>0</v>
      </c>
      <c r="Z232">
        <v>0.839036</v>
      </c>
      <c r="AA232">
        <v>26.408729999999998</v>
      </c>
      <c r="AB232">
        <v>0</v>
      </c>
      <c r="AC232">
        <v>0</v>
      </c>
      <c r="AD232">
        <v>0.83166839999999997</v>
      </c>
      <c r="AE232">
        <v>26.361470000000001</v>
      </c>
      <c r="AF232">
        <v>0</v>
      </c>
      <c r="AG232">
        <v>0</v>
      </c>
      <c r="AH232">
        <v>0.82454689999999997</v>
      </c>
      <c r="AI232">
        <v>25.940300000000001</v>
      </c>
      <c r="AJ232">
        <v>0</v>
      </c>
      <c r="AK232">
        <v>0</v>
      </c>
      <c r="AL232">
        <v>0.81781990000000004</v>
      </c>
      <c r="AM232">
        <v>25.419039999999999</v>
      </c>
      <c r="AN232">
        <v>0</v>
      </c>
      <c r="AO232">
        <v>0</v>
      </c>
      <c r="AP232">
        <v>0.81137930000000003</v>
      </c>
      <c r="AQ232">
        <v>25.890599999999999</v>
      </c>
      <c r="AR232">
        <v>0</v>
      </c>
      <c r="AS232">
        <v>0</v>
      </c>
      <c r="AT232">
        <v>0.80527839999999995</v>
      </c>
      <c r="AU232">
        <v>27.042739999999998</v>
      </c>
      <c r="AV232" s="1">
        <v>5.0033700000000002E-33</v>
      </c>
      <c r="AW232" s="1">
        <v>1.586214E-30</v>
      </c>
      <c r="AX232">
        <v>0.79945699999999997</v>
      </c>
      <c r="AY232">
        <v>28.618649999999999</v>
      </c>
      <c r="AZ232" s="1">
        <v>2.583384E-23</v>
      </c>
      <c r="BA232" s="1">
        <v>8.1776120000000004E-21</v>
      </c>
      <c r="BB232">
        <v>0.79467739999999998</v>
      </c>
      <c r="BC232">
        <v>30.028189999999999</v>
      </c>
      <c r="BD232" s="1">
        <v>6.305375E-15</v>
      </c>
      <c r="BE232" s="1">
        <v>1.529837E-12</v>
      </c>
      <c r="BF232">
        <v>0.79133750000000003</v>
      </c>
      <c r="BG232">
        <v>30.49661</v>
      </c>
      <c r="BH232" s="1">
        <v>1.9801689999999999E-9</v>
      </c>
      <c r="BI232" s="1">
        <v>4.5968699999999998E-7</v>
      </c>
      <c r="BJ232">
        <v>0.78840639999999995</v>
      </c>
      <c r="BK232">
        <v>30.672409999999999</v>
      </c>
      <c r="BL232" s="1">
        <v>2.9434329999999999E-6</v>
      </c>
      <c r="BM232" s="1">
        <v>7.3199660000000004E-4</v>
      </c>
      <c r="BN232">
        <v>0.78595899999999996</v>
      </c>
      <c r="BO232">
        <v>30.988949999999999</v>
      </c>
      <c r="BP232" s="1">
        <v>5.4987199999999997E-4</v>
      </c>
      <c r="BQ232">
        <v>0.1435488</v>
      </c>
      <c r="BR232">
        <v>0.78403080000000003</v>
      </c>
      <c r="BS232">
        <v>31.11138</v>
      </c>
      <c r="BT232" s="1">
        <v>2.7368030000000002E-2</v>
      </c>
      <c r="BU232">
        <v>7.435352</v>
      </c>
      <c r="BV232">
        <v>0.78250940000000002</v>
      </c>
      <c r="BW232">
        <v>31.65785</v>
      </c>
      <c r="BX232">
        <v>0.50575910000000002</v>
      </c>
      <c r="BY232">
        <v>142.00399999999999</v>
      </c>
      <c r="BZ232">
        <v>0.78115650000000003</v>
      </c>
      <c r="CA232">
        <v>31.707850000000001</v>
      </c>
      <c r="CB232">
        <v>4.2266859999999999</v>
      </c>
      <c r="CC232">
        <v>1222.221</v>
      </c>
      <c r="CD232">
        <v>0.77990599999999999</v>
      </c>
      <c r="CE232">
        <v>31.242069999999998</v>
      </c>
      <c r="CF232">
        <v>18.328109999999999</v>
      </c>
      <c r="CG232">
        <v>5443.0469999999996</v>
      </c>
      <c r="CH232">
        <v>0.77859970000000001</v>
      </c>
      <c r="CI232">
        <v>30.54646</v>
      </c>
      <c r="CJ232">
        <v>45.755659999999999</v>
      </c>
      <c r="CK232">
        <v>13914.37</v>
      </c>
      <c r="CL232">
        <v>0.77713889999999997</v>
      </c>
      <c r="CM232">
        <v>29.875250000000001</v>
      </c>
      <c r="CN232">
        <v>71.356260000000006</v>
      </c>
      <c r="CO232">
        <v>22178.31</v>
      </c>
      <c r="CP232">
        <v>0.77537690000000004</v>
      </c>
      <c r="CQ232">
        <v>29.64302</v>
      </c>
      <c r="CR232">
        <v>74.471739999999997</v>
      </c>
      <c r="CS232">
        <v>23613.78</v>
      </c>
      <c r="CT232">
        <v>0.77330739999999998</v>
      </c>
      <c r="CU232">
        <v>29.626239999999999</v>
      </c>
      <c r="CV232">
        <v>55.231749999999998</v>
      </c>
      <c r="CW232">
        <v>17834.29</v>
      </c>
      <c r="CX232">
        <v>0.77075369999999999</v>
      </c>
      <c r="CY232">
        <v>29.538019999999999</v>
      </c>
      <c r="CZ232">
        <v>30.70815</v>
      </c>
      <c r="DA232">
        <v>10078.84</v>
      </c>
      <c r="DB232">
        <v>0.76784490000000005</v>
      </c>
      <c r="DC232">
        <v>30.035119999999999</v>
      </c>
      <c r="DD232">
        <v>13.43988</v>
      </c>
      <c r="DE232">
        <v>4475.4260000000004</v>
      </c>
      <c r="DF232">
        <v>0.76468290000000005</v>
      </c>
      <c r="DG232">
        <v>31.268280000000001</v>
      </c>
      <c r="DH232">
        <v>4.8475529999999996</v>
      </c>
      <c r="DI232">
        <v>1634.587</v>
      </c>
      <c r="DJ232">
        <v>0.76130209999999998</v>
      </c>
      <c r="DK232">
        <v>33.929639999999999</v>
      </c>
      <c r="DL232">
        <v>1.509606</v>
      </c>
      <c r="DM232">
        <v>514.14369999999997</v>
      </c>
      <c r="DN232">
        <v>0.75791929999999996</v>
      </c>
      <c r="DO232">
        <v>37.42924</v>
      </c>
      <c r="DP232">
        <v>0.43115740000000002</v>
      </c>
      <c r="DQ232">
        <v>147.62520000000001</v>
      </c>
      <c r="DR232">
        <v>0.7545037</v>
      </c>
      <c r="DS232">
        <v>38.746830000000003</v>
      </c>
      <c r="DT232">
        <v>0.12752269999999999</v>
      </c>
      <c r="DU232">
        <v>43.43085</v>
      </c>
      <c r="DV232">
        <v>0.75028660000000003</v>
      </c>
      <c r="DW232">
        <v>38.698720000000002</v>
      </c>
      <c r="DX232" s="1">
        <v>5.1043400000000003E-2</v>
      </c>
      <c r="DY232">
        <v>16.993870000000001</v>
      </c>
      <c r="DZ232">
        <v>0.74673350000000005</v>
      </c>
      <c r="EA232">
        <v>39.009219999999999</v>
      </c>
      <c r="EB232" s="1">
        <v>3.4833999999999997E-2</v>
      </c>
      <c r="EC232">
        <v>11.29612</v>
      </c>
      <c r="ED232">
        <v>0.74386319999999995</v>
      </c>
      <c r="EE232">
        <v>39.43327</v>
      </c>
      <c r="EF232" s="1">
        <v>3.332533E-2</v>
      </c>
      <c r="EG232">
        <v>10.705959999999999</v>
      </c>
      <c r="EH232">
        <v>0.74158489999999999</v>
      </c>
      <c r="EI232">
        <v>40.145850000000003</v>
      </c>
      <c r="EJ232" s="1">
        <v>3.4439600000000001E-2</v>
      </c>
      <c r="EK232">
        <v>11.05874</v>
      </c>
      <c r="EL232">
        <v>0.73967689999999997</v>
      </c>
      <c r="EM232">
        <v>41.453899999999997</v>
      </c>
      <c r="EN232" s="1">
        <v>3.4967100000000001E-2</v>
      </c>
      <c r="EO232">
        <v>11.24531</v>
      </c>
      <c r="EP232">
        <v>0.73812339999999999</v>
      </c>
      <c r="EQ232">
        <v>43.734389999999998</v>
      </c>
      <c r="ER232" s="1">
        <v>3.4248260000000003E-2</v>
      </c>
      <c r="ES232">
        <v>11.03191</v>
      </c>
      <c r="ET232">
        <v>0.73700350000000003</v>
      </c>
      <c r="EU232">
        <v>45.505890000000001</v>
      </c>
      <c r="EV232" s="1">
        <v>3.247589E-2</v>
      </c>
      <c r="EW232">
        <v>10.47184</v>
      </c>
      <c r="EX232">
        <v>0.73616669999999995</v>
      </c>
      <c r="EY232">
        <v>44.707689999999999</v>
      </c>
      <c r="EZ232" s="1">
        <v>2.9997429999999999E-2</v>
      </c>
      <c r="FA232">
        <v>9.6773279999999993</v>
      </c>
      <c r="FB232">
        <v>0.7355699</v>
      </c>
      <c r="FC232">
        <v>43.36074</v>
      </c>
      <c r="FD232" s="1">
        <v>2.6969449999999999E-2</v>
      </c>
      <c r="FE232">
        <v>8.7062200000000001</v>
      </c>
      <c r="FF232">
        <v>0.73514820000000003</v>
      </c>
      <c r="FG232">
        <v>42.80686</v>
      </c>
      <c r="FH232" s="1">
        <v>2.3438090000000002E-2</v>
      </c>
      <c r="FI232">
        <v>7.5747650000000002</v>
      </c>
      <c r="FJ232">
        <v>0.73487930000000001</v>
      </c>
      <c r="FK232">
        <v>42.951979999999999</v>
      </c>
      <c r="FL232">
        <v>1.956364E-2</v>
      </c>
      <c r="FM232">
        <v>6.3305290000000003</v>
      </c>
      <c r="FN232">
        <v>0.73473140000000003</v>
      </c>
      <c r="FO232">
        <v>44.11383</v>
      </c>
      <c r="FP232" s="1">
        <v>1.5726360000000002E-2</v>
      </c>
      <c r="FQ232">
        <v>5.0934759999999999</v>
      </c>
      <c r="FR232">
        <v>0.7346125</v>
      </c>
      <c r="FS232">
        <v>45.355629999999998</v>
      </c>
      <c r="FT232" s="1">
        <v>1.2371409999999999E-2</v>
      </c>
      <c r="FU232">
        <v>4.0072700000000001</v>
      </c>
      <c r="FV232">
        <v>0.73454109999999995</v>
      </c>
      <c r="FW232">
        <v>46.09883</v>
      </c>
      <c r="FX232" s="1">
        <v>9.7805759999999992E-3</v>
      </c>
      <c r="FY232">
        <v>3.1634799999999998</v>
      </c>
      <c r="FZ232">
        <v>0.7344929</v>
      </c>
      <c r="GA232">
        <v>45.431579999999997</v>
      </c>
      <c r="GB232" s="1">
        <v>7.9620530000000002E-3</v>
      </c>
      <c r="GC232">
        <v>2.5689259999999998</v>
      </c>
      <c r="GD232">
        <v>0.73447070000000003</v>
      </c>
      <c r="GE232">
        <v>44.436070000000001</v>
      </c>
      <c r="GF232" s="1">
        <v>6.7576880000000004E-3</v>
      </c>
      <c r="GG232">
        <v>2.1745960000000002</v>
      </c>
      <c r="GH232">
        <v>0.73448170000000002</v>
      </c>
      <c r="GI232">
        <v>43.747900000000001</v>
      </c>
      <c r="GJ232" s="1">
        <v>5.973496E-3</v>
      </c>
      <c r="GK232">
        <v>1.918002</v>
      </c>
      <c r="GL232">
        <v>0.73445249999999995</v>
      </c>
      <c r="GM232">
        <v>43.794629999999998</v>
      </c>
      <c r="GN232" s="1">
        <v>5.444702E-3</v>
      </c>
      <c r="GO232">
        <v>1.7455160000000001</v>
      </c>
      <c r="GP232">
        <v>0.73446690000000003</v>
      </c>
      <c r="GQ232">
        <v>44.078330000000001</v>
      </c>
      <c r="GR232" s="1">
        <v>5.0618019999999998E-3</v>
      </c>
      <c r="GS232">
        <v>1.621108</v>
      </c>
      <c r="GT232">
        <v>0.73443659999999999</v>
      </c>
      <c r="GU232">
        <v>45.466900000000003</v>
      </c>
      <c r="GV232" s="1">
        <v>4.7610630000000003E-3</v>
      </c>
      <c r="GW232">
        <v>1.523865</v>
      </c>
      <c r="GX232">
        <v>0.73444770000000004</v>
      </c>
      <c r="GY232">
        <v>46.769089999999998</v>
      </c>
      <c r="GZ232" s="1">
        <v>4.5068870000000002E-3</v>
      </c>
      <c r="HA232">
        <v>1.442134</v>
      </c>
      <c r="HB232">
        <v>0.7344617</v>
      </c>
      <c r="HC232">
        <v>47.735059999999997</v>
      </c>
      <c r="HD232" s="1">
        <v>4.2821159999999999E-3</v>
      </c>
      <c r="HE232">
        <v>1.369826</v>
      </c>
      <c r="HF232">
        <v>0.7344581</v>
      </c>
      <c r="HG232">
        <v>47.73509</v>
      </c>
      <c r="HH232" s="1">
        <v>4.0777510000000001E-3</v>
      </c>
      <c r="HI232">
        <v>1.3043</v>
      </c>
      <c r="HJ232">
        <v>0.73444739999999997</v>
      </c>
      <c r="HK232">
        <v>46.095680000000002</v>
      </c>
      <c r="HL232" s="1">
        <v>3.888823E-3</v>
      </c>
      <c r="HM232">
        <v>1.243795</v>
      </c>
      <c r="HN232">
        <v>0.7344465</v>
      </c>
      <c r="HO232">
        <v>44.605370000000001</v>
      </c>
      <c r="HP232" s="1">
        <v>3.7125880000000002E-3</v>
      </c>
      <c r="HQ232">
        <v>1.1873400000000001</v>
      </c>
      <c r="HR232">
        <v>0.73444430000000005</v>
      </c>
      <c r="HS232">
        <v>43.747959999999999</v>
      </c>
      <c r="HT232" s="1">
        <v>3.5466410000000001E-3</v>
      </c>
      <c r="HU232">
        <v>1.134215</v>
      </c>
      <c r="HV232">
        <v>0.73443939999999996</v>
      </c>
      <c r="HW232">
        <v>43.518340000000002</v>
      </c>
      <c r="HX232" s="1">
        <v>3.3898230000000001E-3</v>
      </c>
      <c r="HY232">
        <v>1.084087</v>
      </c>
      <c r="HZ232">
        <v>0.73444500000000001</v>
      </c>
      <c r="IA232">
        <v>44.903390000000002</v>
      </c>
      <c r="IB232" s="1">
        <v>3.2420050000000001E-3</v>
      </c>
      <c r="IC232">
        <v>1.036794</v>
      </c>
      <c r="ID232">
        <v>0.73444929999999997</v>
      </c>
      <c r="IE232">
        <v>47.948169999999998</v>
      </c>
      <c r="IF232" s="1">
        <v>3.1027720000000002E-3</v>
      </c>
      <c r="IG232">
        <v>0.99218439999999997</v>
      </c>
      <c r="IH232">
        <v>0.73444540000000003</v>
      </c>
      <c r="II232">
        <v>51.312719999999999</v>
      </c>
      <c r="IJ232" s="1">
        <v>2.9708339999999999E-3</v>
      </c>
      <c r="IK232">
        <v>0.95000039999999997</v>
      </c>
      <c r="IL232">
        <v>0.73444350000000003</v>
      </c>
      <c r="IM232">
        <v>52.447800000000001</v>
      </c>
      <c r="IN232" s="1">
        <v>2.8462169999999998E-3</v>
      </c>
      <c r="IO232">
        <v>0.91006549999999997</v>
      </c>
      <c r="IP232">
        <v>0.73444019999999999</v>
      </c>
      <c r="IQ232">
        <v>51.426319999999997</v>
      </c>
      <c r="IR232" s="1">
        <v>2.727415E-3</v>
      </c>
      <c r="IS232">
        <v>0.87212540000000005</v>
      </c>
      <c r="IT232">
        <v>0.73444100000000001</v>
      </c>
      <c r="IU232">
        <v>50.011110000000002</v>
      </c>
      <c r="IV232" s="1">
        <v>2.6151780000000001E-3</v>
      </c>
      <c r="IW232">
        <v>0.83615090000000003</v>
      </c>
      <c r="IX232">
        <v>0.73444379999999998</v>
      </c>
      <c r="IY232">
        <v>49.225320000000004</v>
      </c>
      <c r="IZ232" s="1">
        <v>2.5084220000000002E-3</v>
      </c>
      <c r="JA232">
        <v>0.80201829999999996</v>
      </c>
      <c r="JB232">
        <v>0.73443840000000005</v>
      </c>
      <c r="JC232">
        <v>48.900469999999999</v>
      </c>
      <c r="JD232" s="1">
        <v>2.4067329999999999E-3</v>
      </c>
      <c r="JE232">
        <v>0.76953729999999998</v>
      </c>
      <c r="JF232">
        <v>0.73444189999999998</v>
      </c>
      <c r="JG232">
        <v>49.818649999999998</v>
      </c>
      <c r="JH232" s="1">
        <v>2.310393E-3</v>
      </c>
      <c r="JI232">
        <v>0.73866810000000005</v>
      </c>
      <c r="JJ232">
        <v>0.73444560000000003</v>
      </c>
      <c r="JK232">
        <v>50.058630000000001</v>
      </c>
      <c r="JL232" s="1">
        <v>2.2176240000000001E-3</v>
      </c>
      <c r="JM232">
        <v>0.70940959999999997</v>
      </c>
      <c r="JN232">
        <v>0.73444730000000003</v>
      </c>
      <c r="JO232">
        <v>48.73516</v>
      </c>
      <c r="JP232" s="1">
        <v>2.1254960000000002E-3</v>
      </c>
      <c r="JQ232">
        <v>0.68167599999999995</v>
      </c>
      <c r="JR232">
        <v>0.73443630000000004</v>
      </c>
      <c r="JS232">
        <v>46.815159999999999</v>
      </c>
      <c r="JT232" s="1">
        <v>2.0380289999999998E-3</v>
      </c>
      <c r="JU232">
        <v>0.65527550000000001</v>
      </c>
      <c r="JV232">
        <v>0.73444339999999997</v>
      </c>
      <c r="JW232">
        <v>45.602620000000002</v>
      </c>
      <c r="JX232" s="1">
        <v>1.9546780000000001E-3</v>
      </c>
      <c r="JY232">
        <v>0.62997939999999997</v>
      </c>
      <c r="JZ232">
        <v>0.73444500000000001</v>
      </c>
      <c r="KA232">
        <v>44.915840000000003</v>
      </c>
      <c r="KB232" s="1">
        <v>1.8755180000000001E-3</v>
      </c>
      <c r="KC232">
        <v>0.60580880000000004</v>
      </c>
      <c r="KD232">
        <v>0.73444410000000004</v>
      </c>
      <c r="KE232">
        <v>44.593870000000003</v>
      </c>
      <c r="KF232" s="1">
        <v>1.8004010000000001E-3</v>
      </c>
      <c r="KG232">
        <v>0.58277990000000002</v>
      </c>
      <c r="KH232">
        <v>0.73444520000000002</v>
      </c>
      <c r="KI232">
        <v>44.10821</v>
      </c>
      <c r="KJ232" s="1">
        <v>1.7290579999999999E-3</v>
      </c>
      <c r="KK232">
        <v>0.56081409999999998</v>
      </c>
      <c r="KL232">
        <v>0.7344408</v>
      </c>
      <c r="KM232">
        <v>44.698419999999999</v>
      </c>
      <c r="KN232" s="1">
        <v>1.6610310000000001E-3</v>
      </c>
      <c r="KO232">
        <v>0.53977439999999999</v>
      </c>
      <c r="KP232">
        <v>0.73444189999999998</v>
      </c>
      <c r="KQ232">
        <v>46.988500000000002</v>
      </c>
      <c r="KR232" s="1">
        <v>1.5961700000000001E-3</v>
      </c>
      <c r="KS232">
        <v>0.51968510000000001</v>
      </c>
      <c r="KT232">
        <v>0.73444620000000005</v>
      </c>
      <c r="KU232">
        <v>50.238489999999999</v>
      </c>
      <c r="KV232" s="1">
        <v>1.5343749999999999E-3</v>
      </c>
      <c r="KW232">
        <v>0.50045039999999996</v>
      </c>
      <c r="KX232">
        <v>0.73445090000000002</v>
      </c>
      <c r="KY232">
        <v>51.929470000000002</v>
      </c>
      <c r="KZ232" s="1">
        <v>1.4753539999999999E-3</v>
      </c>
      <c r="LA232">
        <v>0.48202080000000003</v>
      </c>
      <c r="LB232">
        <v>0.73444540000000003</v>
      </c>
      <c r="LC232">
        <v>51.054200000000002</v>
      </c>
      <c r="LD232" s="1">
        <v>1.4193999999999999E-3</v>
      </c>
      <c r="LE232">
        <v>0.46446710000000002</v>
      </c>
      <c r="LF232">
        <v>0.73444169999999998</v>
      </c>
      <c r="LG232">
        <v>49.846710000000002</v>
      </c>
      <c r="LH232" s="1">
        <v>1.3657470000000001E-3</v>
      </c>
      <c r="LI232">
        <v>0.44763170000000002</v>
      </c>
      <c r="LJ232">
        <v>0.73443329999999996</v>
      </c>
      <c r="LK232">
        <v>49.483339999999998</v>
      </c>
      <c r="LL232">
        <v>1.314281E-3</v>
      </c>
      <c r="LM232">
        <v>0.4314076</v>
      </c>
      <c r="LN232">
        <v>0.7344503</v>
      </c>
      <c r="LO232">
        <v>49.198680000000003</v>
      </c>
      <c r="LP232" s="1">
        <v>1.2650890000000001E-3</v>
      </c>
      <c r="LQ232">
        <v>0.4158693</v>
      </c>
      <c r="LR232">
        <v>0.73444580000000004</v>
      </c>
      <c r="LS232">
        <v>49.390500000000003</v>
      </c>
      <c r="LT232" s="1">
        <v>1.2181399999999999E-3</v>
      </c>
      <c r="LU232">
        <v>0.4009839</v>
      </c>
      <c r="LV232">
        <v>0.73443460000000005</v>
      </c>
      <c r="LW232">
        <v>50.036200000000001</v>
      </c>
      <c r="LX232" s="1">
        <v>1.173189E-3</v>
      </c>
      <c r="LY232">
        <v>0.38671480000000003</v>
      </c>
      <c r="LZ232">
        <v>0.73443879999999995</v>
      </c>
      <c r="MA232">
        <v>49.580179999999999</v>
      </c>
      <c r="MB232" s="1">
        <v>1.1303109999999999E-3</v>
      </c>
      <c r="MC232">
        <v>0.37307299999999999</v>
      </c>
      <c r="MD232">
        <v>0.73444640000000005</v>
      </c>
      <c r="ME232">
        <v>48.283410000000003</v>
      </c>
      <c r="MF232" s="1">
        <v>1.089233E-3</v>
      </c>
      <c r="MG232">
        <v>0.35999150000000002</v>
      </c>
      <c r="MH232">
        <v>0.7344406</v>
      </c>
      <c r="MI232">
        <v>46.307870000000001</v>
      </c>
      <c r="MJ232" s="1">
        <v>1.049892E-3</v>
      </c>
      <c r="MK232">
        <v>0.34746120000000003</v>
      </c>
      <c r="ML232">
        <v>0.73444390000000004</v>
      </c>
      <c r="MM232">
        <v>44.077039999999997</v>
      </c>
      <c r="MN232" s="1">
        <v>1.01205E-3</v>
      </c>
      <c r="MO232">
        <v>0.33544360000000001</v>
      </c>
      <c r="MP232">
        <v>0.7344444</v>
      </c>
      <c r="MQ232">
        <v>42.735770000000002</v>
      </c>
      <c r="MR232" s="1">
        <v>9.7579039999999995E-4</v>
      </c>
      <c r="MS232">
        <v>0.32391180000000003</v>
      </c>
      <c r="MT232">
        <v>0.73444359999999997</v>
      </c>
      <c r="MU232">
        <v>42.056060000000002</v>
      </c>
      <c r="MV232" s="1">
        <v>9.4099519999999999E-4</v>
      </c>
      <c r="MW232">
        <v>0.31283870000000003</v>
      </c>
      <c r="MX232">
        <v>0.73444560000000003</v>
      </c>
      <c r="MY232">
        <v>42.354649999999999</v>
      </c>
      <c r="MZ232" s="1">
        <v>9.0771449999999996E-4</v>
      </c>
      <c r="NA232">
        <v>0.30219780000000002</v>
      </c>
      <c r="NB232">
        <v>0.73443650000000005</v>
      </c>
      <c r="NC232">
        <v>42.55301</v>
      </c>
      <c r="ND232" s="1">
        <v>8.7571969999999998E-4</v>
      </c>
      <c r="NE232">
        <v>0.29195890000000002</v>
      </c>
      <c r="NF232">
        <v>0.73444019999999999</v>
      </c>
      <c r="NG232">
        <v>43.292299999999997</v>
      </c>
      <c r="NH232" s="1">
        <v>8.4487180000000002E-4</v>
      </c>
      <c r="NI232">
        <v>0.28207589999999999</v>
      </c>
      <c r="NJ232">
        <v>0.73443840000000005</v>
      </c>
      <c r="NK232">
        <v>44.925159999999998</v>
      </c>
      <c r="NL232" s="1">
        <v>8.152802E-4</v>
      </c>
      <c r="NM232">
        <v>0.27257819999999999</v>
      </c>
      <c r="NN232">
        <v>0.73443510000000001</v>
      </c>
      <c r="NO232">
        <v>45.532139999999998</v>
      </c>
      <c r="NP232" s="1">
        <v>7.8687699999999995E-4</v>
      </c>
      <c r="NQ232">
        <v>0.26343129999999998</v>
      </c>
      <c r="NR232">
        <v>0.7344465</v>
      </c>
      <c r="NS232">
        <v>44.812399999999997</v>
      </c>
      <c r="NT232" s="1">
        <v>7.5953619999999996E-4</v>
      </c>
      <c r="NU232">
        <v>0.25461660000000003</v>
      </c>
      <c r="NV232">
        <v>0.73444679999999996</v>
      </c>
      <c r="NW232">
        <v>44.581710000000001</v>
      </c>
      <c r="NX232" s="1">
        <v>7.3325009999999999E-4</v>
      </c>
      <c r="NY232">
        <v>0.24611959999999999</v>
      </c>
      <c r="NZ232">
        <v>0.73444679999999996</v>
      </c>
      <c r="OA232">
        <v>44.719209999999997</v>
      </c>
      <c r="OB232" s="1">
        <v>7.0801359999999995E-4</v>
      </c>
      <c r="OC232">
        <v>0.2379126</v>
      </c>
      <c r="OD232">
        <v>0.73444730000000003</v>
      </c>
      <c r="OE232">
        <v>45.680399999999999</v>
      </c>
      <c r="OF232" s="1">
        <v>6.838104E-4</v>
      </c>
      <c r="OG232">
        <v>0.23000950000000001</v>
      </c>
      <c r="OH232">
        <v>0.73444509999999996</v>
      </c>
      <c r="OI232">
        <v>45.492780000000003</v>
      </c>
      <c r="OJ232" s="1">
        <v>6.6054959999999995E-4</v>
      </c>
      <c r="OK232">
        <v>0.22239780000000001</v>
      </c>
    </row>
    <row r="233" spans="1:401" x14ac:dyDescent="0.35">
      <c r="A233">
        <v>239</v>
      </c>
      <c r="B233" t="s">
        <v>4</v>
      </c>
      <c r="C233" t="s">
        <v>181</v>
      </c>
      <c r="D233" t="s">
        <v>239</v>
      </c>
      <c r="E233">
        <v>883.923</v>
      </c>
      <c r="F233">
        <v>0.7792386</v>
      </c>
      <c r="G233">
        <v>25.940809999999999</v>
      </c>
      <c r="H233">
        <v>0</v>
      </c>
      <c r="I233">
        <v>0</v>
      </c>
      <c r="J233">
        <v>0.77738050000000003</v>
      </c>
      <c r="K233">
        <v>25.564119999999999</v>
      </c>
      <c r="L233">
        <v>0</v>
      </c>
      <c r="M233">
        <v>0</v>
      </c>
      <c r="N233">
        <v>0.77537319999999998</v>
      </c>
      <c r="O233">
        <v>24.830020000000001</v>
      </c>
      <c r="P233">
        <v>0</v>
      </c>
      <c r="Q233">
        <v>0</v>
      </c>
      <c r="R233">
        <v>0.77287799999999995</v>
      </c>
      <c r="S233">
        <v>25.345289999999999</v>
      </c>
      <c r="T233">
        <v>0</v>
      </c>
      <c r="U233">
        <v>0</v>
      </c>
      <c r="V233">
        <v>0.77025650000000001</v>
      </c>
      <c r="W233">
        <v>26.130690000000001</v>
      </c>
      <c r="X233">
        <v>0</v>
      </c>
      <c r="Y233">
        <v>0</v>
      </c>
      <c r="Z233">
        <v>0.76800159999999995</v>
      </c>
      <c r="AA233">
        <v>26.37987</v>
      </c>
      <c r="AB233">
        <v>0</v>
      </c>
      <c r="AC233">
        <v>0</v>
      </c>
      <c r="AD233">
        <v>0.76574180000000003</v>
      </c>
      <c r="AE233">
        <v>26.326530000000002</v>
      </c>
      <c r="AF233">
        <v>0</v>
      </c>
      <c r="AG233">
        <v>0</v>
      </c>
      <c r="AH233">
        <v>0.76384030000000003</v>
      </c>
      <c r="AI233">
        <v>25.940719999999999</v>
      </c>
      <c r="AJ233">
        <v>0</v>
      </c>
      <c r="AK233">
        <v>0</v>
      </c>
      <c r="AL233">
        <v>0.76233660000000003</v>
      </c>
      <c r="AM233">
        <v>25.48058</v>
      </c>
      <c r="AN233">
        <v>0</v>
      </c>
      <c r="AO233">
        <v>0</v>
      </c>
      <c r="AP233">
        <v>0.7610768</v>
      </c>
      <c r="AQ233">
        <v>26.01662</v>
      </c>
      <c r="AR233">
        <v>0</v>
      </c>
      <c r="AS233">
        <v>0</v>
      </c>
      <c r="AT233">
        <v>0.76015160000000004</v>
      </c>
      <c r="AU233">
        <v>27.201080000000001</v>
      </c>
      <c r="AV233" s="1">
        <v>1.079093E-33</v>
      </c>
      <c r="AW233" s="1">
        <v>3.3276539999999999E-31</v>
      </c>
      <c r="AX233">
        <v>0.75931599999999999</v>
      </c>
      <c r="AY233">
        <v>28.769069999999999</v>
      </c>
      <c r="AZ233" s="1">
        <v>5.7464789999999999E-24</v>
      </c>
      <c r="BA233" s="1">
        <v>1.766632E-21</v>
      </c>
      <c r="BB233">
        <v>0.7584033</v>
      </c>
      <c r="BC233">
        <v>30.107980000000001</v>
      </c>
      <c r="BD233" s="1">
        <v>2.5718119999999999E-15</v>
      </c>
      <c r="BE233" s="1">
        <v>6.063774E-13</v>
      </c>
      <c r="BF233">
        <v>0.75630450000000005</v>
      </c>
      <c r="BG233">
        <v>30.471959999999999</v>
      </c>
      <c r="BH233" s="1">
        <v>9.5978909999999997E-10</v>
      </c>
      <c r="BI233" s="1">
        <v>2.248122E-7</v>
      </c>
      <c r="BJ233">
        <v>0.75446080000000004</v>
      </c>
      <c r="BK233">
        <v>30.593530000000001</v>
      </c>
      <c r="BL233" s="1">
        <v>1.757297E-6</v>
      </c>
      <c r="BM233" s="1">
        <v>4.3788669999999998E-4</v>
      </c>
      <c r="BN233">
        <v>0.75308839999999999</v>
      </c>
      <c r="BO233">
        <v>30.914059999999999</v>
      </c>
      <c r="BP233" s="1">
        <v>3.6994710000000001E-4</v>
      </c>
      <c r="BQ233" s="1">
        <v>9.6232780000000004E-2</v>
      </c>
      <c r="BR233">
        <v>0.75208719999999996</v>
      </c>
      <c r="BS233">
        <v>31.083089999999999</v>
      </c>
      <c r="BT233" s="1">
        <v>2.0141639999999999E-2</v>
      </c>
      <c r="BU233">
        <v>5.4279570000000001</v>
      </c>
      <c r="BV233">
        <v>0.75130640000000004</v>
      </c>
      <c r="BW233">
        <v>31.712540000000001</v>
      </c>
      <c r="BX233">
        <v>0.40054260000000003</v>
      </c>
      <c r="BY233">
        <v>111.0943</v>
      </c>
      <c r="BZ233">
        <v>0.75056179999999995</v>
      </c>
      <c r="CA233">
        <v>31.817710000000002</v>
      </c>
      <c r="CB233">
        <v>3.5631279999999999</v>
      </c>
      <c r="CC233">
        <v>1013.888</v>
      </c>
      <c r="CD233">
        <v>0.74986580000000003</v>
      </c>
      <c r="CE233">
        <v>31.39171</v>
      </c>
      <c r="CF233">
        <v>16.313179999999999</v>
      </c>
      <c r="CG233">
        <v>4750.116</v>
      </c>
      <c r="CH233">
        <v>0.74916079999999996</v>
      </c>
      <c r="CI233">
        <v>30.630970000000001</v>
      </c>
      <c r="CJ233">
        <v>42.719140000000003</v>
      </c>
      <c r="CK233">
        <v>12693.84</v>
      </c>
      <c r="CL233">
        <v>0.74830540000000001</v>
      </c>
      <c r="CM233">
        <v>29.895399999999999</v>
      </c>
      <c r="CN233">
        <v>69.490960000000001</v>
      </c>
      <c r="CO233">
        <v>21039.19</v>
      </c>
      <c r="CP233">
        <v>0.74724190000000001</v>
      </c>
      <c r="CQ233">
        <v>29.603339999999999</v>
      </c>
      <c r="CR233">
        <v>75.272059999999996</v>
      </c>
      <c r="CS233">
        <v>23187.39</v>
      </c>
      <c r="CT233">
        <v>0.74595100000000003</v>
      </c>
      <c r="CU233">
        <v>29.595009999999998</v>
      </c>
      <c r="CV233">
        <v>57.669429999999998</v>
      </c>
      <c r="CW233">
        <v>18047.669999999998</v>
      </c>
      <c r="CX233">
        <v>0.74433530000000003</v>
      </c>
      <c r="CY233">
        <v>29.55733</v>
      </c>
      <c r="CZ233">
        <v>32.976979999999998</v>
      </c>
      <c r="DA233">
        <v>10470.92</v>
      </c>
      <c r="DB233">
        <v>0.74254350000000002</v>
      </c>
      <c r="DC233">
        <v>30.12321</v>
      </c>
      <c r="DD233">
        <v>14.780519999999999</v>
      </c>
      <c r="DE233">
        <v>4755.5959999999995</v>
      </c>
      <c r="DF233">
        <v>0.74066109999999996</v>
      </c>
      <c r="DG233">
        <v>31.404620000000001</v>
      </c>
      <c r="DH233">
        <v>5.4360850000000003</v>
      </c>
      <c r="DI233">
        <v>1770.028</v>
      </c>
      <c r="DJ233">
        <v>0.73867419999999995</v>
      </c>
      <c r="DK233">
        <v>34.079039999999999</v>
      </c>
      <c r="DL233">
        <v>1.71773</v>
      </c>
      <c r="DM233">
        <v>564.98490000000004</v>
      </c>
      <c r="DN233">
        <v>0.73671679999999995</v>
      </c>
      <c r="DO233">
        <v>37.528759999999998</v>
      </c>
      <c r="DP233">
        <v>0.49378440000000001</v>
      </c>
      <c r="DQ233">
        <v>163.46109999999999</v>
      </c>
      <c r="DR233">
        <v>0.73463659999999997</v>
      </c>
      <c r="DS233">
        <v>38.744660000000003</v>
      </c>
      <c r="DT233">
        <v>0.14404210000000001</v>
      </c>
      <c r="DU233">
        <v>47.545819999999999</v>
      </c>
      <c r="DV233">
        <v>0.7309658</v>
      </c>
      <c r="DW233">
        <v>38.629730000000002</v>
      </c>
      <c r="DX233" s="1">
        <v>5.4911639999999998E-2</v>
      </c>
      <c r="DY233">
        <v>17.82789</v>
      </c>
      <c r="DZ233">
        <v>0.72806349999999997</v>
      </c>
      <c r="EA233">
        <v>38.910550000000001</v>
      </c>
      <c r="EB233" s="1">
        <v>3.549662E-2</v>
      </c>
      <c r="EC233">
        <v>11.283810000000001</v>
      </c>
      <c r="ED233">
        <v>0.72575909999999999</v>
      </c>
      <c r="EE233">
        <v>39.361449999999998</v>
      </c>
      <c r="EF233" s="1">
        <v>3.3277059999999997E-2</v>
      </c>
      <c r="EG233">
        <v>10.499879999999999</v>
      </c>
      <c r="EH233">
        <v>0.7239681</v>
      </c>
      <c r="EI233">
        <v>40.12706</v>
      </c>
      <c r="EJ233" s="1">
        <v>3.4329320000000003E-2</v>
      </c>
      <c r="EK233">
        <v>10.82741</v>
      </c>
      <c r="EL233">
        <v>0.72246489999999997</v>
      </c>
      <c r="EM233">
        <v>41.506770000000003</v>
      </c>
      <c r="EN233" s="1">
        <v>3.4967369999999998E-2</v>
      </c>
      <c r="EO233">
        <v>11.044079999999999</v>
      </c>
      <c r="EP233">
        <v>0.72128899999999996</v>
      </c>
      <c r="EQ233">
        <v>43.861660000000001</v>
      </c>
      <c r="ER233" s="1">
        <v>3.4371810000000003E-2</v>
      </c>
      <c r="ES233">
        <v>10.87125</v>
      </c>
      <c r="ET233">
        <v>0.72048710000000005</v>
      </c>
      <c r="EU233">
        <v>45.657420000000002</v>
      </c>
      <c r="EV233" s="1">
        <v>3.2689469999999998E-2</v>
      </c>
      <c r="EW233">
        <v>10.34965</v>
      </c>
      <c r="EX233">
        <v>0.7198736</v>
      </c>
      <c r="EY233">
        <v>44.798969999999997</v>
      </c>
      <c r="EZ233" s="1">
        <v>3.027198E-2</v>
      </c>
      <c r="FA233">
        <v>9.5883090000000006</v>
      </c>
      <c r="FB233">
        <v>0.71943579999999996</v>
      </c>
      <c r="FC233">
        <v>43.37424</v>
      </c>
      <c r="FD233" s="1">
        <v>2.7296040000000001E-2</v>
      </c>
      <c r="FE233">
        <v>8.6497159999999997</v>
      </c>
      <c r="FF233">
        <v>0.71913870000000002</v>
      </c>
      <c r="FG233">
        <v>42.755420000000001</v>
      </c>
      <c r="FH233">
        <v>2.3811639999999999E-2</v>
      </c>
      <c r="FI233">
        <v>7.5513089999999998</v>
      </c>
      <c r="FJ233">
        <v>0.71896020000000005</v>
      </c>
      <c r="FK233">
        <v>42.904310000000002</v>
      </c>
      <c r="FL233" s="1">
        <v>1.995856E-2</v>
      </c>
      <c r="FM233">
        <v>6.3344319999999996</v>
      </c>
      <c r="FN233">
        <v>0.71886629999999996</v>
      </c>
      <c r="FO233">
        <v>44.113959999999999</v>
      </c>
      <c r="FP233" s="1">
        <v>1.6097449999999999E-2</v>
      </c>
      <c r="FQ233">
        <v>5.1119539999999999</v>
      </c>
      <c r="FR233">
        <v>0.7188177</v>
      </c>
      <c r="FS233">
        <v>45.423870000000001</v>
      </c>
      <c r="FT233" s="1">
        <v>1.2677799999999999E-2</v>
      </c>
      <c r="FU233">
        <v>4.0261889999999996</v>
      </c>
      <c r="FV233">
        <v>0.71877349999999995</v>
      </c>
      <c r="FW233">
        <v>46.234760000000001</v>
      </c>
      <c r="FX233" s="1">
        <v>1.000611E-2</v>
      </c>
      <c r="FY233">
        <v>3.1741280000000001</v>
      </c>
      <c r="FZ233">
        <v>0.71875319999999998</v>
      </c>
      <c r="GA233">
        <v>45.558140000000002</v>
      </c>
      <c r="GB233" s="1">
        <v>8.1151339999999995E-3</v>
      </c>
      <c r="GC233">
        <v>2.5693480000000002</v>
      </c>
      <c r="GD233">
        <v>0.71876450000000003</v>
      </c>
      <c r="GE233">
        <v>44.478940000000001</v>
      </c>
      <c r="GF233" s="1">
        <v>6.8576000000000002E-3</v>
      </c>
      <c r="GG233">
        <v>2.1667519999999998</v>
      </c>
      <c r="GH233">
        <v>0.71875219999999995</v>
      </c>
      <c r="GI233">
        <v>43.685580000000002</v>
      </c>
      <c r="GJ233" s="1">
        <v>6.0390009999999996E-3</v>
      </c>
      <c r="GK233">
        <v>1.9048560000000001</v>
      </c>
      <c r="GL233">
        <v>0.7187306</v>
      </c>
      <c r="GM233">
        <v>43.693440000000002</v>
      </c>
      <c r="GN233" s="1">
        <v>5.4901459999999996E-3</v>
      </c>
      <c r="GO233">
        <v>1.7295940000000001</v>
      </c>
      <c r="GP233">
        <v>0.71874329999999997</v>
      </c>
      <c r="GQ233">
        <v>44.0077</v>
      </c>
      <c r="GR233" s="1">
        <v>5.0959409999999997E-3</v>
      </c>
      <c r="GS233">
        <v>1.6040829999999999</v>
      </c>
      <c r="GT233">
        <v>0.71875800000000001</v>
      </c>
      <c r="GU233">
        <v>45.485750000000003</v>
      </c>
      <c r="GV233" s="1">
        <v>4.7887829999999996E-3</v>
      </c>
      <c r="GW233">
        <v>1.5066299999999999</v>
      </c>
      <c r="GX233">
        <v>0.71876309999999999</v>
      </c>
      <c r="GY233">
        <v>46.874490000000002</v>
      </c>
      <c r="GZ233" s="1">
        <v>4.5308479999999996E-3</v>
      </c>
      <c r="HA233">
        <v>1.4251990000000001</v>
      </c>
      <c r="HB233">
        <v>0.71875820000000001</v>
      </c>
      <c r="HC233">
        <v>47.919440000000002</v>
      </c>
      <c r="HD233" s="1">
        <v>4.3036419999999999E-3</v>
      </c>
      <c r="HE233">
        <v>1.3534090000000001</v>
      </c>
      <c r="HF233">
        <v>0.71875239999999996</v>
      </c>
      <c r="HG233">
        <v>47.914319999999996</v>
      </c>
      <c r="HH233" s="1">
        <v>4.097435E-3</v>
      </c>
      <c r="HI233">
        <v>1.28844</v>
      </c>
      <c r="HJ233">
        <v>0.71875149999999999</v>
      </c>
      <c r="HK233">
        <v>46.205640000000002</v>
      </c>
      <c r="HL233" s="1">
        <v>3.9071640000000003E-3</v>
      </c>
      <c r="HM233">
        <v>1.228539</v>
      </c>
      <c r="HN233">
        <v>0.71874139999999997</v>
      </c>
      <c r="HO233">
        <v>44.631810000000002</v>
      </c>
      <c r="HP233" s="1">
        <v>3.7297519999999998E-3</v>
      </c>
      <c r="HQ233">
        <v>1.172688</v>
      </c>
      <c r="HR233">
        <v>0.71874769999999999</v>
      </c>
      <c r="HS233">
        <v>43.720790000000001</v>
      </c>
      <c r="HT233" s="1">
        <v>3.5628309999999998E-3</v>
      </c>
      <c r="HU233">
        <v>1.1201589999999999</v>
      </c>
      <c r="HV233">
        <v>0.71873889999999996</v>
      </c>
      <c r="HW233">
        <v>43.499380000000002</v>
      </c>
      <c r="HX233" s="1">
        <v>3.4051139999999999E-3</v>
      </c>
      <c r="HY233">
        <v>1.0706039999999999</v>
      </c>
      <c r="HZ233">
        <v>0.71874020000000005</v>
      </c>
      <c r="IA233">
        <v>44.942010000000003</v>
      </c>
      <c r="IB233" s="1">
        <v>3.2564130000000001E-3</v>
      </c>
      <c r="IC233">
        <v>1.0238419999999999</v>
      </c>
      <c r="ID233">
        <v>0.71873940000000003</v>
      </c>
      <c r="IE233">
        <v>48.057830000000003</v>
      </c>
      <c r="IF233" s="1">
        <v>3.1163419999999998E-3</v>
      </c>
      <c r="IG233">
        <v>0.9797342</v>
      </c>
      <c r="IH233">
        <v>0.71874249999999995</v>
      </c>
      <c r="II233">
        <v>51.472940000000001</v>
      </c>
      <c r="IJ233" s="1">
        <v>2.9837219999999999E-3</v>
      </c>
      <c r="IK233">
        <v>0.93804609999999999</v>
      </c>
      <c r="IL233">
        <v>0.71874130000000003</v>
      </c>
      <c r="IM233">
        <v>52.592390000000002</v>
      </c>
      <c r="IN233" s="1">
        <v>2.8584249999999999E-3</v>
      </c>
      <c r="IO233">
        <v>0.89857480000000001</v>
      </c>
      <c r="IP233">
        <v>0.71873849999999995</v>
      </c>
      <c r="IQ233">
        <v>51.512590000000003</v>
      </c>
      <c r="IR233" s="1">
        <v>2.739006E-3</v>
      </c>
      <c r="IS233">
        <v>0.86108229999999997</v>
      </c>
      <c r="IT233">
        <v>0.71873889999999996</v>
      </c>
      <c r="IU233">
        <v>50.020159999999997</v>
      </c>
      <c r="IV233" s="1">
        <v>2.6261420000000001E-3</v>
      </c>
      <c r="IW233">
        <v>0.82552159999999997</v>
      </c>
      <c r="IX233">
        <v>0.71874260000000001</v>
      </c>
      <c r="IY233">
        <v>49.185699999999997</v>
      </c>
      <c r="IZ233" s="1">
        <v>2.518864E-3</v>
      </c>
      <c r="JA233">
        <v>0.79180269999999997</v>
      </c>
      <c r="JB233">
        <v>0.71876169999999995</v>
      </c>
      <c r="JC233">
        <v>48.86063</v>
      </c>
      <c r="JD233" s="1">
        <v>2.416676E-3</v>
      </c>
      <c r="JE233">
        <v>0.75971379999999999</v>
      </c>
      <c r="JF233">
        <v>0.71873880000000001</v>
      </c>
      <c r="JG233">
        <v>49.838279999999997</v>
      </c>
      <c r="JH233" s="1">
        <v>2.3198049999999999E-3</v>
      </c>
      <c r="JI233">
        <v>0.72920470000000004</v>
      </c>
      <c r="JJ233">
        <v>0.71874280000000002</v>
      </c>
      <c r="JK233">
        <v>50.14255</v>
      </c>
      <c r="JL233" s="1">
        <v>2.2265409999999999E-3</v>
      </c>
      <c r="JM233">
        <v>0.70028939999999995</v>
      </c>
      <c r="JN233">
        <v>0.71874369999999999</v>
      </c>
      <c r="JO233">
        <v>48.872320000000002</v>
      </c>
      <c r="JP233" s="1">
        <v>2.13394E-3</v>
      </c>
      <c r="JQ233">
        <v>0.67288530000000002</v>
      </c>
      <c r="JR233">
        <v>0.71873790000000004</v>
      </c>
      <c r="JS233">
        <v>46.920050000000003</v>
      </c>
      <c r="JT233" s="1">
        <v>2.046085E-3</v>
      </c>
      <c r="JU233">
        <v>0.64680979999999999</v>
      </c>
      <c r="JV233">
        <v>0.71873969999999998</v>
      </c>
      <c r="JW233">
        <v>45.642200000000003</v>
      </c>
      <c r="JX233" s="1">
        <v>1.962362E-3</v>
      </c>
      <c r="JY233">
        <v>0.62183069999999996</v>
      </c>
      <c r="JZ233">
        <v>0.71874340000000003</v>
      </c>
      <c r="KA233">
        <v>44.891440000000003</v>
      </c>
      <c r="KB233" s="1">
        <v>1.8828530000000001E-3</v>
      </c>
      <c r="KC233">
        <v>0.59796190000000005</v>
      </c>
      <c r="KD233">
        <v>0.71874090000000002</v>
      </c>
      <c r="KE233">
        <v>44.549990000000001</v>
      </c>
      <c r="KF233" s="1">
        <v>1.807361E-3</v>
      </c>
      <c r="KG233">
        <v>0.57520819999999995</v>
      </c>
      <c r="KH233">
        <v>0.7187424</v>
      </c>
      <c r="KI233">
        <v>44.09646</v>
      </c>
      <c r="KJ233" s="1">
        <v>1.7357E-3</v>
      </c>
      <c r="KK233">
        <v>0.55351720000000004</v>
      </c>
      <c r="KL233">
        <v>0.71876340000000005</v>
      </c>
      <c r="KM233">
        <v>44.777509999999999</v>
      </c>
      <c r="KN233" s="1">
        <v>1.667375E-3</v>
      </c>
      <c r="KO233">
        <v>0.5327404</v>
      </c>
      <c r="KP233">
        <v>0.7187403</v>
      </c>
      <c r="KQ233">
        <v>47.159790000000001</v>
      </c>
      <c r="KR233" s="1">
        <v>1.602221E-3</v>
      </c>
      <c r="KS233">
        <v>0.51290049999999998</v>
      </c>
      <c r="KT233">
        <v>0.7187422</v>
      </c>
      <c r="KU233">
        <v>50.438360000000003</v>
      </c>
      <c r="KV233" s="1">
        <v>1.5401620000000001E-3</v>
      </c>
      <c r="KW233">
        <v>0.49390830000000002</v>
      </c>
      <c r="KX233">
        <v>0.71874899999999997</v>
      </c>
      <c r="KY233">
        <v>52.061610000000002</v>
      </c>
      <c r="KZ233" s="1">
        <v>1.4808759999999999E-3</v>
      </c>
      <c r="LA233">
        <v>0.47571059999999998</v>
      </c>
      <c r="LB233">
        <v>0.71873830000000005</v>
      </c>
      <c r="LC233">
        <v>51.080849999999998</v>
      </c>
      <c r="LD233" s="1">
        <v>1.4246490000000001E-3</v>
      </c>
      <c r="LE233">
        <v>0.45836939999999998</v>
      </c>
      <c r="LF233">
        <v>0.71874130000000003</v>
      </c>
      <c r="LG233">
        <v>49.800600000000003</v>
      </c>
      <c r="LH233" s="1">
        <v>1.370797E-3</v>
      </c>
      <c r="LI233">
        <v>0.44175199999999998</v>
      </c>
      <c r="LJ233">
        <v>0.71875750000000005</v>
      </c>
      <c r="LK233">
        <v>49.407730000000001</v>
      </c>
      <c r="LL233" s="1">
        <v>1.3191450000000001E-3</v>
      </c>
      <c r="LM233">
        <v>0.4257417</v>
      </c>
      <c r="LN233">
        <v>0.71874150000000003</v>
      </c>
      <c r="LO233">
        <v>49.140720000000002</v>
      </c>
      <c r="LP233" s="1">
        <v>1.269722E-3</v>
      </c>
      <c r="LQ233">
        <v>0.41039789999999998</v>
      </c>
      <c r="LR233">
        <v>0.71874269999999996</v>
      </c>
      <c r="LS233">
        <v>49.389270000000003</v>
      </c>
      <c r="LT233" s="1">
        <v>1.222583E-3</v>
      </c>
      <c r="LU233">
        <v>0.3957002</v>
      </c>
      <c r="LV233">
        <v>0.71873580000000004</v>
      </c>
      <c r="LW233">
        <v>50.112290000000002</v>
      </c>
      <c r="LX233" s="1">
        <v>1.1774310000000001E-3</v>
      </c>
      <c r="LY233">
        <v>0.38160820000000001</v>
      </c>
      <c r="LZ233">
        <v>0.71873849999999995</v>
      </c>
      <c r="MA233">
        <v>49.729120000000002</v>
      </c>
      <c r="MB233" s="1">
        <v>1.1343639999999999E-3</v>
      </c>
      <c r="MC233">
        <v>0.36813639999999997</v>
      </c>
      <c r="MD233">
        <v>0.71874329999999997</v>
      </c>
      <c r="ME233">
        <v>48.470399999999998</v>
      </c>
      <c r="MF233" s="1">
        <v>1.0931210000000001E-3</v>
      </c>
      <c r="MG233">
        <v>0.3552244</v>
      </c>
      <c r="MH233">
        <v>0.7187405</v>
      </c>
      <c r="MI233">
        <v>46.444360000000003</v>
      </c>
      <c r="MJ233" s="1">
        <v>1.0536090000000001E-3</v>
      </c>
      <c r="MK233">
        <v>0.34285019999999999</v>
      </c>
      <c r="ML233">
        <v>0.71874179999999999</v>
      </c>
      <c r="MM233">
        <v>44.144019999999998</v>
      </c>
      <c r="MN233" s="1">
        <v>1.0156080000000001E-3</v>
      </c>
      <c r="MO233">
        <v>0.3309858</v>
      </c>
      <c r="MP233">
        <v>0.7187422</v>
      </c>
      <c r="MQ233">
        <v>42.74653</v>
      </c>
      <c r="MR233" s="1">
        <v>9.7920329999999999E-4</v>
      </c>
      <c r="MS233">
        <v>0.319602</v>
      </c>
      <c r="MT233">
        <v>0.71874130000000003</v>
      </c>
      <c r="MU233">
        <v>42.063290000000002</v>
      </c>
      <c r="MV233" s="1">
        <v>9.4426419999999996E-4</v>
      </c>
      <c r="MW233">
        <v>0.30867</v>
      </c>
      <c r="MX233">
        <v>0.71874289999999996</v>
      </c>
      <c r="MY233">
        <v>42.424889999999998</v>
      </c>
      <c r="MZ233" s="1">
        <v>9.1085639999999995E-4</v>
      </c>
      <c r="NA233">
        <v>0.29816769999999998</v>
      </c>
      <c r="NB233">
        <v>0.71873790000000004</v>
      </c>
      <c r="NC233">
        <v>42.692019999999999</v>
      </c>
      <c r="ND233" s="1">
        <v>8.7873889999999998E-4</v>
      </c>
      <c r="NE233">
        <v>0.28806080000000001</v>
      </c>
      <c r="NF233">
        <v>0.71873779999999998</v>
      </c>
      <c r="NG233">
        <v>43.467970000000001</v>
      </c>
      <c r="NH233" s="1">
        <v>8.4777470000000005E-4</v>
      </c>
      <c r="NI233">
        <v>0.27830719999999998</v>
      </c>
      <c r="NJ233">
        <v>0.71873620000000005</v>
      </c>
      <c r="NK233">
        <v>45.049909999999997</v>
      </c>
      <c r="NL233" s="1">
        <v>8.1806719999999997E-4</v>
      </c>
      <c r="NM233">
        <v>0.26893250000000002</v>
      </c>
      <c r="NN233">
        <v>0.71873529999999997</v>
      </c>
      <c r="NO233">
        <v>45.536189999999998</v>
      </c>
      <c r="NP233" s="1">
        <v>7.8956610000000004E-4</v>
      </c>
      <c r="NQ233">
        <v>0.25990799999999997</v>
      </c>
      <c r="NR233">
        <v>0.71874309999999997</v>
      </c>
      <c r="NS233">
        <v>44.734160000000003</v>
      </c>
      <c r="NT233" s="1">
        <v>7.621215E-4</v>
      </c>
      <c r="NU233">
        <v>0.25120779999999998</v>
      </c>
      <c r="NV233">
        <v>0.71874179999999999</v>
      </c>
      <c r="NW233">
        <v>44.477870000000003</v>
      </c>
      <c r="NX233" s="1">
        <v>7.3574230000000005E-4</v>
      </c>
      <c r="NY233">
        <v>0.24282419999999999</v>
      </c>
      <c r="NZ233">
        <v>0.7187443</v>
      </c>
      <c r="OA233">
        <v>44.651139999999998</v>
      </c>
      <c r="OB233" s="1">
        <v>7.104155E-4</v>
      </c>
      <c r="OC233">
        <v>0.2347254</v>
      </c>
      <c r="OD233">
        <v>0.71874970000000005</v>
      </c>
      <c r="OE233">
        <v>45.683959999999999</v>
      </c>
      <c r="OF233" s="1">
        <v>6.8612079999999997E-4</v>
      </c>
      <c r="OG233">
        <v>0.2269253</v>
      </c>
      <c r="OH233">
        <v>0.71874280000000002</v>
      </c>
      <c r="OI233">
        <v>45.558729999999997</v>
      </c>
      <c r="OJ233" s="1">
        <v>6.6277760000000002E-4</v>
      </c>
      <c r="OK233">
        <v>0.2194149</v>
      </c>
    </row>
    <row r="234" spans="1:401" x14ac:dyDescent="0.35">
      <c r="A234">
        <v>240</v>
      </c>
      <c r="B234" t="s">
        <v>4</v>
      </c>
      <c r="C234" t="s">
        <v>181</v>
      </c>
      <c r="D234" t="s">
        <v>240</v>
      </c>
      <c r="E234">
        <v>849.49590000000001</v>
      </c>
      <c r="F234">
        <v>1.0279720000000001</v>
      </c>
      <c r="G234">
        <v>26.010069999999999</v>
      </c>
      <c r="H234">
        <v>0</v>
      </c>
      <c r="I234">
        <v>0</v>
      </c>
      <c r="J234">
        <v>1.0220450000000001</v>
      </c>
      <c r="K234">
        <v>25.666399999999999</v>
      </c>
      <c r="L234">
        <v>0</v>
      </c>
      <c r="M234">
        <v>0</v>
      </c>
      <c r="N234">
        <v>1.015941</v>
      </c>
      <c r="O234">
        <v>24.910409999999999</v>
      </c>
      <c r="P234">
        <v>0</v>
      </c>
      <c r="Q234">
        <v>0</v>
      </c>
      <c r="R234">
        <v>1.010135</v>
      </c>
      <c r="S234">
        <v>25.40981</v>
      </c>
      <c r="T234">
        <v>0</v>
      </c>
      <c r="U234">
        <v>0</v>
      </c>
      <c r="V234">
        <v>1.0042169999999999</v>
      </c>
      <c r="W234">
        <v>26.16253</v>
      </c>
      <c r="X234">
        <v>0</v>
      </c>
      <c r="Y234">
        <v>0</v>
      </c>
      <c r="Z234">
        <v>0.9978861</v>
      </c>
      <c r="AA234">
        <v>26.357320000000001</v>
      </c>
      <c r="AB234">
        <v>0</v>
      </c>
      <c r="AC234">
        <v>0</v>
      </c>
      <c r="AD234">
        <v>0.99149259999999995</v>
      </c>
      <c r="AE234">
        <v>26.292560000000002</v>
      </c>
      <c r="AF234">
        <v>0</v>
      </c>
      <c r="AG234">
        <v>0</v>
      </c>
      <c r="AH234">
        <v>0.98566849999999995</v>
      </c>
      <c r="AI234">
        <v>25.943290000000001</v>
      </c>
      <c r="AJ234">
        <v>0</v>
      </c>
      <c r="AK234">
        <v>0</v>
      </c>
      <c r="AL234">
        <v>0.98036380000000001</v>
      </c>
      <c r="AM234">
        <v>25.531490000000002</v>
      </c>
      <c r="AN234">
        <v>0</v>
      </c>
      <c r="AO234">
        <v>0</v>
      </c>
      <c r="AP234">
        <v>0.97555579999999997</v>
      </c>
      <c r="AQ234">
        <v>26.121729999999999</v>
      </c>
      <c r="AR234">
        <v>0</v>
      </c>
      <c r="AS234">
        <v>0</v>
      </c>
      <c r="AT234">
        <v>0.97115450000000003</v>
      </c>
      <c r="AU234">
        <v>27.33642</v>
      </c>
      <c r="AV234" s="1">
        <v>1.8229880000000001E-34</v>
      </c>
      <c r="AW234" s="1">
        <v>5.0274760000000005E-32</v>
      </c>
      <c r="AX234">
        <v>0.96697390000000005</v>
      </c>
      <c r="AY234">
        <v>28.904959999999999</v>
      </c>
      <c r="AZ234" s="1">
        <v>1.071229E-24</v>
      </c>
      <c r="BA234" s="1">
        <v>2.845645E-22</v>
      </c>
      <c r="BB234">
        <v>0.96328290000000005</v>
      </c>
      <c r="BC234">
        <v>30.18647</v>
      </c>
      <c r="BD234" s="1">
        <v>1.1309790000000001E-15</v>
      </c>
      <c r="BE234" s="1">
        <v>2.254393E-13</v>
      </c>
      <c r="BF234">
        <v>0.96006069999999999</v>
      </c>
      <c r="BG234">
        <v>30.461300000000001</v>
      </c>
      <c r="BH234" s="1">
        <v>4.9505519999999996E-10</v>
      </c>
      <c r="BI234" s="1">
        <v>1.023279E-7</v>
      </c>
      <c r="BJ234">
        <v>0.95723619999999998</v>
      </c>
      <c r="BK234">
        <v>30.51688</v>
      </c>
      <c r="BL234" s="1">
        <v>1.0983060000000001E-6</v>
      </c>
      <c r="BM234" s="1">
        <v>2.427873E-4</v>
      </c>
      <c r="BN234">
        <v>0.95349360000000005</v>
      </c>
      <c r="BO234">
        <v>30.83278</v>
      </c>
      <c r="BP234" s="1">
        <v>2.5740229999999999E-4</v>
      </c>
      <c r="BQ234" s="1">
        <v>5.947699E-2</v>
      </c>
      <c r="BR234">
        <v>0.94916800000000001</v>
      </c>
      <c r="BS234">
        <v>31.044229999999999</v>
      </c>
      <c r="BT234" s="1">
        <v>1.5184970000000001E-2</v>
      </c>
      <c r="BU234">
        <v>3.6386129999999999</v>
      </c>
      <c r="BV234">
        <v>0.94562069999999998</v>
      </c>
      <c r="BW234">
        <v>31.757090000000002</v>
      </c>
      <c r="BX234">
        <v>0.32249529999999998</v>
      </c>
      <c r="BY234">
        <v>79.606870000000001</v>
      </c>
      <c r="BZ234">
        <v>0.94257840000000004</v>
      </c>
      <c r="CA234">
        <v>31.930530000000001</v>
      </c>
      <c r="CB234">
        <v>3.0347900000000001</v>
      </c>
      <c r="CC234">
        <v>769.40639999999996</v>
      </c>
      <c r="CD234">
        <v>0.93986139999999996</v>
      </c>
      <c r="CE234">
        <v>31.532489999999999</v>
      </c>
      <c r="CF234">
        <v>14.594900000000001</v>
      </c>
      <c r="CG234">
        <v>3792.0639999999999</v>
      </c>
      <c r="CH234">
        <v>0.93727740000000004</v>
      </c>
      <c r="CI234">
        <v>30.739419999999999</v>
      </c>
      <c r="CJ234">
        <v>39.92465</v>
      </c>
      <c r="CK234">
        <v>10606.12</v>
      </c>
      <c r="CL234">
        <v>0.93445489999999998</v>
      </c>
      <c r="CM234">
        <v>29.929590000000001</v>
      </c>
      <c r="CN234">
        <v>67.522139999999993</v>
      </c>
      <c r="CO234">
        <v>18322.22</v>
      </c>
      <c r="CP234">
        <v>0.93120619999999998</v>
      </c>
      <c r="CQ234">
        <v>29.567710000000002</v>
      </c>
      <c r="CR234">
        <v>75.713419999999999</v>
      </c>
      <c r="CS234">
        <v>20954.55</v>
      </c>
      <c r="CT234">
        <v>0.92735009999999996</v>
      </c>
      <c r="CU234">
        <v>29.558810000000001</v>
      </c>
      <c r="CV234">
        <v>59.849110000000003</v>
      </c>
      <c r="CW234">
        <v>16898.919999999998</v>
      </c>
      <c r="CX234">
        <v>0.92274889999999998</v>
      </c>
      <c r="CY234">
        <v>29.567049999999998</v>
      </c>
      <c r="CZ234">
        <v>35.178240000000002</v>
      </c>
      <c r="DA234">
        <v>10120.049999999999</v>
      </c>
      <c r="DB234">
        <v>0.91745220000000005</v>
      </c>
      <c r="DC234">
        <v>30.203720000000001</v>
      </c>
      <c r="DD234">
        <v>16.152180000000001</v>
      </c>
      <c r="DE234">
        <v>4730.4870000000001</v>
      </c>
      <c r="DF234">
        <v>0.91158919999999999</v>
      </c>
      <c r="DG234">
        <v>31.537310000000002</v>
      </c>
      <c r="DH234">
        <v>6.0647630000000001</v>
      </c>
      <c r="DI234">
        <v>1806.566</v>
      </c>
      <c r="DJ234">
        <v>0.90527089999999999</v>
      </c>
      <c r="DK234">
        <v>34.230539999999998</v>
      </c>
      <c r="DL234">
        <v>1.948512</v>
      </c>
      <c r="DM234">
        <v>589.36360000000002</v>
      </c>
      <c r="DN234">
        <v>0.89874240000000005</v>
      </c>
      <c r="DO234">
        <v>37.639110000000002</v>
      </c>
      <c r="DP234">
        <v>0.56558509999999995</v>
      </c>
      <c r="DQ234">
        <v>173.12780000000001</v>
      </c>
      <c r="DR234">
        <v>0.89216019999999996</v>
      </c>
      <c r="DS234">
        <v>38.751559999999998</v>
      </c>
      <c r="DT234">
        <v>0.16356129999999999</v>
      </c>
      <c r="DU234">
        <v>50.264879999999998</v>
      </c>
      <c r="DV234">
        <v>0.88575490000000001</v>
      </c>
      <c r="DW234">
        <v>38.557009999999998</v>
      </c>
      <c r="DX234" s="1">
        <v>5.9646610000000003E-2</v>
      </c>
      <c r="DY234">
        <v>17.980589999999999</v>
      </c>
      <c r="DZ234">
        <v>0.88066009999999995</v>
      </c>
      <c r="EA234">
        <v>38.794220000000003</v>
      </c>
      <c r="EB234" s="1">
        <v>3.6396530000000003E-2</v>
      </c>
      <c r="EC234">
        <v>10.588340000000001</v>
      </c>
      <c r="ED234">
        <v>0.87637169999999998</v>
      </c>
      <c r="EE234">
        <v>39.26247</v>
      </c>
      <c r="EF234" s="1">
        <v>3.3284609999999999E-2</v>
      </c>
      <c r="EG234">
        <v>9.5078329999999998</v>
      </c>
      <c r="EH234">
        <v>0.87298949999999997</v>
      </c>
      <c r="EI234">
        <v>40.090209999999999</v>
      </c>
      <c r="EJ234" s="1">
        <v>3.4221170000000002E-2</v>
      </c>
      <c r="EK234">
        <v>9.7412139999999994</v>
      </c>
      <c r="EL234">
        <v>0.87013949999999995</v>
      </c>
      <c r="EM234">
        <v>41.566079999999999</v>
      </c>
      <c r="EN234" s="1">
        <v>3.4951419999999997E-2</v>
      </c>
      <c r="EO234">
        <v>9.9560519999999997</v>
      </c>
      <c r="EP234">
        <v>0.86781940000000002</v>
      </c>
      <c r="EQ234">
        <v>44.015659999999997</v>
      </c>
      <c r="ER234" s="1">
        <v>3.4475499999999999E-2</v>
      </c>
      <c r="ES234">
        <v>9.8354140000000001</v>
      </c>
      <c r="ET234">
        <v>0.8657975</v>
      </c>
      <c r="EU234">
        <v>45.850569999999998</v>
      </c>
      <c r="EV234" s="1">
        <v>3.2883820000000001E-2</v>
      </c>
      <c r="EW234">
        <v>9.3937810000000006</v>
      </c>
      <c r="EX234">
        <v>0.86426219999999998</v>
      </c>
      <c r="EY234">
        <v>44.938189999999999</v>
      </c>
      <c r="EZ234" s="1">
        <v>3.0528199999999998E-2</v>
      </c>
      <c r="FA234">
        <v>8.7267019999999995</v>
      </c>
      <c r="FB234">
        <v>0.86314539999999995</v>
      </c>
      <c r="FC234">
        <v>43.412379999999999</v>
      </c>
      <c r="FD234" s="1">
        <v>2.7603430000000002E-2</v>
      </c>
      <c r="FE234">
        <v>7.8967369999999999</v>
      </c>
      <c r="FF234">
        <v>0.86234569999999999</v>
      </c>
      <c r="FG234">
        <v>42.692619999999998</v>
      </c>
      <c r="FH234" s="1">
        <v>2.416565E-2</v>
      </c>
      <c r="FI234">
        <v>6.9222419999999998</v>
      </c>
      <c r="FJ234">
        <v>0.86183270000000001</v>
      </c>
      <c r="FK234">
        <v>42.837299999999999</v>
      </c>
      <c r="FL234" s="1">
        <v>2.0337600000000001E-2</v>
      </c>
      <c r="FM234">
        <v>5.8348250000000004</v>
      </c>
      <c r="FN234">
        <v>0.86149010000000004</v>
      </c>
      <c r="FO234">
        <v>44.10575</v>
      </c>
      <c r="FP234" s="1">
        <v>1.6459430000000001E-2</v>
      </c>
      <c r="FQ234">
        <v>4.7289050000000001</v>
      </c>
      <c r="FR234">
        <v>0.86127310000000001</v>
      </c>
      <c r="FS234">
        <v>45.519440000000003</v>
      </c>
      <c r="FT234" s="1">
        <v>1.298203E-2</v>
      </c>
      <c r="FU234">
        <v>3.7321789999999999</v>
      </c>
      <c r="FV234">
        <v>0.86113200000000001</v>
      </c>
      <c r="FW234">
        <v>46.402070000000002</v>
      </c>
      <c r="FX234" s="1">
        <v>1.0233570000000001E-2</v>
      </c>
      <c r="FY234">
        <v>2.938663</v>
      </c>
      <c r="FZ234">
        <v>0.86103260000000004</v>
      </c>
      <c r="GA234">
        <v>45.732460000000003</v>
      </c>
      <c r="GB234" s="1">
        <v>8.2711360000000001E-3</v>
      </c>
      <c r="GC234">
        <v>2.3690259999999999</v>
      </c>
      <c r="GD234">
        <v>0.86099230000000004</v>
      </c>
      <c r="GE234">
        <v>44.5623</v>
      </c>
      <c r="GF234" s="1">
        <v>6.959893E-3</v>
      </c>
      <c r="GG234">
        <v>1.987355</v>
      </c>
      <c r="GH234">
        <v>0.86093989999999998</v>
      </c>
      <c r="GI234">
        <v>43.608600000000003</v>
      </c>
      <c r="GJ234" s="1">
        <v>6.1058129999999999E-3</v>
      </c>
      <c r="GK234">
        <v>1.7386980000000001</v>
      </c>
      <c r="GL234">
        <v>0.86092900000000006</v>
      </c>
      <c r="GM234">
        <v>43.565330000000003</v>
      </c>
      <c r="GN234" s="1">
        <v>5.5361209999999998E-3</v>
      </c>
      <c r="GO234">
        <v>1.573218</v>
      </c>
      <c r="GP234">
        <v>0.86092409999999997</v>
      </c>
      <c r="GQ234">
        <v>43.903060000000004</v>
      </c>
      <c r="GR234" s="1">
        <v>5.1300310000000002E-3</v>
      </c>
      <c r="GS234">
        <v>1.4558720000000001</v>
      </c>
      <c r="GT234">
        <v>0.86090520000000004</v>
      </c>
      <c r="GU234">
        <v>45.48574</v>
      </c>
      <c r="GV234" s="1">
        <v>4.8161619999999997E-3</v>
      </c>
      <c r="GW234">
        <v>1.3657010000000001</v>
      </c>
      <c r="GX234">
        <v>0.86090650000000002</v>
      </c>
      <c r="GY234">
        <v>46.995170000000002</v>
      </c>
      <c r="GZ234" s="1">
        <v>4.5543500000000004E-3</v>
      </c>
      <c r="HA234">
        <v>1.2909600000000001</v>
      </c>
      <c r="HB234">
        <v>0.86089680000000002</v>
      </c>
      <c r="HC234">
        <v>48.149360000000001</v>
      </c>
      <c r="HD234" s="1">
        <v>4.3246339999999999E-3</v>
      </c>
      <c r="HE234">
        <v>1.2254529999999999</v>
      </c>
      <c r="HF234">
        <v>0.86090730000000004</v>
      </c>
      <c r="HG234">
        <v>48.158569999999997</v>
      </c>
      <c r="HH234" s="1">
        <v>4.1165919999999996E-3</v>
      </c>
      <c r="HI234">
        <v>1.1663190000000001</v>
      </c>
      <c r="HJ234">
        <v>0.86091819999999997</v>
      </c>
      <c r="HK234">
        <v>46.37191</v>
      </c>
      <c r="HL234" s="1">
        <v>3.9250179999999997E-3</v>
      </c>
      <c r="HM234">
        <v>1.1119140000000001</v>
      </c>
      <c r="HN234">
        <v>0.86090330000000004</v>
      </c>
      <c r="HO234">
        <v>44.689160000000001</v>
      </c>
      <c r="HP234" s="1">
        <v>3.7464339999999999E-3</v>
      </c>
      <c r="HQ234">
        <v>1.061232</v>
      </c>
      <c r="HR234">
        <v>0.86090500000000003</v>
      </c>
      <c r="HS234">
        <v>43.69211</v>
      </c>
      <c r="HT234" s="1">
        <v>3.578529E-3</v>
      </c>
      <c r="HU234">
        <v>1.0136160000000001</v>
      </c>
      <c r="HV234">
        <v>0.8608981</v>
      </c>
      <c r="HW234">
        <v>43.470840000000003</v>
      </c>
      <c r="HX234" s="1">
        <v>3.4199539999999998E-3</v>
      </c>
      <c r="HY234">
        <v>0.96871200000000002</v>
      </c>
      <c r="HZ234">
        <v>0.86090169999999999</v>
      </c>
      <c r="IA234">
        <v>44.982089999999999</v>
      </c>
      <c r="IB234" s="1">
        <v>3.2704069999999999E-3</v>
      </c>
      <c r="IC234">
        <v>0.92632939999999997</v>
      </c>
      <c r="ID234">
        <v>0.86089439999999995</v>
      </c>
      <c r="IE234">
        <v>48.227379999999997</v>
      </c>
      <c r="IF234" s="1">
        <v>3.1295110000000002E-3</v>
      </c>
      <c r="IG234">
        <v>0.88635079999999999</v>
      </c>
      <c r="IH234">
        <v>0.86090049999999996</v>
      </c>
      <c r="II234">
        <v>51.67604</v>
      </c>
      <c r="IJ234" s="1">
        <v>2.9962249999999999E-3</v>
      </c>
      <c r="IK234">
        <v>0.84859720000000005</v>
      </c>
      <c r="IL234">
        <v>0.86089939999999998</v>
      </c>
      <c r="IM234">
        <v>52.786819999999999</v>
      </c>
      <c r="IN234" s="1">
        <v>2.8702649999999999E-3</v>
      </c>
      <c r="IO234">
        <v>0.81284120000000004</v>
      </c>
      <c r="IP234">
        <v>0.86090339999999999</v>
      </c>
      <c r="IQ234">
        <v>51.644550000000002</v>
      </c>
      <c r="IR234" s="1">
        <v>2.7502690000000001E-3</v>
      </c>
      <c r="IS234">
        <v>0.77889269999999999</v>
      </c>
      <c r="IT234">
        <v>0.86090359999999999</v>
      </c>
      <c r="IU234">
        <v>50.053800000000003</v>
      </c>
      <c r="IV234" s="1">
        <v>2.6367999999999999E-3</v>
      </c>
      <c r="IW234">
        <v>0.7466817</v>
      </c>
      <c r="IX234">
        <v>0.86090279999999997</v>
      </c>
      <c r="IY234">
        <v>49.133850000000002</v>
      </c>
      <c r="IZ234" s="1">
        <v>2.5289940000000001E-3</v>
      </c>
      <c r="JA234">
        <v>0.71615260000000003</v>
      </c>
      <c r="JB234">
        <v>0.86089830000000001</v>
      </c>
      <c r="JC234">
        <v>48.80538</v>
      </c>
      <c r="JD234" s="1">
        <v>2.426311E-3</v>
      </c>
      <c r="JE234">
        <v>0.68710649999999995</v>
      </c>
      <c r="JF234">
        <v>0.8609019</v>
      </c>
      <c r="JG234">
        <v>49.844650000000001</v>
      </c>
      <c r="JH234" s="1">
        <v>2.3289529999999999E-3</v>
      </c>
      <c r="JI234">
        <v>0.65947069999999997</v>
      </c>
      <c r="JJ234">
        <v>0.86090140000000004</v>
      </c>
      <c r="JK234">
        <v>50.2363</v>
      </c>
      <c r="JL234" s="1">
        <v>2.235197E-3</v>
      </c>
      <c r="JM234">
        <v>0.63327029999999995</v>
      </c>
      <c r="JN234">
        <v>0.86090149999999999</v>
      </c>
      <c r="JO234">
        <v>49.036790000000003</v>
      </c>
      <c r="JP234" s="1">
        <v>2.1421309999999998E-3</v>
      </c>
      <c r="JQ234">
        <v>0.60844860000000001</v>
      </c>
      <c r="JR234">
        <v>0.86089899999999997</v>
      </c>
      <c r="JS234">
        <v>47.074620000000003</v>
      </c>
      <c r="JT234" s="1">
        <v>2.0538930000000002E-3</v>
      </c>
      <c r="JU234">
        <v>0.58486199999999999</v>
      </c>
      <c r="JV234">
        <v>0.86090279999999997</v>
      </c>
      <c r="JW234">
        <v>45.716000000000001</v>
      </c>
      <c r="JX234" s="1">
        <v>1.9698189999999998E-3</v>
      </c>
      <c r="JY234">
        <v>0.56226350000000003</v>
      </c>
      <c r="JZ234">
        <v>0.86090359999999999</v>
      </c>
      <c r="KA234">
        <v>44.873939999999997</v>
      </c>
      <c r="KB234" s="1">
        <v>1.889965E-3</v>
      </c>
      <c r="KC234">
        <v>0.54066899999999996</v>
      </c>
      <c r="KD234">
        <v>0.86090469999999997</v>
      </c>
      <c r="KE234">
        <v>44.493029999999997</v>
      </c>
      <c r="KF234" s="1">
        <v>1.814108E-3</v>
      </c>
      <c r="KG234">
        <v>0.52006240000000004</v>
      </c>
      <c r="KH234">
        <v>0.86090060000000002</v>
      </c>
      <c r="KI234">
        <v>44.069929999999999</v>
      </c>
      <c r="KJ234" s="1">
        <v>1.7421260000000001E-3</v>
      </c>
      <c r="KK234">
        <v>0.50043349999999998</v>
      </c>
      <c r="KL234">
        <v>0.86089970000000005</v>
      </c>
      <c r="KM234">
        <v>44.86797</v>
      </c>
      <c r="KN234" s="1">
        <v>1.6735210000000001E-3</v>
      </c>
      <c r="KO234">
        <v>0.48164760000000001</v>
      </c>
      <c r="KP234">
        <v>0.86089899999999997</v>
      </c>
      <c r="KQ234">
        <v>47.369619999999998</v>
      </c>
      <c r="KR234" s="1">
        <v>1.60808E-3</v>
      </c>
      <c r="KS234">
        <v>0.46368749999999997</v>
      </c>
      <c r="KT234">
        <v>0.86090639999999996</v>
      </c>
      <c r="KU234">
        <v>50.697879999999998</v>
      </c>
      <c r="KV234">
        <v>1.5457750000000001E-3</v>
      </c>
      <c r="KW234">
        <v>0.44650980000000001</v>
      </c>
      <c r="KX234">
        <v>0.86090060000000002</v>
      </c>
      <c r="KY234">
        <v>52.253149999999998</v>
      </c>
      <c r="KZ234" s="1">
        <v>1.486221E-3</v>
      </c>
      <c r="LA234">
        <v>0.4300466</v>
      </c>
      <c r="LB234">
        <v>0.86088909999999996</v>
      </c>
      <c r="LC234">
        <v>51.13982</v>
      </c>
      <c r="LD234" s="1">
        <v>1.4297260000000001E-3</v>
      </c>
      <c r="LE234">
        <v>0.41433639999999999</v>
      </c>
      <c r="LF234">
        <v>0.86090180000000005</v>
      </c>
      <c r="LG234">
        <v>49.744970000000002</v>
      </c>
      <c r="LH234" s="1">
        <v>1.375689E-3</v>
      </c>
      <c r="LI234">
        <v>0.39932210000000001</v>
      </c>
      <c r="LJ234">
        <v>0.86089269999999996</v>
      </c>
      <c r="LK234">
        <v>49.312179999999998</v>
      </c>
      <c r="LL234" s="1">
        <v>1.323851E-3</v>
      </c>
      <c r="LM234">
        <v>0.38485320000000001</v>
      </c>
      <c r="LN234">
        <v>0.86089159999999998</v>
      </c>
      <c r="LO234">
        <v>49.055759999999999</v>
      </c>
      <c r="LP234" s="1">
        <v>1.2742000000000001E-3</v>
      </c>
      <c r="LQ234">
        <v>0.37096210000000002</v>
      </c>
      <c r="LR234">
        <v>0.86090060000000002</v>
      </c>
      <c r="LS234">
        <v>49.373280000000001</v>
      </c>
      <c r="LT234" s="1">
        <v>1.2268820000000001E-3</v>
      </c>
      <c r="LU234">
        <v>0.35767110000000002</v>
      </c>
      <c r="LV234">
        <v>0.86089530000000003</v>
      </c>
      <c r="LW234">
        <v>50.195680000000003</v>
      </c>
      <c r="LX234" s="1">
        <v>1.181543E-3</v>
      </c>
      <c r="LY234">
        <v>0.34491630000000001</v>
      </c>
      <c r="LZ234">
        <v>0.86089769999999999</v>
      </c>
      <c r="MA234">
        <v>49.9086</v>
      </c>
      <c r="MB234" s="1">
        <v>1.138287E-3</v>
      </c>
      <c r="MC234">
        <v>0.33273320000000001</v>
      </c>
      <c r="MD234">
        <v>0.86090120000000003</v>
      </c>
      <c r="ME234">
        <v>48.710929999999998</v>
      </c>
      <c r="MF234" s="1">
        <v>1.0968849999999999E-3</v>
      </c>
      <c r="MG234">
        <v>0.32105660000000003</v>
      </c>
      <c r="MH234">
        <v>0.86090089999999997</v>
      </c>
      <c r="MI234">
        <v>46.644089999999998</v>
      </c>
      <c r="MJ234" s="1">
        <v>1.0572089999999999E-3</v>
      </c>
      <c r="MK234">
        <v>0.30986239999999998</v>
      </c>
      <c r="ML234">
        <v>0.86090060000000002</v>
      </c>
      <c r="MM234">
        <v>44.250059999999998</v>
      </c>
      <c r="MN234" s="1">
        <v>1.0190539999999999E-3</v>
      </c>
      <c r="MO234">
        <v>0.29913119999999999</v>
      </c>
      <c r="MP234">
        <v>0.86090080000000002</v>
      </c>
      <c r="MQ234">
        <v>42.775590000000001</v>
      </c>
      <c r="MR234" s="1">
        <v>9.825061E-4</v>
      </c>
      <c r="MS234">
        <v>0.28883530000000002</v>
      </c>
      <c r="MT234">
        <v>0.86089970000000005</v>
      </c>
      <c r="MU234">
        <v>42.071289999999998</v>
      </c>
      <c r="MV234" s="1">
        <v>9.4742960000000005E-4</v>
      </c>
      <c r="MW234">
        <v>0.27894940000000001</v>
      </c>
      <c r="MX234">
        <v>0.86090180000000005</v>
      </c>
      <c r="MY234">
        <v>42.502330000000001</v>
      </c>
      <c r="MZ234" s="1">
        <v>9.1390030000000004E-4</v>
      </c>
      <c r="NA234">
        <v>0.26945540000000001</v>
      </c>
      <c r="NB234">
        <v>0.86089910000000003</v>
      </c>
      <c r="NC234">
        <v>42.861579999999996</v>
      </c>
      <c r="ND234" s="1">
        <v>8.816653E-4</v>
      </c>
      <c r="NE234">
        <v>0.26031759999999998</v>
      </c>
      <c r="NF234">
        <v>0.86090169999999999</v>
      </c>
      <c r="NG234">
        <v>43.703060000000001</v>
      </c>
      <c r="NH234" s="1">
        <v>8.5059109999999997E-4</v>
      </c>
      <c r="NI234">
        <v>0.25149559999999999</v>
      </c>
      <c r="NJ234">
        <v>0.86089970000000005</v>
      </c>
      <c r="NK234">
        <v>45.2333</v>
      </c>
      <c r="NL234" s="1">
        <v>8.2076930000000005E-4</v>
      </c>
      <c r="NM234">
        <v>0.2430215</v>
      </c>
      <c r="NN234">
        <v>0.86089360000000004</v>
      </c>
      <c r="NO234">
        <v>45.570749999999997</v>
      </c>
      <c r="NP234" s="1">
        <v>7.9216949999999996E-4</v>
      </c>
      <c r="NQ234">
        <v>0.2348613</v>
      </c>
      <c r="NR234">
        <v>0.86090770000000005</v>
      </c>
      <c r="NS234">
        <v>44.643230000000003</v>
      </c>
      <c r="NT234" s="1">
        <v>7.6462850000000001E-4</v>
      </c>
      <c r="NU234">
        <v>0.2270016</v>
      </c>
      <c r="NV234">
        <v>0.86090420000000001</v>
      </c>
      <c r="NW234">
        <v>44.345039999999997</v>
      </c>
      <c r="NX234" s="1">
        <v>7.3815630000000001E-4</v>
      </c>
      <c r="NY234">
        <v>0.2194227</v>
      </c>
      <c r="NZ234">
        <v>0.86090440000000001</v>
      </c>
      <c r="OA234">
        <v>44.548250000000003</v>
      </c>
      <c r="OB234" s="1">
        <v>7.1274119999999999E-4</v>
      </c>
      <c r="OC234">
        <v>0.2121045</v>
      </c>
      <c r="OD234">
        <v>0.86090679999999997</v>
      </c>
      <c r="OE234">
        <v>45.67933</v>
      </c>
      <c r="OF234" s="1">
        <v>6.8835339999999997E-4</v>
      </c>
      <c r="OG234">
        <v>0.20505100000000001</v>
      </c>
      <c r="OH234">
        <v>0.86090180000000005</v>
      </c>
      <c r="OI234">
        <v>45.631920000000001</v>
      </c>
      <c r="OJ234" s="1">
        <v>6.6493270000000004E-4</v>
      </c>
      <c r="OK234">
        <v>0.1982631</v>
      </c>
    </row>
    <row r="235" spans="1:401" x14ac:dyDescent="0.35">
      <c r="A235">
        <v>241</v>
      </c>
      <c r="B235" t="s">
        <v>4</v>
      </c>
      <c r="C235" t="s">
        <v>181</v>
      </c>
      <c r="D235" t="s">
        <v>241</v>
      </c>
      <c r="E235">
        <v>905.77419999999995</v>
      </c>
      <c r="F235">
        <v>0.92288510000000001</v>
      </c>
      <c r="G235">
        <v>26.131910000000001</v>
      </c>
      <c r="H235">
        <v>0</v>
      </c>
      <c r="I235">
        <v>0</v>
      </c>
      <c r="J235">
        <v>0.91679809999999995</v>
      </c>
      <c r="K235">
        <v>25.844139999999999</v>
      </c>
      <c r="L235">
        <v>0</v>
      </c>
      <c r="M235">
        <v>0</v>
      </c>
      <c r="N235">
        <v>0.91053709999999999</v>
      </c>
      <c r="O235">
        <v>25.063590000000001</v>
      </c>
      <c r="P235">
        <v>0</v>
      </c>
      <c r="Q235">
        <v>0</v>
      </c>
      <c r="R235">
        <v>0.90463789999999999</v>
      </c>
      <c r="S235">
        <v>25.474419999999999</v>
      </c>
      <c r="T235">
        <v>0</v>
      </c>
      <c r="U235">
        <v>0</v>
      </c>
      <c r="V235">
        <v>0.89876869999999998</v>
      </c>
      <c r="W235">
        <v>26.16178</v>
      </c>
      <c r="X235">
        <v>0</v>
      </c>
      <c r="Y235">
        <v>0</v>
      </c>
      <c r="Z235">
        <v>0.89308030000000005</v>
      </c>
      <c r="AA235">
        <v>26.357890000000001</v>
      </c>
      <c r="AB235">
        <v>0</v>
      </c>
      <c r="AC235">
        <v>0</v>
      </c>
      <c r="AD235">
        <v>0.88734170000000001</v>
      </c>
      <c r="AE235">
        <v>26.242190000000001</v>
      </c>
      <c r="AF235">
        <v>0</v>
      </c>
      <c r="AG235">
        <v>0</v>
      </c>
      <c r="AH235">
        <v>0.88158329999999996</v>
      </c>
      <c r="AI235">
        <v>25.95703</v>
      </c>
      <c r="AJ235">
        <v>0</v>
      </c>
      <c r="AK235">
        <v>0</v>
      </c>
      <c r="AL235">
        <v>0.8763164</v>
      </c>
      <c r="AM235">
        <v>25.600149999999999</v>
      </c>
      <c r="AN235">
        <v>0</v>
      </c>
      <c r="AO235">
        <v>0</v>
      </c>
      <c r="AP235">
        <v>0.87164680000000005</v>
      </c>
      <c r="AQ235">
        <v>26.23592</v>
      </c>
      <c r="AR235">
        <v>0</v>
      </c>
      <c r="AS235">
        <v>0</v>
      </c>
      <c r="AT235">
        <v>0.8674404</v>
      </c>
      <c r="AU235">
        <v>27.48836</v>
      </c>
      <c r="AV235" s="1">
        <v>2.3714339999999999E-35</v>
      </c>
      <c r="AW235" s="1">
        <v>1.2643440000000001E-32</v>
      </c>
      <c r="AX235">
        <v>0.86344779999999999</v>
      </c>
      <c r="AY235">
        <v>29.058140000000002</v>
      </c>
      <c r="AZ235" s="1">
        <v>1.3091640000000001E-25</v>
      </c>
      <c r="BA235" s="1">
        <v>6.9995739999999996E-23</v>
      </c>
      <c r="BB235">
        <v>0.85986390000000001</v>
      </c>
      <c r="BC235">
        <v>30.294309999999999</v>
      </c>
      <c r="BD235" s="1">
        <v>3.6733920000000002E-16</v>
      </c>
      <c r="BE235" s="1">
        <v>8.5569079999999997E-14</v>
      </c>
      <c r="BF235">
        <v>0.85688299999999995</v>
      </c>
      <c r="BG235">
        <v>30.479199999999999</v>
      </c>
      <c r="BH235" s="1">
        <v>2.2533640000000001E-10</v>
      </c>
      <c r="BI235" s="1">
        <v>5.9695310000000006E-8</v>
      </c>
      <c r="BJ235">
        <v>0.85424690000000003</v>
      </c>
      <c r="BK235">
        <v>30.396750000000001</v>
      </c>
      <c r="BL235" s="1">
        <v>6.4934820000000001E-7</v>
      </c>
      <c r="BM235" s="1">
        <v>2.022618E-4</v>
      </c>
      <c r="BN235">
        <v>0.85188819999999998</v>
      </c>
      <c r="BO235">
        <v>30.677160000000001</v>
      </c>
      <c r="BP235" s="1">
        <v>1.7253280000000001E-4</v>
      </c>
      <c r="BQ235" s="1">
        <v>5.8568809999999999E-2</v>
      </c>
      <c r="BR235">
        <v>0.85016979999999998</v>
      </c>
      <c r="BS235">
        <v>30.948149999999998</v>
      </c>
      <c r="BT235" s="1">
        <v>1.1128229999999999E-2</v>
      </c>
      <c r="BU235">
        <v>4.0777609999999997</v>
      </c>
      <c r="BV235">
        <v>0.8487884</v>
      </c>
      <c r="BW235">
        <v>31.742889999999999</v>
      </c>
      <c r="BX235">
        <v>0.2537642</v>
      </c>
      <c r="BY235">
        <v>99.702950000000001</v>
      </c>
      <c r="BZ235">
        <v>0.84756849999999995</v>
      </c>
      <c r="CA235">
        <v>32.125720000000001</v>
      </c>
      <c r="CB235">
        <v>2.535914</v>
      </c>
      <c r="CC235">
        <v>1065.4090000000001</v>
      </c>
      <c r="CD235">
        <v>0.84642229999999996</v>
      </c>
      <c r="CE235">
        <v>31.743729999999999</v>
      </c>
      <c r="CF235">
        <v>12.85303</v>
      </c>
      <c r="CG235">
        <v>5764.2520000000004</v>
      </c>
      <c r="CH235">
        <v>0.84518709999999997</v>
      </c>
      <c r="CI235">
        <v>31.01155</v>
      </c>
      <c r="CJ235">
        <v>36.848889999999997</v>
      </c>
      <c r="CK235">
        <v>17607.46</v>
      </c>
      <c r="CL235">
        <v>0.84366509999999995</v>
      </c>
      <c r="CM235">
        <v>30.046510000000001</v>
      </c>
      <c r="CN235">
        <v>65.027670000000001</v>
      </c>
      <c r="CO235">
        <v>33086.22</v>
      </c>
      <c r="CP235">
        <v>0.84185390000000004</v>
      </c>
      <c r="CQ235">
        <v>29.546150000000001</v>
      </c>
      <c r="CR235">
        <v>75.770420000000001</v>
      </c>
      <c r="CS235">
        <v>41042.400000000001</v>
      </c>
      <c r="CT235">
        <v>0.83965140000000005</v>
      </c>
      <c r="CU235">
        <v>29.49117</v>
      </c>
      <c r="CV235">
        <v>62.116840000000003</v>
      </c>
      <c r="CW235">
        <v>35752.910000000003</v>
      </c>
      <c r="CX235">
        <v>0.83699179999999995</v>
      </c>
      <c r="CY235">
        <v>29.550940000000001</v>
      </c>
      <c r="CZ235">
        <v>37.736150000000002</v>
      </c>
      <c r="DA235">
        <v>23060.78</v>
      </c>
      <c r="DB235">
        <v>0.83399049999999997</v>
      </c>
      <c r="DC235">
        <v>30.286169999999998</v>
      </c>
      <c r="DD235">
        <v>17.858429999999998</v>
      </c>
      <c r="DE235">
        <v>11566.48</v>
      </c>
      <c r="DF235">
        <v>0.83075200000000005</v>
      </c>
      <c r="DG235">
        <v>31.680769999999999</v>
      </c>
      <c r="DH235">
        <v>6.8906660000000004</v>
      </c>
      <c r="DI235">
        <v>4717.0450000000001</v>
      </c>
      <c r="DJ235">
        <v>0.82732050000000001</v>
      </c>
      <c r="DK235">
        <v>34.369309999999999</v>
      </c>
      <c r="DL235">
        <v>2.266292</v>
      </c>
      <c r="DM235">
        <v>1631.8820000000001</v>
      </c>
      <c r="DN235">
        <v>0.82382089999999997</v>
      </c>
      <c r="DO235">
        <v>37.732019999999999</v>
      </c>
      <c r="DP235">
        <v>0.66895459999999995</v>
      </c>
      <c r="DQ235">
        <v>501.44600000000003</v>
      </c>
      <c r="DR235">
        <v>0.82041109999999995</v>
      </c>
      <c r="DS235">
        <v>38.802810000000001</v>
      </c>
      <c r="DT235">
        <v>0.19346189999999999</v>
      </c>
      <c r="DU235">
        <v>146.95949999999999</v>
      </c>
      <c r="DV235">
        <v>0.81718360000000001</v>
      </c>
      <c r="DW235">
        <v>38.455550000000002</v>
      </c>
      <c r="DX235" s="1">
        <v>6.7379659999999994E-2</v>
      </c>
      <c r="DY235">
        <v>48.397480000000002</v>
      </c>
      <c r="DZ235">
        <v>0.81541379999999997</v>
      </c>
      <c r="EA235">
        <v>38.588630000000002</v>
      </c>
      <c r="EB235" s="1">
        <v>3.8048039999999998E-2</v>
      </c>
      <c r="EC235">
        <v>24.050129999999999</v>
      </c>
      <c r="ED235">
        <v>0.81438710000000003</v>
      </c>
      <c r="EE235">
        <v>39.047580000000004</v>
      </c>
      <c r="EF235" s="1">
        <v>3.3405659999999997E-2</v>
      </c>
      <c r="EG235">
        <v>19.439340000000001</v>
      </c>
      <c r="EH235">
        <v>0.81375600000000003</v>
      </c>
      <c r="EI235">
        <v>39.956710000000001</v>
      </c>
      <c r="EJ235">
        <v>3.4086539999999999E-2</v>
      </c>
      <c r="EK235">
        <v>19.448930000000001</v>
      </c>
      <c r="EL235">
        <v>0.81333180000000005</v>
      </c>
      <c r="EM235">
        <v>41.500430000000001</v>
      </c>
      <c r="EN235" s="1">
        <v>3.490331E-2</v>
      </c>
      <c r="EO235">
        <v>19.958020000000001</v>
      </c>
      <c r="EP235">
        <v>0.81306990000000001</v>
      </c>
      <c r="EQ235">
        <v>44.125999999999998</v>
      </c>
      <c r="ER235" s="1">
        <v>3.458174E-2</v>
      </c>
      <c r="ES235">
        <v>19.909859999999998</v>
      </c>
      <c r="ET235">
        <v>0.81289299999999998</v>
      </c>
      <c r="EU235">
        <v>46.09845</v>
      </c>
      <c r="EV235" s="1">
        <v>3.311455E-2</v>
      </c>
      <c r="EW235">
        <v>19.18629</v>
      </c>
      <c r="EX235">
        <v>0.81284449999999997</v>
      </c>
      <c r="EY235">
        <v>45.29242</v>
      </c>
      <c r="EZ235" s="1">
        <v>3.0845350000000001E-2</v>
      </c>
      <c r="FA235">
        <v>17.959800000000001</v>
      </c>
      <c r="FB235">
        <v>0.81285580000000002</v>
      </c>
      <c r="FC235">
        <v>43.581220000000002</v>
      </c>
      <c r="FD235" s="1">
        <v>2.7989400000000001E-2</v>
      </c>
      <c r="FE235">
        <v>16.375240000000002</v>
      </c>
      <c r="FF235">
        <v>0.81288669999999996</v>
      </c>
      <c r="FG235">
        <v>42.666049999999998</v>
      </c>
      <c r="FH235" s="1">
        <v>2.4614230000000001E-2</v>
      </c>
      <c r="FI235">
        <v>14.487410000000001</v>
      </c>
      <c r="FJ235">
        <v>0.81300510000000004</v>
      </c>
      <c r="FK235">
        <v>42.694389999999999</v>
      </c>
      <c r="FL235" s="1">
        <v>2.0824949999999998E-2</v>
      </c>
      <c r="FM235">
        <v>12.34684</v>
      </c>
      <c r="FN235">
        <v>0.81313780000000002</v>
      </c>
      <c r="FO235">
        <v>43.99765</v>
      </c>
      <c r="FP235" s="1">
        <v>1.693418E-2</v>
      </c>
      <c r="FQ235">
        <v>10.11192</v>
      </c>
      <c r="FR235">
        <v>0.81324960000000002</v>
      </c>
      <c r="FS235">
        <v>45.519779999999997</v>
      </c>
      <c r="FT235" s="1">
        <v>1.338983E-2</v>
      </c>
      <c r="FU235">
        <v>8.0320479999999996</v>
      </c>
      <c r="FV235">
        <v>0.8133319</v>
      </c>
      <c r="FW235">
        <v>46.631729999999997</v>
      </c>
      <c r="FX235" s="1">
        <v>1.0544639999999999E-2</v>
      </c>
      <c r="FY235">
        <v>6.3209900000000001</v>
      </c>
      <c r="FZ235">
        <v>0.81339510000000004</v>
      </c>
      <c r="GA235">
        <v>46.07911</v>
      </c>
      <c r="GB235" s="1">
        <v>8.4877119999999997E-3</v>
      </c>
      <c r="GC235">
        <v>5.0582149999999997</v>
      </c>
      <c r="GD235">
        <v>0.81344590000000006</v>
      </c>
      <c r="GE235">
        <v>44.822830000000003</v>
      </c>
      <c r="GF235" s="1">
        <v>7.102939E-3</v>
      </c>
      <c r="GG235">
        <v>4.1964670000000002</v>
      </c>
      <c r="GH235">
        <v>0.81346309999999999</v>
      </c>
      <c r="GI235">
        <v>43.60765</v>
      </c>
      <c r="GJ235" s="1">
        <v>6.1991449999999997E-3</v>
      </c>
      <c r="GK235">
        <v>3.6312859999999998</v>
      </c>
      <c r="GL235">
        <v>0.81351099999999998</v>
      </c>
      <c r="GM235">
        <v>43.361890000000002</v>
      </c>
      <c r="GN235" s="1">
        <v>5.5996350000000004E-3</v>
      </c>
      <c r="GO235">
        <v>3.2584569999999999</v>
      </c>
      <c r="GP235">
        <v>0.81352080000000004</v>
      </c>
      <c r="GQ235">
        <v>43.672080000000001</v>
      </c>
      <c r="GR235" s="1">
        <v>5.17644E-3</v>
      </c>
      <c r="GS235">
        <v>2.9991240000000001</v>
      </c>
      <c r="GT235">
        <v>0.81351249999999997</v>
      </c>
      <c r="GU235">
        <v>45.36327</v>
      </c>
      <c r="GV235" s="1">
        <v>4.8528779999999997E-3</v>
      </c>
      <c r="GW235">
        <v>2.8042600000000002</v>
      </c>
      <c r="GX235">
        <v>0.81355880000000003</v>
      </c>
      <c r="GY235">
        <v>47.118209999999998</v>
      </c>
      <c r="GZ235" s="1">
        <v>4.585553E-3</v>
      </c>
      <c r="HA235">
        <v>2.6461209999999999</v>
      </c>
      <c r="HB235">
        <v>0.81353929999999997</v>
      </c>
      <c r="HC235">
        <v>48.452379999999998</v>
      </c>
      <c r="HD235" s="1">
        <v>4.3523399999999997E-3</v>
      </c>
      <c r="HE235">
        <v>2.5093559999999999</v>
      </c>
      <c r="HF235">
        <v>0.81353520000000001</v>
      </c>
      <c r="HG235">
        <v>48.612220000000001</v>
      </c>
      <c r="HH235" s="1">
        <v>4.1418030000000003E-3</v>
      </c>
      <c r="HI235">
        <v>2.3867340000000001</v>
      </c>
      <c r="HJ235">
        <v>0.81357069999999998</v>
      </c>
      <c r="HK235">
        <v>46.795569999999998</v>
      </c>
      <c r="HL235" s="1">
        <v>3.948404E-3</v>
      </c>
      <c r="HM235">
        <v>2.2745320000000002</v>
      </c>
      <c r="HN235">
        <v>0.81356340000000005</v>
      </c>
      <c r="HO235">
        <v>44.90352</v>
      </c>
      <c r="HP235" s="1">
        <v>3.7682789999999998E-3</v>
      </c>
      <c r="HQ235">
        <v>2.1702729999999999</v>
      </c>
      <c r="HR235">
        <v>0.81356110000000004</v>
      </c>
      <c r="HS235">
        <v>43.723179999999999</v>
      </c>
      <c r="HT235" s="1">
        <v>3.5990760000000001E-3</v>
      </c>
      <c r="HU235">
        <v>2.0724939999999998</v>
      </c>
      <c r="HV235">
        <v>0.81355599999999995</v>
      </c>
      <c r="HW235">
        <v>43.405349999999999</v>
      </c>
      <c r="HX235" s="1">
        <v>3.439353E-3</v>
      </c>
      <c r="HY235">
        <v>1.980388</v>
      </c>
      <c r="HZ235">
        <v>0.81356079999999997</v>
      </c>
      <c r="IA235">
        <v>44.920679999999997</v>
      </c>
      <c r="IB235" s="1">
        <v>3.2887010000000002E-3</v>
      </c>
      <c r="IC235">
        <v>1.8934299999999999</v>
      </c>
      <c r="ID235">
        <v>0.81355889999999997</v>
      </c>
      <c r="IE235">
        <v>48.208289999999998</v>
      </c>
      <c r="IF235" s="1">
        <v>3.1467660000000001E-3</v>
      </c>
      <c r="IG235">
        <v>1.8114110000000001</v>
      </c>
      <c r="IH235">
        <v>0.81355690000000003</v>
      </c>
      <c r="II235">
        <v>51.873890000000003</v>
      </c>
      <c r="IJ235" s="1">
        <v>3.0125629999999998E-3</v>
      </c>
      <c r="IK235">
        <v>1.734049</v>
      </c>
      <c r="IL235">
        <v>0.81355580000000005</v>
      </c>
      <c r="IM235">
        <v>53.106740000000002</v>
      </c>
      <c r="IN235" s="1">
        <v>2.8857330000000001E-3</v>
      </c>
      <c r="IO235">
        <v>1.6607400000000001</v>
      </c>
      <c r="IP235">
        <v>0.81355789999999994</v>
      </c>
      <c r="IQ235">
        <v>51.975360000000002</v>
      </c>
      <c r="IR235" s="1">
        <v>2.7649630000000001E-3</v>
      </c>
      <c r="IS235">
        <v>1.591248</v>
      </c>
      <c r="IT235">
        <v>0.81355659999999996</v>
      </c>
      <c r="IU235">
        <v>50.214399999999998</v>
      </c>
      <c r="IV235" s="1">
        <v>2.6507200000000001E-3</v>
      </c>
      <c r="IW235">
        <v>1.525255</v>
      </c>
      <c r="IX235">
        <v>0.81355239999999995</v>
      </c>
      <c r="IY235">
        <v>49.141629999999999</v>
      </c>
      <c r="IZ235" s="1">
        <v>2.5422119999999999E-3</v>
      </c>
      <c r="JA235">
        <v>1.4627239999999999</v>
      </c>
      <c r="JB235">
        <v>0.813558</v>
      </c>
      <c r="JC235">
        <v>48.711930000000002</v>
      </c>
      <c r="JD235" s="1">
        <v>2.4388909999999999E-3</v>
      </c>
      <c r="JE235">
        <v>1.403265</v>
      </c>
      <c r="JF235">
        <v>0.81356430000000002</v>
      </c>
      <c r="JG235">
        <v>49.774619999999999</v>
      </c>
      <c r="JH235" s="1">
        <v>2.340927E-3</v>
      </c>
      <c r="JI235">
        <v>1.3467100000000001</v>
      </c>
      <c r="JJ235">
        <v>0.81358949999999997</v>
      </c>
      <c r="JK235">
        <v>50.402000000000001</v>
      </c>
      <c r="JL235" s="1">
        <v>2.2465319999999999E-3</v>
      </c>
      <c r="JM235">
        <v>1.2930349999999999</v>
      </c>
      <c r="JN235">
        <v>0.81358830000000004</v>
      </c>
      <c r="JO235">
        <v>49.348909999999997</v>
      </c>
      <c r="JP235" s="1">
        <v>2.152836E-3</v>
      </c>
      <c r="JQ235">
        <v>1.2421759999999999</v>
      </c>
      <c r="JR235">
        <v>0.81354990000000005</v>
      </c>
      <c r="JS235">
        <v>47.426049999999996</v>
      </c>
      <c r="JT235" s="1">
        <v>2.0640680000000001E-3</v>
      </c>
      <c r="JU235">
        <v>1.1939010000000001</v>
      </c>
      <c r="JV235">
        <v>0.81356459999999997</v>
      </c>
      <c r="JW235">
        <v>45.952399999999997</v>
      </c>
      <c r="JX235" s="1">
        <v>1.9795630000000002E-3</v>
      </c>
      <c r="JY235">
        <v>1.1477349999999999</v>
      </c>
      <c r="JZ235">
        <v>0.81355290000000002</v>
      </c>
      <c r="KA235">
        <v>44.911670000000001</v>
      </c>
      <c r="KB235" s="1">
        <v>1.8992359999999999E-3</v>
      </c>
      <c r="KC235">
        <v>1.1035759999999999</v>
      </c>
      <c r="KD235">
        <v>0.81356850000000003</v>
      </c>
      <c r="KE235">
        <v>44.418930000000003</v>
      </c>
      <c r="KF235" s="1">
        <v>1.82292E-3</v>
      </c>
      <c r="KG235">
        <v>1.0614060000000001</v>
      </c>
      <c r="KH235">
        <v>0.813558</v>
      </c>
      <c r="KI235">
        <v>44.013500000000001</v>
      </c>
      <c r="KJ235" s="1">
        <v>1.750508E-3</v>
      </c>
      <c r="KK235">
        <v>1.0212619999999999</v>
      </c>
      <c r="KL235">
        <v>0.81355880000000003</v>
      </c>
      <c r="KM235">
        <v>44.913269999999997</v>
      </c>
      <c r="KN235" s="1">
        <v>1.6815389999999999E-3</v>
      </c>
      <c r="KO235">
        <v>0.98287460000000004</v>
      </c>
      <c r="KP235">
        <v>0.81355630000000001</v>
      </c>
      <c r="KQ235">
        <v>47.57246</v>
      </c>
      <c r="KR235" s="1">
        <v>1.6157260000000001E-3</v>
      </c>
      <c r="KS235">
        <v>0.94615360000000004</v>
      </c>
      <c r="KT235">
        <v>0.81355929999999999</v>
      </c>
      <c r="KU235">
        <v>50.984299999999998</v>
      </c>
      <c r="KV235" s="1">
        <v>1.553088E-3</v>
      </c>
      <c r="KW235">
        <v>0.91105539999999996</v>
      </c>
      <c r="KX235">
        <v>0.81355140000000004</v>
      </c>
      <c r="KY235">
        <v>52.584829999999997</v>
      </c>
      <c r="KZ235" s="1">
        <v>1.4932039999999999E-3</v>
      </c>
      <c r="LA235">
        <v>0.87741270000000005</v>
      </c>
      <c r="LB235">
        <v>0.81357939999999995</v>
      </c>
      <c r="LC235">
        <v>51.381100000000004</v>
      </c>
      <c r="LD235" s="1">
        <v>1.4363659999999999E-3</v>
      </c>
      <c r="LE235">
        <v>0.84527649999999999</v>
      </c>
      <c r="LF235">
        <v>0.81355120000000003</v>
      </c>
      <c r="LG235">
        <v>49.7654</v>
      </c>
      <c r="LH235" s="1">
        <v>1.3820550000000001E-3</v>
      </c>
      <c r="LI235">
        <v>0.81460580000000005</v>
      </c>
      <c r="LJ235">
        <v>0.81354910000000003</v>
      </c>
      <c r="LK235">
        <v>49.177430000000001</v>
      </c>
      <c r="LL235" s="1">
        <v>1.329975E-3</v>
      </c>
      <c r="LM235">
        <v>0.78507769999999999</v>
      </c>
      <c r="LN235">
        <v>0.81355140000000004</v>
      </c>
      <c r="LO235">
        <v>48.90399</v>
      </c>
      <c r="LP235" s="1">
        <v>1.2800489999999999E-3</v>
      </c>
      <c r="LQ235">
        <v>0.75670059999999995</v>
      </c>
      <c r="LR235">
        <v>0.81355770000000005</v>
      </c>
      <c r="LS235">
        <v>49.293379999999999</v>
      </c>
      <c r="LT235" s="1">
        <v>1.232489E-3</v>
      </c>
      <c r="LU235">
        <v>0.72954699999999995</v>
      </c>
      <c r="LV235">
        <v>0.81358450000000004</v>
      </c>
      <c r="LW235">
        <v>50.261299999999999</v>
      </c>
      <c r="LX235" s="1">
        <v>1.18691E-3</v>
      </c>
      <c r="LY235">
        <v>0.70349899999999999</v>
      </c>
      <c r="LZ235">
        <v>0.81355650000000002</v>
      </c>
      <c r="MA235">
        <v>50.236049999999999</v>
      </c>
      <c r="MB235" s="1">
        <v>1.1434100000000001E-3</v>
      </c>
      <c r="MC235">
        <v>0.67858830000000003</v>
      </c>
      <c r="MD235">
        <v>0.81355789999999994</v>
      </c>
      <c r="ME235">
        <v>49.148859999999999</v>
      </c>
      <c r="MF235" s="1">
        <v>1.101793E-3</v>
      </c>
      <c r="MG235">
        <v>0.65474239999999995</v>
      </c>
      <c r="MH235">
        <v>0.81355049999999995</v>
      </c>
      <c r="MI235">
        <v>47.137039999999999</v>
      </c>
      <c r="MJ235" s="1">
        <v>1.061895E-3</v>
      </c>
      <c r="MK235">
        <v>0.63186540000000002</v>
      </c>
      <c r="ML235">
        <v>0.81355860000000002</v>
      </c>
      <c r="MM235">
        <v>44.573039999999999</v>
      </c>
      <c r="MN235" s="1">
        <v>1.0235509999999999E-3</v>
      </c>
      <c r="MO235">
        <v>0.60994780000000004</v>
      </c>
      <c r="MP235">
        <v>0.81355880000000003</v>
      </c>
      <c r="MQ235">
        <v>42.9146</v>
      </c>
      <c r="MR235" s="1">
        <v>9.8681380000000007E-4</v>
      </c>
      <c r="MS235">
        <v>0.58892120000000003</v>
      </c>
      <c r="MT235">
        <v>0.81355679999999997</v>
      </c>
      <c r="MU235">
        <v>42.104880000000001</v>
      </c>
      <c r="MV235" s="1">
        <v>9.5156020000000002E-4</v>
      </c>
      <c r="MW235">
        <v>0.56873530000000005</v>
      </c>
      <c r="MX235">
        <v>0.81354879999999996</v>
      </c>
      <c r="MY235">
        <v>42.597740000000002</v>
      </c>
      <c r="MZ235" s="1">
        <v>9.1786090000000003E-4</v>
      </c>
      <c r="NA235">
        <v>0.54935080000000003</v>
      </c>
      <c r="NB235">
        <v>0.81354950000000004</v>
      </c>
      <c r="NC235">
        <v>43.079900000000002</v>
      </c>
      <c r="ND235" s="1">
        <v>8.8547579999999999E-4</v>
      </c>
      <c r="NE235">
        <v>0.53070729999999999</v>
      </c>
      <c r="NF235">
        <v>0.81359579999999998</v>
      </c>
      <c r="NG235">
        <v>44.056829999999998</v>
      </c>
      <c r="NH235" s="1">
        <v>8.5427249999999995E-4</v>
      </c>
      <c r="NI235">
        <v>0.51272399999999996</v>
      </c>
      <c r="NJ235">
        <v>0.81356269999999997</v>
      </c>
      <c r="NK235">
        <v>45.509140000000002</v>
      </c>
      <c r="NL235" s="1">
        <v>8.2429469999999996E-4</v>
      </c>
      <c r="NM235">
        <v>0.4954153</v>
      </c>
      <c r="NN235">
        <v>0.81357999999999997</v>
      </c>
      <c r="NO235">
        <v>45.739550000000001</v>
      </c>
      <c r="NP235" s="1">
        <v>7.9556060000000005E-4</v>
      </c>
      <c r="NQ235">
        <v>0.47876920000000001</v>
      </c>
      <c r="NR235">
        <v>0.81356189999999995</v>
      </c>
      <c r="NS235">
        <v>44.550170000000001</v>
      </c>
      <c r="NT235" s="1">
        <v>7.6789320000000003E-4</v>
      </c>
      <c r="NU235">
        <v>0.46273340000000002</v>
      </c>
      <c r="NV235">
        <v>0.81356510000000004</v>
      </c>
      <c r="NW235">
        <v>44.138089999999998</v>
      </c>
      <c r="NX235" s="1">
        <v>7.4130240000000003E-4</v>
      </c>
      <c r="NY235">
        <v>0.44727410000000001</v>
      </c>
      <c r="NZ235">
        <v>0.81355359999999999</v>
      </c>
      <c r="OA235">
        <v>44.325339999999997</v>
      </c>
      <c r="OB235" s="1">
        <v>7.1576910000000003E-4</v>
      </c>
      <c r="OC235">
        <v>0.43235249999999997</v>
      </c>
      <c r="OD235">
        <v>0.81356240000000002</v>
      </c>
      <c r="OE235">
        <v>45.558250000000001</v>
      </c>
      <c r="OF235" s="1">
        <v>6.9126479999999998E-4</v>
      </c>
      <c r="OG235">
        <v>0.41795749999999998</v>
      </c>
      <c r="OH235">
        <v>0.81356030000000001</v>
      </c>
      <c r="OI235">
        <v>45.776220000000002</v>
      </c>
      <c r="OJ235" s="1">
        <v>6.6774130000000001E-4</v>
      </c>
      <c r="OK235">
        <v>0.40411130000000001</v>
      </c>
    </row>
    <row r="236" spans="1:401" x14ac:dyDescent="0.35">
      <c r="A236">
        <v>242</v>
      </c>
      <c r="B236" t="s">
        <v>4</v>
      </c>
      <c r="C236" t="s">
        <v>181</v>
      </c>
      <c r="D236" t="s">
        <v>242</v>
      </c>
      <c r="E236">
        <v>867.32979999999998</v>
      </c>
      <c r="F236">
        <v>0.4006594</v>
      </c>
      <c r="G236">
        <v>26.23685</v>
      </c>
      <c r="H236">
        <v>0</v>
      </c>
      <c r="I236">
        <v>0</v>
      </c>
      <c r="J236">
        <v>0.39589580000000002</v>
      </c>
      <c r="K236">
        <v>25.983920000000001</v>
      </c>
      <c r="L236">
        <v>0</v>
      </c>
      <c r="M236">
        <v>0</v>
      </c>
      <c r="N236">
        <v>0.39108939999999998</v>
      </c>
      <c r="O236">
        <v>25.196840000000002</v>
      </c>
      <c r="P236">
        <v>0</v>
      </c>
      <c r="Q236">
        <v>0</v>
      </c>
      <c r="R236">
        <v>0.3864707</v>
      </c>
      <c r="S236">
        <v>25.512229999999999</v>
      </c>
      <c r="T236">
        <v>0</v>
      </c>
      <c r="U236">
        <v>0</v>
      </c>
      <c r="V236">
        <v>0.38186710000000001</v>
      </c>
      <c r="W236">
        <v>26.155999999999999</v>
      </c>
      <c r="X236">
        <v>0</v>
      </c>
      <c r="Y236">
        <v>0</v>
      </c>
      <c r="Z236">
        <v>0.37738670000000002</v>
      </c>
      <c r="AA236">
        <v>26.364619999999999</v>
      </c>
      <c r="AB236">
        <v>0</v>
      </c>
      <c r="AC236">
        <v>0</v>
      </c>
      <c r="AD236">
        <v>0.37293929999999997</v>
      </c>
      <c r="AE236">
        <v>26.204090000000001</v>
      </c>
      <c r="AF236">
        <v>0</v>
      </c>
      <c r="AG236">
        <v>0</v>
      </c>
      <c r="AH236">
        <v>0.3685504</v>
      </c>
      <c r="AI236">
        <v>25.96696</v>
      </c>
      <c r="AJ236">
        <v>0</v>
      </c>
      <c r="AK236">
        <v>0</v>
      </c>
      <c r="AL236">
        <v>0.3644019</v>
      </c>
      <c r="AM236">
        <v>25.650539999999999</v>
      </c>
      <c r="AN236">
        <v>0</v>
      </c>
      <c r="AO236">
        <v>0</v>
      </c>
      <c r="AP236">
        <v>0.36054429999999998</v>
      </c>
      <c r="AQ236">
        <v>26.30396</v>
      </c>
      <c r="AR236">
        <v>0</v>
      </c>
      <c r="AS236">
        <v>0</v>
      </c>
      <c r="AT236">
        <v>0.35687580000000002</v>
      </c>
      <c r="AU236">
        <v>27.579809999999998</v>
      </c>
      <c r="AV236" s="1">
        <v>5.6327770000000001E-36</v>
      </c>
      <c r="AW236" s="1">
        <v>3.6063209999999999E-33</v>
      </c>
      <c r="AX236">
        <v>0.35335290000000003</v>
      </c>
      <c r="AY236">
        <v>29.14273</v>
      </c>
      <c r="AZ236" s="1">
        <v>3.1967000000000002E-26</v>
      </c>
      <c r="BA236" s="1">
        <v>2.0557220000000001E-23</v>
      </c>
      <c r="BB236">
        <v>0.3501225</v>
      </c>
      <c r="BC236">
        <v>30.367850000000001</v>
      </c>
      <c r="BD236" s="1">
        <v>4.3610790000000001E-17</v>
      </c>
      <c r="BE236" s="1">
        <v>2.822418E-14</v>
      </c>
      <c r="BF236">
        <v>0.34728599999999998</v>
      </c>
      <c r="BG236">
        <v>30.508459999999999</v>
      </c>
      <c r="BH236" s="1">
        <v>3.5923210000000002E-11</v>
      </c>
      <c r="BI236" s="1">
        <v>2.3312510000000001E-8</v>
      </c>
      <c r="BJ236">
        <v>0.34470230000000002</v>
      </c>
      <c r="BK236">
        <v>30.315940000000001</v>
      </c>
      <c r="BL236" s="1">
        <v>1.7003849999999999E-7</v>
      </c>
      <c r="BM236" s="1">
        <v>1.0208670000000001E-4</v>
      </c>
      <c r="BN236">
        <v>0.34236749999999999</v>
      </c>
      <c r="BO236">
        <v>30.554359999999999</v>
      </c>
      <c r="BP236" s="1">
        <v>6.2864400000000001E-5</v>
      </c>
      <c r="BQ236" s="1">
        <v>3.5732550000000002E-2</v>
      </c>
      <c r="BR236">
        <v>0.34047480000000002</v>
      </c>
      <c r="BS236">
        <v>30.863849999999999</v>
      </c>
      <c r="BT236" s="1">
        <v>5.0397819999999996E-3</v>
      </c>
      <c r="BU236">
        <v>2.8610150000000001</v>
      </c>
      <c r="BV236">
        <v>0.3389123</v>
      </c>
      <c r="BW236">
        <v>31.70974</v>
      </c>
      <c r="BX236">
        <v>0.13633020000000001</v>
      </c>
      <c r="BY236">
        <v>78.524559999999994</v>
      </c>
      <c r="BZ236">
        <v>0.33757769999999998</v>
      </c>
      <c r="CA236">
        <v>32.258180000000003</v>
      </c>
      <c r="CB236">
        <v>1.575477</v>
      </c>
      <c r="CC236">
        <v>928.01980000000003</v>
      </c>
      <c r="CD236">
        <v>0.33636880000000002</v>
      </c>
      <c r="CE236">
        <v>31.90343</v>
      </c>
      <c r="CF236">
        <v>9.0858460000000001</v>
      </c>
      <c r="CG236">
        <v>5494.7520000000004</v>
      </c>
      <c r="CH236">
        <v>0.33522000000000002</v>
      </c>
      <c r="CI236">
        <v>31.249040000000001</v>
      </c>
      <c r="CJ236">
        <v>29.307839999999999</v>
      </c>
      <c r="CK236">
        <v>18218.21</v>
      </c>
      <c r="CL236">
        <v>0.33397939999999998</v>
      </c>
      <c r="CM236">
        <v>30.161020000000001</v>
      </c>
      <c r="CN236">
        <v>57.684530000000002</v>
      </c>
      <c r="CO236">
        <v>36901.79</v>
      </c>
      <c r="CP236">
        <v>0.33258270000000001</v>
      </c>
      <c r="CQ236">
        <v>29.55198</v>
      </c>
      <c r="CR236">
        <v>74.490279999999998</v>
      </c>
      <c r="CS236">
        <v>49050.66</v>
      </c>
      <c r="CT236">
        <v>0.33094269999999998</v>
      </c>
      <c r="CU236">
        <v>29.439509999999999</v>
      </c>
      <c r="CV236">
        <v>67.145650000000003</v>
      </c>
      <c r="CW236">
        <v>45501.59</v>
      </c>
      <c r="CX236">
        <v>0.32899800000000001</v>
      </c>
      <c r="CY236">
        <v>29.52824</v>
      </c>
      <c r="CZ236">
        <v>44.596640000000001</v>
      </c>
      <c r="DA236">
        <v>31076.74</v>
      </c>
      <c r="DB236">
        <v>0.3267564</v>
      </c>
      <c r="DC236">
        <v>30.313079999999999</v>
      </c>
      <c r="DD236">
        <v>22.923999999999999</v>
      </c>
      <c r="DE236">
        <v>16408.75</v>
      </c>
      <c r="DF236">
        <v>0.32426349999999998</v>
      </c>
      <c r="DG236">
        <v>31.749469999999999</v>
      </c>
      <c r="DH236">
        <v>9.5368619999999993</v>
      </c>
      <c r="DI236">
        <v>7001.7950000000001</v>
      </c>
      <c r="DJ236">
        <v>0.32156390000000001</v>
      </c>
      <c r="DK236">
        <v>34.400770000000001</v>
      </c>
      <c r="DL236">
        <v>3.350209</v>
      </c>
      <c r="DM236">
        <v>2517.1509999999998</v>
      </c>
      <c r="DN236">
        <v>0.31877519999999998</v>
      </c>
      <c r="DO236">
        <v>37.728580000000001</v>
      </c>
      <c r="DP236">
        <v>1.03939</v>
      </c>
      <c r="DQ236">
        <v>796.07240000000002</v>
      </c>
      <c r="DR236">
        <v>0.3159786</v>
      </c>
      <c r="DS236">
        <v>38.849020000000003</v>
      </c>
      <c r="DT236">
        <v>0.30392330000000001</v>
      </c>
      <c r="DU236">
        <v>235.41480000000001</v>
      </c>
      <c r="DV236">
        <v>0.31319580000000002</v>
      </c>
      <c r="DW236">
        <v>38.399900000000002</v>
      </c>
      <c r="DX236" s="1">
        <v>9.6845920000000002E-2</v>
      </c>
      <c r="DY236">
        <v>74.364159999999998</v>
      </c>
      <c r="DZ236">
        <v>0.31108839999999999</v>
      </c>
      <c r="EA236">
        <v>38.445</v>
      </c>
      <c r="EB236" s="1">
        <v>4.4812789999999998E-2</v>
      </c>
      <c r="EC236">
        <v>33.047899999999998</v>
      </c>
      <c r="ED236">
        <v>0.3092589</v>
      </c>
      <c r="EE236">
        <v>38.87932</v>
      </c>
      <c r="EF236" s="1">
        <v>3.429799E-2</v>
      </c>
      <c r="EG236">
        <v>24.40606</v>
      </c>
      <c r="EH236">
        <v>0.3077801</v>
      </c>
      <c r="EI236">
        <v>39.83249</v>
      </c>
      <c r="EJ236" s="1">
        <v>3.378958E-2</v>
      </c>
      <c r="EK236">
        <v>23.800650000000001</v>
      </c>
      <c r="EL236">
        <v>0.30655120000000002</v>
      </c>
      <c r="EM236">
        <v>41.406170000000003</v>
      </c>
      <c r="EN236" s="1">
        <v>3.4688759999999999E-2</v>
      </c>
      <c r="EO236">
        <v>24.454409999999999</v>
      </c>
      <c r="EP236">
        <v>0.30556499999999998</v>
      </c>
      <c r="EQ236">
        <v>44.110959999999999</v>
      </c>
      <c r="ER236" s="1">
        <v>3.474439E-2</v>
      </c>
      <c r="ES236">
        <v>24.575019999999999</v>
      </c>
      <c r="ET236">
        <v>0.30478480000000002</v>
      </c>
      <c r="EU236">
        <v>46.228720000000003</v>
      </c>
      <c r="EV236" s="1">
        <v>3.3619080000000003E-2</v>
      </c>
      <c r="EW236">
        <v>23.860569999999999</v>
      </c>
      <c r="EX236">
        <v>0.3041838</v>
      </c>
      <c r="EY236">
        <v>45.580379999999998</v>
      </c>
      <c r="EZ236" s="1">
        <v>3.1592870000000002E-2</v>
      </c>
      <c r="FA236">
        <v>22.473870000000002</v>
      </c>
      <c r="FB236">
        <v>0.30374649999999997</v>
      </c>
      <c r="FC236">
        <v>43.74756</v>
      </c>
      <c r="FD236" s="1">
        <v>2.8921579999999999E-2</v>
      </c>
      <c r="FE236">
        <v>20.611830000000001</v>
      </c>
      <c r="FF236">
        <v>0.3034364</v>
      </c>
      <c r="FG236">
        <v>42.680079999999997</v>
      </c>
      <c r="FH236" s="1">
        <v>2.5712220000000001E-2</v>
      </c>
      <c r="FI236">
        <v>18.36185</v>
      </c>
      <c r="FJ236">
        <v>0.30322130000000003</v>
      </c>
      <c r="FK236">
        <v>42.59055</v>
      </c>
      <c r="FL236">
        <v>2.204207E-2</v>
      </c>
      <c r="FM236">
        <v>15.77821</v>
      </c>
      <c r="FN236">
        <v>0.30309180000000002</v>
      </c>
      <c r="FO236">
        <v>43.883800000000001</v>
      </c>
      <c r="FP236" s="1">
        <v>1.8154389999999999E-2</v>
      </c>
      <c r="FQ236">
        <v>13.02736</v>
      </c>
      <c r="FR236">
        <v>0.30300840000000001</v>
      </c>
      <c r="FS236">
        <v>45.486109999999996</v>
      </c>
      <c r="FT236" s="1">
        <v>1.447147E-2</v>
      </c>
      <c r="FU236">
        <v>10.40418</v>
      </c>
      <c r="FV236">
        <v>0.30294349999999998</v>
      </c>
      <c r="FW236">
        <v>46.756439999999998</v>
      </c>
      <c r="FX236" s="1">
        <v>1.1393439999999999E-2</v>
      </c>
      <c r="FY236">
        <v>8.1913110000000007</v>
      </c>
      <c r="FZ236">
        <v>0.30291020000000002</v>
      </c>
      <c r="GA236">
        <v>46.334209999999999</v>
      </c>
      <c r="GB236" s="1">
        <v>9.0916209999999994E-3</v>
      </c>
      <c r="GC236">
        <v>6.5234310000000004</v>
      </c>
      <c r="GD236">
        <v>0.3028962</v>
      </c>
      <c r="GE236">
        <v>45.052059999999997</v>
      </c>
      <c r="GF236" s="1">
        <v>7.5062289999999997E-3</v>
      </c>
      <c r="GG236">
        <v>5.3685600000000004</v>
      </c>
      <c r="GH236">
        <v>0.30287890000000001</v>
      </c>
      <c r="GI236">
        <v>43.641480000000001</v>
      </c>
      <c r="GJ236" s="1">
        <v>6.4623909999999996E-3</v>
      </c>
      <c r="GK236">
        <v>4.6065079999999998</v>
      </c>
      <c r="GL236">
        <v>0.30286479999999999</v>
      </c>
      <c r="GM236">
        <v>43.234169999999999</v>
      </c>
      <c r="GN236" s="1">
        <v>5.7762580000000003E-3</v>
      </c>
      <c r="GO236">
        <v>4.1059900000000003</v>
      </c>
      <c r="GP236">
        <v>0.30286180000000001</v>
      </c>
      <c r="GQ236">
        <v>43.496099999999998</v>
      </c>
      <c r="GR236" s="1">
        <v>5.3030860000000003E-3</v>
      </c>
      <c r="GS236">
        <v>3.762464</v>
      </c>
      <c r="GT236">
        <v>0.30286150000000001</v>
      </c>
      <c r="GU236">
        <v>45.21904</v>
      </c>
      <c r="GV236" s="1">
        <v>4.951156E-3</v>
      </c>
      <c r="GW236">
        <v>3.5085869999999999</v>
      </c>
      <c r="GX236">
        <v>0.30285630000000002</v>
      </c>
      <c r="GY236">
        <v>47.127490000000002</v>
      </c>
      <c r="GZ236" s="1">
        <v>4.6676590000000002E-3</v>
      </c>
      <c r="HA236">
        <v>3.3057460000000001</v>
      </c>
      <c r="HB236">
        <v>0.30285230000000002</v>
      </c>
      <c r="HC236">
        <v>48.616729999999997</v>
      </c>
      <c r="HD236" s="1">
        <v>4.4246859999999997E-3</v>
      </c>
      <c r="HE236">
        <v>3.1323110000000001</v>
      </c>
      <c r="HF236">
        <v>0.30286099999999999</v>
      </c>
      <c r="HG236">
        <v>48.931339999999999</v>
      </c>
      <c r="HH236" s="1">
        <v>4.2072890000000003E-3</v>
      </c>
      <c r="HI236">
        <v>2.9777110000000002</v>
      </c>
      <c r="HJ236">
        <v>0.30285869999999998</v>
      </c>
      <c r="HK236">
        <v>47.14584</v>
      </c>
      <c r="HL236" s="1">
        <v>4.0087489999999998E-3</v>
      </c>
      <c r="HM236">
        <v>2.8367969999999998</v>
      </c>
      <c r="HN236">
        <v>0.30285430000000002</v>
      </c>
      <c r="HO236">
        <v>45.107109999999999</v>
      </c>
      <c r="HP236" s="1">
        <v>3.8245649999999998E-3</v>
      </c>
      <c r="HQ236">
        <v>2.7061609999999998</v>
      </c>
      <c r="HR236">
        <v>0.3028612</v>
      </c>
      <c r="HS236">
        <v>43.776800000000001</v>
      </c>
      <c r="HT236" s="1">
        <v>3.652031E-3</v>
      </c>
      <c r="HU236">
        <v>2.583879</v>
      </c>
      <c r="HV236">
        <v>0.30285339999999999</v>
      </c>
      <c r="HW236">
        <v>43.360610000000001</v>
      </c>
      <c r="HX236" s="1">
        <v>3.4892479999999999E-3</v>
      </c>
      <c r="HY236">
        <v>2.468737</v>
      </c>
      <c r="HZ236">
        <v>0.30286410000000002</v>
      </c>
      <c r="IA236">
        <v>44.831580000000002</v>
      </c>
      <c r="IB236" s="1">
        <v>3.3358279999999999E-3</v>
      </c>
      <c r="IC236">
        <v>2.360074</v>
      </c>
      <c r="ID236">
        <v>0.30286069999999998</v>
      </c>
      <c r="IE236">
        <v>48.123890000000003</v>
      </c>
      <c r="IF236" s="1">
        <v>3.1911740000000002E-3</v>
      </c>
      <c r="IG236">
        <v>2.257549</v>
      </c>
      <c r="IH236">
        <v>0.30285309999999999</v>
      </c>
      <c r="II236">
        <v>51.881140000000002</v>
      </c>
      <c r="IJ236" s="1">
        <v>3.054541E-3</v>
      </c>
      <c r="IK236">
        <v>2.1608900000000002</v>
      </c>
      <c r="IL236">
        <v>0.30286469999999999</v>
      </c>
      <c r="IM236">
        <v>53.313769999999998</v>
      </c>
      <c r="IN236" s="1">
        <v>2.9255240000000001E-3</v>
      </c>
      <c r="IO236">
        <v>2.0693459999999999</v>
      </c>
      <c r="IP236">
        <v>0.3028574</v>
      </c>
      <c r="IQ236">
        <v>52.246160000000003</v>
      </c>
      <c r="IR236" s="1">
        <v>2.8027249999999998E-3</v>
      </c>
      <c r="IS236">
        <v>1.9825889999999999</v>
      </c>
      <c r="IT236">
        <v>0.30286150000000001</v>
      </c>
      <c r="IU236">
        <v>50.377510000000001</v>
      </c>
      <c r="IV236" s="1">
        <v>2.6865629999999999E-3</v>
      </c>
      <c r="IW236">
        <v>1.900226</v>
      </c>
      <c r="IX236">
        <v>0.30285580000000001</v>
      </c>
      <c r="IY236">
        <v>49.173920000000003</v>
      </c>
      <c r="IZ236" s="1">
        <v>2.5761629999999998E-3</v>
      </c>
      <c r="JA236">
        <v>1.822128</v>
      </c>
      <c r="JB236">
        <v>0.30286200000000002</v>
      </c>
      <c r="JC236">
        <v>48.654060000000001</v>
      </c>
      <c r="JD236" s="1">
        <v>2.4712179999999999E-3</v>
      </c>
      <c r="JE236">
        <v>1.747949</v>
      </c>
      <c r="JF236">
        <v>0.30286229999999997</v>
      </c>
      <c r="JG236">
        <v>49.68544</v>
      </c>
      <c r="JH236" s="1">
        <v>2.3716929999999998E-3</v>
      </c>
      <c r="JI236">
        <v>1.677387</v>
      </c>
      <c r="JJ236">
        <v>0.30286190000000002</v>
      </c>
      <c r="JK236">
        <v>50.499699999999997</v>
      </c>
      <c r="JL236" s="1">
        <v>2.2756690000000001E-3</v>
      </c>
      <c r="JM236">
        <v>1.6103860000000001</v>
      </c>
      <c r="JN236">
        <v>0.30286000000000002</v>
      </c>
      <c r="JO236">
        <v>49.566040000000001</v>
      </c>
      <c r="JP236" s="1">
        <v>2.1803600000000001E-3</v>
      </c>
      <c r="JQ236">
        <v>1.54687</v>
      </c>
      <c r="JR236">
        <v>0.3028555</v>
      </c>
      <c r="JS236">
        <v>47.70926</v>
      </c>
      <c r="JT236" s="1">
        <v>2.0901919999999998E-3</v>
      </c>
      <c r="JU236">
        <v>1.486604</v>
      </c>
      <c r="JV236">
        <v>0.30286220000000003</v>
      </c>
      <c r="JW236">
        <v>46.165059999999997</v>
      </c>
      <c r="JX236" s="1">
        <v>2.0045520000000002E-3</v>
      </c>
      <c r="JY236">
        <v>1.42909</v>
      </c>
      <c r="JZ236">
        <v>0.30285600000000001</v>
      </c>
      <c r="KA236">
        <v>44.970410000000001</v>
      </c>
      <c r="KB236" s="1">
        <v>1.9230230000000001E-3</v>
      </c>
      <c r="KC236">
        <v>1.3740300000000001</v>
      </c>
      <c r="KD236">
        <v>0.30286570000000002</v>
      </c>
      <c r="KE236">
        <v>44.382150000000003</v>
      </c>
      <c r="KF236" s="1">
        <v>1.84556E-3</v>
      </c>
      <c r="KG236">
        <v>1.3214490000000001</v>
      </c>
      <c r="KH236">
        <v>0.30286059999999998</v>
      </c>
      <c r="KI236">
        <v>43.973889999999997</v>
      </c>
      <c r="KJ236" s="1">
        <v>1.7720570000000001E-3</v>
      </c>
      <c r="KK236">
        <v>1.271374</v>
      </c>
      <c r="KL236">
        <v>0.30286210000000002</v>
      </c>
      <c r="KM236">
        <v>44.894309999999997</v>
      </c>
      <c r="KN236" s="1">
        <v>1.7021359999999999E-3</v>
      </c>
      <c r="KO236">
        <v>1.2235419999999999</v>
      </c>
      <c r="KP236">
        <v>0.3028594</v>
      </c>
      <c r="KQ236">
        <v>47.586069999999999</v>
      </c>
      <c r="KR236" s="1">
        <v>1.635353E-3</v>
      </c>
      <c r="KS236">
        <v>1.1777610000000001</v>
      </c>
      <c r="KT236">
        <v>0.30285699999999999</v>
      </c>
      <c r="KU236">
        <v>51.098799999999997</v>
      </c>
      <c r="KV236" s="1">
        <v>1.571827E-3</v>
      </c>
      <c r="KW236">
        <v>1.1340129999999999</v>
      </c>
      <c r="KX236">
        <v>0.30285620000000002</v>
      </c>
      <c r="KY236">
        <v>52.80612</v>
      </c>
      <c r="KZ236" s="1">
        <v>1.511124E-3</v>
      </c>
      <c r="LA236">
        <v>1.0920920000000001</v>
      </c>
      <c r="LB236">
        <v>0.30285770000000001</v>
      </c>
      <c r="LC236">
        <v>51.605930000000001</v>
      </c>
      <c r="LD236" s="1">
        <v>1.453431E-3</v>
      </c>
      <c r="LE236">
        <v>1.052028</v>
      </c>
      <c r="LF236">
        <v>0.30285529999999999</v>
      </c>
      <c r="LG236">
        <v>49.817239999999998</v>
      </c>
      <c r="LH236" s="1">
        <v>1.3983769999999999E-3</v>
      </c>
      <c r="LI236">
        <v>1.0138</v>
      </c>
      <c r="LJ236">
        <v>0.30286069999999998</v>
      </c>
      <c r="LK236">
        <v>49.102370000000001</v>
      </c>
      <c r="LL236" s="1">
        <v>1.3456869999999999E-3</v>
      </c>
      <c r="LM236">
        <v>0.97704809999999997</v>
      </c>
      <c r="LN236">
        <v>0.30285859999999998</v>
      </c>
      <c r="LO236">
        <v>48.79956</v>
      </c>
      <c r="LP236" s="1">
        <v>1.295081E-3</v>
      </c>
      <c r="LQ236">
        <v>0.94169590000000003</v>
      </c>
      <c r="LR236">
        <v>0.30286000000000002</v>
      </c>
      <c r="LS236">
        <v>49.215589999999999</v>
      </c>
      <c r="LT236" s="1">
        <v>1.246863E-3</v>
      </c>
      <c r="LU236">
        <v>0.90785780000000005</v>
      </c>
      <c r="LV236">
        <v>0.3028595</v>
      </c>
      <c r="LW236">
        <v>50.255180000000003</v>
      </c>
      <c r="LX236" s="1">
        <v>1.200677E-3</v>
      </c>
      <c r="LY236">
        <v>0.87541880000000005</v>
      </c>
      <c r="LZ236">
        <v>0.30286099999999999</v>
      </c>
      <c r="MA236">
        <v>50.455219999999997</v>
      </c>
      <c r="MB236" s="1">
        <v>1.1565600000000001E-3</v>
      </c>
      <c r="MC236">
        <v>0.84436279999999997</v>
      </c>
      <c r="MD236">
        <v>0.3028535</v>
      </c>
      <c r="ME236">
        <v>49.457329999999999</v>
      </c>
      <c r="MF236" s="1">
        <v>1.114362E-3</v>
      </c>
      <c r="MG236">
        <v>0.81464199999999998</v>
      </c>
      <c r="MH236">
        <v>0.30285479999999998</v>
      </c>
      <c r="MI236">
        <v>47.536819999999999</v>
      </c>
      <c r="MJ236" s="1">
        <v>1.0739219999999999E-3</v>
      </c>
      <c r="MK236">
        <v>0.78614479999999998</v>
      </c>
      <c r="ML236">
        <v>0.3028612</v>
      </c>
      <c r="MM236">
        <v>44.86148</v>
      </c>
      <c r="MN236" s="1">
        <v>1.035083E-3</v>
      </c>
      <c r="MO236">
        <v>0.75883750000000005</v>
      </c>
      <c r="MP236">
        <v>0.3028613</v>
      </c>
      <c r="MQ236">
        <v>43.054989999999997</v>
      </c>
      <c r="MR236" s="1">
        <v>9.978617999999999E-4</v>
      </c>
      <c r="MS236">
        <v>0.73264799999999997</v>
      </c>
      <c r="MT236">
        <v>0.3028595</v>
      </c>
      <c r="MU236">
        <v>42.142800000000001</v>
      </c>
      <c r="MV236" s="1">
        <v>9.6214870000000004E-4</v>
      </c>
      <c r="MW236">
        <v>0.70750789999999997</v>
      </c>
      <c r="MX236">
        <v>0.30285810000000002</v>
      </c>
      <c r="MY236">
        <v>42.63438</v>
      </c>
      <c r="MZ236" s="1">
        <v>9.2801799999999996E-4</v>
      </c>
      <c r="NA236">
        <v>0.6833688</v>
      </c>
      <c r="NB236">
        <v>0.30285469999999998</v>
      </c>
      <c r="NC236">
        <v>43.199649999999998</v>
      </c>
      <c r="ND236" s="1">
        <v>8.9523369999999997E-4</v>
      </c>
      <c r="NE236">
        <v>0.66015729999999995</v>
      </c>
      <c r="NF236">
        <v>0.30286439999999998</v>
      </c>
      <c r="NG236">
        <v>44.275129999999997</v>
      </c>
      <c r="NH236" s="1">
        <v>8.6369660000000005E-4</v>
      </c>
      <c r="NI236">
        <v>0.63779620000000004</v>
      </c>
      <c r="NJ236">
        <v>0.30286190000000002</v>
      </c>
      <c r="NK236">
        <v>45.682200000000002</v>
      </c>
      <c r="NL236" s="1">
        <v>8.3332649999999996E-4</v>
      </c>
      <c r="NM236">
        <v>0.6162337</v>
      </c>
      <c r="NN236">
        <v>0.3028612</v>
      </c>
      <c r="NO236">
        <v>45.896050000000002</v>
      </c>
      <c r="NP236" s="1">
        <v>8.0425359999999999E-4</v>
      </c>
      <c r="NQ236">
        <v>0.59552099999999997</v>
      </c>
      <c r="NR236">
        <v>0.3028595</v>
      </c>
      <c r="NS236">
        <v>44.544910000000002</v>
      </c>
      <c r="NT236" s="1">
        <v>7.7624569999999997E-4</v>
      </c>
      <c r="NU236">
        <v>0.57555149999999999</v>
      </c>
      <c r="NV236">
        <v>0.30286170000000001</v>
      </c>
      <c r="NW236">
        <v>44.009149999999998</v>
      </c>
      <c r="NX236" s="1">
        <v>7.4934980000000001E-4</v>
      </c>
      <c r="NY236">
        <v>0.55631799999999998</v>
      </c>
      <c r="NZ236">
        <v>0.30285640000000003</v>
      </c>
      <c r="OA236">
        <v>44.155900000000003</v>
      </c>
      <c r="OB236" s="1">
        <v>7.2352699999999996E-4</v>
      </c>
      <c r="OC236">
        <v>0.53774920000000004</v>
      </c>
      <c r="OD236">
        <v>0.3028613</v>
      </c>
      <c r="OE236">
        <v>45.428190000000001</v>
      </c>
      <c r="OF236" s="1">
        <v>6.9872779999999995E-4</v>
      </c>
      <c r="OG236">
        <v>0.51983590000000002</v>
      </c>
      <c r="OH236">
        <v>0.30286249999999998</v>
      </c>
      <c r="OI236">
        <v>45.872059999999998</v>
      </c>
      <c r="OJ236" s="1">
        <v>6.7493169999999995E-4</v>
      </c>
      <c r="OK236">
        <v>0.50260340000000003</v>
      </c>
    </row>
    <row r="237" spans="1:401" x14ac:dyDescent="0.35">
      <c r="A237">
        <v>243</v>
      </c>
      <c r="B237" t="s">
        <v>4</v>
      </c>
      <c r="C237" t="s">
        <v>181</v>
      </c>
      <c r="D237" t="s">
        <v>243</v>
      </c>
      <c r="E237">
        <v>811.75559999999996</v>
      </c>
      <c r="F237">
        <v>0.51984830000000004</v>
      </c>
      <c r="G237">
        <v>26.304670000000002</v>
      </c>
      <c r="H237">
        <v>0</v>
      </c>
      <c r="I237">
        <v>0</v>
      </c>
      <c r="J237">
        <v>0.51363530000000002</v>
      </c>
      <c r="K237">
        <v>26.06653</v>
      </c>
      <c r="L237">
        <v>0</v>
      </c>
      <c r="M237">
        <v>0</v>
      </c>
      <c r="N237">
        <v>0.50738640000000002</v>
      </c>
      <c r="O237">
        <v>25.283940000000001</v>
      </c>
      <c r="P237">
        <v>0</v>
      </c>
      <c r="Q237">
        <v>0</v>
      </c>
      <c r="R237">
        <v>0.50136910000000001</v>
      </c>
      <c r="S237">
        <v>25.546109999999999</v>
      </c>
      <c r="T237">
        <v>0</v>
      </c>
      <c r="U237">
        <v>0</v>
      </c>
      <c r="V237">
        <v>0.4953671</v>
      </c>
      <c r="W237">
        <v>26.159970000000001</v>
      </c>
      <c r="X237">
        <v>0</v>
      </c>
      <c r="Y237">
        <v>0</v>
      </c>
      <c r="Z237">
        <v>0.48953200000000002</v>
      </c>
      <c r="AA237">
        <v>26.366589999999999</v>
      </c>
      <c r="AB237">
        <v>0</v>
      </c>
      <c r="AC237">
        <v>0</v>
      </c>
      <c r="AD237">
        <v>0.48370990000000003</v>
      </c>
      <c r="AE237">
        <v>26.176839999999999</v>
      </c>
      <c r="AF237">
        <v>0</v>
      </c>
      <c r="AG237">
        <v>0</v>
      </c>
      <c r="AH237">
        <v>0.47802919999999999</v>
      </c>
      <c r="AI237">
        <v>25.965900000000001</v>
      </c>
      <c r="AJ237">
        <v>0</v>
      </c>
      <c r="AK237">
        <v>0</v>
      </c>
      <c r="AL237">
        <v>0.47266409999999998</v>
      </c>
      <c r="AM237">
        <v>25.68601</v>
      </c>
      <c r="AN237">
        <v>0</v>
      </c>
      <c r="AO237">
        <v>0</v>
      </c>
      <c r="AP237">
        <v>0.4677153</v>
      </c>
      <c r="AQ237">
        <v>26.360199999999999</v>
      </c>
      <c r="AR237">
        <v>0</v>
      </c>
      <c r="AS237">
        <v>0</v>
      </c>
      <c r="AT237">
        <v>0.46295969999999997</v>
      </c>
      <c r="AU237">
        <v>27.65607</v>
      </c>
      <c r="AV237" s="1">
        <v>1.380861E-36</v>
      </c>
      <c r="AW237" s="1">
        <v>4.8924159999999997E-34</v>
      </c>
      <c r="AX237">
        <v>0.45838119999999999</v>
      </c>
      <c r="AY237">
        <v>29.211480000000002</v>
      </c>
      <c r="AZ237" s="1">
        <v>8.35944E-27</v>
      </c>
      <c r="BA237" s="1">
        <v>2.8621050000000001E-24</v>
      </c>
      <c r="BB237">
        <v>0.45416339999999999</v>
      </c>
      <c r="BC237">
        <v>30.42775</v>
      </c>
      <c r="BD237" s="1">
        <v>1.50399E-17</v>
      </c>
      <c r="BE237" s="1">
        <v>5.0718989999999996E-15</v>
      </c>
      <c r="BF237">
        <v>0.4504764</v>
      </c>
      <c r="BG237">
        <v>30.528960000000001</v>
      </c>
      <c r="BH237" s="1">
        <v>1.648245E-11</v>
      </c>
      <c r="BI237" s="1">
        <v>5.6278849999999997E-9</v>
      </c>
      <c r="BJ237">
        <v>0.4470885</v>
      </c>
      <c r="BK237">
        <v>30.269189999999998</v>
      </c>
      <c r="BL237" s="1">
        <v>9.4924480000000004E-8</v>
      </c>
      <c r="BM237" s="1">
        <v>3.3303550000000001E-5</v>
      </c>
      <c r="BN237">
        <v>0.44401970000000002</v>
      </c>
      <c r="BO237">
        <v>30.476669999999999</v>
      </c>
      <c r="BP237" s="1">
        <v>3.8121139999999999E-5</v>
      </c>
      <c r="BQ237" s="1">
        <v>1.3688820000000001E-2</v>
      </c>
      <c r="BR237">
        <v>0.4414825</v>
      </c>
      <c r="BS237">
        <v>30.809840000000001</v>
      </c>
      <c r="BT237" s="1">
        <v>3.3217899999999998E-3</v>
      </c>
      <c r="BU237">
        <v>1.222577</v>
      </c>
      <c r="BV237">
        <v>0.43936180000000002</v>
      </c>
      <c r="BW237">
        <v>31.696580000000001</v>
      </c>
      <c r="BX237" s="1">
        <v>9.7188549999999999E-2</v>
      </c>
      <c r="BY237">
        <v>36.550060000000002</v>
      </c>
      <c r="BZ237">
        <v>0.43755959999999999</v>
      </c>
      <c r="CA237">
        <v>32.32611</v>
      </c>
      <c r="CB237">
        <v>1.2084980000000001</v>
      </c>
      <c r="CC237">
        <v>463.78590000000003</v>
      </c>
      <c r="CD237">
        <v>0.43598900000000002</v>
      </c>
      <c r="CE237">
        <v>32.031440000000003</v>
      </c>
      <c r="CF237">
        <v>7.4626979999999996</v>
      </c>
      <c r="CG237">
        <v>2918.8069999999998</v>
      </c>
      <c r="CH237">
        <v>0.4345002</v>
      </c>
      <c r="CI237">
        <v>31.39461</v>
      </c>
      <c r="CJ237">
        <v>25.657879999999999</v>
      </c>
      <c r="CK237">
        <v>10207.56</v>
      </c>
      <c r="CL237">
        <v>0.4329422</v>
      </c>
      <c r="CM237">
        <v>30.233280000000001</v>
      </c>
      <c r="CN237">
        <v>53.586570000000002</v>
      </c>
      <c r="CO237">
        <v>21670.33</v>
      </c>
      <c r="CP237">
        <v>0.43119730000000001</v>
      </c>
      <c r="CQ237">
        <v>29.55763</v>
      </c>
      <c r="CR237">
        <v>73.106250000000003</v>
      </c>
      <c r="CS237">
        <v>30026.16</v>
      </c>
      <c r="CT237">
        <v>0.42915399999999998</v>
      </c>
      <c r="CU237">
        <v>29.40418</v>
      </c>
      <c r="CV237">
        <v>69.295419999999993</v>
      </c>
      <c r="CW237">
        <v>28889.29</v>
      </c>
      <c r="CX237">
        <v>0.42675020000000002</v>
      </c>
      <c r="CY237">
        <v>29.517610000000001</v>
      </c>
      <c r="CZ237">
        <v>48.167479999999998</v>
      </c>
      <c r="DA237">
        <v>20368.400000000001</v>
      </c>
      <c r="DB237">
        <v>0.42398390000000002</v>
      </c>
      <c r="DC237">
        <v>30.340769999999999</v>
      </c>
      <c r="DD237">
        <v>25.785060000000001</v>
      </c>
      <c r="DE237">
        <v>11052.4</v>
      </c>
      <c r="DF237">
        <v>0.42087269999999999</v>
      </c>
      <c r="DG237">
        <v>31.81747</v>
      </c>
      <c r="DH237">
        <v>11.11336</v>
      </c>
      <c r="DI237">
        <v>4825.7539999999999</v>
      </c>
      <c r="DJ237">
        <v>0.41749340000000001</v>
      </c>
      <c r="DK237">
        <v>34.469560000000001</v>
      </c>
      <c r="DL237">
        <v>4.0215160000000001</v>
      </c>
      <c r="DM237">
        <v>1767.327</v>
      </c>
      <c r="DN237">
        <v>0.41396440000000001</v>
      </c>
      <c r="DO237">
        <v>37.75712</v>
      </c>
      <c r="DP237">
        <v>1.2755939999999999</v>
      </c>
      <c r="DQ237">
        <v>566.38130000000001</v>
      </c>
      <c r="DR237">
        <v>0.41044550000000002</v>
      </c>
      <c r="DS237">
        <v>38.872540000000001</v>
      </c>
      <c r="DT237">
        <v>0.37591790000000003</v>
      </c>
      <c r="DU237">
        <v>168.10310000000001</v>
      </c>
      <c r="DV237">
        <v>0.40689429999999999</v>
      </c>
      <c r="DW237">
        <v>38.368609999999997</v>
      </c>
      <c r="DX237">
        <v>0.1164362</v>
      </c>
      <c r="DY237">
        <v>52.038139999999999</v>
      </c>
      <c r="DZ237">
        <v>0.40428789999999998</v>
      </c>
      <c r="EA237">
        <v>38.35868</v>
      </c>
      <c r="EB237" s="1">
        <v>4.9519470000000003E-2</v>
      </c>
      <c r="EC237">
        <v>21.791270000000001</v>
      </c>
      <c r="ED237">
        <v>0.40196229999999999</v>
      </c>
      <c r="EE237">
        <v>38.77814</v>
      </c>
      <c r="EF237" s="1">
        <v>3.509698E-2</v>
      </c>
      <c r="EG237">
        <v>15.19402</v>
      </c>
      <c r="EH237">
        <v>0.40003270000000002</v>
      </c>
      <c r="EI237">
        <v>39.763280000000002</v>
      </c>
      <c r="EJ237" s="1">
        <v>3.3721540000000001E-2</v>
      </c>
      <c r="EK237">
        <v>14.5221</v>
      </c>
      <c r="EL237">
        <v>0.39843230000000002</v>
      </c>
      <c r="EM237">
        <v>41.388599999999997</v>
      </c>
      <c r="EN237" s="1">
        <v>3.457814E-2</v>
      </c>
      <c r="EO237">
        <v>14.8916</v>
      </c>
      <c r="EP237">
        <v>0.39708520000000003</v>
      </c>
      <c r="EQ237">
        <v>44.144309999999997</v>
      </c>
      <c r="ER237" s="1">
        <v>3.479107E-2</v>
      </c>
      <c r="ES237">
        <v>15.004849999999999</v>
      </c>
      <c r="ET237">
        <v>0.3959416</v>
      </c>
      <c r="EU237">
        <v>46.330069999999999</v>
      </c>
      <c r="EV237">
        <v>3.3845189999999997E-2</v>
      </c>
      <c r="EW237">
        <v>14.62058</v>
      </c>
      <c r="EX237">
        <v>0.39504669999999997</v>
      </c>
      <c r="EY237">
        <v>45.737920000000003</v>
      </c>
      <c r="EZ237">
        <v>3.1941949999999997E-2</v>
      </c>
      <c r="FA237">
        <v>13.810600000000001</v>
      </c>
      <c r="FB237">
        <v>0.3943953</v>
      </c>
      <c r="FC237">
        <v>43.847639999999998</v>
      </c>
      <c r="FD237" s="1">
        <v>2.9360890000000001E-2</v>
      </c>
      <c r="FE237">
        <v>12.702489999999999</v>
      </c>
      <c r="FF237">
        <v>0.39393420000000001</v>
      </c>
      <c r="FG237">
        <v>42.688980000000001</v>
      </c>
      <c r="FH237" s="1">
        <v>2.6231109999999998E-2</v>
      </c>
      <c r="FI237">
        <v>11.356120000000001</v>
      </c>
      <c r="FJ237">
        <v>0.39361960000000001</v>
      </c>
      <c r="FK237">
        <v>42.535890000000002</v>
      </c>
      <c r="FL237" s="1">
        <v>2.26237E-2</v>
      </c>
      <c r="FM237">
        <v>9.8016609999999993</v>
      </c>
      <c r="FN237">
        <v>0.39342660000000002</v>
      </c>
      <c r="FO237">
        <v>43.82602</v>
      </c>
      <c r="FP237" s="1">
        <v>1.8750349999999999E-2</v>
      </c>
      <c r="FQ237">
        <v>8.1302719999999997</v>
      </c>
      <c r="FR237">
        <v>0.39328980000000002</v>
      </c>
      <c r="FS237">
        <v>45.482080000000003</v>
      </c>
      <c r="FT237" s="1">
        <v>1.501331E-2</v>
      </c>
      <c r="FU237">
        <v>6.5145670000000004</v>
      </c>
      <c r="FV237">
        <v>0.39319979999999999</v>
      </c>
      <c r="FW237">
        <v>46.837209999999999</v>
      </c>
      <c r="FX237" s="1">
        <v>1.18289E-2</v>
      </c>
      <c r="FY237">
        <v>5.1316300000000004</v>
      </c>
      <c r="FZ237">
        <v>0.39314159999999998</v>
      </c>
      <c r="GA237">
        <v>46.490670000000001</v>
      </c>
      <c r="GB237" s="1">
        <v>9.4071580000000005E-3</v>
      </c>
      <c r="GC237">
        <v>4.0761409999999998</v>
      </c>
      <c r="GD237">
        <v>0.39311049999999997</v>
      </c>
      <c r="GE237">
        <v>45.187269999999998</v>
      </c>
      <c r="GF237" s="1">
        <v>7.7190929999999998E-3</v>
      </c>
      <c r="GG237">
        <v>3.338883</v>
      </c>
      <c r="GH237">
        <v>0.39307920000000002</v>
      </c>
      <c r="GI237">
        <v>43.666069999999998</v>
      </c>
      <c r="GJ237" s="1">
        <v>6.6015020000000004E-3</v>
      </c>
      <c r="GK237">
        <v>2.85032</v>
      </c>
      <c r="GL237">
        <v>0.3930669</v>
      </c>
      <c r="GM237">
        <v>43.154589999999999</v>
      </c>
      <c r="GN237" s="1">
        <v>5.8686620000000002E-3</v>
      </c>
      <c r="GO237">
        <v>2.5299900000000002</v>
      </c>
      <c r="GP237">
        <v>0.39305839999999997</v>
      </c>
      <c r="GQ237">
        <v>43.392200000000003</v>
      </c>
      <c r="GR237" s="1">
        <v>5.3682670000000004E-3</v>
      </c>
      <c r="GS237">
        <v>2.3117730000000001</v>
      </c>
      <c r="GT237">
        <v>0.39306180000000002</v>
      </c>
      <c r="GU237">
        <v>45.144730000000003</v>
      </c>
      <c r="GV237" s="1">
        <v>5.0010150000000001E-3</v>
      </c>
      <c r="GW237">
        <v>2.1521159999999999</v>
      </c>
      <c r="GX237">
        <v>0.39305869999999998</v>
      </c>
      <c r="GY237">
        <v>47.146160000000002</v>
      </c>
      <c r="GZ237" s="1">
        <v>4.7086369999999999E-3</v>
      </c>
      <c r="HA237">
        <v>2.0256690000000002</v>
      </c>
      <c r="HB237">
        <v>0.39304810000000001</v>
      </c>
      <c r="HC237">
        <v>48.739019999999996</v>
      </c>
      <c r="HD237" s="1">
        <v>4.4604780000000004E-3</v>
      </c>
      <c r="HE237">
        <v>1.9183600000000001</v>
      </c>
      <c r="HF237">
        <v>0.39305240000000002</v>
      </c>
      <c r="HG237">
        <v>49.130499999999998</v>
      </c>
      <c r="HH237" s="1">
        <v>4.239558E-3</v>
      </c>
      <c r="HI237">
        <v>1.8231090000000001</v>
      </c>
      <c r="HJ237">
        <v>0.39304430000000001</v>
      </c>
      <c r="HK237">
        <v>47.351819999999996</v>
      </c>
      <c r="HL237" s="1">
        <v>4.0382990000000004E-3</v>
      </c>
      <c r="HM237">
        <v>1.736459</v>
      </c>
      <c r="HN237">
        <v>0.39304480000000003</v>
      </c>
      <c r="HO237">
        <v>45.233699999999999</v>
      </c>
      <c r="HP237" s="1">
        <v>3.8520669999999998E-3</v>
      </c>
      <c r="HQ237">
        <v>1.656234</v>
      </c>
      <c r="HR237">
        <v>0.39304820000000001</v>
      </c>
      <c r="HS237">
        <v>43.807409999999997</v>
      </c>
      <c r="HT237" s="1">
        <v>3.6778959999999999E-3</v>
      </c>
      <c r="HU237">
        <v>1.5812729999999999</v>
      </c>
      <c r="HV237">
        <v>0.3930459</v>
      </c>
      <c r="HW237">
        <v>43.342970000000001</v>
      </c>
      <c r="HX237" s="1">
        <v>3.5136379999999999E-3</v>
      </c>
      <c r="HY237">
        <v>1.510669</v>
      </c>
      <c r="HZ237">
        <v>0.3930556</v>
      </c>
      <c r="IA237">
        <v>44.80039</v>
      </c>
      <c r="IB237" s="1">
        <v>3.3588870000000001E-3</v>
      </c>
      <c r="IC237">
        <v>1.444115</v>
      </c>
      <c r="ID237">
        <v>0.39304820000000001</v>
      </c>
      <c r="IE237">
        <v>48.126890000000003</v>
      </c>
      <c r="IF237" s="1">
        <v>3.2128830000000001E-3</v>
      </c>
      <c r="IG237">
        <v>1.3812709999999999</v>
      </c>
      <c r="IH237">
        <v>0.39304430000000001</v>
      </c>
      <c r="II237">
        <v>51.937660000000001</v>
      </c>
      <c r="IJ237" s="1">
        <v>3.0750339999999999E-3</v>
      </c>
      <c r="IK237">
        <v>1.322011</v>
      </c>
      <c r="IL237">
        <v>0.39305390000000001</v>
      </c>
      <c r="IM237">
        <v>53.450180000000003</v>
      </c>
      <c r="IN237" s="1">
        <v>2.9449649999999999E-3</v>
      </c>
      <c r="IO237">
        <v>1.2659670000000001</v>
      </c>
      <c r="IP237">
        <v>0.39305309999999999</v>
      </c>
      <c r="IQ237">
        <v>52.406350000000003</v>
      </c>
      <c r="IR237" s="1">
        <v>2.8211640000000001E-3</v>
      </c>
      <c r="IS237">
        <v>1.212818</v>
      </c>
      <c r="IT237">
        <v>0.39305069999999998</v>
      </c>
      <c r="IU237">
        <v>50.481529999999999</v>
      </c>
      <c r="IV237" s="1">
        <v>2.7040850000000002E-3</v>
      </c>
      <c r="IW237">
        <v>1.162374</v>
      </c>
      <c r="IX237">
        <v>0.3930437</v>
      </c>
      <c r="IY237">
        <v>49.189970000000002</v>
      </c>
      <c r="IZ237" s="1">
        <v>2.5927300000000001E-3</v>
      </c>
      <c r="JA237">
        <v>1.1145259999999999</v>
      </c>
      <c r="JB237">
        <v>0.39304650000000002</v>
      </c>
      <c r="JC237">
        <v>48.620899999999999</v>
      </c>
      <c r="JD237" s="1">
        <v>2.4869649999999998E-3</v>
      </c>
      <c r="JE237">
        <v>1.0691139999999999</v>
      </c>
      <c r="JF237">
        <v>0.3930498</v>
      </c>
      <c r="JG237">
        <v>49.644770000000001</v>
      </c>
      <c r="JH237" s="1">
        <v>2.386689E-3</v>
      </c>
      <c r="JI237">
        <v>1.0259199999999999</v>
      </c>
      <c r="JJ237">
        <v>0.39304519999999998</v>
      </c>
      <c r="JK237">
        <v>50.527700000000003</v>
      </c>
      <c r="JL237" s="1">
        <v>2.289864E-3</v>
      </c>
      <c r="JM237">
        <v>0.98487250000000004</v>
      </c>
      <c r="JN237">
        <v>0.39304640000000002</v>
      </c>
      <c r="JO237">
        <v>49.677759999999999</v>
      </c>
      <c r="JP237" s="1">
        <v>2.1937889999999998E-3</v>
      </c>
      <c r="JQ237">
        <v>0.94596530000000001</v>
      </c>
      <c r="JR237">
        <v>0.3930516</v>
      </c>
      <c r="JS237">
        <v>47.889360000000003</v>
      </c>
      <c r="JT237" s="1">
        <v>2.1029389999999999E-3</v>
      </c>
      <c r="JU237">
        <v>0.90905970000000003</v>
      </c>
      <c r="JV237">
        <v>0.39304939999999999</v>
      </c>
      <c r="JW237">
        <v>46.293289999999999</v>
      </c>
      <c r="JX237" s="1">
        <v>2.0167039999999998E-3</v>
      </c>
      <c r="JY237">
        <v>0.87388319999999997</v>
      </c>
      <c r="JZ237">
        <v>0.3930439</v>
      </c>
      <c r="KA237">
        <v>45.008090000000003</v>
      </c>
      <c r="KB237" s="1">
        <v>1.9346109999999999E-3</v>
      </c>
      <c r="KC237">
        <v>0.84017819999999999</v>
      </c>
      <c r="KD237">
        <v>0.3930516</v>
      </c>
      <c r="KE237">
        <v>44.356659999999998</v>
      </c>
      <c r="KF237" s="1">
        <v>1.8565999999999999E-3</v>
      </c>
      <c r="KG237">
        <v>0.80800709999999998</v>
      </c>
      <c r="KH237">
        <v>0.39305600000000002</v>
      </c>
      <c r="KI237">
        <v>43.948</v>
      </c>
      <c r="KJ237" s="1">
        <v>1.782575E-3</v>
      </c>
      <c r="KK237">
        <v>0.7773504</v>
      </c>
      <c r="KL237">
        <v>0.39304640000000002</v>
      </c>
      <c r="KM237">
        <v>44.902209999999997</v>
      </c>
      <c r="KN237" s="1">
        <v>1.7121549999999999E-3</v>
      </c>
      <c r="KO237">
        <v>0.74808390000000002</v>
      </c>
      <c r="KP237">
        <v>0.39304559999999999</v>
      </c>
      <c r="KQ237">
        <v>47.649500000000003</v>
      </c>
      <c r="KR237" s="1">
        <v>1.6449189999999999E-3</v>
      </c>
      <c r="KS237">
        <v>0.72007030000000005</v>
      </c>
      <c r="KT237">
        <v>0.39304329999999998</v>
      </c>
      <c r="KU237">
        <v>51.214730000000003</v>
      </c>
      <c r="KV237" s="1">
        <v>1.58095E-3</v>
      </c>
      <c r="KW237">
        <v>0.69329810000000003</v>
      </c>
      <c r="KX237">
        <v>0.39304519999999998</v>
      </c>
      <c r="KY237">
        <v>52.955970000000001</v>
      </c>
      <c r="KZ237" s="1">
        <v>1.519865E-3</v>
      </c>
      <c r="LA237">
        <v>0.66766519999999996</v>
      </c>
      <c r="LB237">
        <v>0.39304440000000002</v>
      </c>
      <c r="LC237">
        <v>51.72813</v>
      </c>
      <c r="LD237" s="1">
        <v>1.4617510000000001E-3</v>
      </c>
      <c r="LE237">
        <v>0.64313390000000004</v>
      </c>
      <c r="LF237">
        <v>0.39304280000000003</v>
      </c>
      <c r="LG237">
        <v>49.846760000000003</v>
      </c>
      <c r="LH237" s="1">
        <v>1.4063299999999999E-3</v>
      </c>
      <c r="LI237">
        <v>0.61974649999999998</v>
      </c>
      <c r="LJ237">
        <v>0.39305200000000001</v>
      </c>
      <c r="LK237">
        <v>49.052889999999998</v>
      </c>
      <c r="LL237" s="1">
        <v>1.353349E-3</v>
      </c>
      <c r="LM237">
        <v>0.59727870000000005</v>
      </c>
      <c r="LN237">
        <v>0.3930458</v>
      </c>
      <c r="LO237">
        <v>48.729179999999999</v>
      </c>
      <c r="LP237" s="1">
        <v>1.3024060000000001E-3</v>
      </c>
      <c r="LQ237">
        <v>0.57566150000000005</v>
      </c>
      <c r="LR237">
        <v>0.39304679999999997</v>
      </c>
      <c r="LS237">
        <v>49.168289999999999</v>
      </c>
      <c r="LT237" s="1">
        <v>1.2538580000000001E-3</v>
      </c>
      <c r="LU237">
        <v>0.55495059999999996</v>
      </c>
      <c r="LV237">
        <v>0.39304679999999997</v>
      </c>
      <c r="LW237">
        <v>50.260109999999997</v>
      </c>
      <c r="LX237" s="1">
        <v>1.207383E-3</v>
      </c>
      <c r="LY237">
        <v>0.53511129999999996</v>
      </c>
      <c r="LZ237">
        <v>0.39304450000000002</v>
      </c>
      <c r="MA237">
        <v>50.56371</v>
      </c>
      <c r="MB237" s="1">
        <v>1.1629559999999999E-3</v>
      </c>
      <c r="MC237">
        <v>0.51610940000000005</v>
      </c>
      <c r="MD237">
        <v>0.39304519999999998</v>
      </c>
      <c r="ME237">
        <v>49.647669999999998</v>
      </c>
      <c r="MF237" s="1">
        <v>1.120481E-3</v>
      </c>
      <c r="MG237">
        <v>0.49792150000000002</v>
      </c>
      <c r="MH237">
        <v>0.3930418</v>
      </c>
      <c r="MI237">
        <v>47.76643</v>
      </c>
      <c r="MJ237" s="1">
        <v>1.079787E-3</v>
      </c>
      <c r="MK237">
        <v>0.48049399999999998</v>
      </c>
      <c r="ML237">
        <v>0.3930573</v>
      </c>
      <c r="MM237">
        <v>45.031979999999997</v>
      </c>
      <c r="MN237" s="1">
        <v>1.040703E-3</v>
      </c>
      <c r="MO237">
        <v>0.46379150000000002</v>
      </c>
      <c r="MP237">
        <v>0.39304990000000001</v>
      </c>
      <c r="MQ237">
        <v>43.14228</v>
      </c>
      <c r="MR237" s="1">
        <v>1.0032369999999999E-3</v>
      </c>
      <c r="MS237">
        <v>0.44777640000000002</v>
      </c>
      <c r="MT237">
        <v>0.3930459</v>
      </c>
      <c r="MU237">
        <v>42.170400000000001</v>
      </c>
      <c r="MV237" s="1">
        <v>9.672964E-4</v>
      </c>
      <c r="MW237">
        <v>0.43239539999999999</v>
      </c>
      <c r="MX237">
        <v>0.39305079999999998</v>
      </c>
      <c r="MY237">
        <v>42.653619999999997</v>
      </c>
      <c r="MZ237" s="1">
        <v>9.3297919999999997E-4</v>
      </c>
      <c r="NA237">
        <v>0.4176433</v>
      </c>
      <c r="NB237">
        <v>0.39304159999999999</v>
      </c>
      <c r="NC237">
        <v>43.293689999999998</v>
      </c>
      <c r="ND237" s="1">
        <v>8.9997880000000001E-4</v>
      </c>
      <c r="NE237">
        <v>0.40344039999999998</v>
      </c>
      <c r="NF237">
        <v>0.39304939999999999</v>
      </c>
      <c r="NG237">
        <v>44.434910000000002</v>
      </c>
      <c r="NH237" s="1">
        <v>8.6827119999999995E-4</v>
      </c>
      <c r="NI237">
        <v>0.38977830000000002</v>
      </c>
      <c r="NJ237">
        <v>0.3930495</v>
      </c>
      <c r="NK237">
        <v>45.826320000000003</v>
      </c>
      <c r="NL237" s="1">
        <v>8.3772040000000005E-4</v>
      </c>
      <c r="NM237">
        <v>0.3765944</v>
      </c>
      <c r="NN237">
        <v>0.39305259999999997</v>
      </c>
      <c r="NO237">
        <v>45.979120000000002</v>
      </c>
      <c r="NP237" s="1">
        <v>8.0849109999999997E-4</v>
      </c>
      <c r="NQ237">
        <v>0.3639329</v>
      </c>
      <c r="NR237">
        <v>0.39304929999999999</v>
      </c>
      <c r="NS237">
        <v>44.535040000000002</v>
      </c>
      <c r="NT237" s="1">
        <v>7.8030809999999999E-4</v>
      </c>
      <c r="NU237">
        <v>0.3517207</v>
      </c>
      <c r="NV237">
        <v>0.3930478</v>
      </c>
      <c r="NW237">
        <v>43.925199999999997</v>
      </c>
      <c r="NX237" s="1">
        <v>7.5326060000000005E-4</v>
      </c>
      <c r="NY237">
        <v>0.33996159999999997</v>
      </c>
      <c r="NZ237">
        <v>0.39305240000000002</v>
      </c>
      <c r="OA237">
        <v>44.051690000000001</v>
      </c>
      <c r="OB237" s="1">
        <v>7.2730579999999998E-4</v>
      </c>
      <c r="OC237">
        <v>0.32861230000000002</v>
      </c>
      <c r="OD237">
        <v>0.39304810000000001</v>
      </c>
      <c r="OE237">
        <v>45.364780000000003</v>
      </c>
      <c r="OF237" s="1">
        <v>7.0235969999999997E-4</v>
      </c>
      <c r="OG237">
        <v>0.31766640000000002</v>
      </c>
      <c r="OH237">
        <v>0.39304640000000002</v>
      </c>
      <c r="OI237">
        <v>45.902700000000003</v>
      </c>
      <c r="OJ237" s="1">
        <v>6.7842049999999995E-4</v>
      </c>
      <c r="OK237">
        <v>0.30712689999999998</v>
      </c>
    </row>
    <row r="238" spans="1:401" x14ac:dyDescent="0.35">
      <c r="A238">
        <v>244</v>
      </c>
      <c r="B238" t="s">
        <v>4</v>
      </c>
      <c r="C238" t="s">
        <v>181</v>
      </c>
      <c r="D238" t="s">
        <v>244</v>
      </c>
      <c r="E238">
        <v>885.81590000000006</v>
      </c>
      <c r="F238">
        <v>0.91066519999999995</v>
      </c>
      <c r="G238">
        <v>26.401479999999999</v>
      </c>
      <c r="H238">
        <v>0</v>
      </c>
      <c r="I238">
        <v>0</v>
      </c>
      <c r="J238">
        <v>0.90385689999999996</v>
      </c>
      <c r="K238">
        <v>26.179359999999999</v>
      </c>
      <c r="L238">
        <v>0</v>
      </c>
      <c r="M238">
        <v>0</v>
      </c>
      <c r="N238">
        <v>0.89694039999999997</v>
      </c>
      <c r="O238">
        <v>25.422160000000002</v>
      </c>
      <c r="P238">
        <v>0</v>
      </c>
      <c r="Q238">
        <v>0</v>
      </c>
      <c r="R238">
        <v>0.89035609999999998</v>
      </c>
      <c r="S238">
        <v>25.61271</v>
      </c>
      <c r="T238">
        <v>0</v>
      </c>
      <c r="U238">
        <v>0</v>
      </c>
      <c r="V238">
        <v>0.8836967</v>
      </c>
      <c r="W238">
        <v>26.18207</v>
      </c>
      <c r="X238">
        <v>0</v>
      </c>
      <c r="Y238">
        <v>0</v>
      </c>
      <c r="Z238">
        <v>0.87723280000000003</v>
      </c>
      <c r="AA238">
        <v>26.366990000000001</v>
      </c>
      <c r="AB238">
        <v>0</v>
      </c>
      <c r="AC238">
        <v>0</v>
      </c>
      <c r="AD238">
        <v>0.87075080000000005</v>
      </c>
      <c r="AE238">
        <v>26.139309999999998</v>
      </c>
      <c r="AF238">
        <v>0</v>
      </c>
      <c r="AG238">
        <v>0</v>
      </c>
      <c r="AH238">
        <v>0.86456350000000004</v>
      </c>
      <c r="AI238">
        <v>25.953099999999999</v>
      </c>
      <c r="AJ238">
        <v>0</v>
      </c>
      <c r="AK238">
        <v>0</v>
      </c>
      <c r="AL238">
        <v>0.85903260000000004</v>
      </c>
      <c r="AM238">
        <v>25.733540000000001</v>
      </c>
      <c r="AN238">
        <v>0</v>
      </c>
      <c r="AO238">
        <v>0</v>
      </c>
      <c r="AP238">
        <v>0.85446069999999996</v>
      </c>
      <c r="AQ238">
        <v>26.439530000000001</v>
      </c>
      <c r="AR238">
        <v>0</v>
      </c>
      <c r="AS238">
        <v>0</v>
      </c>
      <c r="AT238">
        <v>0.85022489999999995</v>
      </c>
      <c r="AU238">
        <v>27.767289999999999</v>
      </c>
      <c r="AV238" s="1">
        <v>2.9982059999999999E-37</v>
      </c>
      <c r="AW238" s="1">
        <v>8.3997939999999996E-35</v>
      </c>
      <c r="AX238">
        <v>0.84619100000000003</v>
      </c>
      <c r="AY238">
        <v>29.326789999999999</v>
      </c>
      <c r="AZ238" s="1">
        <v>1.8820539999999999E-27</v>
      </c>
      <c r="BA238" s="1">
        <v>4.9776230000000001E-25</v>
      </c>
      <c r="BB238">
        <v>0.842588</v>
      </c>
      <c r="BC238">
        <v>30.526430000000001</v>
      </c>
      <c r="BD238" s="1">
        <v>5.3230580000000003E-18</v>
      </c>
      <c r="BE238" s="1">
        <v>1.267916E-15</v>
      </c>
      <c r="BF238">
        <v>0.83956140000000001</v>
      </c>
      <c r="BG238">
        <v>30.573979999999999</v>
      </c>
      <c r="BH238" s="1">
        <v>8.0301010000000005E-12</v>
      </c>
      <c r="BI238" s="1">
        <v>2.0732620000000002E-9</v>
      </c>
      <c r="BJ238">
        <v>0.8367192</v>
      </c>
      <c r="BK238">
        <v>30.216940000000001</v>
      </c>
      <c r="BL238" s="1">
        <v>5.7992750000000002E-8</v>
      </c>
      <c r="BM238" s="1">
        <v>1.7074030000000002E-5</v>
      </c>
      <c r="BN238">
        <v>0.83413760000000003</v>
      </c>
      <c r="BO238">
        <v>30.357399999999998</v>
      </c>
      <c r="BP238" s="1">
        <v>2.588378E-5</v>
      </c>
      <c r="BQ238" s="1">
        <v>8.3003609999999992E-3</v>
      </c>
      <c r="BR238">
        <v>0.8321018</v>
      </c>
      <c r="BS238">
        <v>30.711030000000001</v>
      </c>
      <c r="BT238" s="1">
        <v>2.4351310000000001E-3</v>
      </c>
      <c r="BU238">
        <v>0.83729220000000004</v>
      </c>
      <c r="BV238">
        <v>0.83049329999999999</v>
      </c>
      <c r="BW238">
        <v>31.658169999999998</v>
      </c>
      <c r="BX238" s="1">
        <v>7.5899499999999995E-2</v>
      </c>
      <c r="BY238">
        <v>27.707429999999999</v>
      </c>
      <c r="BZ238">
        <v>0.8290862</v>
      </c>
      <c r="CA238">
        <v>32.397120000000001</v>
      </c>
      <c r="CB238">
        <v>0.99720260000000005</v>
      </c>
      <c r="CC238">
        <v>384.56920000000002</v>
      </c>
      <c r="CD238">
        <v>0.82781890000000002</v>
      </c>
      <c r="CE238">
        <v>32.231879999999997</v>
      </c>
      <c r="CF238">
        <v>6.4695029999999996</v>
      </c>
      <c r="CG238">
        <v>2626.0610000000001</v>
      </c>
      <c r="CH238">
        <v>0.82656499999999999</v>
      </c>
      <c r="CI238">
        <v>31.62041</v>
      </c>
      <c r="CJ238">
        <v>23.267790000000002</v>
      </c>
      <c r="CK238">
        <v>9902.9500000000007</v>
      </c>
      <c r="CL238">
        <v>0.82517870000000004</v>
      </c>
      <c r="CM238">
        <v>30.374739999999999</v>
      </c>
      <c r="CN238">
        <v>50.653019999999998</v>
      </c>
      <c r="CO238">
        <v>22553.23</v>
      </c>
      <c r="CP238">
        <v>0.82358869999999995</v>
      </c>
      <c r="CQ238">
        <v>29.591059999999999</v>
      </c>
      <c r="CR238">
        <v>71.806510000000003</v>
      </c>
      <c r="CS238">
        <v>33367.370000000003</v>
      </c>
      <c r="CT238">
        <v>0.82163299999999995</v>
      </c>
      <c r="CU238">
        <v>29.351520000000001</v>
      </c>
      <c r="CV238">
        <v>70.515039999999999</v>
      </c>
      <c r="CW238">
        <v>34122.339999999997</v>
      </c>
      <c r="CX238">
        <v>0.8193918</v>
      </c>
      <c r="CY238">
        <v>29.491129999999998</v>
      </c>
      <c r="CZ238">
        <v>50.634979999999999</v>
      </c>
      <c r="DA238">
        <v>25456.03</v>
      </c>
      <c r="DB238">
        <v>0.81692299999999995</v>
      </c>
      <c r="DC238">
        <v>30.374130000000001</v>
      </c>
      <c r="DD238">
        <v>27.91835</v>
      </c>
      <c r="DE238">
        <v>14545.31</v>
      </c>
      <c r="DF238">
        <v>0.81420650000000006</v>
      </c>
      <c r="DG238">
        <v>31.923850000000002</v>
      </c>
      <c r="DH238">
        <v>12.35413</v>
      </c>
      <c r="DI238">
        <v>6652.8860000000004</v>
      </c>
      <c r="DJ238">
        <v>0.81130860000000005</v>
      </c>
      <c r="DK238">
        <v>34.599530000000001</v>
      </c>
      <c r="DL238">
        <v>4.5737709999999998</v>
      </c>
      <c r="DM238">
        <v>2537.7040000000002</v>
      </c>
      <c r="DN238">
        <v>0.80832970000000004</v>
      </c>
      <c r="DO238">
        <v>37.84178</v>
      </c>
      <c r="DP238">
        <v>1.477304</v>
      </c>
      <c r="DQ238">
        <v>840.50900000000001</v>
      </c>
      <c r="DR238">
        <v>0.80554550000000003</v>
      </c>
      <c r="DS238">
        <v>38.917659999999998</v>
      </c>
      <c r="DT238">
        <v>0.43939260000000002</v>
      </c>
      <c r="DU238">
        <v>254.11670000000001</v>
      </c>
      <c r="DV238">
        <v>0.80279250000000002</v>
      </c>
      <c r="DW238">
        <v>38.343269999999997</v>
      </c>
      <c r="DX238">
        <v>0.1342072</v>
      </c>
      <c r="DY238">
        <v>77.185770000000005</v>
      </c>
      <c r="DZ238">
        <v>0.80105059999999995</v>
      </c>
      <c r="EA238">
        <v>38.231619999999999</v>
      </c>
      <c r="EB238" s="1">
        <v>5.394856E-2</v>
      </c>
      <c r="EC238">
        <v>29.475090000000002</v>
      </c>
      <c r="ED238">
        <v>0.79942849999999999</v>
      </c>
      <c r="EE238">
        <v>38.606200000000001</v>
      </c>
      <c r="EF238" s="1">
        <v>3.5943089999999997E-2</v>
      </c>
      <c r="EG238">
        <v>18.36627</v>
      </c>
      <c r="EH238">
        <v>0.79819890000000004</v>
      </c>
      <c r="EI238">
        <v>39.631340000000002</v>
      </c>
      <c r="EJ238" s="1">
        <v>3.3735439999999998E-2</v>
      </c>
      <c r="EK238">
        <v>16.747890000000002</v>
      </c>
      <c r="EL238">
        <v>0.79722839999999995</v>
      </c>
      <c r="EM238">
        <v>41.347990000000003</v>
      </c>
      <c r="EN238" s="1">
        <v>3.4493259999999998E-2</v>
      </c>
      <c r="EO238">
        <v>17.073630000000001</v>
      </c>
      <c r="EP238">
        <v>0.7964715</v>
      </c>
      <c r="EQ238">
        <v>44.20261</v>
      </c>
      <c r="ER238" s="1">
        <v>3.4814089999999999E-2</v>
      </c>
      <c r="ES238">
        <v>17.300429999999999</v>
      </c>
      <c r="ET238">
        <v>0.79590890000000003</v>
      </c>
      <c r="EU238">
        <v>46.491309999999999</v>
      </c>
      <c r="EV238" s="1">
        <v>3.3992439999999999E-2</v>
      </c>
      <c r="EW238">
        <v>16.972010000000001</v>
      </c>
      <c r="EX238">
        <v>0.79550359999999998</v>
      </c>
      <c r="EY238">
        <v>45.978450000000002</v>
      </c>
      <c r="EZ238" s="1">
        <v>3.218584E-2</v>
      </c>
      <c r="FA238">
        <v>16.12846</v>
      </c>
      <c r="FB238">
        <v>0.79521569999999997</v>
      </c>
      <c r="FC238">
        <v>44.044780000000003</v>
      </c>
      <c r="FD238" s="1">
        <v>2.9674519999999999E-2</v>
      </c>
      <c r="FE238">
        <v>14.915710000000001</v>
      </c>
      <c r="FF238">
        <v>0.79502249999999997</v>
      </c>
      <c r="FG238">
        <v>42.735370000000003</v>
      </c>
      <c r="FH238" s="1">
        <v>2.6604539999999999E-2</v>
      </c>
      <c r="FI238">
        <v>13.41779</v>
      </c>
      <c r="FJ238">
        <v>0.79500320000000002</v>
      </c>
      <c r="FK238">
        <v>42.460619999999999</v>
      </c>
      <c r="FL238" s="1">
        <v>2.3046879999999999E-2</v>
      </c>
      <c r="FM238">
        <v>11.66991</v>
      </c>
      <c r="FN238">
        <v>0.79503610000000002</v>
      </c>
      <c r="FO238">
        <v>43.726860000000002</v>
      </c>
      <c r="FP238" s="1">
        <v>1.91904E-2</v>
      </c>
      <c r="FQ238">
        <v>9.7602919999999997</v>
      </c>
      <c r="FR238">
        <v>0.79509390000000002</v>
      </c>
      <c r="FS238">
        <v>45.455970000000001</v>
      </c>
      <c r="FT238" s="1">
        <v>1.542079E-2</v>
      </c>
      <c r="FU238">
        <v>7.872204</v>
      </c>
      <c r="FV238">
        <v>0.79511129999999997</v>
      </c>
      <c r="FW238">
        <v>46.937750000000001</v>
      </c>
      <c r="FX238" s="1">
        <v>1.2162640000000001E-2</v>
      </c>
      <c r="FY238">
        <v>6.2154059999999998</v>
      </c>
      <c r="FZ238">
        <v>0.79517249999999995</v>
      </c>
      <c r="GA238">
        <v>46.733629999999998</v>
      </c>
      <c r="GB238" s="1">
        <v>9.6528129999999997E-3</v>
      </c>
      <c r="GC238">
        <v>4.9216800000000003</v>
      </c>
      <c r="GD238">
        <v>0.79517099999999996</v>
      </c>
      <c r="GE238">
        <v>45.423810000000003</v>
      </c>
      <c r="GF238" s="1">
        <v>7.8864669999999994E-3</v>
      </c>
      <c r="GG238">
        <v>4.0021690000000003</v>
      </c>
      <c r="GH238">
        <v>0.79520080000000004</v>
      </c>
      <c r="GI238">
        <v>43.752249999999997</v>
      </c>
      <c r="GJ238" s="1">
        <v>6.7113340000000002E-3</v>
      </c>
      <c r="GK238">
        <v>3.3869929999999999</v>
      </c>
      <c r="GL238">
        <v>0.79522340000000002</v>
      </c>
      <c r="GM238">
        <v>43.052149999999997</v>
      </c>
      <c r="GN238" s="1">
        <v>5.9413340000000004E-3</v>
      </c>
      <c r="GO238">
        <v>2.9838239999999998</v>
      </c>
      <c r="GP238">
        <v>0.79523520000000003</v>
      </c>
      <c r="GQ238">
        <v>43.22137</v>
      </c>
      <c r="GR238" s="1">
        <v>5.4189679999999997E-3</v>
      </c>
      <c r="GS238">
        <v>2.7120950000000001</v>
      </c>
      <c r="GT238">
        <v>0.79523549999999998</v>
      </c>
      <c r="GU238">
        <v>45.008159999999997</v>
      </c>
      <c r="GV238" s="1">
        <v>5.0392780000000003E-3</v>
      </c>
      <c r="GW238">
        <v>2.516553</v>
      </c>
      <c r="GX238">
        <v>0.79523560000000004</v>
      </c>
      <c r="GY238">
        <v>47.142209999999999</v>
      </c>
      <c r="GZ238" s="1">
        <v>4.7397359999999996E-3</v>
      </c>
      <c r="HA238">
        <v>2.364195</v>
      </c>
      <c r="HB238">
        <v>0.79525420000000002</v>
      </c>
      <c r="HC238">
        <v>48.907359999999997</v>
      </c>
      <c r="HD238" s="1">
        <v>4.4874820000000001E-3</v>
      </c>
      <c r="HE238">
        <v>2.236605</v>
      </c>
      <c r="HF238">
        <v>0.79524419999999996</v>
      </c>
      <c r="HG238">
        <v>49.4358</v>
      </c>
      <c r="HH238" s="1">
        <v>4.2636999999999996E-3</v>
      </c>
      <c r="HI238">
        <v>2.1242380000000001</v>
      </c>
      <c r="HJ238">
        <v>0.7952285</v>
      </c>
      <c r="HK238">
        <v>47.693190000000001</v>
      </c>
      <c r="HL238" s="1">
        <v>4.0604059999999999E-3</v>
      </c>
      <c r="HM238">
        <v>2.022472</v>
      </c>
      <c r="HN238">
        <v>0.79524950000000005</v>
      </c>
      <c r="HO238">
        <v>45.477519999999998</v>
      </c>
      <c r="HP238" s="1">
        <v>3.8726419999999999E-3</v>
      </c>
      <c r="HQ238">
        <v>1.9285669999999999</v>
      </c>
      <c r="HR238">
        <v>0.79525120000000005</v>
      </c>
      <c r="HS238">
        <v>43.88805</v>
      </c>
      <c r="HT238" s="1">
        <v>3.6971780000000002E-3</v>
      </c>
      <c r="HU238">
        <v>1.8409660000000001</v>
      </c>
      <c r="HV238">
        <v>0.79528350000000003</v>
      </c>
      <c r="HW238">
        <v>43.328119999999998</v>
      </c>
      <c r="HX238" s="1">
        <v>3.531869E-3</v>
      </c>
      <c r="HY238">
        <v>1.7585649999999999</v>
      </c>
      <c r="HZ238">
        <v>0.79526149999999995</v>
      </c>
      <c r="IA238">
        <v>44.759599999999999</v>
      </c>
      <c r="IB238" s="1">
        <v>3.3760389999999999E-3</v>
      </c>
      <c r="IC238">
        <v>1.68089</v>
      </c>
      <c r="ID238">
        <v>0.79525259999999998</v>
      </c>
      <c r="IE238">
        <v>48.133809999999997</v>
      </c>
      <c r="IF238" s="1">
        <v>3.2290890000000001E-3</v>
      </c>
      <c r="IG238">
        <v>1.6075390000000001</v>
      </c>
      <c r="IH238">
        <v>0.79527800000000004</v>
      </c>
      <c r="II238">
        <v>52.025579999999998</v>
      </c>
      <c r="IJ238" s="1">
        <v>3.0903520000000002E-3</v>
      </c>
      <c r="IK238">
        <v>1.538378</v>
      </c>
      <c r="IL238">
        <v>0.79525140000000005</v>
      </c>
      <c r="IM238">
        <v>53.654640000000001</v>
      </c>
      <c r="IN238" s="1">
        <v>2.9593950000000001E-3</v>
      </c>
      <c r="IO238">
        <v>1.473009</v>
      </c>
      <c r="IP238">
        <v>0.79524919999999999</v>
      </c>
      <c r="IQ238">
        <v>52.665660000000003</v>
      </c>
      <c r="IR238" s="1">
        <v>2.8348900000000001E-3</v>
      </c>
      <c r="IS238">
        <v>1.4110480000000001</v>
      </c>
      <c r="IT238">
        <v>0.79528310000000002</v>
      </c>
      <c r="IU238">
        <v>50.677849999999999</v>
      </c>
      <c r="IV238" s="1">
        <v>2.7171119999999998E-3</v>
      </c>
      <c r="IW238">
        <v>1.3522540000000001</v>
      </c>
      <c r="IX238">
        <v>0.79528270000000001</v>
      </c>
      <c r="IY238">
        <v>49.241329999999998</v>
      </c>
      <c r="IZ238" s="1">
        <v>2.605123E-3</v>
      </c>
      <c r="JA238">
        <v>1.2964709999999999</v>
      </c>
      <c r="JB238">
        <v>0.79526819999999998</v>
      </c>
      <c r="JC238">
        <v>48.577269999999999</v>
      </c>
      <c r="JD238" s="1">
        <v>2.4986840000000001E-3</v>
      </c>
      <c r="JE238">
        <v>1.2435400000000001</v>
      </c>
      <c r="JF238">
        <v>0.79525539999999995</v>
      </c>
      <c r="JG238">
        <v>49.576970000000003</v>
      </c>
      <c r="JH238" s="1">
        <v>2.39785E-3</v>
      </c>
      <c r="JI238">
        <v>1.1932050000000001</v>
      </c>
      <c r="JJ238">
        <v>0.79527369999999997</v>
      </c>
      <c r="JK238">
        <v>50.530119999999997</v>
      </c>
      <c r="JL238" s="1">
        <v>2.3004449999999999E-3</v>
      </c>
      <c r="JM238">
        <v>1.145349</v>
      </c>
      <c r="JN238">
        <v>0.79528430000000006</v>
      </c>
      <c r="JO238">
        <v>49.851199999999999</v>
      </c>
      <c r="JP238" s="1">
        <v>2.2038180000000002E-3</v>
      </c>
      <c r="JQ238">
        <v>1.0999939999999999</v>
      </c>
      <c r="JR238">
        <v>0.79527440000000005</v>
      </c>
      <c r="JS238">
        <v>48.182279999999999</v>
      </c>
      <c r="JT238" s="1">
        <v>2.112428E-3</v>
      </c>
      <c r="JU238">
        <v>1.056989</v>
      </c>
      <c r="JV238">
        <v>0.79525480000000004</v>
      </c>
      <c r="JW238">
        <v>46.518079999999998</v>
      </c>
      <c r="JX238" s="1">
        <v>2.0257439999999999E-3</v>
      </c>
      <c r="JY238">
        <v>1.0160290000000001</v>
      </c>
      <c r="JZ238">
        <v>0.79528350000000003</v>
      </c>
      <c r="KA238">
        <v>45.104379999999999</v>
      </c>
      <c r="KB238" s="1">
        <v>1.94327E-3</v>
      </c>
      <c r="KC238">
        <v>0.97682749999999996</v>
      </c>
      <c r="KD238">
        <v>0.79528129999999997</v>
      </c>
      <c r="KE238">
        <v>44.333199999999998</v>
      </c>
      <c r="KF238" s="1">
        <v>1.864819E-3</v>
      </c>
      <c r="KG238">
        <v>0.93935749999999996</v>
      </c>
      <c r="KH238">
        <v>0.79528089999999996</v>
      </c>
      <c r="KI238">
        <v>43.897669999999998</v>
      </c>
      <c r="KJ238" s="1">
        <v>1.7903979999999999E-3</v>
      </c>
      <c r="KK238">
        <v>0.90365169999999995</v>
      </c>
      <c r="KL238">
        <v>0.79527809999999999</v>
      </c>
      <c r="KM238">
        <v>44.90211</v>
      </c>
      <c r="KN238" s="1">
        <v>1.719614E-3</v>
      </c>
      <c r="KO238">
        <v>0.8695832</v>
      </c>
      <c r="KP238">
        <v>0.79528290000000001</v>
      </c>
      <c r="KQ238">
        <v>47.752589999999998</v>
      </c>
      <c r="KR238" s="1">
        <v>1.652064E-3</v>
      </c>
      <c r="KS238">
        <v>0.83699829999999997</v>
      </c>
      <c r="KT238">
        <v>0.79527870000000001</v>
      </c>
      <c r="KU238">
        <v>51.411250000000003</v>
      </c>
      <c r="KV238" s="1">
        <v>1.5877560000000001E-3</v>
      </c>
      <c r="KW238">
        <v>0.80580810000000003</v>
      </c>
      <c r="KX238">
        <v>0.79525069999999998</v>
      </c>
      <c r="KY238">
        <v>53.199150000000003</v>
      </c>
      <c r="KZ238" s="1">
        <v>1.5263779999999999E-3</v>
      </c>
      <c r="LA238">
        <v>0.77600769999999997</v>
      </c>
      <c r="LB238">
        <v>0.79528149999999997</v>
      </c>
      <c r="LC238">
        <v>51.935389999999998</v>
      </c>
      <c r="LD238" s="1">
        <v>1.467966E-3</v>
      </c>
      <c r="LE238">
        <v>0.74745119999999998</v>
      </c>
      <c r="LF238">
        <v>0.79528049999999995</v>
      </c>
      <c r="LG238">
        <v>49.93083</v>
      </c>
      <c r="LH238" s="1">
        <v>1.4122659999999999E-3</v>
      </c>
      <c r="LI238">
        <v>0.72022180000000002</v>
      </c>
      <c r="LJ238">
        <v>0.79529179999999999</v>
      </c>
      <c r="LK238">
        <v>48.993789999999997</v>
      </c>
      <c r="LL238" s="1">
        <v>1.3590379999999999E-3</v>
      </c>
      <c r="LM238">
        <v>0.69408510000000001</v>
      </c>
      <c r="LN238">
        <v>0.79524790000000001</v>
      </c>
      <c r="LO238">
        <v>48.61271</v>
      </c>
      <c r="LP238" s="1">
        <v>1.307854E-3</v>
      </c>
      <c r="LQ238">
        <v>0.66895859999999996</v>
      </c>
      <c r="LR238">
        <v>0.7952861</v>
      </c>
      <c r="LS238">
        <v>49.077739999999999</v>
      </c>
      <c r="LT238" s="1">
        <v>1.259079E-3</v>
      </c>
      <c r="LU238">
        <v>0.64486299999999996</v>
      </c>
      <c r="LV238">
        <v>0.79528690000000002</v>
      </c>
      <c r="LW238">
        <v>50.253219999999999</v>
      </c>
      <c r="LX238">
        <v>1.2123889999999999E-3</v>
      </c>
      <c r="LY238">
        <v>0.62178699999999998</v>
      </c>
      <c r="LZ238">
        <v>0.79527270000000005</v>
      </c>
      <c r="MA238">
        <v>50.696460000000002</v>
      </c>
      <c r="MB238" s="1">
        <v>1.167719E-3</v>
      </c>
      <c r="MC238">
        <v>0.59965389999999996</v>
      </c>
      <c r="MD238">
        <v>0.79528010000000005</v>
      </c>
      <c r="ME238">
        <v>49.950189999999999</v>
      </c>
      <c r="MF238" s="1">
        <v>1.1250489999999999E-3</v>
      </c>
      <c r="MG238">
        <v>0.57849819999999996</v>
      </c>
      <c r="MH238">
        <v>0.79527769999999998</v>
      </c>
      <c r="MI238">
        <v>48.133629999999997</v>
      </c>
      <c r="MJ238" s="1">
        <v>1.0841640000000001E-3</v>
      </c>
      <c r="MK238">
        <v>0.55823389999999995</v>
      </c>
      <c r="ML238">
        <v>0.79528509999999997</v>
      </c>
      <c r="MM238">
        <v>45.338569999999997</v>
      </c>
      <c r="MN238" s="1">
        <v>1.0448860000000001E-3</v>
      </c>
      <c r="MO238">
        <v>0.53880919999999999</v>
      </c>
      <c r="MP238">
        <v>0.79525889999999999</v>
      </c>
      <c r="MQ238">
        <v>43.317189999999997</v>
      </c>
      <c r="MR238" s="1">
        <v>1.0072390000000001E-3</v>
      </c>
      <c r="MS238">
        <v>0.52017329999999995</v>
      </c>
      <c r="MT238">
        <v>0.79528330000000003</v>
      </c>
      <c r="MU238">
        <v>42.232390000000002</v>
      </c>
      <c r="MV238" s="1">
        <v>9.7113940000000001E-4</v>
      </c>
      <c r="MW238">
        <v>0.50228660000000003</v>
      </c>
      <c r="MX238">
        <v>0.79525579999999996</v>
      </c>
      <c r="MY238">
        <v>42.679130000000001</v>
      </c>
      <c r="MZ238" s="1">
        <v>9.3665739999999995E-4</v>
      </c>
      <c r="NA238">
        <v>0.48511789999999999</v>
      </c>
      <c r="NB238">
        <v>0.79527650000000005</v>
      </c>
      <c r="NC238">
        <v>43.429850000000002</v>
      </c>
      <c r="ND238" s="1">
        <v>9.0351690000000002E-4</v>
      </c>
      <c r="NE238">
        <v>0.46860590000000002</v>
      </c>
      <c r="NF238">
        <v>0.7952747</v>
      </c>
      <c r="NG238">
        <v>44.679969999999997</v>
      </c>
      <c r="NH238" s="1">
        <v>8.7166619999999996E-4</v>
      </c>
      <c r="NI238">
        <v>0.45273069999999999</v>
      </c>
      <c r="NJ238">
        <v>0.79525500000000005</v>
      </c>
      <c r="NK238">
        <v>46.085949999999997</v>
      </c>
      <c r="NL238" s="1">
        <v>8.4098609999999998E-4</v>
      </c>
      <c r="NM238">
        <v>0.43740610000000002</v>
      </c>
      <c r="NN238">
        <v>0.79526629999999998</v>
      </c>
      <c r="NO238">
        <v>46.128010000000003</v>
      </c>
      <c r="NP238" s="1">
        <v>8.1163809999999998E-4</v>
      </c>
      <c r="NQ238">
        <v>0.42269420000000002</v>
      </c>
      <c r="NR238">
        <v>0.79525979999999996</v>
      </c>
      <c r="NS238">
        <v>44.547460000000001</v>
      </c>
      <c r="NT238" s="1">
        <v>7.833327E-4</v>
      </c>
      <c r="NU238">
        <v>0.40849809999999998</v>
      </c>
      <c r="NV238">
        <v>0.79528620000000005</v>
      </c>
      <c r="NW238">
        <v>43.804290000000002</v>
      </c>
      <c r="NX238" s="1">
        <v>7.5617399999999997E-4</v>
      </c>
      <c r="NY238">
        <v>0.39482919999999999</v>
      </c>
      <c r="NZ238">
        <v>0.79527570000000003</v>
      </c>
      <c r="OA238">
        <v>43.879300000000001</v>
      </c>
      <c r="OB238" s="1">
        <v>7.3011389999999999E-4</v>
      </c>
      <c r="OC238">
        <v>0.38165149999999998</v>
      </c>
      <c r="OD238">
        <v>0.79525080000000004</v>
      </c>
      <c r="OE238">
        <v>45.242339999999999</v>
      </c>
      <c r="OF238" s="1">
        <v>7.0506089999999996E-4</v>
      </c>
      <c r="OG238">
        <v>0.36892930000000002</v>
      </c>
      <c r="OH238">
        <v>0.79527689999999995</v>
      </c>
      <c r="OI238">
        <v>45.89996</v>
      </c>
      <c r="OJ238" s="1">
        <v>6.8101999999999995E-4</v>
      </c>
      <c r="OK238">
        <v>0.35668470000000002</v>
      </c>
    </row>
    <row r="239" spans="1:401" x14ac:dyDescent="0.35">
      <c r="A239">
        <v>245</v>
      </c>
      <c r="B239" t="s">
        <v>4</v>
      </c>
      <c r="C239" t="s">
        <v>181</v>
      </c>
      <c r="D239" t="s">
        <v>245</v>
      </c>
      <c r="E239">
        <v>825.34360000000004</v>
      </c>
      <c r="F239">
        <v>0.47871910000000001</v>
      </c>
      <c r="G239">
        <v>26.476150000000001</v>
      </c>
      <c r="H239">
        <v>0</v>
      </c>
      <c r="I239">
        <v>0</v>
      </c>
      <c r="J239">
        <v>0.47298109999999999</v>
      </c>
      <c r="K239">
        <v>26.265879999999999</v>
      </c>
      <c r="L239">
        <v>0</v>
      </c>
      <c r="M239">
        <v>0</v>
      </c>
      <c r="N239">
        <v>0.46722419999999998</v>
      </c>
      <c r="O239">
        <v>25.534420000000001</v>
      </c>
      <c r="P239">
        <v>0</v>
      </c>
      <c r="Q239">
        <v>0</v>
      </c>
      <c r="R239">
        <v>0.46164660000000002</v>
      </c>
      <c r="S239">
        <v>25.675830000000001</v>
      </c>
      <c r="T239">
        <v>0</v>
      </c>
      <c r="U239">
        <v>0</v>
      </c>
      <c r="V239">
        <v>0.45602039999999999</v>
      </c>
      <c r="W239">
        <v>26.20834</v>
      </c>
      <c r="X239">
        <v>0</v>
      </c>
      <c r="Y239">
        <v>0</v>
      </c>
      <c r="Z239">
        <v>0.45056790000000002</v>
      </c>
      <c r="AA239">
        <v>26.365770000000001</v>
      </c>
      <c r="AB239">
        <v>0</v>
      </c>
      <c r="AC239">
        <v>0</v>
      </c>
      <c r="AD239">
        <v>0.44514209999999999</v>
      </c>
      <c r="AE239">
        <v>26.11261</v>
      </c>
      <c r="AF239">
        <v>0</v>
      </c>
      <c r="AG239">
        <v>0</v>
      </c>
      <c r="AH239">
        <v>0.43991920000000001</v>
      </c>
      <c r="AI239">
        <v>25.938559999999999</v>
      </c>
      <c r="AJ239">
        <v>0</v>
      </c>
      <c r="AK239">
        <v>0</v>
      </c>
      <c r="AL239">
        <v>0.43503320000000001</v>
      </c>
      <c r="AM239">
        <v>25.766100000000002</v>
      </c>
      <c r="AN239">
        <v>0</v>
      </c>
      <c r="AO239">
        <v>0</v>
      </c>
      <c r="AP239">
        <v>0.43063119999999999</v>
      </c>
      <c r="AQ239">
        <v>26.496030000000001</v>
      </c>
      <c r="AR239">
        <v>0</v>
      </c>
      <c r="AS239">
        <v>0</v>
      </c>
      <c r="AT239">
        <v>0.42635719999999999</v>
      </c>
      <c r="AU239">
        <v>27.84721</v>
      </c>
      <c r="AV239" s="1">
        <v>3.8770330000000002E-38</v>
      </c>
      <c r="AW239" s="1">
        <v>1.828669E-35</v>
      </c>
      <c r="AX239">
        <v>0.42224080000000003</v>
      </c>
      <c r="AY239">
        <v>29.415759999999999</v>
      </c>
      <c r="AZ239" s="1">
        <v>2.2519859999999998E-28</v>
      </c>
      <c r="BA239" s="1">
        <v>1.0656520000000001E-25</v>
      </c>
      <c r="BB239">
        <v>0.41846870000000003</v>
      </c>
      <c r="BC239">
        <v>30.600239999999999</v>
      </c>
      <c r="BD239" s="1">
        <v>6.6057679999999998E-19</v>
      </c>
      <c r="BE239" s="1">
        <v>3.143282E-16</v>
      </c>
      <c r="BF239">
        <v>0.41510370000000002</v>
      </c>
      <c r="BG239">
        <v>30.61195</v>
      </c>
      <c r="BH239" s="1">
        <v>1.7152250000000001E-12</v>
      </c>
      <c r="BI239" s="1">
        <v>7.0014290000000002E-10</v>
      </c>
      <c r="BJ239">
        <v>0.41196549999999998</v>
      </c>
      <c r="BK239">
        <v>30.187670000000001</v>
      </c>
      <c r="BL239" s="1">
        <v>2.1846970000000001E-8</v>
      </c>
      <c r="BM239" s="1">
        <v>8.406589E-6</v>
      </c>
      <c r="BN239">
        <v>0.40911779999999998</v>
      </c>
      <c r="BO239">
        <v>30.272819999999999</v>
      </c>
      <c r="BP239" s="1">
        <v>1.22341E-5</v>
      </c>
      <c r="BQ239" s="1">
        <v>4.8399410000000004E-3</v>
      </c>
      <c r="BR239">
        <v>0.4067538</v>
      </c>
      <c r="BS239">
        <v>30.634270000000001</v>
      </c>
      <c r="BT239" s="1">
        <v>1.3430740000000001E-3</v>
      </c>
      <c r="BU239">
        <v>0.54874020000000001</v>
      </c>
      <c r="BV239">
        <v>0.40478059999999999</v>
      </c>
      <c r="BW239">
        <v>31.62114</v>
      </c>
      <c r="BX239" s="1">
        <v>4.7376410000000001E-2</v>
      </c>
      <c r="BY239">
        <v>19.943159999999999</v>
      </c>
      <c r="BZ239">
        <v>0.4031266</v>
      </c>
      <c r="CA239">
        <v>32.435920000000003</v>
      </c>
      <c r="CB239">
        <v>0.69197019999999998</v>
      </c>
      <c r="CC239">
        <v>299.77330000000001</v>
      </c>
      <c r="CD239">
        <v>0.40167360000000002</v>
      </c>
      <c r="CE239">
        <v>32.365929999999999</v>
      </c>
      <c r="CF239">
        <v>4.9299020000000002</v>
      </c>
      <c r="CG239">
        <v>2195.1819999999998</v>
      </c>
      <c r="CH239">
        <v>0.40033750000000001</v>
      </c>
      <c r="CI239">
        <v>31.779070000000001</v>
      </c>
      <c r="CJ239">
        <v>19.29251</v>
      </c>
      <c r="CK239">
        <v>8809.8889999999992</v>
      </c>
      <c r="CL239">
        <v>0.39897450000000001</v>
      </c>
      <c r="CM239">
        <v>30.487770000000001</v>
      </c>
      <c r="CN239">
        <v>45.35051</v>
      </c>
      <c r="CO239">
        <v>21217.55</v>
      </c>
      <c r="CP239">
        <v>0.39745740000000002</v>
      </c>
      <c r="CQ239">
        <v>29.62529</v>
      </c>
      <c r="CR239">
        <v>68.956810000000004</v>
      </c>
      <c r="CS239">
        <v>33011.74</v>
      </c>
      <c r="CT239">
        <v>0.39569850000000001</v>
      </c>
      <c r="CU239">
        <v>29.31775</v>
      </c>
      <c r="CV239">
        <v>72.175129999999996</v>
      </c>
      <c r="CW239">
        <v>35314.559999999998</v>
      </c>
      <c r="CX239">
        <v>0.3936537</v>
      </c>
      <c r="CY239">
        <v>29.467009999999998</v>
      </c>
      <c r="CZ239">
        <v>54.916739999999997</v>
      </c>
      <c r="DA239">
        <v>27430.83</v>
      </c>
      <c r="DB239">
        <v>0.3912889</v>
      </c>
      <c r="DC239">
        <v>30.387740000000001</v>
      </c>
      <c r="DD239">
        <v>31.891269999999999</v>
      </c>
      <c r="DE239">
        <v>16241.34</v>
      </c>
      <c r="DF239">
        <v>0.38862370000000002</v>
      </c>
      <c r="DG239">
        <v>31.986719999999998</v>
      </c>
      <c r="DH239">
        <v>14.77394</v>
      </c>
      <c r="DI239">
        <v>7663.0609999999997</v>
      </c>
      <c r="DJ239">
        <v>0.38568730000000001</v>
      </c>
      <c r="DK239">
        <v>34.680070000000001</v>
      </c>
      <c r="DL239">
        <v>5.6895689999999997</v>
      </c>
      <c r="DM239">
        <v>3001.1329999999998</v>
      </c>
      <c r="DN239">
        <v>0.38262170000000001</v>
      </c>
      <c r="DO239">
        <v>37.898800000000001</v>
      </c>
      <c r="DP239">
        <v>1.896636</v>
      </c>
      <c r="DQ239">
        <v>1015.062</v>
      </c>
      <c r="DR239">
        <v>0.37959159999999997</v>
      </c>
      <c r="DS239">
        <v>38.953519999999997</v>
      </c>
      <c r="DT239">
        <v>0.57442800000000005</v>
      </c>
      <c r="DU239">
        <v>310.73759999999999</v>
      </c>
      <c r="DV239">
        <v>0.37652170000000001</v>
      </c>
      <c r="DW239">
        <v>38.33811</v>
      </c>
      <c r="DX239">
        <v>0.17275740000000001</v>
      </c>
      <c r="DY239">
        <v>93.662549999999996</v>
      </c>
      <c r="DZ239">
        <v>0.37395010000000001</v>
      </c>
      <c r="EA239">
        <v>38.150379999999998</v>
      </c>
      <c r="EB239" s="1">
        <v>6.3767160000000003E-2</v>
      </c>
      <c r="EC239">
        <v>33.972459999999998</v>
      </c>
      <c r="ED239">
        <v>0.37149359999999998</v>
      </c>
      <c r="EE239">
        <v>38.485779999999998</v>
      </c>
      <c r="EF239" s="1">
        <v>3.7922999999999998E-2</v>
      </c>
      <c r="EG239">
        <v>19.61749</v>
      </c>
      <c r="EH239">
        <v>0.36943569999999998</v>
      </c>
      <c r="EI239">
        <v>39.531120000000001</v>
      </c>
      <c r="EJ239" s="1">
        <v>3.3800009999999998E-2</v>
      </c>
      <c r="EK239">
        <v>17.231290000000001</v>
      </c>
      <c r="EL239">
        <v>0.367699</v>
      </c>
      <c r="EM239">
        <v>41.303170000000001</v>
      </c>
      <c r="EN239" s="1">
        <v>3.4309029999999997E-2</v>
      </c>
      <c r="EO239">
        <v>17.466229999999999</v>
      </c>
      <c r="EP239">
        <v>0.36626340000000002</v>
      </c>
      <c r="EQ239">
        <v>44.224530000000001</v>
      </c>
      <c r="ER239" s="1">
        <v>3.4807009999999999E-2</v>
      </c>
      <c r="ES239">
        <v>17.764520000000001</v>
      </c>
      <c r="ET239">
        <v>0.36509819999999998</v>
      </c>
      <c r="EU239">
        <v>46.5931</v>
      </c>
      <c r="EV239" s="1">
        <v>3.4221500000000002E-2</v>
      </c>
      <c r="EW239">
        <v>17.51726</v>
      </c>
      <c r="EX239">
        <v>0.36420190000000002</v>
      </c>
      <c r="EY239">
        <v>46.143149999999999</v>
      </c>
      <c r="EZ239" s="1">
        <v>3.2601190000000002E-2</v>
      </c>
      <c r="FA239">
        <v>16.722840000000001</v>
      </c>
      <c r="FB239">
        <v>0.36353020000000003</v>
      </c>
      <c r="FC239">
        <v>44.19603</v>
      </c>
      <c r="FD239" s="1">
        <v>3.0223239999999998E-2</v>
      </c>
      <c r="FE239">
        <v>15.52782</v>
      </c>
      <c r="FF239">
        <v>0.36303540000000001</v>
      </c>
      <c r="FG239">
        <v>42.781179999999999</v>
      </c>
      <c r="FH239">
        <v>2.72652E-2</v>
      </c>
      <c r="FI239">
        <v>14.02979</v>
      </c>
      <c r="FJ239">
        <v>0.3627301</v>
      </c>
      <c r="FK239">
        <v>42.412300000000002</v>
      </c>
      <c r="FL239" s="1">
        <v>2.3802719999999999E-2</v>
      </c>
      <c r="FM239">
        <v>12.26769</v>
      </c>
      <c r="FN239">
        <v>0.36252450000000003</v>
      </c>
      <c r="FO239">
        <v>43.652850000000001</v>
      </c>
      <c r="FP239" s="1">
        <v>1.9987040000000001E-2</v>
      </c>
      <c r="FQ239">
        <v>10.320270000000001</v>
      </c>
      <c r="FR239">
        <v>0.36238320000000002</v>
      </c>
      <c r="FS239">
        <v>45.425660000000001</v>
      </c>
      <c r="FT239" s="1">
        <v>1.617041E-2</v>
      </c>
      <c r="FU239">
        <v>8.3641109999999994</v>
      </c>
      <c r="FV239">
        <v>0.36228880000000002</v>
      </c>
      <c r="FW239">
        <v>46.994169999999997</v>
      </c>
      <c r="FX239" s="1">
        <v>1.278641E-2</v>
      </c>
      <c r="FY239">
        <v>6.6172009999999997</v>
      </c>
      <c r="FZ239">
        <v>0.36222120000000002</v>
      </c>
      <c r="GA239">
        <v>46.897759999999998</v>
      </c>
      <c r="GB239" s="1">
        <v>1.011783E-2</v>
      </c>
      <c r="GC239">
        <v>5.2308190000000003</v>
      </c>
      <c r="GD239">
        <v>0.36218109999999998</v>
      </c>
      <c r="GE239">
        <v>45.597560000000001</v>
      </c>
      <c r="GF239" s="1">
        <v>8.2061059999999995E-3</v>
      </c>
      <c r="GG239">
        <v>4.2331690000000002</v>
      </c>
      <c r="GH239">
        <v>0.36216320000000002</v>
      </c>
      <c r="GI239">
        <v>43.831310000000002</v>
      </c>
      <c r="GJ239" s="1">
        <v>6.9218400000000003E-3</v>
      </c>
      <c r="GK239">
        <v>3.5610689999999998</v>
      </c>
      <c r="GL239">
        <v>0.36214960000000002</v>
      </c>
      <c r="GM239">
        <v>42.993040000000001</v>
      </c>
      <c r="GN239" s="1">
        <v>6.0800710000000003E-3</v>
      </c>
      <c r="GO239">
        <v>3.1202749999999999</v>
      </c>
      <c r="GP239">
        <v>0.36213689999999998</v>
      </c>
      <c r="GQ239">
        <v>43.100639999999999</v>
      </c>
      <c r="GR239" s="1">
        <v>5.514896E-3</v>
      </c>
      <c r="GS239">
        <v>2.8251170000000001</v>
      </c>
      <c r="GT239">
        <v>0.36213980000000001</v>
      </c>
      <c r="GU239">
        <v>44.90305</v>
      </c>
      <c r="GV239" s="1">
        <v>5.1108849999999999E-3</v>
      </c>
      <c r="GW239">
        <v>2.6150150000000001</v>
      </c>
      <c r="GX239">
        <v>0.3621318</v>
      </c>
      <c r="GY239">
        <v>47.120399999999997</v>
      </c>
      <c r="GZ239" s="1">
        <v>4.7974039999999999E-3</v>
      </c>
      <c r="HA239">
        <v>2.4531770000000002</v>
      </c>
      <c r="HB239">
        <v>0.36213659999999998</v>
      </c>
      <c r="HC239">
        <v>49.0075</v>
      </c>
      <c r="HD239" s="1">
        <v>4.5371370000000001E-3</v>
      </c>
      <c r="HE239">
        <v>2.31901</v>
      </c>
      <c r="HF239">
        <v>0.36212860000000002</v>
      </c>
      <c r="HG239">
        <v>49.640279999999997</v>
      </c>
      <c r="HH239" s="1">
        <v>4.3080159999999996E-3</v>
      </c>
      <c r="HI239">
        <v>2.201444</v>
      </c>
      <c r="HJ239">
        <v>0.36212689999999997</v>
      </c>
      <c r="HK239">
        <v>47.936909999999997</v>
      </c>
      <c r="HL239" s="1">
        <v>4.1009699999999998E-3</v>
      </c>
      <c r="HM239">
        <v>2.095377</v>
      </c>
      <c r="HN239">
        <v>0.36212179999999999</v>
      </c>
      <c r="HO239">
        <v>45.663510000000002</v>
      </c>
      <c r="HP239" s="1">
        <v>3.9102570000000003E-3</v>
      </c>
      <c r="HQ239">
        <v>1.9977279999999999</v>
      </c>
      <c r="HR239">
        <v>0.36212060000000001</v>
      </c>
      <c r="HS239">
        <v>43.958419999999997</v>
      </c>
      <c r="HT239" s="1">
        <v>3.732394E-3</v>
      </c>
      <c r="HU239">
        <v>1.9067179999999999</v>
      </c>
      <c r="HV239">
        <v>0.36212220000000001</v>
      </c>
      <c r="HW239">
        <v>43.321179999999998</v>
      </c>
      <c r="HX239" s="1">
        <v>3.5650769999999998E-3</v>
      </c>
      <c r="HY239">
        <v>1.8212379999999999</v>
      </c>
      <c r="HZ239">
        <v>0.3621239</v>
      </c>
      <c r="IA239">
        <v>44.72925</v>
      </c>
      <c r="IB239" s="1">
        <v>3.4073549999999999E-3</v>
      </c>
      <c r="IC239">
        <v>1.7406280000000001</v>
      </c>
      <c r="ID239">
        <v>0.36213030000000002</v>
      </c>
      <c r="IE239">
        <v>48.133830000000003</v>
      </c>
      <c r="IF239" s="1">
        <v>3.2587039999999999E-3</v>
      </c>
      <c r="IG239">
        <v>1.664552</v>
      </c>
      <c r="IH239">
        <v>0.3621315</v>
      </c>
      <c r="II239">
        <v>52.074449999999999</v>
      </c>
      <c r="IJ239" s="1">
        <v>3.1182950000000001E-3</v>
      </c>
      <c r="IK239">
        <v>1.5927979999999999</v>
      </c>
      <c r="IL239">
        <v>0.36212070000000002</v>
      </c>
      <c r="IM239">
        <v>53.78772</v>
      </c>
      <c r="IN239" s="1">
        <v>2.9857579999999998E-3</v>
      </c>
      <c r="IO239">
        <v>1.524975</v>
      </c>
      <c r="IP239">
        <v>0.36212949999999999</v>
      </c>
      <c r="IQ239">
        <v>52.84816</v>
      </c>
      <c r="IR239" s="1">
        <v>2.859926E-3</v>
      </c>
      <c r="IS239">
        <v>1.4607570000000001</v>
      </c>
      <c r="IT239">
        <v>0.36212240000000001</v>
      </c>
      <c r="IU239">
        <v>50.82573</v>
      </c>
      <c r="IV239" s="1">
        <v>2.7408559999999998E-3</v>
      </c>
      <c r="IW239">
        <v>1.399818</v>
      </c>
      <c r="IX239">
        <v>0.3621317</v>
      </c>
      <c r="IY239">
        <v>49.288710000000002</v>
      </c>
      <c r="IZ239" s="1">
        <v>2.6276979999999999E-3</v>
      </c>
      <c r="JA239">
        <v>1.3420110000000001</v>
      </c>
      <c r="JB239">
        <v>0.36212499999999997</v>
      </c>
      <c r="JC239">
        <v>48.550879999999999</v>
      </c>
      <c r="JD239" s="1">
        <v>2.5201070000000002E-3</v>
      </c>
      <c r="JE239">
        <v>1.2871250000000001</v>
      </c>
      <c r="JF239">
        <v>0.36213139999999999</v>
      </c>
      <c r="JG239">
        <v>49.52552</v>
      </c>
      <c r="JH239" s="1">
        <v>2.4182140000000001E-3</v>
      </c>
      <c r="JI239">
        <v>1.2349600000000001</v>
      </c>
      <c r="JJ239">
        <v>0.36213190000000001</v>
      </c>
      <c r="JK239">
        <v>50.526710000000001</v>
      </c>
      <c r="JL239" s="1">
        <v>2.3197790000000001E-3</v>
      </c>
      <c r="JM239">
        <v>1.1853610000000001</v>
      </c>
      <c r="JN239">
        <v>0.36213640000000002</v>
      </c>
      <c r="JO239">
        <v>49.972969999999997</v>
      </c>
      <c r="JP239" s="1">
        <v>2.2221070000000001E-3</v>
      </c>
      <c r="JQ239">
        <v>1.138342</v>
      </c>
      <c r="JR239">
        <v>0.36212899999999998</v>
      </c>
      <c r="JS239">
        <v>48.384630000000001</v>
      </c>
      <c r="JT239" s="1">
        <v>2.1297249999999998E-3</v>
      </c>
      <c r="JU239">
        <v>1.0937539999999999</v>
      </c>
      <c r="JV239">
        <v>0.36213119999999999</v>
      </c>
      <c r="JW239">
        <v>46.683019999999999</v>
      </c>
      <c r="JX239" s="1">
        <v>2.0422230000000001E-3</v>
      </c>
      <c r="JY239">
        <v>1.0513250000000001</v>
      </c>
      <c r="JZ239">
        <v>0.36212460000000002</v>
      </c>
      <c r="KA239">
        <v>45.18571</v>
      </c>
      <c r="KB239" s="1">
        <v>1.9590229999999998E-3</v>
      </c>
      <c r="KC239">
        <v>1.010751</v>
      </c>
      <c r="KD239">
        <v>0.36212800000000001</v>
      </c>
      <c r="KE239">
        <v>44.326000000000001</v>
      </c>
      <c r="KF239" s="1">
        <v>1.87981E-3</v>
      </c>
      <c r="KG239">
        <v>0.97193510000000005</v>
      </c>
      <c r="KH239">
        <v>0.36213099999999998</v>
      </c>
      <c r="KI239">
        <v>43.859729999999999</v>
      </c>
      <c r="KJ239" s="1">
        <v>1.804642E-3</v>
      </c>
      <c r="KK239">
        <v>0.9349383</v>
      </c>
      <c r="KL239">
        <v>0.362122</v>
      </c>
      <c r="KM239">
        <v>44.892569999999999</v>
      </c>
      <c r="KN239" s="1">
        <v>1.7332000000000001E-3</v>
      </c>
      <c r="KO239">
        <v>0.89966080000000004</v>
      </c>
      <c r="KP239">
        <v>0.362122</v>
      </c>
      <c r="KQ239">
        <v>47.811349999999997</v>
      </c>
      <c r="KR239" s="1">
        <v>1.665064E-3</v>
      </c>
      <c r="KS239">
        <v>0.86592150000000001</v>
      </c>
      <c r="KT239">
        <v>0.3621336</v>
      </c>
      <c r="KU239">
        <v>51.539630000000002</v>
      </c>
      <c r="KV239" s="1">
        <v>1.6001590000000001E-3</v>
      </c>
      <c r="KW239">
        <v>0.83362069999999999</v>
      </c>
      <c r="KX239">
        <v>0.36211759999999998</v>
      </c>
      <c r="KY239">
        <v>53.365079999999999</v>
      </c>
      <c r="KZ239" s="1">
        <v>1.538223E-3</v>
      </c>
      <c r="LA239">
        <v>0.80275640000000004</v>
      </c>
      <c r="LB239">
        <v>0.36212169999999999</v>
      </c>
      <c r="LC239">
        <v>52.087980000000002</v>
      </c>
      <c r="LD239" s="1">
        <v>1.479281E-3</v>
      </c>
      <c r="LE239">
        <v>0.77319539999999998</v>
      </c>
      <c r="LF239">
        <v>0.36212260000000002</v>
      </c>
      <c r="LG239">
        <v>50.005180000000003</v>
      </c>
      <c r="LH239" s="1">
        <v>1.423054E-3</v>
      </c>
      <c r="LI239">
        <v>0.74499029999999999</v>
      </c>
      <c r="LJ239">
        <v>0.36213849999999997</v>
      </c>
      <c r="LK239">
        <v>48.963239999999999</v>
      </c>
      <c r="LL239" s="1">
        <v>1.3693990000000001E-3</v>
      </c>
      <c r="LM239">
        <v>0.7179487</v>
      </c>
      <c r="LN239">
        <v>0.36211979999999999</v>
      </c>
      <c r="LO239">
        <v>48.532359999999997</v>
      </c>
      <c r="LP239" s="1">
        <v>1.3177810000000001E-3</v>
      </c>
      <c r="LQ239">
        <v>0.69193550000000004</v>
      </c>
      <c r="LR239">
        <v>0.3621241</v>
      </c>
      <c r="LS239">
        <v>49.008769999999998</v>
      </c>
      <c r="LT239" s="1">
        <v>1.268578E-3</v>
      </c>
      <c r="LU239">
        <v>0.66700139999999997</v>
      </c>
      <c r="LV239">
        <v>0.36212529999999998</v>
      </c>
      <c r="LW239">
        <v>50.236550000000001</v>
      </c>
      <c r="LX239" s="1">
        <v>1.22149E-3</v>
      </c>
      <c r="LY239">
        <v>0.64311819999999997</v>
      </c>
      <c r="LZ239">
        <v>0.3621316</v>
      </c>
      <c r="MA239">
        <v>50.778399999999998</v>
      </c>
      <c r="MB239" s="1">
        <v>1.1764130000000001E-3</v>
      </c>
      <c r="MC239">
        <v>0.62020059999999999</v>
      </c>
      <c r="MD239">
        <v>0.36213279999999998</v>
      </c>
      <c r="ME239">
        <v>50.157710000000002</v>
      </c>
      <c r="MF239" s="1">
        <v>1.1333700000000001E-3</v>
      </c>
      <c r="MG239">
        <v>0.59829290000000002</v>
      </c>
      <c r="MH239">
        <v>0.36212040000000001</v>
      </c>
      <c r="MI239">
        <v>48.391449999999999</v>
      </c>
      <c r="MJ239" s="1">
        <v>1.0921240000000001E-3</v>
      </c>
      <c r="MK239">
        <v>0.57731750000000004</v>
      </c>
      <c r="ML239">
        <v>0.36212070000000002</v>
      </c>
      <c r="MM239">
        <v>45.566600000000001</v>
      </c>
      <c r="MN239" s="1">
        <v>1.052489E-3</v>
      </c>
      <c r="MO239">
        <v>0.55720320000000001</v>
      </c>
      <c r="MP239">
        <v>0.3621219</v>
      </c>
      <c r="MQ239">
        <v>43.453049999999998</v>
      </c>
      <c r="MR239" s="1">
        <v>1.014528E-3</v>
      </c>
      <c r="MS239">
        <v>0.53791330000000004</v>
      </c>
      <c r="MT239">
        <v>0.3621221</v>
      </c>
      <c r="MU239">
        <v>42.282089999999997</v>
      </c>
      <c r="MV239" s="1">
        <v>9.7813330000000006E-4</v>
      </c>
      <c r="MW239">
        <v>0.51940889999999995</v>
      </c>
      <c r="MX239">
        <v>0.36213070000000003</v>
      </c>
      <c r="MY239">
        <v>42.696190000000001</v>
      </c>
      <c r="MZ239" s="1">
        <v>9.4334979999999996E-4</v>
      </c>
      <c r="NA239">
        <v>0.50162640000000003</v>
      </c>
      <c r="NB239">
        <v>0.36213279999999998</v>
      </c>
      <c r="NC239">
        <v>43.512999999999998</v>
      </c>
      <c r="ND239" s="1">
        <v>9.0996149999999999E-4</v>
      </c>
      <c r="NE239">
        <v>0.48455890000000001</v>
      </c>
      <c r="NF239">
        <v>0.36212899999999998</v>
      </c>
      <c r="NG239">
        <v>44.838560000000001</v>
      </c>
      <c r="NH239" s="1">
        <v>8.7785789999999999E-4</v>
      </c>
      <c r="NI239">
        <v>0.46813199999999999</v>
      </c>
      <c r="NJ239">
        <v>0.36213109999999998</v>
      </c>
      <c r="NK239">
        <v>46.268549999999998</v>
      </c>
      <c r="NL239" s="1">
        <v>8.4693989999999999E-4</v>
      </c>
      <c r="NM239">
        <v>0.4522755</v>
      </c>
      <c r="NN239">
        <v>0.36212569999999999</v>
      </c>
      <c r="NO239">
        <v>46.242449999999998</v>
      </c>
      <c r="NP239" s="1">
        <v>8.1734989999999997E-4</v>
      </c>
      <c r="NQ239">
        <v>0.43704900000000002</v>
      </c>
      <c r="NR239">
        <v>0.36213089999999998</v>
      </c>
      <c r="NS239">
        <v>44.575290000000003</v>
      </c>
      <c r="NT239" s="1">
        <v>7.8883619999999997E-4</v>
      </c>
      <c r="NU239">
        <v>0.42237209999999997</v>
      </c>
      <c r="NV239">
        <v>0.36213689999999998</v>
      </c>
      <c r="NW239">
        <v>43.728070000000002</v>
      </c>
      <c r="NX239" s="1">
        <v>7.6147550000000002E-4</v>
      </c>
      <c r="NY239">
        <v>0.40823500000000001</v>
      </c>
      <c r="NZ239">
        <v>0.36212939999999999</v>
      </c>
      <c r="OA239">
        <v>43.757800000000003</v>
      </c>
      <c r="OB239" s="1">
        <v>7.3522219999999996E-4</v>
      </c>
      <c r="OC239">
        <v>0.39460620000000002</v>
      </c>
      <c r="OD239">
        <v>0.36212810000000001</v>
      </c>
      <c r="OE239">
        <v>45.144759999999998</v>
      </c>
      <c r="OF239" s="1">
        <v>7.0998169999999996E-4</v>
      </c>
      <c r="OG239">
        <v>0.381442</v>
      </c>
      <c r="OH239">
        <v>0.36212030000000001</v>
      </c>
      <c r="OI239">
        <v>45.884149999999998</v>
      </c>
      <c r="OJ239" s="1">
        <v>6.8575410000000004E-4</v>
      </c>
      <c r="OK239">
        <v>0.36877759999999998</v>
      </c>
    </row>
    <row r="240" spans="1:401" x14ac:dyDescent="0.35">
      <c r="A240">
        <v>246</v>
      </c>
      <c r="B240" t="s">
        <v>4</v>
      </c>
      <c r="C240" t="s">
        <v>181</v>
      </c>
      <c r="D240" t="s">
        <v>246</v>
      </c>
      <c r="E240">
        <v>921.02030000000002</v>
      </c>
      <c r="F240">
        <v>0.71647830000000001</v>
      </c>
      <c r="G240">
        <v>26.53932</v>
      </c>
      <c r="H240">
        <v>0</v>
      </c>
      <c r="I240">
        <v>0</v>
      </c>
      <c r="J240">
        <v>0.71114239999999995</v>
      </c>
      <c r="K240">
        <v>26.341760000000001</v>
      </c>
      <c r="L240">
        <v>0</v>
      </c>
      <c r="M240">
        <v>0</v>
      </c>
      <c r="N240">
        <v>0.70580180000000003</v>
      </c>
      <c r="O240">
        <v>25.63589</v>
      </c>
      <c r="P240">
        <v>0</v>
      </c>
      <c r="Q240">
        <v>0</v>
      </c>
      <c r="R240">
        <v>0.70064689999999996</v>
      </c>
      <c r="S240">
        <v>25.755420000000001</v>
      </c>
      <c r="T240">
        <v>0</v>
      </c>
      <c r="U240">
        <v>0</v>
      </c>
      <c r="V240">
        <v>0.69540400000000002</v>
      </c>
      <c r="W240">
        <v>26.25001</v>
      </c>
      <c r="X240">
        <v>0</v>
      </c>
      <c r="Y240">
        <v>0</v>
      </c>
      <c r="Z240">
        <v>0.69034969999999996</v>
      </c>
      <c r="AA240">
        <v>26.359480000000001</v>
      </c>
      <c r="AB240">
        <v>0</v>
      </c>
      <c r="AC240">
        <v>0</v>
      </c>
      <c r="AD240">
        <v>0.68528169999999999</v>
      </c>
      <c r="AE240">
        <v>26.08642</v>
      </c>
      <c r="AF240">
        <v>0</v>
      </c>
      <c r="AG240">
        <v>0</v>
      </c>
      <c r="AH240">
        <v>0.68058470000000004</v>
      </c>
      <c r="AI240">
        <v>25.917169999999999</v>
      </c>
      <c r="AJ240">
        <v>0</v>
      </c>
      <c r="AK240">
        <v>0</v>
      </c>
      <c r="AL240">
        <v>0.67647210000000002</v>
      </c>
      <c r="AM240">
        <v>25.797139999999999</v>
      </c>
      <c r="AN240">
        <v>0</v>
      </c>
      <c r="AO240">
        <v>0</v>
      </c>
      <c r="AP240">
        <v>0.67267569999999999</v>
      </c>
      <c r="AQ240">
        <v>26.566790000000001</v>
      </c>
      <c r="AR240">
        <v>0</v>
      </c>
      <c r="AS240">
        <v>0</v>
      </c>
      <c r="AT240">
        <v>0.66794739999999997</v>
      </c>
      <c r="AU240">
        <v>27.94753</v>
      </c>
      <c r="AV240">
        <v>0</v>
      </c>
      <c r="AW240" s="1">
        <v>2.738986E-36</v>
      </c>
      <c r="AX240">
        <v>0.66341430000000001</v>
      </c>
      <c r="AY240">
        <v>29.528220000000001</v>
      </c>
      <c r="AZ240" s="1">
        <v>4.1042240000000001E-29</v>
      </c>
      <c r="BA240" s="1">
        <v>1.5456190000000001E-26</v>
      </c>
      <c r="BB240">
        <v>0.65927389999999997</v>
      </c>
      <c r="BC240">
        <v>30.68723</v>
      </c>
      <c r="BD240" s="1">
        <v>1.7849380000000001E-19</v>
      </c>
      <c r="BE240" s="1">
        <v>5.646402E-17</v>
      </c>
      <c r="BF240">
        <v>0.65564990000000001</v>
      </c>
      <c r="BG240">
        <v>30.645230000000002</v>
      </c>
      <c r="BH240" s="1">
        <v>6.7814699999999998E-13</v>
      </c>
      <c r="BI240" s="1">
        <v>1.8780590000000001E-10</v>
      </c>
      <c r="BJ240">
        <v>0.65221479999999998</v>
      </c>
      <c r="BK240">
        <v>30.163959999999999</v>
      </c>
      <c r="BL240" s="1">
        <v>1.155716E-8</v>
      </c>
      <c r="BM240" s="1">
        <v>3.391553E-6</v>
      </c>
      <c r="BN240">
        <v>0.64909640000000002</v>
      </c>
      <c r="BO240">
        <v>30.198119999999999</v>
      </c>
      <c r="BP240" s="1">
        <v>7.4354029999999999E-6</v>
      </c>
      <c r="BQ240" s="1">
        <v>2.299017E-3</v>
      </c>
      <c r="BR240">
        <v>0.64652480000000001</v>
      </c>
      <c r="BS240">
        <v>30.56523</v>
      </c>
      <c r="BT240" s="1">
        <v>9.0189960000000005E-4</v>
      </c>
      <c r="BU240">
        <v>0.29067520000000002</v>
      </c>
      <c r="BV240">
        <v>0.64437429999999996</v>
      </c>
      <c r="BW240">
        <v>31.601400000000002</v>
      </c>
      <c r="BX240" s="1">
        <v>3.4528299999999998E-2</v>
      </c>
      <c r="BY240">
        <v>11.507899999999999</v>
      </c>
      <c r="BZ240">
        <v>0.64256679999999999</v>
      </c>
      <c r="CA240">
        <v>32.461910000000003</v>
      </c>
      <c r="CB240">
        <v>0.54121790000000003</v>
      </c>
      <c r="CC240">
        <v>185.81360000000001</v>
      </c>
      <c r="CD240">
        <v>0.64097919999999997</v>
      </c>
      <c r="CE240">
        <v>32.506180000000001</v>
      </c>
      <c r="CF240">
        <v>4.1044510000000001</v>
      </c>
      <c r="CG240">
        <v>1447.4259999999999</v>
      </c>
      <c r="CH240">
        <v>0.63951519999999995</v>
      </c>
      <c r="CI240">
        <v>31.907080000000001</v>
      </c>
      <c r="CJ240">
        <v>16.98837</v>
      </c>
      <c r="CK240">
        <v>6133.058</v>
      </c>
      <c r="CL240">
        <v>0.63803549999999998</v>
      </c>
      <c r="CM240">
        <v>30.58625</v>
      </c>
      <c r="CN240">
        <v>42.004089999999998</v>
      </c>
      <c r="CO240">
        <v>15497.13</v>
      </c>
      <c r="CP240">
        <v>0.63636570000000003</v>
      </c>
      <c r="CQ240">
        <v>29.655950000000001</v>
      </c>
      <c r="CR240">
        <v>66.845230000000001</v>
      </c>
      <c r="CS240">
        <v>25158.15</v>
      </c>
      <c r="CT240">
        <v>0.6344436</v>
      </c>
      <c r="CU240">
        <v>29.286930000000002</v>
      </c>
      <c r="CV240">
        <v>72.876750000000001</v>
      </c>
      <c r="CW240">
        <v>27936.1</v>
      </c>
      <c r="CX240">
        <v>0.63222500000000004</v>
      </c>
      <c r="CY240">
        <v>29.449870000000001</v>
      </c>
      <c r="CZ240">
        <v>57.515740000000001</v>
      </c>
      <c r="DA240">
        <v>22427.19</v>
      </c>
      <c r="DB240">
        <v>0.62962910000000005</v>
      </c>
      <c r="DC240">
        <v>30.415659999999999</v>
      </c>
      <c r="DD240">
        <v>34.487270000000002</v>
      </c>
      <c r="DE240">
        <v>13658.82</v>
      </c>
      <c r="DF240">
        <v>0.62650890000000004</v>
      </c>
      <c r="DG240">
        <v>32.075690000000002</v>
      </c>
      <c r="DH240">
        <v>16.425830000000001</v>
      </c>
      <c r="DI240">
        <v>6600.9059999999999</v>
      </c>
      <c r="DJ240">
        <v>0.62308870000000005</v>
      </c>
      <c r="DK240">
        <v>34.809469999999997</v>
      </c>
      <c r="DL240">
        <v>6.4753740000000004</v>
      </c>
      <c r="DM240">
        <v>2636.6109999999999</v>
      </c>
      <c r="DN240">
        <v>0.61950170000000004</v>
      </c>
      <c r="DO240">
        <v>38.00459</v>
      </c>
      <c r="DP240">
        <v>2.198887</v>
      </c>
      <c r="DQ240">
        <v>905.39509999999996</v>
      </c>
      <c r="DR240">
        <v>0.61603229999999998</v>
      </c>
      <c r="DS240">
        <v>38.983159999999998</v>
      </c>
      <c r="DT240">
        <v>0.67346729999999999</v>
      </c>
      <c r="DU240">
        <v>279.56509999999997</v>
      </c>
      <c r="DV240">
        <v>0.61253049999999998</v>
      </c>
      <c r="DW240">
        <v>38.331000000000003</v>
      </c>
      <c r="DX240">
        <v>0.20142940000000001</v>
      </c>
      <c r="DY240">
        <v>83.774739999999994</v>
      </c>
      <c r="DZ240">
        <v>0.60959390000000002</v>
      </c>
      <c r="EA240">
        <v>38.079050000000002</v>
      </c>
      <c r="EB240" s="1">
        <v>7.1201210000000001E-2</v>
      </c>
      <c r="EC240">
        <v>29.226659999999999</v>
      </c>
      <c r="ED240">
        <v>0.60679400000000006</v>
      </c>
      <c r="EE240">
        <v>38.382359999999998</v>
      </c>
      <c r="EF240" s="1">
        <v>3.9511520000000001E-2</v>
      </c>
      <c r="EG240">
        <v>15.81672</v>
      </c>
      <c r="EH240">
        <v>0.60445320000000002</v>
      </c>
      <c r="EI240">
        <v>39.453609999999998</v>
      </c>
      <c r="EJ240" s="1">
        <v>3.3932200000000003E-2</v>
      </c>
      <c r="EK240">
        <v>13.38669</v>
      </c>
      <c r="EL240">
        <v>0.60248939999999995</v>
      </c>
      <c r="EM240">
        <v>41.314030000000002</v>
      </c>
      <c r="EN240">
        <v>3.4206229999999997E-2</v>
      </c>
      <c r="EO240">
        <v>13.45828</v>
      </c>
      <c r="EP240">
        <v>0.60083699999999995</v>
      </c>
      <c r="EQ240">
        <v>44.305480000000003</v>
      </c>
      <c r="ER240" s="1">
        <v>3.4790429999999997E-2</v>
      </c>
      <c r="ES240">
        <v>13.70628</v>
      </c>
      <c r="ET240">
        <v>0.59950409999999998</v>
      </c>
      <c r="EU240">
        <v>46.718220000000002</v>
      </c>
      <c r="EV240" s="1">
        <v>3.4349039999999997E-2</v>
      </c>
      <c r="EW240">
        <v>13.558630000000001</v>
      </c>
      <c r="EX240">
        <v>0.59847159999999999</v>
      </c>
      <c r="EY240">
        <v>46.258769999999998</v>
      </c>
      <c r="EZ240" s="1">
        <v>3.2846260000000002E-2</v>
      </c>
      <c r="FA240">
        <v>12.982049999999999</v>
      </c>
      <c r="FB240">
        <v>0.59769760000000005</v>
      </c>
      <c r="FC240">
        <v>44.313890000000001</v>
      </c>
      <c r="FD240" s="1">
        <v>3.0552289999999999E-2</v>
      </c>
      <c r="FE240">
        <v>12.08656</v>
      </c>
      <c r="FF240">
        <v>0.59714310000000004</v>
      </c>
      <c r="FG240">
        <v>42.815570000000001</v>
      </c>
      <c r="FH240" s="1">
        <v>2.7663219999999999E-2</v>
      </c>
      <c r="FI240">
        <v>10.953709999999999</v>
      </c>
      <c r="FJ240">
        <v>0.59683560000000002</v>
      </c>
      <c r="FK240">
        <v>42.379939999999998</v>
      </c>
      <c r="FL240" s="1">
        <v>2.4260819999999999E-2</v>
      </c>
      <c r="FM240">
        <v>9.6155650000000001</v>
      </c>
      <c r="FN240">
        <v>0.59665809999999997</v>
      </c>
      <c r="FO240">
        <v>43.612909999999999</v>
      </c>
      <c r="FP240" s="1">
        <v>2.0476270000000001E-2</v>
      </c>
      <c r="FQ240">
        <v>8.1254709999999992</v>
      </c>
      <c r="FR240">
        <v>0.59653319999999999</v>
      </c>
      <c r="FS240">
        <v>45.431069999999998</v>
      </c>
      <c r="FT240">
        <v>1.6638190000000001E-2</v>
      </c>
      <c r="FU240">
        <v>6.6109689999999999</v>
      </c>
      <c r="FV240">
        <v>0.59643679999999999</v>
      </c>
      <c r="FW240">
        <v>47.059710000000003</v>
      </c>
      <c r="FX240">
        <v>1.318246E-2</v>
      </c>
      <c r="FY240">
        <v>5.2397479999999996</v>
      </c>
      <c r="FZ240">
        <v>0.59639609999999998</v>
      </c>
      <c r="GA240">
        <v>47.035229999999999</v>
      </c>
      <c r="GB240" s="1">
        <v>1.0417259999999999E-2</v>
      </c>
      <c r="GC240">
        <v>4.1369769999999999</v>
      </c>
      <c r="GD240">
        <v>0.59635700000000003</v>
      </c>
      <c r="GE240">
        <v>45.73133</v>
      </c>
      <c r="GF240" s="1">
        <v>8.4139569999999997E-3</v>
      </c>
      <c r="GG240">
        <v>3.3353069999999998</v>
      </c>
      <c r="GH240">
        <v>0.59633789999999998</v>
      </c>
      <c r="GI240">
        <v>43.893219999999999</v>
      </c>
      <c r="GJ240" s="1">
        <v>7.0592909999999997E-3</v>
      </c>
      <c r="GK240">
        <v>2.7920020000000001</v>
      </c>
      <c r="GL240">
        <v>0.59632649999999998</v>
      </c>
      <c r="GM240">
        <v>42.939210000000003</v>
      </c>
      <c r="GN240" s="1">
        <v>6.1703790000000001E-3</v>
      </c>
      <c r="GO240">
        <v>2.435219</v>
      </c>
      <c r="GP240">
        <v>0.59631250000000002</v>
      </c>
      <c r="GQ240">
        <v>43.001710000000003</v>
      </c>
      <c r="GR240" s="1">
        <v>5.5767450000000001E-3</v>
      </c>
      <c r="GS240">
        <v>2.1974559999999999</v>
      </c>
      <c r="GT240">
        <v>0.59632739999999995</v>
      </c>
      <c r="GU240">
        <v>44.843139999999998</v>
      </c>
      <c r="GV240" s="1">
        <v>5.1565430000000004E-3</v>
      </c>
      <c r="GW240">
        <v>2.029706</v>
      </c>
      <c r="GX240">
        <v>0.59632070000000004</v>
      </c>
      <c r="GY240">
        <v>47.123489999999997</v>
      </c>
      <c r="GZ240" s="1">
        <v>4.8338180000000001E-3</v>
      </c>
      <c r="HA240">
        <v>1.9016930000000001</v>
      </c>
      <c r="HB240">
        <v>0.59630399999999995</v>
      </c>
      <c r="HC240">
        <v>49.129019999999997</v>
      </c>
      <c r="HD240" s="1">
        <v>4.5681619999999997E-3</v>
      </c>
      <c r="HE240">
        <v>1.79647</v>
      </c>
      <c r="HF240">
        <v>0.59631679999999998</v>
      </c>
      <c r="HG240">
        <v>49.821869999999997</v>
      </c>
      <c r="HH240" s="1">
        <v>4.3356489999999996E-3</v>
      </c>
      <c r="HI240">
        <v>1.704672</v>
      </c>
      <c r="HJ240">
        <v>0.59631480000000003</v>
      </c>
      <c r="HK240">
        <v>48.124319999999997</v>
      </c>
      <c r="HL240" s="1">
        <v>4.1261980000000002E-3</v>
      </c>
      <c r="HM240">
        <v>1.622139</v>
      </c>
      <c r="HN240">
        <v>0.59630229999999995</v>
      </c>
      <c r="HO240">
        <v>45.812840000000001</v>
      </c>
      <c r="HP240" s="1">
        <v>3.933593E-3</v>
      </c>
      <c r="HQ240">
        <v>1.5462659999999999</v>
      </c>
      <c r="HR240">
        <v>0.59632149999999995</v>
      </c>
      <c r="HS240">
        <v>44.01014</v>
      </c>
      <c r="HT240" s="1">
        <v>3.7542529999999999E-3</v>
      </c>
      <c r="HU240">
        <v>1.4756590000000001</v>
      </c>
      <c r="HV240">
        <v>0.59631699999999999</v>
      </c>
      <c r="HW240">
        <v>43.322769999999998</v>
      </c>
      <c r="HX240" s="1">
        <v>3.585614E-3</v>
      </c>
      <c r="HY240">
        <v>1.409384</v>
      </c>
      <c r="HZ240">
        <v>0.59632589999999996</v>
      </c>
      <c r="IA240">
        <v>44.741289999999999</v>
      </c>
      <c r="IB240" s="1">
        <v>3.42677E-3</v>
      </c>
      <c r="IC240">
        <v>1.346921</v>
      </c>
      <c r="ID240">
        <v>0.59632090000000004</v>
      </c>
      <c r="IE240">
        <v>48.189779999999999</v>
      </c>
      <c r="IF240" s="1">
        <v>3.2770400000000002E-3</v>
      </c>
      <c r="IG240">
        <v>1.287984</v>
      </c>
      <c r="IH240">
        <v>0.59632589999999996</v>
      </c>
      <c r="II240">
        <v>52.186340000000001</v>
      </c>
      <c r="IJ240" s="1">
        <v>3.135568E-3</v>
      </c>
      <c r="IK240">
        <v>1.2323580000000001</v>
      </c>
      <c r="IL240">
        <v>0.59632220000000002</v>
      </c>
      <c r="IM240">
        <v>53.918599999999998</v>
      </c>
      <c r="IN240" s="1">
        <v>3.002106E-3</v>
      </c>
      <c r="IO240">
        <v>1.1798029999999999</v>
      </c>
      <c r="IP240">
        <v>0.59632050000000003</v>
      </c>
      <c r="IQ240">
        <v>52.988959999999999</v>
      </c>
      <c r="IR240" s="1">
        <v>2.8754430000000001E-3</v>
      </c>
      <c r="IS240">
        <v>1.1300870000000001</v>
      </c>
      <c r="IT240">
        <v>0.59631809999999996</v>
      </c>
      <c r="IU240">
        <v>50.941510000000001</v>
      </c>
      <c r="IV240" s="1">
        <v>2.7555460000000002E-3</v>
      </c>
      <c r="IW240">
        <v>1.0828660000000001</v>
      </c>
      <c r="IX240">
        <v>0.59629960000000004</v>
      </c>
      <c r="IY240">
        <v>49.317839999999997</v>
      </c>
      <c r="IZ240" s="1">
        <v>2.6416149999999999E-3</v>
      </c>
      <c r="JA240">
        <v>1.0381069999999999</v>
      </c>
      <c r="JB240">
        <v>0.59631849999999997</v>
      </c>
      <c r="JC240">
        <v>48.527160000000002</v>
      </c>
      <c r="JD240" s="1">
        <v>2.5333679999999998E-3</v>
      </c>
      <c r="JE240">
        <v>0.99559799999999998</v>
      </c>
      <c r="JF240">
        <v>0.59630570000000005</v>
      </c>
      <c r="JG240">
        <v>49.506880000000002</v>
      </c>
      <c r="JH240" s="1">
        <v>2.4307999999999999E-3</v>
      </c>
      <c r="JI240">
        <v>0.95521310000000004</v>
      </c>
      <c r="JJ240">
        <v>0.59632300000000005</v>
      </c>
      <c r="JK240">
        <v>50.505310000000001</v>
      </c>
      <c r="JL240" s="1">
        <v>2.3317479999999998E-3</v>
      </c>
      <c r="JM240">
        <v>0.9168094</v>
      </c>
      <c r="JN240">
        <v>0.59631420000000002</v>
      </c>
      <c r="JO240">
        <v>50.06165</v>
      </c>
      <c r="JP240" s="1">
        <v>2.2334080000000001E-3</v>
      </c>
      <c r="JQ240">
        <v>0.88038930000000004</v>
      </c>
      <c r="JR240">
        <v>0.59631990000000001</v>
      </c>
      <c r="JS240">
        <v>48.549590000000002</v>
      </c>
      <c r="JT240" s="1">
        <v>2.1404340000000001E-3</v>
      </c>
      <c r="JU240">
        <v>0.8458523</v>
      </c>
      <c r="JV240">
        <v>0.59630539999999999</v>
      </c>
      <c r="JW240">
        <v>46.811050000000002</v>
      </c>
      <c r="JX240" s="1">
        <v>2.0523960000000002E-3</v>
      </c>
      <c r="JY240">
        <v>0.81300950000000005</v>
      </c>
      <c r="JZ240">
        <v>0.59630070000000002</v>
      </c>
      <c r="KA240">
        <v>45.24991</v>
      </c>
      <c r="KB240" s="1">
        <v>1.9687229999999999E-3</v>
      </c>
      <c r="KC240">
        <v>0.78160439999999998</v>
      </c>
      <c r="KD240">
        <v>0.59631259999999997</v>
      </c>
      <c r="KE240">
        <v>44.313079999999999</v>
      </c>
      <c r="KF240" s="1">
        <v>1.8890700000000001E-3</v>
      </c>
      <c r="KG240">
        <v>0.7515773</v>
      </c>
      <c r="KH240">
        <v>0.59630559999999999</v>
      </c>
      <c r="KI240">
        <v>43.822539999999996</v>
      </c>
      <c r="KJ240" s="1">
        <v>1.8134360000000001E-3</v>
      </c>
      <c r="KK240">
        <v>0.72293379999999996</v>
      </c>
      <c r="KL240">
        <v>0.59629600000000005</v>
      </c>
      <c r="KM240">
        <v>44.908790000000003</v>
      </c>
      <c r="KN240" s="1">
        <v>1.7415779999999999E-3</v>
      </c>
      <c r="KO240">
        <v>0.69562749999999995</v>
      </c>
      <c r="KP240">
        <v>0.59631690000000004</v>
      </c>
      <c r="KQ240">
        <v>47.930120000000002</v>
      </c>
      <c r="KR240" s="1">
        <v>1.673087E-3</v>
      </c>
      <c r="KS240">
        <v>0.66952029999999996</v>
      </c>
      <c r="KT240">
        <v>0.59632510000000005</v>
      </c>
      <c r="KU240">
        <v>51.725670000000001</v>
      </c>
      <c r="KV240" s="1">
        <v>1.6078279999999999E-3</v>
      </c>
      <c r="KW240">
        <v>0.64454049999999996</v>
      </c>
      <c r="KX240">
        <v>0.59631279999999998</v>
      </c>
      <c r="KY240">
        <v>53.530329999999999</v>
      </c>
      <c r="KZ240" s="1">
        <v>1.545542E-3</v>
      </c>
      <c r="LA240">
        <v>0.62064560000000002</v>
      </c>
      <c r="LB240">
        <v>0.59631659999999997</v>
      </c>
      <c r="LC240">
        <v>52.190109999999997</v>
      </c>
      <c r="LD240" s="1">
        <v>1.4862650000000001E-3</v>
      </c>
      <c r="LE240">
        <v>0.59777219999999998</v>
      </c>
      <c r="LF240">
        <v>0.59631299999999998</v>
      </c>
      <c r="LG240">
        <v>50.05574</v>
      </c>
      <c r="LH240" s="1">
        <v>1.4296949999999999E-3</v>
      </c>
      <c r="LI240">
        <v>0.57594179999999995</v>
      </c>
      <c r="LJ240">
        <v>0.5963328</v>
      </c>
      <c r="LK240">
        <v>48.929479999999998</v>
      </c>
      <c r="LL240" s="1">
        <v>1.375802E-3</v>
      </c>
      <c r="LM240">
        <v>0.5550467</v>
      </c>
      <c r="LN240">
        <v>0.59632149999999995</v>
      </c>
      <c r="LO240">
        <v>48.455010000000001</v>
      </c>
      <c r="LP240" s="1">
        <v>1.3239300000000001E-3</v>
      </c>
      <c r="LQ240">
        <v>0.53491900000000003</v>
      </c>
      <c r="LR240">
        <v>0.59632209999999997</v>
      </c>
      <c r="LS240">
        <v>48.95487</v>
      </c>
      <c r="LT240" s="1">
        <v>1.274453E-3</v>
      </c>
      <c r="LU240">
        <v>0.51562909999999995</v>
      </c>
      <c r="LV240">
        <v>0.59630099999999997</v>
      </c>
      <c r="LW240">
        <v>50.240380000000002</v>
      </c>
      <c r="LX240" s="1">
        <v>1.2270880000000001E-3</v>
      </c>
      <c r="LY240">
        <v>0.49714920000000001</v>
      </c>
      <c r="LZ240">
        <v>0.59630590000000006</v>
      </c>
      <c r="MA240">
        <v>50.830680000000001</v>
      </c>
      <c r="MB240" s="1">
        <v>1.181784E-3</v>
      </c>
      <c r="MC240">
        <v>0.47942940000000001</v>
      </c>
      <c r="MD240">
        <v>0.59632940000000001</v>
      </c>
      <c r="ME240">
        <v>50.338610000000003</v>
      </c>
      <c r="MF240" s="1">
        <v>1.138518E-3</v>
      </c>
      <c r="MG240">
        <v>0.46248</v>
      </c>
      <c r="MH240">
        <v>0.59631480000000003</v>
      </c>
      <c r="MI240">
        <v>48.583440000000003</v>
      </c>
      <c r="MJ240" s="1">
        <v>1.097038E-3</v>
      </c>
      <c r="MK240">
        <v>0.44624370000000002</v>
      </c>
      <c r="ML240">
        <v>0.59631849999999997</v>
      </c>
      <c r="MM240">
        <v>45.740580000000001</v>
      </c>
      <c r="MN240" s="1">
        <v>1.057187E-3</v>
      </c>
      <c r="MO240">
        <v>0.4306817</v>
      </c>
      <c r="MP240">
        <v>0.59631400000000001</v>
      </c>
      <c r="MQ240">
        <v>43.56091</v>
      </c>
      <c r="MR240" s="1">
        <v>1.0190259999999999E-3</v>
      </c>
      <c r="MS240">
        <v>0.4157633</v>
      </c>
      <c r="MT240">
        <v>0.59631679999999998</v>
      </c>
      <c r="MU240">
        <v>42.325330000000001</v>
      </c>
      <c r="MV240" s="1">
        <v>9.824511000000001E-4</v>
      </c>
      <c r="MW240">
        <v>0.40145189999999997</v>
      </c>
      <c r="MX240">
        <v>0.59632739999999995</v>
      </c>
      <c r="MY240">
        <v>42.720619999999997</v>
      </c>
      <c r="MZ240" s="1">
        <v>9.4748979999999998E-4</v>
      </c>
      <c r="NA240">
        <v>0.38770179999999999</v>
      </c>
      <c r="NB240">
        <v>0.59630729999999998</v>
      </c>
      <c r="NC240">
        <v>43.612670000000001</v>
      </c>
      <c r="ND240" s="1">
        <v>9.1393910000000004E-4</v>
      </c>
      <c r="NE240">
        <v>0.37450810000000001</v>
      </c>
      <c r="NF240">
        <v>0.59630320000000003</v>
      </c>
      <c r="NG240">
        <v>45.01014</v>
      </c>
      <c r="NH240" s="1">
        <v>8.8167560000000005E-4</v>
      </c>
      <c r="NI240">
        <v>0.36180420000000002</v>
      </c>
      <c r="NJ240">
        <v>0.59632169999999995</v>
      </c>
      <c r="NK240">
        <v>46.474440000000001</v>
      </c>
      <c r="NL240" s="1">
        <v>8.5062560000000002E-4</v>
      </c>
      <c r="NM240">
        <v>0.34954950000000001</v>
      </c>
      <c r="NN240">
        <v>0.59632180000000001</v>
      </c>
      <c r="NO240">
        <v>46.325580000000002</v>
      </c>
      <c r="NP240" s="1">
        <v>8.208725E-4</v>
      </c>
      <c r="NQ240">
        <v>0.33776469999999997</v>
      </c>
      <c r="NR240">
        <v>0.59630170000000005</v>
      </c>
      <c r="NS240">
        <v>44.588299999999997</v>
      </c>
      <c r="NT240" s="1">
        <v>7.9223040000000002E-4</v>
      </c>
      <c r="NU240">
        <v>0.32642500000000002</v>
      </c>
      <c r="NV240">
        <v>0.59631449999999997</v>
      </c>
      <c r="NW240">
        <v>43.653260000000003</v>
      </c>
      <c r="NX240" s="1">
        <v>7.6474449999999999E-4</v>
      </c>
      <c r="NY240">
        <v>0.31549650000000001</v>
      </c>
      <c r="NZ240">
        <v>0.59630360000000004</v>
      </c>
      <c r="OA240">
        <v>43.653840000000002</v>
      </c>
      <c r="OB240" s="1">
        <v>7.3837000000000002E-4</v>
      </c>
      <c r="OC240">
        <v>0.30495830000000002</v>
      </c>
      <c r="OD240">
        <v>0.59632189999999996</v>
      </c>
      <c r="OE240">
        <v>45.086460000000002</v>
      </c>
      <c r="OF240" s="1">
        <v>7.1302509999999998E-4</v>
      </c>
      <c r="OG240">
        <v>0.2947842</v>
      </c>
      <c r="OH240">
        <v>0.59631489999999998</v>
      </c>
      <c r="OI240">
        <v>45.844520000000003</v>
      </c>
      <c r="OJ240" s="1">
        <v>6.8866960000000003E-4</v>
      </c>
      <c r="OK240">
        <v>0.2849854</v>
      </c>
    </row>
    <row r="241" spans="1:401" x14ac:dyDescent="0.35">
      <c r="A241">
        <v>247</v>
      </c>
      <c r="B241" t="s">
        <v>4</v>
      </c>
      <c r="C241" t="s">
        <v>181</v>
      </c>
      <c r="D241" t="s">
        <v>247</v>
      </c>
      <c r="E241">
        <v>814.65729999999996</v>
      </c>
      <c r="F241">
        <v>0.86924829999999997</v>
      </c>
      <c r="G241">
        <v>26.59207</v>
      </c>
      <c r="H241">
        <v>0</v>
      </c>
      <c r="I241">
        <v>0</v>
      </c>
      <c r="J241">
        <v>0.86165930000000002</v>
      </c>
      <c r="K241">
        <v>26.412949999999999</v>
      </c>
      <c r="L241">
        <v>0</v>
      </c>
      <c r="M241">
        <v>0</v>
      </c>
      <c r="N241">
        <v>0.85405710000000001</v>
      </c>
      <c r="O241">
        <v>25.730260000000001</v>
      </c>
      <c r="P241">
        <v>0</v>
      </c>
      <c r="Q241">
        <v>0</v>
      </c>
      <c r="R241">
        <v>0.84665489999999999</v>
      </c>
      <c r="S241">
        <v>25.839970000000001</v>
      </c>
      <c r="T241">
        <v>0</v>
      </c>
      <c r="U241">
        <v>0</v>
      </c>
      <c r="V241">
        <v>0.83920539999999999</v>
      </c>
      <c r="W241">
        <v>26.297149999999998</v>
      </c>
      <c r="X241">
        <v>0</v>
      </c>
      <c r="Y241">
        <v>0</v>
      </c>
      <c r="Z241">
        <v>0.83199400000000001</v>
      </c>
      <c r="AA241">
        <v>26.352689999999999</v>
      </c>
      <c r="AB241">
        <v>0</v>
      </c>
      <c r="AC241">
        <v>0</v>
      </c>
      <c r="AD241">
        <v>0.82477449999999997</v>
      </c>
      <c r="AE241">
        <v>26.063120000000001</v>
      </c>
      <c r="AF241">
        <v>0</v>
      </c>
      <c r="AG241">
        <v>0</v>
      </c>
      <c r="AH241">
        <v>0.81809989999999999</v>
      </c>
      <c r="AI241">
        <v>25.892299999999999</v>
      </c>
      <c r="AJ241">
        <v>0</v>
      </c>
      <c r="AK241">
        <v>0</v>
      </c>
      <c r="AL241">
        <v>0.81198579999999998</v>
      </c>
      <c r="AM241">
        <v>25.821639999999999</v>
      </c>
      <c r="AN241">
        <v>0</v>
      </c>
      <c r="AO241">
        <v>0</v>
      </c>
      <c r="AP241">
        <v>0.80638580000000004</v>
      </c>
      <c r="AQ241">
        <v>26.639749999999999</v>
      </c>
      <c r="AR241">
        <v>0</v>
      </c>
      <c r="AS241">
        <v>0</v>
      </c>
      <c r="AT241">
        <v>0.80104200000000003</v>
      </c>
      <c r="AU241">
        <v>28.054179999999999</v>
      </c>
      <c r="AV241">
        <v>0</v>
      </c>
      <c r="AW241" s="1">
        <v>3.9557929999999997E-37</v>
      </c>
      <c r="AX241">
        <v>0.79588369999999997</v>
      </c>
      <c r="AY241">
        <v>29.655049999999999</v>
      </c>
      <c r="AZ241" s="1">
        <v>7.2467000000000004E-30</v>
      </c>
      <c r="BA241" s="1">
        <v>2.1457939999999998E-27</v>
      </c>
      <c r="BB241">
        <v>0.79127939999999997</v>
      </c>
      <c r="BC241">
        <v>30.784020000000002</v>
      </c>
      <c r="BD241" s="1">
        <v>4.5354510000000002E-20</v>
      </c>
      <c r="BE241" s="1">
        <v>1.032158E-17</v>
      </c>
      <c r="BF241">
        <v>0.7871631</v>
      </c>
      <c r="BG241">
        <v>30.677849999999999</v>
      </c>
      <c r="BH241" s="1">
        <v>2.5757349999999998E-13</v>
      </c>
      <c r="BI241" s="1">
        <v>5.3141099999999999E-11</v>
      </c>
      <c r="BJ241">
        <v>0.78333839999999999</v>
      </c>
      <c r="BK241">
        <v>30.144200000000001</v>
      </c>
      <c r="BL241" s="1">
        <v>6.2882480000000003E-9</v>
      </c>
      <c r="BM241" s="1">
        <v>1.4344199999999999E-6</v>
      </c>
      <c r="BN241">
        <v>0.77979929999999997</v>
      </c>
      <c r="BO241">
        <v>30.12913</v>
      </c>
      <c r="BP241" s="1">
        <v>4.6747700000000001E-6</v>
      </c>
      <c r="BQ241" s="1">
        <v>1.1305340000000001E-3</v>
      </c>
      <c r="BR241">
        <v>0.77689649999999999</v>
      </c>
      <c r="BS241">
        <v>30.49869</v>
      </c>
      <c r="BT241" s="1">
        <v>6.2566789999999998E-4</v>
      </c>
      <c r="BU241">
        <v>0.15795139999999999</v>
      </c>
      <c r="BV241">
        <v>0.77446910000000002</v>
      </c>
      <c r="BW241">
        <v>31.592179999999999</v>
      </c>
      <c r="BX241" s="1">
        <v>2.58988E-2</v>
      </c>
      <c r="BY241">
        <v>6.7606169999999999</v>
      </c>
      <c r="BZ241">
        <v>0.77242069999999996</v>
      </c>
      <c r="CA241">
        <v>32.48198</v>
      </c>
      <c r="CB241">
        <v>0.4335425</v>
      </c>
      <c r="CC241">
        <v>116.4911</v>
      </c>
      <c r="CD241">
        <v>0.77060600000000001</v>
      </c>
      <c r="CE241">
        <v>32.64725</v>
      </c>
      <c r="CF241">
        <v>3.480842</v>
      </c>
      <c r="CG241">
        <v>959.69640000000004</v>
      </c>
      <c r="CH241">
        <v>0.76895119999999995</v>
      </c>
      <c r="CI241">
        <v>32.014949999999999</v>
      </c>
      <c r="CJ241">
        <v>15.150779999999999</v>
      </c>
      <c r="CK241">
        <v>4270.9059999999999</v>
      </c>
      <c r="CL241">
        <v>0.76735540000000002</v>
      </c>
      <c r="CM241">
        <v>30.675979999999999</v>
      </c>
      <c r="CN241">
        <v>39.17407</v>
      </c>
      <c r="CO241">
        <v>11269.26</v>
      </c>
      <c r="CP241">
        <v>0.76552830000000005</v>
      </c>
      <c r="CQ241">
        <v>29.683420000000002</v>
      </c>
      <c r="CR241">
        <v>64.871219999999994</v>
      </c>
      <c r="CS241">
        <v>19007.95</v>
      </c>
      <c r="CT241">
        <v>0.76338550000000005</v>
      </c>
      <c r="CU241">
        <v>29.257449999999999</v>
      </c>
      <c r="CV241">
        <v>73.254670000000004</v>
      </c>
      <c r="CW241">
        <v>21826.880000000001</v>
      </c>
      <c r="CX241">
        <v>0.76079669999999999</v>
      </c>
      <c r="CY241">
        <v>29.436299999999999</v>
      </c>
      <c r="CZ241">
        <v>59.650799999999997</v>
      </c>
      <c r="DA241">
        <v>18047.05</v>
      </c>
      <c r="DB241">
        <v>0.75787450000000001</v>
      </c>
      <c r="DC241">
        <v>30.457090000000001</v>
      </c>
      <c r="DD241">
        <v>36.749459999999999</v>
      </c>
      <c r="DE241">
        <v>11270.64</v>
      </c>
      <c r="DF241">
        <v>0.75452200000000003</v>
      </c>
      <c r="DG241">
        <v>32.190489999999997</v>
      </c>
      <c r="DH241">
        <v>17.914999999999999</v>
      </c>
      <c r="DI241">
        <v>5562.616</v>
      </c>
      <c r="DJ241">
        <v>0.7508264</v>
      </c>
      <c r="DK241">
        <v>34.98668</v>
      </c>
      <c r="DL241">
        <v>7.2012910000000003</v>
      </c>
      <c r="DM241">
        <v>2260.3330000000001</v>
      </c>
      <c r="DN241">
        <v>0.74695149999999999</v>
      </c>
      <c r="DO241">
        <v>38.160820000000001</v>
      </c>
      <c r="DP241">
        <v>2.4833500000000002</v>
      </c>
      <c r="DQ241">
        <v>786.43769999999995</v>
      </c>
      <c r="DR241">
        <v>0.74322500000000002</v>
      </c>
      <c r="DS241">
        <v>39.012839999999997</v>
      </c>
      <c r="DT241">
        <v>0.76801620000000004</v>
      </c>
      <c r="DU241">
        <v>244.75569999999999</v>
      </c>
      <c r="DV241">
        <v>0.73948950000000002</v>
      </c>
      <c r="DW241">
        <v>38.32094</v>
      </c>
      <c r="DX241">
        <v>0.22911490000000001</v>
      </c>
      <c r="DY241">
        <v>73.11103</v>
      </c>
      <c r="DZ241">
        <v>0.73637240000000004</v>
      </c>
      <c r="EA241">
        <v>38.01285</v>
      </c>
      <c r="EB241">
        <v>7.8469540000000004E-2</v>
      </c>
      <c r="EC241">
        <v>24.753699999999998</v>
      </c>
      <c r="ED241">
        <v>0.7333674</v>
      </c>
      <c r="EE241">
        <v>38.288499999999999</v>
      </c>
      <c r="EF241">
        <v>4.1114440000000002E-2</v>
      </c>
      <c r="EG241">
        <v>12.66513</v>
      </c>
      <c r="EH241">
        <v>0.73084539999999998</v>
      </c>
      <c r="EI241">
        <v>39.390990000000002</v>
      </c>
      <c r="EJ241">
        <v>3.4106329999999997E-2</v>
      </c>
      <c r="EK241">
        <v>10.34159</v>
      </c>
      <c r="EL241">
        <v>0.72874030000000001</v>
      </c>
      <c r="EM241">
        <v>41.352319999999999</v>
      </c>
      <c r="EN241" s="1">
        <v>3.4124769999999999E-2</v>
      </c>
      <c r="EO241">
        <v>10.30495</v>
      </c>
      <c r="EP241">
        <v>0.72698499999999999</v>
      </c>
      <c r="EQ241">
        <v>44.426349999999999</v>
      </c>
      <c r="ER241" s="1">
        <v>3.4768069999999998E-2</v>
      </c>
      <c r="ES241">
        <v>10.5021</v>
      </c>
      <c r="ET241">
        <v>0.72549739999999996</v>
      </c>
      <c r="EU241">
        <v>46.864409999999999</v>
      </c>
      <c r="EV241" s="1">
        <v>3.4446549999999999E-2</v>
      </c>
      <c r="EW241">
        <v>10.41741</v>
      </c>
      <c r="EX241">
        <v>0.72438000000000002</v>
      </c>
      <c r="EY241">
        <v>46.343490000000003</v>
      </c>
      <c r="EZ241" s="1">
        <v>3.3044820000000003E-2</v>
      </c>
      <c r="FA241">
        <v>10.00074</v>
      </c>
      <c r="FB241">
        <v>0.72353959999999995</v>
      </c>
      <c r="FC241">
        <v>44.409820000000003</v>
      </c>
      <c r="FD241" s="1">
        <v>3.0822499999999999E-2</v>
      </c>
      <c r="FE241">
        <v>9.3324839999999991</v>
      </c>
      <c r="FF241">
        <v>0.72293640000000003</v>
      </c>
      <c r="FG241">
        <v>42.841720000000002</v>
      </c>
      <c r="FH241" s="1">
        <v>2.799099E-2</v>
      </c>
      <c r="FI241">
        <v>8.4794839999999994</v>
      </c>
      <c r="FJ241">
        <v>0.72263619999999995</v>
      </c>
      <c r="FK241">
        <v>42.356140000000003</v>
      </c>
      <c r="FL241" s="1">
        <v>2.463955E-2</v>
      </c>
      <c r="FM241">
        <v>7.4678810000000002</v>
      </c>
      <c r="FN241">
        <v>0.72249450000000004</v>
      </c>
      <c r="FO241">
        <v>43.5961</v>
      </c>
      <c r="FP241" s="1">
        <v>2.0883820000000001E-2</v>
      </c>
      <c r="FQ241">
        <v>6.3351059999999997</v>
      </c>
      <c r="FR241">
        <v>0.72235669999999996</v>
      </c>
      <c r="FS241">
        <v>45.453859999999999</v>
      </c>
      <c r="FT241" s="1">
        <v>1.7031850000000001E-2</v>
      </c>
      <c r="FU241">
        <v>5.1720119999999996</v>
      </c>
      <c r="FV241">
        <v>0.72227710000000001</v>
      </c>
      <c r="FW241">
        <v>47.134349999999998</v>
      </c>
      <c r="FX241" s="1">
        <v>1.351956E-2</v>
      </c>
      <c r="FY241">
        <v>4.1065139999999998</v>
      </c>
      <c r="FZ241">
        <v>0.72223470000000001</v>
      </c>
      <c r="GA241">
        <v>47.155749999999998</v>
      </c>
      <c r="GB241" s="1">
        <v>1.0674640000000001E-2</v>
      </c>
      <c r="GC241">
        <v>3.2398359999999999</v>
      </c>
      <c r="GD241">
        <v>0.72221159999999995</v>
      </c>
      <c r="GE241">
        <v>45.84055</v>
      </c>
      <c r="GF241" s="1">
        <v>8.5938760000000003E-3</v>
      </c>
      <c r="GG241">
        <v>2.603926</v>
      </c>
      <c r="GH241">
        <v>0.72218289999999996</v>
      </c>
      <c r="GI241">
        <v>43.94276</v>
      </c>
      <c r="GJ241" s="1">
        <v>7.1785420000000004E-3</v>
      </c>
      <c r="GK241">
        <v>2.1705269999999999</v>
      </c>
      <c r="GL241">
        <v>0.72219480000000003</v>
      </c>
      <c r="GM241">
        <v>42.888460000000002</v>
      </c>
      <c r="GN241" s="1">
        <v>6.2486379999999999E-3</v>
      </c>
      <c r="GO241">
        <v>1.8855360000000001</v>
      </c>
      <c r="GP241">
        <v>0.72218729999999998</v>
      </c>
      <c r="GQ241">
        <v>42.914160000000003</v>
      </c>
      <c r="GR241" s="1">
        <v>5.6301019999999997E-3</v>
      </c>
      <c r="GS241">
        <v>1.696296</v>
      </c>
      <c r="GT241">
        <v>0.72219460000000002</v>
      </c>
      <c r="GU241">
        <v>44.812339999999999</v>
      </c>
      <c r="GV241" s="1">
        <v>5.1955170000000002E-3</v>
      </c>
      <c r="GW241">
        <v>1.563741</v>
      </c>
      <c r="GX241">
        <v>0.72219330000000004</v>
      </c>
      <c r="GY241">
        <v>47.137540000000001</v>
      </c>
      <c r="GZ241" s="1">
        <v>4.864714E-3</v>
      </c>
      <c r="HA241">
        <v>1.4634370000000001</v>
      </c>
      <c r="HB241">
        <v>0.72216829999999999</v>
      </c>
      <c r="HC241">
        <v>49.264159999999997</v>
      </c>
      <c r="HD241" s="1">
        <v>4.594356E-3</v>
      </c>
      <c r="HE241">
        <v>1.3815299999999999</v>
      </c>
      <c r="HF241">
        <v>0.72218850000000001</v>
      </c>
      <c r="HG241">
        <v>49.991480000000003</v>
      </c>
      <c r="HH241" s="1">
        <v>4.358893E-3</v>
      </c>
      <c r="HI241">
        <v>1.31047</v>
      </c>
      <c r="HJ241">
        <v>0.7221767</v>
      </c>
      <c r="HK241">
        <v>48.274850000000001</v>
      </c>
      <c r="HL241" s="1">
        <v>4.1472970000000003E-3</v>
      </c>
      <c r="HM241">
        <v>1.2467280000000001</v>
      </c>
      <c r="HN241">
        <v>0.72219710000000004</v>
      </c>
      <c r="HO241">
        <v>45.9377</v>
      </c>
      <c r="HP241" s="1">
        <v>3.9531940000000002E-3</v>
      </c>
      <c r="HQ241">
        <v>1.188226</v>
      </c>
      <c r="HR241">
        <v>0.72219789999999995</v>
      </c>
      <c r="HS241">
        <v>44.049590000000002</v>
      </c>
      <c r="HT241" s="1">
        <v>3.7725900000000001E-3</v>
      </c>
      <c r="HU241">
        <v>1.1339030000000001</v>
      </c>
      <c r="HV241">
        <v>0.72219469999999997</v>
      </c>
      <c r="HW241">
        <v>43.327750000000002</v>
      </c>
      <c r="HX241" s="1">
        <v>3.6028549999999999E-3</v>
      </c>
      <c r="HY241">
        <v>1.0828979999999999</v>
      </c>
      <c r="HZ241">
        <v>0.72220300000000004</v>
      </c>
      <c r="IA241">
        <v>44.786180000000002</v>
      </c>
      <c r="IB241" s="1">
        <v>3.4430390000000002E-3</v>
      </c>
      <c r="IC241">
        <v>1.0348219999999999</v>
      </c>
      <c r="ID241">
        <v>0.72219140000000004</v>
      </c>
      <c r="IE241">
        <v>48.306359999999998</v>
      </c>
      <c r="IF241" s="1">
        <v>3.2923610000000002E-3</v>
      </c>
      <c r="IG241">
        <v>0.98947609999999997</v>
      </c>
      <c r="IH241">
        <v>0.72220269999999998</v>
      </c>
      <c r="II241">
        <v>52.343989999999998</v>
      </c>
      <c r="IJ241" s="1">
        <v>3.1500230000000001E-3</v>
      </c>
      <c r="IK241">
        <v>0.94668350000000001</v>
      </c>
      <c r="IL241">
        <v>0.72219960000000005</v>
      </c>
      <c r="IM241">
        <v>54.051589999999997</v>
      </c>
      <c r="IN241" s="1">
        <v>3.0158110000000002E-3</v>
      </c>
      <c r="IO241">
        <v>0.90627060000000004</v>
      </c>
      <c r="IP241">
        <v>0.72219149999999999</v>
      </c>
      <c r="IQ241">
        <v>53.102690000000003</v>
      </c>
      <c r="IR241">
        <v>2.8884240000000001E-3</v>
      </c>
      <c r="IS241">
        <v>0.86804139999999996</v>
      </c>
      <c r="IT241">
        <v>0.72219750000000005</v>
      </c>
      <c r="IU241">
        <v>51.033709999999999</v>
      </c>
      <c r="IV241" s="1">
        <v>2.7678780000000001E-3</v>
      </c>
      <c r="IW241">
        <v>0.831731</v>
      </c>
      <c r="IX241">
        <v>0.72218800000000005</v>
      </c>
      <c r="IY241">
        <v>49.335030000000003</v>
      </c>
      <c r="IZ241" s="1">
        <v>2.6532679999999999E-3</v>
      </c>
      <c r="JA241">
        <v>0.79730129999999999</v>
      </c>
      <c r="JB241">
        <v>0.72219670000000002</v>
      </c>
      <c r="JC241">
        <v>48.5032</v>
      </c>
      <c r="JD241" s="1">
        <v>2.5444619999999999E-3</v>
      </c>
      <c r="JE241">
        <v>0.76463510000000001</v>
      </c>
      <c r="JF241">
        <v>0.72219259999999996</v>
      </c>
      <c r="JG241">
        <v>49.509839999999997</v>
      </c>
      <c r="JH241" s="1">
        <v>2.4413239999999999E-3</v>
      </c>
      <c r="JI241">
        <v>0.73358029999999996</v>
      </c>
      <c r="JJ241">
        <v>0.72219339999999999</v>
      </c>
      <c r="JK241">
        <v>50.478290000000001</v>
      </c>
      <c r="JL241" s="1">
        <v>2.3417550000000001E-3</v>
      </c>
      <c r="JM241">
        <v>0.70406800000000003</v>
      </c>
      <c r="JN241">
        <v>0.72219580000000005</v>
      </c>
      <c r="JO241">
        <v>50.133369999999999</v>
      </c>
      <c r="JP241" s="1">
        <v>2.2428449999999998E-3</v>
      </c>
      <c r="JQ241">
        <v>0.67605470000000001</v>
      </c>
      <c r="JR241">
        <v>0.72219109999999997</v>
      </c>
      <c r="JS241">
        <v>48.685119999999998</v>
      </c>
      <c r="JT241" s="1">
        <v>2.1493810000000001E-3</v>
      </c>
      <c r="JU241">
        <v>0.64950479999999999</v>
      </c>
      <c r="JV241">
        <v>0.72219219999999995</v>
      </c>
      <c r="JW241">
        <v>46.914589999999997</v>
      </c>
      <c r="JX241" s="1">
        <v>2.060901E-3</v>
      </c>
      <c r="JY241">
        <v>0.62425969999999997</v>
      </c>
      <c r="JZ241">
        <v>0.72218970000000005</v>
      </c>
      <c r="KA241">
        <v>45.3033</v>
      </c>
      <c r="KB241" s="1">
        <v>1.9768440000000002E-3</v>
      </c>
      <c r="KC241">
        <v>0.60013289999999997</v>
      </c>
      <c r="KD241">
        <v>0.72218539999999998</v>
      </c>
      <c r="KE241">
        <v>44.295909999999999</v>
      </c>
      <c r="KF241" s="1">
        <v>1.896825E-3</v>
      </c>
      <c r="KG241">
        <v>0.57707140000000001</v>
      </c>
      <c r="KH241">
        <v>0.72219299999999997</v>
      </c>
      <c r="KI241">
        <v>43.783169999999998</v>
      </c>
      <c r="KJ241" s="1">
        <v>1.8207919999999999E-3</v>
      </c>
      <c r="KK241">
        <v>0.55505020000000005</v>
      </c>
      <c r="KL241">
        <v>0.7221824</v>
      </c>
      <c r="KM241">
        <v>44.948180000000001</v>
      </c>
      <c r="KN241" s="1">
        <v>1.7485910000000001E-3</v>
      </c>
      <c r="KO241">
        <v>0.53406509999999996</v>
      </c>
      <c r="KP241">
        <v>0.72219529999999998</v>
      </c>
      <c r="KQ241">
        <v>48.090119999999999</v>
      </c>
      <c r="KR241" s="1">
        <v>1.679804E-3</v>
      </c>
      <c r="KS241">
        <v>0.51402829999999999</v>
      </c>
      <c r="KT241">
        <v>0.72219560000000005</v>
      </c>
      <c r="KU241">
        <v>51.954560000000001</v>
      </c>
      <c r="KV241" s="1">
        <v>1.6142330000000001E-3</v>
      </c>
      <c r="KW241">
        <v>0.49483070000000001</v>
      </c>
      <c r="KX241">
        <v>0.72219319999999998</v>
      </c>
      <c r="KY241">
        <v>53.701030000000003</v>
      </c>
      <c r="KZ241" s="1">
        <v>1.551677E-3</v>
      </c>
      <c r="LA241">
        <v>0.47647509999999998</v>
      </c>
      <c r="LB241">
        <v>0.72219509999999998</v>
      </c>
      <c r="LC241">
        <v>52.261760000000002</v>
      </c>
      <c r="LD241" s="1">
        <v>1.4921209999999999E-3</v>
      </c>
      <c r="LE241">
        <v>0.45890530000000002</v>
      </c>
      <c r="LF241">
        <v>0.7221822</v>
      </c>
      <c r="LG241">
        <v>50.089010000000002</v>
      </c>
      <c r="LH241" s="1">
        <v>1.435247E-3</v>
      </c>
      <c r="LI241">
        <v>0.44212360000000001</v>
      </c>
      <c r="LJ241">
        <v>0.72219679999999997</v>
      </c>
      <c r="LK241">
        <v>48.89208</v>
      </c>
      <c r="LL241" s="1">
        <v>1.3811349999999999E-3</v>
      </c>
      <c r="LM241">
        <v>0.42608449999999998</v>
      </c>
      <c r="LN241">
        <v>0.7221997</v>
      </c>
      <c r="LO241">
        <v>48.377699999999997</v>
      </c>
      <c r="LP241" s="1">
        <v>1.329076E-3</v>
      </c>
      <c r="LQ241">
        <v>0.41063050000000001</v>
      </c>
      <c r="LR241">
        <v>0.72219529999999998</v>
      </c>
      <c r="LS241">
        <v>48.909640000000003</v>
      </c>
      <c r="LT241" s="1">
        <v>1.279365E-3</v>
      </c>
      <c r="LU241">
        <v>0.39581369999999999</v>
      </c>
      <c r="LV241">
        <v>0.72218939999999998</v>
      </c>
      <c r="LW241">
        <v>50.255879999999998</v>
      </c>
      <c r="LX241" s="1">
        <v>1.231773E-3</v>
      </c>
      <c r="LY241">
        <v>0.3816098</v>
      </c>
      <c r="LZ241">
        <v>0.72219279999999997</v>
      </c>
      <c r="MA241">
        <v>50.868789999999997</v>
      </c>
      <c r="MB241" s="1">
        <v>1.1862730000000001E-3</v>
      </c>
      <c r="MC241">
        <v>0.36800179999999999</v>
      </c>
      <c r="MD241">
        <v>0.72219999999999995</v>
      </c>
      <c r="ME241">
        <v>50.502310000000001</v>
      </c>
      <c r="MF241" s="1">
        <v>1.142812E-3</v>
      </c>
      <c r="MG241">
        <v>0.35498800000000003</v>
      </c>
      <c r="MH241">
        <v>0.72219279999999997</v>
      </c>
      <c r="MI241">
        <v>48.733899999999998</v>
      </c>
      <c r="MJ241" s="1">
        <v>1.1011529999999999E-3</v>
      </c>
      <c r="MK241">
        <v>0.3425146</v>
      </c>
      <c r="ML241">
        <v>0.72219279999999997</v>
      </c>
      <c r="MM241">
        <v>45.878909999999998</v>
      </c>
      <c r="MN241" s="1">
        <v>1.0611189999999999E-3</v>
      </c>
      <c r="MO241">
        <v>0.33056400000000002</v>
      </c>
      <c r="MP241">
        <v>0.72218660000000001</v>
      </c>
      <c r="MQ241">
        <v>43.649590000000003</v>
      </c>
      <c r="MR241" s="1">
        <v>1.022788E-3</v>
      </c>
      <c r="MS241">
        <v>0.31910240000000001</v>
      </c>
      <c r="MT241">
        <v>0.72219449999999996</v>
      </c>
      <c r="MU241">
        <v>42.362659999999998</v>
      </c>
      <c r="MV241" s="1">
        <v>9.8606660000000006E-4</v>
      </c>
      <c r="MW241">
        <v>0.30811349999999998</v>
      </c>
      <c r="MX241">
        <v>0.72219929999999999</v>
      </c>
      <c r="MY241">
        <v>42.753360000000001</v>
      </c>
      <c r="MZ241" s="1">
        <v>9.509446E-4</v>
      </c>
      <c r="NA241">
        <v>0.29755910000000002</v>
      </c>
      <c r="NB241">
        <v>0.722194</v>
      </c>
      <c r="NC241">
        <v>43.720460000000003</v>
      </c>
      <c r="ND241" s="1">
        <v>9.1725810000000004E-4</v>
      </c>
      <c r="NE241">
        <v>0.28742420000000002</v>
      </c>
      <c r="NF241">
        <v>0.72219049999999996</v>
      </c>
      <c r="NG241">
        <v>45.190730000000002</v>
      </c>
      <c r="NH241" s="1">
        <v>8.8486309999999998E-4</v>
      </c>
      <c r="NI241">
        <v>0.2776652</v>
      </c>
      <c r="NJ241">
        <v>0.72219140000000004</v>
      </c>
      <c r="NK241">
        <v>46.697920000000003</v>
      </c>
      <c r="NL241" s="1">
        <v>8.537048E-4</v>
      </c>
      <c r="NM241">
        <v>0.2682659</v>
      </c>
      <c r="NN241">
        <v>0.72220030000000002</v>
      </c>
      <c r="NO241">
        <v>46.395180000000003</v>
      </c>
      <c r="NP241" s="1">
        <v>8.2382609999999998E-4</v>
      </c>
      <c r="NQ241">
        <v>0.25921369999999999</v>
      </c>
      <c r="NR241">
        <v>0.72218570000000004</v>
      </c>
      <c r="NS241">
        <v>44.589939999999999</v>
      </c>
      <c r="NT241" s="1">
        <v>7.9506430000000005E-4</v>
      </c>
      <c r="NU241">
        <v>0.25050620000000001</v>
      </c>
      <c r="NV241">
        <v>0.72219540000000004</v>
      </c>
      <c r="NW241">
        <v>43.57837</v>
      </c>
      <c r="NX241" s="1">
        <v>7.6746789999999996E-4</v>
      </c>
      <c r="NY241">
        <v>0.2421169</v>
      </c>
      <c r="NZ241">
        <v>0.72219120000000003</v>
      </c>
      <c r="OA241">
        <v>43.559199999999997</v>
      </c>
      <c r="OB241" s="1">
        <v>7.409952E-4</v>
      </c>
      <c r="OC241">
        <v>0.23402590000000001</v>
      </c>
      <c r="OD241">
        <v>0.72219940000000005</v>
      </c>
      <c r="OE241">
        <v>45.050559999999997</v>
      </c>
      <c r="OF241" s="1">
        <v>7.1556759999999995E-4</v>
      </c>
      <c r="OG241">
        <v>0.22622529999999999</v>
      </c>
      <c r="OH241">
        <v>0.72219299999999997</v>
      </c>
      <c r="OI241">
        <v>45.791789999999999</v>
      </c>
      <c r="OJ241" s="1">
        <v>6.9111189999999999E-4</v>
      </c>
      <c r="OK241">
        <v>0.21869839999999999</v>
      </c>
    </row>
    <row r="242" spans="1:401" x14ac:dyDescent="0.35">
      <c r="A242">
        <v>248</v>
      </c>
      <c r="B242" t="s">
        <v>4</v>
      </c>
      <c r="C242" t="s">
        <v>181</v>
      </c>
      <c r="D242" t="s">
        <v>248</v>
      </c>
      <c r="E242">
        <v>871.66089999999997</v>
      </c>
      <c r="F242">
        <v>0.88170409999999999</v>
      </c>
      <c r="G242">
        <v>26.632650000000002</v>
      </c>
      <c r="H242">
        <v>0</v>
      </c>
      <c r="I242">
        <v>0</v>
      </c>
      <c r="J242">
        <v>0.87539769999999995</v>
      </c>
      <c r="K242">
        <v>26.474160000000001</v>
      </c>
      <c r="L242">
        <v>0</v>
      </c>
      <c r="M242">
        <v>0</v>
      </c>
      <c r="N242">
        <v>0.8689578</v>
      </c>
      <c r="O242">
        <v>25.81005</v>
      </c>
      <c r="P242">
        <v>0</v>
      </c>
      <c r="Q242">
        <v>0</v>
      </c>
      <c r="R242">
        <v>0.8626142</v>
      </c>
      <c r="S242">
        <v>25.913720000000001</v>
      </c>
      <c r="T242">
        <v>0</v>
      </c>
      <c r="U242">
        <v>0</v>
      </c>
      <c r="V242">
        <v>0.85616150000000002</v>
      </c>
      <c r="W242">
        <v>26.337959999999999</v>
      </c>
      <c r="X242">
        <v>0</v>
      </c>
      <c r="Y242">
        <v>0</v>
      </c>
      <c r="Z242">
        <v>0.84997880000000003</v>
      </c>
      <c r="AA242">
        <v>26.348980000000001</v>
      </c>
      <c r="AB242">
        <v>0</v>
      </c>
      <c r="AC242">
        <v>0</v>
      </c>
      <c r="AD242">
        <v>0.84378580000000003</v>
      </c>
      <c r="AE242">
        <v>26.046679999999999</v>
      </c>
      <c r="AF242">
        <v>0</v>
      </c>
      <c r="AG242">
        <v>0</v>
      </c>
      <c r="AH242">
        <v>0.838341</v>
      </c>
      <c r="AI242">
        <v>25.87049</v>
      </c>
      <c r="AJ242">
        <v>0</v>
      </c>
      <c r="AK242">
        <v>0</v>
      </c>
      <c r="AL242">
        <v>0.83368779999999998</v>
      </c>
      <c r="AM242">
        <v>25.835280000000001</v>
      </c>
      <c r="AN242">
        <v>0</v>
      </c>
      <c r="AO242">
        <v>0</v>
      </c>
      <c r="AP242">
        <v>0.83035400000000004</v>
      </c>
      <c r="AQ242">
        <v>26.690439999999999</v>
      </c>
      <c r="AR242">
        <v>0</v>
      </c>
      <c r="AS242">
        <v>0</v>
      </c>
      <c r="AT242">
        <v>0.82728369999999996</v>
      </c>
      <c r="AU242">
        <v>28.128810000000001</v>
      </c>
      <c r="AV242">
        <v>0</v>
      </c>
      <c r="AW242" s="1">
        <v>8.8861919999999998E-38</v>
      </c>
      <c r="AX242">
        <v>0.82433290000000004</v>
      </c>
      <c r="AY242">
        <v>29.749890000000001</v>
      </c>
      <c r="AZ242" s="1">
        <v>1.62058E-30</v>
      </c>
      <c r="BA242" s="1">
        <v>4.716884E-28</v>
      </c>
      <c r="BB242">
        <v>0.82159349999999998</v>
      </c>
      <c r="BC242">
        <v>30.856100000000001</v>
      </c>
      <c r="BD242" s="1">
        <v>9.9159029999999995E-21</v>
      </c>
      <c r="BE242" s="1">
        <v>2.4670780000000001E-18</v>
      </c>
      <c r="BF242">
        <v>0.81916049999999996</v>
      </c>
      <c r="BG242">
        <v>30.707709999999999</v>
      </c>
      <c r="BH242" s="1">
        <v>9.7977449999999995E-14</v>
      </c>
      <c r="BI242" s="1">
        <v>2.0413209999999999E-11</v>
      </c>
      <c r="BJ242">
        <v>0.81681769999999998</v>
      </c>
      <c r="BK242">
        <v>30.134209999999999</v>
      </c>
      <c r="BL242" s="1">
        <v>3.5764859999999999E-9</v>
      </c>
      <c r="BM242" s="1">
        <v>8.2418110000000003E-7</v>
      </c>
      <c r="BN242">
        <v>0.81469950000000002</v>
      </c>
      <c r="BO242">
        <v>30.07976</v>
      </c>
      <c r="BP242" s="1">
        <v>3.0691380000000002E-6</v>
      </c>
      <c r="BQ242" s="1">
        <v>7.4983020000000001E-4</v>
      </c>
      <c r="BR242">
        <v>0.81304580000000004</v>
      </c>
      <c r="BS242">
        <v>30.445910000000001</v>
      </c>
      <c r="BT242" s="1">
        <v>4.5129499999999999E-4</v>
      </c>
      <c r="BU242">
        <v>0.11499429999999999</v>
      </c>
      <c r="BV242">
        <v>0.81164130000000001</v>
      </c>
      <c r="BW242">
        <v>31.575279999999999</v>
      </c>
      <c r="BX242" s="1">
        <v>2.0086989999999999E-2</v>
      </c>
      <c r="BY242">
        <v>5.2841399999999998</v>
      </c>
      <c r="BZ242">
        <v>0.81050239999999996</v>
      </c>
      <c r="CA242">
        <v>32.494929999999997</v>
      </c>
      <c r="CB242">
        <v>0.35697139999999999</v>
      </c>
      <c r="CC242">
        <v>96.465410000000006</v>
      </c>
      <c r="CD242">
        <v>0.80942789999999998</v>
      </c>
      <c r="CE242">
        <v>32.729219999999998</v>
      </c>
      <c r="CF242">
        <v>3.0156149999999999</v>
      </c>
      <c r="CG242">
        <v>834.27409999999998</v>
      </c>
      <c r="CH242">
        <v>0.80848189999999998</v>
      </c>
      <c r="CI242">
        <v>32.092970000000001</v>
      </c>
      <c r="CJ242">
        <v>13.717549999999999</v>
      </c>
      <c r="CK242">
        <v>3870.3420000000001</v>
      </c>
      <c r="CL242">
        <v>0.80762840000000002</v>
      </c>
      <c r="CM242">
        <v>30.748370000000001</v>
      </c>
      <c r="CN242">
        <v>36.862580000000001</v>
      </c>
      <c r="CO242">
        <v>10586.12</v>
      </c>
      <c r="CP242">
        <v>0.80656859999999997</v>
      </c>
      <c r="CQ242">
        <v>29.708680000000001</v>
      </c>
      <c r="CR242">
        <v>63.13888</v>
      </c>
      <c r="CS242">
        <v>18421.38</v>
      </c>
      <c r="CT242">
        <v>0.80537729999999996</v>
      </c>
      <c r="CU242">
        <v>29.239460000000001</v>
      </c>
      <c r="CV242">
        <v>73.406679999999994</v>
      </c>
      <c r="CW242">
        <v>21721.82</v>
      </c>
      <c r="CX242">
        <v>0.8040465</v>
      </c>
      <c r="CY242">
        <v>29.42042</v>
      </c>
      <c r="CZ242">
        <v>61.349580000000003</v>
      </c>
      <c r="DA242">
        <v>18396.669999999998</v>
      </c>
      <c r="DB242">
        <v>0.80265909999999996</v>
      </c>
      <c r="DC242">
        <v>30.475560000000002</v>
      </c>
      <c r="DD242">
        <v>38.63973</v>
      </c>
      <c r="DE242">
        <v>11725.68</v>
      </c>
      <c r="DF242">
        <v>0.80103749999999996</v>
      </c>
      <c r="DG242">
        <v>32.254959999999997</v>
      </c>
      <c r="DH242">
        <v>19.193010000000001</v>
      </c>
      <c r="DI242">
        <v>5890.0990000000002</v>
      </c>
      <c r="DJ242">
        <v>0.79932800000000004</v>
      </c>
      <c r="DK242">
        <v>35.091459999999998</v>
      </c>
      <c r="DL242">
        <v>7.8359350000000001</v>
      </c>
      <c r="DM242">
        <v>2429.58</v>
      </c>
      <c r="DN242">
        <v>0.79757210000000001</v>
      </c>
      <c r="DO242">
        <v>38.261920000000003</v>
      </c>
      <c r="DP242">
        <v>2.7355339999999999</v>
      </c>
      <c r="DQ242">
        <v>855.82500000000005</v>
      </c>
      <c r="DR242">
        <v>0.79576919999999995</v>
      </c>
      <c r="DS242">
        <v>39.04289</v>
      </c>
      <c r="DT242">
        <v>0.85271410000000003</v>
      </c>
      <c r="DU242">
        <v>268.7063</v>
      </c>
      <c r="DV242">
        <v>0.79365110000000005</v>
      </c>
      <c r="DW242">
        <v>38.321379999999998</v>
      </c>
      <c r="DX242">
        <v>0.25413760000000002</v>
      </c>
      <c r="DY242">
        <v>80.389840000000007</v>
      </c>
      <c r="DZ242">
        <v>0.79204450000000004</v>
      </c>
      <c r="EA242">
        <v>37.969499999999996</v>
      </c>
      <c r="EB242" s="1">
        <v>8.5099040000000001E-2</v>
      </c>
      <c r="EC242">
        <v>26.761240000000001</v>
      </c>
      <c r="ED242">
        <v>0.79044130000000001</v>
      </c>
      <c r="EE242">
        <v>38.217550000000003</v>
      </c>
      <c r="EF242" s="1">
        <v>4.2608149999999997E-2</v>
      </c>
      <c r="EG242">
        <v>13.180249999999999</v>
      </c>
      <c r="EH242">
        <v>0.78918270000000001</v>
      </c>
      <c r="EI242">
        <v>39.333799999999997</v>
      </c>
      <c r="EJ242" s="1">
        <v>3.429219E-2</v>
      </c>
      <c r="EK242">
        <v>10.483750000000001</v>
      </c>
      <c r="EL242">
        <v>0.78811690000000001</v>
      </c>
      <c r="EM242">
        <v>41.340679999999999</v>
      </c>
      <c r="EN242" s="1">
        <v>3.4062009999999997E-2</v>
      </c>
      <c r="EO242">
        <v>10.387779999999999</v>
      </c>
      <c r="EP242">
        <v>0.78731499999999999</v>
      </c>
      <c r="EQ242">
        <v>44.466720000000002</v>
      </c>
      <c r="ER242" s="1">
        <v>3.4744799999999999E-2</v>
      </c>
      <c r="ES242">
        <v>10.60919</v>
      </c>
      <c r="ET242">
        <v>0.78657529999999998</v>
      </c>
      <c r="EU242">
        <v>46.94896</v>
      </c>
      <c r="EV242" s="1">
        <v>3.4520439999999999E-2</v>
      </c>
      <c r="EW242">
        <v>10.56119</v>
      </c>
      <c r="EX242">
        <v>0.78599390000000002</v>
      </c>
      <c r="EY242">
        <v>46.418500000000002</v>
      </c>
      <c r="EZ242" s="1">
        <v>3.3203280000000002E-2</v>
      </c>
      <c r="FA242">
        <v>10.17179</v>
      </c>
      <c r="FB242">
        <v>0.78559630000000003</v>
      </c>
      <c r="FC242">
        <v>44.496319999999997</v>
      </c>
      <c r="FD242" s="1">
        <v>3.1040640000000001E-2</v>
      </c>
      <c r="FE242">
        <v>9.5179620000000007</v>
      </c>
      <c r="FF242">
        <v>0.78533640000000005</v>
      </c>
      <c r="FG242">
        <v>42.873370000000001</v>
      </c>
      <c r="FH242" s="1">
        <v>2.8256949999999999E-2</v>
      </c>
      <c r="FI242">
        <v>8.6710360000000009</v>
      </c>
      <c r="FJ242">
        <v>0.78540880000000002</v>
      </c>
      <c r="FK242">
        <v>42.33511</v>
      </c>
      <c r="FL242" s="1">
        <v>2.4948109999999999E-2</v>
      </c>
      <c r="FM242">
        <v>7.6597280000000003</v>
      </c>
      <c r="FN242">
        <v>0.78544950000000002</v>
      </c>
      <c r="FO242">
        <v>43.568249999999999</v>
      </c>
      <c r="FP242" s="1">
        <v>2.1217320000000001E-2</v>
      </c>
      <c r="FQ242">
        <v>6.5199480000000003</v>
      </c>
      <c r="FR242">
        <v>0.78553890000000004</v>
      </c>
      <c r="FS242">
        <v>45.446539999999999</v>
      </c>
      <c r="FT242" s="1">
        <v>1.7357049999999999E-2</v>
      </c>
      <c r="FU242">
        <v>5.3388450000000001</v>
      </c>
      <c r="FV242">
        <v>0.78560669999999999</v>
      </c>
      <c r="FW242">
        <v>47.172849999999997</v>
      </c>
      <c r="FX242" s="1">
        <v>1.380047E-2</v>
      </c>
      <c r="FY242">
        <v>4.246124</v>
      </c>
      <c r="FZ242">
        <v>0.78563280000000002</v>
      </c>
      <c r="GA242">
        <v>47.241669999999999</v>
      </c>
      <c r="GB242" s="1">
        <v>1.0890830000000001E-2</v>
      </c>
      <c r="GC242">
        <v>3.3488929999999999</v>
      </c>
      <c r="GD242">
        <v>0.78568020000000005</v>
      </c>
      <c r="GE242">
        <v>45.937269999999998</v>
      </c>
      <c r="GF242" s="1">
        <v>8.7458269999999994E-3</v>
      </c>
      <c r="GG242">
        <v>2.6856629999999999</v>
      </c>
      <c r="GH242">
        <v>0.78570070000000003</v>
      </c>
      <c r="GI242">
        <v>43.995699999999999</v>
      </c>
      <c r="GJ242" s="1">
        <v>7.2795209999999997E-3</v>
      </c>
      <c r="GK242">
        <v>2.2315070000000001</v>
      </c>
      <c r="GL242">
        <v>0.78570969999999996</v>
      </c>
      <c r="GM242">
        <v>42.863120000000002</v>
      </c>
      <c r="GN242" s="1">
        <v>6.3148589999999999E-3</v>
      </c>
      <c r="GO242">
        <v>1.932488</v>
      </c>
      <c r="GP242">
        <v>0.78571820000000003</v>
      </c>
      <c r="GQ242">
        <v>42.843049999999998</v>
      </c>
      <c r="GR242" s="1">
        <v>5.6750589999999997E-3</v>
      </c>
      <c r="GS242">
        <v>1.7344170000000001</v>
      </c>
      <c r="GT242">
        <v>0.78572940000000002</v>
      </c>
      <c r="GU242">
        <v>44.765889999999999</v>
      </c>
      <c r="GV242" s="1">
        <v>5.2281280000000003E-3</v>
      </c>
      <c r="GW242">
        <v>1.596393</v>
      </c>
      <c r="GX242">
        <v>0.7857307</v>
      </c>
      <c r="GY242">
        <v>47.128360000000001</v>
      </c>
      <c r="GZ242" s="1">
        <v>4.8903979999999998E-3</v>
      </c>
      <c r="HA242">
        <v>1.4926299999999999</v>
      </c>
      <c r="HB242">
        <v>0.7857674</v>
      </c>
      <c r="HC242">
        <v>49.329689999999999</v>
      </c>
      <c r="HD242" s="1">
        <v>4.6160979999999999E-3</v>
      </c>
      <c r="HE242">
        <v>1.4083589999999999</v>
      </c>
      <c r="HF242">
        <v>0.78576179999999995</v>
      </c>
      <c r="HG242">
        <v>50.108969999999999</v>
      </c>
      <c r="HH242" s="1">
        <v>4.3781039999999998E-3</v>
      </c>
      <c r="HI242">
        <v>1.3355300000000001</v>
      </c>
      <c r="HJ242">
        <v>0.78574999999999995</v>
      </c>
      <c r="HK242">
        <v>48.401220000000002</v>
      </c>
      <c r="HL242" s="1">
        <v>4.164722E-3</v>
      </c>
      <c r="HM242">
        <v>1.2703249999999999</v>
      </c>
      <c r="HN242">
        <v>0.78578190000000003</v>
      </c>
      <c r="HO242">
        <v>46.046190000000003</v>
      </c>
      <c r="HP242" s="1">
        <v>3.9693610000000002E-3</v>
      </c>
      <c r="HQ242">
        <v>1.2106060000000001</v>
      </c>
      <c r="HR242">
        <v>0.78574279999999996</v>
      </c>
      <c r="HS242">
        <v>44.0944</v>
      </c>
      <c r="HT242" s="1">
        <v>3.787669E-3</v>
      </c>
      <c r="HU242">
        <v>1.1551720000000001</v>
      </c>
      <c r="HV242">
        <v>0.78574089999999996</v>
      </c>
      <c r="HW242">
        <v>43.326700000000002</v>
      </c>
      <c r="HX242" s="1">
        <v>3.6170429999999999E-3</v>
      </c>
      <c r="HY242">
        <v>1.1031519999999999</v>
      </c>
      <c r="HZ242">
        <v>0.78577920000000001</v>
      </c>
      <c r="IA242">
        <v>44.795729999999999</v>
      </c>
      <c r="IB242" s="1">
        <v>3.4564069999999999E-3</v>
      </c>
      <c r="IC242">
        <v>1.054122</v>
      </c>
      <c r="ID242">
        <v>0.78576990000000002</v>
      </c>
      <c r="IE242">
        <v>48.34816</v>
      </c>
      <c r="IF242" s="1">
        <v>3.3049669999999998E-3</v>
      </c>
      <c r="IG242">
        <v>1.0078769999999999</v>
      </c>
      <c r="IH242">
        <v>0.78577770000000002</v>
      </c>
      <c r="II242">
        <v>52.416580000000003</v>
      </c>
      <c r="IJ242" s="1">
        <v>3.1619030000000002E-3</v>
      </c>
      <c r="IK242">
        <v>0.96423110000000001</v>
      </c>
      <c r="IL242">
        <v>0.78577569999999997</v>
      </c>
      <c r="IM242">
        <v>54.136330000000001</v>
      </c>
      <c r="IN242" s="1">
        <v>3.0270760000000001E-3</v>
      </c>
      <c r="IO242">
        <v>0.92304660000000005</v>
      </c>
      <c r="IP242">
        <v>0.78577039999999998</v>
      </c>
      <c r="IQ242">
        <v>53.195610000000002</v>
      </c>
      <c r="IR242" s="1">
        <v>2.8991139999999999E-3</v>
      </c>
      <c r="IS242">
        <v>0.88408120000000001</v>
      </c>
      <c r="IT242">
        <v>0.78577620000000004</v>
      </c>
      <c r="IU242">
        <v>51.111849999999997</v>
      </c>
      <c r="IV242" s="1">
        <v>2.7780069999999999E-3</v>
      </c>
      <c r="IW242">
        <v>0.84706700000000001</v>
      </c>
      <c r="IX242">
        <v>0.78576710000000005</v>
      </c>
      <c r="IY242">
        <v>49.362259999999999</v>
      </c>
      <c r="IZ242" s="1">
        <v>2.6628730000000001E-3</v>
      </c>
      <c r="JA242">
        <v>0.81197220000000003</v>
      </c>
      <c r="JB242">
        <v>0.78577350000000001</v>
      </c>
      <c r="JC242">
        <v>48.486870000000003</v>
      </c>
      <c r="JD242" s="1">
        <v>2.5535810000000001E-3</v>
      </c>
      <c r="JE242">
        <v>0.77867569999999997</v>
      </c>
      <c r="JF242">
        <v>0.78577070000000004</v>
      </c>
      <c r="JG242">
        <v>49.499400000000001</v>
      </c>
      <c r="JH242" s="1">
        <v>2.4500009999999998E-3</v>
      </c>
      <c r="JI242">
        <v>0.74703679999999995</v>
      </c>
      <c r="JJ242">
        <v>0.78577160000000001</v>
      </c>
      <c r="JK242">
        <v>50.47166</v>
      </c>
      <c r="JL242" s="1">
        <v>2.3499900000000002E-3</v>
      </c>
      <c r="JM242">
        <v>0.71695189999999998</v>
      </c>
      <c r="JN242">
        <v>0.78576849999999998</v>
      </c>
      <c r="JO242">
        <v>50.200859999999999</v>
      </c>
      <c r="JP242" s="1">
        <v>2.2506190000000001E-3</v>
      </c>
      <c r="JQ242">
        <v>0.68840259999999998</v>
      </c>
      <c r="JR242">
        <v>0.78576990000000002</v>
      </c>
      <c r="JS242">
        <v>48.780650000000001</v>
      </c>
      <c r="JT242" s="1">
        <v>2.1567370000000002E-3</v>
      </c>
      <c r="JU242">
        <v>0.6613367</v>
      </c>
      <c r="JV242">
        <v>0.78576990000000002</v>
      </c>
      <c r="JW242">
        <v>47.003529999999998</v>
      </c>
      <c r="JX242" s="1">
        <v>2.0679100000000001E-3</v>
      </c>
      <c r="JY242">
        <v>0.63561559999999995</v>
      </c>
      <c r="JZ242">
        <v>0.78576990000000002</v>
      </c>
      <c r="KA242">
        <v>45.356610000000003</v>
      </c>
      <c r="KB242" s="1">
        <v>1.9835400000000002E-3</v>
      </c>
      <c r="KC242">
        <v>0.61104729999999996</v>
      </c>
      <c r="KD242">
        <v>0.78576539999999995</v>
      </c>
      <c r="KE242">
        <v>44.295969999999997</v>
      </c>
      <c r="KF242" s="1">
        <v>1.9032020000000001E-3</v>
      </c>
      <c r="KG242">
        <v>0.58755020000000002</v>
      </c>
      <c r="KH242">
        <v>0.78577129999999995</v>
      </c>
      <c r="KI242">
        <v>43.751840000000001</v>
      </c>
      <c r="KJ242" s="1">
        <v>1.82686E-3</v>
      </c>
      <c r="KK242">
        <v>0.56511829999999996</v>
      </c>
      <c r="KL242">
        <v>0.78576829999999998</v>
      </c>
      <c r="KM242">
        <v>44.946469999999998</v>
      </c>
      <c r="KN242" s="1">
        <v>1.754378E-3</v>
      </c>
      <c r="KO242">
        <v>0.543736</v>
      </c>
      <c r="KP242">
        <v>0.78574310000000003</v>
      </c>
      <c r="KQ242">
        <v>48.161589999999997</v>
      </c>
      <c r="KR242" s="1">
        <v>1.6853079999999999E-3</v>
      </c>
      <c r="KS242">
        <v>0.52332279999999998</v>
      </c>
      <c r="KT242">
        <v>0.78577439999999998</v>
      </c>
      <c r="KU242">
        <v>52.080649999999999</v>
      </c>
      <c r="KV242" s="1">
        <v>1.619498E-3</v>
      </c>
      <c r="KW242">
        <v>0.50377229999999995</v>
      </c>
      <c r="KX242">
        <v>0.7857731</v>
      </c>
      <c r="KY242">
        <v>53.817439999999998</v>
      </c>
      <c r="KZ242" s="1">
        <v>1.5567140000000001E-3</v>
      </c>
      <c r="LA242">
        <v>0.48507699999999998</v>
      </c>
      <c r="LB242">
        <v>0.78577220000000003</v>
      </c>
      <c r="LC242">
        <v>52.338450000000002</v>
      </c>
      <c r="LD242" s="1">
        <v>1.496933E-3</v>
      </c>
      <c r="LE242">
        <v>0.4671825</v>
      </c>
      <c r="LF242">
        <v>0.7857674</v>
      </c>
      <c r="LG242">
        <v>50.130809999999997</v>
      </c>
      <c r="LH242" s="1">
        <v>1.439826E-3</v>
      </c>
      <c r="LI242">
        <v>0.4500749</v>
      </c>
      <c r="LJ242">
        <v>0.78576780000000002</v>
      </c>
      <c r="LK242">
        <v>48.876289999999997</v>
      </c>
      <c r="LL242" s="1">
        <v>1.385514E-3</v>
      </c>
      <c r="LM242">
        <v>0.43374570000000001</v>
      </c>
      <c r="LN242">
        <v>0.78577730000000001</v>
      </c>
      <c r="LO242">
        <v>48.32479</v>
      </c>
      <c r="LP242" s="1">
        <v>1.333297E-3</v>
      </c>
      <c r="LQ242">
        <v>0.41801759999999999</v>
      </c>
      <c r="LR242">
        <v>0.78576650000000003</v>
      </c>
      <c r="LS242">
        <v>48.867669999999997</v>
      </c>
      <c r="LT242" s="1">
        <v>1.283392E-3</v>
      </c>
      <c r="LU242">
        <v>0.40292549999999999</v>
      </c>
      <c r="LV242">
        <v>0.78576869999999999</v>
      </c>
      <c r="LW242">
        <v>50.251640000000002</v>
      </c>
      <c r="LX242" s="1">
        <v>1.2356349999999999E-3</v>
      </c>
      <c r="LY242">
        <v>0.38846130000000001</v>
      </c>
      <c r="LZ242">
        <v>0.78577070000000004</v>
      </c>
      <c r="MA242">
        <v>50.90475</v>
      </c>
      <c r="MB242" s="1">
        <v>1.189968E-3</v>
      </c>
      <c r="MC242">
        <v>0.37460060000000001</v>
      </c>
      <c r="MD242">
        <v>0.78576829999999998</v>
      </c>
      <c r="ME242">
        <v>50.61795</v>
      </c>
      <c r="MF242" s="1">
        <v>1.1463300000000001E-3</v>
      </c>
      <c r="MG242">
        <v>0.36134129999999998</v>
      </c>
      <c r="MH242">
        <v>0.78576869999999999</v>
      </c>
      <c r="MI242">
        <v>48.861890000000002</v>
      </c>
      <c r="MJ242" s="1">
        <v>1.1045269999999999E-3</v>
      </c>
      <c r="MK242">
        <v>0.34864070000000003</v>
      </c>
      <c r="ML242">
        <v>0.78576500000000005</v>
      </c>
      <c r="MM242">
        <v>46.001739999999998</v>
      </c>
      <c r="MN242" s="1">
        <v>1.064349E-3</v>
      </c>
      <c r="MO242">
        <v>0.33646759999999998</v>
      </c>
      <c r="MP242">
        <v>0.78576639999999998</v>
      </c>
      <c r="MQ242">
        <v>43.729019999999998</v>
      </c>
      <c r="MR242" s="1">
        <v>1.025883E-3</v>
      </c>
      <c r="MS242">
        <v>0.32479859999999999</v>
      </c>
      <c r="MT242">
        <v>0.78577010000000003</v>
      </c>
      <c r="MU242">
        <v>42.392220000000002</v>
      </c>
      <c r="MV242" s="1">
        <v>9.8902840000000001E-4</v>
      </c>
      <c r="MW242">
        <v>0.31360690000000002</v>
      </c>
      <c r="MX242">
        <v>0.78574010000000005</v>
      </c>
      <c r="MY242">
        <v>42.776769999999999</v>
      </c>
      <c r="MZ242" s="1">
        <v>9.5377560000000001E-4</v>
      </c>
      <c r="NA242">
        <v>0.30285610000000002</v>
      </c>
      <c r="NB242">
        <v>0.78574250000000001</v>
      </c>
      <c r="NC242">
        <v>43.7712</v>
      </c>
      <c r="ND242" s="1">
        <v>9.1998860000000004E-4</v>
      </c>
      <c r="NE242">
        <v>0.29254249999999998</v>
      </c>
      <c r="NF242">
        <v>0.78576889999999999</v>
      </c>
      <c r="NG242">
        <v>45.294199999999996</v>
      </c>
      <c r="NH242" s="1">
        <v>8.8748620000000001E-4</v>
      </c>
      <c r="NI242">
        <v>0.2826052</v>
      </c>
      <c r="NJ242">
        <v>0.78576829999999998</v>
      </c>
      <c r="NK242">
        <v>46.838520000000003</v>
      </c>
      <c r="NL242" s="1">
        <v>8.5623820000000001E-4</v>
      </c>
      <c r="NM242">
        <v>0.27304040000000002</v>
      </c>
      <c r="NN242">
        <v>0.78577790000000003</v>
      </c>
      <c r="NO242">
        <v>46.471640000000001</v>
      </c>
      <c r="NP242" s="1">
        <v>8.2625020000000001E-4</v>
      </c>
      <c r="NQ242">
        <v>0.26382129999999998</v>
      </c>
      <c r="NR242">
        <v>0.78575950000000006</v>
      </c>
      <c r="NS242">
        <v>44.609009999999998</v>
      </c>
      <c r="NT242" s="1">
        <v>7.9739670000000004E-4</v>
      </c>
      <c r="NU242">
        <v>0.25495649999999997</v>
      </c>
      <c r="NV242">
        <v>0.78576690000000005</v>
      </c>
      <c r="NW242">
        <v>43.534370000000003</v>
      </c>
      <c r="NX242" s="1">
        <v>7.6970939999999996E-4</v>
      </c>
      <c r="NY242">
        <v>0.24641650000000001</v>
      </c>
      <c r="NZ242">
        <v>0.78576979999999996</v>
      </c>
      <c r="OA242">
        <v>43.486460000000001</v>
      </c>
      <c r="OB242" s="1">
        <v>7.431572E-4</v>
      </c>
      <c r="OC242">
        <v>0.23817969999999999</v>
      </c>
      <c r="OD242">
        <v>0.78574650000000001</v>
      </c>
      <c r="OE242">
        <v>44.997590000000002</v>
      </c>
      <c r="OF242" s="1">
        <v>7.176506E-4</v>
      </c>
      <c r="OG242">
        <v>0.2302379</v>
      </c>
      <c r="OH242">
        <v>0.78576869999999999</v>
      </c>
      <c r="OI242">
        <v>45.757860000000001</v>
      </c>
      <c r="OJ242" s="1">
        <v>6.9311559999999999E-4</v>
      </c>
      <c r="OK242">
        <v>0.22257669999999999</v>
      </c>
    </row>
    <row r="243" spans="1:401" x14ac:dyDescent="0.35">
      <c r="A243">
        <v>249</v>
      </c>
      <c r="B243" t="s">
        <v>4</v>
      </c>
      <c r="C243" t="s">
        <v>181</v>
      </c>
      <c r="D243" t="s">
        <v>249</v>
      </c>
      <c r="E243">
        <v>841.66560000000004</v>
      </c>
      <c r="F243">
        <v>1.0631280000000001</v>
      </c>
      <c r="G243">
        <v>26.67144</v>
      </c>
      <c r="H243">
        <v>0</v>
      </c>
      <c r="I243">
        <v>0</v>
      </c>
      <c r="J243">
        <v>1.0526530000000001</v>
      </c>
      <c r="K243">
        <v>26.53988</v>
      </c>
      <c r="L243">
        <v>0</v>
      </c>
      <c r="M243">
        <v>0</v>
      </c>
      <c r="N243">
        <v>1.0420659999999999</v>
      </c>
      <c r="O243">
        <v>25.893180000000001</v>
      </c>
      <c r="P243">
        <v>0</v>
      </c>
      <c r="Q243">
        <v>0</v>
      </c>
      <c r="R243">
        <v>1.031612</v>
      </c>
      <c r="S243">
        <v>25.996829999999999</v>
      </c>
      <c r="T243">
        <v>0</v>
      </c>
      <c r="U243">
        <v>0</v>
      </c>
      <c r="V243">
        <v>1.0210570000000001</v>
      </c>
      <c r="W243">
        <v>26.384070000000001</v>
      </c>
      <c r="X243">
        <v>0</v>
      </c>
      <c r="Y243">
        <v>0</v>
      </c>
      <c r="Z243">
        <v>1.0094829999999999</v>
      </c>
      <c r="AA243">
        <v>26.347639999999998</v>
      </c>
      <c r="AB243">
        <v>0</v>
      </c>
      <c r="AC243">
        <v>0</v>
      </c>
      <c r="AD243">
        <v>0.99726179999999998</v>
      </c>
      <c r="AE243">
        <v>26.031479999999998</v>
      </c>
      <c r="AF243">
        <v>0</v>
      </c>
      <c r="AG243">
        <v>0</v>
      </c>
      <c r="AH243">
        <v>0.98605900000000002</v>
      </c>
      <c r="AI243">
        <v>25.845379999999999</v>
      </c>
      <c r="AJ243">
        <v>0</v>
      </c>
      <c r="AK243">
        <v>0</v>
      </c>
      <c r="AL243">
        <v>0.97576169999999995</v>
      </c>
      <c r="AM243">
        <v>25.844999999999999</v>
      </c>
      <c r="AN243">
        <v>0</v>
      </c>
      <c r="AO243">
        <v>0</v>
      </c>
      <c r="AP243">
        <v>0.96699009999999996</v>
      </c>
      <c r="AQ243">
        <v>26.746390000000002</v>
      </c>
      <c r="AR243">
        <v>0</v>
      </c>
      <c r="AS243">
        <v>0</v>
      </c>
      <c r="AT243">
        <v>0.95841520000000002</v>
      </c>
      <c r="AU243">
        <v>28.21604</v>
      </c>
      <c r="AV243">
        <v>0</v>
      </c>
      <c r="AW243" s="1">
        <v>1.4219980000000001E-38</v>
      </c>
      <c r="AX243">
        <v>0.95012030000000003</v>
      </c>
      <c r="AY243">
        <v>29.865929999999999</v>
      </c>
      <c r="AZ243" s="1">
        <v>2.6819530000000002E-31</v>
      </c>
      <c r="BA243" s="1">
        <v>6.7910559999999998E-29</v>
      </c>
      <c r="BB243">
        <v>0.94233599999999995</v>
      </c>
      <c r="BC243">
        <v>30.95121</v>
      </c>
      <c r="BD243" s="1">
        <v>1.8628519999999999E-21</v>
      </c>
      <c r="BE243" s="1">
        <v>3.6189219999999999E-19</v>
      </c>
      <c r="BF243">
        <v>0.93528259999999996</v>
      </c>
      <c r="BG243">
        <v>30.752780000000001</v>
      </c>
      <c r="BH243" s="1">
        <v>3.6436660000000002E-14</v>
      </c>
      <c r="BI243" s="1">
        <v>6.2644979999999999E-12</v>
      </c>
      <c r="BJ243">
        <v>0.92868269999999997</v>
      </c>
      <c r="BK243">
        <v>30.12754</v>
      </c>
      <c r="BL243" s="1">
        <v>2.0277619999999998E-9</v>
      </c>
      <c r="BM243" s="1">
        <v>4.0005760000000003E-7</v>
      </c>
      <c r="BN243">
        <v>0.9226413</v>
      </c>
      <c r="BO243">
        <v>30.017160000000001</v>
      </c>
      <c r="BP243" s="1">
        <v>2.011305E-6</v>
      </c>
      <c r="BQ243" s="1">
        <v>4.2624649999999998E-4</v>
      </c>
      <c r="BR243">
        <v>0.91667109999999996</v>
      </c>
      <c r="BS243">
        <v>30.37134</v>
      </c>
      <c r="BT243" s="1">
        <v>3.2490200000000001E-4</v>
      </c>
      <c r="BU243" s="1">
        <v>7.2607779999999997E-2</v>
      </c>
      <c r="BV243">
        <v>0.91130610000000001</v>
      </c>
      <c r="BW243">
        <v>31.54561</v>
      </c>
      <c r="BX243">
        <v>1.5542820000000001E-2</v>
      </c>
      <c r="BY243">
        <v>3.6224270000000001</v>
      </c>
      <c r="BZ243">
        <v>0.90685380000000004</v>
      </c>
      <c r="CA243">
        <v>32.510460000000002</v>
      </c>
      <c r="CB243">
        <v>0.29312290000000002</v>
      </c>
      <c r="CC243">
        <v>70.84787</v>
      </c>
      <c r="CD243">
        <v>0.90297700000000003</v>
      </c>
      <c r="CE243">
        <v>32.825940000000003</v>
      </c>
      <c r="CF243">
        <v>2.6048309999999999</v>
      </c>
      <c r="CG243">
        <v>650.44929999999999</v>
      </c>
      <c r="CH243">
        <v>0.89953019999999995</v>
      </c>
      <c r="CI243">
        <v>32.200400000000002</v>
      </c>
      <c r="CJ243">
        <v>12.382</v>
      </c>
      <c r="CK243">
        <v>3181.0439999999999</v>
      </c>
      <c r="CL243">
        <v>0.89629919999999996</v>
      </c>
      <c r="CM243">
        <v>30.858550000000001</v>
      </c>
      <c r="CN243">
        <v>34.582999999999998</v>
      </c>
      <c r="CO243">
        <v>9118.8490000000002</v>
      </c>
      <c r="CP243">
        <v>0.89274200000000004</v>
      </c>
      <c r="CQ243">
        <v>29.753119999999999</v>
      </c>
      <c r="CR243">
        <v>61.278950000000002</v>
      </c>
      <c r="CS243">
        <v>16546.490000000002</v>
      </c>
      <c r="CT243">
        <v>0.88867110000000005</v>
      </c>
      <c r="CU243">
        <v>29.22101</v>
      </c>
      <c r="CV243">
        <v>73.443610000000007</v>
      </c>
      <c r="CW243">
        <v>20271.96</v>
      </c>
      <c r="CX243">
        <v>0.88409300000000002</v>
      </c>
      <c r="CY243">
        <v>29.391249999999999</v>
      </c>
      <c r="CZ243">
        <v>62.966999999999999</v>
      </c>
      <c r="DA243">
        <v>17733.38</v>
      </c>
      <c r="DB243">
        <v>0.87874980000000003</v>
      </c>
      <c r="DC243">
        <v>30.49278</v>
      </c>
      <c r="DD243">
        <v>40.568550000000002</v>
      </c>
      <c r="DE243">
        <v>11640.1</v>
      </c>
      <c r="DF243">
        <v>0.87259609999999999</v>
      </c>
      <c r="DG243">
        <v>32.333159999999999</v>
      </c>
      <c r="DH243">
        <v>20.547979999999999</v>
      </c>
      <c r="DI243">
        <v>5998.143</v>
      </c>
      <c r="DJ243">
        <v>0.86579859999999997</v>
      </c>
      <c r="DK243">
        <v>35.225029999999997</v>
      </c>
      <c r="DL243">
        <v>8.5283169999999995</v>
      </c>
      <c r="DM243">
        <v>2528.4949999999999</v>
      </c>
      <c r="DN243">
        <v>0.85856209999999999</v>
      </c>
      <c r="DO243">
        <v>38.400669999999998</v>
      </c>
      <c r="DP243">
        <v>3.017099</v>
      </c>
      <c r="DQ243">
        <v>906.63990000000001</v>
      </c>
      <c r="DR243">
        <v>0.85125919999999999</v>
      </c>
      <c r="DS243">
        <v>39.099080000000001</v>
      </c>
      <c r="DT243">
        <v>0.94908230000000005</v>
      </c>
      <c r="DU243">
        <v>288.23399999999998</v>
      </c>
      <c r="DV243">
        <v>0.84369570000000005</v>
      </c>
      <c r="DW243">
        <v>38.328899999999997</v>
      </c>
      <c r="DX243">
        <v>0.28306940000000003</v>
      </c>
      <c r="DY243">
        <v>86.412229999999994</v>
      </c>
      <c r="DZ243">
        <v>0.8369626</v>
      </c>
      <c r="EA243">
        <v>37.916460000000001</v>
      </c>
      <c r="EB243">
        <v>9.2882919999999994E-2</v>
      </c>
      <c r="EC243">
        <v>28.091699999999999</v>
      </c>
      <c r="ED243">
        <v>0.83066700000000004</v>
      </c>
      <c r="EE243">
        <v>38.120289999999997</v>
      </c>
      <c r="EF243" s="1">
        <v>4.4407330000000002E-2</v>
      </c>
      <c r="EG243">
        <v>13.058400000000001</v>
      </c>
      <c r="EH243">
        <v>0.82515749999999999</v>
      </c>
      <c r="EI243">
        <v>39.245570000000001</v>
      </c>
      <c r="EJ243" s="1">
        <v>3.454103E-2</v>
      </c>
      <c r="EK243">
        <v>9.9289369999999995</v>
      </c>
      <c r="EL243">
        <v>0.82053379999999998</v>
      </c>
      <c r="EM243">
        <v>41.297469999999997</v>
      </c>
      <c r="EN243" s="1">
        <v>3.3998180000000003E-2</v>
      </c>
      <c r="EO243">
        <v>9.7145229999999998</v>
      </c>
      <c r="EP243">
        <v>0.81654839999999995</v>
      </c>
      <c r="EQ243">
        <v>44.496189999999999</v>
      </c>
      <c r="ER243" s="1">
        <v>3.4707960000000003E-2</v>
      </c>
      <c r="ES243">
        <v>9.9297799999999992</v>
      </c>
      <c r="ET243">
        <v>0.81315789999999999</v>
      </c>
      <c r="EU243">
        <v>47.046790000000001</v>
      </c>
      <c r="EV243" s="1">
        <v>3.4584419999999998E-2</v>
      </c>
      <c r="EW243">
        <v>9.9228389999999997</v>
      </c>
      <c r="EX243">
        <v>0.81050429999999996</v>
      </c>
      <c r="EY243">
        <v>46.529490000000003</v>
      </c>
      <c r="EZ243" s="1">
        <v>3.3359159999999999E-2</v>
      </c>
      <c r="FA243">
        <v>9.5927620000000005</v>
      </c>
      <c r="FB243">
        <v>0.80848160000000002</v>
      </c>
      <c r="FC243">
        <v>44.624650000000003</v>
      </c>
      <c r="FD243" s="1">
        <v>3.1262110000000003E-2</v>
      </c>
      <c r="FE243">
        <v>9.0050410000000003</v>
      </c>
      <c r="FF243">
        <v>0.80701880000000004</v>
      </c>
      <c r="FG243">
        <v>42.931260000000002</v>
      </c>
      <c r="FH243">
        <v>2.8530139999999999E-2</v>
      </c>
      <c r="FI243">
        <v>8.2299799999999994</v>
      </c>
      <c r="FJ243">
        <v>0.80616500000000002</v>
      </c>
      <c r="FK243">
        <v>42.312519999999999</v>
      </c>
      <c r="FL243" s="1">
        <v>2.5267560000000001E-2</v>
      </c>
      <c r="FM243">
        <v>7.2976890000000001</v>
      </c>
      <c r="FN243">
        <v>0.80550549999999999</v>
      </c>
      <c r="FO243">
        <v>43.524380000000001</v>
      </c>
      <c r="FP243" s="1">
        <v>2.1565480000000001E-2</v>
      </c>
      <c r="FQ243">
        <v>6.239007</v>
      </c>
      <c r="FR243">
        <v>0.80508139999999995</v>
      </c>
      <c r="FS243">
        <v>45.42427</v>
      </c>
      <c r="FT243" s="1">
        <v>1.770074E-2</v>
      </c>
      <c r="FU243">
        <v>5.1303260000000002</v>
      </c>
      <c r="FV243">
        <v>0.80477169999999998</v>
      </c>
      <c r="FW243">
        <v>47.215470000000003</v>
      </c>
      <c r="FX243" s="1">
        <v>1.4100919999999999E-2</v>
      </c>
      <c r="FY243">
        <v>4.0906969999999996</v>
      </c>
      <c r="FZ243">
        <v>0.80458169999999996</v>
      </c>
      <c r="GA243">
        <v>47.350790000000003</v>
      </c>
      <c r="GB243" s="1">
        <v>1.112457E-2</v>
      </c>
      <c r="GC243">
        <v>3.2256459999999998</v>
      </c>
      <c r="GD243">
        <v>0.80445460000000002</v>
      </c>
      <c r="GE243">
        <v>46.081099999999999</v>
      </c>
      <c r="GF243" s="1">
        <v>8.9114139999999994E-3</v>
      </c>
      <c r="GG243">
        <v>2.5791879999999998</v>
      </c>
      <c r="GH243">
        <v>0.80436640000000004</v>
      </c>
      <c r="GI243">
        <v>44.08484</v>
      </c>
      <c r="GJ243" s="1">
        <v>7.3900659999999998E-3</v>
      </c>
      <c r="GK243">
        <v>2.1333440000000001</v>
      </c>
      <c r="GL243">
        <v>0.80432020000000004</v>
      </c>
      <c r="GM243">
        <v>42.844520000000003</v>
      </c>
      <c r="GN243" s="1">
        <v>6.3872750000000004E-3</v>
      </c>
      <c r="GO243">
        <v>1.83897</v>
      </c>
      <c r="GP243">
        <v>0.80427660000000001</v>
      </c>
      <c r="GQ243">
        <v>42.745109999999997</v>
      </c>
      <c r="GR243" s="1">
        <v>5.723929E-3</v>
      </c>
      <c r="GS243">
        <v>1.644536</v>
      </c>
      <c r="GT243">
        <v>0.8042608</v>
      </c>
      <c r="GU243">
        <v>44.68976</v>
      </c>
      <c r="GV243" s="1">
        <v>5.2633560000000003E-3</v>
      </c>
      <c r="GW243">
        <v>1.5100709999999999</v>
      </c>
      <c r="GX243">
        <v>0.80424569999999995</v>
      </c>
      <c r="GY243">
        <v>47.102699999999999</v>
      </c>
      <c r="GZ243" s="1">
        <v>4.9179310000000004E-3</v>
      </c>
      <c r="HA243">
        <v>1.4098900000000001</v>
      </c>
      <c r="HB243">
        <v>0.8042376</v>
      </c>
      <c r="HC243">
        <v>49.404490000000003</v>
      </c>
      <c r="HD243" s="1">
        <v>4.639247E-3</v>
      </c>
      <c r="HE243">
        <v>1.3292539999999999</v>
      </c>
      <c r="HF243">
        <v>0.8042454</v>
      </c>
      <c r="HG243">
        <v>50.265270000000001</v>
      </c>
      <c r="HH243" s="1">
        <v>4.3985320000000001E-3</v>
      </c>
      <c r="HI243">
        <v>1.2599499999999999</v>
      </c>
      <c r="HJ243">
        <v>0.80424180000000001</v>
      </c>
      <c r="HK243">
        <v>48.584159999999997</v>
      </c>
      <c r="HL243">
        <v>4.183249E-3</v>
      </c>
      <c r="HM243">
        <v>1.1980919999999999</v>
      </c>
      <c r="HN243">
        <v>0.804234</v>
      </c>
      <c r="HO243">
        <v>46.208660000000002</v>
      </c>
      <c r="HP243" s="1">
        <v>3.986453E-3</v>
      </c>
      <c r="HQ243">
        <v>1.141591</v>
      </c>
      <c r="HR243">
        <v>0.80421949999999998</v>
      </c>
      <c r="HS243">
        <v>44.171379999999999</v>
      </c>
      <c r="HT243" s="1">
        <v>3.8035970000000001E-3</v>
      </c>
      <c r="HU243">
        <v>1.089159</v>
      </c>
      <c r="HV243">
        <v>0.80421889999999996</v>
      </c>
      <c r="HW243">
        <v>43.32741</v>
      </c>
      <c r="HX243" s="1">
        <v>3.6320369999999999E-3</v>
      </c>
      <c r="HY243">
        <v>1.04003</v>
      </c>
      <c r="HZ243">
        <v>0.80422470000000001</v>
      </c>
      <c r="IA243">
        <v>44.798290000000001</v>
      </c>
      <c r="IB243" s="1">
        <v>3.4705280000000001E-3</v>
      </c>
      <c r="IC243">
        <v>0.99376240000000005</v>
      </c>
      <c r="ID243">
        <v>0.80422229999999995</v>
      </c>
      <c r="IE243">
        <v>48.388800000000003</v>
      </c>
      <c r="IF243" s="1">
        <v>3.3182989999999998E-3</v>
      </c>
      <c r="IG243">
        <v>0.9500961</v>
      </c>
      <c r="IH243">
        <v>0.80424200000000001</v>
      </c>
      <c r="II243">
        <v>52.50215</v>
      </c>
      <c r="IJ243" s="1">
        <v>3.1744590000000001E-3</v>
      </c>
      <c r="IK243">
        <v>0.90888679999999999</v>
      </c>
      <c r="IL243">
        <v>0.8042262</v>
      </c>
      <c r="IM243">
        <v>54.245489999999997</v>
      </c>
      <c r="IN243" s="1">
        <v>3.038982E-3</v>
      </c>
      <c r="IO243">
        <v>0.87002210000000002</v>
      </c>
      <c r="IP243">
        <v>0.80421730000000002</v>
      </c>
      <c r="IQ243">
        <v>53.326700000000002</v>
      </c>
      <c r="IR243" s="1">
        <v>2.9103800000000002E-3</v>
      </c>
      <c r="IS243">
        <v>0.83322640000000003</v>
      </c>
      <c r="IT243">
        <v>0.80422380000000004</v>
      </c>
      <c r="IU243">
        <v>51.228630000000003</v>
      </c>
      <c r="IV243" s="1">
        <v>2.7887020000000001E-3</v>
      </c>
      <c r="IW243">
        <v>0.79831540000000001</v>
      </c>
      <c r="IX243">
        <v>0.80421980000000004</v>
      </c>
      <c r="IY243">
        <v>49.414580000000001</v>
      </c>
      <c r="IZ243" s="1">
        <v>2.673024E-3</v>
      </c>
      <c r="JA243">
        <v>0.76519649999999995</v>
      </c>
      <c r="JB243">
        <v>0.80423960000000005</v>
      </c>
      <c r="JC243">
        <v>48.471040000000002</v>
      </c>
      <c r="JD243" s="1">
        <v>2.5632239999999998E-3</v>
      </c>
      <c r="JE243">
        <v>0.7337863</v>
      </c>
      <c r="JF243">
        <v>0.80421730000000002</v>
      </c>
      <c r="JG243">
        <v>49.471420000000002</v>
      </c>
      <c r="JH243" s="1">
        <v>2.4591610000000001E-3</v>
      </c>
      <c r="JI243">
        <v>0.70394239999999997</v>
      </c>
      <c r="JJ243">
        <v>0.80423869999999997</v>
      </c>
      <c r="JK243">
        <v>50.467100000000002</v>
      </c>
      <c r="JL243" s="1">
        <v>2.3586940000000002E-3</v>
      </c>
      <c r="JM243">
        <v>0.67556859999999996</v>
      </c>
      <c r="JN243">
        <v>0.80421790000000004</v>
      </c>
      <c r="JO243">
        <v>50.279730000000001</v>
      </c>
      <c r="JP243" s="1">
        <v>2.2588370000000001E-3</v>
      </c>
      <c r="JQ243">
        <v>0.64863029999999999</v>
      </c>
      <c r="JR243">
        <v>0.80422249999999995</v>
      </c>
      <c r="JS243">
        <v>48.902459999999998</v>
      </c>
      <c r="JT243" s="1">
        <v>2.164511E-3</v>
      </c>
      <c r="JU243">
        <v>0.62309159999999997</v>
      </c>
      <c r="JV243">
        <v>0.80423639999999996</v>
      </c>
      <c r="JW243">
        <v>47.139830000000003</v>
      </c>
      <c r="JX243" s="1">
        <v>2.0753189999999999E-3</v>
      </c>
      <c r="JY243">
        <v>0.5988407</v>
      </c>
      <c r="JZ243">
        <v>0.80421860000000001</v>
      </c>
      <c r="KA243">
        <v>45.443809999999999</v>
      </c>
      <c r="KB243" s="1">
        <v>1.9906099999999999E-3</v>
      </c>
      <c r="KC243">
        <v>0.57567190000000001</v>
      </c>
      <c r="KD243">
        <v>0.80421860000000001</v>
      </c>
      <c r="KE243">
        <v>44.30462</v>
      </c>
      <c r="KF243" s="1">
        <v>1.9099399999999999E-3</v>
      </c>
      <c r="KG243">
        <v>0.55351850000000002</v>
      </c>
      <c r="KH243">
        <v>0.80421799999999999</v>
      </c>
      <c r="KI243">
        <v>43.708320000000001</v>
      </c>
      <c r="KJ243" s="1">
        <v>1.8332649999999999E-3</v>
      </c>
      <c r="KK243">
        <v>0.53236349999999999</v>
      </c>
      <c r="KL243">
        <v>0.80422369999999999</v>
      </c>
      <c r="KM243">
        <v>44.939039999999999</v>
      </c>
      <c r="KN243" s="1">
        <v>1.760492E-3</v>
      </c>
      <c r="KO243">
        <v>0.51220310000000002</v>
      </c>
      <c r="KP243">
        <v>0.80422349999999998</v>
      </c>
      <c r="KQ243">
        <v>48.238779999999998</v>
      </c>
      <c r="KR243" s="1">
        <v>1.6911179999999999E-3</v>
      </c>
      <c r="KS243">
        <v>0.49295539999999999</v>
      </c>
      <c r="KT243">
        <v>0.80422199999999999</v>
      </c>
      <c r="KU243">
        <v>52.234020000000001</v>
      </c>
      <c r="KV243" s="1">
        <v>1.625058E-3</v>
      </c>
      <c r="KW243">
        <v>0.4745335</v>
      </c>
      <c r="KX243">
        <v>0.80422199999999999</v>
      </c>
      <c r="KY243">
        <v>53.97916</v>
      </c>
      <c r="KZ243" s="1">
        <v>1.5620199999999999E-3</v>
      </c>
      <c r="LA243">
        <v>0.45691199999999998</v>
      </c>
      <c r="LB243">
        <v>0.80422349999999998</v>
      </c>
      <c r="LC243">
        <v>52.462110000000003</v>
      </c>
      <c r="LD243" s="1">
        <v>1.5020140000000001E-3</v>
      </c>
      <c r="LE243">
        <v>0.44004759999999998</v>
      </c>
      <c r="LF243">
        <v>0.80424260000000003</v>
      </c>
      <c r="LG243">
        <v>50.202390000000001</v>
      </c>
      <c r="LH243">
        <v>1.444671E-3</v>
      </c>
      <c r="LI243">
        <v>0.42391820000000002</v>
      </c>
      <c r="LJ243">
        <v>0.80423540000000004</v>
      </c>
      <c r="LK243">
        <v>48.866909999999997</v>
      </c>
      <c r="LL243" s="1">
        <v>1.390142E-3</v>
      </c>
      <c r="LM243">
        <v>0.40852440000000001</v>
      </c>
      <c r="LN243">
        <v>0.80422400000000005</v>
      </c>
      <c r="LO243">
        <v>48.25468</v>
      </c>
      <c r="LP243" s="1">
        <v>1.33774E-3</v>
      </c>
      <c r="LQ243">
        <v>0.39371030000000001</v>
      </c>
      <c r="LR243">
        <v>0.80421399999999998</v>
      </c>
      <c r="LS243">
        <v>48.803879999999999</v>
      </c>
      <c r="LT243" s="1">
        <v>1.287638E-3</v>
      </c>
      <c r="LU243">
        <v>0.37947710000000001</v>
      </c>
      <c r="LV243">
        <v>0.80421609999999999</v>
      </c>
      <c r="LW243">
        <v>50.234529999999999</v>
      </c>
      <c r="LX243" s="1">
        <v>1.239708E-3</v>
      </c>
      <c r="LY243">
        <v>0.36584899999999998</v>
      </c>
      <c r="LZ243">
        <v>0.8042222</v>
      </c>
      <c r="MA243">
        <v>50.951619999999998</v>
      </c>
      <c r="MB243" s="1">
        <v>1.193871E-3</v>
      </c>
      <c r="MC243">
        <v>0.35278959999999998</v>
      </c>
      <c r="MD243">
        <v>0.80423330000000004</v>
      </c>
      <c r="ME243">
        <v>50.762990000000002</v>
      </c>
      <c r="MF243" s="1">
        <v>1.150051E-3</v>
      </c>
      <c r="MG243">
        <v>0.34028760000000002</v>
      </c>
      <c r="MH243">
        <v>0.80421799999999999</v>
      </c>
      <c r="MI243">
        <v>49.044110000000003</v>
      </c>
      <c r="MJ243" s="1">
        <v>1.1080840000000001E-3</v>
      </c>
      <c r="MK243">
        <v>0.3283162</v>
      </c>
      <c r="ML243">
        <v>0.8042338</v>
      </c>
      <c r="MM243">
        <v>46.182989999999997</v>
      </c>
      <c r="MN243" s="1">
        <v>1.067765E-3</v>
      </c>
      <c r="MO243">
        <v>0.3168474</v>
      </c>
      <c r="MP243">
        <v>0.80421410000000004</v>
      </c>
      <c r="MQ243">
        <v>43.85136</v>
      </c>
      <c r="MR243" s="1">
        <v>1.0291460000000001E-3</v>
      </c>
      <c r="MS243">
        <v>0.30584929999999999</v>
      </c>
      <c r="MT243">
        <v>0.80421909999999996</v>
      </c>
      <c r="MU243">
        <v>42.440429999999999</v>
      </c>
      <c r="MV243" s="1">
        <v>9.921512E-4</v>
      </c>
      <c r="MW243">
        <v>0.29530220000000001</v>
      </c>
      <c r="MX243">
        <v>0.80423639999999996</v>
      </c>
      <c r="MY243">
        <v>42.812609999999999</v>
      </c>
      <c r="MZ243" s="1">
        <v>9.5677679999999995E-4</v>
      </c>
      <c r="NA243">
        <v>0.28517209999999998</v>
      </c>
      <c r="NB243">
        <v>0.80421770000000004</v>
      </c>
      <c r="NC243">
        <v>43.825699999999998</v>
      </c>
      <c r="ND243" s="1">
        <v>9.2286519999999999E-4</v>
      </c>
      <c r="NE243">
        <v>0.27545170000000002</v>
      </c>
      <c r="NF243">
        <v>0.80421540000000002</v>
      </c>
      <c r="NG243">
        <v>45.423690000000001</v>
      </c>
      <c r="NH243" s="1">
        <v>8.9024809999999998E-4</v>
      </c>
      <c r="NI243">
        <v>0.2660961</v>
      </c>
      <c r="NJ243">
        <v>0.80421860000000001</v>
      </c>
      <c r="NK243">
        <v>47.02713</v>
      </c>
      <c r="NL243">
        <v>8.5890719999999997E-4</v>
      </c>
      <c r="NM243">
        <v>0.25708710000000001</v>
      </c>
      <c r="NN243">
        <v>0.80422439999999995</v>
      </c>
      <c r="NO243">
        <v>46.602870000000003</v>
      </c>
      <c r="NP243" s="1">
        <v>8.288045E-4</v>
      </c>
      <c r="NQ243">
        <v>0.2484064</v>
      </c>
      <c r="NR243">
        <v>0.80421469999999995</v>
      </c>
      <c r="NS243">
        <v>44.650370000000002</v>
      </c>
      <c r="NT243" s="1">
        <v>7.9986480000000001E-4</v>
      </c>
      <c r="NU243">
        <v>0.2400552</v>
      </c>
      <c r="NV243">
        <v>0.8042144</v>
      </c>
      <c r="NW243">
        <v>43.484169999999999</v>
      </c>
      <c r="NX243" s="1">
        <v>7.7207510000000003E-4</v>
      </c>
      <c r="NY243">
        <v>0.2320092</v>
      </c>
      <c r="NZ243">
        <v>0.80421679999999995</v>
      </c>
      <c r="OA243">
        <v>43.38608</v>
      </c>
      <c r="OB243" s="1">
        <v>7.454359E-4</v>
      </c>
      <c r="OC243">
        <v>0.22425310000000001</v>
      </c>
      <c r="OD243">
        <v>0.8042414</v>
      </c>
      <c r="OE243">
        <v>44.912399999999998</v>
      </c>
      <c r="OF243" s="1">
        <v>7.1985069999999998E-4</v>
      </c>
      <c r="OG243">
        <v>0.21677399999999999</v>
      </c>
      <c r="OH243">
        <v>0.80421790000000004</v>
      </c>
      <c r="OI243">
        <v>45.712960000000002</v>
      </c>
      <c r="OJ243" s="1">
        <v>6.952296E-4</v>
      </c>
      <c r="OK243">
        <v>0.2095574</v>
      </c>
    </row>
    <row r="244" spans="1:401" x14ac:dyDescent="0.35">
      <c r="A244">
        <v>250</v>
      </c>
      <c r="B244" t="s">
        <v>4</v>
      </c>
      <c r="C244" t="s">
        <v>181</v>
      </c>
      <c r="D244" t="s">
        <v>250</v>
      </c>
      <c r="E244">
        <v>856.19849999999997</v>
      </c>
      <c r="F244">
        <v>0.94674800000000003</v>
      </c>
      <c r="G244">
        <v>26.7041</v>
      </c>
      <c r="H244">
        <v>0</v>
      </c>
      <c r="I244">
        <v>0</v>
      </c>
      <c r="J244">
        <v>0.93956240000000002</v>
      </c>
      <c r="K244">
        <v>26.600840000000002</v>
      </c>
      <c r="L244">
        <v>0</v>
      </c>
      <c r="M244">
        <v>0</v>
      </c>
      <c r="N244">
        <v>0.93226469999999995</v>
      </c>
      <c r="O244">
        <v>25.96801</v>
      </c>
      <c r="P244">
        <v>0</v>
      </c>
      <c r="Q244">
        <v>0</v>
      </c>
      <c r="R244">
        <v>0.92502859999999998</v>
      </c>
      <c r="S244">
        <v>26.08146</v>
      </c>
      <c r="T244">
        <v>0</v>
      </c>
      <c r="U244">
        <v>0</v>
      </c>
      <c r="V244">
        <v>0.91765300000000005</v>
      </c>
      <c r="W244">
        <v>26.432780000000001</v>
      </c>
      <c r="X244">
        <v>0</v>
      </c>
      <c r="Y244">
        <v>0</v>
      </c>
      <c r="Z244">
        <v>0.91027860000000005</v>
      </c>
      <c r="AA244">
        <v>26.347639999999998</v>
      </c>
      <c r="AB244">
        <v>0</v>
      </c>
      <c r="AC244">
        <v>0</v>
      </c>
      <c r="AD244">
        <v>0.90289240000000004</v>
      </c>
      <c r="AE244">
        <v>26.01352</v>
      </c>
      <c r="AF244">
        <v>0</v>
      </c>
      <c r="AG244">
        <v>0</v>
      </c>
      <c r="AH244">
        <v>0.89700409999999997</v>
      </c>
      <c r="AI244">
        <v>25.8187</v>
      </c>
      <c r="AJ244">
        <v>0</v>
      </c>
      <c r="AK244">
        <v>0</v>
      </c>
      <c r="AL244">
        <v>0.89241930000000003</v>
      </c>
      <c r="AM244">
        <v>25.853090000000002</v>
      </c>
      <c r="AN244">
        <v>0</v>
      </c>
      <c r="AO244">
        <v>0</v>
      </c>
      <c r="AP244">
        <v>0.88894839999999997</v>
      </c>
      <c r="AQ244">
        <v>26.809190000000001</v>
      </c>
      <c r="AR244">
        <v>0</v>
      </c>
      <c r="AS244">
        <v>0</v>
      </c>
      <c r="AT244">
        <v>0.88561120000000004</v>
      </c>
      <c r="AU244">
        <v>28.31363</v>
      </c>
      <c r="AV244">
        <v>0</v>
      </c>
      <c r="AW244">
        <v>0</v>
      </c>
      <c r="AX244">
        <v>0.88239630000000002</v>
      </c>
      <c r="AY244">
        <v>29.986930000000001</v>
      </c>
      <c r="AZ244" s="1">
        <v>5.4742540000000001E-32</v>
      </c>
      <c r="BA244" s="1">
        <v>1.431913E-29</v>
      </c>
      <c r="BB244">
        <v>0.8795096</v>
      </c>
      <c r="BC244">
        <v>31.051449999999999</v>
      </c>
      <c r="BD244" s="1">
        <v>2.6027340000000002E-22</v>
      </c>
      <c r="BE244" s="1">
        <v>6.8227009999999996E-20</v>
      </c>
      <c r="BF244">
        <v>0.87695040000000002</v>
      </c>
      <c r="BG244">
        <v>30.793289999999999</v>
      </c>
      <c r="BH244" s="1">
        <v>1.076199E-14</v>
      </c>
      <c r="BI244" s="1">
        <v>2.2072120000000002E-12</v>
      </c>
      <c r="BJ244">
        <v>0.87450669999999997</v>
      </c>
      <c r="BK244">
        <v>30.122800000000002</v>
      </c>
      <c r="BL244" s="1">
        <v>1.038158E-9</v>
      </c>
      <c r="BM244" s="1">
        <v>2.173915E-7</v>
      </c>
      <c r="BN244">
        <v>0.87223830000000002</v>
      </c>
      <c r="BO244">
        <v>29.9636</v>
      </c>
      <c r="BP244" s="1">
        <v>1.217846E-6</v>
      </c>
      <c r="BQ244" s="1">
        <v>2.668104E-4</v>
      </c>
      <c r="BR244">
        <v>0.87034199999999995</v>
      </c>
      <c r="BS244">
        <v>30.30922</v>
      </c>
      <c r="BT244" s="1">
        <v>2.1933710000000001E-4</v>
      </c>
      <c r="BU244" s="1">
        <v>4.9727210000000001E-2</v>
      </c>
      <c r="BV244">
        <v>0.86879759999999995</v>
      </c>
      <c r="BW244">
        <v>31.533339999999999</v>
      </c>
      <c r="BX244" s="1">
        <v>1.14109E-2</v>
      </c>
      <c r="BY244">
        <v>2.6558950000000001</v>
      </c>
      <c r="BZ244">
        <v>0.8675408</v>
      </c>
      <c r="CA244">
        <v>32.525709999999997</v>
      </c>
      <c r="CB244">
        <v>0.2306686</v>
      </c>
      <c r="CC244">
        <v>54.934269999999998</v>
      </c>
      <c r="CD244">
        <v>0.86635890000000004</v>
      </c>
      <c r="CE244">
        <v>32.929079999999999</v>
      </c>
      <c r="CF244">
        <v>2.1757200000000001</v>
      </c>
      <c r="CG244">
        <v>529.04489999999998</v>
      </c>
      <c r="CH244">
        <v>0.86535249999999997</v>
      </c>
      <c r="CI244">
        <v>32.287779999999998</v>
      </c>
      <c r="CJ244">
        <v>10.897130000000001</v>
      </c>
      <c r="CK244">
        <v>2697.5</v>
      </c>
      <c r="CL244">
        <v>0.86462890000000003</v>
      </c>
      <c r="CM244">
        <v>30.945799999999998</v>
      </c>
      <c r="CN244">
        <v>31.877410000000001</v>
      </c>
      <c r="CO244">
        <v>8022.2879999999996</v>
      </c>
      <c r="CP244">
        <v>0.8637418</v>
      </c>
      <c r="CQ244">
        <v>29.788060000000002</v>
      </c>
      <c r="CR244">
        <v>58.855719999999998</v>
      </c>
      <c r="CS244">
        <v>15037.23</v>
      </c>
      <c r="CT244">
        <v>0.86269530000000005</v>
      </c>
      <c r="CU244">
        <v>29.20365</v>
      </c>
      <c r="CV244">
        <v>73.17698</v>
      </c>
      <c r="CW244">
        <v>18954.79</v>
      </c>
      <c r="CX244">
        <v>0.86131959999999996</v>
      </c>
      <c r="CY244">
        <v>29.37201</v>
      </c>
      <c r="CZ244">
        <v>64.788799999999995</v>
      </c>
      <c r="DA244">
        <v>16998.72</v>
      </c>
      <c r="DB244">
        <v>0.85939779999999999</v>
      </c>
      <c r="DC244">
        <v>30.527460000000001</v>
      </c>
      <c r="DD244">
        <v>42.939630000000001</v>
      </c>
      <c r="DE244">
        <v>11399.51</v>
      </c>
      <c r="DF244">
        <v>0.85711550000000003</v>
      </c>
      <c r="DG244">
        <v>32.449710000000003</v>
      </c>
      <c r="DH244">
        <v>22.286850000000001</v>
      </c>
      <c r="DI244">
        <v>5980.893</v>
      </c>
      <c r="DJ244">
        <v>0.85466109999999995</v>
      </c>
      <c r="DK244">
        <v>35.38767</v>
      </c>
      <c r="DL244">
        <v>9.4440659999999994</v>
      </c>
      <c r="DM244">
        <v>2558.5520000000001</v>
      </c>
      <c r="DN244">
        <v>0.85209179999999995</v>
      </c>
      <c r="DO244">
        <v>38.560299999999998</v>
      </c>
      <c r="DP244">
        <v>3.39819</v>
      </c>
      <c r="DQ244">
        <v>927.86779999999999</v>
      </c>
      <c r="DR244">
        <v>0.84959770000000001</v>
      </c>
      <c r="DS244">
        <v>39.146520000000002</v>
      </c>
      <c r="DT244">
        <v>1.0819179999999999</v>
      </c>
      <c r="DU244">
        <v>297.10770000000002</v>
      </c>
      <c r="DV244">
        <v>0.84697619999999996</v>
      </c>
      <c r="DW244">
        <v>38.328830000000004</v>
      </c>
      <c r="DX244">
        <v>0.32351730000000001</v>
      </c>
      <c r="DY244">
        <v>89.028270000000006</v>
      </c>
      <c r="DZ244">
        <v>0.84480849999999996</v>
      </c>
      <c r="EA244">
        <v>37.86974</v>
      </c>
      <c r="EB244">
        <v>0.10391010000000001</v>
      </c>
      <c r="EC244">
        <v>28.385950000000001</v>
      </c>
      <c r="ED244">
        <v>0.84273900000000002</v>
      </c>
      <c r="EE244">
        <v>38.042929999999998</v>
      </c>
      <c r="EF244" s="1">
        <v>4.7016990000000002E-2</v>
      </c>
      <c r="EG244">
        <v>12.579829999999999</v>
      </c>
      <c r="EH244">
        <v>0.84098510000000004</v>
      </c>
      <c r="EI244">
        <v>39.185229999999997</v>
      </c>
      <c r="EJ244" s="1">
        <v>3.4941449999999999E-2</v>
      </c>
      <c r="EK244">
        <v>9.1706810000000001</v>
      </c>
      <c r="EL244">
        <v>0.83961050000000004</v>
      </c>
      <c r="EM244">
        <v>41.306640000000002</v>
      </c>
      <c r="EN244" s="1">
        <v>3.3927400000000003E-2</v>
      </c>
      <c r="EO244">
        <v>8.8386890000000005</v>
      </c>
      <c r="EP244">
        <v>0.83846920000000003</v>
      </c>
      <c r="EQ244">
        <v>44.60116</v>
      </c>
      <c r="ER244">
        <v>3.464801E-2</v>
      </c>
      <c r="ES244">
        <v>9.0144540000000006</v>
      </c>
      <c r="ET244">
        <v>0.83730039999999994</v>
      </c>
      <c r="EU244">
        <v>47.161670000000001</v>
      </c>
      <c r="EV244" s="1">
        <v>3.4643510000000002E-2</v>
      </c>
      <c r="EW244">
        <v>9.0175929999999997</v>
      </c>
      <c r="EX244">
        <v>0.83644629999999998</v>
      </c>
      <c r="EY244">
        <v>46.602629999999998</v>
      </c>
      <c r="EZ244" s="1">
        <v>3.3532699999999999E-2</v>
      </c>
      <c r="FA244">
        <v>8.7298410000000004</v>
      </c>
      <c r="FB244">
        <v>0.83577440000000003</v>
      </c>
      <c r="FC244">
        <v>44.710419999999999</v>
      </c>
      <c r="FD244" s="1">
        <v>3.151847E-2</v>
      </c>
      <c r="FE244">
        <v>8.2059949999999997</v>
      </c>
      <c r="FF244">
        <v>0.83538029999999996</v>
      </c>
      <c r="FG244">
        <v>42.970089999999999</v>
      </c>
      <c r="FH244" s="1">
        <v>2.8850500000000001E-2</v>
      </c>
      <c r="FI244">
        <v>7.5116230000000002</v>
      </c>
      <c r="FJ244">
        <v>0.83552159999999998</v>
      </c>
      <c r="FK244">
        <v>42.303699999999999</v>
      </c>
      <c r="FL244" s="1">
        <v>2.5644739999999999E-2</v>
      </c>
      <c r="FM244">
        <v>6.6761249999999999</v>
      </c>
      <c r="FN244">
        <v>0.83563500000000002</v>
      </c>
      <c r="FO244">
        <v>43.512810000000002</v>
      </c>
      <c r="FP244" s="1">
        <v>2.1980619999999999E-2</v>
      </c>
      <c r="FQ244">
        <v>5.7245379999999999</v>
      </c>
      <c r="FR244">
        <v>0.83575370000000004</v>
      </c>
      <c r="FS244">
        <v>45.432960000000001</v>
      </c>
      <c r="FT244">
        <v>1.8115619999999999E-2</v>
      </c>
      <c r="FU244">
        <v>4.7215980000000002</v>
      </c>
      <c r="FV244">
        <v>0.83585109999999996</v>
      </c>
      <c r="FW244">
        <v>47.285530000000001</v>
      </c>
      <c r="FX244" s="1">
        <v>1.4468770000000001E-2</v>
      </c>
      <c r="FY244">
        <v>3.7721399999999998</v>
      </c>
      <c r="FZ244">
        <v>0.8359124</v>
      </c>
      <c r="GA244">
        <v>47.437890000000003</v>
      </c>
      <c r="GB244" s="1">
        <v>1.1414240000000001E-2</v>
      </c>
      <c r="GC244">
        <v>2.9743369999999998</v>
      </c>
      <c r="GD244">
        <v>0.83600070000000004</v>
      </c>
      <c r="GE244">
        <v>46.181060000000002</v>
      </c>
      <c r="GF244" s="1">
        <v>9.1186310000000003E-3</v>
      </c>
      <c r="GG244">
        <v>2.3730060000000002</v>
      </c>
      <c r="GH244">
        <v>0.83600719999999995</v>
      </c>
      <c r="GI244">
        <v>44.144280000000002</v>
      </c>
      <c r="GJ244" s="1">
        <v>7.529081E-3</v>
      </c>
      <c r="GK244">
        <v>1.9558009999999999</v>
      </c>
      <c r="GL244">
        <v>0.83602739999999998</v>
      </c>
      <c r="GM244">
        <v>42.82452</v>
      </c>
      <c r="GN244" s="1">
        <v>6.4783109999999996E-3</v>
      </c>
      <c r="GO244">
        <v>1.6796819999999999</v>
      </c>
      <c r="GP244">
        <v>0.8360592</v>
      </c>
      <c r="GQ244">
        <v>42.673290000000001</v>
      </c>
      <c r="GR244" s="1">
        <v>5.7850419999999998E-3</v>
      </c>
      <c r="GS244">
        <v>1.4976449999999999</v>
      </c>
      <c r="GT244">
        <v>0.83607169999999997</v>
      </c>
      <c r="GU244">
        <v>44.6586</v>
      </c>
      <c r="GV244" s="1">
        <v>5.3070699999999997E-3</v>
      </c>
      <c r="GW244">
        <v>1.372466</v>
      </c>
      <c r="GX244">
        <v>0.83610370000000001</v>
      </c>
      <c r="GY244">
        <v>47.10783</v>
      </c>
      <c r="GZ244" s="1">
        <v>4.9517830000000004E-3</v>
      </c>
      <c r="HA244">
        <v>1.2798620000000001</v>
      </c>
      <c r="HB244">
        <v>0.83611120000000005</v>
      </c>
      <c r="HC244">
        <v>49.53293</v>
      </c>
      <c r="HD244" s="1">
        <v>4.6674459999999996E-3</v>
      </c>
      <c r="HE244">
        <v>1.2058519999999999</v>
      </c>
      <c r="HF244">
        <v>0.83612580000000003</v>
      </c>
      <c r="HG244">
        <v>50.403399999999998</v>
      </c>
      <c r="HH244" s="1">
        <v>4.4233500000000004E-3</v>
      </c>
      <c r="HI244">
        <v>1.1425700000000001</v>
      </c>
      <c r="HJ244">
        <v>0.83612249999999999</v>
      </c>
      <c r="HK244">
        <v>48.713340000000002</v>
      </c>
      <c r="HL244" s="1">
        <v>4.2056660000000003E-3</v>
      </c>
      <c r="HM244">
        <v>1.0862019999999999</v>
      </c>
      <c r="HN244">
        <v>0.83611480000000005</v>
      </c>
      <c r="HO244">
        <v>46.325600000000001</v>
      </c>
      <c r="HP244" s="1">
        <v>4.007119E-3</v>
      </c>
      <c r="HQ244">
        <v>1.0348280000000001</v>
      </c>
      <c r="HR244">
        <v>0.83610430000000002</v>
      </c>
      <c r="HS244">
        <v>44.222299999999997</v>
      </c>
      <c r="HT244" s="1">
        <v>3.8228530000000002E-3</v>
      </c>
      <c r="HU244">
        <v>0.98718329999999999</v>
      </c>
      <c r="HV244">
        <v>0.83610470000000003</v>
      </c>
      <c r="HW244">
        <v>43.337719999999997</v>
      </c>
      <c r="HX244" s="1">
        <v>3.6501490000000001E-3</v>
      </c>
      <c r="HY244">
        <v>0.94259360000000003</v>
      </c>
      <c r="HZ244">
        <v>0.83609929999999999</v>
      </c>
      <c r="IA244">
        <v>44.839080000000003</v>
      </c>
      <c r="IB244" s="1">
        <v>3.487576E-3</v>
      </c>
      <c r="IC244">
        <v>0.90061349999999996</v>
      </c>
      <c r="ID244">
        <v>0.83610430000000002</v>
      </c>
      <c r="IE244">
        <v>48.512790000000003</v>
      </c>
      <c r="IF244" s="1">
        <v>3.3344080000000001E-3</v>
      </c>
      <c r="IG244">
        <v>0.86099979999999998</v>
      </c>
      <c r="IH244">
        <v>0.83610640000000003</v>
      </c>
      <c r="II244">
        <v>52.677379999999999</v>
      </c>
      <c r="IJ244" s="1">
        <v>3.1896339999999998E-3</v>
      </c>
      <c r="IK244">
        <v>0.82361390000000001</v>
      </c>
      <c r="IL244">
        <v>0.83610700000000004</v>
      </c>
      <c r="IM244">
        <v>54.355759999999997</v>
      </c>
      <c r="IN244" s="1">
        <v>3.053362E-3</v>
      </c>
      <c r="IO244">
        <v>0.7883561</v>
      </c>
      <c r="IP244">
        <v>0.83613320000000002</v>
      </c>
      <c r="IQ244">
        <v>53.421320000000001</v>
      </c>
      <c r="IR244" s="1">
        <v>2.9239750000000001E-3</v>
      </c>
      <c r="IS244">
        <v>0.75497139999999996</v>
      </c>
      <c r="IT244">
        <v>0.83613230000000005</v>
      </c>
      <c r="IU244">
        <v>51.311860000000003</v>
      </c>
      <c r="IV244" s="1">
        <v>2.8016249999999999E-3</v>
      </c>
      <c r="IW244">
        <v>0.7233231</v>
      </c>
      <c r="IX244">
        <v>0.83613190000000004</v>
      </c>
      <c r="IY244">
        <v>49.4452</v>
      </c>
      <c r="IZ244" s="1">
        <v>2.6852719999999998E-3</v>
      </c>
      <c r="JA244">
        <v>0.69328350000000005</v>
      </c>
      <c r="JB244">
        <v>0.83613660000000001</v>
      </c>
      <c r="JC244">
        <v>48.458910000000003</v>
      </c>
      <c r="JD244" s="1">
        <v>2.5748590000000001E-3</v>
      </c>
      <c r="JE244">
        <v>0.66480790000000001</v>
      </c>
      <c r="JF244">
        <v>0.83613309999999996</v>
      </c>
      <c r="JG244">
        <v>49.474029999999999</v>
      </c>
      <c r="JH244" s="1">
        <v>2.470238E-3</v>
      </c>
      <c r="JI244">
        <v>0.63774410000000004</v>
      </c>
      <c r="JJ244">
        <v>0.83610549999999995</v>
      </c>
      <c r="JK244">
        <v>50.447000000000003</v>
      </c>
      <c r="JL244" s="1">
        <v>2.3691820000000001E-3</v>
      </c>
      <c r="JM244">
        <v>0.61201890000000003</v>
      </c>
      <c r="JN244">
        <v>0.83609560000000005</v>
      </c>
      <c r="JO244">
        <v>50.316099999999999</v>
      </c>
      <c r="JP244" s="1">
        <v>2.2687440000000001E-3</v>
      </c>
      <c r="JQ244">
        <v>0.58758089999999996</v>
      </c>
      <c r="JR244">
        <v>0.83610459999999998</v>
      </c>
      <c r="JS244">
        <v>48.995539999999998</v>
      </c>
      <c r="JT244" s="1">
        <v>2.1739009999999998E-3</v>
      </c>
      <c r="JU244">
        <v>0.56442490000000001</v>
      </c>
      <c r="JV244">
        <v>0.83610240000000002</v>
      </c>
      <c r="JW244">
        <v>47.239429999999999</v>
      </c>
      <c r="JX244" s="1">
        <v>2.0842510000000001E-3</v>
      </c>
      <c r="JY244">
        <v>0.54244369999999997</v>
      </c>
      <c r="JZ244">
        <v>0.83612699999999995</v>
      </c>
      <c r="KA244">
        <v>45.504860000000001</v>
      </c>
      <c r="KB244" s="1">
        <v>1.9991290000000001E-3</v>
      </c>
      <c r="KC244">
        <v>0.52144210000000002</v>
      </c>
      <c r="KD244">
        <v>0.83613090000000001</v>
      </c>
      <c r="KE244">
        <v>44.304430000000004</v>
      </c>
      <c r="KF244" s="1">
        <v>1.9180740000000001E-3</v>
      </c>
      <c r="KG244">
        <v>0.50136729999999996</v>
      </c>
      <c r="KH244">
        <v>0.83613400000000004</v>
      </c>
      <c r="KI244">
        <v>43.672600000000003</v>
      </c>
      <c r="KJ244" s="1">
        <v>1.8410029999999999E-3</v>
      </c>
      <c r="KK244">
        <v>0.48218939999999999</v>
      </c>
      <c r="KL244">
        <v>0.83613800000000005</v>
      </c>
      <c r="KM244">
        <v>44.956389999999999</v>
      </c>
      <c r="KN244" s="1">
        <v>1.767862E-3</v>
      </c>
      <c r="KO244">
        <v>0.463916</v>
      </c>
      <c r="KP244">
        <v>0.83610359999999995</v>
      </c>
      <c r="KQ244">
        <v>48.3964</v>
      </c>
      <c r="KR244" s="1">
        <v>1.698132E-3</v>
      </c>
      <c r="KS244">
        <v>0.44647229999999999</v>
      </c>
      <c r="KT244">
        <v>0.83612960000000003</v>
      </c>
      <c r="KU244">
        <v>52.428350000000002</v>
      </c>
      <c r="KV244" s="1">
        <v>1.631766E-3</v>
      </c>
      <c r="KW244">
        <v>0.42977880000000002</v>
      </c>
      <c r="KX244">
        <v>0.83610059999999997</v>
      </c>
      <c r="KY244">
        <v>54.136560000000003</v>
      </c>
      <c r="KZ244" s="1">
        <v>1.5684060000000001E-3</v>
      </c>
      <c r="LA244">
        <v>0.41380820000000001</v>
      </c>
      <c r="LB244">
        <v>0.83610370000000001</v>
      </c>
      <c r="LC244">
        <v>52.537610000000001</v>
      </c>
      <c r="LD244" s="1">
        <v>1.5081269999999999E-3</v>
      </c>
      <c r="LE244">
        <v>0.39852710000000002</v>
      </c>
      <c r="LF244">
        <v>0.83610709999999999</v>
      </c>
      <c r="LG244">
        <v>50.241990000000001</v>
      </c>
      <c r="LH244" s="1">
        <v>1.450504E-3</v>
      </c>
      <c r="LI244">
        <v>0.38391399999999998</v>
      </c>
      <c r="LJ244">
        <v>0.83610209999999996</v>
      </c>
      <c r="LK244">
        <v>48.85089</v>
      </c>
      <c r="LL244" s="1">
        <v>1.3957069999999999E-3</v>
      </c>
      <c r="LM244">
        <v>0.36996119999999999</v>
      </c>
      <c r="LN244">
        <v>0.83610039999999997</v>
      </c>
      <c r="LO244">
        <v>48.190440000000002</v>
      </c>
      <c r="LP244" s="1">
        <v>1.343084E-3</v>
      </c>
      <c r="LQ244">
        <v>0.35654150000000001</v>
      </c>
      <c r="LR244">
        <v>0.83612920000000002</v>
      </c>
      <c r="LS244">
        <v>48.759300000000003</v>
      </c>
      <c r="LT244" s="1">
        <v>1.292758E-3</v>
      </c>
      <c r="LU244">
        <v>0.34364430000000001</v>
      </c>
      <c r="LV244">
        <v>0.83613219999999999</v>
      </c>
      <c r="LW244">
        <v>50.236800000000002</v>
      </c>
      <c r="LX244" s="1">
        <v>1.2446200000000001E-3</v>
      </c>
      <c r="LY244">
        <v>0.33129910000000001</v>
      </c>
      <c r="LZ244">
        <v>0.83613369999999998</v>
      </c>
      <c r="MA244">
        <v>50.976770000000002</v>
      </c>
      <c r="MB244" s="1">
        <v>1.1985800000000001E-3</v>
      </c>
      <c r="MC244">
        <v>0.31946960000000002</v>
      </c>
      <c r="MD244">
        <v>0.83613740000000003</v>
      </c>
      <c r="ME244">
        <v>50.879170000000002</v>
      </c>
      <c r="MF244" s="1">
        <v>1.1545500000000001E-3</v>
      </c>
      <c r="MG244">
        <v>0.30814160000000002</v>
      </c>
      <c r="MH244">
        <v>0.83613579999999998</v>
      </c>
      <c r="MI244">
        <v>49.168039999999998</v>
      </c>
      <c r="MJ244" s="1">
        <v>1.1123789999999999E-3</v>
      </c>
      <c r="MK244">
        <v>0.29728979999999999</v>
      </c>
      <c r="ML244">
        <v>0.8361326</v>
      </c>
      <c r="MM244">
        <v>46.304920000000003</v>
      </c>
      <c r="MN244" s="1">
        <v>1.071883E-3</v>
      </c>
      <c r="MO244">
        <v>0.28690460000000001</v>
      </c>
      <c r="MP244">
        <v>0.83612920000000002</v>
      </c>
      <c r="MQ244">
        <v>43.939419999999998</v>
      </c>
      <c r="MR244" s="1">
        <v>1.033083E-3</v>
      </c>
      <c r="MS244">
        <v>0.27693440000000002</v>
      </c>
      <c r="MT244">
        <v>0.83613689999999996</v>
      </c>
      <c r="MU244">
        <v>42.481749999999998</v>
      </c>
      <c r="MV244" s="1">
        <v>9.9592379999999996E-4</v>
      </c>
      <c r="MW244">
        <v>0.2673799</v>
      </c>
      <c r="MX244">
        <v>0.83613329999999997</v>
      </c>
      <c r="MY244">
        <v>42.849739999999997</v>
      </c>
      <c r="MZ244" s="1">
        <v>9.6040459999999998E-4</v>
      </c>
      <c r="NA244">
        <v>0.2582082</v>
      </c>
      <c r="NB244">
        <v>0.83613199999999999</v>
      </c>
      <c r="NC244">
        <v>43.914279999999998</v>
      </c>
      <c r="ND244" s="1">
        <v>9.2633250000000004E-4</v>
      </c>
      <c r="NE244">
        <v>0.24939639999999999</v>
      </c>
      <c r="NF244">
        <v>0.83613009999999999</v>
      </c>
      <c r="NG244">
        <v>45.570529999999998</v>
      </c>
      <c r="NH244" s="1">
        <v>8.9358389999999997E-4</v>
      </c>
      <c r="NI244">
        <v>0.24092469999999999</v>
      </c>
      <c r="NJ244">
        <v>0.83613789999999999</v>
      </c>
      <c r="NK244">
        <v>47.226309999999998</v>
      </c>
      <c r="NL244" s="1">
        <v>8.6211930000000005E-4</v>
      </c>
      <c r="NM244">
        <v>0.2327661</v>
      </c>
      <c r="NN244">
        <v>0.83610059999999997</v>
      </c>
      <c r="NO244">
        <v>46.695749999999997</v>
      </c>
      <c r="NP244" s="1">
        <v>8.3187539999999996E-4</v>
      </c>
      <c r="NQ244">
        <v>0.2249024</v>
      </c>
      <c r="NR244">
        <v>0.83612790000000003</v>
      </c>
      <c r="NS244">
        <v>44.666240000000002</v>
      </c>
      <c r="NT244" s="1">
        <v>8.0283700000000004E-4</v>
      </c>
      <c r="NU244">
        <v>0.2173417</v>
      </c>
      <c r="NV244">
        <v>0.83612989999999998</v>
      </c>
      <c r="NW244">
        <v>43.421759999999999</v>
      </c>
      <c r="NX244" s="1">
        <v>7.7492830000000003E-4</v>
      </c>
      <c r="NY244">
        <v>0.21005309999999999</v>
      </c>
      <c r="NZ244">
        <v>0.83613280000000001</v>
      </c>
      <c r="OA244">
        <v>43.30641</v>
      </c>
      <c r="OB244" s="1">
        <v>7.4819109999999997E-4</v>
      </c>
      <c r="OC244">
        <v>0.20303199999999999</v>
      </c>
      <c r="OD244">
        <v>0.83610759999999995</v>
      </c>
      <c r="OE244">
        <v>44.873339999999999</v>
      </c>
      <c r="OF244" s="1">
        <v>7.2250129999999995E-4</v>
      </c>
      <c r="OG244">
        <v>0.19626109999999999</v>
      </c>
      <c r="OH244">
        <v>0.83613550000000003</v>
      </c>
      <c r="OI244">
        <v>45.664630000000002</v>
      </c>
      <c r="OJ244" s="1">
        <v>6.97783E-4</v>
      </c>
      <c r="OK244">
        <v>0.18972249999999999</v>
      </c>
    </row>
    <row r="245" spans="1:401" x14ac:dyDescent="0.35">
      <c r="A245">
        <v>251</v>
      </c>
      <c r="B245" t="s">
        <v>4</v>
      </c>
      <c r="C245" t="s">
        <v>181</v>
      </c>
      <c r="D245" t="s">
        <v>251</v>
      </c>
      <c r="E245">
        <v>865.57709999999997</v>
      </c>
      <c r="F245">
        <v>1.159038</v>
      </c>
      <c r="G245">
        <v>26.752289999999999</v>
      </c>
      <c r="H245">
        <v>0</v>
      </c>
      <c r="I245">
        <v>0</v>
      </c>
      <c r="J245">
        <v>1.1490800000000001</v>
      </c>
      <c r="K245">
        <v>26.71161</v>
      </c>
      <c r="L245">
        <v>0</v>
      </c>
      <c r="M245">
        <v>0</v>
      </c>
      <c r="N245">
        <v>1.1389389999999999</v>
      </c>
      <c r="O245">
        <v>26.100539999999999</v>
      </c>
      <c r="P245">
        <v>0</v>
      </c>
      <c r="Q245">
        <v>0</v>
      </c>
      <c r="R245">
        <v>1.128876</v>
      </c>
      <c r="S245">
        <v>26.205310000000001</v>
      </c>
      <c r="T245">
        <v>0</v>
      </c>
      <c r="U245">
        <v>0</v>
      </c>
      <c r="V245">
        <v>1.1186720000000001</v>
      </c>
      <c r="W245">
        <v>26.49783</v>
      </c>
      <c r="X245">
        <v>0</v>
      </c>
      <c r="Y245">
        <v>0</v>
      </c>
      <c r="Z245">
        <v>1.10843</v>
      </c>
      <c r="AA245">
        <v>26.376059999999999</v>
      </c>
      <c r="AB245">
        <v>0</v>
      </c>
      <c r="AC245">
        <v>0</v>
      </c>
      <c r="AD245">
        <v>1.0981620000000001</v>
      </c>
      <c r="AE245">
        <v>26.012339999999998</v>
      </c>
      <c r="AF245">
        <v>0</v>
      </c>
      <c r="AG245">
        <v>0</v>
      </c>
      <c r="AH245">
        <v>1.090892</v>
      </c>
      <c r="AI245">
        <v>25.781230000000001</v>
      </c>
      <c r="AJ245">
        <v>0</v>
      </c>
      <c r="AK245">
        <v>0</v>
      </c>
      <c r="AL245">
        <v>1.085383</v>
      </c>
      <c r="AM245">
        <v>25.837029999999999</v>
      </c>
      <c r="AN245">
        <v>0</v>
      </c>
      <c r="AO245">
        <v>0</v>
      </c>
      <c r="AP245">
        <v>1.081145</v>
      </c>
      <c r="AQ245">
        <v>26.849869999999999</v>
      </c>
      <c r="AR245">
        <v>0</v>
      </c>
      <c r="AS245">
        <v>0</v>
      </c>
      <c r="AT245">
        <v>1.0770759999999999</v>
      </c>
      <c r="AU245">
        <v>28.400500000000001</v>
      </c>
      <c r="AV245">
        <v>0</v>
      </c>
      <c r="AW245">
        <v>0</v>
      </c>
      <c r="AX245">
        <v>1.0732569999999999</v>
      </c>
      <c r="AY245">
        <v>30.120159999999998</v>
      </c>
      <c r="AZ245" s="1">
        <v>5.5298450000000001E-33</v>
      </c>
      <c r="BA245" s="1">
        <v>2.4818119999999999E-30</v>
      </c>
      <c r="BB245">
        <v>1.0699449999999999</v>
      </c>
      <c r="BC245">
        <v>31.196899999999999</v>
      </c>
      <c r="BD245" s="1">
        <v>2.6044239999999999E-23</v>
      </c>
      <c r="BE245" s="1">
        <v>1.176189E-20</v>
      </c>
      <c r="BF245">
        <v>1.0671619999999999</v>
      </c>
      <c r="BG245">
        <v>30.907859999999999</v>
      </c>
      <c r="BH245" s="1">
        <v>3.14679E-15</v>
      </c>
      <c r="BI245" s="1">
        <v>7.1320989999999999E-13</v>
      </c>
      <c r="BJ245">
        <v>1.06454</v>
      </c>
      <c r="BK245">
        <v>30.14546</v>
      </c>
      <c r="BL245" s="1">
        <v>5.726705E-10</v>
      </c>
      <c r="BM245" s="1">
        <v>1.447608E-7</v>
      </c>
      <c r="BN245">
        <v>1.062119</v>
      </c>
      <c r="BO245">
        <v>29.887550000000001</v>
      </c>
      <c r="BP245" s="1">
        <v>7.8808319999999996E-7</v>
      </c>
      <c r="BQ245" s="1">
        <v>2.206012E-4</v>
      </c>
      <c r="BR245">
        <v>1.0601929999999999</v>
      </c>
      <c r="BS245">
        <v>30.181750000000001</v>
      </c>
      <c r="BT245" s="1">
        <v>1.5647029999999999E-4</v>
      </c>
      <c r="BU245" s="1">
        <v>4.7507239999999999E-2</v>
      </c>
      <c r="BV245">
        <v>1.0586800000000001</v>
      </c>
      <c r="BW245">
        <v>31.435500000000001</v>
      </c>
      <c r="BX245" s="1">
        <v>8.7527760000000003E-3</v>
      </c>
      <c r="BY245">
        <v>2.8467660000000001</v>
      </c>
      <c r="BZ245">
        <v>1.057518</v>
      </c>
      <c r="CA245">
        <v>32.531440000000003</v>
      </c>
      <c r="CB245">
        <v>0.1876795</v>
      </c>
      <c r="CC245">
        <v>65.010599999999997</v>
      </c>
      <c r="CD245">
        <v>1.05646</v>
      </c>
      <c r="CE245">
        <v>32.996229999999997</v>
      </c>
      <c r="CF245">
        <v>1.8613040000000001</v>
      </c>
      <c r="CG245">
        <v>684.08429999999998</v>
      </c>
      <c r="CH245">
        <v>1.0555600000000001</v>
      </c>
      <c r="CI245">
        <v>32.486539999999998</v>
      </c>
      <c r="CJ245">
        <v>9.7407149999999998</v>
      </c>
      <c r="CK245">
        <v>3782.27</v>
      </c>
      <c r="CL245">
        <v>1.054783</v>
      </c>
      <c r="CM245">
        <v>31.158750000000001</v>
      </c>
      <c r="CN245">
        <v>29.628620000000002</v>
      </c>
      <c r="CO245">
        <v>12125.74</v>
      </c>
      <c r="CP245">
        <v>1.053598</v>
      </c>
      <c r="CQ245">
        <v>29.903310000000001</v>
      </c>
      <c r="CR245">
        <v>56.649920000000002</v>
      </c>
      <c r="CS245">
        <v>24376.05</v>
      </c>
      <c r="CT245">
        <v>1.0523530000000001</v>
      </c>
      <c r="CU245">
        <v>29.21407</v>
      </c>
      <c r="CV245">
        <v>72.673450000000003</v>
      </c>
      <c r="CW245">
        <v>32797.360000000001</v>
      </c>
      <c r="CX245">
        <v>1.0508869999999999</v>
      </c>
      <c r="CY245">
        <v>29.30527</v>
      </c>
      <c r="CZ245">
        <v>66.193439999999995</v>
      </c>
      <c r="DA245">
        <v>31254.3</v>
      </c>
      <c r="DB245">
        <v>1.049018</v>
      </c>
      <c r="DC245">
        <v>30.49616</v>
      </c>
      <c r="DD245">
        <v>44.989550000000001</v>
      </c>
      <c r="DE245">
        <v>22167.4</v>
      </c>
      <c r="DF245">
        <v>1.046829</v>
      </c>
      <c r="DG245">
        <v>32.467959999999998</v>
      </c>
      <c r="DH245">
        <v>23.8748</v>
      </c>
      <c r="DI245">
        <v>12242.35</v>
      </c>
      <c r="DJ245">
        <v>1.044557</v>
      </c>
      <c r="DK245">
        <v>35.49212</v>
      </c>
      <c r="DL245">
        <v>10.31343</v>
      </c>
      <c r="DM245">
        <v>5485.7560000000003</v>
      </c>
      <c r="DN245">
        <v>1.042295</v>
      </c>
      <c r="DO245">
        <v>38.712310000000002</v>
      </c>
      <c r="DP245">
        <v>3.771099</v>
      </c>
      <c r="DQ245">
        <v>2072.0300000000002</v>
      </c>
      <c r="DR245">
        <v>1.0402819999999999</v>
      </c>
      <c r="DS245">
        <v>39.289520000000003</v>
      </c>
      <c r="DT245">
        <v>1.2150860000000001</v>
      </c>
      <c r="DU245">
        <v>685.60940000000005</v>
      </c>
      <c r="DV245">
        <v>1.0381990000000001</v>
      </c>
      <c r="DW245">
        <v>38.368859999999998</v>
      </c>
      <c r="DX245">
        <v>0.36486570000000002</v>
      </c>
      <c r="DY245">
        <v>209.07810000000001</v>
      </c>
      <c r="DZ245">
        <v>1.0367390000000001</v>
      </c>
      <c r="EA245">
        <v>37.821370000000002</v>
      </c>
      <c r="EB245">
        <v>0.1153874</v>
      </c>
      <c r="EC245">
        <v>65.189030000000002</v>
      </c>
      <c r="ED245">
        <v>1.0353730000000001</v>
      </c>
      <c r="EE245">
        <v>37.898359999999997</v>
      </c>
      <c r="EF245" s="1">
        <v>4.9821860000000003E-2</v>
      </c>
      <c r="EG245">
        <v>26.3127</v>
      </c>
      <c r="EH245">
        <v>1.034462</v>
      </c>
      <c r="EI245">
        <v>39.010539999999999</v>
      </c>
      <c r="EJ245" s="1">
        <v>3.5435960000000002E-2</v>
      </c>
      <c r="EK245">
        <v>17.346769999999999</v>
      </c>
      <c r="EL245">
        <v>1.0338529999999999</v>
      </c>
      <c r="EM245">
        <v>41.149830000000001</v>
      </c>
      <c r="EN245" s="1">
        <v>3.3898289999999998E-2</v>
      </c>
      <c r="EO245">
        <v>16.11788</v>
      </c>
      <c r="EP245">
        <v>1.0335000000000001</v>
      </c>
      <c r="EQ245">
        <v>44.520389999999999</v>
      </c>
      <c r="ER245" s="1">
        <v>3.459661E-2</v>
      </c>
      <c r="ES245">
        <v>16.40127</v>
      </c>
      <c r="ET245">
        <v>1.0326690000000001</v>
      </c>
      <c r="EU245">
        <v>47.22954</v>
      </c>
      <c r="EV245" s="1">
        <v>3.4685090000000002E-2</v>
      </c>
      <c r="EW245">
        <v>16.52308</v>
      </c>
      <c r="EX245">
        <v>1.0322070000000001</v>
      </c>
      <c r="EY245">
        <v>46.823360000000001</v>
      </c>
      <c r="EZ245" s="1">
        <v>3.3670720000000001E-2</v>
      </c>
      <c r="FA245">
        <v>16.122920000000001</v>
      </c>
      <c r="FB245">
        <v>1.0318639999999999</v>
      </c>
      <c r="FC245">
        <v>44.949539999999999</v>
      </c>
      <c r="FD245" s="1">
        <v>3.1727909999999998E-2</v>
      </c>
      <c r="FE245">
        <v>15.257429999999999</v>
      </c>
      <c r="FF245">
        <v>1.0316749999999999</v>
      </c>
      <c r="FG245">
        <v>43.132019999999997</v>
      </c>
      <c r="FH245" s="1">
        <v>2.9113630000000001E-2</v>
      </c>
      <c r="FI245">
        <v>14.053319999999999</v>
      </c>
      <c r="FJ245">
        <v>1.031784</v>
      </c>
      <c r="FK245">
        <v>42.303559999999997</v>
      </c>
      <c r="FL245" s="1">
        <v>2.5955240000000001E-2</v>
      </c>
      <c r="FM245">
        <v>12.578390000000001</v>
      </c>
      <c r="FN245">
        <v>1.0318719999999999</v>
      </c>
      <c r="FO245">
        <v>43.416849999999997</v>
      </c>
      <c r="FP245" s="1">
        <v>2.232522E-2</v>
      </c>
      <c r="FQ245">
        <v>10.8748</v>
      </c>
      <c r="FR245">
        <v>1.0319510000000001</v>
      </c>
      <c r="FS245">
        <v>45.346290000000003</v>
      </c>
      <c r="FT245">
        <v>1.8464330000000001E-2</v>
      </c>
      <c r="FU245">
        <v>9.0443829999999998</v>
      </c>
      <c r="FV245">
        <v>1.032071</v>
      </c>
      <c r="FW245">
        <v>47.281590000000001</v>
      </c>
      <c r="FX245" s="1">
        <v>1.478293E-2</v>
      </c>
      <c r="FY245">
        <v>7.2701349999999998</v>
      </c>
      <c r="FZ245">
        <v>1.0321089999999999</v>
      </c>
      <c r="GA245">
        <v>47.576230000000002</v>
      </c>
      <c r="GB245" s="1">
        <v>1.166537E-2</v>
      </c>
      <c r="GC245">
        <v>5.7413189999999998</v>
      </c>
      <c r="GD245">
        <v>1.0321800000000001</v>
      </c>
      <c r="GE245">
        <v>46.448459999999997</v>
      </c>
      <c r="GF245" s="1">
        <v>9.3004790000000004E-3</v>
      </c>
      <c r="GG245">
        <v>4.5636929999999998</v>
      </c>
      <c r="GH245">
        <v>1.0322519999999999</v>
      </c>
      <c r="GI245">
        <v>44.355319999999999</v>
      </c>
      <c r="GJ245" s="1">
        <v>7.6520039999999996E-3</v>
      </c>
      <c r="GK245">
        <v>3.7332920000000001</v>
      </c>
      <c r="GL245">
        <v>1.0322800000000001</v>
      </c>
      <c r="GM245">
        <v>42.868499999999997</v>
      </c>
      <c r="GN245" s="1">
        <v>6.5589100000000003E-3</v>
      </c>
      <c r="GO245">
        <v>3.1792379999999998</v>
      </c>
      <c r="GP245">
        <v>1.0323</v>
      </c>
      <c r="GQ245">
        <v>42.534129999999998</v>
      </c>
      <c r="GR245" s="1">
        <v>5.8388550000000004E-3</v>
      </c>
      <c r="GS245">
        <v>2.814673</v>
      </c>
      <c r="GT245">
        <v>1.032332</v>
      </c>
      <c r="GU245">
        <v>44.468870000000003</v>
      </c>
      <c r="GV245" s="1">
        <v>5.3451810000000001E-3</v>
      </c>
      <c r="GW245">
        <v>2.5668160000000002</v>
      </c>
      <c r="GX245">
        <v>1.0323640000000001</v>
      </c>
      <c r="GY245">
        <v>47.018949999999997</v>
      </c>
      <c r="GZ245" s="1">
        <v>4.9809540000000001E-3</v>
      </c>
      <c r="HA245">
        <v>2.386479</v>
      </c>
      <c r="HB245">
        <v>1.032338</v>
      </c>
      <c r="HC245">
        <v>49.529739999999997</v>
      </c>
      <c r="HD245" s="1">
        <v>4.6915029999999996E-3</v>
      </c>
      <c r="HE245">
        <v>2.2445390000000001</v>
      </c>
      <c r="HF245">
        <v>1.0323420000000001</v>
      </c>
      <c r="HG245">
        <v>50.619169999999997</v>
      </c>
      <c r="HH245" s="1">
        <v>4.4443929999999996E-3</v>
      </c>
      <c r="HI245">
        <v>2.124762</v>
      </c>
      <c r="HJ245">
        <v>1.03237</v>
      </c>
      <c r="HK245">
        <v>49.049219999999998</v>
      </c>
      <c r="HL245" s="1">
        <v>4.2245989999999999E-3</v>
      </c>
      <c r="HM245">
        <v>2.0187710000000001</v>
      </c>
      <c r="HN245">
        <v>1.0323599999999999</v>
      </c>
      <c r="HO245">
        <v>46.643749999999997</v>
      </c>
      <c r="HP245" s="1">
        <v>4.0245289999999998E-3</v>
      </c>
      <c r="HQ245">
        <v>1.9225810000000001</v>
      </c>
      <c r="HR245">
        <v>1.032386</v>
      </c>
      <c r="HS245">
        <v>44.426070000000003</v>
      </c>
      <c r="HT245" s="1">
        <v>3.8390669999999998E-3</v>
      </c>
      <c r="HU245">
        <v>1.8336049999999999</v>
      </c>
      <c r="HV245">
        <v>1.0323880000000001</v>
      </c>
      <c r="HW245">
        <v>43.368209999999998</v>
      </c>
      <c r="HX245" s="1">
        <v>3.6653829999999999E-3</v>
      </c>
      <c r="HY245">
        <v>1.7504930000000001</v>
      </c>
      <c r="HZ245">
        <v>1.032375</v>
      </c>
      <c r="IA245">
        <v>44.785049999999998</v>
      </c>
      <c r="IB245" s="1">
        <v>3.5019169999999998E-3</v>
      </c>
      <c r="IC245">
        <v>1.6723319999999999</v>
      </c>
      <c r="ID245">
        <v>1.032378</v>
      </c>
      <c r="IE245">
        <v>48.447650000000003</v>
      </c>
      <c r="IF245" s="1">
        <v>3.347952E-3</v>
      </c>
      <c r="IG245">
        <v>1.5986039999999999</v>
      </c>
      <c r="IH245">
        <v>1.0323850000000001</v>
      </c>
      <c r="II245">
        <v>52.668080000000003</v>
      </c>
      <c r="IJ245" s="1">
        <v>3.2024089999999998E-3</v>
      </c>
      <c r="IK245">
        <v>1.5290010000000001</v>
      </c>
      <c r="IL245">
        <v>1.0323789999999999</v>
      </c>
      <c r="IM245">
        <v>54.496360000000003</v>
      </c>
      <c r="IN245" s="1">
        <v>3.065435E-3</v>
      </c>
      <c r="IO245">
        <v>1.463373</v>
      </c>
      <c r="IP245">
        <v>1.0323850000000001</v>
      </c>
      <c r="IQ245">
        <v>53.65945</v>
      </c>
      <c r="IR245" s="1">
        <v>2.9354060000000002E-3</v>
      </c>
      <c r="IS245">
        <v>1.401273</v>
      </c>
      <c r="IT245">
        <v>1.032375</v>
      </c>
      <c r="IU245">
        <v>51.548490000000001</v>
      </c>
      <c r="IV245" s="1">
        <v>2.8124830000000002E-3</v>
      </c>
      <c r="IW245">
        <v>1.3424400000000001</v>
      </c>
      <c r="IX245">
        <v>1.032381</v>
      </c>
      <c r="IY245">
        <v>49.6053</v>
      </c>
      <c r="IZ245" s="1">
        <v>2.6955740000000001E-3</v>
      </c>
      <c r="JA245">
        <v>1.2865839999999999</v>
      </c>
      <c r="JB245">
        <v>1.032378</v>
      </c>
      <c r="JC245">
        <v>48.47504</v>
      </c>
      <c r="JD245" s="1">
        <v>2.5846160000000001E-3</v>
      </c>
      <c r="JE245">
        <v>1.233619</v>
      </c>
      <c r="JF245">
        <v>1.0323850000000001</v>
      </c>
      <c r="JG245">
        <v>49.406689999999998</v>
      </c>
      <c r="JH245" s="1">
        <v>2.4795479999999998E-3</v>
      </c>
      <c r="JI245">
        <v>1.1833180000000001</v>
      </c>
      <c r="JJ245">
        <v>1.0323789999999999</v>
      </c>
      <c r="JK245">
        <v>50.452150000000003</v>
      </c>
      <c r="JL245" s="1">
        <v>2.377985E-3</v>
      </c>
      <c r="JM245">
        <v>1.1354690000000001</v>
      </c>
      <c r="JN245">
        <v>1.032376</v>
      </c>
      <c r="JO245">
        <v>50.376609999999999</v>
      </c>
      <c r="JP245" s="1">
        <v>2.277084E-3</v>
      </c>
      <c r="JQ245">
        <v>1.090031</v>
      </c>
      <c r="JR245">
        <v>1.032378</v>
      </c>
      <c r="JS245">
        <v>49.16413</v>
      </c>
      <c r="JT245" s="1">
        <v>2.1817870000000001E-3</v>
      </c>
      <c r="JU245">
        <v>1.046959</v>
      </c>
      <c r="JV245">
        <v>1.0323819999999999</v>
      </c>
      <c r="JW245">
        <v>47.519089999999998</v>
      </c>
      <c r="JX245" s="1">
        <v>2.0917430000000001E-3</v>
      </c>
      <c r="JY245">
        <v>1.006094</v>
      </c>
      <c r="JZ245">
        <v>1.032376</v>
      </c>
      <c r="KA245">
        <v>45.704689999999999</v>
      </c>
      <c r="KB245" s="1">
        <v>2.006285E-3</v>
      </c>
      <c r="KC245">
        <v>0.96712739999999997</v>
      </c>
      <c r="KD245">
        <v>1.0323789999999999</v>
      </c>
      <c r="KE245">
        <v>44.36835</v>
      </c>
      <c r="KF245" s="1">
        <v>1.9249040000000001E-3</v>
      </c>
      <c r="KG245">
        <v>0.92984999999999995</v>
      </c>
      <c r="KH245">
        <v>1.0323869999999999</v>
      </c>
      <c r="KI245">
        <v>43.620780000000003</v>
      </c>
      <c r="KJ245" s="1">
        <v>1.847507E-3</v>
      </c>
      <c r="KK245">
        <v>0.89423439999999998</v>
      </c>
      <c r="KL245">
        <v>1.032389</v>
      </c>
      <c r="KM245">
        <v>44.883029999999998</v>
      </c>
      <c r="KN245" s="1">
        <v>1.774049E-3</v>
      </c>
      <c r="KO245">
        <v>0.86028819999999995</v>
      </c>
      <c r="KP245">
        <v>1.0323819999999999</v>
      </c>
      <c r="KQ245">
        <v>48.358649999999997</v>
      </c>
      <c r="KR245" s="1">
        <v>1.7040250000000001E-3</v>
      </c>
      <c r="KS245">
        <v>0.82787299999999997</v>
      </c>
      <c r="KT245">
        <v>1.032378</v>
      </c>
      <c r="KU245">
        <v>52.541580000000003</v>
      </c>
      <c r="KV245" s="1">
        <v>1.6373970000000001E-3</v>
      </c>
      <c r="KW245">
        <v>0.79690030000000001</v>
      </c>
      <c r="KX245">
        <v>1.032375</v>
      </c>
      <c r="KY245">
        <v>54.384610000000002</v>
      </c>
      <c r="KZ245">
        <v>1.5737679999999999E-3</v>
      </c>
      <c r="LA245">
        <v>0.76722780000000002</v>
      </c>
      <c r="LB245">
        <v>1.0323830000000001</v>
      </c>
      <c r="LC245">
        <v>52.823050000000002</v>
      </c>
      <c r="LD245" s="1">
        <v>1.513258E-3</v>
      </c>
      <c r="LE245">
        <v>0.73886289999999999</v>
      </c>
      <c r="LF245">
        <v>1.032386</v>
      </c>
      <c r="LG245">
        <v>50.418570000000003</v>
      </c>
      <c r="LH245" s="1">
        <v>1.455401E-3</v>
      </c>
      <c r="LI245">
        <v>0.71172650000000004</v>
      </c>
      <c r="LJ245">
        <v>1.0323819999999999</v>
      </c>
      <c r="LK245">
        <v>48.896819999999998</v>
      </c>
      <c r="LL245" s="1">
        <v>1.4003780000000001E-3</v>
      </c>
      <c r="LM245">
        <v>0.68581930000000002</v>
      </c>
      <c r="LN245">
        <v>1.0323800000000001</v>
      </c>
      <c r="LO245">
        <v>48.108139999999999</v>
      </c>
      <c r="LP245" s="1">
        <v>1.347577E-3</v>
      </c>
      <c r="LQ245">
        <v>0.660941</v>
      </c>
      <c r="LR245">
        <v>1.0323869999999999</v>
      </c>
      <c r="LS245">
        <v>48.634050000000002</v>
      </c>
      <c r="LT245" s="1">
        <v>1.29707E-3</v>
      </c>
      <c r="LU245">
        <v>0.63702590000000003</v>
      </c>
      <c r="LV245">
        <v>1.032384</v>
      </c>
      <c r="LW245">
        <v>50.162260000000003</v>
      </c>
      <c r="LX245" s="1">
        <v>1.2487450000000001E-3</v>
      </c>
      <c r="LY245">
        <v>0.61411179999999999</v>
      </c>
      <c r="LZ245">
        <v>1.0323819999999999</v>
      </c>
      <c r="MA245">
        <v>51.03586</v>
      </c>
      <c r="MB245" s="1">
        <v>1.202531E-3</v>
      </c>
      <c r="MC245">
        <v>0.59215700000000004</v>
      </c>
      <c r="MD245">
        <v>1.0323880000000001</v>
      </c>
      <c r="ME245">
        <v>51.036990000000003</v>
      </c>
      <c r="MF245" s="1">
        <v>1.158322E-3</v>
      </c>
      <c r="MG245">
        <v>0.57112390000000002</v>
      </c>
      <c r="MH245">
        <v>1.032392</v>
      </c>
      <c r="MI245">
        <v>49.499369999999999</v>
      </c>
      <c r="MJ245" s="1">
        <v>1.115988E-3</v>
      </c>
      <c r="MK245">
        <v>0.55098840000000004</v>
      </c>
      <c r="ML245">
        <v>1.032375</v>
      </c>
      <c r="MM245">
        <v>46.653590000000001</v>
      </c>
      <c r="MN245" s="1">
        <v>1.0753329999999999E-3</v>
      </c>
      <c r="MO245">
        <v>0.53170689999999998</v>
      </c>
      <c r="MP245">
        <v>1.0323869999999999</v>
      </c>
      <c r="MQ245">
        <v>44.202289999999998</v>
      </c>
      <c r="MR245" s="1">
        <v>1.0363939999999999E-3</v>
      </c>
      <c r="MS245">
        <v>0.51321139999999998</v>
      </c>
      <c r="MT245">
        <v>1.0323929999999999</v>
      </c>
      <c r="MU245">
        <v>42.608060000000002</v>
      </c>
      <c r="MV245" s="1">
        <v>9.9909419999999992E-4</v>
      </c>
      <c r="MW245">
        <v>0.4954807</v>
      </c>
      <c r="MX245">
        <v>1.0323830000000001</v>
      </c>
      <c r="MY245">
        <v>42.903799999999997</v>
      </c>
      <c r="MZ245" s="1">
        <v>9.6344530000000005E-4</v>
      </c>
      <c r="NA245">
        <v>0.4784639</v>
      </c>
      <c r="NB245">
        <v>1.0323899999999999</v>
      </c>
      <c r="NC245">
        <v>43.918329999999997</v>
      </c>
      <c r="ND245" s="1">
        <v>9.2924420000000004E-4</v>
      </c>
      <c r="NE245">
        <v>0.46211679999999999</v>
      </c>
      <c r="NF245">
        <v>1.0323880000000001</v>
      </c>
      <c r="NG245">
        <v>45.708190000000002</v>
      </c>
      <c r="NH245" s="1">
        <v>8.9638949999999999E-4</v>
      </c>
      <c r="NI245">
        <v>0.44641249999999999</v>
      </c>
      <c r="NJ245">
        <v>1.032389</v>
      </c>
      <c r="NK245">
        <v>47.47569</v>
      </c>
      <c r="NL245" s="1">
        <v>8.648118E-4</v>
      </c>
      <c r="NM245">
        <v>0.43128719999999998</v>
      </c>
      <c r="NN245">
        <v>1.0323800000000001</v>
      </c>
      <c r="NO245">
        <v>47.00759</v>
      </c>
      <c r="NP245" s="1">
        <v>8.3445579999999995E-4</v>
      </c>
      <c r="NQ245">
        <v>0.41669469999999997</v>
      </c>
      <c r="NR245">
        <v>1.0323770000000001</v>
      </c>
      <c r="NS245">
        <v>44.801699999999997</v>
      </c>
      <c r="NT245" s="1">
        <v>8.053286E-4</v>
      </c>
      <c r="NU245">
        <v>0.40268510000000002</v>
      </c>
      <c r="NV245">
        <v>1.032389</v>
      </c>
      <c r="NW245">
        <v>43.414990000000003</v>
      </c>
      <c r="NX245" s="1">
        <v>7.7732789999999995E-4</v>
      </c>
      <c r="NY245">
        <v>0.38917449999999998</v>
      </c>
      <c r="NZ245">
        <v>1.0323850000000001</v>
      </c>
      <c r="OA245">
        <v>43.156559999999999</v>
      </c>
      <c r="OB245" s="1">
        <v>7.5050500000000005E-4</v>
      </c>
      <c r="OC245">
        <v>0.37616179999999999</v>
      </c>
      <c r="OD245">
        <v>1.032381</v>
      </c>
      <c r="OE245">
        <v>44.676290000000002</v>
      </c>
      <c r="OF245" s="1">
        <v>7.2472019999999995E-4</v>
      </c>
      <c r="OG245">
        <v>0.3636027</v>
      </c>
      <c r="OH245">
        <v>1.032392</v>
      </c>
      <c r="OI245">
        <v>45.607370000000003</v>
      </c>
      <c r="OJ245" s="1">
        <v>6.9992709999999996E-4</v>
      </c>
      <c r="OK245">
        <v>0.35148960000000001</v>
      </c>
    </row>
    <row r="246" spans="1:401" x14ac:dyDescent="0.35">
      <c r="A246">
        <v>252</v>
      </c>
      <c r="B246" t="s">
        <v>4</v>
      </c>
      <c r="C246" t="s">
        <v>181</v>
      </c>
      <c r="D246" t="s">
        <v>252</v>
      </c>
      <c r="E246">
        <v>898.05359999999996</v>
      </c>
      <c r="F246">
        <v>0.44478640000000003</v>
      </c>
      <c r="G246">
        <v>26.786519999999999</v>
      </c>
      <c r="H246">
        <v>0</v>
      </c>
      <c r="I246">
        <v>0</v>
      </c>
      <c r="J246">
        <v>0.43878489999999998</v>
      </c>
      <c r="K246">
        <v>26.789370000000002</v>
      </c>
      <c r="L246">
        <v>0</v>
      </c>
      <c r="M246">
        <v>0</v>
      </c>
      <c r="N246">
        <v>0.4327724</v>
      </c>
      <c r="O246">
        <v>26.193429999999999</v>
      </c>
      <c r="P246">
        <v>0</v>
      </c>
      <c r="Q246">
        <v>0</v>
      </c>
      <c r="R246">
        <v>0.42681010000000003</v>
      </c>
      <c r="S246">
        <v>26.299230000000001</v>
      </c>
      <c r="T246">
        <v>0</v>
      </c>
      <c r="U246">
        <v>0</v>
      </c>
      <c r="V246">
        <v>0.4208809</v>
      </c>
      <c r="W246">
        <v>26.548909999999999</v>
      </c>
      <c r="X246">
        <v>0</v>
      </c>
      <c r="Y246">
        <v>0</v>
      </c>
      <c r="Z246">
        <v>0.41498289999999999</v>
      </c>
      <c r="AA246">
        <v>26.3994</v>
      </c>
      <c r="AB246">
        <v>0</v>
      </c>
      <c r="AC246">
        <v>0</v>
      </c>
      <c r="AD246">
        <v>0.40916449999999999</v>
      </c>
      <c r="AE246">
        <v>26.008679999999998</v>
      </c>
      <c r="AF246">
        <v>0</v>
      </c>
      <c r="AG246">
        <v>0</v>
      </c>
      <c r="AH246">
        <v>0.4044643</v>
      </c>
      <c r="AI246">
        <v>25.75299</v>
      </c>
      <c r="AJ246">
        <v>0</v>
      </c>
      <c r="AK246">
        <v>0</v>
      </c>
      <c r="AL246">
        <v>0.40016069999999998</v>
      </c>
      <c r="AM246">
        <v>25.827639999999999</v>
      </c>
      <c r="AN246">
        <v>0</v>
      </c>
      <c r="AO246">
        <v>0</v>
      </c>
      <c r="AP246">
        <v>0.39633010000000002</v>
      </c>
      <c r="AQ246">
        <v>26.88457</v>
      </c>
      <c r="AR246">
        <v>0</v>
      </c>
      <c r="AS246">
        <v>0</v>
      </c>
      <c r="AT246">
        <v>0.39253710000000003</v>
      </c>
      <c r="AU246">
        <v>28.468150000000001</v>
      </c>
      <c r="AV246">
        <v>0</v>
      </c>
      <c r="AW246">
        <v>0</v>
      </c>
      <c r="AX246">
        <v>0.3888742</v>
      </c>
      <c r="AY246">
        <v>30.210249999999998</v>
      </c>
      <c r="AZ246" s="1">
        <v>1.4615440000000001E-33</v>
      </c>
      <c r="BA246" s="1">
        <v>7.1504800000000003E-31</v>
      </c>
      <c r="BB246">
        <v>0.38544869999999998</v>
      </c>
      <c r="BC246">
        <v>31.299019999999999</v>
      </c>
      <c r="BD246" s="1">
        <v>6.6028740000000003E-24</v>
      </c>
      <c r="BE246" s="1">
        <v>3.247278E-21</v>
      </c>
      <c r="BF246">
        <v>0.38236219999999999</v>
      </c>
      <c r="BG246">
        <v>30.98845</v>
      </c>
      <c r="BH246" s="1">
        <v>5.08811E-16</v>
      </c>
      <c r="BI246" s="1">
        <v>2.4993139999999998E-13</v>
      </c>
      <c r="BJ246">
        <v>0.37951220000000002</v>
      </c>
      <c r="BK246">
        <v>30.16601</v>
      </c>
      <c r="BL246" s="1">
        <v>1.373437E-10</v>
      </c>
      <c r="BM246" s="1">
        <v>6.6435439999999994E-8</v>
      </c>
      <c r="BN246">
        <v>0.37689470000000003</v>
      </c>
      <c r="BO246">
        <v>29.84197</v>
      </c>
      <c r="BP246" s="1">
        <v>2.851187E-7</v>
      </c>
      <c r="BQ246" s="1">
        <v>1.2765399999999999E-4</v>
      </c>
      <c r="BR246">
        <v>0.37461699999999998</v>
      </c>
      <c r="BS246">
        <v>30.099769999999999</v>
      </c>
      <c r="BT246" s="1">
        <v>7.0900170000000001E-5</v>
      </c>
      <c r="BU246">
        <v>3.1617890000000003E-2</v>
      </c>
      <c r="BV246">
        <v>0.37272640000000001</v>
      </c>
      <c r="BW246">
        <v>31.368210000000001</v>
      </c>
      <c r="BX246" s="1">
        <v>4.6719229999999997E-3</v>
      </c>
      <c r="BY246">
        <v>2.1021519999999998</v>
      </c>
      <c r="BZ246">
        <v>0.3711914</v>
      </c>
      <c r="CA246">
        <v>32.530239999999999</v>
      </c>
      <c r="CB246">
        <v>0.114468</v>
      </c>
      <c r="CC246">
        <v>52.248220000000003</v>
      </c>
      <c r="CD246">
        <v>0.36984620000000001</v>
      </c>
      <c r="CE246">
        <v>33.037930000000003</v>
      </c>
      <c r="CF246">
        <v>1.27312</v>
      </c>
      <c r="CG246">
        <v>590.95690000000002</v>
      </c>
      <c r="CH246">
        <v>0.3687086</v>
      </c>
      <c r="CI246">
        <v>32.621569999999998</v>
      </c>
      <c r="CJ246">
        <v>7.375629</v>
      </c>
      <c r="CK246">
        <v>3479.201</v>
      </c>
      <c r="CL246">
        <v>0.36765300000000001</v>
      </c>
      <c r="CM246">
        <v>31.299520000000001</v>
      </c>
      <c r="CN246">
        <v>24.584700000000002</v>
      </c>
      <c r="CO246">
        <v>11788.92</v>
      </c>
      <c r="CP246">
        <v>0.36646400000000001</v>
      </c>
      <c r="CQ246">
        <v>29.985050000000001</v>
      </c>
      <c r="CR246">
        <v>51.077559999999998</v>
      </c>
      <c r="CS246">
        <v>24890.23</v>
      </c>
      <c r="CT246">
        <v>0.36515900000000001</v>
      </c>
      <c r="CU246">
        <v>29.225650000000002</v>
      </c>
      <c r="CV246">
        <v>70.667109999999994</v>
      </c>
      <c r="CW246">
        <v>34977.58</v>
      </c>
      <c r="CX246">
        <v>0.363645</v>
      </c>
      <c r="CY246">
        <v>29.26314</v>
      </c>
      <c r="CZ246">
        <v>68.94238</v>
      </c>
      <c r="DA246">
        <v>34635.56</v>
      </c>
      <c r="DB246">
        <v>0.36183029999999999</v>
      </c>
      <c r="DC246">
        <v>30.47831</v>
      </c>
      <c r="DD246">
        <v>49.852429999999998</v>
      </c>
      <c r="DE246">
        <v>25405.48</v>
      </c>
      <c r="DF246">
        <v>0.35973110000000003</v>
      </c>
      <c r="DG246">
        <v>32.47672</v>
      </c>
      <c r="DH246">
        <v>27.960909999999998</v>
      </c>
      <c r="DI246">
        <v>14445.22</v>
      </c>
      <c r="DJ246">
        <v>0.35738449999999999</v>
      </c>
      <c r="DK246">
        <v>35.544060000000002</v>
      </c>
      <c r="DL246">
        <v>12.681889999999999</v>
      </c>
      <c r="DM246">
        <v>6635.5749999999998</v>
      </c>
      <c r="DN246">
        <v>0.35489080000000001</v>
      </c>
      <c r="DO246">
        <v>38.79372</v>
      </c>
      <c r="DP246">
        <v>4.8345359999999999</v>
      </c>
      <c r="DQ246">
        <v>2558.2860000000001</v>
      </c>
      <c r="DR246">
        <v>0.35237449999999998</v>
      </c>
      <c r="DS246">
        <v>39.383560000000003</v>
      </c>
      <c r="DT246">
        <v>1.6095299999999999</v>
      </c>
      <c r="DU246">
        <v>859.83669999999995</v>
      </c>
      <c r="DV246">
        <v>0.34979179999999999</v>
      </c>
      <c r="DW246">
        <v>38.400860000000002</v>
      </c>
      <c r="DX246">
        <v>0.4912996</v>
      </c>
      <c r="DY246">
        <v>264.23099999999999</v>
      </c>
      <c r="DZ246">
        <v>0.34746769999999999</v>
      </c>
      <c r="EA246">
        <v>37.798079999999999</v>
      </c>
      <c r="EB246">
        <v>0.15149180000000001</v>
      </c>
      <c r="EC246">
        <v>81.451310000000007</v>
      </c>
      <c r="ED246">
        <v>0.34532639999999998</v>
      </c>
      <c r="EE246">
        <v>37.813229999999997</v>
      </c>
      <c r="EF246" s="1">
        <v>5.8957490000000001E-2</v>
      </c>
      <c r="EG246">
        <v>31.278410000000001</v>
      </c>
      <c r="EH246">
        <v>0.34346670000000001</v>
      </c>
      <c r="EI246">
        <v>38.899290000000001</v>
      </c>
      <c r="EJ246" s="1">
        <v>3.7202190000000003E-2</v>
      </c>
      <c r="EK246">
        <v>19.360759999999999</v>
      </c>
      <c r="EL246">
        <v>0.34192339999999999</v>
      </c>
      <c r="EM246">
        <v>41.037030000000001</v>
      </c>
      <c r="EN246">
        <v>3.3929180000000003E-2</v>
      </c>
      <c r="EO246">
        <v>17.50102</v>
      </c>
      <c r="EP246">
        <v>0.34063070000000001</v>
      </c>
      <c r="EQ246">
        <v>44.48518</v>
      </c>
      <c r="ER246" s="1">
        <v>3.4420649999999997E-2</v>
      </c>
      <c r="ES246">
        <v>17.74352</v>
      </c>
      <c r="ET246">
        <v>0.3394297</v>
      </c>
      <c r="EU246">
        <v>47.255560000000003</v>
      </c>
      <c r="EV246" s="1">
        <v>3.4716240000000002E-2</v>
      </c>
      <c r="EW246">
        <v>17.93141</v>
      </c>
      <c r="EX246">
        <v>0.33852500000000002</v>
      </c>
      <c r="EY246">
        <v>46.962229999999998</v>
      </c>
      <c r="EZ246" s="1">
        <v>3.3969800000000001E-2</v>
      </c>
      <c r="FA246">
        <v>17.569669999999999</v>
      </c>
      <c r="FB246">
        <v>0.33783590000000002</v>
      </c>
      <c r="FC246">
        <v>45.09834</v>
      </c>
      <c r="FD246" s="1">
        <v>3.2226560000000001E-2</v>
      </c>
      <c r="FE246">
        <v>16.686029999999999</v>
      </c>
      <c r="FF246">
        <v>0.33735130000000002</v>
      </c>
      <c r="FG246">
        <v>43.242249999999999</v>
      </c>
      <c r="FH246" s="1">
        <v>2.976036E-2</v>
      </c>
      <c r="FI246">
        <v>15.420059999999999</v>
      </c>
      <c r="FJ246">
        <v>0.33709709999999998</v>
      </c>
      <c r="FK246">
        <v>42.311979999999998</v>
      </c>
      <c r="FL246" s="1">
        <v>2.6728729999999999E-2</v>
      </c>
      <c r="FM246">
        <v>13.85323</v>
      </c>
      <c r="FN246">
        <v>0.33689229999999998</v>
      </c>
      <c r="FO246">
        <v>43.356740000000002</v>
      </c>
      <c r="FP246" s="1">
        <v>2.3197450000000001E-2</v>
      </c>
      <c r="FQ246">
        <v>12.03185</v>
      </c>
      <c r="FR246">
        <v>0.33675899999999998</v>
      </c>
      <c r="FS246">
        <v>45.287309999999998</v>
      </c>
      <c r="FT246" s="1">
        <v>1.9364599999999999E-2</v>
      </c>
      <c r="FU246">
        <v>10.05475</v>
      </c>
      <c r="FV246">
        <v>0.33666190000000001</v>
      </c>
      <c r="FW246">
        <v>47.281669999999998</v>
      </c>
      <c r="FX246" s="1">
        <v>1.561152E-2</v>
      </c>
      <c r="FY246">
        <v>8.1117989999999995</v>
      </c>
      <c r="FZ246">
        <v>0.33660319999999999</v>
      </c>
      <c r="GA246">
        <v>47.653320000000001</v>
      </c>
      <c r="GB246" s="1">
        <v>1.234158E-2</v>
      </c>
      <c r="GC246">
        <v>6.4127859999999997</v>
      </c>
      <c r="GD246">
        <v>0.33657130000000002</v>
      </c>
      <c r="GE246">
        <v>46.612499999999997</v>
      </c>
      <c r="GF246" s="1">
        <v>9.7979529999999999E-3</v>
      </c>
      <c r="GG246">
        <v>5.0869059999999999</v>
      </c>
      <c r="GH246">
        <v>0.33655089999999999</v>
      </c>
      <c r="GI246">
        <v>44.494010000000003</v>
      </c>
      <c r="GJ246" s="1">
        <v>7.9917370000000005E-3</v>
      </c>
      <c r="GK246">
        <v>4.1429410000000004</v>
      </c>
      <c r="GL246">
        <v>0.33653420000000001</v>
      </c>
      <c r="GM246">
        <v>42.908670000000001</v>
      </c>
      <c r="GN246" s="1">
        <v>6.7824169999999998E-3</v>
      </c>
      <c r="GO246">
        <v>3.5098750000000001</v>
      </c>
      <c r="GP246">
        <v>0.33652799999999999</v>
      </c>
      <c r="GQ246">
        <v>42.457749999999997</v>
      </c>
      <c r="GR246" s="1">
        <v>5.9872420000000003E-3</v>
      </c>
      <c r="GS246">
        <v>3.0935440000000001</v>
      </c>
      <c r="GT246">
        <v>0.33652409999999999</v>
      </c>
      <c r="GU246">
        <v>44.342930000000003</v>
      </c>
      <c r="GV246" s="1">
        <v>5.449036E-3</v>
      </c>
      <c r="GW246">
        <v>2.8123079999999998</v>
      </c>
      <c r="GX246">
        <v>0.33651880000000001</v>
      </c>
      <c r="GY246">
        <v>46.953569999999999</v>
      </c>
      <c r="GZ246" s="1">
        <v>5.0593749999999996E-3</v>
      </c>
      <c r="HA246">
        <v>2.6096360000000001</v>
      </c>
      <c r="HB246">
        <v>0.33652280000000001</v>
      </c>
      <c r="HC246">
        <v>49.530819999999999</v>
      </c>
      <c r="HD246" s="1">
        <v>4.7554119999999997E-3</v>
      </c>
      <c r="HE246">
        <v>2.451616</v>
      </c>
      <c r="HF246">
        <v>0.33652179999999998</v>
      </c>
      <c r="HG246">
        <v>50.741990000000001</v>
      </c>
      <c r="HH246" s="1">
        <v>4.4998160000000002E-3</v>
      </c>
      <c r="HI246">
        <v>2.3193419999999998</v>
      </c>
      <c r="HJ246">
        <v>0.33651550000000002</v>
      </c>
      <c r="HK246">
        <v>49.257629999999999</v>
      </c>
      <c r="HL246" s="1">
        <v>4.274244E-3</v>
      </c>
      <c r="HM246">
        <v>2.2028319999999999</v>
      </c>
      <c r="HN246">
        <v>0.33651340000000002</v>
      </c>
      <c r="HO246">
        <v>46.845419999999997</v>
      </c>
      <c r="HP246" s="1">
        <v>4.0700450000000004E-3</v>
      </c>
      <c r="HQ246">
        <v>2.0973769999999998</v>
      </c>
      <c r="HR246">
        <v>0.33651940000000002</v>
      </c>
      <c r="HS246">
        <v>44.563499999999998</v>
      </c>
      <c r="HT246" s="1">
        <v>3.881397E-3</v>
      </c>
      <c r="HU246">
        <v>2.0000040000000001</v>
      </c>
      <c r="HV246">
        <v>0.33652159999999998</v>
      </c>
      <c r="HW246">
        <v>43.396050000000002</v>
      </c>
      <c r="HX246" s="1">
        <v>3.7050759999999999E-3</v>
      </c>
      <c r="HY246">
        <v>1.909165</v>
      </c>
      <c r="HZ246">
        <v>0.3365186</v>
      </c>
      <c r="IA246">
        <v>44.757109999999997</v>
      </c>
      <c r="IB246" s="1">
        <v>3.539361E-3</v>
      </c>
      <c r="IC246">
        <v>1.823774</v>
      </c>
      <c r="ID246">
        <v>0.33651500000000001</v>
      </c>
      <c r="IE246">
        <v>48.427250000000001</v>
      </c>
      <c r="IF246" s="1">
        <v>3.3832739999999999E-3</v>
      </c>
      <c r="IG246">
        <v>1.7432430000000001</v>
      </c>
      <c r="IH246">
        <v>0.33651819999999999</v>
      </c>
      <c r="II246">
        <v>52.668410000000002</v>
      </c>
      <c r="IJ246" s="1">
        <v>3.2357459999999998E-3</v>
      </c>
      <c r="IK246">
        <v>1.667227</v>
      </c>
      <c r="IL246">
        <v>0.3365147</v>
      </c>
      <c r="IM246">
        <v>54.575209999999998</v>
      </c>
      <c r="IN246" s="1">
        <v>3.0968810000000001E-3</v>
      </c>
      <c r="IO246">
        <v>1.5955379999999999</v>
      </c>
      <c r="IP246">
        <v>0.3365166</v>
      </c>
      <c r="IQ246">
        <v>53.807209999999998</v>
      </c>
      <c r="IR246" s="1">
        <v>2.9651259999999998E-3</v>
      </c>
      <c r="IS246">
        <v>1.52772</v>
      </c>
      <c r="IT246">
        <v>0.33651379999999997</v>
      </c>
      <c r="IU246">
        <v>51.701790000000003</v>
      </c>
      <c r="IV246" s="1">
        <v>2.8407279999999998E-3</v>
      </c>
      <c r="IW246">
        <v>1.463516</v>
      </c>
      <c r="IX246">
        <v>0.33651779999999998</v>
      </c>
      <c r="IY246">
        <v>49.71564</v>
      </c>
      <c r="IZ246" s="1">
        <v>2.7224129999999999E-3</v>
      </c>
      <c r="JA246">
        <v>1.402544</v>
      </c>
      <c r="JB246">
        <v>0.3365147</v>
      </c>
      <c r="JC246">
        <v>48.494079999999997</v>
      </c>
      <c r="JD246" s="1">
        <v>2.610027E-3</v>
      </c>
      <c r="JE246">
        <v>1.3447340000000001</v>
      </c>
      <c r="JF246">
        <v>0.3365166</v>
      </c>
      <c r="JG246">
        <v>49.363289999999999</v>
      </c>
      <c r="JH246" s="1">
        <v>2.5037150000000001E-3</v>
      </c>
      <c r="JI246">
        <v>1.289839</v>
      </c>
      <c r="JJ246">
        <v>0.33651520000000001</v>
      </c>
      <c r="JK246">
        <v>50.448140000000002</v>
      </c>
      <c r="JL246" s="1">
        <v>2.4009470000000001E-3</v>
      </c>
      <c r="JM246">
        <v>1.23763</v>
      </c>
      <c r="JN246">
        <v>0.33651609999999998</v>
      </c>
      <c r="JO246">
        <v>50.386249999999997</v>
      </c>
      <c r="JP246" s="1">
        <v>2.298848E-3</v>
      </c>
      <c r="JQ246">
        <v>1.188042</v>
      </c>
      <c r="JR246">
        <v>0.33651510000000001</v>
      </c>
      <c r="JS246">
        <v>49.265430000000002</v>
      </c>
      <c r="JT246" s="1">
        <v>2.2023350000000001E-3</v>
      </c>
      <c r="JU246">
        <v>1.1410149999999999</v>
      </c>
      <c r="JV246">
        <v>0.33651819999999999</v>
      </c>
      <c r="JW246">
        <v>47.698230000000002</v>
      </c>
      <c r="JX246" s="1">
        <v>2.1112219999999998E-3</v>
      </c>
      <c r="JY246">
        <v>1.0964160000000001</v>
      </c>
      <c r="JZ246">
        <v>0.33651629999999999</v>
      </c>
      <c r="KA246">
        <v>45.835430000000002</v>
      </c>
      <c r="KB246">
        <v>2.0248850000000001E-3</v>
      </c>
      <c r="KC246">
        <v>1.0539259999999999</v>
      </c>
      <c r="KD246">
        <v>0.33651710000000001</v>
      </c>
      <c r="KE246">
        <v>44.419310000000003</v>
      </c>
      <c r="KF246" s="1">
        <v>1.9426370000000001E-3</v>
      </c>
      <c r="KG246">
        <v>1.0132730000000001</v>
      </c>
      <c r="KH246">
        <v>0.33651829999999999</v>
      </c>
      <c r="KI246">
        <v>43.597180000000002</v>
      </c>
      <c r="KJ246" s="1">
        <v>1.864409E-3</v>
      </c>
      <c r="KK246">
        <v>0.97443159999999995</v>
      </c>
      <c r="KL246">
        <v>0.33651750000000002</v>
      </c>
      <c r="KM246">
        <v>44.836640000000003</v>
      </c>
      <c r="KN246" s="1">
        <v>1.7901289999999999E-3</v>
      </c>
      <c r="KO246">
        <v>0.9373918</v>
      </c>
      <c r="KP246">
        <v>0.33651759999999997</v>
      </c>
      <c r="KQ246">
        <v>48.35877</v>
      </c>
      <c r="KR246" s="1">
        <v>1.7193589999999999E-3</v>
      </c>
      <c r="KS246">
        <v>0.90204819999999997</v>
      </c>
      <c r="KT246">
        <v>0.33650989999999997</v>
      </c>
      <c r="KU246">
        <v>52.585599999999999</v>
      </c>
      <c r="KV246" s="1">
        <v>1.652014E-3</v>
      </c>
      <c r="KW246">
        <v>0.86826749999999997</v>
      </c>
      <c r="KX246">
        <v>0.33651439999999999</v>
      </c>
      <c r="KY246">
        <v>54.529859999999999</v>
      </c>
      <c r="KZ246" s="1">
        <v>1.587738E-3</v>
      </c>
      <c r="LA246">
        <v>0.83591599999999999</v>
      </c>
      <c r="LB246">
        <v>0.33651789999999998</v>
      </c>
      <c r="LC246">
        <v>53.007159999999999</v>
      </c>
      <c r="LD246" s="1">
        <v>1.526616E-3</v>
      </c>
      <c r="LE246">
        <v>0.80498449999999999</v>
      </c>
      <c r="LF246">
        <v>0.33651910000000002</v>
      </c>
      <c r="LG246">
        <v>50.535899999999998</v>
      </c>
      <c r="LH246" s="1">
        <v>1.4681410000000001E-3</v>
      </c>
      <c r="LI246">
        <v>0.77539559999999996</v>
      </c>
      <c r="LJ246">
        <v>0.33651890000000001</v>
      </c>
      <c r="LK246">
        <v>48.936100000000003</v>
      </c>
      <c r="LL246" s="1">
        <v>1.412546E-3</v>
      </c>
      <c r="LM246">
        <v>0.74714709999999995</v>
      </c>
      <c r="LN246">
        <v>0.33651779999999998</v>
      </c>
      <c r="LO246">
        <v>48.065750000000001</v>
      </c>
      <c r="LP246" s="1">
        <v>1.3592809999999999E-3</v>
      </c>
      <c r="LQ246">
        <v>0.72003640000000002</v>
      </c>
      <c r="LR246">
        <v>0.33651920000000002</v>
      </c>
      <c r="LS246">
        <v>48.55592</v>
      </c>
      <c r="LT246" s="1">
        <v>1.308287E-3</v>
      </c>
      <c r="LU246">
        <v>0.6939689</v>
      </c>
      <c r="LV246">
        <v>0.33651569999999997</v>
      </c>
      <c r="LW246">
        <v>50.102179999999997</v>
      </c>
      <c r="LX246" s="1">
        <v>1.259458E-3</v>
      </c>
      <c r="LY246">
        <v>0.6689889</v>
      </c>
      <c r="LZ246">
        <v>0.33651759999999997</v>
      </c>
      <c r="MA246">
        <v>51.062370000000001</v>
      </c>
      <c r="MB246" s="1">
        <v>1.21279E-3</v>
      </c>
      <c r="MC246">
        <v>0.64505060000000003</v>
      </c>
      <c r="MD246">
        <v>0.3365166</v>
      </c>
      <c r="ME246">
        <v>51.118160000000003</v>
      </c>
      <c r="MF246" s="1">
        <v>1.1681059999999999E-3</v>
      </c>
      <c r="MG246">
        <v>0.62211720000000004</v>
      </c>
      <c r="MH246">
        <v>0.3365129</v>
      </c>
      <c r="MI246">
        <v>49.703940000000003</v>
      </c>
      <c r="MJ246" s="1">
        <v>1.12535E-3</v>
      </c>
      <c r="MK246">
        <v>0.60016570000000002</v>
      </c>
      <c r="ML246">
        <v>0.33651389999999998</v>
      </c>
      <c r="MM246">
        <v>46.873260000000002</v>
      </c>
      <c r="MN246" s="1">
        <v>1.0842860000000001E-3</v>
      </c>
      <c r="MO246">
        <v>0.5791385</v>
      </c>
      <c r="MP246">
        <v>0.33651880000000001</v>
      </c>
      <c r="MQ246">
        <v>44.37359</v>
      </c>
      <c r="MR246" s="1">
        <v>1.0449879999999999E-3</v>
      </c>
      <c r="MS246">
        <v>0.55898740000000002</v>
      </c>
      <c r="MT246">
        <v>0.3365206</v>
      </c>
      <c r="MU246">
        <v>42.696289999999998</v>
      </c>
      <c r="MV246" s="1">
        <v>1.0073180000000001E-3</v>
      </c>
      <c r="MW246">
        <v>0.53965719999999995</v>
      </c>
      <c r="MX246">
        <v>0.33651910000000002</v>
      </c>
      <c r="MY246">
        <v>42.934100000000001</v>
      </c>
      <c r="MZ246" s="1">
        <v>9.7132900000000005E-4</v>
      </c>
      <c r="NA246">
        <v>0.52111079999999999</v>
      </c>
      <c r="NB246">
        <v>0.33651979999999998</v>
      </c>
      <c r="NC246">
        <v>43.92389</v>
      </c>
      <c r="ND246" s="1">
        <v>9.3680339999999997E-4</v>
      </c>
      <c r="NE246">
        <v>0.50329460000000004</v>
      </c>
      <c r="NF246">
        <v>0.3365187</v>
      </c>
      <c r="NG246">
        <v>45.782789999999999</v>
      </c>
      <c r="NH246" s="1">
        <v>9.0366350000000003E-4</v>
      </c>
      <c r="NI246">
        <v>0.4861858</v>
      </c>
      <c r="NJ246">
        <v>0.33651740000000002</v>
      </c>
      <c r="NK246">
        <v>47.617449999999998</v>
      </c>
      <c r="NL246" s="1">
        <v>8.7180419999999996E-4</v>
      </c>
      <c r="NM246">
        <v>0.46970450000000002</v>
      </c>
      <c r="NN246">
        <v>0.33651779999999998</v>
      </c>
      <c r="NO246">
        <v>47.206470000000003</v>
      </c>
      <c r="NP246" s="1">
        <v>8.4118289999999998E-4</v>
      </c>
      <c r="NQ246">
        <v>0.45380779999999998</v>
      </c>
      <c r="NR246">
        <v>0.33651639999999999</v>
      </c>
      <c r="NS246">
        <v>44.895249999999997</v>
      </c>
      <c r="NT246" s="1">
        <v>8.117927E-4</v>
      </c>
      <c r="NU246">
        <v>0.43853730000000002</v>
      </c>
      <c r="NV246">
        <v>0.3365204</v>
      </c>
      <c r="NW246">
        <v>43.414070000000002</v>
      </c>
      <c r="NX246" s="1">
        <v>7.835556E-4</v>
      </c>
      <c r="NY246">
        <v>0.42382500000000001</v>
      </c>
      <c r="NZ246">
        <v>0.3365167</v>
      </c>
      <c r="OA246">
        <v>43.070480000000003</v>
      </c>
      <c r="OB246" s="1">
        <v>7.5649769999999999E-4</v>
      </c>
      <c r="OC246">
        <v>0.40964689999999998</v>
      </c>
      <c r="OD246">
        <v>0.33651579999999998</v>
      </c>
      <c r="OE246">
        <v>44.551819999999999</v>
      </c>
      <c r="OF246" s="1">
        <v>7.3049230000000001E-4</v>
      </c>
      <c r="OG246">
        <v>0.39596609999999999</v>
      </c>
      <c r="OH246">
        <v>0.33651950000000003</v>
      </c>
      <c r="OI246">
        <v>45.572479999999999</v>
      </c>
      <c r="OJ246" s="1">
        <v>7.0548829999999999E-4</v>
      </c>
      <c r="OK246">
        <v>0.3827718</v>
      </c>
    </row>
    <row r="247" spans="1:401" x14ac:dyDescent="0.35">
      <c r="A247">
        <v>253</v>
      </c>
      <c r="B247" t="s">
        <v>4</v>
      </c>
      <c r="C247" t="s">
        <v>181</v>
      </c>
      <c r="D247" t="s">
        <v>253</v>
      </c>
      <c r="E247">
        <v>844.40269999999998</v>
      </c>
      <c r="F247">
        <v>0.93393020000000004</v>
      </c>
      <c r="G247">
        <v>26.82142</v>
      </c>
      <c r="H247">
        <v>0</v>
      </c>
      <c r="I247">
        <v>0</v>
      </c>
      <c r="J247">
        <v>0.93023509999999998</v>
      </c>
      <c r="K247">
        <v>26.868680000000001</v>
      </c>
      <c r="L247">
        <v>0</v>
      </c>
      <c r="M247">
        <v>0</v>
      </c>
      <c r="N247">
        <v>0.92643039999999999</v>
      </c>
      <c r="O247">
        <v>26.286940000000001</v>
      </c>
      <c r="P247">
        <v>0</v>
      </c>
      <c r="Q247">
        <v>0</v>
      </c>
      <c r="R247">
        <v>0.92268930000000005</v>
      </c>
      <c r="S247">
        <v>26.442509999999999</v>
      </c>
      <c r="T247">
        <v>0</v>
      </c>
      <c r="U247">
        <v>0</v>
      </c>
      <c r="V247">
        <v>0.91876230000000003</v>
      </c>
      <c r="W247">
        <v>26.64198</v>
      </c>
      <c r="X247">
        <v>0</v>
      </c>
      <c r="Y247">
        <v>0</v>
      </c>
      <c r="Z247">
        <v>0.91482039999999998</v>
      </c>
      <c r="AA247">
        <v>26.41178</v>
      </c>
      <c r="AB247">
        <v>0</v>
      </c>
      <c r="AC247">
        <v>0</v>
      </c>
      <c r="AD247">
        <v>0.91076570000000001</v>
      </c>
      <c r="AE247">
        <v>25.984950000000001</v>
      </c>
      <c r="AF247">
        <v>0</v>
      </c>
      <c r="AG247">
        <v>0</v>
      </c>
      <c r="AH247">
        <v>0.90735569999999999</v>
      </c>
      <c r="AI247">
        <v>25.707619999999999</v>
      </c>
      <c r="AJ247">
        <v>0</v>
      </c>
      <c r="AK247">
        <v>0</v>
      </c>
      <c r="AL247">
        <v>0.90412329999999996</v>
      </c>
      <c r="AM247">
        <v>25.83521</v>
      </c>
      <c r="AN247">
        <v>0</v>
      </c>
      <c r="AO247">
        <v>0</v>
      </c>
      <c r="AP247">
        <v>0.9025609</v>
      </c>
      <c r="AQ247">
        <v>26.996420000000001</v>
      </c>
      <c r="AR247">
        <v>0</v>
      </c>
      <c r="AS247">
        <v>0</v>
      </c>
      <c r="AT247">
        <v>0.90126280000000003</v>
      </c>
      <c r="AU247">
        <v>28.642959999999999</v>
      </c>
      <c r="AV247">
        <v>0</v>
      </c>
      <c r="AW247">
        <v>0</v>
      </c>
      <c r="AX247">
        <v>0.90018299999999996</v>
      </c>
      <c r="AY247">
        <v>30.403199999999998</v>
      </c>
      <c r="AZ247" s="1">
        <v>4.5799549999999997E-34</v>
      </c>
      <c r="BA247" s="1">
        <v>9.1750310000000003E-32</v>
      </c>
      <c r="BB247">
        <v>0.89951999999999999</v>
      </c>
      <c r="BC247">
        <v>31.466830000000002</v>
      </c>
      <c r="BD247" s="1">
        <v>1.92824E-24</v>
      </c>
      <c r="BE247" s="1">
        <v>3.9549920000000002E-22</v>
      </c>
      <c r="BF247">
        <v>0.89922729999999995</v>
      </c>
      <c r="BG247">
        <v>31.058499999999999</v>
      </c>
      <c r="BH247" s="1">
        <v>2.2498939999999999E-16</v>
      </c>
      <c r="BI247" s="1">
        <v>4.8759469999999999E-14</v>
      </c>
      <c r="BJ247">
        <v>0.89898920000000004</v>
      </c>
      <c r="BK247">
        <v>30.169910000000002</v>
      </c>
      <c r="BL247" s="1">
        <v>7.8384219999999998E-11</v>
      </c>
      <c r="BM247" s="1">
        <v>1.7796859999999999E-8</v>
      </c>
      <c r="BN247">
        <v>0.89878610000000003</v>
      </c>
      <c r="BO247">
        <v>29.785869999999999</v>
      </c>
      <c r="BP247" s="1">
        <v>1.7800570000000001E-7</v>
      </c>
      <c r="BQ247" s="1">
        <v>4.2608100000000003E-5</v>
      </c>
      <c r="BR247">
        <v>0.8987889</v>
      </c>
      <c r="BS247">
        <v>30.022649999999999</v>
      </c>
      <c r="BT247" s="1">
        <v>4.8103329999999999E-5</v>
      </c>
      <c r="BU247" s="1">
        <v>1.198039E-2</v>
      </c>
      <c r="BV247">
        <v>0.89897450000000001</v>
      </c>
      <c r="BW247">
        <v>31.356179999999998</v>
      </c>
      <c r="BX247" s="1">
        <v>3.4045949999999998E-3</v>
      </c>
      <c r="BY247">
        <v>0.87344319999999998</v>
      </c>
      <c r="BZ247">
        <v>0.8983797</v>
      </c>
      <c r="CA247">
        <v>32.531779999999998</v>
      </c>
      <c r="CB247" s="1">
        <v>8.8832629999999996E-2</v>
      </c>
      <c r="CC247">
        <v>23.385339999999999</v>
      </c>
      <c r="CD247">
        <v>0.89682910000000005</v>
      </c>
      <c r="CE247">
        <v>33.179659999999998</v>
      </c>
      <c r="CF247">
        <v>1.0454060000000001</v>
      </c>
      <c r="CG247">
        <v>281.7355</v>
      </c>
      <c r="CH247">
        <v>0.89572450000000003</v>
      </c>
      <c r="CI247">
        <v>32.747280000000003</v>
      </c>
      <c r="CJ247">
        <v>6.3748610000000001</v>
      </c>
      <c r="CK247">
        <v>1751.787</v>
      </c>
      <c r="CL247">
        <v>0.89480329999999997</v>
      </c>
      <c r="CM247">
        <v>31.411729999999999</v>
      </c>
      <c r="CN247">
        <v>22.261579999999999</v>
      </c>
      <c r="CO247">
        <v>6226.2330000000002</v>
      </c>
      <c r="CP247">
        <v>0.89360139999999999</v>
      </c>
      <c r="CQ247">
        <v>30.047830000000001</v>
      </c>
      <c r="CR247">
        <v>48.250500000000002</v>
      </c>
      <c r="CS247">
        <v>13709.65</v>
      </c>
      <c r="CT247">
        <v>0.89242270000000001</v>
      </c>
      <c r="CU247">
        <v>29.223189999999999</v>
      </c>
      <c r="CV247">
        <v>69.364329999999995</v>
      </c>
      <c r="CW247">
        <v>19991.46</v>
      </c>
      <c r="CX247">
        <v>0.89103770000000004</v>
      </c>
      <c r="CY247">
        <v>29.247119999999999</v>
      </c>
      <c r="CZ247">
        <v>70.03192</v>
      </c>
      <c r="DA247">
        <v>20440.89</v>
      </c>
      <c r="DB247">
        <v>0.88929709999999995</v>
      </c>
      <c r="DC247">
        <v>30.511209999999998</v>
      </c>
      <c r="DD247">
        <v>52.206699999999998</v>
      </c>
      <c r="DE247">
        <v>15407.7</v>
      </c>
      <c r="DF247">
        <v>0.88721740000000004</v>
      </c>
      <c r="DG247">
        <v>32.617080000000001</v>
      </c>
      <c r="DH247">
        <v>30.071370000000002</v>
      </c>
      <c r="DI247">
        <v>8960.7440000000006</v>
      </c>
      <c r="DJ247">
        <v>0.88496079999999999</v>
      </c>
      <c r="DK247">
        <v>35.789299999999997</v>
      </c>
      <c r="DL247">
        <v>13.95407</v>
      </c>
      <c r="DM247">
        <v>4191.0640000000003</v>
      </c>
      <c r="DN247">
        <v>0.88276080000000001</v>
      </c>
      <c r="DO247">
        <v>39.034100000000002</v>
      </c>
      <c r="DP247">
        <v>5.4214089999999997</v>
      </c>
      <c r="DQ247">
        <v>1637.675</v>
      </c>
      <c r="DR247">
        <v>0.88066520000000004</v>
      </c>
      <c r="DS247">
        <v>39.461219999999997</v>
      </c>
      <c r="DT247">
        <v>1.8313390000000001</v>
      </c>
      <c r="DU247">
        <v>555.1318</v>
      </c>
      <c r="DV247">
        <v>0.87851820000000003</v>
      </c>
      <c r="DW247">
        <v>38.402509999999999</v>
      </c>
      <c r="DX247">
        <v>0.56332890000000002</v>
      </c>
      <c r="DY247">
        <v>170.86199999999999</v>
      </c>
      <c r="DZ247">
        <v>0.87682450000000001</v>
      </c>
      <c r="EA247">
        <v>37.755310000000001</v>
      </c>
      <c r="EB247">
        <v>0.17227290000000001</v>
      </c>
      <c r="EC247">
        <v>51.95635</v>
      </c>
      <c r="ED247">
        <v>0.87535770000000002</v>
      </c>
      <c r="EE247">
        <v>37.732860000000002</v>
      </c>
      <c r="EF247" s="1">
        <v>6.4316849999999995E-2</v>
      </c>
      <c r="EG247">
        <v>19.059049999999999</v>
      </c>
      <c r="EH247">
        <v>0.87420960000000003</v>
      </c>
      <c r="EI247">
        <v>38.833300000000001</v>
      </c>
      <c r="EJ247" s="1">
        <v>3.832261E-2</v>
      </c>
      <c r="EK247">
        <v>11.079140000000001</v>
      </c>
      <c r="EL247">
        <v>0.87353530000000001</v>
      </c>
      <c r="EM247">
        <v>41.083399999999997</v>
      </c>
      <c r="EN247" s="1">
        <v>3.4008179999999999E-2</v>
      </c>
      <c r="EO247">
        <v>9.6876149999999992</v>
      </c>
      <c r="EP247">
        <v>0.8729036</v>
      </c>
      <c r="EQ247">
        <v>44.598350000000003</v>
      </c>
      <c r="ER247" s="1">
        <v>3.4353309999999998E-2</v>
      </c>
      <c r="ES247">
        <v>9.7310339999999993</v>
      </c>
      <c r="ET247">
        <v>0.87189349999999999</v>
      </c>
      <c r="EU247">
        <v>47.418669999999999</v>
      </c>
      <c r="EV247" s="1">
        <v>3.4734599999999997E-2</v>
      </c>
      <c r="EW247">
        <v>9.8151919999999997</v>
      </c>
      <c r="EX247">
        <v>0.87129250000000003</v>
      </c>
      <c r="EY247">
        <v>47.033499999999997</v>
      </c>
      <c r="EZ247" s="1">
        <v>3.4098900000000001E-2</v>
      </c>
      <c r="FA247">
        <v>9.6147460000000002</v>
      </c>
      <c r="FB247">
        <v>0.87083889999999997</v>
      </c>
      <c r="FC247">
        <v>45.178229999999999</v>
      </c>
      <c r="FD247" s="1">
        <v>3.244665E-2</v>
      </c>
      <c r="FE247">
        <v>9.1322320000000001</v>
      </c>
      <c r="FF247">
        <v>0.87065210000000004</v>
      </c>
      <c r="FG247">
        <v>43.30294</v>
      </c>
      <c r="FH247" s="1">
        <v>3.0046799999999999E-2</v>
      </c>
      <c r="FI247">
        <v>8.4437390000000008</v>
      </c>
      <c r="FJ247">
        <v>0.87095310000000004</v>
      </c>
      <c r="FK247">
        <v>42.336100000000002</v>
      </c>
      <c r="FL247" s="1">
        <v>2.7070790000000001E-2</v>
      </c>
      <c r="FM247">
        <v>7.5979890000000001</v>
      </c>
      <c r="FN247">
        <v>0.87113949999999996</v>
      </c>
      <c r="FO247">
        <v>43.370660000000001</v>
      </c>
      <c r="FP247">
        <v>2.3584239999999999E-2</v>
      </c>
      <c r="FQ247">
        <v>6.6165430000000001</v>
      </c>
      <c r="FR247">
        <v>0.87128850000000002</v>
      </c>
      <c r="FS247">
        <v>45.319659999999999</v>
      </c>
      <c r="FT247" s="1">
        <v>1.976876E-2</v>
      </c>
      <c r="FU247">
        <v>5.5474230000000002</v>
      </c>
      <c r="FV247">
        <v>0.87145419999999996</v>
      </c>
      <c r="FW247">
        <v>47.343380000000003</v>
      </c>
      <c r="FX247" s="1">
        <v>1.5989360000000001E-2</v>
      </c>
      <c r="FY247">
        <v>4.487196</v>
      </c>
      <c r="FZ247">
        <v>0.87156820000000002</v>
      </c>
      <c r="GA247">
        <v>47.739249999999998</v>
      </c>
      <c r="GB247" s="1">
        <v>1.265546E-2</v>
      </c>
      <c r="GC247">
        <v>3.5500470000000002</v>
      </c>
      <c r="GD247">
        <v>0.87166200000000005</v>
      </c>
      <c r="GE247">
        <v>46.707450000000001</v>
      </c>
      <c r="GF247" s="1">
        <v>1.0032050000000001E-2</v>
      </c>
      <c r="GG247">
        <v>2.8110379999999999</v>
      </c>
      <c r="GH247">
        <v>0.87172780000000005</v>
      </c>
      <c r="GI247">
        <v>44.567909999999998</v>
      </c>
      <c r="GJ247" s="1">
        <v>8.1529759999999993E-3</v>
      </c>
      <c r="GK247">
        <v>2.2807010000000001</v>
      </c>
      <c r="GL247">
        <v>0.87176379999999998</v>
      </c>
      <c r="GM247">
        <v>42.906320000000001</v>
      </c>
      <c r="GN247" s="1">
        <v>6.888801E-3</v>
      </c>
      <c r="GO247">
        <v>1.9233819999999999</v>
      </c>
      <c r="GP247">
        <v>0.8718262</v>
      </c>
      <c r="GQ247">
        <v>42.402180000000001</v>
      </c>
      <c r="GR247" s="1">
        <v>6.0575510000000004E-3</v>
      </c>
      <c r="GS247">
        <v>1.6884619999999999</v>
      </c>
      <c r="GT247">
        <v>0.87184170000000005</v>
      </c>
      <c r="GU247">
        <v>44.333199999999998</v>
      </c>
      <c r="GV247" s="1">
        <v>5.4976909999999999E-3</v>
      </c>
      <c r="GW247">
        <v>1.53057</v>
      </c>
      <c r="GX247">
        <v>0.87186430000000004</v>
      </c>
      <c r="GY247">
        <v>46.977310000000003</v>
      </c>
      <c r="GZ247" s="1">
        <v>5.0957040000000004E-3</v>
      </c>
      <c r="HA247">
        <v>1.417697</v>
      </c>
      <c r="HB247">
        <v>0.87189649999999996</v>
      </c>
      <c r="HC247">
        <v>49.667789999999997</v>
      </c>
      <c r="HD247" s="1">
        <v>4.784707E-3</v>
      </c>
      <c r="HE247">
        <v>1.3304750000000001</v>
      </c>
      <c r="HF247">
        <v>0.87191059999999998</v>
      </c>
      <c r="HG247">
        <v>50.899569999999997</v>
      </c>
      <c r="HH247" s="1">
        <v>4.525027E-3</v>
      </c>
      <c r="HI247">
        <v>1.2579359999999999</v>
      </c>
      <c r="HJ247">
        <v>0.87188549999999998</v>
      </c>
      <c r="HK247">
        <v>49.389220000000002</v>
      </c>
      <c r="HL247" s="1">
        <v>4.2966840000000003E-3</v>
      </c>
      <c r="HM247">
        <v>1.1943010000000001</v>
      </c>
      <c r="HN247">
        <v>0.87188290000000002</v>
      </c>
      <c r="HO247">
        <v>46.978499999999997</v>
      </c>
      <c r="HP247" s="1">
        <v>4.0905730000000001E-3</v>
      </c>
      <c r="HQ247">
        <v>1.136887</v>
      </c>
      <c r="HR247">
        <v>0.87191549999999995</v>
      </c>
      <c r="HS247">
        <v>44.63982</v>
      </c>
      <c r="HT247" s="1">
        <v>3.9004819999999998E-3</v>
      </c>
      <c r="HU247">
        <v>1.083971</v>
      </c>
      <c r="HV247">
        <v>0.87188739999999998</v>
      </c>
      <c r="HW247">
        <v>43.440919999999998</v>
      </c>
      <c r="HX247" s="1">
        <v>3.7229289999999998E-3</v>
      </c>
      <c r="HY247">
        <v>1.034648</v>
      </c>
      <c r="HZ247">
        <v>0.87191209999999997</v>
      </c>
      <c r="IA247">
        <v>44.810070000000003</v>
      </c>
      <c r="IB247" s="1">
        <v>3.5562110000000001E-3</v>
      </c>
      <c r="IC247">
        <v>0.98829909999999999</v>
      </c>
      <c r="ID247">
        <v>0.87190000000000001</v>
      </c>
      <c r="IE247">
        <v>48.549810000000001</v>
      </c>
      <c r="IF247" s="1">
        <v>3.3991500000000001E-3</v>
      </c>
      <c r="IG247">
        <v>0.9446002</v>
      </c>
      <c r="IH247">
        <v>0.87190199999999995</v>
      </c>
      <c r="II247">
        <v>52.886890000000001</v>
      </c>
      <c r="IJ247" s="1">
        <v>3.2507199999999999E-3</v>
      </c>
      <c r="IK247">
        <v>0.90335379999999998</v>
      </c>
      <c r="IL247">
        <v>0.87189629999999996</v>
      </c>
      <c r="IM247">
        <v>54.722270000000002</v>
      </c>
      <c r="IN247" s="1">
        <v>3.1109919999999999E-3</v>
      </c>
      <c r="IO247">
        <v>0.86444549999999998</v>
      </c>
      <c r="IP247">
        <v>0.87190290000000004</v>
      </c>
      <c r="IQ247">
        <v>53.908580000000001</v>
      </c>
      <c r="IR247" s="1">
        <v>2.9784870000000001E-3</v>
      </c>
      <c r="IS247">
        <v>0.82766580000000001</v>
      </c>
      <c r="IT247">
        <v>0.87189490000000003</v>
      </c>
      <c r="IU247">
        <v>51.800130000000003</v>
      </c>
      <c r="IV247" s="1">
        <v>2.8534139999999999E-3</v>
      </c>
      <c r="IW247">
        <v>0.79283139999999996</v>
      </c>
      <c r="IX247">
        <v>0.87193310000000002</v>
      </c>
      <c r="IY247">
        <v>49.764409999999998</v>
      </c>
      <c r="IZ247" s="1">
        <v>2.7344600000000002E-3</v>
      </c>
      <c r="JA247">
        <v>0.75978020000000002</v>
      </c>
      <c r="JB247">
        <v>0.87189749999999999</v>
      </c>
      <c r="JC247">
        <v>48.498989999999999</v>
      </c>
      <c r="JD247" s="1">
        <v>2.6214340000000002E-3</v>
      </c>
      <c r="JE247">
        <v>0.72841129999999998</v>
      </c>
      <c r="JF247">
        <v>0.87190319999999999</v>
      </c>
      <c r="JG247">
        <v>49.389110000000002</v>
      </c>
      <c r="JH247" s="1">
        <v>2.5145530000000001E-3</v>
      </c>
      <c r="JI247">
        <v>0.69866379999999995</v>
      </c>
      <c r="JJ247">
        <v>0.87190040000000002</v>
      </c>
      <c r="JK247">
        <v>50.401730000000001</v>
      </c>
      <c r="JL247" s="1">
        <v>2.4112740000000001E-3</v>
      </c>
      <c r="JM247">
        <v>0.67036560000000001</v>
      </c>
      <c r="JN247">
        <v>0.87189839999999996</v>
      </c>
      <c r="JO247">
        <v>50.366700000000002</v>
      </c>
      <c r="JP247" s="1">
        <v>2.3086080000000002E-3</v>
      </c>
      <c r="JQ247">
        <v>0.64346720000000002</v>
      </c>
      <c r="JR247">
        <v>0.87190060000000003</v>
      </c>
      <c r="JS247">
        <v>49.358879999999999</v>
      </c>
      <c r="JT247" s="1">
        <v>2.2115809999999998E-3</v>
      </c>
      <c r="JU247">
        <v>0.61797049999999998</v>
      </c>
      <c r="JV247">
        <v>0.87190509999999999</v>
      </c>
      <c r="JW247">
        <v>47.813609999999997</v>
      </c>
      <c r="JX247" s="1">
        <v>2.1199700000000001E-3</v>
      </c>
      <c r="JY247">
        <v>0.59378470000000005</v>
      </c>
      <c r="JZ247">
        <v>0.87189910000000004</v>
      </c>
      <c r="KA247">
        <v>45.914230000000003</v>
      </c>
      <c r="KB247" s="1">
        <v>2.033212E-3</v>
      </c>
      <c r="KC247">
        <v>0.57073960000000001</v>
      </c>
      <c r="KD247">
        <v>0.87190080000000003</v>
      </c>
      <c r="KE247">
        <v>44.431310000000003</v>
      </c>
      <c r="KF247" s="1">
        <v>1.9505760000000001E-3</v>
      </c>
      <c r="KG247">
        <v>0.54871130000000001</v>
      </c>
      <c r="KH247">
        <v>0.87190129999999999</v>
      </c>
      <c r="KI247">
        <v>43.571980000000003</v>
      </c>
      <c r="KJ247" s="1">
        <v>1.8719889999999999E-3</v>
      </c>
      <c r="KK247">
        <v>0.52768280000000001</v>
      </c>
      <c r="KL247">
        <v>0.87193350000000003</v>
      </c>
      <c r="KM247">
        <v>44.87632</v>
      </c>
      <c r="KN247" s="1">
        <v>1.797349E-3</v>
      </c>
      <c r="KO247">
        <v>0.507602</v>
      </c>
      <c r="KP247">
        <v>0.87190160000000005</v>
      </c>
      <c r="KQ247">
        <v>48.513620000000003</v>
      </c>
      <c r="KR247" s="1">
        <v>1.7262270000000001E-3</v>
      </c>
      <c r="KS247">
        <v>0.4884347</v>
      </c>
      <c r="KT247">
        <v>0.8718998</v>
      </c>
      <c r="KU247">
        <v>52.859050000000003</v>
      </c>
      <c r="KV247" s="1">
        <v>1.6585739999999999E-3</v>
      </c>
      <c r="KW247">
        <v>0.47012880000000001</v>
      </c>
      <c r="KX247">
        <v>0.87189950000000005</v>
      </c>
      <c r="KY247">
        <v>54.738010000000003</v>
      </c>
      <c r="KZ247" s="1">
        <v>1.594018E-3</v>
      </c>
      <c r="LA247">
        <v>0.45261859999999998</v>
      </c>
      <c r="LB247">
        <v>0.87193129999999996</v>
      </c>
      <c r="LC247">
        <v>53.083280000000002</v>
      </c>
      <c r="LD247" s="1">
        <v>1.5326109999999999E-3</v>
      </c>
      <c r="LE247">
        <v>0.43584709999999999</v>
      </c>
      <c r="LF247">
        <v>0.87190710000000005</v>
      </c>
      <c r="LG247">
        <v>50.57732</v>
      </c>
      <c r="LH247" s="1">
        <v>1.473851E-3</v>
      </c>
      <c r="LI247">
        <v>0.41982130000000001</v>
      </c>
      <c r="LJ247">
        <v>0.87189910000000004</v>
      </c>
      <c r="LK247">
        <v>48.927750000000003</v>
      </c>
      <c r="LL247" s="1">
        <v>1.4179920000000001E-3</v>
      </c>
      <c r="LM247">
        <v>0.40450639999999999</v>
      </c>
      <c r="LN247">
        <v>0.87193339999999997</v>
      </c>
      <c r="LO247">
        <v>47.999809999999997</v>
      </c>
      <c r="LP247" s="1">
        <v>1.3645420000000001E-3</v>
      </c>
      <c r="LQ247">
        <v>0.38983899999999999</v>
      </c>
      <c r="LR247">
        <v>0.87193549999999997</v>
      </c>
      <c r="LS247">
        <v>48.507930000000002</v>
      </c>
      <c r="LT247" s="1">
        <v>1.313317E-3</v>
      </c>
      <c r="LU247">
        <v>0.37571500000000002</v>
      </c>
      <c r="LV247">
        <v>0.8718979</v>
      </c>
      <c r="LW247">
        <v>50.111710000000002</v>
      </c>
      <c r="LX247" s="1">
        <v>1.264264E-3</v>
      </c>
      <c r="LY247">
        <v>0.36217640000000001</v>
      </c>
      <c r="LZ247">
        <v>0.87193100000000001</v>
      </c>
      <c r="MA247">
        <v>51.056800000000003</v>
      </c>
      <c r="MB247" s="1">
        <v>1.2173889999999999E-3</v>
      </c>
      <c r="MC247">
        <v>0.34920459999999998</v>
      </c>
      <c r="MD247">
        <v>0.87190009999999996</v>
      </c>
      <c r="ME247">
        <v>51.218710000000002</v>
      </c>
      <c r="MF247" s="1">
        <v>1.1724909999999999E-3</v>
      </c>
      <c r="MG247">
        <v>0.3367792</v>
      </c>
      <c r="MH247">
        <v>0.87190469999999998</v>
      </c>
      <c r="MI247">
        <v>49.821779999999997</v>
      </c>
      <c r="MJ247" s="1">
        <v>1.1295470000000001E-3</v>
      </c>
      <c r="MK247">
        <v>0.32488450000000002</v>
      </c>
      <c r="ML247">
        <v>0.87192400000000003</v>
      </c>
      <c r="MM247">
        <v>46.995559999999998</v>
      </c>
      <c r="MN247" s="1">
        <v>1.088306E-3</v>
      </c>
      <c r="MO247">
        <v>0.31349670000000002</v>
      </c>
      <c r="MP247">
        <v>0.87190350000000005</v>
      </c>
      <c r="MQ247">
        <v>44.487029999999997</v>
      </c>
      <c r="MR247" s="1">
        <v>1.0488330000000001E-3</v>
      </c>
      <c r="MS247">
        <v>0.3025815</v>
      </c>
      <c r="MT247">
        <v>0.87190889999999999</v>
      </c>
      <c r="MU247">
        <v>42.772930000000002</v>
      </c>
      <c r="MV247" s="1">
        <v>1.011E-3</v>
      </c>
      <c r="MW247">
        <v>0.29211900000000002</v>
      </c>
      <c r="MX247">
        <v>0.87189970000000006</v>
      </c>
      <c r="MY247">
        <v>42.98603</v>
      </c>
      <c r="MZ247" s="1">
        <v>9.7485699999999998E-4</v>
      </c>
      <c r="NA247">
        <v>0.2820686</v>
      </c>
      <c r="NB247">
        <v>0.8719076</v>
      </c>
      <c r="NC247">
        <v>44.04468</v>
      </c>
      <c r="ND247" s="1">
        <v>9.4019579999999995E-4</v>
      </c>
      <c r="NE247">
        <v>0.27242640000000001</v>
      </c>
      <c r="NF247">
        <v>0.87190259999999997</v>
      </c>
      <c r="NG247">
        <v>45.98677</v>
      </c>
      <c r="NH247" s="1">
        <v>9.0691809999999997E-4</v>
      </c>
      <c r="NI247">
        <v>0.26315359999999999</v>
      </c>
      <c r="NJ247">
        <v>0.87190369999999995</v>
      </c>
      <c r="NK247">
        <v>47.886099999999999</v>
      </c>
      <c r="NL247" s="1">
        <v>8.7493559999999996E-4</v>
      </c>
      <c r="NM247">
        <v>0.25423610000000002</v>
      </c>
      <c r="NN247">
        <v>0.87190489999999998</v>
      </c>
      <c r="NO247">
        <v>47.319499999999998</v>
      </c>
      <c r="NP247" s="1">
        <v>8.4420459999999997E-4</v>
      </c>
      <c r="NQ247">
        <v>0.24563170000000001</v>
      </c>
      <c r="NR247">
        <v>0.87192789999999998</v>
      </c>
      <c r="NS247">
        <v>44.91527</v>
      </c>
      <c r="NT247" s="1">
        <v>8.1468809999999997E-4</v>
      </c>
      <c r="NU247">
        <v>0.2373538</v>
      </c>
      <c r="NV247">
        <v>0.87190160000000005</v>
      </c>
      <c r="NW247">
        <v>43.375070000000001</v>
      </c>
      <c r="NX247" s="1">
        <v>7.8633619999999996E-4</v>
      </c>
      <c r="NY247">
        <v>0.22938910000000001</v>
      </c>
      <c r="NZ247">
        <v>0.87190389999999995</v>
      </c>
      <c r="OA247">
        <v>42.990589999999997</v>
      </c>
      <c r="OB247" s="1">
        <v>7.5917849999999995E-4</v>
      </c>
      <c r="OC247">
        <v>0.221717</v>
      </c>
      <c r="OD247">
        <v>0.87190219999999996</v>
      </c>
      <c r="OE247">
        <v>44.530940000000001</v>
      </c>
      <c r="OF247" s="1">
        <v>7.3308100000000001E-4</v>
      </c>
      <c r="OG247">
        <v>0.214313</v>
      </c>
      <c r="OH247">
        <v>0.87190380000000001</v>
      </c>
      <c r="OI247">
        <v>45.495950000000001</v>
      </c>
      <c r="OJ247" s="1">
        <v>7.0797090000000002E-4</v>
      </c>
      <c r="OK247">
        <v>0.2071664</v>
      </c>
    </row>
    <row r="248" spans="1:401" x14ac:dyDescent="0.35">
      <c r="A248">
        <v>254</v>
      </c>
      <c r="B248" t="s">
        <v>4</v>
      </c>
      <c r="C248" t="s">
        <v>181</v>
      </c>
      <c r="D248" t="s">
        <v>254</v>
      </c>
      <c r="E248">
        <v>867.99109999999996</v>
      </c>
      <c r="F248">
        <v>0.80687889999999995</v>
      </c>
      <c r="G248">
        <v>26.842079999999999</v>
      </c>
      <c r="H248">
        <v>0</v>
      </c>
      <c r="I248">
        <v>0</v>
      </c>
      <c r="J248">
        <v>0.80368949999999995</v>
      </c>
      <c r="K248">
        <v>26.93402</v>
      </c>
      <c r="L248">
        <v>0</v>
      </c>
      <c r="M248">
        <v>0</v>
      </c>
      <c r="N248">
        <v>0.8005755</v>
      </c>
      <c r="O248">
        <v>26.361529999999998</v>
      </c>
      <c r="P248">
        <v>0</v>
      </c>
      <c r="Q248">
        <v>0</v>
      </c>
      <c r="R248">
        <v>0.79757719999999999</v>
      </c>
      <c r="S248">
        <v>26.55217</v>
      </c>
      <c r="T248">
        <v>0</v>
      </c>
      <c r="U248">
        <v>0</v>
      </c>
      <c r="V248">
        <v>0.79452449999999997</v>
      </c>
      <c r="W248">
        <v>26.71753</v>
      </c>
      <c r="X248">
        <v>0</v>
      </c>
      <c r="Y248">
        <v>0</v>
      </c>
      <c r="Z248">
        <v>0.79144349999999997</v>
      </c>
      <c r="AA248">
        <v>26.431290000000001</v>
      </c>
      <c r="AB248">
        <v>0</v>
      </c>
      <c r="AC248">
        <v>0</v>
      </c>
      <c r="AD248">
        <v>0.78837170000000001</v>
      </c>
      <c r="AE248">
        <v>25.971699999999998</v>
      </c>
      <c r="AF248">
        <v>0</v>
      </c>
      <c r="AG248">
        <v>0</v>
      </c>
      <c r="AH248">
        <v>0.7857423</v>
      </c>
      <c r="AI248">
        <v>25.675380000000001</v>
      </c>
      <c r="AJ248">
        <v>0</v>
      </c>
      <c r="AK248">
        <v>0</v>
      </c>
      <c r="AL248">
        <v>0.78341859999999997</v>
      </c>
      <c r="AM248">
        <v>25.83006</v>
      </c>
      <c r="AN248">
        <v>0</v>
      </c>
      <c r="AO248">
        <v>0</v>
      </c>
      <c r="AP248">
        <v>0.78213350000000004</v>
      </c>
      <c r="AQ248">
        <v>27.070150000000002</v>
      </c>
      <c r="AR248">
        <v>0</v>
      </c>
      <c r="AS248">
        <v>0</v>
      </c>
      <c r="AT248">
        <v>0.78110420000000003</v>
      </c>
      <c r="AU248">
        <v>28.78436</v>
      </c>
      <c r="AV248">
        <v>0</v>
      </c>
      <c r="AW248">
        <v>0</v>
      </c>
      <c r="AX248">
        <v>0.7803272</v>
      </c>
      <c r="AY248">
        <v>30.557089999999999</v>
      </c>
      <c r="AZ248" s="1">
        <v>9.1278629999999998E-35</v>
      </c>
      <c r="BA248" s="1">
        <v>2.2018889999999999E-32</v>
      </c>
      <c r="BB248">
        <v>0.78008690000000003</v>
      </c>
      <c r="BC248">
        <v>31.59836</v>
      </c>
      <c r="BD248" s="1">
        <v>3.5870419999999998E-25</v>
      </c>
      <c r="BE248" s="1">
        <v>9.303945E-23</v>
      </c>
      <c r="BF248">
        <v>0.78012130000000002</v>
      </c>
      <c r="BG248">
        <v>31.128409999999999</v>
      </c>
      <c r="BH248" s="1">
        <v>9.1339369999999999E-17</v>
      </c>
      <c r="BI248" s="1">
        <v>2.067199E-14</v>
      </c>
      <c r="BJ248">
        <v>0.78030659999999996</v>
      </c>
      <c r="BK248">
        <v>30.183399999999999</v>
      </c>
      <c r="BL248" s="1">
        <v>4.1542790000000001E-11</v>
      </c>
      <c r="BM248" s="1">
        <v>9.4254439999999993E-9</v>
      </c>
      <c r="BN248">
        <v>0.78050399999999998</v>
      </c>
      <c r="BO248">
        <v>29.742709999999999</v>
      </c>
      <c r="BP248" s="1">
        <v>1.122969E-7</v>
      </c>
      <c r="BQ248" s="1">
        <v>2.7089699999999999E-5</v>
      </c>
      <c r="BR248">
        <v>0.78088570000000002</v>
      </c>
      <c r="BS248">
        <v>29.954440000000002</v>
      </c>
      <c r="BT248" s="1">
        <v>3.3638920000000002E-5</v>
      </c>
      <c r="BU248" s="1">
        <v>8.4936820000000007E-3</v>
      </c>
      <c r="BV248">
        <v>0.78139499999999995</v>
      </c>
      <c r="BW248">
        <v>31.326070000000001</v>
      </c>
      <c r="BX248" s="1">
        <v>2.567841E-3</v>
      </c>
      <c r="BY248">
        <v>0.67113940000000005</v>
      </c>
      <c r="BZ248">
        <v>0.78192220000000001</v>
      </c>
      <c r="CA248">
        <v>32.530349999999999</v>
      </c>
      <c r="CB248" s="1">
        <v>7.1218619999999996E-2</v>
      </c>
      <c r="CC248">
        <v>19.179290000000002</v>
      </c>
      <c r="CD248">
        <v>0.78250949999999997</v>
      </c>
      <c r="CE248">
        <v>33.265059999999998</v>
      </c>
      <c r="CF248">
        <v>0.8827007</v>
      </c>
      <c r="CG248">
        <v>244.17259999999999</v>
      </c>
      <c r="CH248">
        <v>0.78350980000000003</v>
      </c>
      <c r="CI248">
        <v>32.856279999999998</v>
      </c>
      <c r="CJ248">
        <v>5.6314349999999997</v>
      </c>
      <c r="CK248">
        <v>1593.422</v>
      </c>
      <c r="CL248">
        <v>0.78469009999999995</v>
      </c>
      <c r="CM248">
        <v>31.51446</v>
      </c>
      <c r="CN248">
        <v>20.464079999999999</v>
      </c>
      <c r="CO248">
        <v>5912.2640000000001</v>
      </c>
      <c r="CP248">
        <v>0.78564560000000006</v>
      </c>
      <c r="CQ248">
        <v>30.114070000000002</v>
      </c>
      <c r="CR248">
        <v>45.950839999999999</v>
      </c>
      <c r="CS248">
        <v>13530.52</v>
      </c>
      <c r="CT248">
        <v>0.78631569999999995</v>
      </c>
      <c r="CU248">
        <v>29.230219999999999</v>
      </c>
      <c r="CV248">
        <v>68.169330000000002</v>
      </c>
      <c r="CW248">
        <v>20430.21</v>
      </c>
      <c r="CX248">
        <v>0.78684410000000005</v>
      </c>
      <c r="CY248">
        <v>29.227060000000002</v>
      </c>
      <c r="CZ248">
        <v>70.780159999999995</v>
      </c>
      <c r="DA248">
        <v>21562.71</v>
      </c>
      <c r="DB248">
        <v>0.78736329999999999</v>
      </c>
      <c r="DC248">
        <v>30.525189999999998</v>
      </c>
      <c r="DD248">
        <v>54.072479999999999</v>
      </c>
      <c r="DE248">
        <v>16711.63</v>
      </c>
      <c r="DF248">
        <v>0.78791420000000001</v>
      </c>
      <c r="DG248">
        <v>32.721420000000002</v>
      </c>
      <c r="DH248">
        <v>31.820550000000001</v>
      </c>
      <c r="DI248">
        <v>9965.2289999999994</v>
      </c>
      <c r="DJ248">
        <v>0.78865410000000002</v>
      </c>
      <c r="DK248">
        <v>36.002879999999998</v>
      </c>
      <c r="DL248">
        <v>15.03941</v>
      </c>
      <c r="DM248">
        <v>4764.1840000000002</v>
      </c>
      <c r="DN248">
        <v>0.78984100000000002</v>
      </c>
      <c r="DO248">
        <v>39.280070000000002</v>
      </c>
      <c r="DP248">
        <v>5.9332839999999996</v>
      </c>
      <c r="DQ248">
        <v>1897.51</v>
      </c>
      <c r="DR248">
        <v>0.79153229999999997</v>
      </c>
      <c r="DS248">
        <v>39.5486</v>
      </c>
      <c r="DT248">
        <v>2.0282290000000001</v>
      </c>
      <c r="DU248">
        <v>653.39779999999996</v>
      </c>
      <c r="DV248">
        <v>0.79344720000000002</v>
      </c>
      <c r="DW248">
        <v>38.416969999999999</v>
      </c>
      <c r="DX248">
        <v>0.62815779999999999</v>
      </c>
      <c r="DY248">
        <v>203.16309999999999</v>
      </c>
      <c r="DZ248">
        <v>0.79583749999999998</v>
      </c>
      <c r="EA248">
        <v>37.725949999999997</v>
      </c>
      <c r="EB248">
        <v>0.19119030000000001</v>
      </c>
      <c r="EC248">
        <v>61.603369999999998</v>
      </c>
      <c r="ED248">
        <v>0.79832020000000004</v>
      </c>
      <c r="EE248">
        <v>37.664110000000001</v>
      </c>
      <c r="EF248" s="1">
        <v>6.9261589999999998E-2</v>
      </c>
      <c r="EG248">
        <v>21.87031</v>
      </c>
      <c r="EH248">
        <v>0.80101929999999999</v>
      </c>
      <c r="EI248">
        <v>38.764319999999998</v>
      </c>
      <c r="EJ248" s="1">
        <v>3.9395810000000003E-2</v>
      </c>
      <c r="EK248">
        <v>12.03065</v>
      </c>
      <c r="EL248">
        <v>0.8040098</v>
      </c>
      <c r="EM248">
        <v>41.083370000000002</v>
      </c>
      <c r="EN248" s="1">
        <v>3.411877E-2</v>
      </c>
      <c r="EO248">
        <v>10.199109999999999</v>
      </c>
      <c r="EP248">
        <v>0.80705059999999995</v>
      </c>
      <c r="EQ248">
        <v>44.701160000000002</v>
      </c>
      <c r="ER248" s="1">
        <v>3.430921E-2</v>
      </c>
      <c r="ES248">
        <v>10.178039999999999</v>
      </c>
      <c r="ET248">
        <v>0.81008460000000004</v>
      </c>
      <c r="EU248">
        <v>47.584490000000002</v>
      </c>
      <c r="EV248" s="1">
        <v>3.474679E-2</v>
      </c>
      <c r="EW248">
        <v>10.2765</v>
      </c>
      <c r="EX248">
        <v>0.81296590000000002</v>
      </c>
      <c r="EY248">
        <v>47.10595</v>
      </c>
      <c r="EZ248" s="1">
        <v>3.4199819999999999E-2</v>
      </c>
      <c r="FA248">
        <v>10.09136</v>
      </c>
      <c r="FB248">
        <v>0.81538040000000001</v>
      </c>
      <c r="FC248">
        <v>45.256410000000002</v>
      </c>
      <c r="FD248" s="1">
        <v>3.2619639999999998E-2</v>
      </c>
      <c r="FE248">
        <v>9.6067359999999997</v>
      </c>
      <c r="FF248">
        <v>0.81733049999999996</v>
      </c>
      <c r="FG248">
        <v>43.370759999999997</v>
      </c>
      <c r="FH248" s="1">
        <v>3.027109E-2</v>
      </c>
      <c r="FI248">
        <v>8.9011870000000002</v>
      </c>
      <c r="FJ248">
        <v>0.81874499999999995</v>
      </c>
      <c r="FK248">
        <v>42.360320000000002</v>
      </c>
      <c r="FL248" s="1">
        <v>2.7337920000000002E-2</v>
      </c>
      <c r="FM248">
        <v>8.0306110000000004</v>
      </c>
      <c r="FN248">
        <v>0.81980470000000005</v>
      </c>
      <c r="FO248">
        <v>43.370649999999998</v>
      </c>
      <c r="FP248" s="1">
        <v>2.388703E-2</v>
      </c>
      <c r="FQ248">
        <v>7.0165790000000001</v>
      </c>
      <c r="FR248">
        <v>0.82059420000000005</v>
      </c>
      <c r="FS248">
        <v>45.328049999999998</v>
      </c>
      <c r="FT248" s="1">
        <v>2.0086429999999999E-2</v>
      </c>
      <c r="FU248">
        <v>5.9047200000000002</v>
      </c>
      <c r="FV248">
        <v>0.82120029999999999</v>
      </c>
      <c r="FW248">
        <v>47.38749</v>
      </c>
      <c r="FX248" s="1">
        <v>1.6289000000000001E-2</v>
      </c>
      <c r="FY248">
        <v>4.7913119999999996</v>
      </c>
      <c r="FZ248">
        <v>0.82169289999999995</v>
      </c>
      <c r="GA248">
        <v>47.810429999999997</v>
      </c>
      <c r="GB248" s="1">
        <v>1.290666E-2</v>
      </c>
      <c r="GC248">
        <v>3.7959619999999998</v>
      </c>
      <c r="GD248">
        <v>0.8220459</v>
      </c>
      <c r="GE248">
        <v>46.799109999999999</v>
      </c>
      <c r="GF248" s="1">
        <v>1.022092E-2</v>
      </c>
      <c r="GG248">
        <v>3.0025140000000001</v>
      </c>
      <c r="GH248">
        <v>0.82226200000000005</v>
      </c>
      <c r="GI248">
        <v>44.647019999999998</v>
      </c>
      <c r="GJ248" s="1">
        <v>8.2838040000000005E-3</v>
      </c>
      <c r="GK248">
        <v>2.428299</v>
      </c>
      <c r="GL248">
        <v>0.82245429999999997</v>
      </c>
      <c r="GM248">
        <v>42.921460000000003</v>
      </c>
      <c r="GN248" s="1">
        <v>6.97535E-3</v>
      </c>
      <c r="GO248">
        <v>2.0394519999999998</v>
      </c>
      <c r="GP248">
        <v>0.82256300000000004</v>
      </c>
      <c r="GQ248">
        <v>42.351930000000003</v>
      </c>
      <c r="GR248" s="1">
        <v>6.1146660000000004E-3</v>
      </c>
      <c r="GS248">
        <v>1.78363</v>
      </c>
      <c r="GT248">
        <v>0.82263280000000005</v>
      </c>
      <c r="GU248">
        <v>44.302219999999998</v>
      </c>
      <c r="GV248" s="1">
        <v>5.5369870000000002E-3</v>
      </c>
      <c r="GW248">
        <v>1.6123190000000001</v>
      </c>
      <c r="GX248">
        <v>0.82270019999999999</v>
      </c>
      <c r="GY248">
        <v>46.977290000000004</v>
      </c>
      <c r="GZ248" s="1">
        <v>5.1248309999999998E-3</v>
      </c>
      <c r="HA248">
        <v>1.4907980000000001</v>
      </c>
      <c r="HB248">
        <v>0.82271119999999998</v>
      </c>
      <c r="HC248">
        <v>49.752029999999998</v>
      </c>
      <c r="HD248" s="1">
        <v>4.8080220000000003E-3</v>
      </c>
      <c r="HE248">
        <v>1.397629</v>
      </c>
      <c r="HF248">
        <v>0.82276899999999997</v>
      </c>
      <c r="HG248">
        <v>51.030209999999997</v>
      </c>
      <c r="HH248" s="1">
        <v>4.544991E-3</v>
      </c>
      <c r="HI248">
        <v>1.3206789999999999</v>
      </c>
      <c r="HJ248">
        <v>0.82279040000000003</v>
      </c>
      <c r="HK248">
        <v>49.513869999999997</v>
      </c>
      <c r="HL248" s="1">
        <v>4.314493E-3</v>
      </c>
      <c r="HM248">
        <v>1.253439</v>
      </c>
      <c r="HN248">
        <v>0.82278050000000003</v>
      </c>
      <c r="HO248">
        <v>47.10772</v>
      </c>
      <c r="HP248" s="1">
        <v>4.1067789999999996E-3</v>
      </c>
      <c r="HQ248">
        <v>1.192904</v>
      </c>
      <c r="HR248">
        <v>0.82278200000000001</v>
      </c>
      <c r="HS248">
        <v>44.726199999999999</v>
      </c>
      <c r="HT248" s="1">
        <v>3.9155090000000002E-3</v>
      </c>
      <c r="HU248">
        <v>1.1372500000000001</v>
      </c>
      <c r="HV248">
        <v>0.8227797</v>
      </c>
      <c r="HW248">
        <v>43.482259999999997</v>
      </c>
      <c r="HX248" s="1">
        <v>3.7369809999999999E-3</v>
      </c>
      <c r="HY248">
        <v>1.085388</v>
      </c>
      <c r="HZ248">
        <v>0.82277869999999997</v>
      </c>
      <c r="IA248">
        <v>44.873040000000003</v>
      </c>
      <c r="IB248" s="1">
        <v>3.5694530000000002E-3</v>
      </c>
      <c r="IC248">
        <v>1.0366979999999999</v>
      </c>
      <c r="ID248">
        <v>0.82276550000000004</v>
      </c>
      <c r="IE248">
        <v>48.688519999999997</v>
      </c>
      <c r="IF248" s="1">
        <v>3.4116379999999998E-3</v>
      </c>
      <c r="IG248">
        <v>0.99080590000000002</v>
      </c>
      <c r="IH248">
        <v>0.82277389999999995</v>
      </c>
      <c r="II248">
        <v>53.085839999999997</v>
      </c>
      <c r="IJ248" s="1">
        <v>3.262526E-3</v>
      </c>
      <c r="IK248">
        <v>0.94748460000000001</v>
      </c>
      <c r="IL248">
        <v>0.82276939999999998</v>
      </c>
      <c r="IM248">
        <v>54.850099999999998</v>
      </c>
      <c r="IN248" s="1">
        <v>3.1221119999999998E-3</v>
      </c>
      <c r="IO248">
        <v>0.9066149</v>
      </c>
      <c r="IP248">
        <v>0.82276830000000001</v>
      </c>
      <c r="IQ248">
        <v>54.003630000000001</v>
      </c>
      <c r="IR248" s="1">
        <v>2.9890149999999998E-3</v>
      </c>
      <c r="IS248">
        <v>0.86799899999999997</v>
      </c>
      <c r="IT248">
        <v>0.82280489999999995</v>
      </c>
      <c r="IU248">
        <v>51.891559999999998</v>
      </c>
      <c r="IV248" s="1">
        <v>2.863427E-3</v>
      </c>
      <c r="IW248">
        <v>0.83144090000000004</v>
      </c>
      <c r="IX248">
        <v>0.8227681</v>
      </c>
      <c r="IY248">
        <v>49.822209999999998</v>
      </c>
      <c r="IZ248" s="1">
        <v>2.74392E-3</v>
      </c>
      <c r="JA248">
        <v>0.79675229999999997</v>
      </c>
      <c r="JB248">
        <v>0.82280929999999997</v>
      </c>
      <c r="JC248">
        <v>48.508090000000003</v>
      </c>
      <c r="JD248" s="1">
        <v>2.6304380000000001E-3</v>
      </c>
      <c r="JE248">
        <v>0.76381679999999996</v>
      </c>
      <c r="JF248">
        <v>0.82276950000000004</v>
      </c>
      <c r="JG248">
        <v>49.405349999999999</v>
      </c>
      <c r="JH248" s="1">
        <v>2.523085E-3</v>
      </c>
      <c r="JI248">
        <v>0.73259669999999999</v>
      </c>
      <c r="JJ248">
        <v>0.8227662</v>
      </c>
      <c r="JK248">
        <v>50.372889999999998</v>
      </c>
      <c r="JL248" s="1">
        <v>2.4193999999999999E-3</v>
      </c>
      <c r="JM248">
        <v>0.70289250000000003</v>
      </c>
      <c r="JN248">
        <v>0.82277109999999998</v>
      </c>
      <c r="JO248">
        <v>50.357610000000001</v>
      </c>
      <c r="JP248" s="1">
        <v>2.316289E-3</v>
      </c>
      <c r="JQ248">
        <v>0.6746569</v>
      </c>
      <c r="JR248">
        <v>0.82276669999999996</v>
      </c>
      <c r="JS248">
        <v>49.43</v>
      </c>
      <c r="JT248" s="1">
        <v>2.218855E-3</v>
      </c>
      <c r="JU248">
        <v>0.64790110000000001</v>
      </c>
      <c r="JV248">
        <v>0.82276910000000003</v>
      </c>
      <c r="JW248">
        <v>47.918390000000002</v>
      </c>
      <c r="JX248" s="1">
        <v>2.126855E-3</v>
      </c>
      <c r="JY248">
        <v>0.62250720000000004</v>
      </c>
      <c r="JZ248">
        <v>0.8228084</v>
      </c>
      <c r="KA248">
        <v>45.997340000000001</v>
      </c>
      <c r="KB248" s="1">
        <v>2.039768E-3</v>
      </c>
      <c r="KC248">
        <v>0.59832209999999997</v>
      </c>
      <c r="KD248">
        <v>0.8228105</v>
      </c>
      <c r="KE248">
        <v>44.459110000000003</v>
      </c>
      <c r="KF248" s="1">
        <v>1.956836E-3</v>
      </c>
      <c r="KG248">
        <v>0.5752292</v>
      </c>
      <c r="KH248">
        <v>0.82276090000000002</v>
      </c>
      <c r="KI248">
        <v>43.547159999999998</v>
      </c>
      <c r="KJ248" s="1">
        <v>1.8779420000000001E-3</v>
      </c>
      <c r="KK248">
        <v>0.55316410000000005</v>
      </c>
      <c r="KL248">
        <v>0.82276990000000005</v>
      </c>
      <c r="KM248">
        <v>44.891300000000001</v>
      </c>
      <c r="KN248" s="1">
        <v>1.8030240000000001E-3</v>
      </c>
      <c r="KO248">
        <v>0.53211059999999999</v>
      </c>
      <c r="KP248">
        <v>0.82281150000000003</v>
      </c>
      <c r="KQ248">
        <v>48.650570000000002</v>
      </c>
      <c r="KR248" s="1">
        <v>1.7316409999999999E-3</v>
      </c>
      <c r="KS248">
        <v>0.51199459999999997</v>
      </c>
      <c r="KT248">
        <v>0.8228084</v>
      </c>
      <c r="KU248">
        <v>53.128369999999997</v>
      </c>
      <c r="KV248" s="1">
        <v>1.663751E-3</v>
      </c>
      <c r="KW248">
        <v>0.49279519999999999</v>
      </c>
      <c r="KX248">
        <v>0.82276609999999994</v>
      </c>
      <c r="KY248">
        <v>54.920229999999997</v>
      </c>
      <c r="KZ248" s="1">
        <v>1.598955E-3</v>
      </c>
      <c r="LA248">
        <v>0.47443160000000001</v>
      </c>
      <c r="LB248">
        <v>0.82281179999999998</v>
      </c>
      <c r="LC248">
        <v>53.170189999999998</v>
      </c>
      <c r="LD248" s="1">
        <v>1.5373419999999999E-3</v>
      </c>
      <c r="LE248">
        <v>0.45685019999999998</v>
      </c>
      <c r="LF248">
        <v>0.8227719</v>
      </c>
      <c r="LG248">
        <v>50.628259999999997</v>
      </c>
      <c r="LH248" s="1">
        <v>1.478339E-3</v>
      </c>
      <c r="LI248">
        <v>0.44002970000000002</v>
      </c>
      <c r="LJ248">
        <v>0.82280240000000004</v>
      </c>
      <c r="LK248">
        <v>48.933109999999999</v>
      </c>
      <c r="LL248" s="1">
        <v>1.422275E-3</v>
      </c>
      <c r="LM248">
        <v>0.42396060000000002</v>
      </c>
      <c r="LN248">
        <v>0.82276879999999997</v>
      </c>
      <c r="LO248">
        <v>47.937390000000001</v>
      </c>
      <c r="LP248" s="1">
        <v>1.3686709999999999E-3</v>
      </c>
      <c r="LQ248">
        <v>0.40859709999999999</v>
      </c>
      <c r="LR248">
        <v>0.82277009999999995</v>
      </c>
      <c r="LS248">
        <v>48.457810000000002</v>
      </c>
      <c r="LT248" s="1">
        <v>1.317262E-3</v>
      </c>
      <c r="LU248">
        <v>0.39377990000000002</v>
      </c>
      <c r="LV248">
        <v>0.82280750000000002</v>
      </c>
      <c r="LW248">
        <v>50.107050000000001</v>
      </c>
      <c r="LX248" s="1">
        <v>1.268054E-3</v>
      </c>
      <c r="LY248">
        <v>0.37958219999999998</v>
      </c>
      <c r="LZ248">
        <v>0.82281219999999999</v>
      </c>
      <c r="MA248">
        <v>51.057569999999998</v>
      </c>
      <c r="MB248" s="1">
        <v>1.221013E-3</v>
      </c>
      <c r="MC248">
        <v>0.36598389999999997</v>
      </c>
      <c r="MD248">
        <v>0.82281000000000004</v>
      </c>
      <c r="ME248">
        <v>51.301340000000003</v>
      </c>
      <c r="MF248" s="1">
        <v>1.1759509999999999E-3</v>
      </c>
      <c r="MG248">
        <v>0.35294730000000002</v>
      </c>
      <c r="MH248">
        <v>0.82281190000000004</v>
      </c>
      <c r="MI248">
        <v>49.934640000000002</v>
      </c>
      <c r="MJ248" s="1">
        <v>1.132856E-3</v>
      </c>
      <c r="MK248">
        <v>0.34047230000000001</v>
      </c>
      <c r="ML248">
        <v>0.82280540000000002</v>
      </c>
      <c r="MM248">
        <v>47.116289999999999</v>
      </c>
      <c r="MN248" s="1">
        <v>1.091477E-3</v>
      </c>
      <c r="MO248">
        <v>0.32853549999999998</v>
      </c>
      <c r="MP248">
        <v>0.82281210000000005</v>
      </c>
      <c r="MQ248">
        <v>44.601309999999998</v>
      </c>
      <c r="MR248" s="1">
        <v>1.0518630000000001E-3</v>
      </c>
      <c r="MS248">
        <v>0.3170848</v>
      </c>
      <c r="MT248">
        <v>0.82277210000000001</v>
      </c>
      <c r="MU248">
        <v>42.84789</v>
      </c>
      <c r="MV248" s="1">
        <v>1.0138949999999999E-3</v>
      </c>
      <c r="MW248">
        <v>0.3061142</v>
      </c>
      <c r="MX248">
        <v>0.8228029</v>
      </c>
      <c r="MY248">
        <v>43.037660000000002</v>
      </c>
      <c r="MZ248" s="1">
        <v>9.7763879999999991E-4</v>
      </c>
      <c r="NA248">
        <v>0.29557230000000001</v>
      </c>
      <c r="NB248">
        <v>0.82277109999999998</v>
      </c>
      <c r="NC248">
        <v>44.14264</v>
      </c>
      <c r="ND248" s="1">
        <v>9.4286209999999997E-4</v>
      </c>
      <c r="NE248">
        <v>0.28546349999999998</v>
      </c>
      <c r="NF248">
        <v>0.8228105</v>
      </c>
      <c r="NG248">
        <v>46.17944</v>
      </c>
      <c r="NH248" s="1">
        <v>9.0948020000000001E-4</v>
      </c>
      <c r="NI248">
        <v>0.27574029999999999</v>
      </c>
      <c r="NJ248">
        <v>0.82276819999999995</v>
      </c>
      <c r="NK248">
        <v>48.102969999999999</v>
      </c>
      <c r="NL248" s="1">
        <v>8.773947E-4</v>
      </c>
      <c r="NM248">
        <v>0.2663951</v>
      </c>
      <c r="NN248">
        <v>0.82276959999999999</v>
      </c>
      <c r="NO248">
        <v>47.445689999999999</v>
      </c>
      <c r="NP248" s="1">
        <v>8.465775E-4</v>
      </c>
      <c r="NQ248">
        <v>0.2573782</v>
      </c>
      <c r="NR248">
        <v>0.82280759999999997</v>
      </c>
      <c r="NS248">
        <v>44.952359999999999</v>
      </c>
      <c r="NT248" s="1">
        <v>8.1697080000000004E-4</v>
      </c>
      <c r="NU248">
        <v>0.24870390000000001</v>
      </c>
      <c r="NV248">
        <v>0.82280379999999997</v>
      </c>
      <c r="NW248">
        <v>43.35633</v>
      </c>
      <c r="NX248" s="1">
        <v>7.8852079999999997E-4</v>
      </c>
      <c r="NY248">
        <v>0.24035210000000001</v>
      </c>
      <c r="NZ248">
        <v>0.82277109999999998</v>
      </c>
      <c r="OA248">
        <v>42.920729999999999</v>
      </c>
      <c r="OB248" s="1">
        <v>7.6128229999999995E-4</v>
      </c>
      <c r="OC248">
        <v>0.23231250000000001</v>
      </c>
      <c r="OD248">
        <v>0.82276930000000004</v>
      </c>
      <c r="OE248">
        <v>44.488199999999999</v>
      </c>
      <c r="OF248" s="1">
        <v>7.3511560000000004E-4</v>
      </c>
      <c r="OG248">
        <v>0.22455600000000001</v>
      </c>
      <c r="OH248">
        <v>0.82277480000000003</v>
      </c>
      <c r="OI248">
        <v>45.427779999999998</v>
      </c>
      <c r="OJ248" s="1">
        <v>7.0992359999999999E-4</v>
      </c>
      <c r="OK248">
        <v>0.21705940000000001</v>
      </c>
    </row>
    <row r="249" spans="1:401" x14ac:dyDescent="0.35">
      <c r="A249">
        <v>255</v>
      </c>
      <c r="B249" t="s">
        <v>4</v>
      </c>
      <c r="C249" t="s">
        <v>181</v>
      </c>
      <c r="D249" t="s">
        <v>255</v>
      </c>
      <c r="E249">
        <v>874.23350000000005</v>
      </c>
      <c r="F249">
        <v>0.97017529999999996</v>
      </c>
      <c r="G249">
        <v>26.858809999999998</v>
      </c>
      <c r="H249">
        <v>0</v>
      </c>
      <c r="I249">
        <v>0</v>
      </c>
      <c r="J249">
        <v>0.96289579999999997</v>
      </c>
      <c r="K249">
        <v>27.024750000000001</v>
      </c>
      <c r="L249">
        <v>0</v>
      </c>
      <c r="M249">
        <v>0</v>
      </c>
      <c r="N249">
        <v>0.95524240000000005</v>
      </c>
      <c r="O249">
        <v>26.474170000000001</v>
      </c>
      <c r="P249">
        <v>0</v>
      </c>
      <c r="Q249">
        <v>0</v>
      </c>
      <c r="R249">
        <v>0.94722070000000003</v>
      </c>
      <c r="S249">
        <v>26.6616</v>
      </c>
      <c r="T249">
        <v>0</v>
      </c>
      <c r="U249">
        <v>0</v>
      </c>
      <c r="V249">
        <v>0.93915029999999999</v>
      </c>
      <c r="W249">
        <v>26.802330000000001</v>
      </c>
      <c r="X249">
        <v>0</v>
      </c>
      <c r="Y249">
        <v>0</v>
      </c>
      <c r="Z249">
        <v>0.93112629999999996</v>
      </c>
      <c r="AA249">
        <v>26.503329999999998</v>
      </c>
      <c r="AB249">
        <v>0</v>
      </c>
      <c r="AC249">
        <v>0</v>
      </c>
      <c r="AD249">
        <v>0.92312850000000002</v>
      </c>
      <c r="AE249">
        <v>25.986429999999999</v>
      </c>
      <c r="AF249">
        <v>0</v>
      </c>
      <c r="AG249">
        <v>0</v>
      </c>
      <c r="AH249">
        <v>0.91591089999999997</v>
      </c>
      <c r="AI249">
        <v>25.65184</v>
      </c>
      <c r="AJ249">
        <v>0</v>
      </c>
      <c r="AK249">
        <v>0</v>
      </c>
      <c r="AL249">
        <v>0.90925219999999995</v>
      </c>
      <c r="AM249">
        <v>25.774699999999999</v>
      </c>
      <c r="AN249">
        <v>0</v>
      </c>
      <c r="AO249">
        <v>0</v>
      </c>
      <c r="AP249">
        <v>0.90398820000000002</v>
      </c>
      <c r="AQ249">
        <v>27.03115</v>
      </c>
      <c r="AR249">
        <v>0</v>
      </c>
      <c r="AS249">
        <v>0</v>
      </c>
      <c r="AT249">
        <v>0.89900360000000001</v>
      </c>
      <c r="AU249">
        <v>28.776679999999999</v>
      </c>
      <c r="AV249">
        <v>0</v>
      </c>
      <c r="AW249">
        <v>0</v>
      </c>
      <c r="AX249">
        <v>0.89425920000000003</v>
      </c>
      <c r="AY249">
        <v>30.63674</v>
      </c>
      <c r="AZ249" s="1">
        <v>8.0310279999999997E-36</v>
      </c>
      <c r="BA249" s="1">
        <v>4.0369870000000002E-33</v>
      </c>
      <c r="BB249">
        <v>0.88933229999999996</v>
      </c>
      <c r="BC249">
        <v>31.727340000000002</v>
      </c>
      <c r="BD249" s="1">
        <v>3.4795460000000001E-26</v>
      </c>
      <c r="BE249" s="1">
        <v>1.7632009999999999E-23</v>
      </c>
      <c r="BF249">
        <v>0.88449250000000001</v>
      </c>
      <c r="BG249">
        <v>31.287469999999999</v>
      </c>
      <c r="BH249" s="1">
        <v>3.0645210000000002E-17</v>
      </c>
      <c r="BI249" s="1">
        <v>8.8818279999999998E-15</v>
      </c>
      <c r="BJ249">
        <v>0.88013180000000002</v>
      </c>
      <c r="BK249">
        <v>30.261410000000001</v>
      </c>
      <c r="BL249" s="1">
        <v>1.8773310000000001E-11</v>
      </c>
      <c r="BM249" s="1">
        <v>5.3458340000000004E-9</v>
      </c>
      <c r="BN249">
        <v>0.87610330000000003</v>
      </c>
      <c r="BO249">
        <v>29.729279999999999</v>
      </c>
      <c r="BP249" s="1">
        <v>6.3947180000000001E-8</v>
      </c>
      <c r="BQ249" s="1">
        <v>2.0110189999999999E-5</v>
      </c>
      <c r="BR249">
        <v>0.87266739999999998</v>
      </c>
      <c r="BS249">
        <v>29.840250000000001</v>
      </c>
      <c r="BT249" s="1">
        <v>2.1761849999999999E-5</v>
      </c>
      <c r="BU249" s="1">
        <v>7.4291060000000004E-3</v>
      </c>
      <c r="BV249">
        <v>0.86987669999999995</v>
      </c>
      <c r="BW249">
        <v>31.16827</v>
      </c>
      <c r="BX249" s="1">
        <v>1.819441E-3</v>
      </c>
      <c r="BY249">
        <v>0.66494240000000004</v>
      </c>
      <c r="BZ249">
        <v>0.86761659999999996</v>
      </c>
      <c r="CA249">
        <v>32.495609999999999</v>
      </c>
      <c r="CB249" s="1">
        <v>5.4280090000000003E-2</v>
      </c>
      <c r="CC249">
        <v>21.108260000000001</v>
      </c>
      <c r="CD249">
        <v>0.86584320000000004</v>
      </c>
      <c r="CE249">
        <v>33.193519999999999</v>
      </c>
      <c r="CF249">
        <v>0.71561719999999995</v>
      </c>
      <c r="CG249">
        <v>294.8963</v>
      </c>
      <c r="CH249">
        <v>0.86493339999999996</v>
      </c>
      <c r="CI249">
        <v>33.053240000000002</v>
      </c>
      <c r="CJ249">
        <v>4.8188959999999996</v>
      </c>
      <c r="CK249">
        <v>2093.9459999999999</v>
      </c>
      <c r="CL249">
        <v>0.86426060000000005</v>
      </c>
      <c r="CM249">
        <v>31.7346</v>
      </c>
      <c r="CN249">
        <v>18.371420000000001</v>
      </c>
      <c r="CO249">
        <v>8399.2990000000009</v>
      </c>
      <c r="CP249">
        <v>0.86332260000000005</v>
      </c>
      <c r="CQ249">
        <v>30.291779999999999</v>
      </c>
      <c r="CR249">
        <v>43.065959999999997</v>
      </c>
      <c r="CS249">
        <v>20670.05</v>
      </c>
      <c r="CT249">
        <v>0.8621683</v>
      </c>
      <c r="CU249">
        <v>29.3034</v>
      </c>
      <c r="CV249">
        <v>66.418679999999995</v>
      </c>
      <c r="CW249">
        <v>33400.53</v>
      </c>
      <c r="CX249">
        <v>0.86070590000000002</v>
      </c>
      <c r="CY249">
        <v>29.164860000000001</v>
      </c>
      <c r="CZ249">
        <v>71.439310000000006</v>
      </c>
      <c r="DA249">
        <v>37544.519999999997</v>
      </c>
      <c r="DB249">
        <v>0.85890599999999995</v>
      </c>
      <c r="DC249">
        <v>30.437100000000001</v>
      </c>
      <c r="DD249">
        <v>56.31353</v>
      </c>
      <c r="DE249">
        <v>30901.75</v>
      </c>
      <c r="DF249">
        <v>0.85668429999999995</v>
      </c>
      <c r="DG249">
        <v>32.634779999999999</v>
      </c>
      <c r="DH249">
        <v>34.087139999999998</v>
      </c>
      <c r="DI249">
        <v>19479.84</v>
      </c>
      <c r="DJ249">
        <v>0.85431409999999997</v>
      </c>
      <c r="DK249">
        <v>35.930459999999997</v>
      </c>
      <c r="DL249">
        <v>16.516249999999999</v>
      </c>
      <c r="DM249">
        <v>9803.8559999999998</v>
      </c>
      <c r="DN249">
        <v>0.85151120000000002</v>
      </c>
      <c r="DO249">
        <v>39.306170000000002</v>
      </c>
      <c r="DP249">
        <v>6.6571150000000001</v>
      </c>
      <c r="DQ249">
        <v>4091.5630000000001</v>
      </c>
      <c r="DR249">
        <v>0.84854390000000002</v>
      </c>
      <c r="DS249">
        <v>39.754939999999998</v>
      </c>
      <c r="DT249">
        <v>2.3160020000000001</v>
      </c>
      <c r="DU249">
        <v>1467.741</v>
      </c>
      <c r="DV249">
        <v>0.84556730000000002</v>
      </c>
      <c r="DW249">
        <v>38.515389999999996</v>
      </c>
      <c r="DX249">
        <v>0.72560910000000001</v>
      </c>
      <c r="DY249">
        <v>470.8827</v>
      </c>
      <c r="DZ249">
        <v>0.84313380000000004</v>
      </c>
      <c r="EA249">
        <v>37.748649999999998</v>
      </c>
      <c r="EB249">
        <v>0.22032209999999999</v>
      </c>
      <c r="EC249">
        <v>143.99719999999999</v>
      </c>
      <c r="ED249">
        <v>0.84112699999999996</v>
      </c>
      <c r="EE249">
        <v>37.564770000000003</v>
      </c>
      <c r="EF249" s="1">
        <v>7.7061450000000004E-2</v>
      </c>
      <c r="EG249">
        <v>48.708390000000001</v>
      </c>
      <c r="EH249">
        <v>0.83969269999999996</v>
      </c>
      <c r="EI249">
        <v>38.572200000000002</v>
      </c>
      <c r="EJ249" s="1">
        <v>4.1162410000000003E-2</v>
      </c>
      <c r="EK249">
        <v>24.039819999999999</v>
      </c>
      <c r="EL249">
        <v>0.83901829999999999</v>
      </c>
      <c r="EM249">
        <v>40.819580000000002</v>
      </c>
      <c r="EN249" s="1">
        <v>3.4342289999999998E-2</v>
      </c>
      <c r="EO249">
        <v>18.96116</v>
      </c>
      <c r="EP249">
        <v>0.83887699999999998</v>
      </c>
      <c r="EQ249">
        <v>44.481960000000001</v>
      </c>
      <c r="ER249" s="1">
        <v>3.4251919999999998E-2</v>
      </c>
      <c r="ES249">
        <v>18.636710000000001</v>
      </c>
      <c r="ET249">
        <v>0.83917149999999996</v>
      </c>
      <c r="EU249">
        <v>47.533410000000003</v>
      </c>
      <c r="EV249" s="1">
        <v>3.4744940000000002E-2</v>
      </c>
      <c r="EW249">
        <v>18.926549999999999</v>
      </c>
      <c r="EX249">
        <v>0.83977690000000005</v>
      </c>
      <c r="EY249">
        <v>47.325130000000001</v>
      </c>
      <c r="EZ249" s="1">
        <v>3.4315249999999999E-2</v>
      </c>
      <c r="FA249">
        <v>18.76643</v>
      </c>
      <c r="FB249">
        <v>0.84040400000000004</v>
      </c>
      <c r="FC249">
        <v>45.489690000000003</v>
      </c>
      <c r="FD249" s="1">
        <v>3.2835129999999997E-2</v>
      </c>
      <c r="FE249">
        <v>18.024709999999999</v>
      </c>
      <c r="FF249">
        <v>0.8410415</v>
      </c>
      <c r="FG249">
        <v>43.595410000000001</v>
      </c>
      <c r="FH249" s="1">
        <v>3.055805E-2</v>
      </c>
      <c r="FI249">
        <v>16.82798</v>
      </c>
      <c r="FJ249">
        <v>0.84169629999999995</v>
      </c>
      <c r="FK249">
        <v>42.421500000000002</v>
      </c>
      <c r="FL249" s="1">
        <v>2.768338E-2</v>
      </c>
      <c r="FM249">
        <v>15.29186</v>
      </c>
      <c r="FN249">
        <v>0.84215870000000004</v>
      </c>
      <c r="FO249">
        <v>43.281230000000001</v>
      </c>
      <c r="FP249" s="1">
        <v>2.4282310000000001E-2</v>
      </c>
      <c r="FQ249">
        <v>13.469530000000001</v>
      </c>
      <c r="FR249">
        <v>0.84249229999999997</v>
      </c>
      <c r="FS249">
        <v>45.186500000000002</v>
      </c>
      <c r="FT249" s="1">
        <v>2.0506199999999999E-2</v>
      </c>
      <c r="FU249">
        <v>11.4344</v>
      </c>
      <c r="FV249">
        <v>0.8427848</v>
      </c>
      <c r="FW249">
        <v>47.303400000000003</v>
      </c>
      <c r="FX249" s="1">
        <v>1.669058E-2</v>
      </c>
      <c r="FY249">
        <v>9.3501799999999999</v>
      </c>
      <c r="FZ249">
        <v>0.84300929999999996</v>
      </c>
      <c r="GA249">
        <v>47.886369999999999</v>
      </c>
      <c r="GB249" s="1">
        <v>1.324823E-2</v>
      </c>
      <c r="GC249">
        <v>7.4401520000000003</v>
      </c>
      <c r="GD249">
        <v>0.84321330000000005</v>
      </c>
      <c r="GE249">
        <v>47.040379999999999</v>
      </c>
      <c r="GF249" s="1">
        <v>1.048111E-2</v>
      </c>
      <c r="GG249">
        <v>5.8805740000000002</v>
      </c>
      <c r="GH249">
        <v>0.84333619999999998</v>
      </c>
      <c r="GI249">
        <v>44.907310000000003</v>
      </c>
      <c r="GJ249" s="1">
        <v>8.4656799999999997E-3</v>
      </c>
      <c r="GK249">
        <v>4.729654</v>
      </c>
      <c r="GL249">
        <v>0.84343650000000003</v>
      </c>
      <c r="GM249">
        <v>43.075279999999999</v>
      </c>
      <c r="GN249" s="1">
        <v>7.0962899999999999E-3</v>
      </c>
      <c r="GO249">
        <v>3.9405420000000002</v>
      </c>
      <c r="GP249">
        <v>0.84351699999999996</v>
      </c>
      <c r="GQ249">
        <v>42.280659999999997</v>
      </c>
      <c r="GR249" s="1">
        <v>6.194349E-3</v>
      </c>
      <c r="GS249">
        <v>3.4192800000000001</v>
      </c>
      <c r="GT249">
        <v>0.84358880000000003</v>
      </c>
      <c r="GU249">
        <v>44.071199999999997</v>
      </c>
      <c r="GV249" s="1">
        <v>5.5914709999999998E-3</v>
      </c>
      <c r="GW249">
        <v>3.0723310000000001</v>
      </c>
      <c r="GX249">
        <v>0.84360780000000002</v>
      </c>
      <c r="GY249">
        <v>46.800699999999999</v>
      </c>
      <c r="GZ249" s="1">
        <v>5.1647799999999999E-3</v>
      </c>
      <c r="HA249">
        <v>2.82965</v>
      </c>
      <c r="HB249">
        <v>0.84363370000000004</v>
      </c>
      <c r="HC249">
        <v>49.603189999999998</v>
      </c>
      <c r="HD249" s="1">
        <v>4.8397029999999999E-3</v>
      </c>
      <c r="HE249">
        <v>2.6465779999999999</v>
      </c>
      <c r="HF249">
        <v>0.84364240000000001</v>
      </c>
      <c r="HG249">
        <v>51.15314</v>
      </c>
      <c r="HH249" s="1">
        <v>4.5719089999999999E-3</v>
      </c>
      <c r="HI249">
        <v>2.4976210000000001</v>
      </c>
      <c r="HJ249">
        <v>0.84364980000000001</v>
      </c>
      <c r="HK249">
        <v>49.829459999999997</v>
      </c>
      <c r="HL249" s="1">
        <v>4.3383989999999997E-3</v>
      </c>
      <c r="HM249">
        <v>2.3687459999999998</v>
      </c>
      <c r="HN249">
        <v>0.84366790000000003</v>
      </c>
      <c r="HO249">
        <v>47.44502</v>
      </c>
      <c r="HP249" s="1">
        <v>4.1285139999999998E-3</v>
      </c>
      <c r="HQ249">
        <v>2.2532649999999999</v>
      </c>
      <c r="HR249">
        <v>0.84366260000000004</v>
      </c>
      <c r="HS249">
        <v>45.01379</v>
      </c>
      <c r="HT249" s="1">
        <v>3.9356089999999996E-3</v>
      </c>
      <c r="HU249">
        <v>2.1474989999999998</v>
      </c>
      <c r="HV249">
        <v>0.84365920000000005</v>
      </c>
      <c r="HW249">
        <v>43.57009</v>
      </c>
      <c r="HX249" s="1">
        <v>3.7557749999999998E-3</v>
      </c>
      <c r="HY249">
        <v>2.0491649999999999</v>
      </c>
      <c r="HZ249">
        <v>0.84368739999999998</v>
      </c>
      <c r="IA249">
        <v>44.781860000000002</v>
      </c>
      <c r="IB249" s="1">
        <v>3.5871520000000001E-3</v>
      </c>
      <c r="IC249">
        <v>1.956982</v>
      </c>
      <c r="ID249">
        <v>0.84366989999999997</v>
      </c>
      <c r="IE249">
        <v>48.498280000000001</v>
      </c>
      <c r="IF249" s="1">
        <v>3.428328E-3</v>
      </c>
      <c r="IG249">
        <v>1.870096</v>
      </c>
      <c r="IH249">
        <v>0.84368690000000002</v>
      </c>
      <c r="II249">
        <v>52.952750000000002</v>
      </c>
      <c r="IJ249" s="1">
        <v>3.2783019999999999E-3</v>
      </c>
      <c r="IK249">
        <v>1.7881389999999999</v>
      </c>
      <c r="IL249">
        <v>0.84368140000000003</v>
      </c>
      <c r="IM249">
        <v>54.949660000000002</v>
      </c>
      <c r="IN249" s="1">
        <v>3.1369750000000002E-3</v>
      </c>
      <c r="IO249">
        <v>1.71079</v>
      </c>
      <c r="IP249">
        <v>0.84369930000000004</v>
      </c>
      <c r="IQ249">
        <v>54.226460000000003</v>
      </c>
      <c r="IR249" s="1">
        <v>3.003103E-3</v>
      </c>
      <c r="IS249">
        <v>1.637772</v>
      </c>
      <c r="IT249">
        <v>0.84368209999999999</v>
      </c>
      <c r="IU249">
        <v>52.140790000000003</v>
      </c>
      <c r="IV249" s="1">
        <v>2.8767950000000001E-3</v>
      </c>
      <c r="IW249">
        <v>1.568667</v>
      </c>
      <c r="IX249">
        <v>0.84367159999999997</v>
      </c>
      <c r="IY249">
        <v>50.050750000000001</v>
      </c>
      <c r="IZ249" s="1">
        <v>2.7565409999999999E-3</v>
      </c>
      <c r="JA249">
        <v>1.5030399999999999</v>
      </c>
      <c r="JB249">
        <v>0.84368189999999998</v>
      </c>
      <c r="JC249">
        <v>48.582940000000001</v>
      </c>
      <c r="JD249" s="1">
        <v>2.6424500000000002E-3</v>
      </c>
      <c r="JE249">
        <v>1.440842</v>
      </c>
      <c r="JF249">
        <v>0.84366779999999997</v>
      </c>
      <c r="JG249">
        <v>49.317920000000001</v>
      </c>
      <c r="JH249" s="1">
        <v>2.5344690000000001E-3</v>
      </c>
      <c r="JI249">
        <v>1.381794</v>
      </c>
      <c r="JJ249">
        <v>0.84369680000000002</v>
      </c>
      <c r="JK249">
        <v>50.390799999999999</v>
      </c>
      <c r="JL249" s="1">
        <v>2.4302519999999999E-3</v>
      </c>
      <c r="JM249">
        <v>1.3256870000000001</v>
      </c>
      <c r="JN249">
        <v>0.84368319999999997</v>
      </c>
      <c r="JO249">
        <v>50.376690000000004</v>
      </c>
      <c r="JP249" s="1">
        <v>2.3265439999999998E-3</v>
      </c>
      <c r="JQ249">
        <v>1.272316</v>
      </c>
      <c r="JR249">
        <v>0.84367250000000005</v>
      </c>
      <c r="JS249">
        <v>49.535269999999997</v>
      </c>
      <c r="JT249" s="1">
        <v>2.228566E-3</v>
      </c>
      <c r="JU249">
        <v>1.2217290000000001</v>
      </c>
      <c r="JV249">
        <v>0.84369830000000001</v>
      </c>
      <c r="JW249">
        <v>48.182000000000002</v>
      </c>
      <c r="JX249" s="1">
        <v>2.1360530000000002E-3</v>
      </c>
      <c r="JY249">
        <v>1.1737420000000001</v>
      </c>
      <c r="JZ249">
        <v>0.8437114</v>
      </c>
      <c r="KA249">
        <v>46.246580000000002</v>
      </c>
      <c r="KB249" s="1">
        <v>2.048518E-3</v>
      </c>
      <c r="KC249">
        <v>1.12809</v>
      </c>
      <c r="KD249">
        <v>0.84368120000000002</v>
      </c>
      <c r="KE249">
        <v>44.611370000000001</v>
      </c>
      <c r="KF249" s="1">
        <v>1.9651809999999999E-3</v>
      </c>
      <c r="KG249">
        <v>1.0845009999999999</v>
      </c>
      <c r="KH249">
        <v>0.84369300000000003</v>
      </c>
      <c r="KI249">
        <v>43.554630000000003</v>
      </c>
      <c r="KJ249" s="1">
        <v>1.8859E-3</v>
      </c>
      <c r="KK249">
        <v>1.042824</v>
      </c>
      <c r="KL249">
        <v>0.8436766</v>
      </c>
      <c r="KM249">
        <v>44.754719999999999</v>
      </c>
      <c r="KN249" s="1">
        <v>1.8105910000000001E-3</v>
      </c>
      <c r="KO249">
        <v>1.0030559999999999</v>
      </c>
      <c r="KP249">
        <v>0.84368319999999997</v>
      </c>
      <c r="KQ249">
        <v>48.454949999999997</v>
      </c>
      <c r="KR249" s="1">
        <v>1.738856E-3</v>
      </c>
      <c r="KS249">
        <v>0.96510799999999997</v>
      </c>
      <c r="KT249">
        <v>0.84368529999999997</v>
      </c>
      <c r="KU249">
        <v>53.036209999999997</v>
      </c>
      <c r="KV249" s="1">
        <v>1.670651E-3</v>
      </c>
      <c r="KW249">
        <v>0.92887019999999998</v>
      </c>
      <c r="KX249">
        <v>0.84367250000000005</v>
      </c>
      <c r="KY249">
        <v>55.116810000000001</v>
      </c>
      <c r="KZ249" s="1">
        <v>1.605539E-3</v>
      </c>
      <c r="LA249">
        <v>0.89419660000000001</v>
      </c>
      <c r="LB249">
        <v>0.84368220000000005</v>
      </c>
      <c r="LC249">
        <v>53.502290000000002</v>
      </c>
      <c r="LD249" s="1">
        <v>1.543637E-3</v>
      </c>
      <c r="LE249">
        <v>0.86103859999999999</v>
      </c>
      <c r="LF249">
        <v>0.84366949999999996</v>
      </c>
      <c r="LG249">
        <v>50.86251</v>
      </c>
      <c r="LH249" s="1">
        <v>1.484324E-3</v>
      </c>
      <c r="LI249">
        <v>0.82927609999999996</v>
      </c>
      <c r="LJ249">
        <v>0.84368209999999999</v>
      </c>
      <c r="LK249">
        <v>49.06615</v>
      </c>
      <c r="LL249" s="1">
        <v>1.4279989999999999E-3</v>
      </c>
      <c r="LM249">
        <v>0.79895309999999997</v>
      </c>
      <c r="LN249">
        <v>0.84367349999999997</v>
      </c>
      <c r="LO249">
        <v>47.942599999999999</v>
      </c>
      <c r="LP249" s="1">
        <v>1.3741649999999999E-3</v>
      </c>
      <c r="LQ249">
        <v>0.76995959999999997</v>
      </c>
      <c r="LR249">
        <v>0.84369959999999999</v>
      </c>
      <c r="LS249">
        <v>48.325279999999999</v>
      </c>
      <c r="LT249" s="1">
        <v>1.3225240000000001E-3</v>
      </c>
      <c r="LU249">
        <v>0.74203350000000001</v>
      </c>
      <c r="LV249">
        <v>0.84368529999999997</v>
      </c>
      <c r="LW249">
        <v>49.964129999999997</v>
      </c>
      <c r="LX249" s="1">
        <v>1.273106E-3</v>
      </c>
      <c r="LY249">
        <v>0.71525989999999995</v>
      </c>
      <c r="LZ249">
        <v>0.8436844</v>
      </c>
      <c r="MA249">
        <v>51.072099999999999</v>
      </c>
      <c r="MB249" s="1">
        <v>1.225835E-3</v>
      </c>
      <c r="MC249">
        <v>0.68960200000000005</v>
      </c>
      <c r="MD249">
        <v>0.84368030000000005</v>
      </c>
      <c r="ME249">
        <v>51.357030000000002</v>
      </c>
      <c r="MF249" s="1">
        <v>1.180564E-3</v>
      </c>
      <c r="MG249">
        <v>0.66501169999999998</v>
      </c>
      <c r="MH249">
        <v>0.84368880000000002</v>
      </c>
      <c r="MI249">
        <v>50.236449999999998</v>
      </c>
      <c r="MJ249" s="1">
        <v>1.1372730000000001E-3</v>
      </c>
      <c r="MK249">
        <v>0.64147290000000001</v>
      </c>
      <c r="ML249">
        <v>0.8436825</v>
      </c>
      <c r="MM249">
        <v>47.474850000000004</v>
      </c>
      <c r="MN249" s="1">
        <v>1.095702E-3</v>
      </c>
      <c r="MO249">
        <v>0.61894629999999995</v>
      </c>
      <c r="MP249">
        <v>0.84368160000000003</v>
      </c>
      <c r="MQ249">
        <v>44.91563</v>
      </c>
      <c r="MR249" s="1">
        <v>1.0559009999999999E-3</v>
      </c>
      <c r="MS249">
        <v>0.59734989999999999</v>
      </c>
      <c r="MT249">
        <v>0.84367709999999996</v>
      </c>
      <c r="MU249">
        <v>43.035150000000002</v>
      </c>
      <c r="MV249" s="1">
        <v>1.0177610000000001E-3</v>
      </c>
      <c r="MW249">
        <v>0.5766386</v>
      </c>
      <c r="MX249">
        <v>0.8437076</v>
      </c>
      <c r="MY249">
        <v>43.103909999999999</v>
      </c>
      <c r="MZ249" s="1">
        <v>9.8135749999999993E-4</v>
      </c>
      <c r="NA249">
        <v>0.55677779999999999</v>
      </c>
      <c r="NB249">
        <v>0.84370120000000004</v>
      </c>
      <c r="NC249">
        <v>44.068750000000001</v>
      </c>
      <c r="ND249" s="1">
        <v>9.4641729999999996E-4</v>
      </c>
      <c r="NE249">
        <v>0.53769920000000004</v>
      </c>
      <c r="NF249">
        <v>0.84371269999999998</v>
      </c>
      <c r="NG249">
        <v>46.149630000000002</v>
      </c>
      <c r="NH249" s="1">
        <v>9.1289439999999995E-4</v>
      </c>
      <c r="NI249">
        <v>0.51937699999999998</v>
      </c>
      <c r="NJ249">
        <v>0.84369780000000005</v>
      </c>
      <c r="NK249">
        <v>48.234690000000001</v>
      </c>
      <c r="NL249" s="1">
        <v>8.806749E-4</v>
      </c>
      <c r="NM249">
        <v>0.50175199999999998</v>
      </c>
      <c r="NN249">
        <v>0.84370060000000002</v>
      </c>
      <c r="NO249">
        <v>47.81391</v>
      </c>
      <c r="NP249" s="1">
        <v>8.4973959999999995E-4</v>
      </c>
      <c r="NQ249">
        <v>0.48476459999999999</v>
      </c>
      <c r="NR249">
        <v>0.8437095</v>
      </c>
      <c r="NS249">
        <v>45.18065</v>
      </c>
      <c r="NT249" s="1">
        <v>8.2001239999999998E-4</v>
      </c>
      <c r="NU249">
        <v>0.46842040000000001</v>
      </c>
      <c r="NV249">
        <v>0.84368279999999995</v>
      </c>
      <c r="NW249">
        <v>43.434010000000001</v>
      </c>
      <c r="NX249" s="1">
        <v>7.9143759999999997E-4</v>
      </c>
      <c r="NY249">
        <v>0.45267390000000002</v>
      </c>
      <c r="NZ249">
        <v>0.84367159999999997</v>
      </c>
      <c r="OA249">
        <v>42.822760000000002</v>
      </c>
      <c r="OB249" s="1">
        <v>7.6408249999999997E-4</v>
      </c>
      <c r="OC249">
        <v>0.43751420000000002</v>
      </c>
      <c r="OD249">
        <v>0.84366890000000005</v>
      </c>
      <c r="OE249">
        <v>44.247120000000002</v>
      </c>
      <c r="OF249" s="1">
        <v>7.3782209999999999E-4</v>
      </c>
      <c r="OG249">
        <v>0.42290319999999998</v>
      </c>
      <c r="OH249">
        <v>0.84371229999999997</v>
      </c>
      <c r="OI249">
        <v>45.355049999999999</v>
      </c>
      <c r="OJ249" s="1">
        <v>7.1253259999999998E-4</v>
      </c>
      <c r="OK249">
        <v>0.40878569999999997</v>
      </c>
    </row>
    <row r="250" spans="1:401" x14ac:dyDescent="0.35">
      <c r="A250">
        <v>256</v>
      </c>
      <c r="B250" t="s">
        <v>4</v>
      </c>
      <c r="C250" t="s">
        <v>181</v>
      </c>
      <c r="D250" t="s">
        <v>256</v>
      </c>
      <c r="E250">
        <v>852.36410000000001</v>
      </c>
      <c r="F250">
        <v>0.41882950000000002</v>
      </c>
      <c r="G250">
        <v>26.872910000000001</v>
      </c>
      <c r="H250">
        <v>0</v>
      </c>
      <c r="I250">
        <v>0</v>
      </c>
      <c r="J250">
        <v>0.41301330000000003</v>
      </c>
      <c r="K250">
        <v>27.090969999999999</v>
      </c>
      <c r="L250">
        <v>0</v>
      </c>
      <c r="M250">
        <v>0</v>
      </c>
      <c r="N250">
        <v>0.40720240000000002</v>
      </c>
      <c r="O250">
        <v>26.569489999999998</v>
      </c>
      <c r="P250">
        <v>0</v>
      </c>
      <c r="Q250">
        <v>0</v>
      </c>
      <c r="R250">
        <v>0.4014276</v>
      </c>
      <c r="S250">
        <v>26.751460000000002</v>
      </c>
      <c r="T250">
        <v>0</v>
      </c>
      <c r="U250">
        <v>0</v>
      </c>
      <c r="V250">
        <v>0.39571499999999998</v>
      </c>
      <c r="W250">
        <v>26.879770000000001</v>
      </c>
      <c r="X250">
        <v>0</v>
      </c>
      <c r="Y250">
        <v>0</v>
      </c>
      <c r="Z250">
        <v>0.39005489999999998</v>
      </c>
      <c r="AA250">
        <v>26.573730000000001</v>
      </c>
      <c r="AB250">
        <v>0</v>
      </c>
      <c r="AC250">
        <v>0</v>
      </c>
      <c r="AD250">
        <v>0.38448399999999999</v>
      </c>
      <c r="AE250">
        <v>26.001639999999998</v>
      </c>
      <c r="AF250">
        <v>0</v>
      </c>
      <c r="AG250">
        <v>0</v>
      </c>
      <c r="AH250">
        <v>0.37936209999999998</v>
      </c>
      <c r="AI250">
        <v>25.634709999999998</v>
      </c>
      <c r="AJ250">
        <v>0</v>
      </c>
      <c r="AK250">
        <v>0</v>
      </c>
      <c r="AL250">
        <v>0.37451859999999998</v>
      </c>
      <c r="AM250">
        <v>25.729949999999999</v>
      </c>
      <c r="AN250">
        <v>0</v>
      </c>
      <c r="AO250">
        <v>0</v>
      </c>
      <c r="AP250">
        <v>0.3701043</v>
      </c>
      <c r="AQ250">
        <v>27.003509999999999</v>
      </c>
      <c r="AR250">
        <v>0</v>
      </c>
      <c r="AS250">
        <v>0</v>
      </c>
      <c r="AT250">
        <v>0.36573460000000002</v>
      </c>
      <c r="AU250">
        <v>28.787880000000001</v>
      </c>
      <c r="AV250">
        <v>0</v>
      </c>
      <c r="AW250">
        <v>0</v>
      </c>
      <c r="AX250">
        <v>0.3614656</v>
      </c>
      <c r="AY250">
        <v>30.682289999999998</v>
      </c>
      <c r="AZ250" s="1">
        <v>1.457376E-36</v>
      </c>
      <c r="BA250" s="1">
        <v>7.7678439999999998E-34</v>
      </c>
      <c r="BB250">
        <v>0.35740250000000001</v>
      </c>
      <c r="BC250">
        <v>31.840949999999999</v>
      </c>
      <c r="BD250" s="1">
        <v>6.389637E-27</v>
      </c>
      <c r="BE250" s="1">
        <v>3.4309179999999997E-24</v>
      </c>
      <c r="BF250">
        <v>0.3536705</v>
      </c>
      <c r="BG250">
        <v>31.431640000000002</v>
      </c>
      <c r="BH250" s="1">
        <v>4.5594929999999998E-18</v>
      </c>
      <c r="BI250" s="1">
        <v>2.452311E-15</v>
      </c>
      <c r="BJ250">
        <v>0.35025810000000002</v>
      </c>
      <c r="BK250">
        <v>30.340859999999999</v>
      </c>
      <c r="BL250" s="1">
        <v>3.429419E-12</v>
      </c>
      <c r="BM250" s="1">
        <v>1.7081869999999999E-9</v>
      </c>
      <c r="BN250">
        <v>0.34711839999999999</v>
      </c>
      <c r="BO250">
        <v>29.727460000000001</v>
      </c>
      <c r="BP250" s="1">
        <v>2.0645210000000001E-8</v>
      </c>
      <c r="BQ250" s="1">
        <v>9.0563039999999993E-6</v>
      </c>
      <c r="BR250">
        <v>0.34434599999999999</v>
      </c>
      <c r="BS250">
        <v>29.75009</v>
      </c>
      <c r="BT250" s="1">
        <v>9.0978460000000004E-6</v>
      </c>
      <c r="BU250" s="1">
        <v>4.0217919999999997E-3</v>
      </c>
      <c r="BV250">
        <v>0.34201589999999998</v>
      </c>
      <c r="BW250">
        <v>31.031389999999998</v>
      </c>
      <c r="BX250" s="1">
        <v>9.0714590000000002E-4</v>
      </c>
      <c r="BY250">
        <v>0.41063840000000001</v>
      </c>
      <c r="BZ250">
        <v>0.34007159999999997</v>
      </c>
      <c r="CA250">
        <v>32.448410000000003</v>
      </c>
      <c r="CB250" s="1">
        <v>3.1136560000000001E-2</v>
      </c>
      <c r="CC250">
        <v>14.507989999999999</v>
      </c>
      <c r="CD250">
        <v>0.3384644</v>
      </c>
      <c r="CE250">
        <v>33.177030000000002</v>
      </c>
      <c r="CF250">
        <v>0.46259400000000001</v>
      </c>
      <c r="CG250">
        <v>222.2003</v>
      </c>
      <c r="CH250">
        <v>0.33728809999999998</v>
      </c>
      <c r="CI250">
        <v>33.217770000000002</v>
      </c>
      <c r="CJ250">
        <v>3.4628030000000001</v>
      </c>
      <c r="CK250">
        <v>1711.479</v>
      </c>
      <c r="CL250">
        <v>0.3362271</v>
      </c>
      <c r="CM250">
        <v>31.924869999999999</v>
      </c>
      <c r="CN250">
        <v>14.52383</v>
      </c>
      <c r="CO250">
        <v>7385.3779999999997</v>
      </c>
      <c r="CP250">
        <v>0.33504299999999998</v>
      </c>
      <c r="CQ250">
        <v>30.459099999999999</v>
      </c>
      <c r="CR250">
        <v>37.144880000000001</v>
      </c>
      <c r="CS250">
        <v>19414.66</v>
      </c>
      <c r="CT250">
        <v>0.33375490000000002</v>
      </c>
      <c r="CU250">
        <v>29.37942</v>
      </c>
      <c r="CV250">
        <v>62.053139999999999</v>
      </c>
      <c r="CW250">
        <v>33305.519999999997</v>
      </c>
      <c r="CX250">
        <v>0.33225460000000001</v>
      </c>
      <c r="CY250">
        <v>29.127040000000001</v>
      </c>
      <c r="CZ250">
        <v>71.681709999999995</v>
      </c>
      <c r="DA250">
        <v>39506.9</v>
      </c>
      <c r="DB250">
        <v>0.33046239999999999</v>
      </c>
      <c r="DC250">
        <v>30.357949999999999</v>
      </c>
      <c r="DD250">
        <v>60.54759</v>
      </c>
      <c r="DE250">
        <v>34155.699999999997</v>
      </c>
      <c r="DF250">
        <v>0.32836480000000001</v>
      </c>
      <c r="DG250">
        <v>32.576720000000002</v>
      </c>
      <c r="DH250">
        <v>38.957039999999999</v>
      </c>
      <c r="DI250">
        <v>22487.49</v>
      </c>
      <c r="DJ250">
        <v>0.32601799999999997</v>
      </c>
      <c r="DK250">
        <v>35.930079999999997</v>
      </c>
      <c r="DL250">
        <v>19.940840000000001</v>
      </c>
      <c r="DM250">
        <v>11759.23</v>
      </c>
      <c r="DN250">
        <v>0.32347150000000002</v>
      </c>
      <c r="DO250">
        <v>39.346170000000001</v>
      </c>
      <c r="DP250">
        <v>8.4361519999999999</v>
      </c>
      <c r="DQ250">
        <v>5071.7830000000004</v>
      </c>
      <c r="DR250">
        <v>0.32086910000000002</v>
      </c>
      <c r="DS250">
        <v>39.929659999999998</v>
      </c>
      <c r="DT250">
        <v>3.0578249999999998</v>
      </c>
      <c r="DU250">
        <v>1869.3679999999999</v>
      </c>
      <c r="DV250">
        <v>0.31821300000000002</v>
      </c>
      <c r="DW250">
        <v>38.61186</v>
      </c>
      <c r="DX250">
        <v>0.98709349999999996</v>
      </c>
      <c r="DY250">
        <v>611.45730000000003</v>
      </c>
      <c r="DZ250">
        <v>0.3157336</v>
      </c>
      <c r="EA250">
        <v>37.772289999999998</v>
      </c>
      <c r="EB250">
        <v>0.30122270000000001</v>
      </c>
      <c r="EC250">
        <v>187.672</v>
      </c>
      <c r="ED250">
        <v>0.31348500000000001</v>
      </c>
      <c r="EE250">
        <v>37.492240000000002</v>
      </c>
      <c r="EF250" s="1">
        <v>9.9452200000000004E-2</v>
      </c>
      <c r="EG250">
        <v>61.252220000000001</v>
      </c>
      <c r="EH250">
        <v>0.31154870000000001</v>
      </c>
      <c r="EI250">
        <v>38.414610000000003</v>
      </c>
      <c r="EJ250" s="1">
        <v>4.6506699999999998E-2</v>
      </c>
      <c r="EK250">
        <v>27.599810000000002</v>
      </c>
      <c r="EL250">
        <v>0.31000660000000002</v>
      </c>
      <c r="EM250">
        <v>40.608750000000001</v>
      </c>
      <c r="EN250" s="1">
        <v>3.5166080000000002E-2</v>
      </c>
      <c r="EO250">
        <v>20.17521</v>
      </c>
      <c r="EP250">
        <v>0.30877379999999999</v>
      </c>
      <c r="EQ250">
        <v>44.315579999999997</v>
      </c>
      <c r="ER250" s="1">
        <v>3.4130389999999997E-2</v>
      </c>
      <c r="ES250">
        <v>19.35887</v>
      </c>
      <c r="ET250">
        <v>0.30780990000000003</v>
      </c>
      <c r="EU250">
        <v>47.503250000000001</v>
      </c>
      <c r="EV250" s="1">
        <v>3.4662369999999998E-2</v>
      </c>
      <c r="EW250">
        <v>19.63963</v>
      </c>
      <c r="EX250">
        <v>0.30711519999999998</v>
      </c>
      <c r="EY250">
        <v>47.497369999999997</v>
      </c>
      <c r="EZ250" s="1">
        <v>3.4490010000000001E-2</v>
      </c>
      <c r="FA250">
        <v>19.56644</v>
      </c>
      <c r="FB250">
        <v>0.30660399999999999</v>
      </c>
      <c r="FC250">
        <v>45.684440000000002</v>
      </c>
      <c r="FD250" s="1">
        <v>3.3251389999999999E-2</v>
      </c>
      <c r="FE250">
        <v>18.887969999999999</v>
      </c>
      <c r="FF250">
        <v>0.30624180000000001</v>
      </c>
      <c r="FG250">
        <v>43.795250000000003</v>
      </c>
      <c r="FH250" s="1">
        <v>3.11525E-2</v>
      </c>
      <c r="FI250">
        <v>17.713329999999999</v>
      </c>
      <c r="FJ250">
        <v>0.30603469999999999</v>
      </c>
      <c r="FK250">
        <v>42.503030000000003</v>
      </c>
      <c r="FL250" s="1">
        <v>2.8418490000000001E-2</v>
      </c>
      <c r="FM250">
        <v>16.171589999999998</v>
      </c>
      <c r="FN250">
        <v>0.30587209999999998</v>
      </c>
      <c r="FO250">
        <v>43.21819</v>
      </c>
      <c r="FP250" s="1">
        <v>2.5137989999999999E-2</v>
      </c>
      <c r="FQ250">
        <v>14.325699999999999</v>
      </c>
      <c r="FR250">
        <v>0.30575289999999999</v>
      </c>
      <c r="FS250">
        <v>45.064720000000001</v>
      </c>
      <c r="FT250" s="1">
        <v>2.143407E-2</v>
      </c>
      <c r="FU250">
        <v>12.24173</v>
      </c>
      <c r="FV250">
        <v>0.30567699999999998</v>
      </c>
      <c r="FW250">
        <v>47.225859999999997</v>
      </c>
      <c r="FX250" s="1">
        <v>1.7599980000000001E-2</v>
      </c>
      <c r="FY250">
        <v>10.07263</v>
      </c>
      <c r="FZ250">
        <v>0.30563030000000002</v>
      </c>
      <c r="GA250">
        <v>47.938180000000003</v>
      </c>
      <c r="GB250">
        <v>1.4040739999999999E-2</v>
      </c>
      <c r="GC250">
        <v>8.0452569999999994</v>
      </c>
      <c r="GD250">
        <v>0.3056104</v>
      </c>
      <c r="GE250">
        <v>47.227229999999999</v>
      </c>
      <c r="GF250" s="1">
        <v>1.109776E-2</v>
      </c>
      <c r="GG250">
        <v>6.3567030000000004</v>
      </c>
      <c r="GH250">
        <v>0.30559429999999999</v>
      </c>
      <c r="GI250">
        <v>45.134979999999999</v>
      </c>
      <c r="GJ250" s="1">
        <v>8.9037700000000001E-3</v>
      </c>
      <c r="GK250">
        <v>5.089906</v>
      </c>
      <c r="GL250">
        <v>0.30558610000000003</v>
      </c>
      <c r="GM250">
        <v>43.222230000000003</v>
      </c>
      <c r="GN250" s="1">
        <v>7.3899150000000004E-3</v>
      </c>
      <c r="GO250">
        <v>4.2115450000000001</v>
      </c>
      <c r="GP250">
        <v>0.30557719999999999</v>
      </c>
      <c r="GQ250">
        <v>42.260910000000003</v>
      </c>
      <c r="GR250" s="1">
        <v>6.3875870000000001E-3</v>
      </c>
      <c r="GS250">
        <v>3.6289159999999998</v>
      </c>
      <c r="GT250">
        <v>0.3055795</v>
      </c>
      <c r="GU250">
        <v>43.886299999999999</v>
      </c>
      <c r="GV250" s="1">
        <v>5.722324E-3</v>
      </c>
      <c r="GW250">
        <v>3.242769</v>
      </c>
      <c r="GX250">
        <v>0.30557719999999999</v>
      </c>
      <c r="GY250">
        <v>46.647080000000003</v>
      </c>
      <c r="GZ250" s="1">
        <v>5.2592539999999997E-3</v>
      </c>
      <c r="HA250">
        <v>2.9756109999999998</v>
      </c>
      <c r="HB250">
        <v>0.30557990000000002</v>
      </c>
      <c r="HC250">
        <v>49.492159999999998</v>
      </c>
      <c r="HD250" s="1">
        <v>4.9135419999999999E-3</v>
      </c>
      <c r="HE250">
        <v>2.7769400000000002</v>
      </c>
      <c r="HF250">
        <v>0.30558210000000002</v>
      </c>
      <c r="HG250">
        <v>51.237340000000003</v>
      </c>
      <c r="HH250" s="1">
        <v>4.633814E-3</v>
      </c>
      <c r="HI250">
        <v>2.617302</v>
      </c>
      <c r="HJ250">
        <v>0.30557770000000001</v>
      </c>
      <c r="HK250">
        <v>50.0867</v>
      </c>
      <c r="HL250" s="1">
        <v>4.3929720000000002E-3</v>
      </c>
      <c r="HM250">
        <v>2.4805299999999999</v>
      </c>
      <c r="HN250">
        <v>0.30558220000000003</v>
      </c>
      <c r="HO250">
        <v>47.735379999999999</v>
      </c>
      <c r="HP250" s="1">
        <v>4.177989E-3</v>
      </c>
      <c r="HQ250">
        <v>2.3585669999999999</v>
      </c>
      <c r="HR250">
        <v>0.3055792</v>
      </c>
      <c r="HS250">
        <v>45.271079999999998</v>
      </c>
      <c r="HT250" s="1">
        <v>3.9812559999999999E-3</v>
      </c>
      <c r="HU250">
        <v>2.2472159999999999</v>
      </c>
      <c r="HV250">
        <v>0.30557849999999998</v>
      </c>
      <c r="HW250">
        <v>43.676969999999997</v>
      </c>
      <c r="HX250" s="1">
        <v>3.798414E-3</v>
      </c>
      <c r="HY250">
        <v>2.143939</v>
      </c>
      <c r="HZ250">
        <v>0.30557699999999999</v>
      </c>
      <c r="IA250">
        <v>44.730800000000002</v>
      </c>
      <c r="IB250" s="1">
        <v>3.6272069999999999E-3</v>
      </c>
      <c r="IC250">
        <v>2.047234</v>
      </c>
      <c r="ID250">
        <v>0.30557780000000001</v>
      </c>
      <c r="IE250">
        <v>48.370629999999998</v>
      </c>
      <c r="IF250" s="1">
        <v>3.4661010000000001E-3</v>
      </c>
      <c r="IG250">
        <v>1.9561170000000001</v>
      </c>
      <c r="IH250">
        <v>0.30558390000000002</v>
      </c>
      <c r="II250">
        <v>52.880870000000002</v>
      </c>
      <c r="IJ250" s="1">
        <v>3.3139939999999998E-3</v>
      </c>
      <c r="IK250">
        <v>1.8702319999999999</v>
      </c>
      <c r="IL250">
        <v>0.30558069999999998</v>
      </c>
      <c r="IM250">
        <v>55.024030000000003</v>
      </c>
      <c r="IN250" s="1">
        <v>3.1706289999999999E-3</v>
      </c>
      <c r="IO250">
        <v>1.789121</v>
      </c>
      <c r="IP250">
        <v>0.30558069999999998</v>
      </c>
      <c r="IQ250">
        <v>54.40907</v>
      </c>
      <c r="IR250" s="1">
        <v>3.0349550000000002E-3</v>
      </c>
      <c r="IS250">
        <v>1.7126239999999999</v>
      </c>
      <c r="IT250">
        <v>0.3055814</v>
      </c>
      <c r="IU250">
        <v>52.361440000000002</v>
      </c>
      <c r="IV250" s="1">
        <v>2.906938E-3</v>
      </c>
      <c r="IW250">
        <v>1.640199</v>
      </c>
      <c r="IX250">
        <v>0.30557839999999997</v>
      </c>
      <c r="IY250">
        <v>50.254049999999999</v>
      </c>
      <c r="IZ250" s="1">
        <v>2.7851120000000002E-3</v>
      </c>
      <c r="JA250">
        <v>1.5714699999999999</v>
      </c>
      <c r="JB250">
        <v>0.30558079999999999</v>
      </c>
      <c r="JC250">
        <v>48.672199999999997</v>
      </c>
      <c r="JD250" s="1">
        <v>2.669603E-3</v>
      </c>
      <c r="JE250">
        <v>1.506345</v>
      </c>
      <c r="JF250">
        <v>0.30557529999999999</v>
      </c>
      <c r="JG250">
        <v>49.260800000000003</v>
      </c>
      <c r="JH250" s="1">
        <v>2.560213E-3</v>
      </c>
      <c r="JI250">
        <v>1.4444920000000001</v>
      </c>
      <c r="JJ250">
        <v>0.3055795</v>
      </c>
      <c r="JK250">
        <v>50.375639999999997</v>
      </c>
      <c r="JL250" s="1">
        <v>2.4547520000000001E-3</v>
      </c>
      <c r="JM250">
        <v>1.385748</v>
      </c>
      <c r="JN250">
        <v>0.30558160000000001</v>
      </c>
      <c r="JO250">
        <v>50.361429999999999</v>
      </c>
      <c r="JP250" s="1">
        <v>2.349762E-3</v>
      </c>
      <c r="JQ250">
        <v>1.329869</v>
      </c>
      <c r="JR250">
        <v>0.30557970000000001</v>
      </c>
      <c r="JS250">
        <v>49.626159999999999</v>
      </c>
      <c r="JT250" s="1">
        <v>2.2505099999999998E-3</v>
      </c>
      <c r="JU250">
        <v>1.2768660000000001</v>
      </c>
      <c r="JV250">
        <v>0.3055793</v>
      </c>
      <c r="JW250">
        <v>48.399009999999997</v>
      </c>
      <c r="JX250" s="1">
        <v>2.1568300000000002E-3</v>
      </c>
      <c r="JY250">
        <v>1.2266189999999999</v>
      </c>
      <c r="JZ250">
        <v>0.30558429999999998</v>
      </c>
      <c r="KA250">
        <v>46.46696</v>
      </c>
      <c r="KB250" s="1">
        <v>2.0682840000000001E-3</v>
      </c>
      <c r="KC250">
        <v>1.17886</v>
      </c>
      <c r="KD250">
        <v>0.3055795</v>
      </c>
      <c r="KE250">
        <v>44.752499999999998</v>
      </c>
      <c r="KF250" s="1">
        <v>1.9840249999999999E-3</v>
      </c>
      <c r="KG250">
        <v>1.1332469999999999</v>
      </c>
      <c r="KH250">
        <v>0.30557810000000002</v>
      </c>
      <c r="KI250">
        <v>43.579160000000002</v>
      </c>
      <c r="KJ250" s="1">
        <v>1.903863E-3</v>
      </c>
      <c r="KK250">
        <v>1.0896459999999999</v>
      </c>
      <c r="KL250">
        <v>0.30558210000000002</v>
      </c>
      <c r="KM250">
        <v>44.647419999999997</v>
      </c>
      <c r="KN250" s="1">
        <v>1.8276869999999999E-3</v>
      </c>
      <c r="KO250">
        <v>1.0480389999999999</v>
      </c>
      <c r="KP250">
        <v>0.30558109999999999</v>
      </c>
      <c r="KQ250">
        <v>48.317799999999998</v>
      </c>
      <c r="KR250" s="1">
        <v>1.7551450000000001E-3</v>
      </c>
      <c r="KS250">
        <v>1.0083409999999999</v>
      </c>
      <c r="KT250">
        <v>0.3055831</v>
      </c>
      <c r="KU250">
        <v>53.007040000000003</v>
      </c>
      <c r="KV250" s="1">
        <v>1.686199E-3</v>
      </c>
      <c r="KW250">
        <v>0.97042240000000002</v>
      </c>
      <c r="KX250">
        <v>0.30558030000000003</v>
      </c>
      <c r="KY250">
        <v>55.274439999999998</v>
      </c>
      <c r="KZ250" s="1">
        <v>1.620402E-3</v>
      </c>
      <c r="LA250">
        <v>0.93417609999999995</v>
      </c>
      <c r="LB250">
        <v>0.30557980000000001</v>
      </c>
      <c r="LC250">
        <v>53.779119999999999</v>
      </c>
      <c r="LD250" s="1">
        <v>1.55781E-3</v>
      </c>
      <c r="LE250">
        <v>0.89947790000000005</v>
      </c>
      <c r="LF250">
        <v>0.30557570000000001</v>
      </c>
      <c r="LG250">
        <v>51.073520000000002</v>
      </c>
      <c r="LH250" s="1">
        <v>1.4978700000000001E-3</v>
      </c>
      <c r="LI250">
        <v>0.86626639999999999</v>
      </c>
      <c r="LJ250">
        <v>0.3055831</v>
      </c>
      <c r="LK250">
        <v>49.192970000000003</v>
      </c>
      <c r="LL250" s="1">
        <v>1.440925E-3</v>
      </c>
      <c r="LM250">
        <v>0.83454729999999999</v>
      </c>
      <c r="LN250">
        <v>0.30557980000000001</v>
      </c>
      <c r="LO250">
        <v>47.953330000000001</v>
      </c>
      <c r="LP250" s="1">
        <v>1.38653E-3</v>
      </c>
      <c r="LQ250">
        <v>0.80422349999999998</v>
      </c>
      <c r="LR250">
        <v>0.30558020000000002</v>
      </c>
      <c r="LS250">
        <v>48.220829999999999</v>
      </c>
      <c r="LT250" s="1">
        <v>1.3344139999999999E-3</v>
      </c>
      <c r="LU250">
        <v>0.77505840000000004</v>
      </c>
      <c r="LV250">
        <v>0.30558340000000001</v>
      </c>
      <c r="LW250">
        <v>49.839019999999998</v>
      </c>
      <c r="LX250" s="1">
        <v>1.284479E-3</v>
      </c>
      <c r="LY250">
        <v>0.74705980000000005</v>
      </c>
      <c r="LZ250">
        <v>0.30558170000000001</v>
      </c>
      <c r="MA250">
        <v>51.057169999999999</v>
      </c>
      <c r="MB250" s="1">
        <v>1.236706E-3</v>
      </c>
      <c r="MC250">
        <v>0.72023700000000002</v>
      </c>
      <c r="MD250">
        <v>0.30557889999999999</v>
      </c>
      <c r="ME250">
        <v>51.386319999999998</v>
      </c>
      <c r="MF250" s="1">
        <v>1.190972E-3</v>
      </c>
      <c r="MG250">
        <v>0.69452239999999998</v>
      </c>
      <c r="MH250">
        <v>0.305585</v>
      </c>
      <c r="MI250">
        <v>50.472079999999998</v>
      </c>
      <c r="MJ250" s="1">
        <v>1.147241E-3</v>
      </c>
      <c r="MK250">
        <v>0.66992300000000005</v>
      </c>
      <c r="ML250">
        <v>0.30558180000000001</v>
      </c>
      <c r="MM250">
        <v>47.777099999999997</v>
      </c>
      <c r="MN250" s="1">
        <v>1.1052169999999999E-3</v>
      </c>
      <c r="MO250">
        <v>0.64635779999999998</v>
      </c>
      <c r="MP250">
        <v>0.3055792</v>
      </c>
      <c r="MQ250">
        <v>45.194870000000002</v>
      </c>
      <c r="MR250" s="1">
        <v>1.065009E-3</v>
      </c>
      <c r="MS250">
        <v>0.62377479999999996</v>
      </c>
      <c r="MT250">
        <v>0.30558190000000002</v>
      </c>
      <c r="MU250">
        <v>43.21942</v>
      </c>
      <c r="MV250" s="1">
        <v>1.0264860000000001E-3</v>
      </c>
      <c r="MW250">
        <v>0.60212840000000001</v>
      </c>
      <c r="MX250">
        <v>0.3055831</v>
      </c>
      <c r="MY250">
        <v>43.16319</v>
      </c>
      <c r="MZ250" s="1">
        <v>9.8972870000000007E-4</v>
      </c>
      <c r="NA250">
        <v>0.5813779</v>
      </c>
      <c r="NB250">
        <v>0.3055814</v>
      </c>
      <c r="NC250">
        <v>44.068199999999997</v>
      </c>
      <c r="ND250" s="1">
        <v>9.5443779999999998E-4</v>
      </c>
      <c r="NE250">
        <v>0.56143540000000003</v>
      </c>
      <c r="NF250">
        <v>0.30558459999999998</v>
      </c>
      <c r="NG250">
        <v>46.163229999999999</v>
      </c>
      <c r="NH250" s="1">
        <v>9.2058850000000002E-4</v>
      </c>
      <c r="NI250">
        <v>0.54228730000000003</v>
      </c>
      <c r="NJ250">
        <v>0.3055793</v>
      </c>
      <c r="NK250">
        <v>48.348619999999997</v>
      </c>
      <c r="NL250" s="1">
        <v>8.8806930000000001E-4</v>
      </c>
      <c r="NM250">
        <v>0.52386730000000004</v>
      </c>
      <c r="NN250">
        <v>0.30558150000000001</v>
      </c>
      <c r="NO250">
        <v>48.109670000000001</v>
      </c>
      <c r="NP250" s="1">
        <v>8.568696E-4</v>
      </c>
      <c r="NQ250">
        <v>0.50612939999999995</v>
      </c>
      <c r="NR250">
        <v>0.30558269999999998</v>
      </c>
      <c r="NS250">
        <v>45.393830000000001</v>
      </c>
      <c r="NT250" s="1">
        <v>8.2684760000000001E-4</v>
      </c>
      <c r="NU250">
        <v>0.48904219999999998</v>
      </c>
      <c r="NV250">
        <v>0.30558299999999999</v>
      </c>
      <c r="NW250">
        <v>43.51426</v>
      </c>
      <c r="NX250" s="1">
        <v>7.9801570000000003E-4</v>
      </c>
      <c r="NY250">
        <v>0.47260029999999997</v>
      </c>
      <c r="NZ250">
        <v>0.30557820000000002</v>
      </c>
      <c r="OA250">
        <v>42.759390000000003</v>
      </c>
      <c r="OB250" s="1">
        <v>7.7041040000000005E-4</v>
      </c>
      <c r="OC250">
        <v>0.45676339999999999</v>
      </c>
      <c r="OD250">
        <v>0.30557659999999998</v>
      </c>
      <c r="OE250">
        <v>44.063049999999997</v>
      </c>
      <c r="OF250" s="1">
        <v>7.4391859999999998E-4</v>
      </c>
      <c r="OG250">
        <v>0.44149660000000002</v>
      </c>
      <c r="OH250">
        <v>0.30558410000000003</v>
      </c>
      <c r="OI250">
        <v>45.276629999999997</v>
      </c>
      <c r="OJ250" s="1">
        <v>7.1842599999999998E-4</v>
      </c>
      <c r="OK250">
        <v>0.42676989999999998</v>
      </c>
    </row>
    <row r="251" spans="1:401" x14ac:dyDescent="0.35">
      <c r="A251">
        <v>257</v>
      </c>
      <c r="B251" t="s">
        <v>4</v>
      </c>
      <c r="C251" t="s">
        <v>181</v>
      </c>
      <c r="D251" t="s">
        <v>257</v>
      </c>
      <c r="E251">
        <v>952.87800000000004</v>
      </c>
      <c r="F251">
        <v>0.74131219999999998</v>
      </c>
      <c r="G251">
        <v>26.887840000000001</v>
      </c>
      <c r="H251">
        <v>0</v>
      </c>
      <c r="I251">
        <v>0</v>
      </c>
      <c r="J251">
        <v>0.73540260000000002</v>
      </c>
      <c r="K251">
        <v>27.142880000000002</v>
      </c>
      <c r="L251">
        <v>0</v>
      </c>
      <c r="M251">
        <v>0</v>
      </c>
      <c r="N251">
        <v>0.72939929999999997</v>
      </c>
      <c r="O251">
        <v>26.65605</v>
      </c>
      <c r="P251">
        <v>0</v>
      </c>
      <c r="Q251">
        <v>0</v>
      </c>
      <c r="R251">
        <v>0.72335130000000003</v>
      </c>
      <c r="S251">
        <v>26.857220000000002</v>
      </c>
      <c r="T251">
        <v>0</v>
      </c>
      <c r="U251">
        <v>0</v>
      </c>
      <c r="V251">
        <v>0.71730550000000004</v>
      </c>
      <c r="W251">
        <v>26.974430000000002</v>
      </c>
      <c r="X251">
        <v>0</v>
      </c>
      <c r="Y251">
        <v>0</v>
      </c>
      <c r="Z251">
        <v>0.71123340000000002</v>
      </c>
      <c r="AA251">
        <v>26.628419999999998</v>
      </c>
      <c r="AB251">
        <v>0</v>
      </c>
      <c r="AC251">
        <v>0</v>
      </c>
      <c r="AD251">
        <v>0.70520660000000002</v>
      </c>
      <c r="AE251">
        <v>26.005089999999999</v>
      </c>
      <c r="AF251">
        <v>0</v>
      </c>
      <c r="AG251">
        <v>0</v>
      </c>
      <c r="AH251">
        <v>0.69967749999999995</v>
      </c>
      <c r="AI251">
        <v>25.612069999999999</v>
      </c>
      <c r="AJ251">
        <v>0</v>
      </c>
      <c r="AK251">
        <v>0</v>
      </c>
      <c r="AL251">
        <v>0.69514969999999998</v>
      </c>
      <c r="AM251">
        <v>25.708480000000002</v>
      </c>
      <c r="AN251">
        <v>0</v>
      </c>
      <c r="AO251">
        <v>0</v>
      </c>
      <c r="AP251">
        <v>0.69162599999999996</v>
      </c>
      <c r="AQ251">
        <v>27.025639999999999</v>
      </c>
      <c r="AR251">
        <v>0</v>
      </c>
      <c r="AS251">
        <v>0</v>
      </c>
      <c r="AT251">
        <v>0.68810680000000002</v>
      </c>
      <c r="AU251">
        <v>28.868870000000001</v>
      </c>
      <c r="AV251">
        <v>0</v>
      </c>
      <c r="AW251">
        <v>0</v>
      </c>
      <c r="AX251">
        <v>0.68475129999999995</v>
      </c>
      <c r="AY251">
        <v>30.782920000000001</v>
      </c>
      <c r="AZ251" s="1">
        <v>2.110129E-37</v>
      </c>
      <c r="BA251" s="1">
        <v>8.760454E-35</v>
      </c>
      <c r="BB251">
        <v>0.6816314</v>
      </c>
      <c r="BC251">
        <v>31.979859999999999</v>
      </c>
      <c r="BD251" s="1">
        <v>9.5423189999999992E-28</v>
      </c>
      <c r="BE251" s="1">
        <v>3.9760709999999998E-25</v>
      </c>
      <c r="BF251">
        <v>0.67882450000000005</v>
      </c>
      <c r="BG251">
        <v>31.54731</v>
      </c>
      <c r="BH251" s="1">
        <v>1.4287230000000001E-18</v>
      </c>
      <c r="BI251" s="1">
        <v>4.8977910000000001E-16</v>
      </c>
      <c r="BJ251">
        <v>0.67635199999999995</v>
      </c>
      <c r="BK251">
        <v>30.401319999999998</v>
      </c>
      <c r="BL251" s="1">
        <v>1.2961209999999999E-12</v>
      </c>
      <c r="BM251" s="1">
        <v>4.2355789999999999E-10</v>
      </c>
      <c r="BN251">
        <v>0.67409399999999997</v>
      </c>
      <c r="BO251">
        <v>29.720189999999999</v>
      </c>
      <c r="BP251" s="1">
        <v>9.9695959999999995E-9</v>
      </c>
      <c r="BQ251" s="1">
        <v>3.23195E-6</v>
      </c>
      <c r="BR251">
        <v>0.67215380000000002</v>
      </c>
      <c r="BS251">
        <v>29.681450000000002</v>
      </c>
      <c r="BT251" s="1">
        <v>5.0693550000000004E-6</v>
      </c>
      <c r="BU251" s="1">
        <v>1.7072280000000001E-3</v>
      </c>
      <c r="BV251">
        <v>0.6706356</v>
      </c>
      <c r="BW251">
        <v>30.955909999999999</v>
      </c>
      <c r="BX251" s="1">
        <v>5.6298969999999998E-4</v>
      </c>
      <c r="BY251">
        <v>0.19624320000000001</v>
      </c>
      <c r="BZ251">
        <v>0.66948459999999999</v>
      </c>
      <c r="CA251">
        <v>32.402940000000001</v>
      </c>
      <c r="CB251" s="1">
        <v>2.1158469999999999E-2</v>
      </c>
      <c r="CC251">
        <v>7.6159499999999998</v>
      </c>
      <c r="CD251">
        <v>0.66863189999999995</v>
      </c>
      <c r="CE251">
        <v>33.22522</v>
      </c>
      <c r="CF251">
        <v>0.34044370000000002</v>
      </c>
      <c r="CG251">
        <v>126.26130000000001</v>
      </c>
      <c r="CH251">
        <v>0.66870799999999997</v>
      </c>
      <c r="CI251">
        <v>33.337629999999997</v>
      </c>
      <c r="CJ251">
        <v>2.7390289999999999</v>
      </c>
      <c r="CK251">
        <v>1041.866</v>
      </c>
      <c r="CL251">
        <v>0.66894480000000001</v>
      </c>
      <c r="CM251">
        <v>32.066929999999999</v>
      </c>
      <c r="CN251">
        <v>12.26699</v>
      </c>
      <c r="CO251">
        <v>4778.4930000000004</v>
      </c>
      <c r="CP251">
        <v>0.66901520000000003</v>
      </c>
      <c r="CQ251">
        <v>30.590119999999999</v>
      </c>
      <c r="CR251">
        <v>33.310870000000001</v>
      </c>
      <c r="CS251">
        <v>13263.11</v>
      </c>
      <c r="CT251">
        <v>0.66894770000000003</v>
      </c>
      <c r="CU251">
        <v>29.43656</v>
      </c>
      <c r="CV251">
        <v>58.779850000000003</v>
      </c>
      <c r="CW251">
        <v>23882.73</v>
      </c>
      <c r="CX251">
        <v>0.66860839999999999</v>
      </c>
      <c r="CY251">
        <v>29.127030000000001</v>
      </c>
      <c r="CZ251">
        <v>71.453410000000005</v>
      </c>
      <c r="DA251">
        <v>29583.35</v>
      </c>
      <c r="DB251">
        <v>0.66802419999999996</v>
      </c>
      <c r="DC251">
        <v>30.3474</v>
      </c>
      <c r="DD251">
        <v>63.07891</v>
      </c>
      <c r="DE251">
        <v>26558.11</v>
      </c>
      <c r="DF251">
        <v>0.66736859999999998</v>
      </c>
      <c r="DG251">
        <v>32.615200000000002</v>
      </c>
      <c r="DH251">
        <v>42.265689999999999</v>
      </c>
      <c r="DI251">
        <v>18067.77</v>
      </c>
      <c r="DJ251">
        <v>0.66665819999999998</v>
      </c>
      <c r="DK251">
        <v>36.022500000000001</v>
      </c>
      <c r="DL251">
        <v>22.424330000000001</v>
      </c>
      <c r="DM251">
        <v>9713.7710000000006</v>
      </c>
      <c r="DN251">
        <v>0.66610320000000001</v>
      </c>
      <c r="DO251">
        <v>39.501849999999997</v>
      </c>
      <c r="DP251">
        <v>9.7869080000000004</v>
      </c>
      <c r="DQ251">
        <v>4285.8509999999997</v>
      </c>
      <c r="DR251">
        <v>0.66576559999999996</v>
      </c>
      <c r="DS251">
        <v>40.057479999999998</v>
      </c>
      <c r="DT251">
        <v>3.640727</v>
      </c>
      <c r="DU251">
        <v>1607.7750000000001</v>
      </c>
      <c r="DV251">
        <v>0.66558470000000003</v>
      </c>
      <c r="DW251">
        <v>38.678190000000001</v>
      </c>
      <c r="DX251">
        <v>1.1980949999999999</v>
      </c>
      <c r="DY251">
        <v>531.96119999999996</v>
      </c>
      <c r="DZ251">
        <v>0.66580379999999995</v>
      </c>
      <c r="EA251">
        <v>37.774650000000001</v>
      </c>
      <c r="EB251">
        <v>0.3678556</v>
      </c>
      <c r="EC251">
        <v>163.36279999999999</v>
      </c>
      <c r="ED251">
        <v>0.66627049999999999</v>
      </c>
      <c r="EE251">
        <v>37.437060000000002</v>
      </c>
      <c r="EF251">
        <v>0.1182621</v>
      </c>
      <c r="EG251">
        <v>51.952750000000002</v>
      </c>
      <c r="EH251">
        <v>0.66722950000000003</v>
      </c>
      <c r="EI251">
        <v>38.320729999999998</v>
      </c>
      <c r="EJ251" s="1">
        <v>5.1173610000000001E-2</v>
      </c>
      <c r="EK251">
        <v>21.840019999999999</v>
      </c>
      <c r="EL251">
        <v>0.66873280000000002</v>
      </c>
      <c r="EM251">
        <v>40.572569999999999</v>
      </c>
      <c r="EN251" s="1">
        <v>3.601671E-2</v>
      </c>
      <c r="EO251">
        <v>14.90305</v>
      </c>
      <c r="EP251">
        <v>0.67066199999999998</v>
      </c>
      <c r="EQ251">
        <v>44.359180000000002</v>
      </c>
      <c r="ER251" s="1">
        <v>3.4126330000000003E-2</v>
      </c>
      <c r="ES251">
        <v>13.92206</v>
      </c>
      <c r="ET251">
        <v>0.67238370000000003</v>
      </c>
      <c r="EU251">
        <v>47.557009999999998</v>
      </c>
      <c r="EV251" s="1">
        <v>3.4605839999999999E-2</v>
      </c>
      <c r="EW251">
        <v>14.04818</v>
      </c>
      <c r="EX251">
        <v>0.67353929999999995</v>
      </c>
      <c r="EY251">
        <v>47.582450000000001</v>
      </c>
      <c r="EZ251" s="1">
        <v>3.4583370000000002E-2</v>
      </c>
      <c r="FA251">
        <v>14.009169999999999</v>
      </c>
      <c r="FB251">
        <v>0.67464190000000002</v>
      </c>
      <c r="FC251">
        <v>45.799849999999999</v>
      </c>
      <c r="FD251" s="1">
        <v>3.350123E-2</v>
      </c>
      <c r="FE251">
        <v>13.549810000000001</v>
      </c>
      <c r="FF251">
        <v>0.67554910000000001</v>
      </c>
      <c r="FG251">
        <v>43.923110000000001</v>
      </c>
      <c r="FH251">
        <v>3.151723E-2</v>
      </c>
      <c r="FI251">
        <v>12.73114</v>
      </c>
      <c r="FJ251">
        <v>0.67639459999999996</v>
      </c>
      <c r="FK251">
        <v>42.589149999999997</v>
      </c>
      <c r="FL251" s="1">
        <v>2.8872040000000002E-2</v>
      </c>
      <c r="FM251">
        <v>11.650069999999999</v>
      </c>
      <c r="FN251">
        <v>0.67700559999999999</v>
      </c>
      <c r="FO251">
        <v>43.230139999999999</v>
      </c>
      <c r="FP251" s="1">
        <v>2.5667720000000002E-2</v>
      </c>
      <c r="FQ251">
        <v>10.35488</v>
      </c>
      <c r="FR251">
        <v>0.67750429999999995</v>
      </c>
      <c r="FS251">
        <v>45.064810000000001</v>
      </c>
      <c r="FT251" s="1">
        <v>2.2015079999999999E-2</v>
      </c>
      <c r="FU251">
        <v>8.8872959999999992</v>
      </c>
      <c r="FV251">
        <v>0.67788749999999998</v>
      </c>
      <c r="FW251">
        <v>47.232770000000002</v>
      </c>
      <c r="FX251" s="1">
        <v>1.817972E-2</v>
      </c>
      <c r="FY251">
        <v>7.3450179999999996</v>
      </c>
      <c r="FZ251">
        <v>0.67814790000000003</v>
      </c>
      <c r="GA251">
        <v>47.987299999999998</v>
      </c>
      <c r="GB251" s="1">
        <v>1.455614E-2</v>
      </c>
      <c r="GC251">
        <v>5.8835899999999999</v>
      </c>
      <c r="GD251">
        <v>0.67838140000000002</v>
      </c>
      <c r="GE251">
        <v>47.326790000000003</v>
      </c>
      <c r="GF251" s="1">
        <v>1.1506489999999999E-2</v>
      </c>
      <c r="GG251">
        <v>4.6485180000000001</v>
      </c>
      <c r="GH251">
        <v>0.67854199999999998</v>
      </c>
      <c r="GI251">
        <v>45.275449999999999</v>
      </c>
      <c r="GJ251" s="1">
        <v>9.1985290000000004E-3</v>
      </c>
      <c r="GK251">
        <v>3.71007</v>
      </c>
      <c r="GL251">
        <v>0.6786816</v>
      </c>
      <c r="GM251">
        <v>43.31176</v>
      </c>
      <c r="GN251" s="1">
        <v>7.5891159999999999E-3</v>
      </c>
      <c r="GO251">
        <v>3.0534690000000002</v>
      </c>
      <c r="GP251">
        <v>0.67873260000000002</v>
      </c>
      <c r="GQ251">
        <v>42.26247</v>
      </c>
      <c r="GR251" s="1">
        <v>6.5185540000000002E-3</v>
      </c>
      <c r="GS251">
        <v>2.6161430000000001</v>
      </c>
      <c r="GT251">
        <v>0.6787974</v>
      </c>
      <c r="GU251">
        <v>43.82349</v>
      </c>
      <c r="GV251" s="1">
        <v>5.8103010000000004E-3</v>
      </c>
      <c r="GW251">
        <v>2.3270780000000002</v>
      </c>
      <c r="GX251">
        <v>0.67883579999999999</v>
      </c>
      <c r="GY251">
        <v>46.593029999999999</v>
      </c>
      <c r="GZ251" s="1">
        <v>5.3219160000000003E-3</v>
      </c>
      <c r="HA251">
        <v>2.1287150000000001</v>
      </c>
      <c r="HB251">
        <v>0.67885510000000004</v>
      </c>
      <c r="HC251">
        <v>49.523829999999997</v>
      </c>
      <c r="HD251" s="1">
        <v>4.9617849999999998E-3</v>
      </c>
      <c r="HE251">
        <v>1.9828079999999999</v>
      </c>
      <c r="HF251">
        <v>0.67890300000000003</v>
      </c>
      <c r="HG251">
        <v>51.32938</v>
      </c>
      <c r="HH251" s="1">
        <v>4.6737819999999996E-3</v>
      </c>
      <c r="HI251">
        <v>1.8667670000000001</v>
      </c>
      <c r="HJ251">
        <v>0.67888389999999998</v>
      </c>
      <c r="HK251">
        <v>50.241630000000001</v>
      </c>
      <c r="HL251" s="1">
        <v>4.4279599999999999E-3</v>
      </c>
      <c r="HM251">
        <v>1.7681519999999999</v>
      </c>
      <c r="HN251">
        <v>0.67890329999999999</v>
      </c>
      <c r="HO251">
        <v>47.928800000000003</v>
      </c>
      <c r="HP251" s="1">
        <v>4.2095539999999999E-3</v>
      </c>
      <c r="HQ251">
        <v>1.6805779999999999</v>
      </c>
      <c r="HR251">
        <v>0.67891710000000005</v>
      </c>
      <c r="HS251">
        <v>45.438949999999998</v>
      </c>
      <c r="HT251" s="1">
        <v>4.010301E-3</v>
      </c>
      <c r="HU251">
        <v>1.6008309999999999</v>
      </c>
      <c r="HV251">
        <v>0.67891670000000004</v>
      </c>
      <c r="HW251">
        <v>43.788110000000003</v>
      </c>
      <c r="HX251" s="1">
        <v>3.825532E-3</v>
      </c>
      <c r="HY251">
        <v>1.5270509999999999</v>
      </c>
      <c r="HZ251">
        <v>0.67890830000000002</v>
      </c>
      <c r="IA251">
        <v>44.772530000000003</v>
      </c>
      <c r="IB251" s="1">
        <v>3.652602E-3</v>
      </c>
      <c r="IC251">
        <v>1.4579930000000001</v>
      </c>
      <c r="ID251">
        <v>0.67892509999999995</v>
      </c>
      <c r="IE251">
        <v>48.437869999999997</v>
      </c>
      <c r="IF251" s="1">
        <v>3.4900769999999998E-3</v>
      </c>
      <c r="IG251">
        <v>1.3930039999999999</v>
      </c>
      <c r="IH251">
        <v>0.67890850000000003</v>
      </c>
      <c r="II251">
        <v>52.966389999999997</v>
      </c>
      <c r="IJ251" s="1">
        <v>3.3365869999999998E-3</v>
      </c>
      <c r="IK251">
        <v>1.331742</v>
      </c>
      <c r="IL251">
        <v>0.67892920000000001</v>
      </c>
      <c r="IM251">
        <v>55.133150000000001</v>
      </c>
      <c r="IN251" s="1">
        <v>3.1919819999999999E-3</v>
      </c>
      <c r="IO251">
        <v>1.273881</v>
      </c>
      <c r="IP251">
        <v>0.67890419999999996</v>
      </c>
      <c r="IQ251">
        <v>54.526560000000003</v>
      </c>
      <c r="IR251" s="1">
        <v>3.0550909999999998E-3</v>
      </c>
      <c r="IS251">
        <v>1.219314</v>
      </c>
      <c r="IT251">
        <v>0.67891000000000001</v>
      </c>
      <c r="IU251">
        <v>52.506219999999999</v>
      </c>
      <c r="IV251" s="1">
        <v>2.925998E-3</v>
      </c>
      <c r="IW251">
        <v>1.167662</v>
      </c>
      <c r="IX251">
        <v>0.67890399999999995</v>
      </c>
      <c r="IY251">
        <v>50.375210000000003</v>
      </c>
      <c r="IZ251" s="1">
        <v>2.8032259999999998E-3</v>
      </c>
      <c r="JA251">
        <v>1.118682</v>
      </c>
      <c r="JB251">
        <v>0.67890629999999996</v>
      </c>
      <c r="JC251">
        <v>48.743560000000002</v>
      </c>
      <c r="JD251" s="1">
        <v>2.6867990000000001E-3</v>
      </c>
      <c r="JE251">
        <v>1.0722499999999999</v>
      </c>
      <c r="JF251">
        <v>0.67890039999999996</v>
      </c>
      <c r="JG251">
        <v>49.280900000000003</v>
      </c>
      <c r="JH251" s="1">
        <v>2.57654E-3</v>
      </c>
      <c r="JI251">
        <v>1.0281579999999999</v>
      </c>
      <c r="JJ251">
        <v>0.67893210000000004</v>
      </c>
      <c r="JK251">
        <v>50.321669999999997</v>
      </c>
      <c r="JL251" s="1">
        <v>2.4702629999999999E-3</v>
      </c>
      <c r="JM251">
        <v>0.9863054</v>
      </c>
      <c r="JN251">
        <v>0.67893190000000003</v>
      </c>
      <c r="JO251">
        <v>50.322339999999997</v>
      </c>
      <c r="JP251" s="1">
        <v>2.3644740000000001E-3</v>
      </c>
      <c r="JQ251">
        <v>0.94648650000000001</v>
      </c>
      <c r="JR251">
        <v>0.67893239999999999</v>
      </c>
      <c r="JS251">
        <v>49.696959999999997</v>
      </c>
      <c r="JT251" s="1">
        <v>2.2644150000000001E-3</v>
      </c>
      <c r="JU251">
        <v>0.90869580000000005</v>
      </c>
      <c r="JV251">
        <v>0.67892949999999996</v>
      </c>
      <c r="JW251">
        <v>48.526290000000003</v>
      </c>
      <c r="JX251" s="1">
        <v>2.1699789999999998E-3</v>
      </c>
      <c r="JY251">
        <v>0.87286019999999997</v>
      </c>
      <c r="JZ251">
        <v>0.67891159999999995</v>
      </c>
      <c r="KA251">
        <v>46.61374</v>
      </c>
      <c r="KB251" s="1">
        <v>2.0807769999999998E-3</v>
      </c>
      <c r="KC251">
        <v>0.83885600000000005</v>
      </c>
      <c r="KD251">
        <v>0.67893199999999998</v>
      </c>
      <c r="KE251">
        <v>44.842289999999998</v>
      </c>
      <c r="KF251" s="1">
        <v>1.9959729999999998E-3</v>
      </c>
      <c r="KG251">
        <v>0.80637559999999997</v>
      </c>
      <c r="KH251">
        <v>0.67892850000000005</v>
      </c>
      <c r="KI251">
        <v>43.600320000000004</v>
      </c>
      <c r="KJ251" s="1">
        <v>1.9152259999999999E-3</v>
      </c>
      <c r="KK251">
        <v>0.77531260000000002</v>
      </c>
      <c r="KL251">
        <v>0.67890980000000001</v>
      </c>
      <c r="KM251">
        <v>44.657899999999998</v>
      </c>
      <c r="KN251" s="1">
        <v>1.838505E-3</v>
      </c>
      <c r="KO251">
        <v>0.74568540000000005</v>
      </c>
      <c r="KP251">
        <v>0.67890640000000002</v>
      </c>
      <c r="KQ251">
        <v>48.37865</v>
      </c>
      <c r="KR251" s="1">
        <v>1.765452E-3</v>
      </c>
      <c r="KS251">
        <v>0.71741149999999998</v>
      </c>
      <c r="KT251">
        <v>0.67893760000000003</v>
      </c>
      <c r="KU251">
        <v>53.11609</v>
      </c>
      <c r="KV251" s="1">
        <v>1.6960339999999999E-3</v>
      </c>
      <c r="KW251">
        <v>0.69039980000000001</v>
      </c>
      <c r="KX251">
        <v>0.6789039</v>
      </c>
      <c r="KY251">
        <v>55.44903</v>
      </c>
      <c r="KZ251" s="1">
        <v>1.6297950000000001E-3</v>
      </c>
      <c r="LA251">
        <v>0.66458830000000002</v>
      </c>
      <c r="LB251">
        <v>0.6789326</v>
      </c>
      <c r="LC251">
        <v>53.92353</v>
      </c>
      <c r="LD251" s="1">
        <v>1.5667770000000001E-3</v>
      </c>
      <c r="LE251">
        <v>0.63988370000000006</v>
      </c>
      <c r="LF251">
        <v>0.67892319999999995</v>
      </c>
      <c r="LG251">
        <v>51.196849999999998</v>
      </c>
      <c r="LH251" s="1">
        <v>1.5064519999999999E-3</v>
      </c>
      <c r="LI251">
        <v>0.61623380000000005</v>
      </c>
      <c r="LJ251">
        <v>0.67893159999999997</v>
      </c>
      <c r="LK251">
        <v>49.260959999999997</v>
      </c>
      <c r="LL251" s="1">
        <v>1.449098E-3</v>
      </c>
      <c r="LM251">
        <v>0.59365299999999999</v>
      </c>
      <c r="LN251">
        <v>0.67893190000000003</v>
      </c>
      <c r="LO251">
        <v>47.944780000000002</v>
      </c>
      <c r="LP251" s="1">
        <v>1.39434E-3</v>
      </c>
      <c r="LQ251">
        <v>0.57205899999999998</v>
      </c>
      <c r="LR251">
        <v>0.67893320000000001</v>
      </c>
      <c r="LS251">
        <v>48.161340000000003</v>
      </c>
      <c r="LT251" s="1">
        <v>1.3419300000000001E-3</v>
      </c>
      <c r="LU251">
        <v>0.5513112</v>
      </c>
      <c r="LV251">
        <v>0.67893950000000003</v>
      </c>
      <c r="LW251">
        <v>49.790109999999999</v>
      </c>
      <c r="LX251" s="1">
        <v>1.2916710000000001E-3</v>
      </c>
      <c r="LY251">
        <v>0.5313795</v>
      </c>
      <c r="LZ251">
        <v>0.67890910000000004</v>
      </c>
      <c r="MA251">
        <v>51.016739999999999</v>
      </c>
      <c r="MB251" s="1">
        <v>1.2435790000000001E-3</v>
      </c>
      <c r="MC251">
        <v>0.5122911</v>
      </c>
      <c r="MD251">
        <v>0.67892989999999998</v>
      </c>
      <c r="ME251">
        <v>51.435450000000003</v>
      </c>
      <c r="MF251" s="1">
        <v>1.1975589999999999E-3</v>
      </c>
      <c r="MG251">
        <v>0.49397429999999998</v>
      </c>
      <c r="MH251">
        <v>0.67891259999999998</v>
      </c>
      <c r="MI251">
        <v>50.59572</v>
      </c>
      <c r="MJ251" s="1">
        <v>1.1535409999999999E-3</v>
      </c>
      <c r="MK251">
        <v>0.47646880000000003</v>
      </c>
      <c r="ML251">
        <v>0.67891170000000001</v>
      </c>
      <c r="MM251">
        <v>47.956850000000003</v>
      </c>
      <c r="MN251" s="1">
        <v>1.111232E-3</v>
      </c>
      <c r="MO251">
        <v>0.45968500000000001</v>
      </c>
      <c r="MP251">
        <v>0.67892989999999998</v>
      </c>
      <c r="MQ251">
        <v>45.387070000000001</v>
      </c>
      <c r="MR251" s="1">
        <v>1.07077E-3</v>
      </c>
      <c r="MS251">
        <v>0.44361420000000001</v>
      </c>
      <c r="MT251">
        <v>0.67890779999999995</v>
      </c>
      <c r="MU251">
        <v>43.369950000000003</v>
      </c>
      <c r="MV251" s="1">
        <v>1.0319940000000001E-3</v>
      </c>
      <c r="MW251">
        <v>0.42820249999999999</v>
      </c>
      <c r="MX251">
        <v>0.67890919999999999</v>
      </c>
      <c r="MY251">
        <v>43.234940000000002</v>
      </c>
      <c r="MZ251" s="1">
        <v>9.9500900000000004E-4</v>
      </c>
      <c r="NA251">
        <v>0.41343950000000002</v>
      </c>
      <c r="NB251">
        <v>0.6789056</v>
      </c>
      <c r="NC251">
        <v>44.136020000000002</v>
      </c>
      <c r="ND251" s="1">
        <v>9.5950020000000003E-4</v>
      </c>
      <c r="NE251">
        <v>0.39924680000000001</v>
      </c>
      <c r="NF251">
        <v>0.67891190000000001</v>
      </c>
      <c r="NG251">
        <v>46.284529999999997</v>
      </c>
      <c r="NH251" s="1">
        <v>9.2544700000000003E-4</v>
      </c>
      <c r="NI251">
        <v>0.3856231</v>
      </c>
      <c r="NJ251">
        <v>0.67892969999999997</v>
      </c>
      <c r="NK251">
        <v>48.54712</v>
      </c>
      <c r="NL251" s="1">
        <v>8.927475E-4</v>
      </c>
      <c r="NM251">
        <v>0.37251020000000001</v>
      </c>
      <c r="NN251">
        <v>0.67892940000000002</v>
      </c>
      <c r="NO251">
        <v>48.278970000000001</v>
      </c>
      <c r="NP251" s="1">
        <v>8.6137119999999995E-4</v>
      </c>
      <c r="NQ251">
        <v>0.35989840000000001</v>
      </c>
      <c r="NR251">
        <v>0.67893650000000005</v>
      </c>
      <c r="NS251">
        <v>45.521549999999998</v>
      </c>
      <c r="NT251" s="1">
        <v>8.3116080000000001E-4</v>
      </c>
      <c r="NU251">
        <v>0.34773670000000001</v>
      </c>
      <c r="NV251">
        <v>0.67890799999999996</v>
      </c>
      <c r="NW251">
        <v>43.546199999999999</v>
      </c>
      <c r="NX251" s="1">
        <v>8.0217350000000005E-4</v>
      </c>
      <c r="NY251">
        <v>0.33604410000000001</v>
      </c>
      <c r="NZ251">
        <v>0.67890269999999997</v>
      </c>
      <c r="OA251">
        <v>42.716859999999997</v>
      </c>
      <c r="OB251" s="1">
        <v>7.7441439999999999E-4</v>
      </c>
      <c r="OC251">
        <v>0.3247775</v>
      </c>
      <c r="OD251">
        <v>0.67892839999999999</v>
      </c>
      <c r="OE251">
        <v>43.995539999999998</v>
      </c>
      <c r="OF251" s="1">
        <v>7.4777519999999996E-4</v>
      </c>
      <c r="OG251">
        <v>0.31391849999999999</v>
      </c>
      <c r="OH251">
        <v>0.67890980000000001</v>
      </c>
      <c r="OI251">
        <v>45.171990000000001</v>
      </c>
      <c r="OJ251" s="1">
        <v>7.2214480000000003E-4</v>
      </c>
      <c r="OK251">
        <v>0.30344660000000001</v>
      </c>
    </row>
    <row r="252" spans="1:401" x14ac:dyDescent="0.35">
      <c r="A252">
        <v>258</v>
      </c>
      <c r="B252" t="s">
        <v>4</v>
      </c>
      <c r="C252" t="s">
        <v>181</v>
      </c>
      <c r="D252" t="s">
        <v>258</v>
      </c>
      <c r="E252">
        <v>910.22730000000001</v>
      </c>
      <c r="F252">
        <v>0.72324029999999995</v>
      </c>
      <c r="G252">
        <v>26.897680000000001</v>
      </c>
      <c r="H252">
        <v>0</v>
      </c>
      <c r="I252">
        <v>0</v>
      </c>
      <c r="J252">
        <v>0.71678759999999997</v>
      </c>
      <c r="K252">
        <v>27.185970000000001</v>
      </c>
      <c r="L252">
        <v>0</v>
      </c>
      <c r="M252">
        <v>0</v>
      </c>
      <c r="N252">
        <v>0.71021590000000001</v>
      </c>
      <c r="O252">
        <v>26.738379999999999</v>
      </c>
      <c r="P252">
        <v>0</v>
      </c>
      <c r="Q252">
        <v>0</v>
      </c>
      <c r="R252">
        <v>0.70361470000000004</v>
      </c>
      <c r="S252">
        <v>26.952220000000001</v>
      </c>
      <c r="T252">
        <v>0</v>
      </c>
      <c r="U252">
        <v>0</v>
      </c>
      <c r="V252">
        <v>0.69703250000000005</v>
      </c>
      <c r="W252">
        <v>27.067260000000001</v>
      </c>
      <c r="X252">
        <v>0</v>
      </c>
      <c r="Y252">
        <v>0</v>
      </c>
      <c r="Z252">
        <v>0.69042890000000001</v>
      </c>
      <c r="AA252">
        <v>26.685140000000001</v>
      </c>
      <c r="AB252">
        <v>0</v>
      </c>
      <c r="AC252">
        <v>0</v>
      </c>
      <c r="AD252">
        <v>0.68386210000000003</v>
      </c>
      <c r="AE252">
        <v>26.016290000000001</v>
      </c>
      <c r="AF252">
        <v>0</v>
      </c>
      <c r="AG252">
        <v>0</v>
      </c>
      <c r="AH252">
        <v>0.67772319999999997</v>
      </c>
      <c r="AI252">
        <v>25.597570000000001</v>
      </c>
      <c r="AJ252">
        <v>0</v>
      </c>
      <c r="AK252">
        <v>0</v>
      </c>
      <c r="AL252">
        <v>0.67282900000000001</v>
      </c>
      <c r="AM252">
        <v>25.682490000000001</v>
      </c>
      <c r="AN252">
        <v>0</v>
      </c>
      <c r="AO252">
        <v>0</v>
      </c>
      <c r="AP252">
        <v>0.66877960000000003</v>
      </c>
      <c r="AQ252">
        <v>27.025670000000002</v>
      </c>
      <c r="AR252">
        <v>0</v>
      </c>
      <c r="AS252">
        <v>0</v>
      </c>
      <c r="AT252">
        <v>0.66495499999999996</v>
      </c>
      <c r="AU252">
        <v>28.92379</v>
      </c>
      <c r="AV252">
        <v>0</v>
      </c>
      <c r="AW252">
        <v>0</v>
      </c>
      <c r="AX252">
        <v>0.66123030000000005</v>
      </c>
      <c r="AY252">
        <v>30.869289999999999</v>
      </c>
      <c r="AZ252" s="1">
        <v>3.2989039999999999E-38</v>
      </c>
      <c r="BA252" s="1">
        <v>1.3372830000000001E-35</v>
      </c>
      <c r="BB252">
        <v>0.6577151</v>
      </c>
      <c r="BC252">
        <v>32.100430000000003</v>
      </c>
      <c r="BD252" s="1">
        <v>1.5370710000000001E-28</v>
      </c>
      <c r="BE252" s="1">
        <v>6.2596839999999999E-26</v>
      </c>
      <c r="BF252">
        <v>0.65454270000000003</v>
      </c>
      <c r="BG252">
        <v>31.663709999999998</v>
      </c>
      <c r="BH252" s="1">
        <v>4.1602539999999998E-19</v>
      </c>
      <c r="BI252" s="1">
        <v>1.22938E-16</v>
      </c>
      <c r="BJ252">
        <v>0.65173769999999998</v>
      </c>
      <c r="BK252">
        <v>30.472110000000001</v>
      </c>
      <c r="BL252" s="1">
        <v>4.948555E-13</v>
      </c>
      <c r="BM252" s="1">
        <v>1.413049E-10</v>
      </c>
      <c r="BN252">
        <v>0.64915780000000001</v>
      </c>
      <c r="BO252">
        <v>29.723140000000001</v>
      </c>
      <c r="BP252" s="1">
        <v>5.1527360000000001E-9</v>
      </c>
      <c r="BQ252" s="1">
        <v>1.525837E-6</v>
      </c>
      <c r="BR252">
        <v>0.64691730000000003</v>
      </c>
      <c r="BS252">
        <v>29.62049</v>
      </c>
      <c r="BT252" s="1">
        <v>3.030942E-6</v>
      </c>
      <c r="BU252" s="1">
        <v>9.4992299999999998E-4</v>
      </c>
      <c r="BV252">
        <v>0.64511479999999999</v>
      </c>
      <c r="BW252">
        <v>30.871569999999998</v>
      </c>
      <c r="BX252" s="1">
        <v>3.727073E-4</v>
      </c>
      <c r="BY252">
        <v>0.1222695</v>
      </c>
      <c r="BZ252">
        <v>0.64366199999999996</v>
      </c>
      <c r="CA252">
        <v>32.348669999999998</v>
      </c>
      <c r="CB252" s="1">
        <v>1.5205339999999999E-2</v>
      </c>
      <c r="CC252">
        <v>5.1949370000000004</v>
      </c>
      <c r="CD252">
        <v>0.64245830000000004</v>
      </c>
      <c r="CE252">
        <v>33.247390000000003</v>
      </c>
      <c r="CF252">
        <v>0.26239200000000001</v>
      </c>
      <c r="CG252">
        <v>93.024249999999995</v>
      </c>
      <c r="CH252">
        <v>0.64241099999999995</v>
      </c>
      <c r="CI252">
        <v>33.434159999999999</v>
      </c>
      <c r="CJ252">
        <v>2.2459030000000002</v>
      </c>
      <c r="CK252">
        <v>821.47339999999997</v>
      </c>
      <c r="CL252">
        <v>0.64247509999999997</v>
      </c>
      <c r="CM252">
        <v>32.2072</v>
      </c>
      <c r="CN252">
        <v>10.63021</v>
      </c>
      <c r="CO252">
        <v>4003.5239999999999</v>
      </c>
      <c r="CP252">
        <v>0.64235690000000001</v>
      </c>
      <c r="CQ252">
        <v>30.72644</v>
      </c>
      <c r="CR252">
        <v>30.341090000000001</v>
      </c>
      <c r="CS252">
        <v>11737.99</v>
      </c>
      <c r="CT252">
        <v>0.64216620000000002</v>
      </c>
      <c r="CU252">
        <v>29.505659999999999</v>
      </c>
      <c r="CV252">
        <v>56.002319999999997</v>
      </c>
      <c r="CW252">
        <v>22210.43</v>
      </c>
      <c r="CX252">
        <v>0.64184030000000003</v>
      </c>
      <c r="CY252">
        <v>29.127949999999998</v>
      </c>
      <c r="CZ252">
        <v>70.91534</v>
      </c>
      <c r="DA252">
        <v>28777.91</v>
      </c>
      <c r="DB252">
        <v>0.64131190000000005</v>
      </c>
      <c r="DC252">
        <v>30.32142</v>
      </c>
      <c r="DD252">
        <v>64.910529999999994</v>
      </c>
      <c r="DE252">
        <v>26896.880000000001</v>
      </c>
      <c r="DF252">
        <v>0.64066270000000003</v>
      </c>
      <c r="DG252">
        <v>32.628779999999999</v>
      </c>
      <c r="DH252">
        <v>44.924720000000001</v>
      </c>
      <c r="DI252">
        <v>18972.46</v>
      </c>
      <c r="DJ252">
        <v>0.6400055</v>
      </c>
      <c r="DK252">
        <v>36.1098</v>
      </c>
      <c r="DL252">
        <v>24.520859999999999</v>
      </c>
      <c r="DM252">
        <v>10531.26</v>
      </c>
      <c r="DN252">
        <v>0.63949109999999998</v>
      </c>
      <c r="DO252">
        <v>39.641910000000003</v>
      </c>
      <c r="DP252">
        <v>10.966430000000001</v>
      </c>
      <c r="DQ252">
        <v>4777.6130000000003</v>
      </c>
      <c r="DR252">
        <v>0.63917639999999998</v>
      </c>
      <c r="DS252">
        <v>40.188870000000001</v>
      </c>
      <c r="DT252">
        <v>4.1628170000000004</v>
      </c>
      <c r="DU252">
        <v>1834.713</v>
      </c>
      <c r="DV252">
        <v>0.63902999999999999</v>
      </c>
      <c r="DW252">
        <v>38.759639999999997</v>
      </c>
      <c r="DX252">
        <v>1.3908100000000001</v>
      </c>
      <c r="DY252">
        <v>618.13229999999999</v>
      </c>
      <c r="DZ252">
        <v>0.63927389999999995</v>
      </c>
      <c r="EA252">
        <v>37.789020000000001</v>
      </c>
      <c r="EB252">
        <v>0.42964020000000003</v>
      </c>
      <c r="EC252">
        <v>191.48500000000001</v>
      </c>
      <c r="ED252">
        <v>0.63975959999999998</v>
      </c>
      <c r="EE252">
        <v>37.392069999999997</v>
      </c>
      <c r="EF252">
        <v>0.13594310000000001</v>
      </c>
      <c r="EG252">
        <v>60.022320000000001</v>
      </c>
      <c r="EH252">
        <v>0.63971279999999997</v>
      </c>
      <c r="EI252">
        <v>38.228340000000003</v>
      </c>
      <c r="EJ252" s="1">
        <v>5.566157E-2</v>
      </c>
      <c r="EK252">
        <v>23.80461</v>
      </c>
      <c r="EL252">
        <v>0.64041550000000003</v>
      </c>
      <c r="EM252">
        <v>40.503700000000002</v>
      </c>
      <c r="EN252" s="1">
        <v>3.6905930000000003E-2</v>
      </c>
      <c r="EO252">
        <v>15.17018</v>
      </c>
      <c r="EP252">
        <v>0.64159869999999997</v>
      </c>
      <c r="EQ252">
        <v>44.356879999999997</v>
      </c>
      <c r="ER252" s="1">
        <v>3.4174870000000003E-2</v>
      </c>
      <c r="ES252">
        <v>13.776590000000001</v>
      </c>
      <c r="ET252">
        <v>0.64280000000000004</v>
      </c>
      <c r="EU252">
        <v>47.606610000000003</v>
      </c>
      <c r="EV252" s="1">
        <v>3.4567130000000001E-2</v>
      </c>
      <c r="EW252">
        <v>13.85647</v>
      </c>
      <c r="EX252">
        <v>0.64401330000000001</v>
      </c>
      <c r="EY252">
        <v>47.659399999999998</v>
      </c>
      <c r="EZ252" s="1">
        <v>3.4649949999999999E-2</v>
      </c>
      <c r="FA252">
        <v>13.862030000000001</v>
      </c>
      <c r="FB252">
        <v>0.64513120000000002</v>
      </c>
      <c r="FC252">
        <v>45.916910000000001</v>
      </c>
      <c r="FD252" s="1">
        <v>3.3689070000000002E-2</v>
      </c>
      <c r="FE252">
        <v>13.46266</v>
      </c>
      <c r="FF252">
        <v>0.64608880000000002</v>
      </c>
      <c r="FG252">
        <v>44.051929999999999</v>
      </c>
      <c r="FH252" s="1">
        <v>3.1795539999999997E-2</v>
      </c>
      <c r="FI252">
        <v>12.694750000000001</v>
      </c>
      <c r="FJ252">
        <v>0.64693350000000005</v>
      </c>
      <c r="FK252">
        <v>42.677860000000003</v>
      </c>
      <c r="FL252" s="1">
        <v>2.9218029999999999E-2</v>
      </c>
      <c r="FM252">
        <v>11.657450000000001</v>
      </c>
      <c r="FN252">
        <v>0.6475921</v>
      </c>
      <c r="FO252">
        <v>43.243200000000002</v>
      </c>
      <c r="FP252" s="1">
        <v>2.6072250000000002E-2</v>
      </c>
      <c r="FQ252">
        <v>10.4041</v>
      </c>
      <c r="FR252">
        <v>0.64809349999999999</v>
      </c>
      <c r="FS252">
        <v>45.048940000000002</v>
      </c>
      <c r="FT252" s="1">
        <v>2.2461310000000002E-2</v>
      </c>
      <c r="FU252">
        <v>8.9736720000000005</v>
      </c>
      <c r="FV252">
        <v>0.64848629999999996</v>
      </c>
      <c r="FW252">
        <v>47.227379999999997</v>
      </c>
      <c r="FX252">
        <v>1.862983E-2</v>
      </c>
      <c r="FY252">
        <v>7.4533230000000001</v>
      </c>
      <c r="FZ252">
        <v>0.64877949999999995</v>
      </c>
      <c r="GA252">
        <v>48.023989999999998</v>
      </c>
      <c r="GB252" s="1">
        <v>1.496166E-2</v>
      </c>
      <c r="GC252">
        <v>5.9913790000000002</v>
      </c>
      <c r="GD252">
        <v>0.64902059999999995</v>
      </c>
      <c r="GE252">
        <v>47.417999999999999</v>
      </c>
      <c r="GF252" s="1">
        <v>1.183236E-2</v>
      </c>
      <c r="GG252">
        <v>4.7371280000000002</v>
      </c>
      <c r="GH252">
        <v>0.64918640000000005</v>
      </c>
      <c r="GI252">
        <v>45.415439999999997</v>
      </c>
      <c r="GJ252" s="1">
        <v>9.4360710000000007E-3</v>
      </c>
      <c r="GK252">
        <v>3.7711899999999998</v>
      </c>
      <c r="GL252">
        <v>0.64929490000000001</v>
      </c>
      <c r="GM252">
        <v>43.41281</v>
      </c>
      <c r="GN252" s="1">
        <v>7.7506620000000002E-3</v>
      </c>
      <c r="GO252">
        <v>3.0886740000000001</v>
      </c>
      <c r="GP252">
        <v>0.64937869999999998</v>
      </c>
      <c r="GQ252">
        <v>42.271599999999999</v>
      </c>
      <c r="GR252" s="1">
        <v>6.62497E-3</v>
      </c>
      <c r="GS252">
        <v>2.6317390000000001</v>
      </c>
      <c r="GT252">
        <v>0.64945140000000001</v>
      </c>
      <c r="GU252">
        <v>43.762059999999998</v>
      </c>
      <c r="GV252" s="1">
        <v>5.8814449999999999E-3</v>
      </c>
      <c r="GW252">
        <v>2.3301769999999999</v>
      </c>
      <c r="GX252">
        <v>0.64947779999999999</v>
      </c>
      <c r="GY252">
        <v>46.52366</v>
      </c>
      <c r="GZ252" s="1">
        <v>5.3721100000000003E-3</v>
      </c>
      <c r="HA252">
        <v>2.1247060000000002</v>
      </c>
      <c r="HB252">
        <v>0.64950560000000002</v>
      </c>
      <c r="HC252">
        <v>49.523850000000003</v>
      </c>
      <c r="HD252" s="1">
        <v>5.0000210000000003E-3</v>
      </c>
      <c r="HE252">
        <v>1.975139</v>
      </c>
      <c r="HF252">
        <v>0.64953550000000004</v>
      </c>
      <c r="HG252">
        <v>51.398110000000003</v>
      </c>
      <c r="HH252" s="1">
        <v>4.7052309999999998E-3</v>
      </c>
      <c r="HI252">
        <v>1.8574539999999999</v>
      </c>
      <c r="HJ252">
        <v>0.64953190000000005</v>
      </c>
      <c r="HK252">
        <v>50.384979999999999</v>
      </c>
      <c r="HL252" s="1">
        <v>4.4553140000000001E-3</v>
      </c>
      <c r="HM252">
        <v>1.7581800000000001</v>
      </c>
      <c r="HN252">
        <v>0.64955189999999996</v>
      </c>
      <c r="HO252">
        <v>48.118600000000001</v>
      </c>
      <c r="HP252" s="1">
        <v>4.234163E-3</v>
      </c>
      <c r="HQ252">
        <v>1.6704619999999999</v>
      </c>
      <c r="HR252">
        <v>0.64956400000000003</v>
      </c>
      <c r="HS252">
        <v>45.612160000000003</v>
      </c>
      <c r="HT252" s="1">
        <v>4.0328919999999997E-3</v>
      </c>
      <c r="HU252">
        <v>1.5908260000000001</v>
      </c>
      <c r="HV252">
        <v>0.64955569999999996</v>
      </c>
      <c r="HW252">
        <v>43.902270000000001</v>
      </c>
      <c r="HX252" s="1">
        <v>3.8465489999999999E-3</v>
      </c>
      <c r="HY252">
        <v>1.517269</v>
      </c>
      <c r="HZ252">
        <v>0.64955289999999999</v>
      </c>
      <c r="IA252">
        <v>44.826210000000003</v>
      </c>
      <c r="IB252" s="1">
        <v>3.6723020000000001E-3</v>
      </c>
      <c r="IC252">
        <v>1.448485</v>
      </c>
      <c r="ID252">
        <v>0.64955180000000001</v>
      </c>
      <c r="IE252">
        <v>48.501899999999999</v>
      </c>
      <c r="IF252" s="1">
        <v>3.5086969999999999E-3</v>
      </c>
      <c r="IG252">
        <v>1.3838220000000001</v>
      </c>
      <c r="IH252">
        <v>0.64954940000000005</v>
      </c>
      <c r="II252">
        <v>53.054540000000003</v>
      </c>
      <c r="IJ252" s="1">
        <v>3.3541059999999999E-3</v>
      </c>
      <c r="IK252">
        <v>1.3228150000000001</v>
      </c>
      <c r="IL252">
        <v>0.64955410000000002</v>
      </c>
      <c r="IM252">
        <v>55.226900000000001</v>
      </c>
      <c r="IN252" s="1">
        <v>3.2085569999999999E-3</v>
      </c>
      <c r="IO252">
        <v>1.265279</v>
      </c>
      <c r="IP252">
        <v>0.64954780000000001</v>
      </c>
      <c r="IQ252">
        <v>54.63693</v>
      </c>
      <c r="IR252" s="1">
        <v>3.0707030000000001E-3</v>
      </c>
      <c r="IS252">
        <v>1.2109620000000001</v>
      </c>
      <c r="IT252">
        <v>0.649559</v>
      </c>
      <c r="IU252">
        <v>52.642919999999997</v>
      </c>
      <c r="IV252" s="1">
        <v>2.9407880000000002E-3</v>
      </c>
      <c r="IW252">
        <v>1.1595880000000001</v>
      </c>
      <c r="IX252">
        <v>0.64955300000000005</v>
      </c>
      <c r="IY252">
        <v>50.500489999999999</v>
      </c>
      <c r="IZ252" s="1">
        <v>2.8172929999999998E-3</v>
      </c>
      <c r="JA252">
        <v>1.1108880000000001</v>
      </c>
      <c r="JB252">
        <v>0.64957330000000002</v>
      </c>
      <c r="JC252">
        <v>48.820050000000002</v>
      </c>
      <c r="JD252" s="1">
        <v>2.7001299999999998E-3</v>
      </c>
      <c r="JE252">
        <v>1.0647169999999999</v>
      </c>
      <c r="JF252">
        <v>0.64957279999999995</v>
      </c>
      <c r="JG252">
        <v>49.302630000000001</v>
      </c>
      <c r="JH252" s="1">
        <v>2.5892210000000001E-3</v>
      </c>
      <c r="JI252">
        <v>1.0208740000000001</v>
      </c>
      <c r="JJ252">
        <v>0.64955390000000002</v>
      </c>
      <c r="JK252">
        <v>50.283230000000003</v>
      </c>
      <c r="JL252" s="1">
        <v>2.4822770000000002E-3</v>
      </c>
      <c r="JM252">
        <v>0.97927980000000003</v>
      </c>
      <c r="JN252">
        <v>0.64955839999999998</v>
      </c>
      <c r="JO252">
        <v>50.307490000000001</v>
      </c>
      <c r="JP252" s="1">
        <v>2.3758910000000002E-3</v>
      </c>
      <c r="JQ252">
        <v>0.93970189999999998</v>
      </c>
      <c r="JR252">
        <v>0.64955350000000001</v>
      </c>
      <c r="JS252">
        <v>49.744230000000002</v>
      </c>
      <c r="JT252" s="1">
        <v>2.2751849999999999E-3</v>
      </c>
      <c r="JU252">
        <v>0.90211649999999999</v>
      </c>
      <c r="JV252">
        <v>0.64957900000000002</v>
      </c>
      <c r="JW252">
        <v>48.636099999999999</v>
      </c>
      <c r="JX252" s="1">
        <v>2.1801849999999998E-3</v>
      </c>
      <c r="JY252">
        <v>0.86649010000000004</v>
      </c>
      <c r="JZ252">
        <v>0.64955620000000003</v>
      </c>
      <c r="KA252">
        <v>46.763109999999998</v>
      </c>
      <c r="KB252" s="1">
        <v>2.0904560000000001E-3</v>
      </c>
      <c r="KC252">
        <v>0.83267869999999999</v>
      </c>
      <c r="KD252">
        <v>0.64955339999999995</v>
      </c>
      <c r="KE252">
        <v>44.944290000000002</v>
      </c>
      <c r="KF252" s="1">
        <v>2.0052099999999999E-3</v>
      </c>
      <c r="KG252">
        <v>0.80041200000000001</v>
      </c>
      <c r="KH252">
        <v>0.64955909999999994</v>
      </c>
      <c r="KI252">
        <v>43.626170000000002</v>
      </c>
      <c r="KJ252" s="1">
        <v>1.9240450000000001E-3</v>
      </c>
      <c r="KK252">
        <v>0.76956769999999997</v>
      </c>
      <c r="KL252">
        <v>0.64954699999999999</v>
      </c>
      <c r="KM252">
        <v>44.652830000000002</v>
      </c>
      <c r="KN252" s="1">
        <v>1.8468600000000001E-3</v>
      </c>
      <c r="KO252">
        <v>0.74010030000000004</v>
      </c>
      <c r="KP252">
        <v>0.64955269999999998</v>
      </c>
      <c r="KQ252">
        <v>48.42062</v>
      </c>
      <c r="KR252" s="1">
        <v>1.7734420000000001E-3</v>
      </c>
      <c r="KS252">
        <v>0.71202449999999995</v>
      </c>
      <c r="KT252">
        <v>0.64955700000000005</v>
      </c>
      <c r="KU252">
        <v>53.231009999999998</v>
      </c>
      <c r="KV252" s="1">
        <v>1.703635E-3</v>
      </c>
      <c r="KW252">
        <v>0.68520080000000005</v>
      </c>
      <c r="KX252">
        <v>0.64956910000000001</v>
      </c>
      <c r="KY252">
        <v>55.601390000000002</v>
      </c>
      <c r="KZ252" s="1">
        <v>1.637065E-3</v>
      </c>
      <c r="LA252">
        <v>0.65954179999999996</v>
      </c>
      <c r="LB252">
        <v>0.64955399999999996</v>
      </c>
      <c r="LC252">
        <v>54.069330000000001</v>
      </c>
      <c r="LD252" s="1">
        <v>1.5737150000000001E-3</v>
      </c>
      <c r="LE252">
        <v>0.6350171</v>
      </c>
      <c r="LF252">
        <v>0.64957339999999997</v>
      </c>
      <c r="LG252">
        <v>51.328429999999997</v>
      </c>
      <c r="LH252" s="1">
        <v>1.5131140000000001E-3</v>
      </c>
      <c r="LI252">
        <v>0.61153550000000001</v>
      </c>
      <c r="LJ252">
        <v>0.64955439999999998</v>
      </c>
      <c r="LK252">
        <v>49.339230000000001</v>
      </c>
      <c r="LL252" s="1">
        <v>1.4554310000000001E-3</v>
      </c>
      <c r="LM252">
        <v>0.58910510000000005</v>
      </c>
      <c r="LN252">
        <v>0.64955260000000004</v>
      </c>
      <c r="LO252">
        <v>47.946060000000003</v>
      </c>
      <c r="LP252" s="1">
        <v>1.400381E-3</v>
      </c>
      <c r="LQ252">
        <v>0.56764689999999995</v>
      </c>
      <c r="LR252">
        <v>0.64955419999999997</v>
      </c>
      <c r="LS252">
        <v>48.106310000000001</v>
      </c>
      <c r="LT252" s="1">
        <v>1.3477389999999999E-3</v>
      </c>
      <c r="LU252">
        <v>0.54705689999999996</v>
      </c>
      <c r="LV252">
        <v>0.64956119999999995</v>
      </c>
      <c r="LW252">
        <v>49.735230000000001</v>
      </c>
      <c r="LX252" s="1">
        <v>1.2972299999999999E-3</v>
      </c>
      <c r="LY252">
        <v>0.52727049999999998</v>
      </c>
      <c r="LZ252">
        <v>0.64954619999999996</v>
      </c>
      <c r="MA252">
        <v>50.980849999999997</v>
      </c>
      <c r="MB252" s="1">
        <v>1.2488930000000001E-3</v>
      </c>
      <c r="MC252">
        <v>0.5083008</v>
      </c>
      <c r="MD252">
        <v>0.64958110000000002</v>
      </c>
      <c r="ME252">
        <v>51.479520000000001</v>
      </c>
      <c r="MF252" s="1">
        <v>1.202676E-3</v>
      </c>
      <c r="MG252">
        <v>0.49013309999999999</v>
      </c>
      <c r="MH252">
        <v>0.64957750000000003</v>
      </c>
      <c r="MI252">
        <v>50.703960000000002</v>
      </c>
      <c r="MJ252" s="1">
        <v>1.1584220000000001E-3</v>
      </c>
      <c r="MK252">
        <v>0.47273520000000002</v>
      </c>
      <c r="ML252">
        <v>0.64958289999999996</v>
      </c>
      <c r="MM252">
        <v>48.132689999999997</v>
      </c>
      <c r="MN252" s="1">
        <v>1.1159010000000001E-3</v>
      </c>
      <c r="MO252">
        <v>0.45606839999999998</v>
      </c>
      <c r="MP252">
        <v>0.64955969999999996</v>
      </c>
      <c r="MQ252">
        <v>45.578470000000003</v>
      </c>
      <c r="MR252" s="1">
        <v>1.0752380000000001E-3</v>
      </c>
      <c r="MS252">
        <v>0.44011460000000002</v>
      </c>
      <c r="MT252">
        <v>0.64957419999999999</v>
      </c>
      <c r="MU252">
        <v>43.522069999999999</v>
      </c>
      <c r="MV252" s="1">
        <v>1.0362660000000001E-3</v>
      </c>
      <c r="MW252">
        <v>0.42480659999999998</v>
      </c>
      <c r="MX252">
        <v>0.64955339999999995</v>
      </c>
      <c r="MY252">
        <v>43.317410000000002</v>
      </c>
      <c r="MZ252" s="1">
        <v>9.9909249999999999E-4</v>
      </c>
      <c r="NA252">
        <v>0.41014329999999999</v>
      </c>
      <c r="NB252">
        <v>0.64954940000000005</v>
      </c>
      <c r="NC252">
        <v>44.209060000000001</v>
      </c>
      <c r="ND252" s="1">
        <v>9.6341600000000003E-4</v>
      </c>
      <c r="NE252">
        <v>0.39604850000000003</v>
      </c>
      <c r="NF252">
        <v>0.64955629999999998</v>
      </c>
      <c r="NG252">
        <v>46.377330000000001</v>
      </c>
      <c r="NH252" s="1">
        <v>9.2920909999999999E-4</v>
      </c>
      <c r="NI252">
        <v>0.3825308</v>
      </c>
      <c r="NJ252">
        <v>0.6495803</v>
      </c>
      <c r="NK252">
        <v>48.713650000000001</v>
      </c>
      <c r="NL252" s="1">
        <v>8.9637409999999995E-4</v>
      </c>
      <c r="NM252">
        <v>0.36952289999999999</v>
      </c>
      <c r="NN252">
        <v>0.64955350000000001</v>
      </c>
      <c r="NO252">
        <v>48.448650000000001</v>
      </c>
      <c r="NP252" s="1">
        <v>8.6485000000000002E-4</v>
      </c>
      <c r="NQ252">
        <v>0.35700579999999998</v>
      </c>
      <c r="NR252">
        <v>0.64955620000000003</v>
      </c>
      <c r="NS252">
        <v>45.664499999999997</v>
      </c>
      <c r="NT252" s="1">
        <v>8.3449220000000001E-4</v>
      </c>
      <c r="NU252">
        <v>0.34492919999999999</v>
      </c>
      <c r="NV252">
        <v>0.64957120000000002</v>
      </c>
      <c r="NW252">
        <v>43.593960000000003</v>
      </c>
      <c r="NX252" s="1">
        <v>8.0539279999999999E-4</v>
      </c>
      <c r="NY252">
        <v>0.33332489999999998</v>
      </c>
      <c r="NZ252">
        <v>0.64957120000000002</v>
      </c>
      <c r="OA252">
        <v>42.686860000000003</v>
      </c>
      <c r="OB252" s="1">
        <v>7.775185E-4</v>
      </c>
      <c r="OC252">
        <v>0.32215139999999998</v>
      </c>
      <c r="OD252">
        <v>0.64955280000000004</v>
      </c>
      <c r="OE252">
        <v>43.919739999999997</v>
      </c>
      <c r="OF252" s="1">
        <v>7.5075749999999996E-4</v>
      </c>
      <c r="OG252">
        <v>0.3113804</v>
      </c>
      <c r="OH252">
        <v>0.64957290000000001</v>
      </c>
      <c r="OI252">
        <v>45.06456</v>
      </c>
      <c r="OJ252" s="1">
        <v>7.2501960000000002E-4</v>
      </c>
      <c r="OK252">
        <v>0.30098330000000001</v>
      </c>
    </row>
    <row r="253" spans="1:401" x14ac:dyDescent="0.35">
      <c r="A253">
        <v>259</v>
      </c>
      <c r="B253" t="s">
        <v>4</v>
      </c>
      <c r="C253" t="s">
        <v>181</v>
      </c>
      <c r="D253" t="s">
        <v>259</v>
      </c>
      <c r="E253">
        <v>889.15949999999998</v>
      </c>
      <c r="F253">
        <v>0.74450269999999996</v>
      </c>
      <c r="G253">
        <v>26.90024</v>
      </c>
      <c r="H253">
        <v>0</v>
      </c>
      <c r="I253">
        <v>0</v>
      </c>
      <c r="J253">
        <v>0.73652329999999999</v>
      </c>
      <c r="K253">
        <v>27.218060000000001</v>
      </c>
      <c r="L253">
        <v>0</v>
      </c>
      <c r="M253">
        <v>0</v>
      </c>
      <c r="N253">
        <v>0.72848080000000004</v>
      </c>
      <c r="O253">
        <v>26.811969999999999</v>
      </c>
      <c r="P253">
        <v>0</v>
      </c>
      <c r="Q253">
        <v>0</v>
      </c>
      <c r="R253">
        <v>0.72044589999999997</v>
      </c>
      <c r="S253">
        <v>27.028359999999999</v>
      </c>
      <c r="T253">
        <v>0</v>
      </c>
      <c r="U253">
        <v>0</v>
      </c>
      <c r="V253">
        <v>0.71242430000000001</v>
      </c>
      <c r="W253">
        <v>27.14864</v>
      </c>
      <c r="X253">
        <v>0</v>
      </c>
      <c r="Y253">
        <v>0</v>
      </c>
      <c r="Z253">
        <v>0.70440510000000001</v>
      </c>
      <c r="AA253">
        <v>26.74119</v>
      </c>
      <c r="AB253">
        <v>0</v>
      </c>
      <c r="AC253">
        <v>0</v>
      </c>
      <c r="AD253">
        <v>0.69646909999999995</v>
      </c>
      <c r="AE253">
        <v>26.034890000000001</v>
      </c>
      <c r="AF253">
        <v>0</v>
      </c>
      <c r="AG253">
        <v>0</v>
      </c>
      <c r="AH253">
        <v>0.68899299999999997</v>
      </c>
      <c r="AI253">
        <v>25.590440000000001</v>
      </c>
      <c r="AJ253">
        <v>0</v>
      </c>
      <c r="AK253">
        <v>0</v>
      </c>
      <c r="AL253">
        <v>0.68312090000000003</v>
      </c>
      <c r="AM253">
        <v>25.65137</v>
      </c>
      <c r="AN253">
        <v>0</v>
      </c>
      <c r="AO253">
        <v>0</v>
      </c>
      <c r="AP253">
        <v>0.67783950000000004</v>
      </c>
      <c r="AQ253">
        <v>27.00573</v>
      </c>
      <c r="AR253">
        <v>0</v>
      </c>
      <c r="AS253">
        <v>0</v>
      </c>
      <c r="AT253">
        <v>0.67281489999999999</v>
      </c>
      <c r="AU253">
        <v>28.941990000000001</v>
      </c>
      <c r="AV253">
        <v>0</v>
      </c>
      <c r="AW253">
        <v>0</v>
      </c>
      <c r="AX253">
        <v>0.66781270000000004</v>
      </c>
      <c r="AY253">
        <v>30.925930000000001</v>
      </c>
      <c r="AZ253">
        <v>0</v>
      </c>
      <c r="BA253" s="1">
        <v>2.0879699999999999E-36</v>
      </c>
      <c r="BB253">
        <v>0.66303250000000002</v>
      </c>
      <c r="BC253">
        <v>32.193579999999997</v>
      </c>
      <c r="BD253" s="1">
        <v>2.6145370000000001E-29</v>
      </c>
      <c r="BE253" s="1">
        <v>1.0100489999999999E-26</v>
      </c>
      <c r="BF253">
        <v>0.65866369999999996</v>
      </c>
      <c r="BG253">
        <v>31.777999999999999</v>
      </c>
      <c r="BH253" s="1">
        <v>8.3361579999999994E-20</v>
      </c>
      <c r="BI253" s="1">
        <v>2.614516E-17</v>
      </c>
      <c r="BJ253">
        <v>0.65472699999999995</v>
      </c>
      <c r="BK253">
        <v>30.552489999999999</v>
      </c>
      <c r="BL253" s="1">
        <v>1.6163590000000001E-13</v>
      </c>
      <c r="BM253" s="1">
        <v>4.5591359999999998E-11</v>
      </c>
      <c r="BN253">
        <v>0.65109070000000002</v>
      </c>
      <c r="BO253">
        <v>29.74</v>
      </c>
      <c r="BP253" s="1">
        <v>2.4335219999999999E-9</v>
      </c>
      <c r="BQ253" s="1">
        <v>7.0522110000000003E-7</v>
      </c>
      <c r="BR253">
        <v>0.64788630000000003</v>
      </c>
      <c r="BS253">
        <v>29.56869</v>
      </c>
      <c r="BT253" s="1">
        <v>1.694806E-6</v>
      </c>
      <c r="BU253" s="1">
        <v>5.1812690000000003E-4</v>
      </c>
      <c r="BV253">
        <v>0.64522500000000005</v>
      </c>
      <c r="BW253">
        <v>30.776150000000001</v>
      </c>
      <c r="BX253" s="1">
        <v>2.3391279999999999E-4</v>
      </c>
      <c r="BY253" s="1">
        <v>7.4637490000000001E-2</v>
      </c>
      <c r="BZ253">
        <v>0.64304019999999995</v>
      </c>
      <c r="CA253">
        <v>32.287199999999999</v>
      </c>
      <c r="CB253" s="1">
        <v>1.0464090000000001E-2</v>
      </c>
      <c r="CC253">
        <v>3.4682580000000001</v>
      </c>
      <c r="CD253">
        <v>0.64128819999999997</v>
      </c>
      <c r="CE253">
        <v>33.232320000000001</v>
      </c>
      <c r="CF253">
        <v>0.19527320000000001</v>
      </c>
      <c r="CG253">
        <v>66.999399999999994</v>
      </c>
      <c r="CH253">
        <v>0.64086589999999999</v>
      </c>
      <c r="CI253">
        <v>33.509210000000003</v>
      </c>
      <c r="CJ253">
        <v>1.7909349999999999</v>
      </c>
      <c r="CK253">
        <v>632.46040000000005</v>
      </c>
      <c r="CL253">
        <v>0.64048269999999996</v>
      </c>
      <c r="CM253">
        <v>32.345239999999997</v>
      </c>
      <c r="CN253">
        <v>9.0150179999999995</v>
      </c>
      <c r="CO253">
        <v>3271.7449999999999</v>
      </c>
      <c r="CP253">
        <v>0.63995159999999995</v>
      </c>
      <c r="CQ253">
        <v>30.866109999999999</v>
      </c>
      <c r="CR253">
        <v>27.198219999999999</v>
      </c>
      <c r="CS253">
        <v>10122.17</v>
      </c>
      <c r="CT253">
        <v>0.63932940000000005</v>
      </c>
      <c r="CU253">
        <v>29.587009999999999</v>
      </c>
      <c r="CV253">
        <v>52.779519999999998</v>
      </c>
      <c r="CW253">
        <v>20108.29</v>
      </c>
      <c r="CX253">
        <v>0.63851939999999996</v>
      </c>
      <c r="CY253">
        <v>29.130849999999999</v>
      </c>
      <c r="CZ253">
        <v>69.934079999999994</v>
      </c>
      <c r="DA253">
        <v>27231.52</v>
      </c>
      <c r="DB253">
        <v>0.63745289999999999</v>
      </c>
      <c r="DC253">
        <v>30.27599</v>
      </c>
      <c r="DD253">
        <v>66.663849999999996</v>
      </c>
      <c r="DE253">
        <v>26486.05</v>
      </c>
      <c r="DF253">
        <v>0.6362004</v>
      </c>
      <c r="DG253">
        <v>32.607979999999998</v>
      </c>
      <c r="DH253">
        <v>47.846029999999999</v>
      </c>
      <c r="DI253">
        <v>19366.72</v>
      </c>
      <c r="DJ253">
        <v>0.63483449999999997</v>
      </c>
      <c r="DK253">
        <v>36.12838</v>
      </c>
      <c r="DL253">
        <v>26.966000000000001</v>
      </c>
      <c r="DM253">
        <v>11100.52</v>
      </c>
      <c r="DN253">
        <v>0.63351630000000003</v>
      </c>
      <c r="DO253">
        <v>39.73077</v>
      </c>
      <c r="DP253">
        <v>12.40062</v>
      </c>
      <c r="DQ253">
        <v>5180.42</v>
      </c>
      <c r="DR253">
        <v>0.6323242</v>
      </c>
      <c r="DS253">
        <v>40.320219999999999</v>
      </c>
      <c r="DT253">
        <v>4.8189260000000003</v>
      </c>
      <c r="DU253">
        <v>2038.444</v>
      </c>
      <c r="DV253">
        <v>0.63121430000000001</v>
      </c>
      <c r="DW253">
        <v>38.856479999999998</v>
      </c>
      <c r="DX253">
        <v>1.639615</v>
      </c>
      <c r="DY253">
        <v>700.37620000000004</v>
      </c>
      <c r="DZ253">
        <v>0.63042030000000004</v>
      </c>
      <c r="EA253">
        <v>37.81767</v>
      </c>
      <c r="EB253">
        <v>0.5112177</v>
      </c>
      <c r="EC253">
        <v>219.51150000000001</v>
      </c>
      <c r="ED253">
        <v>0.62991520000000001</v>
      </c>
      <c r="EE253">
        <v>37.35913</v>
      </c>
      <c r="EF253">
        <v>0.1597469</v>
      </c>
      <c r="EG253">
        <v>68.271960000000007</v>
      </c>
      <c r="EH253">
        <v>0.62966350000000004</v>
      </c>
      <c r="EI253">
        <v>38.13353</v>
      </c>
      <c r="EJ253" s="1">
        <v>6.1839449999999997E-2</v>
      </c>
      <c r="EK253">
        <v>25.77131</v>
      </c>
      <c r="EL253">
        <v>0.63020679999999996</v>
      </c>
      <c r="EM253">
        <v>40.387329999999999</v>
      </c>
      <c r="EN253" s="1">
        <v>3.8194470000000001E-2</v>
      </c>
      <c r="EO253">
        <v>15.33816</v>
      </c>
      <c r="EP253">
        <v>0.63127529999999998</v>
      </c>
      <c r="EQ253">
        <v>44.285240000000002</v>
      </c>
      <c r="ER253" s="1">
        <v>3.4272530000000002E-2</v>
      </c>
      <c r="ES253">
        <v>13.48836</v>
      </c>
      <c r="ET253">
        <v>0.63230419999999998</v>
      </c>
      <c r="EU253">
        <v>47.603679999999997</v>
      </c>
      <c r="EV253" s="1">
        <v>3.4512670000000002E-2</v>
      </c>
      <c r="EW253">
        <v>13.50623</v>
      </c>
      <c r="EX253">
        <v>0.63337960000000004</v>
      </c>
      <c r="EY253">
        <v>47.73836</v>
      </c>
      <c r="EZ253" s="1">
        <v>3.4700729999999999E-2</v>
      </c>
      <c r="FA253">
        <v>13.558759999999999</v>
      </c>
      <c r="FB253">
        <v>0.63438300000000003</v>
      </c>
      <c r="FC253">
        <v>46.042639999999999</v>
      </c>
      <c r="FD253" s="1">
        <v>3.3883099999999999E-2</v>
      </c>
      <c r="FE253">
        <v>13.2315</v>
      </c>
      <c r="FF253">
        <v>0.6352622</v>
      </c>
      <c r="FG253">
        <v>44.188600000000001</v>
      </c>
      <c r="FH253" s="1">
        <v>3.2099290000000003E-2</v>
      </c>
      <c r="FI253">
        <v>12.529310000000001</v>
      </c>
      <c r="FJ253">
        <v>0.63602309999999995</v>
      </c>
      <c r="FK253">
        <v>42.769179999999999</v>
      </c>
      <c r="FL253" s="1">
        <v>2.9602179999999999E-2</v>
      </c>
      <c r="FM253">
        <v>11.54964</v>
      </c>
      <c r="FN253">
        <v>0.63662350000000001</v>
      </c>
      <c r="FO253">
        <v>43.24821</v>
      </c>
      <c r="FP253" s="1">
        <v>2.652566E-2</v>
      </c>
      <c r="FQ253">
        <v>10.35229</v>
      </c>
      <c r="FR253">
        <v>0.63709249999999995</v>
      </c>
      <c r="FS253">
        <v>45.004579999999997</v>
      </c>
      <c r="FT253" s="1">
        <v>2.2966219999999999E-2</v>
      </c>
      <c r="FU253">
        <v>8.973922</v>
      </c>
      <c r="FV253">
        <v>0.63745909999999995</v>
      </c>
      <c r="FW253">
        <v>47.195439999999998</v>
      </c>
      <c r="FX253" s="1">
        <v>1.9145990000000002E-2</v>
      </c>
      <c r="FY253">
        <v>7.4917980000000002</v>
      </c>
      <c r="FZ253">
        <v>0.63774050000000004</v>
      </c>
      <c r="GA253">
        <v>48.044550000000001</v>
      </c>
      <c r="GB253" s="1">
        <v>1.543393E-2</v>
      </c>
      <c r="GC253">
        <v>6.0457559999999999</v>
      </c>
      <c r="GD253">
        <v>0.63794740000000005</v>
      </c>
      <c r="GE253">
        <v>47.510620000000003</v>
      </c>
      <c r="GF253" s="1">
        <v>1.221732E-2</v>
      </c>
      <c r="GG253">
        <v>4.7859470000000002</v>
      </c>
      <c r="GH253">
        <v>0.63810129999999998</v>
      </c>
      <c r="GI253">
        <v>45.563639999999999</v>
      </c>
      <c r="GJ253" s="1">
        <v>9.7198700000000002E-3</v>
      </c>
      <c r="GK253">
        <v>3.8023560000000001</v>
      </c>
      <c r="GL253">
        <v>0.63820980000000005</v>
      </c>
      <c r="GM253">
        <v>43.532290000000003</v>
      </c>
      <c r="GN253" s="1">
        <v>7.9450340000000001E-3</v>
      </c>
      <c r="GO253">
        <v>3.1001120000000002</v>
      </c>
      <c r="GP253">
        <v>0.63829829999999999</v>
      </c>
      <c r="GQ253">
        <v>42.290840000000003</v>
      </c>
      <c r="GR253" s="1">
        <v>6.7533660000000002E-3</v>
      </c>
      <c r="GS253">
        <v>2.6273919999999999</v>
      </c>
      <c r="GT253">
        <v>0.63835900000000001</v>
      </c>
      <c r="GU253">
        <v>43.68477</v>
      </c>
      <c r="GV253" s="1">
        <v>5.9669440000000001E-3</v>
      </c>
      <c r="GW253">
        <v>2.3155000000000001</v>
      </c>
      <c r="GX253">
        <v>0.63838609999999996</v>
      </c>
      <c r="GY253">
        <v>46.426200000000001</v>
      </c>
      <c r="GZ253" s="1">
        <v>5.4318880000000002E-3</v>
      </c>
      <c r="HA253">
        <v>2.104311</v>
      </c>
      <c r="HB253">
        <v>0.63840929999999996</v>
      </c>
      <c r="HC253">
        <v>49.48339</v>
      </c>
      <c r="HD253" s="1">
        <v>5.0451580000000001E-3</v>
      </c>
      <c r="HE253">
        <v>1.952129</v>
      </c>
      <c r="HF253">
        <v>0.63843170000000005</v>
      </c>
      <c r="HG253">
        <v>51.43629</v>
      </c>
      <c r="HH253" s="1">
        <v>4.7419630000000001E-3</v>
      </c>
      <c r="HI253">
        <v>1.8335920000000001</v>
      </c>
      <c r="HJ253">
        <v>0.63844230000000002</v>
      </c>
      <c r="HK253">
        <v>50.527050000000003</v>
      </c>
      <c r="HL253" s="1">
        <v>4.4870989999999996E-3</v>
      </c>
      <c r="HM253">
        <v>1.734432</v>
      </c>
      <c r="HN253">
        <v>0.63845779999999996</v>
      </c>
      <c r="HO253">
        <v>48.313110000000002</v>
      </c>
      <c r="HP253" s="1">
        <v>4.2626529999999999E-3</v>
      </c>
      <c r="HQ253">
        <v>1.647254</v>
      </c>
      <c r="HR253">
        <v>0.63845030000000003</v>
      </c>
      <c r="HS253">
        <v>45.799489999999999</v>
      </c>
      <c r="HT253" s="1">
        <v>4.0589770000000001E-3</v>
      </c>
      <c r="HU253">
        <v>1.5683229999999999</v>
      </c>
      <c r="HV253">
        <v>0.63844440000000002</v>
      </c>
      <c r="HW253">
        <v>44.018740000000001</v>
      </c>
      <c r="HX253" s="1">
        <v>3.870793E-3</v>
      </c>
      <c r="HY253">
        <v>1.4955369999999999</v>
      </c>
      <c r="HZ253">
        <v>0.63843760000000005</v>
      </c>
      <c r="IA253">
        <v>44.860619999999997</v>
      </c>
      <c r="IB253" s="1">
        <v>3.694999E-3</v>
      </c>
      <c r="IC253">
        <v>1.4275850000000001</v>
      </c>
      <c r="ID253">
        <v>0.63845989999999997</v>
      </c>
      <c r="IE253">
        <v>48.494590000000002</v>
      </c>
      <c r="IF253" s="1">
        <v>3.5301479999999999E-3</v>
      </c>
      <c r="IG253">
        <v>1.3637570000000001</v>
      </c>
      <c r="IH253">
        <v>0.63847830000000005</v>
      </c>
      <c r="II253">
        <v>53.062269999999998</v>
      </c>
      <c r="IJ253" s="1">
        <v>3.3743430000000001E-3</v>
      </c>
      <c r="IK253">
        <v>1.3035319999999999</v>
      </c>
      <c r="IL253">
        <v>0.63846139999999996</v>
      </c>
      <c r="IM253">
        <v>55.291930000000001</v>
      </c>
      <c r="IN253" s="1">
        <v>3.2276240000000001E-3</v>
      </c>
      <c r="IO253">
        <v>1.246723</v>
      </c>
      <c r="IP253">
        <v>0.63845989999999997</v>
      </c>
      <c r="IQ253">
        <v>54.746639999999999</v>
      </c>
      <c r="IR253" s="1">
        <v>3.08873E-3</v>
      </c>
      <c r="IS253">
        <v>1.19312</v>
      </c>
      <c r="IT253">
        <v>0.63846910000000001</v>
      </c>
      <c r="IU253">
        <v>52.78192</v>
      </c>
      <c r="IV253" s="1">
        <v>2.9578540000000002E-3</v>
      </c>
      <c r="IW253">
        <v>1.1424319999999999</v>
      </c>
      <c r="IX253">
        <v>0.63848099999999997</v>
      </c>
      <c r="IY253">
        <v>50.639740000000003</v>
      </c>
      <c r="IZ253" s="1">
        <v>2.8335169999999998E-3</v>
      </c>
      <c r="JA253">
        <v>1.0943989999999999</v>
      </c>
      <c r="JB253">
        <v>0.63846020000000003</v>
      </c>
      <c r="JC253">
        <v>48.906120000000001</v>
      </c>
      <c r="JD253" s="1">
        <v>2.7154570000000001E-3</v>
      </c>
      <c r="JE253">
        <v>1.0488500000000001</v>
      </c>
      <c r="JF253">
        <v>0.63848309999999997</v>
      </c>
      <c r="JG253">
        <v>49.311239999999998</v>
      </c>
      <c r="JH253" s="1">
        <v>2.6038250000000001E-3</v>
      </c>
      <c r="JI253">
        <v>1.005619</v>
      </c>
      <c r="JJ253">
        <v>0.63847830000000005</v>
      </c>
      <c r="JK253">
        <v>50.263530000000003</v>
      </c>
      <c r="JL253" s="1">
        <v>2.496112E-3</v>
      </c>
      <c r="JM253">
        <v>0.96457539999999997</v>
      </c>
      <c r="JN253">
        <v>0.63848729999999998</v>
      </c>
      <c r="JO253">
        <v>50.309040000000003</v>
      </c>
      <c r="JP253" s="1">
        <v>2.3890449999999998E-3</v>
      </c>
      <c r="JQ253">
        <v>0.92555679999999996</v>
      </c>
      <c r="JR253">
        <v>0.63847679999999996</v>
      </c>
      <c r="JS253">
        <v>49.77169</v>
      </c>
      <c r="JT253" s="1">
        <v>2.2875920000000002E-3</v>
      </c>
      <c r="JU253">
        <v>0.88847299999999996</v>
      </c>
      <c r="JV253">
        <v>0.63846170000000002</v>
      </c>
      <c r="JW253">
        <v>48.741509999999998</v>
      </c>
      <c r="JX253" s="1">
        <v>2.191901E-3</v>
      </c>
      <c r="JY253">
        <v>0.85333250000000005</v>
      </c>
      <c r="JZ253">
        <v>0.63846270000000005</v>
      </c>
      <c r="KA253">
        <v>46.921280000000003</v>
      </c>
      <c r="KB253" s="1">
        <v>2.1015949999999999E-3</v>
      </c>
      <c r="KC253">
        <v>0.81998470000000001</v>
      </c>
      <c r="KD253">
        <v>0.63847730000000003</v>
      </c>
      <c r="KE253">
        <v>45.063299999999998</v>
      </c>
      <c r="KF253" s="1">
        <v>2.015813E-3</v>
      </c>
      <c r="KG253">
        <v>0.78817780000000004</v>
      </c>
      <c r="KH253">
        <v>0.63846409999999998</v>
      </c>
      <c r="KI253">
        <v>43.661520000000003</v>
      </c>
      <c r="KJ253" s="1">
        <v>1.934173E-3</v>
      </c>
      <c r="KK253">
        <v>0.75778939999999995</v>
      </c>
      <c r="KL253">
        <v>0.63847319999999996</v>
      </c>
      <c r="KM253">
        <v>44.621639999999999</v>
      </c>
      <c r="KN253" s="1">
        <v>1.8564930000000001E-3</v>
      </c>
      <c r="KO253">
        <v>0.7287418</v>
      </c>
      <c r="KP253">
        <v>0.63845989999999997</v>
      </c>
      <c r="KQ253">
        <v>48.398400000000002</v>
      </c>
      <c r="KR253" s="1">
        <v>1.782627E-3</v>
      </c>
      <c r="KS253">
        <v>0.70106880000000005</v>
      </c>
      <c r="KT253">
        <v>0.63846069999999999</v>
      </c>
      <c r="KU253">
        <v>53.27552</v>
      </c>
      <c r="KV253" s="1">
        <v>1.7123889999999999E-3</v>
      </c>
      <c r="KW253">
        <v>0.67463640000000002</v>
      </c>
      <c r="KX253">
        <v>0.63848170000000004</v>
      </c>
      <c r="KY253">
        <v>55.718000000000004</v>
      </c>
      <c r="KZ253" s="1">
        <v>1.6454449999999999E-3</v>
      </c>
      <c r="LA253">
        <v>0.64936119999999997</v>
      </c>
      <c r="LB253">
        <v>0.63847830000000005</v>
      </c>
      <c r="LC253">
        <v>54.234000000000002</v>
      </c>
      <c r="LD253" s="1">
        <v>1.581708E-3</v>
      </c>
      <c r="LE253">
        <v>0.62518839999999998</v>
      </c>
      <c r="LF253">
        <v>0.63848349999999998</v>
      </c>
      <c r="LG253">
        <v>51.479599999999998</v>
      </c>
      <c r="LH253" s="1">
        <v>1.5207809999999999E-3</v>
      </c>
      <c r="LI253">
        <v>0.60206420000000005</v>
      </c>
      <c r="LJ253">
        <v>0.63846069999999999</v>
      </c>
      <c r="LK253">
        <v>49.436599999999999</v>
      </c>
      <c r="LL253" s="1">
        <v>1.462718E-3</v>
      </c>
      <c r="LM253">
        <v>0.57994500000000004</v>
      </c>
      <c r="LN253">
        <v>0.63847569999999998</v>
      </c>
      <c r="LO253">
        <v>47.966320000000003</v>
      </c>
      <c r="LP253" s="1">
        <v>1.407333E-3</v>
      </c>
      <c r="LQ253">
        <v>0.55879829999999997</v>
      </c>
      <c r="LR253">
        <v>0.63847790000000004</v>
      </c>
      <c r="LS253">
        <v>48.052950000000003</v>
      </c>
      <c r="LT253" s="1">
        <v>1.3544270000000001E-3</v>
      </c>
      <c r="LU253">
        <v>0.53852860000000002</v>
      </c>
      <c r="LV253">
        <v>0.638459</v>
      </c>
      <c r="LW253">
        <v>49.66281</v>
      </c>
      <c r="LX253" s="1">
        <v>1.303612E-3</v>
      </c>
      <c r="LY253">
        <v>0.51903549999999998</v>
      </c>
      <c r="LZ253">
        <v>0.63847229999999999</v>
      </c>
      <c r="MA253">
        <v>50.948869999999999</v>
      </c>
      <c r="MB253" s="1">
        <v>1.255019E-3</v>
      </c>
      <c r="MC253">
        <v>0.50034719999999999</v>
      </c>
      <c r="MD253">
        <v>0.63846639999999999</v>
      </c>
      <c r="ME253">
        <v>51.507109999999997</v>
      </c>
      <c r="MF253" s="1">
        <v>1.208553E-3</v>
      </c>
      <c r="MG253">
        <v>0.48246250000000002</v>
      </c>
      <c r="MH253">
        <v>0.63846340000000001</v>
      </c>
      <c r="MI253">
        <v>50.809930000000001</v>
      </c>
      <c r="MJ253" s="1">
        <v>1.1640260000000001E-3</v>
      </c>
      <c r="MK253">
        <v>0.46531400000000001</v>
      </c>
      <c r="ML253">
        <v>0.63846639999999999</v>
      </c>
      <c r="MM253">
        <v>48.317860000000003</v>
      </c>
      <c r="MN253" s="1">
        <v>1.1212629999999999E-3</v>
      </c>
      <c r="MO253">
        <v>0.44889580000000001</v>
      </c>
      <c r="MP253">
        <v>0.63846420000000004</v>
      </c>
      <c r="MQ253">
        <v>45.777000000000001</v>
      </c>
      <c r="MR253" s="1">
        <v>1.080367E-3</v>
      </c>
      <c r="MS253">
        <v>0.43317329999999998</v>
      </c>
      <c r="MT253">
        <v>0.63846130000000001</v>
      </c>
      <c r="MU253">
        <v>43.678469999999997</v>
      </c>
      <c r="MV253" s="1">
        <v>1.0411839999999999E-3</v>
      </c>
      <c r="MW253">
        <v>0.41810160000000002</v>
      </c>
      <c r="MX253">
        <v>0.63845839999999998</v>
      </c>
      <c r="MY253">
        <v>43.403550000000003</v>
      </c>
      <c r="MZ253" s="1">
        <v>1.0037869999999999E-3</v>
      </c>
      <c r="NA253">
        <v>0.40364739999999999</v>
      </c>
      <c r="NB253">
        <v>0.63848110000000002</v>
      </c>
      <c r="NC253">
        <v>44.247540000000001</v>
      </c>
      <c r="ND253" s="1">
        <v>9.6793439999999997E-4</v>
      </c>
      <c r="NE253">
        <v>0.38977050000000002</v>
      </c>
      <c r="NF253">
        <v>0.63846250000000004</v>
      </c>
      <c r="NG253">
        <v>46.419589999999999</v>
      </c>
      <c r="NH253" s="1">
        <v>9.3353239999999997E-4</v>
      </c>
      <c r="NI253">
        <v>0.37645509999999999</v>
      </c>
      <c r="NJ253">
        <v>0.6384647</v>
      </c>
      <c r="NK253">
        <v>48.82385</v>
      </c>
      <c r="NL253" s="1">
        <v>9.0052570000000002E-4</v>
      </c>
      <c r="NM253">
        <v>0.36365120000000001</v>
      </c>
      <c r="NN253">
        <v>0.63846060000000004</v>
      </c>
      <c r="NO253">
        <v>48.630629999999996</v>
      </c>
      <c r="NP253" s="1">
        <v>8.6884500000000003E-4</v>
      </c>
      <c r="NQ253">
        <v>0.35132459999999999</v>
      </c>
      <c r="NR253">
        <v>0.63847900000000002</v>
      </c>
      <c r="NS253">
        <v>45.833449999999999</v>
      </c>
      <c r="NT253" s="1">
        <v>8.3832579999999996E-4</v>
      </c>
      <c r="NU253">
        <v>0.3394335</v>
      </c>
      <c r="NV253">
        <v>0.6384822</v>
      </c>
      <c r="NW253">
        <v>43.667020000000001</v>
      </c>
      <c r="NX253" s="1">
        <v>8.0909730000000004E-4</v>
      </c>
      <c r="NY253">
        <v>0.328015</v>
      </c>
      <c r="NZ253">
        <v>0.6384592</v>
      </c>
      <c r="OA253">
        <v>42.670189999999998</v>
      </c>
      <c r="OB253" s="1">
        <v>7.8108289999999998E-4</v>
      </c>
      <c r="OC253">
        <v>0.31701590000000002</v>
      </c>
      <c r="OD253">
        <v>0.63845099999999999</v>
      </c>
      <c r="OE253">
        <v>43.823970000000003</v>
      </c>
      <c r="OF253" s="1">
        <v>7.5417620000000002E-4</v>
      </c>
      <c r="OG253">
        <v>0.30640669999999998</v>
      </c>
      <c r="OH253">
        <v>0.63846539999999996</v>
      </c>
      <c r="OI253">
        <v>44.966030000000003</v>
      </c>
      <c r="OJ253" s="1">
        <v>7.2832319999999997E-4</v>
      </c>
      <c r="OK253">
        <v>0.2961761</v>
      </c>
    </row>
    <row r="254" spans="1:401" x14ac:dyDescent="0.35">
      <c r="A254">
        <v>260</v>
      </c>
      <c r="B254" t="s">
        <v>4</v>
      </c>
      <c r="C254" t="s">
        <v>181</v>
      </c>
      <c r="D254" t="s">
        <v>260</v>
      </c>
      <c r="E254">
        <v>875.221</v>
      </c>
      <c r="F254">
        <v>0.79904220000000004</v>
      </c>
      <c r="G254">
        <v>26.901710000000001</v>
      </c>
      <c r="H254">
        <v>0</v>
      </c>
      <c r="I254">
        <v>0</v>
      </c>
      <c r="J254">
        <v>0.78917210000000004</v>
      </c>
      <c r="K254">
        <v>27.2502</v>
      </c>
      <c r="L254">
        <v>0</v>
      </c>
      <c r="M254">
        <v>0</v>
      </c>
      <c r="N254">
        <v>0.77926660000000003</v>
      </c>
      <c r="O254">
        <v>26.89283</v>
      </c>
      <c r="P254">
        <v>0</v>
      </c>
      <c r="Q254">
        <v>0</v>
      </c>
      <c r="R254">
        <v>0.76938949999999995</v>
      </c>
      <c r="S254">
        <v>27.13053</v>
      </c>
      <c r="T254">
        <v>0</v>
      </c>
      <c r="U254">
        <v>0</v>
      </c>
      <c r="V254">
        <v>0.75957560000000002</v>
      </c>
      <c r="W254">
        <v>27.253409999999999</v>
      </c>
      <c r="X254">
        <v>0</v>
      </c>
      <c r="Y254">
        <v>0</v>
      </c>
      <c r="Z254">
        <v>0.74979569999999995</v>
      </c>
      <c r="AA254">
        <v>26.795580000000001</v>
      </c>
      <c r="AB254">
        <v>0</v>
      </c>
      <c r="AC254">
        <v>0</v>
      </c>
      <c r="AD254">
        <v>0.74013600000000002</v>
      </c>
      <c r="AE254">
        <v>26.0517</v>
      </c>
      <c r="AF254">
        <v>0</v>
      </c>
      <c r="AG254">
        <v>0</v>
      </c>
      <c r="AH254">
        <v>0.73101519999999998</v>
      </c>
      <c r="AI254">
        <v>25.57798</v>
      </c>
      <c r="AJ254">
        <v>0</v>
      </c>
      <c r="AK254">
        <v>0</v>
      </c>
      <c r="AL254">
        <v>0.7237825</v>
      </c>
      <c r="AM254">
        <v>25.626090000000001</v>
      </c>
      <c r="AN254">
        <v>0</v>
      </c>
      <c r="AO254">
        <v>0</v>
      </c>
      <c r="AP254">
        <v>0.71700149999999996</v>
      </c>
      <c r="AQ254">
        <v>27.00469</v>
      </c>
      <c r="AR254">
        <v>0</v>
      </c>
      <c r="AS254">
        <v>0</v>
      </c>
      <c r="AT254">
        <v>0.71048469999999997</v>
      </c>
      <c r="AU254">
        <v>28.991530000000001</v>
      </c>
      <c r="AV254">
        <v>0</v>
      </c>
      <c r="AW254">
        <v>0</v>
      </c>
      <c r="AX254">
        <v>0.70393059999999996</v>
      </c>
      <c r="AY254">
        <v>31.01643</v>
      </c>
      <c r="AZ254">
        <v>0</v>
      </c>
      <c r="BA254" s="1">
        <v>3.502029E-37</v>
      </c>
      <c r="BB254">
        <v>0.69766059999999996</v>
      </c>
      <c r="BC254">
        <v>32.307659999999998</v>
      </c>
      <c r="BD254" s="1">
        <v>4.4291210000000002E-30</v>
      </c>
      <c r="BE254" s="1">
        <v>1.737586E-27</v>
      </c>
      <c r="BF254">
        <v>0.69186300000000001</v>
      </c>
      <c r="BG254">
        <v>31.894130000000001</v>
      </c>
      <c r="BH254" s="1">
        <v>1.2952E-20</v>
      </c>
      <c r="BI254" s="1">
        <v>5.0813770000000002E-18</v>
      </c>
      <c r="BJ254">
        <v>0.686608</v>
      </c>
      <c r="BK254">
        <v>30.637119999999999</v>
      </c>
      <c r="BL254" s="1">
        <v>5.3632709999999999E-14</v>
      </c>
      <c r="BM254" s="1">
        <v>1.473834E-11</v>
      </c>
      <c r="BN254">
        <v>0.68175260000000004</v>
      </c>
      <c r="BO254">
        <v>29.761199999999999</v>
      </c>
      <c r="BP254" s="1">
        <v>1.178987E-9</v>
      </c>
      <c r="BQ254" s="1">
        <v>3.351294E-7</v>
      </c>
      <c r="BR254">
        <v>0.67741110000000004</v>
      </c>
      <c r="BS254">
        <v>29.522829999999999</v>
      </c>
      <c r="BT254" s="1">
        <v>9.686485000000001E-7</v>
      </c>
      <c r="BU254" s="1">
        <v>2.9208640000000002E-4</v>
      </c>
      <c r="BV254">
        <v>0.67375879999999999</v>
      </c>
      <c r="BW254">
        <v>30.69265</v>
      </c>
      <c r="BX254" s="1">
        <v>1.493717E-4</v>
      </c>
      <c r="BY254" s="1">
        <v>4.7183450000000002E-2</v>
      </c>
      <c r="BZ254">
        <v>0.67070779999999997</v>
      </c>
      <c r="CA254">
        <v>32.219299999999997</v>
      </c>
      <c r="CB254" s="1">
        <v>7.2957650000000001E-3</v>
      </c>
      <c r="CC254">
        <v>2.4006349999999999</v>
      </c>
      <c r="CD254">
        <v>0.66823549999999998</v>
      </c>
      <c r="CE254">
        <v>33.23554</v>
      </c>
      <c r="CF254">
        <v>0.1466664</v>
      </c>
      <c r="CG254">
        <v>50.073740000000001</v>
      </c>
      <c r="CH254">
        <v>0.66732820000000004</v>
      </c>
      <c r="CI254">
        <v>33.568660000000001</v>
      </c>
      <c r="CJ254">
        <v>1.4363900000000001</v>
      </c>
      <c r="CK254">
        <v>505.5539</v>
      </c>
      <c r="CL254">
        <v>0.66637950000000001</v>
      </c>
      <c r="CM254">
        <v>32.481560000000002</v>
      </c>
      <c r="CN254">
        <v>7.6659079999999999</v>
      </c>
      <c r="CO254">
        <v>2776.7379999999998</v>
      </c>
      <c r="CP254">
        <v>0.66531320000000005</v>
      </c>
      <c r="CQ254">
        <v>31.007860000000001</v>
      </c>
      <c r="CR254">
        <v>24.380970000000001</v>
      </c>
      <c r="CS254">
        <v>9065.7379999999994</v>
      </c>
      <c r="CT254">
        <v>0.66411169999999997</v>
      </c>
      <c r="CU254">
        <v>29.675650000000001</v>
      </c>
      <c r="CV254">
        <v>49.62229</v>
      </c>
      <c r="CW254">
        <v>18902.93</v>
      </c>
      <c r="CX254">
        <v>0.66270830000000003</v>
      </c>
      <c r="CY254">
        <v>29.146619999999999</v>
      </c>
      <c r="CZ254">
        <v>68.650850000000005</v>
      </c>
      <c r="DA254">
        <v>26748.14</v>
      </c>
      <c r="DB254">
        <v>0.66095479999999995</v>
      </c>
      <c r="DC254">
        <v>30.241700000000002</v>
      </c>
      <c r="DD254">
        <v>68.028109999999998</v>
      </c>
      <c r="DE254">
        <v>27063.95</v>
      </c>
      <c r="DF254">
        <v>0.65889719999999996</v>
      </c>
      <c r="DG254">
        <v>32.595559999999999</v>
      </c>
      <c r="DH254">
        <v>50.554290000000002</v>
      </c>
      <c r="DI254">
        <v>20498.3</v>
      </c>
      <c r="DJ254">
        <v>0.65661349999999996</v>
      </c>
      <c r="DK254">
        <v>36.164790000000004</v>
      </c>
      <c r="DL254">
        <v>29.38317</v>
      </c>
      <c r="DM254">
        <v>12117.28</v>
      </c>
      <c r="DN254">
        <v>0.6542481</v>
      </c>
      <c r="DO254">
        <v>39.828690000000002</v>
      </c>
      <c r="DP254">
        <v>13.87982</v>
      </c>
      <c r="DQ254">
        <v>5807.3890000000001</v>
      </c>
      <c r="DR254">
        <v>0.65188599999999997</v>
      </c>
      <c r="DS254">
        <v>40.4482</v>
      </c>
      <c r="DT254">
        <v>5.5181469999999999</v>
      </c>
      <c r="DU254">
        <v>2336.5859999999998</v>
      </c>
      <c r="DV254">
        <v>0.64955309999999999</v>
      </c>
      <c r="DW254">
        <v>38.959820000000001</v>
      </c>
      <c r="DX254">
        <v>1.9117690000000001</v>
      </c>
      <c r="DY254">
        <v>816.87580000000003</v>
      </c>
      <c r="DZ254">
        <v>0.64746219999999999</v>
      </c>
      <c r="EA254">
        <v>37.851779999999998</v>
      </c>
      <c r="EB254">
        <v>0.60236279999999998</v>
      </c>
      <c r="EC254">
        <v>258.57990000000001</v>
      </c>
      <c r="ED254">
        <v>0.64567509999999995</v>
      </c>
      <c r="EE254">
        <v>37.334890000000001</v>
      </c>
      <c r="EF254">
        <v>0.18682460000000001</v>
      </c>
      <c r="EG254">
        <v>79.862210000000005</v>
      </c>
      <c r="EH254">
        <v>0.64423209999999997</v>
      </c>
      <c r="EI254">
        <v>38.046120000000002</v>
      </c>
      <c r="EJ254" s="1">
        <v>6.9017350000000005E-2</v>
      </c>
      <c r="EK254">
        <v>28.81606</v>
      </c>
      <c r="EL254">
        <v>0.64359330000000003</v>
      </c>
      <c r="EM254">
        <v>40.275359999999999</v>
      </c>
      <c r="EN254" s="1">
        <v>3.976466E-2</v>
      </c>
      <c r="EO254">
        <v>15.96663</v>
      </c>
      <c r="EP254">
        <v>0.64360379999999995</v>
      </c>
      <c r="EQ254">
        <v>44.205199999999998</v>
      </c>
      <c r="ER254" s="1">
        <v>3.4439490000000003E-2</v>
      </c>
      <c r="ES254">
        <v>13.50656</v>
      </c>
      <c r="ET254">
        <v>0.64359659999999996</v>
      </c>
      <c r="EU254">
        <v>47.590949999999999</v>
      </c>
      <c r="EV254" s="1">
        <v>3.4457750000000002E-2</v>
      </c>
      <c r="EW254">
        <v>13.42597</v>
      </c>
      <c r="EX254">
        <v>0.64378709999999995</v>
      </c>
      <c r="EY254">
        <v>47.80903</v>
      </c>
      <c r="EZ254" s="1">
        <v>3.4734729999999998E-2</v>
      </c>
      <c r="FA254">
        <v>13.51374</v>
      </c>
      <c r="FB254">
        <v>0.64401580000000003</v>
      </c>
      <c r="FC254">
        <v>46.166840000000001</v>
      </c>
      <c r="FD254" s="1">
        <v>3.4049690000000001E-2</v>
      </c>
      <c r="FE254">
        <v>13.243729999999999</v>
      </c>
      <c r="FF254">
        <v>0.64428470000000004</v>
      </c>
      <c r="FG254">
        <v>44.3249</v>
      </c>
      <c r="FH254" s="1">
        <v>3.2375750000000002E-2</v>
      </c>
      <c r="FI254">
        <v>12.59056</v>
      </c>
      <c r="FJ254">
        <v>0.64462079999999999</v>
      </c>
      <c r="FK254">
        <v>42.868360000000003</v>
      </c>
      <c r="FL254" s="1">
        <v>2.9959349999999999E-2</v>
      </c>
      <c r="FM254">
        <v>11.64822</v>
      </c>
      <c r="FN254">
        <v>0.64487039999999995</v>
      </c>
      <c r="FO254">
        <v>43.260269999999998</v>
      </c>
      <c r="FP254" s="1">
        <v>2.69508E-2</v>
      </c>
      <c r="FQ254">
        <v>10.48259</v>
      </c>
      <c r="FR254">
        <v>0.64504220000000001</v>
      </c>
      <c r="FS254">
        <v>44.957419999999999</v>
      </c>
      <c r="FT254" s="1">
        <v>2.3443729999999999E-2</v>
      </c>
      <c r="FU254">
        <v>9.1302120000000002</v>
      </c>
      <c r="FV254">
        <v>0.64522400000000002</v>
      </c>
      <c r="FW254">
        <v>47.153820000000003</v>
      </c>
      <c r="FX254" s="1">
        <v>1.9640910000000001E-2</v>
      </c>
      <c r="FY254">
        <v>7.6608000000000001</v>
      </c>
      <c r="FZ254">
        <v>0.64534899999999995</v>
      </c>
      <c r="GA254">
        <v>48.052489999999999</v>
      </c>
      <c r="GB254" s="1">
        <v>1.589376E-2</v>
      </c>
      <c r="GC254">
        <v>6.2070230000000004</v>
      </c>
      <c r="GD254">
        <v>0.64546680000000001</v>
      </c>
      <c r="GE254">
        <v>47.5974</v>
      </c>
      <c r="GF254">
        <v>1.2597880000000001E-2</v>
      </c>
      <c r="GG254">
        <v>4.9212540000000002</v>
      </c>
      <c r="GH254">
        <v>0.64554239999999996</v>
      </c>
      <c r="GI254">
        <v>45.711010000000002</v>
      </c>
      <c r="GJ254" s="1">
        <v>1.000386E-2</v>
      </c>
      <c r="GK254">
        <v>3.9033989999999998</v>
      </c>
      <c r="GL254">
        <v>0.64560220000000001</v>
      </c>
      <c r="GM254">
        <v>43.661270000000002</v>
      </c>
      <c r="GN254" s="1">
        <v>8.1412280000000004E-3</v>
      </c>
      <c r="GO254">
        <v>3.1689620000000001</v>
      </c>
      <c r="GP254">
        <v>0.64564370000000004</v>
      </c>
      <c r="GQ254">
        <v>42.324199999999998</v>
      </c>
      <c r="GR254" s="1">
        <v>6.8833740000000003E-3</v>
      </c>
      <c r="GS254">
        <v>2.671557</v>
      </c>
      <c r="GT254">
        <v>0.64568809999999999</v>
      </c>
      <c r="GU254">
        <v>43.609679999999997</v>
      </c>
      <c r="GV254">
        <v>6.0531370000000001E-3</v>
      </c>
      <c r="GW254">
        <v>2.3431519999999999</v>
      </c>
      <c r="GX254">
        <v>0.64569390000000004</v>
      </c>
      <c r="GY254">
        <v>46.321860000000001</v>
      </c>
      <c r="GZ254" s="1">
        <v>5.4916849999999996E-3</v>
      </c>
      <c r="HA254">
        <v>2.1220669999999999</v>
      </c>
      <c r="HB254">
        <v>0.645706</v>
      </c>
      <c r="HC254">
        <v>49.420140000000004</v>
      </c>
      <c r="HD254" s="1">
        <v>5.0898180000000003E-3</v>
      </c>
      <c r="HE254">
        <v>1.964243</v>
      </c>
      <c r="HF254">
        <v>0.64573069999999999</v>
      </c>
      <c r="HG254">
        <v>51.455249999999999</v>
      </c>
      <c r="HH254" s="1">
        <v>4.7779600000000004E-3</v>
      </c>
      <c r="HI254">
        <v>1.8425750000000001</v>
      </c>
      <c r="HJ254">
        <v>0.64572479999999999</v>
      </c>
      <c r="HK254">
        <v>50.661009999999997</v>
      </c>
      <c r="HL254" s="1">
        <v>4.5180530000000002E-3</v>
      </c>
      <c r="HM254">
        <v>1.741687</v>
      </c>
      <c r="HN254">
        <v>0.64572890000000005</v>
      </c>
      <c r="HO254">
        <v>48.50562</v>
      </c>
      <c r="HP254" s="1">
        <v>4.2902720000000004E-3</v>
      </c>
      <c r="HQ254">
        <v>1.653454</v>
      </c>
      <c r="HR254">
        <v>0.64573910000000001</v>
      </c>
      <c r="HS254">
        <v>45.991900000000001</v>
      </c>
      <c r="HT254" s="1">
        <v>4.0842120000000003E-3</v>
      </c>
      <c r="HU254">
        <v>1.573779</v>
      </c>
      <c r="HV254">
        <v>0.64575229999999995</v>
      </c>
      <c r="HW254">
        <v>44.144370000000002</v>
      </c>
      <c r="HX254" s="1">
        <v>3.8942130000000001E-3</v>
      </c>
      <c r="HY254">
        <v>1.500483</v>
      </c>
      <c r="HZ254">
        <v>0.64574039999999999</v>
      </c>
      <c r="IA254">
        <v>44.893610000000002</v>
      </c>
      <c r="IB254" s="1">
        <v>3.7169350000000002E-3</v>
      </c>
      <c r="IC254">
        <v>1.4321520000000001</v>
      </c>
      <c r="ID254">
        <v>0.64574129999999996</v>
      </c>
      <c r="IE254">
        <v>48.475810000000003</v>
      </c>
      <c r="IF254" s="1">
        <v>3.5508240000000002E-3</v>
      </c>
      <c r="IG254">
        <v>1.368007</v>
      </c>
      <c r="IH254">
        <v>0.64574240000000005</v>
      </c>
      <c r="II254">
        <v>53.057580000000002</v>
      </c>
      <c r="IJ254" s="1">
        <v>3.3938430000000001E-3</v>
      </c>
      <c r="IK254">
        <v>1.307504</v>
      </c>
      <c r="IL254">
        <v>0.6457503</v>
      </c>
      <c r="IM254">
        <v>55.342739999999999</v>
      </c>
      <c r="IN254" s="1">
        <v>3.24603E-3</v>
      </c>
      <c r="IO254">
        <v>1.2504120000000001</v>
      </c>
      <c r="IP254">
        <v>0.64574540000000002</v>
      </c>
      <c r="IQ254">
        <v>54.852849999999997</v>
      </c>
      <c r="IR254" s="1">
        <v>3.10612E-3</v>
      </c>
      <c r="IS254">
        <v>1.1965680000000001</v>
      </c>
      <c r="IT254">
        <v>0.64575479999999996</v>
      </c>
      <c r="IU254">
        <v>52.920540000000003</v>
      </c>
      <c r="IV254" s="1">
        <v>2.9743220000000002E-3</v>
      </c>
      <c r="IW254">
        <v>1.1456599999999999</v>
      </c>
      <c r="IX254">
        <v>0.64575280000000002</v>
      </c>
      <c r="IY254">
        <v>50.784100000000002</v>
      </c>
      <c r="IZ254" s="1">
        <v>2.8491649999999999E-3</v>
      </c>
      <c r="JA254">
        <v>1.097445</v>
      </c>
      <c r="JB254">
        <v>0.64574160000000003</v>
      </c>
      <c r="JC254">
        <v>49.002270000000003</v>
      </c>
      <c r="JD254" s="1">
        <v>2.730208E-3</v>
      </c>
      <c r="JE254">
        <v>1.051677</v>
      </c>
      <c r="JF254">
        <v>0.64575039999999995</v>
      </c>
      <c r="JG254">
        <v>49.322389999999999</v>
      </c>
      <c r="JH254" s="1">
        <v>2.6178820000000002E-3</v>
      </c>
      <c r="JI254">
        <v>1.0083</v>
      </c>
      <c r="JJ254">
        <v>0.64574799999999999</v>
      </c>
      <c r="JK254">
        <v>50.249169999999999</v>
      </c>
      <c r="JL254" s="1">
        <v>2.5094499999999999E-3</v>
      </c>
      <c r="JM254">
        <v>0.96709149999999999</v>
      </c>
      <c r="JN254">
        <v>0.64575369999999999</v>
      </c>
      <c r="JO254">
        <v>50.307220000000001</v>
      </c>
      <c r="JP254" s="1">
        <v>2.4017069999999999E-3</v>
      </c>
      <c r="JQ254">
        <v>0.92793190000000003</v>
      </c>
      <c r="JR254">
        <v>0.64574520000000002</v>
      </c>
      <c r="JS254">
        <v>49.787170000000003</v>
      </c>
      <c r="JT254" s="1">
        <v>2.2995649999999999E-3</v>
      </c>
      <c r="JU254">
        <v>0.89069600000000004</v>
      </c>
      <c r="JV254">
        <v>0.64574659999999995</v>
      </c>
      <c r="JW254">
        <v>48.840879999999999</v>
      </c>
      <c r="JX254" s="1">
        <v>2.2031970000000001E-3</v>
      </c>
      <c r="JY254">
        <v>0.85539200000000004</v>
      </c>
      <c r="JZ254">
        <v>0.64574339999999997</v>
      </c>
      <c r="KA254">
        <v>47.080620000000003</v>
      </c>
      <c r="KB254" s="1">
        <v>2.1123130000000002E-3</v>
      </c>
      <c r="KC254">
        <v>0.82192069999999995</v>
      </c>
      <c r="KD254">
        <v>0.6457463</v>
      </c>
      <c r="KE254">
        <v>45.191299999999998</v>
      </c>
      <c r="KF254" s="1">
        <v>2.0260370000000001E-3</v>
      </c>
      <c r="KG254">
        <v>0.79002439999999996</v>
      </c>
      <c r="KH254">
        <v>0.64574399999999998</v>
      </c>
      <c r="KI254">
        <v>43.708260000000003</v>
      </c>
      <c r="KJ254" s="1">
        <v>1.9439150000000001E-3</v>
      </c>
      <c r="KK254">
        <v>0.75953130000000002</v>
      </c>
      <c r="KL254">
        <v>0.64574330000000002</v>
      </c>
      <c r="KM254">
        <v>44.587530000000001</v>
      </c>
      <c r="KN254" s="1">
        <v>1.8658030000000001E-3</v>
      </c>
      <c r="KO254">
        <v>0.73040700000000003</v>
      </c>
      <c r="KP254">
        <v>0.64574089999999995</v>
      </c>
      <c r="KQ254">
        <v>48.348140000000001</v>
      </c>
      <c r="KR254" s="1">
        <v>1.7914630000000001E-3</v>
      </c>
      <c r="KS254">
        <v>0.70262369999999996</v>
      </c>
      <c r="KT254">
        <v>0.64574799999999999</v>
      </c>
      <c r="KU254">
        <v>53.280619999999999</v>
      </c>
      <c r="KV254" s="1">
        <v>1.720844E-3</v>
      </c>
      <c r="KW254">
        <v>0.67611580000000004</v>
      </c>
      <c r="KX254">
        <v>0.64575090000000002</v>
      </c>
      <c r="KY254">
        <v>55.815300000000001</v>
      </c>
      <c r="KZ254" s="1">
        <v>1.653512E-3</v>
      </c>
      <c r="LA254">
        <v>0.65076829999999997</v>
      </c>
      <c r="LB254">
        <v>0.64574779999999998</v>
      </c>
      <c r="LC254">
        <v>54.402479999999997</v>
      </c>
      <c r="LD254" s="1">
        <v>1.5894209999999999E-3</v>
      </c>
      <c r="LE254">
        <v>0.62652620000000003</v>
      </c>
      <c r="LF254">
        <v>0.6457503</v>
      </c>
      <c r="LG254">
        <v>51.639139999999998</v>
      </c>
      <c r="LH254" s="1">
        <v>1.5281470000000001E-3</v>
      </c>
      <c r="LI254">
        <v>0.60333349999999997</v>
      </c>
      <c r="LJ254">
        <v>0.64574100000000001</v>
      </c>
      <c r="LK254">
        <v>49.543610000000001</v>
      </c>
      <c r="LL254" s="1">
        <v>1.469723E-3</v>
      </c>
      <c r="LM254">
        <v>0.58113239999999999</v>
      </c>
      <c r="LN254">
        <v>0.64574370000000003</v>
      </c>
      <c r="LO254">
        <v>48.000500000000002</v>
      </c>
      <c r="LP254" s="1">
        <v>1.414034E-3</v>
      </c>
      <c r="LQ254">
        <v>0.5599324</v>
      </c>
      <c r="LR254">
        <v>0.64574670000000001</v>
      </c>
      <c r="LS254">
        <v>48.006689999999999</v>
      </c>
      <c r="LT254" s="1">
        <v>1.360876E-3</v>
      </c>
      <c r="LU254">
        <v>0.53961930000000002</v>
      </c>
      <c r="LV254">
        <v>0.64574030000000004</v>
      </c>
      <c r="LW254">
        <v>49.585639999999998</v>
      </c>
      <c r="LX254" s="1">
        <v>1.3097709999999999E-3</v>
      </c>
      <c r="LY254">
        <v>0.52006770000000002</v>
      </c>
      <c r="LZ254">
        <v>0.64574240000000005</v>
      </c>
      <c r="MA254">
        <v>50.912390000000002</v>
      </c>
      <c r="MB254" s="1">
        <v>1.2609260000000001E-3</v>
      </c>
      <c r="MC254">
        <v>0.50133570000000005</v>
      </c>
      <c r="MD254">
        <v>0.64574730000000002</v>
      </c>
      <c r="ME254">
        <v>51.521569999999997</v>
      </c>
      <c r="MF254" s="1">
        <v>1.2141980000000001E-3</v>
      </c>
      <c r="MG254">
        <v>0.4833925</v>
      </c>
      <c r="MH254">
        <v>0.64574410000000004</v>
      </c>
      <c r="MI254">
        <v>50.905160000000002</v>
      </c>
      <c r="MJ254" s="1">
        <v>1.169408E-3</v>
      </c>
      <c r="MK254">
        <v>0.46619070000000001</v>
      </c>
      <c r="ML254">
        <v>0.64574580000000004</v>
      </c>
      <c r="MM254">
        <v>48.500619999999998</v>
      </c>
      <c r="MN254" s="1">
        <v>1.1264109999999999E-3</v>
      </c>
      <c r="MO254">
        <v>0.44972689999999999</v>
      </c>
      <c r="MP254">
        <v>0.64574399999999998</v>
      </c>
      <c r="MQ254">
        <v>45.977060000000002</v>
      </c>
      <c r="MR254" s="1">
        <v>1.0852990000000001E-3</v>
      </c>
      <c r="MS254">
        <v>0.43396479999999998</v>
      </c>
      <c r="MT254">
        <v>0.64574260000000006</v>
      </c>
      <c r="MU254">
        <v>43.840910000000001</v>
      </c>
      <c r="MV254">
        <v>1.045909E-3</v>
      </c>
      <c r="MW254">
        <v>0.41885159999999999</v>
      </c>
      <c r="MX254">
        <v>0.6457446</v>
      </c>
      <c r="MY254">
        <v>43.495699999999999</v>
      </c>
      <c r="MZ254" s="1">
        <v>1.008311E-3</v>
      </c>
      <c r="NA254">
        <v>0.40435749999999998</v>
      </c>
      <c r="NB254">
        <v>0.64574869999999995</v>
      </c>
      <c r="NC254">
        <v>44.278489999999998</v>
      </c>
      <c r="ND254" s="1">
        <v>9.7228590000000001E-4</v>
      </c>
      <c r="NE254">
        <v>0.39045659999999999</v>
      </c>
      <c r="NF254">
        <v>0.64574299999999996</v>
      </c>
      <c r="NG254">
        <v>46.443370000000002</v>
      </c>
      <c r="NH254" s="1">
        <v>9.3769000000000003E-4</v>
      </c>
      <c r="NI254">
        <v>0.37710090000000002</v>
      </c>
      <c r="NJ254">
        <v>0.6457446</v>
      </c>
      <c r="NK254">
        <v>48.910449999999997</v>
      </c>
      <c r="NL254" s="1">
        <v>9.0451400000000003E-4</v>
      </c>
      <c r="NM254">
        <v>0.3642666</v>
      </c>
      <c r="NN254">
        <v>0.64574169999999997</v>
      </c>
      <c r="NO254">
        <v>48.810229999999997</v>
      </c>
      <c r="NP254" s="1">
        <v>8.7268770000000005E-4</v>
      </c>
      <c r="NQ254">
        <v>0.35191480000000003</v>
      </c>
      <c r="NR254">
        <v>0.64574750000000003</v>
      </c>
      <c r="NS254">
        <v>46.015369999999997</v>
      </c>
      <c r="NT254" s="1">
        <v>8.420309E-4</v>
      </c>
      <c r="NU254">
        <v>0.34000849999999999</v>
      </c>
      <c r="NV254">
        <v>0.64574960000000003</v>
      </c>
      <c r="NW254">
        <v>43.755470000000003</v>
      </c>
      <c r="NX254" s="1">
        <v>8.1265619999999999E-4</v>
      </c>
      <c r="NY254">
        <v>0.32856190000000002</v>
      </c>
      <c r="NZ254">
        <v>0.64574100000000001</v>
      </c>
      <c r="OA254">
        <v>42.666420000000002</v>
      </c>
      <c r="OB254" s="1">
        <v>7.8450150000000001E-4</v>
      </c>
      <c r="OC254">
        <v>0.31753320000000002</v>
      </c>
      <c r="OD254">
        <v>0.64573879999999995</v>
      </c>
      <c r="OE254">
        <v>43.729810000000001</v>
      </c>
      <c r="OF254" s="1">
        <v>7.5747270000000005E-4</v>
      </c>
      <c r="OG254">
        <v>0.30690319999999999</v>
      </c>
      <c r="OH254">
        <v>0.64575280000000002</v>
      </c>
      <c r="OI254">
        <v>44.870989999999999</v>
      </c>
      <c r="OJ254" s="1">
        <v>7.3149849999999998E-4</v>
      </c>
      <c r="OK254">
        <v>0.29665459999999999</v>
      </c>
    </row>
    <row r="255" spans="1:401" x14ac:dyDescent="0.35">
      <c r="A255">
        <v>261</v>
      </c>
      <c r="B255" t="s">
        <v>4</v>
      </c>
      <c r="C255" t="s">
        <v>181</v>
      </c>
      <c r="D255" t="s">
        <v>261</v>
      </c>
      <c r="E255">
        <v>824.89859999999999</v>
      </c>
      <c r="F255">
        <v>0.67165549999999996</v>
      </c>
      <c r="G255">
        <v>26.903649999999999</v>
      </c>
      <c r="H255">
        <v>0</v>
      </c>
      <c r="I255">
        <v>0</v>
      </c>
      <c r="J255">
        <v>0.66696920000000004</v>
      </c>
      <c r="K255">
        <v>27.279730000000001</v>
      </c>
      <c r="L255">
        <v>0</v>
      </c>
      <c r="M255">
        <v>0</v>
      </c>
      <c r="N255">
        <v>0.66214890000000004</v>
      </c>
      <c r="O255">
        <v>26.96238</v>
      </c>
      <c r="P255">
        <v>0</v>
      </c>
      <c r="Q255">
        <v>0</v>
      </c>
      <c r="R255">
        <v>0.65724899999999997</v>
      </c>
      <c r="S255">
        <v>27.231860000000001</v>
      </c>
      <c r="T255">
        <v>0</v>
      </c>
      <c r="U255">
        <v>0</v>
      </c>
      <c r="V255">
        <v>0.65230580000000005</v>
      </c>
      <c r="W255">
        <v>27.353470000000002</v>
      </c>
      <c r="X255">
        <v>0</v>
      </c>
      <c r="Y255">
        <v>0</v>
      </c>
      <c r="Z255">
        <v>0.64729360000000002</v>
      </c>
      <c r="AA255">
        <v>26.839690000000001</v>
      </c>
      <c r="AB255">
        <v>0</v>
      </c>
      <c r="AC255">
        <v>0</v>
      </c>
      <c r="AD255">
        <v>0.6422774</v>
      </c>
      <c r="AE255">
        <v>26.066009999999999</v>
      </c>
      <c r="AF255">
        <v>0</v>
      </c>
      <c r="AG255">
        <v>0</v>
      </c>
      <c r="AH255">
        <v>0.6374628</v>
      </c>
      <c r="AI255">
        <v>25.565940000000001</v>
      </c>
      <c r="AJ255">
        <v>0</v>
      </c>
      <c r="AK255">
        <v>0</v>
      </c>
      <c r="AL255">
        <v>0.63512440000000003</v>
      </c>
      <c r="AM255">
        <v>25.60942</v>
      </c>
      <c r="AN255">
        <v>0</v>
      </c>
      <c r="AO255">
        <v>0</v>
      </c>
      <c r="AP255">
        <v>0.63344129999999998</v>
      </c>
      <c r="AQ255">
        <v>27.009429999999998</v>
      </c>
      <c r="AR255">
        <v>0</v>
      </c>
      <c r="AS255">
        <v>0</v>
      </c>
      <c r="AT255">
        <v>0.63076379999999999</v>
      </c>
      <c r="AU255">
        <v>29.053789999999999</v>
      </c>
      <c r="AV255">
        <v>0</v>
      </c>
      <c r="AW255">
        <v>0</v>
      </c>
      <c r="AX255">
        <v>0.62761440000000002</v>
      </c>
      <c r="AY255">
        <v>31.110220000000002</v>
      </c>
      <c r="AZ255">
        <v>0</v>
      </c>
      <c r="BA255" s="1">
        <v>5.9839880000000002E-38</v>
      </c>
      <c r="BB255">
        <v>0.6246235</v>
      </c>
      <c r="BC255">
        <v>32.412889999999997</v>
      </c>
      <c r="BD255" s="1">
        <v>8.7539490000000001E-31</v>
      </c>
      <c r="BE255" s="1">
        <v>3.042794E-28</v>
      </c>
      <c r="BF255">
        <v>0.62191510000000005</v>
      </c>
      <c r="BG255">
        <v>31.987870000000001</v>
      </c>
      <c r="BH255" s="1">
        <v>2.9359899999999999E-21</v>
      </c>
      <c r="BI255" s="1">
        <v>1.019392E-18</v>
      </c>
      <c r="BJ255">
        <v>0.61954730000000002</v>
      </c>
      <c r="BK255">
        <v>30.706469999999999</v>
      </c>
      <c r="BL255" s="1">
        <v>1.637249E-14</v>
      </c>
      <c r="BM255" s="1">
        <v>4.4059910000000001E-12</v>
      </c>
      <c r="BN255">
        <v>0.61739440000000001</v>
      </c>
      <c r="BO255">
        <v>29.779990000000002</v>
      </c>
      <c r="BP255" s="1">
        <v>5.5114290000000002E-10</v>
      </c>
      <c r="BQ255" s="1">
        <v>1.4969440000000001E-7</v>
      </c>
      <c r="BR255">
        <v>0.61547390000000002</v>
      </c>
      <c r="BS255">
        <v>29.489920000000001</v>
      </c>
      <c r="BT255" s="1">
        <v>5.4046439999999998E-7</v>
      </c>
      <c r="BU255" s="1">
        <v>1.5354799999999999E-4</v>
      </c>
      <c r="BV255">
        <v>0.61396980000000001</v>
      </c>
      <c r="BW255">
        <v>30.636140000000001</v>
      </c>
      <c r="BX255" s="1">
        <v>9.3709989999999995E-5</v>
      </c>
      <c r="BY255" s="1">
        <v>2.7572940000000001E-2</v>
      </c>
      <c r="BZ255">
        <v>0.61273</v>
      </c>
      <c r="CA255">
        <v>32.162660000000002</v>
      </c>
      <c r="CB255" s="1">
        <v>5.0181260000000004E-3</v>
      </c>
      <c r="CC255">
        <v>1.5226489999999999</v>
      </c>
      <c r="CD255">
        <v>0.61184510000000003</v>
      </c>
      <c r="CE255">
        <v>33.246639999999999</v>
      </c>
      <c r="CF255">
        <v>0.10899689999999999</v>
      </c>
      <c r="CG255">
        <v>34.001019999999997</v>
      </c>
      <c r="CH255">
        <v>0.61269879999999999</v>
      </c>
      <c r="CI255">
        <v>33.607010000000002</v>
      </c>
      <c r="CJ255">
        <v>1.1425590000000001</v>
      </c>
      <c r="CK255">
        <v>364.07690000000002</v>
      </c>
      <c r="CL255">
        <v>0.61340870000000003</v>
      </c>
      <c r="CM255">
        <v>32.588470000000001</v>
      </c>
      <c r="CN255">
        <v>6.4759070000000003</v>
      </c>
      <c r="CO255">
        <v>2105.7890000000002</v>
      </c>
      <c r="CP255">
        <v>0.61404369999999997</v>
      </c>
      <c r="CQ255">
        <v>31.121259999999999</v>
      </c>
      <c r="CR255">
        <v>21.737359999999999</v>
      </c>
      <c r="CS255">
        <v>7197.9970000000003</v>
      </c>
      <c r="CT255">
        <v>0.61464609999999997</v>
      </c>
      <c r="CU255">
        <v>29.750119999999999</v>
      </c>
      <c r="CV255">
        <v>46.434310000000004</v>
      </c>
      <c r="CW255">
        <v>15634.65</v>
      </c>
      <c r="CX255">
        <v>0.61470460000000005</v>
      </c>
      <c r="CY255">
        <v>29.168990000000001</v>
      </c>
      <c r="CZ255">
        <v>67.087779999999995</v>
      </c>
      <c r="DA255">
        <v>22942.720000000001</v>
      </c>
      <c r="DB255">
        <v>0.61431309999999995</v>
      </c>
      <c r="DC255">
        <v>30.228349999999999</v>
      </c>
      <c r="DD255">
        <v>69.107299999999995</v>
      </c>
      <c r="DE255">
        <v>23969.5</v>
      </c>
      <c r="DF255">
        <v>0.61385860000000003</v>
      </c>
      <c r="DG255">
        <v>32.601399999999998</v>
      </c>
      <c r="DH255">
        <v>53.162089999999999</v>
      </c>
      <c r="DI255">
        <v>18672.080000000002</v>
      </c>
      <c r="DJ255">
        <v>0.61339849999999996</v>
      </c>
      <c r="DK255">
        <v>36.229419999999998</v>
      </c>
      <c r="DL255">
        <v>31.84911</v>
      </c>
      <c r="DM255">
        <v>11307.47</v>
      </c>
      <c r="DN255">
        <v>0.61306859999999996</v>
      </c>
      <c r="DO255">
        <v>39.933109999999999</v>
      </c>
      <c r="DP255">
        <v>15.443440000000001</v>
      </c>
      <c r="DQ255">
        <v>5530.6120000000001</v>
      </c>
      <c r="DR255">
        <v>0.61296709999999999</v>
      </c>
      <c r="DS255">
        <v>40.548169999999999</v>
      </c>
      <c r="DT255">
        <v>6.2765149999999998</v>
      </c>
      <c r="DU255">
        <v>2262.4949999999999</v>
      </c>
      <c r="DV255">
        <v>0.61299809999999999</v>
      </c>
      <c r="DW255">
        <v>39.043640000000003</v>
      </c>
      <c r="DX255">
        <v>2.2127159999999999</v>
      </c>
      <c r="DY255">
        <v>801.02930000000003</v>
      </c>
      <c r="DZ255">
        <v>0.61334299999999997</v>
      </c>
      <c r="EA255">
        <v>37.878929999999997</v>
      </c>
      <c r="EB255">
        <v>0.70462619999999998</v>
      </c>
      <c r="EC255">
        <v>255.34819999999999</v>
      </c>
      <c r="ED255">
        <v>0.61388189999999998</v>
      </c>
      <c r="EE255">
        <v>37.319009999999999</v>
      </c>
      <c r="EF255">
        <v>0.21756</v>
      </c>
      <c r="EG255">
        <v>78.475390000000004</v>
      </c>
      <c r="EH255">
        <v>0.61471019999999998</v>
      </c>
      <c r="EI255">
        <v>37.985790000000001</v>
      </c>
      <c r="EJ255" s="1">
        <v>7.7280370000000001E-2</v>
      </c>
      <c r="EK255">
        <v>27.395130000000002</v>
      </c>
      <c r="EL255">
        <v>0.61633800000000005</v>
      </c>
      <c r="EM255">
        <v>40.213920000000002</v>
      </c>
      <c r="EN255" s="1">
        <v>4.1637189999999998E-2</v>
      </c>
      <c r="EO255">
        <v>14.318899999999999</v>
      </c>
      <c r="EP255">
        <v>0.61771050000000005</v>
      </c>
      <c r="EQ255">
        <v>44.17427</v>
      </c>
      <c r="ER255" s="1">
        <v>3.4679550000000003E-2</v>
      </c>
      <c r="ES255">
        <v>11.677759999999999</v>
      </c>
      <c r="ET255">
        <v>0.61824400000000002</v>
      </c>
      <c r="EU255">
        <v>47.596339999999998</v>
      </c>
      <c r="EV255" s="1">
        <v>3.4408399999999999E-2</v>
      </c>
      <c r="EW255">
        <v>11.49765</v>
      </c>
      <c r="EX255">
        <v>0.61887700000000001</v>
      </c>
      <c r="EY255">
        <v>47.851689999999998</v>
      </c>
      <c r="EZ255" s="1">
        <v>3.4750549999999998E-2</v>
      </c>
      <c r="FA255">
        <v>11.573079999999999</v>
      </c>
      <c r="FB255">
        <v>0.61946290000000004</v>
      </c>
      <c r="FC255">
        <v>46.256399999999999</v>
      </c>
      <c r="FD255" s="1">
        <v>3.4194860000000001E-2</v>
      </c>
      <c r="FE255">
        <v>11.365030000000001</v>
      </c>
      <c r="FF255">
        <v>0.62001399999999995</v>
      </c>
      <c r="FG255">
        <v>44.426119999999997</v>
      </c>
      <c r="FH255" s="1">
        <v>3.2629520000000002E-2</v>
      </c>
      <c r="FI255">
        <v>10.82704</v>
      </c>
      <c r="FJ255">
        <v>0.62052350000000001</v>
      </c>
      <c r="FK255">
        <v>42.955970000000001</v>
      </c>
      <c r="FL255" s="1">
        <v>3.029339E-2</v>
      </c>
      <c r="FM255">
        <v>10.03744</v>
      </c>
      <c r="FN255">
        <v>0.62093620000000005</v>
      </c>
      <c r="FO255">
        <v>43.289740000000002</v>
      </c>
      <c r="FP255" s="1">
        <v>2.735079E-2</v>
      </c>
      <c r="FQ255">
        <v>9.0555850000000007</v>
      </c>
      <c r="FR255">
        <v>0.62123980000000001</v>
      </c>
      <c r="FS255">
        <v>44.941040000000001</v>
      </c>
      <c r="FT255" s="1">
        <v>2.3895989999999999E-2</v>
      </c>
      <c r="FU255">
        <v>7.9127650000000003</v>
      </c>
      <c r="FV255">
        <v>0.62149639999999995</v>
      </c>
      <c r="FW255">
        <v>47.133510000000001</v>
      </c>
      <c r="FX255" s="1">
        <v>2.0114569999999998E-2</v>
      </c>
      <c r="FY255">
        <v>6.6637890000000004</v>
      </c>
      <c r="FZ255">
        <v>0.62168559999999995</v>
      </c>
      <c r="GA255">
        <v>48.05762</v>
      </c>
      <c r="GB255" s="1">
        <v>1.6339739999999998E-2</v>
      </c>
      <c r="GC255">
        <v>5.4157039999999999</v>
      </c>
      <c r="GD255">
        <v>0.62183169999999999</v>
      </c>
      <c r="GE255">
        <v>47.653489999999998</v>
      </c>
      <c r="GF255" s="1">
        <v>1.29719E-2</v>
      </c>
      <c r="GG255">
        <v>4.2994139999999996</v>
      </c>
      <c r="GH255">
        <v>0.62194519999999998</v>
      </c>
      <c r="GI255">
        <v>45.817079999999997</v>
      </c>
      <c r="GJ255">
        <v>1.0286139999999999E-2</v>
      </c>
      <c r="GK255">
        <v>3.4060700000000002</v>
      </c>
      <c r="GL255">
        <v>0.62202139999999995</v>
      </c>
      <c r="GM255">
        <v>43.760210000000001</v>
      </c>
      <c r="GN255" s="1">
        <v>8.3378099999999993E-3</v>
      </c>
      <c r="GO255">
        <v>2.7559399999999998</v>
      </c>
      <c r="GP255">
        <v>0.6220753</v>
      </c>
      <c r="GQ255">
        <v>42.361159999999998</v>
      </c>
      <c r="GR255" s="1">
        <v>7.0140259999999996E-3</v>
      </c>
      <c r="GS255">
        <v>2.313396</v>
      </c>
      <c r="GT255">
        <v>0.62211660000000002</v>
      </c>
      <c r="GU255">
        <v>43.573529999999998</v>
      </c>
      <c r="GV255" s="1">
        <v>6.1394539999999999E-3</v>
      </c>
      <c r="GW255">
        <v>2.0209600000000001</v>
      </c>
      <c r="GX255">
        <v>0.62213050000000003</v>
      </c>
      <c r="GY255">
        <v>46.256390000000003</v>
      </c>
      <c r="GZ255" s="1">
        <v>5.5511939999999997E-3</v>
      </c>
      <c r="HA255">
        <v>1.824899</v>
      </c>
      <c r="HB255">
        <v>0.62215889999999996</v>
      </c>
      <c r="HC255">
        <v>49.395429999999998</v>
      </c>
      <c r="HD255" s="1">
        <v>5.1338299999999998E-3</v>
      </c>
      <c r="HE255">
        <v>1.6859789999999999</v>
      </c>
      <c r="HF255">
        <v>0.62218479999999998</v>
      </c>
      <c r="HG255">
        <v>51.473500000000001</v>
      </c>
      <c r="HH255" s="1">
        <v>4.8131490000000001E-3</v>
      </c>
      <c r="HI255">
        <v>1.5798099999999999</v>
      </c>
      <c r="HJ255">
        <v>0.62218620000000002</v>
      </c>
      <c r="HK255">
        <v>50.75385</v>
      </c>
      <c r="HL255" s="1">
        <v>4.5481100000000002E-3</v>
      </c>
      <c r="HM255">
        <v>1.492362</v>
      </c>
      <c r="HN255">
        <v>0.62218560000000001</v>
      </c>
      <c r="HO255">
        <v>48.649679999999996</v>
      </c>
      <c r="HP255" s="1">
        <v>4.3169920000000004E-3</v>
      </c>
      <c r="HQ255">
        <v>1.4162429999999999</v>
      </c>
      <c r="HR255">
        <v>0.62219979999999997</v>
      </c>
      <c r="HS255">
        <v>46.138219999999997</v>
      </c>
      <c r="HT255" s="1">
        <v>4.1085879999999998E-3</v>
      </c>
      <c r="HU255">
        <v>1.347693</v>
      </c>
      <c r="HV255">
        <v>0.622193</v>
      </c>
      <c r="HW255">
        <v>44.255290000000002</v>
      </c>
      <c r="HX255" s="1">
        <v>3.9167799999999999E-3</v>
      </c>
      <c r="HY255">
        <v>1.2847580000000001</v>
      </c>
      <c r="HZ255">
        <v>0.62218430000000002</v>
      </c>
      <c r="IA255">
        <v>44.945140000000002</v>
      </c>
      <c r="IB255" s="1">
        <v>3.738094E-3</v>
      </c>
      <c r="IC255">
        <v>1.2261169999999999</v>
      </c>
      <c r="ID255">
        <v>0.62219999999999998</v>
      </c>
      <c r="IE255">
        <v>48.496360000000003</v>
      </c>
      <c r="IF255" s="1">
        <v>3.5707270000000001E-3</v>
      </c>
      <c r="IG255">
        <v>1.1711119999999999</v>
      </c>
      <c r="IH255">
        <v>0.62220260000000005</v>
      </c>
      <c r="II255">
        <v>53.082599999999999</v>
      </c>
      <c r="IJ255" s="1">
        <v>3.4125990000000001E-3</v>
      </c>
      <c r="IK255">
        <v>1.1192420000000001</v>
      </c>
      <c r="IL255">
        <v>0.62220900000000001</v>
      </c>
      <c r="IM255">
        <v>55.393270000000001</v>
      </c>
      <c r="IN255" s="1">
        <v>3.2637500000000002E-3</v>
      </c>
      <c r="IO255">
        <v>1.070314</v>
      </c>
      <c r="IP255">
        <v>0.62220070000000005</v>
      </c>
      <c r="IQ255">
        <v>54.930799999999998</v>
      </c>
      <c r="IR255" s="1">
        <v>3.1228440000000001E-3</v>
      </c>
      <c r="IS255">
        <v>1.02416</v>
      </c>
      <c r="IT255">
        <v>0.62221099999999996</v>
      </c>
      <c r="IU255">
        <v>53.024299999999997</v>
      </c>
      <c r="IV255" s="1">
        <v>2.9901609999999999E-3</v>
      </c>
      <c r="IW255">
        <v>0.9805393</v>
      </c>
      <c r="IX255">
        <v>0.62221380000000004</v>
      </c>
      <c r="IY255">
        <v>50.891350000000003</v>
      </c>
      <c r="IZ255" s="1">
        <v>2.864204E-3</v>
      </c>
      <c r="JA255">
        <v>0.93923389999999995</v>
      </c>
      <c r="JB255">
        <v>0.62220149999999996</v>
      </c>
      <c r="JC255">
        <v>49.08305</v>
      </c>
      <c r="JD255" s="1">
        <v>2.7444259999999999E-3</v>
      </c>
      <c r="JE255">
        <v>0.90001399999999998</v>
      </c>
      <c r="JF255">
        <v>0.62220690000000001</v>
      </c>
      <c r="JG255">
        <v>49.351550000000003</v>
      </c>
      <c r="JH255" s="1">
        <v>2.6313830000000002E-3</v>
      </c>
      <c r="JI255">
        <v>0.86285610000000001</v>
      </c>
      <c r="JJ255">
        <v>0.62220679999999995</v>
      </c>
      <c r="JK255">
        <v>50.230359999999997</v>
      </c>
      <c r="JL255" s="1">
        <v>2.5222650000000001E-3</v>
      </c>
      <c r="JM255">
        <v>0.82755420000000002</v>
      </c>
      <c r="JN255">
        <v>0.62220949999999997</v>
      </c>
      <c r="JO255">
        <v>50.293869999999998</v>
      </c>
      <c r="JP255" s="1">
        <v>2.413859E-3</v>
      </c>
      <c r="JQ255">
        <v>0.79401560000000004</v>
      </c>
      <c r="JR255">
        <v>0.62220240000000004</v>
      </c>
      <c r="JS255">
        <v>49.796289999999999</v>
      </c>
      <c r="JT255" s="1">
        <v>2.3110650000000002E-3</v>
      </c>
      <c r="JU255">
        <v>0.76211320000000005</v>
      </c>
      <c r="JV255">
        <v>0.62221020000000005</v>
      </c>
      <c r="JW255">
        <v>48.909610000000001</v>
      </c>
      <c r="JX255" s="1">
        <v>2.2140969999999999E-3</v>
      </c>
      <c r="JY255">
        <v>0.73187349999999995</v>
      </c>
      <c r="JZ255">
        <v>0.62220299999999995</v>
      </c>
      <c r="KA255">
        <v>47.200279999999999</v>
      </c>
      <c r="KB255" s="1">
        <v>2.1226320000000002E-3</v>
      </c>
      <c r="KC255">
        <v>0.70319889999999996</v>
      </c>
      <c r="KD255">
        <v>0.62220419999999999</v>
      </c>
      <c r="KE255">
        <v>45.290430000000001</v>
      </c>
      <c r="KF255" s="1">
        <v>2.03587E-3</v>
      </c>
      <c r="KG255">
        <v>0.67589299999999997</v>
      </c>
      <c r="KH255">
        <v>0.62220279999999994</v>
      </c>
      <c r="KI255">
        <v>43.751449999999998</v>
      </c>
      <c r="KJ255" s="1">
        <v>1.953294E-3</v>
      </c>
      <c r="KK255">
        <v>0.64978899999999995</v>
      </c>
      <c r="KL255">
        <v>0.62220200000000003</v>
      </c>
      <c r="KM255">
        <v>44.587699999999998</v>
      </c>
      <c r="KN255" s="1">
        <v>1.8747589999999999E-3</v>
      </c>
      <c r="KO255">
        <v>0.62485930000000001</v>
      </c>
      <c r="KP255">
        <v>0.62220050000000005</v>
      </c>
      <c r="KQ255">
        <v>48.350380000000001</v>
      </c>
      <c r="KR255" s="1">
        <v>1.799971E-3</v>
      </c>
      <c r="KS255">
        <v>0.60106530000000002</v>
      </c>
      <c r="KT255">
        <v>0.62220540000000002</v>
      </c>
      <c r="KU255">
        <v>53.320740000000001</v>
      </c>
      <c r="KV255" s="1">
        <v>1.72897E-3</v>
      </c>
      <c r="KW255">
        <v>0.57837479999999997</v>
      </c>
      <c r="KX255">
        <v>0.62220940000000002</v>
      </c>
      <c r="KY255">
        <v>55.902160000000002</v>
      </c>
      <c r="KZ255" s="1">
        <v>1.661257E-3</v>
      </c>
      <c r="LA255">
        <v>0.55667370000000005</v>
      </c>
      <c r="LB255">
        <v>0.62220629999999999</v>
      </c>
      <c r="LC255">
        <v>54.520119999999999</v>
      </c>
      <c r="LD255" s="1">
        <v>1.5968219999999999E-3</v>
      </c>
      <c r="LE255">
        <v>0.53592340000000005</v>
      </c>
      <c r="LF255">
        <v>0.6222065</v>
      </c>
      <c r="LG255">
        <v>51.757750000000001</v>
      </c>
      <c r="LH255" s="1">
        <v>1.5352090000000001E-3</v>
      </c>
      <c r="LI255">
        <v>0.51607139999999996</v>
      </c>
      <c r="LJ255">
        <v>0.62219990000000003</v>
      </c>
      <c r="LK255">
        <v>49.623919999999998</v>
      </c>
      <c r="LL255" s="1">
        <v>1.4764559999999999E-3</v>
      </c>
      <c r="LM255">
        <v>0.49706240000000002</v>
      </c>
      <c r="LN255">
        <v>0.62220019999999998</v>
      </c>
      <c r="LO255">
        <v>48.027819999999998</v>
      </c>
      <c r="LP255" s="1">
        <v>1.420464E-3</v>
      </c>
      <c r="LQ255">
        <v>0.47891679999999998</v>
      </c>
      <c r="LR255">
        <v>0.62220439999999999</v>
      </c>
      <c r="LS255">
        <v>47.979289999999999</v>
      </c>
      <c r="LT255" s="1">
        <v>1.3670609999999999E-3</v>
      </c>
      <c r="LU255">
        <v>0.4615417</v>
      </c>
      <c r="LV255">
        <v>0.62219999999999998</v>
      </c>
      <c r="LW255">
        <v>49.536520000000003</v>
      </c>
      <c r="LX255" s="1">
        <v>1.315706E-3</v>
      </c>
      <c r="LY255">
        <v>0.4448144</v>
      </c>
      <c r="LZ255">
        <v>0.62220109999999995</v>
      </c>
      <c r="MA255">
        <v>50.87473</v>
      </c>
      <c r="MB255" s="1">
        <v>1.266604E-3</v>
      </c>
      <c r="MC255">
        <v>0.42878250000000001</v>
      </c>
      <c r="MD255">
        <v>0.62220710000000001</v>
      </c>
      <c r="ME255">
        <v>51.534680000000002</v>
      </c>
      <c r="MF255" s="1">
        <v>1.219625E-3</v>
      </c>
      <c r="MG255">
        <v>0.41342370000000001</v>
      </c>
      <c r="MH255">
        <v>0.62220350000000002</v>
      </c>
      <c r="MI255">
        <v>50.963189999999997</v>
      </c>
      <c r="MJ255" s="1">
        <v>1.1745869999999999E-3</v>
      </c>
      <c r="MK255">
        <v>0.39869949999999998</v>
      </c>
      <c r="ML255">
        <v>0.62220410000000004</v>
      </c>
      <c r="MM255">
        <v>48.630470000000003</v>
      </c>
      <c r="MN255">
        <v>1.1313619999999999E-3</v>
      </c>
      <c r="MO255">
        <v>0.38460850000000002</v>
      </c>
      <c r="MP255">
        <v>0.6222029</v>
      </c>
      <c r="MQ255">
        <v>46.130389999999998</v>
      </c>
      <c r="MR255" s="1">
        <v>1.090045E-3</v>
      </c>
      <c r="MS255">
        <v>0.37112119999999998</v>
      </c>
      <c r="MT255">
        <v>0.62220229999999999</v>
      </c>
      <c r="MU255">
        <v>43.974780000000003</v>
      </c>
      <c r="MV255" s="1">
        <v>1.050449E-3</v>
      </c>
      <c r="MW255">
        <v>0.35818640000000002</v>
      </c>
      <c r="MX255">
        <v>0.62220940000000002</v>
      </c>
      <c r="MY255">
        <v>43.579830000000001</v>
      </c>
      <c r="MZ255" s="1">
        <v>1.012668E-3</v>
      </c>
      <c r="NA255">
        <v>0.34578449999999999</v>
      </c>
      <c r="NB255">
        <v>0.62220569999999997</v>
      </c>
      <c r="NC255">
        <v>44.32893</v>
      </c>
      <c r="ND255" s="1">
        <v>9.7645869999999995E-4</v>
      </c>
      <c r="NE255">
        <v>0.33389089999999999</v>
      </c>
      <c r="NF255">
        <v>0.62220240000000004</v>
      </c>
      <c r="NG255">
        <v>46.48724</v>
      </c>
      <c r="NH255" s="1">
        <v>9.4169190000000002E-4</v>
      </c>
      <c r="NI255">
        <v>0.322463</v>
      </c>
      <c r="NJ255">
        <v>0.62220350000000002</v>
      </c>
      <c r="NK255">
        <v>49.003189999999996</v>
      </c>
      <c r="NL255" s="1">
        <v>9.08354E-4</v>
      </c>
      <c r="NM255">
        <v>0.3114828</v>
      </c>
      <c r="NN255">
        <v>0.62220140000000002</v>
      </c>
      <c r="NO255">
        <v>48.937800000000003</v>
      </c>
      <c r="NP255" s="1">
        <v>8.7638199999999999E-4</v>
      </c>
      <c r="NQ255">
        <v>0.3009173</v>
      </c>
      <c r="NR255">
        <v>0.62220489999999995</v>
      </c>
      <c r="NS255">
        <v>46.15287</v>
      </c>
      <c r="NT255" s="1">
        <v>8.4559570000000001E-4</v>
      </c>
      <c r="NU255">
        <v>0.29073739999999998</v>
      </c>
      <c r="NV255">
        <v>0.6222065</v>
      </c>
      <c r="NW255">
        <v>43.823230000000002</v>
      </c>
      <c r="NX255" s="1">
        <v>8.1607130000000002E-4</v>
      </c>
      <c r="NY255">
        <v>0.28094150000000001</v>
      </c>
      <c r="NZ255">
        <v>0.62220120000000001</v>
      </c>
      <c r="OA255">
        <v>42.666969999999999</v>
      </c>
      <c r="OB255" s="1">
        <v>7.8778530000000004E-4</v>
      </c>
      <c r="OC255">
        <v>0.27150649999999998</v>
      </c>
      <c r="OD255">
        <v>0.62220450000000005</v>
      </c>
      <c r="OE255">
        <v>43.677070000000001</v>
      </c>
      <c r="OF255" s="1">
        <v>7.6064470000000001E-4</v>
      </c>
      <c r="OG255">
        <v>0.26241710000000001</v>
      </c>
      <c r="OH255">
        <v>0.62221099999999996</v>
      </c>
      <c r="OI255">
        <v>44.787460000000003</v>
      </c>
      <c r="OJ255" s="1">
        <v>7.3454979999999998E-4</v>
      </c>
      <c r="OK255">
        <v>0.25365179999999998</v>
      </c>
    </row>
    <row r="256" spans="1:401" x14ac:dyDescent="0.35">
      <c r="A256">
        <v>262</v>
      </c>
      <c r="B256" t="s">
        <v>4</v>
      </c>
      <c r="C256" t="s">
        <v>181</v>
      </c>
      <c r="D256" t="s">
        <v>262</v>
      </c>
      <c r="E256">
        <v>890.43960000000004</v>
      </c>
      <c r="F256">
        <v>0.88085780000000002</v>
      </c>
      <c r="G256">
        <v>26.900410000000001</v>
      </c>
      <c r="H256">
        <v>0</v>
      </c>
      <c r="I256">
        <v>0</v>
      </c>
      <c r="J256">
        <v>0.87286600000000003</v>
      </c>
      <c r="K256">
        <v>27.305610000000001</v>
      </c>
      <c r="L256">
        <v>0</v>
      </c>
      <c r="M256">
        <v>0</v>
      </c>
      <c r="N256">
        <v>0.86478080000000002</v>
      </c>
      <c r="O256">
        <v>27.023959999999999</v>
      </c>
      <c r="P256">
        <v>0</v>
      </c>
      <c r="Q256">
        <v>0</v>
      </c>
      <c r="R256">
        <v>0.85659130000000006</v>
      </c>
      <c r="S256">
        <v>27.306950000000001</v>
      </c>
      <c r="T256">
        <v>0</v>
      </c>
      <c r="U256">
        <v>0</v>
      </c>
      <c r="V256">
        <v>0.84836659999999997</v>
      </c>
      <c r="W256">
        <v>27.43451</v>
      </c>
      <c r="X256">
        <v>0</v>
      </c>
      <c r="Y256">
        <v>0</v>
      </c>
      <c r="Z256">
        <v>0.84009409999999995</v>
      </c>
      <c r="AA256">
        <v>26.8931</v>
      </c>
      <c r="AB256">
        <v>0</v>
      </c>
      <c r="AC256">
        <v>0</v>
      </c>
      <c r="AD256">
        <v>0.8318101</v>
      </c>
      <c r="AE256">
        <v>26.094239999999999</v>
      </c>
      <c r="AF256">
        <v>0</v>
      </c>
      <c r="AG256">
        <v>0</v>
      </c>
      <c r="AH256">
        <v>0.8238297</v>
      </c>
      <c r="AI256">
        <v>25.5671</v>
      </c>
      <c r="AJ256">
        <v>0</v>
      </c>
      <c r="AK256">
        <v>0</v>
      </c>
      <c r="AL256">
        <v>0.81961850000000003</v>
      </c>
      <c r="AM256">
        <v>25.582070000000002</v>
      </c>
      <c r="AN256">
        <v>0</v>
      </c>
      <c r="AO256">
        <v>0</v>
      </c>
      <c r="AP256">
        <v>0.81496449999999998</v>
      </c>
      <c r="AQ256">
        <v>26.98405</v>
      </c>
      <c r="AR256">
        <v>0</v>
      </c>
      <c r="AS256">
        <v>0</v>
      </c>
      <c r="AT256">
        <v>0.80941510000000005</v>
      </c>
      <c r="AU256">
        <v>29.05254</v>
      </c>
      <c r="AV256">
        <v>0</v>
      </c>
      <c r="AW256">
        <v>0</v>
      </c>
      <c r="AX256">
        <v>0.80399359999999997</v>
      </c>
      <c r="AY256">
        <v>31.15307</v>
      </c>
      <c r="AZ256">
        <v>0</v>
      </c>
      <c r="BA256">
        <v>0</v>
      </c>
      <c r="BB256">
        <v>0.79878139999999997</v>
      </c>
      <c r="BC256">
        <v>32.484059999999999</v>
      </c>
      <c r="BD256" s="1">
        <v>1.66273E-31</v>
      </c>
      <c r="BE256" s="1">
        <v>5.8339809999999996E-29</v>
      </c>
      <c r="BF256">
        <v>0.79401489999999997</v>
      </c>
      <c r="BG256">
        <v>32.084479999999999</v>
      </c>
      <c r="BH256" s="1">
        <v>6.1921399999999998E-22</v>
      </c>
      <c r="BI256" s="1">
        <v>2.1766409999999999E-19</v>
      </c>
      <c r="BJ256">
        <v>0.78972949999999997</v>
      </c>
      <c r="BK256">
        <v>30.786850000000001</v>
      </c>
      <c r="BL256" s="1">
        <v>5.9875999999999997E-15</v>
      </c>
      <c r="BM256" s="1">
        <v>1.4545639999999999E-12</v>
      </c>
      <c r="BN256">
        <v>0.78580439999999996</v>
      </c>
      <c r="BO256">
        <v>29.811589999999999</v>
      </c>
      <c r="BP256" s="1">
        <v>2.9395200000000002E-10</v>
      </c>
      <c r="BQ256" s="1">
        <v>7.6550489999999998E-8</v>
      </c>
      <c r="BR256">
        <v>0.78225429999999996</v>
      </c>
      <c r="BS256">
        <v>29.46367</v>
      </c>
      <c r="BT256" s="1">
        <v>3.3461439999999998E-7</v>
      </c>
      <c r="BU256" s="1">
        <v>9.2979010000000006E-5</v>
      </c>
      <c r="BV256">
        <v>0.77934429999999999</v>
      </c>
      <c r="BW256">
        <v>30.561889999999998</v>
      </c>
      <c r="BX256" s="1">
        <v>6.3971800000000003E-5</v>
      </c>
      <c r="BY256" s="1">
        <v>1.863304E-2</v>
      </c>
      <c r="BZ256">
        <v>0.77691639999999995</v>
      </c>
      <c r="CA256">
        <v>32.102420000000002</v>
      </c>
      <c r="CB256" s="1">
        <v>3.6960420000000001E-3</v>
      </c>
      <c r="CC256">
        <v>1.120101</v>
      </c>
      <c r="CD256">
        <v>0.7750823</v>
      </c>
      <c r="CE256">
        <v>33.218429999999998</v>
      </c>
      <c r="CF256" s="1">
        <v>8.5542569999999998E-2</v>
      </c>
      <c r="CG256">
        <v>26.842580000000002</v>
      </c>
      <c r="CH256">
        <v>0.775779</v>
      </c>
      <c r="CI256">
        <v>33.636339999999997</v>
      </c>
      <c r="CJ256">
        <v>0.94779970000000002</v>
      </c>
      <c r="CK256">
        <v>305.56900000000002</v>
      </c>
      <c r="CL256">
        <v>0.77616300000000005</v>
      </c>
      <c r="CM256">
        <v>32.697360000000003</v>
      </c>
      <c r="CN256">
        <v>5.6403999999999996</v>
      </c>
      <c r="CO256">
        <v>1865.588</v>
      </c>
      <c r="CP256">
        <v>0.77643309999999999</v>
      </c>
      <c r="CQ256">
        <v>31.23978</v>
      </c>
      <c r="CR256">
        <v>19.773420000000002</v>
      </c>
      <c r="CS256">
        <v>6692.2330000000002</v>
      </c>
      <c r="CT256">
        <v>0.77645810000000004</v>
      </c>
      <c r="CU256">
        <v>29.836169999999999</v>
      </c>
      <c r="CV256">
        <v>43.910319999999999</v>
      </c>
      <c r="CW256">
        <v>15179.57</v>
      </c>
      <c r="CX256">
        <v>0.77631689999999998</v>
      </c>
      <c r="CY256">
        <v>29.188870000000001</v>
      </c>
      <c r="CZ256">
        <v>65.677189999999996</v>
      </c>
      <c r="DA256">
        <v>23150.98</v>
      </c>
      <c r="DB256">
        <v>0.77613330000000003</v>
      </c>
      <c r="DC256">
        <v>30.193259999999999</v>
      </c>
      <c r="DD256">
        <v>69.77467</v>
      </c>
      <c r="DE256">
        <v>25030.400000000001</v>
      </c>
      <c r="DF256">
        <v>0.77590840000000005</v>
      </c>
      <c r="DG256">
        <v>32.573430000000002</v>
      </c>
      <c r="DH256">
        <v>55.16769</v>
      </c>
      <c r="DI256">
        <v>20109.13</v>
      </c>
      <c r="DJ256">
        <v>0.77575769999999999</v>
      </c>
      <c r="DK256">
        <v>36.218829999999997</v>
      </c>
      <c r="DL256">
        <v>33.851399999999998</v>
      </c>
      <c r="DM256">
        <v>12515.91</v>
      </c>
      <c r="DN256">
        <v>0.77587539999999999</v>
      </c>
      <c r="DO256">
        <v>39.984729999999999</v>
      </c>
      <c r="DP256">
        <v>16.75656</v>
      </c>
      <c r="DQ256">
        <v>6271.3869999999997</v>
      </c>
      <c r="DR256">
        <v>0.77629369999999998</v>
      </c>
      <c r="DS256">
        <v>40.651389999999999</v>
      </c>
      <c r="DT256">
        <v>6.9296040000000003</v>
      </c>
      <c r="DU256">
        <v>2620.08</v>
      </c>
      <c r="DV256">
        <v>0.7769336</v>
      </c>
      <c r="DW256">
        <v>39.140880000000003</v>
      </c>
      <c r="DX256">
        <v>2.4770690000000002</v>
      </c>
      <c r="DY256">
        <v>944.1046</v>
      </c>
      <c r="DZ256">
        <v>0.77798279999999997</v>
      </c>
      <c r="EA256">
        <v>37.919490000000003</v>
      </c>
      <c r="EB256">
        <v>0.79587960000000002</v>
      </c>
      <c r="EC256">
        <v>304.79489999999998</v>
      </c>
      <c r="ED256">
        <v>0.77931899999999998</v>
      </c>
      <c r="EE256">
        <v>37.311109999999999</v>
      </c>
      <c r="EF256">
        <v>0.24534790000000001</v>
      </c>
      <c r="EG256">
        <v>93.847620000000006</v>
      </c>
      <c r="EH256">
        <v>0.78106520000000002</v>
      </c>
      <c r="EI256">
        <v>37.921019999999999</v>
      </c>
      <c r="EJ256" s="1">
        <v>8.4861989999999998E-2</v>
      </c>
      <c r="EK256">
        <v>31.9651</v>
      </c>
      <c r="EL256">
        <v>0.7835704</v>
      </c>
      <c r="EM256">
        <v>40.107489999999999</v>
      </c>
      <c r="EN256" s="1">
        <v>4.341039E-2</v>
      </c>
      <c r="EO256">
        <v>15.829179999999999</v>
      </c>
      <c r="EP256">
        <v>0.78644780000000003</v>
      </c>
      <c r="EQ256">
        <v>44.081789999999998</v>
      </c>
      <c r="ER256" s="1">
        <v>3.494365E-2</v>
      </c>
      <c r="ES256">
        <v>12.43042</v>
      </c>
      <c r="ET256">
        <v>0.78926110000000005</v>
      </c>
      <c r="EU256">
        <v>47.575470000000003</v>
      </c>
      <c r="EV256" s="1">
        <v>3.43836E-2</v>
      </c>
      <c r="EW256">
        <v>12.122339999999999</v>
      </c>
      <c r="EX256">
        <v>0.79189449999999995</v>
      </c>
      <c r="EY256">
        <v>47.90005</v>
      </c>
      <c r="EZ256" s="1">
        <v>3.4760649999999997E-2</v>
      </c>
      <c r="FA256">
        <v>12.218959999999999</v>
      </c>
      <c r="FB256">
        <v>0.79419119999999999</v>
      </c>
      <c r="FC256">
        <v>46.355350000000001</v>
      </c>
      <c r="FD256" s="1">
        <v>3.430486E-2</v>
      </c>
      <c r="FE256">
        <v>12.043240000000001</v>
      </c>
      <c r="FF256">
        <v>0.79615780000000003</v>
      </c>
      <c r="FG256">
        <v>44.537100000000002</v>
      </c>
      <c r="FH256" s="1">
        <v>3.2825750000000001E-2</v>
      </c>
      <c r="FI256">
        <v>11.51323</v>
      </c>
      <c r="FJ256">
        <v>0.79780439999999997</v>
      </c>
      <c r="FK256">
        <v>43.050170000000001</v>
      </c>
      <c r="FL256" s="1">
        <v>3.0553239999999999E-2</v>
      </c>
      <c r="FM256">
        <v>10.707000000000001</v>
      </c>
      <c r="FN256">
        <v>0.7990891</v>
      </c>
      <c r="FO256">
        <v>43.316519999999997</v>
      </c>
      <c r="FP256" s="1">
        <v>2.7662340000000001E-2</v>
      </c>
      <c r="FQ256">
        <v>9.6917639999999992</v>
      </c>
      <c r="FR256">
        <v>0.80007249999999996</v>
      </c>
      <c r="FS256">
        <v>44.90963</v>
      </c>
      <c r="FT256" s="1">
        <v>2.4249469999999999E-2</v>
      </c>
      <c r="FU256">
        <v>8.5016390000000008</v>
      </c>
      <c r="FV256">
        <v>0.80080850000000003</v>
      </c>
      <c r="FW256">
        <v>47.096119999999999</v>
      </c>
      <c r="FX256" s="1">
        <v>2.0487140000000001E-2</v>
      </c>
      <c r="FY256">
        <v>7.1901529999999996</v>
      </c>
      <c r="FZ256">
        <v>0.80139769999999999</v>
      </c>
      <c r="GA256">
        <v>48.055109999999999</v>
      </c>
      <c r="GB256" s="1">
        <v>1.6694380000000002E-2</v>
      </c>
      <c r="GC256">
        <v>5.8647809999999998</v>
      </c>
      <c r="GD256">
        <v>0.80179639999999996</v>
      </c>
      <c r="GE256">
        <v>47.713120000000004</v>
      </c>
      <c r="GF256" s="1">
        <v>1.327267E-2</v>
      </c>
      <c r="GG256">
        <v>4.66439</v>
      </c>
      <c r="GH256">
        <v>0.80208820000000003</v>
      </c>
      <c r="GI256">
        <v>45.931669999999997</v>
      </c>
      <c r="GJ256" s="1">
        <v>1.051532E-2</v>
      </c>
      <c r="GK256">
        <v>3.6922169999999999</v>
      </c>
      <c r="GL256">
        <v>0.80232939999999997</v>
      </c>
      <c r="GM256">
        <v>43.875059999999998</v>
      </c>
      <c r="GN256" s="1">
        <v>8.4985470000000004E-3</v>
      </c>
      <c r="GO256">
        <v>2.9780310000000001</v>
      </c>
      <c r="GP256">
        <v>0.80246490000000004</v>
      </c>
      <c r="GQ256">
        <v>42.40793</v>
      </c>
      <c r="GR256" s="1">
        <v>7.1211690000000001E-3</v>
      </c>
      <c r="GS256">
        <v>2.488934</v>
      </c>
      <c r="GT256">
        <v>0.80256519999999998</v>
      </c>
      <c r="GU256">
        <v>43.527610000000003</v>
      </c>
      <c r="GV256" s="1">
        <v>6.2101350000000003E-3</v>
      </c>
      <c r="GW256">
        <v>2.1652239999999998</v>
      </c>
      <c r="GX256">
        <v>0.8026356</v>
      </c>
      <c r="GY256">
        <v>46.174129999999998</v>
      </c>
      <c r="GZ256" s="1">
        <v>5.599644E-3</v>
      </c>
      <c r="HA256">
        <v>1.9490130000000001</v>
      </c>
      <c r="HB256">
        <v>0.80268510000000004</v>
      </c>
      <c r="HC256">
        <v>49.339419999999997</v>
      </c>
      <c r="HD256" s="1">
        <v>5.1693650000000004E-3</v>
      </c>
      <c r="HE256">
        <v>1.7969679999999999</v>
      </c>
      <c r="HF256">
        <v>0.80270070000000004</v>
      </c>
      <c r="HG256">
        <v>51.473210000000002</v>
      </c>
      <c r="HH256" s="1">
        <v>4.8413099999999997E-3</v>
      </c>
      <c r="HI256">
        <v>1.6817740000000001</v>
      </c>
      <c r="HJ256">
        <v>0.80273459999999996</v>
      </c>
      <c r="HK256">
        <v>50.850479999999997</v>
      </c>
      <c r="HL256" s="1">
        <v>4.5720370000000001E-3</v>
      </c>
      <c r="HM256">
        <v>1.587593</v>
      </c>
      <c r="HN256">
        <v>0.80274029999999996</v>
      </c>
      <c r="HO256">
        <v>48.802520000000001</v>
      </c>
      <c r="HP256" s="1">
        <v>4.3381959999999999E-3</v>
      </c>
      <c r="HQ256">
        <v>1.5060070000000001</v>
      </c>
      <c r="HR256">
        <v>0.80276110000000001</v>
      </c>
      <c r="HS256">
        <v>46.300420000000003</v>
      </c>
      <c r="HT256" s="1">
        <v>4.1279000000000003E-3</v>
      </c>
      <c r="HU256">
        <v>1.432785</v>
      </c>
      <c r="HV256">
        <v>0.80274749999999995</v>
      </c>
      <c r="HW256">
        <v>44.374850000000002</v>
      </c>
      <c r="HX256" s="1">
        <v>3.9346219999999996E-3</v>
      </c>
      <c r="HY256">
        <v>1.3656520000000001</v>
      </c>
      <c r="HZ256">
        <v>0.80277430000000005</v>
      </c>
      <c r="IA256">
        <v>44.986199999999997</v>
      </c>
      <c r="IB256" s="1">
        <v>3.7548410000000001E-3</v>
      </c>
      <c r="IC256">
        <v>1.3031889999999999</v>
      </c>
      <c r="ID256">
        <v>0.80277129999999997</v>
      </c>
      <c r="IE256">
        <v>48.48433</v>
      </c>
      <c r="IF256" s="1">
        <v>3.5864540000000002E-3</v>
      </c>
      <c r="IG256">
        <v>1.2446219999999999</v>
      </c>
      <c r="IH256">
        <v>0.80277739999999997</v>
      </c>
      <c r="II256">
        <v>53.073979999999999</v>
      </c>
      <c r="IJ256" s="1">
        <v>3.427444E-3</v>
      </c>
      <c r="IK256">
        <v>1.1894309999999999</v>
      </c>
      <c r="IL256">
        <v>0.8027765</v>
      </c>
      <c r="IM256">
        <v>55.427860000000003</v>
      </c>
      <c r="IN256" s="1">
        <v>3.277744E-3</v>
      </c>
      <c r="IO256">
        <v>1.1373740000000001</v>
      </c>
      <c r="IP256">
        <v>0.80276919999999996</v>
      </c>
      <c r="IQ256">
        <v>55.012880000000003</v>
      </c>
      <c r="IR256" s="1">
        <v>3.1360469999999999E-3</v>
      </c>
      <c r="IS256">
        <v>1.088233</v>
      </c>
      <c r="IT256">
        <v>0.80277759999999998</v>
      </c>
      <c r="IU256">
        <v>53.135449999999999</v>
      </c>
      <c r="IV256" s="1">
        <v>3.0026609999999998E-3</v>
      </c>
      <c r="IW256">
        <v>1.0418400000000001</v>
      </c>
      <c r="IX256">
        <v>0.80277799999999999</v>
      </c>
      <c r="IY256">
        <v>51.012520000000002</v>
      </c>
      <c r="IZ256" s="1">
        <v>2.8760489999999999E-3</v>
      </c>
      <c r="JA256">
        <v>0.99790160000000006</v>
      </c>
      <c r="JB256">
        <v>0.80276780000000003</v>
      </c>
      <c r="JC256">
        <v>49.17548</v>
      </c>
      <c r="JD256" s="1">
        <v>2.755665E-3</v>
      </c>
      <c r="JE256">
        <v>0.9561769</v>
      </c>
      <c r="JF256">
        <v>0.80277109999999996</v>
      </c>
      <c r="JG256">
        <v>49.375900000000001</v>
      </c>
      <c r="JH256" s="1">
        <v>2.642036E-3</v>
      </c>
      <c r="JI256">
        <v>0.916655</v>
      </c>
      <c r="JJ256">
        <v>0.80277410000000005</v>
      </c>
      <c r="JK256">
        <v>50.221080000000001</v>
      </c>
      <c r="JL256" s="1">
        <v>2.5323810000000002E-3</v>
      </c>
      <c r="JM256">
        <v>0.87912299999999999</v>
      </c>
      <c r="JN256">
        <v>0.80277410000000005</v>
      </c>
      <c r="JO256">
        <v>50.282130000000002</v>
      </c>
      <c r="JP256" s="1">
        <v>2.4234389999999999E-3</v>
      </c>
      <c r="JQ256">
        <v>0.84345400000000004</v>
      </c>
      <c r="JR256">
        <v>0.80277480000000001</v>
      </c>
      <c r="JS256">
        <v>49.796590000000002</v>
      </c>
      <c r="JT256" s="1">
        <v>2.3201609999999998E-3</v>
      </c>
      <c r="JU256">
        <v>0.80953180000000002</v>
      </c>
      <c r="JV256">
        <v>0.80277569999999998</v>
      </c>
      <c r="JW256">
        <v>48.982149999999997</v>
      </c>
      <c r="JX256" s="1">
        <v>2.2227000000000002E-3</v>
      </c>
      <c r="JY256">
        <v>0.77736459999999996</v>
      </c>
      <c r="JZ256">
        <v>0.80276930000000002</v>
      </c>
      <c r="KA256">
        <v>47.32864</v>
      </c>
      <c r="KB256" s="1">
        <v>2.1307779999999998E-3</v>
      </c>
      <c r="KC256">
        <v>0.74687159999999997</v>
      </c>
      <c r="KD256">
        <v>0.80276950000000002</v>
      </c>
      <c r="KE256">
        <v>45.404150000000001</v>
      </c>
      <c r="KF256" s="1">
        <v>2.0436310000000002E-3</v>
      </c>
      <c r="KG256">
        <v>0.71784159999999997</v>
      </c>
      <c r="KH256">
        <v>0.80276809999999998</v>
      </c>
      <c r="KI256">
        <v>43.805549999999997</v>
      </c>
      <c r="KJ256" s="1">
        <v>1.9606960000000001E-3</v>
      </c>
      <c r="KK256">
        <v>0.69010870000000002</v>
      </c>
      <c r="KL256">
        <v>0.8027666</v>
      </c>
      <c r="KM256">
        <v>44.576129999999999</v>
      </c>
      <c r="KN256" s="1">
        <v>1.8818229999999999E-3</v>
      </c>
      <c r="KO256">
        <v>0.66361550000000002</v>
      </c>
      <c r="KP256">
        <v>0.80276559999999997</v>
      </c>
      <c r="KQ256">
        <v>48.321860000000001</v>
      </c>
      <c r="KR256" s="1">
        <v>1.806687E-3</v>
      </c>
      <c r="KS256">
        <v>0.63831970000000005</v>
      </c>
      <c r="KT256">
        <v>0.80276990000000004</v>
      </c>
      <c r="KU256">
        <v>53.312130000000003</v>
      </c>
      <c r="KV256" s="1">
        <v>1.7353710000000001E-3</v>
      </c>
      <c r="KW256">
        <v>0.61420240000000004</v>
      </c>
      <c r="KX256">
        <v>0.80277759999999998</v>
      </c>
      <c r="KY256">
        <v>55.973599999999998</v>
      </c>
      <c r="KZ256" s="1">
        <v>1.667368E-3</v>
      </c>
      <c r="LA256">
        <v>0.59114270000000002</v>
      </c>
      <c r="LB256">
        <v>0.80277290000000001</v>
      </c>
      <c r="LC256">
        <v>54.655230000000003</v>
      </c>
      <c r="LD256" s="1">
        <v>1.602652E-3</v>
      </c>
      <c r="LE256">
        <v>0.56908740000000002</v>
      </c>
      <c r="LF256">
        <v>0.80277030000000005</v>
      </c>
      <c r="LG256">
        <v>51.893369999999997</v>
      </c>
      <c r="LH256" s="1">
        <v>1.540774E-3</v>
      </c>
      <c r="LI256">
        <v>0.54799370000000003</v>
      </c>
      <c r="LJ256">
        <v>0.80277319999999996</v>
      </c>
      <c r="LK256">
        <v>49.720799999999997</v>
      </c>
      <c r="LL256">
        <v>1.4817809999999999E-3</v>
      </c>
      <c r="LM256">
        <v>0.52779330000000002</v>
      </c>
      <c r="LN256">
        <v>0.80277030000000005</v>
      </c>
      <c r="LO256">
        <v>48.068980000000003</v>
      </c>
      <c r="LP256" s="1">
        <v>1.4255439999999999E-3</v>
      </c>
      <c r="LQ256">
        <v>0.50850870000000004</v>
      </c>
      <c r="LR256">
        <v>0.80276860000000005</v>
      </c>
      <c r="LS256">
        <v>47.95335</v>
      </c>
      <c r="LT256" s="1">
        <v>1.3719299999999999E-3</v>
      </c>
      <c r="LU256">
        <v>0.49005379999999998</v>
      </c>
      <c r="LV256">
        <v>0.80276510000000001</v>
      </c>
      <c r="LW256">
        <v>49.474899999999998</v>
      </c>
      <c r="LX256" s="1">
        <v>1.320388E-3</v>
      </c>
      <c r="LY256">
        <v>0.47229199999999999</v>
      </c>
      <c r="LZ256">
        <v>0.80276579999999997</v>
      </c>
      <c r="MA256">
        <v>50.836350000000003</v>
      </c>
      <c r="MB256" s="1">
        <v>1.271082E-3</v>
      </c>
      <c r="MC256">
        <v>0.45525409999999999</v>
      </c>
      <c r="MD256">
        <v>0.80277589999999999</v>
      </c>
      <c r="ME256">
        <v>51.534120000000001</v>
      </c>
      <c r="MF256" s="1">
        <v>1.2239060000000001E-3</v>
      </c>
      <c r="MG256">
        <v>0.4389383</v>
      </c>
      <c r="MH256">
        <v>0.80276979999999998</v>
      </c>
      <c r="MI256">
        <v>51.024799999999999</v>
      </c>
      <c r="MJ256" s="1">
        <v>1.178676E-3</v>
      </c>
      <c r="MK256">
        <v>0.42329280000000002</v>
      </c>
      <c r="ML256">
        <v>0.80276979999999998</v>
      </c>
      <c r="MM256">
        <v>48.771380000000001</v>
      </c>
      <c r="MN256" s="1">
        <v>1.1352689999999999E-3</v>
      </c>
      <c r="MO256">
        <v>0.40832109999999999</v>
      </c>
      <c r="MP256">
        <v>0.80276860000000005</v>
      </c>
      <c r="MQ256">
        <v>46.295340000000003</v>
      </c>
      <c r="MR256" s="1">
        <v>1.093789E-3</v>
      </c>
      <c r="MS256">
        <v>0.39399210000000001</v>
      </c>
      <c r="MT256">
        <v>0.8027685</v>
      </c>
      <c r="MU256">
        <v>44.119250000000001</v>
      </c>
      <c r="MV256" s="1">
        <v>1.0540300000000001E-3</v>
      </c>
      <c r="MW256">
        <v>0.38024920000000001</v>
      </c>
      <c r="MX256">
        <v>0.8027765</v>
      </c>
      <c r="MY256">
        <v>43.670259999999999</v>
      </c>
      <c r="MZ256">
        <v>1.0161009999999999E-3</v>
      </c>
      <c r="NA256">
        <v>0.36707699999999999</v>
      </c>
      <c r="NB256">
        <v>0.8027704</v>
      </c>
      <c r="NC256">
        <v>44.363939999999999</v>
      </c>
      <c r="ND256" s="1">
        <v>9.7974720000000006E-4</v>
      </c>
      <c r="NE256">
        <v>0.35444179999999997</v>
      </c>
      <c r="NF256">
        <v>0.80276829999999999</v>
      </c>
      <c r="NG256">
        <v>46.507550000000002</v>
      </c>
      <c r="NH256" s="1">
        <v>9.4484780000000002E-4</v>
      </c>
      <c r="NI256">
        <v>0.34230339999999998</v>
      </c>
      <c r="NJ256">
        <v>0.80276930000000002</v>
      </c>
      <c r="NK256">
        <v>49.069189999999999</v>
      </c>
      <c r="NL256" s="1">
        <v>9.1138340000000001E-4</v>
      </c>
      <c r="NM256">
        <v>0.33064199999999999</v>
      </c>
      <c r="NN256">
        <v>0.80276720000000001</v>
      </c>
      <c r="NO256">
        <v>49.078209999999999</v>
      </c>
      <c r="NP256" s="1">
        <v>8.7929619999999997E-4</v>
      </c>
      <c r="NQ256">
        <v>0.31941969999999997</v>
      </c>
      <c r="NR256">
        <v>0.80276930000000002</v>
      </c>
      <c r="NS256">
        <v>46.309910000000002</v>
      </c>
      <c r="NT256" s="1">
        <v>8.4840540000000002E-4</v>
      </c>
      <c r="NU256">
        <v>0.30861539999999998</v>
      </c>
      <c r="NV256">
        <v>0.80277160000000003</v>
      </c>
      <c r="NW256">
        <v>43.910600000000002</v>
      </c>
      <c r="NX256" s="1">
        <v>8.187607E-4</v>
      </c>
      <c r="NY256">
        <v>0.29820829999999998</v>
      </c>
      <c r="NZ256">
        <v>0.80276760000000003</v>
      </c>
      <c r="OA256">
        <v>42.676160000000003</v>
      </c>
      <c r="OB256" s="1">
        <v>7.9037170000000002E-4</v>
      </c>
      <c r="OC256">
        <v>0.28818899999999997</v>
      </c>
      <c r="OD256">
        <v>0.80276999999999998</v>
      </c>
      <c r="OE256">
        <v>43.612229999999997</v>
      </c>
      <c r="OF256" s="1">
        <v>7.6314079999999999E-4</v>
      </c>
      <c r="OG256">
        <v>0.27853749999999999</v>
      </c>
      <c r="OH256">
        <v>0.8027801</v>
      </c>
      <c r="OI256">
        <v>44.708840000000002</v>
      </c>
      <c r="OJ256" s="1">
        <v>7.36957E-4</v>
      </c>
      <c r="OK256">
        <v>0.26923659999999999</v>
      </c>
    </row>
    <row r="257" spans="1:401" x14ac:dyDescent="0.35">
      <c r="A257">
        <v>263</v>
      </c>
      <c r="B257" t="s">
        <v>4</v>
      </c>
      <c r="C257" t="s">
        <v>181</v>
      </c>
      <c r="D257" t="s">
        <v>263</v>
      </c>
      <c r="E257">
        <v>883.23720000000003</v>
      </c>
      <c r="F257">
        <v>0.82255599999999995</v>
      </c>
      <c r="G257">
        <v>26.895440000000001</v>
      </c>
      <c r="H257">
        <v>0</v>
      </c>
      <c r="I257">
        <v>0</v>
      </c>
      <c r="J257">
        <v>0.81107430000000003</v>
      </c>
      <c r="K257">
        <v>27.32836</v>
      </c>
      <c r="L257">
        <v>0</v>
      </c>
      <c r="M257">
        <v>0</v>
      </c>
      <c r="N257">
        <v>0.79964009999999996</v>
      </c>
      <c r="O257">
        <v>27.079249999999998</v>
      </c>
      <c r="P257">
        <v>0</v>
      </c>
      <c r="Q257">
        <v>0</v>
      </c>
      <c r="R257">
        <v>0.78823929999999998</v>
      </c>
      <c r="S257">
        <v>27.38288</v>
      </c>
      <c r="T257">
        <v>0</v>
      </c>
      <c r="U257">
        <v>0</v>
      </c>
      <c r="V257">
        <v>0.77695360000000002</v>
      </c>
      <c r="W257">
        <v>27.5154</v>
      </c>
      <c r="X257">
        <v>0</v>
      </c>
      <c r="Y257">
        <v>0</v>
      </c>
      <c r="Z257">
        <v>0.76573409999999997</v>
      </c>
      <c r="AA257">
        <v>26.942360000000001</v>
      </c>
      <c r="AB257">
        <v>0</v>
      </c>
      <c r="AC257">
        <v>0</v>
      </c>
      <c r="AD257">
        <v>0.75460680000000002</v>
      </c>
      <c r="AE257">
        <v>26.118400000000001</v>
      </c>
      <c r="AF257">
        <v>0</v>
      </c>
      <c r="AG257">
        <v>0</v>
      </c>
      <c r="AH257">
        <v>0.74399360000000003</v>
      </c>
      <c r="AI257">
        <v>25.564530000000001</v>
      </c>
      <c r="AJ257">
        <v>0</v>
      </c>
      <c r="AK257">
        <v>0</v>
      </c>
      <c r="AL257">
        <v>0.73670729999999995</v>
      </c>
      <c r="AM257">
        <v>25.565719999999999</v>
      </c>
      <c r="AN257">
        <v>0</v>
      </c>
      <c r="AO257">
        <v>0</v>
      </c>
      <c r="AP257">
        <v>0.72904749999999996</v>
      </c>
      <c r="AQ257">
        <v>26.985340000000001</v>
      </c>
      <c r="AR257">
        <v>0</v>
      </c>
      <c r="AS257">
        <v>0</v>
      </c>
      <c r="AT257">
        <v>0.72130269999999996</v>
      </c>
      <c r="AU257">
        <v>29.07358</v>
      </c>
      <c r="AV257">
        <v>0</v>
      </c>
      <c r="AW257">
        <v>0</v>
      </c>
      <c r="AX257">
        <v>0.71366030000000003</v>
      </c>
      <c r="AY257">
        <v>31.214880000000001</v>
      </c>
      <c r="AZ257">
        <v>0</v>
      </c>
      <c r="BA257">
        <v>0</v>
      </c>
      <c r="BB257">
        <v>0.70623590000000003</v>
      </c>
      <c r="BC257">
        <v>32.564390000000003</v>
      </c>
      <c r="BD257" s="1">
        <v>2.9219320000000001E-32</v>
      </c>
      <c r="BE257" s="1">
        <v>8.8084550000000001E-30</v>
      </c>
      <c r="BF257">
        <v>0.69935930000000002</v>
      </c>
      <c r="BG257">
        <v>32.16957</v>
      </c>
      <c r="BH257" s="1">
        <v>1.2148180000000001E-22</v>
      </c>
      <c r="BI257" s="1">
        <v>3.6597270000000003E-20</v>
      </c>
      <c r="BJ257">
        <v>0.69308950000000003</v>
      </c>
      <c r="BK257">
        <v>30.857140000000001</v>
      </c>
      <c r="BL257" s="1">
        <v>1.799227E-15</v>
      </c>
      <c r="BM257" s="1">
        <v>3.8315940000000001E-13</v>
      </c>
      <c r="BN257">
        <v>0.68729470000000004</v>
      </c>
      <c r="BO257">
        <v>29.839490000000001</v>
      </c>
      <c r="BP257" s="1">
        <v>1.4442100000000001E-10</v>
      </c>
      <c r="BQ257" s="1">
        <v>3.3178679999999999E-8</v>
      </c>
      <c r="BR257">
        <v>0.68205210000000005</v>
      </c>
      <c r="BS257">
        <v>29.444700000000001</v>
      </c>
      <c r="BT257" s="1">
        <v>1.955598E-7</v>
      </c>
      <c r="BU257" s="1">
        <v>4.7759229999999997E-5</v>
      </c>
      <c r="BV257">
        <v>0.67757979999999995</v>
      </c>
      <c r="BW257">
        <v>30.50966</v>
      </c>
      <c r="BX257" s="1">
        <v>4.1787910000000001E-5</v>
      </c>
      <c r="BY257" s="1">
        <v>1.0641680000000001E-2</v>
      </c>
      <c r="BZ257">
        <v>0.67379420000000001</v>
      </c>
      <c r="CA257">
        <v>32.04777</v>
      </c>
      <c r="CB257" s="1">
        <v>2.6299019999999999E-3</v>
      </c>
      <c r="CC257">
        <v>0.69295289999999998</v>
      </c>
      <c r="CD257">
        <v>0.67075859999999998</v>
      </c>
      <c r="CE257">
        <v>33.212150000000001</v>
      </c>
      <c r="CF257" s="1">
        <v>6.5343739999999997E-2</v>
      </c>
      <c r="CG257">
        <v>17.725439999999999</v>
      </c>
      <c r="CH257">
        <v>0.67000530000000003</v>
      </c>
      <c r="CI257">
        <v>33.657710000000002</v>
      </c>
      <c r="CJ257">
        <v>0.76987499999999998</v>
      </c>
      <c r="CK257">
        <v>213.6216</v>
      </c>
      <c r="CL257">
        <v>0.6689001</v>
      </c>
      <c r="CM257">
        <v>32.788879999999999</v>
      </c>
      <c r="CN257">
        <v>4.8346739999999997</v>
      </c>
      <c r="CO257">
        <v>1370.404</v>
      </c>
      <c r="CP257">
        <v>0.66770940000000001</v>
      </c>
      <c r="CQ257">
        <v>31.34169</v>
      </c>
      <c r="CR257">
        <v>17.776340000000001</v>
      </c>
      <c r="CS257">
        <v>5134.0479999999998</v>
      </c>
      <c r="CT257">
        <v>0.66642270000000003</v>
      </c>
      <c r="CU257">
        <v>29.91329</v>
      </c>
      <c r="CV257">
        <v>41.18665</v>
      </c>
      <c r="CW257">
        <v>12097.97</v>
      </c>
      <c r="CX257">
        <v>0.66488579999999997</v>
      </c>
      <c r="CY257">
        <v>29.214590000000001</v>
      </c>
      <c r="CZ257">
        <v>63.97654</v>
      </c>
      <c r="DA257">
        <v>19081.3</v>
      </c>
      <c r="DB257">
        <v>0.66311509999999996</v>
      </c>
      <c r="DC257">
        <v>30.176110000000001</v>
      </c>
      <c r="DD257">
        <v>70.281809999999993</v>
      </c>
      <c r="DE257">
        <v>21244.94</v>
      </c>
      <c r="DF257">
        <v>0.66103889999999998</v>
      </c>
      <c r="DG257">
        <v>32.564430000000002</v>
      </c>
      <c r="DH257">
        <v>57.245690000000003</v>
      </c>
      <c r="DI257">
        <v>17512.29</v>
      </c>
      <c r="DJ257">
        <v>0.6586957</v>
      </c>
      <c r="DK257">
        <v>36.227600000000002</v>
      </c>
      <c r="DL257">
        <v>36.048920000000003</v>
      </c>
      <c r="DM257">
        <v>11141.84</v>
      </c>
      <c r="DN257">
        <v>0.65626450000000003</v>
      </c>
      <c r="DO257">
        <v>40.034610000000001</v>
      </c>
      <c r="DP257">
        <v>18.24831</v>
      </c>
      <c r="DQ257">
        <v>5687.0020000000004</v>
      </c>
      <c r="DR257">
        <v>0.65381279999999997</v>
      </c>
      <c r="DS257">
        <v>40.736469999999997</v>
      </c>
      <c r="DT257">
        <v>7.6909640000000001</v>
      </c>
      <c r="DU257">
        <v>2412.1819999999998</v>
      </c>
      <c r="DV257">
        <v>0.65130540000000003</v>
      </c>
      <c r="DW257">
        <v>39.225990000000003</v>
      </c>
      <c r="DX257">
        <v>2.7916880000000002</v>
      </c>
      <c r="DY257">
        <v>879.4194</v>
      </c>
      <c r="DZ257">
        <v>0.64897870000000002</v>
      </c>
      <c r="EA257">
        <v>37.957599999999999</v>
      </c>
      <c r="EB257">
        <v>0.9063348</v>
      </c>
      <c r="EC257">
        <v>285.99599999999998</v>
      </c>
      <c r="ED257">
        <v>0.64689660000000004</v>
      </c>
      <c r="EE257">
        <v>37.308750000000003</v>
      </c>
      <c r="EF257">
        <v>0.2794606</v>
      </c>
      <c r="EG257">
        <v>87.971530000000001</v>
      </c>
      <c r="EH257">
        <v>0.64530129999999997</v>
      </c>
      <c r="EI257">
        <v>37.867849999999997</v>
      </c>
      <c r="EJ257" s="1">
        <v>9.429527E-2</v>
      </c>
      <c r="EK257">
        <v>29.356359999999999</v>
      </c>
      <c r="EL257">
        <v>0.64457770000000003</v>
      </c>
      <c r="EM257">
        <v>40.013509999999997</v>
      </c>
      <c r="EN257" s="1">
        <v>4.566274E-2</v>
      </c>
      <c r="EO257">
        <v>13.90545</v>
      </c>
      <c r="EP257">
        <v>0.644401</v>
      </c>
      <c r="EQ257">
        <v>43.991259999999997</v>
      </c>
      <c r="ER257" s="1">
        <v>3.5304420000000003E-2</v>
      </c>
      <c r="ES257">
        <v>10.55236</v>
      </c>
      <c r="ET257">
        <v>0.64422239999999997</v>
      </c>
      <c r="EU257">
        <v>47.537590000000002</v>
      </c>
      <c r="EV257" s="1">
        <v>3.4359519999999998E-2</v>
      </c>
      <c r="EW257">
        <v>10.19806</v>
      </c>
      <c r="EX257">
        <v>0.64423600000000003</v>
      </c>
      <c r="EY257">
        <v>47.939920000000001</v>
      </c>
      <c r="EZ257" s="1">
        <v>3.4759659999999998E-2</v>
      </c>
      <c r="FA257">
        <v>10.29072</v>
      </c>
      <c r="FB257">
        <v>0.644316</v>
      </c>
      <c r="FC257">
        <v>46.43956</v>
      </c>
      <c r="FD257" s="1">
        <v>3.4414350000000003E-2</v>
      </c>
      <c r="FE257">
        <v>10.175890000000001</v>
      </c>
      <c r="FF257">
        <v>0.64445960000000002</v>
      </c>
      <c r="FG257">
        <v>44.632280000000002</v>
      </c>
      <c r="FH257" s="1">
        <v>3.3034800000000003E-2</v>
      </c>
      <c r="FI257">
        <v>9.7584250000000008</v>
      </c>
      <c r="FJ257">
        <v>0.64466489999999999</v>
      </c>
      <c r="FK257">
        <v>43.131790000000002</v>
      </c>
      <c r="FL257" s="1">
        <v>3.0836100000000002E-2</v>
      </c>
      <c r="FM257">
        <v>9.1001399999999997</v>
      </c>
      <c r="FN257">
        <v>0.64482490000000003</v>
      </c>
      <c r="FO257">
        <v>43.337899999999998</v>
      </c>
      <c r="FP257" s="1">
        <v>2.8004350000000001E-2</v>
      </c>
      <c r="FQ257">
        <v>8.2605620000000002</v>
      </c>
      <c r="FR257">
        <v>0.64495590000000003</v>
      </c>
      <c r="FS257">
        <v>44.874659999999999</v>
      </c>
      <c r="FT257" s="1">
        <v>2.4640220000000001E-2</v>
      </c>
      <c r="FU257">
        <v>7.2697349999999998</v>
      </c>
      <c r="FV257">
        <v>0.64506580000000002</v>
      </c>
      <c r="FW257">
        <v>47.055840000000003</v>
      </c>
      <c r="FX257" s="1">
        <v>2.090268E-2</v>
      </c>
      <c r="FY257">
        <v>6.170051</v>
      </c>
      <c r="FZ257">
        <v>0.64517550000000001</v>
      </c>
      <c r="GA257">
        <v>48.047139999999999</v>
      </c>
      <c r="GB257" s="1">
        <v>1.7094359999999999E-2</v>
      </c>
      <c r="GC257">
        <v>5.0484739999999997</v>
      </c>
      <c r="GD257">
        <v>0.6452466</v>
      </c>
      <c r="GE257">
        <v>47.762680000000003</v>
      </c>
      <c r="GF257" s="1">
        <v>1.361569E-2</v>
      </c>
      <c r="GG257">
        <v>4.0217840000000002</v>
      </c>
      <c r="GH257">
        <v>0.64531110000000003</v>
      </c>
      <c r="GI257">
        <v>46.029060000000001</v>
      </c>
      <c r="GJ257" s="1">
        <v>1.077909E-2</v>
      </c>
      <c r="GK257">
        <v>3.1820080000000002</v>
      </c>
      <c r="GL257">
        <v>0.6453451</v>
      </c>
      <c r="GM257">
        <v>43.976990000000001</v>
      </c>
      <c r="GN257" s="1">
        <v>8.6847030000000002E-3</v>
      </c>
      <c r="GO257">
        <v>2.560206</v>
      </c>
      <c r="GP257">
        <v>0.64537009999999995</v>
      </c>
      <c r="GQ257">
        <v>42.452889999999996</v>
      </c>
      <c r="GR257" s="1">
        <v>7.2456170000000002E-3</v>
      </c>
      <c r="GS257">
        <v>2.1321089999999998</v>
      </c>
      <c r="GT257">
        <v>0.64540660000000005</v>
      </c>
      <c r="GU257">
        <v>43.48207</v>
      </c>
      <c r="GV257" s="1">
        <v>6.292237E-3</v>
      </c>
      <c r="GW257">
        <v>1.8483639999999999</v>
      </c>
      <c r="GX257">
        <v>0.64542290000000002</v>
      </c>
      <c r="GY257">
        <v>46.098129999999998</v>
      </c>
      <c r="GZ257" s="1">
        <v>5.655658E-3</v>
      </c>
      <c r="HA257">
        <v>1.659375</v>
      </c>
      <c r="HB257">
        <v>0.64543119999999998</v>
      </c>
      <c r="HC257">
        <v>49.275910000000003</v>
      </c>
      <c r="HD257" s="1">
        <v>5.2101550000000002E-3</v>
      </c>
      <c r="HE257">
        <v>1.5272520000000001</v>
      </c>
      <c r="HF257">
        <v>0.64543830000000002</v>
      </c>
      <c r="HG257">
        <v>51.464280000000002</v>
      </c>
      <c r="HH257" s="1">
        <v>4.873423E-3</v>
      </c>
      <c r="HI257">
        <v>1.4278379999999999</v>
      </c>
      <c r="HJ257">
        <v>0.64544860000000004</v>
      </c>
      <c r="HK257">
        <v>50.929870000000001</v>
      </c>
      <c r="HL257" s="1">
        <v>4.5991729999999998E-3</v>
      </c>
      <c r="HM257">
        <v>1.347091</v>
      </c>
      <c r="HN257">
        <v>0.64544979999999996</v>
      </c>
      <c r="HO257">
        <v>48.93083</v>
      </c>
      <c r="HP257" s="1">
        <v>4.3621550000000004E-3</v>
      </c>
      <c r="HQ257">
        <v>1.2774190000000001</v>
      </c>
      <c r="HR257">
        <v>0.6454531</v>
      </c>
      <c r="HS257">
        <v>46.44041</v>
      </c>
      <c r="HT257" s="1">
        <v>4.1496909999999996E-3</v>
      </c>
      <c r="HU257">
        <v>1.2150719999999999</v>
      </c>
      <c r="HV257">
        <v>0.64544509999999999</v>
      </c>
      <c r="HW257">
        <v>44.477499999999999</v>
      </c>
      <c r="HX257" s="1">
        <v>3.9547469999999998E-3</v>
      </c>
      <c r="HY257">
        <v>1.157964</v>
      </c>
      <c r="HZ257">
        <v>0.64544970000000002</v>
      </c>
      <c r="IA257">
        <v>45.012819999999998</v>
      </c>
      <c r="IB257" s="1">
        <v>3.773701E-3</v>
      </c>
      <c r="IC257">
        <v>1.1049290000000001</v>
      </c>
      <c r="ID257">
        <v>0.64545969999999997</v>
      </c>
      <c r="IE257">
        <v>48.460479999999997</v>
      </c>
      <c r="IF257" s="1">
        <v>3.6041379999999998E-3</v>
      </c>
      <c r="IG257">
        <v>1.055191</v>
      </c>
      <c r="IH257">
        <v>0.64546139999999996</v>
      </c>
      <c r="II257">
        <v>53.050759999999997</v>
      </c>
      <c r="IJ257" s="1">
        <v>3.4441490000000001E-3</v>
      </c>
      <c r="IK257">
        <v>1.0083569999999999</v>
      </c>
      <c r="IL257">
        <v>0.64544699999999999</v>
      </c>
      <c r="IM257">
        <v>55.445189999999997</v>
      </c>
      <c r="IN257" s="1">
        <v>3.293495E-3</v>
      </c>
      <c r="IO257">
        <v>0.96417050000000004</v>
      </c>
      <c r="IP257">
        <v>0.64545739999999996</v>
      </c>
      <c r="IQ257">
        <v>55.081679999999999</v>
      </c>
      <c r="IR257" s="1">
        <v>3.1508920000000002E-3</v>
      </c>
      <c r="IS257">
        <v>0.92245549999999998</v>
      </c>
      <c r="IT257">
        <v>0.64545459999999999</v>
      </c>
      <c r="IU257">
        <v>53.230240000000002</v>
      </c>
      <c r="IV257" s="1">
        <v>3.0166989999999999E-3</v>
      </c>
      <c r="IW257">
        <v>0.88308450000000005</v>
      </c>
      <c r="IX257">
        <v>0.64545859999999999</v>
      </c>
      <c r="IY257">
        <v>51.118690000000001</v>
      </c>
      <c r="IZ257" s="1">
        <v>2.8893600000000001E-3</v>
      </c>
      <c r="JA257">
        <v>0.84581300000000004</v>
      </c>
      <c r="JB257">
        <v>0.64546809999999999</v>
      </c>
      <c r="JC257">
        <v>49.257710000000003</v>
      </c>
      <c r="JD257" s="1">
        <v>2.7683209999999998E-3</v>
      </c>
      <c r="JE257">
        <v>0.81041980000000002</v>
      </c>
      <c r="JF257">
        <v>0.64546789999999998</v>
      </c>
      <c r="JG257">
        <v>49.393070000000002</v>
      </c>
      <c r="JH257" s="1">
        <v>2.6540240000000001E-3</v>
      </c>
      <c r="JI257">
        <v>0.77688080000000004</v>
      </c>
      <c r="JJ257">
        <v>0.64545260000000004</v>
      </c>
      <c r="JK257">
        <v>50.21698</v>
      </c>
      <c r="JL257" s="1">
        <v>2.5437419999999999E-3</v>
      </c>
      <c r="JM257">
        <v>0.7450523</v>
      </c>
      <c r="JN257">
        <v>0.64545640000000004</v>
      </c>
      <c r="JO257">
        <v>50.270490000000002</v>
      </c>
      <c r="JP257" s="1">
        <v>2.434206E-3</v>
      </c>
      <c r="JQ257">
        <v>0.71478750000000002</v>
      </c>
      <c r="JR257">
        <v>0.64545929999999996</v>
      </c>
      <c r="JS257">
        <v>49.794989999999999</v>
      </c>
      <c r="JT257" s="1">
        <v>2.3303960000000002E-3</v>
      </c>
      <c r="JU257">
        <v>0.68602379999999996</v>
      </c>
      <c r="JV257">
        <v>0.64547259999999995</v>
      </c>
      <c r="JW257">
        <v>49.043239999999997</v>
      </c>
      <c r="JX257" s="1">
        <v>2.232389E-3</v>
      </c>
      <c r="JY257">
        <v>0.65873939999999997</v>
      </c>
      <c r="JZ257">
        <v>0.64545490000000005</v>
      </c>
      <c r="KA257">
        <v>47.43683</v>
      </c>
      <c r="KB257" s="1">
        <v>2.1399399999999999E-3</v>
      </c>
      <c r="KC257">
        <v>0.63286290000000001</v>
      </c>
      <c r="KD257">
        <v>0.64546820000000005</v>
      </c>
      <c r="KE257">
        <v>45.504089999999998</v>
      </c>
      <c r="KF257" s="1">
        <v>2.0523540000000002E-3</v>
      </c>
      <c r="KG257">
        <v>0.60824489999999998</v>
      </c>
      <c r="KH257">
        <v>0.64545319999999995</v>
      </c>
      <c r="KI257">
        <v>43.856850000000001</v>
      </c>
      <c r="KJ257" s="1">
        <v>1.9690179999999999E-3</v>
      </c>
      <c r="KK257">
        <v>0.58474250000000005</v>
      </c>
      <c r="KL257">
        <v>0.64545129999999995</v>
      </c>
      <c r="KM257">
        <v>44.562249999999999</v>
      </c>
      <c r="KN257" s="1">
        <v>1.8897569999999999E-3</v>
      </c>
      <c r="KO257">
        <v>0.56227990000000005</v>
      </c>
      <c r="KP257">
        <v>0.64545110000000006</v>
      </c>
      <c r="KQ257">
        <v>48.267330000000001</v>
      </c>
      <c r="KR257" s="1">
        <v>1.8142379999999999E-3</v>
      </c>
      <c r="KS257">
        <v>0.54083199999999998</v>
      </c>
      <c r="KT257">
        <v>0.64545300000000005</v>
      </c>
      <c r="KU257">
        <v>53.284990000000001</v>
      </c>
      <c r="KV257" s="1">
        <v>1.74256E-3</v>
      </c>
      <c r="KW257">
        <v>0.52037789999999995</v>
      </c>
      <c r="KX257">
        <v>0.64545629999999998</v>
      </c>
      <c r="KY257">
        <v>56.019910000000003</v>
      </c>
      <c r="KZ257" s="1">
        <v>1.674229E-3</v>
      </c>
      <c r="LA257">
        <v>0.50083650000000002</v>
      </c>
      <c r="LB257">
        <v>0.64545759999999996</v>
      </c>
      <c r="LC257">
        <v>54.773769999999999</v>
      </c>
      <c r="LD257" s="1">
        <v>1.609201E-3</v>
      </c>
      <c r="LE257">
        <v>0.48213640000000002</v>
      </c>
      <c r="LF257">
        <v>0.6454529</v>
      </c>
      <c r="LG257">
        <v>52.013030000000001</v>
      </c>
      <c r="LH257" s="1">
        <v>1.547026E-3</v>
      </c>
      <c r="LI257">
        <v>0.46425110000000003</v>
      </c>
      <c r="LJ257">
        <v>0.64545889999999995</v>
      </c>
      <c r="LK257">
        <v>49.809179999999998</v>
      </c>
      <c r="LL257" s="1">
        <v>1.487766E-3</v>
      </c>
      <c r="LM257">
        <v>0.44713530000000001</v>
      </c>
      <c r="LN257">
        <v>0.64545989999999998</v>
      </c>
      <c r="LO257">
        <v>48.111530000000002</v>
      </c>
      <c r="LP257" s="1">
        <v>1.43126E-3</v>
      </c>
      <c r="LQ257">
        <v>0.43078630000000001</v>
      </c>
      <c r="LR257">
        <v>0.64545220000000003</v>
      </c>
      <c r="LS257">
        <v>47.933869999999999</v>
      </c>
      <c r="LT257" s="1">
        <v>1.3773920000000001E-3</v>
      </c>
      <c r="LU257">
        <v>0.41513800000000001</v>
      </c>
      <c r="LV257">
        <v>0.64545070000000004</v>
      </c>
      <c r="LW257">
        <v>49.417630000000003</v>
      </c>
      <c r="LX257" s="1">
        <v>1.3256469999999999E-3</v>
      </c>
      <c r="LY257">
        <v>0.40009529999999999</v>
      </c>
      <c r="LZ257">
        <v>0.64546499999999996</v>
      </c>
      <c r="MA257">
        <v>50.802689999999998</v>
      </c>
      <c r="MB257" s="1">
        <v>1.2761160000000001E-3</v>
      </c>
      <c r="MC257">
        <v>0.3856542</v>
      </c>
      <c r="MD257">
        <v>0.64545569999999997</v>
      </c>
      <c r="ME257">
        <v>51.526789999999998</v>
      </c>
      <c r="MF257" s="1">
        <v>1.2287089999999999E-3</v>
      </c>
      <c r="MG257">
        <v>0.37182500000000002</v>
      </c>
      <c r="MH257">
        <v>0.64545549999999996</v>
      </c>
      <c r="MI257">
        <v>51.076230000000002</v>
      </c>
      <c r="MJ257" s="1">
        <v>1.183276E-3</v>
      </c>
      <c r="MK257">
        <v>0.35855969999999998</v>
      </c>
      <c r="ML257">
        <v>0.6454548</v>
      </c>
      <c r="MM257">
        <v>48.891280000000002</v>
      </c>
      <c r="MN257" s="1">
        <v>1.139667E-3</v>
      </c>
      <c r="MO257">
        <v>0.3458734</v>
      </c>
      <c r="MP257">
        <v>0.64545390000000002</v>
      </c>
      <c r="MQ257">
        <v>46.435070000000003</v>
      </c>
      <c r="MR257" s="1">
        <v>1.097993E-3</v>
      </c>
      <c r="MS257">
        <v>0.33372570000000001</v>
      </c>
      <c r="MT257">
        <v>0.64545399999999997</v>
      </c>
      <c r="MU257">
        <v>44.242980000000003</v>
      </c>
      <c r="MV257" s="1">
        <v>1.058055E-3</v>
      </c>
      <c r="MW257">
        <v>0.32207970000000002</v>
      </c>
      <c r="MX257">
        <v>0.64545419999999998</v>
      </c>
      <c r="MY257">
        <v>43.74559</v>
      </c>
      <c r="MZ257" s="1">
        <v>1.0199510000000001E-3</v>
      </c>
      <c r="NA257">
        <v>0.31091570000000002</v>
      </c>
      <c r="NB257">
        <v>0.64545399999999997</v>
      </c>
      <c r="NC257">
        <v>44.384140000000002</v>
      </c>
      <c r="ND257" s="1">
        <v>9.8344110000000008E-4</v>
      </c>
      <c r="NE257">
        <v>0.3002049</v>
      </c>
      <c r="NF257">
        <v>0.64545399999999997</v>
      </c>
      <c r="NG257">
        <v>46.507599999999996</v>
      </c>
      <c r="NH257" s="1">
        <v>9.4839350000000002E-4</v>
      </c>
      <c r="NI257">
        <v>0.28992220000000002</v>
      </c>
      <c r="NJ257">
        <v>0.64545439999999998</v>
      </c>
      <c r="NK257">
        <v>49.105899999999998</v>
      </c>
      <c r="NL257" s="1">
        <v>9.1478960000000004E-4</v>
      </c>
      <c r="NM257">
        <v>0.28004279999999998</v>
      </c>
      <c r="NN257">
        <v>0.64546720000000002</v>
      </c>
      <c r="NO257">
        <v>49.196579999999997</v>
      </c>
      <c r="NP257" s="1">
        <v>8.8257380000000005E-4</v>
      </c>
      <c r="NQ257">
        <v>0.27053440000000001</v>
      </c>
      <c r="NR257">
        <v>0.64545280000000005</v>
      </c>
      <c r="NS257">
        <v>46.447710000000001</v>
      </c>
      <c r="NT257" s="1">
        <v>8.5155660000000005E-4</v>
      </c>
      <c r="NU257">
        <v>0.26137860000000002</v>
      </c>
      <c r="NV257">
        <v>0.64545549999999996</v>
      </c>
      <c r="NW257">
        <v>43.993340000000003</v>
      </c>
      <c r="NX257" s="1">
        <v>8.2177870000000003E-4</v>
      </c>
      <c r="NY257">
        <v>0.25256129999999999</v>
      </c>
      <c r="NZ257">
        <v>0.64545370000000002</v>
      </c>
      <c r="OA257">
        <v>42.69032</v>
      </c>
      <c r="OB257" s="1">
        <v>7.9327670000000001E-4</v>
      </c>
      <c r="OC257">
        <v>0.24407380000000001</v>
      </c>
      <c r="OD257">
        <v>0.64546870000000001</v>
      </c>
      <c r="OE257">
        <v>43.554819999999999</v>
      </c>
      <c r="OF257" s="1">
        <v>7.6594330000000004E-4</v>
      </c>
      <c r="OG257">
        <v>0.23589860000000001</v>
      </c>
      <c r="OH257">
        <v>0.64545889999999995</v>
      </c>
      <c r="OI257">
        <v>44.648209999999999</v>
      </c>
      <c r="OJ257" s="1">
        <v>7.3965819999999999E-4</v>
      </c>
      <c r="OK257">
        <v>0.22802130000000001</v>
      </c>
    </row>
    <row r="258" spans="1:401" x14ac:dyDescent="0.35">
      <c r="A258">
        <v>264</v>
      </c>
      <c r="B258" t="s">
        <v>4</v>
      </c>
      <c r="C258" t="s">
        <v>181</v>
      </c>
      <c r="D258" t="s">
        <v>264</v>
      </c>
      <c r="E258">
        <v>878.52809999999999</v>
      </c>
      <c r="F258">
        <v>1.1388830000000001</v>
      </c>
      <c r="G258">
        <v>26.88974</v>
      </c>
      <c r="H258">
        <v>0</v>
      </c>
      <c r="I258">
        <v>0</v>
      </c>
      <c r="J258">
        <v>1.1352930000000001</v>
      </c>
      <c r="K258">
        <v>27.355329999999999</v>
      </c>
      <c r="L258">
        <v>0</v>
      </c>
      <c r="M258">
        <v>0</v>
      </c>
      <c r="N258">
        <v>1.1315040000000001</v>
      </c>
      <c r="O258">
        <v>27.139199999999999</v>
      </c>
      <c r="P258">
        <v>0</v>
      </c>
      <c r="Q258">
        <v>0</v>
      </c>
      <c r="R258">
        <v>1.127753</v>
      </c>
      <c r="S258">
        <v>27.484680000000001</v>
      </c>
      <c r="T258">
        <v>0</v>
      </c>
      <c r="U258">
        <v>0</v>
      </c>
      <c r="V258">
        <v>1.1240509999999999</v>
      </c>
      <c r="W258">
        <v>27.618459999999999</v>
      </c>
      <c r="X258">
        <v>0</v>
      </c>
      <c r="Y258">
        <v>0</v>
      </c>
      <c r="Z258">
        <v>1.1206799999999999</v>
      </c>
      <c r="AA258">
        <v>26.99635</v>
      </c>
      <c r="AB258">
        <v>0</v>
      </c>
      <c r="AC258">
        <v>0</v>
      </c>
      <c r="AD258">
        <v>1.117362</v>
      </c>
      <c r="AE258">
        <v>26.14114</v>
      </c>
      <c r="AF258">
        <v>0</v>
      </c>
      <c r="AG258">
        <v>0</v>
      </c>
      <c r="AH258">
        <v>1.114503</v>
      </c>
      <c r="AI258">
        <v>25.554320000000001</v>
      </c>
      <c r="AJ258">
        <v>0</v>
      </c>
      <c r="AK258">
        <v>0</v>
      </c>
      <c r="AL258">
        <v>1.1148899999999999</v>
      </c>
      <c r="AM258">
        <v>25.556519999999999</v>
      </c>
      <c r="AN258">
        <v>0</v>
      </c>
      <c r="AO258">
        <v>0</v>
      </c>
      <c r="AP258">
        <v>1.1149290000000001</v>
      </c>
      <c r="AQ258">
        <v>27.011189999999999</v>
      </c>
      <c r="AR258">
        <v>0</v>
      </c>
      <c r="AS258">
        <v>0</v>
      </c>
      <c r="AT258">
        <v>1.115383</v>
      </c>
      <c r="AU258">
        <v>29.142199999999999</v>
      </c>
      <c r="AV258">
        <v>0</v>
      </c>
      <c r="AW258">
        <v>0</v>
      </c>
      <c r="AX258">
        <v>1.1161650000000001</v>
      </c>
      <c r="AY258">
        <v>31.32273</v>
      </c>
      <c r="AZ258">
        <v>0</v>
      </c>
      <c r="BA258">
        <v>0</v>
      </c>
      <c r="BB258">
        <v>1.11711</v>
      </c>
      <c r="BC258">
        <v>32.679040000000001</v>
      </c>
      <c r="BD258" s="1">
        <v>4.3495350000000001E-33</v>
      </c>
      <c r="BE258" s="1">
        <v>1.2559590000000001E-30</v>
      </c>
      <c r="BF258">
        <v>1.1186970000000001</v>
      </c>
      <c r="BG258">
        <v>32.261629999999997</v>
      </c>
      <c r="BH258" s="1">
        <v>1.9386439999999999E-23</v>
      </c>
      <c r="BI258" s="1">
        <v>5.5831700000000002E-21</v>
      </c>
      <c r="BJ258">
        <v>1.120976</v>
      </c>
      <c r="BK258">
        <v>30.930040000000002</v>
      </c>
      <c r="BL258" s="1">
        <v>5.4458979999999998E-16</v>
      </c>
      <c r="BM258" s="1">
        <v>1.037805E-13</v>
      </c>
      <c r="BN258">
        <v>1.123421</v>
      </c>
      <c r="BO258">
        <v>29.8688</v>
      </c>
      <c r="BP258" s="1">
        <v>7.5088800000000001E-11</v>
      </c>
      <c r="BQ258" s="1">
        <v>1.5565129999999999E-8</v>
      </c>
      <c r="BR258">
        <v>1.125969</v>
      </c>
      <c r="BS258">
        <v>29.428090000000001</v>
      </c>
      <c r="BT258" s="1">
        <v>1.20007E-7</v>
      </c>
      <c r="BU258" s="1">
        <v>2.663188E-5</v>
      </c>
      <c r="BV258">
        <v>1.1290629999999999</v>
      </c>
      <c r="BW258">
        <v>30.474699999999999</v>
      </c>
      <c r="BX258" s="1">
        <v>2.843803E-5</v>
      </c>
      <c r="BY258" s="1">
        <v>6.608414E-3</v>
      </c>
      <c r="BZ258">
        <v>1.13205</v>
      </c>
      <c r="CA258">
        <v>31.9893</v>
      </c>
      <c r="CB258" s="1">
        <v>1.93512E-3</v>
      </c>
      <c r="CC258">
        <v>0.4668853</v>
      </c>
      <c r="CD258">
        <v>1.135815</v>
      </c>
      <c r="CE258">
        <v>33.22972</v>
      </c>
      <c r="CF258" s="1">
        <v>5.1269780000000001E-2</v>
      </c>
      <c r="CG258">
        <v>12.77468</v>
      </c>
      <c r="CH258">
        <v>1.1383529999999999</v>
      </c>
      <c r="CI258">
        <v>33.675750000000001</v>
      </c>
      <c r="CJ258">
        <v>0.63816079999999997</v>
      </c>
      <c r="CK258">
        <v>163.3629</v>
      </c>
      <c r="CL258">
        <v>1.1400870000000001</v>
      </c>
      <c r="CM258">
        <v>32.880209999999998</v>
      </c>
      <c r="CN258">
        <v>4.2042619999999999</v>
      </c>
      <c r="CO258">
        <v>1104.3900000000001</v>
      </c>
      <c r="CP258">
        <v>1.141615</v>
      </c>
      <c r="CQ258">
        <v>31.44838</v>
      </c>
      <c r="CR258">
        <v>16.127300000000002</v>
      </c>
      <c r="CS258">
        <v>4335.6710000000003</v>
      </c>
      <c r="CT258">
        <v>1.143132</v>
      </c>
      <c r="CU258">
        <v>29.99841</v>
      </c>
      <c r="CV258">
        <v>38.799630000000001</v>
      </c>
      <c r="CW258">
        <v>10655.32</v>
      </c>
      <c r="CX258">
        <v>1.144552</v>
      </c>
      <c r="CY258">
        <v>29.257999999999999</v>
      </c>
      <c r="CZ258">
        <v>62.321719999999999</v>
      </c>
      <c r="DA258">
        <v>17453.34</v>
      </c>
      <c r="DB258">
        <v>1.1461399999999999</v>
      </c>
      <c r="DC258">
        <v>30.18582</v>
      </c>
      <c r="DD258">
        <v>70.503119999999996</v>
      </c>
      <c r="DE258">
        <v>20092.990000000002</v>
      </c>
      <c r="DF258">
        <v>1.1481170000000001</v>
      </c>
      <c r="DG258">
        <v>32.588459999999998</v>
      </c>
      <c r="DH258">
        <v>58.978400000000001</v>
      </c>
      <c r="DI258">
        <v>17079.61</v>
      </c>
      <c r="DJ258">
        <v>1.150585</v>
      </c>
      <c r="DK258">
        <v>36.312649999999998</v>
      </c>
      <c r="DL258">
        <v>38.00206</v>
      </c>
      <c r="DM258">
        <v>11160.08</v>
      </c>
      <c r="DN258">
        <v>1.1540840000000001</v>
      </c>
      <c r="DO258">
        <v>40.147329999999997</v>
      </c>
      <c r="DP258">
        <v>19.62107</v>
      </c>
      <c r="DQ258">
        <v>5829.5749999999998</v>
      </c>
      <c r="DR258">
        <v>1.1585430000000001</v>
      </c>
      <c r="DS258">
        <v>40.826630000000002</v>
      </c>
      <c r="DT258">
        <v>8.4084450000000004</v>
      </c>
      <c r="DU258">
        <v>2521.89</v>
      </c>
      <c r="DV258">
        <v>1.1638809999999999</v>
      </c>
      <c r="DW258">
        <v>39.316589999999998</v>
      </c>
      <c r="DX258">
        <v>3.0934300000000001</v>
      </c>
      <c r="DY258">
        <v>934.30169999999998</v>
      </c>
      <c r="DZ258">
        <v>1.1702619999999999</v>
      </c>
      <c r="EA258">
        <v>37.997770000000003</v>
      </c>
      <c r="EB258">
        <v>1.0136000000000001</v>
      </c>
      <c r="EC258">
        <v>307.28309999999999</v>
      </c>
      <c r="ED258">
        <v>1.1772020000000001</v>
      </c>
      <c r="EE258">
        <v>37.307130000000001</v>
      </c>
      <c r="EF258">
        <v>0.31289610000000001</v>
      </c>
      <c r="EG258">
        <v>94.72269</v>
      </c>
      <c r="EH258">
        <v>1.1824520000000001</v>
      </c>
      <c r="EI258">
        <v>37.822620000000001</v>
      </c>
      <c r="EJ258">
        <v>0.1036006</v>
      </c>
      <c r="EK258">
        <v>30.960380000000001</v>
      </c>
      <c r="EL258">
        <v>1.1842200000000001</v>
      </c>
      <c r="EM258">
        <v>39.965040000000002</v>
      </c>
      <c r="EN258">
        <v>4.7928770000000002E-2</v>
      </c>
      <c r="EO258">
        <v>13.89077</v>
      </c>
      <c r="EP258">
        <v>1.187257</v>
      </c>
      <c r="EQ258">
        <v>43.964950000000002</v>
      </c>
      <c r="ER258" s="1">
        <v>3.5694379999999998E-2</v>
      </c>
      <c r="ES258">
        <v>10.05556</v>
      </c>
      <c r="ET258">
        <v>1.1899729999999999</v>
      </c>
      <c r="EU258">
        <v>47.541919999999998</v>
      </c>
      <c r="EV258" s="1">
        <v>3.4347820000000001E-2</v>
      </c>
      <c r="EW258">
        <v>9.5690449999999991</v>
      </c>
      <c r="EX258">
        <v>1.1927129999999999</v>
      </c>
      <c r="EY258">
        <v>47.96161</v>
      </c>
      <c r="EZ258" s="1">
        <v>3.4748809999999998E-2</v>
      </c>
      <c r="FA258">
        <v>9.6480080000000008</v>
      </c>
      <c r="FB258">
        <v>1.195152</v>
      </c>
      <c r="FC258">
        <v>46.517409999999998</v>
      </c>
      <c r="FD258">
        <v>3.4494459999999998E-2</v>
      </c>
      <c r="FE258">
        <v>9.5655750000000008</v>
      </c>
      <c r="FF258">
        <v>1.1973400000000001</v>
      </c>
      <c r="FG258">
        <v>44.729770000000002</v>
      </c>
      <c r="FH258" s="1">
        <v>3.3201609999999999E-2</v>
      </c>
      <c r="FI258">
        <v>9.2000569999999993</v>
      </c>
      <c r="FJ258">
        <v>1.199187</v>
      </c>
      <c r="FK258">
        <v>43.235840000000003</v>
      </c>
      <c r="FL258" s="1">
        <v>3.1066690000000001E-2</v>
      </c>
      <c r="FM258">
        <v>8.6018509999999999</v>
      </c>
      <c r="FN258">
        <v>1.2006079999999999</v>
      </c>
      <c r="FO258">
        <v>43.393799999999999</v>
      </c>
      <c r="FP258" s="1">
        <v>2.8285029999999999E-2</v>
      </c>
      <c r="FQ258">
        <v>7.8299750000000001</v>
      </c>
      <c r="FR258">
        <v>1.201773</v>
      </c>
      <c r="FS258">
        <v>44.877800000000001</v>
      </c>
      <c r="FT258" s="1">
        <v>2.4963019999999999E-2</v>
      </c>
      <c r="FU258">
        <v>6.9143920000000003</v>
      </c>
      <c r="FV258">
        <v>1.20265</v>
      </c>
      <c r="FW258">
        <v>47.034770000000002</v>
      </c>
      <c r="FX258">
        <v>2.12491E-2</v>
      </c>
      <c r="FY258">
        <v>5.8917109999999999</v>
      </c>
      <c r="FZ258">
        <v>1.203319</v>
      </c>
      <c r="GA258">
        <v>48.040570000000002</v>
      </c>
      <c r="GB258" s="1">
        <v>1.7431559999999999E-2</v>
      </c>
      <c r="GC258">
        <v>4.8383919999999998</v>
      </c>
      <c r="GD258">
        <v>1.2038359999999999</v>
      </c>
      <c r="GE258">
        <v>47.799759999999999</v>
      </c>
      <c r="GF258" s="1">
        <v>1.390834E-2</v>
      </c>
      <c r="GG258">
        <v>3.8626680000000002</v>
      </c>
      <c r="GH258">
        <v>1.2041820000000001</v>
      </c>
      <c r="GI258">
        <v>46.121369999999999</v>
      </c>
      <c r="GJ258">
        <v>1.100654E-2</v>
      </c>
      <c r="GK258">
        <v>3.0551529999999998</v>
      </c>
      <c r="GL258">
        <v>1.2044360000000001</v>
      </c>
      <c r="GM258">
        <v>44.084670000000003</v>
      </c>
      <c r="GN258" s="1">
        <v>8.8464649999999995E-3</v>
      </c>
      <c r="GO258">
        <v>2.4512200000000002</v>
      </c>
      <c r="GP258">
        <v>1.204634</v>
      </c>
      <c r="GQ258">
        <v>42.518380000000001</v>
      </c>
      <c r="GR258" s="1">
        <v>7.3542210000000002E-3</v>
      </c>
      <c r="GS258">
        <v>2.0326590000000002</v>
      </c>
      <c r="GT258">
        <v>1.204779</v>
      </c>
      <c r="GU258">
        <v>43.480020000000003</v>
      </c>
      <c r="GV258" s="1">
        <v>6.3638879999999998E-3</v>
      </c>
      <c r="GW258">
        <v>1.7546109999999999</v>
      </c>
      <c r="GX258">
        <v>1.204863</v>
      </c>
      <c r="GY258">
        <v>46.039439999999999</v>
      </c>
      <c r="GZ258" s="1">
        <v>5.7042380000000004E-3</v>
      </c>
      <c r="HA258">
        <v>1.5699019999999999</v>
      </c>
      <c r="HB258">
        <v>1.204885</v>
      </c>
      <c r="HC258">
        <v>49.243929999999999</v>
      </c>
      <c r="HD258" s="1">
        <v>5.245263E-3</v>
      </c>
      <c r="HE258">
        <v>1.44163</v>
      </c>
      <c r="HF258">
        <v>1.2049259999999999</v>
      </c>
      <c r="HG258">
        <v>51.466999999999999</v>
      </c>
      <c r="HH258" s="1">
        <v>4.9008510000000003E-3</v>
      </c>
      <c r="HI258">
        <v>1.3459429999999999</v>
      </c>
      <c r="HJ258">
        <v>1.2049650000000001</v>
      </c>
      <c r="HK258">
        <v>50.998399999999997</v>
      </c>
      <c r="HL258" s="1">
        <v>4.6221989999999996E-3</v>
      </c>
      <c r="HM258">
        <v>1.268869</v>
      </c>
      <c r="HN258">
        <v>1.2049829999999999</v>
      </c>
      <c r="HO258">
        <v>49.06391</v>
      </c>
      <c r="HP258" s="1">
        <v>4.3824179999999999E-3</v>
      </c>
      <c r="HQ258">
        <v>1.2027060000000001</v>
      </c>
      <c r="HR258">
        <v>1.20499</v>
      </c>
      <c r="HS258">
        <v>46.589460000000003</v>
      </c>
      <c r="HT258" s="1">
        <v>4.1680550000000004E-3</v>
      </c>
      <c r="HU258">
        <v>1.1436930000000001</v>
      </c>
      <c r="HV258">
        <v>1.20502</v>
      </c>
      <c r="HW258">
        <v>44.611339999999998</v>
      </c>
      <c r="HX258" s="1">
        <v>3.9717090000000004E-3</v>
      </c>
      <c r="HY258">
        <v>1.0897589999999999</v>
      </c>
      <c r="HZ258">
        <v>1.205023</v>
      </c>
      <c r="IA258">
        <v>45.089320000000001</v>
      </c>
      <c r="IB258" s="1">
        <v>3.7895379999999998E-3</v>
      </c>
      <c r="IC258">
        <v>1.039709</v>
      </c>
      <c r="ID258">
        <v>1.2050149999999999</v>
      </c>
      <c r="IE258">
        <v>48.493049999999997</v>
      </c>
      <c r="IF258" s="1">
        <v>3.6190020000000001E-3</v>
      </c>
      <c r="IG258">
        <v>0.99284159999999999</v>
      </c>
      <c r="IH258">
        <v>1.205012</v>
      </c>
      <c r="II258">
        <v>53.080509999999997</v>
      </c>
      <c r="IJ258" s="1">
        <v>3.4581740000000001E-3</v>
      </c>
      <c r="IK258">
        <v>0.94871470000000002</v>
      </c>
      <c r="IL258">
        <v>1.205012</v>
      </c>
      <c r="IM258">
        <v>55.486730000000001</v>
      </c>
      <c r="IN258" s="1">
        <v>3.3067190000000001E-3</v>
      </c>
      <c r="IO258">
        <v>0.90707179999999998</v>
      </c>
      <c r="IP258">
        <v>1.2050080000000001</v>
      </c>
      <c r="IQ258">
        <v>55.151600000000002</v>
      </c>
      <c r="IR258" s="1">
        <v>3.1633579999999998E-3</v>
      </c>
      <c r="IS258">
        <v>0.86777590000000004</v>
      </c>
      <c r="IT258">
        <v>1.2050350000000001</v>
      </c>
      <c r="IU258">
        <v>53.328330000000001</v>
      </c>
      <c r="IV258" s="1">
        <v>3.0284840000000001E-3</v>
      </c>
      <c r="IW258">
        <v>0.83068839999999999</v>
      </c>
      <c r="IX258">
        <v>1.205004</v>
      </c>
      <c r="IY258">
        <v>51.227150000000002</v>
      </c>
      <c r="IZ258" s="1">
        <v>2.9005200000000002E-3</v>
      </c>
      <c r="JA258">
        <v>0.79559020000000003</v>
      </c>
      <c r="JB258">
        <v>1.2050000000000001</v>
      </c>
      <c r="JC258">
        <v>49.355260000000001</v>
      </c>
      <c r="JD258" s="1">
        <v>2.7789389999999998E-3</v>
      </c>
      <c r="JE258">
        <v>0.76226740000000004</v>
      </c>
      <c r="JF258">
        <v>1.2050419999999999</v>
      </c>
      <c r="JG258">
        <v>49.446129999999997</v>
      </c>
      <c r="JH258" s="1">
        <v>2.6640959999999999E-3</v>
      </c>
      <c r="JI258">
        <v>0.73069519999999999</v>
      </c>
      <c r="JJ258">
        <v>1.2049939999999999</v>
      </c>
      <c r="JK258">
        <v>50.200069999999997</v>
      </c>
      <c r="JL258" s="1">
        <v>2.5532789999999999E-3</v>
      </c>
      <c r="JM258">
        <v>0.70070520000000003</v>
      </c>
      <c r="JN258">
        <v>1.2050479999999999</v>
      </c>
      <c r="JO258">
        <v>50.244239999999998</v>
      </c>
      <c r="JP258" s="1">
        <v>2.4432730000000001E-3</v>
      </c>
      <c r="JQ258">
        <v>0.67223509999999997</v>
      </c>
      <c r="JR258">
        <v>1.205044</v>
      </c>
      <c r="JS258">
        <v>49.793210000000002</v>
      </c>
      <c r="JT258" s="1">
        <v>2.3389909999999999E-3</v>
      </c>
      <c r="JU258">
        <v>0.64515440000000002</v>
      </c>
      <c r="JV258">
        <v>1.2050080000000001</v>
      </c>
      <c r="JW258">
        <v>49.095599999999997</v>
      </c>
      <c r="JX258" s="1">
        <v>2.240513E-3</v>
      </c>
      <c r="JY258">
        <v>0.61946520000000005</v>
      </c>
      <c r="JZ258">
        <v>1.205039</v>
      </c>
      <c r="KA258">
        <v>47.546759999999999</v>
      </c>
      <c r="KB258" s="1">
        <v>2.147628E-3</v>
      </c>
      <c r="KC258">
        <v>0.59509089999999998</v>
      </c>
      <c r="KD258">
        <v>1.2050460000000001</v>
      </c>
      <c r="KE258">
        <v>45.61383</v>
      </c>
      <c r="KF258" s="1">
        <v>2.0596820000000002E-3</v>
      </c>
      <c r="KG258">
        <v>0.57193380000000005</v>
      </c>
      <c r="KH258">
        <v>1.205006</v>
      </c>
      <c r="KI258">
        <v>43.923400000000001</v>
      </c>
      <c r="KJ258" s="1">
        <v>1.9760110000000002E-3</v>
      </c>
      <c r="KK258">
        <v>0.54981530000000001</v>
      </c>
      <c r="KL258">
        <v>1.205001</v>
      </c>
      <c r="KM258">
        <v>44.578049999999998</v>
      </c>
      <c r="KN258" s="1">
        <v>1.8964069999999999E-3</v>
      </c>
      <c r="KO258">
        <v>0.52867090000000005</v>
      </c>
      <c r="KP258">
        <v>1.2050019999999999</v>
      </c>
      <c r="KQ258">
        <v>48.281230000000001</v>
      </c>
      <c r="KR258" s="1">
        <v>1.82058E-3</v>
      </c>
      <c r="KS258">
        <v>0.50849270000000002</v>
      </c>
      <c r="KT258">
        <v>1.2050399999999999</v>
      </c>
      <c r="KU258">
        <v>53.314259999999997</v>
      </c>
      <c r="KV258" s="1">
        <v>1.748596E-3</v>
      </c>
      <c r="KW258">
        <v>0.48924309999999999</v>
      </c>
      <c r="KX258">
        <v>1.2049939999999999</v>
      </c>
      <c r="KY258">
        <v>56.091140000000003</v>
      </c>
      <c r="KZ258" s="1">
        <v>1.6799709999999999E-3</v>
      </c>
      <c r="LA258">
        <v>0.4708562</v>
      </c>
      <c r="LB258">
        <v>1.2050080000000001</v>
      </c>
      <c r="LC258">
        <v>54.879510000000003</v>
      </c>
      <c r="LD258" s="1">
        <v>1.614697E-3</v>
      </c>
      <c r="LE258">
        <v>0.45326719999999998</v>
      </c>
      <c r="LF258">
        <v>1.2050399999999999</v>
      </c>
      <c r="LG258">
        <v>52.134349999999998</v>
      </c>
      <c r="LH258" s="1">
        <v>1.5522789999999999E-3</v>
      </c>
      <c r="LI258">
        <v>0.43643910000000002</v>
      </c>
      <c r="LJ258">
        <v>1.2049970000000001</v>
      </c>
      <c r="LK258">
        <v>49.902389999999997</v>
      </c>
      <c r="LL258" s="1">
        <v>1.492773E-3</v>
      </c>
      <c r="LM258">
        <v>0.42033169999999997</v>
      </c>
      <c r="LN258">
        <v>1.2050069999999999</v>
      </c>
      <c r="LO258">
        <v>48.15851</v>
      </c>
      <c r="LP258" s="1">
        <v>1.436049E-3</v>
      </c>
      <c r="LQ258">
        <v>0.4049584</v>
      </c>
      <c r="LR258">
        <v>1.205039</v>
      </c>
      <c r="LS258">
        <v>47.926389999999998</v>
      </c>
      <c r="LT258" s="1">
        <v>1.3819769999999999E-3</v>
      </c>
      <c r="LU258">
        <v>0.39023770000000002</v>
      </c>
      <c r="LV258">
        <v>1.2050000000000001</v>
      </c>
      <c r="LW258">
        <v>49.373519999999999</v>
      </c>
      <c r="LX258" s="1">
        <v>1.3300569999999999E-3</v>
      </c>
      <c r="LY258">
        <v>0.37609480000000001</v>
      </c>
      <c r="LZ258">
        <v>1.2050000000000001</v>
      </c>
      <c r="MA258">
        <v>50.750749999999996</v>
      </c>
      <c r="MB258" s="1">
        <v>1.280336E-3</v>
      </c>
      <c r="MC258">
        <v>0.3625157</v>
      </c>
      <c r="MD258">
        <v>1.204995</v>
      </c>
      <c r="ME258">
        <v>51.524419999999999</v>
      </c>
      <c r="MF258" s="1">
        <v>1.23273E-3</v>
      </c>
      <c r="MG258">
        <v>0.34950229999999999</v>
      </c>
      <c r="MH258">
        <v>1.2050419999999999</v>
      </c>
      <c r="MI258">
        <v>51.110579999999999</v>
      </c>
      <c r="MJ258" s="1">
        <v>1.187135E-3</v>
      </c>
      <c r="MK258">
        <v>0.33702650000000001</v>
      </c>
      <c r="ML258">
        <v>1.205001</v>
      </c>
      <c r="MM258">
        <v>49.002549999999999</v>
      </c>
      <c r="MN258" s="1">
        <v>1.1433560000000001E-3</v>
      </c>
      <c r="MO258">
        <v>0.32509369999999999</v>
      </c>
      <c r="MP258">
        <v>1.2050080000000001</v>
      </c>
      <c r="MQ258">
        <v>46.58652</v>
      </c>
      <c r="MR258" s="1">
        <v>1.101522E-3</v>
      </c>
      <c r="MS258">
        <v>0.313666</v>
      </c>
      <c r="MT258">
        <v>1.2050000000000001</v>
      </c>
      <c r="MU258">
        <v>44.392139999999998</v>
      </c>
      <c r="MV258" s="1">
        <v>1.061429E-3</v>
      </c>
      <c r="MW258">
        <v>0.3027127</v>
      </c>
      <c r="MX258">
        <v>1.2049970000000001</v>
      </c>
      <c r="MY258">
        <v>43.849220000000003</v>
      </c>
      <c r="MZ258" s="1">
        <v>1.0231730000000001E-3</v>
      </c>
      <c r="NA258">
        <v>0.29220879999999999</v>
      </c>
      <c r="NB258">
        <v>1.2050449999999999</v>
      </c>
      <c r="NC258">
        <v>44.451419999999999</v>
      </c>
      <c r="ND258" s="1">
        <v>9.8654360000000009E-4</v>
      </c>
      <c r="NE258">
        <v>0.2821342</v>
      </c>
      <c r="NF258">
        <v>1.2050000000000001</v>
      </c>
      <c r="NG258">
        <v>46.558140000000002</v>
      </c>
      <c r="NH258" s="1">
        <v>9.5136299999999999E-4</v>
      </c>
      <c r="NI258">
        <v>0.27246480000000001</v>
      </c>
      <c r="NJ258">
        <v>1.2050000000000001</v>
      </c>
      <c r="NK258">
        <v>49.192070000000001</v>
      </c>
      <c r="NL258" s="1">
        <v>9.1764370000000002E-4</v>
      </c>
      <c r="NM258">
        <v>0.26318029999999998</v>
      </c>
      <c r="NN258">
        <v>1.204998</v>
      </c>
      <c r="NO258">
        <v>49.305439999999997</v>
      </c>
      <c r="NP258" s="1">
        <v>8.853178E-4</v>
      </c>
      <c r="NQ258">
        <v>0.2542451</v>
      </c>
      <c r="NR258">
        <v>1.205041</v>
      </c>
      <c r="NS258">
        <v>46.587769999999999</v>
      </c>
      <c r="NT258" s="1">
        <v>8.542011E-4</v>
      </c>
      <c r="NU258">
        <v>0.2456313</v>
      </c>
      <c r="NV258">
        <v>1.205001</v>
      </c>
      <c r="NW258">
        <v>44.082940000000001</v>
      </c>
      <c r="NX258" s="1">
        <v>8.2430869999999996E-4</v>
      </c>
      <c r="NY258">
        <v>0.23734</v>
      </c>
      <c r="NZ258">
        <v>1.2049989999999999</v>
      </c>
      <c r="OA258">
        <v>42.713769999999997</v>
      </c>
      <c r="OB258" s="1">
        <v>7.9571229999999995E-4</v>
      </c>
      <c r="OC258">
        <v>0.2293647</v>
      </c>
      <c r="OD258">
        <v>1.2050000000000001</v>
      </c>
      <c r="OE258">
        <v>43.524679999999996</v>
      </c>
      <c r="OF258" s="1">
        <v>7.6829090000000001E-4</v>
      </c>
      <c r="OG258">
        <v>0.22168379999999999</v>
      </c>
      <c r="OH258">
        <v>1.205001</v>
      </c>
      <c r="OI258">
        <v>44.563380000000002</v>
      </c>
      <c r="OJ258" s="1">
        <v>7.4191570000000002E-4</v>
      </c>
      <c r="OK258">
        <v>0.21427479999999999</v>
      </c>
    </row>
    <row r="259" spans="1:401" x14ac:dyDescent="0.35">
      <c r="A259">
        <v>265</v>
      </c>
      <c r="B259" t="s">
        <v>4</v>
      </c>
      <c r="C259" t="s">
        <v>181</v>
      </c>
      <c r="D259" t="s">
        <v>265</v>
      </c>
      <c r="E259">
        <v>869.14030000000002</v>
      </c>
      <c r="F259">
        <v>0.82306869999999999</v>
      </c>
      <c r="G259">
        <v>26.878209999999999</v>
      </c>
      <c r="H259">
        <v>0</v>
      </c>
      <c r="I259">
        <v>0</v>
      </c>
      <c r="J259">
        <v>0.81671910000000003</v>
      </c>
      <c r="K259">
        <v>27.381270000000001</v>
      </c>
      <c r="L259">
        <v>0</v>
      </c>
      <c r="M259">
        <v>0</v>
      </c>
      <c r="N259">
        <v>0.81034300000000004</v>
      </c>
      <c r="O259">
        <v>27.194959999999998</v>
      </c>
      <c r="P259">
        <v>0</v>
      </c>
      <c r="Q259">
        <v>0</v>
      </c>
      <c r="R259">
        <v>0.80412950000000005</v>
      </c>
      <c r="S259">
        <v>27.57705</v>
      </c>
      <c r="T259">
        <v>0</v>
      </c>
      <c r="U259">
        <v>0</v>
      </c>
      <c r="V259">
        <v>0.79809050000000004</v>
      </c>
      <c r="W259">
        <v>27.71651</v>
      </c>
      <c r="X259">
        <v>0</v>
      </c>
      <c r="Y259">
        <v>0</v>
      </c>
      <c r="Z259">
        <v>0.79237809999999997</v>
      </c>
      <c r="AA259">
        <v>27.06193</v>
      </c>
      <c r="AB259">
        <v>0</v>
      </c>
      <c r="AC259">
        <v>0</v>
      </c>
      <c r="AD259">
        <v>0.78687819999999997</v>
      </c>
      <c r="AE259">
        <v>26.173459999999999</v>
      </c>
      <c r="AF259">
        <v>0</v>
      </c>
      <c r="AG259">
        <v>0</v>
      </c>
      <c r="AH259">
        <v>0.78103100000000003</v>
      </c>
      <c r="AI259">
        <v>25.551739999999999</v>
      </c>
      <c r="AJ259">
        <v>0</v>
      </c>
      <c r="AK259">
        <v>0</v>
      </c>
      <c r="AL259">
        <v>0.77581610000000001</v>
      </c>
      <c r="AM259">
        <v>25.538620000000002</v>
      </c>
      <c r="AN259">
        <v>0</v>
      </c>
      <c r="AO259">
        <v>0</v>
      </c>
      <c r="AP259">
        <v>0.76974730000000002</v>
      </c>
      <c r="AQ259">
        <v>27.00723</v>
      </c>
      <c r="AR259">
        <v>0</v>
      </c>
      <c r="AS259">
        <v>0</v>
      </c>
      <c r="AT259">
        <v>0.76371639999999996</v>
      </c>
      <c r="AU259">
        <v>29.184090000000001</v>
      </c>
      <c r="AV259">
        <v>0</v>
      </c>
      <c r="AW259">
        <v>0</v>
      </c>
      <c r="AX259">
        <v>0.75780769999999997</v>
      </c>
      <c r="AY259">
        <v>31.41234</v>
      </c>
      <c r="AZ259">
        <v>0</v>
      </c>
      <c r="BA259">
        <v>0</v>
      </c>
      <c r="BB259">
        <v>0.75206980000000001</v>
      </c>
      <c r="BC259">
        <v>32.782510000000002</v>
      </c>
      <c r="BD259" s="1">
        <v>9.2004730000000004E-34</v>
      </c>
      <c r="BE259" s="1">
        <v>3.1203719999999999E-31</v>
      </c>
      <c r="BF259">
        <v>0.74701899999999999</v>
      </c>
      <c r="BG259">
        <v>32.36009</v>
      </c>
      <c r="BH259" s="1">
        <v>4.2647390000000002E-24</v>
      </c>
      <c r="BI259" s="1">
        <v>1.4456199999999999E-21</v>
      </c>
      <c r="BJ259">
        <v>0.74263259999999998</v>
      </c>
      <c r="BK259">
        <v>31.01097</v>
      </c>
      <c r="BL259" s="1">
        <v>1.0967079999999999E-16</v>
      </c>
      <c r="BM259" s="1">
        <v>2.9999420000000002E-14</v>
      </c>
      <c r="BN259">
        <v>0.73863199999999996</v>
      </c>
      <c r="BO259">
        <v>29.907160000000001</v>
      </c>
      <c r="BP259" s="1">
        <v>3.5521189999999999E-11</v>
      </c>
      <c r="BQ259" s="1">
        <v>8.750896E-9</v>
      </c>
      <c r="BR259">
        <v>0.73509869999999999</v>
      </c>
      <c r="BS259">
        <v>29.415019999999998</v>
      </c>
      <c r="BT259" s="1">
        <v>6.9076479999999997E-8</v>
      </c>
      <c r="BU259" s="1">
        <v>1.808591E-5</v>
      </c>
      <c r="BV259">
        <v>0.73239880000000002</v>
      </c>
      <c r="BW259">
        <v>30.43252</v>
      </c>
      <c r="BX259" s="1">
        <v>1.8416340000000001E-5</v>
      </c>
      <c r="BY259" s="1">
        <v>5.0439320000000001E-3</v>
      </c>
      <c r="BZ259">
        <v>0.73019029999999996</v>
      </c>
      <c r="CA259">
        <v>31.930759999999999</v>
      </c>
      <c r="CB259" s="1">
        <v>1.3679180000000001E-3</v>
      </c>
      <c r="CC259">
        <v>0.38919160000000003</v>
      </c>
      <c r="CD259">
        <v>0.72881079999999998</v>
      </c>
      <c r="CE259">
        <v>33.22184</v>
      </c>
      <c r="CF259" s="1">
        <v>3.8933469999999998E-2</v>
      </c>
      <c r="CG259">
        <v>11.457610000000001</v>
      </c>
      <c r="CH259">
        <v>0.72808249999999997</v>
      </c>
      <c r="CI259">
        <v>33.69032</v>
      </c>
      <c r="CJ259">
        <v>0.51500659999999998</v>
      </c>
      <c r="CK259">
        <v>155.9384</v>
      </c>
      <c r="CL259">
        <v>0.72691879999999998</v>
      </c>
      <c r="CM259">
        <v>32.969389999999997</v>
      </c>
      <c r="CN259">
        <v>3.5788540000000002</v>
      </c>
      <c r="CO259">
        <v>1113.8230000000001</v>
      </c>
      <c r="CP259">
        <v>0.7256785</v>
      </c>
      <c r="CQ259">
        <v>31.557929999999999</v>
      </c>
      <c r="CR259">
        <v>14.394349999999999</v>
      </c>
      <c r="CS259">
        <v>4593.04</v>
      </c>
      <c r="CT259">
        <v>0.72432969999999997</v>
      </c>
      <c r="CU259">
        <v>30.091539999999998</v>
      </c>
      <c r="CV259">
        <v>36.128430000000002</v>
      </c>
      <c r="CW259">
        <v>11798.38</v>
      </c>
      <c r="CX259">
        <v>0.72271569999999996</v>
      </c>
      <c r="CY259">
        <v>29.303059999999999</v>
      </c>
      <c r="CZ259">
        <v>60.273409999999998</v>
      </c>
      <c r="DA259">
        <v>20113.009999999998</v>
      </c>
      <c r="DB259">
        <v>0.72088439999999998</v>
      </c>
      <c r="DC259">
        <v>30.192119999999999</v>
      </c>
      <c r="DD259">
        <v>70.556970000000007</v>
      </c>
      <c r="DE259">
        <v>24017.17</v>
      </c>
      <c r="DF259">
        <v>0.71876359999999995</v>
      </c>
      <c r="DG259">
        <v>32.600859999999997</v>
      </c>
      <c r="DH259">
        <v>60.82235</v>
      </c>
      <c r="DI259">
        <v>21080.6</v>
      </c>
      <c r="DJ259">
        <v>0.71646650000000001</v>
      </c>
      <c r="DK259">
        <v>36.378410000000002</v>
      </c>
      <c r="DL259">
        <v>40.25179</v>
      </c>
      <c r="DM259">
        <v>14182.37</v>
      </c>
      <c r="DN259">
        <v>0.71424589999999999</v>
      </c>
      <c r="DO259">
        <v>40.249670000000002</v>
      </c>
      <c r="DP259">
        <v>21.273479999999999</v>
      </c>
      <c r="DQ259">
        <v>7602.6</v>
      </c>
      <c r="DR259">
        <v>0.7120377</v>
      </c>
      <c r="DS259">
        <v>40.921190000000003</v>
      </c>
      <c r="DT259">
        <v>9.3006030000000006</v>
      </c>
      <c r="DU259">
        <v>3364.45</v>
      </c>
      <c r="DV259">
        <v>0.70992460000000002</v>
      </c>
      <c r="DW259">
        <v>39.41283</v>
      </c>
      <c r="DX259">
        <v>3.4787279999999998</v>
      </c>
      <c r="DY259">
        <v>1270.7940000000001</v>
      </c>
      <c r="DZ259">
        <v>0.70808329999999997</v>
      </c>
      <c r="EA259">
        <v>38.046280000000003</v>
      </c>
      <c r="EB259">
        <v>1.1536139999999999</v>
      </c>
      <c r="EC259">
        <v>424.25700000000001</v>
      </c>
      <c r="ED259">
        <v>0.70648630000000001</v>
      </c>
      <c r="EE259">
        <v>37.308500000000002</v>
      </c>
      <c r="EF259">
        <v>0.35735119999999998</v>
      </c>
      <c r="EG259">
        <v>131.65379999999999</v>
      </c>
      <c r="EH259">
        <v>0.70509540000000004</v>
      </c>
      <c r="EI259">
        <v>37.780450000000002</v>
      </c>
      <c r="EJ259">
        <v>0.1161763</v>
      </c>
      <c r="EK259">
        <v>42.394120000000001</v>
      </c>
      <c r="EL259">
        <v>0.70515190000000005</v>
      </c>
      <c r="EM259">
        <v>39.904069999999997</v>
      </c>
      <c r="EN259" s="1">
        <v>5.1056659999999997E-2</v>
      </c>
      <c r="EO259">
        <v>18.0671</v>
      </c>
      <c r="EP259">
        <v>0.70555279999999998</v>
      </c>
      <c r="EQ259">
        <v>43.922699999999999</v>
      </c>
      <c r="ER259" s="1">
        <v>3.6266439999999997E-2</v>
      </c>
      <c r="ES259">
        <v>12.45031</v>
      </c>
      <c r="ET259">
        <v>0.70583859999999998</v>
      </c>
      <c r="EU259">
        <v>47.536050000000003</v>
      </c>
      <c r="EV259" s="1">
        <v>3.4348339999999998E-2</v>
      </c>
      <c r="EW259">
        <v>11.65245</v>
      </c>
      <c r="EX259">
        <v>0.70625420000000005</v>
      </c>
      <c r="EY259">
        <v>47.980670000000003</v>
      </c>
      <c r="EZ259">
        <v>3.4723169999999998E-2</v>
      </c>
      <c r="FA259">
        <v>11.74485</v>
      </c>
      <c r="FB259">
        <v>0.70674740000000003</v>
      </c>
      <c r="FC259">
        <v>46.594589999999997</v>
      </c>
      <c r="FD259" s="1">
        <v>3.4572510000000001E-2</v>
      </c>
      <c r="FE259">
        <v>11.689679999999999</v>
      </c>
      <c r="FF259">
        <v>0.70720680000000002</v>
      </c>
      <c r="FG259">
        <v>44.829059999999998</v>
      </c>
      <c r="FH259" s="1">
        <v>3.3384820000000003E-2</v>
      </c>
      <c r="FI259">
        <v>11.289059999999999</v>
      </c>
      <c r="FJ259">
        <v>0.70769579999999999</v>
      </c>
      <c r="FK259">
        <v>43.34131</v>
      </c>
      <c r="FL259" s="1">
        <v>3.1328519999999999E-2</v>
      </c>
      <c r="FM259">
        <v>10.592700000000001</v>
      </c>
      <c r="FN259">
        <v>0.70807059999999999</v>
      </c>
      <c r="FO259">
        <v>43.452930000000002</v>
      </c>
      <c r="FP259" s="1">
        <v>2.860793E-2</v>
      </c>
      <c r="FQ259">
        <v>9.6754650000000009</v>
      </c>
      <c r="FR259">
        <v>0.70838520000000005</v>
      </c>
      <c r="FS259">
        <v>44.875410000000002</v>
      </c>
      <c r="FT259" s="1">
        <v>2.5337720000000001E-2</v>
      </c>
      <c r="FU259">
        <v>8.5779099999999993</v>
      </c>
      <c r="FV259">
        <v>0.70862219999999998</v>
      </c>
      <c r="FW259">
        <v>47.008719999999997</v>
      </c>
      <c r="FX259" s="1">
        <v>2.165512E-2</v>
      </c>
      <c r="FY259">
        <v>7.3412059999999997</v>
      </c>
      <c r="FZ259">
        <v>0.70884049999999998</v>
      </c>
      <c r="GA259">
        <v>48.029449999999997</v>
      </c>
      <c r="GB259">
        <v>1.7831530000000002E-2</v>
      </c>
      <c r="GC259">
        <v>6.0535569999999996</v>
      </c>
      <c r="GD259">
        <v>0.70898760000000005</v>
      </c>
      <c r="GE259">
        <v>47.834290000000003</v>
      </c>
      <c r="GF259" s="1">
        <v>1.4259900000000001E-2</v>
      </c>
      <c r="GG259">
        <v>4.8453840000000001</v>
      </c>
      <c r="GH259">
        <v>0.70907600000000004</v>
      </c>
      <c r="GI259">
        <v>46.212299999999999</v>
      </c>
      <c r="GJ259" s="1">
        <v>1.128288E-2</v>
      </c>
      <c r="GK259">
        <v>3.8328060000000002</v>
      </c>
      <c r="GL259">
        <v>0.70916710000000005</v>
      </c>
      <c r="GM259">
        <v>44.197519999999997</v>
      </c>
      <c r="GN259" s="1">
        <v>9.0446889999999999E-3</v>
      </c>
      <c r="GO259">
        <v>3.067472</v>
      </c>
      <c r="GP259">
        <v>0.70924529999999997</v>
      </c>
      <c r="GQ259">
        <v>42.590850000000003</v>
      </c>
      <c r="GR259" s="1">
        <v>7.4880520000000002E-3</v>
      </c>
      <c r="GS259">
        <v>2.533201</v>
      </c>
      <c r="GT259">
        <v>0.70929489999999995</v>
      </c>
      <c r="GU259">
        <v>43.47589</v>
      </c>
      <c r="GV259" s="1">
        <v>6.4521960000000003E-3</v>
      </c>
      <c r="GW259">
        <v>2.1771959999999999</v>
      </c>
      <c r="GX259">
        <v>0.70930740000000003</v>
      </c>
      <c r="GY259">
        <v>45.974710000000002</v>
      </c>
      <c r="GZ259" s="1">
        <v>5.7637920000000002E-3</v>
      </c>
      <c r="HA259">
        <v>1.9411160000000001</v>
      </c>
      <c r="HB259">
        <v>0.7093334</v>
      </c>
      <c r="HC259">
        <v>49.19509</v>
      </c>
      <c r="HD259" s="1">
        <v>5.2879789999999999E-3</v>
      </c>
      <c r="HE259">
        <v>1.778227</v>
      </c>
      <c r="HF259">
        <v>0.70935179999999998</v>
      </c>
      <c r="HG259">
        <v>51.462339999999998</v>
      </c>
      <c r="HH259" s="1">
        <v>4.9339409999999998E-3</v>
      </c>
      <c r="HI259">
        <v>1.6577930000000001</v>
      </c>
      <c r="HJ259">
        <v>0.70934980000000003</v>
      </c>
      <c r="HK259">
        <v>51.061399999999999</v>
      </c>
      <c r="HL259" s="1">
        <v>4.6497689999999998E-3</v>
      </c>
      <c r="HM259">
        <v>1.5615790000000001</v>
      </c>
      <c r="HN259">
        <v>0.70935990000000004</v>
      </c>
      <c r="HO259">
        <v>49.196440000000003</v>
      </c>
      <c r="HP259" s="1">
        <v>4.4066069999999999E-3</v>
      </c>
      <c r="HQ259">
        <v>1.4794670000000001</v>
      </c>
      <c r="HR259">
        <v>0.70936220000000005</v>
      </c>
      <c r="HS259">
        <v>46.744129999999998</v>
      </c>
      <c r="HT259" s="1">
        <v>4.1899090000000003E-3</v>
      </c>
      <c r="HU259">
        <v>1.4064719999999999</v>
      </c>
      <c r="HV259">
        <v>0.70935409999999999</v>
      </c>
      <c r="HW259">
        <v>44.749009999999998</v>
      </c>
      <c r="HX259" s="1">
        <v>3.9918389999999996E-3</v>
      </c>
      <c r="HY259">
        <v>1.33989</v>
      </c>
      <c r="HZ259">
        <v>0.70938219999999996</v>
      </c>
      <c r="IA259">
        <v>45.168959999999998</v>
      </c>
      <c r="IB259" s="1">
        <v>3.808339E-3</v>
      </c>
      <c r="IC259">
        <v>1.278214</v>
      </c>
      <c r="ID259">
        <v>0.70936900000000003</v>
      </c>
      <c r="IE259">
        <v>48.520969999999998</v>
      </c>
      <c r="IF259" s="1">
        <v>3.6366189999999998E-3</v>
      </c>
      <c r="IG259">
        <v>1.2204839999999999</v>
      </c>
      <c r="IH259">
        <v>0.70937090000000003</v>
      </c>
      <c r="II259">
        <v>53.102040000000002</v>
      </c>
      <c r="IJ259" s="1">
        <v>3.4748040000000002E-3</v>
      </c>
      <c r="IK259">
        <v>1.1661649999999999</v>
      </c>
      <c r="IL259">
        <v>0.70937159999999999</v>
      </c>
      <c r="IM259">
        <v>55.522080000000003</v>
      </c>
      <c r="IN259" s="1">
        <v>3.3224249999999999E-3</v>
      </c>
      <c r="IO259">
        <v>1.114913</v>
      </c>
      <c r="IP259">
        <v>0.70936980000000005</v>
      </c>
      <c r="IQ259">
        <v>55.22043</v>
      </c>
      <c r="IR259" s="1">
        <v>3.1781560000000001E-3</v>
      </c>
      <c r="IS259">
        <v>1.066535</v>
      </c>
      <c r="IT259">
        <v>0.70936639999999995</v>
      </c>
      <c r="IU259">
        <v>53.425640000000001</v>
      </c>
      <c r="IV259" s="1">
        <v>3.042473E-3</v>
      </c>
      <c r="IW259">
        <v>1.0208969999999999</v>
      </c>
      <c r="IX259">
        <v>0.70936410000000005</v>
      </c>
      <c r="IY259">
        <v>51.340069999999997</v>
      </c>
      <c r="IZ259" s="1">
        <v>2.9137519999999999E-3</v>
      </c>
      <c r="JA259">
        <v>0.9777015</v>
      </c>
      <c r="JB259">
        <v>0.7093855</v>
      </c>
      <c r="JC259">
        <v>49.456769999999999</v>
      </c>
      <c r="JD259" s="1">
        <v>2.7915240000000001E-3</v>
      </c>
      <c r="JE259">
        <v>0.93671669999999996</v>
      </c>
      <c r="JF259">
        <v>0.70937059999999996</v>
      </c>
      <c r="JG259">
        <v>49.501040000000003</v>
      </c>
      <c r="JH259" s="1">
        <v>2.6760360000000001E-3</v>
      </c>
      <c r="JI259">
        <v>0.89786999999999995</v>
      </c>
      <c r="JJ259">
        <v>0.7093853</v>
      </c>
      <c r="JK259">
        <v>50.192239999999998</v>
      </c>
      <c r="JL259" s="1">
        <v>2.5646089999999998E-3</v>
      </c>
      <c r="JM259">
        <v>0.86098430000000004</v>
      </c>
      <c r="JN259">
        <v>0.70936659999999996</v>
      </c>
      <c r="JO259">
        <v>50.224069999999998</v>
      </c>
      <c r="JP259" s="1">
        <v>2.454024E-3</v>
      </c>
      <c r="JQ259">
        <v>0.82598170000000004</v>
      </c>
      <c r="JR259">
        <v>0.70936509999999997</v>
      </c>
      <c r="JS259">
        <v>49.785800000000002</v>
      </c>
      <c r="JT259" s="1">
        <v>2.349173E-3</v>
      </c>
      <c r="JU259">
        <v>0.79266550000000002</v>
      </c>
      <c r="JV259">
        <v>0.70936900000000003</v>
      </c>
      <c r="JW259">
        <v>49.143540000000002</v>
      </c>
      <c r="JX259" s="1">
        <v>2.2501380000000001E-3</v>
      </c>
      <c r="JY259">
        <v>0.76105310000000004</v>
      </c>
      <c r="JZ259">
        <v>0.70936540000000003</v>
      </c>
      <c r="KA259">
        <v>47.654980000000002</v>
      </c>
      <c r="KB259" s="1">
        <v>2.1567370000000002E-3</v>
      </c>
      <c r="KC259">
        <v>0.73107120000000003</v>
      </c>
      <c r="KD259">
        <v>0.70936659999999996</v>
      </c>
      <c r="KE259">
        <v>45.731029999999997</v>
      </c>
      <c r="KF259" s="1">
        <v>2.0683519999999999E-3</v>
      </c>
      <c r="KG259">
        <v>0.70260239999999996</v>
      </c>
      <c r="KH259">
        <v>0.70936390000000005</v>
      </c>
      <c r="KI259">
        <v>43.996429999999997</v>
      </c>
      <c r="KJ259" s="1">
        <v>1.984286E-3</v>
      </c>
      <c r="KK259">
        <v>0.67540080000000002</v>
      </c>
      <c r="KL259">
        <v>0.70936809999999995</v>
      </c>
      <c r="KM259">
        <v>44.594430000000003</v>
      </c>
      <c r="KN259" s="1">
        <v>1.904282E-3</v>
      </c>
      <c r="KO259">
        <v>0.64940770000000003</v>
      </c>
      <c r="KP259">
        <v>0.70936900000000003</v>
      </c>
      <c r="KQ259">
        <v>48.27655</v>
      </c>
      <c r="KR259" s="1">
        <v>1.8281E-3</v>
      </c>
      <c r="KS259">
        <v>0.62459849999999995</v>
      </c>
      <c r="KT259">
        <v>0.70936809999999995</v>
      </c>
      <c r="KU259">
        <v>53.334620000000001</v>
      </c>
      <c r="KV259" s="1">
        <v>1.7557460000000001E-3</v>
      </c>
      <c r="KW259">
        <v>0.60094150000000002</v>
      </c>
      <c r="KX259">
        <v>0.7093602</v>
      </c>
      <c r="KY259">
        <v>56.152619999999999</v>
      </c>
      <c r="KZ259" s="1">
        <v>1.6867799999999999E-3</v>
      </c>
      <c r="LA259">
        <v>0.57833330000000005</v>
      </c>
      <c r="LB259">
        <v>0.70936160000000004</v>
      </c>
      <c r="LC259">
        <v>54.986800000000002</v>
      </c>
      <c r="LD259" s="1">
        <v>1.621197E-3</v>
      </c>
      <c r="LE259">
        <v>0.55671550000000003</v>
      </c>
      <c r="LF259">
        <v>0.70936779999999999</v>
      </c>
      <c r="LG259">
        <v>52.260559999999998</v>
      </c>
      <c r="LH259" s="1">
        <v>1.5585009999999999E-3</v>
      </c>
      <c r="LI259">
        <v>0.53603730000000005</v>
      </c>
      <c r="LJ259">
        <v>0.70938239999999997</v>
      </c>
      <c r="LK259">
        <v>50.004330000000003</v>
      </c>
      <c r="LL259" s="1">
        <v>1.4987170000000001E-3</v>
      </c>
      <c r="LM259">
        <v>0.51623989999999997</v>
      </c>
      <c r="LN259">
        <v>0.70936569999999999</v>
      </c>
      <c r="LO259">
        <v>48.213920000000002</v>
      </c>
      <c r="LP259" s="1">
        <v>1.441723E-3</v>
      </c>
      <c r="LQ259">
        <v>0.49734119999999998</v>
      </c>
      <c r="LR259">
        <v>0.70936759999999999</v>
      </c>
      <c r="LS259">
        <v>47.9236</v>
      </c>
      <c r="LT259" s="1">
        <v>1.3874099999999999E-3</v>
      </c>
      <c r="LU259">
        <v>0.47925519999999999</v>
      </c>
      <c r="LV259">
        <v>0.70936739999999998</v>
      </c>
      <c r="LW259">
        <v>49.326689999999999</v>
      </c>
      <c r="LX259" s="1">
        <v>1.335276E-3</v>
      </c>
      <c r="LY259">
        <v>0.46187709999999998</v>
      </c>
      <c r="LZ259">
        <v>0.70936759999999999</v>
      </c>
      <c r="MA259">
        <v>50.699170000000002</v>
      </c>
      <c r="MB259" s="1">
        <v>1.2853249999999999E-3</v>
      </c>
      <c r="MC259">
        <v>0.44518790000000003</v>
      </c>
      <c r="MD259">
        <v>0.70936259999999995</v>
      </c>
      <c r="ME259">
        <v>51.51444</v>
      </c>
      <c r="MF259" s="1">
        <v>1.2375000000000001E-3</v>
      </c>
      <c r="MG259">
        <v>0.42919030000000002</v>
      </c>
      <c r="MH259">
        <v>0.70936829999999995</v>
      </c>
      <c r="MI259">
        <v>51.143540000000002</v>
      </c>
      <c r="MJ259">
        <v>1.191709E-3</v>
      </c>
      <c r="MK259">
        <v>0.41387489999999999</v>
      </c>
      <c r="ML259">
        <v>0.70936370000000004</v>
      </c>
      <c r="MM259">
        <v>49.112009999999998</v>
      </c>
      <c r="MN259" s="1">
        <v>1.1477270000000001E-3</v>
      </c>
      <c r="MO259">
        <v>0.39919969999999999</v>
      </c>
      <c r="MP259">
        <v>0.70936600000000005</v>
      </c>
      <c r="MQ259">
        <v>46.740220000000001</v>
      </c>
      <c r="MR259" s="1">
        <v>1.105696E-3</v>
      </c>
      <c r="MS259">
        <v>0.38516</v>
      </c>
      <c r="MT259">
        <v>0.70936290000000002</v>
      </c>
      <c r="MU259">
        <v>44.54542</v>
      </c>
      <c r="MV259" s="1">
        <v>1.0654270000000001E-3</v>
      </c>
      <c r="MW259">
        <v>0.37169940000000001</v>
      </c>
      <c r="MX259">
        <v>0.70936670000000002</v>
      </c>
      <c r="MY259">
        <v>43.960479999999997</v>
      </c>
      <c r="MZ259" s="1">
        <v>1.026997E-3</v>
      </c>
      <c r="NA259">
        <v>0.35879149999999999</v>
      </c>
      <c r="NB259">
        <v>0.70939470000000004</v>
      </c>
      <c r="NC259">
        <v>44.513280000000002</v>
      </c>
      <c r="ND259" s="1">
        <v>9.9022200000000002E-4</v>
      </c>
      <c r="NE259">
        <v>0.34642089999999998</v>
      </c>
      <c r="NF259">
        <v>0.70938400000000001</v>
      </c>
      <c r="NG259">
        <v>46.601390000000002</v>
      </c>
      <c r="NH259" s="1">
        <v>9.5487899999999995E-4</v>
      </c>
      <c r="NI259">
        <v>0.3345341</v>
      </c>
      <c r="NJ259">
        <v>0.70936350000000004</v>
      </c>
      <c r="NK259">
        <v>49.264240000000001</v>
      </c>
      <c r="NL259" s="1">
        <v>9.2101740000000002E-4</v>
      </c>
      <c r="NM259">
        <v>0.32312760000000001</v>
      </c>
      <c r="NN259">
        <v>0.70936140000000003</v>
      </c>
      <c r="NO259">
        <v>49.415669999999999</v>
      </c>
      <c r="NP259" s="1">
        <v>8.8856329999999998E-4</v>
      </c>
      <c r="NQ259">
        <v>0.31215110000000001</v>
      </c>
      <c r="NR259">
        <v>0.70938999999999997</v>
      </c>
      <c r="NS259">
        <v>46.732170000000004</v>
      </c>
      <c r="NT259" s="1">
        <v>8.5733339999999997E-4</v>
      </c>
      <c r="NU259">
        <v>0.30158040000000003</v>
      </c>
      <c r="NV259">
        <v>0.70938480000000004</v>
      </c>
      <c r="NW259">
        <v>44.184710000000003</v>
      </c>
      <c r="NX259" s="1">
        <v>8.2731009999999997E-4</v>
      </c>
      <c r="NY259">
        <v>0.2913926</v>
      </c>
      <c r="NZ259">
        <v>0.70936259999999995</v>
      </c>
      <c r="OA259">
        <v>42.744759999999999</v>
      </c>
      <c r="OB259" s="1">
        <v>7.9859569999999995E-4</v>
      </c>
      <c r="OC259">
        <v>0.28159400000000001</v>
      </c>
      <c r="OD259">
        <v>0.70936259999999995</v>
      </c>
      <c r="OE259">
        <v>43.492359999999998</v>
      </c>
      <c r="OF259" s="1">
        <v>7.7106880000000003E-4</v>
      </c>
      <c r="OG259">
        <v>0.27215850000000003</v>
      </c>
      <c r="OH259">
        <v>0.70936779999999999</v>
      </c>
      <c r="OI259">
        <v>44.481360000000002</v>
      </c>
      <c r="OJ259" s="1">
        <v>7.4459199999999998E-4</v>
      </c>
      <c r="OK259">
        <v>0.26306410000000002</v>
      </c>
    </row>
    <row r="260" spans="1:401" x14ac:dyDescent="0.35">
      <c r="A260">
        <v>266</v>
      </c>
      <c r="B260" t="s">
        <v>4</v>
      </c>
      <c r="C260" t="s">
        <v>181</v>
      </c>
      <c r="D260" t="s">
        <v>266</v>
      </c>
      <c r="E260">
        <v>875.22410000000002</v>
      </c>
      <c r="F260">
        <v>0.82035469999999999</v>
      </c>
      <c r="G260">
        <v>26.86459</v>
      </c>
      <c r="H260">
        <v>0</v>
      </c>
      <c r="I260">
        <v>0</v>
      </c>
      <c r="J260">
        <v>0.81451989999999996</v>
      </c>
      <c r="K260">
        <v>27.403400000000001</v>
      </c>
      <c r="L260">
        <v>0</v>
      </c>
      <c r="M260">
        <v>0</v>
      </c>
      <c r="N260">
        <v>0.80870109999999995</v>
      </c>
      <c r="O260">
        <v>27.24269</v>
      </c>
      <c r="P260">
        <v>0</v>
      </c>
      <c r="Q260">
        <v>0</v>
      </c>
      <c r="R260">
        <v>0.80309620000000004</v>
      </c>
      <c r="S260">
        <v>27.660869999999999</v>
      </c>
      <c r="T260">
        <v>0</v>
      </c>
      <c r="U260">
        <v>0</v>
      </c>
      <c r="V260">
        <v>0.79765889999999995</v>
      </c>
      <c r="W260">
        <v>27.80771</v>
      </c>
      <c r="X260">
        <v>0</v>
      </c>
      <c r="Y260">
        <v>0</v>
      </c>
      <c r="Z260">
        <v>0.79260580000000003</v>
      </c>
      <c r="AA260">
        <v>27.128769999999999</v>
      </c>
      <c r="AB260">
        <v>0</v>
      </c>
      <c r="AC260">
        <v>0</v>
      </c>
      <c r="AD260">
        <v>0.78783270000000005</v>
      </c>
      <c r="AE260">
        <v>26.206600000000002</v>
      </c>
      <c r="AF260">
        <v>0</v>
      </c>
      <c r="AG260">
        <v>0</v>
      </c>
      <c r="AH260">
        <v>0.78317820000000005</v>
      </c>
      <c r="AI260">
        <v>25.551079999999999</v>
      </c>
      <c r="AJ260">
        <v>0</v>
      </c>
      <c r="AK260">
        <v>0</v>
      </c>
      <c r="AL260">
        <v>0.77940580000000004</v>
      </c>
      <c r="AM260">
        <v>25.52216</v>
      </c>
      <c r="AN260">
        <v>0</v>
      </c>
      <c r="AO260">
        <v>0</v>
      </c>
      <c r="AP260">
        <v>0.7749007</v>
      </c>
      <c r="AQ260">
        <v>27.00722</v>
      </c>
      <c r="AR260">
        <v>0</v>
      </c>
      <c r="AS260">
        <v>0</v>
      </c>
      <c r="AT260">
        <v>0.77055830000000003</v>
      </c>
      <c r="AU260">
        <v>29.22486</v>
      </c>
      <c r="AV260">
        <v>0</v>
      </c>
      <c r="AW260">
        <v>0</v>
      </c>
      <c r="AX260">
        <v>0.7663063</v>
      </c>
      <c r="AY260">
        <v>31.499479999999998</v>
      </c>
      <c r="AZ260">
        <v>0</v>
      </c>
      <c r="BA260">
        <v>0</v>
      </c>
      <c r="BB260">
        <v>0.76219179999999997</v>
      </c>
      <c r="BC260">
        <v>32.882530000000003</v>
      </c>
      <c r="BD260" s="1">
        <v>1.7460130000000001E-34</v>
      </c>
      <c r="BE260" s="1">
        <v>5.6257129999999998E-32</v>
      </c>
      <c r="BF260">
        <v>0.75886920000000002</v>
      </c>
      <c r="BG260">
        <v>32.453749999999999</v>
      </c>
      <c r="BH260" s="1">
        <v>8.4532029999999992E-25</v>
      </c>
      <c r="BI260" s="1">
        <v>2.7200569999999998E-22</v>
      </c>
      <c r="BJ260">
        <v>0.75621689999999997</v>
      </c>
      <c r="BK260">
        <v>31.088180000000001</v>
      </c>
      <c r="BL260" s="1">
        <v>2.084717E-17</v>
      </c>
      <c r="BM260" s="1">
        <v>6.7152730000000002E-15</v>
      </c>
      <c r="BN260">
        <v>0.75383529999999999</v>
      </c>
      <c r="BO260">
        <v>29.946709999999999</v>
      </c>
      <c r="BP260" s="1">
        <v>1.6075790000000001E-11</v>
      </c>
      <c r="BQ260" s="1">
        <v>3.9395709999999998E-9</v>
      </c>
      <c r="BR260">
        <v>0.75185380000000002</v>
      </c>
      <c r="BS260">
        <v>29.405740000000002</v>
      </c>
      <c r="BT260" s="1">
        <v>3.8380109999999999E-8</v>
      </c>
      <c r="BU260" s="1">
        <v>9.8927680000000004E-6</v>
      </c>
      <c r="BV260">
        <v>0.75074569999999996</v>
      </c>
      <c r="BW260">
        <v>30.398530000000001</v>
      </c>
      <c r="BX260" s="1">
        <v>1.157459E-5</v>
      </c>
      <c r="BY260" s="1">
        <v>3.0981619999999998E-3</v>
      </c>
      <c r="BZ260">
        <v>0.74990619999999997</v>
      </c>
      <c r="CA260">
        <v>31.87772</v>
      </c>
      <c r="CB260" s="1">
        <v>9.4242809999999996E-4</v>
      </c>
      <c r="CC260">
        <v>0.26047209999999998</v>
      </c>
      <c r="CD260">
        <v>0.74900389999999994</v>
      </c>
      <c r="CE260">
        <v>33.211069999999999</v>
      </c>
      <c r="CF260" s="1">
        <v>2.8916959999999998E-2</v>
      </c>
      <c r="CG260">
        <v>8.2257339999999992</v>
      </c>
      <c r="CH260">
        <v>0.74855260000000001</v>
      </c>
      <c r="CI260">
        <v>33.70194</v>
      </c>
      <c r="CJ260">
        <v>0.4079391</v>
      </c>
      <c r="CK260">
        <v>118.8613</v>
      </c>
      <c r="CL260">
        <v>0.74770369999999997</v>
      </c>
      <c r="CM260">
        <v>33.04609</v>
      </c>
      <c r="CN260">
        <v>3.0001880000000001</v>
      </c>
      <c r="CO260">
        <v>894.74300000000005</v>
      </c>
      <c r="CP260">
        <v>0.74674149999999995</v>
      </c>
      <c r="CQ260">
        <v>31.659510000000001</v>
      </c>
      <c r="CR260">
        <v>12.692299999999999</v>
      </c>
      <c r="CS260">
        <v>3865.7449999999999</v>
      </c>
      <c r="CT260">
        <v>0.74572269999999996</v>
      </c>
      <c r="CU260">
        <v>30.18234</v>
      </c>
      <c r="CV260">
        <v>33.333390000000001</v>
      </c>
      <c r="CW260">
        <v>10353.1</v>
      </c>
      <c r="CX260">
        <v>0.74445490000000003</v>
      </c>
      <c r="CY260">
        <v>29.35126</v>
      </c>
      <c r="CZ260">
        <v>57.9206</v>
      </c>
      <c r="DA260">
        <v>18320.73</v>
      </c>
      <c r="DB260">
        <v>0.7430042</v>
      </c>
      <c r="DC260">
        <v>30.205860000000001</v>
      </c>
      <c r="DD260">
        <v>70.340620000000001</v>
      </c>
      <c r="DE260">
        <v>22623.16</v>
      </c>
      <c r="DF260">
        <v>0.74141310000000005</v>
      </c>
      <c r="DG260">
        <v>32.617820000000002</v>
      </c>
      <c r="DH260">
        <v>62.634169999999997</v>
      </c>
      <c r="DI260">
        <v>20455.16</v>
      </c>
      <c r="DJ260">
        <v>0.73968429999999996</v>
      </c>
      <c r="DK260">
        <v>36.448390000000003</v>
      </c>
      <c r="DL260">
        <v>42.667659999999998</v>
      </c>
      <c r="DM260">
        <v>14128.99</v>
      </c>
      <c r="DN260">
        <v>0.73825039999999997</v>
      </c>
      <c r="DO260">
        <v>40.353749999999998</v>
      </c>
      <c r="DP260">
        <v>23.12932</v>
      </c>
      <c r="DQ260">
        <v>7749.6350000000002</v>
      </c>
      <c r="DR260">
        <v>0.73690370000000005</v>
      </c>
      <c r="DS260">
        <v>41.01258</v>
      </c>
      <c r="DT260">
        <v>10.334960000000001</v>
      </c>
      <c r="DU260">
        <v>3497.6309999999999</v>
      </c>
      <c r="DV260">
        <v>0.73578909999999997</v>
      </c>
      <c r="DW260">
        <v>39.50459</v>
      </c>
      <c r="DX260">
        <v>3.936671</v>
      </c>
      <c r="DY260">
        <v>1342.8789999999999</v>
      </c>
      <c r="DZ260">
        <v>0.73497440000000003</v>
      </c>
      <c r="EA260">
        <v>38.097090000000001</v>
      </c>
      <c r="EB260">
        <v>1.3233779999999999</v>
      </c>
      <c r="EC260">
        <v>453.85160000000002</v>
      </c>
      <c r="ED260">
        <v>0.73446920000000004</v>
      </c>
      <c r="EE260">
        <v>37.313659999999999</v>
      </c>
      <c r="EF260">
        <v>0.41214230000000002</v>
      </c>
      <c r="EG260">
        <v>141.55869999999999</v>
      </c>
      <c r="EH260">
        <v>0.73410690000000001</v>
      </c>
      <c r="EI260">
        <v>37.746569999999998</v>
      </c>
      <c r="EJ260">
        <v>0.13193879999999999</v>
      </c>
      <c r="EK260">
        <v>45.006349999999998</v>
      </c>
      <c r="EL260">
        <v>0.73559289999999999</v>
      </c>
      <c r="EM260">
        <v>39.846760000000003</v>
      </c>
      <c r="EN260" s="1">
        <v>5.5063500000000001E-2</v>
      </c>
      <c r="EO260">
        <v>18.34704</v>
      </c>
      <c r="EP260">
        <v>0.73552759999999995</v>
      </c>
      <c r="EQ260">
        <v>43.878570000000003</v>
      </c>
      <c r="ER260" s="1">
        <v>3.7045260000000003E-2</v>
      </c>
      <c r="ES260">
        <v>12.03326</v>
      </c>
      <c r="ET260">
        <v>0.73512189999999999</v>
      </c>
      <c r="EU260">
        <v>47.525539999999999</v>
      </c>
      <c r="EV260" s="1">
        <v>3.4380830000000001E-2</v>
      </c>
      <c r="EW260">
        <v>11.04912</v>
      </c>
      <c r="EX260">
        <v>0.73492120000000005</v>
      </c>
      <c r="EY260">
        <v>47.995690000000003</v>
      </c>
      <c r="EZ260" s="1">
        <v>3.4688669999999998E-2</v>
      </c>
      <c r="FA260">
        <v>11.124000000000001</v>
      </c>
      <c r="FB260">
        <v>0.7348576</v>
      </c>
      <c r="FC260">
        <v>46.665570000000002</v>
      </c>
      <c r="FD260" s="1">
        <v>3.4642800000000001E-2</v>
      </c>
      <c r="FE260">
        <v>11.11103</v>
      </c>
      <c r="FF260">
        <v>0.73488419999999999</v>
      </c>
      <c r="FG260">
        <v>44.924379999999999</v>
      </c>
      <c r="FH260" s="1">
        <v>3.3570419999999997E-2</v>
      </c>
      <c r="FI260">
        <v>10.772539999999999</v>
      </c>
      <c r="FJ260">
        <v>0.73500909999999997</v>
      </c>
      <c r="FK260">
        <v>43.443100000000001</v>
      </c>
      <c r="FL260" s="1">
        <v>3.1601949999999997E-2</v>
      </c>
      <c r="FM260">
        <v>10.14329</v>
      </c>
      <c r="FN260">
        <v>0.73513490000000004</v>
      </c>
      <c r="FO260">
        <v>43.513190000000002</v>
      </c>
      <c r="FP260" s="1">
        <v>2.8948910000000001E-2</v>
      </c>
      <c r="FQ260">
        <v>9.2957289999999997</v>
      </c>
      <c r="FR260">
        <v>0.7352419</v>
      </c>
      <c r="FS260">
        <v>44.87229</v>
      </c>
      <c r="FT260" s="1">
        <v>2.5736080000000001E-2</v>
      </c>
      <c r="FU260">
        <v>8.2720640000000003</v>
      </c>
      <c r="FV260">
        <v>0.73534330000000003</v>
      </c>
      <c r="FW260">
        <v>46.980310000000003</v>
      </c>
      <c r="FX260" s="1">
        <v>2.209094E-2</v>
      </c>
      <c r="FY260">
        <v>7.1092550000000001</v>
      </c>
      <c r="FZ260">
        <v>0.73541650000000003</v>
      </c>
      <c r="GA260">
        <v>48.014650000000003</v>
      </c>
      <c r="GB260" s="1">
        <v>1.8266009999999999E-2</v>
      </c>
      <c r="GC260">
        <v>5.8859680000000001</v>
      </c>
      <c r="GD260">
        <v>0.73548769999999997</v>
      </c>
      <c r="GE260">
        <v>47.864040000000003</v>
      </c>
      <c r="GF260" s="1">
        <v>1.4646869999999999E-2</v>
      </c>
      <c r="GG260">
        <v>4.7240140000000004</v>
      </c>
      <c r="GH260">
        <v>0.73553939999999995</v>
      </c>
      <c r="GI260">
        <v>46.296770000000002</v>
      </c>
      <c r="GJ260" s="1">
        <v>1.1590980000000001E-2</v>
      </c>
      <c r="GK260">
        <v>3.7382149999999998</v>
      </c>
      <c r="GL260">
        <v>0.73557609999999995</v>
      </c>
      <c r="GM260">
        <v>44.30932</v>
      </c>
      <c r="GN260" s="1">
        <v>9.2677820000000005E-3</v>
      </c>
      <c r="GO260">
        <v>2.985306</v>
      </c>
      <c r="GP260">
        <v>0.73562559999999999</v>
      </c>
      <c r="GQ260">
        <v>42.666269999999997</v>
      </c>
      <c r="GR260" s="1">
        <v>7.6395609999999996E-3</v>
      </c>
      <c r="GS260">
        <v>2.455829</v>
      </c>
      <c r="GT260">
        <v>0.73563579999999995</v>
      </c>
      <c r="GU260">
        <v>43.47392</v>
      </c>
      <c r="GV260" s="1">
        <v>6.5522039999999998E-3</v>
      </c>
      <c r="GW260">
        <v>2.101769</v>
      </c>
      <c r="GX260">
        <v>0.73566030000000004</v>
      </c>
      <c r="GY260">
        <v>45.909300000000002</v>
      </c>
      <c r="GZ260" s="1">
        <v>5.8309379999999999E-3</v>
      </c>
      <c r="HA260">
        <v>1.867275</v>
      </c>
      <c r="HB260">
        <v>0.73569379999999995</v>
      </c>
      <c r="HC260">
        <v>49.134610000000002</v>
      </c>
      <c r="HD260" s="1">
        <v>5.3357739999999997E-3</v>
      </c>
      <c r="HE260">
        <v>1.7064600000000001</v>
      </c>
      <c r="HF260">
        <v>0.73568920000000004</v>
      </c>
      <c r="HG260">
        <v>51.448140000000002</v>
      </c>
      <c r="HH260" s="1">
        <v>4.9706230000000004E-3</v>
      </c>
      <c r="HI260">
        <v>1.5885290000000001</v>
      </c>
      <c r="HJ260">
        <v>0.73568180000000005</v>
      </c>
      <c r="HK260">
        <v>51.115290000000002</v>
      </c>
      <c r="HL260" s="1">
        <v>4.6800510000000002E-3</v>
      </c>
      <c r="HM260">
        <v>1.495023</v>
      </c>
      <c r="HN260">
        <v>0.73568670000000003</v>
      </c>
      <c r="HO260">
        <v>49.320709999999998</v>
      </c>
      <c r="HP260" s="1">
        <v>4.43306E-3</v>
      </c>
      <c r="HQ260">
        <v>1.4157439999999999</v>
      </c>
      <c r="HR260">
        <v>0.73569039999999997</v>
      </c>
      <c r="HS260">
        <v>46.895510000000002</v>
      </c>
      <c r="HT260" s="1">
        <v>4.2137729999999997E-3</v>
      </c>
      <c r="HU260">
        <v>1.345507</v>
      </c>
      <c r="HV260">
        <v>0.73570519999999995</v>
      </c>
      <c r="HW260">
        <v>44.883859999999999</v>
      </c>
      <c r="HX260" s="1">
        <v>4.0137569999999997E-3</v>
      </c>
      <c r="HY260">
        <v>1.28156</v>
      </c>
      <c r="HZ260">
        <v>0.73570570000000002</v>
      </c>
      <c r="IA260">
        <v>45.247149999999998</v>
      </c>
      <c r="IB260" s="1">
        <v>3.8287659999999999E-3</v>
      </c>
      <c r="IC260">
        <v>1.2224379999999999</v>
      </c>
      <c r="ID260">
        <v>0.7356954</v>
      </c>
      <c r="IE260">
        <v>48.539830000000002</v>
      </c>
      <c r="IF260" s="1">
        <v>3.6557809999999999E-3</v>
      </c>
      <c r="IG260">
        <v>1.167136</v>
      </c>
      <c r="IH260">
        <v>0.73569470000000003</v>
      </c>
      <c r="II260">
        <v>53.112000000000002</v>
      </c>
      <c r="IJ260" s="1">
        <v>3.4928649999999999E-3</v>
      </c>
      <c r="IK260">
        <v>1.115108</v>
      </c>
      <c r="IL260">
        <v>0.73569629999999997</v>
      </c>
      <c r="IM260">
        <v>55.549430000000001</v>
      </c>
      <c r="IN260" s="1">
        <v>3.3395040000000001E-3</v>
      </c>
      <c r="IO260">
        <v>1.066044</v>
      </c>
      <c r="IP260">
        <v>0.73569499999999999</v>
      </c>
      <c r="IQ260">
        <v>55.283900000000003</v>
      </c>
      <c r="IR260" s="1">
        <v>3.19425E-3</v>
      </c>
      <c r="IS260">
        <v>1.0197149999999999</v>
      </c>
      <c r="IT260">
        <v>0.73569439999999997</v>
      </c>
      <c r="IU260">
        <v>53.517989999999998</v>
      </c>
      <c r="IV260" s="1">
        <v>3.0576790000000002E-3</v>
      </c>
      <c r="IW260">
        <v>0.97602049999999996</v>
      </c>
      <c r="IX260">
        <v>0.73568999999999996</v>
      </c>
      <c r="IY260">
        <v>51.451180000000001</v>
      </c>
      <c r="IZ260" s="1">
        <v>2.928146E-3</v>
      </c>
      <c r="JA260">
        <v>0.93467409999999995</v>
      </c>
      <c r="JB260">
        <v>0.73569410000000002</v>
      </c>
      <c r="JC260">
        <v>49.557180000000002</v>
      </c>
      <c r="JD260" s="1">
        <v>2.805203E-3</v>
      </c>
      <c r="JE260">
        <v>0.89546650000000005</v>
      </c>
      <c r="JF260">
        <v>0.73571920000000002</v>
      </c>
      <c r="JG260">
        <v>49.555480000000003</v>
      </c>
      <c r="JH260" s="1">
        <v>2.6890120000000002E-3</v>
      </c>
      <c r="JI260">
        <v>0.85828119999999997</v>
      </c>
      <c r="JJ260">
        <v>0.7356914</v>
      </c>
      <c r="JK260">
        <v>50.192610000000002</v>
      </c>
      <c r="JL260" s="1">
        <v>2.5769130000000001E-3</v>
      </c>
      <c r="JM260">
        <v>0.82299440000000001</v>
      </c>
      <c r="JN260">
        <v>0.73568699999999998</v>
      </c>
      <c r="JO260">
        <v>50.208159999999999</v>
      </c>
      <c r="JP260" s="1">
        <v>2.4656830000000002E-3</v>
      </c>
      <c r="JQ260">
        <v>0.7894949</v>
      </c>
      <c r="JR260">
        <v>0.73568639999999996</v>
      </c>
      <c r="JS260">
        <v>49.77563</v>
      </c>
      <c r="JT260" s="1">
        <v>2.3602050000000002E-3</v>
      </c>
      <c r="JU260">
        <v>0.75761339999999999</v>
      </c>
      <c r="JV260">
        <v>0.73569169999999995</v>
      </c>
      <c r="JW260">
        <v>49.184669999999997</v>
      </c>
      <c r="JX260" s="1">
        <v>2.2605910000000002E-3</v>
      </c>
      <c r="JY260">
        <v>0.72736559999999995</v>
      </c>
      <c r="JZ260">
        <v>0.73569519999999999</v>
      </c>
      <c r="KA260">
        <v>47.755830000000003</v>
      </c>
      <c r="KB260" s="1">
        <v>2.1666390000000002E-3</v>
      </c>
      <c r="KC260">
        <v>0.69867429999999997</v>
      </c>
      <c r="KD260">
        <v>0.73568880000000003</v>
      </c>
      <c r="KE260">
        <v>45.848550000000003</v>
      </c>
      <c r="KF260" s="1">
        <v>2.077756E-3</v>
      </c>
      <c r="KG260">
        <v>0.6714407</v>
      </c>
      <c r="KH260">
        <v>0.73570389999999997</v>
      </c>
      <c r="KI260">
        <v>44.072139999999997</v>
      </c>
      <c r="KJ260" s="1">
        <v>1.9932579999999999E-3</v>
      </c>
      <c r="KK260">
        <v>0.64542929999999998</v>
      </c>
      <c r="KL260">
        <v>0.73569569999999995</v>
      </c>
      <c r="KM260">
        <v>44.610669999999999</v>
      </c>
      <c r="KN260" s="1">
        <v>1.912834E-3</v>
      </c>
      <c r="KO260">
        <v>0.62057150000000005</v>
      </c>
      <c r="KP260">
        <v>0.73571810000000004</v>
      </c>
      <c r="KQ260">
        <v>48.260039999999996</v>
      </c>
      <c r="KR260" s="1">
        <v>1.836271E-3</v>
      </c>
      <c r="KS260">
        <v>0.59685060000000001</v>
      </c>
      <c r="KT260">
        <v>0.73569410000000002</v>
      </c>
      <c r="KU260">
        <v>53.334620000000001</v>
      </c>
      <c r="KV260" s="1">
        <v>1.7634980000000001E-3</v>
      </c>
      <c r="KW260">
        <v>0.57421759999999999</v>
      </c>
      <c r="KX260">
        <v>0.73568750000000005</v>
      </c>
      <c r="KY260">
        <v>56.201569999999997</v>
      </c>
      <c r="KZ260" s="1">
        <v>1.6941829999999999E-3</v>
      </c>
      <c r="LA260">
        <v>0.55260200000000004</v>
      </c>
      <c r="LB260">
        <v>0.73568359999999999</v>
      </c>
      <c r="LC260">
        <v>55.089370000000002</v>
      </c>
      <c r="LD260" s="1">
        <v>1.628252E-3</v>
      </c>
      <c r="LE260">
        <v>0.53192989999999996</v>
      </c>
      <c r="LF260">
        <v>0.73569410000000002</v>
      </c>
      <c r="LG260">
        <v>52.38494</v>
      </c>
      <c r="LH260" s="1">
        <v>1.565246E-3</v>
      </c>
      <c r="LI260">
        <v>0.51215980000000005</v>
      </c>
      <c r="LJ260">
        <v>0.73568860000000003</v>
      </c>
      <c r="LK260">
        <v>50.109299999999998</v>
      </c>
      <c r="LL260" s="1">
        <v>1.5051750000000001E-3</v>
      </c>
      <c r="LM260">
        <v>0.4932416</v>
      </c>
      <c r="LN260">
        <v>0.73569240000000002</v>
      </c>
      <c r="LO260">
        <v>48.274639999999998</v>
      </c>
      <c r="LP260" s="1">
        <v>1.447884E-3</v>
      </c>
      <c r="LQ260">
        <v>0.475163</v>
      </c>
      <c r="LR260">
        <v>0.73569410000000002</v>
      </c>
      <c r="LS260">
        <v>47.924379999999999</v>
      </c>
      <c r="LT260" s="1">
        <v>1.3933000000000001E-3</v>
      </c>
      <c r="LU260">
        <v>0.45787139999999998</v>
      </c>
      <c r="LV260">
        <v>0.73569419999999996</v>
      </c>
      <c r="LW260">
        <v>49.280419999999999</v>
      </c>
      <c r="LX260" s="1">
        <v>1.3409330000000001E-3</v>
      </c>
      <c r="LY260">
        <v>0.44126470000000001</v>
      </c>
      <c r="LZ260">
        <v>0.73569510000000005</v>
      </c>
      <c r="MA260">
        <v>50.650089999999999</v>
      </c>
      <c r="MB260" s="1">
        <v>1.290736E-3</v>
      </c>
      <c r="MC260">
        <v>0.42531219999999997</v>
      </c>
      <c r="MD260">
        <v>0.73571339999999996</v>
      </c>
      <c r="ME260">
        <v>51.498420000000003</v>
      </c>
      <c r="MF260" s="1">
        <v>1.242684E-3</v>
      </c>
      <c r="MG260">
        <v>0.41001939999999998</v>
      </c>
      <c r="MH260">
        <v>0.73569260000000003</v>
      </c>
      <c r="MI260">
        <v>51.173479999999998</v>
      </c>
      <c r="MJ260" s="1">
        <v>1.1966730000000001E-3</v>
      </c>
      <c r="MK260">
        <v>0.39538060000000003</v>
      </c>
      <c r="ML260">
        <v>0.73571149999999996</v>
      </c>
      <c r="MM260">
        <v>49.213299999999997</v>
      </c>
      <c r="MN260" s="1">
        <v>1.1524759999999999E-3</v>
      </c>
      <c r="MO260">
        <v>0.38134960000000001</v>
      </c>
      <c r="MP260">
        <v>0.73568690000000003</v>
      </c>
      <c r="MQ260">
        <v>46.887700000000002</v>
      </c>
      <c r="MR260" s="1">
        <v>1.1102219999999999E-3</v>
      </c>
      <c r="MS260">
        <v>0.3679248</v>
      </c>
      <c r="MT260">
        <v>0.73569050000000002</v>
      </c>
      <c r="MU260">
        <v>44.69502</v>
      </c>
      <c r="MV260" s="1">
        <v>1.0697669999999999E-3</v>
      </c>
      <c r="MW260">
        <v>0.3550585</v>
      </c>
      <c r="MX260">
        <v>0.73569519999999999</v>
      </c>
      <c r="MY260">
        <v>44.072620000000001</v>
      </c>
      <c r="MZ260" s="1">
        <v>1.031155E-3</v>
      </c>
      <c r="NA260">
        <v>0.34272089999999999</v>
      </c>
      <c r="NB260">
        <v>0.7356975</v>
      </c>
      <c r="NC260">
        <v>44.568980000000003</v>
      </c>
      <c r="ND260" s="1">
        <v>9.9420369999999995E-4</v>
      </c>
      <c r="NE260">
        <v>0.33090219999999998</v>
      </c>
      <c r="NF260">
        <v>0.73569110000000004</v>
      </c>
      <c r="NG260">
        <v>46.635219999999997</v>
      </c>
      <c r="NH260" s="1">
        <v>9.5869179999999996E-4</v>
      </c>
      <c r="NI260">
        <v>0.31953809999999999</v>
      </c>
      <c r="NJ260">
        <v>0.7356914</v>
      </c>
      <c r="NK260">
        <v>49.32</v>
      </c>
      <c r="NL260" s="1">
        <v>9.2467880000000001E-4</v>
      </c>
      <c r="NM260">
        <v>0.30863410000000002</v>
      </c>
      <c r="NN260">
        <v>0.73570820000000003</v>
      </c>
      <c r="NO260">
        <v>49.520290000000003</v>
      </c>
      <c r="NP260" s="1">
        <v>8.920884E-4</v>
      </c>
      <c r="NQ260">
        <v>0.29814669999999999</v>
      </c>
      <c r="NR260">
        <v>0.73569669999999998</v>
      </c>
      <c r="NS260">
        <v>46.872660000000003</v>
      </c>
      <c r="NT260" s="1">
        <v>8.6072109999999998E-4</v>
      </c>
      <c r="NU260">
        <v>0.28804950000000001</v>
      </c>
      <c r="NV260">
        <v>0.73569180000000001</v>
      </c>
      <c r="NW260">
        <v>44.29278</v>
      </c>
      <c r="NX260" s="1">
        <v>8.3056860000000005E-4</v>
      </c>
      <c r="NY260">
        <v>0.27831620000000001</v>
      </c>
      <c r="NZ260">
        <v>0.73569019999999996</v>
      </c>
      <c r="OA260">
        <v>42.782130000000002</v>
      </c>
      <c r="OB260" s="1">
        <v>8.0172360000000005E-4</v>
      </c>
      <c r="OC260">
        <v>0.26894899999999999</v>
      </c>
      <c r="OD260">
        <v>0.73570950000000002</v>
      </c>
      <c r="OE260">
        <v>43.461829999999999</v>
      </c>
      <c r="OF260" s="1">
        <v>7.7408170000000005E-4</v>
      </c>
      <c r="OG260">
        <v>0.25993480000000002</v>
      </c>
      <c r="OH260">
        <v>0.7356935</v>
      </c>
      <c r="OI260">
        <v>44.406730000000003</v>
      </c>
      <c r="OJ260" s="1">
        <v>7.4749660000000004E-4</v>
      </c>
      <c r="OK260">
        <v>0.25124829999999998</v>
      </c>
    </row>
    <row r="261" spans="1:401" x14ac:dyDescent="0.35">
      <c r="A261">
        <v>267</v>
      </c>
      <c r="B261" t="s">
        <v>4</v>
      </c>
      <c r="C261" t="s">
        <v>181</v>
      </c>
      <c r="D261" t="s">
        <v>267</v>
      </c>
      <c r="E261">
        <v>1250.924</v>
      </c>
      <c r="F261">
        <v>0.92610420000000004</v>
      </c>
      <c r="G261">
        <v>26.846080000000001</v>
      </c>
      <c r="H261">
        <v>0</v>
      </c>
      <c r="I261">
        <v>0</v>
      </c>
      <c r="J261">
        <v>0.91822809999999999</v>
      </c>
      <c r="K261">
        <v>27.425979999999999</v>
      </c>
      <c r="L261">
        <v>0</v>
      </c>
      <c r="M261">
        <v>0</v>
      </c>
      <c r="N261">
        <v>0.9104042</v>
      </c>
      <c r="O261">
        <v>27.289539999999999</v>
      </c>
      <c r="P261">
        <v>0</v>
      </c>
      <c r="Q261">
        <v>0</v>
      </c>
      <c r="R261">
        <v>0.90284960000000003</v>
      </c>
      <c r="S261">
        <v>27.74691</v>
      </c>
      <c r="T261">
        <v>0</v>
      </c>
      <c r="U261">
        <v>0</v>
      </c>
      <c r="V261">
        <v>0.89556899999999995</v>
      </c>
      <c r="W261">
        <v>27.905619999999999</v>
      </c>
      <c r="X261">
        <v>0</v>
      </c>
      <c r="Y261">
        <v>0</v>
      </c>
      <c r="Z261">
        <v>0.88873740000000001</v>
      </c>
      <c r="AA261">
        <v>27.21133</v>
      </c>
      <c r="AB261">
        <v>0</v>
      </c>
      <c r="AC261">
        <v>0</v>
      </c>
      <c r="AD261">
        <v>0.88201549999999995</v>
      </c>
      <c r="AE261">
        <v>26.24869</v>
      </c>
      <c r="AF261">
        <v>0</v>
      </c>
      <c r="AG261">
        <v>0</v>
      </c>
      <c r="AH261">
        <v>0.87537390000000004</v>
      </c>
      <c r="AI261">
        <v>25.553470000000001</v>
      </c>
      <c r="AJ261">
        <v>0</v>
      </c>
      <c r="AK261">
        <v>0</v>
      </c>
      <c r="AL261">
        <v>0.87019009999999997</v>
      </c>
      <c r="AM261">
        <v>25.501719999999999</v>
      </c>
      <c r="AN261">
        <v>0</v>
      </c>
      <c r="AO261">
        <v>0</v>
      </c>
      <c r="AP261">
        <v>0.86426769999999997</v>
      </c>
      <c r="AQ261">
        <v>26.99689</v>
      </c>
      <c r="AR261">
        <v>0</v>
      </c>
      <c r="AS261">
        <v>0</v>
      </c>
      <c r="AT261">
        <v>0.85850150000000003</v>
      </c>
      <c r="AU261">
        <v>29.260339999999999</v>
      </c>
      <c r="AV261">
        <v>0</v>
      </c>
      <c r="AW261">
        <v>0</v>
      </c>
      <c r="AX261">
        <v>0.85283580000000003</v>
      </c>
      <c r="AY261">
        <v>31.58006</v>
      </c>
      <c r="AZ261">
        <v>0</v>
      </c>
      <c r="BA261">
        <v>0</v>
      </c>
      <c r="BB261">
        <v>0.84731789999999996</v>
      </c>
      <c r="BC261">
        <v>32.98556</v>
      </c>
      <c r="BD261" s="1">
        <v>2.6591990000000002E-35</v>
      </c>
      <c r="BE261" s="1">
        <v>1.121384E-32</v>
      </c>
      <c r="BF261">
        <v>0.84290529999999997</v>
      </c>
      <c r="BG261">
        <v>32.563200000000002</v>
      </c>
      <c r="BH261" s="1">
        <v>1.3130479999999999E-25</v>
      </c>
      <c r="BI261" s="1">
        <v>5.5337639999999997E-23</v>
      </c>
      <c r="BJ261">
        <v>0.83925439999999996</v>
      </c>
      <c r="BK261">
        <v>31.181329999999999</v>
      </c>
      <c r="BL261" s="1">
        <v>4.9195299999999999E-18</v>
      </c>
      <c r="BM261" s="1">
        <v>2.0773240000000001E-15</v>
      </c>
      <c r="BN261">
        <v>0.83601409999999998</v>
      </c>
      <c r="BO261">
        <v>30.000810000000001</v>
      </c>
      <c r="BP261" s="1">
        <v>7.6431340000000003E-12</v>
      </c>
      <c r="BQ261" s="1">
        <v>2.239561E-9</v>
      </c>
      <c r="BR261">
        <v>0.83324620000000005</v>
      </c>
      <c r="BS261">
        <v>29.40391</v>
      </c>
      <c r="BT261" s="1">
        <v>2.2426900000000001E-8</v>
      </c>
      <c r="BU261" s="1">
        <v>7.0071070000000002E-6</v>
      </c>
      <c r="BV261">
        <v>0.8309259</v>
      </c>
      <c r="BW261">
        <v>30.353249999999999</v>
      </c>
      <c r="BX261" s="1">
        <v>7.6011419999999998E-6</v>
      </c>
      <c r="BY261" s="1">
        <v>2.498484E-3</v>
      </c>
      <c r="BZ261">
        <v>0.82889800000000002</v>
      </c>
      <c r="CA261">
        <v>31.818470000000001</v>
      </c>
      <c r="CB261" s="1">
        <v>6.7358589999999996E-4</v>
      </c>
      <c r="CC261">
        <v>0.23124420000000001</v>
      </c>
      <c r="CD261">
        <v>0.82728330000000005</v>
      </c>
      <c r="CE261">
        <v>33.165480000000002</v>
      </c>
      <c r="CF261" s="1">
        <v>2.2128539999999999E-2</v>
      </c>
      <c r="CG261">
        <v>7.898917</v>
      </c>
      <c r="CH261">
        <v>0.82630610000000004</v>
      </c>
      <c r="CI261">
        <v>33.713540000000002</v>
      </c>
      <c r="CJ261">
        <v>0.33077469999999998</v>
      </c>
      <c r="CK261">
        <v>122.068</v>
      </c>
      <c r="CL261">
        <v>0.82499869999999997</v>
      </c>
      <c r="CM261">
        <v>33.125869999999999</v>
      </c>
      <c r="CN261">
        <v>2.559002</v>
      </c>
      <c r="CO261">
        <v>974.9932</v>
      </c>
      <c r="CP261">
        <v>0.82359009999999999</v>
      </c>
      <c r="CQ261">
        <v>31.777360000000002</v>
      </c>
      <c r="CR261">
        <v>11.322839999999999</v>
      </c>
      <c r="CS261">
        <v>4441.6809999999996</v>
      </c>
      <c r="CT261">
        <v>0.82205410000000001</v>
      </c>
      <c r="CU261">
        <v>30.293700000000001</v>
      </c>
      <c r="CV261">
        <v>30.953230000000001</v>
      </c>
      <c r="CW261">
        <v>12477.38</v>
      </c>
      <c r="CX261">
        <v>0.82032620000000001</v>
      </c>
      <c r="CY261">
        <v>29.409220000000001</v>
      </c>
      <c r="CZ261">
        <v>55.753680000000003</v>
      </c>
      <c r="DA261">
        <v>23053.43</v>
      </c>
      <c r="DB261">
        <v>0.81831790000000004</v>
      </c>
      <c r="DC261">
        <v>30.215260000000001</v>
      </c>
      <c r="DD261">
        <v>69.924449999999993</v>
      </c>
      <c r="DE261">
        <v>29599.61</v>
      </c>
      <c r="DF261">
        <v>0.81608760000000002</v>
      </c>
      <c r="DG261">
        <v>32.611640000000001</v>
      </c>
      <c r="DH261">
        <v>64.081829999999997</v>
      </c>
      <c r="DI261">
        <v>27722.400000000001</v>
      </c>
      <c r="DJ261">
        <v>0.81365109999999996</v>
      </c>
      <c r="DK261">
        <v>36.501750000000001</v>
      </c>
      <c r="DL261">
        <v>44.781570000000002</v>
      </c>
      <c r="DM261">
        <v>19761.939999999999</v>
      </c>
      <c r="DN261">
        <v>0.81153529999999996</v>
      </c>
      <c r="DO261">
        <v>40.448459999999997</v>
      </c>
      <c r="DP261">
        <v>24.82563</v>
      </c>
      <c r="DQ261">
        <v>11146.4</v>
      </c>
      <c r="DR261">
        <v>0.80947519999999995</v>
      </c>
      <c r="DS261">
        <v>41.122630000000001</v>
      </c>
      <c r="DT261">
        <v>11.309760000000001</v>
      </c>
      <c r="DU261">
        <v>5155.4790000000003</v>
      </c>
      <c r="DV261">
        <v>0.8076004</v>
      </c>
      <c r="DW261">
        <v>39.613399999999999</v>
      </c>
      <c r="DX261">
        <v>4.3786339999999999</v>
      </c>
      <c r="DY261">
        <v>2021.6990000000001</v>
      </c>
      <c r="DZ261">
        <v>0.80603360000000002</v>
      </c>
      <c r="EA261">
        <v>38.165990000000001</v>
      </c>
      <c r="EB261">
        <v>1.490418</v>
      </c>
      <c r="EC261">
        <v>695.32759999999996</v>
      </c>
      <c r="ED261">
        <v>0.80474869999999998</v>
      </c>
      <c r="EE261">
        <v>37.326569999999997</v>
      </c>
      <c r="EF261">
        <v>0.46692610000000001</v>
      </c>
      <c r="EG261">
        <v>219.0711</v>
      </c>
      <c r="EH261">
        <v>0.80366590000000004</v>
      </c>
      <c r="EI261">
        <v>37.71217</v>
      </c>
      <c r="EJ261">
        <v>0.14793899999999999</v>
      </c>
      <c r="EK261">
        <v>69.047449999999998</v>
      </c>
      <c r="EL261">
        <v>0.80225150000000001</v>
      </c>
      <c r="EM261">
        <v>39.768689999999999</v>
      </c>
      <c r="EN261" s="1">
        <v>5.9212109999999998E-2</v>
      </c>
      <c r="EO261">
        <v>26.877379999999999</v>
      </c>
      <c r="EP261">
        <v>0.80047239999999997</v>
      </c>
      <c r="EQ261">
        <v>43.808419999999998</v>
      </c>
      <c r="ER261" s="1">
        <v>3.7893999999999997E-2</v>
      </c>
      <c r="ES261">
        <v>16.581140000000001</v>
      </c>
      <c r="ET261">
        <v>0.79896250000000002</v>
      </c>
      <c r="EU261">
        <v>47.497959999999999</v>
      </c>
      <c r="EV261" s="1">
        <v>3.4434630000000001E-2</v>
      </c>
      <c r="EW261">
        <v>14.81406</v>
      </c>
      <c r="EX261">
        <v>0.7978227</v>
      </c>
      <c r="EY261">
        <v>48.010669999999998</v>
      </c>
      <c r="EZ261" s="1">
        <v>3.4653379999999998E-2</v>
      </c>
      <c r="FA261">
        <v>14.863099999999999</v>
      </c>
      <c r="FB261">
        <v>0.79696630000000002</v>
      </c>
      <c r="FC261">
        <v>46.742289999999997</v>
      </c>
      <c r="FD261" s="1">
        <v>3.4692420000000002E-2</v>
      </c>
      <c r="FE261">
        <v>14.895910000000001</v>
      </c>
      <c r="FF261">
        <v>0.79633520000000002</v>
      </c>
      <c r="FG261">
        <v>45.035580000000003</v>
      </c>
      <c r="FH261" s="1">
        <v>3.372319E-2</v>
      </c>
      <c r="FI261">
        <v>14.503640000000001</v>
      </c>
      <c r="FJ261">
        <v>0.79594330000000002</v>
      </c>
      <c r="FK261">
        <v>43.56165</v>
      </c>
      <c r="FL261">
        <v>3.1834649999999999E-2</v>
      </c>
      <c r="FM261">
        <v>13.70862</v>
      </c>
      <c r="FN261">
        <v>0.79566680000000001</v>
      </c>
      <c r="FO261">
        <v>43.588819999999998</v>
      </c>
      <c r="FP261" s="1">
        <v>2.924276E-2</v>
      </c>
      <c r="FQ261">
        <v>12.609080000000001</v>
      </c>
      <c r="FR261">
        <v>0.79549170000000002</v>
      </c>
      <c r="FS261">
        <v>44.871699999999997</v>
      </c>
      <c r="FT261" s="1">
        <v>2.6081739999999999E-2</v>
      </c>
      <c r="FU261">
        <v>11.266870000000001</v>
      </c>
      <c r="FV261">
        <v>0.79535639999999996</v>
      </c>
      <c r="FW261">
        <v>46.94558</v>
      </c>
      <c r="FX261">
        <v>2.2472619999999999E-2</v>
      </c>
      <c r="FY261">
        <v>9.7291159999999994</v>
      </c>
      <c r="FZ261">
        <v>0.79527859999999995</v>
      </c>
      <c r="GA261">
        <v>47.992690000000003</v>
      </c>
      <c r="GB261" s="1">
        <v>1.8650719999999999E-2</v>
      </c>
      <c r="GC261">
        <v>8.0926869999999997</v>
      </c>
      <c r="GD261">
        <v>0.79522280000000001</v>
      </c>
      <c r="GE261">
        <v>47.892499999999998</v>
      </c>
      <c r="GF261" s="1">
        <v>1.499383E-2</v>
      </c>
      <c r="GG261">
        <v>6.5169430000000004</v>
      </c>
      <c r="GH261">
        <v>0.79518900000000003</v>
      </c>
      <c r="GI261">
        <v>46.388649999999998</v>
      </c>
      <c r="GJ261" s="1">
        <v>1.187071E-2</v>
      </c>
      <c r="GK261">
        <v>5.1611609999999999</v>
      </c>
      <c r="GL261">
        <v>0.79517519999999997</v>
      </c>
      <c r="GM261">
        <v>44.441090000000003</v>
      </c>
      <c r="GN261" s="1">
        <v>9.4723150000000002E-3</v>
      </c>
      <c r="GO261">
        <v>4.1126269999999998</v>
      </c>
      <c r="GP261">
        <v>0.79517640000000001</v>
      </c>
      <c r="GQ261">
        <v>42.761719999999997</v>
      </c>
      <c r="GR261" s="1">
        <v>7.7792039999999996E-3</v>
      </c>
      <c r="GS261">
        <v>3.3684980000000002</v>
      </c>
      <c r="GT261">
        <v>0.79516880000000001</v>
      </c>
      <c r="GU261">
        <v>43.478279999999998</v>
      </c>
      <c r="GV261" s="1">
        <v>6.6444870000000001E-3</v>
      </c>
      <c r="GW261">
        <v>2.8684620000000001</v>
      </c>
      <c r="GX261">
        <v>0.79516240000000005</v>
      </c>
      <c r="GY261">
        <v>45.83569</v>
      </c>
      <c r="GZ261" s="1">
        <v>5.8926500000000001E-3</v>
      </c>
      <c r="HA261">
        <v>2.5376159999999999</v>
      </c>
      <c r="HB261">
        <v>0.7951686</v>
      </c>
      <c r="HC261">
        <v>49.054409999999997</v>
      </c>
      <c r="HD261" s="1">
        <v>5.3793629999999999E-3</v>
      </c>
      <c r="HE261">
        <v>2.3121649999999998</v>
      </c>
      <c r="HF261">
        <v>0.79515939999999996</v>
      </c>
      <c r="HG261">
        <v>51.421340000000001</v>
      </c>
      <c r="HH261" s="1">
        <v>5.0037730000000004E-3</v>
      </c>
      <c r="HI261">
        <v>2.1483639999999999</v>
      </c>
      <c r="HJ261">
        <v>0.79517360000000004</v>
      </c>
      <c r="HK261">
        <v>51.167140000000003</v>
      </c>
      <c r="HL261" s="1">
        <v>4.7072269999999996E-3</v>
      </c>
      <c r="HM261">
        <v>2.019717</v>
      </c>
      <c r="HN261">
        <v>0.79517329999999997</v>
      </c>
      <c r="HO261">
        <v>49.457769999999996</v>
      </c>
      <c r="HP261" s="1">
        <v>4.4566839999999998E-3</v>
      </c>
      <c r="HQ261">
        <v>1.911476</v>
      </c>
      <c r="HR261">
        <v>0.79517729999999998</v>
      </c>
      <c r="HS261">
        <v>47.070749999999997</v>
      </c>
      <c r="HT261" s="1">
        <v>4.2350160000000003E-3</v>
      </c>
      <c r="HU261">
        <v>1.8159719999999999</v>
      </c>
      <c r="HV261">
        <v>0.79517559999999998</v>
      </c>
      <c r="HW261">
        <v>45.044440000000002</v>
      </c>
      <c r="HX261" s="1">
        <v>4.0332509999999999E-3</v>
      </c>
      <c r="HY261">
        <v>1.729304</v>
      </c>
      <c r="HZ261">
        <v>0.79518840000000002</v>
      </c>
      <c r="IA261">
        <v>45.341999999999999</v>
      </c>
      <c r="IB261" s="1">
        <v>3.8468970000000002E-3</v>
      </c>
      <c r="IC261">
        <v>1.649281</v>
      </c>
      <c r="ID261">
        <v>0.79516019999999998</v>
      </c>
      <c r="IE261">
        <v>48.559249999999999</v>
      </c>
      <c r="IF261" s="1">
        <v>3.6727930000000002E-3</v>
      </c>
      <c r="IG261">
        <v>1.574492</v>
      </c>
      <c r="IH261">
        <v>0.79517749999999998</v>
      </c>
      <c r="II261">
        <v>53.111199999999997</v>
      </c>
      <c r="IJ261" s="1">
        <v>3.5088900000000002E-3</v>
      </c>
      <c r="IK261">
        <v>1.5041869999999999</v>
      </c>
      <c r="IL261">
        <v>0.79518029999999995</v>
      </c>
      <c r="IM261">
        <v>55.575069999999997</v>
      </c>
      <c r="IN261" s="1">
        <v>3.354662E-3</v>
      </c>
      <c r="IO261">
        <v>1.4378949999999999</v>
      </c>
      <c r="IP261">
        <v>0.79517930000000003</v>
      </c>
      <c r="IQ261">
        <v>55.351700000000001</v>
      </c>
      <c r="IR261">
        <v>3.2085339999999999E-3</v>
      </c>
      <c r="IS261">
        <v>1.37531</v>
      </c>
      <c r="IT261">
        <v>0.79517380000000004</v>
      </c>
      <c r="IU261">
        <v>53.622070000000001</v>
      </c>
      <c r="IV261" s="1">
        <v>3.0711570000000001E-3</v>
      </c>
      <c r="IW261">
        <v>1.316271</v>
      </c>
      <c r="IX261">
        <v>0.79517380000000004</v>
      </c>
      <c r="IY261">
        <v>51.580390000000001</v>
      </c>
      <c r="IZ261" s="1">
        <v>2.9409169999999999E-3</v>
      </c>
      <c r="JA261">
        <v>1.260432</v>
      </c>
      <c r="JB261">
        <v>0.79518270000000002</v>
      </c>
      <c r="JC261">
        <v>49.677669999999999</v>
      </c>
      <c r="JD261" s="1">
        <v>2.8173339999999999E-3</v>
      </c>
      <c r="JE261">
        <v>1.207522</v>
      </c>
      <c r="JF261">
        <v>0.79517970000000004</v>
      </c>
      <c r="JG261">
        <v>49.623170000000002</v>
      </c>
      <c r="JH261" s="1">
        <v>2.7004970000000001E-3</v>
      </c>
      <c r="JI261">
        <v>1.1573180000000001</v>
      </c>
      <c r="JJ261">
        <v>0.79517700000000002</v>
      </c>
      <c r="JK261">
        <v>50.199530000000003</v>
      </c>
      <c r="JL261" s="1">
        <v>2.5878199999999998E-3</v>
      </c>
      <c r="JM261">
        <v>1.109658</v>
      </c>
      <c r="JN261">
        <v>0.79517369999999998</v>
      </c>
      <c r="JO261">
        <v>50.190620000000003</v>
      </c>
      <c r="JP261" s="1">
        <v>2.4760300000000002E-3</v>
      </c>
      <c r="JQ261">
        <v>1.064438</v>
      </c>
      <c r="JR261">
        <v>0.79517409999999999</v>
      </c>
      <c r="JS261">
        <v>49.763730000000002</v>
      </c>
      <c r="JT261" s="1">
        <v>2.3700100000000001E-3</v>
      </c>
      <c r="JU261">
        <v>1.021425</v>
      </c>
      <c r="JV261">
        <v>0.79517210000000005</v>
      </c>
      <c r="JW261">
        <v>49.224220000000003</v>
      </c>
      <c r="JX261" s="1">
        <v>2.2698520000000002E-3</v>
      </c>
      <c r="JY261">
        <v>0.98057349999999999</v>
      </c>
      <c r="JZ261">
        <v>0.79517689999999996</v>
      </c>
      <c r="KA261">
        <v>47.865470000000002</v>
      </c>
      <c r="KB261" s="1">
        <v>2.1754169999999998E-3</v>
      </c>
      <c r="KC261">
        <v>0.9418455</v>
      </c>
      <c r="KD261">
        <v>0.79517000000000004</v>
      </c>
      <c r="KE261">
        <v>45.988190000000003</v>
      </c>
      <c r="KF261" s="1">
        <v>2.0860890000000002E-3</v>
      </c>
      <c r="KG261">
        <v>0.90507709999999997</v>
      </c>
      <c r="KH261">
        <v>0.79516929999999997</v>
      </c>
      <c r="KI261">
        <v>44.167879999999997</v>
      </c>
      <c r="KJ261" s="1">
        <v>2.0012099999999998E-3</v>
      </c>
      <c r="KK261">
        <v>0.87000520000000003</v>
      </c>
      <c r="KL261">
        <v>0.79518310000000003</v>
      </c>
      <c r="KM261">
        <v>44.635280000000002</v>
      </c>
      <c r="KN261" s="1">
        <v>1.920424E-3</v>
      </c>
      <c r="KO261">
        <v>0.83647199999999999</v>
      </c>
      <c r="KP261">
        <v>0.79517910000000003</v>
      </c>
      <c r="KQ261">
        <v>48.233310000000003</v>
      </c>
      <c r="KR261" s="1">
        <v>1.8434980000000001E-3</v>
      </c>
      <c r="KS261">
        <v>0.80447950000000001</v>
      </c>
      <c r="KT261">
        <v>0.79517930000000003</v>
      </c>
      <c r="KU261">
        <v>53.324240000000003</v>
      </c>
      <c r="KV261" s="1">
        <v>1.7703669999999999E-3</v>
      </c>
      <c r="KW261">
        <v>0.77392119999999998</v>
      </c>
      <c r="KX261">
        <v>0.7951722</v>
      </c>
      <c r="KY261">
        <v>56.247120000000002</v>
      </c>
      <c r="KZ261" s="1">
        <v>1.7007470000000001E-3</v>
      </c>
      <c r="LA261">
        <v>0.74476869999999995</v>
      </c>
      <c r="LB261">
        <v>0.79517110000000002</v>
      </c>
      <c r="LC261">
        <v>55.203850000000003</v>
      </c>
      <c r="LD261" s="1">
        <v>1.6345190000000001E-3</v>
      </c>
      <c r="LE261">
        <v>0.71688649999999998</v>
      </c>
      <c r="LF261">
        <v>0.79517910000000003</v>
      </c>
      <c r="LG261">
        <v>52.530679999999997</v>
      </c>
      <c r="LH261" s="1">
        <v>1.5712289999999999E-3</v>
      </c>
      <c r="LI261">
        <v>0.69021460000000001</v>
      </c>
      <c r="LJ261">
        <v>0.79517329999999997</v>
      </c>
      <c r="LK261">
        <v>50.23809</v>
      </c>
      <c r="LL261" s="1">
        <v>1.5108960000000001E-3</v>
      </c>
      <c r="LM261">
        <v>0.66470700000000005</v>
      </c>
      <c r="LN261">
        <v>0.79517800000000005</v>
      </c>
      <c r="LO261">
        <v>48.35371</v>
      </c>
      <c r="LP261" s="1">
        <v>1.4533440000000001E-3</v>
      </c>
      <c r="LQ261">
        <v>0.6403103</v>
      </c>
      <c r="LR261">
        <v>0.79517930000000003</v>
      </c>
      <c r="LS261">
        <v>47.932749999999999</v>
      </c>
      <c r="LT261" s="1">
        <v>1.398516E-3</v>
      </c>
      <c r="LU261">
        <v>0.61699519999999997</v>
      </c>
      <c r="LV261">
        <v>0.79518009999999995</v>
      </c>
      <c r="LW261">
        <v>49.229289999999999</v>
      </c>
      <c r="LX261" s="1">
        <v>1.3459450000000001E-3</v>
      </c>
      <c r="LY261">
        <v>0.59461719999999996</v>
      </c>
      <c r="LZ261">
        <v>0.79517409999999999</v>
      </c>
      <c r="MA261">
        <v>50.592559999999999</v>
      </c>
      <c r="MB261" s="1">
        <v>1.2955289999999999E-3</v>
      </c>
      <c r="MC261">
        <v>0.57310300000000003</v>
      </c>
      <c r="MD261">
        <v>0.79517499999999997</v>
      </c>
      <c r="ME261">
        <v>51.472290000000001</v>
      </c>
      <c r="MF261" s="1">
        <v>1.2472760000000001E-3</v>
      </c>
      <c r="MG261">
        <v>0.55249459999999995</v>
      </c>
      <c r="MH261">
        <v>0.79517479999999996</v>
      </c>
      <c r="MI261">
        <v>51.203780000000002</v>
      </c>
      <c r="MJ261" s="1">
        <v>1.2010689999999999E-3</v>
      </c>
      <c r="MK261">
        <v>0.53274639999999995</v>
      </c>
      <c r="ML261">
        <v>0.79517729999999998</v>
      </c>
      <c r="MM261">
        <v>49.321420000000003</v>
      </c>
      <c r="MN261" s="1">
        <v>1.156682E-3</v>
      </c>
      <c r="MO261">
        <v>0.51382130000000004</v>
      </c>
      <c r="MP261">
        <v>0.79517409999999999</v>
      </c>
      <c r="MQ261">
        <v>47.056170000000002</v>
      </c>
      <c r="MR261" s="1">
        <v>1.114238E-3</v>
      </c>
      <c r="MS261">
        <v>0.49570959999999997</v>
      </c>
      <c r="MT261">
        <v>0.79517660000000001</v>
      </c>
      <c r="MU261">
        <v>44.87088</v>
      </c>
      <c r="MV261" s="1">
        <v>1.073613E-3</v>
      </c>
      <c r="MW261">
        <v>0.4783694</v>
      </c>
      <c r="MX261">
        <v>0.79518350000000004</v>
      </c>
      <c r="MY261">
        <v>44.208599999999997</v>
      </c>
      <c r="MZ261" s="1">
        <v>1.034842E-3</v>
      </c>
      <c r="NA261">
        <v>0.46173330000000001</v>
      </c>
      <c r="NB261">
        <v>0.7951722</v>
      </c>
      <c r="NC261">
        <v>44.635350000000003</v>
      </c>
      <c r="ND261" s="1">
        <v>9.9771699999999996E-4</v>
      </c>
      <c r="NE261">
        <v>0.44579340000000001</v>
      </c>
      <c r="NF261">
        <v>0.79517749999999998</v>
      </c>
      <c r="NG261">
        <v>46.67107</v>
      </c>
      <c r="NH261" s="1">
        <v>9.6207020000000005E-4</v>
      </c>
      <c r="NI261">
        <v>0.43047099999999999</v>
      </c>
      <c r="NJ261">
        <v>0.79517760000000004</v>
      </c>
      <c r="NK261">
        <v>49.37106</v>
      </c>
      <c r="NL261" s="1">
        <v>9.2792259999999996E-4</v>
      </c>
      <c r="NM261">
        <v>0.41577439999999999</v>
      </c>
      <c r="NN261">
        <v>0.79517230000000005</v>
      </c>
      <c r="NO261">
        <v>49.63514</v>
      </c>
      <c r="NP261" s="1">
        <v>8.9520579999999999E-4</v>
      </c>
      <c r="NQ261">
        <v>0.40164060000000001</v>
      </c>
      <c r="NR261">
        <v>0.79518420000000001</v>
      </c>
      <c r="NS261">
        <v>47.034410000000001</v>
      </c>
      <c r="NT261" s="1">
        <v>8.6371609999999998E-4</v>
      </c>
      <c r="NU261">
        <v>0.38803169999999998</v>
      </c>
      <c r="NV261">
        <v>0.79517839999999995</v>
      </c>
      <c r="NW261">
        <v>44.429340000000003</v>
      </c>
      <c r="NX261" s="1">
        <v>8.3345230000000004E-4</v>
      </c>
      <c r="NY261">
        <v>0.374917</v>
      </c>
      <c r="NZ261">
        <v>0.7951762</v>
      </c>
      <c r="OA261">
        <v>42.836329999999997</v>
      </c>
      <c r="OB261" s="1">
        <v>8.0449619999999999E-4</v>
      </c>
      <c r="OC261">
        <v>0.36229410000000001</v>
      </c>
      <c r="OD261">
        <v>0.79517369999999998</v>
      </c>
      <c r="OE261">
        <v>43.432290000000002</v>
      </c>
      <c r="OF261" s="1">
        <v>7.7674999999999999E-4</v>
      </c>
      <c r="OG261">
        <v>0.3501515</v>
      </c>
      <c r="OH261">
        <v>0.79516949999999997</v>
      </c>
      <c r="OI261">
        <v>44.325659999999999</v>
      </c>
      <c r="OJ261" s="1">
        <v>7.5006140000000003E-4</v>
      </c>
      <c r="OK261">
        <v>0.33844030000000003</v>
      </c>
    </row>
    <row r="262" spans="1:401" x14ac:dyDescent="0.35">
      <c r="A262">
        <v>268</v>
      </c>
      <c r="B262" t="s">
        <v>4</v>
      </c>
      <c r="C262" t="s">
        <v>181</v>
      </c>
      <c r="D262" t="s">
        <v>268</v>
      </c>
      <c r="E262">
        <v>1429.713</v>
      </c>
      <c r="F262">
        <v>0.99064359999999996</v>
      </c>
      <c r="G262">
        <v>26.803570000000001</v>
      </c>
      <c r="H262">
        <v>0</v>
      </c>
      <c r="I262">
        <v>0</v>
      </c>
      <c r="J262">
        <v>0.98334809999999995</v>
      </c>
      <c r="K262">
        <v>27.438960000000002</v>
      </c>
      <c r="L262">
        <v>0</v>
      </c>
      <c r="M262">
        <v>0</v>
      </c>
      <c r="N262">
        <v>0.9761029</v>
      </c>
      <c r="O262">
        <v>27.36074</v>
      </c>
      <c r="P262">
        <v>0</v>
      </c>
      <c r="Q262">
        <v>0</v>
      </c>
      <c r="R262">
        <v>0.96820479999999998</v>
      </c>
      <c r="S262">
        <v>27.877300000000002</v>
      </c>
      <c r="T262">
        <v>0</v>
      </c>
      <c r="U262">
        <v>0</v>
      </c>
      <c r="V262">
        <v>0.96004820000000002</v>
      </c>
      <c r="W262">
        <v>28.07864</v>
      </c>
      <c r="X262">
        <v>0</v>
      </c>
      <c r="Y262">
        <v>0</v>
      </c>
      <c r="Z262">
        <v>0.95251949999999996</v>
      </c>
      <c r="AA262">
        <v>27.400870000000001</v>
      </c>
      <c r="AB262">
        <v>0</v>
      </c>
      <c r="AC262">
        <v>0</v>
      </c>
      <c r="AD262">
        <v>0.94506800000000002</v>
      </c>
      <c r="AE262">
        <v>26.353149999999999</v>
      </c>
      <c r="AF262">
        <v>0</v>
      </c>
      <c r="AG262">
        <v>0</v>
      </c>
      <c r="AH262">
        <v>0.9377742</v>
      </c>
      <c r="AI262">
        <v>25.583210000000001</v>
      </c>
      <c r="AJ262">
        <v>0</v>
      </c>
      <c r="AK262">
        <v>0</v>
      </c>
      <c r="AL262">
        <v>0.93209629999999999</v>
      </c>
      <c r="AM262">
        <v>25.463789999999999</v>
      </c>
      <c r="AN262">
        <v>0</v>
      </c>
      <c r="AO262">
        <v>0</v>
      </c>
      <c r="AP262">
        <v>0.92569349999999995</v>
      </c>
      <c r="AQ262">
        <v>26.937190000000001</v>
      </c>
      <c r="AR262">
        <v>0</v>
      </c>
      <c r="AS262">
        <v>0</v>
      </c>
      <c r="AT262">
        <v>0.91965549999999996</v>
      </c>
      <c r="AU262">
        <v>29.248550000000002</v>
      </c>
      <c r="AV262">
        <v>0</v>
      </c>
      <c r="AW262">
        <v>0</v>
      </c>
      <c r="AX262">
        <v>0.91368700000000003</v>
      </c>
      <c r="AY262">
        <v>31.662590000000002</v>
      </c>
      <c r="AZ262">
        <v>0</v>
      </c>
      <c r="BA262">
        <v>0</v>
      </c>
      <c r="BB262">
        <v>0.90786659999999997</v>
      </c>
      <c r="BC262">
        <v>33.155070000000002</v>
      </c>
      <c r="BD262" s="1">
        <v>2.5602879999999999E-36</v>
      </c>
      <c r="BE262" s="1">
        <v>1.856561E-33</v>
      </c>
      <c r="BF262">
        <v>0.90256740000000002</v>
      </c>
      <c r="BG262">
        <v>32.790950000000002</v>
      </c>
      <c r="BH262" s="1">
        <v>1.28108E-26</v>
      </c>
      <c r="BI262" s="1">
        <v>9.2955539999999994E-24</v>
      </c>
      <c r="BJ262">
        <v>0.8974586</v>
      </c>
      <c r="BK262">
        <v>31.389579999999999</v>
      </c>
      <c r="BL262" s="1">
        <v>6.7376820000000001E-19</v>
      </c>
      <c r="BM262" s="1">
        <v>4.904906E-16</v>
      </c>
      <c r="BN262">
        <v>0.89289839999999998</v>
      </c>
      <c r="BO262">
        <v>30.142219999999998</v>
      </c>
      <c r="BP262" s="1">
        <v>2.2397279999999998E-12</v>
      </c>
      <c r="BQ262" s="1">
        <v>8.1252049999999996E-10</v>
      </c>
      <c r="BR262">
        <v>0.88898929999999998</v>
      </c>
      <c r="BS262">
        <v>29.426639999999999</v>
      </c>
      <c r="BT262" s="1">
        <v>9.945522E-9</v>
      </c>
      <c r="BU262" s="1">
        <v>3.9248589999999998E-6</v>
      </c>
      <c r="BV262">
        <v>0.88572300000000004</v>
      </c>
      <c r="BW262">
        <v>30.255120000000002</v>
      </c>
      <c r="BX262" s="1">
        <v>4.0864420000000003E-6</v>
      </c>
      <c r="BY262" s="1">
        <v>1.7462140000000001E-3</v>
      </c>
      <c r="BZ262">
        <v>0.88288149999999999</v>
      </c>
      <c r="CA262">
        <v>31.695129999999999</v>
      </c>
      <c r="CB262" s="1">
        <v>4.123202E-4</v>
      </c>
      <c r="CC262">
        <v>0.190161</v>
      </c>
      <c r="CD262">
        <v>0.88054679999999996</v>
      </c>
      <c r="CE262">
        <v>33.022030000000001</v>
      </c>
      <c r="CF262" s="1">
        <v>1.4984859999999999E-2</v>
      </c>
      <c r="CG262">
        <v>7.4334720000000001</v>
      </c>
      <c r="CH262">
        <v>0.87904300000000002</v>
      </c>
      <c r="CI262">
        <v>33.7333</v>
      </c>
      <c r="CJ262">
        <v>0.2435804</v>
      </c>
      <c r="CK262">
        <v>129.2533</v>
      </c>
      <c r="CL262">
        <v>0.87725169999999997</v>
      </c>
      <c r="CM262">
        <v>33.253599999999999</v>
      </c>
      <c r="CN262">
        <v>2.0260259999999999</v>
      </c>
      <c r="CO262">
        <v>1148.576</v>
      </c>
      <c r="CP262">
        <v>0.87539049999999996</v>
      </c>
      <c r="CQ262">
        <v>32.020659999999999</v>
      </c>
      <c r="CR262">
        <v>9.5564169999999997</v>
      </c>
      <c r="CS262">
        <v>5771.2430000000004</v>
      </c>
      <c r="CT262">
        <v>0.87340839999999997</v>
      </c>
      <c r="CU262">
        <v>30.543320000000001</v>
      </c>
      <c r="CV262">
        <v>27.65953</v>
      </c>
      <c r="CW262">
        <v>17754.36</v>
      </c>
      <c r="CX262">
        <v>0.87118450000000003</v>
      </c>
      <c r="CY262">
        <v>29.551729999999999</v>
      </c>
      <c r="CZ262">
        <v>52.450679999999998</v>
      </c>
      <c r="DA262">
        <v>35702.78</v>
      </c>
      <c r="DB262">
        <v>0.86862779999999995</v>
      </c>
      <c r="DC262">
        <v>30.231300000000001</v>
      </c>
      <c r="DD262">
        <v>68.907359999999997</v>
      </c>
      <c r="DE262">
        <v>49604.54</v>
      </c>
      <c r="DF262">
        <v>0.86584099999999997</v>
      </c>
      <c r="DG262">
        <v>32.551409999999997</v>
      </c>
      <c r="DH262">
        <v>65.861559999999997</v>
      </c>
      <c r="DI262">
        <v>50005.14</v>
      </c>
      <c r="DJ262">
        <v>0.86277959999999998</v>
      </c>
      <c r="DK262">
        <v>36.48095</v>
      </c>
      <c r="DL262">
        <v>47.79457</v>
      </c>
      <c r="DM262">
        <v>38158.29</v>
      </c>
      <c r="DN262">
        <v>0.86020940000000001</v>
      </c>
      <c r="DO262">
        <v>40.549529999999997</v>
      </c>
      <c r="DP262">
        <v>27.405799999999999</v>
      </c>
      <c r="DQ262">
        <v>22910.7</v>
      </c>
      <c r="DR262">
        <v>0.85758480000000004</v>
      </c>
      <c r="DS262">
        <v>41.348739999999999</v>
      </c>
      <c r="DT262">
        <v>12.86209</v>
      </c>
      <c r="DU262">
        <v>11214.67</v>
      </c>
      <c r="DV262">
        <v>0.85476390000000002</v>
      </c>
      <c r="DW262">
        <v>39.848149999999997</v>
      </c>
      <c r="DX262">
        <v>5.1084519999999998</v>
      </c>
      <c r="DY262">
        <v>4624.3689999999997</v>
      </c>
      <c r="DZ262">
        <v>0.8512805</v>
      </c>
      <c r="EA262">
        <v>38.347729999999999</v>
      </c>
      <c r="EB262">
        <v>1.7752410000000001</v>
      </c>
      <c r="EC262">
        <v>1659.1410000000001</v>
      </c>
      <c r="ED262">
        <v>0.84805010000000003</v>
      </c>
      <c r="EE262">
        <v>37.384720000000002</v>
      </c>
      <c r="EF262">
        <v>0.56291539999999995</v>
      </c>
      <c r="EG262">
        <v>537.82209999999998</v>
      </c>
      <c r="EH262">
        <v>0.84509540000000005</v>
      </c>
      <c r="EI262">
        <v>37.657220000000002</v>
      </c>
      <c r="EJ262">
        <v>0.17666799999999999</v>
      </c>
      <c r="EK262">
        <v>168.5401</v>
      </c>
      <c r="EL262">
        <v>0.84296110000000002</v>
      </c>
      <c r="EM262">
        <v>39.577770000000001</v>
      </c>
      <c r="EN262" s="1">
        <v>6.6857959999999994E-2</v>
      </c>
      <c r="EO262">
        <v>60.205419999999997</v>
      </c>
      <c r="EP262">
        <v>0.84090580000000004</v>
      </c>
      <c r="EQ262">
        <v>43.594499999999996</v>
      </c>
      <c r="ER262" s="1">
        <v>3.9559419999999998E-2</v>
      </c>
      <c r="ES262">
        <v>32.153530000000003</v>
      </c>
      <c r="ET262">
        <v>0.83913789999999999</v>
      </c>
      <c r="EU262">
        <v>47.370139999999999</v>
      </c>
      <c r="EV262" s="1">
        <v>3.4601710000000001E-2</v>
      </c>
      <c r="EW262">
        <v>26.470929999999999</v>
      </c>
      <c r="EX262">
        <v>0.83777789999999996</v>
      </c>
      <c r="EY262">
        <v>48.027729999999998</v>
      </c>
      <c r="EZ262" s="1">
        <v>3.4594920000000001E-2</v>
      </c>
      <c r="FA262">
        <v>26.097059999999999</v>
      </c>
      <c r="FB262">
        <v>0.83673039999999999</v>
      </c>
      <c r="FC262">
        <v>46.880229999999997</v>
      </c>
      <c r="FD262" s="1">
        <v>3.4730850000000001E-2</v>
      </c>
      <c r="FE262">
        <v>26.258769999999998</v>
      </c>
      <c r="FF262">
        <v>0.83595719999999996</v>
      </c>
      <c r="FG262">
        <v>45.267249999999997</v>
      </c>
      <c r="FH262" s="1">
        <v>3.3922679999999997E-2</v>
      </c>
      <c r="FI262">
        <v>25.7803</v>
      </c>
      <c r="FJ262">
        <v>0.83545990000000003</v>
      </c>
      <c r="FK262">
        <v>43.81324</v>
      </c>
      <c r="FL262">
        <v>3.2158150000000003E-2</v>
      </c>
      <c r="FM262">
        <v>24.558730000000001</v>
      </c>
      <c r="FN262">
        <v>0.8351054</v>
      </c>
      <c r="FO262">
        <v>43.766750000000002</v>
      </c>
      <c r="FP262" s="1">
        <v>2.9660240000000001E-2</v>
      </c>
      <c r="FQ262">
        <v>22.755769999999998</v>
      </c>
      <c r="FR262">
        <v>0.83483309999999999</v>
      </c>
      <c r="FS262">
        <v>44.890790000000003</v>
      </c>
      <c r="FT262" s="1">
        <v>2.6578109999999999E-2</v>
      </c>
      <c r="FU262">
        <v>20.500330000000002</v>
      </c>
      <c r="FV262">
        <v>0.83465370000000005</v>
      </c>
      <c r="FW262">
        <v>46.867820000000002</v>
      </c>
      <c r="FX262" s="1">
        <v>2.3026600000000001E-2</v>
      </c>
      <c r="FY262">
        <v>17.872900000000001</v>
      </c>
      <c r="FZ262">
        <v>0.8345513</v>
      </c>
      <c r="GA262">
        <v>47.929130000000001</v>
      </c>
      <c r="GB262" s="1">
        <v>1.9217580000000001E-2</v>
      </c>
      <c r="GC262">
        <v>15.01742</v>
      </c>
      <c r="GD262">
        <v>0.83448370000000005</v>
      </c>
      <c r="GE262">
        <v>47.927630000000001</v>
      </c>
      <c r="GF262" s="1">
        <v>1.5513900000000001E-2</v>
      </c>
      <c r="GG262">
        <v>12.19098</v>
      </c>
      <c r="GH262">
        <v>0.83443909999999999</v>
      </c>
      <c r="GI262">
        <v>46.557899999999997</v>
      </c>
      <c r="GJ262" s="1">
        <v>1.229689E-2</v>
      </c>
      <c r="GK262">
        <v>9.6854099999999992</v>
      </c>
      <c r="GL262">
        <v>0.83441980000000004</v>
      </c>
      <c r="GM262">
        <v>44.714829999999999</v>
      </c>
      <c r="GN262" s="1">
        <v>9.7884089999999997E-3</v>
      </c>
      <c r="GO262">
        <v>7.6930690000000004</v>
      </c>
      <c r="GP262">
        <v>0.83438060000000003</v>
      </c>
      <c r="GQ262">
        <v>42.99306</v>
      </c>
      <c r="GR262" s="1">
        <v>7.9968969999999993E-3</v>
      </c>
      <c r="GS262">
        <v>6.2476060000000002</v>
      </c>
      <c r="GT262">
        <v>0.83437859999999997</v>
      </c>
      <c r="GU262">
        <v>43.52366</v>
      </c>
      <c r="GV262" s="1">
        <v>6.7888219999999999E-3</v>
      </c>
      <c r="GW262">
        <v>5.2637409999999996</v>
      </c>
      <c r="GX262">
        <v>0.83437309999999998</v>
      </c>
      <c r="GY262">
        <v>45.70187</v>
      </c>
      <c r="GZ262" s="1">
        <v>5.9887919999999997E-3</v>
      </c>
      <c r="HA262">
        <v>4.6117720000000002</v>
      </c>
      <c r="HB262">
        <v>0.8343855</v>
      </c>
      <c r="HC262">
        <v>48.862729999999999</v>
      </c>
      <c r="HD262">
        <v>5.446556E-3</v>
      </c>
      <c r="HE262">
        <v>4.1724680000000003</v>
      </c>
      <c r="HF262">
        <v>0.83436940000000004</v>
      </c>
      <c r="HG262">
        <v>51.328069999999997</v>
      </c>
      <c r="HH262" s="1">
        <v>5.054261E-3</v>
      </c>
      <c r="HI262">
        <v>3.8593549999999999</v>
      </c>
      <c r="HJ262">
        <v>0.83436699999999997</v>
      </c>
      <c r="HK262">
        <v>51.236159999999998</v>
      </c>
      <c r="HL262" s="1">
        <v>4.7482130000000003E-3</v>
      </c>
      <c r="HM262">
        <v>3.6187390000000001</v>
      </c>
      <c r="HN262">
        <v>0.83435930000000003</v>
      </c>
      <c r="HO262">
        <v>49.713700000000003</v>
      </c>
      <c r="HP262" s="1">
        <v>4.4920180000000004E-3</v>
      </c>
      <c r="HQ262">
        <v>3.419686</v>
      </c>
      <c r="HR262">
        <v>0.83437779999999995</v>
      </c>
      <c r="HS262">
        <v>47.43477</v>
      </c>
      <c r="HT262" s="1">
        <v>4.2666659999999997E-3</v>
      </c>
      <c r="HU262">
        <v>3.2460339999999999</v>
      </c>
      <c r="HV262">
        <v>0.83437030000000001</v>
      </c>
      <c r="HW262">
        <v>45.396999999999998</v>
      </c>
      <c r="HX262" s="1">
        <v>4.0622239999999997E-3</v>
      </c>
      <c r="HY262">
        <v>3.0894159999999999</v>
      </c>
      <c r="HZ262">
        <v>0.83436100000000002</v>
      </c>
      <c r="IA262">
        <v>45.559800000000003</v>
      </c>
      <c r="IB262" s="1">
        <v>3.8737939999999998E-3</v>
      </c>
      <c r="IC262">
        <v>2.9454069999999999</v>
      </c>
      <c r="ID262">
        <v>0.83437910000000004</v>
      </c>
      <c r="IE262">
        <v>48.600110000000001</v>
      </c>
      <c r="IF262" s="1">
        <v>3.6980300000000002E-3</v>
      </c>
      <c r="IG262">
        <v>2.811175</v>
      </c>
      <c r="IH262">
        <v>0.83437150000000004</v>
      </c>
      <c r="II262">
        <v>53.080539999999999</v>
      </c>
      <c r="IJ262" s="1">
        <v>3.5326450000000001E-3</v>
      </c>
      <c r="IK262">
        <v>2.6852119999999999</v>
      </c>
      <c r="IL262">
        <v>0.83440219999999998</v>
      </c>
      <c r="IM262">
        <v>55.590440000000001</v>
      </c>
      <c r="IN262" s="1">
        <v>3.377124E-3</v>
      </c>
      <c r="IO262">
        <v>2.5664859999999998</v>
      </c>
      <c r="IP262">
        <v>0.83437779999999995</v>
      </c>
      <c r="IQ262">
        <v>55.473239999999997</v>
      </c>
      <c r="IR262" s="1">
        <v>3.229708E-3</v>
      </c>
      <c r="IS262">
        <v>2.4544269999999999</v>
      </c>
      <c r="IT262">
        <v>0.83438469999999998</v>
      </c>
      <c r="IU262">
        <v>53.831150000000001</v>
      </c>
      <c r="IV262" s="1">
        <v>3.091117E-3</v>
      </c>
      <c r="IW262">
        <v>2.3486630000000002</v>
      </c>
      <c r="IX262">
        <v>0.83439269999999999</v>
      </c>
      <c r="IY262">
        <v>51.85033</v>
      </c>
      <c r="IZ262" s="1">
        <v>2.9598369999999999E-3</v>
      </c>
      <c r="JA262">
        <v>2.2487439999999999</v>
      </c>
      <c r="JB262">
        <v>0.83437629999999996</v>
      </c>
      <c r="JC262">
        <v>49.945140000000002</v>
      </c>
      <c r="JD262" s="1">
        <v>2.8352949999999998E-3</v>
      </c>
      <c r="JE262">
        <v>2.1541139999999999</v>
      </c>
      <c r="JF262">
        <v>0.83437150000000004</v>
      </c>
      <c r="JG262">
        <v>49.786900000000003</v>
      </c>
      <c r="JH262" s="1">
        <v>2.717484E-3</v>
      </c>
      <c r="JI262">
        <v>2.0642800000000001</v>
      </c>
      <c r="JJ262">
        <v>0.83440099999999995</v>
      </c>
      <c r="JK262">
        <v>50.240490000000001</v>
      </c>
      <c r="JL262" s="1">
        <v>2.6039969999999998E-3</v>
      </c>
      <c r="JM262">
        <v>1.979098</v>
      </c>
      <c r="JN262">
        <v>0.83439859999999999</v>
      </c>
      <c r="JO262">
        <v>50.153570000000002</v>
      </c>
      <c r="JP262" s="1">
        <v>2.4913539999999999E-3</v>
      </c>
      <c r="JQ262">
        <v>1.8982239999999999</v>
      </c>
      <c r="JR262">
        <v>0.83436339999999998</v>
      </c>
      <c r="JS262">
        <v>49.738320000000002</v>
      </c>
      <c r="JT262" s="1">
        <v>2.3845289999999998E-3</v>
      </c>
      <c r="JU262">
        <v>1.82134</v>
      </c>
      <c r="JV262">
        <v>0.83436290000000002</v>
      </c>
      <c r="JW262">
        <v>49.279519999999998</v>
      </c>
      <c r="JX262" s="1">
        <v>2.2835580000000002E-3</v>
      </c>
      <c r="JY262">
        <v>1.7482679999999999</v>
      </c>
      <c r="JZ262">
        <v>0.83435700000000002</v>
      </c>
      <c r="KA262">
        <v>48.06523</v>
      </c>
      <c r="KB262" s="1">
        <v>2.1883829999999999E-3</v>
      </c>
      <c r="KC262">
        <v>1.6789959999999999</v>
      </c>
      <c r="KD262">
        <v>0.83438330000000005</v>
      </c>
      <c r="KE262">
        <v>46.282809999999998</v>
      </c>
      <c r="KF262" s="1">
        <v>2.0984189999999998E-3</v>
      </c>
      <c r="KG262">
        <v>1.613264</v>
      </c>
      <c r="KH262">
        <v>0.83436659999999996</v>
      </c>
      <c r="KI262">
        <v>44.400649999999999</v>
      </c>
      <c r="KJ262" s="1">
        <v>2.0129620000000001E-3</v>
      </c>
      <c r="KK262">
        <v>1.5506359999999999</v>
      </c>
      <c r="KL262">
        <v>0.83437539999999999</v>
      </c>
      <c r="KM262">
        <v>44.7104</v>
      </c>
      <c r="KN262" s="1">
        <v>1.9316540000000001E-3</v>
      </c>
      <c r="KO262">
        <v>1.4908140000000001</v>
      </c>
      <c r="KP262">
        <v>0.83435820000000005</v>
      </c>
      <c r="KQ262">
        <v>48.160939999999997</v>
      </c>
      <c r="KR262" s="1">
        <v>1.8541549999999999E-3</v>
      </c>
      <c r="KS262">
        <v>1.4336549999999999</v>
      </c>
      <c r="KT262">
        <v>0.83436630000000001</v>
      </c>
      <c r="KU262">
        <v>53.250439999999998</v>
      </c>
      <c r="KV262" s="1">
        <v>1.7805119999999999E-3</v>
      </c>
      <c r="KW262">
        <v>1.379086</v>
      </c>
      <c r="KX262">
        <v>0.83436880000000002</v>
      </c>
      <c r="KY262">
        <v>56.291759999999996</v>
      </c>
      <c r="KZ262" s="1">
        <v>1.710458E-3</v>
      </c>
      <c r="LA262">
        <v>1.3270550000000001</v>
      </c>
      <c r="LB262">
        <v>0.83437280000000003</v>
      </c>
      <c r="LC262">
        <v>55.420699999999997</v>
      </c>
      <c r="LD262" s="1">
        <v>1.643806E-3</v>
      </c>
      <c r="LE262">
        <v>1.2773049999999999</v>
      </c>
      <c r="LF262">
        <v>0.83440250000000005</v>
      </c>
      <c r="LG262">
        <v>52.837470000000003</v>
      </c>
      <c r="LH262" s="1">
        <v>1.580101E-3</v>
      </c>
      <c r="LI262">
        <v>1.229714</v>
      </c>
      <c r="LJ262">
        <v>0.8343699</v>
      </c>
      <c r="LK262">
        <v>50.53145</v>
      </c>
      <c r="LL262" s="1">
        <v>1.5193590000000001E-3</v>
      </c>
      <c r="LM262">
        <v>1.184175</v>
      </c>
      <c r="LN262">
        <v>0.83440170000000002</v>
      </c>
      <c r="LO262">
        <v>48.552030000000002</v>
      </c>
      <c r="LP262" s="1">
        <v>1.4614210000000001E-3</v>
      </c>
      <c r="LQ262">
        <v>1.1406210000000001</v>
      </c>
      <c r="LR262">
        <v>0.83437930000000005</v>
      </c>
      <c r="LS262">
        <v>47.984769999999997</v>
      </c>
      <c r="LT262" s="1">
        <v>1.4062269999999999E-3</v>
      </c>
      <c r="LU262">
        <v>1.0990120000000001</v>
      </c>
      <c r="LV262">
        <v>0.8343682</v>
      </c>
      <c r="LW262">
        <v>49.136960000000002</v>
      </c>
      <c r="LX262" s="1">
        <v>1.3533449999999999E-3</v>
      </c>
      <c r="LY262">
        <v>1.0591219999999999</v>
      </c>
      <c r="LZ262">
        <v>0.83438480000000004</v>
      </c>
      <c r="MA262">
        <v>50.465760000000003</v>
      </c>
      <c r="MB262" s="1">
        <v>1.302625E-3</v>
      </c>
      <c r="MC262">
        <v>1.0207710000000001</v>
      </c>
      <c r="MD262">
        <v>0.83436829999999995</v>
      </c>
      <c r="ME262">
        <v>51.389710000000001</v>
      </c>
      <c r="MF262" s="1">
        <v>1.254069E-3</v>
      </c>
      <c r="MG262">
        <v>0.98400500000000002</v>
      </c>
      <c r="MH262">
        <v>0.83437039999999996</v>
      </c>
      <c r="MI262">
        <v>51.246360000000003</v>
      </c>
      <c r="MJ262" s="1">
        <v>1.2075720000000001E-3</v>
      </c>
      <c r="MK262">
        <v>0.94877639999999996</v>
      </c>
      <c r="ML262">
        <v>0.83440139999999996</v>
      </c>
      <c r="MM262">
        <v>49.513269999999999</v>
      </c>
      <c r="MN262" s="1">
        <v>1.1628980000000001E-3</v>
      </c>
      <c r="MO262">
        <v>0.91501730000000003</v>
      </c>
      <c r="MP262">
        <v>0.83439980000000002</v>
      </c>
      <c r="MQ262">
        <v>47.394779999999997</v>
      </c>
      <c r="MR262" s="1">
        <v>1.120186E-3</v>
      </c>
      <c r="MS262">
        <v>0.88270199999999999</v>
      </c>
      <c r="MT262">
        <v>0.83436390000000005</v>
      </c>
      <c r="MU262">
        <v>45.246119999999998</v>
      </c>
      <c r="MV262" s="1">
        <v>1.0792899999999999E-3</v>
      </c>
      <c r="MW262">
        <v>0.8517614</v>
      </c>
      <c r="MX262">
        <v>0.83437689999999998</v>
      </c>
      <c r="MY262">
        <v>44.511890000000001</v>
      </c>
      <c r="MZ262" s="1">
        <v>1.040285E-3</v>
      </c>
      <c r="NA262">
        <v>0.82209659999999996</v>
      </c>
      <c r="NB262">
        <v>0.83436540000000003</v>
      </c>
      <c r="NC262">
        <v>44.79636</v>
      </c>
      <c r="ND262" s="1">
        <v>1.002916E-3</v>
      </c>
      <c r="NE262">
        <v>0.7936571</v>
      </c>
      <c r="NF262">
        <v>0.83440289999999995</v>
      </c>
      <c r="NG262">
        <v>46.739649999999997</v>
      </c>
      <c r="NH262" s="1">
        <v>9.670786E-4</v>
      </c>
      <c r="NI262">
        <v>0.76635580000000003</v>
      </c>
      <c r="NJ262">
        <v>0.83437839999999996</v>
      </c>
      <c r="NK262">
        <v>49.436540000000001</v>
      </c>
      <c r="NL262" s="1">
        <v>9.327154E-4</v>
      </c>
      <c r="NM262">
        <v>0.74014480000000005</v>
      </c>
      <c r="NN262">
        <v>0.83439140000000001</v>
      </c>
      <c r="NO262">
        <v>49.845550000000003</v>
      </c>
      <c r="NP262" s="1">
        <v>8.9980490000000002E-4</v>
      </c>
      <c r="NQ262">
        <v>0.71494950000000002</v>
      </c>
      <c r="NR262">
        <v>0.83437620000000001</v>
      </c>
      <c r="NS262">
        <v>47.36591</v>
      </c>
      <c r="NT262" s="1">
        <v>8.6813389999999997E-4</v>
      </c>
      <c r="NU262">
        <v>0.69070770000000004</v>
      </c>
      <c r="NV262">
        <v>0.83436719999999998</v>
      </c>
      <c r="NW262">
        <v>44.751300000000001</v>
      </c>
      <c r="NX262" s="1">
        <v>8.3770310000000001E-4</v>
      </c>
      <c r="NY262">
        <v>0.66734110000000002</v>
      </c>
      <c r="NZ262">
        <v>0.83437629999999996</v>
      </c>
      <c r="OA262">
        <v>42.99541</v>
      </c>
      <c r="OB262" s="1">
        <v>8.0860049999999998E-4</v>
      </c>
      <c r="OC262">
        <v>0.64486480000000002</v>
      </c>
      <c r="OD262">
        <v>0.83436980000000005</v>
      </c>
      <c r="OE262">
        <v>43.405769999999997</v>
      </c>
      <c r="OF262" s="1">
        <v>7.8069360000000004E-4</v>
      </c>
      <c r="OG262">
        <v>0.62322060000000001</v>
      </c>
      <c r="OH262">
        <v>0.8343642</v>
      </c>
      <c r="OI262">
        <v>44.181719999999999</v>
      </c>
      <c r="OJ262" s="1">
        <v>7.5385410000000002E-4</v>
      </c>
      <c r="OK262">
        <v>0.60236409999999996</v>
      </c>
    </row>
    <row r="263" spans="1:401" x14ac:dyDescent="0.35">
      <c r="A263">
        <v>269</v>
      </c>
      <c r="B263" t="s">
        <v>4</v>
      </c>
      <c r="C263" t="s">
        <v>181</v>
      </c>
      <c r="D263" t="s">
        <v>269</v>
      </c>
      <c r="E263">
        <v>901.35760000000005</v>
      </c>
      <c r="F263">
        <v>0.47941929999999999</v>
      </c>
      <c r="G263">
        <v>26.77777</v>
      </c>
      <c r="H263">
        <v>0</v>
      </c>
      <c r="I263">
        <v>0</v>
      </c>
      <c r="J263">
        <v>0.47445910000000002</v>
      </c>
      <c r="K263">
        <v>27.438880000000001</v>
      </c>
      <c r="L263">
        <v>0</v>
      </c>
      <c r="M263">
        <v>0</v>
      </c>
      <c r="N263">
        <v>0.46958440000000001</v>
      </c>
      <c r="O263">
        <v>27.399339999999999</v>
      </c>
      <c r="P263">
        <v>0</v>
      </c>
      <c r="Q263">
        <v>0</v>
      </c>
      <c r="R263">
        <v>0.46471030000000002</v>
      </c>
      <c r="S263">
        <v>27.947620000000001</v>
      </c>
      <c r="T263">
        <v>0</v>
      </c>
      <c r="U263">
        <v>0</v>
      </c>
      <c r="V263">
        <v>0.46008339999999998</v>
      </c>
      <c r="W263">
        <v>28.180250000000001</v>
      </c>
      <c r="X263">
        <v>0</v>
      </c>
      <c r="Y263">
        <v>0</v>
      </c>
      <c r="Z263">
        <v>0.45573360000000002</v>
      </c>
      <c r="AA263">
        <v>27.522539999999999</v>
      </c>
      <c r="AB263">
        <v>0</v>
      </c>
      <c r="AC263">
        <v>0</v>
      </c>
      <c r="AD263">
        <v>0.4514146</v>
      </c>
      <c r="AE263">
        <v>26.422789999999999</v>
      </c>
      <c r="AF263">
        <v>0</v>
      </c>
      <c r="AG263">
        <v>0</v>
      </c>
      <c r="AH263">
        <v>0.447156</v>
      </c>
      <c r="AI263">
        <v>25.609089999999998</v>
      </c>
      <c r="AJ263">
        <v>0</v>
      </c>
      <c r="AK263">
        <v>0</v>
      </c>
      <c r="AL263">
        <v>0.44369760000000003</v>
      </c>
      <c r="AM263">
        <v>25.44556</v>
      </c>
      <c r="AN263">
        <v>0</v>
      </c>
      <c r="AO263">
        <v>0</v>
      </c>
      <c r="AP263">
        <v>0.44003999999999999</v>
      </c>
      <c r="AQ263">
        <v>26.895710000000001</v>
      </c>
      <c r="AR263">
        <v>0</v>
      </c>
      <c r="AS263">
        <v>0</v>
      </c>
      <c r="AT263">
        <v>0.43654589999999999</v>
      </c>
      <c r="AU263">
        <v>29.233360000000001</v>
      </c>
      <c r="AV263">
        <v>0</v>
      </c>
      <c r="AW263">
        <v>0</v>
      </c>
      <c r="AX263">
        <v>0.4330213</v>
      </c>
      <c r="AY263">
        <v>31.694389999999999</v>
      </c>
      <c r="AZ263">
        <v>0</v>
      </c>
      <c r="BA263">
        <v>0</v>
      </c>
      <c r="BB263">
        <v>0.42957990000000001</v>
      </c>
      <c r="BC263">
        <v>33.248739999999998</v>
      </c>
      <c r="BD263">
        <v>0</v>
      </c>
      <c r="BE263" s="1">
        <v>-3.6280440000000002E-38</v>
      </c>
      <c r="BF263">
        <v>0.42643629999999999</v>
      </c>
      <c r="BG263">
        <v>32.92727</v>
      </c>
      <c r="BH263">
        <v>0</v>
      </c>
      <c r="BI263" s="1">
        <v>-2.8664880000000001E-29</v>
      </c>
      <c r="BJ263">
        <v>0.42350080000000001</v>
      </c>
      <c r="BK263">
        <v>31.51858</v>
      </c>
      <c r="BL263" s="1">
        <v>1.072665E-19</v>
      </c>
      <c r="BM263" s="1">
        <v>4.659207E-17</v>
      </c>
      <c r="BN263">
        <v>0.42090810000000001</v>
      </c>
      <c r="BO263">
        <v>30.234919999999999</v>
      </c>
      <c r="BP263" s="1">
        <v>2.2697769999999999E-13</v>
      </c>
      <c r="BQ263" s="1">
        <v>9.902878E-11</v>
      </c>
      <c r="BR263">
        <v>0.41859560000000001</v>
      </c>
      <c r="BS263">
        <v>29.451809999999998</v>
      </c>
      <c r="BT263" s="1">
        <v>2.1424810000000001E-9</v>
      </c>
      <c r="BU263" s="1">
        <v>8.5248239999999999E-7</v>
      </c>
      <c r="BV263">
        <v>0.41659639999999998</v>
      </c>
      <c r="BW263">
        <v>30.200289999999999</v>
      </c>
      <c r="BX263" s="1">
        <v>1.284056E-6</v>
      </c>
      <c r="BY263" s="1">
        <v>4.9612810000000001E-4</v>
      </c>
      <c r="BZ263">
        <v>0.41486099999999998</v>
      </c>
      <c r="CA263">
        <v>31.620539999999998</v>
      </c>
      <c r="CB263" s="1">
        <v>1.6377089999999999E-4</v>
      </c>
      <c r="CC263" s="1">
        <v>6.3821900000000001E-2</v>
      </c>
      <c r="CD263">
        <v>0.4134101</v>
      </c>
      <c r="CE263">
        <v>32.933430000000001</v>
      </c>
      <c r="CF263" s="1">
        <v>7.1244760000000002E-3</v>
      </c>
      <c r="CG263">
        <v>2.824881</v>
      </c>
      <c r="CH263">
        <v>0.41238330000000001</v>
      </c>
      <c r="CI263">
        <v>33.742559999999997</v>
      </c>
      <c r="CJ263">
        <v>0.1345915</v>
      </c>
      <c r="CK263">
        <v>54.293559999999999</v>
      </c>
      <c r="CL263">
        <v>0.41132859999999999</v>
      </c>
      <c r="CM263">
        <v>33.318040000000003</v>
      </c>
      <c r="CN263">
        <v>1.2771600000000001</v>
      </c>
      <c r="CO263">
        <v>525.03949999999998</v>
      </c>
      <c r="CP263">
        <v>0.41026430000000003</v>
      </c>
      <c r="CQ263">
        <v>32.163879999999999</v>
      </c>
      <c r="CR263">
        <v>6.7800640000000003</v>
      </c>
      <c r="CS263">
        <v>2838.0990000000002</v>
      </c>
      <c r="CT263">
        <v>0.4091688</v>
      </c>
      <c r="CU263">
        <v>30.696059999999999</v>
      </c>
      <c r="CV263">
        <v>21.848710000000001</v>
      </c>
      <c r="CW263">
        <v>9308.0249999999996</v>
      </c>
      <c r="CX263">
        <v>0.40794809999999998</v>
      </c>
      <c r="CY263">
        <v>29.645759999999999</v>
      </c>
      <c r="CZ263">
        <v>45.708129999999997</v>
      </c>
      <c r="DA263">
        <v>19804.96</v>
      </c>
      <c r="DB263">
        <v>0.4065821</v>
      </c>
      <c r="DC263">
        <v>30.245000000000001</v>
      </c>
      <c r="DD263">
        <v>65.707120000000003</v>
      </c>
      <c r="DE263">
        <v>28927.17</v>
      </c>
      <c r="DF263">
        <v>0.40501140000000002</v>
      </c>
      <c r="DG263">
        <v>32.509279999999997</v>
      </c>
      <c r="DH263">
        <v>68.199039999999997</v>
      </c>
      <c r="DI263">
        <v>30479.1</v>
      </c>
      <c r="DJ263">
        <v>0.40318969999999998</v>
      </c>
      <c r="DK263">
        <v>36.454300000000003</v>
      </c>
      <c r="DL263">
        <v>53.348350000000003</v>
      </c>
      <c r="DM263">
        <v>24186.58</v>
      </c>
      <c r="DN263">
        <v>0.4015743</v>
      </c>
      <c r="DO263">
        <v>40.588009999999997</v>
      </c>
      <c r="DP263">
        <v>32.741280000000003</v>
      </c>
      <c r="DQ263">
        <v>15027.87</v>
      </c>
      <c r="DR263">
        <v>0.39979439999999999</v>
      </c>
      <c r="DS263">
        <v>41.477870000000003</v>
      </c>
      <c r="DT263">
        <v>16.324570000000001</v>
      </c>
      <c r="DU263">
        <v>7578.1</v>
      </c>
      <c r="DV263">
        <v>0.39794740000000001</v>
      </c>
      <c r="DW263">
        <v>39.988570000000003</v>
      </c>
      <c r="DX263">
        <v>6.8353120000000001</v>
      </c>
      <c r="DY263">
        <v>3204.982</v>
      </c>
      <c r="DZ263">
        <v>0.39610800000000002</v>
      </c>
      <c r="EA263">
        <v>38.464570000000002</v>
      </c>
      <c r="EB263">
        <v>2.4819900000000001</v>
      </c>
      <c r="EC263">
        <v>1173.5509999999999</v>
      </c>
      <c r="ED263">
        <v>0.39434789999999997</v>
      </c>
      <c r="EE263">
        <v>37.428910000000002</v>
      </c>
      <c r="EF263">
        <v>0.81070180000000003</v>
      </c>
      <c r="EG263">
        <v>385.6986</v>
      </c>
      <c r="EH263">
        <v>0.392702</v>
      </c>
      <c r="EI263">
        <v>37.632060000000003</v>
      </c>
      <c r="EJ263">
        <v>0.25339250000000002</v>
      </c>
      <c r="EK263">
        <v>120.7925</v>
      </c>
      <c r="EL263">
        <v>0.39141579999999998</v>
      </c>
      <c r="EM263">
        <v>39.46846</v>
      </c>
      <c r="EN263" s="1">
        <v>8.8056350000000005E-2</v>
      </c>
      <c r="EO263">
        <v>41.620730000000002</v>
      </c>
      <c r="EP263">
        <v>0.39021339999999999</v>
      </c>
      <c r="EQ263">
        <v>43.460830000000001</v>
      </c>
      <c r="ER263" s="1">
        <v>4.4526200000000002E-2</v>
      </c>
      <c r="ES263">
        <v>20.61673</v>
      </c>
      <c r="ET263">
        <v>0.38916299999999998</v>
      </c>
      <c r="EU263">
        <v>47.280360000000002</v>
      </c>
      <c r="EV263" s="1">
        <v>3.5317889999999998E-2</v>
      </c>
      <c r="EW263">
        <v>16.112089999999998</v>
      </c>
      <c r="EX263">
        <v>0.3883007</v>
      </c>
      <c r="EY263">
        <v>48.029139999999998</v>
      </c>
      <c r="EZ263" s="1">
        <v>3.4497470000000002E-2</v>
      </c>
      <c r="FA263">
        <v>15.676589999999999</v>
      </c>
      <c r="FB263">
        <v>0.38760250000000002</v>
      </c>
      <c r="FC263">
        <v>46.952930000000002</v>
      </c>
      <c r="FD263" s="1">
        <v>3.4752180000000001E-2</v>
      </c>
      <c r="FE263">
        <v>15.80063</v>
      </c>
      <c r="FF263">
        <v>0.38706980000000002</v>
      </c>
      <c r="FG263">
        <v>45.400269999999999</v>
      </c>
      <c r="FH263" s="1">
        <v>3.423673E-2</v>
      </c>
      <c r="FI263">
        <v>15.586650000000001</v>
      </c>
      <c r="FJ263">
        <v>0.38667240000000003</v>
      </c>
      <c r="FK263">
        <v>43.960680000000004</v>
      </c>
      <c r="FL263" s="1">
        <v>3.2731580000000003E-2</v>
      </c>
      <c r="FM263">
        <v>14.917160000000001</v>
      </c>
      <c r="FN263">
        <v>0.38638850000000002</v>
      </c>
      <c r="FO263">
        <v>43.876719999999999</v>
      </c>
      <c r="FP263" s="1">
        <v>3.043034E-2</v>
      </c>
      <c r="FQ263">
        <v>13.88144</v>
      </c>
      <c r="FR263">
        <v>0.38618340000000001</v>
      </c>
      <c r="FS263">
        <v>44.910960000000003</v>
      </c>
      <c r="FT263">
        <v>2.7509570000000001E-2</v>
      </c>
      <c r="FU263">
        <v>12.5634</v>
      </c>
      <c r="FV263">
        <v>0.38601849999999999</v>
      </c>
      <c r="FW263">
        <v>46.823059999999998</v>
      </c>
      <c r="FX263" s="1">
        <v>2.408254E-2</v>
      </c>
      <c r="FY263">
        <v>11.01224</v>
      </c>
      <c r="FZ263">
        <v>0.38590400000000002</v>
      </c>
      <c r="GA263">
        <v>47.888030000000001</v>
      </c>
      <c r="GB263" s="1">
        <v>2.0323310000000001E-2</v>
      </c>
      <c r="GC263">
        <v>9.3060589999999994</v>
      </c>
      <c r="GD263">
        <v>0.38583699999999999</v>
      </c>
      <c r="GE263">
        <v>47.938510000000001</v>
      </c>
      <c r="GF263" s="1">
        <v>1.6556609999999999E-2</v>
      </c>
      <c r="GG263">
        <v>7.5905399999999998</v>
      </c>
      <c r="GH263">
        <v>0.38578600000000002</v>
      </c>
      <c r="GI263">
        <v>46.648400000000002</v>
      </c>
      <c r="GJ263" s="1">
        <v>1.3174369999999999E-2</v>
      </c>
      <c r="GK263">
        <v>6.0435460000000001</v>
      </c>
      <c r="GL263">
        <v>0.38574809999999998</v>
      </c>
      <c r="GM263">
        <v>44.871020000000001</v>
      </c>
      <c r="GN263" s="1">
        <v>1.045401E-2</v>
      </c>
      <c r="GO263">
        <v>4.7937599999999998</v>
      </c>
      <c r="GP263">
        <v>0.38573249999999998</v>
      </c>
      <c r="GQ263">
        <v>43.135449999999999</v>
      </c>
      <c r="GR263" s="1">
        <v>8.4626890000000007E-3</v>
      </c>
      <c r="GS263">
        <v>3.8755820000000001</v>
      </c>
      <c r="GT263">
        <v>0.38571490000000003</v>
      </c>
      <c r="GU263">
        <v>43.561630000000001</v>
      </c>
      <c r="GV263" s="1">
        <v>7.0997330000000004E-3</v>
      </c>
      <c r="GW263">
        <v>3.2458429999999998</v>
      </c>
      <c r="GX263">
        <v>0.38570480000000001</v>
      </c>
      <c r="GY263">
        <v>45.632080000000002</v>
      </c>
      <c r="GZ263" s="1">
        <v>6.1948949999999997E-3</v>
      </c>
      <c r="HA263">
        <v>2.8278479999999999</v>
      </c>
      <c r="HB263">
        <v>0.38569389999999998</v>
      </c>
      <c r="HC263">
        <v>48.748350000000002</v>
      </c>
      <c r="HD263" s="1">
        <v>5.588478E-3</v>
      </c>
      <c r="HE263">
        <v>2.5476939999999999</v>
      </c>
      <c r="HF263">
        <v>0.38569639999999999</v>
      </c>
      <c r="HG263">
        <v>51.264380000000003</v>
      </c>
      <c r="HH263" s="1">
        <v>5.1590380000000003E-3</v>
      </c>
      <c r="HI263">
        <v>2.3500519999999998</v>
      </c>
      <c r="HJ263">
        <v>0.38568930000000001</v>
      </c>
      <c r="HK263">
        <v>51.264040000000001</v>
      </c>
      <c r="HL263" s="1">
        <v>4.8317860000000002E-3</v>
      </c>
      <c r="HM263">
        <v>2.19997</v>
      </c>
      <c r="HN263">
        <v>0.38568770000000002</v>
      </c>
      <c r="HO263">
        <v>49.852290000000004</v>
      </c>
      <c r="HP263" s="1">
        <v>4.563157E-3</v>
      </c>
      <c r="HQ263">
        <v>2.0770390000000001</v>
      </c>
      <c r="HR263">
        <v>0.38569059999999999</v>
      </c>
      <c r="HS263">
        <v>47.64331</v>
      </c>
      <c r="HT263" s="1">
        <v>4.3298980000000004E-3</v>
      </c>
      <c r="HU263">
        <v>1.9705360000000001</v>
      </c>
      <c r="HV263">
        <v>0.38568340000000001</v>
      </c>
      <c r="HW263">
        <v>45.605739999999997</v>
      </c>
      <c r="HX263" s="1">
        <v>4.1197619999999999E-3</v>
      </c>
      <c r="HY263">
        <v>1.87483</v>
      </c>
      <c r="HZ263">
        <v>0.38569059999999999</v>
      </c>
      <c r="IA263">
        <v>45.693159999999999</v>
      </c>
      <c r="IB263" s="1">
        <v>3.9270879999999996E-3</v>
      </c>
      <c r="IC263">
        <v>1.78704</v>
      </c>
      <c r="ID263">
        <v>0.38569579999999998</v>
      </c>
      <c r="IE263">
        <v>48.627740000000003</v>
      </c>
      <c r="IF263" s="1">
        <v>3.748005E-3</v>
      </c>
      <c r="IG263">
        <v>1.7053849999999999</v>
      </c>
      <c r="IH263">
        <v>0.38569100000000001</v>
      </c>
      <c r="II263">
        <v>53.05827</v>
      </c>
      <c r="IJ263" s="1">
        <v>3.5796510000000001E-3</v>
      </c>
      <c r="IK263">
        <v>1.6287959999999999</v>
      </c>
      <c r="IL263">
        <v>0.3856871</v>
      </c>
      <c r="IM263">
        <v>55.590820000000001</v>
      </c>
      <c r="IN263" s="1">
        <v>3.4213770000000002E-3</v>
      </c>
      <c r="IO263">
        <v>1.5566409999999999</v>
      </c>
      <c r="IP263">
        <v>0.3856868</v>
      </c>
      <c r="IQ263">
        <v>55.537550000000003</v>
      </c>
      <c r="IR263" s="1">
        <v>3.2715600000000002E-3</v>
      </c>
      <c r="IS263">
        <v>1.488558</v>
      </c>
      <c r="IT263">
        <v>0.38568829999999998</v>
      </c>
      <c r="IU263">
        <v>53.949800000000003</v>
      </c>
      <c r="IV263" s="1">
        <v>3.1306139999999999E-3</v>
      </c>
      <c r="IW263">
        <v>1.4242790000000001</v>
      </c>
      <c r="IX263">
        <v>0.3856907</v>
      </c>
      <c r="IY263">
        <v>52.005589999999998</v>
      </c>
      <c r="IZ263">
        <v>2.9972190000000002E-3</v>
      </c>
      <c r="JA263">
        <v>1.3635820000000001</v>
      </c>
      <c r="JB263">
        <v>0.38568609999999998</v>
      </c>
      <c r="JC263">
        <v>50.103670000000001</v>
      </c>
      <c r="JD263" s="1">
        <v>2.8707020000000001E-3</v>
      </c>
      <c r="JE263">
        <v>1.306101</v>
      </c>
      <c r="JF263">
        <v>0.38568669999999999</v>
      </c>
      <c r="JG263">
        <v>49.889159999999997</v>
      </c>
      <c r="JH263" s="1">
        <v>2.7510450000000001E-3</v>
      </c>
      <c r="JI263">
        <v>1.2515480000000001</v>
      </c>
      <c r="JJ263">
        <v>0.38568829999999998</v>
      </c>
      <c r="JK263">
        <v>50.270600000000002</v>
      </c>
      <c r="JL263" s="1">
        <v>2.635863E-3</v>
      </c>
      <c r="JM263">
        <v>1.199837</v>
      </c>
      <c r="JN263">
        <v>0.38568740000000001</v>
      </c>
      <c r="JO263">
        <v>50.131990000000002</v>
      </c>
      <c r="JP263" s="1">
        <v>2.521508E-3</v>
      </c>
      <c r="JQ263">
        <v>1.1507289999999999</v>
      </c>
      <c r="JR263">
        <v>0.38568599999999997</v>
      </c>
      <c r="JS263">
        <v>49.723489999999998</v>
      </c>
      <c r="JT263" s="1">
        <v>2.4131579999999999E-3</v>
      </c>
      <c r="JU263">
        <v>1.1040509999999999</v>
      </c>
      <c r="JV263">
        <v>0.38568770000000002</v>
      </c>
      <c r="JW263">
        <v>49.303759999999997</v>
      </c>
      <c r="JX263" s="1">
        <v>2.3106770000000001E-3</v>
      </c>
      <c r="JY263">
        <v>1.0596920000000001</v>
      </c>
      <c r="JZ263">
        <v>0.38568409999999997</v>
      </c>
      <c r="KA263">
        <v>48.172330000000002</v>
      </c>
      <c r="KB263" s="1">
        <v>2.214022E-3</v>
      </c>
      <c r="KC263">
        <v>1.0176210000000001</v>
      </c>
      <c r="KD263">
        <v>0.38568989999999997</v>
      </c>
      <c r="KE263">
        <v>46.452660000000002</v>
      </c>
      <c r="KF263" s="1">
        <v>2.1227310000000001E-3</v>
      </c>
      <c r="KG263">
        <v>0.9777169</v>
      </c>
      <c r="KH263">
        <v>0.38569160000000002</v>
      </c>
      <c r="KI263">
        <v>44.544519999999999</v>
      </c>
      <c r="KJ263" s="1">
        <v>2.0361300000000001E-3</v>
      </c>
      <c r="KK263">
        <v>0.93972029999999995</v>
      </c>
      <c r="KL263">
        <v>0.38568429999999998</v>
      </c>
      <c r="KM263">
        <v>44.762039999999999</v>
      </c>
      <c r="KN263">
        <v>1.9537339999999999E-3</v>
      </c>
      <c r="KO263">
        <v>0.90343450000000003</v>
      </c>
      <c r="KP263">
        <v>0.38568380000000002</v>
      </c>
      <c r="KQ263">
        <v>48.118290000000002</v>
      </c>
      <c r="KR263" s="1">
        <v>1.8751810000000001E-3</v>
      </c>
      <c r="KS263">
        <v>0.86875239999999998</v>
      </c>
      <c r="KT263">
        <v>0.38568649999999999</v>
      </c>
      <c r="KU263">
        <v>53.196860000000001</v>
      </c>
      <c r="KV263" s="1">
        <v>1.8005530000000001E-3</v>
      </c>
      <c r="KW263">
        <v>0.83565400000000001</v>
      </c>
      <c r="KX263">
        <v>0.3856926</v>
      </c>
      <c r="KY263">
        <v>56.301340000000003</v>
      </c>
      <c r="KZ263" s="1">
        <v>1.729609E-3</v>
      </c>
      <c r="LA263">
        <v>0.80409600000000003</v>
      </c>
      <c r="LB263">
        <v>0.3856869</v>
      </c>
      <c r="LC263">
        <v>55.537430000000001</v>
      </c>
      <c r="LD263" s="1">
        <v>1.6620739999999999E-3</v>
      </c>
      <c r="LE263">
        <v>0.77392019999999995</v>
      </c>
      <c r="LF263">
        <v>0.38568839999999999</v>
      </c>
      <c r="LG263">
        <v>53.013849999999998</v>
      </c>
      <c r="LH263" s="1">
        <v>1.5975430000000001E-3</v>
      </c>
      <c r="LI263">
        <v>0.74506289999999997</v>
      </c>
      <c r="LJ263">
        <v>0.3856927</v>
      </c>
      <c r="LK263">
        <v>50.706980000000001</v>
      </c>
      <c r="LL263" s="1">
        <v>1.536043E-3</v>
      </c>
      <c r="LM263">
        <v>0.71744229999999998</v>
      </c>
      <c r="LN263">
        <v>0.38568849999999999</v>
      </c>
      <c r="LO263">
        <v>48.675510000000003</v>
      </c>
      <c r="LP263" s="1">
        <v>1.4772920000000001E-3</v>
      </c>
      <c r="LQ263">
        <v>0.69102220000000003</v>
      </c>
      <c r="LR263">
        <v>0.385689</v>
      </c>
      <c r="LS263">
        <v>48.025089999999999</v>
      </c>
      <c r="LT263" s="1">
        <v>1.4214010000000001E-3</v>
      </c>
      <c r="LU263">
        <v>0.66578610000000005</v>
      </c>
      <c r="LV263">
        <v>0.38568849999999999</v>
      </c>
      <c r="LW263">
        <v>49.08934</v>
      </c>
      <c r="LX263" s="1">
        <v>1.367912E-3</v>
      </c>
      <c r="LY263">
        <v>0.64160620000000002</v>
      </c>
      <c r="LZ263">
        <v>0.38568849999999999</v>
      </c>
      <c r="MA263">
        <v>50.390500000000003</v>
      </c>
      <c r="MB263" s="1">
        <v>1.3166090000000001E-3</v>
      </c>
      <c r="MC263">
        <v>0.61836919999999995</v>
      </c>
      <c r="MD263">
        <v>0.38568639999999998</v>
      </c>
      <c r="ME263">
        <v>51.334899999999998</v>
      </c>
      <c r="MF263" s="1">
        <v>1.2674349999999999E-3</v>
      </c>
      <c r="MG263">
        <v>0.59607060000000001</v>
      </c>
      <c r="MH263">
        <v>0.38568479999999999</v>
      </c>
      <c r="MI263">
        <v>51.262729999999998</v>
      </c>
      <c r="MJ263" s="1">
        <v>1.2203520000000001E-3</v>
      </c>
      <c r="MK263">
        <v>0.57471000000000005</v>
      </c>
      <c r="ML263">
        <v>0.38568819999999998</v>
      </c>
      <c r="MM263">
        <v>49.613790000000002</v>
      </c>
      <c r="MN263" s="1">
        <v>1.1751260000000001E-3</v>
      </c>
      <c r="MO263">
        <v>0.55424739999999995</v>
      </c>
      <c r="MP263">
        <v>0.38568930000000001</v>
      </c>
      <c r="MQ263">
        <v>47.585590000000003</v>
      </c>
      <c r="MR263" s="1">
        <v>1.1318820000000001E-3</v>
      </c>
      <c r="MS263">
        <v>0.53465240000000003</v>
      </c>
      <c r="MT263">
        <v>0.38568540000000001</v>
      </c>
      <c r="MU263">
        <v>45.464849999999998</v>
      </c>
      <c r="MV263" s="1">
        <v>1.090473E-3</v>
      </c>
      <c r="MW263">
        <v>0.51588369999999995</v>
      </c>
      <c r="MX263">
        <v>0.38568629999999998</v>
      </c>
      <c r="MY263">
        <v>44.69256</v>
      </c>
      <c r="MZ263" s="1">
        <v>1.0509919999999999E-3</v>
      </c>
      <c r="NA263">
        <v>0.49790410000000002</v>
      </c>
      <c r="NB263">
        <v>0.38568360000000002</v>
      </c>
      <c r="NC263">
        <v>44.898240000000001</v>
      </c>
      <c r="ND263" s="1">
        <v>1.0131649999999999E-3</v>
      </c>
      <c r="NE263">
        <v>0.4806608</v>
      </c>
      <c r="NF263">
        <v>0.38569039999999999</v>
      </c>
      <c r="NG263">
        <v>46.77993</v>
      </c>
      <c r="NH263" s="1">
        <v>9.7692190000000004E-4</v>
      </c>
      <c r="NI263">
        <v>0.464119</v>
      </c>
      <c r="NJ263">
        <v>0.38568910000000001</v>
      </c>
      <c r="NK263">
        <v>49.465679999999999</v>
      </c>
      <c r="NL263" s="1">
        <v>9.4214730000000005E-4</v>
      </c>
      <c r="NM263">
        <v>0.4482274</v>
      </c>
      <c r="NN263">
        <v>0.38569009999999998</v>
      </c>
      <c r="NO263">
        <v>49.957140000000003</v>
      </c>
      <c r="NP263" s="1">
        <v>9.0885909999999996E-4</v>
      </c>
      <c r="NQ263">
        <v>0.43295899999999998</v>
      </c>
      <c r="NR263">
        <v>0.38568400000000003</v>
      </c>
      <c r="NS263">
        <v>47.554189999999998</v>
      </c>
      <c r="NT263" s="1">
        <v>8.768297E-4</v>
      </c>
      <c r="NU263">
        <v>0.41826989999999997</v>
      </c>
      <c r="NV263">
        <v>0.38568829999999998</v>
      </c>
      <c r="NW263">
        <v>44.946280000000002</v>
      </c>
      <c r="NX263" s="1">
        <v>8.4608030000000002E-4</v>
      </c>
      <c r="NY263">
        <v>0.40411350000000001</v>
      </c>
      <c r="NZ263">
        <v>0.38568760000000002</v>
      </c>
      <c r="OA263">
        <v>43.10051</v>
      </c>
      <c r="OB263" s="1">
        <v>8.1666409999999997E-4</v>
      </c>
      <c r="OC263">
        <v>0.39049719999999999</v>
      </c>
      <c r="OD263">
        <v>0.38569229999999999</v>
      </c>
      <c r="OE263">
        <v>43.40381</v>
      </c>
      <c r="OF263" s="1">
        <v>7.884481E-4</v>
      </c>
      <c r="OG263">
        <v>0.37737999999999999</v>
      </c>
      <c r="OH263">
        <v>0.38568449999999999</v>
      </c>
      <c r="OI263">
        <v>44.105289999999997</v>
      </c>
      <c r="OJ263" s="1">
        <v>7.6131669999999997E-4</v>
      </c>
      <c r="OK263">
        <v>0.36474709999999999</v>
      </c>
    </row>
    <row r="264" spans="1:401" x14ac:dyDescent="0.35">
      <c r="A264">
        <v>270</v>
      </c>
      <c r="B264" t="s">
        <v>4</v>
      </c>
      <c r="C264" t="s">
        <v>181</v>
      </c>
      <c r="D264" t="s">
        <v>270</v>
      </c>
      <c r="E264">
        <v>960.88810000000001</v>
      </c>
      <c r="F264">
        <v>1.195616</v>
      </c>
      <c r="G264">
        <v>26.75864</v>
      </c>
      <c r="H264">
        <v>0</v>
      </c>
      <c r="I264">
        <v>0</v>
      </c>
      <c r="J264">
        <v>1.185263</v>
      </c>
      <c r="K264">
        <v>27.43205</v>
      </c>
      <c r="L264">
        <v>0</v>
      </c>
      <c r="M264">
        <v>0</v>
      </c>
      <c r="N264">
        <v>1.175163</v>
      </c>
      <c r="O264">
        <v>27.42013</v>
      </c>
      <c r="P264">
        <v>0</v>
      </c>
      <c r="Q264">
        <v>0</v>
      </c>
      <c r="R264">
        <v>1.1649719999999999</v>
      </c>
      <c r="S264">
        <v>27.99879</v>
      </c>
      <c r="T264">
        <v>0</v>
      </c>
      <c r="U264">
        <v>0</v>
      </c>
      <c r="V264">
        <v>1.155122</v>
      </c>
      <c r="W264">
        <v>28.252040000000001</v>
      </c>
      <c r="X264">
        <v>0</v>
      </c>
      <c r="Y264">
        <v>0</v>
      </c>
      <c r="Z264">
        <v>1.144998</v>
      </c>
      <c r="AA264">
        <v>27.59759</v>
      </c>
      <c r="AB264">
        <v>0</v>
      </c>
      <c r="AC264">
        <v>0</v>
      </c>
      <c r="AD264">
        <v>1.134895</v>
      </c>
      <c r="AE264">
        <v>26.46397</v>
      </c>
      <c r="AF264">
        <v>0</v>
      </c>
      <c r="AG264">
        <v>0</v>
      </c>
      <c r="AH264">
        <v>1.1248929999999999</v>
      </c>
      <c r="AI264">
        <v>25.622599999999998</v>
      </c>
      <c r="AJ264">
        <v>0</v>
      </c>
      <c r="AK264">
        <v>0</v>
      </c>
      <c r="AL264">
        <v>1.1168119999999999</v>
      </c>
      <c r="AM264">
        <v>25.43928</v>
      </c>
      <c r="AN264">
        <v>0</v>
      </c>
      <c r="AO264">
        <v>0</v>
      </c>
      <c r="AP264">
        <v>1.1084860000000001</v>
      </c>
      <c r="AQ264">
        <v>26.881309999999999</v>
      </c>
      <c r="AR264">
        <v>0</v>
      </c>
      <c r="AS264">
        <v>0</v>
      </c>
      <c r="AT264">
        <v>1.100786</v>
      </c>
      <c r="AU264">
        <v>29.237400000000001</v>
      </c>
      <c r="AV264">
        <v>0</v>
      </c>
      <c r="AW264">
        <v>0</v>
      </c>
      <c r="AX264">
        <v>1.0929139999999999</v>
      </c>
      <c r="AY264">
        <v>31.727150000000002</v>
      </c>
      <c r="AZ264">
        <v>0</v>
      </c>
      <c r="BA264">
        <v>0</v>
      </c>
      <c r="BB264">
        <v>1.085218</v>
      </c>
      <c r="BC264">
        <v>33.317149999999998</v>
      </c>
      <c r="BD264">
        <v>0</v>
      </c>
      <c r="BE264" s="1">
        <v>-3.0569880000000001E-38</v>
      </c>
      <c r="BF264">
        <v>1.0782579999999999</v>
      </c>
      <c r="BG264">
        <v>33.010429999999999</v>
      </c>
      <c r="BH264">
        <v>0</v>
      </c>
      <c r="BI264" s="1">
        <v>-4.4423489999999999E-29</v>
      </c>
      <c r="BJ264">
        <v>1.07182</v>
      </c>
      <c r="BK264">
        <v>31.598469999999999</v>
      </c>
      <c r="BL264" s="1">
        <v>3.6860949999999998E-20</v>
      </c>
      <c r="BM264" s="1">
        <v>1.018463E-17</v>
      </c>
      <c r="BN264">
        <v>1.065547</v>
      </c>
      <c r="BO264">
        <v>30.294599999999999</v>
      </c>
      <c r="BP264" s="1">
        <v>8.9380249999999999E-14</v>
      </c>
      <c r="BQ264" s="1">
        <v>1.9972790000000001E-11</v>
      </c>
      <c r="BR264">
        <v>1.059158</v>
      </c>
      <c r="BS264">
        <v>29.472249999999999</v>
      </c>
      <c r="BT264" s="1">
        <v>1.2424159999999999E-9</v>
      </c>
      <c r="BU264" s="1">
        <v>2.7852090000000002E-7</v>
      </c>
      <c r="BV264">
        <v>1.053579</v>
      </c>
      <c r="BW264">
        <v>30.175439999999998</v>
      </c>
      <c r="BX264" s="1">
        <v>8.2695930000000004E-7</v>
      </c>
      <c r="BY264" s="1">
        <v>1.9273129999999999E-4</v>
      </c>
      <c r="BZ264">
        <v>1.048662</v>
      </c>
      <c r="CA264">
        <v>31.568529999999999</v>
      </c>
      <c r="CB264" s="1">
        <v>1.143071E-4</v>
      </c>
      <c r="CC264" s="1">
        <v>2.7561889999999999E-2</v>
      </c>
      <c r="CD264">
        <v>1.0445739999999999</v>
      </c>
      <c r="CE264">
        <v>32.892200000000003</v>
      </c>
      <c r="CF264" s="1">
        <v>5.3183939999999997E-3</v>
      </c>
      <c r="CG264">
        <v>1.321331</v>
      </c>
      <c r="CH264">
        <v>1.0415719999999999</v>
      </c>
      <c r="CI264">
        <v>33.742809999999999</v>
      </c>
      <c r="CJ264">
        <v>0.1064932</v>
      </c>
      <c r="CK264">
        <v>27.105160000000001</v>
      </c>
      <c r="CL264">
        <v>1.038651</v>
      </c>
      <c r="CM264">
        <v>33.348599999999998</v>
      </c>
      <c r="CN264">
        <v>1.064316</v>
      </c>
      <c r="CO264">
        <v>277.14260000000002</v>
      </c>
      <c r="CP264">
        <v>1.035755</v>
      </c>
      <c r="CQ264">
        <v>32.252470000000002</v>
      </c>
      <c r="CR264">
        <v>5.9191269999999996</v>
      </c>
      <c r="CS264">
        <v>1572.713</v>
      </c>
      <c r="CT264">
        <v>1.032699</v>
      </c>
      <c r="CU264">
        <v>30.795159999999999</v>
      </c>
      <c r="CV264">
        <v>19.89068</v>
      </c>
      <c r="CW264">
        <v>5384.4179999999997</v>
      </c>
      <c r="CX264">
        <v>1.0294920000000001</v>
      </c>
      <c r="CY264">
        <v>29.717960000000001</v>
      </c>
      <c r="CZ264">
        <v>43.215000000000003</v>
      </c>
      <c r="DA264">
        <v>11901.63</v>
      </c>
      <c r="DB264">
        <v>1.0258430000000001</v>
      </c>
      <c r="DC264">
        <v>30.269539999999999</v>
      </c>
      <c r="DD264">
        <v>64.274839999999998</v>
      </c>
      <c r="DE264">
        <v>17982.900000000001</v>
      </c>
      <c r="DF264">
        <v>1.021749</v>
      </c>
      <c r="DG264">
        <v>32.501510000000003</v>
      </c>
      <c r="DH264">
        <v>68.769639999999995</v>
      </c>
      <c r="DI264">
        <v>19520.650000000001</v>
      </c>
      <c r="DJ264">
        <v>1.0173160000000001</v>
      </c>
      <c r="DK264">
        <v>36.458489999999998</v>
      </c>
      <c r="DL264">
        <v>55.286610000000003</v>
      </c>
      <c r="DM264">
        <v>15905.97</v>
      </c>
      <c r="DN264">
        <v>1.013698</v>
      </c>
      <c r="DO264">
        <v>40.625770000000003</v>
      </c>
      <c r="DP264">
        <v>34.759990000000002</v>
      </c>
      <c r="DQ264">
        <v>10118.31</v>
      </c>
      <c r="DR264">
        <v>1.0096320000000001</v>
      </c>
      <c r="DS264">
        <v>41.552169999999997</v>
      </c>
      <c r="DT264">
        <v>17.698499999999999</v>
      </c>
      <c r="DU264">
        <v>5208.3590000000004</v>
      </c>
      <c r="DV264">
        <v>1.0054289999999999</v>
      </c>
      <c r="DW264">
        <v>40.07423</v>
      </c>
      <c r="DX264">
        <v>7.5455259999999997</v>
      </c>
      <c r="DY264">
        <v>2242.0729999999999</v>
      </c>
      <c r="DZ264">
        <v>1.001215</v>
      </c>
      <c r="EA264">
        <v>38.5396</v>
      </c>
      <c r="EB264">
        <v>2.7805939999999998</v>
      </c>
      <c r="EC264">
        <v>832.99609999999996</v>
      </c>
      <c r="ED264">
        <v>0.9971894</v>
      </c>
      <c r="EE264">
        <v>37.459789999999998</v>
      </c>
      <c r="EF264">
        <v>0.91769400000000001</v>
      </c>
      <c r="EG264">
        <v>276.64210000000003</v>
      </c>
      <c r="EH264">
        <v>0.99336610000000003</v>
      </c>
      <c r="EI264">
        <v>37.619900000000001</v>
      </c>
      <c r="EJ264">
        <v>0.28712260000000001</v>
      </c>
      <c r="EK264">
        <v>86.783850000000001</v>
      </c>
      <c r="EL264">
        <v>0.98946449999999997</v>
      </c>
      <c r="EM264">
        <v>39.415550000000003</v>
      </c>
      <c r="EN264" s="1">
        <v>9.7565230000000003E-2</v>
      </c>
      <c r="EO264">
        <v>29.30911</v>
      </c>
      <c r="EP264">
        <v>0.98574740000000005</v>
      </c>
      <c r="EQ264">
        <v>43.390430000000002</v>
      </c>
      <c r="ER264" s="1">
        <v>4.6848279999999999E-2</v>
      </c>
      <c r="ES264">
        <v>13.81973</v>
      </c>
      <c r="ET264">
        <v>0.98246869999999997</v>
      </c>
      <c r="EU264">
        <v>47.222900000000003</v>
      </c>
      <c r="EV264" s="1">
        <v>3.5712439999999998E-2</v>
      </c>
      <c r="EW264">
        <v>10.377280000000001</v>
      </c>
      <c r="EX264">
        <v>0.97970440000000003</v>
      </c>
      <c r="EY264">
        <v>48.020150000000001</v>
      </c>
      <c r="EZ264" s="1">
        <v>3.4486500000000003E-2</v>
      </c>
      <c r="FA264">
        <v>9.9786280000000005</v>
      </c>
      <c r="FB264">
        <v>0.97745110000000002</v>
      </c>
      <c r="FC264">
        <v>46.987810000000003</v>
      </c>
      <c r="FD264" s="1">
        <v>3.4752959999999999E-2</v>
      </c>
      <c r="FE264">
        <v>10.061529999999999</v>
      </c>
      <c r="FF264">
        <v>0.97566260000000005</v>
      </c>
      <c r="FG264">
        <v>45.483609999999999</v>
      </c>
      <c r="FH264">
        <v>3.4339450000000001E-2</v>
      </c>
      <c r="FI264">
        <v>9.9577080000000002</v>
      </c>
      <c r="FJ264">
        <v>0.9743347</v>
      </c>
      <c r="FK264">
        <v>44.062579999999997</v>
      </c>
      <c r="FL264" s="1">
        <v>3.2929779999999999E-2</v>
      </c>
      <c r="FM264">
        <v>9.5615559999999995</v>
      </c>
      <c r="FN264">
        <v>0.97332269999999999</v>
      </c>
      <c r="FO264">
        <v>43.964689999999997</v>
      </c>
      <c r="FP264" s="1">
        <v>3.0701249999999999E-2</v>
      </c>
      <c r="FQ264">
        <v>8.92483</v>
      </c>
      <c r="FR264">
        <v>0.97258180000000005</v>
      </c>
      <c r="FS264">
        <v>44.941940000000002</v>
      </c>
      <c r="FT264" s="1">
        <v>2.7839119999999998E-2</v>
      </c>
      <c r="FU264">
        <v>8.1034869999999994</v>
      </c>
      <c r="FV264">
        <v>0.97200330000000001</v>
      </c>
      <c r="FW264">
        <v>46.801029999999997</v>
      </c>
      <c r="FX264" s="1">
        <v>2.4459040000000001E-2</v>
      </c>
      <c r="FY264">
        <v>7.1296869999999997</v>
      </c>
      <c r="FZ264">
        <v>0.97161640000000005</v>
      </c>
      <c r="GA264">
        <v>47.858449999999998</v>
      </c>
      <c r="GB264" s="1">
        <v>2.0722870000000001E-2</v>
      </c>
      <c r="GC264">
        <v>6.0497959999999997</v>
      </c>
      <c r="GD264">
        <v>0.97135649999999996</v>
      </c>
      <c r="GE264">
        <v>47.936729999999997</v>
      </c>
      <c r="GF264">
        <v>1.694004E-2</v>
      </c>
      <c r="GG264">
        <v>4.9522389999999996</v>
      </c>
      <c r="GH264">
        <v>0.97113249999999995</v>
      </c>
      <c r="GI264">
        <v>46.699550000000002</v>
      </c>
      <c r="GJ264" s="1">
        <v>1.3502729999999999E-2</v>
      </c>
      <c r="GK264">
        <v>3.9503029999999999</v>
      </c>
      <c r="GL264">
        <v>0.9710183</v>
      </c>
      <c r="GM264">
        <v>44.972659999999998</v>
      </c>
      <c r="GN264" s="1">
        <v>1.07069E-2</v>
      </c>
      <c r="GO264">
        <v>3.1314730000000002</v>
      </c>
      <c r="GP264">
        <v>0.97092509999999999</v>
      </c>
      <c r="GQ264">
        <v>43.241149999999998</v>
      </c>
      <c r="GR264" s="1">
        <v>8.6416070000000008E-3</v>
      </c>
      <c r="GS264">
        <v>2.5242279999999999</v>
      </c>
      <c r="GT264">
        <v>0.97087000000000001</v>
      </c>
      <c r="GU264">
        <v>43.608060000000002</v>
      </c>
      <c r="GV264" s="1">
        <v>7.2198239999999997E-3</v>
      </c>
      <c r="GW264">
        <v>2.105235</v>
      </c>
      <c r="GX264">
        <v>0.97082950000000001</v>
      </c>
      <c r="GY264">
        <v>45.5991</v>
      </c>
      <c r="GZ264" s="1">
        <v>6.2743230000000001E-3</v>
      </c>
      <c r="HA264">
        <v>1.8265830000000001</v>
      </c>
      <c r="HB264">
        <v>0.9708175</v>
      </c>
      <c r="HC264">
        <v>48.680869999999999</v>
      </c>
      <c r="HD264" s="1">
        <v>5.6427270000000002E-3</v>
      </c>
      <c r="HE264">
        <v>1.640409</v>
      </c>
      <c r="HF264">
        <v>0.97080359999999999</v>
      </c>
      <c r="HG264">
        <v>51.217440000000003</v>
      </c>
      <c r="HH264" s="1">
        <v>5.1986039999999999E-3</v>
      </c>
      <c r="HI264">
        <v>1.5099929999999999</v>
      </c>
      <c r="HJ264">
        <v>0.97077769999999997</v>
      </c>
      <c r="HK264">
        <v>51.2682</v>
      </c>
      <c r="HL264" s="1">
        <v>4.8629750000000003E-3</v>
      </c>
      <c r="HM264">
        <v>1.411781</v>
      </c>
      <c r="HN264">
        <v>0.97077659999999999</v>
      </c>
      <c r="HO264">
        <v>49.93777</v>
      </c>
      <c r="HP264" s="1">
        <v>4.5894940000000004E-3</v>
      </c>
      <c r="HQ264">
        <v>1.331952</v>
      </c>
      <c r="HR264">
        <v>0.97077290000000005</v>
      </c>
      <c r="HS264">
        <v>47.781700000000001</v>
      </c>
      <c r="HT264" s="1">
        <v>4.3531059999999998E-3</v>
      </c>
      <c r="HU264">
        <v>1.2631319999999999</v>
      </c>
      <c r="HV264">
        <v>0.97074839999999996</v>
      </c>
      <c r="HW264">
        <v>45.757269999999998</v>
      </c>
      <c r="HX264" s="1">
        <v>4.1408199999999999E-3</v>
      </c>
      <c r="HY264">
        <v>1.201473</v>
      </c>
      <c r="HZ264">
        <v>0.97077630000000004</v>
      </c>
      <c r="IA264">
        <v>45.805689999999998</v>
      </c>
      <c r="IB264" s="1">
        <v>3.9465730000000001E-3</v>
      </c>
      <c r="IC264">
        <v>1.1450370000000001</v>
      </c>
      <c r="ID264">
        <v>0.97078540000000002</v>
      </c>
      <c r="IE264">
        <v>48.675409999999999</v>
      </c>
      <c r="IF264" s="1">
        <v>3.766237E-3</v>
      </c>
      <c r="IG264">
        <v>1.0926149999999999</v>
      </c>
      <c r="IH264">
        <v>0.97077919999999995</v>
      </c>
      <c r="II264">
        <v>53.061839999999997</v>
      </c>
      <c r="IJ264" s="1">
        <v>3.5968060000000001E-3</v>
      </c>
      <c r="IK264">
        <v>1.0434619999999999</v>
      </c>
      <c r="IL264">
        <v>0.97075730000000005</v>
      </c>
      <c r="IM264">
        <v>55.593629999999997</v>
      </c>
      <c r="IN264" s="1">
        <v>3.437463E-3</v>
      </c>
      <c r="IO264">
        <v>0.99715240000000005</v>
      </c>
      <c r="IP264">
        <v>0.97075659999999997</v>
      </c>
      <c r="IQ264">
        <v>55.574240000000003</v>
      </c>
      <c r="IR264" s="1">
        <v>3.2867840000000001E-3</v>
      </c>
      <c r="IS264">
        <v>0.95348820000000001</v>
      </c>
      <c r="IT264">
        <v>0.97077519999999995</v>
      </c>
      <c r="IU264">
        <v>54.027529999999999</v>
      </c>
      <c r="IV264" s="1">
        <v>3.1450359999999999E-3</v>
      </c>
      <c r="IW264">
        <v>0.91226810000000003</v>
      </c>
      <c r="IX264">
        <v>0.97077979999999997</v>
      </c>
      <c r="IY264">
        <v>52.108429999999998</v>
      </c>
      <c r="IZ264" s="1">
        <v>3.0108539999999999E-3</v>
      </c>
      <c r="JA264">
        <v>0.87333970000000005</v>
      </c>
      <c r="JB264">
        <v>0.97075679999999998</v>
      </c>
      <c r="JC264">
        <v>50.216030000000003</v>
      </c>
      <c r="JD264" s="1">
        <v>2.8835750000000002E-3</v>
      </c>
      <c r="JE264">
        <v>0.8364781</v>
      </c>
      <c r="JF264">
        <v>0.97076059999999997</v>
      </c>
      <c r="JG264">
        <v>49.974939999999997</v>
      </c>
      <c r="JH264" s="1">
        <v>2.7632680000000001E-3</v>
      </c>
      <c r="JI264">
        <v>0.80150339999999998</v>
      </c>
      <c r="JJ264">
        <v>0.97076390000000001</v>
      </c>
      <c r="JK264">
        <v>50.294220000000003</v>
      </c>
      <c r="JL264" s="1">
        <v>2.6474390000000001E-3</v>
      </c>
      <c r="JM264">
        <v>0.76834789999999997</v>
      </c>
      <c r="JN264">
        <v>0.97076110000000004</v>
      </c>
      <c r="JO264">
        <v>50.11703</v>
      </c>
      <c r="JP264" s="1">
        <v>2.532463E-3</v>
      </c>
      <c r="JQ264">
        <v>0.73686580000000002</v>
      </c>
      <c r="JR264">
        <v>0.9707732</v>
      </c>
      <c r="JS264">
        <v>49.713830000000002</v>
      </c>
      <c r="JT264" s="1">
        <v>2.423606E-3</v>
      </c>
      <c r="JU264">
        <v>0.70695750000000002</v>
      </c>
      <c r="JV264">
        <v>0.97077310000000006</v>
      </c>
      <c r="JW264">
        <v>49.31026</v>
      </c>
      <c r="JX264" s="1">
        <v>2.3205830000000002E-3</v>
      </c>
      <c r="JY264">
        <v>0.6785255</v>
      </c>
      <c r="JZ264">
        <v>0.97076989999999996</v>
      </c>
      <c r="KA264">
        <v>48.237099999999998</v>
      </c>
      <c r="KB264" s="1">
        <v>2.223395E-3</v>
      </c>
      <c r="KC264">
        <v>0.65154730000000005</v>
      </c>
      <c r="KD264">
        <v>0.97077469999999999</v>
      </c>
      <c r="KE264">
        <v>46.567360000000001</v>
      </c>
      <c r="KF264" s="1">
        <v>2.1315829999999998E-3</v>
      </c>
      <c r="KG264">
        <v>0.6259652</v>
      </c>
      <c r="KH264">
        <v>0.97077740000000001</v>
      </c>
      <c r="KI264">
        <v>44.651850000000003</v>
      </c>
      <c r="KJ264" s="1">
        <v>2.0445720000000001E-3</v>
      </c>
      <c r="KK264">
        <v>0.60162470000000001</v>
      </c>
      <c r="KL264">
        <v>0.97075739999999999</v>
      </c>
      <c r="KM264">
        <v>44.816310000000001</v>
      </c>
      <c r="KN264" s="1">
        <v>1.961759E-3</v>
      </c>
      <c r="KO264">
        <v>0.57836940000000003</v>
      </c>
      <c r="KP264">
        <v>0.97076739999999995</v>
      </c>
      <c r="KQ264">
        <v>48.117440000000002</v>
      </c>
      <c r="KR264" s="1">
        <v>1.882854E-3</v>
      </c>
      <c r="KS264">
        <v>0.55615329999999996</v>
      </c>
      <c r="KT264">
        <v>0.97077360000000001</v>
      </c>
      <c r="KU264">
        <v>53.17736</v>
      </c>
      <c r="KV264" s="1">
        <v>1.8078790000000001E-3</v>
      </c>
      <c r="KW264">
        <v>0.53495199999999998</v>
      </c>
      <c r="KX264">
        <v>0.97078070000000005</v>
      </c>
      <c r="KY264">
        <v>56.307769999999998</v>
      </c>
      <c r="KZ264" s="1">
        <v>1.736579E-3</v>
      </c>
      <c r="LA264">
        <v>0.51473270000000004</v>
      </c>
      <c r="LB264">
        <v>0.97076110000000004</v>
      </c>
      <c r="LC264">
        <v>55.602150000000002</v>
      </c>
      <c r="LD264" s="1">
        <v>1.6687049999999999E-3</v>
      </c>
      <c r="LE264">
        <v>0.49539699999999998</v>
      </c>
      <c r="LF264">
        <v>0.97076269999999998</v>
      </c>
      <c r="LG264">
        <v>53.129570000000001</v>
      </c>
      <c r="LH264" s="1">
        <v>1.6038669999999999E-3</v>
      </c>
      <c r="LI264">
        <v>0.47691080000000002</v>
      </c>
      <c r="LJ264">
        <v>0.97078059999999999</v>
      </c>
      <c r="LK264">
        <v>50.829729999999998</v>
      </c>
      <c r="LL264" s="1">
        <v>1.5421129999999999E-3</v>
      </c>
      <c r="LM264">
        <v>0.45922590000000002</v>
      </c>
      <c r="LN264">
        <v>0.97076359999999995</v>
      </c>
      <c r="LO264">
        <v>48.766060000000003</v>
      </c>
      <c r="LP264" s="1">
        <v>1.4830570000000001E-3</v>
      </c>
      <c r="LQ264">
        <v>0.4422952</v>
      </c>
      <c r="LR264">
        <v>0.9707654</v>
      </c>
      <c r="LS264">
        <v>48.063960000000002</v>
      </c>
      <c r="LT264" s="1">
        <v>1.4269129999999999E-3</v>
      </c>
      <c r="LU264">
        <v>0.42613020000000001</v>
      </c>
      <c r="LV264">
        <v>0.97077310000000006</v>
      </c>
      <c r="LW264">
        <v>49.06897</v>
      </c>
      <c r="LX264" s="1">
        <v>1.373211E-3</v>
      </c>
      <c r="LY264">
        <v>0.41065059999999998</v>
      </c>
      <c r="LZ264">
        <v>0.97077550000000001</v>
      </c>
      <c r="MA264">
        <v>50.335410000000003</v>
      </c>
      <c r="MB264" s="1">
        <v>1.321701E-3</v>
      </c>
      <c r="MC264">
        <v>0.39577459999999998</v>
      </c>
      <c r="MD264">
        <v>0.97076180000000001</v>
      </c>
      <c r="ME264">
        <v>51.295549999999999</v>
      </c>
      <c r="MF264" s="1">
        <v>1.272287E-3</v>
      </c>
      <c r="MG264">
        <v>0.38148880000000002</v>
      </c>
      <c r="MH264">
        <v>0.97075540000000005</v>
      </c>
      <c r="MI264">
        <v>51.262479999999996</v>
      </c>
      <c r="MJ264" s="1">
        <v>1.224993E-3</v>
      </c>
      <c r="MK264">
        <v>0.3678109</v>
      </c>
      <c r="ML264">
        <v>0.97076240000000003</v>
      </c>
      <c r="MM264">
        <v>49.668840000000003</v>
      </c>
      <c r="MN264" s="1">
        <v>1.179565E-3</v>
      </c>
      <c r="MO264">
        <v>0.3547052</v>
      </c>
      <c r="MP264">
        <v>0.97076050000000003</v>
      </c>
      <c r="MQ264">
        <v>47.710650000000001</v>
      </c>
      <c r="MR264" s="1">
        <v>1.1361209999999999E-3</v>
      </c>
      <c r="MS264">
        <v>0.34215519999999999</v>
      </c>
      <c r="MT264">
        <v>0.97077069999999999</v>
      </c>
      <c r="MU264">
        <v>45.61909</v>
      </c>
      <c r="MV264" s="1">
        <v>1.094549E-3</v>
      </c>
      <c r="MW264">
        <v>0.33013629999999999</v>
      </c>
      <c r="MX264">
        <v>0.97075710000000004</v>
      </c>
      <c r="MY264">
        <v>44.827179999999998</v>
      </c>
      <c r="MZ264" s="1">
        <v>1.054882E-3</v>
      </c>
      <c r="NA264">
        <v>0.31862230000000002</v>
      </c>
      <c r="NB264">
        <v>0.97075129999999998</v>
      </c>
      <c r="NC264">
        <v>44.988610000000001</v>
      </c>
      <c r="ND264" s="1">
        <v>1.016884E-3</v>
      </c>
      <c r="NE264">
        <v>0.30757610000000002</v>
      </c>
      <c r="NF264">
        <v>0.97076320000000005</v>
      </c>
      <c r="NG264">
        <v>46.824170000000002</v>
      </c>
      <c r="NH264" s="1">
        <v>9.8048800000000006E-4</v>
      </c>
      <c r="NI264">
        <v>0.29698799999999997</v>
      </c>
      <c r="NJ264">
        <v>0.97076640000000003</v>
      </c>
      <c r="NK264">
        <v>49.495559999999998</v>
      </c>
      <c r="NL264" s="1">
        <v>9.4557180000000003E-4</v>
      </c>
      <c r="NM264">
        <v>0.28681180000000001</v>
      </c>
      <c r="NN264">
        <v>0.97077800000000003</v>
      </c>
      <c r="NO264">
        <v>50.020339999999997</v>
      </c>
      <c r="NP264" s="1">
        <v>9.1215480000000004E-4</v>
      </c>
      <c r="NQ264">
        <v>0.27703820000000001</v>
      </c>
      <c r="NR264">
        <v>0.9707559</v>
      </c>
      <c r="NS264">
        <v>47.675510000000003</v>
      </c>
      <c r="NT264" s="1">
        <v>8.7999339999999995E-4</v>
      </c>
      <c r="NU264">
        <v>0.26763559999999997</v>
      </c>
      <c r="NV264">
        <v>0.97077290000000005</v>
      </c>
      <c r="NW264">
        <v>45.083919999999999</v>
      </c>
      <c r="NX264" s="1">
        <v>8.4913529999999999E-4</v>
      </c>
      <c r="NY264">
        <v>0.25857780000000002</v>
      </c>
      <c r="NZ264">
        <v>0.97076189999999996</v>
      </c>
      <c r="OA264">
        <v>43.184190000000001</v>
      </c>
      <c r="OB264" s="1">
        <v>8.1958780000000004E-4</v>
      </c>
      <c r="OC264">
        <v>0.24985789999999999</v>
      </c>
      <c r="OD264">
        <v>0.97077820000000004</v>
      </c>
      <c r="OE264">
        <v>43.41442</v>
      </c>
      <c r="OF264" s="1">
        <v>7.9126480000000002E-4</v>
      </c>
      <c r="OG264">
        <v>0.2414635</v>
      </c>
      <c r="OH264">
        <v>0.97075619999999996</v>
      </c>
      <c r="OI264">
        <v>44.05274</v>
      </c>
      <c r="OJ264" s="1">
        <v>7.6402499999999999E-4</v>
      </c>
      <c r="OK264">
        <v>0.233376</v>
      </c>
    </row>
    <row r="265" spans="1:401" x14ac:dyDescent="0.35">
      <c r="A265">
        <v>271</v>
      </c>
      <c r="B265" t="s">
        <v>4</v>
      </c>
      <c r="C265" t="s">
        <v>181</v>
      </c>
      <c r="D265" t="s">
        <v>271</v>
      </c>
      <c r="E265">
        <v>905.8809</v>
      </c>
      <c r="F265">
        <v>1.0784180000000001</v>
      </c>
      <c r="G265">
        <v>26.741350000000001</v>
      </c>
      <c r="H265">
        <v>0</v>
      </c>
      <c r="I265">
        <v>0</v>
      </c>
      <c r="J265">
        <v>1.0693239999999999</v>
      </c>
      <c r="K265">
        <v>27.423549999999999</v>
      </c>
      <c r="L265">
        <v>0</v>
      </c>
      <c r="M265">
        <v>0</v>
      </c>
      <c r="N265">
        <v>1.0605389999999999</v>
      </c>
      <c r="O265">
        <v>27.437550000000002</v>
      </c>
      <c r="P265">
        <v>0</v>
      </c>
      <c r="Q265">
        <v>0</v>
      </c>
      <c r="R265">
        <v>1.051655</v>
      </c>
      <c r="S265">
        <v>28.03895</v>
      </c>
      <c r="T265">
        <v>0</v>
      </c>
      <c r="U265">
        <v>0</v>
      </c>
      <c r="V265">
        <v>1.0429999999999999</v>
      </c>
      <c r="W265">
        <v>28.31324</v>
      </c>
      <c r="X265">
        <v>0</v>
      </c>
      <c r="Y265">
        <v>0</v>
      </c>
      <c r="Z265">
        <v>1.034192</v>
      </c>
      <c r="AA265">
        <v>27.666599999999999</v>
      </c>
      <c r="AB265">
        <v>0</v>
      </c>
      <c r="AC265">
        <v>0</v>
      </c>
      <c r="AD265">
        <v>1.025387</v>
      </c>
      <c r="AE265">
        <v>26.50545</v>
      </c>
      <c r="AF265">
        <v>0</v>
      </c>
      <c r="AG265">
        <v>0</v>
      </c>
      <c r="AH265">
        <v>1.016672</v>
      </c>
      <c r="AI265">
        <v>25.639399999999998</v>
      </c>
      <c r="AJ265">
        <v>0</v>
      </c>
      <c r="AK265">
        <v>0</v>
      </c>
      <c r="AL265">
        <v>1.0098</v>
      </c>
      <c r="AM265">
        <v>25.432580000000002</v>
      </c>
      <c r="AN265">
        <v>0</v>
      </c>
      <c r="AO265">
        <v>0</v>
      </c>
      <c r="AP265">
        <v>1.0027349999999999</v>
      </c>
      <c r="AQ265">
        <v>26.860209999999999</v>
      </c>
      <c r="AR265">
        <v>0</v>
      </c>
      <c r="AS265">
        <v>0</v>
      </c>
      <c r="AT265">
        <v>0.99555680000000002</v>
      </c>
      <c r="AU265">
        <v>29.232289999999999</v>
      </c>
      <c r="AV265">
        <v>0</v>
      </c>
      <c r="AW265">
        <v>0</v>
      </c>
      <c r="AX265">
        <v>0.98821740000000002</v>
      </c>
      <c r="AY265">
        <v>31.747920000000001</v>
      </c>
      <c r="AZ265">
        <v>0</v>
      </c>
      <c r="BA265">
        <v>0</v>
      </c>
      <c r="BB265">
        <v>0.98105070000000005</v>
      </c>
      <c r="BC265">
        <v>33.371740000000003</v>
      </c>
      <c r="BD265">
        <v>0</v>
      </c>
      <c r="BE265">
        <v>0</v>
      </c>
      <c r="BF265">
        <v>0.9746705</v>
      </c>
      <c r="BG265">
        <v>33.086449999999999</v>
      </c>
      <c r="BH265">
        <v>0</v>
      </c>
      <c r="BI265">
        <v>0</v>
      </c>
      <c r="BJ265">
        <v>0.96872080000000005</v>
      </c>
      <c r="BK265">
        <v>31.67493</v>
      </c>
      <c r="BL265" s="1">
        <v>2.113768E-20</v>
      </c>
      <c r="BM265" s="1">
        <v>4.283993E-18</v>
      </c>
      <c r="BN265">
        <v>0.96324810000000005</v>
      </c>
      <c r="BO265">
        <v>30.354369999999999</v>
      </c>
      <c r="BP265" s="1">
        <v>3.8015500000000001E-14</v>
      </c>
      <c r="BQ265" s="1">
        <v>7.4497549999999999E-12</v>
      </c>
      <c r="BR265">
        <v>0.95814140000000003</v>
      </c>
      <c r="BS265">
        <v>29.495349999999998</v>
      </c>
      <c r="BT265" s="1">
        <v>7.3567019999999996E-10</v>
      </c>
      <c r="BU265" s="1">
        <v>1.564169E-7</v>
      </c>
      <c r="BV265">
        <v>0.95366580000000001</v>
      </c>
      <c r="BW265">
        <v>30.152270000000001</v>
      </c>
      <c r="BX265" s="1">
        <v>5.539122E-7</v>
      </c>
      <c r="BY265" s="1">
        <v>1.2458630000000001E-4</v>
      </c>
      <c r="BZ265">
        <v>0.94979020000000003</v>
      </c>
      <c r="CA265">
        <v>31.519600000000001</v>
      </c>
      <c r="CB265" s="1">
        <v>8.302909E-5</v>
      </c>
      <c r="CC265" s="1">
        <v>1.9491870000000001E-2</v>
      </c>
      <c r="CD265">
        <v>0.94647630000000005</v>
      </c>
      <c r="CE265">
        <v>32.844360000000002</v>
      </c>
      <c r="CF265" s="1">
        <v>4.1157399999999997E-3</v>
      </c>
      <c r="CG265">
        <v>1.001959</v>
      </c>
      <c r="CH265">
        <v>0.94411999999999996</v>
      </c>
      <c r="CI265">
        <v>33.739539999999998</v>
      </c>
      <c r="CJ265" s="1">
        <v>8.68839E-2</v>
      </c>
      <c r="CK265">
        <v>21.78323</v>
      </c>
      <c r="CL265">
        <v>0.94178969999999995</v>
      </c>
      <c r="CM265">
        <v>33.372819999999997</v>
      </c>
      <c r="CN265">
        <v>0.90906260000000005</v>
      </c>
      <c r="CO265">
        <v>234.2645</v>
      </c>
      <c r="CP265">
        <v>0.93943350000000003</v>
      </c>
      <c r="CQ265">
        <v>32.333440000000003</v>
      </c>
      <c r="CR265">
        <v>5.2638999999999996</v>
      </c>
      <c r="CS265">
        <v>1390.048</v>
      </c>
      <c r="CT265">
        <v>0.93699120000000002</v>
      </c>
      <c r="CU265">
        <v>30.889489999999999</v>
      </c>
      <c r="CV265">
        <v>18.335129999999999</v>
      </c>
      <c r="CW265">
        <v>4952.5889999999999</v>
      </c>
      <c r="CX265">
        <v>0.93435250000000003</v>
      </c>
      <c r="CY265">
        <v>29.789359999999999</v>
      </c>
      <c r="CZ265">
        <v>41.132869999999997</v>
      </c>
      <c r="DA265">
        <v>11347.14</v>
      </c>
      <c r="DB265">
        <v>0.93146280000000004</v>
      </c>
      <c r="DC265">
        <v>30.294689999999999</v>
      </c>
      <c r="DD265">
        <v>62.958359999999999</v>
      </c>
      <c r="DE265">
        <v>17708.61</v>
      </c>
      <c r="DF265">
        <v>0.92830800000000002</v>
      </c>
      <c r="DG265">
        <v>32.491729999999997</v>
      </c>
      <c r="DH265">
        <v>69.090580000000003</v>
      </c>
      <c r="DI265">
        <v>19781.650000000001</v>
      </c>
      <c r="DJ265">
        <v>0.92494620000000005</v>
      </c>
      <c r="DK265">
        <v>36.454689999999999</v>
      </c>
      <c r="DL265">
        <v>56.839820000000003</v>
      </c>
      <c r="DM265">
        <v>16552.46</v>
      </c>
      <c r="DN265">
        <v>0.92122040000000005</v>
      </c>
      <c r="DO265">
        <v>40.65605</v>
      </c>
      <c r="DP265">
        <v>36.463079999999998</v>
      </c>
      <c r="DQ265">
        <v>10782.26</v>
      </c>
      <c r="DR265">
        <v>0.91688170000000002</v>
      </c>
      <c r="DS265">
        <v>41.619639999999997</v>
      </c>
      <c r="DT265">
        <v>18.895600000000002</v>
      </c>
      <c r="DU265">
        <v>5669.0990000000002</v>
      </c>
      <c r="DV265">
        <v>0.91238359999999996</v>
      </c>
      <c r="DW265">
        <v>40.156300000000002</v>
      </c>
      <c r="DX265">
        <v>8.1795980000000004</v>
      </c>
      <c r="DY265">
        <v>2486.538</v>
      </c>
      <c r="DZ265">
        <v>0.90784569999999998</v>
      </c>
      <c r="EA265">
        <v>38.615349999999999</v>
      </c>
      <c r="EB265">
        <v>3.0526</v>
      </c>
      <c r="EC265">
        <v>938.73019999999997</v>
      </c>
      <c r="ED265">
        <v>0.90340549999999997</v>
      </c>
      <c r="EE265">
        <v>37.494250000000001</v>
      </c>
      <c r="EF265">
        <v>1.016804</v>
      </c>
      <c r="EG265">
        <v>315.63670000000002</v>
      </c>
      <c r="EH265">
        <v>0.89923690000000001</v>
      </c>
      <c r="EI265">
        <v>37.611939999999997</v>
      </c>
      <c r="EJ265">
        <v>0.31881890000000002</v>
      </c>
      <c r="EK265">
        <v>99.474220000000003</v>
      </c>
      <c r="EL265">
        <v>0.89569529999999997</v>
      </c>
      <c r="EM265">
        <v>39.367280000000001</v>
      </c>
      <c r="EN265">
        <v>0.1066291</v>
      </c>
      <c r="EO265">
        <v>33.07159</v>
      </c>
      <c r="EP265">
        <v>0.89255949999999995</v>
      </c>
      <c r="EQ265">
        <v>43.321680000000001</v>
      </c>
      <c r="ER265" s="1">
        <v>4.9114320000000003E-2</v>
      </c>
      <c r="ES265">
        <v>14.89058</v>
      </c>
      <c r="ET265">
        <v>0.88980440000000005</v>
      </c>
      <c r="EU265">
        <v>47.166179999999997</v>
      </c>
      <c r="EV265" s="1">
        <v>3.6118820000000003E-2</v>
      </c>
      <c r="EW265">
        <v>10.721769999999999</v>
      </c>
      <c r="EX265">
        <v>0.88745110000000005</v>
      </c>
      <c r="EY265">
        <v>48.001530000000002</v>
      </c>
      <c r="EZ265" s="1">
        <v>3.4484580000000001E-2</v>
      </c>
      <c r="FA265">
        <v>10.17099</v>
      </c>
      <c r="FB265">
        <v>0.88557209999999997</v>
      </c>
      <c r="FC265">
        <v>47.015999999999998</v>
      </c>
      <c r="FD265" s="1">
        <v>3.4741830000000001E-2</v>
      </c>
      <c r="FE265">
        <v>10.251340000000001</v>
      </c>
      <c r="FF265">
        <v>0.8840654</v>
      </c>
      <c r="FG265">
        <v>45.559109999999997</v>
      </c>
      <c r="FH265" s="1">
        <v>3.4415019999999998E-2</v>
      </c>
      <c r="FI265">
        <v>10.17704</v>
      </c>
      <c r="FJ265">
        <v>0.88292490000000001</v>
      </c>
      <c r="FK265">
        <v>44.15737</v>
      </c>
      <c r="FL265" s="1">
        <v>3.3091170000000003E-2</v>
      </c>
      <c r="FM265">
        <v>9.8045969999999993</v>
      </c>
      <c r="FN265">
        <v>0.88210509999999998</v>
      </c>
      <c r="FO265">
        <v>44.051459999999999</v>
      </c>
      <c r="FP265" s="1">
        <v>3.0928299999999999E-2</v>
      </c>
      <c r="FQ265">
        <v>9.1792949999999998</v>
      </c>
      <c r="FR265">
        <v>0.88148590000000004</v>
      </c>
      <c r="FS265">
        <v>44.978230000000003</v>
      </c>
      <c r="FT265" s="1">
        <v>2.811864E-2</v>
      </c>
      <c r="FU265">
        <v>8.3603710000000007</v>
      </c>
      <c r="FV265">
        <v>0.88101600000000002</v>
      </c>
      <c r="FW265">
        <v>46.784489999999998</v>
      </c>
      <c r="FX265" s="1">
        <v>2.4781500000000001E-2</v>
      </c>
      <c r="FY265">
        <v>7.3819359999999996</v>
      </c>
      <c r="FZ265">
        <v>0.88068279999999999</v>
      </c>
      <c r="GA265">
        <v>47.830069999999999</v>
      </c>
      <c r="GB265" s="1">
        <v>2.106852E-2</v>
      </c>
      <c r="GC265">
        <v>6.2886899999999999</v>
      </c>
      <c r="GD265">
        <v>0.88046040000000003</v>
      </c>
      <c r="GE265">
        <v>47.930770000000003</v>
      </c>
      <c r="GF265" s="1">
        <v>1.72753E-2</v>
      </c>
      <c r="GG265">
        <v>5.1660940000000002</v>
      </c>
      <c r="GH265">
        <v>0.88030390000000003</v>
      </c>
      <c r="GI265">
        <v>46.742330000000003</v>
      </c>
      <c r="GJ265" s="1">
        <v>1.379298E-2</v>
      </c>
      <c r="GK265">
        <v>4.1292989999999996</v>
      </c>
      <c r="GL265">
        <v>0.88017310000000004</v>
      </c>
      <c r="GM265">
        <v>45.064010000000003</v>
      </c>
      <c r="GN265" s="1">
        <v>1.0932590000000001E-2</v>
      </c>
      <c r="GO265">
        <v>3.272481</v>
      </c>
      <c r="GP265">
        <v>0.88011669999999997</v>
      </c>
      <c r="GQ265">
        <v>43.343089999999997</v>
      </c>
      <c r="GR265" s="1">
        <v>8.8024959999999999E-3</v>
      </c>
      <c r="GS265">
        <v>2.6311279999999999</v>
      </c>
      <c r="GT265">
        <v>0.88004669999999996</v>
      </c>
      <c r="GU265">
        <v>43.660130000000002</v>
      </c>
      <c r="GV265" s="1">
        <v>7.3281409999999998E-3</v>
      </c>
      <c r="GW265">
        <v>2.1857630000000001</v>
      </c>
      <c r="GX265">
        <v>0.88002469999999999</v>
      </c>
      <c r="GY265">
        <v>45.574469999999998</v>
      </c>
      <c r="GZ265" s="1">
        <v>6.3460269999999997E-3</v>
      </c>
      <c r="HA265">
        <v>1.8889469999999999</v>
      </c>
      <c r="HB265">
        <v>0.87998849999999995</v>
      </c>
      <c r="HC265">
        <v>48.616840000000003</v>
      </c>
      <c r="HD265" s="1">
        <v>5.6914729999999998E-3</v>
      </c>
      <c r="HE265">
        <v>1.6911080000000001</v>
      </c>
      <c r="HF265">
        <v>0.87998540000000003</v>
      </c>
      <c r="HG265">
        <v>51.168599999999998</v>
      </c>
      <c r="HH265" s="1">
        <v>5.2338819999999996E-3</v>
      </c>
      <c r="HI265">
        <v>1.5533729999999999</v>
      </c>
      <c r="HJ265">
        <v>0.87998500000000002</v>
      </c>
      <c r="HK265">
        <v>51.266620000000003</v>
      </c>
      <c r="HL265" s="1">
        <v>4.8905759999999998E-3</v>
      </c>
      <c r="HM265">
        <v>1.450488</v>
      </c>
      <c r="HN265">
        <v>0.8799863</v>
      </c>
      <c r="HO265">
        <v>50.010159999999999</v>
      </c>
      <c r="HP265" s="1">
        <v>4.6126830000000002E-3</v>
      </c>
      <c r="HQ265">
        <v>1.367491</v>
      </c>
      <c r="HR265">
        <v>0.87996629999999998</v>
      </c>
      <c r="HS265">
        <v>47.908270000000002</v>
      </c>
      <c r="HT265" s="1">
        <v>4.3734869999999997E-3</v>
      </c>
      <c r="HU265">
        <v>1.2962750000000001</v>
      </c>
      <c r="HV265">
        <v>0.87997530000000002</v>
      </c>
      <c r="HW265">
        <v>45.900829999999999</v>
      </c>
      <c r="HX265" s="1">
        <v>4.1593580000000002E-3</v>
      </c>
      <c r="HY265">
        <v>1.232704</v>
      </c>
      <c r="HZ265">
        <v>0.87997479999999995</v>
      </c>
      <c r="IA265">
        <v>45.919499999999999</v>
      </c>
      <c r="IB265" s="1">
        <v>3.9636489999999996E-3</v>
      </c>
      <c r="IC265">
        <v>1.1746209999999999</v>
      </c>
      <c r="ID265">
        <v>0.87996909999999995</v>
      </c>
      <c r="IE265">
        <v>48.727260000000001</v>
      </c>
      <c r="IF265" s="1">
        <v>3.7821479999999999E-3</v>
      </c>
      <c r="IG265">
        <v>1.1207069999999999</v>
      </c>
      <c r="IH265">
        <v>0.87996669999999999</v>
      </c>
      <c r="II265">
        <v>53.066929999999999</v>
      </c>
      <c r="IJ265" s="1">
        <v>3.6117639999999999E-3</v>
      </c>
      <c r="IK265">
        <v>1.0702069999999999</v>
      </c>
      <c r="IL265">
        <v>0.87996039999999998</v>
      </c>
      <c r="IM265">
        <v>55.595759999999999</v>
      </c>
      <c r="IN265" s="1">
        <v>3.4515750000000001E-3</v>
      </c>
      <c r="IO265">
        <v>1.0226409999999999</v>
      </c>
      <c r="IP265">
        <v>0.87995950000000001</v>
      </c>
      <c r="IQ265">
        <v>55.604199999999999</v>
      </c>
      <c r="IR265" s="1">
        <v>3.300112E-3</v>
      </c>
      <c r="IS265">
        <v>0.97780180000000005</v>
      </c>
      <c r="IT265">
        <v>0.87996430000000003</v>
      </c>
      <c r="IU265">
        <v>54.096629999999998</v>
      </c>
      <c r="IV265" s="1">
        <v>3.1576130000000001E-3</v>
      </c>
      <c r="IW265">
        <v>0.93548229999999999</v>
      </c>
      <c r="IX265">
        <v>0.87996830000000004</v>
      </c>
      <c r="IY265">
        <v>52.202820000000003</v>
      </c>
      <c r="IZ265" s="1">
        <v>3.0227420000000001E-3</v>
      </c>
      <c r="JA265">
        <v>0.8955128</v>
      </c>
      <c r="JB265">
        <v>0.87994749999999999</v>
      </c>
      <c r="JC265">
        <v>50.321719999999999</v>
      </c>
      <c r="JD265" s="1">
        <v>2.894818E-3</v>
      </c>
      <c r="JE265">
        <v>0.85766739999999997</v>
      </c>
      <c r="JF265">
        <v>0.87995540000000005</v>
      </c>
      <c r="JG265">
        <v>50.060630000000003</v>
      </c>
      <c r="JH265" s="1">
        <v>2.7739539999999999E-3</v>
      </c>
      <c r="JI265">
        <v>0.82177599999999995</v>
      </c>
      <c r="JJ265">
        <v>0.87995829999999997</v>
      </c>
      <c r="JK265">
        <v>50.323790000000002</v>
      </c>
      <c r="JL265" s="1">
        <v>2.6575629999999999E-3</v>
      </c>
      <c r="JM265">
        <v>0.78774529999999998</v>
      </c>
      <c r="JN265">
        <v>0.87995520000000005</v>
      </c>
      <c r="JO265">
        <v>50.109250000000003</v>
      </c>
      <c r="JP265" s="1">
        <v>2.5420439999999998E-3</v>
      </c>
      <c r="JQ265">
        <v>0.75543459999999996</v>
      </c>
      <c r="JR265">
        <v>0.8799652</v>
      </c>
      <c r="JS265">
        <v>49.702849999999998</v>
      </c>
      <c r="JT265" s="1">
        <v>2.4327189999999999E-3</v>
      </c>
      <c r="JU265">
        <v>0.7247517</v>
      </c>
      <c r="JV265">
        <v>0.87996010000000002</v>
      </c>
      <c r="JW265">
        <v>49.310659999999999</v>
      </c>
      <c r="JX265" s="1">
        <v>2.3292149999999999E-3</v>
      </c>
      <c r="JY265">
        <v>0.695577</v>
      </c>
      <c r="JZ265">
        <v>0.87996249999999998</v>
      </c>
      <c r="KA265">
        <v>48.292290000000001</v>
      </c>
      <c r="KB265" s="1">
        <v>2.23157E-3</v>
      </c>
      <c r="KC265">
        <v>0.6678885</v>
      </c>
      <c r="KD265">
        <v>0.87995860000000004</v>
      </c>
      <c r="KE265">
        <v>46.67239</v>
      </c>
      <c r="KF265" s="1">
        <v>2.1392960000000002E-3</v>
      </c>
      <c r="KG265">
        <v>0.64162430000000004</v>
      </c>
      <c r="KH265">
        <v>0.87995990000000002</v>
      </c>
      <c r="KI265">
        <v>44.755699999999997</v>
      </c>
      <c r="KJ265" s="1">
        <v>2.0519230000000002E-3</v>
      </c>
      <c r="KK265">
        <v>0.61665840000000005</v>
      </c>
      <c r="KL265">
        <v>0.8799536</v>
      </c>
      <c r="KM265">
        <v>44.873950000000001</v>
      </c>
      <c r="KN265" s="1">
        <v>1.9687720000000001E-3</v>
      </c>
      <c r="KO265">
        <v>0.59280409999999994</v>
      </c>
      <c r="KP265">
        <v>0.87995820000000002</v>
      </c>
      <c r="KQ265">
        <v>48.118769999999998</v>
      </c>
      <c r="KR265" s="1">
        <v>1.889539E-3</v>
      </c>
      <c r="KS265">
        <v>0.57002039999999998</v>
      </c>
      <c r="KT265">
        <v>0.87996490000000005</v>
      </c>
      <c r="KU265">
        <v>53.159120000000001</v>
      </c>
      <c r="KV265" s="1">
        <v>1.8142639999999999E-3</v>
      </c>
      <c r="KW265">
        <v>0.54827689999999996</v>
      </c>
      <c r="KX265">
        <v>0.87996479999999999</v>
      </c>
      <c r="KY265">
        <v>56.30874</v>
      </c>
      <c r="KZ265" s="1">
        <v>1.7426469999999999E-3</v>
      </c>
      <c r="LA265">
        <v>0.52753539999999999</v>
      </c>
      <c r="LB265">
        <v>0.87995579999999995</v>
      </c>
      <c r="LC265">
        <v>55.655589999999997</v>
      </c>
      <c r="LD265" s="1">
        <v>1.6744990000000001E-3</v>
      </c>
      <c r="LE265">
        <v>0.50770280000000001</v>
      </c>
      <c r="LF265">
        <v>0.87995650000000003</v>
      </c>
      <c r="LG265">
        <v>53.23527</v>
      </c>
      <c r="LH265" s="1">
        <v>1.6093940000000001E-3</v>
      </c>
      <c r="LI265">
        <v>0.48874390000000001</v>
      </c>
      <c r="LJ265">
        <v>0.87996430000000003</v>
      </c>
      <c r="LK265">
        <v>50.94632</v>
      </c>
      <c r="LL265" s="1">
        <v>1.5473920000000001E-3</v>
      </c>
      <c r="LM265">
        <v>0.47060920000000001</v>
      </c>
      <c r="LN265">
        <v>0.87995760000000001</v>
      </c>
      <c r="LO265">
        <v>48.856140000000003</v>
      </c>
      <c r="LP265" s="1">
        <v>1.4881009999999999E-3</v>
      </c>
      <c r="LQ265">
        <v>0.45324730000000002</v>
      </c>
      <c r="LR265">
        <v>0.87996070000000004</v>
      </c>
      <c r="LS265">
        <v>48.107379999999999</v>
      </c>
      <c r="LT265" s="1">
        <v>1.4317329999999999E-3</v>
      </c>
      <c r="LU265">
        <v>0.43667089999999997</v>
      </c>
      <c r="LV265">
        <v>0.87995780000000001</v>
      </c>
      <c r="LW265">
        <v>49.0548</v>
      </c>
      <c r="LX265" s="1">
        <v>1.3778169999999999E-3</v>
      </c>
      <c r="LY265">
        <v>0.4207977</v>
      </c>
      <c r="LZ265">
        <v>0.87996439999999998</v>
      </c>
      <c r="MA265">
        <v>50.285299999999999</v>
      </c>
      <c r="MB265" s="1">
        <v>1.3261340000000001E-3</v>
      </c>
      <c r="MC265">
        <v>0.40555350000000001</v>
      </c>
      <c r="MD265">
        <v>0.87995889999999999</v>
      </c>
      <c r="ME265">
        <v>51.256779999999999</v>
      </c>
      <c r="MF265" s="1">
        <v>1.2765280000000001E-3</v>
      </c>
      <c r="MG265">
        <v>0.39090560000000002</v>
      </c>
      <c r="MH265">
        <v>0.87994720000000004</v>
      </c>
      <c r="MI265">
        <v>51.257680000000001</v>
      </c>
      <c r="MJ265" s="1">
        <v>1.229045E-3</v>
      </c>
      <c r="MK265">
        <v>0.37687900000000002</v>
      </c>
      <c r="ML265">
        <v>0.87995619999999997</v>
      </c>
      <c r="MM265">
        <v>49.713720000000002</v>
      </c>
      <c r="MN265" s="1">
        <v>1.183443E-3</v>
      </c>
      <c r="MO265">
        <v>0.36344219999999999</v>
      </c>
      <c r="MP265">
        <v>0.87994830000000002</v>
      </c>
      <c r="MQ265">
        <v>47.822139999999997</v>
      </c>
      <c r="MR265" s="1">
        <v>1.139819E-3</v>
      </c>
      <c r="MS265">
        <v>0.35057139999999998</v>
      </c>
      <c r="MT265">
        <v>0.87996169999999996</v>
      </c>
      <c r="MU265">
        <v>45.762990000000002</v>
      </c>
      <c r="MV265" s="1">
        <v>1.0980969999999999E-3</v>
      </c>
      <c r="MW265">
        <v>0.3382502</v>
      </c>
      <c r="MX265">
        <v>0.87994760000000005</v>
      </c>
      <c r="MY265">
        <v>44.958350000000003</v>
      </c>
      <c r="MZ265" s="1">
        <v>1.0582740000000001E-3</v>
      </c>
      <c r="NA265">
        <v>0.32644410000000001</v>
      </c>
      <c r="NB265">
        <v>0.87995570000000001</v>
      </c>
      <c r="NC265">
        <v>45.079360000000001</v>
      </c>
      <c r="ND265" s="1">
        <v>1.0201380000000001E-3</v>
      </c>
      <c r="NE265">
        <v>0.31511810000000001</v>
      </c>
      <c r="NF265">
        <v>0.8799515</v>
      </c>
      <c r="NG265">
        <v>46.868319999999997</v>
      </c>
      <c r="NH265" s="1">
        <v>9.835988999999999E-4</v>
      </c>
      <c r="NI265">
        <v>0.30426500000000001</v>
      </c>
      <c r="NJ265">
        <v>0.87996289999999999</v>
      </c>
      <c r="NK265">
        <v>49.52281</v>
      </c>
      <c r="NL265" s="1">
        <v>9.4856349999999999E-4</v>
      </c>
      <c r="NM265">
        <v>0.29383520000000002</v>
      </c>
      <c r="NN265">
        <v>0.87996580000000002</v>
      </c>
      <c r="NO265">
        <v>50.073799999999999</v>
      </c>
      <c r="NP265" s="1">
        <v>9.1502130000000001E-4</v>
      </c>
      <c r="NQ265">
        <v>0.28381679999999998</v>
      </c>
      <c r="NR265">
        <v>0.8799515</v>
      </c>
      <c r="NS265">
        <v>47.784779999999998</v>
      </c>
      <c r="NT265" s="1">
        <v>8.8275530000000004E-4</v>
      </c>
      <c r="NU265">
        <v>0.27418150000000002</v>
      </c>
      <c r="NV265">
        <v>0.87995769999999995</v>
      </c>
      <c r="NW265">
        <v>45.214840000000002</v>
      </c>
      <c r="NX265" s="1">
        <v>8.517911E-4</v>
      </c>
      <c r="NY265">
        <v>0.26490029999999998</v>
      </c>
      <c r="NZ265">
        <v>0.87995619999999997</v>
      </c>
      <c r="OA265">
        <v>43.270670000000003</v>
      </c>
      <c r="OB265" s="1">
        <v>8.2213890000000002E-4</v>
      </c>
      <c r="OC265">
        <v>0.25596170000000001</v>
      </c>
      <c r="OD265">
        <v>0.87996070000000004</v>
      </c>
      <c r="OE265">
        <v>43.435740000000003</v>
      </c>
      <c r="OF265" s="1">
        <v>7.9371369999999995E-4</v>
      </c>
      <c r="OG265">
        <v>0.2473591</v>
      </c>
      <c r="OH265">
        <v>0.87995120000000004</v>
      </c>
      <c r="OI265">
        <v>44.007939999999998</v>
      </c>
      <c r="OJ265" s="1">
        <v>7.6638789999999997E-4</v>
      </c>
      <c r="OK265">
        <v>0.23907200000000001</v>
      </c>
    </row>
    <row r="266" spans="1:401" x14ac:dyDescent="0.35">
      <c r="A266">
        <v>272</v>
      </c>
      <c r="B266" t="s">
        <v>4</v>
      </c>
      <c r="C266" t="s">
        <v>181</v>
      </c>
      <c r="D266" t="s">
        <v>272</v>
      </c>
      <c r="E266">
        <v>895.06050000000005</v>
      </c>
      <c r="F266">
        <v>1.086087</v>
      </c>
      <c r="G266">
        <v>26.722010000000001</v>
      </c>
      <c r="H266">
        <v>0</v>
      </c>
      <c r="I266">
        <v>0</v>
      </c>
      <c r="J266">
        <v>1.0741879999999999</v>
      </c>
      <c r="K266">
        <v>27.41216</v>
      </c>
      <c r="L266">
        <v>0</v>
      </c>
      <c r="M266">
        <v>0</v>
      </c>
      <c r="N266">
        <v>1.062684</v>
      </c>
      <c r="O266">
        <v>27.46349</v>
      </c>
      <c r="P266">
        <v>0</v>
      </c>
      <c r="Q266">
        <v>0</v>
      </c>
      <c r="R266">
        <v>1.05115</v>
      </c>
      <c r="S266">
        <v>28.090789999999998</v>
      </c>
      <c r="T266">
        <v>0</v>
      </c>
      <c r="U266">
        <v>0</v>
      </c>
      <c r="V266">
        <v>1.039879</v>
      </c>
      <c r="W266">
        <v>28.396740000000001</v>
      </c>
      <c r="X266">
        <v>0</v>
      </c>
      <c r="Y266">
        <v>0</v>
      </c>
      <c r="Z266">
        <v>1.02854</v>
      </c>
      <c r="AA266">
        <v>27.76643</v>
      </c>
      <c r="AB266">
        <v>0</v>
      </c>
      <c r="AC266">
        <v>0</v>
      </c>
      <c r="AD266">
        <v>1.0172079999999999</v>
      </c>
      <c r="AE266">
        <v>26.575009999999999</v>
      </c>
      <c r="AF266">
        <v>0</v>
      </c>
      <c r="AG266">
        <v>0</v>
      </c>
      <c r="AH266">
        <v>1.006005</v>
      </c>
      <c r="AI266">
        <v>25.674430000000001</v>
      </c>
      <c r="AJ266">
        <v>0</v>
      </c>
      <c r="AK266">
        <v>0</v>
      </c>
      <c r="AL266">
        <v>0.99682610000000005</v>
      </c>
      <c r="AM266">
        <v>25.42812</v>
      </c>
      <c r="AN266">
        <v>0</v>
      </c>
      <c r="AO266">
        <v>0</v>
      </c>
      <c r="AP266">
        <v>0.98757589999999995</v>
      </c>
      <c r="AQ266">
        <v>26.82225</v>
      </c>
      <c r="AR266">
        <v>0</v>
      </c>
      <c r="AS266">
        <v>0</v>
      </c>
      <c r="AT266">
        <v>0.97815719999999995</v>
      </c>
      <c r="AU266">
        <v>29.19828</v>
      </c>
      <c r="AV266">
        <v>0</v>
      </c>
      <c r="AW266">
        <v>0</v>
      </c>
      <c r="AX266">
        <v>0.96861050000000004</v>
      </c>
      <c r="AY266">
        <v>31.75855</v>
      </c>
      <c r="AZ266">
        <v>0</v>
      </c>
      <c r="BA266">
        <v>0</v>
      </c>
      <c r="BB266">
        <v>0.95924489999999996</v>
      </c>
      <c r="BC266">
        <v>33.434869999999997</v>
      </c>
      <c r="BD266">
        <v>0</v>
      </c>
      <c r="BE266">
        <v>0</v>
      </c>
      <c r="BF266">
        <v>0.95079020000000003</v>
      </c>
      <c r="BG266">
        <v>33.194139999999997</v>
      </c>
      <c r="BH266">
        <v>0</v>
      </c>
      <c r="BI266">
        <v>0</v>
      </c>
      <c r="BJ266">
        <v>0.94289829999999997</v>
      </c>
      <c r="BK266">
        <v>31.791029999999999</v>
      </c>
      <c r="BL266" s="1">
        <v>7.9161960000000001E-21</v>
      </c>
      <c r="BM266" s="1">
        <v>1.353468E-18</v>
      </c>
      <c r="BN266">
        <v>0.93557000000000001</v>
      </c>
      <c r="BO266">
        <v>30.449359999999999</v>
      </c>
      <c r="BP266" s="1">
        <v>1.2040169999999999E-14</v>
      </c>
      <c r="BQ266" s="1">
        <v>2.551392E-12</v>
      </c>
      <c r="BR266">
        <v>0.92877359999999998</v>
      </c>
      <c r="BS266">
        <v>29.53886</v>
      </c>
      <c r="BT266" s="1">
        <v>3.9033610000000002E-10</v>
      </c>
      <c r="BU266" s="1">
        <v>9.5309910000000002E-8</v>
      </c>
      <c r="BV266">
        <v>0.92274780000000001</v>
      </c>
      <c r="BW266">
        <v>30.119119999999999</v>
      </c>
      <c r="BX266" s="1">
        <v>3.4251940000000002E-7</v>
      </c>
      <c r="BY266" s="1">
        <v>8.9732339999999997E-5</v>
      </c>
      <c r="BZ266">
        <v>0.91750500000000001</v>
      </c>
      <c r="CA266">
        <v>31.45411</v>
      </c>
      <c r="CB266" s="1">
        <v>5.6567709999999998E-5</v>
      </c>
      <c r="CC266" s="1">
        <v>1.564896E-2</v>
      </c>
      <c r="CD266">
        <v>0.91302970000000006</v>
      </c>
      <c r="CE266">
        <v>32.761090000000003</v>
      </c>
      <c r="CF266" s="1">
        <v>3.021854E-3</v>
      </c>
      <c r="CG266">
        <v>0.87639449999999997</v>
      </c>
      <c r="CH266">
        <v>0.90970969999999995</v>
      </c>
      <c r="CI266">
        <v>33.723260000000003</v>
      </c>
      <c r="CJ266" s="1">
        <v>6.7887539999999996E-2</v>
      </c>
      <c r="CK266">
        <v>20.490950000000002</v>
      </c>
      <c r="CL266">
        <v>0.90658030000000001</v>
      </c>
      <c r="CM266">
        <v>33.403060000000004</v>
      </c>
      <c r="CN266">
        <v>0.74974240000000003</v>
      </c>
      <c r="CO266">
        <v>235.01599999999999</v>
      </c>
      <c r="CP266">
        <v>0.90351720000000002</v>
      </c>
      <c r="CQ266">
        <v>32.443179999999998</v>
      </c>
      <c r="CR266">
        <v>4.5537650000000003</v>
      </c>
      <c r="CS266">
        <v>1477.634</v>
      </c>
      <c r="CT266">
        <v>0.90037440000000002</v>
      </c>
      <c r="CU266">
        <v>31.0258</v>
      </c>
      <c r="CV266">
        <v>16.554659999999998</v>
      </c>
      <c r="CW266">
        <v>5550.02</v>
      </c>
      <c r="CX266">
        <v>0.89695630000000004</v>
      </c>
      <c r="CY266">
        <v>29.895440000000001</v>
      </c>
      <c r="CZ266">
        <v>38.595880000000001</v>
      </c>
      <c r="DA266">
        <v>13345.91</v>
      </c>
      <c r="DB266">
        <v>0.89317080000000004</v>
      </c>
      <c r="DC266">
        <v>30.330110000000001</v>
      </c>
      <c r="DD266">
        <v>61.168129999999998</v>
      </c>
      <c r="DE266">
        <v>21775.5</v>
      </c>
      <c r="DF266">
        <v>0.88898960000000005</v>
      </c>
      <c r="DG266">
        <v>32.463920000000002</v>
      </c>
      <c r="DH266">
        <v>69.211429999999993</v>
      </c>
      <c r="DI266">
        <v>25335.7</v>
      </c>
      <c r="DJ266">
        <v>0.88453289999999996</v>
      </c>
      <c r="DK266">
        <v>36.412700000000001</v>
      </c>
      <c r="DL266">
        <v>58.62809</v>
      </c>
      <c r="DM266">
        <v>22012.98</v>
      </c>
      <c r="DN266">
        <v>0.87991490000000006</v>
      </c>
      <c r="DO266">
        <v>40.672820000000002</v>
      </c>
      <c r="DP266">
        <v>38.576529999999998</v>
      </c>
      <c r="DQ266">
        <v>14833.57</v>
      </c>
      <c r="DR266">
        <v>0.87464140000000001</v>
      </c>
      <c r="DS266">
        <v>41.712600000000002</v>
      </c>
      <c r="DT266">
        <v>20.448270000000001</v>
      </c>
      <c r="DU266">
        <v>8041.9870000000001</v>
      </c>
      <c r="DV266">
        <v>0.86913099999999999</v>
      </c>
      <c r="DW266">
        <v>40.279299999999999</v>
      </c>
      <c r="DX266">
        <v>9.0299060000000004</v>
      </c>
      <c r="DY266">
        <v>3625.3850000000002</v>
      </c>
      <c r="DZ266">
        <v>0.86348320000000001</v>
      </c>
      <c r="EA266">
        <v>38.734070000000003</v>
      </c>
      <c r="EB266">
        <v>3.4276049999999998</v>
      </c>
      <c r="EC266">
        <v>1401.7239999999999</v>
      </c>
      <c r="ED266">
        <v>0.85789729999999997</v>
      </c>
      <c r="EE266">
        <v>37.557380000000002</v>
      </c>
      <c r="EF266">
        <v>1.1567000000000001</v>
      </c>
      <c r="EG266">
        <v>480.33839999999998</v>
      </c>
      <c r="EH266">
        <v>0.8526456</v>
      </c>
      <c r="EI266">
        <v>37.61253</v>
      </c>
      <c r="EJ266">
        <v>0.36448269999999999</v>
      </c>
      <c r="EK266">
        <v>152.76169999999999</v>
      </c>
      <c r="EL266">
        <v>0.84802750000000005</v>
      </c>
      <c r="EM266">
        <v>39.303460000000001</v>
      </c>
      <c r="EN266">
        <v>0.119931</v>
      </c>
      <c r="EO266">
        <v>49.925980000000003</v>
      </c>
      <c r="EP266">
        <v>0.84395489999999995</v>
      </c>
      <c r="EQ266">
        <v>43.220010000000002</v>
      </c>
      <c r="ER266" s="1">
        <v>5.2515480000000003E-2</v>
      </c>
      <c r="ES266">
        <v>21.106179999999998</v>
      </c>
      <c r="ET266">
        <v>0.84033250000000004</v>
      </c>
      <c r="EU266">
        <v>47.083919999999999</v>
      </c>
      <c r="EV266" s="1">
        <v>3.6770570000000002E-2</v>
      </c>
      <c r="EW266">
        <v>14.214309999999999</v>
      </c>
      <c r="EX266">
        <v>0.83722090000000005</v>
      </c>
      <c r="EY266">
        <v>47.971789999999999</v>
      </c>
      <c r="EZ266" s="1">
        <v>3.4502520000000002E-2</v>
      </c>
      <c r="FA266">
        <v>13.14373</v>
      </c>
      <c r="FB266">
        <v>0.83463920000000003</v>
      </c>
      <c r="FC266">
        <v>47.051119999999997</v>
      </c>
      <c r="FD266" s="1">
        <v>3.4715389999999999E-2</v>
      </c>
      <c r="FE266">
        <v>13.22034</v>
      </c>
      <c r="FF266">
        <v>0.83260080000000003</v>
      </c>
      <c r="FG266">
        <v>45.660049999999998</v>
      </c>
      <c r="FH266" s="1">
        <v>3.4490590000000002E-2</v>
      </c>
      <c r="FI266">
        <v>13.177049999999999</v>
      </c>
      <c r="FJ266">
        <v>0.83103009999999999</v>
      </c>
      <c r="FK266">
        <v>44.288969999999999</v>
      </c>
      <c r="FL266" s="1">
        <v>3.3275409999999998E-2</v>
      </c>
      <c r="FM266">
        <v>12.75451</v>
      </c>
      <c r="FN266">
        <v>0.82982429999999996</v>
      </c>
      <c r="FO266">
        <v>44.180630000000001</v>
      </c>
      <c r="FP266" s="1">
        <v>3.119684E-2</v>
      </c>
      <c r="FQ266">
        <v>11.99264</v>
      </c>
      <c r="FR266">
        <v>0.82891369999999998</v>
      </c>
      <c r="FS266">
        <v>45.043619999999997</v>
      </c>
      <c r="FT266" s="1">
        <v>2.8453429999999998E-2</v>
      </c>
      <c r="FU266">
        <v>10.96984</v>
      </c>
      <c r="FV266">
        <v>0.82826449999999996</v>
      </c>
      <c r="FW266">
        <v>46.77393</v>
      </c>
      <c r="FX266" s="1">
        <v>2.517136E-2</v>
      </c>
      <c r="FY266">
        <v>9.7343430000000009</v>
      </c>
      <c r="FZ266">
        <v>0.82776740000000004</v>
      </c>
      <c r="GA266">
        <v>47.791409999999999</v>
      </c>
      <c r="GB266" s="1">
        <v>2.1490829999999999E-2</v>
      </c>
      <c r="GC266">
        <v>8.339086</v>
      </c>
      <c r="GD266">
        <v>0.82743990000000001</v>
      </c>
      <c r="GE266">
        <v>47.915149999999997</v>
      </c>
      <c r="GF266" s="1">
        <v>1.7690279999999999E-2</v>
      </c>
      <c r="GG266">
        <v>6.8865410000000002</v>
      </c>
      <c r="GH266">
        <v>0.82718340000000001</v>
      </c>
      <c r="GI266">
        <v>46.79177</v>
      </c>
      <c r="GJ266" s="1">
        <v>1.4157380000000001E-2</v>
      </c>
      <c r="GK266">
        <v>5.5229670000000004</v>
      </c>
      <c r="GL266">
        <v>0.82701639999999998</v>
      </c>
      <c r="GM266">
        <v>45.183059999999998</v>
      </c>
      <c r="GN266" s="1">
        <v>1.12196E-2</v>
      </c>
      <c r="GO266">
        <v>4.377688</v>
      </c>
      <c r="GP266">
        <v>0.82691110000000001</v>
      </c>
      <c r="GQ266">
        <v>43.487920000000003</v>
      </c>
      <c r="GR266" s="1">
        <v>9.0092090000000007E-3</v>
      </c>
      <c r="GS266">
        <v>3.5085160000000002</v>
      </c>
      <c r="GT266">
        <v>0.82684679999999999</v>
      </c>
      <c r="GU266">
        <v>43.749020000000002</v>
      </c>
      <c r="GV266" s="1">
        <v>7.4681069999999999E-3</v>
      </c>
      <c r="GW266">
        <v>2.8988689999999999</v>
      </c>
      <c r="GX266">
        <v>0.82678560000000001</v>
      </c>
      <c r="GY266">
        <v>45.558349999999997</v>
      </c>
      <c r="GZ266" s="1">
        <v>6.4387250000000002E-3</v>
      </c>
      <c r="HA266">
        <v>2.4908269999999999</v>
      </c>
      <c r="HB266">
        <v>0.82673629999999998</v>
      </c>
      <c r="HC266">
        <v>48.530990000000003</v>
      </c>
      <c r="HD266" s="1">
        <v>5.754136E-3</v>
      </c>
      <c r="HE266">
        <v>2.2194289999999999</v>
      </c>
      <c r="HF266">
        <v>0.82672279999999998</v>
      </c>
      <c r="HG266">
        <v>51.093789999999998</v>
      </c>
      <c r="HH266" s="1">
        <v>5.2788009999999996E-3</v>
      </c>
      <c r="HI266">
        <v>2.0320809999999998</v>
      </c>
      <c r="HJ266">
        <v>0.82669559999999997</v>
      </c>
      <c r="HK266">
        <v>51.251370000000001</v>
      </c>
      <c r="HL266" s="1">
        <v>4.9253650000000001E-3</v>
      </c>
      <c r="HM266">
        <v>1.893751</v>
      </c>
      <c r="HN266">
        <v>0.82669199999999998</v>
      </c>
      <c r="HO266">
        <v>50.095149999999997</v>
      </c>
      <c r="HP266" s="1">
        <v>4.6416840000000001E-3</v>
      </c>
      <c r="HQ266">
        <v>1.7833650000000001</v>
      </c>
      <c r="HR266">
        <v>0.82670220000000005</v>
      </c>
      <c r="HS266">
        <v>48.076509999999999</v>
      </c>
      <c r="HT266" s="1">
        <v>4.3988780000000002E-3</v>
      </c>
      <c r="HU266">
        <v>1.6893990000000001</v>
      </c>
      <c r="HV266">
        <v>0.82668739999999996</v>
      </c>
      <c r="HW266">
        <v>46.101059999999997</v>
      </c>
      <c r="HX266" s="1">
        <v>4.1823720000000002E-3</v>
      </c>
      <c r="HY266">
        <v>1.6059669999999999</v>
      </c>
      <c r="HZ266">
        <v>0.82667889999999999</v>
      </c>
      <c r="IA266">
        <v>46.091030000000003</v>
      </c>
      <c r="IB266" s="1">
        <v>3.9847959999999997E-3</v>
      </c>
      <c r="IC266">
        <v>1.529911</v>
      </c>
      <c r="ID266">
        <v>0.82669090000000001</v>
      </c>
      <c r="IE266">
        <v>48.81579</v>
      </c>
      <c r="IF266" s="1">
        <v>3.8018240000000001E-3</v>
      </c>
      <c r="IG266">
        <v>1.4594469999999999</v>
      </c>
      <c r="IH266">
        <v>0.82669199999999998</v>
      </c>
      <c r="II266">
        <v>53.082889999999999</v>
      </c>
      <c r="IJ266" s="1">
        <v>3.6302579999999999E-3</v>
      </c>
      <c r="IK266">
        <v>1.3935070000000001</v>
      </c>
      <c r="IL266">
        <v>0.82669680000000001</v>
      </c>
      <c r="IM266">
        <v>55.599469999999997</v>
      </c>
      <c r="IN266" s="1">
        <v>3.4690480000000002E-3</v>
      </c>
      <c r="IO266">
        <v>1.3314589999999999</v>
      </c>
      <c r="IP266">
        <v>0.82669539999999997</v>
      </c>
      <c r="IQ266">
        <v>55.638590000000001</v>
      </c>
      <c r="IR266" s="1">
        <v>3.3165909999999998E-3</v>
      </c>
      <c r="IS266">
        <v>1.272964</v>
      </c>
      <c r="IT266">
        <v>0.8266907</v>
      </c>
      <c r="IU266">
        <v>54.184240000000003</v>
      </c>
      <c r="IV266" s="1">
        <v>3.17315E-3</v>
      </c>
      <c r="IW266">
        <v>1.21776</v>
      </c>
      <c r="IX266">
        <v>0.82669559999999997</v>
      </c>
      <c r="IY266">
        <v>52.329529999999998</v>
      </c>
      <c r="IZ266" s="1">
        <v>3.037437E-3</v>
      </c>
      <c r="JA266">
        <v>1.165646</v>
      </c>
      <c r="JB266">
        <v>0.82667990000000002</v>
      </c>
      <c r="JC266">
        <v>50.468580000000003</v>
      </c>
      <c r="JD266" s="1">
        <v>2.908725E-3</v>
      </c>
      <c r="JE266">
        <v>1.116296</v>
      </c>
      <c r="JF266">
        <v>0.82668509999999995</v>
      </c>
      <c r="JG266">
        <v>50.188859999999998</v>
      </c>
      <c r="JH266" s="1">
        <v>2.7871599999999999E-3</v>
      </c>
      <c r="JI266">
        <v>1.0695239999999999</v>
      </c>
      <c r="JJ266">
        <v>0.82668770000000003</v>
      </c>
      <c r="JK266">
        <v>50.379260000000002</v>
      </c>
      <c r="JL266" s="1">
        <v>2.6700790000000001E-3</v>
      </c>
      <c r="JM266">
        <v>1.025166</v>
      </c>
      <c r="JN266">
        <v>0.82668439999999999</v>
      </c>
      <c r="JO266">
        <v>50.109909999999999</v>
      </c>
      <c r="JP266" s="1">
        <v>2.553891E-3</v>
      </c>
      <c r="JQ266">
        <v>0.98305920000000002</v>
      </c>
      <c r="JR266">
        <v>0.82669490000000001</v>
      </c>
      <c r="JS266">
        <v>49.684539999999998</v>
      </c>
      <c r="JT266" s="1">
        <v>2.443976E-3</v>
      </c>
      <c r="JU266">
        <v>0.94308599999999998</v>
      </c>
      <c r="JV266">
        <v>0.82668330000000001</v>
      </c>
      <c r="JW266">
        <v>49.305239999999998</v>
      </c>
      <c r="JX266" s="1">
        <v>2.3398680000000002E-3</v>
      </c>
      <c r="JY266">
        <v>0.9050627</v>
      </c>
      <c r="JZ266">
        <v>0.82668339999999996</v>
      </c>
      <c r="KA266">
        <v>48.357329999999997</v>
      </c>
      <c r="KB266" s="1">
        <v>2.2416559999999999E-3</v>
      </c>
      <c r="KC266">
        <v>0.868977</v>
      </c>
      <c r="KD266">
        <v>0.82668710000000001</v>
      </c>
      <c r="KE266">
        <v>46.811610000000002</v>
      </c>
      <c r="KF266" s="1">
        <v>2.1488359999999999E-3</v>
      </c>
      <c r="KG266">
        <v>0.83473850000000005</v>
      </c>
      <c r="KH266">
        <v>0.82668750000000002</v>
      </c>
      <c r="KI266">
        <v>44.904249999999998</v>
      </c>
      <c r="KJ266" s="1">
        <v>2.061004E-3</v>
      </c>
      <c r="KK266">
        <v>0.8022186</v>
      </c>
      <c r="KL266">
        <v>0.82668390000000003</v>
      </c>
      <c r="KM266">
        <v>44.967199999999998</v>
      </c>
      <c r="KN266" s="1">
        <v>1.977431E-3</v>
      </c>
      <c r="KO266">
        <v>0.7711595</v>
      </c>
      <c r="KP266">
        <v>0.8266848</v>
      </c>
      <c r="KQ266">
        <v>48.134059999999998</v>
      </c>
      <c r="KR266" s="1">
        <v>1.8977919999999999E-3</v>
      </c>
      <c r="KS266">
        <v>0.74149480000000001</v>
      </c>
      <c r="KT266">
        <v>0.82669420000000005</v>
      </c>
      <c r="KU266">
        <v>53.141330000000004</v>
      </c>
      <c r="KV266" s="1">
        <v>1.8221450000000001E-3</v>
      </c>
      <c r="KW266">
        <v>0.71318630000000005</v>
      </c>
      <c r="KX266">
        <v>0.8266867</v>
      </c>
      <c r="KY266">
        <v>56.306280000000001</v>
      </c>
      <c r="KZ266" s="1">
        <v>1.7501280000000001E-3</v>
      </c>
      <c r="LA266">
        <v>0.68616339999999998</v>
      </c>
      <c r="LB266">
        <v>0.82668549999999996</v>
      </c>
      <c r="LC266">
        <v>55.717239999999997</v>
      </c>
      <c r="LD266" s="1">
        <v>1.68165E-3</v>
      </c>
      <c r="LE266">
        <v>0.66034510000000002</v>
      </c>
      <c r="LF266">
        <v>0.82668569999999997</v>
      </c>
      <c r="LG266">
        <v>53.374369999999999</v>
      </c>
      <c r="LH266" s="1">
        <v>1.616218E-3</v>
      </c>
      <c r="LI266">
        <v>0.63566299999999998</v>
      </c>
      <c r="LJ266">
        <v>0.82669440000000005</v>
      </c>
      <c r="LK266">
        <v>51.11016</v>
      </c>
      <c r="LL266" s="1">
        <v>1.553914E-3</v>
      </c>
      <c r="LM266">
        <v>0.61205779999999999</v>
      </c>
      <c r="LN266">
        <v>0.82668660000000005</v>
      </c>
      <c r="LO266">
        <v>48.989289999999997</v>
      </c>
      <c r="LP266" s="1">
        <v>1.494331E-3</v>
      </c>
      <c r="LQ266">
        <v>0.58945550000000002</v>
      </c>
      <c r="LR266">
        <v>0.82668390000000003</v>
      </c>
      <c r="LS266">
        <v>48.179290000000002</v>
      </c>
      <c r="LT266" s="1">
        <v>1.437675E-3</v>
      </c>
      <c r="LU266">
        <v>0.5678725</v>
      </c>
      <c r="LV266">
        <v>0.8266867</v>
      </c>
      <c r="LW266">
        <v>49.052010000000003</v>
      </c>
      <c r="LX266" s="1">
        <v>1.3835029999999999E-3</v>
      </c>
      <c r="LY266">
        <v>0.54721149999999996</v>
      </c>
      <c r="LZ266">
        <v>0.82669099999999995</v>
      </c>
      <c r="MA266">
        <v>50.220469999999999</v>
      </c>
      <c r="MB266" s="1">
        <v>1.331601E-3</v>
      </c>
      <c r="MC266">
        <v>0.52738309999999999</v>
      </c>
      <c r="MD266">
        <v>0.8266829</v>
      </c>
      <c r="ME266">
        <v>51.199710000000003</v>
      </c>
      <c r="MF266" s="1">
        <v>1.2817569999999999E-3</v>
      </c>
      <c r="MG266">
        <v>0.50832149999999998</v>
      </c>
      <c r="MH266">
        <v>0.82668010000000003</v>
      </c>
      <c r="MI266">
        <v>51.240949999999998</v>
      </c>
      <c r="MJ266" s="1">
        <v>1.234052E-3</v>
      </c>
      <c r="MK266">
        <v>0.49006460000000002</v>
      </c>
      <c r="ML266">
        <v>0.82668540000000001</v>
      </c>
      <c r="MM266">
        <v>49.764290000000003</v>
      </c>
      <c r="MN266" s="1">
        <v>1.188232E-3</v>
      </c>
      <c r="MO266">
        <v>0.47257660000000001</v>
      </c>
      <c r="MP266">
        <v>0.82667789999999997</v>
      </c>
      <c r="MQ266">
        <v>47.965260000000001</v>
      </c>
      <c r="MR266" s="1">
        <v>1.1443880000000001E-3</v>
      </c>
      <c r="MS266">
        <v>0.45582</v>
      </c>
      <c r="MT266">
        <v>0.82668980000000003</v>
      </c>
      <c r="MU266">
        <v>45.959969999999998</v>
      </c>
      <c r="MV266" s="1">
        <v>1.1024730000000001E-3</v>
      </c>
      <c r="MW266">
        <v>0.43978460000000003</v>
      </c>
      <c r="MX266">
        <v>0.82667970000000002</v>
      </c>
      <c r="MY266">
        <v>45.150210000000001</v>
      </c>
      <c r="MZ266" s="1">
        <v>1.062463E-3</v>
      </c>
      <c r="NA266">
        <v>0.42442000000000002</v>
      </c>
      <c r="NB266">
        <v>0.82669239999999999</v>
      </c>
      <c r="NC266">
        <v>45.21781</v>
      </c>
      <c r="ND266" s="1">
        <v>1.0241549999999999E-3</v>
      </c>
      <c r="NE266">
        <v>0.4096823</v>
      </c>
      <c r="NF266">
        <v>0.82668229999999998</v>
      </c>
      <c r="NG266">
        <v>46.938699999999997</v>
      </c>
      <c r="NH266" s="1">
        <v>9.8744229999999994E-4</v>
      </c>
      <c r="NI266">
        <v>0.39555940000000001</v>
      </c>
      <c r="NJ266">
        <v>0.82668839999999999</v>
      </c>
      <c r="NK266">
        <v>49.563870000000001</v>
      </c>
      <c r="NL266" s="1">
        <v>9.5225029999999997E-4</v>
      </c>
      <c r="NM266">
        <v>0.38199159999999999</v>
      </c>
      <c r="NN266">
        <v>0.82669170000000003</v>
      </c>
      <c r="NO266">
        <v>50.140320000000003</v>
      </c>
      <c r="NP266" s="1">
        <v>9.185574E-4</v>
      </c>
      <c r="NQ266">
        <v>0.36895640000000002</v>
      </c>
      <c r="NR266">
        <v>0.82668129999999995</v>
      </c>
      <c r="NS266">
        <v>47.92651</v>
      </c>
      <c r="NT266" s="1">
        <v>8.8616010000000002E-4</v>
      </c>
      <c r="NU266">
        <v>0.35642420000000002</v>
      </c>
      <c r="NV266">
        <v>0.82668660000000005</v>
      </c>
      <c r="NW266">
        <v>45.396970000000003</v>
      </c>
      <c r="NX266" s="1">
        <v>8.5506809999999999E-4</v>
      </c>
      <c r="NY266">
        <v>0.34435510000000003</v>
      </c>
      <c r="NZ266">
        <v>0.82668569999999997</v>
      </c>
      <c r="OA266">
        <v>43.404159999999997</v>
      </c>
      <c r="OB266" s="1">
        <v>8.2528419999999998E-4</v>
      </c>
      <c r="OC266">
        <v>0.33272649999999998</v>
      </c>
      <c r="OD266">
        <v>0.82668850000000005</v>
      </c>
      <c r="OE266">
        <v>43.478679999999997</v>
      </c>
      <c r="OF266" s="1">
        <v>7.9673700000000005E-4</v>
      </c>
      <c r="OG266">
        <v>0.32153799999999999</v>
      </c>
      <c r="OH266">
        <v>0.82667979999999996</v>
      </c>
      <c r="OI266">
        <v>43.955669999999998</v>
      </c>
      <c r="OJ266" s="1">
        <v>7.6930080000000005E-4</v>
      </c>
      <c r="OK266">
        <v>0.31076209999999999</v>
      </c>
    </row>
    <row r="267" spans="1:401" x14ac:dyDescent="0.35">
      <c r="A267">
        <v>273</v>
      </c>
      <c r="B267" t="s">
        <v>4</v>
      </c>
      <c r="C267" t="s">
        <v>181</v>
      </c>
      <c r="D267" t="s">
        <v>273</v>
      </c>
      <c r="E267">
        <v>921.27940000000001</v>
      </c>
      <c r="F267">
        <v>0.704766</v>
      </c>
      <c r="G267">
        <v>26.702940000000002</v>
      </c>
      <c r="H267">
        <v>0</v>
      </c>
      <c r="I267">
        <v>0</v>
      </c>
      <c r="J267">
        <v>0.69760180000000005</v>
      </c>
      <c r="K267">
        <v>27.399000000000001</v>
      </c>
      <c r="L267">
        <v>0</v>
      </c>
      <c r="M267">
        <v>0</v>
      </c>
      <c r="N267">
        <v>0.69028780000000001</v>
      </c>
      <c r="O267">
        <v>27.491379999999999</v>
      </c>
      <c r="P267">
        <v>0</v>
      </c>
      <c r="Q267">
        <v>0</v>
      </c>
      <c r="R267">
        <v>0.68293550000000003</v>
      </c>
      <c r="S267">
        <v>28.161539999999999</v>
      </c>
      <c r="T267">
        <v>0</v>
      </c>
      <c r="U267">
        <v>0</v>
      </c>
      <c r="V267">
        <v>0.67574800000000002</v>
      </c>
      <c r="W267">
        <v>28.495999999999999</v>
      </c>
      <c r="X267">
        <v>0</v>
      </c>
      <c r="Y267">
        <v>0</v>
      </c>
      <c r="Z267">
        <v>0.66854290000000005</v>
      </c>
      <c r="AA267">
        <v>27.862729999999999</v>
      </c>
      <c r="AB267">
        <v>0</v>
      </c>
      <c r="AC267">
        <v>0</v>
      </c>
      <c r="AD267">
        <v>0.66132469999999999</v>
      </c>
      <c r="AE267">
        <v>26.644400000000001</v>
      </c>
      <c r="AF267">
        <v>0</v>
      </c>
      <c r="AG267">
        <v>0</v>
      </c>
      <c r="AH267">
        <v>0.65415670000000004</v>
      </c>
      <c r="AI267">
        <v>25.70748</v>
      </c>
      <c r="AJ267">
        <v>0</v>
      </c>
      <c r="AK267">
        <v>0</v>
      </c>
      <c r="AL267">
        <v>0.64832369999999995</v>
      </c>
      <c r="AM267">
        <v>25.432929999999999</v>
      </c>
      <c r="AN267">
        <v>0</v>
      </c>
      <c r="AO267">
        <v>0</v>
      </c>
      <c r="AP267">
        <v>0.64246259999999999</v>
      </c>
      <c r="AQ267">
        <v>26.81165</v>
      </c>
      <c r="AR267">
        <v>0</v>
      </c>
      <c r="AS267">
        <v>0</v>
      </c>
      <c r="AT267">
        <v>0.63650799999999996</v>
      </c>
      <c r="AU267">
        <v>29.202380000000002</v>
      </c>
      <c r="AV267">
        <v>0</v>
      </c>
      <c r="AW267">
        <v>0</v>
      </c>
      <c r="AX267">
        <v>0.63047839999999999</v>
      </c>
      <c r="AY267">
        <v>31.794619999999998</v>
      </c>
      <c r="AZ267">
        <v>0</v>
      </c>
      <c r="BA267">
        <v>0</v>
      </c>
      <c r="BB267">
        <v>0.62454580000000004</v>
      </c>
      <c r="BC267">
        <v>33.514029999999998</v>
      </c>
      <c r="BD267">
        <v>0</v>
      </c>
      <c r="BE267">
        <v>0</v>
      </c>
      <c r="BF267">
        <v>0.61897150000000001</v>
      </c>
      <c r="BG267">
        <v>33.296520000000001</v>
      </c>
      <c r="BH267">
        <v>0</v>
      </c>
      <c r="BI267">
        <v>0</v>
      </c>
      <c r="BJ267">
        <v>0.61374680000000004</v>
      </c>
      <c r="BK267">
        <v>31.903839999999999</v>
      </c>
      <c r="BL267" s="1">
        <v>6.322883E-22</v>
      </c>
      <c r="BM267" s="1">
        <v>2.6339280000000002E-19</v>
      </c>
      <c r="BN267">
        <v>0.60887630000000004</v>
      </c>
      <c r="BO267">
        <v>30.544</v>
      </c>
      <c r="BP267" s="1">
        <v>1.535305E-15</v>
      </c>
      <c r="BQ267" s="1">
        <v>6.427191E-13</v>
      </c>
      <c r="BR267">
        <v>0.60436880000000004</v>
      </c>
      <c r="BS267">
        <v>29.5885</v>
      </c>
      <c r="BT267" s="1">
        <v>1.603749E-10</v>
      </c>
      <c r="BU267" s="1">
        <v>5.0410349999999998E-8</v>
      </c>
      <c r="BV267">
        <v>0.60035879999999997</v>
      </c>
      <c r="BW267">
        <v>30.116679999999999</v>
      </c>
      <c r="BX267" s="1">
        <v>1.755366E-7</v>
      </c>
      <c r="BY267" s="1">
        <v>5.7347730000000002E-5</v>
      </c>
      <c r="BZ267">
        <v>0.59683410000000003</v>
      </c>
      <c r="CA267">
        <v>31.39208</v>
      </c>
      <c r="CB267" s="1">
        <v>3.3138410000000002E-5</v>
      </c>
      <c r="CC267" s="1">
        <v>1.1258280000000001E-2</v>
      </c>
      <c r="CD267">
        <v>0.5938542</v>
      </c>
      <c r="CE267">
        <v>32.704270000000001</v>
      </c>
      <c r="CF267" s="1">
        <v>1.9603910000000001E-3</v>
      </c>
      <c r="CG267">
        <v>0.69102059999999998</v>
      </c>
      <c r="CH267">
        <v>0.59160809999999997</v>
      </c>
      <c r="CI267">
        <v>33.694470000000003</v>
      </c>
      <c r="CJ267" s="1">
        <v>4.7936439999999997E-2</v>
      </c>
      <c r="CK267">
        <v>17.446280000000002</v>
      </c>
      <c r="CL267">
        <v>0.58952649999999995</v>
      </c>
      <c r="CM267">
        <v>33.423319999999997</v>
      </c>
      <c r="CN267">
        <v>0.56996270000000004</v>
      </c>
      <c r="CO267">
        <v>214.00829999999999</v>
      </c>
      <c r="CP267">
        <v>0.58750590000000003</v>
      </c>
      <c r="CQ267">
        <v>32.54063</v>
      </c>
      <c r="CR267">
        <v>3.6966649999999999</v>
      </c>
      <c r="CS267">
        <v>1428.61</v>
      </c>
      <c r="CT267">
        <v>0.58542539999999998</v>
      </c>
      <c r="CU267">
        <v>31.156300000000002</v>
      </c>
      <c r="CV267">
        <v>14.25802</v>
      </c>
      <c r="CW267">
        <v>5663.665</v>
      </c>
      <c r="CX267">
        <v>0.58318789999999998</v>
      </c>
      <c r="CY267">
        <v>30.011859999999999</v>
      </c>
      <c r="CZ267">
        <v>35.074219999999997</v>
      </c>
      <c r="DA267">
        <v>14301.88</v>
      </c>
      <c r="DB267">
        <v>0.58072800000000002</v>
      </c>
      <c r="DC267">
        <v>30.38843</v>
      </c>
      <c r="DD267">
        <v>58.37379</v>
      </c>
      <c r="DE267">
        <v>24394.45</v>
      </c>
      <c r="DF267">
        <v>0.57801170000000002</v>
      </c>
      <c r="DG267">
        <v>32.47278</v>
      </c>
      <c r="DH267">
        <v>69.089259999999996</v>
      </c>
      <c r="DI267">
        <v>29551.43</v>
      </c>
      <c r="DJ267">
        <v>0.57513150000000002</v>
      </c>
      <c r="DK267">
        <v>36.419510000000002</v>
      </c>
      <c r="DL267">
        <v>60.915520000000001</v>
      </c>
      <c r="DM267">
        <v>26617.84</v>
      </c>
      <c r="DN267">
        <v>0.57216440000000002</v>
      </c>
      <c r="DO267">
        <v>40.713610000000003</v>
      </c>
      <c r="DP267">
        <v>41.572110000000002</v>
      </c>
      <c r="DQ267">
        <v>18533.27</v>
      </c>
      <c r="DR267">
        <v>0.56878229999999996</v>
      </c>
      <c r="DS267">
        <v>41.794229999999999</v>
      </c>
      <c r="DT267">
        <v>22.770029999999998</v>
      </c>
      <c r="DU267">
        <v>10344.36</v>
      </c>
      <c r="DV267">
        <v>0.56524509999999994</v>
      </c>
      <c r="DW267">
        <v>40.393410000000003</v>
      </c>
      <c r="DX267">
        <v>10.35169</v>
      </c>
      <c r="DY267">
        <v>4783.9269999999997</v>
      </c>
      <c r="DZ267">
        <v>0.56158209999999997</v>
      </c>
      <c r="EA267">
        <v>38.847340000000003</v>
      </c>
      <c r="EB267">
        <v>4.028969</v>
      </c>
      <c r="EC267">
        <v>1890.4649999999999</v>
      </c>
      <c r="ED267">
        <v>0.55797180000000002</v>
      </c>
      <c r="EE267">
        <v>37.62426</v>
      </c>
      <c r="EF267">
        <v>1.38686</v>
      </c>
      <c r="EG267">
        <v>659.03520000000003</v>
      </c>
      <c r="EH267">
        <v>0.55452380000000001</v>
      </c>
      <c r="EI267">
        <v>37.62462</v>
      </c>
      <c r="EJ267">
        <v>0.44126870000000001</v>
      </c>
      <c r="EK267">
        <v>211.4383</v>
      </c>
      <c r="EL267">
        <v>0.55144550000000003</v>
      </c>
      <c r="EM267">
        <v>39.279859999999999</v>
      </c>
      <c r="EN267">
        <v>0.14276130000000001</v>
      </c>
      <c r="EO267">
        <v>68.207239999999999</v>
      </c>
      <c r="EP267">
        <v>0.54875450000000003</v>
      </c>
      <c r="EQ267">
        <v>43.160310000000003</v>
      </c>
      <c r="ER267" s="1">
        <v>5.851398E-2</v>
      </c>
      <c r="ES267">
        <v>27.262509999999999</v>
      </c>
      <c r="ET267">
        <v>0.54635520000000004</v>
      </c>
      <c r="EU267">
        <v>47.027169999999998</v>
      </c>
      <c r="EV267" s="1">
        <v>3.8003799999999997E-2</v>
      </c>
      <c r="EW267">
        <v>17.128509999999999</v>
      </c>
      <c r="EX267">
        <v>0.54428209999999999</v>
      </c>
      <c r="EY267">
        <v>47.927070000000001</v>
      </c>
      <c r="EZ267" s="1">
        <v>3.4577570000000002E-2</v>
      </c>
      <c r="FA267">
        <v>15.356909999999999</v>
      </c>
      <c r="FB267">
        <v>0.54254780000000002</v>
      </c>
      <c r="FC267">
        <v>47.06709</v>
      </c>
      <c r="FD267" s="1">
        <v>3.4663949999999999E-2</v>
      </c>
      <c r="FE267">
        <v>15.374459999999999</v>
      </c>
      <c r="FF267">
        <v>0.54116940000000002</v>
      </c>
      <c r="FG267">
        <v>45.742840000000001</v>
      </c>
      <c r="FH267" s="1">
        <v>3.4569900000000001E-2</v>
      </c>
      <c r="FI267">
        <v>15.36866</v>
      </c>
      <c r="FJ267">
        <v>0.54010190000000002</v>
      </c>
      <c r="FK267">
        <v>44.414499999999997</v>
      </c>
      <c r="FL267" s="1">
        <v>3.3511890000000003E-2</v>
      </c>
      <c r="FM267">
        <v>14.93703</v>
      </c>
      <c r="FN267">
        <v>0.53929039999999995</v>
      </c>
      <c r="FO267">
        <v>44.321750000000002</v>
      </c>
      <c r="FP267" s="1">
        <v>3.1558200000000002E-2</v>
      </c>
      <c r="FQ267">
        <v>14.09878</v>
      </c>
      <c r="FR267">
        <v>0.53868059999999995</v>
      </c>
      <c r="FS267">
        <v>45.135930000000002</v>
      </c>
      <c r="FT267" s="1">
        <v>2.8911989999999999E-2</v>
      </c>
      <c r="FU267">
        <v>12.94632</v>
      </c>
      <c r="FV267">
        <v>0.53822389999999998</v>
      </c>
      <c r="FW267">
        <v>46.785310000000003</v>
      </c>
      <c r="FX267">
        <v>2.57112E-2</v>
      </c>
      <c r="FY267">
        <v>11.54034</v>
      </c>
      <c r="FZ267">
        <v>0.53789540000000002</v>
      </c>
      <c r="GA267">
        <v>47.759349999999998</v>
      </c>
      <c r="GB267" s="1">
        <v>2.208276E-2</v>
      </c>
      <c r="GC267">
        <v>9.937799</v>
      </c>
      <c r="GD267">
        <v>0.53764500000000004</v>
      </c>
      <c r="GE267">
        <v>47.886980000000001</v>
      </c>
      <c r="GF267" s="1">
        <v>1.82808E-2</v>
      </c>
      <c r="GG267">
        <v>8.2484459999999995</v>
      </c>
      <c r="GH267">
        <v>0.53748499999999999</v>
      </c>
      <c r="GI267">
        <v>46.821750000000002</v>
      </c>
      <c r="GJ267">
        <v>1.468503E-2</v>
      </c>
      <c r="GK267">
        <v>6.6383530000000004</v>
      </c>
      <c r="GL267">
        <v>0.53736629999999996</v>
      </c>
      <c r="GM267">
        <v>45.280679999999997</v>
      </c>
      <c r="GN267" s="1">
        <v>1.1641800000000001E-2</v>
      </c>
      <c r="GO267">
        <v>5.2646490000000004</v>
      </c>
      <c r="GP267">
        <v>0.53729680000000002</v>
      </c>
      <c r="GQ267">
        <v>43.62764</v>
      </c>
      <c r="GR267" s="1">
        <v>9.3171290000000004E-3</v>
      </c>
      <c r="GS267">
        <v>4.2077710000000002</v>
      </c>
      <c r="GT267">
        <v>0.53723169999999998</v>
      </c>
      <c r="GU267">
        <v>43.863610000000001</v>
      </c>
      <c r="GV267" s="1">
        <v>7.6781460000000003E-3</v>
      </c>
      <c r="GW267">
        <v>3.4588760000000001</v>
      </c>
      <c r="GX267">
        <v>0.53720020000000002</v>
      </c>
      <c r="GY267">
        <v>45.571190000000001</v>
      </c>
      <c r="GZ267" s="1">
        <v>6.5779899999999997E-3</v>
      </c>
      <c r="HA267">
        <v>2.9552260000000001</v>
      </c>
      <c r="HB267">
        <v>0.53717409999999999</v>
      </c>
      <c r="HC267">
        <v>48.47739</v>
      </c>
      <c r="HD267" s="1">
        <v>5.847807E-3</v>
      </c>
      <c r="HE267">
        <v>2.6206459999999998</v>
      </c>
      <c r="HF267">
        <v>0.53716180000000002</v>
      </c>
      <c r="HG267">
        <v>51.028889999999997</v>
      </c>
      <c r="HH267" s="1">
        <v>5.3452559999999996E-3</v>
      </c>
      <c r="HI267">
        <v>2.3914089999999999</v>
      </c>
      <c r="HJ267">
        <v>0.53714320000000004</v>
      </c>
      <c r="HK267">
        <v>51.21913</v>
      </c>
      <c r="HL267" s="1">
        <v>4.9762000000000001E-3</v>
      </c>
      <c r="HM267">
        <v>2.223967</v>
      </c>
      <c r="HN267">
        <v>0.53715409999999997</v>
      </c>
      <c r="HO267">
        <v>50.155769999999997</v>
      </c>
      <c r="HP267" s="1">
        <v>4.6836229999999996E-3</v>
      </c>
      <c r="HQ267">
        <v>2.0918320000000001</v>
      </c>
      <c r="HR267">
        <v>0.53714170000000006</v>
      </c>
      <c r="HS267">
        <v>48.220329999999997</v>
      </c>
      <c r="HT267" s="1">
        <v>4.4353550000000002E-3</v>
      </c>
      <c r="HU267">
        <v>1.9802919999999999</v>
      </c>
      <c r="HV267">
        <v>0.53713310000000003</v>
      </c>
      <c r="HW267">
        <v>46.293709999999997</v>
      </c>
      <c r="HX267" s="1">
        <v>4.2152550000000002E-3</v>
      </c>
      <c r="HY267">
        <v>1.881737</v>
      </c>
      <c r="HZ267">
        <v>0.53712280000000001</v>
      </c>
      <c r="IA267">
        <v>46.28445</v>
      </c>
      <c r="IB267" s="1">
        <v>4.0149590000000002E-3</v>
      </c>
      <c r="IC267">
        <v>1.792163</v>
      </c>
      <c r="ID267">
        <v>0.53711830000000005</v>
      </c>
      <c r="IE267">
        <v>48.955840000000002</v>
      </c>
      <c r="IF267" s="1">
        <v>3.8299039999999999E-3</v>
      </c>
      <c r="IG267">
        <v>1.7093370000000001</v>
      </c>
      <c r="IH267">
        <v>0.53713739999999999</v>
      </c>
      <c r="II267">
        <v>53.148220000000002</v>
      </c>
      <c r="IJ267" s="1">
        <v>3.65665E-3</v>
      </c>
      <c r="IK267">
        <v>1.631947</v>
      </c>
      <c r="IL267">
        <v>0.53714059999999997</v>
      </c>
      <c r="IM267">
        <v>55.618740000000003</v>
      </c>
      <c r="IN267" s="1">
        <v>3.4939509999999999E-3</v>
      </c>
      <c r="IO267">
        <v>1.559153</v>
      </c>
      <c r="IP267">
        <v>0.53713920000000004</v>
      </c>
      <c r="IQ267">
        <v>55.661499999999997</v>
      </c>
      <c r="IR267" s="1">
        <v>3.3400560000000001E-3</v>
      </c>
      <c r="IS267">
        <v>1.490515</v>
      </c>
      <c r="IT267">
        <v>0.53713719999999998</v>
      </c>
      <c r="IU267">
        <v>54.254260000000002</v>
      </c>
      <c r="IV267" s="1">
        <v>3.1952809999999999E-3</v>
      </c>
      <c r="IW267">
        <v>1.4257500000000001</v>
      </c>
      <c r="IX267">
        <v>0.53713350000000004</v>
      </c>
      <c r="IY267">
        <v>52.436570000000003</v>
      </c>
      <c r="IZ267" s="1">
        <v>3.0583419999999999E-3</v>
      </c>
      <c r="JA267">
        <v>1.364614</v>
      </c>
      <c r="JB267">
        <v>0.53713239999999995</v>
      </c>
      <c r="JC267">
        <v>50.605469999999997</v>
      </c>
      <c r="JD267" s="1">
        <v>2.928548E-3</v>
      </c>
      <c r="JE267">
        <v>1.3067519999999999</v>
      </c>
      <c r="JF267">
        <v>0.53713469999999996</v>
      </c>
      <c r="JG267">
        <v>50.331859999999999</v>
      </c>
      <c r="JH267" s="1">
        <v>2.8059830000000002E-3</v>
      </c>
      <c r="JI267">
        <v>1.2519340000000001</v>
      </c>
      <c r="JJ267">
        <v>0.53713630000000001</v>
      </c>
      <c r="JK267">
        <v>50.438519999999997</v>
      </c>
      <c r="JL267">
        <v>2.6879149999999999E-3</v>
      </c>
      <c r="JM267">
        <v>1.1999310000000001</v>
      </c>
      <c r="JN267">
        <v>0.537134</v>
      </c>
      <c r="JO267">
        <v>50.113610000000001</v>
      </c>
      <c r="JP267" s="1">
        <v>2.5707880000000001E-3</v>
      </c>
      <c r="JQ267">
        <v>1.1505840000000001</v>
      </c>
      <c r="JR267">
        <v>0.53713509999999998</v>
      </c>
      <c r="JS267">
        <v>49.666080000000001</v>
      </c>
      <c r="JT267" s="1">
        <v>2.459981E-3</v>
      </c>
      <c r="JU267">
        <v>1.1037330000000001</v>
      </c>
      <c r="JV267">
        <v>0.53712979999999999</v>
      </c>
      <c r="JW267">
        <v>49.287309999999998</v>
      </c>
      <c r="JX267" s="1">
        <v>2.355027E-3</v>
      </c>
      <c r="JY267">
        <v>1.0591649999999999</v>
      </c>
      <c r="JZ267">
        <v>0.53712819999999994</v>
      </c>
      <c r="KA267">
        <v>48.402970000000003</v>
      </c>
      <c r="KB267" s="1">
        <v>2.2560039999999998E-3</v>
      </c>
      <c r="KC267">
        <v>1.016866</v>
      </c>
      <c r="KD267">
        <v>0.53713569999999999</v>
      </c>
      <c r="KE267">
        <v>46.931370000000001</v>
      </c>
      <c r="KF267" s="1">
        <v>2.1624309999999998E-3</v>
      </c>
      <c r="KG267">
        <v>0.97673560000000004</v>
      </c>
      <c r="KH267">
        <v>0.53713529999999998</v>
      </c>
      <c r="KI267">
        <v>45.046599999999998</v>
      </c>
      <c r="KJ267" s="1">
        <v>2.0739199999999999E-3</v>
      </c>
      <c r="KK267">
        <v>0.93863200000000002</v>
      </c>
      <c r="KL267">
        <v>0.53713390000000005</v>
      </c>
      <c r="KM267">
        <v>45.085239999999999</v>
      </c>
      <c r="KN267" s="1">
        <v>1.989757E-3</v>
      </c>
      <c r="KO267">
        <v>0.90226709999999999</v>
      </c>
      <c r="KP267">
        <v>0.53713180000000005</v>
      </c>
      <c r="KQ267">
        <v>48.201590000000003</v>
      </c>
      <c r="KR267" s="1">
        <v>1.9095329999999999E-3</v>
      </c>
      <c r="KS267">
        <v>0.86751940000000005</v>
      </c>
      <c r="KT267">
        <v>0.53713390000000005</v>
      </c>
      <c r="KU267">
        <v>53.168660000000003</v>
      </c>
      <c r="KV267" s="1">
        <v>1.8333360000000001E-3</v>
      </c>
      <c r="KW267">
        <v>0.83437110000000003</v>
      </c>
      <c r="KX267">
        <v>0.53713180000000005</v>
      </c>
      <c r="KY267">
        <v>56.314540000000001</v>
      </c>
      <c r="KZ267" s="1">
        <v>1.7607600000000001E-3</v>
      </c>
      <c r="LA267">
        <v>0.802705</v>
      </c>
      <c r="LB267">
        <v>0.53713509999999998</v>
      </c>
      <c r="LC267">
        <v>55.753039999999999</v>
      </c>
      <c r="LD267" s="1">
        <v>1.691826E-3</v>
      </c>
      <c r="LE267">
        <v>0.77248700000000003</v>
      </c>
      <c r="LF267">
        <v>0.53713500000000003</v>
      </c>
      <c r="LG267">
        <v>53.488109999999999</v>
      </c>
      <c r="LH267" s="1">
        <v>1.6259320000000001E-3</v>
      </c>
      <c r="LI267">
        <v>0.74358559999999996</v>
      </c>
      <c r="LJ267">
        <v>0.53713449999999996</v>
      </c>
      <c r="LK267">
        <v>51.258130000000001</v>
      </c>
      <c r="LL267" s="1">
        <v>1.563182E-3</v>
      </c>
      <c r="LM267">
        <v>0.71594769999999996</v>
      </c>
      <c r="LN267">
        <v>0.53713520000000003</v>
      </c>
      <c r="LO267">
        <v>49.115859999999998</v>
      </c>
      <c r="LP267" s="1">
        <v>1.5031980000000001E-3</v>
      </c>
      <c r="LQ267">
        <v>0.68949479999999996</v>
      </c>
      <c r="LR267">
        <v>0.53713029999999995</v>
      </c>
      <c r="LS267">
        <v>48.260860000000001</v>
      </c>
      <c r="LT267" s="1">
        <v>1.4461229999999999E-3</v>
      </c>
      <c r="LU267">
        <v>0.66420690000000004</v>
      </c>
      <c r="LV267">
        <v>0.53713569999999999</v>
      </c>
      <c r="LW267">
        <v>49.066960000000002</v>
      </c>
      <c r="LX267" s="1">
        <v>1.3915939999999999E-3</v>
      </c>
      <c r="LY267">
        <v>0.64002490000000001</v>
      </c>
      <c r="LZ267">
        <v>0.53713770000000005</v>
      </c>
      <c r="MA267">
        <v>50.161200000000001</v>
      </c>
      <c r="MB267" s="1">
        <v>1.339369E-3</v>
      </c>
      <c r="MC267">
        <v>0.6168228</v>
      </c>
      <c r="MD267">
        <v>0.53712990000000005</v>
      </c>
      <c r="ME267">
        <v>51.150419999999997</v>
      </c>
      <c r="MF267" s="1">
        <v>1.2891929999999999E-3</v>
      </c>
      <c r="MG267">
        <v>0.59451449999999995</v>
      </c>
      <c r="MH267">
        <v>0.53713239999999995</v>
      </c>
      <c r="MI267">
        <v>51.20776</v>
      </c>
      <c r="MJ267" s="1">
        <v>1.241177E-3</v>
      </c>
      <c r="MK267">
        <v>0.57314600000000004</v>
      </c>
      <c r="ML267">
        <v>0.53713449999999996</v>
      </c>
      <c r="MM267">
        <v>49.790619999999997</v>
      </c>
      <c r="MN267" s="1">
        <v>1.1950439999999999E-3</v>
      </c>
      <c r="MO267">
        <v>0.55267429999999995</v>
      </c>
      <c r="MP267">
        <v>0.53712839999999995</v>
      </c>
      <c r="MQ267">
        <v>48.084589999999999</v>
      </c>
      <c r="MR267" s="1">
        <v>1.1508880000000001E-3</v>
      </c>
      <c r="MS267">
        <v>0.53305230000000003</v>
      </c>
      <c r="MT267">
        <v>0.53713739999999999</v>
      </c>
      <c r="MU267">
        <v>46.143839999999997</v>
      </c>
      <c r="MV267" s="1">
        <v>1.108695E-3</v>
      </c>
      <c r="MW267">
        <v>0.51428399999999996</v>
      </c>
      <c r="MX267">
        <v>0.5371319</v>
      </c>
      <c r="MY267">
        <v>45.346600000000002</v>
      </c>
      <c r="MZ267" s="1">
        <v>1.0684239999999999E-3</v>
      </c>
      <c r="NA267">
        <v>0.49630210000000002</v>
      </c>
      <c r="NB267">
        <v>0.53713759999999999</v>
      </c>
      <c r="NC267">
        <v>45.381189999999997</v>
      </c>
      <c r="ND267" s="1">
        <v>1.0298620000000001E-3</v>
      </c>
      <c r="NE267">
        <v>0.47905209999999998</v>
      </c>
      <c r="NF267">
        <v>0.53713319999999998</v>
      </c>
      <c r="NG267">
        <v>47.04119</v>
      </c>
      <c r="NH267" s="1">
        <v>9.929133000000001E-4</v>
      </c>
      <c r="NI267">
        <v>0.46252529999999997</v>
      </c>
      <c r="NJ267">
        <v>0.53712789999999999</v>
      </c>
      <c r="NK267">
        <v>49.634619999999998</v>
      </c>
      <c r="NL267" s="1">
        <v>9.5748209999999999E-4</v>
      </c>
      <c r="NM267">
        <v>0.44664419999999999</v>
      </c>
      <c r="NN267">
        <v>0.5371378</v>
      </c>
      <c r="NO267">
        <v>50.188459999999999</v>
      </c>
      <c r="NP267" s="1">
        <v>9.2358930000000004E-4</v>
      </c>
      <c r="NQ267">
        <v>0.43139440000000001</v>
      </c>
      <c r="NR267">
        <v>0.53713120000000003</v>
      </c>
      <c r="NS267">
        <v>48.04025</v>
      </c>
      <c r="NT267" s="1">
        <v>8.9099440000000002E-4</v>
      </c>
      <c r="NU267">
        <v>0.41673670000000002</v>
      </c>
      <c r="NV267">
        <v>0.53713529999999998</v>
      </c>
      <c r="NW267">
        <v>45.559780000000003</v>
      </c>
      <c r="NX267" s="1">
        <v>8.5972339999999998E-4</v>
      </c>
      <c r="NY267">
        <v>0.40261599999999997</v>
      </c>
      <c r="NZ267">
        <v>0.53713509999999998</v>
      </c>
      <c r="OA267">
        <v>43.539990000000003</v>
      </c>
      <c r="OB267" s="1">
        <v>8.2975469999999995E-4</v>
      </c>
      <c r="OC267">
        <v>0.3890111</v>
      </c>
      <c r="OD267">
        <v>0.53713639999999996</v>
      </c>
      <c r="OE267">
        <v>43.546930000000003</v>
      </c>
      <c r="OF267" s="1">
        <v>8.0103599999999998E-4</v>
      </c>
      <c r="OG267">
        <v>0.37592350000000002</v>
      </c>
      <c r="OH267">
        <v>0.53712899999999997</v>
      </c>
      <c r="OI267">
        <v>43.908290000000001</v>
      </c>
      <c r="OJ267" s="1">
        <v>7.7343789999999996E-4</v>
      </c>
      <c r="OK267">
        <v>0.36331799999999997</v>
      </c>
    </row>
    <row r="268" spans="1:401" x14ac:dyDescent="0.35">
      <c r="A268">
        <v>274</v>
      </c>
      <c r="B268" t="s">
        <v>4</v>
      </c>
      <c r="C268" t="s">
        <v>181</v>
      </c>
      <c r="D268" t="s">
        <v>274</v>
      </c>
      <c r="E268">
        <v>926.64689999999996</v>
      </c>
      <c r="F268">
        <v>0.74940859999999998</v>
      </c>
      <c r="G268">
        <v>26.68233</v>
      </c>
      <c r="H268">
        <v>0</v>
      </c>
      <c r="I268">
        <v>0</v>
      </c>
      <c r="J268">
        <v>0.74486289999999999</v>
      </c>
      <c r="K268">
        <v>27.387630000000001</v>
      </c>
      <c r="L268">
        <v>0</v>
      </c>
      <c r="M268">
        <v>0</v>
      </c>
      <c r="N268">
        <v>0.74041869999999999</v>
      </c>
      <c r="O268">
        <v>27.518640000000001</v>
      </c>
      <c r="P268">
        <v>0</v>
      </c>
      <c r="Q268">
        <v>0</v>
      </c>
      <c r="R268">
        <v>0.73591949999999995</v>
      </c>
      <c r="S268">
        <v>28.245329999999999</v>
      </c>
      <c r="T268">
        <v>0</v>
      </c>
      <c r="U268">
        <v>0</v>
      </c>
      <c r="V268">
        <v>0.73149549999999997</v>
      </c>
      <c r="W268">
        <v>28.605830000000001</v>
      </c>
      <c r="X268">
        <v>0</v>
      </c>
      <c r="Y268">
        <v>0</v>
      </c>
      <c r="Z268">
        <v>0.72700379999999998</v>
      </c>
      <c r="AA268">
        <v>27.953489999999999</v>
      </c>
      <c r="AB268">
        <v>0</v>
      </c>
      <c r="AC268">
        <v>0</v>
      </c>
      <c r="AD268">
        <v>0.72241880000000003</v>
      </c>
      <c r="AE268">
        <v>26.712769999999999</v>
      </c>
      <c r="AF268">
        <v>0</v>
      </c>
      <c r="AG268">
        <v>0</v>
      </c>
      <c r="AH268">
        <v>0.71788940000000001</v>
      </c>
      <c r="AI268">
        <v>25.73789</v>
      </c>
      <c r="AJ268">
        <v>0</v>
      </c>
      <c r="AK268">
        <v>0</v>
      </c>
      <c r="AL268">
        <v>0.7140725</v>
      </c>
      <c r="AM268">
        <v>25.444870000000002</v>
      </c>
      <c r="AN268">
        <v>0</v>
      </c>
      <c r="AO268">
        <v>0</v>
      </c>
      <c r="AP268">
        <v>0.70922980000000002</v>
      </c>
      <c r="AQ268">
        <v>26.824870000000001</v>
      </c>
      <c r="AR268">
        <v>0</v>
      </c>
      <c r="AS268">
        <v>0</v>
      </c>
      <c r="AT268">
        <v>0.70427360000000006</v>
      </c>
      <c r="AU268">
        <v>29.2363</v>
      </c>
      <c r="AV268">
        <v>0</v>
      </c>
      <c r="AW268">
        <v>0</v>
      </c>
      <c r="AX268">
        <v>0.69925859999999995</v>
      </c>
      <c r="AY268">
        <v>31.866790000000002</v>
      </c>
      <c r="AZ268">
        <v>0</v>
      </c>
      <c r="BA268">
        <v>0</v>
      </c>
      <c r="BB268">
        <v>0.69428719999999999</v>
      </c>
      <c r="BC268">
        <v>33.615020000000001</v>
      </c>
      <c r="BD268">
        <v>0</v>
      </c>
      <c r="BE268">
        <v>0</v>
      </c>
      <c r="BF268">
        <v>0.68995680000000004</v>
      </c>
      <c r="BG268">
        <v>33.392870000000002</v>
      </c>
      <c r="BH268">
        <v>0</v>
      </c>
      <c r="BI268">
        <v>0</v>
      </c>
      <c r="BJ268">
        <v>0.68596100000000004</v>
      </c>
      <c r="BK268">
        <v>32.008690000000001</v>
      </c>
      <c r="BL268" s="1">
        <v>7.930248E-23</v>
      </c>
      <c r="BM268" s="1">
        <v>3.1826049999999999E-20</v>
      </c>
      <c r="BN268">
        <v>0.68220670000000005</v>
      </c>
      <c r="BO268">
        <v>30.634229999999999</v>
      </c>
      <c r="BP268" s="1">
        <v>2.6411300000000002E-16</v>
      </c>
      <c r="BQ268" s="1">
        <v>1.063859E-13</v>
      </c>
      <c r="BR268">
        <v>0.67873729999999999</v>
      </c>
      <c r="BS268">
        <v>29.641719999999999</v>
      </c>
      <c r="BT268" s="1">
        <v>7.0300240000000002E-11</v>
      </c>
      <c r="BU268" s="1">
        <v>2.0755700000000001E-8</v>
      </c>
      <c r="BV268">
        <v>0.67560980000000004</v>
      </c>
      <c r="BW268">
        <v>30.130859999999998</v>
      </c>
      <c r="BX268" s="1">
        <v>9.3880569999999994E-8</v>
      </c>
      <c r="BY268" s="1">
        <v>2.9082709999999999E-5</v>
      </c>
      <c r="BZ268">
        <v>0.67288840000000005</v>
      </c>
      <c r="CA268">
        <v>31.33916</v>
      </c>
      <c r="CB268" s="1">
        <v>2.0018899999999999E-5</v>
      </c>
      <c r="CC268" s="1">
        <v>6.4757820000000002E-3</v>
      </c>
      <c r="CD268">
        <v>0.67056550000000004</v>
      </c>
      <c r="CE268">
        <v>32.683349999999997</v>
      </c>
      <c r="CF268" s="1">
        <v>1.3007559999999999E-3</v>
      </c>
      <c r="CG268">
        <v>0.4374961</v>
      </c>
      <c r="CH268">
        <v>0.66882739999999996</v>
      </c>
      <c r="CI268">
        <v>33.652230000000003</v>
      </c>
      <c r="CJ268" s="1">
        <v>3.4404329999999997E-2</v>
      </c>
      <c r="CK268">
        <v>11.961539999999999</v>
      </c>
      <c r="CL268">
        <v>0.66719229999999996</v>
      </c>
      <c r="CM268">
        <v>33.432020000000001</v>
      </c>
      <c r="CN268">
        <v>0.43820999999999999</v>
      </c>
      <c r="CO268">
        <v>157.25569999999999</v>
      </c>
      <c r="CP268">
        <v>0.66557789999999994</v>
      </c>
      <c r="CQ268">
        <v>32.620489999999997</v>
      </c>
      <c r="CR268">
        <v>3.0224229999999999</v>
      </c>
      <c r="CS268">
        <v>1116.328</v>
      </c>
      <c r="CT268">
        <v>0.66393349999999995</v>
      </c>
      <c r="CU268">
        <v>31.275680000000001</v>
      </c>
      <c r="CV268">
        <v>12.324149999999999</v>
      </c>
      <c r="CW268">
        <v>4676.7790000000005</v>
      </c>
      <c r="CX268">
        <v>0.66214640000000002</v>
      </c>
      <c r="CY268">
        <v>30.138729999999999</v>
      </c>
      <c r="CZ268">
        <v>31.888719999999999</v>
      </c>
      <c r="DA268">
        <v>12412.86</v>
      </c>
      <c r="DB268">
        <v>0.66018730000000003</v>
      </c>
      <c r="DC268">
        <v>30.4818</v>
      </c>
      <c r="DD268">
        <v>55.574039999999997</v>
      </c>
      <c r="DE268">
        <v>22146.95</v>
      </c>
      <c r="DF268">
        <v>0.65811520000000001</v>
      </c>
      <c r="DG268">
        <v>32.535699999999999</v>
      </c>
      <c r="DH268">
        <v>68.607320000000001</v>
      </c>
      <c r="DI268">
        <v>27939.62</v>
      </c>
      <c r="DJ268">
        <v>0.65576909999999999</v>
      </c>
      <c r="DK268">
        <v>36.499079999999999</v>
      </c>
      <c r="DL268">
        <v>62.805770000000003</v>
      </c>
      <c r="DM268">
        <v>26096.51</v>
      </c>
      <c r="DN268">
        <v>0.65302700000000002</v>
      </c>
      <c r="DO268">
        <v>40.814190000000004</v>
      </c>
      <c r="DP268">
        <v>44.346220000000002</v>
      </c>
      <c r="DQ268">
        <v>18777.080000000002</v>
      </c>
      <c r="DR268">
        <v>0.64989039999999998</v>
      </c>
      <c r="DS268">
        <v>41.86759</v>
      </c>
      <c r="DT268">
        <v>25.03867</v>
      </c>
      <c r="DU268">
        <v>10789.47</v>
      </c>
      <c r="DV268">
        <v>0.64665660000000003</v>
      </c>
      <c r="DW268">
        <v>40.494520000000001</v>
      </c>
      <c r="DX268">
        <v>11.692030000000001</v>
      </c>
      <c r="DY268">
        <v>5118.1859999999997</v>
      </c>
      <c r="DZ268">
        <v>0.64328980000000002</v>
      </c>
      <c r="EA268">
        <v>38.950670000000002</v>
      </c>
      <c r="EB268">
        <v>4.6563780000000001</v>
      </c>
      <c r="EC268">
        <v>2066.8110000000001</v>
      </c>
      <c r="ED268">
        <v>0.63998290000000002</v>
      </c>
      <c r="EE268">
        <v>37.693249999999999</v>
      </c>
      <c r="EF268">
        <v>1.632509</v>
      </c>
      <c r="EG268">
        <v>733.06460000000004</v>
      </c>
      <c r="EH268">
        <v>0.63679929999999996</v>
      </c>
      <c r="EI268">
        <v>37.652909999999999</v>
      </c>
      <c r="EJ268">
        <v>0.52477039999999997</v>
      </c>
      <c r="EK268">
        <v>237.52520000000001</v>
      </c>
      <c r="EL268">
        <v>0.63395599999999996</v>
      </c>
      <c r="EM268">
        <v>39.301580000000001</v>
      </c>
      <c r="EN268">
        <v>0.1680123</v>
      </c>
      <c r="EO268">
        <v>75.962580000000003</v>
      </c>
      <c r="EP268">
        <v>0.63150260000000003</v>
      </c>
      <c r="EQ268">
        <v>43.17248</v>
      </c>
      <c r="ER268" s="1">
        <v>6.5303330000000007E-2</v>
      </c>
      <c r="ES268">
        <v>28.91872</v>
      </c>
      <c r="ET268">
        <v>0.62935010000000002</v>
      </c>
      <c r="EU268">
        <v>47.010530000000003</v>
      </c>
      <c r="EV268" s="1">
        <v>3.9488450000000001E-2</v>
      </c>
      <c r="EW268">
        <v>16.930879999999998</v>
      </c>
      <c r="EX268">
        <v>0.62748060000000005</v>
      </c>
      <c r="EY268">
        <v>47.866419999999998</v>
      </c>
      <c r="EZ268">
        <v>3.4730110000000002E-2</v>
      </c>
      <c r="FA268">
        <v>14.642390000000001</v>
      </c>
      <c r="FB268">
        <v>0.62591140000000001</v>
      </c>
      <c r="FC268">
        <v>47.062539999999998</v>
      </c>
      <c r="FD268">
        <v>3.46203E-2</v>
      </c>
      <c r="FE268">
        <v>14.558809999999999</v>
      </c>
      <c r="FF268">
        <v>0.62468279999999998</v>
      </c>
      <c r="FG268">
        <v>45.804819999999999</v>
      </c>
      <c r="FH268">
        <v>3.4625469999999998E-2</v>
      </c>
      <c r="FI268">
        <v>14.587260000000001</v>
      </c>
      <c r="FJ268">
        <v>0.62370479999999995</v>
      </c>
      <c r="FK268">
        <v>44.533209999999997</v>
      </c>
      <c r="FL268" s="1">
        <v>3.3709629999999997E-2</v>
      </c>
      <c r="FM268">
        <v>14.234730000000001</v>
      </c>
      <c r="FN268">
        <v>0.6229806</v>
      </c>
      <c r="FO268">
        <v>44.477490000000003</v>
      </c>
      <c r="FP268">
        <v>3.1872110000000002E-2</v>
      </c>
      <c r="FQ268">
        <v>13.48746</v>
      </c>
      <c r="FR268">
        <v>0.62241349999999995</v>
      </c>
      <c r="FS268">
        <v>45.258879999999998</v>
      </c>
      <c r="FT268" s="1">
        <v>2.931541E-2</v>
      </c>
      <c r="FU268">
        <v>12.43196</v>
      </c>
      <c r="FV268">
        <v>0.62201150000000005</v>
      </c>
      <c r="FW268">
        <v>46.82743</v>
      </c>
      <c r="FX268" s="1">
        <v>2.6189420000000001E-2</v>
      </c>
      <c r="FY268">
        <v>11.130280000000001</v>
      </c>
      <c r="FZ268">
        <v>0.62171129999999997</v>
      </c>
      <c r="GA268">
        <v>47.736150000000002</v>
      </c>
      <c r="GB268" s="1">
        <v>2.261202E-2</v>
      </c>
      <c r="GC268">
        <v>9.6333040000000008</v>
      </c>
      <c r="GD268">
        <v>0.62150209999999995</v>
      </c>
      <c r="GE268">
        <v>47.847729999999999</v>
      </c>
      <c r="GF268" s="1">
        <v>1.8816510000000002E-2</v>
      </c>
      <c r="GG268">
        <v>8.0365179999999992</v>
      </c>
      <c r="GH268">
        <v>0.62133749999999999</v>
      </c>
      <c r="GI268">
        <v>46.824010000000001</v>
      </c>
      <c r="GJ268" s="1">
        <v>1.5171530000000001E-2</v>
      </c>
      <c r="GK268">
        <v>6.4919779999999996</v>
      </c>
      <c r="GL268">
        <v>0.62123139999999999</v>
      </c>
      <c r="GM268">
        <v>45.356020000000001</v>
      </c>
      <c r="GN268" s="1">
        <v>1.2037320000000001E-2</v>
      </c>
      <c r="GO268">
        <v>5.1535349999999998</v>
      </c>
      <c r="GP268">
        <v>0.62117129999999998</v>
      </c>
      <c r="GQ268">
        <v>43.759900000000002</v>
      </c>
      <c r="GR268" s="1">
        <v>9.6092320000000005E-3</v>
      </c>
      <c r="GS268">
        <v>4.109515</v>
      </c>
      <c r="GT268">
        <v>0.62112500000000004</v>
      </c>
      <c r="GU268">
        <v>44.005949999999999</v>
      </c>
      <c r="GV268" s="1">
        <v>7.8790019999999995E-3</v>
      </c>
      <c r="GW268">
        <v>3.3618070000000002</v>
      </c>
      <c r="GX268">
        <v>0.62107420000000002</v>
      </c>
      <c r="GY268">
        <v>45.618630000000003</v>
      </c>
      <c r="GZ268" s="1">
        <v>6.711369E-3</v>
      </c>
      <c r="HA268">
        <v>2.85615</v>
      </c>
      <c r="HB268">
        <v>0.62105969999999999</v>
      </c>
      <c r="HC268">
        <v>48.475169999999999</v>
      </c>
      <c r="HD268" s="1">
        <v>5.9371470000000003E-3</v>
      </c>
      <c r="HE268">
        <v>2.5204240000000002</v>
      </c>
      <c r="HF268">
        <v>0.62105529999999998</v>
      </c>
      <c r="HG268">
        <v>50.979669999999999</v>
      </c>
      <c r="HH268" s="1">
        <v>5.4080839999999996E-3</v>
      </c>
      <c r="HI268">
        <v>2.2919360000000002</v>
      </c>
      <c r="HJ268">
        <v>0.62104769999999998</v>
      </c>
      <c r="HK268">
        <v>51.169829999999997</v>
      </c>
      <c r="HL268" s="1">
        <v>5.0236569999999999E-3</v>
      </c>
      <c r="HM268">
        <v>2.126741</v>
      </c>
      <c r="HN268">
        <v>0.6210523</v>
      </c>
      <c r="HO268">
        <v>50.190800000000003</v>
      </c>
      <c r="HP268" s="1">
        <v>4.7223639999999997E-3</v>
      </c>
      <c r="HQ268">
        <v>1.997844</v>
      </c>
      <c r="HR268">
        <v>0.62102590000000002</v>
      </c>
      <c r="HS268">
        <v>48.338569999999997</v>
      </c>
      <c r="HT268" s="1">
        <v>4.4687579999999998E-3</v>
      </c>
      <c r="HU268">
        <v>1.8899030000000001</v>
      </c>
      <c r="HV268">
        <v>0.62102579999999996</v>
      </c>
      <c r="HW268">
        <v>46.478430000000003</v>
      </c>
      <c r="HX268" s="1">
        <v>4.2452710000000001E-3</v>
      </c>
      <c r="HY268">
        <v>1.7950870000000001</v>
      </c>
      <c r="HZ268">
        <v>0.62100639999999996</v>
      </c>
      <c r="IA268">
        <v>46.504390000000001</v>
      </c>
      <c r="IB268" s="1">
        <v>4.0424349999999996E-3</v>
      </c>
      <c r="IC268">
        <v>1.7091559999999999</v>
      </c>
      <c r="ID268">
        <v>0.62102349999999995</v>
      </c>
      <c r="IE268">
        <v>49.156120000000001</v>
      </c>
      <c r="IF268" s="1">
        <v>3.8554930000000002E-3</v>
      </c>
      <c r="IG268">
        <v>1.629896</v>
      </c>
      <c r="IH268">
        <v>0.62100549999999999</v>
      </c>
      <c r="II268">
        <v>53.273910000000001</v>
      </c>
      <c r="IJ268" s="1">
        <v>3.6806130000000001E-3</v>
      </c>
      <c r="IK268">
        <v>1.55593</v>
      </c>
      <c r="IL268">
        <v>0.62100960000000005</v>
      </c>
      <c r="IM268">
        <v>55.659280000000003</v>
      </c>
      <c r="IN268" s="1">
        <v>3.5165550000000002E-3</v>
      </c>
      <c r="IO268">
        <v>1.4864250000000001</v>
      </c>
      <c r="IP268">
        <v>0.62100710000000003</v>
      </c>
      <c r="IQ268">
        <v>55.674100000000003</v>
      </c>
      <c r="IR268" s="1">
        <v>3.3613430000000001E-3</v>
      </c>
      <c r="IS268">
        <v>1.4208400000000001</v>
      </c>
      <c r="IT268">
        <v>0.6210059</v>
      </c>
      <c r="IU268">
        <v>54.30397</v>
      </c>
      <c r="IV268" s="1">
        <v>3.2153609999999999E-3</v>
      </c>
      <c r="IW268">
        <v>1.3590040000000001</v>
      </c>
      <c r="IX268">
        <v>0.62101360000000005</v>
      </c>
      <c r="IY268">
        <v>52.522530000000003</v>
      </c>
      <c r="IZ268" s="1">
        <v>3.07727E-3</v>
      </c>
      <c r="JA268">
        <v>1.300589</v>
      </c>
      <c r="JB268">
        <v>0.62102349999999995</v>
      </c>
      <c r="JC268">
        <v>50.730910000000002</v>
      </c>
      <c r="JD268" s="1">
        <v>2.946555E-3</v>
      </c>
      <c r="JE268">
        <v>1.2453860000000001</v>
      </c>
      <c r="JF268">
        <v>0.6210251</v>
      </c>
      <c r="JG268">
        <v>50.491340000000001</v>
      </c>
      <c r="JH268" s="1">
        <v>2.8230730000000002E-3</v>
      </c>
      <c r="JI268">
        <v>1.1930719999999999</v>
      </c>
      <c r="JJ268">
        <v>0.62102679999999999</v>
      </c>
      <c r="JK268">
        <v>50.505899999999997</v>
      </c>
      <c r="JL268" s="1">
        <v>2.7041050000000001E-3</v>
      </c>
      <c r="JM268">
        <v>1.1434409999999999</v>
      </c>
      <c r="JN268">
        <v>0.62102369999999996</v>
      </c>
      <c r="JO268">
        <v>50.124360000000003</v>
      </c>
      <c r="JP268" s="1">
        <v>2.5861259999999998E-3</v>
      </c>
      <c r="JQ268">
        <v>1.0963700000000001</v>
      </c>
      <c r="JR268">
        <v>0.62101910000000005</v>
      </c>
      <c r="JS268">
        <v>49.645420000000001</v>
      </c>
      <c r="JT268" s="1">
        <v>2.4744739999999999E-3</v>
      </c>
      <c r="JU268">
        <v>1.051641</v>
      </c>
      <c r="JV268">
        <v>0.62102139999999995</v>
      </c>
      <c r="JW268">
        <v>49.25732</v>
      </c>
      <c r="JX268" s="1">
        <v>2.3687920000000002E-3</v>
      </c>
      <c r="JY268">
        <v>1.0091270000000001</v>
      </c>
      <c r="JZ268">
        <v>0.62101580000000001</v>
      </c>
      <c r="KA268">
        <v>48.428229999999999</v>
      </c>
      <c r="KB268" s="1">
        <v>2.2690129999999998E-3</v>
      </c>
      <c r="KC268">
        <v>0.96875100000000003</v>
      </c>
      <c r="KD268">
        <v>0.62102619999999997</v>
      </c>
      <c r="KE268">
        <v>47.031109999999998</v>
      </c>
      <c r="KF268" s="1">
        <v>2.1747720000000002E-3</v>
      </c>
      <c r="KG268">
        <v>0.93046649999999997</v>
      </c>
      <c r="KH268">
        <v>0.62102440000000003</v>
      </c>
      <c r="KI268">
        <v>45.180750000000003</v>
      </c>
      <c r="KJ268" s="1">
        <v>2.0856300000000002E-3</v>
      </c>
      <c r="KK268">
        <v>0.8941152</v>
      </c>
      <c r="KL268">
        <v>0.62102369999999996</v>
      </c>
      <c r="KM268">
        <v>45.229320000000001</v>
      </c>
      <c r="KN268" s="1">
        <v>2.0009440000000002E-3</v>
      </c>
      <c r="KO268">
        <v>0.85945249999999995</v>
      </c>
      <c r="KP268">
        <v>0.62102740000000001</v>
      </c>
      <c r="KQ268">
        <v>48.329680000000003</v>
      </c>
      <c r="KR268" s="1">
        <v>1.920195E-3</v>
      </c>
      <c r="KS268">
        <v>0.82631759999999999</v>
      </c>
      <c r="KT268">
        <v>0.62101660000000003</v>
      </c>
      <c r="KU268">
        <v>53.259230000000002</v>
      </c>
      <c r="KV268" s="1">
        <v>1.843461E-3</v>
      </c>
      <c r="KW268">
        <v>0.79470689999999999</v>
      </c>
      <c r="KX268">
        <v>0.62102349999999995</v>
      </c>
      <c r="KY268">
        <v>56.3446</v>
      </c>
      <c r="KZ268" s="1">
        <v>1.7704019999999999E-3</v>
      </c>
      <c r="LA268">
        <v>0.76450580000000001</v>
      </c>
      <c r="LB268">
        <v>0.62102590000000002</v>
      </c>
      <c r="LC268">
        <v>55.755679999999998</v>
      </c>
      <c r="LD268" s="1">
        <v>1.7010580000000001E-3</v>
      </c>
      <c r="LE268">
        <v>0.7357108</v>
      </c>
      <c r="LF268">
        <v>0.6210253</v>
      </c>
      <c r="LG268">
        <v>53.573650000000001</v>
      </c>
      <c r="LH268" s="1">
        <v>1.6347460000000001E-3</v>
      </c>
      <c r="LI268">
        <v>0.70816389999999996</v>
      </c>
      <c r="LJ268">
        <v>0.62101850000000003</v>
      </c>
      <c r="LK268">
        <v>51.388809999999999</v>
      </c>
      <c r="LL268" s="1">
        <v>1.571575E-3</v>
      </c>
      <c r="LM268">
        <v>0.68181080000000005</v>
      </c>
      <c r="LN268">
        <v>0.62100460000000002</v>
      </c>
      <c r="LO268">
        <v>49.234850000000002</v>
      </c>
      <c r="LP268" s="1">
        <v>1.5112350000000001E-3</v>
      </c>
      <c r="LQ268">
        <v>0.65660529999999995</v>
      </c>
      <c r="LR268">
        <v>0.62102179999999996</v>
      </c>
      <c r="LS268">
        <v>48.352449999999997</v>
      </c>
      <c r="LT268" s="1">
        <v>1.4537879999999999E-3</v>
      </c>
      <c r="LU268">
        <v>0.6324902</v>
      </c>
      <c r="LV268">
        <v>0.62102610000000003</v>
      </c>
      <c r="LW268">
        <v>49.109990000000003</v>
      </c>
      <c r="LX268" s="1">
        <v>1.398931E-3</v>
      </c>
      <c r="LY268">
        <v>0.60944690000000001</v>
      </c>
      <c r="LZ268">
        <v>0.62102780000000002</v>
      </c>
      <c r="MA268">
        <v>50.111449999999998</v>
      </c>
      <c r="MB268" s="1">
        <v>1.3464E-3</v>
      </c>
      <c r="MC268">
        <v>0.58733809999999997</v>
      </c>
      <c r="MD268">
        <v>0.62102219999999997</v>
      </c>
      <c r="ME268">
        <v>51.110700000000001</v>
      </c>
      <c r="MF268" s="1">
        <v>1.295942E-3</v>
      </c>
      <c r="MG268">
        <v>0.56608899999999995</v>
      </c>
      <c r="MH268">
        <v>0.62102349999999995</v>
      </c>
      <c r="MI268">
        <v>51.158740000000002</v>
      </c>
      <c r="MJ268" s="1">
        <v>1.247639E-3</v>
      </c>
      <c r="MK268">
        <v>0.54572830000000006</v>
      </c>
      <c r="ML268">
        <v>0.62102420000000003</v>
      </c>
      <c r="MM268">
        <v>49.787529999999997</v>
      </c>
      <c r="MN268" s="1">
        <v>1.2012170000000001E-3</v>
      </c>
      <c r="MO268">
        <v>0.52622179999999996</v>
      </c>
      <c r="MP268">
        <v>0.6210251</v>
      </c>
      <c r="MQ268">
        <v>48.179310000000001</v>
      </c>
      <c r="MR268" s="1">
        <v>1.1567960000000001E-3</v>
      </c>
      <c r="MS268">
        <v>0.50751230000000003</v>
      </c>
      <c r="MT268">
        <v>0.62102749999999995</v>
      </c>
      <c r="MU268">
        <v>46.313769999999998</v>
      </c>
      <c r="MV268" s="1">
        <v>1.1143360000000001E-3</v>
      </c>
      <c r="MW268">
        <v>0.48962600000000001</v>
      </c>
      <c r="MX268">
        <v>0.62102219999999997</v>
      </c>
      <c r="MY268">
        <v>45.551000000000002</v>
      </c>
      <c r="MZ268" s="1">
        <v>1.07383E-3</v>
      </c>
      <c r="NA268">
        <v>0.47249029999999997</v>
      </c>
      <c r="NB268">
        <v>0.62102590000000002</v>
      </c>
      <c r="NC268">
        <v>45.572009999999999</v>
      </c>
      <c r="ND268" s="1">
        <v>1.035032E-3</v>
      </c>
      <c r="NE268">
        <v>0.45605430000000002</v>
      </c>
      <c r="NF268">
        <v>0.6210232</v>
      </c>
      <c r="NG268">
        <v>47.181310000000003</v>
      </c>
      <c r="NH268" s="1">
        <v>9.9787430000000004E-4</v>
      </c>
      <c r="NI268">
        <v>0.4403068</v>
      </c>
      <c r="NJ268">
        <v>0.62101360000000005</v>
      </c>
      <c r="NK268">
        <v>49.742759999999997</v>
      </c>
      <c r="NL268" s="1">
        <v>9.6222120000000004E-4</v>
      </c>
      <c r="NM268">
        <v>0.42517260000000001</v>
      </c>
      <c r="NN268">
        <v>0.62102729999999995</v>
      </c>
      <c r="NO268">
        <v>50.223149999999997</v>
      </c>
      <c r="NP268" s="1">
        <v>9.2815010000000002E-4</v>
      </c>
      <c r="NQ268">
        <v>0.41065049999999997</v>
      </c>
      <c r="NR268">
        <v>0.6209983</v>
      </c>
      <c r="NS268">
        <v>48.123919999999998</v>
      </c>
      <c r="NT268" s="1">
        <v>8.9536290000000001E-4</v>
      </c>
      <c r="NU268">
        <v>0.3966829</v>
      </c>
      <c r="NV268">
        <v>0.62102550000000001</v>
      </c>
      <c r="NW268">
        <v>45.701279999999997</v>
      </c>
      <c r="NX268" s="1">
        <v>8.6393769999999997E-4</v>
      </c>
      <c r="NY268">
        <v>0.3832411</v>
      </c>
      <c r="NZ268">
        <v>0.62102559999999996</v>
      </c>
      <c r="OA268">
        <v>43.676450000000003</v>
      </c>
      <c r="OB268" s="1">
        <v>8.3380349999999999E-4</v>
      </c>
      <c r="OC268">
        <v>0.37028820000000001</v>
      </c>
      <c r="OD268">
        <v>0.62102659999999998</v>
      </c>
      <c r="OE268">
        <v>43.641530000000003</v>
      </c>
      <c r="OF268" s="1">
        <v>8.0493280000000001E-4</v>
      </c>
      <c r="OG268">
        <v>0.35782160000000002</v>
      </c>
      <c r="OH268">
        <v>0.62102440000000003</v>
      </c>
      <c r="OI268">
        <v>43.867350000000002</v>
      </c>
      <c r="OJ268" s="1">
        <v>7.7719119999999995E-4</v>
      </c>
      <c r="OK268">
        <v>0.3458157</v>
      </c>
    </row>
    <row r="269" spans="1:401" x14ac:dyDescent="0.35">
      <c r="A269">
        <v>275</v>
      </c>
      <c r="B269" t="s">
        <v>4</v>
      </c>
      <c r="C269" t="s">
        <v>181</v>
      </c>
      <c r="D269" t="s">
        <v>275</v>
      </c>
      <c r="E269">
        <v>946.35220000000004</v>
      </c>
      <c r="F269">
        <v>0.74174209999999996</v>
      </c>
      <c r="G269">
        <v>26.665289999999999</v>
      </c>
      <c r="H269">
        <v>0</v>
      </c>
      <c r="I269">
        <v>0</v>
      </c>
      <c r="J269">
        <v>0.73574660000000003</v>
      </c>
      <c r="K269">
        <v>27.379519999999999</v>
      </c>
      <c r="L269">
        <v>0</v>
      </c>
      <c r="M269">
        <v>0</v>
      </c>
      <c r="N269">
        <v>0.72988209999999998</v>
      </c>
      <c r="O269">
        <v>27.53537</v>
      </c>
      <c r="P269">
        <v>0</v>
      </c>
      <c r="Q269">
        <v>0</v>
      </c>
      <c r="R269">
        <v>0.72396660000000002</v>
      </c>
      <c r="S269">
        <v>28.296189999999999</v>
      </c>
      <c r="T269">
        <v>0</v>
      </c>
      <c r="U269">
        <v>0</v>
      </c>
      <c r="V269">
        <v>0.71811440000000004</v>
      </c>
      <c r="W269">
        <v>28.677949999999999</v>
      </c>
      <c r="X269">
        <v>0</v>
      </c>
      <c r="Y269">
        <v>0</v>
      </c>
      <c r="Z269">
        <v>0.71227649999999998</v>
      </c>
      <c r="AA269">
        <v>28.020350000000001</v>
      </c>
      <c r="AB269">
        <v>0</v>
      </c>
      <c r="AC269">
        <v>0</v>
      </c>
      <c r="AD269">
        <v>0.70635049999999999</v>
      </c>
      <c r="AE269">
        <v>26.767109999999999</v>
      </c>
      <c r="AF269">
        <v>0</v>
      </c>
      <c r="AG269">
        <v>0</v>
      </c>
      <c r="AH269">
        <v>0.70043250000000001</v>
      </c>
      <c r="AI269">
        <v>25.763839999999998</v>
      </c>
      <c r="AJ269">
        <v>0</v>
      </c>
      <c r="AK269">
        <v>0</v>
      </c>
      <c r="AL269">
        <v>0.69544130000000004</v>
      </c>
      <c r="AM269">
        <v>25.450130000000001</v>
      </c>
      <c r="AN269">
        <v>0</v>
      </c>
      <c r="AO269">
        <v>0</v>
      </c>
      <c r="AP269">
        <v>0.69063589999999997</v>
      </c>
      <c r="AQ269">
        <v>26.82611</v>
      </c>
      <c r="AR269">
        <v>0</v>
      </c>
      <c r="AS269">
        <v>0</v>
      </c>
      <c r="AT269">
        <v>0.68570050000000005</v>
      </c>
      <c r="AU269">
        <v>29.24887</v>
      </c>
      <c r="AV269">
        <v>0</v>
      </c>
      <c r="AW269">
        <v>0</v>
      </c>
      <c r="AX269">
        <v>0.68070070000000005</v>
      </c>
      <c r="AY269">
        <v>31.91065</v>
      </c>
      <c r="AZ269">
        <v>0</v>
      </c>
      <c r="BA269">
        <v>0</v>
      </c>
      <c r="BB269">
        <v>0.67572829999999995</v>
      </c>
      <c r="BC269">
        <v>33.681289999999997</v>
      </c>
      <c r="BD269">
        <v>0</v>
      </c>
      <c r="BE269">
        <v>0</v>
      </c>
      <c r="BF269">
        <v>0.67147699999999999</v>
      </c>
      <c r="BG269">
        <v>33.46152</v>
      </c>
      <c r="BH269">
        <v>0</v>
      </c>
      <c r="BI269">
        <v>0</v>
      </c>
      <c r="BJ269">
        <v>0.66749179999999997</v>
      </c>
      <c r="BK269">
        <v>32.084319999999998</v>
      </c>
      <c r="BL269" s="1">
        <v>9.6031369999999993E-24</v>
      </c>
      <c r="BM269" s="1">
        <v>3.1202590000000001E-21</v>
      </c>
      <c r="BN269">
        <v>0.66372509999999996</v>
      </c>
      <c r="BO269">
        <v>30.700240000000001</v>
      </c>
      <c r="BP269" s="1">
        <v>5.0706920000000002E-17</v>
      </c>
      <c r="BQ269" s="1">
        <v>1.654588E-14</v>
      </c>
      <c r="BR269">
        <v>0.66025780000000001</v>
      </c>
      <c r="BS269">
        <v>29.681260000000002</v>
      </c>
      <c r="BT269" s="1">
        <v>3.194236E-11</v>
      </c>
      <c r="BU269" s="1">
        <v>8.3017259999999992E-9</v>
      </c>
      <c r="BV269">
        <v>0.65712649999999995</v>
      </c>
      <c r="BW269">
        <v>30.144390000000001</v>
      </c>
      <c r="BX269" s="1">
        <v>5.1918009999999999E-8</v>
      </c>
      <c r="BY269" s="1">
        <v>1.4101070000000001E-5</v>
      </c>
      <c r="BZ269">
        <v>0.65434179999999997</v>
      </c>
      <c r="CA269">
        <v>31.305260000000001</v>
      </c>
      <c r="CB269" s="1">
        <v>1.246308E-5</v>
      </c>
      <c r="CC269" s="1">
        <v>3.5075929999999998E-3</v>
      </c>
      <c r="CD269">
        <v>0.6519933</v>
      </c>
      <c r="CE269">
        <v>32.668759999999999</v>
      </c>
      <c r="CF269" s="1">
        <v>8.8621000000000001E-4</v>
      </c>
      <c r="CG269">
        <v>0.25712059999999998</v>
      </c>
      <c r="CH269">
        <v>0.6501654</v>
      </c>
      <c r="CI269">
        <v>33.616210000000002</v>
      </c>
      <c r="CJ269">
        <v>2.5258249999999999E-2</v>
      </c>
      <c r="CK269">
        <v>7.5095650000000003</v>
      </c>
      <c r="CL269">
        <v>0.64854409999999996</v>
      </c>
      <c r="CM269">
        <v>33.433120000000002</v>
      </c>
      <c r="CN269">
        <v>0.34327920000000001</v>
      </c>
      <c r="CO269">
        <v>104.4196</v>
      </c>
      <c r="CP269">
        <v>0.64694300000000005</v>
      </c>
      <c r="CQ269">
        <v>32.672339999999998</v>
      </c>
      <c r="CR269">
        <v>2.5075759999999998</v>
      </c>
      <c r="CS269">
        <v>778.27549999999997</v>
      </c>
      <c r="CT269">
        <v>0.64530180000000004</v>
      </c>
      <c r="CU269">
        <v>31.359000000000002</v>
      </c>
      <c r="CV269">
        <v>10.76374</v>
      </c>
      <c r="CW269">
        <v>3403.6320000000001</v>
      </c>
      <c r="CX269">
        <v>0.64357050000000005</v>
      </c>
      <c r="CY269">
        <v>30.229140000000001</v>
      </c>
      <c r="CZ269">
        <v>29.168489999999998</v>
      </c>
      <c r="DA269">
        <v>9384.6370000000006</v>
      </c>
      <c r="DB269">
        <v>0.64171739999999999</v>
      </c>
      <c r="DC269">
        <v>30.551919999999999</v>
      </c>
      <c r="DD269">
        <v>52.997169999999997</v>
      </c>
      <c r="DE269">
        <v>17321.650000000001</v>
      </c>
      <c r="DF269">
        <v>0.63980349999999997</v>
      </c>
      <c r="DG269">
        <v>32.58408</v>
      </c>
      <c r="DH269">
        <v>67.9298</v>
      </c>
      <c r="DI269">
        <v>22521.1</v>
      </c>
      <c r="DJ269">
        <v>0.6375092</v>
      </c>
      <c r="DK269">
        <v>36.560270000000003</v>
      </c>
      <c r="DL269">
        <v>64.295950000000005</v>
      </c>
      <c r="DM269">
        <v>21603.47</v>
      </c>
      <c r="DN269">
        <v>0.63479180000000002</v>
      </c>
      <c r="DO269">
        <v>40.89181</v>
      </c>
      <c r="DP269">
        <v>46.772210000000001</v>
      </c>
      <c r="DQ269">
        <v>15914.13</v>
      </c>
      <c r="DR269">
        <v>0.63173659999999998</v>
      </c>
      <c r="DS269">
        <v>41.920140000000004</v>
      </c>
      <c r="DT269">
        <v>27.11411</v>
      </c>
      <c r="DU269">
        <v>9335.0669999999991</v>
      </c>
      <c r="DV269">
        <v>0.62856769999999995</v>
      </c>
      <c r="DW269">
        <v>40.56485</v>
      </c>
      <c r="DX269">
        <v>12.956160000000001</v>
      </c>
      <c r="DY269">
        <v>4508.2780000000002</v>
      </c>
      <c r="DZ269">
        <v>0.62526839999999995</v>
      </c>
      <c r="EA269">
        <v>39.023569999999999</v>
      </c>
      <c r="EB269">
        <v>5.2621270000000004</v>
      </c>
      <c r="EC269">
        <v>1848.3969999999999</v>
      </c>
      <c r="ED269">
        <v>0.62197480000000005</v>
      </c>
      <c r="EE269">
        <v>37.744289999999999</v>
      </c>
      <c r="EF269">
        <v>1.8741669999999999</v>
      </c>
      <c r="EG269">
        <v>663.67510000000004</v>
      </c>
      <c r="EH269">
        <v>0.61878560000000005</v>
      </c>
      <c r="EI269">
        <v>37.676209999999998</v>
      </c>
      <c r="EJ269">
        <v>0.60818899999999998</v>
      </c>
      <c r="EK269">
        <v>216.67920000000001</v>
      </c>
      <c r="EL269">
        <v>0.61589570000000005</v>
      </c>
      <c r="EM269">
        <v>39.319780000000002</v>
      </c>
      <c r="EN269">
        <v>0.19358120000000001</v>
      </c>
      <c r="EO269">
        <v>69.049340000000001</v>
      </c>
      <c r="EP269">
        <v>0.61341630000000003</v>
      </c>
      <c r="EQ269">
        <v>43.181449999999998</v>
      </c>
      <c r="ER269" s="1">
        <v>7.2293579999999996E-2</v>
      </c>
      <c r="ES269">
        <v>25.533270000000002</v>
      </c>
      <c r="ET269">
        <v>0.61122540000000003</v>
      </c>
      <c r="EU269">
        <v>47.010629999999999</v>
      </c>
      <c r="EV269" s="1">
        <v>4.10762E-2</v>
      </c>
      <c r="EW269">
        <v>14.248609999999999</v>
      </c>
      <c r="EX269">
        <v>0.60932710000000001</v>
      </c>
      <c r="EY269">
        <v>47.82206</v>
      </c>
      <c r="EZ269" s="1">
        <v>3.4930210000000003E-2</v>
      </c>
      <c r="FA269">
        <v>11.99206</v>
      </c>
      <c r="FB269">
        <v>0.60770639999999998</v>
      </c>
      <c r="FC269">
        <v>47.055970000000002</v>
      </c>
      <c r="FD269" s="1">
        <v>3.4586459999999999E-2</v>
      </c>
      <c r="FE269">
        <v>11.858180000000001</v>
      </c>
      <c r="FF269">
        <v>0.60640170000000004</v>
      </c>
      <c r="FG269">
        <v>45.844320000000003</v>
      </c>
      <c r="FH269" s="1">
        <v>3.4662470000000001E-2</v>
      </c>
      <c r="FI269">
        <v>11.902189999999999</v>
      </c>
      <c r="FJ269">
        <v>0.60539180000000004</v>
      </c>
      <c r="FK269">
        <v>44.613399999999999</v>
      </c>
      <c r="FL269" s="1">
        <v>3.3872039999999999E-2</v>
      </c>
      <c r="FM269">
        <v>11.65132</v>
      </c>
      <c r="FN269">
        <v>0.60460849999999999</v>
      </c>
      <c r="FO269">
        <v>44.588769999999997</v>
      </c>
      <c r="FP269" s="1">
        <v>3.2138819999999999E-2</v>
      </c>
      <c r="FQ269">
        <v>11.07259</v>
      </c>
      <c r="FR269">
        <v>0.60400679999999995</v>
      </c>
      <c r="FS269">
        <v>45.350969999999997</v>
      </c>
      <c r="FT269" s="1">
        <v>2.9662129999999998E-2</v>
      </c>
      <c r="FU269">
        <v>10.23488</v>
      </c>
      <c r="FV269">
        <v>0.60356719999999997</v>
      </c>
      <c r="FW269">
        <v>46.864609999999999</v>
      </c>
      <c r="FX269" s="1">
        <v>2.660266E-2</v>
      </c>
      <c r="FY269">
        <v>9.1923349999999999</v>
      </c>
      <c r="FZ269">
        <v>0.60324960000000005</v>
      </c>
      <c r="GA269">
        <v>47.723730000000003</v>
      </c>
      <c r="GB269" s="1">
        <v>2.3072820000000001E-2</v>
      </c>
      <c r="GC269">
        <v>7.9848670000000004</v>
      </c>
      <c r="GD269">
        <v>0.60300430000000005</v>
      </c>
      <c r="GE269">
        <v>47.81955</v>
      </c>
      <c r="GF269" s="1">
        <v>1.928823E-2</v>
      </c>
      <c r="GG269">
        <v>6.6859729999999997</v>
      </c>
      <c r="GH269">
        <v>0.60283469999999995</v>
      </c>
      <c r="GI269">
        <v>46.822830000000003</v>
      </c>
      <c r="GJ269" s="1">
        <v>1.560517E-2</v>
      </c>
      <c r="GK269">
        <v>5.4159750000000004</v>
      </c>
      <c r="GL269">
        <v>0.60273030000000005</v>
      </c>
      <c r="GM269">
        <v>45.406849999999999</v>
      </c>
      <c r="GN269" s="1">
        <v>1.2394229999999999E-2</v>
      </c>
      <c r="GO269">
        <v>4.3033060000000001</v>
      </c>
      <c r="GP269">
        <v>0.60264309999999999</v>
      </c>
      <c r="GQ269">
        <v>43.849580000000003</v>
      </c>
      <c r="GR269" s="1">
        <v>9.8753160000000003E-3</v>
      </c>
      <c r="GS269">
        <v>3.426787</v>
      </c>
      <c r="GT269">
        <v>0.60257919999999998</v>
      </c>
      <c r="GU269">
        <v>44.111130000000003</v>
      </c>
      <c r="GV269" s="1">
        <v>8.063242E-3</v>
      </c>
      <c r="GW269">
        <v>2.7942109999999998</v>
      </c>
      <c r="GX269">
        <v>0.60254960000000002</v>
      </c>
      <c r="GY269">
        <v>45.661209999999997</v>
      </c>
      <c r="GZ269" s="1">
        <v>6.8339919999999997E-3</v>
      </c>
      <c r="HA269">
        <v>2.3645860000000001</v>
      </c>
      <c r="HB269">
        <v>0.6025334</v>
      </c>
      <c r="HC269">
        <v>48.475389999999997</v>
      </c>
      <c r="HD269" s="1">
        <v>6.0190199999999999E-3</v>
      </c>
      <c r="HE269">
        <v>2.0793360000000001</v>
      </c>
      <c r="HF269">
        <v>0.60252439999999996</v>
      </c>
      <c r="HG269">
        <v>50.94997</v>
      </c>
      <c r="HH269" s="1">
        <v>5.4652470000000003E-3</v>
      </c>
      <c r="HI269">
        <v>1.8860619999999999</v>
      </c>
      <c r="HJ269">
        <v>0.6024969</v>
      </c>
      <c r="HK269">
        <v>51.131549999999997</v>
      </c>
      <c r="HL269" s="1">
        <v>5.0664480000000003E-3</v>
      </c>
      <c r="HM269">
        <v>1.7472639999999999</v>
      </c>
      <c r="HN269">
        <v>0.60249830000000004</v>
      </c>
      <c r="HO269">
        <v>50.202150000000003</v>
      </c>
      <c r="HP269" s="1">
        <v>4.7569420000000001E-3</v>
      </c>
      <c r="HQ269">
        <v>1.6398200000000001</v>
      </c>
      <c r="HR269">
        <v>0.60249920000000001</v>
      </c>
      <c r="HS269">
        <v>48.416159999999998</v>
      </c>
      <c r="HT269" s="1">
        <v>4.4985119999999996E-3</v>
      </c>
      <c r="HU269">
        <v>1.5503659999999999</v>
      </c>
      <c r="HV269">
        <v>0.60249949999999997</v>
      </c>
      <c r="HW269">
        <v>46.605069999999998</v>
      </c>
      <c r="HX269" s="1">
        <v>4.2718979999999997E-3</v>
      </c>
      <c r="HY269">
        <v>1.4721329999999999</v>
      </c>
      <c r="HZ269">
        <v>0.60250219999999999</v>
      </c>
      <c r="IA269">
        <v>46.662999999999997</v>
      </c>
      <c r="IB269" s="1">
        <v>4.0668099999999997E-3</v>
      </c>
      <c r="IC269">
        <v>1.401378</v>
      </c>
      <c r="ID269">
        <v>0.60250029999999999</v>
      </c>
      <c r="IE269">
        <v>49.305680000000002</v>
      </c>
      <c r="IF269" s="1">
        <v>3.8781620000000001E-3</v>
      </c>
      <c r="IG269">
        <v>1.3362449999999999</v>
      </c>
      <c r="IH269">
        <v>0.60249149999999996</v>
      </c>
      <c r="II269">
        <v>53.372039999999998</v>
      </c>
      <c r="IJ269" s="1">
        <v>3.7017590000000002E-3</v>
      </c>
      <c r="IK269">
        <v>1.275455</v>
      </c>
      <c r="IL269">
        <v>0.60247609999999996</v>
      </c>
      <c r="IM269">
        <v>55.691870000000002</v>
      </c>
      <c r="IN269" s="1">
        <v>3.536483E-3</v>
      </c>
      <c r="IO269">
        <v>1.218421</v>
      </c>
      <c r="IP269">
        <v>0.60249269999999999</v>
      </c>
      <c r="IQ269">
        <v>55.679780000000001</v>
      </c>
      <c r="IR269" s="1">
        <v>3.3801349999999998E-3</v>
      </c>
      <c r="IS269">
        <v>1.164577</v>
      </c>
      <c r="IT269">
        <v>0.60247229999999996</v>
      </c>
      <c r="IU269">
        <v>54.331499999999998</v>
      </c>
      <c r="IV269" s="1">
        <v>3.2330729999999999E-3</v>
      </c>
      <c r="IW269">
        <v>1.1138209999999999</v>
      </c>
      <c r="IX269">
        <v>0.60249109999999995</v>
      </c>
      <c r="IY269">
        <v>52.581209999999999</v>
      </c>
      <c r="IZ269" s="1">
        <v>3.0940160000000002E-3</v>
      </c>
      <c r="JA269">
        <v>1.065901</v>
      </c>
      <c r="JB269">
        <v>0.6024929</v>
      </c>
      <c r="JC269">
        <v>50.816220000000001</v>
      </c>
      <c r="JD269" s="1">
        <v>2.9624500000000002E-3</v>
      </c>
      <c r="JE269">
        <v>1.020632</v>
      </c>
      <c r="JF269">
        <v>0.60249379999999997</v>
      </c>
      <c r="JG269">
        <v>50.60521</v>
      </c>
      <c r="JH269" s="1">
        <v>2.8381399999999998E-3</v>
      </c>
      <c r="JI269">
        <v>0.97771260000000004</v>
      </c>
      <c r="JJ269">
        <v>0.60249549999999996</v>
      </c>
      <c r="JK269">
        <v>50.562660000000001</v>
      </c>
      <c r="JL269" s="1">
        <v>2.7183839999999999E-3</v>
      </c>
      <c r="JM269">
        <v>0.93698800000000004</v>
      </c>
      <c r="JN269">
        <v>0.60247079999999997</v>
      </c>
      <c r="JO269">
        <v>50.138010000000001</v>
      </c>
      <c r="JP269" s="1">
        <v>2.5996270000000002E-3</v>
      </c>
      <c r="JQ269">
        <v>0.89837440000000002</v>
      </c>
      <c r="JR269">
        <v>0.602491</v>
      </c>
      <c r="JS269">
        <v>49.628540000000001</v>
      </c>
      <c r="JT269" s="1">
        <v>2.4872729999999999E-3</v>
      </c>
      <c r="JU269">
        <v>0.86168820000000002</v>
      </c>
      <c r="JV269">
        <v>0.60249149999999996</v>
      </c>
      <c r="JW269">
        <v>49.234450000000002</v>
      </c>
      <c r="JX269" s="1">
        <v>2.380942E-3</v>
      </c>
      <c r="JY269">
        <v>0.82682619999999996</v>
      </c>
      <c r="JZ269">
        <v>0.60249169999999996</v>
      </c>
      <c r="KA269">
        <v>48.435380000000002</v>
      </c>
      <c r="KB269" s="1">
        <v>2.2805059999999999E-3</v>
      </c>
      <c r="KC269">
        <v>0.79370739999999995</v>
      </c>
      <c r="KD269">
        <v>0.60249509999999995</v>
      </c>
      <c r="KE269">
        <v>47.096530000000001</v>
      </c>
      <c r="KF269" s="1">
        <v>2.185659E-3</v>
      </c>
      <c r="KG269">
        <v>0.76230279999999995</v>
      </c>
      <c r="KH269">
        <v>0.60249129999999995</v>
      </c>
      <c r="KI269">
        <v>45.272869999999998</v>
      </c>
      <c r="KJ269" s="1">
        <v>2.0959469999999999E-3</v>
      </c>
      <c r="KK269">
        <v>0.732487</v>
      </c>
      <c r="KL269">
        <v>0.60249140000000001</v>
      </c>
      <c r="KM269">
        <v>45.333759999999998</v>
      </c>
      <c r="KN269" s="1">
        <v>2.010796E-3</v>
      </c>
      <c r="KO269">
        <v>0.70407520000000001</v>
      </c>
      <c r="KP269">
        <v>0.60250190000000003</v>
      </c>
      <c r="KQ269">
        <v>48.428109999999997</v>
      </c>
      <c r="KR269" s="1">
        <v>1.929605E-3</v>
      </c>
      <c r="KS269">
        <v>0.67692529999999995</v>
      </c>
      <c r="KT269">
        <v>0.60248630000000003</v>
      </c>
      <c r="KU269">
        <v>53.331310000000002</v>
      </c>
      <c r="KV269" s="1">
        <v>1.852392E-3</v>
      </c>
      <c r="KW269">
        <v>0.65099450000000003</v>
      </c>
      <c r="KX269">
        <v>0.60249370000000002</v>
      </c>
      <c r="KY269">
        <v>56.37</v>
      </c>
      <c r="KZ269" s="1">
        <v>1.778906E-3</v>
      </c>
      <c r="LA269">
        <v>0.62624420000000003</v>
      </c>
      <c r="LB269">
        <v>0.602495</v>
      </c>
      <c r="LC269">
        <v>55.755600000000001</v>
      </c>
      <c r="LD269" s="1">
        <v>1.7091879999999999E-3</v>
      </c>
      <c r="LE269">
        <v>0.60264169999999995</v>
      </c>
      <c r="LF269">
        <v>0.60249399999999997</v>
      </c>
      <c r="LG269">
        <v>53.627409999999998</v>
      </c>
      <c r="LH269" s="1">
        <v>1.6425190000000001E-3</v>
      </c>
      <c r="LI269">
        <v>0.58006210000000002</v>
      </c>
      <c r="LJ269">
        <v>0.60249039999999998</v>
      </c>
      <c r="LK269">
        <v>51.478720000000003</v>
      </c>
      <c r="LL269" s="1">
        <v>1.578989E-3</v>
      </c>
      <c r="LM269">
        <v>0.55845800000000001</v>
      </c>
      <c r="LN269">
        <v>0.60249200000000003</v>
      </c>
      <c r="LO269">
        <v>49.319279999999999</v>
      </c>
      <c r="LP269" s="1">
        <v>1.518328E-3</v>
      </c>
      <c r="LQ269">
        <v>0.53779699999999997</v>
      </c>
      <c r="LR269">
        <v>0.60249180000000002</v>
      </c>
      <c r="LS269">
        <v>48.420189999999998</v>
      </c>
      <c r="LT269" s="1">
        <v>1.460547E-3</v>
      </c>
      <c r="LU269">
        <v>0.51804039999999996</v>
      </c>
      <c r="LV269">
        <v>0.602495</v>
      </c>
      <c r="LW269">
        <v>49.146259999999998</v>
      </c>
      <c r="LX269" s="1">
        <v>1.405398E-3</v>
      </c>
      <c r="LY269">
        <v>0.49915540000000003</v>
      </c>
      <c r="LZ269">
        <v>0.60249609999999998</v>
      </c>
      <c r="MA269">
        <v>50.083669999999998</v>
      </c>
      <c r="MB269" s="1">
        <v>1.3525869999999999E-3</v>
      </c>
      <c r="MC269">
        <v>0.4810315</v>
      </c>
      <c r="MD269">
        <v>0.60249299999999995</v>
      </c>
      <c r="ME269">
        <v>51.081679999999999</v>
      </c>
      <c r="MF269" s="1">
        <v>1.3018940000000001E-3</v>
      </c>
      <c r="MG269">
        <v>0.46363290000000001</v>
      </c>
      <c r="MH269">
        <v>0.60249269999999999</v>
      </c>
      <c r="MI269">
        <v>51.122399999999999</v>
      </c>
      <c r="MJ269" s="1">
        <v>1.253339E-3</v>
      </c>
      <c r="MK269">
        <v>0.44694499999999998</v>
      </c>
      <c r="ML269">
        <v>0.60247119999999998</v>
      </c>
      <c r="MM269">
        <v>49.781190000000002</v>
      </c>
      <c r="MN269" s="1">
        <v>1.2066469999999999E-3</v>
      </c>
      <c r="MO269">
        <v>0.43095420000000001</v>
      </c>
      <c r="MP269">
        <v>0.6025007</v>
      </c>
      <c r="MQ269">
        <v>48.239649999999997</v>
      </c>
      <c r="MR269" s="1">
        <v>1.1620129999999999E-3</v>
      </c>
      <c r="MS269">
        <v>0.41562929999999998</v>
      </c>
      <c r="MT269">
        <v>0.60249540000000001</v>
      </c>
      <c r="MU269">
        <v>46.428690000000003</v>
      </c>
      <c r="MV269" s="1">
        <v>1.1193080000000001E-3</v>
      </c>
      <c r="MW269">
        <v>0.4009683</v>
      </c>
      <c r="MX269">
        <v>0.60249039999999998</v>
      </c>
      <c r="MY269">
        <v>45.697969999999998</v>
      </c>
      <c r="MZ269" s="1">
        <v>1.0785840000000001E-3</v>
      </c>
      <c r="NA269">
        <v>0.38691829999999999</v>
      </c>
      <c r="NB269">
        <v>0.60249180000000002</v>
      </c>
      <c r="NC269">
        <v>45.709130000000002</v>
      </c>
      <c r="ND269" s="1">
        <v>1.0395859999999999E-3</v>
      </c>
      <c r="NE269">
        <v>0.37345329999999999</v>
      </c>
      <c r="NF269">
        <v>0.60249109999999995</v>
      </c>
      <c r="NG269">
        <v>47.285240000000002</v>
      </c>
      <c r="NH269" s="1">
        <v>1.0022360000000001E-3</v>
      </c>
      <c r="NI269">
        <v>0.36054750000000002</v>
      </c>
      <c r="NJ269">
        <v>0.60248749999999995</v>
      </c>
      <c r="NK269">
        <v>49.824219999999997</v>
      </c>
      <c r="NL269" s="1">
        <v>9.6640859999999997E-4</v>
      </c>
      <c r="NM269">
        <v>0.34815010000000002</v>
      </c>
      <c r="NN269">
        <v>0.6024948</v>
      </c>
      <c r="NO269">
        <v>50.250039999999998</v>
      </c>
      <c r="NP269" s="1">
        <v>9.3216800000000004E-4</v>
      </c>
      <c r="NQ269">
        <v>0.3362541</v>
      </c>
      <c r="NR269">
        <v>0.60249379999999997</v>
      </c>
      <c r="NS269">
        <v>48.176780000000001</v>
      </c>
      <c r="NT269" s="1">
        <v>8.9921789999999999E-4</v>
      </c>
      <c r="NU269">
        <v>0.32480700000000001</v>
      </c>
      <c r="NV269">
        <v>0.60249379999999997</v>
      </c>
      <c r="NW269">
        <v>45.797150000000002</v>
      </c>
      <c r="NX269" s="1">
        <v>8.6764749999999999E-4</v>
      </c>
      <c r="NY269">
        <v>0.313805</v>
      </c>
      <c r="NZ269">
        <v>0.60247390000000001</v>
      </c>
      <c r="OA269">
        <v>43.77431</v>
      </c>
      <c r="OB269" s="1">
        <v>8.3736590000000005E-4</v>
      </c>
      <c r="OC269">
        <v>0.30319499999999999</v>
      </c>
      <c r="OD269">
        <v>0.60249529999999996</v>
      </c>
      <c r="OE269">
        <v>43.712380000000003</v>
      </c>
      <c r="OF269" s="1">
        <v>8.0836910000000001E-4</v>
      </c>
      <c r="OG269">
        <v>0.29298190000000002</v>
      </c>
      <c r="OH269">
        <v>0.60249810000000004</v>
      </c>
      <c r="OI269">
        <v>43.845970000000001</v>
      </c>
      <c r="OJ269" s="1">
        <v>7.8050129999999995E-4</v>
      </c>
      <c r="OK269">
        <v>0.28314840000000002</v>
      </c>
    </row>
    <row r="270" spans="1:401" x14ac:dyDescent="0.35">
      <c r="A270">
        <v>276</v>
      </c>
      <c r="B270" t="s">
        <v>4</v>
      </c>
      <c r="C270" t="s">
        <v>181</v>
      </c>
      <c r="D270" t="s">
        <v>276</v>
      </c>
      <c r="E270">
        <v>897.05690000000004</v>
      </c>
      <c r="F270">
        <v>1.334001</v>
      </c>
      <c r="G270">
        <v>26.65194</v>
      </c>
      <c r="H270">
        <v>0</v>
      </c>
      <c r="I270">
        <v>0</v>
      </c>
      <c r="J270">
        <v>1.3220400000000001</v>
      </c>
      <c r="K270">
        <v>27.37811</v>
      </c>
      <c r="L270">
        <v>0</v>
      </c>
      <c r="M270">
        <v>0</v>
      </c>
      <c r="N270">
        <v>1.310093</v>
      </c>
      <c r="O270">
        <v>27.553709999999999</v>
      </c>
      <c r="P270">
        <v>0</v>
      </c>
      <c r="Q270">
        <v>0</v>
      </c>
      <c r="R270">
        <v>1.2980119999999999</v>
      </c>
      <c r="S270">
        <v>28.368970000000001</v>
      </c>
      <c r="T270">
        <v>0</v>
      </c>
      <c r="U270">
        <v>0</v>
      </c>
      <c r="V270">
        <v>1.2860480000000001</v>
      </c>
      <c r="W270">
        <v>28.76398</v>
      </c>
      <c r="X270">
        <v>0</v>
      </c>
      <c r="Y270">
        <v>0</v>
      </c>
      <c r="Z270">
        <v>1.2741400000000001</v>
      </c>
      <c r="AA270">
        <v>28.074339999999999</v>
      </c>
      <c r="AB270">
        <v>0</v>
      </c>
      <c r="AC270">
        <v>0</v>
      </c>
      <c r="AD270">
        <v>1.262025</v>
      </c>
      <c r="AE270">
        <v>26.808789999999998</v>
      </c>
      <c r="AF270">
        <v>0</v>
      </c>
      <c r="AG270">
        <v>0</v>
      </c>
      <c r="AH270">
        <v>1.249906</v>
      </c>
      <c r="AI270">
        <v>25.778939999999999</v>
      </c>
      <c r="AJ270">
        <v>0</v>
      </c>
      <c r="AK270">
        <v>0</v>
      </c>
      <c r="AL270">
        <v>1.2398070000000001</v>
      </c>
      <c r="AM270">
        <v>25.46828</v>
      </c>
      <c r="AN270">
        <v>0</v>
      </c>
      <c r="AO270">
        <v>0</v>
      </c>
      <c r="AP270">
        <v>1.2302709999999999</v>
      </c>
      <c r="AQ270">
        <v>26.8764</v>
      </c>
      <c r="AR270">
        <v>0</v>
      </c>
      <c r="AS270">
        <v>0</v>
      </c>
      <c r="AT270">
        <v>1.220504</v>
      </c>
      <c r="AU270">
        <v>29.324729999999999</v>
      </c>
      <c r="AV270">
        <v>0</v>
      </c>
      <c r="AW270">
        <v>0</v>
      </c>
      <c r="AX270">
        <v>1.210645</v>
      </c>
      <c r="AY270">
        <v>32.015259999999998</v>
      </c>
      <c r="AZ270">
        <v>0</v>
      </c>
      <c r="BA270">
        <v>0</v>
      </c>
      <c r="BB270">
        <v>1.200798</v>
      </c>
      <c r="BC270">
        <v>33.782910000000001</v>
      </c>
      <c r="BD270">
        <v>0</v>
      </c>
      <c r="BE270">
        <v>0</v>
      </c>
      <c r="BF270">
        <v>1.1916089999999999</v>
      </c>
      <c r="BG270">
        <v>33.515419999999999</v>
      </c>
      <c r="BH270">
        <v>0</v>
      </c>
      <c r="BI270">
        <v>0</v>
      </c>
      <c r="BJ270">
        <v>1.1828050000000001</v>
      </c>
      <c r="BK270">
        <v>32.135390000000001</v>
      </c>
      <c r="BL270" s="1">
        <v>6.8575799999999996E-25</v>
      </c>
      <c r="BM270" s="1">
        <v>1.5854299999999999E-22</v>
      </c>
      <c r="BN270">
        <v>1.174469</v>
      </c>
      <c r="BO270">
        <v>30.74531</v>
      </c>
      <c r="BP270" s="1">
        <v>1.039892E-17</v>
      </c>
      <c r="BQ270" s="1">
        <v>2.006722E-15</v>
      </c>
      <c r="BR270">
        <v>1.166776</v>
      </c>
      <c r="BS270">
        <v>29.715150000000001</v>
      </c>
      <c r="BT270" s="1">
        <v>1.7445819999999999E-11</v>
      </c>
      <c r="BU270" s="1">
        <v>3.1491920000000002E-9</v>
      </c>
      <c r="BV270">
        <v>1.1597470000000001</v>
      </c>
      <c r="BW270">
        <v>30.196210000000001</v>
      </c>
      <c r="BX270" s="1">
        <v>3.3039919999999998E-8</v>
      </c>
      <c r="BY270" s="1">
        <v>6.3129540000000004E-6</v>
      </c>
      <c r="BZ270">
        <v>1.1535470000000001</v>
      </c>
      <c r="CA270">
        <v>31.288170000000001</v>
      </c>
      <c r="CB270" s="1">
        <v>8.6989030000000006E-6</v>
      </c>
      <c r="CC270" s="1">
        <v>1.7252369999999999E-3</v>
      </c>
      <c r="CD270">
        <v>1.148236</v>
      </c>
      <c r="CE270">
        <v>32.709470000000003</v>
      </c>
      <c r="CF270" s="1">
        <v>6.631896E-4</v>
      </c>
      <c r="CG270">
        <v>0.1354535</v>
      </c>
      <c r="CH270">
        <v>1.144075</v>
      </c>
      <c r="CI270">
        <v>33.579459999999997</v>
      </c>
      <c r="CJ270" s="1">
        <v>2.0016829999999999E-2</v>
      </c>
      <c r="CK270">
        <v>4.1811879999999997</v>
      </c>
      <c r="CL270">
        <v>1.1404559999999999</v>
      </c>
      <c r="CM270">
        <v>33.425870000000003</v>
      </c>
      <c r="CN270">
        <v>0.2857963</v>
      </c>
      <c r="CO270">
        <v>60.934280000000001</v>
      </c>
      <c r="CP270">
        <v>1.1369480000000001</v>
      </c>
      <c r="CQ270">
        <v>32.697609999999997</v>
      </c>
      <c r="CR270">
        <v>2.180037</v>
      </c>
      <c r="CS270">
        <v>473.05540000000002</v>
      </c>
      <c r="CT270">
        <v>1.1333869999999999</v>
      </c>
      <c r="CU270">
        <v>31.412880000000001</v>
      </c>
      <c r="CV270">
        <v>9.7239070000000005</v>
      </c>
      <c r="CW270">
        <v>2143.9969999999998</v>
      </c>
      <c r="CX270">
        <v>1.12965</v>
      </c>
      <c r="CY270">
        <v>30.32056</v>
      </c>
      <c r="CZ270">
        <v>27.268840000000001</v>
      </c>
      <c r="DA270">
        <v>6100.4750000000004</v>
      </c>
      <c r="DB270">
        <v>1.1257429999999999</v>
      </c>
      <c r="DC270">
        <v>30.666599999999999</v>
      </c>
      <c r="DD270">
        <v>51.087470000000003</v>
      </c>
      <c r="DE270">
        <v>11578.58</v>
      </c>
      <c r="DF270">
        <v>1.1217619999999999</v>
      </c>
      <c r="DG270">
        <v>32.722589999999997</v>
      </c>
      <c r="DH270">
        <v>67.297920000000005</v>
      </c>
      <c r="DI270">
        <v>15435.92</v>
      </c>
      <c r="DJ270">
        <v>1.117181</v>
      </c>
      <c r="DK270">
        <v>36.752890000000001</v>
      </c>
      <c r="DL270">
        <v>65.256680000000003</v>
      </c>
      <c r="DM270">
        <v>15131.72</v>
      </c>
      <c r="DN270">
        <v>1.1121570000000001</v>
      </c>
      <c r="DO270">
        <v>41.073140000000002</v>
      </c>
      <c r="DP270">
        <v>48.49906</v>
      </c>
      <c r="DQ270">
        <v>11356.69</v>
      </c>
      <c r="DR270">
        <v>1.106479</v>
      </c>
      <c r="DS270">
        <v>41.956620000000001</v>
      </c>
      <c r="DT270">
        <v>28.649260000000002</v>
      </c>
      <c r="DU270">
        <v>6768.0749999999998</v>
      </c>
      <c r="DV270">
        <v>1.100652</v>
      </c>
      <c r="DW270">
        <v>40.600879999999997</v>
      </c>
      <c r="DX270">
        <v>13.914759999999999</v>
      </c>
      <c r="DY270">
        <v>3310.8020000000001</v>
      </c>
      <c r="DZ270">
        <v>1.0946210000000001</v>
      </c>
      <c r="EA270">
        <v>39.064219999999999</v>
      </c>
      <c r="EB270">
        <v>5.7302559999999998</v>
      </c>
      <c r="EC270">
        <v>1371.202</v>
      </c>
      <c r="ED270">
        <v>1.0885480000000001</v>
      </c>
      <c r="EE270">
        <v>37.78087</v>
      </c>
      <c r="EF270">
        <v>2.0636510000000001</v>
      </c>
      <c r="EG270">
        <v>495.96120000000002</v>
      </c>
      <c r="EH270">
        <v>1.0826720000000001</v>
      </c>
      <c r="EI270">
        <v>37.717979999999997</v>
      </c>
      <c r="EJ270">
        <v>0.67436759999999996</v>
      </c>
      <c r="EK270">
        <v>162.49199999999999</v>
      </c>
      <c r="EL270">
        <v>1.077251</v>
      </c>
      <c r="EM270">
        <v>39.43488</v>
      </c>
      <c r="EN270">
        <v>0.21406919999999999</v>
      </c>
      <c r="EO270">
        <v>51.519129999999997</v>
      </c>
      <c r="EP270">
        <v>1.072425</v>
      </c>
      <c r="EQ270">
        <v>43.32638</v>
      </c>
      <c r="ER270" s="1">
        <v>7.7960130000000002E-2</v>
      </c>
      <c r="ES270">
        <v>18.57855</v>
      </c>
      <c r="ET270">
        <v>1.067871</v>
      </c>
      <c r="EU270">
        <v>47.08867</v>
      </c>
      <c r="EV270" s="1">
        <v>4.2396690000000001E-2</v>
      </c>
      <c r="EW270">
        <v>9.9333720000000003</v>
      </c>
      <c r="EX270">
        <v>1.0638179999999999</v>
      </c>
      <c r="EY270">
        <v>47.756610000000002</v>
      </c>
      <c r="EZ270" s="1">
        <v>3.5116599999999998E-2</v>
      </c>
      <c r="FA270">
        <v>8.1361609999999995</v>
      </c>
      <c r="FB270">
        <v>1.0604100000000001</v>
      </c>
      <c r="FC270">
        <v>47.01849</v>
      </c>
      <c r="FD270" s="1">
        <v>3.4565800000000001E-2</v>
      </c>
      <c r="FE270">
        <v>7.984267</v>
      </c>
      <c r="FF270">
        <v>1.0576399999999999</v>
      </c>
      <c r="FG270">
        <v>45.843940000000003</v>
      </c>
      <c r="FH270" s="1">
        <v>3.4681080000000003E-2</v>
      </c>
      <c r="FI270">
        <v>8.0099350000000005</v>
      </c>
      <c r="FJ270">
        <v>1.055469</v>
      </c>
      <c r="FK270">
        <v>44.678879999999999</v>
      </c>
      <c r="FL270" s="1">
        <v>3.3981209999999998E-2</v>
      </c>
      <c r="FM270">
        <v>7.8504550000000002</v>
      </c>
      <c r="FN270">
        <v>1.053776</v>
      </c>
      <c r="FO270">
        <v>44.717599999999997</v>
      </c>
      <c r="FP270" s="1">
        <v>3.2323650000000002E-2</v>
      </c>
      <c r="FQ270">
        <v>7.4705899999999996</v>
      </c>
      <c r="FR270">
        <v>1.0525180000000001</v>
      </c>
      <c r="FS270">
        <v>45.487789999999997</v>
      </c>
      <c r="FT270">
        <v>2.9905060000000001E-2</v>
      </c>
      <c r="FU270">
        <v>6.9153440000000002</v>
      </c>
      <c r="FV270">
        <v>1.0515509999999999</v>
      </c>
      <c r="FW270">
        <v>46.9499</v>
      </c>
      <c r="FX270">
        <v>2.6893529999999999E-2</v>
      </c>
      <c r="FY270">
        <v>6.2227209999999999</v>
      </c>
      <c r="FZ270">
        <v>1.050854</v>
      </c>
      <c r="GA270">
        <v>47.72831</v>
      </c>
      <c r="GB270">
        <v>2.339921E-2</v>
      </c>
      <c r="GC270">
        <v>5.4186040000000002</v>
      </c>
      <c r="GD270">
        <v>1.0503180000000001</v>
      </c>
      <c r="GE270">
        <v>47.771990000000002</v>
      </c>
      <c r="GF270" s="1">
        <v>1.9625E-2</v>
      </c>
      <c r="GG270">
        <v>4.5493880000000004</v>
      </c>
      <c r="GH270">
        <v>1.049966</v>
      </c>
      <c r="GI270">
        <v>46.78736</v>
      </c>
      <c r="GJ270">
        <v>1.5918109999999999E-2</v>
      </c>
      <c r="GK270">
        <v>3.6929919999999998</v>
      </c>
      <c r="GL270">
        <v>1.049728</v>
      </c>
      <c r="GM270">
        <v>45.408200000000001</v>
      </c>
      <c r="GN270" s="1">
        <v>1.2654230000000001E-2</v>
      </c>
      <c r="GO270">
        <v>2.9363920000000001</v>
      </c>
      <c r="GP270">
        <v>1.049526</v>
      </c>
      <c r="GQ270">
        <v>43.917929999999998</v>
      </c>
      <c r="GR270" s="1">
        <v>1.007064E-2</v>
      </c>
      <c r="GS270">
        <v>2.335636</v>
      </c>
      <c r="GT270">
        <v>1.049444</v>
      </c>
      <c r="GU270">
        <v>44.253950000000003</v>
      </c>
      <c r="GV270" s="1">
        <v>8.1993280000000005E-3</v>
      </c>
      <c r="GW270">
        <v>1.899413</v>
      </c>
      <c r="GX270">
        <v>1.0493570000000001</v>
      </c>
      <c r="GY270">
        <v>45.757060000000003</v>
      </c>
      <c r="GZ270" s="1">
        <v>6.9247809999999996E-3</v>
      </c>
      <c r="HA270">
        <v>1.602069</v>
      </c>
      <c r="HB270">
        <v>1.0493189999999999</v>
      </c>
      <c r="HC270">
        <v>48.566420000000001</v>
      </c>
      <c r="HD270" s="1">
        <v>6.0795069999999996E-3</v>
      </c>
      <c r="HE270">
        <v>1.4045719999999999</v>
      </c>
      <c r="HF270">
        <v>1.0492539999999999</v>
      </c>
      <c r="HG270">
        <v>50.960059999999999</v>
      </c>
      <c r="HH270" s="1">
        <v>5.5072100000000002E-3</v>
      </c>
      <c r="HI270">
        <v>1.2712209999999999</v>
      </c>
      <c r="HJ270">
        <v>1.04925</v>
      </c>
      <c r="HK270">
        <v>51.071689999999997</v>
      </c>
      <c r="HL270" s="1">
        <v>5.0976449999999996E-3</v>
      </c>
      <c r="HM270">
        <v>1.17598</v>
      </c>
      <c r="HN270">
        <v>1.049207</v>
      </c>
      <c r="HO270">
        <v>50.188839999999999</v>
      </c>
      <c r="HP270" s="1">
        <v>4.7819550000000001E-3</v>
      </c>
      <c r="HQ270">
        <v>1.1027450000000001</v>
      </c>
      <c r="HR270">
        <v>1.049218</v>
      </c>
      <c r="HS270">
        <v>48.441850000000002</v>
      </c>
      <c r="HT270" s="1">
        <v>4.5199810000000002E-3</v>
      </c>
      <c r="HU270">
        <v>1.0421</v>
      </c>
      <c r="HV270">
        <v>1.0492079999999999</v>
      </c>
      <c r="HW270">
        <v>46.70861</v>
      </c>
      <c r="HX270" s="1">
        <v>4.2910179999999997E-3</v>
      </c>
      <c r="HY270">
        <v>0.98924820000000002</v>
      </c>
      <c r="HZ270">
        <v>1.0491900000000001</v>
      </c>
      <c r="IA270">
        <v>46.854990000000001</v>
      </c>
      <c r="IB270" s="1">
        <v>4.0843060000000002E-3</v>
      </c>
      <c r="IC270">
        <v>0.94153229999999999</v>
      </c>
      <c r="ID270">
        <v>1.049188</v>
      </c>
      <c r="IE270">
        <v>49.561619999999998</v>
      </c>
      <c r="IF270" s="1">
        <v>3.8943900000000002E-3</v>
      </c>
      <c r="IG270">
        <v>0.89767180000000002</v>
      </c>
      <c r="IH270">
        <v>1.0492030000000001</v>
      </c>
      <c r="II270">
        <v>53.58728</v>
      </c>
      <c r="IJ270" s="1">
        <v>3.716937E-3</v>
      </c>
      <c r="IK270">
        <v>0.85676719999999995</v>
      </c>
      <c r="IL270">
        <v>1.0491680000000001</v>
      </c>
      <c r="IM270">
        <v>55.767910000000001</v>
      </c>
      <c r="IN270" s="1">
        <v>3.5507469999999999E-3</v>
      </c>
      <c r="IO270">
        <v>0.81839890000000004</v>
      </c>
      <c r="IP270">
        <v>1.0492049999999999</v>
      </c>
      <c r="IQ270">
        <v>55.672930000000001</v>
      </c>
      <c r="IR270" s="1">
        <v>3.393624E-3</v>
      </c>
      <c r="IS270">
        <v>0.78220769999999995</v>
      </c>
      <c r="IT270">
        <v>1.0492060000000001</v>
      </c>
      <c r="IU270">
        <v>54.328290000000003</v>
      </c>
      <c r="IV270" s="1">
        <v>3.2457929999999999E-3</v>
      </c>
      <c r="IW270">
        <v>0.74806640000000002</v>
      </c>
      <c r="IX270">
        <v>1.0491760000000001</v>
      </c>
      <c r="IY270">
        <v>52.590789999999998</v>
      </c>
      <c r="IZ270" s="1">
        <v>3.1060369999999999E-3</v>
      </c>
      <c r="JA270">
        <v>0.71586570000000005</v>
      </c>
      <c r="JB270">
        <v>1.049164</v>
      </c>
      <c r="JC270">
        <v>50.870449999999998</v>
      </c>
      <c r="JD270" s="1">
        <v>2.973818E-3</v>
      </c>
      <c r="JE270">
        <v>0.68543330000000002</v>
      </c>
      <c r="JF270">
        <v>1.049166</v>
      </c>
      <c r="JG270">
        <v>50.739080000000001</v>
      </c>
      <c r="JH270" s="1">
        <v>2.8489000000000001E-3</v>
      </c>
      <c r="JI270">
        <v>0.65658079999999996</v>
      </c>
      <c r="JJ270">
        <v>1.0492049999999999</v>
      </c>
      <c r="JK270">
        <v>50.595010000000002</v>
      </c>
      <c r="JL270" s="1">
        <v>2.728603E-3</v>
      </c>
      <c r="JM270">
        <v>0.62921470000000002</v>
      </c>
      <c r="JN270">
        <v>1.049204</v>
      </c>
      <c r="JO270">
        <v>50.13993</v>
      </c>
      <c r="JP270" s="1">
        <v>2.6092989999999998E-3</v>
      </c>
      <c r="JQ270">
        <v>0.60324809999999995</v>
      </c>
      <c r="JR270">
        <v>1.0491999999999999</v>
      </c>
      <c r="JS270">
        <v>49.619070000000001</v>
      </c>
      <c r="JT270" s="1">
        <v>2.496439E-3</v>
      </c>
      <c r="JU270">
        <v>0.57860860000000003</v>
      </c>
      <c r="JV270">
        <v>1.0491980000000001</v>
      </c>
      <c r="JW270">
        <v>49.191760000000002</v>
      </c>
      <c r="JX270" s="1">
        <v>2.3896249999999998E-3</v>
      </c>
      <c r="JY270">
        <v>0.55517700000000003</v>
      </c>
      <c r="JZ270">
        <v>1.049175</v>
      </c>
      <c r="KA270">
        <v>48.422809999999998</v>
      </c>
      <c r="KB270" s="1">
        <v>2.2887379999999998E-3</v>
      </c>
      <c r="KC270">
        <v>0.53292269999999997</v>
      </c>
      <c r="KD270">
        <v>1.049204</v>
      </c>
      <c r="KE270">
        <v>47.121299999999998</v>
      </c>
      <c r="KF270" s="1">
        <v>2.1934509999999999E-3</v>
      </c>
      <c r="KG270">
        <v>0.51181659999999995</v>
      </c>
      <c r="KH270">
        <v>1.0492030000000001</v>
      </c>
      <c r="KI270">
        <v>45.336120000000001</v>
      </c>
      <c r="KJ270" s="1">
        <v>2.103331E-3</v>
      </c>
      <c r="KK270">
        <v>0.49177490000000001</v>
      </c>
      <c r="KL270">
        <v>1.0492049999999999</v>
      </c>
      <c r="KM270">
        <v>45.477780000000003</v>
      </c>
      <c r="KN270" s="1">
        <v>2.0178510000000002E-3</v>
      </c>
      <c r="KO270">
        <v>0.47269519999999998</v>
      </c>
      <c r="KP270">
        <v>1.0491760000000001</v>
      </c>
      <c r="KQ270">
        <v>48.643920000000001</v>
      </c>
      <c r="KR270" s="1">
        <v>1.936321E-3</v>
      </c>
      <c r="KS270">
        <v>0.45446249999999999</v>
      </c>
      <c r="KT270">
        <v>1.0491969999999999</v>
      </c>
      <c r="KU270">
        <v>53.533610000000003</v>
      </c>
      <c r="KV270" s="1">
        <v>1.858784E-3</v>
      </c>
      <c r="KW270">
        <v>0.43703310000000001</v>
      </c>
      <c r="KX270">
        <v>1.0491680000000001</v>
      </c>
      <c r="KY270">
        <v>56.441580000000002</v>
      </c>
      <c r="KZ270" s="1">
        <v>1.7849980000000001E-3</v>
      </c>
      <c r="LA270">
        <v>0.42041460000000003</v>
      </c>
      <c r="LB270">
        <v>1.049169</v>
      </c>
      <c r="LC270">
        <v>55.699579999999997</v>
      </c>
      <c r="LD270" s="1">
        <v>1.714992E-3</v>
      </c>
      <c r="LE270">
        <v>0.40455849999999999</v>
      </c>
      <c r="LF270">
        <v>1.0492010000000001</v>
      </c>
      <c r="LG270">
        <v>53.62294</v>
      </c>
      <c r="LH270" s="1">
        <v>1.6480659999999999E-3</v>
      </c>
      <c r="LI270">
        <v>0.38938879999999998</v>
      </c>
      <c r="LJ270">
        <v>1.049199</v>
      </c>
      <c r="LK270">
        <v>51.518529999999998</v>
      </c>
      <c r="LL270" s="1">
        <v>1.584294E-3</v>
      </c>
      <c r="LM270">
        <v>0.37488250000000001</v>
      </c>
      <c r="LN270">
        <v>1.0492060000000001</v>
      </c>
      <c r="LO270">
        <v>49.365310000000001</v>
      </c>
      <c r="LP270" s="1">
        <v>1.5234140000000001E-3</v>
      </c>
      <c r="LQ270">
        <v>0.36100719999999997</v>
      </c>
      <c r="LR270">
        <v>1.0491630000000001</v>
      </c>
      <c r="LS270">
        <v>48.488430000000001</v>
      </c>
      <c r="LT270" s="1">
        <v>1.4653789999999999E-3</v>
      </c>
      <c r="LU270">
        <v>0.34773599999999999</v>
      </c>
      <c r="LV270">
        <v>1.049169</v>
      </c>
      <c r="LW270">
        <v>49.219459999999998</v>
      </c>
      <c r="LX270" s="1">
        <v>1.410019E-3</v>
      </c>
      <c r="LY270">
        <v>0.3350535</v>
      </c>
      <c r="LZ270">
        <v>1.0492049999999999</v>
      </c>
      <c r="MA270">
        <v>50.058320000000002</v>
      </c>
      <c r="MB270" s="1">
        <v>1.3570089999999999E-3</v>
      </c>
      <c r="MC270">
        <v>0.3228818</v>
      </c>
      <c r="MD270">
        <v>1.049167</v>
      </c>
      <c r="ME270">
        <v>51.082850000000001</v>
      </c>
      <c r="MF270" s="1">
        <v>1.3061500000000001E-3</v>
      </c>
      <c r="MG270">
        <v>0.31120370000000003</v>
      </c>
      <c r="MH270">
        <v>1.049199</v>
      </c>
      <c r="MI270">
        <v>51.059829999999998</v>
      </c>
      <c r="MJ270" s="1">
        <v>1.2574089999999999E-3</v>
      </c>
      <c r="MK270">
        <v>0.29999300000000001</v>
      </c>
      <c r="ML270">
        <v>1.0492049999999999</v>
      </c>
      <c r="MM270">
        <v>49.731119999999997</v>
      </c>
      <c r="MN270" s="1">
        <v>1.2105429999999999E-3</v>
      </c>
      <c r="MO270">
        <v>0.28925070000000003</v>
      </c>
      <c r="MP270">
        <v>1.049175</v>
      </c>
      <c r="MQ270">
        <v>48.257040000000003</v>
      </c>
      <c r="MR270" s="1">
        <v>1.165735E-3</v>
      </c>
      <c r="MS270">
        <v>0.27896680000000001</v>
      </c>
      <c r="MT270">
        <v>1.049167</v>
      </c>
      <c r="MU270">
        <v>46.510010000000001</v>
      </c>
      <c r="MV270" s="1">
        <v>1.122856E-3</v>
      </c>
      <c r="MW270">
        <v>0.2691171</v>
      </c>
      <c r="MX270">
        <v>1.049204</v>
      </c>
      <c r="MY270">
        <v>45.833170000000003</v>
      </c>
      <c r="MZ270" s="1">
        <v>1.081987E-3</v>
      </c>
      <c r="NA270">
        <v>0.25968160000000001</v>
      </c>
      <c r="NB270">
        <v>1.049204</v>
      </c>
      <c r="NC270">
        <v>45.88796</v>
      </c>
      <c r="ND270" s="1">
        <v>1.042844E-3</v>
      </c>
      <c r="NE270">
        <v>0.25063869999999999</v>
      </c>
      <c r="NF270">
        <v>1.0492049999999999</v>
      </c>
      <c r="NG270">
        <v>47.456789999999998</v>
      </c>
      <c r="NH270" s="1">
        <v>1.0053550000000001E-3</v>
      </c>
      <c r="NI270">
        <v>0.24197279999999999</v>
      </c>
      <c r="NJ270">
        <v>1.049196</v>
      </c>
      <c r="NK270">
        <v>49.981050000000003</v>
      </c>
      <c r="NL270" s="1">
        <v>9.6940850000000001E-4</v>
      </c>
      <c r="NM270">
        <v>0.2336522</v>
      </c>
      <c r="NN270">
        <v>1.0492010000000001</v>
      </c>
      <c r="NO270">
        <v>50.240670000000001</v>
      </c>
      <c r="NP270" s="1">
        <v>9.3503559999999996E-4</v>
      </c>
      <c r="NQ270">
        <v>0.22566230000000001</v>
      </c>
      <c r="NR270">
        <v>1.0491779999999999</v>
      </c>
      <c r="NS270">
        <v>48.170960000000001</v>
      </c>
      <c r="NT270" s="1">
        <v>9.0198350000000004E-4</v>
      </c>
      <c r="NU270">
        <v>0.2179807</v>
      </c>
      <c r="NV270">
        <v>1.0491649999999999</v>
      </c>
      <c r="NW270">
        <v>45.836150000000004</v>
      </c>
      <c r="NX270" s="1">
        <v>8.702928E-4</v>
      </c>
      <c r="NY270">
        <v>0.2105919</v>
      </c>
      <c r="NZ270">
        <v>1.049166</v>
      </c>
      <c r="OA270">
        <v>43.847349999999999</v>
      </c>
      <c r="OB270" s="1">
        <v>8.3990900000000001E-4</v>
      </c>
      <c r="OC270">
        <v>0.20346590000000001</v>
      </c>
      <c r="OD270">
        <v>1.0492049999999999</v>
      </c>
      <c r="OE270">
        <v>43.822890000000001</v>
      </c>
      <c r="OF270" s="1">
        <v>8.1082430000000002E-4</v>
      </c>
      <c r="OG270">
        <v>0.19661500000000001</v>
      </c>
      <c r="OH270">
        <v>1.049213</v>
      </c>
      <c r="OI270">
        <v>43.81118</v>
      </c>
      <c r="OJ270" s="1">
        <v>7.8286879999999999E-4</v>
      </c>
      <c r="OK270">
        <v>0.19001489999999999</v>
      </c>
    </row>
    <row r="271" spans="1:401" x14ac:dyDescent="0.35">
      <c r="A271">
        <v>277</v>
      </c>
      <c r="B271" t="s">
        <v>4</v>
      </c>
      <c r="C271" t="s">
        <v>181</v>
      </c>
      <c r="D271" t="s">
        <v>277</v>
      </c>
      <c r="E271">
        <v>921.18179999999995</v>
      </c>
      <c r="F271">
        <v>1.0944309999999999</v>
      </c>
      <c r="G271">
        <v>26.63279</v>
      </c>
      <c r="H271">
        <v>0</v>
      </c>
      <c r="I271">
        <v>0</v>
      </c>
      <c r="J271">
        <v>1.093696</v>
      </c>
      <c r="K271">
        <v>27.377780000000001</v>
      </c>
      <c r="L271">
        <v>0</v>
      </c>
      <c r="M271">
        <v>0</v>
      </c>
      <c r="N271">
        <v>1.092851</v>
      </c>
      <c r="O271">
        <v>27.57132</v>
      </c>
      <c r="P271">
        <v>0</v>
      </c>
      <c r="Q271">
        <v>0</v>
      </c>
      <c r="R271">
        <v>1.091871</v>
      </c>
      <c r="S271">
        <v>28.43825</v>
      </c>
      <c r="T271">
        <v>0</v>
      </c>
      <c r="U271">
        <v>0</v>
      </c>
      <c r="V271">
        <v>1.090997</v>
      </c>
      <c r="W271">
        <v>28.854199999999999</v>
      </c>
      <c r="X271">
        <v>0</v>
      </c>
      <c r="Y271">
        <v>0</v>
      </c>
      <c r="Z271">
        <v>1.090123</v>
      </c>
      <c r="AA271">
        <v>28.147390000000001</v>
      </c>
      <c r="AB271">
        <v>0</v>
      </c>
      <c r="AC271">
        <v>0</v>
      </c>
      <c r="AD271">
        <v>1.089194</v>
      </c>
      <c r="AE271">
        <v>26.87041</v>
      </c>
      <c r="AF271">
        <v>0</v>
      </c>
      <c r="AG271">
        <v>0</v>
      </c>
      <c r="AH271">
        <v>1.088287</v>
      </c>
      <c r="AI271">
        <v>25.80706</v>
      </c>
      <c r="AJ271">
        <v>0</v>
      </c>
      <c r="AK271">
        <v>0</v>
      </c>
      <c r="AL271">
        <v>1.0886130000000001</v>
      </c>
      <c r="AM271">
        <v>25.480170000000001</v>
      </c>
      <c r="AN271">
        <v>0</v>
      </c>
      <c r="AO271">
        <v>0</v>
      </c>
      <c r="AP271">
        <v>1.089175</v>
      </c>
      <c r="AQ271">
        <v>26.907070000000001</v>
      </c>
      <c r="AR271">
        <v>0</v>
      </c>
      <c r="AS271">
        <v>0</v>
      </c>
      <c r="AT271">
        <v>1.0897509999999999</v>
      </c>
      <c r="AU271">
        <v>29.380089999999999</v>
      </c>
      <c r="AV271">
        <v>0</v>
      </c>
      <c r="AW271">
        <v>0</v>
      </c>
      <c r="AX271">
        <v>1.0908180000000001</v>
      </c>
      <c r="AY271">
        <v>32.128799999999998</v>
      </c>
      <c r="AZ271">
        <v>0</v>
      </c>
      <c r="BA271">
        <v>0</v>
      </c>
      <c r="BB271">
        <v>1.0922559999999999</v>
      </c>
      <c r="BC271">
        <v>33.886679999999998</v>
      </c>
      <c r="BD271">
        <v>0</v>
      </c>
      <c r="BE271">
        <v>0</v>
      </c>
      <c r="BF271">
        <v>1.093917</v>
      </c>
      <c r="BG271">
        <v>33.592329999999997</v>
      </c>
      <c r="BH271">
        <v>0</v>
      </c>
      <c r="BI271">
        <v>0</v>
      </c>
      <c r="BJ271">
        <v>1.095647</v>
      </c>
      <c r="BK271">
        <v>32.208550000000002</v>
      </c>
      <c r="BL271" s="1">
        <v>8.4938840000000006E-26</v>
      </c>
      <c r="BM271" s="1">
        <v>2.5837650000000001E-23</v>
      </c>
      <c r="BN271">
        <v>1.0974809999999999</v>
      </c>
      <c r="BO271">
        <v>30.812239999999999</v>
      </c>
      <c r="BP271" s="1">
        <v>1.14696E-18</v>
      </c>
      <c r="BQ271" s="1">
        <v>3.4961060000000002E-16</v>
      </c>
      <c r="BR271">
        <v>1.099467</v>
      </c>
      <c r="BS271">
        <v>29.759070000000001</v>
      </c>
      <c r="BT271" s="1">
        <v>9.8523299999999995E-12</v>
      </c>
      <c r="BU271" s="1">
        <v>2.0386789999999999E-9</v>
      </c>
      <c r="BV271">
        <v>1.1016060000000001</v>
      </c>
      <c r="BW271">
        <v>30.24091</v>
      </c>
      <c r="BX271" s="1">
        <v>2.1855960000000001E-8</v>
      </c>
      <c r="BY271" s="1">
        <v>4.9078300000000002E-6</v>
      </c>
      <c r="BZ271">
        <v>1.103561</v>
      </c>
      <c r="CA271">
        <v>31.277930000000001</v>
      </c>
      <c r="CB271" s="1">
        <v>6.2920409999999997E-6</v>
      </c>
      <c r="CC271" s="1">
        <v>1.4937010000000001E-3</v>
      </c>
      <c r="CD271">
        <v>1.1053820000000001</v>
      </c>
      <c r="CE271">
        <v>32.700760000000002</v>
      </c>
      <c r="CF271" s="1">
        <v>5.1183969999999996E-4</v>
      </c>
      <c r="CG271">
        <v>0.12707099999999999</v>
      </c>
      <c r="CH271">
        <v>1.1071519999999999</v>
      </c>
      <c r="CI271">
        <v>33.530290000000001</v>
      </c>
      <c r="CJ271" s="1">
        <v>1.6275669999999999E-2</v>
      </c>
      <c r="CK271">
        <v>4.1900829999999996</v>
      </c>
      <c r="CL271">
        <v>1.108568</v>
      </c>
      <c r="CM271">
        <v>33.418430000000001</v>
      </c>
      <c r="CN271">
        <v>0.24285960000000001</v>
      </c>
      <c r="CO271">
        <v>64.646289999999993</v>
      </c>
      <c r="CP271">
        <v>1.109594</v>
      </c>
      <c r="CQ271">
        <v>32.731369999999998</v>
      </c>
      <c r="CR271">
        <v>1.9249149999999999</v>
      </c>
      <c r="CS271">
        <v>527.88189999999997</v>
      </c>
      <c r="CT271">
        <v>1.110466</v>
      </c>
      <c r="CU271">
        <v>31.490030000000001</v>
      </c>
      <c r="CV271">
        <v>8.8809369999999994</v>
      </c>
      <c r="CW271">
        <v>2503.585</v>
      </c>
      <c r="CX271">
        <v>1.1112299999999999</v>
      </c>
      <c r="CY271">
        <v>30.423120000000001</v>
      </c>
      <c r="CZ271">
        <v>25.66395</v>
      </c>
      <c r="DA271">
        <v>7422.5529999999999</v>
      </c>
      <c r="DB271">
        <v>1.1114550000000001</v>
      </c>
      <c r="DC271">
        <v>30.78464</v>
      </c>
      <c r="DD271">
        <v>49.382930000000002</v>
      </c>
      <c r="DE271">
        <v>14624.07</v>
      </c>
      <c r="DF271">
        <v>1.110671</v>
      </c>
      <c r="DG271">
        <v>32.868729999999999</v>
      </c>
      <c r="DH271">
        <v>66.625479999999996</v>
      </c>
      <c r="DI271">
        <v>20174.91</v>
      </c>
      <c r="DJ271">
        <v>1.109701</v>
      </c>
      <c r="DK271">
        <v>36.951920000000001</v>
      </c>
      <c r="DL271">
        <v>65.988600000000005</v>
      </c>
      <c r="DM271">
        <v>20402.169999999998</v>
      </c>
      <c r="DN271">
        <v>1.1086549999999999</v>
      </c>
      <c r="DO271">
        <v>41.281320000000001</v>
      </c>
      <c r="DP271">
        <v>49.974040000000002</v>
      </c>
      <c r="DQ271">
        <v>15751.03</v>
      </c>
      <c r="DR271">
        <v>1.1076299999999999</v>
      </c>
      <c r="DS271">
        <v>42.032150000000001</v>
      </c>
      <c r="DT271">
        <v>30.014309999999998</v>
      </c>
      <c r="DU271">
        <v>9630.5869999999995</v>
      </c>
      <c r="DV271">
        <v>1.1075600000000001</v>
      </c>
      <c r="DW271">
        <v>40.662120000000002</v>
      </c>
      <c r="DX271">
        <v>14.78917</v>
      </c>
      <c r="DY271">
        <v>4819.6369999999997</v>
      </c>
      <c r="DZ271">
        <v>1.1080000000000001</v>
      </c>
      <c r="EA271">
        <v>39.131929999999997</v>
      </c>
      <c r="EB271">
        <v>6.1654140000000002</v>
      </c>
      <c r="EC271">
        <v>2036.6679999999999</v>
      </c>
      <c r="ED271">
        <v>1.1086689999999999</v>
      </c>
      <c r="EE271">
        <v>37.835990000000002</v>
      </c>
      <c r="EF271">
        <v>2.2424240000000002</v>
      </c>
      <c r="EG271">
        <v>749.27300000000002</v>
      </c>
      <c r="EH271">
        <v>1.109556</v>
      </c>
      <c r="EI271">
        <v>37.760800000000003</v>
      </c>
      <c r="EJ271">
        <v>0.73753170000000001</v>
      </c>
      <c r="EK271">
        <v>248.51249999999999</v>
      </c>
      <c r="EL271">
        <v>1.1107629999999999</v>
      </c>
      <c r="EM271">
        <v>39.498309999999996</v>
      </c>
      <c r="EN271">
        <v>0.23382240000000001</v>
      </c>
      <c r="EO271">
        <v>78.892660000000006</v>
      </c>
      <c r="EP271">
        <v>1.112098</v>
      </c>
      <c r="EQ271">
        <v>43.41648</v>
      </c>
      <c r="ER271" s="1">
        <v>8.3484089999999997E-2</v>
      </c>
      <c r="ES271">
        <v>27.720829999999999</v>
      </c>
      <c r="ET271">
        <v>1.1132489999999999</v>
      </c>
      <c r="EU271">
        <v>47.156019999999998</v>
      </c>
      <c r="EV271">
        <v>4.3715289999999997E-2</v>
      </c>
      <c r="EW271">
        <v>14.021420000000001</v>
      </c>
      <c r="EX271">
        <v>1.114349</v>
      </c>
      <c r="EY271">
        <v>47.694420000000001</v>
      </c>
      <c r="EZ271" s="1">
        <v>3.5321900000000003E-2</v>
      </c>
      <c r="FA271">
        <v>11.04711</v>
      </c>
      <c r="FB271">
        <v>1.1154900000000001</v>
      </c>
      <c r="FC271">
        <v>46.983609999999999</v>
      </c>
      <c r="FD271" s="1">
        <v>3.4552760000000002E-2</v>
      </c>
      <c r="FE271">
        <v>10.73129</v>
      </c>
      <c r="FF271">
        <v>1.1165780000000001</v>
      </c>
      <c r="FG271">
        <v>45.854439999999997</v>
      </c>
      <c r="FH271">
        <v>3.4696060000000001E-2</v>
      </c>
      <c r="FI271">
        <v>10.78</v>
      </c>
      <c r="FJ271">
        <v>1.1177029999999999</v>
      </c>
      <c r="FK271">
        <v>44.75085</v>
      </c>
      <c r="FL271" s="1">
        <v>3.4067779999999999E-2</v>
      </c>
      <c r="FM271">
        <v>10.603429999999999</v>
      </c>
      <c r="FN271">
        <v>1.118582</v>
      </c>
      <c r="FO271">
        <v>44.862540000000003</v>
      </c>
      <c r="FP271" s="1">
        <v>3.2475539999999997E-2</v>
      </c>
      <c r="FQ271">
        <v>10.12631</v>
      </c>
      <c r="FR271">
        <v>1.119327</v>
      </c>
      <c r="FS271">
        <v>45.634160000000001</v>
      </c>
      <c r="FT271" s="1">
        <v>3.010703E-2</v>
      </c>
      <c r="FU271">
        <v>9.4049420000000001</v>
      </c>
      <c r="FV271">
        <v>1.1199190000000001</v>
      </c>
      <c r="FW271">
        <v>47.044350000000001</v>
      </c>
      <c r="FX271" s="1">
        <v>2.7136529999999999E-2</v>
      </c>
      <c r="FY271">
        <v>8.4932700000000008</v>
      </c>
      <c r="FZ271">
        <v>1.120409</v>
      </c>
      <c r="GA271">
        <v>47.732930000000003</v>
      </c>
      <c r="GB271">
        <v>2.3673349999999999E-2</v>
      </c>
      <c r="GC271">
        <v>7.4261210000000002</v>
      </c>
      <c r="GD271">
        <v>1.120682</v>
      </c>
      <c r="GE271">
        <v>47.732990000000001</v>
      </c>
      <c r="GF271" s="1">
        <v>1.9909920000000001E-2</v>
      </c>
      <c r="GG271">
        <v>6.2615360000000004</v>
      </c>
      <c r="GH271">
        <v>1.1210150000000001</v>
      </c>
      <c r="GI271">
        <v>46.754289999999997</v>
      </c>
      <c r="GJ271" s="1">
        <v>1.6185620000000001E-2</v>
      </c>
      <c r="GK271">
        <v>5.1011620000000004</v>
      </c>
      <c r="GL271">
        <v>1.1212200000000001</v>
      </c>
      <c r="GM271">
        <v>45.428579999999997</v>
      </c>
      <c r="GN271" s="1">
        <v>1.287872E-2</v>
      </c>
      <c r="GO271">
        <v>4.0627319999999996</v>
      </c>
      <c r="GP271">
        <v>1.121326</v>
      </c>
      <c r="GQ271">
        <v>43.996540000000003</v>
      </c>
      <c r="GR271" s="1">
        <v>1.024067E-2</v>
      </c>
      <c r="GS271">
        <v>3.228154</v>
      </c>
      <c r="GT271">
        <v>1.1214059999999999</v>
      </c>
      <c r="GU271">
        <v>44.407510000000002</v>
      </c>
      <c r="GV271" s="1">
        <v>8.3185169999999992E-3</v>
      </c>
      <c r="GW271">
        <v>2.6165829999999999</v>
      </c>
      <c r="GX271">
        <v>1.12148</v>
      </c>
      <c r="GY271">
        <v>45.861220000000003</v>
      </c>
      <c r="GZ271" s="1">
        <v>7.0044640000000002E-3</v>
      </c>
      <c r="HA271">
        <v>2.1971500000000002</v>
      </c>
      <c r="HB271">
        <v>1.121572</v>
      </c>
      <c r="HC271">
        <v>48.637259999999998</v>
      </c>
      <c r="HD271" s="1">
        <v>6.1325260000000001E-3</v>
      </c>
      <c r="HE271">
        <v>1.918239</v>
      </c>
      <c r="HF271">
        <v>1.121588</v>
      </c>
      <c r="HG271">
        <v>50.95637</v>
      </c>
      <c r="HH271" s="1">
        <v>5.5437969999999996E-3</v>
      </c>
      <c r="HI271">
        <v>1.730559</v>
      </c>
      <c r="HJ271">
        <v>1.1215809999999999</v>
      </c>
      <c r="HK271">
        <v>51.011560000000003</v>
      </c>
      <c r="HL271" s="1">
        <v>5.1246620000000003E-3</v>
      </c>
      <c r="HM271">
        <v>1.5976079999999999</v>
      </c>
      <c r="HN271">
        <v>1.121596</v>
      </c>
      <c r="HO271">
        <v>50.17266</v>
      </c>
      <c r="HP271" s="1">
        <v>4.803491E-3</v>
      </c>
      <c r="HQ271">
        <v>1.4962500000000001</v>
      </c>
      <c r="HR271">
        <v>1.1216410000000001</v>
      </c>
      <c r="HS271">
        <v>48.492249999999999</v>
      </c>
      <c r="HT271" s="1">
        <v>4.538388E-3</v>
      </c>
      <c r="HU271">
        <v>1.413001</v>
      </c>
      <c r="HV271">
        <v>1.1216120000000001</v>
      </c>
      <c r="HW271">
        <v>46.829799999999999</v>
      </c>
      <c r="HX271" s="1">
        <v>4.3073019999999998E-3</v>
      </c>
      <c r="HY271">
        <v>1.340781</v>
      </c>
      <c r="HZ271">
        <v>1.1216680000000001</v>
      </c>
      <c r="IA271">
        <v>47.06962</v>
      </c>
      <c r="IB271" s="1">
        <v>4.0991789999999997E-3</v>
      </c>
      <c r="IC271">
        <v>1.275806</v>
      </c>
      <c r="ID271">
        <v>1.1216649999999999</v>
      </c>
      <c r="IE271">
        <v>49.819830000000003</v>
      </c>
      <c r="IF271" s="1">
        <v>3.9081589999999996E-3</v>
      </c>
      <c r="IG271">
        <v>1.216178</v>
      </c>
      <c r="IH271">
        <v>1.1216539999999999</v>
      </c>
      <c r="II271">
        <v>53.801670000000001</v>
      </c>
      <c r="IJ271" s="1">
        <v>3.7298639999999998E-3</v>
      </c>
      <c r="IK271">
        <v>1.1606609999999999</v>
      </c>
      <c r="IL271">
        <v>1.1216459999999999</v>
      </c>
      <c r="IM271">
        <v>55.854529999999997</v>
      </c>
      <c r="IN271" s="1">
        <v>3.5628999999999999E-3</v>
      </c>
      <c r="IO271">
        <v>1.108565</v>
      </c>
      <c r="IP271">
        <v>1.1216569999999999</v>
      </c>
      <c r="IQ271">
        <v>55.674840000000003</v>
      </c>
      <c r="IR271" s="1">
        <v>3.4051070000000001E-3</v>
      </c>
      <c r="IS271">
        <v>1.059501</v>
      </c>
      <c r="IT271">
        <v>1.121645</v>
      </c>
      <c r="IU271">
        <v>54.33099</v>
      </c>
      <c r="IV271" s="1">
        <v>3.256606E-3</v>
      </c>
      <c r="IW271">
        <v>1.013174</v>
      </c>
      <c r="IX271">
        <v>1.1216429999999999</v>
      </c>
      <c r="IY271">
        <v>52.623719999999999</v>
      </c>
      <c r="IZ271" s="1">
        <v>3.1162270000000001E-3</v>
      </c>
      <c r="JA271">
        <v>0.96950320000000001</v>
      </c>
      <c r="JB271">
        <v>1.1216440000000001</v>
      </c>
      <c r="JC271">
        <v>50.941389999999998</v>
      </c>
      <c r="JD271" s="1">
        <v>2.983477E-3</v>
      </c>
      <c r="JE271">
        <v>0.92820670000000005</v>
      </c>
      <c r="JF271">
        <v>1.1216470000000001</v>
      </c>
      <c r="JG271">
        <v>50.885350000000003</v>
      </c>
      <c r="JH271" s="1">
        <v>2.8580459999999999E-3</v>
      </c>
      <c r="JI271">
        <v>0.88910299999999998</v>
      </c>
      <c r="JJ271">
        <v>1.1216390000000001</v>
      </c>
      <c r="JK271">
        <v>50.688160000000003</v>
      </c>
      <c r="JL271" s="1">
        <v>2.7372730000000001E-3</v>
      </c>
      <c r="JM271">
        <v>0.85200949999999998</v>
      </c>
      <c r="JN271">
        <v>1.1216429999999999</v>
      </c>
      <c r="JO271">
        <v>50.177439999999997</v>
      </c>
      <c r="JP271" s="1">
        <v>2.6175080000000002E-3</v>
      </c>
      <c r="JQ271">
        <v>0.81680640000000004</v>
      </c>
      <c r="JR271">
        <v>1.1216349999999999</v>
      </c>
      <c r="JS271">
        <v>49.59019</v>
      </c>
      <c r="JT271" s="1">
        <v>2.5042129999999999E-3</v>
      </c>
      <c r="JU271">
        <v>0.78342239999999996</v>
      </c>
      <c r="JV271">
        <v>1.1216440000000001</v>
      </c>
      <c r="JW271">
        <v>49.145180000000003</v>
      </c>
      <c r="JX271" s="1">
        <v>2.3970049999999998E-3</v>
      </c>
      <c r="JY271">
        <v>0.75164920000000002</v>
      </c>
      <c r="JZ271">
        <v>1.1216520000000001</v>
      </c>
      <c r="KA271">
        <v>48.408389999999997</v>
      </c>
      <c r="KB271" s="1">
        <v>2.2957250000000002E-3</v>
      </c>
      <c r="KC271">
        <v>0.72148420000000002</v>
      </c>
      <c r="KD271">
        <v>1.12164</v>
      </c>
      <c r="KE271">
        <v>47.165840000000003</v>
      </c>
      <c r="KF271" s="1">
        <v>2.2000539999999999E-3</v>
      </c>
      <c r="KG271">
        <v>0.69287810000000005</v>
      </c>
      <c r="KH271">
        <v>1.121656</v>
      </c>
      <c r="KI271">
        <v>45.417679999999997</v>
      </c>
      <c r="KJ271" s="1">
        <v>2.1096159999999999E-3</v>
      </c>
      <c r="KK271">
        <v>0.66570870000000004</v>
      </c>
      <c r="KL271">
        <v>1.121648</v>
      </c>
      <c r="KM271">
        <v>45.6233</v>
      </c>
      <c r="KN271" s="1">
        <v>2.023838E-3</v>
      </c>
      <c r="KO271">
        <v>0.63986160000000003</v>
      </c>
      <c r="KP271">
        <v>1.12164</v>
      </c>
      <c r="KQ271">
        <v>48.842529999999996</v>
      </c>
      <c r="KR271" s="1">
        <v>1.942009E-3</v>
      </c>
      <c r="KS271">
        <v>0.61515030000000004</v>
      </c>
      <c r="KT271">
        <v>1.1216489999999999</v>
      </c>
      <c r="KU271">
        <v>53.737900000000003</v>
      </c>
      <c r="KV271" s="1">
        <v>1.864218E-3</v>
      </c>
      <c r="KW271">
        <v>0.59154479999999998</v>
      </c>
      <c r="KX271">
        <v>1.1216379999999999</v>
      </c>
      <c r="KY271">
        <v>56.524070000000002</v>
      </c>
      <c r="KZ271" s="1">
        <v>1.790168E-3</v>
      </c>
      <c r="LA271">
        <v>0.56903709999999996</v>
      </c>
      <c r="LB271">
        <v>1.1216379999999999</v>
      </c>
      <c r="LC271">
        <v>55.679250000000003</v>
      </c>
      <c r="LD271" s="1">
        <v>1.7199139999999999E-3</v>
      </c>
      <c r="LE271">
        <v>0.54754780000000003</v>
      </c>
      <c r="LF271">
        <v>1.121645</v>
      </c>
      <c r="LG271">
        <v>53.635539999999999</v>
      </c>
      <c r="LH271" s="1">
        <v>1.6527709999999999E-3</v>
      </c>
      <c r="LI271">
        <v>0.52700689999999994</v>
      </c>
      <c r="LJ271">
        <v>1.1216349999999999</v>
      </c>
      <c r="LK271">
        <v>51.591520000000003</v>
      </c>
      <c r="LL271" s="1">
        <v>1.588793E-3</v>
      </c>
      <c r="LM271">
        <v>0.50736550000000002</v>
      </c>
      <c r="LN271">
        <v>1.121648</v>
      </c>
      <c r="LO271">
        <v>49.442050000000002</v>
      </c>
      <c r="LP271" s="1">
        <v>1.527722E-3</v>
      </c>
      <c r="LQ271">
        <v>0.48857349999999999</v>
      </c>
      <c r="LR271">
        <v>1.1216410000000001</v>
      </c>
      <c r="LS271">
        <v>48.572400000000002</v>
      </c>
      <c r="LT271" s="1">
        <v>1.4694829999999999E-3</v>
      </c>
      <c r="LU271">
        <v>0.47058470000000002</v>
      </c>
      <c r="LV271">
        <v>1.121637</v>
      </c>
      <c r="LW271">
        <v>49.296489999999999</v>
      </c>
      <c r="LX271" s="1">
        <v>1.4139280000000001E-3</v>
      </c>
      <c r="LY271">
        <v>0.4534068</v>
      </c>
      <c r="LZ271">
        <v>1.1216379999999999</v>
      </c>
      <c r="MA271">
        <v>50.059190000000001</v>
      </c>
      <c r="MB271" s="1">
        <v>1.3607580000000001E-3</v>
      </c>
      <c r="MC271">
        <v>0.43693929999999997</v>
      </c>
      <c r="MD271">
        <v>1.1216390000000001</v>
      </c>
      <c r="ME271">
        <v>51.069569999999999</v>
      </c>
      <c r="MF271" s="1">
        <v>1.3097549999999999E-3</v>
      </c>
      <c r="MG271">
        <v>0.4211221</v>
      </c>
      <c r="MH271">
        <v>1.1216440000000001</v>
      </c>
      <c r="MI271">
        <v>51.003259999999997</v>
      </c>
      <c r="MJ271" s="1">
        <v>1.2608579999999999E-3</v>
      </c>
      <c r="MK271">
        <v>0.40594540000000001</v>
      </c>
      <c r="ML271">
        <v>1.1216440000000001</v>
      </c>
      <c r="MM271">
        <v>49.68553</v>
      </c>
      <c r="MN271" s="1">
        <v>1.2138470000000001E-3</v>
      </c>
      <c r="MO271">
        <v>0.3914028</v>
      </c>
      <c r="MP271">
        <v>1.1216429999999999</v>
      </c>
      <c r="MQ271">
        <v>48.283470000000001</v>
      </c>
      <c r="MR271" s="1">
        <v>1.1688899999999999E-3</v>
      </c>
      <c r="MS271">
        <v>0.37747910000000001</v>
      </c>
      <c r="MT271">
        <v>1.1216470000000001</v>
      </c>
      <c r="MU271">
        <v>46.611739999999998</v>
      </c>
      <c r="MV271" s="1">
        <v>1.1258730000000001E-3</v>
      </c>
      <c r="MW271">
        <v>0.36413610000000002</v>
      </c>
      <c r="MX271">
        <v>1.121645</v>
      </c>
      <c r="MY271">
        <v>46.015410000000003</v>
      </c>
      <c r="MZ271">
        <v>1.084874E-3</v>
      </c>
      <c r="NA271">
        <v>0.35136129999999999</v>
      </c>
      <c r="NB271">
        <v>1.121656</v>
      </c>
      <c r="NC271">
        <v>46.074300000000001</v>
      </c>
      <c r="ND271" s="1">
        <v>1.045617E-3</v>
      </c>
      <c r="NE271">
        <v>0.33911849999999999</v>
      </c>
      <c r="NF271">
        <v>1.1216470000000001</v>
      </c>
      <c r="NG271">
        <v>47.632899999999999</v>
      </c>
      <c r="NH271" s="1">
        <v>1.008E-3</v>
      </c>
      <c r="NI271">
        <v>0.32738109999999998</v>
      </c>
      <c r="NJ271">
        <v>1.1216280000000001</v>
      </c>
      <c r="NK271">
        <v>50.138399999999997</v>
      </c>
      <c r="NL271" s="1">
        <v>9.7194809999999997E-4</v>
      </c>
      <c r="NM271">
        <v>0.31611939999999999</v>
      </c>
      <c r="NN271">
        <v>1.1216440000000001</v>
      </c>
      <c r="NO271">
        <v>50.270440000000001</v>
      </c>
      <c r="NP271" s="1">
        <v>9.3746919999999998E-4</v>
      </c>
      <c r="NQ271">
        <v>0.30529869999999998</v>
      </c>
      <c r="NR271">
        <v>1.1216429999999999</v>
      </c>
      <c r="NS271">
        <v>48.185589999999998</v>
      </c>
      <c r="NT271" s="1">
        <v>9.0431919999999996E-4</v>
      </c>
      <c r="NU271">
        <v>0.2949002</v>
      </c>
      <c r="NV271">
        <v>1.1216440000000001</v>
      </c>
      <c r="NW271">
        <v>45.907649999999997</v>
      </c>
      <c r="NX271" s="1">
        <v>8.7253880000000002E-4</v>
      </c>
      <c r="NY271">
        <v>0.28489730000000002</v>
      </c>
      <c r="NZ271">
        <v>1.1216470000000001</v>
      </c>
      <c r="OA271">
        <v>43.947960000000002</v>
      </c>
      <c r="OB271" s="1">
        <v>8.4207460000000004E-4</v>
      </c>
      <c r="OC271">
        <v>0.27525630000000001</v>
      </c>
      <c r="OD271">
        <v>1.1216390000000001</v>
      </c>
      <c r="OE271">
        <v>43.929630000000003</v>
      </c>
      <c r="OF271" s="1">
        <v>8.1290180000000004E-4</v>
      </c>
      <c r="OG271">
        <v>0.265988</v>
      </c>
      <c r="OH271">
        <v>1.121653</v>
      </c>
      <c r="OI271">
        <v>43.810470000000002</v>
      </c>
      <c r="OJ271" s="1">
        <v>7.8487580000000004E-4</v>
      </c>
      <c r="OK271">
        <v>0.2570578</v>
      </c>
    </row>
    <row r="272" spans="1:401" x14ac:dyDescent="0.35">
      <c r="A272">
        <v>278</v>
      </c>
      <c r="B272" t="s">
        <v>4</v>
      </c>
      <c r="C272" t="s">
        <v>181</v>
      </c>
      <c r="D272" t="s">
        <v>278</v>
      </c>
      <c r="E272">
        <v>895.32259999999997</v>
      </c>
      <c r="F272">
        <v>0.85348270000000004</v>
      </c>
      <c r="G272">
        <v>26.60615</v>
      </c>
      <c r="H272">
        <v>0</v>
      </c>
      <c r="I272">
        <v>0</v>
      </c>
      <c r="J272">
        <v>0.84482489999999999</v>
      </c>
      <c r="K272">
        <v>27.371939999999999</v>
      </c>
      <c r="L272">
        <v>0</v>
      </c>
      <c r="M272">
        <v>0</v>
      </c>
      <c r="N272">
        <v>0.83615669999999997</v>
      </c>
      <c r="O272">
        <v>27.579059999999998</v>
      </c>
      <c r="P272">
        <v>0</v>
      </c>
      <c r="Q272">
        <v>0</v>
      </c>
      <c r="R272">
        <v>0.82748860000000002</v>
      </c>
      <c r="S272">
        <v>28.47953</v>
      </c>
      <c r="T272">
        <v>0</v>
      </c>
      <c r="U272">
        <v>0</v>
      </c>
      <c r="V272">
        <v>0.818998</v>
      </c>
      <c r="W272">
        <v>28.927779999999998</v>
      </c>
      <c r="X272">
        <v>0</v>
      </c>
      <c r="Y272">
        <v>0</v>
      </c>
      <c r="Z272">
        <v>0.81065399999999999</v>
      </c>
      <c r="AA272">
        <v>28.24343</v>
      </c>
      <c r="AB272">
        <v>0</v>
      </c>
      <c r="AC272">
        <v>0</v>
      </c>
      <c r="AD272">
        <v>0.80226430000000004</v>
      </c>
      <c r="AE272">
        <v>26.95712</v>
      </c>
      <c r="AF272">
        <v>0</v>
      </c>
      <c r="AG272">
        <v>0</v>
      </c>
      <c r="AH272">
        <v>0.79393939999999996</v>
      </c>
      <c r="AI272">
        <v>25.85483</v>
      </c>
      <c r="AJ272">
        <v>0</v>
      </c>
      <c r="AK272">
        <v>0</v>
      </c>
      <c r="AL272">
        <v>0.78668870000000002</v>
      </c>
      <c r="AM272">
        <v>25.4771</v>
      </c>
      <c r="AN272">
        <v>0</v>
      </c>
      <c r="AO272">
        <v>0</v>
      </c>
      <c r="AP272">
        <v>0.77975879999999997</v>
      </c>
      <c r="AQ272">
        <v>26.88213</v>
      </c>
      <c r="AR272">
        <v>0</v>
      </c>
      <c r="AS272">
        <v>0</v>
      </c>
      <c r="AT272">
        <v>0.77275369999999999</v>
      </c>
      <c r="AU272">
        <v>29.353670000000001</v>
      </c>
      <c r="AV272">
        <v>0</v>
      </c>
      <c r="AW272">
        <v>0</v>
      </c>
      <c r="AX272">
        <v>0.7658355</v>
      </c>
      <c r="AY272">
        <v>32.142609999999998</v>
      </c>
      <c r="AZ272">
        <v>0</v>
      </c>
      <c r="BA272">
        <v>0</v>
      </c>
      <c r="BB272">
        <v>0.75901399999999997</v>
      </c>
      <c r="BC272">
        <v>33.956220000000002</v>
      </c>
      <c r="BD272">
        <v>0</v>
      </c>
      <c r="BE272">
        <v>0</v>
      </c>
      <c r="BF272">
        <v>0.75258820000000004</v>
      </c>
      <c r="BG272">
        <v>33.691459999999999</v>
      </c>
      <c r="BH272">
        <v>0</v>
      </c>
      <c r="BI272">
        <v>0</v>
      </c>
      <c r="BJ272">
        <v>0.74646440000000003</v>
      </c>
      <c r="BK272">
        <v>32.3093</v>
      </c>
      <c r="BL272" s="1">
        <v>9.1948359999999996E-27</v>
      </c>
      <c r="BM272" s="1">
        <v>3.2463929999999998E-24</v>
      </c>
      <c r="BN272">
        <v>0.74065769999999997</v>
      </c>
      <c r="BO272">
        <v>30.905940000000001</v>
      </c>
      <c r="BP272" s="1">
        <v>2.0916790000000001E-19</v>
      </c>
      <c r="BQ272" s="1">
        <v>7.4239220000000004E-17</v>
      </c>
      <c r="BR272">
        <v>0.73546210000000001</v>
      </c>
      <c r="BS272">
        <v>29.815239999999999</v>
      </c>
      <c r="BT272" s="1">
        <v>4.0392639999999998E-12</v>
      </c>
      <c r="BU272" s="1">
        <v>1.0363190000000001E-9</v>
      </c>
      <c r="BV272">
        <v>0.73076580000000002</v>
      </c>
      <c r="BW272">
        <v>30.24821</v>
      </c>
      <c r="BX272" s="1">
        <v>1.1476600000000001E-8</v>
      </c>
      <c r="BY272" s="1">
        <v>3.1127100000000001E-6</v>
      </c>
      <c r="BZ272">
        <v>0.72662159999999998</v>
      </c>
      <c r="CA272">
        <v>31.26878</v>
      </c>
      <c r="CB272" s="1">
        <v>3.785279E-6</v>
      </c>
      <c r="CC272" s="1">
        <v>1.076586E-3</v>
      </c>
      <c r="CD272">
        <v>0.72306630000000005</v>
      </c>
      <c r="CE272">
        <v>32.595489999999998</v>
      </c>
      <c r="CF272" s="1">
        <v>3.3964889999999999E-4</v>
      </c>
      <c r="CG272" s="1">
        <v>0.10062450000000001</v>
      </c>
      <c r="CH272">
        <v>0.72033749999999996</v>
      </c>
      <c r="CI272">
        <v>33.478389999999997</v>
      </c>
      <c r="CJ272" s="1">
        <v>1.169273E-2</v>
      </c>
      <c r="CK272">
        <v>3.583901</v>
      </c>
      <c r="CL272">
        <v>0.71801040000000005</v>
      </c>
      <c r="CM272">
        <v>33.421370000000003</v>
      </c>
      <c r="CN272">
        <v>0.18670400000000001</v>
      </c>
      <c r="CO272">
        <v>59.085830000000001</v>
      </c>
      <c r="CP272">
        <v>0.71577159999999995</v>
      </c>
      <c r="CQ272">
        <v>32.779209999999999</v>
      </c>
      <c r="CR272">
        <v>1.570584</v>
      </c>
      <c r="CS272">
        <v>511.66759999999999</v>
      </c>
      <c r="CT272">
        <v>0.7134665</v>
      </c>
      <c r="CU272">
        <v>31.595009999999998</v>
      </c>
      <c r="CV272">
        <v>7.6406499999999999</v>
      </c>
      <c r="CW272">
        <v>2558.268</v>
      </c>
      <c r="CX272">
        <v>0.71105099999999999</v>
      </c>
      <c r="CY272">
        <v>30.520499999999998</v>
      </c>
      <c r="CZ272">
        <v>23.157869999999999</v>
      </c>
      <c r="DA272">
        <v>7957.2380000000003</v>
      </c>
      <c r="DB272">
        <v>0.70835420000000004</v>
      </c>
      <c r="DC272">
        <v>30.858969999999999</v>
      </c>
      <c r="DD272">
        <v>46.517510000000001</v>
      </c>
      <c r="DE272">
        <v>16376.05</v>
      </c>
      <c r="DF272">
        <v>0.70525320000000002</v>
      </c>
      <c r="DG272">
        <v>32.872450000000001</v>
      </c>
      <c r="DH272">
        <v>65.252970000000005</v>
      </c>
      <c r="DI272">
        <v>23506.27</v>
      </c>
      <c r="DJ272">
        <v>0.70168600000000003</v>
      </c>
      <c r="DK272">
        <v>36.937690000000003</v>
      </c>
      <c r="DL272">
        <v>66.941410000000005</v>
      </c>
      <c r="DM272">
        <v>24652.13</v>
      </c>
      <c r="DN272">
        <v>0.69778770000000001</v>
      </c>
      <c r="DO272">
        <v>41.361820000000002</v>
      </c>
      <c r="DP272">
        <v>52.325319999999998</v>
      </c>
      <c r="DQ272">
        <v>19672.55</v>
      </c>
      <c r="DR272">
        <v>0.69344340000000004</v>
      </c>
      <c r="DS272">
        <v>42.142940000000003</v>
      </c>
      <c r="DT272">
        <v>32.334890000000001</v>
      </c>
      <c r="DU272">
        <v>12399.61</v>
      </c>
      <c r="DV272">
        <v>0.68924149999999995</v>
      </c>
      <c r="DW272">
        <v>40.755389999999998</v>
      </c>
      <c r="DX272">
        <v>16.341270000000002</v>
      </c>
      <c r="DY272">
        <v>6378.6090000000004</v>
      </c>
      <c r="DZ272">
        <v>0.68488959999999999</v>
      </c>
      <c r="EA272">
        <v>39.23368</v>
      </c>
      <c r="EB272">
        <v>6.9652380000000003</v>
      </c>
      <c r="EC272">
        <v>2763.1709999999998</v>
      </c>
      <c r="ED272">
        <v>0.68055399999999999</v>
      </c>
      <c r="EE272">
        <v>37.911990000000003</v>
      </c>
      <c r="EF272">
        <v>2.580965</v>
      </c>
      <c r="EG272">
        <v>1038.684</v>
      </c>
      <c r="EH272">
        <v>0.67632650000000005</v>
      </c>
      <c r="EI272">
        <v>37.78942</v>
      </c>
      <c r="EJ272">
        <v>0.86028550000000004</v>
      </c>
      <c r="EK272">
        <v>350.26670000000001</v>
      </c>
      <c r="EL272">
        <v>0.67250319999999997</v>
      </c>
      <c r="EM272">
        <v>39.444139999999997</v>
      </c>
      <c r="EN272">
        <v>0.27311410000000003</v>
      </c>
      <c r="EO272">
        <v>111.8058</v>
      </c>
      <c r="EP272">
        <v>0.66918330000000004</v>
      </c>
      <c r="EQ272">
        <v>43.34975</v>
      </c>
      <c r="ER272" s="1">
        <v>9.4727359999999997E-2</v>
      </c>
      <c r="ES272">
        <v>38.37856</v>
      </c>
      <c r="ET272">
        <v>0.66615329999999995</v>
      </c>
      <c r="EU272">
        <v>47.121420000000001</v>
      </c>
      <c r="EV272" s="1">
        <v>4.6488769999999999E-2</v>
      </c>
      <c r="EW272">
        <v>18.258489999999998</v>
      </c>
      <c r="EX272">
        <v>0.66345540000000003</v>
      </c>
      <c r="EY272">
        <v>47.679929999999999</v>
      </c>
      <c r="EZ272" s="1">
        <v>3.5795390000000003E-2</v>
      </c>
      <c r="FA272">
        <v>13.692869999999999</v>
      </c>
      <c r="FB272">
        <v>0.6612169</v>
      </c>
      <c r="FC272">
        <v>46.967979999999997</v>
      </c>
      <c r="FD272" s="1">
        <v>3.4544909999999998E-2</v>
      </c>
      <c r="FE272">
        <v>13.118969999999999</v>
      </c>
      <c r="FF272">
        <v>0.65938600000000003</v>
      </c>
      <c r="FG272">
        <v>45.891469999999998</v>
      </c>
      <c r="FH272" s="1">
        <v>3.4698270000000003E-2</v>
      </c>
      <c r="FI272">
        <v>13.18927</v>
      </c>
      <c r="FJ272">
        <v>0.65793330000000005</v>
      </c>
      <c r="FK272">
        <v>44.822400000000002</v>
      </c>
      <c r="FL272" s="1">
        <v>3.4196619999999997E-2</v>
      </c>
      <c r="FM272">
        <v>13.034459999999999</v>
      </c>
      <c r="FN272">
        <v>0.65683950000000002</v>
      </c>
      <c r="FO272">
        <v>44.983649999999997</v>
      </c>
      <c r="FP272" s="1">
        <v>3.2723790000000003E-2</v>
      </c>
      <c r="FQ272">
        <v>12.5068</v>
      </c>
      <c r="FR272">
        <v>0.65601189999999998</v>
      </c>
      <c r="FS272">
        <v>45.742550000000001</v>
      </c>
      <c r="FT272" s="1">
        <v>3.0447269999999999E-2</v>
      </c>
      <c r="FU272">
        <v>11.665749999999999</v>
      </c>
      <c r="FV272">
        <v>0.65537809999999996</v>
      </c>
      <c r="FW272">
        <v>47.110239999999997</v>
      </c>
      <c r="FX272" s="1">
        <v>2.7551829999999999E-2</v>
      </c>
      <c r="FY272">
        <v>10.58121</v>
      </c>
      <c r="FZ272">
        <v>0.65493310000000005</v>
      </c>
      <c r="GA272">
        <v>47.727879999999999</v>
      </c>
      <c r="GB272" s="1">
        <v>2.4146959999999999E-2</v>
      </c>
      <c r="GC272">
        <v>9.2973789999999994</v>
      </c>
      <c r="GD272">
        <v>0.65461709999999995</v>
      </c>
      <c r="GE272">
        <v>47.720489999999998</v>
      </c>
      <c r="GF272" s="1">
        <v>2.0408720000000002E-2</v>
      </c>
      <c r="GG272">
        <v>7.8798069999999996</v>
      </c>
      <c r="GH272">
        <v>0.65438200000000002</v>
      </c>
      <c r="GI272">
        <v>46.74485</v>
      </c>
      <c r="GJ272">
        <v>1.6660700000000001E-2</v>
      </c>
      <c r="GK272">
        <v>6.4482200000000001</v>
      </c>
      <c r="GL272">
        <v>0.65421379999999996</v>
      </c>
      <c r="GM272">
        <v>45.477580000000003</v>
      </c>
      <c r="GN272" s="1">
        <v>1.328292E-2</v>
      </c>
      <c r="GO272">
        <v>5.1475559999999998</v>
      </c>
      <c r="GP272">
        <v>0.65411509999999995</v>
      </c>
      <c r="GQ272">
        <v>44.081029999999998</v>
      </c>
      <c r="GR272" s="1">
        <v>1.0550739999999999E-2</v>
      </c>
      <c r="GS272">
        <v>4.0872729999999997</v>
      </c>
      <c r="GT272">
        <v>0.6540376</v>
      </c>
      <c r="GU272">
        <v>44.52187</v>
      </c>
      <c r="GV272" s="1">
        <v>8.5378190000000003E-3</v>
      </c>
      <c r="GW272">
        <v>3.3014269999999999</v>
      </c>
      <c r="GX272">
        <v>0.65398339999999999</v>
      </c>
      <c r="GY272">
        <v>45.938429999999997</v>
      </c>
      <c r="GZ272" s="1">
        <v>7.1517259999999997E-3</v>
      </c>
      <c r="HA272">
        <v>2.7582749999999998</v>
      </c>
      <c r="HB272">
        <v>0.65394969999999997</v>
      </c>
      <c r="HC272">
        <v>48.610639999999997</v>
      </c>
      <c r="HD272" s="1">
        <v>6.2303519999999998E-3</v>
      </c>
      <c r="HE272">
        <v>2.3962940000000001</v>
      </c>
      <c r="HF272">
        <v>0.65394560000000002</v>
      </c>
      <c r="HG272">
        <v>50.923189999999998</v>
      </c>
      <c r="HH272" s="1">
        <v>5.6109250000000001E-3</v>
      </c>
      <c r="HI272">
        <v>2.1535980000000001</v>
      </c>
      <c r="HJ272">
        <v>0.65391639999999995</v>
      </c>
      <c r="HK272">
        <v>50.974429999999998</v>
      </c>
      <c r="HL272" s="1">
        <v>5.1737450000000004E-3</v>
      </c>
      <c r="HM272">
        <v>1.9830779999999999</v>
      </c>
      <c r="HN272">
        <v>0.65390749999999997</v>
      </c>
      <c r="HO272">
        <v>50.172089999999997</v>
      </c>
      <c r="HP272" s="1">
        <v>4.8423010000000002E-3</v>
      </c>
      <c r="HQ272">
        <v>1.8544400000000001</v>
      </c>
      <c r="HR272">
        <v>0.65392139999999999</v>
      </c>
      <c r="HS272">
        <v>48.577170000000002</v>
      </c>
      <c r="HT272" s="1">
        <v>4.5713020000000002E-3</v>
      </c>
      <c r="HU272">
        <v>1.7498009999999999</v>
      </c>
      <c r="HV272">
        <v>0.65389660000000005</v>
      </c>
      <c r="HW272">
        <v>46.95599</v>
      </c>
      <c r="HX272" s="1">
        <v>4.3363129999999996E-3</v>
      </c>
      <c r="HY272">
        <v>1.6594880000000001</v>
      </c>
      <c r="HZ272">
        <v>0.65389109999999995</v>
      </c>
      <c r="IA272">
        <v>47.240340000000003</v>
      </c>
      <c r="IB272" s="1">
        <v>4.1255809999999997E-3</v>
      </c>
      <c r="IC272">
        <v>1.578606</v>
      </c>
      <c r="ID272">
        <v>0.65388829999999998</v>
      </c>
      <c r="IE272">
        <v>49.977209999999999</v>
      </c>
      <c r="IF272" s="1">
        <v>3.9325660000000002E-3</v>
      </c>
      <c r="IG272">
        <v>1.504524</v>
      </c>
      <c r="IH272">
        <v>0.65388139999999995</v>
      </c>
      <c r="II272">
        <v>53.919229999999999</v>
      </c>
      <c r="IJ272" s="1">
        <v>3.7526880000000001E-3</v>
      </c>
      <c r="IK272">
        <v>1.435659</v>
      </c>
      <c r="IL272">
        <v>0.65389679999999994</v>
      </c>
      <c r="IM272">
        <v>55.918109999999999</v>
      </c>
      <c r="IN272" s="1">
        <v>3.5844090000000002E-3</v>
      </c>
      <c r="IO272">
        <v>1.371108</v>
      </c>
      <c r="IP272">
        <v>0.65388440000000003</v>
      </c>
      <c r="IQ272">
        <v>55.696480000000001</v>
      </c>
      <c r="IR272" s="1">
        <v>3.4253679999999998E-3</v>
      </c>
      <c r="IS272">
        <v>1.3103149999999999</v>
      </c>
      <c r="IT272">
        <v>0.65389719999999996</v>
      </c>
      <c r="IU272">
        <v>54.351349999999996</v>
      </c>
      <c r="IV272" s="1">
        <v>3.2757390000000002E-3</v>
      </c>
      <c r="IW272">
        <v>1.252929</v>
      </c>
      <c r="IX272">
        <v>0.65387099999999998</v>
      </c>
      <c r="IY272">
        <v>52.695500000000003</v>
      </c>
      <c r="IZ272" s="1">
        <v>3.1342779999999999E-3</v>
      </c>
      <c r="JA272">
        <v>1.198828</v>
      </c>
      <c r="JB272">
        <v>0.65389649999999999</v>
      </c>
      <c r="JC272">
        <v>51.031869999999998</v>
      </c>
      <c r="JD272" s="1">
        <v>3.000543E-3</v>
      </c>
      <c r="JE272">
        <v>1.14768</v>
      </c>
      <c r="JF272">
        <v>0.65388210000000002</v>
      </c>
      <c r="JG272">
        <v>51.003360000000001</v>
      </c>
      <c r="JH272" s="1">
        <v>2.8742300000000002E-3</v>
      </c>
      <c r="JI272">
        <v>1.0992649999999999</v>
      </c>
      <c r="JJ272">
        <v>0.65388900000000005</v>
      </c>
      <c r="JK272">
        <v>50.837440000000001</v>
      </c>
      <c r="JL272" s="1">
        <v>2.7525980000000002E-3</v>
      </c>
      <c r="JM272">
        <v>1.0533440000000001</v>
      </c>
      <c r="JN272">
        <v>0.65389450000000005</v>
      </c>
      <c r="JO272">
        <v>50.235210000000002</v>
      </c>
      <c r="JP272" s="1">
        <v>2.6320139999999998E-3</v>
      </c>
      <c r="JQ272">
        <v>1.0097579999999999</v>
      </c>
      <c r="JR272">
        <v>0.65386730000000004</v>
      </c>
      <c r="JS272">
        <v>49.54907</v>
      </c>
      <c r="JT272" s="1">
        <v>2.5179389999999999E-3</v>
      </c>
      <c r="JU272">
        <v>0.96843310000000005</v>
      </c>
      <c r="JV272">
        <v>0.65389850000000005</v>
      </c>
      <c r="JW272">
        <v>49.12914</v>
      </c>
      <c r="JX272" s="1">
        <v>2.4100580000000001E-3</v>
      </c>
      <c r="JY272">
        <v>0.92913049999999997</v>
      </c>
      <c r="JZ272">
        <v>0.65388310000000005</v>
      </c>
      <c r="KA272">
        <v>48.413559999999997</v>
      </c>
      <c r="KB272" s="1">
        <v>2.3080879999999998E-3</v>
      </c>
      <c r="KC272">
        <v>0.89178930000000001</v>
      </c>
      <c r="KD272">
        <v>0.65387229999999996</v>
      </c>
      <c r="KE272">
        <v>47.234679999999997</v>
      </c>
      <c r="KF272" s="1">
        <v>2.2117149999999999E-3</v>
      </c>
      <c r="KG272">
        <v>0.85635939999999999</v>
      </c>
      <c r="KH272">
        <v>0.65390280000000001</v>
      </c>
      <c r="KI272">
        <v>45.517249999999997</v>
      </c>
      <c r="KJ272" s="1">
        <v>2.1207130000000002E-3</v>
      </c>
      <c r="KK272">
        <v>0.82274190000000003</v>
      </c>
      <c r="KL272">
        <v>0.65389350000000002</v>
      </c>
      <c r="KM272">
        <v>45.72533</v>
      </c>
      <c r="KN272" s="1">
        <v>2.0343890000000002E-3</v>
      </c>
      <c r="KO272">
        <v>0.79076360000000001</v>
      </c>
      <c r="KP272">
        <v>0.65389350000000002</v>
      </c>
      <c r="KQ272">
        <v>48.926340000000003</v>
      </c>
      <c r="KR272" s="1">
        <v>1.9520690000000001E-3</v>
      </c>
      <c r="KS272">
        <v>0.76019530000000002</v>
      </c>
      <c r="KT272">
        <v>0.65390570000000003</v>
      </c>
      <c r="KU272">
        <v>53.796689999999998</v>
      </c>
      <c r="KV272" s="1">
        <v>1.8738209999999999E-3</v>
      </c>
      <c r="KW272">
        <v>0.73100410000000005</v>
      </c>
      <c r="KX272">
        <v>0.65386999999999995</v>
      </c>
      <c r="KY272">
        <v>56.581400000000002</v>
      </c>
      <c r="KZ272" s="1">
        <v>1.7993040000000001E-3</v>
      </c>
      <c r="LA272">
        <v>0.7031636</v>
      </c>
      <c r="LB272">
        <v>0.65388749999999995</v>
      </c>
      <c r="LC272">
        <v>55.716209999999997</v>
      </c>
      <c r="LD272" s="1">
        <v>1.728619E-3</v>
      </c>
      <c r="LE272">
        <v>0.67657920000000005</v>
      </c>
      <c r="LF272">
        <v>0.65389629999999999</v>
      </c>
      <c r="LG272">
        <v>53.687530000000002</v>
      </c>
      <c r="LH272" s="1">
        <v>1.6610819999999999E-3</v>
      </c>
      <c r="LI272">
        <v>0.65117740000000002</v>
      </c>
      <c r="LJ272">
        <v>0.65388780000000002</v>
      </c>
      <c r="LK272">
        <v>51.705489999999998</v>
      </c>
      <c r="LL272" s="1">
        <v>1.596741E-3</v>
      </c>
      <c r="LM272">
        <v>0.62689159999999999</v>
      </c>
      <c r="LN272">
        <v>0.65389260000000005</v>
      </c>
      <c r="LO272">
        <v>49.555970000000002</v>
      </c>
      <c r="LP272" s="1">
        <v>1.535306E-3</v>
      </c>
      <c r="LQ272">
        <v>0.60364930000000006</v>
      </c>
      <c r="LR272">
        <v>0.65390150000000002</v>
      </c>
      <c r="LS272">
        <v>48.659489999999998</v>
      </c>
      <c r="LT272">
        <v>1.4767420000000001E-3</v>
      </c>
      <c r="LU272">
        <v>0.58140700000000001</v>
      </c>
      <c r="LV272">
        <v>0.65389439999999999</v>
      </c>
      <c r="LW272">
        <v>49.347299999999997</v>
      </c>
      <c r="LX272" s="1">
        <v>1.4208440000000001E-3</v>
      </c>
      <c r="LY272">
        <v>0.56015820000000005</v>
      </c>
      <c r="LZ272">
        <v>0.65388729999999995</v>
      </c>
      <c r="MA272">
        <v>50.080849999999998</v>
      </c>
      <c r="MB272" s="1">
        <v>1.367381E-3</v>
      </c>
      <c r="MC272">
        <v>0.53980289999999997</v>
      </c>
      <c r="MD272">
        <v>0.65389109999999995</v>
      </c>
      <c r="ME272">
        <v>51.018900000000002</v>
      </c>
      <c r="MF272" s="1">
        <v>1.3161119999999999E-3</v>
      </c>
      <c r="MG272">
        <v>0.52025460000000001</v>
      </c>
      <c r="MH272">
        <v>0.65389649999999999</v>
      </c>
      <c r="MI272">
        <v>50.977209999999999</v>
      </c>
      <c r="MJ272" s="1">
        <v>1.266936E-3</v>
      </c>
      <c r="MK272">
        <v>0.50148919999999997</v>
      </c>
      <c r="ML272">
        <v>0.65389540000000002</v>
      </c>
      <c r="MM272">
        <v>49.671590000000002</v>
      </c>
      <c r="MN272" s="1">
        <v>1.219669E-3</v>
      </c>
      <c r="MO272">
        <v>0.48350870000000001</v>
      </c>
      <c r="MP272">
        <v>0.65387119999999999</v>
      </c>
      <c r="MQ272">
        <v>48.329300000000003</v>
      </c>
      <c r="MR272" s="1">
        <v>1.1744590000000001E-3</v>
      </c>
      <c r="MS272">
        <v>0.46629559999999998</v>
      </c>
      <c r="MT272">
        <v>0.65388069999999998</v>
      </c>
      <c r="MU272">
        <v>46.727980000000002</v>
      </c>
      <c r="MV272" s="1">
        <v>1.1311979999999999E-3</v>
      </c>
      <c r="MW272">
        <v>0.44979609999999998</v>
      </c>
      <c r="MX272">
        <v>0.65388860000000004</v>
      </c>
      <c r="MY272">
        <v>46.208109999999998</v>
      </c>
      <c r="MZ272" s="1">
        <v>1.0899589999999999E-3</v>
      </c>
      <c r="NA272">
        <v>0.43400250000000001</v>
      </c>
      <c r="NB272">
        <v>0.65390190000000004</v>
      </c>
      <c r="NC272">
        <v>46.216059999999999</v>
      </c>
      <c r="ND272" s="1">
        <v>1.0505060000000001E-3</v>
      </c>
      <c r="NE272">
        <v>0.41887269999999999</v>
      </c>
      <c r="NF272">
        <v>0.65389109999999995</v>
      </c>
      <c r="NG272">
        <v>47.751249999999999</v>
      </c>
      <c r="NH272" s="1">
        <v>1.012656E-3</v>
      </c>
      <c r="NI272">
        <v>0.4043543</v>
      </c>
      <c r="NJ272">
        <v>0.65388670000000004</v>
      </c>
      <c r="NK272">
        <v>50.232399999999998</v>
      </c>
      <c r="NL272" s="1">
        <v>9.7643070000000005E-4</v>
      </c>
      <c r="NM272">
        <v>0.39043860000000002</v>
      </c>
      <c r="NN272">
        <v>0.65390440000000005</v>
      </c>
      <c r="NO272">
        <v>50.376519999999999</v>
      </c>
      <c r="NP272" s="1">
        <v>9.4177059999999996E-4</v>
      </c>
      <c r="NQ272">
        <v>0.37706590000000001</v>
      </c>
      <c r="NR272">
        <v>0.65389580000000003</v>
      </c>
      <c r="NS272">
        <v>48.247509999999998</v>
      </c>
      <c r="NT272" s="1">
        <v>9.0845200000000002E-4</v>
      </c>
      <c r="NU272">
        <v>0.36421829999999999</v>
      </c>
      <c r="NV272">
        <v>0.6538967</v>
      </c>
      <c r="NW272">
        <v>46.022759999999998</v>
      </c>
      <c r="NX272" s="1">
        <v>8.7650330000000004E-4</v>
      </c>
      <c r="NY272">
        <v>0.35185470000000002</v>
      </c>
      <c r="NZ272">
        <v>0.65390009999999998</v>
      </c>
      <c r="OA272">
        <v>44.071910000000003</v>
      </c>
      <c r="OB272" s="1">
        <v>8.4590320000000002E-4</v>
      </c>
      <c r="OC272">
        <v>0.33994940000000001</v>
      </c>
      <c r="OD272">
        <v>0.65388900000000005</v>
      </c>
      <c r="OE272">
        <v>44.001309999999997</v>
      </c>
      <c r="OF272" s="1">
        <v>8.1656869999999996E-4</v>
      </c>
      <c r="OG272">
        <v>0.32849200000000001</v>
      </c>
      <c r="OH272">
        <v>0.65389470000000005</v>
      </c>
      <c r="OI272">
        <v>43.846260000000001</v>
      </c>
      <c r="OJ272" s="1">
        <v>7.8840710000000001E-4</v>
      </c>
      <c r="OK272">
        <v>0.31745980000000001</v>
      </c>
    </row>
    <row r="273" spans="1:401" x14ac:dyDescent="0.35">
      <c r="A273">
        <v>279</v>
      </c>
      <c r="B273" t="s">
        <v>4</v>
      </c>
      <c r="C273" t="s">
        <v>181</v>
      </c>
      <c r="D273" t="s">
        <v>279</v>
      </c>
      <c r="E273">
        <v>898.16030000000001</v>
      </c>
      <c r="F273">
        <v>0.83833159999999995</v>
      </c>
      <c r="G273">
        <v>26.58333</v>
      </c>
      <c r="H273">
        <v>0</v>
      </c>
      <c r="I273">
        <v>0</v>
      </c>
      <c r="J273">
        <v>0.83056490000000005</v>
      </c>
      <c r="K273">
        <v>27.36157</v>
      </c>
      <c r="L273">
        <v>0</v>
      </c>
      <c r="M273">
        <v>0</v>
      </c>
      <c r="N273">
        <v>0.82279630000000004</v>
      </c>
      <c r="O273">
        <v>27.58043</v>
      </c>
      <c r="P273">
        <v>0</v>
      </c>
      <c r="Q273">
        <v>0</v>
      </c>
      <c r="R273">
        <v>0.81500570000000006</v>
      </c>
      <c r="S273">
        <v>28.532679999999999</v>
      </c>
      <c r="T273">
        <v>0</v>
      </c>
      <c r="U273">
        <v>0</v>
      </c>
      <c r="V273">
        <v>0.80721989999999999</v>
      </c>
      <c r="W273">
        <v>29.00591</v>
      </c>
      <c r="X273">
        <v>0</v>
      </c>
      <c r="Y273">
        <v>0</v>
      </c>
      <c r="Z273">
        <v>0.79950849999999996</v>
      </c>
      <c r="AA273">
        <v>28.344139999999999</v>
      </c>
      <c r="AB273">
        <v>0</v>
      </c>
      <c r="AC273">
        <v>0</v>
      </c>
      <c r="AD273">
        <v>0.79173450000000001</v>
      </c>
      <c r="AE273">
        <v>27.047540000000001</v>
      </c>
      <c r="AF273">
        <v>0</v>
      </c>
      <c r="AG273">
        <v>0</v>
      </c>
      <c r="AH273">
        <v>0.7839971</v>
      </c>
      <c r="AI273">
        <v>25.907139999999998</v>
      </c>
      <c r="AJ273">
        <v>0</v>
      </c>
      <c r="AK273">
        <v>0</v>
      </c>
      <c r="AL273">
        <v>0.77726790000000001</v>
      </c>
      <c r="AM273">
        <v>25.48761</v>
      </c>
      <c r="AN273">
        <v>0</v>
      </c>
      <c r="AO273">
        <v>0</v>
      </c>
      <c r="AP273">
        <v>0.77091699999999996</v>
      </c>
      <c r="AQ273">
        <v>26.882110000000001</v>
      </c>
      <c r="AR273">
        <v>0</v>
      </c>
      <c r="AS273">
        <v>0</v>
      </c>
      <c r="AT273">
        <v>0.76450669999999998</v>
      </c>
      <c r="AU273">
        <v>29.353639999999999</v>
      </c>
      <c r="AV273">
        <v>0</v>
      </c>
      <c r="AW273">
        <v>0</v>
      </c>
      <c r="AX273">
        <v>0.75826170000000004</v>
      </c>
      <c r="AY273">
        <v>32.158650000000002</v>
      </c>
      <c r="AZ273">
        <v>0</v>
      </c>
      <c r="BA273">
        <v>0</v>
      </c>
      <c r="BB273">
        <v>0.75206729999999999</v>
      </c>
      <c r="BC273">
        <v>34.049590000000002</v>
      </c>
      <c r="BD273">
        <v>0</v>
      </c>
      <c r="BE273">
        <v>0</v>
      </c>
      <c r="BF273">
        <v>0.74627019999999999</v>
      </c>
      <c r="BG273">
        <v>33.791289999999996</v>
      </c>
      <c r="BH273">
        <v>0</v>
      </c>
      <c r="BI273">
        <v>0</v>
      </c>
      <c r="BJ273">
        <v>0.7407106</v>
      </c>
      <c r="BK273">
        <v>32.410919999999997</v>
      </c>
      <c r="BL273" s="1">
        <v>6.6042639999999997E-28</v>
      </c>
      <c r="BM273" s="1">
        <v>2.3208820000000002E-25</v>
      </c>
      <c r="BN273">
        <v>0.73543369999999997</v>
      </c>
      <c r="BO273">
        <v>31.003229999999999</v>
      </c>
      <c r="BP273" s="1">
        <v>4.4215350000000003E-20</v>
      </c>
      <c r="BQ273" s="1">
        <v>1.557164E-17</v>
      </c>
      <c r="BR273">
        <v>0.73046230000000001</v>
      </c>
      <c r="BS273">
        <v>29.885539999999999</v>
      </c>
      <c r="BT273" s="1">
        <v>1.6749899999999999E-12</v>
      </c>
      <c r="BU273" s="1">
        <v>4.4957549999999997E-10</v>
      </c>
      <c r="BV273">
        <v>0.7258869</v>
      </c>
      <c r="BW273">
        <v>30.279579999999999</v>
      </c>
      <c r="BX273" s="1">
        <v>6.0515100000000003E-9</v>
      </c>
      <c r="BY273" s="1">
        <v>1.6825190000000001E-6</v>
      </c>
      <c r="BZ273">
        <v>0.72182829999999998</v>
      </c>
      <c r="CA273">
        <v>31.26445</v>
      </c>
      <c r="CB273" s="1">
        <v>2.2765839999999999E-6</v>
      </c>
      <c r="CC273" s="1">
        <v>6.5710560000000005E-4</v>
      </c>
      <c r="CD273">
        <v>0.71837890000000004</v>
      </c>
      <c r="CE273">
        <v>32.523299999999999</v>
      </c>
      <c r="CF273" s="1">
        <v>2.245584E-4</v>
      </c>
      <c r="CG273" s="1">
        <v>6.7006919999999998E-2</v>
      </c>
      <c r="CH273">
        <v>0.71569210000000005</v>
      </c>
      <c r="CI273">
        <v>33.434150000000002</v>
      </c>
      <c r="CJ273" s="1">
        <v>8.3499720000000006E-3</v>
      </c>
      <c r="CK273">
        <v>2.5619070000000002</v>
      </c>
      <c r="CL273">
        <v>0.71341929999999998</v>
      </c>
      <c r="CM273">
        <v>33.415230000000001</v>
      </c>
      <c r="CN273">
        <v>0.1424559</v>
      </c>
      <c r="CO273">
        <v>44.893389999999997</v>
      </c>
      <c r="CP273">
        <v>0.71124299999999996</v>
      </c>
      <c r="CQ273">
        <v>32.816070000000003</v>
      </c>
      <c r="CR273">
        <v>1.2708170000000001</v>
      </c>
      <c r="CS273">
        <v>410.42309999999998</v>
      </c>
      <c r="CT273">
        <v>0.70902969999999998</v>
      </c>
      <c r="CU273">
        <v>31.695709999999998</v>
      </c>
      <c r="CV273">
        <v>6.5173589999999999</v>
      </c>
      <c r="CW273">
        <v>2154.9180000000001</v>
      </c>
      <c r="CX273">
        <v>0.70667290000000005</v>
      </c>
      <c r="CY273">
        <v>30.62904</v>
      </c>
      <c r="CZ273">
        <v>20.72287</v>
      </c>
      <c r="DA273">
        <v>7008.8190000000004</v>
      </c>
      <c r="DB273">
        <v>0.70407019999999998</v>
      </c>
      <c r="DC273">
        <v>30.947769999999998</v>
      </c>
      <c r="DD273">
        <v>43.488010000000003</v>
      </c>
      <c r="DE273">
        <v>15028.07</v>
      </c>
      <c r="DF273">
        <v>0.70108550000000003</v>
      </c>
      <c r="DG273">
        <v>32.919110000000003</v>
      </c>
      <c r="DH273">
        <v>63.499929999999999</v>
      </c>
      <c r="DI273">
        <v>22402.33</v>
      </c>
      <c r="DJ273">
        <v>0.69762270000000004</v>
      </c>
      <c r="DK273">
        <v>36.941960000000002</v>
      </c>
      <c r="DL273">
        <v>67.582830000000001</v>
      </c>
      <c r="DM273">
        <v>24326.19</v>
      </c>
      <c r="DN273">
        <v>0.69383419999999996</v>
      </c>
      <c r="DO273">
        <v>41.403739999999999</v>
      </c>
      <c r="DP273">
        <v>54.62603</v>
      </c>
      <c r="DQ273">
        <v>20045.98</v>
      </c>
      <c r="DR273">
        <v>0.68966070000000002</v>
      </c>
      <c r="DS273">
        <v>42.246420000000001</v>
      </c>
      <c r="DT273">
        <v>34.809959999999997</v>
      </c>
      <c r="DU273">
        <v>13011.87</v>
      </c>
      <c r="DV273">
        <v>0.68580209999999997</v>
      </c>
      <c r="DW273">
        <v>40.843679999999999</v>
      </c>
      <c r="DX273">
        <v>18.08934</v>
      </c>
      <c r="DY273">
        <v>6875.4409999999998</v>
      </c>
      <c r="DZ273">
        <v>0.68173890000000004</v>
      </c>
      <c r="EA273">
        <v>39.335299999999997</v>
      </c>
      <c r="EB273">
        <v>7.9051499999999999</v>
      </c>
      <c r="EC273">
        <v>3051.6390000000001</v>
      </c>
      <c r="ED273">
        <v>0.67765969999999998</v>
      </c>
      <c r="EE273">
        <v>37.99888</v>
      </c>
      <c r="EF273">
        <v>2.9933239999999999</v>
      </c>
      <c r="EG273">
        <v>1171.7260000000001</v>
      </c>
      <c r="EH273">
        <v>0.67372690000000002</v>
      </c>
      <c r="EI273">
        <v>37.833179999999999</v>
      </c>
      <c r="EJ273">
        <v>1.014578</v>
      </c>
      <c r="EK273">
        <v>401.77690000000001</v>
      </c>
      <c r="EL273">
        <v>0.67013699999999998</v>
      </c>
      <c r="EM273">
        <v>39.428359999999998</v>
      </c>
      <c r="EN273">
        <v>0.32390400000000003</v>
      </c>
      <c r="EO273">
        <v>129.065</v>
      </c>
      <c r="EP273">
        <v>0.66700219999999999</v>
      </c>
      <c r="EQ273">
        <v>43.314720000000001</v>
      </c>
      <c r="ER273">
        <v>0.1096776</v>
      </c>
      <c r="ES273">
        <v>43.356839999999998</v>
      </c>
      <c r="ET273">
        <v>0.66416120000000001</v>
      </c>
      <c r="EU273">
        <v>47.086840000000002</v>
      </c>
      <c r="EV273" s="1">
        <v>5.0337310000000003E-2</v>
      </c>
      <c r="EW273">
        <v>19.305810000000001</v>
      </c>
      <c r="EX273">
        <v>0.66163709999999998</v>
      </c>
      <c r="EY273">
        <v>47.660580000000003</v>
      </c>
      <c r="EZ273">
        <v>3.6540019999999999E-2</v>
      </c>
      <c r="FA273">
        <v>13.583600000000001</v>
      </c>
      <c r="FB273">
        <v>0.65947279999999997</v>
      </c>
      <c r="FC273">
        <v>46.930140000000002</v>
      </c>
      <c r="FD273" s="1">
        <v>3.4565449999999998E-2</v>
      </c>
      <c r="FE273">
        <v>12.705080000000001</v>
      </c>
      <c r="FF273">
        <v>0.65766599999999997</v>
      </c>
      <c r="FG273">
        <v>45.917479999999998</v>
      </c>
      <c r="FH273" s="1">
        <v>3.4686660000000001E-2</v>
      </c>
      <c r="FI273">
        <v>12.73682</v>
      </c>
      <c r="FJ273">
        <v>0.65622930000000002</v>
      </c>
      <c r="FK273">
        <v>44.896920000000001</v>
      </c>
      <c r="FL273">
        <v>3.4306620000000003E-2</v>
      </c>
      <c r="FM273">
        <v>12.61905</v>
      </c>
      <c r="FN273">
        <v>0.65513829999999995</v>
      </c>
      <c r="FO273">
        <v>45.104990000000001</v>
      </c>
      <c r="FP273" s="1">
        <v>3.2961549999999999E-2</v>
      </c>
      <c r="FQ273">
        <v>12.149010000000001</v>
      </c>
      <c r="FR273">
        <v>0.6543194</v>
      </c>
      <c r="FS273">
        <v>45.867330000000003</v>
      </c>
      <c r="FT273" s="1">
        <v>3.0785400000000001E-2</v>
      </c>
      <c r="FU273">
        <v>11.369400000000001</v>
      </c>
      <c r="FV273">
        <v>0.65371889999999999</v>
      </c>
      <c r="FW273">
        <v>47.20026</v>
      </c>
      <c r="FX273" s="1">
        <v>2.797067E-2</v>
      </c>
      <c r="FY273">
        <v>10.348850000000001</v>
      </c>
      <c r="FZ273">
        <v>0.65326139999999999</v>
      </c>
      <c r="GA273">
        <v>47.731940000000002</v>
      </c>
      <c r="GB273" s="1">
        <v>2.4629930000000001E-2</v>
      </c>
      <c r="GC273">
        <v>9.1319630000000007</v>
      </c>
      <c r="GD273">
        <v>0.65294200000000002</v>
      </c>
      <c r="GE273">
        <v>47.699629999999999</v>
      </c>
      <c r="GF273" s="1">
        <v>2.092509E-2</v>
      </c>
      <c r="GG273">
        <v>7.7770849999999996</v>
      </c>
      <c r="GH273">
        <v>0.65272549999999996</v>
      </c>
      <c r="GI273">
        <v>46.722050000000003</v>
      </c>
      <c r="GJ273" s="1">
        <v>1.7160890000000002E-2</v>
      </c>
      <c r="GK273">
        <v>6.3922309999999998</v>
      </c>
      <c r="GL273">
        <v>0.65255240000000003</v>
      </c>
      <c r="GM273">
        <v>45.51294</v>
      </c>
      <c r="GN273" s="1">
        <v>1.371643E-2</v>
      </c>
      <c r="GO273">
        <v>5.1160579999999998</v>
      </c>
      <c r="GP273">
        <v>0.65245470000000005</v>
      </c>
      <c r="GQ273">
        <v>44.16816</v>
      </c>
      <c r="GR273" s="1">
        <v>1.088913E-2</v>
      </c>
      <c r="GS273">
        <v>4.0612529999999998</v>
      </c>
      <c r="GT273">
        <v>0.65236570000000005</v>
      </c>
      <c r="GU273">
        <v>44.642270000000003</v>
      </c>
      <c r="GV273" s="1">
        <v>8.7803680000000002E-3</v>
      </c>
      <c r="GW273">
        <v>3.2698710000000002</v>
      </c>
      <c r="GX273">
        <v>0.65233189999999996</v>
      </c>
      <c r="GY273">
        <v>46.042529999999999</v>
      </c>
      <c r="GZ273" s="1">
        <v>7.3158399999999997E-3</v>
      </c>
      <c r="HA273">
        <v>2.718067</v>
      </c>
      <c r="HB273">
        <v>0.65229490000000001</v>
      </c>
      <c r="HC273">
        <v>48.617359999999998</v>
      </c>
      <c r="HD273" s="1">
        <v>6.3392509999999997E-3</v>
      </c>
      <c r="HE273">
        <v>2.3490190000000002</v>
      </c>
      <c r="HF273">
        <v>0.65227590000000002</v>
      </c>
      <c r="HG273">
        <v>50.897410000000001</v>
      </c>
      <c r="HH273" s="1">
        <v>5.6850759999999998E-3</v>
      </c>
      <c r="HI273">
        <v>2.102322</v>
      </c>
      <c r="HJ273">
        <v>0.6522635</v>
      </c>
      <c r="HK273">
        <v>50.932299999999998</v>
      </c>
      <c r="HL273" s="1">
        <v>5.2273739999999999E-3</v>
      </c>
      <c r="HM273">
        <v>1.930345</v>
      </c>
      <c r="HN273">
        <v>0.65225880000000003</v>
      </c>
      <c r="HO273">
        <v>50.150129999999997</v>
      </c>
      <c r="HP273" s="1">
        <v>4.8841839999999997E-3</v>
      </c>
      <c r="HQ273">
        <v>1.801993</v>
      </c>
      <c r="HR273">
        <v>0.6522445</v>
      </c>
      <c r="HS273">
        <v>48.644260000000003</v>
      </c>
      <c r="HT273" s="1">
        <v>4.6063349999999996E-3</v>
      </c>
      <c r="HU273">
        <v>1.6986289999999999</v>
      </c>
      <c r="HV273">
        <v>0.65224119999999997</v>
      </c>
      <c r="HW273">
        <v>47.084180000000003</v>
      </c>
      <c r="HX273" s="1">
        <v>4.3670669999999997E-3</v>
      </c>
      <c r="HY273">
        <v>1.609998</v>
      </c>
      <c r="HZ273">
        <v>0.65225509999999998</v>
      </c>
      <c r="IA273">
        <v>47.408070000000002</v>
      </c>
      <c r="IB273" s="1">
        <v>4.1534600000000003E-3</v>
      </c>
      <c r="IC273">
        <v>1.5310060000000001</v>
      </c>
      <c r="ID273">
        <v>0.65225140000000004</v>
      </c>
      <c r="IE273">
        <v>50.189300000000003</v>
      </c>
      <c r="IF273" s="1">
        <v>3.95824E-3</v>
      </c>
      <c r="IG273">
        <v>1.45882</v>
      </c>
      <c r="IH273">
        <v>0.65224320000000002</v>
      </c>
      <c r="II273">
        <v>54.088529999999999</v>
      </c>
      <c r="IJ273" s="1">
        <v>3.7766459999999998E-3</v>
      </c>
      <c r="IK273">
        <v>1.3918520000000001</v>
      </c>
      <c r="IL273">
        <v>0.65224110000000002</v>
      </c>
      <c r="IM273">
        <v>56.01549</v>
      </c>
      <c r="IN273" s="1">
        <v>3.6069470000000001E-3</v>
      </c>
      <c r="IO273">
        <v>1.329153</v>
      </c>
      <c r="IP273">
        <v>0.65223969999999998</v>
      </c>
      <c r="IQ273">
        <v>55.722239999999999</v>
      </c>
      <c r="IR273" s="1">
        <v>3.4465839999999999E-3</v>
      </c>
      <c r="IS273">
        <v>1.2701020000000001</v>
      </c>
      <c r="IT273">
        <v>0.65224360000000003</v>
      </c>
      <c r="IU273">
        <v>54.373390000000001</v>
      </c>
      <c r="IV273" s="1">
        <v>3.2958129999999999E-3</v>
      </c>
      <c r="IW273">
        <v>1.2144090000000001</v>
      </c>
      <c r="IX273">
        <v>0.65223810000000004</v>
      </c>
      <c r="IY273">
        <v>52.76041</v>
      </c>
      <c r="IZ273" s="1">
        <v>3.153238E-3</v>
      </c>
      <c r="JA273">
        <v>1.1618649999999999</v>
      </c>
      <c r="JB273">
        <v>0.65224219999999999</v>
      </c>
      <c r="JC273">
        <v>51.124969999999998</v>
      </c>
      <c r="JD273" s="1">
        <v>3.0184320000000001E-3</v>
      </c>
      <c r="JE273">
        <v>1.112193</v>
      </c>
      <c r="JF273">
        <v>0.65224059999999995</v>
      </c>
      <c r="JG273">
        <v>51.124960000000002</v>
      </c>
      <c r="JH273" s="1">
        <v>2.891172E-3</v>
      </c>
      <c r="JI273">
        <v>1.0651969999999999</v>
      </c>
      <c r="JJ273">
        <v>0.65223039999999999</v>
      </c>
      <c r="JK273">
        <v>50.974469999999997</v>
      </c>
      <c r="JL273" s="1">
        <v>2.7686429999999999E-3</v>
      </c>
      <c r="JM273">
        <v>1.0206710000000001</v>
      </c>
      <c r="JN273">
        <v>0.6522483</v>
      </c>
      <c r="JO273">
        <v>50.26896</v>
      </c>
      <c r="JP273" s="1">
        <v>2.6472370000000002E-3</v>
      </c>
      <c r="JQ273">
        <v>0.97838510000000001</v>
      </c>
      <c r="JR273">
        <v>0.65223469999999995</v>
      </c>
      <c r="JS273">
        <v>49.524380000000001</v>
      </c>
      <c r="JT273" s="1">
        <v>2.532341E-3</v>
      </c>
      <c r="JU273">
        <v>0.93826050000000005</v>
      </c>
      <c r="JV273">
        <v>0.65223719999999996</v>
      </c>
      <c r="JW273">
        <v>49.118189999999998</v>
      </c>
      <c r="JX273" s="1">
        <v>2.4237260000000002E-3</v>
      </c>
      <c r="JY273">
        <v>0.90017469999999999</v>
      </c>
      <c r="JZ273">
        <v>0.65223969999999998</v>
      </c>
      <c r="KA273">
        <v>48.40699</v>
      </c>
      <c r="KB273" s="1">
        <v>2.3210459999999998E-3</v>
      </c>
      <c r="KC273">
        <v>0.86392789999999997</v>
      </c>
      <c r="KD273">
        <v>0.65223419999999999</v>
      </c>
      <c r="KE273">
        <v>47.286430000000003</v>
      </c>
      <c r="KF273" s="1">
        <v>2.2239579999999998E-3</v>
      </c>
      <c r="KG273">
        <v>0.82956079999999999</v>
      </c>
      <c r="KH273">
        <v>0.65224959999999998</v>
      </c>
      <c r="KI273">
        <v>45.620339999999999</v>
      </c>
      <c r="KJ273" s="1">
        <v>2.1323340000000001E-3</v>
      </c>
      <c r="KK273">
        <v>0.79694960000000004</v>
      </c>
      <c r="KL273">
        <v>0.65223500000000001</v>
      </c>
      <c r="KM273">
        <v>45.843710000000002</v>
      </c>
      <c r="KN273" s="1">
        <v>2.0454169999999999E-3</v>
      </c>
      <c r="KO273">
        <v>0.76593389999999995</v>
      </c>
      <c r="KP273">
        <v>0.65224700000000002</v>
      </c>
      <c r="KQ273">
        <v>49.047310000000003</v>
      </c>
      <c r="KR273" s="1">
        <v>1.9626159999999999E-3</v>
      </c>
      <c r="KS273">
        <v>0.73630640000000003</v>
      </c>
      <c r="KT273">
        <v>0.6522502</v>
      </c>
      <c r="KU273">
        <v>53.868299999999998</v>
      </c>
      <c r="KV273" s="1">
        <v>1.8838710000000001E-3</v>
      </c>
      <c r="KW273">
        <v>0.7080111</v>
      </c>
      <c r="KX273">
        <v>0.65222999999999998</v>
      </c>
      <c r="KY273">
        <v>56.655189999999997</v>
      </c>
      <c r="KZ273" s="1">
        <v>1.808879E-3</v>
      </c>
      <c r="LA273">
        <v>0.68101270000000003</v>
      </c>
      <c r="LB273">
        <v>0.65223629999999999</v>
      </c>
      <c r="LC273">
        <v>55.750109999999999</v>
      </c>
      <c r="LD273" s="1">
        <v>1.7377429999999999E-3</v>
      </c>
      <c r="LE273">
        <v>0.65522879999999994</v>
      </c>
      <c r="LF273">
        <v>0.65224059999999995</v>
      </c>
      <c r="LG273">
        <v>53.726489999999998</v>
      </c>
      <c r="LH273" s="1">
        <v>1.6697859999999999E-3</v>
      </c>
      <c r="LI273">
        <v>0.63062099999999999</v>
      </c>
      <c r="LJ273">
        <v>0.65222950000000002</v>
      </c>
      <c r="LK273">
        <v>51.807650000000002</v>
      </c>
      <c r="LL273" s="1">
        <v>1.6050509999999999E-3</v>
      </c>
      <c r="LM273">
        <v>0.60706910000000003</v>
      </c>
      <c r="LN273">
        <v>0.65223319999999996</v>
      </c>
      <c r="LO273">
        <v>49.672310000000003</v>
      </c>
      <c r="LP273" s="1">
        <v>1.543228E-3</v>
      </c>
      <c r="LQ273">
        <v>0.58455060000000003</v>
      </c>
      <c r="LR273">
        <v>0.65224519999999997</v>
      </c>
      <c r="LS273">
        <v>48.756549999999997</v>
      </c>
      <c r="LT273" s="1">
        <v>1.4843339999999999E-3</v>
      </c>
      <c r="LU273">
        <v>0.5629885</v>
      </c>
      <c r="LV273">
        <v>0.65224249999999995</v>
      </c>
      <c r="LW273">
        <v>49.410519999999998</v>
      </c>
      <c r="LX273" s="1">
        <v>1.4280899999999999E-3</v>
      </c>
      <c r="LY273">
        <v>0.54240200000000005</v>
      </c>
      <c r="LZ273">
        <v>0.65223609999999999</v>
      </c>
      <c r="MA273">
        <v>50.101100000000002</v>
      </c>
      <c r="MB273" s="1">
        <v>1.374321E-3</v>
      </c>
      <c r="MC273">
        <v>0.52267739999999996</v>
      </c>
      <c r="MD273">
        <v>0.65223540000000002</v>
      </c>
      <c r="ME273">
        <v>50.965380000000003</v>
      </c>
      <c r="MF273" s="1">
        <v>1.3227670000000001E-3</v>
      </c>
      <c r="MG273">
        <v>0.50374569999999996</v>
      </c>
      <c r="MH273">
        <v>0.65224170000000004</v>
      </c>
      <c r="MI273">
        <v>50.939059999999998</v>
      </c>
      <c r="MJ273" s="1">
        <v>1.2733E-3</v>
      </c>
      <c r="MK273">
        <v>0.48555759999999998</v>
      </c>
      <c r="ML273">
        <v>0.65225010000000005</v>
      </c>
      <c r="MM273">
        <v>49.641829999999999</v>
      </c>
      <c r="MN273" s="1">
        <v>1.2257749999999999E-3</v>
      </c>
      <c r="MO273">
        <v>0.46813959999999999</v>
      </c>
      <c r="MP273">
        <v>0.65223799999999998</v>
      </c>
      <c r="MQ273">
        <v>48.361710000000002</v>
      </c>
      <c r="MR273" s="1">
        <v>1.1802939999999999E-3</v>
      </c>
      <c r="MS273">
        <v>0.4514437</v>
      </c>
      <c r="MT273">
        <v>0.65224700000000002</v>
      </c>
      <c r="MU273">
        <v>46.840130000000002</v>
      </c>
      <c r="MV273" s="1">
        <v>1.1367739999999999E-3</v>
      </c>
      <c r="MW273">
        <v>0.43546220000000002</v>
      </c>
      <c r="MX273">
        <v>0.65223489999999995</v>
      </c>
      <c r="MY273">
        <v>46.386099999999999</v>
      </c>
      <c r="MZ273" s="1">
        <v>1.0952830000000001E-3</v>
      </c>
      <c r="NA273">
        <v>0.42015829999999998</v>
      </c>
      <c r="NB273">
        <v>0.65224749999999998</v>
      </c>
      <c r="NC273">
        <v>46.383139999999997</v>
      </c>
      <c r="ND273" s="1">
        <v>1.0556160000000001E-3</v>
      </c>
      <c r="NE273">
        <v>0.40550180000000002</v>
      </c>
      <c r="NF273">
        <v>0.65223980000000004</v>
      </c>
      <c r="NG273">
        <v>47.895870000000002</v>
      </c>
      <c r="NH273" s="1">
        <v>1.017535E-3</v>
      </c>
      <c r="NI273">
        <v>0.39143139999999998</v>
      </c>
      <c r="NJ273">
        <v>0.65223940000000002</v>
      </c>
      <c r="NK273">
        <v>50.370190000000001</v>
      </c>
      <c r="NL273" s="1">
        <v>9.8112320000000005E-4</v>
      </c>
      <c r="NM273">
        <v>0.37795319999999999</v>
      </c>
      <c r="NN273">
        <v>0.65224990000000005</v>
      </c>
      <c r="NO273">
        <v>50.474879999999999</v>
      </c>
      <c r="NP273" s="1">
        <v>9.4626780000000004E-4</v>
      </c>
      <c r="NQ273">
        <v>0.36499959999999998</v>
      </c>
      <c r="NR273">
        <v>0.65224170000000004</v>
      </c>
      <c r="NS273">
        <v>48.300600000000003</v>
      </c>
      <c r="NT273" s="1">
        <v>9.1277809999999997E-4</v>
      </c>
      <c r="NU273">
        <v>0.35255360000000002</v>
      </c>
      <c r="NV273">
        <v>0.65224249999999995</v>
      </c>
      <c r="NW273">
        <v>46.126420000000003</v>
      </c>
      <c r="NX273" s="1">
        <v>8.8064809999999997E-4</v>
      </c>
      <c r="NY273">
        <v>0.34057870000000001</v>
      </c>
      <c r="NZ273">
        <v>0.65224000000000004</v>
      </c>
      <c r="OA273">
        <v>44.201770000000003</v>
      </c>
      <c r="OB273" s="1">
        <v>8.4990049999999996E-4</v>
      </c>
      <c r="OC273">
        <v>0.32905580000000001</v>
      </c>
      <c r="OD273">
        <v>0.65223070000000005</v>
      </c>
      <c r="OE273">
        <v>44.100700000000003</v>
      </c>
      <c r="OF273" s="1">
        <v>8.2040029999999999E-4</v>
      </c>
      <c r="OG273">
        <v>0.31795010000000001</v>
      </c>
      <c r="OH273">
        <v>0.6522346</v>
      </c>
      <c r="OI273">
        <v>43.902290000000001</v>
      </c>
      <c r="OJ273" s="1">
        <v>7.9209419999999998E-4</v>
      </c>
      <c r="OK273">
        <v>0.3072686</v>
      </c>
    </row>
    <row r="274" spans="1:401" x14ac:dyDescent="0.35">
      <c r="A274">
        <v>280</v>
      </c>
      <c r="B274" t="s">
        <v>4</v>
      </c>
      <c r="C274" t="s">
        <v>181</v>
      </c>
      <c r="D274" t="s">
        <v>280</v>
      </c>
      <c r="E274">
        <v>966.19460000000004</v>
      </c>
      <c r="F274">
        <v>0.8047147</v>
      </c>
      <c r="G274">
        <v>26.54449</v>
      </c>
      <c r="H274">
        <v>0</v>
      </c>
      <c r="I274">
        <v>0</v>
      </c>
      <c r="J274">
        <v>0.80140409999999995</v>
      </c>
      <c r="K274">
        <v>27.31279</v>
      </c>
      <c r="L274">
        <v>0</v>
      </c>
      <c r="M274">
        <v>0</v>
      </c>
      <c r="N274">
        <v>0.79799019999999998</v>
      </c>
      <c r="O274">
        <v>27.562550000000002</v>
      </c>
      <c r="P274">
        <v>0</v>
      </c>
      <c r="Q274">
        <v>0</v>
      </c>
      <c r="R274">
        <v>0.79446240000000001</v>
      </c>
      <c r="S274">
        <v>28.513719999999999</v>
      </c>
      <c r="T274">
        <v>0</v>
      </c>
      <c r="U274">
        <v>0</v>
      </c>
      <c r="V274">
        <v>0.79098049999999998</v>
      </c>
      <c r="W274">
        <v>29.08811</v>
      </c>
      <c r="X274">
        <v>0</v>
      </c>
      <c r="Y274">
        <v>0</v>
      </c>
      <c r="Z274">
        <v>0.78745419999999999</v>
      </c>
      <c r="AA274">
        <v>28.560970000000001</v>
      </c>
      <c r="AB274">
        <v>0</v>
      </c>
      <c r="AC274">
        <v>0</v>
      </c>
      <c r="AD274">
        <v>0.78391</v>
      </c>
      <c r="AE274">
        <v>27.26323</v>
      </c>
      <c r="AF274">
        <v>0</v>
      </c>
      <c r="AG274">
        <v>0</v>
      </c>
      <c r="AH274">
        <v>0.78035750000000004</v>
      </c>
      <c r="AI274">
        <v>26.059000000000001</v>
      </c>
      <c r="AJ274">
        <v>0</v>
      </c>
      <c r="AK274">
        <v>0</v>
      </c>
      <c r="AL274">
        <v>0.77762410000000004</v>
      </c>
      <c r="AM274">
        <v>25.514779999999998</v>
      </c>
      <c r="AN274">
        <v>0</v>
      </c>
      <c r="AO274">
        <v>0</v>
      </c>
      <c r="AP274">
        <v>0.77520840000000002</v>
      </c>
      <c r="AQ274">
        <v>26.773340000000001</v>
      </c>
      <c r="AR274">
        <v>0</v>
      </c>
      <c r="AS274">
        <v>0</v>
      </c>
      <c r="AT274">
        <v>0.77227990000000002</v>
      </c>
      <c r="AU274">
        <v>29.187380000000001</v>
      </c>
      <c r="AV274">
        <v>0</v>
      </c>
      <c r="AW274">
        <v>0</v>
      </c>
      <c r="AX274">
        <v>0.76868429999999999</v>
      </c>
      <c r="AY274">
        <v>32.011000000000003</v>
      </c>
      <c r="AZ274">
        <v>0</v>
      </c>
      <c r="BA274">
        <v>0</v>
      </c>
      <c r="BB274">
        <v>0.76516309999999998</v>
      </c>
      <c r="BC274">
        <v>34.034039999999997</v>
      </c>
      <c r="BD274">
        <v>0</v>
      </c>
      <c r="BE274">
        <v>0</v>
      </c>
      <c r="BF274">
        <v>0.76189759999999995</v>
      </c>
      <c r="BG274">
        <v>33.997700000000002</v>
      </c>
      <c r="BH274">
        <v>0</v>
      </c>
      <c r="BI274">
        <v>0</v>
      </c>
      <c r="BJ274">
        <v>0.75880320000000001</v>
      </c>
      <c r="BK274">
        <v>32.660629999999998</v>
      </c>
      <c r="BL274" s="1">
        <v>8.196382E-29</v>
      </c>
      <c r="BM274" s="1">
        <v>5.5721329999999998E-26</v>
      </c>
      <c r="BN274">
        <v>0.75583400000000001</v>
      </c>
      <c r="BO274">
        <v>31.25066</v>
      </c>
      <c r="BP274" s="1">
        <v>1.3659149999999999E-20</v>
      </c>
      <c r="BQ274" s="1">
        <v>9.3338380000000003E-18</v>
      </c>
      <c r="BR274">
        <v>0.75312270000000003</v>
      </c>
      <c r="BS274">
        <v>30.072510000000001</v>
      </c>
      <c r="BT274" s="1">
        <v>5.9753990000000004E-13</v>
      </c>
      <c r="BU274" s="1">
        <v>2.017963E-10</v>
      </c>
      <c r="BV274">
        <v>0.75058530000000001</v>
      </c>
      <c r="BW274">
        <v>30.27271</v>
      </c>
      <c r="BX274" s="1">
        <v>3.0513449999999999E-9</v>
      </c>
      <c r="BY274" s="1">
        <v>1.117659E-6</v>
      </c>
      <c r="BZ274">
        <v>0.74837160000000003</v>
      </c>
      <c r="CA274">
        <v>31.234220000000001</v>
      </c>
      <c r="CB274" s="1">
        <v>1.342742E-6</v>
      </c>
      <c r="CC274" s="1">
        <v>5.355243E-4</v>
      </c>
      <c r="CD274">
        <v>0.74655380000000005</v>
      </c>
      <c r="CE274">
        <v>32.263849999999998</v>
      </c>
      <c r="CF274" s="1">
        <v>1.4690760000000001E-4</v>
      </c>
      <c r="CG274">
        <v>6.2939030000000007E-2</v>
      </c>
      <c r="CH274">
        <v>0.74519599999999997</v>
      </c>
      <c r="CI274">
        <v>33.358490000000003</v>
      </c>
      <c r="CJ274" s="1">
        <v>5.9216900000000003E-3</v>
      </c>
      <c r="CK274">
        <v>2.712504</v>
      </c>
      <c r="CL274">
        <v>0.74407369999999995</v>
      </c>
      <c r="CM274">
        <v>33.401760000000003</v>
      </c>
      <c r="CN274">
        <v>0.10807650000000001</v>
      </c>
      <c r="CO274">
        <v>52.893740000000001</v>
      </c>
      <c r="CP274">
        <v>0.74289729999999998</v>
      </c>
      <c r="CQ274">
        <v>32.904220000000002</v>
      </c>
      <c r="CR274">
        <v>1.022526</v>
      </c>
      <c r="CS274">
        <v>533.77290000000005</v>
      </c>
      <c r="CT274">
        <v>0.7416739</v>
      </c>
      <c r="CU274">
        <v>31.925439999999998</v>
      </c>
      <c r="CV274">
        <v>5.5265420000000001</v>
      </c>
      <c r="CW274">
        <v>3075.163</v>
      </c>
      <c r="CX274">
        <v>0.74032010000000004</v>
      </c>
      <c r="CY274">
        <v>30.848410000000001</v>
      </c>
      <c r="CZ274">
        <v>18.428899999999999</v>
      </c>
      <c r="DA274">
        <v>10925.75</v>
      </c>
      <c r="DB274">
        <v>0.73874229999999996</v>
      </c>
      <c r="DC274">
        <v>31.034669999999998</v>
      </c>
      <c r="DD274">
        <v>40.398789999999998</v>
      </c>
      <c r="DE274">
        <v>25494.26</v>
      </c>
      <c r="DF274">
        <v>0.73690719999999998</v>
      </c>
      <c r="DG274">
        <v>32.80659</v>
      </c>
      <c r="DH274">
        <v>61.416020000000003</v>
      </c>
      <c r="DI274">
        <v>41211.980000000003</v>
      </c>
      <c r="DJ274">
        <v>0.73472850000000001</v>
      </c>
      <c r="DK274">
        <v>36.641759999999998</v>
      </c>
      <c r="DL274">
        <v>67.745170000000002</v>
      </c>
      <c r="DM274">
        <v>48330.32</v>
      </c>
      <c r="DN274">
        <v>0.73233040000000005</v>
      </c>
      <c r="DO274">
        <v>41.15025</v>
      </c>
      <c r="DP274">
        <v>56.770940000000003</v>
      </c>
      <c r="DQ274">
        <v>42917.41</v>
      </c>
      <c r="DR274">
        <v>0.72988439999999999</v>
      </c>
      <c r="DS274">
        <v>42.42456</v>
      </c>
      <c r="DT274">
        <v>37.356859999999998</v>
      </c>
      <c r="DU274">
        <v>29891.93</v>
      </c>
      <c r="DV274">
        <v>0.72769170000000005</v>
      </c>
      <c r="DW274">
        <v>41.079180000000001</v>
      </c>
      <c r="DX274">
        <v>19.992940000000001</v>
      </c>
      <c r="DY274">
        <v>16882.650000000001</v>
      </c>
      <c r="DZ274">
        <v>0.72523219999999999</v>
      </c>
      <c r="EA274">
        <v>39.605730000000001</v>
      </c>
      <c r="EB274">
        <v>8.9740009999999995</v>
      </c>
      <c r="EC274">
        <v>7973.08</v>
      </c>
      <c r="ED274">
        <v>0.72281399999999996</v>
      </c>
      <c r="EE274">
        <v>38.23254</v>
      </c>
      <c r="EF274">
        <v>3.4791720000000002</v>
      </c>
      <c r="EG274">
        <v>3238.73</v>
      </c>
      <c r="EH274">
        <v>0.72052899999999998</v>
      </c>
      <c r="EI274">
        <v>37.905459999999998</v>
      </c>
      <c r="EJ274">
        <v>1.2019310000000001</v>
      </c>
      <c r="EK274">
        <v>1164.8710000000001</v>
      </c>
      <c r="EL274">
        <v>0.71856260000000005</v>
      </c>
      <c r="EM274">
        <v>39.198099999999997</v>
      </c>
      <c r="EN274">
        <v>0.38719730000000002</v>
      </c>
      <c r="EO274">
        <v>385.40949999999998</v>
      </c>
      <c r="EP274">
        <v>0.71691700000000003</v>
      </c>
      <c r="EQ274">
        <v>42.892769999999999</v>
      </c>
      <c r="ER274">
        <v>0.1287877</v>
      </c>
      <c r="ES274">
        <v>126.9268</v>
      </c>
      <c r="ET274">
        <v>0.71542600000000001</v>
      </c>
      <c r="EU274">
        <v>46.727519999999998</v>
      </c>
      <c r="EV274" s="1">
        <v>5.5440690000000001E-2</v>
      </c>
      <c r="EW274">
        <v>50.294750000000001</v>
      </c>
      <c r="EX274">
        <v>0.71411150000000001</v>
      </c>
      <c r="EY274">
        <v>47.684730000000002</v>
      </c>
      <c r="EZ274" s="1">
        <v>3.7629940000000001E-2</v>
      </c>
      <c r="FA274">
        <v>30.474979999999999</v>
      </c>
      <c r="FB274">
        <v>0.71299179999999995</v>
      </c>
      <c r="FC274">
        <v>46.946779999999997</v>
      </c>
      <c r="FD274" s="1">
        <v>3.4669650000000003E-2</v>
      </c>
      <c r="FE274">
        <v>26.622620000000001</v>
      </c>
      <c r="FF274">
        <v>0.71217790000000003</v>
      </c>
      <c r="FG274">
        <v>46.027470000000001</v>
      </c>
      <c r="FH274" s="1">
        <v>3.4673929999999999E-2</v>
      </c>
      <c r="FI274">
        <v>26.403690000000001</v>
      </c>
      <c r="FJ274">
        <v>0.71151929999999997</v>
      </c>
      <c r="FK274">
        <v>45.057139999999997</v>
      </c>
      <c r="FL274" s="1">
        <v>3.4396040000000003E-2</v>
      </c>
      <c r="FM274">
        <v>26.334859999999999</v>
      </c>
      <c r="FN274">
        <v>0.71104780000000001</v>
      </c>
      <c r="FO274">
        <v>45.229640000000003</v>
      </c>
      <c r="FP274" s="1">
        <v>3.3175990000000002E-2</v>
      </c>
      <c r="FQ274">
        <v>25.597010000000001</v>
      </c>
      <c r="FR274">
        <v>0.71069939999999998</v>
      </c>
      <c r="FS274">
        <v>45.964410000000001</v>
      </c>
      <c r="FT274" s="1">
        <v>3.1101139999999999E-2</v>
      </c>
      <c r="FU274">
        <v>24.172799999999999</v>
      </c>
      <c r="FV274">
        <v>0.71047550000000004</v>
      </c>
      <c r="FW274">
        <v>47.21067</v>
      </c>
      <c r="FX274" s="1">
        <v>2.8366880000000001E-2</v>
      </c>
      <c r="FY274">
        <v>22.200600000000001</v>
      </c>
      <c r="FZ274">
        <v>0.71032090000000003</v>
      </c>
      <c r="GA274">
        <v>47.717529999999996</v>
      </c>
      <c r="GB274" s="1">
        <v>2.5090999999999999E-2</v>
      </c>
      <c r="GC274">
        <v>19.785299999999999</v>
      </c>
      <c r="GD274">
        <v>0.71018899999999996</v>
      </c>
      <c r="GE274">
        <v>47.728549999999998</v>
      </c>
      <c r="GF274" s="1">
        <v>2.1423939999999999E-2</v>
      </c>
      <c r="GG274">
        <v>17.03614</v>
      </c>
      <c r="GH274">
        <v>0.7101094</v>
      </c>
      <c r="GI274">
        <v>46.777160000000002</v>
      </c>
      <c r="GJ274" s="1">
        <v>1.7651670000000001E-2</v>
      </c>
      <c r="GK274">
        <v>14.150550000000001</v>
      </c>
      <c r="GL274">
        <v>0.71009580000000005</v>
      </c>
      <c r="GM274">
        <v>45.659590000000001</v>
      </c>
      <c r="GN274" s="1">
        <v>1.414985E-2</v>
      </c>
      <c r="GO274">
        <v>11.408659999999999</v>
      </c>
      <c r="GP274">
        <v>0.71003870000000002</v>
      </c>
      <c r="GQ274">
        <v>44.370980000000003</v>
      </c>
      <c r="GR274" s="1">
        <v>1.123333E-2</v>
      </c>
      <c r="GS274">
        <v>9.0694850000000002</v>
      </c>
      <c r="GT274">
        <v>0.71000730000000001</v>
      </c>
      <c r="GU274">
        <v>44.72345</v>
      </c>
      <c r="GV274" s="1">
        <v>9.0304129999999993E-3</v>
      </c>
      <c r="GW274">
        <v>7.2641600000000004</v>
      </c>
      <c r="GX274">
        <v>0.71001879999999995</v>
      </c>
      <c r="GY274">
        <v>46.109610000000004</v>
      </c>
      <c r="GZ274" s="1">
        <v>7.4865979999999997E-3</v>
      </c>
      <c r="HA274">
        <v>5.9784569999999997</v>
      </c>
      <c r="HB274">
        <v>0.71001119999999995</v>
      </c>
      <c r="HC274">
        <v>48.416359999999997</v>
      </c>
      <c r="HD274" s="1">
        <v>6.4527969999999997E-3</v>
      </c>
      <c r="HE274">
        <v>5.1087429999999996</v>
      </c>
      <c r="HF274">
        <v>0.70999199999999996</v>
      </c>
      <c r="HG274">
        <v>50.71705</v>
      </c>
      <c r="HH274" s="1">
        <v>5.7618000000000001E-3</v>
      </c>
      <c r="HI274">
        <v>4.5284839999999997</v>
      </c>
      <c r="HJ274">
        <v>0.71000010000000002</v>
      </c>
      <c r="HK274">
        <v>50.92512</v>
      </c>
      <c r="HL274" s="1">
        <v>5.2822939999999999E-3</v>
      </c>
      <c r="HM274">
        <v>4.1301540000000001</v>
      </c>
      <c r="HN274">
        <v>0.7099974</v>
      </c>
      <c r="HO274">
        <v>50.182699999999997</v>
      </c>
      <c r="HP274" s="1">
        <v>4.9264419999999996E-3</v>
      </c>
      <c r="HQ274">
        <v>3.8391760000000001</v>
      </c>
      <c r="HR274">
        <v>0.71000209999999997</v>
      </c>
      <c r="HS274">
        <v>48.859139999999996</v>
      </c>
      <c r="HT274" s="1">
        <v>4.6412720000000001E-3</v>
      </c>
      <c r="HU274">
        <v>3.6100180000000002</v>
      </c>
      <c r="HV274">
        <v>0.71000750000000001</v>
      </c>
      <c r="HW274">
        <v>47.354080000000003</v>
      </c>
      <c r="HX274" s="1">
        <v>4.3975280000000004E-3</v>
      </c>
      <c r="HY274">
        <v>3.4168780000000001</v>
      </c>
      <c r="HZ274">
        <v>0.7100014</v>
      </c>
      <c r="IA274">
        <v>47.554499999999997</v>
      </c>
      <c r="IB274" s="1">
        <v>4.1809270000000001E-3</v>
      </c>
      <c r="IC274">
        <v>3.2465790000000001</v>
      </c>
      <c r="ID274">
        <v>0.71000859999999999</v>
      </c>
      <c r="IE274">
        <v>50.086539999999999</v>
      </c>
      <c r="IF274" s="1">
        <v>3.9835189999999996E-3</v>
      </c>
      <c r="IG274">
        <v>3.0918600000000001</v>
      </c>
      <c r="IH274">
        <v>0.70999570000000001</v>
      </c>
      <c r="II274">
        <v>53.932279999999999</v>
      </c>
      <c r="IJ274" s="1">
        <v>3.8001860000000001E-3</v>
      </c>
      <c r="IK274">
        <v>2.9489230000000002</v>
      </c>
      <c r="IL274">
        <v>0.70999429999999997</v>
      </c>
      <c r="IM274">
        <v>56.00526</v>
      </c>
      <c r="IN274" s="1">
        <v>3.6290390000000001E-3</v>
      </c>
      <c r="IO274">
        <v>2.8154059999999999</v>
      </c>
      <c r="IP274">
        <v>0.70998490000000003</v>
      </c>
      <c r="IQ274">
        <v>55.836979999999997</v>
      </c>
      <c r="IR274" s="1">
        <v>3.467375E-3</v>
      </c>
      <c r="IS274">
        <v>2.6898499999999999</v>
      </c>
      <c r="IT274">
        <v>0.70999120000000004</v>
      </c>
      <c r="IU274">
        <v>54.515500000000003</v>
      </c>
      <c r="IV274" s="1">
        <v>3.315471E-3</v>
      </c>
      <c r="IW274">
        <v>2.5714730000000001</v>
      </c>
      <c r="IX274">
        <v>0.70998479999999997</v>
      </c>
      <c r="IY274">
        <v>52.999339999999997</v>
      </c>
      <c r="IZ274" s="1">
        <v>3.1717939999999999E-3</v>
      </c>
      <c r="JA274">
        <v>2.4597910000000001</v>
      </c>
      <c r="JB274">
        <v>0.71002799999999999</v>
      </c>
      <c r="JC274">
        <v>51.37894</v>
      </c>
      <c r="JD274" s="1">
        <v>3.035977E-3</v>
      </c>
      <c r="JE274">
        <v>2.3543069999999999</v>
      </c>
      <c r="JF274">
        <v>0.71002019999999999</v>
      </c>
      <c r="JG274">
        <v>51.252510000000001</v>
      </c>
      <c r="JH274" s="1">
        <v>2.9077719999999999E-3</v>
      </c>
      <c r="JI274">
        <v>2.2545060000000001</v>
      </c>
      <c r="JJ274">
        <v>0.70997909999999997</v>
      </c>
      <c r="JK274">
        <v>51.276339999999998</v>
      </c>
      <c r="JL274" s="1">
        <v>2.7843619999999999E-3</v>
      </c>
      <c r="JM274">
        <v>2.1599569999999999</v>
      </c>
      <c r="JN274">
        <v>0.71000680000000005</v>
      </c>
      <c r="JO274">
        <v>50.364939999999997</v>
      </c>
      <c r="JP274" s="1">
        <v>2.662162E-3</v>
      </c>
      <c r="JQ274">
        <v>2.070262</v>
      </c>
      <c r="JR274">
        <v>0.71002259999999995</v>
      </c>
      <c r="JS274">
        <v>49.530909999999999</v>
      </c>
      <c r="JT274" s="1">
        <v>2.5464789999999999E-3</v>
      </c>
      <c r="JU274">
        <v>1.9851289999999999</v>
      </c>
      <c r="JV274">
        <v>0.70998430000000001</v>
      </c>
      <c r="JW274">
        <v>49.170279999999998</v>
      </c>
      <c r="JX274" s="1">
        <v>2.437102E-3</v>
      </c>
      <c r="JY274">
        <v>1.904299</v>
      </c>
      <c r="JZ274">
        <v>0.71001630000000004</v>
      </c>
      <c r="KA274">
        <v>48.45187</v>
      </c>
      <c r="KB274" s="1">
        <v>2.3337499999999999E-3</v>
      </c>
      <c r="KC274">
        <v>1.8274520000000001</v>
      </c>
      <c r="KD274">
        <v>0.70997480000000002</v>
      </c>
      <c r="KE274">
        <v>47.443179999999998</v>
      </c>
      <c r="KF274" s="1">
        <v>2.2359519999999998E-3</v>
      </c>
      <c r="KG274">
        <v>1.754494</v>
      </c>
      <c r="KH274">
        <v>0.70999749999999995</v>
      </c>
      <c r="KI274">
        <v>45.885899999999999</v>
      </c>
      <c r="KJ274" s="1">
        <v>2.143692E-3</v>
      </c>
      <c r="KK274">
        <v>1.6852879999999999</v>
      </c>
      <c r="KL274">
        <v>0.70998479999999997</v>
      </c>
      <c r="KM274">
        <v>45.937899999999999</v>
      </c>
      <c r="KN274" s="1">
        <v>2.0562079999999999E-3</v>
      </c>
      <c r="KO274">
        <v>1.6195029999999999</v>
      </c>
      <c r="KP274">
        <v>0.71000390000000002</v>
      </c>
      <c r="KQ274">
        <v>48.841030000000003</v>
      </c>
      <c r="KR274" s="1">
        <v>1.9729399999999999E-3</v>
      </c>
      <c r="KS274">
        <v>1.5567850000000001</v>
      </c>
      <c r="KT274">
        <v>0.70999849999999998</v>
      </c>
      <c r="KU274">
        <v>53.553669999999997</v>
      </c>
      <c r="KV274" s="1">
        <v>1.893697E-3</v>
      </c>
      <c r="KW274">
        <v>1.4968429999999999</v>
      </c>
      <c r="KX274">
        <v>0.70997849999999996</v>
      </c>
      <c r="KY274">
        <v>56.578539999999997</v>
      </c>
      <c r="KZ274" s="1">
        <v>1.8182509999999999E-3</v>
      </c>
      <c r="LA274">
        <v>1.4396370000000001</v>
      </c>
      <c r="LB274">
        <v>0.71002379999999998</v>
      </c>
      <c r="LC274">
        <v>55.974490000000003</v>
      </c>
      <c r="LD274" s="1">
        <v>1.746683E-3</v>
      </c>
      <c r="LE274">
        <v>1.385032</v>
      </c>
      <c r="LF274">
        <v>0.70999380000000001</v>
      </c>
      <c r="LG274">
        <v>53.934229999999999</v>
      </c>
      <c r="LH274" s="1">
        <v>1.6783080000000001E-3</v>
      </c>
      <c r="LI274">
        <v>1.3329</v>
      </c>
      <c r="LJ274">
        <v>0.71000730000000001</v>
      </c>
      <c r="LK274">
        <v>52.10839</v>
      </c>
      <c r="LL274" s="1">
        <v>1.6131749999999999E-3</v>
      </c>
      <c r="LM274">
        <v>1.283026</v>
      </c>
      <c r="LN274">
        <v>0.70998139999999998</v>
      </c>
      <c r="LO274">
        <v>50.014339999999997</v>
      </c>
      <c r="LP274" s="1">
        <v>1.5509779999999999E-3</v>
      </c>
      <c r="LQ274">
        <v>1.2353350000000001</v>
      </c>
      <c r="LR274">
        <v>0.71001919999999996</v>
      </c>
      <c r="LS274">
        <v>48.953980000000001</v>
      </c>
      <c r="LT274" s="1">
        <v>1.4917450000000001E-3</v>
      </c>
      <c r="LU274">
        <v>1.1896979999999999</v>
      </c>
      <c r="LV274">
        <v>0.70999319999999999</v>
      </c>
      <c r="LW274">
        <v>49.433549999999997</v>
      </c>
      <c r="LX274" s="1">
        <v>1.4351780000000001E-3</v>
      </c>
      <c r="LY274">
        <v>1.146102</v>
      </c>
      <c r="LZ274">
        <v>0.70999469999999998</v>
      </c>
      <c r="MA274">
        <v>50.146320000000003</v>
      </c>
      <c r="MB274" s="1">
        <v>1.381118E-3</v>
      </c>
      <c r="MC274">
        <v>1.104366</v>
      </c>
      <c r="MD274">
        <v>0.70997770000000004</v>
      </c>
      <c r="ME274">
        <v>50.774610000000003</v>
      </c>
      <c r="MF274" s="1">
        <v>1.3292689999999999E-3</v>
      </c>
      <c r="MG274">
        <v>1.064322</v>
      </c>
      <c r="MH274">
        <v>0.70999659999999998</v>
      </c>
      <c r="MI274">
        <v>50.958089999999999</v>
      </c>
      <c r="MJ274" s="1">
        <v>1.2795339999999999E-3</v>
      </c>
      <c r="MK274">
        <v>1.025847</v>
      </c>
      <c r="ML274">
        <v>0.7099974</v>
      </c>
      <c r="MM274">
        <v>49.716030000000003</v>
      </c>
      <c r="MN274">
        <v>1.2317389999999999E-3</v>
      </c>
      <c r="MO274">
        <v>0.98898470000000005</v>
      </c>
      <c r="MP274">
        <v>0.71002500000000002</v>
      </c>
      <c r="MQ274">
        <v>48.49098</v>
      </c>
      <c r="MR274" s="1">
        <v>1.1860169999999999E-3</v>
      </c>
      <c r="MS274">
        <v>0.95366790000000001</v>
      </c>
      <c r="MT274">
        <v>0.70999570000000001</v>
      </c>
      <c r="MU274">
        <v>47.099519999999998</v>
      </c>
      <c r="MV274" s="1">
        <v>1.142227E-3</v>
      </c>
      <c r="MW274">
        <v>0.91982470000000005</v>
      </c>
      <c r="MX274">
        <v>0.70998910000000004</v>
      </c>
      <c r="MY274">
        <v>46.669690000000003</v>
      </c>
      <c r="MZ274" s="1">
        <v>1.1004949999999999E-3</v>
      </c>
      <c r="NA274">
        <v>0.88742639999999995</v>
      </c>
      <c r="NB274">
        <v>0.71000560000000001</v>
      </c>
      <c r="NC274">
        <v>46.573549999999997</v>
      </c>
      <c r="ND274" s="1">
        <v>1.0606159999999999E-3</v>
      </c>
      <c r="NE274">
        <v>0.85641089999999997</v>
      </c>
      <c r="NF274">
        <v>0.70998660000000002</v>
      </c>
      <c r="NG274">
        <v>47.967799999999997</v>
      </c>
      <c r="NH274" s="1">
        <v>1.022301E-3</v>
      </c>
      <c r="NI274">
        <v>0.82663920000000002</v>
      </c>
      <c r="NJ274">
        <v>0.70999239999999997</v>
      </c>
      <c r="NK274">
        <v>50.297629999999998</v>
      </c>
      <c r="NL274" s="1">
        <v>9.8570620000000011E-4</v>
      </c>
      <c r="NM274">
        <v>0.79812190000000005</v>
      </c>
      <c r="NN274">
        <v>0.7099993</v>
      </c>
      <c r="NO274">
        <v>50.753599999999999</v>
      </c>
      <c r="NP274" s="1">
        <v>9.5065950000000003E-4</v>
      </c>
      <c r="NQ274">
        <v>0.77072949999999996</v>
      </c>
      <c r="NR274">
        <v>0.71001689999999995</v>
      </c>
      <c r="NS274">
        <v>48.559620000000002</v>
      </c>
      <c r="NT274" s="1">
        <v>9.1700270000000001E-4</v>
      </c>
      <c r="NU274">
        <v>0.74442160000000002</v>
      </c>
      <c r="NV274">
        <v>0.70999950000000001</v>
      </c>
      <c r="NW274">
        <v>46.449579999999997</v>
      </c>
      <c r="NX274" s="1">
        <v>8.8470249999999997E-4</v>
      </c>
      <c r="NY274">
        <v>0.71910649999999998</v>
      </c>
      <c r="NZ274">
        <v>0.7099898</v>
      </c>
      <c r="OA274">
        <v>44.526269999999997</v>
      </c>
      <c r="OB274" s="1">
        <v>8.5380419999999996E-4</v>
      </c>
      <c r="OC274">
        <v>0.69475189999999998</v>
      </c>
      <c r="OD274">
        <v>0.71000859999999999</v>
      </c>
      <c r="OE274">
        <v>44.209440000000001</v>
      </c>
      <c r="OF274" s="1">
        <v>8.2414529999999997E-4</v>
      </c>
      <c r="OG274">
        <v>0.67127870000000001</v>
      </c>
      <c r="OH274">
        <v>0.71001119999999995</v>
      </c>
      <c r="OI274">
        <v>44.107430000000001</v>
      </c>
      <c r="OJ274" s="1">
        <v>7.9569929999999997E-4</v>
      </c>
      <c r="OK274">
        <v>0.64870620000000001</v>
      </c>
    </row>
    <row r="275" spans="1:401" x14ac:dyDescent="0.35">
      <c r="A275">
        <v>281</v>
      </c>
      <c r="B275" t="s">
        <v>4</v>
      </c>
      <c r="C275" t="s">
        <v>181</v>
      </c>
      <c r="D275" t="s">
        <v>281</v>
      </c>
      <c r="E275">
        <v>869.34450000000004</v>
      </c>
      <c r="F275">
        <v>0.3486435</v>
      </c>
      <c r="G275">
        <v>26.525030000000001</v>
      </c>
      <c r="H275">
        <v>0</v>
      </c>
      <c r="I275">
        <v>0</v>
      </c>
      <c r="J275">
        <v>0.34364549999999999</v>
      </c>
      <c r="K275">
        <v>27.274920000000002</v>
      </c>
      <c r="L275">
        <v>0</v>
      </c>
      <c r="M275">
        <v>0</v>
      </c>
      <c r="N275">
        <v>0.33871659999999998</v>
      </c>
      <c r="O275">
        <v>27.545559999999998</v>
      </c>
      <c r="P275">
        <v>0</v>
      </c>
      <c r="Q275">
        <v>0</v>
      </c>
      <c r="R275">
        <v>0.33383099999999999</v>
      </c>
      <c r="S275">
        <v>28.489159999999998</v>
      </c>
      <c r="T275">
        <v>0</v>
      </c>
      <c r="U275">
        <v>0</v>
      </c>
      <c r="V275">
        <v>0.32902740000000003</v>
      </c>
      <c r="W275">
        <v>29.119949999999999</v>
      </c>
      <c r="X275">
        <v>0</v>
      </c>
      <c r="Y275">
        <v>0</v>
      </c>
      <c r="Z275">
        <v>0.3243374</v>
      </c>
      <c r="AA275">
        <v>28.68599</v>
      </c>
      <c r="AB275">
        <v>0</v>
      </c>
      <c r="AC275">
        <v>0</v>
      </c>
      <c r="AD275">
        <v>0.31967909999999999</v>
      </c>
      <c r="AE275">
        <v>27.39263</v>
      </c>
      <c r="AF275">
        <v>0</v>
      </c>
      <c r="AG275">
        <v>0</v>
      </c>
      <c r="AH275">
        <v>0.31506400000000001</v>
      </c>
      <c r="AI275">
        <v>26.155049999999999</v>
      </c>
      <c r="AJ275">
        <v>0</v>
      </c>
      <c r="AK275">
        <v>0</v>
      </c>
      <c r="AL275">
        <v>0.31081320000000001</v>
      </c>
      <c r="AM275">
        <v>25.535520000000002</v>
      </c>
      <c r="AN275">
        <v>0</v>
      </c>
      <c r="AO275">
        <v>0</v>
      </c>
      <c r="AP275">
        <v>0.30684220000000001</v>
      </c>
      <c r="AQ275">
        <v>26.700510000000001</v>
      </c>
      <c r="AR275">
        <v>0</v>
      </c>
      <c r="AS275">
        <v>0</v>
      </c>
      <c r="AT275">
        <v>0.30281999999999998</v>
      </c>
      <c r="AU275">
        <v>29.06671</v>
      </c>
      <c r="AV275">
        <v>0</v>
      </c>
      <c r="AW275">
        <v>0</v>
      </c>
      <c r="AX275">
        <v>0.29887809999999998</v>
      </c>
      <c r="AY275">
        <v>31.89048</v>
      </c>
      <c r="AZ275">
        <v>0</v>
      </c>
      <c r="BA275">
        <v>0</v>
      </c>
      <c r="BB275">
        <v>0.29492479999999999</v>
      </c>
      <c r="BC275">
        <v>34.010399999999997</v>
      </c>
      <c r="BD275">
        <v>0</v>
      </c>
      <c r="BE275">
        <v>0</v>
      </c>
      <c r="BF275">
        <v>0.29115350000000001</v>
      </c>
      <c r="BG275">
        <v>34.106639999999999</v>
      </c>
      <c r="BH275">
        <v>0</v>
      </c>
      <c r="BI275">
        <v>0</v>
      </c>
      <c r="BJ275">
        <v>0.28757969999999999</v>
      </c>
      <c r="BK275">
        <v>32.80453</v>
      </c>
      <c r="BL275" s="1">
        <v>6.893471E-30</v>
      </c>
      <c r="BM275" s="1">
        <v>4.137612E-27</v>
      </c>
      <c r="BN275">
        <v>0.28420450000000003</v>
      </c>
      <c r="BO275">
        <v>31.396280000000001</v>
      </c>
      <c r="BP275" s="1">
        <v>8.2694859999999994E-21</v>
      </c>
      <c r="BQ275" s="1">
        <v>4.9917479999999999E-18</v>
      </c>
      <c r="BR275">
        <v>0.28109529999999999</v>
      </c>
      <c r="BS275">
        <v>30.187629999999999</v>
      </c>
      <c r="BT275" s="1">
        <v>8.9831729999999998E-14</v>
      </c>
      <c r="BU275" s="1">
        <v>5.480123E-11</v>
      </c>
      <c r="BV275">
        <v>0.2782423</v>
      </c>
      <c r="BW275">
        <v>30.27272</v>
      </c>
      <c r="BX275" s="1">
        <v>6.7360269999999996E-10</v>
      </c>
      <c r="BY275" s="1">
        <v>4.1275149999999998E-7</v>
      </c>
      <c r="BZ275">
        <v>0.27571889999999999</v>
      </c>
      <c r="CA275">
        <v>31.210159999999998</v>
      </c>
      <c r="CB275" s="1">
        <v>3.9736899999999999E-7</v>
      </c>
      <c r="CC275" s="1">
        <v>2.3595300000000001E-4</v>
      </c>
      <c r="CD275">
        <v>0.27355030000000002</v>
      </c>
      <c r="CE275">
        <v>32.12256</v>
      </c>
      <c r="CF275" s="1">
        <v>5.4848829999999998E-5</v>
      </c>
      <c r="CG275" s="1">
        <v>3.1772740000000001E-2</v>
      </c>
      <c r="CH275">
        <v>0.271785</v>
      </c>
      <c r="CI275">
        <v>33.31617</v>
      </c>
      <c r="CJ275" s="1">
        <v>2.6398849999999998E-3</v>
      </c>
      <c r="CK275">
        <v>1.5231440000000001</v>
      </c>
      <c r="CL275">
        <v>0.27035199999999998</v>
      </c>
      <c r="CM275">
        <v>33.390219999999999</v>
      </c>
      <c r="CN275" s="1">
        <v>5.5913890000000001E-2</v>
      </c>
      <c r="CO275">
        <v>32.479669999999999</v>
      </c>
      <c r="CP275">
        <v>0.26901849999999999</v>
      </c>
      <c r="CQ275">
        <v>32.954410000000003</v>
      </c>
      <c r="CR275">
        <v>0.60341809999999996</v>
      </c>
      <c r="CS275">
        <v>354.37130000000002</v>
      </c>
      <c r="CT275">
        <v>0.2677155</v>
      </c>
      <c r="CU275">
        <v>32.056629999999998</v>
      </c>
      <c r="CV275">
        <v>3.6745480000000001</v>
      </c>
      <c r="CW275">
        <v>2188.194</v>
      </c>
      <c r="CX275">
        <v>0.26634639999999998</v>
      </c>
      <c r="CY275">
        <v>30.98011</v>
      </c>
      <c r="CZ275">
        <v>13.677479999999999</v>
      </c>
      <c r="DA275">
        <v>8273.0169999999998</v>
      </c>
      <c r="DB275">
        <v>0.2648568</v>
      </c>
      <c r="DC275">
        <v>31.079249999999998</v>
      </c>
      <c r="DD275">
        <v>33.216799999999999</v>
      </c>
      <c r="DE275">
        <v>20421.84</v>
      </c>
      <c r="DF275">
        <v>0.26319110000000001</v>
      </c>
      <c r="DG275">
        <v>32.738669999999999</v>
      </c>
      <c r="DH275">
        <v>55.570999999999998</v>
      </c>
      <c r="DI275">
        <v>34750.93</v>
      </c>
      <c r="DJ275">
        <v>0.26127909999999999</v>
      </c>
      <c r="DK275">
        <v>36.420639999999999</v>
      </c>
      <c r="DL275">
        <v>67.091660000000005</v>
      </c>
      <c r="DM275">
        <v>42717.26</v>
      </c>
      <c r="DN275">
        <v>0.25917829999999997</v>
      </c>
      <c r="DO275">
        <v>40.939779999999999</v>
      </c>
      <c r="DP275">
        <v>61.08437</v>
      </c>
      <c r="DQ275">
        <v>39592.29</v>
      </c>
      <c r="DR275">
        <v>0.2569052</v>
      </c>
      <c r="DS275">
        <v>42.501939999999998</v>
      </c>
      <c r="DT275">
        <v>43.458159999999999</v>
      </c>
      <c r="DU275">
        <v>28682.84</v>
      </c>
      <c r="DV275">
        <v>0.25454339999999998</v>
      </c>
      <c r="DW275">
        <v>41.228349999999999</v>
      </c>
      <c r="DX275">
        <v>24.997800000000002</v>
      </c>
      <c r="DY275">
        <v>16792.84</v>
      </c>
      <c r="DZ275">
        <v>0.25199630000000001</v>
      </c>
      <c r="EA275">
        <v>39.779260000000001</v>
      </c>
      <c r="EB275">
        <v>11.986459999999999</v>
      </c>
      <c r="EC275">
        <v>8194.5990000000002</v>
      </c>
      <c r="ED275">
        <v>0.24939629999999999</v>
      </c>
      <c r="EE275">
        <v>38.391199999999998</v>
      </c>
      <c r="EF275">
        <v>4.9299840000000001</v>
      </c>
      <c r="EG275">
        <v>3428.09</v>
      </c>
      <c r="EH275">
        <v>0.24683959999999999</v>
      </c>
      <c r="EI275">
        <v>37.958019999999998</v>
      </c>
      <c r="EJ275">
        <v>1.7897829999999999</v>
      </c>
      <c r="EK275">
        <v>1264.367</v>
      </c>
      <c r="EL275">
        <v>0.24443960000000001</v>
      </c>
      <c r="EM275">
        <v>39.075530000000001</v>
      </c>
      <c r="EN275">
        <v>0.59459479999999998</v>
      </c>
      <c r="EO275">
        <v>425.58580000000001</v>
      </c>
      <c r="EP275">
        <v>0.24231230000000001</v>
      </c>
      <c r="EQ275">
        <v>42.612879999999997</v>
      </c>
      <c r="ER275">
        <v>0.19396150000000001</v>
      </c>
      <c r="ES275">
        <v>139.63</v>
      </c>
      <c r="ET275">
        <v>0.24039260000000001</v>
      </c>
      <c r="EU275">
        <v>46.456069999999997</v>
      </c>
      <c r="EV275" s="1">
        <v>7.3669979999999996E-2</v>
      </c>
      <c r="EW275">
        <v>52.502139999999997</v>
      </c>
      <c r="EX275">
        <v>0.2386733</v>
      </c>
      <c r="EY275">
        <v>47.684730000000002</v>
      </c>
      <c r="EZ275" s="1">
        <v>4.1879199999999998E-2</v>
      </c>
      <c r="FA275">
        <v>29.101089999999999</v>
      </c>
      <c r="FB275">
        <v>0.2371926</v>
      </c>
      <c r="FC275">
        <v>46.95044</v>
      </c>
      <c r="FD275" s="1">
        <v>3.5254349999999997E-2</v>
      </c>
      <c r="FE275">
        <v>24.1309</v>
      </c>
      <c r="FF275">
        <v>0.2359686</v>
      </c>
      <c r="FG275">
        <v>46.099139999999998</v>
      </c>
      <c r="FH275" s="1">
        <v>3.4621539999999999E-2</v>
      </c>
      <c r="FI275">
        <v>23.658290000000001</v>
      </c>
      <c r="FJ275">
        <v>0.2349772</v>
      </c>
      <c r="FK275">
        <v>45.17154</v>
      </c>
      <c r="FL275" s="1">
        <v>3.4526189999999998E-2</v>
      </c>
      <c r="FM275">
        <v>23.661439999999999</v>
      </c>
      <c r="FN275">
        <v>0.2342042</v>
      </c>
      <c r="FO275">
        <v>45.299390000000002</v>
      </c>
      <c r="FP275" s="1">
        <v>3.3629010000000001E-2</v>
      </c>
      <c r="FQ275">
        <v>23.130320000000001</v>
      </c>
      <c r="FR275">
        <v>0.2336136</v>
      </c>
      <c r="FS275">
        <v>46.019469999999998</v>
      </c>
      <c r="FT275" s="1">
        <v>3.1832449999999998E-2</v>
      </c>
      <c r="FU275">
        <v>21.967479999999998</v>
      </c>
      <c r="FV275">
        <v>0.2331674</v>
      </c>
      <c r="FW275">
        <v>47.211379999999998</v>
      </c>
      <c r="FX275">
        <v>2.9317309999999999E-2</v>
      </c>
      <c r="FY275">
        <v>20.288419999999999</v>
      </c>
      <c r="FZ275">
        <v>0.23283390000000001</v>
      </c>
      <c r="GA275">
        <v>47.717219999999998</v>
      </c>
      <c r="GB275" s="1">
        <v>2.6220520000000001E-2</v>
      </c>
      <c r="GC275">
        <v>18.194749999999999</v>
      </c>
      <c r="GD275">
        <v>0.23259540000000001</v>
      </c>
      <c r="GE275">
        <v>47.733879999999999</v>
      </c>
      <c r="GF275" s="1">
        <v>2.26728E-2</v>
      </c>
      <c r="GG275">
        <v>15.777760000000001</v>
      </c>
      <c r="GH275">
        <v>0.23242170000000001</v>
      </c>
      <c r="GI275">
        <v>46.817459999999997</v>
      </c>
      <c r="GJ275" s="1">
        <v>1.8912109999999999E-2</v>
      </c>
      <c r="GK275">
        <v>13.197039999999999</v>
      </c>
      <c r="GL275">
        <v>0.23229730000000001</v>
      </c>
      <c r="GM275">
        <v>45.759219999999999</v>
      </c>
      <c r="GN275" s="1">
        <v>1.529439E-2</v>
      </c>
      <c r="GO275">
        <v>10.694750000000001</v>
      </c>
      <c r="GP275">
        <v>0.23220779999999999</v>
      </c>
      <c r="GQ275">
        <v>44.519680000000001</v>
      </c>
      <c r="GR275" s="1">
        <v>1.216632E-2</v>
      </c>
      <c r="GS275">
        <v>8.5145660000000003</v>
      </c>
      <c r="GT275">
        <v>0.2321455</v>
      </c>
      <c r="GU275">
        <v>44.767119999999998</v>
      </c>
      <c r="GV275" s="1">
        <v>9.7228790000000002E-3</v>
      </c>
      <c r="GW275">
        <v>6.7999359999999998</v>
      </c>
      <c r="GX275">
        <v>0.2321067</v>
      </c>
      <c r="GY275">
        <v>46.130099999999999</v>
      </c>
      <c r="GZ275" s="1">
        <v>7.9661109999999997E-3</v>
      </c>
      <c r="HA275">
        <v>5.5612310000000003</v>
      </c>
      <c r="HB275">
        <v>0.23208110000000001</v>
      </c>
      <c r="HC275">
        <v>48.281469999999999</v>
      </c>
      <c r="HD275" s="1">
        <v>6.7731229999999998E-3</v>
      </c>
      <c r="HE275">
        <v>4.716456</v>
      </c>
      <c r="HF275">
        <v>0.23206180000000001</v>
      </c>
      <c r="HG275">
        <v>50.569499999999998</v>
      </c>
      <c r="HH275" s="1">
        <v>5.9767860000000004E-3</v>
      </c>
      <c r="HI275">
        <v>4.1528179999999999</v>
      </c>
      <c r="HJ275">
        <v>0.23204810000000001</v>
      </c>
      <c r="HK275">
        <v>50.91628</v>
      </c>
      <c r="HL275" s="1">
        <v>5.4335690000000001E-3</v>
      </c>
      <c r="HM275">
        <v>3.7691759999999999</v>
      </c>
      <c r="HN275">
        <v>0.23203950000000001</v>
      </c>
      <c r="HO275">
        <v>50.199599999999997</v>
      </c>
      <c r="HP275" s="1">
        <v>5.0405470000000003E-3</v>
      </c>
      <c r="HQ275">
        <v>3.4927540000000001</v>
      </c>
      <c r="HR275">
        <v>0.23203550000000001</v>
      </c>
      <c r="HS275">
        <v>49.004939999999998</v>
      </c>
      <c r="HT275" s="1">
        <v>4.7340400000000001E-3</v>
      </c>
      <c r="HU275">
        <v>3.278286</v>
      </c>
      <c r="HV275">
        <v>0.2320314</v>
      </c>
      <c r="HW275">
        <v>47.54692</v>
      </c>
      <c r="HX275" s="1">
        <v>4.4775179999999998E-3</v>
      </c>
      <c r="HY275">
        <v>3.0996999999999999</v>
      </c>
      <c r="HZ275">
        <v>0.23202610000000001</v>
      </c>
      <c r="IA275">
        <v>47.639060000000001</v>
      </c>
      <c r="IB275" s="1">
        <v>4.2524720000000002E-3</v>
      </c>
      <c r="IC275">
        <v>2.9433750000000001</v>
      </c>
      <c r="ID275">
        <v>0.23203599999999999</v>
      </c>
      <c r="IE275">
        <v>50.043750000000003</v>
      </c>
      <c r="IF275" s="1">
        <v>4.0491590000000001E-3</v>
      </c>
      <c r="IG275">
        <v>2.802063</v>
      </c>
      <c r="IH275">
        <v>0.2320305</v>
      </c>
      <c r="II275">
        <v>53.826900000000002</v>
      </c>
      <c r="IJ275" s="1">
        <v>3.861139E-3</v>
      </c>
      <c r="IK275">
        <v>2.6718579999999998</v>
      </c>
      <c r="IL275">
        <v>0.23203029999999999</v>
      </c>
      <c r="IM275">
        <v>56.001930000000002</v>
      </c>
      <c r="IN275" s="1">
        <v>3.6861580000000001E-3</v>
      </c>
      <c r="IO275">
        <v>2.5504479999999998</v>
      </c>
      <c r="IP275">
        <v>0.2320277</v>
      </c>
      <c r="IQ275">
        <v>55.921579999999999</v>
      </c>
      <c r="IR275" s="1">
        <v>3.521204E-3</v>
      </c>
      <c r="IS275">
        <v>2.436423</v>
      </c>
      <c r="IT275">
        <v>0.23203099999999999</v>
      </c>
      <c r="IU275">
        <v>54.633409999999998</v>
      </c>
      <c r="IV275" s="1">
        <v>3.366263E-3</v>
      </c>
      <c r="IW275">
        <v>2.3289209999999998</v>
      </c>
      <c r="IX275">
        <v>0.23202539999999999</v>
      </c>
      <c r="IY275">
        <v>53.171970000000002</v>
      </c>
      <c r="IZ275" s="1">
        <v>3.219647E-3</v>
      </c>
      <c r="JA275">
        <v>2.2274850000000002</v>
      </c>
      <c r="JB275">
        <v>0.2320294</v>
      </c>
      <c r="JC275">
        <v>51.5655</v>
      </c>
      <c r="JD275" s="1">
        <v>3.0812499999999998E-3</v>
      </c>
      <c r="JE275">
        <v>2.1317849999999998</v>
      </c>
      <c r="JF275">
        <v>0.23202800000000001</v>
      </c>
      <c r="JG275">
        <v>51.333060000000003</v>
      </c>
      <c r="JH275" s="1">
        <v>2.950636E-3</v>
      </c>
      <c r="JI275">
        <v>2.041223</v>
      </c>
      <c r="JJ275">
        <v>0.23202729999999999</v>
      </c>
      <c r="JK275">
        <v>51.452219999999997</v>
      </c>
      <c r="JL275" s="1">
        <v>2.8249949999999998E-3</v>
      </c>
      <c r="JM275">
        <v>1.9554309999999999</v>
      </c>
      <c r="JN275">
        <v>0.23203299999999999</v>
      </c>
      <c r="JO275">
        <v>50.432299999999998</v>
      </c>
      <c r="JP275" s="1">
        <v>2.7006410000000002E-3</v>
      </c>
      <c r="JQ275">
        <v>1.874085</v>
      </c>
      <c r="JR275">
        <v>0.2320284</v>
      </c>
      <c r="JS275">
        <v>49.562510000000003</v>
      </c>
      <c r="JT275" s="1">
        <v>2.5828800000000001E-3</v>
      </c>
      <c r="JU275">
        <v>1.7968710000000001</v>
      </c>
      <c r="JV275">
        <v>0.2320284</v>
      </c>
      <c r="JW275">
        <v>49.205779999999997</v>
      </c>
      <c r="JX275" s="1">
        <v>2.4715969999999999E-3</v>
      </c>
      <c r="JY275">
        <v>1.7235510000000001</v>
      </c>
      <c r="JZ275">
        <v>0.23202970000000001</v>
      </c>
      <c r="KA275">
        <v>48.482669999999999</v>
      </c>
      <c r="KB275" s="1">
        <v>2.366487E-3</v>
      </c>
      <c r="KC275">
        <v>1.6538889999999999</v>
      </c>
      <c r="KD275">
        <v>0.23202329999999999</v>
      </c>
      <c r="KE275">
        <v>47.548470000000002</v>
      </c>
      <c r="KF275" s="1">
        <v>2.26692E-3</v>
      </c>
      <c r="KG275">
        <v>1.587696</v>
      </c>
      <c r="KH275">
        <v>0.2320304</v>
      </c>
      <c r="KI275">
        <v>46.079650000000001</v>
      </c>
      <c r="KJ275" s="1">
        <v>2.1730260000000002E-3</v>
      </c>
      <c r="KK275">
        <v>1.5249429999999999</v>
      </c>
      <c r="KL275">
        <v>0.23202970000000001</v>
      </c>
      <c r="KM275">
        <v>46.002249999999997</v>
      </c>
      <c r="KN275" s="1">
        <v>2.0840659999999999E-3</v>
      </c>
      <c r="KO275">
        <v>1.4652989999999999</v>
      </c>
      <c r="KP275">
        <v>0.23203109999999999</v>
      </c>
      <c r="KQ275">
        <v>48.708460000000002</v>
      </c>
      <c r="KR275" s="1">
        <v>1.9995049999999999E-3</v>
      </c>
      <c r="KS275">
        <v>1.4084840000000001</v>
      </c>
      <c r="KT275">
        <v>0.23202929999999999</v>
      </c>
      <c r="KU275">
        <v>53.308349999999997</v>
      </c>
      <c r="KV275" s="1">
        <v>1.919013E-3</v>
      </c>
      <c r="KW275">
        <v>1.354187</v>
      </c>
      <c r="KX275">
        <v>0.23202690000000001</v>
      </c>
      <c r="KY275">
        <v>56.495460000000001</v>
      </c>
      <c r="KZ275" s="1">
        <v>1.8423879999999999E-3</v>
      </c>
      <c r="LA275">
        <v>1.3023499999999999</v>
      </c>
      <c r="LB275">
        <v>0.2320286</v>
      </c>
      <c r="LC275">
        <v>56.12041</v>
      </c>
      <c r="LD275" s="1">
        <v>1.769678E-3</v>
      </c>
      <c r="LE275">
        <v>1.252896</v>
      </c>
      <c r="LF275">
        <v>0.23203029999999999</v>
      </c>
      <c r="LG275">
        <v>54.094279999999998</v>
      </c>
      <c r="LH275" s="1">
        <v>1.7002549999999999E-3</v>
      </c>
      <c r="LI275">
        <v>1.205662</v>
      </c>
      <c r="LJ275">
        <v>0.23202700000000001</v>
      </c>
      <c r="LK275">
        <v>52.317430000000002</v>
      </c>
      <c r="LL275" s="1">
        <v>1.6341179999999999E-3</v>
      </c>
      <c r="LM275">
        <v>1.1605000000000001</v>
      </c>
      <c r="LN275">
        <v>0.2320277</v>
      </c>
      <c r="LO275">
        <v>50.265410000000003</v>
      </c>
      <c r="LP275" s="1">
        <v>1.570983E-3</v>
      </c>
      <c r="LQ275">
        <v>1.1173029999999999</v>
      </c>
      <c r="LR275">
        <v>0.2320296</v>
      </c>
      <c r="LS275">
        <v>49.099960000000003</v>
      </c>
      <c r="LT275" s="1">
        <v>1.510848E-3</v>
      </c>
      <c r="LU275">
        <v>1.0759840000000001</v>
      </c>
      <c r="LV275">
        <v>0.2320286</v>
      </c>
      <c r="LW275">
        <v>49.44556</v>
      </c>
      <c r="LX275" s="1">
        <v>1.453417E-3</v>
      </c>
      <c r="LY275">
        <v>1.0364869999999999</v>
      </c>
      <c r="LZ275">
        <v>0.2320286</v>
      </c>
      <c r="MA275">
        <v>50.154879999999999</v>
      </c>
      <c r="MB275" s="1">
        <v>1.3985790000000001E-3</v>
      </c>
      <c r="MC275">
        <v>0.99870230000000004</v>
      </c>
      <c r="MD275">
        <v>0.23202519999999999</v>
      </c>
      <c r="ME275">
        <v>50.645029999999998</v>
      </c>
      <c r="MF275" s="1">
        <v>1.3460150000000001E-3</v>
      </c>
      <c r="MG275">
        <v>0.96246359999999997</v>
      </c>
      <c r="MH275">
        <v>0.23203209999999999</v>
      </c>
      <c r="MI275">
        <v>50.958069999999999</v>
      </c>
      <c r="MJ275" s="1">
        <v>1.2956000000000001E-3</v>
      </c>
      <c r="MK275">
        <v>0.92765470000000005</v>
      </c>
      <c r="ML275">
        <v>0.23203029999999999</v>
      </c>
      <c r="MM275">
        <v>49.76867</v>
      </c>
      <c r="MN275" s="1">
        <v>1.247087E-3</v>
      </c>
      <c r="MO275">
        <v>0.89426969999999995</v>
      </c>
      <c r="MP275">
        <v>0.2320287</v>
      </c>
      <c r="MQ275">
        <v>48.581890000000001</v>
      </c>
      <c r="MR275" s="1">
        <v>1.200706E-3</v>
      </c>
      <c r="MS275">
        <v>0.86230609999999996</v>
      </c>
      <c r="MT275">
        <v>0.2320257</v>
      </c>
      <c r="MU275">
        <v>47.280560000000001</v>
      </c>
      <c r="MV275" s="1">
        <v>1.1562479999999999E-3</v>
      </c>
      <c r="MW275">
        <v>0.83165409999999995</v>
      </c>
      <c r="MX275">
        <v>0.23202909999999999</v>
      </c>
      <c r="MY275">
        <v>46.838369999999998</v>
      </c>
      <c r="MZ275" s="1">
        <v>1.1139279999999999E-3</v>
      </c>
      <c r="NA275">
        <v>0.80232630000000005</v>
      </c>
      <c r="NB275">
        <v>0.23203219999999999</v>
      </c>
      <c r="NC275">
        <v>46.708170000000003</v>
      </c>
      <c r="ND275" s="1">
        <v>1.073456E-3</v>
      </c>
      <c r="NE275">
        <v>0.7742426</v>
      </c>
      <c r="NF275">
        <v>0.23202590000000001</v>
      </c>
      <c r="NG275">
        <v>48.004339999999999</v>
      </c>
      <c r="NH275" s="1">
        <v>1.0345980000000001E-3</v>
      </c>
      <c r="NI275">
        <v>0.7472974</v>
      </c>
      <c r="NJ275">
        <v>0.23202980000000001</v>
      </c>
      <c r="NK275">
        <v>50.257660000000001</v>
      </c>
      <c r="NL275" s="1">
        <v>9.9748369999999999E-4</v>
      </c>
      <c r="NM275">
        <v>0.72147939999999999</v>
      </c>
      <c r="NN275">
        <v>0.23203029999999999</v>
      </c>
      <c r="NO275">
        <v>50.91422</v>
      </c>
      <c r="NP275" s="1">
        <v>9.6195410000000003E-4</v>
      </c>
      <c r="NQ275">
        <v>0.69669599999999998</v>
      </c>
      <c r="NR275">
        <v>0.23202919999999999</v>
      </c>
      <c r="NS275">
        <v>48.756819999999998</v>
      </c>
      <c r="NT275" s="1">
        <v>9.2784710000000002E-4</v>
      </c>
      <c r="NU275">
        <v>0.67289160000000003</v>
      </c>
      <c r="NV275">
        <v>0.2320295</v>
      </c>
      <c r="NW275">
        <v>46.678269999999998</v>
      </c>
      <c r="NX275" s="1">
        <v>8.9512879999999997E-4</v>
      </c>
      <c r="NY275">
        <v>0.64999620000000002</v>
      </c>
      <c r="NZ275">
        <v>0.2320316</v>
      </c>
      <c r="OA275">
        <v>44.763950000000001</v>
      </c>
      <c r="OB275" s="1">
        <v>8.6384180000000001E-4</v>
      </c>
      <c r="OC275">
        <v>0.62796649999999998</v>
      </c>
      <c r="OD275">
        <v>0.2320275</v>
      </c>
      <c r="OE275">
        <v>44.297989999999999</v>
      </c>
      <c r="OF275" s="1">
        <v>8.3378710000000004E-4</v>
      </c>
      <c r="OG275">
        <v>0.60673699999999997</v>
      </c>
      <c r="OH275">
        <v>0.23202790000000001</v>
      </c>
      <c r="OI275">
        <v>44.247799999999998</v>
      </c>
      <c r="OJ275" s="1">
        <v>8.0497230000000004E-4</v>
      </c>
      <c r="OK275">
        <v>0.5863197</v>
      </c>
    </row>
    <row r="276" spans="1:401" x14ac:dyDescent="0.35">
      <c r="A276">
        <v>282</v>
      </c>
      <c r="B276" t="s">
        <v>4</v>
      </c>
      <c r="C276" t="s">
        <v>181</v>
      </c>
      <c r="D276" t="s">
        <v>282</v>
      </c>
      <c r="E276">
        <v>787.12159999999994</v>
      </c>
      <c r="F276">
        <v>0.92102580000000001</v>
      </c>
      <c r="G276">
        <v>26.52045</v>
      </c>
      <c r="H276">
        <v>0</v>
      </c>
      <c r="I276">
        <v>0</v>
      </c>
      <c r="J276">
        <v>0.91235310000000003</v>
      </c>
      <c r="K276">
        <v>27.247920000000001</v>
      </c>
      <c r="L276">
        <v>0</v>
      </c>
      <c r="M276">
        <v>0</v>
      </c>
      <c r="N276">
        <v>0.90363749999999998</v>
      </c>
      <c r="O276">
        <v>27.538229999999999</v>
      </c>
      <c r="P276">
        <v>0</v>
      </c>
      <c r="Q276">
        <v>0</v>
      </c>
      <c r="R276">
        <v>0.89485859999999995</v>
      </c>
      <c r="S276">
        <v>28.504090000000001</v>
      </c>
      <c r="T276">
        <v>0</v>
      </c>
      <c r="U276">
        <v>0</v>
      </c>
      <c r="V276">
        <v>0.8861542</v>
      </c>
      <c r="W276">
        <v>29.17277</v>
      </c>
      <c r="X276">
        <v>0</v>
      </c>
      <c r="Y276">
        <v>0</v>
      </c>
      <c r="Z276">
        <v>0.87754489999999996</v>
      </c>
      <c r="AA276">
        <v>28.754359999999998</v>
      </c>
      <c r="AB276">
        <v>0</v>
      </c>
      <c r="AC276">
        <v>0</v>
      </c>
      <c r="AD276">
        <v>0.86891309999999999</v>
      </c>
      <c r="AE276">
        <v>27.46471</v>
      </c>
      <c r="AF276">
        <v>0</v>
      </c>
      <c r="AG276">
        <v>0</v>
      </c>
      <c r="AH276">
        <v>0.86022290000000001</v>
      </c>
      <c r="AI276">
        <v>26.208410000000001</v>
      </c>
      <c r="AJ276">
        <v>0</v>
      </c>
      <c r="AK276">
        <v>0</v>
      </c>
      <c r="AL276">
        <v>0.85241069999999997</v>
      </c>
      <c r="AM276">
        <v>25.580580000000001</v>
      </c>
      <c r="AN276">
        <v>0</v>
      </c>
      <c r="AO276">
        <v>0</v>
      </c>
      <c r="AP276">
        <v>0.84548630000000002</v>
      </c>
      <c r="AQ276">
        <v>26.722370000000002</v>
      </c>
      <c r="AR276">
        <v>0</v>
      </c>
      <c r="AS276">
        <v>0</v>
      </c>
      <c r="AT276">
        <v>0.83832090000000004</v>
      </c>
      <c r="AU276">
        <v>29.084890000000001</v>
      </c>
      <c r="AV276">
        <v>0</v>
      </c>
      <c r="AW276">
        <v>0</v>
      </c>
      <c r="AX276">
        <v>0.83155849999999998</v>
      </c>
      <c r="AY276">
        <v>31.901810000000001</v>
      </c>
      <c r="AZ276">
        <v>0</v>
      </c>
      <c r="BA276">
        <v>0</v>
      </c>
      <c r="BB276">
        <v>0.82474340000000002</v>
      </c>
      <c r="BC276">
        <v>34.03669</v>
      </c>
      <c r="BD276">
        <v>0</v>
      </c>
      <c r="BE276">
        <v>0</v>
      </c>
      <c r="BF276">
        <v>0.81823120000000005</v>
      </c>
      <c r="BG276">
        <v>34.161630000000002</v>
      </c>
      <c r="BH276">
        <v>0</v>
      </c>
      <c r="BI276">
        <v>0</v>
      </c>
      <c r="BJ276">
        <v>0.81195410000000001</v>
      </c>
      <c r="BK276">
        <v>32.877429999999997</v>
      </c>
      <c r="BL276" s="1">
        <v>9.1098830000000004E-32</v>
      </c>
      <c r="BM276" s="1">
        <v>2.5298170000000002E-29</v>
      </c>
      <c r="BN276">
        <v>0.80600139999999998</v>
      </c>
      <c r="BO276">
        <v>31.473780000000001</v>
      </c>
      <c r="BP276" s="1">
        <v>6.5682789999999997E-21</v>
      </c>
      <c r="BQ276" s="1">
        <v>1.6643260000000001E-18</v>
      </c>
      <c r="BR276">
        <v>0.80046550000000005</v>
      </c>
      <c r="BS276">
        <v>30.266020000000001</v>
      </c>
      <c r="BT276" s="1">
        <v>4.3431999999999997E-14</v>
      </c>
      <c r="BU276" s="1">
        <v>9.5627460000000007E-12</v>
      </c>
      <c r="BV276">
        <v>0.79534159999999998</v>
      </c>
      <c r="BW276">
        <v>30.325209999999998</v>
      </c>
      <c r="BX276" s="1">
        <v>4.2227099999999999E-10</v>
      </c>
      <c r="BY276" s="1">
        <v>9.888242E-8</v>
      </c>
      <c r="BZ276">
        <v>0.79074820000000001</v>
      </c>
      <c r="CA276">
        <v>31.200900000000001</v>
      </c>
      <c r="CB276" s="1">
        <v>2.6864569999999998E-7</v>
      </c>
      <c r="CC276" s="1">
        <v>6.5141910000000001E-5</v>
      </c>
      <c r="CD276">
        <v>0.78679710000000003</v>
      </c>
      <c r="CE276">
        <v>32.156190000000002</v>
      </c>
      <c r="CF276" s="1">
        <v>3.8777879999999999E-5</v>
      </c>
      <c r="CG276" s="1">
        <v>9.6649619999999992E-3</v>
      </c>
      <c r="CH276">
        <v>0.78359330000000005</v>
      </c>
      <c r="CI276">
        <v>33.283329999999999</v>
      </c>
      <c r="CJ276" s="1">
        <v>1.9597379999999999E-3</v>
      </c>
      <c r="CK276">
        <v>0.4987569</v>
      </c>
      <c r="CL276">
        <v>0.78098970000000001</v>
      </c>
      <c r="CM276">
        <v>33.358899999999998</v>
      </c>
      <c r="CN276" s="1">
        <v>4.3560550000000003E-2</v>
      </c>
      <c r="CO276">
        <v>11.301019999999999</v>
      </c>
      <c r="CP276">
        <v>0.77855269999999999</v>
      </c>
      <c r="CQ276">
        <v>32.955970000000001</v>
      </c>
      <c r="CR276">
        <v>0.4925139</v>
      </c>
      <c r="CS276">
        <v>129.88669999999999</v>
      </c>
      <c r="CT276">
        <v>0.77611050000000004</v>
      </c>
      <c r="CU276">
        <v>32.110939999999999</v>
      </c>
      <c r="CV276">
        <v>3.1345550000000002</v>
      </c>
      <c r="CW276">
        <v>839.27</v>
      </c>
      <c r="CX276">
        <v>0.77354160000000005</v>
      </c>
      <c r="CY276">
        <v>31.08897</v>
      </c>
      <c r="CZ276">
        <v>12.15996</v>
      </c>
      <c r="DA276">
        <v>3302.0729999999999</v>
      </c>
      <c r="DB276">
        <v>0.77075269999999996</v>
      </c>
      <c r="DC276">
        <v>31.190709999999999</v>
      </c>
      <c r="DD276">
        <v>30.696349999999999</v>
      </c>
      <c r="DE276">
        <v>8442.107</v>
      </c>
      <c r="DF276">
        <v>0.76759339999999998</v>
      </c>
      <c r="DG276">
        <v>32.805050000000001</v>
      </c>
      <c r="DH276">
        <v>53.246229999999997</v>
      </c>
      <c r="DI276">
        <v>14814.93</v>
      </c>
      <c r="DJ276">
        <v>0.76391759999999997</v>
      </c>
      <c r="DK276">
        <v>36.475189999999998</v>
      </c>
      <c r="DL276">
        <v>66.504289999999997</v>
      </c>
      <c r="DM276">
        <v>18707.599999999999</v>
      </c>
      <c r="DN276">
        <v>0.75988509999999998</v>
      </c>
      <c r="DO276">
        <v>40.965150000000001</v>
      </c>
      <c r="DP276">
        <v>62.446179999999998</v>
      </c>
      <c r="DQ276">
        <v>17742.560000000001</v>
      </c>
      <c r="DR276">
        <v>0.75572680000000003</v>
      </c>
      <c r="DS276">
        <v>42.507820000000002</v>
      </c>
      <c r="DT276">
        <v>45.723500000000001</v>
      </c>
      <c r="DU276">
        <v>13107.77</v>
      </c>
      <c r="DV276">
        <v>0.75189720000000004</v>
      </c>
      <c r="DW276">
        <v>41.283329999999999</v>
      </c>
      <c r="DX276">
        <v>27.004940000000001</v>
      </c>
      <c r="DY276">
        <v>7800.6750000000002</v>
      </c>
      <c r="DZ276">
        <v>0.74777439999999995</v>
      </c>
      <c r="EA276">
        <v>39.847720000000002</v>
      </c>
      <c r="EB276">
        <v>13.26388</v>
      </c>
      <c r="EC276">
        <v>3856.875</v>
      </c>
      <c r="ED276">
        <v>0.74357030000000002</v>
      </c>
      <c r="EE276">
        <v>38.475589999999997</v>
      </c>
      <c r="EF276">
        <v>5.5742440000000002</v>
      </c>
      <c r="EG276">
        <v>1630.021</v>
      </c>
      <c r="EH276">
        <v>0.73944620000000005</v>
      </c>
      <c r="EI276">
        <v>38.02993</v>
      </c>
      <c r="EJ276">
        <v>2.0613229999999998</v>
      </c>
      <c r="EK276">
        <v>605.5498</v>
      </c>
      <c r="EL276">
        <v>0.73560360000000002</v>
      </c>
      <c r="EM276">
        <v>39.157229999999998</v>
      </c>
      <c r="EN276">
        <v>0.69374659999999999</v>
      </c>
      <c r="EO276">
        <v>204.42599999999999</v>
      </c>
      <c r="EP276">
        <v>0.7322128</v>
      </c>
      <c r="EQ276">
        <v>42.684840000000001</v>
      </c>
      <c r="ER276">
        <v>0.22609989999999999</v>
      </c>
      <c r="ES276">
        <v>66.611949999999993</v>
      </c>
      <c r="ET276">
        <v>0.72916689999999995</v>
      </c>
      <c r="EU276">
        <v>46.467930000000003</v>
      </c>
      <c r="EV276" s="1">
        <v>8.2973450000000004E-2</v>
      </c>
      <c r="EW276">
        <v>24.287099999999999</v>
      </c>
      <c r="EX276">
        <v>0.72638919999999996</v>
      </c>
      <c r="EY276">
        <v>47.62229</v>
      </c>
      <c r="EZ276" s="1">
        <v>4.4180980000000002E-2</v>
      </c>
      <c r="FA276">
        <v>12.75403</v>
      </c>
      <c r="FB276">
        <v>0.72403450000000003</v>
      </c>
      <c r="FC276">
        <v>46.919409999999999</v>
      </c>
      <c r="FD276" s="1">
        <v>3.564121E-2</v>
      </c>
      <c r="FE276">
        <v>10.19262</v>
      </c>
      <c r="FF276">
        <v>0.72206899999999996</v>
      </c>
      <c r="FG276">
        <v>46.089089999999999</v>
      </c>
      <c r="FH276" s="1">
        <v>3.4622899999999998E-2</v>
      </c>
      <c r="FI276">
        <v>9.8770070000000008</v>
      </c>
      <c r="FJ276">
        <v>0.72049019999999997</v>
      </c>
      <c r="FK276">
        <v>45.239629999999998</v>
      </c>
      <c r="FL276" s="1">
        <v>3.4562900000000001E-2</v>
      </c>
      <c r="FM276">
        <v>9.8599510000000006</v>
      </c>
      <c r="FN276">
        <v>0.71929430000000005</v>
      </c>
      <c r="FO276">
        <v>45.404679999999999</v>
      </c>
      <c r="FP276" s="1">
        <v>3.3794249999999998E-2</v>
      </c>
      <c r="FQ276">
        <v>9.6469710000000006</v>
      </c>
      <c r="FR276">
        <v>0.71835400000000005</v>
      </c>
      <c r="FS276">
        <v>46.159390000000002</v>
      </c>
      <c r="FT276" s="1">
        <v>3.2114370000000003E-2</v>
      </c>
      <c r="FU276">
        <v>9.1747599999999991</v>
      </c>
      <c r="FV276">
        <v>0.71766920000000001</v>
      </c>
      <c r="FW276">
        <v>47.30744</v>
      </c>
      <c r="FX276" s="1">
        <v>2.9691149999999999E-2</v>
      </c>
      <c r="FY276">
        <v>8.4876919999999991</v>
      </c>
      <c r="FZ276">
        <v>0.71715180000000001</v>
      </c>
      <c r="GA276">
        <v>47.742660000000001</v>
      </c>
      <c r="GB276" s="1">
        <v>2.667011E-2</v>
      </c>
      <c r="GC276">
        <v>7.629575</v>
      </c>
      <c r="GD276">
        <v>0.71679369999999998</v>
      </c>
      <c r="GE276">
        <v>47.703389999999999</v>
      </c>
      <c r="GF276" s="1">
        <v>2.3176749999999999E-2</v>
      </c>
      <c r="GG276">
        <v>6.6361730000000003</v>
      </c>
      <c r="GH276">
        <v>0.7165224</v>
      </c>
      <c r="GI276">
        <v>46.793329999999997</v>
      </c>
      <c r="GJ276" s="1">
        <v>1.9430139999999999E-2</v>
      </c>
      <c r="GK276">
        <v>5.56874</v>
      </c>
      <c r="GL276">
        <v>0.71635599999999999</v>
      </c>
      <c r="GM276">
        <v>45.750660000000003</v>
      </c>
      <c r="GN276" s="1">
        <v>1.5774759999999999E-2</v>
      </c>
      <c r="GO276">
        <v>4.5242779999999998</v>
      </c>
      <c r="GP276">
        <v>0.71619429999999995</v>
      </c>
      <c r="GQ276">
        <v>44.59722</v>
      </c>
      <c r="GR276">
        <v>1.256584E-2</v>
      </c>
      <c r="GS276">
        <v>3.6047579999999999</v>
      </c>
      <c r="GT276">
        <v>0.71612439999999999</v>
      </c>
      <c r="GU276">
        <v>44.894750000000002</v>
      </c>
      <c r="GV276" s="1">
        <v>1.002456E-2</v>
      </c>
      <c r="GW276">
        <v>2.8745440000000002</v>
      </c>
      <c r="GX276">
        <v>0.71606639999999999</v>
      </c>
      <c r="GY276">
        <v>46.23847</v>
      </c>
      <c r="GZ276" s="1">
        <v>8.1773139999999998E-3</v>
      </c>
      <c r="HA276">
        <v>2.3429609999999998</v>
      </c>
      <c r="HB276">
        <v>0.7160339</v>
      </c>
      <c r="HC276">
        <v>48.350320000000004</v>
      </c>
      <c r="HD276" s="1">
        <v>6.9148630000000003E-3</v>
      </c>
      <c r="HE276">
        <v>1.9788060000000001</v>
      </c>
      <c r="HF276">
        <v>0.7160029</v>
      </c>
      <c r="HG276">
        <v>50.566389999999998</v>
      </c>
      <c r="HH276" s="1">
        <v>6.0714999999999996E-3</v>
      </c>
      <c r="HI276">
        <v>1.7357180000000001</v>
      </c>
      <c r="HJ276">
        <v>0.7159953</v>
      </c>
      <c r="HK276">
        <v>50.85575</v>
      </c>
      <c r="HL276" s="1">
        <v>5.4994099999999997E-3</v>
      </c>
      <c r="HM276">
        <v>1.5709329999999999</v>
      </c>
      <c r="HN276">
        <v>0.715978</v>
      </c>
      <c r="HO276">
        <v>50.173050000000003</v>
      </c>
      <c r="HP276" s="1">
        <v>5.0894850000000004E-3</v>
      </c>
      <c r="HQ276">
        <v>1.453079</v>
      </c>
      <c r="HR276">
        <v>0.71595739999999997</v>
      </c>
      <c r="HS276">
        <v>49.003450000000001</v>
      </c>
      <c r="HT276" s="1">
        <v>4.7732340000000003E-3</v>
      </c>
      <c r="HU276">
        <v>1.3623719999999999</v>
      </c>
      <c r="HV276">
        <v>0.71595750000000002</v>
      </c>
      <c r="HW276">
        <v>47.656959999999998</v>
      </c>
      <c r="HX276" s="1">
        <v>4.5110339999999997E-3</v>
      </c>
      <c r="HY276">
        <v>1.287361</v>
      </c>
      <c r="HZ276">
        <v>0.71596559999999998</v>
      </c>
      <c r="IA276">
        <v>47.802509999999998</v>
      </c>
      <c r="IB276" s="1">
        <v>4.2822950000000002E-3</v>
      </c>
      <c r="IC276">
        <v>1.2219899999999999</v>
      </c>
      <c r="ID276">
        <v>0.71597829999999996</v>
      </c>
      <c r="IE276">
        <v>50.182360000000003</v>
      </c>
      <c r="IF276" s="1">
        <v>4.0763780000000003E-3</v>
      </c>
      <c r="IG276">
        <v>1.16309</v>
      </c>
      <c r="IH276">
        <v>0.71596760000000004</v>
      </c>
      <c r="II276">
        <v>53.9437</v>
      </c>
      <c r="IJ276" s="1">
        <v>3.8864110000000002E-3</v>
      </c>
      <c r="IK276">
        <v>1.1088690000000001</v>
      </c>
      <c r="IL276">
        <v>0.71596820000000005</v>
      </c>
      <c r="IM276">
        <v>56.050890000000003</v>
      </c>
      <c r="IN276" s="1">
        <v>3.709791E-3</v>
      </c>
      <c r="IO276">
        <v>1.058368</v>
      </c>
      <c r="IP276">
        <v>0.71595980000000004</v>
      </c>
      <c r="IQ276">
        <v>55.938560000000003</v>
      </c>
      <c r="IR276" s="1">
        <v>3.5434609999999999E-3</v>
      </c>
      <c r="IS276">
        <v>1.0109760000000001</v>
      </c>
      <c r="IT276">
        <v>0.71596539999999997</v>
      </c>
      <c r="IU276">
        <v>54.653680000000001</v>
      </c>
      <c r="IV276" s="1">
        <v>3.3872429999999999E-3</v>
      </c>
      <c r="IW276">
        <v>0.96631679999999998</v>
      </c>
      <c r="IX276">
        <v>0.71595839999999999</v>
      </c>
      <c r="IY276">
        <v>53.187539999999998</v>
      </c>
      <c r="IZ276" s="1">
        <v>3.239441E-3</v>
      </c>
      <c r="JA276">
        <v>0.92416129999999996</v>
      </c>
      <c r="JB276">
        <v>0.71595799999999998</v>
      </c>
      <c r="JC276">
        <v>51.641849999999998</v>
      </c>
      <c r="JD276" s="1">
        <v>3.0999199999999999E-3</v>
      </c>
      <c r="JE276">
        <v>0.88440379999999996</v>
      </c>
      <c r="JF276">
        <v>0.71595589999999998</v>
      </c>
      <c r="JG276">
        <v>51.455289999999998</v>
      </c>
      <c r="JH276" s="1">
        <v>2.968324E-3</v>
      </c>
      <c r="JI276">
        <v>0.84678969999999998</v>
      </c>
      <c r="JJ276">
        <v>0.71596219999999999</v>
      </c>
      <c r="JK276">
        <v>51.485379999999999</v>
      </c>
      <c r="JL276" s="1">
        <v>2.841802E-3</v>
      </c>
      <c r="JM276">
        <v>0.8111659</v>
      </c>
      <c r="JN276">
        <v>0.71596439999999995</v>
      </c>
      <c r="JO276">
        <v>50.449829999999999</v>
      </c>
      <c r="JP276" s="1">
        <v>2.7164939999999999E-3</v>
      </c>
      <c r="JQ276">
        <v>0.77739040000000004</v>
      </c>
      <c r="JR276">
        <v>0.71595660000000005</v>
      </c>
      <c r="JS276">
        <v>49.604329999999997</v>
      </c>
      <c r="JT276" s="1">
        <v>2.5978720000000002E-3</v>
      </c>
      <c r="JU276">
        <v>0.74531639999999999</v>
      </c>
      <c r="JV276">
        <v>0.71596519999999997</v>
      </c>
      <c r="JW276">
        <v>49.189160000000001</v>
      </c>
      <c r="JX276" s="1">
        <v>2.4858409999999999E-3</v>
      </c>
      <c r="JY276">
        <v>0.71487780000000001</v>
      </c>
      <c r="JZ276">
        <v>0.71597010000000005</v>
      </c>
      <c r="KA276">
        <v>48.463830000000002</v>
      </c>
      <c r="KB276" s="1">
        <v>2.3800010000000001E-3</v>
      </c>
      <c r="KC276">
        <v>0.68595890000000004</v>
      </c>
      <c r="KD276">
        <v>0.7159546</v>
      </c>
      <c r="KE276">
        <v>47.546570000000003</v>
      </c>
      <c r="KF276" s="1">
        <v>2.2797170000000001E-3</v>
      </c>
      <c r="KG276">
        <v>0.65846740000000004</v>
      </c>
      <c r="KH276">
        <v>0.71596839999999995</v>
      </c>
      <c r="KI276">
        <v>46.16489</v>
      </c>
      <c r="KJ276" s="1">
        <v>2.1851610000000001E-3</v>
      </c>
      <c r="KK276">
        <v>0.63241999999999998</v>
      </c>
      <c r="KL276">
        <v>0.71596289999999996</v>
      </c>
      <c r="KM276">
        <v>46.150829999999999</v>
      </c>
      <c r="KN276" s="1">
        <v>2.0955660000000001E-3</v>
      </c>
      <c r="KO276">
        <v>0.60765340000000001</v>
      </c>
      <c r="KP276">
        <v>0.7159643</v>
      </c>
      <c r="KQ276">
        <v>48.825060000000001</v>
      </c>
      <c r="KR276" s="1">
        <v>2.0104440000000001E-3</v>
      </c>
      <c r="KS276">
        <v>0.5840746</v>
      </c>
      <c r="KT276">
        <v>0.71595799999999998</v>
      </c>
      <c r="KU276">
        <v>53.396419999999999</v>
      </c>
      <c r="KV276" s="1">
        <v>1.929439E-3</v>
      </c>
      <c r="KW276">
        <v>0.56154099999999996</v>
      </c>
      <c r="KX276">
        <v>0.71596130000000002</v>
      </c>
      <c r="KY276">
        <v>56.518270000000001</v>
      </c>
      <c r="KZ276" s="1">
        <v>1.852343E-3</v>
      </c>
      <c r="LA276">
        <v>0.54002910000000004</v>
      </c>
      <c r="LB276">
        <v>0.7159565</v>
      </c>
      <c r="LC276">
        <v>56.09337</v>
      </c>
      <c r="LD276" s="1">
        <v>1.7791389999999999E-3</v>
      </c>
      <c r="LE276">
        <v>0.51950419999999997</v>
      </c>
      <c r="LF276">
        <v>0.71596870000000001</v>
      </c>
      <c r="LG276">
        <v>54.093020000000003</v>
      </c>
      <c r="LH276" s="1">
        <v>1.7093E-3</v>
      </c>
      <c r="LI276">
        <v>0.49990620000000002</v>
      </c>
      <c r="LJ276">
        <v>0.71596150000000003</v>
      </c>
      <c r="LK276">
        <v>52.362960000000001</v>
      </c>
      <c r="LL276" s="1">
        <v>1.642761E-3</v>
      </c>
      <c r="LM276">
        <v>0.48116809999999999</v>
      </c>
      <c r="LN276">
        <v>0.71596329999999997</v>
      </c>
      <c r="LO276">
        <v>50.35633</v>
      </c>
      <c r="LP276" s="1">
        <v>1.579245E-3</v>
      </c>
      <c r="LQ276">
        <v>0.46324729999999997</v>
      </c>
      <c r="LR276">
        <v>0.71596709999999997</v>
      </c>
      <c r="LS276">
        <v>49.203789999999998</v>
      </c>
      <c r="LT276" s="1">
        <v>1.518737E-3</v>
      </c>
      <c r="LU276">
        <v>0.44610529999999998</v>
      </c>
      <c r="LV276">
        <v>0.71595850000000005</v>
      </c>
      <c r="LW276">
        <v>49.531410000000001</v>
      </c>
      <c r="LX276" s="1">
        <v>1.4609320000000001E-3</v>
      </c>
      <c r="LY276">
        <v>0.42971619999999999</v>
      </c>
      <c r="LZ276">
        <v>0.71595660000000005</v>
      </c>
      <c r="MA276">
        <v>50.14161</v>
      </c>
      <c r="MB276" s="1">
        <v>1.4057539999999999E-3</v>
      </c>
      <c r="MC276">
        <v>0.4140374</v>
      </c>
      <c r="MD276">
        <v>0.71595390000000003</v>
      </c>
      <c r="ME276">
        <v>50.642960000000002</v>
      </c>
      <c r="MF276" s="1">
        <v>1.352912E-3</v>
      </c>
      <c r="MG276">
        <v>0.39900970000000002</v>
      </c>
      <c r="MH276">
        <v>0.71596720000000003</v>
      </c>
      <c r="MI276">
        <v>50.890999999999998</v>
      </c>
      <c r="MJ276" s="1">
        <v>1.3022190000000001E-3</v>
      </c>
      <c r="MK276">
        <v>0.38457740000000001</v>
      </c>
      <c r="ML276">
        <v>0.71596780000000004</v>
      </c>
      <c r="MM276">
        <v>49.735720000000001</v>
      </c>
      <c r="MN276" s="1">
        <v>1.253416E-3</v>
      </c>
      <c r="MO276">
        <v>0.37072749999999999</v>
      </c>
      <c r="MP276">
        <v>0.71595629999999999</v>
      </c>
      <c r="MQ276">
        <v>48.577469999999998</v>
      </c>
      <c r="MR276" s="1">
        <v>1.2067359999999999E-3</v>
      </c>
      <c r="MS276">
        <v>0.35746220000000001</v>
      </c>
      <c r="MT276">
        <v>0.71594999999999998</v>
      </c>
      <c r="MU276">
        <v>47.358429999999998</v>
      </c>
      <c r="MV276" s="1">
        <v>1.1620210000000001E-3</v>
      </c>
      <c r="MW276">
        <v>0.34474739999999998</v>
      </c>
      <c r="MX276">
        <v>0.71596470000000001</v>
      </c>
      <c r="MY276">
        <v>46.943579999999997</v>
      </c>
      <c r="MZ276" s="1">
        <v>1.119472E-3</v>
      </c>
      <c r="NA276">
        <v>0.33258510000000002</v>
      </c>
      <c r="NB276">
        <v>0.71595980000000004</v>
      </c>
      <c r="NC276">
        <v>46.912939999999999</v>
      </c>
      <c r="ND276" s="1">
        <v>1.078725E-3</v>
      </c>
      <c r="NE276">
        <v>0.32093120000000003</v>
      </c>
      <c r="NF276">
        <v>0.71595940000000002</v>
      </c>
      <c r="NG276">
        <v>48.184449999999998</v>
      </c>
      <c r="NH276" s="1">
        <v>1.039679E-3</v>
      </c>
      <c r="NI276">
        <v>0.3097569</v>
      </c>
      <c r="NJ276">
        <v>0.71596700000000002</v>
      </c>
      <c r="NK276">
        <v>50.345689999999998</v>
      </c>
      <c r="NL276" s="1">
        <v>1.0023370000000001E-3</v>
      </c>
      <c r="NM276">
        <v>0.29904700000000001</v>
      </c>
      <c r="NN276">
        <v>0.71596340000000003</v>
      </c>
      <c r="NO276">
        <v>50.899979999999999</v>
      </c>
      <c r="NP276" s="1">
        <v>9.6660720000000004E-4</v>
      </c>
      <c r="NQ276">
        <v>0.28876990000000002</v>
      </c>
      <c r="NR276">
        <v>0.71596660000000001</v>
      </c>
      <c r="NS276">
        <v>48.77355</v>
      </c>
      <c r="NT276" s="1">
        <v>9.3230639999999996E-4</v>
      </c>
      <c r="NU276">
        <v>0.2788949</v>
      </c>
      <c r="NV276">
        <v>0.71595819999999999</v>
      </c>
      <c r="NW276">
        <v>46.72719</v>
      </c>
      <c r="NX276" s="1">
        <v>8.9941369999999997E-4</v>
      </c>
      <c r="NY276">
        <v>0.26940259999999999</v>
      </c>
      <c r="NZ276">
        <v>0.71596990000000005</v>
      </c>
      <c r="OA276">
        <v>44.879800000000003</v>
      </c>
      <c r="OB276" s="1">
        <v>8.6797589999999998E-4</v>
      </c>
      <c r="OC276">
        <v>0.26027240000000001</v>
      </c>
      <c r="OD276">
        <v>0.71596329999999997</v>
      </c>
      <c r="OE276">
        <v>44.45111</v>
      </c>
      <c r="OF276" s="1">
        <v>8.3776290000000002E-4</v>
      </c>
      <c r="OG276">
        <v>0.25146790000000002</v>
      </c>
      <c r="OH276">
        <v>0.71596369999999998</v>
      </c>
      <c r="OI276">
        <v>44.272069999999999</v>
      </c>
      <c r="OJ276" s="1">
        <v>8.0879200000000002E-4</v>
      </c>
      <c r="OK276">
        <v>0.2430013</v>
      </c>
    </row>
    <row r="277" spans="1:401" x14ac:dyDescent="0.35">
      <c r="A277">
        <v>283</v>
      </c>
      <c r="B277" t="s">
        <v>4</v>
      </c>
      <c r="C277" t="s">
        <v>181</v>
      </c>
      <c r="D277" t="s">
        <v>283</v>
      </c>
      <c r="E277">
        <v>786.52120000000002</v>
      </c>
      <c r="F277">
        <v>0.88534500000000005</v>
      </c>
      <c r="G277">
        <v>26.518170000000001</v>
      </c>
      <c r="H277">
        <v>0</v>
      </c>
      <c r="I277">
        <v>0</v>
      </c>
      <c r="J277">
        <v>0.88207639999999998</v>
      </c>
      <c r="K277">
        <v>27.228539999999999</v>
      </c>
      <c r="L277">
        <v>0</v>
      </c>
      <c r="M277">
        <v>0</v>
      </c>
      <c r="N277">
        <v>0.87878730000000005</v>
      </c>
      <c r="O277">
        <v>27.53471</v>
      </c>
      <c r="P277">
        <v>0</v>
      </c>
      <c r="Q277">
        <v>0</v>
      </c>
      <c r="R277">
        <v>0.87536530000000001</v>
      </c>
      <c r="S277">
        <v>28.531490000000002</v>
      </c>
      <c r="T277">
        <v>0</v>
      </c>
      <c r="U277">
        <v>0</v>
      </c>
      <c r="V277">
        <v>0.87199700000000002</v>
      </c>
      <c r="W277">
        <v>29.226929999999999</v>
      </c>
      <c r="X277">
        <v>0</v>
      </c>
      <c r="Y277">
        <v>0</v>
      </c>
      <c r="Z277">
        <v>0.8686353</v>
      </c>
      <c r="AA277">
        <v>28.806450000000002</v>
      </c>
      <c r="AB277">
        <v>0</v>
      </c>
      <c r="AC277">
        <v>0</v>
      </c>
      <c r="AD277">
        <v>0.86521369999999997</v>
      </c>
      <c r="AE277">
        <v>27.523399999999999</v>
      </c>
      <c r="AF277">
        <v>0</v>
      </c>
      <c r="AG277">
        <v>0</v>
      </c>
      <c r="AH277">
        <v>0.86172179999999998</v>
      </c>
      <c r="AI277">
        <v>26.253769999999999</v>
      </c>
      <c r="AJ277">
        <v>0</v>
      </c>
      <c r="AK277">
        <v>0</v>
      </c>
      <c r="AL277">
        <v>0.85902149999999999</v>
      </c>
      <c r="AM277">
        <v>25.623449999999998</v>
      </c>
      <c r="AN277">
        <v>0</v>
      </c>
      <c r="AO277">
        <v>0</v>
      </c>
      <c r="AP277">
        <v>0.85734189999999999</v>
      </c>
      <c r="AQ277">
        <v>26.763400000000001</v>
      </c>
      <c r="AR277">
        <v>0</v>
      </c>
      <c r="AS277">
        <v>0</v>
      </c>
      <c r="AT277">
        <v>0.85540830000000001</v>
      </c>
      <c r="AU277">
        <v>29.11844</v>
      </c>
      <c r="AV277">
        <v>0</v>
      </c>
      <c r="AW277">
        <v>0</v>
      </c>
      <c r="AX277">
        <v>0.85345219999999999</v>
      </c>
      <c r="AY277">
        <v>31.938780000000001</v>
      </c>
      <c r="AZ277">
        <v>0</v>
      </c>
      <c r="BA277">
        <v>0</v>
      </c>
      <c r="BB277">
        <v>0.85154160000000001</v>
      </c>
      <c r="BC277">
        <v>34.083669999999998</v>
      </c>
      <c r="BD277">
        <v>0</v>
      </c>
      <c r="BE277">
        <v>0</v>
      </c>
      <c r="BF277">
        <v>0.84980420000000001</v>
      </c>
      <c r="BG277">
        <v>34.203800000000001</v>
      </c>
      <c r="BH277">
        <v>0</v>
      </c>
      <c r="BI277">
        <v>0</v>
      </c>
      <c r="BJ277">
        <v>0.84825720000000004</v>
      </c>
      <c r="BK277">
        <v>32.936149999999998</v>
      </c>
      <c r="BL277" s="1">
        <v>4.3635449999999997E-32</v>
      </c>
      <c r="BM277" s="1">
        <v>1.2064329999999999E-29</v>
      </c>
      <c r="BN277">
        <v>0.84678679999999995</v>
      </c>
      <c r="BO277">
        <v>31.538180000000001</v>
      </c>
      <c r="BP277" s="1">
        <v>5.1441109999999997E-21</v>
      </c>
      <c r="BQ277" s="1">
        <v>1.162876E-18</v>
      </c>
      <c r="BR277">
        <v>0.84548769999999995</v>
      </c>
      <c r="BS277">
        <v>30.33276</v>
      </c>
      <c r="BT277" s="1">
        <v>2.2604810000000001E-14</v>
      </c>
      <c r="BU277" s="1">
        <v>4.2793219999999999E-12</v>
      </c>
      <c r="BV277">
        <v>0.84425490000000003</v>
      </c>
      <c r="BW277">
        <v>30.39622</v>
      </c>
      <c r="BX277" s="1">
        <v>2.7403710000000002E-10</v>
      </c>
      <c r="BY277" s="1">
        <v>5.7828529999999997E-8</v>
      </c>
      <c r="BZ277">
        <v>0.84326789999999996</v>
      </c>
      <c r="CA277">
        <v>31.197780000000002</v>
      </c>
      <c r="CB277" s="1">
        <v>1.9159459999999999E-7</v>
      </c>
      <c r="CC277" s="1">
        <v>4.2652850000000003E-5</v>
      </c>
      <c r="CD277">
        <v>0.84244929999999996</v>
      </c>
      <c r="CE277">
        <v>32.207430000000002</v>
      </c>
      <c r="CF277" s="1">
        <v>2.9515720000000001E-5</v>
      </c>
      <c r="CG277" s="1">
        <v>6.8413390000000001E-3</v>
      </c>
      <c r="CH277">
        <v>0.84190480000000001</v>
      </c>
      <c r="CI277">
        <v>33.24474</v>
      </c>
      <c r="CJ277" s="1">
        <v>1.5698229999999999E-3</v>
      </c>
      <c r="CK277">
        <v>0.37524429999999998</v>
      </c>
      <c r="CL277">
        <v>0.84157110000000002</v>
      </c>
      <c r="CM277">
        <v>33.32452</v>
      </c>
      <c r="CN277" s="1">
        <v>3.6420880000000003E-2</v>
      </c>
      <c r="CO277">
        <v>8.9493910000000003</v>
      </c>
      <c r="CP277">
        <v>0.84122169999999996</v>
      </c>
      <c r="CQ277">
        <v>32.95308</v>
      </c>
      <c r="CR277">
        <v>0.4274831</v>
      </c>
      <c r="CS277">
        <v>107.5715</v>
      </c>
      <c r="CT277">
        <v>0.84069890000000003</v>
      </c>
      <c r="CU277">
        <v>32.147950000000002</v>
      </c>
      <c r="CV277">
        <v>2.812141</v>
      </c>
      <c r="CW277">
        <v>723.23950000000002</v>
      </c>
      <c r="CX277">
        <v>0.84005289999999999</v>
      </c>
      <c r="CY277">
        <v>31.186399999999999</v>
      </c>
      <c r="CZ277">
        <v>11.236969999999999</v>
      </c>
      <c r="DA277">
        <v>2948.7860000000001</v>
      </c>
      <c r="DB277">
        <v>0.83927879999999999</v>
      </c>
      <c r="DC277">
        <v>31.310569999999998</v>
      </c>
      <c r="DD277">
        <v>29.13083</v>
      </c>
      <c r="DE277">
        <v>7784.4480000000003</v>
      </c>
      <c r="DF277">
        <v>0.83836460000000002</v>
      </c>
      <c r="DG277">
        <v>32.928739999999998</v>
      </c>
      <c r="DH277">
        <v>51.756369999999997</v>
      </c>
      <c r="DI277">
        <v>14061.19</v>
      </c>
      <c r="DJ277">
        <v>0.83719949999999999</v>
      </c>
      <c r="DK277">
        <v>36.599150000000002</v>
      </c>
      <c r="DL277">
        <v>66.053299999999993</v>
      </c>
      <c r="DM277">
        <v>18222.53</v>
      </c>
      <c r="DN277">
        <v>0.83602779999999999</v>
      </c>
      <c r="DO277">
        <v>41.06326</v>
      </c>
      <c r="DP277">
        <v>63.229109999999999</v>
      </c>
      <c r="DQ277">
        <v>17687.96</v>
      </c>
      <c r="DR277">
        <v>0.83491059999999995</v>
      </c>
      <c r="DS277">
        <v>42.509329999999999</v>
      </c>
      <c r="DT277">
        <v>47.098979999999997</v>
      </c>
      <c r="DU277">
        <v>13340.49</v>
      </c>
      <c r="DV277">
        <v>0.83377129999999999</v>
      </c>
      <c r="DW277">
        <v>41.3245</v>
      </c>
      <c r="DX277">
        <v>28.244520000000001</v>
      </c>
      <c r="DY277">
        <v>8090.8329999999996</v>
      </c>
      <c r="DZ277">
        <v>0.83261280000000004</v>
      </c>
      <c r="EA277">
        <v>39.89864</v>
      </c>
      <c r="EB277">
        <v>14.059139999999999</v>
      </c>
      <c r="EC277">
        <v>4067.5259999999998</v>
      </c>
      <c r="ED277">
        <v>0.83156479999999999</v>
      </c>
      <c r="EE277">
        <v>38.544280000000001</v>
      </c>
      <c r="EF277">
        <v>5.9766329999999996</v>
      </c>
      <c r="EG277">
        <v>1744.0409999999999</v>
      </c>
      <c r="EH277">
        <v>0.83064879999999996</v>
      </c>
      <c r="EI277">
        <v>38.103729999999999</v>
      </c>
      <c r="EJ277">
        <v>2.2310759999999998</v>
      </c>
      <c r="EK277">
        <v>655.71799999999996</v>
      </c>
      <c r="EL277">
        <v>0.82999409999999996</v>
      </c>
      <c r="EM277">
        <v>39.298169999999999</v>
      </c>
      <c r="EN277">
        <v>0.75570820000000005</v>
      </c>
      <c r="EO277">
        <v>223.21119999999999</v>
      </c>
      <c r="EP277">
        <v>0.82955100000000004</v>
      </c>
      <c r="EQ277">
        <v>42.846829999999997</v>
      </c>
      <c r="ER277">
        <v>0.2461825</v>
      </c>
      <c r="ES277">
        <v>72.717240000000004</v>
      </c>
      <c r="ET277">
        <v>0.8291984</v>
      </c>
      <c r="EU277">
        <v>46.535850000000003</v>
      </c>
      <c r="EV277" s="1">
        <v>8.880615E-2</v>
      </c>
      <c r="EW277">
        <v>25.950299999999999</v>
      </c>
      <c r="EX277">
        <v>0.82891610000000004</v>
      </c>
      <c r="EY277">
        <v>47.54177</v>
      </c>
      <c r="EZ277" s="1">
        <v>4.5649509999999997E-2</v>
      </c>
      <c r="FA277">
        <v>13.010540000000001</v>
      </c>
      <c r="FB277">
        <v>0.82871010000000001</v>
      </c>
      <c r="FC277">
        <v>46.866849999999999</v>
      </c>
      <c r="FD277" s="1">
        <v>3.5910589999999999E-2</v>
      </c>
      <c r="FE277">
        <v>10.040850000000001</v>
      </c>
      <c r="FF277">
        <v>0.82860869999999998</v>
      </c>
      <c r="FG277">
        <v>46.060049999999997</v>
      </c>
      <c r="FH277" s="1">
        <v>3.463886E-2</v>
      </c>
      <c r="FI277">
        <v>9.6260650000000005</v>
      </c>
      <c r="FJ277">
        <v>0.8286076</v>
      </c>
      <c r="FK277">
        <v>45.288200000000003</v>
      </c>
      <c r="FL277" s="1">
        <v>3.4584450000000003E-2</v>
      </c>
      <c r="FM277">
        <v>9.6052820000000008</v>
      </c>
      <c r="FN277">
        <v>0.82864899999999997</v>
      </c>
      <c r="FO277">
        <v>45.514090000000003</v>
      </c>
      <c r="FP277" s="1">
        <v>3.3880180000000003E-2</v>
      </c>
      <c r="FQ277">
        <v>9.4177389999999992</v>
      </c>
      <c r="FR277">
        <v>0.82868710000000001</v>
      </c>
      <c r="FS277">
        <v>46.310209999999998</v>
      </c>
      <c r="FT277">
        <v>3.2261070000000003E-2</v>
      </c>
      <c r="FU277">
        <v>8.9780440000000006</v>
      </c>
      <c r="FV277">
        <v>0.82875699999999997</v>
      </c>
      <c r="FW277">
        <v>47.42557</v>
      </c>
      <c r="FX277">
        <v>2.9885490000000001E-2</v>
      </c>
      <c r="FY277">
        <v>8.3255850000000002</v>
      </c>
      <c r="FZ277">
        <v>0.82880819999999999</v>
      </c>
      <c r="GA277">
        <v>47.791980000000002</v>
      </c>
      <c r="GB277" s="1">
        <v>2.690354E-2</v>
      </c>
      <c r="GC277">
        <v>7.503997</v>
      </c>
      <c r="GD277">
        <v>0.82887949999999999</v>
      </c>
      <c r="GE277">
        <v>47.651470000000003</v>
      </c>
      <c r="GF277" s="1">
        <v>2.3438400000000002E-2</v>
      </c>
      <c r="GG277">
        <v>6.5477340000000002</v>
      </c>
      <c r="GH277">
        <v>0.82895549999999996</v>
      </c>
      <c r="GI277">
        <v>46.745669999999997</v>
      </c>
      <c r="GJ277">
        <v>1.9700720000000001E-2</v>
      </c>
      <c r="GK277">
        <v>5.5128959999999996</v>
      </c>
      <c r="GL277">
        <v>0.82899100000000003</v>
      </c>
      <c r="GM277">
        <v>45.720390000000002</v>
      </c>
      <c r="GN277" s="1">
        <v>1.6027530000000002E-2</v>
      </c>
      <c r="GO277">
        <v>4.4910909999999999</v>
      </c>
      <c r="GP277">
        <v>0.82902600000000004</v>
      </c>
      <c r="GQ277">
        <v>44.650170000000003</v>
      </c>
      <c r="GR277">
        <v>1.277784E-2</v>
      </c>
      <c r="GS277">
        <v>3.582414</v>
      </c>
      <c r="GT277">
        <v>0.82905580000000001</v>
      </c>
      <c r="GU277">
        <v>45.036180000000002</v>
      </c>
      <c r="GV277" s="1">
        <v>1.018585E-2</v>
      </c>
      <c r="GW277">
        <v>2.8540809999999999</v>
      </c>
      <c r="GX277">
        <v>0.82906780000000002</v>
      </c>
      <c r="GY277">
        <v>46.357010000000002</v>
      </c>
      <c r="GZ277" s="1">
        <v>8.2909239999999999E-3</v>
      </c>
      <c r="HA277">
        <v>2.319779</v>
      </c>
      <c r="HB277">
        <v>0.82907459999999999</v>
      </c>
      <c r="HC277">
        <v>48.479819999999997</v>
      </c>
      <c r="HD277" s="1">
        <v>6.9912619999999998E-3</v>
      </c>
      <c r="HE277">
        <v>1.9520329999999999</v>
      </c>
      <c r="HF277">
        <v>0.82908630000000005</v>
      </c>
      <c r="HG277">
        <v>50.575060000000001</v>
      </c>
      <c r="HH277" s="1">
        <v>6.1225699999999999E-3</v>
      </c>
      <c r="HI277">
        <v>1.706286</v>
      </c>
      <c r="HJ277">
        <v>0.8290959</v>
      </c>
      <c r="HK277">
        <v>50.784140000000001</v>
      </c>
      <c r="HL277" s="1">
        <v>5.5347019999999999E-3</v>
      </c>
      <c r="HM277">
        <v>1.5401860000000001</v>
      </c>
      <c r="HN277">
        <v>0.82908749999999998</v>
      </c>
      <c r="HO277">
        <v>50.121899999999997</v>
      </c>
      <c r="HP277" s="1">
        <v>5.1155239999999998E-3</v>
      </c>
      <c r="HQ277">
        <v>1.4221550000000001</v>
      </c>
      <c r="HR277">
        <v>0.82910790000000001</v>
      </c>
      <c r="HS277">
        <v>48.980089999999997</v>
      </c>
      <c r="HT277" s="1">
        <v>4.793973E-3</v>
      </c>
      <c r="HU277">
        <v>1.331968</v>
      </c>
      <c r="HV277">
        <v>0.82912240000000004</v>
      </c>
      <c r="HW277">
        <v>47.741750000000003</v>
      </c>
      <c r="HX277" s="1">
        <v>4.5286830000000004E-3</v>
      </c>
      <c r="HY277">
        <v>1.2579149999999999</v>
      </c>
      <c r="HZ277">
        <v>0.82910779999999995</v>
      </c>
      <c r="IA277">
        <v>47.987200000000001</v>
      </c>
      <c r="IB277" s="1">
        <v>4.2979740000000004E-3</v>
      </c>
      <c r="IC277">
        <v>1.1936329999999999</v>
      </c>
      <c r="ID277">
        <v>0.82910530000000005</v>
      </c>
      <c r="IE277">
        <v>50.443489999999997</v>
      </c>
      <c r="IF277" s="1">
        <v>4.0905899999999999E-3</v>
      </c>
      <c r="IG277">
        <v>1.135859</v>
      </c>
      <c r="IH277">
        <v>0.82913829999999999</v>
      </c>
      <c r="II277">
        <v>54.169379999999997</v>
      </c>
      <c r="IJ277" s="1">
        <v>3.8996119999999998E-3</v>
      </c>
      <c r="IK277">
        <v>1.082767</v>
      </c>
      <c r="IL277">
        <v>0.82914129999999997</v>
      </c>
      <c r="IM277">
        <v>56.145780000000002</v>
      </c>
      <c r="IN277" s="1">
        <v>3.7221250000000002E-3</v>
      </c>
      <c r="IO277">
        <v>1.0333559999999999</v>
      </c>
      <c r="IP277">
        <v>0.82914189999999999</v>
      </c>
      <c r="IQ277">
        <v>55.944580000000002</v>
      </c>
      <c r="IR277" s="1">
        <v>3.5550989999999999E-3</v>
      </c>
      <c r="IS277">
        <v>0.98701510000000003</v>
      </c>
      <c r="IT277">
        <v>0.82913230000000004</v>
      </c>
      <c r="IU277">
        <v>54.65314</v>
      </c>
      <c r="IV277" s="1">
        <v>3.3981800000000002E-3</v>
      </c>
      <c r="IW277">
        <v>0.94334969999999996</v>
      </c>
      <c r="IX277">
        <v>0.82913420000000004</v>
      </c>
      <c r="IY277">
        <v>53.184609999999999</v>
      </c>
      <c r="IZ277" s="1">
        <v>3.2497820000000001E-3</v>
      </c>
      <c r="JA277">
        <v>0.90214190000000005</v>
      </c>
      <c r="JB277">
        <v>0.82913340000000002</v>
      </c>
      <c r="JC277">
        <v>51.690989999999999</v>
      </c>
      <c r="JD277" s="1">
        <v>3.1096750000000001E-3</v>
      </c>
      <c r="JE277">
        <v>0.86329509999999998</v>
      </c>
      <c r="JF277">
        <v>0.82913329999999996</v>
      </c>
      <c r="JG277">
        <v>51.583350000000003</v>
      </c>
      <c r="JH277" s="1">
        <v>2.9775819999999999E-3</v>
      </c>
      <c r="JI277">
        <v>0.82653330000000003</v>
      </c>
      <c r="JJ277">
        <v>0.82913769999999998</v>
      </c>
      <c r="JK277">
        <v>51.512700000000002</v>
      </c>
      <c r="JL277" s="1">
        <v>2.850563E-3</v>
      </c>
      <c r="JM277">
        <v>0.79173760000000004</v>
      </c>
      <c r="JN277">
        <v>0.82912520000000001</v>
      </c>
      <c r="JO277">
        <v>50.500839999999997</v>
      </c>
      <c r="JP277" s="1">
        <v>2.724742E-3</v>
      </c>
      <c r="JQ277">
        <v>0.75872649999999997</v>
      </c>
      <c r="JR277">
        <v>0.82913369999999997</v>
      </c>
      <c r="JS277">
        <v>49.642609999999998</v>
      </c>
      <c r="JT277" s="1">
        <v>2.6057200000000002E-3</v>
      </c>
      <c r="JU277">
        <v>0.72739489999999996</v>
      </c>
      <c r="JV277">
        <v>0.82914049999999995</v>
      </c>
      <c r="JW277">
        <v>49.147419999999997</v>
      </c>
      <c r="JX277" s="1">
        <v>2.4932740000000002E-3</v>
      </c>
      <c r="JY277">
        <v>0.69766090000000003</v>
      </c>
      <c r="JZ277">
        <v>0.82913579999999998</v>
      </c>
      <c r="KA277">
        <v>48.427959999999999</v>
      </c>
      <c r="KB277" s="1">
        <v>2.3870269999999999E-3</v>
      </c>
      <c r="KC277">
        <v>0.66941459999999997</v>
      </c>
      <c r="KD277">
        <v>0.82913219999999999</v>
      </c>
      <c r="KE277">
        <v>47.534080000000003</v>
      </c>
      <c r="KF277" s="1">
        <v>2.2863990000000002E-3</v>
      </c>
      <c r="KG277">
        <v>0.64255569999999995</v>
      </c>
      <c r="KH277">
        <v>0.82912969999999997</v>
      </c>
      <c r="KI277">
        <v>46.219810000000003</v>
      </c>
      <c r="KJ277" s="1">
        <v>2.191457E-3</v>
      </c>
      <c r="KK277">
        <v>0.61711070000000001</v>
      </c>
      <c r="KL277">
        <v>0.8291307</v>
      </c>
      <c r="KM277">
        <v>46.304729999999999</v>
      </c>
      <c r="KN277" s="1">
        <v>2.1015439999999999E-3</v>
      </c>
      <c r="KO277">
        <v>0.59292529999999999</v>
      </c>
      <c r="KP277">
        <v>0.82913150000000002</v>
      </c>
      <c r="KQ277">
        <v>49.051009999999998</v>
      </c>
      <c r="KR277" s="1">
        <v>2.0161419999999998E-3</v>
      </c>
      <c r="KS277">
        <v>0.56989670000000003</v>
      </c>
      <c r="KT277">
        <v>0.82913389999999998</v>
      </c>
      <c r="KU277">
        <v>53.594889999999999</v>
      </c>
      <c r="KV277" s="1">
        <v>1.9348900000000001E-3</v>
      </c>
      <c r="KW277">
        <v>0.54789719999999997</v>
      </c>
      <c r="KX277">
        <v>0.82913610000000004</v>
      </c>
      <c r="KY277">
        <v>56.572929999999999</v>
      </c>
      <c r="KZ277" s="1">
        <v>1.8575320000000001E-3</v>
      </c>
      <c r="LA277">
        <v>0.52689249999999999</v>
      </c>
      <c r="LB277">
        <v>0.8291326</v>
      </c>
      <c r="LC277">
        <v>56.029319999999998</v>
      </c>
      <c r="LD277" s="1">
        <v>1.784084E-3</v>
      </c>
      <c r="LE277">
        <v>0.5068513</v>
      </c>
      <c r="LF277">
        <v>0.82914310000000002</v>
      </c>
      <c r="LG277">
        <v>54.074820000000003</v>
      </c>
      <c r="LH277" s="1">
        <v>1.714012E-3</v>
      </c>
      <c r="LI277">
        <v>0.48771750000000003</v>
      </c>
      <c r="LJ277">
        <v>0.82913630000000005</v>
      </c>
      <c r="LK277">
        <v>52.380360000000003</v>
      </c>
      <c r="LL277" s="1">
        <v>1.6472660000000001E-3</v>
      </c>
      <c r="LM277">
        <v>0.46942699999999998</v>
      </c>
      <c r="LN277">
        <v>0.82913859999999995</v>
      </c>
      <c r="LO277">
        <v>50.418559999999999</v>
      </c>
      <c r="LP277" s="1">
        <v>1.5835510000000001E-3</v>
      </c>
      <c r="LQ277">
        <v>0.45193329999999998</v>
      </c>
      <c r="LR277">
        <v>0.82914120000000002</v>
      </c>
      <c r="LS277">
        <v>49.300939999999997</v>
      </c>
      <c r="LT277" s="1">
        <v>1.522851E-3</v>
      </c>
      <c r="LU277">
        <v>0.43520959999999997</v>
      </c>
      <c r="LV277">
        <v>0.82912490000000005</v>
      </c>
      <c r="LW277">
        <v>49.634</v>
      </c>
      <c r="LX277" s="1">
        <v>1.4648420000000001E-3</v>
      </c>
      <c r="LY277">
        <v>0.4191976</v>
      </c>
      <c r="LZ277">
        <v>0.82913289999999995</v>
      </c>
      <c r="MA277">
        <v>50.136090000000003</v>
      </c>
      <c r="MB277" s="1">
        <v>1.4095069999999999E-3</v>
      </c>
      <c r="MC277">
        <v>0.40389580000000003</v>
      </c>
      <c r="MD277">
        <v>0.82912390000000002</v>
      </c>
      <c r="ME277">
        <v>50.659579999999998</v>
      </c>
      <c r="MF277" s="1">
        <v>1.356498E-3</v>
      </c>
      <c r="MG277">
        <v>0.38922679999999998</v>
      </c>
      <c r="MH277">
        <v>0.82913320000000001</v>
      </c>
      <c r="MI277">
        <v>50.810169999999999</v>
      </c>
      <c r="MJ277" s="1">
        <v>1.3056560000000001E-3</v>
      </c>
      <c r="MK277">
        <v>0.37514589999999998</v>
      </c>
      <c r="ML277">
        <v>0.82912889999999995</v>
      </c>
      <c r="MM277">
        <v>49.670850000000002</v>
      </c>
      <c r="MN277" s="1">
        <v>1.256699E-3</v>
      </c>
      <c r="MO277">
        <v>0.3616298</v>
      </c>
      <c r="MP277">
        <v>0.82913199999999998</v>
      </c>
      <c r="MQ277">
        <v>48.55453</v>
      </c>
      <c r="MR277" s="1">
        <v>1.2098860000000001E-3</v>
      </c>
      <c r="MS277">
        <v>0.34868480000000002</v>
      </c>
      <c r="MT277">
        <v>0.8291269</v>
      </c>
      <c r="MU277">
        <v>47.408850000000001</v>
      </c>
      <c r="MV277" s="1">
        <v>1.1650429999999999E-3</v>
      </c>
      <c r="MW277">
        <v>0.3362715</v>
      </c>
      <c r="MX277">
        <v>0.82913619999999999</v>
      </c>
      <c r="MY277">
        <v>47.047719999999998</v>
      </c>
      <c r="MZ277" s="1">
        <v>1.122357E-3</v>
      </c>
      <c r="NA277">
        <v>0.32439990000000002</v>
      </c>
      <c r="NB277">
        <v>0.82912920000000001</v>
      </c>
      <c r="NC277">
        <v>47.119230000000002</v>
      </c>
      <c r="ND277" s="1">
        <v>1.0814749999999999E-3</v>
      </c>
      <c r="NE277">
        <v>0.3130233</v>
      </c>
      <c r="NF277">
        <v>0.82913499999999996</v>
      </c>
      <c r="NG277">
        <v>48.384619999999998</v>
      </c>
      <c r="NH277" s="1">
        <v>1.042325E-3</v>
      </c>
      <c r="NI277">
        <v>0.30212489999999997</v>
      </c>
      <c r="NJ277">
        <v>0.82913979999999998</v>
      </c>
      <c r="NK277">
        <v>50.510590000000001</v>
      </c>
      <c r="NL277" s="1">
        <v>1.0048660000000001E-3</v>
      </c>
      <c r="NM277">
        <v>0.29166750000000002</v>
      </c>
      <c r="NN277">
        <v>0.82913239999999999</v>
      </c>
      <c r="NO277">
        <v>50.868040000000001</v>
      </c>
      <c r="NP277" s="1">
        <v>9.6903020000000002E-4</v>
      </c>
      <c r="NQ277">
        <v>0.28163840000000001</v>
      </c>
      <c r="NR277">
        <v>0.82914140000000003</v>
      </c>
      <c r="NS277">
        <v>48.773560000000003</v>
      </c>
      <c r="NT277" s="1">
        <v>9.3462989999999995E-4</v>
      </c>
      <c r="NU277">
        <v>0.27200029999999997</v>
      </c>
      <c r="NV277">
        <v>0.82913400000000004</v>
      </c>
      <c r="NW277">
        <v>46.74447</v>
      </c>
      <c r="NX277" s="1">
        <v>9.0165120000000002E-4</v>
      </c>
      <c r="NY277">
        <v>0.26274560000000002</v>
      </c>
      <c r="NZ277">
        <v>0.82912929999999996</v>
      </c>
      <c r="OA277">
        <v>44.969940000000001</v>
      </c>
      <c r="OB277" s="1">
        <v>8.7011439999999998E-4</v>
      </c>
      <c r="OC277">
        <v>0.25383319999999998</v>
      </c>
      <c r="OD277">
        <v>0.82913859999999995</v>
      </c>
      <c r="OE277">
        <v>44.606290000000001</v>
      </c>
      <c r="OF277" s="1">
        <v>8.3983750000000002E-4</v>
      </c>
      <c r="OG277">
        <v>0.24524670000000001</v>
      </c>
      <c r="OH277">
        <v>0.82913910000000002</v>
      </c>
      <c r="OI277">
        <v>44.276409999999998</v>
      </c>
      <c r="OJ277" s="1">
        <v>8.1078249999999997E-4</v>
      </c>
      <c r="OK277">
        <v>0.23698430000000001</v>
      </c>
    </row>
    <row r="278" spans="1:401" x14ac:dyDescent="0.35">
      <c r="A278">
        <v>284</v>
      </c>
      <c r="B278" t="s">
        <v>4</v>
      </c>
      <c r="C278" t="s">
        <v>181</v>
      </c>
      <c r="D278" t="s">
        <v>284</v>
      </c>
      <c r="E278">
        <v>772.90880000000004</v>
      </c>
      <c r="F278">
        <v>0.8990918</v>
      </c>
      <c r="G278">
        <v>26.515250000000002</v>
      </c>
      <c r="H278">
        <v>0</v>
      </c>
      <c r="I278">
        <v>0</v>
      </c>
      <c r="J278">
        <v>0.89196540000000002</v>
      </c>
      <c r="K278">
        <v>27.208359999999999</v>
      </c>
      <c r="L278">
        <v>0</v>
      </c>
      <c r="M278">
        <v>0</v>
      </c>
      <c r="N278">
        <v>0.88498149999999998</v>
      </c>
      <c r="O278">
        <v>27.529219999999999</v>
      </c>
      <c r="P278">
        <v>0</v>
      </c>
      <c r="Q278">
        <v>0</v>
      </c>
      <c r="R278">
        <v>0.87799579999999999</v>
      </c>
      <c r="S278">
        <v>28.545850000000002</v>
      </c>
      <c r="T278">
        <v>0</v>
      </c>
      <c r="U278">
        <v>0</v>
      </c>
      <c r="V278">
        <v>0.87108240000000003</v>
      </c>
      <c r="W278">
        <v>29.275390000000002</v>
      </c>
      <c r="X278">
        <v>0</v>
      </c>
      <c r="Y278">
        <v>0</v>
      </c>
      <c r="Z278">
        <v>0.86427989999999999</v>
      </c>
      <c r="AA278">
        <v>28.866900000000001</v>
      </c>
      <c r="AB278">
        <v>0</v>
      </c>
      <c r="AC278">
        <v>0</v>
      </c>
      <c r="AD278">
        <v>0.85746029999999995</v>
      </c>
      <c r="AE278">
        <v>27.599440000000001</v>
      </c>
      <c r="AF278">
        <v>0</v>
      </c>
      <c r="AG278">
        <v>0</v>
      </c>
      <c r="AH278">
        <v>0.85062660000000001</v>
      </c>
      <c r="AI278">
        <v>26.31758</v>
      </c>
      <c r="AJ278">
        <v>0</v>
      </c>
      <c r="AK278">
        <v>0</v>
      </c>
      <c r="AL278">
        <v>0.84478880000000001</v>
      </c>
      <c r="AM278">
        <v>25.661770000000001</v>
      </c>
      <c r="AN278">
        <v>0</v>
      </c>
      <c r="AO278">
        <v>0</v>
      </c>
      <c r="AP278">
        <v>0.84018250000000005</v>
      </c>
      <c r="AQ278">
        <v>26.761119999999998</v>
      </c>
      <c r="AR278">
        <v>0</v>
      </c>
      <c r="AS278">
        <v>0</v>
      </c>
      <c r="AT278">
        <v>0.8353583</v>
      </c>
      <c r="AU278">
        <v>29.10041</v>
      </c>
      <c r="AV278">
        <v>0</v>
      </c>
      <c r="AW278">
        <v>0</v>
      </c>
      <c r="AX278">
        <v>0.83063120000000001</v>
      </c>
      <c r="AY278">
        <v>31.926200000000001</v>
      </c>
      <c r="AZ278">
        <v>0</v>
      </c>
      <c r="BA278">
        <v>0</v>
      </c>
      <c r="BB278">
        <v>0.82585730000000002</v>
      </c>
      <c r="BC278">
        <v>34.083669999999998</v>
      </c>
      <c r="BD278">
        <v>0</v>
      </c>
      <c r="BE278">
        <v>0</v>
      </c>
      <c r="BF278">
        <v>0.82137039999999994</v>
      </c>
      <c r="BG278">
        <v>34.251989999999999</v>
      </c>
      <c r="BH278">
        <v>0</v>
      </c>
      <c r="BI278">
        <v>0</v>
      </c>
      <c r="BJ278">
        <v>0.81719240000000004</v>
      </c>
      <c r="BK278">
        <v>33.015419999999999</v>
      </c>
      <c r="BL278" s="1">
        <v>2.8900879999999999E-32</v>
      </c>
      <c r="BM278" s="1">
        <v>6.3910590000000005E-30</v>
      </c>
      <c r="BN278">
        <v>0.81323559999999995</v>
      </c>
      <c r="BO278">
        <v>31.624559999999999</v>
      </c>
      <c r="BP278" s="1">
        <v>3.4004589999999998E-21</v>
      </c>
      <c r="BQ278" s="1">
        <v>7.4311219999999999E-19</v>
      </c>
      <c r="BR278">
        <v>0.80957599999999996</v>
      </c>
      <c r="BS278">
        <v>30.41065</v>
      </c>
      <c r="BT278" s="1">
        <v>9.4090580000000003E-15</v>
      </c>
      <c r="BU278" s="1">
        <v>1.8907599999999999E-12</v>
      </c>
      <c r="BV278">
        <v>0.80625380000000002</v>
      </c>
      <c r="BW278">
        <v>30.446010000000001</v>
      </c>
      <c r="BX278" s="1">
        <v>1.557817E-10</v>
      </c>
      <c r="BY278" s="1">
        <v>3.406259E-8</v>
      </c>
      <c r="BZ278">
        <v>0.80333480000000002</v>
      </c>
      <c r="CA278">
        <v>31.19417</v>
      </c>
      <c r="CB278" s="1">
        <v>1.2318279999999999E-7</v>
      </c>
      <c r="CC278" s="1">
        <v>2.81639E-5</v>
      </c>
      <c r="CD278">
        <v>0.80086590000000002</v>
      </c>
      <c r="CE278">
        <v>32.189810000000001</v>
      </c>
      <c r="CF278" s="1">
        <v>2.0641069999999999E-5</v>
      </c>
      <c r="CG278" s="1">
        <v>4.8880060000000003E-3</v>
      </c>
      <c r="CH278">
        <v>0.79891679999999998</v>
      </c>
      <c r="CI278">
        <v>33.189610000000002</v>
      </c>
      <c r="CJ278" s="1">
        <v>1.1722499999999999E-3</v>
      </c>
      <c r="CK278">
        <v>0.28523359999999998</v>
      </c>
      <c r="CL278">
        <v>0.79747120000000005</v>
      </c>
      <c r="CM278">
        <v>33.292960000000001</v>
      </c>
      <c r="CN278" s="1">
        <v>2.873527E-2</v>
      </c>
      <c r="CO278">
        <v>7.1694089999999999</v>
      </c>
      <c r="CP278">
        <v>0.79611240000000005</v>
      </c>
      <c r="CQ278">
        <v>32.956960000000002</v>
      </c>
      <c r="CR278">
        <v>0.35388930000000002</v>
      </c>
      <c r="CS278">
        <v>90.276859999999999</v>
      </c>
      <c r="CT278">
        <v>0.79473499999999997</v>
      </c>
      <c r="CU278">
        <v>32.19688</v>
      </c>
      <c r="CV278">
        <v>2.4296039999999999</v>
      </c>
      <c r="CW278">
        <v>632.93820000000005</v>
      </c>
      <c r="CX278">
        <v>0.79321889999999995</v>
      </c>
      <c r="CY278">
        <v>31.28059</v>
      </c>
      <c r="CZ278">
        <v>10.08893</v>
      </c>
      <c r="DA278">
        <v>2681.67</v>
      </c>
      <c r="DB278">
        <v>0.79153220000000002</v>
      </c>
      <c r="DC278">
        <v>31.406510000000001</v>
      </c>
      <c r="DD278">
        <v>27.081530000000001</v>
      </c>
      <c r="DE278">
        <v>7335.3209999999999</v>
      </c>
      <c r="DF278">
        <v>0.78959950000000001</v>
      </c>
      <c r="DG278">
        <v>33.01511</v>
      </c>
      <c r="DH278">
        <v>49.666040000000002</v>
      </c>
      <c r="DI278">
        <v>13696.04</v>
      </c>
      <c r="DJ278">
        <v>0.78733070000000005</v>
      </c>
      <c r="DK278">
        <v>36.628540000000001</v>
      </c>
      <c r="DL278">
        <v>65.24579</v>
      </c>
      <c r="DM278">
        <v>18308.2</v>
      </c>
      <c r="DN278">
        <v>0.78488239999999998</v>
      </c>
      <c r="DO278">
        <v>41.060459999999999</v>
      </c>
      <c r="DP278">
        <v>64.125309999999999</v>
      </c>
      <c r="DQ278">
        <v>18297.48</v>
      </c>
      <c r="DR278">
        <v>0.78228980000000004</v>
      </c>
      <c r="DS278">
        <v>42.519950000000001</v>
      </c>
      <c r="DT278">
        <v>48.91883</v>
      </c>
      <c r="DU278">
        <v>14181.15</v>
      </c>
      <c r="DV278">
        <v>0.77937579999999995</v>
      </c>
      <c r="DW278">
        <v>41.392180000000003</v>
      </c>
      <c r="DX278">
        <v>29.981670000000001</v>
      </c>
      <c r="DY278">
        <v>8825.6290000000008</v>
      </c>
      <c r="DZ278">
        <v>0.77626589999999995</v>
      </c>
      <c r="EA278">
        <v>39.976999999999997</v>
      </c>
      <c r="EB278">
        <v>15.21997</v>
      </c>
      <c r="EC278">
        <v>4545.7780000000002</v>
      </c>
      <c r="ED278">
        <v>0.77311850000000004</v>
      </c>
      <c r="EE278">
        <v>38.629959999999997</v>
      </c>
      <c r="EF278">
        <v>6.5844490000000002</v>
      </c>
      <c r="EG278">
        <v>1993.453</v>
      </c>
      <c r="EH278">
        <v>0.77008180000000004</v>
      </c>
      <c r="EI278">
        <v>38.171840000000003</v>
      </c>
      <c r="EJ278">
        <v>2.4953449999999999</v>
      </c>
      <c r="EK278">
        <v>764.83699999999999</v>
      </c>
      <c r="EL278">
        <v>0.76728289999999999</v>
      </c>
      <c r="EM278">
        <v>39.365670000000001</v>
      </c>
      <c r="EN278">
        <v>0.85481600000000002</v>
      </c>
      <c r="EO278">
        <v>264.67669999999998</v>
      </c>
      <c r="EP278">
        <v>0.76493449999999996</v>
      </c>
      <c r="EQ278">
        <v>42.846080000000001</v>
      </c>
      <c r="ER278">
        <v>0.27911390000000003</v>
      </c>
      <c r="ES278">
        <v>86.820880000000002</v>
      </c>
      <c r="ET278">
        <v>0.76279209999999997</v>
      </c>
      <c r="EU278">
        <v>46.51641</v>
      </c>
      <c r="EV278" s="1">
        <v>9.8608769999999998E-2</v>
      </c>
      <c r="EW278">
        <v>30.412759999999999</v>
      </c>
      <c r="EX278">
        <v>0.76087179999999999</v>
      </c>
      <c r="EY278">
        <v>47.472459999999998</v>
      </c>
      <c r="EZ278" s="1">
        <v>4.820195E-2</v>
      </c>
      <c r="FA278">
        <v>14.442170000000001</v>
      </c>
      <c r="FB278">
        <v>0.75923430000000003</v>
      </c>
      <c r="FC278">
        <v>46.83014</v>
      </c>
      <c r="FD278" s="1">
        <v>3.6414769999999999E-2</v>
      </c>
      <c r="FE278">
        <v>10.62834</v>
      </c>
      <c r="FF278">
        <v>0.75793670000000002</v>
      </c>
      <c r="FG278">
        <v>46.046779999999998</v>
      </c>
      <c r="FH278" s="1">
        <v>3.4676310000000002E-2</v>
      </c>
      <c r="FI278">
        <v>10.02957</v>
      </c>
      <c r="FJ278">
        <v>0.75686880000000001</v>
      </c>
      <c r="FK278">
        <v>45.327959999999997</v>
      </c>
      <c r="FL278">
        <v>3.4602870000000001E-2</v>
      </c>
      <c r="FM278">
        <v>10.002459999999999</v>
      </c>
      <c r="FN278">
        <v>0.75609579999999998</v>
      </c>
      <c r="FO278">
        <v>45.59769</v>
      </c>
      <c r="FP278" s="1">
        <v>3.398694E-2</v>
      </c>
      <c r="FQ278">
        <v>9.8401049999999994</v>
      </c>
      <c r="FR278">
        <v>0.75550300000000004</v>
      </c>
      <c r="FS278">
        <v>46.417270000000002</v>
      </c>
      <c r="FT278" s="1">
        <v>3.2456930000000002E-2</v>
      </c>
      <c r="FU278">
        <v>9.4156399999999998</v>
      </c>
      <c r="FV278">
        <v>0.75506649999999997</v>
      </c>
      <c r="FW278">
        <v>47.514310000000002</v>
      </c>
      <c r="FX278" s="1">
        <v>3.0152499999999999E-2</v>
      </c>
      <c r="FY278">
        <v>8.7625030000000006</v>
      </c>
      <c r="FZ278">
        <v>0.75475910000000002</v>
      </c>
      <c r="GA278">
        <v>47.835140000000003</v>
      </c>
      <c r="GB278" s="1">
        <v>2.7228080000000002E-2</v>
      </c>
      <c r="GC278">
        <v>7.9268989999999997</v>
      </c>
      <c r="GD278">
        <v>0.75454920000000003</v>
      </c>
      <c r="GE278">
        <v>47.622529999999998</v>
      </c>
      <c r="GF278" s="1">
        <v>2.380639E-2</v>
      </c>
      <c r="GG278">
        <v>6.9453300000000002</v>
      </c>
      <c r="GH278">
        <v>0.75440359999999995</v>
      </c>
      <c r="GI278">
        <v>46.719090000000001</v>
      </c>
      <c r="GJ278" s="1">
        <v>2.008571E-2</v>
      </c>
      <c r="GK278">
        <v>5.8731030000000004</v>
      </c>
      <c r="GL278">
        <v>0.75431700000000002</v>
      </c>
      <c r="GM278">
        <v>45.72054</v>
      </c>
      <c r="GN278" s="1">
        <v>1.6391960000000001E-2</v>
      </c>
      <c r="GO278">
        <v>4.8022169999999997</v>
      </c>
      <c r="GP278">
        <v>0.75422469999999997</v>
      </c>
      <c r="GQ278">
        <v>44.699330000000003</v>
      </c>
      <c r="GR278" s="1">
        <v>1.3087649999999999E-2</v>
      </c>
      <c r="GS278">
        <v>3.8381500000000002</v>
      </c>
      <c r="GT278">
        <v>0.75419009999999997</v>
      </c>
      <c r="GU278">
        <v>45.13946</v>
      </c>
      <c r="GV278" s="1">
        <v>1.042441E-2</v>
      </c>
      <c r="GW278">
        <v>3.0561799999999999</v>
      </c>
      <c r="GX278">
        <v>0.75416890000000003</v>
      </c>
      <c r="GY278">
        <v>46.434840000000001</v>
      </c>
      <c r="GZ278" s="1">
        <v>8.4604780000000004E-3</v>
      </c>
      <c r="HA278">
        <v>2.4767389999999998</v>
      </c>
      <c r="HB278">
        <v>0.754139</v>
      </c>
      <c r="HC278">
        <v>48.552329999999998</v>
      </c>
      <c r="HD278" s="1">
        <v>7.1059310000000002E-3</v>
      </c>
      <c r="HE278">
        <v>2.0752060000000001</v>
      </c>
      <c r="HF278">
        <v>0.7541253</v>
      </c>
      <c r="HG278">
        <v>50.558190000000003</v>
      </c>
      <c r="HH278" s="1">
        <v>6.1991679999999997E-3</v>
      </c>
      <c r="HI278">
        <v>1.8062670000000001</v>
      </c>
      <c r="HJ278">
        <v>0.75414139999999996</v>
      </c>
      <c r="HK278">
        <v>50.728029999999997</v>
      </c>
      <c r="HL278" s="1">
        <v>5.5873559999999999E-3</v>
      </c>
      <c r="HM278">
        <v>1.624962</v>
      </c>
      <c r="HN278">
        <v>0.75412440000000003</v>
      </c>
      <c r="HO278">
        <v>50.08034</v>
      </c>
      <c r="HP278" s="1">
        <v>5.1540309999999999E-3</v>
      </c>
      <c r="HQ278">
        <v>1.497063</v>
      </c>
      <c r="HR278">
        <v>0.75413229999999998</v>
      </c>
      <c r="HS278">
        <v>48.98724</v>
      </c>
      <c r="HT278" s="1">
        <v>4.8243490000000003E-3</v>
      </c>
      <c r="HU278">
        <v>1.4002209999999999</v>
      </c>
      <c r="HV278">
        <v>0.75410980000000005</v>
      </c>
      <c r="HW278">
        <v>47.822740000000003</v>
      </c>
      <c r="HX278" s="1">
        <v>4.5543329999999998E-3</v>
      </c>
      <c r="HY278">
        <v>1.32135</v>
      </c>
      <c r="HZ278">
        <v>0.75411799999999996</v>
      </c>
      <c r="IA278">
        <v>48.135330000000003</v>
      </c>
      <c r="IB278" s="1">
        <v>4.3206010000000003E-3</v>
      </c>
      <c r="IC278">
        <v>1.253253</v>
      </c>
      <c r="ID278">
        <v>0.75411119999999998</v>
      </c>
      <c r="IE278">
        <v>50.670949999999998</v>
      </c>
      <c r="IF278" s="1">
        <v>4.1111139999999999E-3</v>
      </c>
      <c r="IG278">
        <v>1.1922649999999999</v>
      </c>
      <c r="IH278">
        <v>0.75410920000000004</v>
      </c>
      <c r="II278">
        <v>54.333500000000001</v>
      </c>
      <c r="IJ278" s="1">
        <v>3.9186209999999997E-3</v>
      </c>
      <c r="IK278">
        <v>1.1363639999999999</v>
      </c>
      <c r="IL278">
        <v>0.75410639999999995</v>
      </c>
      <c r="IM278">
        <v>56.229140000000001</v>
      </c>
      <c r="IN278" s="1">
        <v>3.7398520000000001E-3</v>
      </c>
      <c r="IO278">
        <v>1.0843659999999999</v>
      </c>
      <c r="IP278">
        <v>0.75411550000000005</v>
      </c>
      <c r="IQ278">
        <v>55.966340000000002</v>
      </c>
      <c r="IR278" s="1">
        <v>3.571795E-3</v>
      </c>
      <c r="IS278">
        <v>1.035668</v>
      </c>
      <c r="IT278">
        <v>0.75412920000000006</v>
      </c>
      <c r="IU278">
        <v>54.667200000000001</v>
      </c>
      <c r="IV278" s="1">
        <v>3.4139230000000001E-3</v>
      </c>
      <c r="IW278">
        <v>0.98976920000000002</v>
      </c>
      <c r="IX278">
        <v>0.754131</v>
      </c>
      <c r="IY278">
        <v>53.207149999999999</v>
      </c>
      <c r="IZ278" s="1">
        <v>3.264632E-3</v>
      </c>
      <c r="JA278">
        <v>0.94648710000000003</v>
      </c>
      <c r="JB278">
        <v>0.75410149999999998</v>
      </c>
      <c r="JC278">
        <v>51.754190000000001</v>
      </c>
      <c r="JD278" s="1">
        <v>3.1236699999999998E-3</v>
      </c>
      <c r="JE278">
        <v>0.90564999999999996</v>
      </c>
      <c r="JF278">
        <v>0.75413200000000002</v>
      </c>
      <c r="JG278">
        <v>51.685630000000003</v>
      </c>
      <c r="JH278" s="1">
        <v>2.9908729999999998E-3</v>
      </c>
      <c r="JI278">
        <v>0.86705699999999997</v>
      </c>
      <c r="JJ278">
        <v>0.75410639999999995</v>
      </c>
      <c r="JK278">
        <v>51.58569</v>
      </c>
      <c r="JL278" s="1">
        <v>2.8631279999999999E-3</v>
      </c>
      <c r="JM278">
        <v>0.83049729999999999</v>
      </c>
      <c r="JN278">
        <v>0.75411729999999999</v>
      </c>
      <c r="JO278">
        <v>50.607109999999999</v>
      </c>
      <c r="JP278" s="1">
        <v>2.7366019999999999E-3</v>
      </c>
      <c r="JQ278">
        <v>0.79583630000000005</v>
      </c>
      <c r="JR278">
        <v>0.75413229999999998</v>
      </c>
      <c r="JS278">
        <v>49.678669999999997</v>
      </c>
      <c r="JT278" s="1">
        <v>2.616995E-3</v>
      </c>
      <c r="JU278">
        <v>0.76293650000000002</v>
      </c>
      <c r="JV278">
        <v>0.75413629999999998</v>
      </c>
      <c r="JW278">
        <v>49.113720000000001</v>
      </c>
      <c r="JX278" s="1">
        <v>2.5039459999999999E-3</v>
      </c>
      <c r="JY278">
        <v>0.73171450000000005</v>
      </c>
      <c r="JZ278">
        <v>0.75412219999999996</v>
      </c>
      <c r="KA278">
        <v>48.410220000000002</v>
      </c>
      <c r="KB278" s="1">
        <v>2.3971079999999998E-3</v>
      </c>
      <c r="KC278">
        <v>0.70204909999999998</v>
      </c>
      <c r="KD278">
        <v>0.75413160000000001</v>
      </c>
      <c r="KE278">
        <v>47.544150000000002</v>
      </c>
      <c r="KF278" s="1">
        <v>2.2959870000000002E-3</v>
      </c>
      <c r="KG278">
        <v>0.67385390000000001</v>
      </c>
      <c r="KH278">
        <v>0.75412210000000002</v>
      </c>
      <c r="KI278">
        <v>46.279690000000002</v>
      </c>
      <c r="KJ278" s="1">
        <v>2.200511E-3</v>
      </c>
      <c r="KK278">
        <v>0.64712800000000004</v>
      </c>
      <c r="KL278">
        <v>0.75410069999999996</v>
      </c>
      <c r="KM278">
        <v>46.41525</v>
      </c>
      <c r="KN278" s="1">
        <v>2.1101309999999999E-3</v>
      </c>
      <c r="KO278">
        <v>0.62173409999999996</v>
      </c>
      <c r="KP278">
        <v>0.75412029999999997</v>
      </c>
      <c r="KQ278">
        <v>49.212000000000003</v>
      </c>
      <c r="KR278" s="1">
        <v>2.0243079999999998E-3</v>
      </c>
      <c r="KS278">
        <v>0.59756569999999998</v>
      </c>
      <c r="KT278">
        <v>0.754131</v>
      </c>
      <c r="KU278">
        <v>53.704419999999999</v>
      </c>
      <c r="KV278" s="1">
        <v>1.942706E-3</v>
      </c>
      <c r="KW278">
        <v>0.57449669999999997</v>
      </c>
      <c r="KX278">
        <v>0.75413189999999997</v>
      </c>
      <c r="KY278">
        <v>56.584949999999999</v>
      </c>
      <c r="KZ278" s="1">
        <v>1.864973E-3</v>
      </c>
      <c r="LA278">
        <v>0.55244340000000003</v>
      </c>
      <c r="LB278">
        <v>0.75412959999999996</v>
      </c>
      <c r="LC278">
        <v>56.010350000000003</v>
      </c>
      <c r="LD278" s="1">
        <v>1.791174E-3</v>
      </c>
      <c r="LE278">
        <v>0.5314122</v>
      </c>
      <c r="LF278">
        <v>0.75413839999999999</v>
      </c>
      <c r="LG278">
        <v>54.095419999999997</v>
      </c>
      <c r="LH278" s="1">
        <v>1.7207730000000001E-3</v>
      </c>
      <c r="LI278">
        <v>0.51133669999999998</v>
      </c>
      <c r="LJ278">
        <v>0.75413189999999997</v>
      </c>
      <c r="LK278">
        <v>52.4328</v>
      </c>
      <c r="LL278" s="1">
        <v>1.653725E-3</v>
      </c>
      <c r="LM278">
        <v>0.49214639999999998</v>
      </c>
      <c r="LN278">
        <v>0.754135</v>
      </c>
      <c r="LO278">
        <v>50.512749999999997</v>
      </c>
      <c r="LP278" s="1">
        <v>1.5897229999999999E-3</v>
      </c>
      <c r="LQ278">
        <v>0.47379339999999998</v>
      </c>
      <c r="LR278">
        <v>0.75410719999999998</v>
      </c>
      <c r="LS278">
        <v>49.404850000000003</v>
      </c>
      <c r="LT278" s="1">
        <v>1.528745E-3</v>
      </c>
      <c r="LU278">
        <v>0.4562464</v>
      </c>
      <c r="LV278">
        <v>0.75412199999999996</v>
      </c>
      <c r="LW278">
        <v>49.717039999999997</v>
      </c>
      <c r="LX278" s="1">
        <v>1.4704570000000001E-3</v>
      </c>
      <c r="LY278">
        <v>0.4394497</v>
      </c>
      <c r="LZ278">
        <v>0.75412979999999996</v>
      </c>
      <c r="MA278">
        <v>50.151829999999997</v>
      </c>
      <c r="MB278" s="1">
        <v>1.414888E-3</v>
      </c>
      <c r="MC278">
        <v>0.42339520000000003</v>
      </c>
      <c r="MD278">
        <v>0.75412500000000005</v>
      </c>
      <c r="ME278">
        <v>50.673819999999999</v>
      </c>
      <c r="MF278" s="1">
        <v>1.361648E-3</v>
      </c>
      <c r="MG278">
        <v>0.4080085</v>
      </c>
      <c r="MH278">
        <v>0.75412860000000004</v>
      </c>
      <c r="MI278">
        <v>50.751309999999997</v>
      </c>
      <c r="MJ278" s="1">
        <v>1.3105910000000001E-3</v>
      </c>
      <c r="MK278">
        <v>0.3932408</v>
      </c>
      <c r="ML278">
        <v>0.75412120000000005</v>
      </c>
      <c r="MM278">
        <v>49.630029999999998</v>
      </c>
      <c r="MN278" s="1">
        <v>1.2614200000000001E-3</v>
      </c>
      <c r="MO278">
        <v>0.37906499999999999</v>
      </c>
      <c r="MP278">
        <v>0.75410109999999997</v>
      </c>
      <c r="MQ278">
        <v>48.556100000000001</v>
      </c>
      <c r="MR278" s="1">
        <v>1.2143989999999999E-3</v>
      </c>
      <c r="MS278">
        <v>0.36548530000000001</v>
      </c>
      <c r="MT278">
        <v>0.75412500000000005</v>
      </c>
      <c r="MU278">
        <v>47.461939999999998</v>
      </c>
      <c r="MV278" s="1">
        <v>1.1693739999999999E-3</v>
      </c>
      <c r="MW278">
        <v>0.35247400000000001</v>
      </c>
      <c r="MX278">
        <v>0.75413640000000004</v>
      </c>
      <c r="MY278">
        <v>47.159880000000001</v>
      </c>
      <c r="MZ278" s="1">
        <v>1.1264980000000001E-3</v>
      </c>
      <c r="NA278">
        <v>0.34001169999999997</v>
      </c>
      <c r="NB278">
        <v>0.75412939999999995</v>
      </c>
      <c r="NC278">
        <v>47.275860000000002</v>
      </c>
      <c r="ND278" s="1">
        <v>1.0854320000000001E-3</v>
      </c>
      <c r="NE278">
        <v>0.3280843</v>
      </c>
      <c r="NF278">
        <v>0.754104</v>
      </c>
      <c r="NG278">
        <v>48.523650000000004</v>
      </c>
      <c r="NH278" s="1">
        <v>1.046113E-3</v>
      </c>
      <c r="NI278">
        <v>0.31665310000000002</v>
      </c>
      <c r="NJ278">
        <v>0.75413229999999998</v>
      </c>
      <c r="NK278">
        <v>50.644570000000002</v>
      </c>
      <c r="NL278" s="1">
        <v>1.008491E-3</v>
      </c>
      <c r="NM278">
        <v>0.30568010000000001</v>
      </c>
      <c r="NN278">
        <v>0.75412369999999995</v>
      </c>
      <c r="NO278">
        <v>50.883960000000002</v>
      </c>
      <c r="NP278" s="1">
        <v>9.7249960000000003E-4</v>
      </c>
      <c r="NQ278">
        <v>0.29516520000000002</v>
      </c>
      <c r="NR278">
        <v>0.7541371</v>
      </c>
      <c r="NS278">
        <v>48.814509999999999</v>
      </c>
      <c r="NT278" s="1">
        <v>9.3796060000000004E-4</v>
      </c>
      <c r="NU278">
        <v>0.28505469999999999</v>
      </c>
      <c r="NV278">
        <v>0.75410259999999996</v>
      </c>
      <c r="NW278">
        <v>46.802570000000003</v>
      </c>
      <c r="NX278" s="1">
        <v>9.0485469999999999E-4</v>
      </c>
      <c r="NY278">
        <v>0.27535100000000001</v>
      </c>
      <c r="NZ278">
        <v>0.75411919999999999</v>
      </c>
      <c r="OA278">
        <v>45.075859999999999</v>
      </c>
      <c r="OB278" s="1">
        <v>8.7318270000000004E-4</v>
      </c>
      <c r="OC278">
        <v>0.2660093</v>
      </c>
      <c r="OD278">
        <v>0.75413430000000004</v>
      </c>
      <c r="OE278">
        <v>44.728389999999997</v>
      </c>
      <c r="OF278" s="1">
        <v>8.4281090000000003E-4</v>
      </c>
      <c r="OG278">
        <v>0.25700889999999998</v>
      </c>
      <c r="OH278">
        <v>0.75413600000000003</v>
      </c>
      <c r="OI278">
        <v>44.311819999999997</v>
      </c>
      <c r="OJ278" s="1">
        <v>8.1363509999999998E-4</v>
      </c>
      <c r="OK278">
        <v>0.2483445</v>
      </c>
    </row>
    <row r="279" spans="1:401" x14ac:dyDescent="0.35">
      <c r="A279">
        <v>285</v>
      </c>
      <c r="B279" t="s">
        <v>4</v>
      </c>
      <c r="C279" t="s">
        <v>181</v>
      </c>
      <c r="D279" t="s">
        <v>285</v>
      </c>
      <c r="E279">
        <v>794.74159999999995</v>
      </c>
      <c r="F279">
        <v>0.88967070000000004</v>
      </c>
      <c r="G279">
        <v>26.508120000000002</v>
      </c>
      <c r="H279">
        <v>0</v>
      </c>
      <c r="I279">
        <v>0</v>
      </c>
      <c r="J279">
        <v>0.88351820000000003</v>
      </c>
      <c r="K279">
        <v>27.15494</v>
      </c>
      <c r="L279">
        <v>0</v>
      </c>
      <c r="M279">
        <v>0</v>
      </c>
      <c r="N279">
        <v>0.87751869999999998</v>
      </c>
      <c r="O279">
        <v>27.502099999999999</v>
      </c>
      <c r="P279">
        <v>0</v>
      </c>
      <c r="Q279">
        <v>0</v>
      </c>
      <c r="R279">
        <v>0.8714712</v>
      </c>
      <c r="S279">
        <v>28.503990000000002</v>
      </c>
      <c r="T279">
        <v>0</v>
      </c>
      <c r="U279">
        <v>0</v>
      </c>
      <c r="V279">
        <v>0.86549580000000004</v>
      </c>
      <c r="W279">
        <v>29.307289999999998</v>
      </c>
      <c r="X279">
        <v>0</v>
      </c>
      <c r="Y279">
        <v>0</v>
      </c>
      <c r="Z279">
        <v>0.85964030000000002</v>
      </c>
      <c r="AA279">
        <v>29.006</v>
      </c>
      <c r="AB279">
        <v>0</v>
      </c>
      <c r="AC279">
        <v>0</v>
      </c>
      <c r="AD279">
        <v>0.85378039999999999</v>
      </c>
      <c r="AE279">
        <v>27.79429</v>
      </c>
      <c r="AF279">
        <v>0</v>
      </c>
      <c r="AG279">
        <v>0</v>
      </c>
      <c r="AH279">
        <v>0.84789879999999995</v>
      </c>
      <c r="AI279">
        <v>26.493839999999999</v>
      </c>
      <c r="AJ279">
        <v>0</v>
      </c>
      <c r="AK279">
        <v>0</v>
      </c>
      <c r="AL279">
        <v>0.84264320000000004</v>
      </c>
      <c r="AM279">
        <v>25.735240000000001</v>
      </c>
      <c r="AN279">
        <v>0</v>
      </c>
      <c r="AO279">
        <v>0</v>
      </c>
      <c r="AP279">
        <v>0.83738990000000002</v>
      </c>
      <c r="AQ279">
        <v>26.67473</v>
      </c>
      <c r="AR279">
        <v>0</v>
      </c>
      <c r="AS279">
        <v>0</v>
      </c>
      <c r="AT279">
        <v>0.83192370000000004</v>
      </c>
      <c r="AU279">
        <v>28.915700000000001</v>
      </c>
      <c r="AV279">
        <v>0</v>
      </c>
      <c r="AW279">
        <v>0</v>
      </c>
      <c r="AX279">
        <v>0.82654320000000003</v>
      </c>
      <c r="AY279">
        <v>31.736899999999999</v>
      </c>
      <c r="AZ279">
        <v>0</v>
      </c>
      <c r="BA279">
        <v>0</v>
      </c>
      <c r="BB279">
        <v>0.8211541</v>
      </c>
      <c r="BC279">
        <v>33.984990000000003</v>
      </c>
      <c r="BD279">
        <v>0</v>
      </c>
      <c r="BE279">
        <v>0</v>
      </c>
      <c r="BF279">
        <v>0.8160056</v>
      </c>
      <c r="BG279">
        <v>34.35033</v>
      </c>
      <c r="BH279">
        <v>0</v>
      </c>
      <c r="BI279">
        <v>0</v>
      </c>
      <c r="BJ279">
        <v>0.81117589999999995</v>
      </c>
      <c r="BK279">
        <v>33.223979999999997</v>
      </c>
      <c r="BL279" s="1">
        <v>1.3783719999999999E-32</v>
      </c>
      <c r="BM279" s="1">
        <v>2.988582E-30</v>
      </c>
      <c r="BN279">
        <v>0.80663830000000003</v>
      </c>
      <c r="BO279">
        <v>31.852979999999999</v>
      </c>
      <c r="BP279" s="1">
        <v>1.9433240000000001E-21</v>
      </c>
      <c r="BQ279" s="1">
        <v>5.0268379999999998E-19</v>
      </c>
      <c r="BR279">
        <v>0.80247500000000005</v>
      </c>
      <c r="BS279">
        <v>30.60492</v>
      </c>
      <c r="BT279" s="1">
        <v>3.0125049999999998E-15</v>
      </c>
      <c r="BU279" s="1">
        <v>7.7046129999999997E-13</v>
      </c>
      <c r="BV279">
        <v>0.79864880000000005</v>
      </c>
      <c r="BW279">
        <v>30.499860000000002</v>
      </c>
      <c r="BX279" s="1">
        <v>8.2154989999999994E-11</v>
      </c>
      <c r="BY279" s="1">
        <v>2.425072E-8</v>
      </c>
      <c r="BZ279">
        <v>0.79526189999999997</v>
      </c>
      <c r="CA279">
        <v>31.178999999999998</v>
      </c>
      <c r="CB279" s="1">
        <v>7.5481690000000001E-8</v>
      </c>
      <c r="CC279" s="1">
        <v>2.4639529999999999E-5</v>
      </c>
      <c r="CD279">
        <v>0.79242800000000002</v>
      </c>
      <c r="CE279">
        <v>32.017040000000001</v>
      </c>
      <c r="CF279" s="1">
        <v>1.392171E-5</v>
      </c>
      <c r="CG279" s="1">
        <v>4.9437040000000002E-3</v>
      </c>
      <c r="CH279">
        <v>0.7901494</v>
      </c>
      <c r="CI279">
        <v>33.044130000000003</v>
      </c>
      <c r="CJ279" s="1">
        <v>8.4970480000000001E-4</v>
      </c>
      <c r="CK279">
        <v>0.3231347</v>
      </c>
      <c r="CL279">
        <v>0.78827599999999998</v>
      </c>
      <c r="CM279">
        <v>33.236919999999998</v>
      </c>
      <c r="CN279" s="1">
        <v>2.2102119999999999E-2</v>
      </c>
      <c r="CO279">
        <v>8.9731380000000005</v>
      </c>
      <c r="CP279">
        <v>0.78651400000000005</v>
      </c>
      <c r="CQ279">
        <v>32.985720000000001</v>
      </c>
      <c r="CR279">
        <v>0.2865838</v>
      </c>
      <c r="CS279">
        <v>123.812</v>
      </c>
      <c r="CT279">
        <v>0.78473610000000005</v>
      </c>
      <c r="CU279">
        <v>32.325299999999999</v>
      </c>
      <c r="CV279">
        <v>2.059679</v>
      </c>
      <c r="CW279">
        <v>945.61850000000004</v>
      </c>
      <c r="CX279">
        <v>0.78284169999999997</v>
      </c>
      <c r="CY279">
        <v>31.46313</v>
      </c>
      <c r="CZ279">
        <v>8.9146079999999994</v>
      </c>
      <c r="DA279">
        <v>4344.4070000000002</v>
      </c>
      <c r="DB279">
        <v>0.78075530000000004</v>
      </c>
      <c r="DC279">
        <v>31.520399999999999</v>
      </c>
      <c r="DD279">
        <v>24.854030000000002</v>
      </c>
      <c r="DE279">
        <v>12836.25</v>
      </c>
      <c r="DF279">
        <v>0.77841349999999998</v>
      </c>
      <c r="DG279">
        <v>32.953789999999998</v>
      </c>
      <c r="DH279">
        <v>47.204459999999997</v>
      </c>
      <c r="DI279">
        <v>25800.09</v>
      </c>
      <c r="DJ279">
        <v>0.77569489999999996</v>
      </c>
      <c r="DK279">
        <v>36.385199999999998</v>
      </c>
      <c r="DL279">
        <v>64.059039999999996</v>
      </c>
      <c r="DM279">
        <v>37011.14</v>
      </c>
      <c r="DN279">
        <v>0.7727098</v>
      </c>
      <c r="DO279">
        <v>40.777000000000001</v>
      </c>
      <c r="DP279">
        <v>64.891109999999998</v>
      </c>
      <c r="DQ279">
        <v>39569.760000000002</v>
      </c>
      <c r="DR279">
        <v>0.76951179999999997</v>
      </c>
      <c r="DS279">
        <v>42.52196</v>
      </c>
      <c r="DT279">
        <v>50.903010000000002</v>
      </c>
      <c r="DU279">
        <v>32700.31</v>
      </c>
      <c r="DV279">
        <v>0.76597320000000002</v>
      </c>
      <c r="DW279">
        <v>41.590609999999998</v>
      </c>
      <c r="DX279">
        <v>32.021410000000003</v>
      </c>
      <c r="DY279">
        <v>21629.96</v>
      </c>
      <c r="DZ279">
        <v>0.76212159999999995</v>
      </c>
      <c r="EA279">
        <v>40.209429999999998</v>
      </c>
      <c r="EB279">
        <v>16.65166</v>
      </c>
      <c r="EC279">
        <v>11801.13</v>
      </c>
      <c r="ED279">
        <v>0.75820940000000003</v>
      </c>
      <c r="EE279">
        <v>38.857970000000002</v>
      </c>
      <c r="EF279">
        <v>7.3644429999999996</v>
      </c>
      <c r="EG279">
        <v>5461.0870000000004</v>
      </c>
      <c r="EH279">
        <v>0.75438649999999996</v>
      </c>
      <c r="EI279">
        <v>38.299120000000002</v>
      </c>
      <c r="EJ279">
        <v>2.8461970000000001</v>
      </c>
      <c r="EK279">
        <v>2200.2339999999999</v>
      </c>
      <c r="EL279">
        <v>0.75082040000000005</v>
      </c>
      <c r="EM279">
        <v>39.238030000000002</v>
      </c>
      <c r="EN279">
        <v>0.99038519999999997</v>
      </c>
      <c r="EO279">
        <v>793.24570000000006</v>
      </c>
      <c r="EP279">
        <v>0.74774070000000004</v>
      </c>
      <c r="EQ279">
        <v>42.501159999999999</v>
      </c>
      <c r="ER279">
        <v>0.32538440000000002</v>
      </c>
      <c r="ES279">
        <v>266.20440000000002</v>
      </c>
      <c r="ET279">
        <v>0.74498050000000005</v>
      </c>
      <c r="EU279">
        <v>46.186920000000001</v>
      </c>
      <c r="EV279">
        <v>0.11274770000000001</v>
      </c>
      <c r="EW279">
        <v>90.785870000000003</v>
      </c>
      <c r="EX279">
        <v>0.74246069999999997</v>
      </c>
      <c r="EY279">
        <v>47.369109999999999</v>
      </c>
      <c r="EZ279" s="1">
        <v>5.201447E-2</v>
      </c>
      <c r="FA279">
        <v>38.505459999999999</v>
      </c>
      <c r="FB279">
        <v>0.74029789999999995</v>
      </c>
      <c r="FC279">
        <v>46.854179999999999</v>
      </c>
      <c r="FD279">
        <v>3.7228249999999997E-2</v>
      </c>
      <c r="FE279">
        <v>24.987670000000001</v>
      </c>
      <c r="FF279">
        <v>0.7385486</v>
      </c>
      <c r="FG279">
        <v>46.092059999999996</v>
      </c>
      <c r="FH279" s="1">
        <v>3.4760239999999998E-2</v>
      </c>
      <c r="FI279">
        <v>22.38626</v>
      </c>
      <c r="FJ279">
        <v>0.73713200000000001</v>
      </c>
      <c r="FK279">
        <v>45.40598</v>
      </c>
      <c r="FL279" s="1">
        <v>3.461637E-2</v>
      </c>
      <c r="FM279">
        <v>22.182929999999999</v>
      </c>
      <c r="FN279">
        <v>0.73604919999999996</v>
      </c>
      <c r="FO279">
        <v>45.679760000000002</v>
      </c>
      <c r="FP279" s="1">
        <v>3.4092289999999997E-2</v>
      </c>
      <c r="FQ279">
        <v>21.97139</v>
      </c>
      <c r="FR279">
        <v>0.73522419999999999</v>
      </c>
      <c r="FS279">
        <v>46.49053</v>
      </c>
      <c r="FT279" s="1">
        <v>3.266848E-2</v>
      </c>
      <c r="FU279">
        <v>21.20975</v>
      </c>
      <c r="FV279">
        <v>0.73460490000000001</v>
      </c>
      <c r="FW279">
        <v>47.577370000000002</v>
      </c>
      <c r="FX279" s="1">
        <v>3.0451229999999999E-2</v>
      </c>
      <c r="FY279">
        <v>19.907019999999999</v>
      </c>
      <c r="FZ279">
        <v>0.7341683</v>
      </c>
      <c r="GA279">
        <v>47.887390000000003</v>
      </c>
      <c r="GB279" s="1">
        <v>2.7597219999999999E-2</v>
      </c>
      <c r="GC279">
        <v>18.16601</v>
      </c>
      <c r="GD279">
        <v>0.73386649999999998</v>
      </c>
      <c r="GE279">
        <v>47.666409999999999</v>
      </c>
      <c r="GF279" s="1">
        <v>2.4229830000000001E-2</v>
      </c>
      <c r="GG279">
        <v>16.070959999999999</v>
      </c>
      <c r="GH279">
        <v>0.73365460000000005</v>
      </c>
      <c r="GI279">
        <v>46.771329999999999</v>
      </c>
      <c r="GJ279" s="1">
        <v>2.0534569999999999E-2</v>
      </c>
      <c r="GK279">
        <v>13.73142</v>
      </c>
      <c r="GL279">
        <v>0.73350910000000002</v>
      </c>
      <c r="GM279">
        <v>45.796149999999997</v>
      </c>
      <c r="GN279" s="1">
        <v>1.6823629999999999E-2</v>
      </c>
      <c r="GO279">
        <v>11.33319</v>
      </c>
      <c r="GP279">
        <v>0.73338599999999998</v>
      </c>
      <c r="GQ279">
        <v>44.81324</v>
      </c>
      <c r="GR279" s="1">
        <v>1.346077E-2</v>
      </c>
      <c r="GS279">
        <v>9.1101050000000008</v>
      </c>
      <c r="GT279">
        <v>0.73330779999999995</v>
      </c>
      <c r="GU279">
        <v>45.215670000000003</v>
      </c>
      <c r="GV279" s="1">
        <v>1.071601E-2</v>
      </c>
      <c r="GW279">
        <v>7.254219</v>
      </c>
      <c r="GX279">
        <v>0.7332613</v>
      </c>
      <c r="GY279">
        <v>46.47381</v>
      </c>
      <c r="GZ279" s="1">
        <v>8.6702489999999997E-3</v>
      </c>
      <c r="HA279">
        <v>5.8441679999999998</v>
      </c>
      <c r="HB279">
        <v>0.73324089999999997</v>
      </c>
      <c r="HC279">
        <v>48.436810000000001</v>
      </c>
      <c r="HD279" s="1">
        <v>7.2488129999999998E-3</v>
      </c>
      <c r="HE279">
        <v>4.8490900000000003</v>
      </c>
      <c r="HF279">
        <v>0.73320649999999998</v>
      </c>
      <c r="HG279">
        <v>50.4054</v>
      </c>
      <c r="HH279" s="1">
        <v>6.2945630000000004E-3</v>
      </c>
      <c r="HI279">
        <v>4.1771440000000002</v>
      </c>
      <c r="HJ279">
        <v>0.7332147</v>
      </c>
      <c r="HK279">
        <v>50.67107</v>
      </c>
      <c r="HL279" s="1">
        <v>5.6525339999999999E-3</v>
      </c>
      <c r="HM279">
        <v>3.72601</v>
      </c>
      <c r="HN279">
        <v>0.73319529999999999</v>
      </c>
      <c r="HO279">
        <v>50.095010000000002</v>
      </c>
      <c r="HP279" s="1">
        <v>5.2012179999999996E-3</v>
      </c>
      <c r="HQ279">
        <v>3.4125459999999999</v>
      </c>
      <c r="HR279">
        <v>0.73319230000000002</v>
      </c>
      <c r="HS279">
        <v>49.082929999999998</v>
      </c>
      <c r="HT279" s="1">
        <v>4.8611139999999997E-3</v>
      </c>
      <c r="HU279">
        <v>3.1802160000000002</v>
      </c>
      <c r="HV279">
        <v>0.73319559999999995</v>
      </c>
      <c r="HW279">
        <v>47.992739999999998</v>
      </c>
      <c r="HX279" s="1">
        <v>4.5850700000000001E-3</v>
      </c>
      <c r="HY279">
        <v>2.9947089999999998</v>
      </c>
      <c r="HZ279">
        <v>0.73317900000000003</v>
      </c>
      <c r="IA279">
        <v>48.278930000000003</v>
      </c>
      <c r="IB279" s="1">
        <v>4.3475609999999998E-3</v>
      </c>
      <c r="IC279">
        <v>2.8369309999999999</v>
      </c>
      <c r="ID279">
        <v>0.7331704</v>
      </c>
      <c r="IE279">
        <v>50.619619999999998</v>
      </c>
      <c r="IF279" s="1">
        <v>4.1354979999999996E-3</v>
      </c>
      <c r="IG279">
        <v>2.6969120000000002</v>
      </c>
      <c r="IH279">
        <v>0.73317319999999997</v>
      </c>
      <c r="II279">
        <v>54.193429999999999</v>
      </c>
      <c r="IJ279" s="1">
        <v>3.9411259999999997E-3</v>
      </c>
      <c r="IK279">
        <v>2.5693030000000001</v>
      </c>
      <c r="IL279">
        <v>0.7331898</v>
      </c>
      <c r="IM279">
        <v>56.202289999999998</v>
      </c>
      <c r="IN279" s="1">
        <v>3.7608379999999999E-3</v>
      </c>
      <c r="IO279">
        <v>2.451022</v>
      </c>
      <c r="IP279">
        <v>0.73317270000000001</v>
      </c>
      <c r="IQ279">
        <v>56.058880000000002</v>
      </c>
      <c r="IR279" s="1">
        <v>3.5915069999999999E-3</v>
      </c>
      <c r="IS279">
        <v>2.3404129999999999</v>
      </c>
      <c r="IT279">
        <v>0.73318649999999996</v>
      </c>
      <c r="IU279">
        <v>54.783810000000003</v>
      </c>
      <c r="IV279" s="1">
        <v>3.4325250000000001E-3</v>
      </c>
      <c r="IW279">
        <v>2.2363439999999999</v>
      </c>
      <c r="IX279">
        <v>0.73315569999999997</v>
      </c>
      <c r="IY279">
        <v>53.373339999999999</v>
      </c>
      <c r="IZ279" s="1">
        <v>3.282152E-3</v>
      </c>
      <c r="JA279">
        <v>2.1381969999999999</v>
      </c>
      <c r="JB279">
        <v>0.73318519999999998</v>
      </c>
      <c r="JC279">
        <v>51.949359999999999</v>
      </c>
      <c r="JD279" s="1">
        <v>3.140225E-3</v>
      </c>
      <c r="JE279">
        <v>2.0456059999999998</v>
      </c>
      <c r="JF279">
        <v>0.73315920000000001</v>
      </c>
      <c r="JG279">
        <v>51.808700000000002</v>
      </c>
      <c r="JH279" s="1">
        <v>3.0065370000000001E-3</v>
      </c>
      <c r="JI279">
        <v>1.9581740000000001</v>
      </c>
      <c r="JJ279">
        <v>0.73318399999999995</v>
      </c>
      <c r="JK279">
        <v>51.821649999999998</v>
      </c>
      <c r="JL279" s="1">
        <v>2.8779589999999998E-3</v>
      </c>
      <c r="JM279">
        <v>1.875354</v>
      </c>
      <c r="JN279">
        <v>0.73314610000000002</v>
      </c>
      <c r="JO279">
        <v>50.882170000000002</v>
      </c>
      <c r="JP279" s="1">
        <v>2.7506039999999998E-3</v>
      </c>
      <c r="JQ279">
        <v>1.7968649999999999</v>
      </c>
      <c r="JR279">
        <v>0.7331839</v>
      </c>
      <c r="JS279">
        <v>49.765030000000003</v>
      </c>
      <c r="JT279">
        <v>2.630299E-3</v>
      </c>
      <c r="JU279">
        <v>1.7224299999999999</v>
      </c>
      <c r="JV279">
        <v>0.73318589999999995</v>
      </c>
      <c r="JW279">
        <v>49.149360000000001</v>
      </c>
      <c r="JX279" s="1">
        <v>2.5165389999999999E-3</v>
      </c>
      <c r="JY279">
        <v>1.651753</v>
      </c>
      <c r="JZ279">
        <v>0.73318019999999995</v>
      </c>
      <c r="KA279">
        <v>48.455829999999999</v>
      </c>
      <c r="KB279" s="1">
        <v>2.4090359999999998E-3</v>
      </c>
      <c r="KC279">
        <v>1.584622</v>
      </c>
      <c r="KD279">
        <v>0.73318309999999998</v>
      </c>
      <c r="KE279">
        <v>47.631140000000002</v>
      </c>
      <c r="KF279" s="1">
        <v>2.3072990000000001E-3</v>
      </c>
      <c r="KG279">
        <v>1.520824</v>
      </c>
      <c r="KH279">
        <v>0.73317679999999996</v>
      </c>
      <c r="KI279">
        <v>46.43976</v>
      </c>
      <c r="KJ279" s="1">
        <v>2.211204E-3</v>
      </c>
      <c r="KK279">
        <v>1.4602809999999999</v>
      </c>
      <c r="KL279">
        <v>0.73318669999999997</v>
      </c>
      <c r="KM279">
        <v>46.516170000000002</v>
      </c>
      <c r="KN279" s="1">
        <v>2.120285E-3</v>
      </c>
      <c r="KO279">
        <v>1.4028080000000001</v>
      </c>
      <c r="KP279">
        <v>0.73317900000000003</v>
      </c>
      <c r="KQ279">
        <v>49.073540000000001</v>
      </c>
      <c r="KR279" s="1">
        <v>2.0339640000000001E-3</v>
      </c>
      <c r="KS279">
        <v>1.3481620000000001</v>
      </c>
      <c r="KT279">
        <v>0.73315710000000001</v>
      </c>
      <c r="KU279">
        <v>53.442920000000001</v>
      </c>
      <c r="KV279" s="1">
        <v>1.9519120000000001E-3</v>
      </c>
      <c r="KW279">
        <v>1.296027</v>
      </c>
      <c r="KX279">
        <v>0.73318850000000002</v>
      </c>
      <c r="KY279">
        <v>56.449449999999999</v>
      </c>
      <c r="KZ279" s="1">
        <v>1.8737560000000001E-3</v>
      </c>
      <c r="LA279">
        <v>1.2462</v>
      </c>
      <c r="LB279">
        <v>0.73318680000000003</v>
      </c>
      <c r="LC279">
        <v>56.128889999999998</v>
      </c>
      <c r="LD279">
        <v>1.7995439999999999E-3</v>
      </c>
      <c r="LE279">
        <v>1.198658</v>
      </c>
      <c r="LF279">
        <v>0.73318850000000002</v>
      </c>
      <c r="LG279">
        <v>54.282859999999999</v>
      </c>
      <c r="LH279" s="1">
        <v>1.728746E-3</v>
      </c>
      <c r="LI279">
        <v>1.1532770000000001</v>
      </c>
      <c r="LJ279">
        <v>0.73318870000000003</v>
      </c>
      <c r="LK279">
        <v>52.648789999999998</v>
      </c>
      <c r="LL279" s="1">
        <v>1.66135E-3</v>
      </c>
      <c r="LM279">
        <v>1.109926</v>
      </c>
      <c r="LN279">
        <v>0.73318490000000003</v>
      </c>
      <c r="LO279">
        <v>50.804819999999999</v>
      </c>
      <c r="LP279" s="1">
        <v>1.5969910000000001E-3</v>
      </c>
      <c r="LQ279">
        <v>1.0684579999999999</v>
      </c>
      <c r="LR279">
        <v>0.73319089999999998</v>
      </c>
      <c r="LS279">
        <v>49.638599999999997</v>
      </c>
      <c r="LT279" s="1">
        <v>1.5356949999999999E-3</v>
      </c>
      <c r="LU279">
        <v>1.028799</v>
      </c>
      <c r="LV279">
        <v>0.73315580000000002</v>
      </c>
      <c r="LW279">
        <v>49.812829999999998</v>
      </c>
      <c r="LX279" s="1">
        <v>1.4770810000000001E-3</v>
      </c>
      <c r="LY279">
        <v>0.99085690000000004</v>
      </c>
      <c r="LZ279">
        <v>0.73318680000000003</v>
      </c>
      <c r="MA279">
        <v>50.229900000000001</v>
      </c>
      <c r="MB279" s="1">
        <v>1.421236E-3</v>
      </c>
      <c r="MC279">
        <v>0.95461300000000004</v>
      </c>
      <c r="MD279">
        <v>0.7331761</v>
      </c>
      <c r="ME279">
        <v>50.628799999999998</v>
      </c>
      <c r="MF279" s="1">
        <v>1.367713E-3</v>
      </c>
      <c r="MG279">
        <v>0.91987200000000002</v>
      </c>
      <c r="MH279">
        <v>0.73318439999999996</v>
      </c>
      <c r="MI279">
        <v>50.70411</v>
      </c>
      <c r="MJ279" s="1">
        <v>1.316408E-3</v>
      </c>
      <c r="MK279">
        <v>0.88653579999999998</v>
      </c>
      <c r="ML279">
        <v>0.73317549999999998</v>
      </c>
      <c r="MM279">
        <v>49.685850000000002</v>
      </c>
      <c r="MN279" s="1">
        <v>1.2669879999999999E-3</v>
      </c>
      <c r="MO279">
        <v>0.85453460000000003</v>
      </c>
      <c r="MP279">
        <v>0.73318609999999995</v>
      </c>
      <c r="MQ279">
        <v>48.624229999999997</v>
      </c>
      <c r="MR279" s="1">
        <v>1.2197309999999999E-3</v>
      </c>
      <c r="MS279">
        <v>0.82386239999999999</v>
      </c>
      <c r="MT279">
        <v>0.73314939999999995</v>
      </c>
      <c r="MU279">
        <v>47.594619999999999</v>
      </c>
      <c r="MV279" s="1">
        <v>1.1744699999999999E-3</v>
      </c>
      <c r="MW279">
        <v>0.79449360000000002</v>
      </c>
      <c r="MX279">
        <v>0.73319710000000005</v>
      </c>
      <c r="MY279">
        <v>47.373800000000003</v>
      </c>
      <c r="MZ279" s="1">
        <v>1.1313790000000001E-3</v>
      </c>
      <c r="NA279">
        <v>0.76635629999999999</v>
      </c>
      <c r="NB279">
        <v>0.73315669999999999</v>
      </c>
      <c r="NC279">
        <v>47.448909999999998</v>
      </c>
      <c r="ND279" s="1">
        <v>1.0900910000000001E-3</v>
      </c>
      <c r="NE279">
        <v>0.7394075</v>
      </c>
      <c r="NF279">
        <v>0.73315750000000002</v>
      </c>
      <c r="NG279">
        <v>48.611319999999999</v>
      </c>
      <c r="NH279" s="1">
        <v>1.0505720000000001E-3</v>
      </c>
      <c r="NI279">
        <v>0.71359119999999998</v>
      </c>
      <c r="NJ279">
        <v>0.73318589999999995</v>
      </c>
      <c r="NK279">
        <v>50.59384</v>
      </c>
      <c r="NL279" s="1">
        <v>1.0127650000000001E-3</v>
      </c>
      <c r="NM279">
        <v>0.68883260000000002</v>
      </c>
      <c r="NN279">
        <v>0.73315350000000001</v>
      </c>
      <c r="NO279">
        <v>51.044699999999999</v>
      </c>
      <c r="NP279" s="1">
        <v>9.765892E-4</v>
      </c>
      <c r="NQ279">
        <v>0.6650952</v>
      </c>
      <c r="NR279">
        <v>0.73318709999999998</v>
      </c>
      <c r="NS279">
        <v>49.078969999999998</v>
      </c>
      <c r="NT279" s="1">
        <v>9.4188550000000001E-4</v>
      </c>
      <c r="NU279">
        <v>0.64229069999999999</v>
      </c>
      <c r="NV279">
        <v>0.73318740000000004</v>
      </c>
      <c r="NW279">
        <v>47.055750000000003</v>
      </c>
      <c r="NX279" s="1">
        <v>9.0863200000000004E-4</v>
      </c>
      <c r="NY279">
        <v>0.62038859999999996</v>
      </c>
      <c r="NZ279">
        <v>0.73314670000000004</v>
      </c>
      <c r="OA279">
        <v>45.34901</v>
      </c>
      <c r="OB279" s="1">
        <v>8.7679670000000002E-4</v>
      </c>
      <c r="OC279">
        <v>0.59931239999999997</v>
      </c>
      <c r="OD279">
        <v>0.73318329999999998</v>
      </c>
      <c r="OE279">
        <v>44.892859999999999</v>
      </c>
      <c r="OF279" s="1">
        <v>8.4630450000000004E-4</v>
      </c>
      <c r="OG279">
        <v>0.57903079999999996</v>
      </c>
      <c r="OH279">
        <v>0.73318700000000003</v>
      </c>
      <c r="OI279">
        <v>44.492150000000002</v>
      </c>
      <c r="OJ279" s="1">
        <v>8.169904E-4</v>
      </c>
      <c r="OK279">
        <v>0.55948750000000003</v>
      </c>
    </row>
    <row r="280" spans="1:401" x14ac:dyDescent="0.35">
      <c r="A280">
        <v>286</v>
      </c>
      <c r="B280" t="s">
        <v>4</v>
      </c>
      <c r="C280" t="s">
        <v>181</v>
      </c>
      <c r="D280" t="s">
        <v>286</v>
      </c>
      <c r="E280">
        <v>724.67420000000004</v>
      </c>
      <c r="F280">
        <v>0.33011380000000001</v>
      </c>
      <c r="G280">
        <v>26.50685</v>
      </c>
      <c r="H280">
        <v>0</v>
      </c>
      <c r="I280">
        <v>0</v>
      </c>
      <c r="J280">
        <v>0.3253258</v>
      </c>
      <c r="K280">
        <v>27.12565</v>
      </c>
      <c r="L280">
        <v>0</v>
      </c>
      <c r="M280">
        <v>0</v>
      </c>
      <c r="N280">
        <v>0.32070900000000002</v>
      </c>
      <c r="O280">
        <v>27.485959999999999</v>
      </c>
      <c r="P280">
        <v>0</v>
      </c>
      <c r="Q280">
        <v>0</v>
      </c>
      <c r="R280">
        <v>0.31617279999999998</v>
      </c>
      <c r="S280">
        <v>28.47533</v>
      </c>
      <c r="T280">
        <v>0</v>
      </c>
      <c r="U280">
        <v>0</v>
      </c>
      <c r="V280">
        <v>0.31170179999999997</v>
      </c>
      <c r="W280">
        <v>29.31073</v>
      </c>
      <c r="X280">
        <v>0</v>
      </c>
      <c r="Y280">
        <v>0</v>
      </c>
      <c r="Z280">
        <v>0.30734430000000001</v>
      </c>
      <c r="AA280">
        <v>29.07396</v>
      </c>
      <c r="AB280">
        <v>0</v>
      </c>
      <c r="AC280">
        <v>0</v>
      </c>
      <c r="AD280">
        <v>0.30292580000000002</v>
      </c>
      <c r="AE280">
        <v>27.891850000000002</v>
      </c>
      <c r="AF280">
        <v>0</v>
      </c>
      <c r="AG280">
        <v>0</v>
      </c>
      <c r="AH280">
        <v>0.2985488</v>
      </c>
      <c r="AI280">
        <v>26.583290000000002</v>
      </c>
      <c r="AJ280">
        <v>0</v>
      </c>
      <c r="AK280">
        <v>0</v>
      </c>
      <c r="AL280">
        <v>0.29455480000000001</v>
      </c>
      <c r="AM280">
        <v>25.774139999999999</v>
      </c>
      <c r="AN280">
        <v>0</v>
      </c>
      <c r="AO280">
        <v>0</v>
      </c>
      <c r="AP280">
        <v>0.29104540000000001</v>
      </c>
      <c r="AQ280">
        <v>26.634370000000001</v>
      </c>
      <c r="AR280">
        <v>0</v>
      </c>
      <c r="AS280">
        <v>0</v>
      </c>
      <c r="AT280">
        <v>0.28750530000000002</v>
      </c>
      <c r="AU280">
        <v>28.82002</v>
      </c>
      <c r="AV280">
        <v>0</v>
      </c>
      <c r="AW280">
        <v>0</v>
      </c>
      <c r="AX280">
        <v>0.28399869999999999</v>
      </c>
      <c r="AY280">
        <v>31.634229999999999</v>
      </c>
      <c r="AZ280">
        <v>0</v>
      </c>
      <c r="BA280">
        <v>0</v>
      </c>
      <c r="BB280">
        <v>0.28048489999999998</v>
      </c>
      <c r="BC280">
        <v>33.92812</v>
      </c>
      <c r="BD280">
        <v>0</v>
      </c>
      <c r="BE280">
        <v>0</v>
      </c>
      <c r="BF280">
        <v>0.27707009999999999</v>
      </c>
      <c r="BG280">
        <v>34.3917</v>
      </c>
      <c r="BH280">
        <v>0</v>
      </c>
      <c r="BI280">
        <v>0</v>
      </c>
      <c r="BJ280">
        <v>0.27384969999999997</v>
      </c>
      <c r="BK280">
        <v>33.321449999999999</v>
      </c>
      <c r="BL280" s="1">
        <v>1.45666E-33</v>
      </c>
      <c r="BM280" s="1">
        <v>7.2791449999999996E-31</v>
      </c>
      <c r="BN280">
        <v>0.27079619999999999</v>
      </c>
      <c r="BO280">
        <v>31.959949999999999</v>
      </c>
      <c r="BP280" s="1">
        <v>3.6416790000000002E-22</v>
      </c>
      <c r="BQ280" s="1">
        <v>1.834042E-19</v>
      </c>
      <c r="BR280">
        <v>0.26796379999999997</v>
      </c>
      <c r="BS280">
        <v>30.697579999999999</v>
      </c>
      <c r="BT280" s="1">
        <v>4.123006E-16</v>
      </c>
      <c r="BU280" s="1">
        <v>2.0988520000000001E-13</v>
      </c>
      <c r="BV280">
        <v>0.26535049999999999</v>
      </c>
      <c r="BW280">
        <v>30.526409999999998</v>
      </c>
      <c r="BX280" s="1">
        <v>2.0671249999999999E-11</v>
      </c>
      <c r="BY280" s="1">
        <v>1.055097E-8</v>
      </c>
      <c r="BZ280">
        <v>0.263015</v>
      </c>
      <c r="CA280">
        <v>31.172139999999999</v>
      </c>
      <c r="CB280" s="1">
        <v>2.4256019999999999E-8</v>
      </c>
      <c r="CC280" s="1">
        <v>1.244718E-5</v>
      </c>
      <c r="CD280">
        <v>0.26099290000000003</v>
      </c>
      <c r="CE280">
        <v>31.943950000000001</v>
      </c>
      <c r="CF280" s="1">
        <v>5.350734E-6</v>
      </c>
      <c r="CG280" s="1">
        <v>2.7623320000000002E-3</v>
      </c>
      <c r="CH280">
        <v>0.25931559999999998</v>
      </c>
      <c r="CI280">
        <v>32.975850000000001</v>
      </c>
      <c r="CJ280" s="1">
        <v>3.8606429999999998E-4</v>
      </c>
      <c r="CK280">
        <v>0.1967846</v>
      </c>
      <c r="CL280">
        <v>0.2579688</v>
      </c>
      <c r="CM280">
        <v>33.210410000000003</v>
      </c>
      <c r="CN280" s="1">
        <v>1.1531400000000001E-2</v>
      </c>
      <c r="CO280">
        <v>5.8641240000000003</v>
      </c>
      <c r="CP280">
        <v>0.25677939999999999</v>
      </c>
      <c r="CQ280">
        <v>32.997300000000003</v>
      </c>
      <c r="CR280">
        <v>0.1688162</v>
      </c>
      <c r="CS280">
        <v>85.95975</v>
      </c>
      <c r="CT280">
        <v>0.25562410000000002</v>
      </c>
      <c r="CU280">
        <v>32.38214</v>
      </c>
      <c r="CV280">
        <v>1.353496</v>
      </c>
      <c r="CW280">
        <v>692.25819999999999</v>
      </c>
      <c r="CX280">
        <v>0.25445410000000002</v>
      </c>
      <c r="CY280">
        <v>31.546130000000002</v>
      </c>
      <c r="CZ280">
        <v>6.4757959999999999</v>
      </c>
      <c r="DA280">
        <v>3333.6210000000001</v>
      </c>
      <c r="DB280">
        <v>0.25320409999999999</v>
      </c>
      <c r="DC280">
        <v>31.569400000000002</v>
      </c>
      <c r="DD280">
        <v>19.808879999999998</v>
      </c>
      <c r="DE280">
        <v>10272.620000000001</v>
      </c>
      <c r="DF280">
        <v>0.25182749999999998</v>
      </c>
      <c r="DG280">
        <v>32.934280000000001</v>
      </c>
      <c r="DH280">
        <v>41.011369999999999</v>
      </c>
      <c r="DI280">
        <v>21441.17</v>
      </c>
      <c r="DJ280">
        <v>0.25026019999999999</v>
      </c>
      <c r="DK280">
        <v>36.259970000000003</v>
      </c>
      <c r="DL280">
        <v>60.319090000000003</v>
      </c>
      <c r="DM280">
        <v>31820.23</v>
      </c>
      <c r="DN280">
        <v>0.24852160000000001</v>
      </c>
      <c r="DO280">
        <v>40.625120000000003</v>
      </c>
      <c r="DP280">
        <v>65.794629999999998</v>
      </c>
      <c r="DQ280">
        <v>35050.910000000003</v>
      </c>
      <c r="DR280">
        <v>0.2466353</v>
      </c>
      <c r="DS280">
        <v>42.514360000000003</v>
      </c>
      <c r="DT280">
        <v>55.382370000000002</v>
      </c>
      <c r="DU280">
        <v>29787.1</v>
      </c>
      <c r="DV280">
        <v>0.2445842</v>
      </c>
      <c r="DW280">
        <v>41.680340000000001</v>
      </c>
      <c r="DX280">
        <v>37.166049999999998</v>
      </c>
      <c r="DY280">
        <v>20191.240000000002</v>
      </c>
      <c r="DZ280">
        <v>0.2423322</v>
      </c>
      <c r="EA280">
        <v>40.317329999999998</v>
      </c>
      <c r="EB280">
        <v>20.514060000000001</v>
      </c>
      <c r="EC280">
        <v>11259.4</v>
      </c>
      <c r="ED280">
        <v>0.23999309999999999</v>
      </c>
      <c r="EE280">
        <v>38.965760000000003</v>
      </c>
      <c r="EF280">
        <v>9.5807830000000003</v>
      </c>
      <c r="EG280">
        <v>5312.1710000000003</v>
      </c>
      <c r="EH280">
        <v>0.23766689999999999</v>
      </c>
      <c r="EI280">
        <v>38.361060000000002</v>
      </c>
      <c r="EJ280">
        <v>3.88714</v>
      </c>
      <c r="EK280">
        <v>2176.3969999999999</v>
      </c>
      <c r="EL280">
        <v>0.23545060000000001</v>
      </c>
      <c r="EM280">
        <v>39.193199999999997</v>
      </c>
      <c r="EN280">
        <v>1.407845</v>
      </c>
      <c r="EO280">
        <v>795.32119999999998</v>
      </c>
      <c r="EP280">
        <v>0.2334484</v>
      </c>
      <c r="EQ280">
        <v>42.336489999999998</v>
      </c>
      <c r="ER280">
        <v>0.47260540000000001</v>
      </c>
      <c r="ES280">
        <v>268.8888</v>
      </c>
      <c r="ET280">
        <v>0.23163639999999999</v>
      </c>
      <c r="EU280">
        <v>46.016649999999998</v>
      </c>
      <c r="EV280">
        <v>0.15914220000000001</v>
      </c>
      <c r="EW280">
        <v>90.940600000000003</v>
      </c>
      <c r="EX280">
        <v>0.2300007</v>
      </c>
      <c r="EY280">
        <v>47.319479999999999</v>
      </c>
      <c r="EZ280" s="1">
        <v>6.5007339999999997E-2</v>
      </c>
      <c r="FA280">
        <v>37.055520000000001</v>
      </c>
      <c r="FB280">
        <v>0.22857830000000001</v>
      </c>
      <c r="FC280">
        <v>46.859729999999999</v>
      </c>
      <c r="FD280">
        <v>4.0212400000000002E-2</v>
      </c>
      <c r="FE280">
        <v>22.785720000000001</v>
      </c>
      <c r="FF280">
        <v>0.2273771</v>
      </c>
      <c r="FG280">
        <v>46.112319999999997</v>
      </c>
      <c r="FH280" s="1">
        <v>3.5153860000000002E-2</v>
      </c>
      <c r="FI280">
        <v>19.878820000000001</v>
      </c>
      <c r="FJ280">
        <v>0.2263966</v>
      </c>
      <c r="FK280">
        <v>45.443440000000002</v>
      </c>
      <c r="FL280" s="1">
        <v>3.4622439999999997E-2</v>
      </c>
      <c r="FM280">
        <v>19.605270000000001</v>
      </c>
      <c r="FN280">
        <v>0.22562779999999999</v>
      </c>
      <c r="FO280">
        <v>45.714060000000003</v>
      </c>
      <c r="FP280" s="1">
        <v>3.4290889999999997E-2</v>
      </c>
      <c r="FQ280">
        <v>19.46153</v>
      </c>
      <c r="FR280">
        <v>0.22502839999999999</v>
      </c>
      <c r="FS280">
        <v>46.519550000000002</v>
      </c>
      <c r="FT280">
        <v>3.3145109999999998E-2</v>
      </c>
      <c r="FU280">
        <v>18.852650000000001</v>
      </c>
      <c r="FV280">
        <v>0.2245751</v>
      </c>
      <c r="FW280">
        <v>47.601739999999999</v>
      </c>
      <c r="FX280" s="1">
        <v>3.1164799999999999E-2</v>
      </c>
      <c r="FY280">
        <v>17.756340000000002</v>
      </c>
      <c r="FZ280">
        <v>0.2242305</v>
      </c>
      <c r="GA280">
        <v>47.90898</v>
      </c>
      <c r="GB280" s="1">
        <v>2.8501909999999998E-2</v>
      </c>
      <c r="GC280">
        <v>16.261890000000001</v>
      </c>
      <c r="GD280">
        <v>0.2239834</v>
      </c>
      <c r="GE280">
        <v>47.687080000000002</v>
      </c>
      <c r="GF280" s="1">
        <v>2.528559E-2</v>
      </c>
      <c r="GG280">
        <v>14.44509</v>
      </c>
      <c r="GH280">
        <v>0.2238021</v>
      </c>
      <c r="GI280">
        <v>46.795229999999997</v>
      </c>
      <c r="GJ280" s="1">
        <v>2.167494E-2</v>
      </c>
      <c r="GK280">
        <v>12.39714</v>
      </c>
      <c r="GL280">
        <v>0.22367490000000001</v>
      </c>
      <c r="GM280">
        <v>45.832810000000002</v>
      </c>
      <c r="GN280">
        <v>1.79448E-2</v>
      </c>
      <c r="GO280">
        <v>10.273820000000001</v>
      </c>
      <c r="GP280">
        <v>0.22358339999999999</v>
      </c>
      <c r="GQ280">
        <v>44.867759999999997</v>
      </c>
      <c r="GR280" s="1">
        <v>1.445246E-2</v>
      </c>
      <c r="GS280">
        <v>8.2800100000000008</v>
      </c>
      <c r="GT280">
        <v>0.2235191</v>
      </c>
      <c r="GU280">
        <v>45.246339999999996</v>
      </c>
      <c r="GV280" s="1">
        <v>1.1507150000000001E-2</v>
      </c>
      <c r="GW280">
        <v>6.5942769999999999</v>
      </c>
      <c r="GX280">
        <v>0.2234777</v>
      </c>
      <c r="GY280">
        <v>46.492719999999998</v>
      </c>
      <c r="GZ280" s="1">
        <v>9.2488080000000007E-3</v>
      </c>
      <c r="HA280">
        <v>5.2995299999999999</v>
      </c>
      <c r="HB280">
        <v>0.22345119999999999</v>
      </c>
      <c r="HC280">
        <v>48.401339999999998</v>
      </c>
      <c r="HD280" s="1">
        <v>7.6466950000000002E-3</v>
      </c>
      <c r="HE280">
        <v>4.3785290000000003</v>
      </c>
      <c r="HF280">
        <v>0.22342699999999999</v>
      </c>
      <c r="HG280">
        <v>50.330869999999997</v>
      </c>
      <c r="HH280" s="1">
        <v>6.5606830000000003E-3</v>
      </c>
      <c r="HI280">
        <v>3.754251</v>
      </c>
      <c r="HJ280">
        <v>0.22341730000000001</v>
      </c>
      <c r="HK280">
        <v>50.645829999999997</v>
      </c>
      <c r="HL280" s="1">
        <v>5.8329419999999998E-3</v>
      </c>
      <c r="HM280">
        <v>3.3356789999999998</v>
      </c>
      <c r="HN280">
        <v>0.2234083</v>
      </c>
      <c r="HO280">
        <v>50.09534</v>
      </c>
      <c r="HP280" s="1">
        <v>5.3300040000000002E-3</v>
      </c>
      <c r="HQ280">
        <v>3.046618</v>
      </c>
      <c r="HR280">
        <v>0.22340170000000001</v>
      </c>
      <c r="HS280">
        <v>49.12453</v>
      </c>
      <c r="HT280" s="1">
        <v>4.9599789999999998E-3</v>
      </c>
      <c r="HU280">
        <v>2.8343280000000002</v>
      </c>
      <c r="HV280">
        <v>0.22339970000000001</v>
      </c>
      <c r="HW280">
        <v>48.071370000000002</v>
      </c>
      <c r="HX280" s="1">
        <v>4.6665589999999998E-3</v>
      </c>
      <c r="HY280">
        <v>2.6663019999999999</v>
      </c>
      <c r="HZ280">
        <v>0.2233948</v>
      </c>
      <c r="IA280">
        <v>48.334719999999997</v>
      </c>
      <c r="IB280" s="1">
        <v>4.4183779999999997E-3</v>
      </c>
      <c r="IC280">
        <v>2.5243319999999998</v>
      </c>
      <c r="ID280">
        <v>0.22339210000000001</v>
      </c>
      <c r="IE280">
        <v>50.619639999999997</v>
      </c>
      <c r="IF280" s="1">
        <v>4.1992419999999997E-3</v>
      </c>
      <c r="IG280">
        <v>2.398914</v>
      </c>
      <c r="IH280">
        <v>0.22339120000000001</v>
      </c>
      <c r="II280">
        <v>54.136839999999999</v>
      </c>
      <c r="IJ280" s="1">
        <v>3.9997100000000001E-3</v>
      </c>
      <c r="IK280">
        <v>2.2849159999999999</v>
      </c>
      <c r="IL280">
        <v>0.22339100000000001</v>
      </c>
      <c r="IM280">
        <v>56.191760000000002</v>
      </c>
      <c r="IN280" s="1">
        <v>3.8154270000000001E-3</v>
      </c>
      <c r="IO280">
        <v>2.17944</v>
      </c>
      <c r="IP280">
        <v>0.22339590000000001</v>
      </c>
      <c r="IQ280">
        <v>56.102269999999997</v>
      </c>
      <c r="IR280" s="1">
        <v>3.6427370000000001E-3</v>
      </c>
      <c r="IS280">
        <v>2.0808710000000001</v>
      </c>
      <c r="IT280">
        <v>0.22339400000000001</v>
      </c>
      <c r="IU280">
        <v>54.84384</v>
      </c>
      <c r="IV280" s="1">
        <v>3.4807560000000002E-3</v>
      </c>
      <c r="IW280">
        <v>1.9881880000000001</v>
      </c>
      <c r="IX280">
        <v>0.22339290000000001</v>
      </c>
      <c r="IY280">
        <v>53.453150000000001</v>
      </c>
      <c r="IZ280" s="1">
        <v>3.3276809999999999E-3</v>
      </c>
      <c r="JA280">
        <v>1.9007689999999999</v>
      </c>
      <c r="JB280">
        <v>0.22339290000000001</v>
      </c>
      <c r="JC280">
        <v>52.043860000000002</v>
      </c>
      <c r="JD280" s="1">
        <v>3.1831960000000001E-3</v>
      </c>
      <c r="JE280">
        <v>1.818341</v>
      </c>
      <c r="JF280">
        <v>0.22339110000000001</v>
      </c>
      <c r="JG280">
        <v>51.864400000000003</v>
      </c>
      <c r="JH280" s="1">
        <v>3.0471460000000001E-3</v>
      </c>
      <c r="JI280">
        <v>1.740497</v>
      </c>
      <c r="JJ280">
        <v>0.22339100000000001</v>
      </c>
      <c r="JK280">
        <v>51.923850000000002</v>
      </c>
      <c r="JL280" s="1">
        <v>2.9163959999999999E-3</v>
      </c>
      <c r="JM280">
        <v>1.6667920000000001</v>
      </c>
      <c r="JN280">
        <v>0.2233909</v>
      </c>
      <c r="JO280">
        <v>50.995719999999999</v>
      </c>
      <c r="JP280" s="1">
        <v>2.7869769999999999E-3</v>
      </c>
      <c r="JQ280">
        <v>1.5969439999999999</v>
      </c>
      <c r="JR280">
        <v>0.2233919</v>
      </c>
      <c r="JS280">
        <v>49.810960000000001</v>
      </c>
      <c r="JT280" s="1">
        <v>2.6647210000000001E-3</v>
      </c>
      <c r="JU280">
        <v>1.530713</v>
      </c>
      <c r="JV280">
        <v>0.2233919</v>
      </c>
      <c r="JW280">
        <v>49.170360000000002</v>
      </c>
      <c r="JX280" s="1">
        <v>2.5491239999999998E-3</v>
      </c>
      <c r="JY280">
        <v>1.4678329999999999</v>
      </c>
      <c r="JZ280">
        <v>0.22338830000000001</v>
      </c>
      <c r="KA280">
        <v>48.477249999999998</v>
      </c>
      <c r="KB280" s="1">
        <v>2.439933E-3</v>
      </c>
      <c r="KC280">
        <v>1.4080999999999999</v>
      </c>
      <c r="KD280">
        <v>0.22339139999999999</v>
      </c>
      <c r="KE280">
        <v>47.669260000000001</v>
      </c>
      <c r="KF280" s="1">
        <v>2.3366319999999999E-3</v>
      </c>
      <c r="KG280">
        <v>1.3513539999999999</v>
      </c>
      <c r="KH280">
        <v>0.22339030000000001</v>
      </c>
      <c r="KI280">
        <v>46.514789999999998</v>
      </c>
      <c r="KJ280" s="1">
        <v>2.238922E-3</v>
      </c>
      <c r="KK280">
        <v>1.2974650000000001</v>
      </c>
      <c r="KL280">
        <v>0.22339439999999999</v>
      </c>
      <c r="KM280">
        <v>46.563470000000002</v>
      </c>
      <c r="KN280" s="1">
        <v>2.1466240000000002E-3</v>
      </c>
      <c r="KO280">
        <v>1.246351</v>
      </c>
      <c r="KP280">
        <v>0.2233917</v>
      </c>
      <c r="KQ280">
        <v>49.024369999999998</v>
      </c>
      <c r="KR280" s="1">
        <v>2.0589710000000002E-3</v>
      </c>
      <c r="KS280">
        <v>1.1977310000000001</v>
      </c>
      <c r="KT280">
        <v>0.2233899</v>
      </c>
      <c r="KU280">
        <v>53.314720000000001</v>
      </c>
      <c r="KV280" s="1">
        <v>1.975746E-3</v>
      </c>
      <c r="KW280">
        <v>1.151373</v>
      </c>
      <c r="KX280">
        <v>0.22339439999999999</v>
      </c>
      <c r="KY280">
        <v>56.375</v>
      </c>
      <c r="KZ280" s="1">
        <v>1.896507E-3</v>
      </c>
      <c r="LA280">
        <v>1.107083</v>
      </c>
      <c r="LB280">
        <v>0.22339049999999999</v>
      </c>
      <c r="LC280">
        <v>56.182600000000001</v>
      </c>
      <c r="LD280" s="1">
        <v>1.8211880000000001E-3</v>
      </c>
      <c r="LE280">
        <v>1.064808</v>
      </c>
      <c r="LF280">
        <v>0.22339290000000001</v>
      </c>
      <c r="LG280">
        <v>54.37406</v>
      </c>
      <c r="LH280" s="1">
        <v>1.749373E-3</v>
      </c>
      <c r="LI280">
        <v>1.0244500000000001</v>
      </c>
      <c r="LJ280">
        <v>0.2233945</v>
      </c>
      <c r="LK280">
        <v>52.749110000000002</v>
      </c>
      <c r="LL280" s="1">
        <v>1.6810670000000001E-3</v>
      </c>
      <c r="LM280">
        <v>0.9859154</v>
      </c>
      <c r="LN280">
        <v>0.22339129999999999</v>
      </c>
      <c r="LO280">
        <v>50.940930000000002</v>
      </c>
      <c r="LP280" s="1">
        <v>1.6157910000000001E-3</v>
      </c>
      <c r="LQ280">
        <v>0.94904820000000001</v>
      </c>
      <c r="LR280">
        <v>0.22339490000000001</v>
      </c>
      <c r="LS280">
        <v>49.749949999999998</v>
      </c>
      <c r="LT280" s="1">
        <v>1.5536650000000001E-3</v>
      </c>
      <c r="LU280">
        <v>0.9137999</v>
      </c>
      <c r="LV280">
        <v>0.2233926</v>
      </c>
      <c r="LW280">
        <v>49.857199999999999</v>
      </c>
      <c r="LX280" s="1">
        <v>1.494247E-3</v>
      </c>
      <c r="LY280">
        <v>0.88006399999999996</v>
      </c>
      <c r="LZ280">
        <v>0.22339059999999999</v>
      </c>
      <c r="MA280">
        <v>50.262889999999999</v>
      </c>
      <c r="MB280" s="1">
        <v>1.437626E-3</v>
      </c>
      <c r="MC280">
        <v>0.84784570000000004</v>
      </c>
      <c r="MD280">
        <v>0.22338859999999999</v>
      </c>
      <c r="ME280">
        <v>50.607979999999998</v>
      </c>
      <c r="MF280" s="1">
        <v>1.3834089999999999E-3</v>
      </c>
      <c r="MG280">
        <v>0.81697359999999997</v>
      </c>
      <c r="MH280">
        <v>0.2233926</v>
      </c>
      <c r="MI280">
        <v>50.68336</v>
      </c>
      <c r="MJ280" s="1">
        <v>1.331451E-3</v>
      </c>
      <c r="MK280">
        <v>0.78735049999999995</v>
      </c>
      <c r="ML280">
        <v>0.2233897</v>
      </c>
      <c r="MM280">
        <v>49.708039999999997</v>
      </c>
      <c r="MN280" s="1">
        <v>1.281391E-3</v>
      </c>
      <c r="MO280">
        <v>0.75891260000000005</v>
      </c>
      <c r="MP280">
        <v>0.2233938</v>
      </c>
      <c r="MQ280">
        <v>48.657260000000001</v>
      </c>
      <c r="MR280" s="1">
        <v>1.2335270000000001E-3</v>
      </c>
      <c r="MS280">
        <v>0.73165389999999997</v>
      </c>
      <c r="MT280">
        <v>0.22339039999999999</v>
      </c>
      <c r="MU280">
        <v>47.655430000000003</v>
      </c>
      <c r="MV280" s="1">
        <v>1.187673E-3</v>
      </c>
      <c r="MW280">
        <v>0.70554810000000001</v>
      </c>
      <c r="MX280">
        <v>0.2233918</v>
      </c>
      <c r="MY280">
        <v>47.465339999999998</v>
      </c>
      <c r="MZ280" s="1">
        <v>1.1439779999999999E-3</v>
      </c>
      <c r="NA280">
        <v>0.68054000000000003</v>
      </c>
      <c r="NB280">
        <v>0.22339020000000001</v>
      </c>
      <c r="NC280">
        <v>47.527880000000003</v>
      </c>
      <c r="ND280" s="1">
        <v>1.102142E-3</v>
      </c>
      <c r="NE280">
        <v>0.65658309999999998</v>
      </c>
      <c r="NF280">
        <v>0.2233898</v>
      </c>
      <c r="NG280">
        <v>48.649500000000003</v>
      </c>
      <c r="NH280" s="1">
        <v>1.0621140000000001E-3</v>
      </c>
      <c r="NI280">
        <v>0.63364259999999994</v>
      </c>
      <c r="NJ280">
        <v>0.22339619999999999</v>
      </c>
      <c r="NK280">
        <v>50.590600000000002</v>
      </c>
      <c r="NL280" s="1">
        <v>1.0238280000000001E-3</v>
      </c>
      <c r="NM280">
        <v>0.6116471</v>
      </c>
      <c r="NN280">
        <v>0.22339010000000001</v>
      </c>
      <c r="NO280">
        <v>51.11797</v>
      </c>
      <c r="NP280" s="1">
        <v>9.871824E-4</v>
      </c>
      <c r="NQ280">
        <v>0.5905473</v>
      </c>
      <c r="NR280">
        <v>0.22339249999999999</v>
      </c>
      <c r="NS280">
        <v>49.206180000000003</v>
      </c>
      <c r="NT280" s="1">
        <v>9.5204980000000001E-4</v>
      </c>
      <c r="NU280">
        <v>0.57029470000000004</v>
      </c>
      <c r="NV280">
        <v>0.22339410000000001</v>
      </c>
      <c r="NW280">
        <v>47.176079999999999</v>
      </c>
      <c r="NX280" s="1">
        <v>9.1839829999999995E-4</v>
      </c>
      <c r="NY280">
        <v>0.55083329999999997</v>
      </c>
      <c r="NZ280">
        <v>0.22339059999999999</v>
      </c>
      <c r="OA280">
        <v>45.476970000000001</v>
      </c>
      <c r="OB280" s="1">
        <v>8.8617019999999999E-4</v>
      </c>
      <c r="OC280">
        <v>0.53210440000000003</v>
      </c>
      <c r="OD280">
        <v>0.22339039999999999</v>
      </c>
      <c r="OE280">
        <v>44.97345</v>
      </c>
      <c r="OF280" s="1">
        <v>8.5531140000000001E-4</v>
      </c>
      <c r="OG280">
        <v>0.51409170000000004</v>
      </c>
      <c r="OH280">
        <v>0.2233926</v>
      </c>
      <c r="OI280">
        <v>44.582099999999997</v>
      </c>
      <c r="OJ280" s="1">
        <v>8.2565449999999995E-4</v>
      </c>
      <c r="OK280">
        <v>0.49673349999999999</v>
      </c>
    </row>
    <row r="281" spans="1:401" x14ac:dyDescent="0.35">
      <c r="A281">
        <v>287</v>
      </c>
      <c r="B281" t="s">
        <v>4</v>
      </c>
      <c r="C281" t="s">
        <v>181</v>
      </c>
      <c r="D281" t="s">
        <v>287</v>
      </c>
      <c r="E281">
        <v>797.26840000000004</v>
      </c>
      <c r="F281">
        <v>1.061321</v>
      </c>
      <c r="G281">
        <v>26.510429999999999</v>
      </c>
      <c r="H281">
        <v>0</v>
      </c>
      <c r="I281">
        <v>0</v>
      </c>
      <c r="J281">
        <v>1.0508409999999999</v>
      </c>
      <c r="K281">
        <v>27.106660000000002</v>
      </c>
      <c r="L281">
        <v>0</v>
      </c>
      <c r="M281">
        <v>0</v>
      </c>
      <c r="N281">
        <v>1.0407</v>
      </c>
      <c r="O281">
        <v>27.47681</v>
      </c>
      <c r="P281">
        <v>0</v>
      </c>
      <c r="Q281">
        <v>0</v>
      </c>
      <c r="R281">
        <v>1.03064</v>
      </c>
      <c r="S281">
        <v>28.478020000000001</v>
      </c>
      <c r="T281">
        <v>0</v>
      </c>
      <c r="U281">
        <v>0</v>
      </c>
      <c r="V281">
        <v>1.0206919999999999</v>
      </c>
      <c r="W281">
        <v>29.327030000000001</v>
      </c>
      <c r="X281">
        <v>0</v>
      </c>
      <c r="Y281">
        <v>0</v>
      </c>
      <c r="Z281">
        <v>1.0109330000000001</v>
      </c>
      <c r="AA281">
        <v>29.112210000000001</v>
      </c>
      <c r="AB281">
        <v>0</v>
      </c>
      <c r="AC281">
        <v>0</v>
      </c>
      <c r="AD281">
        <v>1.001139</v>
      </c>
      <c r="AE281">
        <v>27.950600000000001</v>
      </c>
      <c r="AF281">
        <v>0</v>
      </c>
      <c r="AG281">
        <v>0</v>
      </c>
      <c r="AH281">
        <v>0.99144429999999995</v>
      </c>
      <c r="AI281">
        <v>26.639050000000001</v>
      </c>
      <c r="AJ281">
        <v>0</v>
      </c>
      <c r="AK281">
        <v>0</v>
      </c>
      <c r="AL281">
        <v>0.98278860000000001</v>
      </c>
      <c r="AM281">
        <v>25.81926</v>
      </c>
      <c r="AN281">
        <v>0</v>
      </c>
      <c r="AO281">
        <v>0</v>
      </c>
      <c r="AP281">
        <v>0.97575780000000001</v>
      </c>
      <c r="AQ281">
        <v>26.647269999999999</v>
      </c>
      <c r="AR281">
        <v>0</v>
      </c>
      <c r="AS281">
        <v>0</v>
      </c>
      <c r="AT281">
        <v>0.96859059999999997</v>
      </c>
      <c r="AU281">
        <v>28.819220000000001</v>
      </c>
      <c r="AV281">
        <v>0</v>
      </c>
      <c r="AW281">
        <v>0</v>
      </c>
      <c r="AX281">
        <v>0.9614663</v>
      </c>
      <c r="AY281">
        <v>31.61082</v>
      </c>
      <c r="AZ281">
        <v>0</v>
      </c>
      <c r="BA281">
        <v>0</v>
      </c>
      <c r="BB281">
        <v>0.95439870000000004</v>
      </c>
      <c r="BC281">
        <v>33.919249999999998</v>
      </c>
      <c r="BD281">
        <v>0</v>
      </c>
      <c r="BE281">
        <v>0</v>
      </c>
      <c r="BF281">
        <v>0.94751600000000002</v>
      </c>
      <c r="BG281">
        <v>34.409230000000001</v>
      </c>
      <c r="BH281">
        <v>0</v>
      </c>
      <c r="BI281">
        <v>0</v>
      </c>
      <c r="BJ281">
        <v>0.94111460000000002</v>
      </c>
      <c r="BK281">
        <v>33.376350000000002</v>
      </c>
      <c r="BL281" s="1">
        <v>5.7186369999999999E-34</v>
      </c>
      <c r="BM281" s="1">
        <v>8.9426079999999995E-32</v>
      </c>
      <c r="BN281">
        <v>0.93498760000000003</v>
      </c>
      <c r="BO281">
        <v>32.02411</v>
      </c>
      <c r="BP281" s="1">
        <v>2.132922E-22</v>
      </c>
      <c r="BQ281" s="1">
        <v>3.85881E-20</v>
      </c>
      <c r="BR281">
        <v>0.92931509999999995</v>
      </c>
      <c r="BS281">
        <v>30.764720000000001</v>
      </c>
      <c r="BT281" s="1">
        <v>1.9472599999999999E-16</v>
      </c>
      <c r="BU281" s="1">
        <v>3.4544840000000003E-14</v>
      </c>
      <c r="BV281">
        <v>0.92411989999999999</v>
      </c>
      <c r="BW281">
        <v>30.580110000000001</v>
      </c>
      <c r="BX281" s="1">
        <v>1.41539E-11</v>
      </c>
      <c r="BY281" s="1">
        <v>2.8084959999999999E-9</v>
      </c>
      <c r="BZ281">
        <v>0.91949539999999996</v>
      </c>
      <c r="CA281">
        <v>31.172419999999999</v>
      </c>
      <c r="CB281" s="1">
        <v>1.8208970000000001E-8</v>
      </c>
      <c r="CC281" s="1">
        <v>3.7606909999999998E-6</v>
      </c>
      <c r="CD281">
        <v>0.91551689999999997</v>
      </c>
      <c r="CE281">
        <v>31.961030000000001</v>
      </c>
      <c r="CF281" s="1">
        <v>4.2549760000000001E-6</v>
      </c>
      <c r="CG281" s="1">
        <v>9.0387360000000001E-4</v>
      </c>
      <c r="CH281">
        <v>0.91223569999999998</v>
      </c>
      <c r="CI281">
        <v>32.927639999999997</v>
      </c>
      <c r="CJ281" s="1">
        <v>3.1599960000000001E-4</v>
      </c>
      <c r="CK281" s="1">
        <v>6.8448030000000007E-2</v>
      </c>
      <c r="CL281">
        <v>0.90959559999999995</v>
      </c>
      <c r="CM281">
        <v>33.180750000000003</v>
      </c>
      <c r="CN281" s="1">
        <v>9.7247319999999998E-3</v>
      </c>
      <c r="CO281">
        <v>2.1438329999999999</v>
      </c>
      <c r="CP281">
        <v>0.90733759999999997</v>
      </c>
      <c r="CQ281">
        <v>32.993760000000002</v>
      </c>
      <c r="CR281">
        <v>0.14658270000000001</v>
      </c>
      <c r="CS281">
        <v>32.786740000000002</v>
      </c>
      <c r="CT281">
        <v>0.9050684</v>
      </c>
      <c r="CU281">
        <v>32.406210000000002</v>
      </c>
      <c r="CV281">
        <v>1.20852</v>
      </c>
      <c r="CW281">
        <v>273.95319999999998</v>
      </c>
      <c r="CX281">
        <v>0.90272770000000002</v>
      </c>
      <c r="CY281">
        <v>31.615259999999999</v>
      </c>
      <c r="CZ281">
        <v>5.9368150000000002</v>
      </c>
      <c r="DA281">
        <v>1362.607</v>
      </c>
      <c r="DB281">
        <v>0.90023379999999997</v>
      </c>
      <c r="DC281">
        <v>31.643699999999999</v>
      </c>
      <c r="DD281">
        <v>18.614840000000001</v>
      </c>
      <c r="DE281">
        <v>4320.1319999999996</v>
      </c>
      <c r="DF281">
        <v>0.8974434</v>
      </c>
      <c r="DG281">
        <v>32.973019999999998</v>
      </c>
      <c r="DH281">
        <v>39.436250000000001</v>
      </c>
      <c r="DI281">
        <v>9245.732</v>
      </c>
      <c r="DJ281">
        <v>0.8942215</v>
      </c>
      <c r="DK281">
        <v>36.277180000000001</v>
      </c>
      <c r="DL281">
        <v>59.25009</v>
      </c>
      <c r="DM281">
        <v>14025.91</v>
      </c>
      <c r="DN281">
        <v>0.8906501</v>
      </c>
      <c r="DO281">
        <v>40.59863</v>
      </c>
      <c r="DP281">
        <v>65.888559999999998</v>
      </c>
      <c r="DQ281">
        <v>15736.25</v>
      </c>
      <c r="DR281">
        <v>0.88679059999999998</v>
      </c>
      <c r="DS281">
        <v>42.489400000000003</v>
      </c>
      <c r="DT281">
        <v>56.463419999999999</v>
      </c>
      <c r="DU281">
        <v>13603.28</v>
      </c>
      <c r="DV281">
        <v>0.88264909999999996</v>
      </c>
      <c r="DW281">
        <v>41.720399999999998</v>
      </c>
      <c r="DX281">
        <v>38.506920000000001</v>
      </c>
      <c r="DY281">
        <v>9350.3709999999992</v>
      </c>
      <c r="DZ281">
        <v>0.87804599999999999</v>
      </c>
      <c r="EA281">
        <v>40.372669999999999</v>
      </c>
      <c r="EB281">
        <v>21.563220000000001</v>
      </c>
      <c r="EC281">
        <v>5274.9740000000002</v>
      </c>
      <c r="ED281">
        <v>0.87329299999999999</v>
      </c>
      <c r="EE281">
        <v>39.034610000000001</v>
      </c>
      <c r="EF281">
        <v>10.200710000000001</v>
      </c>
      <c r="EG281">
        <v>2512.498</v>
      </c>
      <c r="EH281">
        <v>0.86860979999999999</v>
      </c>
      <c r="EI281">
        <v>38.426110000000001</v>
      </c>
      <c r="EJ281">
        <v>4.1849439999999998</v>
      </c>
      <c r="EK281">
        <v>1037.1389999999999</v>
      </c>
      <c r="EL281">
        <v>0.86419699999999999</v>
      </c>
      <c r="EM281">
        <v>39.238860000000003</v>
      </c>
      <c r="EN281">
        <v>1.52946</v>
      </c>
      <c r="EO281">
        <v>381.02260000000001</v>
      </c>
      <c r="EP281">
        <v>0.86029639999999996</v>
      </c>
      <c r="EQ281">
        <v>42.356299999999997</v>
      </c>
      <c r="ER281">
        <v>0.51614939999999998</v>
      </c>
      <c r="ES281">
        <v>129.0369</v>
      </c>
      <c r="ET281">
        <v>0.85676669999999999</v>
      </c>
      <c r="EU281">
        <v>45.975960000000001</v>
      </c>
      <c r="EV281">
        <v>0.17306920000000001</v>
      </c>
      <c r="EW281">
        <v>43.308579999999999</v>
      </c>
      <c r="EX281">
        <v>0.85355749999999997</v>
      </c>
      <c r="EY281">
        <v>47.255850000000002</v>
      </c>
      <c r="EZ281" s="1">
        <v>6.8992700000000004E-2</v>
      </c>
      <c r="FA281">
        <v>17.161940000000001</v>
      </c>
      <c r="FB281">
        <v>0.85080710000000004</v>
      </c>
      <c r="FC281">
        <v>46.844349999999999</v>
      </c>
      <c r="FD281" s="1">
        <v>4.1176730000000002E-2</v>
      </c>
      <c r="FE281">
        <v>10.1434</v>
      </c>
      <c r="FF281">
        <v>0.84850429999999999</v>
      </c>
      <c r="FG281">
        <v>46.104170000000003</v>
      </c>
      <c r="FH281" s="1">
        <v>3.5311349999999998E-2</v>
      </c>
      <c r="FI281">
        <v>8.6544550000000005</v>
      </c>
      <c r="FJ281">
        <v>0.8466302</v>
      </c>
      <c r="FK281">
        <v>45.472589999999997</v>
      </c>
      <c r="FL281" s="1">
        <v>3.4636260000000002E-2</v>
      </c>
      <c r="FM281">
        <v>8.4843820000000001</v>
      </c>
      <c r="FN281">
        <v>0.84516270000000004</v>
      </c>
      <c r="FO281">
        <v>45.771590000000003</v>
      </c>
      <c r="FP281" s="1">
        <v>3.4337850000000003E-2</v>
      </c>
      <c r="FQ281">
        <v>8.4192219999999995</v>
      </c>
      <c r="FR281">
        <v>0.84405359999999996</v>
      </c>
      <c r="FS281">
        <v>46.594659999999998</v>
      </c>
      <c r="FT281" s="1">
        <v>3.3258490000000002E-2</v>
      </c>
      <c r="FU281">
        <v>8.1644559999999995</v>
      </c>
      <c r="FV281">
        <v>0.84319820000000001</v>
      </c>
      <c r="FW281">
        <v>47.664999999999999</v>
      </c>
      <c r="FX281" s="1">
        <v>3.1336530000000001E-2</v>
      </c>
      <c r="FY281">
        <v>7.700259</v>
      </c>
      <c r="FZ281">
        <v>0.8425627</v>
      </c>
      <c r="GA281">
        <v>47.938029999999998</v>
      </c>
      <c r="GB281" s="1">
        <v>2.872048E-2</v>
      </c>
      <c r="GC281">
        <v>7.0637309999999998</v>
      </c>
      <c r="GD281">
        <v>0.84211899999999995</v>
      </c>
      <c r="GE281">
        <v>47.679119999999998</v>
      </c>
      <c r="GF281" s="1">
        <v>2.5541830000000001E-2</v>
      </c>
      <c r="GG281">
        <v>6.2878860000000003</v>
      </c>
      <c r="GH281">
        <v>0.84179219999999999</v>
      </c>
      <c r="GI281">
        <v>46.785170000000001</v>
      </c>
      <c r="GJ281" s="1">
        <v>2.1954439999999999E-2</v>
      </c>
      <c r="GK281">
        <v>5.4101819999999998</v>
      </c>
      <c r="GL281">
        <v>0.84154949999999995</v>
      </c>
      <c r="GM281">
        <v>45.827440000000003</v>
      </c>
      <c r="GN281" s="1">
        <v>1.8223280000000001E-2</v>
      </c>
      <c r="GO281">
        <v>4.4947080000000001</v>
      </c>
      <c r="GP281">
        <v>0.84139109999999995</v>
      </c>
      <c r="GQ281">
        <v>44.904020000000003</v>
      </c>
      <c r="GR281" s="1">
        <v>1.470281E-2</v>
      </c>
      <c r="GS281">
        <v>3.6284160000000001</v>
      </c>
      <c r="GT281">
        <v>0.84129240000000005</v>
      </c>
      <c r="GU281">
        <v>45.319130000000001</v>
      </c>
      <c r="GV281" s="1">
        <v>1.1709900000000001E-2</v>
      </c>
      <c r="GW281">
        <v>2.8900429999999999</v>
      </c>
      <c r="GX281">
        <v>0.84119549999999998</v>
      </c>
      <c r="GY281">
        <v>46.56194</v>
      </c>
      <c r="GZ281" s="1">
        <v>9.3987210000000005E-3</v>
      </c>
      <c r="HA281">
        <v>2.3189570000000002</v>
      </c>
      <c r="HB281">
        <v>0.84115839999999997</v>
      </c>
      <c r="HC281">
        <v>48.44753</v>
      </c>
      <c r="HD281" s="1">
        <v>7.7505680000000002E-3</v>
      </c>
      <c r="HE281">
        <v>1.9105369999999999</v>
      </c>
      <c r="HF281">
        <v>0.84110700000000005</v>
      </c>
      <c r="HG281">
        <v>50.318980000000003</v>
      </c>
      <c r="HH281" s="1">
        <v>6.630286E-3</v>
      </c>
      <c r="HI281">
        <v>1.632959</v>
      </c>
      <c r="HJ281">
        <v>0.84110090000000004</v>
      </c>
      <c r="HK281">
        <v>50.602110000000003</v>
      </c>
      <c r="HL281" s="1">
        <v>5.8798740000000002E-3</v>
      </c>
      <c r="HM281">
        <v>1.4469669999999999</v>
      </c>
      <c r="HN281">
        <v>0.84108300000000003</v>
      </c>
      <c r="HO281">
        <v>50.077939999999998</v>
      </c>
      <c r="HP281" s="1">
        <v>5.3631989999999999E-3</v>
      </c>
      <c r="HQ281">
        <v>1.319008</v>
      </c>
      <c r="HR281">
        <v>0.84103870000000003</v>
      </c>
      <c r="HS281">
        <v>49.116869999999999</v>
      </c>
      <c r="HT281" s="1">
        <v>4.9851019999999999E-3</v>
      </c>
      <c r="HU281">
        <v>1.2255940000000001</v>
      </c>
      <c r="HV281">
        <v>0.8410474</v>
      </c>
      <c r="HW281">
        <v>48.126159999999999</v>
      </c>
      <c r="HX281" s="1">
        <v>4.6870669999999996E-3</v>
      </c>
      <c r="HY281">
        <v>1.152104</v>
      </c>
      <c r="HZ281">
        <v>0.84105490000000005</v>
      </c>
      <c r="IA281">
        <v>48.425829999999998</v>
      </c>
      <c r="IB281" s="1">
        <v>4.4360620000000002E-3</v>
      </c>
      <c r="IC281">
        <v>1.0902940000000001</v>
      </c>
      <c r="ID281">
        <v>0.8410453</v>
      </c>
      <c r="IE281">
        <v>50.703969999999998</v>
      </c>
      <c r="IF281" s="1">
        <v>4.2151009999999997E-3</v>
      </c>
      <c r="IG281">
        <v>1.0358769999999999</v>
      </c>
      <c r="IH281">
        <v>0.84103550000000005</v>
      </c>
      <c r="II281">
        <v>54.193379999999998</v>
      </c>
      <c r="IJ281" s="1">
        <v>4.0142190000000003E-3</v>
      </c>
      <c r="IK281">
        <v>0.98650320000000002</v>
      </c>
      <c r="IL281">
        <v>0.8410339</v>
      </c>
      <c r="IM281">
        <v>56.213320000000003</v>
      </c>
      <c r="IN281" s="1">
        <v>3.8289219999999998E-3</v>
      </c>
      <c r="IO281">
        <v>0.94087449999999995</v>
      </c>
      <c r="IP281">
        <v>0.84103799999999995</v>
      </c>
      <c r="IQ281">
        <v>56.116889999999998</v>
      </c>
      <c r="IR281" s="1">
        <v>3.65541E-3</v>
      </c>
      <c r="IS281">
        <v>0.89828039999999998</v>
      </c>
      <c r="IT281">
        <v>0.84103430000000001</v>
      </c>
      <c r="IU281">
        <v>54.865749999999998</v>
      </c>
      <c r="IV281" s="1">
        <v>3.4926900000000001E-3</v>
      </c>
      <c r="IW281">
        <v>0.85822120000000002</v>
      </c>
      <c r="IX281">
        <v>0.8410685</v>
      </c>
      <c r="IY281">
        <v>53.47166</v>
      </c>
      <c r="IZ281" s="1">
        <v>3.3389869999999999E-3</v>
      </c>
      <c r="JA281">
        <v>0.82043659999999996</v>
      </c>
      <c r="JB281">
        <v>0.84106110000000001</v>
      </c>
      <c r="JC281">
        <v>52.096049999999998</v>
      </c>
      <c r="JD281" s="1">
        <v>3.1938330000000001E-3</v>
      </c>
      <c r="JE281">
        <v>0.78481880000000004</v>
      </c>
      <c r="JF281">
        <v>0.84105180000000002</v>
      </c>
      <c r="JG281">
        <v>51.942369999999997</v>
      </c>
      <c r="JH281" s="1">
        <v>3.0571840000000001E-3</v>
      </c>
      <c r="JI281">
        <v>0.75117089999999997</v>
      </c>
      <c r="JJ281">
        <v>0.84105719999999995</v>
      </c>
      <c r="JK281">
        <v>51.95778</v>
      </c>
      <c r="JL281" s="1">
        <v>2.9259020000000002E-3</v>
      </c>
      <c r="JM281">
        <v>0.71934240000000005</v>
      </c>
      <c r="JN281">
        <v>0.84103740000000005</v>
      </c>
      <c r="JO281">
        <v>51.041969999999999</v>
      </c>
      <c r="JP281" s="1">
        <v>2.7960149999999998E-3</v>
      </c>
      <c r="JQ281">
        <v>0.68918610000000002</v>
      </c>
      <c r="JR281">
        <v>0.84105620000000003</v>
      </c>
      <c r="JS281">
        <v>49.85369</v>
      </c>
      <c r="JT281" s="1">
        <v>2.67322E-3</v>
      </c>
      <c r="JU281">
        <v>0.66056840000000006</v>
      </c>
      <c r="JV281">
        <v>0.84102770000000004</v>
      </c>
      <c r="JW281">
        <v>49.166609999999999</v>
      </c>
      <c r="JX281" s="1">
        <v>2.5571550000000002E-3</v>
      </c>
      <c r="JY281">
        <v>0.633405</v>
      </c>
      <c r="JZ281">
        <v>0.84105779999999997</v>
      </c>
      <c r="KA281">
        <v>48.470460000000003</v>
      </c>
      <c r="KB281" s="1">
        <v>2.44757E-3</v>
      </c>
      <c r="KC281">
        <v>0.60759810000000003</v>
      </c>
      <c r="KD281">
        <v>0.84105300000000005</v>
      </c>
      <c r="KE281">
        <v>47.665610000000001</v>
      </c>
      <c r="KF281" s="1">
        <v>2.3438729999999998E-3</v>
      </c>
      <c r="KG281">
        <v>0.58310059999999997</v>
      </c>
      <c r="KH281">
        <v>0.84105209999999997</v>
      </c>
      <c r="KI281">
        <v>46.554180000000002</v>
      </c>
      <c r="KJ281" s="1">
        <v>2.245772E-3</v>
      </c>
      <c r="KK281">
        <v>0.55983139999999998</v>
      </c>
      <c r="KL281">
        <v>0.84103700000000003</v>
      </c>
      <c r="KM281">
        <v>46.654989999999998</v>
      </c>
      <c r="KN281" s="1">
        <v>2.1531290000000002E-3</v>
      </c>
      <c r="KO281">
        <v>0.53776069999999998</v>
      </c>
      <c r="KP281">
        <v>0.8410588</v>
      </c>
      <c r="KQ281">
        <v>49.088540000000002</v>
      </c>
      <c r="KR281" s="1">
        <v>2.0651459999999999E-3</v>
      </c>
      <c r="KS281">
        <v>0.51676370000000005</v>
      </c>
      <c r="KT281">
        <v>0.84105189999999996</v>
      </c>
      <c r="KU281">
        <v>53.349850000000004</v>
      </c>
      <c r="KV281" s="1">
        <v>1.9816360000000002E-3</v>
      </c>
      <c r="KW281">
        <v>0.49674489999999999</v>
      </c>
      <c r="KX281">
        <v>0.84106110000000001</v>
      </c>
      <c r="KY281">
        <v>56.369900000000001</v>
      </c>
      <c r="KZ281" s="1">
        <v>1.9021140000000001E-3</v>
      </c>
      <c r="LA281">
        <v>0.47763620000000001</v>
      </c>
      <c r="LB281">
        <v>0.84103340000000004</v>
      </c>
      <c r="LC281">
        <v>56.166899999999998</v>
      </c>
      <c r="LD281" s="1">
        <v>1.8265250000000001E-3</v>
      </c>
      <c r="LE281">
        <v>0.45937699999999998</v>
      </c>
      <c r="LF281">
        <v>0.84105940000000001</v>
      </c>
      <c r="LG281">
        <v>54.393129999999999</v>
      </c>
      <c r="LH281" s="1">
        <v>1.7544590000000001E-3</v>
      </c>
      <c r="LI281">
        <v>0.44196039999999998</v>
      </c>
      <c r="LJ281">
        <v>0.84106150000000002</v>
      </c>
      <c r="LK281">
        <v>52.780299999999997</v>
      </c>
      <c r="LL281" s="1">
        <v>1.68592E-3</v>
      </c>
      <c r="LM281">
        <v>0.4253284</v>
      </c>
      <c r="LN281">
        <v>0.84105830000000004</v>
      </c>
      <c r="LO281">
        <v>51.005420000000001</v>
      </c>
      <c r="LP281" s="1">
        <v>1.620441E-3</v>
      </c>
      <c r="LQ281">
        <v>0.40940939999999998</v>
      </c>
      <c r="LR281">
        <v>0.84103629999999996</v>
      </c>
      <c r="LS281">
        <v>49.83661</v>
      </c>
      <c r="LT281" s="1">
        <v>1.5580909999999999E-3</v>
      </c>
      <c r="LU281">
        <v>0.39420620000000001</v>
      </c>
      <c r="LV281">
        <v>0.84104049999999997</v>
      </c>
      <c r="LW281">
        <v>49.927930000000003</v>
      </c>
      <c r="LX281" s="1">
        <v>1.4985020000000001E-3</v>
      </c>
      <c r="LY281">
        <v>0.37964579999999998</v>
      </c>
      <c r="LZ281">
        <v>0.84106009999999998</v>
      </c>
      <c r="MA281">
        <v>50.272030000000001</v>
      </c>
      <c r="MB281" s="1">
        <v>1.4416679999999999E-3</v>
      </c>
      <c r="MC281">
        <v>0.36572529999999998</v>
      </c>
      <c r="MD281">
        <v>0.84104699999999999</v>
      </c>
      <c r="ME281">
        <v>50.615960000000001</v>
      </c>
      <c r="MF281" s="1">
        <v>1.3872870000000001E-3</v>
      </c>
      <c r="MG281">
        <v>0.35240569999999999</v>
      </c>
      <c r="MH281">
        <v>0.84105909999999995</v>
      </c>
      <c r="MI281">
        <v>50.637479999999996</v>
      </c>
      <c r="MJ281" s="1">
        <v>1.3351649999999999E-3</v>
      </c>
      <c r="MK281">
        <v>0.33962360000000003</v>
      </c>
      <c r="ML281">
        <v>0.84104889999999999</v>
      </c>
      <c r="MM281">
        <v>49.689770000000003</v>
      </c>
      <c r="MN281" s="1">
        <v>1.2849479999999999E-3</v>
      </c>
      <c r="MO281">
        <v>0.32735189999999997</v>
      </c>
      <c r="MP281">
        <v>0.84105890000000005</v>
      </c>
      <c r="MQ281">
        <v>48.653910000000003</v>
      </c>
      <c r="MR281" s="1">
        <v>1.2369200000000001E-3</v>
      </c>
      <c r="MS281">
        <v>0.31558760000000002</v>
      </c>
      <c r="MT281">
        <v>0.84106420000000004</v>
      </c>
      <c r="MU281">
        <v>47.686250000000001</v>
      </c>
      <c r="MV281" s="1">
        <v>1.1909519999999999E-3</v>
      </c>
      <c r="MW281">
        <v>0.30432890000000001</v>
      </c>
      <c r="MX281">
        <v>0.84106590000000003</v>
      </c>
      <c r="MY281">
        <v>47.530740000000002</v>
      </c>
      <c r="MZ281" s="1">
        <v>1.147084E-3</v>
      </c>
      <c r="NA281">
        <v>0.29352529999999999</v>
      </c>
      <c r="NB281">
        <v>0.84105479999999999</v>
      </c>
      <c r="NC281">
        <v>47.648440000000001</v>
      </c>
      <c r="ND281" s="1">
        <v>1.105123E-3</v>
      </c>
      <c r="NE281">
        <v>0.2831941</v>
      </c>
      <c r="NF281">
        <v>0.8410512</v>
      </c>
      <c r="NG281">
        <v>48.760300000000001</v>
      </c>
      <c r="NH281" s="1">
        <v>1.0649660000000001E-3</v>
      </c>
      <c r="NI281">
        <v>0.27329039999999999</v>
      </c>
      <c r="NJ281">
        <v>0.84105099999999999</v>
      </c>
      <c r="NK281">
        <v>50.64349</v>
      </c>
      <c r="NL281" s="1">
        <v>1.026562E-3</v>
      </c>
      <c r="NM281">
        <v>0.26380569999999998</v>
      </c>
      <c r="NN281">
        <v>0.84104939999999995</v>
      </c>
      <c r="NO281">
        <v>51.116129999999998</v>
      </c>
      <c r="NP281" s="1">
        <v>9.8979790000000003E-4</v>
      </c>
      <c r="NQ281">
        <v>0.25469399999999998</v>
      </c>
      <c r="NR281">
        <v>0.84103139999999998</v>
      </c>
      <c r="NS281">
        <v>49.243839999999999</v>
      </c>
      <c r="NT281" s="1">
        <v>9.5456220000000001E-4</v>
      </c>
      <c r="NU281">
        <v>0.24596019999999999</v>
      </c>
      <c r="NV281">
        <v>0.84106009999999998</v>
      </c>
      <c r="NW281">
        <v>47.218130000000002</v>
      </c>
      <c r="NX281" s="1">
        <v>9.208005E-4</v>
      </c>
      <c r="NY281">
        <v>0.23755850000000001</v>
      </c>
      <c r="NZ281">
        <v>0.84106049999999999</v>
      </c>
      <c r="OA281">
        <v>45.554279999999999</v>
      </c>
      <c r="OB281" s="1">
        <v>8.8849839999999996E-4</v>
      </c>
      <c r="OC281">
        <v>0.22948060000000001</v>
      </c>
      <c r="OD281">
        <v>0.84105300000000005</v>
      </c>
      <c r="OE281">
        <v>45.082540000000002</v>
      </c>
      <c r="OF281" s="1">
        <v>8.5753079999999996E-4</v>
      </c>
      <c r="OG281">
        <v>0.22170670000000001</v>
      </c>
      <c r="OH281">
        <v>0.84105859999999999</v>
      </c>
      <c r="OI281">
        <v>44.622500000000002</v>
      </c>
      <c r="OJ281" s="1">
        <v>8.2779239999999997E-4</v>
      </c>
      <c r="OK281">
        <v>0.21422369999999999</v>
      </c>
    </row>
    <row r="282" spans="1:401" x14ac:dyDescent="0.35">
      <c r="A282">
        <v>288</v>
      </c>
      <c r="B282" t="s">
        <v>4</v>
      </c>
      <c r="C282" t="s">
        <v>181</v>
      </c>
      <c r="D282" t="s">
        <v>288</v>
      </c>
      <c r="E282">
        <v>800.67</v>
      </c>
      <c r="F282">
        <v>1.181557</v>
      </c>
      <c r="G282">
        <v>26.518560000000001</v>
      </c>
      <c r="H282">
        <v>0</v>
      </c>
      <c r="I282">
        <v>0</v>
      </c>
      <c r="J282">
        <v>1.172695</v>
      </c>
      <c r="K282">
        <v>27.084980000000002</v>
      </c>
      <c r="L282">
        <v>0</v>
      </c>
      <c r="M282">
        <v>0</v>
      </c>
      <c r="N282">
        <v>1.1641589999999999</v>
      </c>
      <c r="O282">
        <v>27.463000000000001</v>
      </c>
      <c r="P282">
        <v>0</v>
      </c>
      <c r="Q282">
        <v>0</v>
      </c>
      <c r="R282">
        <v>1.1556599999999999</v>
      </c>
      <c r="S282">
        <v>28.483239999999999</v>
      </c>
      <c r="T282">
        <v>0</v>
      </c>
      <c r="U282">
        <v>0</v>
      </c>
      <c r="V282">
        <v>1.1472929999999999</v>
      </c>
      <c r="W282">
        <v>29.34742</v>
      </c>
      <c r="X282">
        <v>0</v>
      </c>
      <c r="Y282">
        <v>0</v>
      </c>
      <c r="Z282">
        <v>1.139068</v>
      </c>
      <c r="AA282">
        <v>29.160520000000002</v>
      </c>
      <c r="AB282">
        <v>0</v>
      </c>
      <c r="AC282">
        <v>0</v>
      </c>
      <c r="AD282">
        <v>1.1308389999999999</v>
      </c>
      <c r="AE282">
        <v>28.03218</v>
      </c>
      <c r="AF282">
        <v>0</v>
      </c>
      <c r="AG282">
        <v>0</v>
      </c>
      <c r="AH282">
        <v>1.1227549999999999</v>
      </c>
      <c r="AI282">
        <v>26.719539999999999</v>
      </c>
      <c r="AJ282">
        <v>0</v>
      </c>
      <c r="AK282">
        <v>0</v>
      </c>
      <c r="AL282">
        <v>1.115518</v>
      </c>
      <c r="AM282">
        <v>25.885259999999999</v>
      </c>
      <c r="AN282">
        <v>0</v>
      </c>
      <c r="AO282">
        <v>0</v>
      </c>
      <c r="AP282">
        <v>1.1088499999999999</v>
      </c>
      <c r="AQ282">
        <v>26.675840000000001</v>
      </c>
      <c r="AR282">
        <v>0</v>
      </c>
      <c r="AS282">
        <v>0</v>
      </c>
      <c r="AT282">
        <v>1.101963</v>
      </c>
      <c r="AU282">
        <v>28.81542</v>
      </c>
      <c r="AV282">
        <v>0</v>
      </c>
      <c r="AW282">
        <v>0</v>
      </c>
      <c r="AX282">
        <v>1.0952740000000001</v>
      </c>
      <c r="AY282">
        <v>31.585599999999999</v>
      </c>
      <c r="AZ282">
        <v>0</v>
      </c>
      <c r="BA282">
        <v>0</v>
      </c>
      <c r="BB282">
        <v>1.0886359999999999</v>
      </c>
      <c r="BC282">
        <v>33.903359999999999</v>
      </c>
      <c r="BD282">
        <v>0</v>
      </c>
      <c r="BE282">
        <v>0</v>
      </c>
      <c r="BF282">
        <v>1.082203</v>
      </c>
      <c r="BG282">
        <v>34.426450000000003</v>
      </c>
      <c r="BH282">
        <v>0</v>
      </c>
      <c r="BI282">
        <v>0</v>
      </c>
      <c r="BJ282">
        <v>1.076355</v>
      </c>
      <c r="BK282">
        <v>33.451810000000002</v>
      </c>
      <c r="BL282" s="1">
        <v>1.694343E-34</v>
      </c>
      <c r="BM282" s="1">
        <v>1.9892140000000001E-32</v>
      </c>
      <c r="BN282">
        <v>1.0707850000000001</v>
      </c>
      <c r="BO282">
        <v>32.117429999999999</v>
      </c>
      <c r="BP282" s="1">
        <v>1.1350710000000001E-22</v>
      </c>
      <c r="BQ282" s="1">
        <v>1.851015E-20</v>
      </c>
      <c r="BR282">
        <v>1.0656220000000001</v>
      </c>
      <c r="BS282">
        <v>30.862629999999999</v>
      </c>
      <c r="BT282" s="1">
        <v>8.7995429999999997E-17</v>
      </c>
      <c r="BU282" s="1">
        <v>1.394262E-14</v>
      </c>
      <c r="BV282">
        <v>1.0608789999999999</v>
      </c>
      <c r="BW282">
        <v>30.663620000000002</v>
      </c>
      <c r="BX282" s="1">
        <v>9.3926929999999997E-12</v>
      </c>
      <c r="BY282" s="1">
        <v>1.90243E-9</v>
      </c>
      <c r="BZ282">
        <v>1.056759</v>
      </c>
      <c r="CA282">
        <v>31.180890000000002</v>
      </c>
      <c r="CB282" s="1">
        <v>1.3294179999999999E-8</v>
      </c>
      <c r="CC282" s="1">
        <v>2.9328870000000002E-6</v>
      </c>
      <c r="CD282">
        <v>1.0532680000000001</v>
      </c>
      <c r="CE282">
        <v>31.980810000000002</v>
      </c>
      <c r="CF282" s="1">
        <v>3.3000300000000001E-6</v>
      </c>
      <c r="CG282" s="1">
        <v>7.7308610000000001E-4</v>
      </c>
      <c r="CH282">
        <v>1.0503720000000001</v>
      </c>
      <c r="CI282">
        <v>32.85736</v>
      </c>
      <c r="CJ282" s="1">
        <v>2.5656939999999998E-4</v>
      </c>
      <c r="CK282">
        <v>6.2946920000000003E-2</v>
      </c>
      <c r="CL282">
        <v>1.0481180000000001</v>
      </c>
      <c r="CM282">
        <v>33.135579999999997</v>
      </c>
      <c r="CN282" s="1">
        <v>8.2015530000000003E-3</v>
      </c>
      <c r="CO282">
        <v>2.0968089999999999</v>
      </c>
      <c r="CP282">
        <v>1.0457860000000001</v>
      </c>
      <c r="CQ282">
        <v>32.981160000000003</v>
      </c>
      <c r="CR282">
        <v>0.12775420000000001</v>
      </c>
      <c r="CS282">
        <v>33.863840000000003</v>
      </c>
      <c r="CT282">
        <v>1.0433669999999999</v>
      </c>
      <c r="CU282">
        <v>32.434829999999998</v>
      </c>
      <c r="CV282">
        <v>1.0844240000000001</v>
      </c>
      <c r="CW282">
        <v>297.24869999999999</v>
      </c>
      <c r="CX282">
        <v>1.0408790000000001</v>
      </c>
      <c r="CY282">
        <v>31.709769999999999</v>
      </c>
      <c r="CZ282">
        <v>5.4683890000000002</v>
      </c>
      <c r="DA282">
        <v>1546.623</v>
      </c>
      <c r="DB282">
        <v>1.038162</v>
      </c>
      <c r="DC282">
        <v>31.756530000000001</v>
      </c>
      <c r="DD282">
        <v>17.556889999999999</v>
      </c>
      <c r="DE282">
        <v>5111.3639999999996</v>
      </c>
      <c r="DF282">
        <v>1.035148</v>
      </c>
      <c r="DG282">
        <v>33.064360000000001</v>
      </c>
      <c r="DH282">
        <v>38.003819999999997</v>
      </c>
      <c r="DI282">
        <v>11366.51</v>
      </c>
      <c r="DJ282">
        <v>1.0316369999999999</v>
      </c>
      <c r="DK282">
        <v>36.316389999999998</v>
      </c>
      <c r="DL282">
        <v>58.22654</v>
      </c>
      <c r="DM282">
        <v>17866.23</v>
      </c>
      <c r="DN282">
        <v>1.0277719999999999</v>
      </c>
      <c r="DO282">
        <v>40.573839999999997</v>
      </c>
      <c r="DP282">
        <v>65.925150000000002</v>
      </c>
      <c r="DQ282">
        <v>20722.55</v>
      </c>
      <c r="DR282">
        <v>1.0235879999999999</v>
      </c>
      <c r="DS282">
        <v>42.444209999999998</v>
      </c>
      <c r="DT282">
        <v>57.39676</v>
      </c>
      <c r="DU282">
        <v>18454.830000000002</v>
      </c>
      <c r="DV282">
        <v>1.019196</v>
      </c>
      <c r="DW282">
        <v>41.771000000000001</v>
      </c>
      <c r="DX282">
        <v>39.71613</v>
      </c>
      <c r="DY282">
        <v>13042.33</v>
      </c>
      <c r="DZ282">
        <v>1.014302</v>
      </c>
      <c r="EA282">
        <v>40.45543</v>
      </c>
      <c r="EB282">
        <v>22.532450000000001</v>
      </c>
      <c r="EC282">
        <v>7547.4380000000001</v>
      </c>
      <c r="ED282">
        <v>1.009228</v>
      </c>
      <c r="EE282">
        <v>39.136020000000002</v>
      </c>
      <c r="EF282">
        <v>10.78341</v>
      </c>
      <c r="EG282">
        <v>3679.1030000000001</v>
      </c>
      <c r="EH282">
        <v>1.004254</v>
      </c>
      <c r="EI282">
        <v>38.527729999999998</v>
      </c>
      <c r="EJ282">
        <v>4.4689350000000001</v>
      </c>
      <c r="EK282">
        <v>1550.4949999999999</v>
      </c>
      <c r="EL282">
        <v>0.99965899999999996</v>
      </c>
      <c r="EM282">
        <v>39.328310000000002</v>
      </c>
      <c r="EN282">
        <v>1.6469050000000001</v>
      </c>
      <c r="EO282">
        <v>579.69870000000003</v>
      </c>
      <c r="EP282">
        <v>0.99558780000000002</v>
      </c>
      <c r="EQ282">
        <v>42.382530000000003</v>
      </c>
      <c r="ER282">
        <v>0.55865260000000005</v>
      </c>
      <c r="ES282">
        <v>198.673</v>
      </c>
      <c r="ET282">
        <v>0.99192230000000003</v>
      </c>
      <c r="EU282">
        <v>45.925739999999998</v>
      </c>
      <c r="EV282">
        <v>0.18680140000000001</v>
      </c>
      <c r="EW282">
        <v>66.524889999999999</v>
      </c>
      <c r="EX282">
        <v>0.98863630000000002</v>
      </c>
      <c r="EY282">
        <v>47.157139999999998</v>
      </c>
      <c r="EZ282" s="1">
        <v>7.2965829999999995E-2</v>
      </c>
      <c r="FA282">
        <v>25.453800000000001</v>
      </c>
      <c r="FB282">
        <v>0.98579530000000004</v>
      </c>
      <c r="FC282">
        <v>46.806159999999998</v>
      </c>
      <c r="FD282" s="1">
        <v>4.2155900000000003E-2</v>
      </c>
      <c r="FE282">
        <v>14.155099999999999</v>
      </c>
      <c r="FF282">
        <v>0.9834003</v>
      </c>
      <c r="FG282">
        <v>46.086019999999998</v>
      </c>
      <c r="FH282" s="1">
        <v>3.5478950000000002E-2</v>
      </c>
      <c r="FI282">
        <v>11.6349</v>
      </c>
      <c r="FJ282">
        <v>0.98149810000000004</v>
      </c>
      <c r="FK282">
        <v>45.503729999999997</v>
      </c>
      <c r="FL282" s="1">
        <v>3.464801E-2</v>
      </c>
      <c r="FM282">
        <v>11.30376</v>
      </c>
      <c r="FN282">
        <v>0.9800219</v>
      </c>
      <c r="FO282">
        <v>45.852370000000001</v>
      </c>
      <c r="FP282" s="1">
        <v>3.4374809999999999E-2</v>
      </c>
      <c r="FQ282">
        <v>11.233549999999999</v>
      </c>
      <c r="FR282">
        <v>0.97891340000000004</v>
      </c>
      <c r="FS282">
        <v>46.698340000000002</v>
      </c>
      <c r="FT282" s="1">
        <v>3.3354769999999999E-2</v>
      </c>
      <c r="FU282">
        <v>10.93454</v>
      </c>
      <c r="FV282">
        <v>0.97805200000000003</v>
      </c>
      <c r="FW282">
        <v>47.763089999999998</v>
      </c>
      <c r="FX282" s="1">
        <v>3.1485869999999999E-2</v>
      </c>
      <c r="FY282">
        <v>10.352119999999999</v>
      </c>
      <c r="FZ282">
        <v>0.97742090000000004</v>
      </c>
      <c r="GA282">
        <v>47.9893</v>
      </c>
      <c r="GB282" s="1">
        <v>2.8912710000000001E-2</v>
      </c>
      <c r="GC282">
        <v>9.5327610000000007</v>
      </c>
      <c r="GD282">
        <v>0.97699429999999998</v>
      </c>
      <c r="GE282">
        <v>47.675980000000003</v>
      </c>
      <c r="GF282" s="1">
        <v>2.5768599999999999E-2</v>
      </c>
      <c r="GG282">
        <v>8.5218659999999993</v>
      </c>
      <c r="GH282">
        <v>0.97666609999999998</v>
      </c>
      <c r="GI282">
        <v>46.766849999999998</v>
      </c>
      <c r="GJ282" s="1">
        <v>2.2202860000000001E-2</v>
      </c>
      <c r="GK282">
        <v>7.3668279999999999</v>
      </c>
      <c r="GL282">
        <v>0.97642879999999999</v>
      </c>
      <c r="GM282">
        <v>45.818849999999998</v>
      </c>
      <c r="GN282" s="1">
        <v>1.8472450000000001E-2</v>
      </c>
      <c r="GO282">
        <v>6.1480779999999999</v>
      </c>
      <c r="GP282">
        <v>0.97627969999999997</v>
      </c>
      <c r="GQ282">
        <v>44.945790000000002</v>
      </c>
      <c r="GR282">
        <v>1.4928429999999999E-2</v>
      </c>
      <c r="GS282">
        <v>4.9797609999999999</v>
      </c>
      <c r="GT282">
        <v>0.97618550000000004</v>
      </c>
      <c r="GU282">
        <v>45.421700000000001</v>
      </c>
      <c r="GV282" s="1">
        <v>1.1893900000000001E-2</v>
      </c>
      <c r="GW282">
        <v>3.9701</v>
      </c>
      <c r="GX282">
        <v>0.97608229999999996</v>
      </c>
      <c r="GY282">
        <v>46.658880000000003</v>
      </c>
      <c r="GZ282" s="1">
        <v>9.5356580000000007E-3</v>
      </c>
      <c r="HA282">
        <v>3.1795420000000001</v>
      </c>
      <c r="HB282">
        <v>0.97605350000000002</v>
      </c>
      <c r="HC282">
        <v>48.53528</v>
      </c>
      <c r="HD282" s="1">
        <v>7.8459010000000006E-3</v>
      </c>
      <c r="HE282">
        <v>2.608778</v>
      </c>
      <c r="HF282">
        <v>0.97599650000000004</v>
      </c>
      <c r="HG282">
        <v>50.309350000000002</v>
      </c>
      <c r="HH282" s="1">
        <v>6.6942570000000003E-3</v>
      </c>
      <c r="HI282">
        <v>2.2187519999999998</v>
      </c>
      <c r="HJ282">
        <v>0.97596349999999998</v>
      </c>
      <c r="HK282">
        <v>50.538330000000002</v>
      </c>
      <c r="HL282" s="1">
        <v>5.9229900000000004E-3</v>
      </c>
      <c r="HM282">
        <v>1.9573719999999999</v>
      </c>
      <c r="HN282">
        <v>0.97597339999999999</v>
      </c>
      <c r="HO282">
        <v>50.034289999999999</v>
      </c>
      <c r="HP282" s="1">
        <v>5.3935399999999996E-3</v>
      </c>
      <c r="HQ282">
        <v>1.7785230000000001</v>
      </c>
      <c r="HR282">
        <v>0.97595679999999996</v>
      </c>
      <c r="HS282">
        <v>49.100879999999997</v>
      </c>
      <c r="HT282" s="1">
        <v>5.0079499999999997E-3</v>
      </c>
      <c r="HU282">
        <v>1.6490750000000001</v>
      </c>
      <c r="HV282">
        <v>0.97596570000000005</v>
      </c>
      <c r="HW282">
        <v>48.192129999999999</v>
      </c>
      <c r="HX282" s="1">
        <v>4.7056040000000004E-3</v>
      </c>
      <c r="HY282">
        <v>1.5483279999999999</v>
      </c>
      <c r="HZ282">
        <v>0.97595520000000002</v>
      </c>
      <c r="IA282">
        <v>48.562100000000001</v>
      </c>
      <c r="IB282" s="1">
        <v>4.4520530000000001E-3</v>
      </c>
      <c r="IC282">
        <v>1.464232</v>
      </c>
      <c r="ID282">
        <v>0.97594110000000001</v>
      </c>
      <c r="IE282">
        <v>50.865670000000001</v>
      </c>
      <c r="IF282" s="1">
        <v>4.2293929999999997E-3</v>
      </c>
      <c r="IG282">
        <v>1.3905460000000001</v>
      </c>
      <c r="IH282">
        <v>0.97592710000000005</v>
      </c>
      <c r="II282">
        <v>54.308239999999998</v>
      </c>
      <c r="IJ282" s="1">
        <v>4.0272900000000002E-3</v>
      </c>
      <c r="IK282">
        <v>1.3239259999999999</v>
      </c>
      <c r="IL282">
        <v>0.97592179999999995</v>
      </c>
      <c r="IM282">
        <v>56.261119999999998</v>
      </c>
      <c r="IN282" s="1">
        <v>3.8410639999999999E-3</v>
      </c>
      <c r="IO282">
        <v>1.2624930000000001</v>
      </c>
      <c r="IP282">
        <v>0.97591700000000003</v>
      </c>
      <c r="IQ282">
        <v>56.141759999999998</v>
      </c>
      <c r="IR282" s="1">
        <v>3.6667620000000001E-3</v>
      </c>
      <c r="IS282">
        <v>1.205192</v>
      </c>
      <c r="IT282">
        <v>0.97591559999999999</v>
      </c>
      <c r="IU282">
        <v>54.895310000000002</v>
      </c>
      <c r="IV282" s="1">
        <v>3.5033859999999998E-3</v>
      </c>
      <c r="IW282">
        <v>1.151351</v>
      </c>
      <c r="IX282">
        <v>0.97592540000000005</v>
      </c>
      <c r="IY282">
        <v>53.502110000000002</v>
      </c>
      <c r="IZ282" s="1">
        <v>3.3490759999999999E-3</v>
      </c>
      <c r="JA282">
        <v>1.100595</v>
      </c>
      <c r="JB282">
        <v>0.97592500000000004</v>
      </c>
      <c r="JC282">
        <v>52.166930000000001</v>
      </c>
      <c r="JD282" s="1">
        <v>3.2033809999999999E-3</v>
      </c>
      <c r="JE282">
        <v>1.0527359999999999</v>
      </c>
      <c r="JF282">
        <v>0.97594899999999996</v>
      </c>
      <c r="JG282">
        <v>52.05545</v>
      </c>
      <c r="JH282" s="1">
        <v>3.066198E-3</v>
      </c>
      <c r="JI282">
        <v>1.007525</v>
      </c>
      <c r="JJ282">
        <v>0.97592259999999997</v>
      </c>
      <c r="JK282">
        <v>52.025390000000002</v>
      </c>
      <c r="JL282" s="1">
        <v>2.934435E-3</v>
      </c>
      <c r="JM282">
        <v>0.96477500000000005</v>
      </c>
      <c r="JN282">
        <v>0.97592080000000003</v>
      </c>
      <c r="JO282">
        <v>51.133719999999997</v>
      </c>
      <c r="JP282" s="1">
        <v>2.804071E-3</v>
      </c>
      <c r="JQ282">
        <v>0.92426200000000003</v>
      </c>
      <c r="JR282">
        <v>0.97591450000000002</v>
      </c>
      <c r="JS282">
        <v>49.917319999999997</v>
      </c>
      <c r="JT282" s="1">
        <v>2.6808349999999999E-3</v>
      </c>
      <c r="JU282">
        <v>0.88584160000000001</v>
      </c>
      <c r="JV282">
        <v>0.97595080000000001</v>
      </c>
      <c r="JW282">
        <v>49.167850000000001</v>
      </c>
      <c r="JX282" s="1">
        <v>2.564382E-3</v>
      </c>
      <c r="JY282">
        <v>0.8493655</v>
      </c>
      <c r="JZ282">
        <v>0.97595410000000005</v>
      </c>
      <c r="KA282">
        <v>48.460320000000003</v>
      </c>
      <c r="KB282" s="1">
        <v>2.454421E-3</v>
      </c>
      <c r="KC282">
        <v>0.81472710000000004</v>
      </c>
      <c r="KD282">
        <v>0.97595080000000001</v>
      </c>
      <c r="KE282">
        <v>47.661670000000001</v>
      </c>
      <c r="KF282" s="1">
        <v>2.3503759999999999E-3</v>
      </c>
      <c r="KG282">
        <v>0.78183950000000002</v>
      </c>
      <c r="KH282">
        <v>0.97591090000000003</v>
      </c>
      <c r="KI282">
        <v>46.600540000000002</v>
      </c>
      <c r="KJ282" s="1">
        <v>2.2519089999999999E-3</v>
      </c>
      <c r="KK282">
        <v>0.75058809999999998</v>
      </c>
      <c r="KL282">
        <v>0.97595410000000005</v>
      </c>
      <c r="KM282">
        <v>46.78002</v>
      </c>
      <c r="KN282" s="1">
        <v>2.158961E-3</v>
      </c>
      <c r="KO282">
        <v>0.72095480000000001</v>
      </c>
      <c r="KP282">
        <v>0.97592369999999995</v>
      </c>
      <c r="KQ282">
        <v>49.22137</v>
      </c>
      <c r="KR282" s="1">
        <v>2.0706869999999999E-3</v>
      </c>
      <c r="KS282">
        <v>0.69277540000000004</v>
      </c>
      <c r="KT282">
        <v>0.97595699999999996</v>
      </c>
      <c r="KU282">
        <v>53.418959999999998</v>
      </c>
      <c r="KV282" s="1">
        <v>1.9869330000000002E-3</v>
      </c>
      <c r="KW282">
        <v>0.66591549999999999</v>
      </c>
      <c r="KX282">
        <v>0.9759158</v>
      </c>
      <c r="KY282">
        <v>56.35886</v>
      </c>
      <c r="KZ282" s="1">
        <v>1.907127E-3</v>
      </c>
      <c r="LA282">
        <v>0.64026700000000003</v>
      </c>
      <c r="LB282">
        <v>0.9759563</v>
      </c>
      <c r="LC282">
        <v>56.137129999999999</v>
      </c>
      <c r="LD282" s="1">
        <v>1.831325E-3</v>
      </c>
      <c r="LE282">
        <v>0.61576779999999998</v>
      </c>
      <c r="LF282">
        <v>0.97591810000000001</v>
      </c>
      <c r="LG282">
        <v>54.419930000000001</v>
      </c>
      <c r="LH282" s="1">
        <v>1.759016E-3</v>
      </c>
      <c r="LI282">
        <v>0.59240199999999998</v>
      </c>
      <c r="LJ282">
        <v>0.97591660000000002</v>
      </c>
      <c r="LK282">
        <v>52.827750000000002</v>
      </c>
      <c r="LL282" s="1">
        <v>1.6902600000000001E-3</v>
      </c>
      <c r="LM282">
        <v>0.5700847</v>
      </c>
      <c r="LN282">
        <v>0.97595730000000003</v>
      </c>
      <c r="LO282">
        <v>51.098979999999997</v>
      </c>
      <c r="LP282" s="1">
        <v>1.624613E-3</v>
      </c>
      <c r="LQ282">
        <v>0.54874120000000004</v>
      </c>
      <c r="LR282">
        <v>0.97591720000000004</v>
      </c>
      <c r="LS282">
        <v>49.967460000000003</v>
      </c>
      <c r="LT282" s="1">
        <v>1.5620549999999999E-3</v>
      </c>
      <c r="LU282">
        <v>0.52833200000000002</v>
      </c>
      <c r="LV282">
        <v>0.97592109999999999</v>
      </c>
      <c r="LW282">
        <v>50.03922</v>
      </c>
      <c r="LX282" s="1">
        <v>1.502289E-3</v>
      </c>
      <c r="LY282">
        <v>0.50880250000000005</v>
      </c>
      <c r="LZ282">
        <v>0.97594820000000004</v>
      </c>
      <c r="MA282">
        <v>50.306429999999999</v>
      </c>
      <c r="MB282" s="1">
        <v>1.4452849999999999E-3</v>
      </c>
      <c r="MC282">
        <v>0.49013600000000002</v>
      </c>
      <c r="MD282">
        <v>0.97594950000000003</v>
      </c>
      <c r="ME282">
        <v>50.636809999999997</v>
      </c>
      <c r="MF282" s="1">
        <v>1.3907710000000001E-3</v>
      </c>
      <c r="MG282">
        <v>0.47227520000000001</v>
      </c>
      <c r="MH282">
        <v>0.97596320000000003</v>
      </c>
      <c r="MI282">
        <v>50.578299999999999</v>
      </c>
      <c r="MJ282" s="1">
        <v>1.3385070000000001E-3</v>
      </c>
      <c r="MK282">
        <v>0.4551403</v>
      </c>
      <c r="ML282">
        <v>0.97594709999999996</v>
      </c>
      <c r="MM282">
        <v>49.650550000000003</v>
      </c>
      <c r="MN282" s="1">
        <v>1.2881430000000001E-3</v>
      </c>
      <c r="MO282">
        <v>0.43868489999999999</v>
      </c>
      <c r="MP282">
        <v>0.97595580000000004</v>
      </c>
      <c r="MQ282">
        <v>48.647530000000003</v>
      </c>
      <c r="MR282" s="1">
        <v>1.2399710000000001E-3</v>
      </c>
      <c r="MS282">
        <v>0.42290519999999998</v>
      </c>
      <c r="MT282">
        <v>0.97592670000000004</v>
      </c>
      <c r="MU282">
        <v>47.722059999999999</v>
      </c>
      <c r="MV282" s="1">
        <v>1.1938739999999999E-3</v>
      </c>
      <c r="MW282">
        <v>0.40780709999999998</v>
      </c>
      <c r="MX282">
        <v>0.97596930000000004</v>
      </c>
      <c r="MY282">
        <v>47.630380000000002</v>
      </c>
      <c r="MZ282" s="1">
        <v>1.1498840000000001E-3</v>
      </c>
      <c r="NA282">
        <v>0.39331919999999998</v>
      </c>
      <c r="NB282">
        <v>0.97592029999999996</v>
      </c>
      <c r="NC282">
        <v>47.810679999999998</v>
      </c>
      <c r="ND282" s="1">
        <v>1.1077960000000001E-3</v>
      </c>
      <c r="NE282">
        <v>0.37946000000000002</v>
      </c>
      <c r="NF282">
        <v>0.97595540000000003</v>
      </c>
      <c r="NG282">
        <v>48.924570000000003</v>
      </c>
      <c r="NH282" s="1">
        <v>1.067534E-3</v>
      </c>
      <c r="NI282">
        <v>0.3661816</v>
      </c>
      <c r="NJ282">
        <v>0.97593269999999999</v>
      </c>
      <c r="NK282">
        <v>50.772379999999998</v>
      </c>
      <c r="NL282" s="1">
        <v>1.0289990000000001E-3</v>
      </c>
      <c r="NM282">
        <v>0.35345199999999999</v>
      </c>
      <c r="NN282">
        <v>0.97594760000000003</v>
      </c>
      <c r="NO282">
        <v>51.127690000000001</v>
      </c>
      <c r="NP282" s="1">
        <v>9.9214539999999997E-4</v>
      </c>
      <c r="NQ282">
        <v>0.34124110000000002</v>
      </c>
      <c r="NR282">
        <v>0.97594809999999999</v>
      </c>
      <c r="NS282">
        <v>49.297759999999997</v>
      </c>
      <c r="NT282" s="1">
        <v>9.5681179999999996E-4</v>
      </c>
      <c r="NU282">
        <v>0.32952870000000001</v>
      </c>
      <c r="NV282">
        <v>0.97595710000000002</v>
      </c>
      <c r="NW282">
        <v>47.285040000000002</v>
      </c>
      <c r="NX282" s="1">
        <v>9.2295759999999995E-4</v>
      </c>
      <c r="NY282">
        <v>0.31826729999999998</v>
      </c>
      <c r="NZ282">
        <v>0.97595730000000003</v>
      </c>
      <c r="OA282">
        <v>45.664709999999999</v>
      </c>
      <c r="OB282" s="1">
        <v>8.905772E-4</v>
      </c>
      <c r="OC282">
        <v>0.30744189999999999</v>
      </c>
      <c r="OD282">
        <v>0.97595730000000003</v>
      </c>
      <c r="OE282">
        <v>45.237879999999997</v>
      </c>
      <c r="OF282" s="1">
        <v>8.5953090000000004E-4</v>
      </c>
      <c r="OG282">
        <v>0.29702220000000001</v>
      </c>
      <c r="OH282">
        <v>0.97591720000000004</v>
      </c>
      <c r="OI282">
        <v>44.696069999999999</v>
      </c>
      <c r="OJ282" s="1">
        <v>8.2970750000000001E-4</v>
      </c>
      <c r="OK282">
        <v>0.28699069999999999</v>
      </c>
    </row>
    <row r="283" spans="1:401" x14ac:dyDescent="0.35">
      <c r="A283">
        <v>289</v>
      </c>
      <c r="B283" t="s">
        <v>4</v>
      </c>
      <c r="C283" t="s">
        <v>181</v>
      </c>
      <c r="D283" t="s">
        <v>289</v>
      </c>
      <c r="E283">
        <v>803.81849999999997</v>
      </c>
      <c r="F283">
        <v>0.68454300000000001</v>
      </c>
      <c r="G283">
        <v>26.52833</v>
      </c>
      <c r="H283">
        <v>0</v>
      </c>
      <c r="I283">
        <v>0</v>
      </c>
      <c r="J283">
        <v>0.67755310000000002</v>
      </c>
      <c r="K283">
        <v>27.06701</v>
      </c>
      <c r="L283">
        <v>0</v>
      </c>
      <c r="M283">
        <v>0</v>
      </c>
      <c r="N283">
        <v>0.67079690000000003</v>
      </c>
      <c r="O283">
        <v>27.448550000000001</v>
      </c>
      <c r="P283">
        <v>0</v>
      </c>
      <c r="Q283">
        <v>0</v>
      </c>
      <c r="R283">
        <v>0.66413219999999995</v>
      </c>
      <c r="S283">
        <v>28.496179999999999</v>
      </c>
      <c r="T283">
        <v>0</v>
      </c>
      <c r="U283">
        <v>0</v>
      </c>
      <c r="V283">
        <v>0.6575896</v>
      </c>
      <c r="W283">
        <v>29.372450000000001</v>
      </c>
      <c r="X283">
        <v>0</v>
      </c>
      <c r="Y283">
        <v>0</v>
      </c>
      <c r="Z283">
        <v>0.65117700000000001</v>
      </c>
      <c r="AA283">
        <v>29.205780000000001</v>
      </c>
      <c r="AB283">
        <v>0</v>
      </c>
      <c r="AC283">
        <v>0</v>
      </c>
      <c r="AD283">
        <v>0.64479390000000003</v>
      </c>
      <c r="AE283">
        <v>28.115069999999999</v>
      </c>
      <c r="AF283">
        <v>0</v>
      </c>
      <c r="AG283">
        <v>0</v>
      </c>
      <c r="AH283">
        <v>0.63851049999999998</v>
      </c>
      <c r="AI283">
        <v>26.80331</v>
      </c>
      <c r="AJ283">
        <v>0</v>
      </c>
      <c r="AK283">
        <v>0</v>
      </c>
      <c r="AL283">
        <v>0.63275590000000004</v>
      </c>
      <c r="AM283">
        <v>25.956520000000001</v>
      </c>
      <c r="AN283">
        <v>0</v>
      </c>
      <c r="AO283">
        <v>0</v>
      </c>
      <c r="AP283">
        <v>0.6273938</v>
      </c>
      <c r="AQ283">
        <v>26.71594</v>
      </c>
      <c r="AR283">
        <v>0</v>
      </c>
      <c r="AS283">
        <v>0</v>
      </c>
      <c r="AT283">
        <v>0.62196689999999999</v>
      </c>
      <c r="AU283">
        <v>28.820640000000001</v>
      </c>
      <c r="AV283">
        <v>0</v>
      </c>
      <c r="AW283">
        <v>0</v>
      </c>
      <c r="AX283">
        <v>0.61661180000000004</v>
      </c>
      <c r="AY283">
        <v>31.57837</v>
      </c>
      <c r="AZ283">
        <v>0</v>
      </c>
      <c r="BA283">
        <v>0</v>
      </c>
      <c r="BB283">
        <v>0.61128930000000004</v>
      </c>
      <c r="BC283">
        <v>33.890059999999998</v>
      </c>
      <c r="BD283">
        <v>0</v>
      </c>
      <c r="BE283">
        <v>0</v>
      </c>
      <c r="BF283">
        <v>0.60609199999999996</v>
      </c>
      <c r="BG283">
        <v>34.43721</v>
      </c>
      <c r="BH283">
        <v>0</v>
      </c>
      <c r="BI283">
        <v>0</v>
      </c>
      <c r="BJ283">
        <v>0.60127090000000005</v>
      </c>
      <c r="BK283">
        <v>33.523609999999998</v>
      </c>
      <c r="BL283" s="1">
        <v>1.177695E-35</v>
      </c>
      <c r="BM283" s="1">
        <v>4.3580519999999999E-33</v>
      </c>
      <c r="BN283">
        <v>0.59666220000000003</v>
      </c>
      <c r="BO283">
        <v>32.210180000000001</v>
      </c>
      <c r="BP283" s="1">
        <v>2.3857040000000001E-23</v>
      </c>
      <c r="BQ283" s="1">
        <v>6.2100389999999999E-21</v>
      </c>
      <c r="BR283">
        <v>0.59237130000000005</v>
      </c>
      <c r="BS283">
        <v>30.960740000000001</v>
      </c>
      <c r="BT283" s="1">
        <v>1.166841E-17</v>
      </c>
      <c r="BU283" s="1">
        <v>4.0388830000000001E-15</v>
      </c>
      <c r="BV283">
        <v>0.58842680000000003</v>
      </c>
      <c r="BW283">
        <v>30.75563</v>
      </c>
      <c r="BX283" s="1">
        <v>3.9493640000000003E-12</v>
      </c>
      <c r="BY283" s="1">
        <v>1.1019149999999999E-9</v>
      </c>
      <c r="BZ283">
        <v>0.58493490000000004</v>
      </c>
      <c r="CA283">
        <v>31.196909999999999</v>
      </c>
      <c r="CB283" s="1">
        <v>6.873468E-9</v>
      </c>
      <c r="CC283" s="1">
        <v>2.0110349999999998E-6</v>
      </c>
      <c r="CD283">
        <v>0.58188839999999997</v>
      </c>
      <c r="CE283">
        <v>32.002049999999997</v>
      </c>
      <c r="CF283" s="1">
        <v>1.935364E-6</v>
      </c>
      <c r="CG283" s="1">
        <v>5.8946050000000005E-4</v>
      </c>
      <c r="CH283">
        <v>0.57934629999999998</v>
      </c>
      <c r="CI283">
        <v>32.78895</v>
      </c>
      <c r="CJ283" s="1">
        <v>1.654882E-4</v>
      </c>
      <c r="CK283" s="1">
        <v>5.2078619999999999E-2</v>
      </c>
      <c r="CL283">
        <v>0.57733120000000004</v>
      </c>
      <c r="CM283">
        <v>33.087470000000003</v>
      </c>
      <c r="CN283" s="1">
        <v>5.7237900000000003E-3</v>
      </c>
      <c r="CO283">
        <v>1.85734</v>
      </c>
      <c r="CP283">
        <v>0.57548639999999995</v>
      </c>
      <c r="CQ283">
        <v>32.962069999999997</v>
      </c>
      <c r="CR283">
        <v>9.5450759999999996E-2</v>
      </c>
      <c r="CS283">
        <v>31.829509999999999</v>
      </c>
      <c r="CT283">
        <v>0.57364999999999999</v>
      </c>
      <c r="CU283">
        <v>32.457079999999998</v>
      </c>
      <c r="CV283">
        <v>0.86081940000000001</v>
      </c>
      <c r="CW283">
        <v>294.5564</v>
      </c>
      <c r="CX283">
        <v>0.57178030000000002</v>
      </c>
      <c r="CY283">
        <v>31.799759999999999</v>
      </c>
      <c r="CZ283">
        <v>4.5839590000000001</v>
      </c>
      <c r="DA283">
        <v>1607.377</v>
      </c>
      <c r="DB283">
        <v>0.56978050000000002</v>
      </c>
      <c r="DC283">
        <v>31.876560000000001</v>
      </c>
      <c r="DD283">
        <v>15.463430000000001</v>
      </c>
      <c r="DE283">
        <v>5546.6030000000001</v>
      </c>
      <c r="DF283">
        <v>0.56759510000000002</v>
      </c>
      <c r="DG283">
        <v>33.174610000000001</v>
      </c>
      <c r="DH283">
        <v>35.015749999999997</v>
      </c>
      <c r="DI283">
        <v>12828.61</v>
      </c>
      <c r="DJ283">
        <v>0.56504920000000003</v>
      </c>
      <c r="DK283">
        <v>36.380409999999998</v>
      </c>
      <c r="DL283">
        <v>55.900379999999998</v>
      </c>
      <c r="DM283">
        <v>20897.43</v>
      </c>
      <c r="DN283">
        <v>0.56224810000000003</v>
      </c>
      <c r="DO283">
        <v>40.575710000000001</v>
      </c>
      <c r="DP283">
        <v>65.717449999999999</v>
      </c>
      <c r="DQ283">
        <v>25036.880000000001</v>
      </c>
      <c r="DR283">
        <v>0.55917899999999998</v>
      </c>
      <c r="DS283">
        <v>42.393940000000001</v>
      </c>
      <c r="DT283">
        <v>59.190750000000001</v>
      </c>
      <c r="DU283">
        <v>22956.799999999999</v>
      </c>
      <c r="DV283">
        <v>0.55594770000000004</v>
      </c>
      <c r="DW283">
        <v>41.811349999999997</v>
      </c>
      <c r="DX283">
        <v>42.245100000000001</v>
      </c>
      <c r="DY283">
        <v>16667.150000000001</v>
      </c>
      <c r="DZ283">
        <v>0.55237259999999999</v>
      </c>
      <c r="EA283">
        <v>40.534329999999997</v>
      </c>
      <c r="EB283">
        <v>24.647690000000001</v>
      </c>
      <c r="EC283">
        <v>9881.9089999999997</v>
      </c>
      <c r="ED283">
        <v>0.5486103</v>
      </c>
      <c r="EE283">
        <v>39.23348</v>
      </c>
      <c r="EF283">
        <v>12.095470000000001</v>
      </c>
      <c r="EG283">
        <v>4922.643</v>
      </c>
      <c r="EH283">
        <v>0.54484060000000001</v>
      </c>
      <c r="EI283">
        <v>38.629910000000002</v>
      </c>
      <c r="EJ283">
        <v>5.1248690000000003</v>
      </c>
      <c r="EK283">
        <v>2114.5</v>
      </c>
      <c r="EL283">
        <v>0.54132440000000004</v>
      </c>
      <c r="EM283">
        <v>39.4208</v>
      </c>
      <c r="EN283">
        <v>1.9241060000000001</v>
      </c>
      <c r="EO283">
        <v>803.36379999999997</v>
      </c>
      <c r="EP283">
        <v>0.53813409999999995</v>
      </c>
      <c r="EQ283">
        <v>42.414589999999997</v>
      </c>
      <c r="ER283">
        <v>0.66086940000000005</v>
      </c>
      <c r="ES283">
        <v>278.39019999999999</v>
      </c>
      <c r="ET283">
        <v>0.53524139999999998</v>
      </c>
      <c r="EU283">
        <v>45.888770000000001</v>
      </c>
      <c r="EV283">
        <v>0.22038099999999999</v>
      </c>
      <c r="EW283">
        <v>93.139589999999998</v>
      </c>
      <c r="EX283">
        <v>0.53264829999999996</v>
      </c>
      <c r="EY283">
        <v>47.059939999999997</v>
      </c>
      <c r="EZ283" s="1">
        <v>8.2846420000000004E-2</v>
      </c>
      <c r="FA283">
        <v>34.602249999999998</v>
      </c>
      <c r="FB283">
        <v>0.53036620000000001</v>
      </c>
      <c r="FC283">
        <v>46.763550000000002</v>
      </c>
      <c r="FD283" s="1">
        <v>4.464883E-2</v>
      </c>
      <c r="FE283">
        <v>18.157550000000001</v>
      </c>
      <c r="FF283">
        <v>0.52844630000000004</v>
      </c>
      <c r="FG283">
        <v>46.066630000000004</v>
      </c>
      <c r="FH283" s="1">
        <v>3.5925079999999998E-2</v>
      </c>
      <c r="FI283">
        <v>14.33489</v>
      </c>
      <c r="FJ283">
        <v>0.52687379999999995</v>
      </c>
      <c r="FK283">
        <v>45.525700000000001</v>
      </c>
      <c r="FL283" s="1">
        <v>3.4673589999999997E-2</v>
      </c>
      <c r="FM283">
        <v>13.77206</v>
      </c>
      <c r="FN283">
        <v>0.52563789999999999</v>
      </c>
      <c r="FO283">
        <v>45.926430000000003</v>
      </c>
      <c r="FP283" s="1">
        <v>3.4434489999999998E-2</v>
      </c>
      <c r="FQ283">
        <v>13.69482</v>
      </c>
      <c r="FR283">
        <v>0.52468369999999998</v>
      </c>
      <c r="FS283">
        <v>46.792529999999999</v>
      </c>
      <c r="FT283">
        <v>3.3544249999999998E-2</v>
      </c>
      <c r="FU283">
        <v>13.37579</v>
      </c>
      <c r="FV283">
        <v>0.52396799999999999</v>
      </c>
      <c r="FW283">
        <v>47.858519999999999</v>
      </c>
      <c r="FX283" s="1">
        <v>3.1795999999999998E-2</v>
      </c>
      <c r="FY283">
        <v>12.709289999999999</v>
      </c>
      <c r="FZ283">
        <v>0.52343059999999997</v>
      </c>
      <c r="GA283">
        <v>48.043660000000003</v>
      </c>
      <c r="GB283" s="1">
        <v>2.9320579999999999E-2</v>
      </c>
      <c r="GC283">
        <v>11.745799999999999</v>
      </c>
      <c r="GD283">
        <v>0.52303140000000004</v>
      </c>
      <c r="GE283">
        <v>47.680010000000003</v>
      </c>
      <c r="GF283" s="1">
        <v>2.6255359999999998E-2</v>
      </c>
      <c r="GG283">
        <v>10.54241</v>
      </c>
      <c r="GH283">
        <v>0.52273550000000002</v>
      </c>
      <c r="GI283">
        <v>46.750320000000002</v>
      </c>
      <c r="GJ283" s="1">
        <v>2.2741770000000001E-2</v>
      </c>
      <c r="GK283">
        <v>9.154382</v>
      </c>
      <c r="GL283">
        <v>0.52254560000000005</v>
      </c>
      <c r="GM283">
        <v>45.811410000000002</v>
      </c>
      <c r="GN283" s="1">
        <v>1.9019250000000001E-2</v>
      </c>
      <c r="GO283">
        <v>7.6739139999999999</v>
      </c>
      <c r="GP283">
        <v>0.52238899999999999</v>
      </c>
      <c r="GQ283">
        <v>44.97748</v>
      </c>
      <c r="GR283" s="1">
        <v>1.542924E-2</v>
      </c>
      <c r="GS283">
        <v>6.2366539999999997</v>
      </c>
      <c r="GT283">
        <v>0.52229409999999998</v>
      </c>
      <c r="GU283">
        <v>45.514629999999997</v>
      </c>
      <c r="GV283">
        <v>1.230682E-2</v>
      </c>
      <c r="GW283">
        <v>4.9779200000000001</v>
      </c>
      <c r="GX283">
        <v>0.52221200000000001</v>
      </c>
      <c r="GY283">
        <v>46.745840000000001</v>
      </c>
      <c r="GZ283" s="1">
        <v>9.8459389999999997E-3</v>
      </c>
      <c r="HA283">
        <v>3.9803250000000001</v>
      </c>
      <c r="HB283">
        <v>0.52217429999999998</v>
      </c>
      <c r="HC283">
        <v>48.613120000000002</v>
      </c>
      <c r="HD283" s="1">
        <v>8.0631829999999998E-3</v>
      </c>
      <c r="HE283">
        <v>3.2533400000000001</v>
      </c>
      <c r="HF283">
        <v>0.52213080000000001</v>
      </c>
      <c r="HG283">
        <v>50.304749999999999</v>
      </c>
      <c r="HH283" s="1">
        <v>6.8404729999999997E-3</v>
      </c>
      <c r="HI283">
        <v>2.7536900000000002</v>
      </c>
      <c r="HJ283">
        <v>0.52211799999999997</v>
      </c>
      <c r="HK283">
        <v>50.479190000000003</v>
      </c>
      <c r="HL283" s="1">
        <v>6.0213100000000002E-3</v>
      </c>
      <c r="HM283">
        <v>2.4186030000000001</v>
      </c>
      <c r="HN283">
        <v>0.52210100000000004</v>
      </c>
      <c r="HO283">
        <v>49.990989999999996</v>
      </c>
      <c r="HP283" s="1">
        <v>5.462331E-3</v>
      </c>
      <c r="HQ283">
        <v>2.1903929999999998</v>
      </c>
      <c r="HR283">
        <v>0.52209510000000003</v>
      </c>
      <c r="HS283">
        <v>49.085299999999997</v>
      </c>
      <c r="HT283" s="1">
        <v>5.0593829999999998E-3</v>
      </c>
      <c r="HU283">
        <v>2.0266380000000002</v>
      </c>
      <c r="HV283">
        <v>0.52207420000000004</v>
      </c>
      <c r="HW283">
        <v>48.244990000000001</v>
      </c>
      <c r="HX283" s="1">
        <v>4.7469970000000002E-3</v>
      </c>
      <c r="HY283">
        <v>1.900388</v>
      </c>
      <c r="HZ283">
        <v>0.52208319999999997</v>
      </c>
      <c r="IA283">
        <v>48.69</v>
      </c>
      <c r="IB283" s="1">
        <v>4.4875100000000001E-3</v>
      </c>
      <c r="IC283">
        <v>1.795871</v>
      </c>
      <c r="ID283">
        <v>0.52209369999999999</v>
      </c>
      <c r="IE283">
        <v>51.016730000000003</v>
      </c>
      <c r="IF283" s="1">
        <v>4.2610160000000003E-3</v>
      </c>
      <c r="IG283">
        <v>1.70475</v>
      </c>
      <c r="IH283">
        <v>0.52208509999999997</v>
      </c>
      <c r="II283">
        <v>54.416220000000003</v>
      </c>
      <c r="IJ283" s="1">
        <v>4.0561579999999998E-3</v>
      </c>
      <c r="IK283">
        <v>1.622641</v>
      </c>
      <c r="IL283">
        <v>0.52207879999999995</v>
      </c>
      <c r="IM283">
        <v>56.30829</v>
      </c>
      <c r="IN283" s="1">
        <v>3.867863E-3</v>
      </c>
      <c r="IO283">
        <v>1.5470980000000001</v>
      </c>
      <c r="IP283">
        <v>0.52207820000000005</v>
      </c>
      <c r="IQ283">
        <v>56.166980000000002</v>
      </c>
      <c r="IR283" s="1">
        <v>3.6918160000000001E-3</v>
      </c>
      <c r="IS283">
        <v>1.4766859999999999</v>
      </c>
      <c r="IT283">
        <v>0.52207950000000003</v>
      </c>
      <c r="IU283">
        <v>54.922130000000003</v>
      </c>
      <c r="IV283" s="1">
        <v>3.5270089999999998E-3</v>
      </c>
      <c r="IW283">
        <v>1.410612</v>
      </c>
      <c r="IX283">
        <v>0.52207930000000002</v>
      </c>
      <c r="IY283">
        <v>53.533709999999999</v>
      </c>
      <c r="IZ283" s="1">
        <v>3.3713300000000001E-3</v>
      </c>
      <c r="JA283">
        <v>1.348328</v>
      </c>
      <c r="JB283">
        <v>0.5220783</v>
      </c>
      <c r="JC283">
        <v>52.229689999999998</v>
      </c>
      <c r="JD283" s="1">
        <v>3.2243749999999998E-3</v>
      </c>
      <c r="JE283">
        <v>1.289593</v>
      </c>
      <c r="JF283">
        <v>0.52207859999999995</v>
      </c>
      <c r="JG283">
        <v>52.160229999999999</v>
      </c>
      <c r="JH283" s="1">
        <v>3.0860480000000001E-3</v>
      </c>
      <c r="JI283">
        <v>1.2341409999999999</v>
      </c>
      <c r="JJ283">
        <v>0.52207780000000004</v>
      </c>
      <c r="JK283">
        <v>52.101170000000003</v>
      </c>
      <c r="JL283" s="1">
        <v>2.9532080000000001E-3</v>
      </c>
      <c r="JM283">
        <v>1.1816899999999999</v>
      </c>
      <c r="JN283">
        <v>0.52207709999999996</v>
      </c>
      <c r="JO283">
        <v>51.23368</v>
      </c>
      <c r="JP283" s="1">
        <v>2.821821E-3</v>
      </c>
      <c r="JQ283">
        <v>1.132001</v>
      </c>
      <c r="JR283">
        <v>0.52207490000000001</v>
      </c>
      <c r="JS283">
        <v>49.979909999999997</v>
      </c>
      <c r="JT283" s="1">
        <v>2.697615E-3</v>
      </c>
      <c r="JU283">
        <v>1.0848819999999999</v>
      </c>
      <c r="JV283">
        <v>0.52207890000000001</v>
      </c>
      <c r="JW283">
        <v>49.175269999999998</v>
      </c>
      <c r="JX283" s="1">
        <v>2.580316E-3</v>
      </c>
      <c r="JY283">
        <v>1.040179</v>
      </c>
      <c r="JZ283">
        <v>0.52208270000000001</v>
      </c>
      <c r="KA283">
        <v>48.452669999999998</v>
      </c>
      <c r="KB283" s="1">
        <v>2.4695139999999999E-3</v>
      </c>
      <c r="KC283">
        <v>0.99770159999999997</v>
      </c>
      <c r="KD283">
        <v>0.52207959999999998</v>
      </c>
      <c r="KE283">
        <v>47.65963</v>
      </c>
      <c r="KF283">
        <v>2.3646869999999999E-3</v>
      </c>
      <c r="KG283">
        <v>0.95738009999999996</v>
      </c>
      <c r="KH283">
        <v>0.52207309999999996</v>
      </c>
      <c r="KI283">
        <v>46.637799999999999</v>
      </c>
      <c r="KJ283" s="1">
        <v>2.2654419999999999E-3</v>
      </c>
      <c r="KK283">
        <v>0.91904699999999995</v>
      </c>
      <c r="KL283">
        <v>0.52207780000000004</v>
      </c>
      <c r="KM283">
        <v>46.89058</v>
      </c>
      <c r="KN283" s="1">
        <v>2.171807E-3</v>
      </c>
      <c r="KO283">
        <v>0.88272119999999998</v>
      </c>
      <c r="KP283">
        <v>0.5220785</v>
      </c>
      <c r="KQ283">
        <v>49.346699999999998</v>
      </c>
      <c r="KR283" s="1">
        <v>2.0828779999999998E-3</v>
      </c>
      <c r="KS283">
        <v>0.84816959999999997</v>
      </c>
      <c r="KT283">
        <v>0.5220823</v>
      </c>
      <c r="KU283">
        <v>53.485669999999999</v>
      </c>
      <c r="KV283" s="1">
        <v>1.9985559999999999E-3</v>
      </c>
      <c r="KW283">
        <v>0.81526319999999997</v>
      </c>
      <c r="KX283">
        <v>0.52207959999999998</v>
      </c>
      <c r="KY283">
        <v>56.348260000000003</v>
      </c>
      <c r="KZ283" s="1">
        <v>1.918183E-3</v>
      </c>
      <c r="LA283">
        <v>0.78381789999999996</v>
      </c>
      <c r="LB283">
        <v>0.52208209999999999</v>
      </c>
      <c r="LC283">
        <v>56.108960000000003</v>
      </c>
      <c r="LD283" s="1">
        <v>1.841886E-3</v>
      </c>
      <c r="LE283">
        <v>0.75381580000000004</v>
      </c>
      <c r="LF283">
        <v>0.52207669999999995</v>
      </c>
      <c r="LG283">
        <v>54.444429999999997</v>
      </c>
      <c r="LH283" s="1">
        <v>1.769058E-3</v>
      </c>
      <c r="LI283">
        <v>0.72517370000000003</v>
      </c>
      <c r="LJ283">
        <v>0.52208019999999999</v>
      </c>
      <c r="LK283">
        <v>52.875210000000003</v>
      </c>
      <c r="LL283" s="1">
        <v>1.6998409999999999E-3</v>
      </c>
      <c r="LM283">
        <v>0.69782730000000004</v>
      </c>
      <c r="LN283">
        <v>0.52207899999999996</v>
      </c>
      <c r="LO283">
        <v>51.18676</v>
      </c>
      <c r="LP283" s="1">
        <v>1.6337719999999999E-3</v>
      </c>
      <c r="LQ283">
        <v>0.67169239999999997</v>
      </c>
      <c r="LR283">
        <v>0.5220804</v>
      </c>
      <c r="LS283">
        <v>50.092680000000001</v>
      </c>
      <c r="LT283" s="1">
        <v>1.570805E-3</v>
      </c>
      <c r="LU283">
        <v>0.64668020000000004</v>
      </c>
      <c r="LV283">
        <v>0.5220823</v>
      </c>
      <c r="LW283">
        <v>50.148479999999999</v>
      </c>
      <c r="LX283" s="1">
        <v>1.510653E-3</v>
      </c>
      <c r="LY283">
        <v>0.6227587</v>
      </c>
      <c r="LZ283">
        <v>0.52207979999999998</v>
      </c>
      <c r="MA283">
        <v>50.35201</v>
      </c>
      <c r="MB283" s="1">
        <v>1.453263E-3</v>
      </c>
      <c r="MC283">
        <v>0.59989349999999997</v>
      </c>
      <c r="MD283">
        <v>0.52208330000000003</v>
      </c>
      <c r="ME283">
        <v>50.659419999999997</v>
      </c>
      <c r="MF283" s="1">
        <v>1.398421E-3</v>
      </c>
      <c r="MG283">
        <v>0.57801999999999998</v>
      </c>
      <c r="MH283">
        <v>0.52208460000000001</v>
      </c>
      <c r="MI283">
        <v>50.52901</v>
      </c>
      <c r="MJ283" s="1">
        <v>1.345836E-3</v>
      </c>
      <c r="MK283">
        <v>0.55704070000000006</v>
      </c>
      <c r="ML283">
        <v>0.5220785</v>
      </c>
      <c r="MM283">
        <v>49.611640000000001</v>
      </c>
      <c r="MN283" s="1">
        <v>1.2951709999999999E-3</v>
      </c>
      <c r="MO283">
        <v>0.53689240000000005</v>
      </c>
      <c r="MP283">
        <v>0.52208209999999999</v>
      </c>
      <c r="MQ283">
        <v>48.640909999999998</v>
      </c>
      <c r="MR283" s="1">
        <v>1.2466860000000001E-3</v>
      </c>
      <c r="MS283">
        <v>0.51756469999999999</v>
      </c>
      <c r="MT283">
        <v>0.52207760000000003</v>
      </c>
      <c r="MU283">
        <v>47.750070000000001</v>
      </c>
      <c r="MV283" s="1">
        <v>1.200287E-3</v>
      </c>
      <c r="MW283">
        <v>0.49906250000000002</v>
      </c>
      <c r="MX283">
        <v>0.52208750000000004</v>
      </c>
      <c r="MY283">
        <v>47.725610000000003</v>
      </c>
      <c r="MZ283" s="1">
        <v>1.1560330000000001E-3</v>
      </c>
      <c r="NA283">
        <v>0.48132740000000002</v>
      </c>
      <c r="NB283">
        <v>0.52207680000000001</v>
      </c>
      <c r="NC283">
        <v>47.952649999999998</v>
      </c>
      <c r="ND283" s="1">
        <v>1.113667E-3</v>
      </c>
      <c r="NE283">
        <v>0.46434419999999998</v>
      </c>
      <c r="NF283">
        <v>0.52208069999999995</v>
      </c>
      <c r="NG283">
        <v>49.078890000000001</v>
      </c>
      <c r="NH283" s="1">
        <v>1.073166E-3</v>
      </c>
      <c r="NI283">
        <v>0.44809110000000002</v>
      </c>
      <c r="NJ283">
        <v>0.52208189999999999</v>
      </c>
      <c r="NK283">
        <v>50.900359999999999</v>
      </c>
      <c r="NL283" s="1">
        <v>1.0343710000000001E-3</v>
      </c>
      <c r="NM283">
        <v>0.43249199999999999</v>
      </c>
      <c r="NN283">
        <v>0.52207870000000001</v>
      </c>
      <c r="NO283">
        <v>51.15157</v>
      </c>
      <c r="NP283" s="1">
        <v>9.9730419999999992E-4</v>
      </c>
      <c r="NQ283">
        <v>0.41754350000000001</v>
      </c>
      <c r="NR283">
        <v>0.52207479999999995</v>
      </c>
      <c r="NS283">
        <v>49.347360000000002</v>
      </c>
      <c r="NT283" s="1">
        <v>9.6175869999999997E-4</v>
      </c>
      <c r="NU283">
        <v>0.40320240000000002</v>
      </c>
      <c r="NV283">
        <v>0.5220823</v>
      </c>
      <c r="NW283">
        <v>47.352490000000003</v>
      </c>
      <c r="NX283" s="1">
        <v>9.2770229999999997E-4</v>
      </c>
      <c r="NY283">
        <v>0.38941540000000002</v>
      </c>
      <c r="NZ283">
        <v>0.52208239999999995</v>
      </c>
      <c r="OA283">
        <v>45.76717</v>
      </c>
      <c r="OB283" s="1">
        <v>8.9514409999999999E-4</v>
      </c>
      <c r="OC283">
        <v>0.37616509999999997</v>
      </c>
      <c r="OD283">
        <v>0.52208169999999998</v>
      </c>
      <c r="OE283">
        <v>45.381</v>
      </c>
      <c r="OF283" s="1">
        <v>8.6392369999999997E-4</v>
      </c>
      <c r="OG283">
        <v>0.36341210000000002</v>
      </c>
      <c r="OH283">
        <v>0.52207619999999999</v>
      </c>
      <c r="OI283">
        <v>44.775060000000003</v>
      </c>
      <c r="OJ283" s="1">
        <v>8.3392540000000004E-4</v>
      </c>
      <c r="OK283">
        <v>0.35112660000000001</v>
      </c>
    </row>
    <row r="284" spans="1:401" x14ac:dyDescent="0.35">
      <c r="A284">
        <v>290</v>
      </c>
      <c r="B284" t="s">
        <v>4</v>
      </c>
      <c r="C284" t="s">
        <v>181</v>
      </c>
      <c r="D284" t="s">
        <v>290</v>
      </c>
      <c r="E284">
        <v>528.57500000000005</v>
      </c>
      <c r="F284">
        <v>0.73148590000000002</v>
      </c>
      <c r="G284">
        <v>26.53529</v>
      </c>
      <c r="H284">
        <v>0</v>
      </c>
      <c r="I284">
        <v>0</v>
      </c>
      <c r="J284">
        <v>0.72767720000000002</v>
      </c>
      <c r="K284">
        <v>27.05696</v>
      </c>
      <c r="L284">
        <v>0</v>
      </c>
      <c r="M284">
        <v>0</v>
      </c>
      <c r="N284">
        <v>0.72320459999999998</v>
      </c>
      <c r="O284">
        <v>27.437110000000001</v>
      </c>
      <c r="P284">
        <v>0</v>
      </c>
      <c r="Q284">
        <v>0</v>
      </c>
      <c r="R284">
        <v>0.71885500000000002</v>
      </c>
      <c r="S284">
        <v>28.50761</v>
      </c>
      <c r="T284">
        <v>0</v>
      </c>
      <c r="U284">
        <v>0</v>
      </c>
      <c r="V284">
        <v>0.71457139999999997</v>
      </c>
      <c r="W284">
        <v>29.391380000000002</v>
      </c>
      <c r="X284">
        <v>0</v>
      </c>
      <c r="Y284">
        <v>0</v>
      </c>
      <c r="Z284">
        <v>0.71040239999999999</v>
      </c>
      <c r="AA284">
        <v>29.237860000000001</v>
      </c>
      <c r="AB284">
        <v>0</v>
      </c>
      <c r="AC284">
        <v>0</v>
      </c>
      <c r="AD284">
        <v>0.70625859999999996</v>
      </c>
      <c r="AE284">
        <v>28.17728</v>
      </c>
      <c r="AF284">
        <v>0</v>
      </c>
      <c r="AG284">
        <v>0</v>
      </c>
      <c r="AH284">
        <v>0.70226849999999996</v>
      </c>
      <c r="AI284">
        <v>26.86795</v>
      </c>
      <c r="AJ284">
        <v>0</v>
      </c>
      <c r="AK284">
        <v>0</v>
      </c>
      <c r="AL284">
        <v>0.69871870000000003</v>
      </c>
      <c r="AM284">
        <v>26.010670000000001</v>
      </c>
      <c r="AN284">
        <v>0</v>
      </c>
      <c r="AO284">
        <v>0</v>
      </c>
      <c r="AP284">
        <v>0.69559150000000003</v>
      </c>
      <c r="AQ284">
        <v>26.748830000000002</v>
      </c>
      <c r="AR284">
        <v>0</v>
      </c>
      <c r="AS284">
        <v>0</v>
      </c>
      <c r="AT284">
        <v>0.69238440000000001</v>
      </c>
      <c r="AU284">
        <v>28.825679999999998</v>
      </c>
      <c r="AV284">
        <v>0</v>
      </c>
      <c r="AW284">
        <v>0</v>
      </c>
      <c r="AX284">
        <v>0.68870160000000002</v>
      </c>
      <c r="AY284">
        <v>31.576889999999999</v>
      </c>
      <c r="AZ284">
        <v>0</v>
      </c>
      <c r="BA284">
        <v>0</v>
      </c>
      <c r="BB284">
        <v>0.68436759999999996</v>
      </c>
      <c r="BC284">
        <v>33.879379999999998</v>
      </c>
      <c r="BD284">
        <v>0</v>
      </c>
      <c r="BE284">
        <v>0</v>
      </c>
      <c r="BF284">
        <v>0.68012499999999998</v>
      </c>
      <c r="BG284">
        <v>34.441800000000001</v>
      </c>
      <c r="BH284">
        <v>0</v>
      </c>
      <c r="BI284">
        <v>0</v>
      </c>
      <c r="BJ284">
        <v>0.67629379999999994</v>
      </c>
      <c r="BK284">
        <v>33.575699999999998</v>
      </c>
      <c r="BL284" s="1">
        <v>1.9260159999999999E-36</v>
      </c>
      <c r="BM284" s="1">
        <v>4.5954010000000001E-34</v>
      </c>
      <c r="BN284">
        <v>0.67259069999999999</v>
      </c>
      <c r="BO284">
        <v>32.280450000000002</v>
      </c>
      <c r="BP284" s="1">
        <v>5.5131370000000002E-24</v>
      </c>
      <c r="BQ284" s="1">
        <v>1.028121E-21</v>
      </c>
      <c r="BR284">
        <v>0.66914450000000003</v>
      </c>
      <c r="BS284">
        <v>31.034859999999998</v>
      </c>
      <c r="BT284" s="1">
        <v>2.721374E-18</v>
      </c>
      <c r="BU284" s="1">
        <v>6.2555800000000002E-16</v>
      </c>
      <c r="BV284">
        <v>0.66598020000000002</v>
      </c>
      <c r="BW284">
        <v>30.828420000000001</v>
      </c>
      <c r="BX284" s="1">
        <v>1.8977999999999998E-12</v>
      </c>
      <c r="BY284" s="1">
        <v>3.7567009999999999E-10</v>
      </c>
      <c r="BZ284">
        <v>0.66322919999999996</v>
      </c>
      <c r="CA284">
        <v>31.214729999999999</v>
      </c>
      <c r="CB284" s="1">
        <v>3.897817E-9</v>
      </c>
      <c r="CC284" s="1">
        <v>8.0361559999999997E-7</v>
      </c>
      <c r="CD284">
        <v>0.66081909999999999</v>
      </c>
      <c r="CE284">
        <v>32.01455</v>
      </c>
      <c r="CF284" s="1">
        <v>1.2177100000000001E-6</v>
      </c>
      <c r="CG284" s="1">
        <v>2.5892539999999999E-4</v>
      </c>
      <c r="CH284">
        <v>0.65882779999999996</v>
      </c>
      <c r="CI284">
        <v>32.739429999999999</v>
      </c>
      <c r="CJ284" s="1">
        <v>1.1283839999999999E-4</v>
      </c>
      <c r="CK284" s="1">
        <v>2.455574E-2</v>
      </c>
      <c r="CL284">
        <v>0.65726510000000005</v>
      </c>
      <c r="CM284">
        <v>33.049100000000003</v>
      </c>
      <c r="CN284" s="1">
        <v>4.174774E-3</v>
      </c>
      <c r="CO284">
        <v>0.92808219999999997</v>
      </c>
      <c r="CP284">
        <v>0.65586299999999997</v>
      </c>
      <c r="CQ284">
        <v>32.943829999999998</v>
      </c>
      <c r="CR284" s="1">
        <v>7.3837890000000003E-2</v>
      </c>
      <c r="CS284">
        <v>16.714020000000001</v>
      </c>
      <c r="CT284">
        <v>0.65448150000000005</v>
      </c>
      <c r="CU284">
        <v>32.470410000000001</v>
      </c>
      <c r="CV284">
        <v>0.70185010000000003</v>
      </c>
      <c r="CW284">
        <v>161.5667</v>
      </c>
      <c r="CX284">
        <v>0.65306319999999995</v>
      </c>
      <c r="CY284">
        <v>31.863990000000001</v>
      </c>
      <c r="CZ284">
        <v>3.9189829999999999</v>
      </c>
      <c r="DA284">
        <v>916.5335</v>
      </c>
      <c r="DB284">
        <v>0.65154800000000002</v>
      </c>
      <c r="DC284">
        <v>31.97006</v>
      </c>
      <c r="DD284">
        <v>13.80245</v>
      </c>
      <c r="DE284">
        <v>3274.8290000000002</v>
      </c>
      <c r="DF284">
        <v>0.64986940000000004</v>
      </c>
      <c r="DG284">
        <v>33.264890000000001</v>
      </c>
      <c r="DH284">
        <v>32.505629999999996</v>
      </c>
      <c r="DI284">
        <v>7816.0240000000003</v>
      </c>
      <c r="DJ284">
        <v>0.6478893</v>
      </c>
      <c r="DK284">
        <v>36.439799999999998</v>
      </c>
      <c r="DL284">
        <v>53.779490000000003</v>
      </c>
      <c r="DM284">
        <v>13097.91</v>
      </c>
      <c r="DN284">
        <v>0.64571679999999998</v>
      </c>
      <c r="DO284">
        <v>40.584139999999998</v>
      </c>
      <c r="DP284">
        <v>65.300250000000005</v>
      </c>
      <c r="DQ284">
        <v>16098.45</v>
      </c>
      <c r="DR284">
        <v>0.64337109999999997</v>
      </c>
      <c r="DS284">
        <v>42.355139999999999</v>
      </c>
      <c r="DT284">
        <v>60.566890000000001</v>
      </c>
      <c r="DU284">
        <v>15104.1</v>
      </c>
      <c r="DV284">
        <v>0.64003259999999995</v>
      </c>
      <c r="DW284">
        <v>41.835430000000002</v>
      </c>
      <c r="DX284">
        <v>44.380479999999999</v>
      </c>
      <c r="DY284">
        <v>11194.66</v>
      </c>
      <c r="DZ284">
        <v>0.63638600000000001</v>
      </c>
      <c r="EA284">
        <v>40.593269999999997</v>
      </c>
      <c r="EB284">
        <v>26.51435</v>
      </c>
      <c r="EC284">
        <v>6761.2</v>
      </c>
      <c r="ED284">
        <v>0.63253000000000004</v>
      </c>
      <c r="EE284">
        <v>39.3063</v>
      </c>
      <c r="EF284">
        <v>13.28823</v>
      </c>
      <c r="EG284">
        <v>3423.7240000000002</v>
      </c>
      <c r="EH284">
        <v>0.62867700000000004</v>
      </c>
      <c r="EI284">
        <v>38.708710000000004</v>
      </c>
      <c r="EJ284">
        <v>5.7348710000000001</v>
      </c>
      <c r="EK284">
        <v>1491.9259999999999</v>
      </c>
      <c r="EL284">
        <v>0.62505980000000005</v>
      </c>
      <c r="EM284">
        <v>39.492759999999997</v>
      </c>
      <c r="EN284">
        <v>2.1866829999999999</v>
      </c>
      <c r="EO284">
        <v>573.73099999999999</v>
      </c>
      <c r="EP284">
        <v>0.62181169999999997</v>
      </c>
      <c r="EQ284">
        <v>42.445860000000003</v>
      </c>
      <c r="ER284">
        <v>0.75921150000000004</v>
      </c>
      <c r="ES284">
        <v>200.54640000000001</v>
      </c>
      <c r="ET284">
        <v>0.61884249999999996</v>
      </c>
      <c r="EU284">
        <v>45.871409999999997</v>
      </c>
      <c r="EV284">
        <v>0.25314199999999998</v>
      </c>
      <c r="EW284">
        <v>67.136719999999997</v>
      </c>
      <c r="EX284">
        <v>0.61618050000000002</v>
      </c>
      <c r="EY284">
        <v>46.98612</v>
      </c>
      <c r="EZ284" s="1">
        <v>9.2639879999999994E-2</v>
      </c>
      <c r="FA284">
        <v>24.467169999999999</v>
      </c>
      <c r="FB284">
        <v>0.6138285</v>
      </c>
      <c r="FC284">
        <v>46.726399999999998</v>
      </c>
      <c r="FD284" s="1">
        <v>4.7190719999999999E-2</v>
      </c>
      <c r="FE284">
        <v>12.30151</v>
      </c>
      <c r="FF284">
        <v>0.61183810000000005</v>
      </c>
      <c r="FG284">
        <v>46.049590000000002</v>
      </c>
      <c r="FH284" s="1">
        <v>3.641867E-2</v>
      </c>
      <c r="FI284">
        <v>9.3941970000000001</v>
      </c>
      <c r="FJ284">
        <v>0.61021349999999996</v>
      </c>
      <c r="FK284">
        <v>45.537329999999997</v>
      </c>
      <c r="FL284" s="1">
        <v>3.471569E-2</v>
      </c>
      <c r="FM284">
        <v>8.9336859999999998</v>
      </c>
      <c r="FN284">
        <v>0.60894269999999995</v>
      </c>
      <c r="FO284">
        <v>45.98151</v>
      </c>
      <c r="FP284" s="1">
        <v>3.447675E-2</v>
      </c>
      <c r="FQ284">
        <v>8.883286</v>
      </c>
      <c r="FR284">
        <v>0.60795549999999998</v>
      </c>
      <c r="FS284">
        <v>46.86403</v>
      </c>
      <c r="FT284" s="1">
        <v>3.368968E-2</v>
      </c>
      <c r="FU284">
        <v>8.6980339999999998</v>
      </c>
      <c r="FV284">
        <v>0.6071898</v>
      </c>
      <c r="FW284">
        <v>47.934019999999997</v>
      </c>
      <c r="FX284" s="1">
        <v>3.2042540000000001E-2</v>
      </c>
      <c r="FY284">
        <v>8.2874599999999994</v>
      </c>
      <c r="FZ284">
        <v>0.6066298</v>
      </c>
      <c r="GA284">
        <v>48.08914</v>
      </c>
      <c r="GB284" s="1">
        <v>2.964932E-2</v>
      </c>
      <c r="GC284">
        <v>7.6802640000000002</v>
      </c>
      <c r="GD284">
        <v>0.6062225</v>
      </c>
      <c r="GE284">
        <v>47.686869999999999</v>
      </c>
      <c r="GF284">
        <v>2.665083E-2</v>
      </c>
      <c r="GG284">
        <v>6.9142140000000003</v>
      </c>
      <c r="GH284">
        <v>0.60592080000000004</v>
      </c>
      <c r="GI284">
        <v>46.736109999999996</v>
      </c>
      <c r="GJ284" s="1">
        <v>2.3183550000000001E-2</v>
      </c>
      <c r="GK284">
        <v>6.0241579999999999</v>
      </c>
      <c r="GL284">
        <v>0.60571010000000003</v>
      </c>
      <c r="GM284">
        <v>45.80359</v>
      </c>
      <c r="GN284" s="1">
        <v>1.9472550000000002E-2</v>
      </c>
      <c r="GO284">
        <v>5.0672059999999997</v>
      </c>
      <c r="GP284">
        <v>0.60554280000000005</v>
      </c>
      <c r="GQ284">
        <v>44.995840000000001</v>
      </c>
      <c r="GR284" s="1">
        <v>1.5849789999999999E-2</v>
      </c>
      <c r="GS284">
        <v>4.1291419999999999</v>
      </c>
      <c r="GT284">
        <v>0.60544509999999996</v>
      </c>
      <c r="GU284">
        <v>45.58428</v>
      </c>
      <c r="GV284" s="1">
        <v>1.2658249999999999E-2</v>
      </c>
      <c r="GW284">
        <v>3.2992970000000001</v>
      </c>
      <c r="GX284">
        <v>0.60538539999999996</v>
      </c>
      <c r="GY284">
        <v>46.812660000000001</v>
      </c>
      <c r="GZ284" s="1">
        <v>1.011314E-2</v>
      </c>
      <c r="HA284">
        <v>2.635462</v>
      </c>
      <c r="HB284">
        <v>0.60532059999999999</v>
      </c>
      <c r="HC284">
        <v>48.674840000000003</v>
      </c>
      <c r="HD284" s="1">
        <v>8.2517170000000004E-3</v>
      </c>
      <c r="HE284">
        <v>2.1481159999999999</v>
      </c>
      <c r="HF284">
        <v>0.60528499999999996</v>
      </c>
      <c r="HG284">
        <v>50.306739999999998</v>
      </c>
      <c r="HH284" s="1">
        <v>6.9678880000000002E-3</v>
      </c>
      <c r="HI284">
        <v>1.8116190000000001</v>
      </c>
      <c r="HJ284">
        <v>0.60526729999999995</v>
      </c>
      <c r="HK284">
        <v>50.434620000000002</v>
      </c>
      <c r="HL284" s="1">
        <v>6.1067750000000001E-3</v>
      </c>
      <c r="HM284">
        <v>1.585758</v>
      </c>
      <c r="HN284">
        <v>0.60526570000000002</v>
      </c>
      <c r="HO284">
        <v>49.956009999999999</v>
      </c>
      <c r="HP284" s="1">
        <v>5.521682E-3</v>
      </c>
      <c r="HQ284">
        <v>1.432383</v>
      </c>
      <c r="HR284">
        <v>0.60524299999999998</v>
      </c>
      <c r="HS284">
        <v>49.07047</v>
      </c>
      <c r="HT284" s="1">
        <v>5.103354E-3</v>
      </c>
      <c r="HU284">
        <v>1.3230280000000001</v>
      </c>
      <c r="HV284">
        <v>0.60523439999999995</v>
      </c>
      <c r="HW284">
        <v>48.278019999999998</v>
      </c>
      <c r="HX284" s="1">
        <v>4.7820249999999996E-3</v>
      </c>
      <c r="HY284">
        <v>1.2393240000000001</v>
      </c>
      <c r="HZ284">
        <v>0.60522229999999999</v>
      </c>
      <c r="IA284">
        <v>48.786819999999999</v>
      </c>
      <c r="IB284" s="1">
        <v>4.517259E-3</v>
      </c>
      <c r="IC284">
        <v>1.1704749999999999</v>
      </c>
      <c r="ID284">
        <v>0.60524210000000001</v>
      </c>
      <c r="IE284">
        <v>51.137180000000001</v>
      </c>
      <c r="IF284" s="1">
        <v>4.2874660000000002E-3</v>
      </c>
      <c r="IG284">
        <v>1.1107229999999999</v>
      </c>
      <c r="IH284">
        <v>0.60523649999999996</v>
      </c>
      <c r="II284">
        <v>54.505800000000001</v>
      </c>
      <c r="IJ284" s="1">
        <v>4.0802679999999997E-3</v>
      </c>
      <c r="IK284">
        <v>1.0570010000000001</v>
      </c>
      <c r="IL284">
        <v>0.60522540000000002</v>
      </c>
      <c r="IM284">
        <v>56.348260000000003</v>
      </c>
      <c r="IN284" s="1">
        <v>3.890194E-3</v>
      </c>
      <c r="IO284">
        <v>1.0076590000000001</v>
      </c>
      <c r="IP284">
        <v>0.60523249999999995</v>
      </c>
      <c r="IQ284">
        <v>56.185499999999998</v>
      </c>
      <c r="IR284" s="1">
        <v>3.7126960000000001E-3</v>
      </c>
      <c r="IS284">
        <v>0.96170310000000003</v>
      </c>
      <c r="IT284">
        <v>0.60522889999999996</v>
      </c>
      <c r="IU284">
        <v>54.939349999999997</v>
      </c>
      <c r="IV284" s="1">
        <v>3.5466709999999999E-3</v>
      </c>
      <c r="IW284">
        <v>0.9186164</v>
      </c>
      <c r="IX284">
        <v>0.60522310000000001</v>
      </c>
      <c r="IY284">
        <v>53.555219999999998</v>
      </c>
      <c r="IZ284" s="1">
        <v>3.3898460000000002E-3</v>
      </c>
      <c r="JA284">
        <v>0.87799269999999996</v>
      </c>
      <c r="JB284">
        <v>0.60522100000000001</v>
      </c>
      <c r="JC284">
        <v>52.27234</v>
      </c>
      <c r="JD284" s="1">
        <v>3.241819E-3</v>
      </c>
      <c r="JE284">
        <v>0.83969309999999997</v>
      </c>
      <c r="JF284">
        <v>0.60522189999999998</v>
      </c>
      <c r="JG284">
        <v>52.238979999999998</v>
      </c>
      <c r="JH284" s="1">
        <v>3.102549E-3</v>
      </c>
      <c r="JI284">
        <v>0.80354550000000002</v>
      </c>
      <c r="JJ284">
        <v>0.60522149999999997</v>
      </c>
      <c r="JK284">
        <v>52.162300000000002</v>
      </c>
      <c r="JL284" s="1">
        <v>2.9688240000000001E-3</v>
      </c>
      <c r="JM284">
        <v>0.76935949999999997</v>
      </c>
      <c r="JN284">
        <v>0.60522089999999995</v>
      </c>
      <c r="JO284">
        <v>51.311860000000003</v>
      </c>
      <c r="JP284" s="1">
        <v>2.8365740000000001E-3</v>
      </c>
      <c r="JQ284">
        <v>0.73697420000000002</v>
      </c>
      <c r="JR284">
        <v>0.60521979999999997</v>
      </c>
      <c r="JS284">
        <v>50.030140000000003</v>
      </c>
      <c r="JT284" s="1">
        <v>2.711579E-3</v>
      </c>
      <c r="JU284">
        <v>0.70626909999999998</v>
      </c>
      <c r="JV284">
        <v>0.60522140000000002</v>
      </c>
      <c r="JW284">
        <v>49.183540000000001</v>
      </c>
      <c r="JX284" s="1">
        <v>2.5935509999999999E-3</v>
      </c>
      <c r="JY284">
        <v>0.6771431</v>
      </c>
      <c r="JZ284">
        <v>0.60523400000000005</v>
      </c>
      <c r="KA284">
        <v>48.446429999999999</v>
      </c>
      <c r="KB284" s="1">
        <v>2.482087E-3</v>
      </c>
      <c r="KC284">
        <v>0.64946950000000003</v>
      </c>
      <c r="KD284">
        <v>0.60522310000000001</v>
      </c>
      <c r="KE284">
        <v>47.656649999999999</v>
      </c>
      <c r="KF284" s="1">
        <v>2.3765679999999999E-3</v>
      </c>
      <c r="KG284">
        <v>0.62319049999999998</v>
      </c>
      <c r="KH284">
        <v>0.60521749999999996</v>
      </c>
      <c r="KI284">
        <v>46.660299999999999</v>
      </c>
      <c r="KJ284" s="1">
        <v>2.2767080000000001E-3</v>
      </c>
      <c r="KK284">
        <v>0.59821369999999996</v>
      </c>
      <c r="KL284">
        <v>0.60522240000000005</v>
      </c>
      <c r="KM284">
        <v>46.971820000000001</v>
      </c>
      <c r="KN284" s="1">
        <v>2.1824660000000001E-3</v>
      </c>
      <c r="KO284">
        <v>0.57453980000000004</v>
      </c>
      <c r="KP284">
        <v>0.60522260000000005</v>
      </c>
      <c r="KQ284">
        <v>49.448560000000001</v>
      </c>
      <c r="KR284" s="1">
        <v>2.0930079999999999E-3</v>
      </c>
      <c r="KS284">
        <v>0.55203199999999997</v>
      </c>
      <c r="KT284">
        <v>0.60522600000000004</v>
      </c>
      <c r="KU284">
        <v>53.548780000000001</v>
      </c>
      <c r="KV284" s="1">
        <v>2.0081930000000001E-3</v>
      </c>
      <c r="KW284">
        <v>0.53059750000000006</v>
      </c>
      <c r="KX284">
        <v>0.60522909999999996</v>
      </c>
      <c r="KY284">
        <v>56.347209999999997</v>
      </c>
      <c r="KZ284" s="1">
        <v>1.9273789999999999E-3</v>
      </c>
      <c r="LA284">
        <v>0.51012049999999998</v>
      </c>
      <c r="LB284">
        <v>0.60522589999999998</v>
      </c>
      <c r="LC284">
        <v>56.083289999999998</v>
      </c>
      <c r="LD284" s="1">
        <v>1.850644E-3</v>
      </c>
      <c r="LE284">
        <v>0.49058079999999998</v>
      </c>
      <c r="LF284">
        <v>0.60522180000000003</v>
      </c>
      <c r="LG284">
        <v>54.457050000000002</v>
      </c>
      <c r="LH284" s="1">
        <v>1.7774119999999999E-3</v>
      </c>
      <c r="LI284">
        <v>0.47192800000000001</v>
      </c>
      <c r="LJ284">
        <v>0.6052303</v>
      </c>
      <c r="LK284">
        <v>52.908790000000003</v>
      </c>
      <c r="LL284" s="1">
        <v>1.7078200000000001E-3</v>
      </c>
      <c r="LM284">
        <v>0.45412000000000002</v>
      </c>
      <c r="LN284">
        <v>0.60522339999999997</v>
      </c>
      <c r="LO284">
        <v>51.248600000000003</v>
      </c>
      <c r="LP284" s="1">
        <v>1.641375E-3</v>
      </c>
      <c r="LQ284">
        <v>0.43709989999999999</v>
      </c>
      <c r="LR284">
        <v>0.60523059999999995</v>
      </c>
      <c r="LS284">
        <v>50.187100000000001</v>
      </c>
      <c r="LT284" s="1">
        <v>1.578082E-3</v>
      </c>
      <c r="LU284">
        <v>0.42081499999999999</v>
      </c>
      <c r="LV284">
        <v>0.60523260000000001</v>
      </c>
      <c r="LW284">
        <v>50.23545</v>
      </c>
      <c r="LX284" s="1">
        <v>1.51761E-3</v>
      </c>
      <c r="LY284">
        <v>0.40523979999999998</v>
      </c>
      <c r="LZ284">
        <v>0.60523070000000001</v>
      </c>
      <c r="MA284">
        <v>50.393630000000002</v>
      </c>
      <c r="MB284" s="1">
        <v>1.459901E-3</v>
      </c>
      <c r="MC284">
        <v>0.39035059999999999</v>
      </c>
      <c r="MD284">
        <v>0.60523210000000005</v>
      </c>
      <c r="ME284">
        <v>50.679769999999998</v>
      </c>
      <c r="MF284">
        <v>1.404766E-3</v>
      </c>
      <c r="MG284">
        <v>0.3761082</v>
      </c>
      <c r="MH284">
        <v>0.60522699999999996</v>
      </c>
      <c r="MI284">
        <v>50.494709999999998</v>
      </c>
      <c r="MJ284" s="1">
        <v>1.351903E-3</v>
      </c>
      <c r="MK284">
        <v>0.36245070000000001</v>
      </c>
      <c r="ML284">
        <v>0.60522299999999996</v>
      </c>
      <c r="MM284">
        <v>49.577629999999999</v>
      </c>
      <c r="MN284" s="1">
        <v>1.3009989999999999E-3</v>
      </c>
      <c r="MO284">
        <v>0.34933690000000001</v>
      </c>
      <c r="MP284">
        <v>0.6052265</v>
      </c>
      <c r="MQ284">
        <v>48.633110000000002</v>
      </c>
      <c r="MR284" s="1">
        <v>1.25226E-3</v>
      </c>
      <c r="MS284">
        <v>0.33675430000000001</v>
      </c>
      <c r="MT284">
        <v>0.60522600000000004</v>
      </c>
      <c r="MU284">
        <v>47.766370000000002</v>
      </c>
      <c r="MV284" s="1">
        <v>1.2056149999999999E-3</v>
      </c>
      <c r="MW284">
        <v>0.3247063</v>
      </c>
      <c r="MX284">
        <v>0.60523059999999995</v>
      </c>
      <c r="MY284">
        <v>47.796379999999999</v>
      </c>
      <c r="MZ284" s="1">
        <v>1.161126E-3</v>
      </c>
      <c r="NA284">
        <v>0.31316129999999998</v>
      </c>
      <c r="NB284">
        <v>0.6052208</v>
      </c>
      <c r="NC284">
        <v>48.056240000000003</v>
      </c>
      <c r="ND284" s="1">
        <v>1.1185380000000001E-3</v>
      </c>
      <c r="NE284">
        <v>0.30210350000000002</v>
      </c>
      <c r="NF284">
        <v>0.60522260000000005</v>
      </c>
      <c r="NG284">
        <v>49.199129999999997</v>
      </c>
      <c r="NH284" s="1">
        <v>1.0778319999999999E-3</v>
      </c>
      <c r="NI284">
        <v>0.29152339999999999</v>
      </c>
      <c r="NJ284">
        <v>0.60522500000000001</v>
      </c>
      <c r="NK284">
        <v>51.002040000000001</v>
      </c>
      <c r="NL284" s="1">
        <v>1.0388319999999999E-3</v>
      </c>
      <c r="NM284">
        <v>0.2813676</v>
      </c>
      <c r="NN284">
        <v>0.60522310000000001</v>
      </c>
      <c r="NO284">
        <v>51.172060000000002</v>
      </c>
      <c r="NP284" s="1">
        <v>1.00158E-3</v>
      </c>
      <c r="NQ284">
        <v>0.27163599999999999</v>
      </c>
      <c r="NR284">
        <v>0.60521910000000001</v>
      </c>
      <c r="NS284">
        <v>49.378149999999998</v>
      </c>
      <c r="NT284" s="1">
        <v>9.6585680000000002E-4</v>
      </c>
      <c r="NU284">
        <v>0.26230120000000001</v>
      </c>
      <c r="NV284">
        <v>0.60522549999999997</v>
      </c>
      <c r="NW284">
        <v>47.40128</v>
      </c>
      <c r="NX284" s="1">
        <v>9.3163719999999998E-4</v>
      </c>
      <c r="NY284">
        <v>0.25332870000000002</v>
      </c>
      <c r="NZ284">
        <v>0.60522589999999998</v>
      </c>
      <c r="OA284">
        <v>45.840710000000001</v>
      </c>
      <c r="OB284" s="1">
        <v>8.9892780000000005E-4</v>
      </c>
      <c r="OC284">
        <v>0.2447058</v>
      </c>
      <c r="OD284">
        <v>0.60522370000000003</v>
      </c>
      <c r="OE284">
        <v>45.488770000000002</v>
      </c>
      <c r="OF284" s="1">
        <v>8.6756500000000005E-4</v>
      </c>
      <c r="OG284">
        <v>0.2364076</v>
      </c>
      <c r="OH284">
        <v>0.60522149999999997</v>
      </c>
      <c r="OI284">
        <v>44.838650000000001</v>
      </c>
      <c r="OJ284" s="1">
        <v>8.3742829999999997E-4</v>
      </c>
      <c r="OK284">
        <v>0.22841230000000001</v>
      </c>
    </row>
    <row r="285" spans="1:401" x14ac:dyDescent="0.35">
      <c r="A285">
        <v>291</v>
      </c>
      <c r="B285" t="s">
        <v>4</v>
      </c>
      <c r="C285" t="s">
        <v>181</v>
      </c>
      <c r="D285" t="s">
        <v>291</v>
      </c>
      <c r="E285">
        <v>48.137059999999998</v>
      </c>
      <c r="F285">
        <v>0.71746779999999999</v>
      </c>
      <c r="G285">
        <v>26.537310000000002</v>
      </c>
      <c r="H285">
        <v>0</v>
      </c>
      <c r="I285">
        <v>0</v>
      </c>
      <c r="J285">
        <v>0.70948869999999997</v>
      </c>
      <c r="K285">
        <v>27.055</v>
      </c>
      <c r="L285">
        <v>0</v>
      </c>
      <c r="M285">
        <v>0</v>
      </c>
      <c r="N285">
        <v>0.70177699999999998</v>
      </c>
      <c r="O285">
        <v>27.434149999999999</v>
      </c>
      <c r="P285">
        <v>0</v>
      </c>
      <c r="Q285">
        <v>0</v>
      </c>
      <c r="R285">
        <v>0.69430650000000005</v>
      </c>
      <c r="S285">
        <v>28.512440000000002</v>
      </c>
      <c r="T285">
        <v>0</v>
      </c>
      <c r="U285">
        <v>0</v>
      </c>
      <c r="V285">
        <v>0.68689670000000003</v>
      </c>
      <c r="W285">
        <v>29.39697</v>
      </c>
      <c r="X285">
        <v>0</v>
      </c>
      <c r="Y285">
        <v>0</v>
      </c>
      <c r="Z285">
        <v>0.67967500000000003</v>
      </c>
      <c r="AA285">
        <v>29.24569</v>
      </c>
      <c r="AB285">
        <v>0</v>
      </c>
      <c r="AC285">
        <v>0</v>
      </c>
      <c r="AD285">
        <v>0.67250169999999998</v>
      </c>
      <c r="AE285">
        <v>28.193010000000001</v>
      </c>
      <c r="AF285">
        <v>0</v>
      </c>
      <c r="AG285">
        <v>0</v>
      </c>
      <c r="AH285">
        <v>0.66547820000000002</v>
      </c>
      <c r="AI285">
        <v>26.884640000000001</v>
      </c>
      <c r="AJ285">
        <v>0</v>
      </c>
      <c r="AK285">
        <v>0</v>
      </c>
      <c r="AL285">
        <v>0.65887209999999996</v>
      </c>
      <c r="AM285">
        <v>26.025310000000001</v>
      </c>
      <c r="AN285">
        <v>0</v>
      </c>
      <c r="AO285">
        <v>0</v>
      </c>
      <c r="AP285">
        <v>0.65291759999999999</v>
      </c>
      <c r="AQ285">
        <v>26.759070000000001</v>
      </c>
      <c r="AR285">
        <v>0</v>
      </c>
      <c r="AS285">
        <v>0</v>
      </c>
      <c r="AT285">
        <v>0.64695020000000003</v>
      </c>
      <c r="AU285">
        <v>28.82893</v>
      </c>
      <c r="AV285">
        <v>0</v>
      </c>
      <c r="AW285">
        <v>0</v>
      </c>
      <c r="AX285">
        <v>0.64093599999999995</v>
      </c>
      <c r="AY285">
        <v>31.57789</v>
      </c>
      <c r="AZ285">
        <v>0</v>
      </c>
      <c r="BA285">
        <v>0</v>
      </c>
      <c r="BB285">
        <v>0.63505259999999997</v>
      </c>
      <c r="BC285">
        <v>33.87762</v>
      </c>
      <c r="BD285">
        <v>0</v>
      </c>
      <c r="BE285">
        <v>0</v>
      </c>
      <c r="BF285">
        <v>0.62923899999999999</v>
      </c>
      <c r="BG285">
        <v>34.442239999999998</v>
      </c>
      <c r="BH285">
        <v>0</v>
      </c>
      <c r="BI285">
        <v>0</v>
      </c>
      <c r="BJ285">
        <v>0.62384830000000002</v>
      </c>
      <c r="BK285">
        <v>33.5884</v>
      </c>
      <c r="BL285" s="1">
        <v>8.8273249999999994E-37</v>
      </c>
      <c r="BM285" s="1">
        <v>1.4445320000000001E-35</v>
      </c>
      <c r="BN285">
        <v>0.61866049999999995</v>
      </c>
      <c r="BO285">
        <v>32.298310000000001</v>
      </c>
      <c r="BP285" s="1">
        <v>2.6600869999999998E-24</v>
      </c>
      <c r="BQ285" s="1">
        <v>4.3653029999999999E-23</v>
      </c>
      <c r="BR285">
        <v>0.61381759999999996</v>
      </c>
      <c r="BS285">
        <v>31.054020000000001</v>
      </c>
      <c r="BT285" s="1">
        <v>1.595292E-18</v>
      </c>
      <c r="BU285" s="1">
        <v>2.6453880000000001E-17</v>
      </c>
      <c r="BV285">
        <v>0.60935620000000001</v>
      </c>
      <c r="BW285">
        <v>30.848240000000001</v>
      </c>
      <c r="BX285" s="1">
        <v>1.312936E-12</v>
      </c>
      <c r="BY285" s="1">
        <v>2.18636E-11</v>
      </c>
      <c r="BZ285">
        <v>0.60538130000000001</v>
      </c>
      <c r="CA285">
        <v>31.220410000000001</v>
      </c>
      <c r="CB285" s="1">
        <v>2.9337810000000001E-9</v>
      </c>
      <c r="CC285" s="1">
        <v>4.9069339999999997E-8</v>
      </c>
      <c r="CD285">
        <v>0.60187330000000006</v>
      </c>
      <c r="CE285">
        <v>32.02028</v>
      </c>
      <c r="CF285" s="1">
        <v>9.6629950000000006E-7</v>
      </c>
      <c r="CG285" s="1">
        <v>1.6240840000000002E-5</v>
      </c>
      <c r="CH285">
        <v>0.59891930000000004</v>
      </c>
      <c r="CI285">
        <v>32.7273</v>
      </c>
      <c r="CJ285" s="1">
        <v>9.3268010000000003E-5</v>
      </c>
      <c r="CK285" s="1">
        <v>1.57054E-3</v>
      </c>
      <c r="CL285">
        <v>0.59652439999999995</v>
      </c>
      <c r="CM285">
        <v>33.038719999999998</v>
      </c>
      <c r="CN285" s="1">
        <v>3.5699120000000002E-3</v>
      </c>
      <c r="CO285" s="1">
        <v>6.0290490000000002E-2</v>
      </c>
      <c r="CP285">
        <v>0.59440919999999997</v>
      </c>
      <c r="CQ285">
        <v>32.938400000000001</v>
      </c>
      <c r="CR285" s="1">
        <v>6.502724E-2</v>
      </c>
      <c r="CS285">
        <v>1.100117</v>
      </c>
      <c r="CT285">
        <v>0.59239819999999999</v>
      </c>
      <c r="CU285">
        <v>32.472940000000001</v>
      </c>
      <c r="CV285">
        <v>0.63447390000000004</v>
      </c>
      <c r="CW285">
        <v>10.75604</v>
      </c>
      <c r="CX285">
        <v>0.59039470000000005</v>
      </c>
      <c r="CY285">
        <v>31.880019999999998</v>
      </c>
      <c r="CZ285">
        <v>3.6267800000000001</v>
      </c>
      <c r="DA285">
        <v>61.632080000000002</v>
      </c>
      <c r="DB285">
        <v>0.58826509999999999</v>
      </c>
      <c r="DC285">
        <v>31.99502</v>
      </c>
      <c r="DD285">
        <v>13.0467</v>
      </c>
      <c r="DE285">
        <v>222.1883</v>
      </c>
      <c r="DF285">
        <v>0.58593640000000002</v>
      </c>
      <c r="DG285">
        <v>33.290129999999998</v>
      </c>
      <c r="DH285">
        <v>31.320609999999999</v>
      </c>
      <c r="DI285">
        <v>534.53449999999998</v>
      </c>
      <c r="DJ285">
        <v>0.58327280000000004</v>
      </c>
      <c r="DK285">
        <v>36.46011</v>
      </c>
      <c r="DL285">
        <v>52.727150000000002</v>
      </c>
      <c r="DM285">
        <v>902.16800000000001</v>
      </c>
      <c r="DN285">
        <v>0.58031650000000001</v>
      </c>
      <c r="DO285">
        <v>40.588740000000001</v>
      </c>
      <c r="DP285">
        <v>65.035250000000005</v>
      </c>
      <c r="DQ285">
        <v>1115.8889999999999</v>
      </c>
      <c r="DR285">
        <v>0.57710419999999996</v>
      </c>
      <c r="DS285">
        <v>42.345080000000003</v>
      </c>
      <c r="DT285">
        <v>61.182670000000002</v>
      </c>
      <c r="DU285">
        <v>1052.903</v>
      </c>
      <c r="DV285">
        <v>0.57360100000000003</v>
      </c>
      <c r="DW285">
        <v>41.839840000000002</v>
      </c>
      <c r="DX285">
        <v>45.403239999999997</v>
      </c>
      <c r="DY285">
        <v>783.82039999999995</v>
      </c>
      <c r="DZ285">
        <v>0.56976369999999998</v>
      </c>
      <c r="EA285">
        <v>40.607590000000002</v>
      </c>
      <c r="EB285">
        <v>27.435870000000001</v>
      </c>
      <c r="EC285">
        <v>475.17720000000003</v>
      </c>
      <c r="ED285">
        <v>0.5657297</v>
      </c>
      <c r="EE285">
        <v>39.324559999999998</v>
      </c>
      <c r="EF285">
        <v>13.889620000000001</v>
      </c>
      <c r="EG285">
        <v>241.3673</v>
      </c>
      <c r="EH285">
        <v>0.5616428</v>
      </c>
      <c r="EI285">
        <v>38.729700000000001</v>
      </c>
      <c r="EJ285">
        <v>6.0476619999999999</v>
      </c>
      <c r="EK285">
        <v>105.4509</v>
      </c>
      <c r="EL285">
        <v>0.55780169999999996</v>
      </c>
      <c r="EM285">
        <v>39.515189999999997</v>
      </c>
      <c r="EN285">
        <v>2.3232050000000002</v>
      </c>
      <c r="EO285">
        <v>40.632779999999997</v>
      </c>
      <c r="EP285">
        <v>0.55425780000000002</v>
      </c>
      <c r="EQ285">
        <v>42.461210000000001</v>
      </c>
      <c r="ER285">
        <v>0.8109577</v>
      </c>
      <c r="ES285">
        <v>14.221120000000001</v>
      </c>
      <c r="ET285">
        <v>0.55107220000000001</v>
      </c>
      <c r="EU285">
        <v>45.872669999999999</v>
      </c>
      <c r="EV285">
        <v>0.27057029999999999</v>
      </c>
      <c r="EW285">
        <v>4.7579469999999997</v>
      </c>
      <c r="EX285">
        <v>0.54817260000000001</v>
      </c>
      <c r="EY285">
        <v>46.96622</v>
      </c>
      <c r="EZ285" s="1">
        <v>9.7911319999999996E-2</v>
      </c>
      <c r="FA285">
        <v>1.724656</v>
      </c>
      <c r="FB285">
        <v>0.54561789999999999</v>
      </c>
      <c r="FC285">
        <v>46.714689999999997</v>
      </c>
      <c r="FD285" s="1">
        <v>4.8585570000000002E-2</v>
      </c>
      <c r="FE285">
        <v>0.85706599999999999</v>
      </c>
      <c r="FF285">
        <v>0.54344959999999998</v>
      </c>
      <c r="FG285">
        <v>46.043590000000002</v>
      </c>
      <c r="FH285" s="1">
        <v>3.6702899999999997E-2</v>
      </c>
      <c r="FI285">
        <v>0.64818790000000004</v>
      </c>
      <c r="FJ285">
        <v>0.54164979999999996</v>
      </c>
      <c r="FK285">
        <v>45.539850000000001</v>
      </c>
      <c r="FL285" s="1">
        <v>3.4744990000000003E-2</v>
      </c>
      <c r="FM285">
        <v>0.61423459999999996</v>
      </c>
      <c r="FN285">
        <v>0.54022559999999997</v>
      </c>
      <c r="FO285">
        <v>45.99727</v>
      </c>
      <c r="FP285" s="1">
        <v>3.4496279999999997E-2</v>
      </c>
      <c r="FQ285">
        <v>0.61041199999999995</v>
      </c>
      <c r="FR285">
        <v>0.53913149999999999</v>
      </c>
      <c r="FS285">
        <v>46.885420000000003</v>
      </c>
      <c r="FT285" s="1">
        <v>3.3756550000000003E-2</v>
      </c>
      <c r="FU285">
        <v>0.59781960000000001</v>
      </c>
      <c r="FV285">
        <v>0.53828980000000004</v>
      </c>
      <c r="FW285">
        <v>47.956400000000002</v>
      </c>
      <c r="FX285">
        <v>3.2158440000000003E-2</v>
      </c>
      <c r="FY285">
        <v>0.56982869999999997</v>
      </c>
      <c r="FZ285">
        <v>0.53765810000000003</v>
      </c>
      <c r="GA285">
        <v>48.1021</v>
      </c>
      <c r="GB285" s="1">
        <v>2.9804689999999998E-2</v>
      </c>
      <c r="GC285">
        <v>0.52832690000000004</v>
      </c>
      <c r="GD285">
        <v>0.53718339999999998</v>
      </c>
      <c r="GE285">
        <v>47.686889999999998</v>
      </c>
      <c r="GF285" s="1">
        <v>2.6838460000000001E-2</v>
      </c>
      <c r="GG285">
        <v>0.47590870000000002</v>
      </c>
      <c r="GH285">
        <v>0.53684810000000005</v>
      </c>
      <c r="GI285">
        <v>46.73001</v>
      </c>
      <c r="GJ285" s="1">
        <v>2.3394450000000001E-2</v>
      </c>
      <c r="GK285">
        <v>0.41494900000000001</v>
      </c>
      <c r="GL285">
        <v>0.53660319999999995</v>
      </c>
      <c r="GM285">
        <v>45.799129999999998</v>
      </c>
      <c r="GN285" s="1">
        <v>1.9690329999999999E-2</v>
      </c>
      <c r="GO285">
        <v>0.34930909999999998</v>
      </c>
      <c r="GP285">
        <v>0.53641930000000004</v>
      </c>
      <c r="GQ285">
        <v>44.999899999999997</v>
      </c>
      <c r="GR285" s="1">
        <v>1.605359E-2</v>
      </c>
      <c r="GS285">
        <v>0.28481770000000001</v>
      </c>
      <c r="GT285">
        <v>0.53630160000000004</v>
      </c>
      <c r="GU285">
        <v>45.604869999999998</v>
      </c>
      <c r="GV285" s="1">
        <v>1.2829999999999999E-2</v>
      </c>
      <c r="GW285">
        <v>0.2276396</v>
      </c>
      <c r="GX285">
        <v>0.53621750000000001</v>
      </c>
      <c r="GY285">
        <v>46.833370000000002</v>
      </c>
      <c r="GZ285" s="1">
        <v>1.0244700000000001E-2</v>
      </c>
      <c r="HA285">
        <v>0.1817945</v>
      </c>
      <c r="HB285">
        <v>0.53616299999999995</v>
      </c>
      <c r="HC285">
        <v>48.696849999999998</v>
      </c>
      <c r="HD285" s="1">
        <v>8.3451350000000001E-3</v>
      </c>
      <c r="HE285">
        <v>0.1480699</v>
      </c>
      <c r="HF285">
        <v>0.5361245</v>
      </c>
      <c r="HG285">
        <v>50.31062</v>
      </c>
      <c r="HH285" s="1">
        <v>7.0311710000000001E-3</v>
      </c>
      <c r="HI285">
        <v>0.1247583</v>
      </c>
      <c r="HJ285">
        <v>0.53608719999999999</v>
      </c>
      <c r="HK285">
        <v>50.42192</v>
      </c>
      <c r="HL285" s="1">
        <v>6.1492040000000001E-3</v>
      </c>
      <c r="HM285">
        <v>0.10910739999999999</v>
      </c>
      <c r="HN285">
        <v>0.53607990000000005</v>
      </c>
      <c r="HO285">
        <v>49.945189999999997</v>
      </c>
      <c r="HP285" s="1">
        <v>5.5510280000000004E-3</v>
      </c>
      <c r="HQ285" s="1">
        <v>9.8487279999999996E-2</v>
      </c>
      <c r="HR285">
        <v>0.53606989999999999</v>
      </c>
      <c r="HS285">
        <v>49.064030000000002</v>
      </c>
      <c r="HT285" s="1">
        <v>5.1249249999999998E-3</v>
      </c>
      <c r="HU285" s="1">
        <v>9.0925350000000002E-2</v>
      </c>
      <c r="HV285">
        <v>0.53604839999999998</v>
      </c>
      <c r="HW285">
        <v>48.285769999999999</v>
      </c>
      <c r="HX285" s="1">
        <v>4.799134E-3</v>
      </c>
      <c r="HY285" s="1">
        <v>8.5149059999999999E-2</v>
      </c>
      <c r="HZ285">
        <v>0.53605329999999995</v>
      </c>
      <c r="IA285">
        <v>48.814509999999999</v>
      </c>
      <c r="IB285" s="1">
        <v>4.5317459999999997E-3</v>
      </c>
      <c r="IC285">
        <v>8.0406389999999994E-2</v>
      </c>
      <c r="ID285">
        <v>0.53605290000000005</v>
      </c>
      <c r="IE285">
        <v>51.176130000000001</v>
      </c>
      <c r="IF285" s="1">
        <v>4.3002800000000001E-3</v>
      </c>
      <c r="IG285" s="1">
        <v>7.6294580000000001E-2</v>
      </c>
      <c r="IH285">
        <v>0.53604560000000001</v>
      </c>
      <c r="II285">
        <v>54.537350000000004</v>
      </c>
      <c r="IJ285" s="1">
        <v>4.0918999999999999E-3</v>
      </c>
      <c r="IK285" s="1">
        <v>7.2599899999999995E-2</v>
      </c>
      <c r="IL285">
        <v>0.53603820000000002</v>
      </c>
      <c r="IM285">
        <v>56.361669999999997</v>
      </c>
      <c r="IN285" s="1">
        <v>3.9009800000000001E-3</v>
      </c>
      <c r="IO285" s="1">
        <v>6.92083E-2</v>
      </c>
      <c r="IP285">
        <v>0.53604439999999998</v>
      </c>
      <c r="IQ285">
        <v>56.188969999999998</v>
      </c>
      <c r="IR285" s="1">
        <v>3.7227670000000001E-3</v>
      </c>
      <c r="IS285" s="1">
        <v>6.6050490000000003E-2</v>
      </c>
      <c r="IT285">
        <v>0.53603800000000001</v>
      </c>
      <c r="IU285">
        <v>54.941859999999998</v>
      </c>
      <c r="IV285" s="1">
        <v>3.556132E-3</v>
      </c>
      <c r="IW285" s="1">
        <v>6.3090030000000005E-2</v>
      </c>
      <c r="IX285">
        <v>0.53604879999999999</v>
      </c>
      <c r="IY285">
        <v>53.55742</v>
      </c>
      <c r="IZ285" s="1">
        <v>3.3987750000000001E-3</v>
      </c>
      <c r="JA285" s="1">
        <v>6.0299289999999998E-2</v>
      </c>
      <c r="JB285">
        <v>0.53604629999999998</v>
      </c>
      <c r="JC285">
        <v>52.281829999999999</v>
      </c>
      <c r="JD285" s="1">
        <v>3.250228E-3</v>
      </c>
      <c r="JE285" s="1">
        <v>5.7668129999999998E-2</v>
      </c>
      <c r="JF285">
        <v>0.53604759999999996</v>
      </c>
      <c r="JG285">
        <v>52.261249999999997</v>
      </c>
      <c r="JH285">
        <v>3.1105030000000001E-3</v>
      </c>
      <c r="JI285" s="1">
        <v>5.5184749999999998E-2</v>
      </c>
      <c r="JJ285">
        <v>0.53604750000000001</v>
      </c>
      <c r="JK285">
        <v>52.17559</v>
      </c>
      <c r="JL285" s="1">
        <v>2.9763540000000001E-3</v>
      </c>
      <c r="JM285" s="1">
        <v>5.283649E-2</v>
      </c>
      <c r="JN285">
        <v>0.5360471</v>
      </c>
      <c r="JO285">
        <v>51.329360000000001</v>
      </c>
      <c r="JP285" s="1">
        <v>2.843688E-3</v>
      </c>
      <c r="JQ285" s="1">
        <v>5.061181E-2</v>
      </c>
      <c r="JR285">
        <v>0.53604700000000005</v>
      </c>
      <c r="JS285">
        <v>50.044249999999998</v>
      </c>
      <c r="JT285" s="1">
        <v>2.7183200000000002E-3</v>
      </c>
      <c r="JU285" s="1">
        <v>4.850256E-2</v>
      </c>
      <c r="JV285">
        <v>0.53604649999999998</v>
      </c>
      <c r="JW285">
        <v>49.184379999999997</v>
      </c>
      <c r="JX285" s="1">
        <v>2.5999249999999999E-3</v>
      </c>
      <c r="JY285" s="1">
        <v>4.6501809999999998E-2</v>
      </c>
      <c r="JZ285">
        <v>0.53605329999999995</v>
      </c>
      <c r="KA285">
        <v>48.442990000000002</v>
      </c>
      <c r="KB285" s="1">
        <v>2.4881220000000002E-3</v>
      </c>
      <c r="KC285" s="1">
        <v>4.4601120000000001E-2</v>
      </c>
      <c r="KD285">
        <v>0.53604879999999999</v>
      </c>
      <c r="KE285">
        <v>47.653860000000002</v>
      </c>
      <c r="KF285" s="1">
        <v>2.3822930000000002E-3</v>
      </c>
      <c r="KG285" s="1">
        <v>4.2795949999999999E-2</v>
      </c>
      <c r="KH285">
        <v>0.53604470000000004</v>
      </c>
      <c r="KI285">
        <v>46.664810000000003</v>
      </c>
      <c r="KJ285" s="1">
        <v>2.282142E-3</v>
      </c>
      <c r="KK285" s="1">
        <v>4.1080230000000002E-2</v>
      </c>
      <c r="KL285">
        <v>0.53604890000000005</v>
      </c>
      <c r="KM285">
        <v>46.995690000000003</v>
      </c>
      <c r="KN285">
        <v>2.187605E-3</v>
      </c>
      <c r="KO285" s="1">
        <v>3.9453990000000001E-2</v>
      </c>
      <c r="KP285">
        <v>0.53604879999999999</v>
      </c>
      <c r="KQ285">
        <v>49.483240000000002</v>
      </c>
      <c r="KR285" s="1">
        <v>2.0978889999999999E-3</v>
      </c>
      <c r="KS285" s="1">
        <v>3.7907990000000003E-2</v>
      </c>
      <c r="KT285">
        <v>0.53605139999999996</v>
      </c>
      <c r="KU285">
        <v>53.577280000000002</v>
      </c>
      <c r="KV285" s="1">
        <v>2.0128329999999999E-3</v>
      </c>
      <c r="KW285" s="1">
        <v>3.6435870000000002E-2</v>
      </c>
      <c r="KX285">
        <v>0.53605259999999999</v>
      </c>
      <c r="KY285">
        <v>56.349820000000001</v>
      </c>
      <c r="KZ285" s="1">
        <v>1.9318060000000001E-3</v>
      </c>
      <c r="LA285" s="1">
        <v>3.502947E-2</v>
      </c>
      <c r="LB285">
        <v>0.53605150000000001</v>
      </c>
      <c r="LC285">
        <v>56.072040000000001</v>
      </c>
      <c r="LD285" s="1">
        <v>1.8548659999999999E-3</v>
      </c>
      <c r="LE285" s="1">
        <v>3.3687469999999997E-2</v>
      </c>
      <c r="LF285">
        <v>0.53604870000000004</v>
      </c>
      <c r="LG285">
        <v>54.456299999999999</v>
      </c>
      <c r="LH285" s="1">
        <v>1.7814420000000001E-3</v>
      </c>
      <c r="LI285" s="1">
        <v>3.240639E-2</v>
      </c>
      <c r="LJ285">
        <v>0.53605440000000004</v>
      </c>
      <c r="LK285">
        <v>52.914200000000001</v>
      </c>
      <c r="LL285" s="1">
        <v>1.711661E-3</v>
      </c>
      <c r="LM285" s="1">
        <v>3.118334E-2</v>
      </c>
      <c r="LN285">
        <v>0.53604960000000001</v>
      </c>
      <c r="LO285">
        <v>51.261760000000002</v>
      </c>
      <c r="LP285" s="1">
        <v>1.645037E-3</v>
      </c>
      <c r="LQ285" s="1">
        <v>3.0014349999999999E-2</v>
      </c>
      <c r="LR285">
        <v>0.53605460000000005</v>
      </c>
      <c r="LS285">
        <v>50.211539999999999</v>
      </c>
      <c r="LT285" s="1">
        <v>1.581582E-3</v>
      </c>
      <c r="LU285" s="1">
        <v>2.889599E-2</v>
      </c>
      <c r="LV285">
        <v>0.53605630000000004</v>
      </c>
      <c r="LW285">
        <v>50.260460000000002</v>
      </c>
      <c r="LX285" s="1">
        <v>1.520955E-3</v>
      </c>
      <c r="LY285" s="1">
        <v>2.7826389999999999E-2</v>
      </c>
      <c r="LZ285">
        <v>0.53605029999999998</v>
      </c>
      <c r="MA285">
        <v>50.403759999999998</v>
      </c>
      <c r="MB285" s="1">
        <v>1.4630839999999999E-3</v>
      </c>
      <c r="MC285" s="1">
        <v>2.680374E-2</v>
      </c>
      <c r="MD285">
        <v>0.53605480000000005</v>
      </c>
      <c r="ME285">
        <v>50.686839999999997</v>
      </c>
      <c r="MF285" s="1">
        <v>1.407815E-3</v>
      </c>
      <c r="MG285" s="1">
        <v>2.5825629999999999E-2</v>
      </c>
      <c r="MH285">
        <v>0.53605119999999995</v>
      </c>
      <c r="MI285">
        <v>50.483919999999998</v>
      </c>
      <c r="MJ285" s="1">
        <v>1.354821E-3</v>
      </c>
      <c r="MK285">
        <v>2.4887679999999999E-2</v>
      </c>
      <c r="ML285">
        <v>0.53604929999999995</v>
      </c>
      <c r="MM285">
        <v>49.565730000000002</v>
      </c>
      <c r="MN285" s="1">
        <v>1.303804E-3</v>
      </c>
      <c r="MO285" s="1">
        <v>2.3987169999999999E-2</v>
      </c>
      <c r="MP285">
        <v>0.53605219999999998</v>
      </c>
      <c r="MQ285">
        <v>48.62912</v>
      </c>
      <c r="MR285" s="1">
        <v>1.254944E-3</v>
      </c>
      <c r="MS285">
        <v>2.3123069999999999E-2</v>
      </c>
      <c r="MT285">
        <v>0.53605449999999999</v>
      </c>
      <c r="MU285">
        <v>47.769419999999997</v>
      </c>
      <c r="MV285" s="1">
        <v>1.2081850000000001E-3</v>
      </c>
      <c r="MW285" s="1">
        <v>2.2295720000000002E-2</v>
      </c>
      <c r="MX285">
        <v>0.5360549</v>
      </c>
      <c r="MY285">
        <v>47.81429</v>
      </c>
      <c r="MZ285" s="1">
        <v>1.1635790000000001E-3</v>
      </c>
      <c r="NA285" s="1">
        <v>2.1502810000000001E-2</v>
      </c>
      <c r="NB285">
        <v>0.53604700000000005</v>
      </c>
      <c r="NC285">
        <v>48.086350000000003</v>
      </c>
      <c r="ND285" s="1">
        <v>1.1208839999999999E-3</v>
      </c>
      <c r="NE285" s="1">
        <v>2.0743459999999998E-2</v>
      </c>
      <c r="NF285">
        <v>0.5360473</v>
      </c>
      <c r="NG285">
        <v>49.235230000000001</v>
      </c>
      <c r="NH285" s="1">
        <v>1.080075E-3</v>
      </c>
      <c r="NI285" s="1">
        <v>2.0016809999999999E-2</v>
      </c>
      <c r="NJ285">
        <v>0.53605009999999997</v>
      </c>
      <c r="NK285">
        <v>51.033540000000002</v>
      </c>
      <c r="NL285" s="1">
        <v>1.0409799999999999E-3</v>
      </c>
      <c r="NM285" s="1">
        <v>1.9319369999999999E-2</v>
      </c>
      <c r="NN285">
        <v>0.53604940000000001</v>
      </c>
      <c r="NO285">
        <v>51.173540000000003</v>
      </c>
      <c r="NP285" s="1">
        <v>1.0036380000000001E-3</v>
      </c>
      <c r="NQ285" s="1">
        <v>1.8651069999999999E-2</v>
      </c>
      <c r="NR285">
        <v>0.53604580000000002</v>
      </c>
      <c r="NS285">
        <v>49.381169999999997</v>
      </c>
      <c r="NT285" s="1">
        <v>9.6783030000000003E-4</v>
      </c>
      <c r="NU285" s="1">
        <v>1.8010080000000001E-2</v>
      </c>
      <c r="NV285">
        <v>0.53605040000000004</v>
      </c>
      <c r="NW285">
        <v>47.410269999999997</v>
      </c>
      <c r="NX285" s="1">
        <v>9.3353130000000002E-4</v>
      </c>
      <c r="NY285" s="1">
        <v>1.7393949999999998E-2</v>
      </c>
      <c r="NZ285">
        <v>0.53605100000000006</v>
      </c>
      <c r="OA285">
        <v>45.858310000000003</v>
      </c>
      <c r="OB285" s="1">
        <v>9.0074739999999995E-4</v>
      </c>
      <c r="OC285" s="1">
        <v>1.6801770000000001E-2</v>
      </c>
      <c r="OD285">
        <v>0.53604830000000003</v>
      </c>
      <c r="OE285">
        <v>45.519329999999997</v>
      </c>
      <c r="OF285" s="1">
        <v>8.6931550000000002E-4</v>
      </c>
      <c r="OG285" s="1">
        <v>1.623202E-2</v>
      </c>
      <c r="OH285">
        <v>0.53604859999999999</v>
      </c>
      <c r="OI285">
        <v>44.85369</v>
      </c>
      <c r="OJ285" s="1">
        <v>8.3911559999999997E-4</v>
      </c>
      <c r="OK285">
        <v>1.5682979999999999E-2</v>
      </c>
    </row>
    <row r="286" spans="1:401" x14ac:dyDescent="0.35">
      <c r="A286">
        <v>292</v>
      </c>
      <c r="B286" t="s">
        <v>4</v>
      </c>
      <c r="C286" t="s">
        <v>181</v>
      </c>
      <c r="D286" t="s">
        <v>292</v>
      </c>
      <c r="E286">
        <v>127.2723</v>
      </c>
      <c r="F286">
        <v>1.091593</v>
      </c>
      <c r="G286">
        <v>26.538080000000001</v>
      </c>
      <c r="H286">
        <v>0</v>
      </c>
      <c r="I286">
        <v>0</v>
      </c>
      <c r="J286">
        <v>1.0832349999999999</v>
      </c>
      <c r="K286">
        <v>27.054510000000001</v>
      </c>
      <c r="L286">
        <v>0</v>
      </c>
      <c r="M286">
        <v>0</v>
      </c>
      <c r="N286">
        <v>1.0751999999999999</v>
      </c>
      <c r="O286">
        <v>27.43318</v>
      </c>
      <c r="P286">
        <v>0</v>
      </c>
      <c r="Q286">
        <v>0</v>
      </c>
      <c r="R286">
        <v>1.067318</v>
      </c>
      <c r="S286">
        <v>28.51465</v>
      </c>
      <c r="T286">
        <v>0</v>
      </c>
      <c r="U286">
        <v>0</v>
      </c>
      <c r="V286">
        <v>1.0593630000000001</v>
      </c>
      <c r="W286">
        <v>29.399080000000001</v>
      </c>
      <c r="X286">
        <v>0</v>
      </c>
      <c r="Y286">
        <v>0</v>
      </c>
      <c r="Z286">
        <v>1.051531</v>
      </c>
      <c r="AA286">
        <v>29.24821</v>
      </c>
      <c r="AB286">
        <v>0</v>
      </c>
      <c r="AC286">
        <v>0</v>
      </c>
      <c r="AD286">
        <v>1.043801</v>
      </c>
      <c r="AE286">
        <v>28.198250000000002</v>
      </c>
      <c r="AF286">
        <v>0</v>
      </c>
      <c r="AG286">
        <v>0</v>
      </c>
      <c r="AH286">
        <v>1.036289</v>
      </c>
      <c r="AI286">
        <v>26.890319999999999</v>
      </c>
      <c r="AJ286">
        <v>0</v>
      </c>
      <c r="AK286">
        <v>0</v>
      </c>
      <c r="AL286">
        <v>1.029423</v>
      </c>
      <c r="AM286">
        <v>26.0305</v>
      </c>
      <c r="AN286">
        <v>0</v>
      </c>
      <c r="AO286">
        <v>0</v>
      </c>
      <c r="AP286">
        <v>1.023299</v>
      </c>
      <c r="AQ286">
        <v>26.76304</v>
      </c>
      <c r="AR286">
        <v>0</v>
      </c>
      <c r="AS286">
        <v>0</v>
      </c>
      <c r="AT286">
        <v>1.017104</v>
      </c>
      <c r="AU286">
        <v>28.830549999999999</v>
      </c>
      <c r="AV286">
        <v>0</v>
      </c>
      <c r="AW286">
        <v>0</v>
      </c>
      <c r="AX286">
        <v>1.0108740000000001</v>
      </c>
      <c r="AY286">
        <v>31.578859999999999</v>
      </c>
      <c r="AZ286">
        <v>0</v>
      </c>
      <c r="BA286">
        <v>0</v>
      </c>
      <c r="BB286">
        <v>1.004912</v>
      </c>
      <c r="BC286">
        <v>33.877270000000003</v>
      </c>
      <c r="BD286">
        <v>0</v>
      </c>
      <c r="BE286">
        <v>0</v>
      </c>
      <c r="BF286">
        <v>0.99903109999999995</v>
      </c>
      <c r="BG286">
        <v>34.442210000000003</v>
      </c>
      <c r="BH286">
        <v>0</v>
      </c>
      <c r="BI286">
        <v>0</v>
      </c>
      <c r="BJ286">
        <v>0.99359249999999999</v>
      </c>
      <c r="BK286">
        <v>33.592640000000003</v>
      </c>
      <c r="BL286" s="1">
        <v>8.2171419999999997E-37</v>
      </c>
      <c r="BM286" s="1">
        <v>2.8535210000000001E-35</v>
      </c>
      <c r="BN286">
        <v>0.988259</v>
      </c>
      <c r="BO286">
        <v>32.304490000000001</v>
      </c>
      <c r="BP286" s="1">
        <v>2.5211669999999999E-24</v>
      </c>
      <c r="BQ286" s="1">
        <v>8.6282599999999997E-23</v>
      </c>
      <c r="BR286">
        <v>0.9832938</v>
      </c>
      <c r="BS286">
        <v>31.06072</v>
      </c>
      <c r="BT286" s="1">
        <v>1.519402E-18</v>
      </c>
      <c r="BU286" s="1">
        <v>5.3045319999999999E-17</v>
      </c>
      <c r="BV286">
        <v>0.97870650000000003</v>
      </c>
      <c r="BW286">
        <v>30.85538</v>
      </c>
      <c r="BX286" s="1">
        <v>1.2843930000000001E-12</v>
      </c>
      <c r="BY286" s="1">
        <v>4.5652439999999998E-11</v>
      </c>
      <c r="BZ286">
        <v>0.9747306</v>
      </c>
      <c r="CA286">
        <v>31.222670000000001</v>
      </c>
      <c r="CB286" s="1">
        <v>2.8856189999999999E-9</v>
      </c>
      <c r="CC286" s="1">
        <v>1.036024E-7</v>
      </c>
      <c r="CD286">
        <v>0.97125850000000002</v>
      </c>
      <c r="CE286">
        <v>32.022860000000001</v>
      </c>
      <c r="CF286" s="1">
        <v>9.5348379999999995E-7</v>
      </c>
      <c r="CG286" s="1">
        <v>3.4516189999999999E-5</v>
      </c>
      <c r="CH286">
        <v>0.96831869999999998</v>
      </c>
      <c r="CI286">
        <v>32.723190000000002</v>
      </c>
      <c r="CJ286" s="1">
        <v>9.2252060000000001E-5</v>
      </c>
      <c r="CK286" s="1">
        <v>3.3544769999999998E-3</v>
      </c>
      <c r="CL286">
        <v>0.9660803</v>
      </c>
      <c r="CM286">
        <v>33.034950000000002</v>
      </c>
      <c r="CN286" s="1">
        <v>3.5379780000000002E-3</v>
      </c>
      <c r="CO286">
        <v>0.1293078</v>
      </c>
      <c r="CP286">
        <v>0.96402109999999996</v>
      </c>
      <c r="CQ286">
        <v>32.936329999999998</v>
      </c>
      <c r="CR286" s="1">
        <v>6.4554509999999996E-2</v>
      </c>
      <c r="CS286">
        <v>2.3680029999999999</v>
      </c>
      <c r="CT286">
        <v>0.96203300000000003</v>
      </c>
      <c r="CU286">
        <v>32.473640000000003</v>
      </c>
      <c r="CV286">
        <v>0.63080239999999999</v>
      </c>
      <c r="CW286">
        <v>23.226980000000001</v>
      </c>
      <c r="CX286">
        <v>0.96000350000000001</v>
      </c>
      <c r="CY286">
        <v>31.885529999999999</v>
      </c>
      <c r="CZ286">
        <v>3.610611</v>
      </c>
      <c r="DA286">
        <v>133.47280000000001</v>
      </c>
      <c r="DB286">
        <v>0.95783220000000002</v>
      </c>
      <c r="DC286">
        <v>32.003959999999999</v>
      </c>
      <c r="DD286">
        <v>13.00423</v>
      </c>
      <c r="DE286">
        <v>482.39659999999998</v>
      </c>
      <c r="DF286">
        <v>0.95543900000000004</v>
      </c>
      <c r="DG286">
        <v>33.299329999999998</v>
      </c>
      <c r="DH286">
        <v>31.252890000000001</v>
      </c>
      <c r="DI286">
        <v>1163.1759999999999</v>
      </c>
      <c r="DJ286">
        <v>0.95264280000000001</v>
      </c>
      <c r="DK286">
        <v>36.468310000000002</v>
      </c>
      <c r="DL286">
        <v>52.665649999999999</v>
      </c>
      <c r="DM286">
        <v>1966.99</v>
      </c>
      <c r="DN286">
        <v>0.94958560000000003</v>
      </c>
      <c r="DO286">
        <v>40.590679999999999</v>
      </c>
      <c r="DP286">
        <v>65.018289999999993</v>
      </c>
      <c r="DQ286">
        <v>2437.0100000000002</v>
      </c>
      <c r="DR286">
        <v>0.94626889999999997</v>
      </c>
      <c r="DS286">
        <v>42.341500000000003</v>
      </c>
      <c r="DT286">
        <v>61.217030000000001</v>
      </c>
      <c r="DU286">
        <v>2302.6129999999998</v>
      </c>
      <c r="DV286">
        <v>0.94264009999999998</v>
      </c>
      <c r="DW286">
        <v>41.841050000000003</v>
      </c>
      <c r="DX286">
        <v>45.462510000000002</v>
      </c>
      <c r="DY286">
        <v>1716.046</v>
      </c>
      <c r="DZ286">
        <v>0.93875940000000002</v>
      </c>
      <c r="EA286">
        <v>40.612589999999997</v>
      </c>
      <c r="EB286">
        <v>27.490110000000001</v>
      </c>
      <c r="EC286">
        <v>1041.1859999999999</v>
      </c>
      <c r="ED286">
        <v>0.93469349999999995</v>
      </c>
      <c r="EE286">
        <v>39.331029999999998</v>
      </c>
      <c r="EF286">
        <v>13.92544</v>
      </c>
      <c r="EG286">
        <v>529.18079999999998</v>
      </c>
      <c r="EH286">
        <v>0.93058940000000001</v>
      </c>
      <c r="EI286">
        <v>38.737349999999999</v>
      </c>
      <c r="EJ286">
        <v>6.0664689999999997</v>
      </c>
      <c r="EK286">
        <v>231.27019999999999</v>
      </c>
      <c r="EL286">
        <v>0.9269001</v>
      </c>
      <c r="EM286">
        <v>39.52373</v>
      </c>
      <c r="EN286">
        <v>2.3314849999999998</v>
      </c>
      <c r="EO286">
        <v>89.137039999999999</v>
      </c>
      <c r="EP286">
        <v>0.92342630000000003</v>
      </c>
      <c r="EQ286">
        <v>42.467880000000001</v>
      </c>
      <c r="ER286">
        <v>0.81411979999999995</v>
      </c>
      <c r="ES286">
        <v>31.19633</v>
      </c>
      <c r="ET286">
        <v>0.92025069999999998</v>
      </c>
      <c r="EU286">
        <v>45.874459999999999</v>
      </c>
      <c r="EV286">
        <v>0.27164339999999998</v>
      </c>
      <c r="EW286">
        <v>10.43107</v>
      </c>
      <c r="EX286">
        <v>0.91742710000000005</v>
      </c>
      <c r="EY286">
        <v>46.958930000000002</v>
      </c>
      <c r="EZ286" s="1">
        <v>9.8238500000000006E-2</v>
      </c>
      <c r="FA286">
        <v>3.7719499999999999</v>
      </c>
      <c r="FB286">
        <v>0.91495340000000003</v>
      </c>
      <c r="FC286">
        <v>46.710059999999999</v>
      </c>
      <c r="FD286" s="1">
        <v>4.8673279999999999E-2</v>
      </c>
      <c r="FE286">
        <v>1.8656330000000001</v>
      </c>
      <c r="FF286">
        <v>0.91284129999999997</v>
      </c>
      <c r="FG286">
        <v>46.041159999999998</v>
      </c>
      <c r="FH286" s="1">
        <v>3.6721339999999998E-2</v>
      </c>
      <c r="FI286">
        <v>1.4052370000000001</v>
      </c>
      <c r="FJ286">
        <v>0.9111747</v>
      </c>
      <c r="FK286">
        <v>45.540599999999998</v>
      </c>
      <c r="FL286" s="1">
        <v>3.4747180000000003E-2</v>
      </c>
      <c r="FM286">
        <v>1.329361</v>
      </c>
      <c r="FN286">
        <v>0.90985729999999998</v>
      </c>
      <c r="FO286">
        <v>46.00318</v>
      </c>
      <c r="FP286" s="1">
        <v>3.4497519999999997E-2</v>
      </c>
      <c r="FQ286">
        <v>1.3204469999999999</v>
      </c>
      <c r="FR286">
        <v>0.90881599999999996</v>
      </c>
      <c r="FS286">
        <v>46.893599999999999</v>
      </c>
      <c r="FT286" s="1">
        <v>3.3760419999999999E-2</v>
      </c>
      <c r="FU286">
        <v>1.2930440000000001</v>
      </c>
      <c r="FV286">
        <v>0.90806370000000003</v>
      </c>
      <c r="FW286">
        <v>47.965020000000003</v>
      </c>
      <c r="FX286" s="1">
        <v>3.216513E-2</v>
      </c>
      <c r="FY286">
        <v>1.2324790000000001</v>
      </c>
      <c r="FZ286">
        <v>0.90750900000000001</v>
      </c>
      <c r="GA286">
        <v>48.10707</v>
      </c>
      <c r="GB286" s="1">
        <v>2.9813679999999999E-2</v>
      </c>
      <c r="GC286">
        <v>1.1427830000000001</v>
      </c>
      <c r="GD286">
        <v>0.90708149999999999</v>
      </c>
      <c r="GE286">
        <v>47.686630000000001</v>
      </c>
      <c r="GF286" s="1">
        <v>2.6849290000000001E-2</v>
      </c>
      <c r="GG286">
        <v>1.0295129999999999</v>
      </c>
      <c r="GH286">
        <v>0.90676789999999996</v>
      </c>
      <c r="GI286">
        <v>46.727359999999997</v>
      </c>
      <c r="GJ286" s="1">
        <v>2.3406650000000001E-2</v>
      </c>
      <c r="GK286">
        <v>0.8978469</v>
      </c>
      <c r="GL286">
        <v>0.90656190000000003</v>
      </c>
      <c r="GM286">
        <v>45.797080000000001</v>
      </c>
      <c r="GN286" s="1">
        <v>1.970299E-2</v>
      </c>
      <c r="GO286">
        <v>0.75600579999999995</v>
      </c>
      <c r="GP286">
        <v>0.90642389999999995</v>
      </c>
      <c r="GQ286">
        <v>45.001199999999997</v>
      </c>
      <c r="GR286" s="1">
        <v>1.606548E-2</v>
      </c>
      <c r="GS286">
        <v>0.61653570000000002</v>
      </c>
      <c r="GT286">
        <v>0.9063331</v>
      </c>
      <c r="GU286">
        <v>45.612690000000001</v>
      </c>
      <c r="GV286" s="1">
        <v>1.284006E-2</v>
      </c>
      <c r="GW286">
        <v>0.49280099999999999</v>
      </c>
      <c r="GX286">
        <v>0.90622639999999999</v>
      </c>
      <c r="GY286">
        <v>46.841470000000001</v>
      </c>
      <c r="GZ286" s="1">
        <v>1.025245E-2</v>
      </c>
      <c r="HA286">
        <v>0.39351599999999998</v>
      </c>
      <c r="HB286">
        <v>0.90621790000000002</v>
      </c>
      <c r="HC286">
        <v>48.705779999999997</v>
      </c>
      <c r="HD286" s="1">
        <v>8.3506550000000002E-3</v>
      </c>
      <c r="HE286">
        <v>0.3204301</v>
      </c>
      <c r="HF286">
        <v>0.90618240000000005</v>
      </c>
      <c r="HG286">
        <v>50.312640000000002</v>
      </c>
      <c r="HH286" s="1">
        <v>7.0349139999999998E-3</v>
      </c>
      <c r="HI286">
        <v>0.26988289999999998</v>
      </c>
      <c r="HJ286">
        <v>0.90613909999999998</v>
      </c>
      <c r="HK286">
        <v>50.417140000000003</v>
      </c>
      <c r="HL286" s="1">
        <v>6.1517120000000002E-3</v>
      </c>
      <c r="HM286">
        <v>0.23594470000000001</v>
      </c>
      <c r="HN286">
        <v>0.90614649999999997</v>
      </c>
      <c r="HO286">
        <v>49.940950000000001</v>
      </c>
      <c r="HP286" s="1">
        <v>5.552759E-3</v>
      </c>
      <c r="HQ286">
        <v>0.21292900000000001</v>
      </c>
      <c r="HR286">
        <v>0.90613999999999995</v>
      </c>
      <c r="HS286">
        <v>49.061259999999997</v>
      </c>
      <c r="HT286" s="1">
        <v>5.1261960000000004E-3</v>
      </c>
      <c r="HU286">
        <v>0.19654530000000001</v>
      </c>
      <c r="HV286">
        <v>0.90610329999999994</v>
      </c>
      <c r="HW286">
        <v>48.288379999999997</v>
      </c>
      <c r="HX286">
        <v>4.8001370000000003E-3</v>
      </c>
      <c r="HY286">
        <v>0.18403800000000001</v>
      </c>
      <c r="HZ286">
        <v>0.90608719999999998</v>
      </c>
      <c r="IA286">
        <v>48.824939999999998</v>
      </c>
      <c r="IB286" s="1">
        <v>4.5325920000000002E-3</v>
      </c>
      <c r="IC286">
        <v>0.17377899999999999</v>
      </c>
      <c r="ID286">
        <v>0.9061207</v>
      </c>
      <c r="IE286">
        <v>51.191499999999998</v>
      </c>
      <c r="IF286" s="1">
        <v>4.301025E-3</v>
      </c>
      <c r="IG286">
        <v>0.1648857</v>
      </c>
      <c r="IH286">
        <v>0.90610820000000003</v>
      </c>
      <c r="II286">
        <v>54.550159999999998</v>
      </c>
      <c r="IJ286" s="1">
        <v>4.092577E-3</v>
      </c>
      <c r="IK286">
        <v>0.1568986</v>
      </c>
      <c r="IL286">
        <v>0.9061304</v>
      </c>
      <c r="IM286">
        <v>56.367080000000001</v>
      </c>
      <c r="IN286" s="1">
        <v>3.901608E-3</v>
      </c>
      <c r="IO286">
        <v>0.14956710000000001</v>
      </c>
      <c r="IP286">
        <v>0.90610610000000003</v>
      </c>
      <c r="IQ286">
        <v>56.190019999999997</v>
      </c>
      <c r="IR286" s="1">
        <v>3.7233520000000001E-3</v>
      </c>
      <c r="IS286">
        <v>0.14274129999999999</v>
      </c>
      <c r="IT286">
        <v>0.90612999999999999</v>
      </c>
      <c r="IU286">
        <v>54.942419999999998</v>
      </c>
      <c r="IV286" s="1">
        <v>3.5566840000000001E-3</v>
      </c>
      <c r="IW286">
        <v>0.13634270000000001</v>
      </c>
      <c r="IX286">
        <v>0.90612409999999999</v>
      </c>
      <c r="IY286">
        <v>53.557609999999997</v>
      </c>
      <c r="IZ286" s="1">
        <v>3.3992950000000001E-3</v>
      </c>
      <c r="JA286">
        <v>0.13031019999999999</v>
      </c>
      <c r="JB286">
        <v>0.90608549999999999</v>
      </c>
      <c r="JC286">
        <v>52.285020000000003</v>
      </c>
      <c r="JD286" s="1">
        <v>3.2507170000000002E-3</v>
      </c>
      <c r="JE286">
        <v>0.12462330000000001</v>
      </c>
      <c r="JF286">
        <v>0.90612210000000004</v>
      </c>
      <c r="JG286">
        <v>52.269640000000003</v>
      </c>
      <c r="JH286" s="1">
        <v>3.1109660000000002E-3</v>
      </c>
      <c r="JI286">
        <v>0.119258</v>
      </c>
      <c r="JJ286">
        <v>0.90608759999999999</v>
      </c>
      <c r="JK286">
        <v>52.180059999999997</v>
      </c>
      <c r="JL286" s="1">
        <v>2.9767919999999998E-3</v>
      </c>
      <c r="JM286">
        <v>0.1141809</v>
      </c>
      <c r="JN286">
        <v>0.90608690000000003</v>
      </c>
      <c r="JO286">
        <v>51.335299999999997</v>
      </c>
      <c r="JP286" s="1">
        <v>2.8441019999999998E-3</v>
      </c>
      <c r="JQ286">
        <v>0.10937280000000001</v>
      </c>
      <c r="JR286">
        <v>0.90612139999999997</v>
      </c>
      <c r="JS286">
        <v>50.049669999999999</v>
      </c>
      <c r="JT286" s="1">
        <v>2.7187130000000002E-3</v>
      </c>
      <c r="JU286">
        <v>0.1048125</v>
      </c>
      <c r="JV286">
        <v>0.90611960000000003</v>
      </c>
      <c r="JW286">
        <v>49.184480000000001</v>
      </c>
      <c r="JX286" s="1">
        <v>2.600294E-3</v>
      </c>
      <c r="JY286">
        <v>0.1004903</v>
      </c>
      <c r="JZ286">
        <v>0.90609649999999997</v>
      </c>
      <c r="KA286">
        <v>48.441429999999997</v>
      </c>
      <c r="KB286" s="1">
        <v>2.4884709999999999E-3</v>
      </c>
      <c r="KC286" s="1">
        <v>9.6382300000000004E-2</v>
      </c>
      <c r="KD286">
        <v>0.90608940000000004</v>
      </c>
      <c r="KE286">
        <v>47.652509999999999</v>
      </c>
      <c r="KF286" s="1">
        <v>2.3826260000000001E-3</v>
      </c>
      <c r="KG286" s="1">
        <v>9.2481270000000004E-2</v>
      </c>
      <c r="KH286">
        <v>0.90611699999999995</v>
      </c>
      <c r="KI286">
        <v>46.666200000000003</v>
      </c>
      <c r="KJ286" s="1">
        <v>2.2824590000000001E-3</v>
      </c>
      <c r="KK286" s="1">
        <v>8.8774820000000004E-2</v>
      </c>
      <c r="KL286">
        <v>0.90612440000000005</v>
      </c>
      <c r="KM286">
        <v>47.004750000000001</v>
      </c>
      <c r="KN286" s="1">
        <v>2.1879040000000001E-3</v>
      </c>
      <c r="KO286">
        <v>8.5258700000000007E-2</v>
      </c>
      <c r="KP286">
        <v>0.90612349999999997</v>
      </c>
      <c r="KQ286">
        <v>49.497120000000002</v>
      </c>
      <c r="KR286" s="1">
        <v>2.0981720000000001E-3</v>
      </c>
      <c r="KS286" s="1">
        <v>8.1917530000000002E-2</v>
      </c>
      <c r="KT286">
        <v>0.9060937</v>
      </c>
      <c r="KU286">
        <v>53.590009999999999</v>
      </c>
      <c r="KV286" s="1">
        <v>2.013103E-3</v>
      </c>
      <c r="KW286" s="1">
        <v>7.873732E-2</v>
      </c>
      <c r="KX286">
        <v>0.9061304</v>
      </c>
      <c r="KY286">
        <v>56.351860000000002</v>
      </c>
      <c r="KZ286" s="1">
        <v>1.932064E-3</v>
      </c>
      <c r="LA286" s="1">
        <v>7.5696830000000007E-2</v>
      </c>
      <c r="LB286">
        <v>0.90612800000000004</v>
      </c>
      <c r="LC286">
        <v>56.067100000000003</v>
      </c>
      <c r="LD286" s="1">
        <v>1.855111E-3</v>
      </c>
      <c r="LE286" s="1">
        <v>7.2796659999999999E-2</v>
      </c>
      <c r="LF286">
        <v>0.90612360000000003</v>
      </c>
      <c r="LG286">
        <v>54.455100000000002</v>
      </c>
      <c r="LH286" s="1">
        <v>1.781676E-3</v>
      </c>
      <c r="LI286" s="1">
        <v>7.0028140000000003E-2</v>
      </c>
      <c r="LJ286">
        <v>0.90613339999999998</v>
      </c>
      <c r="LK286">
        <v>52.915590000000002</v>
      </c>
      <c r="LL286" s="1">
        <v>1.711885E-3</v>
      </c>
      <c r="LM286" s="1">
        <v>6.7386160000000001E-2</v>
      </c>
      <c r="LN286">
        <v>0.90612550000000003</v>
      </c>
      <c r="LO286">
        <v>51.266069999999999</v>
      </c>
      <c r="LP286" s="1">
        <v>1.64525E-3</v>
      </c>
      <c r="LQ286" s="1">
        <v>6.4859780000000006E-2</v>
      </c>
      <c r="LR286">
        <v>0.90613370000000004</v>
      </c>
      <c r="LS286">
        <v>50.220469999999999</v>
      </c>
      <c r="LT286" s="1">
        <v>1.581786E-3</v>
      </c>
      <c r="LU286" s="1">
        <v>6.2442940000000002E-2</v>
      </c>
      <c r="LV286">
        <v>0.90610230000000003</v>
      </c>
      <c r="LW286">
        <v>50.270029999999998</v>
      </c>
      <c r="LX286" s="1">
        <v>1.52115E-3</v>
      </c>
      <c r="LY286">
        <v>6.0129299999999997E-2</v>
      </c>
      <c r="LZ286">
        <v>0.90612610000000005</v>
      </c>
      <c r="MA286">
        <v>50.407429999999998</v>
      </c>
      <c r="MB286" s="1">
        <v>1.4632689999999999E-3</v>
      </c>
      <c r="MC286" s="1">
        <v>5.7920449999999998E-2</v>
      </c>
      <c r="MD286">
        <v>0.90613359999999998</v>
      </c>
      <c r="ME286">
        <v>50.689709999999998</v>
      </c>
      <c r="MF286" s="1">
        <v>1.4079920000000001E-3</v>
      </c>
      <c r="MG286" s="1">
        <v>5.5806740000000001E-2</v>
      </c>
      <c r="MH286">
        <v>0.90612800000000004</v>
      </c>
      <c r="MI286">
        <v>50.479680000000002</v>
      </c>
      <c r="MJ286" s="1">
        <v>1.354992E-3</v>
      </c>
      <c r="MK286" s="1">
        <v>5.3780660000000001E-2</v>
      </c>
      <c r="ML286">
        <v>0.90612499999999996</v>
      </c>
      <c r="MM286">
        <v>49.560870000000001</v>
      </c>
      <c r="MN286" s="1">
        <v>1.3039670000000001E-3</v>
      </c>
      <c r="MO286" s="1">
        <v>5.1833700000000003E-2</v>
      </c>
      <c r="MP286">
        <v>0.90612950000000003</v>
      </c>
      <c r="MQ286">
        <v>48.627330000000001</v>
      </c>
      <c r="MR286" s="1">
        <v>1.2551000000000001E-3</v>
      </c>
      <c r="MS286" s="1">
        <v>4.9966499999999997E-2</v>
      </c>
      <c r="MT286">
        <v>0.90609879999999998</v>
      </c>
      <c r="MU286">
        <v>47.770299999999999</v>
      </c>
      <c r="MV286" s="1">
        <v>1.2083339999999999E-3</v>
      </c>
      <c r="MW286" s="1">
        <v>4.8178569999999997E-2</v>
      </c>
      <c r="MX286">
        <v>0.90613440000000001</v>
      </c>
      <c r="MY286">
        <v>47.820749999999997</v>
      </c>
      <c r="MZ286" s="1">
        <v>1.1637220000000001E-3</v>
      </c>
      <c r="NA286" s="1">
        <v>4.6465869999999999E-2</v>
      </c>
      <c r="NB286">
        <v>0.90608690000000003</v>
      </c>
      <c r="NC286">
        <v>48.097760000000001</v>
      </c>
      <c r="ND286" s="1">
        <v>1.121021E-3</v>
      </c>
      <c r="NE286" s="1">
        <v>4.482481E-2</v>
      </c>
      <c r="NF286">
        <v>0.90612079999999995</v>
      </c>
      <c r="NG286">
        <v>49.249160000000003</v>
      </c>
      <c r="NH286" s="1">
        <v>1.080204E-3</v>
      </c>
      <c r="NI286" s="1">
        <v>4.325379E-2</v>
      </c>
      <c r="NJ286">
        <v>0.9061264</v>
      </c>
      <c r="NK286">
        <v>51.045830000000002</v>
      </c>
      <c r="NL286" s="1">
        <v>1.0411050000000001E-3</v>
      </c>
      <c r="NM286" s="1">
        <v>4.1746650000000003E-2</v>
      </c>
      <c r="NN286">
        <v>0.90612539999999997</v>
      </c>
      <c r="NO286">
        <v>51.173439999999999</v>
      </c>
      <c r="NP286" s="1">
        <v>1.003758E-3</v>
      </c>
      <c r="NQ286" s="1">
        <v>4.0303100000000001E-2</v>
      </c>
      <c r="NR286">
        <v>0.90608469999999997</v>
      </c>
      <c r="NS286">
        <v>49.381340000000002</v>
      </c>
      <c r="NT286" s="1">
        <v>9.6794519999999996E-4</v>
      </c>
      <c r="NU286">
        <v>3.8917269999999997E-2</v>
      </c>
      <c r="NV286">
        <v>0.90609240000000002</v>
      </c>
      <c r="NW286">
        <v>47.412909999999997</v>
      </c>
      <c r="NX286" s="1">
        <v>9.3364160000000002E-4</v>
      </c>
      <c r="NY286" s="1">
        <v>3.7585849999999997E-2</v>
      </c>
      <c r="NZ286">
        <v>0.90612720000000002</v>
      </c>
      <c r="OA286">
        <v>45.86448</v>
      </c>
      <c r="OB286" s="1">
        <v>9.008528E-4</v>
      </c>
      <c r="OC286" s="1">
        <v>3.6306190000000002E-2</v>
      </c>
      <c r="OD286">
        <v>0.90608840000000002</v>
      </c>
      <c r="OE286">
        <v>45.530839999999998</v>
      </c>
      <c r="OF286" s="1">
        <v>8.6941690000000001E-4</v>
      </c>
      <c r="OG286" s="1">
        <v>3.5074969999999997E-2</v>
      </c>
      <c r="OH286">
        <v>0.90612400000000004</v>
      </c>
      <c r="OI286">
        <v>44.859050000000003</v>
      </c>
      <c r="OJ286" s="1">
        <v>8.3921419999999998E-4</v>
      </c>
      <c r="OK286" s="1">
        <v>3.388795E-2</v>
      </c>
    </row>
    <row r="287" spans="1:401" x14ac:dyDescent="0.35">
      <c r="A287">
        <v>293</v>
      </c>
      <c r="B287" t="s">
        <v>4</v>
      </c>
      <c r="C287" t="s">
        <v>181</v>
      </c>
      <c r="D287" t="s">
        <v>293</v>
      </c>
      <c r="E287">
        <v>870.41129999999998</v>
      </c>
      <c r="F287">
        <v>1.141214</v>
      </c>
      <c r="G287">
        <v>26.542950000000001</v>
      </c>
      <c r="H287">
        <v>0</v>
      </c>
      <c r="I287">
        <v>0</v>
      </c>
      <c r="J287">
        <v>1.1338779999999999</v>
      </c>
      <c r="K287">
        <v>27.0519</v>
      </c>
      <c r="L287">
        <v>0</v>
      </c>
      <c r="M287">
        <v>0</v>
      </c>
      <c r="N287">
        <v>1.1268050000000001</v>
      </c>
      <c r="O287">
        <v>27.427040000000002</v>
      </c>
      <c r="P287">
        <v>0</v>
      </c>
      <c r="Q287">
        <v>0</v>
      </c>
      <c r="R287">
        <v>1.1187990000000001</v>
      </c>
      <c r="S287">
        <v>28.529589999999999</v>
      </c>
      <c r="T287">
        <v>0</v>
      </c>
      <c r="U287">
        <v>0</v>
      </c>
      <c r="V287">
        <v>1.110214</v>
      </c>
      <c r="W287">
        <v>29.41215</v>
      </c>
      <c r="X287">
        <v>0</v>
      </c>
      <c r="Y287">
        <v>0</v>
      </c>
      <c r="Z287">
        <v>1.1018509999999999</v>
      </c>
      <c r="AA287">
        <v>29.264119999999998</v>
      </c>
      <c r="AB287">
        <v>0</v>
      </c>
      <c r="AC287">
        <v>0</v>
      </c>
      <c r="AD287">
        <v>1.093566</v>
      </c>
      <c r="AE287">
        <v>28.231449999999999</v>
      </c>
      <c r="AF287">
        <v>0</v>
      </c>
      <c r="AG287">
        <v>0</v>
      </c>
      <c r="AH287">
        <v>1.085477</v>
      </c>
      <c r="AI287">
        <v>26.926600000000001</v>
      </c>
      <c r="AJ287">
        <v>0</v>
      </c>
      <c r="AK287">
        <v>0</v>
      </c>
      <c r="AL287">
        <v>1.078117</v>
      </c>
      <c r="AM287">
        <v>26.062799999999999</v>
      </c>
      <c r="AN287">
        <v>0</v>
      </c>
      <c r="AO287">
        <v>0</v>
      </c>
      <c r="AP287">
        <v>1.0715509999999999</v>
      </c>
      <c r="AQ287">
        <v>26.786570000000001</v>
      </c>
      <c r="AR287">
        <v>0</v>
      </c>
      <c r="AS287">
        <v>0</v>
      </c>
      <c r="AT287">
        <v>1.064983</v>
      </c>
      <c r="AU287">
        <v>28.838280000000001</v>
      </c>
      <c r="AV287">
        <v>0</v>
      </c>
      <c r="AW287">
        <v>0</v>
      </c>
      <c r="AX287">
        <v>1.0583149999999999</v>
      </c>
      <c r="AY287">
        <v>31.576419999999999</v>
      </c>
      <c r="AZ287">
        <v>0</v>
      </c>
      <c r="BA287">
        <v>0</v>
      </c>
      <c r="BB287">
        <v>1.051955</v>
      </c>
      <c r="BC287">
        <v>33.87003</v>
      </c>
      <c r="BD287">
        <v>0</v>
      </c>
      <c r="BE287">
        <v>0</v>
      </c>
      <c r="BF287">
        <v>1.045682</v>
      </c>
      <c r="BG287">
        <v>34.442819999999998</v>
      </c>
      <c r="BH287">
        <v>0</v>
      </c>
      <c r="BI287">
        <v>0</v>
      </c>
      <c r="BJ287">
        <v>1.0395749999999999</v>
      </c>
      <c r="BK287">
        <v>33.62041</v>
      </c>
      <c r="BL287" s="1">
        <v>6.8632679999999997E-37</v>
      </c>
      <c r="BM287" s="1">
        <v>8.7198830000000004E-35</v>
      </c>
      <c r="BN287">
        <v>1.033676</v>
      </c>
      <c r="BO287">
        <v>32.344990000000003</v>
      </c>
      <c r="BP287" s="1">
        <v>2.065445E-24</v>
      </c>
      <c r="BQ287" s="1">
        <v>2.7154559999999999E-22</v>
      </c>
      <c r="BR287">
        <v>1.028176</v>
      </c>
      <c r="BS287">
        <v>31.103940000000001</v>
      </c>
      <c r="BT287" s="1">
        <v>1.300761E-18</v>
      </c>
      <c r="BU287" s="1">
        <v>1.9036169999999999E-16</v>
      </c>
      <c r="BV287">
        <v>1.0231239999999999</v>
      </c>
      <c r="BW287">
        <v>30.89913</v>
      </c>
      <c r="BX287" s="1">
        <v>1.1954919999999999E-12</v>
      </c>
      <c r="BY287" s="1">
        <v>2.247701E-10</v>
      </c>
      <c r="BZ287">
        <v>1.018667</v>
      </c>
      <c r="CA287">
        <v>31.237829999999999</v>
      </c>
      <c r="CB287" s="1">
        <v>2.7401639999999998E-9</v>
      </c>
      <c r="CC287" s="1">
        <v>5.576388E-7</v>
      </c>
      <c r="CD287">
        <v>1.0147930000000001</v>
      </c>
      <c r="CE287">
        <v>32.021630000000002</v>
      </c>
      <c r="CF287" s="1">
        <v>9.1572249999999996E-7</v>
      </c>
      <c r="CG287" s="1">
        <v>1.9605870000000001E-4</v>
      </c>
      <c r="CH287">
        <v>1.0115400000000001</v>
      </c>
      <c r="CI287">
        <v>32.697029999999998</v>
      </c>
      <c r="CJ287" s="1">
        <v>8.9324349999999998E-5</v>
      </c>
      <c r="CK287">
        <v>1.9848689999999999E-2</v>
      </c>
      <c r="CL287">
        <v>1.00902</v>
      </c>
      <c r="CM287">
        <v>33.011200000000002</v>
      </c>
      <c r="CN287" s="1">
        <v>3.4478220000000001E-3</v>
      </c>
      <c r="CO287">
        <v>0.79136479999999998</v>
      </c>
      <c r="CP287">
        <v>1.0067520000000001</v>
      </c>
      <c r="CQ287">
        <v>32.923639999999999</v>
      </c>
      <c r="CR287" s="1">
        <v>6.3246189999999994E-2</v>
      </c>
      <c r="CS287">
        <v>14.919420000000001</v>
      </c>
      <c r="CT287">
        <v>1.0045390000000001</v>
      </c>
      <c r="CU287">
        <v>32.479889999999997</v>
      </c>
      <c r="CV287">
        <v>0.6208361</v>
      </c>
      <c r="CW287">
        <v>150.15889999999999</v>
      </c>
      <c r="CX287">
        <v>1.002291</v>
      </c>
      <c r="CY287">
        <v>31.91968</v>
      </c>
      <c r="CZ287">
        <v>3.5675759999999999</v>
      </c>
      <c r="DA287">
        <v>883.09090000000003</v>
      </c>
      <c r="DB287">
        <v>0.99992550000000002</v>
      </c>
      <c r="DC287">
        <v>32.058239999999998</v>
      </c>
      <c r="DD287">
        <v>12.893520000000001</v>
      </c>
      <c r="DE287">
        <v>3259.5160000000001</v>
      </c>
      <c r="DF287">
        <v>0.99728779999999995</v>
      </c>
      <c r="DG287">
        <v>33.352069999999998</v>
      </c>
      <c r="DH287">
        <v>31.08042</v>
      </c>
      <c r="DI287">
        <v>8011.902</v>
      </c>
      <c r="DJ287">
        <v>0.99421470000000001</v>
      </c>
      <c r="DK287">
        <v>36.514330000000001</v>
      </c>
      <c r="DL287">
        <v>52.514180000000003</v>
      </c>
      <c r="DM287">
        <v>13789.94</v>
      </c>
      <c r="DN287">
        <v>0.99084910000000004</v>
      </c>
      <c r="DO287">
        <v>40.595269999999999</v>
      </c>
      <c r="DP287">
        <v>64.982380000000006</v>
      </c>
      <c r="DQ287">
        <v>17365.78</v>
      </c>
      <c r="DR287">
        <v>0.98722120000000002</v>
      </c>
      <c r="DS287">
        <v>42.319420000000001</v>
      </c>
      <c r="DT287">
        <v>61.308239999999998</v>
      </c>
      <c r="DU287">
        <v>16655.849999999999</v>
      </c>
      <c r="DV287">
        <v>0.9832535</v>
      </c>
      <c r="DW287">
        <v>41.851280000000003</v>
      </c>
      <c r="DX287">
        <v>45.610950000000003</v>
      </c>
      <c r="DY287">
        <v>12585.84</v>
      </c>
      <c r="DZ287">
        <v>0.97896430000000001</v>
      </c>
      <c r="EA287">
        <v>40.647539999999999</v>
      </c>
      <c r="EB287">
        <v>27.62237</v>
      </c>
      <c r="EC287">
        <v>7736.4040000000005</v>
      </c>
      <c r="ED287">
        <v>0.97449280000000005</v>
      </c>
      <c r="EE287">
        <v>39.37433</v>
      </c>
      <c r="EF287">
        <v>14.01089</v>
      </c>
      <c r="EG287">
        <v>3979.9090000000001</v>
      </c>
      <c r="EH287">
        <v>0.97003760000000006</v>
      </c>
      <c r="EI287">
        <v>38.78584</v>
      </c>
      <c r="EJ287">
        <v>6.1104609999999999</v>
      </c>
      <c r="EK287">
        <v>1758.7070000000001</v>
      </c>
      <c r="EL287">
        <v>0.96577469999999999</v>
      </c>
      <c r="EM287">
        <v>39.568240000000003</v>
      </c>
      <c r="EN287">
        <v>2.3505099999999999</v>
      </c>
      <c r="EO287">
        <v>684.57839999999999</v>
      </c>
      <c r="EP287">
        <v>0.96192089999999997</v>
      </c>
      <c r="EQ287">
        <v>42.497680000000003</v>
      </c>
      <c r="ER287">
        <v>0.82126250000000001</v>
      </c>
      <c r="ES287">
        <v>241.48830000000001</v>
      </c>
      <c r="ET287">
        <v>0.95839980000000002</v>
      </c>
      <c r="EU287">
        <v>45.862340000000003</v>
      </c>
      <c r="EV287">
        <v>0.27402799999999999</v>
      </c>
      <c r="EW287">
        <v>81.007589999999993</v>
      </c>
      <c r="EX287">
        <v>0.95526429999999996</v>
      </c>
      <c r="EY287">
        <v>46.914090000000002</v>
      </c>
      <c r="EZ287" s="1">
        <v>9.8953730000000004E-2</v>
      </c>
      <c r="FA287">
        <v>29.044599999999999</v>
      </c>
      <c r="FB287">
        <v>0.95251790000000003</v>
      </c>
      <c r="FC287">
        <v>46.682009999999998</v>
      </c>
      <c r="FD287" s="1">
        <v>4.8861080000000001E-2</v>
      </c>
      <c r="FE287">
        <v>14.011340000000001</v>
      </c>
      <c r="FF287">
        <v>0.9501385</v>
      </c>
      <c r="FG287">
        <v>46.027850000000001</v>
      </c>
      <c r="FH287" s="1">
        <v>3.6760500000000002E-2</v>
      </c>
      <c r="FI287">
        <v>10.32258</v>
      </c>
      <c r="FJ287">
        <v>0.9482505</v>
      </c>
      <c r="FK287">
        <v>45.544319999999999</v>
      </c>
      <c r="FL287" s="1">
        <v>3.4752199999999997E-2</v>
      </c>
      <c r="FM287">
        <v>9.6945940000000004</v>
      </c>
      <c r="FN287">
        <v>0.94675050000000005</v>
      </c>
      <c r="FO287">
        <v>46.037689999999998</v>
      </c>
      <c r="FP287" s="1">
        <v>3.4500679999999999E-2</v>
      </c>
      <c r="FQ287">
        <v>9.6303210000000004</v>
      </c>
      <c r="FR287">
        <v>0.94563770000000003</v>
      </c>
      <c r="FS287">
        <v>46.940899999999999</v>
      </c>
      <c r="FT287" s="1">
        <v>3.3770139999999997E-2</v>
      </c>
      <c r="FU287">
        <v>9.4494349999999994</v>
      </c>
      <c r="FV287">
        <v>0.94477239999999996</v>
      </c>
      <c r="FW287">
        <v>48.016950000000001</v>
      </c>
      <c r="FX287" s="1">
        <v>3.2181399999999999E-2</v>
      </c>
      <c r="FY287">
        <v>9.0262370000000001</v>
      </c>
      <c r="FZ287">
        <v>0.94413440000000004</v>
      </c>
      <c r="GA287">
        <v>48.139159999999997</v>
      </c>
      <c r="GB287">
        <v>2.9835250000000001E-2</v>
      </c>
      <c r="GC287">
        <v>8.3862710000000007</v>
      </c>
      <c r="GD287">
        <v>0.94367900000000005</v>
      </c>
      <c r="GE287">
        <v>47.69558</v>
      </c>
      <c r="GF287" s="1">
        <v>2.6875199999999998E-2</v>
      </c>
      <c r="GG287">
        <v>7.5711550000000001</v>
      </c>
      <c r="GH287">
        <v>0.94331900000000002</v>
      </c>
      <c r="GI287">
        <v>46.712769999999999</v>
      </c>
      <c r="GJ287" s="1">
        <v>2.3435629999999999E-2</v>
      </c>
      <c r="GK287">
        <v>6.6179249999999996</v>
      </c>
      <c r="GL287">
        <v>0.94307799999999997</v>
      </c>
      <c r="GM287">
        <v>45.786700000000003</v>
      </c>
      <c r="GN287" s="1">
        <v>1.9732800000000002E-2</v>
      </c>
      <c r="GO287">
        <v>5.5852570000000004</v>
      </c>
      <c r="GP287">
        <v>0.94291789999999998</v>
      </c>
      <c r="GQ287">
        <v>45.00902</v>
      </c>
      <c r="GR287" s="1">
        <v>1.6093329999999999E-2</v>
      </c>
      <c r="GS287">
        <v>4.5635510000000004</v>
      </c>
      <c r="GT287">
        <v>0.94277610000000001</v>
      </c>
      <c r="GU287">
        <v>45.657760000000003</v>
      </c>
      <c r="GV287" s="1">
        <v>1.286346E-2</v>
      </c>
      <c r="GW287">
        <v>3.6510289999999999</v>
      </c>
      <c r="GX287">
        <v>0.94272630000000002</v>
      </c>
      <c r="GY287">
        <v>46.889099999999999</v>
      </c>
      <c r="GZ287" s="1">
        <v>1.027031E-2</v>
      </c>
      <c r="HA287">
        <v>2.914174</v>
      </c>
      <c r="HB287">
        <v>0.94267389999999995</v>
      </c>
      <c r="HC287">
        <v>48.753549999999997</v>
      </c>
      <c r="HD287" s="1">
        <v>8.3633170000000003E-3</v>
      </c>
      <c r="HE287">
        <v>2.3691840000000002</v>
      </c>
      <c r="HF287">
        <v>0.94263520000000001</v>
      </c>
      <c r="HG287">
        <v>50.322899999999997</v>
      </c>
      <c r="HH287" s="1">
        <v>7.0434800000000004E-3</v>
      </c>
      <c r="HI287">
        <v>1.9909859999999999</v>
      </c>
      <c r="HJ287">
        <v>0.94262239999999997</v>
      </c>
      <c r="HK287">
        <v>50.388930000000002</v>
      </c>
      <c r="HL287" s="1">
        <v>6.1574589999999997E-3</v>
      </c>
      <c r="HM287">
        <v>1.7367809999999999</v>
      </c>
      <c r="HN287">
        <v>0.94259130000000002</v>
      </c>
      <c r="HO287">
        <v>49.915579999999999</v>
      </c>
      <c r="HP287" s="1">
        <v>5.5567330000000003E-3</v>
      </c>
      <c r="HQ287">
        <v>1.5646549999999999</v>
      </c>
      <c r="HR287">
        <v>0.94254930000000003</v>
      </c>
      <c r="HS287">
        <v>49.046970000000002</v>
      </c>
      <c r="HT287" s="1">
        <v>5.1291269999999998E-3</v>
      </c>
      <c r="HU287">
        <v>1.4426460000000001</v>
      </c>
      <c r="HV287">
        <v>0.94258090000000005</v>
      </c>
      <c r="HW287">
        <v>48.304209999999998</v>
      </c>
      <c r="HX287" s="1">
        <v>4.8024629999999999E-3</v>
      </c>
      <c r="HY287">
        <v>1.3498760000000001</v>
      </c>
      <c r="HZ287">
        <v>0.94256280000000003</v>
      </c>
      <c r="IA287">
        <v>48.88702</v>
      </c>
      <c r="IB287" s="1">
        <v>4.53456E-3</v>
      </c>
      <c r="IC287">
        <v>1.274095</v>
      </c>
      <c r="ID287">
        <v>0.94256329999999999</v>
      </c>
      <c r="IE287">
        <v>51.278350000000003</v>
      </c>
      <c r="IF287" s="1">
        <v>4.30277E-3</v>
      </c>
      <c r="IG287">
        <v>1.208634</v>
      </c>
      <c r="IH287">
        <v>0.94255100000000003</v>
      </c>
      <c r="II287">
        <v>54.620489999999997</v>
      </c>
      <c r="IJ287" s="1">
        <v>4.0941659999999998E-3</v>
      </c>
      <c r="IK287">
        <v>1.149921</v>
      </c>
      <c r="IL287">
        <v>0.94253620000000005</v>
      </c>
      <c r="IM287">
        <v>56.398479999999999</v>
      </c>
      <c r="IN287" s="1">
        <v>3.9030750000000002E-3</v>
      </c>
      <c r="IO287">
        <v>1.0960909999999999</v>
      </c>
      <c r="IP287">
        <v>0.94254800000000005</v>
      </c>
      <c r="IQ287">
        <v>56.201889999999999</v>
      </c>
      <c r="IR287" s="1">
        <v>3.7247280000000001E-3</v>
      </c>
      <c r="IS287">
        <v>1.046006</v>
      </c>
      <c r="IT287">
        <v>0.9425365</v>
      </c>
      <c r="IU287">
        <v>54.95194</v>
      </c>
      <c r="IV287" s="1">
        <v>3.5579750000000001E-3</v>
      </c>
      <c r="IW287">
        <v>0.99906119999999998</v>
      </c>
      <c r="IX287">
        <v>0.94256680000000004</v>
      </c>
      <c r="IY287">
        <v>53.570459999999997</v>
      </c>
      <c r="IZ287" s="1">
        <v>3.4005160000000001E-3</v>
      </c>
      <c r="JA287">
        <v>0.95483370000000001</v>
      </c>
      <c r="JB287">
        <v>0.94256180000000001</v>
      </c>
      <c r="JC287">
        <v>52.30782</v>
      </c>
      <c r="JD287" s="1">
        <v>3.251866E-3</v>
      </c>
      <c r="JE287">
        <v>0.91311070000000005</v>
      </c>
      <c r="JF287">
        <v>0.94252860000000005</v>
      </c>
      <c r="JG287">
        <v>52.320309999999999</v>
      </c>
      <c r="JH287" s="1">
        <v>3.1120520000000001E-3</v>
      </c>
      <c r="JI287">
        <v>0.87378549999999999</v>
      </c>
      <c r="JJ287">
        <v>0.94256260000000003</v>
      </c>
      <c r="JK287">
        <v>52.221179999999997</v>
      </c>
      <c r="JL287" s="1">
        <v>2.977819E-3</v>
      </c>
      <c r="JM287">
        <v>0.83655950000000001</v>
      </c>
      <c r="JN287">
        <v>0.94256189999999995</v>
      </c>
      <c r="JO287">
        <v>51.382309999999997</v>
      </c>
      <c r="JP287" s="1">
        <v>2.8450720000000001E-3</v>
      </c>
      <c r="JQ287">
        <v>0.80129950000000005</v>
      </c>
      <c r="JR287">
        <v>0.94256289999999998</v>
      </c>
      <c r="JS287">
        <v>50.085140000000003</v>
      </c>
      <c r="JT287">
        <v>2.7196350000000002E-3</v>
      </c>
      <c r="JU287">
        <v>0.76790009999999997</v>
      </c>
      <c r="JV287">
        <v>0.94256169999999995</v>
      </c>
      <c r="JW287">
        <v>49.194020000000002</v>
      </c>
      <c r="JX287" s="1">
        <v>2.6011649999999999E-3</v>
      </c>
      <c r="JY287">
        <v>0.73618450000000002</v>
      </c>
      <c r="JZ287">
        <v>0.94253750000000003</v>
      </c>
      <c r="KA287">
        <v>48.433819999999997</v>
      </c>
      <c r="KB287" s="1">
        <v>2.4892949999999999E-3</v>
      </c>
      <c r="KC287">
        <v>0.706098</v>
      </c>
      <c r="KD287">
        <v>0.94256300000000004</v>
      </c>
      <c r="KE287">
        <v>47.646599999999999</v>
      </c>
      <c r="KF287" s="1">
        <v>2.3834049999999999E-3</v>
      </c>
      <c r="KG287">
        <v>0.67747659999999998</v>
      </c>
      <c r="KH287">
        <v>0.94252199999999997</v>
      </c>
      <c r="KI287">
        <v>46.67586</v>
      </c>
      <c r="KJ287" s="1">
        <v>2.2831990000000001E-3</v>
      </c>
      <c r="KK287">
        <v>0.6503118</v>
      </c>
      <c r="KL287">
        <v>0.94256589999999996</v>
      </c>
      <c r="KM287">
        <v>47.057009999999998</v>
      </c>
      <c r="KN287" s="1">
        <v>2.1886050000000002E-3</v>
      </c>
      <c r="KO287">
        <v>0.62454469999999995</v>
      </c>
      <c r="KP287">
        <v>0.94256600000000001</v>
      </c>
      <c r="KQ287">
        <v>49.573390000000003</v>
      </c>
      <c r="KR287" s="1">
        <v>2.0988389999999999E-3</v>
      </c>
      <c r="KS287">
        <v>0.60004500000000005</v>
      </c>
      <c r="KT287">
        <v>0.9425346</v>
      </c>
      <c r="KU287">
        <v>53.66337</v>
      </c>
      <c r="KV287" s="1">
        <v>2.0137340000000001E-3</v>
      </c>
      <c r="KW287">
        <v>0.57674479999999995</v>
      </c>
      <c r="KX287">
        <v>0.94257139999999995</v>
      </c>
      <c r="KY287">
        <v>56.361469999999997</v>
      </c>
      <c r="KZ287" s="1">
        <v>1.932668E-3</v>
      </c>
      <c r="LA287">
        <v>0.55446110000000004</v>
      </c>
      <c r="LB287">
        <v>0.94256770000000001</v>
      </c>
      <c r="LC287">
        <v>56.039819999999999</v>
      </c>
      <c r="LD287" s="1">
        <v>1.855687E-3</v>
      </c>
      <c r="LE287">
        <v>0.53321529999999995</v>
      </c>
      <c r="LF287">
        <v>0.94256329999999999</v>
      </c>
      <c r="LG287">
        <v>54.459760000000003</v>
      </c>
      <c r="LH287" s="1">
        <v>1.7822249999999999E-3</v>
      </c>
      <c r="LI287">
        <v>0.51292859999999996</v>
      </c>
      <c r="LJ287">
        <v>0.94253869999999995</v>
      </c>
      <c r="LK287">
        <v>52.935339999999997</v>
      </c>
      <c r="LL287" s="1">
        <v>1.712407E-3</v>
      </c>
      <c r="LM287">
        <v>0.49356949999999999</v>
      </c>
      <c r="LN287">
        <v>0.94253240000000005</v>
      </c>
      <c r="LO287">
        <v>51.300559999999997</v>
      </c>
      <c r="LP287" s="1">
        <v>1.645749E-3</v>
      </c>
      <c r="LQ287">
        <v>0.4750549</v>
      </c>
      <c r="LR287">
        <v>0.94253880000000001</v>
      </c>
      <c r="LS287">
        <v>50.278919999999999</v>
      </c>
      <c r="LT287" s="1">
        <v>1.5822620000000001E-3</v>
      </c>
      <c r="LU287">
        <v>0.45734730000000001</v>
      </c>
      <c r="LV287">
        <v>0.94257930000000001</v>
      </c>
      <c r="LW287">
        <v>50.329770000000003</v>
      </c>
      <c r="LX287" s="1">
        <v>1.521608E-3</v>
      </c>
      <c r="LY287">
        <v>0.44040269999999998</v>
      </c>
      <c r="LZ287">
        <v>0.94256700000000004</v>
      </c>
      <c r="MA287">
        <v>50.438600000000001</v>
      </c>
      <c r="MB287" s="1">
        <v>1.463705E-3</v>
      </c>
      <c r="MC287">
        <v>0.4242089</v>
      </c>
      <c r="MD287">
        <v>0.94257440000000003</v>
      </c>
      <c r="ME287">
        <v>50.706009999999999</v>
      </c>
      <c r="MF287" s="1">
        <v>1.408409E-3</v>
      </c>
      <c r="MG287">
        <v>0.40872249999999999</v>
      </c>
      <c r="MH287">
        <v>0.9425346</v>
      </c>
      <c r="MI287">
        <v>50.455010000000001</v>
      </c>
      <c r="MJ287" s="1">
        <v>1.355389E-3</v>
      </c>
      <c r="MK287">
        <v>0.39387260000000002</v>
      </c>
      <c r="ML287">
        <v>0.94253200000000004</v>
      </c>
      <c r="MM287">
        <v>49.533290000000001</v>
      </c>
      <c r="MN287" s="1">
        <v>1.3043499999999999E-3</v>
      </c>
      <c r="MO287">
        <v>0.37962469999999998</v>
      </c>
      <c r="MP287">
        <v>0.94257250000000004</v>
      </c>
      <c r="MQ287">
        <v>48.618319999999997</v>
      </c>
      <c r="MR287" s="1">
        <v>1.2554669999999999E-3</v>
      </c>
      <c r="MS287">
        <v>0.36593750000000003</v>
      </c>
      <c r="MT287">
        <v>0.94257519999999995</v>
      </c>
      <c r="MU287">
        <v>47.776870000000002</v>
      </c>
      <c r="MV287">
        <v>1.208684E-3</v>
      </c>
      <c r="MW287">
        <v>0.35283789999999998</v>
      </c>
      <c r="MX287">
        <v>0.94253960000000003</v>
      </c>
      <c r="MY287">
        <v>47.862819999999999</v>
      </c>
      <c r="MZ287" s="1">
        <v>1.1640559999999999E-3</v>
      </c>
      <c r="NA287">
        <v>0.34028530000000001</v>
      </c>
      <c r="NB287">
        <v>0.94252610000000003</v>
      </c>
      <c r="NC287">
        <v>48.1646</v>
      </c>
      <c r="ND287" s="1">
        <v>1.12134E-3</v>
      </c>
      <c r="NE287">
        <v>0.32826100000000002</v>
      </c>
      <c r="NF287">
        <v>0.94256289999999998</v>
      </c>
      <c r="NG287">
        <v>49.331910000000001</v>
      </c>
      <c r="NH287" s="1">
        <v>1.0805109999999999E-3</v>
      </c>
      <c r="NI287">
        <v>0.316751</v>
      </c>
      <c r="NJ287">
        <v>0.94256890000000004</v>
      </c>
      <c r="NK287">
        <v>51.117519999999999</v>
      </c>
      <c r="NL287" s="1">
        <v>1.0414000000000001E-3</v>
      </c>
      <c r="NM287">
        <v>0.3057106</v>
      </c>
      <c r="NN287">
        <v>0.94253229999999999</v>
      </c>
      <c r="NO287">
        <v>51.191989999999997</v>
      </c>
      <c r="NP287" s="1">
        <v>1.0040380000000001E-3</v>
      </c>
      <c r="NQ287">
        <v>0.29513980000000001</v>
      </c>
      <c r="NR287">
        <v>0.94255829999999996</v>
      </c>
      <c r="NS287">
        <v>49.396729999999998</v>
      </c>
      <c r="NT287" s="1">
        <v>9.6821380000000005E-4</v>
      </c>
      <c r="NU287">
        <v>0.28498240000000002</v>
      </c>
      <c r="NV287">
        <v>0.94256899999999999</v>
      </c>
      <c r="NW287">
        <v>47.44256</v>
      </c>
      <c r="NX287" s="1">
        <v>9.3390019999999995E-4</v>
      </c>
      <c r="NY287">
        <v>0.27523510000000001</v>
      </c>
      <c r="NZ287">
        <v>0.94256960000000001</v>
      </c>
      <c r="OA287">
        <v>45.906480000000002</v>
      </c>
      <c r="OB287" s="1">
        <v>9.0110169999999999E-4</v>
      </c>
      <c r="OC287">
        <v>0.26585740000000002</v>
      </c>
      <c r="OD287">
        <v>0.94256450000000003</v>
      </c>
      <c r="OE287">
        <v>45.600610000000003</v>
      </c>
      <c r="OF287" s="1">
        <v>8.696563E-4</v>
      </c>
      <c r="OG287">
        <v>0.25683919999999999</v>
      </c>
      <c r="OH287">
        <v>0.94256569999999995</v>
      </c>
      <c r="OI287">
        <v>44.903449999999999</v>
      </c>
      <c r="OJ287" s="1">
        <v>8.3944480000000001E-4</v>
      </c>
      <c r="OK287">
        <v>0.24815570000000001</v>
      </c>
    </row>
    <row r="288" spans="1:401" x14ac:dyDescent="0.35">
      <c r="A288">
        <v>294</v>
      </c>
      <c r="B288" t="s">
        <v>4</v>
      </c>
      <c r="C288" t="s">
        <v>181</v>
      </c>
      <c r="D288" t="s">
        <v>294</v>
      </c>
      <c r="E288">
        <v>882.86239999999998</v>
      </c>
      <c r="F288">
        <v>1.042189</v>
      </c>
      <c r="G288">
        <v>26.553850000000001</v>
      </c>
      <c r="H288">
        <v>0</v>
      </c>
      <c r="I288">
        <v>0</v>
      </c>
      <c r="J288">
        <v>1.0362800000000001</v>
      </c>
      <c r="K288">
        <v>27.049389999999999</v>
      </c>
      <c r="L288">
        <v>0</v>
      </c>
      <c r="M288">
        <v>0</v>
      </c>
      <c r="N288">
        <v>1.027922</v>
      </c>
      <c r="O288">
        <v>27.400200000000002</v>
      </c>
      <c r="P288">
        <v>0</v>
      </c>
      <c r="Q288">
        <v>0</v>
      </c>
      <c r="R288">
        <v>1.019611</v>
      </c>
      <c r="S288">
        <v>28.531020000000002</v>
      </c>
      <c r="T288">
        <v>0</v>
      </c>
      <c r="U288">
        <v>0</v>
      </c>
      <c r="V288">
        <v>1.011347</v>
      </c>
      <c r="W288">
        <v>29.43233</v>
      </c>
      <c r="X288">
        <v>0</v>
      </c>
      <c r="Y288">
        <v>0</v>
      </c>
      <c r="Z288">
        <v>1.0032430000000001</v>
      </c>
      <c r="AA288">
        <v>29.320969999999999</v>
      </c>
      <c r="AB288">
        <v>0</v>
      </c>
      <c r="AC288">
        <v>0</v>
      </c>
      <c r="AD288">
        <v>0.99531970000000003</v>
      </c>
      <c r="AE288">
        <v>28.340509999999998</v>
      </c>
      <c r="AF288">
        <v>0</v>
      </c>
      <c r="AG288">
        <v>0</v>
      </c>
      <c r="AH288">
        <v>0.98761670000000001</v>
      </c>
      <c r="AI288">
        <v>27.05057</v>
      </c>
      <c r="AJ288">
        <v>0</v>
      </c>
      <c r="AK288">
        <v>0</v>
      </c>
      <c r="AL288">
        <v>0.98060519999999995</v>
      </c>
      <c r="AM288">
        <v>26.156610000000001</v>
      </c>
      <c r="AN288">
        <v>0</v>
      </c>
      <c r="AO288">
        <v>0</v>
      </c>
      <c r="AP288">
        <v>0.97440789999999999</v>
      </c>
      <c r="AQ288">
        <v>26.834540000000001</v>
      </c>
      <c r="AR288">
        <v>0</v>
      </c>
      <c r="AS288">
        <v>0</v>
      </c>
      <c r="AT288">
        <v>0.96824849999999996</v>
      </c>
      <c r="AU288">
        <v>28.81551</v>
      </c>
      <c r="AV288">
        <v>0</v>
      </c>
      <c r="AW288">
        <v>0</v>
      </c>
      <c r="AX288">
        <v>0.96186510000000003</v>
      </c>
      <c r="AY288">
        <v>31.527069999999998</v>
      </c>
      <c r="AZ288">
        <v>0</v>
      </c>
      <c r="BA288">
        <v>0</v>
      </c>
      <c r="BB288">
        <v>0.95286970000000004</v>
      </c>
      <c r="BC288">
        <v>33.817830000000001</v>
      </c>
      <c r="BD288">
        <v>0</v>
      </c>
      <c r="BE288">
        <v>0</v>
      </c>
      <c r="BF288">
        <v>0.9440904</v>
      </c>
      <c r="BG288">
        <v>34.444929999999999</v>
      </c>
      <c r="BH288">
        <v>0</v>
      </c>
      <c r="BI288">
        <v>0</v>
      </c>
      <c r="BJ288">
        <v>0.93570699999999996</v>
      </c>
      <c r="BK288">
        <v>33.708840000000002</v>
      </c>
      <c r="BL288" s="1">
        <v>3.6466169999999998E-38</v>
      </c>
      <c r="BM288" s="1">
        <v>1.2793070000000001E-35</v>
      </c>
      <c r="BN288">
        <v>0.92765370000000003</v>
      </c>
      <c r="BO288">
        <v>32.481909999999999</v>
      </c>
      <c r="BP288" s="1">
        <v>1.5322800000000001E-25</v>
      </c>
      <c r="BQ288" s="1">
        <v>4.7731410000000002E-23</v>
      </c>
      <c r="BR288">
        <v>0.92013979999999995</v>
      </c>
      <c r="BS288">
        <v>31.245850000000001</v>
      </c>
      <c r="BT288" s="1">
        <v>2.306923E-19</v>
      </c>
      <c r="BU288" s="1">
        <v>5.3587960000000003E-17</v>
      </c>
      <c r="BV288">
        <v>0.91320769999999996</v>
      </c>
      <c r="BW288">
        <v>31.017530000000001</v>
      </c>
      <c r="BX288" s="1">
        <v>5.6855619999999998E-13</v>
      </c>
      <c r="BY288" s="1">
        <v>1.4404270000000001E-10</v>
      </c>
      <c r="BZ288">
        <v>0.90706719999999996</v>
      </c>
      <c r="CA288">
        <v>31.299790000000002</v>
      </c>
      <c r="CB288" s="1">
        <v>1.582909E-9</v>
      </c>
      <c r="CC288" s="1">
        <v>4.4325759999999999E-7</v>
      </c>
      <c r="CD288">
        <v>0.90162960000000003</v>
      </c>
      <c r="CE288">
        <v>31.974260000000001</v>
      </c>
      <c r="CF288" s="1">
        <v>5.9004369999999998E-7</v>
      </c>
      <c r="CG288" s="1">
        <v>1.7788E-4</v>
      </c>
      <c r="CH288">
        <v>0.89707300000000001</v>
      </c>
      <c r="CI288">
        <v>32.630940000000002</v>
      </c>
      <c r="CJ288" s="1">
        <v>6.2357309999999994E-5</v>
      </c>
      <c r="CK288" s="1">
        <v>1.9960760000000001E-2</v>
      </c>
      <c r="CL288">
        <v>0.8934126</v>
      </c>
      <c r="CM288">
        <v>32.935639999999999</v>
      </c>
      <c r="CN288" s="1">
        <v>2.5681609999999998E-3</v>
      </c>
      <c r="CO288">
        <v>0.86855789999999999</v>
      </c>
      <c r="CP288">
        <v>0.89026050000000001</v>
      </c>
      <c r="CQ288">
        <v>32.886710000000001</v>
      </c>
      <c r="CR288" s="1">
        <v>4.9785009999999998E-2</v>
      </c>
      <c r="CS288">
        <v>17.69537</v>
      </c>
      <c r="CT288">
        <v>0.88721039999999995</v>
      </c>
      <c r="CU288">
        <v>32.503219999999999</v>
      </c>
      <c r="CV288">
        <v>0.51297530000000002</v>
      </c>
      <c r="CW288">
        <v>191.1412</v>
      </c>
      <c r="CX288">
        <v>0.88417670000000004</v>
      </c>
      <c r="CY288">
        <v>32.006900000000002</v>
      </c>
      <c r="CZ288">
        <v>3.0781130000000001</v>
      </c>
      <c r="DA288">
        <v>1199.8920000000001</v>
      </c>
      <c r="DB288">
        <v>0.88100670000000003</v>
      </c>
      <c r="DC288">
        <v>32.191000000000003</v>
      </c>
      <c r="DD288">
        <v>11.56786</v>
      </c>
      <c r="DE288">
        <v>4706.3069999999998</v>
      </c>
      <c r="DF288">
        <v>0.87752859999999999</v>
      </c>
      <c r="DG288">
        <v>33.450009999999999</v>
      </c>
      <c r="DH288">
        <v>28.892440000000001</v>
      </c>
      <c r="DI288">
        <v>12244.05</v>
      </c>
      <c r="DJ288">
        <v>0.87355280000000002</v>
      </c>
      <c r="DK288">
        <v>36.501980000000003</v>
      </c>
      <c r="DL288">
        <v>50.423769999999998</v>
      </c>
      <c r="DM288">
        <v>22225.78</v>
      </c>
      <c r="DN288">
        <v>0.86916819999999995</v>
      </c>
      <c r="DO288">
        <v>40.533520000000003</v>
      </c>
      <c r="DP288">
        <v>64.271289999999993</v>
      </c>
      <c r="DQ288">
        <v>29421.49</v>
      </c>
      <c r="DR288">
        <v>0.86439180000000004</v>
      </c>
      <c r="DS288">
        <v>42.256900000000002</v>
      </c>
      <c r="DT288">
        <v>62.2958</v>
      </c>
      <c r="DU288">
        <v>29562.44</v>
      </c>
      <c r="DV288">
        <v>0.85920059999999998</v>
      </c>
      <c r="DW288">
        <v>41.880339999999997</v>
      </c>
      <c r="DX288">
        <v>47.502519999999997</v>
      </c>
      <c r="DY288">
        <v>23330.06</v>
      </c>
      <c r="DZ288">
        <v>0.853186</v>
      </c>
      <c r="EA288">
        <v>40.773789999999998</v>
      </c>
      <c r="EB288">
        <v>29.422720000000002</v>
      </c>
      <c r="EC288">
        <v>14931.81</v>
      </c>
      <c r="ED288">
        <v>0.8467692</v>
      </c>
      <c r="EE288">
        <v>39.519620000000003</v>
      </c>
      <c r="EF288">
        <v>15.232430000000001</v>
      </c>
      <c r="EG288">
        <v>7973.9430000000002</v>
      </c>
      <c r="EH288">
        <v>0.8403041</v>
      </c>
      <c r="EI288">
        <v>38.926879999999997</v>
      </c>
      <c r="EJ288">
        <v>6.7666360000000001</v>
      </c>
      <c r="EK288">
        <v>3646.9050000000002</v>
      </c>
      <c r="EL288">
        <v>0.83406530000000001</v>
      </c>
      <c r="EM288">
        <v>39.61983</v>
      </c>
      <c r="EN288">
        <v>2.6450070000000001</v>
      </c>
      <c r="EO288">
        <v>1463.6210000000001</v>
      </c>
      <c r="EP288">
        <v>0.82827240000000002</v>
      </c>
      <c r="EQ288">
        <v>42.437800000000003</v>
      </c>
      <c r="ER288">
        <v>0.93570240000000005</v>
      </c>
      <c r="ES288">
        <v>529.25990000000002</v>
      </c>
      <c r="ET288">
        <v>0.82306259999999998</v>
      </c>
      <c r="EU288">
        <v>45.749659999999999</v>
      </c>
      <c r="EV288">
        <v>0.31344840000000002</v>
      </c>
      <c r="EW288">
        <v>179.59960000000001</v>
      </c>
      <c r="EX288">
        <v>0.81832150000000003</v>
      </c>
      <c r="EY288">
        <v>46.805880000000002</v>
      </c>
      <c r="EZ288">
        <v>0.1111403</v>
      </c>
      <c r="FA288">
        <v>62.893540000000002</v>
      </c>
      <c r="FB288">
        <v>0.81413820000000003</v>
      </c>
      <c r="FC288">
        <v>46.605699999999999</v>
      </c>
      <c r="FD288" s="1">
        <v>5.2174369999999998E-2</v>
      </c>
      <c r="FE288">
        <v>27.992899999999999</v>
      </c>
      <c r="FF288">
        <v>0.81056859999999997</v>
      </c>
      <c r="FG288">
        <v>46.009500000000003</v>
      </c>
      <c r="FH288" s="1">
        <v>3.747296E-2</v>
      </c>
      <c r="FI288">
        <v>18.969740000000002</v>
      </c>
      <c r="FJ288">
        <v>0.80763119999999999</v>
      </c>
      <c r="FK288">
        <v>45.547469999999997</v>
      </c>
      <c r="FL288" s="1">
        <v>3.4833700000000002E-2</v>
      </c>
      <c r="FM288">
        <v>17.2332</v>
      </c>
      <c r="FN288">
        <v>0.80532320000000002</v>
      </c>
      <c r="FO288">
        <v>46.09919</v>
      </c>
      <c r="FP288" s="1">
        <v>3.4526849999999998E-2</v>
      </c>
      <c r="FQ288">
        <v>17.052969999999998</v>
      </c>
      <c r="FR288">
        <v>0.80350140000000003</v>
      </c>
      <c r="FS288">
        <v>47.028469999999999</v>
      </c>
      <c r="FT288" s="1">
        <v>3.3885369999999998E-2</v>
      </c>
      <c r="FU288">
        <v>16.810790000000001</v>
      </c>
      <c r="FV288">
        <v>0.80211889999999997</v>
      </c>
      <c r="FW288">
        <v>48.130960000000002</v>
      </c>
      <c r="FX288" s="1">
        <v>3.2396679999999997E-2</v>
      </c>
      <c r="FY288">
        <v>16.154070000000001</v>
      </c>
      <c r="FZ288">
        <v>0.80109180000000002</v>
      </c>
      <c r="GA288">
        <v>48.232750000000003</v>
      </c>
      <c r="GB288" s="1">
        <v>3.0133409999999999E-2</v>
      </c>
      <c r="GC288">
        <v>15.09784</v>
      </c>
      <c r="GD288">
        <v>0.80029669999999997</v>
      </c>
      <c r="GE288">
        <v>47.757300000000001</v>
      </c>
      <c r="GF288" s="1">
        <v>2.724037E-2</v>
      </c>
      <c r="GG288">
        <v>13.715199999999999</v>
      </c>
      <c r="GH288">
        <v>0.79974000000000001</v>
      </c>
      <c r="GI288">
        <v>46.720750000000002</v>
      </c>
      <c r="GJ288" s="1">
        <v>2.3850489999999998E-2</v>
      </c>
      <c r="GK288">
        <v>12.07206</v>
      </c>
      <c r="GL288">
        <v>0.79931540000000001</v>
      </c>
      <c r="GM288">
        <v>45.797330000000002</v>
      </c>
      <c r="GN288" s="1">
        <v>2.0166610000000001E-2</v>
      </c>
      <c r="GO288">
        <v>10.26291</v>
      </c>
      <c r="GP288">
        <v>0.79903760000000001</v>
      </c>
      <c r="GQ288">
        <v>45.029609999999998</v>
      </c>
      <c r="GR288" s="1">
        <v>1.6504850000000001E-2</v>
      </c>
      <c r="GS288">
        <v>8.4386489999999998</v>
      </c>
      <c r="GT288">
        <v>0.79883340000000003</v>
      </c>
      <c r="GU288">
        <v>45.732379999999999</v>
      </c>
      <c r="GV288" s="1">
        <v>1.321491E-2</v>
      </c>
      <c r="GW288">
        <v>6.7745949999999997</v>
      </c>
      <c r="GX288">
        <v>0.79871859999999995</v>
      </c>
      <c r="GY288">
        <v>46.99353</v>
      </c>
      <c r="GZ288" s="1">
        <v>1.05427E-2</v>
      </c>
      <c r="HA288">
        <v>5.4037740000000003</v>
      </c>
      <c r="HB288">
        <v>0.79859709999999995</v>
      </c>
      <c r="HC288">
        <v>48.81814</v>
      </c>
      <c r="HD288" s="1">
        <v>8.5584240000000002E-3</v>
      </c>
      <c r="HE288">
        <v>4.3722820000000002</v>
      </c>
      <c r="HF288">
        <v>0.79855189999999998</v>
      </c>
      <c r="HG288">
        <v>50.334240000000001</v>
      </c>
      <c r="HH288" s="1">
        <v>7.1762680000000004E-3</v>
      </c>
      <c r="HI288">
        <v>3.6479050000000002</v>
      </c>
      <c r="HJ288">
        <v>0.79849820000000005</v>
      </c>
      <c r="HK288">
        <v>50.336260000000003</v>
      </c>
      <c r="HL288" s="1">
        <v>6.2464870000000002E-3</v>
      </c>
      <c r="HM288">
        <v>3.1587399999999999</v>
      </c>
      <c r="HN288">
        <v>0.79847219999999997</v>
      </c>
      <c r="HO288">
        <v>49.856650000000002</v>
      </c>
      <c r="HP288" s="1">
        <v>5.6179300000000001E-3</v>
      </c>
      <c r="HQ288">
        <v>2.8287819999999999</v>
      </c>
      <c r="HR288">
        <v>0.79843799999999998</v>
      </c>
      <c r="HS288">
        <v>49.03228</v>
      </c>
      <c r="HT288" s="1">
        <v>5.173759E-3</v>
      </c>
      <c r="HU288">
        <v>2.5975760000000001</v>
      </c>
      <c r="HV288">
        <v>0.79842290000000005</v>
      </c>
      <c r="HW288">
        <v>48.33728</v>
      </c>
      <c r="HX288" s="1">
        <v>4.8375199999999997E-3</v>
      </c>
      <c r="HY288">
        <v>2.4244970000000001</v>
      </c>
      <c r="HZ288">
        <v>0.79842900000000006</v>
      </c>
      <c r="IA288">
        <v>49.003720000000001</v>
      </c>
      <c r="IB288" s="1">
        <v>4.564004E-3</v>
      </c>
      <c r="IC288">
        <v>2.285104</v>
      </c>
      <c r="ID288">
        <v>0.79842990000000003</v>
      </c>
      <c r="IE288">
        <v>51.411389999999997</v>
      </c>
      <c r="IF288" s="1">
        <v>4.3286990000000001E-3</v>
      </c>
      <c r="IG288">
        <v>2.1658759999999999</v>
      </c>
      <c r="IH288">
        <v>0.79842210000000002</v>
      </c>
      <c r="II288">
        <v>54.717230000000001</v>
      </c>
      <c r="IJ288" s="1">
        <v>4.117679E-3</v>
      </c>
      <c r="IK288">
        <v>2.0596130000000001</v>
      </c>
      <c r="IL288">
        <v>0.79840359999999999</v>
      </c>
      <c r="IM288">
        <v>56.45917</v>
      </c>
      <c r="IN288" s="1">
        <v>3.9247520000000001E-3</v>
      </c>
      <c r="IO288">
        <v>1.9625280000000001</v>
      </c>
      <c r="IP288">
        <v>0.79841709999999999</v>
      </c>
      <c r="IQ288">
        <v>56.255809999999997</v>
      </c>
      <c r="IR288" s="1">
        <v>3.7450090000000001E-3</v>
      </c>
      <c r="IS288">
        <v>1.872492</v>
      </c>
      <c r="IT288">
        <v>0.79842760000000002</v>
      </c>
      <c r="IU288">
        <v>55.005180000000003</v>
      </c>
      <c r="IV288" s="1">
        <v>3.5770369999999999E-3</v>
      </c>
      <c r="IW288">
        <v>1.7881560000000001</v>
      </c>
      <c r="IX288">
        <v>0.79840739999999999</v>
      </c>
      <c r="IY288">
        <v>53.644530000000003</v>
      </c>
      <c r="IZ288" s="1">
        <v>3.4185019999999999E-3</v>
      </c>
      <c r="JA288">
        <v>1.7088449999999999</v>
      </c>
      <c r="JB288">
        <v>0.79842880000000005</v>
      </c>
      <c r="JC288">
        <v>52.391570000000002</v>
      </c>
      <c r="JD288" s="1">
        <v>3.2688209999999999E-3</v>
      </c>
      <c r="JE288">
        <v>1.633964</v>
      </c>
      <c r="JF288">
        <v>0.79840270000000002</v>
      </c>
      <c r="JG288">
        <v>52.433570000000003</v>
      </c>
      <c r="JH288" s="1">
        <v>3.128048E-3</v>
      </c>
      <c r="JI288">
        <v>1.5633589999999999</v>
      </c>
      <c r="JJ288">
        <v>0.79840420000000001</v>
      </c>
      <c r="JK288">
        <v>52.381799999999998</v>
      </c>
      <c r="JL288" s="1">
        <v>2.9929620000000001E-3</v>
      </c>
      <c r="JM288">
        <v>1.496632</v>
      </c>
      <c r="JN288">
        <v>0.79842389999999996</v>
      </c>
      <c r="JO288">
        <v>51.532629999999997</v>
      </c>
      <c r="JP288" s="1">
        <v>2.8593870000000001E-3</v>
      </c>
      <c r="JQ288">
        <v>1.4334549999999999</v>
      </c>
      <c r="JR288">
        <v>0.79839769999999999</v>
      </c>
      <c r="JS288">
        <v>50.20664</v>
      </c>
      <c r="JT288" s="1">
        <v>2.733184E-3</v>
      </c>
      <c r="JU288">
        <v>1.3735580000000001</v>
      </c>
      <c r="JV288">
        <v>0.79842840000000004</v>
      </c>
      <c r="JW288">
        <v>49.26332</v>
      </c>
      <c r="JX288" s="1">
        <v>2.613991E-3</v>
      </c>
      <c r="JY288">
        <v>1.3167340000000001</v>
      </c>
      <c r="JZ288">
        <v>0.79840350000000004</v>
      </c>
      <c r="KA288">
        <v>48.444650000000003</v>
      </c>
      <c r="KB288" s="1">
        <v>2.5014299999999998E-3</v>
      </c>
      <c r="KC288">
        <v>1.2627969999999999</v>
      </c>
      <c r="KD288">
        <v>0.79842250000000003</v>
      </c>
      <c r="KE288">
        <v>47.659649999999999</v>
      </c>
      <c r="KF288" s="1">
        <v>2.394906E-3</v>
      </c>
      <c r="KG288">
        <v>1.2115320000000001</v>
      </c>
      <c r="KH288">
        <v>0.79841819999999997</v>
      </c>
      <c r="KI288">
        <v>46.711289999999998</v>
      </c>
      <c r="KJ288" s="1">
        <v>2.2941200000000002E-3</v>
      </c>
      <c r="KK288">
        <v>1.16283</v>
      </c>
      <c r="KL288">
        <v>0.79839979999999999</v>
      </c>
      <c r="KM288">
        <v>47.149850000000001</v>
      </c>
      <c r="KN288" s="1">
        <v>2.1989319999999998E-3</v>
      </c>
      <c r="KO288">
        <v>1.1166609999999999</v>
      </c>
      <c r="KP288">
        <v>0.79843540000000002</v>
      </c>
      <c r="KQ288">
        <v>49.673549999999999</v>
      </c>
      <c r="KR288" s="1">
        <v>2.1086740000000001E-3</v>
      </c>
      <c r="KS288">
        <v>1.072786</v>
      </c>
      <c r="KT288">
        <v>0.79840160000000004</v>
      </c>
      <c r="KU288">
        <v>53.661969999999997</v>
      </c>
      <c r="KV288" s="1">
        <v>2.0230449999999998E-3</v>
      </c>
      <c r="KW288">
        <v>1.031031</v>
      </c>
      <c r="KX288">
        <v>0.79842809999999997</v>
      </c>
      <c r="KY288">
        <v>56.342399999999998</v>
      </c>
      <c r="KZ288" s="1">
        <v>1.9415750000000001E-3</v>
      </c>
      <c r="LA288">
        <v>0.99117699999999997</v>
      </c>
      <c r="LB288">
        <v>0.79840049999999996</v>
      </c>
      <c r="LC288">
        <v>56.04759</v>
      </c>
      <c r="LD288" s="1">
        <v>1.8641580000000001E-3</v>
      </c>
      <c r="LE288">
        <v>0.9531153</v>
      </c>
      <c r="LF288">
        <v>0.79839800000000005</v>
      </c>
      <c r="LG288">
        <v>54.501480000000001</v>
      </c>
      <c r="LH288" s="1">
        <v>1.790308E-3</v>
      </c>
      <c r="LI288">
        <v>0.9168174</v>
      </c>
      <c r="LJ288">
        <v>0.79840429999999996</v>
      </c>
      <c r="LK288">
        <v>53.026890000000002</v>
      </c>
      <c r="LL288" s="1">
        <v>1.720116E-3</v>
      </c>
      <c r="LM288">
        <v>0.88213600000000003</v>
      </c>
      <c r="LN288">
        <v>0.79840029999999995</v>
      </c>
      <c r="LO288">
        <v>51.428440000000002</v>
      </c>
      <c r="LP288" s="1">
        <v>1.6530970000000001E-3</v>
      </c>
      <c r="LQ288">
        <v>0.84901459999999995</v>
      </c>
      <c r="LR288">
        <v>0.79840409999999995</v>
      </c>
      <c r="LS288">
        <v>50.451900000000002</v>
      </c>
      <c r="LT288" s="1">
        <v>1.5892809999999999E-3</v>
      </c>
      <c r="LU288">
        <v>0.81731920000000002</v>
      </c>
      <c r="LV288">
        <v>0.7984192</v>
      </c>
      <c r="LW288">
        <v>50.486049999999999</v>
      </c>
      <c r="LX288" s="1">
        <v>1.5283359999999999E-3</v>
      </c>
      <c r="LY288">
        <v>0.78702380000000005</v>
      </c>
      <c r="LZ288">
        <v>0.79840730000000004</v>
      </c>
      <c r="MA288">
        <v>50.559930000000001</v>
      </c>
      <c r="MB288" s="1">
        <v>1.470117E-3</v>
      </c>
      <c r="MC288">
        <v>0.75803659999999995</v>
      </c>
      <c r="MD288">
        <v>0.79841169999999995</v>
      </c>
      <c r="ME288">
        <v>50.731140000000003</v>
      </c>
      <c r="MF288" s="1">
        <v>1.414537E-3</v>
      </c>
      <c r="MG288">
        <v>0.73031559999999995</v>
      </c>
      <c r="MH288">
        <v>0.79842670000000004</v>
      </c>
      <c r="MI288">
        <v>50.455880000000001</v>
      </c>
      <c r="MJ288" s="1">
        <v>1.361248E-3</v>
      </c>
      <c r="MK288">
        <v>0.70374760000000003</v>
      </c>
      <c r="ML288">
        <v>0.7984</v>
      </c>
      <c r="MM288">
        <v>49.482439999999997</v>
      </c>
      <c r="MN288" s="1">
        <v>1.3099710000000001E-3</v>
      </c>
      <c r="MO288">
        <v>0.67827249999999994</v>
      </c>
      <c r="MP288">
        <v>0.79841479999999998</v>
      </c>
      <c r="MQ288">
        <v>48.611669999999997</v>
      </c>
      <c r="MR288" s="1">
        <v>1.2608630000000001E-3</v>
      </c>
      <c r="MS288">
        <v>0.65382280000000004</v>
      </c>
      <c r="MT288">
        <v>0.79841260000000003</v>
      </c>
      <c r="MU288">
        <v>47.800600000000003</v>
      </c>
      <c r="MV288" s="1">
        <v>1.2138380000000001E-3</v>
      </c>
      <c r="MW288">
        <v>0.63038090000000002</v>
      </c>
      <c r="MX288">
        <v>0.79843350000000002</v>
      </c>
      <c r="MY288">
        <v>47.97081</v>
      </c>
      <c r="MZ288" s="1">
        <v>1.168983E-3</v>
      </c>
      <c r="NA288">
        <v>0.60791890000000004</v>
      </c>
      <c r="NB288">
        <v>0.7984213</v>
      </c>
      <c r="NC288">
        <v>48.302610000000001</v>
      </c>
      <c r="ND288" s="1">
        <v>1.1260479999999999E-3</v>
      </c>
      <c r="NE288">
        <v>0.58639779999999997</v>
      </c>
      <c r="NF288">
        <v>0.7984291</v>
      </c>
      <c r="NG288">
        <v>49.51099</v>
      </c>
      <c r="NH288" s="1">
        <v>1.0850199999999999E-3</v>
      </c>
      <c r="NI288">
        <v>0.56582080000000001</v>
      </c>
      <c r="NJ288">
        <v>0.79843699999999995</v>
      </c>
      <c r="NK288">
        <v>51.259619999999998</v>
      </c>
      <c r="NL288" s="1">
        <v>1.0457260000000001E-3</v>
      </c>
      <c r="NM288">
        <v>0.54607870000000003</v>
      </c>
      <c r="NN288">
        <v>0.79840029999999995</v>
      </c>
      <c r="NO288">
        <v>51.307479999999998</v>
      </c>
      <c r="NP288" s="1">
        <v>1.0081650000000001E-3</v>
      </c>
      <c r="NQ288">
        <v>0.52715730000000005</v>
      </c>
      <c r="NR288">
        <v>0.79841949999999995</v>
      </c>
      <c r="NS288">
        <v>49.482039999999998</v>
      </c>
      <c r="NT288" s="1">
        <v>9.7217039999999998E-4</v>
      </c>
      <c r="NU288">
        <v>0.50900250000000002</v>
      </c>
      <c r="NV288">
        <v>0.79840889999999998</v>
      </c>
      <c r="NW288">
        <v>47.573729999999998</v>
      </c>
      <c r="NX288" s="1">
        <v>9.3770919999999996E-4</v>
      </c>
      <c r="NY288">
        <v>0.4915774</v>
      </c>
      <c r="NZ288">
        <v>0.79843770000000003</v>
      </c>
      <c r="OA288">
        <v>46.045200000000001</v>
      </c>
      <c r="OB288" s="1">
        <v>9.0476140000000005E-4</v>
      </c>
      <c r="OC288">
        <v>0.47481679999999998</v>
      </c>
      <c r="OD288">
        <v>0.79843059999999999</v>
      </c>
      <c r="OE288">
        <v>45.76773</v>
      </c>
      <c r="OF288" s="1">
        <v>8.7317169999999997E-4</v>
      </c>
      <c r="OG288">
        <v>0.45869589999999999</v>
      </c>
      <c r="OH288">
        <v>0.79840109999999997</v>
      </c>
      <c r="OI288">
        <v>45.086970000000001</v>
      </c>
      <c r="OJ288" s="1">
        <v>8.428245E-4</v>
      </c>
      <c r="OK288">
        <v>0.44317279999999998</v>
      </c>
    </row>
    <row r="289" spans="1:401" x14ac:dyDescent="0.35">
      <c r="A289">
        <v>295</v>
      </c>
      <c r="B289" t="s">
        <v>4</v>
      </c>
      <c r="C289" t="s">
        <v>181</v>
      </c>
      <c r="D289" t="s">
        <v>295</v>
      </c>
      <c r="E289">
        <v>879.47910000000002</v>
      </c>
      <c r="F289">
        <v>0.49207669999999998</v>
      </c>
      <c r="G289">
        <v>26.561730000000001</v>
      </c>
      <c r="H289">
        <v>0</v>
      </c>
      <c r="I289">
        <v>0</v>
      </c>
      <c r="J289">
        <v>0.48680400000000001</v>
      </c>
      <c r="K289">
        <v>27.049489999999999</v>
      </c>
      <c r="L289">
        <v>0</v>
      </c>
      <c r="M289">
        <v>0</v>
      </c>
      <c r="N289">
        <v>0.48163980000000001</v>
      </c>
      <c r="O289">
        <v>27.377330000000001</v>
      </c>
      <c r="P289">
        <v>0</v>
      </c>
      <c r="Q289">
        <v>0</v>
      </c>
      <c r="R289">
        <v>0.47646549999999999</v>
      </c>
      <c r="S289">
        <v>28.52777</v>
      </c>
      <c r="T289">
        <v>0</v>
      </c>
      <c r="U289">
        <v>0</v>
      </c>
      <c r="V289">
        <v>0.47133409999999998</v>
      </c>
      <c r="W289">
        <v>29.440069999999999</v>
      </c>
      <c r="X289">
        <v>0</v>
      </c>
      <c r="Y289">
        <v>0</v>
      </c>
      <c r="Z289">
        <v>0.46632089999999998</v>
      </c>
      <c r="AA289">
        <v>29.36308</v>
      </c>
      <c r="AB289">
        <v>0</v>
      </c>
      <c r="AC289">
        <v>0</v>
      </c>
      <c r="AD289">
        <v>0.46140930000000002</v>
      </c>
      <c r="AE289">
        <v>28.417680000000001</v>
      </c>
      <c r="AF289">
        <v>0</v>
      </c>
      <c r="AG289">
        <v>0</v>
      </c>
      <c r="AH289">
        <v>0.4566075</v>
      </c>
      <c r="AI289">
        <v>27.140799999999999</v>
      </c>
      <c r="AJ289">
        <v>0</v>
      </c>
      <c r="AK289">
        <v>0</v>
      </c>
      <c r="AL289">
        <v>0.45210840000000002</v>
      </c>
      <c r="AM289">
        <v>26.22569</v>
      </c>
      <c r="AN289">
        <v>0</v>
      </c>
      <c r="AO289">
        <v>0</v>
      </c>
      <c r="AP289">
        <v>0.44806980000000002</v>
      </c>
      <c r="AQ289">
        <v>26.87256</v>
      </c>
      <c r="AR289">
        <v>0</v>
      </c>
      <c r="AS289">
        <v>0</v>
      </c>
      <c r="AT289">
        <v>0.44411889999999998</v>
      </c>
      <c r="AU289">
        <v>28.80641</v>
      </c>
      <c r="AV289">
        <v>0</v>
      </c>
      <c r="AW289">
        <v>0</v>
      </c>
      <c r="AX289">
        <v>0.44012269999999998</v>
      </c>
      <c r="AY289">
        <v>31.4895</v>
      </c>
      <c r="AZ289">
        <v>0</v>
      </c>
      <c r="BA289">
        <v>0</v>
      </c>
      <c r="BB289">
        <v>0.43602079999999999</v>
      </c>
      <c r="BC289">
        <v>33.782110000000003</v>
      </c>
      <c r="BD289">
        <v>0</v>
      </c>
      <c r="BE289">
        <v>0</v>
      </c>
      <c r="BF289">
        <v>0.4314731</v>
      </c>
      <c r="BG289">
        <v>34.443289999999998</v>
      </c>
      <c r="BH289">
        <v>0</v>
      </c>
      <c r="BI289">
        <v>0</v>
      </c>
      <c r="BJ289">
        <v>0.42716900000000002</v>
      </c>
      <c r="BK289">
        <v>33.764760000000003</v>
      </c>
      <c r="BL289">
        <v>0</v>
      </c>
      <c r="BM289" s="1">
        <v>2.1844670000000001E-36</v>
      </c>
      <c r="BN289">
        <v>0.423039</v>
      </c>
      <c r="BO289">
        <v>32.57508</v>
      </c>
      <c r="BP289" s="1">
        <v>2.1237549999999999E-26</v>
      </c>
      <c r="BQ289" s="1">
        <v>9.4704920000000004E-24</v>
      </c>
      <c r="BR289">
        <v>0.4191725</v>
      </c>
      <c r="BS289">
        <v>31.34573</v>
      </c>
      <c r="BT289" s="1">
        <v>2.9731909999999998E-20</v>
      </c>
      <c r="BU289" s="1">
        <v>1.337512E-17</v>
      </c>
      <c r="BV289">
        <v>0.41560970000000003</v>
      </c>
      <c r="BW289">
        <v>31.104320000000001</v>
      </c>
      <c r="BX289" s="1">
        <v>1.3612390000000001E-13</v>
      </c>
      <c r="BY289" s="1">
        <v>5.7472049999999997E-11</v>
      </c>
      <c r="BZ289">
        <v>0.41243429999999998</v>
      </c>
      <c r="CA289">
        <v>31.349419999999999</v>
      </c>
      <c r="CB289" s="1">
        <v>5.6774930000000001E-10</v>
      </c>
      <c r="CC289" s="1">
        <v>2.2634149999999999E-7</v>
      </c>
      <c r="CD289">
        <v>0.4096186</v>
      </c>
      <c r="CE289">
        <v>31.963139999999999</v>
      </c>
      <c r="CF289" s="1">
        <v>2.5954899999999999E-7</v>
      </c>
      <c r="CG289" s="1">
        <v>1.0401450000000001E-4</v>
      </c>
      <c r="CH289">
        <v>0.40722580000000003</v>
      </c>
      <c r="CI289">
        <v>32.593679999999999</v>
      </c>
      <c r="CJ289" s="1">
        <v>3.1734109999999999E-5</v>
      </c>
      <c r="CK289" s="1">
        <v>1.288076E-2</v>
      </c>
      <c r="CL289">
        <v>0.40530349999999998</v>
      </c>
      <c r="CM289">
        <v>32.879429999999999</v>
      </c>
      <c r="CN289" s="1">
        <v>1.4698490000000001E-3</v>
      </c>
      <c r="CO289">
        <v>0.60679660000000002</v>
      </c>
      <c r="CP289">
        <v>0.40364349999999999</v>
      </c>
      <c r="CQ289">
        <v>32.857669999999999</v>
      </c>
      <c r="CR289" s="1">
        <v>3.1504619999999997E-2</v>
      </c>
      <c r="CS289">
        <v>13.223190000000001</v>
      </c>
      <c r="CT289">
        <v>0.40208149999999998</v>
      </c>
      <c r="CU289">
        <v>32.513579999999997</v>
      </c>
      <c r="CV289">
        <v>0.35481889999999999</v>
      </c>
      <c r="CW289">
        <v>151.49080000000001</v>
      </c>
      <c r="CX289">
        <v>0.40054289999999998</v>
      </c>
      <c r="CY289">
        <v>32.06335</v>
      </c>
      <c r="CZ289">
        <v>2.3067850000000001</v>
      </c>
      <c r="DA289">
        <v>1001.918</v>
      </c>
      <c r="DB289">
        <v>0.3989472</v>
      </c>
      <c r="DC289">
        <v>32.284039999999997</v>
      </c>
      <c r="DD289">
        <v>9.3266740000000006</v>
      </c>
      <c r="DE289">
        <v>4117.7340000000004</v>
      </c>
      <c r="DF289">
        <v>0.39720339999999998</v>
      </c>
      <c r="DG289">
        <v>33.525309999999998</v>
      </c>
      <c r="DH289">
        <v>24.909520000000001</v>
      </c>
      <c r="DI289">
        <v>11171.77</v>
      </c>
      <c r="DJ289">
        <v>0.39522550000000001</v>
      </c>
      <c r="DK289">
        <v>36.515680000000003</v>
      </c>
      <c r="DL289">
        <v>46.237679999999997</v>
      </c>
      <c r="DM289">
        <v>21059.68</v>
      </c>
      <c r="DN289">
        <v>0.3930305</v>
      </c>
      <c r="DO289">
        <v>40.504519999999999</v>
      </c>
      <c r="DP289">
        <v>62.378860000000003</v>
      </c>
      <c r="DQ289">
        <v>28840.79</v>
      </c>
      <c r="DR289">
        <v>0.39063239999999999</v>
      </c>
      <c r="DS289">
        <v>42.211759999999998</v>
      </c>
      <c r="DT289">
        <v>63.687840000000001</v>
      </c>
      <c r="DU289">
        <v>29872.12</v>
      </c>
      <c r="DV289">
        <v>0.38803880000000002</v>
      </c>
      <c r="DW289">
        <v>41.882339999999999</v>
      </c>
      <c r="DX289">
        <v>50.94003</v>
      </c>
      <c r="DY289">
        <v>24223.84</v>
      </c>
      <c r="DZ289">
        <v>0.38516610000000001</v>
      </c>
      <c r="EA289">
        <v>40.852490000000003</v>
      </c>
      <c r="EB289">
        <v>32.95955</v>
      </c>
      <c r="EC289">
        <v>15881.04</v>
      </c>
      <c r="ED289">
        <v>0.3821003</v>
      </c>
      <c r="EE289">
        <v>39.61497</v>
      </c>
      <c r="EF289">
        <v>17.75328</v>
      </c>
      <c r="EG289">
        <v>8662.3080000000009</v>
      </c>
      <c r="EH289">
        <v>0.37893139999999997</v>
      </c>
      <c r="EI289">
        <v>39.024749999999997</v>
      </c>
      <c r="EJ289">
        <v>8.1736389999999997</v>
      </c>
      <c r="EK289">
        <v>4035.8040000000001</v>
      </c>
      <c r="EL289">
        <v>0.37586219999999998</v>
      </c>
      <c r="EM289">
        <v>39.674610000000001</v>
      </c>
      <c r="EN289">
        <v>3.2967569999999999</v>
      </c>
      <c r="EO289">
        <v>1645.5170000000001</v>
      </c>
      <c r="EP289">
        <v>0.37299270000000001</v>
      </c>
      <c r="EQ289">
        <v>42.440080000000002</v>
      </c>
      <c r="ER289">
        <v>1.195872</v>
      </c>
      <c r="ES289">
        <v>602.41629999999998</v>
      </c>
      <c r="ET289">
        <v>0.37039339999999998</v>
      </c>
      <c r="EU289">
        <v>45.691420000000001</v>
      </c>
      <c r="EV289">
        <v>0.40521160000000001</v>
      </c>
      <c r="EW289">
        <v>205.5514</v>
      </c>
      <c r="EX289">
        <v>0.36804920000000002</v>
      </c>
      <c r="EY289">
        <v>46.733539999999998</v>
      </c>
      <c r="EZ289">
        <v>0.1401665</v>
      </c>
      <c r="FA289">
        <v>71.102099999999993</v>
      </c>
      <c r="FB289">
        <v>0.36596770000000001</v>
      </c>
      <c r="FC289">
        <v>46.545789999999997</v>
      </c>
      <c r="FD289" s="1">
        <v>6.0308239999999999E-2</v>
      </c>
      <c r="FE289">
        <v>30.249759999999998</v>
      </c>
      <c r="FF289">
        <v>0.36418289999999998</v>
      </c>
      <c r="FG289">
        <v>45.992260000000002</v>
      </c>
      <c r="FH289" s="1">
        <v>3.9331730000000002E-2</v>
      </c>
      <c r="FI289">
        <v>19.418970000000002</v>
      </c>
      <c r="FJ289">
        <v>0.3627031</v>
      </c>
      <c r="FK289">
        <v>45.54909</v>
      </c>
      <c r="FL289" s="1">
        <v>3.5085360000000003E-2</v>
      </c>
      <c r="FM289">
        <v>17.207509999999999</v>
      </c>
      <c r="FN289">
        <v>0.36152790000000001</v>
      </c>
      <c r="FO289">
        <v>46.14143</v>
      </c>
      <c r="FP289" s="1">
        <v>3.4561759999999997E-2</v>
      </c>
      <c r="FQ289">
        <v>16.95477</v>
      </c>
      <c r="FR289">
        <v>0.36060219999999998</v>
      </c>
      <c r="FS289">
        <v>47.093879999999999</v>
      </c>
      <c r="FT289" s="1">
        <v>3.4066399999999997E-2</v>
      </c>
      <c r="FU289">
        <v>16.74952</v>
      </c>
      <c r="FV289">
        <v>0.35990159999999999</v>
      </c>
      <c r="FW289">
        <v>48.211329999999997</v>
      </c>
      <c r="FX289" s="1">
        <v>3.277236E-2</v>
      </c>
      <c r="FY289">
        <v>16.1492</v>
      </c>
      <c r="FZ289">
        <v>0.35936570000000001</v>
      </c>
      <c r="GA289">
        <v>48.297249999999998</v>
      </c>
      <c r="GB289" s="1">
        <v>3.0674079999999999E-2</v>
      </c>
      <c r="GC289">
        <v>15.144869999999999</v>
      </c>
      <c r="GD289">
        <v>0.35896840000000002</v>
      </c>
      <c r="GE289">
        <v>47.794710000000002</v>
      </c>
      <c r="GF289" s="1">
        <v>2.7914390000000001E-2</v>
      </c>
      <c r="GG289">
        <v>13.807880000000001</v>
      </c>
      <c r="GH289">
        <v>0.35868050000000001</v>
      </c>
      <c r="GI289">
        <v>46.71799</v>
      </c>
      <c r="GJ289" s="1">
        <v>2.4627010000000001E-2</v>
      </c>
      <c r="GK289">
        <v>12.20435</v>
      </c>
      <c r="GL289">
        <v>0.35846250000000002</v>
      </c>
      <c r="GM289">
        <v>45.795029999999997</v>
      </c>
      <c r="GN289" s="1">
        <v>2.0991699999999999E-2</v>
      </c>
      <c r="GO289">
        <v>10.421480000000001</v>
      </c>
      <c r="GP289">
        <v>0.35830590000000001</v>
      </c>
      <c r="GQ289">
        <v>45.04204</v>
      </c>
      <c r="GR289" s="1">
        <v>1.7301819999999999E-2</v>
      </c>
      <c r="GS289">
        <v>8.6028289999999998</v>
      </c>
      <c r="GT289">
        <v>0.35820419999999997</v>
      </c>
      <c r="GU289">
        <v>45.784959999999998</v>
      </c>
      <c r="GV289" s="1">
        <v>1.390855E-2</v>
      </c>
      <c r="GW289">
        <v>6.9222760000000001</v>
      </c>
      <c r="GX289">
        <v>0.3581317</v>
      </c>
      <c r="GY289">
        <v>47.073459999999997</v>
      </c>
      <c r="GZ289" s="1">
        <v>1.108923E-2</v>
      </c>
      <c r="HA289">
        <v>5.5203319999999998</v>
      </c>
      <c r="HB289">
        <v>0.35808190000000001</v>
      </c>
      <c r="HC289">
        <v>48.880380000000002</v>
      </c>
      <c r="HD289" s="1">
        <v>8.9550340000000006E-3</v>
      </c>
      <c r="HE289">
        <v>4.4540870000000004</v>
      </c>
      <c r="HF289">
        <v>0.35804429999999998</v>
      </c>
      <c r="HG289">
        <v>50.35342</v>
      </c>
      <c r="HH289" s="1">
        <v>7.4479890000000003E-3</v>
      </c>
      <c r="HI289">
        <v>3.699595</v>
      </c>
      <c r="HJ289">
        <v>0.35802800000000001</v>
      </c>
      <c r="HK289">
        <v>50.301349999999999</v>
      </c>
      <c r="HL289" s="1">
        <v>6.4287420000000003E-3</v>
      </c>
      <c r="HM289">
        <v>3.1884790000000001</v>
      </c>
      <c r="HN289">
        <v>0.35801450000000001</v>
      </c>
      <c r="HO289">
        <v>49.812179999999998</v>
      </c>
      <c r="HP289" s="1">
        <v>5.7423780000000002E-3</v>
      </c>
      <c r="HQ289">
        <v>2.8443800000000001</v>
      </c>
      <c r="HR289">
        <v>0.35799920000000002</v>
      </c>
      <c r="HS289">
        <v>49.014150000000001</v>
      </c>
      <c r="HT289" s="1">
        <v>5.2634520000000001E-3</v>
      </c>
      <c r="HU289">
        <v>2.604822</v>
      </c>
      <c r="HV289">
        <v>0.35799059999999999</v>
      </c>
      <c r="HW289">
        <v>48.355409999999999</v>
      </c>
      <c r="HX289" s="1">
        <v>4.9069880000000001E-3</v>
      </c>
      <c r="HY289">
        <v>2.4271929999999999</v>
      </c>
      <c r="HZ289">
        <v>0.35798390000000002</v>
      </c>
      <c r="IA289">
        <v>49.080829999999999</v>
      </c>
      <c r="IB289" s="1">
        <v>4.621773E-3</v>
      </c>
      <c r="IC289">
        <v>2.2854260000000002</v>
      </c>
      <c r="ID289">
        <v>0.35798020000000003</v>
      </c>
      <c r="IE289">
        <v>51.514710000000001</v>
      </c>
      <c r="IF289" s="1">
        <v>4.3791389999999998E-3</v>
      </c>
      <c r="IG289">
        <v>2.164952</v>
      </c>
      <c r="IH289">
        <v>0.3579775</v>
      </c>
      <c r="II289">
        <v>54.803780000000003</v>
      </c>
      <c r="IJ289" s="1">
        <v>4.1632029999999999E-3</v>
      </c>
      <c r="IK289">
        <v>2.0580379999999998</v>
      </c>
      <c r="IL289">
        <v>0.35798540000000001</v>
      </c>
      <c r="IM289">
        <v>56.508279999999999</v>
      </c>
      <c r="IN289" s="1">
        <v>3.9667399999999998E-3</v>
      </c>
      <c r="IO289">
        <v>1.9606170000000001</v>
      </c>
      <c r="IP289">
        <v>0.35798400000000002</v>
      </c>
      <c r="IQ289">
        <v>56.288339999999998</v>
      </c>
      <c r="IR289" s="1">
        <v>3.7841490000000001E-3</v>
      </c>
      <c r="IS289">
        <v>1.870417</v>
      </c>
      <c r="IT289">
        <v>0.35799160000000002</v>
      </c>
      <c r="IU289">
        <v>55.037869999999998</v>
      </c>
      <c r="IV289" s="1">
        <v>3.613804E-3</v>
      </c>
      <c r="IW289">
        <v>1.786008</v>
      </c>
      <c r="IX289">
        <v>0.35798089999999999</v>
      </c>
      <c r="IY289">
        <v>53.68665</v>
      </c>
      <c r="IZ289" s="1">
        <v>3.4531649999999998E-3</v>
      </c>
      <c r="JA289">
        <v>1.7066479999999999</v>
      </c>
      <c r="JB289">
        <v>0.35798390000000002</v>
      </c>
      <c r="JC289">
        <v>52.442680000000003</v>
      </c>
      <c r="JD289" s="1">
        <v>3.301488E-3</v>
      </c>
      <c r="JE289">
        <v>1.631742</v>
      </c>
      <c r="JF289">
        <v>0.35798990000000003</v>
      </c>
      <c r="JG289">
        <v>52.511220000000002</v>
      </c>
      <c r="JH289" s="1">
        <v>3.1589090000000001E-3</v>
      </c>
      <c r="JI289">
        <v>1.5611109999999999</v>
      </c>
      <c r="JJ289">
        <v>0.35798809999999998</v>
      </c>
      <c r="JK289">
        <v>52.476599999999998</v>
      </c>
      <c r="JL289" s="1">
        <v>3.0221179999999999E-3</v>
      </c>
      <c r="JM289">
        <v>1.494375</v>
      </c>
      <c r="JN289">
        <v>0.35797970000000001</v>
      </c>
      <c r="JO289">
        <v>51.613799999999998</v>
      </c>
      <c r="JP289" s="1">
        <v>2.8869550000000001E-3</v>
      </c>
      <c r="JQ289">
        <v>1.4312260000000001</v>
      </c>
      <c r="JR289">
        <v>0.35798600000000003</v>
      </c>
      <c r="JS289">
        <v>50.292499999999997</v>
      </c>
      <c r="JT289" s="1">
        <v>2.759255E-3</v>
      </c>
      <c r="JU289">
        <v>1.3713299999999999</v>
      </c>
      <c r="JV289">
        <v>0.35798360000000001</v>
      </c>
      <c r="JW289">
        <v>49.310160000000003</v>
      </c>
      <c r="JX289" s="1">
        <v>2.638671E-3</v>
      </c>
      <c r="JY289">
        <v>1.314538</v>
      </c>
      <c r="JZ289">
        <v>0.35797970000000001</v>
      </c>
      <c r="KA289">
        <v>48.444249999999997</v>
      </c>
      <c r="KB289" s="1">
        <v>2.5248060000000001E-3</v>
      </c>
      <c r="KC289">
        <v>1.260615</v>
      </c>
      <c r="KD289">
        <v>0.35798170000000001</v>
      </c>
      <c r="KE289">
        <v>47.659280000000003</v>
      </c>
      <c r="KF289" s="1">
        <v>2.4170749999999999E-3</v>
      </c>
      <c r="KG289">
        <v>1.2093910000000001</v>
      </c>
      <c r="KH289">
        <v>0.35798839999999998</v>
      </c>
      <c r="KI289">
        <v>46.731409999999997</v>
      </c>
      <c r="KJ289" s="1">
        <v>2.315161E-3</v>
      </c>
      <c r="KK289">
        <v>1.1607149999999999</v>
      </c>
      <c r="KL289">
        <v>0.35797859999999998</v>
      </c>
      <c r="KM289">
        <v>47.21613</v>
      </c>
      <c r="KN289" s="1">
        <v>2.2187940000000001E-3</v>
      </c>
      <c r="KO289">
        <v>1.114538</v>
      </c>
      <c r="KP289">
        <v>0.35798269999999999</v>
      </c>
      <c r="KQ289">
        <v>49.759180000000001</v>
      </c>
      <c r="KR289" s="1">
        <v>2.127538E-3</v>
      </c>
      <c r="KS289">
        <v>1.070705</v>
      </c>
      <c r="KT289">
        <v>0.35797909999999999</v>
      </c>
      <c r="KU289">
        <v>53.693849999999998</v>
      </c>
      <c r="KV289" s="1">
        <v>2.040989E-3</v>
      </c>
      <c r="KW289">
        <v>1.0289790000000001</v>
      </c>
      <c r="KX289">
        <v>0.35798360000000001</v>
      </c>
      <c r="KY289">
        <v>56.345030000000001</v>
      </c>
      <c r="KZ289" s="1">
        <v>1.958712E-3</v>
      </c>
      <c r="LA289">
        <v>0.98918779999999995</v>
      </c>
      <c r="LB289">
        <v>0.3579869</v>
      </c>
      <c r="LC289">
        <v>56.038690000000003</v>
      </c>
      <c r="LD289" s="1">
        <v>1.8804640000000001E-3</v>
      </c>
      <c r="LE289">
        <v>0.9511541</v>
      </c>
      <c r="LF289">
        <v>0.35797790000000002</v>
      </c>
      <c r="LG289">
        <v>54.505629999999996</v>
      </c>
      <c r="LH289" s="1">
        <v>1.805854E-3</v>
      </c>
      <c r="LI289">
        <v>0.91489489999999996</v>
      </c>
      <c r="LJ289">
        <v>0.35798819999999998</v>
      </c>
      <c r="LK289">
        <v>53.077509999999997</v>
      </c>
      <c r="LL289" s="1">
        <v>1.7349360000000001E-3</v>
      </c>
      <c r="LM289">
        <v>0.88025359999999997</v>
      </c>
      <c r="LN289">
        <v>0.35797869999999998</v>
      </c>
      <c r="LO289">
        <v>51.502630000000003</v>
      </c>
      <c r="LP289" s="1">
        <v>1.667249E-3</v>
      </c>
      <c r="LQ289">
        <v>0.84717770000000003</v>
      </c>
      <c r="LR289">
        <v>0.35798799999999997</v>
      </c>
      <c r="LS289">
        <v>50.562390000000001</v>
      </c>
      <c r="LT289" s="1">
        <v>1.6028030000000001E-3</v>
      </c>
      <c r="LU289">
        <v>0.815527</v>
      </c>
      <c r="LV289">
        <v>0.35798160000000001</v>
      </c>
      <c r="LW289">
        <v>50.594560000000001</v>
      </c>
      <c r="LX289" s="1">
        <v>1.541227E-3</v>
      </c>
      <c r="LY289">
        <v>0.78527060000000004</v>
      </c>
      <c r="LZ289">
        <v>0.35798089999999999</v>
      </c>
      <c r="MA289">
        <v>50.636769999999999</v>
      </c>
      <c r="MB289" s="1">
        <v>1.482431E-3</v>
      </c>
      <c r="MC289">
        <v>0.75631910000000002</v>
      </c>
      <c r="MD289">
        <v>0.35799039999999999</v>
      </c>
      <c r="ME289">
        <v>50.751840000000001</v>
      </c>
      <c r="MF289" s="1">
        <v>1.426301E-3</v>
      </c>
      <c r="MG289">
        <v>0.72863730000000004</v>
      </c>
      <c r="MH289">
        <v>0.35799150000000002</v>
      </c>
      <c r="MI289">
        <v>50.451070000000001</v>
      </c>
      <c r="MJ289" s="1">
        <v>1.3725289999999999E-3</v>
      </c>
      <c r="MK289">
        <v>0.70212330000000001</v>
      </c>
      <c r="ML289">
        <v>0.35798679999999999</v>
      </c>
      <c r="MM289">
        <v>49.440260000000002</v>
      </c>
      <c r="MN289" s="1">
        <v>1.3207850000000001E-3</v>
      </c>
      <c r="MO289">
        <v>0.67668850000000003</v>
      </c>
      <c r="MP289">
        <v>0.35798020000000003</v>
      </c>
      <c r="MQ289">
        <v>48.600630000000002</v>
      </c>
      <c r="MR289" s="1">
        <v>1.2712229999999999E-3</v>
      </c>
      <c r="MS289">
        <v>0.65228560000000002</v>
      </c>
      <c r="MT289">
        <v>0.35798249999999998</v>
      </c>
      <c r="MU289">
        <v>47.812399999999997</v>
      </c>
      <c r="MV289" s="1">
        <v>1.223738E-3</v>
      </c>
      <c r="MW289">
        <v>0.62887530000000003</v>
      </c>
      <c r="MX289">
        <v>0.35798210000000003</v>
      </c>
      <c r="MY289">
        <v>48.033479999999997</v>
      </c>
      <c r="MZ289" s="1">
        <v>1.178454E-3</v>
      </c>
      <c r="NA289">
        <v>0.60645530000000003</v>
      </c>
      <c r="NB289">
        <v>0.35798999999999997</v>
      </c>
      <c r="NC289">
        <v>48.403060000000004</v>
      </c>
      <c r="ND289" s="1">
        <v>1.1351219999999999E-3</v>
      </c>
      <c r="NE289">
        <v>0.58496809999999999</v>
      </c>
      <c r="NF289">
        <v>0.35798370000000002</v>
      </c>
      <c r="NG289">
        <v>49.641590000000001</v>
      </c>
      <c r="NH289" s="1">
        <v>1.0936819999999999E-3</v>
      </c>
      <c r="NI289">
        <v>0.56441859999999999</v>
      </c>
      <c r="NJ289">
        <v>0.3579831</v>
      </c>
      <c r="NK289">
        <v>51.367489999999997</v>
      </c>
      <c r="NL289" s="1">
        <v>1.054017E-3</v>
      </c>
      <c r="NM289">
        <v>0.54471190000000003</v>
      </c>
      <c r="NN289">
        <v>0.35797869999999998</v>
      </c>
      <c r="NO289">
        <v>51.376489999999997</v>
      </c>
      <c r="NP289" s="1">
        <v>1.0161040000000001E-3</v>
      </c>
      <c r="NQ289">
        <v>0.52581580000000006</v>
      </c>
      <c r="NR289">
        <v>0.35798079999999999</v>
      </c>
      <c r="NS289">
        <v>49.525620000000004</v>
      </c>
      <c r="NT289" s="1">
        <v>9.7978220000000007E-4</v>
      </c>
      <c r="NU289">
        <v>0.50769750000000002</v>
      </c>
      <c r="NV289">
        <v>0.35798160000000001</v>
      </c>
      <c r="NW289">
        <v>47.649880000000003</v>
      </c>
      <c r="NX289" s="1">
        <v>9.4501019999999999E-4</v>
      </c>
      <c r="NY289">
        <v>0.4903016</v>
      </c>
      <c r="NZ289">
        <v>0.35798340000000001</v>
      </c>
      <c r="OA289">
        <v>46.131180000000001</v>
      </c>
      <c r="OB289" s="1">
        <v>9.1177300000000005E-4</v>
      </c>
      <c r="OC289">
        <v>0.473576</v>
      </c>
      <c r="OD289">
        <v>0.35798439999999998</v>
      </c>
      <c r="OE289">
        <v>45.884180000000001</v>
      </c>
      <c r="OF289" s="1">
        <v>8.7991549999999995E-4</v>
      </c>
      <c r="OG289">
        <v>0.45749260000000003</v>
      </c>
      <c r="OH289">
        <v>0.35798049999999998</v>
      </c>
      <c r="OI289">
        <v>45.205959999999997</v>
      </c>
      <c r="OJ289" s="1">
        <v>8.4930409999999998E-4</v>
      </c>
      <c r="OK289">
        <v>0.4419999</v>
      </c>
    </row>
    <row r="290" spans="1:401" x14ac:dyDescent="0.35">
      <c r="A290">
        <v>296</v>
      </c>
      <c r="B290" t="s">
        <v>4</v>
      </c>
      <c r="C290" t="s">
        <v>181</v>
      </c>
      <c r="D290" t="s">
        <v>296</v>
      </c>
      <c r="E290">
        <v>890.14089999999999</v>
      </c>
      <c r="F290">
        <v>1.0291049999999999</v>
      </c>
      <c r="G290">
        <v>26.568460000000002</v>
      </c>
      <c r="H290">
        <v>0</v>
      </c>
      <c r="I290">
        <v>0</v>
      </c>
      <c r="J290">
        <v>1.0191600000000001</v>
      </c>
      <c r="K290">
        <v>27.049589999999998</v>
      </c>
      <c r="L290">
        <v>0</v>
      </c>
      <c r="M290">
        <v>0</v>
      </c>
      <c r="N290">
        <v>1.0095320000000001</v>
      </c>
      <c r="O290">
        <v>27.356020000000001</v>
      </c>
      <c r="P290">
        <v>0</v>
      </c>
      <c r="Q290">
        <v>0</v>
      </c>
      <c r="R290">
        <v>1.0000899999999999</v>
      </c>
      <c r="S290">
        <v>28.525870000000001</v>
      </c>
      <c r="T290">
        <v>0</v>
      </c>
      <c r="U290">
        <v>0</v>
      </c>
      <c r="V290">
        <v>0.99075219999999997</v>
      </c>
      <c r="W290">
        <v>29.445509999999999</v>
      </c>
      <c r="X290">
        <v>0</v>
      </c>
      <c r="Y290">
        <v>0</v>
      </c>
      <c r="Z290">
        <v>0.98164309999999999</v>
      </c>
      <c r="AA290">
        <v>29.39227</v>
      </c>
      <c r="AB290">
        <v>0</v>
      </c>
      <c r="AC290">
        <v>0</v>
      </c>
      <c r="AD290">
        <v>0.97278989999999999</v>
      </c>
      <c r="AE290">
        <v>28.471589999999999</v>
      </c>
      <c r="AF290">
        <v>0</v>
      </c>
      <c r="AG290">
        <v>0</v>
      </c>
      <c r="AH290">
        <v>0.96422390000000002</v>
      </c>
      <c r="AI290">
        <v>27.208839999999999</v>
      </c>
      <c r="AJ290">
        <v>0</v>
      </c>
      <c r="AK290">
        <v>0</v>
      </c>
      <c r="AL290">
        <v>0.95628709999999995</v>
      </c>
      <c r="AM290">
        <v>26.28708</v>
      </c>
      <c r="AN290">
        <v>0</v>
      </c>
      <c r="AO290">
        <v>0</v>
      </c>
      <c r="AP290">
        <v>0.94923349999999995</v>
      </c>
      <c r="AQ290">
        <v>26.921990000000001</v>
      </c>
      <c r="AR290">
        <v>0</v>
      </c>
      <c r="AS290">
        <v>0</v>
      </c>
      <c r="AT290">
        <v>0.94227490000000003</v>
      </c>
      <c r="AU290">
        <v>28.817299999999999</v>
      </c>
      <c r="AV290">
        <v>0</v>
      </c>
      <c r="AW290">
        <v>0</v>
      </c>
      <c r="AX290">
        <v>0.93516049999999995</v>
      </c>
      <c r="AY290">
        <v>31.483789999999999</v>
      </c>
      <c r="AZ290">
        <v>0</v>
      </c>
      <c r="BA290">
        <v>0</v>
      </c>
      <c r="BB290">
        <v>0.92783839999999995</v>
      </c>
      <c r="BC290">
        <v>33.768329999999999</v>
      </c>
      <c r="BD290">
        <v>0</v>
      </c>
      <c r="BE290">
        <v>0</v>
      </c>
      <c r="BF290">
        <v>0.92061130000000002</v>
      </c>
      <c r="BG290">
        <v>34.434060000000002</v>
      </c>
      <c r="BH290">
        <v>0</v>
      </c>
      <c r="BI290">
        <v>0</v>
      </c>
      <c r="BJ290">
        <v>0.91381619999999997</v>
      </c>
      <c r="BK290">
        <v>33.796959999999999</v>
      </c>
      <c r="BL290">
        <v>0</v>
      </c>
      <c r="BM290" s="1">
        <v>1.459903E-37</v>
      </c>
      <c r="BN290">
        <v>0.90727670000000005</v>
      </c>
      <c r="BO290">
        <v>32.641359999999999</v>
      </c>
      <c r="BP290" s="1">
        <v>3.6800630000000003E-27</v>
      </c>
      <c r="BQ290" s="1">
        <v>9.4385710000000009E-25</v>
      </c>
      <c r="BR290">
        <v>0.90116660000000004</v>
      </c>
      <c r="BS290">
        <v>31.42501</v>
      </c>
      <c r="BT290" s="1">
        <v>9.84174E-21</v>
      </c>
      <c r="BU290" s="1">
        <v>2.192789E-18</v>
      </c>
      <c r="BV290">
        <v>0.89551349999999996</v>
      </c>
      <c r="BW290">
        <v>31.190660000000001</v>
      </c>
      <c r="BX290" s="1">
        <v>7.3160309999999995E-14</v>
      </c>
      <c r="BY290" s="1">
        <v>1.5827979999999999E-11</v>
      </c>
      <c r="BZ290">
        <v>0.89061429999999997</v>
      </c>
      <c r="CA290">
        <v>31.396899999999999</v>
      </c>
      <c r="CB290" s="1">
        <v>3.4373409999999997E-10</v>
      </c>
      <c r="CC290" s="1">
        <v>7.8664229999999996E-8</v>
      </c>
      <c r="CD290">
        <v>0.88620129999999997</v>
      </c>
      <c r="CE290">
        <v>31.9817</v>
      </c>
      <c r="CF290" s="1">
        <v>1.710086E-7</v>
      </c>
      <c r="CG290" s="1">
        <v>4.0760229999999999E-5</v>
      </c>
      <c r="CH290">
        <v>0.88240479999999999</v>
      </c>
      <c r="CI290">
        <v>32.569710000000001</v>
      </c>
      <c r="CJ290" s="1">
        <v>2.237585E-5</v>
      </c>
      <c r="CK290" s="1">
        <v>5.4954899999999996E-3</v>
      </c>
      <c r="CL290">
        <v>0.87950450000000002</v>
      </c>
      <c r="CM290">
        <v>32.825200000000002</v>
      </c>
      <c r="CN290" s="1">
        <v>1.098251E-3</v>
      </c>
      <c r="CO290">
        <v>0.2769876</v>
      </c>
      <c r="CP290">
        <v>0.87697610000000004</v>
      </c>
      <c r="CQ290">
        <v>32.824629999999999</v>
      </c>
      <c r="CR290">
        <v>2.4775740000000001E-2</v>
      </c>
      <c r="CS290">
        <v>6.3884169999999996</v>
      </c>
      <c r="CT290">
        <v>0.87457530000000006</v>
      </c>
      <c r="CU290">
        <v>32.511369999999999</v>
      </c>
      <c r="CV290">
        <v>0.29222229999999999</v>
      </c>
      <c r="CW290">
        <v>76.88297</v>
      </c>
      <c r="CX290">
        <v>0.87225529999999996</v>
      </c>
      <c r="CY290">
        <v>32.110669999999999</v>
      </c>
      <c r="CZ290">
        <v>1.981233</v>
      </c>
      <c r="DA290">
        <v>531.01980000000003</v>
      </c>
      <c r="DB290">
        <v>0.86981299999999995</v>
      </c>
      <c r="DC290">
        <v>32.381369999999997</v>
      </c>
      <c r="DD290">
        <v>8.3230649999999997</v>
      </c>
      <c r="DE290">
        <v>2268.2530000000002</v>
      </c>
      <c r="DF290">
        <v>0.86715220000000004</v>
      </c>
      <c r="DG290">
        <v>33.632350000000002</v>
      </c>
      <c r="DH290">
        <v>23.01961</v>
      </c>
      <c r="DI290">
        <v>6369.2820000000002</v>
      </c>
      <c r="DJ290">
        <v>0.8641105</v>
      </c>
      <c r="DK290">
        <v>36.601349999999996</v>
      </c>
      <c r="DL290">
        <v>44.114330000000002</v>
      </c>
      <c r="DM290">
        <v>12381.43</v>
      </c>
      <c r="DN290">
        <v>0.86073449999999996</v>
      </c>
      <c r="DO290">
        <v>40.525869999999998</v>
      </c>
      <c r="DP290">
        <v>61.264090000000003</v>
      </c>
      <c r="DQ290">
        <v>17427.189999999999</v>
      </c>
      <c r="DR290">
        <v>0.85697950000000001</v>
      </c>
      <c r="DS290">
        <v>42.168129999999998</v>
      </c>
      <c r="DT290">
        <v>64.202870000000004</v>
      </c>
      <c r="DU290">
        <v>18494.04</v>
      </c>
      <c r="DV290">
        <v>0.85293160000000001</v>
      </c>
      <c r="DW290">
        <v>41.870719999999999</v>
      </c>
      <c r="DX290">
        <v>52.578530000000001</v>
      </c>
      <c r="DY290">
        <v>15325.26</v>
      </c>
      <c r="DZ290">
        <v>0.84843550000000001</v>
      </c>
      <c r="EA290">
        <v>40.899389999999997</v>
      </c>
      <c r="EB290">
        <v>34.744570000000003</v>
      </c>
      <c r="EC290">
        <v>10239.77</v>
      </c>
      <c r="ED290">
        <v>0.84363509999999997</v>
      </c>
      <c r="EE290">
        <v>39.685540000000003</v>
      </c>
      <c r="EF290">
        <v>19.067879999999999</v>
      </c>
      <c r="EG290">
        <v>5678.5349999999999</v>
      </c>
      <c r="EH290">
        <v>0.83879320000000002</v>
      </c>
      <c r="EI290">
        <v>39.116439999999997</v>
      </c>
      <c r="EJ290">
        <v>8.9242819999999998</v>
      </c>
      <c r="EK290">
        <v>2683.4479999999999</v>
      </c>
      <c r="EL290">
        <v>0.83404239999999996</v>
      </c>
      <c r="EM290">
        <v>39.785980000000002</v>
      </c>
      <c r="EN290">
        <v>3.6506120000000002</v>
      </c>
      <c r="EO290">
        <v>1107.3440000000001</v>
      </c>
      <c r="EP290">
        <v>0.82963169999999997</v>
      </c>
      <c r="EQ290">
        <v>42.533650000000002</v>
      </c>
      <c r="ER290">
        <v>1.3391029999999999</v>
      </c>
      <c r="ES290">
        <v>409.20800000000003</v>
      </c>
      <c r="ET290">
        <v>0.82562769999999996</v>
      </c>
      <c r="EU290">
        <v>45.703980000000001</v>
      </c>
      <c r="EV290">
        <v>0.45633590000000002</v>
      </c>
      <c r="EW290">
        <v>140.24449999999999</v>
      </c>
      <c r="EX290">
        <v>0.82199069999999996</v>
      </c>
      <c r="EY290">
        <v>46.658119999999997</v>
      </c>
      <c r="EZ290">
        <v>0.15653400000000001</v>
      </c>
      <c r="FA290">
        <v>48.106549999999999</v>
      </c>
      <c r="FB290">
        <v>0.81878280000000003</v>
      </c>
      <c r="FC290">
        <v>46.471890000000002</v>
      </c>
      <c r="FD290" s="1">
        <v>6.4979140000000005E-2</v>
      </c>
      <c r="FE290">
        <v>19.777930000000001</v>
      </c>
      <c r="FF290">
        <v>0.81601699999999999</v>
      </c>
      <c r="FG290">
        <v>45.957270000000001</v>
      </c>
      <c r="FH290" s="1">
        <v>4.0447990000000003E-2</v>
      </c>
      <c r="FI290">
        <v>12.127660000000001</v>
      </c>
      <c r="FJ290">
        <v>0.81371990000000005</v>
      </c>
      <c r="FK290">
        <v>45.54965</v>
      </c>
      <c r="FL290" s="1">
        <v>3.526286E-2</v>
      </c>
      <c r="FM290">
        <v>10.495509999999999</v>
      </c>
      <c r="FN290">
        <v>0.81192120000000001</v>
      </c>
      <c r="FO290">
        <v>46.197360000000003</v>
      </c>
      <c r="FP290" s="1">
        <v>3.458497E-2</v>
      </c>
      <c r="FQ290">
        <v>10.288679999999999</v>
      </c>
      <c r="FR290">
        <v>0.81052299999999999</v>
      </c>
      <c r="FS290">
        <v>47.186430000000001</v>
      </c>
      <c r="FT290" s="1">
        <v>3.4144859999999999E-2</v>
      </c>
      <c r="FU290">
        <v>10.174899999999999</v>
      </c>
      <c r="FV290">
        <v>0.80944609999999995</v>
      </c>
      <c r="FW290">
        <v>48.311340000000001</v>
      </c>
      <c r="FX290" s="1">
        <v>3.294064E-2</v>
      </c>
      <c r="FY290">
        <v>9.834009</v>
      </c>
      <c r="FZ290">
        <v>0.80864040000000004</v>
      </c>
      <c r="GA290">
        <v>48.363079999999997</v>
      </c>
      <c r="GB290" s="1">
        <v>3.09199E-2</v>
      </c>
      <c r="GC290">
        <v>9.2459710000000008</v>
      </c>
      <c r="GD290">
        <v>0.80803139999999996</v>
      </c>
      <c r="GE290">
        <v>47.80968</v>
      </c>
      <c r="GF290" s="1">
        <v>2.8223350000000001E-2</v>
      </c>
      <c r="GG290">
        <v>8.4530440000000002</v>
      </c>
      <c r="GH290">
        <v>0.80757389999999996</v>
      </c>
      <c r="GI290">
        <v>46.6935</v>
      </c>
      <c r="GJ290" s="1">
        <v>2.4985029999999998E-2</v>
      </c>
      <c r="GK290">
        <v>7.4955280000000002</v>
      </c>
      <c r="GL290">
        <v>0.80725690000000005</v>
      </c>
      <c r="GM290">
        <v>45.769750000000002</v>
      </c>
      <c r="GN290" s="1">
        <v>2.1376369999999999E-2</v>
      </c>
      <c r="GO290">
        <v>6.4231939999999996</v>
      </c>
      <c r="GP290">
        <v>0.80702490000000004</v>
      </c>
      <c r="GQ290">
        <v>45.046610000000001</v>
      </c>
      <c r="GR290" s="1">
        <v>1.7678059999999999E-2</v>
      </c>
      <c r="GS290">
        <v>5.3193489999999999</v>
      </c>
      <c r="GT290">
        <v>0.80686080000000004</v>
      </c>
      <c r="GU290">
        <v>45.861519999999999</v>
      </c>
      <c r="GV290">
        <v>1.424072E-2</v>
      </c>
      <c r="GW290">
        <v>4.288894</v>
      </c>
      <c r="GX290">
        <v>0.80677379999999999</v>
      </c>
      <c r="GY290">
        <v>47.178570000000001</v>
      </c>
      <c r="GZ290" s="1">
        <v>1.135427E-2</v>
      </c>
      <c r="HA290">
        <v>3.4203139999999999</v>
      </c>
      <c r="HB290">
        <v>0.80667670000000002</v>
      </c>
      <c r="HC290">
        <v>48.998829999999998</v>
      </c>
      <c r="HD290" s="1">
        <v>9.1493359999999992E-3</v>
      </c>
      <c r="HE290">
        <v>2.7539030000000002</v>
      </c>
      <c r="HF290">
        <v>0.80663929999999995</v>
      </c>
      <c r="HG290">
        <v>50.40325</v>
      </c>
      <c r="HH290">
        <v>7.581946E-3</v>
      </c>
      <c r="HI290">
        <v>2.2792430000000001</v>
      </c>
      <c r="HJ290">
        <v>0.80659650000000005</v>
      </c>
      <c r="HK290">
        <v>50.257510000000003</v>
      </c>
      <c r="HL290" s="1">
        <v>6.518622E-3</v>
      </c>
      <c r="HM290">
        <v>1.956769</v>
      </c>
      <c r="HN290">
        <v>0.80656369999999999</v>
      </c>
      <c r="HO290">
        <v>49.754579999999997</v>
      </c>
      <c r="HP290" s="1">
        <v>5.8034719999999996E-3</v>
      </c>
      <c r="HQ290">
        <v>1.7398880000000001</v>
      </c>
      <c r="HR290">
        <v>0.80657570000000001</v>
      </c>
      <c r="HS290">
        <v>48.970889999999997</v>
      </c>
      <c r="HT290" s="1">
        <v>5.3070729999999998E-3</v>
      </c>
      <c r="HU290">
        <v>1.5896459999999999</v>
      </c>
      <c r="HV290">
        <v>0.80654320000000002</v>
      </c>
      <c r="HW290">
        <v>48.365870000000001</v>
      </c>
      <c r="HX290" s="1">
        <v>4.9404499999999999E-3</v>
      </c>
      <c r="HY290">
        <v>1.479117</v>
      </c>
      <c r="HZ290">
        <v>0.80655589999999999</v>
      </c>
      <c r="IA290">
        <v>49.180259999999997</v>
      </c>
      <c r="IB290" s="1">
        <v>4.6493610000000003E-3</v>
      </c>
      <c r="IC290">
        <v>1.391521</v>
      </c>
      <c r="ID290">
        <v>0.8065369</v>
      </c>
      <c r="IE290">
        <v>51.688270000000003</v>
      </c>
      <c r="IF290" s="1">
        <v>4.4030190000000002E-3</v>
      </c>
      <c r="IG290">
        <v>1.317509</v>
      </c>
      <c r="IH290">
        <v>0.80653240000000004</v>
      </c>
      <c r="II290">
        <v>54.971119999999999</v>
      </c>
      <c r="IJ290" s="1">
        <v>4.1847009999999999E-3</v>
      </c>
      <c r="IK290">
        <v>1.252067</v>
      </c>
      <c r="IL290">
        <v>0.80654199999999998</v>
      </c>
      <c r="IM290">
        <v>56.586219999999997</v>
      </c>
      <c r="IN290" s="1">
        <v>3.9865930000000001E-3</v>
      </c>
      <c r="IO290">
        <v>1.1926209999999999</v>
      </c>
      <c r="IP290">
        <v>0.80653010000000003</v>
      </c>
      <c r="IQ290">
        <v>56.30556</v>
      </c>
      <c r="IR290" s="1">
        <v>3.8025699999999999E-3</v>
      </c>
      <c r="IS290">
        <v>1.137607</v>
      </c>
      <c r="IT290">
        <v>0.80652959999999996</v>
      </c>
      <c r="IU290">
        <v>55.044600000000003</v>
      </c>
      <c r="IV290" s="1">
        <v>3.6310829999999998E-3</v>
      </c>
      <c r="IW290">
        <v>1.0861890000000001</v>
      </c>
      <c r="IX290">
        <v>0.80652539999999995</v>
      </c>
      <c r="IY290">
        <v>53.686720000000001</v>
      </c>
      <c r="IZ290" s="1">
        <v>3.4694600000000002E-3</v>
      </c>
      <c r="JA290">
        <v>1.0378449999999999</v>
      </c>
      <c r="JB290">
        <v>0.80653070000000004</v>
      </c>
      <c r="JC290">
        <v>52.472009999999997</v>
      </c>
      <c r="JD290" s="1">
        <v>3.3168500000000001E-3</v>
      </c>
      <c r="JE290">
        <v>0.99223209999999995</v>
      </c>
      <c r="JF290">
        <v>0.80652699999999999</v>
      </c>
      <c r="JG290">
        <v>52.600090000000002</v>
      </c>
      <c r="JH290" s="1">
        <v>3.1734139999999998E-3</v>
      </c>
      <c r="JI290">
        <v>0.94923449999999998</v>
      </c>
      <c r="JJ290">
        <v>0.80652480000000004</v>
      </c>
      <c r="JK290">
        <v>52.534080000000003</v>
      </c>
      <c r="JL290" s="1">
        <v>3.0358239999999999E-3</v>
      </c>
      <c r="JM290">
        <v>0.90860620000000003</v>
      </c>
      <c r="JN290">
        <v>0.8065234</v>
      </c>
      <c r="JO290">
        <v>51.663170000000001</v>
      </c>
      <c r="JP290" s="1">
        <v>2.8999099999999999E-3</v>
      </c>
      <c r="JQ290">
        <v>0.87015620000000005</v>
      </c>
      <c r="JR290">
        <v>0.8065215</v>
      </c>
      <c r="JS290">
        <v>50.370199999999997</v>
      </c>
      <c r="JT290" s="1">
        <v>2.7715000000000001E-3</v>
      </c>
      <c r="JU290">
        <v>0.8337099</v>
      </c>
      <c r="JV290">
        <v>0.80652979999999996</v>
      </c>
      <c r="JW290">
        <v>49.335479999999997</v>
      </c>
      <c r="JX290" s="1">
        <v>2.6502589999999999E-3</v>
      </c>
      <c r="JY290">
        <v>0.79913959999999995</v>
      </c>
      <c r="JZ290">
        <v>0.80652429999999997</v>
      </c>
      <c r="KA290">
        <v>48.428899999999999</v>
      </c>
      <c r="KB290" s="1">
        <v>2.5357869999999999E-3</v>
      </c>
      <c r="KC290">
        <v>0.76632359999999999</v>
      </c>
      <c r="KD290">
        <v>0.80652699999999999</v>
      </c>
      <c r="KE290">
        <v>47.640050000000002</v>
      </c>
      <c r="KF290" s="1">
        <v>2.4274980000000002E-3</v>
      </c>
      <c r="KG290">
        <v>0.73515839999999999</v>
      </c>
      <c r="KH290">
        <v>0.80652460000000004</v>
      </c>
      <c r="KI290">
        <v>46.733829999999998</v>
      </c>
      <c r="KJ290" s="1">
        <v>2.3250369999999999E-3</v>
      </c>
      <c r="KK290">
        <v>0.70554649999999997</v>
      </c>
      <c r="KL290">
        <v>0.80652279999999998</v>
      </c>
      <c r="KM290">
        <v>47.305979999999998</v>
      </c>
      <c r="KN290" s="1">
        <v>2.228135E-3</v>
      </c>
      <c r="KO290">
        <v>0.67743169999999997</v>
      </c>
      <c r="KP290">
        <v>0.80651890000000004</v>
      </c>
      <c r="KQ290">
        <v>49.923209999999997</v>
      </c>
      <c r="KR290" s="1">
        <v>2.1363670000000001E-3</v>
      </c>
      <c r="KS290">
        <v>0.65075890000000003</v>
      </c>
      <c r="KT290">
        <v>0.8065234</v>
      </c>
      <c r="KU290">
        <v>53.837800000000001</v>
      </c>
      <c r="KV290" s="1">
        <v>2.0494250000000001E-3</v>
      </c>
      <c r="KW290">
        <v>0.62537940000000003</v>
      </c>
      <c r="KX290">
        <v>0.80652970000000002</v>
      </c>
      <c r="KY290">
        <v>56.386189999999999</v>
      </c>
      <c r="KZ290" s="1">
        <v>1.966757E-3</v>
      </c>
      <c r="LA290">
        <v>0.60118170000000004</v>
      </c>
      <c r="LB290">
        <v>0.80652310000000005</v>
      </c>
      <c r="LC290">
        <v>55.989690000000003</v>
      </c>
      <c r="LD290" s="1">
        <v>1.8881309999999999E-3</v>
      </c>
      <c r="LE290">
        <v>0.57805600000000001</v>
      </c>
      <c r="LF290">
        <v>0.80652109999999999</v>
      </c>
      <c r="LG290">
        <v>54.487819999999999</v>
      </c>
      <c r="LH290" s="1">
        <v>1.8131519999999999E-3</v>
      </c>
      <c r="LI290">
        <v>0.55599209999999999</v>
      </c>
      <c r="LJ290">
        <v>0.80652520000000005</v>
      </c>
      <c r="LK290">
        <v>53.089480000000002</v>
      </c>
      <c r="LL290" s="1">
        <v>1.7418920000000001E-3</v>
      </c>
      <c r="LM290">
        <v>0.53493279999999999</v>
      </c>
      <c r="LN290">
        <v>0.80652279999999998</v>
      </c>
      <c r="LO290">
        <v>51.539679999999997</v>
      </c>
      <c r="LP290" s="1">
        <v>1.673896E-3</v>
      </c>
      <c r="LQ290">
        <v>0.51481189999999999</v>
      </c>
      <c r="LR290">
        <v>0.80652420000000002</v>
      </c>
      <c r="LS290">
        <v>50.654989999999998</v>
      </c>
      <c r="LT290" s="1">
        <v>1.6091499999999999E-3</v>
      </c>
      <c r="LU290">
        <v>0.4955734</v>
      </c>
      <c r="LV290">
        <v>0.80651779999999995</v>
      </c>
      <c r="LW290">
        <v>50.712299999999999</v>
      </c>
      <c r="LX290" s="1">
        <v>1.547262E-3</v>
      </c>
      <c r="LY290">
        <v>0.47716540000000002</v>
      </c>
      <c r="LZ290">
        <v>0.80652570000000001</v>
      </c>
      <c r="MA290">
        <v>50.695979999999999</v>
      </c>
      <c r="MB290" s="1">
        <v>1.488212E-3</v>
      </c>
      <c r="MC290">
        <v>0.45956150000000001</v>
      </c>
      <c r="MD290">
        <v>0.80652800000000002</v>
      </c>
      <c r="ME290">
        <v>50.790329999999997</v>
      </c>
      <c r="MF290" s="1">
        <v>1.4318219999999999E-3</v>
      </c>
      <c r="MG290">
        <v>0.44273610000000002</v>
      </c>
      <c r="MH290">
        <v>0.80652990000000002</v>
      </c>
      <c r="MI290">
        <v>50.429160000000003</v>
      </c>
      <c r="MJ290" s="1">
        <v>1.3778250000000001E-3</v>
      </c>
      <c r="MK290">
        <v>0.4266201</v>
      </c>
      <c r="ML290">
        <v>0.80652290000000004</v>
      </c>
      <c r="MM290">
        <v>49.37424</v>
      </c>
      <c r="MN290" s="1">
        <v>1.3258600000000001E-3</v>
      </c>
      <c r="MO290">
        <v>0.4111573</v>
      </c>
      <c r="MP290">
        <v>0.8065156</v>
      </c>
      <c r="MQ290">
        <v>48.569209999999998</v>
      </c>
      <c r="MR290" s="1">
        <v>1.276068E-3</v>
      </c>
      <c r="MS290">
        <v>0.39631519999999998</v>
      </c>
      <c r="MT290">
        <v>0.80652769999999996</v>
      </c>
      <c r="MU290">
        <v>47.812199999999997</v>
      </c>
      <c r="MV290" s="1">
        <v>1.228381E-3</v>
      </c>
      <c r="MW290">
        <v>0.38208389999999998</v>
      </c>
      <c r="MX290">
        <v>0.80651810000000002</v>
      </c>
      <c r="MY290">
        <v>48.085230000000003</v>
      </c>
      <c r="MZ290" s="1">
        <v>1.1828850000000001E-3</v>
      </c>
      <c r="NA290">
        <v>0.36845299999999997</v>
      </c>
      <c r="NB290">
        <v>0.80652979999999996</v>
      </c>
      <c r="NC290">
        <v>48.530290000000001</v>
      </c>
      <c r="ND290" s="1">
        <v>1.139384E-3</v>
      </c>
      <c r="NE290">
        <v>0.35539769999999998</v>
      </c>
      <c r="NF290">
        <v>0.80652990000000002</v>
      </c>
      <c r="NG290">
        <v>49.807929999999999</v>
      </c>
      <c r="NH290" s="1">
        <v>1.097743E-3</v>
      </c>
      <c r="NI290">
        <v>0.3428947</v>
      </c>
      <c r="NJ290">
        <v>0.80651910000000004</v>
      </c>
      <c r="NK290">
        <v>51.520670000000003</v>
      </c>
      <c r="NL290" s="1">
        <v>1.057894E-3</v>
      </c>
      <c r="NM290">
        <v>0.3309145</v>
      </c>
      <c r="NN290">
        <v>0.80652279999999998</v>
      </c>
      <c r="NO290">
        <v>51.406190000000002</v>
      </c>
      <c r="NP290" s="1">
        <v>1.0198329999999999E-3</v>
      </c>
      <c r="NQ290">
        <v>0.31942799999999999</v>
      </c>
      <c r="NR290">
        <v>0.8065253</v>
      </c>
      <c r="NS290">
        <v>49.520980000000002</v>
      </c>
      <c r="NT290" s="1">
        <v>9.8335320000000003E-4</v>
      </c>
      <c r="NU290">
        <v>0.30841370000000001</v>
      </c>
      <c r="NV290">
        <v>0.80652729999999995</v>
      </c>
      <c r="NW290">
        <v>47.681040000000003</v>
      </c>
      <c r="NX290" s="1">
        <v>9.4843290000000001E-4</v>
      </c>
      <c r="NY290">
        <v>0.29783989999999999</v>
      </c>
      <c r="NZ290">
        <v>0.80654729999999997</v>
      </c>
      <c r="OA290">
        <v>46.191339999999997</v>
      </c>
      <c r="OB290" s="1">
        <v>9.1505169999999997E-4</v>
      </c>
      <c r="OC290">
        <v>0.28767379999999998</v>
      </c>
      <c r="OD290">
        <v>0.80653129999999995</v>
      </c>
      <c r="OE290">
        <v>46.011780000000002</v>
      </c>
      <c r="OF290" s="1">
        <v>8.8307499999999998E-4</v>
      </c>
      <c r="OG290">
        <v>0.27790160000000003</v>
      </c>
      <c r="OH290">
        <v>0.80652080000000004</v>
      </c>
      <c r="OI290">
        <v>45.289349999999999</v>
      </c>
      <c r="OJ290" s="1">
        <v>8.5234530000000001E-4</v>
      </c>
      <c r="OK290">
        <v>0.26848959999999999</v>
      </c>
    </row>
    <row r="291" spans="1:401" x14ac:dyDescent="0.35">
      <c r="A291">
        <v>297</v>
      </c>
      <c r="B291" t="s">
        <v>4</v>
      </c>
      <c r="C291" t="s">
        <v>181</v>
      </c>
      <c r="D291" t="s">
        <v>297</v>
      </c>
      <c r="E291">
        <v>805.94600000000003</v>
      </c>
      <c r="F291">
        <v>1.1117589999999999</v>
      </c>
      <c r="G291">
        <v>26.576650000000001</v>
      </c>
      <c r="H291">
        <v>0</v>
      </c>
      <c r="I291">
        <v>0</v>
      </c>
      <c r="J291">
        <v>1.100238</v>
      </c>
      <c r="K291">
        <v>27.051459999999999</v>
      </c>
      <c r="L291">
        <v>0</v>
      </c>
      <c r="M291">
        <v>0</v>
      </c>
      <c r="N291">
        <v>1.089086</v>
      </c>
      <c r="O291">
        <v>27.335760000000001</v>
      </c>
      <c r="P291">
        <v>0</v>
      </c>
      <c r="Q291">
        <v>0</v>
      </c>
      <c r="R291">
        <v>1.078187</v>
      </c>
      <c r="S291">
        <v>28.526789999999998</v>
      </c>
      <c r="T291">
        <v>0</v>
      </c>
      <c r="U291">
        <v>0</v>
      </c>
      <c r="V291">
        <v>1.0674319999999999</v>
      </c>
      <c r="W291">
        <v>29.4528</v>
      </c>
      <c r="X291">
        <v>0</v>
      </c>
      <c r="Y291">
        <v>0</v>
      </c>
      <c r="Z291">
        <v>1.0569269999999999</v>
      </c>
      <c r="AA291">
        <v>29.416830000000001</v>
      </c>
      <c r="AB291">
        <v>0</v>
      </c>
      <c r="AC291">
        <v>0</v>
      </c>
      <c r="AD291">
        <v>1.046883</v>
      </c>
      <c r="AE291">
        <v>28.516960000000001</v>
      </c>
      <c r="AF291">
        <v>0</v>
      </c>
      <c r="AG291">
        <v>0</v>
      </c>
      <c r="AH291">
        <v>1.0369660000000001</v>
      </c>
      <c r="AI291">
        <v>27.270720000000001</v>
      </c>
      <c r="AJ291">
        <v>0</v>
      </c>
      <c r="AK291">
        <v>0</v>
      </c>
      <c r="AL291">
        <v>1.0277769999999999</v>
      </c>
      <c r="AM291">
        <v>26.34872</v>
      </c>
      <c r="AN291">
        <v>0</v>
      </c>
      <c r="AO291">
        <v>0</v>
      </c>
      <c r="AP291">
        <v>1.0196229999999999</v>
      </c>
      <c r="AQ291">
        <v>26.980260000000001</v>
      </c>
      <c r="AR291">
        <v>0</v>
      </c>
      <c r="AS291">
        <v>0</v>
      </c>
      <c r="AT291">
        <v>1.011512</v>
      </c>
      <c r="AU291">
        <v>28.846160000000001</v>
      </c>
      <c r="AV291">
        <v>0</v>
      </c>
      <c r="AW291">
        <v>0</v>
      </c>
      <c r="AX291">
        <v>1.0032080000000001</v>
      </c>
      <c r="AY291">
        <v>31.489460000000001</v>
      </c>
      <c r="AZ291">
        <v>0</v>
      </c>
      <c r="BA291">
        <v>0</v>
      </c>
      <c r="BB291">
        <v>0.99473789999999995</v>
      </c>
      <c r="BC291">
        <v>33.76249</v>
      </c>
      <c r="BD291">
        <v>0</v>
      </c>
      <c r="BE291">
        <v>0</v>
      </c>
      <c r="BF291">
        <v>0.98630099999999998</v>
      </c>
      <c r="BG291">
        <v>34.421950000000002</v>
      </c>
      <c r="BH291">
        <v>0</v>
      </c>
      <c r="BI291">
        <v>0</v>
      </c>
      <c r="BJ291">
        <v>0.97840150000000004</v>
      </c>
      <c r="BK291">
        <v>33.819040000000001</v>
      </c>
      <c r="BL291">
        <v>0</v>
      </c>
      <c r="BM291" s="1">
        <v>1.5027470000000001E-38</v>
      </c>
      <c r="BN291">
        <v>0.97080730000000004</v>
      </c>
      <c r="BO291">
        <v>32.699379999999998</v>
      </c>
      <c r="BP291" s="1">
        <v>5.4411879999999998E-28</v>
      </c>
      <c r="BQ291" s="1">
        <v>1.4147080000000001E-25</v>
      </c>
      <c r="BR291">
        <v>0.96369309999999997</v>
      </c>
      <c r="BS291">
        <v>31.497800000000002</v>
      </c>
      <c r="BT291" s="1">
        <v>3.6571959999999999E-21</v>
      </c>
      <c r="BU291" s="1">
        <v>7.5186460000000005E-19</v>
      </c>
      <c r="BV291">
        <v>0.95718539999999996</v>
      </c>
      <c r="BW291">
        <v>31.279789999999998</v>
      </c>
      <c r="BX291" s="1">
        <v>3.8151199999999999E-14</v>
      </c>
      <c r="BY291" s="1">
        <v>7.1435900000000003E-12</v>
      </c>
      <c r="BZ291">
        <v>0.95151600000000003</v>
      </c>
      <c r="CA291">
        <v>31.449780000000001</v>
      </c>
      <c r="CB291" s="1">
        <v>2.1452010000000001E-10</v>
      </c>
      <c r="CC291" s="1">
        <v>4.3488869999999998E-8</v>
      </c>
      <c r="CD291">
        <v>0.94640769999999996</v>
      </c>
      <c r="CE291">
        <v>32.016100000000002</v>
      </c>
      <c r="CF291" s="1">
        <v>1.173547E-7</v>
      </c>
      <c r="CG291" s="1">
        <v>2.5034100000000001E-5</v>
      </c>
      <c r="CH291">
        <v>0.9420695</v>
      </c>
      <c r="CI291">
        <v>32.552990000000001</v>
      </c>
      <c r="CJ291" s="1">
        <v>1.6443580000000002E-5</v>
      </c>
      <c r="CK291" s="1">
        <v>3.6394769999999999E-3</v>
      </c>
      <c r="CL291">
        <v>0.93858549999999996</v>
      </c>
      <c r="CM291">
        <v>32.770029999999998</v>
      </c>
      <c r="CN291" s="1">
        <v>8.5279270000000003E-4</v>
      </c>
      <c r="CO291">
        <v>0.19492580000000001</v>
      </c>
      <c r="CP291">
        <v>0.9355618</v>
      </c>
      <c r="CQ291">
        <v>32.787500000000001</v>
      </c>
      <c r="CR291" s="1">
        <v>2.0158289999999999E-2</v>
      </c>
      <c r="CS291">
        <v>4.7334480000000001</v>
      </c>
      <c r="CT291">
        <v>0.9327877</v>
      </c>
      <c r="CU291">
        <v>32.50262</v>
      </c>
      <c r="CV291">
        <v>0.24769459999999999</v>
      </c>
      <c r="CW291">
        <v>59.599890000000002</v>
      </c>
      <c r="CX291">
        <v>0.93010300000000001</v>
      </c>
      <c r="CY291">
        <v>32.151870000000002</v>
      </c>
      <c r="CZ291">
        <v>1.741549</v>
      </c>
      <c r="DA291">
        <v>428.57409999999999</v>
      </c>
      <c r="DB291">
        <v>0.92727789999999999</v>
      </c>
      <c r="DC291">
        <v>32.48198</v>
      </c>
      <c r="DD291">
        <v>7.5587369999999998</v>
      </c>
      <c r="DE291">
        <v>1898.2190000000001</v>
      </c>
      <c r="DF291">
        <v>0.92421710000000001</v>
      </c>
      <c r="DG291">
        <v>33.756520000000002</v>
      </c>
      <c r="DH291">
        <v>21.529070000000001</v>
      </c>
      <c r="DI291">
        <v>5507.5469999999996</v>
      </c>
      <c r="DJ291">
        <v>0.92071000000000003</v>
      </c>
      <c r="DK291">
        <v>36.723480000000002</v>
      </c>
      <c r="DL291">
        <v>42.366990000000001</v>
      </c>
      <c r="DM291">
        <v>11028.01</v>
      </c>
      <c r="DN291">
        <v>0.9168094</v>
      </c>
      <c r="DO291">
        <v>40.589950000000002</v>
      </c>
      <c r="DP291">
        <v>60.260959999999997</v>
      </c>
      <c r="DQ291">
        <v>15942.87</v>
      </c>
      <c r="DR291">
        <v>0.91243540000000001</v>
      </c>
      <c r="DS291">
        <v>42.130549999999999</v>
      </c>
      <c r="DT291">
        <v>64.517809999999997</v>
      </c>
      <c r="DU291">
        <v>17329.53</v>
      </c>
      <c r="DV291">
        <v>0.90775079999999997</v>
      </c>
      <c r="DW291">
        <v>41.843179999999997</v>
      </c>
      <c r="DX291">
        <v>53.869790000000002</v>
      </c>
      <c r="DY291">
        <v>14676.34</v>
      </c>
      <c r="DZ291">
        <v>0.90246769999999998</v>
      </c>
      <c r="EA291">
        <v>40.93412</v>
      </c>
      <c r="EB291">
        <v>36.215899999999998</v>
      </c>
      <c r="EC291">
        <v>9997.9230000000007</v>
      </c>
      <c r="ED291">
        <v>0.89683259999999998</v>
      </c>
      <c r="EE291">
        <v>39.746470000000002</v>
      </c>
      <c r="EF291">
        <v>20.181809999999999</v>
      </c>
      <c r="EG291">
        <v>5640.777</v>
      </c>
      <c r="EH291">
        <v>0.89114709999999997</v>
      </c>
      <c r="EI291">
        <v>39.206600000000002</v>
      </c>
      <c r="EJ291">
        <v>9.5736709999999992</v>
      </c>
      <c r="EK291">
        <v>2706.4090000000001</v>
      </c>
      <c r="EL291">
        <v>0.8856136</v>
      </c>
      <c r="EM291">
        <v>39.914230000000003</v>
      </c>
      <c r="EN291">
        <v>3.9619849999999999</v>
      </c>
      <c r="EO291">
        <v>1131.5329999999999</v>
      </c>
      <c r="EP291">
        <v>0.88038870000000002</v>
      </c>
      <c r="EQ291">
        <v>42.66281</v>
      </c>
      <c r="ER291">
        <v>1.4669650000000001</v>
      </c>
      <c r="ES291">
        <v>422.62099999999998</v>
      </c>
      <c r="ET291">
        <v>0.87568000000000001</v>
      </c>
      <c r="EU291">
        <v>45.75535</v>
      </c>
      <c r="EV291">
        <v>0.50254929999999998</v>
      </c>
      <c r="EW291">
        <v>145.73570000000001</v>
      </c>
      <c r="EX291">
        <v>0.87139800000000001</v>
      </c>
      <c r="EY291">
        <v>46.584710000000001</v>
      </c>
      <c r="EZ291">
        <v>0.17149780000000001</v>
      </c>
      <c r="FA291">
        <v>49.73151</v>
      </c>
      <c r="FB291">
        <v>0.86760309999999996</v>
      </c>
      <c r="FC291">
        <v>46.390300000000003</v>
      </c>
      <c r="FD291" s="1">
        <v>6.9306019999999996E-2</v>
      </c>
      <c r="FE291">
        <v>19.852650000000001</v>
      </c>
      <c r="FF291">
        <v>0.86429920000000005</v>
      </c>
      <c r="FG291">
        <v>45.913359999999997</v>
      </c>
      <c r="FH291" s="1">
        <v>4.1505350000000003E-2</v>
      </c>
      <c r="FI291">
        <v>11.64382</v>
      </c>
      <c r="FJ291">
        <v>0.86160590000000004</v>
      </c>
      <c r="FK291">
        <v>45.544589999999999</v>
      </c>
      <c r="FL291" s="1">
        <v>3.5440359999999997E-2</v>
      </c>
      <c r="FM291">
        <v>9.8271219999999992</v>
      </c>
      <c r="FN291">
        <v>0.8594695</v>
      </c>
      <c r="FO291">
        <v>46.255589999999998</v>
      </c>
      <c r="FP291" s="1">
        <v>3.4604879999999998E-2</v>
      </c>
      <c r="FQ291">
        <v>9.5777940000000008</v>
      </c>
      <c r="FR291">
        <v>0.85782950000000002</v>
      </c>
      <c r="FS291">
        <v>47.288359999999997</v>
      </c>
      <c r="FT291" s="1">
        <v>3.4204079999999998E-2</v>
      </c>
      <c r="FU291">
        <v>9.4814279999999993</v>
      </c>
      <c r="FV291">
        <v>0.85654969999999997</v>
      </c>
      <c r="FW291">
        <v>48.422690000000003</v>
      </c>
      <c r="FX291" s="1">
        <v>3.307417E-2</v>
      </c>
      <c r="FY291">
        <v>9.1866120000000002</v>
      </c>
      <c r="FZ291">
        <v>0.85555890000000001</v>
      </c>
      <c r="GA291">
        <v>48.434840000000001</v>
      </c>
      <c r="GB291" s="1">
        <v>3.1119129999999998E-2</v>
      </c>
      <c r="GC291">
        <v>8.6600760000000001</v>
      </c>
      <c r="GD291">
        <v>0.85485960000000005</v>
      </c>
      <c r="GE291">
        <v>47.822409999999998</v>
      </c>
      <c r="GF291">
        <v>2.8476230000000002E-2</v>
      </c>
      <c r="GG291">
        <v>7.9393019999999996</v>
      </c>
      <c r="GH291">
        <v>0.85431330000000005</v>
      </c>
      <c r="GI291">
        <v>46.663229999999999</v>
      </c>
      <c r="GJ291" s="1">
        <v>2.5279900000000001E-2</v>
      </c>
      <c r="GK291">
        <v>7.061947</v>
      </c>
      <c r="GL291">
        <v>0.85393799999999997</v>
      </c>
      <c r="GM291">
        <v>45.735529999999997</v>
      </c>
      <c r="GN291" s="1">
        <v>2.1695530000000001E-2</v>
      </c>
      <c r="GO291">
        <v>6.0727409999999997</v>
      </c>
      <c r="GP291">
        <v>0.85365429999999998</v>
      </c>
      <c r="GQ291">
        <v>45.04401</v>
      </c>
      <c r="GR291" s="1">
        <v>1.7992669999999999E-2</v>
      </c>
      <c r="GS291">
        <v>5.0453390000000002</v>
      </c>
      <c r="GT291">
        <v>0.85345119999999997</v>
      </c>
      <c r="GU291">
        <v>45.943559999999998</v>
      </c>
      <c r="GV291">
        <v>1.4520659999999999E-2</v>
      </c>
      <c r="GW291">
        <v>4.0766780000000002</v>
      </c>
      <c r="GX291">
        <v>0.85332479999999999</v>
      </c>
      <c r="GY291">
        <v>47.292259999999999</v>
      </c>
      <c r="GZ291" s="1">
        <v>1.1579570000000001E-2</v>
      </c>
      <c r="HA291">
        <v>3.2520519999999999</v>
      </c>
      <c r="HB291">
        <v>0.85323099999999996</v>
      </c>
      <c r="HC291">
        <v>49.134799999999998</v>
      </c>
      <c r="HD291" s="1">
        <v>9.3154659999999997E-3</v>
      </c>
      <c r="HE291">
        <v>2.6137480000000002</v>
      </c>
      <c r="HF291">
        <v>0.85318119999999997</v>
      </c>
      <c r="HG291">
        <v>50.472059999999999</v>
      </c>
      <c r="HH291" s="1">
        <v>7.6969899999999999E-3</v>
      </c>
      <c r="HI291">
        <v>2.1561530000000002</v>
      </c>
      <c r="HJ291">
        <v>0.85312829999999995</v>
      </c>
      <c r="HK291">
        <v>50.214039999999997</v>
      </c>
      <c r="HL291" s="1">
        <v>6.5958529999999996E-3</v>
      </c>
      <c r="HM291">
        <v>1.844211</v>
      </c>
      <c r="HN291">
        <v>0.85312580000000005</v>
      </c>
      <c r="HO291">
        <v>49.690989999999999</v>
      </c>
      <c r="HP291" s="1">
        <v>5.8558600000000001E-3</v>
      </c>
      <c r="HQ291">
        <v>1.6345149999999999</v>
      </c>
      <c r="HR291">
        <v>0.8531012</v>
      </c>
      <c r="HS291">
        <v>48.916260000000001</v>
      </c>
      <c r="HT291" s="1">
        <v>5.3442660000000003E-3</v>
      </c>
      <c r="HU291">
        <v>1.489938</v>
      </c>
      <c r="HV291">
        <v>0.85307120000000003</v>
      </c>
      <c r="HW291">
        <v>48.366570000000003</v>
      </c>
      <c r="HX291" s="1">
        <v>4.9688400000000004E-3</v>
      </c>
      <c r="HY291">
        <v>1.384296</v>
      </c>
      <c r="HZ291">
        <v>0.85308680000000003</v>
      </c>
      <c r="IA291">
        <v>49.288049999999998</v>
      </c>
      <c r="IB291" s="1">
        <v>4.6726570000000002E-3</v>
      </c>
      <c r="IC291">
        <v>1.301221</v>
      </c>
      <c r="ID291">
        <v>0.85306649999999995</v>
      </c>
      <c r="IE291">
        <v>51.889099999999999</v>
      </c>
      <c r="IF291" s="1">
        <v>4.4231330000000001E-3</v>
      </c>
      <c r="IG291">
        <v>1.2313769999999999</v>
      </c>
      <c r="IH291">
        <v>0.85309020000000002</v>
      </c>
      <c r="II291">
        <v>55.174880000000002</v>
      </c>
      <c r="IJ291" s="1">
        <v>4.2027829999999999E-3</v>
      </c>
      <c r="IK291">
        <v>1.169878</v>
      </c>
      <c r="IL291">
        <v>0.85308740000000005</v>
      </c>
      <c r="IM291">
        <v>56.68282</v>
      </c>
      <c r="IN291" s="1">
        <v>4.0031800000000003E-3</v>
      </c>
      <c r="IO291">
        <v>1.1141179999999999</v>
      </c>
      <c r="IP291">
        <v>0.85307869999999997</v>
      </c>
      <c r="IQ291">
        <v>56.320140000000002</v>
      </c>
      <c r="IR291" s="1">
        <v>3.8179799999999999E-3</v>
      </c>
      <c r="IS291">
        <v>1.062589</v>
      </c>
      <c r="IT291">
        <v>0.85307840000000001</v>
      </c>
      <c r="IU291">
        <v>55.041550000000001</v>
      </c>
      <c r="IV291" s="1">
        <v>3.6455239999999998E-3</v>
      </c>
      <c r="IW291">
        <v>1.0144770000000001</v>
      </c>
      <c r="IX291">
        <v>0.85307509999999998</v>
      </c>
      <c r="IY291">
        <v>53.680289999999999</v>
      </c>
      <c r="IZ291" s="1">
        <v>3.4830780000000001E-3</v>
      </c>
      <c r="JA291">
        <v>0.96926330000000005</v>
      </c>
      <c r="JB291">
        <v>0.85308030000000001</v>
      </c>
      <c r="JC291">
        <v>52.488810000000001</v>
      </c>
      <c r="JD291" s="1">
        <v>3.3297000000000001E-3</v>
      </c>
      <c r="JE291">
        <v>0.92661199999999999</v>
      </c>
      <c r="JF291">
        <v>0.85307639999999996</v>
      </c>
      <c r="JG291">
        <v>52.690300000000001</v>
      </c>
      <c r="JH291" s="1">
        <v>3.1855239999999999E-3</v>
      </c>
      <c r="JI291">
        <v>0.88640030000000003</v>
      </c>
      <c r="JJ291">
        <v>0.8530759</v>
      </c>
      <c r="JK291">
        <v>52.590679999999999</v>
      </c>
      <c r="JL291" s="1">
        <v>3.0472770000000001E-3</v>
      </c>
      <c r="JM291">
        <v>0.84841750000000005</v>
      </c>
      <c r="JN291">
        <v>0.85307350000000004</v>
      </c>
      <c r="JO291">
        <v>51.716799999999999</v>
      </c>
      <c r="JP291" s="1">
        <v>2.910733E-3</v>
      </c>
      <c r="JQ291">
        <v>0.81247760000000002</v>
      </c>
      <c r="JR291">
        <v>0.85307259999999996</v>
      </c>
      <c r="JS291">
        <v>50.44173</v>
      </c>
      <c r="JT291" s="1">
        <v>2.7817219999999999E-3</v>
      </c>
      <c r="JU291">
        <v>0.77840819999999999</v>
      </c>
      <c r="JV291">
        <v>0.85307940000000004</v>
      </c>
      <c r="JW291">
        <v>49.353569999999998</v>
      </c>
      <c r="JX291" s="1">
        <v>2.6599430000000001E-3</v>
      </c>
      <c r="JY291">
        <v>0.74610359999999998</v>
      </c>
      <c r="JZ291">
        <v>0.85307509999999998</v>
      </c>
      <c r="KA291">
        <v>48.409970000000001</v>
      </c>
      <c r="KB291" s="1">
        <v>2.5449589999999998E-3</v>
      </c>
      <c r="KC291">
        <v>0.71543380000000001</v>
      </c>
      <c r="KD291">
        <v>0.85307730000000004</v>
      </c>
      <c r="KE291">
        <v>47.614350000000002</v>
      </c>
      <c r="KF291" s="1">
        <v>2.4361980000000001E-3</v>
      </c>
      <c r="KG291">
        <v>0.68631039999999999</v>
      </c>
      <c r="KH291">
        <v>0.85307460000000002</v>
      </c>
      <c r="KI291">
        <v>46.728789999999996</v>
      </c>
      <c r="KJ291" s="1">
        <v>2.3332779999999998E-3</v>
      </c>
      <c r="KK291">
        <v>0.65864009999999995</v>
      </c>
      <c r="KL291">
        <v>0.85307440000000001</v>
      </c>
      <c r="KM291">
        <v>47.396790000000003</v>
      </c>
      <c r="KN291" s="1">
        <v>2.2359440000000001E-3</v>
      </c>
      <c r="KO291">
        <v>0.63236590000000004</v>
      </c>
      <c r="KP291">
        <v>0.85307169999999999</v>
      </c>
      <c r="KQ291">
        <v>50.11598</v>
      </c>
      <c r="KR291" s="1">
        <v>2.1437700000000001E-3</v>
      </c>
      <c r="KS291">
        <v>0.6074389</v>
      </c>
      <c r="KT291">
        <v>0.85307460000000002</v>
      </c>
      <c r="KU291">
        <v>54.031190000000002</v>
      </c>
      <c r="KV291" s="1">
        <v>2.0564699999999999E-3</v>
      </c>
      <c r="KW291">
        <v>0.58373070000000005</v>
      </c>
      <c r="KX291">
        <v>0.85307909999999998</v>
      </c>
      <c r="KY291">
        <v>56.451529999999998</v>
      </c>
      <c r="KZ291" s="1">
        <v>1.9734700000000002E-3</v>
      </c>
      <c r="LA291">
        <v>0.56112930000000005</v>
      </c>
      <c r="LB291">
        <v>0.85307469999999996</v>
      </c>
      <c r="LC291">
        <v>55.929760000000002</v>
      </c>
      <c r="LD291" s="1">
        <v>1.894529E-3</v>
      </c>
      <c r="LE291">
        <v>0.53952849999999997</v>
      </c>
      <c r="LF291">
        <v>0.85307189999999999</v>
      </c>
      <c r="LG291">
        <v>54.445920000000001</v>
      </c>
      <c r="LH291" s="1">
        <v>1.819242E-3</v>
      </c>
      <c r="LI291">
        <v>0.51891849999999995</v>
      </c>
      <c r="LJ291">
        <v>0.85307659999999996</v>
      </c>
      <c r="LK291">
        <v>53.08663</v>
      </c>
      <c r="LL291" s="1">
        <v>1.7477E-3</v>
      </c>
      <c r="LM291">
        <v>0.4992492</v>
      </c>
      <c r="LN291">
        <v>0.85307390000000005</v>
      </c>
      <c r="LO291">
        <v>51.561230000000002</v>
      </c>
      <c r="LP291" s="1">
        <v>1.679442E-3</v>
      </c>
      <c r="LQ291">
        <v>0.48045850000000001</v>
      </c>
      <c r="LR291">
        <v>0.85307449999999996</v>
      </c>
      <c r="LS291">
        <v>50.738570000000003</v>
      </c>
      <c r="LT291" s="1">
        <v>1.6144449999999999E-3</v>
      </c>
      <c r="LU291">
        <v>0.4624935</v>
      </c>
      <c r="LV291">
        <v>0.85307169999999999</v>
      </c>
      <c r="LW291">
        <v>50.836440000000003</v>
      </c>
      <c r="LX291" s="1">
        <v>1.5523220000000001E-3</v>
      </c>
      <c r="LY291">
        <v>0.44530199999999998</v>
      </c>
      <c r="LZ291">
        <v>0.85307630000000001</v>
      </c>
      <c r="MA291">
        <v>50.761629999999997</v>
      </c>
      <c r="MB291" s="1">
        <v>1.4930410000000001E-3</v>
      </c>
      <c r="MC291">
        <v>0.4288633</v>
      </c>
      <c r="MD291">
        <v>0.85307829999999996</v>
      </c>
      <c r="ME291">
        <v>50.840290000000003</v>
      </c>
      <c r="MF291" s="1">
        <v>1.436433E-3</v>
      </c>
      <c r="MG291">
        <v>0.41315049999999998</v>
      </c>
      <c r="MH291">
        <v>0.85307999999999995</v>
      </c>
      <c r="MI291">
        <v>50.406959999999998</v>
      </c>
      <c r="MJ291" s="1">
        <v>1.382246E-3</v>
      </c>
      <c r="MK291">
        <v>0.39810590000000001</v>
      </c>
      <c r="ML291">
        <v>0.85307440000000001</v>
      </c>
      <c r="MM291">
        <v>49.299720000000001</v>
      </c>
      <c r="MN291" s="1">
        <v>1.3300950000000001E-3</v>
      </c>
      <c r="MO291">
        <v>0.38367020000000002</v>
      </c>
      <c r="MP291">
        <v>0.85306959999999998</v>
      </c>
      <c r="MQ291">
        <v>48.526850000000003</v>
      </c>
      <c r="MR291" s="1">
        <v>1.280123E-3</v>
      </c>
      <c r="MS291">
        <v>0.36981180000000002</v>
      </c>
      <c r="MT291">
        <v>0.85307650000000002</v>
      </c>
      <c r="MU291">
        <v>47.803199999999997</v>
      </c>
      <c r="MV291" s="1">
        <v>1.2322570000000001E-3</v>
      </c>
      <c r="MW291">
        <v>0.3565257</v>
      </c>
      <c r="MX291">
        <v>0.85307120000000003</v>
      </c>
      <c r="MY291">
        <v>48.135440000000003</v>
      </c>
      <c r="MZ291" s="1">
        <v>1.1865999999999999E-3</v>
      </c>
      <c r="NA291">
        <v>0.34379890000000002</v>
      </c>
      <c r="NB291">
        <v>0.85307310000000003</v>
      </c>
      <c r="NC291">
        <v>48.660080000000001</v>
      </c>
      <c r="ND291" s="1">
        <v>1.1429299999999999E-3</v>
      </c>
      <c r="NE291">
        <v>0.33161000000000002</v>
      </c>
      <c r="NF291">
        <v>0.85307940000000004</v>
      </c>
      <c r="NG291">
        <v>49.986530000000002</v>
      </c>
      <c r="NH291" s="1">
        <v>1.1011339999999999E-3</v>
      </c>
      <c r="NI291">
        <v>0.31993310000000003</v>
      </c>
      <c r="NJ291">
        <v>0.85307120000000003</v>
      </c>
      <c r="NK291">
        <v>51.695920000000001</v>
      </c>
      <c r="NL291" s="1">
        <v>1.0611450000000001E-3</v>
      </c>
      <c r="NM291">
        <v>0.30874889999999999</v>
      </c>
      <c r="NN291">
        <v>0.8530742</v>
      </c>
      <c r="NO291">
        <v>51.436489999999999</v>
      </c>
      <c r="NP291" s="1">
        <v>1.022947E-3</v>
      </c>
      <c r="NQ291">
        <v>0.2980255</v>
      </c>
      <c r="NR291">
        <v>0.85307560000000004</v>
      </c>
      <c r="NS291">
        <v>49.501300000000001</v>
      </c>
      <c r="NT291" s="1">
        <v>9.863338000000001E-4</v>
      </c>
      <c r="NU291">
        <v>0.28774280000000002</v>
      </c>
      <c r="NV291">
        <v>0.85307809999999995</v>
      </c>
      <c r="NW291">
        <v>47.695</v>
      </c>
      <c r="NX291" s="1">
        <v>9.5128979999999997E-4</v>
      </c>
      <c r="NY291">
        <v>0.27787109999999998</v>
      </c>
      <c r="NZ291">
        <v>0.85307290000000002</v>
      </c>
      <c r="OA291">
        <v>46.238770000000002</v>
      </c>
      <c r="OB291" s="1">
        <v>9.177988E-4</v>
      </c>
      <c r="OC291">
        <v>0.26838679999999998</v>
      </c>
      <c r="OD291">
        <v>0.85308110000000004</v>
      </c>
      <c r="OE291">
        <v>46.136809999999997</v>
      </c>
      <c r="OF291" s="1">
        <v>8.8571220000000005E-4</v>
      </c>
      <c r="OG291">
        <v>0.2592623</v>
      </c>
      <c r="OH291">
        <v>0.85306439999999994</v>
      </c>
      <c r="OI291">
        <v>45.364699999999999</v>
      </c>
      <c r="OJ291" s="1">
        <v>8.548812E-4</v>
      </c>
      <c r="OK291">
        <v>0.25047930000000002</v>
      </c>
    </row>
    <row r="292" spans="1:401" x14ac:dyDescent="0.35">
      <c r="A292">
        <v>298</v>
      </c>
      <c r="B292" t="s">
        <v>4</v>
      </c>
      <c r="C292" t="s">
        <v>181</v>
      </c>
      <c r="D292" t="s">
        <v>298</v>
      </c>
      <c r="E292">
        <v>876.78160000000003</v>
      </c>
      <c r="F292">
        <v>0.95590580000000003</v>
      </c>
      <c r="G292">
        <v>26.58691</v>
      </c>
      <c r="H292">
        <v>0</v>
      </c>
      <c r="I292">
        <v>0</v>
      </c>
      <c r="J292">
        <v>0.94719770000000003</v>
      </c>
      <c r="K292">
        <v>27.055309999999999</v>
      </c>
      <c r="L292">
        <v>0</v>
      </c>
      <c r="M292">
        <v>0</v>
      </c>
      <c r="N292">
        <v>0.93871550000000004</v>
      </c>
      <c r="O292">
        <v>27.315709999999999</v>
      </c>
      <c r="P292">
        <v>0</v>
      </c>
      <c r="Q292">
        <v>0</v>
      </c>
      <c r="R292">
        <v>0.93045259999999996</v>
      </c>
      <c r="S292">
        <v>28.53124</v>
      </c>
      <c r="T292">
        <v>0</v>
      </c>
      <c r="U292">
        <v>0</v>
      </c>
      <c r="V292">
        <v>0.92229810000000001</v>
      </c>
      <c r="W292">
        <v>29.464110000000002</v>
      </c>
      <c r="X292">
        <v>0</v>
      </c>
      <c r="Y292">
        <v>0</v>
      </c>
      <c r="Z292">
        <v>0.91439899999999996</v>
      </c>
      <c r="AA292">
        <v>29.439060000000001</v>
      </c>
      <c r="AB292">
        <v>0</v>
      </c>
      <c r="AC292">
        <v>0</v>
      </c>
      <c r="AD292">
        <v>0.90703460000000002</v>
      </c>
      <c r="AE292">
        <v>28.558779999999999</v>
      </c>
      <c r="AF292">
        <v>0</v>
      </c>
      <c r="AG292">
        <v>0</v>
      </c>
      <c r="AH292">
        <v>0.89970209999999995</v>
      </c>
      <c r="AI292">
        <v>27.332080000000001</v>
      </c>
      <c r="AJ292">
        <v>0</v>
      </c>
      <c r="AK292">
        <v>0</v>
      </c>
      <c r="AL292">
        <v>0.8930148</v>
      </c>
      <c r="AM292">
        <v>26.415009999999999</v>
      </c>
      <c r="AN292">
        <v>0</v>
      </c>
      <c r="AO292">
        <v>0</v>
      </c>
      <c r="AP292">
        <v>0.88705500000000004</v>
      </c>
      <c r="AQ292">
        <v>27.049600000000002</v>
      </c>
      <c r="AR292">
        <v>0</v>
      </c>
      <c r="AS292">
        <v>0</v>
      </c>
      <c r="AT292">
        <v>0.88110409999999995</v>
      </c>
      <c r="AU292">
        <v>28.890270000000001</v>
      </c>
      <c r="AV292">
        <v>0</v>
      </c>
      <c r="AW292">
        <v>0</v>
      </c>
      <c r="AX292">
        <v>0.87495529999999999</v>
      </c>
      <c r="AY292">
        <v>31.511289999999999</v>
      </c>
      <c r="AZ292">
        <v>0</v>
      </c>
      <c r="BA292">
        <v>0</v>
      </c>
      <c r="BB292">
        <v>0.86868610000000002</v>
      </c>
      <c r="BC292">
        <v>33.764760000000003</v>
      </c>
      <c r="BD292">
        <v>0</v>
      </c>
      <c r="BE292">
        <v>0</v>
      </c>
      <c r="BF292">
        <v>0.86238530000000002</v>
      </c>
      <c r="BG292">
        <v>34.407870000000003</v>
      </c>
      <c r="BH292">
        <v>0</v>
      </c>
      <c r="BI292">
        <v>0</v>
      </c>
      <c r="BJ292">
        <v>0.85658959999999995</v>
      </c>
      <c r="BK292">
        <v>33.835239999999999</v>
      </c>
      <c r="BL292">
        <v>0</v>
      </c>
      <c r="BM292">
        <v>0</v>
      </c>
      <c r="BN292">
        <v>0.85098680000000004</v>
      </c>
      <c r="BO292">
        <v>32.75562</v>
      </c>
      <c r="BP292" s="1">
        <v>1.0312659999999999E-28</v>
      </c>
      <c r="BQ292" s="1">
        <v>3.0951479999999998E-26</v>
      </c>
      <c r="BR292">
        <v>0.84571419999999997</v>
      </c>
      <c r="BS292">
        <v>31.570540000000001</v>
      </c>
      <c r="BT292" s="1">
        <v>1.512514E-21</v>
      </c>
      <c r="BU292" s="1">
        <v>3.9970490000000001E-19</v>
      </c>
      <c r="BV292">
        <v>0.84099869999999999</v>
      </c>
      <c r="BW292">
        <v>31.37715</v>
      </c>
      <c r="BX292" s="1">
        <v>1.7665549999999998E-14</v>
      </c>
      <c r="BY292" s="1">
        <v>3.7863489999999997E-12</v>
      </c>
      <c r="BZ292">
        <v>0.83705010000000002</v>
      </c>
      <c r="CA292">
        <v>31.51153</v>
      </c>
      <c r="CB292" s="1">
        <v>1.244363E-10</v>
      </c>
      <c r="CC292" s="1">
        <v>2.8757119999999999E-8</v>
      </c>
      <c r="CD292">
        <v>0.83345130000000001</v>
      </c>
      <c r="CE292">
        <v>32.059089999999998</v>
      </c>
      <c r="CF292" s="1">
        <v>7.6187390000000004E-8</v>
      </c>
      <c r="CG292" s="1">
        <v>1.8514529999999999E-5</v>
      </c>
      <c r="CH292">
        <v>0.8303952</v>
      </c>
      <c r="CI292">
        <v>32.54045</v>
      </c>
      <c r="CJ292" s="1">
        <v>1.1558710000000001E-5</v>
      </c>
      <c r="CK292" s="1">
        <v>2.9142809999999999E-3</v>
      </c>
      <c r="CL292">
        <v>0.82792759999999999</v>
      </c>
      <c r="CM292">
        <v>32.711030000000001</v>
      </c>
      <c r="CN292" s="1">
        <v>6.3860540000000002E-4</v>
      </c>
      <c r="CO292">
        <v>0.16633690000000001</v>
      </c>
      <c r="CP292">
        <v>0.82582109999999997</v>
      </c>
      <c r="CQ292">
        <v>32.74532</v>
      </c>
      <c r="CR292" s="1">
        <v>1.5922039999999998E-2</v>
      </c>
      <c r="CS292">
        <v>4.2625120000000001</v>
      </c>
      <c r="CT292">
        <v>0.82390300000000005</v>
      </c>
      <c r="CU292">
        <v>32.487870000000001</v>
      </c>
      <c r="CV292">
        <v>0.20496</v>
      </c>
      <c r="CW292">
        <v>56.26249</v>
      </c>
      <c r="CX292">
        <v>0.82201210000000002</v>
      </c>
      <c r="CY292">
        <v>32.190179999999998</v>
      </c>
      <c r="CZ292">
        <v>1.5017579999999999</v>
      </c>
      <c r="DA292">
        <v>421.90870000000001</v>
      </c>
      <c r="DB292">
        <v>0.81998579999999999</v>
      </c>
      <c r="DC292">
        <v>32.591360000000002</v>
      </c>
      <c r="DD292">
        <v>6.7632750000000001</v>
      </c>
      <c r="DE292">
        <v>1940.4549999999999</v>
      </c>
      <c r="DF292">
        <v>0.8177702</v>
      </c>
      <c r="DG292">
        <v>33.902290000000001</v>
      </c>
      <c r="DH292">
        <v>19.91479</v>
      </c>
      <c r="DI292">
        <v>5824.6090000000004</v>
      </c>
      <c r="DJ292">
        <v>0.81522130000000004</v>
      </c>
      <c r="DK292">
        <v>36.883029999999998</v>
      </c>
      <c r="DL292">
        <v>40.384430000000002</v>
      </c>
      <c r="DM292">
        <v>12025.89</v>
      </c>
      <c r="DN292">
        <v>0.81239150000000004</v>
      </c>
      <c r="DO292">
        <v>40.692999999999998</v>
      </c>
      <c r="DP292">
        <v>59.017249999999997</v>
      </c>
      <c r="DQ292">
        <v>17872.580000000002</v>
      </c>
      <c r="DR292">
        <v>0.80923339999999999</v>
      </c>
      <c r="DS292">
        <v>42.099850000000004</v>
      </c>
      <c r="DT292">
        <v>64.731089999999995</v>
      </c>
      <c r="DU292">
        <v>19906.66</v>
      </c>
      <c r="DV292">
        <v>0.80577750000000004</v>
      </c>
      <c r="DW292">
        <v>41.806809999999999</v>
      </c>
      <c r="DX292">
        <v>55.254019999999997</v>
      </c>
      <c r="DY292">
        <v>17246.240000000002</v>
      </c>
      <c r="DZ292">
        <v>0.80192090000000005</v>
      </c>
      <c r="EA292">
        <v>40.961770000000001</v>
      </c>
      <c r="EB292">
        <v>37.88017</v>
      </c>
      <c r="EC292">
        <v>11983.56</v>
      </c>
      <c r="ED292">
        <v>0.79779679999999997</v>
      </c>
      <c r="EE292">
        <v>39.804580000000001</v>
      </c>
      <c r="EF292">
        <v>21.48029</v>
      </c>
      <c r="EG292">
        <v>6880.7669999999998</v>
      </c>
      <c r="EH292">
        <v>0.793628</v>
      </c>
      <c r="EI292">
        <v>39.30068</v>
      </c>
      <c r="EJ292">
        <v>10.34745</v>
      </c>
      <c r="EK292">
        <v>3352.7330000000002</v>
      </c>
      <c r="EL292">
        <v>0.78958790000000001</v>
      </c>
      <c r="EM292">
        <v>40.060549999999999</v>
      </c>
      <c r="EN292">
        <v>4.3396039999999996</v>
      </c>
      <c r="EO292">
        <v>1420.52</v>
      </c>
      <c r="EP292">
        <v>0.7857809</v>
      </c>
      <c r="EQ292">
        <v>42.826309999999999</v>
      </c>
      <c r="ER292">
        <v>1.624349</v>
      </c>
      <c r="ES292">
        <v>536.33230000000003</v>
      </c>
      <c r="ET292">
        <v>0.78238759999999996</v>
      </c>
      <c r="EU292">
        <v>45.842959999999998</v>
      </c>
      <c r="EV292">
        <v>0.56015809999999999</v>
      </c>
      <c r="EW292">
        <v>186.18129999999999</v>
      </c>
      <c r="EX292">
        <v>0.77928580000000003</v>
      </c>
      <c r="EY292">
        <v>46.511360000000003</v>
      </c>
      <c r="EZ292">
        <v>0.1903675</v>
      </c>
      <c r="FA292">
        <v>63.286479999999997</v>
      </c>
      <c r="FB292">
        <v>0.77655359999999996</v>
      </c>
      <c r="FC292">
        <v>46.299500000000002</v>
      </c>
      <c r="FD292" s="1">
        <v>7.4834170000000005E-2</v>
      </c>
      <c r="FE292">
        <v>24.577459999999999</v>
      </c>
      <c r="FF292">
        <v>0.77418509999999996</v>
      </c>
      <c r="FG292">
        <v>45.859769999999997</v>
      </c>
      <c r="FH292" s="1">
        <v>4.2886420000000001E-2</v>
      </c>
      <c r="FI292">
        <v>13.766</v>
      </c>
      <c r="FJ292">
        <v>0.77225860000000002</v>
      </c>
      <c r="FK292">
        <v>45.530589999999997</v>
      </c>
      <c r="FL292" s="1">
        <v>3.568466E-2</v>
      </c>
      <c r="FM292">
        <v>11.290459999999999</v>
      </c>
      <c r="FN292">
        <v>0.77074469999999995</v>
      </c>
      <c r="FO292">
        <v>46.318829999999998</v>
      </c>
      <c r="FP292" s="1">
        <v>3.4629159999999999E-2</v>
      </c>
      <c r="FQ292">
        <v>10.92163</v>
      </c>
      <c r="FR292">
        <v>0.76963139999999997</v>
      </c>
      <c r="FS292">
        <v>47.40314</v>
      </c>
      <c r="FT292" s="1">
        <v>3.4262679999999997E-2</v>
      </c>
      <c r="FU292">
        <v>10.817600000000001</v>
      </c>
      <c r="FV292">
        <v>0.76876960000000005</v>
      </c>
      <c r="FW292">
        <v>48.550139999999999</v>
      </c>
      <c r="FX292" s="1">
        <v>3.3216130000000003E-2</v>
      </c>
      <c r="FY292">
        <v>10.506320000000001</v>
      </c>
      <c r="FZ292">
        <v>0.76809640000000001</v>
      </c>
      <c r="GA292">
        <v>48.517020000000002</v>
      </c>
      <c r="GB292" s="1">
        <v>3.1337080000000003E-2</v>
      </c>
      <c r="GC292">
        <v>9.9296849999999992</v>
      </c>
      <c r="GD292">
        <v>0.76761080000000004</v>
      </c>
      <c r="GE292">
        <v>47.836089999999999</v>
      </c>
      <c r="GF292" s="1">
        <v>2.8756190000000001E-2</v>
      </c>
      <c r="GG292">
        <v>9.1284639999999992</v>
      </c>
      <c r="GH292">
        <v>0.76725889999999997</v>
      </c>
      <c r="GI292">
        <v>46.628019999999999</v>
      </c>
      <c r="GJ292" s="1">
        <v>2.5608840000000001E-2</v>
      </c>
      <c r="GK292">
        <v>8.1450650000000007</v>
      </c>
      <c r="GL292">
        <v>0.76698489999999997</v>
      </c>
      <c r="GM292">
        <v>45.692030000000003</v>
      </c>
      <c r="GN292" s="1">
        <v>2.2054230000000001E-2</v>
      </c>
      <c r="GO292">
        <v>7.0285190000000002</v>
      </c>
      <c r="GP292">
        <v>0.76677819999999997</v>
      </c>
      <c r="GQ292">
        <v>45.031350000000003</v>
      </c>
      <c r="GR292" s="1">
        <v>1.834949E-2</v>
      </c>
      <c r="GS292">
        <v>5.8589060000000002</v>
      </c>
      <c r="GT292">
        <v>0.76664719999999997</v>
      </c>
      <c r="GU292">
        <v>46.03342</v>
      </c>
      <c r="GV292" s="1">
        <v>1.484136E-2</v>
      </c>
      <c r="GW292">
        <v>4.7450340000000004</v>
      </c>
      <c r="GX292">
        <v>0.76658009999999999</v>
      </c>
      <c r="GY292">
        <v>47.419029999999999</v>
      </c>
      <c r="GZ292" s="1">
        <v>1.183996E-2</v>
      </c>
      <c r="HA292">
        <v>3.7871290000000002</v>
      </c>
      <c r="HB292">
        <v>0.76650810000000003</v>
      </c>
      <c r="HC292">
        <v>49.29101</v>
      </c>
      <c r="HD292" s="1">
        <v>9.5089579999999996E-3</v>
      </c>
      <c r="HE292">
        <v>3.0387940000000002</v>
      </c>
      <c r="HF292">
        <v>0.76647750000000003</v>
      </c>
      <c r="HG292">
        <v>50.561340000000001</v>
      </c>
      <c r="HH292" s="1">
        <v>7.8316610000000002E-3</v>
      </c>
      <c r="HI292">
        <v>2.4986440000000001</v>
      </c>
      <c r="HJ292">
        <v>0.76643419999999995</v>
      </c>
      <c r="HK292">
        <v>50.17069</v>
      </c>
      <c r="HL292" s="1">
        <v>6.6864209999999997E-3</v>
      </c>
      <c r="HM292">
        <v>2.1289539999999998</v>
      </c>
      <c r="HN292">
        <v>0.76643720000000004</v>
      </c>
      <c r="HO292">
        <v>49.619010000000003</v>
      </c>
      <c r="HP292" s="1">
        <v>5.9171229999999998E-3</v>
      </c>
      <c r="HQ292">
        <v>1.8805449999999999</v>
      </c>
      <c r="HR292">
        <v>0.76642220000000005</v>
      </c>
      <c r="HS292">
        <v>48.849850000000004</v>
      </c>
      <c r="HT292" s="1">
        <v>5.3875390000000002E-3</v>
      </c>
      <c r="HU292">
        <v>1.7099359999999999</v>
      </c>
      <c r="HV292">
        <v>0.76641890000000001</v>
      </c>
      <c r="HW292">
        <v>48.35886</v>
      </c>
      <c r="HX292" s="1">
        <v>5.0016319999999998E-3</v>
      </c>
      <c r="HY292">
        <v>1.5861719999999999</v>
      </c>
      <c r="HZ292">
        <v>0.76640359999999996</v>
      </c>
      <c r="IA292">
        <v>49.406100000000002</v>
      </c>
      <c r="IB292" s="1">
        <v>4.6993399999999998E-3</v>
      </c>
      <c r="IC292">
        <v>1.4896039999999999</v>
      </c>
      <c r="ID292">
        <v>0.76639310000000005</v>
      </c>
      <c r="IE292">
        <v>52.121569999999998</v>
      </c>
      <c r="IF292" s="1">
        <v>4.4461140000000001E-3</v>
      </c>
      <c r="IG292">
        <v>1.4088780000000001</v>
      </c>
      <c r="IH292">
        <v>0.76639049999999997</v>
      </c>
      <c r="II292">
        <v>55.418930000000003</v>
      </c>
      <c r="IJ292" s="1">
        <v>4.2233890000000001E-3</v>
      </c>
      <c r="IK292">
        <v>1.33812</v>
      </c>
      <c r="IL292">
        <v>0.76640730000000001</v>
      </c>
      <c r="IM292">
        <v>56.80133</v>
      </c>
      <c r="IN292">
        <v>4.0220189999999999E-3</v>
      </c>
      <c r="IO292">
        <v>1.274079</v>
      </c>
      <c r="IP292">
        <v>0.76640189999999997</v>
      </c>
      <c r="IQ292">
        <v>56.334670000000003</v>
      </c>
      <c r="IR292" s="1">
        <v>3.8354779999999998E-3</v>
      </c>
      <c r="IS292">
        <v>1.2149760000000001</v>
      </c>
      <c r="IT292">
        <v>0.76640169999999996</v>
      </c>
      <c r="IU292">
        <v>55.028100000000002</v>
      </c>
      <c r="IV292" s="1">
        <v>3.6619249999999999E-3</v>
      </c>
      <c r="IW292">
        <v>1.159864</v>
      </c>
      <c r="IX292">
        <v>0.76639930000000001</v>
      </c>
      <c r="IY292">
        <v>53.661079999999998</v>
      </c>
      <c r="IZ292" s="1">
        <v>3.4985200000000002E-3</v>
      </c>
      <c r="JA292">
        <v>1.1080890000000001</v>
      </c>
      <c r="JB292">
        <v>0.76640529999999996</v>
      </c>
      <c r="JC292">
        <v>52.493070000000003</v>
      </c>
      <c r="JD292" s="1">
        <v>3.344283E-3</v>
      </c>
      <c r="JE292">
        <v>1.059291</v>
      </c>
      <c r="JF292">
        <v>0.76640059999999999</v>
      </c>
      <c r="JG292">
        <v>52.785159999999998</v>
      </c>
      <c r="JH292" s="1">
        <v>3.199262E-3</v>
      </c>
      <c r="JI292">
        <v>1.013234</v>
      </c>
      <c r="JJ292">
        <v>0.76640209999999998</v>
      </c>
      <c r="JK292">
        <v>52.653919999999999</v>
      </c>
      <c r="JL292">
        <v>3.060269E-3</v>
      </c>
      <c r="JM292">
        <v>0.96978319999999996</v>
      </c>
      <c r="JN292">
        <v>0.76639840000000004</v>
      </c>
      <c r="JO292">
        <v>51.779559999999996</v>
      </c>
      <c r="JP292" s="1">
        <v>2.9230049999999998E-3</v>
      </c>
      <c r="JQ292">
        <v>0.92864219999999997</v>
      </c>
      <c r="JR292">
        <v>0.76639829999999998</v>
      </c>
      <c r="JS292">
        <v>50.510429999999999</v>
      </c>
      <c r="JT292" s="1">
        <v>2.793313E-3</v>
      </c>
      <c r="JU292">
        <v>0.88965559999999999</v>
      </c>
      <c r="JV292">
        <v>0.76640470000000005</v>
      </c>
      <c r="JW292">
        <v>49.367980000000003</v>
      </c>
      <c r="JX292" s="1">
        <v>2.6709360000000001E-3</v>
      </c>
      <c r="JY292">
        <v>0.85270820000000003</v>
      </c>
      <c r="JZ292">
        <v>0.76640149999999996</v>
      </c>
      <c r="KA292">
        <v>48.386870000000002</v>
      </c>
      <c r="KB292" s="1">
        <v>2.55536E-3</v>
      </c>
      <c r="KC292">
        <v>0.81762710000000005</v>
      </c>
      <c r="KD292">
        <v>0.76640339999999996</v>
      </c>
      <c r="KE292">
        <v>47.582659999999997</v>
      </c>
      <c r="KF292" s="1">
        <v>2.4460559999999998E-3</v>
      </c>
      <c r="KG292">
        <v>0.78429959999999999</v>
      </c>
      <c r="KH292">
        <v>0.76639919999999995</v>
      </c>
      <c r="KI292">
        <v>46.710929999999998</v>
      </c>
      <c r="KJ292" s="1">
        <v>2.342621E-3</v>
      </c>
      <c r="KK292">
        <v>0.75264489999999995</v>
      </c>
      <c r="KL292">
        <v>0.76640140000000001</v>
      </c>
      <c r="KM292">
        <v>47.491729999999997</v>
      </c>
      <c r="KN292" s="1">
        <v>2.2448110000000002E-3</v>
      </c>
      <c r="KO292">
        <v>0.72259479999999998</v>
      </c>
      <c r="KP292">
        <v>0.76639990000000002</v>
      </c>
      <c r="KQ292">
        <v>50.34028</v>
      </c>
      <c r="KR292" s="1">
        <v>2.1521679999999999E-3</v>
      </c>
      <c r="KS292">
        <v>0.69408599999999998</v>
      </c>
      <c r="KT292">
        <v>0.76640149999999996</v>
      </c>
      <c r="KU292">
        <v>54.272060000000003</v>
      </c>
      <c r="KV292" s="1">
        <v>2.0644579999999999E-3</v>
      </c>
      <c r="KW292">
        <v>0.66696080000000002</v>
      </c>
      <c r="KX292">
        <v>0.76640439999999999</v>
      </c>
      <c r="KY292">
        <v>56.542900000000003</v>
      </c>
      <c r="KZ292" s="1">
        <v>1.9810779999999998E-3</v>
      </c>
      <c r="LA292">
        <v>0.64111910000000005</v>
      </c>
      <c r="LB292">
        <v>0.76640149999999996</v>
      </c>
      <c r="LC292">
        <v>55.861339999999998</v>
      </c>
      <c r="LD292" s="1">
        <v>1.9017800000000001E-3</v>
      </c>
      <c r="LE292">
        <v>0.61643130000000002</v>
      </c>
      <c r="LF292">
        <v>0.76639740000000001</v>
      </c>
      <c r="LG292">
        <v>54.385869999999997</v>
      </c>
      <c r="LH292" s="1">
        <v>1.8261449999999999E-3</v>
      </c>
      <c r="LI292">
        <v>0.59285429999999995</v>
      </c>
      <c r="LJ292">
        <v>0.7664031</v>
      </c>
      <c r="LK292">
        <v>53.072110000000002</v>
      </c>
      <c r="LL292" s="1">
        <v>1.754282E-3</v>
      </c>
      <c r="LM292">
        <v>0.57037439999999995</v>
      </c>
      <c r="LN292">
        <v>0.76640059999999999</v>
      </c>
      <c r="LO292">
        <v>51.571089999999998</v>
      </c>
      <c r="LP292" s="1">
        <v>1.685724E-3</v>
      </c>
      <c r="LQ292">
        <v>0.54889180000000004</v>
      </c>
      <c r="LR292">
        <v>0.76639919999999995</v>
      </c>
      <c r="LS292">
        <v>50.818849999999998</v>
      </c>
      <c r="LT292" s="1">
        <v>1.6204450000000001E-3</v>
      </c>
      <c r="LU292">
        <v>0.52834639999999999</v>
      </c>
      <c r="LV292">
        <v>0.76640109999999995</v>
      </c>
      <c r="LW292">
        <v>50.972340000000003</v>
      </c>
      <c r="LX292" s="1">
        <v>1.558058E-3</v>
      </c>
      <c r="LY292">
        <v>0.50870320000000002</v>
      </c>
      <c r="LZ292">
        <v>0.76640249999999999</v>
      </c>
      <c r="MA292">
        <v>50.839489999999998</v>
      </c>
      <c r="MB292" s="1">
        <v>1.4985210000000001E-3</v>
      </c>
      <c r="MC292">
        <v>0.48990719999999999</v>
      </c>
      <c r="MD292">
        <v>0.76640390000000003</v>
      </c>
      <c r="ME292">
        <v>50.9026</v>
      </c>
      <c r="MF292" s="1">
        <v>1.441662E-3</v>
      </c>
      <c r="MG292">
        <v>0.47194960000000002</v>
      </c>
      <c r="MH292">
        <v>0.76640520000000001</v>
      </c>
      <c r="MI292">
        <v>50.38364</v>
      </c>
      <c r="MJ292" s="1">
        <v>1.387257E-3</v>
      </c>
      <c r="MK292">
        <v>0.4547561</v>
      </c>
      <c r="ML292">
        <v>0.76640030000000003</v>
      </c>
      <c r="MM292">
        <v>49.214910000000003</v>
      </c>
      <c r="MN292" s="1">
        <v>1.3348940000000001E-3</v>
      </c>
      <c r="MO292">
        <v>0.43824869999999999</v>
      </c>
      <c r="MP292">
        <v>0.76639849999999998</v>
      </c>
      <c r="MQ292">
        <v>48.472740000000002</v>
      </c>
      <c r="MR292" s="1">
        <v>1.284718E-3</v>
      </c>
      <c r="MS292">
        <v>0.42241260000000003</v>
      </c>
      <c r="MT292">
        <v>0.76640030000000003</v>
      </c>
      <c r="MU292">
        <v>47.784779999999998</v>
      </c>
      <c r="MV292" s="1">
        <v>1.2366510000000001E-3</v>
      </c>
      <c r="MW292">
        <v>0.4072286</v>
      </c>
      <c r="MX292">
        <v>0.7663991</v>
      </c>
      <c r="MY292">
        <v>48.188380000000002</v>
      </c>
      <c r="MZ292" s="1">
        <v>1.19081E-3</v>
      </c>
      <c r="NA292">
        <v>0.39268979999999998</v>
      </c>
      <c r="NB292">
        <v>0.76639330000000006</v>
      </c>
      <c r="NC292">
        <v>48.796500000000002</v>
      </c>
      <c r="ND292" s="1">
        <v>1.1469449999999999E-3</v>
      </c>
      <c r="NE292">
        <v>0.37874790000000003</v>
      </c>
      <c r="NF292">
        <v>0.76640439999999999</v>
      </c>
      <c r="NG292">
        <v>50.183790000000002</v>
      </c>
      <c r="NH292" s="1">
        <v>1.104975E-3</v>
      </c>
      <c r="NI292">
        <v>0.36540820000000002</v>
      </c>
      <c r="NJ292">
        <v>0.76639829999999998</v>
      </c>
      <c r="NK292">
        <v>51.899059999999999</v>
      </c>
      <c r="NL292" s="1">
        <v>1.064829E-3</v>
      </c>
      <c r="NM292">
        <v>0.3526222</v>
      </c>
      <c r="NN292">
        <v>0.7664012</v>
      </c>
      <c r="NO292">
        <v>51.475059999999999</v>
      </c>
      <c r="NP292" s="1">
        <v>1.0264790000000001E-3</v>
      </c>
      <c r="NQ292">
        <v>0.3403698</v>
      </c>
      <c r="NR292">
        <v>0.76640169999999996</v>
      </c>
      <c r="NS292">
        <v>49.46884</v>
      </c>
      <c r="NT292" s="1">
        <v>9.8971429999999993E-4</v>
      </c>
      <c r="NU292">
        <v>0.32862180000000002</v>
      </c>
      <c r="NV292">
        <v>0.76640399999999997</v>
      </c>
      <c r="NW292">
        <v>47.693109999999997</v>
      </c>
      <c r="NX292" s="1">
        <v>9.5452739999999996E-4</v>
      </c>
      <c r="NY292">
        <v>0.31734000000000001</v>
      </c>
      <c r="NZ292">
        <v>0.76640109999999995</v>
      </c>
      <c r="OA292">
        <v>46.278100000000002</v>
      </c>
      <c r="OB292" s="1">
        <v>9.2090889999999999E-4</v>
      </c>
      <c r="OC292">
        <v>0.30650300000000003</v>
      </c>
      <c r="OD292">
        <v>0.7664067</v>
      </c>
      <c r="OE292">
        <v>46.265680000000003</v>
      </c>
      <c r="OF292" s="1">
        <v>8.8870340000000005E-4</v>
      </c>
      <c r="OG292">
        <v>0.29607600000000001</v>
      </c>
      <c r="OH292">
        <v>0.76639270000000004</v>
      </c>
      <c r="OI292">
        <v>45.440640000000002</v>
      </c>
      <c r="OJ292" s="1">
        <v>8.5775990000000002E-4</v>
      </c>
      <c r="OK292">
        <v>0.28604170000000001</v>
      </c>
    </row>
    <row r="293" spans="1:401" x14ac:dyDescent="0.35">
      <c r="A293">
        <v>299</v>
      </c>
      <c r="B293" t="s">
        <v>4</v>
      </c>
      <c r="C293" t="s">
        <v>181</v>
      </c>
      <c r="D293" t="s">
        <v>299</v>
      </c>
      <c r="E293">
        <v>909.84939999999995</v>
      </c>
      <c r="F293">
        <v>0.96209719999999999</v>
      </c>
      <c r="G293">
        <v>26.600519999999999</v>
      </c>
      <c r="H293">
        <v>0</v>
      </c>
      <c r="I293">
        <v>0</v>
      </c>
      <c r="J293">
        <v>0.95347539999999997</v>
      </c>
      <c r="K293">
        <v>27.0624</v>
      </c>
      <c r="L293">
        <v>0</v>
      </c>
      <c r="M293">
        <v>0</v>
      </c>
      <c r="N293">
        <v>0.94507039999999998</v>
      </c>
      <c r="O293">
        <v>27.294229999999999</v>
      </c>
      <c r="P293">
        <v>0</v>
      </c>
      <c r="Q293">
        <v>0</v>
      </c>
      <c r="R293">
        <v>0.93691210000000003</v>
      </c>
      <c r="S293">
        <v>28.539639999999999</v>
      </c>
      <c r="T293">
        <v>0</v>
      </c>
      <c r="U293">
        <v>0</v>
      </c>
      <c r="V293">
        <v>0.92891710000000005</v>
      </c>
      <c r="W293">
        <v>29.482050000000001</v>
      </c>
      <c r="X293">
        <v>0</v>
      </c>
      <c r="Y293">
        <v>0</v>
      </c>
      <c r="Z293">
        <v>0.92122749999999998</v>
      </c>
      <c r="AA293">
        <v>29.460529999999999</v>
      </c>
      <c r="AB293">
        <v>0</v>
      </c>
      <c r="AC293">
        <v>0</v>
      </c>
      <c r="AD293">
        <v>0.9142962</v>
      </c>
      <c r="AE293">
        <v>28.601690000000001</v>
      </c>
      <c r="AF293">
        <v>0</v>
      </c>
      <c r="AG293">
        <v>0</v>
      </c>
      <c r="AH293">
        <v>0.90738640000000004</v>
      </c>
      <c r="AI293">
        <v>27.400870000000001</v>
      </c>
      <c r="AJ293">
        <v>0</v>
      </c>
      <c r="AK293">
        <v>0</v>
      </c>
      <c r="AL293">
        <v>0.9007773</v>
      </c>
      <c r="AM293">
        <v>26.49315</v>
      </c>
      <c r="AN293">
        <v>0</v>
      </c>
      <c r="AO293">
        <v>0</v>
      </c>
      <c r="AP293">
        <v>0.89481319999999998</v>
      </c>
      <c r="AQ293">
        <v>27.136579999999999</v>
      </c>
      <c r="AR293">
        <v>0</v>
      </c>
      <c r="AS293">
        <v>0</v>
      </c>
      <c r="AT293">
        <v>0.88883590000000001</v>
      </c>
      <c r="AU293">
        <v>28.954219999999999</v>
      </c>
      <c r="AV293">
        <v>0</v>
      </c>
      <c r="AW293">
        <v>0</v>
      </c>
      <c r="AX293">
        <v>0.88266239999999996</v>
      </c>
      <c r="AY293">
        <v>31.551850000000002</v>
      </c>
      <c r="AZ293">
        <v>0</v>
      </c>
      <c r="BA293">
        <v>0</v>
      </c>
      <c r="BB293">
        <v>0.87638970000000005</v>
      </c>
      <c r="BC293">
        <v>33.774349999999998</v>
      </c>
      <c r="BD293">
        <v>0</v>
      </c>
      <c r="BE293">
        <v>0</v>
      </c>
      <c r="BF293">
        <v>0.87007679999999998</v>
      </c>
      <c r="BG293">
        <v>34.389940000000003</v>
      </c>
      <c r="BH293">
        <v>0</v>
      </c>
      <c r="BI293">
        <v>0</v>
      </c>
      <c r="BJ293">
        <v>0.86429100000000003</v>
      </c>
      <c r="BK293">
        <v>33.846200000000003</v>
      </c>
      <c r="BL293">
        <v>0</v>
      </c>
      <c r="BM293">
        <v>0</v>
      </c>
      <c r="BN293">
        <v>0.85873940000000004</v>
      </c>
      <c r="BO293">
        <v>32.816400000000002</v>
      </c>
      <c r="BP293" s="1">
        <v>1.5028469999999999E-29</v>
      </c>
      <c r="BQ293" s="1">
        <v>4.9574609999999998E-27</v>
      </c>
      <c r="BR293">
        <v>0.85354079999999999</v>
      </c>
      <c r="BS293">
        <v>31.651019999999999</v>
      </c>
      <c r="BT293" s="1">
        <v>8.3104609999999998E-22</v>
      </c>
      <c r="BU293" s="1">
        <v>2.337783E-19</v>
      </c>
      <c r="BV293">
        <v>0.84899760000000002</v>
      </c>
      <c r="BW293">
        <v>31.490549999999999</v>
      </c>
      <c r="BX293" s="1">
        <v>7.3553379999999997E-15</v>
      </c>
      <c r="BY293" s="1">
        <v>1.6719600000000001E-12</v>
      </c>
      <c r="BZ293">
        <v>0.84534869999999995</v>
      </c>
      <c r="CA293">
        <v>31.59224</v>
      </c>
      <c r="CB293" s="1">
        <v>6.7592990000000003E-11</v>
      </c>
      <c r="CC293" s="1">
        <v>1.6587550000000002E-8</v>
      </c>
      <c r="CD293">
        <v>0.84196400000000005</v>
      </c>
      <c r="CE293">
        <v>32.10568</v>
      </c>
      <c r="CF293" s="1">
        <v>4.6987600000000002E-8</v>
      </c>
      <c r="CG293" s="1">
        <v>1.2166470000000001E-5</v>
      </c>
      <c r="CH293">
        <v>0.83908519999999998</v>
      </c>
      <c r="CI293">
        <v>32.531030000000001</v>
      </c>
      <c r="CJ293" s="1">
        <v>7.7883609999999998E-6</v>
      </c>
      <c r="CK293" s="1">
        <v>2.098707E-3</v>
      </c>
      <c r="CL293">
        <v>0.8367869</v>
      </c>
      <c r="CM293">
        <v>32.643030000000003</v>
      </c>
      <c r="CN293" s="1">
        <v>4.6156149999999999E-4</v>
      </c>
      <c r="CO293">
        <v>0.12886639999999999</v>
      </c>
      <c r="CP293">
        <v>0.83483030000000003</v>
      </c>
      <c r="CQ293">
        <v>32.692839999999997</v>
      </c>
      <c r="CR293" s="1">
        <v>1.220769E-2</v>
      </c>
      <c r="CS293">
        <v>3.512839</v>
      </c>
      <c r="CT293">
        <v>0.83296020000000004</v>
      </c>
      <c r="CU293">
        <v>32.465290000000003</v>
      </c>
      <c r="CV293">
        <v>0.16545899999999999</v>
      </c>
      <c r="CW293">
        <v>48.95467</v>
      </c>
      <c r="CX293">
        <v>0.83115050000000001</v>
      </c>
      <c r="CY293">
        <v>32.22533</v>
      </c>
      <c r="CZ293">
        <v>1.2691209999999999</v>
      </c>
      <c r="DA293">
        <v>385.3295</v>
      </c>
      <c r="DB293">
        <v>0.82916279999999998</v>
      </c>
      <c r="DC293">
        <v>32.715049999999998</v>
      </c>
      <c r="DD293">
        <v>5.9553859999999998</v>
      </c>
      <c r="DE293">
        <v>1851.2829999999999</v>
      </c>
      <c r="DF293">
        <v>0.82699869999999998</v>
      </c>
      <c r="DG293">
        <v>34.076009999999997</v>
      </c>
      <c r="DH293">
        <v>18.198889999999999</v>
      </c>
      <c r="DI293">
        <v>5780.9840000000004</v>
      </c>
      <c r="DJ293">
        <v>0.82451529999999995</v>
      </c>
      <c r="DK293">
        <v>37.083300000000001</v>
      </c>
      <c r="DL293">
        <v>38.16525</v>
      </c>
      <c r="DM293">
        <v>12371.68</v>
      </c>
      <c r="DN293">
        <v>0.82175699999999996</v>
      </c>
      <c r="DO293">
        <v>40.839179999999999</v>
      </c>
      <c r="DP293">
        <v>57.495339999999999</v>
      </c>
      <c r="DQ293">
        <v>18994.78</v>
      </c>
      <c r="DR293">
        <v>0.8186213</v>
      </c>
      <c r="DS293">
        <v>42.0837</v>
      </c>
      <c r="DT293">
        <v>64.79316</v>
      </c>
      <c r="DU293">
        <v>21790.48</v>
      </c>
      <c r="DV293">
        <v>0.81522589999999995</v>
      </c>
      <c r="DW293">
        <v>41.758380000000002</v>
      </c>
      <c r="DX293">
        <v>56.707619999999999</v>
      </c>
      <c r="DY293">
        <v>19383.12</v>
      </c>
      <c r="DZ293">
        <v>0.8114574</v>
      </c>
      <c r="EA293">
        <v>40.986280000000001</v>
      </c>
      <c r="EB293">
        <v>39.747459999999997</v>
      </c>
      <c r="EC293">
        <v>13792.95</v>
      </c>
      <c r="ED293">
        <v>0.80744990000000005</v>
      </c>
      <c r="EE293">
        <v>39.866950000000003</v>
      </c>
      <c r="EF293">
        <v>22.989470000000001</v>
      </c>
      <c r="EG293">
        <v>8090.0110000000004</v>
      </c>
      <c r="EH293">
        <v>0.80333330000000003</v>
      </c>
      <c r="EI293">
        <v>39.404989999999998</v>
      </c>
      <c r="EJ293">
        <v>11.2697</v>
      </c>
      <c r="EK293">
        <v>4016.7930000000001</v>
      </c>
      <c r="EL293">
        <v>0.79939910000000003</v>
      </c>
      <c r="EM293">
        <v>40.219149999999999</v>
      </c>
      <c r="EN293">
        <v>4.7988530000000003</v>
      </c>
      <c r="EO293">
        <v>1729.9690000000001</v>
      </c>
      <c r="EP293">
        <v>0.79570960000000002</v>
      </c>
      <c r="EQ293">
        <v>43.013739999999999</v>
      </c>
      <c r="ER293">
        <v>1.818991</v>
      </c>
      <c r="ES293">
        <v>662.11339999999996</v>
      </c>
      <c r="ET293">
        <v>0.79239749999999998</v>
      </c>
      <c r="EU293">
        <v>45.960659999999997</v>
      </c>
      <c r="EV293">
        <v>0.63244080000000003</v>
      </c>
      <c r="EW293">
        <v>231.93440000000001</v>
      </c>
      <c r="EX293">
        <v>0.78940239999999995</v>
      </c>
      <c r="EY293">
        <v>46.441830000000003</v>
      </c>
      <c r="EZ293">
        <v>0.21435609999999999</v>
      </c>
      <c r="FA293">
        <v>78.678269999999998</v>
      </c>
      <c r="FB293">
        <v>0.7867651</v>
      </c>
      <c r="FC293">
        <v>46.192990000000002</v>
      </c>
      <c r="FD293" s="1">
        <v>8.1967479999999995E-2</v>
      </c>
      <c r="FE293">
        <v>29.708960000000001</v>
      </c>
      <c r="FF293">
        <v>0.7844949</v>
      </c>
      <c r="FG293">
        <v>45.79289</v>
      </c>
      <c r="FH293">
        <v>4.471518E-2</v>
      </c>
      <c r="FI293">
        <v>15.776579999999999</v>
      </c>
      <c r="FJ293">
        <v>0.78264730000000005</v>
      </c>
      <c r="FK293">
        <v>45.503439999999998</v>
      </c>
      <c r="FL293" s="1">
        <v>3.6030189999999997E-2</v>
      </c>
      <c r="FM293">
        <v>12.47133</v>
      </c>
      <c r="FN293">
        <v>0.78129490000000001</v>
      </c>
      <c r="FO293">
        <v>46.383600000000001</v>
      </c>
      <c r="FP293" s="1">
        <v>3.4665370000000001E-2</v>
      </c>
      <c r="FQ293">
        <v>11.9384</v>
      </c>
      <c r="FR293">
        <v>0.78026079999999998</v>
      </c>
      <c r="FS293">
        <v>47.53002</v>
      </c>
      <c r="FT293" s="1">
        <v>3.4320280000000002E-2</v>
      </c>
      <c r="FU293">
        <v>11.828390000000001</v>
      </c>
      <c r="FV293">
        <v>0.77945640000000005</v>
      </c>
      <c r="FW293">
        <v>48.698749999999997</v>
      </c>
      <c r="FX293" s="1">
        <v>3.3364209999999998E-2</v>
      </c>
      <c r="FY293">
        <v>11.52186</v>
      </c>
      <c r="FZ293">
        <v>0.77889249999999999</v>
      </c>
      <c r="GA293">
        <v>48.618099999999998</v>
      </c>
      <c r="GB293" s="1">
        <v>3.1571589999999997E-2</v>
      </c>
      <c r="GC293">
        <v>10.924519999999999</v>
      </c>
      <c r="GD293">
        <v>0.77842999999999996</v>
      </c>
      <c r="GE293">
        <v>47.86374</v>
      </c>
      <c r="GF293">
        <v>2.906094E-2</v>
      </c>
      <c r="GG293">
        <v>10.076230000000001</v>
      </c>
      <c r="GH293">
        <v>0.77810389999999996</v>
      </c>
      <c r="GI293">
        <v>46.592089999999999</v>
      </c>
      <c r="GJ293" s="1">
        <v>2.5969720000000002E-2</v>
      </c>
      <c r="GK293">
        <v>9.02407</v>
      </c>
      <c r="GL293">
        <v>0.77789909999999995</v>
      </c>
      <c r="GM293">
        <v>45.641120000000001</v>
      </c>
      <c r="GN293" s="1">
        <v>2.245072E-2</v>
      </c>
      <c r="GO293">
        <v>7.8189339999999996</v>
      </c>
      <c r="GP293">
        <v>0.77770980000000001</v>
      </c>
      <c r="GQ293">
        <v>45.005330000000001</v>
      </c>
      <c r="GR293" s="1">
        <v>1.87481E-2</v>
      </c>
      <c r="GS293">
        <v>6.5437380000000003</v>
      </c>
      <c r="GT293">
        <v>0.77759279999999997</v>
      </c>
      <c r="GU293">
        <v>46.125329999999998</v>
      </c>
      <c r="GV293" s="1">
        <v>1.5203700000000001E-2</v>
      </c>
      <c r="GW293">
        <v>5.3152239999999997</v>
      </c>
      <c r="GX293">
        <v>0.77751380000000003</v>
      </c>
      <c r="GY293">
        <v>47.56297</v>
      </c>
      <c r="GZ293" s="1">
        <v>1.213741E-2</v>
      </c>
      <c r="HA293">
        <v>4.2461149999999996</v>
      </c>
      <c r="HB293">
        <v>0.77746360000000003</v>
      </c>
      <c r="HC293">
        <v>49.465809999999998</v>
      </c>
      <c r="HD293" s="1">
        <v>9.7319599999999996E-3</v>
      </c>
      <c r="HE293">
        <v>3.4016229999999998</v>
      </c>
      <c r="HF293">
        <v>0.77743110000000004</v>
      </c>
      <c r="HG293">
        <v>50.678159999999998</v>
      </c>
      <c r="HH293" s="1">
        <v>7.9878970000000007E-3</v>
      </c>
      <c r="HI293">
        <v>2.7869579999999998</v>
      </c>
      <c r="HJ293">
        <v>0.77741590000000005</v>
      </c>
      <c r="HK293">
        <v>50.133920000000003</v>
      </c>
      <c r="HL293" s="1">
        <v>6.7917799999999999E-3</v>
      </c>
      <c r="HM293">
        <v>2.3640680000000001</v>
      </c>
      <c r="HN293">
        <v>0.77738300000000005</v>
      </c>
      <c r="HO293">
        <v>49.535679999999999</v>
      </c>
      <c r="HP293" s="1">
        <v>5.9881370000000001E-3</v>
      </c>
      <c r="HQ293">
        <v>2.0797819999999998</v>
      </c>
      <c r="HR293">
        <v>0.77740189999999998</v>
      </c>
      <c r="HS293">
        <v>48.771430000000002</v>
      </c>
      <c r="HT293" s="1">
        <v>5.43743E-3</v>
      </c>
      <c r="HU293">
        <v>1.8854219999999999</v>
      </c>
      <c r="HV293">
        <v>0.77739579999999997</v>
      </c>
      <c r="HW293">
        <v>48.333840000000002</v>
      </c>
      <c r="HX293" s="1">
        <v>5.0391059999999998E-3</v>
      </c>
      <c r="HY293">
        <v>1.7455639999999999</v>
      </c>
      <c r="HZ293">
        <v>0.77737690000000004</v>
      </c>
      <c r="IA293">
        <v>49.528480000000002</v>
      </c>
      <c r="IB293" s="1">
        <v>4.7295779999999999E-3</v>
      </c>
      <c r="IC293">
        <v>1.637381</v>
      </c>
      <c r="ID293">
        <v>0.77736510000000003</v>
      </c>
      <c r="IE293">
        <v>52.379460000000002</v>
      </c>
      <c r="IF293" s="1">
        <v>4.4720130000000004E-3</v>
      </c>
      <c r="IG293">
        <v>1.5475730000000001</v>
      </c>
      <c r="IH293">
        <v>0.77736349999999999</v>
      </c>
      <c r="II293">
        <v>55.703330000000001</v>
      </c>
      <c r="IJ293" s="1">
        <v>4.2465289999999998E-3</v>
      </c>
      <c r="IK293">
        <v>1.469279</v>
      </c>
      <c r="IL293">
        <v>0.77735169999999998</v>
      </c>
      <c r="IM293">
        <v>56.951709999999999</v>
      </c>
      <c r="IN293" s="1">
        <v>4.0431290000000003E-3</v>
      </c>
      <c r="IO293">
        <v>1.3986400000000001</v>
      </c>
      <c r="IP293">
        <v>0.77737820000000002</v>
      </c>
      <c r="IQ293">
        <v>56.358350000000002</v>
      </c>
      <c r="IR293" s="1">
        <v>3.8550920000000001E-3</v>
      </c>
      <c r="IS293">
        <v>1.333555</v>
      </c>
      <c r="IT293">
        <v>0.77737780000000001</v>
      </c>
      <c r="IU293">
        <v>55.006860000000003</v>
      </c>
      <c r="IV293" s="1">
        <v>3.6803090000000001E-3</v>
      </c>
      <c r="IW293">
        <v>1.2729349999999999</v>
      </c>
      <c r="IX293">
        <v>0.77737630000000002</v>
      </c>
      <c r="IY293">
        <v>53.637219999999999</v>
      </c>
      <c r="IZ293" s="1">
        <v>3.5157930000000001E-3</v>
      </c>
      <c r="JA293">
        <v>1.216</v>
      </c>
      <c r="JB293">
        <v>0.77734579999999998</v>
      </c>
      <c r="JC293">
        <v>52.491230000000002</v>
      </c>
      <c r="JD293" s="1">
        <v>3.3605729999999999E-3</v>
      </c>
      <c r="JE293">
        <v>1.1623570000000001</v>
      </c>
      <c r="JF293">
        <v>0.7773774</v>
      </c>
      <c r="JG293">
        <v>52.883589999999998</v>
      </c>
      <c r="JH293" s="1">
        <v>3.2146399999999999E-3</v>
      </c>
      <c r="JI293">
        <v>1.1117539999999999</v>
      </c>
      <c r="JJ293">
        <v>0.77734239999999999</v>
      </c>
      <c r="JK293">
        <v>52.745249999999999</v>
      </c>
      <c r="JL293" s="1">
        <v>3.0747690000000002E-3</v>
      </c>
      <c r="JM293">
        <v>1.0640050000000001</v>
      </c>
      <c r="JN293">
        <v>0.7773757</v>
      </c>
      <c r="JO293">
        <v>51.863480000000003</v>
      </c>
      <c r="JP293" s="1">
        <v>2.9367350000000002E-3</v>
      </c>
      <c r="JQ293">
        <v>1.0188090000000001</v>
      </c>
      <c r="JR293">
        <v>0.7773757</v>
      </c>
      <c r="JS293">
        <v>50.580889999999997</v>
      </c>
      <c r="JT293" s="1">
        <v>2.806289E-3</v>
      </c>
      <c r="JU293">
        <v>0.97599170000000002</v>
      </c>
      <c r="JV293">
        <v>0.77737460000000003</v>
      </c>
      <c r="JW293">
        <v>49.389270000000003</v>
      </c>
      <c r="JX293" s="1">
        <v>2.6832230000000002E-3</v>
      </c>
      <c r="JY293">
        <v>0.93541470000000004</v>
      </c>
      <c r="JZ293">
        <v>0.77734289999999995</v>
      </c>
      <c r="KA293">
        <v>48.36403</v>
      </c>
      <c r="KB293" s="1">
        <v>2.566966E-3</v>
      </c>
      <c r="KC293">
        <v>0.89687790000000001</v>
      </c>
      <c r="KD293">
        <v>0.77737409999999996</v>
      </c>
      <c r="KE293">
        <v>47.547170000000001</v>
      </c>
      <c r="KF293" s="1">
        <v>2.4570719999999998E-3</v>
      </c>
      <c r="KG293">
        <v>0.86028720000000003</v>
      </c>
      <c r="KH293">
        <v>0.77737619999999996</v>
      </c>
      <c r="KI293">
        <v>46.68056</v>
      </c>
      <c r="KJ293" s="1">
        <v>2.353076E-3</v>
      </c>
      <c r="KK293">
        <v>0.82552270000000005</v>
      </c>
      <c r="KL293">
        <v>0.77737219999999996</v>
      </c>
      <c r="KM293">
        <v>47.583399999999997</v>
      </c>
      <c r="KN293" s="1">
        <v>2.2547219999999998E-3</v>
      </c>
      <c r="KO293">
        <v>0.79252210000000001</v>
      </c>
      <c r="KP293">
        <v>0.77734199999999998</v>
      </c>
      <c r="KQ293">
        <v>50.586820000000003</v>
      </c>
      <c r="KR293" s="1">
        <v>2.1615409999999999E-3</v>
      </c>
      <c r="KS293">
        <v>0.76120509999999997</v>
      </c>
      <c r="KT293">
        <v>0.77737210000000001</v>
      </c>
      <c r="KU293">
        <v>54.555639999999997</v>
      </c>
      <c r="KV293" s="1">
        <v>2.0733729999999999E-3</v>
      </c>
      <c r="KW293">
        <v>0.73141840000000002</v>
      </c>
      <c r="KX293">
        <v>0.77737420000000002</v>
      </c>
      <c r="KY293">
        <v>56.667949999999998</v>
      </c>
      <c r="KZ293" s="1">
        <v>1.9895669999999998E-3</v>
      </c>
      <c r="LA293">
        <v>0.70306500000000005</v>
      </c>
      <c r="LB293">
        <v>0.77734289999999995</v>
      </c>
      <c r="LC293">
        <v>55.797849999999997</v>
      </c>
      <c r="LD293" s="1">
        <v>1.909872E-3</v>
      </c>
      <c r="LE293">
        <v>0.67596129999999999</v>
      </c>
      <c r="LF293">
        <v>0.77737480000000003</v>
      </c>
      <c r="LG293">
        <v>54.310169999999999</v>
      </c>
      <c r="LH293" s="1">
        <v>1.8338689999999999E-3</v>
      </c>
      <c r="LI293">
        <v>0.65009380000000005</v>
      </c>
      <c r="LJ293">
        <v>0.77734429999999999</v>
      </c>
      <c r="LK293">
        <v>53.051139999999997</v>
      </c>
      <c r="LL293" s="1">
        <v>1.7616229999999999E-3</v>
      </c>
      <c r="LM293">
        <v>0.62541910000000001</v>
      </c>
      <c r="LN293">
        <v>0.77734099999999995</v>
      </c>
      <c r="LO293">
        <v>51.57461</v>
      </c>
      <c r="LP293" s="1">
        <v>1.692722E-3</v>
      </c>
      <c r="LQ293">
        <v>0.60183929999999997</v>
      </c>
      <c r="LR293">
        <v>0.77737650000000003</v>
      </c>
      <c r="LS293">
        <v>50.90166</v>
      </c>
      <c r="LT293" s="1">
        <v>1.6271549999999999E-3</v>
      </c>
      <c r="LU293">
        <v>0.57929339999999996</v>
      </c>
      <c r="LV293">
        <v>0.77734579999999998</v>
      </c>
      <c r="LW293">
        <v>51.127310000000001</v>
      </c>
      <c r="LX293" s="1">
        <v>1.5644599999999999E-3</v>
      </c>
      <c r="LY293">
        <v>0.55774970000000001</v>
      </c>
      <c r="LZ293">
        <v>0.77737310000000004</v>
      </c>
      <c r="MA293">
        <v>50.947650000000003</v>
      </c>
      <c r="MB293" s="1">
        <v>1.504645E-3</v>
      </c>
      <c r="MC293">
        <v>0.53712769999999999</v>
      </c>
      <c r="MD293">
        <v>0.77734400000000003</v>
      </c>
      <c r="ME293">
        <v>50.97871</v>
      </c>
      <c r="MF293" s="1">
        <v>1.447493E-3</v>
      </c>
      <c r="MG293">
        <v>0.51741800000000004</v>
      </c>
      <c r="MH293">
        <v>0.77734579999999998</v>
      </c>
      <c r="MI293">
        <v>50.36889</v>
      </c>
      <c r="MJ293" s="1">
        <v>1.3928409999999999E-3</v>
      </c>
      <c r="MK293">
        <v>0.49855579999999999</v>
      </c>
      <c r="ML293">
        <v>0.77737999999999996</v>
      </c>
      <c r="MM293">
        <v>49.121499999999997</v>
      </c>
      <c r="MN293" s="1">
        <v>1.340255E-3</v>
      </c>
      <c r="MO293">
        <v>0.48045100000000002</v>
      </c>
      <c r="MP293">
        <v>0.77737040000000002</v>
      </c>
      <c r="MQ293">
        <v>48.403709999999997</v>
      </c>
      <c r="MR293" s="1">
        <v>1.289845E-3</v>
      </c>
      <c r="MS293">
        <v>0.46307930000000003</v>
      </c>
      <c r="MT293">
        <v>0.77737679999999998</v>
      </c>
      <c r="MU293">
        <v>47.753959999999999</v>
      </c>
      <c r="MV293" s="1">
        <v>1.2415670000000001E-3</v>
      </c>
      <c r="MW293">
        <v>0.4464245</v>
      </c>
      <c r="MX293">
        <v>0.7773407</v>
      </c>
      <c r="MY293">
        <v>48.247399999999999</v>
      </c>
      <c r="MZ293" s="1">
        <v>1.195502E-3</v>
      </c>
      <c r="NA293">
        <v>0.43047249999999998</v>
      </c>
      <c r="NB293">
        <v>0.77737529999999999</v>
      </c>
      <c r="NC293">
        <v>48.937869999999997</v>
      </c>
      <c r="ND293" s="1">
        <v>1.151443E-3</v>
      </c>
      <c r="NE293">
        <v>0.41517929999999997</v>
      </c>
      <c r="NF293">
        <v>0.77734479999999995</v>
      </c>
      <c r="NG293">
        <v>50.402850000000001</v>
      </c>
      <c r="NH293" s="1">
        <v>1.1092560000000001E-3</v>
      </c>
      <c r="NI293">
        <v>0.40053899999999998</v>
      </c>
      <c r="NJ293">
        <v>0.77737880000000004</v>
      </c>
      <c r="NK293">
        <v>52.137180000000001</v>
      </c>
      <c r="NL293" s="1">
        <v>1.068956E-3</v>
      </c>
      <c r="NM293">
        <v>0.38652170000000002</v>
      </c>
      <c r="NN293">
        <v>0.7773719</v>
      </c>
      <c r="NO293">
        <v>51.549779999999998</v>
      </c>
      <c r="NP293" s="1">
        <v>1.030425E-3</v>
      </c>
      <c r="NQ293">
        <v>0.37307940000000001</v>
      </c>
      <c r="NR293">
        <v>0.77734170000000002</v>
      </c>
      <c r="NS293">
        <v>49.433450000000001</v>
      </c>
      <c r="NT293" s="1">
        <v>9.9348090000000002E-4</v>
      </c>
      <c r="NU293">
        <v>0.36018879999999998</v>
      </c>
      <c r="NV293">
        <v>0.77734499999999995</v>
      </c>
      <c r="NW293">
        <v>47.686599999999999</v>
      </c>
      <c r="NX293" s="1">
        <v>9.5813729999999996E-4</v>
      </c>
      <c r="NY293">
        <v>0.3478079</v>
      </c>
      <c r="NZ293">
        <v>0.77734429999999999</v>
      </c>
      <c r="OA293">
        <v>46.314790000000002</v>
      </c>
      <c r="OB293" s="1">
        <v>9.2437849999999996E-4</v>
      </c>
      <c r="OC293">
        <v>0.33593279999999998</v>
      </c>
      <c r="OD293">
        <v>0.77737869999999998</v>
      </c>
      <c r="OE293">
        <v>46.398879999999998</v>
      </c>
      <c r="OF293">
        <v>8.920477E-4</v>
      </c>
      <c r="OG293">
        <v>0.32450200000000001</v>
      </c>
      <c r="OH293">
        <v>0.77737199999999995</v>
      </c>
      <c r="OI293">
        <v>45.538899999999998</v>
      </c>
      <c r="OJ293" s="1">
        <v>8.6097940000000003E-4</v>
      </c>
      <c r="OK293">
        <v>0.313496</v>
      </c>
    </row>
    <row r="294" spans="1:401" x14ac:dyDescent="0.35">
      <c r="A294">
        <v>300</v>
      </c>
      <c r="B294" t="s">
        <v>4</v>
      </c>
      <c r="C294" t="s">
        <v>181</v>
      </c>
      <c r="D294" t="s">
        <v>300</v>
      </c>
      <c r="E294">
        <v>881.30179999999996</v>
      </c>
      <c r="F294">
        <v>0.84176519999999999</v>
      </c>
      <c r="G294">
        <v>26.617439999999998</v>
      </c>
      <c r="H294">
        <v>0</v>
      </c>
      <c r="I294">
        <v>0</v>
      </c>
      <c r="J294">
        <v>0.83519639999999995</v>
      </c>
      <c r="K294">
        <v>27.075089999999999</v>
      </c>
      <c r="L294">
        <v>0</v>
      </c>
      <c r="M294">
        <v>0</v>
      </c>
      <c r="N294">
        <v>0.82873560000000002</v>
      </c>
      <c r="O294">
        <v>27.275210000000001</v>
      </c>
      <c r="P294">
        <v>0</v>
      </c>
      <c r="Q294">
        <v>0</v>
      </c>
      <c r="R294">
        <v>0.82253339999999997</v>
      </c>
      <c r="S294">
        <v>28.550699999999999</v>
      </c>
      <c r="T294">
        <v>0</v>
      </c>
      <c r="U294">
        <v>0</v>
      </c>
      <c r="V294">
        <v>0.81653790000000004</v>
      </c>
      <c r="W294">
        <v>29.505800000000001</v>
      </c>
      <c r="X294">
        <v>0</v>
      </c>
      <c r="Y294">
        <v>0</v>
      </c>
      <c r="Z294">
        <v>0.81053889999999995</v>
      </c>
      <c r="AA294">
        <v>29.48208</v>
      </c>
      <c r="AB294">
        <v>0</v>
      </c>
      <c r="AC294">
        <v>0</v>
      </c>
      <c r="AD294">
        <v>0.80498820000000004</v>
      </c>
      <c r="AE294">
        <v>28.644120000000001</v>
      </c>
      <c r="AF294">
        <v>0</v>
      </c>
      <c r="AG294">
        <v>0</v>
      </c>
      <c r="AH294">
        <v>0.79938629999999999</v>
      </c>
      <c r="AI294">
        <v>27.471959999999999</v>
      </c>
      <c r="AJ294">
        <v>0</v>
      </c>
      <c r="AK294">
        <v>0</v>
      </c>
      <c r="AL294">
        <v>0.79416790000000004</v>
      </c>
      <c r="AM294">
        <v>26.572769999999998</v>
      </c>
      <c r="AN294">
        <v>0</v>
      </c>
      <c r="AO294">
        <v>0</v>
      </c>
      <c r="AP294">
        <v>0.7895354</v>
      </c>
      <c r="AQ294">
        <v>27.226400000000002</v>
      </c>
      <c r="AR294">
        <v>0</v>
      </c>
      <c r="AS294">
        <v>0</v>
      </c>
      <c r="AT294">
        <v>0.78489569999999997</v>
      </c>
      <c r="AU294">
        <v>29.024429999999999</v>
      </c>
      <c r="AV294">
        <v>0</v>
      </c>
      <c r="AW294">
        <v>0</v>
      </c>
      <c r="AX294">
        <v>0.78009949999999995</v>
      </c>
      <c r="AY294">
        <v>31.600850000000001</v>
      </c>
      <c r="AZ294">
        <v>0</v>
      </c>
      <c r="BA294">
        <v>0</v>
      </c>
      <c r="BB294">
        <v>0.77521240000000002</v>
      </c>
      <c r="BC294">
        <v>33.788939999999997</v>
      </c>
      <c r="BD294">
        <v>0</v>
      </c>
      <c r="BE294">
        <v>0</v>
      </c>
      <c r="BF294">
        <v>0.77031609999999995</v>
      </c>
      <c r="BG294">
        <v>34.37368</v>
      </c>
      <c r="BH294">
        <v>0</v>
      </c>
      <c r="BI294">
        <v>0</v>
      </c>
      <c r="BJ294">
        <v>0.76587749999999999</v>
      </c>
      <c r="BK294">
        <v>33.850520000000003</v>
      </c>
      <c r="BL294">
        <v>0</v>
      </c>
      <c r="BM294">
        <v>0</v>
      </c>
      <c r="BN294">
        <v>0.76165939999999999</v>
      </c>
      <c r="BO294">
        <v>32.876820000000002</v>
      </c>
      <c r="BP294" s="1">
        <v>2.1295679999999999E-30</v>
      </c>
      <c r="BQ294" s="1">
        <v>7.2710619999999996E-28</v>
      </c>
      <c r="BR294">
        <v>0.75774419999999998</v>
      </c>
      <c r="BS294">
        <v>31.732399999999998</v>
      </c>
      <c r="BT294" s="1">
        <v>4.9648470000000002E-22</v>
      </c>
      <c r="BU294" s="1">
        <v>1.3749810000000001E-19</v>
      </c>
      <c r="BV294">
        <v>0.75423709999999999</v>
      </c>
      <c r="BW294">
        <v>31.602879999999999</v>
      </c>
      <c r="BX294" s="1">
        <v>2.661616E-15</v>
      </c>
      <c r="BY294" s="1">
        <v>6.4488030000000005E-13</v>
      </c>
      <c r="BZ294">
        <v>0.75132869999999996</v>
      </c>
      <c r="CA294">
        <v>31.68582</v>
      </c>
      <c r="CB294" s="1">
        <v>3.3891139999999998E-11</v>
      </c>
      <c r="CC294" s="1">
        <v>8.6955039999999996E-9</v>
      </c>
      <c r="CD294">
        <v>0.74856440000000002</v>
      </c>
      <c r="CE294">
        <v>32.141950000000001</v>
      </c>
      <c r="CF294" s="1">
        <v>2.7243250000000001E-8</v>
      </c>
      <c r="CG294" s="1">
        <v>7.3440009999999997E-6</v>
      </c>
      <c r="CH294">
        <v>0.74620900000000001</v>
      </c>
      <c r="CI294">
        <v>32.528869999999998</v>
      </c>
      <c r="CJ294" s="1">
        <v>4.987779E-6</v>
      </c>
      <c r="CK294" s="1">
        <v>1.3962759999999999E-3</v>
      </c>
      <c r="CL294">
        <v>0.74432390000000004</v>
      </c>
      <c r="CM294">
        <v>32.576369999999997</v>
      </c>
      <c r="CN294" s="1">
        <v>3.1966699999999999E-4</v>
      </c>
      <c r="CO294" s="1">
        <v>9.2598680000000003E-2</v>
      </c>
      <c r="CP294">
        <v>0.74274870000000004</v>
      </c>
      <c r="CQ294">
        <v>32.636980000000001</v>
      </c>
      <c r="CR294" s="1">
        <v>9.0299270000000001E-3</v>
      </c>
      <c r="CS294">
        <v>2.6936990000000001</v>
      </c>
      <c r="CT294">
        <v>0.74122209999999999</v>
      </c>
      <c r="CU294">
        <v>32.439059999999998</v>
      </c>
      <c r="CV294">
        <v>0.1296313</v>
      </c>
      <c r="CW294">
        <v>39.739640000000001</v>
      </c>
      <c r="CX294">
        <v>0.73970729999999996</v>
      </c>
      <c r="CY294">
        <v>32.250309999999999</v>
      </c>
      <c r="CZ294">
        <v>1.046481</v>
      </c>
      <c r="DA294">
        <v>329.11090000000002</v>
      </c>
      <c r="DB294">
        <v>0.73809119999999995</v>
      </c>
      <c r="DC294">
        <v>32.830669999999998</v>
      </c>
      <c r="DD294">
        <v>5.1419860000000002</v>
      </c>
      <c r="DE294">
        <v>1655.4069999999999</v>
      </c>
      <c r="DF294">
        <v>0.736317</v>
      </c>
      <c r="DG294">
        <v>34.244590000000002</v>
      </c>
      <c r="DH294">
        <v>16.381910000000001</v>
      </c>
      <c r="DI294">
        <v>5389.01</v>
      </c>
      <c r="DJ294">
        <v>0.73426919999999996</v>
      </c>
      <c r="DK294">
        <v>37.280990000000003</v>
      </c>
      <c r="DL294">
        <v>35.679659999999998</v>
      </c>
      <c r="DM294">
        <v>11978.33</v>
      </c>
      <c r="DN294">
        <v>0.73197480000000004</v>
      </c>
      <c r="DO294">
        <v>40.995690000000003</v>
      </c>
      <c r="DP294">
        <v>55.628349999999998</v>
      </c>
      <c r="DQ294">
        <v>19036.8</v>
      </c>
      <c r="DR294">
        <v>0.72943040000000003</v>
      </c>
      <c r="DS294">
        <v>42.087780000000002</v>
      </c>
      <c r="DT294">
        <v>64.681089999999998</v>
      </c>
      <c r="DU294">
        <v>22534.89</v>
      </c>
      <c r="DV294">
        <v>0.72662979999999999</v>
      </c>
      <c r="DW294">
        <v>41.705460000000002</v>
      </c>
      <c r="DX294">
        <v>58.21022</v>
      </c>
      <c r="DY294">
        <v>20622.39</v>
      </c>
      <c r="DZ294">
        <v>0.7235028</v>
      </c>
      <c r="EA294">
        <v>41.007350000000002</v>
      </c>
      <c r="EB294">
        <v>41.845559999999999</v>
      </c>
      <c r="EC294">
        <v>15057.31</v>
      </c>
      <c r="ED294">
        <v>0.72015119999999999</v>
      </c>
      <c r="EE294">
        <v>39.928280000000001</v>
      </c>
      <c r="EF294">
        <v>24.757239999999999</v>
      </c>
      <c r="EG294">
        <v>9038.3680000000004</v>
      </c>
      <c r="EH294">
        <v>0.71676510000000004</v>
      </c>
      <c r="EI294">
        <v>39.506799999999998</v>
      </c>
      <c r="EJ294">
        <v>12.3827</v>
      </c>
      <c r="EK294">
        <v>4581.37</v>
      </c>
      <c r="EL294">
        <v>0.71353420000000001</v>
      </c>
      <c r="EM294">
        <v>40.357199999999999</v>
      </c>
      <c r="EN294">
        <v>5.366403</v>
      </c>
      <c r="EO294">
        <v>2009.327</v>
      </c>
      <c r="EP294">
        <v>0.71048310000000003</v>
      </c>
      <c r="EQ294">
        <v>43.18103</v>
      </c>
      <c r="ER294">
        <v>2.0642900000000002</v>
      </c>
      <c r="ES294">
        <v>780.97760000000005</v>
      </c>
      <c r="ET294">
        <v>0.70782489999999998</v>
      </c>
      <c r="EU294">
        <v>46.076270000000001</v>
      </c>
      <c r="EV294">
        <v>0.725082</v>
      </c>
      <c r="EW294">
        <v>276.60070000000002</v>
      </c>
      <c r="EX294">
        <v>0.70540919999999996</v>
      </c>
      <c r="EY294">
        <v>46.395110000000003</v>
      </c>
      <c r="EZ294">
        <v>0.24557039999999999</v>
      </c>
      <c r="FA294">
        <v>93.894949999999994</v>
      </c>
      <c r="FB294">
        <v>0.70328800000000002</v>
      </c>
      <c r="FC294">
        <v>46.08522</v>
      </c>
      <c r="FD294" s="1">
        <v>9.1401650000000001E-2</v>
      </c>
      <c r="FE294">
        <v>34.594819999999999</v>
      </c>
      <c r="FF294">
        <v>0.70149680000000003</v>
      </c>
      <c r="FG294">
        <v>45.722230000000003</v>
      </c>
      <c r="FH294" s="1">
        <v>4.7197030000000001E-2</v>
      </c>
      <c r="FI294">
        <v>17.404630000000001</v>
      </c>
      <c r="FJ294">
        <v>0.69994489999999998</v>
      </c>
      <c r="FK294">
        <v>45.466030000000003</v>
      </c>
      <c r="FL294" s="1">
        <v>3.6527270000000001E-2</v>
      </c>
      <c r="FM294">
        <v>13.188090000000001</v>
      </c>
      <c r="FN294">
        <v>0.69862190000000002</v>
      </c>
      <c r="FO294">
        <v>46.435409999999997</v>
      </c>
      <c r="FP294">
        <v>3.472124E-2</v>
      </c>
      <c r="FQ294">
        <v>12.456860000000001</v>
      </c>
      <c r="FR294">
        <v>0.6976504</v>
      </c>
      <c r="FS294">
        <v>47.646030000000003</v>
      </c>
      <c r="FT294" s="1">
        <v>3.437544E-2</v>
      </c>
      <c r="FU294">
        <v>12.338340000000001</v>
      </c>
      <c r="FV294">
        <v>0.69684109999999999</v>
      </c>
      <c r="FW294">
        <v>48.845880000000001</v>
      </c>
      <c r="FX294" s="1">
        <v>3.3517890000000002E-2</v>
      </c>
      <c r="FY294">
        <v>12.05503</v>
      </c>
      <c r="FZ294">
        <v>0.69627910000000004</v>
      </c>
      <c r="GA294">
        <v>48.725749999999998</v>
      </c>
      <c r="GB294" s="1">
        <v>3.1824789999999999E-2</v>
      </c>
      <c r="GC294">
        <v>11.47031</v>
      </c>
      <c r="GD294">
        <v>0.69585980000000003</v>
      </c>
      <c r="GE294">
        <v>47.909829999999999</v>
      </c>
      <c r="GF294" s="1">
        <v>2.9395569999999999E-2</v>
      </c>
      <c r="GG294">
        <v>10.61703</v>
      </c>
      <c r="GH294">
        <v>0.6955249</v>
      </c>
      <c r="GI294">
        <v>46.564970000000002</v>
      </c>
      <c r="GJ294" s="1">
        <v>2.6369429999999999E-2</v>
      </c>
      <c r="GK294">
        <v>9.5449839999999995</v>
      </c>
      <c r="GL294">
        <v>0.69529370000000001</v>
      </c>
      <c r="GM294">
        <v>45.593159999999997</v>
      </c>
      <c r="GN294">
        <v>2.2893750000000001E-2</v>
      </c>
      <c r="GO294">
        <v>8.3060069999999993</v>
      </c>
      <c r="GP294">
        <v>0.69514860000000001</v>
      </c>
      <c r="GQ294">
        <v>44.970219999999998</v>
      </c>
      <c r="GR294" s="1">
        <v>1.9199009999999999E-2</v>
      </c>
      <c r="GS294">
        <v>6.9812830000000003</v>
      </c>
      <c r="GT294">
        <v>0.69504429999999995</v>
      </c>
      <c r="GU294">
        <v>46.198270000000001</v>
      </c>
      <c r="GV294">
        <v>1.561888E-2</v>
      </c>
      <c r="GW294">
        <v>5.689419</v>
      </c>
      <c r="GX294">
        <v>0.6949514</v>
      </c>
      <c r="GY294">
        <v>47.705150000000003</v>
      </c>
      <c r="GZ294" s="1">
        <v>1.248234E-2</v>
      </c>
      <c r="HA294">
        <v>4.5507609999999996</v>
      </c>
      <c r="HB294">
        <v>0.69489570000000001</v>
      </c>
      <c r="HC294">
        <v>49.631740000000001</v>
      </c>
      <c r="HD294" s="1">
        <v>9.9933859999999999E-3</v>
      </c>
      <c r="HE294">
        <v>3.6408369999999999</v>
      </c>
      <c r="HF294">
        <v>0.69484889999999999</v>
      </c>
      <c r="HG294">
        <v>50.806870000000004</v>
      </c>
      <c r="HH294" s="1">
        <v>8.1723219999999992E-3</v>
      </c>
      <c r="HI294">
        <v>2.9723269999999999</v>
      </c>
      <c r="HJ294">
        <v>0.69483539999999999</v>
      </c>
      <c r="HK294">
        <v>50.118859999999998</v>
      </c>
      <c r="HL294" s="1">
        <v>6.916574E-3</v>
      </c>
      <c r="HM294">
        <v>2.5097010000000002</v>
      </c>
      <c r="HN294">
        <v>0.69482909999999998</v>
      </c>
      <c r="HO294">
        <v>49.45487</v>
      </c>
      <c r="HP294" s="1">
        <v>6.072076E-3</v>
      </c>
      <c r="HQ294">
        <v>2.1983069999999998</v>
      </c>
      <c r="HR294">
        <v>0.69484000000000001</v>
      </c>
      <c r="HS294">
        <v>48.693600000000004</v>
      </c>
      <c r="HT294" s="1">
        <v>5.4960479999999999E-3</v>
      </c>
      <c r="HU294">
        <v>1.9863759999999999</v>
      </c>
      <c r="HV294">
        <v>0.69480660000000005</v>
      </c>
      <c r="HW294">
        <v>48.294409999999999</v>
      </c>
      <c r="HX294" s="1">
        <v>5.0826309999999998E-3</v>
      </c>
      <c r="HY294">
        <v>1.8349819999999999</v>
      </c>
      <c r="HZ294">
        <v>0.69478810000000002</v>
      </c>
      <c r="IA294">
        <v>49.626379999999997</v>
      </c>
      <c r="IB294" s="1">
        <v>4.7644209999999996E-3</v>
      </c>
      <c r="IC294">
        <v>1.7189829999999999</v>
      </c>
      <c r="ID294">
        <v>0.69480310000000001</v>
      </c>
      <c r="IE294">
        <v>52.611640000000001</v>
      </c>
      <c r="IF294" s="1">
        <v>4.5016800000000001E-3</v>
      </c>
      <c r="IG294">
        <v>1.6234690000000001</v>
      </c>
      <c r="IH294">
        <v>0.69480310000000001</v>
      </c>
      <c r="II294">
        <v>55.978369999999998</v>
      </c>
      <c r="IJ294" s="1">
        <v>4.2729100000000004E-3</v>
      </c>
      <c r="IK294">
        <v>1.540656</v>
      </c>
      <c r="IL294">
        <v>0.69479170000000001</v>
      </c>
      <c r="IM294">
        <v>57.11542</v>
      </c>
      <c r="IN294" s="1">
        <v>4.0671689999999998E-3</v>
      </c>
      <c r="IO294">
        <v>1.466191</v>
      </c>
      <c r="IP294">
        <v>0.69479290000000005</v>
      </c>
      <c r="IQ294">
        <v>56.396149999999999</v>
      </c>
      <c r="IR294" s="1">
        <v>3.8773990000000001E-3</v>
      </c>
      <c r="IS294">
        <v>1.397756</v>
      </c>
      <c r="IT294">
        <v>0.69479230000000003</v>
      </c>
      <c r="IU294">
        <v>54.986719999999998</v>
      </c>
      <c r="IV294" s="1">
        <v>3.7011980000000002E-3</v>
      </c>
      <c r="IW294">
        <v>1.334063</v>
      </c>
      <c r="IX294">
        <v>0.69479190000000002</v>
      </c>
      <c r="IY294">
        <v>53.618850000000002</v>
      </c>
      <c r="IZ294" s="1">
        <v>3.5354140000000002E-3</v>
      </c>
      <c r="JA294">
        <v>1.2742770000000001</v>
      </c>
      <c r="JB294">
        <v>0.69480969999999997</v>
      </c>
      <c r="JC294">
        <v>52.486609999999999</v>
      </c>
      <c r="JD294" s="1">
        <v>3.3790819999999998E-3</v>
      </c>
      <c r="JE294">
        <v>1.2179610000000001</v>
      </c>
      <c r="JF294">
        <v>0.69479290000000005</v>
      </c>
      <c r="JG294">
        <v>52.967770000000002</v>
      </c>
      <c r="JH294" s="1">
        <v>3.2321110000000002E-3</v>
      </c>
      <c r="JI294">
        <v>1.164863</v>
      </c>
      <c r="JJ294">
        <v>0.69477979999999995</v>
      </c>
      <c r="JK294">
        <v>52.860489999999999</v>
      </c>
      <c r="JL294" s="1">
        <v>3.0912130000000002E-3</v>
      </c>
      <c r="JM294">
        <v>1.114722</v>
      </c>
      <c r="JN294">
        <v>0.69479179999999996</v>
      </c>
      <c r="JO294">
        <v>51.954189999999997</v>
      </c>
      <c r="JP294" s="1">
        <v>2.9522979999999999E-3</v>
      </c>
      <c r="JQ294">
        <v>1.0673299999999999</v>
      </c>
      <c r="JR294">
        <v>0.69479150000000001</v>
      </c>
      <c r="JS294">
        <v>50.645960000000002</v>
      </c>
      <c r="JT294" s="1">
        <v>2.8210370000000002E-3</v>
      </c>
      <c r="JU294">
        <v>1.022432</v>
      </c>
      <c r="JV294">
        <v>0.69478450000000003</v>
      </c>
      <c r="JW294">
        <v>49.424469999999999</v>
      </c>
      <c r="JX294" s="1">
        <v>2.6971460000000001E-3</v>
      </c>
      <c r="JY294">
        <v>0.97985690000000003</v>
      </c>
      <c r="JZ294">
        <v>0.69478300000000004</v>
      </c>
      <c r="KA294">
        <v>48.35022</v>
      </c>
      <c r="KB294" s="1">
        <v>2.5801489999999999E-3</v>
      </c>
      <c r="KC294">
        <v>0.93943209999999999</v>
      </c>
      <c r="KD294">
        <v>0.6947854</v>
      </c>
      <c r="KE294">
        <v>47.514249999999997</v>
      </c>
      <c r="KF294" s="1">
        <v>2.4695860000000002E-3</v>
      </c>
      <c r="KG294">
        <v>0.90107619999999999</v>
      </c>
      <c r="KH294">
        <v>0.69479170000000001</v>
      </c>
      <c r="KI294">
        <v>46.6447</v>
      </c>
      <c r="KJ294" s="1">
        <v>2.3649539999999998E-3</v>
      </c>
      <c r="KK294">
        <v>0.86462510000000004</v>
      </c>
      <c r="KL294">
        <v>0.69478300000000004</v>
      </c>
      <c r="KM294">
        <v>47.651859999999999</v>
      </c>
      <c r="KN294" s="1">
        <v>2.2659469999999999E-3</v>
      </c>
      <c r="KO294">
        <v>0.8299993</v>
      </c>
      <c r="KP294">
        <v>0.69478220000000002</v>
      </c>
      <c r="KQ294">
        <v>50.804949999999998</v>
      </c>
      <c r="KR294" s="1">
        <v>2.1721660000000001E-3</v>
      </c>
      <c r="KS294">
        <v>0.7971452</v>
      </c>
      <c r="KT294">
        <v>0.69480779999999998</v>
      </c>
      <c r="KU294">
        <v>54.826000000000001</v>
      </c>
      <c r="KV294" s="1">
        <v>2.0834859999999998E-3</v>
      </c>
      <c r="KW294">
        <v>0.76593299999999997</v>
      </c>
      <c r="KX294">
        <v>0.69478399999999996</v>
      </c>
      <c r="KY294">
        <v>56.81156</v>
      </c>
      <c r="KZ294" s="1">
        <v>1.9991829999999999E-3</v>
      </c>
      <c r="LA294">
        <v>0.73620830000000004</v>
      </c>
      <c r="LB294">
        <v>0.69480770000000003</v>
      </c>
      <c r="LC294">
        <v>55.764069999999997</v>
      </c>
      <c r="LD294" s="1">
        <v>1.9190640000000001E-3</v>
      </c>
      <c r="LE294">
        <v>0.70780350000000003</v>
      </c>
      <c r="LF294">
        <v>0.69479060000000004</v>
      </c>
      <c r="LG294">
        <v>54.23433</v>
      </c>
      <c r="LH294" s="1">
        <v>1.8426269999999999E-3</v>
      </c>
      <c r="LI294">
        <v>0.6806972</v>
      </c>
      <c r="LJ294">
        <v>0.69478379999999995</v>
      </c>
      <c r="LK294">
        <v>53.030340000000002</v>
      </c>
      <c r="LL294" s="1">
        <v>1.7699549999999999E-3</v>
      </c>
      <c r="LM294">
        <v>0.65482750000000001</v>
      </c>
      <c r="LN294">
        <v>0.69477860000000002</v>
      </c>
      <c r="LO294">
        <v>51.577919999999999</v>
      </c>
      <c r="LP294" s="1">
        <v>1.700645E-3</v>
      </c>
      <c r="LQ294">
        <v>0.63010809999999995</v>
      </c>
      <c r="LR294">
        <v>0.69481749999999998</v>
      </c>
      <c r="LS294">
        <v>50.976759999999999</v>
      </c>
      <c r="LT294" s="1">
        <v>1.634772E-3</v>
      </c>
      <c r="LU294">
        <v>0.60650749999999998</v>
      </c>
      <c r="LV294">
        <v>0.69477920000000004</v>
      </c>
      <c r="LW294">
        <v>51.278480000000002</v>
      </c>
      <c r="LX294" s="1">
        <v>1.571706E-3</v>
      </c>
      <c r="LY294">
        <v>0.58392100000000002</v>
      </c>
      <c r="LZ294">
        <v>0.69478390000000001</v>
      </c>
      <c r="MA294">
        <v>51.077939999999998</v>
      </c>
      <c r="MB294" s="1">
        <v>1.5115790000000001E-3</v>
      </c>
      <c r="MC294">
        <v>0.56231949999999997</v>
      </c>
      <c r="MD294">
        <v>0.69478200000000001</v>
      </c>
      <c r="ME294">
        <v>51.05444</v>
      </c>
      <c r="MF294" s="1">
        <v>1.454101E-3</v>
      </c>
      <c r="MG294">
        <v>0.54165549999999996</v>
      </c>
      <c r="MH294">
        <v>0.69478450000000003</v>
      </c>
      <c r="MI294">
        <v>50.371940000000002</v>
      </c>
      <c r="MJ294" s="1">
        <v>1.3991640000000001E-3</v>
      </c>
      <c r="MK294">
        <v>0.52189669999999999</v>
      </c>
      <c r="ML294">
        <v>0.69478879999999998</v>
      </c>
      <c r="MM294">
        <v>49.037190000000002</v>
      </c>
      <c r="MN294" s="1">
        <v>1.34632E-3</v>
      </c>
      <c r="MO294">
        <v>0.50294680000000003</v>
      </c>
      <c r="MP294">
        <v>0.6947816</v>
      </c>
      <c r="MQ294">
        <v>48.32949</v>
      </c>
      <c r="MR294" s="1">
        <v>1.295652E-3</v>
      </c>
      <c r="MS294">
        <v>0.48474970000000001</v>
      </c>
      <c r="MT294">
        <v>0.69479190000000002</v>
      </c>
      <c r="MU294">
        <v>47.715179999999997</v>
      </c>
      <c r="MV294" s="1">
        <v>1.2471380000000001E-3</v>
      </c>
      <c r="MW294">
        <v>0.46730440000000001</v>
      </c>
      <c r="MX294">
        <v>0.69478079999999998</v>
      </c>
      <c r="MY294">
        <v>48.301769999999998</v>
      </c>
      <c r="MZ294" s="1">
        <v>1.20082E-3</v>
      </c>
      <c r="NA294">
        <v>0.45058490000000001</v>
      </c>
      <c r="NB294">
        <v>0.69478629999999997</v>
      </c>
      <c r="NC294">
        <v>49.060369999999999</v>
      </c>
      <c r="ND294" s="1">
        <v>1.15654E-3</v>
      </c>
      <c r="NE294">
        <v>0.43457590000000001</v>
      </c>
      <c r="NF294">
        <v>0.6947835</v>
      </c>
      <c r="NG294">
        <v>50.609749999999998</v>
      </c>
      <c r="NH294" s="1">
        <v>1.1141129999999999E-3</v>
      </c>
      <c r="NI294">
        <v>0.4192265</v>
      </c>
      <c r="NJ294">
        <v>0.69478839999999997</v>
      </c>
      <c r="NK294">
        <v>52.373640000000002</v>
      </c>
      <c r="NL294" s="1">
        <v>1.0736280000000001E-3</v>
      </c>
      <c r="NM294">
        <v>0.40455439999999998</v>
      </c>
      <c r="NN294">
        <v>0.69478249999999997</v>
      </c>
      <c r="NO294">
        <v>51.667549999999999</v>
      </c>
      <c r="NP294" s="1">
        <v>1.034889E-3</v>
      </c>
      <c r="NQ294">
        <v>0.39046969999999998</v>
      </c>
      <c r="NR294">
        <v>0.69477900000000004</v>
      </c>
      <c r="NS294">
        <v>49.409820000000003</v>
      </c>
      <c r="NT294" s="1">
        <v>9.9774429999999995E-4</v>
      </c>
      <c r="NU294">
        <v>0.37695810000000002</v>
      </c>
      <c r="NV294">
        <v>0.69480929999999996</v>
      </c>
      <c r="NW294">
        <v>47.680880000000002</v>
      </c>
      <c r="NX294" s="1">
        <v>9.6222980000000005E-4</v>
      </c>
      <c r="NY294">
        <v>0.3639947</v>
      </c>
      <c r="NZ294">
        <v>0.69477469999999997</v>
      </c>
      <c r="OA294">
        <v>46.346609999999998</v>
      </c>
      <c r="OB294" s="1">
        <v>9.2830310000000004E-4</v>
      </c>
      <c r="OC294">
        <v>0.35156009999999999</v>
      </c>
      <c r="OD294">
        <v>0.69478119999999999</v>
      </c>
      <c r="OE294">
        <v>46.515000000000001</v>
      </c>
      <c r="OF294" s="1">
        <v>8.9582530000000004E-4</v>
      </c>
      <c r="OG294">
        <v>0.33959699999999998</v>
      </c>
      <c r="OH294">
        <v>0.69478960000000001</v>
      </c>
      <c r="OI294">
        <v>45.660519999999998</v>
      </c>
      <c r="OJ294" s="1">
        <v>8.6462150000000005E-4</v>
      </c>
      <c r="OK294">
        <v>0.32807389999999997</v>
      </c>
    </row>
    <row r="295" spans="1:401" x14ac:dyDescent="0.35">
      <c r="A295">
        <v>301</v>
      </c>
      <c r="B295" t="s">
        <v>4</v>
      </c>
      <c r="C295" t="s">
        <v>181</v>
      </c>
      <c r="D295" t="s">
        <v>301</v>
      </c>
      <c r="E295">
        <v>926.86630000000002</v>
      </c>
      <c r="F295">
        <v>0.84626230000000002</v>
      </c>
      <c r="G295">
        <v>26.643969999999999</v>
      </c>
      <c r="H295">
        <v>0</v>
      </c>
      <c r="I295">
        <v>0</v>
      </c>
      <c r="J295">
        <v>0.83841969999999999</v>
      </c>
      <c r="K295">
        <v>27.103560000000002</v>
      </c>
      <c r="L295">
        <v>0</v>
      </c>
      <c r="M295">
        <v>0</v>
      </c>
      <c r="N295">
        <v>0.83073600000000003</v>
      </c>
      <c r="O295">
        <v>27.272279999999999</v>
      </c>
      <c r="P295">
        <v>0</v>
      </c>
      <c r="Q295">
        <v>0</v>
      </c>
      <c r="R295">
        <v>0.82338359999999999</v>
      </c>
      <c r="S295">
        <v>28.611360000000001</v>
      </c>
      <c r="T295">
        <v>0</v>
      </c>
      <c r="U295">
        <v>0</v>
      </c>
      <c r="V295">
        <v>0.81631849999999995</v>
      </c>
      <c r="W295">
        <v>29.569980000000001</v>
      </c>
      <c r="X295">
        <v>0</v>
      </c>
      <c r="Y295">
        <v>0</v>
      </c>
      <c r="Z295">
        <v>0.80931229999999998</v>
      </c>
      <c r="AA295">
        <v>29.488790000000002</v>
      </c>
      <c r="AB295">
        <v>0</v>
      </c>
      <c r="AC295">
        <v>0</v>
      </c>
      <c r="AD295">
        <v>0.80321989999999999</v>
      </c>
      <c r="AE295">
        <v>28.665189999999999</v>
      </c>
      <c r="AF295">
        <v>0</v>
      </c>
      <c r="AG295">
        <v>0</v>
      </c>
      <c r="AH295">
        <v>0.79695729999999998</v>
      </c>
      <c r="AI295">
        <v>27.527509999999999</v>
      </c>
      <c r="AJ295">
        <v>0</v>
      </c>
      <c r="AK295">
        <v>0</v>
      </c>
      <c r="AL295">
        <v>0.79030040000000001</v>
      </c>
      <c r="AM295">
        <v>26.671320000000001</v>
      </c>
      <c r="AN295">
        <v>0</v>
      </c>
      <c r="AO295">
        <v>0</v>
      </c>
      <c r="AP295">
        <v>0.78439970000000003</v>
      </c>
      <c r="AQ295">
        <v>27.378830000000001</v>
      </c>
      <c r="AR295">
        <v>0</v>
      </c>
      <c r="AS295">
        <v>0</v>
      </c>
      <c r="AT295">
        <v>0.7785514</v>
      </c>
      <c r="AU295">
        <v>29.175139999999999</v>
      </c>
      <c r="AV295">
        <v>0</v>
      </c>
      <c r="AW295">
        <v>0</v>
      </c>
      <c r="AX295">
        <v>0.77256939999999996</v>
      </c>
      <c r="AY295">
        <v>31.72373</v>
      </c>
      <c r="AZ295">
        <v>0</v>
      </c>
      <c r="BA295">
        <v>0</v>
      </c>
      <c r="BB295">
        <v>0.76647310000000002</v>
      </c>
      <c r="BC295">
        <v>33.849670000000003</v>
      </c>
      <c r="BD295">
        <v>0</v>
      </c>
      <c r="BE295">
        <v>0</v>
      </c>
      <c r="BF295">
        <v>0.76039699999999999</v>
      </c>
      <c r="BG295">
        <v>34.35427</v>
      </c>
      <c r="BH295">
        <v>0</v>
      </c>
      <c r="BI295">
        <v>0</v>
      </c>
      <c r="BJ295">
        <v>0.75481670000000001</v>
      </c>
      <c r="BK295">
        <v>33.84196</v>
      </c>
      <c r="BL295">
        <v>0</v>
      </c>
      <c r="BM295">
        <v>0</v>
      </c>
      <c r="BN295">
        <v>0.74950329999999998</v>
      </c>
      <c r="BO295">
        <v>32.924239999999998</v>
      </c>
      <c r="BP295" s="1">
        <v>3.0081839999999998E-31</v>
      </c>
      <c r="BQ295" s="1">
        <v>1.0896439999999999E-28</v>
      </c>
      <c r="BR295">
        <v>0.74459640000000005</v>
      </c>
      <c r="BS295">
        <v>31.810639999999999</v>
      </c>
      <c r="BT295" s="1">
        <v>2.89315E-22</v>
      </c>
      <c r="BU295" s="1">
        <v>7.8813050000000003E-20</v>
      </c>
      <c r="BV295">
        <v>0.74021550000000003</v>
      </c>
      <c r="BW295">
        <v>31.727799999999998</v>
      </c>
      <c r="BX295" s="1">
        <v>9.2393630000000006E-16</v>
      </c>
      <c r="BY295" s="1">
        <v>2.3593740000000002E-13</v>
      </c>
      <c r="BZ295">
        <v>0.73683220000000005</v>
      </c>
      <c r="CA295">
        <v>31.791419999999999</v>
      </c>
      <c r="CB295" s="1">
        <v>1.6851510000000001E-11</v>
      </c>
      <c r="CC295" s="1">
        <v>4.5171200000000002E-9</v>
      </c>
      <c r="CD295">
        <v>0.73354430000000004</v>
      </c>
      <c r="CE295">
        <v>32.205410000000001</v>
      </c>
      <c r="CF295" s="1">
        <v>1.5716490000000001E-8</v>
      </c>
      <c r="CG295" s="1">
        <v>4.429965E-6</v>
      </c>
      <c r="CH295">
        <v>0.73072459999999995</v>
      </c>
      <c r="CI295">
        <v>32.531619999999997</v>
      </c>
      <c r="CJ295" s="1">
        <v>3.1804320000000001E-6</v>
      </c>
      <c r="CK295" s="1">
        <v>9.3165800000000003E-4</v>
      </c>
      <c r="CL295">
        <v>0.72844279999999995</v>
      </c>
      <c r="CM295">
        <v>32.509410000000003</v>
      </c>
      <c r="CN295" s="1">
        <v>2.204583E-4</v>
      </c>
      <c r="CO295" s="1">
        <v>6.6869300000000007E-2</v>
      </c>
      <c r="CP295">
        <v>0.72644850000000005</v>
      </c>
      <c r="CQ295">
        <v>32.5745</v>
      </c>
      <c r="CR295" s="1">
        <v>6.6512689999999996E-3</v>
      </c>
      <c r="CS295">
        <v>2.0787550000000001</v>
      </c>
      <c r="CT295">
        <v>0.72456730000000003</v>
      </c>
      <c r="CU295">
        <v>32.403750000000002</v>
      </c>
      <c r="CV295" s="1">
        <v>0.10113510000000001</v>
      </c>
      <c r="CW295">
        <v>32.495190000000001</v>
      </c>
      <c r="CX295">
        <v>0.722746</v>
      </c>
      <c r="CY295">
        <v>32.269680000000001</v>
      </c>
      <c r="CZ295">
        <v>0.85933190000000004</v>
      </c>
      <c r="DA295">
        <v>283.3372</v>
      </c>
      <c r="DB295">
        <v>0.72079130000000002</v>
      </c>
      <c r="DC295">
        <v>32.949669999999998</v>
      </c>
      <c r="DD295">
        <v>4.4217009999999997</v>
      </c>
      <c r="DE295">
        <v>1492.7080000000001</v>
      </c>
      <c r="DF295">
        <v>0.71869550000000004</v>
      </c>
      <c r="DG295">
        <v>34.432760000000002</v>
      </c>
      <c r="DH295">
        <v>14.68845</v>
      </c>
      <c r="DI295">
        <v>5067.098</v>
      </c>
      <c r="DJ295">
        <v>0.71631120000000004</v>
      </c>
      <c r="DK295">
        <v>37.511380000000003</v>
      </c>
      <c r="DL295">
        <v>33.230130000000003</v>
      </c>
      <c r="DM295">
        <v>11698.41</v>
      </c>
      <c r="DN295">
        <v>0.71361989999999997</v>
      </c>
      <c r="DO295">
        <v>41.186819999999997</v>
      </c>
      <c r="DP295">
        <v>53.628010000000003</v>
      </c>
      <c r="DQ295">
        <v>19242.16</v>
      </c>
      <c r="DR295">
        <v>0.71061350000000001</v>
      </c>
      <c r="DS295">
        <v>42.109250000000003</v>
      </c>
      <c r="DT295">
        <v>64.336429999999993</v>
      </c>
      <c r="DU295">
        <v>23496.43</v>
      </c>
      <c r="DV295">
        <v>0.70734470000000005</v>
      </c>
      <c r="DW295">
        <v>41.644469999999998</v>
      </c>
      <c r="DX295">
        <v>59.560879999999997</v>
      </c>
      <c r="DY295">
        <v>22112.29</v>
      </c>
      <c r="DZ295">
        <v>0.70368299999999995</v>
      </c>
      <c r="EA295">
        <v>41.012279999999997</v>
      </c>
      <c r="EB295">
        <v>43.922879999999999</v>
      </c>
      <c r="EC295">
        <v>16555.509999999998</v>
      </c>
      <c r="ED295">
        <v>0.69976899999999997</v>
      </c>
      <c r="EE295">
        <v>39.983789999999999</v>
      </c>
      <c r="EF295">
        <v>26.587019999999999</v>
      </c>
      <c r="EG295">
        <v>10162.450000000001</v>
      </c>
      <c r="EH295">
        <v>0.69576130000000003</v>
      </c>
      <c r="EI295">
        <v>39.607039999999998</v>
      </c>
      <c r="EJ295">
        <v>13.571260000000001</v>
      </c>
      <c r="EK295">
        <v>5253.9669999999996</v>
      </c>
      <c r="EL295">
        <v>0.69191939999999996</v>
      </c>
      <c r="EM295">
        <v>40.497819999999997</v>
      </c>
      <c r="EN295">
        <v>5.9875319999999999</v>
      </c>
      <c r="EO295">
        <v>2344.4540000000002</v>
      </c>
      <c r="EP295">
        <v>0.68823999999999996</v>
      </c>
      <c r="EQ295">
        <v>43.355420000000002</v>
      </c>
      <c r="ER295">
        <v>2.3382139999999998</v>
      </c>
      <c r="ES295">
        <v>924.55930000000001</v>
      </c>
      <c r="ET295">
        <v>0.684998</v>
      </c>
      <c r="EU295">
        <v>46.199719999999999</v>
      </c>
      <c r="EV295">
        <v>0.83032919999999999</v>
      </c>
      <c r="EW295">
        <v>330.91820000000001</v>
      </c>
      <c r="EX295">
        <v>0.68207830000000003</v>
      </c>
      <c r="EY295">
        <v>46.369160000000001</v>
      </c>
      <c r="EZ295">
        <v>0.2815819</v>
      </c>
      <c r="FA295">
        <v>112.5193</v>
      </c>
      <c r="FB295">
        <v>0.67952829999999997</v>
      </c>
      <c r="FC295">
        <v>45.977870000000003</v>
      </c>
      <c r="FD295">
        <v>0.10246089999999999</v>
      </c>
      <c r="FE295">
        <v>40.609290000000001</v>
      </c>
      <c r="FF295">
        <v>0.67728469999999996</v>
      </c>
      <c r="FG295">
        <v>45.646790000000003</v>
      </c>
      <c r="FH295" s="1">
        <v>5.0175930000000001E-2</v>
      </c>
      <c r="FI295">
        <v>19.41198</v>
      </c>
      <c r="FJ295">
        <v>0.67540230000000001</v>
      </c>
      <c r="FK295">
        <v>45.424639999999997</v>
      </c>
      <c r="FL295" s="1">
        <v>3.7155760000000003E-2</v>
      </c>
      <c r="FM295">
        <v>14.057689999999999</v>
      </c>
      <c r="FN295">
        <v>0.67397949999999995</v>
      </c>
      <c r="FO295">
        <v>46.47757</v>
      </c>
      <c r="FP295">
        <v>3.4798570000000001E-2</v>
      </c>
      <c r="FQ295">
        <v>13.064909999999999</v>
      </c>
      <c r="FR295">
        <v>0.67289200000000005</v>
      </c>
      <c r="FS295">
        <v>47.755099999999999</v>
      </c>
      <c r="FT295" s="1">
        <v>3.4422319999999999E-2</v>
      </c>
      <c r="FU295">
        <v>12.924390000000001</v>
      </c>
      <c r="FV295">
        <v>0.67205709999999996</v>
      </c>
      <c r="FW295">
        <v>48.990409999999997</v>
      </c>
      <c r="FX295" s="1">
        <v>3.3659219999999997E-2</v>
      </c>
      <c r="FY295">
        <v>12.661820000000001</v>
      </c>
      <c r="FZ295">
        <v>0.67141130000000004</v>
      </c>
      <c r="GA295">
        <v>48.834620000000001</v>
      </c>
      <c r="GB295" s="1">
        <v>3.2067100000000001E-2</v>
      </c>
      <c r="GC295">
        <v>12.08806</v>
      </c>
      <c r="GD295">
        <v>0.67092529999999995</v>
      </c>
      <c r="GE295">
        <v>47.964210000000001</v>
      </c>
      <c r="GF295" s="1">
        <v>2.9721399999999999E-2</v>
      </c>
      <c r="GG295">
        <v>11.22673</v>
      </c>
      <c r="GH295">
        <v>0.67059590000000002</v>
      </c>
      <c r="GI295">
        <v>46.543010000000002</v>
      </c>
      <c r="GJ295" s="1">
        <v>2.6762560000000001E-2</v>
      </c>
      <c r="GK295">
        <v>10.13035</v>
      </c>
      <c r="GL295">
        <v>0.67034919999999998</v>
      </c>
      <c r="GM295">
        <v>45.54589</v>
      </c>
      <c r="GN295" s="1">
        <v>2.333344E-2</v>
      </c>
      <c r="GO295">
        <v>8.8521389999999993</v>
      </c>
      <c r="GP295">
        <v>0.67015119999999995</v>
      </c>
      <c r="GQ295">
        <v>44.931480000000001</v>
      </c>
      <c r="GR295" s="1">
        <v>1.9651450000000001E-2</v>
      </c>
      <c r="GS295">
        <v>7.47173</v>
      </c>
      <c r="GT295">
        <v>0.67003029999999997</v>
      </c>
      <c r="GU295">
        <v>46.257660000000001</v>
      </c>
      <c r="GV295" s="1">
        <v>1.6040990000000001E-2</v>
      </c>
      <c r="GW295">
        <v>6.1097859999999997</v>
      </c>
      <c r="GX295">
        <v>0.66994290000000001</v>
      </c>
      <c r="GY295">
        <v>47.847700000000003</v>
      </c>
      <c r="GZ295">
        <v>1.2837319999999999E-2</v>
      </c>
      <c r="HA295">
        <v>4.8942389999999998</v>
      </c>
      <c r="HB295">
        <v>0.66987719999999995</v>
      </c>
      <c r="HC295">
        <v>49.797339999999998</v>
      </c>
      <c r="HD295" s="1">
        <v>1.0265359999999999E-2</v>
      </c>
      <c r="HE295">
        <v>3.9116840000000002</v>
      </c>
      <c r="HF295">
        <v>0.66982050000000004</v>
      </c>
      <c r="HG295">
        <v>50.943649999999998</v>
      </c>
      <c r="HH295" s="1">
        <v>8.3655970000000007E-3</v>
      </c>
      <c r="HI295">
        <v>3.1829139999999998</v>
      </c>
      <c r="HJ295">
        <v>0.66981120000000005</v>
      </c>
      <c r="HK295">
        <v>50.119700000000002</v>
      </c>
      <c r="HL295" s="1">
        <v>7.0478720000000002E-3</v>
      </c>
      <c r="HM295">
        <v>2.6755939999999998</v>
      </c>
      <c r="HN295">
        <v>0.66979580000000005</v>
      </c>
      <c r="HO295">
        <v>49.37764</v>
      </c>
      <c r="HP295" s="1">
        <v>6.1603300000000003E-3</v>
      </c>
      <c r="HQ295">
        <v>2.3334760000000001</v>
      </c>
      <c r="HR295">
        <v>0.66977920000000002</v>
      </c>
      <c r="HS295">
        <v>48.614429999999999</v>
      </c>
      <c r="HT295" s="1">
        <v>5.5572740000000001E-3</v>
      </c>
      <c r="HU295">
        <v>2.1014629999999999</v>
      </c>
      <c r="HV295">
        <v>0.66976849999999999</v>
      </c>
      <c r="HW295">
        <v>48.247369999999997</v>
      </c>
      <c r="HX295" s="1">
        <v>5.1276209999999997E-3</v>
      </c>
      <c r="HY295">
        <v>1.9368339999999999</v>
      </c>
      <c r="HZ295">
        <v>0.6697729</v>
      </c>
      <c r="IA295">
        <v>49.70288</v>
      </c>
      <c r="IB295" s="1">
        <v>4.8001390000000001E-3</v>
      </c>
      <c r="IC295">
        <v>1.8118909999999999</v>
      </c>
      <c r="ID295">
        <v>0.66976460000000004</v>
      </c>
      <c r="IE295">
        <v>52.825319999999998</v>
      </c>
      <c r="IF295" s="1">
        <v>4.5319139999999997E-3</v>
      </c>
      <c r="IG295">
        <v>1.70991</v>
      </c>
      <c r="IH295">
        <v>0.66976610000000003</v>
      </c>
      <c r="II295">
        <v>56.24776</v>
      </c>
      <c r="IJ295" s="1">
        <v>4.2996550000000003E-3</v>
      </c>
      <c r="IK295">
        <v>1.6219319999999999</v>
      </c>
      <c r="IL295">
        <v>0.66975530000000005</v>
      </c>
      <c r="IM295">
        <v>57.288939999999997</v>
      </c>
      <c r="IN295">
        <v>4.0914920000000004E-3</v>
      </c>
      <c r="IO295">
        <v>1.5430980000000001</v>
      </c>
      <c r="IP295">
        <v>0.66975050000000003</v>
      </c>
      <c r="IQ295">
        <v>56.444479999999999</v>
      </c>
      <c r="IR295" s="1">
        <v>3.899904E-3</v>
      </c>
      <c r="IS295">
        <v>1.4708030000000001</v>
      </c>
      <c r="IT295">
        <v>0.66975010000000001</v>
      </c>
      <c r="IU295">
        <v>54.968499999999999</v>
      </c>
      <c r="IV295" s="1">
        <v>3.722239E-3</v>
      </c>
      <c r="IW295">
        <v>1.4036139999999999</v>
      </c>
      <c r="IX295">
        <v>0.66975079999999998</v>
      </c>
      <c r="IY295">
        <v>53.600879999999997</v>
      </c>
      <c r="IZ295" s="1">
        <v>3.5551960000000001E-3</v>
      </c>
      <c r="JA295">
        <v>1.3405910000000001</v>
      </c>
      <c r="JB295">
        <v>0.66974670000000003</v>
      </c>
      <c r="JC295">
        <v>52.479289999999999</v>
      </c>
      <c r="JD295" s="1">
        <v>3.3977669999999999E-3</v>
      </c>
      <c r="JE295">
        <v>1.281277</v>
      </c>
      <c r="JF295">
        <v>0.66975209999999996</v>
      </c>
      <c r="JG295">
        <v>53.040019999999998</v>
      </c>
      <c r="JH295" s="1">
        <v>3.2497149999999998E-3</v>
      </c>
      <c r="JI295">
        <v>1.2253019999999999</v>
      </c>
      <c r="JJ295">
        <v>0.66974869999999997</v>
      </c>
      <c r="JK295">
        <v>52.980649999999997</v>
      </c>
      <c r="JL295" s="1">
        <v>3.1078379999999999E-3</v>
      </c>
      <c r="JM295">
        <v>1.172472</v>
      </c>
      <c r="JN295">
        <v>0.66975130000000005</v>
      </c>
      <c r="JO295">
        <v>52.033320000000003</v>
      </c>
      <c r="JP295" s="1">
        <v>2.9679659999999998E-3</v>
      </c>
      <c r="JQ295">
        <v>1.1225590000000001</v>
      </c>
      <c r="JR295">
        <v>0.66975030000000002</v>
      </c>
      <c r="JS295">
        <v>50.704659999999997</v>
      </c>
      <c r="JT295" s="1">
        <v>2.835887E-3</v>
      </c>
      <c r="JU295">
        <v>1.0752870000000001</v>
      </c>
      <c r="JV295">
        <v>0.66974670000000003</v>
      </c>
      <c r="JW295">
        <v>49.469180000000001</v>
      </c>
      <c r="JX295" s="1">
        <v>2.7111660000000001E-3</v>
      </c>
      <c r="JY295">
        <v>1.0304450000000001</v>
      </c>
      <c r="JZ295">
        <v>0.66974599999999995</v>
      </c>
      <c r="KA295">
        <v>48.342019999999998</v>
      </c>
      <c r="KB295" s="1">
        <v>2.5934629999999998E-3</v>
      </c>
      <c r="KC295">
        <v>0.98789450000000001</v>
      </c>
      <c r="KD295">
        <v>0.66975019999999996</v>
      </c>
      <c r="KE295">
        <v>47.480559999999997</v>
      </c>
      <c r="KF295" s="1">
        <v>2.4822120000000001E-3</v>
      </c>
      <c r="KG295">
        <v>0.94751640000000004</v>
      </c>
      <c r="KH295">
        <v>0.66975030000000002</v>
      </c>
      <c r="KI295">
        <v>46.606580000000001</v>
      </c>
      <c r="KJ295" s="1">
        <v>2.3769170000000001E-3</v>
      </c>
      <c r="KK295">
        <v>0.90913960000000005</v>
      </c>
      <c r="KL295">
        <v>0.66974540000000005</v>
      </c>
      <c r="KM295">
        <v>47.706530000000001</v>
      </c>
      <c r="KN295" s="1">
        <v>2.277243E-3</v>
      </c>
      <c r="KO295">
        <v>0.87266829999999995</v>
      </c>
      <c r="KP295">
        <v>0.66974500000000003</v>
      </c>
      <c r="KQ295">
        <v>51.003970000000002</v>
      </c>
      <c r="KR295" s="1">
        <v>2.1828920000000001E-3</v>
      </c>
      <c r="KS295">
        <v>0.83808830000000001</v>
      </c>
      <c r="KT295">
        <v>0.66974500000000003</v>
      </c>
      <c r="KU295">
        <v>55.086530000000003</v>
      </c>
      <c r="KV295" s="1">
        <v>2.0936689999999998E-3</v>
      </c>
      <c r="KW295">
        <v>0.8052416</v>
      </c>
      <c r="KX295">
        <v>0.66974619999999996</v>
      </c>
      <c r="KY295">
        <v>56.971249999999998</v>
      </c>
      <c r="KZ295" s="1">
        <v>2.0088660000000002E-3</v>
      </c>
      <c r="LA295">
        <v>0.77394680000000005</v>
      </c>
      <c r="LB295">
        <v>0.66974560000000005</v>
      </c>
      <c r="LC295">
        <v>55.753959999999999</v>
      </c>
      <c r="LD295" s="1">
        <v>1.9283289999999999E-3</v>
      </c>
      <c r="LE295">
        <v>0.74408359999999996</v>
      </c>
      <c r="LF295">
        <v>0.66974900000000004</v>
      </c>
      <c r="LG295">
        <v>54.156619999999997</v>
      </c>
      <c r="LH295" s="1">
        <v>1.851428E-3</v>
      </c>
      <c r="LI295">
        <v>0.71554669999999998</v>
      </c>
      <c r="LJ295">
        <v>0.66974650000000002</v>
      </c>
      <c r="LK295">
        <v>53.003630000000001</v>
      </c>
      <c r="LL295" s="1">
        <v>1.7783650000000001E-3</v>
      </c>
      <c r="LM295">
        <v>0.68833290000000003</v>
      </c>
      <c r="LN295">
        <v>0.66974710000000004</v>
      </c>
      <c r="LO295">
        <v>51.577710000000003</v>
      </c>
      <c r="LP295" s="1">
        <v>1.708661E-3</v>
      </c>
      <c r="LQ295">
        <v>0.66232420000000003</v>
      </c>
      <c r="LR295">
        <v>0.66975209999999996</v>
      </c>
      <c r="LS295">
        <v>51.04119</v>
      </c>
      <c r="LT295" s="1">
        <v>1.6424250000000001E-3</v>
      </c>
      <c r="LU295">
        <v>0.63750569999999995</v>
      </c>
      <c r="LV295">
        <v>0.66973640000000001</v>
      </c>
      <c r="LW295">
        <v>51.421419999999998</v>
      </c>
      <c r="LX295" s="1">
        <v>1.5790050000000001E-3</v>
      </c>
      <c r="LY295">
        <v>0.61373469999999997</v>
      </c>
      <c r="LZ295">
        <v>0.66974659999999997</v>
      </c>
      <c r="MA295">
        <v>51.215029999999999</v>
      </c>
      <c r="MB295" s="1">
        <v>1.5185520000000001E-3</v>
      </c>
      <c r="MC295">
        <v>0.59101099999999995</v>
      </c>
      <c r="MD295">
        <v>0.66975280000000004</v>
      </c>
      <c r="ME295">
        <v>51.128279999999997</v>
      </c>
      <c r="MF295" s="1">
        <v>1.4607800000000001E-3</v>
      </c>
      <c r="MG295">
        <v>0.56927950000000005</v>
      </c>
      <c r="MH295">
        <v>0.66974639999999996</v>
      </c>
      <c r="MI295">
        <v>50.385489999999997</v>
      </c>
      <c r="MJ295" s="1">
        <v>1.405531E-3</v>
      </c>
      <c r="MK295">
        <v>0.54849150000000002</v>
      </c>
      <c r="ML295">
        <v>0.66974270000000002</v>
      </c>
      <c r="MM295">
        <v>48.959699999999998</v>
      </c>
      <c r="MN295" s="1">
        <v>1.352411E-3</v>
      </c>
      <c r="MO295">
        <v>0.52856479999999995</v>
      </c>
      <c r="MP295">
        <v>0.6697438</v>
      </c>
      <c r="MQ295">
        <v>48.25103</v>
      </c>
      <c r="MR295" s="1">
        <v>1.3015030000000001E-3</v>
      </c>
      <c r="MS295">
        <v>0.50943700000000003</v>
      </c>
      <c r="MT295">
        <v>0.66974999999999996</v>
      </c>
      <c r="MU295">
        <v>47.671590000000002</v>
      </c>
      <c r="MV295" s="1">
        <v>1.252729E-3</v>
      </c>
      <c r="MW295">
        <v>0.491087</v>
      </c>
      <c r="MX295">
        <v>0.66974370000000005</v>
      </c>
      <c r="MY295">
        <v>48.346760000000003</v>
      </c>
      <c r="MZ295" s="1">
        <v>1.206178E-3</v>
      </c>
      <c r="NA295">
        <v>0.47350589999999998</v>
      </c>
      <c r="NB295">
        <v>0.66974100000000003</v>
      </c>
      <c r="NC295">
        <v>49.171579999999999</v>
      </c>
      <c r="ND295" s="1">
        <v>1.161659E-3</v>
      </c>
      <c r="NE295">
        <v>0.4566675</v>
      </c>
      <c r="NF295">
        <v>0.66974509999999998</v>
      </c>
      <c r="NG295">
        <v>50.808160000000001</v>
      </c>
      <c r="NH295" s="1">
        <v>1.1190149999999999E-3</v>
      </c>
      <c r="NI295">
        <v>0.44052629999999998</v>
      </c>
      <c r="NJ295">
        <v>0.66974250000000002</v>
      </c>
      <c r="NK295">
        <v>52.60763</v>
      </c>
      <c r="NL295" s="1">
        <v>1.078309E-3</v>
      </c>
      <c r="NM295">
        <v>0.42509130000000001</v>
      </c>
      <c r="NN295">
        <v>0.66974460000000002</v>
      </c>
      <c r="NO295">
        <v>51.807659999999998</v>
      </c>
      <c r="NP295" s="1">
        <v>1.0393760000000001E-3</v>
      </c>
      <c r="NQ295">
        <v>0.41028140000000002</v>
      </c>
      <c r="NR295">
        <v>0.66974789999999995</v>
      </c>
      <c r="NS295">
        <v>49.392510000000001</v>
      </c>
      <c r="NT295" s="1">
        <v>1.0020470000000001E-3</v>
      </c>
      <c r="NU295">
        <v>0.3960726</v>
      </c>
      <c r="NV295">
        <v>0.66974679999999998</v>
      </c>
      <c r="NW295">
        <v>47.669110000000003</v>
      </c>
      <c r="NX295" s="1">
        <v>9.6635389999999996E-4</v>
      </c>
      <c r="NY295">
        <v>0.38245119999999999</v>
      </c>
      <c r="NZ295">
        <v>0.66973749999999999</v>
      </c>
      <c r="OA295">
        <v>46.371639999999999</v>
      </c>
      <c r="OB295" s="1">
        <v>9.3226129999999998E-4</v>
      </c>
      <c r="OC295">
        <v>0.36937009999999998</v>
      </c>
      <c r="OD295">
        <v>0.66973720000000003</v>
      </c>
      <c r="OE295">
        <v>46.618899999999996</v>
      </c>
      <c r="OF295" s="1">
        <v>8.9961589999999997E-4</v>
      </c>
      <c r="OG295">
        <v>0.35679230000000001</v>
      </c>
      <c r="OH295">
        <v>0.66974999999999996</v>
      </c>
      <c r="OI295">
        <v>45.792569999999998</v>
      </c>
      <c r="OJ295" s="1">
        <v>8.68278E-4</v>
      </c>
      <c r="OK295">
        <v>0.34468490000000002</v>
      </c>
    </row>
    <row r="296" spans="1:401" x14ac:dyDescent="0.35">
      <c r="A296">
        <v>302</v>
      </c>
      <c r="B296" t="s">
        <v>4</v>
      </c>
      <c r="C296" t="s">
        <v>181</v>
      </c>
      <c r="D296" t="s">
        <v>302</v>
      </c>
      <c r="E296">
        <v>926.11350000000004</v>
      </c>
      <c r="F296">
        <v>0.72705690000000001</v>
      </c>
      <c r="G296">
        <v>26.665310000000002</v>
      </c>
      <c r="H296">
        <v>0</v>
      </c>
      <c r="I296">
        <v>0</v>
      </c>
      <c r="J296">
        <v>0.72993280000000005</v>
      </c>
      <c r="K296">
        <v>27.136790000000001</v>
      </c>
      <c r="L296">
        <v>0</v>
      </c>
      <c r="M296">
        <v>0</v>
      </c>
      <c r="N296">
        <v>0.7327091</v>
      </c>
      <c r="O296">
        <v>27.27356</v>
      </c>
      <c r="P296">
        <v>0</v>
      </c>
      <c r="Q296">
        <v>0</v>
      </c>
      <c r="R296">
        <v>0.73593299999999995</v>
      </c>
      <c r="S296">
        <v>28.677209999999999</v>
      </c>
      <c r="T296">
        <v>0</v>
      </c>
      <c r="U296">
        <v>0</v>
      </c>
      <c r="V296">
        <v>0.73970670000000005</v>
      </c>
      <c r="W296">
        <v>29.63776</v>
      </c>
      <c r="X296">
        <v>0</v>
      </c>
      <c r="Y296">
        <v>0</v>
      </c>
      <c r="Z296">
        <v>0.743699</v>
      </c>
      <c r="AA296">
        <v>29.49267</v>
      </c>
      <c r="AB296">
        <v>0</v>
      </c>
      <c r="AC296">
        <v>0</v>
      </c>
      <c r="AD296">
        <v>0.74504230000000005</v>
      </c>
      <c r="AE296">
        <v>28.676919999999999</v>
      </c>
      <c r="AF296">
        <v>0</v>
      </c>
      <c r="AG296">
        <v>0</v>
      </c>
      <c r="AH296">
        <v>0.74498620000000004</v>
      </c>
      <c r="AI296">
        <v>27.570049999999998</v>
      </c>
      <c r="AJ296">
        <v>0</v>
      </c>
      <c r="AK296">
        <v>0</v>
      </c>
      <c r="AL296">
        <v>0.74492990000000003</v>
      </c>
      <c r="AM296">
        <v>26.755690000000001</v>
      </c>
      <c r="AN296">
        <v>0</v>
      </c>
      <c r="AO296">
        <v>0</v>
      </c>
      <c r="AP296">
        <v>0.74539319999999998</v>
      </c>
      <c r="AQ296">
        <v>27.52505</v>
      </c>
      <c r="AR296">
        <v>0</v>
      </c>
      <c r="AS296">
        <v>0</v>
      </c>
      <c r="AT296">
        <v>0.74575860000000005</v>
      </c>
      <c r="AU296">
        <v>29.32986</v>
      </c>
      <c r="AV296">
        <v>0</v>
      </c>
      <c r="AW296">
        <v>0</v>
      </c>
      <c r="AX296">
        <v>0.74602380000000001</v>
      </c>
      <c r="AY296">
        <v>31.859380000000002</v>
      </c>
      <c r="AZ296">
        <v>0</v>
      </c>
      <c r="BA296">
        <v>0</v>
      </c>
      <c r="BB296">
        <v>0.74629559999999995</v>
      </c>
      <c r="BC296">
        <v>33.923000000000002</v>
      </c>
      <c r="BD296">
        <v>0</v>
      </c>
      <c r="BE296">
        <v>0</v>
      </c>
      <c r="BF296">
        <v>0.74676520000000002</v>
      </c>
      <c r="BG296">
        <v>34.340850000000003</v>
      </c>
      <c r="BH296">
        <v>0</v>
      </c>
      <c r="BI296">
        <v>0</v>
      </c>
      <c r="BJ296">
        <v>0.74774339999999995</v>
      </c>
      <c r="BK296">
        <v>33.825690000000002</v>
      </c>
      <c r="BL296">
        <v>0</v>
      </c>
      <c r="BM296">
        <v>0</v>
      </c>
      <c r="BN296">
        <v>0.74895690000000004</v>
      </c>
      <c r="BO296">
        <v>32.959800000000001</v>
      </c>
      <c r="BP296" s="1">
        <v>3.8750450000000001E-32</v>
      </c>
      <c r="BQ296" s="1">
        <v>1.2903159999999999E-29</v>
      </c>
      <c r="BR296">
        <v>0.75046239999999997</v>
      </c>
      <c r="BS296">
        <v>31.877800000000001</v>
      </c>
      <c r="BT296" s="1">
        <v>1.5074520000000001E-22</v>
      </c>
      <c r="BU296" s="1">
        <v>3.7175050000000002E-20</v>
      </c>
      <c r="BV296">
        <v>0.75248429999999999</v>
      </c>
      <c r="BW296">
        <v>31.843589999999999</v>
      </c>
      <c r="BX296" s="1">
        <v>3.0338440000000001E-16</v>
      </c>
      <c r="BY296" s="1">
        <v>7.280261E-14</v>
      </c>
      <c r="BZ296">
        <v>0.75051970000000001</v>
      </c>
      <c r="CA296">
        <v>31.896999999999998</v>
      </c>
      <c r="CB296" s="1">
        <v>8.2384289999999999E-12</v>
      </c>
      <c r="CC296" s="1">
        <v>2.0801330000000001E-9</v>
      </c>
      <c r="CD296">
        <v>0.74821660000000001</v>
      </c>
      <c r="CE296">
        <v>32.269919999999999</v>
      </c>
      <c r="CF296" s="1">
        <v>8.9641320000000008E-9</v>
      </c>
      <c r="CG296" s="1">
        <v>2.3768330000000001E-6</v>
      </c>
      <c r="CH296">
        <v>0.74625629999999998</v>
      </c>
      <c r="CI296">
        <v>32.540349999999997</v>
      </c>
      <c r="CJ296" s="1">
        <v>2.010229E-6</v>
      </c>
      <c r="CK296" s="1">
        <v>5.5255959999999998E-4</v>
      </c>
      <c r="CL296">
        <v>0.74464149999999996</v>
      </c>
      <c r="CM296">
        <v>32.451360000000001</v>
      </c>
      <c r="CN296" s="1">
        <v>1.509537E-4</v>
      </c>
      <c r="CO296" s="1">
        <v>4.2848690000000002E-2</v>
      </c>
      <c r="CP296">
        <v>0.74326020000000004</v>
      </c>
      <c r="CQ296">
        <v>32.513550000000002</v>
      </c>
      <c r="CR296" s="1">
        <v>4.870185E-3</v>
      </c>
      <c r="CS296">
        <v>1.420417</v>
      </c>
      <c r="CT296">
        <v>0.74197579999999996</v>
      </c>
      <c r="CU296">
        <v>32.366070000000001</v>
      </c>
      <c r="CV296" s="1">
        <v>7.8509389999999998E-2</v>
      </c>
      <c r="CW296">
        <v>23.472300000000001</v>
      </c>
      <c r="CX296">
        <v>0.74069689999999999</v>
      </c>
      <c r="CY296">
        <v>32.280850000000001</v>
      </c>
      <c r="CZ296">
        <v>0.70263869999999995</v>
      </c>
      <c r="DA296">
        <v>214.95869999999999</v>
      </c>
      <c r="DB296">
        <v>0.73932350000000002</v>
      </c>
      <c r="DC296">
        <v>33.055169999999997</v>
      </c>
      <c r="DD296">
        <v>3.7881119999999999</v>
      </c>
      <c r="DE296">
        <v>1183.2070000000001</v>
      </c>
      <c r="DF296">
        <v>0.73781989999999997</v>
      </c>
      <c r="DG296">
        <v>34.610999999999997</v>
      </c>
      <c r="DH296">
        <v>13.125640000000001</v>
      </c>
      <c r="DI296">
        <v>4177.9030000000002</v>
      </c>
      <c r="DJ296">
        <v>0.73608750000000001</v>
      </c>
      <c r="DK296">
        <v>37.735599999999998</v>
      </c>
      <c r="DL296">
        <v>30.851510000000001</v>
      </c>
      <c r="DM296">
        <v>9994.3889999999992</v>
      </c>
      <c r="DN296">
        <v>0.73411219999999999</v>
      </c>
      <c r="DO296">
        <v>41.381610000000002</v>
      </c>
      <c r="DP296">
        <v>51.541629999999998</v>
      </c>
      <c r="DQ296">
        <v>16974.09</v>
      </c>
      <c r="DR296">
        <v>0.73190259999999996</v>
      </c>
      <c r="DS296">
        <v>42.146630000000002</v>
      </c>
      <c r="DT296">
        <v>63.795490000000001</v>
      </c>
      <c r="DU296">
        <v>21331.759999999998</v>
      </c>
      <c r="DV296">
        <v>0.7294948</v>
      </c>
      <c r="DW296">
        <v>41.584710000000001</v>
      </c>
      <c r="DX296">
        <v>60.746589999999998</v>
      </c>
      <c r="DY296">
        <v>20600.37</v>
      </c>
      <c r="DZ296">
        <v>0.72680350000000005</v>
      </c>
      <c r="EA296">
        <v>41.009340000000002</v>
      </c>
      <c r="EB296">
        <v>45.94491</v>
      </c>
      <c r="EC296">
        <v>15783.42</v>
      </c>
      <c r="ED296">
        <v>0.72390010000000005</v>
      </c>
      <c r="EE296">
        <v>40.030389999999997</v>
      </c>
      <c r="EF296">
        <v>28.445260000000001</v>
      </c>
      <c r="EG296">
        <v>9889.4419999999991</v>
      </c>
      <c r="EH296">
        <v>0.72102619999999995</v>
      </c>
      <c r="EI296">
        <v>39.69753</v>
      </c>
      <c r="EJ296">
        <v>14.81306</v>
      </c>
      <c r="EK296">
        <v>5205.8900000000003</v>
      </c>
      <c r="EL296">
        <v>0.71826939999999995</v>
      </c>
      <c r="EM296">
        <v>40.628639999999997</v>
      </c>
      <c r="EN296">
        <v>6.6505960000000002</v>
      </c>
      <c r="EO296">
        <v>2359.8960000000002</v>
      </c>
      <c r="EP296">
        <v>0.71567289999999995</v>
      </c>
      <c r="EQ296">
        <v>43.523060000000001</v>
      </c>
      <c r="ER296">
        <v>2.635729</v>
      </c>
      <c r="ES296">
        <v>943.07370000000003</v>
      </c>
      <c r="ET296">
        <v>0.71353390000000005</v>
      </c>
      <c r="EU296">
        <v>46.323839999999997</v>
      </c>
      <c r="EV296">
        <v>0.94633840000000002</v>
      </c>
      <c r="EW296">
        <v>340.95580000000001</v>
      </c>
      <c r="EX296">
        <v>0.71160199999999996</v>
      </c>
      <c r="EY296">
        <v>46.3645</v>
      </c>
      <c r="EZ296">
        <v>0.32179279999999999</v>
      </c>
      <c r="FA296">
        <v>116.2709</v>
      </c>
      <c r="FB296">
        <v>0.70996049999999999</v>
      </c>
      <c r="FC296">
        <v>45.8782</v>
      </c>
      <c r="FD296">
        <v>0.11497400000000001</v>
      </c>
      <c r="FE296">
        <v>41.320180000000001</v>
      </c>
      <c r="FF296">
        <v>0.70853969999999999</v>
      </c>
      <c r="FG296">
        <v>45.570520000000002</v>
      </c>
      <c r="FH296" s="1">
        <v>5.3613010000000003E-2</v>
      </c>
      <c r="FI296">
        <v>18.901509999999998</v>
      </c>
      <c r="FJ296">
        <v>0.70731429999999995</v>
      </c>
      <c r="FK296">
        <v>45.383929999999999</v>
      </c>
      <c r="FL296" s="1">
        <v>3.7914249999999997E-2</v>
      </c>
      <c r="FM296">
        <v>13.10131</v>
      </c>
      <c r="FN296">
        <v>0.70624100000000001</v>
      </c>
      <c r="FO296">
        <v>46.510730000000002</v>
      </c>
      <c r="FP296" s="1">
        <v>3.4901120000000001E-2</v>
      </c>
      <c r="FQ296">
        <v>11.967980000000001</v>
      </c>
      <c r="FR296">
        <v>0.70518159999999996</v>
      </c>
      <c r="FS296">
        <v>47.855339999999998</v>
      </c>
      <c r="FT296" s="1">
        <v>3.4462939999999997E-2</v>
      </c>
      <c r="FU296">
        <v>11.814959999999999</v>
      </c>
      <c r="FV296">
        <v>0.70437059999999996</v>
      </c>
      <c r="FW296">
        <v>49.126109999999997</v>
      </c>
      <c r="FX296" s="1">
        <v>3.3786110000000001E-2</v>
      </c>
      <c r="FY296">
        <v>11.60181</v>
      </c>
      <c r="FZ296">
        <v>0.70374599999999998</v>
      </c>
      <c r="GA296">
        <v>48.939430000000002</v>
      </c>
      <c r="GB296" s="1">
        <v>3.2293330000000002E-2</v>
      </c>
      <c r="GC296">
        <v>11.109780000000001</v>
      </c>
      <c r="GD296">
        <v>0.70329790000000003</v>
      </c>
      <c r="GE296">
        <v>48.019710000000003</v>
      </c>
      <c r="GF296" s="1">
        <v>3.0030479999999998E-2</v>
      </c>
      <c r="GG296">
        <v>10.349819999999999</v>
      </c>
      <c r="GH296">
        <v>0.70297169999999998</v>
      </c>
      <c r="GI296">
        <v>46.525399999999998</v>
      </c>
      <c r="GJ296" s="1">
        <v>2.7139170000000001E-2</v>
      </c>
      <c r="GK296">
        <v>9.3705250000000007</v>
      </c>
      <c r="GL296">
        <v>0.70268949999999997</v>
      </c>
      <c r="GM296">
        <v>45.500689999999999</v>
      </c>
      <c r="GN296" s="1">
        <v>2.3758100000000001E-2</v>
      </c>
      <c r="GO296">
        <v>8.2190279999999998</v>
      </c>
      <c r="GP296">
        <v>0.70252680000000001</v>
      </c>
      <c r="GQ296">
        <v>44.893090000000001</v>
      </c>
      <c r="GR296" s="1">
        <v>2.009263E-2</v>
      </c>
      <c r="GS296">
        <v>6.964264</v>
      </c>
      <c r="GT296">
        <v>0.70243299999999997</v>
      </c>
      <c r="GU296">
        <v>46.304650000000002</v>
      </c>
      <c r="GV296" s="1">
        <v>1.6457619999999999E-2</v>
      </c>
      <c r="GW296">
        <v>5.7133229999999999</v>
      </c>
      <c r="GX296">
        <v>0.70234410000000003</v>
      </c>
      <c r="GY296">
        <v>47.982880000000002</v>
      </c>
      <c r="GZ296" s="1">
        <v>1.319182E-2</v>
      </c>
      <c r="HA296">
        <v>4.58392</v>
      </c>
      <c r="HB296">
        <v>0.70227079999999997</v>
      </c>
      <c r="HC296">
        <v>49.95637</v>
      </c>
      <c r="HD296" s="1">
        <v>1.0539669999999999E-2</v>
      </c>
      <c r="HE296">
        <v>3.6611359999999999</v>
      </c>
      <c r="HF296">
        <v>0.70222079999999998</v>
      </c>
      <c r="HG296">
        <v>51.080390000000001</v>
      </c>
      <c r="HH296" s="1">
        <v>8.5620750000000006E-3</v>
      </c>
      <c r="HI296">
        <v>2.9706079999999999</v>
      </c>
      <c r="HJ296">
        <v>0.70218009999999997</v>
      </c>
      <c r="HK296">
        <v>50.131799999999998</v>
      </c>
      <c r="HL296" s="1">
        <v>7.1817620000000004E-3</v>
      </c>
      <c r="HM296">
        <v>2.4870709999999998</v>
      </c>
      <c r="HN296">
        <v>0.70218550000000002</v>
      </c>
      <c r="HO296">
        <v>49.306640000000002</v>
      </c>
      <c r="HP296" s="1">
        <v>6.2503159999999997E-3</v>
      </c>
      <c r="HQ296">
        <v>2.160342</v>
      </c>
      <c r="HR296">
        <v>0.70216809999999996</v>
      </c>
      <c r="HS296">
        <v>48.53707</v>
      </c>
      <c r="HT296" s="1">
        <v>5.6192880000000001E-3</v>
      </c>
      <c r="HU296">
        <v>1.9392780000000001</v>
      </c>
      <c r="HV296">
        <v>0.70216719999999999</v>
      </c>
      <c r="HW296">
        <v>48.198799999999999</v>
      </c>
      <c r="HX296" s="1">
        <v>5.1729139999999998E-3</v>
      </c>
      <c r="HY296">
        <v>1.7834490000000001</v>
      </c>
      <c r="HZ296">
        <v>0.70217229999999997</v>
      </c>
      <c r="IA296">
        <v>49.761049999999997</v>
      </c>
      <c r="IB296" s="1">
        <v>4.8357770000000003E-3</v>
      </c>
      <c r="IC296">
        <v>1.6661999999999999</v>
      </c>
      <c r="ID296">
        <v>0.70215539999999999</v>
      </c>
      <c r="IE296">
        <v>53.016599999999997</v>
      </c>
      <c r="IF296" s="1">
        <v>4.5618880000000001E-3</v>
      </c>
      <c r="IG296">
        <v>1.5712060000000001</v>
      </c>
      <c r="IH296">
        <v>0.70215950000000005</v>
      </c>
      <c r="II296">
        <v>56.501759999999997</v>
      </c>
      <c r="IJ296" s="1">
        <v>4.3260399999999997E-3</v>
      </c>
      <c r="IK296">
        <v>1.4896860000000001</v>
      </c>
      <c r="IL296">
        <v>0.70214860000000001</v>
      </c>
      <c r="IM296">
        <v>57.463030000000003</v>
      </c>
      <c r="IN296" s="1">
        <v>4.1154049999999999E-3</v>
      </c>
      <c r="IO296">
        <v>1.416865</v>
      </c>
      <c r="IP296">
        <v>0.70216239999999996</v>
      </c>
      <c r="IQ296">
        <v>56.498869999999997</v>
      </c>
      <c r="IR296" s="1">
        <v>3.9219850000000002E-3</v>
      </c>
      <c r="IS296">
        <v>1.3502749999999999</v>
      </c>
      <c r="IT296">
        <v>0.70216210000000001</v>
      </c>
      <c r="IU296">
        <v>54.952829999999999</v>
      </c>
      <c r="IV296" s="1">
        <v>3.7428539999999999E-3</v>
      </c>
      <c r="IW296">
        <v>1.2884370000000001</v>
      </c>
      <c r="IX296">
        <v>0.70216509999999999</v>
      </c>
      <c r="IY296">
        <v>53.582250000000002</v>
      </c>
      <c r="IZ296" s="1">
        <v>3.5745939999999999E-3</v>
      </c>
      <c r="JA296">
        <v>1.230494</v>
      </c>
      <c r="JB296">
        <v>0.70216250000000002</v>
      </c>
      <c r="JC296">
        <v>52.470309999999998</v>
      </c>
      <c r="JD296" s="1">
        <v>3.4160850000000001E-3</v>
      </c>
      <c r="JE296">
        <v>1.1759660000000001</v>
      </c>
      <c r="JF296">
        <v>0.70216719999999999</v>
      </c>
      <c r="JG296">
        <v>53.099820000000001</v>
      </c>
      <c r="JH296" s="1">
        <v>3.2669660000000001E-3</v>
      </c>
      <c r="JI296">
        <v>1.1245179999999999</v>
      </c>
      <c r="JJ296">
        <v>0.70217280000000004</v>
      </c>
      <c r="JK296">
        <v>53.092410000000001</v>
      </c>
      <c r="JL296" s="1">
        <v>3.1241609999999999E-3</v>
      </c>
      <c r="JM296">
        <v>1.0759719999999999</v>
      </c>
      <c r="JN296">
        <v>0.70216659999999997</v>
      </c>
      <c r="JO296">
        <v>52.095829999999999</v>
      </c>
      <c r="JP296" s="1">
        <v>2.983337E-3</v>
      </c>
      <c r="JQ296">
        <v>1.0300879999999999</v>
      </c>
      <c r="JR296">
        <v>0.70216369999999995</v>
      </c>
      <c r="JS296">
        <v>50.75544</v>
      </c>
      <c r="JT296" s="1">
        <v>2.8504200000000002E-3</v>
      </c>
      <c r="JU296">
        <v>0.98665899999999995</v>
      </c>
      <c r="JV296">
        <v>0.70216350000000005</v>
      </c>
      <c r="JW296">
        <v>49.517530000000001</v>
      </c>
      <c r="JX296" s="1">
        <v>2.7249090000000002E-3</v>
      </c>
      <c r="JY296">
        <v>0.94546439999999998</v>
      </c>
      <c r="JZ296">
        <v>0.70216339999999999</v>
      </c>
      <c r="KA296">
        <v>48.337429999999998</v>
      </c>
      <c r="KB296" s="1">
        <v>2.6065110000000002E-3</v>
      </c>
      <c r="KC296">
        <v>0.90638909999999995</v>
      </c>
      <c r="KD296">
        <v>0.70216060000000002</v>
      </c>
      <c r="KE296">
        <v>47.446530000000003</v>
      </c>
      <c r="KF296" s="1">
        <v>2.494558E-3</v>
      </c>
      <c r="KG296">
        <v>0.86930130000000005</v>
      </c>
      <c r="KH296">
        <v>0.70216400000000001</v>
      </c>
      <c r="KI296">
        <v>46.569299999999998</v>
      </c>
      <c r="KJ296" s="1">
        <v>2.3886229999999999E-3</v>
      </c>
      <c r="KK296">
        <v>0.8340516</v>
      </c>
      <c r="KL296">
        <v>0.7021617</v>
      </c>
      <c r="KM296">
        <v>47.750079999999997</v>
      </c>
      <c r="KN296" s="1">
        <v>2.2883109999999999E-3</v>
      </c>
      <c r="KO296">
        <v>0.80054599999999998</v>
      </c>
      <c r="KP296">
        <v>0.7021617</v>
      </c>
      <c r="KQ296">
        <v>51.18139</v>
      </c>
      <c r="KR296" s="1">
        <v>2.193408E-3</v>
      </c>
      <c r="KS296">
        <v>0.76880230000000005</v>
      </c>
      <c r="KT296">
        <v>0.70216029999999996</v>
      </c>
      <c r="KU296">
        <v>55.329500000000003</v>
      </c>
      <c r="KV296" s="1">
        <v>2.1036230000000002E-3</v>
      </c>
      <c r="KW296">
        <v>0.73861670000000001</v>
      </c>
      <c r="KX296">
        <v>0.70216330000000005</v>
      </c>
      <c r="KY296">
        <v>57.136200000000002</v>
      </c>
      <c r="KZ296" s="1">
        <v>2.018349E-3</v>
      </c>
      <c r="LA296">
        <v>0.7098892</v>
      </c>
      <c r="LB296">
        <v>0.70216299999999998</v>
      </c>
      <c r="LC296">
        <v>55.755499999999998</v>
      </c>
      <c r="LD296" s="1">
        <v>1.9373859999999999E-3</v>
      </c>
      <c r="LE296">
        <v>0.68249090000000001</v>
      </c>
      <c r="LF296">
        <v>0.70216140000000005</v>
      </c>
      <c r="LG296">
        <v>54.080269999999999</v>
      </c>
      <c r="LH296" s="1">
        <v>1.8600419999999999E-3</v>
      </c>
      <c r="LI296">
        <v>0.65628489999999995</v>
      </c>
      <c r="LJ296">
        <v>0.70216350000000005</v>
      </c>
      <c r="LK296">
        <v>52.970829999999999</v>
      </c>
      <c r="LL296" s="1">
        <v>1.7866010000000001E-3</v>
      </c>
      <c r="LM296">
        <v>0.63130810000000004</v>
      </c>
      <c r="LN296">
        <v>0.70216909999999999</v>
      </c>
      <c r="LO296">
        <v>51.572940000000003</v>
      </c>
      <c r="LP296" s="1">
        <v>1.716532E-3</v>
      </c>
      <c r="LQ296">
        <v>0.60743809999999998</v>
      </c>
      <c r="LR296">
        <v>0.70216800000000001</v>
      </c>
      <c r="LS296">
        <v>51.093000000000004</v>
      </c>
      <c r="LT296" s="1">
        <v>1.6499030000000001E-3</v>
      </c>
      <c r="LU296">
        <v>0.5846595</v>
      </c>
      <c r="LV296">
        <v>0.70215680000000003</v>
      </c>
      <c r="LW296">
        <v>51.549799999999998</v>
      </c>
      <c r="LX296" s="1">
        <v>1.5861619999999999E-3</v>
      </c>
      <c r="LY296">
        <v>0.56283749999999999</v>
      </c>
      <c r="LZ296">
        <v>0.7021638</v>
      </c>
      <c r="MA296">
        <v>51.346020000000003</v>
      </c>
      <c r="MB296" s="1">
        <v>1.5253759999999999E-3</v>
      </c>
      <c r="MC296">
        <v>0.54198829999999998</v>
      </c>
      <c r="MD296">
        <v>0.70216920000000005</v>
      </c>
      <c r="ME296">
        <v>51.19706</v>
      </c>
      <c r="MF296" s="1">
        <v>1.4673189999999999E-3</v>
      </c>
      <c r="MG296">
        <v>0.52204609999999996</v>
      </c>
      <c r="MH296">
        <v>0.70216259999999997</v>
      </c>
      <c r="MI296">
        <v>50.406019999999998</v>
      </c>
      <c r="MJ296" s="1">
        <v>1.4117610000000001E-3</v>
      </c>
      <c r="MK296">
        <v>0.50296189999999996</v>
      </c>
      <c r="ML296">
        <v>0.70216129999999999</v>
      </c>
      <c r="MM296">
        <v>48.891449999999999</v>
      </c>
      <c r="MN296" s="1">
        <v>1.3583790000000001E-3</v>
      </c>
      <c r="MO296">
        <v>0.48467850000000001</v>
      </c>
      <c r="MP296">
        <v>0.70215879999999997</v>
      </c>
      <c r="MQ296">
        <v>48.172409999999999</v>
      </c>
      <c r="MR296" s="1">
        <v>1.307232E-3</v>
      </c>
      <c r="MS296">
        <v>0.46713379999999999</v>
      </c>
      <c r="MT296">
        <v>0.70216330000000005</v>
      </c>
      <c r="MU296">
        <v>47.627020000000002</v>
      </c>
      <c r="MV296" s="1">
        <v>1.2581960000000001E-3</v>
      </c>
      <c r="MW296">
        <v>0.45029350000000001</v>
      </c>
      <c r="MX296">
        <v>0.70216049999999997</v>
      </c>
      <c r="MY296">
        <v>48.38035</v>
      </c>
      <c r="MZ296" s="1">
        <v>1.2114269999999999E-3</v>
      </c>
      <c r="NA296">
        <v>0.434168</v>
      </c>
      <c r="NB296">
        <v>0.70216020000000001</v>
      </c>
      <c r="NC296">
        <v>49.271140000000003</v>
      </c>
      <c r="ND296" s="1">
        <v>1.1666770000000001E-3</v>
      </c>
      <c r="NE296">
        <v>0.41871439999999999</v>
      </c>
      <c r="NF296">
        <v>0.70215950000000005</v>
      </c>
      <c r="NG296">
        <v>50.99194</v>
      </c>
      <c r="NH296" s="1">
        <v>1.123813E-3</v>
      </c>
      <c r="NI296">
        <v>0.40390480000000001</v>
      </c>
      <c r="NJ296">
        <v>0.70216140000000005</v>
      </c>
      <c r="NK296">
        <v>52.829909999999998</v>
      </c>
      <c r="NL296" s="1">
        <v>1.0828929999999999E-3</v>
      </c>
      <c r="NM296">
        <v>0.38973940000000001</v>
      </c>
      <c r="NN296">
        <v>0.70216009999999995</v>
      </c>
      <c r="NO296">
        <v>51.951259999999998</v>
      </c>
      <c r="NP296" s="1">
        <v>1.0437619999999999E-3</v>
      </c>
      <c r="NQ296">
        <v>0.37614750000000002</v>
      </c>
      <c r="NR296">
        <v>0.70217160000000001</v>
      </c>
      <c r="NS296">
        <v>49.379800000000003</v>
      </c>
      <c r="NT296" s="1">
        <v>1.0062649999999999E-3</v>
      </c>
      <c r="NU296">
        <v>0.36311840000000001</v>
      </c>
      <c r="NV296">
        <v>0.70216420000000002</v>
      </c>
      <c r="NW296">
        <v>47.650939999999999</v>
      </c>
      <c r="NX296" s="1">
        <v>9.7039160000000001E-4</v>
      </c>
      <c r="NY296">
        <v>0.35062120000000002</v>
      </c>
      <c r="NZ296">
        <v>0.70216259999999997</v>
      </c>
      <c r="OA296">
        <v>46.389659999999999</v>
      </c>
      <c r="OB296" s="1">
        <v>9.3614190000000002E-4</v>
      </c>
      <c r="OC296">
        <v>0.33862009999999998</v>
      </c>
      <c r="OD296">
        <v>0.70215530000000004</v>
      </c>
      <c r="OE296">
        <v>46.709319999999998</v>
      </c>
      <c r="OF296" s="1">
        <v>9.0332729999999999E-4</v>
      </c>
      <c r="OG296">
        <v>0.3270805</v>
      </c>
      <c r="OH296">
        <v>0.7021657</v>
      </c>
      <c r="OI296">
        <v>45.921390000000002</v>
      </c>
      <c r="OJ296" s="1">
        <v>8.7185680000000001E-4</v>
      </c>
      <c r="OK296">
        <v>0.31598110000000001</v>
      </c>
    </row>
    <row r="297" spans="1:401" x14ac:dyDescent="0.35">
      <c r="A297">
        <v>303</v>
      </c>
      <c r="B297" t="s">
        <v>4</v>
      </c>
      <c r="C297" t="s">
        <v>181</v>
      </c>
      <c r="D297" t="s">
        <v>303</v>
      </c>
      <c r="E297">
        <v>829.67470000000003</v>
      </c>
      <c r="F297">
        <v>0.99409510000000001</v>
      </c>
      <c r="G297">
        <v>26.677620000000001</v>
      </c>
      <c r="H297">
        <v>0</v>
      </c>
      <c r="I297">
        <v>0</v>
      </c>
      <c r="J297">
        <v>0.98666759999999998</v>
      </c>
      <c r="K297">
        <v>27.168679999999998</v>
      </c>
      <c r="L297">
        <v>0</v>
      </c>
      <c r="M297">
        <v>0</v>
      </c>
      <c r="N297">
        <v>0.97937770000000002</v>
      </c>
      <c r="O297">
        <v>27.271719999999998</v>
      </c>
      <c r="P297">
        <v>0</v>
      </c>
      <c r="Q297">
        <v>0</v>
      </c>
      <c r="R297">
        <v>0.97286609999999996</v>
      </c>
      <c r="S297">
        <v>28.700289999999999</v>
      </c>
      <c r="T297">
        <v>0</v>
      </c>
      <c r="U297">
        <v>0</v>
      </c>
      <c r="V297">
        <v>0.96531060000000002</v>
      </c>
      <c r="W297">
        <v>29.677669999999999</v>
      </c>
      <c r="X297">
        <v>0</v>
      </c>
      <c r="Y297">
        <v>0</v>
      </c>
      <c r="Z297">
        <v>0.95764490000000002</v>
      </c>
      <c r="AA297">
        <v>29.51465</v>
      </c>
      <c r="AB297">
        <v>0</v>
      </c>
      <c r="AC297">
        <v>0</v>
      </c>
      <c r="AD297">
        <v>0.95006179999999996</v>
      </c>
      <c r="AE297">
        <v>28.70363</v>
      </c>
      <c r="AF297">
        <v>0</v>
      </c>
      <c r="AG297">
        <v>0</v>
      </c>
      <c r="AH297">
        <v>0.94266450000000002</v>
      </c>
      <c r="AI297">
        <v>27.622810000000001</v>
      </c>
      <c r="AJ297">
        <v>0</v>
      </c>
      <c r="AK297">
        <v>0</v>
      </c>
      <c r="AL297">
        <v>0.93527709999999997</v>
      </c>
      <c r="AM297">
        <v>26.815470000000001</v>
      </c>
      <c r="AN297">
        <v>0</v>
      </c>
      <c r="AO297">
        <v>0</v>
      </c>
      <c r="AP297">
        <v>0.92898139999999996</v>
      </c>
      <c r="AQ297">
        <v>27.616019999999999</v>
      </c>
      <c r="AR297">
        <v>0</v>
      </c>
      <c r="AS297">
        <v>0</v>
      </c>
      <c r="AT297">
        <v>0.92271069999999999</v>
      </c>
      <c r="AU297">
        <v>29.425180000000001</v>
      </c>
      <c r="AV297">
        <v>0</v>
      </c>
      <c r="AW297">
        <v>0</v>
      </c>
      <c r="AX297">
        <v>0.91636859999999998</v>
      </c>
      <c r="AY297">
        <v>31.947279999999999</v>
      </c>
      <c r="AZ297">
        <v>0</v>
      </c>
      <c r="BA297">
        <v>0</v>
      </c>
      <c r="BB297">
        <v>0.90996440000000001</v>
      </c>
      <c r="BC297">
        <v>33.974899999999998</v>
      </c>
      <c r="BD297">
        <v>0</v>
      </c>
      <c r="BE297">
        <v>0</v>
      </c>
      <c r="BF297">
        <v>0.90371630000000003</v>
      </c>
      <c r="BG297">
        <v>34.340780000000002</v>
      </c>
      <c r="BH297">
        <v>0</v>
      </c>
      <c r="BI297">
        <v>0</v>
      </c>
      <c r="BJ297">
        <v>0.89798180000000005</v>
      </c>
      <c r="BK297">
        <v>33.814169999999997</v>
      </c>
      <c r="BL297">
        <v>0</v>
      </c>
      <c r="BM297">
        <v>0</v>
      </c>
      <c r="BN297">
        <v>0.89231899999999997</v>
      </c>
      <c r="BO297">
        <v>32.995539999999998</v>
      </c>
      <c r="BP297" s="1">
        <v>4.3354259999999999E-33</v>
      </c>
      <c r="BQ297" s="1">
        <v>1.236799E-30</v>
      </c>
      <c r="BR297">
        <v>0.88706419999999997</v>
      </c>
      <c r="BS297">
        <v>31.940580000000001</v>
      </c>
      <c r="BT297" s="1">
        <v>7.5345710000000005E-23</v>
      </c>
      <c r="BU297" s="1">
        <v>1.5426999999999999E-20</v>
      </c>
      <c r="BV297">
        <v>0.88259109999999996</v>
      </c>
      <c r="BW297">
        <v>31.941279999999999</v>
      </c>
      <c r="BX297" s="1">
        <v>1.049017E-16</v>
      </c>
      <c r="BY297" s="1">
        <v>2.0899930000000001E-14</v>
      </c>
      <c r="BZ297">
        <v>0.8783415</v>
      </c>
      <c r="CA297">
        <v>32.004429999999999</v>
      </c>
      <c r="CB297" s="1">
        <v>4.2634599999999997E-12</v>
      </c>
      <c r="CC297" s="1">
        <v>9.2289790000000004E-10</v>
      </c>
      <c r="CD297">
        <v>0.874691</v>
      </c>
      <c r="CE297">
        <v>32.310499999999998</v>
      </c>
      <c r="CF297" s="1">
        <v>5.3563749999999997E-9</v>
      </c>
      <c r="CG297" s="1">
        <v>1.223506E-6</v>
      </c>
      <c r="CH297">
        <v>0.8715328</v>
      </c>
      <c r="CI297">
        <v>32.555709999999998</v>
      </c>
      <c r="CJ297" s="1">
        <v>1.3202699999999999E-6</v>
      </c>
      <c r="CK297" s="1">
        <v>3.1307740000000001E-4</v>
      </c>
      <c r="CL297">
        <v>0.86894899999999997</v>
      </c>
      <c r="CM297">
        <v>32.404499999999999</v>
      </c>
      <c r="CN297" s="1">
        <v>1.066848E-4</v>
      </c>
      <c r="CO297" s="1">
        <v>2.6134899999999999E-2</v>
      </c>
      <c r="CP297">
        <v>0.86671109999999996</v>
      </c>
      <c r="CQ297">
        <v>32.456200000000003</v>
      </c>
      <c r="CR297" s="1">
        <v>3.6594560000000002E-3</v>
      </c>
      <c r="CS297">
        <v>0.92107490000000003</v>
      </c>
      <c r="CT297">
        <v>0.8647203</v>
      </c>
      <c r="CU297">
        <v>32.330060000000003</v>
      </c>
      <c r="CV297" s="1">
        <v>6.2220560000000001E-2</v>
      </c>
      <c r="CW297">
        <v>16.049240000000001</v>
      </c>
      <c r="CX297">
        <v>0.86278370000000004</v>
      </c>
      <c r="CY297">
        <v>32.281039999999997</v>
      </c>
      <c r="CZ297">
        <v>0.5838158</v>
      </c>
      <c r="DA297">
        <v>154.03030000000001</v>
      </c>
      <c r="DB297">
        <v>0.86071750000000002</v>
      </c>
      <c r="DC297">
        <v>33.137619999999998</v>
      </c>
      <c r="DD297">
        <v>3.2838750000000001</v>
      </c>
      <c r="DE297">
        <v>884.16380000000004</v>
      </c>
      <c r="DF297">
        <v>0.85847240000000002</v>
      </c>
      <c r="DG297">
        <v>34.758670000000002</v>
      </c>
      <c r="DH297">
        <v>11.82231</v>
      </c>
      <c r="DI297">
        <v>3242.2190000000001</v>
      </c>
      <c r="DJ297">
        <v>0.85592710000000005</v>
      </c>
      <c r="DK297">
        <v>37.921379999999999</v>
      </c>
      <c r="DL297">
        <v>28.76755</v>
      </c>
      <c r="DM297">
        <v>8025.3770000000004</v>
      </c>
      <c r="DN297">
        <v>0.85303439999999997</v>
      </c>
      <c r="DO297">
        <v>41.554279999999999</v>
      </c>
      <c r="DP297">
        <v>49.589689999999997</v>
      </c>
      <c r="DQ297">
        <v>14056.68</v>
      </c>
      <c r="DR297">
        <v>0.84986300000000004</v>
      </c>
      <c r="DS297">
        <v>42.20279</v>
      </c>
      <c r="DT297">
        <v>63.142380000000003</v>
      </c>
      <c r="DU297">
        <v>18163.48</v>
      </c>
      <c r="DV297">
        <v>0.84629449999999995</v>
      </c>
      <c r="DW297">
        <v>41.531469999999999</v>
      </c>
      <c r="DX297">
        <v>61.672220000000003</v>
      </c>
      <c r="DY297">
        <v>17983.12</v>
      </c>
      <c r="DZ297">
        <v>0.84240979999999999</v>
      </c>
      <c r="EA297">
        <v>41.001399999999997</v>
      </c>
      <c r="EB297">
        <v>47.724789999999999</v>
      </c>
      <c r="EC297">
        <v>14089.71</v>
      </c>
      <c r="ED297">
        <v>0.83815470000000003</v>
      </c>
      <c r="EE297">
        <v>40.072240000000001</v>
      </c>
      <c r="EF297">
        <v>30.155840000000001</v>
      </c>
      <c r="EG297">
        <v>9005.1659999999993</v>
      </c>
      <c r="EH297">
        <v>0.83397500000000002</v>
      </c>
      <c r="EI297">
        <v>39.777360000000002</v>
      </c>
      <c r="EJ297">
        <v>15.990830000000001</v>
      </c>
      <c r="EK297">
        <v>4826.1350000000002</v>
      </c>
      <c r="EL297">
        <v>0.8298894</v>
      </c>
      <c r="EM297">
        <v>40.735660000000003</v>
      </c>
      <c r="EN297">
        <v>7.2940069999999997</v>
      </c>
      <c r="EO297">
        <v>2223.2959999999998</v>
      </c>
      <c r="EP297">
        <v>0.82601930000000001</v>
      </c>
      <c r="EQ297">
        <v>43.66724</v>
      </c>
      <c r="ER297">
        <v>2.92991</v>
      </c>
      <c r="ES297">
        <v>900.8193</v>
      </c>
      <c r="ET297">
        <v>0.82249320000000004</v>
      </c>
      <c r="EU297">
        <v>46.441800000000001</v>
      </c>
      <c r="EV297">
        <v>1.062908</v>
      </c>
      <c r="EW297">
        <v>329.26459999999997</v>
      </c>
      <c r="EX297">
        <v>0.81923630000000003</v>
      </c>
      <c r="EY297">
        <v>46.374400000000001</v>
      </c>
      <c r="EZ297">
        <v>0.36277799999999999</v>
      </c>
      <c r="FA297">
        <v>112.81229999999999</v>
      </c>
      <c r="FB297">
        <v>0.81643060000000001</v>
      </c>
      <c r="FC297">
        <v>45.786360000000002</v>
      </c>
      <c r="FD297">
        <v>0.1279053</v>
      </c>
      <c r="FE297">
        <v>39.637560000000001</v>
      </c>
      <c r="FF297">
        <v>0.81399350000000004</v>
      </c>
      <c r="FG297">
        <v>45.493580000000001</v>
      </c>
      <c r="FH297" s="1">
        <v>5.7231659999999997E-2</v>
      </c>
      <c r="FI297">
        <v>17.439360000000001</v>
      </c>
      <c r="FJ297">
        <v>0.81193780000000004</v>
      </c>
      <c r="FK297">
        <v>45.341700000000003</v>
      </c>
      <c r="FL297" s="1">
        <v>3.8743510000000002E-2</v>
      </c>
      <c r="FM297">
        <v>11.571949999999999</v>
      </c>
      <c r="FN297">
        <v>0.81023400000000001</v>
      </c>
      <c r="FO297">
        <v>46.533909999999999</v>
      </c>
      <c r="FP297" s="1">
        <v>3.5022820000000003E-2</v>
      </c>
      <c r="FQ297">
        <v>10.37298</v>
      </c>
      <c r="FR297">
        <v>0.80893959999999998</v>
      </c>
      <c r="FS297">
        <v>47.945180000000001</v>
      </c>
      <c r="FT297" s="1">
        <v>3.4496520000000003E-2</v>
      </c>
      <c r="FU297">
        <v>10.21027</v>
      </c>
      <c r="FV297">
        <v>0.80789849999999996</v>
      </c>
      <c r="FW297">
        <v>49.253360000000001</v>
      </c>
      <c r="FX297" s="1">
        <v>3.3890499999999997E-2</v>
      </c>
      <c r="FY297">
        <v>10.04574</v>
      </c>
      <c r="FZ297">
        <v>0.80709419999999998</v>
      </c>
      <c r="GA297">
        <v>49.04383</v>
      </c>
      <c r="GB297" s="1">
        <v>3.24879E-2</v>
      </c>
      <c r="GC297">
        <v>9.6474290000000007</v>
      </c>
      <c r="GD297">
        <v>0.80650690000000003</v>
      </c>
      <c r="GE297">
        <v>48.079329999999999</v>
      </c>
      <c r="GF297" s="1">
        <v>3.0301060000000001E-2</v>
      </c>
      <c r="GG297">
        <v>9.0137549999999997</v>
      </c>
      <c r="GH297">
        <v>0.80608310000000005</v>
      </c>
      <c r="GI297">
        <v>46.514049999999997</v>
      </c>
      <c r="GJ297" s="1">
        <v>2.7472179999999999E-2</v>
      </c>
      <c r="GK297">
        <v>8.1868459999999992</v>
      </c>
      <c r="GL297">
        <v>0.80577639999999995</v>
      </c>
      <c r="GM297">
        <v>45.458959999999998</v>
      </c>
      <c r="GN297" s="1">
        <v>2.4136970000000001E-2</v>
      </c>
      <c r="GO297">
        <v>7.2062010000000001</v>
      </c>
      <c r="GP297">
        <v>0.80553249999999998</v>
      </c>
      <c r="GQ297">
        <v>44.854950000000002</v>
      </c>
      <c r="GR297" s="1">
        <v>2.049028E-2</v>
      </c>
      <c r="GS297">
        <v>6.1289249999999997</v>
      </c>
      <c r="GT297">
        <v>0.8053669</v>
      </c>
      <c r="GU297">
        <v>46.337400000000002</v>
      </c>
      <c r="GV297" s="1">
        <v>1.683695E-2</v>
      </c>
      <c r="GW297">
        <v>5.0441159999999998</v>
      </c>
      <c r="GX297">
        <v>0.80525639999999998</v>
      </c>
      <c r="GY297">
        <v>48.107849999999999</v>
      </c>
      <c r="GZ297" s="1">
        <v>1.351834E-2</v>
      </c>
      <c r="HA297">
        <v>4.0540320000000003</v>
      </c>
      <c r="HB297">
        <v>0.80518900000000004</v>
      </c>
      <c r="HC297">
        <v>50.10472</v>
      </c>
      <c r="HD297" s="1">
        <v>1.0794929999999999E-2</v>
      </c>
      <c r="HE297">
        <v>3.236596</v>
      </c>
      <c r="HF297">
        <v>0.80512700000000004</v>
      </c>
      <c r="HG297">
        <v>51.21799</v>
      </c>
      <c r="HH297" s="1">
        <v>8.7463130000000004E-3</v>
      </c>
      <c r="HI297">
        <v>2.6195849999999998</v>
      </c>
      <c r="HJ297">
        <v>0.80509019999999998</v>
      </c>
      <c r="HK297">
        <v>50.159100000000002</v>
      </c>
      <c r="HL297" s="1">
        <v>7.3077120000000001E-3</v>
      </c>
      <c r="HM297">
        <v>2.184841</v>
      </c>
      <c r="HN297">
        <v>0.80507169999999995</v>
      </c>
      <c r="HO297">
        <v>49.242310000000003</v>
      </c>
      <c r="HP297" s="1">
        <v>6.3350020000000002E-3</v>
      </c>
      <c r="HQ297">
        <v>1.8904749999999999</v>
      </c>
      <c r="HR297">
        <v>0.80507960000000001</v>
      </c>
      <c r="HS297">
        <v>48.462649999999996</v>
      </c>
      <c r="HT297" s="1">
        <v>5.6773689999999998E-3</v>
      </c>
      <c r="HU297">
        <v>1.6916150000000001</v>
      </c>
      <c r="HV297">
        <v>0.80507899999999999</v>
      </c>
      <c r="HW297">
        <v>48.147770000000001</v>
      </c>
      <c r="HX297" s="1">
        <v>5.2150479999999999E-3</v>
      </c>
      <c r="HY297">
        <v>1.552297</v>
      </c>
      <c r="HZ297">
        <v>0.80505439999999995</v>
      </c>
      <c r="IA297">
        <v>49.801670000000001</v>
      </c>
      <c r="IB297" s="1">
        <v>4.8686160000000001E-3</v>
      </c>
      <c r="IC297">
        <v>1.4482999999999999</v>
      </c>
      <c r="ID297">
        <v>0.80506599999999995</v>
      </c>
      <c r="IE297">
        <v>53.182969999999997</v>
      </c>
      <c r="IF297" s="1">
        <v>4.5894059999999999E-3</v>
      </c>
      <c r="IG297">
        <v>1.3646830000000001</v>
      </c>
      <c r="IH297">
        <v>0.80506489999999997</v>
      </c>
      <c r="II297">
        <v>56.738599999999998</v>
      </c>
      <c r="IJ297" s="1">
        <v>4.3501160000000002E-3</v>
      </c>
      <c r="IK297">
        <v>1.2932539999999999</v>
      </c>
      <c r="IL297">
        <v>0.80508080000000004</v>
      </c>
      <c r="IM297">
        <v>57.640779999999999</v>
      </c>
      <c r="IN297" s="1">
        <v>4.1371689999999996E-3</v>
      </c>
      <c r="IO297">
        <v>1.2296959999999999</v>
      </c>
      <c r="IP297">
        <v>0.8050406</v>
      </c>
      <c r="IQ297">
        <v>56.563540000000003</v>
      </c>
      <c r="IR297" s="1">
        <v>3.9420510000000002E-3</v>
      </c>
      <c r="IS297">
        <v>1.171694</v>
      </c>
      <c r="IT297">
        <v>0.80504070000000005</v>
      </c>
      <c r="IU297">
        <v>54.941890000000001</v>
      </c>
      <c r="IV297" s="1">
        <v>3.7615460000000002E-3</v>
      </c>
      <c r="IW297">
        <v>1.1179159999999999</v>
      </c>
      <c r="IX297">
        <v>0.80503670000000005</v>
      </c>
      <c r="IY297">
        <v>53.5657</v>
      </c>
      <c r="IZ297" s="1">
        <v>3.5921579999999998E-3</v>
      </c>
      <c r="JA297">
        <v>1.0675460000000001</v>
      </c>
      <c r="JB297">
        <v>0.80506370000000005</v>
      </c>
      <c r="JC297">
        <v>52.45984</v>
      </c>
      <c r="JD297" s="1">
        <v>3.4326909999999999E-3</v>
      </c>
      <c r="JE297">
        <v>1.020181</v>
      </c>
      <c r="JF297">
        <v>0.80504140000000002</v>
      </c>
      <c r="JG297">
        <v>53.146790000000003</v>
      </c>
      <c r="JH297" s="1">
        <v>3.2825889999999998E-3</v>
      </c>
      <c r="JI297">
        <v>0.97549529999999995</v>
      </c>
      <c r="JJ297">
        <v>0.80504690000000001</v>
      </c>
      <c r="JK297">
        <v>53.199599999999997</v>
      </c>
      <c r="JL297" s="1">
        <v>3.138928E-3</v>
      </c>
      <c r="JM297">
        <v>0.93333080000000002</v>
      </c>
      <c r="JN297">
        <v>0.80506999999999995</v>
      </c>
      <c r="JO297">
        <v>52.15052</v>
      </c>
      <c r="JP297" s="1">
        <v>2.9972710000000001E-3</v>
      </c>
      <c r="JQ297">
        <v>0.89348159999999999</v>
      </c>
      <c r="JR297">
        <v>0.80507430000000002</v>
      </c>
      <c r="JS297">
        <v>50.801299999999998</v>
      </c>
      <c r="JT297" s="1">
        <v>2.8636069999999998E-3</v>
      </c>
      <c r="JU297">
        <v>0.85576430000000003</v>
      </c>
      <c r="JV297">
        <v>0.80506750000000005</v>
      </c>
      <c r="JW297">
        <v>49.571899999999999</v>
      </c>
      <c r="JX297" s="1">
        <v>2.7373760000000001E-3</v>
      </c>
      <c r="JY297">
        <v>0.81999100000000003</v>
      </c>
      <c r="JZ297">
        <v>0.80506770000000005</v>
      </c>
      <c r="KA297">
        <v>48.337440000000001</v>
      </c>
      <c r="KB297" s="1">
        <v>2.6183249999999999E-3</v>
      </c>
      <c r="KC297">
        <v>0.78607610000000006</v>
      </c>
      <c r="KD297">
        <v>0.80505700000000002</v>
      </c>
      <c r="KE297">
        <v>47.414099999999998</v>
      </c>
      <c r="KF297" s="1">
        <v>2.5057180000000001E-3</v>
      </c>
      <c r="KG297">
        <v>0.75385789999999997</v>
      </c>
      <c r="KH297">
        <v>0.80507479999999998</v>
      </c>
      <c r="KI297">
        <v>46.533090000000001</v>
      </c>
      <c r="KJ297" s="1">
        <v>2.3992409999999999E-3</v>
      </c>
      <c r="KK297">
        <v>0.72327350000000001</v>
      </c>
      <c r="KL297">
        <v>0.805064</v>
      </c>
      <c r="KM297">
        <v>47.780200000000001</v>
      </c>
      <c r="KN297" s="1">
        <v>2.2983439999999999E-3</v>
      </c>
      <c r="KO297">
        <v>0.69417359999999995</v>
      </c>
      <c r="KP297">
        <v>0.80503539999999996</v>
      </c>
      <c r="KQ297">
        <v>51.333849999999998</v>
      </c>
      <c r="KR297" s="1">
        <v>2.2029189999999998E-3</v>
      </c>
      <c r="KS297">
        <v>0.66661369999999998</v>
      </c>
      <c r="KT297">
        <v>0.80507169999999995</v>
      </c>
      <c r="KU297">
        <v>55.553660000000001</v>
      </c>
      <c r="KV297" s="1">
        <v>2.1126529999999999E-3</v>
      </c>
      <c r="KW297">
        <v>0.64041950000000003</v>
      </c>
      <c r="KX297">
        <v>0.80506829999999996</v>
      </c>
      <c r="KY297">
        <v>57.307009999999998</v>
      </c>
      <c r="KZ297" s="1">
        <v>2.0269429999999998E-3</v>
      </c>
      <c r="LA297">
        <v>0.61548659999999999</v>
      </c>
      <c r="LB297">
        <v>0.80503919999999995</v>
      </c>
      <c r="LC297">
        <v>55.775089999999999</v>
      </c>
      <c r="LD297" s="1">
        <v>1.9455710000000001E-3</v>
      </c>
      <c r="LE297">
        <v>0.5917192</v>
      </c>
      <c r="LF297">
        <v>0.80506900000000003</v>
      </c>
      <c r="LG297">
        <v>54.007440000000003</v>
      </c>
      <c r="LH297" s="1">
        <v>1.8678569999999999E-3</v>
      </c>
      <c r="LI297">
        <v>0.56897359999999997</v>
      </c>
      <c r="LJ297">
        <v>0.80506800000000001</v>
      </c>
      <c r="LK297">
        <v>52.933929999999997</v>
      </c>
      <c r="LL297" s="1">
        <v>1.7940479999999999E-3</v>
      </c>
      <c r="LM297">
        <v>0.54731249999999998</v>
      </c>
      <c r="LN297">
        <v>0.80507810000000002</v>
      </c>
      <c r="LO297">
        <v>51.5657</v>
      </c>
      <c r="LP297" s="1">
        <v>1.7236549999999999E-3</v>
      </c>
      <c r="LQ297">
        <v>0.52660689999999999</v>
      </c>
      <c r="LR297">
        <v>0.80504390000000003</v>
      </c>
      <c r="LS297">
        <v>51.1342</v>
      </c>
      <c r="LT297" s="1">
        <v>1.6566650000000001E-3</v>
      </c>
      <c r="LU297">
        <v>0.5068376</v>
      </c>
      <c r="LV297">
        <v>0.80506299999999997</v>
      </c>
      <c r="LW297">
        <v>51.665260000000004</v>
      </c>
      <c r="LX297" s="1">
        <v>1.5926460000000001E-3</v>
      </c>
      <c r="LY297">
        <v>0.48790739999999999</v>
      </c>
      <c r="LZ297">
        <v>0.80503970000000002</v>
      </c>
      <c r="MA297">
        <v>51.475949999999997</v>
      </c>
      <c r="MB297" s="1">
        <v>1.531553E-3</v>
      </c>
      <c r="MC297">
        <v>0.46981810000000002</v>
      </c>
      <c r="MD297">
        <v>0.80506100000000003</v>
      </c>
      <c r="ME297">
        <v>51.261229999999998</v>
      </c>
      <c r="MF297" s="1">
        <v>1.4732129999999999E-3</v>
      </c>
      <c r="MG297">
        <v>0.45251619999999998</v>
      </c>
      <c r="MH297">
        <v>0.80506489999999997</v>
      </c>
      <c r="MI297">
        <v>50.435360000000003</v>
      </c>
      <c r="MJ297" s="1">
        <v>1.417403E-3</v>
      </c>
      <c r="MK297">
        <v>0.43596449999999998</v>
      </c>
      <c r="ML297">
        <v>0.80506679999999997</v>
      </c>
      <c r="MM297">
        <v>48.83428</v>
      </c>
      <c r="MN297" s="1">
        <v>1.363784E-3</v>
      </c>
      <c r="MO297">
        <v>0.42011670000000001</v>
      </c>
      <c r="MP297">
        <v>0.80506940000000005</v>
      </c>
      <c r="MQ297">
        <v>48.094610000000003</v>
      </c>
      <c r="MR297" s="1">
        <v>1.3124289999999999E-3</v>
      </c>
      <c r="MS297">
        <v>0.40489760000000002</v>
      </c>
      <c r="MT297">
        <v>0.80507379999999995</v>
      </c>
      <c r="MU297">
        <v>47.582099999999997</v>
      </c>
      <c r="MV297" s="1">
        <v>1.263159E-3</v>
      </c>
      <c r="MW297">
        <v>0.39029770000000003</v>
      </c>
      <c r="MX297">
        <v>0.80506330000000004</v>
      </c>
      <c r="MY297">
        <v>48.402720000000002</v>
      </c>
      <c r="MZ297" s="1">
        <v>1.216176E-3</v>
      </c>
      <c r="NA297">
        <v>0.37630330000000001</v>
      </c>
      <c r="NB297">
        <v>0.80506580000000005</v>
      </c>
      <c r="NC297">
        <v>49.356920000000002</v>
      </c>
      <c r="ND297" s="1">
        <v>1.1712179999999999E-3</v>
      </c>
      <c r="NE297">
        <v>0.36290670000000003</v>
      </c>
      <c r="NF297">
        <v>0.80506829999999996</v>
      </c>
      <c r="NG297">
        <v>51.161059999999999</v>
      </c>
      <c r="NH297" s="1">
        <v>1.1281679999999999E-3</v>
      </c>
      <c r="NI297">
        <v>0.35005750000000002</v>
      </c>
      <c r="NJ297">
        <v>0.80506690000000003</v>
      </c>
      <c r="NK297">
        <v>53.040379999999999</v>
      </c>
      <c r="NL297" s="1">
        <v>1.087048E-3</v>
      </c>
      <c r="NM297">
        <v>0.3377694</v>
      </c>
      <c r="NN297">
        <v>0.80507189999999995</v>
      </c>
      <c r="NO297">
        <v>52.104089999999999</v>
      </c>
      <c r="NP297" s="1">
        <v>1.0477349999999999E-3</v>
      </c>
      <c r="NQ297">
        <v>0.32598389999999999</v>
      </c>
      <c r="NR297">
        <v>0.80507340000000005</v>
      </c>
      <c r="NS297">
        <v>49.37679</v>
      </c>
      <c r="NT297" s="1">
        <v>1.0100759999999999E-3</v>
      </c>
      <c r="NU297">
        <v>0.31468940000000001</v>
      </c>
      <c r="NV297">
        <v>0.80506940000000005</v>
      </c>
      <c r="NW297">
        <v>47.630209999999998</v>
      </c>
      <c r="NX297" s="1">
        <v>9.7404760000000001E-4</v>
      </c>
      <c r="NY297">
        <v>0.30385240000000002</v>
      </c>
      <c r="NZ297">
        <v>0.80507340000000005</v>
      </c>
      <c r="OA297">
        <v>46.402790000000003</v>
      </c>
      <c r="OB297" s="1">
        <v>9.3964989999999996E-4</v>
      </c>
      <c r="OC297">
        <v>0.29344340000000002</v>
      </c>
      <c r="OD297">
        <v>0.80506820000000001</v>
      </c>
      <c r="OE297">
        <v>46.786110000000001</v>
      </c>
      <c r="OF297" s="1">
        <v>9.0669359999999996E-4</v>
      </c>
      <c r="OG297">
        <v>0.28343800000000002</v>
      </c>
      <c r="OH297">
        <v>0.80506909999999998</v>
      </c>
      <c r="OI297">
        <v>46.05077</v>
      </c>
      <c r="OJ297" s="1">
        <v>8.7509429999999997E-4</v>
      </c>
      <c r="OK297">
        <v>0.27382000000000001</v>
      </c>
    </row>
    <row r="298" spans="1:401" x14ac:dyDescent="0.35">
      <c r="A298">
        <v>304</v>
      </c>
      <c r="B298" t="s">
        <v>4</v>
      </c>
      <c r="C298" t="s">
        <v>181</v>
      </c>
      <c r="D298" t="s">
        <v>304</v>
      </c>
      <c r="E298">
        <v>925.40639999999996</v>
      </c>
      <c r="F298">
        <v>0.86870449999999999</v>
      </c>
      <c r="G298">
        <v>26.68843</v>
      </c>
      <c r="H298">
        <v>0</v>
      </c>
      <c r="I298">
        <v>0</v>
      </c>
      <c r="J298">
        <v>0.86539820000000001</v>
      </c>
      <c r="K298">
        <v>27.196380000000001</v>
      </c>
      <c r="L298">
        <v>0</v>
      </c>
      <c r="M298">
        <v>0</v>
      </c>
      <c r="N298">
        <v>0.86210549999999997</v>
      </c>
      <c r="O298">
        <v>27.2712</v>
      </c>
      <c r="P298">
        <v>0</v>
      </c>
      <c r="Q298">
        <v>0</v>
      </c>
      <c r="R298">
        <v>0.85797429999999997</v>
      </c>
      <c r="S298">
        <v>28.716799999999999</v>
      </c>
      <c r="T298">
        <v>0</v>
      </c>
      <c r="U298">
        <v>0</v>
      </c>
      <c r="V298">
        <v>0.85361189999999998</v>
      </c>
      <c r="W298">
        <v>29.710979999999999</v>
      </c>
      <c r="X298">
        <v>0</v>
      </c>
      <c r="Y298">
        <v>0</v>
      </c>
      <c r="Z298">
        <v>0.84938959999999997</v>
      </c>
      <c r="AA298">
        <v>29.535679999999999</v>
      </c>
      <c r="AB298">
        <v>0</v>
      </c>
      <c r="AC298">
        <v>0</v>
      </c>
      <c r="AD298">
        <v>0.84537280000000004</v>
      </c>
      <c r="AE298">
        <v>28.72381</v>
      </c>
      <c r="AF298">
        <v>0</v>
      </c>
      <c r="AG298">
        <v>0</v>
      </c>
      <c r="AH298">
        <v>0.84150919999999996</v>
      </c>
      <c r="AI298">
        <v>27.664919999999999</v>
      </c>
      <c r="AJ298">
        <v>0</v>
      </c>
      <c r="AK298">
        <v>0</v>
      </c>
      <c r="AL298">
        <v>0.83760599999999996</v>
      </c>
      <c r="AM298">
        <v>26.86542</v>
      </c>
      <c r="AN298">
        <v>0</v>
      </c>
      <c r="AO298">
        <v>0</v>
      </c>
      <c r="AP298">
        <v>0.83472250000000003</v>
      </c>
      <c r="AQ298">
        <v>27.694980000000001</v>
      </c>
      <c r="AR298">
        <v>0</v>
      </c>
      <c r="AS298">
        <v>0</v>
      </c>
      <c r="AT298">
        <v>0.83177469999999998</v>
      </c>
      <c r="AU298">
        <v>29.511610000000001</v>
      </c>
      <c r="AV298">
        <v>0</v>
      </c>
      <c r="AW298">
        <v>0</v>
      </c>
      <c r="AX298">
        <v>0.82874320000000001</v>
      </c>
      <c r="AY298">
        <v>32.02299</v>
      </c>
      <c r="AZ298">
        <v>0</v>
      </c>
      <c r="BA298">
        <v>0</v>
      </c>
      <c r="BB298">
        <v>0.82576260000000001</v>
      </c>
      <c r="BC298">
        <v>34.024369999999998</v>
      </c>
      <c r="BD298">
        <v>0</v>
      </c>
      <c r="BE298">
        <v>0</v>
      </c>
      <c r="BF298">
        <v>0.82250520000000005</v>
      </c>
      <c r="BG298">
        <v>34.342750000000002</v>
      </c>
      <c r="BH298">
        <v>0</v>
      </c>
      <c r="BI298">
        <v>0</v>
      </c>
      <c r="BJ298">
        <v>0.81831069999999995</v>
      </c>
      <c r="BK298">
        <v>33.802349999999997</v>
      </c>
      <c r="BL298">
        <v>0</v>
      </c>
      <c r="BM298">
        <v>0</v>
      </c>
      <c r="BN298">
        <v>0.81426949999999998</v>
      </c>
      <c r="BO298">
        <v>33.022629999999999</v>
      </c>
      <c r="BP298" s="1">
        <v>6.9963980000000003E-34</v>
      </c>
      <c r="BQ298" s="1">
        <v>2.0627890000000001E-31</v>
      </c>
      <c r="BR298">
        <v>0.81077089999999996</v>
      </c>
      <c r="BS298">
        <v>31.993020000000001</v>
      </c>
      <c r="BT298" s="1">
        <v>3.568858E-23</v>
      </c>
      <c r="BU298" s="1">
        <v>7.4989840000000003E-21</v>
      </c>
      <c r="BV298">
        <v>0.80810660000000001</v>
      </c>
      <c r="BW298">
        <v>32.022309999999997</v>
      </c>
      <c r="BX298" s="1">
        <v>3.4499599999999998E-17</v>
      </c>
      <c r="BY298" s="1">
        <v>7.2667609999999996E-15</v>
      </c>
      <c r="BZ298">
        <v>0.80554119999999996</v>
      </c>
      <c r="CA298">
        <v>32.099379999999996</v>
      </c>
      <c r="CB298" s="1">
        <v>2.2709669999999998E-12</v>
      </c>
      <c r="CC298" s="1">
        <v>5.1663449999999999E-10</v>
      </c>
      <c r="CD298">
        <v>0.80343810000000004</v>
      </c>
      <c r="CE298">
        <v>32.344670000000001</v>
      </c>
      <c r="CF298" s="1">
        <v>3.2965479999999999E-9</v>
      </c>
      <c r="CG298" s="1">
        <v>7.8974740000000003E-7</v>
      </c>
      <c r="CH298">
        <v>0.80159769999999997</v>
      </c>
      <c r="CI298">
        <v>32.574680000000001</v>
      </c>
      <c r="CJ298" s="1">
        <v>8.9073399999999999E-7</v>
      </c>
      <c r="CK298" s="1">
        <v>2.2105979999999999E-4</v>
      </c>
      <c r="CL298">
        <v>0.80013780000000001</v>
      </c>
      <c r="CM298">
        <v>32.369059999999998</v>
      </c>
      <c r="CN298" s="1">
        <v>7.720107E-5</v>
      </c>
      <c r="CO298" s="1">
        <v>1.975418E-2</v>
      </c>
      <c r="CP298">
        <v>0.79885349999999999</v>
      </c>
      <c r="CQ298">
        <v>32.40701</v>
      </c>
      <c r="CR298" s="1">
        <v>2.8060609999999999E-3</v>
      </c>
      <c r="CS298">
        <v>0.73632620000000004</v>
      </c>
      <c r="CT298">
        <v>0.79768159999999999</v>
      </c>
      <c r="CU298">
        <v>32.298499999999997</v>
      </c>
      <c r="CV298" s="1">
        <v>5.0151319999999999E-2</v>
      </c>
      <c r="CW298">
        <v>13.46306</v>
      </c>
      <c r="CX298">
        <v>0.79659000000000002</v>
      </c>
      <c r="CY298">
        <v>32.277940000000001</v>
      </c>
      <c r="CZ298">
        <v>0.49171910000000002</v>
      </c>
      <c r="DA298">
        <v>134.80699999999999</v>
      </c>
      <c r="DB298">
        <v>0.79536830000000003</v>
      </c>
      <c r="DC298">
        <v>33.198799999999999</v>
      </c>
      <c r="DD298">
        <v>2.8763839999999998</v>
      </c>
      <c r="DE298">
        <v>803.54010000000005</v>
      </c>
      <c r="DF298">
        <v>0.79400040000000005</v>
      </c>
      <c r="DG298">
        <v>34.874659999999999</v>
      </c>
      <c r="DH298">
        <v>10.72611</v>
      </c>
      <c r="DI298">
        <v>3047.7420000000002</v>
      </c>
      <c r="DJ298">
        <v>0.79242250000000003</v>
      </c>
      <c r="DK298">
        <v>38.066540000000003</v>
      </c>
      <c r="DL298">
        <v>26.939979999999998</v>
      </c>
      <c r="DM298">
        <v>7776.3090000000002</v>
      </c>
      <c r="DN298">
        <v>0.7906417</v>
      </c>
      <c r="DO298">
        <v>41.694519999999997</v>
      </c>
      <c r="DP298">
        <v>47.784350000000003</v>
      </c>
      <c r="DQ298">
        <v>13997.57</v>
      </c>
      <c r="DR298">
        <v>0.78862540000000003</v>
      </c>
      <c r="DS298">
        <v>42.261989999999997</v>
      </c>
      <c r="DT298">
        <v>62.426209999999998</v>
      </c>
      <c r="DU298">
        <v>18536.97</v>
      </c>
      <c r="DV298">
        <v>0.7863985</v>
      </c>
      <c r="DW298">
        <v>41.488849999999999</v>
      </c>
      <c r="DX298">
        <v>62.388210000000001</v>
      </c>
      <c r="DY298">
        <v>18760.080000000002</v>
      </c>
      <c r="DZ298">
        <v>0.78393630000000003</v>
      </c>
      <c r="EA298">
        <v>40.991030000000002</v>
      </c>
      <c r="EB298">
        <v>49.284219999999998</v>
      </c>
      <c r="EC298">
        <v>14992.01</v>
      </c>
      <c r="ED298">
        <v>0.7812886</v>
      </c>
      <c r="EE298">
        <v>40.106859999999998</v>
      </c>
      <c r="EF298">
        <v>31.716280000000001</v>
      </c>
      <c r="EG298">
        <v>9751.9380000000001</v>
      </c>
      <c r="EH298">
        <v>0.77811739999999996</v>
      </c>
      <c r="EI298">
        <v>39.841569999999997</v>
      </c>
      <c r="EJ298">
        <v>17.09198</v>
      </c>
      <c r="EK298">
        <v>5309.0829999999996</v>
      </c>
      <c r="EL298">
        <v>0.7745358</v>
      </c>
      <c r="EM298">
        <v>40.815480000000001</v>
      </c>
      <c r="EN298">
        <v>7.9079050000000004</v>
      </c>
      <c r="EO298">
        <v>2480.201</v>
      </c>
      <c r="EP298">
        <v>0.77118410000000004</v>
      </c>
      <c r="EQ298">
        <v>43.777569999999997</v>
      </c>
      <c r="ER298">
        <v>3.215328</v>
      </c>
      <c r="ES298">
        <v>1017.054</v>
      </c>
      <c r="ET298">
        <v>0.76808949999999998</v>
      </c>
      <c r="EU298">
        <v>46.539569999999998</v>
      </c>
      <c r="EV298">
        <v>1.1775580000000001</v>
      </c>
      <c r="EW298">
        <v>375.31110000000001</v>
      </c>
      <c r="EX298">
        <v>0.76531550000000004</v>
      </c>
      <c r="EY298">
        <v>46.400700000000001</v>
      </c>
      <c r="EZ298">
        <v>0.4035859</v>
      </c>
      <c r="FA298">
        <v>129.18860000000001</v>
      </c>
      <c r="FB298">
        <v>0.76295109999999999</v>
      </c>
      <c r="FC298">
        <v>45.711889999999997</v>
      </c>
      <c r="FD298">
        <v>0.14092940000000001</v>
      </c>
      <c r="FE298">
        <v>45.037309999999998</v>
      </c>
      <c r="FF298">
        <v>0.76086290000000001</v>
      </c>
      <c r="FG298">
        <v>45.426949999999998</v>
      </c>
      <c r="FH298" s="1">
        <v>6.0928679999999999E-2</v>
      </c>
      <c r="FI298">
        <v>19.210429999999999</v>
      </c>
      <c r="FJ298">
        <v>0.75912369999999996</v>
      </c>
      <c r="FK298">
        <v>45.302990000000001</v>
      </c>
      <c r="FL298" s="1">
        <v>3.961427E-2</v>
      </c>
      <c r="FM298">
        <v>12.267519999999999</v>
      </c>
      <c r="FN298">
        <v>0.75766029999999995</v>
      </c>
      <c r="FO298">
        <v>46.54439</v>
      </c>
      <c r="FP298" s="1">
        <v>3.5158509999999997E-2</v>
      </c>
      <c r="FQ298">
        <v>10.79921</v>
      </c>
      <c r="FR298">
        <v>0.75653190000000003</v>
      </c>
      <c r="FS298">
        <v>48.012639999999998</v>
      </c>
      <c r="FT298" s="1">
        <v>3.4524569999999997E-2</v>
      </c>
      <c r="FU298">
        <v>10.59726</v>
      </c>
      <c r="FV298">
        <v>0.75568380000000002</v>
      </c>
      <c r="FW298">
        <v>49.35689</v>
      </c>
      <c r="FX298" s="1">
        <v>3.3976510000000001E-2</v>
      </c>
      <c r="FY298">
        <v>10.444050000000001</v>
      </c>
      <c r="FZ298">
        <v>0.7549941</v>
      </c>
      <c r="GA298">
        <v>49.13561</v>
      </c>
      <c r="GB298" s="1">
        <v>3.2654910000000002E-2</v>
      </c>
      <c r="GC298">
        <v>10.055720000000001</v>
      </c>
      <c r="GD298">
        <v>0.75450790000000001</v>
      </c>
      <c r="GE298">
        <v>48.137869999999999</v>
      </c>
      <c r="GF298" s="1">
        <v>3.0537849999999998E-2</v>
      </c>
      <c r="GG298">
        <v>9.4198959999999996</v>
      </c>
      <c r="GH298">
        <v>0.75413149999999995</v>
      </c>
      <c r="GI298">
        <v>46.51343</v>
      </c>
      <c r="GJ298" s="1">
        <v>2.7766229999999999E-2</v>
      </c>
      <c r="GK298">
        <v>8.5794940000000004</v>
      </c>
      <c r="GL298">
        <v>0.75386160000000002</v>
      </c>
      <c r="GM298">
        <v>45.427140000000001</v>
      </c>
      <c r="GN298" s="1">
        <v>2.4474059999999999E-2</v>
      </c>
      <c r="GO298">
        <v>7.5752600000000001</v>
      </c>
      <c r="GP298">
        <v>0.75367050000000002</v>
      </c>
      <c r="GQ298">
        <v>44.821120000000001</v>
      </c>
      <c r="GR298" s="1">
        <v>2.0847049999999999E-2</v>
      </c>
      <c r="GS298">
        <v>6.4637770000000003</v>
      </c>
      <c r="GT298">
        <v>0.75355269999999996</v>
      </c>
      <c r="GU298">
        <v>46.35219</v>
      </c>
      <c r="GV298" s="1">
        <v>1.7180440000000002E-2</v>
      </c>
      <c r="GW298">
        <v>5.3348500000000003</v>
      </c>
      <c r="GX298">
        <v>0.75345569999999995</v>
      </c>
      <c r="GY298">
        <v>48.206249999999997</v>
      </c>
      <c r="GZ298" s="1">
        <v>1.381692E-2</v>
      </c>
      <c r="HA298">
        <v>4.2947340000000001</v>
      </c>
      <c r="HB298">
        <v>0.7533976</v>
      </c>
      <c r="HC298">
        <v>50.220640000000003</v>
      </c>
      <c r="HD298" s="1">
        <v>1.1030399999999999E-2</v>
      </c>
      <c r="HE298">
        <v>3.4282159999999999</v>
      </c>
      <c r="HF298">
        <v>0.75333709999999998</v>
      </c>
      <c r="HG298">
        <v>51.337409999999998</v>
      </c>
      <c r="HH298" s="1">
        <v>8.9173970000000005E-3</v>
      </c>
      <c r="HI298">
        <v>2.7690730000000001</v>
      </c>
      <c r="HJ298">
        <v>0.7533048</v>
      </c>
      <c r="HK298">
        <v>50.1965</v>
      </c>
      <c r="HL298" s="1">
        <v>7.4252069999999996E-3</v>
      </c>
      <c r="HM298">
        <v>2.3021259999999999</v>
      </c>
      <c r="HN298">
        <v>0.75328669999999998</v>
      </c>
      <c r="HO298">
        <v>49.192329999999998</v>
      </c>
      <c r="HP298" s="1">
        <v>6.4139419999999997E-3</v>
      </c>
      <c r="HQ298">
        <v>1.985231</v>
      </c>
      <c r="HR298">
        <v>0.75329829999999998</v>
      </c>
      <c r="HS298">
        <v>48.402149999999999</v>
      </c>
      <c r="HT298" s="1">
        <v>5.7313290000000003E-3</v>
      </c>
      <c r="HU298">
        <v>1.771423</v>
      </c>
      <c r="HV298">
        <v>0.75329279999999998</v>
      </c>
      <c r="HW298">
        <v>48.100320000000004</v>
      </c>
      <c r="HX298" s="1">
        <v>5.2539329999999997E-3</v>
      </c>
      <c r="HY298">
        <v>1.622376</v>
      </c>
      <c r="HZ298">
        <v>0.75326749999999998</v>
      </c>
      <c r="IA298">
        <v>49.821420000000003</v>
      </c>
      <c r="IB298" s="1">
        <v>4.8986790000000004E-3</v>
      </c>
      <c r="IC298">
        <v>1.511774</v>
      </c>
      <c r="ID298">
        <v>0.75325439999999999</v>
      </c>
      <c r="IE298">
        <v>53.30301</v>
      </c>
      <c r="IF298" s="1">
        <v>4.6144610000000003E-3</v>
      </c>
      <c r="IG298">
        <v>1.4235230000000001</v>
      </c>
      <c r="IH298">
        <v>0.75327809999999995</v>
      </c>
      <c r="II298">
        <v>56.926400000000001</v>
      </c>
      <c r="IJ298" s="1">
        <v>4.3719570000000001E-3</v>
      </c>
      <c r="IK298">
        <v>1.348449</v>
      </c>
      <c r="IL298">
        <v>0.75326630000000006</v>
      </c>
      <c r="IM298">
        <v>57.797789999999999</v>
      </c>
      <c r="IN298" s="1">
        <v>4.1568810000000003E-3</v>
      </c>
      <c r="IO298">
        <v>1.2818639999999999</v>
      </c>
      <c r="IP298">
        <v>0.75329259999999998</v>
      </c>
      <c r="IQ298">
        <v>56.63017</v>
      </c>
      <c r="IR298" s="1">
        <v>3.9602170000000003E-3</v>
      </c>
      <c r="IS298">
        <v>1.2211829999999999</v>
      </c>
      <c r="IT298">
        <v>0.7532643</v>
      </c>
      <c r="IU298">
        <v>54.940750000000001</v>
      </c>
      <c r="IV298" s="1">
        <v>3.7784450000000001E-3</v>
      </c>
      <c r="IW298">
        <v>1.1650130000000001</v>
      </c>
      <c r="IX298">
        <v>0.75328309999999998</v>
      </c>
      <c r="IY298">
        <v>53.55639</v>
      </c>
      <c r="IZ298" s="1">
        <v>3.608024E-3</v>
      </c>
      <c r="JA298">
        <v>1.1124559999999999</v>
      </c>
      <c r="JB298">
        <v>0.75328269999999997</v>
      </c>
      <c r="JC298">
        <v>52.450560000000003</v>
      </c>
      <c r="JD298" s="1">
        <v>3.4476659999999998E-3</v>
      </c>
      <c r="JE298">
        <v>1.063034</v>
      </c>
      <c r="JF298">
        <v>0.75325339999999996</v>
      </c>
      <c r="JG298">
        <v>53.176639999999999</v>
      </c>
      <c r="JH298" s="1">
        <v>3.2966710000000001E-3</v>
      </c>
      <c r="JI298">
        <v>1.016402</v>
      </c>
      <c r="JJ298">
        <v>0.75325900000000001</v>
      </c>
      <c r="JK298">
        <v>53.294620000000002</v>
      </c>
      <c r="JL298" s="1">
        <v>3.1522329999999999E-3</v>
      </c>
      <c r="JM298">
        <v>0.9724353</v>
      </c>
      <c r="JN298">
        <v>0.75325350000000002</v>
      </c>
      <c r="JO298">
        <v>52.198259999999998</v>
      </c>
      <c r="JP298" s="1">
        <v>3.009828E-3</v>
      </c>
      <c r="JQ298">
        <v>0.93087350000000002</v>
      </c>
      <c r="JR298">
        <v>0.7532643</v>
      </c>
      <c r="JS298">
        <v>50.839530000000003</v>
      </c>
      <c r="JT298" s="1">
        <v>2.875482E-3</v>
      </c>
      <c r="JU298">
        <v>0.89154829999999996</v>
      </c>
      <c r="JV298">
        <v>0.75328059999999997</v>
      </c>
      <c r="JW298">
        <v>49.625700000000002</v>
      </c>
      <c r="JX298" s="1">
        <v>2.7486279999999999E-3</v>
      </c>
      <c r="JY298">
        <v>0.85424149999999999</v>
      </c>
      <c r="JZ298">
        <v>0.75325189999999997</v>
      </c>
      <c r="KA298">
        <v>48.342689999999997</v>
      </c>
      <c r="KB298" s="1">
        <v>2.6289529999999998E-3</v>
      </c>
      <c r="KC298">
        <v>0.81887030000000005</v>
      </c>
      <c r="KD298">
        <v>0.75327350000000004</v>
      </c>
      <c r="KE298">
        <v>47.389650000000003</v>
      </c>
      <c r="KF298" s="1">
        <v>2.5157840000000001E-3</v>
      </c>
      <c r="KG298">
        <v>0.78527670000000005</v>
      </c>
      <c r="KH298">
        <v>0.75326479999999996</v>
      </c>
      <c r="KI298">
        <v>46.502850000000002</v>
      </c>
      <c r="KJ298" s="1">
        <v>2.4087990000000001E-3</v>
      </c>
      <c r="KK298">
        <v>0.75340130000000005</v>
      </c>
      <c r="KL298">
        <v>0.75328510000000004</v>
      </c>
      <c r="KM298">
        <v>47.792259999999999</v>
      </c>
      <c r="KN298" s="1">
        <v>2.307421E-3</v>
      </c>
      <c r="KO298">
        <v>0.72306619999999999</v>
      </c>
      <c r="KP298">
        <v>0.75328490000000004</v>
      </c>
      <c r="KQ298">
        <v>51.441679999999998</v>
      </c>
      <c r="KR298" s="1">
        <v>2.2115139999999999E-3</v>
      </c>
      <c r="KS298">
        <v>0.69430800000000004</v>
      </c>
      <c r="KT298">
        <v>0.75326269999999995</v>
      </c>
      <c r="KU298">
        <v>55.728859999999997</v>
      </c>
      <c r="KV298" s="1">
        <v>2.1207940000000001E-3</v>
      </c>
      <c r="KW298">
        <v>0.66700789999999999</v>
      </c>
      <c r="KX298">
        <v>0.75328269999999997</v>
      </c>
      <c r="KY298">
        <v>57.457819999999998</v>
      </c>
      <c r="KZ298" s="1">
        <v>2.0346990000000001E-3</v>
      </c>
      <c r="LA298">
        <v>0.64103140000000003</v>
      </c>
      <c r="LB298">
        <v>0.75325319999999996</v>
      </c>
      <c r="LC298">
        <v>55.810400000000001</v>
      </c>
      <c r="LD298" s="1">
        <v>1.952935E-3</v>
      </c>
      <c r="LE298">
        <v>0.61623720000000004</v>
      </c>
      <c r="LF298">
        <v>0.75329389999999996</v>
      </c>
      <c r="LG298">
        <v>53.9499</v>
      </c>
      <c r="LH298" s="1">
        <v>1.8749179999999999E-3</v>
      </c>
      <c r="LI298">
        <v>0.59255659999999999</v>
      </c>
      <c r="LJ298">
        <v>0.75325260000000005</v>
      </c>
      <c r="LK298">
        <v>52.90202</v>
      </c>
      <c r="LL298" s="1">
        <v>1.8007419999999999E-3</v>
      </c>
      <c r="LM298">
        <v>0.56996919999999995</v>
      </c>
      <c r="LN298">
        <v>0.75326669999999996</v>
      </c>
      <c r="LO298">
        <v>51.561169999999997</v>
      </c>
      <c r="LP298" s="1">
        <v>1.7300670000000001E-3</v>
      </c>
      <c r="LQ298">
        <v>0.5484002</v>
      </c>
      <c r="LR298">
        <v>0.75325759999999997</v>
      </c>
      <c r="LS298">
        <v>51.163780000000003</v>
      </c>
      <c r="LT298" s="1">
        <v>1.6627510000000001E-3</v>
      </c>
      <c r="LU298">
        <v>0.52779010000000004</v>
      </c>
      <c r="LV298">
        <v>0.75327770000000005</v>
      </c>
      <c r="LW298">
        <v>51.755899999999997</v>
      </c>
      <c r="LX298" s="1">
        <v>1.5984930000000001E-3</v>
      </c>
      <c r="LY298">
        <v>0.50807550000000001</v>
      </c>
      <c r="LZ298">
        <v>0.75328249999999997</v>
      </c>
      <c r="MA298">
        <v>51.592190000000002</v>
      </c>
      <c r="MB298" s="1">
        <v>1.5371320000000001E-3</v>
      </c>
      <c r="MC298">
        <v>0.48921949999999997</v>
      </c>
      <c r="MD298">
        <v>0.75328280000000003</v>
      </c>
      <c r="ME298">
        <v>51.314120000000003</v>
      </c>
      <c r="MF298" s="1">
        <v>1.478537E-3</v>
      </c>
      <c r="MG298">
        <v>0.47119870000000003</v>
      </c>
      <c r="MH298">
        <v>0.75328589999999995</v>
      </c>
      <c r="MI298">
        <v>50.469880000000003</v>
      </c>
      <c r="MJ298" s="1">
        <v>1.4225030000000001E-3</v>
      </c>
      <c r="MK298">
        <v>0.45395730000000001</v>
      </c>
      <c r="ML298">
        <v>0.75325319999999996</v>
      </c>
      <c r="MM298">
        <v>48.794939999999997</v>
      </c>
      <c r="MN298" s="1">
        <v>1.368658E-3</v>
      </c>
      <c r="MO298">
        <v>0.43745040000000002</v>
      </c>
      <c r="MP298">
        <v>0.7532877</v>
      </c>
      <c r="MQ298">
        <v>48.028500000000001</v>
      </c>
      <c r="MR298" s="1">
        <v>1.317115E-3</v>
      </c>
      <c r="MS298">
        <v>0.42159249999999998</v>
      </c>
      <c r="MT298">
        <v>0.75326409999999999</v>
      </c>
      <c r="MU298">
        <v>47.543230000000001</v>
      </c>
      <c r="MV298" s="1">
        <v>1.2676440000000001E-3</v>
      </c>
      <c r="MW298">
        <v>0.40638639999999998</v>
      </c>
      <c r="MX298">
        <v>0.75328490000000004</v>
      </c>
      <c r="MY298">
        <v>48.41433</v>
      </c>
      <c r="MZ298" s="1">
        <v>1.2204589999999999E-3</v>
      </c>
      <c r="NA298">
        <v>0.39180510000000002</v>
      </c>
      <c r="NB298">
        <v>0.753251</v>
      </c>
      <c r="NC298">
        <v>49.417909999999999</v>
      </c>
      <c r="ND298" s="1">
        <v>1.175302E-3</v>
      </c>
      <c r="NE298">
        <v>0.37784250000000003</v>
      </c>
      <c r="NF298">
        <v>0.75329400000000002</v>
      </c>
      <c r="NG298">
        <v>51.294400000000003</v>
      </c>
      <c r="NH298" s="1">
        <v>1.1321020000000001E-3</v>
      </c>
      <c r="NI298">
        <v>0.36446469999999997</v>
      </c>
      <c r="NJ298">
        <v>0.7532818</v>
      </c>
      <c r="NK298">
        <v>53.211500000000001</v>
      </c>
      <c r="NL298" s="1">
        <v>1.090787E-3</v>
      </c>
      <c r="NM298">
        <v>0.35165770000000002</v>
      </c>
      <c r="NN298">
        <v>0.75326320000000002</v>
      </c>
      <c r="NO298">
        <v>52.250680000000003</v>
      </c>
      <c r="NP298" s="1">
        <v>1.051314E-3</v>
      </c>
      <c r="NQ298">
        <v>0.33938210000000002</v>
      </c>
      <c r="NR298">
        <v>0.75325569999999997</v>
      </c>
      <c r="NS298">
        <v>49.38212</v>
      </c>
      <c r="NT298" s="1">
        <v>1.013501E-3</v>
      </c>
      <c r="NU298">
        <v>0.32761089999999998</v>
      </c>
      <c r="NV298">
        <v>0.75325540000000002</v>
      </c>
      <c r="NW298">
        <v>47.614620000000002</v>
      </c>
      <c r="NX298" s="1">
        <v>9.7733720000000007E-4</v>
      </c>
      <c r="NY298">
        <v>0.31632909999999997</v>
      </c>
      <c r="NZ298">
        <v>0.75326369999999998</v>
      </c>
      <c r="OA298">
        <v>46.413310000000003</v>
      </c>
      <c r="OB298" s="1">
        <v>9.4280600000000003E-4</v>
      </c>
      <c r="OC298">
        <v>0.30548350000000002</v>
      </c>
      <c r="OD298">
        <v>0.75326070000000001</v>
      </c>
      <c r="OE298">
        <v>46.841419999999999</v>
      </c>
      <c r="OF298" s="1">
        <v>9.0972600000000002E-4</v>
      </c>
      <c r="OG298">
        <v>0.2950663</v>
      </c>
      <c r="OH298">
        <v>0.7532527</v>
      </c>
      <c r="OI298">
        <v>46.168100000000003</v>
      </c>
      <c r="OJ298" s="1">
        <v>8.7801030000000003E-4</v>
      </c>
      <c r="OK298">
        <v>0.28504849999999998</v>
      </c>
    </row>
    <row r="299" spans="1:401" x14ac:dyDescent="0.35">
      <c r="A299">
        <v>305</v>
      </c>
      <c r="B299" t="s">
        <v>4</v>
      </c>
      <c r="C299" t="s">
        <v>181</v>
      </c>
      <c r="D299" t="s">
        <v>305</v>
      </c>
      <c r="E299">
        <v>915.50639999999999</v>
      </c>
      <c r="F299">
        <v>1.142946</v>
      </c>
      <c r="G299">
        <v>26.698329999999999</v>
      </c>
      <c r="H299">
        <v>0</v>
      </c>
      <c r="I299">
        <v>0</v>
      </c>
      <c r="J299">
        <v>1.137238</v>
      </c>
      <c r="K299">
        <v>27.22268</v>
      </c>
      <c r="L299">
        <v>0</v>
      </c>
      <c r="M299">
        <v>0</v>
      </c>
      <c r="N299">
        <v>1.131545</v>
      </c>
      <c r="O299">
        <v>27.26895</v>
      </c>
      <c r="P299">
        <v>0</v>
      </c>
      <c r="Q299">
        <v>0</v>
      </c>
      <c r="R299">
        <v>1.126428</v>
      </c>
      <c r="S299">
        <v>28.715250000000001</v>
      </c>
      <c r="T299">
        <v>0</v>
      </c>
      <c r="U299">
        <v>0</v>
      </c>
      <c r="V299">
        <v>1.1216060000000001</v>
      </c>
      <c r="W299">
        <v>29.734359999999999</v>
      </c>
      <c r="X299">
        <v>0</v>
      </c>
      <c r="Y299">
        <v>0</v>
      </c>
      <c r="Z299">
        <v>1.117092</v>
      </c>
      <c r="AA299">
        <v>29.565819999999999</v>
      </c>
      <c r="AB299">
        <v>0</v>
      </c>
      <c r="AC299">
        <v>0</v>
      </c>
      <c r="AD299">
        <v>1.1130660000000001</v>
      </c>
      <c r="AE299">
        <v>28.748080000000002</v>
      </c>
      <c r="AF299">
        <v>0</v>
      </c>
      <c r="AG299">
        <v>0</v>
      </c>
      <c r="AH299">
        <v>1.1092759999999999</v>
      </c>
      <c r="AI299">
        <v>27.7119</v>
      </c>
      <c r="AJ299">
        <v>0</v>
      </c>
      <c r="AK299">
        <v>0</v>
      </c>
      <c r="AL299">
        <v>1.1054120000000001</v>
      </c>
      <c r="AM299">
        <v>26.91292</v>
      </c>
      <c r="AN299">
        <v>0</v>
      </c>
      <c r="AO299">
        <v>0</v>
      </c>
      <c r="AP299">
        <v>1.0988340000000001</v>
      </c>
      <c r="AQ299">
        <v>27.762039999999999</v>
      </c>
      <c r="AR299">
        <v>0</v>
      </c>
      <c r="AS299">
        <v>0</v>
      </c>
      <c r="AT299">
        <v>1.0913949999999999</v>
      </c>
      <c r="AU299">
        <v>29.585509999999999</v>
      </c>
      <c r="AV299">
        <v>0</v>
      </c>
      <c r="AW299">
        <v>0</v>
      </c>
      <c r="AX299">
        <v>1.0838939999999999</v>
      </c>
      <c r="AY299">
        <v>32.080660000000002</v>
      </c>
      <c r="AZ299">
        <v>0</v>
      </c>
      <c r="BA299">
        <v>0</v>
      </c>
      <c r="BB299">
        <v>1.076452</v>
      </c>
      <c r="BC299">
        <v>34.068129999999996</v>
      </c>
      <c r="BD299">
        <v>0</v>
      </c>
      <c r="BE299">
        <v>0</v>
      </c>
      <c r="BF299">
        <v>1.0689249999999999</v>
      </c>
      <c r="BG299">
        <v>34.353189999999998</v>
      </c>
      <c r="BH299">
        <v>0</v>
      </c>
      <c r="BI299">
        <v>0</v>
      </c>
      <c r="BJ299">
        <v>1.061612</v>
      </c>
      <c r="BK299">
        <v>33.793080000000003</v>
      </c>
      <c r="BL299">
        <v>0</v>
      </c>
      <c r="BM299">
        <v>0</v>
      </c>
      <c r="BN299">
        <v>1.054521</v>
      </c>
      <c r="BO299">
        <v>33.050989999999999</v>
      </c>
      <c r="BP299" s="1">
        <v>7.7040380000000004E-35</v>
      </c>
      <c r="BQ299" s="1">
        <v>2.074548E-32</v>
      </c>
      <c r="BR299">
        <v>1.0484789999999999</v>
      </c>
      <c r="BS299">
        <v>32.048250000000003</v>
      </c>
      <c r="BT299" s="1">
        <v>1.5541140000000001E-23</v>
      </c>
      <c r="BU299" s="1">
        <v>2.816977E-21</v>
      </c>
      <c r="BV299">
        <v>1.0438670000000001</v>
      </c>
      <c r="BW299">
        <v>32.09789</v>
      </c>
      <c r="BX299" s="1">
        <v>1.073549E-17</v>
      </c>
      <c r="BY299" s="1">
        <v>1.9100050000000002E-15</v>
      </c>
      <c r="BZ299">
        <v>1.0393939999999999</v>
      </c>
      <c r="CA299">
        <v>32.20187</v>
      </c>
      <c r="CB299" s="1">
        <v>1.217514E-12</v>
      </c>
      <c r="CC299" s="1">
        <v>2.4655870000000002E-10</v>
      </c>
      <c r="CD299">
        <v>1.0356380000000001</v>
      </c>
      <c r="CE299">
        <v>32.372039999999998</v>
      </c>
      <c r="CF299" s="1">
        <v>2.040938E-9</v>
      </c>
      <c r="CG299" s="1">
        <v>4.388587E-7</v>
      </c>
      <c r="CH299">
        <v>1.032392</v>
      </c>
      <c r="CI299">
        <v>32.603189999999998</v>
      </c>
      <c r="CJ299" s="1">
        <v>6.0381629999999999E-7</v>
      </c>
      <c r="CK299" s="1">
        <v>1.3503659999999999E-4</v>
      </c>
      <c r="CL299">
        <v>1.0296909999999999</v>
      </c>
      <c r="CM299">
        <v>32.33858</v>
      </c>
      <c r="CN299" s="1">
        <v>5.6072890000000002E-5</v>
      </c>
      <c r="CO299" s="1">
        <v>1.2963799999999999E-2</v>
      </c>
      <c r="CP299">
        <v>1.027377</v>
      </c>
      <c r="CQ299">
        <v>32.355890000000002</v>
      </c>
      <c r="CR299" s="1">
        <v>2.157731E-3</v>
      </c>
      <c r="CS299">
        <v>0.51260779999999995</v>
      </c>
      <c r="CT299">
        <v>1.0250030000000001</v>
      </c>
      <c r="CU299">
        <v>32.265630000000002</v>
      </c>
      <c r="CV299" s="1">
        <v>4.0500830000000002E-2</v>
      </c>
      <c r="CW299">
        <v>9.8602620000000005</v>
      </c>
      <c r="CX299">
        <v>1.0223549999999999</v>
      </c>
      <c r="CY299">
        <v>32.268839999999997</v>
      </c>
      <c r="CZ299">
        <v>0.41460560000000002</v>
      </c>
      <c r="DA299">
        <v>103.253</v>
      </c>
      <c r="DB299">
        <v>1.01955</v>
      </c>
      <c r="DC299">
        <v>33.250079999999997</v>
      </c>
      <c r="DD299">
        <v>2.520397</v>
      </c>
      <c r="DE299">
        <v>640.53160000000003</v>
      </c>
      <c r="DF299">
        <v>1.0165029999999999</v>
      </c>
      <c r="DG299">
        <v>34.981079999999999</v>
      </c>
      <c r="DH299">
        <v>9.728847</v>
      </c>
      <c r="DI299">
        <v>2518.3359999999998</v>
      </c>
      <c r="DJ299">
        <v>1.013061</v>
      </c>
      <c r="DK299">
        <v>38.199579999999997</v>
      </c>
      <c r="DL299">
        <v>25.20702</v>
      </c>
      <c r="DM299">
        <v>6637.1580000000004</v>
      </c>
      <c r="DN299">
        <v>1.009172</v>
      </c>
      <c r="DO299">
        <v>41.829470000000001</v>
      </c>
      <c r="DP299">
        <v>45.981900000000003</v>
      </c>
      <c r="DQ299">
        <v>12302.79</v>
      </c>
      <c r="DR299">
        <v>1.004861</v>
      </c>
      <c r="DS299">
        <v>42.336440000000003</v>
      </c>
      <c r="DT299">
        <v>61.606099999999998</v>
      </c>
      <c r="DU299">
        <v>16729.73</v>
      </c>
      <c r="DV299">
        <v>1.0000960000000001</v>
      </c>
      <c r="DW299">
        <v>41.449579999999997</v>
      </c>
      <c r="DX299">
        <v>62.975619999999999</v>
      </c>
      <c r="DY299">
        <v>17339.47</v>
      </c>
      <c r="DZ299">
        <v>0.99479870000000004</v>
      </c>
      <c r="EA299">
        <v>40.976019999999998</v>
      </c>
      <c r="EB299">
        <v>50.768700000000003</v>
      </c>
      <c r="EC299">
        <v>14158.39</v>
      </c>
      <c r="ED299">
        <v>0.98904449999999999</v>
      </c>
      <c r="EE299">
        <v>40.141950000000001</v>
      </c>
      <c r="EF299">
        <v>33.267850000000003</v>
      </c>
      <c r="EG299">
        <v>9389.1319999999996</v>
      </c>
      <c r="EH299">
        <v>0.98306570000000004</v>
      </c>
      <c r="EI299">
        <v>39.905160000000002</v>
      </c>
      <c r="EJ299">
        <v>18.216349999999998</v>
      </c>
      <c r="EK299">
        <v>5198.4830000000002</v>
      </c>
      <c r="EL299">
        <v>0.97705359999999997</v>
      </c>
      <c r="EM299">
        <v>40.893360000000001</v>
      </c>
      <c r="EN299">
        <v>8.5476659999999995</v>
      </c>
      <c r="EO299">
        <v>2464.1559999999999</v>
      </c>
      <c r="EP299">
        <v>0.97138259999999998</v>
      </c>
      <c r="EQ299">
        <v>43.888710000000003</v>
      </c>
      <c r="ER299">
        <v>3.517792</v>
      </c>
      <c r="ES299">
        <v>1023.201</v>
      </c>
      <c r="ET299">
        <v>0.96614639999999996</v>
      </c>
      <c r="EU299">
        <v>46.645910000000001</v>
      </c>
      <c r="EV299">
        <v>1.3007569999999999</v>
      </c>
      <c r="EW299">
        <v>381.35410000000002</v>
      </c>
      <c r="EX299">
        <v>0.96143820000000002</v>
      </c>
      <c r="EY299">
        <v>46.442570000000003</v>
      </c>
      <c r="EZ299">
        <v>0.44797209999999998</v>
      </c>
      <c r="FA299">
        <v>131.953</v>
      </c>
      <c r="FB299">
        <v>0.95738690000000004</v>
      </c>
      <c r="FC299">
        <v>45.63738</v>
      </c>
      <c r="FD299">
        <v>0.15525849999999999</v>
      </c>
      <c r="FE299">
        <v>45.687240000000003</v>
      </c>
      <c r="FF299">
        <v>0.95382509999999998</v>
      </c>
      <c r="FG299">
        <v>45.353879999999997</v>
      </c>
      <c r="FH299" s="1">
        <v>6.5054089999999995E-2</v>
      </c>
      <c r="FI299">
        <v>18.892440000000001</v>
      </c>
      <c r="FJ299">
        <v>0.95080439999999999</v>
      </c>
      <c r="FK299">
        <v>45.26032</v>
      </c>
      <c r="FL299" s="1">
        <v>4.0611429999999997E-2</v>
      </c>
      <c r="FM299">
        <v>11.56526</v>
      </c>
      <c r="FN299">
        <v>0.94830749999999997</v>
      </c>
      <c r="FO299">
        <v>46.548789999999997</v>
      </c>
      <c r="FP299" s="1">
        <v>3.5323590000000002E-2</v>
      </c>
      <c r="FQ299">
        <v>9.9602120000000003</v>
      </c>
      <c r="FR299">
        <v>0.94634099999999999</v>
      </c>
      <c r="FS299">
        <v>48.078780000000002</v>
      </c>
      <c r="FT299">
        <v>3.4551779999999997E-2</v>
      </c>
      <c r="FU299">
        <v>9.729654</v>
      </c>
      <c r="FV299">
        <v>0.94483439999999996</v>
      </c>
      <c r="FW299">
        <v>49.463880000000003</v>
      </c>
      <c r="FX299" s="1">
        <v>3.4053649999999998E-2</v>
      </c>
      <c r="FY299">
        <v>9.6022429999999996</v>
      </c>
      <c r="FZ299">
        <v>0.94364360000000003</v>
      </c>
      <c r="GA299">
        <v>49.236640000000001</v>
      </c>
      <c r="GB299" s="1">
        <v>3.2811680000000003E-2</v>
      </c>
      <c r="GC299">
        <v>9.2687609999999996</v>
      </c>
      <c r="GD299">
        <v>0.94275489999999995</v>
      </c>
      <c r="GE299">
        <v>48.204439999999998</v>
      </c>
      <c r="GF299" s="1">
        <v>3.0765000000000001E-2</v>
      </c>
      <c r="GG299">
        <v>8.7059470000000001</v>
      </c>
      <c r="GH299">
        <v>0.94212099999999999</v>
      </c>
      <c r="GI299">
        <v>46.515000000000001</v>
      </c>
      <c r="GJ299" s="1">
        <v>2.805063E-2</v>
      </c>
      <c r="GK299">
        <v>7.9514969999999998</v>
      </c>
      <c r="GL299">
        <v>0.94164099999999995</v>
      </c>
      <c r="GM299">
        <v>45.394280000000002</v>
      </c>
      <c r="GN299" s="1">
        <v>2.4802169999999998E-2</v>
      </c>
      <c r="GO299">
        <v>7.0430789999999996</v>
      </c>
      <c r="GP299">
        <v>0.94130170000000002</v>
      </c>
      <c r="GQ299">
        <v>44.784640000000003</v>
      </c>
      <c r="GR299" s="1">
        <v>2.1197210000000001E-2</v>
      </c>
      <c r="GS299">
        <v>6.0302530000000001</v>
      </c>
      <c r="GT299">
        <v>0.94104770000000004</v>
      </c>
      <c r="GU299">
        <v>46.359839999999998</v>
      </c>
      <c r="GV299" s="1">
        <v>1.7520730000000002E-2</v>
      </c>
      <c r="GW299">
        <v>4.992299</v>
      </c>
      <c r="GX299">
        <v>0.94090499999999999</v>
      </c>
      <c r="GY299">
        <v>48.304119999999998</v>
      </c>
      <c r="GZ299" s="1">
        <v>1.411565E-2</v>
      </c>
      <c r="HA299">
        <v>4.0265950000000004</v>
      </c>
      <c r="HB299">
        <v>0.94079690000000005</v>
      </c>
      <c r="HC299">
        <v>50.341320000000003</v>
      </c>
      <c r="HD299" s="1">
        <v>1.126807E-2</v>
      </c>
      <c r="HE299">
        <v>3.2142200000000001</v>
      </c>
      <c r="HF299">
        <v>0.94072789999999995</v>
      </c>
      <c r="HG299">
        <v>51.467860000000002</v>
      </c>
      <c r="HH299" s="1">
        <v>9.091343E-3</v>
      </c>
      <c r="HI299">
        <v>2.5910950000000001</v>
      </c>
      <c r="HJ299">
        <v>0.94067250000000002</v>
      </c>
      <c r="HK299">
        <v>50.247570000000003</v>
      </c>
      <c r="HL299" s="1">
        <v>7.5451900000000002E-3</v>
      </c>
      <c r="HM299">
        <v>2.1469809999999998</v>
      </c>
      <c r="HN299">
        <v>0.94060569999999999</v>
      </c>
      <c r="HO299">
        <v>49.144060000000003</v>
      </c>
      <c r="HP299" s="1">
        <v>6.4945719999999997E-3</v>
      </c>
      <c r="HQ299">
        <v>1.844703</v>
      </c>
      <c r="HR299">
        <v>0.94060630000000001</v>
      </c>
      <c r="HS299">
        <v>48.338569999999997</v>
      </c>
      <c r="HT299" s="1">
        <v>5.7862670000000003E-3</v>
      </c>
      <c r="HU299">
        <v>1.6410340000000001</v>
      </c>
      <c r="HV299">
        <v>0.94055739999999999</v>
      </c>
      <c r="HW299">
        <v>48.047849999999997</v>
      </c>
      <c r="HX299" s="1">
        <v>5.2932600000000002E-3</v>
      </c>
      <c r="HY299">
        <v>1.499692</v>
      </c>
      <c r="HZ299">
        <v>0.94059369999999998</v>
      </c>
      <c r="IA299">
        <v>49.833579999999998</v>
      </c>
      <c r="IB299" s="1">
        <v>4.9289269999999996E-3</v>
      </c>
      <c r="IC299">
        <v>1.3955109999999999</v>
      </c>
      <c r="ID299">
        <v>0.94057100000000005</v>
      </c>
      <c r="IE299">
        <v>53.4193</v>
      </c>
      <c r="IF299" s="1">
        <v>4.6394440000000004E-3</v>
      </c>
      <c r="IG299">
        <v>1.312997</v>
      </c>
      <c r="IH299">
        <v>0.94056329999999999</v>
      </c>
      <c r="II299">
        <v>57.120739999999998</v>
      </c>
      <c r="IJ299" s="1">
        <v>4.3936670000000004E-3</v>
      </c>
      <c r="IK299">
        <v>1.2431970000000001</v>
      </c>
      <c r="IL299">
        <v>0.94057809999999997</v>
      </c>
      <c r="IM299">
        <v>57.972479999999997</v>
      </c>
      <c r="IN299" s="1">
        <v>4.1764219999999999E-3</v>
      </c>
      <c r="IO299">
        <v>1.181484</v>
      </c>
      <c r="IP299">
        <v>0.9405867</v>
      </c>
      <c r="IQ299">
        <v>56.710990000000002</v>
      </c>
      <c r="IR299" s="1">
        <v>3.9782139999999999E-3</v>
      </c>
      <c r="IS299">
        <v>1.125383</v>
      </c>
      <c r="IT299">
        <v>0.9405869</v>
      </c>
      <c r="IU299">
        <v>54.943579999999997</v>
      </c>
      <c r="IV299" s="1">
        <v>3.7952189999999998E-3</v>
      </c>
      <c r="IW299">
        <v>1.073488</v>
      </c>
      <c r="IX299">
        <v>0.94054550000000003</v>
      </c>
      <c r="IY299">
        <v>53.5473</v>
      </c>
      <c r="IZ299" s="1">
        <v>3.6237589999999998E-3</v>
      </c>
      <c r="JA299">
        <v>1.024972</v>
      </c>
      <c r="JB299">
        <v>0.9405791</v>
      </c>
      <c r="JC299">
        <v>52.439970000000002</v>
      </c>
      <c r="JD299" s="1">
        <v>3.4624730000000002E-3</v>
      </c>
      <c r="JE299">
        <v>0.9793674</v>
      </c>
      <c r="JF299">
        <v>0.94056839999999997</v>
      </c>
      <c r="JG299">
        <v>53.201749999999997</v>
      </c>
      <c r="JH299" s="1">
        <v>3.3106279999999999E-3</v>
      </c>
      <c r="JI299">
        <v>0.93633759999999999</v>
      </c>
      <c r="JJ299">
        <v>0.9405367</v>
      </c>
      <c r="JK299">
        <v>53.390450000000001</v>
      </c>
      <c r="JL299" s="1">
        <v>3.165382E-3</v>
      </c>
      <c r="JM299">
        <v>0.89578210000000003</v>
      </c>
      <c r="JN299">
        <v>0.94056870000000004</v>
      </c>
      <c r="JO299">
        <v>52.247909999999997</v>
      </c>
      <c r="JP299" s="1">
        <v>3.0222539999999998E-3</v>
      </c>
      <c r="JQ299">
        <v>0.85745150000000003</v>
      </c>
      <c r="JR299">
        <v>0.94054090000000001</v>
      </c>
      <c r="JS299">
        <v>50.881689999999999</v>
      </c>
      <c r="JT299" s="1">
        <v>2.8871740000000002E-3</v>
      </c>
      <c r="JU299">
        <v>0.82118340000000001</v>
      </c>
      <c r="JV299">
        <v>0.94056879999999998</v>
      </c>
      <c r="JW299">
        <v>49.685459999999999</v>
      </c>
      <c r="JX299" s="1">
        <v>2.7597530000000002E-3</v>
      </c>
      <c r="JY299">
        <v>0.78680729999999999</v>
      </c>
      <c r="JZ299">
        <v>0.94056700000000004</v>
      </c>
      <c r="KA299">
        <v>48.353470000000002</v>
      </c>
      <c r="KB299" s="1">
        <v>2.6394679999999998E-3</v>
      </c>
      <c r="KC299">
        <v>0.75418629999999998</v>
      </c>
      <c r="KD299">
        <v>0.94056220000000001</v>
      </c>
      <c r="KE299">
        <v>47.365169999999999</v>
      </c>
      <c r="KF299" s="1">
        <v>2.5257529999999999E-3</v>
      </c>
      <c r="KG299">
        <v>0.72322699999999995</v>
      </c>
      <c r="KH299">
        <v>0.94054179999999998</v>
      </c>
      <c r="KI299">
        <v>46.471760000000003</v>
      </c>
      <c r="KJ299" s="1">
        <v>2.4182090000000002E-3</v>
      </c>
      <c r="KK299">
        <v>0.69382580000000005</v>
      </c>
      <c r="KL299">
        <v>0.94054470000000001</v>
      </c>
      <c r="KM299">
        <v>47.797899999999998</v>
      </c>
      <c r="KN299" s="1">
        <v>2.3163989999999998E-3</v>
      </c>
      <c r="KO299">
        <v>0.66589659999999995</v>
      </c>
      <c r="KP299">
        <v>0.94057590000000002</v>
      </c>
      <c r="KQ299">
        <v>51.545529999999999</v>
      </c>
      <c r="KR299" s="1">
        <v>2.22003E-3</v>
      </c>
      <c r="KS299">
        <v>0.63937440000000001</v>
      </c>
      <c r="KT299">
        <v>0.94057100000000005</v>
      </c>
      <c r="KU299">
        <v>55.909959999999998</v>
      </c>
      <c r="KV299" s="1">
        <v>2.12883E-3</v>
      </c>
      <c r="KW299">
        <v>0.61418980000000001</v>
      </c>
      <c r="KX299">
        <v>0.94053330000000002</v>
      </c>
      <c r="KY299">
        <v>57.624899999999997</v>
      </c>
      <c r="KZ299" s="1">
        <v>2.0423479999999998E-3</v>
      </c>
      <c r="LA299">
        <v>0.59025879999999997</v>
      </c>
      <c r="LB299">
        <v>0.94056070000000003</v>
      </c>
      <c r="LC299">
        <v>55.859960000000001</v>
      </c>
      <c r="LD299" s="1">
        <v>1.960205E-3</v>
      </c>
      <c r="LE299">
        <v>0.56739740000000005</v>
      </c>
      <c r="LF299">
        <v>0.94055109999999997</v>
      </c>
      <c r="LG299">
        <v>53.891330000000004</v>
      </c>
      <c r="LH299" s="1">
        <v>1.8818820000000001E-3</v>
      </c>
      <c r="LI299">
        <v>0.54560070000000005</v>
      </c>
      <c r="LJ299">
        <v>0.94056870000000004</v>
      </c>
      <c r="LK299">
        <v>52.863689999999998</v>
      </c>
      <c r="LL299" s="1">
        <v>1.8073620000000001E-3</v>
      </c>
      <c r="LM299">
        <v>0.52476990000000001</v>
      </c>
      <c r="LN299">
        <v>0.94057369999999996</v>
      </c>
      <c r="LO299">
        <v>51.554630000000003</v>
      </c>
      <c r="LP299" s="1">
        <v>1.736383E-3</v>
      </c>
      <c r="LQ299">
        <v>0.50490250000000003</v>
      </c>
      <c r="LR299">
        <v>0.94053690000000001</v>
      </c>
      <c r="LS299">
        <v>51.189529999999998</v>
      </c>
      <c r="LT299" s="1">
        <v>1.668765E-3</v>
      </c>
      <c r="LU299">
        <v>0.48590990000000001</v>
      </c>
      <c r="LV299">
        <v>0.94056609999999996</v>
      </c>
      <c r="LW299">
        <v>51.844990000000003</v>
      </c>
      <c r="LX299" s="1">
        <v>1.6042739999999999E-3</v>
      </c>
      <c r="LY299">
        <v>0.46776129999999999</v>
      </c>
      <c r="LZ299">
        <v>0.94056399999999996</v>
      </c>
      <c r="MA299">
        <v>51.714489999999998</v>
      </c>
      <c r="MB299" s="1">
        <v>1.5426470000000001E-3</v>
      </c>
      <c r="MC299">
        <v>0.45039190000000001</v>
      </c>
      <c r="MD299">
        <v>0.94054249999999995</v>
      </c>
      <c r="ME299">
        <v>51.372630000000001</v>
      </c>
      <c r="MF299" s="1">
        <v>1.4837940000000001E-3</v>
      </c>
      <c r="MG299">
        <v>0.43378650000000002</v>
      </c>
      <c r="MH299">
        <v>0.94054629999999995</v>
      </c>
      <c r="MI299">
        <v>50.511360000000003</v>
      </c>
      <c r="MJ299" s="1">
        <v>1.4275379999999999E-3</v>
      </c>
      <c r="MK299">
        <v>0.41790549999999999</v>
      </c>
      <c r="ML299">
        <v>0.94053180000000003</v>
      </c>
      <c r="MM299">
        <v>48.759830000000001</v>
      </c>
      <c r="MN299" s="1">
        <v>1.3734719999999999E-3</v>
      </c>
      <c r="MO299">
        <v>0.40269579999999999</v>
      </c>
      <c r="MP299">
        <v>0.94057400000000002</v>
      </c>
      <c r="MQ299">
        <v>47.956740000000003</v>
      </c>
      <c r="MR299" s="1">
        <v>1.3217330000000001E-3</v>
      </c>
      <c r="MS299">
        <v>0.38809709999999997</v>
      </c>
      <c r="MT299">
        <v>0.94057210000000002</v>
      </c>
      <c r="MU299">
        <v>47.500219999999999</v>
      </c>
      <c r="MV299" s="1">
        <v>1.2720679999999999E-3</v>
      </c>
      <c r="MW299">
        <v>0.37408920000000001</v>
      </c>
      <c r="MX299">
        <v>0.94054550000000003</v>
      </c>
      <c r="MY299">
        <v>48.41825</v>
      </c>
      <c r="MZ299" s="1">
        <v>1.2246889999999999E-3</v>
      </c>
      <c r="NA299">
        <v>0.36066350000000003</v>
      </c>
      <c r="NB299">
        <v>0.94056689999999998</v>
      </c>
      <c r="NC299">
        <v>49.477440000000001</v>
      </c>
      <c r="ND299" s="1">
        <v>1.1793420000000001E-3</v>
      </c>
      <c r="NE299">
        <v>0.34779389999999999</v>
      </c>
      <c r="NF299">
        <v>0.94055180000000005</v>
      </c>
      <c r="NG299">
        <v>51.430439999999997</v>
      </c>
      <c r="NH299" s="1">
        <v>1.1359720000000001E-3</v>
      </c>
      <c r="NI299">
        <v>0.33548549999999999</v>
      </c>
      <c r="NJ299">
        <v>0.94053330000000002</v>
      </c>
      <c r="NK299">
        <v>53.390329999999999</v>
      </c>
      <c r="NL299" s="1">
        <v>1.0944699999999999E-3</v>
      </c>
      <c r="NM299">
        <v>0.3236791</v>
      </c>
      <c r="NN299">
        <v>0.9405403</v>
      </c>
      <c r="NO299">
        <v>52.412019999999998</v>
      </c>
      <c r="NP299" s="1">
        <v>1.0548440000000001E-3</v>
      </c>
      <c r="NQ299">
        <v>0.3123705</v>
      </c>
      <c r="NR299">
        <v>0.94057080000000004</v>
      </c>
      <c r="NS299">
        <v>49.39922</v>
      </c>
      <c r="NT299" s="1">
        <v>1.0168880000000001E-3</v>
      </c>
      <c r="NU299">
        <v>0.30152960000000001</v>
      </c>
      <c r="NV299">
        <v>0.94053439999999999</v>
      </c>
      <c r="NW299">
        <v>47.596119999999999</v>
      </c>
      <c r="NX299" s="1">
        <v>9.8058150000000007E-4</v>
      </c>
      <c r="NY299">
        <v>0.29113929999999999</v>
      </c>
      <c r="NZ299">
        <v>0.94057139999999995</v>
      </c>
      <c r="OA299">
        <v>46.421230000000001</v>
      </c>
      <c r="OB299" s="1">
        <v>9.4591840000000005E-4</v>
      </c>
      <c r="OC299">
        <v>0.28115279999999998</v>
      </c>
      <c r="OD299">
        <v>0.94053830000000005</v>
      </c>
      <c r="OE299">
        <v>46.894289999999998</v>
      </c>
      <c r="OF299" s="1">
        <v>9.1271229999999998E-4</v>
      </c>
      <c r="OG299">
        <v>0.27155990000000002</v>
      </c>
      <c r="OH299">
        <v>0.94056810000000002</v>
      </c>
      <c r="OI299">
        <v>46.291420000000002</v>
      </c>
      <c r="OJ299" s="1">
        <v>8.8089600000000004E-4</v>
      </c>
      <c r="OK299">
        <v>0.26233830000000002</v>
      </c>
    </row>
    <row r="300" spans="1:401" x14ac:dyDescent="0.35">
      <c r="A300">
        <v>306</v>
      </c>
      <c r="B300" t="s">
        <v>4</v>
      </c>
      <c r="C300" t="s">
        <v>181</v>
      </c>
      <c r="D300" t="s">
        <v>306</v>
      </c>
      <c r="E300">
        <v>914.54939999999999</v>
      </c>
      <c r="F300">
        <v>1.0474140000000001</v>
      </c>
      <c r="G300">
        <v>26.712859999999999</v>
      </c>
      <c r="H300">
        <v>0</v>
      </c>
      <c r="I300">
        <v>0</v>
      </c>
      <c r="J300">
        <v>1.038689</v>
      </c>
      <c r="K300">
        <v>27.24924</v>
      </c>
      <c r="L300">
        <v>0</v>
      </c>
      <c r="M300">
        <v>0</v>
      </c>
      <c r="N300">
        <v>1.0301469999999999</v>
      </c>
      <c r="O300">
        <v>27.267510000000001</v>
      </c>
      <c r="P300">
        <v>0</v>
      </c>
      <c r="Q300">
        <v>0</v>
      </c>
      <c r="R300">
        <v>1.0224310000000001</v>
      </c>
      <c r="S300">
        <v>28.709790000000002</v>
      </c>
      <c r="T300">
        <v>0</v>
      </c>
      <c r="U300">
        <v>0</v>
      </c>
      <c r="V300">
        <v>1.015034</v>
      </c>
      <c r="W300">
        <v>29.75845</v>
      </c>
      <c r="X300">
        <v>0</v>
      </c>
      <c r="Y300">
        <v>0</v>
      </c>
      <c r="Z300">
        <v>1.0077240000000001</v>
      </c>
      <c r="AA300">
        <v>29.60285</v>
      </c>
      <c r="AB300">
        <v>0</v>
      </c>
      <c r="AC300">
        <v>0</v>
      </c>
      <c r="AD300">
        <v>1.0004839999999999</v>
      </c>
      <c r="AE300">
        <v>28.770790000000002</v>
      </c>
      <c r="AF300">
        <v>0</v>
      </c>
      <c r="AG300">
        <v>0</v>
      </c>
      <c r="AH300">
        <v>0.99344270000000001</v>
      </c>
      <c r="AI300">
        <v>27.75957</v>
      </c>
      <c r="AJ300">
        <v>0</v>
      </c>
      <c r="AK300">
        <v>0</v>
      </c>
      <c r="AL300">
        <v>0.98637549999999996</v>
      </c>
      <c r="AM300">
        <v>26.973009999999999</v>
      </c>
      <c r="AN300">
        <v>0</v>
      </c>
      <c r="AO300">
        <v>0</v>
      </c>
      <c r="AP300">
        <v>0.97989269999999995</v>
      </c>
      <c r="AQ300">
        <v>27.855260000000001</v>
      </c>
      <c r="AR300">
        <v>0</v>
      </c>
      <c r="AS300">
        <v>0</v>
      </c>
      <c r="AT300">
        <v>0.9735568</v>
      </c>
      <c r="AU300">
        <v>29.69933</v>
      </c>
      <c r="AV300">
        <v>0</v>
      </c>
      <c r="AW300">
        <v>0</v>
      </c>
      <c r="AX300">
        <v>0.96724120000000002</v>
      </c>
      <c r="AY300">
        <v>32.169750000000001</v>
      </c>
      <c r="AZ300">
        <v>0</v>
      </c>
      <c r="BA300">
        <v>0</v>
      </c>
      <c r="BB300">
        <v>0.96107830000000005</v>
      </c>
      <c r="BC300">
        <v>34.13984</v>
      </c>
      <c r="BD300">
        <v>0</v>
      </c>
      <c r="BE300">
        <v>0</v>
      </c>
      <c r="BF300">
        <v>0.95478929999999995</v>
      </c>
      <c r="BG300">
        <v>34.367440000000002</v>
      </c>
      <c r="BH300">
        <v>0</v>
      </c>
      <c r="BI300">
        <v>0</v>
      </c>
      <c r="BJ300">
        <v>0.94869740000000002</v>
      </c>
      <c r="BK300">
        <v>33.772559999999999</v>
      </c>
      <c r="BL300">
        <v>0</v>
      </c>
      <c r="BM300">
        <v>0</v>
      </c>
      <c r="BN300">
        <v>0.94269990000000004</v>
      </c>
      <c r="BO300">
        <v>33.068199999999997</v>
      </c>
      <c r="BP300" s="1">
        <v>9.8307930000000004E-36</v>
      </c>
      <c r="BQ300" s="1">
        <v>3.0082170000000001E-33</v>
      </c>
      <c r="BR300">
        <v>0.93820859999999995</v>
      </c>
      <c r="BS300">
        <v>32.105789999999999</v>
      </c>
      <c r="BT300" s="1">
        <v>5.7605640000000001E-24</v>
      </c>
      <c r="BU300" s="1">
        <v>1.101618E-21</v>
      </c>
      <c r="BV300">
        <v>0.93488479999999996</v>
      </c>
      <c r="BW300">
        <v>32.198309999999999</v>
      </c>
      <c r="BX300" s="1">
        <v>2.2963339999999998E-18</v>
      </c>
      <c r="BY300" s="1">
        <v>4.4121429999999999E-16</v>
      </c>
      <c r="BZ300">
        <v>0.93167449999999996</v>
      </c>
      <c r="CA300">
        <v>32.319310000000002</v>
      </c>
      <c r="CB300" s="1">
        <v>6.2982870000000001E-13</v>
      </c>
      <c r="CC300" s="1">
        <v>1.382051E-10</v>
      </c>
      <c r="CD300">
        <v>0.92912050000000002</v>
      </c>
      <c r="CE300">
        <v>32.457239999999999</v>
      </c>
      <c r="CF300" s="1">
        <v>1.238328E-9</v>
      </c>
      <c r="CG300" s="1">
        <v>2.8888179999999999E-7</v>
      </c>
      <c r="CH300">
        <v>0.92687019999999998</v>
      </c>
      <c r="CI300">
        <v>32.643590000000003</v>
      </c>
      <c r="CJ300" s="1">
        <v>4.0343379999999997E-7</v>
      </c>
      <c r="CK300" s="1">
        <v>9.80109E-5</v>
      </c>
      <c r="CL300">
        <v>0.92511239999999995</v>
      </c>
      <c r="CM300">
        <v>32.30603</v>
      </c>
      <c r="CN300" s="1">
        <v>4.0268410000000003E-5</v>
      </c>
      <c r="CO300" s="1">
        <v>1.0126899999999999E-2</v>
      </c>
      <c r="CP300">
        <v>0.92358850000000003</v>
      </c>
      <c r="CQ300">
        <v>32.291229999999999</v>
      </c>
      <c r="CR300" s="1">
        <v>1.6438760000000001E-3</v>
      </c>
      <c r="CS300">
        <v>0.42539389999999999</v>
      </c>
      <c r="CT300">
        <v>0.92209099999999999</v>
      </c>
      <c r="CU300">
        <v>32.217689999999997</v>
      </c>
      <c r="CV300" s="1">
        <v>3.2452479999999999E-2</v>
      </c>
      <c r="CW300">
        <v>8.6177779999999995</v>
      </c>
      <c r="CX300">
        <v>0.92051110000000003</v>
      </c>
      <c r="CY300">
        <v>32.262419999999999</v>
      </c>
      <c r="CZ300">
        <v>0.34726119999999999</v>
      </c>
      <c r="DA300">
        <v>94.450180000000003</v>
      </c>
      <c r="DB300">
        <v>0.91876559999999996</v>
      </c>
      <c r="DC300">
        <v>33.324669999999998</v>
      </c>
      <c r="DD300">
        <v>2.1958760000000002</v>
      </c>
      <c r="DE300">
        <v>610.21839999999997</v>
      </c>
      <c r="DF300">
        <v>0.91674610000000001</v>
      </c>
      <c r="DG300">
        <v>35.142490000000002</v>
      </c>
      <c r="DH300">
        <v>8.7812750000000008</v>
      </c>
      <c r="DI300">
        <v>2488.1219999999998</v>
      </c>
      <c r="DJ300">
        <v>0.914497</v>
      </c>
      <c r="DK300">
        <v>38.415889999999997</v>
      </c>
      <c r="DL300">
        <v>23.48873</v>
      </c>
      <c r="DM300">
        <v>6775.3810000000003</v>
      </c>
      <c r="DN300">
        <v>0.91187819999999997</v>
      </c>
      <c r="DO300">
        <v>42.035960000000003</v>
      </c>
      <c r="DP300">
        <v>44.097580000000001</v>
      </c>
      <c r="DQ300">
        <v>12931.44</v>
      </c>
      <c r="DR300">
        <v>0.9089623</v>
      </c>
      <c r="DS300">
        <v>42.423189999999998</v>
      </c>
      <c r="DT300">
        <v>60.633499999999998</v>
      </c>
      <c r="DU300">
        <v>18047.98</v>
      </c>
      <c r="DV300">
        <v>0.90573459999999995</v>
      </c>
      <c r="DW300">
        <v>41.401150000000001</v>
      </c>
      <c r="DX300">
        <v>63.443100000000001</v>
      </c>
      <c r="DY300">
        <v>19141.37</v>
      </c>
      <c r="DZ300">
        <v>0.90211889999999995</v>
      </c>
      <c r="EA300">
        <v>40.94041</v>
      </c>
      <c r="EB300">
        <v>52.224609999999998</v>
      </c>
      <c r="EC300">
        <v>15944.02</v>
      </c>
      <c r="ED300">
        <v>0.8982443</v>
      </c>
      <c r="EE300">
        <v>40.169780000000003</v>
      </c>
      <c r="EF300">
        <v>34.867260000000002</v>
      </c>
      <c r="EG300">
        <v>10757.17</v>
      </c>
      <c r="EH300">
        <v>0.89417329999999995</v>
      </c>
      <c r="EI300">
        <v>39.980139999999999</v>
      </c>
      <c r="EJ300">
        <v>19.410730000000001</v>
      </c>
      <c r="EK300">
        <v>6043.8119999999999</v>
      </c>
      <c r="EL300">
        <v>0.8901907</v>
      </c>
      <c r="EM300">
        <v>41.032040000000002</v>
      </c>
      <c r="EN300">
        <v>9.2417949999999998</v>
      </c>
      <c r="EO300">
        <v>2900.4609999999998</v>
      </c>
      <c r="EP300">
        <v>0.88647450000000005</v>
      </c>
      <c r="EQ300">
        <v>44.087350000000001</v>
      </c>
      <c r="ER300">
        <v>3.8515709999999999</v>
      </c>
      <c r="ES300">
        <v>1218.3</v>
      </c>
      <c r="ET300">
        <v>0.88309729999999997</v>
      </c>
      <c r="EU300">
        <v>46.818980000000003</v>
      </c>
      <c r="EV300">
        <v>1.4386509999999999</v>
      </c>
      <c r="EW300">
        <v>458.10770000000002</v>
      </c>
      <c r="EX300">
        <v>0.88013549999999996</v>
      </c>
      <c r="EY300">
        <v>46.483879999999999</v>
      </c>
      <c r="EZ300">
        <v>0.498253</v>
      </c>
      <c r="FA300">
        <v>159.19630000000001</v>
      </c>
      <c r="FB300">
        <v>0.87748459999999995</v>
      </c>
      <c r="FC300">
        <v>45.548929999999999</v>
      </c>
      <c r="FD300">
        <v>0.171676</v>
      </c>
      <c r="FE300">
        <v>54.726100000000002</v>
      </c>
      <c r="FF300">
        <v>0.87516780000000005</v>
      </c>
      <c r="FG300">
        <v>45.257669999999997</v>
      </c>
      <c r="FH300" s="1">
        <v>6.9845530000000003E-2</v>
      </c>
      <c r="FI300">
        <v>21.92052</v>
      </c>
      <c r="FJ300">
        <v>0.8732318</v>
      </c>
      <c r="FK300">
        <v>45.213470000000001</v>
      </c>
      <c r="FL300" s="1">
        <v>4.1797889999999997E-2</v>
      </c>
      <c r="FM300">
        <v>12.80082</v>
      </c>
      <c r="FN300">
        <v>0.87163049999999997</v>
      </c>
      <c r="FO300">
        <v>46.570349999999998</v>
      </c>
      <c r="FP300" s="1">
        <v>3.5531239999999999E-2</v>
      </c>
      <c r="FQ300">
        <v>10.726800000000001</v>
      </c>
      <c r="FR300">
        <v>0.87042260000000005</v>
      </c>
      <c r="FS300">
        <v>48.17839</v>
      </c>
      <c r="FT300">
        <v>3.4580560000000003E-2</v>
      </c>
      <c r="FU300">
        <v>10.403449999999999</v>
      </c>
      <c r="FV300">
        <v>0.869479</v>
      </c>
      <c r="FW300">
        <v>49.603659999999998</v>
      </c>
      <c r="FX300" s="1">
        <v>3.4123519999999997E-2</v>
      </c>
      <c r="FY300">
        <v>10.26928</v>
      </c>
      <c r="FZ300">
        <v>0.86874980000000002</v>
      </c>
      <c r="GA300">
        <v>49.35577</v>
      </c>
      <c r="GB300">
        <v>3.2962020000000002E-2</v>
      </c>
      <c r="GC300">
        <v>9.9320350000000008</v>
      </c>
      <c r="GD300">
        <v>0.86823490000000003</v>
      </c>
      <c r="GE300">
        <v>48.261450000000004</v>
      </c>
      <c r="GF300" s="1">
        <v>3.0988140000000001E-2</v>
      </c>
      <c r="GG300">
        <v>9.3499580000000009</v>
      </c>
      <c r="GH300">
        <v>0.86786010000000002</v>
      </c>
      <c r="GI300">
        <v>46.505209999999998</v>
      </c>
      <c r="GJ300" s="1">
        <v>2.8332980000000001E-2</v>
      </c>
      <c r="GK300">
        <v>8.5613580000000002</v>
      </c>
      <c r="GL300">
        <v>0.86758199999999996</v>
      </c>
      <c r="GM300">
        <v>45.341569999999997</v>
      </c>
      <c r="GN300" s="1">
        <v>2.5130409999999999E-2</v>
      </c>
      <c r="GO300">
        <v>7.6056910000000002</v>
      </c>
      <c r="GP300">
        <v>0.86738130000000002</v>
      </c>
      <c r="GQ300">
        <v>44.744459999999997</v>
      </c>
      <c r="GR300" s="1">
        <v>2.155056E-2</v>
      </c>
      <c r="GS300">
        <v>6.5337139999999998</v>
      </c>
      <c r="GT300">
        <v>0.86724950000000001</v>
      </c>
      <c r="GU300">
        <v>46.395000000000003</v>
      </c>
      <c r="GV300" s="1">
        <v>1.786712E-2</v>
      </c>
      <c r="GW300">
        <v>5.4259630000000003</v>
      </c>
      <c r="GX300">
        <v>0.86715070000000005</v>
      </c>
      <c r="GY300">
        <v>48.431669999999997</v>
      </c>
      <c r="GZ300" s="1">
        <v>1.442296E-2</v>
      </c>
      <c r="HA300">
        <v>4.3853600000000004</v>
      </c>
      <c r="HB300">
        <v>0.86711070000000001</v>
      </c>
      <c r="HC300">
        <v>50.519880000000001</v>
      </c>
      <c r="HD300" s="1">
        <v>1.151487E-2</v>
      </c>
      <c r="HE300">
        <v>3.5012050000000001</v>
      </c>
      <c r="HF300">
        <v>0.86706289999999997</v>
      </c>
      <c r="HG300">
        <v>51.629390000000001</v>
      </c>
      <c r="HH300" s="1">
        <v>9.2733490000000002E-3</v>
      </c>
      <c r="HI300">
        <v>2.8171309999999998</v>
      </c>
      <c r="HJ300">
        <v>0.86702860000000004</v>
      </c>
      <c r="HK300">
        <v>50.295520000000003</v>
      </c>
      <c r="HL300" s="1">
        <v>7.6713140000000003E-3</v>
      </c>
      <c r="HM300">
        <v>2.326257</v>
      </c>
      <c r="HN300">
        <v>0.86704119999999996</v>
      </c>
      <c r="HO300">
        <v>49.083869999999997</v>
      </c>
      <c r="HP300" s="1">
        <v>6.5795430000000002E-3</v>
      </c>
      <c r="HQ300">
        <v>1.991079</v>
      </c>
      <c r="HR300">
        <v>0.86700650000000001</v>
      </c>
      <c r="HS300">
        <v>48.249760000000002</v>
      </c>
      <c r="HT300" s="1">
        <v>5.8439540000000002E-3</v>
      </c>
      <c r="HU300">
        <v>1.7654209999999999</v>
      </c>
      <c r="HV300">
        <v>0.8669907</v>
      </c>
      <c r="HW300">
        <v>47.991689999999998</v>
      </c>
      <c r="HX300" s="1">
        <v>5.3343009999999996E-3</v>
      </c>
      <c r="HY300">
        <v>1.6094759999999999</v>
      </c>
      <c r="HZ300">
        <v>0.86700710000000003</v>
      </c>
      <c r="IA300">
        <v>49.875680000000003</v>
      </c>
      <c r="IB300" s="1">
        <v>4.9602910000000004E-3</v>
      </c>
      <c r="IC300">
        <v>1.4954460000000001</v>
      </c>
      <c r="ID300">
        <v>0.866981</v>
      </c>
      <c r="IE300">
        <v>53.608849999999997</v>
      </c>
      <c r="IF300" s="1">
        <v>4.6651269999999998E-3</v>
      </c>
      <c r="IG300">
        <v>1.4057299999999999</v>
      </c>
      <c r="IH300">
        <v>0.86697349999999995</v>
      </c>
      <c r="II300">
        <v>57.39611</v>
      </c>
      <c r="IJ300" s="1">
        <v>4.4158890000000001E-3</v>
      </c>
      <c r="IK300">
        <v>1.330308</v>
      </c>
      <c r="IL300">
        <v>0.86695739999999999</v>
      </c>
      <c r="IM300">
        <v>58.189889999999998</v>
      </c>
      <c r="IN300" s="1">
        <v>4.1963770000000003E-3</v>
      </c>
      <c r="IO300">
        <v>1.2638819999999999</v>
      </c>
      <c r="IP300">
        <v>0.86696519999999999</v>
      </c>
      <c r="IQ300">
        <v>56.796469999999999</v>
      </c>
      <c r="IR300" s="1">
        <v>3.9965299999999999E-3</v>
      </c>
      <c r="IS300">
        <v>1.2036469999999999</v>
      </c>
      <c r="IT300">
        <v>0.86696569999999995</v>
      </c>
      <c r="IU300">
        <v>54.938920000000003</v>
      </c>
      <c r="IV300" s="1">
        <v>3.8123129999999999E-3</v>
      </c>
      <c r="IW300">
        <v>1.148013</v>
      </c>
      <c r="IX300">
        <v>0.8669983</v>
      </c>
      <c r="IY300">
        <v>53.513840000000002</v>
      </c>
      <c r="IZ300" s="1">
        <v>3.639799E-3</v>
      </c>
      <c r="JA300">
        <v>1.096017</v>
      </c>
      <c r="JB300">
        <v>0.86699409999999999</v>
      </c>
      <c r="JC300">
        <v>52.417650000000002</v>
      </c>
      <c r="JD300" s="1">
        <v>3.4775320000000002E-3</v>
      </c>
      <c r="JE300">
        <v>1.047167</v>
      </c>
      <c r="JF300">
        <v>0.86698750000000002</v>
      </c>
      <c r="JG300">
        <v>53.245510000000003</v>
      </c>
      <c r="JH300" s="1">
        <v>3.3248679999999999E-3</v>
      </c>
      <c r="JI300">
        <v>1.001126</v>
      </c>
      <c r="JJ300">
        <v>0.86698059999999999</v>
      </c>
      <c r="JK300">
        <v>53.465420000000002</v>
      </c>
      <c r="JL300" s="1">
        <v>3.1787809999999999E-3</v>
      </c>
      <c r="JM300">
        <v>0.95766220000000002</v>
      </c>
      <c r="JN300">
        <v>0.86698750000000002</v>
      </c>
      <c r="JO300">
        <v>52.291629999999998</v>
      </c>
      <c r="JP300" s="1">
        <v>3.0349219999999998E-3</v>
      </c>
      <c r="JQ300">
        <v>0.91665540000000001</v>
      </c>
      <c r="JR300">
        <v>0.86698260000000005</v>
      </c>
      <c r="JS300">
        <v>50.931950000000001</v>
      </c>
      <c r="JT300" s="1">
        <v>2.8990880000000002E-3</v>
      </c>
      <c r="JU300">
        <v>0.87781819999999999</v>
      </c>
      <c r="JV300">
        <v>0.86698980000000003</v>
      </c>
      <c r="JW300">
        <v>49.732529999999997</v>
      </c>
      <c r="JX300" s="1">
        <v>2.7710629999999998E-3</v>
      </c>
      <c r="JY300">
        <v>0.84106610000000004</v>
      </c>
      <c r="JZ300">
        <v>0.86698589999999998</v>
      </c>
      <c r="KA300">
        <v>48.351460000000003</v>
      </c>
      <c r="KB300" s="1">
        <v>2.6501910000000001E-3</v>
      </c>
      <c r="KC300">
        <v>0.80616270000000001</v>
      </c>
      <c r="KD300">
        <v>0.86698379999999997</v>
      </c>
      <c r="KE300">
        <v>47.324939999999998</v>
      </c>
      <c r="KF300" s="1">
        <v>2.535902E-3</v>
      </c>
      <c r="KG300">
        <v>0.77303469999999996</v>
      </c>
      <c r="KH300">
        <v>0.86698379999999997</v>
      </c>
      <c r="KI300">
        <v>46.432459999999999</v>
      </c>
      <c r="KJ300" s="1">
        <v>2.4277930000000001E-3</v>
      </c>
      <c r="KK300">
        <v>0.74154799999999998</v>
      </c>
      <c r="KL300">
        <v>0.8669521</v>
      </c>
      <c r="KM300">
        <v>47.834209999999999</v>
      </c>
      <c r="KN300" s="1">
        <v>2.3255060000000002E-3</v>
      </c>
      <c r="KO300">
        <v>0.71167139999999995</v>
      </c>
      <c r="KP300">
        <v>0.86698719999999996</v>
      </c>
      <c r="KQ300">
        <v>51.724580000000003</v>
      </c>
      <c r="KR300" s="1">
        <v>2.228673E-3</v>
      </c>
      <c r="KS300">
        <v>0.6833188</v>
      </c>
      <c r="KT300">
        <v>0.86698249999999999</v>
      </c>
      <c r="KU300">
        <v>56.180630000000001</v>
      </c>
      <c r="KV300" s="1">
        <v>2.1370109999999999E-3</v>
      </c>
      <c r="KW300">
        <v>0.65637210000000001</v>
      </c>
      <c r="KX300">
        <v>0.86697880000000005</v>
      </c>
      <c r="KY300">
        <v>57.835790000000003</v>
      </c>
      <c r="KZ300" s="1">
        <v>2.050114E-3</v>
      </c>
      <c r="LA300">
        <v>0.63075910000000002</v>
      </c>
      <c r="LB300">
        <v>0.86698280000000005</v>
      </c>
      <c r="LC300">
        <v>55.888660000000002</v>
      </c>
      <c r="LD300" s="1">
        <v>1.9676189999999999E-3</v>
      </c>
      <c r="LE300">
        <v>0.60632359999999996</v>
      </c>
      <c r="LF300">
        <v>0.86698889999999995</v>
      </c>
      <c r="LG300">
        <v>53.806449999999998</v>
      </c>
      <c r="LH300" s="1">
        <v>1.888949E-3</v>
      </c>
      <c r="LI300">
        <v>0.58299710000000005</v>
      </c>
      <c r="LJ300">
        <v>0.86698909999999996</v>
      </c>
      <c r="LK300">
        <v>52.795549999999999</v>
      </c>
      <c r="LL300" s="1">
        <v>1.814106E-3</v>
      </c>
      <c r="LM300">
        <v>0.56074089999999999</v>
      </c>
      <c r="LN300">
        <v>0.86698410000000004</v>
      </c>
      <c r="LO300">
        <v>51.526919999999997</v>
      </c>
      <c r="LP300" s="1">
        <v>1.7428070000000001E-3</v>
      </c>
      <c r="LQ300">
        <v>0.53949760000000002</v>
      </c>
      <c r="LR300">
        <v>0.86698280000000005</v>
      </c>
      <c r="LS300">
        <v>51.215009999999999</v>
      </c>
      <c r="LT300" s="1">
        <v>1.6748959999999999E-3</v>
      </c>
      <c r="LU300">
        <v>0.5191846</v>
      </c>
      <c r="LV300">
        <v>0.86698660000000005</v>
      </c>
      <c r="LW300">
        <v>51.953740000000003</v>
      </c>
      <c r="LX300" s="1">
        <v>1.610142E-3</v>
      </c>
      <c r="LY300">
        <v>0.49978430000000001</v>
      </c>
      <c r="LZ300">
        <v>0.86697849999999999</v>
      </c>
      <c r="MA300">
        <v>51.832900000000002</v>
      </c>
      <c r="MB300" s="1">
        <v>1.5482429999999999E-3</v>
      </c>
      <c r="MC300">
        <v>0.48121209999999998</v>
      </c>
      <c r="MD300">
        <v>0.86698339999999996</v>
      </c>
      <c r="ME300">
        <v>51.456069999999997</v>
      </c>
      <c r="MF300" s="1">
        <v>1.4891240000000001E-3</v>
      </c>
      <c r="MG300">
        <v>0.46345029999999998</v>
      </c>
      <c r="MH300">
        <v>0.8669886</v>
      </c>
      <c r="MI300">
        <v>50.53884</v>
      </c>
      <c r="MJ300" s="1">
        <v>1.43264E-3</v>
      </c>
      <c r="MK300">
        <v>0.44647490000000001</v>
      </c>
      <c r="ML300">
        <v>0.8669772</v>
      </c>
      <c r="MM300">
        <v>48.703870000000002</v>
      </c>
      <c r="MN300" s="1">
        <v>1.378364E-3</v>
      </c>
      <c r="MO300">
        <v>0.43020659999999999</v>
      </c>
      <c r="MP300">
        <v>0.86699289999999996</v>
      </c>
      <c r="MQ300">
        <v>47.864800000000002</v>
      </c>
      <c r="MR300" s="1">
        <v>1.3264189999999999E-3</v>
      </c>
      <c r="MS300">
        <v>0.4146186</v>
      </c>
      <c r="MT300">
        <v>0.86698370000000002</v>
      </c>
      <c r="MU300">
        <v>47.445230000000002</v>
      </c>
      <c r="MV300" s="1">
        <v>1.276555E-3</v>
      </c>
      <c r="MW300">
        <v>0.39964460000000002</v>
      </c>
      <c r="MX300">
        <v>0.86698850000000005</v>
      </c>
      <c r="MY300">
        <v>48.420160000000003</v>
      </c>
      <c r="MZ300" s="1">
        <v>1.2289810000000001E-3</v>
      </c>
      <c r="NA300">
        <v>0.38529059999999998</v>
      </c>
      <c r="NB300">
        <v>0.86698649999999999</v>
      </c>
      <c r="NC300">
        <v>49.575180000000003</v>
      </c>
      <c r="ND300" s="1">
        <v>1.1834549999999999E-3</v>
      </c>
      <c r="NE300">
        <v>0.37152990000000002</v>
      </c>
      <c r="NF300">
        <v>0.86695670000000002</v>
      </c>
      <c r="NG300">
        <v>51.617089999999997</v>
      </c>
      <c r="NH300" s="1">
        <v>1.1398840000000001E-3</v>
      </c>
      <c r="NI300">
        <v>0.35836970000000001</v>
      </c>
      <c r="NJ300">
        <v>0.86698059999999999</v>
      </c>
      <c r="NK300">
        <v>53.62753</v>
      </c>
      <c r="NL300" s="1">
        <v>1.098218E-3</v>
      </c>
      <c r="NM300">
        <v>0.34575210000000001</v>
      </c>
      <c r="NN300">
        <v>0.86698280000000005</v>
      </c>
      <c r="NO300">
        <v>52.55406</v>
      </c>
      <c r="NP300" s="1">
        <v>1.058439E-3</v>
      </c>
      <c r="NQ300">
        <v>0.33366590000000002</v>
      </c>
      <c r="NR300">
        <v>0.86698949999999997</v>
      </c>
      <c r="NS300">
        <v>49.396850000000001</v>
      </c>
      <c r="NT300" s="1">
        <v>1.0203440000000001E-3</v>
      </c>
      <c r="NU300">
        <v>0.3220789</v>
      </c>
      <c r="NV300">
        <v>0.86697930000000001</v>
      </c>
      <c r="NW300">
        <v>47.548720000000003</v>
      </c>
      <c r="NX300" s="1">
        <v>9.8388129999999992E-4</v>
      </c>
      <c r="NY300">
        <v>0.31096550000000001</v>
      </c>
      <c r="NZ300">
        <v>0.86698260000000005</v>
      </c>
      <c r="OA300">
        <v>46.418669999999999</v>
      </c>
      <c r="OB300" s="1">
        <v>9.4908199999999996E-4</v>
      </c>
      <c r="OC300">
        <v>0.3002957</v>
      </c>
      <c r="OD300">
        <v>0.86698129999999995</v>
      </c>
      <c r="OE300">
        <v>46.972560000000001</v>
      </c>
      <c r="OF300" s="1">
        <v>9.1574919999999995E-4</v>
      </c>
      <c r="OG300">
        <v>0.29004829999999998</v>
      </c>
      <c r="OH300">
        <v>0.86698719999999996</v>
      </c>
      <c r="OI300">
        <v>46.397539999999999</v>
      </c>
      <c r="OJ300" s="1">
        <v>8.838273E-4</v>
      </c>
      <c r="OK300">
        <v>0.28019349999999998</v>
      </c>
    </row>
    <row r="301" spans="1:401" x14ac:dyDescent="0.35">
      <c r="A301">
        <v>307</v>
      </c>
      <c r="B301" t="s">
        <v>4</v>
      </c>
      <c r="C301" t="s">
        <v>181</v>
      </c>
      <c r="D301" t="s">
        <v>307</v>
      </c>
      <c r="E301">
        <v>892.90250000000003</v>
      </c>
      <c r="F301">
        <v>0.83174389999999998</v>
      </c>
      <c r="G301">
        <v>26.737130000000001</v>
      </c>
      <c r="H301">
        <v>0</v>
      </c>
      <c r="I301">
        <v>0</v>
      </c>
      <c r="J301">
        <v>0.82870460000000001</v>
      </c>
      <c r="K301">
        <v>27.275829999999999</v>
      </c>
      <c r="L301">
        <v>0</v>
      </c>
      <c r="M301">
        <v>0</v>
      </c>
      <c r="N301">
        <v>0.82572159999999994</v>
      </c>
      <c r="O301">
        <v>27.268059999999998</v>
      </c>
      <c r="P301">
        <v>0</v>
      </c>
      <c r="Q301">
        <v>0</v>
      </c>
      <c r="R301">
        <v>0.82379899999999995</v>
      </c>
      <c r="S301">
        <v>28.6831</v>
      </c>
      <c r="T301">
        <v>0</v>
      </c>
      <c r="U301">
        <v>0</v>
      </c>
      <c r="V301">
        <v>0.82236960000000003</v>
      </c>
      <c r="W301">
        <v>29.77927</v>
      </c>
      <c r="X301">
        <v>0</v>
      </c>
      <c r="Y301">
        <v>0</v>
      </c>
      <c r="Z301">
        <v>0.82112370000000001</v>
      </c>
      <c r="AA301">
        <v>29.65737</v>
      </c>
      <c r="AB301">
        <v>0</v>
      </c>
      <c r="AC301">
        <v>0</v>
      </c>
      <c r="AD301">
        <v>0.81990220000000003</v>
      </c>
      <c r="AE301">
        <v>28.804480000000002</v>
      </c>
      <c r="AF301">
        <v>0</v>
      </c>
      <c r="AG301">
        <v>0</v>
      </c>
      <c r="AH301">
        <v>0.81867400000000001</v>
      </c>
      <c r="AI301">
        <v>27.822330000000001</v>
      </c>
      <c r="AJ301">
        <v>0</v>
      </c>
      <c r="AK301">
        <v>0</v>
      </c>
      <c r="AL301">
        <v>0.81744779999999995</v>
      </c>
      <c r="AM301">
        <v>27.050650000000001</v>
      </c>
      <c r="AN301">
        <v>0</v>
      </c>
      <c r="AO301">
        <v>0</v>
      </c>
      <c r="AP301">
        <v>0.81669749999999997</v>
      </c>
      <c r="AQ301">
        <v>27.95947</v>
      </c>
      <c r="AR301">
        <v>0</v>
      </c>
      <c r="AS301">
        <v>0</v>
      </c>
      <c r="AT301">
        <v>0.81594089999999997</v>
      </c>
      <c r="AU301">
        <v>29.830120000000001</v>
      </c>
      <c r="AV301">
        <v>0</v>
      </c>
      <c r="AW301">
        <v>0</v>
      </c>
      <c r="AX301">
        <v>0.8154072</v>
      </c>
      <c r="AY301">
        <v>32.269269999999999</v>
      </c>
      <c r="AZ301">
        <v>0</v>
      </c>
      <c r="BA301">
        <v>0</v>
      </c>
      <c r="BB301">
        <v>0.81545369999999995</v>
      </c>
      <c r="BC301">
        <v>34.225290000000001</v>
      </c>
      <c r="BD301">
        <v>0</v>
      </c>
      <c r="BE301">
        <v>0</v>
      </c>
      <c r="BF301">
        <v>0.81582129999999997</v>
      </c>
      <c r="BG301">
        <v>34.400100000000002</v>
      </c>
      <c r="BH301">
        <v>0</v>
      </c>
      <c r="BI301">
        <v>0</v>
      </c>
      <c r="BJ301">
        <v>0.81640120000000005</v>
      </c>
      <c r="BK301">
        <v>33.75065</v>
      </c>
      <c r="BL301">
        <v>0</v>
      </c>
      <c r="BM301">
        <v>0</v>
      </c>
      <c r="BN301">
        <v>0.81701360000000001</v>
      </c>
      <c r="BO301">
        <v>33.086950000000002</v>
      </c>
      <c r="BP301" s="1">
        <v>1.225003E-36</v>
      </c>
      <c r="BQ301" s="1">
        <v>4.7204799999999996E-34</v>
      </c>
      <c r="BR301">
        <v>0.8181117</v>
      </c>
      <c r="BS301">
        <v>32.179490000000001</v>
      </c>
      <c r="BT301" s="1">
        <v>1.3046859999999999E-24</v>
      </c>
      <c r="BU301" s="1">
        <v>2.8260430000000002E-22</v>
      </c>
      <c r="BV301">
        <v>0.81934949999999995</v>
      </c>
      <c r="BW301">
        <v>32.315330000000003</v>
      </c>
      <c r="BX301" s="1">
        <v>2.0359299999999999E-19</v>
      </c>
      <c r="BY301" s="1">
        <v>7.8170819999999996E-17</v>
      </c>
      <c r="BZ301">
        <v>0.82065639999999995</v>
      </c>
      <c r="CA301">
        <v>32.476970000000001</v>
      </c>
      <c r="CB301" s="1">
        <v>2.8326259999999998E-13</v>
      </c>
      <c r="CC301" s="1">
        <v>7.2514250000000001E-11</v>
      </c>
      <c r="CD301">
        <v>0.82236770000000003</v>
      </c>
      <c r="CE301">
        <v>32.555950000000003</v>
      </c>
      <c r="CF301" s="1">
        <v>6.8111420000000003E-10</v>
      </c>
      <c r="CG301" s="1">
        <v>1.851948E-7</v>
      </c>
      <c r="CH301">
        <v>0.82407390000000003</v>
      </c>
      <c r="CI301">
        <v>32.708030000000001</v>
      </c>
      <c r="CJ301" s="1">
        <v>2.4933319999999998E-7</v>
      </c>
      <c r="CK301" s="1">
        <v>7.0925909999999999E-5</v>
      </c>
      <c r="CL301">
        <v>0.82577849999999997</v>
      </c>
      <c r="CM301">
        <v>32.278199999999998</v>
      </c>
      <c r="CN301" s="1">
        <v>2.7120720000000001E-5</v>
      </c>
      <c r="CO301" s="1">
        <v>8.0350669999999999E-3</v>
      </c>
      <c r="CP301">
        <v>0.82716129999999999</v>
      </c>
      <c r="CQ301">
        <v>32.206809999999997</v>
      </c>
      <c r="CR301" s="1">
        <v>1.187114E-3</v>
      </c>
      <c r="CS301">
        <v>0.36435909999999999</v>
      </c>
      <c r="CT301">
        <v>0.82820709999999997</v>
      </c>
      <c r="CU301">
        <v>32.152360000000002</v>
      </c>
      <c r="CV301" s="1">
        <v>2.486851E-2</v>
      </c>
      <c r="CW301">
        <v>7.888439</v>
      </c>
      <c r="CX301">
        <v>0.82889809999999997</v>
      </c>
      <c r="CY301">
        <v>32.241129999999998</v>
      </c>
      <c r="CZ301">
        <v>0.28033449999999999</v>
      </c>
      <c r="DA301">
        <v>91.752560000000003</v>
      </c>
      <c r="DB301">
        <v>0.82929710000000001</v>
      </c>
      <c r="DC301">
        <v>33.398879999999998</v>
      </c>
      <c r="DD301">
        <v>1.8569230000000001</v>
      </c>
      <c r="DE301">
        <v>625.6019</v>
      </c>
      <c r="DF301">
        <v>0.82953790000000005</v>
      </c>
      <c r="DG301">
        <v>35.329630000000002</v>
      </c>
      <c r="DH301">
        <v>7.7430709999999996</v>
      </c>
      <c r="DI301">
        <v>2679.76</v>
      </c>
      <c r="DJ301">
        <v>0.82962820000000004</v>
      </c>
      <c r="DK301">
        <v>38.675899999999999</v>
      </c>
      <c r="DL301">
        <v>21.51192</v>
      </c>
      <c r="DM301">
        <v>7636.058</v>
      </c>
      <c r="DN301">
        <v>0.82965219999999995</v>
      </c>
      <c r="DO301">
        <v>42.307070000000003</v>
      </c>
      <c r="DP301">
        <v>41.799129999999998</v>
      </c>
      <c r="DQ301">
        <v>15196.71</v>
      </c>
      <c r="DR301">
        <v>0.82966569999999995</v>
      </c>
      <c r="DS301">
        <v>42.575499999999998</v>
      </c>
      <c r="DT301">
        <v>59.293950000000002</v>
      </c>
      <c r="DU301">
        <v>22042.799999999999</v>
      </c>
      <c r="DV301">
        <v>0.82974119999999996</v>
      </c>
      <c r="DW301">
        <v>41.358069999999998</v>
      </c>
      <c r="DX301">
        <v>63.813609999999997</v>
      </c>
      <c r="DY301">
        <v>24207.11</v>
      </c>
      <c r="DZ301">
        <v>0.82977809999999996</v>
      </c>
      <c r="EA301">
        <v>40.887329999999999</v>
      </c>
      <c r="EB301">
        <v>53.879559999999998</v>
      </c>
      <c r="EC301">
        <v>20835.59</v>
      </c>
      <c r="ED301">
        <v>0.82998289999999997</v>
      </c>
      <c r="EE301">
        <v>40.199829999999999</v>
      </c>
      <c r="EF301">
        <v>36.800179999999997</v>
      </c>
      <c r="EG301">
        <v>14477.32</v>
      </c>
      <c r="EH301">
        <v>0.83033100000000004</v>
      </c>
      <c r="EI301">
        <v>40.069609999999997</v>
      </c>
      <c r="EJ301">
        <v>20.904879999999999</v>
      </c>
      <c r="EK301">
        <v>8352.6620000000003</v>
      </c>
      <c r="EL301">
        <v>0.83067270000000004</v>
      </c>
      <c r="EM301">
        <v>41.186839999999997</v>
      </c>
      <c r="EN301">
        <v>10.13081</v>
      </c>
      <c r="EO301">
        <v>4104.5240000000003</v>
      </c>
      <c r="EP301">
        <v>0.82939280000000004</v>
      </c>
      <c r="EQ301">
        <v>44.31617</v>
      </c>
      <c r="ER301">
        <v>4.2880929999999999</v>
      </c>
      <c r="ES301">
        <v>1759.9290000000001</v>
      </c>
      <c r="ET301">
        <v>0.82852079999999995</v>
      </c>
      <c r="EU301">
        <v>47.051720000000003</v>
      </c>
      <c r="EV301">
        <v>1.6222460000000001</v>
      </c>
      <c r="EW301">
        <v>673.18600000000004</v>
      </c>
      <c r="EX301">
        <v>0.82787840000000001</v>
      </c>
      <c r="EY301">
        <v>46.57582</v>
      </c>
      <c r="EZ301">
        <v>0.56621370000000004</v>
      </c>
      <c r="FA301">
        <v>236.53489999999999</v>
      </c>
      <c r="FB301">
        <v>0.8273625</v>
      </c>
      <c r="FC301">
        <v>45.452919999999999</v>
      </c>
      <c r="FD301">
        <v>0.1941823</v>
      </c>
      <c r="FE301">
        <v>80.991020000000006</v>
      </c>
      <c r="FF301">
        <v>0.82701000000000002</v>
      </c>
      <c r="FG301">
        <v>45.126309999999997</v>
      </c>
      <c r="FH301" s="1">
        <v>7.6525339999999997E-2</v>
      </c>
      <c r="FI301">
        <v>31.231349999999999</v>
      </c>
      <c r="FJ301">
        <v>0.82674289999999995</v>
      </c>
      <c r="FK301">
        <v>45.135590000000001</v>
      </c>
      <c r="FL301" s="1">
        <v>4.3503569999999998E-2</v>
      </c>
      <c r="FM301">
        <v>17.06204</v>
      </c>
      <c r="FN301">
        <v>0.8266947</v>
      </c>
      <c r="FO301">
        <v>46.570419999999999</v>
      </c>
      <c r="FP301" s="1">
        <v>3.5854440000000001E-2</v>
      </c>
      <c r="FQ301">
        <v>13.68915</v>
      </c>
      <c r="FR301">
        <v>0.82675080000000001</v>
      </c>
      <c r="FS301">
        <v>48.28754</v>
      </c>
      <c r="FT301">
        <v>3.4624299999999997E-2</v>
      </c>
      <c r="FU301">
        <v>13.116860000000001</v>
      </c>
      <c r="FV301">
        <v>0.82686760000000004</v>
      </c>
      <c r="FW301">
        <v>49.781089999999999</v>
      </c>
      <c r="FX301" s="1">
        <v>3.4196980000000002E-2</v>
      </c>
      <c r="FY301">
        <v>12.95243</v>
      </c>
      <c r="FZ301">
        <v>0.82693709999999998</v>
      </c>
      <c r="GA301">
        <v>49.526060000000001</v>
      </c>
      <c r="GB301">
        <v>3.3126879999999997E-2</v>
      </c>
      <c r="GC301">
        <v>12.56884</v>
      </c>
      <c r="GD301">
        <v>0.82707520000000001</v>
      </c>
      <c r="GE301">
        <v>48.360320000000002</v>
      </c>
      <c r="GF301" s="1">
        <v>3.1239349999999999E-2</v>
      </c>
      <c r="GG301">
        <v>11.877319999999999</v>
      </c>
      <c r="GH301">
        <v>0.82716199999999995</v>
      </c>
      <c r="GI301">
        <v>46.509909999999998</v>
      </c>
      <c r="GJ301" s="1">
        <v>2.8654039999999999E-2</v>
      </c>
      <c r="GK301">
        <v>10.9185</v>
      </c>
      <c r="GL301">
        <v>0.82729920000000001</v>
      </c>
      <c r="GM301">
        <v>45.281930000000003</v>
      </c>
      <c r="GN301" s="1">
        <v>2.5506839999999999E-2</v>
      </c>
      <c r="GO301">
        <v>9.7432230000000004</v>
      </c>
      <c r="GP301">
        <v>0.8273914</v>
      </c>
      <c r="GQ301">
        <v>44.681460000000001</v>
      </c>
      <c r="GR301" s="1">
        <v>2.1959320000000001E-2</v>
      </c>
      <c r="GS301">
        <v>8.4111449999999994</v>
      </c>
      <c r="GT301">
        <v>0.82741480000000001</v>
      </c>
      <c r="GU301">
        <v>46.407559999999997</v>
      </c>
      <c r="GV301" s="1">
        <v>1.8272509999999999E-2</v>
      </c>
      <c r="GW301">
        <v>7.0179939999999998</v>
      </c>
      <c r="GX301">
        <v>0.82747219999999999</v>
      </c>
      <c r="GY301">
        <v>48.575040000000001</v>
      </c>
      <c r="GZ301" s="1">
        <v>1.4787049999999999E-2</v>
      </c>
      <c r="HA301">
        <v>5.6910429999999996</v>
      </c>
      <c r="HB301">
        <v>0.82752049999999999</v>
      </c>
      <c r="HC301">
        <v>50.732779999999998</v>
      </c>
      <c r="HD301" s="1">
        <v>1.181078E-2</v>
      </c>
      <c r="HE301">
        <v>4.5473270000000001</v>
      </c>
      <c r="HF301">
        <v>0.82753089999999996</v>
      </c>
      <c r="HG301">
        <v>51.849290000000003</v>
      </c>
      <c r="HH301" s="1">
        <v>9.4937000000000007E-3</v>
      </c>
      <c r="HI301">
        <v>3.6508910000000001</v>
      </c>
      <c r="HJ301">
        <v>0.82759380000000005</v>
      </c>
      <c r="HK301">
        <v>50.39443</v>
      </c>
      <c r="HL301" s="1">
        <v>7.8251320000000003E-3</v>
      </c>
      <c r="HM301">
        <v>3.0011679999999998</v>
      </c>
      <c r="HN301">
        <v>0.8276095</v>
      </c>
      <c r="HO301">
        <v>49.02337</v>
      </c>
      <c r="HP301" s="1">
        <v>6.6833509999999997E-3</v>
      </c>
      <c r="HQ301">
        <v>2.5549710000000001</v>
      </c>
      <c r="HR301">
        <v>0.82757789999999998</v>
      </c>
      <c r="HS301">
        <v>48.136980000000001</v>
      </c>
      <c r="HT301" s="1">
        <v>5.9141690000000004E-3</v>
      </c>
      <c r="HU301">
        <v>2.2544300000000002</v>
      </c>
      <c r="HV301">
        <v>0.82760909999999999</v>
      </c>
      <c r="HW301">
        <v>47.90137</v>
      </c>
      <c r="HX301" s="1">
        <v>5.383975E-3</v>
      </c>
      <c r="HY301">
        <v>2.048038</v>
      </c>
      <c r="HZ301">
        <v>0.82758279999999995</v>
      </c>
      <c r="IA301">
        <v>49.896129999999999</v>
      </c>
      <c r="IB301" s="1">
        <v>4.9977540000000001E-3</v>
      </c>
      <c r="IC301">
        <v>1.8985190000000001</v>
      </c>
      <c r="ID301">
        <v>0.8276038</v>
      </c>
      <c r="IE301">
        <v>53.815750000000001</v>
      </c>
      <c r="IF301" s="1">
        <v>4.6955909999999998E-3</v>
      </c>
      <c r="IG301">
        <v>1.7821450000000001</v>
      </c>
      <c r="IH301">
        <v>0.82759959999999999</v>
      </c>
      <c r="II301">
        <v>57.735610000000001</v>
      </c>
      <c r="IJ301" s="1">
        <v>4.4421160000000003E-3</v>
      </c>
      <c r="IK301">
        <v>1.685211</v>
      </c>
      <c r="IL301">
        <v>0.82762210000000003</v>
      </c>
      <c r="IM301">
        <v>58.496830000000003</v>
      </c>
      <c r="IN301" s="1">
        <v>4.2198649999999997E-3</v>
      </c>
      <c r="IO301">
        <v>1.600309</v>
      </c>
      <c r="IP301">
        <v>0.82762000000000002</v>
      </c>
      <c r="IQ301">
        <v>56.942500000000003</v>
      </c>
      <c r="IR301" s="1">
        <v>4.018008E-3</v>
      </c>
      <c r="IS301">
        <v>1.523604</v>
      </c>
      <c r="IT301">
        <v>0.82762270000000004</v>
      </c>
      <c r="IU301">
        <v>54.943240000000003</v>
      </c>
      <c r="IV301" s="1">
        <v>3.832308E-3</v>
      </c>
      <c r="IW301">
        <v>1.452922</v>
      </c>
      <c r="IX301">
        <v>0.82762840000000004</v>
      </c>
      <c r="IY301">
        <v>53.475090000000002</v>
      </c>
      <c r="IZ301" s="1">
        <v>3.6585670000000002E-3</v>
      </c>
      <c r="JA301">
        <v>1.3869689999999999</v>
      </c>
      <c r="JB301">
        <v>0.82765789999999995</v>
      </c>
      <c r="JC301">
        <v>52.382809999999999</v>
      </c>
      <c r="JD301" s="1">
        <v>3.4951679999999999E-3</v>
      </c>
      <c r="JE301">
        <v>1.325026</v>
      </c>
      <c r="JF301">
        <v>0.82761600000000002</v>
      </c>
      <c r="JG301">
        <v>53.281109999999998</v>
      </c>
      <c r="JH301" s="1">
        <v>3.3415329999999998E-3</v>
      </c>
      <c r="JI301">
        <v>1.2666630000000001</v>
      </c>
      <c r="JJ301">
        <v>0.82765109999999997</v>
      </c>
      <c r="JK301">
        <v>53.578060000000001</v>
      </c>
      <c r="JL301" s="1">
        <v>3.1944949999999999E-3</v>
      </c>
      <c r="JM301">
        <v>1.211571</v>
      </c>
      <c r="JN301">
        <v>0.82765409999999995</v>
      </c>
      <c r="JO301">
        <v>52.384030000000003</v>
      </c>
      <c r="JP301" s="1">
        <v>3.0497459999999999E-3</v>
      </c>
      <c r="JQ301">
        <v>1.1595979999999999</v>
      </c>
      <c r="JR301">
        <v>0.82765040000000001</v>
      </c>
      <c r="JS301">
        <v>51.000109999999999</v>
      </c>
      <c r="JT301" s="1">
        <v>2.9130760000000001E-3</v>
      </c>
      <c r="JU301">
        <v>1.110393</v>
      </c>
      <c r="JV301">
        <v>0.82760789999999995</v>
      </c>
      <c r="JW301">
        <v>49.799579999999999</v>
      </c>
      <c r="JX301" s="1">
        <v>2.7842359999999998E-3</v>
      </c>
      <c r="JY301">
        <v>1.0638049999999999</v>
      </c>
      <c r="JZ301">
        <v>0.82761320000000005</v>
      </c>
      <c r="KA301">
        <v>48.362000000000002</v>
      </c>
      <c r="KB301" s="1">
        <v>2.662696E-3</v>
      </c>
      <c r="KC301">
        <v>1.0195989999999999</v>
      </c>
      <c r="KD301">
        <v>0.82761530000000005</v>
      </c>
      <c r="KE301">
        <v>47.283540000000002</v>
      </c>
      <c r="KF301" s="1">
        <v>2.5477659999999999E-3</v>
      </c>
      <c r="KG301">
        <v>0.97765440000000003</v>
      </c>
      <c r="KH301">
        <v>0.82765140000000004</v>
      </c>
      <c r="KI301">
        <v>46.376510000000003</v>
      </c>
      <c r="KJ301" s="1">
        <v>2.4390380000000001E-3</v>
      </c>
      <c r="KK301">
        <v>0.93778890000000004</v>
      </c>
      <c r="KL301">
        <v>0.82765259999999996</v>
      </c>
      <c r="KM301">
        <v>47.839269999999999</v>
      </c>
      <c r="KN301" s="1">
        <v>2.3361789999999999E-3</v>
      </c>
      <c r="KO301">
        <v>0.89993880000000004</v>
      </c>
      <c r="KP301">
        <v>0.82760509999999998</v>
      </c>
      <c r="KQ301">
        <v>51.913060000000002</v>
      </c>
      <c r="KR301" s="1">
        <v>2.2387280000000002E-3</v>
      </c>
      <c r="KS301">
        <v>0.86401629999999996</v>
      </c>
      <c r="KT301">
        <v>0.82761169999999995</v>
      </c>
      <c r="KU301">
        <v>56.513590000000001</v>
      </c>
      <c r="KV301" s="1">
        <v>2.146579E-3</v>
      </c>
      <c r="KW301">
        <v>0.82989869999999999</v>
      </c>
      <c r="KX301">
        <v>0.82761220000000002</v>
      </c>
      <c r="KY301">
        <v>58.135370000000002</v>
      </c>
      <c r="KZ301" s="1">
        <v>2.0592039999999998E-3</v>
      </c>
      <c r="LA301">
        <v>0.79747089999999998</v>
      </c>
      <c r="LB301">
        <v>0.82762000000000002</v>
      </c>
      <c r="LC301">
        <v>55.975250000000003</v>
      </c>
      <c r="LD301" s="1">
        <v>1.9763020000000001E-3</v>
      </c>
      <c r="LE301">
        <v>0.7665516</v>
      </c>
      <c r="LF301">
        <v>0.82765319999999998</v>
      </c>
      <c r="LG301">
        <v>53.712530000000001</v>
      </c>
      <c r="LH301" s="1">
        <v>1.897209E-3</v>
      </c>
      <c r="LI301">
        <v>0.73703129999999994</v>
      </c>
      <c r="LJ301">
        <v>0.82760599999999995</v>
      </c>
      <c r="LK301">
        <v>52.700760000000002</v>
      </c>
      <c r="LL301" s="1">
        <v>1.8219480000000001E-3</v>
      </c>
      <c r="LM301">
        <v>0.70885410000000004</v>
      </c>
      <c r="LN301">
        <v>0.82761370000000001</v>
      </c>
      <c r="LO301">
        <v>51.487830000000002</v>
      </c>
      <c r="LP301" s="1">
        <v>1.7503200000000001E-3</v>
      </c>
      <c r="LQ301">
        <v>0.68198400000000003</v>
      </c>
      <c r="LR301">
        <v>0.82760370000000005</v>
      </c>
      <c r="LS301">
        <v>51.234439999999999</v>
      </c>
      <c r="LT301" s="1">
        <v>1.6820610000000001E-3</v>
      </c>
      <c r="LU301">
        <v>0.6562791</v>
      </c>
      <c r="LV301">
        <v>0.82761720000000005</v>
      </c>
      <c r="LW301">
        <v>52.07985</v>
      </c>
      <c r="LX301" s="1">
        <v>1.6169870000000001E-3</v>
      </c>
      <c r="LY301">
        <v>0.63173069999999998</v>
      </c>
      <c r="LZ301">
        <v>0.82761240000000003</v>
      </c>
      <c r="MA301">
        <v>52.008499999999998</v>
      </c>
      <c r="MB301" s="1">
        <v>1.5547810000000001E-3</v>
      </c>
      <c r="MC301">
        <v>0.60823249999999995</v>
      </c>
      <c r="MD301">
        <v>0.8276116</v>
      </c>
      <c r="ME301">
        <v>51.580840000000002</v>
      </c>
      <c r="MF301" s="1">
        <v>1.495358E-3</v>
      </c>
      <c r="MG301">
        <v>0.58575679999999997</v>
      </c>
      <c r="MH301">
        <v>0.82760849999999997</v>
      </c>
      <c r="MI301">
        <v>50.597250000000003</v>
      </c>
      <c r="MJ301" s="1">
        <v>1.438595E-3</v>
      </c>
      <c r="MK301">
        <v>0.56428750000000005</v>
      </c>
      <c r="ML301">
        <v>0.82764859999999996</v>
      </c>
      <c r="MM301">
        <v>48.653019999999998</v>
      </c>
      <c r="MN301" s="1">
        <v>1.3840809999999999E-3</v>
      </c>
      <c r="MO301">
        <v>0.54371179999999997</v>
      </c>
      <c r="MP301">
        <v>0.82760990000000001</v>
      </c>
      <c r="MQ301">
        <v>47.744430000000001</v>
      </c>
      <c r="MR301" s="1">
        <v>1.3318640000000001E-3</v>
      </c>
      <c r="MS301">
        <v>0.52398840000000002</v>
      </c>
      <c r="MT301">
        <v>0.82761399999999996</v>
      </c>
      <c r="MU301">
        <v>47.359819999999999</v>
      </c>
      <c r="MV301" s="1">
        <v>1.2817849999999999E-3</v>
      </c>
      <c r="MW301">
        <v>0.50505500000000003</v>
      </c>
      <c r="MX301">
        <v>0.82760990000000001</v>
      </c>
      <c r="MY301">
        <v>48.413089999999997</v>
      </c>
      <c r="MZ301" s="1">
        <v>1.233987E-3</v>
      </c>
      <c r="NA301">
        <v>0.48690369999999999</v>
      </c>
      <c r="NB301">
        <v>0.82765330000000004</v>
      </c>
      <c r="NC301">
        <v>49.673879999999997</v>
      </c>
      <c r="ND301" s="1">
        <v>1.188255E-3</v>
      </c>
      <c r="NE301">
        <v>0.46950239999999999</v>
      </c>
      <c r="NF301">
        <v>0.8276192</v>
      </c>
      <c r="NG301">
        <v>51.835839999999997</v>
      </c>
      <c r="NH301" s="1">
        <v>1.144459E-3</v>
      </c>
      <c r="NI301">
        <v>0.4528413</v>
      </c>
      <c r="NJ301">
        <v>0.82760389999999995</v>
      </c>
      <c r="NK301">
        <v>53.927529999999997</v>
      </c>
      <c r="NL301" s="1">
        <v>1.102596E-3</v>
      </c>
      <c r="NM301">
        <v>0.43689070000000002</v>
      </c>
      <c r="NN301">
        <v>0.82761439999999997</v>
      </c>
      <c r="NO301">
        <v>52.78407</v>
      </c>
      <c r="NP301" s="1">
        <v>1.062646E-3</v>
      </c>
      <c r="NQ301">
        <v>0.4216068</v>
      </c>
      <c r="NR301">
        <v>0.82765699999999998</v>
      </c>
      <c r="NS301">
        <v>49.430050000000001</v>
      </c>
      <c r="NT301" s="1">
        <v>1.024379E-3</v>
      </c>
      <c r="NU301">
        <v>0.40695399999999998</v>
      </c>
      <c r="NV301">
        <v>0.82765060000000001</v>
      </c>
      <c r="NW301">
        <v>47.493029999999997</v>
      </c>
      <c r="NX301" s="1">
        <v>9.8774280000000006E-4</v>
      </c>
      <c r="NY301">
        <v>0.39289990000000002</v>
      </c>
      <c r="NZ301">
        <v>0.82765100000000003</v>
      </c>
      <c r="OA301">
        <v>46.407249999999998</v>
      </c>
      <c r="OB301" s="1">
        <v>9.5277480000000004E-4</v>
      </c>
      <c r="OC301">
        <v>0.3794054</v>
      </c>
      <c r="OD301">
        <v>0.82761070000000003</v>
      </c>
      <c r="OE301">
        <v>47.046959999999999</v>
      </c>
      <c r="OF301" s="1">
        <v>9.1929849999999999E-4</v>
      </c>
      <c r="OG301">
        <v>0.366448</v>
      </c>
      <c r="OH301">
        <v>0.82765359999999999</v>
      </c>
      <c r="OI301">
        <v>46.542340000000003</v>
      </c>
      <c r="OJ301" s="1">
        <v>8.8723879999999999E-4</v>
      </c>
      <c r="OK301">
        <v>0.3539911</v>
      </c>
    </row>
    <row r="302" spans="1:401" x14ac:dyDescent="0.35">
      <c r="A302">
        <v>308</v>
      </c>
      <c r="B302" t="s">
        <v>4</v>
      </c>
      <c r="C302" t="s">
        <v>181</v>
      </c>
      <c r="D302" t="s">
        <v>308</v>
      </c>
      <c r="E302">
        <v>882.74350000000004</v>
      </c>
      <c r="F302">
        <v>0.62513419999999997</v>
      </c>
      <c r="G302">
        <v>26.764559999999999</v>
      </c>
      <c r="H302">
        <v>0</v>
      </c>
      <c r="I302">
        <v>0</v>
      </c>
      <c r="J302">
        <v>0.6209865</v>
      </c>
      <c r="K302">
        <v>27.292200000000001</v>
      </c>
      <c r="L302">
        <v>0</v>
      </c>
      <c r="M302">
        <v>0</v>
      </c>
      <c r="N302">
        <v>0.61699919999999997</v>
      </c>
      <c r="O302">
        <v>27.270990000000001</v>
      </c>
      <c r="P302">
        <v>0</v>
      </c>
      <c r="Q302">
        <v>0</v>
      </c>
      <c r="R302">
        <v>0.61398710000000001</v>
      </c>
      <c r="S302">
        <v>28.636949999999999</v>
      </c>
      <c r="T302">
        <v>0</v>
      </c>
      <c r="U302">
        <v>0</v>
      </c>
      <c r="V302">
        <v>0.61092170000000001</v>
      </c>
      <c r="W302">
        <v>29.7883</v>
      </c>
      <c r="X302">
        <v>0</v>
      </c>
      <c r="Y302">
        <v>0</v>
      </c>
      <c r="Z302">
        <v>0.60754149999999996</v>
      </c>
      <c r="AA302">
        <v>29.71294</v>
      </c>
      <c r="AB302">
        <v>0</v>
      </c>
      <c r="AC302">
        <v>0</v>
      </c>
      <c r="AD302">
        <v>0.60411959999999998</v>
      </c>
      <c r="AE302">
        <v>28.842700000000001</v>
      </c>
      <c r="AF302">
        <v>0</v>
      </c>
      <c r="AG302">
        <v>0</v>
      </c>
      <c r="AH302">
        <v>0.60067479999999995</v>
      </c>
      <c r="AI302">
        <v>27.884409999999999</v>
      </c>
      <c r="AJ302">
        <v>0</v>
      </c>
      <c r="AK302">
        <v>0</v>
      </c>
      <c r="AL302">
        <v>0.597248</v>
      </c>
      <c r="AM302">
        <v>27.122340000000001</v>
      </c>
      <c r="AN302">
        <v>0</v>
      </c>
      <c r="AO302">
        <v>0</v>
      </c>
      <c r="AP302">
        <v>0.59430830000000001</v>
      </c>
      <c r="AQ302">
        <v>28.035160000000001</v>
      </c>
      <c r="AR302">
        <v>0</v>
      </c>
      <c r="AS302">
        <v>0</v>
      </c>
      <c r="AT302">
        <v>0.59151390000000004</v>
      </c>
      <c r="AU302">
        <v>29.925380000000001</v>
      </c>
      <c r="AV302">
        <v>0</v>
      </c>
      <c r="AW302">
        <v>0</v>
      </c>
      <c r="AX302">
        <v>0.58901650000000005</v>
      </c>
      <c r="AY302">
        <v>32.338099999999997</v>
      </c>
      <c r="AZ302">
        <v>0</v>
      </c>
      <c r="BA302">
        <v>0</v>
      </c>
      <c r="BB302">
        <v>0.5869607</v>
      </c>
      <c r="BC302">
        <v>34.289160000000003</v>
      </c>
      <c r="BD302">
        <v>0</v>
      </c>
      <c r="BE302">
        <v>0</v>
      </c>
      <c r="BF302">
        <v>0.58478839999999999</v>
      </c>
      <c r="BG302">
        <v>34.440770000000001</v>
      </c>
      <c r="BH302">
        <v>0</v>
      </c>
      <c r="BI302">
        <v>0</v>
      </c>
      <c r="BJ302">
        <v>0.58268010000000003</v>
      </c>
      <c r="BK302">
        <v>33.737459999999999</v>
      </c>
      <c r="BL302">
        <v>0</v>
      </c>
      <c r="BM302">
        <v>0</v>
      </c>
      <c r="BN302">
        <v>0.58074769999999998</v>
      </c>
      <c r="BO302">
        <v>33.103740000000002</v>
      </c>
      <c r="BP302" s="1">
        <v>1.77279E-37</v>
      </c>
      <c r="BQ302" s="1">
        <v>7.4903760000000005E-35</v>
      </c>
      <c r="BR302">
        <v>0.57909659999999996</v>
      </c>
      <c r="BS302">
        <v>32.247959999999999</v>
      </c>
      <c r="BT302" s="1">
        <v>1.350599E-25</v>
      </c>
      <c r="BU302" s="1">
        <v>5.7186209999999999E-23</v>
      </c>
      <c r="BV302">
        <v>0.57742190000000004</v>
      </c>
      <c r="BW302">
        <v>32.40804</v>
      </c>
      <c r="BX302" s="1">
        <v>3.8015280000000002E-20</v>
      </c>
      <c r="BY302" s="1">
        <v>1.6017080000000001E-17</v>
      </c>
      <c r="BZ302">
        <v>0.57589690000000004</v>
      </c>
      <c r="CA302">
        <v>32.622669999999999</v>
      </c>
      <c r="CB302" s="1">
        <v>9.944198E-14</v>
      </c>
      <c r="CC302" s="1">
        <v>3.1723750000000001E-11</v>
      </c>
      <c r="CD302">
        <v>0.57481320000000002</v>
      </c>
      <c r="CE302">
        <v>32.633189999999999</v>
      </c>
      <c r="CF302" s="1">
        <v>3.135407E-10</v>
      </c>
      <c r="CG302" s="1">
        <v>1.0159749999999999E-7</v>
      </c>
      <c r="CH302">
        <v>0.57390989999999997</v>
      </c>
      <c r="CI302">
        <v>32.774050000000003</v>
      </c>
      <c r="CJ302" s="1">
        <v>1.331841E-7</v>
      </c>
      <c r="CK302" s="1">
        <v>4.4341439999999998E-5</v>
      </c>
      <c r="CL302">
        <v>0.57328239999999997</v>
      </c>
      <c r="CM302">
        <v>32.265999999999998</v>
      </c>
      <c r="CN302" s="1">
        <v>1.6151109999999999E-5</v>
      </c>
      <c r="CO302" s="1">
        <v>5.5366929999999996E-3</v>
      </c>
      <c r="CP302">
        <v>0.57268850000000004</v>
      </c>
      <c r="CQ302">
        <v>32.13111</v>
      </c>
      <c r="CR302" s="1">
        <v>7.7226889999999998E-4</v>
      </c>
      <c r="CS302">
        <v>0.27188810000000002</v>
      </c>
      <c r="CT302">
        <v>0.57211789999999996</v>
      </c>
      <c r="CU302">
        <v>32.091250000000002</v>
      </c>
      <c r="CV302" s="1">
        <v>1.744938E-2</v>
      </c>
      <c r="CW302">
        <v>6.303464</v>
      </c>
      <c r="CX302">
        <v>0.57138109999999998</v>
      </c>
      <c r="CY302">
        <v>32.21116</v>
      </c>
      <c r="CZ302">
        <v>0.2102965</v>
      </c>
      <c r="DA302">
        <v>77.89828</v>
      </c>
      <c r="DB302">
        <v>0.57056079999999998</v>
      </c>
      <c r="DC302">
        <v>33.444710000000001</v>
      </c>
      <c r="DD302">
        <v>1.4792670000000001</v>
      </c>
      <c r="DE302">
        <v>560.87620000000004</v>
      </c>
      <c r="DF302">
        <v>0.56957729999999995</v>
      </c>
      <c r="DG302">
        <v>35.474159999999998</v>
      </c>
      <c r="DH302">
        <v>6.5145239999999998</v>
      </c>
      <c r="DI302">
        <v>2524.471</v>
      </c>
      <c r="DJ302">
        <v>0.56839640000000002</v>
      </c>
      <c r="DK302">
        <v>38.883180000000003</v>
      </c>
      <c r="DL302">
        <v>19.024360000000001</v>
      </c>
      <c r="DM302">
        <v>7525.9669999999996</v>
      </c>
      <c r="DN302">
        <v>0.56695439999999997</v>
      </c>
      <c r="DO302">
        <v>42.542479999999998</v>
      </c>
      <c r="DP302">
        <v>38.691940000000002</v>
      </c>
      <c r="DQ302">
        <v>15609.51</v>
      </c>
      <c r="DR302">
        <v>0.56533009999999995</v>
      </c>
      <c r="DS302">
        <v>42.742609999999999</v>
      </c>
      <c r="DT302">
        <v>57.228920000000002</v>
      </c>
      <c r="DU302">
        <v>23512.84</v>
      </c>
      <c r="DV302">
        <v>0.56356660000000003</v>
      </c>
      <c r="DW302">
        <v>41.346220000000002</v>
      </c>
      <c r="DX302">
        <v>63.932519999999997</v>
      </c>
      <c r="DY302">
        <v>26723.8</v>
      </c>
      <c r="DZ302">
        <v>0.56157619999999997</v>
      </c>
      <c r="EA302">
        <v>40.836019999999998</v>
      </c>
      <c r="EB302">
        <v>55.933579999999999</v>
      </c>
      <c r="EC302">
        <v>23733.4</v>
      </c>
      <c r="ED302">
        <v>0.55947179999999996</v>
      </c>
      <c r="EE302">
        <v>40.221679999999999</v>
      </c>
      <c r="EF302">
        <v>39.424709999999997</v>
      </c>
      <c r="EG302">
        <v>16963.73</v>
      </c>
      <c r="EH302">
        <v>0.55732669999999995</v>
      </c>
      <c r="EI302">
        <v>40.142200000000003</v>
      </c>
      <c r="EJ302">
        <v>23.039149999999999</v>
      </c>
      <c r="EK302">
        <v>10038.39</v>
      </c>
      <c r="EL302">
        <v>0.55519569999999996</v>
      </c>
      <c r="EM302">
        <v>41.305129999999998</v>
      </c>
      <c r="EN302">
        <v>11.449759999999999</v>
      </c>
      <c r="EO302">
        <v>5044.625</v>
      </c>
      <c r="EP302">
        <v>0.55324209999999996</v>
      </c>
      <c r="EQ302">
        <v>44.494109999999999</v>
      </c>
      <c r="ER302">
        <v>4.954447</v>
      </c>
      <c r="ES302">
        <v>2203.7449999999999</v>
      </c>
      <c r="ET302">
        <v>0.5516451</v>
      </c>
      <c r="EU302">
        <v>47.255249999999997</v>
      </c>
      <c r="EV302">
        <v>1.9093580000000001</v>
      </c>
      <c r="EW302">
        <v>856.22919999999999</v>
      </c>
      <c r="EX302">
        <v>0.55030029999999996</v>
      </c>
      <c r="EY302">
        <v>46.685360000000003</v>
      </c>
      <c r="EZ302">
        <v>0.6747069</v>
      </c>
      <c r="FA302">
        <v>304.12369999999999</v>
      </c>
      <c r="FB302">
        <v>0.54915119999999995</v>
      </c>
      <c r="FC302">
        <v>45.38456</v>
      </c>
      <c r="FD302">
        <v>0.230794</v>
      </c>
      <c r="FE302">
        <v>104.015</v>
      </c>
      <c r="FF302">
        <v>0.54816319999999996</v>
      </c>
      <c r="FG302">
        <v>45.006630000000001</v>
      </c>
      <c r="FH302" s="1">
        <v>8.7613120000000003E-2</v>
      </c>
      <c r="FI302">
        <v>38.935499999999998</v>
      </c>
      <c r="FJ302">
        <v>0.54735239999999996</v>
      </c>
      <c r="FK302">
        <v>45.054740000000002</v>
      </c>
      <c r="FL302" s="1">
        <v>4.6424559999999997E-2</v>
      </c>
      <c r="FM302">
        <v>20.0275</v>
      </c>
      <c r="FN302">
        <v>0.54677750000000003</v>
      </c>
      <c r="FO302">
        <v>46.555810000000001</v>
      </c>
      <c r="FP302">
        <v>3.6446689999999997E-2</v>
      </c>
      <c r="FQ302">
        <v>15.36346</v>
      </c>
      <c r="FR302">
        <v>0.54638450000000005</v>
      </c>
      <c r="FS302">
        <v>48.367609999999999</v>
      </c>
      <c r="FT302" s="1">
        <v>3.4703400000000002E-2</v>
      </c>
      <c r="FU302">
        <v>14.51634</v>
      </c>
      <c r="FV302">
        <v>0.5461009</v>
      </c>
      <c r="FW302">
        <v>49.93197</v>
      </c>
      <c r="FX302" s="1">
        <v>3.4282849999999997E-2</v>
      </c>
      <c r="FY302">
        <v>14.32846</v>
      </c>
      <c r="FZ302">
        <v>0.54591849999999997</v>
      </c>
      <c r="GA302">
        <v>49.685899999999997</v>
      </c>
      <c r="GB302" s="1">
        <v>3.3334620000000002E-2</v>
      </c>
      <c r="GC302">
        <v>13.946249999999999</v>
      </c>
      <c r="GD302">
        <v>0.54577799999999999</v>
      </c>
      <c r="GE302">
        <v>48.466459999999998</v>
      </c>
      <c r="GF302" s="1">
        <v>3.1568060000000002E-2</v>
      </c>
      <c r="GG302">
        <v>13.22621</v>
      </c>
      <c r="GH302">
        <v>0.54570399999999997</v>
      </c>
      <c r="GI302">
        <v>46.530500000000004</v>
      </c>
      <c r="GJ302" s="1">
        <v>2.9081800000000001E-2</v>
      </c>
      <c r="GK302">
        <v>12.20331</v>
      </c>
      <c r="GL302">
        <v>0.54564690000000005</v>
      </c>
      <c r="GM302">
        <v>45.23695</v>
      </c>
      <c r="GN302" s="1">
        <v>2.601378E-2</v>
      </c>
      <c r="GO302">
        <v>10.93519</v>
      </c>
      <c r="GP302">
        <v>0.54563189999999995</v>
      </c>
      <c r="GQ302">
        <v>44.619700000000002</v>
      </c>
      <c r="GR302">
        <v>2.2515710000000001E-2</v>
      </c>
      <c r="GS302">
        <v>9.4834890000000005</v>
      </c>
      <c r="GT302">
        <v>0.5456107</v>
      </c>
      <c r="GU302">
        <v>46.400190000000002</v>
      </c>
      <c r="GV302" s="1">
        <v>1.8832189999999999E-2</v>
      </c>
      <c r="GW302">
        <v>7.9479629999999997</v>
      </c>
      <c r="GX302">
        <v>0.5456048</v>
      </c>
      <c r="GY302">
        <v>48.68488</v>
      </c>
      <c r="GZ302" s="1">
        <v>1.5297069999999999E-2</v>
      </c>
      <c r="HA302">
        <v>6.4667430000000001</v>
      </c>
      <c r="HB302">
        <v>0.54560869999999995</v>
      </c>
      <c r="HC302">
        <v>50.909190000000002</v>
      </c>
      <c r="HD302" s="1">
        <v>1.22311E-2</v>
      </c>
      <c r="HE302">
        <v>5.1727610000000004</v>
      </c>
      <c r="HF302">
        <v>0.54560030000000004</v>
      </c>
      <c r="HG302">
        <v>52.049300000000002</v>
      </c>
      <c r="HH302" s="1">
        <v>9.8104439999999998E-3</v>
      </c>
      <c r="HI302">
        <v>4.1459979999999996</v>
      </c>
      <c r="HJ302">
        <v>0.54560549999999997</v>
      </c>
      <c r="HK302">
        <v>50.50909</v>
      </c>
      <c r="HL302" s="1">
        <v>8.0480770000000007E-3</v>
      </c>
      <c r="HM302">
        <v>3.3946730000000001</v>
      </c>
      <c r="HN302">
        <v>0.54560869999999995</v>
      </c>
      <c r="HO302">
        <v>48.984520000000003</v>
      </c>
      <c r="HP302" s="1">
        <v>6.8341599999999997E-3</v>
      </c>
      <c r="HQ302">
        <v>2.875543</v>
      </c>
      <c r="HR302">
        <v>0.54560750000000002</v>
      </c>
      <c r="HS302">
        <v>48.040430000000001</v>
      </c>
      <c r="HT302" s="1">
        <v>6.0159860000000001E-3</v>
      </c>
      <c r="HU302">
        <v>2.5255339999999999</v>
      </c>
      <c r="HV302">
        <v>0.54559729999999995</v>
      </c>
      <c r="HW302">
        <v>47.810760000000002</v>
      </c>
      <c r="HX302" s="1">
        <v>5.4553910000000004E-3</v>
      </c>
      <c r="HY302">
        <v>2.2864110000000002</v>
      </c>
      <c r="HZ302">
        <v>0.54559809999999997</v>
      </c>
      <c r="IA302">
        <v>49.889360000000003</v>
      </c>
      <c r="IB302" s="1">
        <v>5.0510800000000003E-3</v>
      </c>
      <c r="IC302">
        <v>2.114608</v>
      </c>
      <c r="ID302">
        <v>0.54561280000000001</v>
      </c>
      <c r="IE302">
        <v>53.965730000000001</v>
      </c>
      <c r="IF302" s="1">
        <v>4.7385400000000003E-3</v>
      </c>
      <c r="IG302">
        <v>1.9822420000000001</v>
      </c>
      <c r="IH302">
        <v>0.54559979999999997</v>
      </c>
      <c r="II302">
        <v>58.016869999999997</v>
      </c>
      <c r="IJ302" s="1">
        <v>4.4787819999999997E-3</v>
      </c>
      <c r="IK302">
        <v>1.8729420000000001</v>
      </c>
      <c r="IL302">
        <v>0.54561720000000002</v>
      </c>
      <c r="IM302">
        <v>58.78228</v>
      </c>
      <c r="IN302" s="1">
        <v>4.2526179999999997E-3</v>
      </c>
      <c r="IO302">
        <v>1.7778179999999999</v>
      </c>
      <c r="IP302">
        <v>0.54561210000000004</v>
      </c>
      <c r="IQ302">
        <v>57.098700000000001</v>
      </c>
      <c r="IR302" s="1">
        <v>4.0478759999999997E-3</v>
      </c>
      <c r="IS302">
        <v>1.6921139999999999</v>
      </c>
      <c r="IT302">
        <v>0.54560739999999996</v>
      </c>
      <c r="IU302">
        <v>54.960250000000002</v>
      </c>
      <c r="IV302" s="1">
        <v>3.859974E-3</v>
      </c>
      <c r="IW302">
        <v>1.6133109999999999</v>
      </c>
      <c r="IX302">
        <v>0.54561850000000001</v>
      </c>
      <c r="IY302">
        <v>53.44603</v>
      </c>
      <c r="IZ302" s="1">
        <v>3.6845390000000001E-3</v>
      </c>
      <c r="JA302">
        <v>1.5399099999999999</v>
      </c>
      <c r="JB302">
        <v>0.54560710000000001</v>
      </c>
      <c r="JC302">
        <v>52.35</v>
      </c>
      <c r="JD302" s="1">
        <v>3.5195510000000001E-3</v>
      </c>
      <c r="JE302">
        <v>1.4709779999999999</v>
      </c>
      <c r="JF302">
        <v>0.54560509999999995</v>
      </c>
      <c r="JG302">
        <v>53.29224</v>
      </c>
      <c r="JH302" s="1">
        <v>3.3645699999999999E-3</v>
      </c>
      <c r="JI302">
        <v>1.4060589999999999</v>
      </c>
      <c r="JJ302">
        <v>0.54560770000000003</v>
      </c>
      <c r="JK302">
        <v>53.684919999999998</v>
      </c>
      <c r="JL302" s="1">
        <v>3.2162559999999998E-3</v>
      </c>
      <c r="JM302">
        <v>1.3448640000000001</v>
      </c>
      <c r="JN302">
        <v>0.54560629999999999</v>
      </c>
      <c r="JO302">
        <v>52.485100000000003</v>
      </c>
      <c r="JP302" s="1">
        <v>3.0702139999999999E-3</v>
      </c>
      <c r="JQ302">
        <v>1.287031</v>
      </c>
      <c r="JR302">
        <v>0.54560370000000002</v>
      </c>
      <c r="JS302">
        <v>51.063989999999997</v>
      </c>
      <c r="JT302" s="1">
        <v>2.9324239999999999E-3</v>
      </c>
      <c r="JU302">
        <v>1.232348</v>
      </c>
      <c r="JV302">
        <v>0.54560390000000003</v>
      </c>
      <c r="JW302">
        <v>49.864539999999998</v>
      </c>
      <c r="JX302" s="1">
        <v>2.80247E-3</v>
      </c>
      <c r="JY302">
        <v>1.1805490000000001</v>
      </c>
      <c r="JZ302">
        <v>0.54561280000000001</v>
      </c>
      <c r="KA302">
        <v>48.386650000000003</v>
      </c>
      <c r="KB302" s="1">
        <v>2.6800040000000002E-3</v>
      </c>
      <c r="KC302">
        <v>1.1314439999999999</v>
      </c>
      <c r="KD302">
        <v>0.54560830000000005</v>
      </c>
      <c r="KE302">
        <v>47.255029999999998</v>
      </c>
      <c r="KF302" s="1">
        <v>2.564162E-3</v>
      </c>
      <c r="KG302">
        <v>1.0848310000000001</v>
      </c>
      <c r="KH302">
        <v>0.54560430000000004</v>
      </c>
      <c r="KI302">
        <v>46.325189999999999</v>
      </c>
      <c r="KJ302" s="1">
        <v>2.4545830000000002E-3</v>
      </c>
      <c r="KK302">
        <v>1.04054</v>
      </c>
      <c r="KL302">
        <v>0.54560509999999995</v>
      </c>
      <c r="KM302">
        <v>47.828020000000002</v>
      </c>
      <c r="KN302" s="1">
        <v>2.3509289999999999E-3</v>
      </c>
      <c r="KO302">
        <v>0.9984944</v>
      </c>
      <c r="KP302">
        <v>0.54560039999999999</v>
      </c>
      <c r="KQ302">
        <v>52.043170000000003</v>
      </c>
      <c r="KR302" s="1">
        <v>2.252633E-3</v>
      </c>
      <c r="KS302">
        <v>0.95853480000000002</v>
      </c>
      <c r="KT302">
        <v>0.54561199999999999</v>
      </c>
      <c r="KU302">
        <v>56.786790000000003</v>
      </c>
      <c r="KV302" s="1">
        <v>2.159827E-3</v>
      </c>
      <c r="KW302">
        <v>0.92066910000000002</v>
      </c>
      <c r="KX302">
        <v>0.54560719999999996</v>
      </c>
      <c r="KY302">
        <v>58.41451</v>
      </c>
      <c r="KZ302" s="1">
        <v>2.0717690000000002E-3</v>
      </c>
      <c r="LA302">
        <v>0.88464180000000003</v>
      </c>
      <c r="LB302">
        <v>0.54561669999999995</v>
      </c>
      <c r="LC302">
        <v>56.09064</v>
      </c>
      <c r="LD302" s="1">
        <v>1.988306E-3</v>
      </c>
      <c r="LE302">
        <v>0.85031449999999997</v>
      </c>
      <c r="LF302">
        <v>0.54561360000000003</v>
      </c>
      <c r="LG302">
        <v>53.64725</v>
      </c>
      <c r="LH302" s="1">
        <v>1.908638E-3</v>
      </c>
      <c r="LI302">
        <v>0.81755580000000005</v>
      </c>
      <c r="LJ302">
        <v>0.54560050000000004</v>
      </c>
      <c r="LK302">
        <v>52.614240000000002</v>
      </c>
      <c r="LL302" s="1">
        <v>1.8327949999999999E-3</v>
      </c>
      <c r="LM302">
        <v>0.78622789999999998</v>
      </c>
      <c r="LN302">
        <v>0.54560379999999997</v>
      </c>
      <c r="LO302">
        <v>51.451230000000002</v>
      </c>
      <c r="LP302" s="1">
        <v>1.760691E-3</v>
      </c>
      <c r="LQ302">
        <v>0.75640229999999997</v>
      </c>
      <c r="LR302">
        <v>0.54560240000000004</v>
      </c>
      <c r="LS302">
        <v>51.240679999999998</v>
      </c>
      <c r="LT302" s="1">
        <v>1.691962E-3</v>
      </c>
      <c r="LU302">
        <v>0.72787500000000005</v>
      </c>
      <c r="LV302">
        <v>0.54560909999999996</v>
      </c>
      <c r="LW302">
        <v>52.179000000000002</v>
      </c>
      <c r="LX302" s="1">
        <v>1.626436E-3</v>
      </c>
      <c r="LY302">
        <v>0.70063070000000005</v>
      </c>
      <c r="LZ302">
        <v>0.54560790000000003</v>
      </c>
      <c r="MA302">
        <v>52.175980000000003</v>
      </c>
      <c r="MB302" s="1">
        <v>1.5638130000000001E-3</v>
      </c>
      <c r="MC302">
        <v>0.67453689999999999</v>
      </c>
      <c r="MD302">
        <v>0.54561190000000004</v>
      </c>
      <c r="ME302">
        <v>51.702689999999997</v>
      </c>
      <c r="MF302" s="1">
        <v>1.5039820000000001E-3</v>
      </c>
      <c r="MG302">
        <v>0.64959350000000005</v>
      </c>
      <c r="MH302">
        <v>0.54559559999999996</v>
      </c>
      <c r="MI302">
        <v>50.664619999999999</v>
      </c>
      <c r="MJ302" s="1">
        <v>1.4468090000000001E-3</v>
      </c>
      <c r="MK302">
        <v>0.6257471</v>
      </c>
      <c r="ML302">
        <v>0.54560589999999998</v>
      </c>
      <c r="MM302">
        <v>48.626449999999998</v>
      </c>
      <c r="MN302" s="1">
        <v>1.391958E-3</v>
      </c>
      <c r="MO302">
        <v>0.60293699999999995</v>
      </c>
      <c r="MP302">
        <v>0.54560520000000001</v>
      </c>
      <c r="MQ302">
        <v>47.640630000000002</v>
      </c>
      <c r="MR302" s="1">
        <v>1.339392E-3</v>
      </c>
      <c r="MS302">
        <v>0.58104169999999999</v>
      </c>
      <c r="MT302">
        <v>0.5456046</v>
      </c>
      <c r="MU302">
        <v>47.27534</v>
      </c>
      <c r="MV302" s="1">
        <v>1.2889970000000001E-3</v>
      </c>
      <c r="MW302">
        <v>0.560025</v>
      </c>
      <c r="MX302">
        <v>0.54559930000000001</v>
      </c>
      <c r="MY302">
        <v>48.394199999999998</v>
      </c>
      <c r="MZ302" s="1">
        <v>1.240891E-3</v>
      </c>
      <c r="NA302">
        <v>0.53989319999999996</v>
      </c>
      <c r="NB302">
        <v>0.54560520000000001</v>
      </c>
      <c r="NC302">
        <v>49.741379999999999</v>
      </c>
      <c r="ND302" s="1">
        <v>1.1948690000000001E-3</v>
      </c>
      <c r="NE302">
        <v>0.52057989999999998</v>
      </c>
      <c r="NF302">
        <v>0.54561009999999999</v>
      </c>
      <c r="NG302">
        <v>52.010289999999998</v>
      </c>
      <c r="NH302" s="1">
        <v>1.1507889999999999E-3</v>
      </c>
      <c r="NI302">
        <v>0.50209669999999995</v>
      </c>
      <c r="NJ302">
        <v>0.54559429999999998</v>
      </c>
      <c r="NK302">
        <v>54.183669999999999</v>
      </c>
      <c r="NL302" s="1">
        <v>1.1086360000000001E-3</v>
      </c>
      <c r="NM302">
        <v>0.48437989999999997</v>
      </c>
      <c r="NN302">
        <v>0.54560759999999997</v>
      </c>
      <c r="NO302">
        <v>53.01972</v>
      </c>
      <c r="NP302" s="1">
        <v>1.0684480000000001E-3</v>
      </c>
      <c r="NQ302">
        <v>0.46743370000000001</v>
      </c>
      <c r="NR302">
        <v>0.54561040000000005</v>
      </c>
      <c r="NS302">
        <v>49.498750000000001</v>
      </c>
      <c r="NT302" s="1">
        <v>1.0299280000000001E-3</v>
      </c>
      <c r="NU302">
        <v>0.45117800000000002</v>
      </c>
      <c r="NV302">
        <v>0.54560770000000003</v>
      </c>
      <c r="NW302">
        <v>47.451639999999998</v>
      </c>
      <c r="NX302" s="1">
        <v>9.9306950000000002E-4</v>
      </c>
      <c r="NY302">
        <v>0.43558029999999998</v>
      </c>
      <c r="NZ302">
        <v>0.5456046</v>
      </c>
      <c r="OA302">
        <v>46.391190000000002</v>
      </c>
      <c r="OB302" s="1">
        <v>9.5786899999999997E-4</v>
      </c>
      <c r="OC302">
        <v>0.420603</v>
      </c>
      <c r="OD302">
        <v>0.54561190000000004</v>
      </c>
      <c r="OE302">
        <v>47.095149999999997</v>
      </c>
      <c r="OF302" s="1">
        <v>9.2420570000000001E-4</v>
      </c>
      <c r="OG302">
        <v>0.40623209999999998</v>
      </c>
      <c r="OH302">
        <v>0.54560549999999997</v>
      </c>
      <c r="OI302">
        <v>46.675249999999998</v>
      </c>
      <c r="OJ302" s="1">
        <v>8.9193300000000003E-4</v>
      </c>
      <c r="OK302">
        <v>0.39241730000000002</v>
      </c>
    </row>
    <row r="303" spans="1:401" x14ac:dyDescent="0.35">
      <c r="A303">
        <v>309</v>
      </c>
      <c r="B303" t="s">
        <v>4</v>
      </c>
      <c r="C303" t="s">
        <v>181</v>
      </c>
      <c r="D303" t="s">
        <v>309</v>
      </c>
      <c r="E303">
        <v>837.66049999999996</v>
      </c>
      <c r="F303">
        <v>0.67510400000000004</v>
      </c>
      <c r="G303">
        <v>26.79081</v>
      </c>
      <c r="H303">
        <v>0</v>
      </c>
      <c r="I303">
        <v>0</v>
      </c>
      <c r="J303">
        <v>0.67067639999999995</v>
      </c>
      <c r="K303">
        <v>27.29738</v>
      </c>
      <c r="L303">
        <v>0</v>
      </c>
      <c r="M303">
        <v>0</v>
      </c>
      <c r="N303">
        <v>0.66642170000000001</v>
      </c>
      <c r="O303">
        <v>27.27655</v>
      </c>
      <c r="P303">
        <v>0</v>
      </c>
      <c r="Q303">
        <v>0</v>
      </c>
      <c r="R303">
        <v>0.66348640000000003</v>
      </c>
      <c r="S303">
        <v>28.58802</v>
      </c>
      <c r="T303">
        <v>0</v>
      </c>
      <c r="U303">
        <v>0</v>
      </c>
      <c r="V303">
        <v>0.66079690000000002</v>
      </c>
      <c r="W303">
        <v>29.787700000000001</v>
      </c>
      <c r="X303">
        <v>0</v>
      </c>
      <c r="Y303">
        <v>0</v>
      </c>
      <c r="Z303">
        <v>0.65826870000000004</v>
      </c>
      <c r="AA303">
        <v>29.75892</v>
      </c>
      <c r="AB303">
        <v>0</v>
      </c>
      <c r="AC303">
        <v>0</v>
      </c>
      <c r="AD303">
        <v>0.65573409999999999</v>
      </c>
      <c r="AE303">
        <v>28.878219999999999</v>
      </c>
      <c r="AF303">
        <v>0</v>
      </c>
      <c r="AG303">
        <v>0</v>
      </c>
      <c r="AH303">
        <v>0.65319780000000005</v>
      </c>
      <c r="AI303">
        <v>27.93656</v>
      </c>
      <c r="AJ303">
        <v>0</v>
      </c>
      <c r="AK303">
        <v>0</v>
      </c>
      <c r="AL303">
        <v>0.65067839999999999</v>
      </c>
      <c r="AM303">
        <v>27.18188</v>
      </c>
      <c r="AN303">
        <v>0</v>
      </c>
      <c r="AO303">
        <v>0</v>
      </c>
      <c r="AP303">
        <v>0.64850719999999995</v>
      </c>
      <c r="AQ303">
        <v>28.084150000000001</v>
      </c>
      <c r="AR303">
        <v>0</v>
      </c>
      <c r="AS303">
        <v>0</v>
      </c>
      <c r="AT303">
        <v>0.64652940000000003</v>
      </c>
      <c r="AU303">
        <v>29.98648</v>
      </c>
      <c r="AV303">
        <v>0</v>
      </c>
      <c r="AW303">
        <v>0</v>
      </c>
      <c r="AX303">
        <v>0.64502619999999999</v>
      </c>
      <c r="AY303">
        <v>32.380110000000002</v>
      </c>
      <c r="AZ303">
        <v>0</v>
      </c>
      <c r="BA303">
        <v>0</v>
      </c>
      <c r="BB303">
        <v>0.64418330000000001</v>
      </c>
      <c r="BC303">
        <v>34.331409999999998</v>
      </c>
      <c r="BD303">
        <v>0</v>
      </c>
      <c r="BE303">
        <v>0</v>
      </c>
      <c r="BF303">
        <v>0.64355079999999998</v>
      </c>
      <c r="BG303">
        <v>34.479689999999998</v>
      </c>
      <c r="BH303">
        <v>0</v>
      </c>
      <c r="BI303">
        <v>0</v>
      </c>
      <c r="BJ303">
        <v>0.64323280000000005</v>
      </c>
      <c r="BK303">
        <v>33.735790000000001</v>
      </c>
      <c r="BL303">
        <v>0</v>
      </c>
      <c r="BM303">
        <v>0</v>
      </c>
      <c r="BN303">
        <v>0.64310990000000001</v>
      </c>
      <c r="BO303">
        <v>33.117170000000002</v>
      </c>
      <c r="BP303" s="1">
        <v>2.156231E-38</v>
      </c>
      <c r="BQ303" s="1">
        <v>7.6426029999999998E-36</v>
      </c>
      <c r="BR303">
        <v>0.643231</v>
      </c>
      <c r="BS303">
        <v>32.305520000000001</v>
      </c>
      <c r="BT303" s="1">
        <v>2.236202E-26</v>
      </c>
      <c r="BU303" s="1">
        <v>7.9485810000000001E-24</v>
      </c>
      <c r="BV303">
        <v>0.64330039999999999</v>
      </c>
      <c r="BW303">
        <v>32.47495</v>
      </c>
      <c r="BX303" s="1">
        <v>6.7548949999999998E-21</v>
      </c>
      <c r="BY303" s="1">
        <v>2.3879859999999998E-18</v>
      </c>
      <c r="BZ303">
        <v>0.64329349999999996</v>
      </c>
      <c r="CA303">
        <v>32.741149999999998</v>
      </c>
      <c r="CB303" s="1">
        <v>4.169093E-14</v>
      </c>
      <c r="CC303" s="1">
        <v>1.126726E-11</v>
      </c>
      <c r="CD303">
        <v>0.64343189999999995</v>
      </c>
      <c r="CE303">
        <v>32.693330000000003</v>
      </c>
      <c r="CF303" s="1">
        <v>1.6171369999999999E-10</v>
      </c>
      <c r="CG303" s="1">
        <v>4.5203160000000003E-8</v>
      </c>
      <c r="CH303">
        <v>0.64368289999999995</v>
      </c>
      <c r="CI303">
        <v>32.832920000000001</v>
      </c>
      <c r="CJ303" s="1">
        <v>7.7458390000000003E-8</v>
      </c>
      <c r="CK303" s="1">
        <v>2.2319150000000001E-5</v>
      </c>
      <c r="CL303">
        <v>0.64407000000000003</v>
      </c>
      <c r="CM303">
        <v>32.26643</v>
      </c>
      <c r="CN303" s="1">
        <v>1.028226E-5</v>
      </c>
      <c r="CO303" s="1">
        <v>3.0491860000000002E-3</v>
      </c>
      <c r="CP303">
        <v>0.64434210000000003</v>
      </c>
      <c r="CQ303">
        <v>32.07179</v>
      </c>
      <c r="CR303" s="1">
        <v>5.2982889999999996E-4</v>
      </c>
      <c r="CS303">
        <v>0.16103419999999999</v>
      </c>
      <c r="CT303">
        <v>0.64447489999999996</v>
      </c>
      <c r="CU303">
        <v>32.04027</v>
      </c>
      <c r="CV303" s="1">
        <v>1.2772439999999999E-2</v>
      </c>
      <c r="CW303">
        <v>3.9721120000000001</v>
      </c>
      <c r="CX303">
        <v>0.64438220000000002</v>
      </c>
      <c r="CY303">
        <v>32.179009999999998</v>
      </c>
      <c r="CZ303">
        <v>0.16307350000000001</v>
      </c>
      <c r="DA303">
        <v>51.835329999999999</v>
      </c>
      <c r="DB303">
        <v>0.64414830000000001</v>
      </c>
      <c r="DC303">
        <v>33.456789999999998</v>
      </c>
      <c r="DD303">
        <v>1.2085129999999999</v>
      </c>
      <c r="DE303">
        <v>391.85419999999999</v>
      </c>
      <c r="DF303">
        <v>0.64373990000000003</v>
      </c>
      <c r="DG303">
        <v>35.567729999999997</v>
      </c>
      <c r="DH303">
        <v>5.5814219999999999</v>
      </c>
      <c r="DI303">
        <v>1843.077</v>
      </c>
      <c r="DJ303">
        <v>0.64320189999999999</v>
      </c>
      <c r="DK303">
        <v>39.021549999999998</v>
      </c>
      <c r="DL303">
        <v>17.02412</v>
      </c>
      <c r="DM303">
        <v>5718.5540000000001</v>
      </c>
      <c r="DN303">
        <v>0.64251879999999995</v>
      </c>
      <c r="DO303">
        <v>42.71537</v>
      </c>
      <c r="DP303">
        <v>36.030760000000001</v>
      </c>
      <c r="DQ303">
        <v>12299.47</v>
      </c>
      <c r="DR303">
        <v>0.64177479999999998</v>
      </c>
      <c r="DS303">
        <v>42.9024</v>
      </c>
      <c r="DT303">
        <v>55.269919999999999</v>
      </c>
      <c r="DU303">
        <v>19149.2</v>
      </c>
      <c r="DV303">
        <v>0.64096180000000003</v>
      </c>
      <c r="DW303">
        <v>41.35277</v>
      </c>
      <c r="DX303">
        <v>63.851089999999999</v>
      </c>
      <c r="DY303">
        <v>22429.38</v>
      </c>
      <c r="DZ303">
        <v>0.64007849999999999</v>
      </c>
      <c r="EA303">
        <v>40.793430000000001</v>
      </c>
      <c r="EB303">
        <v>57.546399999999998</v>
      </c>
      <c r="EC303">
        <v>20465.72</v>
      </c>
      <c r="ED303">
        <v>0.63917710000000005</v>
      </c>
      <c r="EE303">
        <v>40.236629999999998</v>
      </c>
      <c r="EF303">
        <v>41.6783</v>
      </c>
      <c r="EG303">
        <v>14990.36</v>
      </c>
      <c r="EH303">
        <v>0.63837060000000001</v>
      </c>
      <c r="EI303">
        <v>40.195279999999997</v>
      </c>
      <c r="EJ303">
        <v>24.956430000000001</v>
      </c>
      <c r="EK303">
        <v>9067.4609999999993</v>
      </c>
      <c r="EL303">
        <v>0.63771270000000002</v>
      </c>
      <c r="EM303">
        <v>41.378010000000003</v>
      </c>
      <c r="EN303">
        <v>12.674160000000001</v>
      </c>
      <c r="EO303">
        <v>4646.4359999999997</v>
      </c>
      <c r="EP303">
        <v>0.63719979999999998</v>
      </c>
      <c r="EQ303">
        <v>44.608139999999999</v>
      </c>
      <c r="ER303">
        <v>5.5882769999999997</v>
      </c>
      <c r="ES303">
        <v>2064.8119999999999</v>
      </c>
      <c r="ET303">
        <v>0.63687210000000005</v>
      </c>
      <c r="EU303">
        <v>47.403419999999997</v>
      </c>
      <c r="EV303">
        <v>2.1878760000000002</v>
      </c>
      <c r="EW303">
        <v>813.95180000000005</v>
      </c>
      <c r="EX303">
        <v>0.63647430000000005</v>
      </c>
      <c r="EY303">
        <v>46.802529999999997</v>
      </c>
      <c r="EZ303">
        <v>0.7818252</v>
      </c>
      <c r="FA303">
        <v>292.19779999999997</v>
      </c>
      <c r="FB303">
        <v>0.63619970000000003</v>
      </c>
      <c r="FC303">
        <v>45.348770000000002</v>
      </c>
      <c r="FD303">
        <v>0.26752229999999999</v>
      </c>
      <c r="FE303">
        <v>100.0879</v>
      </c>
      <c r="FF303">
        <v>0.63607020000000003</v>
      </c>
      <c r="FG303">
        <v>44.909799999999997</v>
      </c>
      <c r="FH303" s="1">
        <v>9.8929649999999994E-2</v>
      </c>
      <c r="FI303">
        <v>36.677570000000003</v>
      </c>
      <c r="FJ303">
        <v>0.63602219999999998</v>
      </c>
      <c r="FK303">
        <v>44.978729999999999</v>
      </c>
      <c r="FL303" s="1">
        <v>4.9488240000000003E-2</v>
      </c>
      <c r="FM303">
        <v>17.93657</v>
      </c>
      <c r="FN303">
        <v>0.63611309999999999</v>
      </c>
      <c r="FO303">
        <v>46.522669999999998</v>
      </c>
      <c r="FP303" s="1">
        <v>3.7107800000000003E-2</v>
      </c>
      <c r="FQ303">
        <v>13.18206</v>
      </c>
      <c r="FR303">
        <v>0.63632219999999995</v>
      </c>
      <c r="FS303">
        <v>48.413640000000001</v>
      </c>
      <c r="FT303" s="1">
        <v>3.4801150000000003E-2</v>
      </c>
      <c r="FU303">
        <v>12.272169999999999</v>
      </c>
      <c r="FV303">
        <v>0.63653059999999995</v>
      </c>
      <c r="FW303">
        <v>50.044080000000001</v>
      </c>
      <c r="FX303" s="1">
        <v>3.4350440000000003E-2</v>
      </c>
      <c r="FY303">
        <v>12.10087</v>
      </c>
      <c r="FZ303">
        <v>0.63676730000000004</v>
      </c>
      <c r="GA303">
        <v>49.823790000000002</v>
      </c>
      <c r="GB303" s="1">
        <v>3.349999E-2</v>
      </c>
      <c r="GC303">
        <v>11.8101</v>
      </c>
      <c r="GD303">
        <v>0.63693889999999997</v>
      </c>
      <c r="GE303">
        <v>48.575159999999997</v>
      </c>
      <c r="GF303" s="1">
        <v>3.1836410000000002E-2</v>
      </c>
      <c r="GG303">
        <v>11.236980000000001</v>
      </c>
      <c r="GH303">
        <v>0.63710599999999995</v>
      </c>
      <c r="GI303">
        <v>46.569470000000003</v>
      </c>
      <c r="GJ303" s="1">
        <v>2.943585E-2</v>
      </c>
      <c r="GK303">
        <v>10.402850000000001</v>
      </c>
      <c r="GL303">
        <v>0.63721309999999998</v>
      </c>
      <c r="GM303">
        <v>45.211620000000003</v>
      </c>
      <c r="GN303">
        <v>2.6436520000000002E-2</v>
      </c>
      <c r="GO303">
        <v>9.3561160000000001</v>
      </c>
      <c r="GP303">
        <v>0.63731899999999997</v>
      </c>
      <c r="GQ303">
        <v>44.566279999999999</v>
      </c>
      <c r="GR303" s="1">
        <v>2.298387E-2</v>
      </c>
      <c r="GS303">
        <v>8.1474259999999994</v>
      </c>
      <c r="GT303">
        <v>0.63743050000000001</v>
      </c>
      <c r="GU303">
        <v>46.36909</v>
      </c>
      <c r="GV303" s="1">
        <v>1.9309280000000002E-2</v>
      </c>
      <c r="GW303">
        <v>6.8561199999999998</v>
      </c>
      <c r="GX303">
        <v>0.63748769999999999</v>
      </c>
      <c r="GY303">
        <v>48.755409999999998</v>
      </c>
      <c r="GZ303" s="1">
        <v>1.5737640000000001E-2</v>
      </c>
      <c r="HA303">
        <v>5.5959940000000001</v>
      </c>
      <c r="HB303">
        <v>0.6375421</v>
      </c>
      <c r="HC303">
        <v>51.036259999999999</v>
      </c>
      <c r="HD303" s="1">
        <v>1.259915E-2</v>
      </c>
      <c r="HE303">
        <v>4.4819420000000001</v>
      </c>
      <c r="HF303">
        <v>0.63757529999999996</v>
      </c>
      <c r="HG303">
        <v>52.214500000000001</v>
      </c>
      <c r="HH303" s="1">
        <v>1.0091030000000001E-2</v>
      </c>
      <c r="HI303">
        <v>3.5880670000000001</v>
      </c>
      <c r="HJ303">
        <v>0.63758680000000001</v>
      </c>
      <c r="HK303">
        <v>50.632489999999997</v>
      </c>
      <c r="HL303" s="1">
        <v>8.2470589999999993E-3</v>
      </c>
      <c r="HM303">
        <v>2.928032</v>
      </c>
      <c r="HN303">
        <v>0.63760430000000001</v>
      </c>
      <c r="HO303">
        <v>48.978290000000001</v>
      </c>
      <c r="HP303" s="1">
        <v>6.9692290000000004E-3</v>
      </c>
      <c r="HQ303">
        <v>2.469357</v>
      </c>
      <c r="HR303">
        <v>0.63764200000000004</v>
      </c>
      <c r="HS303">
        <v>47.96808</v>
      </c>
      <c r="HT303" s="1">
        <v>6.1071190000000003E-3</v>
      </c>
      <c r="HU303">
        <v>2.1597620000000002</v>
      </c>
      <c r="HV303">
        <v>0.63762870000000005</v>
      </c>
      <c r="HW303">
        <v>47.728169999999999</v>
      </c>
      <c r="HX303" s="1">
        <v>5.5187830000000002E-3</v>
      </c>
      <c r="HY303">
        <v>1.9489540000000001</v>
      </c>
      <c r="HZ303">
        <v>0.63763449999999999</v>
      </c>
      <c r="IA303">
        <v>49.853769999999997</v>
      </c>
      <c r="IB303" s="1">
        <v>5.0980440000000004E-3</v>
      </c>
      <c r="IC303">
        <v>1.7986219999999999</v>
      </c>
      <c r="ID303">
        <v>0.63768259999999999</v>
      </c>
      <c r="IE303">
        <v>54.040460000000003</v>
      </c>
      <c r="IF303" s="1">
        <v>4.7759889999999996E-3</v>
      </c>
      <c r="IG303">
        <v>1.6838679999999999</v>
      </c>
      <c r="IH303">
        <v>0.63765899999999998</v>
      </c>
      <c r="II303">
        <v>58.215319999999998</v>
      </c>
      <c r="IJ303" s="1">
        <v>4.5104749999999999E-3</v>
      </c>
      <c r="IK303">
        <v>1.5898080000000001</v>
      </c>
      <c r="IL303">
        <v>0.63765430000000001</v>
      </c>
      <c r="IM303">
        <v>59.024349999999998</v>
      </c>
      <c r="IN303" s="1">
        <v>4.2807419999999997E-3</v>
      </c>
      <c r="IO303">
        <v>1.5083949999999999</v>
      </c>
      <c r="IP303">
        <v>0.63765539999999998</v>
      </c>
      <c r="IQ303">
        <v>57.256970000000003</v>
      </c>
      <c r="IR303" s="1">
        <v>4.0735049999999998E-3</v>
      </c>
      <c r="IS303">
        <v>1.4353149999999999</v>
      </c>
      <c r="IT303">
        <v>0.63764379999999998</v>
      </c>
      <c r="IU303">
        <v>54.994750000000003</v>
      </c>
      <c r="IV303" s="1">
        <v>3.8836180000000001E-3</v>
      </c>
      <c r="IW303">
        <v>1.368217</v>
      </c>
      <c r="IX303">
        <v>0.63765519999999998</v>
      </c>
      <c r="IY303">
        <v>53.43665</v>
      </c>
      <c r="IZ303" s="1">
        <v>3.7067229999999999E-3</v>
      </c>
      <c r="JA303">
        <v>1.3058289999999999</v>
      </c>
      <c r="JB303">
        <v>0.63767229999999997</v>
      </c>
      <c r="JC303">
        <v>52.325499999999998</v>
      </c>
      <c r="JD303" s="1">
        <v>3.540372E-3</v>
      </c>
      <c r="JE303">
        <v>1.2472449999999999</v>
      </c>
      <c r="JF303">
        <v>0.63767039999999997</v>
      </c>
      <c r="JG303">
        <v>53.285510000000002</v>
      </c>
      <c r="JH303" s="1">
        <v>3.3842270000000001E-3</v>
      </c>
      <c r="JI303">
        <v>1.192115</v>
      </c>
      <c r="JJ303">
        <v>0.63764160000000003</v>
      </c>
      <c r="JK303">
        <v>53.77957</v>
      </c>
      <c r="JL303" s="1">
        <v>3.234818E-3</v>
      </c>
      <c r="JM303">
        <v>1.140164</v>
      </c>
      <c r="JN303">
        <v>0.63767419999999997</v>
      </c>
      <c r="JO303">
        <v>52.582599999999999</v>
      </c>
      <c r="JP303" s="1">
        <v>3.087696E-3</v>
      </c>
      <c r="JQ303">
        <v>1.0910530000000001</v>
      </c>
      <c r="JR303">
        <v>0.63766940000000005</v>
      </c>
      <c r="JS303">
        <v>51.121580000000002</v>
      </c>
      <c r="JT303" s="1">
        <v>2.9489469999999999E-3</v>
      </c>
      <c r="JU303">
        <v>1.044637</v>
      </c>
      <c r="JV303">
        <v>0.63764480000000001</v>
      </c>
      <c r="JW303">
        <v>49.929630000000003</v>
      </c>
      <c r="JX303" s="1">
        <v>2.818063E-3</v>
      </c>
      <c r="JY303">
        <v>1.000672</v>
      </c>
      <c r="JZ303">
        <v>0.63765289999999997</v>
      </c>
      <c r="KA303">
        <v>48.423110000000001</v>
      </c>
      <c r="KB303" s="1">
        <v>2.6947949999999998E-3</v>
      </c>
      <c r="KC303">
        <v>0.95900739999999995</v>
      </c>
      <c r="KD303">
        <v>0.63764169999999998</v>
      </c>
      <c r="KE303">
        <v>47.243029999999997</v>
      </c>
      <c r="KF303" s="1">
        <v>2.5781100000000002E-3</v>
      </c>
      <c r="KG303">
        <v>0.91943470000000005</v>
      </c>
      <c r="KH303">
        <v>0.63766970000000001</v>
      </c>
      <c r="KI303">
        <v>46.284840000000003</v>
      </c>
      <c r="KJ303" s="1">
        <v>2.4678349999999998E-3</v>
      </c>
      <c r="KK303">
        <v>0.88185709999999995</v>
      </c>
      <c r="KL303">
        <v>0.63767180000000001</v>
      </c>
      <c r="KM303">
        <v>47.792009999999998</v>
      </c>
      <c r="KN303" s="1">
        <v>2.363516E-3</v>
      </c>
      <c r="KO303">
        <v>0.84618720000000003</v>
      </c>
      <c r="KP303">
        <v>0.63767700000000005</v>
      </c>
      <c r="KQ303">
        <v>52.093519999999998</v>
      </c>
      <c r="KR303" s="1">
        <v>2.264552E-3</v>
      </c>
      <c r="KS303">
        <v>0.81227499999999997</v>
      </c>
      <c r="KT303">
        <v>0.63765229999999995</v>
      </c>
      <c r="KU303">
        <v>56.972529999999999</v>
      </c>
      <c r="KV303" s="1">
        <v>2.1711349999999998E-3</v>
      </c>
      <c r="KW303">
        <v>0.78015380000000001</v>
      </c>
      <c r="KX303">
        <v>0.63764129999999997</v>
      </c>
      <c r="KY303">
        <v>58.65005</v>
      </c>
      <c r="KZ303" s="1">
        <v>2.0824670000000002E-3</v>
      </c>
      <c r="LA303">
        <v>0.74957910000000005</v>
      </c>
      <c r="LB303">
        <v>0.63765879999999997</v>
      </c>
      <c r="LC303">
        <v>56.2316</v>
      </c>
      <c r="LD303" s="1">
        <v>1.998536E-3</v>
      </c>
      <c r="LE303">
        <v>0.7204796</v>
      </c>
      <c r="LF303">
        <v>0.63765320000000003</v>
      </c>
      <c r="LG303">
        <v>53.623849999999997</v>
      </c>
      <c r="LH303" s="1">
        <v>1.9183900000000001E-3</v>
      </c>
      <c r="LI303">
        <v>0.69269890000000001</v>
      </c>
      <c r="LJ303">
        <v>0.63767669999999999</v>
      </c>
      <c r="LK303">
        <v>52.546199999999999</v>
      </c>
      <c r="LL303" s="1">
        <v>1.8421010000000001E-3</v>
      </c>
      <c r="LM303">
        <v>0.66612830000000001</v>
      </c>
      <c r="LN303">
        <v>0.63766880000000004</v>
      </c>
      <c r="LO303">
        <v>51.42315</v>
      </c>
      <c r="LP303" s="1">
        <v>1.7695289999999999E-3</v>
      </c>
      <c r="LQ303">
        <v>0.64082810000000001</v>
      </c>
      <c r="LR303">
        <v>0.63764480000000001</v>
      </c>
      <c r="LS303">
        <v>51.2395</v>
      </c>
      <c r="LT303" s="1">
        <v>1.700399E-3</v>
      </c>
      <c r="LU303">
        <v>0.61664280000000005</v>
      </c>
      <c r="LV303">
        <v>0.6376425</v>
      </c>
      <c r="LW303">
        <v>52.245269999999998</v>
      </c>
      <c r="LX303" s="1">
        <v>1.6344829999999999E-3</v>
      </c>
      <c r="LY303">
        <v>0.59354620000000002</v>
      </c>
      <c r="LZ303">
        <v>0.63767090000000004</v>
      </c>
      <c r="MA303">
        <v>52.324210000000001</v>
      </c>
      <c r="MB303" s="1">
        <v>1.571516E-3</v>
      </c>
      <c r="MC303">
        <v>0.57142669999999995</v>
      </c>
      <c r="MD303">
        <v>0.63765159999999999</v>
      </c>
      <c r="ME303">
        <v>51.80968</v>
      </c>
      <c r="MF303" s="1">
        <v>1.5113279999999999E-3</v>
      </c>
      <c r="MG303">
        <v>0.55027539999999997</v>
      </c>
      <c r="MH303">
        <v>0.63766310000000004</v>
      </c>
      <c r="MI303">
        <v>50.739170000000001</v>
      </c>
      <c r="MJ303" s="1">
        <v>1.453818E-3</v>
      </c>
      <c r="MK303">
        <v>0.53005150000000001</v>
      </c>
      <c r="ML303">
        <v>0.63763860000000006</v>
      </c>
      <c r="MM303">
        <v>48.628689999999999</v>
      </c>
      <c r="MN303" s="1">
        <v>1.3986440000000001E-3</v>
      </c>
      <c r="MO303">
        <v>0.51071770000000005</v>
      </c>
      <c r="MP303">
        <v>0.63764759999999998</v>
      </c>
      <c r="MQ303">
        <v>47.561959999999999</v>
      </c>
      <c r="MR303" s="1">
        <v>1.345827E-3</v>
      </c>
      <c r="MS303">
        <v>0.49216749999999998</v>
      </c>
      <c r="MT303">
        <v>0.63767090000000004</v>
      </c>
      <c r="MU303">
        <v>47.199750000000002</v>
      </c>
      <c r="MV303" s="1">
        <v>1.2951569999999999E-3</v>
      </c>
      <c r="MW303">
        <v>0.47435319999999997</v>
      </c>
      <c r="MX303">
        <v>0.63763329999999996</v>
      </c>
      <c r="MY303">
        <v>48.365119999999997</v>
      </c>
      <c r="MZ303" s="1">
        <v>1.246774E-3</v>
      </c>
      <c r="NA303">
        <v>0.45728999999999997</v>
      </c>
      <c r="NB303">
        <v>0.63767099999999999</v>
      </c>
      <c r="NC303">
        <v>49.774189999999997</v>
      </c>
      <c r="ND303" s="1">
        <v>1.2005E-3</v>
      </c>
      <c r="NE303">
        <v>0.44091750000000002</v>
      </c>
      <c r="NF303">
        <v>0.63764330000000002</v>
      </c>
      <c r="NG303">
        <v>52.128120000000003</v>
      </c>
      <c r="NH303" s="1">
        <v>1.156182E-3</v>
      </c>
      <c r="NI303">
        <v>0.4252551</v>
      </c>
      <c r="NJ303">
        <v>0.63766409999999996</v>
      </c>
      <c r="NK303">
        <v>54.377400000000002</v>
      </c>
      <c r="NL303" s="1">
        <v>1.1138039999999999E-3</v>
      </c>
      <c r="NM303">
        <v>0.4102344</v>
      </c>
      <c r="NN303">
        <v>0.6376406</v>
      </c>
      <c r="NO303">
        <v>53.249789999999997</v>
      </c>
      <c r="NP303" s="1">
        <v>1.073383E-3</v>
      </c>
      <c r="NQ303">
        <v>0.3958721</v>
      </c>
      <c r="NR303">
        <v>0.63764359999999998</v>
      </c>
      <c r="NS303">
        <v>49.596209999999999</v>
      </c>
      <c r="NT303" s="1">
        <v>1.0346419999999999E-3</v>
      </c>
      <c r="NU303">
        <v>0.38209130000000002</v>
      </c>
      <c r="NV303">
        <v>0.63766909999999999</v>
      </c>
      <c r="NW303">
        <v>47.435699999999997</v>
      </c>
      <c r="NX303" s="1">
        <v>9.9760119999999994E-4</v>
      </c>
      <c r="NY303">
        <v>0.36887449999999999</v>
      </c>
      <c r="NZ303">
        <v>0.63767169999999995</v>
      </c>
      <c r="OA303">
        <v>46.375509999999998</v>
      </c>
      <c r="OB303" s="1">
        <v>9.6221239999999997E-4</v>
      </c>
      <c r="OC303">
        <v>0.3561802</v>
      </c>
      <c r="OD303">
        <v>0.63765249999999996</v>
      </c>
      <c r="OE303">
        <v>47.115430000000003</v>
      </c>
      <c r="OF303" s="1">
        <v>9.2838079999999997E-4</v>
      </c>
      <c r="OG303">
        <v>0.34400619999999998</v>
      </c>
      <c r="OH303">
        <v>0.63764480000000001</v>
      </c>
      <c r="OI303">
        <v>46.795380000000002</v>
      </c>
      <c r="OJ303" s="1">
        <v>8.9593120000000005E-4</v>
      </c>
      <c r="OK303">
        <v>0.33229740000000002</v>
      </c>
    </row>
    <row r="304" spans="1:401" x14ac:dyDescent="0.35">
      <c r="A304">
        <v>310</v>
      </c>
      <c r="B304" t="s">
        <v>4</v>
      </c>
      <c r="C304" t="s">
        <v>181</v>
      </c>
      <c r="D304" t="s">
        <v>310</v>
      </c>
      <c r="E304">
        <v>837.50199999999995</v>
      </c>
      <c r="F304">
        <v>0.82892129999999997</v>
      </c>
      <c r="G304">
        <v>26.820329999999998</v>
      </c>
      <c r="H304">
        <v>0</v>
      </c>
      <c r="I304">
        <v>0</v>
      </c>
      <c r="J304">
        <v>0.82109929999999998</v>
      </c>
      <c r="K304">
        <v>27.295649999999998</v>
      </c>
      <c r="L304">
        <v>0</v>
      </c>
      <c r="M304">
        <v>0</v>
      </c>
      <c r="N304">
        <v>0.81335060000000003</v>
      </c>
      <c r="O304">
        <v>27.28453</v>
      </c>
      <c r="P304">
        <v>0</v>
      </c>
      <c r="Q304">
        <v>0</v>
      </c>
      <c r="R304">
        <v>0.80718120000000004</v>
      </c>
      <c r="S304">
        <v>28.527740000000001</v>
      </c>
      <c r="T304">
        <v>0</v>
      </c>
      <c r="U304">
        <v>0</v>
      </c>
      <c r="V304">
        <v>0.80119739999999995</v>
      </c>
      <c r="W304">
        <v>29.776689999999999</v>
      </c>
      <c r="X304">
        <v>0</v>
      </c>
      <c r="Y304">
        <v>0</v>
      </c>
      <c r="Z304">
        <v>0.79545189999999999</v>
      </c>
      <c r="AA304">
        <v>29.80331</v>
      </c>
      <c r="AB304">
        <v>0</v>
      </c>
      <c r="AC304">
        <v>0</v>
      </c>
      <c r="AD304">
        <v>0.7897071</v>
      </c>
      <c r="AE304">
        <v>28.91835</v>
      </c>
      <c r="AF304">
        <v>0</v>
      </c>
      <c r="AG304">
        <v>0</v>
      </c>
      <c r="AH304">
        <v>0.78401679999999996</v>
      </c>
      <c r="AI304">
        <v>27.99014</v>
      </c>
      <c r="AJ304">
        <v>0</v>
      </c>
      <c r="AK304">
        <v>0</v>
      </c>
      <c r="AL304">
        <v>0.77837040000000002</v>
      </c>
      <c r="AM304">
        <v>27.23847</v>
      </c>
      <c r="AN304">
        <v>0</v>
      </c>
      <c r="AO304">
        <v>0</v>
      </c>
      <c r="AP304">
        <v>0.77314369999999999</v>
      </c>
      <c r="AQ304">
        <v>28.110009999999999</v>
      </c>
      <c r="AR304">
        <v>0</v>
      </c>
      <c r="AS304">
        <v>0</v>
      </c>
      <c r="AT304">
        <v>0.76817199999999997</v>
      </c>
      <c r="AU304">
        <v>30.015370000000001</v>
      </c>
      <c r="AV304">
        <v>0</v>
      </c>
      <c r="AW304">
        <v>0</v>
      </c>
      <c r="AX304">
        <v>0.76364050000000006</v>
      </c>
      <c r="AY304">
        <v>32.389159999999997</v>
      </c>
      <c r="AZ304">
        <v>0</v>
      </c>
      <c r="BA304">
        <v>0</v>
      </c>
      <c r="BB304">
        <v>0.75971330000000004</v>
      </c>
      <c r="BC304">
        <v>34.35342</v>
      </c>
      <c r="BD304">
        <v>0</v>
      </c>
      <c r="BE304">
        <v>0</v>
      </c>
      <c r="BF304">
        <v>0.75590710000000005</v>
      </c>
      <c r="BG304">
        <v>34.52178</v>
      </c>
      <c r="BH304">
        <v>0</v>
      </c>
      <c r="BI304">
        <v>0</v>
      </c>
      <c r="BJ304">
        <v>0.75247189999999997</v>
      </c>
      <c r="BK304">
        <v>33.741</v>
      </c>
      <c r="BL304">
        <v>0</v>
      </c>
      <c r="BM304">
        <v>0</v>
      </c>
      <c r="BN304">
        <v>0.74927929999999998</v>
      </c>
      <c r="BO304">
        <v>33.13353</v>
      </c>
      <c r="BP304">
        <v>0</v>
      </c>
      <c r="BQ304" s="1">
        <v>9.8101399999999996E-37</v>
      </c>
      <c r="BR304">
        <v>0.74650729999999998</v>
      </c>
      <c r="BS304">
        <v>32.362090000000002</v>
      </c>
      <c r="BT304" s="1">
        <v>3.5493559999999999E-27</v>
      </c>
      <c r="BU304" s="1">
        <v>1.231981E-24</v>
      </c>
      <c r="BV304">
        <v>0.74385639999999997</v>
      </c>
      <c r="BW304">
        <v>32.521320000000003</v>
      </c>
      <c r="BX304" s="1">
        <v>1.364579E-21</v>
      </c>
      <c r="BY304" s="1">
        <v>4.7154339999999997E-19</v>
      </c>
      <c r="BZ304">
        <v>0.74125050000000003</v>
      </c>
      <c r="CA304">
        <v>32.847749999999998</v>
      </c>
      <c r="CB304" s="1">
        <v>1.9404359999999999E-14</v>
      </c>
      <c r="CC304" s="1">
        <v>4.7427599999999999E-12</v>
      </c>
      <c r="CD304">
        <v>0.73907049999999996</v>
      </c>
      <c r="CE304">
        <v>32.732370000000003</v>
      </c>
      <c r="CF304" s="1">
        <v>9.1256969999999999E-11</v>
      </c>
      <c r="CG304" s="1">
        <v>2.3729180000000001E-8</v>
      </c>
      <c r="CH304">
        <v>0.73706260000000001</v>
      </c>
      <c r="CI304">
        <v>32.891370000000002</v>
      </c>
      <c r="CJ304" s="1">
        <v>4.8638600000000001E-8</v>
      </c>
      <c r="CK304" s="1">
        <v>1.321045E-5</v>
      </c>
      <c r="CL304">
        <v>0.73549010000000004</v>
      </c>
      <c r="CM304">
        <v>32.27769</v>
      </c>
      <c r="CN304" s="1">
        <v>6.987056E-6</v>
      </c>
      <c r="CO304" s="1">
        <v>1.9705629999999998E-3</v>
      </c>
      <c r="CP304">
        <v>0.73405149999999997</v>
      </c>
      <c r="CQ304">
        <v>32.023739999999997</v>
      </c>
      <c r="CR304" s="1">
        <v>3.8404960000000001E-4</v>
      </c>
      <c r="CS304">
        <v>0.1117737</v>
      </c>
      <c r="CT304">
        <v>0.73274419999999996</v>
      </c>
      <c r="CU304">
        <v>31.995740000000001</v>
      </c>
      <c r="CV304" s="1">
        <v>9.7864579999999996E-3</v>
      </c>
      <c r="CW304">
        <v>2.9307259999999999</v>
      </c>
      <c r="CX304">
        <v>0.73135110000000003</v>
      </c>
      <c r="CY304">
        <v>32.139180000000003</v>
      </c>
      <c r="CZ304">
        <v>0.1312459</v>
      </c>
      <c r="DA304">
        <v>40.370539999999998</v>
      </c>
      <c r="DB304">
        <v>0.72988160000000002</v>
      </c>
      <c r="DC304">
        <v>33.441549999999999</v>
      </c>
      <c r="DD304">
        <v>1.0166470000000001</v>
      </c>
      <c r="DE304">
        <v>320.38929999999999</v>
      </c>
      <c r="DF304">
        <v>0.72825439999999997</v>
      </c>
      <c r="DG304">
        <v>35.605899999999998</v>
      </c>
      <c r="DH304">
        <v>4.887829</v>
      </c>
      <c r="DI304">
        <v>1574.9059999999999</v>
      </c>
      <c r="DJ304">
        <v>0.72638530000000001</v>
      </c>
      <c r="DK304">
        <v>39.081710000000001</v>
      </c>
      <c r="DL304">
        <v>15.46486</v>
      </c>
      <c r="DM304">
        <v>5087.4049999999997</v>
      </c>
      <c r="DN304">
        <v>0.72426559999999995</v>
      </c>
      <c r="DO304">
        <v>42.816600000000001</v>
      </c>
      <c r="DP304">
        <v>33.844439999999999</v>
      </c>
      <c r="DQ304">
        <v>11353.25</v>
      </c>
      <c r="DR304">
        <v>0.72192719999999999</v>
      </c>
      <c r="DS304">
        <v>43.071260000000002</v>
      </c>
      <c r="DT304">
        <v>53.526829999999997</v>
      </c>
      <c r="DU304">
        <v>18284.11</v>
      </c>
      <c r="DV304">
        <v>0.71932969999999996</v>
      </c>
      <c r="DW304">
        <v>41.388719999999999</v>
      </c>
      <c r="DX304">
        <v>63.583399999999997</v>
      </c>
      <c r="DY304">
        <v>22089.74</v>
      </c>
      <c r="DZ304">
        <v>0.71648210000000001</v>
      </c>
      <c r="EA304">
        <v>40.761049999999997</v>
      </c>
      <c r="EB304">
        <v>58.762230000000002</v>
      </c>
      <c r="EC304">
        <v>20732.560000000001</v>
      </c>
      <c r="ED304">
        <v>0.71349099999999999</v>
      </c>
      <c r="EE304">
        <v>40.250959999999999</v>
      </c>
      <c r="EF304">
        <v>43.538229999999999</v>
      </c>
      <c r="EG304">
        <v>15580.93</v>
      </c>
      <c r="EH304">
        <v>0.71039989999999997</v>
      </c>
      <c r="EI304">
        <v>40.23227</v>
      </c>
      <c r="EJ304">
        <v>26.607500000000002</v>
      </c>
      <c r="EK304">
        <v>9646.3889999999992</v>
      </c>
      <c r="EL304">
        <v>0.70737289999999997</v>
      </c>
      <c r="EM304">
        <v>41.390039999999999</v>
      </c>
      <c r="EN304">
        <v>13.760479999999999</v>
      </c>
      <c r="EO304">
        <v>5047.5789999999997</v>
      </c>
      <c r="EP304">
        <v>0.70444300000000004</v>
      </c>
      <c r="EQ304">
        <v>44.61354</v>
      </c>
      <c r="ER304">
        <v>6.1644500000000004</v>
      </c>
      <c r="ES304">
        <v>2284.98</v>
      </c>
      <c r="ET304">
        <v>0.70193559999999999</v>
      </c>
      <c r="EU304">
        <v>47.482950000000002</v>
      </c>
      <c r="EV304">
        <v>2.4461339999999998</v>
      </c>
      <c r="EW304">
        <v>915.09090000000003</v>
      </c>
      <c r="EX304">
        <v>0.69969020000000004</v>
      </c>
      <c r="EY304">
        <v>46.943390000000001</v>
      </c>
      <c r="EZ304">
        <v>0.8828627</v>
      </c>
      <c r="FA304">
        <v>332.45940000000002</v>
      </c>
      <c r="FB304">
        <v>0.69763350000000002</v>
      </c>
      <c r="FC304">
        <v>45.350250000000003</v>
      </c>
      <c r="FD304">
        <v>0.30268899999999999</v>
      </c>
      <c r="FE304">
        <v>114.3168</v>
      </c>
      <c r="FF304">
        <v>0.69584290000000004</v>
      </c>
      <c r="FG304">
        <v>44.832439999999998</v>
      </c>
      <c r="FH304">
        <v>0.109932</v>
      </c>
      <c r="FI304">
        <v>41.208860000000001</v>
      </c>
      <c r="FJ304">
        <v>0.69434229999999997</v>
      </c>
      <c r="FK304">
        <v>44.900750000000002</v>
      </c>
      <c r="FL304" s="1">
        <v>5.252801E-2</v>
      </c>
      <c r="FM304">
        <v>19.235669999999999</v>
      </c>
      <c r="FN304">
        <v>0.69324079999999999</v>
      </c>
      <c r="FO304">
        <v>46.457079999999998</v>
      </c>
      <c r="FP304" s="1">
        <v>3.7789549999999998E-2</v>
      </c>
      <c r="FQ304">
        <v>13.519080000000001</v>
      </c>
      <c r="FR304">
        <v>0.69242729999999997</v>
      </c>
      <c r="FS304">
        <v>48.406950000000002</v>
      </c>
      <c r="FT304" s="1">
        <v>3.4906069999999997E-2</v>
      </c>
      <c r="FU304">
        <v>12.375769999999999</v>
      </c>
      <c r="FV304">
        <v>0.6918029</v>
      </c>
      <c r="FW304">
        <v>50.11327</v>
      </c>
      <c r="FX304" s="1">
        <v>3.4401960000000002E-2</v>
      </c>
      <c r="FY304">
        <v>12.185140000000001</v>
      </c>
      <c r="FZ304">
        <v>0.69138889999999997</v>
      </c>
      <c r="GA304">
        <v>49.948799999999999</v>
      </c>
      <c r="GB304" s="1">
        <v>3.3629350000000002E-2</v>
      </c>
      <c r="GC304">
        <v>11.927020000000001</v>
      </c>
      <c r="GD304">
        <v>0.69106440000000002</v>
      </c>
      <c r="GE304">
        <v>48.70364</v>
      </c>
      <c r="GF304" s="1">
        <v>3.2053869999999998E-2</v>
      </c>
      <c r="GG304">
        <v>11.38823</v>
      </c>
      <c r="GH304">
        <v>0.69084719999999999</v>
      </c>
      <c r="GI304">
        <v>46.640030000000003</v>
      </c>
      <c r="GJ304" s="1">
        <v>2.9727429999999999E-2</v>
      </c>
      <c r="GK304">
        <v>10.58015</v>
      </c>
      <c r="GL304">
        <v>0.69070770000000004</v>
      </c>
      <c r="GM304">
        <v>45.215910000000001</v>
      </c>
      <c r="GN304" s="1">
        <v>2.6787970000000001E-2</v>
      </c>
      <c r="GO304">
        <v>9.5511309999999998</v>
      </c>
      <c r="GP304">
        <v>0.6905905</v>
      </c>
      <c r="GQ304">
        <v>44.520180000000003</v>
      </c>
      <c r="GR304">
        <v>2.3376569999999999E-2</v>
      </c>
      <c r="GS304">
        <v>8.3516300000000001</v>
      </c>
      <c r="GT304">
        <v>0.69052219999999997</v>
      </c>
      <c r="GU304">
        <v>46.294960000000003</v>
      </c>
      <c r="GV304" s="1">
        <v>1.971347E-2</v>
      </c>
      <c r="GW304">
        <v>7.0572850000000003</v>
      </c>
      <c r="GX304">
        <v>0.6904882</v>
      </c>
      <c r="GY304">
        <v>48.777630000000002</v>
      </c>
      <c r="GZ304" s="1">
        <v>1.61152E-2</v>
      </c>
      <c r="HA304">
        <v>5.7794429999999997</v>
      </c>
      <c r="HB304">
        <v>0.69046529999999995</v>
      </c>
      <c r="HC304">
        <v>51.102069999999998</v>
      </c>
      <c r="HD304" s="1">
        <v>1.291814E-2</v>
      </c>
      <c r="HE304">
        <v>4.6360520000000003</v>
      </c>
      <c r="HF304">
        <v>0.69042159999999997</v>
      </c>
      <c r="HG304">
        <v>52.34825</v>
      </c>
      <c r="HH304" s="1">
        <v>1.033648E-2</v>
      </c>
      <c r="HI304">
        <v>3.7082769999999998</v>
      </c>
      <c r="HJ304">
        <v>0.69041960000000002</v>
      </c>
      <c r="HK304">
        <v>50.783499999999997</v>
      </c>
      <c r="HL304" s="1">
        <v>8.4224859999999999E-3</v>
      </c>
      <c r="HM304">
        <v>3.016867</v>
      </c>
      <c r="HN304">
        <v>0.69042749999999997</v>
      </c>
      <c r="HO304">
        <v>48.99503</v>
      </c>
      <c r="HP304" s="1">
        <v>7.0887540000000001E-3</v>
      </c>
      <c r="HQ304">
        <v>2.5334469999999998</v>
      </c>
      <c r="HR304">
        <v>0.69041810000000003</v>
      </c>
      <c r="HS304">
        <v>47.923920000000003</v>
      </c>
      <c r="HT304">
        <v>6.1876559999999997E-3</v>
      </c>
      <c r="HU304">
        <v>2.2065990000000002</v>
      </c>
      <c r="HV304">
        <v>0.69041759999999996</v>
      </c>
      <c r="HW304">
        <v>47.648479999999999</v>
      </c>
      <c r="HX304" s="1">
        <v>5.5745769999999998E-3</v>
      </c>
      <c r="HY304">
        <v>1.9846490000000001</v>
      </c>
      <c r="HZ304">
        <v>0.69043069999999995</v>
      </c>
      <c r="IA304">
        <v>49.766620000000003</v>
      </c>
      <c r="IB304" s="1">
        <v>5.139022E-3</v>
      </c>
      <c r="IC304">
        <v>1.8274779999999999</v>
      </c>
      <c r="ID304">
        <v>0.69042000000000003</v>
      </c>
      <c r="IE304">
        <v>54.012569999999997</v>
      </c>
      <c r="IF304" s="1">
        <v>4.8083429999999996E-3</v>
      </c>
      <c r="IG304">
        <v>1.7085790000000001</v>
      </c>
      <c r="IH304">
        <v>0.69039830000000002</v>
      </c>
      <c r="II304">
        <v>58.314999999999998</v>
      </c>
      <c r="IJ304" s="1">
        <v>4.5377560000000004E-3</v>
      </c>
      <c r="IK304">
        <v>1.6118440000000001</v>
      </c>
      <c r="IL304">
        <v>0.69043299999999996</v>
      </c>
      <c r="IM304">
        <v>59.23263</v>
      </c>
      <c r="IN304" s="1">
        <v>4.3048130000000002E-3</v>
      </c>
      <c r="IO304">
        <v>1.528591</v>
      </c>
      <c r="IP304">
        <v>0.6904112</v>
      </c>
      <c r="IQ304">
        <v>57.43685</v>
      </c>
      <c r="IR304" s="1">
        <v>4.0953539999999998E-3</v>
      </c>
      <c r="IS304">
        <v>1.454124</v>
      </c>
      <c r="IT304">
        <v>0.69040299999999999</v>
      </c>
      <c r="IU304">
        <v>55.061160000000001</v>
      </c>
      <c r="IV304" s="1">
        <v>3.903788E-3</v>
      </c>
      <c r="IW304">
        <v>1.3858900000000001</v>
      </c>
      <c r="IX304">
        <v>0.69042590000000004</v>
      </c>
      <c r="IY304">
        <v>53.450400000000002</v>
      </c>
      <c r="IZ304" s="1">
        <v>3.7255750000000001E-3</v>
      </c>
      <c r="JA304">
        <v>1.3225450000000001</v>
      </c>
      <c r="JB304">
        <v>0.69042890000000001</v>
      </c>
      <c r="JC304">
        <v>52.31861</v>
      </c>
      <c r="JD304" s="1">
        <v>3.5581380000000002E-3</v>
      </c>
      <c r="JE304">
        <v>1.2631429999999999</v>
      </c>
      <c r="JF304">
        <v>0.69042720000000002</v>
      </c>
      <c r="JG304">
        <v>53.248350000000002</v>
      </c>
      <c r="JH304" s="1">
        <v>3.4009740000000002E-3</v>
      </c>
      <c r="JI304">
        <v>1.2072160000000001</v>
      </c>
      <c r="JJ304">
        <v>0.69041960000000002</v>
      </c>
      <c r="JK304">
        <v>53.877009999999999</v>
      </c>
      <c r="JL304" s="1">
        <v>3.2506000000000002E-3</v>
      </c>
      <c r="JM304">
        <v>1.154495</v>
      </c>
      <c r="JN304">
        <v>0.69042530000000002</v>
      </c>
      <c r="JO304">
        <v>52.684640000000002</v>
      </c>
      <c r="JP304" s="1">
        <v>3.1025559999999998E-3</v>
      </c>
      <c r="JQ304">
        <v>1.1047130000000001</v>
      </c>
      <c r="JR304">
        <v>0.69042630000000005</v>
      </c>
      <c r="JS304">
        <v>51.178959999999996</v>
      </c>
      <c r="JT304" s="1">
        <v>2.9630059999999998E-3</v>
      </c>
      <c r="JU304">
        <v>1.057655</v>
      </c>
      <c r="JV304">
        <v>0.69041830000000004</v>
      </c>
      <c r="JW304">
        <v>50.011099999999999</v>
      </c>
      <c r="JX304" s="1">
        <v>2.831315E-3</v>
      </c>
      <c r="JY304">
        <v>1.013069</v>
      </c>
      <c r="JZ304">
        <v>0.69042740000000002</v>
      </c>
      <c r="KA304">
        <v>48.481859999999998</v>
      </c>
      <c r="KB304" s="1">
        <v>2.7073499999999999E-3</v>
      </c>
      <c r="KC304">
        <v>0.97083909999999995</v>
      </c>
      <c r="KD304">
        <v>0.69041969999999997</v>
      </c>
      <c r="KE304">
        <v>47.25141</v>
      </c>
      <c r="KF304" s="1">
        <v>2.5899780000000002E-3</v>
      </c>
      <c r="KG304">
        <v>0.93072690000000002</v>
      </c>
      <c r="KH304">
        <v>0.69042590000000004</v>
      </c>
      <c r="KI304">
        <v>46.258220000000001</v>
      </c>
      <c r="KJ304" s="1">
        <v>2.4791190000000001E-3</v>
      </c>
      <c r="KK304">
        <v>0.89266990000000002</v>
      </c>
      <c r="KL304">
        <v>0.69043049999999995</v>
      </c>
      <c r="KM304">
        <v>47.715290000000003</v>
      </c>
      <c r="KN304" s="1">
        <v>2.374232E-3</v>
      </c>
      <c r="KO304">
        <v>0.85652229999999996</v>
      </c>
      <c r="KP304">
        <v>0.69042610000000004</v>
      </c>
      <c r="KQ304">
        <v>52.050640000000001</v>
      </c>
      <c r="KR304" s="1">
        <v>2.2746730000000001E-3</v>
      </c>
      <c r="KS304">
        <v>0.82215199999999999</v>
      </c>
      <c r="KT304">
        <v>0.69042709999999996</v>
      </c>
      <c r="KU304">
        <v>57.046700000000001</v>
      </c>
      <c r="KV304" s="1">
        <v>2.1807300000000001E-3</v>
      </c>
      <c r="KW304">
        <v>0.789578</v>
      </c>
      <c r="KX304">
        <v>0.69041969999999997</v>
      </c>
      <c r="KY304">
        <v>58.848419999999997</v>
      </c>
      <c r="KZ304" s="1">
        <v>2.0915700000000001E-3</v>
      </c>
      <c r="LA304">
        <v>0.75859690000000002</v>
      </c>
      <c r="LB304">
        <v>0.69042800000000004</v>
      </c>
      <c r="LC304">
        <v>56.42653</v>
      </c>
      <c r="LD304" s="1">
        <v>2.007207E-3</v>
      </c>
      <c r="LE304">
        <v>0.72912900000000003</v>
      </c>
      <c r="LF304">
        <v>0.69042689999999995</v>
      </c>
      <c r="LG304">
        <v>53.640680000000003</v>
      </c>
      <c r="LH304" s="1">
        <v>1.9266590000000001E-3</v>
      </c>
      <c r="LI304">
        <v>0.70098550000000004</v>
      </c>
      <c r="LJ304">
        <v>0.6904342</v>
      </c>
      <c r="LK304">
        <v>52.502180000000003</v>
      </c>
      <c r="LL304" s="1">
        <v>1.850017E-3</v>
      </c>
      <c r="LM304">
        <v>0.67409600000000003</v>
      </c>
      <c r="LN304">
        <v>0.69042490000000001</v>
      </c>
      <c r="LO304">
        <v>51.410829999999997</v>
      </c>
      <c r="LP304" s="1">
        <v>1.777041E-3</v>
      </c>
      <c r="LQ304">
        <v>0.64845629999999999</v>
      </c>
      <c r="LR304">
        <v>0.69042040000000005</v>
      </c>
      <c r="LS304">
        <v>51.231169999999999</v>
      </c>
      <c r="LT304" s="1">
        <v>1.7075599999999999E-3</v>
      </c>
      <c r="LU304">
        <v>0.62395690000000004</v>
      </c>
      <c r="LV304">
        <v>0.69042020000000004</v>
      </c>
      <c r="LW304">
        <v>52.277119999999996</v>
      </c>
      <c r="LX304" s="1">
        <v>1.6413269999999999E-3</v>
      </c>
      <c r="LY304">
        <v>0.60056790000000004</v>
      </c>
      <c r="LZ304">
        <v>0.69041660000000005</v>
      </c>
      <c r="MA304">
        <v>52.467700000000001</v>
      </c>
      <c r="MB304" s="1">
        <v>1.5780480000000001E-3</v>
      </c>
      <c r="MC304">
        <v>0.57817960000000002</v>
      </c>
      <c r="MD304">
        <v>0.69042550000000003</v>
      </c>
      <c r="ME304">
        <v>51.901760000000003</v>
      </c>
      <c r="MF304" s="1">
        <v>1.517563E-3</v>
      </c>
      <c r="MG304">
        <v>0.55675300000000005</v>
      </c>
      <c r="MH304">
        <v>0.6904207</v>
      </c>
      <c r="MI304">
        <v>50.837319999999998</v>
      </c>
      <c r="MJ304" s="1">
        <v>1.459784E-3</v>
      </c>
      <c r="MK304">
        <v>0.53628169999999997</v>
      </c>
      <c r="ML304">
        <v>0.69041509999999995</v>
      </c>
      <c r="MM304">
        <v>48.668469999999999</v>
      </c>
      <c r="MN304" s="1">
        <v>1.4043339999999999E-3</v>
      </c>
      <c r="MO304">
        <v>0.51669790000000004</v>
      </c>
      <c r="MP304">
        <v>0.69042360000000003</v>
      </c>
      <c r="MQ304">
        <v>47.508929999999999</v>
      </c>
      <c r="MR304" s="1">
        <v>1.351288E-3</v>
      </c>
      <c r="MS304">
        <v>0.49792140000000001</v>
      </c>
      <c r="MT304">
        <v>0.69042939999999997</v>
      </c>
      <c r="MU304">
        <v>47.13165</v>
      </c>
      <c r="MV304" s="1">
        <v>1.300404E-3</v>
      </c>
      <c r="MW304">
        <v>0.4799023</v>
      </c>
      <c r="MX304">
        <v>0.69040990000000002</v>
      </c>
      <c r="MY304">
        <v>48.319110000000002</v>
      </c>
      <c r="MZ304" s="1">
        <v>1.2517749999999999E-3</v>
      </c>
      <c r="NA304">
        <v>0.46261190000000002</v>
      </c>
      <c r="NB304">
        <v>0.69042800000000004</v>
      </c>
      <c r="NC304">
        <v>49.759410000000003</v>
      </c>
      <c r="ND304" s="1">
        <v>1.205303E-3</v>
      </c>
      <c r="NE304">
        <v>0.44605539999999999</v>
      </c>
      <c r="NF304">
        <v>0.6904209</v>
      </c>
      <c r="NG304">
        <v>52.181289999999997</v>
      </c>
      <c r="NH304" s="1">
        <v>1.160768E-3</v>
      </c>
      <c r="NI304">
        <v>0.43018420000000002</v>
      </c>
      <c r="NJ304">
        <v>0.69042490000000001</v>
      </c>
      <c r="NK304">
        <v>54.50367</v>
      </c>
      <c r="NL304" s="1">
        <v>1.118207E-3</v>
      </c>
      <c r="NM304">
        <v>0.41498819999999997</v>
      </c>
      <c r="NN304">
        <v>0.69041750000000002</v>
      </c>
      <c r="NO304">
        <v>53.508830000000003</v>
      </c>
      <c r="NP304" s="1">
        <v>1.077576E-3</v>
      </c>
      <c r="NQ304">
        <v>0.4004355</v>
      </c>
      <c r="NR304">
        <v>0.69042119999999996</v>
      </c>
      <c r="NS304">
        <v>49.747079999999997</v>
      </c>
      <c r="NT304" s="1">
        <v>1.038651E-3</v>
      </c>
      <c r="NU304">
        <v>0.38648379999999999</v>
      </c>
      <c r="NV304">
        <v>0.69042119999999996</v>
      </c>
      <c r="NW304">
        <v>47.45</v>
      </c>
      <c r="NX304" s="1">
        <v>1.0014469999999999E-3</v>
      </c>
      <c r="NY304">
        <v>0.37311119999999998</v>
      </c>
      <c r="NZ304">
        <v>0.69043060000000001</v>
      </c>
      <c r="OA304">
        <v>46.366210000000002</v>
      </c>
      <c r="OB304" s="1">
        <v>9.6591359999999998E-4</v>
      </c>
      <c r="OC304">
        <v>0.36026979999999997</v>
      </c>
      <c r="OD304">
        <v>0.69042720000000002</v>
      </c>
      <c r="OE304">
        <v>47.101930000000003</v>
      </c>
      <c r="OF304" s="1">
        <v>9.3191930000000001E-4</v>
      </c>
      <c r="OG304">
        <v>0.34793859999999999</v>
      </c>
      <c r="OH304">
        <v>0.69042939999999997</v>
      </c>
      <c r="OI304">
        <v>46.925559999999997</v>
      </c>
      <c r="OJ304" s="1">
        <v>8.9933750000000001E-4</v>
      </c>
      <c r="OK304">
        <v>0.33608949999999999</v>
      </c>
    </row>
    <row r="305" spans="1:401" x14ac:dyDescent="0.35">
      <c r="A305">
        <v>311</v>
      </c>
      <c r="B305" t="s">
        <v>4</v>
      </c>
      <c r="C305" t="s">
        <v>181</v>
      </c>
      <c r="D305" t="s">
        <v>311</v>
      </c>
      <c r="E305">
        <v>963.45450000000005</v>
      </c>
      <c r="F305">
        <v>0.73877349999999997</v>
      </c>
      <c r="G305">
        <v>26.84179</v>
      </c>
      <c r="H305">
        <v>0</v>
      </c>
      <c r="I305">
        <v>0</v>
      </c>
      <c r="J305">
        <v>0.73186359999999995</v>
      </c>
      <c r="K305">
        <v>27.284389999999998</v>
      </c>
      <c r="L305">
        <v>0</v>
      </c>
      <c r="M305">
        <v>0</v>
      </c>
      <c r="N305">
        <v>0.72517810000000005</v>
      </c>
      <c r="O305">
        <v>27.28764</v>
      </c>
      <c r="P305">
        <v>0</v>
      </c>
      <c r="Q305">
        <v>0</v>
      </c>
      <c r="R305">
        <v>0.72035720000000003</v>
      </c>
      <c r="S305">
        <v>28.47232</v>
      </c>
      <c r="T305">
        <v>0</v>
      </c>
      <c r="U305">
        <v>0</v>
      </c>
      <c r="V305">
        <v>0.71554150000000005</v>
      </c>
      <c r="W305">
        <v>29.75892</v>
      </c>
      <c r="X305">
        <v>0</v>
      </c>
      <c r="Y305">
        <v>0</v>
      </c>
      <c r="Z305">
        <v>0.71082820000000002</v>
      </c>
      <c r="AA305">
        <v>29.829820000000002</v>
      </c>
      <c r="AB305">
        <v>0</v>
      </c>
      <c r="AC305">
        <v>0</v>
      </c>
      <c r="AD305">
        <v>0.70616259999999997</v>
      </c>
      <c r="AE305">
        <v>28.944690000000001</v>
      </c>
      <c r="AF305">
        <v>0</v>
      </c>
      <c r="AG305">
        <v>0</v>
      </c>
      <c r="AH305">
        <v>0.70153120000000002</v>
      </c>
      <c r="AI305">
        <v>28.026630000000001</v>
      </c>
      <c r="AJ305">
        <v>0</v>
      </c>
      <c r="AK305">
        <v>0</v>
      </c>
      <c r="AL305">
        <v>0.69692359999999998</v>
      </c>
      <c r="AM305">
        <v>27.281749999999999</v>
      </c>
      <c r="AN305">
        <v>0</v>
      </c>
      <c r="AO305">
        <v>0</v>
      </c>
      <c r="AP305">
        <v>0.69266830000000001</v>
      </c>
      <c r="AQ305">
        <v>28.12359</v>
      </c>
      <c r="AR305">
        <v>0</v>
      </c>
      <c r="AS305">
        <v>0</v>
      </c>
      <c r="AT305">
        <v>0.68868680000000004</v>
      </c>
      <c r="AU305">
        <v>30.029029999999999</v>
      </c>
      <c r="AV305">
        <v>0</v>
      </c>
      <c r="AW305">
        <v>0</v>
      </c>
      <c r="AX305">
        <v>0.68544970000000005</v>
      </c>
      <c r="AY305">
        <v>32.384880000000003</v>
      </c>
      <c r="AZ305">
        <v>0</v>
      </c>
      <c r="BA305">
        <v>0</v>
      </c>
      <c r="BB305">
        <v>0.68278839999999996</v>
      </c>
      <c r="BC305">
        <v>34.35669</v>
      </c>
      <c r="BD305">
        <v>0</v>
      </c>
      <c r="BE305">
        <v>0</v>
      </c>
      <c r="BF305">
        <v>0.67982730000000002</v>
      </c>
      <c r="BG305">
        <v>34.549079999999996</v>
      </c>
      <c r="BH305">
        <v>0</v>
      </c>
      <c r="BI305">
        <v>0</v>
      </c>
      <c r="BJ305">
        <v>0.67720970000000003</v>
      </c>
      <c r="BK305">
        <v>33.741770000000002</v>
      </c>
      <c r="BL305">
        <v>0</v>
      </c>
      <c r="BM305">
        <v>0</v>
      </c>
      <c r="BN305">
        <v>0.67482260000000005</v>
      </c>
      <c r="BO305">
        <v>33.136099999999999</v>
      </c>
      <c r="BP305">
        <v>0</v>
      </c>
      <c r="BQ305" s="1">
        <v>1.6400500000000001E-37</v>
      </c>
      <c r="BR305">
        <v>0.67276519999999995</v>
      </c>
      <c r="BS305">
        <v>32.401859999999999</v>
      </c>
      <c r="BT305" s="1">
        <v>6.5717530000000001E-28</v>
      </c>
      <c r="BU305" s="1">
        <v>2.3166899999999999E-25</v>
      </c>
      <c r="BV305">
        <v>0.67083630000000005</v>
      </c>
      <c r="BW305">
        <v>32.549100000000003</v>
      </c>
      <c r="BX305" s="1">
        <v>4.014791E-22</v>
      </c>
      <c r="BY305" s="1">
        <v>1.408939E-19</v>
      </c>
      <c r="BZ305">
        <v>0.66892689999999999</v>
      </c>
      <c r="CA305">
        <v>32.923580000000001</v>
      </c>
      <c r="CB305" s="1">
        <v>8.1858390000000007E-15</v>
      </c>
      <c r="CC305" s="1">
        <v>2.140204E-12</v>
      </c>
      <c r="CD305">
        <v>0.66735520000000004</v>
      </c>
      <c r="CE305">
        <v>32.762650000000001</v>
      </c>
      <c r="CF305" s="1">
        <v>4.8710130000000003E-11</v>
      </c>
      <c r="CG305" s="1">
        <v>1.348343E-8</v>
      </c>
      <c r="CH305">
        <v>0.66603109999999999</v>
      </c>
      <c r="CI305">
        <v>32.93385</v>
      </c>
      <c r="CJ305" s="1">
        <v>2.9373570000000001E-8</v>
      </c>
      <c r="CK305" s="1">
        <v>8.4634279999999992E-6</v>
      </c>
      <c r="CL305">
        <v>0.66507579999999999</v>
      </c>
      <c r="CM305">
        <v>32.287089999999999</v>
      </c>
      <c r="CN305" s="1">
        <v>4.6128320000000002E-6</v>
      </c>
      <c r="CO305" s="1">
        <v>1.375444E-3</v>
      </c>
      <c r="CP305">
        <v>0.66413239999999996</v>
      </c>
      <c r="CQ305">
        <v>31.985140000000001</v>
      </c>
      <c r="CR305" s="1">
        <v>2.7231720000000002E-4</v>
      </c>
      <c r="CS305" s="1">
        <v>8.3472669999999999E-2</v>
      </c>
      <c r="CT305">
        <v>0.66321949999999996</v>
      </c>
      <c r="CU305">
        <v>31.957270000000001</v>
      </c>
      <c r="CV305" s="1">
        <v>7.3724819999999996E-3</v>
      </c>
      <c r="CW305">
        <v>2.316338</v>
      </c>
      <c r="CX305">
        <v>0.66205250000000004</v>
      </c>
      <c r="CY305">
        <v>32.102559999999997</v>
      </c>
      <c r="CZ305">
        <v>0.1042617</v>
      </c>
      <c r="DA305">
        <v>33.519060000000003</v>
      </c>
      <c r="DB305">
        <v>0.66079690000000002</v>
      </c>
      <c r="DC305">
        <v>33.413670000000003</v>
      </c>
      <c r="DD305">
        <v>0.84675849999999997</v>
      </c>
      <c r="DE305">
        <v>277.84530000000001</v>
      </c>
      <c r="DF305">
        <v>0.6594238</v>
      </c>
      <c r="DG305">
        <v>35.605930000000001</v>
      </c>
      <c r="DH305">
        <v>4.2481809999999998</v>
      </c>
      <c r="DI305">
        <v>1419.8230000000001</v>
      </c>
      <c r="DJ305">
        <v>0.6578505</v>
      </c>
      <c r="DK305">
        <v>39.083759999999998</v>
      </c>
      <c r="DL305">
        <v>13.968260000000001</v>
      </c>
      <c r="DM305">
        <v>4748.6750000000002</v>
      </c>
      <c r="DN305">
        <v>0.65607760000000004</v>
      </c>
      <c r="DO305">
        <v>42.868859999999998</v>
      </c>
      <c r="DP305">
        <v>31.65371</v>
      </c>
      <c r="DQ305">
        <v>10933.77</v>
      </c>
      <c r="DR305">
        <v>0.65413699999999997</v>
      </c>
      <c r="DS305">
        <v>43.204520000000002</v>
      </c>
      <c r="DT305">
        <v>51.667020000000001</v>
      </c>
      <c r="DU305">
        <v>18110.45</v>
      </c>
      <c r="DV305">
        <v>0.65191200000000005</v>
      </c>
      <c r="DW305">
        <v>41.425429999999999</v>
      </c>
      <c r="DX305">
        <v>63.142580000000002</v>
      </c>
      <c r="DY305">
        <v>22436.959999999999</v>
      </c>
      <c r="DZ305">
        <v>0.64956020000000003</v>
      </c>
      <c r="EA305">
        <v>40.732750000000003</v>
      </c>
      <c r="EB305">
        <v>59.867019999999997</v>
      </c>
      <c r="EC305">
        <v>21537.71</v>
      </c>
      <c r="ED305">
        <v>0.64707130000000002</v>
      </c>
      <c r="EE305">
        <v>40.255589999999998</v>
      </c>
      <c r="EF305">
        <v>45.384749999999997</v>
      </c>
      <c r="EG305">
        <v>16513.52</v>
      </c>
      <c r="EH305">
        <v>0.6445341</v>
      </c>
      <c r="EI305">
        <v>40.250500000000002</v>
      </c>
      <c r="EJ305">
        <v>28.306339999999999</v>
      </c>
      <c r="EK305">
        <v>10406.549999999999</v>
      </c>
      <c r="EL305">
        <v>0.64204709999999998</v>
      </c>
      <c r="EM305">
        <v>41.37744</v>
      </c>
      <c r="EN305">
        <v>14.90466</v>
      </c>
      <c r="EO305">
        <v>5530.9520000000002</v>
      </c>
      <c r="EP305">
        <v>0.63968480000000005</v>
      </c>
      <c r="EQ305">
        <v>44.594349999999999</v>
      </c>
      <c r="ER305">
        <v>6.7823149999999996</v>
      </c>
      <c r="ES305">
        <v>2537.9340000000002</v>
      </c>
      <c r="ET305">
        <v>0.63766060000000002</v>
      </c>
      <c r="EU305">
        <v>47.514319999999998</v>
      </c>
      <c r="EV305">
        <v>2.7271269999999999</v>
      </c>
      <c r="EW305">
        <v>1028.0899999999999</v>
      </c>
      <c r="EX305">
        <v>0.63582989999999995</v>
      </c>
      <c r="EY305">
        <v>47.05706</v>
      </c>
      <c r="EZ305">
        <v>0.99405860000000001</v>
      </c>
      <c r="FA305">
        <v>376.76479999999998</v>
      </c>
      <c r="FB305">
        <v>0.63422780000000001</v>
      </c>
      <c r="FC305">
        <v>45.35577</v>
      </c>
      <c r="FD305">
        <v>0.34177940000000001</v>
      </c>
      <c r="FE305">
        <v>129.94149999999999</v>
      </c>
      <c r="FF305">
        <v>0.63277839999999996</v>
      </c>
      <c r="FG305">
        <v>44.772370000000002</v>
      </c>
      <c r="FH305">
        <v>0.12227880000000001</v>
      </c>
      <c r="FI305">
        <v>46.327480000000001</v>
      </c>
      <c r="FJ305">
        <v>0.63161400000000001</v>
      </c>
      <c r="FK305">
        <v>44.834600000000002</v>
      </c>
      <c r="FL305" s="1">
        <v>5.5981940000000001E-2</v>
      </c>
      <c r="FM305">
        <v>20.906300000000002</v>
      </c>
      <c r="FN305">
        <v>0.63079739999999995</v>
      </c>
      <c r="FO305">
        <v>46.38937</v>
      </c>
      <c r="FP305" s="1">
        <v>3.858168E-2</v>
      </c>
      <c r="FQ305">
        <v>14.18085</v>
      </c>
      <c r="FR305">
        <v>0.6301966</v>
      </c>
      <c r="FS305">
        <v>48.383899999999997</v>
      </c>
      <c r="FT305" s="1">
        <v>3.5029100000000001E-2</v>
      </c>
      <c r="FU305">
        <v>12.795780000000001</v>
      </c>
      <c r="FV305">
        <v>0.62969850000000005</v>
      </c>
      <c r="FW305">
        <v>50.150329999999997</v>
      </c>
      <c r="FX305" s="1">
        <v>3.4447650000000003E-2</v>
      </c>
      <c r="FY305">
        <v>12.57898</v>
      </c>
      <c r="FZ305">
        <v>0.62932909999999997</v>
      </c>
      <c r="GA305">
        <v>50.040680000000002</v>
      </c>
      <c r="GB305" s="1">
        <v>3.3748239999999999E-2</v>
      </c>
      <c r="GC305">
        <v>12.33961</v>
      </c>
      <c r="GD305">
        <v>0.62905279999999997</v>
      </c>
      <c r="GE305">
        <v>48.810339999999997</v>
      </c>
      <c r="GF305" s="1">
        <v>3.226267E-2</v>
      </c>
      <c r="GG305">
        <v>11.81484</v>
      </c>
      <c r="GH305">
        <v>0.62888219999999995</v>
      </c>
      <c r="GI305">
        <v>46.70673</v>
      </c>
      <c r="GJ305" s="1">
        <v>3.0012469999999999E-2</v>
      </c>
      <c r="GK305">
        <v>11.00698</v>
      </c>
      <c r="GL305">
        <v>0.62877059999999996</v>
      </c>
      <c r="GM305">
        <v>45.227499999999999</v>
      </c>
      <c r="GN305" s="1">
        <v>2.713467E-2</v>
      </c>
      <c r="GO305">
        <v>9.9656850000000006</v>
      </c>
      <c r="GP305">
        <v>0.62868950000000001</v>
      </c>
      <c r="GQ305">
        <v>44.487740000000002</v>
      </c>
      <c r="GR305" s="1">
        <v>2.3767219999999999E-2</v>
      </c>
      <c r="GS305">
        <v>8.7419619999999991</v>
      </c>
      <c r="GT305">
        <v>0.62864169999999997</v>
      </c>
      <c r="GU305">
        <v>46.220019999999998</v>
      </c>
      <c r="GV305" s="1">
        <v>2.0118819999999999E-2</v>
      </c>
      <c r="GW305">
        <v>7.4111609999999999</v>
      </c>
      <c r="GX305">
        <v>0.62860130000000003</v>
      </c>
      <c r="GY305">
        <v>48.774769999999997</v>
      </c>
      <c r="GZ305" s="1">
        <v>1.6497379999999999E-2</v>
      </c>
      <c r="HA305">
        <v>6.0854119999999998</v>
      </c>
      <c r="HB305">
        <v>0.6285887</v>
      </c>
      <c r="HC305">
        <v>51.137070000000001</v>
      </c>
      <c r="HD305">
        <v>1.3243929999999999E-2</v>
      </c>
      <c r="HE305">
        <v>4.8878740000000001</v>
      </c>
      <c r="HF305">
        <v>0.6285636</v>
      </c>
      <c r="HG305">
        <v>52.441890000000001</v>
      </c>
      <c r="HH305">
        <v>1.058919E-2</v>
      </c>
      <c r="HI305">
        <v>3.907575</v>
      </c>
      <c r="HJ305">
        <v>0.62856160000000005</v>
      </c>
      <c r="HK305">
        <v>50.913989999999998</v>
      </c>
      <c r="HL305" s="1">
        <v>8.604179E-3</v>
      </c>
      <c r="HM305">
        <v>3.1718069999999998</v>
      </c>
      <c r="HN305">
        <v>0.6285674</v>
      </c>
      <c r="HO305">
        <v>49.024639999999998</v>
      </c>
      <c r="HP305" s="1">
        <v>7.2129339999999998E-3</v>
      </c>
      <c r="HQ305">
        <v>2.6548780000000001</v>
      </c>
      <c r="HR305">
        <v>0.62857260000000004</v>
      </c>
      <c r="HS305">
        <v>47.898560000000003</v>
      </c>
      <c r="HT305" s="1">
        <v>6.2712530000000001E-3</v>
      </c>
      <c r="HU305">
        <v>2.3047529999999998</v>
      </c>
      <c r="HV305">
        <v>0.62856829999999997</v>
      </c>
      <c r="HW305">
        <v>47.587899999999998</v>
      </c>
      <c r="HX305" s="1">
        <v>5.6322469999999999E-3</v>
      </c>
      <c r="HY305">
        <v>2.0675050000000001</v>
      </c>
      <c r="HZ305">
        <v>0.62856730000000005</v>
      </c>
      <c r="IA305">
        <v>49.677529999999997</v>
      </c>
      <c r="IB305">
        <v>5.181186E-3</v>
      </c>
      <c r="IC305">
        <v>1.9003760000000001</v>
      </c>
      <c r="ID305">
        <v>0.62856679999999998</v>
      </c>
      <c r="IE305">
        <v>53.952840000000002</v>
      </c>
      <c r="IF305" s="1">
        <v>4.8413299999999996E-3</v>
      </c>
      <c r="IG305">
        <v>1.774742</v>
      </c>
      <c r="IH305">
        <v>0.62856970000000001</v>
      </c>
      <c r="II305">
        <v>58.346150000000002</v>
      </c>
      <c r="IJ305" s="1">
        <v>4.5654859999999997E-3</v>
      </c>
      <c r="IK305">
        <v>1.673179</v>
      </c>
      <c r="IL305">
        <v>0.6285617</v>
      </c>
      <c r="IM305">
        <v>59.384270000000001</v>
      </c>
      <c r="IN305" s="1">
        <v>4.3291739999999999E-3</v>
      </c>
      <c r="IO305">
        <v>1.586198</v>
      </c>
      <c r="IP305">
        <v>0.62856020000000001</v>
      </c>
      <c r="IQ305">
        <v>57.588380000000001</v>
      </c>
      <c r="IR305" s="1">
        <v>4.1174250000000001E-3</v>
      </c>
      <c r="IS305">
        <v>1.5085679999999999</v>
      </c>
      <c r="IT305">
        <v>0.62855530000000004</v>
      </c>
      <c r="IU305">
        <v>55.128369999999997</v>
      </c>
      <c r="IV305" s="1">
        <v>3.9241620000000001E-3</v>
      </c>
      <c r="IW305">
        <v>1.4375599999999999</v>
      </c>
      <c r="IX305">
        <v>0.62856029999999996</v>
      </c>
      <c r="IY305">
        <v>53.473640000000003</v>
      </c>
      <c r="IZ305" s="1">
        <v>3.7446160000000001E-3</v>
      </c>
      <c r="JA305">
        <v>1.3717539999999999</v>
      </c>
      <c r="JB305">
        <v>0.62855430000000001</v>
      </c>
      <c r="JC305">
        <v>52.31991</v>
      </c>
      <c r="JD305" s="1">
        <v>3.5760340000000001E-3</v>
      </c>
      <c r="JE305">
        <v>1.3100510000000001</v>
      </c>
      <c r="JF305">
        <v>0.62855300000000003</v>
      </c>
      <c r="JG305">
        <v>53.208210000000001</v>
      </c>
      <c r="JH305" s="1">
        <v>3.417822E-3</v>
      </c>
      <c r="JI305">
        <v>1.2519659999999999</v>
      </c>
      <c r="JJ305">
        <v>0.62855170000000005</v>
      </c>
      <c r="JK305">
        <v>53.950839999999999</v>
      </c>
      <c r="JL305" s="1">
        <v>3.2664930000000001E-3</v>
      </c>
      <c r="JM305">
        <v>1.19722</v>
      </c>
      <c r="JN305">
        <v>0.62855430000000001</v>
      </c>
      <c r="JO305">
        <v>52.761270000000003</v>
      </c>
      <c r="JP305" s="1">
        <v>3.1174969999999999E-3</v>
      </c>
      <c r="JQ305">
        <v>1.1455340000000001</v>
      </c>
      <c r="JR305">
        <v>0.62856060000000002</v>
      </c>
      <c r="JS305">
        <v>51.225960000000001</v>
      </c>
      <c r="JT305" s="1">
        <v>2.9771440000000001E-3</v>
      </c>
      <c r="JU305">
        <v>1.096692</v>
      </c>
      <c r="JV305">
        <v>0.62855490000000003</v>
      </c>
      <c r="JW305">
        <v>50.082659999999997</v>
      </c>
      <c r="JX305" s="1">
        <v>2.8447099999999999E-3</v>
      </c>
      <c r="JY305">
        <v>1.0504180000000001</v>
      </c>
      <c r="JZ305">
        <v>0.62855629999999996</v>
      </c>
      <c r="KA305">
        <v>48.537089999999999</v>
      </c>
      <c r="KB305" s="1">
        <v>2.7199910000000002E-3</v>
      </c>
      <c r="KC305">
        <v>1.006596</v>
      </c>
      <c r="KD305">
        <v>0.62855209999999995</v>
      </c>
      <c r="KE305">
        <v>47.26641</v>
      </c>
      <c r="KF305" s="1">
        <v>2.6019599999999999E-3</v>
      </c>
      <c r="KG305">
        <v>0.96497200000000005</v>
      </c>
      <c r="KH305">
        <v>0.6285598</v>
      </c>
      <c r="KI305">
        <v>46.246209999999998</v>
      </c>
      <c r="KJ305" s="1">
        <v>2.4904929999999999E-3</v>
      </c>
      <c r="KK305">
        <v>0.92548019999999998</v>
      </c>
      <c r="KL305">
        <v>0.62855870000000003</v>
      </c>
      <c r="KM305">
        <v>47.641669999999998</v>
      </c>
      <c r="KN305" s="1">
        <v>2.3849980000000002E-3</v>
      </c>
      <c r="KO305">
        <v>0.88797040000000005</v>
      </c>
      <c r="KP305">
        <v>0.62855360000000005</v>
      </c>
      <c r="KQ305">
        <v>51.974640000000001</v>
      </c>
      <c r="KR305" s="1">
        <v>2.2848669999999999E-3</v>
      </c>
      <c r="KS305">
        <v>0.85229029999999995</v>
      </c>
      <c r="KT305">
        <v>0.62855689999999997</v>
      </c>
      <c r="KU305">
        <v>57.046669999999999</v>
      </c>
      <c r="KV305" s="1">
        <v>2.1903920000000002E-3</v>
      </c>
      <c r="KW305">
        <v>0.81849550000000004</v>
      </c>
      <c r="KX305">
        <v>0.62855229999999995</v>
      </c>
      <c r="KY305">
        <v>58.990569999999998</v>
      </c>
      <c r="KZ305" s="1">
        <v>2.1007550000000002E-3</v>
      </c>
      <c r="LA305">
        <v>0.78634610000000005</v>
      </c>
      <c r="LB305">
        <v>0.62855269999999996</v>
      </c>
      <c r="LC305">
        <v>56.601370000000003</v>
      </c>
      <c r="LD305" s="1">
        <v>2.0159449999999999E-3</v>
      </c>
      <c r="LE305">
        <v>0.75578029999999996</v>
      </c>
      <c r="LF305">
        <v>0.62855499999999997</v>
      </c>
      <c r="LG305">
        <v>53.673139999999997</v>
      </c>
      <c r="LH305" s="1">
        <v>1.934973E-3</v>
      </c>
      <c r="LI305">
        <v>0.72657899999999997</v>
      </c>
      <c r="LJ305">
        <v>0.62856190000000001</v>
      </c>
      <c r="LK305">
        <v>52.475720000000003</v>
      </c>
      <c r="LL305" s="1">
        <v>1.85797E-3</v>
      </c>
      <c r="LM305">
        <v>0.69870169999999998</v>
      </c>
      <c r="LN305">
        <v>0.62855899999999998</v>
      </c>
      <c r="LO305">
        <v>51.41084</v>
      </c>
      <c r="LP305" s="1">
        <v>1.784599E-3</v>
      </c>
      <c r="LQ305">
        <v>0.67209660000000004</v>
      </c>
      <c r="LR305">
        <v>0.62855000000000005</v>
      </c>
      <c r="LS305">
        <v>51.222340000000003</v>
      </c>
      <c r="LT305" s="1">
        <v>1.7147779999999999E-3</v>
      </c>
      <c r="LU305">
        <v>0.64669359999999998</v>
      </c>
      <c r="LV305">
        <v>0.62855179999999999</v>
      </c>
      <c r="LW305">
        <v>52.281399999999998</v>
      </c>
      <c r="LX305" s="1">
        <v>1.648224E-3</v>
      </c>
      <c r="LY305">
        <v>0.62243899999999996</v>
      </c>
      <c r="LZ305">
        <v>0.62854390000000004</v>
      </c>
      <c r="MA305">
        <v>52.57611</v>
      </c>
      <c r="MB305" s="1">
        <v>1.584607E-3</v>
      </c>
      <c r="MC305">
        <v>0.5992132</v>
      </c>
      <c r="MD305">
        <v>0.6285539</v>
      </c>
      <c r="ME305">
        <v>51.96848</v>
      </c>
      <c r="MF305" s="1">
        <v>1.5238490000000001E-3</v>
      </c>
      <c r="MG305">
        <v>0.57699900000000004</v>
      </c>
      <c r="MH305">
        <v>0.62855640000000002</v>
      </c>
      <c r="MI305">
        <v>50.923139999999997</v>
      </c>
      <c r="MJ305" s="1">
        <v>1.465795E-3</v>
      </c>
      <c r="MK305">
        <v>0.55576990000000004</v>
      </c>
      <c r="ML305">
        <v>0.6285461</v>
      </c>
      <c r="MM305">
        <v>48.714840000000002</v>
      </c>
      <c r="MN305" s="1">
        <v>1.4100740000000001E-3</v>
      </c>
      <c r="MO305">
        <v>0.53546179999999999</v>
      </c>
      <c r="MP305">
        <v>0.6285539</v>
      </c>
      <c r="MQ305">
        <v>47.47683</v>
      </c>
      <c r="MR305" s="1">
        <v>1.356788E-3</v>
      </c>
      <c r="MS305">
        <v>0.51600250000000003</v>
      </c>
      <c r="MT305">
        <v>0.62855749999999999</v>
      </c>
      <c r="MU305">
        <v>47.081800000000001</v>
      </c>
      <c r="MV305" s="1">
        <v>1.3056789999999999E-3</v>
      </c>
      <c r="MW305">
        <v>0.49732110000000002</v>
      </c>
      <c r="MX305">
        <v>0.62854889999999997</v>
      </c>
      <c r="MY305">
        <v>48.274590000000003</v>
      </c>
      <c r="MZ305" s="1">
        <v>1.2568220000000001E-3</v>
      </c>
      <c r="NA305">
        <v>0.47939120000000002</v>
      </c>
      <c r="NB305">
        <v>0.62855360000000005</v>
      </c>
      <c r="NC305">
        <v>49.732640000000004</v>
      </c>
      <c r="ND305" s="1">
        <v>1.210137E-3</v>
      </c>
      <c r="NE305">
        <v>0.46222800000000003</v>
      </c>
      <c r="NF305">
        <v>0.62855280000000002</v>
      </c>
      <c r="NG305">
        <v>52.19021</v>
      </c>
      <c r="NH305" s="1">
        <v>1.165386E-3</v>
      </c>
      <c r="NI305">
        <v>0.44576700000000002</v>
      </c>
      <c r="NJ305">
        <v>0.62855459999999996</v>
      </c>
      <c r="NK305">
        <v>54.578850000000003</v>
      </c>
      <c r="NL305" s="1">
        <v>1.1226280000000001E-3</v>
      </c>
      <c r="NM305">
        <v>0.43001600000000001</v>
      </c>
      <c r="NN305">
        <v>0.62854810000000005</v>
      </c>
      <c r="NO305">
        <v>53.722180000000002</v>
      </c>
      <c r="NP305" s="1">
        <v>1.0817960000000001E-3</v>
      </c>
      <c r="NQ305">
        <v>0.41491860000000003</v>
      </c>
      <c r="NR305">
        <v>0.62855289999999997</v>
      </c>
      <c r="NS305">
        <v>49.88794</v>
      </c>
      <c r="NT305" s="1">
        <v>1.0426929999999999E-3</v>
      </c>
      <c r="NU305">
        <v>0.40045920000000002</v>
      </c>
      <c r="NV305">
        <v>0.62855439999999996</v>
      </c>
      <c r="NW305">
        <v>47.475760000000001</v>
      </c>
      <c r="NX305" s="1">
        <v>1.0053110000000001E-3</v>
      </c>
      <c r="NY305">
        <v>0.38659009999999999</v>
      </c>
      <c r="NZ305">
        <v>0.62855879999999997</v>
      </c>
      <c r="OA305">
        <v>46.365499999999997</v>
      </c>
      <c r="OB305" s="1">
        <v>9.6963769999999999E-4</v>
      </c>
      <c r="OC305">
        <v>0.3732837</v>
      </c>
      <c r="OD305">
        <v>0.62855660000000002</v>
      </c>
      <c r="OE305">
        <v>47.079830000000001</v>
      </c>
      <c r="OF305" s="1">
        <v>9.3548480000000005E-4</v>
      </c>
      <c r="OG305">
        <v>0.36049979999999998</v>
      </c>
      <c r="OH305">
        <v>0.62855629999999996</v>
      </c>
      <c r="OI305">
        <v>47.031640000000003</v>
      </c>
      <c r="OJ305" s="1">
        <v>9.0275990000000003E-4</v>
      </c>
      <c r="OK305">
        <v>0.34821410000000003</v>
      </c>
    </row>
    <row r="306" spans="1:401" x14ac:dyDescent="0.35">
      <c r="A306">
        <v>312</v>
      </c>
      <c r="B306" t="s">
        <v>4</v>
      </c>
      <c r="C306" t="s">
        <v>181</v>
      </c>
      <c r="D306" t="s">
        <v>312</v>
      </c>
      <c r="E306">
        <v>866.82979999999998</v>
      </c>
      <c r="F306">
        <v>1.100749</v>
      </c>
      <c r="G306">
        <v>26.863219999999998</v>
      </c>
      <c r="H306">
        <v>0</v>
      </c>
      <c r="I306">
        <v>0</v>
      </c>
      <c r="J306">
        <v>1.092419</v>
      </c>
      <c r="K306">
        <v>27.263030000000001</v>
      </c>
      <c r="L306">
        <v>0</v>
      </c>
      <c r="M306">
        <v>0</v>
      </c>
      <c r="N306">
        <v>1.0843670000000001</v>
      </c>
      <c r="O306">
        <v>27.289380000000001</v>
      </c>
      <c r="P306">
        <v>0</v>
      </c>
      <c r="Q306">
        <v>0</v>
      </c>
      <c r="R306">
        <v>1.0772980000000001</v>
      </c>
      <c r="S306">
        <v>28.418320000000001</v>
      </c>
      <c r="T306">
        <v>0</v>
      </c>
      <c r="U306">
        <v>0</v>
      </c>
      <c r="V306">
        <v>1.070087</v>
      </c>
      <c r="W306">
        <v>29.73705</v>
      </c>
      <c r="X306">
        <v>0</v>
      </c>
      <c r="Y306">
        <v>0</v>
      </c>
      <c r="Z306">
        <v>1.0630580000000001</v>
      </c>
      <c r="AA306">
        <v>29.850069999999999</v>
      </c>
      <c r="AB306">
        <v>0</v>
      </c>
      <c r="AC306">
        <v>0</v>
      </c>
      <c r="AD306">
        <v>1.056006</v>
      </c>
      <c r="AE306">
        <v>28.971319999999999</v>
      </c>
      <c r="AF306">
        <v>0</v>
      </c>
      <c r="AG306">
        <v>0</v>
      </c>
      <c r="AH306">
        <v>1.0491060000000001</v>
      </c>
      <c r="AI306">
        <v>28.062110000000001</v>
      </c>
      <c r="AJ306">
        <v>0</v>
      </c>
      <c r="AK306">
        <v>0</v>
      </c>
      <c r="AL306">
        <v>1.042249</v>
      </c>
      <c r="AM306">
        <v>27.334099999999999</v>
      </c>
      <c r="AN306">
        <v>0</v>
      </c>
      <c r="AO306">
        <v>0</v>
      </c>
      <c r="AP306">
        <v>1.0358069999999999</v>
      </c>
      <c r="AQ306">
        <v>28.144850000000002</v>
      </c>
      <c r="AR306">
        <v>0</v>
      </c>
      <c r="AS306">
        <v>0</v>
      </c>
      <c r="AT306">
        <v>1.029814</v>
      </c>
      <c r="AU306">
        <v>30.050329999999999</v>
      </c>
      <c r="AV306">
        <v>0</v>
      </c>
      <c r="AW306">
        <v>0</v>
      </c>
      <c r="AX306">
        <v>1.023836</v>
      </c>
      <c r="AY306">
        <v>32.385959999999997</v>
      </c>
      <c r="AZ306">
        <v>0</v>
      </c>
      <c r="BA306">
        <v>0</v>
      </c>
      <c r="BB306">
        <v>1.0170380000000001</v>
      </c>
      <c r="BC306">
        <v>34.359760000000001</v>
      </c>
      <c r="BD306">
        <v>0</v>
      </c>
      <c r="BE306">
        <v>0</v>
      </c>
      <c r="BF306">
        <v>1.0100579999999999</v>
      </c>
      <c r="BG306">
        <v>34.576770000000003</v>
      </c>
      <c r="BH306">
        <v>0</v>
      </c>
      <c r="BI306">
        <v>0</v>
      </c>
      <c r="BJ306">
        <v>1.003573</v>
      </c>
      <c r="BK306">
        <v>33.745699999999999</v>
      </c>
      <c r="BL306">
        <v>0</v>
      </c>
      <c r="BM306">
        <v>0</v>
      </c>
      <c r="BN306">
        <v>0.9975001</v>
      </c>
      <c r="BO306">
        <v>33.136229999999998</v>
      </c>
      <c r="BP306">
        <v>0</v>
      </c>
      <c r="BQ306" s="1">
        <v>1.4603850000000001E-38</v>
      </c>
      <c r="BR306">
        <v>0.99194919999999998</v>
      </c>
      <c r="BS306">
        <v>32.443779999999997</v>
      </c>
      <c r="BT306" s="1">
        <v>7.6965439999999999E-29</v>
      </c>
      <c r="BU306" s="1">
        <v>2.2883840000000001E-26</v>
      </c>
      <c r="BV306">
        <v>0.98675860000000004</v>
      </c>
      <c r="BW306">
        <v>32.577379999999998</v>
      </c>
      <c r="BX306" s="1">
        <v>1.702952E-22</v>
      </c>
      <c r="BY306" s="1">
        <v>4.6585149999999999E-20</v>
      </c>
      <c r="BZ306">
        <v>0.98168520000000004</v>
      </c>
      <c r="CA306">
        <v>32.998390000000001</v>
      </c>
      <c r="CB306" s="1">
        <v>3.606656E-15</v>
      </c>
      <c r="CC306" s="1">
        <v>7.3235090000000002E-13</v>
      </c>
      <c r="CD306">
        <v>0.97722750000000003</v>
      </c>
      <c r="CE306">
        <v>32.814160000000001</v>
      </c>
      <c r="CF306" s="1">
        <v>2.6872639999999999E-11</v>
      </c>
      <c r="CG306" s="1">
        <v>5.9215910000000003E-9</v>
      </c>
      <c r="CH306">
        <v>0.97332410000000003</v>
      </c>
      <c r="CI306">
        <v>32.982819999999997</v>
      </c>
      <c r="CJ306" s="1">
        <v>1.820858E-8</v>
      </c>
      <c r="CK306" s="1">
        <v>4.21278E-6</v>
      </c>
      <c r="CL306">
        <v>0.97015870000000004</v>
      </c>
      <c r="CM306">
        <v>32.308340000000001</v>
      </c>
      <c r="CN306" s="1">
        <v>3.1093839999999998E-6</v>
      </c>
      <c r="CO306" s="1">
        <v>7.4897899999999999E-4</v>
      </c>
      <c r="CP306">
        <v>0.96670069999999997</v>
      </c>
      <c r="CQ306">
        <v>31.945309999999999</v>
      </c>
      <c r="CR306" s="1">
        <v>1.9625550000000001E-4</v>
      </c>
      <c r="CS306">
        <v>4.8929809999999997E-2</v>
      </c>
      <c r="CT306">
        <v>0.96373030000000004</v>
      </c>
      <c r="CU306">
        <v>31.909030000000001</v>
      </c>
      <c r="CV306" s="1">
        <v>5.6237489999999999E-3</v>
      </c>
      <c r="CW306">
        <v>1.4460630000000001</v>
      </c>
      <c r="CX306">
        <v>0.9607945</v>
      </c>
      <c r="CY306">
        <v>32.056170000000002</v>
      </c>
      <c r="CZ306" s="1">
        <v>8.3599080000000006E-2</v>
      </c>
      <c r="DA306">
        <v>22.12528</v>
      </c>
      <c r="DB306">
        <v>0.95786890000000002</v>
      </c>
      <c r="DC306">
        <v>33.359749999999998</v>
      </c>
      <c r="DD306">
        <v>0.70989069999999999</v>
      </c>
      <c r="DE306">
        <v>192.82939999999999</v>
      </c>
      <c r="DF306">
        <v>0.9547523</v>
      </c>
      <c r="DG306">
        <v>35.588299999999997</v>
      </c>
      <c r="DH306">
        <v>3.707554</v>
      </c>
      <c r="DI306">
        <v>1031.385</v>
      </c>
      <c r="DJ306">
        <v>0.95133420000000002</v>
      </c>
      <c r="DK306">
        <v>39.062730000000002</v>
      </c>
      <c r="DL306">
        <v>12.642720000000001</v>
      </c>
      <c r="DM306">
        <v>3596.6129999999998</v>
      </c>
      <c r="DN306">
        <v>0.94756399999999996</v>
      </c>
      <c r="DO306">
        <v>42.88091</v>
      </c>
      <c r="DP306">
        <v>29.614080000000001</v>
      </c>
      <c r="DQ306">
        <v>8605.5759999999991</v>
      </c>
      <c r="DR306">
        <v>0.94334439999999997</v>
      </c>
      <c r="DS306">
        <v>43.364870000000003</v>
      </c>
      <c r="DT306">
        <v>49.811810000000001</v>
      </c>
      <c r="DU306">
        <v>14767.96</v>
      </c>
      <c r="DV306">
        <v>0.93868569999999996</v>
      </c>
      <c r="DW306">
        <v>41.502809999999997</v>
      </c>
      <c r="DX306">
        <v>62.551699999999997</v>
      </c>
      <c r="DY306">
        <v>18901.39</v>
      </c>
      <c r="DZ306">
        <v>0.93360659999999995</v>
      </c>
      <c r="EA306">
        <v>40.70279</v>
      </c>
      <c r="EB306">
        <v>60.783569999999997</v>
      </c>
      <c r="EC306">
        <v>18697.54</v>
      </c>
      <c r="ED306">
        <v>0.92823889999999998</v>
      </c>
      <c r="EE306">
        <v>40.258240000000001</v>
      </c>
      <c r="EF306">
        <v>47.113039999999998</v>
      </c>
      <c r="EG306">
        <v>14738.37</v>
      </c>
      <c r="EH306">
        <v>0.92259930000000001</v>
      </c>
      <c r="EI306">
        <v>40.267919999999997</v>
      </c>
      <c r="EJ306">
        <v>29.972999999999999</v>
      </c>
      <c r="EK306">
        <v>9526.8670000000002</v>
      </c>
      <c r="EL306">
        <v>0.91694249999999999</v>
      </c>
      <c r="EM306">
        <v>41.350029999999997</v>
      </c>
      <c r="EN306">
        <v>16.063400000000001</v>
      </c>
      <c r="EO306">
        <v>5182.4449999999997</v>
      </c>
      <c r="EP306">
        <v>0.91136569999999995</v>
      </c>
      <c r="EQ306">
        <v>44.522799999999997</v>
      </c>
      <c r="ER306">
        <v>7.4240060000000003</v>
      </c>
      <c r="ES306">
        <v>2428.6979999999999</v>
      </c>
      <c r="ET306">
        <v>0.90636399999999995</v>
      </c>
      <c r="EU306">
        <v>47.512079999999997</v>
      </c>
      <c r="EV306">
        <v>3.025226</v>
      </c>
      <c r="EW306">
        <v>1002.32</v>
      </c>
      <c r="EX306">
        <v>0.90176750000000006</v>
      </c>
      <c r="EY306">
        <v>47.215359999999997</v>
      </c>
      <c r="EZ306">
        <v>1.114179</v>
      </c>
      <c r="FA306">
        <v>372.93090000000001</v>
      </c>
      <c r="FB306">
        <v>0.8976421</v>
      </c>
      <c r="FC306">
        <v>45.398440000000001</v>
      </c>
      <c r="FD306">
        <v>0.38470569999999998</v>
      </c>
      <c r="FE306">
        <v>129.64590000000001</v>
      </c>
      <c r="FF306">
        <v>0.89394830000000003</v>
      </c>
      <c r="FG306">
        <v>44.705109999999998</v>
      </c>
      <c r="FH306">
        <v>0.13605539999999999</v>
      </c>
      <c r="FI306">
        <v>45.719540000000002</v>
      </c>
      <c r="FJ306">
        <v>0.89079839999999999</v>
      </c>
      <c r="FK306">
        <v>44.747839999999997</v>
      </c>
      <c r="FL306" s="1">
        <v>5.9916129999999998E-2</v>
      </c>
      <c r="FM306">
        <v>19.716809999999999</v>
      </c>
      <c r="FN306">
        <v>0.88814300000000002</v>
      </c>
      <c r="FO306">
        <v>46.274389999999997</v>
      </c>
      <c r="FP306" s="1">
        <v>3.9518009999999999E-2</v>
      </c>
      <c r="FQ306">
        <v>12.654450000000001</v>
      </c>
      <c r="FR306">
        <v>0.88585400000000003</v>
      </c>
      <c r="FS306">
        <v>48.317590000000003</v>
      </c>
      <c r="FT306" s="1">
        <v>3.518454E-2</v>
      </c>
      <c r="FU306">
        <v>11.12804</v>
      </c>
      <c r="FV306">
        <v>0.88403949999999998</v>
      </c>
      <c r="FW306">
        <v>50.16084</v>
      </c>
      <c r="FX306" s="1">
        <v>3.4490399999999997E-2</v>
      </c>
      <c r="FY306">
        <v>10.892519999999999</v>
      </c>
      <c r="FZ306">
        <v>0.88265590000000005</v>
      </c>
      <c r="GA306">
        <v>50.159080000000003</v>
      </c>
      <c r="GB306" s="1">
        <v>3.3852510000000002E-2</v>
      </c>
      <c r="GC306">
        <v>10.7126</v>
      </c>
      <c r="GD306">
        <v>0.88162160000000001</v>
      </c>
      <c r="GE306">
        <v>48.967649999999999</v>
      </c>
      <c r="GF306" s="1">
        <v>3.2454249999999997E-2</v>
      </c>
      <c r="GG306">
        <v>10.296749999999999</v>
      </c>
      <c r="GH306">
        <v>0.88085069999999999</v>
      </c>
      <c r="GI306">
        <v>46.830039999999997</v>
      </c>
      <c r="GJ306" s="1">
        <v>3.027968E-2</v>
      </c>
      <c r="GK306">
        <v>9.6308959999999999</v>
      </c>
      <c r="GL306">
        <v>0.88027509999999998</v>
      </c>
      <c r="GM306">
        <v>45.268340000000002</v>
      </c>
      <c r="GN306" s="1">
        <v>2.746287E-2</v>
      </c>
      <c r="GO306">
        <v>8.7565519999999992</v>
      </c>
      <c r="GP306">
        <v>0.87990009999999996</v>
      </c>
      <c r="GQ306">
        <v>44.462119999999999</v>
      </c>
      <c r="GR306" s="1">
        <v>2.414082E-2</v>
      </c>
      <c r="GS306">
        <v>7.7171190000000003</v>
      </c>
      <c r="GT306">
        <v>0.87959350000000003</v>
      </c>
      <c r="GU306">
        <v>46.089390000000002</v>
      </c>
      <c r="GV306" s="1">
        <v>2.051037E-2</v>
      </c>
      <c r="GW306">
        <v>6.5737399999999999</v>
      </c>
      <c r="GX306">
        <v>0.87939429999999996</v>
      </c>
      <c r="GY306">
        <v>48.72878</v>
      </c>
      <c r="GZ306" s="1">
        <v>1.6870949999999999E-2</v>
      </c>
      <c r="HA306">
        <v>5.4200670000000004</v>
      </c>
      <c r="HB306">
        <v>0.87926669999999996</v>
      </c>
      <c r="HC306">
        <v>51.137070000000001</v>
      </c>
      <c r="HD306" s="1">
        <v>1.356632E-2</v>
      </c>
      <c r="HE306">
        <v>4.363702</v>
      </c>
      <c r="HF306">
        <v>0.87916439999999996</v>
      </c>
      <c r="HG306">
        <v>52.543770000000002</v>
      </c>
      <c r="HH306" s="1">
        <v>1.0842040000000001E-2</v>
      </c>
      <c r="HI306">
        <v>3.487384</v>
      </c>
      <c r="HJ306">
        <v>0.87910129999999997</v>
      </c>
      <c r="HK306">
        <v>51.118940000000002</v>
      </c>
      <c r="HL306" s="1">
        <v>8.7874489999999993E-3</v>
      </c>
      <c r="HM306">
        <v>2.8224019999999999</v>
      </c>
      <c r="HN306">
        <v>0.87905449999999996</v>
      </c>
      <c r="HO306">
        <v>49.106400000000001</v>
      </c>
      <c r="HP306" s="1">
        <v>7.3388000000000004E-3</v>
      </c>
      <c r="HQ306">
        <v>2.3514629999999999</v>
      </c>
      <c r="HR306">
        <v>0.87903699999999996</v>
      </c>
      <c r="HS306">
        <v>47.888559999999998</v>
      </c>
      <c r="HT306" s="1">
        <v>6.3559799999999998E-3</v>
      </c>
      <c r="HU306">
        <v>2.0313840000000001</v>
      </c>
      <c r="HV306">
        <v>0.87901119999999999</v>
      </c>
      <c r="HW306">
        <v>47.516129999999997</v>
      </c>
      <c r="HX306" s="1">
        <v>5.6903869999999999E-3</v>
      </c>
      <c r="HY306">
        <v>1.8149470000000001</v>
      </c>
      <c r="HZ306">
        <v>0.87902360000000002</v>
      </c>
      <c r="IA306">
        <v>49.517980000000001</v>
      </c>
      <c r="IB306" s="1">
        <v>5.2233330000000001E-3</v>
      </c>
      <c r="IC306">
        <v>1.6635530000000001</v>
      </c>
      <c r="ID306">
        <v>0.87899130000000003</v>
      </c>
      <c r="IE306">
        <v>53.792209999999997</v>
      </c>
      <c r="IF306" s="1">
        <v>4.8740470000000003E-3</v>
      </c>
      <c r="IG306">
        <v>1.5508360000000001</v>
      </c>
      <c r="IH306">
        <v>0.87899360000000004</v>
      </c>
      <c r="II306">
        <v>58.322539999999996</v>
      </c>
      <c r="IJ306" s="1">
        <v>4.592802E-3</v>
      </c>
      <c r="IK306">
        <v>1.4606269999999999</v>
      </c>
      <c r="IL306">
        <v>0.87898109999999996</v>
      </c>
      <c r="IM306">
        <v>59.567399999999999</v>
      </c>
      <c r="IN306" s="1">
        <v>4.3530299999999999E-3</v>
      </c>
      <c r="IO306">
        <v>1.3838280000000001</v>
      </c>
      <c r="IP306">
        <v>0.87897820000000004</v>
      </c>
      <c r="IQ306">
        <v>57.828719999999997</v>
      </c>
      <c r="IR306" s="1">
        <v>4.1390150000000002E-3</v>
      </c>
      <c r="IS306">
        <v>1.3156540000000001</v>
      </c>
      <c r="IT306">
        <v>0.87899550000000004</v>
      </c>
      <c r="IU306">
        <v>55.270519999999998</v>
      </c>
      <c r="IV306" s="1">
        <v>3.9440969999999997E-3</v>
      </c>
      <c r="IW306">
        <v>1.2534590000000001</v>
      </c>
      <c r="IX306">
        <v>0.87897689999999995</v>
      </c>
      <c r="IY306">
        <v>53.534680000000002</v>
      </c>
      <c r="IZ306" s="1">
        <v>3.7631600000000002E-3</v>
      </c>
      <c r="JA306">
        <v>1.195889</v>
      </c>
      <c r="JB306">
        <v>0.87898560000000003</v>
      </c>
      <c r="JC306">
        <v>52.341099999999997</v>
      </c>
      <c r="JD306" s="1">
        <v>3.593462E-3</v>
      </c>
      <c r="JE306">
        <v>1.14198</v>
      </c>
      <c r="JF306">
        <v>0.87898410000000005</v>
      </c>
      <c r="JG306">
        <v>53.13749</v>
      </c>
      <c r="JH306" s="1">
        <v>3.434229E-3</v>
      </c>
      <c r="JI306">
        <v>1.0912520000000001</v>
      </c>
      <c r="JJ306">
        <v>0.87897950000000002</v>
      </c>
      <c r="JK306">
        <v>54.021630000000002</v>
      </c>
      <c r="JL306" s="1">
        <v>3.2819289999999998E-3</v>
      </c>
      <c r="JM306">
        <v>1.0434220000000001</v>
      </c>
      <c r="JN306">
        <v>0.87897230000000004</v>
      </c>
      <c r="JO306">
        <v>52.861899999999999</v>
      </c>
      <c r="JP306" s="1">
        <v>3.132059E-3</v>
      </c>
      <c r="JQ306">
        <v>0.99832379999999998</v>
      </c>
      <c r="JR306">
        <v>0.87897769999999997</v>
      </c>
      <c r="JS306">
        <v>51.31073</v>
      </c>
      <c r="JT306" s="1">
        <v>2.99088E-3</v>
      </c>
      <c r="JU306">
        <v>0.95567299999999999</v>
      </c>
      <c r="JV306">
        <v>0.87899210000000005</v>
      </c>
      <c r="JW306">
        <v>50.195869999999999</v>
      </c>
      <c r="JX306" s="1">
        <v>2.857732E-3</v>
      </c>
      <c r="JY306">
        <v>0.91531070000000003</v>
      </c>
      <c r="JZ306">
        <v>0.87896160000000001</v>
      </c>
      <c r="KA306">
        <v>48.636310000000002</v>
      </c>
      <c r="KB306" s="1">
        <v>2.7322539999999999E-3</v>
      </c>
      <c r="KC306">
        <v>0.87706170000000006</v>
      </c>
      <c r="KD306">
        <v>0.87896010000000002</v>
      </c>
      <c r="KE306">
        <v>47.30771</v>
      </c>
      <c r="KF306" s="1">
        <v>2.6136100000000002E-3</v>
      </c>
      <c r="KG306">
        <v>0.84074680000000002</v>
      </c>
      <c r="KH306">
        <v>0.87897539999999996</v>
      </c>
      <c r="KI306">
        <v>46.248930000000001</v>
      </c>
      <c r="KJ306" s="1">
        <v>2.5015520000000002E-3</v>
      </c>
      <c r="KK306">
        <v>0.80631129999999995</v>
      </c>
      <c r="KL306">
        <v>0.87896600000000003</v>
      </c>
      <c r="KM306">
        <v>47.522329999999997</v>
      </c>
      <c r="KN306" s="1">
        <v>2.3954470000000002E-3</v>
      </c>
      <c r="KO306">
        <v>0.77356519999999995</v>
      </c>
      <c r="KP306">
        <v>0.87898889999999996</v>
      </c>
      <c r="KQ306">
        <v>51.79504</v>
      </c>
      <c r="KR306" s="1">
        <v>2.2948000000000001E-3</v>
      </c>
      <c r="KS306">
        <v>0.74245170000000005</v>
      </c>
      <c r="KT306">
        <v>0.87896450000000004</v>
      </c>
      <c r="KU306">
        <v>56.966279999999998</v>
      </c>
      <c r="KV306" s="1">
        <v>2.1997700000000002E-3</v>
      </c>
      <c r="KW306">
        <v>0.71295509999999995</v>
      </c>
      <c r="KX306">
        <v>0.87897999999999998</v>
      </c>
      <c r="KY306">
        <v>59.145800000000001</v>
      </c>
      <c r="KZ306" s="1">
        <v>2.1096750000000001E-3</v>
      </c>
      <c r="LA306">
        <v>0.68492839999999999</v>
      </c>
      <c r="LB306">
        <v>0.8789844</v>
      </c>
      <c r="LC306">
        <v>56.883330000000001</v>
      </c>
      <c r="LD306" s="1">
        <v>2.0244439999999998E-3</v>
      </c>
      <c r="LE306">
        <v>0.65827570000000002</v>
      </c>
      <c r="LF306">
        <v>0.87899249999999995</v>
      </c>
      <c r="LG306">
        <v>53.775579999999998</v>
      </c>
      <c r="LH306" s="1">
        <v>1.943055E-3</v>
      </c>
      <c r="LI306">
        <v>0.63280999999999998</v>
      </c>
      <c r="LJ306">
        <v>0.87899260000000001</v>
      </c>
      <c r="LK306">
        <v>52.457889999999999</v>
      </c>
      <c r="LL306" s="1">
        <v>1.865692E-3</v>
      </c>
      <c r="LM306">
        <v>0.60852030000000001</v>
      </c>
      <c r="LN306">
        <v>0.87899539999999998</v>
      </c>
      <c r="LO306">
        <v>51.418590000000002</v>
      </c>
      <c r="LP306" s="1">
        <v>1.791944E-3</v>
      </c>
      <c r="LQ306">
        <v>0.58530780000000004</v>
      </c>
      <c r="LR306">
        <v>0.87898540000000003</v>
      </c>
      <c r="LS306">
        <v>51.208779999999997</v>
      </c>
      <c r="LT306" s="1">
        <v>1.721804E-3</v>
      </c>
      <c r="LU306">
        <v>0.5631756</v>
      </c>
      <c r="LV306">
        <v>0.87897820000000004</v>
      </c>
      <c r="LW306">
        <v>52.269939999999998</v>
      </c>
      <c r="LX306" s="1">
        <v>1.6549080000000001E-3</v>
      </c>
      <c r="LY306">
        <v>0.54202760000000005</v>
      </c>
      <c r="LZ306">
        <v>0.8789709</v>
      </c>
      <c r="MA306">
        <v>52.700580000000002</v>
      </c>
      <c r="MB306" s="1">
        <v>1.590981E-3</v>
      </c>
      <c r="MC306">
        <v>0.5217851</v>
      </c>
      <c r="MD306">
        <v>0.87899110000000003</v>
      </c>
      <c r="ME306">
        <v>52.060830000000003</v>
      </c>
      <c r="MF306" s="1">
        <v>1.529968E-3</v>
      </c>
      <c r="MG306">
        <v>0.50243349999999998</v>
      </c>
      <c r="MH306">
        <v>0.87899309999999997</v>
      </c>
      <c r="MI306">
        <v>51.054600000000001</v>
      </c>
      <c r="MJ306" s="1">
        <v>1.4716379999999999E-3</v>
      </c>
      <c r="MK306">
        <v>0.48392839999999998</v>
      </c>
      <c r="ML306">
        <v>0.87898140000000002</v>
      </c>
      <c r="MM306">
        <v>48.817210000000003</v>
      </c>
      <c r="MN306" s="1">
        <v>1.4156570000000001E-3</v>
      </c>
      <c r="MO306">
        <v>0.46622180000000002</v>
      </c>
      <c r="MP306">
        <v>0.87895939999999995</v>
      </c>
      <c r="MQ306">
        <v>47.461649999999999</v>
      </c>
      <c r="MR306" s="1">
        <v>1.3621180000000001E-3</v>
      </c>
      <c r="MS306">
        <v>0.4492739</v>
      </c>
      <c r="MT306">
        <v>0.87898430000000005</v>
      </c>
      <c r="MU306">
        <v>47.023029999999999</v>
      </c>
      <c r="MV306" s="1">
        <v>1.310797E-3</v>
      </c>
      <c r="MW306">
        <v>0.433002</v>
      </c>
      <c r="MX306">
        <v>0.8789631</v>
      </c>
      <c r="MY306">
        <v>48.187620000000003</v>
      </c>
      <c r="MZ306" s="1">
        <v>1.261725E-3</v>
      </c>
      <c r="NA306">
        <v>0.4173808</v>
      </c>
      <c r="NB306">
        <v>0.87898529999999997</v>
      </c>
      <c r="NC306">
        <v>49.670949999999998</v>
      </c>
      <c r="ND306" s="1">
        <v>1.214835E-3</v>
      </c>
      <c r="NE306">
        <v>0.4024258</v>
      </c>
      <c r="NF306">
        <v>0.87898089999999995</v>
      </c>
      <c r="NG306">
        <v>52.172359999999998</v>
      </c>
      <c r="NH306" s="1">
        <v>1.169865E-3</v>
      </c>
      <c r="NI306">
        <v>0.38807770000000003</v>
      </c>
      <c r="NJ306">
        <v>0.87896059999999998</v>
      </c>
      <c r="NK306">
        <v>54.633290000000002</v>
      </c>
      <c r="NL306" s="1">
        <v>1.1269120000000001E-3</v>
      </c>
      <c r="NM306">
        <v>0.37435350000000001</v>
      </c>
      <c r="NN306">
        <v>0.87898299999999996</v>
      </c>
      <c r="NO306">
        <v>54.01426</v>
      </c>
      <c r="NP306" s="1">
        <v>1.0859000000000001E-3</v>
      </c>
      <c r="NQ306">
        <v>0.36119279999999998</v>
      </c>
      <c r="NR306">
        <v>0.87896030000000003</v>
      </c>
      <c r="NS306">
        <v>50.141370000000002</v>
      </c>
      <c r="NT306" s="1">
        <v>1.0466169999999999E-3</v>
      </c>
      <c r="NU306">
        <v>0.34860010000000002</v>
      </c>
      <c r="NV306">
        <v>0.87896620000000003</v>
      </c>
      <c r="NW306">
        <v>47.552489999999999</v>
      </c>
      <c r="NX306" s="1">
        <v>1.0090629999999999E-3</v>
      </c>
      <c r="NY306">
        <v>0.33651439999999999</v>
      </c>
      <c r="NZ306">
        <v>0.87898639999999995</v>
      </c>
      <c r="OA306">
        <v>46.372480000000003</v>
      </c>
      <c r="OB306" s="1">
        <v>9.7325039999999997E-4</v>
      </c>
      <c r="OC306">
        <v>0.32492749999999998</v>
      </c>
      <c r="OD306">
        <v>0.87896319999999994</v>
      </c>
      <c r="OE306">
        <v>47.036180000000002</v>
      </c>
      <c r="OF306" s="1">
        <v>9.3893929999999996E-4</v>
      </c>
      <c r="OG306">
        <v>0.31378869999999998</v>
      </c>
      <c r="OH306">
        <v>0.87899300000000002</v>
      </c>
      <c r="OI306">
        <v>47.167929999999998</v>
      </c>
      <c r="OJ306" s="1">
        <v>9.0609100000000004E-4</v>
      </c>
      <c r="OK306">
        <v>0.30309130000000001</v>
      </c>
    </row>
    <row r="307" spans="1:401" x14ac:dyDescent="0.35">
      <c r="A307">
        <v>313</v>
      </c>
      <c r="B307" t="s">
        <v>4</v>
      </c>
      <c r="C307" t="s">
        <v>181</v>
      </c>
      <c r="D307" t="s">
        <v>313</v>
      </c>
      <c r="E307">
        <v>839.73929999999996</v>
      </c>
      <c r="F307">
        <v>0.83166910000000005</v>
      </c>
      <c r="G307">
        <v>26.895240000000001</v>
      </c>
      <c r="H307">
        <v>0</v>
      </c>
      <c r="I307">
        <v>0</v>
      </c>
      <c r="J307">
        <v>0.82538250000000002</v>
      </c>
      <c r="K307">
        <v>27.251819999999999</v>
      </c>
      <c r="L307">
        <v>0</v>
      </c>
      <c r="M307">
        <v>0</v>
      </c>
      <c r="N307">
        <v>0.81930820000000004</v>
      </c>
      <c r="O307">
        <v>27.303339999999999</v>
      </c>
      <c r="P307">
        <v>0</v>
      </c>
      <c r="Q307">
        <v>0</v>
      </c>
      <c r="R307">
        <v>0.81395919999999999</v>
      </c>
      <c r="S307">
        <v>28.382400000000001</v>
      </c>
      <c r="T307">
        <v>0</v>
      </c>
      <c r="U307">
        <v>0</v>
      </c>
      <c r="V307">
        <v>0.80869880000000005</v>
      </c>
      <c r="W307">
        <v>29.72308</v>
      </c>
      <c r="X307">
        <v>0</v>
      </c>
      <c r="Y307">
        <v>0</v>
      </c>
      <c r="Z307">
        <v>0.80358459999999998</v>
      </c>
      <c r="AA307">
        <v>29.872669999999999</v>
      </c>
      <c r="AB307">
        <v>0</v>
      </c>
      <c r="AC307">
        <v>0</v>
      </c>
      <c r="AD307">
        <v>0.7985023</v>
      </c>
      <c r="AE307">
        <v>29.00714</v>
      </c>
      <c r="AF307">
        <v>0</v>
      </c>
      <c r="AG307">
        <v>0</v>
      </c>
      <c r="AH307">
        <v>0.79350989999999999</v>
      </c>
      <c r="AI307">
        <v>28.103249999999999</v>
      </c>
      <c r="AJ307">
        <v>0</v>
      </c>
      <c r="AK307">
        <v>0</v>
      </c>
      <c r="AL307">
        <v>0.78853010000000001</v>
      </c>
      <c r="AM307">
        <v>27.394279999999998</v>
      </c>
      <c r="AN307">
        <v>0</v>
      </c>
      <c r="AO307">
        <v>0</v>
      </c>
      <c r="AP307">
        <v>0.78388119999999994</v>
      </c>
      <c r="AQ307">
        <v>28.1751</v>
      </c>
      <c r="AR307">
        <v>0</v>
      </c>
      <c r="AS307">
        <v>0</v>
      </c>
      <c r="AT307">
        <v>0.77954449999999997</v>
      </c>
      <c r="AU307">
        <v>30.078309999999998</v>
      </c>
      <c r="AV307">
        <v>0</v>
      </c>
      <c r="AW307">
        <v>0</v>
      </c>
      <c r="AX307">
        <v>0.77526189999999995</v>
      </c>
      <c r="AY307">
        <v>32.399059999999999</v>
      </c>
      <c r="AZ307">
        <v>0</v>
      </c>
      <c r="BA307">
        <v>0</v>
      </c>
      <c r="BB307">
        <v>0.77028479999999999</v>
      </c>
      <c r="BC307">
        <v>34.37133</v>
      </c>
      <c r="BD307">
        <v>0</v>
      </c>
      <c r="BE307">
        <v>0</v>
      </c>
      <c r="BF307">
        <v>0.76513379999999998</v>
      </c>
      <c r="BG307">
        <v>34.612290000000002</v>
      </c>
      <c r="BH307">
        <v>0</v>
      </c>
      <c r="BI307">
        <v>0</v>
      </c>
      <c r="BJ307">
        <v>0.76043059999999996</v>
      </c>
      <c r="BK307">
        <v>33.763840000000002</v>
      </c>
      <c r="BL307">
        <v>0</v>
      </c>
      <c r="BM307">
        <v>0</v>
      </c>
      <c r="BN307">
        <v>0.75599689999999997</v>
      </c>
      <c r="BO307">
        <v>33.142580000000002</v>
      </c>
      <c r="BP307">
        <v>0</v>
      </c>
      <c r="BQ307">
        <v>0</v>
      </c>
      <c r="BR307">
        <v>0.75197179999999997</v>
      </c>
      <c r="BS307">
        <v>32.490229999999997</v>
      </c>
      <c r="BT307" s="1">
        <v>1.376264E-29</v>
      </c>
      <c r="BU307" s="1">
        <v>4.5486850000000002E-27</v>
      </c>
      <c r="BV307">
        <v>0.74820129999999996</v>
      </c>
      <c r="BW307">
        <v>32.617789999999999</v>
      </c>
      <c r="BX307" s="1">
        <v>9.707221E-23</v>
      </c>
      <c r="BY307" s="1">
        <v>3.0199730000000002E-20</v>
      </c>
      <c r="BZ307">
        <v>0.74451610000000001</v>
      </c>
      <c r="CA307">
        <v>33.068249999999999</v>
      </c>
      <c r="CB307" s="1">
        <v>1.423172E-15</v>
      </c>
      <c r="CC307" s="1">
        <v>3.3016699999999998E-13</v>
      </c>
      <c r="CD307">
        <v>0.74125359999999996</v>
      </c>
      <c r="CE307">
        <v>32.897640000000003</v>
      </c>
      <c r="CF307" s="1">
        <v>1.398475E-11</v>
      </c>
      <c r="CG307" s="1">
        <v>3.4725920000000001E-9</v>
      </c>
      <c r="CH307">
        <v>0.7384056</v>
      </c>
      <c r="CI307">
        <v>33.033329999999999</v>
      </c>
      <c r="CJ307" s="1">
        <v>1.077343E-8</v>
      </c>
      <c r="CK307" s="1">
        <v>2.8018859999999998E-6</v>
      </c>
      <c r="CL307">
        <v>0.73609170000000002</v>
      </c>
      <c r="CM307">
        <v>32.33961</v>
      </c>
      <c r="CN307" s="1">
        <v>2.012402E-6</v>
      </c>
      <c r="CO307" s="1">
        <v>5.4429700000000001E-4</v>
      </c>
      <c r="CP307">
        <v>0.73415920000000001</v>
      </c>
      <c r="CQ307">
        <v>31.917149999999999</v>
      </c>
      <c r="CR307" s="1">
        <v>1.36656E-4</v>
      </c>
      <c r="CS307" s="1">
        <v>3.8166449999999998E-2</v>
      </c>
      <c r="CT307">
        <v>0.73235139999999999</v>
      </c>
      <c r="CU307">
        <v>31.864909999999998</v>
      </c>
      <c r="CV307" s="1">
        <v>4.1657760000000004E-3</v>
      </c>
      <c r="CW307">
        <v>1.197832</v>
      </c>
      <c r="CX307">
        <v>0.73016309999999995</v>
      </c>
      <c r="CY307">
        <v>32.021459999999998</v>
      </c>
      <c r="CZ307" s="1">
        <v>6.5371029999999997E-2</v>
      </c>
      <c r="DA307">
        <v>19.318470000000001</v>
      </c>
      <c r="DB307">
        <v>0.72801859999999996</v>
      </c>
      <c r="DC307">
        <v>33.318269999999998</v>
      </c>
      <c r="DD307">
        <v>0.58264579999999999</v>
      </c>
      <c r="DE307">
        <v>176.49789999999999</v>
      </c>
      <c r="DF307">
        <v>0.72573359999999998</v>
      </c>
      <c r="DG307">
        <v>35.580849999999998</v>
      </c>
      <c r="DH307">
        <v>3.1791079999999998</v>
      </c>
      <c r="DI307">
        <v>985.14419999999996</v>
      </c>
      <c r="DJ307">
        <v>0.72324820000000001</v>
      </c>
      <c r="DK307">
        <v>39.064880000000002</v>
      </c>
      <c r="DL307">
        <v>11.28098</v>
      </c>
      <c r="DM307">
        <v>3571.18</v>
      </c>
      <c r="DN307">
        <v>0.72048690000000004</v>
      </c>
      <c r="DO307">
        <v>42.902630000000002</v>
      </c>
      <c r="DP307">
        <v>27.402809999999999</v>
      </c>
      <c r="DQ307">
        <v>8853.1209999999992</v>
      </c>
      <c r="DR307">
        <v>0.71741250000000001</v>
      </c>
      <c r="DS307">
        <v>43.503279999999997</v>
      </c>
      <c r="DT307">
        <v>47.649560000000001</v>
      </c>
      <c r="DU307">
        <v>15692.27</v>
      </c>
      <c r="DV307">
        <v>0.7140126</v>
      </c>
      <c r="DW307">
        <v>41.594709999999999</v>
      </c>
      <c r="DX307">
        <v>61.681359999999998</v>
      </c>
      <c r="DY307">
        <v>20685.29</v>
      </c>
      <c r="DZ307">
        <v>0.71031080000000002</v>
      </c>
      <c r="EA307">
        <v>40.68318</v>
      </c>
      <c r="EB307">
        <v>61.62426</v>
      </c>
      <c r="EC307">
        <v>21017.19</v>
      </c>
      <c r="ED307">
        <v>0.70642890000000003</v>
      </c>
      <c r="EE307">
        <v>40.264069999999997</v>
      </c>
      <c r="EF307">
        <v>48.992930000000001</v>
      </c>
      <c r="EG307">
        <v>16974.22</v>
      </c>
      <c r="EH307">
        <v>0.70237179999999999</v>
      </c>
      <c r="EI307">
        <v>40.296309999999998</v>
      </c>
      <c r="EJ307">
        <v>31.895569999999999</v>
      </c>
      <c r="EK307">
        <v>11214.15</v>
      </c>
      <c r="EL307">
        <v>0.69827490000000003</v>
      </c>
      <c r="EM307">
        <v>41.363660000000003</v>
      </c>
      <c r="EN307">
        <v>17.453790000000001</v>
      </c>
      <c r="EO307">
        <v>6220.348</v>
      </c>
      <c r="EP307">
        <v>0.69420780000000004</v>
      </c>
      <c r="EQ307">
        <v>44.499519999999997</v>
      </c>
      <c r="ER307">
        <v>8.2185369999999995</v>
      </c>
      <c r="ES307">
        <v>2965.8359999999998</v>
      </c>
      <c r="ET307">
        <v>0.69059289999999995</v>
      </c>
      <c r="EU307">
        <v>47.526699999999998</v>
      </c>
      <c r="EV307">
        <v>3.4042780000000001</v>
      </c>
      <c r="EW307">
        <v>1242.4880000000001</v>
      </c>
      <c r="EX307">
        <v>0.68723769999999995</v>
      </c>
      <c r="EY307">
        <v>47.352679999999999</v>
      </c>
      <c r="EZ307">
        <v>1.270478</v>
      </c>
      <c r="FA307">
        <v>467.88889999999998</v>
      </c>
      <c r="FB307">
        <v>0.68424010000000002</v>
      </c>
      <c r="FC307">
        <v>45.458419999999997</v>
      </c>
      <c r="FD307">
        <v>0.44170359999999997</v>
      </c>
      <c r="FE307">
        <v>163.69890000000001</v>
      </c>
      <c r="FF307">
        <v>0.68155089999999996</v>
      </c>
      <c r="FG307">
        <v>44.653880000000001</v>
      </c>
      <c r="FH307">
        <v>0.1546988</v>
      </c>
      <c r="FI307">
        <v>57.252229999999997</v>
      </c>
      <c r="FJ307">
        <v>0.67926419999999998</v>
      </c>
      <c r="FK307">
        <v>44.682229999999997</v>
      </c>
      <c r="FL307" s="1">
        <v>6.5353389999999997E-2</v>
      </c>
      <c r="FM307">
        <v>23.782900000000001</v>
      </c>
      <c r="FN307">
        <v>0.67738520000000002</v>
      </c>
      <c r="FO307">
        <v>46.182369999999999</v>
      </c>
      <c r="FP307" s="1">
        <v>4.0853960000000002E-2</v>
      </c>
      <c r="FQ307">
        <v>14.501390000000001</v>
      </c>
      <c r="FR307">
        <v>0.67585450000000002</v>
      </c>
      <c r="FS307">
        <v>48.267060000000001</v>
      </c>
      <c r="FT307">
        <v>3.541623E-2</v>
      </c>
      <c r="FU307">
        <v>12.411060000000001</v>
      </c>
      <c r="FV307">
        <v>0.67467569999999999</v>
      </c>
      <c r="FW307">
        <v>50.172699999999999</v>
      </c>
      <c r="FX307" s="1">
        <v>3.453556E-2</v>
      </c>
      <c r="FY307">
        <v>12.076269999999999</v>
      </c>
      <c r="FZ307">
        <v>0.673736</v>
      </c>
      <c r="GA307">
        <v>50.264960000000002</v>
      </c>
      <c r="GB307" s="1">
        <v>3.3959389999999999E-2</v>
      </c>
      <c r="GC307">
        <v>11.89283</v>
      </c>
      <c r="GD307">
        <v>0.67305159999999997</v>
      </c>
      <c r="GE307">
        <v>49.098500000000001</v>
      </c>
      <c r="GF307" s="1">
        <v>3.2665680000000002E-2</v>
      </c>
      <c r="GG307">
        <v>11.46486</v>
      </c>
      <c r="GH307">
        <v>0.67255549999999997</v>
      </c>
      <c r="GI307">
        <v>46.942599999999999</v>
      </c>
      <c r="GJ307" s="1">
        <v>3.0584650000000001E-2</v>
      </c>
      <c r="GK307">
        <v>10.7576</v>
      </c>
      <c r="GL307">
        <v>0.6721357</v>
      </c>
      <c r="GM307">
        <v>45.307490000000001</v>
      </c>
      <c r="GN307" s="1">
        <v>2.78435E-2</v>
      </c>
      <c r="GO307">
        <v>9.8140509999999992</v>
      </c>
      <c r="GP307">
        <v>0.67183890000000002</v>
      </c>
      <c r="GQ307">
        <v>44.451909999999998</v>
      </c>
      <c r="GR307" s="1">
        <v>2.4578920000000001E-2</v>
      </c>
      <c r="GS307">
        <v>8.6821780000000004</v>
      </c>
      <c r="GT307">
        <v>0.67162100000000002</v>
      </c>
      <c r="GU307">
        <v>45.988329999999998</v>
      </c>
      <c r="GV307" s="1">
        <v>2.097506E-2</v>
      </c>
      <c r="GW307">
        <v>7.4258360000000003</v>
      </c>
      <c r="GX307">
        <v>0.6714637</v>
      </c>
      <c r="GY307">
        <v>48.682549999999999</v>
      </c>
      <c r="GZ307" s="1">
        <v>1.731999E-2</v>
      </c>
      <c r="HA307">
        <v>6.1447630000000002</v>
      </c>
      <c r="HB307">
        <v>0.67137420000000003</v>
      </c>
      <c r="HC307">
        <v>51.15146</v>
      </c>
      <c r="HD307" s="1">
        <v>1.395914E-2</v>
      </c>
      <c r="HE307">
        <v>4.9580679999999999</v>
      </c>
      <c r="HF307">
        <v>0.67130659999999998</v>
      </c>
      <c r="HG307">
        <v>52.627560000000003</v>
      </c>
      <c r="HH307" s="1">
        <v>1.115358E-2</v>
      </c>
      <c r="HI307">
        <v>3.9621770000000001</v>
      </c>
      <c r="HJ307">
        <v>0.6712534</v>
      </c>
      <c r="HK307">
        <v>51.292870000000001</v>
      </c>
      <c r="HL307" s="1">
        <v>9.0153799999999999E-3</v>
      </c>
      <c r="HM307">
        <v>3.199011</v>
      </c>
      <c r="HN307">
        <v>0.67122150000000003</v>
      </c>
      <c r="HO307">
        <v>49.18985</v>
      </c>
      <c r="HP307" s="1">
        <v>7.4961819999999997E-3</v>
      </c>
      <c r="HQ307">
        <v>2.6545380000000001</v>
      </c>
      <c r="HR307">
        <v>0.67121019999999998</v>
      </c>
      <c r="HS307">
        <v>47.881030000000003</v>
      </c>
      <c r="HT307" s="1">
        <v>6.4620119999999996E-3</v>
      </c>
      <c r="HU307">
        <v>2.2833019999999999</v>
      </c>
      <c r="HV307">
        <v>0.67119629999999997</v>
      </c>
      <c r="HW307">
        <v>47.464179999999999</v>
      </c>
      <c r="HX307" s="1">
        <v>5.7628860000000001E-3</v>
      </c>
      <c r="HY307">
        <v>2.0325519999999999</v>
      </c>
      <c r="HZ307">
        <v>0.67118279999999997</v>
      </c>
      <c r="IA307">
        <v>49.390340000000002</v>
      </c>
      <c r="IB307" s="1">
        <v>5.2753629999999999E-3</v>
      </c>
      <c r="IC307">
        <v>1.85816</v>
      </c>
      <c r="ID307">
        <v>0.67117950000000004</v>
      </c>
      <c r="IE307">
        <v>53.664929999999998</v>
      </c>
      <c r="IF307" s="1">
        <v>4.9141710000000002E-3</v>
      </c>
      <c r="IG307">
        <v>1.7293989999999999</v>
      </c>
      <c r="IH307">
        <v>0.67116129999999996</v>
      </c>
      <c r="II307">
        <v>58.302329999999998</v>
      </c>
      <c r="IJ307" s="1">
        <v>4.6259639999999998E-3</v>
      </c>
      <c r="IK307">
        <v>1.6272279999999999</v>
      </c>
      <c r="IL307">
        <v>0.67117590000000005</v>
      </c>
      <c r="IM307">
        <v>59.722270000000002</v>
      </c>
      <c r="IN307" s="1">
        <v>4.381902E-3</v>
      </c>
      <c r="IO307">
        <v>1.5408109999999999</v>
      </c>
      <c r="IP307">
        <v>0.67116500000000001</v>
      </c>
      <c r="IQ307">
        <v>58.042900000000003</v>
      </c>
      <c r="IR307" s="1">
        <v>4.1650189999999998E-3</v>
      </c>
      <c r="IS307">
        <v>1.4644189999999999</v>
      </c>
      <c r="IT307">
        <v>0.67116529999999996</v>
      </c>
      <c r="IU307">
        <v>55.41039</v>
      </c>
      <c r="IV307" s="1">
        <v>3.9680719999999996E-3</v>
      </c>
      <c r="IW307">
        <v>1.394908</v>
      </c>
      <c r="IX307">
        <v>0.67116330000000002</v>
      </c>
      <c r="IY307">
        <v>53.588209999999997</v>
      </c>
      <c r="IZ307" s="1">
        <v>3.785423E-3</v>
      </c>
      <c r="JA307">
        <v>1.3306519999999999</v>
      </c>
      <c r="JB307">
        <v>0.67115999999999998</v>
      </c>
      <c r="JC307">
        <v>52.364379999999997</v>
      </c>
      <c r="JD307" s="1">
        <v>3.6143949999999998E-3</v>
      </c>
      <c r="JE307">
        <v>1.2705470000000001</v>
      </c>
      <c r="JF307">
        <v>0.6711589</v>
      </c>
      <c r="JG307">
        <v>53.08681</v>
      </c>
      <c r="JH307" s="1">
        <v>3.4539570000000001E-3</v>
      </c>
      <c r="JI307">
        <v>1.214021</v>
      </c>
      <c r="JJ307">
        <v>0.67117000000000004</v>
      </c>
      <c r="JK307">
        <v>54.04457</v>
      </c>
      <c r="JL307" s="1">
        <v>3.300477E-3</v>
      </c>
      <c r="JM307">
        <v>1.1607149999999999</v>
      </c>
      <c r="JN307">
        <v>0.67115380000000002</v>
      </c>
      <c r="JO307">
        <v>52.941369999999999</v>
      </c>
      <c r="JP307" s="1">
        <v>3.1495160000000002E-3</v>
      </c>
      <c r="JQ307">
        <v>1.1104609999999999</v>
      </c>
      <c r="JR307">
        <v>0.67118129999999998</v>
      </c>
      <c r="JS307">
        <v>51.398420000000002</v>
      </c>
      <c r="JT307" s="1">
        <v>3.0073610000000001E-3</v>
      </c>
      <c r="JU307">
        <v>1.0629690000000001</v>
      </c>
      <c r="JV307">
        <v>0.67116030000000004</v>
      </c>
      <c r="JW307">
        <v>50.287430000000001</v>
      </c>
      <c r="JX307" s="1">
        <v>2.873324E-3</v>
      </c>
      <c r="JY307">
        <v>1.0180149999999999</v>
      </c>
      <c r="JZ307">
        <v>0.67115210000000003</v>
      </c>
      <c r="KA307">
        <v>48.723849999999999</v>
      </c>
      <c r="KB307" s="1">
        <v>2.7469690000000001E-3</v>
      </c>
      <c r="KC307">
        <v>0.97540579999999999</v>
      </c>
      <c r="KD307">
        <v>0.67117090000000001</v>
      </c>
      <c r="KE307">
        <v>47.345419999999997</v>
      </c>
      <c r="KF307" s="1">
        <v>2.6275949999999999E-3</v>
      </c>
      <c r="KG307">
        <v>0.93498559999999997</v>
      </c>
      <c r="KH307">
        <v>0.67116140000000002</v>
      </c>
      <c r="KI307">
        <v>46.259149999999998</v>
      </c>
      <c r="KJ307" s="1">
        <v>2.5148050000000002E-3</v>
      </c>
      <c r="KK307">
        <v>0.89664779999999999</v>
      </c>
      <c r="KL307">
        <v>0.67117450000000001</v>
      </c>
      <c r="KM307">
        <v>47.436360000000001</v>
      </c>
      <c r="KN307" s="1">
        <v>2.4079790000000002E-3</v>
      </c>
      <c r="KO307">
        <v>0.86019049999999997</v>
      </c>
      <c r="KP307">
        <v>0.67117340000000003</v>
      </c>
      <c r="KQ307">
        <v>51.656100000000002</v>
      </c>
      <c r="KR307" s="1">
        <v>2.306715E-3</v>
      </c>
      <c r="KS307">
        <v>0.82556169999999995</v>
      </c>
      <c r="KT307">
        <v>0.67117369999999998</v>
      </c>
      <c r="KU307">
        <v>56.89866</v>
      </c>
      <c r="KV307" s="1">
        <v>2.2110290000000002E-3</v>
      </c>
      <c r="KW307">
        <v>0.79271080000000005</v>
      </c>
      <c r="KX307">
        <v>0.67115279999999999</v>
      </c>
      <c r="KY307">
        <v>59.266869999999997</v>
      </c>
      <c r="KZ307" s="1">
        <v>2.120378E-3</v>
      </c>
      <c r="LA307">
        <v>0.76151230000000003</v>
      </c>
      <c r="LB307">
        <v>0.67115219999999998</v>
      </c>
      <c r="LC307">
        <v>57.116340000000001</v>
      </c>
      <c r="LD307" s="1">
        <v>2.0346129999999998E-3</v>
      </c>
      <c r="LE307">
        <v>0.7318481</v>
      </c>
      <c r="LF307">
        <v>0.67116330000000002</v>
      </c>
      <c r="LG307">
        <v>53.880549999999999</v>
      </c>
      <c r="LH307" s="1">
        <v>1.952746E-3</v>
      </c>
      <c r="LI307">
        <v>0.70351580000000002</v>
      </c>
      <c r="LJ307">
        <v>0.67115709999999995</v>
      </c>
      <c r="LK307">
        <v>52.440159999999999</v>
      </c>
      <c r="LL307" s="1">
        <v>1.8749389999999999E-3</v>
      </c>
      <c r="LM307">
        <v>0.67649919999999997</v>
      </c>
      <c r="LN307">
        <v>0.67117870000000002</v>
      </c>
      <c r="LO307">
        <v>51.419280000000001</v>
      </c>
      <c r="LP307" s="1">
        <v>1.8007399999999999E-3</v>
      </c>
      <c r="LQ307">
        <v>0.65066690000000005</v>
      </c>
      <c r="LR307">
        <v>0.67116370000000003</v>
      </c>
      <c r="LS307">
        <v>51.200090000000003</v>
      </c>
      <c r="LT307" s="1">
        <v>1.730229E-3</v>
      </c>
      <c r="LU307">
        <v>0.62604559999999998</v>
      </c>
      <c r="LV307">
        <v>0.67115020000000003</v>
      </c>
      <c r="LW307">
        <v>52.256100000000004</v>
      </c>
      <c r="LX307" s="1">
        <v>1.662906E-3</v>
      </c>
      <c r="LY307">
        <v>0.60250000000000004</v>
      </c>
      <c r="LZ307">
        <v>0.67114609999999997</v>
      </c>
      <c r="MA307">
        <v>52.783880000000003</v>
      </c>
      <c r="MB307" s="1">
        <v>1.598632E-3</v>
      </c>
      <c r="MC307">
        <v>0.57998839999999996</v>
      </c>
      <c r="MD307">
        <v>0.67116169999999997</v>
      </c>
      <c r="ME307">
        <v>52.15372</v>
      </c>
      <c r="MF307" s="1">
        <v>1.5373019999999999E-3</v>
      </c>
      <c r="MG307">
        <v>0.55847690000000005</v>
      </c>
      <c r="MH307">
        <v>0.67116039999999999</v>
      </c>
      <c r="MI307">
        <v>51.15804</v>
      </c>
      <c r="MJ307" s="1">
        <v>1.4786249999999999E-3</v>
      </c>
      <c r="MK307">
        <v>0.53788469999999999</v>
      </c>
      <c r="ML307">
        <v>0.67117850000000001</v>
      </c>
      <c r="MM307">
        <v>48.909730000000003</v>
      </c>
      <c r="MN307" s="1">
        <v>1.4223549999999999E-3</v>
      </c>
      <c r="MO307">
        <v>0.51818649999999999</v>
      </c>
      <c r="MP307">
        <v>0.67115069999999999</v>
      </c>
      <c r="MQ307">
        <v>47.456699999999998</v>
      </c>
      <c r="MR307" s="1">
        <v>1.368506E-3</v>
      </c>
      <c r="MS307">
        <v>0.49932919999999997</v>
      </c>
      <c r="MT307">
        <v>0.6711551</v>
      </c>
      <c r="MU307">
        <v>46.97533</v>
      </c>
      <c r="MV307" s="1">
        <v>1.316925E-3</v>
      </c>
      <c r="MW307">
        <v>0.48124640000000002</v>
      </c>
      <c r="MX307">
        <v>0.67115190000000002</v>
      </c>
      <c r="MY307">
        <v>48.10389</v>
      </c>
      <c r="MZ307" s="1">
        <v>1.267596E-3</v>
      </c>
      <c r="NA307">
        <v>0.46386749999999999</v>
      </c>
      <c r="NB307">
        <v>0.67116019999999998</v>
      </c>
      <c r="NC307">
        <v>49.63091</v>
      </c>
      <c r="ND307" s="1">
        <v>1.2204620000000001E-3</v>
      </c>
      <c r="NE307">
        <v>0.44723790000000002</v>
      </c>
      <c r="NF307">
        <v>0.67115369999999996</v>
      </c>
      <c r="NG307">
        <v>52.16151</v>
      </c>
      <c r="NH307" s="1">
        <v>1.17523E-3</v>
      </c>
      <c r="NI307">
        <v>0.4312763</v>
      </c>
      <c r="NJ307">
        <v>0.67115219999999998</v>
      </c>
      <c r="NK307">
        <v>54.684330000000003</v>
      </c>
      <c r="NL307" s="1">
        <v>1.132042E-3</v>
      </c>
      <c r="NM307">
        <v>0.41600730000000002</v>
      </c>
      <c r="NN307">
        <v>0.67117899999999997</v>
      </c>
      <c r="NO307">
        <v>54.232210000000002</v>
      </c>
      <c r="NP307" s="1">
        <v>1.0908269999999999E-3</v>
      </c>
      <c r="NQ307">
        <v>0.40137879999999998</v>
      </c>
      <c r="NR307">
        <v>0.67115349999999996</v>
      </c>
      <c r="NS307">
        <v>50.369860000000003</v>
      </c>
      <c r="NT307" s="1">
        <v>1.0513219999999999E-3</v>
      </c>
      <c r="NU307">
        <v>0.38736779999999998</v>
      </c>
      <c r="NV307">
        <v>0.67115389999999997</v>
      </c>
      <c r="NW307">
        <v>47.626939999999998</v>
      </c>
      <c r="NX307" s="1">
        <v>1.0135579999999999E-3</v>
      </c>
      <c r="NY307">
        <v>0.37393209999999999</v>
      </c>
      <c r="NZ307">
        <v>0.671157</v>
      </c>
      <c r="OA307">
        <v>46.385370000000002</v>
      </c>
      <c r="OB307" s="1">
        <v>9.7757279999999996E-4</v>
      </c>
      <c r="OC307">
        <v>0.36105100000000001</v>
      </c>
      <c r="OD307">
        <v>0.67115449999999999</v>
      </c>
      <c r="OE307">
        <v>47.012549999999997</v>
      </c>
      <c r="OF307" s="1">
        <v>9.4308420000000003E-4</v>
      </c>
      <c r="OG307">
        <v>0.34866219999999998</v>
      </c>
      <c r="OH307">
        <v>0.6711625</v>
      </c>
      <c r="OI307">
        <v>47.258780000000002</v>
      </c>
      <c r="OJ307" s="1">
        <v>9.1007969999999997E-4</v>
      </c>
      <c r="OK307">
        <v>0.33677669999999998</v>
      </c>
    </row>
    <row r="308" spans="1:401" x14ac:dyDescent="0.35">
      <c r="A308">
        <v>314</v>
      </c>
      <c r="B308" t="s">
        <v>4</v>
      </c>
      <c r="C308" t="s">
        <v>181</v>
      </c>
      <c r="D308" t="s">
        <v>314</v>
      </c>
      <c r="E308">
        <v>877.31200000000001</v>
      </c>
      <c r="F308">
        <v>0.82786910000000002</v>
      </c>
      <c r="G308">
        <v>26.92849</v>
      </c>
      <c r="H308">
        <v>0</v>
      </c>
      <c r="I308">
        <v>0</v>
      </c>
      <c r="J308">
        <v>0.82213380000000003</v>
      </c>
      <c r="K308">
        <v>27.249980000000001</v>
      </c>
      <c r="L308">
        <v>0</v>
      </c>
      <c r="M308">
        <v>0</v>
      </c>
      <c r="N308">
        <v>0.81664000000000003</v>
      </c>
      <c r="O308">
        <v>27.32123</v>
      </c>
      <c r="P308">
        <v>0</v>
      </c>
      <c r="Q308">
        <v>0</v>
      </c>
      <c r="R308">
        <v>0.81133719999999998</v>
      </c>
      <c r="S308">
        <v>28.35492</v>
      </c>
      <c r="T308">
        <v>0</v>
      </c>
      <c r="U308">
        <v>0</v>
      </c>
      <c r="V308">
        <v>0.80497969999999996</v>
      </c>
      <c r="W308">
        <v>29.707989999999999</v>
      </c>
      <c r="X308">
        <v>0</v>
      </c>
      <c r="Y308">
        <v>0</v>
      </c>
      <c r="Z308">
        <v>0.79877480000000001</v>
      </c>
      <c r="AA308">
        <v>29.889279999999999</v>
      </c>
      <c r="AB308">
        <v>0</v>
      </c>
      <c r="AC308">
        <v>0</v>
      </c>
      <c r="AD308">
        <v>0.79265019999999997</v>
      </c>
      <c r="AE308">
        <v>29.041830000000001</v>
      </c>
      <c r="AF308">
        <v>0</v>
      </c>
      <c r="AG308">
        <v>0</v>
      </c>
      <c r="AH308">
        <v>0.78660600000000003</v>
      </c>
      <c r="AI308">
        <v>28.14038</v>
      </c>
      <c r="AJ308">
        <v>0</v>
      </c>
      <c r="AK308">
        <v>0</v>
      </c>
      <c r="AL308">
        <v>0.78058059999999996</v>
      </c>
      <c r="AM308">
        <v>27.447759999999999</v>
      </c>
      <c r="AN308">
        <v>0</v>
      </c>
      <c r="AO308">
        <v>0</v>
      </c>
      <c r="AP308">
        <v>0.77488360000000001</v>
      </c>
      <c r="AQ308">
        <v>28.198869999999999</v>
      </c>
      <c r="AR308">
        <v>0</v>
      </c>
      <c r="AS308">
        <v>0</v>
      </c>
      <c r="AT308">
        <v>0.76956100000000005</v>
      </c>
      <c r="AU308">
        <v>30.095490000000002</v>
      </c>
      <c r="AV308">
        <v>0</v>
      </c>
      <c r="AW308">
        <v>0</v>
      </c>
      <c r="AX308">
        <v>0.76459790000000005</v>
      </c>
      <c r="AY308">
        <v>32.40746</v>
      </c>
      <c r="AZ308">
        <v>0</v>
      </c>
      <c r="BA308">
        <v>0</v>
      </c>
      <c r="BB308">
        <v>0.75939219999999996</v>
      </c>
      <c r="BC308">
        <v>34.37621</v>
      </c>
      <c r="BD308">
        <v>0</v>
      </c>
      <c r="BE308">
        <v>0</v>
      </c>
      <c r="BF308">
        <v>0.75367280000000003</v>
      </c>
      <c r="BG308">
        <v>34.64434</v>
      </c>
      <c r="BH308">
        <v>0</v>
      </c>
      <c r="BI308">
        <v>0</v>
      </c>
      <c r="BJ308">
        <v>0.74840229999999996</v>
      </c>
      <c r="BK308">
        <v>33.78593</v>
      </c>
      <c r="BL308">
        <v>0</v>
      </c>
      <c r="BM308">
        <v>0</v>
      </c>
      <c r="BN308">
        <v>0.74340629999999996</v>
      </c>
      <c r="BO308">
        <v>33.14949</v>
      </c>
      <c r="BP308">
        <v>0</v>
      </c>
      <c r="BQ308">
        <v>0</v>
      </c>
      <c r="BR308">
        <v>0.7388344</v>
      </c>
      <c r="BS308">
        <v>32.529510000000002</v>
      </c>
      <c r="BT308" s="1">
        <v>2.438198E-30</v>
      </c>
      <c r="BU308" s="1">
        <v>7.6780630000000004E-28</v>
      </c>
      <c r="BV308">
        <v>0.73454929999999996</v>
      </c>
      <c r="BW308">
        <v>32.653779999999998</v>
      </c>
      <c r="BX308" s="1">
        <v>7.0295980000000001E-23</v>
      </c>
      <c r="BY308" s="1">
        <v>1.9433209999999999E-20</v>
      </c>
      <c r="BZ308">
        <v>0.73034189999999999</v>
      </c>
      <c r="CA308">
        <v>33.123699999999999</v>
      </c>
      <c r="CB308" s="1">
        <v>5.4474259999999998E-16</v>
      </c>
      <c r="CC308" s="1">
        <v>1.280672E-13</v>
      </c>
      <c r="CD308">
        <v>0.72660979999999997</v>
      </c>
      <c r="CE308">
        <v>32.978540000000002</v>
      </c>
      <c r="CF308" s="1">
        <v>7.2102140000000001E-12</v>
      </c>
      <c r="CG308" s="1">
        <v>1.7946100000000001E-9</v>
      </c>
      <c r="CH308">
        <v>0.7233174</v>
      </c>
      <c r="CI308">
        <v>33.075699999999998</v>
      </c>
      <c r="CJ308" s="1">
        <v>6.3498870000000002E-9</v>
      </c>
      <c r="CK308" s="1">
        <v>1.6454670000000001E-6</v>
      </c>
      <c r="CL308">
        <v>0.7206188</v>
      </c>
      <c r="CM308">
        <v>32.37341</v>
      </c>
      <c r="CN308" s="1">
        <v>1.3010309999999999E-6</v>
      </c>
      <c r="CO308" s="1">
        <v>3.4896649999999999E-4</v>
      </c>
      <c r="CP308">
        <v>0.7183079</v>
      </c>
      <c r="CQ308">
        <v>31.897469999999998</v>
      </c>
      <c r="CR308" s="1">
        <v>9.5060539999999998E-5</v>
      </c>
      <c r="CS308" s="1">
        <v>2.6223389999999999E-2</v>
      </c>
      <c r="CT308">
        <v>0.71631180000000005</v>
      </c>
      <c r="CU308">
        <v>31.825489999999999</v>
      </c>
      <c r="CV308" s="1">
        <v>3.082722E-3</v>
      </c>
      <c r="CW308">
        <v>0.87221210000000005</v>
      </c>
      <c r="CX308">
        <v>0.71453809999999995</v>
      </c>
      <c r="CY308">
        <v>31.99184</v>
      </c>
      <c r="CZ308">
        <v>5.1070480000000001E-2</v>
      </c>
      <c r="DA308">
        <v>14.791729999999999</v>
      </c>
      <c r="DB308">
        <v>0.71274939999999998</v>
      </c>
      <c r="DC308">
        <v>33.280529999999999</v>
      </c>
      <c r="DD308">
        <v>0.47775200000000001</v>
      </c>
      <c r="DE308">
        <v>141.30940000000001</v>
      </c>
      <c r="DF308">
        <v>0.7108525</v>
      </c>
      <c r="DG308">
        <v>35.571280000000002</v>
      </c>
      <c r="DH308">
        <v>2.7230669999999999</v>
      </c>
      <c r="DI308">
        <v>820.99030000000005</v>
      </c>
      <c r="DJ308">
        <v>0.70874269999999995</v>
      </c>
      <c r="DK308">
        <v>39.063679999999998</v>
      </c>
      <c r="DL308">
        <v>10.053100000000001</v>
      </c>
      <c r="DM308">
        <v>3085.9810000000002</v>
      </c>
      <c r="DN308">
        <v>0.7062273</v>
      </c>
      <c r="DO308">
        <v>42.918050000000001</v>
      </c>
      <c r="DP308">
        <v>25.315460000000002</v>
      </c>
      <c r="DQ308">
        <v>7906.2730000000001</v>
      </c>
      <c r="DR308">
        <v>0.70340480000000005</v>
      </c>
      <c r="DS308">
        <v>43.617150000000002</v>
      </c>
      <c r="DT308">
        <v>45.487850000000002</v>
      </c>
      <c r="DU308">
        <v>14439.64</v>
      </c>
      <c r="DV308">
        <v>0.70026650000000001</v>
      </c>
      <c r="DW308">
        <v>41.691110000000002</v>
      </c>
      <c r="DX308">
        <v>60.666049999999998</v>
      </c>
      <c r="DY308">
        <v>19559.16</v>
      </c>
      <c r="DZ308">
        <v>0.69687149999999998</v>
      </c>
      <c r="EA308">
        <v>40.672699999999999</v>
      </c>
      <c r="EB308">
        <v>62.27178</v>
      </c>
      <c r="EC308">
        <v>20368.439999999999</v>
      </c>
      <c r="ED308">
        <v>0.69335340000000001</v>
      </c>
      <c r="EE308">
        <v>40.266269999999999</v>
      </c>
      <c r="EF308">
        <v>50.736910000000002</v>
      </c>
      <c r="EG308">
        <v>16820.52</v>
      </c>
      <c r="EH308">
        <v>0.68965390000000004</v>
      </c>
      <c r="EI308">
        <v>40.320489999999999</v>
      </c>
      <c r="EJ308">
        <v>33.760860000000001</v>
      </c>
      <c r="EK308">
        <v>11332.91</v>
      </c>
      <c r="EL308">
        <v>0.68595329999999999</v>
      </c>
      <c r="EM308">
        <v>41.380180000000003</v>
      </c>
      <c r="EN308">
        <v>18.835319999999999</v>
      </c>
      <c r="EO308">
        <v>6394.6719999999996</v>
      </c>
      <c r="EP308">
        <v>0.68226540000000002</v>
      </c>
      <c r="EQ308">
        <v>44.480319999999999</v>
      </c>
      <c r="ER308">
        <v>9.0203539999999993</v>
      </c>
      <c r="ES308">
        <v>3094.2669999999998</v>
      </c>
      <c r="ET308">
        <v>0.67897149999999995</v>
      </c>
      <c r="EU308">
        <v>47.536879999999996</v>
      </c>
      <c r="EV308">
        <v>3.7913030000000001</v>
      </c>
      <c r="EW308">
        <v>1313.202</v>
      </c>
      <c r="EX308">
        <v>0.67594960000000004</v>
      </c>
      <c r="EY308">
        <v>47.463979999999999</v>
      </c>
      <c r="EZ308">
        <v>1.43154</v>
      </c>
      <c r="FA308">
        <v>499.6995</v>
      </c>
      <c r="FB308">
        <v>0.67321509999999996</v>
      </c>
      <c r="FC308">
        <v>45.523789999999998</v>
      </c>
      <c r="FD308">
        <v>0.50087959999999998</v>
      </c>
      <c r="FE308">
        <v>175.8689</v>
      </c>
      <c r="FF308">
        <v>0.67077019999999998</v>
      </c>
      <c r="FG308">
        <v>44.616970000000002</v>
      </c>
      <c r="FH308">
        <v>0.1741925</v>
      </c>
      <c r="FI308">
        <v>61.19932</v>
      </c>
      <c r="FJ308">
        <v>0.66871570000000002</v>
      </c>
      <c r="FK308">
        <v>44.628749999999997</v>
      </c>
      <c r="FL308" s="1">
        <v>7.1099170000000003E-2</v>
      </c>
      <c r="FM308">
        <v>24.723590000000002</v>
      </c>
      <c r="FN308">
        <v>0.66699419999999998</v>
      </c>
      <c r="FO308">
        <v>46.103000000000002</v>
      </c>
      <c r="FP308" s="1">
        <v>4.2299120000000003E-2</v>
      </c>
      <c r="FQ308">
        <v>14.45373</v>
      </c>
      <c r="FR308">
        <v>0.66563229999999995</v>
      </c>
      <c r="FS308">
        <v>48.217610000000001</v>
      </c>
      <c r="FT308" s="1">
        <v>3.5682890000000002E-2</v>
      </c>
      <c r="FU308">
        <v>12.076700000000001</v>
      </c>
      <c r="FV308">
        <v>0.66455319999999996</v>
      </c>
      <c r="FW308">
        <v>50.172699999999999</v>
      </c>
      <c r="FX308" s="1">
        <v>3.4581220000000003E-2</v>
      </c>
      <c r="FY308">
        <v>11.68731</v>
      </c>
      <c r="FZ308">
        <v>0.66371999999999998</v>
      </c>
      <c r="GA308">
        <v>50.349719999999998</v>
      </c>
      <c r="GB308" s="1">
        <v>3.4047800000000003E-2</v>
      </c>
      <c r="GC308">
        <v>11.524290000000001</v>
      </c>
      <c r="GD308">
        <v>0.66310290000000005</v>
      </c>
      <c r="GE308">
        <v>49.206099999999999</v>
      </c>
      <c r="GF308" s="1">
        <v>3.2846029999999998E-2</v>
      </c>
      <c r="GG308">
        <v>11.139570000000001</v>
      </c>
      <c r="GH308">
        <v>0.66264239999999996</v>
      </c>
      <c r="GI308">
        <v>47.042580000000001</v>
      </c>
      <c r="GJ308" s="1">
        <v>3.084955E-2</v>
      </c>
      <c r="GK308">
        <v>10.482290000000001</v>
      </c>
      <c r="GL308">
        <v>0.66229459999999996</v>
      </c>
      <c r="GM308">
        <v>45.346910000000001</v>
      </c>
      <c r="GN308" s="1">
        <v>2.8176969999999999E-2</v>
      </c>
      <c r="GO308">
        <v>9.5905959999999997</v>
      </c>
      <c r="GP308">
        <v>0.66208089999999997</v>
      </c>
      <c r="GQ308">
        <v>44.450400000000002</v>
      </c>
      <c r="GR308" s="1">
        <v>2.496512E-2</v>
      </c>
      <c r="GS308">
        <v>8.5117259999999995</v>
      </c>
      <c r="GT308">
        <v>0.66189410000000004</v>
      </c>
      <c r="GU308">
        <v>45.904440000000001</v>
      </c>
      <c r="GV308" s="1">
        <v>2.1388040000000001E-2</v>
      </c>
      <c r="GW308">
        <v>7.3047659999999999</v>
      </c>
      <c r="GX308">
        <v>0.66176919999999995</v>
      </c>
      <c r="GY308">
        <v>48.628959999999999</v>
      </c>
      <c r="GZ308">
        <v>1.7723119999999998E-2</v>
      </c>
      <c r="HA308">
        <v>6.0630420000000003</v>
      </c>
      <c r="HB308">
        <v>0.66170059999999997</v>
      </c>
      <c r="HC308">
        <v>51.151449999999997</v>
      </c>
      <c r="HD308" s="1">
        <v>1.431559E-2</v>
      </c>
      <c r="HE308">
        <v>4.9017910000000002</v>
      </c>
      <c r="HF308">
        <v>0.66163910000000004</v>
      </c>
      <c r="HG308">
        <v>52.686860000000003</v>
      </c>
      <c r="HH308" s="1">
        <v>1.143917E-2</v>
      </c>
      <c r="HI308">
        <v>3.9177940000000002</v>
      </c>
      <c r="HJ308">
        <v>0.66159500000000004</v>
      </c>
      <c r="HK308">
        <v>51.435549999999999</v>
      </c>
      <c r="HL308" s="1">
        <v>9.2259839999999996E-3</v>
      </c>
      <c r="HM308">
        <v>3.1575069999999998</v>
      </c>
      <c r="HN308">
        <v>0.66159040000000002</v>
      </c>
      <c r="HO308">
        <v>49.270209999999999</v>
      </c>
      <c r="HP308" s="1">
        <v>7.6423389999999997E-3</v>
      </c>
      <c r="HQ308">
        <v>2.6117629999999998</v>
      </c>
      <c r="HR308">
        <v>0.66155739999999996</v>
      </c>
      <c r="HS308">
        <v>47.881480000000003</v>
      </c>
      <c r="HT308" s="1">
        <v>6.5605469999999999E-3</v>
      </c>
      <c r="HU308">
        <v>2.2385079999999999</v>
      </c>
      <c r="HV308">
        <v>0.66155010000000003</v>
      </c>
      <c r="HW308">
        <v>47.425910000000002</v>
      </c>
      <c r="HX308" s="1">
        <v>5.8300160000000004E-3</v>
      </c>
      <c r="HY308">
        <v>1.9866090000000001</v>
      </c>
      <c r="HZ308">
        <v>0.66153989999999996</v>
      </c>
      <c r="IA308">
        <v>49.285319999999999</v>
      </c>
      <c r="IB308" s="1">
        <v>5.3231939999999998E-3</v>
      </c>
      <c r="IC308">
        <v>1.8121389999999999</v>
      </c>
      <c r="ID308">
        <v>0.66154210000000002</v>
      </c>
      <c r="IE308">
        <v>53.548540000000003</v>
      </c>
      <c r="IF308" s="1">
        <v>4.9507910000000004E-3</v>
      </c>
      <c r="IG308">
        <v>1.6842090000000001</v>
      </c>
      <c r="IH308">
        <v>0.66153879999999998</v>
      </c>
      <c r="II308">
        <v>58.265529999999998</v>
      </c>
      <c r="IJ308" s="1">
        <v>4.6559629999999999E-3</v>
      </c>
      <c r="IK308">
        <v>1.583378</v>
      </c>
      <c r="IL308">
        <v>0.66153569999999995</v>
      </c>
      <c r="IM308">
        <v>59.838520000000003</v>
      </c>
      <c r="IN308" s="1">
        <v>4.4079150000000001E-3</v>
      </c>
      <c r="IO308">
        <v>1.498586</v>
      </c>
      <c r="IP308">
        <v>0.661524</v>
      </c>
      <c r="IQ308">
        <v>58.222320000000003</v>
      </c>
      <c r="IR308" s="1">
        <v>4.1883650000000003E-3</v>
      </c>
      <c r="IS308">
        <v>1.4238649999999999</v>
      </c>
      <c r="IT308">
        <v>0.66154639999999998</v>
      </c>
      <c r="IU308">
        <v>55.536760000000001</v>
      </c>
      <c r="IV308" s="1">
        <v>3.9895520000000004E-3</v>
      </c>
      <c r="IW308">
        <v>1.3560479999999999</v>
      </c>
      <c r="IX308">
        <v>0.66152290000000002</v>
      </c>
      <c r="IY308">
        <v>53.638449999999999</v>
      </c>
      <c r="IZ308" s="1">
        <v>3.8053589999999999E-3</v>
      </c>
      <c r="JA308">
        <v>1.293423</v>
      </c>
      <c r="JB308">
        <v>0.66154250000000003</v>
      </c>
      <c r="JC308">
        <v>52.386969999999998</v>
      </c>
      <c r="JD308" s="1">
        <v>3.6331279999999998E-3</v>
      </c>
      <c r="JE308">
        <v>1.234915</v>
      </c>
      <c r="JF308">
        <v>0.66154190000000002</v>
      </c>
      <c r="JG308">
        <v>53.045009999999998</v>
      </c>
      <c r="JH308" s="1">
        <v>3.4716270000000001E-3</v>
      </c>
      <c r="JI308">
        <v>1.179894</v>
      </c>
      <c r="JJ308">
        <v>0.66153399999999996</v>
      </c>
      <c r="JK308">
        <v>54.04739</v>
      </c>
      <c r="JL308" s="1">
        <v>3.31708E-3</v>
      </c>
      <c r="JM308">
        <v>1.1280220000000001</v>
      </c>
      <c r="JN308">
        <v>0.66153439999999997</v>
      </c>
      <c r="JO308">
        <v>53.01211</v>
      </c>
      <c r="JP308" s="1">
        <v>3.1651539999999999E-3</v>
      </c>
      <c r="JQ308">
        <v>1.07911</v>
      </c>
      <c r="JR308">
        <v>0.66152429999999995</v>
      </c>
      <c r="JS308">
        <v>51.476370000000003</v>
      </c>
      <c r="JT308" s="1">
        <v>3.0221039999999998E-3</v>
      </c>
      <c r="JU308">
        <v>1.0329189999999999</v>
      </c>
      <c r="JV308">
        <v>0.66154000000000002</v>
      </c>
      <c r="JW308">
        <v>50.360680000000002</v>
      </c>
      <c r="JX308" s="1">
        <v>2.8872659999999999E-3</v>
      </c>
      <c r="JY308">
        <v>0.98918130000000004</v>
      </c>
      <c r="JZ308">
        <v>0.66153819999999997</v>
      </c>
      <c r="KA308">
        <v>48.800539999999998</v>
      </c>
      <c r="KB308" s="1">
        <v>2.760172E-3</v>
      </c>
      <c r="KC308">
        <v>0.94773739999999995</v>
      </c>
      <c r="KD308">
        <v>0.66153530000000005</v>
      </c>
      <c r="KE308">
        <v>47.38297</v>
      </c>
      <c r="KF308" s="1">
        <v>2.6401060000000001E-3</v>
      </c>
      <c r="KG308">
        <v>0.90844270000000005</v>
      </c>
      <c r="KH308">
        <v>0.66153969999999995</v>
      </c>
      <c r="KI308">
        <v>46.273099999999999</v>
      </c>
      <c r="KJ308" s="1">
        <v>2.5266540000000001E-3</v>
      </c>
      <c r="KK308">
        <v>0.87114749999999996</v>
      </c>
      <c r="KL308">
        <v>0.66151919999999997</v>
      </c>
      <c r="KM308">
        <v>47.366430000000001</v>
      </c>
      <c r="KN308" s="1">
        <v>2.4191859999999998E-3</v>
      </c>
      <c r="KO308">
        <v>0.83569959999999999</v>
      </c>
      <c r="KP308">
        <v>0.66154239999999997</v>
      </c>
      <c r="KQ308">
        <v>51.531880000000001</v>
      </c>
      <c r="KR308" s="1">
        <v>2.317389E-3</v>
      </c>
      <c r="KS308">
        <v>0.80202709999999999</v>
      </c>
      <c r="KT308">
        <v>0.66151859999999996</v>
      </c>
      <c r="KU308">
        <v>56.827469999999998</v>
      </c>
      <c r="KV308" s="1">
        <v>2.2210939999999998E-3</v>
      </c>
      <c r="KW308">
        <v>0.77006909999999995</v>
      </c>
      <c r="KX308">
        <v>0.66153280000000003</v>
      </c>
      <c r="KY308">
        <v>59.350119999999997</v>
      </c>
      <c r="KZ308" s="1">
        <v>2.1299410000000002E-3</v>
      </c>
      <c r="LA308">
        <v>0.73972680000000002</v>
      </c>
      <c r="LB308">
        <v>0.66152889999999998</v>
      </c>
      <c r="LC308">
        <v>57.307609999999997</v>
      </c>
      <c r="LD308" s="1">
        <v>2.0436909999999998E-3</v>
      </c>
      <c r="LE308">
        <v>0.7108835</v>
      </c>
      <c r="LF308">
        <v>0.66153709999999999</v>
      </c>
      <c r="LG308">
        <v>53.982669999999999</v>
      </c>
      <c r="LH308" s="1">
        <v>1.961403E-3</v>
      </c>
      <c r="LI308">
        <v>0.68334760000000005</v>
      </c>
      <c r="LJ308">
        <v>0.66151349999999998</v>
      </c>
      <c r="LK308">
        <v>52.43468</v>
      </c>
      <c r="LL308" s="1">
        <v>1.8831849999999999E-3</v>
      </c>
      <c r="LM308">
        <v>0.65708460000000002</v>
      </c>
      <c r="LN308">
        <v>0.66152109999999997</v>
      </c>
      <c r="LO308">
        <v>51.422049999999999</v>
      </c>
      <c r="LP308" s="1">
        <v>1.808603E-3</v>
      </c>
      <c r="LQ308">
        <v>0.63198589999999999</v>
      </c>
      <c r="LR308">
        <v>0.66152319999999998</v>
      </c>
      <c r="LS308">
        <v>51.193179999999998</v>
      </c>
      <c r="LT308" s="1">
        <v>1.737738E-3</v>
      </c>
      <c r="LU308">
        <v>0.60804829999999999</v>
      </c>
      <c r="LV308">
        <v>0.66153709999999999</v>
      </c>
      <c r="LW308">
        <v>52.238280000000003</v>
      </c>
      <c r="LX308" s="1">
        <v>1.6700689999999999E-3</v>
      </c>
      <c r="LY308">
        <v>0.58515969999999995</v>
      </c>
      <c r="LZ308">
        <v>0.6615335</v>
      </c>
      <c r="MA308">
        <v>52.841589999999997</v>
      </c>
      <c r="MB308" s="1">
        <v>1.6054960000000001E-3</v>
      </c>
      <c r="MC308">
        <v>0.56328849999999997</v>
      </c>
      <c r="MD308">
        <v>0.66151479999999996</v>
      </c>
      <c r="ME308">
        <v>52.234189999999998</v>
      </c>
      <c r="MF308" s="1">
        <v>1.5438349999999999E-3</v>
      </c>
      <c r="MG308">
        <v>0.54238260000000005</v>
      </c>
      <c r="MH308">
        <v>0.66152040000000001</v>
      </c>
      <c r="MI308">
        <v>51.242049999999999</v>
      </c>
      <c r="MJ308" s="1">
        <v>1.4848660000000001E-3</v>
      </c>
      <c r="MK308">
        <v>0.52237</v>
      </c>
      <c r="ML308">
        <v>0.6615413</v>
      </c>
      <c r="MM308">
        <v>48.994210000000002</v>
      </c>
      <c r="MN308" s="1">
        <v>1.4283309999999999E-3</v>
      </c>
      <c r="MO308">
        <v>0.50323390000000001</v>
      </c>
      <c r="MP308">
        <v>0.66153700000000004</v>
      </c>
      <c r="MQ308">
        <v>47.459980000000002</v>
      </c>
      <c r="MR308" s="1">
        <v>1.3742330000000001E-3</v>
      </c>
      <c r="MS308">
        <v>0.48490729999999999</v>
      </c>
      <c r="MT308">
        <v>0.66151519999999997</v>
      </c>
      <c r="MU308">
        <v>46.939459999999997</v>
      </c>
      <c r="MV308" s="1">
        <v>1.322394E-3</v>
      </c>
      <c r="MW308">
        <v>0.46733849999999999</v>
      </c>
      <c r="MX308">
        <v>0.66153640000000002</v>
      </c>
      <c r="MY308">
        <v>48.031269999999999</v>
      </c>
      <c r="MZ308" s="1">
        <v>1.2728559999999999E-3</v>
      </c>
      <c r="NA308">
        <v>0.45045619999999997</v>
      </c>
      <c r="NB308">
        <v>0.66154409999999997</v>
      </c>
      <c r="NC308">
        <v>49.592559999999999</v>
      </c>
      <c r="ND308" s="1">
        <v>1.2254880000000001E-3</v>
      </c>
      <c r="NE308">
        <v>0.43429590000000001</v>
      </c>
      <c r="NF308">
        <v>0.66153430000000002</v>
      </c>
      <c r="NG308">
        <v>52.141300000000001</v>
      </c>
      <c r="NH308" s="1">
        <v>1.1800230000000001E-3</v>
      </c>
      <c r="NI308">
        <v>0.41878409999999999</v>
      </c>
      <c r="NJ308">
        <v>0.66153879999999998</v>
      </c>
      <c r="NK308">
        <v>54.71481</v>
      </c>
      <c r="NL308" s="1">
        <v>1.136635E-3</v>
      </c>
      <c r="NM308">
        <v>0.40394750000000001</v>
      </c>
      <c r="NN308">
        <v>0.66154120000000005</v>
      </c>
      <c r="NO308">
        <v>54.396880000000003</v>
      </c>
      <c r="NP308" s="1">
        <v>1.0952189999999999E-3</v>
      </c>
      <c r="NQ308">
        <v>0.38973849999999999</v>
      </c>
      <c r="NR308">
        <v>0.66153450000000003</v>
      </c>
      <c r="NS308">
        <v>50.569429999999997</v>
      </c>
      <c r="NT308" s="1">
        <v>1.055524E-3</v>
      </c>
      <c r="NU308">
        <v>0.37612010000000001</v>
      </c>
      <c r="NV308">
        <v>0.66151139999999997</v>
      </c>
      <c r="NW308">
        <v>47.699750000000002</v>
      </c>
      <c r="NX308" s="1">
        <v>1.0175729999999999E-3</v>
      </c>
      <c r="NY308">
        <v>0.3630659</v>
      </c>
      <c r="NZ308">
        <v>0.66151729999999997</v>
      </c>
      <c r="OA308">
        <v>46.399909999999998</v>
      </c>
      <c r="OB308" s="1">
        <v>9.814216000000001E-4</v>
      </c>
      <c r="OC308">
        <v>0.3505508</v>
      </c>
      <c r="OD308">
        <v>0.66153399999999996</v>
      </c>
      <c r="OE308">
        <v>46.991489999999999</v>
      </c>
      <c r="OF308" s="1">
        <v>9.4679530000000005E-4</v>
      </c>
      <c r="OG308">
        <v>0.33852169999999998</v>
      </c>
      <c r="OH308">
        <v>0.66151539999999998</v>
      </c>
      <c r="OI308">
        <v>47.31859</v>
      </c>
      <c r="OJ308" s="1">
        <v>9.1362479999999998E-4</v>
      </c>
      <c r="OK308">
        <v>0.32697490000000001</v>
      </c>
    </row>
    <row r="309" spans="1:401" x14ac:dyDescent="0.35">
      <c r="A309">
        <v>315</v>
      </c>
      <c r="B309" t="s">
        <v>4</v>
      </c>
      <c r="C309" t="s">
        <v>181</v>
      </c>
      <c r="D309" t="s">
        <v>315</v>
      </c>
      <c r="E309">
        <v>835.22209999999995</v>
      </c>
      <c r="F309">
        <v>1.032044</v>
      </c>
      <c r="G309">
        <v>26.970130000000001</v>
      </c>
      <c r="H309">
        <v>0</v>
      </c>
      <c r="I309">
        <v>0</v>
      </c>
      <c r="J309">
        <v>1.023085</v>
      </c>
      <c r="K309">
        <v>27.252269999999999</v>
      </c>
      <c r="L309">
        <v>0</v>
      </c>
      <c r="M309">
        <v>0</v>
      </c>
      <c r="N309">
        <v>1.014445</v>
      </c>
      <c r="O309">
        <v>27.343900000000001</v>
      </c>
      <c r="P309">
        <v>0</v>
      </c>
      <c r="Q309">
        <v>0</v>
      </c>
      <c r="R309">
        <v>1.006613</v>
      </c>
      <c r="S309">
        <v>28.334430000000001</v>
      </c>
      <c r="T309">
        <v>0</v>
      </c>
      <c r="U309">
        <v>0</v>
      </c>
      <c r="V309">
        <v>0.99915520000000002</v>
      </c>
      <c r="W309">
        <v>29.68571</v>
      </c>
      <c r="X309">
        <v>0</v>
      </c>
      <c r="Y309">
        <v>0</v>
      </c>
      <c r="Z309">
        <v>0.9919192</v>
      </c>
      <c r="AA309">
        <v>29.90204</v>
      </c>
      <c r="AB309">
        <v>0</v>
      </c>
      <c r="AC309">
        <v>0</v>
      </c>
      <c r="AD309">
        <v>0.98426619999999998</v>
      </c>
      <c r="AE309">
        <v>29.083950000000002</v>
      </c>
      <c r="AF309">
        <v>0</v>
      </c>
      <c r="AG309">
        <v>0</v>
      </c>
      <c r="AH309">
        <v>0.97613130000000004</v>
      </c>
      <c r="AI309">
        <v>28.18205</v>
      </c>
      <c r="AJ309">
        <v>0</v>
      </c>
      <c r="AK309">
        <v>0</v>
      </c>
      <c r="AL309">
        <v>0.96797069999999996</v>
      </c>
      <c r="AM309">
        <v>27.510809999999999</v>
      </c>
      <c r="AN309">
        <v>0</v>
      </c>
      <c r="AO309">
        <v>0</v>
      </c>
      <c r="AP309">
        <v>0.9602501</v>
      </c>
      <c r="AQ309">
        <v>28.233339999999998</v>
      </c>
      <c r="AR309">
        <v>0</v>
      </c>
      <c r="AS309">
        <v>0</v>
      </c>
      <c r="AT309">
        <v>0.95303119999999997</v>
      </c>
      <c r="AU309">
        <v>30.120539999999998</v>
      </c>
      <c r="AV309">
        <v>0</v>
      </c>
      <c r="AW309">
        <v>0</v>
      </c>
      <c r="AX309">
        <v>0.94629479999999999</v>
      </c>
      <c r="AY309">
        <v>32.428519999999999</v>
      </c>
      <c r="AZ309">
        <v>0</v>
      </c>
      <c r="BA309">
        <v>0</v>
      </c>
      <c r="BB309">
        <v>0.93943109999999996</v>
      </c>
      <c r="BC309">
        <v>34.384030000000003</v>
      </c>
      <c r="BD309">
        <v>0</v>
      </c>
      <c r="BE309">
        <v>0</v>
      </c>
      <c r="BF309">
        <v>0.93239910000000004</v>
      </c>
      <c r="BG309">
        <v>34.678170000000001</v>
      </c>
      <c r="BH309">
        <v>0</v>
      </c>
      <c r="BI309">
        <v>0</v>
      </c>
      <c r="BJ309">
        <v>0.92593300000000001</v>
      </c>
      <c r="BK309">
        <v>33.816139999999997</v>
      </c>
      <c r="BL309">
        <v>0</v>
      </c>
      <c r="BM309">
        <v>0</v>
      </c>
      <c r="BN309">
        <v>0.91986069999999998</v>
      </c>
      <c r="BO309">
        <v>33.156350000000003</v>
      </c>
      <c r="BP309">
        <v>0</v>
      </c>
      <c r="BQ309">
        <v>0</v>
      </c>
      <c r="BR309">
        <v>0.91399909999999995</v>
      </c>
      <c r="BS309">
        <v>32.570740000000001</v>
      </c>
      <c r="BT309" s="1">
        <v>3.238234E-31</v>
      </c>
      <c r="BU309" s="1">
        <v>1.020766E-28</v>
      </c>
      <c r="BV309">
        <v>0.90699730000000001</v>
      </c>
      <c r="BW309">
        <v>32.699860000000001</v>
      </c>
      <c r="BX309" s="1">
        <v>4.922118E-23</v>
      </c>
      <c r="BY309" s="1">
        <v>1.2035369999999999E-20</v>
      </c>
      <c r="BZ309">
        <v>0.90019170000000004</v>
      </c>
      <c r="CA309">
        <v>33.178930000000001</v>
      </c>
      <c r="CB309" s="1">
        <v>2.2446810000000002E-16</v>
      </c>
      <c r="CC309" s="1">
        <v>4.7183629999999997E-14</v>
      </c>
      <c r="CD309">
        <v>0.89404139999999999</v>
      </c>
      <c r="CE309">
        <v>33.08175</v>
      </c>
      <c r="CF309" s="1">
        <v>3.9508419999999997E-12</v>
      </c>
      <c r="CG309" s="1">
        <v>9.1099609999999995E-10</v>
      </c>
      <c r="CH309">
        <v>0.88865070000000002</v>
      </c>
      <c r="CI309">
        <v>33.119639999999997</v>
      </c>
      <c r="CJ309" s="1">
        <v>3.9277039999999996E-9</v>
      </c>
      <c r="CK309" s="1">
        <v>9.5635410000000001E-7</v>
      </c>
      <c r="CL309">
        <v>0.88408339999999996</v>
      </c>
      <c r="CM309">
        <v>32.421309999999998</v>
      </c>
      <c r="CN309" s="1">
        <v>8.7428859999999998E-7</v>
      </c>
      <c r="CO309" s="1">
        <v>2.225138E-4</v>
      </c>
      <c r="CP309">
        <v>0.88015109999999996</v>
      </c>
      <c r="CQ309">
        <v>31.88316</v>
      </c>
      <c r="CR309" s="1">
        <v>6.8207209999999994E-5</v>
      </c>
      <c r="CS309">
        <v>1.799599E-2</v>
      </c>
      <c r="CT309">
        <v>0.87682009999999999</v>
      </c>
      <c r="CU309">
        <v>31.779199999999999</v>
      </c>
      <c r="CV309" s="1">
        <v>2.338218E-3</v>
      </c>
      <c r="CW309">
        <v>0.63715770000000005</v>
      </c>
      <c r="CX309">
        <v>0.87380679999999999</v>
      </c>
      <c r="CY309">
        <v>31.956299999999999</v>
      </c>
      <c r="CZ309" s="1">
        <v>4.067101E-2</v>
      </c>
      <c r="DA309">
        <v>11.41728</v>
      </c>
      <c r="DB309">
        <v>0.87088379999999999</v>
      </c>
      <c r="DC309">
        <v>33.232340000000001</v>
      </c>
      <c r="DD309">
        <v>0.39743390000000001</v>
      </c>
      <c r="DE309">
        <v>114.6104</v>
      </c>
      <c r="DF309">
        <v>0.86782179999999998</v>
      </c>
      <c r="DG309">
        <v>35.548189999999998</v>
      </c>
      <c r="DH309">
        <v>2.356484</v>
      </c>
      <c r="DI309">
        <v>696.56629999999996</v>
      </c>
      <c r="DJ309">
        <v>0.86451509999999998</v>
      </c>
      <c r="DK309">
        <v>39.054099999999998</v>
      </c>
      <c r="DL309">
        <v>9.0182269999999995</v>
      </c>
      <c r="DM309">
        <v>2728.6379999999999</v>
      </c>
      <c r="DN309">
        <v>0.86081620000000003</v>
      </c>
      <c r="DO309">
        <v>42.920929999999998</v>
      </c>
      <c r="DP309">
        <v>23.46781</v>
      </c>
      <c r="DQ309">
        <v>7260.4560000000001</v>
      </c>
      <c r="DR309">
        <v>0.85672729999999997</v>
      </c>
      <c r="DS309">
        <v>43.735550000000003</v>
      </c>
      <c r="DT309">
        <v>43.454920000000001</v>
      </c>
      <c r="DU309">
        <v>13730.38</v>
      </c>
      <c r="DV309">
        <v>0.8521706</v>
      </c>
      <c r="DW309">
        <v>41.827179999999998</v>
      </c>
      <c r="DX309">
        <v>59.570309999999999</v>
      </c>
      <c r="DY309">
        <v>19204.62</v>
      </c>
      <c r="DZ309">
        <v>0.84729180000000004</v>
      </c>
      <c r="EA309">
        <v>40.674349999999997</v>
      </c>
      <c r="EB309">
        <v>62.701999999999998</v>
      </c>
      <c r="EC309">
        <v>20597.86</v>
      </c>
      <c r="ED309">
        <v>0.84215099999999998</v>
      </c>
      <c r="EE309">
        <v>40.264710000000001</v>
      </c>
      <c r="EF309">
        <v>52.268639999999998</v>
      </c>
      <c r="EG309">
        <v>17477.39</v>
      </c>
      <c r="EH309">
        <v>0.83670339999999999</v>
      </c>
      <c r="EI309">
        <v>40.344239999999999</v>
      </c>
      <c r="EJ309">
        <v>35.502020000000002</v>
      </c>
      <c r="EK309">
        <v>12076.92</v>
      </c>
      <c r="EL309">
        <v>0.83121929999999999</v>
      </c>
      <c r="EM309">
        <v>41.396859999999997</v>
      </c>
      <c r="EN309">
        <v>20.173680000000001</v>
      </c>
      <c r="EO309">
        <v>6980.0950000000003</v>
      </c>
      <c r="EP309">
        <v>0.82570659999999996</v>
      </c>
      <c r="EQ309">
        <v>44.441670000000002</v>
      </c>
      <c r="ER309">
        <v>9.8196670000000008</v>
      </c>
      <c r="ES309">
        <v>3454.2020000000002</v>
      </c>
      <c r="ET309">
        <v>0.82009120000000002</v>
      </c>
      <c r="EU309">
        <v>47.532859999999999</v>
      </c>
      <c r="EV309">
        <v>4.1864039999999996</v>
      </c>
      <c r="EW309">
        <v>1496.1289999999999</v>
      </c>
      <c r="EX309">
        <v>0.81481239999999999</v>
      </c>
      <c r="EY309">
        <v>47.59234</v>
      </c>
      <c r="EZ309">
        <v>1.5995060000000001</v>
      </c>
      <c r="FA309">
        <v>579.46640000000002</v>
      </c>
      <c r="FB309">
        <v>0.81003329999999996</v>
      </c>
      <c r="FC309">
        <v>45.64134</v>
      </c>
      <c r="FD309">
        <v>0.56377089999999996</v>
      </c>
      <c r="FE309">
        <v>206.49979999999999</v>
      </c>
      <c r="FF309">
        <v>0.80570989999999998</v>
      </c>
      <c r="FG309">
        <v>44.586919999999999</v>
      </c>
      <c r="FH309">
        <v>0.19528300000000001</v>
      </c>
      <c r="FI309">
        <v>71.762079999999997</v>
      </c>
      <c r="FJ309">
        <v>0.80201940000000005</v>
      </c>
      <c r="FK309">
        <v>44.55686</v>
      </c>
      <c r="FL309" s="1">
        <v>7.7440830000000002E-2</v>
      </c>
      <c r="FM309">
        <v>28.04468</v>
      </c>
      <c r="FN309">
        <v>0.79888999999999999</v>
      </c>
      <c r="FO309">
        <v>45.989280000000001</v>
      </c>
      <c r="FP309" s="1">
        <v>4.3944440000000001E-2</v>
      </c>
      <c r="FQ309">
        <v>15.42656</v>
      </c>
      <c r="FR309">
        <v>0.79636439999999997</v>
      </c>
      <c r="FS309">
        <v>48.128860000000003</v>
      </c>
      <c r="FT309" s="1">
        <v>3.6005889999999999E-2</v>
      </c>
      <c r="FU309">
        <v>12.37974</v>
      </c>
      <c r="FV309">
        <v>0.79433600000000004</v>
      </c>
      <c r="FW309">
        <v>50.153660000000002</v>
      </c>
      <c r="FX309" s="1">
        <v>3.4631080000000002E-2</v>
      </c>
      <c r="FY309">
        <v>11.848140000000001</v>
      </c>
      <c r="FZ309">
        <v>0.79273680000000002</v>
      </c>
      <c r="GA309">
        <v>50.454479999999997</v>
      </c>
      <c r="GB309" s="1">
        <v>3.4120789999999998E-2</v>
      </c>
      <c r="GC309">
        <v>11.69153</v>
      </c>
      <c r="GD309">
        <v>0.79154720000000001</v>
      </c>
      <c r="GE309">
        <v>49.356729999999999</v>
      </c>
      <c r="GF309">
        <v>3.300343E-2</v>
      </c>
      <c r="GG309">
        <v>11.34259</v>
      </c>
      <c r="GH309">
        <v>0.79062339999999998</v>
      </c>
      <c r="GI309">
        <v>47.200270000000003</v>
      </c>
      <c r="GJ309" s="1">
        <v>3.1087259999999999E-2</v>
      </c>
      <c r="GK309">
        <v>10.71651</v>
      </c>
      <c r="GL309">
        <v>0.78996529999999998</v>
      </c>
      <c r="GM309">
        <v>45.422710000000002</v>
      </c>
      <c r="GN309" s="1">
        <v>2.8481010000000001E-2</v>
      </c>
      <c r="GO309">
        <v>9.8457659999999994</v>
      </c>
      <c r="GP309">
        <v>0.78948320000000005</v>
      </c>
      <c r="GQ309">
        <v>44.456189999999999</v>
      </c>
      <c r="GR309">
        <v>2.5320559999999999E-2</v>
      </c>
      <c r="GS309">
        <v>8.778715</v>
      </c>
      <c r="GT309">
        <v>0.78912649999999995</v>
      </c>
      <c r="GU309">
        <v>45.790709999999997</v>
      </c>
      <c r="GV309" s="1">
        <v>2.177217E-2</v>
      </c>
      <c r="GW309">
        <v>7.5711830000000004</v>
      </c>
      <c r="GX309">
        <v>0.7888811</v>
      </c>
      <c r="GY309">
        <v>48.515610000000002</v>
      </c>
      <c r="GZ309" s="1">
        <v>1.8102839999999999E-2</v>
      </c>
      <c r="HA309">
        <v>6.3135159999999999</v>
      </c>
      <c r="HB309">
        <v>0.78869690000000003</v>
      </c>
      <c r="HC309">
        <v>51.123600000000003</v>
      </c>
      <c r="HD309" s="1">
        <v>1.465546E-2</v>
      </c>
      <c r="HE309">
        <v>5.1208840000000002</v>
      </c>
      <c r="HF309">
        <v>0.78858419999999996</v>
      </c>
      <c r="HG309">
        <v>52.74297</v>
      </c>
      <c r="HH309" s="1">
        <v>1.171497E-2</v>
      </c>
      <c r="HI309">
        <v>4.0959810000000001</v>
      </c>
      <c r="HJ309">
        <v>0.78849999999999998</v>
      </c>
      <c r="HK309">
        <v>51.628700000000002</v>
      </c>
      <c r="HL309" s="1">
        <v>9.4314189999999999E-3</v>
      </c>
      <c r="HM309">
        <v>3.2940019999999999</v>
      </c>
      <c r="HN309">
        <v>0.78844800000000004</v>
      </c>
      <c r="HO309">
        <v>49.415840000000003</v>
      </c>
      <c r="HP309" s="1">
        <v>7.7858889999999998E-3</v>
      </c>
      <c r="HQ309">
        <v>2.7127530000000002</v>
      </c>
      <c r="HR309">
        <v>0.78842849999999998</v>
      </c>
      <c r="HS309">
        <v>47.900939999999999</v>
      </c>
      <c r="HT309" s="1">
        <v>6.6575360000000004E-3</v>
      </c>
      <c r="HU309">
        <v>2.3129309999999998</v>
      </c>
      <c r="HV309">
        <v>0.78838609999999998</v>
      </c>
      <c r="HW309">
        <v>47.38212</v>
      </c>
      <c r="HX309" s="1">
        <v>5.895857E-3</v>
      </c>
      <c r="HY309">
        <v>2.043126</v>
      </c>
      <c r="HZ309">
        <v>0.78836980000000001</v>
      </c>
      <c r="IA309">
        <v>49.141440000000003</v>
      </c>
      <c r="IB309" s="1">
        <v>5.3697830000000004E-3</v>
      </c>
      <c r="IC309">
        <v>1.857286</v>
      </c>
      <c r="ID309">
        <v>0.78837069999999998</v>
      </c>
      <c r="IE309">
        <v>53.361350000000002</v>
      </c>
      <c r="IF309" s="1">
        <v>4.9860979999999996E-3</v>
      </c>
      <c r="IG309">
        <v>1.722318</v>
      </c>
      <c r="IH309">
        <v>0.78834570000000004</v>
      </c>
      <c r="II309">
        <v>58.166170000000001</v>
      </c>
      <c r="IJ309" s="1">
        <v>4.6846589999999999E-3</v>
      </c>
      <c r="IK309">
        <v>1.6170789999999999</v>
      </c>
      <c r="IL309">
        <v>0.78835180000000005</v>
      </c>
      <c r="IM309">
        <v>59.964640000000003</v>
      </c>
      <c r="IN309" s="1">
        <v>4.4326169999999998E-3</v>
      </c>
      <c r="IO309">
        <v>1.5292889999999999</v>
      </c>
      <c r="IP309">
        <v>0.7883618</v>
      </c>
      <c r="IQ309">
        <v>58.476860000000002</v>
      </c>
      <c r="IR309" s="1">
        <v>4.2104899999999999E-3</v>
      </c>
      <c r="IS309">
        <v>1.4523870000000001</v>
      </c>
      <c r="IT309">
        <v>0.78836289999999998</v>
      </c>
      <c r="IU309">
        <v>55.742339999999999</v>
      </c>
      <c r="IV309" s="1">
        <v>4.0098360000000001E-3</v>
      </c>
      <c r="IW309">
        <v>1.3828590000000001</v>
      </c>
      <c r="IX309">
        <v>0.78835449999999996</v>
      </c>
      <c r="IY309">
        <v>53.726529999999997</v>
      </c>
      <c r="IZ309" s="1">
        <v>3.824156E-3</v>
      </c>
      <c r="JA309">
        <v>1.3187260000000001</v>
      </c>
      <c r="JB309">
        <v>0.78834099999999996</v>
      </c>
      <c r="JC309">
        <v>52.426990000000004</v>
      </c>
      <c r="JD309" s="1">
        <v>3.6507599999999999E-3</v>
      </c>
      <c r="JE309">
        <v>1.258912</v>
      </c>
      <c r="JF309">
        <v>0.78835920000000004</v>
      </c>
      <c r="JG309">
        <v>52.990360000000003</v>
      </c>
      <c r="JH309" s="1">
        <v>3.4882580000000002E-3</v>
      </c>
      <c r="JI309">
        <v>1.202718</v>
      </c>
      <c r="JJ309">
        <v>0.78834559999999998</v>
      </c>
      <c r="JK309">
        <v>54.030140000000003</v>
      </c>
      <c r="JL309" s="1">
        <v>3.33272E-3</v>
      </c>
      <c r="JM309">
        <v>1.1497470000000001</v>
      </c>
      <c r="JN309">
        <v>0.78835500000000003</v>
      </c>
      <c r="JO309">
        <v>53.130409999999998</v>
      </c>
      <c r="JP309" s="1">
        <v>3.1799160000000001E-3</v>
      </c>
      <c r="JQ309">
        <v>1.0998030000000001</v>
      </c>
      <c r="JR309">
        <v>0.78835670000000002</v>
      </c>
      <c r="JS309">
        <v>51.602640000000001</v>
      </c>
      <c r="JT309" s="1">
        <v>3.0359879999999999E-3</v>
      </c>
      <c r="JU309">
        <v>1.052627</v>
      </c>
      <c r="JV309">
        <v>0.78835200000000005</v>
      </c>
      <c r="JW309">
        <v>50.457940000000001</v>
      </c>
      <c r="JX309" s="1">
        <v>2.9003900000000001E-3</v>
      </c>
      <c r="JY309">
        <v>1.008016</v>
      </c>
      <c r="JZ309">
        <v>0.78835789999999994</v>
      </c>
      <c r="KA309">
        <v>48.918849999999999</v>
      </c>
      <c r="KB309" s="1">
        <v>2.7726230000000001E-3</v>
      </c>
      <c r="KC309">
        <v>0.96572760000000002</v>
      </c>
      <c r="KD309">
        <v>0.7883481</v>
      </c>
      <c r="KE309">
        <v>47.454149999999998</v>
      </c>
      <c r="KF309">
        <v>2.6518840000000002E-3</v>
      </c>
      <c r="KG309">
        <v>0.9256219</v>
      </c>
      <c r="KH309">
        <v>0.7883502</v>
      </c>
      <c r="KI309">
        <v>46.302630000000001</v>
      </c>
      <c r="KJ309" s="1">
        <v>2.537784E-3</v>
      </c>
      <c r="KK309">
        <v>0.88754980000000006</v>
      </c>
      <c r="KL309">
        <v>0.78834470000000001</v>
      </c>
      <c r="KM309">
        <v>47.27366</v>
      </c>
      <c r="KN309">
        <v>2.429723E-3</v>
      </c>
      <c r="KO309">
        <v>0.85137649999999998</v>
      </c>
      <c r="KP309">
        <v>0.78836349999999999</v>
      </c>
      <c r="KQ309">
        <v>51.340179999999997</v>
      </c>
      <c r="KR309" s="1">
        <v>2.3274290000000002E-3</v>
      </c>
      <c r="KS309">
        <v>0.81705490000000003</v>
      </c>
      <c r="KT309">
        <v>0.78835140000000004</v>
      </c>
      <c r="KU309">
        <v>56.689880000000002</v>
      </c>
      <c r="KV309" s="1">
        <v>2.2305670000000001E-3</v>
      </c>
      <c r="KW309">
        <v>0.78441870000000002</v>
      </c>
      <c r="KX309">
        <v>0.78834280000000001</v>
      </c>
      <c r="KY309">
        <v>59.420560000000002</v>
      </c>
      <c r="KZ309" s="1">
        <v>2.138933E-3</v>
      </c>
      <c r="LA309">
        <v>0.75347790000000003</v>
      </c>
      <c r="LB309">
        <v>0.78834249999999995</v>
      </c>
      <c r="LC309">
        <v>57.568600000000004</v>
      </c>
      <c r="LD309" s="1">
        <v>2.0522370000000002E-3</v>
      </c>
      <c r="LE309">
        <v>0.72406420000000005</v>
      </c>
      <c r="LF309">
        <v>0.78834990000000005</v>
      </c>
      <c r="LG309">
        <v>54.171619999999997</v>
      </c>
      <c r="LH309" s="1">
        <v>1.9695580000000002E-3</v>
      </c>
      <c r="LI309">
        <v>0.69600119999999999</v>
      </c>
      <c r="LJ309">
        <v>0.7883464</v>
      </c>
      <c r="LK309">
        <v>52.442770000000003</v>
      </c>
      <c r="LL309" s="1">
        <v>1.8909490000000001E-3</v>
      </c>
      <c r="LM309">
        <v>0.66920100000000005</v>
      </c>
      <c r="LN309">
        <v>0.78835149999999998</v>
      </c>
      <c r="LO309">
        <v>51.427199999999999</v>
      </c>
      <c r="LP309" s="1">
        <v>1.816001E-3</v>
      </c>
      <c r="LQ309">
        <v>0.64361139999999994</v>
      </c>
      <c r="LR309">
        <v>0.7883542</v>
      </c>
      <c r="LS309">
        <v>51.185899999999997</v>
      </c>
      <c r="LT309" s="1">
        <v>1.744799E-3</v>
      </c>
      <c r="LU309">
        <v>0.61921360000000003</v>
      </c>
      <c r="LV309">
        <v>0.78835699999999997</v>
      </c>
      <c r="LW309">
        <v>52.203319999999998</v>
      </c>
      <c r="LX309" s="1">
        <v>1.6768169999999999E-3</v>
      </c>
      <c r="LY309">
        <v>0.59588669999999999</v>
      </c>
      <c r="LZ309">
        <v>0.78835310000000003</v>
      </c>
      <c r="MA309">
        <v>52.896250000000002</v>
      </c>
      <c r="MB309" s="1">
        <v>1.6119579999999999E-3</v>
      </c>
      <c r="MC309">
        <v>0.57360949999999999</v>
      </c>
      <c r="MD309">
        <v>0.78834380000000004</v>
      </c>
      <c r="ME309">
        <v>52.362929999999999</v>
      </c>
      <c r="MF309" s="1">
        <v>1.549981E-3</v>
      </c>
      <c r="MG309">
        <v>0.55228189999999999</v>
      </c>
      <c r="MH309">
        <v>0.78835149999999998</v>
      </c>
      <c r="MI309">
        <v>51.3581</v>
      </c>
      <c r="MJ309" s="1">
        <v>1.4907399999999999E-3</v>
      </c>
      <c r="MK309">
        <v>0.53188630000000003</v>
      </c>
      <c r="ML309">
        <v>0.78835449999999996</v>
      </c>
      <c r="MM309">
        <v>49.132710000000003</v>
      </c>
      <c r="MN309" s="1">
        <v>1.4339400000000001E-3</v>
      </c>
      <c r="MO309">
        <v>0.51238620000000001</v>
      </c>
      <c r="MP309">
        <v>0.78835650000000002</v>
      </c>
      <c r="MQ309">
        <v>47.492049999999999</v>
      </c>
      <c r="MR309" s="1">
        <v>1.3796240000000001E-3</v>
      </c>
      <c r="MS309">
        <v>0.49372569999999999</v>
      </c>
      <c r="MT309">
        <v>0.7883443</v>
      </c>
      <c r="MU309">
        <v>46.895760000000003</v>
      </c>
      <c r="MV309" s="1">
        <v>1.327534E-3</v>
      </c>
      <c r="MW309">
        <v>0.4758056</v>
      </c>
      <c r="MX309">
        <v>0.78835330000000003</v>
      </c>
      <c r="MY309">
        <v>47.925559999999997</v>
      </c>
      <c r="MZ309" s="1">
        <v>1.2777999999999999E-3</v>
      </c>
      <c r="NA309">
        <v>0.45861930000000001</v>
      </c>
      <c r="NB309">
        <v>0.78836340000000005</v>
      </c>
      <c r="NC309">
        <v>49.523060000000001</v>
      </c>
      <c r="ND309" s="1">
        <v>1.230213E-3</v>
      </c>
      <c r="NE309">
        <v>0.4421484</v>
      </c>
      <c r="NF309">
        <v>0.78834550000000003</v>
      </c>
      <c r="NG309">
        <v>52.084339999999997</v>
      </c>
      <c r="NH309" s="1">
        <v>1.18453E-3</v>
      </c>
      <c r="NI309">
        <v>0.4263477</v>
      </c>
      <c r="NJ309">
        <v>0.78835869999999997</v>
      </c>
      <c r="NK309">
        <v>54.723509999999997</v>
      </c>
      <c r="NL309" s="1">
        <v>1.140959E-3</v>
      </c>
      <c r="NM309">
        <v>0.4112305</v>
      </c>
      <c r="NN309">
        <v>0.78835359999999999</v>
      </c>
      <c r="NO309">
        <v>54.588850000000001</v>
      </c>
      <c r="NP309" s="1">
        <v>1.0993369999999999E-3</v>
      </c>
      <c r="NQ309">
        <v>0.39674579999999998</v>
      </c>
      <c r="NR309">
        <v>0.78834680000000001</v>
      </c>
      <c r="NS309">
        <v>50.879579999999997</v>
      </c>
      <c r="NT309" s="1">
        <v>1.0594700000000001E-3</v>
      </c>
      <c r="NU309">
        <v>0.38286550000000003</v>
      </c>
      <c r="NV309">
        <v>0.78834499999999996</v>
      </c>
      <c r="NW309">
        <v>47.840240000000001</v>
      </c>
      <c r="NX309" s="1">
        <v>1.021358E-3</v>
      </c>
      <c r="NY309">
        <v>0.36956329999999998</v>
      </c>
      <c r="NZ309">
        <v>0.78834709999999997</v>
      </c>
      <c r="OA309">
        <v>46.433059999999998</v>
      </c>
      <c r="OB309" s="1">
        <v>9.8503799999999993E-4</v>
      </c>
      <c r="OC309">
        <v>0.35681000000000002</v>
      </c>
      <c r="OD309">
        <v>0.78834380000000004</v>
      </c>
      <c r="OE309">
        <v>46.95973</v>
      </c>
      <c r="OF309" s="1">
        <v>9.5027839999999996E-4</v>
      </c>
      <c r="OG309">
        <v>0.34456439999999999</v>
      </c>
      <c r="OH309">
        <v>0.78832659999999999</v>
      </c>
      <c r="OI309">
        <v>47.364640000000001</v>
      </c>
      <c r="OJ309" s="1">
        <v>9.1695440000000002E-4</v>
      </c>
      <c r="OK309">
        <v>0.33279510000000001</v>
      </c>
    </row>
    <row r="310" spans="1:401" x14ac:dyDescent="0.35">
      <c r="A310">
        <v>316</v>
      </c>
      <c r="B310" t="s">
        <v>4</v>
      </c>
      <c r="C310" t="s">
        <v>181</v>
      </c>
      <c r="D310" t="s">
        <v>316</v>
      </c>
      <c r="E310">
        <v>898.30960000000005</v>
      </c>
      <c r="F310">
        <v>0.75455749999999999</v>
      </c>
      <c r="G310">
        <v>27.013159999999999</v>
      </c>
      <c r="H310">
        <v>0</v>
      </c>
      <c r="I310">
        <v>0</v>
      </c>
      <c r="J310">
        <v>0.75017489999999998</v>
      </c>
      <c r="K310">
        <v>27.262219999999999</v>
      </c>
      <c r="L310">
        <v>0</v>
      </c>
      <c r="M310">
        <v>0</v>
      </c>
      <c r="N310">
        <v>0.74593480000000001</v>
      </c>
      <c r="O310">
        <v>27.367049999999999</v>
      </c>
      <c r="P310">
        <v>0</v>
      </c>
      <c r="Q310">
        <v>0</v>
      </c>
      <c r="R310">
        <v>0.74224219999999996</v>
      </c>
      <c r="S310">
        <v>28.326039999999999</v>
      </c>
      <c r="T310">
        <v>0</v>
      </c>
      <c r="U310">
        <v>0</v>
      </c>
      <c r="V310">
        <v>0.73886169999999995</v>
      </c>
      <c r="W310">
        <v>29.65934</v>
      </c>
      <c r="X310">
        <v>0</v>
      </c>
      <c r="Y310">
        <v>0</v>
      </c>
      <c r="Z310">
        <v>0.73346880000000003</v>
      </c>
      <c r="AA310">
        <v>29.911210000000001</v>
      </c>
      <c r="AB310">
        <v>0</v>
      </c>
      <c r="AC310">
        <v>0</v>
      </c>
      <c r="AD310">
        <v>0.72755689999999995</v>
      </c>
      <c r="AE310">
        <v>29.128810000000001</v>
      </c>
      <c r="AF310">
        <v>0</v>
      </c>
      <c r="AG310">
        <v>0</v>
      </c>
      <c r="AH310">
        <v>0.72173180000000003</v>
      </c>
      <c r="AI310">
        <v>28.223420000000001</v>
      </c>
      <c r="AJ310">
        <v>0</v>
      </c>
      <c r="AK310">
        <v>0</v>
      </c>
      <c r="AL310">
        <v>0.7158892</v>
      </c>
      <c r="AM310">
        <v>27.573070000000001</v>
      </c>
      <c r="AN310">
        <v>0</v>
      </c>
      <c r="AO310">
        <v>0</v>
      </c>
      <c r="AP310">
        <v>0.71032600000000001</v>
      </c>
      <c r="AQ310">
        <v>28.270119999999999</v>
      </c>
      <c r="AR310">
        <v>0</v>
      </c>
      <c r="AS310">
        <v>0</v>
      </c>
      <c r="AT310">
        <v>0.70511590000000002</v>
      </c>
      <c r="AU310">
        <v>30.1435</v>
      </c>
      <c r="AV310">
        <v>0</v>
      </c>
      <c r="AW310">
        <v>0</v>
      </c>
      <c r="AX310">
        <v>0.70029889999999995</v>
      </c>
      <c r="AY310">
        <v>32.452019999999997</v>
      </c>
      <c r="AZ310">
        <v>0</v>
      </c>
      <c r="BA310">
        <v>0</v>
      </c>
      <c r="BB310">
        <v>0.69539050000000002</v>
      </c>
      <c r="BC310">
        <v>34.389940000000003</v>
      </c>
      <c r="BD310">
        <v>0</v>
      </c>
      <c r="BE310">
        <v>0</v>
      </c>
      <c r="BF310">
        <v>0.69040590000000002</v>
      </c>
      <c r="BG310">
        <v>34.710169999999998</v>
      </c>
      <c r="BH310">
        <v>0</v>
      </c>
      <c r="BI310">
        <v>0</v>
      </c>
      <c r="BJ310">
        <v>0.68584259999999997</v>
      </c>
      <c r="BK310">
        <v>33.852049999999998</v>
      </c>
      <c r="BL310">
        <v>0</v>
      </c>
      <c r="BM310">
        <v>0</v>
      </c>
      <c r="BN310">
        <v>0.68088210000000005</v>
      </c>
      <c r="BO310">
        <v>33.164360000000002</v>
      </c>
      <c r="BP310">
        <v>0</v>
      </c>
      <c r="BQ310">
        <v>0</v>
      </c>
      <c r="BR310">
        <v>0.6760486</v>
      </c>
      <c r="BS310">
        <v>32.608260000000001</v>
      </c>
      <c r="BT310" s="1">
        <v>6.2099709999999996E-32</v>
      </c>
      <c r="BU310" s="1">
        <v>2.3557280000000001E-29</v>
      </c>
      <c r="BV310">
        <v>0.67150120000000002</v>
      </c>
      <c r="BW310">
        <v>32.747489999999999</v>
      </c>
      <c r="BX310" s="1">
        <v>2.8897570000000001E-23</v>
      </c>
      <c r="BY310" s="1">
        <v>8.030523E-21</v>
      </c>
      <c r="BZ310">
        <v>0.66704819999999998</v>
      </c>
      <c r="CA310">
        <v>33.228079999999999</v>
      </c>
      <c r="CB310" s="1">
        <v>7.027414E-17</v>
      </c>
      <c r="CC310" s="1">
        <v>1.893418E-14</v>
      </c>
      <c r="CD310">
        <v>0.66306670000000001</v>
      </c>
      <c r="CE310">
        <v>33.187240000000003</v>
      </c>
      <c r="CF310" s="1">
        <v>1.9020840000000002E-12</v>
      </c>
      <c r="CG310" s="1">
        <v>5.3369499999999999E-10</v>
      </c>
      <c r="CH310">
        <v>0.65957699999999997</v>
      </c>
      <c r="CI310">
        <v>33.159320000000001</v>
      </c>
      <c r="CJ310" s="1">
        <v>2.2070890000000002E-9</v>
      </c>
      <c r="CK310" s="1">
        <v>6.4846189999999998E-7</v>
      </c>
      <c r="CL310">
        <v>0.65662189999999998</v>
      </c>
      <c r="CM310">
        <v>32.475250000000003</v>
      </c>
      <c r="CN310" s="1">
        <v>5.4376549999999999E-7</v>
      </c>
      <c r="CO310" s="1">
        <v>1.664511E-4</v>
      </c>
      <c r="CP310">
        <v>0.65411859999999999</v>
      </c>
      <c r="CQ310">
        <v>31.877420000000001</v>
      </c>
      <c r="CR310" s="1">
        <v>4.5901959999999999E-5</v>
      </c>
      <c r="CS310">
        <v>1.4544609999999999E-2</v>
      </c>
      <c r="CT310">
        <v>0.65198279999999997</v>
      </c>
      <c r="CU310">
        <v>31.732559999999999</v>
      </c>
      <c r="CV310" s="1">
        <v>1.681199E-3</v>
      </c>
      <c r="CW310">
        <v>0.54986109999999999</v>
      </c>
      <c r="CX310">
        <v>0.65005279999999999</v>
      </c>
      <c r="CY310">
        <v>31.91949</v>
      </c>
      <c r="CZ310" s="1">
        <v>3.0978459999999999E-2</v>
      </c>
      <c r="DA310">
        <v>10.43695</v>
      </c>
      <c r="DB310">
        <v>0.64817239999999998</v>
      </c>
      <c r="DC310">
        <v>33.182510000000001</v>
      </c>
      <c r="DD310">
        <v>0.31871169999999999</v>
      </c>
      <c r="DE310">
        <v>110.3292</v>
      </c>
      <c r="DF310">
        <v>0.64618149999999996</v>
      </c>
      <c r="DG310">
        <v>35.517409999999998</v>
      </c>
      <c r="DH310">
        <v>1.9796929999999999</v>
      </c>
      <c r="DI310">
        <v>702.75559999999996</v>
      </c>
      <c r="DJ310">
        <v>0.64401050000000004</v>
      </c>
      <c r="DK310">
        <v>39.05001</v>
      </c>
      <c r="DL310">
        <v>7.9041199999999998</v>
      </c>
      <c r="DM310">
        <v>2873.5949999999998</v>
      </c>
      <c r="DN310">
        <v>0.64160689999999998</v>
      </c>
      <c r="DO310">
        <v>42.922339999999998</v>
      </c>
      <c r="DP310">
        <v>21.381540000000001</v>
      </c>
      <c r="DQ310">
        <v>7953.3590000000004</v>
      </c>
      <c r="DR310">
        <v>0.63890460000000004</v>
      </c>
      <c r="DS310">
        <v>43.841259999999998</v>
      </c>
      <c r="DT310">
        <v>41.022669999999998</v>
      </c>
      <c r="DU310">
        <v>15595.27</v>
      </c>
      <c r="DV310">
        <v>0.63590659999999999</v>
      </c>
      <c r="DW310">
        <v>41.979300000000002</v>
      </c>
      <c r="DX310">
        <v>58.095509999999997</v>
      </c>
      <c r="DY310">
        <v>22550.92</v>
      </c>
      <c r="DZ310">
        <v>0.63271920000000004</v>
      </c>
      <c r="EA310">
        <v>40.686700000000002</v>
      </c>
      <c r="EB310">
        <v>62.993879999999997</v>
      </c>
      <c r="EC310">
        <v>24924.31</v>
      </c>
      <c r="ED310">
        <v>0.62941469999999999</v>
      </c>
      <c r="EE310">
        <v>40.258020000000002</v>
      </c>
      <c r="EF310">
        <v>53.974930000000001</v>
      </c>
      <c r="EG310">
        <v>21759.51</v>
      </c>
      <c r="EH310">
        <v>0.62592170000000003</v>
      </c>
      <c r="EI310">
        <v>40.366070000000001</v>
      </c>
      <c r="EJ310">
        <v>37.604500000000002</v>
      </c>
      <c r="EK310">
        <v>15426</v>
      </c>
      <c r="EL310">
        <v>0.62183149999999998</v>
      </c>
      <c r="EM310">
        <v>41.42221</v>
      </c>
      <c r="EN310">
        <v>21.87679</v>
      </c>
      <c r="EO310">
        <v>9126.5249999999996</v>
      </c>
      <c r="EP310">
        <v>0.61760440000000005</v>
      </c>
      <c r="EQ310">
        <v>44.413319999999999</v>
      </c>
      <c r="ER310">
        <v>10.88303</v>
      </c>
      <c r="ES310">
        <v>4613.2719999999999</v>
      </c>
      <c r="ET310">
        <v>0.61367079999999996</v>
      </c>
      <c r="EU310">
        <v>47.529299999999999</v>
      </c>
      <c r="EV310">
        <v>4.7316440000000002</v>
      </c>
      <c r="EW310">
        <v>2035.9079999999999</v>
      </c>
      <c r="EX310">
        <v>0.61006269999999996</v>
      </c>
      <c r="EY310">
        <v>47.69735</v>
      </c>
      <c r="EZ310">
        <v>1.83883</v>
      </c>
      <c r="FA310">
        <v>801.23569999999995</v>
      </c>
      <c r="FB310">
        <v>0.60677230000000004</v>
      </c>
      <c r="FC310">
        <v>45.771410000000003</v>
      </c>
      <c r="FD310">
        <v>0.65598559999999995</v>
      </c>
      <c r="FE310">
        <v>288.79770000000002</v>
      </c>
      <c r="FF310">
        <v>0.60380529999999999</v>
      </c>
      <c r="FG310">
        <v>44.570950000000003</v>
      </c>
      <c r="FH310">
        <v>0.2270267</v>
      </c>
      <c r="FI310">
        <v>100.3445</v>
      </c>
      <c r="FJ310">
        <v>0.60125740000000005</v>
      </c>
      <c r="FK310">
        <v>44.489109999999997</v>
      </c>
      <c r="FL310" s="1">
        <v>8.7241810000000003E-2</v>
      </c>
      <c r="FM310">
        <v>38.139249999999997</v>
      </c>
      <c r="FN310">
        <v>0.59913879999999997</v>
      </c>
      <c r="FO310">
        <v>45.884659999999997</v>
      </c>
      <c r="FP310" s="1">
        <v>4.657476E-2</v>
      </c>
      <c r="FQ310">
        <v>19.803629999999998</v>
      </c>
      <c r="FR310">
        <v>0.59738480000000005</v>
      </c>
      <c r="FS310">
        <v>48.040779999999998</v>
      </c>
      <c r="FT310" s="1">
        <v>3.6551739999999999E-2</v>
      </c>
      <c r="FU310">
        <v>15.21576</v>
      </c>
      <c r="FV310">
        <v>0.59600370000000003</v>
      </c>
      <c r="FW310">
        <v>50.126109999999997</v>
      </c>
      <c r="FX310" s="1">
        <v>3.4710129999999999E-2</v>
      </c>
      <c r="FY310">
        <v>14.36406</v>
      </c>
      <c r="FZ310">
        <v>0.59493180000000001</v>
      </c>
      <c r="GA310">
        <v>50.543770000000002</v>
      </c>
      <c r="GB310" s="1">
        <v>3.4203259999999999E-2</v>
      </c>
      <c r="GC310">
        <v>14.169549999999999</v>
      </c>
      <c r="GD310">
        <v>0.59409719999999999</v>
      </c>
      <c r="GE310">
        <v>49.494</v>
      </c>
      <c r="GF310" s="1">
        <v>3.319569E-2</v>
      </c>
      <c r="GG310">
        <v>13.79031</v>
      </c>
      <c r="GH310">
        <v>0.59345599999999998</v>
      </c>
      <c r="GI310">
        <v>47.35371</v>
      </c>
      <c r="GJ310" s="1">
        <v>3.1390380000000002E-2</v>
      </c>
      <c r="GK310">
        <v>13.07738</v>
      </c>
      <c r="GL310">
        <v>0.5930183</v>
      </c>
      <c r="GM310">
        <v>45.50282</v>
      </c>
      <c r="GN310" s="1">
        <v>2.8877E-2</v>
      </c>
      <c r="GO310">
        <v>12.061579999999999</v>
      </c>
      <c r="GP310">
        <v>0.59267190000000003</v>
      </c>
      <c r="GQ310">
        <v>44.470689999999998</v>
      </c>
      <c r="GR310" s="1">
        <v>2.5788910000000002E-2</v>
      </c>
      <c r="GS310">
        <v>10.80012</v>
      </c>
      <c r="GT310">
        <v>0.59243619999999997</v>
      </c>
      <c r="GU310">
        <v>45.699640000000002</v>
      </c>
      <c r="GV310" s="1">
        <v>2.2284709999999999E-2</v>
      </c>
      <c r="GW310">
        <v>9.3578499999999991</v>
      </c>
      <c r="GX310">
        <v>0.59227249999999998</v>
      </c>
      <c r="GY310">
        <v>48.39734</v>
      </c>
      <c r="GZ310" s="1">
        <v>1.8616540000000001E-2</v>
      </c>
      <c r="HA310">
        <v>7.8386259999999996</v>
      </c>
      <c r="HB310">
        <v>0.59214920000000004</v>
      </c>
      <c r="HC310">
        <v>51.093150000000001</v>
      </c>
      <c r="HD310" s="1">
        <v>1.512166E-2</v>
      </c>
      <c r="HE310">
        <v>6.3786300000000002</v>
      </c>
      <c r="HF310">
        <v>0.59206930000000002</v>
      </c>
      <c r="HG310">
        <v>52.784050000000001</v>
      </c>
      <c r="HH310" s="1">
        <v>1.2098289999999999E-2</v>
      </c>
      <c r="HI310">
        <v>5.1072990000000003</v>
      </c>
      <c r="HJ310">
        <v>0.59201230000000005</v>
      </c>
      <c r="HK310">
        <v>51.796489999999999</v>
      </c>
      <c r="HL310" s="1">
        <v>9.7199950000000004E-3</v>
      </c>
      <c r="HM310">
        <v>4.1001849999999997</v>
      </c>
      <c r="HN310">
        <v>0.59197659999999996</v>
      </c>
      <c r="HO310">
        <v>49.568359999999998</v>
      </c>
      <c r="HP310" s="1">
        <v>7.9890770000000007E-3</v>
      </c>
      <c r="HQ310">
        <v>3.3632460000000002</v>
      </c>
      <c r="HR310">
        <v>0.59195529999999996</v>
      </c>
      <c r="HS310">
        <v>47.928159999999998</v>
      </c>
      <c r="HT310" s="1">
        <v>6.7952940000000003E-3</v>
      </c>
      <c r="HU310">
        <v>2.8534540000000002</v>
      </c>
      <c r="HV310">
        <v>0.59193510000000005</v>
      </c>
      <c r="HW310">
        <v>47.347619999999999</v>
      </c>
      <c r="HX310" s="1">
        <v>5.9891160000000001E-3</v>
      </c>
      <c r="HY310">
        <v>2.5090699999999999</v>
      </c>
      <c r="HZ310">
        <v>0.59192560000000005</v>
      </c>
      <c r="IA310">
        <v>49.020910000000001</v>
      </c>
      <c r="IB310" s="1">
        <v>5.4353400000000003E-3</v>
      </c>
      <c r="IC310">
        <v>2.2730229999999998</v>
      </c>
      <c r="ID310">
        <v>0.59193039999999997</v>
      </c>
      <c r="IE310">
        <v>53.197150000000001</v>
      </c>
      <c r="IF310" s="1">
        <v>5.0352549999999998E-3</v>
      </c>
      <c r="IG310">
        <v>2.103065</v>
      </c>
      <c r="IH310">
        <v>0.5919122</v>
      </c>
      <c r="II310">
        <v>58.067999999999998</v>
      </c>
      <c r="IJ310" s="1">
        <v>4.7242919999999997E-3</v>
      </c>
      <c r="IK310">
        <v>1.9718640000000001</v>
      </c>
      <c r="IL310">
        <v>0.59191249999999995</v>
      </c>
      <c r="IM310">
        <v>60.061329999999998</v>
      </c>
      <c r="IN310" s="1">
        <v>4.4664750000000001E-3</v>
      </c>
      <c r="IO310">
        <v>1.8633500000000001</v>
      </c>
      <c r="IP310">
        <v>0.59190989999999999</v>
      </c>
      <c r="IQ310">
        <v>58.710070000000002</v>
      </c>
      <c r="IR310" s="1">
        <v>4.2407030000000002E-3</v>
      </c>
      <c r="IS310">
        <v>1.7688649999999999</v>
      </c>
      <c r="IT310">
        <v>0.59190229999999999</v>
      </c>
      <c r="IU310">
        <v>55.946779999999997</v>
      </c>
      <c r="IV310" s="1">
        <v>4.0373930000000002E-3</v>
      </c>
      <c r="IW310">
        <v>1.6836789999999999</v>
      </c>
      <c r="IX310">
        <v>0.59190050000000005</v>
      </c>
      <c r="IY310">
        <v>53.814509999999999</v>
      </c>
      <c r="IZ310" s="1">
        <v>3.8497259999999999E-3</v>
      </c>
      <c r="JA310">
        <v>1.6053059999999999</v>
      </c>
      <c r="JB310">
        <v>0.59192199999999995</v>
      </c>
      <c r="JC310">
        <v>52.467559999999999</v>
      </c>
      <c r="JD310" s="1">
        <v>3.674699E-3</v>
      </c>
      <c r="JE310">
        <v>1.532287</v>
      </c>
      <c r="JF310">
        <v>0.59192359999999999</v>
      </c>
      <c r="JG310">
        <v>52.949359999999999</v>
      </c>
      <c r="JH310" s="1">
        <v>3.5108219999999998E-3</v>
      </c>
      <c r="JI310">
        <v>1.4637739999999999</v>
      </c>
      <c r="JJ310">
        <v>0.59190909999999997</v>
      </c>
      <c r="JK310">
        <v>53.987160000000003</v>
      </c>
      <c r="JL310" s="1">
        <v>3.3539749999999999E-3</v>
      </c>
      <c r="JM310">
        <v>1.3991929999999999</v>
      </c>
      <c r="JN310">
        <v>0.59191640000000001</v>
      </c>
      <c r="JO310">
        <v>53.246749999999999</v>
      </c>
      <c r="JP310" s="1">
        <v>3.1999340000000002E-3</v>
      </c>
      <c r="JQ310">
        <v>1.338311</v>
      </c>
      <c r="JR310">
        <v>0.5919181</v>
      </c>
      <c r="JS310">
        <v>51.730670000000003</v>
      </c>
      <c r="JT310" s="1">
        <v>3.0548569999999998E-3</v>
      </c>
      <c r="JU310">
        <v>1.2808090000000001</v>
      </c>
      <c r="JV310">
        <v>0.59189860000000005</v>
      </c>
      <c r="JW310">
        <v>50.541249999999998</v>
      </c>
      <c r="JX310" s="1">
        <v>2.9182029999999999E-3</v>
      </c>
      <c r="JY310">
        <v>1.22644</v>
      </c>
      <c r="JZ310">
        <v>0.59190209999999999</v>
      </c>
      <c r="KA310">
        <v>49.030389999999997</v>
      </c>
      <c r="KB310" s="1">
        <v>2.7894840000000001E-3</v>
      </c>
      <c r="KC310">
        <v>1.174922</v>
      </c>
      <c r="KD310">
        <v>0.59191199999999999</v>
      </c>
      <c r="KE310">
        <v>47.527610000000003</v>
      </c>
      <c r="KF310" s="1">
        <v>2.667867E-3</v>
      </c>
      <c r="KG310">
        <v>1.126069</v>
      </c>
      <c r="KH310">
        <v>0.59191870000000002</v>
      </c>
      <c r="KI310">
        <v>46.334099999999999</v>
      </c>
      <c r="KJ310">
        <v>2.5528870000000002E-3</v>
      </c>
      <c r="KK310">
        <v>1.079671</v>
      </c>
      <c r="KL310">
        <v>0.59191159999999998</v>
      </c>
      <c r="KM310">
        <v>47.201929999999997</v>
      </c>
      <c r="KN310" s="1">
        <v>2.4440460000000001E-3</v>
      </c>
      <c r="KO310">
        <v>1.035617</v>
      </c>
      <c r="KP310">
        <v>0.59190739999999997</v>
      </c>
      <c r="KQ310">
        <v>51.178130000000003</v>
      </c>
      <c r="KR310" s="1">
        <v>2.341012E-3</v>
      </c>
      <c r="KS310">
        <v>0.99381560000000002</v>
      </c>
      <c r="KT310">
        <v>0.59191510000000003</v>
      </c>
      <c r="KU310">
        <v>56.56326</v>
      </c>
      <c r="KV310" s="1">
        <v>2.2434360000000001E-3</v>
      </c>
      <c r="KW310">
        <v>0.95406179999999996</v>
      </c>
      <c r="KX310">
        <v>0.59191289999999996</v>
      </c>
      <c r="KY310">
        <v>59.462000000000003</v>
      </c>
      <c r="KZ310" s="1">
        <v>2.1511540000000002E-3</v>
      </c>
      <c r="LA310">
        <v>0.91637630000000003</v>
      </c>
      <c r="LB310">
        <v>0.59189360000000002</v>
      </c>
      <c r="LC310">
        <v>57.793680000000002</v>
      </c>
      <c r="LD310" s="1">
        <v>2.063816E-3</v>
      </c>
      <c r="LE310">
        <v>0.88054659999999996</v>
      </c>
      <c r="LF310">
        <v>0.59189820000000004</v>
      </c>
      <c r="LG310">
        <v>54.3703</v>
      </c>
      <c r="LH310" s="1">
        <v>1.9806210000000001E-3</v>
      </c>
      <c r="LI310">
        <v>0.84639830000000005</v>
      </c>
      <c r="LJ310">
        <v>0.59191119999999997</v>
      </c>
      <c r="LK310">
        <v>52.46302</v>
      </c>
      <c r="LL310" s="1">
        <v>1.9014850000000001E-3</v>
      </c>
      <c r="LM310">
        <v>0.81377379999999999</v>
      </c>
      <c r="LN310">
        <v>0.59192029999999995</v>
      </c>
      <c r="LO310">
        <v>51.426220000000001</v>
      </c>
      <c r="LP310" s="1">
        <v>1.826053E-3</v>
      </c>
      <c r="LQ310">
        <v>0.78262480000000001</v>
      </c>
      <c r="LR310">
        <v>0.59191530000000003</v>
      </c>
      <c r="LS310">
        <v>51.182609999999997</v>
      </c>
      <c r="LT310" s="1">
        <v>1.7543789999999999E-3</v>
      </c>
      <c r="LU310">
        <v>0.75293149999999998</v>
      </c>
      <c r="LV310">
        <v>0.59191689999999997</v>
      </c>
      <c r="LW310">
        <v>52.17069</v>
      </c>
      <c r="LX310" s="1">
        <v>1.6859449999999999E-3</v>
      </c>
      <c r="LY310">
        <v>0.72453509999999999</v>
      </c>
      <c r="LZ310">
        <v>0.5918987</v>
      </c>
      <c r="MA310">
        <v>52.92848</v>
      </c>
      <c r="MB310" s="1">
        <v>1.620689E-3</v>
      </c>
      <c r="MC310">
        <v>0.69742599999999999</v>
      </c>
      <c r="MD310">
        <v>0.59191340000000003</v>
      </c>
      <c r="ME310">
        <v>52.497349999999997</v>
      </c>
      <c r="MF310" s="1">
        <v>1.558334E-3</v>
      </c>
      <c r="MG310">
        <v>0.67147639999999997</v>
      </c>
      <c r="MH310">
        <v>0.59191360000000004</v>
      </c>
      <c r="MI310">
        <v>51.45966</v>
      </c>
      <c r="MJ310" s="1">
        <v>1.498709E-3</v>
      </c>
      <c r="MK310">
        <v>0.64665680000000003</v>
      </c>
      <c r="ML310">
        <v>0.59191689999999997</v>
      </c>
      <c r="MM310">
        <v>49.265520000000002</v>
      </c>
      <c r="MN310" s="1">
        <v>1.441538E-3</v>
      </c>
      <c r="MO310">
        <v>0.62292130000000001</v>
      </c>
      <c r="MP310">
        <v>0.59190089999999995</v>
      </c>
      <c r="MQ310">
        <v>47.535710000000002</v>
      </c>
      <c r="MR310" s="1">
        <v>1.386906E-3</v>
      </c>
      <c r="MS310">
        <v>0.60022169999999997</v>
      </c>
      <c r="MT310">
        <v>0.59191360000000004</v>
      </c>
      <c r="MU310">
        <v>46.857579999999999</v>
      </c>
      <c r="MV310" s="1">
        <v>1.3345060000000001E-3</v>
      </c>
      <c r="MW310">
        <v>0.57842559999999998</v>
      </c>
      <c r="MX310">
        <v>0.59191879999999997</v>
      </c>
      <c r="MY310">
        <v>47.829219999999999</v>
      </c>
      <c r="MZ310" s="1">
        <v>1.284493E-3</v>
      </c>
      <c r="NA310">
        <v>0.55751969999999995</v>
      </c>
      <c r="NB310">
        <v>0.59192109999999998</v>
      </c>
      <c r="NC310">
        <v>49.459180000000003</v>
      </c>
      <c r="ND310" s="1">
        <v>1.2365939999999999E-3</v>
      </c>
      <c r="NE310">
        <v>0.53748030000000002</v>
      </c>
      <c r="NF310">
        <v>0.59189340000000001</v>
      </c>
      <c r="NG310">
        <v>52.028469999999999</v>
      </c>
      <c r="NH310">
        <v>1.190637E-3</v>
      </c>
      <c r="NI310">
        <v>0.51825350000000003</v>
      </c>
      <c r="NJ310">
        <v>0.59190279999999995</v>
      </c>
      <c r="NK310">
        <v>54.72916</v>
      </c>
      <c r="NL310" s="1">
        <v>1.146804E-3</v>
      </c>
      <c r="NM310">
        <v>0.4998611</v>
      </c>
      <c r="NN310">
        <v>0.59190019999999999</v>
      </c>
      <c r="NO310">
        <v>54.73357</v>
      </c>
      <c r="NP310" s="1">
        <v>1.104917E-3</v>
      </c>
      <c r="NQ310">
        <v>0.48223480000000002</v>
      </c>
      <c r="NR310">
        <v>0.59191070000000001</v>
      </c>
      <c r="NS310">
        <v>51.176990000000004</v>
      </c>
      <c r="NT310" s="1">
        <v>1.0648159999999999E-3</v>
      </c>
      <c r="NU310">
        <v>0.46535080000000001</v>
      </c>
      <c r="NV310">
        <v>0.59191139999999998</v>
      </c>
      <c r="NW310">
        <v>47.991509999999998</v>
      </c>
      <c r="NX310" s="1">
        <v>1.026494E-3</v>
      </c>
      <c r="NY310">
        <v>0.44917289999999999</v>
      </c>
      <c r="NZ310">
        <v>0.59191609999999995</v>
      </c>
      <c r="OA310">
        <v>46.471690000000002</v>
      </c>
      <c r="OB310" s="1">
        <v>9.8995669999999997E-4</v>
      </c>
      <c r="OC310">
        <v>0.43365759999999998</v>
      </c>
      <c r="OD310">
        <v>0.59191340000000003</v>
      </c>
      <c r="OE310">
        <v>46.938470000000002</v>
      </c>
      <c r="OF310" s="1">
        <v>9.5499769999999999E-4</v>
      </c>
      <c r="OG310">
        <v>0.41876639999999998</v>
      </c>
      <c r="OH310">
        <v>0.59191419999999995</v>
      </c>
      <c r="OI310">
        <v>47.370249999999999</v>
      </c>
      <c r="OJ310" s="1">
        <v>9.2148209999999998E-4</v>
      </c>
      <c r="OK310">
        <v>0.40444590000000002</v>
      </c>
    </row>
    <row r="311" spans="1:401" x14ac:dyDescent="0.35">
      <c r="A311">
        <v>317</v>
      </c>
      <c r="B311" t="s">
        <v>4</v>
      </c>
      <c r="C311" t="s">
        <v>181</v>
      </c>
      <c r="D311" t="s">
        <v>317</v>
      </c>
      <c r="E311">
        <v>920.83439999999996</v>
      </c>
      <c r="F311">
        <v>0.80845350000000005</v>
      </c>
      <c r="G311">
        <v>27.05555</v>
      </c>
      <c r="H311">
        <v>0</v>
      </c>
      <c r="I311">
        <v>0</v>
      </c>
      <c r="J311">
        <v>0.80192129999999995</v>
      </c>
      <c r="K311">
        <v>27.279689999999999</v>
      </c>
      <c r="L311">
        <v>0</v>
      </c>
      <c r="M311">
        <v>0</v>
      </c>
      <c r="N311">
        <v>0.79559310000000005</v>
      </c>
      <c r="O311">
        <v>27.388059999999999</v>
      </c>
      <c r="P311">
        <v>0</v>
      </c>
      <c r="Q311">
        <v>0</v>
      </c>
      <c r="R311">
        <v>0.79006500000000002</v>
      </c>
      <c r="S311">
        <v>28.327860000000001</v>
      </c>
      <c r="T311">
        <v>0</v>
      </c>
      <c r="U311">
        <v>0</v>
      </c>
      <c r="V311">
        <v>0.78477730000000001</v>
      </c>
      <c r="W311">
        <v>29.629940000000001</v>
      </c>
      <c r="X311">
        <v>0</v>
      </c>
      <c r="Y311">
        <v>0</v>
      </c>
      <c r="Z311">
        <v>0.77934599999999998</v>
      </c>
      <c r="AA311">
        <v>29.91179</v>
      </c>
      <c r="AB311">
        <v>0</v>
      </c>
      <c r="AC311">
        <v>0</v>
      </c>
      <c r="AD311">
        <v>0.77398319999999998</v>
      </c>
      <c r="AE311">
        <v>29.173349999999999</v>
      </c>
      <c r="AF311">
        <v>0</v>
      </c>
      <c r="AG311">
        <v>0</v>
      </c>
      <c r="AH311">
        <v>0.76801030000000003</v>
      </c>
      <c r="AI311">
        <v>28.262499999999999</v>
      </c>
      <c r="AJ311">
        <v>0</v>
      </c>
      <c r="AK311">
        <v>0</v>
      </c>
      <c r="AL311">
        <v>0.76033930000000005</v>
      </c>
      <c r="AM311">
        <v>27.63776</v>
      </c>
      <c r="AN311">
        <v>0</v>
      </c>
      <c r="AO311">
        <v>0</v>
      </c>
      <c r="AP311">
        <v>0.75305180000000005</v>
      </c>
      <c r="AQ311">
        <v>28.321729999999999</v>
      </c>
      <c r="AR311">
        <v>0</v>
      </c>
      <c r="AS311">
        <v>0</v>
      </c>
      <c r="AT311">
        <v>0.74619020000000003</v>
      </c>
      <c r="AU311">
        <v>30.180959999999999</v>
      </c>
      <c r="AV311">
        <v>0</v>
      </c>
      <c r="AW311">
        <v>0</v>
      </c>
      <c r="AX311">
        <v>0.73982250000000005</v>
      </c>
      <c r="AY311">
        <v>32.492510000000003</v>
      </c>
      <c r="AZ311">
        <v>0</v>
      </c>
      <c r="BA311">
        <v>0</v>
      </c>
      <c r="BB311">
        <v>0.73343650000000005</v>
      </c>
      <c r="BC311">
        <v>34.405200000000001</v>
      </c>
      <c r="BD311">
        <v>0</v>
      </c>
      <c r="BE311">
        <v>0</v>
      </c>
      <c r="BF311">
        <v>0.72698890000000005</v>
      </c>
      <c r="BG311">
        <v>34.738500000000002</v>
      </c>
      <c r="BH311">
        <v>0</v>
      </c>
      <c r="BI311">
        <v>0</v>
      </c>
      <c r="BJ311">
        <v>0.72092590000000001</v>
      </c>
      <c r="BK311">
        <v>33.888860000000001</v>
      </c>
      <c r="BL311">
        <v>0</v>
      </c>
      <c r="BM311">
        <v>0</v>
      </c>
      <c r="BN311">
        <v>0.71498159999999999</v>
      </c>
      <c r="BO311">
        <v>33.168689999999998</v>
      </c>
      <c r="BP311">
        <v>0</v>
      </c>
      <c r="BQ311">
        <v>0</v>
      </c>
      <c r="BR311">
        <v>0.70943000000000001</v>
      </c>
      <c r="BS311">
        <v>32.640140000000002</v>
      </c>
      <c r="BT311" s="1">
        <v>9.1307870000000006E-33</v>
      </c>
      <c r="BU311" s="1">
        <v>3.4213889999999997E-30</v>
      </c>
      <c r="BV311">
        <v>0.70414540000000003</v>
      </c>
      <c r="BW311">
        <v>32.805529999999997</v>
      </c>
      <c r="BX311" s="1">
        <v>1.4425780000000001E-23</v>
      </c>
      <c r="BY311" s="1">
        <v>3.8304240000000003E-21</v>
      </c>
      <c r="BZ311">
        <v>0.69904319999999998</v>
      </c>
      <c r="CA311">
        <v>33.274839999999998</v>
      </c>
      <c r="CB311" s="1">
        <v>1.9485489999999999E-17</v>
      </c>
      <c r="CC311" s="1">
        <v>5.2891810000000003E-15</v>
      </c>
      <c r="CD311">
        <v>0.69379040000000003</v>
      </c>
      <c r="CE311">
        <v>33.314109999999999</v>
      </c>
      <c r="CF311" s="1">
        <v>8.730953E-13</v>
      </c>
      <c r="CG311" s="1">
        <v>2.4313819999999999E-10</v>
      </c>
      <c r="CH311">
        <v>0.6891505</v>
      </c>
      <c r="CI311">
        <v>33.196109999999997</v>
      </c>
      <c r="CJ311" s="1">
        <v>1.191872E-9</v>
      </c>
      <c r="CK311" s="1">
        <v>3.4769600000000002E-7</v>
      </c>
      <c r="CL311">
        <v>0.68517220000000001</v>
      </c>
      <c r="CM311">
        <v>32.529679999999999</v>
      </c>
      <c r="CN311" s="1">
        <v>3.2657949999999999E-7</v>
      </c>
      <c r="CO311" s="1">
        <v>9.9245059999999993E-5</v>
      </c>
      <c r="CP311">
        <v>0.68176219999999998</v>
      </c>
      <c r="CQ311">
        <v>31.874359999999999</v>
      </c>
      <c r="CR311" s="1">
        <v>2.99517E-5</v>
      </c>
      <c r="CS311" s="1">
        <v>9.4169010000000001E-3</v>
      </c>
      <c r="CT311">
        <v>0.67886480000000005</v>
      </c>
      <c r="CU311">
        <v>31.68131</v>
      </c>
      <c r="CV311" s="1">
        <v>1.1764950000000001E-3</v>
      </c>
      <c r="CW311">
        <v>0.38150650000000003</v>
      </c>
      <c r="CX311">
        <v>0.67626679999999995</v>
      </c>
      <c r="CY311">
        <v>31.884779999999999</v>
      </c>
      <c r="CZ311" s="1">
        <v>2.3047359999999999E-2</v>
      </c>
      <c r="DA311">
        <v>7.6912200000000004</v>
      </c>
      <c r="DB311">
        <v>0.67376429999999998</v>
      </c>
      <c r="DC311">
        <v>33.145150000000001</v>
      </c>
      <c r="DD311">
        <v>0.25049169999999998</v>
      </c>
      <c r="DE311">
        <v>85.794910000000002</v>
      </c>
      <c r="DF311">
        <v>0.67121090000000005</v>
      </c>
      <c r="DG311">
        <v>35.520310000000002</v>
      </c>
      <c r="DH311">
        <v>1.6353340000000001</v>
      </c>
      <c r="DI311">
        <v>573.63699999999994</v>
      </c>
      <c r="DJ311">
        <v>0.66846019999999995</v>
      </c>
      <c r="DK311">
        <v>39.078690000000002</v>
      </c>
      <c r="DL311">
        <v>6.8327830000000001</v>
      </c>
      <c r="DM311">
        <v>2451.3270000000002</v>
      </c>
      <c r="DN311">
        <v>0.66542140000000005</v>
      </c>
      <c r="DO311">
        <v>42.960700000000003</v>
      </c>
      <c r="DP311">
        <v>19.269449999999999</v>
      </c>
      <c r="DQ311">
        <v>7062.91</v>
      </c>
      <c r="DR311">
        <v>0.66205009999999997</v>
      </c>
      <c r="DS311">
        <v>43.929490000000001</v>
      </c>
      <c r="DT311">
        <v>38.409709999999997</v>
      </c>
      <c r="DU311">
        <v>14365.88</v>
      </c>
      <c r="DV311">
        <v>0.65831709999999999</v>
      </c>
      <c r="DW311">
        <v>42.132939999999998</v>
      </c>
      <c r="DX311">
        <v>56.334470000000003</v>
      </c>
      <c r="DY311">
        <v>21478.59</v>
      </c>
      <c r="DZ311">
        <v>0.65434460000000005</v>
      </c>
      <c r="EA311">
        <v>40.703870000000002</v>
      </c>
      <c r="EB311">
        <v>63.050510000000003</v>
      </c>
      <c r="EC311">
        <v>24474.36</v>
      </c>
      <c r="ED311">
        <v>0.65015469999999997</v>
      </c>
      <c r="EE311">
        <v>40.242699999999999</v>
      </c>
      <c r="EF311">
        <v>55.650820000000003</v>
      </c>
      <c r="EG311">
        <v>21958.67</v>
      </c>
      <c r="EH311">
        <v>0.64569699999999997</v>
      </c>
      <c r="EI311">
        <v>40.392409999999998</v>
      </c>
      <c r="EJ311">
        <v>39.817860000000003</v>
      </c>
      <c r="EK311">
        <v>15962.35</v>
      </c>
      <c r="EL311">
        <v>0.64107139999999996</v>
      </c>
      <c r="EM311">
        <v>41.490099999999998</v>
      </c>
      <c r="EN311">
        <v>23.727689999999999</v>
      </c>
      <c r="EO311">
        <v>9655.0120000000006</v>
      </c>
      <c r="EP311">
        <v>0.63645600000000002</v>
      </c>
      <c r="EQ311">
        <v>44.441389999999998</v>
      </c>
      <c r="ER311">
        <v>12.06251</v>
      </c>
      <c r="ES311">
        <v>4977.24</v>
      </c>
      <c r="ET311">
        <v>0.63209789999999999</v>
      </c>
      <c r="EU311">
        <v>47.551459999999999</v>
      </c>
      <c r="EV311">
        <v>5.3463180000000001</v>
      </c>
      <c r="EW311">
        <v>2234.8980000000001</v>
      </c>
      <c r="EX311">
        <v>0.62810659999999996</v>
      </c>
      <c r="EY311">
        <v>47.768929999999997</v>
      </c>
      <c r="EZ311">
        <v>2.11219</v>
      </c>
      <c r="FA311">
        <v>892.61519999999996</v>
      </c>
      <c r="FB311">
        <v>0.62444849999999996</v>
      </c>
      <c r="FC311">
        <v>45.89875</v>
      </c>
      <c r="FD311">
        <v>0.7624879</v>
      </c>
      <c r="FE311">
        <v>325.17720000000003</v>
      </c>
      <c r="FF311">
        <v>0.62115849999999995</v>
      </c>
      <c r="FG311">
        <v>44.557380000000002</v>
      </c>
      <c r="FH311">
        <v>0.26406950000000001</v>
      </c>
      <c r="FI311">
        <v>113.0872</v>
      </c>
      <c r="FJ311">
        <v>0.61825229999999998</v>
      </c>
      <c r="FK311">
        <v>44.424840000000003</v>
      </c>
      <c r="FL311" s="1">
        <v>9.8819729999999995E-2</v>
      </c>
      <c r="FM311">
        <v>41.994129999999998</v>
      </c>
      <c r="FN311">
        <v>0.61577930000000003</v>
      </c>
      <c r="FO311">
        <v>45.803750000000001</v>
      </c>
      <c r="FP311" s="1">
        <v>4.9751570000000002E-2</v>
      </c>
      <c r="FQ311">
        <v>20.652519999999999</v>
      </c>
      <c r="FR311">
        <v>0.61373759999999999</v>
      </c>
      <c r="FS311">
        <v>47.97504</v>
      </c>
      <c r="FT311" s="1">
        <v>3.7246359999999999E-2</v>
      </c>
      <c r="FU311">
        <v>15.14598</v>
      </c>
      <c r="FV311">
        <v>0.61209210000000003</v>
      </c>
      <c r="FW311">
        <v>50.118819999999999</v>
      </c>
      <c r="FX311">
        <v>3.4815150000000003E-2</v>
      </c>
      <c r="FY311">
        <v>14.062150000000001</v>
      </c>
      <c r="FZ311">
        <v>0.61080939999999995</v>
      </c>
      <c r="GA311">
        <v>50.623489999999997</v>
      </c>
      <c r="GB311" s="1">
        <v>3.4275399999999998E-2</v>
      </c>
      <c r="GC311">
        <v>13.85022</v>
      </c>
      <c r="GD311">
        <v>0.60982040000000004</v>
      </c>
      <c r="GE311">
        <v>49.610689999999998</v>
      </c>
      <c r="GF311" s="1">
        <v>3.3368389999999998E-2</v>
      </c>
      <c r="GG311">
        <v>13.515040000000001</v>
      </c>
      <c r="GH311">
        <v>0.60907599999999995</v>
      </c>
      <c r="GI311">
        <v>47.489040000000003</v>
      </c>
      <c r="GJ311" s="1">
        <v>3.167201E-2</v>
      </c>
      <c r="GK311">
        <v>12.8596</v>
      </c>
      <c r="GL311">
        <v>0.60852410000000001</v>
      </c>
      <c r="GM311">
        <v>45.573650000000001</v>
      </c>
      <c r="GN311" s="1">
        <v>2.9250430000000001E-2</v>
      </c>
      <c r="GO311">
        <v>11.903600000000001</v>
      </c>
      <c r="GP311">
        <v>0.60811879999999996</v>
      </c>
      <c r="GQ311">
        <v>44.48912</v>
      </c>
      <c r="GR311" s="1">
        <v>2.6234919999999998E-2</v>
      </c>
      <c r="GS311">
        <v>10.700839999999999</v>
      </c>
      <c r="GT311">
        <v>0.60784199999999999</v>
      </c>
      <c r="GU311">
        <v>45.653089999999999</v>
      </c>
      <c r="GV311" s="1">
        <v>2.2777929999999998E-2</v>
      </c>
      <c r="GW311">
        <v>9.3128869999999999</v>
      </c>
      <c r="GX311">
        <v>0.60761169999999998</v>
      </c>
      <c r="GY311">
        <v>48.30059</v>
      </c>
      <c r="GZ311" s="1">
        <v>1.9116620000000001E-2</v>
      </c>
      <c r="HA311">
        <v>7.8347959999999999</v>
      </c>
      <c r="HB311">
        <v>0.60748340000000001</v>
      </c>
      <c r="HC311">
        <v>51.104700000000001</v>
      </c>
      <c r="HD311" s="1">
        <v>1.558177E-2</v>
      </c>
      <c r="HE311">
        <v>6.3967200000000002</v>
      </c>
      <c r="HF311">
        <v>0.60738239999999999</v>
      </c>
      <c r="HG311">
        <v>52.829140000000002</v>
      </c>
      <c r="HH311" s="1">
        <v>1.248167E-2</v>
      </c>
      <c r="HI311">
        <v>5.1283159999999999</v>
      </c>
      <c r="HJ311">
        <v>0.60731829999999998</v>
      </c>
      <c r="HK311">
        <v>51.930759999999999</v>
      </c>
      <c r="HL311" s="1">
        <v>1.001196E-2</v>
      </c>
      <c r="HM311">
        <v>4.1113929999999996</v>
      </c>
      <c r="HN311">
        <v>0.6072727</v>
      </c>
      <c r="HO311">
        <v>49.715229999999998</v>
      </c>
      <c r="HP311" s="1">
        <v>8.1963049999999992E-3</v>
      </c>
      <c r="HQ311">
        <v>3.3601700000000001</v>
      </c>
      <c r="HR311">
        <v>0.60722869999999995</v>
      </c>
      <c r="HS311">
        <v>47.950020000000002</v>
      </c>
      <c r="HT311" s="1">
        <v>6.9362959999999998E-3</v>
      </c>
      <c r="HU311">
        <v>2.8372649999999999</v>
      </c>
      <c r="HV311">
        <v>0.60720419999999997</v>
      </c>
      <c r="HW311">
        <v>47.319560000000003</v>
      </c>
      <c r="HX311" s="1">
        <v>6.0842789999999997E-3</v>
      </c>
      <c r="HY311">
        <v>2.4835099999999999</v>
      </c>
      <c r="HZ311">
        <v>0.60719540000000005</v>
      </c>
      <c r="IA311">
        <v>48.941180000000003</v>
      </c>
      <c r="IB311" s="1">
        <v>5.5018259999999996E-3</v>
      </c>
      <c r="IC311">
        <v>2.2420650000000002</v>
      </c>
      <c r="ID311">
        <v>0.60719579999999995</v>
      </c>
      <c r="IE311">
        <v>53.107799999999997</v>
      </c>
      <c r="IF311" s="1">
        <v>5.0845700000000001E-3</v>
      </c>
      <c r="IG311">
        <v>2.0695770000000002</v>
      </c>
      <c r="IH311">
        <v>0.60719199999999995</v>
      </c>
      <c r="II311">
        <v>58.033070000000002</v>
      </c>
      <c r="IJ311" s="1">
        <v>4.7636850000000001E-3</v>
      </c>
      <c r="IK311">
        <v>1.9377040000000001</v>
      </c>
      <c r="IL311">
        <v>0.60717540000000003</v>
      </c>
      <c r="IM311">
        <v>60.148269999999997</v>
      </c>
      <c r="IN311" s="1">
        <v>4.4998729999999997E-3</v>
      </c>
      <c r="IO311">
        <v>1.829569</v>
      </c>
      <c r="IP311">
        <v>0.60717019999999999</v>
      </c>
      <c r="IQ311">
        <v>58.917029999999997</v>
      </c>
      <c r="IR311" s="1">
        <v>4.2703339999999998E-3</v>
      </c>
      <c r="IS311">
        <v>1.735975</v>
      </c>
      <c r="IT311">
        <v>0.60718019999999995</v>
      </c>
      <c r="IU311">
        <v>56.138950000000001</v>
      </c>
      <c r="IV311" s="1">
        <v>4.0643679999999996E-3</v>
      </c>
      <c r="IW311">
        <v>1.651883</v>
      </c>
      <c r="IX311">
        <v>0.60717699999999997</v>
      </c>
      <c r="IY311">
        <v>53.888120000000001</v>
      </c>
      <c r="IZ311" s="1">
        <v>3.8747040000000001E-3</v>
      </c>
      <c r="JA311">
        <v>1.574694</v>
      </c>
      <c r="JB311">
        <v>0.6071936</v>
      </c>
      <c r="JC311">
        <v>52.50235</v>
      </c>
      <c r="JD311" s="1">
        <v>3.698125E-3</v>
      </c>
      <c r="JE311">
        <v>1.502912</v>
      </c>
      <c r="JF311">
        <v>0.60719049999999997</v>
      </c>
      <c r="JG311">
        <v>52.949359999999999</v>
      </c>
      <c r="JH311" s="1">
        <v>3.5328360000000001E-3</v>
      </c>
      <c r="JI311">
        <v>1.435576</v>
      </c>
      <c r="JJ311">
        <v>0.60717679999999996</v>
      </c>
      <c r="JK311">
        <v>53.9206</v>
      </c>
      <c r="JL311" s="1">
        <v>3.374724E-3</v>
      </c>
      <c r="JM311">
        <v>1.3721179999999999</v>
      </c>
      <c r="JN311">
        <v>0.60717840000000001</v>
      </c>
      <c r="JO311">
        <v>53.351390000000002</v>
      </c>
      <c r="JP311" s="1">
        <v>3.2194469999999998E-3</v>
      </c>
      <c r="JQ311">
        <v>1.312295</v>
      </c>
      <c r="JR311">
        <v>0.60718099999999997</v>
      </c>
      <c r="JS311">
        <v>51.858319999999999</v>
      </c>
      <c r="JT311" s="1">
        <v>3.0732649999999999E-3</v>
      </c>
      <c r="JU311">
        <v>1.2558530000000001</v>
      </c>
      <c r="JV311">
        <v>0.60717500000000002</v>
      </c>
      <c r="JW311">
        <v>50.604010000000002</v>
      </c>
      <c r="JX311" s="1">
        <v>2.9355599999999998E-3</v>
      </c>
      <c r="JY311">
        <v>1.20242</v>
      </c>
      <c r="JZ311">
        <v>0.60717770000000004</v>
      </c>
      <c r="KA311">
        <v>49.125070000000001</v>
      </c>
      <c r="KB311" s="1">
        <v>2.805901E-3</v>
      </c>
      <c r="KC311">
        <v>1.1518379999999999</v>
      </c>
      <c r="KD311">
        <v>0.6071742</v>
      </c>
      <c r="KE311">
        <v>47.5916</v>
      </c>
      <c r="KF311" s="1">
        <v>2.683422E-3</v>
      </c>
      <c r="KG311">
        <v>1.103896</v>
      </c>
      <c r="KH311">
        <v>0.60718729999999999</v>
      </c>
      <c r="KI311">
        <v>46.361669999999997</v>
      </c>
      <c r="KJ311" s="1">
        <v>2.5676219999999999E-3</v>
      </c>
      <c r="KK311">
        <v>1.058378</v>
      </c>
      <c r="KL311">
        <v>0.60718170000000005</v>
      </c>
      <c r="KM311">
        <v>47.186779999999999</v>
      </c>
      <c r="KN311" s="1">
        <v>2.4580380000000001E-3</v>
      </c>
      <c r="KO311">
        <v>1.015147</v>
      </c>
      <c r="KP311">
        <v>0.60718550000000004</v>
      </c>
      <c r="KQ311">
        <v>51.104619999999997</v>
      </c>
      <c r="KR311" s="1">
        <v>2.35425E-3</v>
      </c>
      <c r="KS311">
        <v>0.97409690000000004</v>
      </c>
      <c r="KT311">
        <v>0.60717849999999995</v>
      </c>
      <c r="KU311">
        <v>56.515059999999998</v>
      </c>
      <c r="KV311" s="1">
        <v>2.2559889999999999E-3</v>
      </c>
      <c r="KW311">
        <v>0.93509390000000003</v>
      </c>
      <c r="KX311">
        <v>0.60718039999999995</v>
      </c>
      <c r="KY311">
        <v>59.49915</v>
      </c>
      <c r="KZ311" s="1">
        <v>2.163075E-3</v>
      </c>
      <c r="LA311">
        <v>0.89809070000000002</v>
      </c>
      <c r="LB311">
        <v>0.6071723</v>
      </c>
      <c r="LC311">
        <v>57.962989999999998</v>
      </c>
      <c r="LD311" s="1">
        <v>2.075098E-3</v>
      </c>
      <c r="LE311">
        <v>0.862904</v>
      </c>
      <c r="LF311">
        <v>0.60717589999999999</v>
      </c>
      <c r="LG311">
        <v>54.557459999999999</v>
      </c>
      <c r="LH311" s="1">
        <v>1.99139E-3</v>
      </c>
      <c r="LI311">
        <v>0.82941620000000005</v>
      </c>
      <c r="LJ311">
        <v>0.60717429999999994</v>
      </c>
      <c r="LK311">
        <v>52.481520000000003</v>
      </c>
      <c r="LL311" s="1">
        <v>1.9117450000000001E-3</v>
      </c>
      <c r="LM311">
        <v>0.7974253</v>
      </c>
      <c r="LN311">
        <v>0.60718989999999995</v>
      </c>
      <c r="LO311">
        <v>51.408149999999999</v>
      </c>
      <c r="LP311" s="1">
        <v>1.835862E-3</v>
      </c>
      <c r="LQ311">
        <v>0.76689870000000004</v>
      </c>
      <c r="LR311">
        <v>0.60717639999999995</v>
      </c>
      <c r="LS311">
        <v>51.18394</v>
      </c>
      <c r="LT311" s="1">
        <v>1.7636990000000001E-3</v>
      </c>
      <c r="LU311">
        <v>0.7377589</v>
      </c>
      <c r="LV311">
        <v>0.60717759999999998</v>
      </c>
      <c r="LW311">
        <v>52.17069</v>
      </c>
      <c r="LX311" s="1">
        <v>1.694828E-3</v>
      </c>
      <c r="LY311">
        <v>0.70989950000000002</v>
      </c>
      <c r="LZ311">
        <v>0.60718170000000005</v>
      </c>
      <c r="MA311">
        <v>52.941679999999998</v>
      </c>
      <c r="MB311" s="1">
        <v>1.6291980000000001E-3</v>
      </c>
      <c r="MC311">
        <v>0.68332490000000001</v>
      </c>
      <c r="MD311">
        <v>0.60718019999999995</v>
      </c>
      <c r="ME311">
        <v>52.644710000000003</v>
      </c>
      <c r="MF311" s="1">
        <v>1.566462E-3</v>
      </c>
      <c r="MG311">
        <v>0.65788100000000005</v>
      </c>
      <c r="MH311">
        <v>0.60717529999999997</v>
      </c>
      <c r="MI311">
        <v>51.537500000000001</v>
      </c>
      <c r="MJ311" s="1">
        <v>1.50646E-3</v>
      </c>
      <c r="MK311">
        <v>0.63353250000000005</v>
      </c>
      <c r="ML311">
        <v>0.60718000000000005</v>
      </c>
      <c r="MM311">
        <v>49.374040000000001</v>
      </c>
      <c r="MN311" s="1">
        <v>1.448934E-3</v>
      </c>
      <c r="MO311">
        <v>0.61026619999999998</v>
      </c>
      <c r="MP311">
        <v>0.6071761</v>
      </c>
      <c r="MQ311">
        <v>47.577640000000002</v>
      </c>
      <c r="MR311" s="1">
        <v>1.3939779999999999E-3</v>
      </c>
      <c r="MS311">
        <v>0.58799319999999999</v>
      </c>
      <c r="MT311">
        <v>0.60716559999999997</v>
      </c>
      <c r="MU311">
        <v>46.818910000000002</v>
      </c>
      <c r="MV311" s="1">
        <v>1.341285E-3</v>
      </c>
      <c r="MW311">
        <v>0.5666445</v>
      </c>
      <c r="MX311">
        <v>0.60718439999999996</v>
      </c>
      <c r="MY311">
        <v>47.747680000000003</v>
      </c>
      <c r="MZ311" s="1">
        <v>1.2909970000000001E-3</v>
      </c>
      <c r="NA311">
        <v>0.54615400000000003</v>
      </c>
      <c r="NB311">
        <v>0.60716709999999996</v>
      </c>
      <c r="NC311">
        <v>49.424129999999998</v>
      </c>
      <c r="ND311" s="1">
        <v>1.2427899999999999E-3</v>
      </c>
      <c r="NE311">
        <v>0.52649440000000003</v>
      </c>
      <c r="NF311">
        <v>0.6071761</v>
      </c>
      <c r="NG311">
        <v>52.0212</v>
      </c>
      <c r="NH311" s="1">
        <v>1.1965980000000001E-3</v>
      </c>
      <c r="NI311">
        <v>0.50765119999999997</v>
      </c>
      <c r="NJ311">
        <v>0.60717840000000001</v>
      </c>
      <c r="NK311">
        <v>54.766419999999997</v>
      </c>
      <c r="NL311" s="1">
        <v>1.152489E-3</v>
      </c>
      <c r="NM311">
        <v>0.48961510000000003</v>
      </c>
      <c r="NN311">
        <v>0.60717730000000003</v>
      </c>
      <c r="NO311">
        <v>54.82349</v>
      </c>
      <c r="NP311" s="1">
        <v>1.1103549999999999E-3</v>
      </c>
      <c r="NQ311">
        <v>0.47233520000000001</v>
      </c>
      <c r="NR311">
        <v>0.60717259999999995</v>
      </c>
      <c r="NS311">
        <v>51.439050000000002</v>
      </c>
      <c r="NT311" s="1">
        <v>1.0700219999999999E-3</v>
      </c>
      <c r="NU311">
        <v>0.455789</v>
      </c>
      <c r="NV311">
        <v>0.6071763</v>
      </c>
      <c r="NW311">
        <v>48.136229999999998</v>
      </c>
      <c r="NX311" s="1">
        <v>1.031492E-3</v>
      </c>
      <c r="NY311">
        <v>0.43993840000000001</v>
      </c>
      <c r="NZ311">
        <v>0.6071839</v>
      </c>
      <c r="OA311">
        <v>46.510019999999997</v>
      </c>
      <c r="OB311" s="1">
        <v>9.9474760000000002E-4</v>
      </c>
      <c r="OC311">
        <v>0.42472080000000001</v>
      </c>
      <c r="OD311">
        <v>0.60716559999999997</v>
      </c>
      <c r="OE311">
        <v>46.946210000000001</v>
      </c>
      <c r="OF311" s="1">
        <v>9.5958230000000005E-4</v>
      </c>
      <c r="OG311">
        <v>0.41012779999999999</v>
      </c>
      <c r="OH311">
        <v>0.60718179999999999</v>
      </c>
      <c r="OI311">
        <v>47.350099999999998</v>
      </c>
      <c r="OJ311" s="1">
        <v>9.2589120000000004E-4</v>
      </c>
      <c r="OK311">
        <v>0.3960957</v>
      </c>
    </row>
    <row r="312" spans="1:401" x14ac:dyDescent="0.35">
      <c r="A312">
        <v>318</v>
      </c>
      <c r="B312" t="s">
        <v>4</v>
      </c>
      <c r="C312" t="s">
        <v>181</v>
      </c>
      <c r="D312" t="s">
        <v>318</v>
      </c>
      <c r="E312">
        <v>858.68259999999998</v>
      </c>
      <c r="F312">
        <v>0.80685059999999997</v>
      </c>
      <c r="G312">
        <v>27.092099999999999</v>
      </c>
      <c r="H312">
        <v>0</v>
      </c>
      <c r="I312">
        <v>0</v>
      </c>
      <c r="J312">
        <v>0.80178000000000005</v>
      </c>
      <c r="K312">
        <v>27.30294</v>
      </c>
      <c r="L312">
        <v>0</v>
      </c>
      <c r="M312">
        <v>0</v>
      </c>
      <c r="N312">
        <v>0.79686489999999999</v>
      </c>
      <c r="O312">
        <v>27.404859999999999</v>
      </c>
      <c r="P312">
        <v>0</v>
      </c>
      <c r="Q312">
        <v>0</v>
      </c>
      <c r="R312">
        <v>0.79255330000000002</v>
      </c>
      <c r="S312">
        <v>28.34863</v>
      </c>
      <c r="T312">
        <v>0</v>
      </c>
      <c r="U312">
        <v>0</v>
      </c>
      <c r="V312">
        <v>0.78718480000000002</v>
      </c>
      <c r="W312">
        <v>29.611190000000001</v>
      </c>
      <c r="X312">
        <v>0</v>
      </c>
      <c r="Y312">
        <v>0</v>
      </c>
      <c r="Z312">
        <v>0.78166250000000004</v>
      </c>
      <c r="AA312">
        <v>29.905819999999999</v>
      </c>
      <c r="AB312">
        <v>0</v>
      </c>
      <c r="AC312">
        <v>0</v>
      </c>
      <c r="AD312">
        <v>0.77622080000000004</v>
      </c>
      <c r="AE312">
        <v>29.203499999999998</v>
      </c>
      <c r="AF312">
        <v>0</v>
      </c>
      <c r="AG312">
        <v>0</v>
      </c>
      <c r="AH312">
        <v>0.77064180000000004</v>
      </c>
      <c r="AI312">
        <v>28.287980000000001</v>
      </c>
      <c r="AJ312">
        <v>0</v>
      </c>
      <c r="AK312">
        <v>0</v>
      </c>
      <c r="AL312">
        <v>0.76513399999999998</v>
      </c>
      <c r="AM312">
        <v>27.699919999999999</v>
      </c>
      <c r="AN312">
        <v>0</v>
      </c>
      <c r="AO312">
        <v>0</v>
      </c>
      <c r="AP312">
        <v>0.75989660000000003</v>
      </c>
      <c r="AQ312">
        <v>28.403829999999999</v>
      </c>
      <c r="AR312">
        <v>0</v>
      </c>
      <c r="AS312">
        <v>0</v>
      </c>
      <c r="AT312">
        <v>0.75502409999999998</v>
      </c>
      <c r="AU312">
        <v>30.262090000000001</v>
      </c>
      <c r="AV312">
        <v>0</v>
      </c>
      <c r="AW312">
        <v>0</v>
      </c>
      <c r="AX312">
        <v>0.75054969999999999</v>
      </c>
      <c r="AY312">
        <v>32.579259999999998</v>
      </c>
      <c r="AZ312">
        <v>0</v>
      </c>
      <c r="BA312">
        <v>0</v>
      </c>
      <c r="BB312">
        <v>0.74607570000000001</v>
      </c>
      <c r="BC312">
        <v>34.45214</v>
      </c>
      <c r="BD312">
        <v>0</v>
      </c>
      <c r="BE312">
        <v>0</v>
      </c>
      <c r="BF312">
        <v>0.74154100000000001</v>
      </c>
      <c r="BG312">
        <v>34.7547</v>
      </c>
      <c r="BH312">
        <v>0</v>
      </c>
      <c r="BI312">
        <v>0</v>
      </c>
      <c r="BJ312">
        <v>0.7369542</v>
      </c>
      <c r="BK312">
        <v>33.909390000000002</v>
      </c>
      <c r="BL312">
        <v>0</v>
      </c>
      <c r="BM312">
        <v>0</v>
      </c>
      <c r="BN312">
        <v>0.73248089999999999</v>
      </c>
      <c r="BO312">
        <v>33.162700000000001</v>
      </c>
      <c r="BP312">
        <v>0</v>
      </c>
      <c r="BQ312">
        <v>0</v>
      </c>
      <c r="BR312">
        <v>0.72827350000000002</v>
      </c>
      <c r="BS312">
        <v>32.658940000000001</v>
      </c>
      <c r="BT312" s="1">
        <v>1.3296379999999999E-33</v>
      </c>
      <c r="BU312" s="1">
        <v>4.2483179999999996E-31</v>
      </c>
      <c r="BV312">
        <v>0.72428550000000003</v>
      </c>
      <c r="BW312">
        <v>32.881010000000003</v>
      </c>
      <c r="BX312" s="1">
        <v>6.6125419999999999E-24</v>
      </c>
      <c r="BY312" s="1">
        <v>1.527112E-21</v>
      </c>
      <c r="BZ312">
        <v>0.72039509999999995</v>
      </c>
      <c r="CA312">
        <v>33.317950000000003</v>
      </c>
      <c r="CB312" s="1">
        <v>5.1619850000000003E-18</v>
      </c>
      <c r="CC312" s="1">
        <v>1.2361799999999999E-15</v>
      </c>
      <c r="CD312">
        <v>0.71680699999999997</v>
      </c>
      <c r="CE312">
        <v>33.471969999999999</v>
      </c>
      <c r="CF312" s="1">
        <v>4.1298299999999999E-13</v>
      </c>
      <c r="CG312" s="1">
        <v>1.013161E-10</v>
      </c>
      <c r="CH312">
        <v>0.71373710000000001</v>
      </c>
      <c r="CI312">
        <v>33.22654</v>
      </c>
      <c r="CJ312" s="1">
        <v>6.6143220000000004E-10</v>
      </c>
      <c r="CK312" s="1">
        <v>1.69334E-7</v>
      </c>
      <c r="CL312">
        <v>0.71120099999999997</v>
      </c>
      <c r="CM312">
        <v>32.569360000000003</v>
      </c>
      <c r="CN312" s="1">
        <v>2.0091790000000001E-7</v>
      </c>
      <c r="CO312" s="1">
        <v>5.3292499999999998E-5</v>
      </c>
      <c r="CP312">
        <v>0.70903989999999995</v>
      </c>
      <c r="CQ312">
        <v>31.867349999999998</v>
      </c>
      <c r="CR312" s="1">
        <v>1.995988E-5</v>
      </c>
      <c r="CS312" s="1">
        <v>5.4460960000000001E-3</v>
      </c>
      <c r="CT312">
        <v>0.70721199999999995</v>
      </c>
      <c r="CU312">
        <v>31.627199999999998</v>
      </c>
      <c r="CV312" s="1">
        <v>8.3842020000000005E-4</v>
      </c>
      <c r="CW312">
        <v>0.23461129999999999</v>
      </c>
      <c r="CX312">
        <v>0.70556169999999996</v>
      </c>
      <c r="CY312">
        <v>31.861360000000001</v>
      </c>
      <c r="CZ312" s="1">
        <v>1.741264E-2</v>
      </c>
      <c r="DA312">
        <v>4.9865449999999996</v>
      </c>
      <c r="DB312">
        <v>0.70392719999999998</v>
      </c>
      <c r="DC312">
        <v>33.150219999999997</v>
      </c>
      <c r="DD312">
        <v>0.1993762</v>
      </c>
      <c r="DE312">
        <v>58.281059999999997</v>
      </c>
      <c r="DF312">
        <v>0.70220110000000002</v>
      </c>
      <c r="DG312">
        <v>35.58531</v>
      </c>
      <c r="DH312">
        <v>1.3643289999999999</v>
      </c>
      <c r="DI312">
        <v>406.2509</v>
      </c>
      <c r="DJ312">
        <v>0.70028670000000004</v>
      </c>
      <c r="DK312">
        <v>39.206429999999997</v>
      </c>
      <c r="DL312">
        <v>5.9495149999999999</v>
      </c>
      <c r="DM312">
        <v>1802.2670000000001</v>
      </c>
      <c r="DN312">
        <v>0.69814500000000002</v>
      </c>
      <c r="DO312">
        <v>43.075470000000003</v>
      </c>
      <c r="DP312">
        <v>17.445599999999999</v>
      </c>
      <c r="DQ312">
        <v>5370.5349999999999</v>
      </c>
      <c r="DR312">
        <v>0.69577529999999999</v>
      </c>
      <c r="DS312">
        <v>43.988140000000001</v>
      </c>
      <c r="DT312">
        <v>36.033720000000002</v>
      </c>
      <c r="DU312">
        <v>11258.5</v>
      </c>
      <c r="DV312">
        <v>0.69312580000000001</v>
      </c>
      <c r="DW312">
        <v>42.249290000000002</v>
      </c>
      <c r="DX312">
        <v>54.592140000000001</v>
      </c>
      <c r="DY312">
        <v>17293.87</v>
      </c>
      <c r="DZ312">
        <v>0.69039479999999998</v>
      </c>
      <c r="EA312">
        <v>40.711910000000003</v>
      </c>
      <c r="EB312">
        <v>62.947560000000003</v>
      </c>
      <c r="EC312">
        <v>20189.439999999999</v>
      </c>
      <c r="ED312">
        <v>0.68744470000000002</v>
      </c>
      <c r="EE312">
        <v>40.218060000000001</v>
      </c>
      <c r="EF312">
        <v>57.046039999999998</v>
      </c>
      <c r="EG312">
        <v>18509.41</v>
      </c>
      <c r="EH312">
        <v>0.68408270000000004</v>
      </c>
      <c r="EI312">
        <v>40.42606</v>
      </c>
      <c r="EJ312">
        <v>41.814680000000003</v>
      </c>
      <c r="EK312">
        <v>13716.37</v>
      </c>
      <c r="EL312">
        <v>0.68058689999999999</v>
      </c>
      <c r="EM312">
        <v>41.61992</v>
      </c>
      <c r="EN312">
        <v>25.463979999999999</v>
      </c>
      <c r="EO312">
        <v>8436.9</v>
      </c>
      <c r="EP312">
        <v>0.6771028</v>
      </c>
      <c r="EQ312">
        <v>44.57694</v>
      </c>
      <c r="ER312">
        <v>13.19829</v>
      </c>
      <c r="ES312">
        <v>4413.3819999999996</v>
      </c>
      <c r="ET312">
        <v>0.67383899999999997</v>
      </c>
      <c r="EU312">
        <v>47.644939999999998</v>
      </c>
      <c r="EV312">
        <v>5.9503440000000003</v>
      </c>
      <c r="EW312">
        <v>2006.761</v>
      </c>
      <c r="EX312">
        <v>0.6708672</v>
      </c>
      <c r="EY312">
        <v>47.791829999999997</v>
      </c>
      <c r="EZ312">
        <v>2.38537</v>
      </c>
      <c r="FA312">
        <v>809.99109999999996</v>
      </c>
      <c r="FB312">
        <v>0.66813140000000004</v>
      </c>
      <c r="FC312">
        <v>45.986170000000001</v>
      </c>
      <c r="FD312">
        <v>0.87044650000000001</v>
      </c>
      <c r="FE312">
        <v>297.27510000000001</v>
      </c>
      <c r="FF312">
        <v>0.665682</v>
      </c>
      <c r="FG312">
        <v>44.53398</v>
      </c>
      <c r="FH312">
        <v>0.30211009999999999</v>
      </c>
      <c r="FI312">
        <v>103.43380000000001</v>
      </c>
      <c r="FJ312">
        <v>0.66356320000000002</v>
      </c>
      <c r="FK312">
        <v>44.37247</v>
      </c>
      <c r="FL312">
        <v>0.1108692</v>
      </c>
      <c r="FM312">
        <v>37.74747</v>
      </c>
      <c r="FN312">
        <v>0.66180399999999995</v>
      </c>
      <c r="FO312">
        <v>45.772979999999997</v>
      </c>
      <c r="FP312" s="1">
        <v>5.3124089999999999E-2</v>
      </c>
      <c r="FQ312">
        <v>17.773409999999998</v>
      </c>
      <c r="FR312">
        <v>0.66037369999999995</v>
      </c>
      <c r="FS312">
        <v>47.97383</v>
      </c>
      <c r="FT312" s="1">
        <v>3.8014829999999999E-2</v>
      </c>
      <c r="FU312">
        <v>12.5021</v>
      </c>
      <c r="FV312">
        <v>0.6592247</v>
      </c>
      <c r="FW312">
        <v>50.143560000000001</v>
      </c>
      <c r="FX312" s="1">
        <v>3.4938549999999999E-2</v>
      </c>
      <c r="FY312">
        <v>11.41325</v>
      </c>
      <c r="FZ312">
        <v>0.65831450000000002</v>
      </c>
      <c r="GA312">
        <v>50.690640000000002</v>
      </c>
      <c r="GB312" s="1">
        <v>3.4335329999999997E-2</v>
      </c>
      <c r="GC312">
        <v>11.209540000000001</v>
      </c>
      <c r="GD312">
        <v>0.65765229999999997</v>
      </c>
      <c r="GE312">
        <v>49.680100000000003</v>
      </c>
      <c r="GF312" s="1">
        <v>3.3511819999999998E-2</v>
      </c>
      <c r="GG312">
        <v>10.95429</v>
      </c>
      <c r="GH312">
        <v>0.65715069999999998</v>
      </c>
      <c r="GI312">
        <v>47.569450000000003</v>
      </c>
      <c r="GJ312" s="1">
        <v>3.19131E-2</v>
      </c>
      <c r="GK312">
        <v>10.447179999999999</v>
      </c>
      <c r="GL312">
        <v>0.65676990000000002</v>
      </c>
      <c r="GM312">
        <v>45.60868</v>
      </c>
      <c r="GN312" s="1">
        <v>2.9574920000000001E-2</v>
      </c>
      <c r="GO312">
        <v>9.6956679999999995</v>
      </c>
      <c r="GP312">
        <v>0.65649840000000004</v>
      </c>
      <c r="GQ312">
        <v>44.50262</v>
      </c>
      <c r="GR312" s="1">
        <v>2.6625639999999999E-2</v>
      </c>
      <c r="GS312">
        <v>8.7418840000000007</v>
      </c>
      <c r="GT312">
        <v>0.65629320000000002</v>
      </c>
      <c r="GU312">
        <v>45.671280000000003</v>
      </c>
      <c r="GV312" s="1">
        <v>2.32138E-2</v>
      </c>
      <c r="GW312">
        <v>7.6339579999999998</v>
      </c>
      <c r="GX312">
        <v>0.65616759999999996</v>
      </c>
      <c r="GY312">
        <v>48.267969999999998</v>
      </c>
      <c r="GZ312" s="1">
        <v>1.9562909999999999E-2</v>
      </c>
      <c r="HA312">
        <v>6.4443460000000004</v>
      </c>
      <c r="HB312">
        <v>0.65607879999999996</v>
      </c>
      <c r="HC312">
        <v>51.187649999999998</v>
      </c>
      <c r="HD312" s="1">
        <v>1.59972E-2</v>
      </c>
      <c r="HE312">
        <v>5.2760280000000002</v>
      </c>
      <c r="HF312">
        <v>0.65601430000000005</v>
      </c>
      <c r="HG312">
        <v>52.89255</v>
      </c>
      <c r="HH312" s="1">
        <v>1.283189E-2</v>
      </c>
      <c r="HI312">
        <v>4.2348790000000003</v>
      </c>
      <c r="HJ312">
        <v>0.65598129999999999</v>
      </c>
      <c r="HK312">
        <v>52.004190000000001</v>
      </c>
      <c r="HL312" s="1">
        <v>1.028141E-2</v>
      </c>
      <c r="HM312">
        <v>3.3919350000000001</v>
      </c>
      <c r="HN312">
        <v>0.65592810000000001</v>
      </c>
      <c r="HO312">
        <v>49.81711</v>
      </c>
      <c r="HP312" s="1">
        <v>8.3889510000000004E-3</v>
      </c>
      <c r="HQ312">
        <v>2.7642880000000001</v>
      </c>
      <c r="HR312">
        <v>0.65593089999999998</v>
      </c>
      <c r="HS312">
        <v>47.944850000000002</v>
      </c>
      <c r="HT312" s="1">
        <v>7.0678729999999997E-3</v>
      </c>
      <c r="HU312">
        <v>2.3250709999999999</v>
      </c>
      <c r="HV312">
        <v>0.65590090000000001</v>
      </c>
      <c r="HW312">
        <v>47.299140000000001</v>
      </c>
      <c r="HX312" s="1">
        <v>6.1729530000000001E-3</v>
      </c>
      <c r="HY312">
        <v>2.027425</v>
      </c>
      <c r="HZ312">
        <v>0.65589129999999995</v>
      </c>
      <c r="IA312">
        <v>48.945030000000003</v>
      </c>
      <c r="IB312" s="1">
        <v>5.563419E-3</v>
      </c>
      <c r="IC312">
        <v>1.824921</v>
      </c>
      <c r="ID312">
        <v>0.65589549999999996</v>
      </c>
      <c r="IE312">
        <v>53.147930000000002</v>
      </c>
      <c r="IF312" s="1">
        <v>5.129883E-3</v>
      </c>
      <c r="IG312">
        <v>1.681128</v>
      </c>
      <c r="IH312">
        <v>0.65589730000000002</v>
      </c>
      <c r="II312">
        <v>58.092329999999997</v>
      </c>
      <c r="IJ312" s="1">
        <v>4.7995590000000001E-3</v>
      </c>
      <c r="IK312">
        <v>1.572063</v>
      </c>
      <c r="IL312">
        <v>0.65588500000000005</v>
      </c>
      <c r="IM312">
        <v>60.237220000000001</v>
      </c>
      <c r="IN312" s="1">
        <v>4.5301300000000003E-3</v>
      </c>
      <c r="IO312">
        <v>1.4832609999999999</v>
      </c>
      <c r="IP312">
        <v>0.65587680000000004</v>
      </c>
      <c r="IQ312">
        <v>59.061489999999999</v>
      </c>
      <c r="IR312" s="1">
        <v>4.2970270000000001E-3</v>
      </c>
      <c r="IS312">
        <v>1.406758</v>
      </c>
      <c r="IT312">
        <v>0.65587459999999997</v>
      </c>
      <c r="IU312">
        <v>56.273980000000002</v>
      </c>
      <c r="IV312" s="1">
        <v>4.0886350000000002E-3</v>
      </c>
      <c r="IW312">
        <v>1.338298</v>
      </c>
      <c r="IX312">
        <v>0.65586979999999995</v>
      </c>
      <c r="IY312">
        <v>53.919379999999997</v>
      </c>
      <c r="IZ312" s="1">
        <v>3.8971219999999998E-3</v>
      </c>
      <c r="JA312">
        <v>1.2755570000000001</v>
      </c>
      <c r="JB312">
        <v>0.65588279999999999</v>
      </c>
      <c r="JC312">
        <v>52.515450000000001</v>
      </c>
      <c r="JD312" s="1">
        <v>3.719094E-3</v>
      </c>
      <c r="JE312">
        <v>1.2172959999999999</v>
      </c>
      <c r="JF312">
        <v>0.65587430000000002</v>
      </c>
      <c r="JG312">
        <v>52.981020000000001</v>
      </c>
      <c r="JH312" s="1">
        <v>3.5525029999999998E-3</v>
      </c>
      <c r="JI312">
        <v>1.1626320000000001</v>
      </c>
      <c r="JJ312">
        <v>0.65587790000000001</v>
      </c>
      <c r="JK312">
        <v>53.841200000000001</v>
      </c>
      <c r="JL312" s="1">
        <v>3.3933380000000001E-3</v>
      </c>
      <c r="JM312">
        <v>1.111197</v>
      </c>
      <c r="JN312">
        <v>0.65589580000000003</v>
      </c>
      <c r="JO312">
        <v>53.41986</v>
      </c>
      <c r="JP312" s="1">
        <v>3.236938E-3</v>
      </c>
      <c r="JQ312">
        <v>1.0626739999999999</v>
      </c>
      <c r="JR312">
        <v>0.65586770000000005</v>
      </c>
      <c r="JS312">
        <v>51.961730000000003</v>
      </c>
      <c r="JT312" s="1">
        <v>3.089737E-3</v>
      </c>
      <c r="JU312">
        <v>1.016891</v>
      </c>
      <c r="JV312">
        <v>0.65589030000000004</v>
      </c>
      <c r="JW312">
        <v>50.629069999999999</v>
      </c>
      <c r="JX312" s="1">
        <v>2.9511210000000001E-3</v>
      </c>
      <c r="JY312">
        <v>0.97358599999999995</v>
      </c>
      <c r="JZ312">
        <v>0.6558927</v>
      </c>
      <c r="KA312">
        <v>49.177759999999999</v>
      </c>
      <c r="KB312" s="1">
        <v>2.8205970000000002E-3</v>
      </c>
      <c r="KC312">
        <v>0.9325793</v>
      </c>
      <c r="KD312">
        <v>0.65589059999999999</v>
      </c>
      <c r="KE312">
        <v>47.623570000000001</v>
      </c>
      <c r="KF312" s="1">
        <v>2.6973330000000001E-3</v>
      </c>
      <c r="KG312">
        <v>0.89371970000000001</v>
      </c>
      <c r="KH312">
        <v>0.65587240000000002</v>
      </c>
      <c r="KI312">
        <v>46.370899999999999</v>
      </c>
      <c r="KJ312" s="1">
        <v>2.580798E-3</v>
      </c>
      <c r="KK312">
        <v>0.85682709999999995</v>
      </c>
      <c r="KL312">
        <v>0.65586800000000001</v>
      </c>
      <c r="KM312">
        <v>47.218409999999999</v>
      </c>
      <c r="KN312" s="1">
        <v>2.4705539999999998E-3</v>
      </c>
      <c r="KO312">
        <v>0.82179780000000002</v>
      </c>
      <c r="KP312">
        <v>0.65587320000000005</v>
      </c>
      <c r="KQ312">
        <v>51.160040000000002</v>
      </c>
      <c r="KR312" s="1">
        <v>2.3660880000000001E-3</v>
      </c>
      <c r="KS312">
        <v>0.78853649999999997</v>
      </c>
      <c r="KT312">
        <v>0.65586529999999998</v>
      </c>
      <c r="KU312">
        <v>56.579279999999997</v>
      </c>
      <c r="KV312" s="1">
        <v>2.2672209999999998E-3</v>
      </c>
      <c r="KW312">
        <v>0.75691620000000004</v>
      </c>
      <c r="KX312">
        <v>0.65589500000000001</v>
      </c>
      <c r="KY312">
        <v>59.554859999999998</v>
      </c>
      <c r="KZ312" s="1">
        <v>2.1737409999999999E-3</v>
      </c>
      <c r="LA312">
        <v>0.72693960000000002</v>
      </c>
      <c r="LB312">
        <v>0.65589039999999998</v>
      </c>
      <c r="LC312">
        <v>58.032789999999999</v>
      </c>
      <c r="LD312" s="1">
        <v>2.0852100000000001E-3</v>
      </c>
      <c r="LE312">
        <v>0.69842510000000002</v>
      </c>
      <c r="LF312">
        <v>0.65589330000000001</v>
      </c>
      <c r="LG312">
        <v>54.677700000000002</v>
      </c>
      <c r="LH312" s="1">
        <v>2.0010269999999998E-3</v>
      </c>
      <c r="LI312">
        <v>0.67129760000000005</v>
      </c>
      <c r="LJ312">
        <v>0.65589220000000004</v>
      </c>
      <c r="LK312">
        <v>52.477379999999997</v>
      </c>
      <c r="LL312" s="1">
        <v>1.920929E-3</v>
      </c>
      <c r="LM312">
        <v>0.64538569999999995</v>
      </c>
      <c r="LN312">
        <v>0.6558773</v>
      </c>
      <c r="LO312">
        <v>51.363930000000003</v>
      </c>
      <c r="LP312" s="1">
        <v>1.8446300000000001E-3</v>
      </c>
      <c r="LQ312">
        <v>0.62067430000000001</v>
      </c>
      <c r="LR312">
        <v>0.65586999999999995</v>
      </c>
      <c r="LS312">
        <v>51.190489999999997</v>
      </c>
      <c r="LT312" s="1">
        <v>1.772025E-3</v>
      </c>
      <c r="LU312">
        <v>0.59705229999999998</v>
      </c>
      <c r="LV312">
        <v>0.65589240000000004</v>
      </c>
      <c r="LW312">
        <v>52.192929999999997</v>
      </c>
      <c r="LX312">
        <v>1.7027819999999999E-3</v>
      </c>
      <c r="LY312">
        <v>0.57449490000000003</v>
      </c>
      <c r="LZ312">
        <v>0.65587430000000002</v>
      </c>
      <c r="MA312">
        <v>52.937829999999998</v>
      </c>
      <c r="MB312" s="1">
        <v>1.6368120000000001E-3</v>
      </c>
      <c r="MC312">
        <v>0.55298080000000005</v>
      </c>
      <c r="MD312">
        <v>0.65587189999999995</v>
      </c>
      <c r="ME312">
        <v>52.787750000000003</v>
      </c>
      <c r="MF312" s="1">
        <v>1.5737069999999999E-3</v>
      </c>
      <c r="MG312">
        <v>0.53236530000000004</v>
      </c>
      <c r="MH312">
        <v>0.65589149999999996</v>
      </c>
      <c r="MI312">
        <v>51.570160000000001</v>
      </c>
      <c r="MJ312" s="1">
        <v>1.5133900000000001E-3</v>
      </c>
      <c r="MK312">
        <v>0.51263999999999998</v>
      </c>
      <c r="ML312">
        <v>0.65586659999999997</v>
      </c>
      <c r="MM312">
        <v>49.422029999999999</v>
      </c>
      <c r="MN312" s="1">
        <v>1.455535E-3</v>
      </c>
      <c r="MO312">
        <v>0.49381150000000001</v>
      </c>
      <c r="MP312">
        <v>0.65589019999999998</v>
      </c>
      <c r="MQ312">
        <v>47.595790000000001</v>
      </c>
      <c r="MR312" s="1">
        <v>1.400299E-3</v>
      </c>
      <c r="MS312">
        <v>0.47577520000000001</v>
      </c>
      <c r="MT312">
        <v>0.65587169999999995</v>
      </c>
      <c r="MU312">
        <v>46.779670000000003</v>
      </c>
      <c r="MV312" s="1">
        <v>1.34734E-3</v>
      </c>
      <c r="MW312">
        <v>0.45848100000000003</v>
      </c>
      <c r="MX312">
        <v>0.65587519999999999</v>
      </c>
      <c r="MY312">
        <v>47.698650000000001</v>
      </c>
      <c r="MZ312" s="1">
        <v>1.296794E-3</v>
      </c>
      <c r="NA312">
        <v>0.44190479999999999</v>
      </c>
      <c r="NB312">
        <v>0.65589810000000004</v>
      </c>
      <c r="NC312">
        <v>49.444659999999999</v>
      </c>
      <c r="ND312" s="1">
        <v>1.248341E-3</v>
      </c>
      <c r="NE312">
        <v>0.42598520000000001</v>
      </c>
      <c r="NF312">
        <v>0.65589920000000002</v>
      </c>
      <c r="NG312">
        <v>52.067039999999999</v>
      </c>
      <c r="NH312" s="1">
        <v>1.201957E-3</v>
      </c>
      <c r="NI312">
        <v>0.41074490000000002</v>
      </c>
      <c r="NJ312">
        <v>0.65589359999999997</v>
      </c>
      <c r="NK312">
        <v>54.866419999999998</v>
      </c>
      <c r="NL312" s="1">
        <v>1.157581E-3</v>
      </c>
      <c r="NM312">
        <v>0.39613130000000002</v>
      </c>
      <c r="NN312">
        <v>0.65589439999999999</v>
      </c>
      <c r="NO312">
        <v>54.834139999999998</v>
      </c>
      <c r="NP312" s="1">
        <v>1.1152379999999999E-3</v>
      </c>
      <c r="NQ312">
        <v>0.38214589999999998</v>
      </c>
      <c r="NR312">
        <v>0.65588840000000004</v>
      </c>
      <c r="NS312">
        <v>51.598579999999998</v>
      </c>
      <c r="NT312" s="1">
        <v>1.0746880000000001E-3</v>
      </c>
      <c r="NU312">
        <v>0.36874420000000002</v>
      </c>
      <c r="NV312">
        <v>0.65586460000000002</v>
      </c>
      <c r="NW312">
        <v>48.227919999999997</v>
      </c>
      <c r="NX312" s="1">
        <v>1.035951E-3</v>
      </c>
      <c r="NY312">
        <v>0.3559117</v>
      </c>
      <c r="NZ312">
        <v>0.65590000000000004</v>
      </c>
      <c r="OA312">
        <v>46.53434</v>
      </c>
      <c r="OB312" s="1">
        <v>9.990267000000001E-4</v>
      </c>
      <c r="OC312">
        <v>0.34359339999999999</v>
      </c>
      <c r="OD312">
        <v>0.6558718</v>
      </c>
      <c r="OE312">
        <v>46.994970000000002</v>
      </c>
      <c r="OF312" s="1">
        <v>9.6366840000000002E-4</v>
      </c>
      <c r="OG312">
        <v>0.33177180000000001</v>
      </c>
      <c r="OH312">
        <v>0.65587499999999999</v>
      </c>
      <c r="OI312">
        <v>47.294020000000003</v>
      </c>
      <c r="OJ312" s="1">
        <v>9.2982239999999999E-4</v>
      </c>
      <c r="OK312">
        <v>0.32042080000000001</v>
      </c>
    </row>
    <row r="313" spans="1:401" x14ac:dyDescent="0.35">
      <c r="A313">
        <v>319</v>
      </c>
      <c r="B313" t="s">
        <v>4</v>
      </c>
      <c r="C313" t="s">
        <v>181</v>
      </c>
      <c r="D313" t="s">
        <v>319</v>
      </c>
      <c r="E313">
        <v>883.34400000000005</v>
      </c>
      <c r="F313">
        <v>0.87951380000000001</v>
      </c>
      <c r="G313">
        <v>27.122430000000001</v>
      </c>
      <c r="H313">
        <v>0</v>
      </c>
      <c r="I313">
        <v>0</v>
      </c>
      <c r="J313">
        <v>0.87675959999999997</v>
      </c>
      <c r="K313">
        <v>27.329249999999998</v>
      </c>
      <c r="L313">
        <v>0</v>
      </c>
      <c r="M313">
        <v>0</v>
      </c>
      <c r="N313">
        <v>0.87409959999999998</v>
      </c>
      <c r="O313">
        <v>27.415980000000001</v>
      </c>
      <c r="P313">
        <v>0</v>
      </c>
      <c r="Q313">
        <v>0</v>
      </c>
      <c r="R313">
        <v>0.87232520000000002</v>
      </c>
      <c r="S313">
        <v>28.362159999999999</v>
      </c>
      <c r="T313">
        <v>0</v>
      </c>
      <c r="U313">
        <v>0</v>
      </c>
      <c r="V313">
        <v>0.87041469999999999</v>
      </c>
      <c r="W313">
        <v>29.582180000000001</v>
      </c>
      <c r="X313">
        <v>0</v>
      </c>
      <c r="Y313">
        <v>0</v>
      </c>
      <c r="Z313">
        <v>0.86822589999999999</v>
      </c>
      <c r="AA313">
        <v>29.900929999999999</v>
      </c>
      <c r="AB313">
        <v>0</v>
      </c>
      <c r="AC313">
        <v>0</v>
      </c>
      <c r="AD313">
        <v>0.86611590000000005</v>
      </c>
      <c r="AE313">
        <v>29.238050000000001</v>
      </c>
      <c r="AF313">
        <v>0</v>
      </c>
      <c r="AG313">
        <v>0</v>
      </c>
      <c r="AH313">
        <v>0.86387979999999998</v>
      </c>
      <c r="AI313">
        <v>28.318989999999999</v>
      </c>
      <c r="AJ313">
        <v>0</v>
      </c>
      <c r="AK313">
        <v>0</v>
      </c>
      <c r="AL313">
        <v>0.86172789999999999</v>
      </c>
      <c r="AM313">
        <v>27.749980000000001</v>
      </c>
      <c r="AN313">
        <v>0</v>
      </c>
      <c r="AO313">
        <v>0</v>
      </c>
      <c r="AP313">
        <v>0.85989970000000004</v>
      </c>
      <c r="AQ313">
        <v>28.465800000000002</v>
      </c>
      <c r="AR313">
        <v>0</v>
      </c>
      <c r="AS313">
        <v>0</v>
      </c>
      <c r="AT313">
        <v>0.85829880000000003</v>
      </c>
      <c r="AU313">
        <v>30.314039999999999</v>
      </c>
      <c r="AV313">
        <v>0</v>
      </c>
      <c r="AW313">
        <v>0</v>
      </c>
      <c r="AX313">
        <v>0.85723559999999999</v>
      </c>
      <c r="AY313">
        <v>32.64517</v>
      </c>
      <c r="AZ313">
        <v>0</v>
      </c>
      <c r="BA313">
        <v>0</v>
      </c>
      <c r="BB313">
        <v>0.85619599999999996</v>
      </c>
      <c r="BC313">
        <v>34.486379999999997</v>
      </c>
      <c r="BD313">
        <v>0</v>
      </c>
      <c r="BE313">
        <v>0</v>
      </c>
      <c r="BF313">
        <v>0.85477210000000003</v>
      </c>
      <c r="BG313">
        <v>34.775359999999999</v>
      </c>
      <c r="BH313">
        <v>0</v>
      </c>
      <c r="BI313">
        <v>0</v>
      </c>
      <c r="BJ313">
        <v>0.85247050000000002</v>
      </c>
      <c r="BK313">
        <v>33.938369999999999</v>
      </c>
      <c r="BL313">
        <v>0</v>
      </c>
      <c r="BM313">
        <v>0</v>
      </c>
      <c r="BN313">
        <v>0.85025819999999996</v>
      </c>
      <c r="BO313">
        <v>33.16375</v>
      </c>
      <c r="BP313">
        <v>0</v>
      </c>
      <c r="BQ313">
        <v>0</v>
      </c>
      <c r="BR313">
        <v>0.84832019999999997</v>
      </c>
      <c r="BS313">
        <v>32.672510000000003</v>
      </c>
      <c r="BT313" s="1">
        <v>1.9611979999999998E-34</v>
      </c>
      <c r="BU313" s="1">
        <v>6.3602289999999999E-32</v>
      </c>
      <c r="BV313">
        <v>0.84652609999999995</v>
      </c>
      <c r="BW313">
        <v>32.942770000000003</v>
      </c>
      <c r="BX313" s="1">
        <v>3.0673599999999998E-24</v>
      </c>
      <c r="BY313" s="1">
        <v>6.6067639999999999E-22</v>
      </c>
      <c r="BZ313">
        <v>0.84472780000000003</v>
      </c>
      <c r="CA313">
        <v>33.365200000000002</v>
      </c>
      <c r="CB313" s="1">
        <v>1.3561329999999999E-18</v>
      </c>
      <c r="CC313" s="1">
        <v>2.974469E-16</v>
      </c>
      <c r="CD313">
        <v>0.84312529999999997</v>
      </c>
      <c r="CE313">
        <v>33.585329999999999</v>
      </c>
      <c r="CF313" s="1">
        <v>2.1422160000000001E-13</v>
      </c>
      <c r="CG313" s="1">
        <v>5.0408600000000003E-11</v>
      </c>
      <c r="CH313">
        <v>0.84206040000000004</v>
      </c>
      <c r="CI313">
        <v>33.262599999999999</v>
      </c>
      <c r="CJ313" s="1">
        <v>3.969263E-10</v>
      </c>
      <c r="CK313" s="1">
        <v>9.8697530000000004E-8</v>
      </c>
      <c r="CL313">
        <v>0.84140530000000002</v>
      </c>
      <c r="CM313">
        <v>32.61683</v>
      </c>
      <c r="CN313" s="1">
        <v>1.3212960000000001E-7</v>
      </c>
      <c r="CO313" s="1">
        <v>3.4307239999999999E-5</v>
      </c>
      <c r="CP313">
        <v>0.84095960000000003</v>
      </c>
      <c r="CQ313">
        <v>31.8706</v>
      </c>
      <c r="CR313" s="1">
        <v>1.4078330000000001E-5</v>
      </c>
      <c r="CS313" s="1">
        <v>3.783738E-3</v>
      </c>
      <c r="CT313">
        <v>0.84063160000000003</v>
      </c>
      <c r="CU313">
        <v>31.579229999999999</v>
      </c>
      <c r="CV313" s="1">
        <v>6.2679700000000001E-4</v>
      </c>
      <c r="CW313">
        <v>0.1737146</v>
      </c>
      <c r="CX313">
        <v>0.84031460000000002</v>
      </c>
      <c r="CY313">
        <v>31.824439999999999</v>
      </c>
      <c r="CZ313" s="1">
        <v>1.3689E-2</v>
      </c>
      <c r="DA313">
        <v>3.9024359999999998</v>
      </c>
      <c r="DB313">
        <v>0.83989720000000001</v>
      </c>
      <c r="DC313">
        <v>33.138480000000001</v>
      </c>
      <c r="DD313">
        <v>0.16389339999999999</v>
      </c>
      <c r="DE313">
        <v>47.920110000000001</v>
      </c>
      <c r="DF313">
        <v>0.83933150000000001</v>
      </c>
      <c r="DG313">
        <v>35.602020000000003</v>
      </c>
      <c r="DH313">
        <v>1.167435</v>
      </c>
      <c r="DI313">
        <v>349.29730000000001</v>
      </c>
      <c r="DJ313">
        <v>0.83850919999999995</v>
      </c>
      <c r="DK313">
        <v>39.294199999999996</v>
      </c>
      <c r="DL313">
        <v>5.2792890000000003</v>
      </c>
      <c r="DM313">
        <v>1614.1020000000001</v>
      </c>
      <c r="DN313">
        <v>0.83756699999999995</v>
      </c>
      <c r="DO313">
        <v>43.170610000000003</v>
      </c>
      <c r="DP313">
        <v>16.00074</v>
      </c>
      <c r="DQ313">
        <v>4993.2269999999999</v>
      </c>
      <c r="DR313">
        <v>0.83650860000000005</v>
      </c>
      <c r="DS313">
        <v>44.05744</v>
      </c>
      <c r="DT313">
        <v>34.060250000000003</v>
      </c>
      <c r="DU313">
        <v>10834.49</v>
      </c>
      <c r="DV313">
        <v>0.83530729999999997</v>
      </c>
      <c r="DW313">
        <v>42.38523</v>
      </c>
      <c r="DX313">
        <v>53.037779999999998</v>
      </c>
      <c r="DY313">
        <v>17179.22</v>
      </c>
      <c r="DZ313">
        <v>0.83388510000000005</v>
      </c>
      <c r="EA313">
        <v>40.744630000000001</v>
      </c>
      <c r="EB313">
        <v>62.698399999999999</v>
      </c>
      <c r="EC313">
        <v>20650.78</v>
      </c>
      <c r="ED313">
        <v>0.83191559999999998</v>
      </c>
      <c r="EE313">
        <v>40.191580000000002</v>
      </c>
      <c r="EF313">
        <v>58.113250000000001</v>
      </c>
      <c r="EG313">
        <v>19449.830000000002</v>
      </c>
      <c r="EH313">
        <v>0.82980039999999999</v>
      </c>
      <c r="EI313">
        <v>40.447749999999999</v>
      </c>
      <c r="EJ313">
        <v>43.476349999999996</v>
      </c>
      <c r="EK313">
        <v>14773.93</v>
      </c>
      <c r="EL313">
        <v>0.8277447</v>
      </c>
      <c r="EM313">
        <v>41.697609999999997</v>
      </c>
      <c r="EN313">
        <v>26.96613</v>
      </c>
      <c r="EO313">
        <v>9295.1689999999999</v>
      </c>
      <c r="EP313">
        <v>0.82572540000000005</v>
      </c>
      <c r="EQ313">
        <v>44.65363</v>
      </c>
      <c r="ER313">
        <v>14.208</v>
      </c>
      <c r="ES313">
        <v>4963.7340000000004</v>
      </c>
      <c r="ET313">
        <v>0.82399650000000002</v>
      </c>
      <c r="EU313">
        <v>47.710810000000002</v>
      </c>
      <c r="EV313">
        <v>6.4991849999999998</v>
      </c>
      <c r="EW313">
        <v>2299.3560000000002</v>
      </c>
      <c r="EX313">
        <v>0.82243219999999995</v>
      </c>
      <c r="EY313">
        <v>47.823639999999997</v>
      </c>
      <c r="EZ313">
        <v>2.63808</v>
      </c>
      <c r="FA313">
        <v>943.36599999999999</v>
      </c>
      <c r="FB313">
        <v>0.82111299999999998</v>
      </c>
      <c r="FC313">
        <v>46.100569999999998</v>
      </c>
      <c r="FD313">
        <v>0.97190730000000003</v>
      </c>
      <c r="FE313">
        <v>350.76819999999998</v>
      </c>
      <c r="FF313">
        <v>0.81994959999999995</v>
      </c>
      <c r="FG313">
        <v>44.536619999999999</v>
      </c>
      <c r="FH313">
        <v>0.33837889999999998</v>
      </c>
      <c r="FI313">
        <v>122.7561</v>
      </c>
      <c r="FJ313">
        <v>0.81908780000000003</v>
      </c>
      <c r="FK313">
        <v>44.307589999999998</v>
      </c>
      <c r="FL313">
        <v>0.12252830000000001</v>
      </c>
      <c r="FM313">
        <v>44.222490000000001</v>
      </c>
      <c r="FN313">
        <v>0.81842420000000005</v>
      </c>
      <c r="FO313">
        <v>45.721809999999998</v>
      </c>
      <c r="FP313" s="1">
        <v>5.6452839999999997E-2</v>
      </c>
      <c r="FQ313">
        <v>19.92324</v>
      </c>
      <c r="FR313">
        <v>0.81796440000000004</v>
      </c>
      <c r="FS313">
        <v>47.93</v>
      </c>
      <c r="FT313" s="1">
        <v>3.8804150000000003E-2</v>
      </c>
      <c r="FU313">
        <v>13.35042</v>
      </c>
      <c r="FV313">
        <v>0.81762670000000004</v>
      </c>
      <c r="FW313">
        <v>50.143549999999998</v>
      </c>
      <c r="FX313" s="1">
        <v>3.50747E-2</v>
      </c>
      <c r="FY313">
        <v>11.93338</v>
      </c>
      <c r="FZ313">
        <v>0.81745469999999998</v>
      </c>
      <c r="GA313">
        <v>50.747030000000002</v>
      </c>
      <c r="GB313" s="1">
        <v>3.4385529999999997E-2</v>
      </c>
      <c r="GC313">
        <v>11.68281</v>
      </c>
      <c r="GD313">
        <v>0.81727939999999999</v>
      </c>
      <c r="GE313">
        <v>49.775869999999998</v>
      </c>
      <c r="GF313" s="1">
        <v>3.3623680000000003E-2</v>
      </c>
      <c r="GG313">
        <v>11.443720000000001</v>
      </c>
      <c r="GH313">
        <v>0.81722589999999995</v>
      </c>
      <c r="GI313">
        <v>47.675780000000003</v>
      </c>
      <c r="GJ313" s="1">
        <v>3.2105839999999997E-2</v>
      </c>
      <c r="GK313">
        <v>10.95119</v>
      </c>
      <c r="GL313">
        <v>0.81718610000000003</v>
      </c>
      <c r="GM313">
        <v>45.673589999999997</v>
      </c>
      <c r="GN313" s="1">
        <v>2.9838239999999999E-2</v>
      </c>
      <c r="GO313">
        <v>10.19927</v>
      </c>
      <c r="GP313">
        <v>0.81713119999999995</v>
      </c>
      <c r="GQ313">
        <v>44.513399999999997</v>
      </c>
      <c r="GR313" s="1">
        <v>2.6945070000000002E-2</v>
      </c>
      <c r="GS313">
        <v>9.2305170000000007</v>
      </c>
      <c r="GT313">
        <v>0.81713210000000003</v>
      </c>
      <c r="GU313">
        <v>45.670119999999997</v>
      </c>
      <c r="GV313" s="1">
        <v>2.3572869999999999E-2</v>
      </c>
      <c r="GW313">
        <v>8.0941170000000007</v>
      </c>
      <c r="GX313">
        <v>0.81714120000000001</v>
      </c>
      <c r="GY313">
        <v>48.204599999999999</v>
      </c>
      <c r="GZ313" s="1">
        <v>1.9934529999999999E-2</v>
      </c>
      <c r="HA313">
        <v>6.8616910000000004</v>
      </c>
      <c r="HB313">
        <v>0.81714739999999997</v>
      </c>
      <c r="HC313">
        <v>51.215000000000003</v>
      </c>
      <c r="HD313" s="1">
        <v>1.6346900000000001E-2</v>
      </c>
      <c r="HE313">
        <v>5.6373170000000004</v>
      </c>
      <c r="HF313">
        <v>0.81715329999999997</v>
      </c>
      <c r="HG313">
        <v>52.945259999999998</v>
      </c>
      <c r="HH313">
        <v>1.3130009999999999E-2</v>
      </c>
      <c r="HI313">
        <v>4.5328650000000001</v>
      </c>
      <c r="HJ313">
        <v>0.81718329999999995</v>
      </c>
      <c r="HK313">
        <v>52.091290000000001</v>
      </c>
      <c r="HL313">
        <v>1.051303E-2</v>
      </c>
      <c r="HM313">
        <v>3.6283629999999998</v>
      </c>
      <c r="HN313">
        <v>0.81717580000000001</v>
      </c>
      <c r="HO313">
        <v>49.951479999999997</v>
      </c>
      <c r="HP313" s="1">
        <v>8.5559120000000006E-3</v>
      </c>
      <c r="HQ313">
        <v>2.9483489999999999</v>
      </c>
      <c r="HR313">
        <v>0.8171718</v>
      </c>
      <c r="HS313">
        <v>47.96275</v>
      </c>
      <c r="HT313" s="1">
        <v>7.1823570000000003E-3</v>
      </c>
      <c r="HU313">
        <v>2.4693209999999999</v>
      </c>
      <c r="HV313">
        <v>0.81718860000000004</v>
      </c>
      <c r="HW313">
        <v>47.270420000000001</v>
      </c>
      <c r="HX313" s="1">
        <v>6.2501839999999998E-3</v>
      </c>
      <c r="HY313">
        <v>2.1438459999999999</v>
      </c>
      <c r="HZ313">
        <v>0.81716909999999998</v>
      </c>
      <c r="IA313">
        <v>48.926780000000001</v>
      </c>
      <c r="IB313" s="1">
        <v>5.6167270000000002E-3</v>
      </c>
      <c r="IC313">
        <v>1.922941</v>
      </c>
      <c r="ID313">
        <v>0.81718139999999995</v>
      </c>
      <c r="IE313">
        <v>53.130989999999997</v>
      </c>
      <c r="IF313" s="1">
        <v>5.1688059999999997E-3</v>
      </c>
      <c r="IG313">
        <v>1.76718</v>
      </c>
      <c r="IH313">
        <v>0.81719140000000001</v>
      </c>
      <c r="II313">
        <v>58.092309999999998</v>
      </c>
      <c r="IJ313" s="1">
        <v>4.8300920000000002E-3</v>
      </c>
      <c r="IK313">
        <v>1.6500600000000001</v>
      </c>
      <c r="IL313">
        <v>0.81718239999999998</v>
      </c>
      <c r="IM313">
        <v>60.301850000000002</v>
      </c>
      <c r="IN313" s="1">
        <v>4.5557319999999998E-3</v>
      </c>
      <c r="IO313">
        <v>1.5554870000000001</v>
      </c>
      <c r="IP313">
        <v>0.81721560000000004</v>
      </c>
      <c r="IQ313">
        <v>59.221260000000001</v>
      </c>
      <c r="IR313" s="1">
        <v>4.3195250000000003E-3</v>
      </c>
      <c r="IS313">
        <v>1.474469</v>
      </c>
      <c r="IT313">
        <v>0.81720769999999998</v>
      </c>
      <c r="IU313">
        <v>56.434919999999998</v>
      </c>
      <c r="IV313" s="1">
        <v>4.1090099999999997E-3</v>
      </c>
      <c r="IW313">
        <v>1.4023080000000001</v>
      </c>
      <c r="IX313">
        <v>0.81719909999999996</v>
      </c>
      <c r="IY313">
        <v>53.985819999999997</v>
      </c>
      <c r="IZ313" s="1">
        <v>3.915918E-3</v>
      </c>
      <c r="JA313">
        <v>1.336295</v>
      </c>
      <c r="JB313">
        <v>0.81720230000000005</v>
      </c>
      <c r="JC313">
        <v>52.532899999999998</v>
      </c>
      <c r="JD313" s="1">
        <v>3.7366080000000002E-3</v>
      </c>
      <c r="JE313">
        <v>1.2750950000000001</v>
      </c>
      <c r="JF313">
        <v>0.81723000000000001</v>
      </c>
      <c r="JG313">
        <v>53.00611</v>
      </c>
      <c r="JH313" s="1">
        <v>3.5689430000000002E-3</v>
      </c>
      <c r="JI313">
        <v>1.2177180000000001</v>
      </c>
      <c r="JJ313">
        <v>0.81719920000000001</v>
      </c>
      <c r="JK313">
        <v>53.789479999999998</v>
      </c>
      <c r="JL313" s="1">
        <v>3.4088769999999998E-3</v>
      </c>
      <c r="JM313">
        <v>1.1637820000000001</v>
      </c>
      <c r="JN313">
        <v>0.81719649999999999</v>
      </c>
      <c r="JO313">
        <v>53.512369999999997</v>
      </c>
      <c r="JP313" s="1">
        <v>3.2515500000000002E-3</v>
      </c>
      <c r="JQ313">
        <v>1.112878</v>
      </c>
      <c r="JR313">
        <v>0.81722589999999995</v>
      </c>
      <c r="JS313">
        <v>52.05912</v>
      </c>
      <c r="JT313" s="1">
        <v>3.103494E-3</v>
      </c>
      <c r="JU313">
        <v>1.064838</v>
      </c>
      <c r="JV313">
        <v>0.81719819999999999</v>
      </c>
      <c r="JW313">
        <v>50.671990000000001</v>
      </c>
      <c r="JX313" s="1">
        <v>2.964141E-3</v>
      </c>
      <c r="JY313">
        <v>1.019444</v>
      </c>
      <c r="JZ313">
        <v>0.81720130000000002</v>
      </c>
      <c r="KA313">
        <v>49.249160000000003</v>
      </c>
      <c r="KB313" s="1">
        <v>2.8328950000000002E-3</v>
      </c>
      <c r="KC313">
        <v>0.97646219999999995</v>
      </c>
      <c r="KD313">
        <v>0.81720079999999995</v>
      </c>
      <c r="KE313">
        <v>47.680810000000001</v>
      </c>
      <c r="KF313" s="1">
        <v>2.7089779999999999E-3</v>
      </c>
      <c r="KG313">
        <v>0.93572529999999998</v>
      </c>
      <c r="KH313">
        <v>0.81722980000000001</v>
      </c>
      <c r="KI313">
        <v>46.38035</v>
      </c>
      <c r="KJ313" s="1">
        <v>2.5918159999999998E-3</v>
      </c>
      <c r="KK313">
        <v>0.8970245</v>
      </c>
      <c r="KL313">
        <v>0.81722570000000005</v>
      </c>
      <c r="KM313">
        <v>47.233539999999998</v>
      </c>
      <c r="KN313" s="1">
        <v>2.4810180000000002E-3</v>
      </c>
      <c r="KO313">
        <v>0.86031619999999998</v>
      </c>
      <c r="KP313">
        <v>0.817187</v>
      </c>
      <c r="KQ313">
        <v>51.156649999999999</v>
      </c>
      <c r="KR313" s="1">
        <v>2.3759559999999998E-3</v>
      </c>
      <c r="KS313">
        <v>0.82544779999999995</v>
      </c>
      <c r="KT313">
        <v>0.81722220000000001</v>
      </c>
      <c r="KU313">
        <v>56.579270000000001</v>
      </c>
      <c r="KV313" s="1">
        <v>2.2766069999999999E-3</v>
      </c>
      <c r="KW313">
        <v>0.79230540000000005</v>
      </c>
      <c r="KX313">
        <v>0.81720380000000004</v>
      </c>
      <c r="KY313">
        <v>59.592179999999999</v>
      </c>
      <c r="KZ313" s="1">
        <v>2.1826530000000001E-3</v>
      </c>
      <c r="LA313">
        <v>0.76090619999999998</v>
      </c>
      <c r="LB313">
        <v>0.81719079999999999</v>
      </c>
      <c r="LC313">
        <v>58.135060000000003</v>
      </c>
      <c r="LD313" s="1">
        <v>2.093658E-3</v>
      </c>
      <c r="LE313">
        <v>0.73102020000000001</v>
      </c>
      <c r="LF313">
        <v>0.81719319999999995</v>
      </c>
      <c r="LG313">
        <v>54.841549999999998</v>
      </c>
      <c r="LH313" s="1">
        <v>2.0090569999999999E-3</v>
      </c>
      <c r="LI313">
        <v>0.70259400000000005</v>
      </c>
      <c r="LJ313">
        <v>0.81719240000000004</v>
      </c>
      <c r="LK313">
        <v>52.502000000000002</v>
      </c>
      <c r="LL313" s="1">
        <v>1.928585E-3</v>
      </c>
      <c r="LM313">
        <v>0.67546050000000002</v>
      </c>
      <c r="LN313">
        <v>0.81719260000000005</v>
      </c>
      <c r="LO313">
        <v>51.323320000000002</v>
      </c>
      <c r="LP313" s="1">
        <v>1.8519400000000001E-3</v>
      </c>
      <c r="LQ313">
        <v>0.64957259999999994</v>
      </c>
      <c r="LR313">
        <v>0.81720210000000004</v>
      </c>
      <c r="LS313">
        <v>51.18994</v>
      </c>
      <c r="LT313" s="1">
        <v>1.778983E-3</v>
      </c>
      <c r="LU313">
        <v>0.62481450000000005</v>
      </c>
      <c r="LV313">
        <v>0.81719969999999997</v>
      </c>
      <c r="LW313">
        <v>52.209499999999998</v>
      </c>
      <c r="LX313" s="1">
        <v>1.7094359999999999E-3</v>
      </c>
      <c r="LY313">
        <v>0.60120620000000002</v>
      </c>
      <c r="LZ313">
        <v>0.81719699999999995</v>
      </c>
      <c r="MA313">
        <v>52.947719999999997</v>
      </c>
      <c r="MB313" s="1">
        <v>1.6431550000000001E-3</v>
      </c>
      <c r="MC313">
        <v>0.57865809999999995</v>
      </c>
      <c r="MD313">
        <v>0.81720090000000001</v>
      </c>
      <c r="ME313">
        <v>52.929070000000003</v>
      </c>
      <c r="MF313" s="1">
        <v>1.5797529999999999E-3</v>
      </c>
      <c r="MG313">
        <v>0.55706520000000004</v>
      </c>
      <c r="MH313">
        <v>0.81723760000000001</v>
      </c>
      <c r="MI313">
        <v>51.633870000000002</v>
      </c>
      <c r="MJ313" s="1">
        <v>1.5191849999999999E-3</v>
      </c>
      <c r="MK313">
        <v>0.53642480000000003</v>
      </c>
      <c r="ML313">
        <v>0.81718780000000002</v>
      </c>
      <c r="MM313">
        <v>49.495699999999999</v>
      </c>
      <c r="MN313" s="1">
        <v>1.4610529999999999E-3</v>
      </c>
      <c r="MO313">
        <v>0.51669509999999996</v>
      </c>
      <c r="MP313">
        <v>0.81719529999999996</v>
      </c>
      <c r="MQ313">
        <v>47.638480000000001</v>
      </c>
      <c r="MR313" s="1">
        <v>1.4055809999999999E-3</v>
      </c>
      <c r="MS313">
        <v>0.49781710000000001</v>
      </c>
      <c r="MT313">
        <v>0.81723590000000002</v>
      </c>
      <c r="MU313">
        <v>46.739890000000003</v>
      </c>
      <c r="MV313" s="1">
        <v>1.352408E-3</v>
      </c>
      <c r="MW313">
        <v>0.47970669999999999</v>
      </c>
      <c r="MX313">
        <v>0.81720409999999999</v>
      </c>
      <c r="MY313">
        <v>47.65354</v>
      </c>
      <c r="MZ313" s="1">
        <v>1.301637E-3</v>
      </c>
      <c r="NA313">
        <v>0.46234940000000002</v>
      </c>
      <c r="NB313">
        <v>0.81719759999999997</v>
      </c>
      <c r="NC313">
        <v>49.42577</v>
      </c>
      <c r="ND313" s="1">
        <v>1.2529780000000001E-3</v>
      </c>
      <c r="NE313">
        <v>0.44569439999999999</v>
      </c>
      <c r="NF313">
        <v>0.81719909999999996</v>
      </c>
      <c r="NG313">
        <v>52.072339999999997</v>
      </c>
      <c r="NH313" s="1">
        <v>1.2064179999999999E-3</v>
      </c>
      <c r="NI313">
        <v>0.42974259999999997</v>
      </c>
      <c r="NJ313">
        <v>0.81720300000000001</v>
      </c>
      <c r="NK313">
        <v>54.932780000000001</v>
      </c>
      <c r="NL313" s="1">
        <v>1.161837E-3</v>
      </c>
      <c r="NM313">
        <v>0.41443340000000001</v>
      </c>
      <c r="NN313">
        <v>0.81719430000000004</v>
      </c>
      <c r="NO313">
        <v>54.883119999999998</v>
      </c>
      <c r="NP313" s="1">
        <v>1.1193119999999999E-3</v>
      </c>
      <c r="NQ313">
        <v>0.39979350000000002</v>
      </c>
      <c r="NR313">
        <v>0.81719609999999998</v>
      </c>
      <c r="NS313">
        <v>51.793030000000002</v>
      </c>
      <c r="NT313" s="1">
        <v>1.078582E-3</v>
      </c>
      <c r="NU313">
        <v>0.38575559999999998</v>
      </c>
      <c r="NV313">
        <v>0.81718780000000002</v>
      </c>
      <c r="NW313">
        <v>48.36891</v>
      </c>
      <c r="NX313" s="1">
        <v>1.039669E-3</v>
      </c>
      <c r="NY313">
        <v>0.37231340000000002</v>
      </c>
      <c r="NZ313">
        <v>0.81720040000000005</v>
      </c>
      <c r="OA313">
        <v>46.569879999999998</v>
      </c>
      <c r="OB313" s="1">
        <v>1.0025940000000001E-3</v>
      </c>
      <c r="OC313">
        <v>0.3594291</v>
      </c>
      <c r="OD313">
        <v>0.81720020000000004</v>
      </c>
      <c r="OE313">
        <v>47.018430000000002</v>
      </c>
      <c r="OF313" s="1">
        <v>9.6708510000000005E-4</v>
      </c>
      <c r="OG313">
        <v>0.34704059999999998</v>
      </c>
      <c r="OH313">
        <v>0.81719459999999999</v>
      </c>
      <c r="OI313">
        <v>47.246760000000002</v>
      </c>
      <c r="OJ313" s="1">
        <v>9.3309480000000004E-4</v>
      </c>
      <c r="OK313">
        <v>0.33516380000000001</v>
      </c>
    </row>
    <row r="314" spans="1:401" x14ac:dyDescent="0.35">
      <c r="A314">
        <v>320</v>
      </c>
      <c r="B314" t="s">
        <v>4</v>
      </c>
      <c r="C314" t="s">
        <v>181</v>
      </c>
      <c r="D314" t="s">
        <v>320</v>
      </c>
      <c r="E314">
        <v>897.6268</v>
      </c>
      <c r="F314">
        <v>0.89242980000000005</v>
      </c>
      <c r="G314">
        <v>27.153459999999999</v>
      </c>
      <c r="H314">
        <v>0</v>
      </c>
      <c r="I314">
        <v>0</v>
      </c>
      <c r="J314">
        <v>0.88165839999999995</v>
      </c>
      <c r="K314">
        <v>27.359359999999999</v>
      </c>
      <c r="L314">
        <v>0</v>
      </c>
      <c r="M314">
        <v>0</v>
      </c>
      <c r="N314">
        <v>0.87113200000000002</v>
      </c>
      <c r="O314">
        <v>27.416910000000001</v>
      </c>
      <c r="P314">
        <v>0</v>
      </c>
      <c r="Q314">
        <v>0</v>
      </c>
      <c r="R314">
        <v>0.86177890000000001</v>
      </c>
      <c r="S314">
        <v>28.360849999999999</v>
      </c>
      <c r="T314">
        <v>0</v>
      </c>
      <c r="U314">
        <v>0</v>
      </c>
      <c r="V314">
        <v>0.85247399999999995</v>
      </c>
      <c r="W314">
        <v>29.532810000000001</v>
      </c>
      <c r="X314">
        <v>0</v>
      </c>
      <c r="Y314">
        <v>0</v>
      </c>
      <c r="Z314">
        <v>0.84304699999999999</v>
      </c>
      <c r="AA314">
        <v>29.895579999999999</v>
      </c>
      <c r="AB314">
        <v>0</v>
      </c>
      <c r="AC314">
        <v>0</v>
      </c>
      <c r="AD314">
        <v>0.83381249999999996</v>
      </c>
      <c r="AE314">
        <v>29.27861</v>
      </c>
      <c r="AF314">
        <v>0</v>
      </c>
      <c r="AG314">
        <v>0</v>
      </c>
      <c r="AH314">
        <v>0.82462659999999999</v>
      </c>
      <c r="AI314">
        <v>28.359570000000001</v>
      </c>
      <c r="AJ314">
        <v>0</v>
      </c>
      <c r="AK314">
        <v>0</v>
      </c>
      <c r="AL314">
        <v>0.81553540000000002</v>
      </c>
      <c r="AM314">
        <v>27.794229999999999</v>
      </c>
      <c r="AN314">
        <v>0</v>
      </c>
      <c r="AO314">
        <v>0</v>
      </c>
      <c r="AP314">
        <v>0.80689949999999999</v>
      </c>
      <c r="AQ314">
        <v>28.511140000000001</v>
      </c>
      <c r="AR314">
        <v>0</v>
      </c>
      <c r="AS314">
        <v>0</v>
      </c>
      <c r="AT314">
        <v>0.79881950000000002</v>
      </c>
      <c r="AU314">
        <v>30.33418</v>
      </c>
      <c r="AV314">
        <v>0</v>
      </c>
      <c r="AW314">
        <v>0</v>
      </c>
      <c r="AX314">
        <v>0.79138459999999999</v>
      </c>
      <c r="AY314">
        <v>32.678350000000002</v>
      </c>
      <c r="AZ314">
        <v>0</v>
      </c>
      <c r="BA314">
        <v>0</v>
      </c>
      <c r="BB314">
        <v>0.78414119999999998</v>
      </c>
      <c r="BC314">
        <v>34.502079999999999</v>
      </c>
      <c r="BD314">
        <v>0</v>
      </c>
      <c r="BE314">
        <v>0</v>
      </c>
      <c r="BF314">
        <v>0.77663510000000002</v>
      </c>
      <c r="BG314">
        <v>34.801940000000002</v>
      </c>
      <c r="BH314">
        <v>0</v>
      </c>
      <c r="BI314">
        <v>0</v>
      </c>
      <c r="BJ314">
        <v>0.76929879999999995</v>
      </c>
      <c r="BK314">
        <v>33.979120000000002</v>
      </c>
      <c r="BL314">
        <v>0</v>
      </c>
      <c r="BM314">
        <v>0</v>
      </c>
      <c r="BN314">
        <v>0.76212489999999999</v>
      </c>
      <c r="BO314">
        <v>33.174169999999997</v>
      </c>
      <c r="BP314">
        <v>0</v>
      </c>
      <c r="BQ314">
        <v>0</v>
      </c>
      <c r="BR314">
        <v>0.75535490000000005</v>
      </c>
      <c r="BS314">
        <v>32.683590000000002</v>
      </c>
      <c r="BT314" s="1">
        <v>2.9557880000000002E-35</v>
      </c>
      <c r="BU314" s="1">
        <v>1.106809E-32</v>
      </c>
      <c r="BV314">
        <v>0.74897930000000001</v>
      </c>
      <c r="BW314">
        <v>32.993609999999997</v>
      </c>
      <c r="BX314" s="1">
        <v>1.1223129999999999E-24</v>
      </c>
      <c r="BY314" s="1">
        <v>2.6189569999999998E-22</v>
      </c>
      <c r="BZ314">
        <v>0.74283120000000002</v>
      </c>
      <c r="CA314">
        <v>33.420560000000002</v>
      </c>
      <c r="CB314" s="1">
        <v>1.560273E-19</v>
      </c>
      <c r="CC314" s="1">
        <v>5.8573650000000004E-17</v>
      </c>
      <c r="CD314">
        <v>0.73710569999999997</v>
      </c>
      <c r="CE314">
        <v>33.666159999999998</v>
      </c>
      <c r="CF314" s="1">
        <v>9.8533480000000002E-14</v>
      </c>
      <c r="CG314" s="1">
        <v>2.593957E-11</v>
      </c>
      <c r="CH314">
        <v>0.73220649999999998</v>
      </c>
      <c r="CI314">
        <v>33.316429999999997</v>
      </c>
      <c r="CJ314" s="1">
        <v>2.1807919999999999E-10</v>
      </c>
      <c r="CK314" s="1">
        <v>6.0732869999999997E-8</v>
      </c>
      <c r="CL314">
        <v>0.72802500000000003</v>
      </c>
      <c r="CM314">
        <v>32.673630000000003</v>
      </c>
      <c r="CN314" s="1">
        <v>8.0807080000000003E-8</v>
      </c>
      <c r="CO314" s="1">
        <v>2.3580920000000001E-5</v>
      </c>
      <c r="CP314">
        <v>0.72445389999999998</v>
      </c>
      <c r="CQ314">
        <v>31.88822</v>
      </c>
      <c r="CR314" s="1">
        <v>9.3364299999999996E-6</v>
      </c>
      <c r="CS314" s="1">
        <v>2.830993E-3</v>
      </c>
      <c r="CT314">
        <v>0.72144379999999997</v>
      </c>
      <c r="CU314">
        <v>31.534849999999999</v>
      </c>
      <c r="CV314" s="1">
        <v>4.4452199999999998E-4</v>
      </c>
      <c r="CW314">
        <v>0.13952899999999999</v>
      </c>
      <c r="CX314">
        <v>0.71870730000000005</v>
      </c>
      <c r="CY314">
        <v>31.771190000000001</v>
      </c>
      <c r="CZ314" s="1">
        <v>1.028781E-2</v>
      </c>
      <c r="DA314">
        <v>3.3343790000000002</v>
      </c>
      <c r="DB314">
        <v>0.71613939999999998</v>
      </c>
      <c r="DC314">
        <v>33.102020000000003</v>
      </c>
      <c r="DD314">
        <v>0.12969410000000001</v>
      </c>
      <c r="DE314">
        <v>43.276589999999999</v>
      </c>
      <c r="DF314">
        <v>0.71353580000000005</v>
      </c>
      <c r="DG314">
        <v>35.58276</v>
      </c>
      <c r="DH314">
        <v>0.96785160000000003</v>
      </c>
      <c r="DI314">
        <v>331.71870000000001</v>
      </c>
      <c r="DJ314">
        <v>0.71074530000000002</v>
      </c>
      <c r="DK314">
        <v>39.339260000000003</v>
      </c>
      <c r="DL314">
        <v>4.5660970000000001</v>
      </c>
      <c r="DM314">
        <v>1605.13</v>
      </c>
      <c r="DN314">
        <v>0.70769570000000004</v>
      </c>
      <c r="DO314">
        <v>43.241639999999997</v>
      </c>
      <c r="DP314">
        <v>14.38593</v>
      </c>
      <c r="DQ314">
        <v>5180.8969999999999</v>
      </c>
      <c r="DR314">
        <v>0.70431670000000002</v>
      </c>
      <c r="DS314">
        <v>44.138649999999998</v>
      </c>
      <c r="DT314">
        <v>31.730090000000001</v>
      </c>
      <c r="DU314">
        <v>11692.25</v>
      </c>
      <c r="DV314">
        <v>0.70061090000000004</v>
      </c>
      <c r="DW314">
        <v>42.543089999999999</v>
      </c>
      <c r="DX314">
        <v>51.048259999999999</v>
      </c>
      <c r="DY314">
        <v>19225.93</v>
      </c>
      <c r="DZ314">
        <v>0.69661839999999997</v>
      </c>
      <c r="EA314">
        <v>40.807980000000001</v>
      </c>
      <c r="EB314">
        <v>62.17342</v>
      </c>
      <c r="EC314">
        <v>23895.8</v>
      </c>
      <c r="ED314">
        <v>0.69229079999999998</v>
      </c>
      <c r="EE314">
        <v>40.164819999999999</v>
      </c>
      <c r="EF314">
        <v>59.228180000000002</v>
      </c>
      <c r="EG314">
        <v>23205.96</v>
      </c>
      <c r="EH314">
        <v>0.68762040000000002</v>
      </c>
      <c r="EI314">
        <v>40.458150000000003</v>
      </c>
      <c r="EJ314">
        <v>45.435389999999998</v>
      </c>
      <c r="EK314">
        <v>18130.04</v>
      </c>
      <c r="EL314">
        <v>0.68274489999999999</v>
      </c>
      <c r="EM314">
        <v>41.733440000000002</v>
      </c>
      <c r="EN314">
        <v>28.831430000000001</v>
      </c>
      <c r="EO314">
        <v>11704.13</v>
      </c>
      <c r="EP314">
        <v>0.67782430000000005</v>
      </c>
      <c r="EQ314">
        <v>44.681420000000003</v>
      </c>
      <c r="ER314">
        <v>15.5083</v>
      </c>
      <c r="ES314">
        <v>6398.3469999999998</v>
      </c>
      <c r="ET314">
        <v>0.67320449999999998</v>
      </c>
      <c r="EU314">
        <v>47.739960000000004</v>
      </c>
      <c r="EV314">
        <v>7.2273519999999998</v>
      </c>
      <c r="EW314">
        <v>3027.3710000000001</v>
      </c>
      <c r="EX314">
        <v>0.66893340000000001</v>
      </c>
      <c r="EY314">
        <v>47.868090000000002</v>
      </c>
      <c r="EZ314">
        <v>2.9818699999999998</v>
      </c>
      <c r="FA314">
        <v>1265.393</v>
      </c>
      <c r="FB314">
        <v>0.66502620000000001</v>
      </c>
      <c r="FC314">
        <v>46.238120000000002</v>
      </c>
      <c r="FD314">
        <v>1.1130059999999999</v>
      </c>
      <c r="FE314">
        <v>477.71260000000001</v>
      </c>
      <c r="FF314">
        <v>0.66152129999999998</v>
      </c>
      <c r="FG314">
        <v>44.566800000000001</v>
      </c>
      <c r="FH314">
        <v>0.38981589999999999</v>
      </c>
      <c r="FI314">
        <v>168.50540000000001</v>
      </c>
      <c r="FJ314">
        <v>0.65848589999999996</v>
      </c>
      <c r="FK314">
        <v>44.233910000000002</v>
      </c>
      <c r="FL314">
        <v>0.13937759999999999</v>
      </c>
      <c r="FM314">
        <v>60.037469999999999</v>
      </c>
      <c r="FN314">
        <v>0.65592799999999996</v>
      </c>
      <c r="FO314">
        <v>45.64884</v>
      </c>
      <c r="FP314" s="1">
        <v>6.1369239999999999E-2</v>
      </c>
      <c r="FQ314">
        <v>25.828399999999998</v>
      </c>
      <c r="FR314">
        <v>0.6538349</v>
      </c>
      <c r="FS314">
        <v>47.850729999999999</v>
      </c>
      <c r="FT314" s="1">
        <v>4.0010230000000001E-2</v>
      </c>
      <c r="FU314">
        <v>16.329239999999999</v>
      </c>
      <c r="FV314">
        <v>0.65215160000000005</v>
      </c>
      <c r="FW314">
        <v>50.120620000000002</v>
      </c>
      <c r="FX314" s="1">
        <v>3.5290950000000001E-2</v>
      </c>
      <c r="FY314">
        <v>14.18399</v>
      </c>
      <c r="FZ314">
        <v>0.65082569999999995</v>
      </c>
      <c r="GA314">
        <v>50.789920000000002</v>
      </c>
      <c r="GB314" s="1">
        <v>3.4444259999999997E-2</v>
      </c>
      <c r="GC314">
        <v>13.80897</v>
      </c>
      <c r="GD314">
        <v>0.6497967</v>
      </c>
      <c r="GE314">
        <v>49.897039999999997</v>
      </c>
      <c r="GF314" s="1">
        <v>3.374862E-2</v>
      </c>
      <c r="GG314">
        <v>13.55439</v>
      </c>
      <c r="GH314">
        <v>0.64901489999999995</v>
      </c>
      <c r="GI314">
        <v>47.807839999999999</v>
      </c>
      <c r="GJ314" s="1">
        <v>3.2332470000000002E-2</v>
      </c>
      <c r="GK314">
        <v>13.019069999999999</v>
      </c>
      <c r="GL314">
        <v>0.64845819999999998</v>
      </c>
      <c r="GM314">
        <v>45.77008</v>
      </c>
      <c r="GN314" s="1">
        <v>3.0155979999999999E-2</v>
      </c>
      <c r="GO314">
        <v>12.17286</v>
      </c>
      <c r="GP314">
        <v>0.64803109999999997</v>
      </c>
      <c r="GQ314">
        <v>44.529209999999999</v>
      </c>
      <c r="GR314" s="1">
        <v>2.7336139999999998E-2</v>
      </c>
      <c r="GS314">
        <v>11.062430000000001</v>
      </c>
      <c r="GT314">
        <v>0.64773009999999998</v>
      </c>
      <c r="GU314">
        <v>45.65842</v>
      </c>
      <c r="GV314">
        <v>2.401735E-2</v>
      </c>
      <c r="GW314">
        <v>9.7454219999999996</v>
      </c>
      <c r="GX314">
        <v>0.64751729999999996</v>
      </c>
      <c r="GY314">
        <v>48.118929999999999</v>
      </c>
      <c r="GZ314" s="1">
        <v>2.03997E-2</v>
      </c>
      <c r="HA314">
        <v>8.3009489999999992</v>
      </c>
      <c r="HB314">
        <v>0.6473622</v>
      </c>
      <c r="HC314">
        <v>51.196620000000003</v>
      </c>
      <c r="HD314" s="1">
        <v>1.6790159999999998E-2</v>
      </c>
      <c r="HE314">
        <v>6.8477560000000004</v>
      </c>
      <c r="HF314">
        <v>0.64728180000000002</v>
      </c>
      <c r="HG314">
        <v>52.987879999999997</v>
      </c>
      <c r="HH314" s="1">
        <v>1.351278E-2</v>
      </c>
      <c r="HI314">
        <v>5.5189640000000004</v>
      </c>
      <c r="HJ314">
        <v>0.64720860000000002</v>
      </c>
      <c r="HK314">
        <v>52.192900000000002</v>
      </c>
      <c r="HL314" s="1">
        <v>1.0813740000000001E-2</v>
      </c>
      <c r="HM314">
        <v>4.4163389999999998</v>
      </c>
      <c r="HN314">
        <v>0.64714850000000002</v>
      </c>
      <c r="HO314">
        <v>50.116909999999997</v>
      </c>
      <c r="HP314" s="1">
        <v>8.7746209999999998E-3</v>
      </c>
      <c r="HQ314">
        <v>3.577896</v>
      </c>
      <c r="HR314">
        <v>0.64712700000000001</v>
      </c>
      <c r="HS314">
        <v>48.021380000000001</v>
      </c>
      <c r="HT314" s="1">
        <v>7.3330599999999998E-3</v>
      </c>
      <c r="HU314">
        <v>2.9825050000000002</v>
      </c>
      <c r="HV314">
        <v>0.64711359999999996</v>
      </c>
      <c r="HW314">
        <v>47.239060000000002</v>
      </c>
      <c r="HX314" s="1">
        <v>6.3519750000000002E-3</v>
      </c>
      <c r="HY314">
        <v>2.5765880000000001</v>
      </c>
      <c r="HZ314">
        <v>0.64709320000000004</v>
      </c>
      <c r="IA314">
        <v>48.876980000000003</v>
      </c>
      <c r="IB314" s="1">
        <v>5.686628E-3</v>
      </c>
      <c r="IC314">
        <v>2.3015089999999998</v>
      </c>
      <c r="ID314">
        <v>0.64706929999999996</v>
      </c>
      <c r="IE314">
        <v>53.046410000000002</v>
      </c>
      <c r="IF314" s="1">
        <v>5.219413E-3</v>
      </c>
      <c r="IG314">
        <v>2.1089709999999999</v>
      </c>
      <c r="IH314">
        <v>0.64706520000000001</v>
      </c>
      <c r="II314">
        <v>58.039920000000002</v>
      </c>
      <c r="IJ314" s="1">
        <v>4.8693970000000001E-3</v>
      </c>
      <c r="IK314">
        <v>1.9656309999999999</v>
      </c>
      <c r="IL314">
        <v>0.64706220000000003</v>
      </c>
      <c r="IM314">
        <v>60.34055</v>
      </c>
      <c r="IN314" s="1">
        <v>4.588455E-3</v>
      </c>
      <c r="IO314">
        <v>1.85097</v>
      </c>
      <c r="IP314">
        <v>0.64708299999999996</v>
      </c>
      <c r="IQ314">
        <v>59.396160000000002</v>
      </c>
      <c r="IR314" s="1">
        <v>4.3481409999999998E-3</v>
      </c>
      <c r="IS314">
        <v>1.7535099999999999</v>
      </c>
      <c r="IT314">
        <v>0.64705869999999999</v>
      </c>
      <c r="IU314">
        <v>56.629060000000003</v>
      </c>
      <c r="IV314" s="1">
        <v>4.1348460000000002E-3</v>
      </c>
      <c r="IW314">
        <v>1.667033</v>
      </c>
      <c r="IX314">
        <v>0.64706509999999995</v>
      </c>
      <c r="IY314">
        <v>54.094329999999999</v>
      </c>
      <c r="IZ314" s="1">
        <v>3.9397190000000004E-3</v>
      </c>
      <c r="JA314">
        <v>1.5882050000000001</v>
      </c>
      <c r="JB314">
        <v>0.64706779999999997</v>
      </c>
      <c r="JC314">
        <v>52.562950000000001</v>
      </c>
      <c r="JD314" s="1">
        <v>3.7587800000000002E-3</v>
      </c>
      <c r="JE314">
        <v>1.5152490000000001</v>
      </c>
      <c r="JF314">
        <v>0.64706209999999997</v>
      </c>
      <c r="JG314">
        <v>53.021470000000001</v>
      </c>
      <c r="JH314" s="1">
        <v>3.5897630000000002E-3</v>
      </c>
      <c r="JI314">
        <v>1.4469179999999999</v>
      </c>
      <c r="JJ314">
        <v>0.64705760000000001</v>
      </c>
      <c r="JK314">
        <v>53.761180000000003</v>
      </c>
      <c r="JL314" s="1">
        <v>3.428501E-3</v>
      </c>
      <c r="JM314">
        <v>1.3826849999999999</v>
      </c>
      <c r="JN314">
        <v>0.64707340000000002</v>
      </c>
      <c r="JO314">
        <v>53.600200000000001</v>
      </c>
      <c r="JP314" s="1">
        <v>3.270004E-3</v>
      </c>
      <c r="JQ314">
        <v>1.3220959999999999</v>
      </c>
      <c r="JR314">
        <v>0.64706160000000001</v>
      </c>
      <c r="JS314">
        <v>52.155290000000001</v>
      </c>
      <c r="JT314" s="1">
        <v>3.120875E-3</v>
      </c>
      <c r="JU314">
        <v>1.2649379999999999</v>
      </c>
      <c r="JV314">
        <v>0.64708129999999997</v>
      </c>
      <c r="JW314">
        <v>50.742789999999999</v>
      </c>
      <c r="JX314" s="1">
        <v>2.980576E-3</v>
      </c>
      <c r="JY314">
        <v>1.21092</v>
      </c>
      <c r="JZ314">
        <v>0.64706129999999995</v>
      </c>
      <c r="KA314">
        <v>49.337949999999999</v>
      </c>
      <c r="KB314" s="1">
        <v>2.848396E-3</v>
      </c>
      <c r="KC314">
        <v>1.159783</v>
      </c>
      <c r="KD314">
        <v>0.6470629</v>
      </c>
      <c r="KE314">
        <v>47.76126</v>
      </c>
      <c r="KF314" s="1">
        <v>2.7236579999999999E-3</v>
      </c>
      <c r="KG314">
        <v>1.1113299999999999</v>
      </c>
      <c r="KH314">
        <v>0.64707959999999998</v>
      </c>
      <c r="KI314">
        <v>46.397150000000003</v>
      </c>
      <c r="KJ314" s="1">
        <v>2.605741E-3</v>
      </c>
      <c r="KK314">
        <v>1.065326</v>
      </c>
      <c r="KL314">
        <v>0.64707680000000001</v>
      </c>
      <c r="KM314">
        <v>47.231679999999997</v>
      </c>
      <c r="KN314" s="1">
        <v>2.4942390000000001E-3</v>
      </c>
      <c r="KO314">
        <v>1.0216810000000001</v>
      </c>
      <c r="KP314">
        <v>0.64706640000000004</v>
      </c>
      <c r="KQ314">
        <v>51.103400000000001</v>
      </c>
      <c r="KR314" s="1">
        <v>2.3884470000000001E-3</v>
      </c>
      <c r="KS314">
        <v>0.9801955</v>
      </c>
      <c r="KT314">
        <v>0.64707329999999996</v>
      </c>
      <c r="KU314">
        <v>56.532739999999997</v>
      </c>
      <c r="KV314" s="1">
        <v>2.288474E-3</v>
      </c>
      <c r="KW314">
        <v>0.94080529999999996</v>
      </c>
      <c r="KX314">
        <v>0.64706390000000003</v>
      </c>
      <c r="KY314">
        <v>59.60127</v>
      </c>
      <c r="KZ314" s="1">
        <v>2.193862E-3</v>
      </c>
      <c r="LA314">
        <v>0.90343379999999995</v>
      </c>
      <c r="LB314">
        <v>0.64706870000000005</v>
      </c>
      <c r="LC314">
        <v>58.268909999999998</v>
      </c>
      <c r="LD314" s="1">
        <v>2.1043189999999999E-3</v>
      </c>
      <c r="LE314">
        <v>0.86790659999999997</v>
      </c>
      <c r="LF314">
        <v>0.64706989999999998</v>
      </c>
      <c r="LG314">
        <v>55.047110000000004</v>
      </c>
      <c r="LH314" s="1">
        <v>2.019187E-3</v>
      </c>
      <c r="LI314">
        <v>0.83411780000000002</v>
      </c>
      <c r="LJ314">
        <v>0.64705389999999996</v>
      </c>
      <c r="LK314">
        <v>52.576189999999997</v>
      </c>
      <c r="LL314" s="1">
        <v>1.9382430000000001E-3</v>
      </c>
      <c r="LM314">
        <v>0.80187649999999999</v>
      </c>
      <c r="LN314">
        <v>0.6470494</v>
      </c>
      <c r="LO314">
        <v>51.289569999999998</v>
      </c>
      <c r="LP314" s="1">
        <v>1.8611529999999999E-3</v>
      </c>
      <c r="LQ314">
        <v>0.77111510000000005</v>
      </c>
      <c r="LR314">
        <v>0.64706370000000002</v>
      </c>
      <c r="LS314">
        <v>51.183799999999998</v>
      </c>
      <c r="LT314" s="1">
        <v>1.7877539999999999E-3</v>
      </c>
      <c r="LU314">
        <v>0.74168880000000004</v>
      </c>
      <c r="LV314">
        <v>0.64706560000000002</v>
      </c>
      <c r="LW314">
        <v>52.212069999999997</v>
      </c>
      <c r="LX314" s="1">
        <v>1.7178339999999999E-3</v>
      </c>
      <c r="LY314">
        <v>0.71364669999999997</v>
      </c>
      <c r="LZ314">
        <v>0.64706019999999997</v>
      </c>
      <c r="MA314">
        <v>52.970440000000004</v>
      </c>
      <c r="MB314" s="1">
        <v>1.6511410000000001E-3</v>
      </c>
      <c r="MC314">
        <v>0.68684449999999997</v>
      </c>
      <c r="MD314">
        <v>0.64706669999999999</v>
      </c>
      <c r="ME314">
        <v>53.057749999999999</v>
      </c>
      <c r="MF314" s="1">
        <v>1.587387E-3</v>
      </c>
      <c r="MG314">
        <v>0.66119459999999997</v>
      </c>
      <c r="MH314">
        <v>0.64706370000000002</v>
      </c>
      <c r="MI314">
        <v>51.732170000000004</v>
      </c>
      <c r="MJ314" s="1">
        <v>1.5264860000000001E-3</v>
      </c>
      <c r="MK314">
        <v>0.63668979999999997</v>
      </c>
      <c r="ML314">
        <v>0.64705060000000003</v>
      </c>
      <c r="MM314">
        <v>49.593000000000004</v>
      </c>
      <c r="MN314" s="1">
        <v>1.468013E-3</v>
      </c>
      <c r="MO314">
        <v>0.61323360000000005</v>
      </c>
      <c r="MP314">
        <v>0.64706030000000003</v>
      </c>
      <c r="MQ314">
        <v>47.706899999999997</v>
      </c>
      <c r="MR314" s="1">
        <v>1.412239E-3</v>
      </c>
      <c r="MS314">
        <v>0.59080750000000004</v>
      </c>
      <c r="MT314">
        <v>0.64706529999999995</v>
      </c>
      <c r="MU314">
        <v>46.705480000000001</v>
      </c>
      <c r="MV314" s="1">
        <v>1.358798E-3</v>
      </c>
      <c r="MW314">
        <v>0.56932629999999995</v>
      </c>
      <c r="MX314">
        <v>0.64706870000000005</v>
      </c>
      <c r="MY314">
        <v>47.607610000000001</v>
      </c>
      <c r="MZ314" s="1">
        <v>1.307751E-3</v>
      </c>
      <c r="NA314">
        <v>0.54869369999999995</v>
      </c>
      <c r="NB314">
        <v>0.64705690000000005</v>
      </c>
      <c r="NC314">
        <v>49.357709999999997</v>
      </c>
      <c r="ND314" s="1">
        <v>1.258826E-3</v>
      </c>
      <c r="NE314">
        <v>0.52891429999999995</v>
      </c>
      <c r="NF314">
        <v>0.64705849999999998</v>
      </c>
      <c r="NG314">
        <v>52.051929999999999</v>
      </c>
      <c r="NH314" s="1">
        <v>1.212023E-3</v>
      </c>
      <c r="NI314">
        <v>0.50996770000000002</v>
      </c>
      <c r="NJ314">
        <v>0.64706390000000003</v>
      </c>
      <c r="NK314">
        <v>54.966650000000001</v>
      </c>
      <c r="NL314" s="1">
        <v>1.167188E-3</v>
      </c>
      <c r="NM314">
        <v>0.49178359999999999</v>
      </c>
      <c r="NN314">
        <v>0.64705480000000004</v>
      </c>
      <c r="NO314">
        <v>54.96698</v>
      </c>
      <c r="NP314" s="1">
        <v>1.1244339999999999E-3</v>
      </c>
      <c r="NQ314">
        <v>0.47439409999999999</v>
      </c>
      <c r="NR314">
        <v>0.64706359999999996</v>
      </c>
      <c r="NS314">
        <v>52.016710000000003</v>
      </c>
      <c r="NT314" s="1">
        <v>1.0834830000000001E-3</v>
      </c>
      <c r="NU314">
        <v>0.45772930000000001</v>
      </c>
      <c r="NV314">
        <v>0.64705299999999999</v>
      </c>
      <c r="NW314">
        <v>48.563450000000003</v>
      </c>
      <c r="NX314" s="1">
        <v>1.0443539999999999E-3</v>
      </c>
      <c r="NY314">
        <v>0.4417624</v>
      </c>
      <c r="NZ314">
        <v>0.64705290000000004</v>
      </c>
      <c r="OA314">
        <v>46.623179999999998</v>
      </c>
      <c r="OB314" s="1">
        <v>1.0070789999999999E-3</v>
      </c>
      <c r="OC314">
        <v>0.42645670000000002</v>
      </c>
      <c r="OD314">
        <v>0.64708129999999997</v>
      </c>
      <c r="OE314">
        <v>47.025309999999998</v>
      </c>
      <c r="OF314" s="1">
        <v>9.7140629999999996E-4</v>
      </c>
      <c r="OG314">
        <v>0.41175309999999998</v>
      </c>
      <c r="OH314">
        <v>0.64705190000000001</v>
      </c>
      <c r="OI314">
        <v>47.218559999999997</v>
      </c>
      <c r="OJ314" s="1">
        <v>9.372219E-4</v>
      </c>
      <c r="OK314">
        <v>0.39764349999999998</v>
      </c>
    </row>
    <row r="315" spans="1:401" x14ac:dyDescent="0.35">
      <c r="A315">
        <v>321</v>
      </c>
      <c r="B315" t="s">
        <v>4</v>
      </c>
      <c r="C315" t="s">
        <v>181</v>
      </c>
      <c r="D315" t="s">
        <v>321</v>
      </c>
      <c r="E315">
        <v>900.05</v>
      </c>
      <c r="F315">
        <v>0.72765979999999997</v>
      </c>
      <c r="G315">
        <v>27.187539999999998</v>
      </c>
      <c r="H315">
        <v>0</v>
      </c>
      <c r="I315">
        <v>0</v>
      </c>
      <c r="J315">
        <v>0.72438089999999999</v>
      </c>
      <c r="K315">
        <v>27.393969999999999</v>
      </c>
      <c r="L315">
        <v>0</v>
      </c>
      <c r="M315">
        <v>0</v>
      </c>
      <c r="N315">
        <v>0.72114900000000004</v>
      </c>
      <c r="O315">
        <v>27.416460000000001</v>
      </c>
      <c r="P315">
        <v>0</v>
      </c>
      <c r="Q315">
        <v>0</v>
      </c>
      <c r="R315">
        <v>0.71727430000000003</v>
      </c>
      <c r="S315">
        <v>28.36957</v>
      </c>
      <c r="T315">
        <v>0</v>
      </c>
      <c r="U315">
        <v>0</v>
      </c>
      <c r="V315">
        <v>0.71222890000000005</v>
      </c>
      <c r="W315">
        <v>29.488779999999998</v>
      </c>
      <c r="X315">
        <v>0</v>
      </c>
      <c r="Y315">
        <v>0</v>
      </c>
      <c r="Z315">
        <v>0.70703950000000004</v>
      </c>
      <c r="AA315">
        <v>29.882480000000001</v>
      </c>
      <c r="AB315">
        <v>0</v>
      </c>
      <c r="AC315">
        <v>0</v>
      </c>
      <c r="AD315">
        <v>0.70191789999999998</v>
      </c>
      <c r="AE315">
        <v>29.30911</v>
      </c>
      <c r="AF315">
        <v>0</v>
      </c>
      <c r="AG315">
        <v>0</v>
      </c>
      <c r="AH315">
        <v>0.69680019999999998</v>
      </c>
      <c r="AI315">
        <v>28.396350000000002</v>
      </c>
      <c r="AJ315">
        <v>0</v>
      </c>
      <c r="AK315">
        <v>0</v>
      </c>
      <c r="AL315">
        <v>0.69171490000000002</v>
      </c>
      <c r="AM315">
        <v>27.84449</v>
      </c>
      <c r="AN315">
        <v>0</v>
      </c>
      <c r="AO315">
        <v>0</v>
      </c>
      <c r="AP315">
        <v>0.68697490000000005</v>
      </c>
      <c r="AQ315">
        <v>28.584820000000001</v>
      </c>
      <c r="AR315">
        <v>0</v>
      </c>
      <c r="AS315">
        <v>0</v>
      </c>
      <c r="AT315">
        <v>0.68254459999999995</v>
      </c>
      <c r="AU315">
        <v>30.388480000000001</v>
      </c>
      <c r="AV315">
        <v>0</v>
      </c>
      <c r="AW315">
        <v>0</v>
      </c>
      <c r="AX315">
        <v>0.67869489999999999</v>
      </c>
      <c r="AY315">
        <v>32.736840000000001</v>
      </c>
      <c r="AZ315">
        <v>0</v>
      </c>
      <c r="BA315">
        <v>0</v>
      </c>
      <c r="BB315">
        <v>0.67477109999999996</v>
      </c>
      <c r="BC315">
        <v>34.54074</v>
      </c>
      <c r="BD315">
        <v>0</v>
      </c>
      <c r="BE315">
        <v>0</v>
      </c>
      <c r="BF315">
        <v>0.6703479</v>
      </c>
      <c r="BG315">
        <v>34.824150000000003</v>
      </c>
      <c r="BH315">
        <v>0</v>
      </c>
      <c r="BI315">
        <v>0</v>
      </c>
      <c r="BJ315">
        <v>0.66610239999999998</v>
      </c>
      <c r="BK315">
        <v>34.012860000000003</v>
      </c>
      <c r="BL315">
        <v>0</v>
      </c>
      <c r="BM315">
        <v>0</v>
      </c>
      <c r="BN315">
        <v>0.66196350000000004</v>
      </c>
      <c r="BO315">
        <v>33.181840000000001</v>
      </c>
      <c r="BP315">
        <v>0</v>
      </c>
      <c r="BQ315">
        <v>0</v>
      </c>
      <c r="BR315">
        <v>0.65808529999999998</v>
      </c>
      <c r="BS315">
        <v>32.690429999999999</v>
      </c>
      <c r="BT315" s="1">
        <v>4.3451230000000001E-36</v>
      </c>
      <c r="BU315" s="1">
        <v>1.74652E-33</v>
      </c>
      <c r="BV315">
        <v>0.65440799999999999</v>
      </c>
      <c r="BW315">
        <v>33.060600000000001</v>
      </c>
      <c r="BX315" s="1">
        <v>2.7865889999999998E-25</v>
      </c>
      <c r="BY315" s="1">
        <v>7.4379059999999996E-23</v>
      </c>
      <c r="BZ315">
        <v>0.65084580000000003</v>
      </c>
      <c r="CA315">
        <v>33.484580000000001</v>
      </c>
      <c r="CB315" s="1">
        <v>2.7865919999999998E-20</v>
      </c>
      <c r="CC315" s="1">
        <v>1.118814E-17</v>
      </c>
      <c r="CD315">
        <v>0.64755640000000003</v>
      </c>
      <c r="CE315">
        <v>33.779710000000001</v>
      </c>
      <c r="CF315" s="1">
        <v>3.950404E-14</v>
      </c>
      <c r="CG315" s="1">
        <v>1.152114E-11</v>
      </c>
      <c r="CH315">
        <v>0.64488769999999995</v>
      </c>
      <c r="CI315">
        <v>33.39114</v>
      </c>
      <c r="CJ315" s="1">
        <v>1.08496E-10</v>
      </c>
      <c r="CK315" s="1">
        <v>3.2887330000000001E-8</v>
      </c>
      <c r="CL315">
        <v>0.64270130000000003</v>
      </c>
      <c r="CM315">
        <v>32.724910000000001</v>
      </c>
      <c r="CN315" s="1">
        <v>4.5574489999999999E-8</v>
      </c>
      <c r="CO315" s="1">
        <v>1.4363E-5</v>
      </c>
      <c r="CP315">
        <v>0.64088659999999997</v>
      </c>
      <c r="CQ315">
        <v>31.908429999999999</v>
      </c>
      <c r="CR315" s="1">
        <v>5.7832339999999996E-6</v>
      </c>
      <c r="CS315" s="1">
        <v>1.884096E-3</v>
      </c>
      <c r="CT315">
        <v>0.63935350000000002</v>
      </c>
      <c r="CU315">
        <v>31.487500000000001</v>
      </c>
      <c r="CV315" s="1">
        <v>2.974629E-4</v>
      </c>
      <c r="CW315" s="1">
        <v>9.9931779999999998E-2</v>
      </c>
      <c r="CX315">
        <v>0.63798339999999998</v>
      </c>
      <c r="CY315">
        <v>31.71904</v>
      </c>
      <c r="CZ315" s="1">
        <v>7.3591339999999998E-3</v>
      </c>
      <c r="DA315">
        <v>2.5448</v>
      </c>
      <c r="DB315">
        <v>0.63663239999999999</v>
      </c>
      <c r="DC315">
        <v>33.086829999999999</v>
      </c>
      <c r="DD315" s="1">
        <v>9.8447430000000002E-2</v>
      </c>
      <c r="DE315">
        <v>34.955869999999997</v>
      </c>
      <c r="DF315">
        <v>0.63523909999999995</v>
      </c>
      <c r="DG315">
        <v>35.601500000000001</v>
      </c>
      <c r="DH315">
        <v>0.77515330000000005</v>
      </c>
      <c r="DI315">
        <v>282.0333</v>
      </c>
      <c r="DJ315">
        <v>0.63366509999999998</v>
      </c>
      <c r="DK315">
        <v>39.444299999999998</v>
      </c>
      <c r="DL315">
        <v>3.8403619999999998</v>
      </c>
      <c r="DM315">
        <v>1429.9949999999999</v>
      </c>
      <c r="DN315">
        <v>0.63189879999999998</v>
      </c>
      <c r="DO315">
        <v>43.36542</v>
      </c>
      <c r="DP315">
        <v>12.654450000000001</v>
      </c>
      <c r="DQ315">
        <v>4817.2240000000002</v>
      </c>
      <c r="DR315">
        <v>0.62985809999999998</v>
      </c>
      <c r="DS315">
        <v>44.213509999999999</v>
      </c>
      <c r="DT315">
        <v>29.086010000000002</v>
      </c>
      <c r="DU315">
        <v>11306.04</v>
      </c>
      <c r="DV315">
        <v>0.62760070000000001</v>
      </c>
      <c r="DW315">
        <v>42.683309999999999</v>
      </c>
      <c r="DX315">
        <v>48.604570000000002</v>
      </c>
      <c r="DY315">
        <v>19270.009999999998</v>
      </c>
      <c r="DZ315">
        <v>0.62523439999999997</v>
      </c>
      <c r="EA315">
        <v>40.880360000000003</v>
      </c>
      <c r="EB315">
        <v>61.294780000000003</v>
      </c>
      <c r="EC315">
        <v>24749.01</v>
      </c>
      <c r="ED315">
        <v>0.62267640000000002</v>
      </c>
      <c r="EE315">
        <v>40.135559999999998</v>
      </c>
      <c r="EF315">
        <v>60.289360000000002</v>
      </c>
      <c r="EG315">
        <v>24767.06</v>
      </c>
      <c r="EH315">
        <v>0.61992190000000003</v>
      </c>
      <c r="EI315">
        <v>40.473930000000003</v>
      </c>
      <c r="EJ315">
        <v>47.623040000000003</v>
      </c>
      <c r="EK315">
        <v>19883.099999999999</v>
      </c>
      <c r="EL315">
        <v>0.61710050000000005</v>
      </c>
      <c r="EM315">
        <v>41.81794</v>
      </c>
      <c r="EN315">
        <v>31.035499999999999</v>
      </c>
      <c r="EO315">
        <v>13154.79</v>
      </c>
      <c r="EP315">
        <v>0.61426429999999999</v>
      </c>
      <c r="EQ315">
        <v>44.790100000000002</v>
      </c>
      <c r="ER315">
        <v>17.10145</v>
      </c>
      <c r="ES315">
        <v>7351.3639999999996</v>
      </c>
      <c r="ET315">
        <v>0.61162229999999995</v>
      </c>
      <c r="EU315">
        <v>47.810630000000003</v>
      </c>
      <c r="EV315">
        <v>8.1445880000000006</v>
      </c>
      <c r="EW315">
        <v>3547.415</v>
      </c>
      <c r="EX315">
        <v>0.60922500000000002</v>
      </c>
      <c r="EY315">
        <v>47.898969999999998</v>
      </c>
      <c r="EZ315">
        <v>3.4250989999999999</v>
      </c>
      <c r="FA315">
        <v>1508.558</v>
      </c>
      <c r="FB315">
        <v>0.60702219999999996</v>
      </c>
      <c r="FC315">
        <v>46.353760000000001</v>
      </c>
      <c r="FD315">
        <v>1.298522</v>
      </c>
      <c r="FE315">
        <v>577.54949999999997</v>
      </c>
      <c r="FF315">
        <v>0.60510220000000003</v>
      </c>
      <c r="FG315">
        <v>44.603549999999998</v>
      </c>
      <c r="FH315">
        <v>0.45863500000000001</v>
      </c>
      <c r="FI315">
        <v>205.2868</v>
      </c>
      <c r="FJ315">
        <v>0.6034931</v>
      </c>
      <c r="FK315">
        <v>44.167360000000002</v>
      </c>
      <c r="FL315">
        <v>0.16230130000000001</v>
      </c>
      <c r="FM315">
        <v>72.479240000000004</v>
      </c>
      <c r="FN315">
        <v>0.60217169999999998</v>
      </c>
      <c r="FO315">
        <v>45.598030000000001</v>
      </c>
      <c r="FP315" s="1">
        <v>6.8198300000000003E-2</v>
      </c>
      <c r="FQ315">
        <v>29.86159</v>
      </c>
      <c r="FR315">
        <v>0.60110419999999998</v>
      </c>
      <c r="FS315">
        <v>47.802410000000002</v>
      </c>
      <c r="FT315" s="1">
        <v>4.1745810000000001E-2</v>
      </c>
      <c r="FU315">
        <v>17.73762</v>
      </c>
      <c r="FV315">
        <v>0.60026809999999997</v>
      </c>
      <c r="FW315">
        <v>50.124299999999998</v>
      </c>
      <c r="FX315">
        <v>3.5622670000000002E-2</v>
      </c>
      <c r="FY315">
        <v>14.87299</v>
      </c>
      <c r="FZ315">
        <v>0.59961730000000002</v>
      </c>
      <c r="GA315">
        <v>50.828150000000001</v>
      </c>
      <c r="GB315">
        <v>3.451481E-2</v>
      </c>
      <c r="GC315">
        <v>14.352069999999999</v>
      </c>
      <c r="GD315">
        <v>0.59912620000000005</v>
      </c>
      <c r="GE315">
        <v>50.001629999999999</v>
      </c>
      <c r="GF315" s="1">
        <v>3.3874920000000003E-2</v>
      </c>
      <c r="GG315">
        <v>14.099500000000001</v>
      </c>
      <c r="GH315">
        <v>0.59877860000000005</v>
      </c>
      <c r="GI315">
        <v>47.918810000000001</v>
      </c>
      <c r="GJ315" s="1">
        <v>3.2573449999999997E-2</v>
      </c>
      <c r="GK315">
        <v>13.58553</v>
      </c>
      <c r="GL315">
        <v>0.59852269999999996</v>
      </c>
      <c r="GM315">
        <v>45.858029999999999</v>
      </c>
      <c r="GN315" s="1">
        <v>3.0502680000000001E-2</v>
      </c>
      <c r="GO315">
        <v>12.7484</v>
      </c>
      <c r="GP315">
        <v>0.59833139999999996</v>
      </c>
      <c r="GQ315">
        <v>44.551830000000002</v>
      </c>
      <c r="GR315" s="1">
        <v>2.7768939999999999E-2</v>
      </c>
      <c r="GS315">
        <v>11.63087</v>
      </c>
      <c r="GT315">
        <v>0.59820119999999999</v>
      </c>
      <c r="GU315">
        <v>45.677399999999999</v>
      </c>
      <c r="GV315" s="1">
        <v>2.451472E-2</v>
      </c>
      <c r="GW315">
        <v>10.291829999999999</v>
      </c>
      <c r="GX315">
        <v>0.59811879999999995</v>
      </c>
      <c r="GY315">
        <v>48.076500000000003</v>
      </c>
      <c r="GZ315" s="1">
        <v>2.092633E-2</v>
      </c>
      <c r="HA315">
        <v>8.807734</v>
      </c>
      <c r="HB315">
        <v>0.59804610000000002</v>
      </c>
      <c r="HC315">
        <v>51.219659999999998</v>
      </c>
      <c r="HD315" s="1">
        <v>1.7298999999999998E-2</v>
      </c>
      <c r="HE315">
        <v>7.2964539999999998</v>
      </c>
      <c r="HF315">
        <v>0.59800920000000002</v>
      </c>
      <c r="HG315">
        <v>53.051220000000001</v>
      </c>
      <c r="HH315" s="1">
        <v>1.395832E-2</v>
      </c>
      <c r="HI315">
        <v>5.8959919999999997</v>
      </c>
      <c r="HJ315">
        <v>0.59797500000000003</v>
      </c>
      <c r="HK315">
        <v>52.271500000000003</v>
      </c>
      <c r="HL315" s="1">
        <v>1.116843E-2</v>
      </c>
      <c r="HM315">
        <v>4.7180710000000001</v>
      </c>
      <c r="HN315">
        <v>0.5979797</v>
      </c>
      <c r="HO315">
        <v>50.266120000000001</v>
      </c>
      <c r="HP315" s="1">
        <v>9.0353029999999997E-3</v>
      </c>
      <c r="HQ315">
        <v>3.8118650000000001</v>
      </c>
      <c r="HR315">
        <v>0.59796150000000003</v>
      </c>
      <c r="HS315">
        <v>48.077399999999997</v>
      </c>
      <c r="HT315" s="1">
        <v>7.5137770000000001E-3</v>
      </c>
      <c r="HU315">
        <v>3.162747</v>
      </c>
      <c r="HV315">
        <v>0.59795549999999997</v>
      </c>
      <c r="HW315">
        <v>47.214239999999997</v>
      </c>
      <c r="HX315" s="1">
        <v>6.4741699999999996E-3</v>
      </c>
      <c r="HY315">
        <v>2.718324</v>
      </c>
      <c r="HZ315">
        <v>0.59795120000000002</v>
      </c>
      <c r="IA315">
        <v>48.859819999999999</v>
      </c>
      <c r="IB315" s="1">
        <v>5.7701840000000003E-3</v>
      </c>
      <c r="IC315">
        <v>2.4174519999999999</v>
      </c>
      <c r="ID315">
        <v>0.5979468</v>
      </c>
      <c r="IE315">
        <v>53.052959999999999</v>
      </c>
      <c r="IF315" s="1">
        <v>5.2793919999999999E-3</v>
      </c>
      <c r="IG315">
        <v>2.2082320000000002</v>
      </c>
      <c r="IH315">
        <v>0.5979293</v>
      </c>
      <c r="II315">
        <v>58.058459999999997</v>
      </c>
      <c r="IJ315" s="1">
        <v>4.9154580000000002E-3</v>
      </c>
      <c r="IK315">
        <v>2.0540029999999998</v>
      </c>
      <c r="IL315">
        <v>0.59795290000000001</v>
      </c>
      <c r="IM315">
        <v>60.386629999999997</v>
      </c>
      <c r="IN315" s="1">
        <v>4.6265020000000002E-3</v>
      </c>
      <c r="IO315">
        <v>1.9319200000000001</v>
      </c>
      <c r="IP315">
        <v>0.5979449</v>
      </c>
      <c r="IQ315">
        <v>59.550719999999998</v>
      </c>
      <c r="IR315" s="1">
        <v>4.381111E-3</v>
      </c>
      <c r="IS315">
        <v>1.8289550000000001</v>
      </c>
      <c r="IT315">
        <v>0.59796700000000003</v>
      </c>
      <c r="IU315">
        <v>56.816090000000003</v>
      </c>
      <c r="IV315" s="1">
        <v>4.1645500000000004E-3</v>
      </c>
      <c r="IW315">
        <v>1.738032</v>
      </c>
      <c r="IX315">
        <v>0.59795469999999995</v>
      </c>
      <c r="IY315">
        <v>54.200409999999998</v>
      </c>
      <c r="IZ315" s="1">
        <v>3.9670230000000001E-3</v>
      </c>
      <c r="JA315">
        <v>1.655424</v>
      </c>
      <c r="JB315">
        <v>0.5979373</v>
      </c>
      <c r="JC315">
        <v>52.592649999999999</v>
      </c>
      <c r="JD315" s="1">
        <v>3.7841659999999998E-3</v>
      </c>
      <c r="JE315">
        <v>1.57911</v>
      </c>
      <c r="JF315">
        <v>0.59795189999999998</v>
      </c>
      <c r="JG315">
        <v>53.064140000000002</v>
      </c>
      <c r="JH315" s="1">
        <v>3.6136010000000001E-3</v>
      </c>
      <c r="JI315">
        <v>1.5077229999999999</v>
      </c>
      <c r="JJ315">
        <v>0.59794970000000003</v>
      </c>
      <c r="JK315">
        <v>53.727209999999999</v>
      </c>
      <c r="JL315" s="1">
        <v>3.4509470000000002E-3</v>
      </c>
      <c r="JM315">
        <v>1.4406600000000001</v>
      </c>
      <c r="JN315">
        <v>0.5979525</v>
      </c>
      <c r="JO315">
        <v>53.633740000000003</v>
      </c>
      <c r="JP315" s="1">
        <v>3.291137E-3</v>
      </c>
      <c r="JQ315">
        <v>1.377432</v>
      </c>
      <c r="JR315">
        <v>0.59795489999999996</v>
      </c>
      <c r="JS315">
        <v>52.248069999999998</v>
      </c>
      <c r="JT315" s="1">
        <v>3.1407610000000002E-3</v>
      </c>
      <c r="JU315">
        <v>1.317755</v>
      </c>
      <c r="JV315">
        <v>0.59795699999999996</v>
      </c>
      <c r="JW315">
        <v>50.814480000000003</v>
      </c>
      <c r="JX315" s="1">
        <v>2.999355E-3</v>
      </c>
      <c r="JY315">
        <v>1.2614030000000001</v>
      </c>
      <c r="JZ315">
        <v>0.59794670000000005</v>
      </c>
      <c r="KA315">
        <v>49.408349999999999</v>
      </c>
      <c r="KB315" s="1">
        <v>2.8661009999999998E-3</v>
      </c>
      <c r="KC315">
        <v>1.208037</v>
      </c>
      <c r="KD315">
        <v>0.5979506</v>
      </c>
      <c r="KE315">
        <v>47.828560000000003</v>
      </c>
      <c r="KF315" s="1">
        <v>2.7404130000000001E-3</v>
      </c>
      <c r="KG315">
        <v>1.157486</v>
      </c>
      <c r="KH315">
        <v>0.59795659999999995</v>
      </c>
      <c r="KI315">
        <v>46.41283</v>
      </c>
      <c r="KJ315" s="1">
        <v>2.6216339999999999E-3</v>
      </c>
      <c r="KK315">
        <v>1.1095250000000001</v>
      </c>
      <c r="KL315">
        <v>0.59795359999999997</v>
      </c>
      <c r="KM315">
        <v>47.265239999999999</v>
      </c>
      <c r="KN315" s="1">
        <v>2.5093170000000001E-3</v>
      </c>
      <c r="KO315">
        <v>1.064012</v>
      </c>
      <c r="KP315">
        <v>0.59794460000000005</v>
      </c>
      <c r="KQ315">
        <v>51.132069999999999</v>
      </c>
      <c r="KR315" s="1">
        <v>2.4027380000000002E-3</v>
      </c>
      <c r="KS315">
        <v>1.020743</v>
      </c>
      <c r="KT315">
        <v>0.59794789999999998</v>
      </c>
      <c r="KU315">
        <v>56.556469999999997</v>
      </c>
      <c r="KV315" s="1">
        <v>2.302021E-3</v>
      </c>
      <c r="KW315">
        <v>0.97966759999999997</v>
      </c>
      <c r="KX315">
        <v>0.59795019999999999</v>
      </c>
      <c r="KY315">
        <v>59.625900000000001</v>
      </c>
      <c r="KZ315" s="1">
        <v>2.20666E-3</v>
      </c>
      <c r="LA315">
        <v>0.9406757</v>
      </c>
      <c r="LB315">
        <v>0.59794689999999995</v>
      </c>
      <c r="LC315">
        <v>58.358080000000001</v>
      </c>
      <c r="LD315" s="1">
        <v>2.1164980000000001E-3</v>
      </c>
      <c r="LE315">
        <v>0.90364319999999998</v>
      </c>
      <c r="LF315">
        <v>0.59794720000000001</v>
      </c>
      <c r="LG315">
        <v>55.224699999999999</v>
      </c>
      <c r="LH315" s="1">
        <v>2.0307720000000001E-3</v>
      </c>
      <c r="LI315">
        <v>0.86842410000000003</v>
      </c>
      <c r="LJ315">
        <v>0.59794749999999997</v>
      </c>
      <c r="LK315">
        <v>52.652659999999997</v>
      </c>
      <c r="LL315" s="1">
        <v>1.9492999999999999E-3</v>
      </c>
      <c r="LM315">
        <v>0.83482020000000001</v>
      </c>
      <c r="LN315">
        <v>0.59793870000000005</v>
      </c>
      <c r="LO315">
        <v>51.241999999999997</v>
      </c>
      <c r="LP315" s="1">
        <v>1.8716609999999999E-3</v>
      </c>
      <c r="LQ315">
        <v>0.80274369999999995</v>
      </c>
      <c r="LR315">
        <v>0.59795120000000002</v>
      </c>
      <c r="LS315">
        <v>51.178310000000003</v>
      </c>
      <c r="LT315" s="1">
        <v>1.7977760000000001E-3</v>
      </c>
      <c r="LU315">
        <v>0.77209410000000001</v>
      </c>
      <c r="LV315">
        <v>0.59795609999999999</v>
      </c>
      <c r="LW315">
        <v>52.237189999999998</v>
      </c>
      <c r="LX315" s="1">
        <v>1.7274230000000001E-3</v>
      </c>
      <c r="LY315">
        <v>0.74287859999999994</v>
      </c>
      <c r="LZ315">
        <v>0.59794709999999995</v>
      </c>
      <c r="MA315">
        <v>52.983820000000001</v>
      </c>
      <c r="MB315" s="1">
        <v>1.660248E-3</v>
      </c>
      <c r="MC315">
        <v>0.71493770000000001</v>
      </c>
      <c r="MD315">
        <v>0.59795750000000003</v>
      </c>
      <c r="ME315">
        <v>53.17642</v>
      </c>
      <c r="MF315" s="1">
        <v>1.59611E-3</v>
      </c>
      <c r="MG315">
        <v>0.68822220000000001</v>
      </c>
      <c r="MH315">
        <v>0.59795089999999995</v>
      </c>
      <c r="MI315">
        <v>51.82443</v>
      </c>
      <c r="MJ315" s="1">
        <v>1.534809E-3</v>
      </c>
      <c r="MK315">
        <v>0.66268859999999996</v>
      </c>
      <c r="ML315">
        <v>0.5979449</v>
      </c>
      <c r="MM315">
        <v>49.660290000000003</v>
      </c>
      <c r="MN315" s="1">
        <v>1.4759630000000001E-3</v>
      </c>
      <c r="MO315">
        <v>0.63824689999999995</v>
      </c>
      <c r="MP315">
        <v>0.59795920000000002</v>
      </c>
      <c r="MQ315">
        <v>47.768880000000003</v>
      </c>
      <c r="MR315" s="1">
        <v>1.4198500000000001E-3</v>
      </c>
      <c r="MS315">
        <v>0.61488940000000003</v>
      </c>
      <c r="MT315">
        <v>0.59793370000000001</v>
      </c>
      <c r="MU315">
        <v>46.676459999999999</v>
      </c>
      <c r="MV315" s="1">
        <v>1.3660740000000001E-3</v>
      </c>
      <c r="MW315">
        <v>0.59251989999999999</v>
      </c>
      <c r="MX315">
        <v>0.59795860000000001</v>
      </c>
      <c r="MY315">
        <v>47.571559999999998</v>
      </c>
      <c r="MZ315" s="1">
        <v>1.3147289999999999E-3</v>
      </c>
      <c r="NA315">
        <v>0.57104580000000005</v>
      </c>
      <c r="NB315">
        <v>0.59794959999999997</v>
      </c>
      <c r="NC315">
        <v>49.318040000000003</v>
      </c>
      <c r="ND315" s="1">
        <v>1.265508E-3</v>
      </c>
      <c r="NE315">
        <v>0.55043370000000003</v>
      </c>
      <c r="NF315">
        <v>0.59795209999999999</v>
      </c>
      <c r="NG315">
        <v>52.074109999999997</v>
      </c>
      <c r="NH315" s="1">
        <v>1.218415E-3</v>
      </c>
      <c r="NI315">
        <v>0.53069940000000004</v>
      </c>
      <c r="NJ315">
        <v>0.59795050000000005</v>
      </c>
      <c r="NK315">
        <v>55.04383</v>
      </c>
      <c r="NL315" s="1">
        <v>1.17329E-3</v>
      </c>
      <c r="NM315">
        <v>0.51175680000000001</v>
      </c>
      <c r="NN315">
        <v>0.59794780000000003</v>
      </c>
      <c r="NO315">
        <v>55.023710000000001</v>
      </c>
      <c r="NP315" s="1">
        <v>1.1302759999999999E-3</v>
      </c>
      <c r="NQ315">
        <v>0.49365029999999999</v>
      </c>
      <c r="NR315">
        <v>0.59793280000000004</v>
      </c>
      <c r="NS315">
        <v>52.186230000000002</v>
      </c>
      <c r="NT315" s="1">
        <v>1.0890769999999999E-3</v>
      </c>
      <c r="NU315">
        <v>0.47628999999999999</v>
      </c>
      <c r="NV315">
        <v>0.59791810000000001</v>
      </c>
      <c r="NW315">
        <v>48.749609999999997</v>
      </c>
      <c r="NX315" s="1">
        <v>1.049688E-3</v>
      </c>
      <c r="NY315">
        <v>0.45964880000000002</v>
      </c>
      <c r="NZ315">
        <v>0.59793980000000002</v>
      </c>
      <c r="OA315">
        <v>46.683450000000001</v>
      </c>
      <c r="OB315" s="1">
        <v>1.012198E-3</v>
      </c>
      <c r="OC315">
        <v>0.44371430000000001</v>
      </c>
      <c r="OD315">
        <v>0.5979546</v>
      </c>
      <c r="OE315">
        <v>47.065240000000003</v>
      </c>
      <c r="OF315" s="1">
        <v>9.7633940000000003E-4</v>
      </c>
      <c r="OG315">
        <v>0.42841610000000002</v>
      </c>
      <c r="OH315">
        <v>0.59795220000000004</v>
      </c>
      <c r="OI315">
        <v>47.190350000000002</v>
      </c>
      <c r="OJ315" s="1">
        <v>9.4195539999999999E-4</v>
      </c>
      <c r="OK315">
        <v>0.41371819999999998</v>
      </c>
    </row>
    <row r="316" spans="1:401" x14ac:dyDescent="0.35">
      <c r="A316">
        <v>322</v>
      </c>
      <c r="B316" t="s">
        <v>4</v>
      </c>
      <c r="C316" t="s">
        <v>181</v>
      </c>
      <c r="D316" t="s">
        <v>322</v>
      </c>
      <c r="E316">
        <v>940.88099999999997</v>
      </c>
      <c r="F316">
        <v>0.72153440000000002</v>
      </c>
      <c r="G316">
        <v>27.225619999999999</v>
      </c>
      <c r="H316">
        <v>0</v>
      </c>
      <c r="I316">
        <v>0</v>
      </c>
      <c r="J316">
        <v>0.71637340000000005</v>
      </c>
      <c r="K316">
        <v>27.434470000000001</v>
      </c>
      <c r="L316">
        <v>0</v>
      </c>
      <c r="M316">
        <v>0</v>
      </c>
      <c r="N316">
        <v>0.71131739999999999</v>
      </c>
      <c r="O316">
        <v>27.41648</v>
      </c>
      <c r="P316">
        <v>0</v>
      </c>
      <c r="Q316">
        <v>0</v>
      </c>
      <c r="R316">
        <v>0.706978</v>
      </c>
      <c r="S316">
        <v>28.383659999999999</v>
      </c>
      <c r="T316">
        <v>0</v>
      </c>
      <c r="U316">
        <v>0</v>
      </c>
      <c r="V316">
        <v>0.70254439999999996</v>
      </c>
      <c r="W316">
        <v>29.44821</v>
      </c>
      <c r="X316">
        <v>0</v>
      </c>
      <c r="Y316">
        <v>0</v>
      </c>
      <c r="Z316">
        <v>0.69794259999999997</v>
      </c>
      <c r="AA316">
        <v>29.86814</v>
      </c>
      <c r="AB316">
        <v>0</v>
      </c>
      <c r="AC316">
        <v>0</v>
      </c>
      <c r="AD316">
        <v>0.69339799999999996</v>
      </c>
      <c r="AE316">
        <v>29.336849999999998</v>
      </c>
      <c r="AF316">
        <v>0</v>
      </c>
      <c r="AG316">
        <v>0</v>
      </c>
      <c r="AH316">
        <v>0.68886060000000005</v>
      </c>
      <c r="AI316">
        <v>28.4373</v>
      </c>
      <c r="AJ316">
        <v>0</v>
      </c>
      <c r="AK316">
        <v>0</v>
      </c>
      <c r="AL316">
        <v>0.6843612</v>
      </c>
      <c r="AM316">
        <v>27.896730000000002</v>
      </c>
      <c r="AN316">
        <v>0</v>
      </c>
      <c r="AO316">
        <v>0</v>
      </c>
      <c r="AP316">
        <v>0.68018900000000004</v>
      </c>
      <c r="AQ316">
        <v>28.66893</v>
      </c>
      <c r="AR316">
        <v>0</v>
      </c>
      <c r="AS316">
        <v>0</v>
      </c>
      <c r="AT316">
        <v>0.67635109999999998</v>
      </c>
      <c r="AU316">
        <v>30.455490000000001</v>
      </c>
      <c r="AV316">
        <v>0</v>
      </c>
      <c r="AW316">
        <v>0</v>
      </c>
      <c r="AX316">
        <v>0.67311730000000003</v>
      </c>
      <c r="AY316">
        <v>32.804859999999998</v>
      </c>
      <c r="AZ316">
        <v>0</v>
      </c>
      <c r="BA316">
        <v>0</v>
      </c>
      <c r="BB316">
        <v>0.66988210000000004</v>
      </c>
      <c r="BC316">
        <v>34.592709999999997</v>
      </c>
      <c r="BD316">
        <v>0</v>
      </c>
      <c r="BE316">
        <v>0</v>
      </c>
      <c r="BF316">
        <v>0.66636759999999995</v>
      </c>
      <c r="BG316">
        <v>34.848660000000002</v>
      </c>
      <c r="BH316">
        <v>0</v>
      </c>
      <c r="BI316">
        <v>0</v>
      </c>
      <c r="BJ316">
        <v>0.66285989999999995</v>
      </c>
      <c r="BK316">
        <v>34.045940000000002</v>
      </c>
      <c r="BL316">
        <v>0</v>
      </c>
      <c r="BM316">
        <v>0</v>
      </c>
      <c r="BN316">
        <v>0.65941720000000004</v>
      </c>
      <c r="BO316">
        <v>33.194679999999998</v>
      </c>
      <c r="BP316">
        <v>0</v>
      </c>
      <c r="BQ316">
        <v>0</v>
      </c>
      <c r="BR316">
        <v>0.6562076</v>
      </c>
      <c r="BS316">
        <v>32.695030000000003</v>
      </c>
      <c r="BT316" s="1">
        <v>6.1421170000000001E-37</v>
      </c>
      <c r="BU316" s="1">
        <v>2.6549639999999999E-34</v>
      </c>
      <c r="BV316">
        <v>0.65319229999999995</v>
      </c>
      <c r="BW316">
        <v>33.129939999999998</v>
      </c>
      <c r="BX316" s="1">
        <v>4.210586E-26</v>
      </c>
      <c r="BY316" s="1">
        <v>1.473518E-23</v>
      </c>
      <c r="BZ316">
        <v>0.65024479999999996</v>
      </c>
      <c r="CA316">
        <v>33.559280000000001</v>
      </c>
      <c r="CB316" s="1">
        <v>4.7893220000000001E-21</v>
      </c>
      <c r="CC316" s="1">
        <v>2.0666160000000001E-18</v>
      </c>
      <c r="CD316">
        <v>0.64754409999999996</v>
      </c>
      <c r="CE316">
        <v>33.89367</v>
      </c>
      <c r="CF316" s="1">
        <v>1.566685E-14</v>
      </c>
      <c r="CG316" s="1">
        <v>4.7709159999999997E-12</v>
      </c>
      <c r="CH316">
        <v>0.64547750000000004</v>
      </c>
      <c r="CI316">
        <v>33.491819999999997</v>
      </c>
      <c r="CJ316" s="1">
        <v>5.3884160000000003E-11</v>
      </c>
      <c r="CK316" s="1">
        <v>1.7050399999999999E-8</v>
      </c>
      <c r="CL316">
        <v>0.64386220000000005</v>
      </c>
      <c r="CM316">
        <v>32.776380000000003</v>
      </c>
      <c r="CN316" s="1">
        <v>2.5685830000000001E-8</v>
      </c>
      <c r="CO316" s="1">
        <v>8.4732909999999994E-6</v>
      </c>
      <c r="CP316">
        <v>0.64253380000000004</v>
      </c>
      <c r="CQ316">
        <v>31.936430000000001</v>
      </c>
      <c r="CR316" s="1">
        <v>3.5795159999999998E-6</v>
      </c>
      <c r="CS316" s="1">
        <v>1.223972E-3</v>
      </c>
      <c r="CT316">
        <v>0.64143329999999998</v>
      </c>
      <c r="CU316">
        <v>31.44425</v>
      </c>
      <c r="CV316" s="1">
        <v>1.9881780000000001E-4</v>
      </c>
      <c r="CW316" s="1">
        <v>7.028334E-2</v>
      </c>
      <c r="CX316">
        <v>0.64047290000000001</v>
      </c>
      <c r="CY316">
        <v>31.662430000000001</v>
      </c>
      <c r="CZ316" s="1">
        <v>5.2556210000000003E-3</v>
      </c>
      <c r="DA316">
        <v>1.9169670000000001</v>
      </c>
      <c r="DB316">
        <v>0.63948150000000004</v>
      </c>
      <c r="DC316">
        <v>33.075470000000003</v>
      </c>
      <c r="DD316">
        <v>7.4573200000000006E-2</v>
      </c>
      <c r="DE316">
        <v>27.991849999999999</v>
      </c>
      <c r="DF316">
        <v>0.63843209999999995</v>
      </c>
      <c r="DG316">
        <v>35.631970000000003</v>
      </c>
      <c r="DH316">
        <v>0.6192822</v>
      </c>
      <c r="DI316">
        <v>238.68530000000001</v>
      </c>
      <c r="DJ316">
        <v>0.63724559999999997</v>
      </c>
      <c r="DK316">
        <v>39.565469999999998</v>
      </c>
      <c r="DL316">
        <v>3.2208760000000001</v>
      </c>
      <c r="DM316">
        <v>1272.8320000000001</v>
      </c>
      <c r="DN316">
        <v>0.63589070000000003</v>
      </c>
      <c r="DO316">
        <v>43.515090000000001</v>
      </c>
      <c r="DP316">
        <v>11.09657</v>
      </c>
      <c r="DQ316">
        <v>4490.6779999999999</v>
      </c>
      <c r="DR316">
        <v>0.63432040000000001</v>
      </c>
      <c r="DS316">
        <v>44.295929999999998</v>
      </c>
      <c r="DT316">
        <v>26.572469999999999</v>
      </c>
      <c r="DU316">
        <v>10996.77</v>
      </c>
      <c r="DV316">
        <v>0.63258329999999996</v>
      </c>
      <c r="DW316">
        <v>42.814230000000002</v>
      </c>
      <c r="DX316">
        <v>46.109279999999998</v>
      </c>
      <c r="DY316">
        <v>19487.919999999998</v>
      </c>
      <c r="DZ316">
        <v>0.63057660000000004</v>
      </c>
      <c r="EA316">
        <v>40.972279999999998</v>
      </c>
      <c r="EB316">
        <v>60.18965</v>
      </c>
      <c r="EC316">
        <v>25938.53</v>
      </c>
      <c r="ED316">
        <v>0.62824100000000005</v>
      </c>
      <c r="EE316">
        <v>40.109389999999998</v>
      </c>
      <c r="EF316">
        <v>61.106859999999998</v>
      </c>
      <c r="EG316">
        <v>26819.27</v>
      </c>
      <c r="EH316">
        <v>0.6257817</v>
      </c>
      <c r="EI316">
        <v>40.486930000000001</v>
      </c>
      <c r="EJ316">
        <v>49.686120000000003</v>
      </c>
      <c r="EK316">
        <v>22181.71</v>
      </c>
      <c r="EL316">
        <v>0.62320109999999995</v>
      </c>
      <c r="EM316">
        <v>41.9129</v>
      </c>
      <c r="EN316">
        <v>33.2425</v>
      </c>
      <c r="EO316">
        <v>15077.64</v>
      </c>
      <c r="EP316">
        <v>0.62062740000000005</v>
      </c>
      <c r="EQ316">
        <v>44.935630000000003</v>
      </c>
      <c r="ER316">
        <v>18.757349999999999</v>
      </c>
      <c r="ES316">
        <v>8633.6749999999993</v>
      </c>
      <c r="ET316">
        <v>0.61820229999999998</v>
      </c>
      <c r="EU316">
        <v>47.909990000000001</v>
      </c>
      <c r="EV316">
        <v>9.1252879999999994</v>
      </c>
      <c r="EW316">
        <v>4258.1059999999998</v>
      </c>
      <c r="EX316">
        <v>0.6159985</v>
      </c>
      <c r="EY316">
        <v>47.932609999999997</v>
      </c>
      <c r="EZ316">
        <v>3.9101149999999998</v>
      </c>
      <c r="FA316">
        <v>1845.991</v>
      </c>
      <c r="FB316">
        <v>0.61401329999999998</v>
      </c>
      <c r="FC316">
        <v>46.455269999999999</v>
      </c>
      <c r="FD316">
        <v>1.5056</v>
      </c>
      <c r="FE316">
        <v>718.12860000000001</v>
      </c>
      <c r="FF316">
        <v>0.61224429999999996</v>
      </c>
      <c r="FG316">
        <v>44.656199999999998</v>
      </c>
      <c r="FH316">
        <v>0.53680530000000004</v>
      </c>
      <c r="FI316">
        <v>257.85270000000003</v>
      </c>
      <c r="FJ316">
        <v>0.61084369999999999</v>
      </c>
      <c r="FK316">
        <v>44.106090000000002</v>
      </c>
      <c r="FL316">
        <v>0.188776</v>
      </c>
      <c r="FM316">
        <v>90.58569</v>
      </c>
      <c r="FN316">
        <v>0.60966339999999997</v>
      </c>
      <c r="FO316">
        <v>45.556780000000003</v>
      </c>
      <c r="FP316">
        <v>7.6242729999999995E-2</v>
      </c>
      <c r="FQ316">
        <v>35.92342</v>
      </c>
      <c r="FR316">
        <v>0.60871549999999996</v>
      </c>
      <c r="FS316">
        <v>47.768250000000002</v>
      </c>
      <c r="FT316" s="1">
        <v>4.3859339999999997E-2</v>
      </c>
      <c r="FU316">
        <v>20.005939999999999</v>
      </c>
      <c r="FV316">
        <v>0.60796030000000001</v>
      </c>
      <c r="FW316">
        <v>50.136600000000001</v>
      </c>
      <c r="FX316" s="1">
        <v>3.6054589999999997E-2</v>
      </c>
      <c r="FY316">
        <v>16.09083</v>
      </c>
      <c r="FZ316">
        <v>0.6073944</v>
      </c>
      <c r="GA316">
        <v>50.862189999999998</v>
      </c>
      <c r="GB316" s="1">
        <v>3.4597509999999998E-2</v>
      </c>
      <c r="GC316">
        <v>15.34778</v>
      </c>
      <c r="GD316">
        <v>0.60695370000000004</v>
      </c>
      <c r="GE316">
        <v>50.099649999999997</v>
      </c>
      <c r="GF316" s="1">
        <v>3.3986250000000003E-2</v>
      </c>
      <c r="GG316">
        <v>15.083690000000001</v>
      </c>
      <c r="GH316">
        <v>0.60665259999999999</v>
      </c>
      <c r="GI316">
        <v>48.01934</v>
      </c>
      <c r="GJ316" s="1">
        <v>3.2793120000000002E-2</v>
      </c>
      <c r="GK316">
        <v>14.583909999999999</v>
      </c>
      <c r="GL316">
        <v>0.60642240000000003</v>
      </c>
      <c r="GM316">
        <v>45.946460000000002</v>
      </c>
      <c r="GN316" s="1">
        <v>3.0825689999999999E-2</v>
      </c>
      <c r="GO316">
        <v>13.738849999999999</v>
      </c>
      <c r="GP316">
        <v>0.60626550000000001</v>
      </c>
      <c r="GQ316">
        <v>44.580280000000002</v>
      </c>
      <c r="GR316" s="1">
        <v>2.817807E-2</v>
      </c>
      <c r="GS316">
        <v>12.587260000000001</v>
      </c>
      <c r="GT316">
        <v>0.6061453</v>
      </c>
      <c r="GU316">
        <v>45.719830000000002</v>
      </c>
      <c r="GV316" s="1">
        <v>2.4988989999999999E-2</v>
      </c>
      <c r="GW316">
        <v>11.190110000000001</v>
      </c>
      <c r="GX316">
        <v>0.60607789999999995</v>
      </c>
      <c r="GY316">
        <v>48.07161</v>
      </c>
      <c r="GZ316" s="1">
        <v>2.1434040000000001E-2</v>
      </c>
      <c r="HA316">
        <v>9.6242660000000004</v>
      </c>
      <c r="HB316">
        <v>0.60603589999999996</v>
      </c>
      <c r="HC316">
        <v>51.260730000000002</v>
      </c>
      <c r="HD316" s="1">
        <v>1.7796300000000001E-2</v>
      </c>
      <c r="HE316">
        <v>8.0095139999999994</v>
      </c>
      <c r="HF316">
        <v>0.60599349999999996</v>
      </c>
      <c r="HG316">
        <v>53.130830000000003</v>
      </c>
      <c r="HH316" s="1">
        <v>1.439969E-2</v>
      </c>
      <c r="HI316">
        <v>6.4919279999999997</v>
      </c>
      <c r="HJ316">
        <v>0.60598379999999996</v>
      </c>
      <c r="HK316">
        <v>52.338500000000003</v>
      </c>
      <c r="HL316" s="1">
        <v>1.1524589999999999E-2</v>
      </c>
      <c r="HM316">
        <v>5.197349</v>
      </c>
      <c r="HN316">
        <v>0.60596950000000005</v>
      </c>
      <c r="HO316">
        <v>50.404899999999998</v>
      </c>
      <c r="HP316" s="1">
        <v>9.2998000000000004E-3</v>
      </c>
      <c r="HQ316">
        <v>4.1888649999999998</v>
      </c>
      <c r="HR316">
        <v>0.60594700000000001</v>
      </c>
      <c r="HS316">
        <v>48.140979999999999</v>
      </c>
      <c r="HT316" s="1">
        <v>7.6983629999999997E-3</v>
      </c>
      <c r="HU316">
        <v>3.459349</v>
      </c>
      <c r="HV316">
        <v>0.60594020000000004</v>
      </c>
      <c r="HW316">
        <v>47.193179999999998</v>
      </c>
      <c r="HX316" s="1">
        <v>6.5992250000000002E-3</v>
      </c>
      <c r="HY316">
        <v>2.9574199999999999</v>
      </c>
      <c r="HZ316">
        <v>0.60593819999999998</v>
      </c>
      <c r="IA316">
        <v>48.864220000000003</v>
      </c>
      <c r="IB316" s="1">
        <v>5.8553870000000001E-3</v>
      </c>
      <c r="IC316">
        <v>2.617648</v>
      </c>
      <c r="ID316">
        <v>0.60593180000000002</v>
      </c>
      <c r="IE316">
        <v>53.090359999999997</v>
      </c>
      <c r="IF316" s="1">
        <v>5.3399909999999997E-3</v>
      </c>
      <c r="IG316">
        <v>2.382809</v>
      </c>
      <c r="IH316">
        <v>0.60593750000000002</v>
      </c>
      <c r="II316">
        <v>58.113680000000002</v>
      </c>
      <c r="IJ316" s="1">
        <v>4.9615630000000004E-3</v>
      </c>
      <c r="IK316">
        <v>2.2114440000000002</v>
      </c>
      <c r="IL316">
        <v>0.60593940000000002</v>
      </c>
      <c r="IM316">
        <v>60.436839999999997</v>
      </c>
      <c r="IN316" s="1">
        <v>4.6641740000000001E-3</v>
      </c>
      <c r="IO316">
        <v>2.0772370000000002</v>
      </c>
      <c r="IP316">
        <v>0.60592009999999996</v>
      </c>
      <c r="IQ316">
        <v>59.691809999999997</v>
      </c>
      <c r="IR316" s="1">
        <v>4.4135219999999996E-3</v>
      </c>
      <c r="IS316">
        <v>1.9649529999999999</v>
      </c>
      <c r="IT316">
        <v>0.60593010000000003</v>
      </c>
      <c r="IU316">
        <v>57.001559999999998</v>
      </c>
      <c r="IV316" s="1">
        <v>4.1936680000000002E-3</v>
      </c>
      <c r="IW316">
        <v>1.8664750000000001</v>
      </c>
      <c r="IX316">
        <v>0.60593629999999998</v>
      </c>
      <c r="IY316">
        <v>54.31561</v>
      </c>
      <c r="IZ316" s="1">
        <v>3.9936879999999996E-3</v>
      </c>
      <c r="JA316">
        <v>1.7772429999999999</v>
      </c>
      <c r="JB316">
        <v>0.60594139999999996</v>
      </c>
      <c r="JC316">
        <v>52.624020000000002</v>
      </c>
      <c r="JD316" s="1">
        <v>3.8089669999999999E-3</v>
      </c>
      <c r="JE316">
        <v>1.694993</v>
      </c>
      <c r="JF316">
        <v>0.60594479999999995</v>
      </c>
      <c r="JG316">
        <v>53.12171</v>
      </c>
      <c r="JH316" s="1">
        <v>3.6369010000000001E-3</v>
      </c>
      <c r="JI316">
        <v>1.618193</v>
      </c>
      <c r="JJ316">
        <v>0.60593319999999995</v>
      </c>
      <c r="JK316">
        <v>53.701949999999997</v>
      </c>
      <c r="JL316" s="1">
        <v>3.4728010000000002E-3</v>
      </c>
      <c r="JM316">
        <v>1.5460339999999999</v>
      </c>
      <c r="JN316">
        <v>0.60594060000000005</v>
      </c>
      <c r="JO316">
        <v>53.630549999999999</v>
      </c>
      <c r="JP316" s="1">
        <v>3.311746E-3</v>
      </c>
      <c r="JQ316">
        <v>1.4780709999999999</v>
      </c>
      <c r="JR316">
        <v>0.60594199999999998</v>
      </c>
      <c r="JS316">
        <v>52.33558</v>
      </c>
      <c r="JT316" s="1">
        <v>3.1601569999999998E-3</v>
      </c>
      <c r="JU316">
        <v>1.413913</v>
      </c>
      <c r="JV316">
        <v>0.60594309999999996</v>
      </c>
      <c r="JW316">
        <v>50.894410000000001</v>
      </c>
      <c r="JX316" s="1">
        <v>3.0176360000000002E-3</v>
      </c>
      <c r="JY316">
        <v>1.3533360000000001</v>
      </c>
      <c r="JZ316">
        <v>0.60593070000000004</v>
      </c>
      <c r="KA316">
        <v>49.467669999999998</v>
      </c>
      <c r="KB316" s="1">
        <v>2.883362E-3</v>
      </c>
      <c r="KC316">
        <v>1.2959830000000001</v>
      </c>
      <c r="KD316">
        <v>0.60593909999999995</v>
      </c>
      <c r="KE316">
        <v>47.891959999999997</v>
      </c>
      <c r="KF316" s="1">
        <v>2.7567400000000001E-3</v>
      </c>
      <c r="KG316">
        <v>1.2416640000000001</v>
      </c>
      <c r="KH316">
        <v>0.60594329999999996</v>
      </c>
      <c r="KI316">
        <v>46.429310000000001</v>
      </c>
      <c r="KJ316" s="1">
        <v>2.6371110000000001E-3</v>
      </c>
      <c r="KK316">
        <v>1.1901550000000001</v>
      </c>
      <c r="KL316">
        <v>0.60593929999999996</v>
      </c>
      <c r="KM316">
        <v>47.324660000000002</v>
      </c>
      <c r="KN316" s="1">
        <v>2.5239799999999999E-3</v>
      </c>
      <c r="KO316">
        <v>1.1412580000000001</v>
      </c>
      <c r="KP316">
        <v>0.60594020000000004</v>
      </c>
      <c r="KQ316">
        <v>51.20675</v>
      </c>
      <c r="KR316" s="1">
        <v>2.416671E-3</v>
      </c>
      <c r="KS316">
        <v>1.094786</v>
      </c>
      <c r="KT316">
        <v>0.60593989999999998</v>
      </c>
      <c r="KU316">
        <v>56.624339999999997</v>
      </c>
      <c r="KV316" s="1">
        <v>2.315218E-3</v>
      </c>
      <c r="KW316">
        <v>1.050659</v>
      </c>
      <c r="KX316">
        <v>0.60593680000000005</v>
      </c>
      <c r="KY316">
        <v>59.664589999999997</v>
      </c>
      <c r="KZ316" s="1">
        <v>2.2191429999999998E-3</v>
      </c>
      <c r="LA316">
        <v>1.008775</v>
      </c>
      <c r="LB316">
        <v>0.60593249999999999</v>
      </c>
      <c r="LC316">
        <v>58.421010000000003</v>
      </c>
      <c r="LD316" s="1">
        <v>2.1283360000000002E-3</v>
      </c>
      <c r="LE316">
        <v>0.96899100000000005</v>
      </c>
      <c r="LF316">
        <v>0.6059312</v>
      </c>
      <c r="LG316">
        <v>55.382080000000002</v>
      </c>
      <c r="LH316" s="1">
        <v>2.042037E-3</v>
      </c>
      <c r="LI316">
        <v>0.93118440000000002</v>
      </c>
      <c r="LJ316">
        <v>0.60593280000000005</v>
      </c>
      <c r="LK316">
        <v>52.741329999999998</v>
      </c>
      <c r="LL316" s="1">
        <v>1.960051E-3</v>
      </c>
      <c r="LM316">
        <v>0.89511689999999999</v>
      </c>
      <c r="LN316">
        <v>0.60593589999999997</v>
      </c>
      <c r="LO316">
        <v>51.190240000000003</v>
      </c>
      <c r="LP316" s="1">
        <v>1.881895E-3</v>
      </c>
      <c r="LQ316">
        <v>0.86067099999999996</v>
      </c>
      <c r="LR316">
        <v>0.60593929999999996</v>
      </c>
      <c r="LS316">
        <v>51.16798</v>
      </c>
      <c r="LT316" s="1">
        <v>1.807555E-3</v>
      </c>
      <c r="LU316">
        <v>0.82780100000000001</v>
      </c>
      <c r="LV316">
        <v>0.60594009999999998</v>
      </c>
      <c r="LW316">
        <v>52.273719999999997</v>
      </c>
      <c r="LX316" s="1">
        <v>1.7367459999999999E-3</v>
      </c>
      <c r="LY316">
        <v>0.79644329999999997</v>
      </c>
      <c r="LZ316">
        <v>0.60593249999999999</v>
      </c>
      <c r="MA316">
        <v>52.998449999999998</v>
      </c>
      <c r="MB316" s="1">
        <v>1.669116E-3</v>
      </c>
      <c r="MC316">
        <v>0.7664417</v>
      </c>
      <c r="MD316">
        <v>0.60594199999999998</v>
      </c>
      <c r="ME316">
        <v>53.279980000000002</v>
      </c>
      <c r="MF316" s="1">
        <v>1.6046019999999999E-3</v>
      </c>
      <c r="MG316">
        <v>0.73779260000000002</v>
      </c>
      <c r="MH316">
        <v>0.60593770000000002</v>
      </c>
      <c r="MI316">
        <v>51.925759999999997</v>
      </c>
      <c r="MJ316" s="1">
        <v>1.5429129999999999E-3</v>
      </c>
      <c r="MK316">
        <v>0.71038780000000001</v>
      </c>
      <c r="ML316">
        <v>0.60594720000000002</v>
      </c>
      <c r="MM316">
        <v>49.711239999999997</v>
      </c>
      <c r="MN316" s="1">
        <v>1.483734E-3</v>
      </c>
      <c r="MO316">
        <v>0.68416080000000001</v>
      </c>
      <c r="MP316">
        <v>0.60595180000000004</v>
      </c>
      <c r="MQ316">
        <v>47.830080000000002</v>
      </c>
      <c r="MR316" s="1">
        <v>1.4272639999999999E-3</v>
      </c>
      <c r="MS316">
        <v>0.65910009999999997</v>
      </c>
      <c r="MT316">
        <v>0.60593560000000002</v>
      </c>
      <c r="MU316">
        <v>46.654060000000001</v>
      </c>
      <c r="MV316" s="1">
        <v>1.3731450000000001E-3</v>
      </c>
      <c r="MW316">
        <v>0.63508799999999999</v>
      </c>
      <c r="MX316">
        <v>0.60592029999999997</v>
      </c>
      <c r="MY316">
        <v>47.542580000000001</v>
      </c>
      <c r="MZ316" s="1">
        <v>1.321516E-3</v>
      </c>
      <c r="NA316">
        <v>0.61207270000000003</v>
      </c>
      <c r="NB316">
        <v>0.60593379999999997</v>
      </c>
      <c r="NC316">
        <v>49.287390000000002</v>
      </c>
      <c r="ND316" s="1">
        <v>1.2719980000000001E-3</v>
      </c>
      <c r="NE316">
        <v>0.58995529999999996</v>
      </c>
      <c r="NF316">
        <v>0.60593799999999998</v>
      </c>
      <c r="NG316">
        <v>52.123260000000002</v>
      </c>
      <c r="NH316" s="1">
        <v>1.2246309999999999E-3</v>
      </c>
      <c r="NI316">
        <v>0.56879040000000003</v>
      </c>
      <c r="NJ316">
        <v>0.60593710000000001</v>
      </c>
      <c r="NK316">
        <v>55.14499</v>
      </c>
      <c r="NL316" s="1">
        <v>1.179236E-3</v>
      </c>
      <c r="NM316">
        <v>0.54847159999999995</v>
      </c>
      <c r="NN316">
        <v>0.60590949999999999</v>
      </c>
      <c r="NO316">
        <v>55.075580000000002</v>
      </c>
      <c r="NP316" s="1">
        <v>1.135947E-3</v>
      </c>
      <c r="NQ316">
        <v>0.52903520000000004</v>
      </c>
      <c r="NR316">
        <v>0.6059348</v>
      </c>
      <c r="NS316">
        <v>52.313130000000001</v>
      </c>
      <c r="NT316" s="1">
        <v>1.0945169999999999E-3</v>
      </c>
      <c r="NU316">
        <v>0.51041199999999998</v>
      </c>
      <c r="NV316">
        <v>0.60593149999999996</v>
      </c>
      <c r="NW316">
        <v>48.938540000000003</v>
      </c>
      <c r="NX316" s="1">
        <v>1.0548879999999999E-3</v>
      </c>
      <c r="NY316">
        <v>0.49255290000000002</v>
      </c>
      <c r="NZ316">
        <v>0.60593450000000004</v>
      </c>
      <c r="OA316">
        <v>46.755380000000002</v>
      </c>
      <c r="OB316" s="1">
        <v>1.017195E-3</v>
      </c>
      <c r="OC316">
        <v>0.47547479999999998</v>
      </c>
      <c r="OD316">
        <v>0.60593580000000002</v>
      </c>
      <c r="OE316">
        <v>47.120649999999998</v>
      </c>
      <c r="OF316" s="1">
        <v>9.8112279999999991E-4</v>
      </c>
      <c r="OG316">
        <v>0.45906940000000002</v>
      </c>
      <c r="OH316">
        <v>0.60594349999999997</v>
      </c>
      <c r="OI316">
        <v>47.170299999999997</v>
      </c>
      <c r="OJ316" s="1">
        <v>9.4656410000000003E-4</v>
      </c>
      <c r="OK316">
        <v>0.44331219999999999</v>
      </c>
    </row>
    <row r="317" spans="1:401" x14ac:dyDescent="0.35">
      <c r="A317">
        <v>323</v>
      </c>
      <c r="B317" t="s">
        <v>4</v>
      </c>
      <c r="C317" t="s">
        <v>181</v>
      </c>
      <c r="D317" t="s">
        <v>323</v>
      </c>
      <c r="E317">
        <v>770.02229999999997</v>
      </c>
      <c r="F317">
        <v>0.68758419999999998</v>
      </c>
      <c r="G317">
        <v>27.256019999999999</v>
      </c>
      <c r="H317">
        <v>0</v>
      </c>
      <c r="I317">
        <v>0</v>
      </c>
      <c r="J317">
        <v>0.68242820000000004</v>
      </c>
      <c r="K317">
        <v>27.465859999999999</v>
      </c>
      <c r="L317">
        <v>0</v>
      </c>
      <c r="M317">
        <v>0</v>
      </c>
      <c r="N317">
        <v>0.67737179999999997</v>
      </c>
      <c r="O317">
        <v>27.41516</v>
      </c>
      <c r="P317">
        <v>0</v>
      </c>
      <c r="Q317">
        <v>0</v>
      </c>
      <c r="R317">
        <v>0.67310340000000002</v>
      </c>
      <c r="S317">
        <v>28.393820000000002</v>
      </c>
      <c r="T317">
        <v>0</v>
      </c>
      <c r="U317">
        <v>0</v>
      </c>
      <c r="V317">
        <v>0.66873660000000001</v>
      </c>
      <c r="W317">
        <v>29.418130000000001</v>
      </c>
      <c r="X317">
        <v>0</v>
      </c>
      <c r="Y317">
        <v>0</v>
      </c>
      <c r="Z317">
        <v>0.66417610000000005</v>
      </c>
      <c r="AA317">
        <v>29.85332</v>
      </c>
      <c r="AB317">
        <v>0</v>
      </c>
      <c r="AC317">
        <v>0</v>
      </c>
      <c r="AD317">
        <v>0.65948269999999998</v>
      </c>
      <c r="AE317">
        <v>29.35275</v>
      </c>
      <c r="AF317">
        <v>0</v>
      </c>
      <c r="AG317">
        <v>0</v>
      </c>
      <c r="AH317">
        <v>0.65484390000000003</v>
      </c>
      <c r="AI317">
        <v>28.469639999999998</v>
      </c>
      <c r="AJ317">
        <v>0</v>
      </c>
      <c r="AK317">
        <v>0</v>
      </c>
      <c r="AL317">
        <v>0.65026600000000001</v>
      </c>
      <c r="AM317">
        <v>27.933669999999999</v>
      </c>
      <c r="AN317">
        <v>0</v>
      </c>
      <c r="AO317">
        <v>0</v>
      </c>
      <c r="AP317">
        <v>0.64602329999999997</v>
      </c>
      <c r="AQ317">
        <v>28.730650000000001</v>
      </c>
      <c r="AR317">
        <v>0</v>
      </c>
      <c r="AS317">
        <v>0</v>
      </c>
      <c r="AT317">
        <v>0.64205040000000002</v>
      </c>
      <c r="AU317">
        <v>30.503440000000001</v>
      </c>
      <c r="AV317">
        <v>0</v>
      </c>
      <c r="AW317">
        <v>0</v>
      </c>
      <c r="AX317">
        <v>0.63880579999999998</v>
      </c>
      <c r="AY317">
        <v>32.851990000000001</v>
      </c>
      <c r="AZ317">
        <v>0</v>
      </c>
      <c r="BA317">
        <v>0</v>
      </c>
      <c r="BB317">
        <v>0.63551840000000004</v>
      </c>
      <c r="BC317">
        <v>34.632309999999997</v>
      </c>
      <c r="BD317">
        <v>0</v>
      </c>
      <c r="BE317">
        <v>0</v>
      </c>
      <c r="BF317">
        <v>0.63202360000000002</v>
      </c>
      <c r="BG317">
        <v>34.868720000000003</v>
      </c>
      <c r="BH317">
        <v>0</v>
      </c>
      <c r="BI317">
        <v>0</v>
      </c>
      <c r="BJ317">
        <v>0.62853020000000004</v>
      </c>
      <c r="BK317">
        <v>34.070770000000003</v>
      </c>
      <c r="BL317">
        <v>0</v>
      </c>
      <c r="BM317">
        <v>0</v>
      </c>
      <c r="BN317">
        <v>0.62508520000000001</v>
      </c>
      <c r="BO317">
        <v>33.208869999999997</v>
      </c>
      <c r="BP317">
        <v>0</v>
      </c>
      <c r="BQ317">
        <v>0</v>
      </c>
      <c r="BR317">
        <v>0.62184410000000001</v>
      </c>
      <c r="BS317">
        <v>32.695010000000003</v>
      </c>
      <c r="BT317" s="1">
        <v>8.0667150000000004E-38</v>
      </c>
      <c r="BU317" s="1">
        <v>2.6447999999999999E-35</v>
      </c>
      <c r="BV317">
        <v>0.61875270000000004</v>
      </c>
      <c r="BW317">
        <v>33.175229999999999</v>
      </c>
      <c r="BX317" s="1">
        <v>6.1736030000000002E-27</v>
      </c>
      <c r="BY317" s="1">
        <v>2.0182249999999999E-24</v>
      </c>
      <c r="BZ317">
        <v>0.6157627</v>
      </c>
      <c r="CA317">
        <v>33.619160000000001</v>
      </c>
      <c r="CB317" s="1">
        <v>8.8505829999999996E-22</v>
      </c>
      <c r="CC317" s="1">
        <v>2.8978599999999999E-19</v>
      </c>
      <c r="CD317">
        <v>0.61302420000000002</v>
      </c>
      <c r="CE317">
        <v>33.96452</v>
      </c>
      <c r="CF317" s="1">
        <v>6.0281989999999998E-15</v>
      </c>
      <c r="CG317" s="1">
        <v>1.542406E-12</v>
      </c>
      <c r="CH317">
        <v>0.61094890000000002</v>
      </c>
      <c r="CI317">
        <v>33.582520000000002</v>
      </c>
      <c r="CJ317" s="1">
        <v>2.604358E-11</v>
      </c>
      <c r="CK317" s="1">
        <v>6.8818450000000002E-9</v>
      </c>
      <c r="CL317">
        <v>0.60931690000000005</v>
      </c>
      <c r="CM317">
        <v>32.815539999999999</v>
      </c>
      <c r="CN317" s="1">
        <v>1.412247E-8</v>
      </c>
      <c r="CO317" s="1">
        <v>3.8555440000000001E-6</v>
      </c>
      <c r="CP317">
        <v>0.60794389999999998</v>
      </c>
      <c r="CQ317">
        <v>31.963380000000001</v>
      </c>
      <c r="CR317" s="1">
        <v>2.1668749999999999E-6</v>
      </c>
      <c r="CS317" s="1">
        <v>6.075284E-4</v>
      </c>
      <c r="CT317">
        <v>0.60679490000000003</v>
      </c>
      <c r="CU317">
        <v>31.416139999999999</v>
      </c>
      <c r="CV317" s="1">
        <v>1.302942E-4</v>
      </c>
      <c r="CW317" s="1">
        <v>3.7422829999999997E-2</v>
      </c>
      <c r="CX317">
        <v>0.60582440000000004</v>
      </c>
      <c r="CY317">
        <v>31.613710000000001</v>
      </c>
      <c r="CZ317" s="1">
        <v>3.6893490000000002E-3</v>
      </c>
      <c r="DA317">
        <v>1.0836239999999999</v>
      </c>
      <c r="DB317">
        <v>0.60482780000000003</v>
      </c>
      <c r="DC317">
        <v>33.059139999999999</v>
      </c>
      <c r="DD317" s="1">
        <v>5.5655250000000003E-2</v>
      </c>
      <c r="DE317">
        <v>16.677060000000001</v>
      </c>
      <c r="DF317">
        <v>0.60381850000000004</v>
      </c>
      <c r="DG317">
        <v>35.641919999999999</v>
      </c>
      <c r="DH317">
        <v>0.48852830000000003</v>
      </c>
      <c r="DI317">
        <v>149.04990000000001</v>
      </c>
      <c r="DJ317">
        <v>0.6026667</v>
      </c>
      <c r="DK317">
        <v>39.64181</v>
      </c>
      <c r="DL317">
        <v>2.6726800000000002</v>
      </c>
      <c r="DM317">
        <v>829.3143</v>
      </c>
      <c r="DN317">
        <v>0.60137589999999996</v>
      </c>
      <c r="DO317">
        <v>43.624600000000001</v>
      </c>
      <c r="DP317">
        <v>9.6448520000000002</v>
      </c>
      <c r="DQ317">
        <v>3040.9789999999998</v>
      </c>
      <c r="DR317">
        <v>0.59992749999999995</v>
      </c>
      <c r="DS317">
        <v>44.366190000000003</v>
      </c>
      <c r="DT317">
        <v>24.101489999999998</v>
      </c>
      <c r="DU317">
        <v>7713.165</v>
      </c>
      <c r="DV317">
        <v>0.59829220000000005</v>
      </c>
      <c r="DW317">
        <v>42.910020000000003</v>
      </c>
      <c r="DX317">
        <v>43.488289999999999</v>
      </c>
      <c r="DY317">
        <v>14113.86</v>
      </c>
      <c r="DZ317">
        <v>0.59649350000000001</v>
      </c>
      <c r="EA317">
        <v>41.056539999999998</v>
      </c>
      <c r="EB317">
        <v>58.831290000000003</v>
      </c>
      <c r="EC317">
        <v>19339.2</v>
      </c>
      <c r="ED317">
        <v>0.59452749999999999</v>
      </c>
      <c r="EE317">
        <v>40.09348</v>
      </c>
      <c r="EF317">
        <v>61.708069999999999</v>
      </c>
      <c r="EG317">
        <v>20527.77</v>
      </c>
      <c r="EH317">
        <v>0.59241529999999998</v>
      </c>
      <c r="EI317">
        <v>40.486930000000001</v>
      </c>
      <c r="EJ317">
        <v>51.691580000000002</v>
      </c>
      <c r="EK317">
        <v>17388.87</v>
      </c>
      <c r="EL317">
        <v>0.59018709999999996</v>
      </c>
      <c r="EM317">
        <v>41.968960000000003</v>
      </c>
      <c r="EN317">
        <v>35.528080000000003</v>
      </c>
      <c r="EO317">
        <v>12077.12</v>
      </c>
      <c r="EP317">
        <v>0.58792540000000004</v>
      </c>
      <c r="EQ317">
        <v>45.038539999999998</v>
      </c>
      <c r="ER317">
        <v>20.538229999999999</v>
      </c>
      <c r="ES317">
        <v>7050.35</v>
      </c>
      <c r="ET317">
        <v>0.58581079999999996</v>
      </c>
      <c r="EU317">
        <v>47.987609999999997</v>
      </c>
      <c r="EV317">
        <v>10.210599999999999</v>
      </c>
      <c r="EW317">
        <v>3537.7020000000002</v>
      </c>
      <c r="EX317">
        <v>0.58386749999999998</v>
      </c>
      <c r="EY317">
        <v>47.965789999999998</v>
      </c>
      <c r="EZ317">
        <v>4.4594300000000002</v>
      </c>
      <c r="FA317">
        <v>1557.1210000000001</v>
      </c>
      <c r="FB317">
        <v>0.58214469999999996</v>
      </c>
      <c r="FC317">
        <v>46.52563</v>
      </c>
      <c r="FD317">
        <v>1.7447999999999999</v>
      </c>
      <c r="FE317">
        <v>613.53890000000001</v>
      </c>
      <c r="FF317">
        <v>0.58058259999999995</v>
      </c>
      <c r="FG317">
        <v>44.708460000000002</v>
      </c>
      <c r="FH317">
        <v>0.62864690000000001</v>
      </c>
      <c r="FI317">
        <v>222.2012</v>
      </c>
      <c r="FJ317">
        <v>0.57936679999999996</v>
      </c>
      <c r="FK317">
        <v>44.061210000000003</v>
      </c>
      <c r="FL317">
        <v>0.22037499999999999</v>
      </c>
      <c r="FM317">
        <v>77.942639999999997</v>
      </c>
      <c r="FN317">
        <v>0.57836829999999995</v>
      </c>
      <c r="FO317">
        <v>45.520740000000004</v>
      </c>
      <c r="FP317" s="1">
        <v>8.6012199999999997E-2</v>
      </c>
      <c r="FQ317">
        <v>30.140750000000001</v>
      </c>
      <c r="FR317">
        <v>0.57756010000000002</v>
      </c>
      <c r="FS317">
        <v>47.737780000000001</v>
      </c>
      <c r="FT317" s="1">
        <v>4.6495500000000002E-2</v>
      </c>
      <c r="FU317">
        <v>15.985340000000001</v>
      </c>
      <c r="FV317">
        <v>0.57693640000000002</v>
      </c>
      <c r="FW317">
        <v>50.138030000000001</v>
      </c>
      <c r="FX317" s="1">
        <v>3.6620140000000002E-2</v>
      </c>
      <c r="FY317">
        <v>12.406879999999999</v>
      </c>
      <c r="FZ317">
        <v>0.57643549999999999</v>
      </c>
      <c r="GA317">
        <v>50.883850000000002</v>
      </c>
      <c r="GB317" s="1">
        <v>3.46997E-2</v>
      </c>
      <c r="GC317">
        <v>11.704549999999999</v>
      </c>
      <c r="GD317">
        <v>0.57608159999999997</v>
      </c>
      <c r="GE317">
        <v>50.174439999999997</v>
      </c>
      <c r="GF317" s="1">
        <v>3.4089670000000002E-2</v>
      </c>
      <c r="GG317">
        <v>11.501200000000001</v>
      </c>
      <c r="GH317">
        <v>0.57582440000000001</v>
      </c>
      <c r="GI317">
        <v>48.096020000000003</v>
      </c>
      <c r="GJ317" s="1">
        <v>3.3003699999999997E-2</v>
      </c>
      <c r="GK317">
        <v>11.15019</v>
      </c>
      <c r="GL317">
        <v>0.57561969999999996</v>
      </c>
      <c r="GM317">
        <v>46.019390000000001</v>
      </c>
      <c r="GN317" s="1">
        <v>3.1142940000000001E-2</v>
      </c>
      <c r="GO317">
        <v>10.537039999999999</v>
      </c>
      <c r="GP317">
        <v>0.57548860000000002</v>
      </c>
      <c r="GQ317">
        <v>44.605119999999999</v>
      </c>
      <c r="GR317" s="1">
        <v>2.8586380000000002E-2</v>
      </c>
      <c r="GS317">
        <v>9.6862220000000008</v>
      </c>
      <c r="GT317">
        <v>0.57537780000000005</v>
      </c>
      <c r="GU317">
        <v>45.754069999999999</v>
      </c>
      <c r="GV317">
        <v>2.5466229999999999E-2</v>
      </c>
      <c r="GW317">
        <v>8.6424710000000005</v>
      </c>
      <c r="GX317">
        <v>0.57533049999999997</v>
      </c>
      <c r="GY317">
        <v>48.071849999999998</v>
      </c>
      <c r="GZ317" s="1">
        <v>2.1950850000000001E-2</v>
      </c>
      <c r="HA317">
        <v>7.4625959999999996</v>
      </c>
      <c r="HB317">
        <v>0.57528699999999999</v>
      </c>
      <c r="HC317">
        <v>51.281680000000001</v>
      </c>
      <c r="HD317" s="1">
        <v>1.8308640000000001E-2</v>
      </c>
      <c r="HE317">
        <v>6.2335219999999998</v>
      </c>
      <c r="HF317">
        <v>0.57526069999999996</v>
      </c>
      <c r="HG317">
        <v>53.195549999999997</v>
      </c>
      <c r="HH317" s="1">
        <v>1.486057E-2</v>
      </c>
      <c r="HI317">
        <v>5.0655510000000001</v>
      </c>
      <c r="HJ317">
        <v>0.57524759999999997</v>
      </c>
      <c r="HK317">
        <v>52.389029999999998</v>
      </c>
      <c r="HL317" s="1">
        <v>1.190109E-2</v>
      </c>
      <c r="HM317">
        <v>4.0579999999999998</v>
      </c>
      <c r="HN317">
        <v>0.57522949999999995</v>
      </c>
      <c r="HO317">
        <v>50.50806</v>
      </c>
      <c r="HP317" s="1">
        <v>9.5821320000000001E-3</v>
      </c>
      <c r="HQ317">
        <v>3.2650709999999998</v>
      </c>
      <c r="HR317">
        <v>0.57522819999999997</v>
      </c>
      <c r="HS317">
        <v>48.202150000000003</v>
      </c>
      <c r="HT317" s="1">
        <v>7.8968419999999994E-3</v>
      </c>
      <c r="HU317">
        <v>2.6870349999999998</v>
      </c>
      <c r="HV317">
        <v>0.57521330000000004</v>
      </c>
      <c r="HW317">
        <v>47.178939999999997</v>
      </c>
      <c r="HX317" s="1">
        <v>6.734014E-3</v>
      </c>
      <c r="HY317">
        <v>2.2875320000000001</v>
      </c>
      <c r="HZ317">
        <v>0.57521259999999996</v>
      </c>
      <c r="IA317">
        <v>48.864429999999999</v>
      </c>
      <c r="IB317" s="1">
        <v>5.9469140000000002E-3</v>
      </c>
      <c r="IC317">
        <v>2.0170189999999999</v>
      </c>
      <c r="ID317">
        <v>0.57520479999999996</v>
      </c>
      <c r="IE317">
        <v>53.118189999999998</v>
      </c>
      <c r="IF317" s="1">
        <v>5.4045639999999997E-3</v>
      </c>
      <c r="IG317">
        <v>1.830802</v>
      </c>
      <c r="IH317">
        <v>0.57519200000000004</v>
      </c>
      <c r="II317">
        <v>58.156750000000002</v>
      </c>
      <c r="IJ317" s="1">
        <v>5.0102719999999996E-3</v>
      </c>
      <c r="IK317">
        <v>1.695983</v>
      </c>
      <c r="IL317">
        <v>0.57520579999999999</v>
      </c>
      <c r="IM317">
        <v>60.47296</v>
      </c>
      <c r="IN317" s="1">
        <v>4.7035239999999997E-3</v>
      </c>
      <c r="IO317">
        <v>1.5912710000000001</v>
      </c>
      <c r="IP317">
        <v>0.57521849999999997</v>
      </c>
      <c r="IQ317">
        <v>59.794539999999998</v>
      </c>
      <c r="IR317" s="1">
        <v>4.4473129999999996E-3</v>
      </c>
      <c r="IS317">
        <v>1.5042759999999999</v>
      </c>
      <c r="IT317">
        <v>0.57521770000000005</v>
      </c>
      <c r="IU317">
        <v>57.145150000000001</v>
      </c>
      <c r="IV317" s="1">
        <v>4.2238029999999999E-3</v>
      </c>
      <c r="IW317">
        <v>1.428347</v>
      </c>
      <c r="IX317">
        <v>0.57520839999999995</v>
      </c>
      <c r="IY317">
        <v>54.416759999999996</v>
      </c>
      <c r="IZ317" s="1">
        <v>4.0212379999999999E-3</v>
      </c>
      <c r="JA317">
        <v>1.3597410000000001</v>
      </c>
      <c r="JB317">
        <v>0.57520420000000005</v>
      </c>
      <c r="JC317">
        <v>52.651150000000001</v>
      </c>
      <c r="JD317" s="1">
        <v>3.8345269999999999E-3</v>
      </c>
      <c r="JE317">
        <v>1.2966249999999999</v>
      </c>
      <c r="JF317">
        <v>0.57521809999999995</v>
      </c>
      <c r="JG317">
        <v>53.165379999999999</v>
      </c>
      <c r="JH317" s="1">
        <v>3.6609300000000002E-3</v>
      </c>
      <c r="JI317">
        <v>1.237778</v>
      </c>
      <c r="JJ317">
        <v>0.57520689999999997</v>
      </c>
      <c r="JK317">
        <v>53.697360000000003</v>
      </c>
      <c r="JL317" s="1">
        <v>3.4953150000000001E-3</v>
      </c>
      <c r="JM317">
        <v>1.1824429999999999</v>
      </c>
      <c r="JN317">
        <v>0.57520930000000003</v>
      </c>
      <c r="JO317">
        <v>53.61703</v>
      </c>
      <c r="JP317" s="1">
        <v>3.3329499999999999E-3</v>
      </c>
      <c r="JQ317">
        <v>1.130396</v>
      </c>
      <c r="JR317">
        <v>0.57520970000000005</v>
      </c>
      <c r="JS317">
        <v>52.398850000000003</v>
      </c>
      <c r="JT317" s="1">
        <v>3.180132E-3</v>
      </c>
      <c r="JU317">
        <v>1.0812649999999999</v>
      </c>
      <c r="JV317">
        <v>0.5752102</v>
      </c>
      <c r="JW317">
        <v>50.965000000000003</v>
      </c>
      <c r="JX317" s="1">
        <v>3.036455E-3</v>
      </c>
      <c r="JY317">
        <v>1.0348710000000001</v>
      </c>
      <c r="JZ317">
        <v>0.57520490000000002</v>
      </c>
      <c r="KA317">
        <v>49.511139999999997</v>
      </c>
      <c r="KB317" s="1">
        <v>2.9011509999999998E-3</v>
      </c>
      <c r="KC317">
        <v>0.99094729999999998</v>
      </c>
      <c r="KD317">
        <v>0.57520789999999999</v>
      </c>
      <c r="KE317">
        <v>47.943339999999999</v>
      </c>
      <c r="KF317" s="1">
        <v>2.7735329999999999E-3</v>
      </c>
      <c r="KG317">
        <v>0.94937669999999996</v>
      </c>
      <c r="KH317">
        <v>0.57521049999999996</v>
      </c>
      <c r="KI317">
        <v>46.445030000000003</v>
      </c>
      <c r="KJ317" s="1">
        <v>2.6530460000000001E-3</v>
      </c>
      <c r="KK317">
        <v>0.90994779999999997</v>
      </c>
      <c r="KL317">
        <v>0.57520459999999995</v>
      </c>
      <c r="KM317">
        <v>47.367379999999997</v>
      </c>
      <c r="KN317" s="1">
        <v>2.5390399999999998E-3</v>
      </c>
      <c r="KO317">
        <v>0.87250749999999999</v>
      </c>
      <c r="KP317">
        <v>0.57521560000000005</v>
      </c>
      <c r="KQ317">
        <v>51.266419999999997</v>
      </c>
      <c r="KR317" s="1">
        <v>2.4310109999999998E-3</v>
      </c>
      <c r="KS317">
        <v>0.83696130000000002</v>
      </c>
      <c r="KT317">
        <v>0.57522280000000003</v>
      </c>
      <c r="KU317">
        <v>56.680480000000003</v>
      </c>
      <c r="KV317" s="1">
        <v>2.3288290000000001E-3</v>
      </c>
      <c r="KW317">
        <v>0.80318529999999999</v>
      </c>
      <c r="KX317">
        <v>0.57520320000000003</v>
      </c>
      <c r="KY317">
        <v>59.697879999999998</v>
      </c>
      <c r="KZ317" s="1">
        <v>2.2319739999999999E-3</v>
      </c>
      <c r="LA317">
        <v>0.77110639999999997</v>
      </c>
      <c r="LB317">
        <v>0.57520910000000003</v>
      </c>
      <c r="LC317">
        <v>58.465670000000003</v>
      </c>
      <c r="LD317" s="1">
        <v>2.1405220000000002E-3</v>
      </c>
      <c r="LE317">
        <v>0.74066609999999999</v>
      </c>
      <c r="LF317">
        <v>0.57520479999999996</v>
      </c>
      <c r="LG317">
        <v>55.496090000000002</v>
      </c>
      <c r="LH317" s="1">
        <v>2.0536280000000001E-3</v>
      </c>
      <c r="LI317">
        <v>0.71172899999999995</v>
      </c>
      <c r="LJ317">
        <v>0.57520899999999997</v>
      </c>
      <c r="LK317">
        <v>52.824159999999999</v>
      </c>
      <c r="LL317" s="1">
        <v>1.9711109999999998E-3</v>
      </c>
      <c r="LM317">
        <v>0.68415429999999999</v>
      </c>
      <c r="LN317">
        <v>0.57521239999999996</v>
      </c>
      <c r="LO317">
        <v>51.156010000000002</v>
      </c>
      <c r="LP317" s="1">
        <v>1.892414E-3</v>
      </c>
      <c r="LQ317">
        <v>0.65780249999999996</v>
      </c>
      <c r="LR317">
        <v>0.57520769999999999</v>
      </c>
      <c r="LS317">
        <v>51.154299999999999</v>
      </c>
      <c r="LT317" s="1">
        <v>1.8176119999999999E-3</v>
      </c>
      <c r="LU317">
        <v>0.63266920000000004</v>
      </c>
      <c r="LV317">
        <v>0.5752043</v>
      </c>
      <c r="LW317">
        <v>52.300249999999998</v>
      </c>
      <c r="LX317" s="1">
        <v>1.7463089999999999E-3</v>
      </c>
      <c r="LY317">
        <v>0.60866529999999996</v>
      </c>
      <c r="LZ317">
        <v>0.57520859999999996</v>
      </c>
      <c r="MA317">
        <v>53.014940000000003</v>
      </c>
      <c r="MB317" s="1">
        <v>1.678253E-3</v>
      </c>
      <c r="MC317">
        <v>0.58572820000000003</v>
      </c>
      <c r="MD317">
        <v>0.57520660000000001</v>
      </c>
      <c r="ME317">
        <v>53.344990000000003</v>
      </c>
      <c r="MF317" s="1">
        <v>1.613335E-3</v>
      </c>
      <c r="MG317">
        <v>0.5638244</v>
      </c>
      <c r="MH317">
        <v>0.57520380000000004</v>
      </c>
      <c r="MI317">
        <v>52.016089999999998</v>
      </c>
      <c r="MJ317" s="1">
        <v>1.551247E-3</v>
      </c>
      <c r="MK317">
        <v>0.54285570000000005</v>
      </c>
      <c r="ML317">
        <v>0.57521869999999997</v>
      </c>
      <c r="MM317">
        <v>49.749029999999998</v>
      </c>
      <c r="MN317" s="1">
        <v>1.4917089999999999E-3</v>
      </c>
      <c r="MO317">
        <v>0.5228062</v>
      </c>
      <c r="MP317">
        <v>0.57521520000000004</v>
      </c>
      <c r="MQ317">
        <v>47.879910000000002</v>
      </c>
      <c r="MR317" s="1">
        <v>1.43486E-3</v>
      </c>
      <c r="MS317">
        <v>0.50363829999999998</v>
      </c>
      <c r="MT317">
        <v>0.57520740000000004</v>
      </c>
      <c r="MU317">
        <v>46.642589999999998</v>
      </c>
      <c r="MV317" s="1">
        <v>1.380416E-3</v>
      </c>
      <c r="MW317">
        <v>0.48527350000000002</v>
      </c>
      <c r="MX317">
        <v>0.57520579999999999</v>
      </c>
      <c r="MY317">
        <v>47.521769999999997</v>
      </c>
      <c r="MZ317" s="1">
        <v>1.3284779999999999E-3</v>
      </c>
      <c r="NA317">
        <v>0.4676671</v>
      </c>
      <c r="NB317">
        <v>0.57520870000000002</v>
      </c>
      <c r="NC317">
        <v>49.25712</v>
      </c>
      <c r="ND317" s="1">
        <v>1.2786760000000001E-3</v>
      </c>
      <c r="NE317">
        <v>0.45077289999999998</v>
      </c>
      <c r="NF317">
        <v>0.57520309999999997</v>
      </c>
      <c r="NG317">
        <v>52.159350000000003</v>
      </c>
      <c r="NH317" s="1">
        <v>1.231008E-3</v>
      </c>
      <c r="NI317">
        <v>0.43458249999999998</v>
      </c>
      <c r="NJ317">
        <v>0.57520280000000001</v>
      </c>
      <c r="NK317">
        <v>55.220410000000001</v>
      </c>
      <c r="NL317" s="1">
        <v>1.185349E-3</v>
      </c>
      <c r="NM317">
        <v>0.41905170000000003</v>
      </c>
      <c r="NN317">
        <v>0.57520499999999997</v>
      </c>
      <c r="NO317">
        <v>55.12518</v>
      </c>
      <c r="NP317" s="1">
        <v>1.1417840000000001E-3</v>
      </c>
      <c r="NQ317">
        <v>0.40417720000000001</v>
      </c>
      <c r="NR317">
        <v>0.57520640000000001</v>
      </c>
      <c r="NS317">
        <v>52.3934</v>
      </c>
      <c r="NT317" s="1">
        <v>1.1001100000000001E-3</v>
      </c>
      <c r="NU317">
        <v>0.38995039999999997</v>
      </c>
      <c r="NV317">
        <v>0.57521440000000001</v>
      </c>
      <c r="NW317">
        <v>49.091650000000001</v>
      </c>
      <c r="NX317" s="1">
        <v>1.0602579999999999E-3</v>
      </c>
      <c r="NY317">
        <v>0.37630049999999998</v>
      </c>
      <c r="NZ317">
        <v>0.57520780000000005</v>
      </c>
      <c r="OA317">
        <v>46.820219999999999</v>
      </c>
      <c r="OB317" s="1">
        <v>1.022324E-3</v>
      </c>
      <c r="OC317">
        <v>0.36323309999999998</v>
      </c>
      <c r="OD317">
        <v>0.57520700000000002</v>
      </c>
      <c r="OE317">
        <v>47.162329999999997</v>
      </c>
      <c r="OF317" s="1">
        <v>9.8603839999999998E-4</v>
      </c>
      <c r="OG317">
        <v>0.35069919999999999</v>
      </c>
      <c r="OH317">
        <v>0.57521489999999997</v>
      </c>
      <c r="OI317">
        <v>47.167259999999999</v>
      </c>
      <c r="OJ317" s="1">
        <v>9.5129310000000001E-4</v>
      </c>
      <c r="OK317">
        <v>0.33865640000000002</v>
      </c>
    </row>
    <row r="318" spans="1:401" x14ac:dyDescent="0.35">
      <c r="A318">
        <v>324</v>
      </c>
      <c r="B318" t="s">
        <v>4</v>
      </c>
      <c r="C318" t="s">
        <v>181</v>
      </c>
      <c r="D318" t="s">
        <v>324</v>
      </c>
      <c r="E318">
        <v>808.4606</v>
      </c>
      <c r="F318">
        <v>0.85742499999999999</v>
      </c>
      <c r="G318">
        <v>27.25601</v>
      </c>
      <c r="H318">
        <v>0</v>
      </c>
      <c r="I318">
        <v>0</v>
      </c>
      <c r="J318">
        <v>0.85068429999999995</v>
      </c>
      <c r="K318">
        <v>27.475449999999999</v>
      </c>
      <c r="L318">
        <v>0</v>
      </c>
      <c r="M318">
        <v>0</v>
      </c>
      <c r="N318">
        <v>0.84406630000000005</v>
      </c>
      <c r="O318">
        <v>27.397079999999999</v>
      </c>
      <c r="P318">
        <v>0</v>
      </c>
      <c r="Q318">
        <v>0</v>
      </c>
      <c r="R318">
        <v>0.83860310000000005</v>
      </c>
      <c r="S318">
        <v>28.395489999999999</v>
      </c>
      <c r="T318">
        <v>0</v>
      </c>
      <c r="U318">
        <v>0</v>
      </c>
      <c r="V318">
        <v>0.83290039999999999</v>
      </c>
      <c r="W318">
        <v>29.386340000000001</v>
      </c>
      <c r="X318">
        <v>0</v>
      </c>
      <c r="Y318">
        <v>0</v>
      </c>
      <c r="Z318">
        <v>0.82707330000000001</v>
      </c>
      <c r="AA318">
        <v>29.82028</v>
      </c>
      <c r="AB318">
        <v>0</v>
      </c>
      <c r="AC318">
        <v>0</v>
      </c>
      <c r="AD318">
        <v>0.82126060000000001</v>
      </c>
      <c r="AE318">
        <v>29.34629</v>
      </c>
      <c r="AF318">
        <v>0</v>
      </c>
      <c r="AG318">
        <v>0</v>
      </c>
      <c r="AH318">
        <v>0.81554959999999999</v>
      </c>
      <c r="AI318">
        <v>28.48047</v>
      </c>
      <c r="AJ318">
        <v>0</v>
      </c>
      <c r="AK318">
        <v>0</v>
      </c>
      <c r="AL318">
        <v>0.80980039999999998</v>
      </c>
      <c r="AM318">
        <v>27.950700000000001</v>
      </c>
      <c r="AN318">
        <v>0</v>
      </c>
      <c r="AO318">
        <v>0</v>
      </c>
      <c r="AP318">
        <v>0.80424039999999997</v>
      </c>
      <c r="AQ318">
        <v>28.77271</v>
      </c>
      <c r="AR318">
        <v>0</v>
      </c>
      <c r="AS318">
        <v>0</v>
      </c>
      <c r="AT318">
        <v>0.79901049999999996</v>
      </c>
      <c r="AU318">
        <v>30.53576</v>
      </c>
      <c r="AV318">
        <v>0</v>
      </c>
      <c r="AW318">
        <v>0</v>
      </c>
      <c r="AX318">
        <v>0.79482909999999996</v>
      </c>
      <c r="AY318">
        <v>32.881900000000002</v>
      </c>
      <c r="AZ318">
        <v>0</v>
      </c>
      <c r="BA318">
        <v>0</v>
      </c>
      <c r="BB318">
        <v>0.79057920000000004</v>
      </c>
      <c r="BC318">
        <v>34.655900000000003</v>
      </c>
      <c r="BD318">
        <v>0</v>
      </c>
      <c r="BE318">
        <v>0</v>
      </c>
      <c r="BF318">
        <v>0.78607050000000001</v>
      </c>
      <c r="BG318">
        <v>34.870530000000002</v>
      </c>
      <c r="BH318">
        <v>0</v>
      </c>
      <c r="BI318">
        <v>0</v>
      </c>
      <c r="BJ318">
        <v>0.78154880000000004</v>
      </c>
      <c r="BK318">
        <v>34.076680000000003</v>
      </c>
      <c r="BL318">
        <v>0</v>
      </c>
      <c r="BM318">
        <v>0</v>
      </c>
      <c r="BN318">
        <v>0.77707139999999997</v>
      </c>
      <c r="BO318">
        <v>33.207320000000003</v>
      </c>
      <c r="BP318">
        <v>0</v>
      </c>
      <c r="BQ318">
        <v>0</v>
      </c>
      <c r="BR318">
        <v>0.77284589999999997</v>
      </c>
      <c r="BS318">
        <v>32.68197</v>
      </c>
      <c r="BT318" s="1">
        <v>1.388041E-38</v>
      </c>
      <c r="BU318" s="1">
        <v>4.1483589999999997E-36</v>
      </c>
      <c r="BV318">
        <v>0.76885440000000005</v>
      </c>
      <c r="BW318">
        <v>33.195489999999999</v>
      </c>
      <c r="BX318" s="1">
        <v>1.3099250000000001E-27</v>
      </c>
      <c r="BY318" s="1">
        <v>3.9035390000000002E-25</v>
      </c>
      <c r="BZ318">
        <v>0.76497020000000004</v>
      </c>
      <c r="CA318">
        <v>33.657449999999997</v>
      </c>
      <c r="CB318" s="1">
        <v>2.162829E-22</v>
      </c>
      <c r="CC318" s="1">
        <v>6.4542220000000005E-20</v>
      </c>
      <c r="CD318">
        <v>0.76130940000000002</v>
      </c>
      <c r="CE318">
        <v>34.001109999999997</v>
      </c>
      <c r="CF318" s="1">
        <v>2.9973419999999999E-15</v>
      </c>
      <c r="CG318" s="1">
        <v>6.6939109999999997E-13</v>
      </c>
      <c r="CH318">
        <v>0.75843749999999999</v>
      </c>
      <c r="CI318">
        <v>33.655090000000001</v>
      </c>
      <c r="CJ318" s="1">
        <v>1.5390409999999999E-11</v>
      </c>
      <c r="CK318" s="1">
        <v>3.6318270000000001E-9</v>
      </c>
      <c r="CL318">
        <v>0.75608920000000002</v>
      </c>
      <c r="CM318">
        <v>32.838120000000004</v>
      </c>
      <c r="CN318" s="1">
        <v>9.1840099999999996E-9</v>
      </c>
      <c r="CO318" s="1">
        <v>2.257309E-6</v>
      </c>
      <c r="CP318">
        <v>0.75409919999999997</v>
      </c>
      <c r="CQ318">
        <v>31.981159999999999</v>
      </c>
      <c r="CR318" s="1">
        <v>1.5124229999999999E-6</v>
      </c>
      <c r="CS318" s="1">
        <v>3.833854E-4</v>
      </c>
      <c r="CT318">
        <v>0.75245720000000005</v>
      </c>
      <c r="CU318">
        <v>31.390840000000001</v>
      </c>
      <c r="CV318" s="1">
        <v>9.6357699999999994E-5</v>
      </c>
      <c r="CW318" s="1">
        <v>2.508817E-2</v>
      </c>
      <c r="CX318">
        <v>0.75105949999999999</v>
      </c>
      <c r="CY318">
        <v>31.564530000000001</v>
      </c>
      <c r="CZ318" s="1">
        <v>2.8675829999999999E-3</v>
      </c>
      <c r="DA318">
        <v>0.76496430000000004</v>
      </c>
      <c r="DB318">
        <v>0.74968040000000002</v>
      </c>
      <c r="DC318">
        <v>33.032899999999998</v>
      </c>
      <c r="DD318" s="1">
        <v>4.5205309999999999E-2</v>
      </c>
      <c r="DE318">
        <v>12.318809999999999</v>
      </c>
      <c r="DF318">
        <v>0.74824979999999996</v>
      </c>
      <c r="DG318">
        <v>35.634799999999998</v>
      </c>
      <c r="DH318">
        <v>0.41282239999999998</v>
      </c>
      <c r="DI318">
        <v>114.6508</v>
      </c>
      <c r="DJ318">
        <v>0.74670700000000001</v>
      </c>
      <c r="DK318">
        <v>39.679839999999999</v>
      </c>
      <c r="DL318">
        <v>2.3410220000000002</v>
      </c>
      <c r="DM318">
        <v>661.63289999999995</v>
      </c>
      <c r="DN318">
        <v>0.74497199999999997</v>
      </c>
      <c r="DO318">
        <v>43.69706</v>
      </c>
      <c r="DP318">
        <v>8.7286760000000001</v>
      </c>
      <c r="DQ318">
        <v>2507.7890000000002</v>
      </c>
      <c r="DR318">
        <v>0.74303059999999999</v>
      </c>
      <c r="DS318">
        <v>44.421340000000001</v>
      </c>
      <c r="DT318">
        <v>22.472899999999999</v>
      </c>
      <c r="DU318">
        <v>6555.3220000000001</v>
      </c>
      <c r="DV318">
        <v>0.74087210000000003</v>
      </c>
      <c r="DW318">
        <v>42.976990000000001</v>
      </c>
      <c r="DX318">
        <v>41.668289999999999</v>
      </c>
      <c r="DY318">
        <v>12328.38</v>
      </c>
      <c r="DZ318">
        <v>0.73849229999999999</v>
      </c>
      <c r="EA318">
        <v>41.12764</v>
      </c>
      <c r="EB318">
        <v>57.782170000000001</v>
      </c>
      <c r="EC318">
        <v>17317.97</v>
      </c>
      <c r="ED318">
        <v>0.73588169999999997</v>
      </c>
      <c r="EE318">
        <v>40.076079999999997</v>
      </c>
      <c r="EF318">
        <v>61.981029999999997</v>
      </c>
      <c r="EG318">
        <v>18799.439999999999</v>
      </c>
      <c r="EH318">
        <v>0.73307900000000004</v>
      </c>
      <c r="EI318">
        <v>40.471939999999996</v>
      </c>
      <c r="EJ318">
        <v>52.991210000000002</v>
      </c>
      <c r="EK318">
        <v>16254.3</v>
      </c>
      <c r="EL318">
        <v>0.73005980000000004</v>
      </c>
      <c r="EM318">
        <v>41.986429999999999</v>
      </c>
      <c r="EN318">
        <v>37.096080000000001</v>
      </c>
      <c r="EO318">
        <v>11499.08</v>
      </c>
      <c r="EP318">
        <v>0.72701660000000001</v>
      </c>
      <c r="EQ318">
        <v>45.093119999999999</v>
      </c>
      <c r="ER318">
        <v>21.79982</v>
      </c>
      <c r="ES318">
        <v>6824.451</v>
      </c>
      <c r="ET318">
        <v>0.72412310000000002</v>
      </c>
      <c r="EU318">
        <v>48.030549999999998</v>
      </c>
      <c r="EV318">
        <v>10.99769</v>
      </c>
      <c r="EW318">
        <v>3475.194</v>
      </c>
      <c r="EX318">
        <v>0.72148159999999995</v>
      </c>
      <c r="EY318">
        <v>47.988930000000003</v>
      </c>
      <c r="EZ318">
        <v>4.8655689999999998</v>
      </c>
      <c r="FA318">
        <v>1549.6410000000001</v>
      </c>
      <c r="FB318">
        <v>0.71903130000000004</v>
      </c>
      <c r="FC318">
        <v>46.568069999999999</v>
      </c>
      <c r="FD318">
        <v>1.9244790000000001</v>
      </c>
      <c r="FE318">
        <v>617.35490000000004</v>
      </c>
      <c r="FF318">
        <v>0.71684369999999997</v>
      </c>
      <c r="FG318">
        <v>44.752249999999997</v>
      </c>
      <c r="FH318">
        <v>0.69859789999999999</v>
      </c>
      <c r="FI318">
        <v>225.33279999999999</v>
      </c>
      <c r="FJ318">
        <v>0.71504060000000003</v>
      </c>
      <c r="FK318">
        <v>44.017539999999997</v>
      </c>
      <c r="FL318">
        <v>0.24475040000000001</v>
      </c>
      <c r="FM318">
        <v>79.054010000000005</v>
      </c>
      <c r="FN318">
        <v>0.7134779</v>
      </c>
      <c r="FO318">
        <v>45.473640000000003</v>
      </c>
      <c r="FP318" s="1">
        <v>9.3649319999999994E-2</v>
      </c>
      <c r="FQ318">
        <v>30.021260000000002</v>
      </c>
      <c r="FR318">
        <v>0.71219350000000003</v>
      </c>
      <c r="FS318">
        <v>47.693910000000002</v>
      </c>
      <c r="FT318" s="1">
        <v>4.8595350000000002E-2</v>
      </c>
      <c r="FU318">
        <v>15.30457</v>
      </c>
      <c r="FV318">
        <v>0.71120839999999996</v>
      </c>
      <c r="FW318">
        <v>50.127510000000001</v>
      </c>
      <c r="FX318" s="1">
        <v>3.7085819999999999E-2</v>
      </c>
      <c r="FY318">
        <v>11.50595</v>
      </c>
      <c r="FZ318">
        <v>0.7104241</v>
      </c>
      <c r="GA318">
        <v>50.892270000000003</v>
      </c>
      <c r="GB318" s="1">
        <v>3.4781609999999998E-2</v>
      </c>
      <c r="GC318">
        <v>10.738770000000001</v>
      </c>
      <c r="GD318">
        <v>0.70984100000000006</v>
      </c>
      <c r="GE318">
        <v>50.234789999999997</v>
      </c>
      <c r="GF318" s="1">
        <v>3.4154669999999998E-2</v>
      </c>
      <c r="GG318">
        <v>10.54645</v>
      </c>
      <c r="GH318">
        <v>0.70940479999999995</v>
      </c>
      <c r="GI318">
        <v>48.160580000000003</v>
      </c>
      <c r="GJ318" s="1">
        <v>3.313895E-2</v>
      </c>
      <c r="GK318">
        <v>10.247490000000001</v>
      </c>
      <c r="GL318">
        <v>0.70904940000000005</v>
      </c>
      <c r="GM318">
        <v>46.085230000000003</v>
      </c>
      <c r="GN318" s="1">
        <v>3.1352240000000003E-2</v>
      </c>
      <c r="GO318">
        <v>9.7097379999999998</v>
      </c>
      <c r="GP318">
        <v>0.70881729999999998</v>
      </c>
      <c r="GQ318">
        <v>44.626669999999997</v>
      </c>
      <c r="GR318">
        <v>2.885917E-2</v>
      </c>
      <c r="GS318">
        <v>8.9509319999999999</v>
      </c>
      <c r="GT318">
        <v>0.70865630000000002</v>
      </c>
      <c r="GU318">
        <v>45.773220000000002</v>
      </c>
      <c r="GV318" s="1">
        <v>2.5788160000000001E-2</v>
      </c>
      <c r="GW318">
        <v>8.0109300000000001</v>
      </c>
      <c r="GX318">
        <v>0.70854300000000003</v>
      </c>
      <c r="GY318">
        <v>48.068060000000003</v>
      </c>
      <c r="GZ318" s="1">
        <v>2.2302550000000001E-2</v>
      </c>
      <c r="HA318">
        <v>6.9403519999999999</v>
      </c>
      <c r="HB318">
        <v>0.70847689999999997</v>
      </c>
      <c r="HC318">
        <v>51.27769</v>
      </c>
      <c r="HD318" s="1">
        <v>1.8660719999999999E-2</v>
      </c>
      <c r="HE318">
        <v>5.815715</v>
      </c>
      <c r="HF318">
        <v>0.70840950000000003</v>
      </c>
      <c r="HG318">
        <v>53.244819999999997</v>
      </c>
      <c r="HH318" s="1">
        <v>1.5180630000000001E-2</v>
      </c>
      <c r="HI318">
        <v>4.7369880000000002</v>
      </c>
      <c r="HJ318">
        <v>0.70837059999999996</v>
      </c>
      <c r="HK318">
        <v>52.434060000000002</v>
      </c>
      <c r="HL318" s="1">
        <v>1.216502E-2</v>
      </c>
      <c r="HM318">
        <v>3.7974939999999999</v>
      </c>
      <c r="HN318">
        <v>0.70836600000000005</v>
      </c>
      <c r="HO318">
        <v>50.59393</v>
      </c>
      <c r="HP318" s="1">
        <v>9.7818799999999997E-3</v>
      </c>
      <c r="HQ318">
        <v>3.0517699999999999</v>
      </c>
      <c r="HR318">
        <v>0.70832519999999999</v>
      </c>
      <c r="HS318">
        <v>48.26735</v>
      </c>
      <c r="HT318" s="1">
        <v>8.038122E-3</v>
      </c>
      <c r="HU318">
        <v>2.5044870000000001</v>
      </c>
      <c r="HV318">
        <v>0.70832260000000002</v>
      </c>
      <c r="HW318">
        <v>47.168950000000002</v>
      </c>
      <c r="HX318" s="1">
        <v>6.8301819999999997E-3</v>
      </c>
      <c r="HY318">
        <v>2.1246610000000001</v>
      </c>
      <c r="HZ318">
        <v>0.7082948</v>
      </c>
      <c r="IA318">
        <v>48.857349999999997</v>
      </c>
      <c r="IB318" s="1">
        <v>6.012079E-3</v>
      </c>
      <c r="IC318">
        <v>1.867294</v>
      </c>
      <c r="ID318">
        <v>0.70830749999999998</v>
      </c>
      <c r="IE318">
        <v>53.116669999999999</v>
      </c>
      <c r="IF318" s="1">
        <v>5.4502999999999999E-3</v>
      </c>
      <c r="IG318">
        <v>1.690672</v>
      </c>
      <c r="IH318">
        <v>0.70832070000000003</v>
      </c>
      <c r="II318">
        <v>58.174939999999999</v>
      </c>
      <c r="IJ318" s="1">
        <v>5.0445200000000003E-3</v>
      </c>
      <c r="IK318">
        <v>1.5636060000000001</v>
      </c>
      <c r="IL318">
        <v>0.70830329999999997</v>
      </c>
      <c r="IM318">
        <v>60.496000000000002</v>
      </c>
      <c r="IN318" s="1">
        <v>4.7309600000000002E-3</v>
      </c>
      <c r="IO318">
        <v>1.4656009999999999</v>
      </c>
      <c r="IP318">
        <v>0.70830090000000001</v>
      </c>
      <c r="IQ318">
        <v>59.877020000000002</v>
      </c>
      <c r="IR318" s="1">
        <v>4.4707840000000002E-3</v>
      </c>
      <c r="IS318">
        <v>1.384717</v>
      </c>
      <c r="IT318">
        <v>0.70829279999999994</v>
      </c>
      <c r="IU318">
        <v>57.267690000000002</v>
      </c>
      <c r="IV318" s="1">
        <v>4.244645E-3</v>
      </c>
      <c r="IW318">
        <v>1.314381</v>
      </c>
      <c r="IX318">
        <v>0.70831010000000005</v>
      </c>
      <c r="IY318">
        <v>54.51511</v>
      </c>
      <c r="IZ318" s="1">
        <v>4.0402809999999997E-3</v>
      </c>
      <c r="JA318">
        <v>1.250993</v>
      </c>
      <c r="JB318">
        <v>0.70829470000000005</v>
      </c>
      <c r="JC318">
        <v>52.677990000000001</v>
      </c>
      <c r="JD318" s="1">
        <v>3.852117E-3</v>
      </c>
      <c r="JE318">
        <v>1.19275</v>
      </c>
      <c r="JF318">
        <v>0.70828120000000006</v>
      </c>
      <c r="JG318">
        <v>53.193170000000002</v>
      </c>
      <c r="JH318" s="1">
        <v>3.677404E-3</v>
      </c>
      <c r="JI318">
        <v>1.1385320000000001</v>
      </c>
      <c r="JJ318">
        <v>0.70830959999999998</v>
      </c>
      <c r="JK318">
        <v>53.704230000000003</v>
      </c>
      <c r="JL318" s="1">
        <v>3.5108420000000001E-3</v>
      </c>
      <c r="JM318">
        <v>1.087556</v>
      </c>
      <c r="JN318">
        <v>0.70829960000000003</v>
      </c>
      <c r="JO318">
        <v>53.599240000000002</v>
      </c>
      <c r="JP318" s="1">
        <v>3.3475039999999998E-3</v>
      </c>
      <c r="JQ318">
        <v>1.0396160000000001</v>
      </c>
      <c r="JR318">
        <v>0.70829969999999998</v>
      </c>
      <c r="JS318">
        <v>52.447850000000003</v>
      </c>
      <c r="JT318" s="1">
        <v>3.1938660000000001E-3</v>
      </c>
      <c r="JU318">
        <v>0.99436840000000004</v>
      </c>
      <c r="JV318">
        <v>0.70829969999999998</v>
      </c>
      <c r="JW318">
        <v>51.032730000000001</v>
      </c>
      <c r="JX318" s="1">
        <v>3.0493880000000001E-3</v>
      </c>
      <c r="JY318">
        <v>0.95166150000000005</v>
      </c>
      <c r="JZ318">
        <v>0.70830709999999997</v>
      </c>
      <c r="KA318">
        <v>49.54983</v>
      </c>
      <c r="KB318" s="1">
        <v>2.9134040000000001E-3</v>
      </c>
      <c r="KC318">
        <v>0.91122700000000001</v>
      </c>
      <c r="KD318">
        <v>0.70827280000000004</v>
      </c>
      <c r="KE318">
        <v>47.991379999999999</v>
      </c>
      <c r="KF318" s="1">
        <v>2.7850629999999999E-3</v>
      </c>
      <c r="KG318">
        <v>0.87295719999999999</v>
      </c>
      <c r="KH318">
        <v>0.70830009999999999</v>
      </c>
      <c r="KI318">
        <v>46.462400000000002</v>
      </c>
      <c r="KJ318" s="1">
        <v>2.663997E-3</v>
      </c>
      <c r="KK318">
        <v>0.83667460000000005</v>
      </c>
      <c r="KL318">
        <v>0.70829850000000005</v>
      </c>
      <c r="KM318">
        <v>47.390569999999997</v>
      </c>
      <c r="KN318" s="1">
        <v>2.5493970000000001E-3</v>
      </c>
      <c r="KO318">
        <v>0.80220449999999999</v>
      </c>
      <c r="KP318">
        <v>0.7082792</v>
      </c>
      <c r="KQ318">
        <v>51.295119999999997</v>
      </c>
      <c r="KR318" s="1">
        <v>2.4408239999999999E-3</v>
      </c>
      <c r="KS318">
        <v>0.76949889999999999</v>
      </c>
      <c r="KT318">
        <v>0.70829719999999996</v>
      </c>
      <c r="KU318">
        <v>56.708599999999997</v>
      </c>
      <c r="KV318" s="1">
        <v>2.3381750000000001E-3</v>
      </c>
      <c r="KW318">
        <v>0.7384271</v>
      </c>
      <c r="KX318">
        <v>0.70829730000000002</v>
      </c>
      <c r="KY318">
        <v>59.722079999999998</v>
      </c>
      <c r="KZ318" s="1">
        <v>2.2407970000000001E-3</v>
      </c>
      <c r="LA318">
        <v>0.70888759999999995</v>
      </c>
      <c r="LB318">
        <v>0.70828170000000001</v>
      </c>
      <c r="LC318">
        <v>58.510309999999997</v>
      </c>
      <c r="LD318" s="1">
        <v>2.1488980000000002E-3</v>
      </c>
      <c r="LE318">
        <v>0.68087980000000003</v>
      </c>
      <c r="LF318">
        <v>0.70830660000000001</v>
      </c>
      <c r="LG318">
        <v>55.591389999999997</v>
      </c>
      <c r="LH318" s="1">
        <v>2.0616050000000002E-3</v>
      </c>
      <c r="LI318">
        <v>0.6542519</v>
      </c>
      <c r="LJ318">
        <v>0.70828120000000006</v>
      </c>
      <c r="LK318">
        <v>52.90842</v>
      </c>
      <c r="LL318" s="1">
        <v>1.9787089999999999E-3</v>
      </c>
      <c r="LM318">
        <v>0.62889139999999999</v>
      </c>
      <c r="LN318">
        <v>0.70827560000000001</v>
      </c>
      <c r="LO318">
        <v>51.137320000000003</v>
      </c>
      <c r="LP318" s="1">
        <v>1.899623E-3</v>
      </c>
      <c r="LQ318">
        <v>0.60464709999999999</v>
      </c>
      <c r="LR318">
        <v>0.70827229999999997</v>
      </c>
      <c r="LS318">
        <v>51.137180000000001</v>
      </c>
      <c r="LT318" s="1">
        <v>1.8245100000000001E-3</v>
      </c>
      <c r="LU318">
        <v>0.58153370000000004</v>
      </c>
      <c r="LV318">
        <v>0.70829699999999995</v>
      </c>
      <c r="LW318">
        <v>52.314489999999999</v>
      </c>
      <c r="LX318" s="1">
        <v>1.752871E-3</v>
      </c>
      <c r="LY318">
        <v>0.55944470000000002</v>
      </c>
      <c r="LZ318">
        <v>0.70828060000000004</v>
      </c>
      <c r="MA318">
        <v>53.034010000000002</v>
      </c>
      <c r="MB318" s="1">
        <v>1.6845359999999999E-3</v>
      </c>
      <c r="MC318">
        <v>0.53835730000000004</v>
      </c>
      <c r="MD318">
        <v>0.70827569999999995</v>
      </c>
      <c r="ME318">
        <v>53.384</v>
      </c>
      <c r="MF318" s="1">
        <v>1.6193360000000001E-3</v>
      </c>
      <c r="MG318">
        <v>0.51821119999999998</v>
      </c>
      <c r="MH318">
        <v>0.70829799999999998</v>
      </c>
      <c r="MI318">
        <v>52.103949999999998</v>
      </c>
      <c r="MJ318" s="1">
        <v>1.556979E-3</v>
      </c>
      <c r="MK318">
        <v>0.4989248</v>
      </c>
      <c r="ML318">
        <v>0.70828040000000003</v>
      </c>
      <c r="MM318">
        <v>49.786270000000002</v>
      </c>
      <c r="MN318" s="1">
        <v>1.497158E-3</v>
      </c>
      <c r="MO318">
        <v>0.48048550000000001</v>
      </c>
      <c r="MP318">
        <v>0.70827850000000003</v>
      </c>
      <c r="MQ318">
        <v>47.926270000000002</v>
      </c>
      <c r="MR318" s="1">
        <v>1.4400610000000001E-3</v>
      </c>
      <c r="MS318">
        <v>0.46285530000000003</v>
      </c>
      <c r="MT318">
        <v>0.70828310000000005</v>
      </c>
      <c r="MU318">
        <v>46.640650000000001</v>
      </c>
      <c r="MV318" s="1">
        <v>1.3854130000000001E-3</v>
      </c>
      <c r="MW318">
        <v>0.4459708</v>
      </c>
      <c r="MX318">
        <v>0.70829839999999999</v>
      </c>
      <c r="MY318">
        <v>47.503050000000002</v>
      </c>
      <c r="MZ318" s="1">
        <v>1.3332559999999999E-3</v>
      </c>
      <c r="NA318">
        <v>0.42978040000000001</v>
      </c>
      <c r="NB318">
        <v>0.70827980000000001</v>
      </c>
      <c r="NC318">
        <v>49.218139999999998</v>
      </c>
      <c r="ND318" s="1">
        <v>1.283263E-3</v>
      </c>
      <c r="NE318">
        <v>0.41425289999999998</v>
      </c>
      <c r="NF318">
        <v>0.70829589999999998</v>
      </c>
      <c r="NG318">
        <v>52.175089999999997</v>
      </c>
      <c r="NH318" s="1">
        <v>1.235388E-3</v>
      </c>
      <c r="NI318">
        <v>0.39936139999999998</v>
      </c>
      <c r="NJ318">
        <v>0.70829580000000003</v>
      </c>
      <c r="NK318">
        <v>55.266829999999999</v>
      </c>
      <c r="NL318" s="1">
        <v>1.1895530000000001E-3</v>
      </c>
      <c r="NM318">
        <v>0.38508389999999998</v>
      </c>
      <c r="NN318">
        <v>0.70830630000000006</v>
      </c>
      <c r="NO318">
        <v>55.181690000000003</v>
      </c>
      <c r="NP318" s="1">
        <v>1.1458110000000001E-3</v>
      </c>
      <c r="NQ318">
        <v>0.37140689999999998</v>
      </c>
      <c r="NR318">
        <v>0.70828210000000003</v>
      </c>
      <c r="NS318">
        <v>52.456780000000002</v>
      </c>
      <c r="NT318" s="1">
        <v>1.103955E-3</v>
      </c>
      <c r="NU318">
        <v>0.35832370000000002</v>
      </c>
      <c r="NV318">
        <v>0.70828449999999998</v>
      </c>
      <c r="NW318">
        <v>49.2286</v>
      </c>
      <c r="NX318">
        <v>1.063945E-3</v>
      </c>
      <c r="NY318">
        <v>0.34577760000000002</v>
      </c>
      <c r="NZ318">
        <v>0.70829960000000003</v>
      </c>
      <c r="OA318">
        <v>46.882959999999997</v>
      </c>
      <c r="OB318" s="1">
        <v>1.0258330000000001E-3</v>
      </c>
      <c r="OC318">
        <v>0.33375329999999997</v>
      </c>
      <c r="OD318">
        <v>0.70827320000000005</v>
      </c>
      <c r="OE318">
        <v>47.188519999999997</v>
      </c>
      <c r="OF318" s="1">
        <v>9.894057999999999E-4</v>
      </c>
      <c r="OG318">
        <v>0.32223170000000001</v>
      </c>
      <c r="OH318">
        <v>0.70828519999999995</v>
      </c>
      <c r="OI318">
        <v>47.173819999999999</v>
      </c>
      <c r="OJ318" s="1">
        <v>9.5453319999999999E-4</v>
      </c>
      <c r="OK318">
        <v>0.31116359999999998</v>
      </c>
    </row>
    <row r="319" spans="1:401" x14ac:dyDescent="0.35">
      <c r="A319">
        <v>325</v>
      </c>
      <c r="B319" t="s">
        <v>4</v>
      </c>
      <c r="C319" t="s">
        <v>181</v>
      </c>
      <c r="D319" t="s">
        <v>325</v>
      </c>
      <c r="E319">
        <v>910.41629999999998</v>
      </c>
      <c r="F319">
        <v>0.87726959999999998</v>
      </c>
      <c r="G319">
        <v>27.246099999999998</v>
      </c>
      <c r="H319">
        <v>0</v>
      </c>
      <c r="I319">
        <v>0</v>
      </c>
      <c r="J319">
        <v>0.87421420000000005</v>
      </c>
      <c r="K319">
        <v>27.47541</v>
      </c>
      <c r="L319">
        <v>0</v>
      </c>
      <c r="M319">
        <v>0</v>
      </c>
      <c r="N319">
        <v>0.87095769999999995</v>
      </c>
      <c r="O319">
        <v>27.37717</v>
      </c>
      <c r="P319">
        <v>0</v>
      </c>
      <c r="Q319">
        <v>0</v>
      </c>
      <c r="R319">
        <v>0.86735739999999995</v>
      </c>
      <c r="S319">
        <v>28.394449999999999</v>
      </c>
      <c r="T319">
        <v>0</v>
      </c>
      <c r="U319">
        <v>0</v>
      </c>
      <c r="V319">
        <v>0.86358610000000002</v>
      </c>
      <c r="W319">
        <v>29.355029999999999</v>
      </c>
      <c r="X319">
        <v>0</v>
      </c>
      <c r="Y319">
        <v>0</v>
      </c>
      <c r="Z319">
        <v>0.85965619999999998</v>
      </c>
      <c r="AA319">
        <v>29.78575</v>
      </c>
      <c r="AB319">
        <v>0</v>
      </c>
      <c r="AC319">
        <v>0</v>
      </c>
      <c r="AD319">
        <v>0.85564609999999997</v>
      </c>
      <c r="AE319">
        <v>29.332519999999999</v>
      </c>
      <c r="AF319">
        <v>0</v>
      </c>
      <c r="AG319">
        <v>0</v>
      </c>
      <c r="AH319">
        <v>0.85189090000000001</v>
      </c>
      <c r="AI319">
        <v>28.482769999999999</v>
      </c>
      <c r="AJ319">
        <v>0</v>
      </c>
      <c r="AK319">
        <v>0</v>
      </c>
      <c r="AL319">
        <v>0.84803430000000002</v>
      </c>
      <c r="AM319">
        <v>27.95673</v>
      </c>
      <c r="AN319">
        <v>0</v>
      </c>
      <c r="AO319">
        <v>0</v>
      </c>
      <c r="AP319">
        <v>0.84473620000000005</v>
      </c>
      <c r="AQ319">
        <v>28.801439999999999</v>
      </c>
      <c r="AR319">
        <v>0</v>
      </c>
      <c r="AS319">
        <v>0</v>
      </c>
      <c r="AT319">
        <v>0.84163410000000005</v>
      </c>
      <c r="AU319">
        <v>30.557089999999999</v>
      </c>
      <c r="AV319">
        <v>0</v>
      </c>
      <c r="AW319">
        <v>0</v>
      </c>
      <c r="AX319">
        <v>0.8385437</v>
      </c>
      <c r="AY319">
        <v>32.899700000000003</v>
      </c>
      <c r="AZ319">
        <v>0</v>
      </c>
      <c r="BA319">
        <v>0</v>
      </c>
      <c r="BB319">
        <v>0.83424030000000005</v>
      </c>
      <c r="BC319">
        <v>34.670610000000003</v>
      </c>
      <c r="BD319">
        <v>0</v>
      </c>
      <c r="BE319">
        <v>0</v>
      </c>
      <c r="BF319">
        <v>0.82974179999999997</v>
      </c>
      <c r="BG319">
        <v>34.870530000000002</v>
      </c>
      <c r="BH319">
        <v>0</v>
      </c>
      <c r="BI319">
        <v>0</v>
      </c>
      <c r="BJ319">
        <v>0.82518800000000003</v>
      </c>
      <c r="BK319">
        <v>34.076929999999997</v>
      </c>
      <c r="BL319">
        <v>0</v>
      </c>
      <c r="BM319">
        <v>0</v>
      </c>
      <c r="BN319">
        <v>0.82069829999999999</v>
      </c>
      <c r="BO319">
        <v>33.206090000000003</v>
      </c>
      <c r="BP319">
        <v>0</v>
      </c>
      <c r="BQ319">
        <v>0</v>
      </c>
      <c r="BR319">
        <v>0.81642179999999998</v>
      </c>
      <c r="BS319">
        <v>32.667369999999998</v>
      </c>
      <c r="BT319">
        <v>0</v>
      </c>
      <c r="BU319" s="1">
        <v>7.1989150000000002E-37</v>
      </c>
      <c r="BV319">
        <v>0.81238339999999998</v>
      </c>
      <c r="BW319">
        <v>33.204970000000003</v>
      </c>
      <c r="BX319" s="1">
        <v>2.9781070000000001E-28</v>
      </c>
      <c r="BY319" s="1">
        <v>8.0070650000000005E-26</v>
      </c>
      <c r="BZ319">
        <v>0.80848030000000004</v>
      </c>
      <c r="CA319">
        <v>33.685020000000002</v>
      </c>
      <c r="CB319" s="1">
        <v>6.7248510000000002E-23</v>
      </c>
      <c r="CC319" s="1">
        <v>1.802117E-20</v>
      </c>
      <c r="CD319">
        <v>0.8048073</v>
      </c>
      <c r="CE319">
        <v>34.021189999999997</v>
      </c>
      <c r="CF319" s="1">
        <v>1.4842530000000001E-15</v>
      </c>
      <c r="CG319" s="1">
        <v>3.0739550000000001E-13</v>
      </c>
      <c r="CH319">
        <v>0.80223290000000003</v>
      </c>
      <c r="CI319">
        <v>33.715409999999999</v>
      </c>
      <c r="CJ319" s="1">
        <v>9.1723310000000005E-12</v>
      </c>
      <c r="CK319" s="1">
        <v>2.0168839999999998E-9</v>
      </c>
      <c r="CL319">
        <v>0.80004850000000005</v>
      </c>
      <c r="CM319">
        <v>32.854599999999998</v>
      </c>
      <c r="CN319" s="1">
        <v>6.0408210000000001E-9</v>
      </c>
      <c r="CO319" s="1">
        <v>1.381546E-6</v>
      </c>
      <c r="CP319">
        <v>0.79831850000000004</v>
      </c>
      <c r="CQ319">
        <v>31.995889999999999</v>
      </c>
      <c r="CR319" s="1">
        <v>1.068561E-6</v>
      </c>
      <c r="CS319" s="1">
        <v>2.5138679999999998E-4</v>
      </c>
      <c r="CT319">
        <v>0.79681250000000003</v>
      </c>
      <c r="CU319">
        <v>31.372039999999998</v>
      </c>
      <c r="CV319" s="1">
        <v>7.2116909999999995E-5</v>
      </c>
      <c r="CW319">
        <v>1.7376630000000001E-2</v>
      </c>
      <c r="CX319">
        <v>0.7952013</v>
      </c>
      <c r="CY319">
        <v>31.522670000000002</v>
      </c>
      <c r="CZ319" s="1">
        <v>2.253779E-3</v>
      </c>
      <c r="DA319">
        <v>0.55483139999999997</v>
      </c>
      <c r="DB319">
        <v>0.7936145</v>
      </c>
      <c r="DC319">
        <v>33.006259999999997</v>
      </c>
      <c r="DD319">
        <v>3.7085470000000002E-2</v>
      </c>
      <c r="DE319">
        <v>9.2992120000000007</v>
      </c>
      <c r="DF319">
        <v>0.79202240000000002</v>
      </c>
      <c r="DG319">
        <v>35.619210000000002</v>
      </c>
      <c r="DH319">
        <v>0.35185729999999998</v>
      </c>
      <c r="DI319">
        <v>89.655330000000006</v>
      </c>
      <c r="DJ319">
        <v>0.79034219999999999</v>
      </c>
      <c r="DK319">
        <v>39.696779999999997</v>
      </c>
      <c r="DL319">
        <v>2.065045</v>
      </c>
      <c r="DM319">
        <v>533.91470000000004</v>
      </c>
      <c r="DN319">
        <v>0.78847239999999996</v>
      </c>
      <c r="DO319">
        <v>43.74512</v>
      </c>
      <c r="DP319">
        <v>7.942202</v>
      </c>
      <c r="DQ319">
        <v>2081.5340000000001</v>
      </c>
      <c r="DR319">
        <v>0.78638669999999999</v>
      </c>
      <c r="DS319">
        <v>44.466389999999997</v>
      </c>
      <c r="DT319">
        <v>21.030539999999998</v>
      </c>
      <c r="DU319">
        <v>5580.8050000000003</v>
      </c>
      <c r="DV319">
        <v>0.78403129999999999</v>
      </c>
      <c r="DW319">
        <v>43.026919999999997</v>
      </c>
      <c r="DX319">
        <v>39.997480000000003</v>
      </c>
      <c r="DY319">
        <v>10737.81</v>
      </c>
      <c r="DZ319">
        <v>0.78147730000000004</v>
      </c>
      <c r="EA319">
        <v>41.188470000000002</v>
      </c>
      <c r="EB319">
        <v>56.754150000000003</v>
      </c>
      <c r="EC319">
        <v>15396.19</v>
      </c>
      <c r="ED319">
        <v>0.77870229999999996</v>
      </c>
      <c r="EE319">
        <v>40.065199999999997</v>
      </c>
      <c r="EF319">
        <v>62.140369999999997</v>
      </c>
      <c r="EG319">
        <v>17017.21</v>
      </c>
      <c r="EH319">
        <v>0.77565539999999999</v>
      </c>
      <c r="EI319">
        <v>40.452120000000001</v>
      </c>
      <c r="EJ319">
        <v>54.136090000000003</v>
      </c>
      <c r="EK319">
        <v>14963.18</v>
      </c>
      <c r="EL319">
        <v>0.77238629999999997</v>
      </c>
      <c r="EM319">
        <v>41.986469999999997</v>
      </c>
      <c r="EN319">
        <v>38.535350000000001</v>
      </c>
      <c r="EO319">
        <v>10742.86</v>
      </c>
      <c r="EP319">
        <v>0.76909970000000005</v>
      </c>
      <c r="EQ319">
        <v>45.124130000000001</v>
      </c>
      <c r="ER319">
        <v>22.98499</v>
      </c>
      <c r="ES319">
        <v>6459.6689999999999</v>
      </c>
      <c r="ET319">
        <v>0.7659243</v>
      </c>
      <c r="EU319">
        <v>48.056469999999997</v>
      </c>
      <c r="EV319">
        <v>11.7494</v>
      </c>
      <c r="EW319">
        <v>3327.92</v>
      </c>
      <c r="EX319">
        <v>0.76298580000000005</v>
      </c>
      <c r="EY319">
        <v>48.009799999999998</v>
      </c>
      <c r="EZ319">
        <v>5.2586560000000002</v>
      </c>
      <c r="FA319">
        <v>1499.14</v>
      </c>
      <c r="FB319">
        <v>0.76030560000000003</v>
      </c>
      <c r="FC319">
        <v>46.597529999999999</v>
      </c>
      <c r="FD319">
        <v>2.1002990000000001</v>
      </c>
      <c r="FE319">
        <v>602.35979999999995</v>
      </c>
      <c r="FF319">
        <v>0.75787519999999997</v>
      </c>
      <c r="FG319">
        <v>44.791670000000003</v>
      </c>
      <c r="FH319">
        <v>0.76770950000000004</v>
      </c>
      <c r="FI319">
        <v>221.2192</v>
      </c>
      <c r="FJ319">
        <v>0.75596620000000003</v>
      </c>
      <c r="FK319">
        <v>43.983150000000002</v>
      </c>
      <c r="FL319">
        <v>0.26904889999999998</v>
      </c>
      <c r="FM319">
        <v>77.670519999999996</v>
      </c>
      <c r="FN319">
        <v>0.75429139999999995</v>
      </c>
      <c r="FO319">
        <v>45.429380000000002</v>
      </c>
      <c r="FP319">
        <v>0.1013329</v>
      </c>
      <c r="FQ319">
        <v>29.123360000000002</v>
      </c>
      <c r="FR319">
        <v>0.75293699999999997</v>
      </c>
      <c r="FS319">
        <v>47.651339999999998</v>
      </c>
      <c r="FT319" s="1">
        <v>5.0736379999999998E-2</v>
      </c>
      <c r="FU319">
        <v>14.40344</v>
      </c>
      <c r="FV319">
        <v>0.75184039999999996</v>
      </c>
      <c r="FW319">
        <v>50.109259999999999</v>
      </c>
      <c r="FX319" s="1">
        <v>3.757336E-2</v>
      </c>
      <c r="FY319">
        <v>10.54574</v>
      </c>
      <c r="FZ319">
        <v>0.75100350000000005</v>
      </c>
      <c r="GA319">
        <v>50.895359999999997</v>
      </c>
      <c r="GB319" s="1">
        <v>3.486856E-2</v>
      </c>
      <c r="GC319">
        <v>9.7495650000000005</v>
      </c>
      <c r="GD319">
        <v>0.75036930000000002</v>
      </c>
      <c r="GE319">
        <v>50.284419999999997</v>
      </c>
      <c r="GF319" s="1">
        <v>3.4212510000000002E-2</v>
      </c>
      <c r="GG319">
        <v>9.5680320000000005</v>
      </c>
      <c r="GH319">
        <v>0.74985800000000002</v>
      </c>
      <c r="GI319">
        <v>48.21463</v>
      </c>
      <c r="GJ319" s="1">
        <v>3.3257710000000003E-2</v>
      </c>
      <c r="GK319">
        <v>9.3130260000000007</v>
      </c>
      <c r="GL319">
        <v>0.74949920000000003</v>
      </c>
      <c r="GM319">
        <v>46.142539999999997</v>
      </c>
      <c r="GN319" s="1">
        <v>3.1539539999999998E-2</v>
      </c>
      <c r="GO319">
        <v>8.8432999999999993</v>
      </c>
      <c r="GP319">
        <v>0.74924919999999995</v>
      </c>
      <c r="GQ319">
        <v>44.646059999999999</v>
      </c>
      <c r="GR319" s="1">
        <v>2.9104999999999999E-2</v>
      </c>
      <c r="GS319">
        <v>8.1707389999999993</v>
      </c>
      <c r="GT319">
        <v>0.749054</v>
      </c>
      <c r="GU319">
        <v>45.782870000000003</v>
      </c>
      <c r="GV319" s="1">
        <v>2.6079999999999999E-2</v>
      </c>
      <c r="GW319">
        <v>7.3308600000000004</v>
      </c>
      <c r="GX319">
        <v>0.74893520000000002</v>
      </c>
      <c r="GY319">
        <v>48.06165</v>
      </c>
      <c r="GZ319" s="1">
        <v>2.2622779999999999E-2</v>
      </c>
      <c r="HA319">
        <v>6.3680729999999999</v>
      </c>
      <c r="HB319">
        <v>0.74883310000000003</v>
      </c>
      <c r="HC319">
        <v>51.262169999999998</v>
      </c>
      <c r="HD319">
        <v>1.8983679999999999E-2</v>
      </c>
      <c r="HE319">
        <v>5.3499889999999999</v>
      </c>
      <c r="HF319">
        <v>0.7487608</v>
      </c>
      <c r="HG319">
        <v>53.280679999999997</v>
      </c>
      <c r="HH319" s="1">
        <v>1.5476500000000001E-2</v>
      </c>
      <c r="HI319">
        <v>4.3660269999999999</v>
      </c>
      <c r="HJ319">
        <v>0.74871239999999994</v>
      </c>
      <c r="HK319">
        <v>52.473019999999998</v>
      </c>
      <c r="HL319" s="1">
        <v>1.241079E-2</v>
      </c>
      <c r="HM319">
        <v>3.5023949999999999</v>
      </c>
      <c r="HN319">
        <v>0.74868520000000005</v>
      </c>
      <c r="HO319">
        <v>50.663449999999997</v>
      </c>
      <c r="HP319" s="1">
        <v>9.968958E-3</v>
      </c>
      <c r="HQ319">
        <v>2.8122210000000001</v>
      </c>
      <c r="HR319">
        <v>0.74866169999999999</v>
      </c>
      <c r="HS319">
        <v>48.328440000000001</v>
      </c>
      <c r="HT319" s="1">
        <v>8.1711270000000003E-3</v>
      </c>
      <c r="HU319">
        <v>2.3028400000000002</v>
      </c>
      <c r="HV319">
        <v>0.74862700000000004</v>
      </c>
      <c r="HW319">
        <v>47.162939999999999</v>
      </c>
      <c r="HX319" s="1">
        <v>6.9208389999999998E-3</v>
      </c>
      <c r="HY319">
        <v>1.948107</v>
      </c>
      <c r="HZ319">
        <v>0.74862580000000001</v>
      </c>
      <c r="IA319">
        <v>48.842379999999999</v>
      </c>
      <c r="IB319" s="1">
        <v>6.0734769999999999E-3</v>
      </c>
      <c r="IC319">
        <v>1.7075560000000001</v>
      </c>
      <c r="ID319">
        <v>0.74863749999999996</v>
      </c>
      <c r="IE319">
        <v>53.102809999999998</v>
      </c>
      <c r="IF319" s="1">
        <v>5.4932690000000003E-3</v>
      </c>
      <c r="IG319">
        <v>1.542897</v>
      </c>
      <c r="IH319">
        <v>0.7486197</v>
      </c>
      <c r="II319">
        <v>58.174729999999997</v>
      </c>
      <c r="IJ319" s="1">
        <v>5.0764540000000002E-3</v>
      </c>
      <c r="IK319">
        <v>1.425009</v>
      </c>
      <c r="IL319">
        <v>0.74863100000000005</v>
      </c>
      <c r="IM319">
        <v>60.510249999999999</v>
      </c>
      <c r="IN319" s="1">
        <v>4.7564419999999996E-3</v>
      </c>
      <c r="IO319">
        <v>1.334544</v>
      </c>
      <c r="IP319">
        <v>0.74862589999999996</v>
      </c>
      <c r="IQ319">
        <v>59.942169999999997</v>
      </c>
      <c r="IR319" s="1">
        <v>4.492462E-3</v>
      </c>
      <c r="IS319">
        <v>1.2603</v>
      </c>
      <c r="IT319">
        <v>0.74860939999999998</v>
      </c>
      <c r="IU319">
        <v>57.368929999999999</v>
      </c>
      <c r="IV319" s="1">
        <v>4.263831E-3</v>
      </c>
      <c r="IW319">
        <v>1.1959420000000001</v>
      </c>
      <c r="IX319">
        <v>0.74860459999999995</v>
      </c>
      <c r="IY319">
        <v>54.602229999999999</v>
      </c>
      <c r="IZ319" s="1">
        <v>4.0577900000000004E-3</v>
      </c>
      <c r="JA319">
        <v>1.13809</v>
      </c>
      <c r="JB319">
        <v>0.74860309999999997</v>
      </c>
      <c r="JC319">
        <v>52.703159999999997</v>
      </c>
      <c r="JD319" s="1">
        <v>3.868345E-3</v>
      </c>
      <c r="JE319">
        <v>1.084972</v>
      </c>
      <c r="JF319">
        <v>0.74859690000000001</v>
      </c>
      <c r="JG319">
        <v>53.210239999999999</v>
      </c>
      <c r="JH319" s="1">
        <v>3.6925450000000002E-3</v>
      </c>
      <c r="JI319">
        <v>1.035555</v>
      </c>
      <c r="JJ319">
        <v>0.74860680000000002</v>
      </c>
      <c r="JK319">
        <v>53.718780000000002</v>
      </c>
      <c r="JL319" s="1">
        <v>3.5251219999999999E-3</v>
      </c>
      <c r="JM319">
        <v>0.98917379999999999</v>
      </c>
      <c r="JN319">
        <v>0.74859469999999995</v>
      </c>
      <c r="JO319">
        <v>53.58052</v>
      </c>
      <c r="JP319" s="1">
        <v>3.3608840000000002E-3</v>
      </c>
      <c r="JQ319">
        <v>0.94551010000000002</v>
      </c>
      <c r="JR319">
        <v>0.74862030000000002</v>
      </c>
      <c r="JS319">
        <v>52.485970000000002</v>
      </c>
      <c r="JT319" s="1">
        <v>3.2064950000000002E-3</v>
      </c>
      <c r="JU319">
        <v>0.90430639999999995</v>
      </c>
      <c r="JV319">
        <v>0.74859410000000004</v>
      </c>
      <c r="JW319">
        <v>51.092610000000001</v>
      </c>
      <c r="JX319" s="1">
        <v>3.061271E-3</v>
      </c>
      <c r="JY319">
        <v>0.86542839999999999</v>
      </c>
      <c r="JZ319">
        <v>0.74860289999999996</v>
      </c>
      <c r="KA319">
        <v>49.582839999999997</v>
      </c>
      <c r="KB319" s="1">
        <v>2.9246459999999999E-3</v>
      </c>
      <c r="KC319">
        <v>0.82863189999999998</v>
      </c>
      <c r="KD319">
        <v>0.74859229999999999</v>
      </c>
      <c r="KE319">
        <v>48.033520000000003</v>
      </c>
      <c r="KF319" s="1">
        <v>2.7956750000000001E-3</v>
      </c>
      <c r="KG319">
        <v>0.79379639999999996</v>
      </c>
      <c r="KH319">
        <v>0.74859370000000003</v>
      </c>
      <c r="KI319">
        <v>46.479520000000001</v>
      </c>
      <c r="KJ319" s="1">
        <v>2.6740549999999998E-3</v>
      </c>
      <c r="KK319">
        <v>0.76078959999999995</v>
      </c>
      <c r="KL319">
        <v>0.74859739999999997</v>
      </c>
      <c r="KM319">
        <v>47.402079999999998</v>
      </c>
      <c r="KN319" s="1">
        <v>2.5589150000000001E-3</v>
      </c>
      <c r="KO319">
        <v>0.72940899999999997</v>
      </c>
      <c r="KP319">
        <v>0.74859549999999997</v>
      </c>
      <c r="KQ319">
        <v>51.304079999999999</v>
      </c>
      <c r="KR319" s="1">
        <v>2.4498359999999999E-3</v>
      </c>
      <c r="KS319">
        <v>0.69963960000000003</v>
      </c>
      <c r="KT319">
        <v>0.74860020000000005</v>
      </c>
      <c r="KU319">
        <v>56.716320000000003</v>
      </c>
      <c r="KV319" s="1">
        <v>2.3467140000000002E-3</v>
      </c>
      <c r="KW319">
        <v>0.67137380000000002</v>
      </c>
      <c r="KX319">
        <v>0.74859569999999998</v>
      </c>
      <c r="KY319">
        <v>59.738770000000002</v>
      </c>
      <c r="KZ319" s="1">
        <v>2.2489150000000002E-3</v>
      </c>
      <c r="LA319">
        <v>0.64449909999999999</v>
      </c>
      <c r="LB319">
        <v>0.74859739999999997</v>
      </c>
      <c r="LC319">
        <v>58.551540000000003</v>
      </c>
      <c r="LD319" s="1">
        <v>2.156589E-3</v>
      </c>
      <c r="LE319">
        <v>0.6190137</v>
      </c>
      <c r="LF319">
        <v>0.74860190000000004</v>
      </c>
      <c r="LG319">
        <v>55.669159999999998</v>
      </c>
      <c r="LH319" s="1">
        <v>2.0689179999999999E-3</v>
      </c>
      <c r="LI319">
        <v>0.59478770000000003</v>
      </c>
      <c r="LJ319">
        <v>0.74859600000000004</v>
      </c>
      <c r="LK319">
        <v>52.984839999999998</v>
      </c>
      <c r="LL319" s="1">
        <v>1.9856689999999998E-3</v>
      </c>
      <c r="LM319">
        <v>0.57170869999999996</v>
      </c>
      <c r="LN319">
        <v>0.74859140000000002</v>
      </c>
      <c r="LO319">
        <v>51.129330000000003</v>
      </c>
      <c r="LP319" s="1">
        <v>1.9062479999999999E-3</v>
      </c>
      <c r="LQ319">
        <v>0.54965439999999999</v>
      </c>
      <c r="LR319">
        <v>0.74859100000000001</v>
      </c>
      <c r="LS319">
        <v>51.120449999999998</v>
      </c>
      <c r="LT319" s="1">
        <v>1.8308479999999999E-3</v>
      </c>
      <c r="LU319">
        <v>0.52864239999999996</v>
      </c>
      <c r="LV319">
        <v>0.74859450000000005</v>
      </c>
      <c r="LW319">
        <v>52.321240000000003</v>
      </c>
      <c r="LX319" s="1">
        <v>1.758901E-3</v>
      </c>
      <c r="LY319">
        <v>0.50854949999999999</v>
      </c>
      <c r="LZ319">
        <v>0.7485948</v>
      </c>
      <c r="MA319">
        <v>53.051279999999998</v>
      </c>
      <c r="MB319" s="1">
        <v>1.690294E-3</v>
      </c>
      <c r="MC319">
        <v>0.48936410000000002</v>
      </c>
      <c r="MD319">
        <v>0.74859889999999996</v>
      </c>
      <c r="ME319">
        <v>53.4071</v>
      </c>
      <c r="MF319" s="1">
        <v>1.624852E-3</v>
      </c>
      <c r="MG319">
        <v>0.47105010000000003</v>
      </c>
      <c r="MH319">
        <v>0.74859710000000002</v>
      </c>
      <c r="MI319">
        <v>52.182040000000001</v>
      </c>
      <c r="MJ319" s="1">
        <v>1.5622450000000001E-3</v>
      </c>
      <c r="MK319">
        <v>0.45351629999999998</v>
      </c>
      <c r="ML319">
        <v>0.74859370000000003</v>
      </c>
      <c r="MM319">
        <v>49.820639999999997</v>
      </c>
      <c r="MN319" s="1">
        <v>1.5021590000000001E-3</v>
      </c>
      <c r="MO319">
        <v>0.43673620000000002</v>
      </c>
      <c r="MP319">
        <v>0.7485948</v>
      </c>
      <c r="MQ319">
        <v>47.966760000000001</v>
      </c>
      <c r="MR319" s="1">
        <v>1.4448359999999999E-3</v>
      </c>
      <c r="MS319">
        <v>0.42070039999999997</v>
      </c>
      <c r="MT319">
        <v>0.74860139999999997</v>
      </c>
      <c r="MU319">
        <v>46.642389999999999</v>
      </c>
      <c r="MV319" s="1">
        <v>1.3899990000000001E-3</v>
      </c>
      <c r="MW319">
        <v>0.40535270000000001</v>
      </c>
      <c r="MX319">
        <v>0.74859509999999996</v>
      </c>
      <c r="MY319">
        <v>47.486449999999998</v>
      </c>
      <c r="MZ319" s="1">
        <v>1.3376449999999999E-3</v>
      </c>
      <c r="NA319">
        <v>0.3906346</v>
      </c>
      <c r="NB319">
        <v>0.74859290000000001</v>
      </c>
      <c r="NC319">
        <v>49.178730000000002</v>
      </c>
      <c r="ND319" s="1">
        <v>1.287463E-3</v>
      </c>
      <c r="NE319">
        <v>0.37650610000000001</v>
      </c>
      <c r="NF319">
        <v>0.74859290000000001</v>
      </c>
      <c r="NG319">
        <v>52.175710000000002</v>
      </c>
      <c r="NH319" s="1">
        <v>1.2394140000000001E-3</v>
      </c>
      <c r="NI319">
        <v>0.36297160000000001</v>
      </c>
      <c r="NJ319">
        <v>0.74859290000000001</v>
      </c>
      <c r="NK319">
        <v>55.293579999999999</v>
      </c>
      <c r="NL319" s="1">
        <v>1.1934129999999999E-3</v>
      </c>
      <c r="NM319">
        <v>0.34999049999999998</v>
      </c>
      <c r="NN319">
        <v>0.74860009999999999</v>
      </c>
      <c r="NO319">
        <v>55.235390000000002</v>
      </c>
      <c r="NP319" s="1">
        <v>1.149501E-3</v>
      </c>
      <c r="NQ319">
        <v>0.3375572</v>
      </c>
      <c r="NR319">
        <v>0.74860000000000004</v>
      </c>
      <c r="NS319">
        <v>52.507429999999999</v>
      </c>
      <c r="NT319" s="1">
        <v>1.107481E-3</v>
      </c>
      <c r="NU319">
        <v>0.32565430000000001</v>
      </c>
      <c r="NV319">
        <v>0.74859540000000002</v>
      </c>
      <c r="NW319">
        <v>49.344140000000003</v>
      </c>
      <c r="NX319" s="1">
        <v>1.0673220000000001E-3</v>
      </c>
      <c r="NY319">
        <v>0.31424770000000002</v>
      </c>
      <c r="NZ319">
        <v>0.74859500000000001</v>
      </c>
      <c r="OA319">
        <v>46.939399999999999</v>
      </c>
      <c r="OB319" s="1">
        <v>1.0290570000000001E-3</v>
      </c>
      <c r="OC319">
        <v>0.30331590000000003</v>
      </c>
      <c r="OD319">
        <v>0.74859220000000004</v>
      </c>
      <c r="OE319">
        <v>47.204749999999997</v>
      </c>
      <c r="OF319" s="1">
        <v>9.9249379999999995E-4</v>
      </c>
      <c r="OG319">
        <v>0.2928325</v>
      </c>
      <c r="OH319">
        <v>0.74859609999999999</v>
      </c>
      <c r="OI319">
        <v>47.187869999999997</v>
      </c>
      <c r="OJ319" s="1">
        <v>9.5749219999999996E-4</v>
      </c>
      <c r="OK319">
        <v>0.2827711</v>
      </c>
    </row>
    <row r="320" spans="1:401" x14ac:dyDescent="0.35">
      <c r="A320">
        <v>326</v>
      </c>
      <c r="B320" t="s">
        <v>4</v>
      </c>
      <c r="C320" t="s">
        <v>181</v>
      </c>
      <c r="D320" t="s">
        <v>326</v>
      </c>
      <c r="E320">
        <v>826.28229999999996</v>
      </c>
      <c r="F320">
        <v>1.4051009999999999</v>
      </c>
      <c r="G320">
        <v>27.23489</v>
      </c>
      <c r="H320">
        <v>0</v>
      </c>
      <c r="I320">
        <v>0</v>
      </c>
      <c r="J320">
        <v>1.393556</v>
      </c>
      <c r="K320">
        <v>27.4819</v>
      </c>
      <c r="L320">
        <v>0</v>
      </c>
      <c r="M320">
        <v>0</v>
      </c>
      <c r="N320">
        <v>1.3822000000000001</v>
      </c>
      <c r="O320">
        <v>27.36253</v>
      </c>
      <c r="P320">
        <v>0</v>
      </c>
      <c r="Q320">
        <v>0</v>
      </c>
      <c r="R320">
        <v>1.3723559999999999</v>
      </c>
      <c r="S320">
        <v>28.408989999999999</v>
      </c>
      <c r="T320">
        <v>0</v>
      </c>
      <c r="U320">
        <v>0</v>
      </c>
      <c r="V320">
        <v>1.362638</v>
      </c>
      <c r="W320">
        <v>29.34376</v>
      </c>
      <c r="X320">
        <v>0</v>
      </c>
      <c r="Y320">
        <v>0</v>
      </c>
      <c r="Z320">
        <v>1.3528180000000001</v>
      </c>
      <c r="AA320">
        <v>29.735430000000001</v>
      </c>
      <c r="AB320">
        <v>0</v>
      </c>
      <c r="AC320">
        <v>0</v>
      </c>
      <c r="AD320">
        <v>1.3428770000000001</v>
      </c>
      <c r="AE320">
        <v>29.306889999999999</v>
      </c>
      <c r="AF320">
        <v>0</v>
      </c>
      <c r="AG320">
        <v>0</v>
      </c>
      <c r="AH320">
        <v>1.333669</v>
      </c>
      <c r="AI320">
        <v>28.484470000000002</v>
      </c>
      <c r="AJ320">
        <v>0</v>
      </c>
      <c r="AK320">
        <v>0</v>
      </c>
      <c r="AL320">
        <v>1.324249</v>
      </c>
      <c r="AM320">
        <v>27.974769999999999</v>
      </c>
      <c r="AN320">
        <v>0</v>
      </c>
      <c r="AO320">
        <v>0</v>
      </c>
      <c r="AP320">
        <v>1.314862</v>
      </c>
      <c r="AQ320">
        <v>28.870740000000001</v>
      </c>
      <c r="AR320">
        <v>0</v>
      </c>
      <c r="AS320">
        <v>0</v>
      </c>
      <c r="AT320">
        <v>1.305903</v>
      </c>
      <c r="AU320">
        <v>30.629049999999999</v>
      </c>
      <c r="AV320">
        <v>0</v>
      </c>
      <c r="AW320">
        <v>0</v>
      </c>
      <c r="AX320">
        <v>1.2986150000000001</v>
      </c>
      <c r="AY320">
        <v>32.96725</v>
      </c>
      <c r="AZ320">
        <v>0</v>
      </c>
      <c r="BA320">
        <v>0</v>
      </c>
      <c r="BB320">
        <v>1.291167</v>
      </c>
      <c r="BC320">
        <v>34.72336</v>
      </c>
      <c r="BD320">
        <v>0</v>
      </c>
      <c r="BE320">
        <v>0</v>
      </c>
      <c r="BF320">
        <v>1.2834030000000001</v>
      </c>
      <c r="BG320">
        <v>34.876739999999998</v>
      </c>
      <c r="BH320">
        <v>0</v>
      </c>
      <c r="BI320">
        <v>0</v>
      </c>
      <c r="BJ320">
        <v>1.2754669999999999</v>
      </c>
      <c r="BK320">
        <v>34.081119999999999</v>
      </c>
      <c r="BL320">
        <v>0</v>
      </c>
      <c r="BM320">
        <v>0</v>
      </c>
      <c r="BN320">
        <v>1.2677700000000001</v>
      </c>
      <c r="BO320">
        <v>33.209499999999998</v>
      </c>
      <c r="BP320">
        <v>0</v>
      </c>
      <c r="BQ320">
        <v>0</v>
      </c>
      <c r="BR320">
        <v>1.260451</v>
      </c>
      <c r="BS320">
        <v>32.656550000000003</v>
      </c>
      <c r="BT320">
        <v>0</v>
      </c>
      <c r="BU320" s="1">
        <v>7.461292E-38</v>
      </c>
      <c r="BV320">
        <v>1.2535970000000001</v>
      </c>
      <c r="BW320">
        <v>33.230289999999997</v>
      </c>
      <c r="BX320" s="1">
        <v>5.8824699999999996E-29</v>
      </c>
      <c r="BY320" s="1">
        <v>1.1551660000000001E-26</v>
      </c>
      <c r="BZ320">
        <v>1.246936</v>
      </c>
      <c r="CA320">
        <v>33.732750000000003</v>
      </c>
      <c r="CB320" s="1">
        <v>3.048476E-23</v>
      </c>
      <c r="CC320" s="1">
        <v>6.7283910000000001E-21</v>
      </c>
      <c r="CD320">
        <v>1.240666</v>
      </c>
      <c r="CE320">
        <v>34.070410000000003</v>
      </c>
      <c r="CF320" s="1">
        <v>7.564122E-16</v>
      </c>
      <c r="CG320" s="1">
        <v>1.3295810000000001E-13</v>
      </c>
      <c r="CH320">
        <v>1.2357260000000001</v>
      </c>
      <c r="CI320">
        <v>33.809510000000003</v>
      </c>
      <c r="CJ320" s="1">
        <v>5.6259560000000001E-12</v>
      </c>
      <c r="CK320" s="1">
        <v>1.080098E-9</v>
      </c>
      <c r="CL320">
        <v>1.2312940000000001</v>
      </c>
      <c r="CM320">
        <v>32.882840000000002</v>
      </c>
      <c r="CN320" s="1">
        <v>4.0719180000000003E-9</v>
      </c>
      <c r="CO320" s="1">
        <v>8.2420690000000002E-7</v>
      </c>
      <c r="CP320">
        <v>1.2277169999999999</v>
      </c>
      <c r="CQ320">
        <v>32.027189999999997</v>
      </c>
      <c r="CR320" s="1">
        <v>7.7053600000000001E-7</v>
      </c>
      <c r="CS320" s="1">
        <v>1.6209009999999999E-4</v>
      </c>
      <c r="CT320">
        <v>1.2246030000000001</v>
      </c>
      <c r="CU320">
        <v>31.359210000000001</v>
      </c>
      <c r="CV320" s="1">
        <v>5.488392E-5</v>
      </c>
      <c r="CW320" s="1">
        <v>1.1927989999999999E-2</v>
      </c>
      <c r="CX320">
        <v>1.221816</v>
      </c>
      <c r="CY320">
        <v>31.477450000000001</v>
      </c>
      <c r="CZ320" s="1">
        <v>1.7953789999999999E-3</v>
      </c>
      <c r="DA320">
        <v>0.40170850000000002</v>
      </c>
      <c r="DB320">
        <v>1.219203</v>
      </c>
      <c r="DC320">
        <v>32.98319</v>
      </c>
      <c r="DD320" s="1">
        <v>3.0748109999999999E-2</v>
      </c>
      <c r="DE320">
        <v>7.0565040000000003</v>
      </c>
      <c r="DF320">
        <v>1.2165360000000001</v>
      </c>
      <c r="DG320">
        <v>35.618659999999998</v>
      </c>
      <c r="DH320">
        <v>0.302313</v>
      </c>
      <c r="DI320">
        <v>70.963539999999995</v>
      </c>
      <c r="DJ320">
        <v>1.213775</v>
      </c>
      <c r="DK320">
        <v>39.738979999999998</v>
      </c>
      <c r="DL320">
        <v>1.832128</v>
      </c>
      <c r="DM320">
        <v>439.06740000000002</v>
      </c>
      <c r="DN320">
        <v>1.2107060000000001</v>
      </c>
      <c r="DO320">
        <v>43.830590000000001</v>
      </c>
      <c r="DP320">
        <v>7.2539369999999996</v>
      </c>
      <c r="DQ320">
        <v>1772.4839999999999</v>
      </c>
      <c r="DR320">
        <v>1.207276</v>
      </c>
      <c r="DS320">
        <v>44.538879999999999</v>
      </c>
      <c r="DT320">
        <v>19.720849999999999</v>
      </c>
      <c r="DU320">
        <v>4905.9080000000004</v>
      </c>
      <c r="DV320">
        <v>1.203444</v>
      </c>
      <c r="DW320">
        <v>43.094859999999997</v>
      </c>
      <c r="DX320">
        <v>38.41433</v>
      </c>
      <c r="DY320">
        <v>9717.39</v>
      </c>
      <c r="DZ320">
        <v>1.1992389999999999</v>
      </c>
      <c r="EA320">
        <v>41.285249999999998</v>
      </c>
      <c r="EB320">
        <v>55.703589999999998</v>
      </c>
      <c r="EC320">
        <v>14307.46</v>
      </c>
      <c r="ED320">
        <v>1.1946840000000001</v>
      </c>
      <c r="EE320">
        <v>40.06955</v>
      </c>
      <c r="EF320">
        <v>62.206780000000002</v>
      </c>
      <c r="EG320">
        <v>16205.41</v>
      </c>
      <c r="EH320">
        <v>1.189746</v>
      </c>
      <c r="EI320">
        <v>40.43956</v>
      </c>
      <c r="EJ320">
        <v>55.158880000000003</v>
      </c>
      <c r="EK320">
        <v>14557.95</v>
      </c>
      <c r="EL320">
        <v>1.184375</v>
      </c>
      <c r="EM320">
        <v>42.009970000000003</v>
      </c>
      <c r="EN320">
        <v>39.895659999999999</v>
      </c>
      <c r="EO320">
        <v>10659.47</v>
      </c>
      <c r="EP320">
        <v>1.1790229999999999</v>
      </c>
      <c r="EQ320">
        <v>45.199469999999998</v>
      </c>
      <c r="ER320">
        <v>24.14</v>
      </c>
      <c r="ES320">
        <v>6523.7920000000004</v>
      </c>
      <c r="ET320">
        <v>1.1737219999999999</v>
      </c>
      <c r="EU320">
        <v>48.12077</v>
      </c>
      <c r="EV320">
        <v>12.498279999999999</v>
      </c>
      <c r="EW320">
        <v>3414.1950000000002</v>
      </c>
      <c r="EX320">
        <v>1.168979</v>
      </c>
      <c r="EY320">
        <v>48.057780000000001</v>
      </c>
      <c r="EZ320">
        <v>5.6572519999999997</v>
      </c>
      <c r="FA320">
        <v>1559.44</v>
      </c>
      <c r="FB320">
        <v>1.1646080000000001</v>
      </c>
      <c r="FC320">
        <v>46.640430000000002</v>
      </c>
      <c r="FD320">
        <v>2.2812830000000002</v>
      </c>
      <c r="FE320">
        <v>634.02560000000005</v>
      </c>
      <c r="FF320">
        <v>1.1606620000000001</v>
      </c>
      <c r="FG320">
        <v>44.863439999999997</v>
      </c>
      <c r="FH320">
        <v>0.83978430000000004</v>
      </c>
      <c r="FI320">
        <v>234.90309999999999</v>
      </c>
      <c r="FJ320">
        <v>1.1570279999999999</v>
      </c>
      <c r="FK320">
        <v>43.96217</v>
      </c>
      <c r="FL320">
        <v>0.29468939999999999</v>
      </c>
      <c r="FM320">
        <v>82.634780000000006</v>
      </c>
      <c r="FN320">
        <v>1.1537059999999999</v>
      </c>
      <c r="FO320">
        <v>45.383180000000003</v>
      </c>
      <c r="FP320">
        <v>0.1095409</v>
      </c>
      <c r="FQ320">
        <v>30.504750000000001</v>
      </c>
      <c r="FR320">
        <v>1.151033</v>
      </c>
      <c r="FS320">
        <v>47.609780000000001</v>
      </c>
      <c r="FT320" s="1">
        <v>5.3061980000000002E-2</v>
      </c>
      <c r="FU320">
        <v>14.478289999999999</v>
      </c>
      <c r="FV320">
        <v>1.1488689999999999</v>
      </c>
      <c r="FW320">
        <v>50.092080000000003</v>
      </c>
      <c r="FX320" s="1">
        <v>3.8118869999999999E-2</v>
      </c>
      <c r="FY320">
        <v>10.1891</v>
      </c>
      <c r="FZ320">
        <v>1.147133</v>
      </c>
      <c r="GA320">
        <v>50.904170000000001</v>
      </c>
      <c r="GB320" s="1">
        <v>3.4967579999999998E-2</v>
      </c>
      <c r="GC320">
        <v>9.2721809999999998</v>
      </c>
      <c r="GD320">
        <v>1.1458790000000001</v>
      </c>
      <c r="GE320">
        <v>50.347160000000002</v>
      </c>
      <c r="GF320" s="1">
        <v>3.4265080000000003E-2</v>
      </c>
      <c r="GG320">
        <v>9.0801049999999996</v>
      </c>
      <c r="GH320">
        <v>1.144855</v>
      </c>
      <c r="GI320">
        <v>48.287509999999997</v>
      </c>
      <c r="GJ320" s="1">
        <v>3.3364280000000003E-2</v>
      </c>
      <c r="GK320">
        <v>8.8549410000000002</v>
      </c>
      <c r="GL320">
        <v>1.144101</v>
      </c>
      <c r="GM320">
        <v>46.22166</v>
      </c>
      <c r="GN320">
        <v>3.17116E-2</v>
      </c>
      <c r="GO320">
        <v>8.4314199999999992</v>
      </c>
      <c r="GP320">
        <v>1.1435569999999999</v>
      </c>
      <c r="GQ320">
        <v>44.681780000000003</v>
      </c>
      <c r="GR320" s="1">
        <v>2.9333330000000001E-2</v>
      </c>
      <c r="GS320">
        <v>7.8130860000000002</v>
      </c>
      <c r="GT320">
        <v>1.14314</v>
      </c>
      <c r="GU320">
        <v>45.799120000000002</v>
      </c>
      <c r="GV320" s="1">
        <v>2.6353149999999999E-2</v>
      </c>
      <c r="GW320">
        <v>7.0324949999999999</v>
      </c>
      <c r="GX320">
        <v>1.1428720000000001</v>
      </c>
      <c r="GY320">
        <v>48.063690000000001</v>
      </c>
      <c r="GZ320" s="1">
        <v>2.2925060000000001E-2</v>
      </c>
      <c r="HA320">
        <v>6.130611</v>
      </c>
      <c r="HB320">
        <v>1.1426810000000001</v>
      </c>
      <c r="HC320">
        <v>51.241819999999997</v>
      </c>
      <c r="HD320" s="1">
        <v>1.9290939999999999E-2</v>
      </c>
      <c r="HE320">
        <v>5.1684190000000001</v>
      </c>
      <c r="HF320">
        <v>1.1425270000000001</v>
      </c>
      <c r="HG320">
        <v>53.326650000000001</v>
      </c>
      <c r="HH320" s="1">
        <v>1.5760699999999999E-2</v>
      </c>
      <c r="HI320">
        <v>4.2294910000000003</v>
      </c>
      <c r="HJ320">
        <v>1.142474</v>
      </c>
      <c r="HK320">
        <v>52.523609999999998</v>
      </c>
      <c r="HL320" s="1">
        <v>1.2649199999999999E-2</v>
      </c>
      <c r="HM320">
        <v>3.3967489999999998</v>
      </c>
      <c r="HN320">
        <v>1.142388</v>
      </c>
      <c r="HO320">
        <v>50.746339999999996</v>
      </c>
      <c r="HP320" s="1">
        <v>1.0151729999999999E-2</v>
      </c>
      <c r="HQ320">
        <v>2.7247979999999998</v>
      </c>
      <c r="HR320">
        <v>1.1423479999999999</v>
      </c>
      <c r="HS320">
        <v>48.415990000000001</v>
      </c>
      <c r="HT320" s="1">
        <v>8.3019319999999997E-3</v>
      </c>
      <c r="HU320">
        <v>2.225063</v>
      </c>
      <c r="HV320">
        <v>1.1423209999999999</v>
      </c>
      <c r="HW320">
        <v>47.163139999999999</v>
      </c>
      <c r="HX320" s="1">
        <v>7.0101850000000004E-3</v>
      </c>
      <c r="HY320">
        <v>1.875154</v>
      </c>
      <c r="HZ320">
        <v>1.14229</v>
      </c>
      <c r="IA320">
        <v>48.824159999999999</v>
      </c>
      <c r="IB320" s="1">
        <v>6.1340359999999998E-3</v>
      </c>
      <c r="IC320">
        <v>1.63761</v>
      </c>
      <c r="ID320">
        <v>1.1422939999999999</v>
      </c>
      <c r="IE320">
        <v>53.090890000000002</v>
      </c>
      <c r="IF320" s="1">
        <v>5.5354269999999999E-3</v>
      </c>
      <c r="IG320">
        <v>1.475436</v>
      </c>
      <c r="IH320">
        <v>1.14225</v>
      </c>
      <c r="II320">
        <v>58.17897</v>
      </c>
      <c r="IJ320" s="1">
        <v>5.1075019999999999E-3</v>
      </c>
      <c r="IK320">
        <v>1.3599699999999999</v>
      </c>
      <c r="IL320">
        <v>1.142285</v>
      </c>
      <c r="IM320">
        <v>60.532260000000001</v>
      </c>
      <c r="IN320" s="1">
        <v>4.7811449999999997E-3</v>
      </c>
      <c r="IO320">
        <v>1.2721499999999999</v>
      </c>
      <c r="IP320">
        <v>1.1422620000000001</v>
      </c>
      <c r="IQ320">
        <v>60.018219999999999</v>
      </c>
      <c r="IR320" s="1">
        <v>4.5133100000000004E-3</v>
      </c>
      <c r="IS320">
        <v>1.2005250000000001</v>
      </c>
      <c r="IT320">
        <v>1.142234</v>
      </c>
      <c r="IU320">
        <v>57.500810000000001</v>
      </c>
      <c r="IV320" s="1">
        <v>4.2822210000000001E-3</v>
      </c>
      <c r="IW320">
        <v>1.1387179999999999</v>
      </c>
      <c r="IX320">
        <v>1.1422300000000001</v>
      </c>
      <c r="IY320">
        <v>54.723399999999998</v>
      </c>
      <c r="IZ320" s="1">
        <v>4.0745210000000002E-3</v>
      </c>
      <c r="JA320">
        <v>1.0833710000000001</v>
      </c>
      <c r="JB320">
        <v>1.1422429999999999</v>
      </c>
      <c r="JC320">
        <v>52.745080000000002</v>
      </c>
      <c r="JD320" s="1">
        <v>3.8838480000000001E-3</v>
      </c>
      <c r="JE320">
        <v>1.03267</v>
      </c>
      <c r="JF320">
        <v>1.1422650000000001</v>
      </c>
      <c r="JG320">
        <v>53.233600000000003</v>
      </c>
      <c r="JH320" s="1">
        <v>3.7070430000000001E-3</v>
      </c>
      <c r="JI320">
        <v>0.98552879999999998</v>
      </c>
      <c r="JJ320">
        <v>1.1422300000000001</v>
      </c>
      <c r="JK320">
        <v>53.74024</v>
      </c>
      <c r="JL320" s="1">
        <v>3.538738E-3</v>
      </c>
      <c r="JM320">
        <v>0.94132199999999999</v>
      </c>
      <c r="JN320">
        <v>1.1422209999999999</v>
      </c>
      <c r="JO320">
        <v>53.541020000000003</v>
      </c>
      <c r="JP320" s="1">
        <v>3.3736690000000001E-3</v>
      </c>
      <c r="JQ320">
        <v>0.89968320000000002</v>
      </c>
      <c r="JR320">
        <v>1.1422589999999999</v>
      </c>
      <c r="JS320">
        <v>52.535829999999997</v>
      </c>
      <c r="JT320" s="1">
        <v>3.218533E-3</v>
      </c>
      <c r="JU320">
        <v>0.86043530000000001</v>
      </c>
      <c r="JV320">
        <v>1.142255</v>
      </c>
      <c r="JW320">
        <v>51.174590000000002</v>
      </c>
      <c r="JX320" s="1">
        <v>3.0726019999999998E-3</v>
      </c>
      <c r="JY320">
        <v>0.82337729999999998</v>
      </c>
      <c r="JZ320">
        <v>1.142266</v>
      </c>
      <c r="KA320">
        <v>49.624110000000002</v>
      </c>
      <c r="KB320" s="1">
        <v>2.9353679999999998E-3</v>
      </c>
      <c r="KC320">
        <v>0.78833379999999997</v>
      </c>
      <c r="KD320">
        <v>1.1422159999999999</v>
      </c>
      <c r="KE320">
        <v>48.087539999999997</v>
      </c>
      <c r="KF320" s="1">
        <v>2.8058229999999998E-3</v>
      </c>
      <c r="KG320">
        <v>0.75517489999999998</v>
      </c>
      <c r="KH320">
        <v>1.142215</v>
      </c>
      <c r="KI320">
        <v>46.508560000000003</v>
      </c>
      <c r="KJ320" s="1">
        <v>2.6836260000000002E-3</v>
      </c>
      <c r="KK320">
        <v>0.72371149999999995</v>
      </c>
      <c r="KL320">
        <v>1.1422620000000001</v>
      </c>
      <c r="KM320">
        <v>47.419989999999999</v>
      </c>
      <c r="KN320" s="1">
        <v>2.5680009999999999E-3</v>
      </c>
      <c r="KO320">
        <v>0.69385339999999995</v>
      </c>
      <c r="KP320">
        <v>1.1422620000000001</v>
      </c>
      <c r="KQ320">
        <v>51.328710000000001</v>
      </c>
      <c r="KR320" s="1">
        <v>2.4584670000000002E-3</v>
      </c>
      <c r="KS320">
        <v>0.6655105</v>
      </c>
      <c r="KT320">
        <v>1.1422479999999999</v>
      </c>
      <c r="KU320">
        <v>56.733469999999997</v>
      </c>
      <c r="KV320" s="1">
        <v>2.3548530000000001E-3</v>
      </c>
      <c r="KW320">
        <v>0.63856880000000005</v>
      </c>
      <c r="KX320">
        <v>1.1422570000000001</v>
      </c>
      <c r="KY320">
        <v>59.763910000000003</v>
      </c>
      <c r="KZ320" s="1">
        <v>2.2566579999999999E-3</v>
      </c>
      <c r="LA320">
        <v>0.61298450000000004</v>
      </c>
      <c r="LB320">
        <v>1.142218</v>
      </c>
      <c r="LC320">
        <v>58.597029999999997</v>
      </c>
      <c r="LD320" s="1">
        <v>2.163936E-3</v>
      </c>
      <c r="LE320">
        <v>0.58873399999999998</v>
      </c>
      <c r="LF320">
        <v>1.1422639999999999</v>
      </c>
      <c r="LG320">
        <v>55.760069999999999</v>
      </c>
      <c r="LH320" s="1">
        <v>2.0758909999999998E-3</v>
      </c>
      <c r="LI320">
        <v>0.56565560000000004</v>
      </c>
      <c r="LJ320">
        <v>1.1422600000000001</v>
      </c>
      <c r="LK320">
        <v>53.093670000000003</v>
      </c>
      <c r="LL320" s="1">
        <v>1.992321E-3</v>
      </c>
      <c r="LM320">
        <v>0.54370209999999997</v>
      </c>
      <c r="LN320">
        <v>1.142253</v>
      </c>
      <c r="LO320">
        <v>51.129089999999998</v>
      </c>
      <c r="LP320" s="1">
        <v>1.9125819999999999E-3</v>
      </c>
      <c r="LQ320">
        <v>0.52271120000000004</v>
      </c>
      <c r="LR320">
        <v>1.1422110000000001</v>
      </c>
      <c r="LS320">
        <v>51.095019999999998</v>
      </c>
      <c r="LT320" s="1">
        <v>1.8368919999999999E-3</v>
      </c>
      <c r="LU320">
        <v>0.50270570000000003</v>
      </c>
      <c r="LV320">
        <v>1.142255</v>
      </c>
      <c r="LW320">
        <v>52.329889999999999</v>
      </c>
      <c r="LX320" s="1">
        <v>1.764652E-3</v>
      </c>
      <c r="LY320">
        <v>0.48358869999999998</v>
      </c>
      <c r="LZ320">
        <v>1.1422570000000001</v>
      </c>
      <c r="MA320">
        <v>53.071260000000002</v>
      </c>
      <c r="MB320" s="1">
        <v>1.69579E-3</v>
      </c>
      <c r="MC320">
        <v>0.46533360000000001</v>
      </c>
      <c r="MD320">
        <v>1.1422159999999999</v>
      </c>
      <c r="ME320">
        <v>53.427340000000001</v>
      </c>
      <c r="MF320" s="1">
        <v>1.630093E-3</v>
      </c>
      <c r="MG320">
        <v>0.44790829999999998</v>
      </c>
      <c r="MH320">
        <v>1.142215</v>
      </c>
      <c r="MI320">
        <v>52.287010000000002</v>
      </c>
      <c r="MJ320" s="1">
        <v>1.567248E-3</v>
      </c>
      <c r="MK320">
        <v>0.43121470000000001</v>
      </c>
      <c r="ML320">
        <v>1.142217</v>
      </c>
      <c r="MM320">
        <v>49.865560000000002</v>
      </c>
      <c r="MN320" s="1">
        <v>1.5069390000000001E-3</v>
      </c>
      <c r="MO320">
        <v>0.41525610000000002</v>
      </c>
      <c r="MP320">
        <v>1.1422129999999999</v>
      </c>
      <c r="MQ320">
        <v>48.019219999999997</v>
      </c>
      <c r="MR320" s="1">
        <v>1.4493850000000001E-3</v>
      </c>
      <c r="MS320">
        <v>0.39999370000000001</v>
      </c>
      <c r="MT320">
        <v>1.142223</v>
      </c>
      <c r="MU320">
        <v>46.655070000000002</v>
      </c>
      <c r="MV320" s="1">
        <v>1.39437E-3</v>
      </c>
      <c r="MW320">
        <v>0.38539800000000002</v>
      </c>
      <c r="MX320">
        <v>1.1422159999999999</v>
      </c>
      <c r="MY320">
        <v>47.462580000000003</v>
      </c>
      <c r="MZ320" s="1">
        <v>1.341821E-3</v>
      </c>
      <c r="NA320">
        <v>0.37139440000000001</v>
      </c>
      <c r="NB320">
        <v>1.142252</v>
      </c>
      <c r="NC320">
        <v>49.134180000000001</v>
      </c>
      <c r="ND320" s="1">
        <v>1.291471E-3</v>
      </c>
      <c r="NE320">
        <v>0.35795729999999998</v>
      </c>
      <c r="NF320">
        <v>1.14225</v>
      </c>
      <c r="NG320">
        <v>52.177779999999998</v>
      </c>
      <c r="NH320" s="1">
        <v>1.2432470000000001E-3</v>
      </c>
      <c r="NI320">
        <v>0.34508040000000001</v>
      </c>
      <c r="NJ320">
        <v>1.1422490000000001</v>
      </c>
      <c r="NK320">
        <v>55.328490000000002</v>
      </c>
      <c r="NL320" s="1">
        <v>1.197086E-3</v>
      </c>
      <c r="NM320">
        <v>0.33273370000000002</v>
      </c>
      <c r="NN320">
        <v>1.1422209999999999</v>
      </c>
      <c r="NO320">
        <v>55.303440000000002</v>
      </c>
      <c r="NP320" s="1">
        <v>1.1530080000000001E-3</v>
      </c>
      <c r="NQ320">
        <v>0.32090340000000001</v>
      </c>
      <c r="NR320">
        <v>1.1422190000000001</v>
      </c>
      <c r="NS320">
        <v>52.559370000000001</v>
      </c>
      <c r="NT320" s="1">
        <v>1.1108369999999999E-3</v>
      </c>
      <c r="NU320">
        <v>0.30957990000000002</v>
      </c>
      <c r="NV320">
        <v>1.142215</v>
      </c>
      <c r="NW320">
        <v>49.492429999999999</v>
      </c>
      <c r="NX320" s="1">
        <v>1.0705409999999999E-3</v>
      </c>
      <c r="NY320">
        <v>0.2987302</v>
      </c>
      <c r="NZ320">
        <v>1.142215</v>
      </c>
      <c r="OA320">
        <v>47.027149999999999</v>
      </c>
      <c r="OB320" s="1">
        <v>1.0321309999999999E-3</v>
      </c>
      <c r="OC320">
        <v>0.28832930000000001</v>
      </c>
      <c r="OD320">
        <v>1.142223</v>
      </c>
      <c r="OE320">
        <v>47.23377</v>
      </c>
      <c r="OF320" s="1">
        <v>9.9544270000000005E-4</v>
      </c>
      <c r="OG320">
        <v>0.27835520000000002</v>
      </c>
      <c r="OH320">
        <v>1.142217</v>
      </c>
      <c r="OI320">
        <v>47.212699999999998</v>
      </c>
      <c r="OJ320" s="1">
        <v>9.6031199999999995E-4</v>
      </c>
      <c r="OK320">
        <v>0.2687853</v>
      </c>
    </row>
    <row r="321" spans="1:401" x14ac:dyDescent="0.35">
      <c r="A321">
        <v>327</v>
      </c>
      <c r="B321" t="s">
        <v>4</v>
      </c>
      <c r="C321" t="s">
        <v>181</v>
      </c>
      <c r="D321" t="s">
        <v>327</v>
      </c>
      <c r="E321">
        <v>816.07150000000001</v>
      </c>
      <c r="F321">
        <v>0.74546489999999999</v>
      </c>
      <c r="G321">
        <v>27.247479999999999</v>
      </c>
      <c r="H321">
        <v>0</v>
      </c>
      <c r="I321">
        <v>0</v>
      </c>
      <c r="J321">
        <v>0.74866940000000004</v>
      </c>
      <c r="K321">
        <v>27.50554</v>
      </c>
      <c r="L321">
        <v>0</v>
      </c>
      <c r="M321">
        <v>0</v>
      </c>
      <c r="N321">
        <v>0.75232489999999996</v>
      </c>
      <c r="O321">
        <v>27.366679999999999</v>
      </c>
      <c r="P321">
        <v>0</v>
      </c>
      <c r="Q321">
        <v>0</v>
      </c>
      <c r="R321">
        <v>0.75275049999999999</v>
      </c>
      <c r="S321">
        <v>28.44145</v>
      </c>
      <c r="T321">
        <v>0</v>
      </c>
      <c r="U321">
        <v>0</v>
      </c>
      <c r="V321">
        <v>0.75304309999999997</v>
      </c>
      <c r="W321">
        <v>29.351600000000001</v>
      </c>
      <c r="X321">
        <v>0</v>
      </c>
      <c r="Y321">
        <v>0</v>
      </c>
      <c r="Z321">
        <v>0.75324789999999997</v>
      </c>
      <c r="AA321">
        <v>29.69688</v>
      </c>
      <c r="AB321">
        <v>0</v>
      </c>
      <c r="AC321">
        <v>0</v>
      </c>
      <c r="AD321">
        <v>0.75336150000000002</v>
      </c>
      <c r="AE321">
        <v>29.29054</v>
      </c>
      <c r="AF321">
        <v>0</v>
      </c>
      <c r="AG321">
        <v>0</v>
      </c>
      <c r="AH321">
        <v>0.75414870000000001</v>
      </c>
      <c r="AI321">
        <v>28.497769999999999</v>
      </c>
      <c r="AJ321">
        <v>0</v>
      </c>
      <c r="AK321">
        <v>0</v>
      </c>
      <c r="AL321">
        <v>0.75483670000000003</v>
      </c>
      <c r="AM321">
        <v>28.000699999999998</v>
      </c>
      <c r="AN321">
        <v>0</v>
      </c>
      <c r="AO321">
        <v>0</v>
      </c>
      <c r="AP321">
        <v>0.75537580000000004</v>
      </c>
      <c r="AQ321">
        <v>28.940259999999999</v>
      </c>
      <c r="AR321">
        <v>0</v>
      </c>
      <c r="AS321">
        <v>0</v>
      </c>
      <c r="AT321">
        <v>0.756436</v>
      </c>
      <c r="AU321">
        <v>30.70506</v>
      </c>
      <c r="AV321">
        <v>0</v>
      </c>
      <c r="AW321">
        <v>0</v>
      </c>
      <c r="AX321">
        <v>0.75454679999999996</v>
      </c>
      <c r="AY321">
        <v>33.039740000000002</v>
      </c>
      <c r="AZ321">
        <v>0</v>
      </c>
      <c r="BA321">
        <v>0</v>
      </c>
      <c r="BB321">
        <v>0.75237419999999999</v>
      </c>
      <c r="BC321">
        <v>34.782119999999999</v>
      </c>
      <c r="BD321">
        <v>0</v>
      </c>
      <c r="BE321">
        <v>0</v>
      </c>
      <c r="BF321">
        <v>0.75001680000000004</v>
      </c>
      <c r="BG321">
        <v>34.892249999999997</v>
      </c>
      <c r="BH321">
        <v>0</v>
      </c>
      <c r="BI321">
        <v>0</v>
      </c>
      <c r="BJ321">
        <v>0.74756440000000002</v>
      </c>
      <c r="BK321">
        <v>34.089649999999999</v>
      </c>
      <c r="BL321">
        <v>0</v>
      </c>
      <c r="BM321">
        <v>0</v>
      </c>
      <c r="BN321">
        <v>0.74529009999999996</v>
      </c>
      <c r="BO321">
        <v>33.220269999999999</v>
      </c>
      <c r="BP321">
        <v>0</v>
      </c>
      <c r="BQ321">
        <v>0</v>
      </c>
      <c r="BR321">
        <v>0.74328360000000004</v>
      </c>
      <c r="BS321">
        <v>32.649970000000003</v>
      </c>
      <c r="BT321">
        <v>0</v>
      </c>
      <c r="BU321" s="1">
        <v>1.957223E-38</v>
      </c>
      <c r="BV321">
        <v>0.74140819999999996</v>
      </c>
      <c r="BW321">
        <v>33.253070000000001</v>
      </c>
      <c r="BX321" s="1">
        <v>9.9244610000000005E-30</v>
      </c>
      <c r="BY321" s="1">
        <v>3.095566E-27</v>
      </c>
      <c r="BZ321">
        <v>0.73963829999999997</v>
      </c>
      <c r="CA321">
        <v>33.783760000000001</v>
      </c>
      <c r="CB321" s="1">
        <v>1.4854750000000001E-23</v>
      </c>
      <c r="CC321" s="1">
        <v>4.5343760000000002E-21</v>
      </c>
      <c r="CD321">
        <v>0.73802699999999999</v>
      </c>
      <c r="CE321">
        <v>34.115569999999998</v>
      </c>
      <c r="CF321" s="1">
        <v>3.1114770000000001E-16</v>
      </c>
      <c r="CG321" s="1">
        <v>6.8963020000000003E-14</v>
      </c>
      <c r="CH321">
        <v>0.73705229999999999</v>
      </c>
      <c r="CI321">
        <v>33.9056</v>
      </c>
      <c r="CJ321" s="1">
        <v>3.021202E-12</v>
      </c>
      <c r="CK321" s="1">
        <v>7.1347490000000003E-10</v>
      </c>
      <c r="CL321">
        <v>0.7363151</v>
      </c>
      <c r="CM321">
        <v>32.914760000000001</v>
      </c>
      <c r="CN321" s="1">
        <v>2.4767449999999998E-9</v>
      </c>
      <c r="CO321" s="1">
        <v>6.1170520000000002E-7</v>
      </c>
      <c r="CP321">
        <v>0.73500160000000003</v>
      </c>
      <c r="CQ321">
        <v>32.061900000000001</v>
      </c>
      <c r="CR321" s="1">
        <v>5.1077819999999995E-7</v>
      </c>
      <c r="CS321" s="1">
        <v>1.305562E-4</v>
      </c>
      <c r="CT321">
        <v>0.7337437</v>
      </c>
      <c r="CU321">
        <v>31.355709999999998</v>
      </c>
      <c r="CV321" s="1">
        <v>3.8936290000000001E-5</v>
      </c>
      <c r="CW321" s="1">
        <v>1.0255190000000001E-2</v>
      </c>
      <c r="CX321">
        <v>0.73258500000000004</v>
      </c>
      <c r="CY321">
        <v>31.433890000000002</v>
      </c>
      <c r="CZ321" s="1">
        <v>1.3486240000000001E-3</v>
      </c>
      <c r="DA321">
        <v>0.36510819999999999</v>
      </c>
      <c r="DB321">
        <v>0.73147569999999995</v>
      </c>
      <c r="DC321">
        <v>32.956130000000002</v>
      </c>
      <c r="DD321" s="1">
        <v>2.4276619999999999E-2</v>
      </c>
      <c r="DE321">
        <v>6.7335890000000003</v>
      </c>
      <c r="DF321">
        <v>0.73031509999999999</v>
      </c>
      <c r="DG321">
        <v>35.610410000000002</v>
      </c>
      <c r="DH321">
        <v>0.2495048</v>
      </c>
      <c r="DI321">
        <v>70.727940000000004</v>
      </c>
      <c r="DJ321">
        <v>0.72911420000000005</v>
      </c>
      <c r="DK321">
        <v>39.762990000000002</v>
      </c>
      <c r="DL321">
        <v>1.573637</v>
      </c>
      <c r="DM321">
        <v>455.15649999999999</v>
      </c>
      <c r="DN321">
        <v>0.72770809999999997</v>
      </c>
      <c r="DO321">
        <v>43.908819999999999</v>
      </c>
      <c r="DP321">
        <v>6.4597300000000004</v>
      </c>
      <c r="DQ321">
        <v>1904.308</v>
      </c>
      <c r="DR321">
        <v>0.72613459999999996</v>
      </c>
      <c r="DS321">
        <v>44.616639999999997</v>
      </c>
      <c r="DT321">
        <v>18.148029999999999</v>
      </c>
      <c r="DU321">
        <v>5445.3</v>
      </c>
      <c r="DV321">
        <v>0.72437949999999995</v>
      </c>
      <c r="DW321">
        <v>43.161769999999997</v>
      </c>
      <c r="DX321">
        <v>36.422840000000001</v>
      </c>
      <c r="DY321">
        <v>11110.97</v>
      </c>
      <c r="DZ321">
        <v>0.72243769999999996</v>
      </c>
      <c r="EA321">
        <v>41.388330000000003</v>
      </c>
      <c r="EB321">
        <v>54.271529999999998</v>
      </c>
      <c r="EC321">
        <v>16808.78</v>
      </c>
      <c r="ED321">
        <v>0.72036060000000002</v>
      </c>
      <c r="EE321">
        <v>40.084350000000001</v>
      </c>
      <c r="EF321">
        <v>62.130360000000003</v>
      </c>
      <c r="EG321">
        <v>19514.12</v>
      </c>
      <c r="EH321">
        <v>0.71809020000000001</v>
      </c>
      <c r="EI321">
        <v>40.425109999999997</v>
      </c>
      <c r="EJ321">
        <v>56.327640000000002</v>
      </c>
      <c r="EK321">
        <v>17926.52</v>
      </c>
      <c r="EL321">
        <v>0.71565820000000002</v>
      </c>
      <c r="EM321">
        <v>42.021599999999999</v>
      </c>
      <c r="EN321">
        <v>41.57217</v>
      </c>
      <c r="EO321">
        <v>13394.66</v>
      </c>
      <c r="EP321">
        <v>0.71324160000000003</v>
      </c>
      <c r="EQ321">
        <v>45.2669</v>
      </c>
      <c r="ER321">
        <v>25.61542</v>
      </c>
      <c r="ES321">
        <v>8349.3060000000005</v>
      </c>
      <c r="ET321">
        <v>0.71096079999999995</v>
      </c>
      <c r="EU321">
        <v>48.181429999999999</v>
      </c>
      <c r="EV321">
        <v>13.479229999999999</v>
      </c>
      <c r="EW321">
        <v>4441.84</v>
      </c>
      <c r="EX321">
        <v>0.70896079999999995</v>
      </c>
      <c r="EY321">
        <v>48.1143</v>
      </c>
      <c r="EZ321">
        <v>6.1897029999999997</v>
      </c>
      <c r="FA321">
        <v>2058.6390000000001</v>
      </c>
      <c r="FB321">
        <v>0.7071636</v>
      </c>
      <c r="FC321">
        <v>46.682180000000002</v>
      </c>
      <c r="FD321">
        <v>2.5270049999999999</v>
      </c>
      <c r="FE321">
        <v>847.61080000000004</v>
      </c>
      <c r="FF321">
        <v>0.7055342</v>
      </c>
      <c r="FG321">
        <v>44.9437</v>
      </c>
      <c r="FH321">
        <v>0.93901020000000002</v>
      </c>
      <c r="FI321">
        <v>317.10660000000001</v>
      </c>
      <c r="FJ321">
        <v>0.70421219999999995</v>
      </c>
      <c r="FK321">
        <v>43.953719999999997</v>
      </c>
      <c r="FL321">
        <v>0.33041939999999997</v>
      </c>
      <c r="FM321">
        <v>111.93729999999999</v>
      </c>
      <c r="FN321">
        <v>0.70302410000000004</v>
      </c>
      <c r="FO321">
        <v>45.333150000000003</v>
      </c>
      <c r="FP321">
        <v>0.121117</v>
      </c>
      <c r="FQ321">
        <v>40.808959999999999</v>
      </c>
      <c r="FR321">
        <v>0.70200819999999997</v>
      </c>
      <c r="FS321">
        <v>47.563789999999997</v>
      </c>
      <c r="FT321" s="1">
        <v>5.6389229999999999E-2</v>
      </c>
      <c r="FU321">
        <v>18.64254</v>
      </c>
      <c r="FV321">
        <v>0.70104250000000001</v>
      </c>
      <c r="FW321">
        <v>50.066569999999999</v>
      </c>
      <c r="FX321" s="1">
        <v>3.8916630000000001E-2</v>
      </c>
      <c r="FY321">
        <v>12.591760000000001</v>
      </c>
      <c r="FZ321">
        <v>0.70030429999999999</v>
      </c>
      <c r="GA321">
        <v>50.910319999999999</v>
      </c>
      <c r="GB321" s="1">
        <v>3.5111650000000001E-2</v>
      </c>
      <c r="GC321">
        <v>11.25545</v>
      </c>
      <c r="GD321">
        <v>0.69976099999999997</v>
      </c>
      <c r="GE321">
        <v>50.407150000000001</v>
      </c>
      <c r="GF321" s="1">
        <v>3.432379E-2</v>
      </c>
      <c r="GG321">
        <v>10.99156</v>
      </c>
      <c r="GH321">
        <v>0.69935449999999999</v>
      </c>
      <c r="GI321">
        <v>48.364510000000003</v>
      </c>
      <c r="GJ321" s="1">
        <v>3.3485729999999998E-2</v>
      </c>
      <c r="GK321">
        <v>10.73911</v>
      </c>
      <c r="GL321">
        <v>0.69905779999999995</v>
      </c>
      <c r="GM321">
        <v>46.306089999999998</v>
      </c>
      <c r="GN321" s="1">
        <v>3.1916090000000001E-2</v>
      </c>
      <c r="GO321">
        <v>10.254519999999999</v>
      </c>
      <c r="GP321">
        <v>0.69883530000000005</v>
      </c>
      <c r="GQ321">
        <v>44.724400000000003</v>
      </c>
      <c r="GR321" s="1">
        <v>2.960991E-2</v>
      </c>
      <c r="GS321">
        <v>9.5309709999999992</v>
      </c>
      <c r="GT321">
        <v>0.69867650000000003</v>
      </c>
      <c r="GU321">
        <v>45.80612</v>
      </c>
      <c r="GV321" s="1">
        <v>2.668773E-2</v>
      </c>
      <c r="GW321">
        <v>8.606617</v>
      </c>
      <c r="GX321">
        <v>0.69857309999999995</v>
      </c>
      <c r="GY321">
        <v>48.062370000000001</v>
      </c>
      <c r="GZ321">
        <v>2.329877E-2</v>
      </c>
      <c r="HA321">
        <v>7.5297280000000004</v>
      </c>
      <c r="HB321">
        <v>0.69850409999999996</v>
      </c>
      <c r="HC321">
        <v>51.207720000000002</v>
      </c>
      <c r="HD321" s="1">
        <v>1.9674500000000001E-2</v>
      </c>
      <c r="HE321">
        <v>6.3704749999999999</v>
      </c>
      <c r="HF321">
        <v>0.69842420000000005</v>
      </c>
      <c r="HG321">
        <v>53.363909999999997</v>
      </c>
      <c r="HH321" s="1">
        <v>1.611895E-2</v>
      </c>
      <c r="HI321">
        <v>5.2280870000000004</v>
      </c>
      <c r="HJ321">
        <v>0.69839870000000004</v>
      </c>
      <c r="HK321">
        <v>52.577440000000003</v>
      </c>
      <c r="HL321" s="1">
        <v>1.2952669999999999E-2</v>
      </c>
      <c r="HM321">
        <v>4.2044949999999996</v>
      </c>
      <c r="HN321">
        <v>0.69838339999999999</v>
      </c>
      <c r="HO321">
        <v>50.826459999999997</v>
      </c>
      <c r="HP321">
        <v>1.038656E-2</v>
      </c>
      <c r="HQ321">
        <v>3.3703989999999999</v>
      </c>
      <c r="HR321">
        <v>0.6983663</v>
      </c>
      <c r="HS321">
        <v>48.513100000000001</v>
      </c>
      <c r="HT321" s="1">
        <v>8.4710110000000005E-3</v>
      </c>
      <c r="HU321">
        <v>2.7450770000000002</v>
      </c>
      <c r="HV321">
        <v>0.69835829999999999</v>
      </c>
      <c r="HW321">
        <v>47.170540000000003</v>
      </c>
      <c r="HX321" s="1">
        <v>7.126121E-3</v>
      </c>
      <c r="HY321">
        <v>2.3048169999999999</v>
      </c>
      <c r="HZ321">
        <v>0.69835689999999995</v>
      </c>
      <c r="IA321">
        <v>48.797289999999997</v>
      </c>
      <c r="IB321" s="1">
        <v>6.2125410000000002E-3</v>
      </c>
      <c r="IC321">
        <v>2.0053909999999999</v>
      </c>
      <c r="ID321">
        <v>0.69834289999999999</v>
      </c>
      <c r="IE321">
        <v>53.062690000000003</v>
      </c>
      <c r="IF321" s="1">
        <v>5.5898249999999997E-3</v>
      </c>
      <c r="IG321">
        <v>1.801431</v>
      </c>
      <c r="IH321">
        <v>0.69835879999999995</v>
      </c>
      <c r="II321">
        <v>58.170529999999999</v>
      </c>
      <c r="IJ321" s="1">
        <v>5.1473329999999996E-3</v>
      </c>
      <c r="IK321">
        <v>1.6570370000000001</v>
      </c>
      <c r="IL321">
        <v>0.69835210000000003</v>
      </c>
      <c r="IM321">
        <v>60.548749999999998</v>
      </c>
      <c r="IN321" s="1">
        <v>4.8125609999999999E-3</v>
      </c>
      <c r="IO321">
        <v>1.5480929999999999</v>
      </c>
      <c r="IP321">
        <v>0.69834110000000005</v>
      </c>
      <c r="IQ321">
        <v>60.088279999999997</v>
      </c>
      <c r="IR321" s="1">
        <v>4.5396780000000001E-3</v>
      </c>
      <c r="IS321">
        <v>1.45984</v>
      </c>
      <c r="IT321">
        <v>0.69835420000000004</v>
      </c>
      <c r="IU321">
        <v>57.63317</v>
      </c>
      <c r="IV321" s="1">
        <v>4.3054319999999997E-3</v>
      </c>
      <c r="IW321">
        <v>1.384082</v>
      </c>
      <c r="IX321">
        <v>0.698353</v>
      </c>
      <c r="IY321">
        <v>54.853749999999998</v>
      </c>
      <c r="IZ321" s="1">
        <v>4.0956059999999999E-3</v>
      </c>
      <c r="JA321">
        <v>1.3164629999999999</v>
      </c>
      <c r="JB321">
        <v>0.69832479999999997</v>
      </c>
      <c r="JC321">
        <v>52.795479999999998</v>
      </c>
      <c r="JD321" s="1">
        <v>3.903264E-3</v>
      </c>
      <c r="JE321">
        <v>1.2546299999999999</v>
      </c>
      <c r="JF321">
        <v>0.69832430000000001</v>
      </c>
      <c r="JG321">
        <v>53.251370000000001</v>
      </c>
      <c r="JH321" s="1">
        <v>3.7252029999999998E-3</v>
      </c>
      <c r="JI321">
        <v>1.19726</v>
      </c>
      <c r="JJ321">
        <v>0.69831880000000002</v>
      </c>
      <c r="JK321">
        <v>53.767110000000002</v>
      </c>
      <c r="JL321" s="1">
        <v>3.5557829999999999E-3</v>
      </c>
      <c r="JM321">
        <v>1.1434359999999999</v>
      </c>
      <c r="JN321">
        <v>0.6983412</v>
      </c>
      <c r="JO321">
        <v>53.499250000000004</v>
      </c>
      <c r="JP321" s="1">
        <v>3.3896870000000002E-3</v>
      </c>
      <c r="JQ321">
        <v>1.0928</v>
      </c>
      <c r="JR321">
        <v>0.69834229999999997</v>
      </c>
      <c r="JS321">
        <v>52.583039999999997</v>
      </c>
      <c r="JT321" s="1">
        <v>3.2335929999999999E-3</v>
      </c>
      <c r="JU321">
        <v>1.0450569999999999</v>
      </c>
      <c r="JV321">
        <v>0.69833869999999998</v>
      </c>
      <c r="JW321">
        <v>51.259839999999997</v>
      </c>
      <c r="JX321" s="1">
        <v>3.0867809999999998E-3</v>
      </c>
      <c r="JY321">
        <v>0.99997939999999996</v>
      </c>
      <c r="JZ321">
        <v>0.69835499999999995</v>
      </c>
      <c r="KA321">
        <v>49.668950000000002</v>
      </c>
      <c r="KB321" s="1">
        <v>2.948829E-3</v>
      </c>
      <c r="KC321">
        <v>0.95739850000000004</v>
      </c>
      <c r="KD321">
        <v>0.69831169999999998</v>
      </c>
      <c r="KE321">
        <v>48.143889999999999</v>
      </c>
      <c r="KF321" s="1">
        <v>2.8185200000000001E-3</v>
      </c>
      <c r="KG321">
        <v>0.91705380000000003</v>
      </c>
      <c r="KH321">
        <v>0.69834169999999995</v>
      </c>
      <c r="KI321">
        <v>46.5443</v>
      </c>
      <c r="KJ321" s="1">
        <v>2.695621E-3</v>
      </c>
      <c r="KK321">
        <v>0.8788108</v>
      </c>
      <c r="KL321">
        <v>0.69831949999999998</v>
      </c>
      <c r="KM321">
        <v>47.427509999999998</v>
      </c>
      <c r="KN321" s="1">
        <v>2.5793830000000002E-3</v>
      </c>
      <c r="KO321">
        <v>0.84251860000000001</v>
      </c>
      <c r="KP321">
        <v>0.69832039999999995</v>
      </c>
      <c r="KQ321">
        <v>51.328629999999997</v>
      </c>
      <c r="KR321" s="1">
        <v>2.469274E-3</v>
      </c>
      <c r="KS321">
        <v>0.80807099999999998</v>
      </c>
      <c r="KT321">
        <v>0.69834549999999995</v>
      </c>
      <c r="KU321">
        <v>56.730350000000001</v>
      </c>
      <c r="KV321" s="1">
        <v>2.365083E-3</v>
      </c>
      <c r="KW321">
        <v>0.7753333</v>
      </c>
      <c r="KX321">
        <v>0.69834790000000002</v>
      </c>
      <c r="KY321">
        <v>59.784619999999997</v>
      </c>
      <c r="KZ321" s="1">
        <v>2.2663700000000002E-3</v>
      </c>
      <c r="LA321">
        <v>0.74422900000000003</v>
      </c>
      <c r="LB321">
        <v>0.69831940000000003</v>
      </c>
      <c r="LC321">
        <v>58.646450000000002</v>
      </c>
      <c r="LD321" s="1">
        <v>2.1731530000000002E-3</v>
      </c>
      <c r="LE321">
        <v>0.71475619999999995</v>
      </c>
      <c r="LF321">
        <v>0.69835219999999998</v>
      </c>
      <c r="LG321">
        <v>55.849429999999998</v>
      </c>
      <c r="LH321" s="1">
        <v>2.0846480000000001E-3</v>
      </c>
      <c r="LI321">
        <v>0.68671610000000005</v>
      </c>
      <c r="LJ321">
        <v>0.69831799999999999</v>
      </c>
      <c r="LK321">
        <v>53.211660000000002</v>
      </c>
      <c r="LL321" s="1">
        <v>2.0006350000000002E-3</v>
      </c>
      <c r="LM321">
        <v>0.66002490000000003</v>
      </c>
      <c r="LN321">
        <v>0.69832099999999997</v>
      </c>
      <c r="LO321">
        <v>51.141190000000002</v>
      </c>
      <c r="LP321" s="1">
        <v>1.9205260000000001E-3</v>
      </c>
      <c r="LQ321">
        <v>0.63453669999999995</v>
      </c>
      <c r="LR321">
        <v>0.69833849999999997</v>
      </c>
      <c r="LS321">
        <v>51.066220000000001</v>
      </c>
      <c r="LT321" s="1">
        <v>1.8444609999999999E-3</v>
      </c>
      <c r="LU321">
        <v>0.61022509999999996</v>
      </c>
      <c r="LV321">
        <v>0.6983203</v>
      </c>
      <c r="LW321">
        <v>52.329389999999997</v>
      </c>
      <c r="LX321" s="1">
        <v>1.7718549999999999E-3</v>
      </c>
      <c r="LY321">
        <v>0.58700200000000002</v>
      </c>
      <c r="LZ321">
        <v>0.69832329999999998</v>
      </c>
      <c r="MA321">
        <v>53.092010000000002</v>
      </c>
      <c r="MB321" s="1">
        <v>1.7026770000000001E-3</v>
      </c>
      <c r="MC321">
        <v>0.56483300000000003</v>
      </c>
      <c r="MD321">
        <v>0.6983142</v>
      </c>
      <c r="ME321">
        <v>53.437399999999997</v>
      </c>
      <c r="MF321" s="1">
        <v>1.636654E-3</v>
      </c>
      <c r="MG321">
        <v>0.54365669999999999</v>
      </c>
      <c r="MH321">
        <v>0.69833869999999998</v>
      </c>
      <c r="MI321">
        <v>52.395299999999999</v>
      </c>
      <c r="MJ321" s="1">
        <v>1.5735149999999999E-3</v>
      </c>
      <c r="MK321">
        <v>0.52338180000000001</v>
      </c>
      <c r="ML321">
        <v>0.69831940000000003</v>
      </c>
      <c r="MM321">
        <v>49.918790000000001</v>
      </c>
      <c r="MN321" s="1">
        <v>1.5129329999999999E-3</v>
      </c>
      <c r="MO321">
        <v>0.50400140000000004</v>
      </c>
      <c r="MP321">
        <v>0.69831370000000004</v>
      </c>
      <c r="MQ321">
        <v>48.074550000000002</v>
      </c>
      <c r="MR321" s="1">
        <v>1.455086E-3</v>
      </c>
      <c r="MS321">
        <v>0.48545769999999999</v>
      </c>
      <c r="MT321">
        <v>0.69832150000000004</v>
      </c>
      <c r="MU321">
        <v>46.676850000000002</v>
      </c>
      <c r="MV321" s="1">
        <v>1.399843E-3</v>
      </c>
      <c r="MW321">
        <v>0.46773740000000003</v>
      </c>
      <c r="MX321">
        <v>0.69831679999999996</v>
      </c>
      <c r="MY321">
        <v>47.436230000000002</v>
      </c>
      <c r="MZ321" s="1">
        <v>1.3470509999999999E-3</v>
      </c>
      <c r="NA321">
        <v>0.45073029999999997</v>
      </c>
      <c r="NB321">
        <v>0.69831770000000004</v>
      </c>
      <c r="NC321">
        <v>49.085540000000002</v>
      </c>
      <c r="ND321" s="1">
        <v>1.2964929999999999E-3</v>
      </c>
      <c r="NE321">
        <v>0.43442429999999999</v>
      </c>
      <c r="NF321">
        <v>0.69831500000000002</v>
      </c>
      <c r="NG321">
        <v>52.168750000000003</v>
      </c>
      <c r="NH321" s="1">
        <v>1.2480410000000001E-3</v>
      </c>
      <c r="NI321">
        <v>0.4187806</v>
      </c>
      <c r="NJ321">
        <v>0.69831350000000003</v>
      </c>
      <c r="NK321">
        <v>55.346159999999998</v>
      </c>
      <c r="NL321" s="1">
        <v>1.201681E-3</v>
      </c>
      <c r="NM321">
        <v>0.40379039999999999</v>
      </c>
      <c r="NN321">
        <v>0.69831900000000002</v>
      </c>
      <c r="NO321">
        <v>55.377249999999997</v>
      </c>
      <c r="NP321" s="1">
        <v>1.1574020000000001E-3</v>
      </c>
      <c r="NQ321">
        <v>0.38942130000000003</v>
      </c>
      <c r="NR321">
        <v>0.69831670000000001</v>
      </c>
      <c r="NS321">
        <v>52.611620000000002</v>
      </c>
      <c r="NT321" s="1">
        <v>1.1150369999999999E-3</v>
      </c>
      <c r="NU321">
        <v>0.37566719999999998</v>
      </c>
      <c r="NV321">
        <v>0.6983144</v>
      </c>
      <c r="NW321">
        <v>49.641120000000001</v>
      </c>
      <c r="NX321" s="1">
        <v>1.074565E-3</v>
      </c>
      <c r="NY321">
        <v>0.3624927</v>
      </c>
      <c r="NZ321">
        <v>0.69831379999999998</v>
      </c>
      <c r="OA321">
        <v>47.125819999999997</v>
      </c>
      <c r="OB321" s="1">
        <v>1.035982E-3</v>
      </c>
      <c r="OC321">
        <v>0.34986270000000003</v>
      </c>
      <c r="OD321">
        <v>0.6983239</v>
      </c>
      <c r="OE321">
        <v>47.260269999999998</v>
      </c>
      <c r="OF321" s="1">
        <v>9.991348000000001E-4</v>
      </c>
      <c r="OG321">
        <v>0.33775309999999997</v>
      </c>
      <c r="OH321">
        <v>0.69831650000000001</v>
      </c>
      <c r="OI321">
        <v>47.245109999999997</v>
      </c>
      <c r="OJ321" s="1">
        <v>9.6384719999999995E-4</v>
      </c>
      <c r="OK321">
        <v>0.32613379999999997</v>
      </c>
    </row>
    <row r="322" spans="1:401" x14ac:dyDescent="0.35">
      <c r="A322">
        <v>328</v>
      </c>
      <c r="B322" t="s">
        <v>4</v>
      </c>
      <c r="C322" t="s">
        <v>181</v>
      </c>
      <c r="D322" t="s">
        <v>328</v>
      </c>
      <c r="E322">
        <v>431.09690000000001</v>
      </c>
      <c r="F322">
        <v>0.83985600000000005</v>
      </c>
      <c r="G322">
        <v>27.262409999999999</v>
      </c>
      <c r="H322">
        <v>0</v>
      </c>
      <c r="I322">
        <v>0</v>
      </c>
      <c r="J322">
        <v>0.83542479999999997</v>
      </c>
      <c r="K322">
        <v>27.52741</v>
      </c>
      <c r="L322">
        <v>0</v>
      </c>
      <c r="M322">
        <v>0</v>
      </c>
      <c r="N322">
        <v>0.83151470000000005</v>
      </c>
      <c r="O322">
        <v>27.375309999999999</v>
      </c>
      <c r="P322">
        <v>0</v>
      </c>
      <c r="Q322">
        <v>0</v>
      </c>
      <c r="R322">
        <v>0.82772239999999997</v>
      </c>
      <c r="S322">
        <v>28.450119999999998</v>
      </c>
      <c r="T322">
        <v>0</v>
      </c>
      <c r="U322">
        <v>0</v>
      </c>
      <c r="V322">
        <v>0.82477389999999995</v>
      </c>
      <c r="W322">
        <v>29.351369999999999</v>
      </c>
      <c r="X322">
        <v>0</v>
      </c>
      <c r="Y322">
        <v>0</v>
      </c>
      <c r="Z322">
        <v>0.82181079999999995</v>
      </c>
      <c r="AA322">
        <v>29.683129999999998</v>
      </c>
      <c r="AB322">
        <v>0</v>
      </c>
      <c r="AC322">
        <v>0</v>
      </c>
      <c r="AD322">
        <v>0.81877330000000004</v>
      </c>
      <c r="AE322">
        <v>29.292580000000001</v>
      </c>
      <c r="AF322">
        <v>0</v>
      </c>
      <c r="AG322">
        <v>0</v>
      </c>
      <c r="AH322">
        <v>0.81652049999999998</v>
      </c>
      <c r="AI322">
        <v>28.51857</v>
      </c>
      <c r="AJ322">
        <v>0</v>
      </c>
      <c r="AK322">
        <v>0</v>
      </c>
      <c r="AL322">
        <v>0.8139961</v>
      </c>
      <c r="AM322">
        <v>28.014600000000002</v>
      </c>
      <c r="AN322">
        <v>0</v>
      </c>
      <c r="AO322">
        <v>0</v>
      </c>
      <c r="AP322">
        <v>0.8113148</v>
      </c>
      <c r="AQ322">
        <v>28.963889999999999</v>
      </c>
      <c r="AR322">
        <v>0</v>
      </c>
      <c r="AS322">
        <v>0</v>
      </c>
      <c r="AT322">
        <v>0.80931030000000004</v>
      </c>
      <c r="AU322">
        <v>30.727930000000001</v>
      </c>
      <c r="AV322">
        <v>0</v>
      </c>
      <c r="AW322">
        <v>0</v>
      </c>
      <c r="AX322">
        <v>0.80689109999999997</v>
      </c>
      <c r="AY322">
        <v>33.062130000000003</v>
      </c>
      <c r="AZ322">
        <v>0</v>
      </c>
      <c r="BA322">
        <v>0</v>
      </c>
      <c r="BB322">
        <v>0.80299189999999998</v>
      </c>
      <c r="BC322">
        <v>34.807729999999999</v>
      </c>
      <c r="BD322">
        <v>0</v>
      </c>
      <c r="BE322">
        <v>0</v>
      </c>
      <c r="BF322">
        <v>0.79899109999999995</v>
      </c>
      <c r="BG322">
        <v>34.911859999999997</v>
      </c>
      <c r="BH322">
        <v>0</v>
      </c>
      <c r="BI322">
        <v>0</v>
      </c>
      <c r="BJ322">
        <v>0.79484370000000004</v>
      </c>
      <c r="BK322">
        <v>34.105460000000001</v>
      </c>
      <c r="BL322">
        <v>0</v>
      </c>
      <c r="BM322">
        <v>0</v>
      </c>
      <c r="BN322">
        <v>0.79088150000000002</v>
      </c>
      <c r="BO322">
        <v>33.238059999999997</v>
      </c>
      <c r="BP322">
        <v>0</v>
      </c>
      <c r="BQ322">
        <v>0</v>
      </c>
      <c r="BR322">
        <v>0.78720239999999997</v>
      </c>
      <c r="BS322">
        <v>32.650489999999998</v>
      </c>
      <c r="BT322">
        <v>0</v>
      </c>
      <c r="BU322">
        <v>0</v>
      </c>
      <c r="BV322">
        <v>0.78376690000000004</v>
      </c>
      <c r="BW322">
        <v>33.254919999999998</v>
      </c>
      <c r="BX322" s="1">
        <v>2.6277900000000001E-30</v>
      </c>
      <c r="BY322" s="1">
        <v>3.6157240000000001E-28</v>
      </c>
      <c r="BZ322">
        <v>0.78046800000000005</v>
      </c>
      <c r="CA322">
        <v>33.819830000000003</v>
      </c>
      <c r="CB322" s="1">
        <v>1.145734E-23</v>
      </c>
      <c r="CC322" s="1">
        <v>1.5831009999999999E-21</v>
      </c>
      <c r="CD322">
        <v>0.7773274</v>
      </c>
      <c r="CE322">
        <v>34.124630000000003</v>
      </c>
      <c r="CF322" s="1">
        <v>1.349789E-16</v>
      </c>
      <c r="CG322" s="1">
        <v>1.6901710000000001E-14</v>
      </c>
      <c r="CH322">
        <v>0.77510630000000003</v>
      </c>
      <c r="CI322">
        <v>33.97372</v>
      </c>
      <c r="CJ322" s="1">
        <v>1.65704E-12</v>
      </c>
      <c r="CK322" s="1">
        <v>2.15286E-10</v>
      </c>
      <c r="CL322">
        <v>0.77315400000000001</v>
      </c>
      <c r="CM322">
        <v>32.944330000000001</v>
      </c>
      <c r="CN322" s="1">
        <v>1.521356E-9</v>
      </c>
      <c r="CO322" s="1">
        <v>2.0241009999999999E-7</v>
      </c>
      <c r="CP322">
        <v>0.77140759999999997</v>
      </c>
      <c r="CQ322">
        <v>32.09084</v>
      </c>
      <c r="CR322" s="1">
        <v>3.4001310000000001E-7</v>
      </c>
      <c r="CS322" s="1">
        <v>4.5989429999999999E-5</v>
      </c>
      <c r="CT322">
        <v>0.76975519999999997</v>
      </c>
      <c r="CU322">
        <v>31.358360000000001</v>
      </c>
      <c r="CV322" s="1">
        <v>2.7647439999999998E-5</v>
      </c>
      <c r="CW322" s="1">
        <v>3.7934499999999999E-3</v>
      </c>
      <c r="CX322">
        <v>0.76787780000000005</v>
      </c>
      <c r="CY322">
        <v>31.40138</v>
      </c>
      <c r="CZ322" s="1">
        <v>1.0118589999999999E-3</v>
      </c>
      <c r="DA322">
        <v>0.14071610000000001</v>
      </c>
      <c r="DB322">
        <v>0.76615509999999998</v>
      </c>
      <c r="DC322">
        <v>32.92248</v>
      </c>
      <c r="DD322" s="1">
        <v>1.9120539999999998E-2</v>
      </c>
      <c r="DE322">
        <v>2.6893389999999999</v>
      </c>
      <c r="DF322">
        <v>0.76445969999999996</v>
      </c>
      <c r="DG322">
        <v>35.578670000000002</v>
      </c>
      <c r="DH322">
        <v>0.2052746</v>
      </c>
      <c r="DI322">
        <v>29.157409999999999</v>
      </c>
      <c r="DJ322">
        <v>0.76270720000000003</v>
      </c>
      <c r="DK322">
        <v>39.748080000000002</v>
      </c>
      <c r="DL322">
        <v>1.3468990000000001</v>
      </c>
      <c r="DM322">
        <v>193.06829999999999</v>
      </c>
      <c r="DN322">
        <v>0.7607372</v>
      </c>
      <c r="DO322">
        <v>43.932780000000001</v>
      </c>
      <c r="DP322">
        <v>5.7319100000000001</v>
      </c>
      <c r="DQ322">
        <v>828.98800000000006</v>
      </c>
      <c r="DR322">
        <v>0.75855700000000004</v>
      </c>
      <c r="DS322">
        <v>44.675939999999997</v>
      </c>
      <c r="DT322">
        <v>16.642530000000001</v>
      </c>
      <c r="DU322">
        <v>2427.3270000000002</v>
      </c>
      <c r="DV322">
        <v>0.75616839999999996</v>
      </c>
      <c r="DW322">
        <v>43.213709999999999</v>
      </c>
      <c r="DX322">
        <v>34.423050000000003</v>
      </c>
      <c r="DY322">
        <v>5061.799</v>
      </c>
      <c r="DZ322">
        <v>0.75352319999999995</v>
      </c>
      <c r="EA322">
        <v>41.468389999999999</v>
      </c>
      <c r="EB322">
        <v>52.724229999999999</v>
      </c>
      <c r="EC322">
        <v>7812.335</v>
      </c>
      <c r="ED322">
        <v>0.75065700000000002</v>
      </c>
      <c r="EE322">
        <v>40.103850000000001</v>
      </c>
      <c r="EF322">
        <v>61.888420000000004</v>
      </c>
      <c r="EG322">
        <v>9237.8770000000004</v>
      </c>
      <c r="EH322">
        <v>0.747556</v>
      </c>
      <c r="EI322">
        <v>40.4086</v>
      </c>
      <c r="EJ322">
        <v>57.40831</v>
      </c>
      <c r="EK322">
        <v>8631.5300000000007</v>
      </c>
      <c r="EL322">
        <v>0.74422770000000005</v>
      </c>
      <c r="EM322">
        <v>42.008139999999997</v>
      </c>
      <c r="EN322">
        <v>43.258589999999998</v>
      </c>
      <c r="EO322">
        <v>6551.1289999999999</v>
      </c>
      <c r="EP322">
        <v>0.74083580000000004</v>
      </c>
      <c r="EQ322">
        <v>45.266170000000002</v>
      </c>
      <c r="ER322">
        <v>27.15897</v>
      </c>
      <c r="ES322">
        <v>4142.6469999999999</v>
      </c>
      <c r="ET322">
        <v>0.73753970000000002</v>
      </c>
      <c r="EU322">
        <v>48.199840000000002</v>
      </c>
      <c r="EV322">
        <v>14.53457</v>
      </c>
      <c r="EW322">
        <v>2233.0830000000001</v>
      </c>
      <c r="EX322">
        <v>0.73459229999999998</v>
      </c>
      <c r="EY322">
        <v>48.16377</v>
      </c>
      <c r="EZ322">
        <v>6.7754890000000003</v>
      </c>
      <c r="FA322">
        <v>1047.405</v>
      </c>
      <c r="FB322">
        <v>0.73186989999999996</v>
      </c>
      <c r="FC322">
        <v>46.717709999999997</v>
      </c>
      <c r="FD322">
        <v>2.8025910000000001</v>
      </c>
      <c r="FE322">
        <v>435.83879999999999</v>
      </c>
      <c r="FF322">
        <v>0.72944549999999997</v>
      </c>
      <c r="FG322">
        <v>45.010269999999998</v>
      </c>
      <c r="FH322">
        <v>1.052152</v>
      </c>
      <c r="FI322">
        <v>164.4581</v>
      </c>
      <c r="FJ322">
        <v>0.727352</v>
      </c>
      <c r="FK322">
        <v>43.953409999999998</v>
      </c>
      <c r="FL322">
        <v>0.37178129999999998</v>
      </c>
      <c r="FM322">
        <v>58.311399999999999</v>
      </c>
      <c r="FN322">
        <v>0.72547640000000002</v>
      </c>
      <c r="FO322">
        <v>45.285820000000001</v>
      </c>
      <c r="FP322">
        <v>0.134718</v>
      </c>
      <c r="FQ322">
        <v>21.12764</v>
      </c>
      <c r="FR322">
        <v>0.72391130000000004</v>
      </c>
      <c r="FS322">
        <v>47.514189999999999</v>
      </c>
      <c r="FT322" s="1">
        <v>6.03717E-2</v>
      </c>
      <c r="FU322">
        <v>9.4148879999999995</v>
      </c>
      <c r="FV322">
        <v>0.72267479999999995</v>
      </c>
      <c r="FW322">
        <v>50.03107</v>
      </c>
      <c r="FX322" s="1">
        <v>3.9902680000000003E-2</v>
      </c>
      <c r="FY322">
        <v>6.1723319999999999</v>
      </c>
      <c r="FZ322">
        <v>0.72167769999999998</v>
      </c>
      <c r="GA322">
        <v>50.909759999999999</v>
      </c>
      <c r="GB322" s="1">
        <v>3.5297960000000003E-2</v>
      </c>
      <c r="GC322">
        <v>5.4412919999999998</v>
      </c>
      <c r="GD322">
        <v>0.72077049999999998</v>
      </c>
      <c r="GE322">
        <v>50.454329999999999</v>
      </c>
      <c r="GF322" s="1">
        <v>3.4384060000000001E-2</v>
      </c>
      <c r="GG322">
        <v>5.3016899999999998</v>
      </c>
      <c r="GH322">
        <v>0.72006079999999995</v>
      </c>
      <c r="GI322">
        <v>48.430430000000001</v>
      </c>
      <c r="GJ322" s="1">
        <v>3.3601449999999998E-2</v>
      </c>
      <c r="GK322">
        <v>5.1876110000000004</v>
      </c>
      <c r="GL322">
        <v>0.71953579999999995</v>
      </c>
      <c r="GM322">
        <v>46.377119999999998</v>
      </c>
      <c r="GN322" s="1">
        <v>3.2117109999999997E-2</v>
      </c>
      <c r="GO322">
        <v>4.9646309999999998</v>
      </c>
      <c r="GP322">
        <v>0.71914319999999998</v>
      </c>
      <c r="GQ322">
        <v>44.760300000000001</v>
      </c>
      <c r="GR322" s="1">
        <v>2.988613E-2</v>
      </c>
      <c r="GS322">
        <v>4.6250210000000003</v>
      </c>
      <c r="GT322">
        <v>0.71884269999999995</v>
      </c>
      <c r="GU322">
        <v>45.7988</v>
      </c>
      <c r="GV322" s="1">
        <v>2.7024969999999999E-2</v>
      </c>
      <c r="GW322">
        <v>4.1866729999999999</v>
      </c>
      <c r="GX322">
        <v>0.71862440000000005</v>
      </c>
      <c r="GY322">
        <v>48.048439999999999</v>
      </c>
      <c r="GZ322" s="1">
        <v>2.3678479999999998E-2</v>
      </c>
      <c r="HA322">
        <v>3.6724920000000001</v>
      </c>
      <c r="HB322">
        <v>0.71849790000000002</v>
      </c>
      <c r="HC322">
        <v>51.155299999999997</v>
      </c>
      <c r="HD322" s="1">
        <v>2.006817E-2</v>
      </c>
      <c r="HE322">
        <v>3.1152929999999999</v>
      </c>
      <c r="HF322">
        <v>0.71838559999999996</v>
      </c>
      <c r="HG322">
        <v>53.375749999999996</v>
      </c>
      <c r="HH322" s="1">
        <v>1.6490649999999999E-2</v>
      </c>
      <c r="HI322">
        <v>2.562163</v>
      </c>
      <c r="HJ322">
        <v>0.71831089999999997</v>
      </c>
      <c r="HK322">
        <v>52.624679999999998</v>
      </c>
      <c r="HL322" s="1">
        <v>1.327103E-2</v>
      </c>
      <c r="HM322">
        <v>2.0628449999999998</v>
      </c>
      <c r="HN322">
        <v>0.71825300000000003</v>
      </c>
      <c r="HO322">
        <v>50.889389999999999</v>
      </c>
      <c r="HP322" s="1">
        <v>1.0635469999999999E-2</v>
      </c>
      <c r="HQ322">
        <v>1.6530940000000001</v>
      </c>
      <c r="HR322">
        <v>0.7182383</v>
      </c>
      <c r="HS322">
        <v>48.59646</v>
      </c>
      <c r="HT322" s="1">
        <v>8.6515559999999995E-3</v>
      </c>
      <c r="HU322">
        <v>1.34405</v>
      </c>
      <c r="HV322">
        <v>0.71821900000000005</v>
      </c>
      <c r="HW322">
        <v>47.181559999999998</v>
      </c>
      <c r="HX322" s="1">
        <v>7.250467E-3</v>
      </c>
      <c r="HY322">
        <v>1.1255489999999999</v>
      </c>
      <c r="HZ322">
        <v>0.7182037</v>
      </c>
      <c r="IA322">
        <v>48.75911</v>
      </c>
      <c r="IB322" s="1">
        <v>6.2966690000000004E-3</v>
      </c>
      <c r="IC322">
        <v>0.97670159999999995</v>
      </c>
      <c r="ID322">
        <v>0.71818760000000004</v>
      </c>
      <c r="IE322">
        <v>53.003410000000002</v>
      </c>
      <c r="IF322" s="1">
        <v>5.6478819999999999E-3</v>
      </c>
      <c r="IG322">
        <v>0.8754345</v>
      </c>
      <c r="IH322">
        <v>0.71817609999999998</v>
      </c>
      <c r="II322">
        <v>58.125570000000003</v>
      </c>
      <c r="IJ322" s="1">
        <v>5.1895439999999999E-3</v>
      </c>
      <c r="IK322">
        <v>0.80405470000000001</v>
      </c>
      <c r="IL322">
        <v>0.71818150000000003</v>
      </c>
      <c r="IM322">
        <v>60.547280000000001</v>
      </c>
      <c r="IN322" s="1">
        <v>4.8455130000000001E-3</v>
      </c>
      <c r="IO322">
        <v>0.7504653</v>
      </c>
      <c r="IP322">
        <v>0.71817180000000003</v>
      </c>
      <c r="IQ322">
        <v>60.138649999999998</v>
      </c>
      <c r="IR322" s="1">
        <v>4.5671569999999996E-3</v>
      </c>
      <c r="IS322">
        <v>0.70728599999999997</v>
      </c>
      <c r="IT322">
        <v>0.71816659999999999</v>
      </c>
      <c r="IU322">
        <v>57.734279999999998</v>
      </c>
      <c r="IV322" s="1">
        <v>4.329538E-3</v>
      </c>
      <c r="IW322">
        <v>0.67037500000000005</v>
      </c>
      <c r="IX322">
        <v>0.71818839999999995</v>
      </c>
      <c r="IY322">
        <v>54.961509999999997</v>
      </c>
      <c r="IZ322" s="1">
        <v>4.1174699999999998E-3</v>
      </c>
      <c r="JA322">
        <v>0.63750370000000001</v>
      </c>
      <c r="JB322">
        <v>0.71817949999999997</v>
      </c>
      <c r="JC322">
        <v>52.84169</v>
      </c>
      <c r="JD322" s="1">
        <v>3.92334E-3</v>
      </c>
      <c r="JE322">
        <v>0.60746999999999995</v>
      </c>
      <c r="JF322">
        <v>0.71815280000000004</v>
      </c>
      <c r="JG322">
        <v>53.250610000000002</v>
      </c>
      <c r="JH322" s="1">
        <v>3.7439280000000001E-3</v>
      </c>
      <c r="JI322">
        <v>0.57964930000000003</v>
      </c>
      <c r="JJ322">
        <v>0.71817489999999995</v>
      </c>
      <c r="JK322">
        <v>53.795580000000001</v>
      </c>
      <c r="JL322" s="1">
        <v>3.5733850000000001E-3</v>
      </c>
      <c r="JM322">
        <v>0.55355620000000005</v>
      </c>
      <c r="JN322">
        <v>0.71814630000000002</v>
      </c>
      <c r="JO322">
        <v>53.475670000000001</v>
      </c>
      <c r="JP322" s="1">
        <v>3.4062020000000001E-3</v>
      </c>
      <c r="JQ322">
        <v>0.52902000000000005</v>
      </c>
      <c r="JR322">
        <v>0.71817030000000004</v>
      </c>
      <c r="JS322">
        <v>52.613579999999999</v>
      </c>
      <c r="JT322" s="1">
        <v>3.249142E-3</v>
      </c>
      <c r="JU322">
        <v>0.50588420000000001</v>
      </c>
      <c r="JV322">
        <v>0.71817229999999999</v>
      </c>
      <c r="JW322">
        <v>51.328339999999997</v>
      </c>
      <c r="JX322" s="1">
        <v>3.101431E-3</v>
      </c>
      <c r="JY322">
        <v>0.4840469</v>
      </c>
      <c r="JZ322">
        <v>0.71816400000000002</v>
      </c>
      <c r="KA322">
        <v>49.710619999999999</v>
      </c>
      <c r="KB322" s="1">
        <v>2.9626969999999998E-3</v>
      </c>
      <c r="KC322">
        <v>0.46342230000000001</v>
      </c>
      <c r="KD322">
        <v>0.71816800000000003</v>
      </c>
      <c r="KE322">
        <v>48.192300000000003</v>
      </c>
      <c r="KF322" s="1">
        <v>2.8316270000000002E-3</v>
      </c>
      <c r="KG322">
        <v>0.44386799999999998</v>
      </c>
      <c r="KH322">
        <v>0.7181497</v>
      </c>
      <c r="KI322">
        <v>46.577300000000001</v>
      </c>
      <c r="KJ322" s="1">
        <v>2.707994E-3</v>
      </c>
      <c r="KK322">
        <v>0.42535000000000001</v>
      </c>
      <c r="KL322">
        <v>0.7181727</v>
      </c>
      <c r="KM322">
        <v>47.419350000000001</v>
      </c>
      <c r="KN322" s="1">
        <v>2.5911189999999998E-3</v>
      </c>
      <c r="KO322">
        <v>0.40776489999999999</v>
      </c>
      <c r="KP322">
        <v>0.71817580000000003</v>
      </c>
      <c r="KQ322">
        <v>51.291710000000002</v>
      </c>
      <c r="KR322" s="1">
        <v>2.4804129999999999E-3</v>
      </c>
      <c r="KS322">
        <v>0.39108120000000002</v>
      </c>
      <c r="KT322">
        <v>0.71815479999999998</v>
      </c>
      <c r="KU322">
        <v>56.686909999999997</v>
      </c>
      <c r="KV322" s="1">
        <v>2.375641E-3</v>
      </c>
      <c r="KW322">
        <v>0.37523260000000003</v>
      </c>
      <c r="KX322">
        <v>0.71818309999999996</v>
      </c>
      <c r="KY322">
        <v>59.784469999999999</v>
      </c>
      <c r="KZ322" s="1">
        <v>2.2764040000000001E-3</v>
      </c>
      <c r="LA322">
        <v>0.36016789999999999</v>
      </c>
      <c r="LB322">
        <v>0.71815189999999995</v>
      </c>
      <c r="LC322">
        <v>58.698509999999999</v>
      </c>
      <c r="LD322" s="1">
        <v>2.1826620000000001E-3</v>
      </c>
      <c r="LE322">
        <v>0.34588770000000002</v>
      </c>
      <c r="LF322">
        <v>0.71815870000000004</v>
      </c>
      <c r="LG322">
        <v>55.924030000000002</v>
      </c>
      <c r="LH322" s="1">
        <v>2.093658E-3</v>
      </c>
      <c r="LI322">
        <v>0.3323123</v>
      </c>
      <c r="LJ322">
        <v>0.71817019999999998</v>
      </c>
      <c r="LK322">
        <v>53.309539999999998</v>
      </c>
      <c r="LL322" s="1">
        <v>2.0091900000000001E-3</v>
      </c>
      <c r="LM322">
        <v>0.31937939999999998</v>
      </c>
      <c r="LN322">
        <v>0.71815839999999997</v>
      </c>
      <c r="LO322">
        <v>51.167059999999999</v>
      </c>
      <c r="LP322" s="1">
        <v>1.928719E-3</v>
      </c>
      <c r="LQ322">
        <v>0.30704330000000002</v>
      </c>
      <c r="LR322">
        <v>0.71815189999999995</v>
      </c>
      <c r="LS322">
        <v>51.042749999999998</v>
      </c>
      <c r="LT322" s="1">
        <v>1.852256E-3</v>
      </c>
      <c r="LU322">
        <v>0.29527589999999998</v>
      </c>
      <c r="LV322">
        <v>0.71815499999999999</v>
      </c>
      <c r="LW322">
        <v>52.31653</v>
      </c>
      <c r="LX322" s="1">
        <v>1.779269E-3</v>
      </c>
      <c r="LY322">
        <v>0.28402640000000001</v>
      </c>
      <c r="LZ322">
        <v>0.71815300000000004</v>
      </c>
      <c r="MA322">
        <v>53.10989</v>
      </c>
      <c r="MB322" s="1">
        <v>1.7097600000000001E-3</v>
      </c>
      <c r="MC322">
        <v>0.27329629999999999</v>
      </c>
      <c r="MD322">
        <v>0.71814849999999997</v>
      </c>
      <c r="ME322">
        <v>53.435740000000003</v>
      </c>
      <c r="MF322" s="1">
        <v>1.643411E-3</v>
      </c>
      <c r="MG322">
        <v>0.26304260000000002</v>
      </c>
      <c r="MH322">
        <v>0.71814979999999995</v>
      </c>
      <c r="MI322">
        <v>52.481160000000003</v>
      </c>
      <c r="MJ322" s="1">
        <v>1.5799690000000001E-3</v>
      </c>
      <c r="MK322">
        <v>0.25323259999999997</v>
      </c>
      <c r="ML322">
        <v>0.71815359999999995</v>
      </c>
      <c r="MM322">
        <v>49.973550000000003</v>
      </c>
      <c r="MN322" s="1">
        <v>1.5191130000000001E-3</v>
      </c>
      <c r="MO322">
        <v>0.2438488</v>
      </c>
      <c r="MP322">
        <v>0.7181495</v>
      </c>
      <c r="MQ322">
        <v>48.122430000000001</v>
      </c>
      <c r="MR322" s="1">
        <v>1.4609759999999999E-3</v>
      </c>
      <c r="MS322">
        <v>0.23487130000000001</v>
      </c>
      <c r="MT322">
        <v>0.71815439999999997</v>
      </c>
      <c r="MU322">
        <v>46.700380000000003</v>
      </c>
      <c r="MV322" s="1">
        <v>1.40548E-3</v>
      </c>
      <c r="MW322">
        <v>0.22629450000000001</v>
      </c>
      <c r="MX322">
        <v>0.71815589999999996</v>
      </c>
      <c r="MY322">
        <v>47.413789999999999</v>
      </c>
      <c r="MZ322" s="1">
        <v>1.352455E-3</v>
      </c>
      <c r="NA322">
        <v>0.21806320000000001</v>
      </c>
      <c r="NB322">
        <v>0.71815110000000004</v>
      </c>
      <c r="NC322">
        <v>49.033529999999999</v>
      </c>
      <c r="ND322" s="1">
        <v>1.3016709999999999E-3</v>
      </c>
      <c r="NE322">
        <v>0.21017269999999999</v>
      </c>
      <c r="NF322">
        <v>0.7181535</v>
      </c>
      <c r="NG322">
        <v>52.132510000000003</v>
      </c>
      <c r="NH322" s="1">
        <v>1.2529799999999999E-3</v>
      </c>
      <c r="NI322">
        <v>0.20259820000000001</v>
      </c>
      <c r="NJ322">
        <v>0.71815050000000002</v>
      </c>
      <c r="NK322">
        <v>55.336269999999999</v>
      </c>
      <c r="NL322" s="1">
        <v>1.2064140000000001E-3</v>
      </c>
      <c r="NM322">
        <v>0.19534389999999999</v>
      </c>
      <c r="NN322">
        <v>0.71814960000000005</v>
      </c>
      <c r="NO322">
        <v>55.444650000000003</v>
      </c>
      <c r="NP322" s="1">
        <v>1.1619289999999999E-3</v>
      </c>
      <c r="NQ322">
        <v>0.18838969999999999</v>
      </c>
      <c r="NR322">
        <v>0.71815359999999995</v>
      </c>
      <c r="NS322">
        <v>52.664760000000001</v>
      </c>
      <c r="NT322" s="1">
        <v>1.119367E-3</v>
      </c>
      <c r="NU322">
        <v>0.18173159999999999</v>
      </c>
      <c r="NV322">
        <v>0.71815079999999998</v>
      </c>
      <c r="NW322">
        <v>49.75761</v>
      </c>
      <c r="NX322" s="1">
        <v>1.078709E-3</v>
      </c>
      <c r="NY322">
        <v>0.17535500000000001</v>
      </c>
      <c r="NZ322">
        <v>0.71814920000000004</v>
      </c>
      <c r="OA322">
        <v>47.206690000000002</v>
      </c>
      <c r="OB322" s="1">
        <v>1.039948E-3</v>
      </c>
      <c r="OC322">
        <v>0.16924210000000001</v>
      </c>
      <c r="OD322">
        <v>0.71815629999999997</v>
      </c>
      <c r="OE322">
        <v>47.267769999999999</v>
      </c>
      <c r="OF322" s="1">
        <v>1.002941E-3</v>
      </c>
      <c r="OG322">
        <v>0.163383</v>
      </c>
      <c r="OH322">
        <v>0.71814639999999996</v>
      </c>
      <c r="OI322">
        <v>47.278129999999997</v>
      </c>
      <c r="OJ322" s="1">
        <v>9.6749179999999996E-4</v>
      </c>
      <c r="OK322">
        <v>0.15775919999999999</v>
      </c>
    </row>
    <row r="323" spans="1:401" x14ac:dyDescent="0.35">
      <c r="A323">
        <v>329</v>
      </c>
      <c r="B323" t="s">
        <v>4</v>
      </c>
      <c r="C323" t="s">
        <v>181</v>
      </c>
      <c r="D323" t="s">
        <v>329</v>
      </c>
      <c r="E323">
        <v>364.85169999999999</v>
      </c>
      <c r="F323">
        <v>1.121013</v>
      </c>
      <c r="G323">
        <v>27.27657</v>
      </c>
      <c r="H323">
        <v>0</v>
      </c>
      <c r="I323">
        <v>0</v>
      </c>
      <c r="J323">
        <v>1.1089560000000001</v>
      </c>
      <c r="K323">
        <v>27.54476</v>
      </c>
      <c r="L323">
        <v>0</v>
      </c>
      <c r="M323">
        <v>0</v>
      </c>
      <c r="N323">
        <v>1.097839</v>
      </c>
      <c r="O323">
        <v>27.383400000000002</v>
      </c>
      <c r="P323">
        <v>0</v>
      </c>
      <c r="Q323">
        <v>0</v>
      </c>
      <c r="R323">
        <v>1.086795</v>
      </c>
      <c r="S323">
        <v>28.448239999999998</v>
      </c>
      <c r="T323">
        <v>0</v>
      </c>
      <c r="U323">
        <v>0</v>
      </c>
      <c r="V323">
        <v>1.0770329999999999</v>
      </c>
      <c r="W323">
        <v>29.34703</v>
      </c>
      <c r="X323">
        <v>0</v>
      </c>
      <c r="Y323">
        <v>0</v>
      </c>
      <c r="Z323">
        <v>1.0673509999999999</v>
      </c>
      <c r="AA323">
        <v>29.675419999999999</v>
      </c>
      <c r="AB323">
        <v>0</v>
      </c>
      <c r="AC323">
        <v>0</v>
      </c>
      <c r="AD323">
        <v>1.0576840000000001</v>
      </c>
      <c r="AE323">
        <v>29.297229999999999</v>
      </c>
      <c r="AF323">
        <v>0</v>
      </c>
      <c r="AG323">
        <v>0</v>
      </c>
      <c r="AH323">
        <v>1.049023</v>
      </c>
      <c r="AI323">
        <v>28.53895</v>
      </c>
      <c r="AJ323">
        <v>0</v>
      </c>
      <c r="AK323">
        <v>0</v>
      </c>
      <c r="AL323">
        <v>1.0393479999999999</v>
      </c>
      <c r="AM323">
        <v>28.02411</v>
      </c>
      <c r="AN323">
        <v>0</v>
      </c>
      <c r="AO323">
        <v>0</v>
      </c>
      <c r="AP323">
        <v>1.0292669999999999</v>
      </c>
      <c r="AQ323">
        <v>28.97298</v>
      </c>
      <c r="AR323">
        <v>0</v>
      </c>
      <c r="AS323">
        <v>0</v>
      </c>
      <c r="AT323">
        <v>1.0202340000000001</v>
      </c>
      <c r="AU323">
        <v>30.735759999999999</v>
      </c>
      <c r="AV323">
        <v>0</v>
      </c>
      <c r="AW323">
        <v>0</v>
      </c>
      <c r="AX323">
        <v>1.011304</v>
      </c>
      <c r="AY323">
        <v>33.068660000000001</v>
      </c>
      <c r="AZ323">
        <v>0</v>
      </c>
      <c r="BA323">
        <v>0</v>
      </c>
      <c r="BB323">
        <v>1.0030779999999999</v>
      </c>
      <c r="BC323">
        <v>34.823239999999998</v>
      </c>
      <c r="BD323">
        <v>0</v>
      </c>
      <c r="BE323">
        <v>0</v>
      </c>
      <c r="BF323">
        <v>0.99475349999999996</v>
      </c>
      <c r="BG323">
        <v>34.931350000000002</v>
      </c>
      <c r="BH323">
        <v>0</v>
      </c>
      <c r="BI323">
        <v>0</v>
      </c>
      <c r="BJ323">
        <v>0.98624900000000004</v>
      </c>
      <c r="BK323">
        <v>34.121980000000001</v>
      </c>
      <c r="BL323">
        <v>0</v>
      </c>
      <c r="BM323">
        <v>0</v>
      </c>
      <c r="BN323">
        <v>0.97807140000000004</v>
      </c>
      <c r="BO323">
        <v>33.256619999999998</v>
      </c>
      <c r="BP323">
        <v>0</v>
      </c>
      <c r="BQ323">
        <v>0</v>
      </c>
      <c r="BR323">
        <v>0.97024120000000003</v>
      </c>
      <c r="BS323">
        <v>32.653390000000002</v>
      </c>
      <c r="BT323">
        <v>0</v>
      </c>
      <c r="BU323">
        <v>0</v>
      </c>
      <c r="BV323">
        <v>0.96280650000000001</v>
      </c>
      <c r="BW323">
        <v>33.253</v>
      </c>
      <c r="BX323" s="1">
        <v>1.3539909999999999E-30</v>
      </c>
      <c r="BY323" s="1">
        <v>1.4524200000000001E-28</v>
      </c>
      <c r="BZ323">
        <v>0.95560540000000005</v>
      </c>
      <c r="CA323">
        <v>33.848660000000002</v>
      </c>
      <c r="CB323" s="1">
        <v>9.8520529999999998E-24</v>
      </c>
      <c r="CC323" s="1">
        <v>1.195869E-21</v>
      </c>
      <c r="CD323">
        <v>0.94876660000000002</v>
      </c>
      <c r="CE323">
        <v>34.12726</v>
      </c>
      <c r="CF323" s="1">
        <v>9.0584039999999997E-17</v>
      </c>
      <c r="CG323" s="1">
        <v>9.7954549999999993E-15</v>
      </c>
      <c r="CH323">
        <v>0.94324949999999996</v>
      </c>
      <c r="CI323">
        <v>34.029350000000001</v>
      </c>
      <c r="CJ323" s="1">
        <v>1.2479009999999999E-12</v>
      </c>
      <c r="CK323" s="1">
        <v>1.428383E-10</v>
      </c>
      <c r="CL323">
        <v>0.93820060000000005</v>
      </c>
      <c r="CM323">
        <v>32.972459999999998</v>
      </c>
      <c r="CN323" s="1">
        <v>1.2082489999999999E-9</v>
      </c>
      <c r="CO323" s="1">
        <v>1.4287729999999999E-7</v>
      </c>
      <c r="CP323">
        <v>0.93365690000000001</v>
      </c>
      <c r="CQ323">
        <v>32.116630000000001</v>
      </c>
      <c r="CR323" s="1">
        <v>2.803242E-7</v>
      </c>
      <c r="CS323" s="1">
        <v>3.391263E-5</v>
      </c>
      <c r="CT323">
        <v>0.92988280000000001</v>
      </c>
      <c r="CU323">
        <v>31.36496</v>
      </c>
      <c r="CV323" s="1">
        <v>2.348762E-5</v>
      </c>
      <c r="CW323" s="1">
        <v>2.8967469999999999E-3</v>
      </c>
      <c r="CX323">
        <v>0.92654060000000005</v>
      </c>
      <c r="CY323">
        <v>31.375389999999999</v>
      </c>
      <c r="CZ323" s="1">
        <v>8.8197769999999996E-4</v>
      </c>
      <c r="DA323">
        <v>0.1106959</v>
      </c>
      <c r="DB323">
        <v>0.92352959999999995</v>
      </c>
      <c r="DC323">
        <v>32.889339999999997</v>
      </c>
      <c r="DD323" s="1">
        <v>1.704868E-2</v>
      </c>
      <c r="DE323">
        <v>2.172018</v>
      </c>
      <c r="DF323">
        <v>0.92059449999999998</v>
      </c>
      <c r="DG323">
        <v>35.543799999999997</v>
      </c>
      <c r="DH323">
        <v>0.18681619999999999</v>
      </c>
      <c r="DI323">
        <v>24.116019999999999</v>
      </c>
      <c r="DJ323">
        <v>0.91765770000000002</v>
      </c>
      <c r="DK323">
        <v>39.715769999999999</v>
      </c>
      <c r="DL323">
        <v>1.2488379999999999</v>
      </c>
      <c r="DM323">
        <v>163.19669999999999</v>
      </c>
      <c r="DN323">
        <v>0.91442780000000001</v>
      </c>
      <c r="DO323">
        <v>43.937690000000003</v>
      </c>
      <c r="DP323">
        <v>5.4060839999999999</v>
      </c>
      <c r="DQ323">
        <v>714.88099999999997</v>
      </c>
      <c r="DR323">
        <v>0.91087700000000005</v>
      </c>
      <c r="DS323">
        <v>44.724899999999998</v>
      </c>
      <c r="DT323">
        <v>15.944570000000001</v>
      </c>
      <c r="DU323">
        <v>2132.203</v>
      </c>
      <c r="DV323">
        <v>0.90698080000000003</v>
      </c>
      <c r="DW323">
        <v>43.257449999999999</v>
      </c>
      <c r="DX323">
        <v>33.458880000000001</v>
      </c>
      <c r="DY323">
        <v>4523.0839999999998</v>
      </c>
      <c r="DZ323">
        <v>0.90268459999999995</v>
      </c>
      <c r="EA323">
        <v>41.536619999999999</v>
      </c>
      <c r="EB323">
        <v>51.93291</v>
      </c>
      <c r="EC323">
        <v>7092.15</v>
      </c>
      <c r="ED323">
        <v>0.89805950000000001</v>
      </c>
      <c r="EE323">
        <v>40.12641</v>
      </c>
      <c r="EF323">
        <v>61.705860000000001</v>
      </c>
      <c r="EG323">
        <v>8509.2309999999998</v>
      </c>
      <c r="EH323">
        <v>0.89301870000000005</v>
      </c>
      <c r="EI323">
        <v>40.393529999999998</v>
      </c>
      <c r="EJ323">
        <v>57.88382</v>
      </c>
      <c r="EK323">
        <v>8058.7129999999997</v>
      </c>
      <c r="EL323">
        <v>0.88758680000000001</v>
      </c>
      <c r="EM323">
        <v>41.986280000000001</v>
      </c>
      <c r="EN323">
        <v>44.066209999999998</v>
      </c>
      <c r="EO323">
        <v>6192.8940000000002</v>
      </c>
      <c r="EP323">
        <v>0.88202329999999995</v>
      </c>
      <c r="EQ323">
        <v>45.255229999999997</v>
      </c>
      <c r="ER323">
        <v>27.925630000000002</v>
      </c>
      <c r="ES323">
        <v>3961.078</v>
      </c>
      <c r="ET323">
        <v>0.87655349999999999</v>
      </c>
      <c r="EU323">
        <v>48.206870000000002</v>
      </c>
      <c r="EV323">
        <v>15.072150000000001</v>
      </c>
      <c r="EW323">
        <v>2157.5949999999998</v>
      </c>
      <c r="EX323">
        <v>0.87141310000000005</v>
      </c>
      <c r="EY323">
        <v>48.20608</v>
      </c>
      <c r="EZ323">
        <v>7.0799989999999999</v>
      </c>
      <c r="FA323">
        <v>1021.646</v>
      </c>
      <c r="FB323">
        <v>0.86666019999999999</v>
      </c>
      <c r="FC323">
        <v>46.747489999999999</v>
      </c>
      <c r="FD323">
        <v>2.9483549999999998</v>
      </c>
      <c r="FE323">
        <v>428.71</v>
      </c>
      <c r="FF323">
        <v>0.86235580000000001</v>
      </c>
      <c r="FG323">
        <v>45.067869999999999</v>
      </c>
      <c r="FH323">
        <v>1.112908</v>
      </c>
      <c r="FI323">
        <v>162.88329999999999</v>
      </c>
      <c r="FJ323">
        <v>0.85860210000000003</v>
      </c>
      <c r="FK323">
        <v>43.957799999999999</v>
      </c>
      <c r="FL323">
        <v>0.39429449999999999</v>
      </c>
      <c r="FM323">
        <v>57.966270000000002</v>
      </c>
      <c r="FN323">
        <v>0.85524009999999995</v>
      </c>
      <c r="FO323">
        <v>45.244480000000003</v>
      </c>
      <c r="FP323">
        <v>0.14221790000000001</v>
      </c>
      <c r="FQ323">
        <v>20.9055</v>
      </c>
      <c r="FR323">
        <v>0.85237929999999995</v>
      </c>
      <c r="FS323">
        <v>47.469729999999998</v>
      </c>
      <c r="FT323" s="1">
        <v>6.2601130000000005E-2</v>
      </c>
      <c r="FU323">
        <v>9.1309609999999992</v>
      </c>
      <c r="FV323">
        <v>0.85005830000000004</v>
      </c>
      <c r="FW323">
        <v>49.995910000000002</v>
      </c>
      <c r="FX323">
        <v>4.0467490000000002E-2</v>
      </c>
      <c r="FY323">
        <v>5.8340540000000001</v>
      </c>
      <c r="FZ323">
        <v>0.84817699999999996</v>
      </c>
      <c r="GA323">
        <v>50.907200000000003</v>
      </c>
      <c r="GB323" s="1">
        <v>3.5407399999999999E-2</v>
      </c>
      <c r="GC323">
        <v>5.0768589999999998</v>
      </c>
      <c r="GD323">
        <v>0.84667979999999998</v>
      </c>
      <c r="GE323">
        <v>50.49044</v>
      </c>
      <c r="GF323" s="1">
        <v>3.4413510000000001E-2</v>
      </c>
      <c r="GG323">
        <v>4.9333580000000001</v>
      </c>
      <c r="GH323">
        <v>0.84553420000000001</v>
      </c>
      <c r="GI323">
        <v>48.487020000000001</v>
      </c>
      <c r="GJ323" s="1">
        <v>3.365435E-2</v>
      </c>
      <c r="GK323">
        <v>4.8313059999999997</v>
      </c>
      <c r="GL323">
        <v>0.84469050000000001</v>
      </c>
      <c r="GM323">
        <v>46.437669999999997</v>
      </c>
      <c r="GN323" s="1">
        <v>3.2212230000000001E-2</v>
      </c>
      <c r="GO323">
        <v>4.6312990000000003</v>
      </c>
      <c r="GP323">
        <v>0.84403810000000001</v>
      </c>
      <c r="GQ323">
        <v>44.794589999999999</v>
      </c>
      <c r="GR323" s="1">
        <v>3.0019420000000002E-2</v>
      </c>
      <c r="GS323">
        <v>4.3220710000000002</v>
      </c>
      <c r="GT323">
        <v>0.84355820000000004</v>
      </c>
      <c r="GU323">
        <v>45.788139999999999</v>
      </c>
      <c r="GV323">
        <v>2.71893E-2</v>
      </c>
      <c r="GW323">
        <v>3.9198629999999999</v>
      </c>
      <c r="GX323">
        <v>0.84320519999999999</v>
      </c>
      <c r="GY323">
        <v>48.034599999999998</v>
      </c>
      <c r="GZ323" s="1">
        <v>2.386487E-2</v>
      </c>
      <c r="HA323">
        <v>3.4455619999999998</v>
      </c>
      <c r="HB323">
        <v>0.84295949999999997</v>
      </c>
      <c r="HC323">
        <v>51.106650000000002</v>
      </c>
      <c r="HD323" s="1">
        <v>2.026296E-2</v>
      </c>
      <c r="HE323">
        <v>2.9290799999999999</v>
      </c>
      <c r="HF323">
        <v>0.84277939999999996</v>
      </c>
      <c r="HG323">
        <v>53.378549999999997</v>
      </c>
      <c r="HH323" s="1">
        <v>1.6676340000000001E-2</v>
      </c>
      <c r="HI323">
        <v>2.4133490000000002</v>
      </c>
      <c r="HJ323">
        <v>0.84267959999999997</v>
      </c>
      <c r="HK323">
        <v>52.664769999999997</v>
      </c>
      <c r="HL323" s="1">
        <v>1.343161E-2</v>
      </c>
      <c r="HM323">
        <v>1.94502</v>
      </c>
      <c r="HN323">
        <v>0.84258960000000005</v>
      </c>
      <c r="HO323">
        <v>50.94088</v>
      </c>
      <c r="HP323" s="1">
        <v>1.076207E-2</v>
      </c>
      <c r="HQ323">
        <v>1.5583720000000001</v>
      </c>
      <c r="HR323">
        <v>0.84252720000000003</v>
      </c>
      <c r="HS323">
        <v>48.668770000000002</v>
      </c>
      <c r="HT323" s="1">
        <v>8.7439240000000001E-3</v>
      </c>
      <c r="HU323">
        <v>1.265306</v>
      </c>
      <c r="HV323">
        <v>0.84249450000000004</v>
      </c>
      <c r="HW323">
        <v>47.196739999999998</v>
      </c>
      <c r="HX323" s="1">
        <v>7.3143490000000004E-3</v>
      </c>
      <c r="HY323">
        <v>1.057377</v>
      </c>
      <c r="HZ323">
        <v>0.84247139999999998</v>
      </c>
      <c r="IA323">
        <v>48.723750000000003</v>
      </c>
      <c r="IB323" s="1">
        <v>6.3399169999999996E-3</v>
      </c>
      <c r="IC323">
        <v>0.91547809999999996</v>
      </c>
      <c r="ID323">
        <v>0.84246639999999995</v>
      </c>
      <c r="IE323">
        <v>52.945779999999999</v>
      </c>
      <c r="IF323" s="1">
        <v>5.6776159999999999E-3</v>
      </c>
      <c r="IG323">
        <v>0.81903610000000004</v>
      </c>
      <c r="IH323">
        <v>0.84242819999999996</v>
      </c>
      <c r="II323">
        <v>58.078279999999999</v>
      </c>
      <c r="IJ323" s="1">
        <v>5.2110309999999996E-3</v>
      </c>
      <c r="IK323">
        <v>0.75126700000000002</v>
      </c>
      <c r="IL323">
        <v>0.84243199999999996</v>
      </c>
      <c r="IM323">
        <v>60.542050000000003</v>
      </c>
      <c r="IN323" s="1">
        <v>4.862178E-3</v>
      </c>
      <c r="IO323">
        <v>0.70063140000000002</v>
      </c>
      <c r="IP323">
        <v>0.84241999999999995</v>
      </c>
      <c r="IQ323">
        <v>60.177120000000002</v>
      </c>
      <c r="IR323" s="1">
        <v>4.580977E-3</v>
      </c>
      <c r="IS323">
        <v>0.6599872</v>
      </c>
      <c r="IT323">
        <v>0.84241359999999998</v>
      </c>
      <c r="IU323">
        <v>57.818519999999999</v>
      </c>
      <c r="IV323" s="1">
        <v>4.3416089999999997E-3</v>
      </c>
      <c r="IW323">
        <v>0.62537109999999996</v>
      </c>
      <c r="IX323">
        <v>0.84241469999999996</v>
      </c>
      <c r="IY323">
        <v>55.054229999999997</v>
      </c>
      <c r="IZ323" s="1">
        <v>4.1283830000000002E-3</v>
      </c>
      <c r="JA323">
        <v>0.59461839999999999</v>
      </c>
      <c r="JB323">
        <v>0.84240590000000004</v>
      </c>
      <c r="JC323">
        <v>52.886130000000001</v>
      </c>
      <c r="JD323" s="1">
        <v>3.9333720000000001E-3</v>
      </c>
      <c r="JE323">
        <v>0.56654320000000002</v>
      </c>
      <c r="JF323">
        <v>0.84239330000000001</v>
      </c>
      <c r="JG323">
        <v>53.248579999999997</v>
      </c>
      <c r="JH323" s="1">
        <v>3.7532659999999999E-3</v>
      </c>
      <c r="JI323">
        <v>0.54055169999999997</v>
      </c>
      <c r="JJ323">
        <v>0.84240110000000001</v>
      </c>
      <c r="JK323">
        <v>53.818550000000002</v>
      </c>
      <c r="JL323" s="1">
        <v>3.5821719999999998E-3</v>
      </c>
      <c r="JM323">
        <v>0.51620149999999998</v>
      </c>
      <c r="JN323">
        <v>0.84241169999999999</v>
      </c>
      <c r="JO323">
        <v>53.45637</v>
      </c>
      <c r="JP323" s="1">
        <v>3.4144399999999999E-3</v>
      </c>
      <c r="JQ323">
        <v>0.49329260000000003</v>
      </c>
      <c r="JR323">
        <v>0.84241520000000003</v>
      </c>
      <c r="JS323">
        <v>52.637180000000001</v>
      </c>
      <c r="JT323" s="1">
        <v>3.2568979999999998E-3</v>
      </c>
      <c r="JU323">
        <v>0.47170889999999999</v>
      </c>
      <c r="JV323">
        <v>0.84239549999999996</v>
      </c>
      <c r="JW323">
        <v>51.385640000000002</v>
      </c>
      <c r="JX323" s="1">
        <v>3.10874E-3</v>
      </c>
      <c r="JY323">
        <v>0.45133119999999999</v>
      </c>
      <c r="JZ323">
        <v>0.84240440000000005</v>
      </c>
      <c r="KA323">
        <v>49.748010000000001</v>
      </c>
      <c r="KB323" s="1">
        <v>2.9695849999999998E-3</v>
      </c>
      <c r="KC323">
        <v>0.43208059999999998</v>
      </c>
      <c r="KD323">
        <v>0.84239269999999999</v>
      </c>
      <c r="KE323">
        <v>48.233350000000002</v>
      </c>
      <c r="KF323" s="1">
        <v>2.8381639999999998E-3</v>
      </c>
      <c r="KG323">
        <v>0.41384300000000002</v>
      </c>
      <c r="KH323">
        <v>0.84238999999999997</v>
      </c>
      <c r="KI323">
        <v>46.608719999999998</v>
      </c>
      <c r="KJ323" s="1">
        <v>2.7141510000000002E-3</v>
      </c>
      <c r="KK323">
        <v>0.39655839999999998</v>
      </c>
      <c r="KL323">
        <v>0.84239679999999995</v>
      </c>
      <c r="KM323">
        <v>47.408180000000002</v>
      </c>
      <c r="KN323" s="1">
        <v>2.5969769999999999E-3</v>
      </c>
      <c r="KO323">
        <v>0.38016240000000001</v>
      </c>
      <c r="KP323">
        <v>0.84239819999999999</v>
      </c>
      <c r="KQ323">
        <v>51.251330000000003</v>
      </c>
      <c r="KR323" s="1">
        <v>2.4859579999999999E-3</v>
      </c>
      <c r="KS323">
        <v>0.36459789999999997</v>
      </c>
      <c r="KT323">
        <v>0.84239699999999995</v>
      </c>
      <c r="KU323">
        <v>56.638739999999999</v>
      </c>
      <c r="KV323" s="1">
        <v>2.3808940000000002E-3</v>
      </c>
      <c r="KW323">
        <v>0.3498076</v>
      </c>
      <c r="KX323">
        <v>0.84240809999999999</v>
      </c>
      <c r="KY323">
        <v>59.779850000000003</v>
      </c>
      <c r="KZ323" s="1">
        <v>2.281398E-3</v>
      </c>
      <c r="LA323">
        <v>0.33576080000000003</v>
      </c>
      <c r="LB323">
        <v>0.84239269999999999</v>
      </c>
      <c r="LC323">
        <v>58.742109999999997</v>
      </c>
      <c r="LD323" s="1">
        <v>2.1873819999999999E-3</v>
      </c>
      <c r="LE323">
        <v>0.3224322</v>
      </c>
      <c r="LF323">
        <v>0.84240020000000004</v>
      </c>
      <c r="LG323">
        <v>55.986159999999998</v>
      </c>
      <c r="LH323" s="1">
        <v>2.0981340000000002E-3</v>
      </c>
      <c r="LI323">
        <v>0.30976969999999998</v>
      </c>
      <c r="LJ323">
        <v>0.84239310000000001</v>
      </c>
      <c r="LK323">
        <v>53.393540000000002</v>
      </c>
      <c r="LL323" s="1">
        <v>2.0134490000000001E-3</v>
      </c>
      <c r="LM323">
        <v>0.2977109</v>
      </c>
      <c r="LN323">
        <v>0.84240420000000005</v>
      </c>
      <c r="LO323">
        <v>51.197069999999997</v>
      </c>
      <c r="LP323" s="1">
        <v>1.932797E-3</v>
      </c>
      <c r="LQ323">
        <v>0.28620630000000002</v>
      </c>
      <c r="LR323">
        <v>0.84239620000000004</v>
      </c>
      <c r="LS323">
        <v>51.023620000000001</v>
      </c>
      <c r="LT323" s="1">
        <v>1.856131E-3</v>
      </c>
      <c r="LU323">
        <v>0.27522999999999997</v>
      </c>
      <c r="LV323">
        <v>0.84240199999999998</v>
      </c>
      <c r="LW323">
        <v>52.302280000000003</v>
      </c>
      <c r="LX323">
        <v>1.7829670000000001E-3</v>
      </c>
      <c r="LY323">
        <v>0.26473999999999998</v>
      </c>
      <c r="LZ323">
        <v>0.84239229999999998</v>
      </c>
      <c r="MA323">
        <v>53.122169999999997</v>
      </c>
      <c r="MB323" s="1">
        <v>1.7132759999999999E-3</v>
      </c>
      <c r="MC323">
        <v>0.25473299999999999</v>
      </c>
      <c r="MD323">
        <v>0.84239370000000002</v>
      </c>
      <c r="ME323">
        <v>53.431510000000003</v>
      </c>
      <c r="MF323" s="1">
        <v>1.646771E-3</v>
      </c>
      <c r="MG323">
        <v>0.24517079999999999</v>
      </c>
      <c r="MH323">
        <v>0.84239229999999998</v>
      </c>
      <c r="MI323">
        <v>52.550339999999998</v>
      </c>
      <c r="MJ323" s="1">
        <v>1.583173E-3</v>
      </c>
      <c r="MK323">
        <v>0.2360237</v>
      </c>
      <c r="ML323">
        <v>0.84239620000000004</v>
      </c>
      <c r="MM323">
        <v>50.02411</v>
      </c>
      <c r="MN323" s="1">
        <v>1.522182E-3</v>
      </c>
      <c r="MO323">
        <v>0.22727549999999999</v>
      </c>
      <c r="MP323">
        <v>0.84239180000000002</v>
      </c>
      <c r="MQ323">
        <v>48.163690000000003</v>
      </c>
      <c r="MR323" s="1">
        <v>1.4639080000000001E-3</v>
      </c>
      <c r="MS323">
        <v>0.21890490000000001</v>
      </c>
      <c r="MT323">
        <v>0.84239649999999999</v>
      </c>
      <c r="MU323">
        <v>46.724620000000002</v>
      </c>
      <c r="MV323" s="1">
        <v>1.4082789999999999E-3</v>
      </c>
      <c r="MW323">
        <v>0.2109075</v>
      </c>
      <c r="MX323">
        <v>0.8424024</v>
      </c>
      <c r="MY323">
        <v>47.39405</v>
      </c>
      <c r="MZ323" s="1">
        <v>1.3551450000000001E-3</v>
      </c>
      <c r="NA323">
        <v>0.20323469999999999</v>
      </c>
      <c r="NB323">
        <v>0.84239260000000005</v>
      </c>
      <c r="NC323">
        <v>48.989919999999998</v>
      </c>
      <c r="ND323" s="1">
        <v>1.3042430000000001E-3</v>
      </c>
      <c r="NE323">
        <v>0.19587840000000001</v>
      </c>
      <c r="NF323">
        <v>0.84240250000000005</v>
      </c>
      <c r="NG323">
        <v>52.094549999999998</v>
      </c>
      <c r="NH323" s="1">
        <v>1.255443E-3</v>
      </c>
      <c r="NI323">
        <v>0.1888157</v>
      </c>
      <c r="NJ323">
        <v>0.84239819999999999</v>
      </c>
      <c r="NK323">
        <v>55.317830000000001</v>
      </c>
      <c r="NL323" s="1">
        <v>1.2087739999999999E-3</v>
      </c>
      <c r="NM323">
        <v>0.1820531</v>
      </c>
      <c r="NN323">
        <v>0.8423929</v>
      </c>
      <c r="NO323">
        <v>55.499270000000003</v>
      </c>
      <c r="NP323" s="1">
        <v>1.164181E-3</v>
      </c>
      <c r="NQ323">
        <v>0.17556910000000001</v>
      </c>
      <c r="NR323">
        <v>0.84240210000000004</v>
      </c>
      <c r="NS323">
        <v>52.712119999999999</v>
      </c>
      <c r="NT323" s="1">
        <v>1.1215260000000001E-3</v>
      </c>
      <c r="NU323">
        <v>0.1693615</v>
      </c>
      <c r="NV323">
        <v>0.84239819999999999</v>
      </c>
      <c r="NW323">
        <v>49.853209999999997</v>
      </c>
      <c r="NX323" s="1">
        <v>1.0807740000000001E-3</v>
      </c>
      <c r="NY323">
        <v>0.16341639999999999</v>
      </c>
      <c r="NZ323">
        <v>0.84239549999999996</v>
      </c>
      <c r="OA323">
        <v>47.27955</v>
      </c>
      <c r="OB323" s="1">
        <v>1.041922E-3</v>
      </c>
      <c r="OC323">
        <v>0.15771640000000001</v>
      </c>
      <c r="OD323">
        <v>0.8423967</v>
      </c>
      <c r="OE323">
        <v>47.274500000000003</v>
      </c>
      <c r="OF323" s="1">
        <v>1.004832E-3</v>
      </c>
      <c r="OG323">
        <v>0.15225530000000001</v>
      </c>
      <c r="OH323">
        <v>0.84238869999999999</v>
      </c>
      <c r="OI323">
        <v>47.306649999999998</v>
      </c>
      <c r="OJ323" s="1">
        <v>9.6930550000000001E-4</v>
      </c>
      <c r="OK323">
        <v>0.1470146</v>
      </c>
    </row>
    <row r="324" spans="1:401" x14ac:dyDescent="0.35">
      <c r="A324">
        <v>330</v>
      </c>
      <c r="B324" t="s">
        <v>4</v>
      </c>
      <c r="C324" t="s">
        <v>181</v>
      </c>
      <c r="D324" t="s">
        <v>330</v>
      </c>
      <c r="E324">
        <v>836.55409999999995</v>
      </c>
      <c r="F324">
        <v>0.78529459999999995</v>
      </c>
      <c r="G324">
        <v>27.298690000000001</v>
      </c>
      <c r="H324">
        <v>0</v>
      </c>
      <c r="I324">
        <v>0</v>
      </c>
      <c r="J324">
        <v>0.77711680000000005</v>
      </c>
      <c r="K324">
        <v>27.567430000000002</v>
      </c>
      <c r="L324">
        <v>0</v>
      </c>
      <c r="M324">
        <v>0</v>
      </c>
      <c r="N324">
        <v>0.76963870000000001</v>
      </c>
      <c r="O324">
        <v>27.395800000000001</v>
      </c>
      <c r="P324">
        <v>0</v>
      </c>
      <c r="Q324">
        <v>0</v>
      </c>
      <c r="R324">
        <v>0.76221430000000001</v>
      </c>
      <c r="S324">
        <v>28.447179999999999</v>
      </c>
      <c r="T324">
        <v>0</v>
      </c>
      <c r="U324">
        <v>0</v>
      </c>
      <c r="V324">
        <v>0.75564739999999997</v>
      </c>
      <c r="W324">
        <v>29.34703</v>
      </c>
      <c r="X324">
        <v>0</v>
      </c>
      <c r="Y324">
        <v>0</v>
      </c>
      <c r="Z324">
        <v>0.74913200000000002</v>
      </c>
      <c r="AA324">
        <v>29.66366</v>
      </c>
      <c r="AB324">
        <v>0</v>
      </c>
      <c r="AC324">
        <v>0</v>
      </c>
      <c r="AD324">
        <v>0.74265040000000004</v>
      </c>
      <c r="AE324">
        <v>29.299720000000001</v>
      </c>
      <c r="AF324">
        <v>0</v>
      </c>
      <c r="AG324">
        <v>0</v>
      </c>
      <c r="AH324">
        <v>0.73682380000000003</v>
      </c>
      <c r="AI324">
        <v>28.564450000000001</v>
      </c>
      <c r="AJ324">
        <v>0</v>
      </c>
      <c r="AK324">
        <v>0</v>
      </c>
      <c r="AL324">
        <v>0.73043729999999996</v>
      </c>
      <c r="AM324">
        <v>28.040189999999999</v>
      </c>
      <c r="AN324">
        <v>0</v>
      </c>
      <c r="AO324">
        <v>0</v>
      </c>
      <c r="AP324">
        <v>0.72400129999999996</v>
      </c>
      <c r="AQ324">
        <v>28.99203</v>
      </c>
      <c r="AR324">
        <v>0</v>
      </c>
      <c r="AS324">
        <v>0</v>
      </c>
      <c r="AT324">
        <v>0.71829160000000003</v>
      </c>
      <c r="AU324">
        <v>30.756820000000001</v>
      </c>
      <c r="AV324">
        <v>0</v>
      </c>
      <c r="AW324">
        <v>0</v>
      </c>
      <c r="AX324">
        <v>0.71264139999999998</v>
      </c>
      <c r="AY324">
        <v>33.083069999999999</v>
      </c>
      <c r="AZ324">
        <v>0</v>
      </c>
      <c r="BA324">
        <v>0</v>
      </c>
      <c r="BB324">
        <v>0.70743250000000002</v>
      </c>
      <c r="BC324">
        <v>34.848849999999999</v>
      </c>
      <c r="BD324">
        <v>0</v>
      </c>
      <c r="BE324">
        <v>0</v>
      </c>
      <c r="BF324">
        <v>0.70214719999999997</v>
      </c>
      <c r="BG324">
        <v>34.956569999999999</v>
      </c>
      <c r="BH324">
        <v>0</v>
      </c>
      <c r="BI324">
        <v>0</v>
      </c>
      <c r="BJ324">
        <v>0.69672000000000001</v>
      </c>
      <c r="BK324">
        <v>34.14199</v>
      </c>
      <c r="BL324">
        <v>0</v>
      </c>
      <c r="BM324">
        <v>0</v>
      </c>
      <c r="BN324">
        <v>0.6915654</v>
      </c>
      <c r="BO324">
        <v>33.279919999999997</v>
      </c>
      <c r="BP324">
        <v>0</v>
      </c>
      <c r="BQ324">
        <v>0</v>
      </c>
      <c r="BR324">
        <v>0.6866179</v>
      </c>
      <c r="BS324">
        <v>32.658389999999997</v>
      </c>
      <c r="BT324">
        <v>0</v>
      </c>
      <c r="BU324">
        <v>0</v>
      </c>
      <c r="BV324">
        <v>0.68189999999999995</v>
      </c>
      <c r="BW324">
        <v>33.253970000000002</v>
      </c>
      <c r="BX324" s="1">
        <v>4.4972609999999998E-31</v>
      </c>
      <c r="BY324" s="1">
        <v>1.2505180000000001E-28</v>
      </c>
      <c r="BZ324">
        <v>0.6773344</v>
      </c>
      <c r="CA324">
        <v>33.885480000000001</v>
      </c>
      <c r="CB324" s="1">
        <v>8.0674849999999993E-24</v>
      </c>
      <c r="CC324" s="1">
        <v>2.211058E-21</v>
      </c>
      <c r="CD324">
        <v>0.67299830000000005</v>
      </c>
      <c r="CE324">
        <v>34.141959999999997</v>
      </c>
      <c r="CF324" s="1">
        <v>5.3120839999999998E-17</v>
      </c>
      <c r="CG324" s="1">
        <v>1.2568140000000001E-14</v>
      </c>
      <c r="CH324">
        <v>0.66959539999999995</v>
      </c>
      <c r="CI324">
        <v>34.100650000000002</v>
      </c>
      <c r="CJ324" s="1">
        <v>8.712158E-13</v>
      </c>
      <c r="CK324" s="1">
        <v>2.2262140000000001E-10</v>
      </c>
      <c r="CL324">
        <v>0.66648510000000005</v>
      </c>
      <c r="CM324">
        <v>33.010129999999997</v>
      </c>
      <c r="CN324" s="1">
        <v>9.0736610000000004E-10</v>
      </c>
      <c r="CO324" s="1">
        <v>2.4275830000000001E-7</v>
      </c>
      <c r="CP324">
        <v>0.66367880000000001</v>
      </c>
      <c r="CQ324">
        <v>32.149340000000002</v>
      </c>
      <c r="CR324" s="1">
        <v>2.2116019999999999E-7</v>
      </c>
      <c r="CS324" s="1">
        <v>6.1181009999999997E-5</v>
      </c>
      <c r="CT324">
        <v>0.6613793</v>
      </c>
      <c r="CU324">
        <v>31.374400000000001</v>
      </c>
      <c r="CV324" s="1">
        <v>1.926046E-5</v>
      </c>
      <c r="CW324" s="1">
        <v>5.4818619999999997E-3</v>
      </c>
      <c r="CX324">
        <v>0.65932800000000003</v>
      </c>
      <c r="CY324">
        <v>31.344660000000001</v>
      </c>
      <c r="CZ324" s="1">
        <v>7.4712390000000002E-4</v>
      </c>
      <c r="DA324">
        <v>0.21818499999999999</v>
      </c>
      <c r="DB324">
        <v>0.65746590000000005</v>
      </c>
      <c r="DC324">
        <v>32.849159999999998</v>
      </c>
      <c r="DD324" s="1">
        <v>1.485563E-2</v>
      </c>
      <c r="DE324">
        <v>4.4369839999999998</v>
      </c>
      <c r="DF324">
        <v>0.65566409999999997</v>
      </c>
      <c r="DG324">
        <v>35.504800000000003</v>
      </c>
      <c r="DH324">
        <v>0.1669292</v>
      </c>
      <c r="DI324">
        <v>50.869929999999997</v>
      </c>
      <c r="DJ324">
        <v>0.65382969999999996</v>
      </c>
      <c r="DK324">
        <v>39.676720000000003</v>
      </c>
      <c r="DL324">
        <v>1.141421</v>
      </c>
      <c r="DM324">
        <v>354.39069999999998</v>
      </c>
      <c r="DN324">
        <v>0.65181610000000001</v>
      </c>
      <c r="DO324">
        <v>43.946170000000002</v>
      </c>
      <c r="DP324">
        <v>5.0434850000000004</v>
      </c>
      <c r="DQ324">
        <v>1593.9770000000001</v>
      </c>
      <c r="DR324">
        <v>0.64960649999999998</v>
      </c>
      <c r="DS324">
        <v>44.78557</v>
      </c>
      <c r="DT324">
        <v>15.155390000000001</v>
      </c>
      <c r="DU324">
        <v>4870.2740000000003</v>
      </c>
      <c r="DV324">
        <v>0.64714930000000004</v>
      </c>
      <c r="DW324">
        <v>43.31174</v>
      </c>
      <c r="DX324">
        <v>32.34892</v>
      </c>
      <c r="DY324">
        <v>10561.42</v>
      </c>
      <c r="DZ324">
        <v>0.64446400000000004</v>
      </c>
      <c r="EA324">
        <v>41.623249999999999</v>
      </c>
      <c r="EB324">
        <v>50.997030000000002</v>
      </c>
      <c r="EC324">
        <v>16896.009999999998</v>
      </c>
      <c r="ED324">
        <v>0.64158119999999996</v>
      </c>
      <c r="EE324">
        <v>40.1599</v>
      </c>
      <c r="EF324">
        <v>61.457529999999998</v>
      </c>
      <c r="EG324">
        <v>20645.12</v>
      </c>
      <c r="EH324">
        <v>0.63841119999999996</v>
      </c>
      <c r="EI324">
        <v>40.375999999999998</v>
      </c>
      <c r="EJ324">
        <v>58.399650000000001</v>
      </c>
      <c r="EK324">
        <v>19878.11</v>
      </c>
      <c r="EL324">
        <v>0.63500909999999999</v>
      </c>
      <c r="EM324">
        <v>41.967030000000001</v>
      </c>
      <c r="EN324">
        <v>44.984059999999999</v>
      </c>
      <c r="EO324">
        <v>15506.15</v>
      </c>
      <c r="EP324">
        <v>0.63150919999999999</v>
      </c>
      <c r="EQ324">
        <v>45.256860000000003</v>
      </c>
      <c r="ER324">
        <v>28.811800000000002</v>
      </c>
      <c r="ES324">
        <v>10052.81</v>
      </c>
      <c r="ET324">
        <v>0.62807860000000004</v>
      </c>
      <c r="EU324">
        <v>48.220829999999999</v>
      </c>
      <c r="EV324">
        <v>15.70045</v>
      </c>
      <c r="EW324">
        <v>5542.5320000000002</v>
      </c>
      <c r="EX324">
        <v>0.62490029999999996</v>
      </c>
      <c r="EY324">
        <v>48.257280000000002</v>
      </c>
      <c r="EZ324">
        <v>7.4388160000000001</v>
      </c>
      <c r="FA324">
        <v>2652.8710000000001</v>
      </c>
      <c r="FB324">
        <v>0.62195549999999999</v>
      </c>
      <c r="FC324">
        <v>46.78284</v>
      </c>
      <c r="FD324">
        <v>3.1212740000000001</v>
      </c>
      <c r="FE324">
        <v>1123.7629999999999</v>
      </c>
      <c r="FF324">
        <v>0.61931119999999995</v>
      </c>
      <c r="FG324">
        <v>45.140180000000001</v>
      </c>
      <c r="FH324">
        <v>1.1853880000000001</v>
      </c>
      <c r="FI324">
        <v>430.21899999999999</v>
      </c>
      <c r="FJ324">
        <v>0.61699110000000001</v>
      </c>
      <c r="FK324">
        <v>43.970219999999998</v>
      </c>
      <c r="FL324">
        <v>0.42128759999999998</v>
      </c>
      <c r="FM324">
        <v>153.74510000000001</v>
      </c>
      <c r="FN324">
        <v>0.61494329999999997</v>
      </c>
      <c r="FO324">
        <v>45.194629999999997</v>
      </c>
      <c r="FP324">
        <v>0.1512532</v>
      </c>
      <c r="FQ324">
        <v>55.146970000000003</v>
      </c>
      <c r="FR324">
        <v>0.61319000000000001</v>
      </c>
      <c r="FS324">
        <v>47.417270000000002</v>
      </c>
      <c r="FT324" s="1">
        <v>6.5301890000000001E-2</v>
      </c>
      <c r="FU324">
        <v>23.504799999999999</v>
      </c>
      <c r="FV324">
        <v>0.61176249999999999</v>
      </c>
      <c r="FW324">
        <v>49.951819999999998</v>
      </c>
      <c r="FX324">
        <v>4.1156900000000003E-2</v>
      </c>
      <c r="FY324">
        <v>14.52427</v>
      </c>
      <c r="FZ324">
        <v>0.61062839999999996</v>
      </c>
      <c r="GA324">
        <v>50.903480000000002</v>
      </c>
      <c r="GB324" s="1">
        <v>3.5541780000000002E-2</v>
      </c>
      <c r="GC324">
        <v>12.413819999999999</v>
      </c>
      <c r="GD324">
        <v>0.60971359999999997</v>
      </c>
      <c r="GE324">
        <v>50.530500000000004</v>
      </c>
      <c r="GF324" s="1">
        <v>3.444676E-2</v>
      </c>
      <c r="GG324">
        <v>12.013450000000001</v>
      </c>
      <c r="GH324">
        <v>0.60902239999999996</v>
      </c>
      <c r="GI324">
        <v>48.557429999999997</v>
      </c>
      <c r="GJ324">
        <v>3.3712329999999999E-2</v>
      </c>
      <c r="GK324">
        <v>11.77492</v>
      </c>
      <c r="GL324">
        <v>0.60850150000000003</v>
      </c>
      <c r="GM324">
        <v>46.512860000000003</v>
      </c>
      <c r="GN324" s="1">
        <v>3.2318470000000002E-2</v>
      </c>
      <c r="GO324">
        <v>11.31035</v>
      </c>
      <c r="GP324">
        <v>0.60813159999999999</v>
      </c>
      <c r="GQ324">
        <v>44.84263</v>
      </c>
      <c r="GR324" s="1">
        <v>3.016982E-2</v>
      </c>
      <c r="GS324">
        <v>10.578419999999999</v>
      </c>
      <c r="GT324">
        <v>0.60783339999999997</v>
      </c>
      <c r="GU324">
        <v>45.779539999999997</v>
      </c>
      <c r="GV324" s="1">
        <v>2.737562E-2</v>
      </c>
      <c r="GW324">
        <v>9.6166169999999997</v>
      </c>
      <c r="GX324">
        <v>0.60763500000000004</v>
      </c>
      <c r="GY324">
        <v>48.019950000000001</v>
      </c>
      <c r="GZ324" s="1">
        <v>2.4077169999999998E-2</v>
      </c>
      <c r="HA324">
        <v>8.4750829999999997</v>
      </c>
      <c r="HB324">
        <v>0.60748270000000004</v>
      </c>
      <c r="HC324">
        <v>51.051699999999997</v>
      </c>
      <c r="HD324" s="1">
        <v>2.0485690000000001E-2</v>
      </c>
      <c r="HE324">
        <v>7.2242319999999998</v>
      </c>
      <c r="HF324">
        <v>0.60738669999999995</v>
      </c>
      <c r="HG324">
        <v>53.380339999999997</v>
      </c>
      <c r="HH324" s="1">
        <v>1.6889540000000001E-2</v>
      </c>
      <c r="HI324">
        <v>5.9661780000000002</v>
      </c>
      <c r="HJ324">
        <v>0.60729469999999997</v>
      </c>
      <c r="HK324">
        <v>52.713329999999999</v>
      </c>
      <c r="HL324" s="1">
        <v>1.361676E-2</v>
      </c>
      <c r="HM324">
        <v>4.8149189999999997</v>
      </c>
      <c r="HN324">
        <v>0.60725689999999999</v>
      </c>
      <c r="HO324">
        <v>51.003329999999998</v>
      </c>
      <c r="HP324" s="1">
        <v>1.0908640000000001E-2</v>
      </c>
      <c r="HQ324">
        <v>3.857183</v>
      </c>
      <c r="HR324">
        <v>0.60723269999999996</v>
      </c>
      <c r="HS324">
        <v>48.759810000000002</v>
      </c>
      <c r="HT324" s="1">
        <v>8.8511649999999994E-3</v>
      </c>
      <c r="HU324">
        <v>3.1265710000000002</v>
      </c>
      <c r="HV324">
        <v>0.60719380000000001</v>
      </c>
      <c r="HW324">
        <v>47.222110000000001</v>
      </c>
      <c r="HX324" s="1">
        <v>7.3886289999999999E-3</v>
      </c>
      <c r="HY324">
        <v>2.6057510000000002</v>
      </c>
      <c r="HZ324">
        <v>0.6071993</v>
      </c>
      <c r="IA324">
        <v>48.682850000000002</v>
      </c>
      <c r="IB324" s="1">
        <v>6.3902170000000001E-3</v>
      </c>
      <c r="IC324">
        <v>2.2496010000000002</v>
      </c>
      <c r="ID324">
        <v>0.60718159999999999</v>
      </c>
      <c r="IE324">
        <v>52.880609999999997</v>
      </c>
      <c r="IF324" s="1">
        <v>5.7121689999999996E-3</v>
      </c>
      <c r="IG324">
        <v>2.0077530000000001</v>
      </c>
      <c r="IH324">
        <v>0.6071723</v>
      </c>
      <c r="II324">
        <v>58.024209999999997</v>
      </c>
      <c r="IJ324" s="1">
        <v>5.2359370000000004E-3</v>
      </c>
      <c r="IK324">
        <v>1.838443</v>
      </c>
      <c r="IL324">
        <v>0.60715620000000003</v>
      </c>
      <c r="IM324">
        <v>60.535730000000001</v>
      </c>
      <c r="IN324" s="1">
        <v>4.8814130000000002E-3</v>
      </c>
      <c r="IO324">
        <v>1.712666</v>
      </c>
      <c r="IP324">
        <v>0.60716829999999999</v>
      </c>
      <c r="IQ324">
        <v>60.221899999999998</v>
      </c>
      <c r="IR324" s="1">
        <v>4.5969030000000003E-3</v>
      </c>
      <c r="IS324">
        <v>1.6122780000000001</v>
      </c>
      <c r="IT324">
        <v>0.60716020000000004</v>
      </c>
      <c r="IU324">
        <v>57.924300000000002</v>
      </c>
      <c r="IV324" s="1">
        <v>4.3554800000000001E-3</v>
      </c>
      <c r="IW324">
        <v>1.5271520000000001</v>
      </c>
      <c r="IX324">
        <v>0.60716159999999997</v>
      </c>
      <c r="IY324">
        <v>55.171439999999997</v>
      </c>
      <c r="IZ324" s="1">
        <v>4.1409029999999996E-3</v>
      </c>
      <c r="JA324">
        <v>1.4517370000000001</v>
      </c>
      <c r="JB324">
        <v>0.60715620000000003</v>
      </c>
      <c r="JC324">
        <v>52.946910000000003</v>
      </c>
      <c r="JD324" s="1">
        <v>3.9448799999999996E-3</v>
      </c>
      <c r="JE324">
        <v>1.3829800000000001</v>
      </c>
      <c r="JF324">
        <v>0.60714610000000002</v>
      </c>
      <c r="JG324">
        <v>53.250619999999998</v>
      </c>
      <c r="JH324" s="1">
        <v>3.7639890000000001E-3</v>
      </c>
      <c r="JI324">
        <v>1.3194129999999999</v>
      </c>
      <c r="JJ324">
        <v>0.60715319999999995</v>
      </c>
      <c r="JK324">
        <v>53.84254</v>
      </c>
      <c r="JL324" s="1">
        <v>3.5922390000000001E-3</v>
      </c>
      <c r="JM324">
        <v>1.259911</v>
      </c>
      <c r="JN324">
        <v>0.60714570000000001</v>
      </c>
      <c r="JO324">
        <v>53.428939999999997</v>
      </c>
      <c r="JP324" s="1">
        <v>3.423897E-3</v>
      </c>
      <c r="JQ324">
        <v>1.203932</v>
      </c>
      <c r="JR324">
        <v>0.60714880000000004</v>
      </c>
      <c r="JS324">
        <v>52.666890000000002</v>
      </c>
      <c r="JT324" s="1">
        <v>3.2657989999999998E-3</v>
      </c>
      <c r="JU324">
        <v>1.151216</v>
      </c>
      <c r="JV324">
        <v>0.6071474</v>
      </c>
      <c r="JW324">
        <v>51.456099999999999</v>
      </c>
      <c r="JX324" s="1">
        <v>3.117117E-3</v>
      </c>
      <c r="JY324">
        <v>1.1014189999999999</v>
      </c>
      <c r="JZ324">
        <v>0.60715300000000005</v>
      </c>
      <c r="KA324">
        <v>49.795470000000002</v>
      </c>
      <c r="KB324" s="1">
        <v>2.977492E-3</v>
      </c>
      <c r="KC324">
        <v>1.0543849999999999</v>
      </c>
      <c r="KD324">
        <v>0.60714690000000004</v>
      </c>
      <c r="KE324">
        <v>48.283360000000002</v>
      </c>
      <c r="KF324" s="1">
        <v>2.8456480000000001E-3</v>
      </c>
      <c r="KG324">
        <v>1.0098549999999999</v>
      </c>
      <c r="KH324">
        <v>0.60714699999999999</v>
      </c>
      <c r="KI324">
        <v>46.651429999999998</v>
      </c>
      <c r="KJ324" s="1">
        <v>2.7212320000000001E-3</v>
      </c>
      <c r="KK324">
        <v>0.96764139999999998</v>
      </c>
      <c r="KL324">
        <v>0.60714880000000004</v>
      </c>
      <c r="KM324">
        <v>47.399970000000003</v>
      </c>
      <c r="KN324" s="1">
        <v>2.6036890000000002E-3</v>
      </c>
      <c r="KO324">
        <v>0.92760770000000003</v>
      </c>
      <c r="KP324">
        <v>0.60714869999999999</v>
      </c>
      <c r="KQ324">
        <v>51.206919999999997</v>
      </c>
      <c r="KR324" s="1">
        <v>2.4923089999999998E-3</v>
      </c>
      <c r="KS324">
        <v>0.88959489999999997</v>
      </c>
      <c r="KT324">
        <v>0.60714950000000001</v>
      </c>
      <c r="KU324">
        <v>56.581049999999998</v>
      </c>
      <c r="KV324" s="1">
        <v>2.3869210000000002E-3</v>
      </c>
      <c r="KW324">
        <v>0.85348210000000002</v>
      </c>
      <c r="KX324">
        <v>0.60715649999999999</v>
      </c>
      <c r="KY324">
        <v>59.773380000000003</v>
      </c>
      <c r="KZ324" s="1">
        <v>2.2871129999999999E-3</v>
      </c>
      <c r="LA324">
        <v>0.81918190000000002</v>
      </c>
      <c r="LB324">
        <v>0.60714900000000005</v>
      </c>
      <c r="LC324">
        <v>58.79036</v>
      </c>
      <c r="LD324" s="1">
        <v>2.1928E-3</v>
      </c>
      <c r="LE324">
        <v>0.78662960000000004</v>
      </c>
      <c r="LF324">
        <v>0.60715079999999999</v>
      </c>
      <c r="LG324">
        <v>56.060870000000001</v>
      </c>
      <c r="LH324" s="1">
        <v>2.1032680000000002E-3</v>
      </c>
      <c r="LI324">
        <v>0.7557123</v>
      </c>
      <c r="LJ324">
        <v>0.60714539999999995</v>
      </c>
      <c r="LK324">
        <v>53.499119999999998</v>
      </c>
      <c r="LL324" s="1">
        <v>2.0183219999999999E-3</v>
      </c>
      <c r="LM324">
        <v>0.72626780000000002</v>
      </c>
      <c r="LN324">
        <v>0.60715319999999995</v>
      </c>
      <c r="LO324">
        <v>51.239319999999999</v>
      </c>
      <c r="LP324" s="1">
        <v>1.937469E-3</v>
      </c>
      <c r="LQ324">
        <v>0.69819960000000003</v>
      </c>
      <c r="LR324">
        <v>0.60714699999999999</v>
      </c>
      <c r="LS324">
        <v>51.000410000000002</v>
      </c>
      <c r="LT324" s="1">
        <v>1.8605659999999999E-3</v>
      </c>
      <c r="LU324">
        <v>0.67139919999999997</v>
      </c>
      <c r="LV324">
        <v>0.60715240000000004</v>
      </c>
      <c r="LW324">
        <v>52.285260000000001</v>
      </c>
      <c r="LX324" s="1">
        <v>1.7872039999999999E-3</v>
      </c>
      <c r="LY324">
        <v>0.64579869999999995</v>
      </c>
      <c r="LZ324">
        <v>0.60714760000000001</v>
      </c>
      <c r="MA324">
        <v>53.133569999999999</v>
      </c>
      <c r="MB324" s="1">
        <v>1.7173150000000001E-3</v>
      </c>
      <c r="MC324">
        <v>0.62137129999999996</v>
      </c>
      <c r="MD324">
        <v>0.60714939999999995</v>
      </c>
      <c r="ME324">
        <v>53.427190000000003</v>
      </c>
      <c r="MF324" s="1">
        <v>1.650622E-3</v>
      </c>
      <c r="MG324">
        <v>0.5980299</v>
      </c>
      <c r="MH324">
        <v>0.60714659999999998</v>
      </c>
      <c r="MI324">
        <v>52.632539999999999</v>
      </c>
      <c r="MJ324" s="1">
        <v>1.5868480000000001E-3</v>
      </c>
      <c r="MK324">
        <v>0.57570639999999995</v>
      </c>
      <c r="ML324">
        <v>0.6071491</v>
      </c>
      <c r="MM324">
        <v>50.088120000000004</v>
      </c>
      <c r="MN324" s="1">
        <v>1.5257000000000001E-3</v>
      </c>
      <c r="MO324">
        <v>0.55435939999999995</v>
      </c>
      <c r="MP324">
        <v>0.60714619999999997</v>
      </c>
      <c r="MQ324">
        <v>48.215000000000003</v>
      </c>
      <c r="MR324" s="1">
        <v>1.4672699999999999E-3</v>
      </c>
      <c r="MS324">
        <v>0.53393520000000005</v>
      </c>
      <c r="MT324">
        <v>0.60714880000000004</v>
      </c>
      <c r="MU324">
        <v>46.758659999999999</v>
      </c>
      <c r="MV324" s="1">
        <v>1.4114869999999999E-3</v>
      </c>
      <c r="MW324">
        <v>0.51441420000000004</v>
      </c>
      <c r="MX324">
        <v>0.60715249999999998</v>
      </c>
      <c r="MY324">
        <v>47.368819999999999</v>
      </c>
      <c r="MZ324" s="1">
        <v>1.358223E-3</v>
      </c>
      <c r="NA324">
        <v>0.49569639999999998</v>
      </c>
      <c r="NB324">
        <v>0.60714599999999996</v>
      </c>
      <c r="NC324">
        <v>48.942070000000001</v>
      </c>
      <c r="ND324" s="1">
        <v>1.307192E-3</v>
      </c>
      <c r="NE324">
        <v>0.47774699999999998</v>
      </c>
      <c r="NF324">
        <v>0.60715450000000004</v>
      </c>
      <c r="NG324">
        <v>52.04965</v>
      </c>
      <c r="NH324" s="1">
        <v>1.258262E-3</v>
      </c>
      <c r="NI324">
        <v>0.46051249999999999</v>
      </c>
      <c r="NJ324">
        <v>0.60715070000000004</v>
      </c>
      <c r="NK324">
        <v>55.296390000000002</v>
      </c>
      <c r="NL324" s="1">
        <v>1.2114750000000001E-3</v>
      </c>
      <c r="NM324">
        <v>0.4440134</v>
      </c>
      <c r="NN324">
        <v>0.60714729999999995</v>
      </c>
      <c r="NO324">
        <v>55.560409999999997</v>
      </c>
      <c r="NP324" s="1">
        <v>1.166764E-3</v>
      </c>
      <c r="NQ324">
        <v>0.42818980000000001</v>
      </c>
      <c r="NR324">
        <v>0.60715379999999997</v>
      </c>
      <c r="NS324">
        <v>52.769129999999997</v>
      </c>
      <c r="NT324" s="1">
        <v>1.1239970000000001E-3</v>
      </c>
      <c r="NU324">
        <v>0.41304200000000002</v>
      </c>
      <c r="NV324">
        <v>0.60715050000000004</v>
      </c>
      <c r="NW324">
        <v>49.969679999999997</v>
      </c>
      <c r="NX324" s="1">
        <v>1.083138E-3</v>
      </c>
      <c r="NY324">
        <v>0.39853490000000003</v>
      </c>
      <c r="NZ324">
        <v>0.60715129999999995</v>
      </c>
      <c r="OA324">
        <v>47.377130000000001</v>
      </c>
      <c r="OB324" s="1">
        <v>1.0441840000000001E-3</v>
      </c>
      <c r="OC324">
        <v>0.38462879999999999</v>
      </c>
      <c r="OD324">
        <v>0.60715070000000004</v>
      </c>
      <c r="OE324">
        <v>47.290390000000002</v>
      </c>
      <c r="OF324" s="1">
        <v>1.0070039999999999E-3</v>
      </c>
      <c r="OG324">
        <v>0.37130170000000001</v>
      </c>
      <c r="OH324">
        <v>0.60712619999999995</v>
      </c>
      <c r="OI324">
        <v>47.340110000000003</v>
      </c>
      <c r="OJ324" s="1">
        <v>9.7138309999999996E-4</v>
      </c>
      <c r="OK324">
        <v>0.35851379999999999</v>
      </c>
    </row>
    <row r="325" spans="1:401" x14ac:dyDescent="0.35">
      <c r="A325">
        <v>331</v>
      </c>
      <c r="B325" t="s">
        <v>4</v>
      </c>
      <c r="C325" t="s">
        <v>181</v>
      </c>
      <c r="D325" t="s">
        <v>331</v>
      </c>
      <c r="E325">
        <v>836.13649999999996</v>
      </c>
      <c r="F325">
        <v>0.90502800000000005</v>
      </c>
      <c r="G325">
        <v>27.344390000000001</v>
      </c>
      <c r="H325">
        <v>0</v>
      </c>
      <c r="I325">
        <v>0</v>
      </c>
      <c r="J325">
        <v>0.89901050000000005</v>
      </c>
      <c r="K325">
        <v>27.604749999999999</v>
      </c>
      <c r="L325">
        <v>0</v>
      </c>
      <c r="M325">
        <v>0</v>
      </c>
      <c r="N325">
        <v>0.8929551</v>
      </c>
      <c r="O325">
        <v>27.42362</v>
      </c>
      <c r="P325">
        <v>0</v>
      </c>
      <c r="Q325">
        <v>0</v>
      </c>
      <c r="R325">
        <v>0.88680369999999997</v>
      </c>
      <c r="S325">
        <v>28.456530000000001</v>
      </c>
      <c r="T325">
        <v>0</v>
      </c>
      <c r="U325">
        <v>0</v>
      </c>
      <c r="V325">
        <v>0.88158400000000003</v>
      </c>
      <c r="W325">
        <v>29.3569</v>
      </c>
      <c r="X325">
        <v>0</v>
      </c>
      <c r="Y325">
        <v>0</v>
      </c>
      <c r="Z325">
        <v>0.87635819999999998</v>
      </c>
      <c r="AA325">
        <v>29.64077</v>
      </c>
      <c r="AB325">
        <v>0</v>
      </c>
      <c r="AC325">
        <v>0</v>
      </c>
      <c r="AD325">
        <v>0.87113770000000001</v>
      </c>
      <c r="AE325">
        <v>29.294229999999999</v>
      </c>
      <c r="AF325">
        <v>0</v>
      </c>
      <c r="AG325">
        <v>0</v>
      </c>
      <c r="AH325">
        <v>0.86691560000000001</v>
      </c>
      <c r="AI325">
        <v>28.59639</v>
      </c>
      <c r="AJ325">
        <v>0</v>
      </c>
      <c r="AK325">
        <v>0</v>
      </c>
      <c r="AL325">
        <v>0.86207710000000004</v>
      </c>
      <c r="AM325">
        <v>28.075150000000001</v>
      </c>
      <c r="AN325">
        <v>0</v>
      </c>
      <c r="AO325">
        <v>0</v>
      </c>
      <c r="AP325">
        <v>0.85707270000000002</v>
      </c>
      <c r="AQ325">
        <v>29.044899999999998</v>
      </c>
      <c r="AR325">
        <v>0</v>
      </c>
      <c r="AS325">
        <v>0</v>
      </c>
      <c r="AT325">
        <v>0.85198660000000004</v>
      </c>
      <c r="AU325">
        <v>30.825199999999999</v>
      </c>
      <c r="AV325">
        <v>0</v>
      </c>
      <c r="AW325">
        <v>0</v>
      </c>
      <c r="AX325">
        <v>0.84698249999999997</v>
      </c>
      <c r="AY325">
        <v>33.131689999999999</v>
      </c>
      <c r="AZ325">
        <v>0</v>
      </c>
      <c r="BA325">
        <v>0</v>
      </c>
      <c r="BB325">
        <v>0.84243860000000004</v>
      </c>
      <c r="BC325">
        <v>34.907820000000001</v>
      </c>
      <c r="BD325">
        <v>0</v>
      </c>
      <c r="BE325">
        <v>0</v>
      </c>
      <c r="BF325">
        <v>0.8378044</v>
      </c>
      <c r="BG325">
        <v>34.994439999999997</v>
      </c>
      <c r="BH325">
        <v>0</v>
      </c>
      <c r="BI325">
        <v>0</v>
      </c>
      <c r="BJ325">
        <v>0.83297129999999997</v>
      </c>
      <c r="BK325">
        <v>34.165990000000001</v>
      </c>
      <c r="BL325">
        <v>0</v>
      </c>
      <c r="BM325">
        <v>0</v>
      </c>
      <c r="BN325">
        <v>0.82853290000000002</v>
      </c>
      <c r="BO325">
        <v>33.310650000000003</v>
      </c>
      <c r="BP325">
        <v>0</v>
      </c>
      <c r="BQ325">
        <v>0</v>
      </c>
      <c r="BR325">
        <v>0.82428570000000001</v>
      </c>
      <c r="BS325">
        <v>32.66816</v>
      </c>
      <c r="BT325">
        <v>0</v>
      </c>
      <c r="BU325">
        <v>0</v>
      </c>
      <c r="BV325">
        <v>0.82023690000000005</v>
      </c>
      <c r="BW325">
        <v>33.266359999999999</v>
      </c>
      <c r="BX325" s="1">
        <v>9.1324170000000002E-32</v>
      </c>
      <c r="BY325" s="1">
        <v>2.2807510000000001E-29</v>
      </c>
      <c r="BZ325">
        <v>0.81629039999999997</v>
      </c>
      <c r="CA325">
        <v>33.941229999999997</v>
      </c>
      <c r="CB325" s="1">
        <v>5.3313489999999997E-24</v>
      </c>
      <c r="CC325" s="1">
        <v>1.370056E-21</v>
      </c>
      <c r="CD325">
        <v>0.81251030000000002</v>
      </c>
      <c r="CE325">
        <v>34.203769999999999</v>
      </c>
      <c r="CF325" s="1">
        <v>2.1196270000000001E-17</v>
      </c>
      <c r="CG325" s="1">
        <v>4.6581050000000004E-15</v>
      </c>
      <c r="CH325">
        <v>0.80933580000000005</v>
      </c>
      <c r="CI325">
        <v>34.206049999999998</v>
      </c>
      <c r="CJ325" s="1">
        <v>4.665784E-13</v>
      </c>
      <c r="CK325" s="1">
        <v>1.1368179999999999E-10</v>
      </c>
      <c r="CL325">
        <v>0.80583070000000001</v>
      </c>
      <c r="CM325">
        <v>33.074109999999997</v>
      </c>
      <c r="CN325" s="1">
        <v>5.4877080000000001E-10</v>
      </c>
      <c r="CO325" s="1">
        <v>1.4160749999999999E-7</v>
      </c>
      <c r="CP325">
        <v>0.80265109999999995</v>
      </c>
      <c r="CQ325">
        <v>32.195880000000002</v>
      </c>
      <c r="CR325" s="1">
        <v>1.453505E-7</v>
      </c>
      <c r="CS325" s="1">
        <v>3.9098399999999998E-5</v>
      </c>
      <c r="CT325">
        <v>0.80002329999999999</v>
      </c>
      <c r="CU325">
        <v>31.38927</v>
      </c>
      <c r="CV325" s="1">
        <v>1.3519079999999999E-5</v>
      </c>
      <c r="CW325" s="1">
        <v>3.7669579999999999E-3</v>
      </c>
      <c r="CX325">
        <v>0.7977301</v>
      </c>
      <c r="CY325">
        <v>31.306180000000001</v>
      </c>
      <c r="CZ325" s="1">
        <v>5.5454080000000002E-4</v>
      </c>
      <c r="DA325">
        <v>0.15949959999999999</v>
      </c>
      <c r="DB325">
        <v>0.79564040000000003</v>
      </c>
      <c r="DC325">
        <v>32.801430000000003</v>
      </c>
      <c r="DD325" s="1">
        <v>1.158088E-2</v>
      </c>
      <c r="DE325">
        <v>3.4253960000000001</v>
      </c>
      <c r="DF325">
        <v>0.79358620000000002</v>
      </c>
      <c r="DG325">
        <v>35.475729999999999</v>
      </c>
      <c r="DH325">
        <v>0.13599600000000001</v>
      </c>
      <c r="DI325">
        <v>41.251150000000003</v>
      </c>
      <c r="DJ325">
        <v>0.79150500000000001</v>
      </c>
      <c r="DK325">
        <v>39.677250000000001</v>
      </c>
      <c r="DL325">
        <v>0.96788649999999998</v>
      </c>
      <c r="DM325">
        <v>300.55849999999998</v>
      </c>
      <c r="DN325">
        <v>0.78926350000000001</v>
      </c>
      <c r="DO325">
        <v>43.990920000000003</v>
      </c>
      <c r="DP325">
        <v>4.4362560000000002</v>
      </c>
      <c r="DQ325">
        <v>1408.5029999999999</v>
      </c>
      <c r="DR325">
        <v>0.78674200000000005</v>
      </c>
      <c r="DS325">
        <v>44.871690000000001</v>
      </c>
      <c r="DT325">
        <v>13.78612</v>
      </c>
      <c r="DU325">
        <v>4468.9539999999997</v>
      </c>
      <c r="DV325">
        <v>0.78397850000000002</v>
      </c>
      <c r="DW325">
        <v>43.388669999999998</v>
      </c>
      <c r="DX325">
        <v>30.348790000000001</v>
      </c>
      <c r="DY325">
        <v>10032.040000000001</v>
      </c>
      <c r="DZ325">
        <v>0.78095479999999995</v>
      </c>
      <c r="EA325">
        <v>41.748339999999999</v>
      </c>
      <c r="EB325">
        <v>49.220190000000002</v>
      </c>
      <c r="EC325">
        <v>16566.68</v>
      </c>
      <c r="ED325">
        <v>0.77769730000000004</v>
      </c>
      <c r="EE325">
        <v>40.223199999999999</v>
      </c>
      <c r="EF325">
        <v>60.877549999999999</v>
      </c>
      <c r="EG325">
        <v>20837.54</v>
      </c>
      <c r="EH325">
        <v>0.77414930000000004</v>
      </c>
      <c r="EI325">
        <v>40.358640000000001</v>
      </c>
      <c r="EJ325">
        <v>59.239460000000001</v>
      </c>
      <c r="EK325">
        <v>20599.240000000002</v>
      </c>
      <c r="EL325">
        <v>0.77032579999999995</v>
      </c>
      <c r="EM325">
        <v>41.981180000000002</v>
      </c>
      <c r="EN325">
        <v>46.63259</v>
      </c>
      <c r="EO325">
        <v>16458.259999999998</v>
      </c>
      <c r="EP325">
        <v>0.76633859999999998</v>
      </c>
      <c r="EQ325">
        <v>45.311100000000003</v>
      </c>
      <c r="ER325">
        <v>30.461290000000002</v>
      </c>
      <c r="ES325">
        <v>10903.06</v>
      </c>
      <c r="ET325">
        <v>0.76245200000000002</v>
      </c>
      <c r="EU325">
        <v>48.279870000000003</v>
      </c>
      <c r="EV325">
        <v>16.897849999999998</v>
      </c>
      <c r="EW325">
        <v>6129.433</v>
      </c>
      <c r="EX325">
        <v>0.75887939999999998</v>
      </c>
      <c r="EY325">
        <v>48.320729999999998</v>
      </c>
      <c r="EZ325">
        <v>8.1353050000000007</v>
      </c>
      <c r="FA325">
        <v>2985.18</v>
      </c>
      <c r="FB325">
        <v>0.7555712</v>
      </c>
      <c r="FC325">
        <v>46.825899999999997</v>
      </c>
      <c r="FD325">
        <v>3.4620449999999998</v>
      </c>
      <c r="FE325">
        <v>1283.989</v>
      </c>
      <c r="FF325">
        <v>0.75255910000000004</v>
      </c>
      <c r="FG325">
        <v>45.239809999999999</v>
      </c>
      <c r="FH325">
        <v>1.330077</v>
      </c>
      <c r="FI325">
        <v>497.7199</v>
      </c>
      <c r="FJ325">
        <v>0.74952229999999997</v>
      </c>
      <c r="FK325">
        <v>44.006630000000001</v>
      </c>
      <c r="FL325">
        <v>0.47580749999999999</v>
      </c>
      <c r="FM325">
        <v>179.13300000000001</v>
      </c>
      <c r="FN325">
        <v>0.74670519999999996</v>
      </c>
      <c r="FO325">
        <v>45.136519999999997</v>
      </c>
      <c r="FP325">
        <v>0.16972029999999999</v>
      </c>
      <c r="FQ325">
        <v>63.810560000000002</v>
      </c>
      <c r="FR325">
        <v>0.74431000000000003</v>
      </c>
      <c r="FS325">
        <v>47.362139999999997</v>
      </c>
      <c r="FT325" s="1">
        <v>7.0902989999999999E-2</v>
      </c>
      <c r="FU325">
        <v>26.226929999999999</v>
      </c>
      <c r="FV325">
        <v>0.74234920000000004</v>
      </c>
      <c r="FW325">
        <v>49.899169999999998</v>
      </c>
      <c r="FX325" s="1">
        <v>4.262196E-2</v>
      </c>
      <c r="FY325">
        <v>15.3367</v>
      </c>
      <c r="FZ325">
        <v>0.74077760000000004</v>
      </c>
      <c r="GA325">
        <v>50.89931</v>
      </c>
      <c r="GB325" s="1">
        <v>3.5840900000000002E-2</v>
      </c>
      <c r="GC325">
        <v>12.68408</v>
      </c>
      <c r="GD325">
        <v>0.73952810000000002</v>
      </c>
      <c r="GE325">
        <v>50.568770000000001</v>
      </c>
      <c r="GF325" s="1">
        <v>3.4514250000000003E-2</v>
      </c>
      <c r="GG325">
        <v>12.16831</v>
      </c>
      <c r="GH325">
        <v>0.7385697</v>
      </c>
      <c r="GI325">
        <v>48.651510000000002</v>
      </c>
      <c r="GJ325" s="1">
        <v>3.3811599999999997E-2</v>
      </c>
      <c r="GK325">
        <v>11.932639999999999</v>
      </c>
      <c r="GL325">
        <v>0.73781730000000001</v>
      </c>
      <c r="GM325">
        <v>46.614519999999999</v>
      </c>
      <c r="GN325" s="1">
        <v>3.250256E-2</v>
      </c>
      <c r="GO325">
        <v>11.494479999999999</v>
      </c>
      <c r="GP325">
        <v>0.73726639999999999</v>
      </c>
      <c r="GQ325">
        <v>44.925449999999998</v>
      </c>
      <c r="GR325" s="1">
        <v>3.0434119999999999E-2</v>
      </c>
      <c r="GS325">
        <v>10.7859</v>
      </c>
      <c r="GT325">
        <v>0.73687060000000004</v>
      </c>
      <c r="GU325">
        <v>45.792319999999997</v>
      </c>
      <c r="GV325" s="1">
        <v>2.7705859999999999E-2</v>
      </c>
      <c r="GW325">
        <v>9.8401580000000006</v>
      </c>
      <c r="GX325">
        <v>0.73659960000000002</v>
      </c>
      <c r="GY325">
        <v>48.025069999999999</v>
      </c>
      <c r="GZ325" s="1">
        <v>2.4456370000000002E-2</v>
      </c>
      <c r="HA325">
        <v>8.7069700000000001</v>
      </c>
      <c r="HB325">
        <v>0.73637699999999995</v>
      </c>
      <c r="HC325">
        <v>51.010109999999997</v>
      </c>
      <c r="HD325" s="1">
        <v>2.0886709999999999E-2</v>
      </c>
      <c r="HE325">
        <v>7.4532879999999997</v>
      </c>
      <c r="HF325">
        <v>0.7362128</v>
      </c>
      <c r="HG325">
        <v>53.387169999999998</v>
      </c>
      <c r="HH325" s="1">
        <v>1.727685E-2</v>
      </c>
      <c r="HI325">
        <v>6.1784689999999998</v>
      </c>
      <c r="HJ325">
        <v>0.73610410000000004</v>
      </c>
      <c r="HK325">
        <v>52.771720000000002</v>
      </c>
      <c r="HL325" s="1">
        <v>1.395645E-2</v>
      </c>
      <c r="HM325">
        <v>4.9978509999999998</v>
      </c>
      <c r="HN325">
        <v>0.73605089999999995</v>
      </c>
      <c r="HO325">
        <v>51.083280000000002</v>
      </c>
      <c r="HP325">
        <v>1.118008E-2</v>
      </c>
      <c r="HQ325">
        <v>4.0038900000000002</v>
      </c>
      <c r="HR325">
        <v>0.73598710000000001</v>
      </c>
      <c r="HS325">
        <v>48.885359999999999</v>
      </c>
      <c r="HT325" s="1">
        <v>9.0511399999999992E-3</v>
      </c>
      <c r="HU325">
        <v>3.237698</v>
      </c>
      <c r="HV325">
        <v>0.73597199999999996</v>
      </c>
      <c r="HW325">
        <v>47.277749999999997</v>
      </c>
      <c r="HX325" s="1">
        <v>7.5277989999999999E-3</v>
      </c>
      <c r="HY325">
        <v>2.6872189999999998</v>
      </c>
      <c r="HZ325">
        <v>0.73594000000000004</v>
      </c>
      <c r="IA325">
        <v>48.652520000000003</v>
      </c>
      <c r="IB325" s="1">
        <v>6.4845329999999998E-3</v>
      </c>
      <c r="IC325">
        <v>2.309304</v>
      </c>
      <c r="ID325">
        <v>0.73593869999999995</v>
      </c>
      <c r="IE325">
        <v>52.840159999999997</v>
      </c>
      <c r="IF325" s="1">
        <v>5.7767549999999997E-3</v>
      </c>
      <c r="IG325">
        <v>2.0529090000000001</v>
      </c>
      <c r="IH325">
        <v>0.73592650000000004</v>
      </c>
      <c r="II325">
        <v>57.992669999999997</v>
      </c>
      <c r="IJ325" s="1">
        <v>5.282246E-3</v>
      </c>
      <c r="IK325">
        <v>1.8744540000000001</v>
      </c>
      <c r="IL325">
        <v>0.73591980000000001</v>
      </c>
      <c r="IM325">
        <v>60.539279999999998</v>
      </c>
      <c r="IN325" s="1">
        <v>4.9168770000000001E-3</v>
      </c>
      <c r="IO325">
        <v>1.7429790000000001</v>
      </c>
      <c r="IP325">
        <v>0.73592279999999999</v>
      </c>
      <c r="IQ325">
        <v>60.274169999999998</v>
      </c>
      <c r="IR325" s="1">
        <v>4.6261239999999997E-3</v>
      </c>
      <c r="IS325">
        <v>1.6390830000000001</v>
      </c>
      <c r="IT325">
        <v>0.73590180000000005</v>
      </c>
      <c r="IU325">
        <v>58.071370000000002</v>
      </c>
      <c r="IV325" s="1">
        <v>4.3807560000000004E-3</v>
      </c>
      <c r="IW325">
        <v>1.5515429999999999</v>
      </c>
      <c r="IX325">
        <v>0.73590690000000003</v>
      </c>
      <c r="IY325">
        <v>55.337800000000001</v>
      </c>
      <c r="IZ325" s="1">
        <v>4.1636570000000003E-3</v>
      </c>
      <c r="JA325">
        <v>1.4743900000000001</v>
      </c>
      <c r="JB325">
        <v>0.73592279999999999</v>
      </c>
      <c r="JC325">
        <v>53.047559999999997</v>
      </c>
      <c r="JD325">
        <v>3.9657870000000001E-3</v>
      </c>
      <c r="JE325">
        <v>1.4042399999999999</v>
      </c>
      <c r="JF325">
        <v>0.7359135</v>
      </c>
      <c r="JG325">
        <v>53.27563</v>
      </c>
      <c r="JH325" s="1">
        <v>3.783453E-3</v>
      </c>
      <c r="JI325">
        <v>1.339488</v>
      </c>
      <c r="JJ325">
        <v>0.73589970000000005</v>
      </c>
      <c r="JK325">
        <v>53.859229999999997</v>
      </c>
      <c r="JL325" s="1">
        <v>3.610477E-3</v>
      </c>
      <c r="JM325">
        <v>1.2789470000000001</v>
      </c>
      <c r="JN325">
        <v>0.73591329999999999</v>
      </c>
      <c r="JO325">
        <v>53.38561</v>
      </c>
      <c r="JP325" s="1">
        <v>3.4410510000000001E-3</v>
      </c>
      <c r="JQ325">
        <v>1.2220279999999999</v>
      </c>
      <c r="JR325">
        <v>0.73589059999999995</v>
      </c>
      <c r="JS325">
        <v>52.706600000000002</v>
      </c>
      <c r="JT325" s="1">
        <v>3.2819220000000001E-3</v>
      </c>
      <c r="JU325">
        <v>1.1684300000000001</v>
      </c>
      <c r="JV325">
        <v>0.73589389999999999</v>
      </c>
      <c r="JW325">
        <v>51.546880000000002</v>
      </c>
      <c r="JX325" s="1">
        <v>3.1323140000000002E-3</v>
      </c>
      <c r="JY325">
        <v>1.117804</v>
      </c>
      <c r="JZ325">
        <v>0.73591890000000004</v>
      </c>
      <c r="KA325">
        <v>49.863349999999997</v>
      </c>
      <c r="KB325" s="1">
        <v>2.9918269999999999E-3</v>
      </c>
      <c r="KC325">
        <v>1.0699959999999999</v>
      </c>
      <c r="KD325">
        <v>0.73589059999999995</v>
      </c>
      <c r="KE325">
        <v>48.347499999999997</v>
      </c>
      <c r="KF325" s="1">
        <v>2.8591929999999999E-3</v>
      </c>
      <c r="KG325">
        <v>1.024743</v>
      </c>
      <c r="KH325">
        <v>0.7358962</v>
      </c>
      <c r="KI325">
        <v>46.718449999999997</v>
      </c>
      <c r="KJ325" s="1">
        <v>2.7340720000000002E-3</v>
      </c>
      <c r="KK325">
        <v>0.98185330000000004</v>
      </c>
      <c r="KL325">
        <v>0.73589020000000005</v>
      </c>
      <c r="KM325">
        <v>47.413780000000003</v>
      </c>
      <c r="KN325" s="1">
        <v>2.6158319999999998E-3</v>
      </c>
      <c r="KO325">
        <v>0.94117830000000002</v>
      </c>
      <c r="KP325">
        <v>0.73589320000000003</v>
      </c>
      <c r="KQ325">
        <v>51.215670000000003</v>
      </c>
      <c r="KR325" s="1">
        <v>2.50381E-3</v>
      </c>
      <c r="KS325">
        <v>0.90256080000000005</v>
      </c>
      <c r="KT325">
        <v>0.73589269999999996</v>
      </c>
      <c r="KU325">
        <v>56.573659999999997</v>
      </c>
      <c r="KV325" s="1">
        <v>2.3978350000000001E-3</v>
      </c>
      <c r="KW325">
        <v>0.86588189999999998</v>
      </c>
      <c r="KX325">
        <v>0.73589899999999997</v>
      </c>
      <c r="KY325">
        <v>59.776530000000001</v>
      </c>
      <c r="KZ325" s="1">
        <v>2.2974549999999999E-3</v>
      </c>
      <c r="LA325">
        <v>0.83104009999999995</v>
      </c>
      <c r="LB325">
        <v>0.73589899999999997</v>
      </c>
      <c r="LC325">
        <v>58.825710000000001</v>
      </c>
      <c r="LD325" s="1">
        <v>2.2026150000000002E-3</v>
      </c>
      <c r="LE325">
        <v>0.79796489999999998</v>
      </c>
      <c r="LF325">
        <v>0.73589059999999995</v>
      </c>
      <c r="LG325">
        <v>56.149920000000002</v>
      </c>
      <c r="LH325" s="1">
        <v>2.112545E-3</v>
      </c>
      <c r="LI325">
        <v>0.76655110000000004</v>
      </c>
      <c r="LJ325">
        <v>0.73588989999999999</v>
      </c>
      <c r="LK325">
        <v>53.6464</v>
      </c>
      <c r="LL325" s="1">
        <v>2.0271450000000002E-3</v>
      </c>
      <c r="LM325">
        <v>0.73665119999999995</v>
      </c>
      <c r="LN325">
        <v>0.73589249999999995</v>
      </c>
      <c r="LO325">
        <v>51.308509999999998</v>
      </c>
      <c r="LP325" s="1">
        <v>1.945902E-3</v>
      </c>
      <c r="LQ325">
        <v>0.7081655</v>
      </c>
      <c r="LR325">
        <v>0.73589039999999994</v>
      </c>
      <c r="LS325">
        <v>50.971119999999999</v>
      </c>
      <c r="LT325" s="1">
        <v>1.8685900000000001E-3</v>
      </c>
      <c r="LU325">
        <v>0.68095030000000001</v>
      </c>
      <c r="LV325">
        <v>0.7358943</v>
      </c>
      <c r="LW325">
        <v>52.271630000000002</v>
      </c>
      <c r="LX325">
        <v>1.7948669999999999E-3</v>
      </c>
      <c r="LY325">
        <v>0.65497030000000001</v>
      </c>
      <c r="LZ325">
        <v>0.73589289999999996</v>
      </c>
      <c r="MA325">
        <v>53.138370000000002</v>
      </c>
      <c r="MB325" s="1">
        <v>1.724628E-3</v>
      </c>
      <c r="MC325">
        <v>0.63017299999999998</v>
      </c>
      <c r="MD325">
        <v>0.73589769999999999</v>
      </c>
      <c r="ME325">
        <v>53.432340000000003</v>
      </c>
      <c r="MF325" s="1">
        <v>1.6575940000000001E-3</v>
      </c>
      <c r="MG325">
        <v>0.60647519999999999</v>
      </c>
      <c r="MH325">
        <v>0.7358962</v>
      </c>
      <c r="MI325">
        <v>52.730089999999997</v>
      </c>
      <c r="MJ325" s="1">
        <v>1.593513E-3</v>
      </c>
      <c r="MK325">
        <v>0.58382160000000005</v>
      </c>
      <c r="ML325">
        <v>0.73589819999999995</v>
      </c>
      <c r="MM325">
        <v>50.176049999999996</v>
      </c>
      <c r="MN325" s="1">
        <v>1.5320679999999999E-3</v>
      </c>
      <c r="MO325">
        <v>0.56215559999999998</v>
      </c>
      <c r="MP325">
        <v>0.73588770000000003</v>
      </c>
      <c r="MQ325">
        <v>48.282409999999999</v>
      </c>
      <c r="MR325" s="1">
        <v>1.4733529999999999E-3</v>
      </c>
      <c r="MS325">
        <v>0.54142840000000003</v>
      </c>
      <c r="MT325">
        <v>0.73589640000000001</v>
      </c>
      <c r="MU325">
        <v>46.816040000000001</v>
      </c>
      <c r="MV325" s="1">
        <v>1.4172950000000001E-3</v>
      </c>
      <c r="MW325">
        <v>0.52162580000000003</v>
      </c>
      <c r="MX325">
        <v>0.73589950000000004</v>
      </c>
      <c r="MY325">
        <v>47.337649999999996</v>
      </c>
      <c r="MZ325" s="1">
        <v>1.3637969999999999E-3</v>
      </c>
      <c r="NA325">
        <v>0.50262879999999999</v>
      </c>
      <c r="NB325">
        <v>0.73589269999999996</v>
      </c>
      <c r="NC325">
        <v>48.905029999999996</v>
      </c>
      <c r="ND325" s="1">
        <v>1.312527E-3</v>
      </c>
      <c r="NE325">
        <v>0.48442350000000001</v>
      </c>
      <c r="NF325">
        <v>0.73590089999999997</v>
      </c>
      <c r="NG325">
        <v>52.01061</v>
      </c>
      <c r="NH325" s="1">
        <v>1.263368E-3</v>
      </c>
      <c r="NI325">
        <v>0.46694020000000003</v>
      </c>
      <c r="NJ325">
        <v>0.73589300000000002</v>
      </c>
      <c r="NK325">
        <v>55.302430000000001</v>
      </c>
      <c r="NL325" s="1">
        <v>1.2163639999999999E-3</v>
      </c>
      <c r="NM325">
        <v>0.45019130000000002</v>
      </c>
      <c r="NN325">
        <v>0.73589009999999999</v>
      </c>
      <c r="NO325">
        <v>55.614629999999998</v>
      </c>
      <c r="NP325" s="1">
        <v>1.1714360000000001E-3</v>
      </c>
      <c r="NQ325">
        <v>0.43413869999999999</v>
      </c>
      <c r="NR325">
        <v>0.73589890000000002</v>
      </c>
      <c r="NS325">
        <v>52.833950000000002</v>
      </c>
      <c r="NT325" s="1">
        <v>1.128471E-3</v>
      </c>
      <c r="NU325">
        <v>0.41877059999999999</v>
      </c>
      <c r="NV325">
        <v>0.7358924</v>
      </c>
      <c r="NW325">
        <v>50.118209999999998</v>
      </c>
      <c r="NX325" s="1">
        <v>1.0874109999999999E-3</v>
      </c>
      <c r="NY325">
        <v>0.4040453</v>
      </c>
      <c r="NZ325">
        <v>0.73587979999999997</v>
      </c>
      <c r="OA325">
        <v>47.536769999999997</v>
      </c>
      <c r="OB325" s="1">
        <v>1.0482779999999999E-3</v>
      </c>
      <c r="OC325">
        <v>0.38993420000000001</v>
      </c>
      <c r="OD325">
        <v>0.73590350000000004</v>
      </c>
      <c r="OE325">
        <v>47.34789</v>
      </c>
      <c r="OF325" s="1">
        <v>1.010939E-3</v>
      </c>
      <c r="OG325">
        <v>0.37641469999999999</v>
      </c>
      <c r="OH325">
        <v>0.73588379999999998</v>
      </c>
      <c r="OI325">
        <v>47.37312</v>
      </c>
      <c r="OJ325" s="1">
        <v>9.7513829999999995E-4</v>
      </c>
      <c r="OK325">
        <v>0.3634346</v>
      </c>
    </row>
    <row r="326" spans="1:401" x14ac:dyDescent="0.35">
      <c r="A326">
        <v>332</v>
      </c>
      <c r="B326" t="s">
        <v>4</v>
      </c>
      <c r="C326" t="s">
        <v>181</v>
      </c>
      <c r="D326" t="s">
        <v>332</v>
      </c>
      <c r="E326">
        <v>870.3655</v>
      </c>
      <c r="F326">
        <v>0.68077589999999999</v>
      </c>
      <c r="G326">
        <v>27.401409999999998</v>
      </c>
      <c r="H326">
        <v>0</v>
      </c>
      <c r="I326">
        <v>0</v>
      </c>
      <c r="J326">
        <v>0.67801440000000002</v>
      </c>
      <c r="K326">
        <v>27.64913</v>
      </c>
      <c r="L326">
        <v>0</v>
      </c>
      <c r="M326">
        <v>0</v>
      </c>
      <c r="N326">
        <v>0.67554250000000005</v>
      </c>
      <c r="O326">
        <v>27.462409999999998</v>
      </c>
      <c r="P326">
        <v>0</v>
      </c>
      <c r="Q326">
        <v>0</v>
      </c>
      <c r="R326">
        <v>0.67314560000000001</v>
      </c>
      <c r="S326">
        <v>28.479600000000001</v>
      </c>
      <c r="T326">
        <v>0</v>
      </c>
      <c r="U326">
        <v>0</v>
      </c>
      <c r="V326">
        <v>0.67134269999999996</v>
      </c>
      <c r="W326">
        <v>29.38007</v>
      </c>
      <c r="X326">
        <v>0</v>
      </c>
      <c r="Y326">
        <v>0</v>
      </c>
      <c r="Z326">
        <v>0.66847310000000004</v>
      </c>
      <c r="AA326">
        <v>29.628889999999998</v>
      </c>
      <c r="AB326">
        <v>0</v>
      </c>
      <c r="AC326">
        <v>0</v>
      </c>
      <c r="AD326">
        <v>0.66570569999999996</v>
      </c>
      <c r="AE326">
        <v>29.2837</v>
      </c>
      <c r="AF326">
        <v>0</v>
      </c>
      <c r="AG326">
        <v>0</v>
      </c>
      <c r="AH326">
        <v>0.66376100000000005</v>
      </c>
      <c r="AI326">
        <v>28.61853</v>
      </c>
      <c r="AJ326">
        <v>0</v>
      </c>
      <c r="AK326">
        <v>0</v>
      </c>
      <c r="AL326">
        <v>0.6613137</v>
      </c>
      <c r="AM326">
        <v>28.10069</v>
      </c>
      <c r="AN326">
        <v>0</v>
      </c>
      <c r="AO326">
        <v>0</v>
      </c>
      <c r="AP326">
        <v>0.65869100000000003</v>
      </c>
      <c r="AQ326">
        <v>29.080179999999999</v>
      </c>
      <c r="AR326">
        <v>0</v>
      </c>
      <c r="AS326">
        <v>0</v>
      </c>
      <c r="AT326">
        <v>0.6564759</v>
      </c>
      <c r="AU326">
        <v>30.876840000000001</v>
      </c>
      <c r="AV326">
        <v>0</v>
      </c>
      <c r="AW326">
        <v>0</v>
      </c>
      <c r="AX326">
        <v>0.65435940000000004</v>
      </c>
      <c r="AY326">
        <v>33.165999999999997</v>
      </c>
      <c r="AZ326">
        <v>0</v>
      </c>
      <c r="BA326">
        <v>0</v>
      </c>
      <c r="BB326">
        <v>0.65254460000000003</v>
      </c>
      <c r="BC326">
        <v>34.952399999999997</v>
      </c>
      <c r="BD326">
        <v>0</v>
      </c>
      <c r="BE326">
        <v>0</v>
      </c>
      <c r="BF326">
        <v>0.64974339999999997</v>
      </c>
      <c r="BG326">
        <v>35.025680000000001</v>
      </c>
      <c r="BH326">
        <v>0</v>
      </c>
      <c r="BI326">
        <v>0</v>
      </c>
      <c r="BJ326">
        <v>0.6464472</v>
      </c>
      <c r="BK326">
        <v>34.182949999999998</v>
      </c>
      <c r="BL326">
        <v>0</v>
      </c>
      <c r="BM326">
        <v>0</v>
      </c>
      <c r="BN326">
        <v>0.64355879999999999</v>
      </c>
      <c r="BO326">
        <v>33.334980000000002</v>
      </c>
      <c r="BP326">
        <v>0</v>
      </c>
      <c r="BQ326">
        <v>0</v>
      </c>
      <c r="BR326">
        <v>0.64081929999999998</v>
      </c>
      <c r="BS326">
        <v>32.675579999999997</v>
      </c>
      <c r="BT326">
        <v>0</v>
      </c>
      <c r="BU326">
        <v>0</v>
      </c>
      <c r="BV326">
        <v>0.6381966</v>
      </c>
      <c r="BW326">
        <v>33.271940000000001</v>
      </c>
      <c r="BX326" s="1">
        <v>1.2876269999999999E-32</v>
      </c>
      <c r="BY326" s="1">
        <v>4.590989E-30</v>
      </c>
      <c r="BZ326">
        <v>0.63560000000000005</v>
      </c>
      <c r="CA326">
        <v>33.984310000000001</v>
      </c>
      <c r="CB326" s="1">
        <v>3.0084370000000001E-24</v>
      </c>
      <c r="CC326" s="1">
        <v>8.2146970000000001E-22</v>
      </c>
      <c r="CD326">
        <v>0.63314049999999999</v>
      </c>
      <c r="CE326">
        <v>34.259540000000001</v>
      </c>
      <c r="CF326" s="1">
        <v>6.4526800000000001E-18</v>
      </c>
      <c r="CG326" s="1">
        <v>1.696403E-15</v>
      </c>
      <c r="CH326">
        <v>0.63151590000000002</v>
      </c>
      <c r="CI326">
        <v>34.289679999999997</v>
      </c>
      <c r="CJ326" s="1">
        <v>2.207103E-13</v>
      </c>
      <c r="CK326" s="1">
        <v>6.0306430000000004E-11</v>
      </c>
      <c r="CL326">
        <v>0.62998980000000004</v>
      </c>
      <c r="CM326">
        <v>33.137210000000003</v>
      </c>
      <c r="CN326" s="1">
        <v>3.0291010000000002E-10</v>
      </c>
      <c r="CO326" s="1">
        <v>8.6258129999999999E-8</v>
      </c>
      <c r="CP326">
        <v>0.62861409999999995</v>
      </c>
      <c r="CQ326">
        <v>32.2348</v>
      </c>
      <c r="CR326" s="1">
        <v>8.8789829999999995E-8</v>
      </c>
      <c r="CS326" s="1">
        <v>2.6107370000000001E-5</v>
      </c>
      <c r="CT326">
        <v>0.62756440000000002</v>
      </c>
      <c r="CU326">
        <v>31.40503</v>
      </c>
      <c r="CV326" s="1">
        <v>8.9350959999999993E-6</v>
      </c>
      <c r="CW326" s="1">
        <v>2.7026419999999999E-3</v>
      </c>
      <c r="CX326">
        <v>0.62661129999999998</v>
      </c>
      <c r="CY326">
        <v>31.2746</v>
      </c>
      <c r="CZ326" s="1">
        <v>3.9152940000000003E-4</v>
      </c>
      <c r="DA326">
        <v>0.1215675</v>
      </c>
      <c r="DB326">
        <v>0.62572559999999999</v>
      </c>
      <c r="DC326">
        <v>32.758040000000001</v>
      </c>
      <c r="DD326" s="1">
        <v>8.6606809999999999E-3</v>
      </c>
      <c r="DE326">
        <v>2.7522479999999998</v>
      </c>
      <c r="DF326">
        <v>0.6247703</v>
      </c>
      <c r="DG326">
        <v>35.453200000000002</v>
      </c>
      <c r="DH326">
        <v>0.1070591</v>
      </c>
      <c r="DI326">
        <v>34.744950000000003</v>
      </c>
      <c r="DJ326">
        <v>0.62366860000000002</v>
      </c>
      <c r="DK326">
        <v>39.678190000000001</v>
      </c>
      <c r="DL326">
        <v>0.79813129999999999</v>
      </c>
      <c r="DM326">
        <v>264.19650000000001</v>
      </c>
      <c r="DN326">
        <v>0.62244580000000005</v>
      </c>
      <c r="DO326">
        <v>44.035739999999997</v>
      </c>
      <c r="DP326">
        <v>3.8162769999999999</v>
      </c>
      <c r="DQ326">
        <v>1287.278</v>
      </c>
      <c r="DR326">
        <v>0.62103770000000003</v>
      </c>
      <c r="DS326">
        <v>44.944809999999997</v>
      </c>
      <c r="DT326">
        <v>12.327579999999999</v>
      </c>
      <c r="DU326">
        <v>4232.4269999999997</v>
      </c>
      <c r="DV326">
        <v>0.61954949999999998</v>
      </c>
      <c r="DW326">
        <v>43.456020000000002</v>
      </c>
      <c r="DX326">
        <v>28.119530000000001</v>
      </c>
      <c r="DY326">
        <v>9816.3119999999999</v>
      </c>
      <c r="DZ326">
        <v>0.61786059999999998</v>
      </c>
      <c r="EA326">
        <v>41.853630000000003</v>
      </c>
      <c r="EB326">
        <v>47.114530000000002</v>
      </c>
      <c r="EC326">
        <v>16703.080000000002</v>
      </c>
      <c r="ED326">
        <v>0.61610699999999996</v>
      </c>
      <c r="EE326">
        <v>40.289160000000003</v>
      </c>
      <c r="EF326">
        <v>60.036259999999999</v>
      </c>
      <c r="EG326">
        <v>21593.91</v>
      </c>
      <c r="EH326">
        <v>0.61419080000000004</v>
      </c>
      <c r="EI326">
        <v>40.345730000000003</v>
      </c>
      <c r="EJ326">
        <v>60.034019999999998</v>
      </c>
      <c r="EK326">
        <v>21891.03</v>
      </c>
      <c r="EL326">
        <v>0.61210640000000005</v>
      </c>
      <c r="EM326">
        <v>41.998100000000001</v>
      </c>
      <c r="EN326">
        <v>48.445880000000002</v>
      </c>
      <c r="EO326">
        <v>17896.689999999999</v>
      </c>
      <c r="EP326">
        <v>0.60998189999999997</v>
      </c>
      <c r="EQ326">
        <v>45.365749999999998</v>
      </c>
      <c r="ER326">
        <v>32.365940000000002</v>
      </c>
      <c r="ES326">
        <v>12106.19</v>
      </c>
      <c r="ET326">
        <v>0.60790279999999997</v>
      </c>
      <c r="EU326">
        <v>48.343699999999998</v>
      </c>
      <c r="EV326">
        <v>18.323250000000002</v>
      </c>
      <c r="EW326">
        <v>6935.8469999999998</v>
      </c>
      <c r="EX326">
        <v>0.60609489999999999</v>
      </c>
      <c r="EY326">
        <v>48.370620000000002</v>
      </c>
      <c r="EZ326">
        <v>8.9842329999999997</v>
      </c>
      <c r="FA326">
        <v>3436.1309999999999</v>
      </c>
      <c r="FB326">
        <v>0.60442030000000002</v>
      </c>
      <c r="FC326">
        <v>46.863010000000003</v>
      </c>
      <c r="FD326">
        <v>3.8855</v>
      </c>
      <c r="FE326">
        <v>1500.5150000000001</v>
      </c>
      <c r="FF326">
        <v>0.60297290000000003</v>
      </c>
      <c r="FG326">
        <v>45.322850000000003</v>
      </c>
      <c r="FH326">
        <v>1.512877</v>
      </c>
      <c r="FI326">
        <v>589.0779</v>
      </c>
      <c r="FJ326">
        <v>0.60167099999999996</v>
      </c>
      <c r="FK326">
        <v>44.049790000000002</v>
      </c>
      <c r="FL326">
        <v>0.54567060000000001</v>
      </c>
      <c r="FM326">
        <v>213.72219999999999</v>
      </c>
      <c r="FN326">
        <v>0.60051520000000003</v>
      </c>
      <c r="FO326">
        <v>45.090499999999999</v>
      </c>
      <c r="FP326">
        <v>0.19370190000000001</v>
      </c>
      <c r="FQ326">
        <v>75.874489999999994</v>
      </c>
      <c r="FR326">
        <v>0.59953400000000001</v>
      </c>
      <c r="FS326">
        <v>47.316099999999999</v>
      </c>
      <c r="FT326" s="1">
        <v>7.8289869999999998E-2</v>
      </c>
      <c r="FU326">
        <v>30.301970000000001</v>
      </c>
      <c r="FV326">
        <v>0.59880920000000004</v>
      </c>
      <c r="FW326">
        <v>49.85257</v>
      </c>
      <c r="FX326">
        <v>4.4601170000000002E-2</v>
      </c>
      <c r="FY326">
        <v>16.857220000000002</v>
      </c>
      <c r="FZ326">
        <v>0.598221</v>
      </c>
      <c r="GA326">
        <v>50.892960000000002</v>
      </c>
      <c r="GB326" s="1">
        <v>3.6262059999999999E-2</v>
      </c>
      <c r="GC326">
        <v>13.48488</v>
      </c>
      <c r="GD326">
        <v>0.59773799999999999</v>
      </c>
      <c r="GE326">
        <v>50.59254</v>
      </c>
      <c r="GF326" s="1">
        <v>3.460067E-2</v>
      </c>
      <c r="GG326">
        <v>12.811780000000001</v>
      </c>
      <c r="GH326">
        <v>0.59741809999999995</v>
      </c>
      <c r="GI326">
        <v>48.732320000000001</v>
      </c>
      <c r="GJ326" s="1">
        <v>3.3915109999999998E-2</v>
      </c>
      <c r="GK326">
        <v>12.565149999999999</v>
      </c>
      <c r="GL326">
        <v>0.59713640000000001</v>
      </c>
      <c r="GM326">
        <v>46.702750000000002</v>
      </c>
      <c r="GN326" s="1">
        <v>3.269888E-2</v>
      </c>
      <c r="GO326">
        <v>12.135590000000001</v>
      </c>
      <c r="GP326">
        <v>0.59695529999999997</v>
      </c>
      <c r="GQ326">
        <v>45.004559999999998</v>
      </c>
      <c r="GR326" s="1">
        <v>3.0722019999999999E-2</v>
      </c>
      <c r="GS326">
        <v>11.422840000000001</v>
      </c>
      <c r="GT326">
        <v>0.59682659999999998</v>
      </c>
      <c r="GU326">
        <v>45.814909999999998</v>
      </c>
      <c r="GV326" s="1">
        <v>2.807026E-2</v>
      </c>
      <c r="GW326">
        <v>10.45627</v>
      </c>
      <c r="GX326">
        <v>0.59673010000000004</v>
      </c>
      <c r="GY326">
        <v>48.03219</v>
      </c>
      <c r="GZ326" s="1">
        <v>2.4877960000000001E-2</v>
      </c>
      <c r="HA326">
        <v>9.2865640000000003</v>
      </c>
      <c r="HB326">
        <v>0.59665319999999999</v>
      </c>
      <c r="HC326">
        <v>50.98227</v>
      </c>
      <c r="HD326" s="1">
        <v>2.1336979999999998E-2</v>
      </c>
      <c r="HE326">
        <v>7.9806869999999996</v>
      </c>
      <c r="HF326">
        <v>0.59661679999999995</v>
      </c>
      <c r="HG326">
        <v>53.387709999999998</v>
      </c>
      <c r="HH326" s="1">
        <v>1.7716740000000002E-2</v>
      </c>
      <c r="HI326">
        <v>6.6394399999999996</v>
      </c>
      <c r="HJ326">
        <v>0.59656540000000002</v>
      </c>
      <c r="HK326">
        <v>52.819000000000003</v>
      </c>
      <c r="HL326" s="1">
        <v>1.4346599999999999E-2</v>
      </c>
      <c r="HM326">
        <v>5.3833500000000001</v>
      </c>
      <c r="HN326">
        <v>0.5965781</v>
      </c>
      <c r="HO326">
        <v>51.149940000000001</v>
      </c>
      <c r="HP326" s="1">
        <v>1.1495109999999999E-2</v>
      </c>
      <c r="HQ326">
        <v>4.3141910000000001</v>
      </c>
      <c r="HR326">
        <v>0.59654209999999996</v>
      </c>
      <c r="HS326">
        <v>48.995159999999998</v>
      </c>
      <c r="HT326" s="1">
        <v>9.2851989999999992E-3</v>
      </c>
      <c r="HU326">
        <v>3.4817450000000001</v>
      </c>
      <c r="HV326">
        <v>0.59652550000000004</v>
      </c>
      <c r="HW326">
        <v>47.338790000000003</v>
      </c>
      <c r="HX326" s="1">
        <v>7.6916390000000001E-3</v>
      </c>
      <c r="HY326">
        <v>2.8792360000000001</v>
      </c>
      <c r="HZ326">
        <v>0.59654680000000004</v>
      </c>
      <c r="IA326">
        <v>48.640900000000002</v>
      </c>
      <c r="IB326" s="1">
        <v>6.595755E-3</v>
      </c>
      <c r="IC326">
        <v>2.4639030000000002</v>
      </c>
      <c r="ID326">
        <v>0.59653630000000002</v>
      </c>
      <c r="IE326">
        <v>52.819360000000003</v>
      </c>
      <c r="IF326" s="1">
        <v>5.8526740000000004E-3</v>
      </c>
      <c r="IG326">
        <v>2.1821959999999998</v>
      </c>
      <c r="IH326">
        <v>0.59653250000000002</v>
      </c>
      <c r="II326">
        <v>57.974800000000002</v>
      </c>
      <c r="IJ326" s="1">
        <v>5.3363619999999999E-3</v>
      </c>
      <c r="IK326">
        <v>1.9870559999999999</v>
      </c>
      <c r="IL326">
        <v>0.59653350000000005</v>
      </c>
      <c r="IM326">
        <v>60.542270000000002</v>
      </c>
      <c r="IN326" s="1">
        <v>4.958011E-3</v>
      </c>
      <c r="IO326">
        <v>1.8444050000000001</v>
      </c>
      <c r="IP326">
        <v>0.59652720000000004</v>
      </c>
      <c r="IQ326">
        <v>60.31165</v>
      </c>
      <c r="IR326" s="1">
        <v>4.6596670000000001E-3</v>
      </c>
      <c r="IS326">
        <v>1.7326010000000001</v>
      </c>
      <c r="IT326">
        <v>0.59651799999999999</v>
      </c>
      <c r="IU326">
        <v>58.193890000000003</v>
      </c>
      <c r="IV326" s="1">
        <v>4.4096780000000002E-3</v>
      </c>
      <c r="IW326">
        <v>1.6390359999999999</v>
      </c>
      <c r="IX326">
        <v>0.59651730000000003</v>
      </c>
      <c r="IY326">
        <v>55.485680000000002</v>
      </c>
      <c r="IZ326" s="1">
        <v>4.1895669999999999E-3</v>
      </c>
      <c r="JA326">
        <v>1.5569740000000001</v>
      </c>
      <c r="JB326">
        <v>0.59651489999999996</v>
      </c>
      <c r="JC326">
        <v>53.146610000000003</v>
      </c>
      <c r="JD326" s="1">
        <v>3.9895540000000002E-3</v>
      </c>
      <c r="JE326">
        <v>1.482583</v>
      </c>
      <c r="JF326">
        <v>0.59650890000000001</v>
      </c>
      <c r="JG326">
        <v>53.306229999999999</v>
      </c>
      <c r="JH326" s="1">
        <v>3.8055369999999999E-3</v>
      </c>
      <c r="JI326">
        <v>1.414004</v>
      </c>
      <c r="JJ326">
        <v>0.59651330000000002</v>
      </c>
      <c r="JK326">
        <v>53.871560000000002</v>
      </c>
      <c r="JL326" s="1">
        <v>3.6311820000000002E-3</v>
      </c>
      <c r="JM326">
        <v>1.3499639999999999</v>
      </c>
      <c r="JN326">
        <v>0.59650939999999997</v>
      </c>
      <c r="JO326">
        <v>53.363160000000001</v>
      </c>
      <c r="JP326" s="1">
        <v>3.460524E-3</v>
      </c>
      <c r="JQ326">
        <v>1.289801</v>
      </c>
      <c r="JR326">
        <v>0.59650159999999997</v>
      </c>
      <c r="JS326">
        <v>52.731310000000001</v>
      </c>
      <c r="JT326" s="1">
        <v>3.3001969999999999E-3</v>
      </c>
      <c r="JU326">
        <v>1.2331129999999999</v>
      </c>
      <c r="JV326">
        <v>0.5965087</v>
      </c>
      <c r="JW326">
        <v>51.618580000000001</v>
      </c>
      <c r="JX326" s="1">
        <v>3.1495519999999999E-3</v>
      </c>
      <c r="JY326">
        <v>1.17961</v>
      </c>
      <c r="JZ326">
        <v>0.59651140000000002</v>
      </c>
      <c r="KA326">
        <v>49.928730000000002</v>
      </c>
      <c r="KB326" s="1">
        <v>3.0080749999999998E-3</v>
      </c>
      <c r="KC326">
        <v>1.129097</v>
      </c>
      <c r="KD326">
        <v>0.59650270000000005</v>
      </c>
      <c r="KE326">
        <v>48.402920000000002</v>
      </c>
      <c r="KF326" s="1">
        <v>2.874527E-3</v>
      </c>
      <c r="KG326">
        <v>1.0812630000000001</v>
      </c>
      <c r="KH326">
        <v>0.59651330000000002</v>
      </c>
      <c r="KI326">
        <v>46.779789999999998</v>
      </c>
      <c r="KJ326" s="1">
        <v>2.7486210000000001E-3</v>
      </c>
      <c r="KK326">
        <v>1.035962</v>
      </c>
      <c r="KL326">
        <v>0.59650930000000002</v>
      </c>
      <c r="KM326">
        <v>47.435360000000003</v>
      </c>
      <c r="KN326" s="1">
        <v>2.6296029999999999E-3</v>
      </c>
      <c r="KO326">
        <v>0.99299349999999997</v>
      </c>
      <c r="KP326">
        <v>0.59650559999999997</v>
      </c>
      <c r="KQ326">
        <v>51.235599999999998</v>
      </c>
      <c r="KR326" s="1">
        <v>2.516833E-3</v>
      </c>
      <c r="KS326">
        <v>0.95220090000000002</v>
      </c>
      <c r="KT326">
        <v>0.59650289999999995</v>
      </c>
      <c r="KU326">
        <v>56.5779</v>
      </c>
      <c r="KV326" s="1">
        <v>2.4101840000000001E-3</v>
      </c>
      <c r="KW326">
        <v>0.9134603</v>
      </c>
      <c r="KX326">
        <v>0.59650669999999995</v>
      </c>
      <c r="KY326">
        <v>59.778350000000003</v>
      </c>
      <c r="KZ326" s="1">
        <v>2.3091660000000001E-3</v>
      </c>
      <c r="LA326">
        <v>0.876664</v>
      </c>
      <c r="LB326">
        <v>0.59650590000000003</v>
      </c>
      <c r="LC326">
        <v>58.843609999999998</v>
      </c>
      <c r="LD326" s="1">
        <v>2.2136959999999998E-3</v>
      </c>
      <c r="LE326">
        <v>0.84172020000000003</v>
      </c>
      <c r="LF326">
        <v>0.59650669999999995</v>
      </c>
      <c r="LG326">
        <v>56.221499999999999</v>
      </c>
      <c r="LH326" s="1">
        <v>2.1230590000000001E-3</v>
      </c>
      <c r="LI326">
        <v>0.80853920000000001</v>
      </c>
      <c r="LJ326">
        <v>0.5965104</v>
      </c>
      <c r="LK326">
        <v>53.775109999999998</v>
      </c>
      <c r="LL326" s="1">
        <v>2.03717E-3</v>
      </c>
      <c r="LM326">
        <v>0.77697799999999995</v>
      </c>
      <c r="LN326">
        <v>0.59650789999999998</v>
      </c>
      <c r="LO326">
        <v>51.38223</v>
      </c>
      <c r="LP326" s="1">
        <v>1.9554529999999998E-3</v>
      </c>
      <c r="LQ326">
        <v>0.74690900000000005</v>
      </c>
      <c r="LR326">
        <v>0.59650990000000004</v>
      </c>
      <c r="LS326">
        <v>50.949330000000003</v>
      </c>
      <c r="LT326" s="1">
        <v>1.87769E-3</v>
      </c>
      <c r="LU326">
        <v>0.71817600000000004</v>
      </c>
      <c r="LV326">
        <v>0.59650999999999998</v>
      </c>
      <c r="LW326">
        <v>52.259909999999998</v>
      </c>
      <c r="LX326" s="1">
        <v>1.803558E-3</v>
      </c>
      <c r="LY326">
        <v>0.69076110000000002</v>
      </c>
      <c r="LZ326">
        <v>0.59650499999999995</v>
      </c>
      <c r="MA326">
        <v>53.140219999999999</v>
      </c>
      <c r="MB326" s="1">
        <v>1.7329019999999999E-3</v>
      </c>
      <c r="MC326">
        <v>0.6645896</v>
      </c>
      <c r="MD326">
        <v>0.59650999999999998</v>
      </c>
      <c r="ME326">
        <v>53.444240000000001</v>
      </c>
      <c r="MF326" s="1">
        <v>1.665482E-3</v>
      </c>
      <c r="MG326">
        <v>0.63956590000000002</v>
      </c>
      <c r="MH326">
        <v>0.59651050000000005</v>
      </c>
      <c r="MI326">
        <v>52.802250000000001</v>
      </c>
      <c r="MJ326" s="1">
        <v>1.601065E-3</v>
      </c>
      <c r="MK326">
        <v>0.61567439999999996</v>
      </c>
      <c r="ML326">
        <v>0.59651169999999998</v>
      </c>
      <c r="MM326">
        <v>50.259569999999997</v>
      </c>
      <c r="MN326" s="1">
        <v>1.5392750000000001E-3</v>
      </c>
      <c r="MO326">
        <v>0.59280699999999997</v>
      </c>
      <c r="MP326">
        <v>0.59650590000000003</v>
      </c>
      <c r="MQ326">
        <v>48.340739999999997</v>
      </c>
      <c r="MR326" s="1">
        <v>1.4802439999999999E-3</v>
      </c>
      <c r="MS326">
        <v>0.57093130000000003</v>
      </c>
      <c r="MT326">
        <v>0.59648570000000001</v>
      </c>
      <c r="MU326">
        <v>46.87115</v>
      </c>
      <c r="MV326" s="1">
        <v>1.423863E-3</v>
      </c>
      <c r="MW326">
        <v>0.55003020000000002</v>
      </c>
      <c r="MX326">
        <v>0.59650950000000003</v>
      </c>
      <c r="MY326">
        <v>47.31691</v>
      </c>
      <c r="MZ326" s="1">
        <v>1.370095E-3</v>
      </c>
      <c r="NA326">
        <v>0.52999099999999999</v>
      </c>
      <c r="NB326">
        <v>0.59648109999999999</v>
      </c>
      <c r="NC326">
        <v>48.879359999999998</v>
      </c>
      <c r="ND326" s="1">
        <v>1.3185460000000001E-3</v>
      </c>
      <c r="NE326">
        <v>0.51078120000000005</v>
      </c>
      <c r="NF326">
        <v>0.59648760000000001</v>
      </c>
      <c r="NG326">
        <v>51.975650000000002</v>
      </c>
      <c r="NH326" s="1">
        <v>1.269144E-3</v>
      </c>
      <c r="NI326">
        <v>0.4923399</v>
      </c>
      <c r="NJ326">
        <v>0.59650829999999999</v>
      </c>
      <c r="NK326">
        <v>55.309959999999997</v>
      </c>
      <c r="NL326" s="1">
        <v>1.2219080000000001E-3</v>
      </c>
      <c r="NM326">
        <v>0.47467160000000003</v>
      </c>
      <c r="NN326">
        <v>0.59648440000000003</v>
      </c>
      <c r="NO326">
        <v>55.649189999999997</v>
      </c>
      <c r="NP326" s="1">
        <v>1.1767279999999999E-3</v>
      </c>
      <c r="NQ326">
        <v>0.45772960000000001</v>
      </c>
      <c r="NR326">
        <v>0.59648389999999996</v>
      </c>
      <c r="NS326">
        <v>52.890210000000003</v>
      </c>
      <c r="NT326" s="1">
        <v>1.13353E-3</v>
      </c>
      <c r="NU326">
        <v>0.44151689999999999</v>
      </c>
      <c r="NV326">
        <v>0.59648469999999998</v>
      </c>
      <c r="NW326">
        <v>50.236809999999998</v>
      </c>
      <c r="NX326" s="1">
        <v>1.0922499999999999E-3</v>
      </c>
      <c r="NY326">
        <v>0.4259753</v>
      </c>
      <c r="NZ326">
        <v>0.5964893</v>
      </c>
      <c r="OA326">
        <v>47.688389999999998</v>
      </c>
      <c r="OB326" s="1">
        <v>1.0529059999999999E-3</v>
      </c>
      <c r="OC326">
        <v>0.41108460000000002</v>
      </c>
      <c r="OD326">
        <v>0.596495</v>
      </c>
      <c r="OE326">
        <v>47.41207</v>
      </c>
      <c r="OF326" s="1">
        <v>1.015384E-3</v>
      </c>
      <c r="OG326">
        <v>0.39682869999999998</v>
      </c>
      <c r="OH326">
        <v>0.59647539999999999</v>
      </c>
      <c r="OI326">
        <v>47.395020000000002</v>
      </c>
      <c r="OJ326" s="1">
        <v>9.7939259999999992E-4</v>
      </c>
      <c r="OK326">
        <v>0.3831292</v>
      </c>
    </row>
    <row r="327" spans="1:401" x14ac:dyDescent="0.35">
      <c r="A327">
        <v>333</v>
      </c>
      <c r="B327" t="s">
        <v>4</v>
      </c>
      <c r="C327" t="s">
        <v>181</v>
      </c>
      <c r="D327" t="s">
        <v>333</v>
      </c>
      <c r="E327">
        <v>875.32460000000003</v>
      </c>
      <c r="F327">
        <v>0.80538679999999996</v>
      </c>
      <c r="G327">
        <v>27.47579</v>
      </c>
      <c r="H327">
        <v>0</v>
      </c>
      <c r="I327">
        <v>0</v>
      </c>
      <c r="J327">
        <v>0.81427669999999996</v>
      </c>
      <c r="K327">
        <v>27.705870000000001</v>
      </c>
      <c r="L327">
        <v>0</v>
      </c>
      <c r="M327">
        <v>0</v>
      </c>
      <c r="N327">
        <v>0.82354539999999998</v>
      </c>
      <c r="O327">
        <v>27.51681</v>
      </c>
      <c r="P327">
        <v>0</v>
      </c>
      <c r="Q327">
        <v>0</v>
      </c>
      <c r="R327">
        <v>0.8335207</v>
      </c>
      <c r="S327">
        <v>28.50395</v>
      </c>
      <c r="T327">
        <v>0</v>
      </c>
      <c r="U327">
        <v>0</v>
      </c>
      <c r="V327">
        <v>0.84460400000000002</v>
      </c>
      <c r="W327">
        <v>29.417200000000001</v>
      </c>
      <c r="X327">
        <v>0</v>
      </c>
      <c r="Y327">
        <v>0</v>
      </c>
      <c r="Z327">
        <v>0.85573880000000002</v>
      </c>
      <c r="AA327">
        <v>29.611429999999999</v>
      </c>
      <c r="AB327">
        <v>0</v>
      </c>
      <c r="AC327">
        <v>0</v>
      </c>
      <c r="AD327">
        <v>0.86397190000000001</v>
      </c>
      <c r="AE327">
        <v>29.271239999999999</v>
      </c>
      <c r="AF327">
        <v>0</v>
      </c>
      <c r="AG327">
        <v>0</v>
      </c>
      <c r="AH327">
        <v>0.85821709999999995</v>
      </c>
      <c r="AI327">
        <v>28.641680000000001</v>
      </c>
      <c r="AJ327">
        <v>0</v>
      </c>
      <c r="AK327">
        <v>0</v>
      </c>
      <c r="AL327">
        <v>0.85183140000000002</v>
      </c>
      <c r="AM327">
        <v>28.1403</v>
      </c>
      <c r="AN327">
        <v>0</v>
      </c>
      <c r="AO327">
        <v>0</v>
      </c>
      <c r="AP327">
        <v>0.84529500000000002</v>
      </c>
      <c r="AQ327">
        <v>29.13373</v>
      </c>
      <c r="AR327">
        <v>0</v>
      </c>
      <c r="AS327">
        <v>0</v>
      </c>
      <c r="AT327">
        <v>0.83948840000000002</v>
      </c>
      <c r="AU327">
        <v>30.963570000000001</v>
      </c>
      <c r="AV327">
        <v>0</v>
      </c>
      <c r="AW327">
        <v>0</v>
      </c>
      <c r="AX327">
        <v>0.83382060000000002</v>
      </c>
      <c r="AY327">
        <v>33.233690000000003</v>
      </c>
      <c r="AZ327">
        <v>0</v>
      </c>
      <c r="BA327">
        <v>0</v>
      </c>
      <c r="BB327">
        <v>0.82865420000000001</v>
      </c>
      <c r="BC327">
        <v>35.022129999999997</v>
      </c>
      <c r="BD327">
        <v>0</v>
      </c>
      <c r="BE327">
        <v>0</v>
      </c>
      <c r="BF327">
        <v>0.82318340000000001</v>
      </c>
      <c r="BG327">
        <v>35.072569999999999</v>
      </c>
      <c r="BH327">
        <v>0</v>
      </c>
      <c r="BI327">
        <v>0</v>
      </c>
      <c r="BJ327">
        <v>0.81754610000000005</v>
      </c>
      <c r="BK327">
        <v>34.204700000000003</v>
      </c>
      <c r="BL327">
        <v>0</v>
      </c>
      <c r="BM327">
        <v>0</v>
      </c>
      <c r="BN327">
        <v>0.81246470000000004</v>
      </c>
      <c r="BO327">
        <v>33.364899999999999</v>
      </c>
      <c r="BP327">
        <v>0</v>
      </c>
      <c r="BQ327">
        <v>0</v>
      </c>
      <c r="BR327">
        <v>0.80729249999999997</v>
      </c>
      <c r="BS327">
        <v>32.689019999999999</v>
      </c>
      <c r="BT327">
        <v>0</v>
      </c>
      <c r="BU327">
        <v>0</v>
      </c>
      <c r="BV327">
        <v>0.80231989999999997</v>
      </c>
      <c r="BW327">
        <v>33.283439999999999</v>
      </c>
      <c r="BX327" s="1">
        <v>1.727951E-33</v>
      </c>
      <c r="BY327" s="1">
        <v>7.2235389999999997E-31</v>
      </c>
      <c r="BZ327">
        <v>0.79753350000000001</v>
      </c>
      <c r="CA327">
        <v>34.037419999999997</v>
      </c>
      <c r="CB327" s="1">
        <v>1.5911280000000001E-24</v>
      </c>
      <c r="CC327" s="1">
        <v>4.2056120000000002E-22</v>
      </c>
      <c r="CD327">
        <v>0.79293820000000004</v>
      </c>
      <c r="CE327">
        <v>34.352420000000002</v>
      </c>
      <c r="CF327" s="1">
        <v>1.9155719999999998E-18</v>
      </c>
      <c r="CG327" s="1">
        <v>4.8826340000000005E-16</v>
      </c>
      <c r="CH327">
        <v>0.78963329999999998</v>
      </c>
      <c r="CI327">
        <v>34.386809999999997</v>
      </c>
      <c r="CJ327" s="1">
        <v>1.074059E-13</v>
      </c>
      <c r="CK327" s="1">
        <v>2.9332070000000003E-11</v>
      </c>
      <c r="CL327">
        <v>0.78646419999999995</v>
      </c>
      <c r="CM327">
        <v>33.238390000000003</v>
      </c>
      <c r="CN327" s="1">
        <v>1.7090799999999999E-10</v>
      </c>
      <c r="CO327" s="1">
        <v>4.9698489999999997E-8</v>
      </c>
      <c r="CP327">
        <v>0.7836014</v>
      </c>
      <c r="CQ327">
        <v>32.286160000000002</v>
      </c>
      <c r="CR327" s="1">
        <v>5.5125820000000002E-8</v>
      </c>
      <c r="CS327" s="1">
        <v>1.6826059999999999E-5</v>
      </c>
      <c r="CT327">
        <v>0.78124870000000002</v>
      </c>
      <c r="CU327">
        <v>31.43281</v>
      </c>
      <c r="CV327" s="1">
        <v>5.9747590000000003E-6</v>
      </c>
      <c r="CW327" s="1">
        <v>1.9028339999999999E-3</v>
      </c>
      <c r="CX327">
        <v>0.7791766</v>
      </c>
      <c r="CY327">
        <v>31.24239</v>
      </c>
      <c r="CZ327" s="1">
        <v>2.7865259999999999E-4</v>
      </c>
      <c r="DA327" s="1">
        <v>9.2274499999999995E-2</v>
      </c>
      <c r="DB327">
        <v>0.77730529999999998</v>
      </c>
      <c r="DC327">
        <v>32.706989999999998</v>
      </c>
      <c r="DD327" s="1">
        <v>6.5092869999999999E-3</v>
      </c>
      <c r="DE327">
        <v>2.2325810000000001</v>
      </c>
      <c r="DF327">
        <v>0.77544519999999995</v>
      </c>
      <c r="DG327">
        <v>35.44041</v>
      </c>
      <c r="DH327" s="1">
        <v>8.4497600000000006E-2</v>
      </c>
      <c r="DI327">
        <v>29.930579999999999</v>
      </c>
      <c r="DJ327">
        <v>0.7735474</v>
      </c>
      <c r="DK327">
        <v>39.706389999999999</v>
      </c>
      <c r="DL327">
        <v>0.65861049999999999</v>
      </c>
      <c r="DM327">
        <v>240.47649999999999</v>
      </c>
      <c r="DN327">
        <v>0.77144469999999998</v>
      </c>
      <c r="DO327">
        <v>44.11889</v>
      </c>
      <c r="DP327">
        <v>3.2803</v>
      </c>
      <c r="DQ327">
        <v>1232.8119999999999</v>
      </c>
      <c r="DR327">
        <v>0.76912329999999995</v>
      </c>
      <c r="DS327">
        <v>45.041119999999999</v>
      </c>
      <c r="DT327">
        <v>11.002090000000001</v>
      </c>
      <c r="DU327">
        <v>4248.75</v>
      </c>
      <c r="DV327">
        <v>0.76666900000000004</v>
      </c>
      <c r="DW327">
        <v>43.547640000000001</v>
      </c>
      <c r="DX327">
        <v>25.983440000000002</v>
      </c>
      <c r="DY327">
        <v>10293.9</v>
      </c>
      <c r="DZ327">
        <v>0.76390250000000004</v>
      </c>
      <c r="EA327">
        <v>41.984259999999999</v>
      </c>
      <c r="EB327">
        <v>44.954389999999997</v>
      </c>
      <c r="EC327">
        <v>18238.13</v>
      </c>
      <c r="ED327">
        <v>0.76081540000000003</v>
      </c>
      <c r="EE327">
        <v>40.395240000000001</v>
      </c>
      <c r="EF327">
        <v>59.00065</v>
      </c>
      <c r="EG327">
        <v>24475.91</v>
      </c>
      <c r="EH327">
        <v>0.75735370000000002</v>
      </c>
      <c r="EI327">
        <v>40.340809999999998</v>
      </c>
      <c r="EJ327">
        <v>60.62603</v>
      </c>
      <c r="EK327">
        <v>25680.97</v>
      </c>
      <c r="EL327">
        <v>0.75361809999999996</v>
      </c>
      <c r="EM327">
        <v>42.028799999999997</v>
      </c>
      <c r="EN327">
        <v>50.162939999999999</v>
      </c>
      <c r="EO327">
        <v>21669.34</v>
      </c>
      <c r="EP327">
        <v>0.74971589999999999</v>
      </c>
      <c r="EQ327">
        <v>45.448650000000001</v>
      </c>
      <c r="ER327">
        <v>34.288260000000001</v>
      </c>
      <c r="ES327">
        <v>15087.22</v>
      </c>
      <c r="ET327">
        <v>0.74588639999999995</v>
      </c>
      <c r="EU327">
        <v>48.449080000000002</v>
      </c>
      <c r="EV327">
        <v>19.820170000000001</v>
      </c>
      <c r="EW327">
        <v>8872.8739999999998</v>
      </c>
      <c r="EX327">
        <v>0.74235689999999999</v>
      </c>
      <c r="EY327">
        <v>48.429769999999998</v>
      </c>
      <c r="EZ327">
        <v>9.903492</v>
      </c>
      <c r="FA327">
        <v>4500.8379999999997</v>
      </c>
      <c r="FB327">
        <v>0.73908010000000002</v>
      </c>
      <c r="FC327">
        <v>46.915730000000003</v>
      </c>
      <c r="FD327">
        <v>4.355861</v>
      </c>
      <c r="FE327">
        <v>2007.3530000000001</v>
      </c>
      <c r="FF327">
        <v>0.73615560000000002</v>
      </c>
      <c r="FG327">
        <v>45.420879999999997</v>
      </c>
      <c r="FH327">
        <v>1.72051</v>
      </c>
      <c r="FI327">
        <v>802.86569999999995</v>
      </c>
      <c r="FJ327">
        <v>0.73347660000000003</v>
      </c>
      <c r="FK327">
        <v>44.125419999999998</v>
      </c>
      <c r="FL327">
        <v>0.62661339999999999</v>
      </c>
      <c r="FM327">
        <v>295.1216</v>
      </c>
      <c r="FN327">
        <v>0.73108580000000001</v>
      </c>
      <c r="FO327">
        <v>45.045009999999998</v>
      </c>
      <c r="FP327">
        <v>0.22200010000000001</v>
      </c>
      <c r="FQ327">
        <v>104.6994</v>
      </c>
      <c r="FR327">
        <v>0.72906939999999998</v>
      </c>
      <c r="FS327">
        <v>47.258929999999999</v>
      </c>
      <c r="FT327" s="1">
        <v>8.7182289999999996E-2</v>
      </c>
      <c r="FU327">
        <v>40.443190000000001</v>
      </c>
      <c r="FV327">
        <v>0.72744719999999996</v>
      </c>
      <c r="FW327">
        <v>49.793889999999998</v>
      </c>
      <c r="FX327" s="1">
        <v>4.7054220000000001E-2</v>
      </c>
      <c r="FY327">
        <v>21.017939999999999</v>
      </c>
      <c r="FZ327">
        <v>0.72613479999999997</v>
      </c>
      <c r="GA327">
        <v>50.878860000000003</v>
      </c>
      <c r="GB327" s="1">
        <v>3.6811160000000002E-2</v>
      </c>
      <c r="GC327">
        <v>15.95614</v>
      </c>
      <c r="GD327">
        <v>0.72506289999999995</v>
      </c>
      <c r="GE327">
        <v>50.610480000000003</v>
      </c>
      <c r="GF327" s="1">
        <v>3.47079E-2</v>
      </c>
      <c r="GG327">
        <v>14.898160000000001</v>
      </c>
      <c r="GH327">
        <v>0.72425660000000003</v>
      </c>
      <c r="GI327">
        <v>48.832230000000003</v>
      </c>
      <c r="GJ327" s="1">
        <v>3.4010779999999997E-2</v>
      </c>
      <c r="GK327">
        <v>14.596</v>
      </c>
      <c r="GL327">
        <v>0.72364119999999998</v>
      </c>
      <c r="GM327">
        <v>46.815600000000003</v>
      </c>
      <c r="GN327" s="1">
        <v>3.2883160000000002E-2</v>
      </c>
      <c r="GO327">
        <v>14.145250000000001</v>
      </c>
      <c r="GP327">
        <v>0.72317549999999997</v>
      </c>
      <c r="GQ327">
        <v>45.115020000000001</v>
      </c>
      <c r="GR327" s="1">
        <v>3.0999269999999999E-2</v>
      </c>
      <c r="GS327">
        <v>13.37153</v>
      </c>
      <c r="GT327">
        <v>0.72284079999999995</v>
      </c>
      <c r="GU327">
        <v>45.86412</v>
      </c>
      <c r="GV327" s="1">
        <v>2.8426699999999999E-2</v>
      </c>
      <c r="GW327">
        <v>12.296250000000001</v>
      </c>
      <c r="GX327">
        <v>0.72258929999999999</v>
      </c>
      <c r="GY327">
        <v>48.047069999999998</v>
      </c>
      <c r="GZ327" s="1">
        <v>2.5294359999999998E-2</v>
      </c>
      <c r="HA327">
        <v>10.97573</v>
      </c>
      <c r="HB327">
        <v>0.72241379999999999</v>
      </c>
      <c r="HC327">
        <v>50.962240000000001</v>
      </c>
      <c r="HD327" s="1">
        <v>2.1786880000000002E-2</v>
      </c>
      <c r="HE327">
        <v>9.4832780000000003</v>
      </c>
      <c r="HF327">
        <v>0.72227160000000001</v>
      </c>
      <c r="HG327">
        <v>53.379199999999997</v>
      </c>
      <c r="HH327">
        <v>1.816193E-2</v>
      </c>
      <c r="HI327">
        <v>7.9299759999999999</v>
      </c>
      <c r="HJ327">
        <v>0.72220459999999997</v>
      </c>
      <c r="HK327">
        <v>52.87321</v>
      </c>
      <c r="HL327" s="1">
        <v>1.474696E-2</v>
      </c>
      <c r="HM327">
        <v>6.4528059999999998</v>
      </c>
      <c r="HN327">
        <v>0.72215269999999998</v>
      </c>
      <c r="HO327">
        <v>51.23151</v>
      </c>
      <c r="HP327" s="1">
        <v>1.182243E-2</v>
      </c>
      <c r="HQ327">
        <v>5.1764380000000001</v>
      </c>
      <c r="HR327">
        <v>0.72210750000000001</v>
      </c>
      <c r="HS327">
        <v>49.133330000000001</v>
      </c>
      <c r="HT327" s="1">
        <v>9.5311879999999995E-3</v>
      </c>
      <c r="HU327">
        <v>4.1683469999999998</v>
      </c>
      <c r="HV327">
        <v>0.72209429999999997</v>
      </c>
      <c r="HW327">
        <v>47.438459999999999</v>
      </c>
      <c r="HX327" s="1">
        <v>7.8651620000000002E-3</v>
      </c>
      <c r="HY327">
        <v>3.4308200000000002</v>
      </c>
      <c r="HZ327">
        <v>0.72206610000000004</v>
      </c>
      <c r="IA327">
        <v>48.645530000000001</v>
      </c>
      <c r="IB327" s="1">
        <v>6.713798E-3</v>
      </c>
      <c r="IC327">
        <v>2.919057</v>
      </c>
      <c r="ID327">
        <v>0.72205330000000001</v>
      </c>
      <c r="IE327">
        <v>52.812429999999999</v>
      </c>
      <c r="IF327" s="1">
        <v>5.9330700000000004E-3</v>
      </c>
      <c r="IG327">
        <v>2.5716410000000001</v>
      </c>
      <c r="IH327">
        <v>0.72204389999999996</v>
      </c>
      <c r="II327">
        <v>57.963059999999999</v>
      </c>
      <c r="IJ327" s="1">
        <v>5.3931769999999999E-3</v>
      </c>
      <c r="IK327">
        <v>2.3323019999999999</v>
      </c>
      <c r="IL327">
        <v>0.72201859999999995</v>
      </c>
      <c r="IM327">
        <v>60.543030000000002</v>
      </c>
      <c r="IN327" s="1">
        <v>5.0007920000000004E-3</v>
      </c>
      <c r="IO327">
        <v>2.1592259999999999</v>
      </c>
      <c r="IP327">
        <v>0.72202469999999996</v>
      </c>
      <c r="IQ327">
        <v>60.345390000000002</v>
      </c>
      <c r="IR327" s="1">
        <v>4.6941800000000001E-3</v>
      </c>
      <c r="IS327">
        <v>2.0250469999999998</v>
      </c>
      <c r="IT327">
        <v>0.72202120000000003</v>
      </c>
      <c r="IU327">
        <v>58.335529999999999</v>
      </c>
      <c r="IV327" s="1">
        <v>4.4392720000000002E-3</v>
      </c>
      <c r="IW327">
        <v>1.9139299999999999</v>
      </c>
      <c r="IX327">
        <v>0.72201649999999995</v>
      </c>
      <c r="IY327">
        <v>55.678049999999999</v>
      </c>
      <c r="IZ327" s="1">
        <v>4.2159559999999999E-3</v>
      </c>
      <c r="JA327">
        <v>1.817089</v>
      </c>
      <c r="JB327">
        <v>0.72201510000000002</v>
      </c>
      <c r="JC327">
        <v>53.292659999999998</v>
      </c>
      <c r="JD327" s="1">
        <v>4.0136779999999997E-3</v>
      </c>
      <c r="JE327">
        <v>1.7296830000000001</v>
      </c>
      <c r="JF327">
        <v>0.72200839999999999</v>
      </c>
      <c r="JG327">
        <v>53.361879999999999</v>
      </c>
      <c r="JH327" s="1">
        <v>3.8279049999999999E-3</v>
      </c>
      <c r="JI327">
        <v>1.649308</v>
      </c>
      <c r="JJ327">
        <v>0.72200350000000002</v>
      </c>
      <c r="JK327">
        <v>53.888100000000001</v>
      </c>
      <c r="JL327" s="1">
        <v>3.652134E-3</v>
      </c>
      <c r="JM327">
        <v>1.574411</v>
      </c>
      <c r="JN327">
        <v>0.72199990000000003</v>
      </c>
      <c r="JO327">
        <v>53.362850000000002</v>
      </c>
      <c r="JP327" s="1">
        <v>3.4801879999999999E-3</v>
      </c>
      <c r="JQ327">
        <v>1.504059</v>
      </c>
      <c r="JR327">
        <v>0.72199880000000005</v>
      </c>
      <c r="JS327">
        <v>52.73706</v>
      </c>
      <c r="JT327" s="1">
        <v>3.3186919999999998E-3</v>
      </c>
      <c r="JU327">
        <v>1.4378070000000001</v>
      </c>
      <c r="JV327">
        <v>0.72200690000000001</v>
      </c>
      <c r="JW327">
        <v>51.696599999999997</v>
      </c>
      <c r="JX327" s="1">
        <v>3.1669860000000001E-3</v>
      </c>
      <c r="JY327">
        <v>1.3753299999999999</v>
      </c>
      <c r="JZ327">
        <v>0.72200880000000001</v>
      </c>
      <c r="KA327">
        <v>50.024099999999997</v>
      </c>
      <c r="KB327" s="1">
        <v>3.0244989999999999E-3</v>
      </c>
      <c r="KC327">
        <v>1.3163149999999999</v>
      </c>
      <c r="KD327">
        <v>0.72200229999999999</v>
      </c>
      <c r="KE327">
        <v>48.474209999999999</v>
      </c>
      <c r="KF327" s="1">
        <v>2.8900480000000001E-3</v>
      </c>
      <c r="KG327">
        <v>1.260426</v>
      </c>
      <c r="KH327">
        <v>0.72201470000000001</v>
      </c>
      <c r="KI327">
        <v>46.859940000000002</v>
      </c>
      <c r="KJ327" s="1">
        <v>2.7633269999999999E-3</v>
      </c>
      <c r="KK327">
        <v>1.207565</v>
      </c>
      <c r="KL327">
        <v>0.72201000000000004</v>
      </c>
      <c r="KM327">
        <v>47.477820000000001</v>
      </c>
      <c r="KN327" s="1">
        <v>2.6435270000000001E-3</v>
      </c>
      <c r="KO327">
        <v>1.1574009999999999</v>
      </c>
      <c r="KP327">
        <v>0.72199820000000003</v>
      </c>
      <c r="KQ327">
        <v>51.281820000000003</v>
      </c>
      <c r="KR327" s="1">
        <v>2.5299910000000001E-3</v>
      </c>
      <c r="KS327">
        <v>1.1097729999999999</v>
      </c>
      <c r="KT327">
        <v>0.72200019999999998</v>
      </c>
      <c r="KU327">
        <v>56.607050000000001</v>
      </c>
      <c r="KV327" s="1">
        <v>2.4226719999999998E-3</v>
      </c>
      <c r="KW327">
        <v>1.0645500000000001</v>
      </c>
      <c r="KX327">
        <v>0.72200359999999997</v>
      </c>
      <c r="KY327">
        <v>59.780670000000001</v>
      </c>
      <c r="KZ327" s="1">
        <v>2.3210090000000002E-3</v>
      </c>
      <c r="LA327">
        <v>1.0215970000000001</v>
      </c>
      <c r="LB327">
        <v>0.72200120000000001</v>
      </c>
      <c r="LC327">
        <v>58.850619999999999</v>
      </c>
      <c r="LD327" s="1">
        <v>2.2248989999999998E-3</v>
      </c>
      <c r="LE327">
        <v>0.98080060000000002</v>
      </c>
      <c r="LF327">
        <v>0.72201079999999995</v>
      </c>
      <c r="LG327">
        <v>56.303629999999998</v>
      </c>
      <c r="LH327" s="1">
        <v>2.1337090000000001E-3</v>
      </c>
      <c r="LI327">
        <v>0.94209500000000002</v>
      </c>
      <c r="LJ327">
        <v>0.72201309999999996</v>
      </c>
      <c r="LK327">
        <v>53.936340000000001</v>
      </c>
      <c r="LL327" s="1">
        <v>2.0473259999999999E-3</v>
      </c>
      <c r="LM327">
        <v>0.9052711</v>
      </c>
      <c r="LN327">
        <v>0.72200180000000003</v>
      </c>
      <c r="LO327">
        <v>51.499490000000002</v>
      </c>
      <c r="LP327" s="1">
        <v>1.9650959999999999E-3</v>
      </c>
      <c r="LQ327">
        <v>0.87018240000000002</v>
      </c>
      <c r="LR327">
        <v>0.72201139999999997</v>
      </c>
      <c r="LS327">
        <v>50.933259999999997</v>
      </c>
      <c r="LT327" s="1">
        <v>1.886892E-3</v>
      </c>
      <c r="LU327">
        <v>0.83668529999999997</v>
      </c>
      <c r="LV327">
        <v>0.72200560000000003</v>
      </c>
      <c r="LW327">
        <v>52.243369999999999</v>
      </c>
      <c r="LX327" s="1">
        <v>1.812332E-3</v>
      </c>
      <c r="LY327">
        <v>0.80471000000000004</v>
      </c>
      <c r="LZ327">
        <v>0.72198019999999996</v>
      </c>
      <c r="MA327">
        <v>53.14199</v>
      </c>
      <c r="MB327" s="1">
        <v>1.7412580000000001E-3</v>
      </c>
      <c r="MC327">
        <v>0.77417829999999999</v>
      </c>
      <c r="MD327">
        <v>0.72201119999999996</v>
      </c>
      <c r="ME327">
        <v>53.472839999999998</v>
      </c>
      <c r="MF327" s="1">
        <v>1.6734600000000001E-3</v>
      </c>
      <c r="MG327">
        <v>0.74499870000000001</v>
      </c>
      <c r="MH327">
        <v>0.72198229999999997</v>
      </c>
      <c r="MI327">
        <v>52.870480000000001</v>
      </c>
      <c r="MJ327" s="1">
        <v>1.6086869999999999E-3</v>
      </c>
      <c r="MK327">
        <v>0.71714679999999997</v>
      </c>
      <c r="ML327">
        <v>0.72198370000000001</v>
      </c>
      <c r="MM327">
        <v>50.378279999999997</v>
      </c>
      <c r="MN327" s="1">
        <v>1.5465489999999999E-3</v>
      </c>
      <c r="MO327">
        <v>0.69048050000000005</v>
      </c>
      <c r="MP327">
        <v>0.72198649999999998</v>
      </c>
      <c r="MQ327">
        <v>48.416600000000003</v>
      </c>
      <c r="MR327" s="1">
        <v>1.4872100000000001E-3</v>
      </c>
      <c r="MS327">
        <v>0.66497729999999999</v>
      </c>
      <c r="MT327">
        <v>0.72198419999999996</v>
      </c>
      <c r="MU327">
        <v>46.947229999999998</v>
      </c>
      <c r="MV327" s="1">
        <v>1.4304960000000001E-3</v>
      </c>
      <c r="MW327">
        <v>0.64058329999999997</v>
      </c>
      <c r="MX327">
        <v>0.72198510000000005</v>
      </c>
      <c r="MY327">
        <v>47.31138</v>
      </c>
      <c r="MZ327" s="1">
        <v>1.3764490000000001E-3</v>
      </c>
      <c r="NA327">
        <v>0.61724100000000004</v>
      </c>
      <c r="NB327">
        <v>0.721974</v>
      </c>
      <c r="NC327">
        <v>48.852710000000002</v>
      </c>
      <c r="ND327" s="1">
        <v>1.3246200000000001E-3</v>
      </c>
      <c r="NE327">
        <v>0.59483719999999995</v>
      </c>
      <c r="NF327">
        <v>0.72198410000000002</v>
      </c>
      <c r="NG327">
        <v>51.927680000000002</v>
      </c>
      <c r="NH327" s="1">
        <v>1.2749770000000001E-3</v>
      </c>
      <c r="NI327">
        <v>0.57335139999999996</v>
      </c>
      <c r="NJ327">
        <v>0.72198620000000002</v>
      </c>
      <c r="NK327">
        <v>55.321179999999998</v>
      </c>
      <c r="NL327" s="1">
        <v>1.227503E-3</v>
      </c>
      <c r="NM327">
        <v>0.55276639999999999</v>
      </c>
      <c r="NN327">
        <v>0.72198439999999997</v>
      </c>
      <c r="NO327">
        <v>55.677199999999999</v>
      </c>
      <c r="NP327" s="1">
        <v>1.182076E-3</v>
      </c>
      <c r="NQ327">
        <v>0.53300700000000001</v>
      </c>
      <c r="NR327">
        <v>0.72197440000000002</v>
      </c>
      <c r="NS327">
        <v>52.963790000000003</v>
      </c>
      <c r="NT327" s="1">
        <v>1.1386339999999999E-3</v>
      </c>
      <c r="NU327">
        <v>0.51410460000000002</v>
      </c>
      <c r="NV327">
        <v>0.72198189999999995</v>
      </c>
      <c r="NW327">
        <v>50.368049999999997</v>
      </c>
      <c r="NX327" s="1">
        <v>1.097141E-3</v>
      </c>
      <c r="NY327">
        <v>0.49599470000000001</v>
      </c>
      <c r="NZ327">
        <v>0.72196380000000004</v>
      </c>
      <c r="OA327">
        <v>47.898009999999999</v>
      </c>
      <c r="OB327" s="1">
        <v>1.0575770000000001E-3</v>
      </c>
      <c r="OC327">
        <v>0.4786318</v>
      </c>
      <c r="OD327">
        <v>0.72196749999999998</v>
      </c>
      <c r="OE327">
        <v>47.518729999999998</v>
      </c>
      <c r="OF327" s="1">
        <v>1.019856E-3</v>
      </c>
      <c r="OG327">
        <v>0.46202209999999999</v>
      </c>
      <c r="OH327">
        <v>0.72197429999999996</v>
      </c>
      <c r="OI327">
        <v>47.415619999999997</v>
      </c>
      <c r="OJ327" s="1">
        <v>9.8369129999999996E-4</v>
      </c>
      <c r="OK327">
        <v>0.44604890000000003</v>
      </c>
    </row>
    <row r="328" spans="1:401" x14ac:dyDescent="0.35">
      <c r="A328">
        <v>334</v>
      </c>
      <c r="B328" t="s">
        <v>4</v>
      </c>
      <c r="C328" t="s">
        <v>181</v>
      </c>
      <c r="D328" t="s">
        <v>334</v>
      </c>
      <c r="E328">
        <v>702.39639999999997</v>
      </c>
      <c r="F328">
        <v>0.51657839999999999</v>
      </c>
      <c r="G328">
        <v>27.509060000000002</v>
      </c>
      <c r="H328">
        <v>0</v>
      </c>
      <c r="I328">
        <v>0</v>
      </c>
      <c r="J328">
        <v>0.51451519999999995</v>
      </c>
      <c r="K328">
        <v>27.723960000000002</v>
      </c>
      <c r="L328">
        <v>0</v>
      </c>
      <c r="M328">
        <v>0</v>
      </c>
      <c r="N328">
        <v>0.51254230000000001</v>
      </c>
      <c r="O328">
        <v>27.536829999999998</v>
      </c>
      <c r="P328">
        <v>0</v>
      </c>
      <c r="Q328">
        <v>0</v>
      </c>
      <c r="R328">
        <v>0.51061449999999997</v>
      </c>
      <c r="S328">
        <v>28.49691</v>
      </c>
      <c r="T328">
        <v>0</v>
      </c>
      <c r="U328">
        <v>0</v>
      </c>
      <c r="V328">
        <v>0.50930129999999996</v>
      </c>
      <c r="W328">
        <v>29.417190000000002</v>
      </c>
      <c r="X328">
        <v>0</v>
      </c>
      <c r="Y328">
        <v>0</v>
      </c>
      <c r="Z328">
        <v>0.50787179999999998</v>
      </c>
      <c r="AA328">
        <v>29.593129999999999</v>
      </c>
      <c r="AB328">
        <v>0</v>
      </c>
      <c r="AC328">
        <v>0</v>
      </c>
      <c r="AD328">
        <v>0.50635830000000004</v>
      </c>
      <c r="AE328">
        <v>29.26482</v>
      </c>
      <c r="AF328">
        <v>0</v>
      </c>
      <c r="AG328">
        <v>0</v>
      </c>
      <c r="AH328">
        <v>0.50544699999999998</v>
      </c>
      <c r="AI328">
        <v>28.65399</v>
      </c>
      <c r="AJ328">
        <v>0</v>
      </c>
      <c r="AK328">
        <v>0</v>
      </c>
      <c r="AL328">
        <v>0.50409230000000005</v>
      </c>
      <c r="AM328">
        <v>28.164750000000002</v>
      </c>
      <c r="AN328">
        <v>0</v>
      </c>
      <c r="AO328">
        <v>0</v>
      </c>
      <c r="AP328">
        <v>0.50260629999999995</v>
      </c>
      <c r="AQ328">
        <v>29.162769999999998</v>
      </c>
      <c r="AR328">
        <v>0</v>
      </c>
      <c r="AS328">
        <v>0</v>
      </c>
      <c r="AT328">
        <v>0.50113620000000003</v>
      </c>
      <c r="AU328">
        <v>31.012899999999998</v>
      </c>
      <c r="AV328">
        <v>0</v>
      </c>
      <c r="AW328">
        <v>0</v>
      </c>
      <c r="AX328">
        <v>0.49968360000000001</v>
      </c>
      <c r="AY328">
        <v>33.278120000000001</v>
      </c>
      <c r="AZ328">
        <v>0</v>
      </c>
      <c r="BA328">
        <v>0</v>
      </c>
      <c r="BB328">
        <v>0.49844870000000002</v>
      </c>
      <c r="BC328">
        <v>35.063630000000003</v>
      </c>
      <c r="BD328">
        <v>0</v>
      </c>
      <c r="BE328">
        <v>0</v>
      </c>
      <c r="BF328">
        <v>0.49700539999999999</v>
      </c>
      <c r="BG328">
        <v>35.10519</v>
      </c>
      <c r="BH328">
        <v>0</v>
      </c>
      <c r="BI328">
        <v>0</v>
      </c>
      <c r="BJ328">
        <v>0.49544589999999999</v>
      </c>
      <c r="BK328">
        <v>34.221119999999999</v>
      </c>
      <c r="BL328">
        <v>0</v>
      </c>
      <c r="BM328">
        <v>0</v>
      </c>
      <c r="BN328">
        <v>0.49433660000000001</v>
      </c>
      <c r="BO328">
        <v>33.384659999999997</v>
      </c>
      <c r="BP328">
        <v>0</v>
      </c>
      <c r="BQ328">
        <v>0</v>
      </c>
      <c r="BR328">
        <v>0.4931683</v>
      </c>
      <c r="BS328">
        <v>32.699300000000001</v>
      </c>
      <c r="BT328">
        <v>0</v>
      </c>
      <c r="BU328">
        <v>0</v>
      </c>
      <c r="BV328">
        <v>0.49205500000000002</v>
      </c>
      <c r="BW328">
        <v>33.283880000000003</v>
      </c>
      <c r="BX328" s="1">
        <v>3.0006260000000002E-34</v>
      </c>
      <c r="BY328" s="1">
        <v>9.7501139999999995E-32</v>
      </c>
      <c r="BZ328">
        <v>0.49094719999999997</v>
      </c>
      <c r="CA328">
        <v>34.068579999999997</v>
      </c>
      <c r="CB328" s="1">
        <v>6.1015539999999998E-25</v>
      </c>
      <c r="CC328" s="1">
        <v>1.603265E-22</v>
      </c>
      <c r="CD328">
        <v>0.4899327</v>
      </c>
      <c r="CE328">
        <v>34.404800000000002</v>
      </c>
      <c r="CF328" s="1">
        <v>3.202944E-19</v>
      </c>
      <c r="CG328" s="1">
        <v>1.0467330000000001E-16</v>
      </c>
      <c r="CH328">
        <v>0.48916609999999999</v>
      </c>
      <c r="CI328">
        <v>34.442430000000002</v>
      </c>
      <c r="CJ328" s="1">
        <v>4.161676E-14</v>
      </c>
      <c r="CK328" s="1">
        <v>1.142566E-11</v>
      </c>
      <c r="CL328">
        <v>0.48823569999999999</v>
      </c>
      <c r="CM328">
        <v>33.309829999999998</v>
      </c>
      <c r="CN328" s="1">
        <v>8.0797789999999999E-11</v>
      </c>
      <c r="CO328" s="1">
        <v>2.2599110000000001E-8</v>
      </c>
      <c r="CP328">
        <v>0.4874598</v>
      </c>
      <c r="CQ328">
        <v>32.320770000000003</v>
      </c>
      <c r="CR328" s="1">
        <v>2.9559929999999999E-8</v>
      </c>
      <c r="CS328" s="1">
        <v>8.4226020000000001E-6</v>
      </c>
      <c r="CT328">
        <v>0.48685469999999997</v>
      </c>
      <c r="CU328">
        <v>31.45513</v>
      </c>
      <c r="CV328" s="1">
        <v>3.530688E-6</v>
      </c>
      <c r="CW328" s="1">
        <v>1.0244340000000001E-3</v>
      </c>
      <c r="CX328">
        <v>0.48632330000000001</v>
      </c>
      <c r="CY328">
        <v>31.223990000000001</v>
      </c>
      <c r="CZ328" s="1">
        <v>1.786239E-4</v>
      </c>
      <c r="DA328" s="1">
        <v>5.2750480000000002E-2</v>
      </c>
      <c r="DB328">
        <v>0.48581649999999998</v>
      </c>
      <c r="DC328">
        <v>32.670560000000002</v>
      </c>
      <c r="DD328" s="1">
        <v>4.4797709999999996E-3</v>
      </c>
      <c r="DE328">
        <v>1.3438909999999999</v>
      </c>
      <c r="DF328">
        <v>0.48528300000000002</v>
      </c>
      <c r="DG328">
        <v>35.425400000000003</v>
      </c>
      <c r="DH328">
        <v>6.1973840000000002E-2</v>
      </c>
      <c r="DI328">
        <v>18.856870000000001</v>
      </c>
      <c r="DJ328">
        <v>0.4846916</v>
      </c>
      <c r="DK328">
        <v>39.709899999999998</v>
      </c>
      <c r="DL328">
        <v>0.5118104</v>
      </c>
      <c r="DM328">
        <v>157.83000000000001</v>
      </c>
      <c r="DN328">
        <v>0.48403249999999998</v>
      </c>
      <c r="DO328">
        <v>44.165999999999997</v>
      </c>
      <c r="DP328">
        <v>2.687754</v>
      </c>
      <c r="DQ328">
        <v>839.60029999999995</v>
      </c>
      <c r="DR328">
        <v>0.48324859999999997</v>
      </c>
      <c r="DS328">
        <v>45.104649999999999</v>
      </c>
      <c r="DT328">
        <v>9.4640869999999993</v>
      </c>
      <c r="DU328">
        <v>2992.5419999999999</v>
      </c>
      <c r="DV328">
        <v>0.48249540000000002</v>
      </c>
      <c r="DW328">
        <v>43.610729999999997</v>
      </c>
      <c r="DX328">
        <v>23.377050000000001</v>
      </c>
      <c r="DY328">
        <v>7476.1509999999998</v>
      </c>
      <c r="DZ328">
        <v>0.48161399999999999</v>
      </c>
      <c r="EA328">
        <v>42.066940000000002</v>
      </c>
      <c r="EB328">
        <v>42.149639999999998</v>
      </c>
      <c r="EC328">
        <v>13621.86</v>
      </c>
      <c r="ED328">
        <v>0.48062539999999998</v>
      </c>
      <c r="EE328">
        <v>40.470129999999997</v>
      </c>
      <c r="EF328">
        <v>57.453699999999998</v>
      </c>
      <c r="EG328">
        <v>18752.240000000002</v>
      </c>
      <c r="EH328">
        <v>0.4795412</v>
      </c>
      <c r="EI328">
        <v>40.339649999999999</v>
      </c>
      <c r="EJ328">
        <v>61.119250000000001</v>
      </c>
      <c r="EK328">
        <v>20135.97</v>
      </c>
      <c r="EL328">
        <v>0.47836640000000002</v>
      </c>
      <c r="EM328">
        <v>42.032170000000001</v>
      </c>
      <c r="EN328">
        <v>52.203339999999997</v>
      </c>
      <c r="EO328">
        <v>17353.05</v>
      </c>
      <c r="EP328">
        <v>0.47713990000000001</v>
      </c>
      <c r="EQ328">
        <v>45.486840000000001</v>
      </c>
      <c r="ER328">
        <v>36.726089999999999</v>
      </c>
      <c r="ES328">
        <v>12314.94</v>
      </c>
      <c r="ET328">
        <v>0.47599079999999999</v>
      </c>
      <c r="EU328">
        <v>48.511839999999999</v>
      </c>
      <c r="EV328">
        <v>21.790489999999998</v>
      </c>
      <c r="EW328">
        <v>7368.518</v>
      </c>
      <c r="EX328">
        <v>0.47505380000000003</v>
      </c>
      <c r="EY328">
        <v>48.46902</v>
      </c>
      <c r="EZ328">
        <v>11.146570000000001</v>
      </c>
      <c r="FA328">
        <v>3796.19</v>
      </c>
      <c r="FB328">
        <v>0.4741185</v>
      </c>
      <c r="FC328">
        <v>46.95449</v>
      </c>
      <c r="FD328">
        <v>5.0055730000000001</v>
      </c>
      <c r="FE328">
        <v>1716.605</v>
      </c>
      <c r="FF328">
        <v>0.47293550000000001</v>
      </c>
      <c r="FG328">
        <v>45.48122</v>
      </c>
      <c r="FH328">
        <v>2.0128200000000001</v>
      </c>
      <c r="FI328">
        <v>694.80989999999997</v>
      </c>
      <c r="FJ328">
        <v>0.47186319999999998</v>
      </c>
      <c r="FK328">
        <v>44.179639999999999</v>
      </c>
      <c r="FL328">
        <v>0.74249600000000004</v>
      </c>
      <c r="FM328">
        <v>257.6302</v>
      </c>
      <c r="FN328">
        <v>0.4708946</v>
      </c>
      <c r="FO328">
        <v>45.018329999999999</v>
      </c>
      <c r="FP328">
        <v>0.26314300000000002</v>
      </c>
      <c r="FQ328">
        <v>91.499600000000001</v>
      </c>
      <c r="FR328">
        <v>0.4700762</v>
      </c>
      <c r="FS328">
        <v>47.217149999999997</v>
      </c>
      <c r="FT328">
        <v>0.10032339999999999</v>
      </c>
      <c r="FU328">
        <v>34.734990000000003</v>
      </c>
      <c r="FV328">
        <v>0.46945759999999997</v>
      </c>
      <c r="FW328">
        <v>49.752400000000002</v>
      </c>
      <c r="FX328" s="1">
        <v>5.0761170000000001E-2</v>
      </c>
      <c r="FY328">
        <v>17.328620000000001</v>
      </c>
      <c r="FZ328">
        <v>0.46895690000000001</v>
      </c>
      <c r="GA328">
        <v>50.865540000000003</v>
      </c>
      <c r="GB328" s="1">
        <v>3.7672339999999999E-2</v>
      </c>
      <c r="GC328">
        <v>12.696719999999999</v>
      </c>
      <c r="GD328">
        <v>0.46855279999999999</v>
      </c>
      <c r="GE328">
        <v>50.62097</v>
      </c>
      <c r="GF328" s="1">
        <v>3.4872300000000002E-2</v>
      </c>
      <c r="GG328">
        <v>11.702719999999999</v>
      </c>
      <c r="GH328">
        <v>0.46825830000000002</v>
      </c>
      <c r="GI328">
        <v>48.896560000000001</v>
      </c>
      <c r="GJ328" s="1">
        <v>3.4120730000000002E-2</v>
      </c>
      <c r="GK328">
        <v>11.4521</v>
      </c>
      <c r="GL328">
        <v>0.46800550000000002</v>
      </c>
      <c r="GM328">
        <v>46.890549999999998</v>
      </c>
      <c r="GN328">
        <v>3.3096920000000002E-2</v>
      </c>
      <c r="GO328">
        <v>11.12312</v>
      </c>
      <c r="GP328">
        <v>0.46782000000000001</v>
      </c>
      <c r="GQ328">
        <v>45.188499999999998</v>
      </c>
      <c r="GR328" s="1">
        <v>3.1330629999999998E-2</v>
      </c>
      <c r="GS328">
        <v>10.544589999999999</v>
      </c>
      <c r="GT328">
        <v>0.46771259999999998</v>
      </c>
      <c r="GU328">
        <v>45.898040000000002</v>
      </c>
      <c r="GV328" s="1">
        <v>2.8859760000000002E-2</v>
      </c>
      <c r="GW328">
        <v>9.7262419999999992</v>
      </c>
      <c r="GX328">
        <v>0.46762330000000002</v>
      </c>
      <c r="GY328">
        <v>48.054389999999998</v>
      </c>
      <c r="GZ328" s="1">
        <v>2.580617E-2</v>
      </c>
      <c r="HA328">
        <v>8.7103999999999999</v>
      </c>
      <c r="HB328">
        <v>0.46757080000000001</v>
      </c>
      <c r="HC328">
        <v>50.948639999999997</v>
      </c>
      <c r="HD328" s="1">
        <v>2.2345589999999999E-2</v>
      </c>
      <c r="HE328">
        <v>7.5527699999999998</v>
      </c>
      <c r="HF328">
        <v>0.46751179999999998</v>
      </c>
      <c r="HG328">
        <v>53.365859999999998</v>
      </c>
      <c r="HH328" s="1">
        <v>1.8721290000000002E-2</v>
      </c>
      <c r="HI328">
        <v>6.336938</v>
      </c>
      <c r="HJ328">
        <v>0.46749350000000001</v>
      </c>
      <c r="HK328">
        <v>52.907389999999999</v>
      </c>
      <c r="HL328" s="1">
        <v>1.525642E-2</v>
      </c>
      <c r="HM328">
        <v>5.1693829999999998</v>
      </c>
      <c r="HN328">
        <v>0.46745629999999999</v>
      </c>
      <c r="HO328">
        <v>51.284849999999999</v>
      </c>
      <c r="HP328">
        <v>1.2244E-2</v>
      </c>
      <c r="HQ328">
        <v>4.1502340000000002</v>
      </c>
      <c r="HR328">
        <v>0.46745819999999999</v>
      </c>
      <c r="HS328">
        <v>49.222270000000002</v>
      </c>
      <c r="HT328" s="1">
        <v>9.8515440000000003E-3</v>
      </c>
      <c r="HU328">
        <v>3.3379729999999999</v>
      </c>
      <c r="HV328">
        <v>0.46743570000000001</v>
      </c>
      <c r="HW328">
        <v>47.508940000000003</v>
      </c>
      <c r="HX328" s="1">
        <v>8.0927440000000007E-3</v>
      </c>
      <c r="HY328">
        <v>2.7393360000000002</v>
      </c>
      <c r="HZ328">
        <v>0.46742359999999999</v>
      </c>
      <c r="IA328">
        <v>48.649880000000003</v>
      </c>
      <c r="IB328" s="1">
        <v>6.8691359999999996E-3</v>
      </c>
      <c r="IC328">
        <v>2.3220149999999999</v>
      </c>
      <c r="ID328">
        <v>0.46743109999999999</v>
      </c>
      <c r="IE328">
        <v>52.802639999999997</v>
      </c>
      <c r="IF328" s="1">
        <v>6.0386750000000003E-3</v>
      </c>
      <c r="IG328">
        <v>2.0385200000000001</v>
      </c>
      <c r="IH328">
        <v>0.46742929999999999</v>
      </c>
      <c r="II328">
        <v>57.948320000000002</v>
      </c>
      <c r="IJ328" s="1">
        <v>5.4672009999999997E-3</v>
      </c>
      <c r="IK328">
        <v>1.8438140000000001</v>
      </c>
      <c r="IL328">
        <v>0.4674121</v>
      </c>
      <c r="IM328">
        <v>60.539389999999997</v>
      </c>
      <c r="IN328" s="1">
        <v>5.0560529999999996E-3</v>
      </c>
      <c r="IO328">
        <v>1.7038899999999999</v>
      </c>
      <c r="IP328">
        <v>0.46742159999999999</v>
      </c>
      <c r="IQ328">
        <v>60.363779999999998</v>
      </c>
      <c r="IR328" s="1">
        <v>4.7384080000000004E-3</v>
      </c>
      <c r="IS328">
        <v>1.596274</v>
      </c>
      <c r="IT328">
        <v>0.4674162</v>
      </c>
      <c r="IU328">
        <v>58.420760000000001</v>
      </c>
      <c r="IV328" s="1">
        <v>4.4769140000000002E-3</v>
      </c>
      <c r="IW328">
        <v>1.5077179999999999</v>
      </c>
      <c r="IX328">
        <v>0.4674277</v>
      </c>
      <c r="IY328">
        <v>55.804169999999999</v>
      </c>
      <c r="IZ328" s="1">
        <v>4.2493770000000004E-3</v>
      </c>
      <c r="JA328">
        <v>1.4309000000000001</v>
      </c>
      <c r="JB328">
        <v>0.4674276</v>
      </c>
      <c r="JC328">
        <v>53.394219999999997</v>
      </c>
      <c r="JD328" s="1">
        <v>4.0441180000000002E-3</v>
      </c>
      <c r="JE328">
        <v>1.361756</v>
      </c>
      <c r="JF328">
        <v>0.46742250000000002</v>
      </c>
      <c r="JG328">
        <v>53.400399999999998</v>
      </c>
      <c r="JH328" s="1">
        <v>3.8560629999999999E-3</v>
      </c>
      <c r="JI328">
        <v>1.298276</v>
      </c>
      <c r="JJ328">
        <v>0.46742250000000002</v>
      </c>
      <c r="JK328">
        <v>53.902610000000003</v>
      </c>
      <c r="JL328" s="1">
        <v>3.6785569999999998E-3</v>
      </c>
      <c r="JM328">
        <v>1.2392129999999999</v>
      </c>
      <c r="JN328">
        <v>0.46742050000000002</v>
      </c>
      <c r="JO328">
        <v>53.372399999999999</v>
      </c>
      <c r="JP328" s="1">
        <v>3.504928E-3</v>
      </c>
      <c r="JQ328">
        <v>1.18374</v>
      </c>
      <c r="JR328">
        <v>0.46742410000000001</v>
      </c>
      <c r="JS328">
        <v>52.733699999999999</v>
      </c>
      <c r="JT328" s="1">
        <v>3.3419930000000001E-3</v>
      </c>
      <c r="JU328">
        <v>1.1315280000000001</v>
      </c>
      <c r="JV328">
        <v>0.46740290000000001</v>
      </c>
      <c r="JW328">
        <v>51.743859999999998</v>
      </c>
      <c r="JX328" s="1">
        <v>3.188874E-3</v>
      </c>
      <c r="JY328">
        <v>1.082295</v>
      </c>
      <c r="JZ328">
        <v>0.46740340000000002</v>
      </c>
      <c r="KA328">
        <v>50.091230000000003</v>
      </c>
      <c r="KB328" s="1">
        <v>3.045117E-3</v>
      </c>
      <c r="KC328">
        <v>1.035787</v>
      </c>
      <c r="KD328">
        <v>0.46742669999999997</v>
      </c>
      <c r="KE328">
        <v>48.522379999999998</v>
      </c>
      <c r="KF328" s="1">
        <v>2.9096130000000001E-3</v>
      </c>
      <c r="KG328">
        <v>0.99176960000000003</v>
      </c>
      <c r="KH328">
        <v>0.4674104</v>
      </c>
      <c r="KI328">
        <v>46.911819999999999</v>
      </c>
      <c r="KJ328" s="1">
        <v>2.7817929999999999E-3</v>
      </c>
      <c r="KK328">
        <v>0.95012350000000001</v>
      </c>
      <c r="KL328">
        <v>0.4674064</v>
      </c>
      <c r="KM328">
        <v>47.505229999999997</v>
      </c>
      <c r="KN328" s="1">
        <v>2.6610100000000001E-3</v>
      </c>
      <c r="KO328">
        <v>0.91061329999999996</v>
      </c>
      <c r="KP328">
        <v>0.46740159999999997</v>
      </c>
      <c r="KQ328">
        <v>51.306080000000001</v>
      </c>
      <c r="KR328" s="1">
        <v>2.5465599999999998E-3</v>
      </c>
      <c r="KS328">
        <v>0.8731042</v>
      </c>
      <c r="KT328">
        <v>0.46740540000000003</v>
      </c>
      <c r="KU328">
        <v>56.622230000000002</v>
      </c>
      <c r="KV328" s="1">
        <v>2.438394E-3</v>
      </c>
      <c r="KW328">
        <v>0.83749180000000001</v>
      </c>
      <c r="KX328">
        <v>0.46740690000000001</v>
      </c>
      <c r="KY328">
        <v>59.779989999999998</v>
      </c>
      <c r="KZ328" s="1">
        <v>2.3359050000000001E-3</v>
      </c>
      <c r="LA328">
        <v>0.80366210000000005</v>
      </c>
      <c r="LB328">
        <v>0.46740359999999997</v>
      </c>
      <c r="LC328">
        <v>58.856479999999998</v>
      </c>
      <c r="LD328" s="1">
        <v>2.239001E-3</v>
      </c>
      <c r="LE328">
        <v>0.7715284</v>
      </c>
      <c r="LF328">
        <v>0.46739069999999999</v>
      </c>
      <c r="LG328">
        <v>56.356169999999999</v>
      </c>
      <c r="LH328" s="1">
        <v>2.1470859999999999E-3</v>
      </c>
      <c r="LI328">
        <v>0.74105750000000004</v>
      </c>
      <c r="LJ328">
        <v>0.46740809999999999</v>
      </c>
      <c r="LK328">
        <v>54.039259999999999</v>
      </c>
      <c r="LL328" s="1">
        <v>2.060091E-3</v>
      </c>
      <c r="LM328">
        <v>0.71207370000000003</v>
      </c>
      <c r="LN328">
        <v>0.46740379999999998</v>
      </c>
      <c r="LO328">
        <v>51.584589999999999</v>
      </c>
      <c r="LP328" s="1">
        <v>1.97723E-3</v>
      </c>
      <c r="LQ328">
        <v>0.68444269999999996</v>
      </c>
      <c r="LR328">
        <v>0.46738829999999998</v>
      </c>
      <c r="LS328">
        <v>50.928789999999999</v>
      </c>
      <c r="LT328" s="1">
        <v>1.8984379999999999E-3</v>
      </c>
      <c r="LU328">
        <v>0.6580703</v>
      </c>
      <c r="LV328">
        <v>0.46738849999999998</v>
      </c>
      <c r="LW328">
        <v>52.228819999999999</v>
      </c>
      <c r="LX328" s="1">
        <v>1.823348E-3</v>
      </c>
      <c r="LY328">
        <v>0.63290599999999997</v>
      </c>
      <c r="LZ328">
        <v>0.46738790000000002</v>
      </c>
      <c r="MA328">
        <v>53.144759999999998</v>
      </c>
      <c r="MB328" s="1">
        <v>1.751762E-3</v>
      </c>
      <c r="MC328">
        <v>0.60886799999999996</v>
      </c>
      <c r="MD328">
        <v>0.46739589999999998</v>
      </c>
      <c r="ME328">
        <v>53.493630000000003</v>
      </c>
      <c r="MF328" s="1">
        <v>1.6835000000000001E-3</v>
      </c>
      <c r="MG328">
        <v>0.58591400000000005</v>
      </c>
      <c r="MH328">
        <v>0.46738479999999999</v>
      </c>
      <c r="MI328">
        <v>52.907809999999998</v>
      </c>
      <c r="MJ328" s="1">
        <v>1.618261E-3</v>
      </c>
      <c r="MK328">
        <v>0.56398539999999997</v>
      </c>
      <c r="ML328">
        <v>0.46738679999999999</v>
      </c>
      <c r="MM328">
        <v>50.461680000000001</v>
      </c>
      <c r="MN328" s="1">
        <v>1.555694E-3</v>
      </c>
      <c r="MO328">
        <v>0.54300179999999998</v>
      </c>
      <c r="MP328">
        <v>0.46738570000000002</v>
      </c>
      <c r="MQ328">
        <v>48.467579999999998</v>
      </c>
      <c r="MR328" s="1">
        <v>1.4959400000000001E-3</v>
      </c>
      <c r="MS328">
        <v>0.52293540000000005</v>
      </c>
      <c r="MT328">
        <v>0.46738980000000002</v>
      </c>
      <c r="MU328">
        <v>46.997950000000003</v>
      </c>
      <c r="MV328" s="1">
        <v>1.4388319999999999E-3</v>
      </c>
      <c r="MW328">
        <v>0.50373789999999996</v>
      </c>
      <c r="MX328">
        <v>0.46738869999999999</v>
      </c>
      <c r="MY328">
        <v>47.313510000000001</v>
      </c>
      <c r="MZ328" s="1">
        <v>1.384429E-3</v>
      </c>
      <c r="NA328">
        <v>0.48537380000000002</v>
      </c>
      <c r="NB328">
        <v>0.46738659999999999</v>
      </c>
      <c r="NC328">
        <v>48.831719999999997</v>
      </c>
      <c r="ND328" s="1">
        <v>1.33227E-3</v>
      </c>
      <c r="NE328">
        <v>0.46774510000000002</v>
      </c>
      <c r="NF328">
        <v>0.46738629999999998</v>
      </c>
      <c r="NG328">
        <v>51.889229999999998</v>
      </c>
      <c r="NH328" s="1">
        <v>1.282299E-3</v>
      </c>
      <c r="NI328">
        <v>0.45084429999999998</v>
      </c>
      <c r="NJ328">
        <v>0.46739069999999999</v>
      </c>
      <c r="NK328">
        <v>55.320720000000001</v>
      </c>
      <c r="NL328" s="1">
        <v>1.234511E-3</v>
      </c>
      <c r="NM328">
        <v>0.434645</v>
      </c>
      <c r="NN328">
        <v>0.46738960000000002</v>
      </c>
      <c r="NO328">
        <v>55.695439999999998</v>
      </c>
      <c r="NP328" s="1">
        <v>1.1887860000000001E-3</v>
      </c>
      <c r="NQ328">
        <v>0.41909940000000001</v>
      </c>
      <c r="NR328">
        <v>0.46738370000000001</v>
      </c>
      <c r="NS328">
        <v>53.016500000000001</v>
      </c>
      <c r="NT328" s="1">
        <v>1.1450430000000001E-3</v>
      </c>
      <c r="NU328">
        <v>0.40422279999999999</v>
      </c>
      <c r="NV328">
        <v>0.46738420000000003</v>
      </c>
      <c r="NW328">
        <v>50.447069999999997</v>
      </c>
      <c r="NX328" s="1">
        <v>1.103281E-3</v>
      </c>
      <c r="NY328">
        <v>0.3899765</v>
      </c>
      <c r="NZ328">
        <v>0.46738610000000003</v>
      </c>
      <c r="OA328">
        <v>48.036450000000002</v>
      </c>
      <c r="OB328" s="1">
        <v>1.063446E-3</v>
      </c>
      <c r="OC328">
        <v>0.37631100000000001</v>
      </c>
      <c r="OD328">
        <v>0.4673697</v>
      </c>
      <c r="OE328">
        <v>47.592280000000002</v>
      </c>
      <c r="OF328" s="1">
        <v>1.02546E-3</v>
      </c>
      <c r="OG328">
        <v>0.3632398</v>
      </c>
      <c r="OH328">
        <v>0.4673889</v>
      </c>
      <c r="OI328">
        <v>47.430579999999999</v>
      </c>
      <c r="OJ328" s="1">
        <v>9.8909400000000004E-4</v>
      </c>
      <c r="OK328">
        <v>0.3506802</v>
      </c>
    </row>
    <row r="329" spans="1:401" x14ac:dyDescent="0.35">
      <c r="A329">
        <v>335</v>
      </c>
      <c r="B329" t="s">
        <v>4</v>
      </c>
      <c r="C329" t="s">
        <v>181</v>
      </c>
      <c r="D329" t="s">
        <v>335</v>
      </c>
      <c r="E329">
        <v>866.76279999999997</v>
      </c>
      <c r="F329">
        <v>1.005128</v>
      </c>
      <c r="G329">
        <v>27.502079999999999</v>
      </c>
      <c r="H329">
        <v>0</v>
      </c>
      <c r="I329">
        <v>0</v>
      </c>
      <c r="J329">
        <v>0.99565119999999996</v>
      </c>
      <c r="K329">
        <v>27.705020000000001</v>
      </c>
      <c r="L329">
        <v>0</v>
      </c>
      <c r="M329">
        <v>0</v>
      </c>
      <c r="N329">
        <v>0.98641639999999997</v>
      </c>
      <c r="O329">
        <v>27.52177</v>
      </c>
      <c r="P329">
        <v>0</v>
      </c>
      <c r="Q329">
        <v>0</v>
      </c>
      <c r="R329">
        <v>0.97752649999999996</v>
      </c>
      <c r="S329">
        <v>28.437729999999998</v>
      </c>
      <c r="T329">
        <v>0</v>
      </c>
      <c r="U329">
        <v>0</v>
      </c>
      <c r="V329">
        <v>0.96903349999999999</v>
      </c>
      <c r="W329">
        <v>29.386189999999999</v>
      </c>
      <c r="X329">
        <v>0</v>
      </c>
      <c r="Y329">
        <v>0</v>
      </c>
      <c r="Z329">
        <v>0.96058279999999996</v>
      </c>
      <c r="AA329">
        <v>29.541709999999998</v>
      </c>
      <c r="AB329">
        <v>0</v>
      </c>
      <c r="AC329">
        <v>0</v>
      </c>
      <c r="AD329">
        <v>0.95230170000000003</v>
      </c>
      <c r="AE329">
        <v>29.23592</v>
      </c>
      <c r="AF329">
        <v>0</v>
      </c>
      <c r="AG329">
        <v>0</v>
      </c>
      <c r="AH329">
        <v>0.94488380000000005</v>
      </c>
      <c r="AI329">
        <v>28.649979999999999</v>
      </c>
      <c r="AJ329">
        <v>0</v>
      </c>
      <c r="AK329">
        <v>0</v>
      </c>
      <c r="AL329">
        <v>0.93676230000000005</v>
      </c>
      <c r="AM329">
        <v>28.167090000000002</v>
      </c>
      <c r="AN329">
        <v>0</v>
      </c>
      <c r="AO329">
        <v>0</v>
      </c>
      <c r="AP329">
        <v>0.92846720000000005</v>
      </c>
      <c r="AQ329">
        <v>29.15598</v>
      </c>
      <c r="AR329">
        <v>0</v>
      </c>
      <c r="AS329">
        <v>0</v>
      </c>
      <c r="AT329">
        <v>0.9209465</v>
      </c>
      <c r="AU329">
        <v>31.02364</v>
      </c>
      <c r="AV329">
        <v>0</v>
      </c>
      <c r="AW329">
        <v>0</v>
      </c>
      <c r="AX329">
        <v>0.91362549999999998</v>
      </c>
      <c r="AY329">
        <v>33.279339999999998</v>
      </c>
      <c r="AZ329">
        <v>0</v>
      </c>
      <c r="BA329">
        <v>0</v>
      </c>
      <c r="BB329">
        <v>0.90680400000000005</v>
      </c>
      <c r="BC329">
        <v>35.077060000000003</v>
      </c>
      <c r="BD329">
        <v>0</v>
      </c>
      <c r="BE329">
        <v>0</v>
      </c>
      <c r="BF329">
        <v>0.89970510000000004</v>
      </c>
      <c r="BG329">
        <v>35.126289999999997</v>
      </c>
      <c r="BH329">
        <v>0</v>
      </c>
      <c r="BI329">
        <v>0</v>
      </c>
      <c r="BJ329">
        <v>0.8924879</v>
      </c>
      <c r="BK329">
        <v>34.226550000000003</v>
      </c>
      <c r="BL329">
        <v>0</v>
      </c>
      <c r="BM329">
        <v>0</v>
      </c>
      <c r="BN329">
        <v>0.88611740000000006</v>
      </c>
      <c r="BO329">
        <v>33.400149999999996</v>
      </c>
      <c r="BP329">
        <v>0</v>
      </c>
      <c r="BQ329">
        <v>0</v>
      </c>
      <c r="BR329">
        <v>0.87959290000000001</v>
      </c>
      <c r="BS329">
        <v>32.703960000000002</v>
      </c>
      <c r="BT329">
        <v>0</v>
      </c>
      <c r="BU329">
        <v>0</v>
      </c>
      <c r="BV329">
        <v>0.87326409999999999</v>
      </c>
      <c r="BW329">
        <v>33.272060000000003</v>
      </c>
      <c r="BX329" s="1">
        <v>5.3208519999999999E-35</v>
      </c>
      <c r="BY329" s="1">
        <v>1.716824E-32</v>
      </c>
      <c r="BZ329">
        <v>0.86721110000000001</v>
      </c>
      <c r="CA329">
        <v>34.088740000000001</v>
      </c>
      <c r="CB329" s="1">
        <v>3.3119330000000001E-25</v>
      </c>
      <c r="CC329" s="1">
        <v>7.2784899999999994E-23</v>
      </c>
      <c r="CD329">
        <v>0.86152660000000003</v>
      </c>
      <c r="CE329">
        <v>34.432409999999997</v>
      </c>
      <c r="CF329" s="1">
        <v>1.237077E-19</v>
      </c>
      <c r="CG329" s="1">
        <v>2.789347E-17</v>
      </c>
      <c r="CH329">
        <v>0.85698589999999997</v>
      </c>
      <c r="CI329">
        <v>34.485999999999997</v>
      </c>
      <c r="CJ329" s="1">
        <v>2.4291200000000002E-14</v>
      </c>
      <c r="CK329" s="1">
        <v>5.7150559999999998E-12</v>
      </c>
      <c r="CL329">
        <v>0.85265429999999998</v>
      </c>
      <c r="CM329">
        <v>33.386490000000002</v>
      </c>
      <c r="CN329" s="1">
        <v>5.2545379999999998E-11</v>
      </c>
      <c r="CO329" s="1">
        <v>1.3110289999999999E-8</v>
      </c>
      <c r="CP329">
        <v>0.84871980000000002</v>
      </c>
      <c r="CQ329">
        <v>32.354460000000003</v>
      </c>
      <c r="CR329" s="1">
        <v>2.062751E-8</v>
      </c>
      <c r="CS329" s="1">
        <v>5.3609919999999998E-6</v>
      </c>
      <c r="CT329">
        <v>0.84531650000000003</v>
      </c>
      <c r="CU329">
        <v>31.479700000000001</v>
      </c>
      <c r="CV329" s="1">
        <v>2.603526E-6</v>
      </c>
      <c r="CW329" s="1">
        <v>7.0009919999999999E-4</v>
      </c>
      <c r="CX329">
        <v>0.84232119999999999</v>
      </c>
      <c r="CY329">
        <v>31.20298</v>
      </c>
      <c r="CZ329" s="1">
        <v>1.3799870000000001E-4</v>
      </c>
      <c r="DA329" s="1">
        <v>3.8247780000000002E-2</v>
      </c>
      <c r="DB329">
        <v>0.83965920000000005</v>
      </c>
      <c r="DC329">
        <v>32.620469999999997</v>
      </c>
      <c r="DD329" s="1">
        <v>3.6052940000000002E-3</v>
      </c>
      <c r="DE329">
        <v>1.025738</v>
      </c>
      <c r="DF329">
        <v>0.83712830000000005</v>
      </c>
      <c r="DG329">
        <v>35.389479999999999</v>
      </c>
      <c r="DH329" s="1">
        <v>5.1741959999999997E-2</v>
      </c>
      <c r="DI329">
        <v>15.066459999999999</v>
      </c>
      <c r="DJ329">
        <v>0.83459030000000001</v>
      </c>
      <c r="DK329">
        <v>39.694319999999998</v>
      </c>
      <c r="DL329">
        <v>0.44181769999999998</v>
      </c>
      <c r="DM329">
        <v>131.42500000000001</v>
      </c>
      <c r="DN329">
        <v>0.83192160000000004</v>
      </c>
      <c r="DO329">
        <v>44.191040000000001</v>
      </c>
      <c r="DP329">
        <v>2.3922189999999999</v>
      </c>
      <c r="DQ329">
        <v>725.95609999999999</v>
      </c>
      <c r="DR329">
        <v>0.82897030000000005</v>
      </c>
      <c r="DS329">
        <v>45.166710000000002</v>
      </c>
      <c r="DT329">
        <v>8.6631110000000007</v>
      </c>
      <c r="DU329">
        <v>2678.11</v>
      </c>
      <c r="DV329">
        <v>0.8259628</v>
      </c>
      <c r="DW329">
        <v>43.678890000000003</v>
      </c>
      <c r="DX329">
        <v>21.959160000000001</v>
      </c>
      <c r="DY329">
        <v>6906.36</v>
      </c>
      <c r="DZ329">
        <v>0.82250690000000004</v>
      </c>
      <c r="EA329">
        <v>42.147500000000001</v>
      </c>
      <c r="EB329">
        <v>40.543239999999997</v>
      </c>
      <c r="EC329">
        <v>12955.22</v>
      </c>
      <c r="ED329">
        <v>0.8187297</v>
      </c>
      <c r="EE329">
        <v>40.552489999999999</v>
      </c>
      <c r="EF329">
        <v>56.478259999999999</v>
      </c>
      <c r="EG329">
        <v>18315.830000000002</v>
      </c>
      <c r="EH329">
        <v>0.81457749999999995</v>
      </c>
      <c r="EI329">
        <v>40.339120000000001</v>
      </c>
      <c r="EJ329">
        <v>61.280160000000002</v>
      </c>
      <c r="EK329">
        <v>20146.22</v>
      </c>
      <c r="EL329">
        <v>0.81008849999999999</v>
      </c>
      <c r="EM329">
        <v>42.021859999999997</v>
      </c>
      <c r="EN329">
        <v>53.305959999999999</v>
      </c>
      <c r="EO329">
        <v>17757.7</v>
      </c>
      <c r="EP329">
        <v>0.8053553</v>
      </c>
      <c r="EQ329">
        <v>45.500369999999997</v>
      </c>
      <c r="ER329">
        <v>38.124490000000002</v>
      </c>
      <c r="ES329">
        <v>12859.26</v>
      </c>
      <c r="ET329">
        <v>0.80066630000000005</v>
      </c>
      <c r="EU329">
        <v>48.561100000000003</v>
      </c>
      <c r="EV329">
        <v>22.959900000000001</v>
      </c>
      <c r="EW329">
        <v>7835.8980000000001</v>
      </c>
      <c r="EX329">
        <v>0.79627999999999999</v>
      </c>
      <c r="EY329">
        <v>48.508069999999996</v>
      </c>
      <c r="EZ329">
        <v>11.903119999999999</v>
      </c>
      <c r="FA329">
        <v>4103.6530000000002</v>
      </c>
      <c r="FB329">
        <v>0.79208579999999995</v>
      </c>
      <c r="FC329">
        <v>46.996499999999997</v>
      </c>
      <c r="FD329">
        <v>5.4092669999999998</v>
      </c>
      <c r="FE329">
        <v>1882.8409999999999</v>
      </c>
      <c r="FF329">
        <v>0.78819309999999998</v>
      </c>
      <c r="FG329">
        <v>45.536050000000003</v>
      </c>
      <c r="FH329">
        <v>2.1975129999999998</v>
      </c>
      <c r="FI329">
        <v>771.30309999999997</v>
      </c>
      <c r="FJ329">
        <v>0.78469509999999998</v>
      </c>
      <c r="FK329">
        <v>44.238039999999998</v>
      </c>
      <c r="FL329">
        <v>0.81680629999999999</v>
      </c>
      <c r="FM329">
        <v>288.57139999999998</v>
      </c>
      <c r="FN329">
        <v>0.78157030000000005</v>
      </c>
      <c r="FO329">
        <v>44.994219999999999</v>
      </c>
      <c r="FP329">
        <v>0.28989019999999999</v>
      </c>
      <c r="FQ329">
        <v>102.6908</v>
      </c>
      <c r="FR329">
        <v>0.77887300000000004</v>
      </c>
      <c r="FS329">
        <v>47.168599999999998</v>
      </c>
      <c r="FT329">
        <v>0.1089884</v>
      </c>
      <c r="FU329">
        <v>38.382269999999998</v>
      </c>
      <c r="FV329">
        <v>0.77658930000000004</v>
      </c>
      <c r="FW329">
        <v>49.705039999999997</v>
      </c>
      <c r="FX329" s="1">
        <v>5.32527E-2</v>
      </c>
      <c r="FY329">
        <v>18.387640000000001</v>
      </c>
      <c r="FZ329">
        <v>0.77472350000000001</v>
      </c>
      <c r="GA329">
        <v>50.844580000000001</v>
      </c>
      <c r="GB329" s="1">
        <v>3.8271300000000001E-2</v>
      </c>
      <c r="GC329">
        <v>12.957100000000001</v>
      </c>
      <c r="GD329">
        <v>0.77320929999999999</v>
      </c>
      <c r="GE329">
        <v>50.629570000000001</v>
      </c>
      <c r="GF329" s="1">
        <v>3.4989039999999999E-2</v>
      </c>
      <c r="GG329">
        <v>11.75653</v>
      </c>
      <c r="GH329">
        <v>0.77204989999999996</v>
      </c>
      <c r="GI329">
        <v>48.957790000000003</v>
      </c>
      <c r="GJ329" s="1">
        <v>3.4182329999999997E-2</v>
      </c>
      <c r="GK329">
        <v>11.480230000000001</v>
      </c>
      <c r="GL329">
        <v>0.77112919999999996</v>
      </c>
      <c r="GM329">
        <v>46.966160000000002</v>
      </c>
      <c r="GN329" s="1">
        <v>3.3212619999999998E-2</v>
      </c>
      <c r="GO329">
        <v>11.171720000000001</v>
      </c>
      <c r="GP329">
        <v>0.77046000000000003</v>
      </c>
      <c r="GQ329">
        <v>45.263959999999997</v>
      </c>
      <c r="GR329" s="1">
        <v>3.151412E-2</v>
      </c>
      <c r="GS329">
        <v>10.619960000000001</v>
      </c>
      <c r="GT329">
        <v>0.76993590000000001</v>
      </c>
      <c r="GU329">
        <v>45.934910000000002</v>
      </c>
      <c r="GV329" s="1">
        <v>2.9102220000000002E-2</v>
      </c>
      <c r="GW329">
        <v>9.8252989999999993</v>
      </c>
      <c r="GX329">
        <v>0.76957019999999998</v>
      </c>
      <c r="GY329">
        <v>48.061</v>
      </c>
      <c r="GZ329" s="1">
        <v>2.6095239999999999E-2</v>
      </c>
      <c r="HA329">
        <v>8.8280449999999995</v>
      </c>
      <c r="HB329">
        <v>0.76927829999999997</v>
      </c>
      <c r="HC329">
        <v>50.939239999999998</v>
      </c>
      <c r="HD329" s="1">
        <v>2.2663929999999999E-2</v>
      </c>
      <c r="HE329">
        <v>7.6821520000000003</v>
      </c>
      <c r="HF329">
        <v>0.76908359999999998</v>
      </c>
      <c r="HG329">
        <v>53.344999999999999</v>
      </c>
      <c r="HH329" s="1">
        <v>1.9043040000000001E-2</v>
      </c>
      <c r="HI329">
        <v>6.4675729999999998</v>
      </c>
      <c r="HJ329">
        <v>0.76894340000000005</v>
      </c>
      <c r="HK329">
        <v>52.938949999999998</v>
      </c>
      <c r="HL329" s="1">
        <v>1.555261E-2</v>
      </c>
      <c r="HM329">
        <v>5.2901119999999997</v>
      </c>
      <c r="HN329">
        <v>0.76887110000000003</v>
      </c>
      <c r="HO329">
        <v>51.338050000000003</v>
      </c>
      <c r="HP329" s="1">
        <v>1.249172E-2</v>
      </c>
      <c r="HQ329">
        <v>4.2514440000000002</v>
      </c>
      <c r="HR329">
        <v>0.76879129999999996</v>
      </c>
      <c r="HS329">
        <v>49.308819999999997</v>
      </c>
      <c r="HT329" s="1">
        <v>1.004155E-2</v>
      </c>
      <c r="HU329">
        <v>3.4160140000000001</v>
      </c>
      <c r="HV329">
        <v>0.76874330000000002</v>
      </c>
      <c r="HW329">
        <v>47.585599999999999</v>
      </c>
      <c r="HX329" s="1">
        <v>8.2285210000000008E-3</v>
      </c>
      <c r="HY329">
        <v>2.795398</v>
      </c>
      <c r="HZ329">
        <v>0.76874010000000004</v>
      </c>
      <c r="IA329">
        <v>48.657550000000001</v>
      </c>
      <c r="IB329" s="1">
        <v>6.9622540000000002E-3</v>
      </c>
      <c r="IC329">
        <v>2.3606340000000001</v>
      </c>
      <c r="ID329">
        <v>0.76870579999999999</v>
      </c>
      <c r="IE329">
        <v>52.786909999999999</v>
      </c>
      <c r="IF329" s="1">
        <v>6.1018180000000002E-3</v>
      </c>
      <c r="IG329">
        <v>2.0648840000000002</v>
      </c>
      <c r="IH329">
        <v>0.76867830000000004</v>
      </c>
      <c r="II329">
        <v>57.925840000000001</v>
      </c>
      <c r="IJ329" s="1">
        <v>5.5112549999999996E-3</v>
      </c>
      <c r="IK329">
        <v>1.862349</v>
      </c>
      <c r="IL329">
        <v>0.76869670000000001</v>
      </c>
      <c r="IM329">
        <v>60.530369999999998</v>
      </c>
      <c r="IN329" s="1">
        <v>5.0887110000000001E-3</v>
      </c>
      <c r="IO329">
        <v>1.717695</v>
      </c>
      <c r="IP329">
        <v>0.76867370000000002</v>
      </c>
      <c r="IQ329">
        <v>60.378050000000002</v>
      </c>
      <c r="IR329" s="1">
        <v>4.7642889999999997E-3</v>
      </c>
      <c r="IS329">
        <v>1.6072949999999999</v>
      </c>
      <c r="IT329">
        <v>0.76867509999999994</v>
      </c>
      <c r="IU329">
        <v>58.498460000000001</v>
      </c>
      <c r="IV329" s="1">
        <v>4.498859E-3</v>
      </c>
      <c r="IW329">
        <v>1.517083</v>
      </c>
      <c r="IX329">
        <v>0.76865539999999999</v>
      </c>
      <c r="IY329">
        <v>55.930210000000002</v>
      </c>
      <c r="IZ329" s="1">
        <v>4.268712E-3</v>
      </c>
      <c r="JA329">
        <v>1.439219</v>
      </c>
      <c r="JB329">
        <v>0.76865620000000001</v>
      </c>
      <c r="JC329">
        <v>53.50385</v>
      </c>
      <c r="JD329" s="1">
        <v>4.0617070000000003E-3</v>
      </c>
      <c r="JE329">
        <v>1.3693470000000001</v>
      </c>
      <c r="JF329">
        <v>0.76865240000000001</v>
      </c>
      <c r="JG329">
        <v>53.443860000000001</v>
      </c>
      <c r="JH329" s="1">
        <v>3.8723260000000002E-3</v>
      </c>
      <c r="JI329">
        <v>1.3052999999999999</v>
      </c>
      <c r="JJ329">
        <v>0.76865850000000002</v>
      </c>
      <c r="JK329">
        <v>53.920760000000001</v>
      </c>
      <c r="JL329" s="1">
        <v>3.6938190000000001E-3</v>
      </c>
      <c r="JM329">
        <v>1.245803</v>
      </c>
      <c r="JN329">
        <v>0.76865490000000003</v>
      </c>
      <c r="JO329">
        <v>53.391100000000002</v>
      </c>
      <c r="JP329" s="1">
        <v>3.5192209999999999E-3</v>
      </c>
      <c r="JQ329">
        <v>1.1899420000000001</v>
      </c>
      <c r="JR329">
        <v>0.76865870000000003</v>
      </c>
      <c r="JS329">
        <v>52.720260000000003</v>
      </c>
      <c r="JT329" s="1">
        <v>3.3554399999999999E-3</v>
      </c>
      <c r="JU329">
        <v>1.1374070000000001</v>
      </c>
      <c r="JV329">
        <v>0.76863870000000001</v>
      </c>
      <c r="JW329">
        <v>51.788269999999997</v>
      </c>
      <c r="JX329" s="1">
        <v>3.2014740000000002E-3</v>
      </c>
      <c r="JY329">
        <v>1.0877969999999999</v>
      </c>
      <c r="JZ329">
        <v>0.76864560000000004</v>
      </c>
      <c r="KA329">
        <v>50.163310000000003</v>
      </c>
      <c r="KB329" s="1">
        <v>3.056998E-3</v>
      </c>
      <c r="KC329">
        <v>1.0410029999999999</v>
      </c>
      <c r="KD329">
        <v>0.76865519999999998</v>
      </c>
      <c r="KE329">
        <v>48.571469999999998</v>
      </c>
      <c r="KF329" s="1">
        <v>2.9208670000000002E-3</v>
      </c>
      <c r="KG329">
        <v>0.99674200000000002</v>
      </c>
      <c r="KH329">
        <v>0.76866230000000002</v>
      </c>
      <c r="KI329">
        <v>46.964289999999998</v>
      </c>
      <c r="KJ329" s="1">
        <v>2.7924429999999999E-3</v>
      </c>
      <c r="KK329">
        <v>0.95482120000000004</v>
      </c>
      <c r="KL329">
        <v>0.76865380000000005</v>
      </c>
      <c r="KM329">
        <v>47.534939999999999</v>
      </c>
      <c r="KN329" s="1">
        <v>2.671082E-3</v>
      </c>
      <c r="KO329">
        <v>0.91506699999999996</v>
      </c>
      <c r="KP329">
        <v>0.76864809999999995</v>
      </c>
      <c r="KQ329">
        <v>51.325360000000003</v>
      </c>
      <c r="KR329" s="1">
        <v>2.5561210000000002E-3</v>
      </c>
      <c r="KS329">
        <v>0.87734040000000002</v>
      </c>
      <c r="KT329">
        <v>0.7686501</v>
      </c>
      <c r="KU329">
        <v>56.634079999999997</v>
      </c>
      <c r="KV329" s="1">
        <v>2.4474539999999999E-3</v>
      </c>
      <c r="KW329">
        <v>0.84152260000000001</v>
      </c>
      <c r="KX329">
        <v>0.768652</v>
      </c>
      <c r="KY329">
        <v>59.778689999999997</v>
      </c>
      <c r="KZ329" s="1">
        <v>2.3444859999999998E-3</v>
      </c>
      <c r="LA329">
        <v>0.80749159999999998</v>
      </c>
      <c r="LB329">
        <v>0.76865039999999996</v>
      </c>
      <c r="LC329">
        <v>58.86477</v>
      </c>
      <c r="LD329" s="1">
        <v>2.2471370000000002E-3</v>
      </c>
      <c r="LE329">
        <v>0.77516479999999999</v>
      </c>
      <c r="LF329">
        <v>0.76862739999999996</v>
      </c>
      <c r="LG329">
        <v>56.406649999999999</v>
      </c>
      <c r="LH329" s="1">
        <v>2.1547799999999998E-3</v>
      </c>
      <c r="LI329">
        <v>0.74449790000000005</v>
      </c>
      <c r="LJ329">
        <v>0.76862699999999995</v>
      </c>
      <c r="LK329">
        <v>54.137949999999996</v>
      </c>
      <c r="LL329" s="1">
        <v>2.0674119999999998E-3</v>
      </c>
      <c r="LM329">
        <v>0.71536480000000002</v>
      </c>
      <c r="LN329">
        <v>0.76863090000000001</v>
      </c>
      <c r="LO329">
        <v>51.679049999999997</v>
      </c>
      <c r="LP329" s="1">
        <v>1.984216E-3</v>
      </c>
      <c r="LQ329">
        <v>0.68758379999999997</v>
      </c>
      <c r="LR329">
        <v>0.76864710000000003</v>
      </c>
      <c r="LS329">
        <v>50.930509999999998</v>
      </c>
      <c r="LT329" s="1">
        <v>1.9050810000000001E-3</v>
      </c>
      <c r="LU329">
        <v>0.66105329999999995</v>
      </c>
      <c r="LV329">
        <v>0.76863119999999996</v>
      </c>
      <c r="LW329">
        <v>52.21116</v>
      </c>
      <c r="LX329" s="1">
        <v>1.8296880000000001E-3</v>
      </c>
      <c r="LY329">
        <v>0.63575769999999998</v>
      </c>
      <c r="LZ329">
        <v>0.76863239999999999</v>
      </c>
      <c r="MA329">
        <v>53.148560000000003</v>
      </c>
      <c r="MB329" s="1">
        <v>1.7578209999999999E-3</v>
      </c>
      <c r="MC329">
        <v>0.61161049999999995</v>
      </c>
      <c r="MD329">
        <v>0.76864120000000002</v>
      </c>
      <c r="ME329">
        <v>53.515030000000003</v>
      </c>
      <c r="MF329" s="1">
        <v>1.6892820000000001E-3</v>
      </c>
      <c r="MG329">
        <v>0.58853719999999998</v>
      </c>
      <c r="MH329">
        <v>0.76862739999999996</v>
      </c>
      <c r="MI329">
        <v>52.93741</v>
      </c>
      <c r="MJ329" s="1">
        <v>1.6237790000000001E-3</v>
      </c>
      <c r="MK329">
        <v>0.56648949999999998</v>
      </c>
      <c r="ML329">
        <v>0.76862569999999997</v>
      </c>
      <c r="MM329">
        <v>50.549979999999998</v>
      </c>
      <c r="MN329" s="1">
        <v>1.560961E-3</v>
      </c>
      <c r="MO329">
        <v>0.54540160000000004</v>
      </c>
      <c r="MP329">
        <v>0.76860539999999999</v>
      </c>
      <c r="MQ329">
        <v>48.52111</v>
      </c>
      <c r="MR329" s="1">
        <v>1.5009680000000001E-3</v>
      </c>
      <c r="MS329">
        <v>0.525231</v>
      </c>
      <c r="MT329">
        <v>0.76860539999999999</v>
      </c>
      <c r="MU329">
        <v>47.049779999999998</v>
      </c>
      <c r="MV329" s="1">
        <v>1.4436239999999999E-3</v>
      </c>
      <c r="MW329">
        <v>0.50593540000000004</v>
      </c>
      <c r="MX329">
        <v>0.76860059999999997</v>
      </c>
      <c r="MY329">
        <v>47.323950000000004</v>
      </c>
      <c r="MZ329" s="1">
        <v>1.38901E-3</v>
      </c>
      <c r="NA329">
        <v>0.48747869999999999</v>
      </c>
      <c r="NB329">
        <v>0.76861000000000002</v>
      </c>
      <c r="NC329">
        <v>48.808399999999999</v>
      </c>
      <c r="ND329" s="1">
        <v>1.3366770000000001E-3</v>
      </c>
      <c r="NE329">
        <v>0.46976659999999998</v>
      </c>
      <c r="NF329">
        <v>0.76860019999999996</v>
      </c>
      <c r="NG329">
        <v>51.845379999999999</v>
      </c>
      <c r="NH329" s="1">
        <v>1.2865070000000001E-3</v>
      </c>
      <c r="NI329">
        <v>0.45278279999999999</v>
      </c>
      <c r="NJ329">
        <v>0.76861250000000003</v>
      </c>
      <c r="NK329">
        <v>55.314050000000002</v>
      </c>
      <c r="NL329" s="1">
        <v>1.23854E-3</v>
      </c>
      <c r="NM329">
        <v>0.43650339999999999</v>
      </c>
      <c r="NN329">
        <v>0.76861080000000004</v>
      </c>
      <c r="NO329">
        <v>55.713790000000003</v>
      </c>
      <c r="NP329" s="1">
        <v>1.1926479999999999E-3</v>
      </c>
      <c r="NQ329">
        <v>0.42088510000000001</v>
      </c>
      <c r="NR329">
        <v>0.76859999999999995</v>
      </c>
      <c r="NS329">
        <v>53.073030000000003</v>
      </c>
      <c r="NT329" s="1">
        <v>1.1487229999999999E-3</v>
      </c>
      <c r="NU329">
        <v>0.40592699999999998</v>
      </c>
      <c r="NV329">
        <v>0.76860209999999995</v>
      </c>
      <c r="NW329">
        <v>50.518689999999999</v>
      </c>
      <c r="NX329" s="1">
        <v>1.106809E-3</v>
      </c>
      <c r="NY329">
        <v>0.39161069999999998</v>
      </c>
      <c r="NZ329">
        <v>0.76860450000000002</v>
      </c>
      <c r="OA329">
        <v>48.176189999999998</v>
      </c>
      <c r="OB329" s="1">
        <v>1.0668299999999999E-3</v>
      </c>
      <c r="OC329">
        <v>0.37788440000000001</v>
      </c>
      <c r="OD329">
        <v>0.7686037</v>
      </c>
      <c r="OE329">
        <v>47.673929999999999</v>
      </c>
      <c r="OF329" s="1">
        <v>1.0286900000000001E-3</v>
      </c>
      <c r="OG329">
        <v>0.36474519999999999</v>
      </c>
      <c r="OH329">
        <v>0.76861480000000004</v>
      </c>
      <c r="OI329">
        <v>47.450009999999999</v>
      </c>
      <c r="OJ329" s="1">
        <v>9.9220980000000003E-4</v>
      </c>
      <c r="OK329">
        <v>0.35213939999999999</v>
      </c>
    </row>
    <row r="330" spans="1:401" x14ac:dyDescent="0.35">
      <c r="A330">
        <v>336</v>
      </c>
      <c r="B330" t="s">
        <v>4</v>
      </c>
      <c r="C330" t="s">
        <v>181</v>
      </c>
      <c r="D330" t="s">
        <v>336</v>
      </c>
      <c r="E330">
        <v>837.44100000000003</v>
      </c>
      <c r="F330">
        <v>0.76662140000000001</v>
      </c>
      <c r="G330">
        <v>27.473739999999999</v>
      </c>
      <c r="H330">
        <v>0</v>
      </c>
      <c r="I330">
        <v>0</v>
      </c>
      <c r="J330">
        <v>0.76200939999999995</v>
      </c>
      <c r="K330">
        <v>27.656199999999998</v>
      </c>
      <c r="L330">
        <v>0</v>
      </c>
      <c r="M330">
        <v>0</v>
      </c>
      <c r="N330">
        <v>0.75729389999999996</v>
      </c>
      <c r="O330">
        <v>27.480920000000001</v>
      </c>
      <c r="P330">
        <v>0</v>
      </c>
      <c r="Q330">
        <v>0</v>
      </c>
      <c r="R330">
        <v>0.753023</v>
      </c>
      <c r="S330">
        <v>28.369009999999999</v>
      </c>
      <c r="T330">
        <v>0</v>
      </c>
      <c r="U330">
        <v>0</v>
      </c>
      <c r="V330">
        <v>0.7493552</v>
      </c>
      <c r="W330">
        <v>29.334160000000001</v>
      </c>
      <c r="X330">
        <v>0</v>
      </c>
      <c r="Y330">
        <v>0</v>
      </c>
      <c r="Z330">
        <v>0.74583069999999996</v>
      </c>
      <c r="AA330">
        <v>29.471499999999999</v>
      </c>
      <c r="AB330">
        <v>0</v>
      </c>
      <c r="AC330">
        <v>0</v>
      </c>
      <c r="AD330">
        <v>0.74193600000000004</v>
      </c>
      <c r="AE330">
        <v>29.17633</v>
      </c>
      <c r="AF330">
        <v>0</v>
      </c>
      <c r="AG330">
        <v>0</v>
      </c>
      <c r="AH330">
        <v>0.73909619999999998</v>
      </c>
      <c r="AI330">
        <v>28.621110000000002</v>
      </c>
      <c r="AJ330">
        <v>0</v>
      </c>
      <c r="AK330">
        <v>0</v>
      </c>
      <c r="AL330">
        <v>0.73555579999999998</v>
      </c>
      <c r="AM330">
        <v>28.158200000000001</v>
      </c>
      <c r="AN330">
        <v>0</v>
      </c>
      <c r="AO330">
        <v>0</v>
      </c>
      <c r="AP330">
        <v>0.73181240000000003</v>
      </c>
      <c r="AQ330">
        <v>29.140609999999999</v>
      </c>
      <c r="AR330">
        <v>0</v>
      </c>
      <c r="AS330">
        <v>0</v>
      </c>
      <c r="AT330">
        <v>0.72871929999999996</v>
      </c>
      <c r="AU330">
        <v>31.030650000000001</v>
      </c>
      <c r="AV330">
        <v>0</v>
      </c>
      <c r="AW330">
        <v>0</v>
      </c>
      <c r="AX330">
        <v>0.72566730000000002</v>
      </c>
      <c r="AY330">
        <v>33.27937</v>
      </c>
      <c r="AZ330">
        <v>0</v>
      </c>
      <c r="BA330">
        <v>0</v>
      </c>
      <c r="BB330">
        <v>0.72300109999999995</v>
      </c>
      <c r="BC330">
        <v>35.077199999999998</v>
      </c>
      <c r="BD330">
        <v>0</v>
      </c>
      <c r="BE330">
        <v>0</v>
      </c>
      <c r="BF330">
        <v>0.72000299999999995</v>
      </c>
      <c r="BG330">
        <v>35.131399999999999</v>
      </c>
      <c r="BH330">
        <v>0</v>
      </c>
      <c r="BI330">
        <v>0</v>
      </c>
      <c r="BJ330">
        <v>0.7168523</v>
      </c>
      <c r="BK330">
        <v>34.218139999999998</v>
      </c>
      <c r="BL330">
        <v>0</v>
      </c>
      <c r="BM330">
        <v>0</v>
      </c>
      <c r="BN330">
        <v>0.71422960000000002</v>
      </c>
      <c r="BO330">
        <v>33.396349999999998</v>
      </c>
      <c r="BP330">
        <v>0</v>
      </c>
      <c r="BQ330">
        <v>0</v>
      </c>
      <c r="BR330">
        <v>0.71150760000000002</v>
      </c>
      <c r="BS330">
        <v>32.697510000000001</v>
      </c>
      <c r="BT330">
        <v>0</v>
      </c>
      <c r="BU330">
        <v>0</v>
      </c>
      <c r="BV330">
        <v>0.70885540000000002</v>
      </c>
      <c r="BW330">
        <v>33.249540000000003</v>
      </c>
      <c r="BX330" s="1">
        <v>9.6091240000000004E-36</v>
      </c>
      <c r="BY330" s="1">
        <v>3.0580589999999999E-33</v>
      </c>
      <c r="BZ330">
        <v>0.70628519999999995</v>
      </c>
      <c r="CA330">
        <v>34.088760000000001</v>
      </c>
      <c r="CB330" s="1">
        <v>1.375413E-25</v>
      </c>
      <c r="CC330" s="1">
        <v>3.0161029999999998E-23</v>
      </c>
      <c r="CD330">
        <v>0.70409080000000002</v>
      </c>
      <c r="CE330">
        <v>34.466090000000001</v>
      </c>
      <c r="CF330" s="1">
        <v>2.485491E-20</v>
      </c>
      <c r="CG330" s="1">
        <v>6.1469740000000001E-18</v>
      </c>
      <c r="CH330">
        <v>0.70278750000000001</v>
      </c>
      <c r="CI330">
        <v>34.521270000000001</v>
      </c>
      <c r="CJ330" s="1">
        <v>1.178319E-14</v>
      </c>
      <c r="CK330" s="1">
        <v>2.7918509999999998E-12</v>
      </c>
      <c r="CL330">
        <v>0.70147879999999996</v>
      </c>
      <c r="CM330">
        <v>33.460439999999998</v>
      </c>
      <c r="CN330" s="1">
        <v>2.9887810000000002E-11</v>
      </c>
      <c r="CO330" s="1">
        <v>7.4695009999999998E-9</v>
      </c>
      <c r="CP330">
        <v>0.70033540000000005</v>
      </c>
      <c r="CQ330">
        <v>32.383940000000003</v>
      </c>
      <c r="CR330" s="1">
        <v>1.2940899999999999E-8</v>
      </c>
      <c r="CS330" s="1">
        <v>3.3550340000000002E-6</v>
      </c>
      <c r="CT330">
        <v>0.69936540000000003</v>
      </c>
      <c r="CU330">
        <v>31.501539999999999</v>
      </c>
      <c r="CV330" s="1">
        <v>1.7596630000000001E-6</v>
      </c>
      <c r="CW330" s="1">
        <v>4.704283E-4</v>
      </c>
      <c r="CX330">
        <v>0.69851549999999996</v>
      </c>
      <c r="CY330">
        <v>31.18666</v>
      </c>
      <c r="CZ330" s="1">
        <v>9.9204540000000005E-5</v>
      </c>
      <c r="DA330" s="1">
        <v>2.7256470000000001E-2</v>
      </c>
      <c r="DB330">
        <v>0.69776170000000004</v>
      </c>
      <c r="DC330">
        <v>32.576599999999999</v>
      </c>
      <c r="DD330" s="1">
        <v>2.7338330000000002E-3</v>
      </c>
      <c r="DE330">
        <v>0.7690574</v>
      </c>
      <c r="DF330">
        <v>0.69695030000000002</v>
      </c>
      <c r="DG330">
        <v>35.363010000000003</v>
      </c>
      <c r="DH330" s="1">
        <v>4.1138790000000001E-2</v>
      </c>
      <c r="DI330">
        <v>11.81701</v>
      </c>
      <c r="DJ330">
        <v>0.69608720000000002</v>
      </c>
      <c r="DK330">
        <v>39.689190000000004</v>
      </c>
      <c r="DL330">
        <v>0.36660090000000001</v>
      </c>
      <c r="DM330">
        <v>107.3442</v>
      </c>
      <c r="DN330">
        <v>0.69516489999999997</v>
      </c>
      <c r="DO330">
        <v>44.220379999999999</v>
      </c>
      <c r="DP330">
        <v>2.0634519999999998</v>
      </c>
      <c r="DQ330">
        <v>615.13019999999995</v>
      </c>
      <c r="DR330">
        <v>0.69407770000000002</v>
      </c>
      <c r="DS330">
        <v>45.220849999999999</v>
      </c>
      <c r="DT330">
        <v>7.7417220000000002</v>
      </c>
      <c r="DU330">
        <v>2346.4270000000001</v>
      </c>
      <c r="DV330">
        <v>0.6928822</v>
      </c>
      <c r="DW330">
        <v>43.740780000000001</v>
      </c>
      <c r="DX330">
        <v>20.268979999999999</v>
      </c>
      <c r="DY330">
        <v>6239.1790000000001</v>
      </c>
      <c r="DZ330">
        <v>0.69146529999999995</v>
      </c>
      <c r="EA330">
        <v>42.21604</v>
      </c>
      <c r="EB330">
        <v>38.545760000000001</v>
      </c>
      <c r="EC330">
        <v>12033.98</v>
      </c>
      <c r="ED330">
        <v>0.689917</v>
      </c>
      <c r="EE330">
        <v>40.63409</v>
      </c>
      <c r="EF330">
        <v>55.164940000000001</v>
      </c>
      <c r="EG330">
        <v>17449.330000000002</v>
      </c>
      <c r="EH330">
        <v>0.68819390000000003</v>
      </c>
      <c r="EI330">
        <v>40.345030000000001</v>
      </c>
      <c r="EJ330">
        <v>61.345910000000003</v>
      </c>
      <c r="EK330">
        <v>19642.84</v>
      </c>
      <c r="EL330">
        <v>0.6863127</v>
      </c>
      <c r="EM330">
        <v>42.018090000000001</v>
      </c>
      <c r="EN330">
        <v>54.567439999999998</v>
      </c>
      <c r="EO330">
        <v>17671.75</v>
      </c>
      <c r="EP330">
        <v>0.68434620000000002</v>
      </c>
      <c r="EQ330">
        <v>45.525579999999998</v>
      </c>
      <c r="ER330">
        <v>39.823680000000003</v>
      </c>
      <c r="ES330">
        <v>13037.44</v>
      </c>
      <c r="ET330">
        <v>0.68252979999999996</v>
      </c>
      <c r="EU330">
        <v>48.614049999999999</v>
      </c>
      <c r="EV330">
        <v>24.424810000000001</v>
      </c>
      <c r="EW330">
        <v>8077.86</v>
      </c>
      <c r="EX330">
        <v>0.68103139999999995</v>
      </c>
      <c r="EY330">
        <v>48.544280000000001</v>
      </c>
      <c r="EZ330">
        <v>12.871829999999999</v>
      </c>
      <c r="FA330">
        <v>4294.4390000000003</v>
      </c>
      <c r="FB330">
        <v>0.67954630000000005</v>
      </c>
      <c r="FC330">
        <v>47.035879999999999</v>
      </c>
      <c r="FD330">
        <v>5.9352169999999997</v>
      </c>
      <c r="FE330">
        <v>1996.9</v>
      </c>
      <c r="FF330">
        <v>0.67826090000000006</v>
      </c>
      <c r="FG330">
        <v>45.581539999999997</v>
      </c>
      <c r="FH330">
        <v>2.4414549999999999</v>
      </c>
      <c r="FI330">
        <v>827.47519999999997</v>
      </c>
      <c r="FJ330">
        <v>0.67707030000000001</v>
      </c>
      <c r="FK330">
        <v>44.302140000000001</v>
      </c>
      <c r="FL330">
        <v>0.91609220000000002</v>
      </c>
      <c r="FM330">
        <v>312.29930000000002</v>
      </c>
      <c r="FN330">
        <v>0.67602309999999999</v>
      </c>
      <c r="FO330">
        <v>44.988500000000002</v>
      </c>
      <c r="FP330">
        <v>0.3259996</v>
      </c>
      <c r="FQ330">
        <v>111.42700000000001</v>
      </c>
      <c r="FR330">
        <v>0.67514779999999996</v>
      </c>
      <c r="FS330">
        <v>47.13185</v>
      </c>
      <c r="FT330">
        <v>0.1208085</v>
      </c>
      <c r="FU330">
        <v>41.107390000000002</v>
      </c>
      <c r="FV330">
        <v>0.67438830000000005</v>
      </c>
      <c r="FW330">
        <v>49.667299999999997</v>
      </c>
      <c r="FX330" s="1">
        <v>5.6696389999999999E-2</v>
      </c>
      <c r="FY330">
        <v>18.95683</v>
      </c>
      <c r="FZ330">
        <v>0.67378420000000006</v>
      </c>
      <c r="GA330">
        <v>50.821379999999998</v>
      </c>
      <c r="GB330">
        <v>3.911659E-2</v>
      </c>
      <c r="GC330">
        <v>12.82568</v>
      </c>
      <c r="GD330">
        <v>0.67334669999999996</v>
      </c>
      <c r="GE330">
        <v>50.629579999999997</v>
      </c>
      <c r="GF330" s="1">
        <v>3.5154280000000003E-2</v>
      </c>
      <c r="GG330">
        <v>11.42923</v>
      </c>
      <c r="GH330">
        <v>0.67297289999999998</v>
      </c>
      <c r="GI330">
        <v>49.006619999999998</v>
      </c>
      <c r="GJ330">
        <v>3.425363E-2</v>
      </c>
      <c r="GK330">
        <v>11.124650000000001</v>
      </c>
      <c r="GL330">
        <v>0.67270410000000003</v>
      </c>
      <c r="GM330">
        <v>47.033549999999998</v>
      </c>
      <c r="GN330" s="1">
        <v>3.3344690000000003E-2</v>
      </c>
      <c r="GO330">
        <v>10.842140000000001</v>
      </c>
      <c r="GP330">
        <v>0.67250719999999997</v>
      </c>
      <c r="GQ330">
        <v>45.33916</v>
      </c>
      <c r="GR330" s="1">
        <v>3.1729180000000003E-2</v>
      </c>
      <c r="GS330">
        <v>10.333349999999999</v>
      </c>
      <c r="GT330">
        <v>0.67236770000000001</v>
      </c>
      <c r="GU330">
        <v>45.98603</v>
      </c>
      <c r="GV330" s="1">
        <v>2.9390289999999999E-2</v>
      </c>
      <c r="GW330">
        <v>9.5871709999999997</v>
      </c>
      <c r="GX330">
        <v>0.6722494</v>
      </c>
      <c r="GY330">
        <v>48.080069999999999</v>
      </c>
      <c r="GZ330" s="1">
        <v>2.6441249999999999E-2</v>
      </c>
      <c r="HA330">
        <v>8.6410420000000006</v>
      </c>
      <c r="HB330">
        <v>0.67219289999999998</v>
      </c>
      <c r="HC330">
        <v>50.948419999999999</v>
      </c>
      <c r="HD330">
        <v>2.304813E-2</v>
      </c>
      <c r="HE330">
        <v>7.5453659999999996</v>
      </c>
      <c r="HF330">
        <v>0.67215250000000004</v>
      </c>
      <c r="HG330">
        <v>53.327080000000002</v>
      </c>
      <c r="HH330" s="1">
        <v>1.9434819999999998E-2</v>
      </c>
      <c r="HI330">
        <v>6.3740670000000001</v>
      </c>
      <c r="HJ330">
        <v>0.67209399999999997</v>
      </c>
      <c r="HK330">
        <v>52.960900000000002</v>
      </c>
      <c r="HL330" s="1">
        <v>1.591654E-2</v>
      </c>
      <c r="HM330">
        <v>5.2277810000000002</v>
      </c>
      <c r="HN330">
        <v>0.67207459999999997</v>
      </c>
      <c r="HO330">
        <v>51.382820000000002</v>
      </c>
      <c r="HP330" s="1">
        <v>1.279872E-2</v>
      </c>
      <c r="HQ330">
        <v>4.2064130000000004</v>
      </c>
      <c r="HR330">
        <v>0.67205579999999998</v>
      </c>
      <c r="HS330">
        <v>49.382510000000003</v>
      </c>
      <c r="HT330" s="1">
        <v>1.0278809999999999E-2</v>
      </c>
      <c r="HU330">
        <v>3.3771059999999999</v>
      </c>
      <c r="HV330">
        <v>0.67202249999999997</v>
      </c>
      <c r="HW330">
        <v>47.66695</v>
      </c>
      <c r="HX330" s="1">
        <v>8.3991240000000009E-3</v>
      </c>
      <c r="HY330">
        <v>2.7562039999999999</v>
      </c>
      <c r="HZ330">
        <v>0.67203060000000003</v>
      </c>
      <c r="IA330">
        <v>48.68103</v>
      </c>
      <c r="IB330" s="1">
        <v>7.0795210000000001E-3</v>
      </c>
      <c r="IC330">
        <v>2.3190729999999999</v>
      </c>
      <c r="ID330">
        <v>0.67203579999999996</v>
      </c>
      <c r="IE330">
        <v>52.792589999999997</v>
      </c>
      <c r="IF330" s="1">
        <v>6.1813299999999996E-3</v>
      </c>
      <c r="IG330">
        <v>2.0210949999999999</v>
      </c>
      <c r="IH330">
        <v>0.67202910000000005</v>
      </c>
      <c r="II330">
        <v>57.92606</v>
      </c>
      <c r="IJ330" s="1">
        <v>5.5664870000000002E-3</v>
      </c>
      <c r="IK330">
        <v>1.817523</v>
      </c>
      <c r="IL330">
        <v>0.67201330000000004</v>
      </c>
      <c r="IM330">
        <v>60.525640000000003</v>
      </c>
      <c r="IN330" s="1">
        <v>5.1293800000000002E-3</v>
      </c>
      <c r="IO330">
        <v>1.673019</v>
      </c>
      <c r="IP330">
        <v>0.67201889999999997</v>
      </c>
      <c r="IQ330">
        <v>60.385350000000003</v>
      </c>
      <c r="IR330" s="1">
        <v>4.7963550000000004E-3</v>
      </c>
      <c r="IS330">
        <v>1.563542</v>
      </c>
      <c r="IT330">
        <v>0.67202019999999996</v>
      </c>
      <c r="IU330">
        <v>58.56223</v>
      </c>
      <c r="IV330" s="1">
        <v>4.5258690000000001E-3</v>
      </c>
      <c r="IW330">
        <v>1.474728</v>
      </c>
      <c r="IX330">
        <v>0.67200230000000005</v>
      </c>
      <c r="IY330">
        <v>56.044379999999997</v>
      </c>
      <c r="IZ330" s="1">
        <v>4.2924349999999998E-3</v>
      </c>
      <c r="JA330">
        <v>1.3984000000000001</v>
      </c>
      <c r="JB330">
        <v>0.67200409999999999</v>
      </c>
      <c r="JC330">
        <v>53.614469999999997</v>
      </c>
      <c r="JD330" s="1">
        <v>4.0832799999999999E-3</v>
      </c>
      <c r="JE330">
        <v>1.3301860000000001</v>
      </c>
      <c r="JF330">
        <v>0.67200510000000002</v>
      </c>
      <c r="JG330">
        <v>53.500309999999999</v>
      </c>
      <c r="JH330" s="1">
        <v>3.8922620000000001E-3</v>
      </c>
      <c r="JI330">
        <v>1.2677830000000001</v>
      </c>
      <c r="JJ330">
        <v>0.67200289999999996</v>
      </c>
      <c r="JK330">
        <v>53.934660000000001</v>
      </c>
      <c r="JL330" s="1">
        <v>3.7124250000000001E-3</v>
      </c>
      <c r="JM330">
        <v>1.20987</v>
      </c>
      <c r="JN330">
        <v>0.67199779999999998</v>
      </c>
      <c r="JO330">
        <v>53.407310000000003</v>
      </c>
      <c r="JP330" s="1">
        <v>3.536656E-3</v>
      </c>
      <c r="JQ330">
        <v>1.155527</v>
      </c>
      <c r="JR330">
        <v>0.67197379999999995</v>
      </c>
      <c r="JS330">
        <v>52.700679999999998</v>
      </c>
      <c r="JT330" s="1">
        <v>3.371827E-3</v>
      </c>
      <c r="JU330">
        <v>1.1044369999999999</v>
      </c>
      <c r="JV330">
        <v>0.67198990000000003</v>
      </c>
      <c r="JW330">
        <v>51.823839999999997</v>
      </c>
      <c r="JX330" s="1">
        <v>3.216923E-3</v>
      </c>
      <c r="JY330">
        <v>1.0561959999999999</v>
      </c>
      <c r="JZ330">
        <v>0.67196619999999996</v>
      </c>
      <c r="KA330">
        <v>50.231090000000002</v>
      </c>
      <c r="KB330" s="1">
        <v>3.071519E-3</v>
      </c>
      <c r="KC330">
        <v>1.010713</v>
      </c>
      <c r="KD330">
        <v>0.67197200000000001</v>
      </c>
      <c r="KE330">
        <v>48.614179999999998</v>
      </c>
      <c r="KF330" s="1">
        <v>2.934589E-3</v>
      </c>
      <c r="KG330">
        <v>0.96768989999999999</v>
      </c>
      <c r="KH330">
        <v>0.67197439999999997</v>
      </c>
      <c r="KI330">
        <v>47.013179999999998</v>
      </c>
      <c r="KJ330" s="1">
        <v>2.8054159999999998E-3</v>
      </c>
      <c r="KK330">
        <v>0.92694960000000004</v>
      </c>
      <c r="KL330">
        <v>0.67197390000000001</v>
      </c>
      <c r="KM330">
        <v>47.579059999999998</v>
      </c>
      <c r="KN330" s="1">
        <v>2.683375E-3</v>
      </c>
      <c r="KO330">
        <v>0.88831260000000001</v>
      </c>
      <c r="KP330">
        <v>0.67196990000000001</v>
      </c>
      <c r="KQ330">
        <v>51.367739999999998</v>
      </c>
      <c r="KR330" s="1">
        <v>2.5677880000000001E-3</v>
      </c>
      <c r="KS330">
        <v>0.8516572</v>
      </c>
      <c r="KT330">
        <v>0.67196690000000003</v>
      </c>
      <c r="KU330">
        <v>56.673870000000001</v>
      </c>
      <c r="KV330" s="1">
        <v>2.458507E-3</v>
      </c>
      <c r="KW330">
        <v>0.81685160000000001</v>
      </c>
      <c r="KX330">
        <v>0.67196840000000002</v>
      </c>
      <c r="KY330">
        <v>59.782690000000002</v>
      </c>
      <c r="KZ330" s="1">
        <v>2.3549600000000001E-3</v>
      </c>
      <c r="LA330">
        <v>0.78378300000000001</v>
      </c>
      <c r="LB330">
        <v>0.67196979999999995</v>
      </c>
      <c r="LC330">
        <v>58.861939999999997</v>
      </c>
      <c r="LD330" s="1">
        <v>2.257069E-3</v>
      </c>
      <c r="LE330">
        <v>0.75236899999999995</v>
      </c>
      <c r="LF330">
        <v>0.67197050000000003</v>
      </c>
      <c r="LG330">
        <v>56.443480000000001</v>
      </c>
      <c r="LH330" s="1">
        <v>2.164203E-3</v>
      </c>
      <c r="LI330">
        <v>0.72257320000000003</v>
      </c>
      <c r="LJ330">
        <v>0.67196940000000005</v>
      </c>
      <c r="LK330">
        <v>54.22242</v>
      </c>
      <c r="LL330" s="1">
        <v>2.0763470000000001E-3</v>
      </c>
      <c r="LM330">
        <v>0.69426290000000002</v>
      </c>
      <c r="LN330">
        <v>0.67196880000000003</v>
      </c>
      <c r="LO330">
        <v>51.772300000000001</v>
      </c>
      <c r="LP330" s="1">
        <v>1.9927170000000002E-3</v>
      </c>
      <c r="LQ330">
        <v>0.66726980000000002</v>
      </c>
      <c r="LR330">
        <v>0.67197110000000004</v>
      </c>
      <c r="LS330">
        <v>50.942529999999998</v>
      </c>
      <c r="LT330" s="1">
        <v>1.9132019999999999E-3</v>
      </c>
      <c r="LU330">
        <v>0.64151329999999995</v>
      </c>
      <c r="LV330">
        <v>0.67197779999999996</v>
      </c>
      <c r="LW330">
        <v>52.199849999999998</v>
      </c>
      <c r="LX330" s="1">
        <v>1.8374419999999999E-3</v>
      </c>
      <c r="LY330">
        <v>0.61695140000000004</v>
      </c>
      <c r="LZ330">
        <v>0.67194240000000005</v>
      </c>
      <c r="MA330">
        <v>53.147799999999997</v>
      </c>
      <c r="MB330" s="1">
        <v>1.7651979999999999E-3</v>
      </c>
      <c r="MC330">
        <v>0.5934992</v>
      </c>
      <c r="MD330">
        <v>0.67194790000000004</v>
      </c>
      <c r="ME330">
        <v>53.538849999999996</v>
      </c>
      <c r="MF330" s="1">
        <v>1.696314E-3</v>
      </c>
      <c r="MG330">
        <v>0.5710906</v>
      </c>
      <c r="MH330">
        <v>0.67194860000000001</v>
      </c>
      <c r="MI330">
        <v>52.953290000000003</v>
      </c>
      <c r="MJ330" s="1">
        <v>1.630512E-3</v>
      </c>
      <c r="MK330">
        <v>0.54968229999999996</v>
      </c>
      <c r="ML330">
        <v>0.67194069999999995</v>
      </c>
      <c r="MM330">
        <v>50.628529999999998</v>
      </c>
      <c r="MN330" s="1">
        <v>1.5673849999999999E-3</v>
      </c>
      <c r="MO330">
        <v>0.52921560000000001</v>
      </c>
      <c r="MP330">
        <v>0.67194319999999996</v>
      </c>
      <c r="MQ330">
        <v>48.570439999999998</v>
      </c>
      <c r="MR330" s="1">
        <v>1.5071010000000001E-3</v>
      </c>
      <c r="MS330">
        <v>0.50961389999999995</v>
      </c>
      <c r="MT330">
        <v>0.67193619999999998</v>
      </c>
      <c r="MU330">
        <v>47.099119999999999</v>
      </c>
      <c r="MV330" s="1">
        <v>1.4494670000000001E-3</v>
      </c>
      <c r="MW330">
        <v>0.49088540000000003</v>
      </c>
      <c r="MX330">
        <v>0.67193899999999995</v>
      </c>
      <c r="MY330">
        <v>47.343589999999999</v>
      </c>
      <c r="MZ330" s="1">
        <v>1.394607E-3</v>
      </c>
      <c r="NA330">
        <v>0.47296490000000002</v>
      </c>
      <c r="NB330">
        <v>0.67194799999999999</v>
      </c>
      <c r="NC330">
        <v>48.7986</v>
      </c>
      <c r="ND330" s="1">
        <v>1.3420470000000001E-3</v>
      </c>
      <c r="NE330">
        <v>0.45577479999999998</v>
      </c>
      <c r="NF330">
        <v>0.67194180000000003</v>
      </c>
      <c r="NG330">
        <v>51.818109999999997</v>
      </c>
      <c r="NH330" s="1">
        <v>1.2916519999999999E-3</v>
      </c>
      <c r="NI330">
        <v>0.43929620000000003</v>
      </c>
      <c r="NJ330">
        <v>0.67194469999999995</v>
      </c>
      <c r="NK330">
        <v>55.317189999999997</v>
      </c>
      <c r="NL330" s="1">
        <v>1.243444E-3</v>
      </c>
      <c r="NM330">
        <v>0.42348740000000001</v>
      </c>
      <c r="NN330">
        <v>0.67194279999999995</v>
      </c>
      <c r="NO330">
        <v>55.719569999999997</v>
      </c>
      <c r="NP330" s="1">
        <v>1.197355E-3</v>
      </c>
      <c r="NQ330">
        <v>0.40833059999999999</v>
      </c>
      <c r="NR330">
        <v>0.67194089999999995</v>
      </c>
      <c r="NS330">
        <v>53.117840000000001</v>
      </c>
      <c r="NT330" s="1">
        <v>1.153217E-3</v>
      </c>
      <c r="NU330">
        <v>0.39380320000000002</v>
      </c>
      <c r="NV330">
        <v>0.67194419999999999</v>
      </c>
      <c r="NW330">
        <v>50.573639999999997</v>
      </c>
      <c r="NX330">
        <v>1.11111E-3</v>
      </c>
      <c r="NY330">
        <v>0.37990420000000003</v>
      </c>
      <c r="NZ330">
        <v>0.67194679999999996</v>
      </c>
      <c r="OA330">
        <v>48.309469999999997</v>
      </c>
      <c r="OB330" s="1">
        <v>1.0709719999999999E-3</v>
      </c>
      <c r="OC330">
        <v>0.36658740000000001</v>
      </c>
      <c r="OD330">
        <v>0.67191579999999995</v>
      </c>
      <c r="OE330">
        <v>47.771509999999999</v>
      </c>
      <c r="OF330" s="1">
        <v>1.0326370000000001E-3</v>
      </c>
      <c r="OG330">
        <v>0.35382520000000001</v>
      </c>
      <c r="OH330">
        <v>0.67192160000000001</v>
      </c>
      <c r="OI330">
        <v>47.46819</v>
      </c>
      <c r="OJ330" s="1">
        <v>9.9600709999999996E-4</v>
      </c>
      <c r="OK330">
        <v>0.34160099999999999</v>
      </c>
    </row>
    <row r="331" spans="1:401" x14ac:dyDescent="0.35">
      <c r="A331">
        <v>337</v>
      </c>
      <c r="B331" t="s">
        <v>4</v>
      </c>
      <c r="C331" t="s">
        <v>181</v>
      </c>
      <c r="D331" t="s">
        <v>337</v>
      </c>
      <c r="E331">
        <v>885.28859999999997</v>
      </c>
      <c r="F331">
        <v>0.91490700000000003</v>
      </c>
      <c r="G331">
        <v>27.414390000000001</v>
      </c>
      <c r="H331">
        <v>0</v>
      </c>
      <c r="I331">
        <v>0</v>
      </c>
      <c r="J331">
        <v>0.91082240000000003</v>
      </c>
      <c r="K331">
        <v>27.602180000000001</v>
      </c>
      <c r="L331">
        <v>0</v>
      </c>
      <c r="M331">
        <v>0</v>
      </c>
      <c r="N331">
        <v>0.90617250000000005</v>
      </c>
      <c r="O331">
        <v>27.437010000000001</v>
      </c>
      <c r="P331">
        <v>0</v>
      </c>
      <c r="Q331">
        <v>0</v>
      </c>
      <c r="R331">
        <v>0.90043899999999999</v>
      </c>
      <c r="S331">
        <v>28.31692</v>
      </c>
      <c r="T331">
        <v>0</v>
      </c>
      <c r="U331">
        <v>0</v>
      </c>
      <c r="V331">
        <v>0.89520149999999998</v>
      </c>
      <c r="W331">
        <v>29.2898</v>
      </c>
      <c r="X331">
        <v>0</v>
      </c>
      <c r="Y331">
        <v>0</v>
      </c>
      <c r="Z331">
        <v>0.89022800000000002</v>
      </c>
      <c r="AA331">
        <v>29.380870000000002</v>
      </c>
      <c r="AB331">
        <v>0</v>
      </c>
      <c r="AC331">
        <v>0</v>
      </c>
      <c r="AD331">
        <v>0.88435419999999998</v>
      </c>
      <c r="AE331">
        <v>29.06907</v>
      </c>
      <c r="AF331">
        <v>0</v>
      </c>
      <c r="AG331">
        <v>0</v>
      </c>
      <c r="AH331">
        <v>0.88044199999999995</v>
      </c>
      <c r="AI331">
        <v>28.58024</v>
      </c>
      <c r="AJ331">
        <v>0</v>
      </c>
      <c r="AK331">
        <v>0</v>
      </c>
      <c r="AL331">
        <v>0.87554620000000005</v>
      </c>
      <c r="AM331">
        <v>28.164829999999998</v>
      </c>
      <c r="AN331">
        <v>0</v>
      </c>
      <c r="AO331">
        <v>0</v>
      </c>
      <c r="AP331">
        <v>0.8704771</v>
      </c>
      <c r="AQ331">
        <v>29.160150000000002</v>
      </c>
      <c r="AR331">
        <v>0</v>
      </c>
      <c r="AS331">
        <v>0</v>
      </c>
      <c r="AT331">
        <v>0.86555139999999997</v>
      </c>
      <c r="AU331">
        <v>31.085439999999998</v>
      </c>
      <c r="AV331">
        <v>0</v>
      </c>
      <c r="AW331">
        <v>0</v>
      </c>
      <c r="AX331">
        <v>0.86073789999999994</v>
      </c>
      <c r="AY331">
        <v>33.322870000000002</v>
      </c>
      <c r="AZ331">
        <v>0</v>
      </c>
      <c r="BA331">
        <v>0</v>
      </c>
      <c r="BB331">
        <v>0.85645590000000005</v>
      </c>
      <c r="BC331">
        <v>35.106749999999998</v>
      </c>
      <c r="BD331">
        <v>0</v>
      </c>
      <c r="BE331">
        <v>0</v>
      </c>
      <c r="BF331">
        <v>0.85182029999999997</v>
      </c>
      <c r="BG331">
        <v>35.147390000000001</v>
      </c>
      <c r="BH331">
        <v>0</v>
      </c>
      <c r="BI331">
        <v>0</v>
      </c>
      <c r="BJ331">
        <v>0.84706749999999997</v>
      </c>
      <c r="BK331">
        <v>34.21698</v>
      </c>
      <c r="BL331">
        <v>0</v>
      </c>
      <c r="BM331">
        <v>0</v>
      </c>
      <c r="BN331">
        <v>0.84290730000000003</v>
      </c>
      <c r="BO331">
        <v>33.393830000000001</v>
      </c>
      <c r="BP331">
        <v>0</v>
      </c>
      <c r="BQ331">
        <v>0</v>
      </c>
      <c r="BR331">
        <v>0.83873359999999997</v>
      </c>
      <c r="BS331">
        <v>32.697090000000003</v>
      </c>
      <c r="BT331">
        <v>0</v>
      </c>
      <c r="BU331">
        <v>0</v>
      </c>
      <c r="BV331">
        <v>0.83469539999999998</v>
      </c>
      <c r="BW331">
        <v>33.234119999999997</v>
      </c>
      <c r="BX331" s="1">
        <v>1.479355E-36</v>
      </c>
      <c r="BY331" s="1">
        <v>5.1337530000000001E-34</v>
      </c>
      <c r="BZ331">
        <v>0.83078960000000002</v>
      </c>
      <c r="CA331">
        <v>34.09234</v>
      </c>
      <c r="CB331" s="1">
        <v>5.2332800000000004E-26</v>
      </c>
      <c r="CC331" s="1">
        <v>1.130331E-23</v>
      </c>
      <c r="CD331">
        <v>0.82715700000000003</v>
      </c>
      <c r="CE331">
        <v>34.515000000000001</v>
      </c>
      <c r="CF331" s="1">
        <v>3.114121E-21</v>
      </c>
      <c r="CG331" s="1">
        <v>1.087408E-18</v>
      </c>
      <c r="CH331">
        <v>0.82443460000000002</v>
      </c>
      <c r="CI331">
        <v>34.563049999999997</v>
      </c>
      <c r="CJ331" s="1">
        <v>5.6994079999999996E-15</v>
      </c>
      <c r="CK331" s="1">
        <v>1.3707019999999999E-12</v>
      </c>
      <c r="CL331">
        <v>0.82191440000000004</v>
      </c>
      <c r="CM331">
        <v>33.551490000000001</v>
      </c>
      <c r="CN331" s="1">
        <v>1.7056649999999999E-11</v>
      </c>
      <c r="CO331" s="1">
        <v>4.3731719999999999E-9</v>
      </c>
      <c r="CP331">
        <v>0.81963549999999996</v>
      </c>
      <c r="CQ331">
        <v>32.424140000000001</v>
      </c>
      <c r="CR331" s="1">
        <v>8.150835E-9</v>
      </c>
      <c r="CS331" s="1">
        <v>2.1840519999999999E-6</v>
      </c>
      <c r="CT331">
        <v>0.81767330000000005</v>
      </c>
      <c r="CU331">
        <v>31.53201</v>
      </c>
      <c r="CV331" s="1">
        <v>1.1935019999999999E-6</v>
      </c>
      <c r="CW331" s="1">
        <v>3.3179530000000001E-4</v>
      </c>
      <c r="CX331">
        <v>0.81595410000000002</v>
      </c>
      <c r="CY331">
        <v>31.176279999999998</v>
      </c>
      <c r="CZ331" s="1">
        <v>7.1513469999999997E-5</v>
      </c>
      <c r="DA331" s="1">
        <v>2.054193E-2</v>
      </c>
      <c r="DB331">
        <v>0.81443909999999997</v>
      </c>
      <c r="DC331">
        <v>32.529530000000001</v>
      </c>
      <c r="DD331" s="1">
        <v>2.0770599999999999E-3</v>
      </c>
      <c r="DE331">
        <v>0.61387380000000003</v>
      </c>
      <c r="DF331">
        <v>0.81294350000000004</v>
      </c>
      <c r="DG331">
        <v>35.330689999999997</v>
      </c>
      <c r="DH331" s="1">
        <v>3.2746049999999999E-2</v>
      </c>
      <c r="DI331">
        <v>9.926895</v>
      </c>
      <c r="DJ331">
        <v>0.81147990000000003</v>
      </c>
      <c r="DK331">
        <v>39.678840000000001</v>
      </c>
      <c r="DL331">
        <v>0.30431849999999999</v>
      </c>
      <c r="DM331">
        <v>94.432239999999993</v>
      </c>
      <c r="DN331">
        <v>0.80993680000000001</v>
      </c>
      <c r="DO331">
        <v>44.249769999999998</v>
      </c>
      <c r="DP331">
        <v>1.779466</v>
      </c>
      <c r="DQ331">
        <v>564.46429999999998</v>
      </c>
      <c r="DR331">
        <v>0.80819059999999998</v>
      </c>
      <c r="DS331">
        <v>45.285539999999997</v>
      </c>
      <c r="DT331">
        <v>6.9127900000000002</v>
      </c>
      <c r="DU331">
        <v>2238.42</v>
      </c>
      <c r="DV331">
        <v>0.80617499999999997</v>
      </c>
      <c r="DW331">
        <v>43.815860000000001</v>
      </c>
      <c r="DX331">
        <v>18.683820000000001</v>
      </c>
      <c r="DY331">
        <v>6168.13</v>
      </c>
      <c r="DZ331">
        <v>0.80393479999999995</v>
      </c>
      <c r="EA331">
        <v>42.29289</v>
      </c>
      <c r="EB331">
        <v>36.582210000000003</v>
      </c>
      <c r="EC331">
        <v>12292.62</v>
      </c>
      <c r="ED331">
        <v>0.80147959999999996</v>
      </c>
      <c r="EE331">
        <v>40.734209999999997</v>
      </c>
      <c r="EF331">
        <v>53.769039999999997</v>
      </c>
      <c r="EG331">
        <v>18367.18</v>
      </c>
      <c r="EH331">
        <v>0.79878479999999996</v>
      </c>
      <c r="EI331">
        <v>40.36298</v>
      </c>
      <c r="EJ331">
        <v>61.271769999999997</v>
      </c>
      <c r="EK331">
        <v>21252.240000000002</v>
      </c>
      <c r="EL331">
        <v>0.79581590000000002</v>
      </c>
      <c r="EM331">
        <v>41.999989999999997</v>
      </c>
      <c r="EN331">
        <v>55.715179999999997</v>
      </c>
      <c r="EO331">
        <v>19602.78</v>
      </c>
      <c r="EP331">
        <v>0.79272310000000001</v>
      </c>
      <c r="EQ331">
        <v>45.53342</v>
      </c>
      <c r="ER331">
        <v>41.485500000000002</v>
      </c>
      <c r="ES331">
        <v>14794.89</v>
      </c>
      <c r="ET331">
        <v>0.78978579999999998</v>
      </c>
      <c r="EU331">
        <v>48.661520000000003</v>
      </c>
      <c r="EV331">
        <v>25.90992</v>
      </c>
      <c r="EW331">
        <v>9356.5939999999991</v>
      </c>
      <c r="EX331">
        <v>0.78689699999999996</v>
      </c>
      <c r="EY331">
        <v>48.596130000000002</v>
      </c>
      <c r="EZ331">
        <v>13.87828</v>
      </c>
      <c r="FA331">
        <v>5067.9089999999997</v>
      </c>
      <c r="FB331">
        <v>0.78402170000000004</v>
      </c>
      <c r="FC331">
        <v>47.09064</v>
      </c>
      <c r="FD331">
        <v>6.4931000000000001</v>
      </c>
      <c r="FE331">
        <v>2396.1210000000001</v>
      </c>
      <c r="FF331">
        <v>0.78137489999999998</v>
      </c>
      <c r="FG331">
        <v>45.634900000000002</v>
      </c>
      <c r="FH331">
        <v>2.7048269999999999</v>
      </c>
      <c r="FI331">
        <v>1007.43</v>
      </c>
      <c r="FJ331">
        <v>0.77901489999999995</v>
      </c>
      <c r="FK331">
        <v>44.38109</v>
      </c>
      <c r="FL331">
        <v>1.024931</v>
      </c>
      <c r="FM331">
        <v>384.58580000000001</v>
      </c>
      <c r="FN331">
        <v>0.77687740000000005</v>
      </c>
      <c r="FO331">
        <v>44.986040000000003</v>
      </c>
      <c r="FP331">
        <v>0.36612800000000001</v>
      </c>
      <c r="FQ331">
        <v>137.91470000000001</v>
      </c>
      <c r="FR331">
        <v>0.77505610000000003</v>
      </c>
      <c r="FS331">
        <v>47.078800000000001</v>
      </c>
      <c r="FT331">
        <v>0.13412260000000001</v>
      </c>
      <c r="FU331">
        <v>50.306719999999999</v>
      </c>
      <c r="FV331">
        <v>0.77350640000000004</v>
      </c>
      <c r="FW331">
        <v>49.616370000000003</v>
      </c>
      <c r="FX331" s="1">
        <v>6.0641830000000001E-2</v>
      </c>
      <c r="FY331">
        <v>22.284870000000002</v>
      </c>
      <c r="FZ331">
        <v>0.77226479999999997</v>
      </c>
      <c r="GA331">
        <v>50.788060000000002</v>
      </c>
      <c r="GB331" s="1">
        <v>4.0112500000000002E-2</v>
      </c>
      <c r="GC331">
        <v>14.367229999999999</v>
      </c>
      <c r="GD331">
        <v>0.77125730000000003</v>
      </c>
      <c r="GE331">
        <v>50.635179999999998</v>
      </c>
      <c r="GF331" s="1">
        <v>3.535456E-2</v>
      </c>
      <c r="GG331">
        <v>12.50647</v>
      </c>
      <c r="GH331">
        <v>0.77047010000000005</v>
      </c>
      <c r="GI331">
        <v>49.064140000000002</v>
      </c>
      <c r="GJ331" s="1">
        <v>3.4324380000000002E-2</v>
      </c>
      <c r="GK331">
        <v>12.11595</v>
      </c>
      <c r="GL331">
        <v>0.76985879999999995</v>
      </c>
      <c r="GM331">
        <v>47.118340000000003</v>
      </c>
      <c r="GN331" s="1">
        <v>3.3466790000000003E-2</v>
      </c>
      <c r="GO331">
        <v>11.827450000000001</v>
      </c>
      <c r="GP331">
        <v>0.76940629999999999</v>
      </c>
      <c r="GQ331">
        <v>45.426349999999999</v>
      </c>
      <c r="GR331">
        <v>3.1932670000000003E-2</v>
      </c>
      <c r="GS331">
        <v>11.30711</v>
      </c>
      <c r="GT331">
        <v>0.76907309999999995</v>
      </c>
      <c r="GU331">
        <v>46.037089999999999</v>
      </c>
      <c r="GV331" s="1">
        <v>2.966713E-2</v>
      </c>
      <c r="GW331">
        <v>10.525969999999999</v>
      </c>
      <c r="GX331">
        <v>0.76881770000000005</v>
      </c>
      <c r="GY331">
        <v>48.091720000000002</v>
      </c>
      <c r="GZ331" s="1">
        <v>2.6776709999999999E-2</v>
      </c>
      <c r="HA331">
        <v>9.5215879999999995</v>
      </c>
      <c r="HB331">
        <v>0.76862739999999996</v>
      </c>
      <c r="HC331">
        <v>50.941940000000002</v>
      </c>
      <c r="HD331" s="1">
        <v>2.342377E-2</v>
      </c>
      <c r="HE331">
        <v>8.3474749999999993</v>
      </c>
      <c r="HF331">
        <v>0.76851879999999995</v>
      </c>
      <c r="HG331">
        <v>53.296460000000003</v>
      </c>
      <c r="HH331" s="1">
        <v>1.982165E-2</v>
      </c>
      <c r="HI331">
        <v>7.0799799999999999</v>
      </c>
      <c r="HJ331">
        <v>0.76841210000000004</v>
      </c>
      <c r="HK331">
        <v>52.988770000000002</v>
      </c>
      <c r="HL331" s="1">
        <v>1.6279559999999998E-2</v>
      </c>
      <c r="HM331">
        <v>5.8256880000000004</v>
      </c>
      <c r="HN331">
        <v>0.76834579999999997</v>
      </c>
      <c r="HO331">
        <v>51.438859999999998</v>
      </c>
      <c r="HP331" s="1">
        <v>1.31082E-2</v>
      </c>
      <c r="HQ331">
        <v>4.6952379999999998</v>
      </c>
      <c r="HR331">
        <v>0.76831320000000003</v>
      </c>
      <c r="HS331">
        <v>49.469410000000003</v>
      </c>
      <c r="HT331" s="1">
        <v>1.052026E-2</v>
      </c>
      <c r="HU331">
        <v>3.7672690000000002</v>
      </c>
      <c r="HV331">
        <v>0.76828750000000001</v>
      </c>
      <c r="HW331">
        <v>47.764119999999998</v>
      </c>
      <c r="HX331" s="1">
        <v>8.5740469999999996E-3</v>
      </c>
      <c r="HY331">
        <v>3.0660129999999999</v>
      </c>
      <c r="HZ331">
        <v>0.76824119999999996</v>
      </c>
      <c r="IA331">
        <v>48.699330000000003</v>
      </c>
      <c r="IB331" s="1">
        <v>7.200115E-3</v>
      </c>
      <c r="IC331">
        <v>2.5691419999999998</v>
      </c>
      <c r="ID331">
        <v>0.76824110000000001</v>
      </c>
      <c r="IE331">
        <v>52.773449999999997</v>
      </c>
      <c r="IF331" s="1">
        <v>6.2631270000000003E-3</v>
      </c>
      <c r="IG331">
        <v>2.2296490000000002</v>
      </c>
      <c r="IH331">
        <v>0.76822900000000005</v>
      </c>
      <c r="II331">
        <v>57.903840000000002</v>
      </c>
      <c r="IJ331" s="1">
        <v>5.623126E-3</v>
      </c>
      <c r="IK331">
        <v>1.9981390000000001</v>
      </c>
      <c r="IL331">
        <v>0.76823379999999997</v>
      </c>
      <c r="IM331">
        <v>60.508839999999999</v>
      </c>
      <c r="IN331" s="1">
        <v>5.1707059999999997E-3</v>
      </c>
      <c r="IO331">
        <v>1.8348249999999999</v>
      </c>
      <c r="IP331">
        <v>0.76821759999999994</v>
      </c>
      <c r="IQ331">
        <v>60.395890000000001</v>
      </c>
      <c r="IR331" s="1">
        <v>4.8287399999999998E-3</v>
      </c>
      <c r="IS331">
        <v>1.712224</v>
      </c>
      <c r="IT331">
        <v>0.7682042</v>
      </c>
      <c r="IU331">
        <v>58.63109</v>
      </c>
      <c r="IV331" s="1">
        <v>4.5528929999999997E-3</v>
      </c>
      <c r="IW331">
        <v>1.6135079999999999</v>
      </c>
      <c r="IX331">
        <v>0.76822170000000001</v>
      </c>
      <c r="IY331">
        <v>56.18121</v>
      </c>
      <c r="IZ331" s="1">
        <v>4.3161429999999997E-3</v>
      </c>
      <c r="JA331">
        <v>1.529182</v>
      </c>
      <c r="JB331">
        <v>0.76821640000000002</v>
      </c>
      <c r="JC331">
        <v>53.7498</v>
      </c>
      <c r="JD331" s="1">
        <v>4.1047480000000001E-3</v>
      </c>
      <c r="JE331">
        <v>1.454159</v>
      </c>
      <c r="JF331">
        <v>0.76818869999999995</v>
      </c>
      <c r="JG331">
        <v>53.562800000000003</v>
      </c>
      <c r="JH331" s="1">
        <v>3.9120379999999996E-3</v>
      </c>
      <c r="JI331">
        <v>1.385664</v>
      </c>
      <c r="JJ331">
        <v>0.76818540000000002</v>
      </c>
      <c r="JK331">
        <v>53.961889999999997</v>
      </c>
      <c r="JL331" s="1">
        <v>3.7308599999999999E-3</v>
      </c>
      <c r="JM331">
        <v>1.3221849999999999</v>
      </c>
      <c r="JN331">
        <v>0.76818419999999998</v>
      </c>
      <c r="JO331">
        <v>53.433</v>
      </c>
      <c r="JP331" s="1">
        <v>3.5539510000000001E-3</v>
      </c>
      <c r="JQ331">
        <v>1.262688</v>
      </c>
      <c r="JR331">
        <v>0.76818439999999999</v>
      </c>
      <c r="JS331">
        <v>52.670729999999999</v>
      </c>
      <c r="JT331" s="1">
        <v>3.3880690000000001E-3</v>
      </c>
      <c r="JU331">
        <v>1.206761</v>
      </c>
      <c r="JV331">
        <v>0.76818660000000005</v>
      </c>
      <c r="JW331">
        <v>51.866990000000001</v>
      </c>
      <c r="JX331" s="1">
        <v>3.232263E-3</v>
      </c>
      <c r="JY331">
        <v>1.153993</v>
      </c>
      <c r="JZ331">
        <v>0.7681519</v>
      </c>
      <c r="KA331">
        <v>50.315600000000003</v>
      </c>
      <c r="KB331" s="1">
        <v>3.0859260000000001E-3</v>
      </c>
      <c r="KC331">
        <v>1.1042019999999999</v>
      </c>
      <c r="KD331">
        <v>0.76816329999999999</v>
      </c>
      <c r="KE331">
        <v>48.67109</v>
      </c>
      <c r="KF331" s="1">
        <v>2.9482140000000002E-3</v>
      </c>
      <c r="KG331">
        <v>1.0571379999999999</v>
      </c>
      <c r="KH331">
        <v>0.76815480000000003</v>
      </c>
      <c r="KI331">
        <v>47.070189999999997</v>
      </c>
      <c r="KJ331" s="1">
        <v>2.8182599999999999E-3</v>
      </c>
      <c r="KK331">
        <v>1.012564</v>
      </c>
      <c r="KL331">
        <v>0.7681597</v>
      </c>
      <c r="KM331">
        <v>47.619169999999997</v>
      </c>
      <c r="KN331" s="1">
        <v>2.695556E-3</v>
      </c>
      <c r="KO331">
        <v>0.97031619999999996</v>
      </c>
      <c r="KP331">
        <v>0.76815480000000003</v>
      </c>
      <c r="KQ331">
        <v>51.381970000000003</v>
      </c>
      <c r="KR331" s="1">
        <v>2.579338E-3</v>
      </c>
      <c r="KS331">
        <v>0.93024700000000005</v>
      </c>
      <c r="KT331">
        <v>0.76815270000000002</v>
      </c>
      <c r="KU331">
        <v>56.673870000000001</v>
      </c>
      <c r="KV331" s="1">
        <v>2.4694500000000002E-3</v>
      </c>
      <c r="KW331">
        <v>0.89217749999999996</v>
      </c>
      <c r="KX331">
        <v>0.76815500000000003</v>
      </c>
      <c r="KY331">
        <v>59.779719999999998</v>
      </c>
      <c r="KZ331" s="1">
        <v>2.3653459999999999E-3</v>
      </c>
      <c r="LA331">
        <v>0.85604340000000001</v>
      </c>
      <c r="LB331">
        <v>0.76815960000000005</v>
      </c>
      <c r="LC331">
        <v>58.872050000000002</v>
      </c>
      <c r="LD331" s="1">
        <v>2.2669190000000001E-3</v>
      </c>
      <c r="LE331">
        <v>0.82168540000000001</v>
      </c>
      <c r="LF331">
        <v>0.76813589999999998</v>
      </c>
      <c r="LG331">
        <v>56.491399999999999</v>
      </c>
      <c r="LH331" s="1">
        <v>2.1735539999999999E-3</v>
      </c>
      <c r="LI331">
        <v>0.78910840000000004</v>
      </c>
      <c r="LJ331">
        <v>0.76813319999999996</v>
      </c>
      <c r="LK331">
        <v>54.320709999999998</v>
      </c>
      <c r="LL331" s="1">
        <v>2.0852039999999998E-3</v>
      </c>
      <c r="LM331">
        <v>0.75814740000000003</v>
      </c>
      <c r="LN331">
        <v>0.76816079999999998</v>
      </c>
      <c r="LO331">
        <v>51.890819999999998</v>
      </c>
      <c r="LP331" s="1">
        <v>2.0011629999999998E-3</v>
      </c>
      <c r="LQ331">
        <v>0.7286456</v>
      </c>
      <c r="LR331">
        <v>0.76816209999999996</v>
      </c>
      <c r="LS331">
        <v>50.966479999999997</v>
      </c>
      <c r="LT331" s="1">
        <v>1.921252E-3</v>
      </c>
      <c r="LU331">
        <v>0.70049620000000001</v>
      </c>
      <c r="LV331">
        <v>0.76814559999999998</v>
      </c>
      <c r="LW331">
        <v>52.17698</v>
      </c>
      <c r="LX331" s="1">
        <v>1.8451260000000001E-3</v>
      </c>
      <c r="LY331">
        <v>0.67365350000000002</v>
      </c>
      <c r="LZ331">
        <v>0.76812930000000001</v>
      </c>
      <c r="MA331">
        <v>53.14978</v>
      </c>
      <c r="MB331" s="1">
        <v>1.7725009999999999E-3</v>
      </c>
      <c r="MC331">
        <v>0.64800139999999995</v>
      </c>
      <c r="MD331">
        <v>0.76813439999999999</v>
      </c>
      <c r="ME331">
        <v>53.557400000000001</v>
      </c>
      <c r="MF331" s="1">
        <v>1.7032779999999999E-3</v>
      </c>
      <c r="MG331">
        <v>0.62353250000000005</v>
      </c>
      <c r="MH331">
        <v>0.76813900000000002</v>
      </c>
      <c r="MI331">
        <v>52.975020000000001</v>
      </c>
      <c r="MJ331" s="1">
        <v>1.637171E-3</v>
      </c>
      <c r="MK331">
        <v>0.6001379</v>
      </c>
      <c r="ML331">
        <v>0.76810339999999999</v>
      </c>
      <c r="MM331">
        <v>50.726469999999999</v>
      </c>
      <c r="MN331" s="1">
        <v>1.573741E-3</v>
      </c>
      <c r="MO331">
        <v>0.57777299999999998</v>
      </c>
      <c r="MP331">
        <v>0.76813279999999995</v>
      </c>
      <c r="MQ331">
        <v>48.636150000000001</v>
      </c>
      <c r="MR331" s="1">
        <v>1.513171E-3</v>
      </c>
      <c r="MS331">
        <v>0.55635679999999998</v>
      </c>
      <c r="MT331">
        <v>0.76809810000000001</v>
      </c>
      <c r="MU331">
        <v>47.156649999999999</v>
      </c>
      <c r="MV331" s="1">
        <v>1.455256E-3</v>
      </c>
      <c r="MW331">
        <v>0.53588970000000002</v>
      </c>
      <c r="MX331">
        <v>0.76810769999999995</v>
      </c>
      <c r="MY331">
        <v>47.373040000000003</v>
      </c>
      <c r="MZ331" s="1">
        <v>1.400157E-3</v>
      </c>
      <c r="NA331">
        <v>0.51631919999999998</v>
      </c>
      <c r="NB331">
        <v>0.76811209999999996</v>
      </c>
      <c r="NC331">
        <v>48.77064</v>
      </c>
      <c r="ND331" s="1">
        <v>1.347357E-3</v>
      </c>
      <c r="NE331">
        <v>0.49755080000000002</v>
      </c>
      <c r="NF331">
        <v>0.76808019999999999</v>
      </c>
      <c r="NG331">
        <v>51.76876</v>
      </c>
      <c r="NH331" s="1">
        <v>1.2967440000000001E-3</v>
      </c>
      <c r="NI331">
        <v>0.4795547</v>
      </c>
      <c r="NJ331">
        <v>0.76808259999999995</v>
      </c>
      <c r="NK331">
        <v>55.302970000000002</v>
      </c>
      <c r="NL331">
        <v>1.2482999999999999E-3</v>
      </c>
      <c r="NM331">
        <v>0.46227940000000001</v>
      </c>
      <c r="NN331">
        <v>0.76807939999999997</v>
      </c>
      <c r="NO331">
        <v>55.740589999999997</v>
      </c>
      <c r="NP331" s="1">
        <v>1.2020150000000001E-3</v>
      </c>
      <c r="NQ331">
        <v>0.44573459999999998</v>
      </c>
      <c r="NR331">
        <v>0.7680823</v>
      </c>
      <c r="NS331">
        <v>53.181289999999997</v>
      </c>
      <c r="NT331" s="1">
        <v>1.15767E-3</v>
      </c>
      <c r="NU331">
        <v>0.42986089999999999</v>
      </c>
      <c r="NV331">
        <v>0.76808849999999995</v>
      </c>
      <c r="NW331">
        <v>50.641190000000002</v>
      </c>
      <c r="NX331" s="1">
        <v>1.1153739999999999E-3</v>
      </c>
      <c r="NY331">
        <v>0.41467789999999999</v>
      </c>
      <c r="NZ331">
        <v>0.76808330000000002</v>
      </c>
      <c r="OA331">
        <v>48.457790000000003</v>
      </c>
      <c r="OB331" s="1">
        <v>1.0750639999999999E-3</v>
      </c>
      <c r="OC331">
        <v>0.40013480000000001</v>
      </c>
      <c r="OD331">
        <v>0.76808710000000002</v>
      </c>
      <c r="OE331">
        <v>47.880319999999998</v>
      </c>
      <c r="OF331" s="1">
        <v>1.0365490000000001E-3</v>
      </c>
      <c r="OG331">
        <v>0.38618780000000003</v>
      </c>
      <c r="OH331">
        <v>0.76805659999999998</v>
      </c>
      <c r="OI331">
        <v>47.503230000000002</v>
      </c>
      <c r="OJ331" s="1">
        <v>9.9975520000000003E-4</v>
      </c>
      <c r="OK331">
        <v>0.37283539999999998</v>
      </c>
    </row>
    <row r="332" spans="1:401" x14ac:dyDescent="0.35">
      <c r="A332">
        <v>338</v>
      </c>
      <c r="B332" t="s">
        <v>4</v>
      </c>
      <c r="C332" t="s">
        <v>181</v>
      </c>
      <c r="D332" t="s">
        <v>338</v>
      </c>
      <c r="E332">
        <v>837.94090000000006</v>
      </c>
      <c r="F332">
        <v>0.65411620000000004</v>
      </c>
      <c r="G332">
        <v>27.370840000000001</v>
      </c>
      <c r="H332">
        <v>0</v>
      </c>
      <c r="I332">
        <v>0</v>
      </c>
      <c r="J332">
        <v>0.65582039999999997</v>
      </c>
      <c r="K332">
        <v>27.5685</v>
      </c>
      <c r="L332">
        <v>0</v>
      </c>
      <c r="M332">
        <v>0</v>
      </c>
      <c r="N332">
        <v>0.65763899999999997</v>
      </c>
      <c r="O332">
        <v>27.409040000000001</v>
      </c>
      <c r="P332">
        <v>0</v>
      </c>
      <c r="Q332">
        <v>0</v>
      </c>
      <c r="R332">
        <v>0.65932349999999995</v>
      </c>
      <c r="S332">
        <v>28.277830000000002</v>
      </c>
      <c r="T332">
        <v>0</v>
      </c>
      <c r="U332">
        <v>0</v>
      </c>
      <c r="V332">
        <v>0.66261369999999997</v>
      </c>
      <c r="W332">
        <v>29.261330000000001</v>
      </c>
      <c r="X332">
        <v>0</v>
      </c>
      <c r="Y332">
        <v>0</v>
      </c>
      <c r="Z332">
        <v>0.66612510000000003</v>
      </c>
      <c r="AA332">
        <v>29.31589</v>
      </c>
      <c r="AB332">
        <v>0</v>
      </c>
      <c r="AC332">
        <v>0</v>
      </c>
      <c r="AD332">
        <v>0.66890400000000005</v>
      </c>
      <c r="AE332">
        <v>28.985939999999999</v>
      </c>
      <c r="AF332">
        <v>0</v>
      </c>
      <c r="AG332">
        <v>0</v>
      </c>
      <c r="AH332">
        <v>0.67044630000000005</v>
      </c>
      <c r="AI332">
        <v>28.54777</v>
      </c>
      <c r="AJ332">
        <v>0</v>
      </c>
      <c r="AK332">
        <v>0</v>
      </c>
      <c r="AL332">
        <v>0.67076270000000005</v>
      </c>
      <c r="AM332">
        <v>28.1706</v>
      </c>
      <c r="AN332">
        <v>0</v>
      </c>
      <c r="AO332">
        <v>0</v>
      </c>
      <c r="AP332">
        <v>0.67091049999999997</v>
      </c>
      <c r="AQ332">
        <v>29.176020000000001</v>
      </c>
      <c r="AR332">
        <v>0</v>
      </c>
      <c r="AS332">
        <v>0</v>
      </c>
      <c r="AT332">
        <v>0.6712688</v>
      </c>
      <c r="AU332">
        <v>31.12687</v>
      </c>
      <c r="AV332">
        <v>0</v>
      </c>
      <c r="AW332">
        <v>0</v>
      </c>
      <c r="AX332">
        <v>0.6720777</v>
      </c>
      <c r="AY332">
        <v>33.366709999999998</v>
      </c>
      <c r="AZ332">
        <v>0</v>
      </c>
      <c r="BA332">
        <v>0</v>
      </c>
      <c r="BB332">
        <v>0.67331730000000001</v>
      </c>
      <c r="BC332">
        <v>35.134189999999997</v>
      </c>
      <c r="BD332">
        <v>0</v>
      </c>
      <c r="BE332">
        <v>0</v>
      </c>
      <c r="BF332">
        <v>0.67414790000000002</v>
      </c>
      <c r="BG332">
        <v>35.16563</v>
      </c>
      <c r="BH332">
        <v>0</v>
      </c>
      <c r="BI332">
        <v>0</v>
      </c>
      <c r="BJ332">
        <v>0.67492410000000003</v>
      </c>
      <c r="BK332">
        <v>34.218679999999999</v>
      </c>
      <c r="BL332">
        <v>0</v>
      </c>
      <c r="BM332">
        <v>0</v>
      </c>
      <c r="BN332">
        <v>0.67386880000000005</v>
      </c>
      <c r="BO332">
        <v>33.393859999999997</v>
      </c>
      <c r="BP332">
        <v>0</v>
      </c>
      <c r="BQ332">
        <v>0</v>
      </c>
      <c r="BR332">
        <v>0.67193320000000001</v>
      </c>
      <c r="BS332">
        <v>32.697839999999999</v>
      </c>
      <c r="BT332">
        <v>0</v>
      </c>
      <c r="BU332">
        <v>0</v>
      </c>
      <c r="BV332">
        <v>0.6701203</v>
      </c>
      <c r="BW332">
        <v>33.22166</v>
      </c>
      <c r="BX332" s="1">
        <v>2.578757E-37</v>
      </c>
      <c r="BY332" s="1">
        <v>8.2587619999999998E-35</v>
      </c>
      <c r="BZ332">
        <v>0.66832590000000003</v>
      </c>
      <c r="CA332">
        <v>34.093609999999998</v>
      </c>
      <c r="CB332" s="1">
        <v>1.4539620000000001E-26</v>
      </c>
      <c r="CC332" s="1">
        <v>3.3210780000000001E-24</v>
      </c>
      <c r="CD332">
        <v>0.66665549999999996</v>
      </c>
      <c r="CE332">
        <v>34.545310000000001</v>
      </c>
      <c r="CF332" s="1">
        <v>6.0001090000000003E-22</v>
      </c>
      <c r="CG332" s="1">
        <v>1.934077E-19</v>
      </c>
      <c r="CH332">
        <v>0.66594620000000004</v>
      </c>
      <c r="CI332">
        <v>34.59205</v>
      </c>
      <c r="CJ332" s="1">
        <v>2.4188999999999999E-15</v>
      </c>
      <c r="CK332" s="1">
        <v>5.9307930000000003E-13</v>
      </c>
      <c r="CL332">
        <v>0.66538410000000003</v>
      </c>
      <c r="CM332">
        <v>33.624600000000001</v>
      </c>
      <c r="CN332" s="1">
        <v>8.8612980000000003E-12</v>
      </c>
      <c r="CO332" s="1">
        <v>2.2692439999999999E-9</v>
      </c>
      <c r="CP332">
        <v>0.66495320000000002</v>
      </c>
      <c r="CQ332">
        <v>32.456910000000001</v>
      </c>
      <c r="CR332" s="1">
        <v>4.7601950000000002E-9</v>
      </c>
      <c r="CS332" s="1">
        <v>1.2582929999999999E-6</v>
      </c>
      <c r="CT332">
        <v>0.66457270000000002</v>
      </c>
      <c r="CU332">
        <v>31.556139999999999</v>
      </c>
      <c r="CV332" s="1">
        <v>7.602499E-7</v>
      </c>
      <c r="CW332" s="1">
        <v>2.0650869999999999E-4</v>
      </c>
      <c r="CX332">
        <v>0.66429749999999999</v>
      </c>
      <c r="CY332">
        <v>31.16742</v>
      </c>
      <c r="CZ332" s="1">
        <v>4.8908339999999997E-5</v>
      </c>
      <c r="DA332">
        <v>1.361505E-2</v>
      </c>
      <c r="DB332">
        <v>0.66402589999999995</v>
      </c>
      <c r="DC332">
        <v>32.485529999999997</v>
      </c>
      <c r="DD332" s="1">
        <v>1.509902E-3</v>
      </c>
      <c r="DE332">
        <v>0.42934820000000001</v>
      </c>
      <c r="DF332">
        <v>0.66371409999999997</v>
      </c>
      <c r="DG332">
        <v>35.293689999999998</v>
      </c>
      <c r="DH332" s="1">
        <v>2.5124150000000001E-2</v>
      </c>
      <c r="DI332">
        <v>7.2791550000000003</v>
      </c>
      <c r="DJ332">
        <v>0.66339619999999999</v>
      </c>
      <c r="DK332">
        <v>39.658499999999997</v>
      </c>
      <c r="DL332">
        <v>0.24509130000000001</v>
      </c>
      <c r="DM332">
        <v>72.236350000000002</v>
      </c>
      <c r="DN332">
        <v>0.66272589999999998</v>
      </c>
      <c r="DO332">
        <v>44.249769999999998</v>
      </c>
      <c r="DP332">
        <v>1.497395</v>
      </c>
      <c r="DQ332">
        <v>448.59320000000002</v>
      </c>
      <c r="DR332">
        <v>0.66165750000000001</v>
      </c>
      <c r="DS332">
        <v>45.335169999999998</v>
      </c>
      <c r="DT332">
        <v>6.0543589999999998</v>
      </c>
      <c r="DU332">
        <v>1841.662</v>
      </c>
      <c r="DV332">
        <v>0.66041229999999995</v>
      </c>
      <c r="DW332">
        <v>43.877000000000002</v>
      </c>
      <c r="DX332">
        <v>16.972390000000001</v>
      </c>
      <c r="DY332">
        <v>5237.2460000000001</v>
      </c>
      <c r="DZ332">
        <v>0.65903210000000001</v>
      </c>
      <c r="EA332">
        <v>42.352400000000003</v>
      </c>
      <c r="EB332">
        <v>34.360039999999998</v>
      </c>
      <c r="EC332">
        <v>10740.97</v>
      </c>
      <c r="ED332">
        <v>0.65750940000000002</v>
      </c>
      <c r="EE332">
        <v>40.81729</v>
      </c>
      <c r="EF332">
        <v>52.066090000000003</v>
      </c>
      <c r="EG332">
        <v>16472.310000000001</v>
      </c>
      <c r="EH332">
        <v>0.65580799999999995</v>
      </c>
      <c r="EI332">
        <v>40.379390000000001</v>
      </c>
      <c r="EJ332">
        <v>61.001089999999998</v>
      </c>
      <c r="EK332">
        <v>19514.97</v>
      </c>
      <c r="EL332">
        <v>0.6539722</v>
      </c>
      <c r="EM332">
        <v>41.9724</v>
      </c>
      <c r="EN332">
        <v>56.886389999999999</v>
      </c>
      <c r="EO332">
        <v>18388.150000000001</v>
      </c>
      <c r="EP332">
        <v>0.65202369999999998</v>
      </c>
      <c r="EQ332">
        <v>45.52628</v>
      </c>
      <c r="ER332">
        <v>43.336550000000003</v>
      </c>
      <c r="ES332">
        <v>14148.3</v>
      </c>
      <c r="ET332">
        <v>0.65033870000000005</v>
      </c>
      <c r="EU332">
        <v>48.692360000000001</v>
      </c>
      <c r="EV332">
        <v>27.63205</v>
      </c>
      <c r="EW332">
        <v>9105.3050000000003</v>
      </c>
      <c r="EX332">
        <v>0.64859060000000002</v>
      </c>
      <c r="EY332">
        <v>48.639519999999997</v>
      </c>
      <c r="EZ332">
        <v>15.075340000000001</v>
      </c>
      <c r="FA332">
        <v>5008.9080000000004</v>
      </c>
      <c r="FB332">
        <v>0.64698670000000003</v>
      </c>
      <c r="FC332">
        <v>47.135779999999997</v>
      </c>
      <c r="FD332">
        <v>7.1705160000000001</v>
      </c>
      <c r="FE332">
        <v>2401.11</v>
      </c>
      <c r="FF332">
        <v>0.64551170000000002</v>
      </c>
      <c r="FG332">
        <v>45.6751</v>
      </c>
      <c r="FH332">
        <v>3.0300750000000001</v>
      </c>
      <c r="FI332">
        <v>1021.6420000000001</v>
      </c>
      <c r="FJ332">
        <v>0.6442232</v>
      </c>
      <c r="FK332">
        <v>44.448009999999996</v>
      </c>
      <c r="FL332">
        <v>1.1613169999999999</v>
      </c>
      <c r="FM332">
        <v>393.7561</v>
      </c>
      <c r="FN332">
        <v>0.64304810000000001</v>
      </c>
      <c r="FO332">
        <v>44.985250000000001</v>
      </c>
      <c r="FP332">
        <v>0.41705769999999998</v>
      </c>
      <c r="FQ332">
        <v>141.8647</v>
      </c>
      <c r="FR332">
        <v>0.64203929999999998</v>
      </c>
      <c r="FS332">
        <v>47.028480000000002</v>
      </c>
      <c r="FT332">
        <v>0.15123049999999999</v>
      </c>
      <c r="FU332">
        <v>51.35304</v>
      </c>
      <c r="FV332">
        <v>0.64124119999999996</v>
      </c>
      <c r="FW332">
        <v>49.568339999999999</v>
      </c>
      <c r="FX332">
        <v>6.5787139999999994E-2</v>
      </c>
      <c r="FY332">
        <v>22.049759999999999</v>
      </c>
      <c r="FZ332">
        <v>0.64055810000000002</v>
      </c>
      <c r="GA332">
        <v>50.753860000000003</v>
      </c>
      <c r="GB332" s="1">
        <v>4.1440900000000003E-2</v>
      </c>
      <c r="GC332">
        <v>13.635899999999999</v>
      </c>
      <c r="GD332">
        <v>0.6400266</v>
      </c>
      <c r="GE332">
        <v>50.638559999999998</v>
      </c>
      <c r="GF332" s="1">
        <v>3.5627310000000002E-2</v>
      </c>
      <c r="GG332">
        <v>11.60849</v>
      </c>
      <c r="GH332">
        <v>0.63960349999999999</v>
      </c>
      <c r="GI332">
        <v>49.108719999999998</v>
      </c>
      <c r="GJ332" s="1">
        <v>3.4404610000000002E-2</v>
      </c>
      <c r="GK332">
        <v>11.189109999999999</v>
      </c>
      <c r="GL332">
        <v>0.63930920000000002</v>
      </c>
      <c r="GM332">
        <v>47.19088</v>
      </c>
      <c r="GN332" s="1">
        <v>3.3594110000000003E-2</v>
      </c>
      <c r="GO332">
        <v>10.93441</v>
      </c>
      <c r="GP332">
        <v>0.63908129999999996</v>
      </c>
      <c r="GQ332">
        <v>45.501240000000003</v>
      </c>
      <c r="GR332" s="1">
        <v>3.2151989999999998E-2</v>
      </c>
      <c r="GS332">
        <v>10.479900000000001</v>
      </c>
      <c r="GT332">
        <v>0.63889580000000001</v>
      </c>
      <c r="GU332">
        <v>46.081699999999998</v>
      </c>
      <c r="GV332">
        <v>2.9970710000000001E-2</v>
      </c>
      <c r="GW332">
        <v>9.7834319999999995</v>
      </c>
      <c r="GX332">
        <v>0.63876339999999998</v>
      </c>
      <c r="GY332">
        <v>48.099490000000003</v>
      </c>
      <c r="GZ332" s="1">
        <v>2.7148869999999999E-2</v>
      </c>
      <c r="HA332">
        <v>8.8770670000000003</v>
      </c>
      <c r="HB332">
        <v>0.63868309999999995</v>
      </c>
      <c r="HC332">
        <v>50.935839999999999</v>
      </c>
      <c r="HD332" s="1">
        <v>2.384385E-2</v>
      </c>
      <c r="HE332">
        <v>7.8084899999999999</v>
      </c>
      <c r="HF332">
        <v>0.63861900000000005</v>
      </c>
      <c r="HG332">
        <v>53.267200000000003</v>
      </c>
      <c r="HH332" s="1">
        <v>2.0258350000000001E-2</v>
      </c>
      <c r="HI332">
        <v>6.6455019999999996</v>
      </c>
      <c r="HJ332">
        <v>0.63856659999999998</v>
      </c>
      <c r="HK332">
        <v>53.009979999999999</v>
      </c>
      <c r="HL332" s="1">
        <v>1.6693759999999998E-2</v>
      </c>
      <c r="HM332">
        <v>5.4838529999999999</v>
      </c>
      <c r="HN332">
        <v>0.63852850000000005</v>
      </c>
      <c r="HO332">
        <v>51.486989999999999</v>
      </c>
      <c r="HP332" s="1">
        <v>1.3465100000000001E-2</v>
      </c>
      <c r="HQ332">
        <v>4.4265819999999998</v>
      </c>
      <c r="HR332">
        <v>0.63850499999999999</v>
      </c>
      <c r="HS332">
        <v>49.541289999999996</v>
      </c>
      <c r="HT332" s="1">
        <v>1.080122E-2</v>
      </c>
      <c r="HU332">
        <v>3.5505499999999999</v>
      </c>
      <c r="HV332">
        <v>0.63849100000000003</v>
      </c>
      <c r="HW332">
        <v>47.850639999999999</v>
      </c>
      <c r="HX332" s="1">
        <v>8.7792029999999993E-3</v>
      </c>
      <c r="HY332">
        <v>2.883248</v>
      </c>
      <c r="HZ332">
        <v>0.63848009999999999</v>
      </c>
      <c r="IA332">
        <v>48.717230000000001</v>
      </c>
      <c r="IB332" s="1">
        <v>7.342154E-3</v>
      </c>
      <c r="IC332">
        <v>2.4076439999999999</v>
      </c>
      <c r="ID332">
        <v>0.63845680000000005</v>
      </c>
      <c r="IE332">
        <v>52.747909999999997</v>
      </c>
      <c r="IF332" s="1">
        <v>6.3594619999999998E-3</v>
      </c>
      <c r="IG332">
        <v>2.0819390000000002</v>
      </c>
      <c r="IH332">
        <v>0.63847390000000004</v>
      </c>
      <c r="II332">
        <v>57.87509</v>
      </c>
      <c r="IJ332" s="1">
        <v>5.6896330000000004E-3</v>
      </c>
      <c r="IK332">
        <v>1.8601289999999999</v>
      </c>
      <c r="IL332">
        <v>0.63845649999999998</v>
      </c>
      <c r="IM332">
        <v>60.491210000000002</v>
      </c>
      <c r="IN332" s="1">
        <v>5.2188349999999998E-3</v>
      </c>
      <c r="IO332">
        <v>1.704434</v>
      </c>
      <c r="IP332">
        <v>0.63843669999999997</v>
      </c>
      <c r="IQ332">
        <v>60.404290000000003</v>
      </c>
      <c r="IR332" s="1">
        <v>4.8661219999999996E-3</v>
      </c>
      <c r="IS332">
        <v>1.5883879999999999</v>
      </c>
      <c r="IT332">
        <v>0.63844619999999996</v>
      </c>
      <c r="IU332">
        <v>58.685470000000002</v>
      </c>
      <c r="IV332" s="1">
        <v>4.5839239999999996E-3</v>
      </c>
      <c r="IW332">
        <v>1.4956100000000001</v>
      </c>
      <c r="IX332">
        <v>0.63844979999999996</v>
      </c>
      <c r="IY332">
        <v>56.297629999999998</v>
      </c>
      <c r="IZ332" s="1">
        <v>4.3432480000000001E-3</v>
      </c>
      <c r="JA332">
        <v>1.4168160000000001</v>
      </c>
      <c r="JB332">
        <v>0.63843760000000005</v>
      </c>
      <c r="JC332">
        <v>53.870049999999999</v>
      </c>
      <c r="JD332" s="1">
        <v>4.1292120000000002E-3</v>
      </c>
      <c r="JE332">
        <v>1.3469279999999999</v>
      </c>
      <c r="JF332">
        <v>0.63844029999999996</v>
      </c>
      <c r="JG332">
        <v>53.62041</v>
      </c>
      <c r="JH332" s="1">
        <v>3.9345830000000002E-3</v>
      </c>
      <c r="JI332">
        <v>1.2832570000000001</v>
      </c>
      <c r="JJ332">
        <v>0.638436</v>
      </c>
      <c r="JK332">
        <v>53.986849999999997</v>
      </c>
      <c r="JL332" s="1">
        <v>3.7518120000000002E-3</v>
      </c>
      <c r="JM332">
        <v>1.224315</v>
      </c>
      <c r="JN332">
        <v>0.63843640000000001</v>
      </c>
      <c r="JO332">
        <v>53.452530000000003</v>
      </c>
      <c r="JP332" s="1">
        <v>3.5736079999999998E-3</v>
      </c>
      <c r="JQ332">
        <v>1.169136</v>
      </c>
      <c r="JR332">
        <v>0.63841190000000003</v>
      </c>
      <c r="JS332">
        <v>52.643810000000002</v>
      </c>
      <c r="JT332" s="1">
        <v>3.4065200000000001E-3</v>
      </c>
      <c r="JU332">
        <v>1.1172759999999999</v>
      </c>
      <c r="JV332">
        <v>0.63842169999999998</v>
      </c>
      <c r="JW332">
        <v>51.903239999999997</v>
      </c>
      <c r="JX332" s="1">
        <v>3.2496880000000001E-3</v>
      </c>
      <c r="JY332">
        <v>1.068381</v>
      </c>
      <c r="JZ332">
        <v>0.63841150000000002</v>
      </c>
      <c r="KA332">
        <v>50.38861</v>
      </c>
      <c r="KB332" s="1">
        <v>3.1023460000000002E-3</v>
      </c>
      <c r="KC332">
        <v>1.0222089999999999</v>
      </c>
      <c r="KD332">
        <v>0.63841369999999997</v>
      </c>
      <c r="KE332">
        <v>48.721820000000001</v>
      </c>
      <c r="KF332" s="1">
        <v>2.9636850000000002E-3</v>
      </c>
      <c r="KG332">
        <v>0.97858270000000003</v>
      </c>
      <c r="KH332">
        <v>0.63840779999999997</v>
      </c>
      <c r="KI332">
        <v>47.12003</v>
      </c>
      <c r="KJ332" s="1">
        <v>2.8328609999999999E-3</v>
      </c>
      <c r="KK332">
        <v>0.93727179999999999</v>
      </c>
      <c r="KL332">
        <v>0.63841400000000004</v>
      </c>
      <c r="KM332">
        <v>47.65672</v>
      </c>
      <c r="KN332" s="1">
        <v>2.7094139999999998E-3</v>
      </c>
      <c r="KO332">
        <v>0.89814340000000004</v>
      </c>
      <c r="KP332">
        <v>0.63838430000000002</v>
      </c>
      <c r="KQ332">
        <v>51.381900000000002</v>
      </c>
      <c r="KR332" s="1">
        <v>2.5924400000000001E-3</v>
      </c>
      <c r="KS332">
        <v>0.86100770000000004</v>
      </c>
      <c r="KT332">
        <v>0.63839239999999997</v>
      </c>
      <c r="KU332">
        <v>56.669960000000003</v>
      </c>
      <c r="KV332" s="1">
        <v>2.4818919999999999E-3</v>
      </c>
      <c r="KW332">
        <v>0.82573870000000005</v>
      </c>
      <c r="KX332">
        <v>0.63836110000000001</v>
      </c>
      <c r="KY332">
        <v>59.775120000000001</v>
      </c>
      <c r="KZ332" s="1">
        <v>2.3771310000000002E-3</v>
      </c>
      <c r="LA332">
        <v>0.79226399999999997</v>
      </c>
      <c r="LB332">
        <v>0.63836760000000004</v>
      </c>
      <c r="LC332">
        <v>58.885350000000003</v>
      </c>
      <c r="LD332" s="1">
        <v>2.2780970000000002E-3</v>
      </c>
      <c r="LE332">
        <v>0.76044540000000005</v>
      </c>
      <c r="LF332">
        <v>0.63836590000000004</v>
      </c>
      <c r="LG332">
        <v>56.53031</v>
      </c>
      <c r="LH332" s="1">
        <v>2.1841579999999998E-3</v>
      </c>
      <c r="LI332">
        <v>0.73025110000000004</v>
      </c>
      <c r="LJ332">
        <v>0.63836040000000005</v>
      </c>
      <c r="LK332">
        <v>54.401260000000001</v>
      </c>
      <c r="LL332" s="1">
        <v>2.0952430000000001E-3</v>
      </c>
      <c r="LM332">
        <v>0.7015631</v>
      </c>
      <c r="LN332">
        <v>0.63836590000000004</v>
      </c>
      <c r="LO332">
        <v>51.996279999999999</v>
      </c>
      <c r="LP332" s="1">
        <v>2.0107390000000001E-3</v>
      </c>
      <c r="LQ332">
        <v>0.6742553</v>
      </c>
      <c r="LR332">
        <v>0.63836579999999998</v>
      </c>
      <c r="LS332">
        <v>50.995170000000002</v>
      </c>
      <c r="LT332" s="1">
        <v>1.930375E-3</v>
      </c>
      <c r="LU332">
        <v>0.64819649999999995</v>
      </c>
      <c r="LV332">
        <v>0.63837080000000002</v>
      </c>
      <c r="LW332">
        <v>52.155270000000002</v>
      </c>
      <c r="LX332" s="1">
        <v>1.8538179999999999E-3</v>
      </c>
      <c r="LY332">
        <v>0.62332989999999999</v>
      </c>
      <c r="LZ332">
        <v>0.63836999999999999</v>
      </c>
      <c r="MA332">
        <v>53.150390000000002</v>
      </c>
      <c r="MB332" s="1">
        <v>1.7808050000000001E-3</v>
      </c>
      <c r="MC332">
        <v>0.59957700000000003</v>
      </c>
      <c r="MD332">
        <v>0.63834020000000002</v>
      </c>
      <c r="ME332">
        <v>53.568199999999997</v>
      </c>
      <c r="MF332" s="1">
        <v>1.711188E-3</v>
      </c>
      <c r="MG332">
        <v>0.57693039999999995</v>
      </c>
      <c r="MH332">
        <v>0.63834480000000005</v>
      </c>
      <c r="MI332">
        <v>52.992420000000003</v>
      </c>
      <c r="MJ332" s="1">
        <v>1.644717E-3</v>
      </c>
      <c r="MK332">
        <v>0.55526690000000001</v>
      </c>
      <c r="ML332">
        <v>0.63834020000000002</v>
      </c>
      <c r="MM332">
        <v>50.80912</v>
      </c>
      <c r="MN332" s="1">
        <v>1.580948E-3</v>
      </c>
      <c r="MO332">
        <v>0.5345491</v>
      </c>
      <c r="MP332">
        <v>0.6383453</v>
      </c>
      <c r="MQ332">
        <v>48.696530000000003</v>
      </c>
      <c r="MR332" s="1">
        <v>1.5200649999999999E-3</v>
      </c>
      <c r="MS332">
        <v>0.51474089999999995</v>
      </c>
      <c r="MT332">
        <v>0.63834170000000001</v>
      </c>
      <c r="MU332">
        <v>47.206940000000003</v>
      </c>
      <c r="MV332" s="1">
        <v>1.461838E-3</v>
      </c>
      <c r="MW332">
        <v>0.49578030000000001</v>
      </c>
      <c r="MX332">
        <v>0.63834429999999998</v>
      </c>
      <c r="MY332">
        <v>47.402529999999999</v>
      </c>
      <c r="MZ332" s="1">
        <v>1.4064640000000001E-3</v>
      </c>
      <c r="NA332">
        <v>0.47766989999999998</v>
      </c>
      <c r="NB332">
        <v>0.63831970000000005</v>
      </c>
      <c r="NC332">
        <v>48.745359999999998</v>
      </c>
      <c r="ND332" s="1">
        <v>1.3533760000000001E-3</v>
      </c>
      <c r="NE332">
        <v>0.46029389999999998</v>
      </c>
      <c r="NF332">
        <v>0.63831070000000001</v>
      </c>
      <c r="NG332">
        <v>51.725099999999998</v>
      </c>
      <c r="NH332" s="1">
        <v>1.3025090000000001E-3</v>
      </c>
      <c r="NI332">
        <v>0.44363059999999999</v>
      </c>
      <c r="NJ332">
        <v>0.63832120000000003</v>
      </c>
      <c r="NK332">
        <v>55.281329999999997</v>
      </c>
      <c r="NL332" s="1">
        <v>1.253824E-3</v>
      </c>
      <c r="NM332">
        <v>0.42764720000000001</v>
      </c>
      <c r="NN332">
        <v>0.63829239999999998</v>
      </c>
      <c r="NO332">
        <v>55.759239999999998</v>
      </c>
      <c r="NP332" s="1">
        <v>1.207299E-3</v>
      </c>
      <c r="NQ332">
        <v>0.41233110000000001</v>
      </c>
      <c r="NR332">
        <v>0.63829639999999999</v>
      </c>
      <c r="NS332">
        <v>53.235370000000003</v>
      </c>
      <c r="NT332" s="1">
        <v>1.1627230000000001E-3</v>
      </c>
      <c r="NU332">
        <v>0.39764149999999998</v>
      </c>
      <c r="NV332">
        <v>0.63830390000000004</v>
      </c>
      <c r="NW332">
        <v>50.698309999999999</v>
      </c>
      <c r="NX332" s="1">
        <v>1.1202219999999999E-3</v>
      </c>
      <c r="NY332">
        <v>0.3835925</v>
      </c>
      <c r="NZ332">
        <v>0.63829060000000004</v>
      </c>
      <c r="OA332">
        <v>48.580460000000002</v>
      </c>
      <c r="OB332" s="1">
        <v>1.0796899999999999E-3</v>
      </c>
      <c r="OC332">
        <v>0.37012630000000002</v>
      </c>
      <c r="OD332">
        <v>0.63827829999999997</v>
      </c>
      <c r="OE332">
        <v>47.979300000000002</v>
      </c>
      <c r="OF332" s="1">
        <v>1.040984E-3</v>
      </c>
      <c r="OG332">
        <v>0.35721799999999998</v>
      </c>
      <c r="OH332">
        <v>0.63827060000000002</v>
      </c>
      <c r="OI332">
        <v>47.540170000000003</v>
      </c>
      <c r="OJ332" s="1">
        <v>1.0039929999999999E-3</v>
      </c>
      <c r="OK332">
        <v>0.34485480000000002</v>
      </c>
    </row>
    <row r="333" spans="1:401" x14ac:dyDescent="0.35">
      <c r="A333">
        <v>339</v>
      </c>
      <c r="B333" t="s">
        <v>4</v>
      </c>
      <c r="C333" t="s">
        <v>181</v>
      </c>
      <c r="D333" t="s">
        <v>339</v>
      </c>
      <c r="E333">
        <v>888.20860000000005</v>
      </c>
      <c r="F333">
        <v>0.97878799999999999</v>
      </c>
      <c r="G333">
        <v>27.355450000000001</v>
      </c>
      <c r="H333">
        <v>0</v>
      </c>
      <c r="I333">
        <v>0</v>
      </c>
      <c r="J333">
        <v>0.97007770000000004</v>
      </c>
      <c r="K333">
        <v>27.54391</v>
      </c>
      <c r="L333">
        <v>0</v>
      </c>
      <c r="M333">
        <v>0</v>
      </c>
      <c r="N333">
        <v>0.96257740000000003</v>
      </c>
      <c r="O333">
        <v>27.385819999999999</v>
      </c>
      <c r="P333">
        <v>0</v>
      </c>
      <c r="Q333">
        <v>0</v>
      </c>
      <c r="R333">
        <v>0.95493680000000003</v>
      </c>
      <c r="S333">
        <v>28.218689999999999</v>
      </c>
      <c r="T333">
        <v>0</v>
      </c>
      <c r="U333">
        <v>0</v>
      </c>
      <c r="V333">
        <v>0.94898280000000002</v>
      </c>
      <c r="W333">
        <v>29.220700000000001</v>
      </c>
      <c r="X333">
        <v>0</v>
      </c>
      <c r="Y333">
        <v>0</v>
      </c>
      <c r="Z333">
        <v>0.94383070000000002</v>
      </c>
      <c r="AA333">
        <v>29.290600000000001</v>
      </c>
      <c r="AB333">
        <v>0</v>
      </c>
      <c r="AC333">
        <v>0</v>
      </c>
      <c r="AD333">
        <v>0.93770240000000005</v>
      </c>
      <c r="AE333">
        <v>28.949159999999999</v>
      </c>
      <c r="AF333">
        <v>0</v>
      </c>
      <c r="AG333">
        <v>0</v>
      </c>
      <c r="AH333">
        <v>0.93122459999999996</v>
      </c>
      <c r="AI333">
        <v>28.52966</v>
      </c>
      <c r="AJ333">
        <v>0</v>
      </c>
      <c r="AK333">
        <v>0</v>
      </c>
      <c r="AL333">
        <v>0.92576860000000005</v>
      </c>
      <c r="AM333">
        <v>28.16001</v>
      </c>
      <c r="AN333">
        <v>0</v>
      </c>
      <c r="AO333">
        <v>0</v>
      </c>
      <c r="AP333">
        <v>0.92023319999999997</v>
      </c>
      <c r="AQ333">
        <v>29.146470000000001</v>
      </c>
      <c r="AR333">
        <v>0</v>
      </c>
      <c r="AS333">
        <v>0</v>
      </c>
      <c r="AT333">
        <v>0.91480039999999996</v>
      </c>
      <c r="AU333">
        <v>31.098130000000001</v>
      </c>
      <c r="AV333">
        <v>0</v>
      </c>
      <c r="AW333">
        <v>0</v>
      </c>
      <c r="AX333">
        <v>0.90965339999999995</v>
      </c>
      <c r="AY333">
        <v>33.347610000000003</v>
      </c>
      <c r="AZ333">
        <v>0</v>
      </c>
      <c r="BA333">
        <v>0</v>
      </c>
      <c r="BB333">
        <v>0.90536450000000002</v>
      </c>
      <c r="BC333">
        <v>35.12379</v>
      </c>
      <c r="BD333">
        <v>0</v>
      </c>
      <c r="BE333">
        <v>0</v>
      </c>
      <c r="BF333">
        <v>0.90056809999999998</v>
      </c>
      <c r="BG333">
        <v>35.189869999999999</v>
      </c>
      <c r="BH333">
        <v>0</v>
      </c>
      <c r="BI333">
        <v>0</v>
      </c>
      <c r="BJ333">
        <v>0.89579189999999997</v>
      </c>
      <c r="BK333">
        <v>34.233649999999997</v>
      </c>
      <c r="BL333">
        <v>0</v>
      </c>
      <c r="BM333">
        <v>0</v>
      </c>
      <c r="BN333">
        <v>0.89091929999999997</v>
      </c>
      <c r="BO333">
        <v>33.401229999999998</v>
      </c>
      <c r="BP333">
        <v>0</v>
      </c>
      <c r="BQ333">
        <v>0</v>
      </c>
      <c r="BR333">
        <v>0.8864128</v>
      </c>
      <c r="BS333">
        <v>32.700310000000002</v>
      </c>
      <c r="BT333">
        <v>0</v>
      </c>
      <c r="BU333">
        <v>0</v>
      </c>
      <c r="BV333">
        <v>0.88202970000000003</v>
      </c>
      <c r="BW333">
        <v>33.187240000000003</v>
      </c>
      <c r="BX333" s="1">
        <v>4.422818E-38</v>
      </c>
      <c r="BY333" s="1">
        <v>1.364945E-35</v>
      </c>
      <c r="BZ333">
        <v>0.87780360000000002</v>
      </c>
      <c r="CA333">
        <v>34.090769999999999</v>
      </c>
      <c r="CB333" s="1">
        <v>4.4021300000000002E-27</v>
      </c>
      <c r="CC333" s="1">
        <v>8.9833689999999991E-25</v>
      </c>
      <c r="CD333">
        <v>0.87381229999999999</v>
      </c>
      <c r="CE333">
        <v>34.522239999999996</v>
      </c>
      <c r="CF333" s="1">
        <v>1.1962140000000001E-22</v>
      </c>
      <c r="CG333" s="1">
        <v>3.738883E-20</v>
      </c>
      <c r="CH333">
        <v>0.87085319999999999</v>
      </c>
      <c r="CI333">
        <v>34.616639999999997</v>
      </c>
      <c r="CJ333" s="1">
        <v>1.197888E-15</v>
      </c>
      <c r="CK333" s="1">
        <v>2.764995E-13</v>
      </c>
      <c r="CL333">
        <v>0.86830510000000005</v>
      </c>
      <c r="CM333">
        <v>33.694009999999999</v>
      </c>
      <c r="CN333" s="1">
        <v>5.1993339999999997E-12</v>
      </c>
      <c r="CO333" s="1">
        <v>1.277642E-9</v>
      </c>
      <c r="CP333">
        <v>0.86605679999999996</v>
      </c>
      <c r="CQ333">
        <v>32.495950000000001</v>
      </c>
      <c r="CR333" s="1">
        <v>3.0765909999999999E-9</v>
      </c>
      <c r="CS333" s="1">
        <v>7.8777240000000004E-7</v>
      </c>
      <c r="CT333">
        <v>0.86404440000000005</v>
      </c>
      <c r="CU333">
        <v>31.587789999999998</v>
      </c>
      <c r="CV333" s="1">
        <v>5.2769179999999995E-7</v>
      </c>
      <c r="CW333" s="1">
        <v>1.3972990000000001E-4</v>
      </c>
      <c r="CX333">
        <v>0.86233360000000003</v>
      </c>
      <c r="CY333">
        <v>31.15531</v>
      </c>
      <c r="CZ333" s="1">
        <v>3.5979609999999998E-5</v>
      </c>
      <c r="DA333" s="1">
        <v>9.8101360000000006E-3</v>
      </c>
      <c r="DB333">
        <v>0.86082289999999995</v>
      </c>
      <c r="DC333">
        <v>32.419060000000002</v>
      </c>
      <c r="DD333" s="1">
        <v>1.167471E-3</v>
      </c>
      <c r="DE333">
        <v>0.32635409999999998</v>
      </c>
      <c r="DF333">
        <v>0.85939319999999997</v>
      </c>
      <c r="DG333">
        <v>35.206560000000003</v>
      </c>
      <c r="DH333" s="1">
        <v>2.0297300000000001E-2</v>
      </c>
      <c r="DI333">
        <v>5.7981480000000003</v>
      </c>
      <c r="DJ333">
        <v>0.85808629999999997</v>
      </c>
      <c r="DK333">
        <v>39.562649999999998</v>
      </c>
      <c r="DL333">
        <v>0.20593690000000001</v>
      </c>
      <c r="DM333">
        <v>59.989440000000002</v>
      </c>
      <c r="DN333">
        <v>0.85653690000000005</v>
      </c>
      <c r="DO333">
        <v>44.206449999999997</v>
      </c>
      <c r="DP333">
        <v>1.303482</v>
      </c>
      <c r="DQ333">
        <v>386.72719999999998</v>
      </c>
      <c r="DR333">
        <v>0.85482910000000001</v>
      </c>
      <c r="DS333">
        <v>45.386380000000003</v>
      </c>
      <c r="DT333">
        <v>5.4424169999999998</v>
      </c>
      <c r="DU333">
        <v>1642.096</v>
      </c>
      <c r="DV333">
        <v>0.85288980000000003</v>
      </c>
      <c r="DW333">
        <v>43.945500000000003</v>
      </c>
      <c r="DX333">
        <v>15.708959999999999</v>
      </c>
      <c r="DY333">
        <v>4815.1019999999999</v>
      </c>
      <c r="DZ333">
        <v>0.85072709999999996</v>
      </c>
      <c r="EA333">
        <v>42.417360000000002</v>
      </c>
      <c r="EB333">
        <v>32.657550000000001</v>
      </c>
      <c r="EC333">
        <v>10155.35</v>
      </c>
      <c r="ED333">
        <v>0.84832739999999995</v>
      </c>
      <c r="EE333">
        <v>40.898099999999999</v>
      </c>
      <c r="EF333">
        <v>50.69117</v>
      </c>
      <c r="EG333">
        <v>15976.88</v>
      </c>
      <c r="EH333">
        <v>0.84572579999999997</v>
      </c>
      <c r="EI333">
        <v>40.387729999999998</v>
      </c>
      <c r="EJ333">
        <v>60.697690000000001</v>
      </c>
      <c r="EK333">
        <v>19374.490000000002</v>
      </c>
      <c r="EL333">
        <v>0.84290039999999999</v>
      </c>
      <c r="EM333">
        <v>41.887860000000003</v>
      </c>
      <c r="EN333">
        <v>57.727559999999997</v>
      </c>
      <c r="EO333">
        <v>18648.21</v>
      </c>
      <c r="EP333">
        <v>0.83986870000000002</v>
      </c>
      <c r="EQ333">
        <v>45.437359999999998</v>
      </c>
      <c r="ER333">
        <v>44.763159999999999</v>
      </c>
      <c r="ES333">
        <v>14630.95</v>
      </c>
      <c r="ET333">
        <v>0.8368816</v>
      </c>
      <c r="EU333">
        <v>48.672249999999998</v>
      </c>
      <c r="EV333">
        <v>28.997199999999999</v>
      </c>
      <c r="EW333">
        <v>9586.8709999999992</v>
      </c>
      <c r="EX333">
        <v>0.83384689999999995</v>
      </c>
      <c r="EY333">
        <v>48.698459999999997</v>
      </c>
      <c r="EZ333">
        <v>16.044899999999998</v>
      </c>
      <c r="FA333">
        <v>5360.17</v>
      </c>
      <c r="FB333">
        <v>0.83103559999999999</v>
      </c>
      <c r="FC333">
        <v>47.193550000000002</v>
      </c>
      <c r="FD333">
        <v>7.7281959999999996</v>
      </c>
      <c r="FE333">
        <v>2607.306</v>
      </c>
      <c r="FF333">
        <v>0.82848480000000002</v>
      </c>
      <c r="FG333">
        <v>45.724699999999999</v>
      </c>
      <c r="FH333">
        <v>3.3014030000000001</v>
      </c>
      <c r="FI333">
        <v>1123.674</v>
      </c>
      <c r="FJ333">
        <v>0.82615209999999994</v>
      </c>
      <c r="FK333">
        <v>44.50694</v>
      </c>
      <c r="FL333">
        <v>1.276322</v>
      </c>
      <c r="FM333">
        <v>437.67489999999998</v>
      </c>
      <c r="FN333">
        <v>0.8241079</v>
      </c>
      <c r="FO333">
        <v>44.969810000000003</v>
      </c>
      <c r="FP333">
        <v>0.46041490000000002</v>
      </c>
      <c r="FQ333">
        <v>158.69630000000001</v>
      </c>
      <c r="FR333">
        <v>0.82233149999999999</v>
      </c>
      <c r="FS333">
        <v>46.948509999999999</v>
      </c>
      <c r="FT333">
        <v>0.16592970000000001</v>
      </c>
      <c r="FU333">
        <v>57.231920000000002</v>
      </c>
      <c r="FV333">
        <v>0.82080940000000002</v>
      </c>
      <c r="FW333">
        <v>49.495980000000003</v>
      </c>
      <c r="FX333">
        <v>7.0257780000000006E-2</v>
      </c>
      <c r="FY333">
        <v>23.995539999999998</v>
      </c>
      <c r="FZ333">
        <v>0.819581</v>
      </c>
      <c r="GA333">
        <v>50.713549999999998</v>
      </c>
      <c r="GB333" s="1">
        <v>4.2616460000000002E-2</v>
      </c>
      <c r="GC333">
        <v>14.320309999999999</v>
      </c>
      <c r="GD333">
        <v>0.81861390000000001</v>
      </c>
      <c r="GE333">
        <v>50.65851</v>
      </c>
      <c r="GF333" s="1">
        <v>3.5875629999999999E-2</v>
      </c>
      <c r="GG333">
        <v>11.9472</v>
      </c>
      <c r="GH333">
        <v>0.81780750000000002</v>
      </c>
      <c r="GI333">
        <v>49.166649999999997</v>
      </c>
      <c r="GJ333" s="1">
        <v>3.4470870000000001E-2</v>
      </c>
      <c r="GK333">
        <v>11.465120000000001</v>
      </c>
      <c r="GL333">
        <v>0.81721829999999995</v>
      </c>
      <c r="GM333">
        <v>47.276499999999999</v>
      </c>
      <c r="GN333" s="1">
        <v>3.3688719999999998E-2</v>
      </c>
      <c r="GO333">
        <v>11.221</v>
      </c>
      <c r="GP333">
        <v>0.81678660000000003</v>
      </c>
      <c r="GQ333">
        <v>45.571159999999999</v>
      </c>
      <c r="GR333" s="1">
        <v>3.2316879999999999E-2</v>
      </c>
      <c r="GS333">
        <v>10.78454</v>
      </c>
      <c r="GT333">
        <v>0.81644950000000005</v>
      </c>
      <c r="GU333">
        <v>46.092489999999998</v>
      </c>
      <c r="GV333">
        <v>3.0201450000000001E-2</v>
      </c>
      <c r="GW333">
        <v>10.097429999999999</v>
      </c>
      <c r="GX333">
        <v>0.81617150000000005</v>
      </c>
      <c r="GY333">
        <v>48.081569999999999</v>
      </c>
      <c r="GZ333" s="1">
        <v>2.7433519999999999E-2</v>
      </c>
      <c r="HA333">
        <v>9.1897800000000007</v>
      </c>
      <c r="HB333">
        <v>0.8160018</v>
      </c>
      <c r="HC333">
        <v>50.880270000000003</v>
      </c>
      <c r="HD333" s="1">
        <v>2.4167330000000001E-2</v>
      </c>
      <c r="HE333">
        <v>8.1096620000000001</v>
      </c>
      <c r="HF333">
        <v>0.81587889999999996</v>
      </c>
      <c r="HG333">
        <v>53.221069999999997</v>
      </c>
      <c r="HH333" s="1">
        <v>2.059712E-2</v>
      </c>
      <c r="HI333">
        <v>6.924226</v>
      </c>
      <c r="HJ333">
        <v>0.81578320000000004</v>
      </c>
      <c r="HK333">
        <v>53.045310000000001</v>
      </c>
      <c r="HL333" s="1">
        <v>1.7017810000000001E-2</v>
      </c>
      <c r="HM333">
        <v>5.7296199999999997</v>
      </c>
      <c r="HN333">
        <v>0.81572560000000005</v>
      </c>
      <c r="HO333">
        <v>51.547409999999999</v>
      </c>
      <c r="HP333" s="1">
        <v>1.3746710000000001E-2</v>
      </c>
      <c r="HQ333">
        <v>4.6322380000000001</v>
      </c>
      <c r="HR333">
        <v>0.81567100000000003</v>
      </c>
      <c r="HS333">
        <v>49.625970000000002</v>
      </c>
      <c r="HT333" s="1">
        <v>1.1024580000000001E-2</v>
      </c>
      <c r="HU333">
        <v>3.7150650000000001</v>
      </c>
      <c r="HV333">
        <v>0.81563450000000004</v>
      </c>
      <c r="HW333">
        <v>47.929510000000001</v>
      </c>
      <c r="HX333" s="1">
        <v>8.9432769999999995E-3</v>
      </c>
      <c r="HY333">
        <v>3.011282</v>
      </c>
      <c r="HZ333">
        <v>0.81561150000000004</v>
      </c>
      <c r="IA333">
        <v>48.702649999999998</v>
      </c>
      <c r="IB333" s="1">
        <v>7.4562029999999998E-3</v>
      </c>
      <c r="IC333">
        <v>2.506974</v>
      </c>
      <c r="ID333">
        <v>0.81557440000000003</v>
      </c>
      <c r="IE333">
        <v>52.648090000000003</v>
      </c>
      <c r="IF333" s="1">
        <v>6.4368109999999997E-3</v>
      </c>
      <c r="IG333">
        <v>2.1607099999999999</v>
      </c>
      <c r="IH333">
        <v>0.81558299999999995</v>
      </c>
      <c r="II333">
        <v>57.776580000000003</v>
      </c>
      <c r="IJ333" s="1">
        <v>5.7428399999999999E-3</v>
      </c>
      <c r="IK333">
        <v>1.9251879999999999</v>
      </c>
      <c r="IL333">
        <v>0.8155599</v>
      </c>
      <c r="IM333">
        <v>60.454009999999997</v>
      </c>
      <c r="IN333" s="1">
        <v>5.2571129999999999E-3</v>
      </c>
      <c r="IO333">
        <v>1.7605150000000001</v>
      </c>
      <c r="IP333">
        <v>0.81556189999999995</v>
      </c>
      <c r="IQ333">
        <v>60.422289999999997</v>
      </c>
      <c r="IR333" s="1">
        <v>4.8956989999999999E-3</v>
      </c>
      <c r="IS333">
        <v>1.6385829999999999</v>
      </c>
      <c r="IT333">
        <v>0.8155483</v>
      </c>
      <c r="IU333">
        <v>58.746400000000001</v>
      </c>
      <c r="IV333" s="1">
        <v>4.6083460000000001E-3</v>
      </c>
      <c r="IW333">
        <v>1.54173</v>
      </c>
      <c r="IX333">
        <v>0.81551850000000004</v>
      </c>
      <c r="IY333">
        <v>56.426070000000003</v>
      </c>
      <c r="IZ333" s="1">
        <v>4.3644310000000002E-3</v>
      </c>
      <c r="JA333">
        <v>1.459865</v>
      </c>
      <c r="JB333">
        <v>0.81553699999999996</v>
      </c>
      <c r="JC333">
        <v>53.991489999999999</v>
      </c>
      <c r="JD333" s="1">
        <v>4.148372E-3</v>
      </c>
      <c r="JE333">
        <v>1.3875139999999999</v>
      </c>
      <c r="JF333">
        <v>0.81551799999999997</v>
      </c>
      <c r="JG333">
        <v>53.654060000000001</v>
      </c>
      <c r="JH333" s="1">
        <v>3.9522139999999999E-3</v>
      </c>
      <c r="JI333">
        <v>1.3217080000000001</v>
      </c>
      <c r="JJ333">
        <v>0.81550849999999997</v>
      </c>
      <c r="JK333">
        <v>54.029760000000003</v>
      </c>
      <c r="JL333" s="1">
        <v>3.768165E-3</v>
      </c>
      <c r="JM333">
        <v>1.260856</v>
      </c>
      <c r="JN333">
        <v>0.81550959999999995</v>
      </c>
      <c r="JO333">
        <v>53.481250000000003</v>
      </c>
      <c r="JP333" s="1">
        <v>3.588946E-3</v>
      </c>
      <c r="JQ333">
        <v>1.2039610000000001</v>
      </c>
      <c r="JR333">
        <v>0.81550270000000002</v>
      </c>
      <c r="JS333">
        <v>52.616239999999998</v>
      </c>
      <c r="JT333" s="1">
        <v>3.4208960000000001E-3</v>
      </c>
      <c r="JU333">
        <v>1.1504540000000001</v>
      </c>
      <c r="JV333">
        <v>0.81548770000000004</v>
      </c>
      <c r="JW333">
        <v>51.951259999999998</v>
      </c>
      <c r="JX333" s="1">
        <v>3.26326E-3</v>
      </c>
      <c r="JY333">
        <v>1.100077</v>
      </c>
      <c r="JZ333">
        <v>0.81547760000000002</v>
      </c>
      <c r="KA333">
        <v>50.469970000000004</v>
      </c>
      <c r="KB333" s="1">
        <v>3.1151360000000001E-3</v>
      </c>
      <c r="KC333">
        <v>1.0524690000000001</v>
      </c>
      <c r="KD333">
        <v>0.81548069999999995</v>
      </c>
      <c r="KE333">
        <v>48.785539999999997</v>
      </c>
      <c r="KF333" s="1">
        <v>2.9757439999999998E-3</v>
      </c>
      <c r="KG333">
        <v>1.0075000000000001</v>
      </c>
      <c r="KH333">
        <v>0.8154728</v>
      </c>
      <c r="KI333">
        <v>47.172759999999997</v>
      </c>
      <c r="KJ333" s="1">
        <v>2.844255E-3</v>
      </c>
      <c r="KK333">
        <v>0.96492489999999997</v>
      </c>
      <c r="KL333">
        <v>0.81545489999999998</v>
      </c>
      <c r="KM333">
        <v>47.653399999999998</v>
      </c>
      <c r="KN333" s="1">
        <v>2.720213E-3</v>
      </c>
      <c r="KO333">
        <v>0.92461590000000005</v>
      </c>
      <c r="KP333">
        <v>0.81545089999999998</v>
      </c>
      <c r="KQ333">
        <v>51.307969999999997</v>
      </c>
      <c r="KR333" s="1">
        <v>2.6026550000000002E-3</v>
      </c>
      <c r="KS333">
        <v>0.88632670000000002</v>
      </c>
      <c r="KT333">
        <v>0.81546129999999994</v>
      </c>
      <c r="KU333">
        <v>56.587580000000003</v>
      </c>
      <c r="KV333" s="1">
        <v>2.491591E-3</v>
      </c>
      <c r="KW333">
        <v>0.84999670000000005</v>
      </c>
      <c r="KX333">
        <v>0.81544689999999997</v>
      </c>
      <c r="KY333">
        <v>59.749130000000001</v>
      </c>
      <c r="KZ333" s="1">
        <v>2.3863080000000002E-3</v>
      </c>
      <c r="LA333">
        <v>0.81548019999999999</v>
      </c>
      <c r="LB333">
        <v>0.81542150000000002</v>
      </c>
      <c r="LC333">
        <v>58.937550000000002</v>
      </c>
      <c r="LD333" s="1">
        <v>2.2867899999999999E-3</v>
      </c>
      <c r="LE333">
        <v>0.78270189999999995</v>
      </c>
      <c r="LF333">
        <v>0.81542309999999996</v>
      </c>
      <c r="LG333">
        <v>56.59084</v>
      </c>
      <c r="LH333" s="1">
        <v>2.1924039999999998E-3</v>
      </c>
      <c r="LI333">
        <v>0.75159960000000003</v>
      </c>
      <c r="LJ333">
        <v>0.81541960000000002</v>
      </c>
      <c r="LK333">
        <v>54.493369999999999</v>
      </c>
      <c r="LL333" s="1">
        <v>2.1030649999999999E-3</v>
      </c>
      <c r="LM333">
        <v>0.72204100000000004</v>
      </c>
      <c r="LN333">
        <v>0.81542000000000003</v>
      </c>
      <c r="LO333">
        <v>52.110430000000001</v>
      </c>
      <c r="LP333" s="1">
        <v>2.0181790000000002E-3</v>
      </c>
      <c r="LQ333">
        <v>0.69392350000000003</v>
      </c>
      <c r="LR333">
        <v>0.81539090000000003</v>
      </c>
      <c r="LS333">
        <v>51.022680000000001</v>
      </c>
      <c r="LT333" s="1">
        <v>1.9374590000000001E-3</v>
      </c>
      <c r="LU333">
        <v>0.66708880000000004</v>
      </c>
      <c r="LV333">
        <v>0.81540279999999998</v>
      </c>
      <c r="LW333">
        <v>52.113219999999998</v>
      </c>
      <c r="LX333" s="1">
        <v>1.860581E-3</v>
      </c>
      <c r="LY333">
        <v>0.64147880000000002</v>
      </c>
      <c r="LZ333">
        <v>0.81540349999999995</v>
      </c>
      <c r="MA333">
        <v>53.156320000000001</v>
      </c>
      <c r="MB333" s="1">
        <v>1.7872669999999999E-3</v>
      </c>
      <c r="MC333">
        <v>0.61703010000000003</v>
      </c>
      <c r="MD333">
        <v>0.81536350000000002</v>
      </c>
      <c r="ME333">
        <v>53.562629999999999</v>
      </c>
      <c r="MF333" s="1">
        <v>1.717342E-3</v>
      </c>
      <c r="MG333">
        <v>0.59370140000000005</v>
      </c>
      <c r="MH333">
        <v>0.81536640000000005</v>
      </c>
      <c r="MI333">
        <v>53.028660000000002</v>
      </c>
      <c r="MJ333" s="1">
        <v>1.650575E-3</v>
      </c>
      <c r="MK333">
        <v>0.57138829999999996</v>
      </c>
      <c r="ML333">
        <v>0.81537280000000001</v>
      </c>
      <c r="MM333">
        <v>50.908740000000002</v>
      </c>
      <c r="MN333" s="1">
        <v>1.5865600000000001E-3</v>
      </c>
      <c r="MO333">
        <v>0.55005870000000001</v>
      </c>
      <c r="MP333">
        <v>0.81534300000000004</v>
      </c>
      <c r="MQ333">
        <v>48.769240000000003</v>
      </c>
      <c r="MR333" s="1">
        <v>1.525418E-3</v>
      </c>
      <c r="MS333">
        <v>0.52966480000000005</v>
      </c>
      <c r="MT333">
        <v>0.8153511</v>
      </c>
      <c r="MU333">
        <v>47.258609999999997</v>
      </c>
      <c r="MV333" s="1">
        <v>1.466967E-3</v>
      </c>
      <c r="MW333">
        <v>0.51014979999999999</v>
      </c>
      <c r="MX333">
        <v>0.81534640000000003</v>
      </c>
      <c r="MY333">
        <v>47.425820000000002</v>
      </c>
      <c r="MZ333" s="1">
        <v>1.4113660000000001E-3</v>
      </c>
      <c r="NA333">
        <v>0.49150339999999998</v>
      </c>
      <c r="NB333">
        <v>0.81534580000000001</v>
      </c>
      <c r="NC333">
        <v>48.683669999999999</v>
      </c>
      <c r="ND333">
        <v>1.3580630000000001E-3</v>
      </c>
      <c r="NE333">
        <v>0.47361229999999999</v>
      </c>
      <c r="NF333">
        <v>0.81533719999999998</v>
      </c>
      <c r="NG333">
        <v>51.639189999999999</v>
      </c>
      <c r="NH333" s="1">
        <v>1.306998E-3</v>
      </c>
      <c r="NI333">
        <v>0.45645639999999998</v>
      </c>
      <c r="NJ333">
        <v>0.81532340000000003</v>
      </c>
      <c r="NK333">
        <v>55.21031</v>
      </c>
      <c r="NL333" s="1">
        <v>1.2581249999999999E-3</v>
      </c>
      <c r="NM333">
        <v>0.44000329999999999</v>
      </c>
      <c r="NN333">
        <v>0.81531960000000003</v>
      </c>
      <c r="NO333">
        <v>55.810940000000002</v>
      </c>
      <c r="NP333" s="1">
        <v>1.211415E-3</v>
      </c>
      <c r="NQ333">
        <v>0.42423139999999998</v>
      </c>
      <c r="NR333">
        <v>0.81529750000000001</v>
      </c>
      <c r="NS333">
        <v>53.3172</v>
      </c>
      <c r="NT333" s="1">
        <v>1.1666599999999999E-3</v>
      </c>
      <c r="NU333">
        <v>0.40911059999999999</v>
      </c>
      <c r="NV333">
        <v>0.81529929999999995</v>
      </c>
      <c r="NW333">
        <v>50.776150000000001</v>
      </c>
      <c r="NX333" s="1">
        <v>1.1239939999999999E-3</v>
      </c>
      <c r="NY333">
        <v>0.39465529999999999</v>
      </c>
      <c r="NZ333">
        <v>0.81528659999999997</v>
      </c>
      <c r="OA333">
        <v>48.695309999999999</v>
      </c>
      <c r="OB333" s="1">
        <v>1.0832909999999999E-3</v>
      </c>
      <c r="OC333">
        <v>0.38078679999999998</v>
      </c>
      <c r="OD333">
        <v>0.81528929999999999</v>
      </c>
      <c r="OE333">
        <v>48.046419999999998</v>
      </c>
      <c r="OF333" s="1">
        <v>1.044424E-3</v>
      </c>
      <c r="OG333">
        <v>0.36749140000000002</v>
      </c>
      <c r="OH333">
        <v>0.81526509999999996</v>
      </c>
      <c r="OI333">
        <v>47.597099999999998</v>
      </c>
      <c r="OJ333" s="1">
        <v>1.0072939999999999E-3</v>
      </c>
      <c r="OK333">
        <v>0.35476920000000001</v>
      </c>
    </row>
    <row r="334" spans="1:401" x14ac:dyDescent="0.35">
      <c r="A334">
        <v>340</v>
      </c>
      <c r="B334" t="s">
        <v>4</v>
      </c>
      <c r="C334" t="s">
        <v>181</v>
      </c>
      <c r="D334" t="s">
        <v>340</v>
      </c>
      <c r="E334">
        <v>875.46789999999999</v>
      </c>
      <c r="F334">
        <v>0.96568209999999999</v>
      </c>
      <c r="G334">
        <v>27.367149999999999</v>
      </c>
      <c r="H334">
        <v>0</v>
      </c>
      <c r="I334">
        <v>0</v>
      </c>
      <c r="J334">
        <v>0.95186559999999998</v>
      </c>
      <c r="K334">
        <v>27.536169999999998</v>
      </c>
      <c r="L334">
        <v>0</v>
      </c>
      <c r="M334">
        <v>0</v>
      </c>
      <c r="N334">
        <v>0.93931799999999999</v>
      </c>
      <c r="O334">
        <v>27.384080000000001</v>
      </c>
      <c r="P334">
        <v>0</v>
      </c>
      <c r="Q334">
        <v>0</v>
      </c>
      <c r="R334">
        <v>0.92681979999999997</v>
      </c>
      <c r="S334">
        <v>28.177720000000001</v>
      </c>
      <c r="T334">
        <v>0</v>
      </c>
      <c r="U334">
        <v>0</v>
      </c>
      <c r="V334">
        <v>0.91584149999999998</v>
      </c>
      <c r="W334">
        <v>29.181360000000002</v>
      </c>
      <c r="X334">
        <v>0</v>
      </c>
      <c r="Y334">
        <v>0</v>
      </c>
      <c r="Z334">
        <v>0.90566409999999997</v>
      </c>
      <c r="AA334">
        <v>29.283619999999999</v>
      </c>
      <c r="AB334">
        <v>0</v>
      </c>
      <c r="AC334">
        <v>0</v>
      </c>
      <c r="AD334">
        <v>0.89504280000000003</v>
      </c>
      <c r="AE334">
        <v>28.924959999999999</v>
      </c>
      <c r="AF334">
        <v>0</v>
      </c>
      <c r="AG334">
        <v>0</v>
      </c>
      <c r="AH334">
        <v>0.88402559999999997</v>
      </c>
      <c r="AI334">
        <v>28.51952</v>
      </c>
      <c r="AJ334">
        <v>0</v>
      </c>
      <c r="AK334">
        <v>0</v>
      </c>
      <c r="AL334">
        <v>0.87414449999999999</v>
      </c>
      <c r="AM334">
        <v>28.16469</v>
      </c>
      <c r="AN334">
        <v>0</v>
      </c>
      <c r="AO334">
        <v>0</v>
      </c>
      <c r="AP334">
        <v>0.8644309</v>
      </c>
      <c r="AQ334">
        <v>29.119879999999998</v>
      </c>
      <c r="AR334">
        <v>0</v>
      </c>
      <c r="AS334">
        <v>0</v>
      </c>
      <c r="AT334">
        <v>0.85495080000000001</v>
      </c>
      <c r="AU334">
        <v>31.059760000000001</v>
      </c>
      <c r="AV334">
        <v>0</v>
      </c>
      <c r="AW334">
        <v>0</v>
      </c>
      <c r="AX334">
        <v>0.84618530000000003</v>
      </c>
      <c r="AY334">
        <v>33.316450000000003</v>
      </c>
      <c r="AZ334">
        <v>0</v>
      </c>
      <c r="BA334">
        <v>0</v>
      </c>
      <c r="BB334">
        <v>0.83824319999999997</v>
      </c>
      <c r="BC334">
        <v>35.114989999999999</v>
      </c>
      <c r="BD334">
        <v>0</v>
      </c>
      <c r="BE334">
        <v>0</v>
      </c>
      <c r="BF334">
        <v>0.83007960000000003</v>
      </c>
      <c r="BG334">
        <v>35.234850000000002</v>
      </c>
      <c r="BH334">
        <v>0</v>
      </c>
      <c r="BI334">
        <v>0</v>
      </c>
      <c r="BJ334">
        <v>0.82207680000000005</v>
      </c>
      <c r="BK334">
        <v>34.275829999999999</v>
      </c>
      <c r="BL334">
        <v>0</v>
      </c>
      <c r="BM334">
        <v>0</v>
      </c>
      <c r="BN334">
        <v>0.81398720000000002</v>
      </c>
      <c r="BO334">
        <v>33.430210000000002</v>
      </c>
      <c r="BP334">
        <v>0</v>
      </c>
      <c r="BQ334">
        <v>0</v>
      </c>
      <c r="BR334">
        <v>0.80628690000000003</v>
      </c>
      <c r="BS334">
        <v>32.727429999999998</v>
      </c>
      <c r="BT334">
        <v>0</v>
      </c>
      <c r="BU334">
        <v>0</v>
      </c>
      <c r="BV334">
        <v>0.79887260000000004</v>
      </c>
      <c r="BW334">
        <v>33.160620000000002</v>
      </c>
      <c r="BX334">
        <v>0</v>
      </c>
      <c r="BY334" s="1">
        <v>9.9743680000000006E-37</v>
      </c>
      <c r="BZ334">
        <v>0.79176849999999999</v>
      </c>
      <c r="CA334">
        <v>34.087060000000001</v>
      </c>
      <c r="CB334" s="1">
        <v>8.6836489999999997E-28</v>
      </c>
      <c r="CC334" s="1">
        <v>1.19631E-25</v>
      </c>
      <c r="CD334">
        <v>0.78503020000000001</v>
      </c>
      <c r="CE334">
        <v>34.513170000000002</v>
      </c>
      <c r="CF334" s="1">
        <v>1.8128100000000001E-23</v>
      </c>
      <c r="CG334" s="1">
        <v>5.4052870000000003E-21</v>
      </c>
      <c r="CH334">
        <v>0.77928039999999998</v>
      </c>
      <c r="CI334">
        <v>34.662410000000001</v>
      </c>
      <c r="CJ334" s="1">
        <v>5.6695169999999996E-16</v>
      </c>
      <c r="CK334" s="1">
        <v>1.195171E-13</v>
      </c>
      <c r="CL334">
        <v>0.77418869999999995</v>
      </c>
      <c r="CM334">
        <v>33.789549999999998</v>
      </c>
      <c r="CN334" s="1">
        <v>2.968779E-12</v>
      </c>
      <c r="CO334" s="1">
        <v>6.69534E-10</v>
      </c>
      <c r="CP334">
        <v>0.76941979999999999</v>
      </c>
      <c r="CQ334">
        <v>32.569580000000002</v>
      </c>
      <c r="CR334" s="1">
        <v>1.9461650000000002E-9</v>
      </c>
      <c r="CS334" s="1">
        <v>4.5882319999999999E-7</v>
      </c>
      <c r="CT334">
        <v>0.76520809999999995</v>
      </c>
      <c r="CU334">
        <v>31.64415</v>
      </c>
      <c r="CV334" s="1">
        <v>3.595752E-7</v>
      </c>
      <c r="CW334" s="1">
        <v>8.7889139999999995E-5</v>
      </c>
      <c r="CX334">
        <v>0.76156889999999999</v>
      </c>
      <c r="CY334">
        <v>31.158819999999999</v>
      </c>
      <c r="CZ334" s="1">
        <v>2.6038179999999999E-5</v>
      </c>
      <c r="DA334" s="1">
        <v>6.5698400000000004E-3</v>
      </c>
      <c r="DB334">
        <v>0.75838399999999995</v>
      </c>
      <c r="DC334">
        <v>32.337490000000003</v>
      </c>
      <c r="DD334" s="1">
        <v>8.8951649999999998E-4</v>
      </c>
      <c r="DE334">
        <v>0.2306996</v>
      </c>
      <c r="DF334">
        <v>0.75547830000000005</v>
      </c>
      <c r="DG334">
        <v>35.076949999999997</v>
      </c>
      <c r="DH334" s="1">
        <v>1.6181810000000001E-2</v>
      </c>
      <c r="DI334">
        <v>4.3004340000000001</v>
      </c>
      <c r="DJ334">
        <v>0.75279180000000001</v>
      </c>
      <c r="DK334">
        <v>39.399850000000001</v>
      </c>
      <c r="DL334">
        <v>0.1709899</v>
      </c>
      <c r="DM334">
        <v>46.473559999999999</v>
      </c>
      <c r="DN334">
        <v>0.74994919999999998</v>
      </c>
      <c r="DO334">
        <v>44.081380000000003</v>
      </c>
      <c r="DP334">
        <v>1.1228020000000001</v>
      </c>
      <c r="DQ334">
        <v>311.78300000000002</v>
      </c>
      <c r="DR334">
        <v>0.74692959999999997</v>
      </c>
      <c r="DS334">
        <v>45.445219999999999</v>
      </c>
      <c r="DT334">
        <v>4.8475789999999996</v>
      </c>
      <c r="DU334">
        <v>1373.481</v>
      </c>
      <c r="DV334">
        <v>0.74363400000000002</v>
      </c>
      <c r="DW334">
        <v>44.048990000000003</v>
      </c>
      <c r="DX334">
        <v>14.42647</v>
      </c>
      <c r="DY334">
        <v>4167.2510000000002</v>
      </c>
      <c r="DZ334">
        <v>0.74002239999999997</v>
      </c>
      <c r="EA334">
        <v>42.518990000000002</v>
      </c>
      <c r="EB334">
        <v>30.84235</v>
      </c>
      <c r="EC334">
        <v>9072.2790000000005</v>
      </c>
      <c r="ED334">
        <v>0.73607009999999995</v>
      </c>
      <c r="EE334">
        <v>41.022620000000003</v>
      </c>
      <c r="EF334">
        <v>49.115290000000002</v>
      </c>
      <c r="EG334">
        <v>14700.93</v>
      </c>
      <c r="EH334">
        <v>0.73174150000000004</v>
      </c>
      <c r="EI334">
        <v>40.42756</v>
      </c>
      <c r="EJ334">
        <v>60.205559999999998</v>
      </c>
      <c r="EK334">
        <v>18325.419999999998</v>
      </c>
      <c r="EL334">
        <v>0.72707069999999996</v>
      </c>
      <c r="EM334">
        <v>41.789790000000004</v>
      </c>
      <c r="EN334">
        <v>58.503300000000003</v>
      </c>
      <c r="EO334">
        <v>18100.77</v>
      </c>
      <c r="EP334">
        <v>0.72208459999999997</v>
      </c>
      <c r="EQ334">
        <v>45.302500000000002</v>
      </c>
      <c r="ER334">
        <v>46.262129999999999</v>
      </c>
      <c r="ES334">
        <v>14543.89</v>
      </c>
      <c r="ET334">
        <v>0.71682840000000003</v>
      </c>
      <c r="EU334">
        <v>48.599910000000001</v>
      </c>
      <c r="EV334">
        <v>30.506530000000001</v>
      </c>
      <c r="EW334">
        <v>9745.5779999999995</v>
      </c>
      <c r="EX334">
        <v>0.71164490000000002</v>
      </c>
      <c r="EY334">
        <v>48.779029999999999</v>
      </c>
      <c r="EZ334">
        <v>17.157599999999999</v>
      </c>
      <c r="FA334">
        <v>5566.0320000000002</v>
      </c>
      <c r="FB334">
        <v>0.70677440000000002</v>
      </c>
      <c r="FC334">
        <v>47.284149999999997</v>
      </c>
      <c r="FD334">
        <v>8.3881809999999994</v>
      </c>
      <c r="FE334">
        <v>2761.808</v>
      </c>
      <c r="FF334">
        <v>0.70220000000000005</v>
      </c>
      <c r="FG334">
        <v>45.807180000000002</v>
      </c>
      <c r="FH334">
        <v>3.6311550000000001</v>
      </c>
      <c r="FI334">
        <v>1212.2</v>
      </c>
      <c r="FJ334">
        <v>0.69799129999999998</v>
      </c>
      <c r="FK334">
        <v>44.600209999999997</v>
      </c>
      <c r="FL334">
        <v>1.4194599999999999</v>
      </c>
      <c r="FM334">
        <v>479.74630000000002</v>
      </c>
      <c r="FN334">
        <v>0.69423429999999997</v>
      </c>
      <c r="FO334">
        <v>44.95776</v>
      </c>
      <c r="FP334">
        <v>0.51557770000000003</v>
      </c>
      <c r="FQ334">
        <v>175.89169999999999</v>
      </c>
      <c r="FR334">
        <v>0.69095519999999999</v>
      </c>
      <c r="FS334">
        <v>46.833109999999998</v>
      </c>
      <c r="FT334">
        <v>0.18502979999999999</v>
      </c>
      <c r="FU334">
        <v>63.2943</v>
      </c>
      <c r="FV334">
        <v>0.68815150000000003</v>
      </c>
      <c r="FW334">
        <v>49.373919999999998</v>
      </c>
      <c r="FX334" s="1">
        <v>7.6201060000000001E-2</v>
      </c>
      <c r="FY334">
        <v>25.704650000000001</v>
      </c>
      <c r="FZ334">
        <v>0.68581190000000003</v>
      </c>
      <c r="GA334">
        <v>50.645980000000002</v>
      </c>
      <c r="GB334" s="1">
        <v>4.4228469999999999E-2</v>
      </c>
      <c r="GC334">
        <v>14.5039</v>
      </c>
      <c r="GD334">
        <v>0.68392330000000001</v>
      </c>
      <c r="GE334">
        <v>50.680169999999997</v>
      </c>
      <c r="GF334" s="1">
        <v>3.6229419999999998E-2</v>
      </c>
      <c r="GG334">
        <v>11.65598</v>
      </c>
      <c r="GH334">
        <v>0.68241620000000003</v>
      </c>
      <c r="GI334">
        <v>49.251440000000002</v>
      </c>
      <c r="GJ334" s="1">
        <v>3.4552859999999998E-2</v>
      </c>
      <c r="GK334">
        <v>11.06232</v>
      </c>
      <c r="GL334">
        <v>0.68124240000000003</v>
      </c>
      <c r="GM334">
        <v>47.406660000000002</v>
      </c>
      <c r="GN334" s="1">
        <v>3.3784689999999999E-2</v>
      </c>
      <c r="GO334">
        <v>10.82713</v>
      </c>
      <c r="GP334">
        <v>0.6803688</v>
      </c>
      <c r="GQ334">
        <v>45.685679999999998</v>
      </c>
      <c r="GR334" s="1">
        <v>3.2489369999999997E-2</v>
      </c>
      <c r="GS334">
        <v>10.436820000000001</v>
      </c>
      <c r="GT334">
        <v>0.67967100000000003</v>
      </c>
      <c r="GU334">
        <v>46.103459999999998</v>
      </c>
      <c r="GV334" s="1">
        <v>3.0449589999999999E-2</v>
      </c>
      <c r="GW334">
        <v>9.8065060000000006</v>
      </c>
      <c r="GX334">
        <v>0.67915840000000005</v>
      </c>
      <c r="GY334">
        <v>48.033160000000002</v>
      </c>
      <c r="GZ334" s="1">
        <v>2.774445E-2</v>
      </c>
      <c r="HA334">
        <v>8.9588920000000005</v>
      </c>
      <c r="HB334">
        <v>0.67881349999999996</v>
      </c>
      <c r="HC334">
        <v>50.776539999999997</v>
      </c>
      <c r="HD334" s="1">
        <v>2.4524830000000001E-2</v>
      </c>
      <c r="HE334">
        <v>7.9390549999999998</v>
      </c>
      <c r="HF334">
        <v>0.67855109999999996</v>
      </c>
      <c r="HG334">
        <v>53.132980000000003</v>
      </c>
      <c r="HH334" s="1">
        <v>2.09757E-2</v>
      </c>
      <c r="HI334">
        <v>6.8080670000000003</v>
      </c>
      <c r="HJ334">
        <v>0.67835460000000003</v>
      </c>
      <c r="HK334">
        <v>53.085410000000003</v>
      </c>
      <c r="HL334" s="1">
        <v>1.7384429999999999E-2</v>
      </c>
      <c r="HM334">
        <v>5.6557130000000004</v>
      </c>
      <c r="HN334">
        <v>0.67822510000000003</v>
      </c>
      <c r="HO334">
        <v>51.639220000000002</v>
      </c>
      <c r="HP334" s="1">
        <v>1.4069409999999999E-2</v>
      </c>
      <c r="HQ334">
        <v>4.5842150000000004</v>
      </c>
      <c r="HR334">
        <v>0.67812950000000005</v>
      </c>
      <c r="HS334">
        <v>49.752589999999998</v>
      </c>
      <c r="HT334">
        <v>1.128356E-2</v>
      </c>
      <c r="HU334">
        <v>3.6777139999999999</v>
      </c>
      <c r="HV334">
        <v>0.67806</v>
      </c>
      <c r="HW334">
        <v>48.053739999999998</v>
      </c>
      <c r="HX334" s="1">
        <v>9.1353479999999997E-3</v>
      </c>
      <c r="HY334">
        <v>2.9746190000000001</v>
      </c>
      <c r="HZ334">
        <v>0.67801449999999996</v>
      </c>
      <c r="IA334">
        <v>48.675919999999998</v>
      </c>
      <c r="IB334" s="1">
        <v>7.5906009999999998E-3</v>
      </c>
      <c r="IC334">
        <v>2.466558</v>
      </c>
      <c r="ID334">
        <v>0.6779733</v>
      </c>
      <c r="IE334">
        <v>52.464460000000003</v>
      </c>
      <c r="IF334" s="1">
        <v>6.528145E-3</v>
      </c>
      <c r="IG334">
        <v>2.116098</v>
      </c>
      <c r="IH334">
        <v>0.67795890000000003</v>
      </c>
      <c r="II334">
        <v>57.57611</v>
      </c>
      <c r="IJ334" s="1">
        <v>5.8053999999999996E-3</v>
      </c>
      <c r="IK334">
        <v>1.8778030000000001</v>
      </c>
      <c r="IL334">
        <v>0.67793890000000001</v>
      </c>
      <c r="IM334">
        <v>60.367620000000002</v>
      </c>
      <c r="IN334" s="1">
        <v>5.3018170000000003E-3</v>
      </c>
      <c r="IO334">
        <v>1.7120139999999999</v>
      </c>
      <c r="IP334">
        <v>0.67792560000000002</v>
      </c>
      <c r="IQ334">
        <v>60.444499999999998</v>
      </c>
      <c r="IR334" s="1">
        <v>4.9299469999999996E-3</v>
      </c>
      <c r="IS334">
        <v>1.590384</v>
      </c>
      <c r="IT334">
        <v>0.67791469999999998</v>
      </c>
      <c r="IU334">
        <v>58.842489999999998</v>
      </c>
      <c r="IV334" s="1">
        <v>4.6363480000000002E-3</v>
      </c>
      <c r="IW334">
        <v>1.494618</v>
      </c>
      <c r="IX334">
        <v>0.67790419999999996</v>
      </c>
      <c r="IY334">
        <v>56.610680000000002</v>
      </c>
      <c r="IZ334" s="1">
        <v>4.3885859999999999E-3</v>
      </c>
      <c r="JA334">
        <v>1.414266</v>
      </c>
      <c r="JB334">
        <v>0.67790249999999996</v>
      </c>
      <c r="JC334">
        <v>54.179259999999999</v>
      </c>
      <c r="JD334" s="1">
        <v>4.170132E-3</v>
      </c>
      <c r="JE334">
        <v>1.343693</v>
      </c>
      <c r="JF334">
        <v>0.67790280000000003</v>
      </c>
      <c r="JG334">
        <v>53.708469999999998</v>
      </c>
      <c r="JH334" s="1">
        <v>3.9721419999999997E-3</v>
      </c>
      <c r="JI334">
        <v>1.279633</v>
      </c>
      <c r="JJ334">
        <v>0.67789580000000005</v>
      </c>
      <c r="JK334">
        <v>54.075369999999999</v>
      </c>
      <c r="JL334" s="1">
        <v>3.786668E-3</v>
      </c>
      <c r="JM334">
        <v>1.220515</v>
      </c>
      <c r="JN334">
        <v>0.67788389999999998</v>
      </c>
      <c r="JO334">
        <v>53.50311</v>
      </c>
      <c r="JP334" s="1">
        <v>3.6062799999999999E-3</v>
      </c>
      <c r="JQ334">
        <v>1.165335</v>
      </c>
      <c r="JR334">
        <v>0.67787830000000004</v>
      </c>
      <c r="JS334">
        <v>52.60801</v>
      </c>
      <c r="JT334" s="1">
        <v>3.4371359999999999E-3</v>
      </c>
      <c r="JU334">
        <v>1.113442</v>
      </c>
      <c r="JV334">
        <v>0.6778651</v>
      </c>
      <c r="JW334">
        <v>52.017040000000001</v>
      </c>
      <c r="JX334" s="1">
        <v>3.2785520000000001E-3</v>
      </c>
      <c r="JY334">
        <v>1.0645990000000001</v>
      </c>
      <c r="JZ334">
        <v>0.6778691</v>
      </c>
      <c r="KA334">
        <v>50.584209999999999</v>
      </c>
      <c r="KB334" s="1">
        <v>3.1295799999999999E-3</v>
      </c>
      <c r="KC334">
        <v>1.0184530000000001</v>
      </c>
      <c r="KD334">
        <v>0.67787240000000004</v>
      </c>
      <c r="KE334">
        <v>48.889620000000001</v>
      </c>
      <c r="KF334" s="1">
        <v>2.989373E-3</v>
      </c>
      <c r="KG334">
        <v>0.97488269999999999</v>
      </c>
      <c r="KH334">
        <v>0.67786389999999996</v>
      </c>
      <c r="KI334">
        <v>47.264940000000003</v>
      </c>
      <c r="KJ334" s="1">
        <v>2.8571270000000001E-3</v>
      </c>
      <c r="KK334">
        <v>0.93363890000000005</v>
      </c>
      <c r="KL334">
        <v>0.67785490000000004</v>
      </c>
      <c r="KM334">
        <v>47.652360000000002</v>
      </c>
      <c r="KN334" s="1">
        <v>2.7323870000000002E-3</v>
      </c>
      <c r="KO334">
        <v>0.89457260000000005</v>
      </c>
      <c r="KP334">
        <v>0.67785419999999996</v>
      </c>
      <c r="KQ334">
        <v>51.157249999999998</v>
      </c>
      <c r="KR334" s="1">
        <v>2.6141879999999999E-3</v>
      </c>
      <c r="KS334">
        <v>0.85748349999999995</v>
      </c>
      <c r="KT334">
        <v>0.67785439999999997</v>
      </c>
      <c r="KU334">
        <v>56.399560000000001</v>
      </c>
      <c r="KV334" s="1">
        <v>2.502513E-3</v>
      </c>
      <c r="KW334">
        <v>0.82229209999999997</v>
      </c>
      <c r="KX334">
        <v>0.67785300000000004</v>
      </c>
      <c r="KY334">
        <v>59.671050000000001</v>
      </c>
      <c r="KZ334" s="1">
        <v>2.396675E-3</v>
      </c>
      <c r="LA334">
        <v>0.78886979999999995</v>
      </c>
      <c r="LB334">
        <v>0.67785439999999997</v>
      </c>
      <c r="LC334">
        <v>59.016500000000001</v>
      </c>
      <c r="LD334" s="1">
        <v>2.296635E-3</v>
      </c>
      <c r="LE334">
        <v>0.75711300000000004</v>
      </c>
      <c r="LF334">
        <v>0.67783490000000002</v>
      </c>
      <c r="LG334">
        <v>56.692659999999997</v>
      </c>
      <c r="LH334" s="1">
        <v>2.2017009999999999E-3</v>
      </c>
      <c r="LI334">
        <v>0.7269736</v>
      </c>
      <c r="LJ334">
        <v>0.67783979999999999</v>
      </c>
      <c r="LK334">
        <v>54.629089999999998</v>
      </c>
      <c r="LL334" s="1">
        <v>2.1119110000000002E-3</v>
      </c>
      <c r="LM334">
        <v>0.69835919999999996</v>
      </c>
      <c r="LN334">
        <v>0.67782109999999995</v>
      </c>
      <c r="LO334">
        <v>52.28481</v>
      </c>
      <c r="LP334">
        <v>2.0265790000000001E-3</v>
      </c>
      <c r="LQ334">
        <v>0.67113279999999997</v>
      </c>
      <c r="LR334">
        <v>0.67781610000000003</v>
      </c>
      <c r="LS334">
        <v>51.08719</v>
      </c>
      <c r="LT334" s="1">
        <v>1.9454660000000001E-3</v>
      </c>
      <c r="LU334">
        <v>0.64516030000000002</v>
      </c>
      <c r="LV334">
        <v>0.67782849999999994</v>
      </c>
      <c r="LW334">
        <v>52.048189999999998</v>
      </c>
      <c r="LX334" s="1">
        <v>1.868209E-3</v>
      </c>
      <c r="LY334">
        <v>0.62036179999999996</v>
      </c>
      <c r="LZ334">
        <v>0.67781230000000003</v>
      </c>
      <c r="MA334">
        <v>53.145020000000002</v>
      </c>
      <c r="MB334" s="1">
        <v>1.7945459999999999E-3</v>
      </c>
      <c r="MC334">
        <v>0.59670489999999998</v>
      </c>
      <c r="MD334">
        <v>0.67779109999999998</v>
      </c>
      <c r="ME334">
        <v>53.538310000000003</v>
      </c>
      <c r="MF334" s="1">
        <v>1.724295E-3</v>
      </c>
      <c r="MG334">
        <v>0.5741214</v>
      </c>
      <c r="MH334">
        <v>0.67779330000000004</v>
      </c>
      <c r="MI334">
        <v>53.081560000000003</v>
      </c>
      <c r="MJ334" s="1">
        <v>1.657188E-3</v>
      </c>
      <c r="MK334">
        <v>0.55251589999999995</v>
      </c>
      <c r="ML334">
        <v>0.67779920000000005</v>
      </c>
      <c r="MM334">
        <v>51.050640000000001</v>
      </c>
      <c r="MN334" s="1">
        <v>1.592888E-3</v>
      </c>
      <c r="MO334">
        <v>0.53189169999999997</v>
      </c>
      <c r="MP334">
        <v>0.67779310000000004</v>
      </c>
      <c r="MQ334">
        <v>48.894449999999999</v>
      </c>
      <c r="MR334" s="1">
        <v>1.531454E-3</v>
      </c>
      <c r="MS334">
        <v>0.51214680000000001</v>
      </c>
      <c r="MT334">
        <v>0.67778769999999999</v>
      </c>
      <c r="MU334">
        <v>47.34816</v>
      </c>
      <c r="MV334" s="1">
        <v>1.472749E-3</v>
      </c>
      <c r="MW334">
        <v>0.49326750000000003</v>
      </c>
      <c r="MX334">
        <v>0.67778240000000001</v>
      </c>
      <c r="MY334">
        <v>47.45073</v>
      </c>
      <c r="MZ334" s="1">
        <v>1.416877E-3</v>
      </c>
      <c r="NA334">
        <v>0.47522120000000001</v>
      </c>
      <c r="NB334">
        <v>0.67776879999999995</v>
      </c>
      <c r="NC334">
        <v>48.598550000000003</v>
      </c>
      <c r="ND334" s="1">
        <v>1.3633499999999999E-3</v>
      </c>
      <c r="NE334">
        <v>0.45791799999999999</v>
      </c>
      <c r="NF334">
        <v>0.67776860000000005</v>
      </c>
      <c r="NG334">
        <v>51.497970000000002</v>
      </c>
      <c r="NH334" s="1">
        <v>1.312068E-3</v>
      </c>
      <c r="NI334">
        <v>0.4413202</v>
      </c>
      <c r="NJ334">
        <v>0.67777659999999995</v>
      </c>
      <c r="NK334">
        <v>55.062669999999997</v>
      </c>
      <c r="NL334" s="1">
        <v>1.262974E-3</v>
      </c>
      <c r="NM334">
        <v>0.42540030000000001</v>
      </c>
      <c r="NN334">
        <v>0.67776179999999997</v>
      </c>
      <c r="NO334">
        <v>55.865340000000003</v>
      </c>
      <c r="NP334" s="1">
        <v>1.2160610000000001E-3</v>
      </c>
      <c r="NQ334">
        <v>0.41014800000000001</v>
      </c>
      <c r="NR334">
        <v>0.67776110000000001</v>
      </c>
      <c r="NS334">
        <v>53.445880000000002</v>
      </c>
      <c r="NT334" s="1">
        <v>1.1711040000000001E-3</v>
      </c>
      <c r="NU334">
        <v>0.39551360000000002</v>
      </c>
      <c r="NV334">
        <v>0.67774250000000003</v>
      </c>
      <c r="NW334">
        <v>50.907809999999998</v>
      </c>
      <c r="NX334" s="1">
        <v>1.12824E-3</v>
      </c>
      <c r="NY334">
        <v>0.38152999999999998</v>
      </c>
      <c r="NZ334">
        <v>0.67773910000000004</v>
      </c>
      <c r="OA334">
        <v>48.856000000000002</v>
      </c>
      <c r="OB334" s="1">
        <v>1.087354E-3</v>
      </c>
      <c r="OC334">
        <v>0.36810939999999998</v>
      </c>
      <c r="OD334">
        <v>0.67773919999999999</v>
      </c>
      <c r="OE334">
        <v>48.147550000000003</v>
      </c>
      <c r="OF334" s="1">
        <v>1.04831E-3</v>
      </c>
      <c r="OG334">
        <v>0.3552437</v>
      </c>
      <c r="OH334">
        <v>0.67772639999999995</v>
      </c>
      <c r="OI334">
        <v>47.688470000000002</v>
      </c>
      <c r="OJ334" s="1">
        <v>1.011016E-3</v>
      </c>
      <c r="OK334">
        <v>0.34293269999999998</v>
      </c>
    </row>
    <row r="335" spans="1:401" x14ac:dyDescent="0.35">
      <c r="A335">
        <v>341</v>
      </c>
      <c r="B335" t="s">
        <v>4</v>
      </c>
      <c r="C335" t="s">
        <v>181</v>
      </c>
      <c r="D335" t="s">
        <v>341</v>
      </c>
      <c r="E335">
        <v>885.822</v>
      </c>
      <c r="F335">
        <v>0.98550280000000001</v>
      </c>
      <c r="G335">
        <v>27.410509999999999</v>
      </c>
      <c r="H335">
        <v>0</v>
      </c>
      <c r="I335">
        <v>0</v>
      </c>
      <c r="J335">
        <v>0.98509409999999997</v>
      </c>
      <c r="K335">
        <v>27.51586</v>
      </c>
      <c r="L335">
        <v>0</v>
      </c>
      <c r="M335">
        <v>0</v>
      </c>
      <c r="N335">
        <v>0.98601349999999999</v>
      </c>
      <c r="O335">
        <v>27.376169999999998</v>
      </c>
      <c r="P335">
        <v>0</v>
      </c>
      <c r="Q335">
        <v>0</v>
      </c>
      <c r="R335">
        <v>0.98691499999999999</v>
      </c>
      <c r="S335">
        <v>28.065650000000002</v>
      </c>
      <c r="T335">
        <v>0</v>
      </c>
      <c r="U335">
        <v>0</v>
      </c>
      <c r="V335">
        <v>0.98406419999999994</v>
      </c>
      <c r="W335">
        <v>29.06007</v>
      </c>
      <c r="X335">
        <v>0</v>
      </c>
      <c r="Y335">
        <v>0</v>
      </c>
      <c r="Z335">
        <v>0.98175650000000003</v>
      </c>
      <c r="AA335">
        <v>29.28285</v>
      </c>
      <c r="AB335">
        <v>0</v>
      </c>
      <c r="AC335">
        <v>0</v>
      </c>
      <c r="AD335">
        <v>0.97891629999999996</v>
      </c>
      <c r="AE335">
        <v>28.898589999999999</v>
      </c>
      <c r="AF335">
        <v>0</v>
      </c>
      <c r="AG335">
        <v>0</v>
      </c>
      <c r="AH335">
        <v>0.97628809999999999</v>
      </c>
      <c r="AI335">
        <v>28.507269999999998</v>
      </c>
      <c r="AJ335">
        <v>0</v>
      </c>
      <c r="AK335">
        <v>0</v>
      </c>
      <c r="AL335">
        <v>0.97458929999999999</v>
      </c>
      <c r="AM335">
        <v>28.17137</v>
      </c>
      <c r="AN335">
        <v>0</v>
      </c>
      <c r="AO335">
        <v>0</v>
      </c>
      <c r="AP335">
        <v>0.97277809999999998</v>
      </c>
      <c r="AQ335">
        <v>29.018239999999999</v>
      </c>
      <c r="AR335">
        <v>0</v>
      </c>
      <c r="AS335">
        <v>0</v>
      </c>
      <c r="AT335">
        <v>0.97035039999999995</v>
      </c>
      <c r="AU335">
        <v>30.89817</v>
      </c>
      <c r="AV335">
        <v>0</v>
      </c>
      <c r="AW335">
        <v>0</v>
      </c>
      <c r="AX335">
        <v>0.96538749999999995</v>
      </c>
      <c r="AY335">
        <v>33.145699999999998</v>
      </c>
      <c r="AZ335">
        <v>0</v>
      </c>
      <c r="BA335">
        <v>0</v>
      </c>
      <c r="BB335">
        <v>0.96133500000000005</v>
      </c>
      <c r="BC335">
        <v>35.019710000000003</v>
      </c>
      <c r="BD335">
        <v>0</v>
      </c>
      <c r="BE335">
        <v>0</v>
      </c>
      <c r="BF335">
        <v>0.95685330000000002</v>
      </c>
      <c r="BG335">
        <v>35.31662</v>
      </c>
      <c r="BH335">
        <v>0</v>
      </c>
      <c r="BI335">
        <v>0</v>
      </c>
      <c r="BJ335">
        <v>0.95252899999999996</v>
      </c>
      <c r="BK335">
        <v>34.393529999999998</v>
      </c>
      <c r="BL335">
        <v>0</v>
      </c>
      <c r="BM335">
        <v>0</v>
      </c>
      <c r="BN335">
        <v>0.94821639999999996</v>
      </c>
      <c r="BO335">
        <v>33.517119999999998</v>
      </c>
      <c r="BP335">
        <v>0</v>
      </c>
      <c r="BQ335">
        <v>0</v>
      </c>
      <c r="BR335">
        <v>0.94426109999999996</v>
      </c>
      <c r="BS335">
        <v>32.806350000000002</v>
      </c>
      <c r="BT335">
        <v>0</v>
      </c>
      <c r="BU335">
        <v>0</v>
      </c>
      <c r="BV335">
        <v>0.94050880000000003</v>
      </c>
      <c r="BW335">
        <v>33.091259999999998</v>
      </c>
      <c r="BX335">
        <v>0</v>
      </c>
      <c r="BY335" s="1">
        <v>4.3340719999999998E-37</v>
      </c>
      <c r="BZ335">
        <v>0.93689180000000005</v>
      </c>
      <c r="CA335">
        <v>34.038849999999996</v>
      </c>
      <c r="CB335" s="1">
        <v>5.2816340000000005E-29</v>
      </c>
      <c r="CC335" s="1">
        <v>3.3231930000000002E-26</v>
      </c>
      <c r="CD335">
        <v>0.93342789999999998</v>
      </c>
      <c r="CE335">
        <v>34.460599999999999</v>
      </c>
      <c r="CF335" s="1">
        <v>4.2392520000000001E-24</v>
      </c>
      <c r="CG335" s="1">
        <v>2.6923199999999998E-21</v>
      </c>
      <c r="CH335">
        <v>0.92989719999999998</v>
      </c>
      <c r="CI335">
        <v>34.75367</v>
      </c>
      <c r="CJ335" s="1">
        <v>1.9198849999999999E-16</v>
      </c>
      <c r="CK335" s="1">
        <v>5.8085089999999996E-14</v>
      </c>
      <c r="CL335">
        <v>0.92696049999999997</v>
      </c>
      <c r="CM335">
        <v>33.982550000000003</v>
      </c>
      <c r="CN335" s="1">
        <v>1.421483E-12</v>
      </c>
      <c r="CO335" s="1">
        <v>4.8179689999999997E-10</v>
      </c>
      <c r="CP335">
        <v>0.92406370000000004</v>
      </c>
      <c r="CQ335">
        <v>32.762009999999997</v>
      </c>
      <c r="CR335" s="1">
        <v>1.086988E-9</v>
      </c>
      <c r="CS335" s="1">
        <v>4.0074820000000002E-7</v>
      </c>
      <c r="CT335">
        <v>0.92161550000000003</v>
      </c>
      <c r="CU335">
        <v>31.786239999999999</v>
      </c>
      <c r="CV335" s="1">
        <v>2.224014E-7</v>
      </c>
      <c r="CW335" s="1">
        <v>8.7213350000000004E-5</v>
      </c>
      <c r="CX335">
        <v>0.91957630000000001</v>
      </c>
      <c r="CY335">
        <v>31.1938</v>
      </c>
      <c r="CZ335" s="1">
        <v>1.7423139999999999E-5</v>
      </c>
      <c r="DA335" s="1">
        <v>7.2475320000000001E-3</v>
      </c>
      <c r="DB335">
        <v>0.91781199999999996</v>
      </c>
      <c r="DC335">
        <v>32.141350000000003</v>
      </c>
      <c r="DD335" s="1">
        <v>6.3531239999999999E-4</v>
      </c>
      <c r="DE335">
        <v>0.27938879999999999</v>
      </c>
      <c r="DF335">
        <v>0.9161435</v>
      </c>
      <c r="DG335">
        <v>34.703130000000002</v>
      </c>
      <c r="DH335" s="1">
        <v>1.22252E-2</v>
      </c>
      <c r="DI335">
        <v>5.669028</v>
      </c>
      <c r="DJ335">
        <v>0.91469619999999996</v>
      </c>
      <c r="DK335">
        <v>38.876379999999997</v>
      </c>
      <c r="DL335">
        <v>0.13576479999999999</v>
      </c>
      <c r="DM335">
        <v>66.284980000000004</v>
      </c>
      <c r="DN335">
        <v>0.91296909999999998</v>
      </c>
      <c r="DO335">
        <v>43.605370000000001</v>
      </c>
      <c r="DP335">
        <v>0.93214490000000005</v>
      </c>
      <c r="DQ335">
        <v>478.83839999999998</v>
      </c>
      <c r="DR335">
        <v>0.91108140000000004</v>
      </c>
      <c r="DS335">
        <v>45.446739999999998</v>
      </c>
      <c r="DT335">
        <v>4.1906119999999998</v>
      </c>
      <c r="DU335">
        <v>2262.3620000000001</v>
      </c>
      <c r="DV335">
        <v>0.90890510000000002</v>
      </c>
      <c r="DW335">
        <v>44.2866</v>
      </c>
      <c r="DX335">
        <v>12.94112</v>
      </c>
      <c r="DY335">
        <v>7336.5320000000002</v>
      </c>
      <c r="DZ335">
        <v>0.90652069999999996</v>
      </c>
      <c r="EA335">
        <v>42.767000000000003</v>
      </c>
      <c r="EB335">
        <v>28.62397</v>
      </c>
      <c r="EC335">
        <v>17020.09</v>
      </c>
      <c r="ED335">
        <v>0.90389489999999995</v>
      </c>
      <c r="EE335">
        <v>41.301470000000002</v>
      </c>
      <c r="EF335">
        <v>47.03575</v>
      </c>
      <c r="EG335">
        <v>29306.71</v>
      </c>
      <c r="EH335">
        <v>0.90097309999999997</v>
      </c>
      <c r="EI335">
        <v>40.539569999999998</v>
      </c>
      <c r="EJ335">
        <v>59.352170000000001</v>
      </c>
      <c r="EK335">
        <v>38712.67</v>
      </c>
      <c r="EL335">
        <v>0.89785890000000002</v>
      </c>
      <c r="EM335">
        <v>41.541820000000001</v>
      </c>
      <c r="EN335">
        <v>59.257309999999997</v>
      </c>
      <c r="EO335">
        <v>40443.39</v>
      </c>
      <c r="EP335">
        <v>0.89451939999999996</v>
      </c>
      <c r="EQ335">
        <v>44.869140000000002</v>
      </c>
      <c r="ER335">
        <v>48.030610000000003</v>
      </c>
      <c r="ES335">
        <v>34241.480000000003</v>
      </c>
      <c r="ET335">
        <v>0.89091050000000005</v>
      </c>
      <c r="EU335">
        <v>48.279229999999998</v>
      </c>
      <c r="EV335">
        <v>32.409820000000003</v>
      </c>
      <c r="EW335">
        <v>24126.38</v>
      </c>
      <c r="EX335">
        <v>0.88678310000000005</v>
      </c>
      <c r="EY335">
        <v>48.927300000000002</v>
      </c>
      <c r="EZ335">
        <v>18.623290000000001</v>
      </c>
      <c r="FA335">
        <v>14451.4</v>
      </c>
      <c r="FB335">
        <v>0.88293719999999998</v>
      </c>
      <c r="FC335">
        <v>47.513129999999997</v>
      </c>
      <c r="FD335">
        <v>9.288335</v>
      </c>
      <c r="FE335">
        <v>7500.7740000000003</v>
      </c>
      <c r="FF335">
        <v>0.8793569</v>
      </c>
      <c r="FG335">
        <v>46.027979999999999</v>
      </c>
      <c r="FH335">
        <v>4.0948250000000002</v>
      </c>
      <c r="FI335">
        <v>3432.9209999999998</v>
      </c>
      <c r="FJ335">
        <v>0.87608600000000003</v>
      </c>
      <c r="FK335">
        <v>44.813980000000001</v>
      </c>
      <c r="FL335">
        <v>1.6264339999999999</v>
      </c>
      <c r="FM335">
        <v>1410.5039999999999</v>
      </c>
      <c r="FN335">
        <v>0.87314890000000001</v>
      </c>
      <c r="FO335">
        <v>44.927239999999998</v>
      </c>
      <c r="FP335">
        <v>0.59740729999999997</v>
      </c>
      <c r="FQ335">
        <v>532.2482</v>
      </c>
      <c r="FR335">
        <v>0.87060360000000003</v>
      </c>
      <c r="FS335">
        <v>46.537559999999999</v>
      </c>
      <c r="FT335">
        <v>0.21406410000000001</v>
      </c>
      <c r="FU335">
        <v>192.6662</v>
      </c>
      <c r="FV335">
        <v>0.86841029999999997</v>
      </c>
      <c r="FW335">
        <v>49.021560000000001</v>
      </c>
      <c r="FX335" s="1">
        <v>8.5476549999999998E-2</v>
      </c>
      <c r="FY335">
        <v>74.446439999999996</v>
      </c>
      <c r="FZ335">
        <v>0.86660749999999998</v>
      </c>
      <c r="GA335">
        <v>50.457369999999997</v>
      </c>
      <c r="GB335" s="1">
        <v>4.6835689999999999E-2</v>
      </c>
      <c r="GC335">
        <v>37.478969999999997</v>
      </c>
      <c r="GD335">
        <v>0.86515330000000001</v>
      </c>
      <c r="GE335">
        <v>50.713979999999999</v>
      </c>
      <c r="GF335" s="1">
        <v>3.683268E-2</v>
      </c>
      <c r="GG335">
        <v>27.403490000000001</v>
      </c>
      <c r="GH335">
        <v>0.86401099999999997</v>
      </c>
      <c r="GI335">
        <v>49.463700000000003</v>
      </c>
      <c r="GJ335" s="1">
        <v>3.468181E-2</v>
      </c>
      <c r="GK335">
        <v>25.136659999999999</v>
      </c>
      <c r="GL335">
        <v>0.86310359999999997</v>
      </c>
      <c r="GM335">
        <v>47.725650000000002</v>
      </c>
      <c r="GN335" s="1">
        <v>3.3894859999999999E-2</v>
      </c>
      <c r="GO335">
        <v>24.51811</v>
      </c>
      <c r="GP335">
        <v>0.86245139999999998</v>
      </c>
      <c r="GQ335">
        <v>45.972000000000001</v>
      </c>
      <c r="GR335" s="1">
        <v>3.2690030000000002E-2</v>
      </c>
      <c r="GS335">
        <v>23.766390000000001</v>
      </c>
      <c r="GT335">
        <v>0.86190750000000005</v>
      </c>
      <c r="GU335">
        <v>46.081650000000003</v>
      </c>
      <c r="GV335" s="1">
        <v>3.0747159999999999E-2</v>
      </c>
      <c r="GW335">
        <v>22.496770000000001</v>
      </c>
      <c r="GX335">
        <v>0.86152240000000002</v>
      </c>
      <c r="GY335">
        <v>47.845440000000004</v>
      </c>
      <c r="GZ335">
        <v>2.812485E-2</v>
      </c>
      <c r="HA335">
        <v>20.717860000000002</v>
      </c>
      <c r="HB335">
        <v>0.86124429999999996</v>
      </c>
      <c r="HC335">
        <v>50.431690000000003</v>
      </c>
      <c r="HD335">
        <v>2.496758E-2</v>
      </c>
      <c r="HE335">
        <v>18.519939999999998</v>
      </c>
      <c r="HF335">
        <v>0.86108300000000004</v>
      </c>
      <c r="HG335">
        <v>52.859409999999997</v>
      </c>
      <c r="HH335">
        <v>2.145085E-2</v>
      </c>
      <c r="HI335">
        <v>16.028890000000001</v>
      </c>
      <c r="HJ335">
        <v>0.86090270000000002</v>
      </c>
      <c r="HK335">
        <v>53.152650000000001</v>
      </c>
      <c r="HL335" s="1">
        <v>1.7850890000000001E-2</v>
      </c>
      <c r="HM335">
        <v>13.4314</v>
      </c>
      <c r="HN335">
        <v>0.86080559999999995</v>
      </c>
      <c r="HO335">
        <v>51.868899999999996</v>
      </c>
      <c r="HP335" s="1">
        <v>1.448636E-2</v>
      </c>
      <c r="HQ335">
        <v>10.95539</v>
      </c>
      <c r="HR335">
        <v>0.86073109999999997</v>
      </c>
      <c r="HS335">
        <v>50.069090000000003</v>
      </c>
      <c r="HT335" s="1">
        <v>1.1623029999999999E-2</v>
      </c>
      <c r="HU335">
        <v>8.8057420000000004</v>
      </c>
      <c r="HV335">
        <v>0.86066719999999997</v>
      </c>
      <c r="HW335">
        <v>48.349910000000001</v>
      </c>
      <c r="HX335" s="1">
        <v>9.3901550000000007E-3</v>
      </c>
      <c r="HY335">
        <v>7.0986909999999996</v>
      </c>
      <c r="HZ335">
        <v>0.86064079999999998</v>
      </c>
      <c r="IA335">
        <v>48.592660000000002</v>
      </c>
      <c r="IB335" s="1">
        <v>7.7704649999999998E-3</v>
      </c>
      <c r="IC335">
        <v>5.8413639999999996</v>
      </c>
      <c r="ID335">
        <v>0.86059300000000005</v>
      </c>
      <c r="IE335">
        <v>51.916890000000002</v>
      </c>
      <c r="IF335" s="1">
        <v>6.6508419999999997E-3</v>
      </c>
      <c r="IG335">
        <v>4.9636129999999996</v>
      </c>
      <c r="IH335">
        <v>0.86056520000000003</v>
      </c>
      <c r="II335">
        <v>56.930700000000002</v>
      </c>
      <c r="IJ335" s="1">
        <v>5.8891819999999998E-3</v>
      </c>
      <c r="IK335">
        <v>4.3654580000000003</v>
      </c>
      <c r="IL335">
        <v>0.86056440000000001</v>
      </c>
      <c r="IM335">
        <v>60.065219999999997</v>
      </c>
      <c r="IN335" s="1">
        <v>5.3612290000000003E-3</v>
      </c>
      <c r="IO335">
        <v>3.9529320000000001</v>
      </c>
      <c r="IP335">
        <v>0.86054319999999995</v>
      </c>
      <c r="IQ335">
        <v>60.479320000000001</v>
      </c>
      <c r="IR335" s="1">
        <v>4.9748700000000002E-3</v>
      </c>
      <c r="IS335">
        <v>3.6553520000000002</v>
      </c>
      <c r="IT335">
        <v>0.86053599999999997</v>
      </c>
      <c r="IU335">
        <v>59.088700000000003</v>
      </c>
      <c r="IV335" s="1">
        <v>4.6727339999999996E-3</v>
      </c>
      <c r="IW335">
        <v>3.4256679999999999</v>
      </c>
      <c r="IX335">
        <v>0.86052229999999996</v>
      </c>
      <c r="IY335">
        <v>57.038429999999998</v>
      </c>
      <c r="IZ335" s="1">
        <v>4.4197860000000002E-3</v>
      </c>
      <c r="JA335">
        <v>3.2362410000000001</v>
      </c>
      <c r="JB335">
        <v>0.860487</v>
      </c>
      <c r="JC335">
        <v>54.629629999999999</v>
      </c>
      <c r="JD335" s="1">
        <v>4.1979929999999997E-3</v>
      </c>
      <c r="JE335">
        <v>3.0717690000000002</v>
      </c>
      <c r="JF335">
        <v>0.86047890000000005</v>
      </c>
      <c r="JG335">
        <v>53.828449999999997</v>
      </c>
      <c r="JH335" s="1">
        <v>3.9975920000000003E-3</v>
      </c>
      <c r="JI335">
        <v>2.923635</v>
      </c>
      <c r="JJ335">
        <v>0.8604773</v>
      </c>
      <c r="JK335">
        <v>54.147539999999999</v>
      </c>
      <c r="JL335" s="1">
        <v>3.8102890000000001E-3</v>
      </c>
      <c r="JM335">
        <v>2.7875320000000001</v>
      </c>
      <c r="JN335">
        <v>0.86045119999999997</v>
      </c>
      <c r="JO335">
        <v>53.550609999999999</v>
      </c>
      <c r="JP335" s="1">
        <v>3.628362E-3</v>
      </c>
      <c r="JQ335">
        <v>2.6608179999999999</v>
      </c>
      <c r="JR335">
        <v>0.86042510000000005</v>
      </c>
      <c r="JS335">
        <v>52.655149999999999</v>
      </c>
      <c r="JT335" s="1">
        <v>3.4578310000000002E-3</v>
      </c>
      <c r="JU335">
        <v>2.5418310000000002</v>
      </c>
      <c r="JV335">
        <v>0.86042339999999995</v>
      </c>
      <c r="JW335">
        <v>52.158639999999998</v>
      </c>
      <c r="JX335" s="1">
        <v>3.2980380000000001E-3</v>
      </c>
      <c r="JY335">
        <v>2.4299089999999999</v>
      </c>
      <c r="JZ335">
        <v>0.86043080000000005</v>
      </c>
      <c r="KA335">
        <v>50.845649999999999</v>
      </c>
      <c r="KB335" s="1">
        <v>3.14796E-3</v>
      </c>
      <c r="KC335">
        <v>2.3242400000000001</v>
      </c>
      <c r="KD335">
        <v>0.86040689999999997</v>
      </c>
      <c r="KE335">
        <v>49.168579999999999</v>
      </c>
      <c r="KF335" s="1">
        <v>3.0067029999999999E-3</v>
      </c>
      <c r="KG335">
        <v>2.224478</v>
      </c>
      <c r="KH335">
        <v>0.86036400000000002</v>
      </c>
      <c r="KI335">
        <v>47.514429999999997</v>
      </c>
      <c r="KJ335" s="1">
        <v>2.8734780000000001E-3</v>
      </c>
      <c r="KK335">
        <v>2.1300829999999999</v>
      </c>
      <c r="KL335">
        <v>0.86037730000000001</v>
      </c>
      <c r="KM335">
        <v>47.613460000000003</v>
      </c>
      <c r="KN335" s="1">
        <v>2.7478810000000002E-3</v>
      </c>
      <c r="KO335">
        <v>2.0406949999999999</v>
      </c>
      <c r="KP335">
        <v>0.860375</v>
      </c>
      <c r="KQ335">
        <v>50.676130000000001</v>
      </c>
      <c r="KR335" s="1">
        <v>2.6288710000000001E-3</v>
      </c>
      <c r="KS335">
        <v>1.955881</v>
      </c>
      <c r="KT335">
        <v>0.8603731</v>
      </c>
      <c r="KU335">
        <v>55.758719999999997</v>
      </c>
      <c r="KV335" s="1">
        <v>2.5164160000000001E-3</v>
      </c>
      <c r="KW335">
        <v>1.8754040000000001</v>
      </c>
      <c r="KX335">
        <v>0.86034480000000002</v>
      </c>
      <c r="KY335">
        <v>59.358170000000001</v>
      </c>
      <c r="KZ335" s="1">
        <v>2.409862E-3</v>
      </c>
      <c r="LA335">
        <v>1.7989740000000001</v>
      </c>
      <c r="LB335">
        <v>0.86034730000000004</v>
      </c>
      <c r="LC335">
        <v>59.205210000000001</v>
      </c>
      <c r="LD335" s="1">
        <v>2.3091560000000001E-3</v>
      </c>
      <c r="LE335">
        <v>1.7263980000000001</v>
      </c>
      <c r="LF335">
        <v>0.86034770000000005</v>
      </c>
      <c r="LG335">
        <v>56.987850000000002</v>
      </c>
      <c r="LH335" s="1">
        <v>2.2135480000000001E-3</v>
      </c>
      <c r="LI335">
        <v>1.657429</v>
      </c>
      <c r="LJ335">
        <v>0.86032470000000005</v>
      </c>
      <c r="LK335">
        <v>54.964449999999999</v>
      </c>
      <c r="LL335" s="1">
        <v>2.123163E-3</v>
      </c>
      <c r="LM335">
        <v>1.592006</v>
      </c>
      <c r="LN335">
        <v>0.86031849999999999</v>
      </c>
      <c r="LO335">
        <v>52.70552</v>
      </c>
      <c r="LP335" s="1">
        <v>2.0372749999999998E-3</v>
      </c>
      <c r="LQ335">
        <v>1.5297670000000001</v>
      </c>
      <c r="LR335">
        <v>0.86028070000000001</v>
      </c>
      <c r="LS335">
        <v>51.28116</v>
      </c>
      <c r="LT335" s="1">
        <v>1.9556640000000002E-3</v>
      </c>
      <c r="LU335">
        <v>1.470451</v>
      </c>
      <c r="LV335">
        <v>0.86029949999999999</v>
      </c>
      <c r="LW335">
        <v>51.886679999999998</v>
      </c>
      <c r="LX335" s="1">
        <v>1.877912E-3</v>
      </c>
      <c r="LY335">
        <v>1.4138189999999999</v>
      </c>
      <c r="LZ335">
        <v>0.86027379999999998</v>
      </c>
      <c r="MA335">
        <v>53.054839999999999</v>
      </c>
      <c r="MB335" s="1">
        <v>1.8038049999999999E-3</v>
      </c>
      <c r="MC335">
        <v>1.3597859999999999</v>
      </c>
      <c r="MD335">
        <v>0.86025260000000003</v>
      </c>
      <c r="ME335">
        <v>53.448030000000003</v>
      </c>
      <c r="MF335" s="1">
        <v>1.733119E-3</v>
      </c>
      <c r="MG335">
        <v>1.3082</v>
      </c>
      <c r="MH335">
        <v>0.86027310000000001</v>
      </c>
      <c r="MI335">
        <v>53.212150000000001</v>
      </c>
      <c r="MJ335" s="1">
        <v>1.6656189999999999E-3</v>
      </c>
      <c r="MK335">
        <v>1.258921</v>
      </c>
      <c r="ML335">
        <v>0.8602185</v>
      </c>
      <c r="MM335">
        <v>51.387169999999998</v>
      </c>
      <c r="MN335" s="1">
        <v>1.6009290000000001E-3</v>
      </c>
      <c r="MO335">
        <v>1.2118310000000001</v>
      </c>
      <c r="MP335">
        <v>0.86022140000000002</v>
      </c>
      <c r="MQ335">
        <v>49.236350000000002</v>
      </c>
      <c r="MR335" s="1">
        <v>1.53915E-3</v>
      </c>
      <c r="MS335">
        <v>1.166779</v>
      </c>
      <c r="MT335">
        <v>0.86022299999999996</v>
      </c>
      <c r="MU335">
        <v>47.590069999999997</v>
      </c>
      <c r="MV335" s="1">
        <v>1.480103E-3</v>
      </c>
      <c r="MW335">
        <v>1.1236790000000001</v>
      </c>
      <c r="MX335">
        <v>0.86019520000000005</v>
      </c>
      <c r="MY335">
        <v>47.48489</v>
      </c>
      <c r="MZ335" s="1">
        <v>1.423885E-3</v>
      </c>
      <c r="NA335">
        <v>1.082473</v>
      </c>
      <c r="NB335">
        <v>0.86019159999999995</v>
      </c>
      <c r="NC335">
        <v>48.388449999999999</v>
      </c>
      <c r="ND335" s="1">
        <v>1.3700730000000001E-3</v>
      </c>
      <c r="NE335">
        <v>1.043021</v>
      </c>
      <c r="NF335">
        <v>0.86019509999999999</v>
      </c>
      <c r="NG335">
        <v>51.0929</v>
      </c>
      <c r="NH335" s="1">
        <v>1.3185130000000001E-3</v>
      </c>
      <c r="NI335">
        <v>1.0051650000000001</v>
      </c>
      <c r="NJ335">
        <v>0.86017829999999995</v>
      </c>
      <c r="NK335">
        <v>54.589500000000001</v>
      </c>
      <c r="NL335" s="1">
        <v>1.2691390000000001E-3</v>
      </c>
      <c r="NM335">
        <v>0.96886300000000003</v>
      </c>
      <c r="NN335">
        <v>0.86014900000000005</v>
      </c>
      <c r="NO335">
        <v>55.916930000000001</v>
      </c>
      <c r="NP335" s="1">
        <v>1.2219659999999999E-3</v>
      </c>
      <c r="NQ335">
        <v>0.93407390000000001</v>
      </c>
      <c r="NR335">
        <v>0.86015140000000001</v>
      </c>
      <c r="NS335">
        <v>53.788269999999997</v>
      </c>
      <c r="NT335" s="1">
        <v>1.176765E-3</v>
      </c>
      <c r="NU335">
        <v>0.90070479999999997</v>
      </c>
      <c r="NV335">
        <v>0.86010799999999998</v>
      </c>
      <c r="NW335">
        <v>51.277189999999997</v>
      </c>
      <c r="NX335" s="1">
        <v>1.1336320000000001E-3</v>
      </c>
      <c r="NY335">
        <v>0.868753</v>
      </c>
      <c r="NZ335">
        <v>0.8601065</v>
      </c>
      <c r="OA335">
        <v>49.216200000000001</v>
      </c>
      <c r="OB335" s="1">
        <v>1.0925150000000001E-3</v>
      </c>
      <c r="OC335">
        <v>0.83814920000000004</v>
      </c>
      <c r="OD335">
        <v>0.86011300000000002</v>
      </c>
      <c r="OE335">
        <v>48.351390000000002</v>
      </c>
      <c r="OF335" s="1">
        <v>1.0532530000000001E-3</v>
      </c>
      <c r="OG335">
        <v>0.80882120000000002</v>
      </c>
      <c r="OH335">
        <v>0.86009119999999994</v>
      </c>
      <c r="OI335">
        <v>47.906529999999997</v>
      </c>
      <c r="OJ335" s="1">
        <v>1.0157479999999999E-3</v>
      </c>
      <c r="OK335">
        <v>0.78073099999999995</v>
      </c>
    </row>
    <row r="336" spans="1:401" x14ac:dyDescent="0.35">
      <c r="A336">
        <v>342</v>
      </c>
      <c r="B336" t="s">
        <v>4</v>
      </c>
      <c r="C336" t="s">
        <v>181</v>
      </c>
      <c r="D336" t="s">
        <v>342</v>
      </c>
      <c r="E336">
        <v>878.19889999999998</v>
      </c>
      <c r="F336">
        <v>0.33442129999999998</v>
      </c>
      <c r="G336">
        <v>27.428070000000002</v>
      </c>
      <c r="H336">
        <v>0</v>
      </c>
      <c r="I336">
        <v>0</v>
      </c>
      <c r="J336">
        <v>0.32897270000000001</v>
      </c>
      <c r="K336">
        <v>27.49306</v>
      </c>
      <c r="L336">
        <v>0</v>
      </c>
      <c r="M336">
        <v>0</v>
      </c>
      <c r="N336">
        <v>0.32390760000000002</v>
      </c>
      <c r="O336">
        <v>27.360980000000001</v>
      </c>
      <c r="P336">
        <v>0</v>
      </c>
      <c r="Q336">
        <v>0</v>
      </c>
      <c r="R336">
        <v>0.3189341</v>
      </c>
      <c r="S336">
        <v>27.986170000000001</v>
      </c>
      <c r="T336">
        <v>0</v>
      </c>
      <c r="U336">
        <v>0</v>
      </c>
      <c r="V336">
        <v>0.31421979999999999</v>
      </c>
      <c r="W336">
        <v>28.972239999999999</v>
      </c>
      <c r="X336">
        <v>0</v>
      </c>
      <c r="Y336">
        <v>0</v>
      </c>
      <c r="Z336">
        <v>0.30951780000000001</v>
      </c>
      <c r="AA336">
        <v>29.27571</v>
      </c>
      <c r="AB336">
        <v>0</v>
      </c>
      <c r="AC336">
        <v>0</v>
      </c>
      <c r="AD336">
        <v>0.30503710000000001</v>
      </c>
      <c r="AE336">
        <v>28.881260000000001</v>
      </c>
      <c r="AF336">
        <v>0</v>
      </c>
      <c r="AG336">
        <v>0</v>
      </c>
      <c r="AH336">
        <v>0.3005447</v>
      </c>
      <c r="AI336">
        <v>28.495999999999999</v>
      </c>
      <c r="AJ336">
        <v>0</v>
      </c>
      <c r="AK336">
        <v>0</v>
      </c>
      <c r="AL336">
        <v>0.29636889999999999</v>
      </c>
      <c r="AM336">
        <v>28.168050000000001</v>
      </c>
      <c r="AN336">
        <v>0</v>
      </c>
      <c r="AO336">
        <v>0</v>
      </c>
      <c r="AP336">
        <v>0.29232780000000003</v>
      </c>
      <c r="AQ336">
        <v>28.938680000000002</v>
      </c>
      <c r="AR336">
        <v>0</v>
      </c>
      <c r="AS336">
        <v>0</v>
      </c>
      <c r="AT336">
        <v>0.28834500000000002</v>
      </c>
      <c r="AU336">
        <v>30.769110000000001</v>
      </c>
      <c r="AV336">
        <v>0</v>
      </c>
      <c r="AW336">
        <v>0</v>
      </c>
      <c r="AX336">
        <v>0.28460540000000001</v>
      </c>
      <c r="AY336">
        <v>32.998750000000001</v>
      </c>
      <c r="AZ336">
        <v>0</v>
      </c>
      <c r="BA336">
        <v>0</v>
      </c>
      <c r="BB336">
        <v>0.28096280000000001</v>
      </c>
      <c r="BC336">
        <v>34.925649999999997</v>
      </c>
      <c r="BD336">
        <v>0</v>
      </c>
      <c r="BE336">
        <v>0</v>
      </c>
      <c r="BF336">
        <v>0.27748139999999999</v>
      </c>
      <c r="BG336">
        <v>35.347540000000002</v>
      </c>
      <c r="BH336">
        <v>0</v>
      </c>
      <c r="BI336">
        <v>0</v>
      </c>
      <c r="BJ336">
        <v>0.27414159999999999</v>
      </c>
      <c r="BK336">
        <v>34.473939999999999</v>
      </c>
      <c r="BL336">
        <v>0</v>
      </c>
      <c r="BM336">
        <v>0</v>
      </c>
      <c r="BN336">
        <v>0.27076270000000002</v>
      </c>
      <c r="BO336">
        <v>33.577559999999998</v>
      </c>
      <c r="BP336">
        <v>0</v>
      </c>
      <c r="BQ336">
        <v>0</v>
      </c>
      <c r="BR336">
        <v>0.26754420000000001</v>
      </c>
      <c r="BS336">
        <v>32.861719999999998</v>
      </c>
      <c r="BT336">
        <v>0</v>
      </c>
      <c r="BU336">
        <v>0</v>
      </c>
      <c r="BV336">
        <v>0.26445079999999999</v>
      </c>
      <c r="BW336">
        <v>33.040660000000003</v>
      </c>
      <c r="BX336">
        <v>0</v>
      </c>
      <c r="BY336" s="1">
        <v>6.3231030000000002E-38</v>
      </c>
      <c r="BZ336">
        <v>0.26148519999999997</v>
      </c>
      <c r="CA336">
        <v>33.985590000000002</v>
      </c>
      <c r="CB336" s="1">
        <v>7.9946440000000001E-30</v>
      </c>
      <c r="CC336" s="1">
        <v>4.9454240000000002E-27</v>
      </c>
      <c r="CD336">
        <v>0.25868249999999998</v>
      </c>
      <c r="CE336">
        <v>34.425759999999997</v>
      </c>
      <c r="CF336" s="1">
        <v>1.746423E-24</v>
      </c>
      <c r="CG336" s="1">
        <v>1.0896880000000001E-21</v>
      </c>
      <c r="CH336">
        <v>0.25605919999999999</v>
      </c>
      <c r="CI336">
        <v>34.804560000000002</v>
      </c>
      <c r="CJ336" s="1">
        <v>2.5832139999999999E-17</v>
      </c>
      <c r="CK336" s="1">
        <v>1.6219500000000001E-14</v>
      </c>
      <c r="CL336">
        <v>0.25367040000000002</v>
      </c>
      <c r="CM336">
        <v>34.103270000000002</v>
      </c>
      <c r="CN336" s="1">
        <v>2.7764360000000002E-13</v>
      </c>
      <c r="CO336" s="1">
        <v>1.7582419999999999E-10</v>
      </c>
      <c r="CP336">
        <v>0.25144569999999999</v>
      </c>
      <c r="CQ336">
        <v>32.902149999999999</v>
      </c>
      <c r="CR336" s="1">
        <v>2.8183020000000001E-10</v>
      </c>
      <c r="CS336" s="1">
        <v>1.7238939999999999E-7</v>
      </c>
      <c r="CT336">
        <v>0.24950159999999999</v>
      </c>
      <c r="CU336">
        <v>31.88701</v>
      </c>
      <c r="CV336" s="1">
        <v>7.3560460000000006E-8</v>
      </c>
      <c r="CW336" s="1">
        <v>4.3233730000000001E-5</v>
      </c>
      <c r="CX336">
        <v>0.2478263</v>
      </c>
      <c r="CY336">
        <v>31.231179999999998</v>
      </c>
      <c r="CZ336" s="1">
        <v>6.8792040000000002E-6</v>
      </c>
      <c r="DA336" s="1">
        <v>4.0093300000000002E-3</v>
      </c>
      <c r="DB336">
        <v>0.24635689999999999</v>
      </c>
      <c r="DC336">
        <v>32.008209999999998</v>
      </c>
      <c r="DD336" s="1">
        <v>2.8966659999999999E-4</v>
      </c>
      <c r="DE336">
        <v>0.1693788</v>
      </c>
      <c r="DF336">
        <v>0.245032</v>
      </c>
      <c r="DG336">
        <v>34.429099999999998</v>
      </c>
      <c r="DH336" s="1">
        <v>6.3080810000000001E-3</v>
      </c>
      <c r="DI336">
        <v>3.7210329999999998</v>
      </c>
      <c r="DJ336">
        <v>0.2438198</v>
      </c>
      <c r="DK336">
        <v>38.481099999999998</v>
      </c>
      <c r="DL336" s="1">
        <v>7.8211100000000006E-2</v>
      </c>
      <c r="DM336">
        <v>46.6967</v>
      </c>
      <c r="DN336">
        <v>0.24257809999999999</v>
      </c>
      <c r="DO336">
        <v>43.220599999999997</v>
      </c>
      <c r="DP336">
        <v>0.59348160000000005</v>
      </c>
      <c r="DQ336">
        <v>359.53089999999997</v>
      </c>
      <c r="DR336">
        <v>0.2412812</v>
      </c>
      <c r="DS336">
        <v>45.412269999999999</v>
      </c>
      <c r="DT336">
        <v>2.9251510000000001</v>
      </c>
      <c r="DU336">
        <v>1799.979</v>
      </c>
      <c r="DV336">
        <v>0.23987849999999999</v>
      </c>
      <c r="DW336">
        <v>44.450360000000003</v>
      </c>
      <c r="DX336">
        <v>9.8370820000000005</v>
      </c>
      <c r="DY336">
        <v>6154.308</v>
      </c>
      <c r="DZ336">
        <v>0.23835909999999999</v>
      </c>
      <c r="EA336">
        <v>42.946370000000002</v>
      </c>
      <c r="EB336">
        <v>23.562190000000001</v>
      </c>
      <c r="EC336">
        <v>14989.47</v>
      </c>
      <c r="ED336">
        <v>0.2366973</v>
      </c>
      <c r="EE336">
        <v>41.498159999999999</v>
      </c>
      <c r="EF336">
        <v>41.713410000000003</v>
      </c>
      <c r="EG336">
        <v>26991.97</v>
      </c>
      <c r="EH336">
        <v>0.2348876</v>
      </c>
      <c r="EI336">
        <v>40.634160000000001</v>
      </c>
      <c r="EJ336">
        <v>56.442030000000003</v>
      </c>
      <c r="EK336">
        <v>37155.919999999998</v>
      </c>
      <c r="EL336">
        <v>0.232929</v>
      </c>
      <c r="EM336">
        <v>41.383960000000002</v>
      </c>
      <c r="EN336">
        <v>60.150469999999999</v>
      </c>
      <c r="EO336">
        <v>40287.160000000003</v>
      </c>
      <c r="EP336">
        <v>0.23084440000000001</v>
      </c>
      <c r="EQ336">
        <v>44.552700000000002</v>
      </c>
      <c r="ER336">
        <v>51.865519999999997</v>
      </c>
      <c r="ES336">
        <v>35361.46</v>
      </c>
      <c r="ET336">
        <v>0.2286376</v>
      </c>
      <c r="EU336">
        <v>48.0154</v>
      </c>
      <c r="EV336">
        <v>37.067909999999998</v>
      </c>
      <c r="EW336">
        <v>25733.75</v>
      </c>
      <c r="EX336">
        <v>0.22646050000000001</v>
      </c>
      <c r="EY336">
        <v>48.993850000000002</v>
      </c>
      <c r="EZ336">
        <v>22.482009999999999</v>
      </c>
      <c r="FA336">
        <v>15880.18</v>
      </c>
      <c r="FB336">
        <v>0.2244032</v>
      </c>
      <c r="FC336">
        <v>47.677370000000003</v>
      </c>
      <c r="FD336">
        <v>11.79447</v>
      </c>
      <c r="FE336">
        <v>8471.5499999999993</v>
      </c>
      <c r="FF336">
        <v>0.22245519999999999</v>
      </c>
      <c r="FG336">
        <v>46.192909999999998</v>
      </c>
      <c r="FH336">
        <v>5.4477869999999999</v>
      </c>
      <c r="FI336">
        <v>3975.578</v>
      </c>
      <c r="FJ336">
        <v>0.2206777</v>
      </c>
      <c r="FK336">
        <v>44.972670000000001</v>
      </c>
      <c r="FL336">
        <v>2.2557019999999999</v>
      </c>
      <c r="FM336">
        <v>1670.146</v>
      </c>
      <c r="FN336">
        <v>0.21907950000000001</v>
      </c>
      <c r="FO336">
        <v>44.923400000000001</v>
      </c>
      <c r="FP336">
        <v>0.8555142</v>
      </c>
      <c r="FQ336">
        <v>641.27480000000003</v>
      </c>
      <c r="FR336">
        <v>0.21767710000000001</v>
      </c>
      <c r="FS336">
        <v>46.332450000000001</v>
      </c>
      <c r="FT336">
        <v>0.30884840000000002</v>
      </c>
      <c r="FU336">
        <v>233.51</v>
      </c>
      <c r="FV336">
        <v>0.21647269999999999</v>
      </c>
      <c r="FW336">
        <v>48.750570000000003</v>
      </c>
      <c r="FX336">
        <v>0.1168628</v>
      </c>
      <c r="FY336">
        <v>88.159289999999999</v>
      </c>
      <c r="FZ336">
        <v>0.21546589999999999</v>
      </c>
      <c r="GA336">
        <v>50.306319999999999</v>
      </c>
      <c r="GB336" s="1">
        <v>5.6073739999999997E-2</v>
      </c>
      <c r="GC336">
        <v>41.511899999999997</v>
      </c>
      <c r="GD336">
        <v>0.21464849999999999</v>
      </c>
      <c r="GE336">
        <v>50.714060000000003</v>
      </c>
      <c r="GF336" s="1">
        <v>3.9126460000000002E-2</v>
      </c>
      <c r="GG336">
        <v>28.33813</v>
      </c>
      <c r="GH336">
        <v>0.2139935</v>
      </c>
      <c r="GI336">
        <v>49.612900000000003</v>
      </c>
      <c r="GJ336" s="1">
        <v>3.5158870000000002E-2</v>
      </c>
      <c r="GK336">
        <v>25.2361</v>
      </c>
      <c r="GL336">
        <v>0.21348030000000001</v>
      </c>
      <c r="GM336">
        <v>47.956049999999998</v>
      </c>
      <c r="GN336" s="1">
        <v>3.4139450000000002E-2</v>
      </c>
      <c r="GO336">
        <v>24.497140000000002</v>
      </c>
      <c r="GP336">
        <v>0.2130899</v>
      </c>
      <c r="GQ336">
        <v>46.194809999999997</v>
      </c>
      <c r="GR336" s="1">
        <v>3.3119250000000003E-2</v>
      </c>
      <c r="GS336">
        <v>23.82122</v>
      </c>
      <c r="GT336">
        <v>0.21279110000000001</v>
      </c>
      <c r="GU336">
        <v>46.082210000000003</v>
      </c>
      <c r="GV336" s="1">
        <v>3.1419210000000003E-2</v>
      </c>
      <c r="GW336">
        <v>22.660530000000001</v>
      </c>
      <c r="GX336">
        <v>0.21256739999999999</v>
      </c>
      <c r="GY336">
        <v>47.698369999999997</v>
      </c>
      <c r="GZ336" s="1">
        <v>2.9012699999999999E-2</v>
      </c>
      <c r="HA336">
        <v>20.982520000000001</v>
      </c>
      <c r="HB336">
        <v>0.2124007</v>
      </c>
      <c r="HC336">
        <v>50.172020000000003</v>
      </c>
      <c r="HD336">
        <v>2.602281E-2</v>
      </c>
      <c r="HE336">
        <v>18.867640000000002</v>
      </c>
      <c r="HF336">
        <v>0.2122889</v>
      </c>
      <c r="HG336">
        <v>52.638309999999997</v>
      </c>
      <c r="HH336" s="1">
        <v>2.2607189999999999E-2</v>
      </c>
      <c r="HI336">
        <v>16.433810000000001</v>
      </c>
      <c r="HJ336">
        <v>0.21219689999999999</v>
      </c>
      <c r="HK336">
        <v>53.165840000000003</v>
      </c>
      <c r="HL336" s="1">
        <v>1.9011960000000001E-2</v>
      </c>
      <c r="HM336">
        <v>13.85422</v>
      </c>
      <c r="HN336">
        <v>0.21213870000000001</v>
      </c>
      <c r="HO336">
        <v>52.034030000000001</v>
      </c>
      <c r="HP336" s="1">
        <v>1.554985E-2</v>
      </c>
      <c r="HQ336">
        <v>11.35252</v>
      </c>
      <c r="HR336">
        <v>0.2121006</v>
      </c>
      <c r="HS336">
        <v>50.300240000000002</v>
      </c>
      <c r="HT336" s="1">
        <v>1.250944E-2</v>
      </c>
      <c r="HU336">
        <v>9.1412220000000008</v>
      </c>
      <c r="HV336">
        <v>0.2120698</v>
      </c>
      <c r="HW336">
        <v>48.578400000000002</v>
      </c>
      <c r="HX336" s="1">
        <v>1.006899E-2</v>
      </c>
      <c r="HY336">
        <v>7.3559929999999998</v>
      </c>
      <c r="HZ336">
        <v>0.21204799999999999</v>
      </c>
      <c r="IA336">
        <v>48.565770000000001</v>
      </c>
      <c r="IB336" s="1">
        <v>8.2564409999999998E-3</v>
      </c>
      <c r="IC336">
        <v>6.0231940000000002</v>
      </c>
      <c r="ID336">
        <v>0.21203359999999999</v>
      </c>
      <c r="IE336">
        <v>51.522880000000001</v>
      </c>
      <c r="IF336" s="1">
        <v>6.9848000000000002E-3</v>
      </c>
      <c r="IG336">
        <v>5.0846410000000004</v>
      </c>
      <c r="IH336">
        <v>0.2120245</v>
      </c>
      <c r="II336">
        <v>56.43036</v>
      </c>
      <c r="IJ336" s="1">
        <v>6.1166140000000003E-3</v>
      </c>
      <c r="IK336">
        <v>4.4433860000000003</v>
      </c>
      <c r="IL336">
        <v>0.21201709999999999</v>
      </c>
      <c r="IM336">
        <v>59.807479999999998</v>
      </c>
      <c r="IN336" s="1">
        <v>5.5206439999999999E-3</v>
      </c>
      <c r="IO336">
        <v>4.0032779999999999</v>
      </c>
      <c r="IP336">
        <v>0.2120108</v>
      </c>
      <c r="IQ336">
        <v>60.481720000000003</v>
      </c>
      <c r="IR336" s="1">
        <v>5.0931559999999997E-3</v>
      </c>
      <c r="IS336">
        <v>3.689136</v>
      </c>
      <c r="IT336">
        <v>0.2120097</v>
      </c>
      <c r="IU336">
        <v>59.269449999999999</v>
      </c>
      <c r="IV336" s="1">
        <v>4.7669039999999998E-3</v>
      </c>
      <c r="IW336">
        <v>3.4499939999999998</v>
      </c>
      <c r="IX336">
        <v>0.212005</v>
      </c>
      <c r="IY336">
        <v>57.339950000000002</v>
      </c>
      <c r="IZ336" s="1">
        <v>4.4995089999999996E-3</v>
      </c>
      <c r="JA336">
        <v>3.2551649999999999</v>
      </c>
      <c r="JB336">
        <v>0.21200279999999999</v>
      </c>
      <c r="JC336">
        <v>54.967170000000003</v>
      </c>
      <c r="JD336" s="1">
        <v>4.2684330000000003E-3</v>
      </c>
      <c r="JE336">
        <v>3.0874100000000002</v>
      </c>
      <c r="JF336">
        <v>0.21199760000000001</v>
      </c>
      <c r="JG336">
        <v>53.938720000000004</v>
      </c>
      <c r="JH336" s="1">
        <v>4.0616159999999997E-3</v>
      </c>
      <c r="JI336">
        <v>2.9372199999999999</v>
      </c>
      <c r="JJ336">
        <v>0.21199879999999999</v>
      </c>
      <c r="JK336">
        <v>54.163330000000002</v>
      </c>
      <c r="JL336" s="1">
        <v>3.8695370000000002E-3</v>
      </c>
      <c r="JM336">
        <v>2.7997139999999998</v>
      </c>
      <c r="JN336">
        <v>0.21199680000000001</v>
      </c>
      <c r="JO336">
        <v>53.583120000000001</v>
      </c>
      <c r="JP336" s="1">
        <v>3.683623E-3</v>
      </c>
      <c r="JQ336">
        <v>2.6719460000000002</v>
      </c>
      <c r="JR336">
        <v>0.2119943</v>
      </c>
      <c r="JS336">
        <v>52.720649999999999</v>
      </c>
      <c r="JT336" s="1">
        <v>3.5096580000000001E-3</v>
      </c>
      <c r="JU336">
        <v>2.552111</v>
      </c>
      <c r="JV336">
        <v>0.21199200000000001</v>
      </c>
      <c r="JW336">
        <v>52.246699999999997</v>
      </c>
      <c r="JX336" s="1">
        <v>3.3467459999999998E-3</v>
      </c>
      <c r="JY336">
        <v>2.4394200000000001</v>
      </c>
      <c r="JZ336">
        <v>0.2119924</v>
      </c>
      <c r="KA336">
        <v>51.028889999999997</v>
      </c>
      <c r="KB336" s="1">
        <v>3.193843E-3</v>
      </c>
      <c r="KC336">
        <v>2.3330899999999999</v>
      </c>
      <c r="KD336">
        <v>0.21199119999999999</v>
      </c>
      <c r="KE336">
        <v>49.381349999999998</v>
      </c>
      <c r="KF336" s="1">
        <v>3.049974E-3</v>
      </c>
      <c r="KG336">
        <v>2.23271</v>
      </c>
      <c r="KH336">
        <v>0.2119839</v>
      </c>
      <c r="KI336">
        <v>47.711550000000003</v>
      </c>
      <c r="KJ336" s="1">
        <v>2.914331E-3</v>
      </c>
      <c r="KK336">
        <v>2.1377470000000001</v>
      </c>
      <c r="KL336">
        <v>0.21198620000000001</v>
      </c>
      <c r="KM336">
        <v>47.60633</v>
      </c>
      <c r="KN336" s="1">
        <v>2.7865390000000002E-3</v>
      </c>
      <c r="KO336">
        <v>2.0478719999999999</v>
      </c>
      <c r="KP336">
        <v>0.2119868</v>
      </c>
      <c r="KQ336">
        <v>50.328189999999999</v>
      </c>
      <c r="KR336" s="1">
        <v>2.6655210000000001E-3</v>
      </c>
      <c r="KS336">
        <v>1.96261</v>
      </c>
      <c r="KT336">
        <v>0.21198429999999999</v>
      </c>
      <c r="KU336">
        <v>55.261279999999999</v>
      </c>
      <c r="KV336" s="1">
        <v>2.5511230000000002E-3</v>
      </c>
      <c r="KW336">
        <v>1.881707</v>
      </c>
      <c r="KX336">
        <v>0.21198359999999999</v>
      </c>
      <c r="KY336">
        <v>59.081299999999999</v>
      </c>
      <c r="KZ336" s="1">
        <v>2.4427799999999999E-3</v>
      </c>
      <c r="LA336">
        <v>1.80487</v>
      </c>
      <c r="LB336">
        <v>0.21197869999999999</v>
      </c>
      <c r="LC336">
        <v>59.30621</v>
      </c>
      <c r="LD336" s="1">
        <v>2.3403719999999999E-3</v>
      </c>
      <c r="LE336">
        <v>1.731922</v>
      </c>
      <c r="LF336">
        <v>0.21197949999999999</v>
      </c>
      <c r="LG336">
        <v>57.212719999999997</v>
      </c>
      <c r="LH336" s="1">
        <v>2.2431159999999999E-3</v>
      </c>
      <c r="LI336">
        <v>1.662595</v>
      </c>
      <c r="LJ336">
        <v>0.21197940000000001</v>
      </c>
      <c r="LK336">
        <v>55.209960000000002</v>
      </c>
      <c r="LL336" s="1">
        <v>2.151221E-3</v>
      </c>
      <c r="LM336">
        <v>1.5968290000000001</v>
      </c>
      <c r="LN336">
        <v>0.21197930000000001</v>
      </c>
      <c r="LO336">
        <v>53.015340000000002</v>
      </c>
      <c r="LP336" s="1">
        <v>2.0639510000000001E-3</v>
      </c>
      <c r="LQ336">
        <v>1.5342880000000001</v>
      </c>
      <c r="LR336">
        <v>0.2119769</v>
      </c>
      <c r="LS336">
        <v>51.449399999999997</v>
      </c>
      <c r="LT336" s="1">
        <v>1.9810940000000001E-3</v>
      </c>
      <c r="LU336">
        <v>1.4747110000000001</v>
      </c>
      <c r="LV336">
        <v>0.2119761</v>
      </c>
      <c r="LW336">
        <v>51.780360000000002</v>
      </c>
      <c r="LX336" s="1">
        <v>1.9021089999999999E-3</v>
      </c>
      <c r="LY336">
        <v>1.4178459999999999</v>
      </c>
      <c r="LZ336">
        <v>0.211976</v>
      </c>
      <c r="MA336">
        <v>52.957749999999997</v>
      </c>
      <c r="MB336" s="1">
        <v>1.826893E-3</v>
      </c>
      <c r="MC336">
        <v>1.363585</v>
      </c>
      <c r="MD336">
        <v>0.21196899999999999</v>
      </c>
      <c r="ME336">
        <v>53.381480000000003</v>
      </c>
      <c r="MF336" s="1">
        <v>1.7550910000000001E-3</v>
      </c>
      <c r="MG336">
        <v>1.311761</v>
      </c>
      <c r="MH336">
        <v>0.21196999999999999</v>
      </c>
      <c r="MI336">
        <v>53.293259999999997</v>
      </c>
      <c r="MJ336" s="1">
        <v>1.6866450000000001E-3</v>
      </c>
      <c r="MK336">
        <v>1.2623120000000001</v>
      </c>
      <c r="ML336">
        <v>0.2119654</v>
      </c>
      <c r="MM336">
        <v>51.622419999999998</v>
      </c>
      <c r="MN336" s="1">
        <v>1.62097E-3</v>
      </c>
      <c r="MO336">
        <v>1.21502</v>
      </c>
      <c r="MP336">
        <v>0.21196770000000001</v>
      </c>
      <c r="MQ336">
        <v>49.501690000000004</v>
      </c>
      <c r="MR336" s="1">
        <v>1.5583249999999999E-3</v>
      </c>
      <c r="MS336">
        <v>1.1698090000000001</v>
      </c>
      <c r="MT336">
        <v>0.2119682</v>
      </c>
      <c r="MU336">
        <v>47.783279999999998</v>
      </c>
      <c r="MV336" s="1">
        <v>1.498405E-3</v>
      </c>
      <c r="MW336">
        <v>1.1265400000000001</v>
      </c>
      <c r="MX336">
        <v>0.2119654</v>
      </c>
      <c r="MY336">
        <v>47.509500000000003</v>
      </c>
      <c r="MZ336" s="1">
        <v>1.4413399999999999E-3</v>
      </c>
      <c r="NA336">
        <v>1.085162</v>
      </c>
      <c r="NB336">
        <v>0.21196190000000001</v>
      </c>
      <c r="NC336">
        <v>48.25423</v>
      </c>
      <c r="ND336" s="1">
        <v>1.3868000000000001E-3</v>
      </c>
      <c r="NE336">
        <v>1.04558</v>
      </c>
      <c r="NF336">
        <v>0.21196309999999999</v>
      </c>
      <c r="NG336">
        <v>50.794330000000002</v>
      </c>
      <c r="NH336" s="1">
        <v>1.33453E-3</v>
      </c>
      <c r="NI336">
        <v>1.0076000000000001</v>
      </c>
      <c r="NJ336">
        <v>0.21195910000000001</v>
      </c>
      <c r="NK336">
        <v>54.21951</v>
      </c>
      <c r="NL336" s="1">
        <v>1.2844639999999999E-3</v>
      </c>
      <c r="NM336">
        <v>0.97117279999999995</v>
      </c>
      <c r="NN336">
        <v>0.21195629999999999</v>
      </c>
      <c r="NO336">
        <v>55.897770000000001</v>
      </c>
      <c r="NP336" s="1">
        <v>1.236654E-3</v>
      </c>
      <c r="NQ336">
        <v>0.93626889999999996</v>
      </c>
      <c r="NR336">
        <v>0.21195700000000001</v>
      </c>
      <c r="NS336">
        <v>54.0351</v>
      </c>
      <c r="NT336" s="1">
        <v>1.190846E-3</v>
      </c>
      <c r="NU336">
        <v>0.9027906</v>
      </c>
      <c r="NV336">
        <v>0.21195420000000001</v>
      </c>
      <c r="NW336">
        <v>51.560229999999997</v>
      </c>
      <c r="NX336" s="1">
        <v>1.1470510000000001E-3</v>
      </c>
      <c r="NY336">
        <v>0.87070400000000003</v>
      </c>
      <c r="NZ336">
        <v>0.21195069999999999</v>
      </c>
      <c r="OA336">
        <v>49.48075</v>
      </c>
      <c r="OB336" s="1">
        <v>1.105361E-3</v>
      </c>
      <c r="OC336">
        <v>0.83999449999999998</v>
      </c>
      <c r="OD336">
        <v>0.21194740000000001</v>
      </c>
      <c r="OE336">
        <v>48.515009999999997</v>
      </c>
      <c r="OF336" s="1">
        <v>1.0655630000000001E-3</v>
      </c>
      <c r="OG336">
        <v>0.81057729999999995</v>
      </c>
      <c r="OH336">
        <v>0.2119472</v>
      </c>
      <c r="OI336">
        <v>48.054699999999997</v>
      </c>
      <c r="OJ336" s="1">
        <v>1.027542E-3</v>
      </c>
      <c r="OK336">
        <v>0.78239110000000001</v>
      </c>
    </row>
    <row r="337" spans="1:401" x14ac:dyDescent="0.35">
      <c r="A337">
        <v>343</v>
      </c>
      <c r="B337" t="s">
        <v>4</v>
      </c>
      <c r="C337" t="s">
        <v>181</v>
      </c>
      <c r="D337" t="s">
        <v>343</v>
      </c>
      <c r="E337">
        <v>1130.366</v>
      </c>
      <c r="F337">
        <v>1.1548449999999999</v>
      </c>
      <c r="G337">
        <v>27.43852</v>
      </c>
      <c r="H337">
        <v>0</v>
      </c>
      <c r="I337">
        <v>0</v>
      </c>
      <c r="J337">
        <v>1.1404970000000001</v>
      </c>
      <c r="K337">
        <v>27.467970000000001</v>
      </c>
      <c r="L337">
        <v>0</v>
      </c>
      <c r="M337">
        <v>0</v>
      </c>
      <c r="N337">
        <v>1.1272009999999999</v>
      </c>
      <c r="O337">
        <v>27.34826</v>
      </c>
      <c r="P337">
        <v>0</v>
      </c>
      <c r="Q337">
        <v>0</v>
      </c>
      <c r="R337">
        <v>1.114136</v>
      </c>
      <c r="S337">
        <v>27.924790000000002</v>
      </c>
      <c r="T337">
        <v>0</v>
      </c>
      <c r="U337">
        <v>0</v>
      </c>
      <c r="V337">
        <v>1.101785</v>
      </c>
      <c r="W337">
        <v>28.893229999999999</v>
      </c>
      <c r="X337">
        <v>0</v>
      </c>
      <c r="Y337">
        <v>0</v>
      </c>
      <c r="Z337">
        <v>1.0892729999999999</v>
      </c>
      <c r="AA337">
        <v>29.24202</v>
      </c>
      <c r="AB337">
        <v>0</v>
      </c>
      <c r="AC337">
        <v>0</v>
      </c>
      <c r="AD337">
        <v>1.0778650000000001</v>
      </c>
      <c r="AE337">
        <v>28.84074</v>
      </c>
      <c r="AF337">
        <v>0</v>
      </c>
      <c r="AG337">
        <v>0</v>
      </c>
      <c r="AH337">
        <v>1.0666819999999999</v>
      </c>
      <c r="AI337">
        <v>28.466709999999999</v>
      </c>
      <c r="AJ337">
        <v>0</v>
      </c>
      <c r="AK337">
        <v>0</v>
      </c>
      <c r="AL337">
        <v>1.0562959999999999</v>
      </c>
      <c r="AM337">
        <v>28.168099999999999</v>
      </c>
      <c r="AN337">
        <v>0</v>
      </c>
      <c r="AO337">
        <v>0</v>
      </c>
      <c r="AP337">
        <v>1.0461659999999999</v>
      </c>
      <c r="AQ337">
        <v>28.89799</v>
      </c>
      <c r="AR337">
        <v>0</v>
      </c>
      <c r="AS337">
        <v>0</v>
      </c>
      <c r="AT337">
        <v>1.0361359999999999</v>
      </c>
      <c r="AU337">
        <v>30.69502</v>
      </c>
      <c r="AV337">
        <v>0</v>
      </c>
      <c r="AW337">
        <v>0</v>
      </c>
      <c r="AX337">
        <v>1.0267090000000001</v>
      </c>
      <c r="AY337">
        <v>32.90569</v>
      </c>
      <c r="AZ337">
        <v>0</v>
      </c>
      <c r="BA337">
        <v>0</v>
      </c>
      <c r="BB337">
        <v>1.0173970000000001</v>
      </c>
      <c r="BC337">
        <v>34.84975</v>
      </c>
      <c r="BD337">
        <v>0</v>
      </c>
      <c r="BE337">
        <v>0</v>
      </c>
      <c r="BF337">
        <v>1.0088980000000001</v>
      </c>
      <c r="BG337">
        <v>35.340719999999997</v>
      </c>
      <c r="BH337">
        <v>0</v>
      </c>
      <c r="BI337">
        <v>0</v>
      </c>
      <c r="BJ337">
        <v>1.000672</v>
      </c>
      <c r="BK337">
        <v>34.501350000000002</v>
      </c>
      <c r="BL337">
        <v>0</v>
      </c>
      <c r="BM337">
        <v>0</v>
      </c>
      <c r="BN337">
        <v>0.99242090000000005</v>
      </c>
      <c r="BO337">
        <v>33.594619999999999</v>
      </c>
      <c r="BP337">
        <v>0</v>
      </c>
      <c r="BQ337">
        <v>0</v>
      </c>
      <c r="BR337">
        <v>0.98462419999999995</v>
      </c>
      <c r="BS337">
        <v>32.884860000000003</v>
      </c>
      <c r="BT337">
        <v>0</v>
      </c>
      <c r="BU337">
        <v>0</v>
      </c>
      <c r="BV337">
        <v>0.97709170000000001</v>
      </c>
      <c r="BW337">
        <v>33.027859999999997</v>
      </c>
      <c r="BX337">
        <v>0</v>
      </c>
      <c r="BY337">
        <v>0</v>
      </c>
      <c r="BZ337">
        <v>0.96986589999999995</v>
      </c>
      <c r="CA337">
        <v>33.932000000000002</v>
      </c>
      <c r="CB337" s="1">
        <v>6.5329789999999998E-31</v>
      </c>
      <c r="CC337" s="1">
        <v>2.1934160000000002E-28</v>
      </c>
      <c r="CD337">
        <v>0.96296340000000002</v>
      </c>
      <c r="CE337">
        <v>34.436219999999999</v>
      </c>
      <c r="CF337" s="1">
        <v>1.1404260000000001E-24</v>
      </c>
      <c r="CG337" s="1">
        <v>3.4422740000000001E-22</v>
      </c>
      <c r="CH337">
        <v>0.95652939999999997</v>
      </c>
      <c r="CI337">
        <v>34.822069999999997</v>
      </c>
      <c r="CJ337" s="1">
        <v>1.031575E-17</v>
      </c>
      <c r="CK337" s="1">
        <v>2.5375089999999999E-15</v>
      </c>
      <c r="CL337">
        <v>0.95057630000000004</v>
      </c>
      <c r="CM337">
        <v>34.15522</v>
      </c>
      <c r="CN337" s="1">
        <v>1.5165799999999999E-13</v>
      </c>
      <c r="CO337" s="1">
        <v>4.0682340000000002E-11</v>
      </c>
      <c r="CP337">
        <v>0.94515199999999999</v>
      </c>
      <c r="CQ337">
        <v>32.971640000000001</v>
      </c>
      <c r="CR337" s="1">
        <v>1.697104E-10</v>
      </c>
      <c r="CS337" s="1">
        <v>4.7657759999999999E-8</v>
      </c>
      <c r="CT337">
        <v>0.94043460000000001</v>
      </c>
      <c r="CU337">
        <v>31.927849999999999</v>
      </c>
      <c r="CV337" s="1">
        <v>4.6666750000000003E-8</v>
      </c>
      <c r="CW337" s="1">
        <v>1.3596089999999999E-5</v>
      </c>
      <c r="CX337">
        <v>0.9363937</v>
      </c>
      <c r="CY337">
        <v>31.25835</v>
      </c>
      <c r="CZ337" s="1">
        <v>4.611009E-6</v>
      </c>
      <c r="DA337" s="1">
        <v>1.3870099999999999E-3</v>
      </c>
      <c r="DB337">
        <v>0.93287229999999999</v>
      </c>
      <c r="DC337">
        <v>31.946149999999999</v>
      </c>
      <c r="DD337" s="1">
        <v>2.048219E-4</v>
      </c>
      <c r="DE337" s="1">
        <v>6.3288540000000004E-2</v>
      </c>
      <c r="DF337">
        <v>0.92966040000000005</v>
      </c>
      <c r="DG337">
        <v>34.304789999999997</v>
      </c>
      <c r="DH337" s="1">
        <v>4.6928600000000001E-3</v>
      </c>
      <c r="DI337">
        <v>1.4836119999999999</v>
      </c>
      <c r="DJ337">
        <v>0.92667129999999998</v>
      </c>
      <c r="DK337">
        <v>38.309049999999999</v>
      </c>
      <c r="DL337" s="1">
        <v>6.1041829999999998E-2</v>
      </c>
      <c r="DM337">
        <v>19.694500000000001</v>
      </c>
      <c r="DN337">
        <v>0.92358770000000001</v>
      </c>
      <c r="DO337">
        <v>43.028579999999998</v>
      </c>
      <c r="DP337">
        <v>0.48448360000000001</v>
      </c>
      <c r="DQ337">
        <v>159.2354</v>
      </c>
      <c r="DR337">
        <v>0.92032099999999994</v>
      </c>
      <c r="DS337">
        <v>45.373449999999998</v>
      </c>
      <c r="DT337">
        <v>2.4899969999999998</v>
      </c>
      <c r="DU337">
        <v>832.09299999999996</v>
      </c>
      <c r="DV337">
        <v>0.9167362</v>
      </c>
      <c r="DW337">
        <v>44.536050000000003</v>
      </c>
      <c r="DX337">
        <v>8.7047120000000007</v>
      </c>
      <c r="DY337">
        <v>2953.6480000000001</v>
      </c>
      <c r="DZ337">
        <v>0.9128522</v>
      </c>
      <c r="EA337">
        <v>43.033999999999999</v>
      </c>
      <c r="EB337">
        <v>21.610050000000001</v>
      </c>
      <c r="EC337">
        <v>7433.26</v>
      </c>
      <c r="ED337">
        <v>0.90857549999999998</v>
      </c>
      <c r="EE337">
        <v>41.602649999999997</v>
      </c>
      <c r="EF337">
        <v>39.534860000000002</v>
      </c>
      <c r="EG337">
        <v>13770.05</v>
      </c>
      <c r="EH337">
        <v>0.90388829999999998</v>
      </c>
      <c r="EI337">
        <v>40.697870000000002</v>
      </c>
      <c r="EJ337">
        <v>55.117420000000003</v>
      </c>
      <c r="EK337">
        <v>19418.36</v>
      </c>
      <c r="EL337">
        <v>0.89881049999999996</v>
      </c>
      <c r="EM337">
        <v>41.38391</v>
      </c>
      <c r="EN337">
        <v>60.251530000000002</v>
      </c>
      <c r="EO337">
        <v>21431.18</v>
      </c>
      <c r="EP337">
        <v>0.8933508</v>
      </c>
      <c r="EQ337">
        <v>44.450749999999999</v>
      </c>
      <c r="ER337">
        <v>53.344880000000003</v>
      </c>
      <c r="ES337">
        <v>19195.57</v>
      </c>
      <c r="ET337">
        <v>0.88754699999999997</v>
      </c>
      <c r="EU337">
        <v>47.908540000000002</v>
      </c>
      <c r="EV337">
        <v>38.979700000000001</v>
      </c>
      <c r="EW337">
        <v>14170.95</v>
      </c>
      <c r="EX337">
        <v>0.88178630000000002</v>
      </c>
      <c r="EY337">
        <v>48.993830000000003</v>
      </c>
      <c r="EZ337">
        <v>24.117629999999998</v>
      </c>
      <c r="FA337">
        <v>8849.1149999999998</v>
      </c>
      <c r="FB337">
        <v>0.87632790000000005</v>
      </c>
      <c r="FC337">
        <v>47.750839999999997</v>
      </c>
      <c r="FD337">
        <v>12.879630000000001</v>
      </c>
      <c r="FE337">
        <v>4766.1040000000003</v>
      </c>
      <c r="FF337">
        <v>0.87119279999999999</v>
      </c>
      <c r="FG337">
        <v>46.266219999999997</v>
      </c>
      <c r="FH337">
        <v>6.0434489999999998</v>
      </c>
      <c r="FI337">
        <v>2253.3319999999999</v>
      </c>
      <c r="FJ337">
        <v>0.86648689999999995</v>
      </c>
      <c r="FK337">
        <v>45.06521</v>
      </c>
      <c r="FL337">
        <v>2.5363020000000001</v>
      </c>
      <c r="FM337">
        <v>951.73440000000005</v>
      </c>
      <c r="FN337">
        <v>0.86225309999999999</v>
      </c>
      <c r="FO337">
        <v>44.937469999999998</v>
      </c>
      <c r="FP337">
        <v>0.97172519999999996</v>
      </c>
      <c r="FQ337">
        <v>366.47669999999999</v>
      </c>
      <c r="FR337">
        <v>0.85848210000000003</v>
      </c>
      <c r="FS337">
        <v>46.247979999999998</v>
      </c>
      <c r="FT337">
        <v>0.35184490000000002</v>
      </c>
      <c r="FU337">
        <v>133.2167</v>
      </c>
      <c r="FV337">
        <v>0.85529330000000003</v>
      </c>
      <c r="FW337">
        <v>48.621020000000001</v>
      </c>
      <c r="FX337">
        <v>0.13120270000000001</v>
      </c>
      <c r="FY337">
        <v>49.685049999999997</v>
      </c>
      <c r="FZ337">
        <v>0.85258409999999996</v>
      </c>
      <c r="GA337">
        <v>50.231839999999998</v>
      </c>
      <c r="GB337" s="1">
        <v>6.033326E-2</v>
      </c>
      <c r="GC337">
        <v>22.745609999999999</v>
      </c>
      <c r="GD337">
        <v>0.85038270000000005</v>
      </c>
      <c r="GE337">
        <v>50.68938</v>
      </c>
      <c r="GF337" s="1">
        <v>4.0199899999999997E-2</v>
      </c>
      <c r="GG337">
        <v>15.081770000000001</v>
      </c>
      <c r="GH337">
        <v>0.84859439999999997</v>
      </c>
      <c r="GI337">
        <v>49.67595</v>
      </c>
      <c r="GJ337" s="1">
        <v>3.537974E-2</v>
      </c>
      <c r="GK337">
        <v>13.26225</v>
      </c>
      <c r="GL337">
        <v>0.84720209999999996</v>
      </c>
      <c r="GM337">
        <v>48.062280000000001</v>
      </c>
      <c r="GN337">
        <v>3.4234290000000001E-2</v>
      </c>
      <c r="GO337">
        <v>12.85234</v>
      </c>
      <c r="GP337">
        <v>0.84614100000000003</v>
      </c>
      <c r="GQ337">
        <v>46.323509999999999</v>
      </c>
      <c r="GR337" s="1">
        <v>3.3282180000000001E-2</v>
      </c>
      <c r="GS337">
        <v>12.519270000000001</v>
      </c>
      <c r="GT337">
        <v>0.84531000000000001</v>
      </c>
      <c r="GU337">
        <v>46.115569999999998</v>
      </c>
      <c r="GV337">
        <v>3.1681969999999997E-2</v>
      </c>
      <c r="GW337">
        <v>11.938750000000001</v>
      </c>
      <c r="GX337">
        <v>0.84471879999999999</v>
      </c>
      <c r="GY337">
        <v>47.638739999999999</v>
      </c>
      <c r="GZ337" s="1">
        <v>2.9365059999999998E-2</v>
      </c>
      <c r="HA337">
        <v>11.08412</v>
      </c>
      <c r="HB337">
        <v>0.84425070000000002</v>
      </c>
      <c r="HC337">
        <v>50.081069999999997</v>
      </c>
      <c r="HD337" s="1">
        <v>2.6445779999999999E-2</v>
      </c>
      <c r="HE337">
        <v>9.9961470000000006</v>
      </c>
      <c r="HF337">
        <v>0.84391780000000005</v>
      </c>
      <c r="HG337">
        <v>52.530360000000002</v>
      </c>
      <c r="HH337" s="1">
        <v>2.307526E-2</v>
      </c>
      <c r="HI337">
        <v>8.7343810000000008</v>
      </c>
      <c r="HJ337">
        <v>0.84368129999999997</v>
      </c>
      <c r="HK337">
        <v>53.158700000000003</v>
      </c>
      <c r="HL337" s="1">
        <v>1.9487810000000001E-2</v>
      </c>
      <c r="HM337">
        <v>7.3853590000000002</v>
      </c>
      <c r="HN337">
        <v>0.84352470000000002</v>
      </c>
      <c r="HO337">
        <v>52.112819999999999</v>
      </c>
      <c r="HP337" s="1">
        <v>1.599128E-2</v>
      </c>
      <c r="HQ337">
        <v>6.0653569999999997</v>
      </c>
      <c r="HR337">
        <v>0.84341319999999997</v>
      </c>
      <c r="HS337">
        <v>50.404609999999998</v>
      </c>
      <c r="HT337" s="1">
        <v>1.2881780000000001E-2</v>
      </c>
      <c r="HU337">
        <v>4.887626</v>
      </c>
      <c r="HV337">
        <v>0.84332280000000004</v>
      </c>
      <c r="HW337">
        <v>48.715240000000001</v>
      </c>
      <c r="HX337" s="1">
        <v>1.0356870000000001E-2</v>
      </c>
      <c r="HY337">
        <v>3.9289860000000001</v>
      </c>
      <c r="HZ337">
        <v>0.84324580000000005</v>
      </c>
      <c r="IA337">
        <v>48.578870000000002</v>
      </c>
      <c r="IB337" s="1">
        <v>8.4636739999999992E-3</v>
      </c>
      <c r="IC337">
        <v>3.2086060000000001</v>
      </c>
      <c r="ID337">
        <v>0.84318610000000005</v>
      </c>
      <c r="IE337">
        <v>51.379359999999998</v>
      </c>
      <c r="IF337" s="1">
        <v>7.1275699999999997E-3</v>
      </c>
      <c r="IG337">
        <v>2.6994699999999998</v>
      </c>
      <c r="IH337">
        <v>0.84316199999999997</v>
      </c>
      <c r="II337">
        <v>56.223930000000003</v>
      </c>
      <c r="IJ337" s="1">
        <v>6.2136730000000003E-3</v>
      </c>
      <c r="IK337">
        <v>2.3512930000000001</v>
      </c>
      <c r="IL337">
        <v>0.84312819999999999</v>
      </c>
      <c r="IM337">
        <v>59.686430000000001</v>
      </c>
      <c r="IN337" s="1">
        <v>5.5882309999999999E-3</v>
      </c>
      <c r="IO337">
        <v>2.113003</v>
      </c>
      <c r="IP337">
        <v>0.84310419999999997</v>
      </c>
      <c r="IQ337">
        <v>60.479680000000002</v>
      </c>
      <c r="IR337" s="1">
        <v>5.1428439999999997E-3</v>
      </c>
      <c r="IS337">
        <v>1.9437819999999999</v>
      </c>
      <c r="IT337">
        <v>0.84309259999999997</v>
      </c>
      <c r="IU337">
        <v>59.364429999999999</v>
      </c>
      <c r="IV337" s="1">
        <v>4.8061060000000001E-3</v>
      </c>
      <c r="IW337">
        <v>1.815868</v>
      </c>
      <c r="IX337">
        <v>0.84307489999999996</v>
      </c>
      <c r="IY337">
        <v>57.47927</v>
      </c>
      <c r="IZ337" s="1">
        <v>4.5325069999999999E-3</v>
      </c>
      <c r="JA337">
        <v>1.7122839999999999</v>
      </c>
      <c r="JB337">
        <v>0.8430725</v>
      </c>
      <c r="JC337">
        <v>55.148389999999999</v>
      </c>
      <c r="JD337" s="1">
        <v>4.297492E-3</v>
      </c>
      <c r="JE337">
        <v>1.6234470000000001</v>
      </c>
      <c r="JF337">
        <v>0.84304670000000004</v>
      </c>
      <c r="JG337">
        <v>54.024940000000001</v>
      </c>
      <c r="JH337" s="1">
        <v>4.087996E-3</v>
      </c>
      <c r="JI337">
        <v>1.5441419999999999</v>
      </c>
      <c r="JJ337">
        <v>0.84302589999999999</v>
      </c>
      <c r="JK337">
        <v>54.143410000000003</v>
      </c>
      <c r="JL337" s="1">
        <v>3.8938549999999999E-3</v>
      </c>
      <c r="JM337">
        <v>1.471643</v>
      </c>
      <c r="JN337">
        <v>0.84301020000000004</v>
      </c>
      <c r="JO337">
        <v>53.583979999999997</v>
      </c>
      <c r="JP337" s="1">
        <v>3.7063220000000002E-3</v>
      </c>
      <c r="JQ337">
        <v>1.4043950000000001</v>
      </c>
      <c r="JR337">
        <v>0.84299610000000003</v>
      </c>
      <c r="JS337">
        <v>52.778309999999998</v>
      </c>
      <c r="JT337" s="1">
        <v>3.5309289999999999E-3</v>
      </c>
      <c r="JU337">
        <v>1.341302</v>
      </c>
      <c r="JV337">
        <v>0.8429989</v>
      </c>
      <c r="JW337">
        <v>52.25956</v>
      </c>
      <c r="JX337" s="1">
        <v>3.3667219999999999E-3</v>
      </c>
      <c r="JY337">
        <v>1.281989</v>
      </c>
      <c r="JZ337">
        <v>0.84298119999999999</v>
      </c>
      <c r="KA337">
        <v>51.113</v>
      </c>
      <c r="KB337" s="1">
        <v>3.2126479999999998E-3</v>
      </c>
      <c r="KC337">
        <v>1.226054</v>
      </c>
      <c r="KD337">
        <v>0.84296130000000002</v>
      </c>
      <c r="KE337">
        <v>49.483170000000001</v>
      </c>
      <c r="KF337" s="1">
        <v>3.0676840000000002E-3</v>
      </c>
      <c r="KG337">
        <v>1.173246</v>
      </c>
      <c r="KH337">
        <v>0.84295560000000003</v>
      </c>
      <c r="KI337">
        <v>47.818339999999999</v>
      </c>
      <c r="KJ337" s="1">
        <v>2.9311099999999998E-3</v>
      </c>
      <c r="KK337">
        <v>1.1232819999999999</v>
      </c>
      <c r="KL337">
        <v>0.84293090000000004</v>
      </c>
      <c r="KM337">
        <v>47.63223</v>
      </c>
      <c r="KN337" s="1">
        <v>2.8023570000000001E-3</v>
      </c>
      <c r="KO337">
        <v>1.0760099999999999</v>
      </c>
      <c r="KP337">
        <v>0.84293580000000001</v>
      </c>
      <c r="KQ337">
        <v>50.224249999999998</v>
      </c>
      <c r="KR337" s="1">
        <v>2.6805169999999999E-3</v>
      </c>
      <c r="KS337">
        <v>1.0311809999999999</v>
      </c>
      <c r="KT337">
        <v>0.84291709999999997</v>
      </c>
      <c r="KU337">
        <v>55.062390000000001</v>
      </c>
      <c r="KV337" s="1">
        <v>2.5653339999999998E-3</v>
      </c>
      <c r="KW337">
        <v>0.98863939999999995</v>
      </c>
      <c r="KX337">
        <v>0.84292109999999998</v>
      </c>
      <c r="KY337">
        <v>58.941569999999999</v>
      </c>
      <c r="KZ337" s="1">
        <v>2.456279E-3</v>
      </c>
      <c r="LA337">
        <v>0.94824620000000004</v>
      </c>
      <c r="LB337">
        <v>0.84290799999999999</v>
      </c>
      <c r="LC337">
        <v>59.306060000000002</v>
      </c>
      <c r="LD337" s="1">
        <v>2.3531509999999999E-3</v>
      </c>
      <c r="LE337">
        <v>0.90986630000000002</v>
      </c>
      <c r="LF337">
        <v>0.84287650000000003</v>
      </c>
      <c r="LG337">
        <v>57.315330000000003</v>
      </c>
      <c r="LH337" s="1">
        <v>2.2552230000000002E-3</v>
      </c>
      <c r="LI337">
        <v>0.873421</v>
      </c>
      <c r="LJ337">
        <v>0.84287999999999996</v>
      </c>
      <c r="LK337">
        <v>55.319690000000001</v>
      </c>
      <c r="LL337" s="1">
        <v>2.1627080000000002E-3</v>
      </c>
      <c r="LM337">
        <v>0.83883920000000001</v>
      </c>
      <c r="LN337">
        <v>0.84288289999999999</v>
      </c>
      <c r="LO337">
        <v>53.171259999999997</v>
      </c>
      <c r="LP337" s="1">
        <v>2.0748770000000001E-3</v>
      </c>
      <c r="LQ337">
        <v>0.80595839999999996</v>
      </c>
      <c r="LR337">
        <v>0.84286090000000002</v>
      </c>
      <c r="LS337">
        <v>51.550669999999997</v>
      </c>
      <c r="LT337" s="1">
        <v>1.9915110000000001E-3</v>
      </c>
      <c r="LU337">
        <v>0.77464880000000003</v>
      </c>
      <c r="LV337">
        <v>0.84283649999999999</v>
      </c>
      <c r="LW337">
        <v>51.765439999999998</v>
      </c>
      <c r="LX337" s="1">
        <v>1.912029E-3</v>
      </c>
      <c r="LY337">
        <v>0.74476949999999997</v>
      </c>
      <c r="LZ337">
        <v>0.84283229999999998</v>
      </c>
      <c r="MA337">
        <v>52.872970000000002</v>
      </c>
      <c r="MB337" s="1">
        <v>1.836343E-3</v>
      </c>
      <c r="MC337">
        <v>0.71625019999999995</v>
      </c>
      <c r="MD337">
        <v>0.8428118</v>
      </c>
      <c r="ME337">
        <v>53.368600000000001</v>
      </c>
      <c r="MF337" s="1">
        <v>1.764109E-3</v>
      </c>
      <c r="MG337">
        <v>0.68900170000000005</v>
      </c>
      <c r="MH337">
        <v>0.84281249999999996</v>
      </c>
      <c r="MI337">
        <v>53.294319999999999</v>
      </c>
      <c r="MJ337" s="1">
        <v>1.6952460000000001E-3</v>
      </c>
      <c r="MK337">
        <v>0.6630144</v>
      </c>
      <c r="ML337">
        <v>0.84278620000000004</v>
      </c>
      <c r="MM337">
        <v>51.72504</v>
      </c>
      <c r="MN337" s="1">
        <v>1.6291859999999999E-3</v>
      </c>
      <c r="MO337">
        <v>0.6381677</v>
      </c>
      <c r="MP337">
        <v>0.84276960000000001</v>
      </c>
      <c r="MQ337">
        <v>49.637880000000003</v>
      </c>
      <c r="MR337" s="1">
        <v>1.5661640000000001E-3</v>
      </c>
      <c r="MS337">
        <v>0.61441469999999998</v>
      </c>
      <c r="MT337">
        <v>0.84274939999999998</v>
      </c>
      <c r="MU337">
        <v>47.887630000000001</v>
      </c>
      <c r="MV337" s="1">
        <v>1.5058809999999999E-3</v>
      </c>
      <c r="MW337">
        <v>0.59168299999999996</v>
      </c>
      <c r="MX337">
        <v>0.84274870000000002</v>
      </c>
      <c r="MY337">
        <v>47.517690000000002</v>
      </c>
      <c r="MZ337" s="1">
        <v>1.448473E-3</v>
      </c>
      <c r="NA337">
        <v>0.56992480000000001</v>
      </c>
      <c r="NB337">
        <v>0.84273240000000005</v>
      </c>
      <c r="NC337">
        <v>48.253990000000002</v>
      </c>
      <c r="ND337" s="1">
        <v>1.3936409999999999E-3</v>
      </c>
      <c r="NE337">
        <v>0.54913380000000001</v>
      </c>
      <c r="NF337">
        <v>0.84271620000000003</v>
      </c>
      <c r="NG337">
        <v>50.67953</v>
      </c>
      <c r="NH337" s="1">
        <v>1.3410799999999999E-3</v>
      </c>
      <c r="NI337">
        <v>0.52918690000000002</v>
      </c>
      <c r="NJ337">
        <v>0.84270440000000002</v>
      </c>
      <c r="NK337">
        <v>54.059930000000001</v>
      </c>
      <c r="NL337" s="1">
        <v>1.290727E-3</v>
      </c>
      <c r="NM337">
        <v>0.51004479999999996</v>
      </c>
      <c r="NN337">
        <v>0.84268410000000005</v>
      </c>
      <c r="NO337">
        <v>55.826439999999998</v>
      </c>
      <c r="NP337" s="1">
        <v>1.2426519999999999E-3</v>
      </c>
      <c r="NQ337">
        <v>0.49170580000000003</v>
      </c>
      <c r="NR337">
        <v>0.84268529999999997</v>
      </c>
      <c r="NS337">
        <v>54.143250000000002</v>
      </c>
      <c r="NT337" s="1">
        <v>1.1965890000000001E-3</v>
      </c>
      <c r="NU337">
        <v>0.47411959999999997</v>
      </c>
      <c r="NV337">
        <v>0.84264340000000004</v>
      </c>
      <c r="NW337">
        <v>51.690600000000003</v>
      </c>
      <c r="NX337" s="1">
        <v>1.152539E-3</v>
      </c>
      <c r="NY337">
        <v>0.457258</v>
      </c>
      <c r="NZ337">
        <v>0.84264459999999997</v>
      </c>
      <c r="OA337">
        <v>49.621099999999998</v>
      </c>
      <c r="OB337" s="1">
        <v>1.1106250000000001E-3</v>
      </c>
      <c r="OC337">
        <v>0.44112309999999999</v>
      </c>
      <c r="OD337">
        <v>0.84261109999999995</v>
      </c>
      <c r="OE337">
        <v>48.641289999999998</v>
      </c>
      <c r="OF337" s="1">
        <v>1.070592E-3</v>
      </c>
      <c r="OG337">
        <v>0.42566520000000002</v>
      </c>
      <c r="OH337">
        <v>0.84259680000000003</v>
      </c>
      <c r="OI337">
        <v>48.095640000000003</v>
      </c>
      <c r="OJ337" s="1">
        <v>1.03236E-3</v>
      </c>
      <c r="OK337">
        <v>0.41085909999999998</v>
      </c>
    </row>
    <row r="338" spans="1:401" x14ac:dyDescent="0.35">
      <c r="A338">
        <v>344</v>
      </c>
      <c r="B338" t="s">
        <v>4</v>
      </c>
      <c r="C338" t="s">
        <v>181</v>
      </c>
      <c r="D338" t="s">
        <v>344</v>
      </c>
      <c r="E338">
        <v>75.041759999999996</v>
      </c>
      <c r="F338">
        <v>1.1974100000000001</v>
      </c>
      <c r="G338">
        <v>27.463090000000001</v>
      </c>
      <c r="H338">
        <v>0</v>
      </c>
      <c r="I338">
        <v>0</v>
      </c>
      <c r="J338">
        <v>1.182067</v>
      </c>
      <c r="K338">
        <v>27.470590000000001</v>
      </c>
      <c r="L338">
        <v>0</v>
      </c>
      <c r="M338">
        <v>0</v>
      </c>
      <c r="N338">
        <v>1.1678010000000001</v>
      </c>
      <c r="O338">
        <v>27.35248</v>
      </c>
      <c r="P338">
        <v>0</v>
      </c>
      <c r="Q338">
        <v>0</v>
      </c>
      <c r="R338">
        <v>1.1538029999999999</v>
      </c>
      <c r="S338">
        <v>27.922329999999999</v>
      </c>
      <c r="T338">
        <v>0</v>
      </c>
      <c r="U338">
        <v>0</v>
      </c>
      <c r="V338">
        <v>1.1406700000000001</v>
      </c>
      <c r="W338">
        <v>28.873180000000001</v>
      </c>
      <c r="X338">
        <v>0</v>
      </c>
      <c r="Y338">
        <v>0</v>
      </c>
      <c r="Z338">
        <v>1.1273089999999999</v>
      </c>
      <c r="AA338">
        <v>29.23535</v>
      </c>
      <c r="AB338">
        <v>0</v>
      </c>
      <c r="AC338">
        <v>0</v>
      </c>
      <c r="AD338">
        <v>1.1151990000000001</v>
      </c>
      <c r="AE338">
        <v>28.835750000000001</v>
      </c>
      <c r="AF338">
        <v>0</v>
      </c>
      <c r="AG338">
        <v>0</v>
      </c>
      <c r="AH338">
        <v>1.101737</v>
      </c>
      <c r="AI338">
        <v>28.46433</v>
      </c>
      <c r="AJ338">
        <v>0</v>
      </c>
      <c r="AK338">
        <v>0</v>
      </c>
      <c r="AL338">
        <v>1.089291</v>
      </c>
      <c r="AM338">
        <v>28.181629999999998</v>
      </c>
      <c r="AN338">
        <v>0</v>
      </c>
      <c r="AO338">
        <v>0</v>
      </c>
      <c r="AP338">
        <v>1.0772809999999999</v>
      </c>
      <c r="AQ338">
        <v>28.899560000000001</v>
      </c>
      <c r="AR338">
        <v>0</v>
      </c>
      <c r="AS338">
        <v>0</v>
      </c>
      <c r="AT338">
        <v>1.0653680000000001</v>
      </c>
      <c r="AU338">
        <v>30.678940000000001</v>
      </c>
      <c r="AV338">
        <v>0</v>
      </c>
      <c r="AW338">
        <v>0</v>
      </c>
      <c r="AX338">
        <v>1.0541750000000001</v>
      </c>
      <c r="AY338">
        <v>32.884790000000002</v>
      </c>
      <c r="AZ338">
        <v>0</v>
      </c>
      <c r="BA338">
        <v>0</v>
      </c>
      <c r="BB338">
        <v>1.043226</v>
      </c>
      <c r="BC338">
        <v>34.821469999999998</v>
      </c>
      <c r="BD338">
        <v>0</v>
      </c>
      <c r="BE338">
        <v>0</v>
      </c>
      <c r="BF338">
        <v>1.0332060000000001</v>
      </c>
      <c r="BG338">
        <v>35.342709999999997</v>
      </c>
      <c r="BH338">
        <v>0</v>
      </c>
      <c r="BI338">
        <v>0</v>
      </c>
      <c r="BJ338">
        <v>1.023209</v>
      </c>
      <c r="BK338">
        <v>34.536929999999998</v>
      </c>
      <c r="BL338">
        <v>0</v>
      </c>
      <c r="BM338">
        <v>0</v>
      </c>
      <c r="BN338">
        <v>1.013136</v>
      </c>
      <c r="BO338">
        <v>33.626109999999997</v>
      </c>
      <c r="BP338">
        <v>0</v>
      </c>
      <c r="BQ338">
        <v>0</v>
      </c>
      <c r="BR338">
        <v>1.00329</v>
      </c>
      <c r="BS338">
        <v>32.916440000000001</v>
      </c>
      <c r="BT338">
        <v>0</v>
      </c>
      <c r="BU338">
        <v>0</v>
      </c>
      <c r="BV338">
        <v>0.99376660000000006</v>
      </c>
      <c r="BW338">
        <v>33.031210000000002</v>
      </c>
      <c r="BX338">
        <v>0</v>
      </c>
      <c r="BY338">
        <v>0</v>
      </c>
      <c r="BZ338">
        <v>0.98462799999999995</v>
      </c>
      <c r="CA338">
        <v>33.900100000000002</v>
      </c>
      <c r="CB338" s="1">
        <v>4.8755380000000002E-32</v>
      </c>
      <c r="CC338" s="1">
        <v>1.03643E-30</v>
      </c>
      <c r="CD338">
        <v>0.97595480000000001</v>
      </c>
      <c r="CE338">
        <v>34.47287</v>
      </c>
      <c r="CF338" s="1">
        <v>7.8623040000000001E-25</v>
      </c>
      <c r="CG338" s="1">
        <v>1.7555359999999999E-23</v>
      </c>
      <c r="CH338">
        <v>0.96780310000000003</v>
      </c>
      <c r="CI338">
        <v>34.829639999999998</v>
      </c>
      <c r="CJ338" s="1">
        <v>4.1170789999999997E-18</v>
      </c>
      <c r="CK338" s="1">
        <v>9.0370530000000005E-17</v>
      </c>
      <c r="CL338">
        <v>0.96026860000000003</v>
      </c>
      <c r="CM338">
        <v>34.198500000000003</v>
      </c>
      <c r="CN338" s="1">
        <v>7.9333420000000004E-14</v>
      </c>
      <c r="CO338" s="1">
        <v>1.776019E-12</v>
      </c>
      <c r="CP338">
        <v>0.95340069999999999</v>
      </c>
      <c r="CQ338">
        <v>33.041919999999998</v>
      </c>
      <c r="CR338" s="1">
        <v>9.9655079999999998E-11</v>
      </c>
      <c r="CS338" s="1">
        <v>2.2534669999999999E-9</v>
      </c>
      <c r="CT338">
        <v>0.9473878</v>
      </c>
      <c r="CU338">
        <v>31.974350000000001</v>
      </c>
      <c r="CV338" s="1">
        <v>2.980919E-8</v>
      </c>
      <c r="CW338" s="1">
        <v>6.8020169999999999E-7</v>
      </c>
      <c r="CX338">
        <v>0.94225899999999996</v>
      </c>
      <c r="CY338">
        <v>31.299810000000001</v>
      </c>
      <c r="CZ338" s="1">
        <v>3.1493079999999999E-6</v>
      </c>
      <c r="DA338" s="1">
        <v>7.2471370000000003E-5</v>
      </c>
      <c r="DB338">
        <v>0.93776159999999997</v>
      </c>
      <c r="DC338">
        <v>31.933070000000001</v>
      </c>
      <c r="DD338" s="1">
        <v>1.4810849999999999E-4</v>
      </c>
      <c r="DE338" s="1">
        <v>3.43049E-3</v>
      </c>
      <c r="DF338">
        <v>0.93367670000000003</v>
      </c>
      <c r="DG338">
        <v>34.235050000000001</v>
      </c>
      <c r="DH338" s="1">
        <v>3.5684279999999998E-3</v>
      </c>
      <c r="DI338" s="1">
        <v>8.3072450000000006E-2</v>
      </c>
      <c r="DJ338">
        <v>0.92973969999999995</v>
      </c>
      <c r="DK338">
        <v>38.205379999999998</v>
      </c>
      <c r="DL338" s="1">
        <v>4.8559640000000001E-2</v>
      </c>
      <c r="DM338">
        <v>1.13588</v>
      </c>
      <c r="DN338">
        <v>0.92590190000000006</v>
      </c>
      <c r="DO338">
        <v>42.895870000000002</v>
      </c>
      <c r="DP338">
        <v>0.40161000000000002</v>
      </c>
      <c r="DQ338">
        <v>9.439489</v>
      </c>
      <c r="DR338">
        <v>0.92187719999999995</v>
      </c>
      <c r="DS338">
        <v>45.295070000000003</v>
      </c>
      <c r="DT338">
        <v>2.143316</v>
      </c>
      <c r="DU338">
        <v>50.612409999999997</v>
      </c>
      <c r="DV338">
        <v>0.91746899999999998</v>
      </c>
      <c r="DW338">
        <v>44.593150000000001</v>
      </c>
      <c r="DX338">
        <v>7.7566569999999997</v>
      </c>
      <c r="DY338">
        <v>184.08519999999999</v>
      </c>
      <c r="DZ338">
        <v>0.91255900000000001</v>
      </c>
      <c r="EA338">
        <v>43.113930000000003</v>
      </c>
      <c r="EB338">
        <v>19.882490000000001</v>
      </c>
      <c r="EC338">
        <v>474.22149999999999</v>
      </c>
      <c r="ED338">
        <v>0.90717150000000002</v>
      </c>
      <c r="EE338">
        <v>41.6937</v>
      </c>
      <c r="EF338">
        <v>37.465479999999999</v>
      </c>
      <c r="EG338">
        <v>898.40830000000005</v>
      </c>
      <c r="EH338">
        <v>0.90131119999999998</v>
      </c>
      <c r="EI338">
        <v>40.781269999999999</v>
      </c>
      <c r="EJ338">
        <v>53.682600000000001</v>
      </c>
      <c r="EK338">
        <v>1294.7280000000001</v>
      </c>
      <c r="EL338">
        <v>0.89492070000000001</v>
      </c>
      <c r="EM338">
        <v>41.392409999999998</v>
      </c>
      <c r="EN338">
        <v>60.298490000000001</v>
      </c>
      <c r="EO338">
        <v>1462.652</v>
      </c>
      <c r="EP338">
        <v>0.88806739999999995</v>
      </c>
      <c r="EQ338">
        <v>44.402839999999998</v>
      </c>
      <c r="ER338">
        <v>54.552230000000002</v>
      </c>
      <c r="ES338">
        <v>1333.4</v>
      </c>
      <c r="ET338">
        <v>0.88082680000000002</v>
      </c>
      <c r="EU338">
        <v>47.830199999999998</v>
      </c>
      <c r="EV338">
        <v>40.735680000000002</v>
      </c>
      <c r="EW338">
        <v>1003.626</v>
      </c>
      <c r="EX338">
        <v>0.87356469999999997</v>
      </c>
      <c r="EY338">
        <v>48.975819999999999</v>
      </c>
      <c r="EZ338">
        <v>25.716239999999999</v>
      </c>
      <c r="FA338">
        <v>638.55200000000002</v>
      </c>
      <c r="FB338">
        <v>0.86664609999999997</v>
      </c>
      <c r="FC338">
        <v>47.812170000000002</v>
      </c>
      <c r="FD338">
        <v>13.99234</v>
      </c>
      <c r="FE338">
        <v>350.178</v>
      </c>
      <c r="FF338">
        <v>0.8601451</v>
      </c>
      <c r="FG338">
        <v>46.336559999999999</v>
      </c>
      <c r="FH338">
        <v>6.680186</v>
      </c>
      <c r="FI338">
        <v>168.4479</v>
      </c>
      <c r="FJ338">
        <v>0.8541822</v>
      </c>
      <c r="FK338">
        <v>45.146619999999999</v>
      </c>
      <c r="FL338">
        <v>2.8476530000000002</v>
      </c>
      <c r="FM338">
        <v>72.308809999999994</v>
      </c>
      <c r="FN338">
        <v>0.84880449999999996</v>
      </c>
      <c r="FO338">
        <v>44.995469999999997</v>
      </c>
      <c r="FP338">
        <v>1.1052649999999999</v>
      </c>
      <c r="FQ338">
        <v>28.240849999999998</v>
      </c>
      <c r="FR338">
        <v>0.84404400000000002</v>
      </c>
      <c r="FS338">
        <v>46.218220000000002</v>
      </c>
      <c r="FT338">
        <v>0.40294760000000002</v>
      </c>
      <c r="FU338">
        <v>10.357419999999999</v>
      </c>
      <c r="FV338">
        <v>0.83996999999999999</v>
      </c>
      <c r="FW338">
        <v>48.519919999999999</v>
      </c>
      <c r="FX338">
        <v>0.1488437</v>
      </c>
      <c r="FY338">
        <v>3.8407019999999998</v>
      </c>
      <c r="FZ338">
        <v>0.83652349999999998</v>
      </c>
      <c r="GA338">
        <v>50.14631</v>
      </c>
      <c r="GB338" s="1">
        <v>6.5795670000000001E-2</v>
      </c>
      <c r="GC338">
        <v>1.6996629999999999</v>
      </c>
      <c r="GD338">
        <v>0.83370310000000003</v>
      </c>
      <c r="GE338">
        <v>50.636789999999998</v>
      </c>
      <c r="GF338" s="1">
        <v>4.1665569999999999E-2</v>
      </c>
      <c r="GG338">
        <v>1.0758799999999999</v>
      </c>
      <c r="GH338">
        <v>0.8314357</v>
      </c>
      <c r="GI338">
        <v>49.704599999999999</v>
      </c>
      <c r="GJ338" s="1">
        <v>3.5703940000000003E-2</v>
      </c>
      <c r="GK338">
        <v>0.92245540000000004</v>
      </c>
      <c r="GL338">
        <v>0.82964150000000003</v>
      </c>
      <c r="GM338">
        <v>48.142589999999998</v>
      </c>
      <c r="GN338" s="1">
        <v>3.4334400000000001E-2</v>
      </c>
      <c r="GO338">
        <v>0.8883759</v>
      </c>
      <c r="GP338">
        <v>0.82827439999999997</v>
      </c>
      <c r="GQ338">
        <v>46.437359999999998</v>
      </c>
      <c r="GR338" s="1">
        <v>3.34191E-2</v>
      </c>
      <c r="GS338">
        <v>0.86603620000000003</v>
      </c>
      <c r="GT338">
        <v>0.82721359999999999</v>
      </c>
      <c r="GU338">
        <v>46.196660000000001</v>
      </c>
      <c r="GV338" s="1">
        <v>3.1909220000000002E-2</v>
      </c>
      <c r="GW338">
        <v>0.82803269999999995</v>
      </c>
      <c r="GX338">
        <v>0.82644430000000002</v>
      </c>
      <c r="GY338">
        <v>47.617469999999997</v>
      </c>
      <c r="GZ338">
        <v>2.9678550000000001E-2</v>
      </c>
      <c r="HA338">
        <v>0.77105729999999995</v>
      </c>
      <c r="HB338">
        <v>0.82585640000000005</v>
      </c>
      <c r="HC338">
        <v>50.027050000000003</v>
      </c>
      <c r="HD338" s="1">
        <v>2.682942E-2</v>
      </c>
      <c r="HE338">
        <v>0.69761510000000004</v>
      </c>
      <c r="HF338">
        <v>0.82543279999999997</v>
      </c>
      <c r="HG338">
        <v>52.43159</v>
      </c>
      <c r="HH338" s="1">
        <v>2.3506320000000001E-2</v>
      </c>
      <c r="HI338">
        <v>0.6116897</v>
      </c>
      <c r="HJ338">
        <v>0.82512940000000001</v>
      </c>
      <c r="HK338">
        <v>53.097709999999999</v>
      </c>
      <c r="HL338" s="1">
        <v>1.993402E-2</v>
      </c>
      <c r="HM338">
        <v>0.51905380000000001</v>
      </c>
      <c r="HN338">
        <v>0.82489120000000005</v>
      </c>
      <c r="HO338">
        <v>52.158119999999997</v>
      </c>
      <c r="HP338" s="1">
        <v>1.641246E-2</v>
      </c>
      <c r="HQ338">
        <v>0.42755539999999997</v>
      </c>
      <c r="HR338">
        <v>0.82475900000000002</v>
      </c>
      <c r="HS338">
        <v>50.485579999999999</v>
      </c>
      <c r="HT338" s="1">
        <v>1.324414E-2</v>
      </c>
      <c r="HU338">
        <v>0.34511819999999999</v>
      </c>
      <c r="HV338">
        <v>0.82463050000000004</v>
      </c>
      <c r="HW338">
        <v>48.835360000000001</v>
      </c>
      <c r="HX338" s="1">
        <v>1.064202E-2</v>
      </c>
      <c r="HY338">
        <v>0.27736060000000001</v>
      </c>
      <c r="HZ338">
        <v>0.8245519</v>
      </c>
      <c r="IA338">
        <v>48.667169999999999</v>
      </c>
      <c r="IB338" s="1">
        <v>8.6722239999999992E-3</v>
      </c>
      <c r="IC338">
        <v>0.22601060000000001</v>
      </c>
      <c r="ID338">
        <v>0.82448639999999995</v>
      </c>
      <c r="IE338">
        <v>51.355249999999998</v>
      </c>
      <c r="IF338" s="1">
        <v>7.2725050000000003E-3</v>
      </c>
      <c r="IG338">
        <v>0.1894893</v>
      </c>
      <c r="IH338">
        <v>0.82446410000000003</v>
      </c>
      <c r="II338">
        <v>56.076860000000003</v>
      </c>
      <c r="IJ338" s="1">
        <v>6.3123909999999997E-3</v>
      </c>
      <c r="IK338">
        <v>0.16444020000000001</v>
      </c>
      <c r="IL338">
        <v>0.82440579999999997</v>
      </c>
      <c r="IM338">
        <v>59.543900000000001</v>
      </c>
      <c r="IN338" s="1">
        <v>5.6564859999999996E-3</v>
      </c>
      <c r="IO338">
        <v>0.14731639999999999</v>
      </c>
      <c r="IP338">
        <v>0.82440340000000001</v>
      </c>
      <c r="IQ338">
        <v>60.42557</v>
      </c>
      <c r="IR338" s="1">
        <v>5.1924029999999999E-3</v>
      </c>
      <c r="IS338">
        <v>0.13521739999999999</v>
      </c>
      <c r="IT338">
        <v>0.82437369999999999</v>
      </c>
      <c r="IU338">
        <v>59.404060000000001</v>
      </c>
      <c r="IV338" s="1">
        <v>4.8446089999999997E-3</v>
      </c>
      <c r="IW338">
        <v>0.1261418</v>
      </c>
      <c r="IX338">
        <v>0.82433860000000003</v>
      </c>
      <c r="IY338">
        <v>57.573970000000003</v>
      </c>
      <c r="IZ338" s="1">
        <v>4.5644819999999999E-3</v>
      </c>
      <c r="JA338">
        <v>0.1188463</v>
      </c>
      <c r="JB338">
        <v>0.82433860000000003</v>
      </c>
      <c r="JC338">
        <v>55.304279999999999</v>
      </c>
      <c r="JD338" s="1">
        <v>4.3254069999999999E-3</v>
      </c>
      <c r="JE338">
        <v>0.1126259</v>
      </c>
      <c r="JF338">
        <v>0.82431580000000004</v>
      </c>
      <c r="JG338">
        <v>54.154870000000003</v>
      </c>
      <c r="JH338" s="1">
        <v>4.1132219999999997E-3</v>
      </c>
      <c r="JI338">
        <v>0.10709390000000001</v>
      </c>
      <c r="JJ338">
        <v>0.82431189999999999</v>
      </c>
      <c r="JK338">
        <v>54.133510000000001</v>
      </c>
      <c r="JL338" s="1">
        <v>3.9170109999999998E-3</v>
      </c>
      <c r="JM338">
        <v>0.10204530000000001</v>
      </c>
      <c r="JN338">
        <v>0.82427399999999995</v>
      </c>
      <c r="JO338">
        <v>53.620570000000001</v>
      </c>
      <c r="JP338" s="1">
        <v>3.7278419999999999E-3</v>
      </c>
      <c r="JQ338" s="1">
        <v>9.7370490000000004E-2</v>
      </c>
      <c r="JR338">
        <v>0.82427550000000005</v>
      </c>
      <c r="JS338">
        <v>52.82611</v>
      </c>
      <c r="JT338" s="1">
        <v>3.551139E-3</v>
      </c>
      <c r="JU338" s="1">
        <v>9.2989409999999995E-2</v>
      </c>
      <c r="JV338">
        <v>0.82425899999999996</v>
      </c>
      <c r="JW338">
        <v>52.257620000000003</v>
      </c>
      <c r="JX338" s="1">
        <v>3.3856889999999999E-3</v>
      </c>
      <c r="JY338" s="1">
        <v>8.8871779999999997E-2</v>
      </c>
      <c r="JZ338">
        <v>0.82424339999999996</v>
      </c>
      <c r="KA338">
        <v>51.172809999999998</v>
      </c>
      <c r="KB338" s="1">
        <v>3.2304959999999998E-3</v>
      </c>
      <c r="KC338" s="1">
        <v>8.4987919999999995E-2</v>
      </c>
      <c r="KD338">
        <v>0.82422240000000002</v>
      </c>
      <c r="KE338">
        <v>49.578229999999998</v>
      </c>
      <c r="KF338" s="1">
        <v>3.0844840000000002E-3</v>
      </c>
      <c r="KG338" s="1">
        <v>8.1323019999999996E-2</v>
      </c>
      <c r="KH338">
        <v>0.82422680000000004</v>
      </c>
      <c r="KI338">
        <v>47.910530000000001</v>
      </c>
      <c r="KJ338" s="1">
        <v>2.9470239999999999E-3</v>
      </c>
      <c r="KK338" s="1">
        <v>7.7855859999999999E-2</v>
      </c>
      <c r="KL338">
        <v>0.82421730000000004</v>
      </c>
      <c r="KM338">
        <v>47.703330000000001</v>
      </c>
      <c r="KN338" s="1">
        <v>2.8173529999999999E-3</v>
      </c>
      <c r="KO338" s="1">
        <v>7.4574790000000002E-2</v>
      </c>
      <c r="KP338">
        <v>0.82420490000000002</v>
      </c>
      <c r="KQ338">
        <v>50.223559999999999</v>
      </c>
      <c r="KR338" s="1">
        <v>2.6947270000000001E-3</v>
      </c>
      <c r="KS338" s="1">
        <v>7.146487E-2</v>
      </c>
      <c r="KT338">
        <v>0.82418720000000001</v>
      </c>
      <c r="KU338">
        <v>54.94735</v>
      </c>
      <c r="KV338" s="1">
        <v>2.5787990000000001E-3</v>
      </c>
      <c r="KW338" s="1">
        <v>6.8514350000000002E-2</v>
      </c>
      <c r="KX338">
        <v>0.8241773</v>
      </c>
      <c r="KY338">
        <v>58.793149999999997</v>
      </c>
      <c r="KZ338" s="1">
        <v>2.4690580000000001E-3</v>
      </c>
      <c r="LA338" s="1">
        <v>6.5712119999999999E-2</v>
      </c>
      <c r="LB338">
        <v>0.82416849999999997</v>
      </c>
      <c r="LC338">
        <v>59.260089999999998</v>
      </c>
      <c r="LD338" s="1">
        <v>2.3652719999999999E-3</v>
      </c>
      <c r="LE338">
        <v>6.3049720000000004E-2</v>
      </c>
      <c r="LF338">
        <v>0.8241522</v>
      </c>
      <c r="LG338">
        <v>57.383029999999998</v>
      </c>
      <c r="LH338" s="1">
        <v>2.2667E-3</v>
      </c>
      <c r="LI338" s="1">
        <v>6.0520749999999998E-2</v>
      </c>
      <c r="LJ338">
        <v>0.82413910000000001</v>
      </c>
      <c r="LK338">
        <v>55.41075</v>
      </c>
      <c r="LL338" s="1">
        <v>2.173571E-3</v>
      </c>
      <c r="LM338" s="1">
        <v>5.8121270000000003E-2</v>
      </c>
      <c r="LN338">
        <v>0.82414169999999998</v>
      </c>
      <c r="LO338">
        <v>53.29851</v>
      </c>
      <c r="LP338" s="1">
        <v>2.0852100000000001E-3</v>
      </c>
      <c r="LQ338" s="1">
        <v>5.584161E-2</v>
      </c>
      <c r="LR338">
        <v>0.82412790000000002</v>
      </c>
      <c r="LS338">
        <v>51.67503</v>
      </c>
      <c r="LT338" s="1">
        <v>2.0013560000000001E-3</v>
      </c>
      <c r="LU338" s="1">
        <v>5.3670410000000002E-2</v>
      </c>
      <c r="LV338">
        <v>0.82410649999999996</v>
      </c>
      <c r="LW338">
        <v>51.771099999999997</v>
      </c>
      <c r="LX338" s="1">
        <v>1.9214220000000001E-3</v>
      </c>
      <c r="LY338" s="1">
        <v>5.1598169999999999E-2</v>
      </c>
      <c r="LZ338">
        <v>0.82408479999999995</v>
      </c>
      <c r="MA338">
        <v>52.802100000000003</v>
      </c>
      <c r="MB338" s="1">
        <v>1.845286E-3</v>
      </c>
      <c r="MC338" s="1">
        <v>4.9621699999999998E-2</v>
      </c>
      <c r="MD338">
        <v>0.82409350000000003</v>
      </c>
      <c r="ME338">
        <v>53.369509999999998</v>
      </c>
      <c r="MF338" s="1">
        <v>1.7726580000000001E-3</v>
      </c>
      <c r="MG338" s="1">
        <v>4.773206E-2</v>
      </c>
      <c r="MH338">
        <v>0.82407470000000005</v>
      </c>
      <c r="MI338">
        <v>53.289909999999999</v>
      </c>
      <c r="MJ338" s="1">
        <v>1.7033930000000001E-3</v>
      </c>
      <c r="MK338" s="1">
        <v>4.5930690000000003E-2</v>
      </c>
      <c r="ML338">
        <v>0.82404829999999996</v>
      </c>
      <c r="MM338">
        <v>51.784790000000001</v>
      </c>
      <c r="MN338" s="1">
        <v>1.6369640000000001E-3</v>
      </c>
      <c r="MO338" s="1">
        <v>4.420868E-2</v>
      </c>
      <c r="MP338">
        <v>0.8240362</v>
      </c>
      <c r="MQ338">
        <v>49.75994</v>
      </c>
      <c r="MR338" s="1">
        <v>1.5735879999999999E-3</v>
      </c>
      <c r="MS338" s="1">
        <v>4.2561500000000002E-2</v>
      </c>
      <c r="MT338">
        <v>0.82401100000000005</v>
      </c>
      <c r="MU338">
        <v>47.989510000000003</v>
      </c>
      <c r="MV338" s="1">
        <v>1.512946E-3</v>
      </c>
      <c r="MW338" s="1">
        <v>4.098541E-2</v>
      </c>
      <c r="MX338">
        <v>0.82401340000000001</v>
      </c>
      <c r="MY338">
        <v>47.56765</v>
      </c>
      <c r="MZ338" s="1">
        <v>1.455219E-3</v>
      </c>
      <c r="NA338" s="1">
        <v>3.9477489999999997E-2</v>
      </c>
      <c r="NB338">
        <v>0.82400850000000003</v>
      </c>
      <c r="NC338">
        <v>48.258659999999999</v>
      </c>
      <c r="ND338" s="1">
        <v>1.400119E-3</v>
      </c>
      <c r="NE338" s="1">
        <v>3.8036569999999999E-2</v>
      </c>
      <c r="NF338">
        <v>0.82399250000000002</v>
      </c>
      <c r="NG338">
        <v>50.602400000000003</v>
      </c>
      <c r="NH338" s="1">
        <v>1.3472779999999999E-3</v>
      </c>
      <c r="NI338" s="1">
        <v>3.6653779999999997E-2</v>
      </c>
      <c r="NJ338">
        <v>0.82396570000000002</v>
      </c>
      <c r="NK338">
        <v>53.934310000000004</v>
      </c>
      <c r="NL338" s="1">
        <v>1.296667E-3</v>
      </c>
      <c r="NM338" s="1">
        <v>3.5327699999999997E-2</v>
      </c>
      <c r="NN338">
        <v>0.82394590000000001</v>
      </c>
      <c r="NO338">
        <v>55.698210000000003</v>
      </c>
      <c r="NP338" s="1">
        <v>1.248325E-3</v>
      </c>
      <c r="NQ338" s="1">
        <v>3.4056469999999998E-2</v>
      </c>
      <c r="NR338">
        <v>0.82393260000000001</v>
      </c>
      <c r="NS338">
        <v>54.193019999999997</v>
      </c>
      <c r="NT338" s="1">
        <v>1.202023E-3</v>
      </c>
      <c r="NU338" s="1">
        <v>3.2837999999999999E-2</v>
      </c>
      <c r="NV338">
        <v>0.82393170000000004</v>
      </c>
      <c r="NW338">
        <v>51.798009999999998</v>
      </c>
      <c r="NX338" s="1">
        <v>1.157733E-3</v>
      </c>
      <c r="NY338" s="1">
        <v>3.1668599999999998E-2</v>
      </c>
      <c r="NZ338">
        <v>0.82391939999999997</v>
      </c>
      <c r="OA338">
        <v>49.744630000000001</v>
      </c>
      <c r="OB338" s="1">
        <v>1.1156110000000001E-3</v>
      </c>
      <c r="OC338" s="1">
        <v>3.0550819999999999E-2</v>
      </c>
      <c r="OD338">
        <v>0.82389570000000001</v>
      </c>
      <c r="OE338">
        <v>48.779620000000001</v>
      </c>
      <c r="OF338" s="1">
        <v>1.075367E-3</v>
      </c>
      <c r="OG338" s="1">
        <v>2.947965E-2</v>
      </c>
      <c r="OH338">
        <v>0.82387889999999997</v>
      </c>
      <c r="OI338">
        <v>48.131180000000001</v>
      </c>
      <c r="OJ338" s="1">
        <v>1.036922E-3</v>
      </c>
      <c r="OK338" s="1">
        <v>2.8452979999999999E-2</v>
      </c>
    </row>
    <row r="339" spans="1:401" x14ac:dyDescent="0.35">
      <c r="A339">
        <v>345</v>
      </c>
      <c r="B339" t="s">
        <v>4</v>
      </c>
      <c r="C339" t="s">
        <v>181</v>
      </c>
      <c r="D339" t="s">
        <v>345</v>
      </c>
      <c r="E339">
        <v>270.22649999999999</v>
      </c>
      <c r="F339">
        <v>1.1561129999999999</v>
      </c>
      <c r="G339">
        <v>27.472709999999999</v>
      </c>
      <c r="H339">
        <v>0</v>
      </c>
      <c r="I339">
        <v>0</v>
      </c>
      <c r="J339">
        <v>1.1400809999999999</v>
      </c>
      <c r="K339">
        <v>27.474219999999999</v>
      </c>
      <c r="L339">
        <v>0</v>
      </c>
      <c r="M339">
        <v>0</v>
      </c>
      <c r="N339">
        <v>1.1251150000000001</v>
      </c>
      <c r="O339">
        <v>27.357479999999999</v>
      </c>
      <c r="P339">
        <v>0</v>
      </c>
      <c r="Q339">
        <v>0</v>
      </c>
      <c r="R339">
        <v>1.110465</v>
      </c>
      <c r="S339">
        <v>27.923749999999998</v>
      </c>
      <c r="T339">
        <v>0</v>
      </c>
      <c r="U339">
        <v>0</v>
      </c>
      <c r="V339">
        <v>1.0966039999999999</v>
      </c>
      <c r="W339">
        <v>28.867460000000001</v>
      </c>
      <c r="X339">
        <v>0</v>
      </c>
      <c r="Y339">
        <v>0</v>
      </c>
      <c r="Z339">
        <v>1.082597</v>
      </c>
      <c r="AA339">
        <v>29.233029999999999</v>
      </c>
      <c r="AB339">
        <v>0</v>
      </c>
      <c r="AC339">
        <v>0</v>
      </c>
      <c r="AD339">
        <v>1.0698669999999999</v>
      </c>
      <c r="AE339">
        <v>28.834530000000001</v>
      </c>
      <c r="AF339">
        <v>0</v>
      </c>
      <c r="AG339">
        <v>0</v>
      </c>
      <c r="AH339">
        <v>1.0564880000000001</v>
      </c>
      <c r="AI339">
        <v>28.46388</v>
      </c>
      <c r="AJ339">
        <v>0</v>
      </c>
      <c r="AK339">
        <v>0</v>
      </c>
      <c r="AL339">
        <v>1.0440689999999999</v>
      </c>
      <c r="AM339">
        <v>28.189920000000001</v>
      </c>
      <c r="AN339">
        <v>0</v>
      </c>
      <c r="AO339">
        <v>0</v>
      </c>
      <c r="AP339">
        <v>1.0320929999999999</v>
      </c>
      <c r="AQ339">
        <v>28.903739999999999</v>
      </c>
      <c r="AR339">
        <v>0</v>
      </c>
      <c r="AS339">
        <v>0</v>
      </c>
      <c r="AT339">
        <v>1.0202469999999999</v>
      </c>
      <c r="AU339">
        <v>30.67595</v>
      </c>
      <c r="AV339">
        <v>0</v>
      </c>
      <c r="AW339">
        <v>0</v>
      </c>
      <c r="AX339">
        <v>1.0090840000000001</v>
      </c>
      <c r="AY339">
        <v>32.880450000000003</v>
      </c>
      <c r="AZ339">
        <v>0</v>
      </c>
      <c r="BA339">
        <v>0</v>
      </c>
      <c r="BB339">
        <v>0.99818059999999997</v>
      </c>
      <c r="BC339">
        <v>34.812640000000002</v>
      </c>
      <c r="BD339">
        <v>0</v>
      </c>
      <c r="BE339">
        <v>0</v>
      </c>
      <c r="BF339">
        <v>0.98815220000000004</v>
      </c>
      <c r="BG339">
        <v>35.34469</v>
      </c>
      <c r="BH339">
        <v>0</v>
      </c>
      <c r="BI339">
        <v>0</v>
      </c>
      <c r="BJ339">
        <v>0.97823479999999996</v>
      </c>
      <c r="BK339">
        <v>34.550980000000003</v>
      </c>
      <c r="BL339">
        <v>0</v>
      </c>
      <c r="BM339">
        <v>0</v>
      </c>
      <c r="BN339">
        <v>0.9682636</v>
      </c>
      <c r="BO339">
        <v>33.63897</v>
      </c>
      <c r="BP339">
        <v>0</v>
      </c>
      <c r="BQ339">
        <v>0</v>
      </c>
      <c r="BR339">
        <v>0.95836840000000001</v>
      </c>
      <c r="BS339">
        <v>32.92924</v>
      </c>
      <c r="BT339">
        <v>0</v>
      </c>
      <c r="BU339">
        <v>0</v>
      </c>
      <c r="BV339">
        <v>0.9488491</v>
      </c>
      <c r="BW339">
        <v>33.036920000000002</v>
      </c>
      <c r="BX339">
        <v>0</v>
      </c>
      <c r="BY339">
        <v>0</v>
      </c>
      <c r="BZ339">
        <v>0.93968269999999998</v>
      </c>
      <c r="CA339">
        <v>33.887990000000002</v>
      </c>
      <c r="CB339" s="1">
        <v>3.4056620000000001E-32</v>
      </c>
      <c r="CC339" s="1">
        <v>2.8010369999999998E-30</v>
      </c>
      <c r="CD339">
        <v>0.93099869999999996</v>
      </c>
      <c r="CE339">
        <v>34.490960000000001</v>
      </c>
      <c r="CF339" s="1">
        <v>7.5554440000000004E-25</v>
      </c>
      <c r="CG339" s="1">
        <v>5.6948779999999994E-23</v>
      </c>
      <c r="CH339">
        <v>0.92281950000000001</v>
      </c>
      <c r="CI339">
        <v>34.831710000000001</v>
      </c>
      <c r="CJ339" s="1">
        <v>3.712377E-18</v>
      </c>
      <c r="CK339" s="1">
        <v>2.5795659999999998E-16</v>
      </c>
      <c r="CL339">
        <v>0.91530690000000003</v>
      </c>
      <c r="CM339">
        <v>34.214669999999998</v>
      </c>
      <c r="CN339" s="1">
        <v>7.4222720000000001E-14</v>
      </c>
      <c r="CO339" s="1">
        <v>5.4431809999999996E-12</v>
      </c>
      <c r="CP339">
        <v>0.9084217</v>
      </c>
      <c r="CQ339">
        <v>33.06917</v>
      </c>
      <c r="CR339" s="1">
        <v>9.4462159999999996E-11</v>
      </c>
      <c r="CS339" s="1">
        <v>7.1026929999999997E-9</v>
      </c>
      <c r="CT339">
        <v>0.90240140000000002</v>
      </c>
      <c r="CU339">
        <v>31.992450000000002</v>
      </c>
      <c r="CV339" s="1">
        <v>2.8508289999999999E-8</v>
      </c>
      <c r="CW339" s="1">
        <v>2.1871499999999999E-6</v>
      </c>
      <c r="CX339">
        <v>0.89723739999999996</v>
      </c>
      <c r="CY339">
        <v>31.31672</v>
      </c>
      <c r="CZ339" s="1">
        <v>3.0321179999999998E-6</v>
      </c>
      <c r="DA339" s="1">
        <v>2.366824E-4</v>
      </c>
      <c r="DB339">
        <v>0.892706</v>
      </c>
      <c r="DC339">
        <v>31.931629999999998</v>
      </c>
      <c r="DD339" s="1">
        <v>1.4339260000000001E-4</v>
      </c>
      <c r="DE339">
        <v>1.135273E-2</v>
      </c>
      <c r="DF339">
        <v>0.88862649999999999</v>
      </c>
      <c r="DG339">
        <v>34.212600000000002</v>
      </c>
      <c r="DH339" s="1">
        <v>3.471582E-3</v>
      </c>
      <c r="DI339">
        <v>0.27815410000000002</v>
      </c>
      <c r="DJ339">
        <v>0.88468690000000005</v>
      </c>
      <c r="DK339">
        <v>38.171700000000001</v>
      </c>
      <c r="DL339" s="1">
        <v>4.7447099999999999E-2</v>
      </c>
      <c r="DM339">
        <v>3.8440259999999999</v>
      </c>
      <c r="DN339">
        <v>0.88085259999999999</v>
      </c>
      <c r="DO339">
        <v>42.850169999999999</v>
      </c>
      <c r="DP339">
        <v>0.39396540000000002</v>
      </c>
      <c r="DQ339">
        <v>32.261719999999997</v>
      </c>
      <c r="DR339">
        <v>0.8768418</v>
      </c>
      <c r="DS339">
        <v>45.262720000000002</v>
      </c>
      <c r="DT339">
        <v>2.1102029999999998</v>
      </c>
      <c r="DU339">
        <v>174.5753</v>
      </c>
      <c r="DV339">
        <v>0.87248829999999999</v>
      </c>
      <c r="DW339">
        <v>44.612180000000002</v>
      </c>
      <c r="DX339">
        <v>7.6627679999999998</v>
      </c>
      <c r="DY339">
        <v>640.41840000000002</v>
      </c>
      <c r="DZ339">
        <v>0.86769470000000004</v>
      </c>
      <c r="EA339">
        <v>43.14282</v>
      </c>
      <c r="EB339">
        <v>19.70459</v>
      </c>
      <c r="EC339">
        <v>1663.029</v>
      </c>
      <c r="ED339">
        <v>0.86238740000000003</v>
      </c>
      <c r="EE339">
        <v>41.726570000000002</v>
      </c>
      <c r="EF339">
        <v>37.24203</v>
      </c>
      <c r="EG339">
        <v>3174.386</v>
      </c>
      <c r="EH339">
        <v>0.85660060000000005</v>
      </c>
      <c r="EI339">
        <v>40.813589999999998</v>
      </c>
      <c r="EJ339">
        <v>53.515520000000002</v>
      </c>
      <c r="EK339">
        <v>4607.2449999999999</v>
      </c>
      <c r="EL339">
        <v>0.85031429999999997</v>
      </c>
      <c r="EM339">
        <v>41.406880000000001</v>
      </c>
      <c r="EN339">
        <v>60.252040000000001</v>
      </c>
      <c r="EO339">
        <v>5241.2569999999996</v>
      </c>
      <c r="EP339">
        <v>0.84357519999999997</v>
      </c>
      <c r="EQ339">
        <v>44.391219999999997</v>
      </c>
      <c r="ER339">
        <v>54.668999999999997</v>
      </c>
      <c r="ES339">
        <v>4806.3469999999998</v>
      </c>
      <c r="ET339">
        <v>0.83644370000000001</v>
      </c>
      <c r="EU339">
        <v>47.804020000000001</v>
      </c>
      <c r="EV339">
        <v>40.921759999999999</v>
      </c>
      <c r="EW339">
        <v>3638.9189999999999</v>
      </c>
      <c r="EX339">
        <v>0.82928590000000002</v>
      </c>
      <c r="EY339">
        <v>48.955730000000003</v>
      </c>
      <c r="EZ339">
        <v>25.893139999999999</v>
      </c>
      <c r="FA339">
        <v>2328.16</v>
      </c>
      <c r="FB339">
        <v>0.82248160000000003</v>
      </c>
      <c r="FC339">
        <v>47.833080000000002</v>
      </c>
      <c r="FD339">
        <v>14.11947</v>
      </c>
      <c r="FE339">
        <v>1283.5150000000001</v>
      </c>
      <c r="FF339">
        <v>0.81607200000000002</v>
      </c>
      <c r="FG339">
        <v>46.361550000000001</v>
      </c>
      <c r="FH339">
        <v>6.7548909999999998</v>
      </c>
      <c r="FI339">
        <v>620.53890000000001</v>
      </c>
      <c r="FJ339">
        <v>0.81020780000000003</v>
      </c>
      <c r="FK339">
        <v>45.175989999999999</v>
      </c>
      <c r="FL339">
        <v>2.8850509999999998</v>
      </c>
      <c r="FM339">
        <v>267.63470000000001</v>
      </c>
      <c r="FN339">
        <v>0.80490280000000003</v>
      </c>
      <c r="FO339">
        <v>45.019669999999998</v>
      </c>
      <c r="FP339">
        <v>1.1216459999999999</v>
      </c>
      <c r="FQ339">
        <v>104.9515</v>
      </c>
      <c r="FR339">
        <v>0.80022020000000005</v>
      </c>
      <c r="FS339">
        <v>46.211840000000002</v>
      </c>
      <c r="FT339">
        <v>0.40933849999999999</v>
      </c>
      <c r="FU339">
        <v>38.58379</v>
      </c>
      <c r="FV339">
        <v>0.79622389999999998</v>
      </c>
      <c r="FW339">
        <v>48.48556</v>
      </c>
      <c r="FX339">
        <v>0.1510909</v>
      </c>
      <c r="FY339">
        <v>14.27365</v>
      </c>
      <c r="FZ339">
        <v>0.79282839999999999</v>
      </c>
      <c r="GA339">
        <v>50.114400000000003</v>
      </c>
      <c r="GB339" s="1">
        <v>6.6505690000000006E-2</v>
      </c>
      <c r="GC339">
        <v>6.2409429999999997</v>
      </c>
      <c r="GD339">
        <v>0.79004759999999996</v>
      </c>
      <c r="GE339">
        <v>50.615340000000003</v>
      </c>
      <c r="GF339" s="1">
        <v>4.1861269999999999E-2</v>
      </c>
      <c r="GG339">
        <v>3.8824130000000001</v>
      </c>
      <c r="GH339">
        <v>0.78782430000000003</v>
      </c>
      <c r="GI339">
        <v>49.712200000000003</v>
      </c>
      <c r="GJ339">
        <v>3.5748490000000001E-2</v>
      </c>
      <c r="GK339">
        <v>3.2948919999999999</v>
      </c>
      <c r="GL339">
        <v>0.78604960000000001</v>
      </c>
      <c r="GM339">
        <v>48.169609999999999</v>
      </c>
      <c r="GN339" s="1">
        <v>3.4346410000000001E-2</v>
      </c>
      <c r="GO339">
        <v>3.1638670000000002</v>
      </c>
      <c r="GP339">
        <v>0.78470890000000004</v>
      </c>
      <c r="GQ339">
        <v>46.478140000000003</v>
      </c>
      <c r="GR339" s="1">
        <v>3.3433270000000001E-2</v>
      </c>
      <c r="GS339">
        <v>3.0841219999999998</v>
      </c>
      <c r="GT339">
        <v>0.78365359999999995</v>
      </c>
      <c r="GU339">
        <v>46.230119999999999</v>
      </c>
      <c r="GV339" s="1">
        <v>3.1933179999999999E-2</v>
      </c>
      <c r="GW339">
        <v>2.9509110000000001</v>
      </c>
      <c r="GX339">
        <v>0.78289889999999995</v>
      </c>
      <c r="GY339">
        <v>47.613669999999999</v>
      </c>
      <c r="GZ339" s="1">
        <v>2.971232E-2</v>
      </c>
      <c r="HA339">
        <v>2.750467</v>
      </c>
      <c r="HB339">
        <v>0.7823234</v>
      </c>
      <c r="HC339">
        <v>50.012030000000003</v>
      </c>
      <c r="HD339" s="1">
        <v>2.6871260000000001E-2</v>
      </c>
      <c r="HE339">
        <v>2.4911129999999999</v>
      </c>
      <c r="HF339">
        <v>0.78190800000000005</v>
      </c>
      <c r="HG339">
        <v>52.39687</v>
      </c>
      <c r="HH339" s="1">
        <v>2.355382E-2</v>
      </c>
      <c r="HI339">
        <v>2.1869239999999999</v>
      </c>
      <c r="HJ339">
        <v>0.78161190000000003</v>
      </c>
      <c r="HK339">
        <v>53.071980000000003</v>
      </c>
      <c r="HL339">
        <v>1.998368E-2</v>
      </c>
      <c r="HM339">
        <v>1.858028</v>
      </c>
      <c r="HN339">
        <v>0.7813949</v>
      </c>
      <c r="HO339">
        <v>52.17192</v>
      </c>
      <c r="HP339" s="1">
        <v>1.6459830000000002E-2</v>
      </c>
      <c r="HQ339">
        <v>1.532125</v>
      </c>
      <c r="HR339">
        <v>0.78124950000000004</v>
      </c>
      <c r="HS339">
        <v>50.512909999999998</v>
      </c>
      <c r="HT339" s="1">
        <v>1.328534E-2</v>
      </c>
      <c r="HU339">
        <v>1.237482</v>
      </c>
      <c r="HV339">
        <v>0.78112490000000001</v>
      </c>
      <c r="HW339">
        <v>48.87838</v>
      </c>
      <c r="HX339" s="1">
        <v>1.067477E-2</v>
      </c>
      <c r="HY339">
        <v>0.99446230000000002</v>
      </c>
      <c r="HZ339">
        <v>0.7810492</v>
      </c>
      <c r="IA339">
        <v>48.704419999999999</v>
      </c>
      <c r="IB339" s="1">
        <v>8.6963860000000004E-3</v>
      </c>
      <c r="IC339">
        <v>0.80972889999999997</v>
      </c>
      <c r="ID339">
        <v>0.78098579999999995</v>
      </c>
      <c r="IE339">
        <v>51.358510000000003</v>
      </c>
      <c r="IF339" s="1">
        <v>7.2893819999999996E-3</v>
      </c>
      <c r="IG339">
        <v>0.67804370000000003</v>
      </c>
      <c r="IH339">
        <v>0.78096379999999999</v>
      </c>
      <c r="II339">
        <v>56.02948</v>
      </c>
      <c r="IJ339" s="1">
        <v>6.3239000000000004E-3</v>
      </c>
      <c r="IK339">
        <v>0.58761509999999995</v>
      </c>
      <c r="IL339">
        <v>0.78092459999999997</v>
      </c>
      <c r="IM339">
        <v>59.49156</v>
      </c>
      <c r="IN339" s="1">
        <v>5.6644240000000004E-3</v>
      </c>
      <c r="IO339">
        <v>0.52581800000000001</v>
      </c>
      <c r="IP339">
        <v>0.7809064</v>
      </c>
      <c r="IQ339">
        <v>60.402439999999999</v>
      </c>
      <c r="IR339">
        <v>5.198126E-3</v>
      </c>
      <c r="IS339">
        <v>0.482236</v>
      </c>
      <c r="IT339">
        <v>0.78087930000000005</v>
      </c>
      <c r="IU339">
        <v>59.414940000000001</v>
      </c>
      <c r="IV339" s="1">
        <v>4.8490199999999999E-3</v>
      </c>
      <c r="IW339">
        <v>0.44962679999999999</v>
      </c>
      <c r="IX339">
        <v>0.7808619</v>
      </c>
      <c r="IY339">
        <v>57.605139999999999</v>
      </c>
      <c r="IZ339" s="1">
        <v>4.5681159999999997E-3</v>
      </c>
      <c r="JA339">
        <v>0.42348400000000003</v>
      </c>
      <c r="JB339">
        <v>0.78084659999999995</v>
      </c>
      <c r="JC339">
        <v>55.359450000000002</v>
      </c>
      <c r="JD339" s="1">
        <v>4.3285609999999999E-3</v>
      </c>
      <c r="JE339">
        <v>0.40124900000000002</v>
      </c>
      <c r="JF339">
        <v>0.78082560000000001</v>
      </c>
      <c r="JG339">
        <v>54.205579999999998</v>
      </c>
      <c r="JH339" s="1">
        <v>4.1160629999999997E-3</v>
      </c>
      <c r="JI339">
        <v>0.38150139999999999</v>
      </c>
      <c r="JJ339">
        <v>0.78082260000000003</v>
      </c>
      <c r="JK339">
        <v>54.129689999999997</v>
      </c>
      <c r="JL339" s="1">
        <v>3.9196209999999999E-3</v>
      </c>
      <c r="JM339">
        <v>0.36349520000000002</v>
      </c>
      <c r="JN339">
        <v>0.78080289999999997</v>
      </c>
      <c r="JO339">
        <v>53.634360000000001</v>
      </c>
      <c r="JP339" s="1">
        <v>3.7302630000000002E-3</v>
      </c>
      <c r="JQ339">
        <v>0.34682180000000001</v>
      </c>
      <c r="JR339">
        <v>0.78078910000000001</v>
      </c>
      <c r="JS339">
        <v>52.842939999999999</v>
      </c>
      <c r="JT339" s="1">
        <v>3.5534049999999999E-3</v>
      </c>
      <c r="JU339">
        <v>0.33121109999999998</v>
      </c>
      <c r="JV339">
        <v>0.78077419999999997</v>
      </c>
      <c r="JW339">
        <v>52.253880000000002</v>
      </c>
      <c r="JX339" s="1">
        <v>3.3878160000000001E-3</v>
      </c>
      <c r="JY339">
        <v>0.31653779999999998</v>
      </c>
      <c r="JZ339">
        <v>0.78077569999999996</v>
      </c>
      <c r="KA339">
        <v>51.19258</v>
      </c>
      <c r="KB339" s="1">
        <v>3.2325000000000001E-3</v>
      </c>
      <c r="KC339">
        <v>0.30270190000000002</v>
      </c>
      <c r="KD339">
        <v>0.78074120000000002</v>
      </c>
      <c r="KE339">
        <v>49.611660000000001</v>
      </c>
      <c r="KF339" s="1">
        <v>3.086372E-3</v>
      </c>
      <c r="KG339">
        <v>0.28963739999999999</v>
      </c>
      <c r="KH339">
        <v>0.78074560000000004</v>
      </c>
      <c r="KI339">
        <v>47.943199999999997</v>
      </c>
      <c r="KJ339" s="1">
        <v>2.9488079999999998E-3</v>
      </c>
      <c r="KK339">
        <v>0.27728940000000002</v>
      </c>
      <c r="KL339">
        <v>0.78072140000000001</v>
      </c>
      <c r="KM339">
        <v>47.732799999999997</v>
      </c>
      <c r="KN339" s="1">
        <v>2.819036E-3</v>
      </c>
      <c r="KO339">
        <v>0.26559909999999998</v>
      </c>
      <c r="KP339">
        <v>0.78072520000000001</v>
      </c>
      <c r="KQ339">
        <v>50.233069999999998</v>
      </c>
      <c r="KR339" s="1">
        <v>2.6963199999999999E-3</v>
      </c>
      <c r="KS339">
        <v>0.25451980000000002</v>
      </c>
      <c r="KT339">
        <v>0.78069370000000005</v>
      </c>
      <c r="KU339">
        <v>54.912909999999997</v>
      </c>
      <c r="KV339" s="1">
        <v>2.5803089999999998E-3</v>
      </c>
      <c r="KW339">
        <v>0.24400649999999999</v>
      </c>
      <c r="KX339">
        <v>0.78070099999999998</v>
      </c>
      <c r="KY339">
        <v>58.739559999999997</v>
      </c>
      <c r="KZ339" s="1">
        <v>2.4704900000000001E-3</v>
      </c>
      <c r="LA339">
        <v>0.23402590000000001</v>
      </c>
      <c r="LB339">
        <v>0.78069259999999996</v>
      </c>
      <c r="LC339">
        <v>59.228430000000003</v>
      </c>
      <c r="LD339" s="1">
        <v>2.3666300000000002E-3</v>
      </c>
      <c r="LE339">
        <v>0.2245431</v>
      </c>
      <c r="LF339">
        <v>0.78067799999999998</v>
      </c>
      <c r="LG339">
        <v>57.40446</v>
      </c>
      <c r="LH339" s="1">
        <v>2.2679890000000002E-3</v>
      </c>
      <c r="LI339">
        <v>0.21553169999999999</v>
      </c>
      <c r="LJ339">
        <v>0.78068159999999998</v>
      </c>
      <c r="LK339">
        <v>55.442070000000001</v>
      </c>
      <c r="LL339" s="1">
        <v>2.1747899999999998E-3</v>
      </c>
      <c r="LM339">
        <v>0.20698040000000001</v>
      </c>
      <c r="LN339">
        <v>0.7806689</v>
      </c>
      <c r="LO339">
        <v>53.342669999999998</v>
      </c>
      <c r="LP339" s="1">
        <v>2.0863700000000002E-3</v>
      </c>
      <c r="LQ339">
        <v>0.19886210000000001</v>
      </c>
      <c r="LR339">
        <v>0.78065649999999998</v>
      </c>
      <c r="LS339">
        <v>51.721850000000003</v>
      </c>
      <c r="LT339" s="1">
        <v>2.0024600000000002E-3</v>
      </c>
      <c r="LU339">
        <v>0.1911283</v>
      </c>
      <c r="LV339">
        <v>0.78065260000000003</v>
      </c>
      <c r="LW339">
        <v>51.78078</v>
      </c>
      <c r="LX339" s="1">
        <v>1.9224750000000001E-3</v>
      </c>
      <c r="LY339">
        <v>0.1837492</v>
      </c>
      <c r="LZ339">
        <v>0.78061689999999995</v>
      </c>
      <c r="MA339">
        <v>52.776679999999999</v>
      </c>
      <c r="MB339" s="1">
        <v>1.846288E-3</v>
      </c>
      <c r="MC339">
        <v>0.1767077</v>
      </c>
      <c r="MD339">
        <v>0.78062609999999999</v>
      </c>
      <c r="ME339">
        <v>53.371850000000002</v>
      </c>
      <c r="MF339" s="1">
        <v>1.7736150000000001E-3</v>
      </c>
      <c r="MG339">
        <v>0.16998089999999999</v>
      </c>
      <c r="MH339">
        <v>0.78060879999999999</v>
      </c>
      <c r="MI339">
        <v>53.282699999999998</v>
      </c>
      <c r="MJ339" s="1">
        <v>1.7043049999999999E-3</v>
      </c>
      <c r="MK339">
        <v>0.1635646</v>
      </c>
      <c r="ML339">
        <v>0.78056879999999995</v>
      </c>
      <c r="MM339">
        <v>51.80303</v>
      </c>
      <c r="MN339" s="1">
        <v>1.637835E-3</v>
      </c>
      <c r="MO339">
        <v>0.15742639999999999</v>
      </c>
      <c r="MP339">
        <v>0.78057319999999997</v>
      </c>
      <c r="MQ339">
        <v>49.802889999999998</v>
      </c>
      <c r="MR339" s="1">
        <v>1.5744190000000001E-3</v>
      </c>
      <c r="MS339">
        <v>0.15156269999999999</v>
      </c>
      <c r="MT339">
        <v>0.78055070000000004</v>
      </c>
      <c r="MU339">
        <v>48.026449999999997</v>
      </c>
      <c r="MV339" s="1">
        <v>1.5137390000000001E-3</v>
      </c>
      <c r="MW339">
        <v>0.14594950000000001</v>
      </c>
      <c r="MX339">
        <v>0.78053779999999995</v>
      </c>
      <c r="MY339">
        <v>47.588459999999998</v>
      </c>
      <c r="MZ339" s="1">
        <v>1.455977E-3</v>
      </c>
      <c r="NA339">
        <v>0.1405785</v>
      </c>
      <c r="NB339">
        <v>0.78053430000000001</v>
      </c>
      <c r="NC339">
        <v>48.267069999999997</v>
      </c>
      <c r="ND339" s="1">
        <v>1.400844E-3</v>
      </c>
      <c r="NE339">
        <v>0.13544700000000001</v>
      </c>
      <c r="NF339">
        <v>0.78053490000000003</v>
      </c>
      <c r="NG339">
        <v>50.578530000000001</v>
      </c>
      <c r="NH339" s="1">
        <v>1.347972E-3</v>
      </c>
      <c r="NI339">
        <v>0.13052359999999999</v>
      </c>
      <c r="NJ339">
        <v>0.78051009999999998</v>
      </c>
      <c r="NK339">
        <v>53.892380000000003</v>
      </c>
      <c r="NL339" s="1">
        <v>1.297332E-3</v>
      </c>
      <c r="NM339">
        <v>0.1258</v>
      </c>
      <c r="NN339">
        <v>0.78049179999999996</v>
      </c>
      <c r="NO339">
        <v>55.647219999999997</v>
      </c>
      <c r="NP339" s="1">
        <v>1.248961E-3</v>
      </c>
      <c r="NQ339">
        <v>0.1212724</v>
      </c>
      <c r="NR339">
        <v>0.78048070000000003</v>
      </c>
      <c r="NS339">
        <v>54.206380000000003</v>
      </c>
      <c r="NT339" s="1">
        <v>1.2026319999999999E-3</v>
      </c>
      <c r="NU339">
        <v>0.1169317</v>
      </c>
      <c r="NV339">
        <v>0.78048010000000001</v>
      </c>
      <c r="NW339">
        <v>51.834760000000003</v>
      </c>
      <c r="NX339" s="1">
        <v>1.1583170000000001E-3</v>
      </c>
      <c r="NY339">
        <v>0.1127708</v>
      </c>
      <c r="NZ339">
        <v>0.78046879999999996</v>
      </c>
      <c r="OA339">
        <v>49.788580000000003</v>
      </c>
      <c r="OB339">
        <v>1.116169E-3</v>
      </c>
      <c r="OC339">
        <v>0.10878989999999999</v>
      </c>
      <c r="OD339">
        <v>0.78043189999999996</v>
      </c>
      <c r="OE339">
        <v>48.832000000000001</v>
      </c>
      <c r="OF339" s="1">
        <v>1.075901E-3</v>
      </c>
      <c r="OG339">
        <v>0.10497380000000001</v>
      </c>
      <c r="OH339">
        <v>0.78043220000000002</v>
      </c>
      <c r="OI339">
        <v>48.143729999999998</v>
      </c>
      <c r="OJ339" s="1">
        <v>1.037432E-3</v>
      </c>
      <c r="OK339">
        <v>0.10131709999999999</v>
      </c>
    </row>
    <row r="340" spans="1:401" x14ac:dyDescent="0.35">
      <c r="A340">
        <v>346</v>
      </c>
      <c r="B340" t="s">
        <v>4</v>
      </c>
      <c r="C340" t="s">
        <v>181</v>
      </c>
      <c r="D340" t="s">
        <v>346</v>
      </c>
      <c r="E340">
        <v>195.88579999999999</v>
      </c>
      <c r="F340">
        <v>1.110439</v>
      </c>
      <c r="G340">
        <v>27.488949999999999</v>
      </c>
      <c r="H340">
        <v>0</v>
      </c>
      <c r="I340">
        <v>0</v>
      </c>
      <c r="J340">
        <v>1.098034</v>
      </c>
      <c r="K340">
        <v>27.481369999999998</v>
      </c>
      <c r="L340">
        <v>0</v>
      </c>
      <c r="M340">
        <v>0</v>
      </c>
      <c r="N340">
        <v>1.086668</v>
      </c>
      <c r="O340">
        <v>27.36598</v>
      </c>
      <c r="P340">
        <v>0</v>
      </c>
      <c r="Q340">
        <v>0</v>
      </c>
      <c r="R340">
        <v>1.075529</v>
      </c>
      <c r="S340">
        <v>27.928249999999998</v>
      </c>
      <c r="T340">
        <v>0</v>
      </c>
      <c r="U340">
        <v>0</v>
      </c>
      <c r="V340">
        <v>1.065212</v>
      </c>
      <c r="W340">
        <v>28.859660000000002</v>
      </c>
      <c r="X340">
        <v>0</v>
      </c>
      <c r="Y340">
        <v>0</v>
      </c>
      <c r="Z340">
        <v>1.0546070000000001</v>
      </c>
      <c r="AA340">
        <v>29.227509999999999</v>
      </c>
      <c r="AB340">
        <v>0</v>
      </c>
      <c r="AC340">
        <v>0</v>
      </c>
      <c r="AD340">
        <v>1.044848</v>
      </c>
      <c r="AE340">
        <v>28.83182</v>
      </c>
      <c r="AF340">
        <v>0</v>
      </c>
      <c r="AG340">
        <v>0</v>
      </c>
      <c r="AH340">
        <v>1.0350699999999999</v>
      </c>
      <c r="AI340">
        <v>28.462569999999999</v>
      </c>
      <c r="AJ340">
        <v>0</v>
      </c>
      <c r="AK340">
        <v>0</v>
      </c>
      <c r="AL340">
        <v>1.02623</v>
      </c>
      <c r="AM340">
        <v>28.201969999999999</v>
      </c>
      <c r="AN340">
        <v>0</v>
      </c>
      <c r="AO340">
        <v>0</v>
      </c>
      <c r="AP340">
        <v>1.017692</v>
      </c>
      <c r="AQ340">
        <v>28.91208</v>
      </c>
      <c r="AR340">
        <v>0</v>
      </c>
      <c r="AS340">
        <v>0</v>
      </c>
      <c r="AT340">
        <v>1.0090939999999999</v>
      </c>
      <c r="AU340">
        <v>30.674769999999999</v>
      </c>
      <c r="AV340">
        <v>0</v>
      </c>
      <c r="AW340">
        <v>0</v>
      </c>
      <c r="AX340">
        <v>1.0011570000000001</v>
      </c>
      <c r="AY340">
        <v>32.877719999999997</v>
      </c>
      <c r="AZ340">
        <v>0</v>
      </c>
      <c r="BA340">
        <v>0</v>
      </c>
      <c r="BB340">
        <v>0.99344569999999999</v>
      </c>
      <c r="BC340">
        <v>34.801470000000002</v>
      </c>
      <c r="BD340">
        <v>0</v>
      </c>
      <c r="BE340">
        <v>0</v>
      </c>
      <c r="BF340">
        <v>0.98646630000000002</v>
      </c>
      <c r="BG340">
        <v>35.346119999999999</v>
      </c>
      <c r="BH340">
        <v>0</v>
      </c>
      <c r="BI340">
        <v>0</v>
      </c>
      <c r="BJ340">
        <v>0.97936239999999997</v>
      </c>
      <c r="BK340">
        <v>34.570999999999998</v>
      </c>
      <c r="BL340">
        <v>0</v>
      </c>
      <c r="BM340">
        <v>0</v>
      </c>
      <c r="BN340">
        <v>0.9722653</v>
      </c>
      <c r="BO340">
        <v>33.657910000000001</v>
      </c>
      <c r="BP340">
        <v>0</v>
      </c>
      <c r="BQ340">
        <v>0</v>
      </c>
      <c r="BR340">
        <v>0.96557979999999999</v>
      </c>
      <c r="BS340">
        <v>32.946840000000002</v>
      </c>
      <c r="BT340">
        <v>0</v>
      </c>
      <c r="BU340">
        <v>0</v>
      </c>
      <c r="BV340">
        <v>0.95915300000000003</v>
      </c>
      <c r="BW340">
        <v>33.045439999999999</v>
      </c>
      <c r="BX340">
        <v>0</v>
      </c>
      <c r="BY340">
        <v>0</v>
      </c>
      <c r="BZ340">
        <v>0.95293890000000003</v>
      </c>
      <c r="CA340">
        <v>33.872300000000003</v>
      </c>
      <c r="CB340" s="1">
        <v>2.7609410000000003E-32</v>
      </c>
      <c r="CC340" s="1">
        <v>1.629871E-30</v>
      </c>
      <c r="CD340">
        <v>0.94702730000000002</v>
      </c>
      <c r="CE340">
        <v>34.51858</v>
      </c>
      <c r="CF340" s="1">
        <v>6.3615650000000003E-25</v>
      </c>
      <c r="CG340" s="1">
        <v>4.0185369999999997E-23</v>
      </c>
      <c r="CH340">
        <v>0.94149799999999995</v>
      </c>
      <c r="CI340">
        <v>34.8322</v>
      </c>
      <c r="CJ340" s="1">
        <v>2.6599880000000002E-18</v>
      </c>
      <c r="CK340" s="1">
        <v>1.6518230000000001E-16</v>
      </c>
      <c r="CL340">
        <v>0.93644099999999997</v>
      </c>
      <c r="CM340">
        <v>34.234499999999997</v>
      </c>
      <c r="CN340" s="1">
        <v>5.8300799999999996E-14</v>
      </c>
      <c r="CO340" s="1">
        <v>3.6830479999999998E-12</v>
      </c>
      <c r="CP340">
        <v>0.93181700000000001</v>
      </c>
      <c r="CQ340">
        <v>33.104660000000003</v>
      </c>
      <c r="CR340" s="1">
        <v>7.7137510000000002E-11</v>
      </c>
      <c r="CS340" s="1">
        <v>4.9157960000000003E-9</v>
      </c>
      <c r="CT340">
        <v>0.92782549999999997</v>
      </c>
      <c r="CU340">
        <v>32.01679</v>
      </c>
      <c r="CV340" s="1">
        <v>2.3956629999999999E-8</v>
      </c>
      <c r="CW340" s="1">
        <v>1.5393419999999999E-6</v>
      </c>
      <c r="CX340">
        <v>0.924508</v>
      </c>
      <c r="CY340">
        <v>31.338979999999999</v>
      </c>
      <c r="CZ340" s="1">
        <v>2.6073509999999999E-6</v>
      </c>
      <c r="DA340" s="1">
        <v>1.6887989999999999E-4</v>
      </c>
      <c r="DB340">
        <v>0.92154650000000005</v>
      </c>
      <c r="DC340">
        <v>31.93289</v>
      </c>
      <c r="DD340" s="1">
        <v>1.2578519999999999E-4</v>
      </c>
      <c r="DE340" s="1">
        <v>8.2002680000000001E-3</v>
      </c>
      <c r="DF340">
        <v>0.91888800000000004</v>
      </c>
      <c r="DG340">
        <v>34.184759999999997</v>
      </c>
      <c r="DH340" s="1">
        <v>3.100383E-3</v>
      </c>
      <c r="DI340">
        <v>0.2032158</v>
      </c>
      <c r="DJ340">
        <v>0.91623259999999995</v>
      </c>
      <c r="DK340">
        <v>38.129480000000001</v>
      </c>
      <c r="DL340">
        <v>4.3079190000000003E-2</v>
      </c>
      <c r="DM340">
        <v>2.8388689999999999</v>
      </c>
      <c r="DN340">
        <v>0.91354860000000004</v>
      </c>
      <c r="DO340">
        <v>42.792490000000001</v>
      </c>
      <c r="DP340">
        <v>0.36327419999999999</v>
      </c>
      <c r="DQ340">
        <v>24.07405</v>
      </c>
      <c r="DR340">
        <v>0.91066349999999996</v>
      </c>
      <c r="DS340">
        <v>45.216709999999999</v>
      </c>
      <c r="DT340">
        <v>1.9744569999999999</v>
      </c>
      <c r="DU340">
        <v>131.57919999999999</v>
      </c>
      <c r="DV340">
        <v>0.90745200000000004</v>
      </c>
      <c r="DW340">
        <v>44.633560000000003</v>
      </c>
      <c r="DX340">
        <v>7.2700620000000002</v>
      </c>
      <c r="DY340">
        <v>487.35579999999999</v>
      </c>
      <c r="DZ340">
        <v>0.90392640000000002</v>
      </c>
      <c r="EA340">
        <v>43.18009</v>
      </c>
      <c r="EB340">
        <v>18.94444</v>
      </c>
      <c r="EC340">
        <v>1277.288</v>
      </c>
      <c r="ED340">
        <v>0.90004700000000004</v>
      </c>
      <c r="EE340">
        <v>41.768090000000001</v>
      </c>
      <c r="EF340">
        <v>36.263260000000002</v>
      </c>
      <c r="EG340">
        <v>2459.6460000000002</v>
      </c>
      <c r="EH340">
        <v>0.89576210000000001</v>
      </c>
      <c r="EI340">
        <v>40.856560000000002</v>
      </c>
      <c r="EJ340">
        <v>52.74729</v>
      </c>
      <c r="EK340">
        <v>3600.0140000000001</v>
      </c>
      <c r="EL340">
        <v>0.89112130000000001</v>
      </c>
      <c r="EM340">
        <v>41.427430000000001</v>
      </c>
      <c r="EN340">
        <v>60.106999999999999</v>
      </c>
      <c r="EO340">
        <v>4129.21</v>
      </c>
      <c r="EP340">
        <v>0.88611589999999996</v>
      </c>
      <c r="EQ340">
        <v>44.378880000000002</v>
      </c>
      <c r="ER340">
        <v>55.133789999999998</v>
      </c>
      <c r="ES340">
        <v>3814.5839999999998</v>
      </c>
      <c r="ET340">
        <v>0.88079260000000004</v>
      </c>
      <c r="EU340">
        <v>47.768830000000001</v>
      </c>
      <c r="EV340">
        <v>41.717359999999999</v>
      </c>
      <c r="EW340">
        <v>2908.9679999999998</v>
      </c>
      <c r="EX340">
        <v>0.8754419</v>
      </c>
      <c r="EY340">
        <v>48.924720000000001</v>
      </c>
      <c r="EZ340">
        <v>26.670829999999999</v>
      </c>
      <c r="FA340">
        <v>1873.8979999999999</v>
      </c>
      <c r="FB340">
        <v>0.8703748</v>
      </c>
      <c r="FC340">
        <v>47.858440000000002</v>
      </c>
      <c r="FD340">
        <v>14.68882</v>
      </c>
      <c r="FE340">
        <v>1039.9390000000001</v>
      </c>
      <c r="FF340">
        <v>0.86559319999999995</v>
      </c>
      <c r="FG340">
        <v>46.393540000000002</v>
      </c>
      <c r="FH340">
        <v>7.0943420000000001</v>
      </c>
      <c r="FI340">
        <v>505.9794</v>
      </c>
      <c r="FJ340">
        <v>0.86120470000000005</v>
      </c>
      <c r="FK340">
        <v>45.212229999999998</v>
      </c>
      <c r="FL340">
        <v>3.05707</v>
      </c>
      <c r="FM340">
        <v>219.5341</v>
      </c>
      <c r="FN340">
        <v>0.85724869999999997</v>
      </c>
      <c r="FO340">
        <v>45.05283</v>
      </c>
      <c r="FP340">
        <v>1.1977880000000001</v>
      </c>
      <c r="FQ340">
        <v>86.541610000000006</v>
      </c>
      <c r="FR340">
        <v>0.8537247</v>
      </c>
      <c r="FS340">
        <v>46.207839999999997</v>
      </c>
      <c r="FT340">
        <v>0.4393283</v>
      </c>
      <c r="FU340">
        <v>31.91658</v>
      </c>
      <c r="FV340">
        <v>0.85071799999999997</v>
      </c>
      <c r="FW340">
        <v>48.44314</v>
      </c>
      <c r="FX340">
        <v>0.1617354</v>
      </c>
      <c r="FY340">
        <v>11.77322</v>
      </c>
      <c r="FZ340">
        <v>0.84814999999999996</v>
      </c>
      <c r="GA340">
        <v>50.071480000000001</v>
      </c>
      <c r="GB340" s="1">
        <v>6.9906510000000005E-2</v>
      </c>
      <c r="GC340">
        <v>5.0681409999999998</v>
      </c>
      <c r="GD340">
        <v>0.84605699999999995</v>
      </c>
      <c r="GE340">
        <v>50.58616</v>
      </c>
      <c r="GF340">
        <v>4.281389E-2</v>
      </c>
      <c r="GG340">
        <v>3.0792459999999999</v>
      </c>
      <c r="GH340">
        <v>0.84437759999999995</v>
      </c>
      <c r="GI340">
        <v>49.719140000000003</v>
      </c>
      <c r="GJ340" s="1">
        <v>3.5970380000000003E-2</v>
      </c>
      <c r="GK340">
        <v>2.5752030000000001</v>
      </c>
      <c r="GL340">
        <v>0.84302900000000003</v>
      </c>
      <c r="GM340">
        <v>48.202260000000003</v>
      </c>
      <c r="GN340" s="1">
        <v>3.4402219999999997E-2</v>
      </c>
      <c r="GO340">
        <v>2.4615360000000002</v>
      </c>
      <c r="GP340">
        <v>0.84200779999999997</v>
      </c>
      <c r="GQ340">
        <v>46.528759999999998</v>
      </c>
      <c r="GR340" s="1">
        <v>3.3490789999999999E-2</v>
      </c>
      <c r="GS340">
        <v>2.398568</v>
      </c>
      <c r="GT340">
        <v>0.84120309999999998</v>
      </c>
      <c r="GU340">
        <v>46.275910000000003</v>
      </c>
      <c r="GV340" s="1">
        <v>3.2031120000000003E-2</v>
      </c>
      <c r="GW340">
        <v>2.296827</v>
      </c>
      <c r="GX340">
        <v>0.84062769999999998</v>
      </c>
      <c r="GY340">
        <v>47.614139999999999</v>
      </c>
      <c r="GZ340" s="1">
        <v>2.9852030000000002E-2</v>
      </c>
      <c r="HA340">
        <v>2.1432009999999999</v>
      </c>
      <c r="HB340">
        <v>0.84019710000000003</v>
      </c>
      <c r="HC340">
        <v>49.996180000000003</v>
      </c>
      <c r="HD340">
        <v>2.7045960000000001E-2</v>
      </c>
      <c r="HE340">
        <v>1.9436359999999999</v>
      </c>
      <c r="HF340">
        <v>0.83986139999999998</v>
      </c>
      <c r="HG340">
        <v>52.35322</v>
      </c>
      <c r="HH340" s="1">
        <v>2.3753549999999998E-2</v>
      </c>
      <c r="HI340">
        <v>1.708858</v>
      </c>
      <c r="HJ340">
        <v>0.83963330000000003</v>
      </c>
      <c r="HK340">
        <v>53.035690000000002</v>
      </c>
      <c r="HL340" s="1">
        <v>2.0193889999999999E-2</v>
      </c>
      <c r="HM340">
        <v>1.4541599999999999</v>
      </c>
      <c r="HN340">
        <v>0.8394433</v>
      </c>
      <c r="HO340">
        <v>52.186349999999997</v>
      </c>
      <c r="HP340" s="1">
        <v>1.6662E-2</v>
      </c>
      <c r="HQ340">
        <v>1.200771</v>
      </c>
      <c r="HR340">
        <v>0.8393524</v>
      </c>
      <c r="HS340">
        <v>50.546239999999997</v>
      </c>
      <c r="HT340" s="1">
        <v>1.346259E-2</v>
      </c>
      <c r="HU340">
        <v>0.97070319999999999</v>
      </c>
      <c r="HV340">
        <v>0.83924560000000004</v>
      </c>
      <c r="HW340">
        <v>48.931489999999997</v>
      </c>
      <c r="HX340" s="1">
        <v>1.081679E-2</v>
      </c>
      <c r="HY340">
        <v>0.78005769999999997</v>
      </c>
      <c r="HZ340">
        <v>0.8391786</v>
      </c>
      <c r="IA340">
        <v>48.755420000000001</v>
      </c>
      <c r="IB340" s="1">
        <v>8.8017960000000006E-3</v>
      </c>
      <c r="IC340">
        <v>0.63457379999999997</v>
      </c>
      <c r="ID340">
        <v>0.83909480000000003</v>
      </c>
      <c r="IE340">
        <v>51.37247</v>
      </c>
      <c r="IF340" s="1">
        <v>7.3633379999999997E-3</v>
      </c>
      <c r="IG340">
        <v>0.53052129999999997</v>
      </c>
      <c r="IH340">
        <v>0.8390801</v>
      </c>
      <c r="II340">
        <v>55.972160000000002</v>
      </c>
      <c r="IJ340" s="1">
        <v>6.3743940000000002E-3</v>
      </c>
      <c r="IK340">
        <v>0.45896310000000001</v>
      </c>
      <c r="IL340">
        <v>0.83903490000000003</v>
      </c>
      <c r="IM340">
        <v>59.421849999999999</v>
      </c>
      <c r="IN340" s="1">
        <v>5.69916E-3</v>
      </c>
      <c r="IO340">
        <v>0.41006740000000003</v>
      </c>
      <c r="IP340">
        <v>0.83901740000000002</v>
      </c>
      <c r="IQ340">
        <v>60.368099999999998</v>
      </c>
      <c r="IR340" s="1">
        <v>5.2230510000000003E-3</v>
      </c>
      <c r="IS340">
        <v>0.37566830000000001</v>
      </c>
      <c r="IT340">
        <v>0.83898119999999998</v>
      </c>
      <c r="IU340">
        <v>59.424030000000002</v>
      </c>
      <c r="IV340" s="1">
        <v>4.8681139999999998E-3</v>
      </c>
      <c r="IW340">
        <v>0.3500142</v>
      </c>
      <c r="IX340">
        <v>0.83896250000000006</v>
      </c>
      <c r="IY340">
        <v>57.641930000000002</v>
      </c>
      <c r="IZ340" s="1">
        <v>4.5837539999999998E-3</v>
      </c>
      <c r="JA340">
        <v>0.3295265</v>
      </c>
      <c r="JB340">
        <v>0.83893549999999995</v>
      </c>
      <c r="JC340">
        <v>55.427840000000003</v>
      </c>
      <c r="JD340" s="1">
        <v>4.3420669999999998E-3</v>
      </c>
      <c r="JE340">
        <v>0.3121486</v>
      </c>
      <c r="JF340">
        <v>0.83890450000000005</v>
      </c>
      <c r="JG340">
        <v>54.273440000000001</v>
      </c>
      <c r="JH340" s="1">
        <v>4.1282050000000002E-3</v>
      </c>
      <c r="JI340">
        <v>0.29674040000000002</v>
      </c>
      <c r="JJ340">
        <v>0.83890279999999995</v>
      </c>
      <c r="JK340">
        <v>54.126480000000001</v>
      </c>
      <c r="JL340" s="1">
        <v>3.9307539999999998E-3</v>
      </c>
      <c r="JM340">
        <v>0.28271079999999998</v>
      </c>
      <c r="JN340">
        <v>0.83887199999999995</v>
      </c>
      <c r="JO340">
        <v>53.65352</v>
      </c>
      <c r="JP340" s="1">
        <v>3.7405810000000002E-3</v>
      </c>
      <c r="JQ340">
        <v>0.26973130000000001</v>
      </c>
      <c r="JR340">
        <v>0.8388506</v>
      </c>
      <c r="JS340">
        <v>52.86233</v>
      </c>
      <c r="JT340" s="1">
        <v>3.5630700000000002E-3</v>
      </c>
      <c r="JU340">
        <v>0.25758239999999999</v>
      </c>
      <c r="JV340">
        <v>0.83882219999999996</v>
      </c>
      <c r="JW340">
        <v>52.248289999999997</v>
      </c>
      <c r="JX340" s="1">
        <v>3.3968710000000001E-3</v>
      </c>
      <c r="JY340">
        <v>0.24616370000000001</v>
      </c>
      <c r="JZ340">
        <v>0.83880010000000005</v>
      </c>
      <c r="KA340">
        <v>51.215879999999999</v>
      </c>
      <c r="KB340" s="1">
        <v>3.2410329999999999E-3</v>
      </c>
      <c r="KC340">
        <v>0.2353992</v>
      </c>
      <c r="KD340">
        <v>0.83876930000000005</v>
      </c>
      <c r="KE340">
        <v>49.653669999999998</v>
      </c>
      <c r="KF340" s="1">
        <v>3.0944029999999999E-3</v>
      </c>
      <c r="KG340">
        <v>0.22523670000000001</v>
      </c>
      <c r="KH340">
        <v>0.83877550000000001</v>
      </c>
      <c r="KI340">
        <v>47.983910000000002</v>
      </c>
      <c r="KJ340" s="1">
        <v>2.9564000000000001E-3</v>
      </c>
      <c r="KK340">
        <v>0.2156285</v>
      </c>
      <c r="KL340">
        <v>0.83874280000000001</v>
      </c>
      <c r="KM340">
        <v>47.771979999999999</v>
      </c>
      <c r="KN340" s="1">
        <v>2.826205E-3</v>
      </c>
      <c r="KO340">
        <v>0.20653199999999999</v>
      </c>
      <c r="KP340">
        <v>0.8387213</v>
      </c>
      <c r="KQ340">
        <v>50.256599999999999</v>
      </c>
      <c r="KR340" s="1">
        <v>2.703109E-3</v>
      </c>
      <c r="KS340">
        <v>0.19791629999999999</v>
      </c>
      <c r="KT340">
        <v>0.83869349999999998</v>
      </c>
      <c r="KU340">
        <v>54.872720000000001</v>
      </c>
      <c r="KV340" s="1">
        <v>2.5867379999999999E-3</v>
      </c>
      <c r="KW340">
        <v>0.18973860000000001</v>
      </c>
      <c r="KX340">
        <v>0.83867659999999999</v>
      </c>
      <c r="KY340">
        <v>58.670349999999999</v>
      </c>
      <c r="KZ340" s="1">
        <v>2.4765859999999998E-3</v>
      </c>
      <c r="LA340">
        <v>0.18197579999999999</v>
      </c>
      <c r="LB340">
        <v>0.83866580000000002</v>
      </c>
      <c r="LC340">
        <v>59.184600000000003</v>
      </c>
      <c r="LD340" s="1">
        <v>2.3724060000000001E-3</v>
      </c>
      <c r="LE340">
        <v>0.17459640000000001</v>
      </c>
      <c r="LF340">
        <v>0.83864309999999997</v>
      </c>
      <c r="LG340">
        <v>57.428739999999998</v>
      </c>
      <c r="LH340" s="1">
        <v>2.2734729999999998E-3</v>
      </c>
      <c r="LI340">
        <v>0.1675893</v>
      </c>
      <c r="LJ340">
        <v>0.83864890000000003</v>
      </c>
      <c r="LK340">
        <v>55.481319999999997</v>
      </c>
      <c r="LL340" s="1">
        <v>2.1799850000000002E-3</v>
      </c>
      <c r="LM340">
        <v>0.160936</v>
      </c>
      <c r="LN340">
        <v>0.83862349999999997</v>
      </c>
      <c r="LO340">
        <v>53.396850000000001</v>
      </c>
      <c r="LP340" s="1">
        <v>2.0912999999999999E-3</v>
      </c>
      <c r="LQ340">
        <v>0.1546245</v>
      </c>
      <c r="LR340">
        <v>0.83860219999999996</v>
      </c>
      <c r="LS340">
        <v>51.783380000000001</v>
      </c>
      <c r="LT340" s="1">
        <v>2.0071569999999999E-3</v>
      </c>
      <c r="LU340">
        <v>0.14860770000000001</v>
      </c>
      <c r="LV340">
        <v>0.83857409999999999</v>
      </c>
      <c r="LW340">
        <v>51.798839999999998</v>
      </c>
      <c r="LX340" s="1">
        <v>1.9269560000000001E-3</v>
      </c>
      <c r="LY340">
        <v>0.14286950000000001</v>
      </c>
      <c r="LZ340">
        <v>0.83854220000000002</v>
      </c>
      <c r="MA340">
        <v>52.747039999999998</v>
      </c>
      <c r="MB340" s="1">
        <v>1.8505520000000001E-3</v>
      </c>
      <c r="MC340">
        <v>0.13739309999999999</v>
      </c>
      <c r="MD340">
        <v>0.83852579999999999</v>
      </c>
      <c r="ME340">
        <v>53.375749999999996</v>
      </c>
      <c r="MF340" s="1">
        <v>1.7776840000000001E-3</v>
      </c>
      <c r="MG340">
        <v>0.13216230000000001</v>
      </c>
      <c r="MH340">
        <v>0.8385013</v>
      </c>
      <c r="MI340">
        <v>53.270890000000001</v>
      </c>
      <c r="MJ340" s="1">
        <v>1.708186E-3</v>
      </c>
      <c r="MK340">
        <v>0.12717239999999999</v>
      </c>
      <c r="ML340">
        <v>0.83849110000000004</v>
      </c>
      <c r="MM340">
        <v>51.823030000000003</v>
      </c>
      <c r="MN340" s="1">
        <v>1.641539E-3</v>
      </c>
      <c r="MO340">
        <v>0.1224003</v>
      </c>
      <c r="MP340">
        <v>0.83847000000000005</v>
      </c>
      <c r="MQ340">
        <v>49.85633</v>
      </c>
      <c r="MR340" s="1">
        <v>1.577953E-3</v>
      </c>
      <c r="MS340">
        <v>0.1178396</v>
      </c>
      <c r="MT340">
        <v>0.8384142</v>
      </c>
      <c r="MU340">
        <v>48.073810000000002</v>
      </c>
      <c r="MV340" s="1">
        <v>1.517114E-3</v>
      </c>
      <c r="MW340">
        <v>0.11347790000000001</v>
      </c>
      <c r="MX340">
        <v>0.83841500000000002</v>
      </c>
      <c r="MY340">
        <v>47.619129999999998</v>
      </c>
      <c r="MZ340" s="1">
        <v>1.4591980000000001E-3</v>
      </c>
      <c r="NA340">
        <v>0.1092993</v>
      </c>
      <c r="NB340">
        <v>0.83840139999999996</v>
      </c>
      <c r="NC340">
        <v>48.279649999999997</v>
      </c>
      <c r="ND340" s="1">
        <v>1.403926E-3</v>
      </c>
      <c r="NE340">
        <v>0.10530920000000001</v>
      </c>
      <c r="NF340">
        <v>0.8383794</v>
      </c>
      <c r="NG340">
        <v>50.550600000000003</v>
      </c>
      <c r="NH340" s="1">
        <v>1.3509259999999999E-3</v>
      </c>
      <c r="NI340">
        <v>0.1014815</v>
      </c>
      <c r="NJ340">
        <v>0.83834339999999996</v>
      </c>
      <c r="NK340">
        <v>53.840719999999997</v>
      </c>
      <c r="NL340" s="1">
        <v>1.300161E-3</v>
      </c>
      <c r="NM340" s="1">
        <v>9.780962E-2</v>
      </c>
      <c r="NN340">
        <v>0.83831540000000004</v>
      </c>
      <c r="NO340">
        <v>55.580179999999999</v>
      </c>
      <c r="NP340" s="1">
        <v>1.251666E-3</v>
      </c>
      <c r="NQ340" s="1">
        <v>9.4289079999999997E-2</v>
      </c>
      <c r="NR340">
        <v>0.8383197</v>
      </c>
      <c r="NS340">
        <v>54.218589999999999</v>
      </c>
      <c r="NT340" s="1">
        <v>1.2052230000000001E-3</v>
      </c>
      <c r="NU340">
        <v>9.0913850000000004E-2</v>
      </c>
      <c r="NV340">
        <v>0.83826849999999997</v>
      </c>
      <c r="NW340">
        <v>51.880270000000003</v>
      </c>
      <c r="NX340" s="1">
        <v>1.160796E-3</v>
      </c>
      <c r="NY340" s="1">
        <v>8.7678539999999999E-2</v>
      </c>
      <c r="NZ340">
        <v>0.83824699999999996</v>
      </c>
      <c r="OA340">
        <v>49.843470000000003</v>
      </c>
      <c r="OB340" s="1">
        <v>1.1185430000000001E-3</v>
      </c>
      <c r="OC340" s="1">
        <v>8.4583160000000004E-2</v>
      </c>
      <c r="OD340">
        <v>0.83821559999999995</v>
      </c>
      <c r="OE340">
        <v>48.898829999999997</v>
      </c>
      <c r="OF340" s="1">
        <v>1.0781720000000001E-3</v>
      </c>
      <c r="OG340" s="1">
        <v>8.1615569999999998E-2</v>
      </c>
      <c r="OH340">
        <v>0.83819259999999995</v>
      </c>
      <c r="OI340">
        <v>48.162469999999999</v>
      </c>
      <c r="OJ340" s="1">
        <v>1.039604E-3</v>
      </c>
      <c r="OK340" s="1">
        <v>7.8772720000000004E-2</v>
      </c>
    </row>
    <row r="341" spans="1:401" x14ac:dyDescent="0.35">
      <c r="A341">
        <v>347</v>
      </c>
      <c r="B341" t="s">
        <v>4</v>
      </c>
      <c r="C341" t="s">
        <v>181</v>
      </c>
      <c r="D341" t="s">
        <v>347</v>
      </c>
      <c r="E341">
        <v>778.01729999999998</v>
      </c>
      <c r="F341">
        <v>0.87737799999999999</v>
      </c>
      <c r="G341">
        <v>27.546299999999999</v>
      </c>
      <c r="H341">
        <v>0</v>
      </c>
      <c r="I341">
        <v>0</v>
      </c>
      <c r="J341">
        <v>0.86982879999999996</v>
      </c>
      <c r="K341">
        <v>27.50874</v>
      </c>
      <c r="L341">
        <v>0</v>
      </c>
      <c r="M341">
        <v>0</v>
      </c>
      <c r="N341">
        <v>0.86315759999999997</v>
      </c>
      <c r="O341">
        <v>27.3964</v>
      </c>
      <c r="P341">
        <v>0</v>
      </c>
      <c r="Q341">
        <v>0</v>
      </c>
      <c r="R341">
        <v>0.85668239999999996</v>
      </c>
      <c r="S341">
        <v>27.943529999999999</v>
      </c>
      <c r="T341">
        <v>0</v>
      </c>
      <c r="U341">
        <v>0</v>
      </c>
      <c r="V341">
        <v>0.85086969999999995</v>
      </c>
      <c r="W341">
        <v>28.82968</v>
      </c>
      <c r="X341">
        <v>0</v>
      </c>
      <c r="Y341">
        <v>0</v>
      </c>
      <c r="Z341">
        <v>0.84413159999999998</v>
      </c>
      <c r="AA341">
        <v>29.205870000000001</v>
      </c>
      <c r="AB341">
        <v>0</v>
      </c>
      <c r="AC341">
        <v>0</v>
      </c>
      <c r="AD341">
        <v>0.83749980000000002</v>
      </c>
      <c r="AE341">
        <v>28.833010000000002</v>
      </c>
      <c r="AF341">
        <v>0</v>
      </c>
      <c r="AG341">
        <v>0</v>
      </c>
      <c r="AH341">
        <v>0.83095430000000003</v>
      </c>
      <c r="AI341">
        <v>28.458850000000002</v>
      </c>
      <c r="AJ341">
        <v>0</v>
      </c>
      <c r="AK341">
        <v>0</v>
      </c>
      <c r="AL341">
        <v>0.82512609999999997</v>
      </c>
      <c r="AM341">
        <v>28.243099999999998</v>
      </c>
      <c r="AN341">
        <v>0</v>
      </c>
      <c r="AO341">
        <v>0</v>
      </c>
      <c r="AP341">
        <v>0.81948129999999997</v>
      </c>
      <c r="AQ341">
        <v>28.93769</v>
      </c>
      <c r="AR341">
        <v>0</v>
      </c>
      <c r="AS341">
        <v>0</v>
      </c>
      <c r="AT341">
        <v>0.81379559999999995</v>
      </c>
      <c r="AU341">
        <v>30.649699999999999</v>
      </c>
      <c r="AV341">
        <v>0</v>
      </c>
      <c r="AW341">
        <v>0</v>
      </c>
      <c r="AX341">
        <v>0.8086042</v>
      </c>
      <c r="AY341">
        <v>32.854909999999997</v>
      </c>
      <c r="AZ341">
        <v>0</v>
      </c>
      <c r="BA341">
        <v>0</v>
      </c>
      <c r="BB341">
        <v>0.80362520000000004</v>
      </c>
      <c r="BC341">
        <v>34.756030000000003</v>
      </c>
      <c r="BD341">
        <v>0</v>
      </c>
      <c r="BE341">
        <v>0</v>
      </c>
      <c r="BF341">
        <v>0.79892450000000004</v>
      </c>
      <c r="BG341">
        <v>35.351140000000001</v>
      </c>
      <c r="BH341">
        <v>0</v>
      </c>
      <c r="BI341">
        <v>0</v>
      </c>
      <c r="BJ341">
        <v>0.79388449999999999</v>
      </c>
      <c r="BK341">
        <v>34.648530000000001</v>
      </c>
      <c r="BL341">
        <v>0</v>
      </c>
      <c r="BM341">
        <v>0</v>
      </c>
      <c r="BN341">
        <v>0.78887269999999998</v>
      </c>
      <c r="BO341">
        <v>33.732570000000003</v>
      </c>
      <c r="BP341">
        <v>0</v>
      </c>
      <c r="BQ341">
        <v>0</v>
      </c>
      <c r="BR341">
        <v>0.78418200000000005</v>
      </c>
      <c r="BS341">
        <v>33.012099999999997</v>
      </c>
      <c r="BT341">
        <v>0</v>
      </c>
      <c r="BU341">
        <v>0</v>
      </c>
      <c r="BV341">
        <v>0.7797077</v>
      </c>
      <c r="BW341">
        <v>33.070819999999998</v>
      </c>
      <c r="BX341">
        <v>0</v>
      </c>
      <c r="BY341">
        <v>0</v>
      </c>
      <c r="BZ341">
        <v>0.77535620000000005</v>
      </c>
      <c r="CA341">
        <v>33.815350000000002</v>
      </c>
      <c r="CB341" s="1">
        <v>1.178331E-32</v>
      </c>
      <c r="CC341" s="1">
        <v>2.5298209999999999E-30</v>
      </c>
      <c r="CD341">
        <v>0.77124559999999998</v>
      </c>
      <c r="CE341">
        <v>34.514760000000003</v>
      </c>
      <c r="CF341" s="1">
        <v>5.3979860000000004E-25</v>
      </c>
      <c r="CG341" s="1">
        <v>1.618181E-22</v>
      </c>
      <c r="CH341">
        <v>0.76741239999999999</v>
      </c>
      <c r="CI341">
        <v>34.822830000000003</v>
      </c>
      <c r="CJ341" s="1">
        <v>1.7852920000000001E-18</v>
      </c>
      <c r="CK341" s="1">
        <v>4.2653790000000001E-16</v>
      </c>
      <c r="CL341">
        <v>0.76390800000000003</v>
      </c>
      <c r="CM341">
        <v>34.307340000000003</v>
      </c>
      <c r="CN341" s="1">
        <v>4.5319539999999997E-14</v>
      </c>
      <c r="CO341" s="1">
        <v>1.2882119999999999E-11</v>
      </c>
      <c r="CP341">
        <v>0.76071040000000001</v>
      </c>
      <c r="CQ341">
        <v>33.23742</v>
      </c>
      <c r="CR341" s="1">
        <v>6.3131560000000002E-11</v>
      </c>
      <c r="CS341" s="1">
        <v>1.9419160000000001E-8</v>
      </c>
      <c r="CT341">
        <v>0.75797780000000003</v>
      </c>
      <c r="CU341">
        <v>32.110759999999999</v>
      </c>
      <c r="CV341" s="1">
        <v>2.0302809999999999E-8</v>
      </c>
      <c r="CW341" s="1">
        <v>6.655284E-6</v>
      </c>
      <c r="CX341">
        <v>0.75574640000000004</v>
      </c>
      <c r="CY341">
        <v>31.418060000000001</v>
      </c>
      <c r="CZ341" s="1">
        <v>2.268456E-6</v>
      </c>
      <c r="DA341" s="1">
        <v>7.861694E-4</v>
      </c>
      <c r="DB341">
        <v>0.75372329999999998</v>
      </c>
      <c r="DC341">
        <v>31.918140000000001</v>
      </c>
      <c r="DD341" s="1">
        <v>1.118167E-4</v>
      </c>
      <c r="DE341" s="1">
        <v>4.0729840000000003E-2</v>
      </c>
      <c r="DF341">
        <v>0.75180979999999997</v>
      </c>
      <c r="DG341">
        <v>34.065980000000003</v>
      </c>
      <c r="DH341" s="1">
        <v>2.8074609999999998E-3</v>
      </c>
      <c r="DI341">
        <v>1.070624</v>
      </c>
      <c r="DJ341">
        <v>0.74986260000000005</v>
      </c>
      <c r="DK341">
        <v>37.949689999999997</v>
      </c>
      <c r="DL341" s="1">
        <v>3.9650449999999997E-2</v>
      </c>
      <c r="DM341">
        <v>15.796860000000001</v>
      </c>
      <c r="DN341">
        <v>0.74793699999999996</v>
      </c>
      <c r="DO341">
        <v>42.563160000000003</v>
      </c>
      <c r="DP341">
        <v>0.33931260000000002</v>
      </c>
      <c r="DQ341">
        <v>141.03149999999999</v>
      </c>
      <c r="DR341">
        <v>0.74582979999999999</v>
      </c>
      <c r="DS341">
        <v>45.043489999999998</v>
      </c>
      <c r="DT341">
        <v>1.8690599999999999</v>
      </c>
      <c r="DU341">
        <v>809.28520000000003</v>
      </c>
      <c r="DV341">
        <v>0.7434887</v>
      </c>
      <c r="DW341">
        <v>44.712290000000003</v>
      </c>
      <c r="DX341">
        <v>6.9669590000000001</v>
      </c>
      <c r="DY341">
        <v>3139.4169999999999</v>
      </c>
      <c r="DZ341">
        <v>0.74089079999999996</v>
      </c>
      <c r="EA341">
        <v>43.323300000000003</v>
      </c>
      <c r="EB341">
        <v>18.361740000000001</v>
      </c>
      <c r="EC341">
        <v>8599.1740000000009</v>
      </c>
      <c r="ED341">
        <v>0.73800549999999998</v>
      </c>
      <c r="EE341">
        <v>41.92257</v>
      </c>
      <c r="EF341">
        <v>35.519260000000003</v>
      </c>
      <c r="EG341">
        <v>17271.59</v>
      </c>
      <c r="EH341">
        <v>0.73485549999999999</v>
      </c>
      <c r="EI341">
        <v>41.013770000000001</v>
      </c>
      <c r="EJ341">
        <v>52.171570000000003</v>
      </c>
      <c r="EK341">
        <v>26315.919999999998</v>
      </c>
      <c r="EL341">
        <v>0.73142300000000005</v>
      </c>
      <c r="EM341">
        <v>41.481560000000002</v>
      </c>
      <c r="EN341">
        <v>60.015340000000002</v>
      </c>
      <c r="EO341">
        <v>31378.560000000001</v>
      </c>
      <c r="EP341">
        <v>0.72771390000000002</v>
      </c>
      <c r="EQ341">
        <v>44.258450000000003</v>
      </c>
      <c r="ER341">
        <v>55.494990000000001</v>
      </c>
      <c r="ES341">
        <v>30053.43</v>
      </c>
      <c r="ET341">
        <v>0.72376459999999998</v>
      </c>
      <c r="EU341">
        <v>47.615569999999998</v>
      </c>
      <c r="EV341">
        <v>42.321289999999998</v>
      </c>
      <c r="EW341">
        <v>23730.17</v>
      </c>
      <c r="EX341">
        <v>0.71981110000000004</v>
      </c>
      <c r="EY341">
        <v>48.808770000000003</v>
      </c>
      <c r="EZ341">
        <v>27.254470000000001</v>
      </c>
      <c r="FA341">
        <v>15798.92</v>
      </c>
      <c r="FB341">
        <v>0.7160474</v>
      </c>
      <c r="FC341">
        <v>47.958379999999998</v>
      </c>
      <c r="FD341">
        <v>15.112310000000001</v>
      </c>
      <c r="FE341">
        <v>9045.6080000000002</v>
      </c>
      <c r="FF341">
        <v>0.71251560000000003</v>
      </c>
      <c r="FG341">
        <v>46.52028</v>
      </c>
      <c r="FH341">
        <v>7.344868</v>
      </c>
      <c r="FI341">
        <v>4531.9889999999996</v>
      </c>
      <c r="FJ341">
        <v>0.70927320000000005</v>
      </c>
      <c r="FK341">
        <v>45.344090000000001</v>
      </c>
      <c r="FL341">
        <v>3.1831230000000001</v>
      </c>
      <c r="FM341">
        <v>2020.047</v>
      </c>
      <c r="FN341">
        <v>0.70630740000000003</v>
      </c>
      <c r="FO341">
        <v>45.171259999999997</v>
      </c>
      <c r="FP341">
        <v>1.253236</v>
      </c>
      <c r="FQ341">
        <v>815.16250000000002</v>
      </c>
      <c r="FR341">
        <v>0.70368090000000005</v>
      </c>
      <c r="FS341">
        <v>46.167490000000001</v>
      </c>
      <c r="FT341">
        <v>0.4610416</v>
      </c>
      <c r="FU341">
        <v>305.48910000000001</v>
      </c>
      <c r="FV341">
        <v>0.70146419999999998</v>
      </c>
      <c r="FW341">
        <v>48.273069999999997</v>
      </c>
      <c r="FX341">
        <v>0.1694</v>
      </c>
      <c r="FY341">
        <v>112.3438</v>
      </c>
      <c r="FZ341">
        <v>0.6995673</v>
      </c>
      <c r="GA341">
        <v>49.902270000000001</v>
      </c>
      <c r="GB341" s="1">
        <v>7.2341849999999999E-2</v>
      </c>
      <c r="GC341">
        <v>46.265650000000001</v>
      </c>
      <c r="GD341">
        <v>0.6979824</v>
      </c>
      <c r="GE341">
        <v>50.481769999999997</v>
      </c>
      <c r="GF341" s="1">
        <v>4.3491929999999998E-2</v>
      </c>
      <c r="GG341">
        <v>26.020479999999999</v>
      </c>
      <c r="GH341">
        <v>0.69672780000000001</v>
      </c>
      <c r="GI341">
        <v>49.750329999999998</v>
      </c>
      <c r="GJ341" s="1">
        <v>3.6127319999999997E-2</v>
      </c>
      <c r="GK341">
        <v>20.657630000000001</v>
      </c>
      <c r="GL341">
        <v>0.69573890000000005</v>
      </c>
      <c r="GM341">
        <v>48.33231</v>
      </c>
      <c r="GN341" s="1">
        <v>3.444262E-2</v>
      </c>
      <c r="GO341">
        <v>19.438130000000001</v>
      </c>
      <c r="GP341">
        <v>0.69497379999999997</v>
      </c>
      <c r="GQ341">
        <v>46.717370000000003</v>
      </c>
      <c r="GR341" s="1">
        <v>3.353399E-2</v>
      </c>
      <c r="GS341">
        <v>18.941949999999999</v>
      </c>
      <c r="GT341">
        <v>0.69436690000000001</v>
      </c>
      <c r="GU341">
        <v>46.43956</v>
      </c>
      <c r="GV341" s="1">
        <v>3.2104260000000003E-2</v>
      </c>
      <c r="GW341">
        <v>18.217169999999999</v>
      </c>
      <c r="GX341">
        <v>0.69393530000000003</v>
      </c>
      <c r="GY341">
        <v>47.58802</v>
      </c>
      <c r="GZ341" s="1">
        <v>2.9955829999999999E-2</v>
      </c>
      <c r="HA341">
        <v>17.088149999999999</v>
      </c>
      <c r="HB341">
        <v>0.69361320000000004</v>
      </c>
      <c r="HC341">
        <v>49.898980000000002</v>
      </c>
      <c r="HD341" s="1">
        <v>2.7175290000000001E-2</v>
      </c>
      <c r="HE341">
        <v>15.58492</v>
      </c>
      <c r="HF341">
        <v>0.69335910000000001</v>
      </c>
      <c r="HG341">
        <v>52.180309999999999</v>
      </c>
      <c r="HH341" s="1">
        <v>2.390105E-2</v>
      </c>
      <c r="HI341">
        <v>13.78626</v>
      </c>
      <c r="HJ341">
        <v>0.69318590000000002</v>
      </c>
      <c r="HK341">
        <v>52.901090000000003</v>
      </c>
      <c r="HL341" s="1">
        <v>2.034876E-2</v>
      </c>
      <c r="HM341">
        <v>11.80541</v>
      </c>
      <c r="HN341">
        <v>0.69306160000000006</v>
      </c>
      <c r="HO341">
        <v>52.243470000000002</v>
      </c>
      <c r="HP341" s="1">
        <v>1.681057E-2</v>
      </c>
      <c r="HQ341">
        <v>9.8017610000000008</v>
      </c>
      <c r="HR341">
        <v>0.69295039999999997</v>
      </c>
      <c r="HS341">
        <v>50.680680000000002</v>
      </c>
      <c r="HT341" s="1">
        <v>1.359252E-2</v>
      </c>
      <c r="HU341">
        <v>7.9511830000000003</v>
      </c>
      <c r="HV341">
        <v>0.69288989999999995</v>
      </c>
      <c r="HW341">
        <v>49.127740000000003</v>
      </c>
      <c r="HX341" s="1">
        <v>1.0920640000000001E-2</v>
      </c>
      <c r="HY341">
        <v>6.3911170000000004</v>
      </c>
      <c r="HZ341">
        <v>0.6928126</v>
      </c>
      <c r="IA341">
        <v>48.938000000000002</v>
      </c>
      <c r="IB341" s="1">
        <v>8.8787239999999993E-3</v>
      </c>
      <c r="IC341">
        <v>5.1823949999999996</v>
      </c>
      <c r="ID341">
        <v>0.69278879999999998</v>
      </c>
      <c r="IE341">
        <v>51.321800000000003</v>
      </c>
      <c r="IF341" s="1">
        <v>7.4172429999999996E-3</v>
      </c>
      <c r="IG341">
        <v>4.3077290000000001</v>
      </c>
      <c r="IH341">
        <v>0.69275569999999997</v>
      </c>
      <c r="II341">
        <v>55.725949999999997</v>
      </c>
      <c r="IJ341" s="1">
        <v>6.4111769999999997E-3</v>
      </c>
      <c r="IK341">
        <v>3.7024940000000002</v>
      </c>
      <c r="IL341">
        <v>0.69271740000000004</v>
      </c>
      <c r="IM341">
        <v>59.142719999999997</v>
      </c>
      <c r="IN341" s="1">
        <v>5.7244849999999996E-3</v>
      </c>
      <c r="IO341">
        <v>3.2891550000000001</v>
      </c>
      <c r="IP341">
        <v>0.69268010000000002</v>
      </c>
      <c r="IQ341">
        <v>60.234639999999999</v>
      </c>
      <c r="IR341" s="1">
        <v>5.2412420000000001E-3</v>
      </c>
      <c r="IS341">
        <v>3.0005649999999999</v>
      </c>
      <c r="IT341">
        <v>0.69267389999999995</v>
      </c>
      <c r="IU341">
        <v>59.456249999999997</v>
      </c>
      <c r="IV341" s="1">
        <v>4.8820809999999999E-3</v>
      </c>
      <c r="IW341">
        <v>2.7879830000000001</v>
      </c>
      <c r="IX341">
        <v>0.69263580000000002</v>
      </c>
      <c r="IY341">
        <v>57.787909999999997</v>
      </c>
      <c r="IZ341" s="1">
        <v>4.5952129999999999E-3</v>
      </c>
      <c r="JA341">
        <v>2.6204499999999999</v>
      </c>
      <c r="JB341">
        <v>0.69261150000000005</v>
      </c>
      <c r="JC341">
        <v>55.687460000000002</v>
      </c>
      <c r="JD341" s="1">
        <v>4.3519750000000001E-3</v>
      </c>
      <c r="JE341">
        <v>2.4798239999999998</v>
      </c>
      <c r="JF341">
        <v>0.69260489999999997</v>
      </c>
      <c r="JG341">
        <v>54.525060000000003</v>
      </c>
      <c r="JH341" s="1">
        <v>4.1371189999999999E-3</v>
      </c>
      <c r="JI341">
        <v>2.3561100000000001</v>
      </c>
      <c r="JJ341">
        <v>0.69258359999999997</v>
      </c>
      <c r="JK341">
        <v>54.172339999999998</v>
      </c>
      <c r="JL341" s="1">
        <v>3.9389330000000004E-3</v>
      </c>
      <c r="JM341">
        <v>2.2439399999999998</v>
      </c>
      <c r="JN341">
        <v>0.69255509999999998</v>
      </c>
      <c r="JO341">
        <v>53.738959999999999</v>
      </c>
      <c r="JP341" s="1">
        <v>3.7481630000000001E-3</v>
      </c>
      <c r="JQ341">
        <v>2.1404000000000001</v>
      </c>
      <c r="JR341">
        <v>0.69253529999999996</v>
      </c>
      <c r="JS341">
        <v>52.929200000000002</v>
      </c>
      <c r="JT341" s="1">
        <v>3.5701719999999999E-3</v>
      </c>
      <c r="JU341">
        <v>2.043663</v>
      </c>
      <c r="JV341">
        <v>0.69250920000000005</v>
      </c>
      <c r="JW341">
        <v>52.233170000000001</v>
      </c>
      <c r="JX341" s="1">
        <v>3.403526E-3</v>
      </c>
      <c r="JY341">
        <v>1.952772</v>
      </c>
      <c r="JZ341">
        <v>0.69248960000000004</v>
      </c>
      <c r="KA341">
        <v>51.308439999999997</v>
      </c>
      <c r="KB341" s="1">
        <v>3.2473060000000002E-3</v>
      </c>
      <c r="KC341">
        <v>1.8671690000000001</v>
      </c>
      <c r="KD341">
        <v>0.69246300000000005</v>
      </c>
      <c r="KE341">
        <v>49.820169999999997</v>
      </c>
      <c r="KF341" s="1">
        <v>3.1003070000000001E-3</v>
      </c>
      <c r="KG341">
        <v>1.7863249999999999</v>
      </c>
      <c r="KH341">
        <v>0.69244640000000002</v>
      </c>
      <c r="KI341">
        <v>48.138820000000003</v>
      </c>
      <c r="KJ341" s="1">
        <v>2.961984E-3</v>
      </c>
      <c r="KK341">
        <v>1.71</v>
      </c>
      <c r="KL341">
        <v>0.69244190000000005</v>
      </c>
      <c r="KM341">
        <v>47.905940000000001</v>
      </c>
      <c r="KN341" s="1">
        <v>2.8314770000000002E-3</v>
      </c>
      <c r="KO341">
        <v>1.6377029999999999</v>
      </c>
      <c r="KP341">
        <v>0.69242190000000003</v>
      </c>
      <c r="KQ341">
        <v>50.229579999999999</v>
      </c>
      <c r="KR341" s="1">
        <v>2.7080979999999999E-3</v>
      </c>
      <c r="KS341">
        <v>1.5692330000000001</v>
      </c>
      <c r="KT341">
        <v>0.69239539999999999</v>
      </c>
      <c r="KU341">
        <v>54.689520000000002</v>
      </c>
      <c r="KV341" s="1">
        <v>2.5914639999999999E-3</v>
      </c>
      <c r="KW341">
        <v>1.504256</v>
      </c>
      <c r="KX341">
        <v>0.69238</v>
      </c>
      <c r="KY341">
        <v>58.39658</v>
      </c>
      <c r="KZ341" s="1">
        <v>2.4810679999999999E-3</v>
      </c>
      <c r="LA341">
        <v>1.4425939999999999</v>
      </c>
      <c r="LB341">
        <v>0.69237040000000005</v>
      </c>
      <c r="LC341">
        <v>59.033589999999997</v>
      </c>
      <c r="LD341" s="1">
        <v>2.3766550000000001E-3</v>
      </c>
      <c r="LE341">
        <v>1.3839980000000001</v>
      </c>
      <c r="LF341">
        <v>0.69235179999999996</v>
      </c>
      <c r="LG341">
        <v>57.528640000000003</v>
      </c>
      <c r="LH341" s="1">
        <v>2.2775059999999999E-3</v>
      </c>
      <c r="LI341">
        <v>1.3283339999999999</v>
      </c>
      <c r="LJ341">
        <v>0.69235749999999996</v>
      </c>
      <c r="LK341">
        <v>55.639769999999999</v>
      </c>
      <c r="LL341" s="1">
        <v>2.183805E-3</v>
      </c>
      <c r="LM341">
        <v>1.275517</v>
      </c>
      <c r="LN341">
        <v>0.69230999999999998</v>
      </c>
      <c r="LO341">
        <v>53.60622</v>
      </c>
      <c r="LP341" s="1">
        <v>2.0949250000000001E-3</v>
      </c>
      <c r="LQ341">
        <v>1.225357</v>
      </c>
      <c r="LR341">
        <v>0.69231120000000002</v>
      </c>
      <c r="LS341">
        <v>52.016889999999997</v>
      </c>
      <c r="LT341" s="1">
        <v>2.0106099999999999E-3</v>
      </c>
      <c r="LU341">
        <v>1.177608</v>
      </c>
      <c r="LV341">
        <v>0.69228849999999997</v>
      </c>
      <c r="LW341">
        <v>51.86703</v>
      </c>
      <c r="LX341" s="1">
        <v>1.930251E-3</v>
      </c>
      <c r="LY341">
        <v>1.1320749999999999</v>
      </c>
      <c r="LZ341">
        <v>0.69226080000000001</v>
      </c>
      <c r="MA341">
        <v>52.646389999999997</v>
      </c>
      <c r="MB341" s="1">
        <v>1.8536889999999999E-3</v>
      </c>
      <c r="MC341">
        <v>1.088606</v>
      </c>
      <c r="MD341">
        <v>0.69224459999999999</v>
      </c>
      <c r="ME341">
        <v>53.362549999999999</v>
      </c>
      <c r="MF341" s="1">
        <v>1.780677E-3</v>
      </c>
      <c r="MG341">
        <v>1.047113</v>
      </c>
      <c r="MH341">
        <v>0.69222490000000003</v>
      </c>
      <c r="MI341">
        <v>53.232849999999999</v>
      </c>
      <c r="MJ341" s="1">
        <v>1.711041E-3</v>
      </c>
      <c r="MK341">
        <v>1.0075099999999999</v>
      </c>
      <c r="ML341">
        <v>0.69219299999999995</v>
      </c>
      <c r="MM341">
        <v>51.906140000000001</v>
      </c>
      <c r="MN341" s="1">
        <v>1.6442640000000001E-3</v>
      </c>
      <c r="MO341">
        <v>0.96964609999999996</v>
      </c>
      <c r="MP341">
        <v>0.6921737</v>
      </c>
      <c r="MQ341">
        <v>50.06353</v>
      </c>
      <c r="MR341" s="1">
        <v>1.5805529999999999E-3</v>
      </c>
      <c r="MS341">
        <v>0.93347519999999995</v>
      </c>
      <c r="MT341">
        <v>0.69212499999999999</v>
      </c>
      <c r="MU341">
        <v>48.255360000000003</v>
      </c>
      <c r="MV341" s="1">
        <v>1.5195969999999999E-3</v>
      </c>
      <c r="MW341">
        <v>0.89885349999999997</v>
      </c>
      <c r="MX341">
        <v>0.69212560000000001</v>
      </c>
      <c r="MY341">
        <v>47.740720000000003</v>
      </c>
      <c r="MZ341" s="1">
        <v>1.4615679999999999E-3</v>
      </c>
      <c r="NA341">
        <v>0.86572510000000003</v>
      </c>
      <c r="NB341">
        <v>0.6921117</v>
      </c>
      <c r="NC341">
        <v>48.309559999999998</v>
      </c>
      <c r="ND341" s="1">
        <v>1.406193E-3</v>
      </c>
      <c r="NE341">
        <v>0.8340784</v>
      </c>
      <c r="NF341">
        <v>0.69209370000000003</v>
      </c>
      <c r="NG341">
        <v>50.425559999999997</v>
      </c>
      <c r="NH341" s="1">
        <v>1.353099E-3</v>
      </c>
      <c r="NI341">
        <v>0.80373559999999999</v>
      </c>
      <c r="NJ341">
        <v>0.69206319999999999</v>
      </c>
      <c r="NK341">
        <v>53.625790000000002</v>
      </c>
      <c r="NL341" s="1">
        <v>1.3022439999999999E-3</v>
      </c>
      <c r="NM341">
        <v>0.77461939999999996</v>
      </c>
      <c r="NN341">
        <v>0.69203800000000004</v>
      </c>
      <c r="NO341">
        <v>55.341200000000001</v>
      </c>
      <c r="NP341" s="1">
        <v>1.2536559999999999E-3</v>
      </c>
      <c r="NQ341">
        <v>0.74670049999999999</v>
      </c>
      <c r="NR341">
        <v>0.69201710000000005</v>
      </c>
      <c r="NS341">
        <v>54.272860000000001</v>
      </c>
      <c r="NT341" s="1">
        <v>1.207128E-3</v>
      </c>
      <c r="NU341">
        <v>0.71994689999999995</v>
      </c>
      <c r="NV341">
        <v>0.69199449999999996</v>
      </c>
      <c r="NW341">
        <v>52.063369999999999</v>
      </c>
      <c r="NX341" s="1">
        <v>1.1626200000000001E-3</v>
      </c>
      <c r="NY341">
        <v>0.69428350000000005</v>
      </c>
      <c r="NZ341">
        <v>0.6919746</v>
      </c>
      <c r="OA341">
        <v>50.05209</v>
      </c>
      <c r="OB341" s="1">
        <v>1.120289E-3</v>
      </c>
      <c r="OC341">
        <v>0.66973680000000002</v>
      </c>
      <c r="OD341">
        <v>0.69194849999999997</v>
      </c>
      <c r="OE341">
        <v>49.137500000000003</v>
      </c>
      <c r="OF341" s="1">
        <v>1.0798419999999999E-3</v>
      </c>
      <c r="OG341">
        <v>0.64620750000000005</v>
      </c>
      <c r="OH341">
        <v>0.69192710000000002</v>
      </c>
      <c r="OI341">
        <v>48.247439999999997</v>
      </c>
      <c r="OJ341" s="1">
        <v>1.0411999999999999E-3</v>
      </c>
      <c r="OK341">
        <v>0.62365769999999998</v>
      </c>
    </row>
    <row r="342" spans="1:401" x14ac:dyDescent="0.35">
      <c r="A342">
        <v>348</v>
      </c>
      <c r="B342" t="s">
        <v>4</v>
      </c>
      <c r="C342" t="s">
        <v>181</v>
      </c>
      <c r="D342" t="s">
        <v>348</v>
      </c>
      <c r="E342">
        <v>588.76080000000002</v>
      </c>
      <c r="F342">
        <v>0.38607979999999997</v>
      </c>
      <c r="G342">
        <v>27.580960000000001</v>
      </c>
      <c r="H342">
        <v>0</v>
      </c>
      <c r="I342">
        <v>0</v>
      </c>
      <c r="J342">
        <v>0.38082280000000002</v>
      </c>
      <c r="K342">
        <v>27.52403</v>
      </c>
      <c r="L342">
        <v>0</v>
      </c>
      <c r="M342">
        <v>0</v>
      </c>
      <c r="N342">
        <v>0.37583490000000003</v>
      </c>
      <c r="O342">
        <v>27.411210000000001</v>
      </c>
      <c r="P342">
        <v>0</v>
      </c>
      <c r="Q342">
        <v>0</v>
      </c>
      <c r="R342">
        <v>0.37100680000000003</v>
      </c>
      <c r="S342">
        <v>27.951239999999999</v>
      </c>
      <c r="T342">
        <v>0</v>
      </c>
      <c r="U342">
        <v>0</v>
      </c>
      <c r="V342">
        <v>0.36645939999999999</v>
      </c>
      <c r="W342">
        <v>28.804549999999999</v>
      </c>
      <c r="X342">
        <v>0</v>
      </c>
      <c r="Y342">
        <v>0</v>
      </c>
      <c r="Z342">
        <v>0.3617763</v>
      </c>
      <c r="AA342">
        <v>29.184010000000001</v>
      </c>
      <c r="AB342">
        <v>0</v>
      </c>
      <c r="AC342">
        <v>0</v>
      </c>
      <c r="AD342">
        <v>0.35752850000000003</v>
      </c>
      <c r="AE342">
        <v>28.83062</v>
      </c>
      <c r="AF342">
        <v>0</v>
      </c>
      <c r="AG342">
        <v>0</v>
      </c>
      <c r="AH342">
        <v>0.3533308</v>
      </c>
      <c r="AI342">
        <v>28.452439999999999</v>
      </c>
      <c r="AJ342">
        <v>0</v>
      </c>
      <c r="AK342">
        <v>0</v>
      </c>
      <c r="AL342">
        <v>0.34992610000000002</v>
      </c>
      <c r="AM342">
        <v>28.26465</v>
      </c>
      <c r="AN342">
        <v>0</v>
      </c>
      <c r="AO342">
        <v>0</v>
      </c>
      <c r="AP342">
        <v>0.34701419999999999</v>
      </c>
      <c r="AQ342">
        <v>28.950890000000001</v>
      </c>
      <c r="AR342">
        <v>0</v>
      </c>
      <c r="AS342">
        <v>0</v>
      </c>
      <c r="AT342">
        <v>0.34410990000000002</v>
      </c>
      <c r="AU342">
        <v>30.627389999999998</v>
      </c>
      <c r="AV342">
        <v>0</v>
      </c>
      <c r="AW342">
        <v>0</v>
      </c>
      <c r="AX342">
        <v>0.34143610000000002</v>
      </c>
      <c r="AY342">
        <v>32.83596</v>
      </c>
      <c r="AZ342">
        <v>0</v>
      </c>
      <c r="BA342">
        <v>0</v>
      </c>
      <c r="BB342">
        <v>0.33886460000000002</v>
      </c>
      <c r="BC342">
        <v>34.721240000000002</v>
      </c>
      <c r="BD342">
        <v>0</v>
      </c>
      <c r="BE342">
        <v>0</v>
      </c>
      <c r="BF342">
        <v>0.3364781</v>
      </c>
      <c r="BG342">
        <v>35.348869999999998</v>
      </c>
      <c r="BH342">
        <v>0</v>
      </c>
      <c r="BI342">
        <v>0</v>
      </c>
      <c r="BJ342">
        <v>0.3340649</v>
      </c>
      <c r="BK342">
        <v>34.700360000000003</v>
      </c>
      <c r="BL342">
        <v>0</v>
      </c>
      <c r="BM342">
        <v>0</v>
      </c>
      <c r="BN342">
        <v>0.3316596</v>
      </c>
      <c r="BO342">
        <v>33.783839999999998</v>
      </c>
      <c r="BP342">
        <v>0</v>
      </c>
      <c r="BQ342">
        <v>0</v>
      </c>
      <c r="BR342">
        <v>0.32941369999999998</v>
      </c>
      <c r="BS342">
        <v>33.054839999999999</v>
      </c>
      <c r="BT342">
        <v>0</v>
      </c>
      <c r="BU342">
        <v>0</v>
      </c>
      <c r="BV342">
        <v>0.32618979999999997</v>
      </c>
      <c r="BW342">
        <v>33.089109999999998</v>
      </c>
      <c r="BX342">
        <v>0</v>
      </c>
      <c r="BY342">
        <v>0</v>
      </c>
      <c r="BZ342">
        <v>0.32280500000000001</v>
      </c>
      <c r="CA342">
        <v>33.777450000000002</v>
      </c>
      <c r="CB342" s="1">
        <v>9.5465730000000001E-34</v>
      </c>
      <c r="CC342" s="1">
        <v>3.6936689999999999E-31</v>
      </c>
      <c r="CD342">
        <v>0.31959330000000002</v>
      </c>
      <c r="CE342">
        <v>34.517189999999999</v>
      </c>
      <c r="CF342" s="1">
        <v>1.8952739999999999E-25</v>
      </c>
      <c r="CG342" s="1">
        <v>6.8590259999999998E-23</v>
      </c>
      <c r="CH342">
        <v>0.31657400000000002</v>
      </c>
      <c r="CI342">
        <v>34.812280000000001</v>
      </c>
      <c r="CJ342" s="1">
        <v>2.9172990000000002E-19</v>
      </c>
      <c r="CK342" s="1">
        <v>1.1436949999999999E-16</v>
      </c>
      <c r="CL342">
        <v>0.31380229999999998</v>
      </c>
      <c r="CM342">
        <v>34.354059999999997</v>
      </c>
      <c r="CN342" s="1">
        <v>1.241854E-14</v>
      </c>
      <c r="CO342" s="1">
        <v>4.9076640000000004E-12</v>
      </c>
      <c r="CP342">
        <v>0.31124649999999998</v>
      </c>
      <c r="CQ342">
        <v>33.326189999999997</v>
      </c>
      <c r="CR342" s="1">
        <v>2.2074159999999999E-11</v>
      </c>
      <c r="CS342" s="1">
        <v>8.5256440000000004E-9</v>
      </c>
      <c r="CT342">
        <v>0.30901729999999999</v>
      </c>
      <c r="CU342">
        <v>32.175739999999998</v>
      </c>
      <c r="CV342" s="1">
        <v>8.4087800000000004E-9</v>
      </c>
      <c r="CW342" s="1">
        <v>3.2259750000000001E-6</v>
      </c>
      <c r="CX342">
        <v>0.30709619999999999</v>
      </c>
      <c r="CY342">
        <v>31.4711</v>
      </c>
      <c r="CZ342" s="1">
        <v>1.0690639999999999E-6</v>
      </c>
      <c r="DA342" s="1">
        <v>4.1110069999999999E-4</v>
      </c>
      <c r="DB342">
        <v>0.30540440000000002</v>
      </c>
      <c r="DC342">
        <v>31.917149999999999</v>
      </c>
      <c r="DD342" s="1">
        <v>5.8705049999999998E-5</v>
      </c>
      <c r="DE342">
        <v>2.267831E-2</v>
      </c>
      <c r="DF342">
        <v>0.30388300000000001</v>
      </c>
      <c r="DG342">
        <v>33.988759999999999</v>
      </c>
      <c r="DH342" s="1">
        <v>1.620406E-3</v>
      </c>
      <c r="DI342">
        <v>0.62934800000000002</v>
      </c>
      <c r="DJ342">
        <v>0.30241829999999997</v>
      </c>
      <c r="DK342">
        <v>37.83193</v>
      </c>
      <c r="DL342">
        <v>2.492393E-2</v>
      </c>
      <c r="DM342">
        <v>9.7425750000000004</v>
      </c>
      <c r="DN342">
        <v>0.30100579999999999</v>
      </c>
      <c r="DO342">
        <v>42.413260000000001</v>
      </c>
      <c r="DP342">
        <v>0.23066590000000001</v>
      </c>
      <c r="DQ342">
        <v>90.822059999999993</v>
      </c>
      <c r="DR342">
        <v>0.29952570000000001</v>
      </c>
      <c r="DS342">
        <v>44.922750000000001</v>
      </c>
      <c r="DT342">
        <v>1.366047</v>
      </c>
      <c r="DU342">
        <v>541.98800000000006</v>
      </c>
      <c r="DV342">
        <v>0.29794120000000002</v>
      </c>
      <c r="DW342">
        <v>44.756869999999999</v>
      </c>
      <c r="DX342">
        <v>5.446898</v>
      </c>
      <c r="DY342">
        <v>2178.8519999999999</v>
      </c>
      <c r="DZ342">
        <v>0.29621930000000002</v>
      </c>
      <c r="EA342">
        <v>43.416969999999999</v>
      </c>
      <c r="EB342">
        <v>15.28866</v>
      </c>
      <c r="EC342">
        <v>6165.799</v>
      </c>
      <c r="ED342">
        <v>0.2943366</v>
      </c>
      <c r="EE342">
        <v>42.022129999999997</v>
      </c>
      <c r="EF342">
        <v>31.369689999999999</v>
      </c>
      <c r="EG342">
        <v>12758.69</v>
      </c>
      <c r="EH342">
        <v>0.29227019999999998</v>
      </c>
      <c r="EI342">
        <v>41.118180000000002</v>
      </c>
      <c r="EJ342">
        <v>48.687629999999999</v>
      </c>
      <c r="EK342">
        <v>19976.400000000001</v>
      </c>
      <c r="EL342">
        <v>0.2900353</v>
      </c>
      <c r="EM342">
        <v>41.517809999999997</v>
      </c>
      <c r="EN342">
        <v>58.987520000000004</v>
      </c>
      <c r="EO342">
        <v>24417.02</v>
      </c>
      <c r="EP342">
        <v>0.2876243</v>
      </c>
      <c r="EQ342">
        <v>44.185209999999998</v>
      </c>
      <c r="ER342">
        <v>57.22766</v>
      </c>
      <c r="ES342">
        <v>23924.240000000002</v>
      </c>
      <c r="ET342">
        <v>0.28508250000000002</v>
      </c>
      <c r="EU342">
        <v>47.513249999999999</v>
      </c>
      <c r="EV342">
        <v>45.660020000000003</v>
      </c>
      <c r="EW342">
        <v>19285.28</v>
      </c>
      <c r="EX342">
        <v>0.2825047</v>
      </c>
      <c r="EY342">
        <v>48.729660000000003</v>
      </c>
      <c r="EZ342">
        <v>30.667470000000002</v>
      </c>
      <c r="FA342">
        <v>13082.82</v>
      </c>
      <c r="FB342">
        <v>0.28003169999999999</v>
      </c>
      <c r="FC342">
        <v>48.018630000000002</v>
      </c>
      <c r="FD342">
        <v>17.68648</v>
      </c>
      <c r="FE342">
        <v>7619.4480000000003</v>
      </c>
      <c r="FF342">
        <v>0.27770600000000001</v>
      </c>
      <c r="FG342">
        <v>46.600709999999999</v>
      </c>
      <c r="FH342">
        <v>8.9162809999999997</v>
      </c>
      <c r="FI342">
        <v>3877.076</v>
      </c>
      <c r="FJ342">
        <v>0.27557290000000001</v>
      </c>
      <c r="FK342">
        <v>45.4253</v>
      </c>
      <c r="FL342">
        <v>3.9953750000000001</v>
      </c>
      <c r="FM342">
        <v>1752.135</v>
      </c>
      <c r="FN342">
        <v>0.27363290000000001</v>
      </c>
      <c r="FO342">
        <v>45.249720000000003</v>
      </c>
      <c r="FP342">
        <v>1.618994</v>
      </c>
      <c r="FQ342">
        <v>715.51139999999998</v>
      </c>
      <c r="FR342">
        <v>0.27192179999999999</v>
      </c>
      <c r="FS342">
        <v>46.15314</v>
      </c>
      <c r="FT342">
        <v>0.60733530000000002</v>
      </c>
      <c r="FU342">
        <v>270.35219999999998</v>
      </c>
      <c r="FV342">
        <v>0.27044570000000001</v>
      </c>
      <c r="FW342">
        <v>48.169139999999999</v>
      </c>
      <c r="FX342">
        <v>0.2220847</v>
      </c>
      <c r="FY342">
        <v>99.308729999999997</v>
      </c>
      <c r="FZ342">
        <v>0.26919860000000001</v>
      </c>
      <c r="GA342">
        <v>49.791629999999998</v>
      </c>
      <c r="GB342">
        <v>8.944328E-2</v>
      </c>
      <c r="GC342">
        <v>39.98883</v>
      </c>
      <c r="GD342">
        <v>0.26816869999999998</v>
      </c>
      <c r="GE342">
        <v>50.413699999999999</v>
      </c>
      <c r="GF342" s="1">
        <v>4.8386310000000002E-2</v>
      </c>
      <c r="GG342">
        <v>21.524539999999998</v>
      </c>
      <c r="GH342">
        <v>0.26734069999999999</v>
      </c>
      <c r="GI342">
        <v>49.763309999999997</v>
      </c>
      <c r="GJ342" s="1">
        <v>3.7301330000000001E-2</v>
      </c>
      <c r="GK342">
        <v>16.526900000000001</v>
      </c>
      <c r="GL342">
        <v>0.26669029999999999</v>
      </c>
      <c r="GM342">
        <v>48.411209999999997</v>
      </c>
      <c r="GN342" s="1">
        <v>3.4721050000000003E-2</v>
      </c>
      <c r="GO342">
        <v>15.37818</v>
      </c>
      <c r="GP342">
        <v>0.26617839999999998</v>
      </c>
      <c r="GQ342">
        <v>46.833629999999999</v>
      </c>
      <c r="GR342" s="1">
        <v>3.3769819999999999E-2</v>
      </c>
      <c r="GS342">
        <v>14.977309999999999</v>
      </c>
      <c r="GT342">
        <v>0.26579199999999997</v>
      </c>
      <c r="GU342">
        <v>46.547350000000002</v>
      </c>
      <c r="GV342">
        <v>3.2506260000000002E-2</v>
      </c>
      <c r="GW342">
        <v>14.439859999999999</v>
      </c>
      <c r="GX342">
        <v>0.26550279999999998</v>
      </c>
      <c r="GY342">
        <v>47.586060000000003</v>
      </c>
      <c r="GZ342" s="1">
        <v>3.0540040000000001E-2</v>
      </c>
      <c r="HA342">
        <v>13.587590000000001</v>
      </c>
      <c r="HB342">
        <v>0.26528679999999999</v>
      </c>
      <c r="HC342">
        <v>49.844160000000002</v>
      </c>
      <c r="HD342" s="1">
        <v>2.7914999999999999E-2</v>
      </c>
      <c r="HE342">
        <v>12.43464</v>
      </c>
      <c r="HF342">
        <v>0.26512599999999997</v>
      </c>
      <c r="HG342">
        <v>52.072800000000001</v>
      </c>
      <c r="HH342" s="1">
        <v>2.4755059999999999E-2</v>
      </c>
      <c r="HI342">
        <v>11.040279999999999</v>
      </c>
      <c r="HJ342">
        <v>0.2650111</v>
      </c>
      <c r="HK342">
        <v>52.81118</v>
      </c>
      <c r="HL342">
        <v>2.125699E-2</v>
      </c>
      <c r="HM342">
        <v>9.4902859999999993</v>
      </c>
      <c r="HN342">
        <v>0.2649339</v>
      </c>
      <c r="HO342">
        <v>52.273400000000002</v>
      </c>
      <c r="HP342" s="1">
        <v>1.769401E-2</v>
      </c>
      <c r="HQ342">
        <v>7.9063850000000002</v>
      </c>
      <c r="HR342">
        <v>0.264874</v>
      </c>
      <c r="HS342">
        <v>50.762790000000003</v>
      </c>
      <c r="HT342">
        <v>1.437563E-2</v>
      </c>
      <c r="HU342">
        <v>6.4276479999999996</v>
      </c>
      <c r="HV342">
        <v>0.26483119999999999</v>
      </c>
      <c r="HW342">
        <v>49.247970000000002</v>
      </c>
      <c r="HX342" s="1">
        <v>1.155485E-2</v>
      </c>
      <c r="HY342">
        <v>5.1679469999999998</v>
      </c>
      <c r="HZ342">
        <v>0.26479979999999997</v>
      </c>
      <c r="IA342">
        <v>49.056660000000001</v>
      </c>
      <c r="IB342" s="1">
        <v>9.3535460000000008E-3</v>
      </c>
      <c r="IC342">
        <v>4.1828469999999998</v>
      </c>
      <c r="ID342">
        <v>0.26478279999999998</v>
      </c>
      <c r="IE342">
        <v>51.319380000000002</v>
      </c>
      <c r="IF342" s="1">
        <v>7.7524610000000004E-3</v>
      </c>
      <c r="IG342">
        <v>3.4649200000000002</v>
      </c>
      <c r="IH342">
        <v>0.26476539999999998</v>
      </c>
      <c r="II342">
        <v>55.576070000000001</v>
      </c>
      <c r="IJ342" s="1">
        <v>6.640333E-3</v>
      </c>
      <c r="IK342">
        <v>2.9661149999999998</v>
      </c>
      <c r="IL342">
        <v>0.2647505</v>
      </c>
      <c r="IM342">
        <v>58.962020000000003</v>
      </c>
      <c r="IN342" s="1">
        <v>5.8817280000000001E-3</v>
      </c>
      <c r="IO342">
        <v>2.6255099999999998</v>
      </c>
      <c r="IP342">
        <v>0.26473960000000002</v>
      </c>
      <c r="IQ342">
        <v>60.142200000000003</v>
      </c>
      <c r="IR342" s="1">
        <v>5.3532969999999999E-3</v>
      </c>
      <c r="IS342">
        <v>2.3887130000000001</v>
      </c>
      <c r="IT342">
        <v>0.26473629999999998</v>
      </c>
      <c r="IU342">
        <v>59.465679999999999</v>
      </c>
      <c r="IV342" s="1">
        <v>4.9671969999999996E-3</v>
      </c>
      <c r="IW342">
        <v>2.2155900000000002</v>
      </c>
      <c r="IX342">
        <v>0.26472839999999997</v>
      </c>
      <c r="IY342">
        <v>57.875410000000002</v>
      </c>
      <c r="IZ342" s="1">
        <v>4.6643810000000004E-3</v>
      </c>
      <c r="JA342">
        <v>2.0802109999999998</v>
      </c>
      <c r="JB342">
        <v>0.26472079999999998</v>
      </c>
      <c r="JC342">
        <v>55.847850000000001</v>
      </c>
      <c r="JD342" s="1">
        <v>4.4113609999999999E-3</v>
      </c>
      <c r="JE342">
        <v>1.9673160000000001</v>
      </c>
      <c r="JF342">
        <v>0.26471359999999999</v>
      </c>
      <c r="JG342">
        <v>54.68844</v>
      </c>
      <c r="JH342" s="1">
        <v>4.1902579999999997E-3</v>
      </c>
      <c r="JI342">
        <v>1.8685149999999999</v>
      </c>
      <c r="JJ342">
        <v>0.26470830000000001</v>
      </c>
      <c r="JK342">
        <v>54.205860000000001</v>
      </c>
      <c r="JL342" s="1">
        <v>3.9875550000000003E-3</v>
      </c>
      <c r="JM342">
        <v>1.779145</v>
      </c>
      <c r="JN342">
        <v>0.26470179999999999</v>
      </c>
      <c r="JO342">
        <v>53.7926</v>
      </c>
      <c r="JP342" s="1">
        <v>3.7931839999999998E-3</v>
      </c>
      <c r="JQ342">
        <v>1.6967950000000001</v>
      </c>
      <c r="JR342">
        <v>0.26469730000000002</v>
      </c>
      <c r="JS342">
        <v>52.966639999999998</v>
      </c>
      <c r="JT342" s="1">
        <v>3.6122569999999998E-3</v>
      </c>
      <c r="JU342">
        <v>1.619956</v>
      </c>
      <c r="JV342">
        <v>0.26469480000000001</v>
      </c>
      <c r="JW342">
        <v>52.226750000000003</v>
      </c>
      <c r="JX342" s="1">
        <v>3.4430189999999999E-3</v>
      </c>
      <c r="JY342">
        <v>1.547779</v>
      </c>
      <c r="JZ342">
        <v>0.2646869</v>
      </c>
      <c r="KA342">
        <v>51.363050000000001</v>
      </c>
      <c r="KB342" s="1">
        <v>3.28445E-3</v>
      </c>
      <c r="KC342">
        <v>1.4798210000000001</v>
      </c>
      <c r="KD342">
        <v>0.26468839999999999</v>
      </c>
      <c r="KE342">
        <v>49.923540000000003</v>
      </c>
      <c r="KF342" s="1">
        <v>3.1353370000000002E-3</v>
      </c>
      <c r="KG342">
        <v>1.4156550000000001</v>
      </c>
      <c r="KH342">
        <v>0.26467790000000002</v>
      </c>
      <c r="KI342">
        <v>48.235050000000001</v>
      </c>
      <c r="KJ342" s="1">
        <v>2.9950290000000002E-3</v>
      </c>
      <c r="KK342">
        <v>1.355083</v>
      </c>
      <c r="KL342">
        <v>0.26467269999999998</v>
      </c>
      <c r="KM342">
        <v>47.993659999999998</v>
      </c>
      <c r="KN342" s="1">
        <v>2.8627079999999998E-3</v>
      </c>
      <c r="KO342">
        <v>1.2977289999999999</v>
      </c>
      <c r="KP342">
        <v>0.26467109999999999</v>
      </c>
      <c r="KQ342">
        <v>50.234879999999997</v>
      </c>
      <c r="KR342" s="1">
        <v>2.7376570000000001E-3</v>
      </c>
      <c r="KS342">
        <v>1.2434000000000001</v>
      </c>
      <c r="KT342">
        <v>0.2646696</v>
      </c>
      <c r="KU342">
        <v>54.577869999999997</v>
      </c>
      <c r="KV342" s="1">
        <v>2.6194909999999998E-3</v>
      </c>
      <c r="KW342">
        <v>1.191854</v>
      </c>
      <c r="KX342">
        <v>0.26466200000000001</v>
      </c>
      <c r="KY342">
        <v>58.223140000000001</v>
      </c>
      <c r="KZ342" s="1">
        <v>2.5075919999999999E-3</v>
      </c>
      <c r="LA342">
        <v>1.1429480000000001</v>
      </c>
      <c r="LB342">
        <v>0.26465569999999999</v>
      </c>
      <c r="LC342">
        <v>58.933540000000001</v>
      </c>
      <c r="LD342" s="1">
        <v>2.4017980000000001E-3</v>
      </c>
      <c r="LE342">
        <v>1.0964659999999999</v>
      </c>
      <c r="LF342">
        <v>0.26465909999999998</v>
      </c>
      <c r="LG342">
        <v>57.586010000000002</v>
      </c>
      <c r="LH342" s="1">
        <v>2.301413E-3</v>
      </c>
      <c r="LI342">
        <v>1.0523260000000001</v>
      </c>
      <c r="LJ342">
        <v>0.26464929999999998</v>
      </c>
      <c r="LK342">
        <v>55.738379999999999</v>
      </c>
      <c r="LL342" s="1">
        <v>2.2064290000000002E-3</v>
      </c>
      <c r="LM342">
        <v>1.0104299999999999</v>
      </c>
      <c r="LN342">
        <v>0.2646503</v>
      </c>
      <c r="LO342">
        <v>53.734610000000004</v>
      </c>
      <c r="LP342" s="1">
        <v>2.1163969999999999E-3</v>
      </c>
      <c r="LQ342">
        <v>0.97063770000000005</v>
      </c>
      <c r="LR342">
        <v>0.2646424</v>
      </c>
      <c r="LS342">
        <v>52.166530000000002</v>
      </c>
      <c r="LT342" s="1">
        <v>2.031021E-3</v>
      </c>
      <c r="LU342">
        <v>0.93277449999999995</v>
      </c>
      <c r="LV342">
        <v>0.26463619999999999</v>
      </c>
      <c r="LW342">
        <v>51.920909999999999</v>
      </c>
      <c r="LX342" s="1">
        <v>1.9497150000000001E-3</v>
      </c>
      <c r="LY342">
        <v>0.89668199999999998</v>
      </c>
      <c r="LZ342">
        <v>0.26463310000000001</v>
      </c>
      <c r="MA342">
        <v>52.588949999999997</v>
      </c>
      <c r="MB342" s="1">
        <v>1.8722529999999999E-3</v>
      </c>
      <c r="MC342">
        <v>0.86222679999999996</v>
      </c>
      <c r="MD342">
        <v>0.26462580000000002</v>
      </c>
      <c r="ME342">
        <v>53.354210000000002</v>
      </c>
      <c r="MF342" s="1">
        <v>1.7983820000000001E-3</v>
      </c>
      <c r="MG342">
        <v>0.82934220000000003</v>
      </c>
      <c r="MH342">
        <v>0.26462039999999998</v>
      </c>
      <c r="MI342">
        <v>53.207129999999999</v>
      </c>
      <c r="MJ342" s="1">
        <v>1.727903E-3</v>
      </c>
      <c r="MK342">
        <v>0.7979446</v>
      </c>
      <c r="ML342">
        <v>0.2646191</v>
      </c>
      <c r="MM342">
        <v>51.953159999999997</v>
      </c>
      <c r="MN342" s="1">
        <v>1.660363E-3</v>
      </c>
      <c r="MO342">
        <v>0.76793069999999997</v>
      </c>
      <c r="MP342">
        <v>0.26461200000000001</v>
      </c>
      <c r="MQ342">
        <v>50.191229999999997</v>
      </c>
      <c r="MR342" s="1">
        <v>1.595932E-3</v>
      </c>
      <c r="MS342">
        <v>0.73926360000000002</v>
      </c>
      <c r="MT342">
        <v>0.26460250000000002</v>
      </c>
      <c r="MU342">
        <v>48.370449999999998</v>
      </c>
      <c r="MV342" s="1">
        <v>1.5342660000000001E-3</v>
      </c>
      <c r="MW342">
        <v>0.71181589999999995</v>
      </c>
      <c r="MX342">
        <v>0.26460020000000001</v>
      </c>
      <c r="MY342">
        <v>47.824530000000003</v>
      </c>
      <c r="MZ342" s="1">
        <v>1.475594E-3</v>
      </c>
      <c r="NA342">
        <v>0.68556790000000001</v>
      </c>
      <c r="NB342">
        <v>0.26459519999999997</v>
      </c>
      <c r="NC342">
        <v>48.330300000000001</v>
      </c>
      <c r="ND342" s="1">
        <v>1.4195810000000001E-3</v>
      </c>
      <c r="NE342">
        <v>0.66048600000000002</v>
      </c>
      <c r="NF342">
        <v>0.26459009999999999</v>
      </c>
      <c r="NG342">
        <v>50.35069</v>
      </c>
      <c r="NH342" s="1">
        <v>1.3659309999999999E-3</v>
      </c>
      <c r="NI342">
        <v>0.63644630000000002</v>
      </c>
      <c r="NJ342">
        <v>0.26458599999999999</v>
      </c>
      <c r="NK342">
        <v>53.493639999999999</v>
      </c>
      <c r="NL342" s="1">
        <v>1.314546E-3</v>
      </c>
      <c r="NM342">
        <v>0.6133826</v>
      </c>
      <c r="NN342">
        <v>0.26457940000000002</v>
      </c>
      <c r="NO342">
        <v>55.189360000000001</v>
      </c>
      <c r="NP342" s="1">
        <v>1.2654249999999999E-3</v>
      </c>
      <c r="NQ342">
        <v>0.59125479999999997</v>
      </c>
      <c r="NR342">
        <v>0.26457439999999999</v>
      </c>
      <c r="NS342">
        <v>54.294620000000002</v>
      </c>
      <c r="NT342" s="1">
        <v>1.21839E-3</v>
      </c>
      <c r="NU342">
        <v>0.57006129999999999</v>
      </c>
      <c r="NV342">
        <v>0.26456960000000002</v>
      </c>
      <c r="NW342">
        <v>52.176119999999997</v>
      </c>
      <c r="NX342" s="1">
        <v>1.1734029999999999E-3</v>
      </c>
      <c r="NY342">
        <v>0.5497261</v>
      </c>
      <c r="NZ342">
        <v>0.26456649999999998</v>
      </c>
      <c r="OA342">
        <v>50.18159</v>
      </c>
      <c r="OB342" s="1">
        <v>1.13061E-3</v>
      </c>
      <c r="OC342">
        <v>0.53027369999999996</v>
      </c>
      <c r="OD342">
        <v>0.26455719999999999</v>
      </c>
      <c r="OE342">
        <v>49.287790000000001</v>
      </c>
      <c r="OF342" s="1">
        <v>1.08972E-3</v>
      </c>
      <c r="OG342">
        <v>0.51162839999999998</v>
      </c>
      <c r="OH342">
        <v>0.26455109999999998</v>
      </c>
      <c r="OI342">
        <v>48.308509999999998</v>
      </c>
      <c r="OJ342" s="1">
        <v>1.0506350000000001E-3</v>
      </c>
      <c r="OK342">
        <v>0.49375629999999998</v>
      </c>
    </row>
    <row r="343" spans="1:401" x14ac:dyDescent="0.35">
      <c r="A343">
        <v>349</v>
      </c>
      <c r="B343" t="s">
        <v>4</v>
      </c>
      <c r="C343" t="s">
        <v>181</v>
      </c>
      <c r="D343" t="s">
        <v>349</v>
      </c>
      <c r="E343">
        <v>664.37260000000003</v>
      </c>
      <c r="F343">
        <v>0.82575330000000002</v>
      </c>
      <c r="G343">
        <v>27.58531</v>
      </c>
      <c r="H343">
        <v>0</v>
      </c>
      <c r="I343">
        <v>0</v>
      </c>
      <c r="J343">
        <v>0.81678620000000002</v>
      </c>
      <c r="K343">
        <v>27.51904</v>
      </c>
      <c r="L343">
        <v>0</v>
      </c>
      <c r="M343">
        <v>0</v>
      </c>
      <c r="N343">
        <v>0.80839550000000004</v>
      </c>
      <c r="O343">
        <v>27.40569</v>
      </c>
      <c r="P343">
        <v>0</v>
      </c>
      <c r="Q343">
        <v>0</v>
      </c>
      <c r="R343">
        <v>0.79980050000000003</v>
      </c>
      <c r="S343">
        <v>27.951519999999999</v>
      </c>
      <c r="T343">
        <v>0</v>
      </c>
      <c r="U343">
        <v>0</v>
      </c>
      <c r="V343">
        <v>0.79131580000000001</v>
      </c>
      <c r="W343">
        <v>28.78931</v>
      </c>
      <c r="X343">
        <v>0</v>
      </c>
      <c r="Y343">
        <v>0</v>
      </c>
      <c r="Z343">
        <v>0.78243830000000003</v>
      </c>
      <c r="AA343">
        <v>29.158090000000001</v>
      </c>
      <c r="AB343">
        <v>0</v>
      </c>
      <c r="AC343">
        <v>0</v>
      </c>
      <c r="AD343">
        <v>0.77441979999999999</v>
      </c>
      <c r="AE343">
        <v>28.818200000000001</v>
      </c>
      <c r="AF343">
        <v>0</v>
      </c>
      <c r="AG343">
        <v>0</v>
      </c>
      <c r="AH343">
        <v>0.76668919999999996</v>
      </c>
      <c r="AI343">
        <v>28.437169999999998</v>
      </c>
      <c r="AJ343">
        <v>0</v>
      </c>
      <c r="AK343">
        <v>0</v>
      </c>
      <c r="AL343">
        <v>0.75929159999999996</v>
      </c>
      <c r="AM343">
        <v>28.269670000000001</v>
      </c>
      <c r="AN343">
        <v>0</v>
      </c>
      <c r="AO343">
        <v>0</v>
      </c>
      <c r="AP343">
        <v>0.75234880000000004</v>
      </c>
      <c r="AQ343">
        <v>28.96519</v>
      </c>
      <c r="AR343">
        <v>0</v>
      </c>
      <c r="AS343">
        <v>0</v>
      </c>
      <c r="AT343">
        <v>0.74543919999999997</v>
      </c>
      <c r="AU343">
        <v>30.62557</v>
      </c>
      <c r="AV343">
        <v>0</v>
      </c>
      <c r="AW343">
        <v>0</v>
      </c>
      <c r="AX343">
        <v>0.7387785</v>
      </c>
      <c r="AY343">
        <v>32.835790000000003</v>
      </c>
      <c r="AZ343">
        <v>0</v>
      </c>
      <c r="BA343">
        <v>0</v>
      </c>
      <c r="BB343">
        <v>0.73241869999999998</v>
      </c>
      <c r="BC343">
        <v>34.70684</v>
      </c>
      <c r="BD343">
        <v>0</v>
      </c>
      <c r="BE343">
        <v>0</v>
      </c>
      <c r="BF343">
        <v>0.72645110000000002</v>
      </c>
      <c r="BG343">
        <v>35.33596</v>
      </c>
      <c r="BH343">
        <v>0</v>
      </c>
      <c r="BI343">
        <v>0</v>
      </c>
      <c r="BJ343">
        <v>0.72049580000000002</v>
      </c>
      <c r="BK343">
        <v>34.720820000000003</v>
      </c>
      <c r="BL343">
        <v>0</v>
      </c>
      <c r="BM343">
        <v>0</v>
      </c>
      <c r="BN343">
        <v>0.71459649999999997</v>
      </c>
      <c r="BO343">
        <v>33.805410000000002</v>
      </c>
      <c r="BP343">
        <v>0</v>
      </c>
      <c r="BQ343">
        <v>0</v>
      </c>
      <c r="BR343">
        <v>0.70899299999999998</v>
      </c>
      <c r="BS343">
        <v>33.074750000000002</v>
      </c>
      <c r="BT343">
        <v>0</v>
      </c>
      <c r="BU343">
        <v>0</v>
      </c>
      <c r="BV343">
        <v>0.7035652</v>
      </c>
      <c r="BW343">
        <v>33.113810000000001</v>
      </c>
      <c r="BX343">
        <v>0</v>
      </c>
      <c r="BY343">
        <v>0</v>
      </c>
      <c r="BZ343">
        <v>0.69832090000000002</v>
      </c>
      <c r="CA343">
        <v>33.756210000000003</v>
      </c>
      <c r="CB343" s="1">
        <v>2.554069E-34</v>
      </c>
      <c r="CC343" s="1">
        <v>6.0196619999999999E-32</v>
      </c>
      <c r="CD343">
        <v>0.69337749999999998</v>
      </c>
      <c r="CE343">
        <v>34.544170000000001</v>
      </c>
      <c r="CF343" s="1">
        <v>1.315561E-25</v>
      </c>
      <c r="CG343" s="1">
        <v>2.6965269999999999E-23</v>
      </c>
      <c r="CH343">
        <v>0.68866689999999997</v>
      </c>
      <c r="CI343">
        <v>34.801940000000002</v>
      </c>
      <c r="CJ343" s="1">
        <v>1.660552E-19</v>
      </c>
      <c r="CK343" s="1">
        <v>3.2272569999999998E-17</v>
      </c>
      <c r="CL343">
        <v>0.68431120000000001</v>
      </c>
      <c r="CM343">
        <v>34.37632</v>
      </c>
      <c r="CN343" s="1">
        <v>8.9671500000000006E-15</v>
      </c>
      <c r="CO343" s="1">
        <v>1.8700979999999999E-12</v>
      </c>
      <c r="CP343">
        <v>0.68027760000000004</v>
      </c>
      <c r="CQ343">
        <v>33.375</v>
      </c>
      <c r="CR343" s="1">
        <v>1.668493E-11</v>
      </c>
      <c r="CS343" s="1">
        <v>3.5834259999999999E-9</v>
      </c>
      <c r="CT343">
        <v>0.67679069999999997</v>
      </c>
      <c r="CU343">
        <v>32.211660000000002</v>
      </c>
      <c r="CV343" s="1">
        <v>6.5830979999999999E-9</v>
      </c>
      <c r="CW343" s="1">
        <v>1.446668E-6</v>
      </c>
      <c r="CX343">
        <v>0.67383320000000002</v>
      </c>
      <c r="CY343">
        <v>31.509239999999998</v>
      </c>
      <c r="CZ343" s="1">
        <v>8.6378989999999999E-7</v>
      </c>
      <c r="DA343" s="1">
        <v>1.9359560000000001E-4</v>
      </c>
      <c r="DB343">
        <v>0.67120579999999996</v>
      </c>
      <c r="DC343">
        <v>31.932500000000001</v>
      </c>
      <c r="DD343" s="1">
        <v>4.8805009999999998E-5</v>
      </c>
      <c r="DE343" s="1">
        <v>1.1114789999999999E-2</v>
      </c>
      <c r="DF343">
        <v>0.66881659999999998</v>
      </c>
      <c r="DG343">
        <v>33.977870000000003</v>
      </c>
      <c r="DH343" s="1">
        <v>1.3828989999999999E-3</v>
      </c>
      <c r="DI343">
        <v>0.31916250000000002</v>
      </c>
      <c r="DJ343">
        <v>0.66649990000000003</v>
      </c>
      <c r="DK343">
        <v>37.809780000000003</v>
      </c>
      <c r="DL343" s="1">
        <v>2.179356E-2</v>
      </c>
      <c r="DM343">
        <v>5.0908850000000001</v>
      </c>
      <c r="DN343">
        <v>0.66423670000000001</v>
      </c>
      <c r="DO343">
        <v>42.359529999999999</v>
      </c>
      <c r="DP343">
        <v>0.20631340000000001</v>
      </c>
      <c r="DQ343">
        <v>48.741619999999998</v>
      </c>
      <c r="DR343">
        <v>0.66181389999999995</v>
      </c>
      <c r="DS343">
        <v>44.838250000000002</v>
      </c>
      <c r="DT343">
        <v>1.2478659999999999</v>
      </c>
      <c r="DU343">
        <v>297.9015</v>
      </c>
      <c r="DV343">
        <v>0.65919919999999999</v>
      </c>
      <c r="DW343">
        <v>44.768239999999999</v>
      </c>
      <c r="DX343">
        <v>5.0743479999999996</v>
      </c>
      <c r="DY343">
        <v>1223.58</v>
      </c>
      <c r="DZ343">
        <v>0.65634559999999997</v>
      </c>
      <c r="EA343">
        <v>43.464750000000002</v>
      </c>
      <c r="EB343">
        <v>14.50531</v>
      </c>
      <c r="EC343">
        <v>3529.913</v>
      </c>
      <c r="ED343">
        <v>0.6531979</v>
      </c>
      <c r="EE343">
        <v>42.078290000000003</v>
      </c>
      <c r="EF343">
        <v>30.269159999999999</v>
      </c>
      <c r="EG343">
        <v>7431.4790000000003</v>
      </c>
      <c r="EH343">
        <v>0.64973959999999997</v>
      </c>
      <c r="EI343">
        <v>41.191809999999997</v>
      </c>
      <c r="EJ343">
        <v>47.716250000000002</v>
      </c>
      <c r="EK343">
        <v>11815.78</v>
      </c>
      <c r="EL343">
        <v>0.64595630000000004</v>
      </c>
      <c r="EM343">
        <v>41.58249</v>
      </c>
      <c r="EN343">
        <v>58.623289999999997</v>
      </c>
      <c r="EO343">
        <v>14637.97</v>
      </c>
      <c r="EP343">
        <v>0.641899</v>
      </c>
      <c r="EQ343">
        <v>44.198889999999999</v>
      </c>
      <c r="ER343">
        <v>57.637599999999999</v>
      </c>
      <c r="ES343">
        <v>14518.79</v>
      </c>
      <c r="ET343">
        <v>0.63757410000000003</v>
      </c>
      <c r="EU343">
        <v>47.483379999999997</v>
      </c>
      <c r="EV343">
        <v>46.536529999999999</v>
      </c>
      <c r="EW343">
        <v>11828.6</v>
      </c>
      <c r="EX343">
        <v>0.63314669999999995</v>
      </c>
      <c r="EY343">
        <v>48.665280000000003</v>
      </c>
      <c r="EZ343">
        <v>31.591750000000001</v>
      </c>
      <c r="FA343">
        <v>8099.1279999999997</v>
      </c>
      <c r="FB343">
        <v>0.62890500000000005</v>
      </c>
      <c r="FC343">
        <v>48.038960000000003</v>
      </c>
      <c r="FD343">
        <v>18.396409999999999</v>
      </c>
      <c r="FE343">
        <v>4755.9709999999995</v>
      </c>
      <c r="FF343">
        <v>0.62486109999999995</v>
      </c>
      <c r="FG343">
        <v>46.637650000000001</v>
      </c>
      <c r="FH343">
        <v>9.3553350000000002</v>
      </c>
      <c r="FI343">
        <v>2437.8829999999998</v>
      </c>
      <c r="FJ343">
        <v>0.62116159999999998</v>
      </c>
      <c r="FK343">
        <v>45.4756</v>
      </c>
      <c r="FL343">
        <v>4.2247260000000004</v>
      </c>
      <c r="FM343">
        <v>1108.856</v>
      </c>
      <c r="FN343">
        <v>0.61774859999999998</v>
      </c>
      <c r="FO343">
        <v>45.317129999999999</v>
      </c>
      <c r="FP343">
        <v>1.7234750000000001</v>
      </c>
      <c r="FQ343">
        <v>455.2629</v>
      </c>
      <c r="FR343">
        <v>0.61471279999999995</v>
      </c>
      <c r="FS343">
        <v>46.169840000000001</v>
      </c>
      <c r="FT343">
        <v>0.64961760000000002</v>
      </c>
      <c r="FU343">
        <v>172.61770000000001</v>
      </c>
      <c r="FV343">
        <v>0.61202679999999998</v>
      </c>
      <c r="FW343">
        <v>48.131619999999998</v>
      </c>
      <c r="FX343">
        <v>0.2374839</v>
      </c>
      <c r="FY343">
        <v>63.318510000000003</v>
      </c>
      <c r="FZ343">
        <v>0.60976160000000001</v>
      </c>
      <c r="GA343">
        <v>49.728369999999998</v>
      </c>
      <c r="GB343" s="1">
        <v>9.4509709999999997E-2</v>
      </c>
      <c r="GC343">
        <v>25.163250000000001</v>
      </c>
      <c r="GD343">
        <v>0.60787709999999995</v>
      </c>
      <c r="GE343">
        <v>50.357390000000002</v>
      </c>
      <c r="GF343" s="1">
        <v>4.9866149999999998E-2</v>
      </c>
      <c r="GG343">
        <v>13.19007</v>
      </c>
      <c r="GH343">
        <v>0.60635269999999997</v>
      </c>
      <c r="GI343">
        <v>49.754060000000003</v>
      </c>
      <c r="GJ343" s="1">
        <v>3.766887E-2</v>
      </c>
      <c r="GK343">
        <v>9.9091950000000004</v>
      </c>
      <c r="GL343">
        <v>0.60515370000000002</v>
      </c>
      <c r="GM343">
        <v>48.439790000000002</v>
      </c>
      <c r="GN343" s="1">
        <v>3.4807339999999999E-2</v>
      </c>
      <c r="GO343">
        <v>9.1459550000000007</v>
      </c>
      <c r="GP343">
        <v>0.60419979999999995</v>
      </c>
      <c r="GQ343">
        <v>46.900390000000002</v>
      </c>
      <c r="GR343" s="1">
        <v>3.3829390000000001E-2</v>
      </c>
      <c r="GS343">
        <v>8.8982279999999996</v>
      </c>
      <c r="GT343">
        <v>0.6034891</v>
      </c>
      <c r="GU343">
        <v>46.63964</v>
      </c>
      <c r="GV343" s="1">
        <v>3.260416E-2</v>
      </c>
      <c r="GW343">
        <v>8.5885859999999994</v>
      </c>
      <c r="GX343">
        <v>0.60293229999999998</v>
      </c>
      <c r="GY343">
        <v>47.60915</v>
      </c>
      <c r="GZ343" s="1">
        <v>3.068328E-2</v>
      </c>
      <c r="HA343">
        <v>8.0950019999999991</v>
      </c>
      <c r="HB343">
        <v>0.60253630000000002</v>
      </c>
      <c r="HC343">
        <v>49.856140000000003</v>
      </c>
      <c r="HD343" s="1">
        <v>2.8098040000000001E-2</v>
      </c>
      <c r="HE343">
        <v>7.4219080000000002</v>
      </c>
      <c r="HF343">
        <v>0.60223850000000001</v>
      </c>
      <c r="HG343">
        <v>52.025709999999997</v>
      </c>
      <c r="HH343" s="1">
        <v>2.496806E-2</v>
      </c>
      <c r="HI343">
        <v>6.6033229999999996</v>
      </c>
      <c r="HJ343">
        <v>0.60201899999999997</v>
      </c>
      <c r="HK343">
        <v>52.739910000000002</v>
      </c>
      <c r="HL343">
        <v>2.148572E-2</v>
      </c>
      <c r="HM343">
        <v>5.6888550000000002</v>
      </c>
      <c r="HN343">
        <v>0.60184850000000001</v>
      </c>
      <c r="HO343">
        <v>52.272150000000003</v>
      </c>
      <c r="HP343" s="1">
        <v>1.79191E-2</v>
      </c>
      <c r="HQ343">
        <v>4.7490420000000002</v>
      </c>
      <c r="HR343">
        <v>0.60172780000000003</v>
      </c>
      <c r="HS343">
        <v>50.791519999999998</v>
      </c>
      <c r="HT343" s="1">
        <v>1.4577329999999999E-2</v>
      </c>
      <c r="HU343">
        <v>3.8659970000000001</v>
      </c>
      <c r="HV343">
        <v>0.60164879999999998</v>
      </c>
      <c r="HW343">
        <v>49.318620000000003</v>
      </c>
      <c r="HX343" s="1">
        <v>1.172013E-2</v>
      </c>
      <c r="HY343">
        <v>3.109108</v>
      </c>
      <c r="HZ343">
        <v>0.60156949999999998</v>
      </c>
      <c r="IA343">
        <v>49.156779999999998</v>
      </c>
      <c r="IB343" s="1">
        <v>9.4784410000000006E-3</v>
      </c>
      <c r="IC343">
        <v>2.5138889999999998</v>
      </c>
      <c r="ID343">
        <v>0.60153690000000004</v>
      </c>
      <c r="IE343">
        <v>51.368580000000001</v>
      </c>
      <c r="IF343" s="1">
        <v>7.8412289999999999E-3</v>
      </c>
      <c r="IG343">
        <v>2.078255</v>
      </c>
      <c r="IH343">
        <v>0.60150899999999996</v>
      </c>
      <c r="II343">
        <v>55.550960000000003</v>
      </c>
      <c r="IJ343" s="1">
        <v>6.701116E-3</v>
      </c>
      <c r="IK343">
        <v>1.774775</v>
      </c>
      <c r="IL343">
        <v>0.60147790000000001</v>
      </c>
      <c r="IM343">
        <v>58.869190000000003</v>
      </c>
      <c r="IN343" s="1">
        <v>5.9233489999999996E-3</v>
      </c>
      <c r="IO343">
        <v>1.56755</v>
      </c>
      <c r="IP343">
        <v>0.60144620000000004</v>
      </c>
      <c r="IQ343">
        <v>60.072929999999999</v>
      </c>
      <c r="IR343" s="1">
        <v>5.3827720000000001E-3</v>
      </c>
      <c r="IS343">
        <v>1.423824</v>
      </c>
      <c r="IT343">
        <v>0.60141429999999996</v>
      </c>
      <c r="IU343">
        <v>59.458069999999999</v>
      </c>
      <c r="IV343" s="1">
        <v>4.9893189999999999E-3</v>
      </c>
      <c r="IW343">
        <v>1.319207</v>
      </c>
      <c r="IX343">
        <v>0.60139469999999995</v>
      </c>
      <c r="IY343">
        <v>57.904519999999998</v>
      </c>
      <c r="IZ343" s="1">
        <v>4.6822189999999996E-3</v>
      </c>
      <c r="JA343">
        <v>1.237778</v>
      </c>
      <c r="JB343">
        <v>0.6013889</v>
      </c>
      <c r="JC343">
        <v>55.933390000000003</v>
      </c>
      <c r="JD343" s="1">
        <v>4.4265980000000003E-3</v>
      </c>
      <c r="JE343">
        <v>1.1701459999999999</v>
      </c>
      <c r="JF343">
        <v>0.60135519999999998</v>
      </c>
      <c r="JG343">
        <v>54.80621</v>
      </c>
      <c r="JH343" s="1">
        <v>4.2038240000000001E-3</v>
      </c>
      <c r="JI343">
        <v>1.1111489999999999</v>
      </c>
      <c r="JJ343">
        <v>0.60135110000000003</v>
      </c>
      <c r="JK343">
        <v>54.216450000000002</v>
      </c>
      <c r="JL343" s="1">
        <v>3.9999290000000002E-3</v>
      </c>
      <c r="JM343">
        <v>1.0578590000000001</v>
      </c>
      <c r="JN343">
        <v>0.60133049999999999</v>
      </c>
      <c r="JO343">
        <v>53.809060000000002</v>
      </c>
      <c r="JP343" s="1">
        <v>3.8046199999999999E-3</v>
      </c>
      <c r="JQ343">
        <v>1.0088220000000001</v>
      </c>
      <c r="JR343">
        <v>0.60130220000000001</v>
      </c>
      <c r="JS343">
        <v>52.988120000000002</v>
      </c>
      <c r="JT343" s="1">
        <v>3.622962E-3</v>
      </c>
      <c r="JU343">
        <v>0.96309789999999995</v>
      </c>
      <c r="JV343">
        <v>0.60129120000000003</v>
      </c>
      <c r="JW343">
        <v>52.213230000000003</v>
      </c>
      <c r="JX343" s="1">
        <v>3.4530770000000001E-3</v>
      </c>
      <c r="JY343">
        <v>0.92015369999999996</v>
      </c>
      <c r="JZ343">
        <v>0.60127039999999998</v>
      </c>
      <c r="KA343">
        <v>51.379860000000001</v>
      </c>
      <c r="KB343" s="1">
        <v>3.2939029999999999E-3</v>
      </c>
      <c r="KC343">
        <v>0.87972919999999999</v>
      </c>
      <c r="KD343">
        <v>0.60125640000000002</v>
      </c>
      <c r="KE343">
        <v>49.969700000000003</v>
      </c>
      <c r="KF343" s="1">
        <v>3.1442419999999998E-3</v>
      </c>
      <c r="KG343">
        <v>0.84156690000000001</v>
      </c>
      <c r="KH343">
        <v>0.60123680000000002</v>
      </c>
      <c r="KI343">
        <v>48.286200000000001</v>
      </c>
      <c r="KJ343" s="1">
        <v>3.0034219999999999E-3</v>
      </c>
      <c r="KK343">
        <v>0.80552630000000003</v>
      </c>
      <c r="KL343">
        <v>0.60121570000000002</v>
      </c>
      <c r="KM343">
        <v>48.075499999999998</v>
      </c>
      <c r="KN343">
        <v>2.8706270000000002E-3</v>
      </c>
      <c r="KO343">
        <v>0.77141300000000002</v>
      </c>
      <c r="KP343">
        <v>0.60121179999999996</v>
      </c>
      <c r="KQ343">
        <v>50.306930000000001</v>
      </c>
      <c r="KR343" s="1">
        <v>2.7451450000000001E-3</v>
      </c>
      <c r="KS343">
        <v>0.73910430000000005</v>
      </c>
      <c r="KT343">
        <v>0.60121089999999999</v>
      </c>
      <c r="KU343">
        <v>54.582990000000002</v>
      </c>
      <c r="KV343" s="1">
        <v>2.6266219999999999E-3</v>
      </c>
      <c r="KW343">
        <v>0.7084606</v>
      </c>
      <c r="KX343">
        <v>0.60116729999999996</v>
      </c>
      <c r="KY343">
        <v>58.13888</v>
      </c>
      <c r="KZ343" s="1">
        <v>2.5143140000000001E-3</v>
      </c>
      <c r="LA343">
        <v>0.67937800000000004</v>
      </c>
      <c r="LB343">
        <v>0.60117129999999996</v>
      </c>
      <c r="LC343">
        <v>58.83934</v>
      </c>
      <c r="LD343" s="1">
        <v>2.408206E-3</v>
      </c>
      <c r="LE343">
        <v>0.65173300000000001</v>
      </c>
      <c r="LF343">
        <v>0.60115499999999999</v>
      </c>
      <c r="LG343">
        <v>57.589649999999999</v>
      </c>
      <c r="LH343" s="1">
        <v>2.3074749999999998E-3</v>
      </c>
      <c r="LI343">
        <v>0.62550229999999996</v>
      </c>
      <c r="LJ343">
        <v>0.60113879999999997</v>
      </c>
      <c r="LK343">
        <v>55.777659999999997</v>
      </c>
      <c r="LL343" s="1">
        <v>2.2121599999999999E-3</v>
      </c>
      <c r="LM343">
        <v>0.60056449999999995</v>
      </c>
      <c r="LN343">
        <v>0.60112739999999998</v>
      </c>
      <c r="LO343">
        <v>53.794429999999998</v>
      </c>
      <c r="LP343" s="1">
        <v>2.1218500000000002E-3</v>
      </c>
      <c r="LQ343">
        <v>0.57691029999999999</v>
      </c>
      <c r="LR343">
        <v>0.60112410000000005</v>
      </c>
      <c r="LS343">
        <v>52.260489999999997</v>
      </c>
      <c r="LT343" s="1">
        <v>2.0362090000000002E-3</v>
      </c>
      <c r="LU343">
        <v>0.55439919999999998</v>
      </c>
      <c r="LV343">
        <v>0.60109539999999995</v>
      </c>
      <c r="LW343">
        <v>51.977919999999997</v>
      </c>
      <c r="LX343" s="1">
        <v>1.9546329999999999E-3</v>
      </c>
      <c r="LY343">
        <v>0.53294140000000001</v>
      </c>
      <c r="LZ343">
        <v>0.6010721</v>
      </c>
      <c r="MA343">
        <v>52.551090000000002</v>
      </c>
      <c r="MB343" s="1">
        <v>1.87696E-3</v>
      </c>
      <c r="MC343">
        <v>0.51246910000000001</v>
      </c>
      <c r="MD343">
        <v>0.60104389999999996</v>
      </c>
      <c r="ME343">
        <v>53.357199999999999</v>
      </c>
      <c r="MF343" s="1">
        <v>1.80287E-3</v>
      </c>
      <c r="MG343">
        <v>0.49291770000000001</v>
      </c>
      <c r="MH343">
        <v>0.6010219</v>
      </c>
      <c r="MI343">
        <v>53.173909999999999</v>
      </c>
      <c r="MJ343" s="1">
        <v>1.732162E-3</v>
      </c>
      <c r="MK343">
        <v>0.47425450000000002</v>
      </c>
      <c r="ML343">
        <v>0.60101070000000001</v>
      </c>
      <c r="MM343">
        <v>51.95279</v>
      </c>
      <c r="MN343" s="1">
        <v>1.664446E-3</v>
      </c>
      <c r="MO343">
        <v>0.45642359999999998</v>
      </c>
      <c r="MP343">
        <v>0.60100149999999997</v>
      </c>
      <c r="MQ343">
        <v>50.252299999999998</v>
      </c>
      <c r="MR343" s="1">
        <v>1.599844E-3</v>
      </c>
      <c r="MS343">
        <v>0.43937890000000002</v>
      </c>
      <c r="MT343">
        <v>0.60097310000000004</v>
      </c>
      <c r="MU343">
        <v>48.43553</v>
      </c>
      <c r="MV343" s="1">
        <v>1.537992E-3</v>
      </c>
      <c r="MW343">
        <v>0.42305999999999999</v>
      </c>
      <c r="MX343">
        <v>0.60096530000000004</v>
      </c>
      <c r="MY343">
        <v>47.883450000000003</v>
      </c>
      <c r="MZ343" s="1">
        <v>1.479165E-3</v>
      </c>
      <c r="NA343">
        <v>0.40746270000000001</v>
      </c>
      <c r="NB343">
        <v>0.60094190000000003</v>
      </c>
      <c r="NC343">
        <v>48.376429999999999</v>
      </c>
      <c r="ND343" s="1">
        <v>1.422972E-3</v>
      </c>
      <c r="NE343">
        <v>0.39255109999999999</v>
      </c>
      <c r="NF343">
        <v>0.60092559999999995</v>
      </c>
      <c r="NG343">
        <v>50.352200000000003</v>
      </c>
      <c r="NH343" s="1">
        <v>1.369173E-3</v>
      </c>
      <c r="NI343">
        <v>0.37826490000000002</v>
      </c>
      <c r="NJ343">
        <v>0.60089490000000001</v>
      </c>
      <c r="NK343">
        <v>53.455669999999998</v>
      </c>
      <c r="NL343" s="1">
        <v>1.3176539999999999E-3</v>
      </c>
      <c r="NM343">
        <v>0.36455900000000002</v>
      </c>
      <c r="NN343">
        <v>0.60089289999999995</v>
      </c>
      <c r="NO343">
        <v>55.0715</v>
      </c>
      <c r="NP343" s="1">
        <v>1.2684079999999999E-3</v>
      </c>
      <c r="NQ343">
        <v>0.35140919999999998</v>
      </c>
      <c r="NR343">
        <v>0.60086360000000005</v>
      </c>
      <c r="NS343">
        <v>54.278750000000002</v>
      </c>
      <c r="NT343" s="1">
        <v>1.2212550000000001E-3</v>
      </c>
      <c r="NU343">
        <v>0.33881499999999998</v>
      </c>
      <c r="NV343">
        <v>0.60084590000000004</v>
      </c>
      <c r="NW343">
        <v>52.21846</v>
      </c>
      <c r="NX343" s="1">
        <v>1.1761409999999999E-3</v>
      </c>
      <c r="NY343">
        <v>0.3267255</v>
      </c>
      <c r="NZ343">
        <v>0.60083339999999996</v>
      </c>
      <c r="OA343">
        <v>50.251609999999999</v>
      </c>
      <c r="OB343" s="1">
        <v>1.1332270000000001E-3</v>
      </c>
      <c r="OC343">
        <v>0.31516539999999998</v>
      </c>
      <c r="OD343">
        <v>0.60081980000000001</v>
      </c>
      <c r="OE343">
        <v>49.398980000000002</v>
      </c>
      <c r="OF343" s="1">
        <v>1.092233E-3</v>
      </c>
      <c r="OG343">
        <v>0.30408279999999999</v>
      </c>
      <c r="OH343">
        <v>0.60080180000000005</v>
      </c>
      <c r="OI343">
        <v>48.336939999999998</v>
      </c>
      <c r="OJ343" s="1">
        <v>1.0530369999999999E-3</v>
      </c>
      <c r="OK343">
        <v>0.29346100000000003</v>
      </c>
    </row>
    <row r="344" spans="1:401" x14ac:dyDescent="0.35">
      <c r="A344">
        <v>350</v>
      </c>
      <c r="B344" t="s">
        <v>4</v>
      </c>
      <c r="C344" t="s">
        <v>181</v>
      </c>
      <c r="D344" t="s">
        <v>350</v>
      </c>
      <c r="E344">
        <v>942.10329999999999</v>
      </c>
      <c r="F344">
        <v>1.064721</v>
      </c>
      <c r="G344">
        <v>27.581130000000002</v>
      </c>
      <c r="H344">
        <v>0</v>
      </c>
      <c r="I344">
        <v>0</v>
      </c>
      <c r="J344">
        <v>1.057186</v>
      </c>
      <c r="K344">
        <v>27.513919999999999</v>
      </c>
      <c r="L344">
        <v>0</v>
      </c>
      <c r="M344">
        <v>0</v>
      </c>
      <c r="N344">
        <v>1.050295</v>
      </c>
      <c r="O344">
        <v>27.395009999999999</v>
      </c>
      <c r="P344">
        <v>0</v>
      </c>
      <c r="Q344">
        <v>0</v>
      </c>
      <c r="R344">
        <v>1.043363</v>
      </c>
      <c r="S344">
        <v>27.949439999999999</v>
      </c>
      <c r="T344">
        <v>0</v>
      </c>
      <c r="U344">
        <v>0</v>
      </c>
      <c r="V344">
        <v>1.035755</v>
      </c>
      <c r="W344">
        <v>28.768170000000001</v>
      </c>
      <c r="X344">
        <v>0</v>
      </c>
      <c r="Y344">
        <v>0</v>
      </c>
      <c r="Z344">
        <v>1.0268759999999999</v>
      </c>
      <c r="AA344">
        <v>29.122509999999998</v>
      </c>
      <c r="AB344">
        <v>0</v>
      </c>
      <c r="AC344">
        <v>0</v>
      </c>
      <c r="AD344">
        <v>1.0190999999999999</v>
      </c>
      <c r="AE344">
        <v>28.799410000000002</v>
      </c>
      <c r="AF344">
        <v>0</v>
      </c>
      <c r="AG344">
        <v>0</v>
      </c>
      <c r="AH344">
        <v>1.012087</v>
      </c>
      <c r="AI344">
        <v>28.413430000000002</v>
      </c>
      <c r="AJ344">
        <v>0</v>
      </c>
      <c r="AK344">
        <v>0</v>
      </c>
      <c r="AL344">
        <v>1.0054160000000001</v>
      </c>
      <c r="AM344">
        <v>28.266850000000002</v>
      </c>
      <c r="AN344">
        <v>0</v>
      </c>
      <c r="AO344">
        <v>0</v>
      </c>
      <c r="AP344">
        <v>0.99939080000000002</v>
      </c>
      <c r="AQ344">
        <v>28.982040000000001</v>
      </c>
      <c r="AR344">
        <v>0</v>
      </c>
      <c r="AS344">
        <v>0</v>
      </c>
      <c r="AT344">
        <v>0.99321079999999995</v>
      </c>
      <c r="AU344">
        <v>30.6236</v>
      </c>
      <c r="AV344">
        <v>0</v>
      </c>
      <c r="AW344">
        <v>0</v>
      </c>
      <c r="AX344">
        <v>0.98738130000000002</v>
      </c>
      <c r="AY344">
        <v>32.832569999999997</v>
      </c>
      <c r="AZ344">
        <v>0</v>
      </c>
      <c r="BA344">
        <v>0</v>
      </c>
      <c r="BB344">
        <v>0.98112440000000001</v>
      </c>
      <c r="BC344">
        <v>34.688479999999998</v>
      </c>
      <c r="BD344">
        <v>0</v>
      </c>
      <c r="BE344">
        <v>0</v>
      </c>
      <c r="BF344">
        <v>0.97485630000000001</v>
      </c>
      <c r="BG344">
        <v>35.316870000000002</v>
      </c>
      <c r="BH344">
        <v>0</v>
      </c>
      <c r="BI344">
        <v>0</v>
      </c>
      <c r="BJ344">
        <v>0.9685819</v>
      </c>
      <c r="BK344">
        <v>34.740549999999999</v>
      </c>
      <c r="BL344">
        <v>0</v>
      </c>
      <c r="BM344">
        <v>0</v>
      </c>
      <c r="BN344">
        <v>0.96242119999999998</v>
      </c>
      <c r="BO344">
        <v>33.827379999999998</v>
      </c>
      <c r="BP344">
        <v>0</v>
      </c>
      <c r="BQ344">
        <v>0</v>
      </c>
      <c r="BR344">
        <v>0.95672769999999996</v>
      </c>
      <c r="BS344">
        <v>33.09337</v>
      </c>
      <c r="BT344">
        <v>0</v>
      </c>
      <c r="BU344">
        <v>0</v>
      </c>
      <c r="BV344">
        <v>0.95117149999999995</v>
      </c>
      <c r="BW344">
        <v>33.140479999999997</v>
      </c>
      <c r="BX344">
        <v>0</v>
      </c>
      <c r="BY344">
        <v>0</v>
      </c>
      <c r="BZ344">
        <v>0.9458259</v>
      </c>
      <c r="CA344">
        <v>33.733229999999999</v>
      </c>
      <c r="CB344" s="1">
        <v>9.6526969999999994E-35</v>
      </c>
      <c r="CC344" s="1">
        <v>1.9867570000000001E-32</v>
      </c>
      <c r="CD344">
        <v>0.94084670000000004</v>
      </c>
      <c r="CE344">
        <v>34.56427</v>
      </c>
      <c r="CF344" s="1">
        <v>8.9154319999999998E-26</v>
      </c>
      <c r="CG344" s="1">
        <v>1.9016269999999999E-23</v>
      </c>
      <c r="CH344">
        <v>0.93611279999999997</v>
      </c>
      <c r="CI344">
        <v>34.787579999999998</v>
      </c>
      <c r="CJ344" s="1">
        <v>8.8521349999999995E-20</v>
      </c>
      <c r="CK344" s="1">
        <v>1.6240200000000001E-17</v>
      </c>
      <c r="CL344">
        <v>0.93173139999999999</v>
      </c>
      <c r="CM344">
        <v>34.399180000000001</v>
      </c>
      <c r="CN344" s="1">
        <v>6.1093130000000001E-15</v>
      </c>
      <c r="CO344" s="1">
        <v>1.3438190000000001E-12</v>
      </c>
      <c r="CP344">
        <v>0.927732</v>
      </c>
      <c r="CQ344">
        <v>33.429349999999999</v>
      </c>
      <c r="CR344" s="1">
        <v>1.228447E-11</v>
      </c>
      <c r="CS344" s="1">
        <v>2.885326E-9</v>
      </c>
      <c r="CT344">
        <v>0.92419989999999996</v>
      </c>
      <c r="CU344">
        <v>32.253660000000004</v>
      </c>
      <c r="CV344" s="1">
        <v>5.1057140000000002E-9</v>
      </c>
      <c r="CW344" s="1">
        <v>1.256448E-6</v>
      </c>
      <c r="CX344">
        <v>0.92122110000000001</v>
      </c>
      <c r="CY344">
        <v>31.550439999999998</v>
      </c>
      <c r="CZ344" s="1">
        <v>6.9746469999999995E-7</v>
      </c>
      <c r="DA344" s="1">
        <v>1.7832009999999999E-4</v>
      </c>
      <c r="DB344">
        <v>0.91853260000000003</v>
      </c>
      <c r="DC344">
        <v>31.956109999999999</v>
      </c>
      <c r="DD344" s="1">
        <v>4.0741310000000003E-5</v>
      </c>
      <c r="DE344" s="1">
        <v>1.0747659999999999E-2</v>
      </c>
      <c r="DF344">
        <v>0.91608049999999996</v>
      </c>
      <c r="DG344">
        <v>33.962240000000001</v>
      </c>
      <c r="DH344" s="1">
        <v>1.188045E-3</v>
      </c>
      <c r="DI344">
        <v>0.32182729999999998</v>
      </c>
      <c r="DJ344">
        <v>0.91360490000000005</v>
      </c>
      <c r="DK344">
        <v>37.78096</v>
      </c>
      <c r="DL344" s="1">
        <v>1.9203899999999999E-2</v>
      </c>
      <c r="DM344">
        <v>5.3269760000000002</v>
      </c>
      <c r="DN344">
        <v>0.91119000000000006</v>
      </c>
      <c r="DO344">
        <v>42.298389999999998</v>
      </c>
      <c r="DP344">
        <v>0.1859866</v>
      </c>
      <c r="DQ344">
        <v>52.725619999999999</v>
      </c>
      <c r="DR344">
        <v>0.90855909999999995</v>
      </c>
      <c r="DS344">
        <v>44.738399999999999</v>
      </c>
      <c r="DT344">
        <v>1.1483019999999999</v>
      </c>
      <c r="DU344">
        <v>332.07010000000002</v>
      </c>
      <c r="DV344">
        <v>0.90562529999999997</v>
      </c>
      <c r="DW344">
        <v>44.772410000000001</v>
      </c>
      <c r="DX344">
        <v>4.7573720000000002</v>
      </c>
      <c r="DY344">
        <v>1401.6210000000001</v>
      </c>
      <c r="DZ344">
        <v>0.90239349999999996</v>
      </c>
      <c r="EA344">
        <v>43.519410000000001</v>
      </c>
      <c r="EB344">
        <v>13.83173</v>
      </c>
      <c r="EC344">
        <v>4145.1750000000002</v>
      </c>
      <c r="ED344">
        <v>0.89880439999999995</v>
      </c>
      <c r="EE344">
        <v>42.140979999999999</v>
      </c>
      <c r="EF344">
        <v>29.311419999999998</v>
      </c>
      <c r="EG344">
        <v>8926.4030000000002</v>
      </c>
      <c r="EH344">
        <v>0.89484319999999995</v>
      </c>
      <c r="EI344">
        <v>41.2761</v>
      </c>
      <c r="EJ344">
        <v>46.856769999999997</v>
      </c>
      <c r="EK344">
        <v>14488.33</v>
      </c>
      <c r="EL344">
        <v>0.89048989999999995</v>
      </c>
      <c r="EM344">
        <v>41.648949999999999</v>
      </c>
      <c r="EN344">
        <v>58.29045</v>
      </c>
      <c r="EO344">
        <v>18285.900000000001</v>
      </c>
      <c r="EP344">
        <v>0.88582280000000002</v>
      </c>
      <c r="EQ344">
        <v>44.205219999999997</v>
      </c>
      <c r="ER344">
        <v>57.977969999999999</v>
      </c>
      <c r="ES344">
        <v>18452.650000000001</v>
      </c>
      <c r="ET344">
        <v>0.88078469999999998</v>
      </c>
      <c r="EU344">
        <v>47.441560000000003</v>
      </c>
      <c r="EV344">
        <v>47.297150000000002</v>
      </c>
      <c r="EW344">
        <v>15269.95</v>
      </c>
      <c r="EX344">
        <v>0.87564739999999996</v>
      </c>
      <c r="EY344">
        <v>48.5869</v>
      </c>
      <c r="EZ344">
        <v>32.405329999999999</v>
      </c>
      <c r="FA344">
        <v>10603.81</v>
      </c>
      <c r="FB344">
        <v>0.87065630000000005</v>
      </c>
      <c r="FC344">
        <v>48.058990000000001</v>
      </c>
      <c r="FD344">
        <v>19.0275</v>
      </c>
      <c r="FE344">
        <v>6307.06</v>
      </c>
      <c r="FF344">
        <v>0.86589419999999995</v>
      </c>
      <c r="FG344">
        <v>46.680320000000002</v>
      </c>
      <c r="FH344">
        <v>9.7485350000000004</v>
      </c>
      <c r="FI344">
        <v>3270.5830000000001</v>
      </c>
      <c r="FJ344">
        <v>0.86150400000000005</v>
      </c>
      <c r="FK344">
        <v>45.530589999999997</v>
      </c>
      <c r="FL344">
        <v>4.4313729999999998</v>
      </c>
      <c r="FM344">
        <v>1503.115</v>
      </c>
      <c r="FN344">
        <v>0.85745099999999996</v>
      </c>
      <c r="FO344">
        <v>45.395580000000002</v>
      </c>
      <c r="FP344">
        <v>1.8178719999999999</v>
      </c>
      <c r="FQ344">
        <v>622.63419999999996</v>
      </c>
      <c r="FR344">
        <v>0.85382670000000005</v>
      </c>
      <c r="FS344">
        <v>46.19341</v>
      </c>
      <c r="FT344">
        <v>0.68786939999999996</v>
      </c>
      <c r="FU344">
        <v>237.61019999999999</v>
      </c>
      <c r="FV344">
        <v>0.85061059999999999</v>
      </c>
      <c r="FW344">
        <v>48.087159999999997</v>
      </c>
      <c r="FX344">
        <v>0.2514343</v>
      </c>
      <c r="FY344">
        <v>87.227909999999994</v>
      </c>
      <c r="FZ344">
        <v>0.84788940000000002</v>
      </c>
      <c r="GA344">
        <v>49.650149999999996</v>
      </c>
      <c r="GB344" s="1">
        <v>9.9105209999999999E-2</v>
      </c>
      <c r="GC344">
        <v>34.232979999999998</v>
      </c>
      <c r="GD344">
        <v>0.84561229999999998</v>
      </c>
      <c r="GE344">
        <v>50.292929999999998</v>
      </c>
      <c r="GF344" s="1">
        <v>5.1211270000000003E-2</v>
      </c>
      <c r="GG344">
        <v>17.43018</v>
      </c>
      <c r="GH344">
        <v>0.84375080000000002</v>
      </c>
      <c r="GI344">
        <v>49.73836</v>
      </c>
      <c r="GJ344" s="1">
        <v>3.8003719999999998E-2</v>
      </c>
      <c r="GK344">
        <v>12.763439999999999</v>
      </c>
      <c r="GL344">
        <v>0.84228270000000005</v>
      </c>
      <c r="GM344">
        <v>48.47336</v>
      </c>
      <c r="GN344" s="1">
        <v>3.4884859999999997E-2</v>
      </c>
      <c r="GO344">
        <v>11.667529999999999</v>
      </c>
      <c r="GP344">
        <v>0.84113629999999995</v>
      </c>
      <c r="GQ344">
        <v>46.975050000000003</v>
      </c>
      <c r="GR344" s="1">
        <v>3.3880970000000003E-2</v>
      </c>
      <c r="GS344">
        <v>11.34126</v>
      </c>
      <c r="GT344">
        <v>0.84021319999999999</v>
      </c>
      <c r="GU344">
        <v>46.747120000000002</v>
      </c>
      <c r="GV344" s="1">
        <v>3.26889E-2</v>
      </c>
      <c r="GW344">
        <v>10.96585</v>
      </c>
      <c r="GX344">
        <v>0.83951180000000003</v>
      </c>
      <c r="GY344">
        <v>47.646680000000003</v>
      </c>
      <c r="GZ344" s="1">
        <v>3.0808229999999999E-2</v>
      </c>
      <c r="HA344">
        <v>10.35923</v>
      </c>
      <c r="HB344">
        <v>0.83900079999999999</v>
      </c>
      <c r="HC344">
        <v>49.865130000000001</v>
      </c>
      <c r="HD344">
        <v>2.8258120000000001E-2</v>
      </c>
      <c r="HE344">
        <v>9.5213859999999997</v>
      </c>
      <c r="HF344">
        <v>0.83863659999999995</v>
      </c>
      <c r="HG344">
        <v>51.971269999999997</v>
      </c>
      <c r="HH344" s="1">
        <v>2.5155090000000001E-2</v>
      </c>
      <c r="HI344">
        <v>8.4939140000000002</v>
      </c>
      <c r="HJ344">
        <v>0.8383408</v>
      </c>
      <c r="HK344">
        <v>52.655239999999999</v>
      </c>
      <c r="HL344" s="1">
        <v>2.1686750000000001E-2</v>
      </c>
      <c r="HM344">
        <v>7.3378199999999998</v>
      </c>
      <c r="HN344">
        <v>0.83812310000000001</v>
      </c>
      <c r="HO344">
        <v>52.268880000000003</v>
      </c>
      <c r="HP344" s="1">
        <v>1.811718E-2</v>
      </c>
      <c r="HQ344">
        <v>6.1408399999999999</v>
      </c>
      <c r="HR344">
        <v>0.83795390000000003</v>
      </c>
      <c r="HS344">
        <v>50.826140000000002</v>
      </c>
      <c r="HT344" s="1">
        <v>1.4755320000000001E-2</v>
      </c>
      <c r="HU344">
        <v>5.0076859999999996</v>
      </c>
      <c r="HV344">
        <v>0.83782809999999996</v>
      </c>
      <c r="HW344">
        <v>49.397030000000001</v>
      </c>
      <c r="HX344" s="1">
        <v>1.186618E-2</v>
      </c>
      <c r="HY344">
        <v>4.0289979999999996</v>
      </c>
      <c r="HZ344">
        <v>0.83775429999999995</v>
      </c>
      <c r="IA344">
        <v>49.273560000000003</v>
      </c>
      <c r="IB344" s="1">
        <v>9.5890430000000002E-3</v>
      </c>
      <c r="IC344">
        <v>3.2541229999999999</v>
      </c>
      <c r="ID344">
        <v>0.83767159999999996</v>
      </c>
      <c r="IE344">
        <v>51.44417</v>
      </c>
      <c r="IF344" s="1">
        <v>7.9198020000000001E-3</v>
      </c>
      <c r="IG344">
        <v>2.6840290000000002</v>
      </c>
      <c r="IH344">
        <v>0.83761600000000003</v>
      </c>
      <c r="II344">
        <v>55.518610000000002</v>
      </c>
      <c r="IJ344" s="1">
        <v>6.7550099999999997E-3</v>
      </c>
      <c r="IK344">
        <v>2.2856269999999999</v>
      </c>
      <c r="IL344">
        <v>0.83755239999999997</v>
      </c>
      <c r="IM344">
        <v>58.756720000000001</v>
      </c>
      <c r="IN344" s="1">
        <v>5.9602880000000002E-3</v>
      </c>
      <c r="IO344">
        <v>2.0134919999999998</v>
      </c>
      <c r="IP344">
        <v>0.83749229999999997</v>
      </c>
      <c r="IQ344">
        <v>59.987220000000001</v>
      </c>
      <c r="IR344" s="1">
        <v>5.4088449999999998E-3</v>
      </c>
      <c r="IS344">
        <v>1.8251839999999999</v>
      </c>
      <c r="IT344">
        <v>0.83744540000000001</v>
      </c>
      <c r="IU344">
        <v>59.440429999999999</v>
      </c>
      <c r="IV344" s="1">
        <v>5.0089189999999997E-3</v>
      </c>
      <c r="IW344">
        <v>1.6888190000000001</v>
      </c>
      <c r="IX344">
        <v>0.83740910000000002</v>
      </c>
      <c r="IY344">
        <v>57.93862</v>
      </c>
      <c r="IZ344" s="1">
        <v>4.6979559999999997E-3</v>
      </c>
      <c r="JA344">
        <v>1.5832759999999999</v>
      </c>
      <c r="JB344">
        <v>0.83737110000000003</v>
      </c>
      <c r="JC344">
        <v>56.031419999999997</v>
      </c>
      <c r="JD344" s="1">
        <v>4.4400259999999997E-3</v>
      </c>
      <c r="JE344">
        <v>1.496076</v>
      </c>
      <c r="JF344">
        <v>0.83732030000000002</v>
      </c>
      <c r="JG344">
        <v>54.944980000000001</v>
      </c>
      <c r="JH344" s="1">
        <v>4.2157719999999996E-3</v>
      </c>
      <c r="JI344">
        <v>1.420226</v>
      </c>
      <c r="JJ344">
        <v>0.83728809999999998</v>
      </c>
      <c r="JK344">
        <v>54.245310000000003</v>
      </c>
      <c r="JL344" s="1">
        <v>4.0108440000000004E-3</v>
      </c>
      <c r="JM344">
        <v>1.351918</v>
      </c>
      <c r="JN344">
        <v>0.83722479999999999</v>
      </c>
      <c r="JO344">
        <v>53.833460000000002</v>
      </c>
      <c r="JP344" s="1">
        <v>3.8146930000000001E-3</v>
      </c>
      <c r="JQ344">
        <v>1.2891140000000001</v>
      </c>
      <c r="JR344">
        <v>0.83720119999999998</v>
      </c>
      <c r="JS344">
        <v>53.006270000000001</v>
      </c>
      <c r="JT344" s="1">
        <v>3.6323739999999998E-3</v>
      </c>
      <c r="JU344">
        <v>1.2305740000000001</v>
      </c>
      <c r="JV344">
        <v>0.83717339999999996</v>
      </c>
      <c r="JW344">
        <v>52.200510000000001</v>
      </c>
      <c r="JX344" s="1">
        <v>3.4618940000000001E-3</v>
      </c>
      <c r="JY344">
        <v>1.1756660000000001</v>
      </c>
      <c r="JZ344">
        <v>0.83712129999999996</v>
      </c>
      <c r="KA344">
        <v>51.399230000000003</v>
      </c>
      <c r="KB344" s="1">
        <v>3.3022260000000001E-3</v>
      </c>
      <c r="KC344">
        <v>1.123961</v>
      </c>
      <c r="KD344">
        <v>0.83709520000000004</v>
      </c>
      <c r="KE344">
        <v>50.025390000000002</v>
      </c>
      <c r="KF344" s="1">
        <v>3.1520739999999999E-3</v>
      </c>
      <c r="KG344">
        <v>1.075161</v>
      </c>
      <c r="KH344">
        <v>0.83706610000000004</v>
      </c>
      <c r="KI344">
        <v>48.344819999999999</v>
      </c>
      <c r="KJ344" s="1">
        <v>3.0108259999999999E-3</v>
      </c>
      <c r="KK344">
        <v>1.0290680000000001</v>
      </c>
      <c r="KL344">
        <v>0.83702869999999996</v>
      </c>
      <c r="KM344">
        <v>48.167900000000003</v>
      </c>
      <c r="KN344" s="1">
        <v>2.877611E-3</v>
      </c>
      <c r="KO344">
        <v>0.9854541</v>
      </c>
      <c r="KP344">
        <v>0.83700140000000001</v>
      </c>
      <c r="KQ344">
        <v>50.386830000000003</v>
      </c>
      <c r="KR344" s="1">
        <v>2.7517739999999998E-3</v>
      </c>
      <c r="KS344">
        <v>0.94417410000000002</v>
      </c>
      <c r="KT344">
        <v>0.83696009999999998</v>
      </c>
      <c r="KU344">
        <v>54.581299999999999</v>
      </c>
      <c r="KV344" s="1">
        <v>2.6328760000000001E-3</v>
      </c>
      <c r="KW344">
        <v>0.90498959999999995</v>
      </c>
      <c r="KX344">
        <v>0.83691749999999998</v>
      </c>
      <c r="KY344">
        <v>58.040170000000003</v>
      </c>
      <c r="KZ344" s="1">
        <v>2.5202430000000001E-3</v>
      </c>
      <c r="LA344">
        <v>0.86780860000000004</v>
      </c>
      <c r="LB344">
        <v>0.83690039999999999</v>
      </c>
      <c r="LC344">
        <v>58.730440000000002</v>
      </c>
      <c r="LD344" s="1">
        <v>2.4138509999999998E-3</v>
      </c>
      <c r="LE344">
        <v>0.83248409999999995</v>
      </c>
      <c r="LF344">
        <v>0.83683689999999999</v>
      </c>
      <c r="LG344">
        <v>57.591749999999998</v>
      </c>
      <c r="LH344" s="1">
        <v>2.3128070000000001E-3</v>
      </c>
      <c r="LI344">
        <v>0.79895749999999999</v>
      </c>
      <c r="LJ344">
        <v>0.83684340000000002</v>
      </c>
      <c r="LK344">
        <v>55.826070000000001</v>
      </c>
      <c r="LL344" s="1">
        <v>2.217222E-3</v>
      </c>
      <c r="LM344">
        <v>0.76707179999999997</v>
      </c>
      <c r="LN344">
        <v>0.83681879999999997</v>
      </c>
      <c r="LO344">
        <v>53.863689999999998</v>
      </c>
      <c r="LP344" s="1">
        <v>2.1266449999999999E-3</v>
      </c>
      <c r="LQ344">
        <v>0.73683600000000005</v>
      </c>
      <c r="LR344">
        <v>0.83676159999999999</v>
      </c>
      <c r="LS344">
        <v>52.371479999999998</v>
      </c>
      <c r="LT344" s="1">
        <v>2.0407749999999999E-3</v>
      </c>
      <c r="LU344">
        <v>0.70807620000000004</v>
      </c>
      <c r="LV344">
        <v>0.83671309999999999</v>
      </c>
      <c r="LW344">
        <v>52.050170000000001</v>
      </c>
      <c r="LX344" s="1">
        <v>1.9589730000000001E-3</v>
      </c>
      <c r="LY344">
        <v>0.68065710000000001</v>
      </c>
      <c r="LZ344">
        <v>0.83666770000000001</v>
      </c>
      <c r="MA344">
        <v>52.51641</v>
      </c>
      <c r="MB344" s="1">
        <v>1.881092E-3</v>
      </c>
      <c r="MC344">
        <v>0.65449069999999998</v>
      </c>
      <c r="MD344">
        <v>0.83664570000000005</v>
      </c>
      <c r="ME344">
        <v>53.357190000000003</v>
      </c>
      <c r="MF344" s="1">
        <v>1.806818E-3</v>
      </c>
      <c r="MG344">
        <v>0.62951460000000004</v>
      </c>
      <c r="MH344">
        <v>0.83658109999999997</v>
      </c>
      <c r="MI344">
        <v>53.13852</v>
      </c>
      <c r="MJ344" s="1">
        <v>1.7359160000000001E-3</v>
      </c>
      <c r="MK344">
        <v>0.60566969999999998</v>
      </c>
      <c r="ML344">
        <v>0.83653339999999998</v>
      </c>
      <c r="MM344">
        <v>51.95346</v>
      </c>
      <c r="MN344" s="1">
        <v>1.6680289999999999E-3</v>
      </c>
      <c r="MO344">
        <v>0.58289049999999998</v>
      </c>
      <c r="MP344">
        <v>0.83651149999999996</v>
      </c>
      <c r="MQ344">
        <v>50.322699999999998</v>
      </c>
      <c r="MR344" s="1">
        <v>1.603269E-3</v>
      </c>
      <c r="MS344">
        <v>0.56112229999999996</v>
      </c>
      <c r="MT344">
        <v>0.836476</v>
      </c>
      <c r="MU344">
        <v>48.512090000000001</v>
      </c>
      <c r="MV344" s="1">
        <v>1.5412749999999999E-3</v>
      </c>
      <c r="MW344">
        <v>0.54027429999999999</v>
      </c>
      <c r="MX344">
        <v>0.83643109999999998</v>
      </c>
      <c r="MY344">
        <v>47.958860000000001</v>
      </c>
      <c r="MZ344" s="1">
        <v>1.482302E-3</v>
      </c>
      <c r="NA344">
        <v>0.52035290000000001</v>
      </c>
      <c r="NB344">
        <v>0.83638670000000004</v>
      </c>
      <c r="NC344">
        <v>48.42436</v>
      </c>
      <c r="ND344" s="1">
        <v>1.4259539999999999E-3</v>
      </c>
      <c r="NE344">
        <v>0.50129469999999998</v>
      </c>
      <c r="NF344">
        <v>0.83633939999999996</v>
      </c>
      <c r="NG344">
        <v>50.348869999999998</v>
      </c>
      <c r="NH344" s="1">
        <v>1.3720360000000001E-3</v>
      </c>
      <c r="NI344">
        <v>0.48305510000000002</v>
      </c>
      <c r="NJ344">
        <v>0.83631390000000005</v>
      </c>
      <c r="NK344">
        <v>53.408589999999997</v>
      </c>
      <c r="NL344" s="1">
        <v>1.3203990000000001E-3</v>
      </c>
      <c r="NM344">
        <v>0.46553870000000003</v>
      </c>
      <c r="NN344">
        <v>0.8362522</v>
      </c>
      <c r="NO344">
        <v>54.94097</v>
      </c>
      <c r="NP344" s="1">
        <v>1.271033E-3</v>
      </c>
      <c r="NQ344">
        <v>0.44875150000000003</v>
      </c>
      <c r="NR344">
        <v>0.8362269</v>
      </c>
      <c r="NS344">
        <v>54.25217</v>
      </c>
      <c r="NT344" s="1">
        <v>1.2237719999999999E-3</v>
      </c>
      <c r="NU344">
        <v>0.4326622</v>
      </c>
      <c r="NV344">
        <v>0.83620419999999995</v>
      </c>
      <c r="NW344">
        <v>52.269280000000002</v>
      </c>
      <c r="NX344" s="1">
        <v>1.178557E-3</v>
      </c>
      <c r="NY344">
        <v>0.4172206</v>
      </c>
      <c r="NZ344">
        <v>0.83614770000000005</v>
      </c>
      <c r="OA344">
        <v>50.332639999999998</v>
      </c>
      <c r="OB344" s="1">
        <v>1.1355289999999999E-3</v>
      </c>
      <c r="OC344">
        <v>0.40245379999999997</v>
      </c>
      <c r="OD344">
        <v>0.83609219999999995</v>
      </c>
      <c r="OE344">
        <v>49.523339999999997</v>
      </c>
      <c r="OF344" s="1">
        <v>1.094434E-3</v>
      </c>
      <c r="OG344">
        <v>0.38830160000000002</v>
      </c>
      <c r="OH344">
        <v>0.83603689999999997</v>
      </c>
      <c r="OI344">
        <v>48.380139999999997</v>
      </c>
      <c r="OJ344" s="1">
        <v>1.0551460000000001E-3</v>
      </c>
      <c r="OK344">
        <v>0.37473529999999999</v>
      </c>
    </row>
    <row r="345" spans="1:401" x14ac:dyDescent="0.35">
      <c r="A345">
        <v>351</v>
      </c>
      <c r="B345" t="s">
        <v>4</v>
      </c>
      <c r="C345" t="s">
        <v>181</v>
      </c>
      <c r="D345" t="s">
        <v>351</v>
      </c>
      <c r="E345">
        <v>594.50930000000005</v>
      </c>
      <c r="F345">
        <v>1.0854630000000001</v>
      </c>
      <c r="G345">
        <v>27.585699999999999</v>
      </c>
      <c r="H345">
        <v>0</v>
      </c>
      <c r="I345">
        <v>0</v>
      </c>
      <c r="J345">
        <v>1.070379</v>
      </c>
      <c r="K345">
        <v>27.521350000000002</v>
      </c>
      <c r="L345">
        <v>0</v>
      </c>
      <c r="M345">
        <v>0</v>
      </c>
      <c r="N345">
        <v>1.0556950000000001</v>
      </c>
      <c r="O345">
        <v>27.397410000000001</v>
      </c>
      <c r="P345">
        <v>0</v>
      </c>
      <c r="Q345">
        <v>0</v>
      </c>
      <c r="R345">
        <v>1.0412060000000001</v>
      </c>
      <c r="S345">
        <v>27.9544</v>
      </c>
      <c r="T345">
        <v>0</v>
      </c>
      <c r="U345">
        <v>0</v>
      </c>
      <c r="V345">
        <v>1.0265470000000001</v>
      </c>
      <c r="W345">
        <v>28.737829999999999</v>
      </c>
      <c r="X345">
        <v>0</v>
      </c>
      <c r="Y345">
        <v>0</v>
      </c>
      <c r="Z345">
        <v>1.0124519999999999</v>
      </c>
      <c r="AA345">
        <v>29.081520000000001</v>
      </c>
      <c r="AB345">
        <v>0</v>
      </c>
      <c r="AC345">
        <v>0</v>
      </c>
      <c r="AD345">
        <v>1.0000180000000001</v>
      </c>
      <c r="AE345">
        <v>28.782859999999999</v>
      </c>
      <c r="AF345">
        <v>0</v>
      </c>
      <c r="AG345">
        <v>0</v>
      </c>
      <c r="AH345">
        <v>0.98841259999999997</v>
      </c>
      <c r="AI345">
        <v>28.387060000000002</v>
      </c>
      <c r="AJ345">
        <v>0</v>
      </c>
      <c r="AK345">
        <v>0</v>
      </c>
      <c r="AL345">
        <v>0.97703700000000004</v>
      </c>
      <c r="AM345">
        <v>28.258019999999998</v>
      </c>
      <c r="AN345">
        <v>0</v>
      </c>
      <c r="AO345">
        <v>0</v>
      </c>
      <c r="AP345">
        <v>0.96599570000000001</v>
      </c>
      <c r="AQ345">
        <v>29.002479999999998</v>
      </c>
      <c r="AR345">
        <v>0</v>
      </c>
      <c r="AS345">
        <v>0</v>
      </c>
      <c r="AT345">
        <v>0.95514449999999995</v>
      </c>
      <c r="AU345">
        <v>30.62002</v>
      </c>
      <c r="AV345">
        <v>0</v>
      </c>
      <c r="AW345">
        <v>0</v>
      </c>
      <c r="AX345">
        <v>0.94479820000000003</v>
      </c>
      <c r="AY345">
        <v>32.827640000000002</v>
      </c>
      <c r="AZ345">
        <v>0</v>
      </c>
      <c r="BA345">
        <v>0</v>
      </c>
      <c r="BB345">
        <v>0.93457449999999997</v>
      </c>
      <c r="BC345">
        <v>34.664499999999997</v>
      </c>
      <c r="BD345">
        <v>0</v>
      </c>
      <c r="BE345">
        <v>0</v>
      </c>
      <c r="BF345">
        <v>0.92511750000000004</v>
      </c>
      <c r="BG345">
        <v>35.288939999999997</v>
      </c>
      <c r="BH345">
        <v>0</v>
      </c>
      <c r="BI345">
        <v>0</v>
      </c>
      <c r="BJ345">
        <v>0.91583460000000005</v>
      </c>
      <c r="BK345">
        <v>34.764710000000001</v>
      </c>
      <c r="BL345">
        <v>0</v>
      </c>
      <c r="BM345">
        <v>0</v>
      </c>
      <c r="BN345">
        <v>0.90675079999999997</v>
      </c>
      <c r="BO345">
        <v>33.859780000000001</v>
      </c>
      <c r="BP345">
        <v>0</v>
      </c>
      <c r="BQ345">
        <v>0</v>
      </c>
      <c r="BR345">
        <v>0.89819830000000001</v>
      </c>
      <c r="BS345">
        <v>33.118090000000002</v>
      </c>
      <c r="BT345">
        <v>0</v>
      </c>
      <c r="BU345">
        <v>0</v>
      </c>
      <c r="BV345">
        <v>0.88985959999999997</v>
      </c>
      <c r="BW345">
        <v>33.179670000000002</v>
      </c>
      <c r="BX345">
        <v>0</v>
      </c>
      <c r="BY345">
        <v>0</v>
      </c>
      <c r="BZ345">
        <v>0.88183590000000001</v>
      </c>
      <c r="CA345">
        <v>33.712820000000001</v>
      </c>
      <c r="CB345" s="1">
        <v>1.6640859999999999E-35</v>
      </c>
      <c r="CC345" s="1">
        <v>2.8853170000000001E-33</v>
      </c>
      <c r="CD345">
        <v>0.87408750000000002</v>
      </c>
      <c r="CE345">
        <v>34.56832</v>
      </c>
      <c r="CF345" s="1">
        <v>4.1828040000000002E-26</v>
      </c>
      <c r="CG345" s="1">
        <v>6.7962809999999998E-24</v>
      </c>
      <c r="CH345">
        <v>0.86671169999999997</v>
      </c>
      <c r="CI345">
        <v>34.770180000000003</v>
      </c>
      <c r="CJ345" s="1">
        <v>2.6467569999999999E-20</v>
      </c>
      <c r="CK345" s="1">
        <v>3.8353180000000004E-18</v>
      </c>
      <c r="CL345">
        <v>0.85988960000000003</v>
      </c>
      <c r="CM345">
        <v>34.428080000000001</v>
      </c>
      <c r="CN345" s="1">
        <v>3.0001289999999999E-15</v>
      </c>
      <c r="CO345" s="1">
        <v>5.1058269999999997E-13</v>
      </c>
      <c r="CP345">
        <v>0.85360999999999998</v>
      </c>
      <c r="CQ345">
        <v>33.504069999999999</v>
      </c>
      <c r="CR345" s="1">
        <v>6.9670799999999998E-12</v>
      </c>
      <c r="CS345" s="1">
        <v>1.262057E-9</v>
      </c>
      <c r="CT345">
        <v>0.84802569999999999</v>
      </c>
      <c r="CU345">
        <v>32.31926</v>
      </c>
      <c r="CV345" s="1">
        <v>3.180508E-9</v>
      </c>
      <c r="CW345" s="1">
        <v>6.0239880000000004E-7</v>
      </c>
      <c r="CX345">
        <v>0.84326820000000002</v>
      </c>
      <c r="CY345">
        <v>31.607610000000001</v>
      </c>
      <c r="CZ345" s="1">
        <v>4.6741059999999998E-7</v>
      </c>
      <c r="DA345" s="1">
        <v>9.1935160000000004E-5</v>
      </c>
      <c r="DB345">
        <v>0.83899559999999995</v>
      </c>
      <c r="DC345">
        <v>31.993079999999999</v>
      </c>
      <c r="DD345" s="1">
        <v>2.9005290000000001E-5</v>
      </c>
      <c r="DE345" s="1">
        <v>5.8878890000000003E-3</v>
      </c>
      <c r="DF345">
        <v>0.83516120000000005</v>
      </c>
      <c r="DG345">
        <v>33.943179999999998</v>
      </c>
      <c r="DH345" s="1">
        <v>8.9132480000000004E-4</v>
      </c>
      <c r="DI345">
        <v>0.1859276</v>
      </c>
      <c r="DJ345">
        <v>0.83149390000000001</v>
      </c>
      <c r="DK345">
        <v>37.735669999999999</v>
      </c>
      <c r="DL345" s="1">
        <v>1.509388E-2</v>
      </c>
      <c r="DM345">
        <v>3.2276210000000001</v>
      </c>
      <c r="DN345">
        <v>0.82791579999999998</v>
      </c>
      <c r="DO345">
        <v>42.209209999999999</v>
      </c>
      <c r="DP345">
        <v>0.15245339999999999</v>
      </c>
      <c r="DQ345">
        <v>33.365270000000002</v>
      </c>
      <c r="DR345">
        <v>0.82415459999999996</v>
      </c>
      <c r="DS345">
        <v>44.590209999999999</v>
      </c>
      <c r="DT345">
        <v>0.97790100000000002</v>
      </c>
      <c r="DU345">
        <v>218.69550000000001</v>
      </c>
      <c r="DV345">
        <v>0.82007739999999996</v>
      </c>
      <c r="DW345">
        <v>44.765700000000002</v>
      </c>
      <c r="DX345">
        <v>4.1950750000000001</v>
      </c>
      <c r="DY345">
        <v>957.67650000000003</v>
      </c>
      <c r="DZ345">
        <v>0.81566130000000003</v>
      </c>
      <c r="EA345">
        <v>43.598709999999997</v>
      </c>
      <c r="EB345">
        <v>12.59233</v>
      </c>
      <c r="EC345">
        <v>2930.3539999999998</v>
      </c>
      <c r="ED345">
        <v>0.81080289999999999</v>
      </c>
      <c r="EE345">
        <v>42.231749999999998</v>
      </c>
      <c r="EF345">
        <v>27.476330000000001</v>
      </c>
      <c r="EG345">
        <v>6512.6120000000001</v>
      </c>
      <c r="EH345">
        <v>0.80547650000000004</v>
      </c>
      <c r="EI345">
        <v>41.400660000000002</v>
      </c>
      <c r="EJ345">
        <v>45.115969999999997</v>
      </c>
      <c r="EK345">
        <v>10884.31</v>
      </c>
      <c r="EL345">
        <v>0.799651</v>
      </c>
      <c r="EM345">
        <v>41.740169999999999</v>
      </c>
      <c r="EN345">
        <v>57.508929999999999</v>
      </c>
      <c r="EO345">
        <v>14113.45</v>
      </c>
      <c r="EP345">
        <v>0.79338880000000001</v>
      </c>
      <c r="EQ345">
        <v>44.21264</v>
      </c>
      <c r="ER345">
        <v>58.503070000000001</v>
      </c>
      <c r="ES345">
        <v>14604.55</v>
      </c>
      <c r="ET345">
        <v>0.78672149999999996</v>
      </c>
      <c r="EU345">
        <v>47.376550000000002</v>
      </c>
      <c r="EV345">
        <v>48.717080000000003</v>
      </c>
      <c r="EW345">
        <v>12371.42</v>
      </c>
      <c r="EX345">
        <v>0.77987680000000004</v>
      </c>
      <c r="EY345">
        <v>48.471699999999998</v>
      </c>
      <c r="EZ345">
        <v>34.007080000000002</v>
      </c>
      <c r="FA345">
        <v>8778.3029999999999</v>
      </c>
      <c r="FB345">
        <v>0.77326150000000005</v>
      </c>
      <c r="FC345">
        <v>48.074440000000003</v>
      </c>
      <c r="FD345">
        <v>20.31223</v>
      </c>
      <c r="FE345">
        <v>5326.6130000000003</v>
      </c>
      <c r="FF345">
        <v>0.76695440000000004</v>
      </c>
      <c r="FG345">
        <v>46.746119999999998</v>
      </c>
      <c r="FH345">
        <v>10.570399999999999</v>
      </c>
      <c r="FI345">
        <v>2813.826</v>
      </c>
      <c r="FJ345">
        <v>0.76107400000000003</v>
      </c>
      <c r="FK345">
        <v>45.6083</v>
      </c>
      <c r="FL345">
        <v>4.8729769999999997</v>
      </c>
      <c r="FM345">
        <v>1315.318</v>
      </c>
      <c r="FN345">
        <v>0.75569459999999999</v>
      </c>
      <c r="FO345">
        <v>45.515500000000003</v>
      </c>
      <c r="FP345">
        <v>2.023622</v>
      </c>
      <c r="FQ345">
        <v>553.07719999999995</v>
      </c>
      <c r="FR345">
        <v>0.75089479999999997</v>
      </c>
      <c r="FS345">
        <v>46.240130000000001</v>
      </c>
      <c r="FT345">
        <v>0.77274149999999997</v>
      </c>
      <c r="FU345">
        <v>213.5412</v>
      </c>
      <c r="FV345">
        <v>0.7466817</v>
      </c>
      <c r="FW345">
        <v>48.030929999999998</v>
      </c>
      <c r="FX345">
        <v>0.28289039999999999</v>
      </c>
      <c r="FY345">
        <v>78.663790000000006</v>
      </c>
      <c r="FZ345">
        <v>0.74311819999999995</v>
      </c>
      <c r="GA345">
        <v>49.525100000000002</v>
      </c>
      <c r="GB345">
        <v>0.1096314</v>
      </c>
      <c r="GC345">
        <v>30.356660000000002</v>
      </c>
      <c r="GD345">
        <v>0.74013070000000003</v>
      </c>
      <c r="GE345">
        <v>50.195869999999999</v>
      </c>
      <c r="GF345" s="1">
        <v>5.4347050000000001E-2</v>
      </c>
      <c r="GG345">
        <v>14.764950000000001</v>
      </c>
      <c r="GH345">
        <v>0.73773029999999995</v>
      </c>
      <c r="GI345">
        <v>49.701779999999999</v>
      </c>
      <c r="GJ345" s="1">
        <v>3.8800399999999999E-2</v>
      </c>
      <c r="GK345">
        <v>10.3315</v>
      </c>
      <c r="GL345">
        <v>0.73580829999999997</v>
      </c>
      <c r="GM345">
        <v>48.519509999999997</v>
      </c>
      <c r="GN345" s="1">
        <v>3.506364E-2</v>
      </c>
      <c r="GO345">
        <v>9.2641010000000001</v>
      </c>
      <c r="GP345">
        <v>0.73431570000000002</v>
      </c>
      <c r="GQ345">
        <v>47.080939999999998</v>
      </c>
      <c r="GR345" s="1">
        <v>3.3980179999999999E-2</v>
      </c>
      <c r="GS345">
        <v>8.9779280000000004</v>
      </c>
      <c r="GT345">
        <v>0.7331375</v>
      </c>
      <c r="GU345">
        <v>46.910719999999998</v>
      </c>
      <c r="GV345" s="1">
        <v>3.2850240000000003E-2</v>
      </c>
      <c r="GW345">
        <v>8.6998230000000003</v>
      </c>
      <c r="GX345">
        <v>0.73226409999999997</v>
      </c>
      <c r="GY345">
        <v>47.72025</v>
      </c>
      <c r="GZ345" s="1">
        <v>3.105306E-2</v>
      </c>
      <c r="HA345">
        <v>8.2467419999999994</v>
      </c>
      <c r="HB345">
        <v>0.73160930000000002</v>
      </c>
      <c r="HC345">
        <v>49.875480000000003</v>
      </c>
      <c r="HD345" s="1">
        <v>2.8576879999999999E-2</v>
      </c>
      <c r="HE345">
        <v>7.6087369999999996</v>
      </c>
      <c r="HF345">
        <v>0.73112299999999997</v>
      </c>
      <c r="HG345">
        <v>51.897829999999999</v>
      </c>
      <c r="HH345" s="1">
        <v>2.5531269999999998E-2</v>
      </c>
      <c r="HI345">
        <v>6.8158180000000002</v>
      </c>
      <c r="HJ345">
        <v>0.73076940000000001</v>
      </c>
      <c r="HK345">
        <v>52.524920000000002</v>
      </c>
      <c r="HL345" s="1">
        <v>2.2095159999999999E-2</v>
      </c>
      <c r="HM345">
        <v>5.9137560000000002</v>
      </c>
      <c r="HN345">
        <v>0.73052609999999996</v>
      </c>
      <c r="HO345">
        <v>52.246130000000001</v>
      </c>
      <c r="HP345" s="1">
        <v>1.8523850000000001E-2</v>
      </c>
      <c r="HQ345">
        <v>4.969462</v>
      </c>
      <c r="HR345">
        <v>0.73031619999999997</v>
      </c>
      <c r="HS345">
        <v>50.878970000000002</v>
      </c>
      <c r="HT345" s="1">
        <v>1.5124500000000001E-2</v>
      </c>
      <c r="HU345">
        <v>4.0646880000000003</v>
      </c>
      <c r="HV345">
        <v>0.73018430000000001</v>
      </c>
      <c r="HW345">
        <v>49.506659999999997</v>
      </c>
      <c r="HX345">
        <v>1.2171990000000001E-2</v>
      </c>
      <c r="HY345">
        <v>3.2736499999999999</v>
      </c>
      <c r="HZ345">
        <v>0.73007699999999998</v>
      </c>
      <c r="IA345">
        <v>49.450600000000001</v>
      </c>
      <c r="IB345" s="1">
        <v>9.8225410000000006E-3</v>
      </c>
      <c r="IC345">
        <v>2.640466</v>
      </c>
      <c r="ID345">
        <v>0.72999130000000001</v>
      </c>
      <c r="IE345">
        <v>51.559019999999997</v>
      </c>
      <c r="IF345" s="1">
        <v>8.0866949999999996E-3</v>
      </c>
      <c r="IG345">
        <v>2.1702699999999999</v>
      </c>
      <c r="IH345">
        <v>0.72992840000000003</v>
      </c>
      <c r="II345">
        <v>55.483429999999998</v>
      </c>
      <c r="IJ345" s="1">
        <v>6.8697749999999998E-3</v>
      </c>
      <c r="IK345">
        <v>1.8398490000000001</v>
      </c>
      <c r="IL345">
        <v>0.72987729999999995</v>
      </c>
      <c r="IM345">
        <v>58.582329999999999</v>
      </c>
      <c r="IN345" s="1">
        <v>6.0387710000000001E-3</v>
      </c>
      <c r="IO345">
        <v>1.6138079999999999</v>
      </c>
      <c r="IP345">
        <v>0.72983279999999995</v>
      </c>
      <c r="IQ345">
        <v>59.841850000000001</v>
      </c>
      <c r="IR345" s="1">
        <v>5.4640380000000001E-3</v>
      </c>
      <c r="IS345">
        <v>1.4579439999999999</v>
      </c>
      <c r="IT345">
        <v>0.72978319999999997</v>
      </c>
      <c r="IU345">
        <v>59.394260000000003</v>
      </c>
      <c r="IV345" s="1">
        <v>5.0500969999999999E-3</v>
      </c>
      <c r="IW345">
        <v>1.3459399999999999</v>
      </c>
      <c r="IX345">
        <v>0.72974530000000004</v>
      </c>
      <c r="IY345">
        <v>57.988039999999998</v>
      </c>
      <c r="IZ345" s="1">
        <v>4.7308250000000001E-3</v>
      </c>
      <c r="JA345">
        <v>1.260041</v>
      </c>
      <c r="JB345">
        <v>0.72971249999999999</v>
      </c>
      <c r="JC345">
        <v>56.171880000000002</v>
      </c>
      <c r="JD345" s="1">
        <v>4.4679029999999996E-3</v>
      </c>
      <c r="JE345">
        <v>1.189667</v>
      </c>
      <c r="JF345">
        <v>0.72968980000000006</v>
      </c>
      <c r="JG345">
        <v>55.159280000000003</v>
      </c>
      <c r="JH345" s="1">
        <v>4.2404879999999997E-3</v>
      </c>
      <c r="JI345">
        <v>1.1287830000000001</v>
      </c>
      <c r="JJ345">
        <v>0.72965069999999999</v>
      </c>
      <c r="JK345">
        <v>54.33614</v>
      </c>
      <c r="JL345" s="1">
        <v>4.0333239999999996E-3</v>
      </c>
      <c r="JM345">
        <v>1.074201</v>
      </c>
      <c r="JN345">
        <v>0.72961390000000004</v>
      </c>
      <c r="JO345">
        <v>53.865679999999998</v>
      </c>
      <c r="JP345" s="1">
        <v>3.8354460000000002E-3</v>
      </c>
      <c r="JQ345">
        <v>1.0241020000000001</v>
      </c>
      <c r="JR345">
        <v>0.72960599999999998</v>
      </c>
      <c r="JS345">
        <v>53.021099999999997</v>
      </c>
      <c r="JT345" s="1">
        <v>3.6517730000000001E-3</v>
      </c>
      <c r="JU345">
        <v>0.97749350000000002</v>
      </c>
      <c r="JV345">
        <v>0.72954649999999999</v>
      </c>
      <c r="JW345">
        <v>52.196919999999999</v>
      </c>
      <c r="JX345" s="1">
        <v>3.480047E-3</v>
      </c>
      <c r="JY345">
        <v>0.93379440000000002</v>
      </c>
      <c r="JZ345">
        <v>0.72953250000000003</v>
      </c>
      <c r="KA345">
        <v>51.41939</v>
      </c>
      <c r="KB345" s="1">
        <v>3.3193300000000001E-3</v>
      </c>
      <c r="KC345">
        <v>0.89266840000000003</v>
      </c>
      <c r="KD345">
        <v>0.72950709999999996</v>
      </c>
      <c r="KE345">
        <v>50.108519999999999</v>
      </c>
      <c r="KF345" s="1">
        <v>3.1682030000000001E-3</v>
      </c>
      <c r="KG345">
        <v>0.85385560000000005</v>
      </c>
      <c r="KH345">
        <v>0.72949149999999996</v>
      </c>
      <c r="KI345">
        <v>48.43459</v>
      </c>
      <c r="KJ345" s="1">
        <v>3.0260450000000002E-3</v>
      </c>
      <c r="KK345">
        <v>0.8171891</v>
      </c>
      <c r="KL345">
        <v>0.72945320000000002</v>
      </c>
      <c r="KM345">
        <v>48.305500000000002</v>
      </c>
      <c r="KN345" s="1">
        <v>2.892E-3</v>
      </c>
      <c r="KO345">
        <v>0.78252100000000002</v>
      </c>
      <c r="KP345">
        <v>0.7294176</v>
      </c>
      <c r="KQ345">
        <v>50.504510000000003</v>
      </c>
      <c r="KR345" s="1">
        <v>2.765385E-3</v>
      </c>
      <c r="KS345">
        <v>0.74970610000000004</v>
      </c>
      <c r="KT345">
        <v>0.72941560000000005</v>
      </c>
      <c r="KU345">
        <v>54.585160000000002</v>
      </c>
      <c r="KV345" s="1">
        <v>2.6457540000000002E-3</v>
      </c>
      <c r="KW345">
        <v>0.71854989999999996</v>
      </c>
      <c r="KX345">
        <v>0.72936639999999997</v>
      </c>
      <c r="KY345">
        <v>57.895719999999997</v>
      </c>
      <c r="KZ345" s="1">
        <v>2.5324470000000002E-3</v>
      </c>
      <c r="LA345">
        <v>0.68898999999999999</v>
      </c>
      <c r="LB345">
        <v>0.72935749999999999</v>
      </c>
      <c r="LC345">
        <v>58.56373</v>
      </c>
      <c r="LD345" s="1">
        <v>2.4254279999999999E-3</v>
      </c>
      <c r="LE345">
        <v>0.66091829999999996</v>
      </c>
      <c r="LF345">
        <v>0.72931699999999999</v>
      </c>
      <c r="LG345">
        <v>57.580880000000001</v>
      </c>
      <c r="LH345" s="1">
        <v>2.323781E-3</v>
      </c>
      <c r="LI345">
        <v>0.63426899999999997</v>
      </c>
      <c r="LJ345">
        <v>0.72930609999999996</v>
      </c>
      <c r="LK345">
        <v>55.903379999999999</v>
      </c>
      <c r="LL345" s="1">
        <v>2.2276169999999999E-3</v>
      </c>
      <c r="LM345">
        <v>0.60892400000000002</v>
      </c>
      <c r="LN345">
        <v>0.72928170000000003</v>
      </c>
      <c r="LO345">
        <v>53.967170000000003</v>
      </c>
      <c r="LP345" s="1">
        <v>2.1365120000000001E-3</v>
      </c>
      <c r="LQ345">
        <v>0.58489720000000001</v>
      </c>
      <c r="LR345">
        <v>0.72925680000000004</v>
      </c>
      <c r="LS345">
        <v>52.541499999999999</v>
      </c>
      <c r="LT345" s="1">
        <v>2.0501489999999998E-3</v>
      </c>
      <c r="LU345">
        <v>0.56203559999999997</v>
      </c>
      <c r="LV345">
        <v>0.72921170000000002</v>
      </c>
      <c r="LW345">
        <v>52.177759999999999</v>
      </c>
      <c r="LX345" s="1">
        <v>1.9679039999999999E-3</v>
      </c>
      <c r="LY345">
        <v>0.54026379999999996</v>
      </c>
      <c r="LZ345">
        <v>0.72919080000000003</v>
      </c>
      <c r="MA345">
        <v>52.490659999999998</v>
      </c>
      <c r="MB345" s="1">
        <v>1.8896060000000001E-3</v>
      </c>
      <c r="MC345">
        <v>0.5194725</v>
      </c>
      <c r="MD345">
        <v>0.72914279999999998</v>
      </c>
      <c r="ME345">
        <v>53.3369</v>
      </c>
      <c r="MF345" s="1">
        <v>1.8149489999999999E-3</v>
      </c>
      <c r="MG345">
        <v>0.49964550000000002</v>
      </c>
      <c r="MH345">
        <v>0.72909500000000005</v>
      </c>
      <c r="MI345">
        <v>53.095790000000001</v>
      </c>
      <c r="MJ345" s="1">
        <v>1.7436330000000001E-3</v>
      </c>
      <c r="MK345">
        <v>0.48069899999999999</v>
      </c>
      <c r="ML345">
        <v>0.72907569999999999</v>
      </c>
      <c r="MM345">
        <v>51.948279999999997</v>
      </c>
      <c r="MN345" s="1">
        <v>1.675412E-3</v>
      </c>
      <c r="MO345">
        <v>0.46260859999999998</v>
      </c>
      <c r="MP345">
        <v>0.72904049999999998</v>
      </c>
      <c r="MQ345">
        <v>50.42127</v>
      </c>
      <c r="MR345" s="1">
        <v>1.6103039999999999E-3</v>
      </c>
      <c r="MS345">
        <v>0.44531749999999998</v>
      </c>
      <c r="MT345">
        <v>0.72900799999999999</v>
      </c>
      <c r="MU345">
        <v>48.633479999999999</v>
      </c>
      <c r="MV345" s="1">
        <v>1.5480100000000001E-3</v>
      </c>
      <c r="MW345">
        <v>0.42877609999999999</v>
      </c>
      <c r="MX345">
        <v>0.72898229999999997</v>
      </c>
      <c r="MY345">
        <v>48.088999999999999</v>
      </c>
      <c r="MZ345" s="1">
        <v>1.488751E-3</v>
      </c>
      <c r="NA345">
        <v>0.41295379999999998</v>
      </c>
      <c r="NB345">
        <v>0.72895489999999996</v>
      </c>
      <c r="NC345">
        <v>48.490859999999998</v>
      </c>
      <c r="ND345" s="1">
        <v>1.4321E-3</v>
      </c>
      <c r="NE345">
        <v>0.3978138</v>
      </c>
      <c r="NF345">
        <v>0.72890270000000001</v>
      </c>
      <c r="NG345">
        <v>50.34919</v>
      </c>
      <c r="NH345" s="1">
        <v>1.377901E-3</v>
      </c>
      <c r="NI345">
        <v>0.3833278</v>
      </c>
      <c r="NJ345">
        <v>0.7288964</v>
      </c>
      <c r="NK345">
        <v>53.339500000000001</v>
      </c>
      <c r="NL345" s="1">
        <v>1.3260419999999999E-3</v>
      </c>
      <c r="NM345">
        <v>0.36943120000000002</v>
      </c>
      <c r="NN345">
        <v>0.72885670000000002</v>
      </c>
      <c r="NO345">
        <v>54.76361</v>
      </c>
      <c r="NP345" s="1">
        <v>1.2764320000000001E-3</v>
      </c>
      <c r="NQ345">
        <v>0.35609849999999998</v>
      </c>
      <c r="NR345">
        <v>0.72882139999999995</v>
      </c>
      <c r="NS345">
        <v>54.181199999999997</v>
      </c>
      <c r="NT345" s="1">
        <v>1.2289379999999999E-3</v>
      </c>
      <c r="NU345">
        <v>0.34333150000000001</v>
      </c>
      <c r="NV345">
        <v>0.72879859999999996</v>
      </c>
      <c r="NW345">
        <v>52.340789999999998</v>
      </c>
      <c r="NX345" s="1">
        <v>1.183522E-3</v>
      </c>
      <c r="NY345">
        <v>0.33108080000000001</v>
      </c>
      <c r="NZ345">
        <v>0.72876019999999997</v>
      </c>
      <c r="OA345">
        <v>50.453319999999998</v>
      </c>
      <c r="OB345" s="1">
        <v>1.1402579999999999E-3</v>
      </c>
      <c r="OC345">
        <v>0.3193491</v>
      </c>
      <c r="OD345">
        <v>0.72871039999999998</v>
      </c>
      <c r="OE345">
        <v>49.704239999999999</v>
      </c>
      <c r="OF345" s="1">
        <v>1.0989560000000001E-3</v>
      </c>
      <c r="OG345">
        <v>0.30810379999999998</v>
      </c>
      <c r="OH345">
        <v>0.72867689999999996</v>
      </c>
      <c r="OI345">
        <v>48.481929999999998</v>
      </c>
      <c r="OJ345" s="1">
        <v>1.0594809999999999E-3</v>
      </c>
      <c r="OK345">
        <v>0.29733769999999998</v>
      </c>
    </row>
    <row r="346" spans="1:401" x14ac:dyDescent="0.35">
      <c r="A346">
        <v>352</v>
      </c>
      <c r="B346" t="s">
        <v>4</v>
      </c>
      <c r="C346" t="s">
        <v>181</v>
      </c>
      <c r="D346" t="s">
        <v>352</v>
      </c>
      <c r="E346">
        <v>639.07719999999995</v>
      </c>
      <c r="F346">
        <v>0.74645379999999995</v>
      </c>
      <c r="G346">
        <v>27.589479999999998</v>
      </c>
      <c r="H346">
        <v>0</v>
      </c>
      <c r="I346">
        <v>0</v>
      </c>
      <c r="J346">
        <v>0.73786450000000003</v>
      </c>
      <c r="K346">
        <v>27.5242</v>
      </c>
      <c r="L346">
        <v>0</v>
      </c>
      <c r="M346">
        <v>0</v>
      </c>
      <c r="N346">
        <v>0.72964530000000005</v>
      </c>
      <c r="O346">
        <v>27.396730000000002</v>
      </c>
      <c r="P346">
        <v>0</v>
      </c>
      <c r="Q346">
        <v>0</v>
      </c>
      <c r="R346">
        <v>0.72155230000000004</v>
      </c>
      <c r="S346">
        <v>27.954599999999999</v>
      </c>
      <c r="T346">
        <v>0</v>
      </c>
      <c r="U346">
        <v>0</v>
      </c>
      <c r="V346">
        <v>0.7129723</v>
      </c>
      <c r="W346">
        <v>28.714490000000001</v>
      </c>
      <c r="X346">
        <v>0</v>
      </c>
      <c r="Y346">
        <v>0</v>
      </c>
      <c r="Z346">
        <v>0.70469159999999997</v>
      </c>
      <c r="AA346">
        <v>29.059270000000001</v>
      </c>
      <c r="AB346">
        <v>0</v>
      </c>
      <c r="AC346">
        <v>0</v>
      </c>
      <c r="AD346">
        <v>0.69757720000000001</v>
      </c>
      <c r="AE346">
        <v>28.774049999999999</v>
      </c>
      <c r="AF346">
        <v>0</v>
      </c>
      <c r="AG346">
        <v>0</v>
      </c>
      <c r="AH346">
        <v>0.69123020000000002</v>
      </c>
      <c r="AI346">
        <v>28.372350000000001</v>
      </c>
      <c r="AJ346">
        <v>0</v>
      </c>
      <c r="AK346">
        <v>0</v>
      </c>
      <c r="AL346">
        <v>0.68494529999999998</v>
      </c>
      <c r="AM346">
        <v>28.249130000000001</v>
      </c>
      <c r="AN346">
        <v>0</v>
      </c>
      <c r="AO346">
        <v>0</v>
      </c>
      <c r="AP346">
        <v>0.67876049999999999</v>
      </c>
      <c r="AQ346">
        <v>29.002510000000001</v>
      </c>
      <c r="AR346">
        <v>0</v>
      </c>
      <c r="AS346">
        <v>0</v>
      </c>
      <c r="AT346">
        <v>0.67289889999999997</v>
      </c>
      <c r="AU346">
        <v>30.613289999999999</v>
      </c>
      <c r="AV346">
        <v>0</v>
      </c>
      <c r="AW346">
        <v>0</v>
      </c>
      <c r="AX346">
        <v>0.6674002</v>
      </c>
      <c r="AY346">
        <v>32.823500000000003</v>
      </c>
      <c r="AZ346">
        <v>0</v>
      </c>
      <c r="BA346">
        <v>0</v>
      </c>
      <c r="BB346">
        <v>0.66182949999999996</v>
      </c>
      <c r="BC346">
        <v>34.649560000000001</v>
      </c>
      <c r="BD346">
        <v>0</v>
      </c>
      <c r="BE346">
        <v>0</v>
      </c>
      <c r="BF346">
        <v>0.65664279999999997</v>
      </c>
      <c r="BG346">
        <v>35.273969999999998</v>
      </c>
      <c r="BH346">
        <v>0</v>
      </c>
      <c r="BI346">
        <v>0</v>
      </c>
      <c r="BJ346">
        <v>0.65153570000000005</v>
      </c>
      <c r="BK346">
        <v>34.778399999999998</v>
      </c>
      <c r="BL346">
        <v>0</v>
      </c>
      <c r="BM346">
        <v>0</v>
      </c>
      <c r="BN346">
        <v>0.64659670000000002</v>
      </c>
      <c r="BO346">
        <v>33.877360000000003</v>
      </c>
      <c r="BP346">
        <v>0</v>
      </c>
      <c r="BQ346">
        <v>0</v>
      </c>
      <c r="BR346">
        <v>0.64203759999999999</v>
      </c>
      <c r="BS346">
        <v>33.130279999999999</v>
      </c>
      <c r="BT346">
        <v>0</v>
      </c>
      <c r="BU346">
        <v>0</v>
      </c>
      <c r="BV346">
        <v>0.6375902</v>
      </c>
      <c r="BW346">
        <v>33.19746</v>
      </c>
      <c r="BX346">
        <v>0</v>
      </c>
      <c r="BY346">
        <v>0</v>
      </c>
      <c r="BZ346">
        <v>0.6332991</v>
      </c>
      <c r="CA346">
        <v>33.705509999999997</v>
      </c>
      <c r="CB346" s="1">
        <v>4.7740550000000003E-36</v>
      </c>
      <c r="CC346" s="1">
        <v>1.155812E-33</v>
      </c>
      <c r="CD346">
        <v>0.62913889999999995</v>
      </c>
      <c r="CE346">
        <v>34.562989999999999</v>
      </c>
      <c r="CF346" s="1">
        <v>2.0073019999999999E-26</v>
      </c>
      <c r="CG346" s="1">
        <v>4.1962339999999999E-24</v>
      </c>
      <c r="CH346">
        <v>0.62525679999999995</v>
      </c>
      <c r="CI346">
        <v>34.760890000000003</v>
      </c>
      <c r="CJ346" s="1">
        <v>7.775376E-21</v>
      </c>
      <c r="CK346" s="1">
        <v>1.715635E-18</v>
      </c>
      <c r="CL346">
        <v>0.62166310000000002</v>
      </c>
      <c r="CM346">
        <v>34.441650000000003</v>
      </c>
      <c r="CN346" s="1">
        <v>1.5619199999999999E-15</v>
      </c>
      <c r="CO346" s="1">
        <v>3.3731189999999999E-13</v>
      </c>
      <c r="CP346">
        <v>0.61836420000000003</v>
      </c>
      <c r="CQ346">
        <v>33.54139</v>
      </c>
      <c r="CR346" s="1">
        <v>4.1693949999999999E-12</v>
      </c>
      <c r="CS346" s="1">
        <v>9.2199290000000003E-10</v>
      </c>
      <c r="CT346">
        <v>0.61541069999999998</v>
      </c>
      <c r="CU346">
        <v>32.354140000000001</v>
      </c>
      <c r="CV346" s="1">
        <v>2.0750879999999999E-9</v>
      </c>
      <c r="CW346" s="1">
        <v>4.681848E-7</v>
      </c>
      <c r="CX346">
        <v>0.6129116</v>
      </c>
      <c r="CY346">
        <v>31.635960000000001</v>
      </c>
      <c r="CZ346" s="1">
        <v>3.2606069999999999E-7</v>
      </c>
      <c r="DA346" s="1">
        <v>7.4945839999999999E-5</v>
      </c>
      <c r="DB346">
        <v>0.61063999999999996</v>
      </c>
      <c r="DC346">
        <v>32.009880000000003</v>
      </c>
      <c r="DD346" s="1">
        <v>2.137396E-5</v>
      </c>
      <c r="DE346" s="1">
        <v>4.9894960000000004E-3</v>
      </c>
      <c r="DF346">
        <v>0.60857220000000001</v>
      </c>
      <c r="DG346">
        <v>33.934379999999997</v>
      </c>
      <c r="DH346" s="1">
        <v>6.885614E-4</v>
      </c>
      <c r="DI346">
        <v>0.16285440000000001</v>
      </c>
      <c r="DJ346">
        <v>0.60655460000000005</v>
      </c>
      <c r="DK346">
        <v>37.707329999999999</v>
      </c>
      <c r="DL346" s="1">
        <v>1.215694E-2</v>
      </c>
      <c r="DM346">
        <v>2.910196</v>
      </c>
      <c r="DN346">
        <v>0.60456259999999995</v>
      </c>
      <c r="DO346">
        <v>42.154620000000001</v>
      </c>
      <c r="DP346">
        <v>0.12748519999999999</v>
      </c>
      <c r="DQ346">
        <v>30.87182</v>
      </c>
      <c r="DR346">
        <v>0.60239240000000005</v>
      </c>
      <c r="DS346">
        <v>44.515509999999999</v>
      </c>
      <c r="DT346">
        <v>0.84603859999999997</v>
      </c>
      <c r="DU346">
        <v>207.11689999999999</v>
      </c>
      <c r="DV346">
        <v>0.60003819999999997</v>
      </c>
      <c r="DW346">
        <v>44.758130000000001</v>
      </c>
      <c r="DX346">
        <v>3.7436590000000001</v>
      </c>
      <c r="DY346">
        <v>926.27340000000004</v>
      </c>
      <c r="DZ346">
        <v>0.59743400000000002</v>
      </c>
      <c r="EA346">
        <v>43.641030000000001</v>
      </c>
      <c r="EB346">
        <v>11.56035</v>
      </c>
      <c r="EC346">
        <v>2889.0659999999998</v>
      </c>
      <c r="ED346">
        <v>0.5945452</v>
      </c>
      <c r="EE346">
        <v>42.279229999999998</v>
      </c>
      <c r="EF346">
        <v>25.887869999999999</v>
      </c>
      <c r="EG346">
        <v>6534.03</v>
      </c>
      <c r="EH346">
        <v>0.59137580000000001</v>
      </c>
      <c r="EI346">
        <v>41.463470000000001</v>
      </c>
      <c r="EJ346">
        <v>43.532029999999999</v>
      </c>
      <c r="EK346">
        <v>11095.77</v>
      </c>
      <c r="EL346">
        <v>0.5879027</v>
      </c>
      <c r="EM346">
        <v>41.779249999999998</v>
      </c>
      <c r="EN346">
        <v>56.712960000000002</v>
      </c>
      <c r="EO346">
        <v>14598.88</v>
      </c>
      <c r="EP346">
        <v>0.58411709999999994</v>
      </c>
      <c r="EQ346">
        <v>44.212699999999998</v>
      </c>
      <c r="ER346">
        <v>58.858780000000003</v>
      </c>
      <c r="ES346">
        <v>15311.76</v>
      </c>
      <c r="ET346">
        <v>0.58006190000000002</v>
      </c>
      <c r="EU346">
        <v>47.339680000000001</v>
      </c>
      <c r="EV346">
        <v>49.923290000000001</v>
      </c>
      <c r="EW346">
        <v>13129.23</v>
      </c>
      <c r="EX346">
        <v>0.57587270000000002</v>
      </c>
      <c r="EY346">
        <v>48.417209999999997</v>
      </c>
      <c r="EZ346">
        <v>35.44003</v>
      </c>
      <c r="FA346">
        <v>9421.27</v>
      </c>
      <c r="FB346">
        <v>0.57182370000000005</v>
      </c>
      <c r="FC346">
        <v>48.075429999999997</v>
      </c>
      <c r="FD346">
        <v>21.498180000000001</v>
      </c>
      <c r="FE346">
        <v>5776.05</v>
      </c>
      <c r="FF346">
        <v>0.56791610000000003</v>
      </c>
      <c r="FG346">
        <v>46.782150000000001</v>
      </c>
      <c r="FH346">
        <v>11.347950000000001</v>
      </c>
      <c r="FI346">
        <v>3080.2040000000002</v>
      </c>
      <c r="FJ346">
        <v>0.56423970000000001</v>
      </c>
      <c r="FK346">
        <v>45.646419999999999</v>
      </c>
      <c r="FL346">
        <v>5.2993810000000003</v>
      </c>
      <c r="FM346">
        <v>1452.203</v>
      </c>
      <c r="FN346">
        <v>0.56086270000000005</v>
      </c>
      <c r="FO346">
        <v>45.573729999999998</v>
      </c>
      <c r="FP346">
        <v>2.2258680000000002</v>
      </c>
      <c r="FQ346">
        <v>615.24429999999995</v>
      </c>
      <c r="FR346">
        <v>0.55783050000000001</v>
      </c>
      <c r="FS346">
        <v>46.261969999999998</v>
      </c>
      <c r="FT346">
        <v>0.8575043</v>
      </c>
      <c r="FU346">
        <v>238.95410000000001</v>
      </c>
      <c r="FV346">
        <v>0.55516069999999995</v>
      </c>
      <c r="FW346">
        <v>48.003169999999997</v>
      </c>
      <c r="FX346">
        <v>0.31477339999999998</v>
      </c>
      <c r="FY346">
        <v>88.220870000000005</v>
      </c>
      <c r="FZ346">
        <v>0.55287560000000002</v>
      </c>
      <c r="GA346">
        <v>49.46069</v>
      </c>
      <c r="GB346">
        <v>0.120458</v>
      </c>
      <c r="GC346">
        <v>33.80809</v>
      </c>
      <c r="GD346">
        <v>0.55096239999999996</v>
      </c>
      <c r="GE346">
        <v>50.149360000000001</v>
      </c>
      <c r="GF346" s="1">
        <v>5.7628909999999998E-2</v>
      </c>
      <c r="GG346">
        <v>16.09704</v>
      </c>
      <c r="GH346">
        <v>0.54939819999999995</v>
      </c>
      <c r="GI346">
        <v>49.683160000000001</v>
      </c>
      <c r="GJ346" s="1">
        <v>3.9653439999999998E-2</v>
      </c>
      <c r="GK346">
        <v>11.0068</v>
      </c>
      <c r="GL346">
        <v>0.54813400000000001</v>
      </c>
      <c r="GM346">
        <v>48.544409999999999</v>
      </c>
      <c r="GN346" s="1">
        <v>3.5254019999999997E-2</v>
      </c>
      <c r="GO346">
        <v>9.7667900000000003</v>
      </c>
      <c r="GP346">
        <v>0.54715749999999996</v>
      </c>
      <c r="GQ346">
        <v>47.132300000000001</v>
      </c>
      <c r="GR346" s="1">
        <v>3.4068220000000003E-2</v>
      </c>
      <c r="GS346">
        <v>9.4480199999999996</v>
      </c>
      <c r="GT346">
        <v>0.54638900000000001</v>
      </c>
      <c r="GU346">
        <v>46.988959999999999</v>
      </c>
      <c r="GV346" s="1">
        <v>3.2988719999999999E-2</v>
      </c>
      <c r="GW346">
        <v>9.1651360000000004</v>
      </c>
      <c r="GX346">
        <v>0.54581729999999995</v>
      </c>
      <c r="GY346">
        <v>47.757800000000003</v>
      </c>
      <c r="GZ346" s="1">
        <v>3.1267919999999998E-2</v>
      </c>
      <c r="HA346">
        <v>8.7030740000000009</v>
      </c>
      <c r="HB346">
        <v>0.54535420000000001</v>
      </c>
      <c r="HC346">
        <v>49.875540000000001</v>
      </c>
      <c r="HD346" s="1">
        <v>2.8860549999999999E-2</v>
      </c>
      <c r="HE346">
        <v>8.0451920000000001</v>
      </c>
      <c r="HF346">
        <v>0.54503100000000004</v>
      </c>
      <c r="HG346">
        <v>51.858829999999998</v>
      </c>
      <c r="HH346" s="1">
        <v>2.5869219999999998E-2</v>
      </c>
      <c r="HI346">
        <v>7.2218010000000001</v>
      </c>
      <c r="HJ346">
        <v>0.54479949999999999</v>
      </c>
      <c r="HK346">
        <v>52.462040000000002</v>
      </c>
      <c r="HL346" s="1">
        <v>2.2465559999999999E-2</v>
      </c>
      <c r="HM346">
        <v>6.279833</v>
      </c>
      <c r="HN346">
        <v>0.54460730000000002</v>
      </c>
      <c r="HO346">
        <v>52.232520000000001</v>
      </c>
      <c r="HP346" s="1">
        <v>1.8896309999999999E-2</v>
      </c>
      <c r="HQ346">
        <v>5.2881130000000001</v>
      </c>
      <c r="HR346">
        <v>0.54445829999999995</v>
      </c>
      <c r="HS346">
        <v>50.909709999999997</v>
      </c>
      <c r="HT346" s="1">
        <v>1.5466189999999999E-2</v>
      </c>
      <c r="HU346">
        <v>4.3320480000000003</v>
      </c>
      <c r="HV346">
        <v>0.54437120000000006</v>
      </c>
      <c r="HW346">
        <v>49.559220000000003</v>
      </c>
      <c r="HX346" s="1">
        <v>1.245801E-2</v>
      </c>
      <c r="HY346">
        <v>3.4910510000000001</v>
      </c>
      <c r="HZ346">
        <v>0.54428549999999998</v>
      </c>
      <c r="IA346">
        <v>49.534799999999997</v>
      </c>
      <c r="IB346" s="1">
        <v>1.00427E-2</v>
      </c>
      <c r="IC346">
        <v>2.8141150000000001</v>
      </c>
      <c r="ID346">
        <v>0.54422300000000001</v>
      </c>
      <c r="IE346">
        <v>51.607840000000003</v>
      </c>
      <c r="IF346" s="1">
        <v>8.2450790000000006E-3</v>
      </c>
      <c r="IG346">
        <v>2.3090799999999998</v>
      </c>
      <c r="IH346">
        <v>0.5441724</v>
      </c>
      <c r="II346">
        <v>55.476050000000001</v>
      </c>
      <c r="IJ346" s="1">
        <v>6.9790809999999998E-3</v>
      </c>
      <c r="IK346">
        <v>1.9531339999999999</v>
      </c>
      <c r="IL346">
        <v>0.54412830000000001</v>
      </c>
      <c r="IM346">
        <v>58.492890000000003</v>
      </c>
      <c r="IN346" s="1">
        <v>6.1134290000000001E-3</v>
      </c>
      <c r="IO346">
        <v>1.7094259999999999</v>
      </c>
      <c r="IP346">
        <v>0.54407130000000004</v>
      </c>
      <c r="IQ346">
        <v>59.76755</v>
      </c>
      <c r="IR346" s="1">
        <v>5.5162789999999998E-3</v>
      </c>
      <c r="IS346">
        <v>1.541631</v>
      </c>
      <c r="IT346">
        <v>0.54402539999999999</v>
      </c>
      <c r="IU346">
        <v>59.368830000000003</v>
      </c>
      <c r="IV346" s="1">
        <v>5.0887939999999998E-3</v>
      </c>
      <c r="IW346">
        <v>1.4214910000000001</v>
      </c>
      <c r="IX346">
        <v>0.54398959999999996</v>
      </c>
      <c r="IY346">
        <v>58.015470000000001</v>
      </c>
      <c r="IZ346" s="1">
        <v>4.7615000000000001E-3</v>
      </c>
      <c r="JA346">
        <v>1.3297730000000001</v>
      </c>
      <c r="JB346">
        <v>0.54394419999999999</v>
      </c>
      <c r="JC346">
        <v>56.24118</v>
      </c>
      <c r="JD346" s="1">
        <v>4.4937700000000002E-3</v>
      </c>
      <c r="JE346">
        <v>1.2549600000000001</v>
      </c>
      <c r="JF346">
        <v>0.54393400000000003</v>
      </c>
      <c r="JG346">
        <v>55.26399</v>
      </c>
      <c r="JH346" s="1">
        <v>4.2633339999999997E-3</v>
      </c>
      <c r="JI346">
        <v>1.1904239999999999</v>
      </c>
      <c r="JJ346">
        <v>0.5438769</v>
      </c>
      <c r="JK346">
        <v>54.393880000000003</v>
      </c>
      <c r="JL346" s="1">
        <v>4.0540230000000003E-3</v>
      </c>
      <c r="JM346">
        <v>1.132679</v>
      </c>
      <c r="JN346">
        <v>0.54384209999999999</v>
      </c>
      <c r="JO346">
        <v>53.882249999999999</v>
      </c>
      <c r="JP346" s="1">
        <v>3.8545369999999999E-3</v>
      </c>
      <c r="JQ346">
        <v>1.0797479999999999</v>
      </c>
      <c r="JR346">
        <v>0.54381820000000003</v>
      </c>
      <c r="JS346">
        <v>53.02599</v>
      </c>
      <c r="JT346" s="1">
        <v>3.669603E-3</v>
      </c>
      <c r="JU346">
        <v>1.0305420000000001</v>
      </c>
      <c r="JV346">
        <v>0.54377759999999997</v>
      </c>
      <c r="JW346">
        <v>52.199199999999998</v>
      </c>
      <c r="JX346" s="1">
        <v>3.4967449999999999E-3</v>
      </c>
      <c r="JY346">
        <v>0.98441210000000001</v>
      </c>
      <c r="JZ346">
        <v>0.54373950000000004</v>
      </c>
      <c r="KA346">
        <v>51.426690000000001</v>
      </c>
      <c r="KB346" s="1">
        <v>3.3350350000000001E-3</v>
      </c>
      <c r="KC346">
        <v>0.94102750000000002</v>
      </c>
      <c r="KD346">
        <v>0.54371670000000005</v>
      </c>
      <c r="KE346">
        <v>50.151339999999998</v>
      </c>
      <c r="KF346" s="1">
        <v>3.183019E-3</v>
      </c>
      <c r="KG346">
        <v>0.90007289999999995</v>
      </c>
      <c r="KH346">
        <v>0.54370240000000003</v>
      </c>
      <c r="KI346">
        <v>48.480409999999999</v>
      </c>
      <c r="KJ346" s="1">
        <v>3.040021E-3</v>
      </c>
      <c r="KK346">
        <v>0.8613942</v>
      </c>
      <c r="KL346">
        <v>0.54365960000000002</v>
      </c>
      <c r="KM346">
        <v>48.369329999999998</v>
      </c>
      <c r="KN346" s="1">
        <v>2.9051939999999998E-3</v>
      </c>
      <c r="KO346">
        <v>0.82482250000000001</v>
      </c>
      <c r="KP346">
        <v>0.543624</v>
      </c>
      <c r="KQ346">
        <v>50.553989999999999</v>
      </c>
      <c r="KR346" s="1">
        <v>2.777856E-3</v>
      </c>
      <c r="KS346">
        <v>0.79020489999999999</v>
      </c>
      <c r="KT346">
        <v>0.54360509999999995</v>
      </c>
      <c r="KU346">
        <v>54.585250000000002</v>
      </c>
      <c r="KV346" s="1">
        <v>2.6575750000000001E-3</v>
      </c>
      <c r="KW346">
        <v>0.7573472</v>
      </c>
      <c r="KX346">
        <v>0.54357860000000002</v>
      </c>
      <c r="KY346">
        <v>57.821770000000001</v>
      </c>
      <c r="KZ346" s="1">
        <v>2.5436629999999998E-3</v>
      </c>
      <c r="LA346">
        <v>0.72616449999999999</v>
      </c>
      <c r="LB346">
        <v>0.54355310000000001</v>
      </c>
      <c r="LC346">
        <v>58.484990000000003</v>
      </c>
      <c r="LD346" s="1">
        <v>2.4360639999999999E-3</v>
      </c>
      <c r="LE346">
        <v>0.69656099999999999</v>
      </c>
      <c r="LF346">
        <v>0.54350830000000006</v>
      </c>
      <c r="LG346">
        <v>57.570599999999999</v>
      </c>
      <c r="LH346" s="1">
        <v>2.333852E-3</v>
      </c>
      <c r="LI346">
        <v>0.66845379999999999</v>
      </c>
      <c r="LJ346">
        <v>0.5434985</v>
      </c>
      <c r="LK346">
        <v>55.947049999999997</v>
      </c>
      <c r="LL346" s="1">
        <v>2.2371600000000002E-3</v>
      </c>
      <c r="LM346">
        <v>0.64172019999999996</v>
      </c>
      <c r="LN346">
        <v>0.5434698</v>
      </c>
      <c r="LO346">
        <v>54.020420000000001</v>
      </c>
      <c r="LP346" s="1">
        <v>2.1455620000000002E-3</v>
      </c>
      <c r="LQ346">
        <v>0.61637560000000002</v>
      </c>
      <c r="LR346">
        <v>0.54344349999999997</v>
      </c>
      <c r="LS346">
        <v>52.625660000000003</v>
      </c>
      <c r="LT346" s="1">
        <v>2.0587510000000002E-3</v>
      </c>
      <c r="LU346">
        <v>0.59227819999999998</v>
      </c>
      <c r="LV346">
        <v>0.54339159999999997</v>
      </c>
      <c r="LW346">
        <v>52.242600000000003</v>
      </c>
      <c r="LX346" s="1">
        <v>1.976111E-3</v>
      </c>
      <c r="LY346">
        <v>0.56931940000000003</v>
      </c>
      <c r="LZ346">
        <v>0.54336910000000005</v>
      </c>
      <c r="MA346">
        <v>52.489930000000001</v>
      </c>
      <c r="MB346" s="1">
        <v>1.8974300000000001E-3</v>
      </c>
      <c r="MC346">
        <v>0.54740140000000004</v>
      </c>
      <c r="MD346">
        <v>0.54332729999999996</v>
      </c>
      <c r="ME346">
        <v>53.319969999999998</v>
      </c>
      <c r="MF346" s="1">
        <v>1.8224039999999999E-3</v>
      </c>
      <c r="MG346">
        <v>0.52649800000000002</v>
      </c>
      <c r="MH346">
        <v>0.54327300000000001</v>
      </c>
      <c r="MI346">
        <v>53.079689999999999</v>
      </c>
      <c r="MJ346" s="1">
        <v>1.750728E-3</v>
      </c>
      <c r="MK346">
        <v>0.50651619999999997</v>
      </c>
      <c r="ML346">
        <v>0.54324790000000001</v>
      </c>
      <c r="MM346">
        <v>51.946219999999997</v>
      </c>
      <c r="MN346" s="1">
        <v>1.6821939999999999E-3</v>
      </c>
      <c r="MO346">
        <v>0.48744720000000002</v>
      </c>
      <c r="MP346">
        <v>0.54321399999999997</v>
      </c>
      <c r="MQ346">
        <v>50.470059999999997</v>
      </c>
      <c r="MR346" s="1">
        <v>1.616756E-3</v>
      </c>
      <c r="MS346">
        <v>0.4692154</v>
      </c>
      <c r="MT346">
        <v>0.54316229999999999</v>
      </c>
      <c r="MU346">
        <v>48.695659999999997</v>
      </c>
      <c r="MV346" s="1">
        <v>1.554181E-3</v>
      </c>
      <c r="MW346">
        <v>0.45178079999999998</v>
      </c>
      <c r="MX346">
        <v>0.54315100000000005</v>
      </c>
      <c r="MY346">
        <v>48.156190000000002</v>
      </c>
      <c r="MZ346" s="1">
        <v>1.4946740000000001E-3</v>
      </c>
      <c r="NA346">
        <v>0.43510549999999998</v>
      </c>
      <c r="NB346">
        <v>0.54311509999999996</v>
      </c>
      <c r="NC346">
        <v>48.518389999999997</v>
      </c>
      <c r="ND346" s="1">
        <v>1.437745E-3</v>
      </c>
      <c r="NE346">
        <v>0.4191434</v>
      </c>
      <c r="NF346">
        <v>0.54307470000000002</v>
      </c>
      <c r="NG346">
        <v>50.349229999999999</v>
      </c>
      <c r="NH346" s="1">
        <v>1.383289E-3</v>
      </c>
      <c r="NI346">
        <v>0.40386949999999999</v>
      </c>
      <c r="NJ346">
        <v>0.54304929999999996</v>
      </c>
      <c r="NK346">
        <v>53.301400000000001</v>
      </c>
      <c r="NL346" s="1">
        <v>1.331222E-3</v>
      </c>
      <c r="NM346">
        <v>0.38922899999999999</v>
      </c>
      <c r="NN346">
        <v>0.54301410000000006</v>
      </c>
      <c r="NO346">
        <v>54.684100000000001</v>
      </c>
      <c r="NP346" s="1">
        <v>1.2813919999999999E-3</v>
      </c>
      <c r="NQ346">
        <v>0.37517410000000001</v>
      </c>
      <c r="NR346">
        <v>0.54295879999999996</v>
      </c>
      <c r="NS346">
        <v>54.14282</v>
      </c>
      <c r="NT346" s="1">
        <v>1.233671E-3</v>
      </c>
      <c r="NU346">
        <v>0.36171759999999997</v>
      </c>
      <c r="NV346">
        <v>0.54293150000000001</v>
      </c>
      <c r="NW346">
        <v>52.378810000000001</v>
      </c>
      <c r="NX346" s="1">
        <v>1.188073E-3</v>
      </c>
      <c r="NY346">
        <v>0.34880830000000002</v>
      </c>
      <c r="NZ346">
        <v>0.54287839999999998</v>
      </c>
      <c r="OA346">
        <v>50.513680000000001</v>
      </c>
      <c r="OB346" s="1">
        <v>1.1445870000000001E-3</v>
      </c>
      <c r="OC346">
        <v>0.33644020000000002</v>
      </c>
      <c r="OD346">
        <v>0.54286559999999995</v>
      </c>
      <c r="OE346">
        <v>49.789630000000002</v>
      </c>
      <c r="OF346" s="1">
        <v>1.1031120000000001E-3</v>
      </c>
      <c r="OG346">
        <v>0.32458670000000001</v>
      </c>
      <c r="OH346">
        <v>0.54281480000000004</v>
      </c>
      <c r="OI346">
        <v>48.5428</v>
      </c>
      <c r="OJ346" s="1">
        <v>1.063469E-3</v>
      </c>
      <c r="OK346">
        <v>0.31324039999999997</v>
      </c>
    </row>
    <row r="347" spans="1:401" x14ac:dyDescent="0.35">
      <c r="A347">
        <v>353</v>
      </c>
      <c r="B347" t="s">
        <v>4</v>
      </c>
      <c r="C347" t="s">
        <v>181</v>
      </c>
      <c r="D347" t="s">
        <v>353</v>
      </c>
      <c r="E347">
        <v>671.90419999999995</v>
      </c>
      <c r="F347">
        <v>1.253701</v>
      </c>
      <c r="G347">
        <v>27.622640000000001</v>
      </c>
      <c r="H347">
        <v>0</v>
      </c>
      <c r="I347">
        <v>0</v>
      </c>
      <c r="J347">
        <v>1.2327859999999999</v>
      </c>
      <c r="K347">
        <v>27.589040000000001</v>
      </c>
      <c r="L347">
        <v>0</v>
      </c>
      <c r="M347">
        <v>0</v>
      </c>
      <c r="N347">
        <v>1.2120839999999999</v>
      </c>
      <c r="O347">
        <v>27.4191</v>
      </c>
      <c r="P347">
        <v>0</v>
      </c>
      <c r="Q347">
        <v>0</v>
      </c>
      <c r="R347">
        <v>1.191506</v>
      </c>
      <c r="S347">
        <v>28.033470000000001</v>
      </c>
      <c r="T347">
        <v>0</v>
      </c>
      <c r="U347">
        <v>0</v>
      </c>
      <c r="V347">
        <v>1.1706669999999999</v>
      </c>
      <c r="W347">
        <v>28.717829999999999</v>
      </c>
      <c r="X347">
        <v>0</v>
      </c>
      <c r="Y347">
        <v>0</v>
      </c>
      <c r="Z347">
        <v>1.150844</v>
      </c>
      <c r="AA347">
        <v>28.995010000000001</v>
      </c>
      <c r="AB347">
        <v>0</v>
      </c>
      <c r="AC347">
        <v>0</v>
      </c>
      <c r="AD347">
        <v>1.133537</v>
      </c>
      <c r="AE347">
        <v>28.740780000000001</v>
      </c>
      <c r="AF347">
        <v>0</v>
      </c>
      <c r="AG347">
        <v>0</v>
      </c>
      <c r="AH347">
        <v>1.1172610000000001</v>
      </c>
      <c r="AI347">
        <v>28.32385</v>
      </c>
      <c r="AJ347">
        <v>0</v>
      </c>
      <c r="AK347">
        <v>0</v>
      </c>
      <c r="AL347">
        <v>1.101048</v>
      </c>
      <c r="AM347">
        <v>28.239280000000001</v>
      </c>
      <c r="AN347">
        <v>0</v>
      </c>
      <c r="AO347">
        <v>0</v>
      </c>
      <c r="AP347">
        <v>1.0852619999999999</v>
      </c>
      <c r="AQ347">
        <v>29.09498</v>
      </c>
      <c r="AR347">
        <v>0</v>
      </c>
      <c r="AS347">
        <v>0</v>
      </c>
      <c r="AT347">
        <v>1.0703180000000001</v>
      </c>
      <c r="AU347">
        <v>30.698029999999999</v>
      </c>
      <c r="AV347">
        <v>0</v>
      </c>
      <c r="AW347">
        <v>0</v>
      </c>
      <c r="AX347">
        <v>1.0557430000000001</v>
      </c>
      <c r="AY347">
        <v>32.899990000000003</v>
      </c>
      <c r="AZ347">
        <v>0</v>
      </c>
      <c r="BA347">
        <v>0</v>
      </c>
      <c r="BB347">
        <v>1.041363</v>
      </c>
      <c r="BC347">
        <v>34.68732</v>
      </c>
      <c r="BD347">
        <v>0</v>
      </c>
      <c r="BE347">
        <v>0</v>
      </c>
      <c r="BF347">
        <v>1.028095</v>
      </c>
      <c r="BG347">
        <v>35.225119999999997</v>
      </c>
      <c r="BH347">
        <v>0</v>
      </c>
      <c r="BI347">
        <v>0</v>
      </c>
      <c r="BJ347">
        <v>1.0152509999999999</v>
      </c>
      <c r="BK347">
        <v>34.78096</v>
      </c>
      <c r="BL347">
        <v>0</v>
      </c>
      <c r="BM347">
        <v>0</v>
      </c>
      <c r="BN347">
        <v>1.0027790000000001</v>
      </c>
      <c r="BO347">
        <v>33.922080000000001</v>
      </c>
      <c r="BP347">
        <v>0</v>
      </c>
      <c r="BQ347">
        <v>0</v>
      </c>
      <c r="BR347">
        <v>0.99090599999999995</v>
      </c>
      <c r="BS347">
        <v>33.172080000000001</v>
      </c>
      <c r="BT347">
        <v>0</v>
      </c>
      <c r="BU347">
        <v>0</v>
      </c>
      <c r="BV347">
        <v>0.97934410000000005</v>
      </c>
      <c r="BW347">
        <v>33.320860000000003</v>
      </c>
      <c r="BX347">
        <v>0</v>
      </c>
      <c r="BY347">
        <v>0</v>
      </c>
      <c r="BZ347">
        <v>0.96821889999999999</v>
      </c>
      <c r="CA347">
        <v>33.728729999999999</v>
      </c>
      <c r="CB347" s="1">
        <v>1.8637760000000001E-36</v>
      </c>
      <c r="CC347" s="1">
        <v>2.2702610000000001E-34</v>
      </c>
      <c r="CD347">
        <v>0.95757999999999999</v>
      </c>
      <c r="CE347">
        <v>34.603520000000003</v>
      </c>
      <c r="CF347" s="1">
        <v>1.179973E-26</v>
      </c>
      <c r="CG347" s="1">
        <v>1.9259519999999999E-24</v>
      </c>
      <c r="CH347">
        <v>0.94755710000000004</v>
      </c>
      <c r="CI347">
        <v>34.768129999999999</v>
      </c>
      <c r="CJ347" s="1">
        <v>3.324476E-21</v>
      </c>
      <c r="CK347" s="1">
        <v>4.1132710000000002E-19</v>
      </c>
      <c r="CL347">
        <v>0.93833409999999995</v>
      </c>
      <c r="CM347">
        <v>34.46217</v>
      </c>
      <c r="CN347" s="1">
        <v>9.9443199999999991E-16</v>
      </c>
      <c r="CO347" s="1">
        <v>1.879291E-13</v>
      </c>
      <c r="CP347">
        <v>0.92977909999999997</v>
      </c>
      <c r="CQ347">
        <v>33.631529999999998</v>
      </c>
      <c r="CR347" s="1">
        <v>2.917621E-12</v>
      </c>
      <c r="CS347" s="1">
        <v>6.340192E-10</v>
      </c>
      <c r="CT347">
        <v>0.92214969999999996</v>
      </c>
      <c r="CU347">
        <v>32.460880000000003</v>
      </c>
      <c r="CV347" s="1">
        <v>1.5384509999999999E-9</v>
      </c>
      <c r="CW347" s="1">
        <v>3.6679960000000001E-7</v>
      </c>
      <c r="CX347">
        <v>0.91542449999999997</v>
      </c>
      <c r="CY347">
        <v>31.741800000000001</v>
      </c>
      <c r="CZ347" s="1">
        <v>2.5287390000000003E-7</v>
      </c>
      <c r="DA347" s="1">
        <v>6.5146250000000007E-5</v>
      </c>
      <c r="DB347">
        <v>0.90951559999999998</v>
      </c>
      <c r="DC347">
        <v>32.159500000000001</v>
      </c>
      <c r="DD347" s="1">
        <v>1.7199579999999999E-5</v>
      </c>
      <c r="DE347" s="1">
        <v>4.7216489999999996E-3</v>
      </c>
      <c r="DF347">
        <v>0.90425520000000004</v>
      </c>
      <c r="DG347">
        <v>34.032060000000001</v>
      </c>
      <c r="DH347" s="1">
        <v>5.7188659999999995E-4</v>
      </c>
      <c r="DI347">
        <v>0.16559409999999999</v>
      </c>
      <c r="DJ347">
        <v>0.89927599999999996</v>
      </c>
      <c r="DK347">
        <v>37.819090000000003</v>
      </c>
      <c r="DL347" s="1">
        <v>1.038612E-2</v>
      </c>
      <c r="DM347">
        <v>3.1612490000000002</v>
      </c>
      <c r="DN347">
        <v>0.89449160000000005</v>
      </c>
      <c r="DO347">
        <v>42.20825</v>
      </c>
      <c r="DP347">
        <v>0.1117533</v>
      </c>
      <c r="DQ347">
        <v>35.673960000000001</v>
      </c>
      <c r="DR347">
        <v>0.88951749999999996</v>
      </c>
      <c r="DS347">
        <v>44.28331</v>
      </c>
      <c r="DT347">
        <v>0.75937549999999998</v>
      </c>
      <c r="DU347">
        <v>253.6747</v>
      </c>
      <c r="DV347">
        <v>0.88424210000000003</v>
      </c>
      <c r="DW347">
        <v>44.626489999999997</v>
      </c>
      <c r="DX347">
        <v>3.4345240000000001</v>
      </c>
      <c r="DY347">
        <v>1198.6320000000001</v>
      </c>
      <c r="DZ347">
        <v>0.87855470000000002</v>
      </c>
      <c r="EA347">
        <v>43.72439</v>
      </c>
      <c r="EB347">
        <v>10.82361</v>
      </c>
      <c r="EC347">
        <v>3938.0590000000002</v>
      </c>
      <c r="ED347">
        <v>0.87231360000000002</v>
      </c>
      <c r="EE347">
        <v>42.409019999999998</v>
      </c>
      <c r="EF347">
        <v>24.702089999999998</v>
      </c>
      <c r="EG347">
        <v>9355.7199999999993</v>
      </c>
      <c r="EH347">
        <v>0.86551710000000004</v>
      </c>
      <c r="EI347">
        <v>41.690550000000002</v>
      </c>
      <c r="EJ347">
        <v>42.279760000000003</v>
      </c>
      <c r="EK347">
        <v>16643.919999999998</v>
      </c>
      <c r="EL347">
        <v>0.85813470000000003</v>
      </c>
      <c r="EM347">
        <v>42.069310000000002</v>
      </c>
      <c r="EN347">
        <v>56.000239999999998</v>
      </c>
      <c r="EO347">
        <v>22879.55</v>
      </c>
      <c r="EP347">
        <v>0.85014959999999995</v>
      </c>
      <c r="EQ347">
        <v>44.449370000000002</v>
      </c>
      <c r="ER347">
        <v>59.024520000000003</v>
      </c>
      <c r="ES347">
        <v>24995.26</v>
      </c>
      <c r="ET347">
        <v>0.8416998</v>
      </c>
      <c r="EU347">
        <v>47.415570000000002</v>
      </c>
      <c r="EV347">
        <v>50.790500000000002</v>
      </c>
      <c r="EW347">
        <v>22286.400000000001</v>
      </c>
      <c r="EX347">
        <v>0.83298629999999996</v>
      </c>
      <c r="EY347">
        <v>48.225349999999999</v>
      </c>
      <c r="EZ347">
        <v>36.54345</v>
      </c>
      <c r="FA347">
        <v>16580.45</v>
      </c>
      <c r="FB347">
        <v>0.82453520000000002</v>
      </c>
      <c r="FC347">
        <v>47.999499999999998</v>
      </c>
      <c r="FD347">
        <v>22.448329999999999</v>
      </c>
      <c r="FE347">
        <v>10515.87</v>
      </c>
      <c r="FF347">
        <v>0.81653120000000001</v>
      </c>
      <c r="FG347">
        <v>46.843969999999999</v>
      </c>
      <c r="FH347">
        <v>11.989929999999999</v>
      </c>
      <c r="FI347">
        <v>5788.866</v>
      </c>
      <c r="FJ347">
        <v>0.80905859999999996</v>
      </c>
      <c r="FK347">
        <v>45.759250000000002</v>
      </c>
      <c r="FL347">
        <v>5.6605299999999996</v>
      </c>
      <c r="FM347">
        <v>2810.915</v>
      </c>
      <c r="FN347">
        <v>0.80228929999999998</v>
      </c>
      <c r="FO347">
        <v>45.828150000000001</v>
      </c>
      <c r="FP347">
        <v>2.401071</v>
      </c>
      <c r="FQ347">
        <v>1223.135</v>
      </c>
      <c r="FR347">
        <v>0.79623120000000003</v>
      </c>
      <c r="FS347">
        <v>46.480870000000003</v>
      </c>
      <c r="FT347">
        <v>0.93244110000000002</v>
      </c>
      <c r="FU347">
        <v>485.678</v>
      </c>
      <c r="FV347">
        <v>0.79094869999999995</v>
      </c>
      <c r="FW347">
        <v>48.053780000000003</v>
      </c>
      <c r="FX347">
        <v>0.34350560000000002</v>
      </c>
      <c r="FY347">
        <v>181.31559999999999</v>
      </c>
      <c r="FZ347">
        <v>0.78644789999999998</v>
      </c>
      <c r="GA347">
        <v>49.297220000000003</v>
      </c>
      <c r="GB347">
        <v>0.13040750000000001</v>
      </c>
      <c r="GC347">
        <v>68.260620000000003</v>
      </c>
      <c r="GD347">
        <v>0.78272949999999997</v>
      </c>
      <c r="GE347">
        <v>49.948540000000001</v>
      </c>
      <c r="GF347" s="1">
        <v>6.0719240000000001E-2</v>
      </c>
      <c r="GG347">
        <v>30.319839999999999</v>
      </c>
      <c r="GH347">
        <v>0.77971330000000005</v>
      </c>
      <c r="GI347">
        <v>49.514620000000001</v>
      </c>
      <c r="GJ347" s="1">
        <v>4.0485809999999997E-2</v>
      </c>
      <c r="GK347">
        <v>18.972449999999998</v>
      </c>
      <c r="GL347">
        <v>0.77729490000000001</v>
      </c>
      <c r="GM347">
        <v>48.519370000000002</v>
      </c>
      <c r="GN347" s="1">
        <v>3.5444410000000003E-2</v>
      </c>
      <c r="GO347">
        <v>16.05639</v>
      </c>
      <c r="GP347">
        <v>0.77541380000000004</v>
      </c>
      <c r="GQ347">
        <v>47.251989999999999</v>
      </c>
      <c r="GR347" s="1">
        <v>3.4138429999999997E-2</v>
      </c>
      <c r="GS347">
        <v>15.35258</v>
      </c>
      <c r="GT347">
        <v>0.77397070000000001</v>
      </c>
      <c r="GU347">
        <v>47.326970000000003</v>
      </c>
      <c r="GV347" s="1">
        <v>3.3087020000000002E-2</v>
      </c>
      <c r="GW347">
        <v>14.917730000000001</v>
      </c>
      <c r="GX347">
        <v>0.77288559999999995</v>
      </c>
      <c r="GY347">
        <v>48.044080000000001</v>
      </c>
      <c r="GZ347">
        <v>3.1423189999999997E-2</v>
      </c>
      <c r="HA347">
        <v>14.238860000000001</v>
      </c>
      <c r="HB347">
        <v>0.77207669999999995</v>
      </c>
      <c r="HC347">
        <v>50.054310000000001</v>
      </c>
      <c r="HD347" s="1">
        <v>2.9069370000000001E-2</v>
      </c>
      <c r="HE347">
        <v>13.24207</v>
      </c>
      <c r="HF347">
        <v>0.77147140000000003</v>
      </c>
      <c r="HG347">
        <v>51.873519999999999</v>
      </c>
      <c r="HH347" s="1">
        <v>2.6120819999999999E-2</v>
      </c>
      <c r="HI347">
        <v>11.96575</v>
      </c>
      <c r="HJ347">
        <v>0.77102859999999995</v>
      </c>
      <c r="HK347">
        <v>52.219830000000002</v>
      </c>
      <c r="HL347" s="1">
        <v>2.274456E-2</v>
      </c>
      <c r="HM347">
        <v>10.48038</v>
      </c>
      <c r="HN347">
        <v>0.77070959999999999</v>
      </c>
      <c r="HO347">
        <v>52.072809999999997</v>
      </c>
      <c r="HP347" s="1">
        <v>1.918038E-2</v>
      </c>
      <c r="HQ347">
        <v>8.8879439999999992</v>
      </c>
      <c r="HR347">
        <v>0.77046530000000002</v>
      </c>
      <c r="HS347">
        <v>50.892949999999999</v>
      </c>
      <c r="HT347" s="1">
        <v>1.5730520000000001E-2</v>
      </c>
      <c r="HU347">
        <v>7.3229689999999996</v>
      </c>
      <c r="HV347">
        <v>0.77032449999999997</v>
      </c>
      <c r="HW347">
        <v>49.689990000000002</v>
      </c>
      <c r="HX347" s="1">
        <v>1.268243E-2</v>
      </c>
      <c r="HY347">
        <v>5.918501</v>
      </c>
      <c r="HZ347">
        <v>0.77017690000000005</v>
      </c>
      <c r="IA347">
        <v>49.900759999999998</v>
      </c>
      <c r="IB347" s="1">
        <v>1.0217459999999999E-2</v>
      </c>
      <c r="IC347">
        <v>4.7653489999999996</v>
      </c>
      <c r="ID347">
        <v>0.7700825</v>
      </c>
      <c r="IE347">
        <v>52.054209999999998</v>
      </c>
      <c r="IF347" s="1">
        <v>8.3720840000000001E-3</v>
      </c>
      <c r="IG347">
        <v>3.8908010000000002</v>
      </c>
      <c r="IH347">
        <v>0.77002420000000005</v>
      </c>
      <c r="II347">
        <v>55.690089999999998</v>
      </c>
      <c r="IJ347" s="1">
        <v>7.0672319999999997E-3</v>
      </c>
      <c r="IK347">
        <v>3.267074</v>
      </c>
      <c r="IL347">
        <v>0.76995899999999995</v>
      </c>
      <c r="IM347">
        <v>58.338500000000003</v>
      </c>
      <c r="IN347" s="1">
        <v>6.1736200000000003E-3</v>
      </c>
      <c r="IO347">
        <v>2.8379490000000001</v>
      </c>
      <c r="IP347">
        <v>0.76990320000000001</v>
      </c>
      <c r="IQ347">
        <v>59.478099999999998</v>
      </c>
      <c r="IR347" s="1">
        <v>5.5581240000000002E-3</v>
      </c>
      <c r="IS347">
        <v>2.5434589999999999</v>
      </c>
      <c r="IT347">
        <v>0.76986089999999996</v>
      </c>
      <c r="IU347">
        <v>59.17821</v>
      </c>
      <c r="IV347" s="1">
        <v>5.1194839999999997E-3</v>
      </c>
      <c r="IW347">
        <v>2.3349799999999998</v>
      </c>
      <c r="IX347">
        <v>0.76983029999999997</v>
      </c>
      <c r="IY347">
        <v>57.983460000000001</v>
      </c>
      <c r="IZ347" s="1">
        <v>4.7855889999999998E-3</v>
      </c>
      <c r="JA347">
        <v>2.1782759999999999</v>
      </c>
      <c r="JB347">
        <v>0.76978279999999999</v>
      </c>
      <c r="JC347">
        <v>56.381979999999999</v>
      </c>
      <c r="JD347" s="1">
        <v>4.5138640000000002E-3</v>
      </c>
      <c r="JE347">
        <v>2.0523449999999999</v>
      </c>
      <c r="JF347">
        <v>0.76976659999999997</v>
      </c>
      <c r="JG347">
        <v>55.643859999999997</v>
      </c>
      <c r="JH347" s="1">
        <v>4.280977E-3</v>
      </c>
      <c r="JI347">
        <v>1.945003</v>
      </c>
      <c r="JJ347">
        <v>0.7697271</v>
      </c>
      <c r="JK347">
        <v>54.611789999999999</v>
      </c>
      <c r="JL347" s="1">
        <v>4.0699589999999997E-3</v>
      </c>
      <c r="JM347">
        <v>1.8495790000000001</v>
      </c>
      <c r="JN347">
        <v>0.76968950000000003</v>
      </c>
      <c r="JO347">
        <v>53.890749999999997</v>
      </c>
      <c r="JP347" s="1">
        <v>3.8692069999999999E-3</v>
      </c>
      <c r="JQ347">
        <v>1.7625630000000001</v>
      </c>
      <c r="JR347">
        <v>0.76968630000000005</v>
      </c>
      <c r="JS347">
        <v>53.030110000000001</v>
      </c>
      <c r="JT347" s="1">
        <v>3.683272E-3</v>
      </c>
      <c r="JU347">
        <v>1.6819029999999999</v>
      </c>
      <c r="JV347">
        <v>0.76963950000000003</v>
      </c>
      <c r="JW347">
        <v>52.184890000000003</v>
      </c>
      <c r="JX347" s="1">
        <v>3.5095539999999998E-3</v>
      </c>
      <c r="JY347">
        <v>1.6063460000000001</v>
      </c>
      <c r="JZ347">
        <v>0.76959719999999998</v>
      </c>
      <c r="KA347">
        <v>51.382689999999997</v>
      </c>
      <c r="KB347" s="1">
        <v>3.3470459999999998E-3</v>
      </c>
      <c r="KC347">
        <v>1.535345</v>
      </c>
      <c r="KD347">
        <v>0.76959129999999998</v>
      </c>
      <c r="KE347">
        <v>50.212139999999998</v>
      </c>
      <c r="KF347" s="1">
        <v>3.194358E-3</v>
      </c>
      <c r="KG347">
        <v>1.4683660000000001</v>
      </c>
      <c r="KH347">
        <v>0.76956809999999998</v>
      </c>
      <c r="KI347">
        <v>48.589530000000003</v>
      </c>
      <c r="KJ347" s="1">
        <v>3.050713E-3</v>
      </c>
      <c r="KK347">
        <v>1.4051370000000001</v>
      </c>
      <c r="KL347">
        <v>0.7695208</v>
      </c>
      <c r="KM347">
        <v>48.658200000000001</v>
      </c>
      <c r="KN347" s="1">
        <v>2.9152700000000002E-3</v>
      </c>
      <c r="KO347">
        <v>1.3453459999999999</v>
      </c>
      <c r="KP347">
        <v>0.76949369999999995</v>
      </c>
      <c r="KQ347">
        <v>50.98668</v>
      </c>
      <c r="KR347" s="1">
        <v>2.787388E-3</v>
      </c>
      <c r="KS347">
        <v>1.288756</v>
      </c>
      <c r="KT347">
        <v>0.76949109999999998</v>
      </c>
      <c r="KU347">
        <v>54.89911</v>
      </c>
      <c r="KV347" s="1">
        <v>2.6666189999999998E-3</v>
      </c>
      <c r="KW347">
        <v>1.2350890000000001</v>
      </c>
      <c r="KX347">
        <v>0.76946380000000003</v>
      </c>
      <c r="KY347">
        <v>57.774880000000003</v>
      </c>
      <c r="KZ347" s="1">
        <v>2.5522309999999999E-3</v>
      </c>
      <c r="LA347">
        <v>1.1841470000000001</v>
      </c>
      <c r="LB347">
        <v>0.76945470000000005</v>
      </c>
      <c r="LC347">
        <v>58.123539999999998</v>
      </c>
      <c r="LD347" s="1">
        <v>2.4442119999999999E-3</v>
      </c>
      <c r="LE347">
        <v>1.1358090000000001</v>
      </c>
      <c r="LF347">
        <v>0.7694008</v>
      </c>
      <c r="LG347">
        <v>57.357999999999997</v>
      </c>
      <c r="LH347" s="1">
        <v>2.3415390000000001E-3</v>
      </c>
      <c r="LI347">
        <v>1.0898410000000001</v>
      </c>
      <c r="LJ347">
        <v>0.76940459999999999</v>
      </c>
      <c r="LK347">
        <v>55.961300000000001</v>
      </c>
      <c r="LL347" s="1">
        <v>2.2444779999999998E-3</v>
      </c>
      <c r="LM347">
        <v>1.0462279999999999</v>
      </c>
      <c r="LN347">
        <v>0.76939299999999999</v>
      </c>
      <c r="LO347">
        <v>54.114069999999998</v>
      </c>
      <c r="LP347" s="1">
        <v>2.1524840000000001E-3</v>
      </c>
      <c r="LQ347">
        <v>1.0048010000000001</v>
      </c>
      <c r="LR347">
        <v>0.7693316</v>
      </c>
      <c r="LS347">
        <v>52.876109999999997</v>
      </c>
      <c r="LT347" s="1">
        <v>2.065314E-3</v>
      </c>
      <c r="LU347">
        <v>0.9654393</v>
      </c>
      <c r="LV347">
        <v>0.76931439999999995</v>
      </c>
      <c r="LW347">
        <v>52.55162</v>
      </c>
      <c r="LX347" s="1">
        <v>1.9823890000000002E-3</v>
      </c>
      <c r="LY347">
        <v>0.92797479999999999</v>
      </c>
      <c r="LZ347">
        <v>0.76928510000000005</v>
      </c>
      <c r="MA347">
        <v>52.5259</v>
      </c>
      <c r="MB347" s="1">
        <v>1.9034099999999999E-3</v>
      </c>
      <c r="MC347">
        <v>0.89224110000000001</v>
      </c>
      <c r="MD347">
        <v>0.76922500000000005</v>
      </c>
      <c r="ME347">
        <v>53.271639999999998</v>
      </c>
      <c r="MF347" s="1">
        <v>1.8280880000000001E-3</v>
      </c>
      <c r="MG347">
        <v>0.85811749999999998</v>
      </c>
      <c r="MH347">
        <v>0.76920409999999995</v>
      </c>
      <c r="MI347">
        <v>52.989379999999997</v>
      </c>
      <c r="MJ347" s="1">
        <v>1.756163E-3</v>
      </c>
      <c r="MK347">
        <v>0.82551790000000003</v>
      </c>
      <c r="ML347">
        <v>0.76918299999999995</v>
      </c>
      <c r="MM347">
        <v>51.814909999999998</v>
      </c>
      <c r="MN347" s="1">
        <v>1.687381E-3</v>
      </c>
      <c r="MO347">
        <v>0.79441790000000001</v>
      </c>
      <c r="MP347">
        <v>0.769146</v>
      </c>
      <c r="MQ347">
        <v>50.520760000000003</v>
      </c>
      <c r="MR347" s="1">
        <v>1.6216889999999999E-3</v>
      </c>
      <c r="MS347">
        <v>0.76466369999999995</v>
      </c>
      <c r="MT347">
        <v>0.76911090000000004</v>
      </c>
      <c r="MU347">
        <v>48.864339999999999</v>
      </c>
      <c r="MV347" s="1">
        <v>1.5588990000000001E-3</v>
      </c>
      <c r="MW347">
        <v>0.73623159999999999</v>
      </c>
      <c r="MX347">
        <v>0.76908989999999999</v>
      </c>
      <c r="MY347">
        <v>48.406509999999997</v>
      </c>
      <c r="MZ347" s="1">
        <v>1.4991900000000001E-3</v>
      </c>
      <c r="NA347">
        <v>0.70904299999999998</v>
      </c>
      <c r="NB347">
        <v>0.76906810000000003</v>
      </c>
      <c r="NC347">
        <v>48.737540000000003</v>
      </c>
      <c r="ND347" s="1">
        <v>1.4420609999999999E-3</v>
      </c>
      <c r="NE347">
        <v>0.68299569999999998</v>
      </c>
      <c r="NF347">
        <v>0.7690266</v>
      </c>
      <c r="NG347">
        <v>50.539969999999997</v>
      </c>
      <c r="NH347" s="1">
        <v>1.3874060000000001E-3</v>
      </c>
      <c r="NI347">
        <v>0.65809450000000003</v>
      </c>
      <c r="NJ347">
        <v>0.76900930000000001</v>
      </c>
      <c r="NK347">
        <v>53.376170000000002</v>
      </c>
      <c r="NL347" s="1">
        <v>1.3351719999999999E-3</v>
      </c>
      <c r="NM347">
        <v>0.6342314</v>
      </c>
      <c r="NN347">
        <v>0.76898580000000005</v>
      </c>
      <c r="NO347">
        <v>54.40269</v>
      </c>
      <c r="NP347" s="1">
        <v>1.2851780000000001E-3</v>
      </c>
      <c r="NQ347">
        <v>0.61132310000000001</v>
      </c>
      <c r="NR347">
        <v>0.76893400000000001</v>
      </c>
      <c r="NS347">
        <v>53.822069999999997</v>
      </c>
      <c r="NT347" s="1">
        <v>1.237284E-3</v>
      </c>
      <c r="NU347">
        <v>0.58936699999999997</v>
      </c>
      <c r="NV347">
        <v>0.76891620000000005</v>
      </c>
      <c r="NW347">
        <v>52.344110000000001</v>
      </c>
      <c r="NX347" s="1">
        <v>1.191547E-3</v>
      </c>
      <c r="NY347">
        <v>0.56833020000000001</v>
      </c>
      <c r="NZ347">
        <v>0.76886489999999996</v>
      </c>
      <c r="OA347">
        <v>50.653260000000003</v>
      </c>
      <c r="OB347" s="1">
        <v>1.1478879999999999E-3</v>
      </c>
      <c r="OC347">
        <v>0.54814689999999999</v>
      </c>
      <c r="OD347">
        <v>0.76883330000000005</v>
      </c>
      <c r="OE347">
        <v>50.114379999999997</v>
      </c>
      <c r="OF347" s="1">
        <v>1.1062820000000001E-3</v>
      </c>
      <c r="OG347">
        <v>0.52883060000000004</v>
      </c>
      <c r="OH347">
        <v>0.76880689999999996</v>
      </c>
      <c r="OI347">
        <v>48.744929999999997</v>
      </c>
      <c r="OJ347" s="1">
        <v>1.0665099999999999E-3</v>
      </c>
      <c r="OK347">
        <v>0.51032469999999996</v>
      </c>
    </row>
    <row r="348" spans="1:401" x14ac:dyDescent="0.35">
      <c r="A348">
        <v>354</v>
      </c>
      <c r="B348" t="s">
        <v>4</v>
      </c>
      <c r="C348" t="s">
        <v>181</v>
      </c>
      <c r="D348" t="s">
        <v>354</v>
      </c>
      <c r="E348">
        <v>945.40120000000002</v>
      </c>
      <c r="F348">
        <v>0.36804500000000001</v>
      </c>
      <c r="G348">
        <v>27.64967</v>
      </c>
      <c r="H348">
        <v>0</v>
      </c>
      <c r="I348">
        <v>0</v>
      </c>
      <c r="J348">
        <v>0.36475960000000002</v>
      </c>
      <c r="K348">
        <v>27.64179</v>
      </c>
      <c r="L348">
        <v>0</v>
      </c>
      <c r="M348">
        <v>0</v>
      </c>
      <c r="N348">
        <v>0.36123110000000003</v>
      </c>
      <c r="O348">
        <v>27.444310000000002</v>
      </c>
      <c r="P348">
        <v>0</v>
      </c>
      <c r="Q348">
        <v>0</v>
      </c>
      <c r="R348">
        <v>0.35765980000000003</v>
      </c>
      <c r="S348">
        <v>28.098649999999999</v>
      </c>
      <c r="T348">
        <v>0</v>
      </c>
      <c r="U348">
        <v>0</v>
      </c>
      <c r="V348">
        <v>0.35400300000000001</v>
      </c>
      <c r="W348">
        <v>28.736630000000002</v>
      </c>
      <c r="X348">
        <v>0</v>
      </c>
      <c r="Y348">
        <v>0</v>
      </c>
      <c r="Z348">
        <v>0.35045409999999999</v>
      </c>
      <c r="AA348">
        <v>28.964860000000002</v>
      </c>
      <c r="AB348">
        <v>0</v>
      </c>
      <c r="AC348">
        <v>0</v>
      </c>
      <c r="AD348">
        <v>0.34768969999999999</v>
      </c>
      <c r="AE348">
        <v>28.724240000000002</v>
      </c>
      <c r="AF348">
        <v>0</v>
      </c>
      <c r="AG348">
        <v>0</v>
      </c>
      <c r="AH348">
        <v>0.34544150000000001</v>
      </c>
      <c r="AI348">
        <v>28.300789999999999</v>
      </c>
      <c r="AJ348">
        <v>0</v>
      </c>
      <c r="AK348">
        <v>0</v>
      </c>
      <c r="AL348">
        <v>0.34313840000000001</v>
      </c>
      <c r="AM348">
        <v>28.24662</v>
      </c>
      <c r="AN348">
        <v>0</v>
      </c>
      <c r="AO348">
        <v>0</v>
      </c>
      <c r="AP348">
        <v>0.34083740000000001</v>
      </c>
      <c r="AQ348">
        <v>29.172899999999998</v>
      </c>
      <c r="AR348">
        <v>0</v>
      </c>
      <c r="AS348">
        <v>0</v>
      </c>
      <c r="AT348">
        <v>0.33857159999999997</v>
      </c>
      <c r="AU348">
        <v>30.783460000000002</v>
      </c>
      <c r="AV348">
        <v>0</v>
      </c>
      <c r="AW348">
        <v>0</v>
      </c>
      <c r="AX348">
        <v>0.33626929999999999</v>
      </c>
      <c r="AY348">
        <v>32.975670000000001</v>
      </c>
      <c r="AZ348">
        <v>0</v>
      </c>
      <c r="BA348">
        <v>0</v>
      </c>
      <c r="BB348">
        <v>0.3340574</v>
      </c>
      <c r="BC348">
        <v>34.730530000000002</v>
      </c>
      <c r="BD348">
        <v>0</v>
      </c>
      <c r="BE348">
        <v>0</v>
      </c>
      <c r="BF348">
        <v>0.33204220000000001</v>
      </c>
      <c r="BG348">
        <v>35.201050000000002</v>
      </c>
      <c r="BH348">
        <v>0</v>
      </c>
      <c r="BI348">
        <v>0</v>
      </c>
      <c r="BJ348">
        <v>0.33004450000000002</v>
      </c>
      <c r="BK348">
        <v>34.776969999999999</v>
      </c>
      <c r="BL348">
        <v>0</v>
      </c>
      <c r="BM348">
        <v>0</v>
      </c>
      <c r="BN348">
        <v>0.32821450000000002</v>
      </c>
      <c r="BO348">
        <v>33.940809999999999</v>
      </c>
      <c r="BP348">
        <v>0</v>
      </c>
      <c r="BQ348">
        <v>0</v>
      </c>
      <c r="BR348">
        <v>0.32659189999999999</v>
      </c>
      <c r="BS348">
        <v>33.193469999999998</v>
      </c>
      <c r="BT348">
        <v>0</v>
      </c>
      <c r="BU348">
        <v>0</v>
      </c>
      <c r="BV348">
        <v>0.32498510000000003</v>
      </c>
      <c r="BW348">
        <v>33.398110000000003</v>
      </c>
      <c r="BX348">
        <v>0</v>
      </c>
      <c r="BY348">
        <v>0</v>
      </c>
      <c r="BZ348">
        <v>0.32342320000000002</v>
      </c>
      <c r="CA348">
        <v>33.750979999999998</v>
      </c>
      <c r="CB348" s="1">
        <v>2.549476E-37</v>
      </c>
      <c r="CC348" s="1">
        <v>1.344756E-34</v>
      </c>
      <c r="CD348">
        <v>0.3219069</v>
      </c>
      <c r="CE348">
        <v>34.648739999999997</v>
      </c>
      <c r="CF348" s="1">
        <v>2.2353829999999998E-27</v>
      </c>
      <c r="CG348" s="1">
        <v>1.1841E-24</v>
      </c>
      <c r="CH348">
        <v>0.32049630000000001</v>
      </c>
      <c r="CI348">
        <v>34.777389999999997</v>
      </c>
      <c r="CJ348" s="1">
        <v>4.3995950000000004E-22</v>
      </c>
      <c r="CK348" s="1">
        <v>2.327658E-19</v>
      </c>
      <c r="CL348">
        <v>0.3191445</v>
      </c>
      <c r="CM348">
        <v>34.46434</v>
      </c>
      <c r="CN348" s="1">
        <v>2.4423220000000002E-16</v>
      </c>
      <c r="CO348" s="1">
        <v>1.2965110000000001E-13</v>
      </c>
      <c r="CP348">
        <v>0.31783879999999998</v>
      </c>
      <c r="CQ348">
        <v>33.668520000000001</v>
      </c>
      <c r="CR348" s="1">
        <v>9.1571820000000003E-13</v>
      </c>
      <c r="CS348" s="1">
        <v>4.8631259999999995E-10</v>
      </c>
      <c r="CT348">
        <v>0.31665700000000002</v>
      </c>
      <c r="CU348">
        <v>32.508200000000002</v>
      </c>
      <c r="CV348" s="1">
        <v>5.6836980000000001E-10</v>
      </c>
      <c r="CW348" s="1">
        <v>3.0229399999999999E-7</v>
      </c>
      <c r="CX348">
        <v>0.31561939999999999</v>
      </c>
      <c r="CY348">
        <v>31.796040000000001</v>
      </c>
      <c r="CZ348" s="1">
        <v>1.069751E-7</v>
      </c>
      <c r="DA348" s="1">
        <v>5.7016189999999997E-5</v>
      </c>
      <c r="DB348">
        <v>0.31471060000000001</v>
      </c>
      <c r="DC348">
        <v>32.252339999999997</v>
      </c>
      <c r="DD348" s="1">
        <v>8.2226259999999993E-6</v>
      </c>
      <c r="DE348" s="1">
        <v>4.3643620000000001E-3</v>
      </c>
      <c r="DF348">
        <v>0.3138746</v>
      </c>
      <c r="DG348">
        <v>34.12189</v>
      </c>
      <c r="DH348" s="1">
        <v>3.0592450000000001E-4</v>
      </c>
      <c r="DI348">
        <v>0.16114919999999999</v>
      </c>
      <c r="DJ348">
        <v>0.31305149999999998</v>
      </c>
      <c r="DK348">
        <v>37.932589999999998</v>
      </c>
      <c r="DL348" s="1">
        <v>6.128873E-3</v>
      </c>
      <c r="DM348">
        <v>3.2175069999999999</v>
      </c>
      <c r="DN348">
        <v>0.31222899999999998</v>
      </c>
      <c r="DO348">
        <v>42.282020000000003</v>
      </c>
      <c r="DP348" s="1">
        <v>7.2008600000000006E-2</v>
      </c>
      <c r="DQ348">
        <v>37.785490000000003</v>
      </c>
      <c r="DR348">
        <v>0.31129370000000001</v>
      </c>
      <c r="DS348">
        <v>44.17445</v>
      </c>
      <c r="DT348">
        <v>0.52992289999999997</v>
      </c>
      <c r="DU348">
        <v>278.45949999999999</v>
      </c>
      <c r="DV348">
        <v>0.31027510000000003</v>
      </c>
      <c r="DW348">
        <v>44.546999999999997</v>
      </c>
      <c r="DX348">
        <v>2.5783529999999999</v>
      </c>
      <c r="DY348">
        <v>1358.635</v>
      </c>
      <c r="DZ348">
        <v>0.30914429999999998</v>
      </c>
      <c r="EA348">
        <v>43.740920000000003</v>
      </c>
      <c r="EB348">
        <v>8.6902000000000008</v>
      </c>
      <c r="EC348">
        <v>4594.0429999999997</v>
      </c>
      <c r="ED348">
        <v>0.3079017</v>
      </c>
      <c r="EE348">
        <v>42.462670000000003</v>
      </c>
      <c r="EF348">
        <v>21.104970000000002</v>
      </c>
      <c r="EG348">
        <v>11199.77</v>
      </c>
      <c r="EH348">
        <v>0.30649670000000001</v>
      </c>
      <c r="EI348">
        <v>41.801650000000002</v>
      </c>
      <c r="EJ348">
        <v>38.257309999999997</v>
      </c>
      <c r="EK348">
        <v>20389.599999999999</v>
      </c>
      <c r="EL348">
        <v>0.30495660000000002</v>
      </c>
      <c r="EM348">
        <v>42.244590000000002</v>
      </c>
      <c r="EN348">
        <v>53.432740000000003</v>
      </c>
      <c r="EO348">
        <v>28609.72</v>
      </c>
      <c r="EP348">
        <v>0.30326239999999999</v>
      </c>
      <c r="EQ348">
        <v>44.6297</v>
      </c>
      <c r="ER348">
        <v>59.092059999999996</v>
      </c>
      <c r="ES348">
        <v>31826.99</v>
      </c>
      <c r="ET348">
        <v>0.30145070000000002</v>
      </c>
      <c r="EU348">
        <v>47.497610000000002</v>
      </c>
      <c r="EV348">
        <v>53.247259999999997</v>
      </c>
      <c r="EW348">
        <v>28837.78</v>
      </c>
      <c r="EX348">
        <v>0.29953109999999999</v>
      </c>
      <c r="EY348">
        <v>48.130130000000001</v>
      </c>
      <c r="EZ348">
        <v>39.933320000000002</v>
      </c>
      <c r="FA348">
        <v>21757.32</v>
      </c>
      <c r="FB348">
        <v>0.29764560000000001</v>
      </c>
      <c r="FC348">
        <v>47.940040000000003</v>
      </c>
      <c r="FD348">
        <v>25.487179999999999</v>
      </c>
      <c r="FE348">
        <v>13970.66</v>
      </c>
      <c r="FF348">
        <v>0.29581410000000002</v>
      </c>
      <c r="FG348">
        <v>46.84592</v>
      </c>
      <c r="FH348">
        <v>14.10122</v>
      </c>
      <c r="FI348">
        <v>7774.7759999999998</v>
      </c>
      <c r="FJ348">
        <v>0.29406860000000001</v>
      </c>
      <c r="FK348">
        <v>45.808329999999998</v>
      </c>
      <c r="FL348">
        <v>6.8749659999999997</v>
      </c>
      <c r="FM348">
        <v>3811.2930000000001</v>
      </c>
      <c r="FN348">
        <v>0.29245670000000001</v>
      </c>
      <c r="FO348">
        <v>45.957859999999997</v>
      </c>
      <c r="FP348">
        <v>3.0012810000000001</v>
      </c>
      <c r="FQ348">
        <v>1672.0309999999999</v>
      </c>
      <c r="FR348">
        <v>0.29098629999999998</v>
      </c>
      <c r="FS348">
        <v>46.61045</v>
      </c>
      <c r="FT348">
        <v>1.19336</v>
      </c>
      <c r="FU348">
        <v>668.15719999999999</v>
      </c>
      <c r="FV348">
        <v>0.28968529999999998</v>
      </c>
      <c r="FW348">
        <v>48.106859999999998</v>
      </c>
      <c r="FX348">
        <v>0.445019</v>
      </c>
      <c r="FY348">
        <v>250.10890000000001</v>
      </c>
      <c r="FZ348">
        <v>0.28854980000000002</v>
      </c>
      <c r="GA348">
        <v>49.237870000000001</v>
      </c>
      <c r="GB348">
        <v>0.1660683</v>
      </c>
      <c r="GC348">
        <v>93.519530000000003</v>
      </c>
      <c r="GD348">
        <v>0.28759489999999999</v>
      </c>
      <c r="GE348">
        <v>49.847760000000001</v>
      </c>
      <c r="GF348" s="1">
        <v>7.1982199999999996E-2</v>
      </c>
      <c r="GG348">
        <v>40.501370000000001</v>
      </c>
      <c r="GH348">
        <v>0.28681489999999998</v>
      </c>
      <c r="GI348">
        <v>49.419179999999997</v>
      </c>
      <c r="GJ348" s="1">
        <v>4.3589879999999998E-2</v>
      </c>
      <c r="GK348">
        <v>24.454689999999999</v>
      </c>
      <c r="GL348">
        <v>0.28617769999999998</v>
      </c>
      <c r="GM348">
        <v>48.487819999999999</v>
      </c>
      <c r="GN348">
        <v>3.6165629999999997E-2</v>
      </c>
      <c r="GO348">
        <v>20.26004</v>
      </c>
      <c r="GP348">
        <v>0.28567589999999998</v>
      </c>
      <c r="GQ348">
        <v>47.292400000000001</v>
      </c>
      <c r="GR348" s="1">
        <v>3.4363890000000001E-2</v>
      </c>
      <c r="GS348">
        <v>19.256869999999999</v>
      </c>
      <c r="GT348">
        <v>0.28528490000000001</v>
      </c>
      <c r="GU348">
        <v>47.496639999999999</v>
      </c>
      <c r="GV348" s="1">
        <v>3.3366239999999998E-2</v>
      </c>
      <c r="GW348">
        <v>18.714960000000001</v>
      </c>
      <c r="GX348">
        <v>0.28498469999999998</v>
      </c>
      <c r="GY348">
        <v>48.200890000000001</v>
      </c>
      <c r="GZ348" s="1">
        <v>3.1873659999999998E-2</v>
      </c>
      <c r="HA348">
        <v>17.89639</v>
      </c>
      <c r="HB348">
        <v>0.28475129999999998</v>
      </c>
      <c r="HC348">
        <v>50.182220000000001</v>
      </c>
      <c r="HD348" s="1">
        <v>2.9687950000000001E-2</v>
      </c>
      <c r="HE348">
        <v>16.68197</v>
      </c>
      <c r="HF348">
        <v>0.28457729999999998</v>
      </c>
      <c r="HG348">
        <v>51.901600000000002</v>
      </c>
      <c r="HH348" s="1">
        <v>2.687548E-2</v>
      </c>
      <c r="HI348">
        <v>15.11281</v>
      </c>
      <c r="HJ348">
        <v>0.28444510000000001</v>
      </c>
      <c r="HK348">
        <v>52.102969999999999</v>
      </c>
      <c r="HL348" s="1">
        <v>2.3590949999999999E-2</v>
      </c>
      <c r="HM348">
        <v>13.2745</v>
      </c>
      <c r="HN348">
        <v>0.28434890000000002</v>
      </c>
      <c r="HO348">
        <v>51.982700000000001</v>
      </c>
      <c r="HP348" s="1">
        <v>2.005239E-2</v>
      </c>
      <c r="HQ348">
        <v>11.289199999999999</v>
      </c>
      <c r="HR348">
        <v>0.28427429999999998</v>
      </c>
      <c r="HS348">
        <v>50.864179999999998</v>
      </c>
      <c r="HT348" s="1">
        <v>1.6552130000000002E-2</v>
      </c>
      <c r="HU348">
        <v>9.3228299999999997</v>
      </c>
      <c r="HV348">
        <v>0.28420689999999998</v>
      </c>
      <c r="HW348">
        <v>49.739649999999997</v>
      </c>
      <c r="HX348" s="1">
        <v>1.3388260000000001E-2</v>
      </c>
      <c r="HY348">
        <v>7.5434929999999998</v>
      </c>
      <c r="HZ348">
        <v>0.2841592</v>
      </c>
      <c r="IA348">
        <v>50.084739999999996</v>
      </c>
      <c r="IB348" s="1">
        <v>1.077344E-2</v>
      </c>
      <c r="IC348">
        <v>6.0708510000000002</v>
      </c>
      <c r="ID348">
        <v>0.28411799999999998</v>
      </c>
      <c r="IE348">
        <v>52.315730000000002</v>
      </c>
      <c r="IF348" s="1">
        <v>8.7796920000000004E-3</v>
      </c>
      <c r="IG348">
        <v>4.9464920000000001</v>
      </c>
      <c r="IH348">
        <v>0.28408949999999999</v>
      </c>
      <c r="II348">
        <v>55.86609</v>
      </c>
      <c r="IJ348" s="1">
        <v>7.3513789999999999E-3</v>
      </c>
      <c r="IK348">
        <v>4.1408230000000001</v>
      </c>
      <c r="IL348">
        <v>0.28405069999999999</v>
      </c>
      <c r="IM348">
        <v>58.323140000000002</v>
      </c>
      <c r="IN348" s="1">
        <v>6.3675900000000002E-3</v>
      </c>
      <c r="IO348">
        <v>3.5852719999999998</v>
      </c>
      <c r="IP348">
        <v>0.2840184</v>
      </c>
      <c r="IQ348">
        <v>59.343980000000002</v>
      </c>
      <c r="IR348" s="1">
        <v>5.6925589999999998E-3</v>
      </c>
      <c r="IS348">
        <v>3.204469</v>
      </c>
      <c r="IT348">
        <v>0.28398950000000001</v>
      </c>
      <c r="IU348">
        <v>59.076509999999999</v>
      </c>
      <c r="IV348" s="1">
        <v>5.2171910000000004E-3</v>
      </c>
      <c r="IW348">
        <v>2.9360369999999998</v>
      </c>
      <c r="IX348">
        <v>0.28397489999999997</v>
      </c>
      <c r="IY348">
        <v>57.94417</v>
      </c>
      <c r="IZ348" s="1">
        <v>4.8616220000000003E-3</v>
      </c>
      <c r="JA348">
        <v>2.7355339999999999</v>
      </c>
      <c r="JB348">
        <v>0.2839372</v>
      </c>
      <c r="JC348">
        <v>56.414319999999996</v>
      </c>
      <c r="JD348" s="1">
        <v>4.5768010000000001E-3</v>
      </c>
      <c r="JE348">
        <v>2.5753089999999998</v>
      </c>
      <c r="JF348">
        <v>0.28391719999999998</v>
      </c>
      <c r="JG348">
        <v>55.820419999999999</v>
      </c>
      <c r="JH348" s="1">
        <v>4.3358930000000004E-3</v>
      </c>
      <c r="JI348">
        <v>2.4394589999999998</v>
      </c>
      <c r="JJ348">
        <v>0.28389249999999999</v>
      </c>
      <c r="JK348">
        <v>54.697659999999999</v>
      </c>
      <c r="JL348" s="1">
        <v>4.1194830000000002E-3</v>
      </c>
      <c r="JM348">
        <v>2.3190230000000001</v>
      </c>
      <c r="JN348">
        <v>0.2838618</v>
      </c>
      <c r="JO348">
        <v>53.882179999999998</v>
      </c>
      <c r="JP348" s="1">
        <v>3.9146449999999996E-3</v>
      </c>
      <c r="JQ348">
        <v>2.209416</v>
      </c>
      <c r="JR348">
        <v>0.28384009999999998</v>
      </c>
      <c r="JS348">
        <v>53.031680000000001</v>
      </c>
      <c r="JT348" s="1">
        <v>3.725557E-3</v>
      </c>
      <c r="JU348">
        <v>2.1079979999999998</v>
      </c>
      <c r="JV348">
        <v>0.28381729999999999</v>
      </c>
      <c r="JW348">
        <v>52.16751</v>
      </c>
      <c r="JX348" s="1">
        <v>3.5491350000000001E-3</v>
      </c>
      <c r="JY348">
        <v>2.0130020000000002</v>
      </c>
      <c r="JZ348">
        <v>0.28379409999999999</v>
      </c>
      <c r="KA348">
        <v>51.344949999999997</v>
      </c>
      <c r="KB348" s="1">
        <v>3.3842640000000001E-3</v>
      </c>
      <c r="KC348">
        <v>1.92378</v>
      </c>
      <c r="KD348">
        <v>0.28377629999999998</v>
      </c>
      <c r="KE348">
        <v>50.210120000000003</v>
      </c>
      <c r="KF348" s="1">
        <v>3.2293859999999999E-3</v>
      </c>
      <c r="KG348">
        <v>1.839666</v>
      </c>
      <c r="KH348">
        <v>0.28375440000000002</v>
      </c>
      <c r="KI348">
        <v>48.620660000000001</v>
      </c>
      <c r="KJ348" s="1">
        <v>3.083714E-3</v>
      </c>
      <c r="KK348">
        <v>1.76024</v>
      </c>
      <c r="KL348">
        <v>0.28373039999999999</v>
      </c>
      <c r="KM348">
        <v>48.806980000000003</v>
      </c>
      <c r="KN348" s="1">
        <v>2.9464790000000001E-3</v>
      </c>
      <c r="KO348">
        <v>1.6851799999999999</v>
      </c>
      <c r="KP348">
        <v>0.28370859999999998</v>
      </c>
      <c r="KQ348">
        <v>51.240690000000001</v>
      </c>
      <c r="KR348" s="1">
        <v>2.816865E-3</v>
      </c>
      <c r="KS348">
        <v>1.614123</v>
      </c>
      <c r="KT348">
        <v>0.28368969999999999</v>
      </c>
      <c r="KU348">
        <v>55.118819999999999</v>
      </c>
      <c r="KV348" s="1">
        <v>2.6945269999999999E-3</v>
      </c>
      <c r="KW348">
        <v>1.546783</v>
      </c>
      <c r="KX348">
        <v>0.28366809999999998</v>
      </c>
      <c r="KY348">
        <v>57.790520000000001</v>
      </c>
      <c r="KZ348" s="1">
        <v>2.5786590000000001E-3</v>
      </c>
      <c r="LA348">
        <v>1.4828479999999999</v>
      </c>
      <c r="LB348">
        <v>0.28364869999999998</v>
      </c>
      <c r="LC348">
        <v>57.938809999999997</v>
      </c>
      <c r="LD348" s="1">
        <v>2.4692910000000002E-3</v>
      </c>
      <c r="LE348">
        <v>1.4222060000000001</v>
      </c>
      <c r="LF348">
        <v>0.28363359999999999</v>
      </c>
      <c r="LG348">
        <v>57.232909999999997</v>
      </c>
      <c r="LH348" s="1">
        <v>2.3653099999999998E-3</v>
      </c>
      <c r="LI348">
        <v>1.364514</v>
      </c>
      <c r="LJ348">
        <v>0.28361419999999998</v>
      </c>
      <c r="LK348">
        <v>55.944879999999998</v>
      </c>
      <c r="LL348" s="1">
        <v>2.2670849999999998E-3</v>
      </c>
      <c r="LM348">
        <v>1.309823</v>
      </c>
      <c r="LN348">
        <v>0.28359499999999999</v>
      </c>
      <c r="LO348">
        <v>54.120519999999999</v>
      </c>
      <c r="LP348" s="1">
        <v>2.1738690000000001E-3</v>
      </c>
      <c r="LQ348">
        <v>1.257849</v>
      </c>
      <c r="LR348">
        <v>0.2835761</v>
      </c>
      <c r="LS348">
        <v>52.981409999999997</v>
      </c>
      <c r="LT348" s="1">
        <v>2.0856300000000002E-3</v>
      </c>
      <c r="LU348">
        <v>1.2084490000000001</v>
      </c>
      <c r="LV348">
        <v>0.28354550000000001</v>
      </c>
      <c r="LW348">
        <v>52.704540000000001</v>
      </c>
      <c r="LX348" s="1">
        <v>2.001723E-3</v>
      </c>
      <c r="LY348">
        <v>1.1614469999999999</v>
      </c>
      <c r="LZ348">
        <v>0.28351290000000001</v>
      </c>
      <c r="MA348">
        <v>52.544829999999997</v>
      </c>
      <c r="MB348" s="1">
        <v>1.92184E-3</v>
      </c>
      <c r="MC348">
        <v>1.1166149999999999</v>
      </c>
      <c r="MD348">
        <v>0.28348839999999997</v>
      </c>
      <c r="ME348">
        <v>53.26699</v>
      </c>
      <c r="MF348" s="1">
        <v>1.845663E-3</v>
      </c>
      <c r="MG348">
        <v>1.073796</v>
      </c>
      <c r="MH348">
        <v>0.28345710000000002</v>
      </c>
      <c r="MI348">
        <v>52.935470000000002</v>
      </c>
      <c r="MJ348" s="1">
        <v>1.772916E-3</v>
      </c>
      <c r="MK348">
        <v>1.0329170000000001</v>
      </c>
      <c r="ML348">
        <v>0.28343819999999997</v>
      </c>
      <c r="MM348">
        <v>51.730969999999999</v>
      </c>
      <c r="MN348" s="1">
        <v>1.703403E-3</v>
      </c>
      <c r="MO348">
        <v>0.99392559999999996</v>
      </c>
      <c r="MP348">
        <v>0.28340720000000003</v>
      </c>
      <c r="MQ348">
        <v>50.515230000000003</v>
      </c>
      <c r="MR348" s="1">
        <v>1.6369150000000001E-3</v>
      </c>
      <c r="MS348">
        <v>0.95660449999999997</v>
      </c>
      <c r="MT348">
        <v>0.28338390000000002</v>
      </c>
      <c r="MU348">
        <v>48.927970000000002</v>
      </c>
      <c r="MV348" s="1">
        <v>1.573503E-3</v>
      </c>
      <c r="MW348">
        <v>0.92097530000000005</v>
      </c>
      <c r="MX348">
        <v>0.28336109999999998</v>
      </c>
      <c r="MY348">
        <v>48.519240000000003</v>
      </c>
      <c r="MZ348" s="1">
        <v>1.51312E-3</v>
      </c>
      <c r="NA348">
        <v>0.88689050000000003</v>
      </c>
      <c r="NB348">
        <v>0.28334369999999998</v>
      </c>
      <c r="NC348">
        <v>48.865229999999997</v>
      </c>
      <c r="ND348" s="1">
        <v>1.4553669999999999E-3</v>
      </c>
      <c r="NE348">
        <v>0.85424129999999998</v>
      </c>
      <c r="NF348">
        <v>0.28330759999999999</v>
      </c>
      <c r="NG348">
        <v>50.672460000000001</v>
      </c>
      <c r="NH348" s="1">
        <v>1.4001160000000001E-3</v>
      </c>
      <c r="NI348">
        <v>0.82302810000000004</v>
      </c>
      <c r="NJ348">
        <v>0.2832865</v>
      </c>
      <c r="NK348">
        <v>53.455880000000001</v>
      </c>
      <c r="NL348" s="1">
        <v>1.3473479999999999E-3</v>
      </c>
      <c r="NM348">
        <v>0.79313630000000002</v>
      </c>
      <c r="NN348">
        <v>0.2832556</v>
      </c>
      <c r="NO348">
        <v>54.263939999999998</v>
      </c>
      <c r="NP348" s="1">
        <v>1.296822E-3</v>
      </c>
      <c r="NQ348">
        <v>0.76442460000000001</v>
      </c>
      <c r="NR348">
        <v>0.28323039999999999</v>
      </c>
      <c r="NS348">
        <v>53.646410000000003</v>
      </c>
      <c r="NT348" s="1">
        <v>1.248437E-3</v>
      </c>
      <c r="NU348">
        <v>0.73690770000000005</v>
      </c>
      <c r="NV348">
        <v>0.28321030000000003</v>
      </c>
      <c r="NW348">
        <v>52.299579999999999</v>
      </c>
      <c r="NX348" s="1">
        <v>1.202252E-3</v>
      </c>
      <c r="NY348">
        <v>0.71055740000000001</v>
      </c>
      <c r="NZ348">
        <v>0.28317560000000003</v>
      </c>
      <c r="OA348">
        <v>50.695010000000003</v>
      </c>
      <c r="OB348" s="1">
        <v>1.158105E-3</v>
      </c>
      <c r="OC348">
        <v>0.68525429999999998</v>
      </c>
      <c r="OD348">
        <v>0.28315689999999999</v>
      </c>
      <c r="OE348">
        <v>50.270339999999997</v>
      </c>
      <c r="OF348" s="1">
        <v>1.1160810000000001E-3</v>
      </c>
      <c r="OG348">
        <v>0.66105670000000005</v>
      </c>
      <c r="OH348">
        <v>0.28312340000000003</v>
      </c>
      <c r="OI348">
        <v>48.820819999999998</v>
      </c>
      <c r="OJ348" s="1">
        <v>1.0758689999999999E-3</v>
      </c>
      <c r="OK348">
        <v>0.63786710000000002</v>
      </c>
    </row>
    <row r="349" spans="1:401" x14ac:dyDescent="0.35">
      <c r="A349">
        <v>355</v>
      </c>
      <c r="B349" t="s">
        <v>4</v>
      </c>
      <c r="C349" t="s">
        <v>181</v>
      </c>
      <c r="D349" t="s">
        <v>355</v>
      </c>
      <c r="E349">
        <v>282.50389999999999</v>
      </c>
      <c r="F349">
        <v>1.3673059999999999</v>
      </c>
      <c r="G349">
        <v>27.665379999999999</v>
      </c>
      <c r="H349">
        <v>0</v>
      </c>
      <c r="I349">
        <v>0</v>
      </c>
      <c r="J349">
        <v>1.3621989999999999</v>
      </c>
      <c r="K349">
        <v>27.686610000000002</v>
      </c>
      <c r="L349">
        <v>0</v>
      </c>
      <c r="M349">
        <v>0</v>
      </c>
      <c r="N349">
        <v>1.357674</v>
      </c>
      <c r="O349">
        <v>27.462389999999999</v>
      </c>
      <c r="P349">
        <v>0</v>
      </c>
      <c r="Q349">
        <v>0</v>
      </c>
      <c r="R349">
        <v>1.3536699999999999</v>
      </c>
      <c r="S349">
        <v>28.143529999999998</v>
      </c>
      <c r="T349">
        <v>0</v>
      </c>
      <c r="U349">
        <v>0</v>
      </c>
      <c r="V349">
        <v>1.3496999999999999</v>
      </c>
      <c r="W349">
        <v>28.749690000000001</v>
      </c>
      <c r="X349">
        <v>0</v>
      </c>
      <c r="Y349">
        <v>0</v>
      </c>
      <c r="Z349">
        <v>1.346927</v>
      </c>
      <c r="AA349">
        <v>28.94472</v>
      </c>
      <c r="AB349">
        <v>0</v>
      </c>
      <c r="AC349">
        <v>0</v>
      </c>
      <c r="AD349">
        <v>1.3451660000000001</v>
      </c>
      <c r="AE349">
        <v>28.712520000000001</v>
      </c>
      <c r="AF349">
        <v>0</v>
      </c>
      <c r="AG349">
        <v>0</v>
      </c>
      <c r="AH349">
        <v>1.342538</v>
      </c>
      <c r="AI349">
        <v>28.285319999999999</v>
      </c>
      <c r="AJ349">
        <v>0</v>
      </c>
      <c r="AK349">
        <v>0</v>
      </c>
      <c r="AL349">
        <v>1.3391930000000001</v>
      </c>
      <c r="AM349">
        <v>28.246120000000001</v>
      </c>
      <c r="AN349">
        <v>0</v>
      </c>
      <c r="AO349">
        <v>0</v>
      </c>
      <c r="AP349">
        <v>1.335912</v>
      </c>
      <c r="AQ349">
        <v>29.224430000000002</v>
      </c>
      <c r="AR349">
        <v>0</v>
      </c>
      <c r="AS349">
        <v>0</v>
      </c>
      <c r="AT349">
        <v>1.3333459999999999</v>
      </c>
      <c r="AU349">
        <v>30.842120000000001</v>
      </c>
      <c r="AV349">
        <v>0</v>
      </c>
      <c r="AW349">
        <v>0</v>
      </c>
      <c r="AX349">
        <v>1.331604</v>
      </c>
      <c r="AY349">
        <v>33.029310000000002</v>
      </c>
      <c r="AZ349">
        <v>0</v>
      </c>
      <c r="BA349">
        <v>0</v>
      </c>
      <c r="BB349">
        <v>1.330387</v>
      </c>
      <c r="BC349">
        <v>34.762239999999998</v>
      </c>
      <c r="BD349">
        <v>0</v>
      </c>
      <c r="BE349">
        <v>0</v>
      </c>
      <c r="BF349">
        <v>1.3303529999999999</v>
      </c>
      <c r="BG349">
        <v>35.185339999999997</v>
      </c>
      <c r="BH349">
        <v>0</v>
      </c>
      <c r="BI349">
        <v>0</v>
      </c>
      <c r="BJ349">
        <v>1.3306389999999999</v>
      </c>
      <c r="BK349">
        <v>34.773429999999998</v>
      </c>
      <c r="BL349">
        <v>0</v>
      </c>
      <c r="BM349">
        <v>0</v>
      </c>
      <c r="BN349">
        <v>1.329788</v>
      </c>
      <c r="BO349">
        <v>33.96114</v>
      </c>
      <c r="BP349">
        <v>0</v>
      </c>
      <c r="BQ349">
        <v>0</v>
      </c>
      <c r="BR349">
        <v>1.3281940000000001</v>
      </c>
      <c r="BS349">
        <v>33.212229999999998</v>
      </c>
      <c r="BT349">
        <v>0</v>
      </c>
      <c r="BU349">
        <v>0</v>
      </c>
      <c r="BV349">
        <v>1.3268180000000001</v>
      </c>
      <c r="BW349">
        <v>33.454810000000002</v>
      </c>
      <c r="BX349">
        <v>0</v>
      </c>
      <c r="BY349">
        <v>0</v>
      </c>
      <c r="BZ349">
        <v>1.325917</v>
      </c>
      <c r="CA349">
        <v>33.781970000000001</v>
      </c>
      <c r="CB349" s="1">
        <v>1.144195E-37</v>
      </c>
      <c r="CC349" s="1">
        <v>7.7058670000000007E-36</v>
      </c>
      <c r="CD349">
        <v>1.3254330000000001</v>
      </c>
      <c r="CE349">
        <v>34.650939999999999</v>
      </c>
      <c r="CF349" s="1">
        <v>1.1822330000000001E-27</v>
      </c>
      <c r="CG349" s="1">
        <v>8.5068720000000005E-26</v>
      </c>
      <c r="CH349">
        <v>1.3256220000000001</v>
      </c>
      <c r="CI349">
        <v>34.794370000000001</v>
      </c>
      <c r="CJ349" s="1">
        <v>1.9965140000000001E-22</v>
      </c>
      <c r="CK349" s="1">
        <v>1.3648060000000001E-20</v>
      </c>
      <c r="CL349">
        <v>1.32667</v>
      </c>
      <c r="CM349">
        <v>34.467860000000002</v>
      </c>
      <c r="CN349" s="1">
        <v>1.4699270000000001E-16</v>
      </c>
      <c r="CO349" s="1">
        <v>1.087454E-14</v>
      </c>
      <c r="CP349">
        <v>1.3280989999999999</v>
      </c>
      <c r="CQ349">
        <v>33.702620000000003</v>
      </c>
      <c r="CR349" s="1">
        <v>6.1024940000000001E-13</v>
      </c>
      <c r="CS349" s="1">
        <v>4.603536E-11</v>
      </c>
      <c r="CT349">
        <v>1.3297540000000001</v>
      </c>
      <c r="CU349">
        <v>32.558079999999997</v>
      </c>
      <c r="CV349" s="1">
        <v>4.0348170000000001E-10</v>
      </c>
      <c r="CW349" s="1">
        <v>3.080092E-8</v>
      </c>
      <c r="CX349">
        <v>1.3324750000000001</v>
      </c>
      <c r="CY349">
        <v>31.839400000000001</v>
      </c>
      <c r="CZ349" s="1">
        <v>7.9875559999999999E-8</v>
      </c>
      <c r="DA349" s="1">
        <v>6.1541150000000003E-6</v>
      </c>
      <c r="DB349">
        <v>1.335305</v>
      </c>
      <c r="DC349">
        <v>32.326569999999997</v>
      </c>
      <c r="DD349" s="1">
        <v>6.3740409999999999E-6</v>
      </c>
      <c r="DE349" s="1">
        <v>4.9411759999999996E-4</v>
      </c>
      <c r="DF349">
        <v>1.3379620000000001</v>
      </c>
      <c r="DG349">
        <v>34.18674</v>
      </c>
      <c r="DH349" s="1">
        <v>2.4442959999999999E-4</v>
      </c>
      <c r="DI349" s="1">
        <v>1.9027840000000001E-2</v>
      </c>
      <c r="DJ349">
        <v>1.3402540000000001</v>
      </c>
      <c r="DK349">
        <v>38.009349999999998</v>
      </c>
      <c r="DL349" s="1">
        <v>5.045E-3</v>
      </c>
      <c r="DM349">
        <v>0.39415329999999998</v>
      </c>
      <c r="DN349">
        <v>1.3418460000000001</v>
      </c>
      <c r="DO349">
        <v>42.340780000000002</v>
      </c>
      <c r="DP349" s="1">
        <v>6.1014980000000003E-2</v>
      </c>
      <c r="DQ349">
        <v>4.7848759999999997</v>
      </c>
      <c r="DR349">
        <v>1.341996</v>
      </c>
      <c r="DS349">
        <v>44.0946</v>
      </c>
      <c r="DT349">
        <v>0.46167720000000001</v>
      </c>
      <c r="DU349">
        <v>36.340249999999997</v>
      </c>
      <c r="DV349">
        <v>1.341572</v>
      </c>
      <c r="DW349">
        <v>44.463940000000001</v>
      </c>
      <c r="DX349">
        <v>2.306692</v>
      </c>
      <c r="DY349">
        <v>182.24350000000001</v>
      </c>
      <c r="DZ349">
        <v>1.3407560000000001</v>
      </c>
      <c r="EA349">
        <v>43.759160000000001</v>
      </c>
      <c r="EB349">
        <v>7.9719220000000002</v>
      </c>
      <c r="EC349">
        <v>631.83939999999996</v>
      </c>
      <c r="ED349">
        <v>1.339542</v>
      </c>
      <c r="EE349">
        <v>42.512599999999999</v>
      </c>
      <c r="EF349">
        <v>19.823399999999999</v>
      </c>
      <c r="EG349">
        <v>1575.9259999999999</v>
      </c>
      <c r="EH349">
        <v>1.337952</v>
      </c>
      <c r="EI349">
        <v>41.896160000000002</v>
      </c>
      <c r="EJ349">
        <v>36.735869999999998</v>
      </c>
      <c r="EK349">
        <v>2928.92</v>
      </c>
      <c r="EL349">
        <v>1.3359639999999999</v>
      </c>
      <c r="EM349">
        <v>42.377580000000002</v>
      </c>
      <c r="EN349">
        <v>52.368899999999996</v>
      </c>
      <c r="EO349">
        <v>4187.3879999999999</v>
      </c>
      <c r="EP349">
        <v>1.3335969999999999</v>
      </c>
      <c r="EQ349">
        <v>44.770890000000001</v>
      </c>
      <c r="ER349">
        <v>59.054279999999999</v>
      </c>
      <c r="ES349">
        <v>4738.0249999999996</v>
      </c>
      <c r="ET349">
        <v>1.33091</v>
      </c>
      <c r="EU349">
        <v>47.567619999999998</v>
      </c>
      <c r="EV349">
        <v>54.11741</v>
      </c>
      <c r="EW349">
        <v>4358.1450000000004</v>
      </c>
      <c r="EX349">
        <v>1.328082</v>
      </c>
      <c r="EY349">
        <v>48.062829999999998</v>
      </c>
      <c r="EZ349">
        <v>41.234810000000003</v>
      </c>
      <c r="FA349">
        <v>3332.4989999999998</v>
      </c>
      <c r="FB349">
        <v>1.32555</v>
      </c>
      <c r="FC349">
        <v>47.876060000000003</v>
      </c>
      <c r="FD349">
        <v>26.70008</v>
      </c>
      <c r="FE349">
        <v>2165.3159999999998</v>
      </c>
      <c r="FF349">
        <v>1.323539</v>
      </c>
      <c r="FG349">
        <v>46.854649999999999</v>
      </c>
      <c r="FH349">
        <v>14.96785</v>
      </c>
      <c r="FI349">
        <v>1217.5029999999999</v>
      </c>
      <c r="FJ349">
        <v>1.3219650000000001</v>
      </c>
      <c r="FK349">
        <v>45.84816</v>
      </c>
      <c r="FL349">
        <v>7.3850309999999997</v>
      </c>
      <c r="FM349">
        <v>602.27940000000001</v>
      </c>
      <c r="FN349">
        <v>1.320819</v>
      </c>
      <c r="FO349">
        <v>46.069209999999998</v>
      </c>
      <c r="FP349">
        <v>3.2581959999999999</v>
      </c>
      <c r="FQ349">
        <v>266.27100000000002</v>
      </c>
      <c r="FR349">
        <v>1.319936</v>
      </c>
      <c r="FS349">
        <v>46.728270000000002</v>
      </c>
      <c r="FT349">
        <v>1.3068949999999999</v>
      </c>
      <c r="FU349">
        <v>107.0518</v>
      </c>
      <c r="FV349">
        <v>1.319105</v>
      </c>
      <c r="FW349">
        <v>48.160960000000003</v>
      </c>
      <c r="FX349">
        <v>0.48987799999999998</v>
      </c>
      <c r="FY349">
        <v>40.181559999999998</v>
      </c>
      <c r="FZ349">
        <v>1.318632</v>
      </c>
      <c r="GA349">
        <v>49.186920000000001</v>
      </c>
      <c r="GB349">
        <v>0.18207670000000001</v>
      </c>
      <c r="GC349">
        <v>14.93244</v>
      </c>
      <c r="GD349">
        <v>1.3182179999999999</v>
      </c>
      <c r="GE349">
        <v>49.759909999999998</v>
      </c>
      <c r="GF349" s="1">
        <v>7.7138250000000005E-2</v>
      </c>
      <c r="GG349">
        <v>6.3092459999999999</v>
      </c>
      <c r="GH349">
        <v>1.3180289999999999</v>
      </c>
      <c r="GI349">
        <v>49.326300000000003</v>
      </c>
      <c r="GJ349" s="1">
        <v>4.5056649999999997E-2</v>
      </c>
      <c r="GK349">
        <v>3.6676259999999998</v>
      </c>
      <c r="GL349">
        <v>1.3179399999999999</v>
      </c>
      <c r="GM349">
        <v>48.456609999999998</v>
      </c>
      <c r="GN349" s="1">
        <v>3.6522890000000002E-2</v>
      </c>
      <c r="GO349">
        <v>2.9634040000000001</v>
      </c>
      <c r="GP349">
        <v>1.3180400000000001</v>
      </c>
      <c r="GQ349">
        <v>47.320410000000003</v>
      </c>
      <c r="GR349" s="1">
        <v>3.4464149999999999E-2</v>
      </c>
      <c r="GS349">
        <v>2.7934619999999999</v>
      </c>
      <c r="GT349">
        <v>1.318233</v>
      </c>
      <c r="GU349">
        <v>47.642339999999997</v>
      </c>
      <c r="GV349" s="1">
        <v>3.34642E-2</v>
      </c>
      <c r="GW349">
        <v>2.7120419999999998</v>
      </c>
      <c r="GX349">
        <v>1.3185389999999999</v>
      </c>
      <c r="GY349">
        <v>48.35436</v>
      </c>
      <c r="GZ349" s="1">
        <v>3.202903E-2</v>
      </c>
      <c r="HA349">
        <v>2.5962299999999998</v>
      </c>
      <c r="HB349">
        <v>1.318865</v>
      </c>
      <c r="HC349">
        <v>50.291609999999999</v>
      </c>
      <c r="HD349" s="1">
        <v>2.9903969999999998E-2</v>
      </c>
      <c r="HE349">
        <v>2.4241959999999998</v>
      </c>
      <c r="HF349">
        <v>1.3192429999999999</v>
      </c>
      <c r="HG349">
        <v>51.938040000000001</v>
      </c>
      <c r="HH349" s="1">
        <v>2.7142489999999998E-2</v>
      </c>
      <c r="HI349">
        <v>2.2006739999999998</v>
      </c>
      <c r="HJ349">
        <v>1.319563</v>
      </c>
      <c r="HK349">
        <v>52.004899999999999</v>
      </c>
      <c r="HL349" s="1">
        <v>2.389353E-2</v>
      </c>
      <c r="HM349">
        <v>1.9375469999999999</v>
      </c>
      <c r="HN349">
        <v>1.3200320000000001</v>
      </c>
      <c r="HO349">
        <v>51.888800000000003</v>
      </c>
      <c r="HP349" s="1">
        <v>2.036862E-2</v>
      </c>
      <c r="HQ349">
        <v>1.651832</v>
      </c>
      <c r="HR349">
        <v>1.320443</v>
      </c>
      <c r="HS349">
        <v>50.837009999999999</v>
      </c>
      <c r="HT349" s="1">
        <v>1.6854629999999999E-2</v>
      </c>
      <c r="HU349">
        <v>1.366892</v>
      </c>
      <c r="HV349">
        <v>1.3208979999999999</v>
      </c>
      <c r="HW349">
        <v>49.772880000000001</v>
      </c>
      <c r="HX349" s="1">
        <v>1.365189E-2</v>
      </c>
      <c r="HY349">
        <v>1.1070770000000001</v>
      </c>
      <c r="HZ349">
        <v>1.321288</v>
      </c>
      <c r="IA349">
        <v>50.243850000000002</v>
      </c>
      <c r="IB349" s="1">
        <v>1.0984280000000001E-2</v>
      </c>
      <c r="IC349">
        <v>0.89045459999999999</v>
      </c>
      <c r="ID349">
        <v>1.321807</v>
      </c>
      <c r="IE349">
        <v>52.5503</v>
      </c>
      <c r="IF349" s="1">
        <v>8.9360250000000002E-3</v>
      </c>
      <c r="IG349">
        <v>0.72393099999999999</v>
      </c>
      <c r="IH349">
        <v>1.322176</v>
      </c>
      <c r="II349">
        <v>56.037939999999999</v>
      </c>
      <c r="IJ349" s="1">
        <v>7.4610609999999997E-3</v>
      </c>
      <c r="IK349">
        <v>0.60403629999999997</v>
      </c>
      <c r="IL349">
        <v>1.3226309999999999</v>
      </c>
      <c r="IM349">
        <v>58.309930000000001</v>
      </c>
      <c r="IN349" s="1">
        <v>6.4424829999999997E-3</v>
      </c>
      <c r="IO349">
        <v>0.52112499999999995</v>
      </c>
      <c r="IP349">
        <v>1.3231440000000001</v>
      </c>
      <c r="IQ349">
        <v>59.218029999999999</v>
      </c>
      <c r="IR349" s="1">
        <v>5.7443210000000001E-3</v>
      </c>
      <c r="IS349">
        <v>0.46431359999999999</v>
      </c>
      <c r="IT349">
        <v>1.3235779999999999</v>
      </c>
      <c r="IU349">
        <v>58.967759999999998</v>
      </c>
      <c r="IV349" s="1">
        <v>5.2543759999999998E-3</v>
      </c>
      <c r="IW349">
        <v>0.4244096</v>
      </c>
      <c r="IX349">
        <v>1.3240179999999999</v>
      </c>
      <c r="IY349">
        <v>57.904130000000002</v>
      </c>
      <c r="IZ349" s="1">
        <v>4.8900970000000004E-3</v>
      </c>
      <c r="JA349">
        <v>0.39478000000000002</v>
      </c>
      <c r="JB349">
        <v>1.3245499999999999</v>
      </c>
      <c r="JC349">
        <v>56.440449999999998</v>
      </c>
      <c r="JD349" s="1">
        <v>4.6002439999999999E-3</v>
      </c>
      <c r="JE349">
        <v>0.37121880000000002</v>
      </c>
      <c r="JF349">
        <v>1.324932</v>
      </c>
      <c r="JG349">
        <v>55.974670000000003</v>
      </c>
      <c r="JH349" s="1">
        <v>4.3560589999999998E-3</v>
      </c>
      <c r="JI349">
        <v>0.35135309999999997</v>
      </c>
      <c r="JJ349">
        <v>1.3254779999999999</v>
      </c>
      <c r="JK349">
        <v>54.813560000000003</v>
      </c>
      <c r="JL349" s="1">
        <v>4.1376370000000004E-3</v>
      </c>
      <c r="JM349">
        <v>0.33377960000000001</v>
      </c>
      <c r="JN349">
        <v>1.325955</v>
      </c>
      <c r="JO349">
        <v>53.884659999999997</v>
      </c>
      <c r="JP349" s="1">
        <v>3.9312410000000002E-3</v>
      </c>
      <c r="JQ349">
        <v>0.31782769999999999</v>
      </c>
      <c r="JR349">
        <v>1.3263419999999999</v>
      </c>
      <c r="JS349">
        <v>53.029339999999998</v>
      </c>
      <c r="JT349" s="1">
        <v>3.7409100000000001E-3</v>
      </c>
      <c r="JU349">
        <v>0.30310110000000001</v>
      </c>
      <c r="JV349">
        <v>1.3268200000000001</v>
      </c>
      <c r="JW349">
        <v>52.160769999999999</v>
      </c>
      <c r="JX349" s="1">
        <v>3.5635110000000001E-3</v>
      </c>
      <c r="JY349">
        <v>0.28930850000000002</v>
      </c>
      <c r="JZ349">
        <v>1.3273090000000001</v>
      </c>
      <c r="KA349">
        <v>51.307400000000001</v>
      </c>
      <c r="KB349" s="1">
        <v>3.3978060000000002E-3</v>
      </c>
      <c r="KC349">
        <v>0.27637479999999998</v>
      </c>
      <c r="KD349">
        <v>1.327644</v>
      </c>
      <c r="KE349">
        <v>50.212330000000001</v>
      </c>
      <c r="KF349" s="1">
        <v>3.2421189999999999E-3</v>
      </c>
      <c r="KG349">
        <v>0.2641983</v>
      </c>
      <c r="KH349">
        <v>1.3281160000000001</v>
      </c>
      <c r="KI349">
        <v>48.648739999999997</v>
      </c>
      <c r="KJ349" s="1">
        <v>3.0956909999999998E-3</v>
      </c>
      <c r="KK349">
        <v>0.25268629999999997</v>
      </c>
      <c r="KL349">
        <v>1.3284659999999999</v>
      </c>
      <c r="KM349">
        <v>48.930579999999999</v>
      </c>
      <c r="KN349" s="1">
        <v>2.9578460000000001E-3</v>
      </c>
      <c r="KO349">
        <v>0.24182519999999999</v>
      </c>
      <c r="KP349">
        <v>1.32887</v>
      </c>
      <c r="KQ349">
        <v>51.463830000000002</v>
      </c>
      <c r="KR349" s="1">
        <v>2.8275650000000002E-3</v>
      </c>
      <c r="KS349">
        <v>0.2315461</v>
      </c>
      <c r="KT349">
        <v>1.3291839999999999</v>
      </c>
      <c r="KU349">
        <v>55.327680000000001</v>
      </c>
      <c r="KV349" s="1">
        <v>2.704588E-3</v>
      </c>
      <c r="KW349">
        <v>0.22180859999999999</v>
      </c>
      <c r="KX349">
        <v>1.329548</v>
      </c>
      <c r="KY349">
        <v>57.822189999999999</v>
      </c>
      <c r="KZ349" s="1">
        <v>2.5882460000000002E-3</v>
      </c>
      <c r="LA349">
        <v>0.2125727</v>
      </c>
      <c r="LB349">
        <v>1.329869</v>
      </c>
      <c r="LC349">
        <v>57.781329999999997</v>
      </c>
      <c r="LD349" s="1">
        <v>2.478297E-3</v>
      </c>
      <c r="LE349">
        <v>0.20380999999999999</v>
      </c>
      <c r="LF349">
        <v>1.330233</v>
      </c>
      <c r="LG349">
        <v>57.100740000000002</v>
      </c>
      <c r="LH349" s="1">
        <v>2.3739389999999998E-3</v>
      </c>
      <c r="LI349">
        <v>0.19549130000000001</v>
      </c>
      <c r="LJ349">
        <v>1.330565</v>
      </c>
      <c r="LK349">
        <v>55.925930000000001</v>
      </c>
      <c r="LL349" s="1">
        <v>2.275249E-3</v>
      </c>
      <c r="LM349">
        <v>0.18759480000000001</v>
      </c>
      <c r="LN349">
        <v>1.330846</v>
      </c>
      <c r="LO349">
        <v>54.132869999999997</v>
      </c>
      <c r="LP349" s="1">
        <v>2.1816000000000001E-3</v>
      </c>
      <c r="LQ349">
        <v>0.18009339999999999</v>
      </c>
      <c r="LR349">
        <v>1.331242</v>
      </c>
      <c r="LS349">
        <v>53.07255</v>
      </c>
      <c r="LT349" s="1">
        <v>2.0930079999999999E-3</v>
      </c>
      <c r="LU349">
        <v>0.17296420000000001</v>
      </c>
      <c r="LV349">
        <v>1.331704</v>
      </c>
      <c r="LW349">
        <v>52.850949999999997</v>
      </c>
      <c r="LX349" s="1">
        <v>2.0087009999999999E-3</v>
      </c>
      <c r="LY349">
        <v>0.16616230000000001</v>
      </c>
      <c r="LZ349">
        <v>1.3322309999999999</v>
      </c>
      <c r="MA349">
        <v>52.59158</v>
      </c>
      <c r="MB349" s="1">
        <v>1.92848E-3</v>
      </c>
      <c r="MC349">
        <v>0.15967400000000001</v>
      </c>
      <c r="MD349">
        <v>1.3327869999999999</v>
      </c>
      <c r="ME349">
        <v>53.252630000000003</v>
      </c>
      <c r="MF349" s="1">
        <v>1.852022E-3</v>
      </c>
      <c r="MG349">
        <v>0.15348590000000001</v>
      </c>
      <c r="MH349">
        <v>1.3331980000000001</v>
      </c>
      <c r="MI349">
        <v>52.899329999999999</v>
      </c>
      <c r="MJ349" s="1">
        <v>1.7789839999999999E-3</v>
      </c>
      <c r="MK349">
        <v>0.14758070000000001</v>
      </c>
      <c r="ML349">
        <v>1.333672</v>
      </c>
      <c r="MM349">
        <v>51.651069999999997</v>
      </c>
      <c r="MN349" s="1">
        <v>1.709159E-3</v>
      </c>
      <c r="MO349">
        <v>0.14195360000000001</v>
      </c>
      <c r="MP349">
        <v>1.3341019999999999</v>
      </c>
      <c r="MQ349">
        <v>50.506920000000001</v>
      </c>
      <c r="MR349" s="1">
        <v>1.6424250000000001E-3</v>
      </c>
      <c r="MS349">
        <v>0.13657230000000001</v>
      </c>
      <c r="MT349">
        <v>1.3345070000000001</v>
      </c>
      <c r="MU349">
        <v>48.98424</v>
      </c>
      <c r="MV349" s="1">
        <v>1.5787939999999999E-3</v>
      </c>
      <c r="MW349">
        <v>0.1314391</v>
      </c>
      <c r="MX349">
        <v>1.3349040000000001</v>
      </c>
      <c r="MY349">
        <v>48.629420000000003</v>
      </c>
      <c r="MZ349" s="1">
        <v>1.5181159999999999E-3</v>
      </c>
      <c r="NA349">
        <v>0.12652649999999999</v>
      </c>
      <c r="NB349">
        <v>1.3353299999999999</v>
      </c>
      <c r="NC349">
        <v>48.97645</v>
      </c>
      <c r="ND349" s="1">
        <v>1.4601530000000001E-3</v>
      </c>
      <c r="NE349">
        <v>0.1218279</v>
      </c>
      <c r="NF349">
        <v>1.3357589999999999</v>
      </c>
      <c r="NG349">
        <v>50.794600000000003</v>
      </c>
      <c r="NH349" s="1">
        <v>1.4047129999999999E-3</v>
      </c>
      <c r="NI349">
        <v>0.1173283</v>
      </c>
      <c r="NJ349">
        <v>1.336082</v>
      </c>
      <c r="NK349">
        <v>53.53098</v>
      </c>
      <c r="NL349" s="1">
        <v>1.351713E-3</v>
      </c>
      <c r="NM349">
        <v>0.1130285</v>
      </c>
      <c r="NN349">
        <v>1.3365590000000001</v>
      </c>
      <c r="NO349">
        <v>54.167819999999999</v>
      </c>
      <c r="NP349" s="1">
        <v>1.3010140000000001E-3</v>
      </c>
      <c r="NQ349">
        <v>0.1088948</v>
      </c>
      <c r="NR349">
        <v>1.337026</v>
      </c>
      <c r="NS349">
        <v>53.471820000000001</v>
      </c>
      <c r="NT349" s="1">
        <v>1.2524630000000001E-3</v>
      </c>
      <c r="NU349">
        <v>0.1049332</v>
      </c>
      <c r="NV349">
        <v>1.3374330000000001</v>
      </c>
      <c r="NW349">
        <v>52.247309999999999</v>
      </c>
      <c r="NX349" s="1">
        <v>1.2060599999999999E-3</v>
      </c>
      <c r="NY349">
        <v>0.1011402</v>
      </c>
      <c r="NZ349">
        <v>1.33792</v>
      </c>
      <c r="OA349">
        <v>50.728650000000002</v>
      </c>
      <c r="OB349" s="1">
        <v>1.1617909999999999E-3</v>
      </c>
      <c r="OC349" s="1">
        <v>9.7499009999999997E-2</v>
      </c>
      <c r="OD349">
        <v>1.3383510000000001</v>
      </c>
      <c r="OE349">
        <v>50.40222</v>
      </c>
      <c r="OF349" s="1">
        <v>1.119604E-3</v>
      </c>
      <c r="OG349" s="1">
        <v>9.4022359999999999E-2</v>
      </c>
      <c r="OH349">
        <v>1.3387519999999999</v>
      </c>
      <c r="OI349">
        <v>48.914529999999999</v>
      </c>
      <c r="OJ349" s="1">
        <v>1.079216E-3</v>
      </c>
      <c r="OK349" s="1">
        <v>9.0686489999999995E-2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356</v>
      </c>
      <c r="E350">
        <v>285.3263</v>
      </c>
      <c r="F350">
        <v>0.91587479999999999</v>
      </c>
      <c r="G350">
        <v>27.668500000000002</v>
      </c>
      <c r="H350">
        <v>0</v>
      </c>
      <c r="I350">
        <v>0</v>
      </c>
      <c r="J350">
        <v>0.907717</v>
      </c>
      <c r="K350">
        <v>27.701730000000001</v>
      </c>
      <c r="L350">
        <v>0</v>
      </c>
      <c r="M350">
        <v>0</v>
      </c>
      <c r="N350">
        <v>0.89951910000000002</v>
      </c>
      <c r="O350">
        <v>27.467179999999999</v>
      </c>
      <c r="P350">
        <v>0</v>
      </c>
      <c r="Q350">
        <v>0</v>
      </c>
      <c r="R350">
        <v>0.89159829999999995</v>
      </c>
      <c r="S350">
        <v>28.153690000000001</v>
      </c>
      <c r="T350">
        <v>0</v>
      </c>
      <c r="U350">
        <v>0</v>
      </c>
      <c r="V350">
        <v>0.88354630000000001</v>
      </c>
      <c r="W350">
        <v>28.75037</v>
      </c>
      <c r="X350">
        <v>0</v>
      </c>
      <c r="Y350">
        <v>0</v>
      </c>
      <c r="Z350">
        <v>0.87634650000000003</v>
      </c>
      <c r="AA350">
        <v>28.938949999999998</v>
      </c>
      <c r="AB350">
        <v>0</v>
      </c>
      <c r="AC350">
        <v>0</v>
      </c>
      <c r="AD350">
        <v>0.87039829999999996</v>
      </c>
      <c r="AE350">
        <v>28.710170000000002</v>
      </c>
      <c r="AF350">
        <v>0</v>
      </c>
      <c r="AG350">
        <v>0</v>
      </c>
      <c r="AH350">
        <v>0.86429160000000005</v>
      </c>
      <c r="AI350">
        <v>28.28173</v>
      </c>
      <c r="AJ350">
        <v>0</v>
      </c>
      <c r="AK350">
        <v>0</v>
      </c>
      <c r="AL350">
        <v>0.85768710000000004</v>
      </c>
      <c r="AM350">
        <v>28.241800000000001</v>
      </c>
      <c r="AN350">
        <v>0</v>
      </c>
      <c r="AO350">
        <v>0</v>
      </c>
      <c r="AP350">
        <v>0.85122640000000005</v>
      </c>
      <c r="AQ350">
        <v>29.233460000000001</v>
      </c>
      <c r="AR350">
        <v>0</v>
      </c>
      <c r="AS350">
        <v>0</v>
      </c>
      <c r="AT350">
        <v>0.84528550000000002</v>
      </c>
      <c r="AU350">
        <v>30.851600000000001</v>
      </c>
      <c r="AV350">
        <v>0</v>
      </c>
      <c r="AW350">
        <v>0</v>
      </c>
      <c r="AX350">
        <v>0.83977760000000001</v>
      </c>
      <c r="AY350">
        <v>33.038350000000001</v>
      </c>
      <c r="AZ350">
        <v>0</v>
      </c>
      <c r="BA350">
        <v>0</v>
      </c>
      <c r="BB350">
        <v>0.83447300000000002</v>
      </c>
      <c r="BC350">
        <v>34.767150000000001</v>
      </c>
      <c r="BD350">
        <v>0</v>
      </c>
      <c r="BE350">
        <v>0</v>
      </c>
      <c r="BF350">
        <v>0.83004529999999999</v>
      </c>
      <c r="BG350">
        <v>35.181510000000003</v>
      </c>
      <c r="BH350">
        <v>0</v>
      </c>
      <c r="BI350">
        <v>0</v>
      </c>
      <c r="BJ350">
        <v>0.82594060000000002</v>
      </c>
      <c r="BK350">
        <v>34.774160000000002</v>
      </c>
      <c r="BL350">
        <v>0</v>
      </c>
      <c r="BM350">
        <v>0</v>
      </c>
      <c r="BN350">
        <v>0.82196610000000003</v>
      </c>
      <c r="BO350">
        <v>33.971449999999997</v>
      </c>
      <c r="BP350">
        <v>0</v>
      </c>
      <c r="BQ350">
        <v>0</v>
      </c>
      <c r="BR350">
        <v>0.81824739999999996</v>
      </c>
      <c r="BS350">
        <v>33.2196</v>
      </c>
      <c r="BT350">
        <v>0</v>
      </c>
      <c r="BU350">
        <v>0</v>
      </c>
      <c r="BV350">
        <v>0.81466550000000004</v>
      </c>
      <c r="BW350">
        <v>33.469290000000001</v>
      </c>
      <c r="BX350">
        <v>0</v>
      </c>
      <c r="BY350">
        <v>0</v>
      </c>
      <c r="BZ350">
        <v>0.81145120000000004</v>
      </c>
      <c r="CA350">
        <v>33.794870000000003</v>
      </c>
      <c r="CB350" s="1">
        <v>7.7694170000000003E-38</v>
      </c>
      <c r="CC350" s="1">
        <v>6.0530699999999999E-36</v>
      </c>
      <c r="CD350">
        <v>0.80854890000000001</v>
      </c>
      <c r="CE350">
        <v>34.639009999999999</v>
      </c>
      <c r="CF350" s="1">
        <v>9.0685030000000004E-28</v>
      </c>
      <c r="CG350" s="1">
        <v>7.7045930000000003E-26</v>
      </c>
      <c r="CH350">
        <v>0.80614810000000003</v>
      </c>
      <c r="CI350">
        <v>34.802309999999999</v>
      </c>
      <c r="CJ350" s="1">
        <v>1.391415E-22</v>
      </c>
      <c r="CK350" s="1">
        <v>1.111009E-20</v>
      </c>
      <c r="CL350">
        <v>0.80431370000000002</v>
      </c>
      <c r="CM350">
        <v>34.470959999999998</v>
      </c>
      <c r="CN350" s="1">
        <v>1.201368E-16</v>
      </c>
      <c r="CO350" s="1">
        <v>1.069927E-14</v>
      </c>
      <c r="CP350">
        <v>0.80273969999999994</v>
      </c>
      <c r="CQ350">
        <v>33.717559999999999</v>
      </c>
      <c r="CR350" s="1">
        <v>5.2173910000000004E-13</v>
      </c>
      <c r="CS350" s="1">
        <v>4.7962240000000002E-11</v>
      </c>
      <c r="CT350">
        <v>0.80148269999999999</v>
      </c>
      <c r="CU350">
        <v>32.580509999999997</v>
      </c>
      <c r="CV350" s="1">
        <v>3.5421429999999999E-10</v>
      </c>
      <c r="CW350" s="1">
        <v>3.3222880000000001E-8</v>
      </c>
      <c r="CX350">
        <v>0.80111209999999999</v>
      </c>
      <c r="CY350">
        <v>31.852920000000001</v>
      </c>
      <c r="CZ350" s="1">
        <v>7.1578029999999997E-8</v>
      </c>
      <c r="DA350" s="1">
        <v>6.8226620000000001E-6</v>
      </c>
      <c r="DB350">
        <v>0.80098630000000004</v>
      </c>
      <c r="DC350">
        <v>32.346209999999999</v>
      </c>
      <c r="DD350" s="1">
        <v>5.8074880000000004E-6</v>
      </c>
      <c r="DE350" s="1">
        <v>5.6027020000000004E-4</v>
      </c>
      <c r="DF350">
        <v>0.80096889999999998</v>
      </c>
      <c r="DG350">
        <v>34.19556</v>
      </c>
      <c r="DH350" s="1">
        <v>2.2591169999999999E-4</v>
      </c>
      <c r="DI350" s="1">
        <v>2.2001139999999999E-2</v>
      </c>
      <c r="DJ350">
        <v>0.80085360000000005</v>
      </c>
      <c r="DK350">
        <v>38.015009999999997</v>
      </c>
      <c r="DL350" s="1">
        <v>4.7215699999999996E-3</v>
      </c>
      <c r="DM350">
        <v>0.46370479999999997</v>
      </c>
      <c r="DN350">
        <v>0.80042579999999997</v>
      </c>
      <c r="DO350">
        <v>42.347619999999999</v>
      </c>
      <c r="DP350" s="1">
        <v>5.7745749999999998E-2</v>
      </c>
      <c r="DQ350">
        <v>5.7175260000000003</v>
      </c>
      <c r="DR350">
        <v>0.79959170000000002</v>
      </c>
      <c r="DS350">
        <v>44.069850000000002</v>
      </c>
      <c r="DT350">
        <v>0.44137500000000002</v>
      </c>
      <c r="DU350">
        <v>44.036580000000001</v>
      </c>
      <c r="DV350">
        <v>0.79849119999999996</v>
      </c>
      <c r="DW350">
        <v>44.434240000000003</v>
      </c>
      <c r="DX350">
        <v>2.2255859999999998</v>
      </c>
      <c r="DY350">
        <v>223.6995</v>
      </c>
      <c r="DZ350">
        <v>0.79705329999999996</v>
      </c>
      <c r="EA350">
        <v>43.770209999999999</v>
      </c>
      <c r="EB350">
        <v>7.7561720000000003</v>
      </c>
      <c r="EC350">
        <v>784.87670000000003</v>
      </c>
      <c r="ED350">
        <v>0.79536280000000004</v>
      </c>
      <c r="EE350">
        <v>42.533700000000003</v>
      </c>
      <c r="EF350">
        <v>19.434930000000001</v>
      </c>
      <c r="EG350">
        <v>1979.557</v>
      </c>
      <c r="EH350">
        <v>0.79337389999999997</v>
      </c>
      <c r="EI350">
        <v>41.927979999999998</v>
      </c>
      <c r="EJ350">
        <v>36.268369999999997</v>
      </c>
      <c r="EK350">
        <v>3717.73</v>
      </c>
      <c r="EL350">
        <v>0.79104160000000001</v>
      </c>
      <c r="EM350">
        <v>42.406979999999997</v>
      </c>
      <c r="EN350">
        <v>52.032649999999997</v>
      </c>
      <c r="EO350">
        <v>5367.5159999999996</v>
      </c>
      <c r="EP350">
        <v>0.78842749999999995</v>
      </c>
      <c r="EQ350">
        <v>44.796889999999998</v>
      </c>
      <c r="ER350">
        <v>59.018970000000003</v>
      </c>
      <c r="ES350">
        <v>6130.1379999999999</v>
      </c>
      <c r="ET350">
        <v>0.78552889999999997</v>
      </c>
      <c r="EU350">
        <v>47.578749999999999</v>
      </c>
      <c r="EV350">
        <v>54.369210000000002</v>
      </c>
      <c r="EW350">
        <v>5687.7340000000004</v>
      </c>
      <c r="EX350">
        <v>0.78254809999999997</v>
      </c>
      <c r="EY350">
        <v>48.0458</v>
      </c>
      <c r="EZ350">
        <v>41.625860000000003</v>
      </c>
      <c r="FA350">
        <v>4385.2219999999998</v>
      </c>
      <c r="FB350">
        <v>0.77976769999999995</v>
      </c>
      <c r="FC350">
        <v>47.855759999999997</v>
      </c>
      <c r="FD350">
        <v>27.070869999999999</v>
      </c>
      <c r="FE350">
        <v>2871.4079999999999</v>
      </c>
      <c r="FF350">
        <v>0.77739190000000002</v>
      </c>
      <c r="FG350">
        <v>46.863979999999998</v>
      </c>
      <c r="FH350">
        <v>15.23573</v>
      </c>
      <c r="FI350">
        <v>1626.1759999999999</v>
      </c>
      <c r="FJ350">
        <v>0.77523790000000004</v>
      </c>
      <c r="FK350">
        <v>45.861660000000001</v>
      </c>
      <c r="FL350">
        <v>7.5440430000000003</v>
      </c>
      <c r="FM350">
        <v>809.80920000000003</v>
      </c>
      <c r="FN350">
        <v>0.77346020000000004</v>
      </c>
      <c r="FO350">
        <v>46.103110000000001</v>
      </c>
      <c r="FP350">
        <v>3.338848</v>
      </c>
      <c r="FQ350">
        <v>360.16739999999999</v>
      </c>
      <c r="FR350">
        <v>0.77191109999999996</v>
      </c>
      <c r="FS350">
        <v>46.76117</v>
      </c>
      <c r="FT350">
        <v>1.3427439999999999</v>
      </c>
      <c r="FU350">
        <v>145.54949999999999</v>
      </c>
      <c r="FV350">
        <v>0.77066219999999996</v>
      </c>
      <c r="FW350">
        <v>48.172440000000002</v>
      </c>
      <c r="FX350">
        <v>0.50411130000000004</v>
      </c>
      <c r="FY350">
        <v>54.828620000000001</v>
      </c>
      <c r="FZ350">
        <v>0.76962410000000003</v>
      </c>
      <c r="GA350">
        <v>49.16498</v>
      </c>
      <c r="GB350">
        <v>0.18717780000000001</v>
      </c>
      <c r="GC350">
        <v>20.377279999999999</v>
      </c>
      <c r="GD350">
        <v>0.76882379999999995</v>
      </c>
      <c r="GE350">
        <v>49.733069999999998</v>
      </c>
      <c r="GF350" s="1">
        <v>7.8787469999999998E-2</v>
      </c>
      <c r="GG350">
        <v>8.5471959999999996</v>
      </c>
      <c r="GH350">
        <v>0.76824970000000004</v>
      </c>
      <c r="GI350">
        <v>49.297359999999998</v>
      </c>
      <c r="GJ350" s="1">
        <v>4.55278E-2</v>
      </c>
      <c r="GK350">
        <v>4.9029350000000003</v>
      </c>
      <c r="GL350">
        <v>0.76784520000000001</v>
      </c>
      <c r="GM350">
        <v>48.451929999999997</v>
      </c>
      <c r="GN350" s="1">
        <v>3.6637900000000001E-2</v>
      </c>
      <c r="GO350">
        <v>3.9258169999999999</v>
      </c>
      <c r="GP350">
        <v>0.76762030000000003</v>
      </c>
      <c r="GQ350">
        <v>47.330210000000001</v>
      </c>
      <c r="GR350" s="1">
        <v>3.4495930000000001E-2</v>
      </c>
      <c r="GS350">
        <v>3.6915279999999999</v>
      </c>
      <c r="GT350">
        <v>0.76754330000000004</v>
      </c>
      <c r="GU350">
        <v>47.685470000000002</v>
      </c>
      <c r="GV350" s="1">
        <v>3.3494320000000001E-2</v>
      </c>
      <c r="GW350">
        <v>3.5852400000000002</v>
      </c>
      <c r="GX350">
        <v>0.76756480000000005</v>
      </c>
      <c r="GY350">
        <v>48.403190000000002</v>
      </c>
      <c r="GZ350" s="1">
        <v>3.207716E-2</v>
      </c>
      <c r="HA350">
        <v>3.4360110000000001</v>
      </c>
      <c r="HB350">
        <v>0.76761170000000001</v>
      </c>
      <c r="HC350">
        <v>50.31185</v>
      </c>
      <c r="HD350" s="1">
        <v>2.9971049999999999E-2</v>
      </c>
      <c r="HE350">
        <v>3.212396</v>
      </c>
      <c r="HF350">
        <v>0.7677583</v>
      </c>
      <c r="HG350">
        <v>51.946370000000002</v>
      </c>
      <c r="HH350" s="1">
        <v>2.7225639999999999E-2</v>
      </c>
      <c r="HI350">
        <v>2.9199310000000001</v>
      </c>
      <c r="HJ350">
        <v>0.7679511</v>
      </c>
      <c r="HK350">
        <v>51.97531</v>
      </c>
      <c r="HL350" s="1">
        <v>2.3987789999999998E-2</v>
      </c>
      <c r="HM350">
        <v>2.574176</v>
      </c>
      <c r="HN350">
        <v>0.76816110000000004</v>
      </c>
      <c r="HO350">
        <v>51.85727</v>
      </c>
      <c r="HP350" s="1">
        <v>2.0467260000000001E-2</v>
      </c>
      <c r="HQ350">
        <v>2.1974499999999999</v>
      </c>
      <c r="HR350">
        <v>0.76840359999999996</v>
      </c>
      <c r="HS350">
        <v>50.835180000000001</v>
      </c>
      <c r="HT350" s="1">
        <v>1.694907E-2</v>
      </c>
      <c r="HU350">
        <v>1.8204100000000001</v>
      </c>
      <c r="HV350">
        <v>0.76862260000000004</v>
      </c>
      <c r="HW350">
        <v>49.783259999999999</v>
      </c>
      <c r="HX350" s="1">
        <v>1.3734410000000001E-2</v>
      </c>
      <c r="HY350">
        <v>1.475374</v>
      </c>
      <c r="HZ350">
        <v>0.76888590000000001</v>
      </c>
      <c r="IA350">
        <v>50.290819999999997</v>
      </c>
      <c r="IB350" s="1">
        <v>1.1050280000000001E-2</v>
      </c>
      <c r="IC350">
        <v>1.1867000000000001</v>
      </c>
      <c r="ID350">
        <v>0.76916209999999996</v>
      </c>
      <c r="IE350">
        <v>52.611220000000003</v>
      </c>
      <c r="IF350" s="1">
        <v>8.9850739999999991E-3</v>
      </c>
      <c r="IG350">
        <v>0.96419949999999999</v>
      </c>
      <c r="IH350">
        <v>0.76943249999999996</v>
      </c>
      <c r="II350">
        <v>56.077359999999999</v>
      </c>
      <c r="IJ350" s="1">
        <v>7.4955200000000003E-3</v>
      </c>
      <c r="IK350">
        <v>0.80362310000000003</v>
      </c>
      <c r="IL350">
        <v>0.76968639999999999</v>
      </c>
      <c r="IM350">
        <v>58.296979999999998</v>
      </c>
      <c r="IN350" s="1">
        <v>6.466042E-3</v>
      </c>
      <c r="IO350">
        <v>0.69245619999999997</v>
      </c>
      <c r="IP350">
        <v>0.7700034</v>
      </c>
      <c r="IQ350">
        <v>59.172820000000002</v>
      </c>
      <c r="IR350" s="1">
        <v>5.7605729999999997E-3</v>
      </c>
      <c r="IS350">
        <v>0.61633039999999994</v>
      </c>
      <c r="IT350">
        <v>0.77028839999999998</v>
      </c>
      <c r="IU350">
        <v>58.928649999999998</v>
      </c>
      <c r="IV350" s="1">
        <v>5.2660800000000002E-3</v>
      </c>
      <c r="IW350">
        <v>0.56291380000000002</v>
      </c>
      <c r="IX350">
        <v>0.77057100000000001</v>
      </c>
      <c r="IY350">
        <v>57.897979999999997</v>
      </c>
      <c r="IZ350">
        <v>4.8990500000000003E-3</v>
      </c>
      <c r="JA350">
        <v>0.52336059999999995</v>
      </c>
      <c r="JB350">
        <v>0.77086940000000004</v>
      </c>
      <c r="JC350">
        <v>56.45355</v>
      </c>
      <c r="JD350">
        <v>4.6075939999999996E-3</v>
      </c>
      <c r="JE350">
        <v>0.4919944</v>
      </c>
      <c r="JF350">
        <v>0.77112789999999998</v>
      </c>
      <c r="JG350">
        <v>56.025069999999999</v>
      </c>
      <c r="JH350" s="1">
        <v>4.362393E-3</v>
      </c>
      <c r="JI350">
        <v>0.46557870000000001</v>
      </c>
      <c r="JJ350">
        <v>0.77146879999999995</v>
      </c>
      <c r="JK350">
        <v>54.873559999999998</v>
      </c>
      <c r="JL350" s="1">
        <v>4.1433370000000004E-3</v>
      </c>
      <c r="JM350">
        <v>0.44226759999999998</v>
      </c>
      <c r="JN350">
        <v>0.7717427</v>
      </c>
      <c r="JO350">
        <v>53.89734</v>
      </c>
      <c r="JP350" s="1">
        <v>3.9364459999999997E-3</v>
      </c>
      <c r="JQ350">
        <v>0.42111779999999999</v>
      </c>
      <c r="JR350">
        <v>0.77200449999999998</v>
      </c>
      <c r="JS350">
        <v>53.024569999999997</v>
      </c>
      <c r="JT350" s="1">
        <v>3.745731E-3</v>
      </c>
      <c r="JU350">
        <v>0.40159410000000001</v>
      </c>
      <c r="JV350">
        <v>0.77231369999999999</v>
      </c>
      <c r="JW350">
        <v>52.16451</v>
      </c>
      <c r="JX350" s="1">
        <v>3.5680239999999999E-3</v>
      </c>
      <c r="JY350">
        <v>0.38332369999999999</v>
      </c>
      <c r="JZ350">
        <v>0.77256599999999997</v>
      </c>
      <c r="KA350">
        <v>51.299140000000001</v>
      </c>
      <c r="KB350" s="1">
        <v>3.4020370000000001E-3</v>
      </c>
      <c r="KC350">
        <v>0.36618830000000002</v>
      </c>
      <c r="KD350">
        <v>0.77280389999999999</v>
      </c>
      <c r="KE350">
        <v>50.22175</v>
      </c>
      <c r="KF350" s="1">
        <v>3.2461019999999998E-3</v>
      </c>
      <c r="KG350">
        <v>0.35005190000000003</v>
      </c>
      <c r="KH350">
        <v>0.77307990000000004</v>
      </c>
      <c r="KI350">
        <v>48.662149999999997</v>
      </c>
      <c r="KJ350" s="1">
        <v>3.099447E-3</v>
      </c>
      <c r="KK350">
        <v>0.3348082</v>
      </c>
      <c r="KL350">
        <v>0.77332710000000005</v>
      </c>
      <c r="KM350">
        <v>48.962769999999999</v>
      </c>
      <c r="KN350" s="1">
        <v>2.96138E-3</v>
      </c>
      <c r="KO350">
        <v>0.32041829999999999</v>
      </c>
      <c r="KP350">
        <v>0.77354009999999995</v>
      </c>
      <c r="KQ350">
        <v>51.518410000000003</v>
      </c>
      <c r="KR350" s="1">
        <v>2.8308970000000002E-3</v>
      </c>
      <c r="KS350">
        <v>0.30680259999999998</v>
      </c>
      <c r="KT350">
        <v>0.77377359999999995</v>
      </c>
      <c r="KU350">
        <v>55.378579999999999</v>
      </c>
      <c r="KV350" s="1">
        <v>2.7077580000000002E-3</v>
      </c>
      <c r="KW350">
        <v>0.29389850000000001</v>
      </c>
      <c r="KX350">
        <v>0.77399419999999997</v>
      </c>
      <c r="KY350">
        <v>57.828139999999998</v>
      </c>
      <c r="KZ350" s="1">
        <v>2.5912299999999999E-3</v>
      </c>
      <c r="LA350">
        <v>0.28166190000000002</v>
      </c>
      <c r="LB350">
        <v>0.7742038</v>
      </c>
      <c r="LC350">
        <v>57.737360000000002</v>
      </c>
      <c r="LD350" s="1">
        <v>2.4811329999999999E-3</v>
      </c>
      <c r="LE350">
        <v>0.27005050000000003</v>
      </c>
      <c r="LF350">
        <v>0.77439650000000004</v>
      </c>
      <c r="LG350">
        <v>57.057859999999998</v>
      </c>
      <c r="LH350" s="1">
        <v>2.376619E-3</v>
      </c>
      <c r="LI350">
        <v>0.25903540000000003</v>
      </c>
      <c r="LJ350">
        <v>0.77460799999999996</v>
      </c>
      <c r="LK350">
        <v>55.927410000000002</v>
      </c>
      <c r="LL350" s="1">
        <v>2.2777959999999999E-3</v>
      </c>
      <c r="LM350">
        <v>0.24857199999999999</v>
      </c>
      <c r="LN350">
        <v>0.77482969999999995</v>
      </c>
      <c r="LO350">
        <v>54.145350000000001</v>
      </c>
      <c r="LP350" s="1">
        <v>2.184021E-3</v>
      </c>
      <c r="LQ350">
        <v>0.23863190000000001</v>
      </c>
      <c r="LR350">
        <v>0.77507009999999998</v>
      </c>
      <c r="LS350">
        <v>53.105719999999998</v>
      </c>
      <c r="LT350" s="1">
        <v>2.0953159999999998E-3</v>
      </c>
      <c r="LU350">
        <v>0.2291918</v>
      </c>
      <c r="LV350">
        <v>0.77536649999999996</v>
      </c>
      <c r="LW350">
        <v>52.90052</v>
      </c>
      <c r="LX350" s="1">
        <v>2.01089E-3</v>
      </c>
      <c r="LY350">
        <v>0.22017890000000001</v>
      </c>
      <c r="LZ350">
        <v>0.77569220000000005</v>
      </c>
      <c r="MA350">
        <v>52.619160000000001</v>
      </c>
      <c r="MB350" s="1">
        <v>1.930567E-3</v>
      </c>
      <c r="MC350">
        <v>0.21158769999999999</v>
      </c>
      <c r="MD350">
        <v>0.7760049</v>
      </c>
      <c r="ME350">
        <v>53.240720000000003</v>
      </c>
      <c r="MF350" s="1">
        <v>1.854007E-3</v>
      </c>
      <c r="MG350">
        <v>0.20339479999999999</v>
      </c>
      <c r="MH350">
        <v>0.77631320000000004</v>
      </c>
      <c r="MI350">
        <v>52.8964</v>
      </c>
      <c r="MJ350" s="1">
        <v>1.7808839999999999E-3</v>
      </c>
      <c r="MK350">
        <v>0.19557340000000001</v>
      </c>
      <c r="ML350">
        <v>0.77658660000000002</v>
      </c>
      <c r="MM350">
        <v>51.630780000000001</v>
      </c>
      <c r="MN350" s="1">
        <v>1.710959E-3</v>
      </c>
      <c r="MO350">
        <v>0.1881197</v>
      </c>
      <c r="MP350">
        <v>0.77684280000000006</v>
      </c>
      <c r="MQ350">
        <v>50.509070000000001</v>
      </c>
      <c r="MR350" s="1">
        <v>1.6441450000000001E-3</v>
      </c>
      <c r="MS350">
        <v>0.1809924</v>
      </c>
      <c r="MT350">
        <v>0.77711589999999997</v>
      </c>
      <c r="MU350">
        <v>49.00788</v>
      </c>
      <c r="MV350" s="1">
        <v>1.58044E-3</v>
      </c>
      <c r="MW350">
        <v>0.17419219999999999</v>
      </c>
      <c r="MX350">
        <v>0.77735860000000001</v>
      </c>
      <c r="MY350">
        <v>48.671779999999998</v>
      </c>
      <c r="MZ350" s="1">
        <v>1.5196789999999999E-3</v>
      </c>
      <c r="NA350">
        <v>0.16768230000000001</v>
      </c>
      <c r="NB350">
        <v>0.77761049999999998</v>
      </c>
      <c r="NC350">
        <v>49.002229999999997</v>
      </c>
      <c r="ND350" s="1">
        <v>1.461646E-3</v>
      </c>
      <c r="NE350">
        <v>0.16145909999999999</v>
      </c>
      <c r="NF350">
        <v>0.77790579999999998</v>
      </c>
      <c r="NG350">
        <v>50.822200000000002</v>
      </c>
      <c r="NH350" s="1">
        <v>1.406147E-3</v>
      </c>
      <c r="NI350">
        <v>0.15550130000000001</v>
      </c>
      <c r="NJ350">
        <v>0.77813849999999996</v>
      </c>
      <c r="NK350">
        <v>53.540990000000001</v>
      </c>
      <c r="NL350" s="1">
        <v>1.353075E-3</v>
      </c>
      <c r="NM350">
        <v>0.14980160000000001</v>
      </c>
      <c r="NN350">
        <v>0.77841199999999999</v>
      </c>
      <c r="NO350">
        <v>54.149479999999997</v>
      </c>
      <c r="NP350" s="1">
        <v>1.302325E-3</v>
      </c>
      <c r="NQ350">
        <v>0.14432929999999999</v>
      </c>
      <c r="NR350">
        <v>0.77871420000000002</v>
      </c>
      <c r="NS350">
        <v>53.415779999999998</v>
      </c>
      <c r="NT350" s="1">
        <v>1.2537200000000001E-3</v>
      </c>
      <c r="NU350">
        <v>0.1390817</v>
      </c>
      <c r="NV350">
        <v>0.77899580000000002</v>
      </c>
      <c r="NW350">
        <v>52.236730000000001</v>
      </c>
      <c r="NX350" s="1">
        <v>1.207257E-3</v>
      </c>
      <c r="NY350">
        <v>0.13405549999999999</v>
      </c>
      <c r="NZ350">
        <v>0.77930290000000002</v>
      </c>
      <c r="OA350">
        <v>50.743639999999999</v>
      </c>
      <c r="OB350" s="1">
        <v>1.162941E-3</v>
      </c>
      <c r="OC350">
        <v>0.1292336</v>
      </c>
      <c r="OD350">
        <v>0.77956409999999998</v>
      </c>
      <c r="OE350">
        <v>50.440829999999998</v>
      </c>
      <c r="OF350" s="1">
        <v>1.120703E-3</v>
      </c>
      <c r="OG350">
        <v>0.12462719999999999</v>
      </c>
      <c r="OH350">
        <v>0.77983469999999999</v>
      </c>
      <c r="OI350">
        <v>48.962699999999998</v>
      </c>
      <c r="OJ350" s="1">
        <v>1.080262E-3</v>
      </c>
      <c r="OK350">
        <v>0.1202059</v>
      </c>
    </row>
    <row r="351" spans="1:401" x14ac:dyDescent="0.35">
      <c r="A351">
        <v>357</v>
      </c>
      <c r="B351" t="s">
        <v>4</v>
      </c>
      <c r="C351" t="s">
        <v>181</v>
      </c>
      <c r="D351" t="s">
        <v>357</v>
      </c>
      <c r="E351">
        <v>318.13499999999999</v>
      </c>
      <c r="F351">
        <v>0.97340150000000003</v>
      </c>
      <c r="G351">
        <v>27.669730000000001</v>
      </c>
      <c r="H351">
        <v>0</v>
      </c>
      <c r="I351">
        <v>0</v>
      </c>
      <c r="J351">
        <v>0.9620592</v>
      </c>
      <c r="K351">
        <v>27.715070000000001</v>
      </c>
      <c r="L351">
        <v>0</v>
      </c>
      <c r="M351">
        <v>0</v>
      </c>
      <c r="N351">
        <v>0.95011900000000005</v>
      </c>
      <c r="O351">
        <v>27.469760000000001</v>
      </c>
      <c r="P351">
        <v>0</v>
      </c>
      <c r="Q351">
        <v>0</v>
      </c>
      <c r="R351">
        <v>0.93833630000000001</v>
      </c>
      <c r="S351">
        <v>28.16058</v>
      </c>
      <c r="T351">
        <v>0</v>
      </c>
      <c r="U351">
        <v>0</v>
      </c>
      <c r="V351">
        <v>0.92656700000000003</v>
      </c>
      <c r="W351">
        <v>28.748950000000001</v>
      </c>
      <c r="X351">
        <v>0</v>
      </c>
      <c r="Y351">
        <v>0</v>
      </c>
      <c r="Z351">
        <v>0.91572339999999997</v>
      </c>
      <c r="AA351">
        <v>28.93253</v>
      </c>
      <c r="AB351">
        <v>0</v>
      </c>
      <c r="AC351">
        <v>0</v>
      </c>
      <c r="AD351">
        <v>0.90643189999999996</v>
      </c>
      <c r="AE351">
        <v>28.707899999999999</v>
      </c>
      <c r="AF351">
        <v>0</v>
      </c>
      <c r="AG351">
        <v>0</v>
      </c>
      <c r="AH351">
        <v>0.8970861</v>
      </c>
      <c r="AI351">
        <v>28.278469999999999</v>
      </c>
      <c r="AJ351">
        <v>0</v>
      </c>
      <c r="AK351">
        <v>0</v>
      </c>
      <c r="AL351">
        <v>0.88720370000000004</v>
      </c>
      <c r="AM351">
        <v>28.235769999999999</v>
      </c>
      <c r="AN351">
        <v>0</v>
      </c>
      <c r="AO351">
        <v>0</v>
      </c>
      <c r="AP351">
        <v>0.8776157</v>
      </c>
      <c r="AQ351">
        <v>29.238880000000002</v>
      </c>
      <c r="AR351">
        <v>0</v>
      </c>
      <c r="AS351">
        <v>0</v>
      </c>
      <c r="AT351">
        <v>0.86850850000000002</v>
      </c>
      <c r="AU351">
        <v>30.856839999999998</v>
      </c>
      <c r="AV351">
        <v>0</v>
      </c>
      <c r="AW351">
        <v>0</v>
      </c>
      <c r="AX351">
        <v>0.85989289999999996</v>
      </c>
      <c r="AY351">
        <v>33.043030000000002</v>
      </c>
      <c r="AZ351">
        <v>0</v>
      </c>
      <c r="BA351">
        <v>0</v>
      </c>
      <c r="BB351">
        <v>0.85155479999999995</v>
      </c>
      <c r="BC351">
        <v>34.769419999999997</v>
      </c>
      <c r="BD351">
        <v>0</v>
      </c>
      <c r="BE351">
        <v>0</v>
      </c>
      <c r="BF351">
        <v>0.84422660000000005</v>
      </c>
      <c r="BG351">
        <v>35.178089999999997</v>
      </c>
      <c r="BH351">
        <v>0</v>
      </c>
      <c r="BI351">
        <v>0</v>
      </c>
      <c r="BJ351">
        <v>0.83731659999999997</v>
      </c>
      <c r="BK351">
        <v>34.775100000000002</v>
      </c>
      <c r="BL351">
        <v>0</v>
      </c>
      <c r="BM351">
        <v>0</v>
      </c>
      <c r="BN351">
        <v>0.83055599999999996</v>
      </c>
      <c r="BO351">
        <v>33.982230000000001</v>
      </c>
      <c r="BP351">
        <v>0</v>
      </c>
      <c r="BQ351">
        <v>0</v>
      </c>
      <c r="BR351">
        <v>0.82412479999999999</v>
      </c>
      <c r="BS351">
        <v>33.226889999999997</v>
      </c>
      <c r="BT351">
        <v>0</v>
      </c>
      <c r="BU351">
        <v>0</v>
      </c>
      <c r="BV351">
        <v>0.8178531</v>
      </c>
      <c r="BW351">
        <v>33.480899999999998</v>
      </c>
      <c r="BX351">
        <v>0</v>
      </c>
      <c r="BY351">
        <v>0</v>
      </c>
      <c r="BZ351">
        <v>0.81198230000000005</v>
      </c>
      <c r="CA351">
        <v>33.807789999999997</v>
      </c>
      <c r="CB351" s="1">
        <v>4.5231579999999999E-38</v>
      </c>
      <c r="CC351" s="1">
        <v>4.0725539999999997E-36</v>
      </c>
      <c r="CD351">
        <v>0.80646910000000005</v>
      </c>
      <c r="CE351">
        <v>34.620019999999997</v>
      </c>
      <c r="CF351" s="1">
        <v>6.2690239999999999E-28</v>
      </c>
      <c r="CG351" s="1">
        <v>6.0280730000000002E-26</v>
      </c>
      <c r="CH351">
        <v>0.80145350000000004</v>
      </c>
      <c r="CI351">
        <v>34.810630000000003</v>
      </c>
      <c r="CJ351" s="1">
        <v>8.4341890000000004E-23</v>
      </c>
      <c r="CK351" s="1">
        <v>7.7840209999999995E-21</v>
      </c>
      <c r="CL351">
        <v>0.79710029999999998</v>
      </c>
      <c r="CM351">
        <v>34.474069999999998</v>
      </c>
      <c r="CN351" s="1">
        <v>9.0943879999999996E-17</v>
      </c>
      <c r="CO351" s="1">
        <v>9.1569049999999993E-15</v>
      </c>
      <c r="CP351">
        <v>0.79314450000000003</v>
      </c>
      <c r="CQ351">
        <v>33.732309999999998</v>
      </c>
      <c r="CR351" s="1">
        <v>4.2027660000000001E-13</v>
      </c>
      <c r="CS351" s="1">
        <v>4.3528289999999999E-11</v>
      </c>
      <c r="CT351">
        <v>0.7897187</v>
      </c>
      <c r="CU351">
        <v>32.603259999999999</v>
      </c>
      <c r="CV351" s="1">
        <v>2.9585290000000001E-10</v>
      </c>
      <c r="CW351" s="1">
        <v>3.1215050000000001E-8</v>
      </c>
      <c r="CX351">
        <v>0.78725869999999998</v>
      </c>
      <c r="CY351">
        <v>31.864840000000001</v>
      </c>
      <c r="CZ351" s="1">
        <v>6.1486330000000005E-8</v>
      </c>
      <c r="DA351" s="1">
        <v>6.5862209999999997E-6</v>
      </c>
      <c r="DB351">
        <v>0.78521019999999997</v>
      </c>
      <c r="DC351">
        <v>32.361800000000002</v>
      </c>
      <c r="DD351" s="1">
        <v>5.1030220000000003E-6</v>
      </c>
      <c r="DE351" s="1">
        <v>5.5284569999999996E-4</v>
      </c>
      <c r="DF351">
        <v>0.78352330000000003</v>
      </c>
      <c r="DG351">
        <v>34.197969999999998</v>
      </c>
      <c r="DH351" s="1">
        <v>2.0243360000000001E-4</v>
      </c>
      <c r="DI351" s="1">
        <v>2.2124560000000001E-2</v>
      </c>
      <c r="DJ351">
        <v>0.7818311</v>
      </c>
      <c r="DK351">
        <v>38.011290000000002</v>
      </c>
      <c r="DL351" s="1">
        <v>4.3043739999999997E-3</v>
      </c>
      <c r="DM351">
        <v>0.4741435</v>
      </c>
      <c r="DN351">
        <v>0.78001730000000002</v>
      </c>
      <c r="DO351">
        <v>42.34695</v>
      </c>
      <c r="DP351" s="1">
        <v>5.3463240000000002E-2</v>
      </c>
      <c r="DQ351">
        <v>5.9341530000000002</v>
      </c>
      <c r="DR351">
        <v>0.77785700000000002</v>
      </c>
      <c r="DS351">
        <v>44.048439999999999</v>
      </c>
      <c r="DT351">
        <v>0.41440149999999998</v>
      </c>
      <c r="DU351">
        <v>46.328510000000001</v>
      </c>
      <c r="DV351">
        <v>0.77544690000000005</v>
      </c>
      <c r="DW351">
        <v>44.406140000000001</v>
      </c>
      <c r="DX351">
        <v>2.116384</v>
      </c>
      <c r="DY351">
        <v>238.27430000000001</v>
      </c>
      <c r="DZ351">
        <v>0.77268930000000002</v>
      </c>
      <c r="EA351">
        <v>43.781829999999999</v>
      </c>
      <c r="EB351">
        <v>7.4618500000000001</v>
      </c>
      <c r="EC351">
        <v>845.58540000000005</v>
      </c>
      <c r="ED351">
        <v>0.76959089999999997</v>
      </c>
      <c r="EE351">
        <v>42.554589999999997</v>
      </c>
      <c r="EF351">
        <v>18.897760000000002</v>
      </c>
      <c r="EG351">
        <v>2155.3789999999999</v>
      </c>
      <c r="EH351">
        <v>0.76607879999999995</v>
      </c>
      <c r="EI351">
        <v>41.956470000000003</v>
      </c>
      <c r="EJ351">
        <v>35.611379999999997</v>
      </c>
      <c r="EK351">
        <v>4087.9490000000001</v>
      </c>
      <c r="EL351">
        <v>0.76215630000000001</v>
      </c>
      <c r="EM351">
        <v>42.427329999999998</v>
      </c>
      <c r="EN351">
        <v>51.547559999999997</v>
      </c>
      <c r="EO351">
        <v>5956.2420000000002</v>
      </c>
      <c r="EP351">
        <v>0.75780740000000002</v>
      </c>
      <c r="EQ351">
        <v>44.811410000000002</v>
      </c>
      <c r="ER351">
        <v>58.949959999999997</v>
      </c>
      <c r="ES351">
        <v>6861.3270000000002</v>
      </c>
      <c r="ET351">
        <v>0.75313929999999996</v>
      </c>
      <c r="EU351">
        <v>47.583159999999999</v>
      </c>
      <c r="EV351">
        <v>54.708889999999997</v>
      </c>
      <c r="EW351">
        <v>6417.0590000000002</v>
      </c>
      <c r="EX351">
        <v>0.74823340000000005</v>
      </c>
      <c r="EY351">
        <v>48.033180000000002</v>
      </c>
      <c r="EZ351">
        <v>42.171559999999999</v>
      </c>
      <c r="FA351">
        <v>4984.7640000000001</v>
      </c>
      <c r="FB351">
        <v>0.74351719999999999</v>
      </c>
      <c r="FC351">
        <v>47.837670000000003</v>
      </c>
      <c r="FD351">
        <v>27.596489999999999</v>
      </c>
      <c r="FE351">
        <v>3286.72</v>
      </c>
      <c r="FF351">
        <v>0.73919069999999998</v>
      </c>
      <c r="FG351">
        <v>46.874679999999998</v>
      </c>
      <c r="FH351">
        <v>15.619730000000001</v>
      </c>
      <c r="FI351">
        <v>1873.5039999999999</v>
      </c>
      <c r="FJ351">
        <v>0.7352301</v>
      </c>
      <c r="FK351">
        <v>45.873710000000003</v>
      </c>
      <c r="FL351">
        <v>7.7741119999999997</v>
      </c>
      <c r="FM351">
        <v>938.50199999999995</v>
      </c>
      <c r="FN351">
        <v>0.73178180000000004</v>
      </c>
      <c r="FO351">
        <v>46.131399999999999</v>
      </c>
      <c r="FP351">
        <v>3.4564979999999998</v>
      </c>
      <c r="FQ351">
        <v>419.6327</v>
      </c>
      <c r="FR351">
        <v>0.72871079999999999</v>
      </c>
      <c r="FS351">
        <v>46.787680000000002</v>
      </c>
      <c r="FT351">
        <v>1.395411</v>
      </c>
      <c r="FU351">
        <v>170.35120000000001</v>
      </c>
      <c r="FV351">
        <v>0.72607820000000001</v>
      </c>
      <c r="FW351">
        <v>48.179920000000003</v>
      </c>
      <c r="FX351">
        <v>0.5251576</v>
      </c>
      <c r="FY351">
        <v>64.378069999999994</v>
      </c>
      <c r="FZ351">
        <v>0.72387900000000005</v>
      </c>
      <c r="GA351">
        <v>49.143659999999997</v>
      </c>
      <c r="GB351">
        <v>0.1947633</v>
      </c>
      <c r="GC351">
        <v>23.926290000000002</v>
      </c>
      <c r="GD351">
        <v>0.72206870000000001</v>
      </c>
      <c r="GE351">
        <v>49.710250000000002</v>
      </c>
      <c r="GF351" s="1">
        <v>8.1253240000000004E-2</v>
      </c>
      <c r="GG351">
        <v>9.9678129999999996</v>
      </c>
      <c r="GH351">
        <v>0.72064969999999995</v>
      </c>
      <c r="GI351">
        <v>49.2727</v>
      </c>
      <c r="GJ351" s="1">
        <v>4.6235930000000001E-2</v>
      </c>
      <c r="GK351">
        <v>5.6460900000000001</v>
      </c>
      <c r="GL351">
        <v>0.71957369999999998</v>
      </c>
      <c r="GM351">
        <v>48.44997</v>
      </c>
      <c r="GN351" s="1">
        <v>3.6811009999999998E-2</v>
      </c>
      <c r="GO351">
        <v>4.4808000000000003</v>
      </c>
      <c r="GP351">
        <v>0.71879579999999998</v>
      </c>
      <c r="GQ351">
        <v>47.339120000000001</v>
      </c>
      <c r="GR351" s="1">
        <v>3.4542410000000003E-2</v>
      </c>
      <c r="GS351">
        <v>4.2025030000000001</v>
      </c>
      <c r="GT351">
        <v>0.71827289999999999</v>
      </c>
      <c r="GU351">
        <v>47.720820000000003</v>
      </c>
      <c r="GV351" s="1">
        <v>3.3536910000000003E-2</v>
      </c>
      <c r="GW351">
        <v>4.0825880000000003</v>
      </c>
      <c r="GX351">
        <v>0.71793289999999998</v>
      </c>
      <c r="GY351">
        <v>48.445329999999998</v>
      </c>
      <c r="GZ351" s="1">
        <v>3.2145569999999998E-2</v>
      </c>
      <c r="HA351">
        <v>3.9166159999999999</v>
      </c>
      <c r="HB351">
        <v>0.71768080000000001</v>
      </c>
      <c r="HC351">
        <v>50.323259999999998</v>
      </c>
      <c r="HD351" s="1">
        <v>3.006733E-2</v>
      </c>
      <c r="HE351">
        <v>3.6658230000000001</v>
      </c>
      <c r="HF351">
        <v>0.71760139999999994</v>
      </c>
      <c r="HG351">
        <v>51.952190000000002</v>
      </c>
      <c r="HH351">
        <v>2.7345600000000001E-2</v>
      </c>
      <c r="HI351">
        <v>3.3360970000000001</v>
      </c>
      <c r="HJ351">
        <v>0.71758659999999996</v>
      </c>
      <c r="HK351">
        <v>51.951219999999999</v>
      </c>
      <c r="HL351" s="1">
        <v>2.4124489999999998E-2</v>
      </c>
      <c r="HM351">
        <v>2.9447019999999999</v>
      </c>
      <c r="HN351">
        <v>0.71766240000000003</v>
      </c>
      <c r="HO351">
        <v>51.829120000000003</v>
      </c>
      <c r="HP351">
        <v>2.061064E-2</v>
      </c>
      <c r="HQ351">
        <v>2.516877</v>
      </c>
      <c r="HR351">
        <v>0.71775290000000003</v>
      </c>
      <c r="HS351">
        <v>50.836320000000001</v>
      </c>
      <c r="HT351" s="1">
        <v>1.7086759999999999E-2</v>
      </c>
      <c r="HU351">
        <v>2.0872009999999999</v>
      </c>
      <c r="HV351">
        <v>0.71789179999999997</v>
      </c>
      <c r="HW351">
        <v>49.79222</v>
      </c>
      <c r="HX351" s="1">
        <v>1.385515E-2</v>
      </c>
      <c r="HY351">
        <v>1.692653</v>
      </c>
      <c r="HZ351">
        <v>0.718055</v>
      </c>
      <c r="IA351">
        <v>50.328859999999999</v>
      </c>
      <c r="IB351" s="1">
        <v>1.114716E-2</v>
      </c>
      <c r="IC351">
        <v>1.3615619999999999</v>
      </c>
      <c r="ID351">
        <v>0.71821889999999999</v>
      </c>
      <c r="IE351">
        <v>52.657139999999998</v>
      </c>
      <c r="IF351" s="1">
        <v>9.0571929999999998E-3</v>
      </c>
      <c r="IG351">
        <v>1.105647</v>
      </c>
      <c r="IH351">
        <v>0.71838449999999998</v>
      </c>
      <c r="II351">
        <v>56.104559999999999</v>
      </c>
      <c r="IJ351" s="1">
        <v>7.546283E-3</v>
      </c>
      <c r="IK351">
        <v>0.92056660000000001</v>
      </c>
      <c r="IL351">
        <v>0.71858370000000005</v>
      </c>
      <c r="IM351">
        <v>58.282649999999997</v>
      </c>
      <c r="IN351" s="1">
        <v>6.500769E-3</v>
      </c>
      <c r="IO351">
        <v>0.79230590000000001</v>
      </c>
      <c r="IP351">
        <v>0.71877159999999995</v>
      </c>
      <c r="IQ351">
        <v>59.131999999999998</v>
      </c>
      <c r="IR351" s="1">
        <v>5.7845190000000001E-3</v>
      </c>
      <c r="IS351">
        <v>0.70448330000000003</v>
      </c>
      <c r="IT351">
        <v>0.71900399999999998</v>
      </c>
      <c r="IU351">
        <v>58.893349999999998</v>
      </c>
      <c r="IV351" s="1">
        <v>5.2833000000000003E-3</v>
      </c>
      <c r="IW351">
        <v>0.64295919999999995</v>
      </c>
      <c r="IX351">
        <v>0.71918680000000001</v>
      </c>
      <c r="IY351">
        <v>57.895449999999997</v>
      </c>
      <c r="IZ351" s="1">
        <v>4.9121900000000003E-3</v>
      </c>
      <c r="JA351">
        <v>0.5974969</v>
      </c>
      <c r="JB351">
        <v>0.71940919999999997</v>
      </c>
      <c r="JC351">
        <v>56.466859999999997</v>
      </c>
      <c r="JD351" s="1">
        <v>4.6183700000000001E-3</v>
      </c>
      <c r="JE351">
        <v>0.56153699999999995</v>
      </c>
      <c r="JF351">
        <v>0.71962040000000005</v>
      </c>
      <c r="JG351">
        <v>56.068539999999999</v>
      </c>
      <c r="JH351" s="1">
        <v>4.3716789999999998E-3</v>
      </c>
      <c r="JI351">
        <v>0.53131209999999995</v>
      </c>
      <c r="JJ351">
        <v>0.71985330000000003</v>
      </c>
      <c r="JK351">
        <v>54.935209999999998</v>
      </c>
      <c r="JL351" s="1">
        <v>4.151671E-3</v>
      </c>
      <c r="JM351">
        <v>0.50469059999999999</v>
      </c>
      <c r="JN351">
        <v>0.72005620000000004</v>
      </c>
      <c r="JO351">
        <v>53.912430000000001</v>
      </c>
      <c r="JP351" s="1">
        <v>3.9440539999999998E-3</v>
      </c>
      <c r="JQ351">
        <v>0.48053639999999997</v>
      </c>
      <c r="JR351">
        <v>0.72025019999999995</v>
      </c>
      <c r="JS351">
        <v>53.019730000000003</v>
      </c>
      <c r="JT351" s="1">
        <v>3.7527820000000001E-3</v>
      </c>
      <c r="JU351">
        <v>0.45824520000000002</v>
      </c>
      <c r="JV351">
        <v>0.72046270000000001</v>
      </c>
      <c r="JW351">
        <v>52.171410000000002</v>
      </c>
      <c r="JX351" s="1">
        <v>3.5746300000000001E-3</v>
      </c>
      <c r="JY351">
        <v>0.4374053</v>
      </c>
      <c r="JZ351">
        <v>0.72067440000000005</v>
      </c>
      <c r="KA351">
        <v>51.293810000000001</v>
      </c>
      <c r="KB351" s="1">
        <v>3.4082259999999999E-3</v>
      </c>
      <c r="KC351">
        <v>0.41785600000000001</v>
      </c>
      <c r="KD351">
        <v>0.72084990000000004</v>
      </c>
      <c r="KE351">
        <v>50.232909999999997</v>
      </c>
      <c r="KF351" s="1">
        <v>3.2519250000000001E-3</v>
      </c>
      <c r="KG351">
        <v>0.39944350000000001</v>
      </c>
      <c r="KH351">
        <v>0.72103649999999997</v>
      </c>
      <c r="KI351">
        <v>48.67577</v>
      </c>
      <c r="KJ351" s="1">
        <v>3.1049269999999999E-3</v>
      </c>
      <c r="KK351">
        <v>0.38206099999999998</v>
      </c>
      <c r="KL351">
        <v>0.72120340000000005</v>
      </c>
      <c r="KM351">
        <v>48.987130000000001</v>
      </c>
      <c r="KN351" s="1">
        <v>2.9665490000000002E-3</v>
      </c>
      <c r="KO351">
        <v>0.36563610000000002</v>
      </c>
      <c r="KP351">
        <v>0.72136739999999999</v>
      </c>
      <c r="KQ351">
        <v>51.557540000000003</v>
      </c>
      <c r="KR351" s="1">
        <v>2.8357679999999998E-3</v>
      </c>
      <c r="KS351">
        <v>0.3501011</v>
      </c>
      <c r="KT351">
        <v>0.72154750000000001</v>
      </c>
      <c r="KU351">
        <v>55.415010000000002</v>
      </c>
      <c r="KV351" s="1">
        <v>2.7123960000000002E-3</v>
      </c>
      <c r="KW351">
        <v>0.33538410000000002</v>
      </c>
      <c r="KX351">
        <v>0.72171220000000003</v>
      </c>
      <c r="KY351">
        <v>57.831829999999997</v>
      </c>
      <c r="KZ351" s="1">
        <v>2.5956059999999999E-3</v>
      </c>
      <c r="LA351">
        <v>0.32142850000000001</v>
      </c>
      <c r="LB351">
        <v>0.72187880000000004</v>
      </c>
      <c r="LC351">
        <v>57.702979999999997</v>
      </c>
      <c r="LD351" s="1">
        <v>2.4852920000000001E-3</v>
      </c>
      <c r="LE351">
        <v>0.30817820000000001</v>
      </c>
      <c r="LF351">
        <v>0.72200410000000004</v>
      </c>
      <c r="LG351">
        <v>57.020499999999998</v>
      </c>
      <c r="LH351" s="1">
        <v>2.3805459999999999E-3</v>
      </c>
      <c r="LI351">
        <v>0.29560340000000002</v>
      </c>
      <c r="LJ351">
        <v>0.7221689</v>
      </c>
      <c r="LK351">
        <v>55.931640000000002</v>
      </c>
      <c r="LL351" s="1">
        <v>2.2815209999999999E-3</v>
      </c>
      <c r="LM351">
        <v>0.28366609999999998</v>
      </c>
      <c r="LN351">
        <v>0.72232399999999997</v>
      </c>
      <c r="LO351">
        <v>54.159750000000003</v>
      </c>
      <c r="LP351" s="1">
        <v>2.1875710000000001E-3</v>
      </c>
      <c r="LQ351">
        <v>0.27233449999999998</v>
      </c>
      <c r="LR351">
        <v>0.72248389999999996</v>
      </c>
      <c r="LS351">
        <v>53.135759999999998</v>
      </c>
      <c r="LT351" s="1">
        <v>2.098688E-3</v>
      </c>
      <c r="LU351">
        <v>0.26156649999999998</v>
      </c>
      <c r="LV351">
        <v>0.72272159999999996</v>
      </c>
      <c r="LW351">
        <v>52.94426</v>
      </c>
      <c r="LX351" s="1">
        <v>2.0140969999999998E-3</v>
      </c>
      <c r="LY351">
        <v>0.2512837</v>
      </c>
      <c r="LZ351">
        <v>0.72295589999999998</v>
      </c>
      <c r="MA351">
        <v>52.648319999999998</v>
      </c>
      <c r="MB351" s="1">
        <v>1.9336189999999999E-3</v>
      </c>
      <c r="MC351">
        <v>0.24149180000000001</v>
      </c>
      <c r="MD351">
        <v>0.72318859999999996</v>
      </c>
      <c r="ME351">
        <v>53.227200000000003</v>
      </c>
      <c r="MF351" s="1">
        <v>1.8569159999999999E-3</v>
      </c>
      <c r="MG351">
        <v>0.23214419999999999</v>
      </c>
      <c r="MH351">
        <v>0.72339330000000002</v>
      </c>
      <c r="MI351">
        <v>52.897849999999998</v>
      </c>
      <c r="MJ351" s="1">
        <v>1.7836639999999999E-3</v>
      </c>
      <c r="MK351">
        <v>0.2232268</v>
      </c>
      <c r="ML351">
        <v>0.72360279999999999</v>
      </c>
      <c r="MM351">
        <v>51.615920000000003</v>
      </c>
      <c r="MN351" s="1">
        <v>1.713607E-3</v>
      </c>
      <c r="MO351">
        <v>0.21472250000000001</v>
      </c>
      <c r="MP351">
        <v>0.72379280000000001</v>
      </c>
      <c r="MQ351">
        <v>50.513100000000001</v>
      </c>
      <c r="MR351" s="1">
        <v>1.6466670000000001E-3</v>
      </c>
      <c r="MS351">
        <v>0.20658750000000001</v>
      </c>
      <c r="MT351">
        <v>0.72399539999999996</v>
      </c>
      <c r="MU351">
        <v>49.030700000000003</v>
      </c>
      <c r="MV351" s="1">
        <v>1.582857E-3</v>
      </c>
      <c r="MW351">
        <v>0.1988356</v>
      </c>
      <c r="MX351">
        <v>0.7241822</v>
      </c>
      <c r="MY351">
        <v>48.711100000000002</v>
      </c>
      <c r="MZ351" s="1">
        <v>1.5219739999999999E-3</v>
      </c>
      <c r="NA351">
        <v>0.1914083</v>
      </c>
      <c r="NB351">
        <v>0.72437050000000003</v>
      </c>
      <c r="NC351">
        <v>49.020479999999999</v>
      </c>
      <c r="ND351" s="1">
        <v>1.4638380000000001E-3</v>
      </c>
      <c r="NE351">
        <v>0.18430759999999999</v>
      </c>
      <c r="NF351">
        <v>0.72456010000000004</v>
      </c>
      <c r="NG351">
        <v>50.841070000000002</v>
      </c>
      <c r="NH351" s="1">
        <v>1.40825E-3</v>
      </c>
      <c r="NI351">
        <v>0.17751140000000001</v>
      </c>
      <c r="NJ351">
        <v>0.72473350000000003</v>
      </c>
      <c r="NK351">
        <v>53.542520000000003</v>
      </c>
      <c r="NL351" s="1">
        <v>1.3550739999999999E-3</v>
      </c>
      <c r="NM351">
        <v>0.17100589999999999</v>
      </c>
      <c r="NN351">
        <v>0.72493050000000003</v>
      </c>
      <c r="NO351">
        <v>54.139719999999997</v>
      </c>
      <c r="NP351" s="1">
        <v>1.3042500000000001E-3</v>
      </c>
      <c r="NQ351">
        <v>0.16476769999999999</v>
      </c>
      <c r="NR351">
        <v>0.72515289999999999</v>
      </c>
      <c r="NS351">
        <v>53.367519999999999</v>
      </c>
      <c r="NT351" s="1">
        <v>1.255564E-3</v>
      </c>
      <c r="NU351">
        <v>0.1587837</v>
      </c>
      <c r="NV351">
        <v>0.7253503</v>
      </c>
      <c r="NW351">
        <v>52.230020000000003</v>
      </c>
      <c r="NX351" s="1">
        <v>1.2090110000000001E-3</v>
      </c>
      <c r="NY351">
        <v>0.15304390000000001</v>
      </c>
      <c r="NZ351">
        <v>0.72557130000000003</v>
      </c>
      <c r="OA351">
        <v>50.75826</v>
      </c>
      <c r="OB351" s="1">
        <v>1.1646289999999999E-3</v>
      </c>
      <c r="OC351">
        <v>0.14754700000000001</v>
      </c>
      <c r="OD351">
        <v>0.72577429999999998</v>
      </c>
      <c r="OE351">
        <v>50.472700000000003</v>
      </c>
      <c r="OF351" s="1">
        <v>1.1223209999999999E-3</v>
      </c>
      <c r="OG351">
        <v>0.14228979999999999</v>
      </c>
      <c r="OH351">
        <v>0.72597</v>
      </c>
      <c r="OI351">
        <v>49.012459999999997</v>
      </c>
      <c r="OJ351">
        <v>1.0817960000000001E-3</v>
      </c>
      <c r="OK351">
        <v>0.13724169999999999</v>
      </c>
    </row>
    <row r="352" spans="1:401" x14ac:dyDescent="0.35">
      <c r="A352">
        <v>358</v>
      </c>
      <c r="B352" t="s">
        <v>4</v>
      </c>
      <c r="C352" t="s">
        <v>181</v>
      </c>
      <c r="D352" t="s">
        <v>358</v>
      </c>
      <c r="E352">
        <v>448.9796</v>
      </c>
      <c r="F352">
        <v>1.02827</v>
      </c>
      <c r="G352">
        <v>27.670359999999999</v>
      </c>
      <c r="H352">
        <v>0</v>
      </c>
      <c r="I352">
        <v>0</v>
      </c>
      <c r="J352">
        <v>1.015568</v>
      </c>
      <c r="K352">
        <v>27.728459999999998</v>
      </c>
      <c r="L352">
        <v>0</v>
      </c>
      <c r="M352">
        <v>0</v>
      </c>
      <c r="N352">
        <v>1.002502</v>
      </c>
      <c r="O352">
        <v>27.472799999999999</v>
      </c>
      <c r="P352">
        <v>0</v>
      </c>
      <c r="Q352">
        <v>0</v>
      </c>
      <c r="R352">
        <v>0.98969980000000002</v>
      </c>
      <c r="S352">
        <v>28.169139999999999</v>
      </c>
      <c r="T352">
        <v>0</v>
      </c>
      <c r="U352">
        <v>0</v>
      </c>
      <c r="V352">
        <v>0.97699460000000005</v>
      </c>
      <c r="W352">
        <v>28.748670000000001</v>
      </c>
      <c r="X352">
        <v>0</v>
      </c>
      <c r="Y352">
        <v>0</v>
      </c>
      <c r="Z352">
        <v>0.96531480000000003</v>
      </c>
      <c r="AA352">
        <v>28.924230000000001</v>
      </c>
      <c r="AB352">
        <v>0</v>
      </c>
      <c r="AC352">
        <v>0</v>
      </c>
      <c r="AD352">
        <v>0.9551364</v>
      </c>
      <c r="AE352">
        <v>28.703199999999999</v>
      </c>
      <c r="AF352">
        <v>0</v>
      </c>
      <c r="AG352">
        <v>0</v>
      </c>
      <c r="AH352">
        <v>0.94495189999999996</v>
      </c>
      <c r="AI352">
        <v>28.273309999999999</v>
      </c>
      <c r="AJ352">
        <v>0</v>
      </c>
      <c r="AK352">
        <v>0</v>
      </c>
      <c r="AL352">
        <v>0.93416790000000005</v>
      </c>
      <c r="AM352">
        <v>28.22926</v>
      </c>
      <c r="AN352">
        <v>0</v>
      </c>
      <c r="AO352">
        <v>0</v>
      </c>
      <c r="AP352">
        <v>0.92368220000000001</v>
      </c>
      <c r="AQ352">
        <v>29.247229999999998</v>
      </c>
      <c r="AR352">
        <v>0</v>
      </c>
      <c r="AS352">
        <v>0</v>
      </c>
      <c r="AT352">
        <v>0.91384909999999997</v>
      </c>
      <c r="AU352">
        <v>30.86694</v>
      </c>
      <c r="AV352">
        <v>0</v>
      </c>
      <c r="AW352">
        <v>0</v>
      </c>
      <c r="AX352">
        <v>0.90454679999999998</v>
      </c>
      <c r="AY352">
        <v>33.051079999999999</v>
      </c>
      <c r="AZ352">
        <v>0</v>
      </c>
      <c r="BA352">
        <v>0</v>
      </c>
      <c r="BB352">
        <v>0.89554999999999996</v>
      </c>
      <c r="BC352">
        <v>34.774389999999997</v>
      </c>
      <c r="BD352">
        <v>0</v>
      </c>
      <c r="BE352">
        <v>0</v>
      </c>
      <c r="BF352">
        <v>0.88763009999999998</v>
      </c>
      <c r="BG352">
        <v>35.17353</v>
      </c>
      <c r="BH352">
        <v>0</v>
      </c>
      <c r="BI352">
        <v>0</v>
      </c>
      <c r="BJ352">
        <v>0.88014700000000001</v>
      </c>
      <c r="BK352">
        <v>34.77393</v>
      </c>
      <c r="BL352">
        <v>0</v>
      </c>
      <c r="BM352">
        <v>0</v>
      </c>
      <c r="BN352">
        <v>0.87277899999999997</v>
      </c>
      <c r="BO352">
        <v>33.991930000000004</v>
      </c>
      <c r="BP352">
        <v>0</v>
      </c>
      <c r="BQ352">
        <v>0</v>
      </c>
      <c r="BR352">
        <v>0.865734</v>
      </c>
      <c r="BS352">
        <v>33.234200000000001</v>
      </c>
      <c r="BT352">
        <v>0</v>
      </c>
      <c r="BU352">
        <v>0</v>
      </c>
      <c r="BV352">
        <v>0.85886660000000004</v>
      </c>
      <c r="BW352">
        <v>33.494790000000002</v>
      </c>
      <c r="BX352">
        <v>0</v>
      </c>
      <c r="BY352">
        <v>0</v>
      </c>
      <c r="BZ352">
        <v>0.85244379999999997</v>
      </c>
      <c r="CA352">
        <v>33.821950000000001</v>
      </c>
      <c r="CB352" s="1">
        <v>2.7630219999999998E-38</v>
      </c>
      <c r="CC352" s="1">
        <v>2.875838E-36</v>
      </c>
      <c r="CD352">
        <v>0.84642859999999998</v>
      </c>
      <c r="CE352">
        <v>34.605539999999998</v>
      </c>
      <c r="CF352" s="1">
        <v>4.4603219999999997E-28</v>
      </c>
      <c r="CG352" s="1">
        <v>4.9827309999999998E-26</v>
      </c>
      <c r="CH352">
        <v>0.84102449999999995</v>
      </c>
      <c r="CI352">
        <v>34.819940000000003</v>
      </c>
      <c r="CJ352" s="1">
        <v>5.3690740000000001E-23</v>
      </c>
      <c r="CK352" s="1">
        <v>5.7374530000000001E-21</v>
      </c>
      <c r="CL352">
        <v>0.83629849999999994</v>
      </c>
      <c r="CM352">
        <v>34.475259999999999</v>
      </c>
      <c r="CN352" s="1">
        <v>7.0806319999999995E-17</v>
      </c>
      <c r="CO352" s="1">
        <v>8.3316830000000008E-15</v>
      </c>
      <c r="CP352">
        <v>0.832036</v>
      </c>
      <c r="CQ352">
        <v>33.745730000000002</v>
      </c>
      <c r="CR352" s="1">
        <v>3.4650870000000001E-13</v>
      </c>
      <c r="CS352" s="1">
        <v>4.2046829999999998E-11</v>
      </c>
      <c r="CT352">
        <v>0.82831129999999997</v>
      </c>
      <c r="CU352">
        <v>32.625720000000001</v>
      </c>
      <c r="CV352" s="1">
        <v>2.5211359999999998E-10</v>
      </c>
      <c r="CW352" s="1">
        <v>3.1195089999999998E-8</v>
      </c>
      <c r="CX352">
        <v>0.82565060000000001</v>
      </c>
      <c r="CY352">
        <v>31.878260000000001</v>
      </c>
      <c r="CZ352" s="1">
        <v>5.3744580000000001E-8</v>
      </c>
      <c r="DA352" s="1">
        <v>6.7540190000000004E-6</v>
      </c>
      <c r="DB352">
        <v>0.82345829999999998</v>
      </c>
      <c r="DC352">
        <v>32.381320000000002</v>
      </c>
      <c r="DD352" s="1">
        <v>4.5524580000000001E-6</v>
      </c>
      <c r="DE352" s="1">
        <v>5.7869159999999998E-4</v>
      </c>
      <c r="DF352">
        <v>0.82161550000000005</v>
      </c>
      <c r="DG352">
        <v>34.207500000000003</v>
      </c>
      <c r="DH352" s="1">
        <v>1.8378869999999999E-4</v>
      </c>
      <c r="DI352" s="1">
        <v>2.3568889999999999E-2</v>
      </c>
      <c r="DJ352">
        <v>0.81974530000000001</v>
      </c>
      <c r="DK352">
        <v>38.016480000000001</v>
      </c>
      <c r="DL352" s="1">
        <v>3.9683349999999999E-3</v>
      </c>
      <c r="DM352">
        <v>0.51288630000000002</v>
      </c>
      <c r="DN352">
        <v>0.8177451</v>
      </c>
      <c r="DO352">
        <v>42.352580000000003</v>
      </c>
      <c r="DP352" s="1">
        <v>4.9968829999999999E-2</v>
      </c>
      <c r="DQ352">
        <v>6.5074490000000003</v>
      </c>
      <c r="DR352">
        <v>0.81534059999999997</v>
      </c>
      <c r="DS352">
        <v>44.026760000000003</v>
      </c>
      <c r="DT352">
        <v>0.3921268</v>
      </c>
      <c r="DU352">
        <v>51.434690000000003</v>
      </c>
      <c r="DV352">
        <v>0.81270249999999999</v>
      </c>
      <c r="DW352">
        <v>44.373710000000003</v>
      </c>
      <c r="DX352">
        <v>2.0251830000000002</v>
      </c>
      <c r="DY352">
        <v>267.5059</v>
      </c>
      <c r="DZ352">
        <v>0.8096873</v>
      </c>
      <c r="EA352">
        <v>43.79081</v>
      </c>
      <c r="EB352">
        <v>7.2134790000000004</v>
      </c>
      <c r="EC352">
        <v>958.94709999999998</v>
      </c>
      <c r="ED352">
        <v>0.80628339999999998</v>
      </c>
      <c r="EE352">
        <v>42.574869999999997</v>
      </c>
      <c r="EF352">
        <v>18.439509999999999</v>
      </c>
      <c r="EG352">
        <v>2466.7840000000001</v>
      </c>
      <c r="EH352">
        <v>0.8024521</v>
      </c>
      <c r="EI352">
        <v>41.98668</v>
      </c>
      <c r="EJ352">
        <v>35.044379999999997</v>
      </c>
      <c r="EK352">
        <v>4717.4430000000002</v>
      </c>
      <c r="EL352">
        <v>0.79817939999999998</v>
      </c>
      <c r="EM352">
        <v>42.457140000000003</v>
      </c>
      <c r="EN352">
        <v>51.121119999999998</v>
      </c>
      <c r="EO352">
        <v>6924.8770000000004</v>
      </c>
      <c r="EP352">
        <v>0.7934348</v>
      </c>
      <c r="EQ352">
        <v>44.838889999999999</v>
      </c>
      <c r="ER352">
        <v>58.877749999999999</v>
      </c>
      <c r="ES352">
        <v>8030.9859999999999</v>
      </c>
      <c r="ET352">
        <v>0.78832690000000005</v>
      </c>
      <c r="EU352">
        <v>47.59496</v>
      </c>
      <c r="EV352">
        <v>54.991660000000003</v>
      </c>
      <c r="EW352">
        <v>7555.9080000000004</v>
      </c>
      <c r="EX352">
        <v>0.7830009</v>
      </c>
      <c r="EY352">
        <v>48.01925</v>
      </c>
      <c r="EZ352">
        <v>42.637329999999999</v>
      </c>
      <c r="FA352">
        <v>5900.9889999999996</v>
      </c>
      <c r="FB352">
        <v>0.77786949999999999</v>
      </c>
      <c r="FC352">
        <v>47.814880000000002</v>
      </c>
      <c r="FD352">
        <v>28.049119999999998</v>
      </c>
      <c r="FE352">
        <v>3909.6579999999999</v>
      </c>
      <c r="FF352">
        <v>0.77316269999999998</v>
      </c>
      <c r="FG352">
        <v>46.88252</v>
      </c>
      <c r="FH352">
        <v>15.95242</v>
      </c>
      <c r="FI352">
        <v>2238.232</v>
      </c>
      <c r="FJ352">
        <v>0.76885689999999995</v>
      </c>
      <c r="FK352">
        <v>45.886310000000002</v>
      </c>
      <c r="FL352">
        <v>7.9742829999999998</v>
      </c>
      <c r="FM352">
        <v>1125.529</v>
      </c>
      <c r="FN352">
        <v>0.76509260000000001</v>
      </c>
      <c r="FO352">
        <v>46.162840000000003</v>
      </c>
      <c r="FP352">
        <v>3.559212</v>
      </c>
      <c r="FQ352">
        <v>504.93099999999998</v>
      </c>
      <c r="FR352">
        <v>0.76174390000000003</v>
      </c>
      <c r="FS352">
        <v>46.820950000000003</v>
      </c>
      <c r="FT352">
        <v>1.441522</v>
      </c>
      <c r="FU352">
        <v>205.53710000000001</v>
      </c>
      <c r="FV352">
        <v>0.75885999999999998</v>
      </c>
      <c r="FW352">
        <v>48.193330000000003</v>
      </c>
      <c r="FX352">
        <v>0.54362960000000005</v>
      </c>
      <c r="FY352">
        <v>77.800089999999997</v>
      </c>
      <c r="FZ352">
        <v>0.75643830000000001</v>
      </c>
      <c r="GA352">
        <v>49.12444</v>
      </c>
      <c r="GB352">
        <v>0.2014387</v>
      </c>
      <c r="GC352">
        <v>28.875599999999999</v>
      </c>
      <c r="GD352">
        <v>0.75445819999999997</v>
      </c>
      <c r="GE352">
        <v>49.68421</v>
      </c>
      <c r="GF352" s="1">
        <v>8.3430270000000001E-2</v>
      </c>
      <c r="GG352">
        <v>11.93581</v>
      </c>
      <c r="GH352">
        <v>0.75289119999999998</v>
      </c>
      <c r="GI352">
        <v>49.243789999999997</v>
      </c>
      <c r="GJ352" s="1">
        <v>4.6864219999999998E-2</v>
      </c>
      <c r="GK352">
        <v>6.6681280000000003</v>
      </c>
      <c r="GL352">
        <v>0.75171940000000004</v>
      </c>
      <c r="GM352">
        <v>48.443469999999998</v>
      </c>
      <c r="GN352" s="1">
        <v>3.6965699999999997E-2</v>
      </c>
      <c r="GO352">
        <v>5.2386590000000002</v>
      </c>
      <c r="GP352">
        <v>0.75086750000000002</v>
      </c>
      <c r="GQ352">
        <v>47.347490000000001</v>
      </c>
      <c r="GR352" s="1">
        <v>3.4583349999999999E-2</v>
      </c>
      <c r="GS352">
        <v>4.8961930000000002</v>
      </c>
      <c r="GT352">
        <v>0.75028019999999995</v>
      </c>
      <c r="GU352">
        <v>47.760219999999997</v>
      </c>
      <c r="GV352" s="1">
        <v>3.3572159999999997E-2</v>
      </c>
      <c r="GW352">
        <v>4.754499</v>
      </c>
      <c r="GX352">
        <v>0.74990369999999995</v>
      </c>
      <c r="GY352">
        <v>48.494529999999997</v>
      </c>
      <c r="GZ352">
        <v>3.2202330000000001E-2</v>
      </c>
      <c r="HA352">
        <v>4.5635389999999996</v>
      </c>
      <c r="HB352">
        <v>0.74965740000000003</v>
      </c>
      <c r="HC352">
        <v>50.345469999999999</v>
      </c>
      <c r="HD352" s="1">
        <v>3.0147529999999999E-2</v>
      </c>
      <c r="HE352">
        <v>4.2744520000000001</v>
      </c>
      <c r="HF352">
        <v>0.74953990000000004</v>
      </c>
      <c r="HG352">
        <v>51.96275</v>
      </c>
      <c r="HH352" s="1">
        <v>2.744593E-2</v>
      </c>
      <c r="HI352">
        <v>3.893437</v>
      </c>
      <c r="HJ352">
        <v>0.7495482</v>
      </c>
      <c r="HK352">
        <v>51.925409999999999</v>
      </c>
      <c r="HL352" s="1">
        <v>2.423894E-2</v>
      </c>
      <c r="HM352">
        <v>3.439908</v>
      </c>
      <c r="HN352">
        <v>0.74959880000000001</v>
      </c>
      <c r="HO352">
        <v>51.796880000000002</v>
      </c>
      <c r="HP352" s="1">
        <v>2.0731070000000001E-2</v>
      </c>
      <c r="HQ352">
        <v>2.9430740000000002</v>
      </c>
      <c r="HR352">
        <v>0.7497045</v>
      </c>
      <c r="HS352">
        <v>50.83305</v>
      </c>
      <c r="HT352">
        <v>1.7202749999999999E-2</v>
      </c>
      <c r="HU352">
        <v>2.4427650000000001</v>
      </c>
      <c r="HV352">
        <v>0.74986330000000001</v>
      </c>
      <c r="HW352">
        <v>49.80115</v>
      </c>
      <c r="HX352" s="1">
        <v>1.395715E-2</v>
      </c>
      <c r="HY352">
        <v>1.9819169999999999</v>
      </c>
      <c r="HZ352">
        <v>0.75002809999999998</v>
      </c>
      <c r="IA352">
        <v>50.371029999999998</v>
      </c>
      <c r="IB352" s="1">
        <v>1.122925E-2</v>
      </c>
      <c r="IC352">
        <v>1.594095</v>
      </c>
      <c r="ID352">
        <v>0.75019199999999997</v>
      </c>
      <c r="IE352">
        <v>52.715960000000003</v>
      </c>
      <c r="IF352" s="1">
        <v>9.1184170000000002E-3</v>
      </c>
      <c r="IG352">
        <v>1.293555</v>
      </c>
      <c r="IH352">
        <v>0.75040240000000002</v>
      </c>
      <c r="II352">
        <v>56.14631</v>
      </c>
      <c r="IJ352" s="1">
        <v>7.5894580000000003E-3</v>
      </c>
      <c r="IK352">
        <v>1.0757680000000001</v>
      </c>
      <c r="IL352">
        <v>0.75060740000000004</v>
      </c>
      <c r="IM352">
        <v>58.274279999999997</v>
      </c>
      <c r="IN352" s="1">
        <v>6.5303510000000002E-3</v>
      </c>
      <c r="IO352">
        <v>0.92466420000000005</v>
      </c>
      <c r="IP352">
        <v>0.75083909999999998</v>
      </c>
      <c r="IQ352">
        <v>59.089889999999997</v>
      </c>
      <c r="IR352" s="1">
        <v>5.8048980000000002E-3</v>
      </c>
      <c r="IS352">
        <v>0.82121529999999998</v>
      </c>
      <c r="IT352">
        <v>0.75107679999999999</v>
      </c>
      <c r="IU352">
        <v>58.855269999999997</v>
      </c>
      <c r="IV352" s="1">
        <v>5.2979109999999998E-3</v>
      </c>
      <c r="IW352">
        <v>0.7488226</v>
      </c>
      <c r="IX352">
        <v>0.75128680000000003</v>
      </c>
      <c r="IY352">
        <v>57.887520000000002</v>
      </c>
      <c r="IZ352" s="1">
        <v>4.9233239999999998E-3</v>
      </c>
      <c r="JA352">
        <v>0.69544209999999995</v>
      </c>
      <c r="JB352">
        <v>0.75153689999999995</v>
      </c>
      <c r="JC352">
        <v>56.47784</v>
      </c>
      <c r="JD352" s="1">
        <v>4.6274769999999996E-3</v>
      </c>
      <c r="JE352">
        <v>0.6533196</v>
      </c>
      <c r="JF352">
        <v>0.75175449999999999</v>
      </c>
      <c r="JG352">
        <v>56.1145</v>
      </c>
      <c r="JH352" s="1">
        <v>4.3795199999999996E-3</v>
      </c>
      <c r="JI352">
        <v>0.61796969999999996</v>
      </c>
      <c r="JJ352">
        <v>0.75199090000000002</v>
      </c>
      <c r="JK352">
        <v>54.993560000000002</v>
      </c>
      <c r="JL352" s="1">
        <v>4.1586829999999998E-3</v>
      </c>
      <c r="JM352">
        <v>0.58688549999999995</v>
      </c>
      <c r="JN352">
        <v>0.75221910000000003</v>
      </c>
      <c r="JO352">
        <v>53.922820000000002</v>
      </c>
      <c r="JP352" s="1">
        <v>3.9504479999999996E-3</v>
      </c>
      <c r="JQ352">
        <v>0.55869579999999996</v>
      </c>
      <c r="JR352">
        <v>0.75243850000000001</v>
      </c>
      <c r="JS352">
        <v>53.016309999999997</v>
      </c>
      <c r="JT352" s="1">
        <v>3.7587079999999999E-3</v>
      </c>
      <c r="JU352">
        <v>0.53270200000000001</v>
      </c>
      <c r="JV352">
        <v>0.75267859999999998</v>
      </c>
      <c r="JW352">
        <v>52.176250000000003</v>
      </c>
      <c r="JX352" s="1">
        <v>3.5801790000000002E-3</v>
      </c>
      <c r="JY352">
        <v>0.50841060000000005</v>
      </c>
      <c r="JZ352">
        <v>0.75289249999999996</v>
      </c>
      <c r="KA352">
        <v>51.285240000000002</v>
      </c>
      <c r="KB352" s="1">
        <v>3.4134159999999998E-3</v>
      </c>
      <c r="KC352">
        <v>0.4856299</v>
      </c>
      <c r="KD352">
        <v>0.75309649999999995</v>
      </c>
      <c r="KE352">
        <v>50.240250000000003</v>
      </c>
      <c r="KF352" s="1">
        <v>3.2568160000000001E-3</v>
      </c>
      <c r="KG352">
        <v>0.46416800000000003</v>
      </c>
      <c r="KH352">
        <v>0.75328550000000005</v>
      </c>
      <c r="KI352">
        <v>48.68815</v>
      </c>
      <c r="KJ352" s="1">
        <v>3.1095239999999998E-3</v>
      </c>
      <c r="KK352">
        <v>0.44392579999999998</v>
      </c>
      <c r="KL352">
        <v>0.7534999</v>
      </c>
      <c r="KM352">
        <v>49.016829999999999</v>
      </c>
      <c r="KN352" s="1">
        <v>2.9708899999999999E-3</v>
      </c>
      <c r="KO352">
        <v>0.42479220000000001</v>
      </c>
      <c r="KP352">
        <v>0.75366829999999996</v>
      </c>
      <c r="KQ352">
        <v>51.609569999999998</v>
      </c>
      <c r="KR352" s="1">
        <v>2.8398579999999998E-3</v>
      </c>
      <c r="KS352">
        <v>0.4067056</v>
      </c>
      <c r="KT352">
        <v>0.75385550000000001</v>
      </c>
      <c r="KU352">
        <v>55.465719999999997</v>
      </c>
      <c r="KV352" s="1">
        <v>2.716291E-3</v>
      </c>
      <c r="KW352">
        <v>0.3895692</v>
      </c>
      <c r="KX352">
        <v>0.75402440000000004</v>
      </c>
      <c r="KY352">
        <v>57.842170000000003</v>
      </c>
      <c r="KZ352" s="1">
        <v>2.5992910000000001E-3</v>
      </c>
      <c r="LA352">
        <v>0.37332100000000001</v>
      </c>
      <c r="LB352">
        <v>0.75421579999999999</v>
      </c>
      <c r="LC352">
        <v>57.663739999999997</v>
      </c>
      <c r="LD352" s="1">
        <v>2.4887820000000001E-3</v>
      </c>
      <c r="LE352">
        <v>0.35790270000000002</v>
      </c>
      <c r="LF352">
        <v>0.75438119999999997</v>
      </c>
      <c r="LG352">
        <v>56.976950000000002</v>
      </c>
      <c r="LH352" s="1">
        <v>2.3838510000000002E-3</v>
      </c>
      <c r="LI352">
        <v>0.3432634</v>
      </c>
      <c r="LJ352">
        <v>0.75455130000000004</v>
      </c>
      <c r="LK352">
        <v>55.930300000000003</v>
      </c>
      <c r="LL352" s="1">
        <v>2.2846559999999999E-3</v>
      </c>
      <c r="LM352">
        <v>0.329372</v>
      </c>
      <c r="LN352">
        <v>0.7546851</v>
      </c>
      <c r="LO352">
        <v>54.170529999999999</v>
      </c>
      <c r="LP352" s="1">
        <v>2.1905409999999998E-3</v>
      </c>
      <c r="LQ352">
        <v>0.31619370000000002</v>
      </c>
      <c r="LR352">
        <v>0.7548743</v>
      </c>
      <c r="LS352">
        <v>53.165419999999997</v>
      </c>
      <c r="LT352" s="1">
        <v>2.1015220000000002E-3</v>
      </c>
      <c r="LU352">
        <v>0.30365500000000001</v>
      </c>
      <c r="LV352">
        <v>0.75513390000000002</v>
      </c>
      <c r="LW352">
        <v>52.99147</v>
      </c>
      <c r="LX352" s="1">
        <v>2.0167879999999998E-3</v>
      </c>
      <c r="LY352">
        <v>0.29168240000000001</v>
      </c>
      <c r="LZ352">
        <v>0.75537169999999998</v>
      </c>
      <c r="MA352">
        <v>52.676459999999999</v>
      </c>
      <c r="MB352" s="1">
        <v>1.936178E-3</v>
      </c>
      <c r="MC352">
        <v>0.28027669999999999</v>
      </c>
      <c r="MD352">
        <v>0.7556273</v>
      </c>
      <c r="ME352">
        <v>53.215780000000002</v>
      </c>
      <c r="MF352" s="1">
        <v>1.85936E-3</v>
      </c>
      <c r="MG352">
        <v>0.2693991</v>
      </c>
      <c r="MH352">
        <v>0.75585849999999999</v>
      </c>
      <c r="MI352">
        <v>52.896160000000002</v>
      </c>
      <c r="MJ352" s="1">
        <v>1.786005E-3</v>
      </c>
      <c r="MK352">
        <v>0.25902009999999998</v>
      </c>
      <c r="ML352">
        <v>0.75609090000000001</v>
      </c>
      <c r="MM352">
        <v>51.596080000000001</v>
      </c>
      <c r="MN352" s="1">
        <v>1.715828E-3</v>
      </c>
      <c r="MO352">
        <v>0.2491227</v>
      </c>
      <c r="MP352">
        <v>0.7563067</v>
      </c>
      <c r="MQ352">
        <v>50.512799999999999</v>
      </c>
      <c r="MR352" s="1">
        <v>1.64879E-3</v>
      </c>
      <c r="MS352">
        <v>0.2396595</v>
      </c>
      <c r="MT352">
        <v>0.75651060000000003</v>
      </c>
      <c r="MU352">
        <v>49.052219999999998</v>
      </c>
      <c r="MV352" s="1">
        <v>1.584883E-3</v>
      </c>
      <c r="MW352">
        <v>0.23063980000000001</v>
      </c>
      <c r="MX352">
        <v>0.75670000000000004</v>
      </c>
      <c r="MY352">
        <v>48.750320000000002</v>
      </c>
      <c r="MZ352" s="1">
        <v>1.523897E-3</v>
      </c>
      <c r="NA352">
        <v>0.22200300000000001</v>
      </c>
      <c r="NB352">
        <v>0.75691379999999997</v>
      </c>
      <c r="NC352">
        <v>49.047130000000003</v>
      </c>
      <c r="ND352" s="1">
        <v>1.4656789999999999E-3</v>
      </c>
      <c r="NE352">
        <v>0.2137424</v>
      </c>
      <c r="NF352">
        <v>0.75713379999999997</v>
      </c>
      <c r="NG352">
        <v>50.869419999999998</v>
      </c>
      <c r="NH352" s="1">
        <v>1.4100079999999999E-3</v>
      </c>
      <c r="NI352">
        <v>0.20583679999999999</v>
      </c>
      <c r="NJ352">
        <v>0.75733510000000004</v>
      </c>
      <c r="NK352">
        <v>53.553939999999997</v>
      </c>
      <c r="NL352" s="1">
        <v>1.3567469999999999E-3</v>
      </c>
      <c r="NM352">
        <v>0.198273</v>
      </c>
      <c r="NN352">
        <v>0.75752750000000002</v>
      </c>
      <c r="NO352">
        <v>54.126240000000003</v>
      </c>
      <c r="NP352" s="1">
        <v>1.3058659999999999E-3</v>
      </c>
      <c r="NQ352">
        <v>0.1910258</v>
      </c>
      <c r="NR352">
        <v>0.75777649999999996</v>
      </c>
      <c r="NS352">
        <v>53.313000000000002</v>
      </c>
      <c r="NT352" s="1">
        <v>1.2571119999999999E-3</v>
      </c>
      <c r="NU352">
        <v>0.1840649</v>
      </c>
      <c r="NV352">
        <v>0.75802930000000002</v>
      </c>
      <c r="NW352">
        <v>52.216589999999997</v>
      </c>
      <c r="NX352" s="1">
        <v>1.2104850000000001E-3</v>
      </c>
      <c r="NY352">
        <v>0.1773826</v>
      </c>
      <c r="NZ352">
        <v>0.75824539999999996</v>
      </c>
      <c r="OA352">
        <v>50.770769999999999</v>
      </c>
      <c r="OB352" s="1">
        <v>1.166041E-3</v>
      </c>
      <c r="OC352">
        <v>0.17099529999999999</v>
      </c>
      <c r="OD352">
        <v>0.75845149999999995</v>
      </c>
      <c r="OE352">
        <v>50.508800000000001</v>
      </c>
      <c r="OF352" s="1">
        <v>1.1236740000000001E-3</v>
      </c>
      <c r="OG352">
        <v>0.1648887</v>
      </c>
      <c r="OH352">
        <v>0.75869799999999998</v>
      </c>
      <c r="OI352">
        <v>49.059730000000002</v>
      </c>
      <c r="OJ352" s="1">
        <v>1.083084E-3</v>
      </c>
      <c r="OK352">
        <v>0.1590163</v>
      </c>
    </row>
    <row r="353" spans="1:401" x14ac:dyDescent="0.35">
      <c r="A353">
        <v>359</v>
      </c>
      <c r="B353" t="s">
        <v>4</v>
      </c>
      <c r="C353" t="s">
        <v>181</v>
      </c>
      <c r="D353" t="s">
        <v>359</v>
      </c>
      <c r="E353">
        <v>770.80259999999998</v>
      </c>
      <c r="F353">
        <v>1.3230789999999999</v>
      </c>
      <c r="G353">
        <v>27.672910000000002</v>
      </c>
      <c r="H353">
        <v>0</v>
      </c>
      <c r="I353">
        <v>0</v>
      </c>
      <c r="J353">
        <v>1.31237</v>
      </c>
      <c r="K353">
        <v>27.758240000000001</v>
      </c>
      <c r="L353">
        <v>0</v>
      </c>
      <c r="M353">
        <v>0</v>
      </c>
      <c r="N353">
        <v>1.3003499999999999</v>
      </c>
      <c r="O353">
        <v>27.480029999999999</v>
      </c>
      <c r="P353">
        <v>0</v>
      </c>
      <c r="Q353">
        <v>0</v>
      </c>
      <c r="R353">
        <v>1.287161</v>
      </c>
      <c r="S353">
        <v>28.191610000000001</v>
      </c>
      <c r="T353">
        <v>0</v>
      </c>
      <c r="U353">
        <v>0</v>
      </c>
      <c r="V353">
        <v>1.2741279999999999</v>
      </c>
      <c r="W353">
        <v>28.75366</v>
      </c>
      <c r="X353">
        <v>0</v>
      </c>
      <c r="Y353">
        <v>0</v>
      </c>
      <c r="Z353">
        <v>1.2626109999999999</v>
      </c>
      <c r="AA353">
        <v>28.906739999999999</v>
      </c>
      <c r="AB353">
        <v>0</v>
      </c>
      <c r="AC353">
        <v>0</v>
      </c>
      <c r="AD353">
        <v>1.2528520000000001</v>
      </c>
      <c r="AE353">
        <v>28.685759999999998</v>
      </c>
      <c r="AF353">
        <v>0</v>
      </c>
      <c r="AG353">
        <v>0</v>
      </c>
      <c r="AH353">
        <v>1.2432179999999999</v>
      </c>
      <c r="AI353">
        <v>28.257159999999999</v>
      </c>
      <c r="AJ353">
        <v>0</v>
      </c>
      <c r="AK353">
        <v>0</v>
      </c>
      <c r="AL353">
        <v>1.232585</v>
      </c>
      <c r="AM353">
        <v>28.213709999999999</v>
      </c>
      <c r="AN353">
        <v>0</v>
      </c>
      <c r="AO353">
        <v>0</v>
      </c>
      <c r="AP353">
        <v>1.222218</v>
      </c>
      <c r="AQ353">
        <v>29.270849999999999</v>
      </c>
      <c r="AR353">
        <v>0</v>
      </c>
      <c r="AS353">
        <v>0</v>
      </c>
      <c r="AT353">
        <v>1.2123349999999999</v>
      </c>
      <c r="AU353">
        <v>30.899819999999998</v>
      </c>
      <c r="AV353">
        <v>0</v>
      </c>
      <c r="AW353">
        <v>0</v>
      </c>
      <c r="AX353">
        <v>1.202539</v>
      </c>
      <c r="AY353">
        <v>33.075629999999997</v>
      </c>
      <c r="AZ353">
        <v>0</v>
      </c>
      <c r="BA353">
        <v>0</v>
      </c>
      <c r="BB353">
        <v>1.1931909999999999</v>
      </c>
      <c r="BC353">
        <v>34.791820000000001</v>
      </c>
      <c r="BD353">
        <v>0</v>
      </c>
      <c r="BE353">
        <v>0</v>
      </c>
      <c r="BF353">
        <v>1.1854009999999999</v>
      </c>
      <c r="BG353">
        <v>35.160299999999999</v>
      </c>
      <c r="BH353">
        <v>0</v>
      </c>
      <c r="BI353">
        <v>0</v>
      </c>
      <c r="BJ353">
        <v>1.178185</v>
      </c>
      <c r="BK353">
        <v>34.762430000000002</v>
      </c>
      <c r="BL353">
        <v>0</v>
      </c>
      <c r="BM353">
        <v>0</v>
      </c>
      <c r="BN353">
        <v>1.171063</v>
      </c>
      <c r="BO353">
        <v>34.005870000000002</v>
      </c>
      <c r="BP353">
        <v>0</v>
      </c>
      <c r="BQ353">
        <v>0</v>
      </c>
      <c r="BR353">
        <v>1.164582</v>
      </c>
      <c r="BS353">
        <v>33.247149999999998</v>
      </c>
      <c r="BT353">
        <v>0</v>
      </c>
      <c r="BU353">
        <v>0</v>
      </c>
      <c r="BV353">
        <v>1.1582710000000001</v>
      </c>
      <c r="BW353">
        <v>33.527340000000002</v>
      </c>
      <c r="BX353">
        <v>0</v>
      </c>
      <c r="BY353">
        <v>0</v>
      </c>
      <c r="BZ353">
        <v>1.152687</v>
      </c>
      <c r="CA353">
        <v>33.853589999999997</v>
      </c>
      <c r="CB353" s="1">
        <v>1.4658110000000001E-38</v>
      </c>
      <c r="CC353" s="1">
        <v>1.941332E-36</v>
      </c>
      <c r="CD353">
        <v>1.147705</v>
      </c>
      <c r="CE353">
        <v>34.587879999999998</v>
      </c>
      <c r="CF353" s="1">
        <v>2.9096360000000001E-28</v>
      </c>
      <c r="CG353" s="1">
        <v>4.4015820000000002E-26</v>
      </c>
      <c r="CH353">
        <v>1.143564</v>
      </c>
      <c r="CI353">
        <v>34.840490000000003</v>
      </c>
      <c r="CJ353" s="1">
        <v>3.0410889999999999E-23</v>
      </c>
      <c r="CK353" s="1">
        <v>4.2256180000000003E-21</v>
      </c>
      <c r="CL353">
        <v>1.1400349999999999</v>
      </c>
      <c r="CM353">
        <v>34.46978</v>
      </c>
      <c r="CN353" s="1">
        <v>5.2223239999999997E-17</v>
      </c>
      <c r="CO353" s="1">
        <v>8.9495540000000005E-15</v>
      </c>
      <c r="CP353">
        <v>1.1370560000000001</v>
      </c>
      <c r="CQ353">
        <v>33.766390000000001</v>
      </c>
      <c r="CR353" s="1">
        <v>2.7457920000000002E-13</v>
      </c>
      <c r="CS353" s="1">
        <v>5.0758860000000002E-11</v>
      </c>
      <c r="CT353">
        <v>1.134717</v>
      </c>
      <c r="CU353">
        <v>32.670639999999999</v>
      </c>
      <c r="CV353" s="1">
        <v>2.080445E-10</v>
      </c>
      <c r="CW353" s="1">
        <v>4.0277789999999998E-8</v>
      </c>
      <c r="CX353">
        <v>1.133974</v>
      </c>
      <c r="CY353">
        <v>31.91028</v>
      </c>
      <c r="CZ353" s="1">
        <v>4.574285E-8</v>
      </c>
      <c r="DA353" s="1">
        <v>9.1838250000000001E-6</v>
      </c>
      <c r="DB353">
        <v>1.1336790000000001</v>
      </c>
      <c r="DC353">
        <v>32.43439</v>
      </c>
      <c r="DD353" s="1">
        <v>3.9713749999999997E-6</v>
      </c>
      <c r="DE353" s="1">
        <v>8.2039210000000001E-4</v>
      </c>
      <c r="DF353">
        <v>1.1337029999999999</v>
      </c>
      <c r="DG353">
        <v>34.25159</v>
      </c>
      <c r="DH353" s="1">
        <v>1.63747E-4</v>
      </c>
      <c r="DI353" s="1">
        <v>3.4637399999999999E-2</v>
      </c>
      <c r="DJ353">
        <v>1.1334930000000001</v>
      </c>
      <c r="DK353">
        <v>38.059629999999999</v>
      </c>
      <c r="DL353" s="1">
        <v>3.6011319999999999E-3</v>
      </c>
      <c r="DM353">
        <v>0.7779722</v>
      </c>
      <c r="DN353">
        <v>1.132666</v>
      </c>
      <c r="DO353">
        <v>42.390900000000002</v>
      </c>
      <c r="DP353" s="1">
        <v>4.6091519999999997E-2</v>
      </c>
      <c r="DQ353">
        <v>10.156359999999999</v>
      </c>
      <c r="DR353">
        <v>1.131175</v>
      </c>
      <c r="DS353">
        <v>43.982320000000001</v>
      </c>
      <c r="DT353">
        <v>0.3670562</v>
      </c>
      <c r="DU353">
        <v>82.383669999999995</v>
      </c>
      <c r="DV353">
        <v>1.1291819999999999</v>
      </c>
      <c r="DW353">
        <v>44.289569999999998</v>
      </c>
      <c r="DX353">
        <v>1.9211309999999999</v>
      </c>
      <c r="DY353">
        <v>438.72250000000003</v>
      </c>
      <c r="DZ353">
        <v>1.126717</v>
      </c>
      <c r="EA353">
        <v>43.798290000000001</v>
      </c>
      <c r="EB353">
        <v>6.9263659999999998</v>
      </c>
      <c r="EC353">
        <v>1607.0909999999999</v>
      </c>
      <c r="ED353">
        <v>1.1237220000000001</v>
      </c>
      <c r="EE353">
        <v>42.614730000000002</v>
      </c>
      <c r="EF353">
        <v>17.902729999999998</v>
      </c>
      <c r="EG353">
        <v>4216.57</v>
      </c>
      <c r="EH353">
        <v>1.120179</v>
      </c>
      <c r="EI353">
        <v>42.055929999999996</v>
      </c>
      <c r="EJ353">
        <v>34.37012</v>
      </c>
      <c r="EK353">
        <v>8210.3130000000001</v>
      </c>
      <c r="EL353">
        <v>1.116063</v>
      </c>
      <c r="EM353">
        <v>42.551490000000001</v>
      </c>
      <c r="EN353">
        <v>50.602060000000002</v>
      </c>
      <c r="EO353">
        <v>12251.46</v>
      </c>
      <c r="EP353">
        <v>1.1113919999999999</v>
      </c>
      <c r="EQ353">
        <v>44.941519999999997</v>
      </c>
      <c r="ER353">
        <v>58.77328</v>
      </c>
      <c r="ES353">
        <v>14422.47</v>
      </c>
      <c r="ET353">
        <v>1.1062730000000001</v>
      </c>
      <c r="EU353">
        <v>47.647150000000003</v>
      </c>
      <c r="EV353">
        <v>55.313679999999998</v>
      </c>
      <c r="EW353">
        <v>13752.72</v>
      </c>
      <c r="EX353">
        <v>1.1008599999999999</v>
      </c>
      <c r="EY353">
        <v>47.986040000000003</v>
      </c>
      <c r="EZ353">
        <v>43.187130000000003</v>
      </c>
      <c r="FA353">
        <v>10873.01</v>
      </c>
      <c r="FB353">
        <v>1.0956440000000001</v>
      </c>
      <c r="FC353">
        <v>47.748460000000001</v>
      </c>
      <c r="FD353">
        <v>28.59027</v>
      </c>
      <c r="FE353">
        <v>7283.2749999999996</v>
      </c>
      <c r="FF353">
        <v>1.0909040000000001</v>
      </c>
      <c r="FG353">
        <v>46.885899999999999</v>
      </c>
      <c r="FH353">
        <v>16.353940000000001</v>
      </c>
      <c r="FI353">
        <v>4211.5619999999999</v>
      </c>
      <c r="FJ353">
        <v>1.0866849999999999</v>
      </c>
      <c r="FK353">
        <v>45.914749999999998</v>
      </c>
      <c r="FL353">
        <v>8.2176650000000002</v>
      </c>
      <c r="FM353">
        <v>2137.1260000000002</v>
      </c>
      <c r="FN353">
        <v>1.0832250000000001</v>
      </c>
      <c r="FO353">
        <v>46.24118</v>
      </c>
      <c r="FP353">
        <v>3.684844</v>
      </c>
      <c r="FQ353">
        <v>966.42100000000005</v>
      </c>
      <c r="FR353">
        <v>1.0801940000000001</v>
      </c>
      <c r="FS353">
        <v>46.917499999999997</v>
      </c>
      <c r="FT353">
        <v>1.4982089999999999</v>
      </c>
      <c r="FU353">
        <v>395.99610000000001</v>
      </c>
      <c r="FV353">
        <v>1.077609</v>
      </c>
      <c r="FW353">
        <v>48.244669999999999</v>
      </c>
      <c r="FX353">
        <v>0.56644110000000003</v>
      </c>
      <c r="FY353">
        <v>150.51750000000001</v>
      </c>
      <c r="FZ353">
        <v>1.0755509999999999</v>
      </c>
      <c r="GA353">
        <v>49.091419999999999</v>
      </c>
      <c r="GB353">
        <v>0.20971860000000001</v>
      </c>
      <c r="GC353">
        <v>55.74718</v>
      </c>
      <c r="GD353">
        <v>1.073923</v>
      </c>
      <c r="GE353">
        <v>49.61647</v>
      </c>
      <c r="GF353" s="1">
        <v>8.6143590000000006E-2</v>
      </c>
      <c r="GG353">
        <v>22.66873</v>
      </c>
      <c r="GH353">
        <v>1.0727230000000001</v>
      </c>
      <c r="GI353">
        <v>49.165289999999999</v>
      </c>
      <c r="GJ353" s="1">
        <v>4.7652809999999997E-2</v>
      </c>
      <c r="GK353">
        <v>12.28154</v>
      </c>
      <c r="GL353">
        <v>1.071895</v>
      </c>
      <c r="GM353">
        <v>48.412590000000002</v>
      </c>
      <c r="GN353" s="1">
        <v>3.7161710000000001E-2</v>
      </c>
      <c r="GO353">
        <v>9.4218759999999993</v>
      </c>
      <c r="GP353">
        <v>1.0714189999999999</v>
      </c>
      <c r="GQ353">
        <v>47.362369999999999</v>
      </c>
      <c r="GR353" s="1">
        <v>3.4634280000000003E-2</v>
      </c>
      <c r="GS353">
        <v>8.7301760000000002</v>
      </c>
      <c r="GT353">
        <v>1.0711900000000001</v>
      </c>
      <c r="GU353">
        <v>47.858829999999998</v>
      </c>
      <c r="GV353">
        <v>3.3612980000000001E-2</v>
      </c>
      <c r="GW353">
        <v>8.4669530000000002</v>
      </c>
      <c r="GX353">
        <v>1.0712140000000001</v>
      </c>
      <c r="GY353">
        <v>48.627609999999997</v>
      </c>
      <c r="GZ353" s="1">
        <v>3.2267810000000001E-2</v>
      </c>
      <c r="HA353">
        <v>8.1352620000000009</v>
      </c>
      <c r="HB353">
        <v>1.071337</v>
      </c>
      <c r="HC353">
        <v>50.432110000000002</v>
      </c>
      <c r="HD353" s="1">
        <v>3.0240779999999998E-2</v>
      </c>
      <c r="HE353">
        <v>7.6325909999999997</v>
      </c>
      <c r="HF353">
        <v>1.0715779999999999</v>
      </c>
      <c r="HG353">
        <v>52.004620000000003</v>
      </c>
      <c r="HH353" s="1">
        <v>2.7563279999999999E-2</v>
      </c>
      <c r="HI353">
        <v>6.9654449999999999</v>
      </c>
      <c r="HJ353">
        <v>1.071925</v>
      </c>
      <c r="HK353">
        <v>51.863999999999997</v>
      </c>
      <c r="HL353" s="1">
        <v>2.4373140000000001E-2</v>
      </c>
      <c r="HM353">
        <v>6.1671180000000003</v>
      </c>
      <c r="HN353">
        <v>1.072338</v>
      </c>
      <c r="HO353">
        <v>51.711399999999998</v>
      </c>
      <c r="HP353" s="1">
        <v>2.0872789999999999E-2</v>
      </c>
      <c r="HQ353">
        <v>5.2875899999999998</v>
      </c>
      <c r="HR353">
        <v>1.072749</v>
      </c>
      <c r="HS353">
        <v>50.806609999999999</v>
      </c>
      <c r="HT353" s="1">
        <v>1.73396E-2</v>
      </c>
      <c r="HU353">
        <v>4.3970380000000002</v>
      </c>
      <c r="HV353">
        <v>1.073277</v>
      </c>
      <c r="HW353">
        <v>49.818770000000001</v>
      </c>
      <c r="HX353">
        <v>1.407778E-2</v>
      </c>
      <c r="HY353">
        <v>3.5711889999999999</v>
      </c>
      <c r="HZ353">
        <v>1.0737479999999999</v>
      </c>
      <c r="IA353">
        <v>50.47636</v>
      </c>
      <c r="IB353" s="1">
        <v>1.1326630000000001E-2</v>
      </c>
      <c r="IC353">
        <v>2.8718569999999999</v>
      </c>
      <c r="ID353">
        <v>1.074281</v>
      </c>
      <c r="IE353">
        <v>52.89038</v>
      </c>
      <c r="IF353" s="1">
        <v>9.1912620000000004E-3</v>
      </c>
      <c r="IG353">
        <v>2.32673</v>
      </c>
      <c r="IH353">
        <v>1.074778</v>
      </c>
      <c r="II353">
        <v>56.290469999999999</v>
      </c>
      <c r="IJ353" s="1">
        <v>7.6409970000000001E-3</v>
      </c>
      <c r="IK353">
        <v>1.9301250000000001</v>
      </c>
      <c r="IL353">
        <v>1.0753349999999999</v>
      </c>
      <c r="IM353">
        <v>58.282780000000002</v>
      </c>
      <c r="IN353" s="1">
        <v>6.5657449999999996E-3</v>
      </c>
      <c r="IO353">
        <v>1.654147</v>
      </c>
      <c r="IP353">
        <v>1.07592</v>
      </c>
      <c r="IQ353">
        <v>58.99391</v>
      </c>
      <c r="IR353" s="1">
        <v>5.829234E-3</v>
      </c>
      <c r="IS353">
        <v>1.465122</v>
      </c>
      <c r="IT353">
        <v>1.0765229999999999</v>
      </c>
      <c r="IU353">
        <v>58.759869999999999</v>
      </c>
      <c r="IV353" s="1">
        <v>5.3153150000000001E-3</v>
      </c>
      <c r="IW353">
        <v>1.333186</v>
      </c>
      <c r="IX353">
        <v>1.0770820000000001</v>
      </c>
      <c r="IY353">
        <v>57.850059999999999</v>
      </c>
      <c r="IZ353" s="1">
        <v>4.9365440000000002E-3</v>
      </c>
      <c r="JA353">
        <v>1.2362899999999999</v>
      </c>
      <c r="JB353">
        <v>1.0776619999999999</v>
      </c>
      <c r="JC353">
        <v>56.492469999999997</v>
      </c>
      <c r="JD353" s="1">
        <v>4.6382419999999999E-3</v>
      </c>
      <c r="JE353">
        <v>1.1602170000000001</v>
      </c>
      <c r="JF353">
        <v>1.07823</v>
      </c>
      <c r="JG353">
        <v>56.222369999999998</v>
      </c>
      <c r="JH353" s="1">
        <v>4.3887709999999996E-3</v>
      </c>
      <c r="JI353">
        <v>1.0966579999999999</v>
      </c>
      <c r="JJ353">
        <v>1.0788219999999999</v>
      </c>
      <c r="JK353">
        <v>55.112870000000001</v>
      </c>
      <c r="JL353" s="1">
        <v>4.1669460000000004E-3</v>
      </c>
      <c r="JM353">
        <v>1.040897</v>
      </c>
      <c r="JN353">
        <v>1.079404</v>
      </c>
      <c r="JO353">
        <v>53.93168</v>
      </c>
      <c r="JP353" s="1">
        <v>3.9579760000000002E-3</v>
      </c>
      <c r="JQ353">
        <v>0.99043490000000001</v>
      </c>
      <c r="JR353">
        <v>1.079971</v>
      </c>
      <c r="JS353">
        <v>53.01193</v>
      </c>
      <c r="JT353" s="1">
        <v>3.7656719999999999E-3</v>
      </c>
      <c r="JU353">
        <v>0.94399169999999999</v>
      </c>
      <c r="JV353">
        <v>1.0805340000000001</v>
      </c>
      <c r="JW353">
        <v>52.178939999999997</v>
      </c>
      <c r="JX353" s="1">
        <v>3.5867E-3</v>
      </c>
      <c r="JY353">
        <v>0.90063170000000004</v>
      </c>
      <c r="JZ353">
        <v>1.0810390000000001</v>
      </c>
      <c r="KA353">
        <v>51.25488</v>
      </c>
      <c r="KB353" s="1">
        <v>3.419498E-3</v>
      </c>
      <c r="KC353">
        <v>0.85997849999999998</v>
      </c>
      <c r="KD353">
        <v>1.081593</v>
      </c>
      <c r="KE353">
        <v>50.237740000000002</v>
      </c>
      <c r="KF353" s="1">
        <v>3.2625739999999999E-3</v>
      </c>
      <c r="KG353">
        <v>0.82172270000000003</v>
      </c>
      <c r="KH353">
        <v>1.082055</v>
      </c>
      <c r="KI353">
        <v>48.70975</v>
      </c>
      <c r="KJ353" s="1">
        <v>3.114922E-3</v>
      </c>
      <c r="KK353">
        <v>0.78563570000000005</v>
      </c>
      <c r="KL353">
        <v>1.0825739999999999</v>
      </c>
      <c r="KM353">
        <v>49.098640000000003</v>
      </c>
      <c r="KN353" s="1">
        <v>2.9759930000000001E-3</v>
      </c>
      <c r="KO353">
        <v>0.75156809999999996</v>
      </c>
      <c r="KP353">
        <v>1.083</v>
      </c>
      <c r="KQ353">
        <v>51.768900000000002</v>
      </c>
      <c r="KR353" s="1">
        <v>2.8446510000000001E-3</v>
      </c>
      <c r="KS353">
        <v>0.71934100000000001</v>
      </c>
      <c r="KT353">
        <v>1.083512</v>
      </c>
      <c r="KU353">
        <v>55.629359999999998</v>
      </c>
      <c r="KV353" s="1">
        <v>2.7208570000000001E-3</v>
      </c>
      <c r="KW353">
        <v>0.68884599999999996</v>
      </c>
      <c r="KX353">
        <v>1.0839430000000001</v>
      </c>
      <c r="KY353">
        <v>57.890920000000001</v>
      </c>
      <c r="KZ353" s="1">
        <v>2.6036119999999999E-3</v>
      </c>
      <c r="LA353">
        <v>0.65993060000000003</v>
      </c>
      <c r="LB353">
        <v>1.084341</v>
      </c>
      <c r="LC353">
        <v>57.562739999999998</v>
      </c>
      <c r="LD353" s="1">
        <v>2.4928730000000001E-3</v>
      </c>
      <c r="LE353">
        <v>0.63252160000000002</v>
      </c>
      <c r="LF353">
        <v>1.0847739999999999</v>
      </c>
      <c r="LG353">
        <v>56.858269999999997</v>
      </c>
      <c r="LH353" s="1">
        <v>2.3877249999999998E-3</v>
      </c>
      <c r="LI353">
        <v>0.60648899999999994</v>
      </c>
      <c r="LJ353">
        <v>1.0852109999999999</v>
      </c>
      <c r="LK353">
        <v>55.907859999999999</v>
      </c>
      <c r="LL353" s="1">
        <v>2.288324E-3</v>
      </c>
      <c r="LM353">
        <v>0.58181950000000004</v>
      </c>
      <c r="LN353">
        <v>1.085577</v>
      </c>
      <c r="LO353">
        <v>54.181199999999997</v>
      </c>
      <c r="LP353" s="1">
        <v>2.1940169999999999E-3</v>
      </c>
      <c r="LQ353">
        <v>0.55838810000000005</v>
      </c>
      <c r="LR353">
        <v>1.086104</v>
      </c>
      <c r="LS353">
        <v>53.228079999999999</v>
      </c>
      <c r="LT353" s="1">
        <v>2.1048500000000001E-3</v>
      </c>
      <c r="LU353">
        <v>0.53608659999999997</v>
      </c>
      <c r="LV353">
        <v>1.086716</v>
      </c>
      <c r="LW353">
        <v>53.107559999999999</v>
      </c>
      <c r="LX353" s="1">
        <v>2.0199469999999998E-3</v>
      </c>
      <c r="LY353">
        <v>0.51475479999999996</v>
      </c>
      <c r="LZ353">
        <v>1.0873710000000001</v>
      </c>
      <c r="MA353">
        <v>52.738860000000003</v>
      </c>
      <c r="MB353" s="1">
        <v>1.939192E-3</v>
      </c>
      <c r="MC353">
        <v>0.49445450000000002</v>
      </c>
      <c r="MD353">
        <v>1.0879989999999999</v>
      </c>
      <c r="ME353">
        <v>53.199689999999997</v>
      </c>
      <c r="MF353" s="1">
        <v>1.8622300000000001E-3</v>
      </c>
      <c r="MG353">
        <v>0.47509180000000001</v>
      </c>
      <c r="MH353">
        <v>1.0885899999999999</v>
      </c>
      <c r="MI353">
        <v>52.882179999999998</v>
      </c>
      <c r="MJ353" s="1">
        <v>1.7887510000000001E-3</v>
      </c>
      <c r="MK353">
        <v>0.45664470000000001</v>
      </c>
      <c r="ML353">
        <v>1.089151</v>
      </c>
      <c r="MM353">
        <v>51.535589999999999</v>
      </c>
      <c r="MN353" s="1">
        <v>1.7184349999999999E-3</v>
      </c>
      <c r="MO353">
        <v>0.43905100000000002</v>
      </c>
      <c r="MP353">
        <v>1.089718</v>
      </c>
      <c r="MQ353">
        <v>50.498730000000002</v>
      </c>
      <c r="MR353" s="1">
        <v>1.6512860000000001E-3</v>
      </c>
      <c r="MS353">
        <v>0.42223909999999998</v>
      </c>
      <c r="MT353">
        <v>1.090265</v>
      </c>
      <c r="MU353">
        <v>49.093859999999999</v>
      </c>
      <c r="MV353" s="1">
        <v>1.587265E-3</v>
      </c>
      <c r="MW353">
        <v>0.40622229999999998</v>
      </c>
      <c r="MX353">
        <v>1.0907439999999999</v>
      </c>
      <c r="MY353">
        <v>48.837730000000001</v>
      </c>
      <c r="MZ353" s="1">
        <v>1.5261560000000001E-3</v>
      </c>
      <c r="NA353">
        <v>0.39088000000000001</v>
      </c>
      <c r="NB353">
        <v>1.091305</v>
      </c>
      <c r="NC353">
        <v>49.135460000000002</v>
      </c>
      <c r="ND353" s="1">
        <v>1.4678409999999999E-3</v>
      </c>
      <c r="NE353">
        <v>0.37623109999999998</v>
      </c>
      <c r="NF353">
        <v>1.091885</v>
      </c>
      <c r="NG353">
        <v>50.964370000000002</v>
      </c>
      <c r="NH353" s="1">
        <v>1.4120560000000001E-3</v>
      </c>
      <c r="NI353">
        <v>0.36215399999999998</v>
      </c>
      <c r="NJ353">
        <v>1.09236</v>
      </c>
      <c r="NK353">
        <v>53.612479999999998</v>
      </c>
      <c r="NL353" s="1">
        <v>1.3586959999999999E-3</v>
      </c>
      <c r="NM353">
        <v>0.34873549999999998</v>
      </c>
      <c r="NN353">
        <v>1.092867</v>
      </c>
      <c r="NO353">
        <v>54.086500000000001</v>
      </c>
      <c r="NP353" s="1">
        <v>1.307753E-3</v>
      </c>
      <c r="NQ353">
        <v>0.33591949999999998</v>
      </c>
      <c r="NR353">
        <v>1.0934680000000001</v>
      </c>
      <c r="NS353">
        <v>53.172469999999997</v>
      </c>
      <c r="NT353" s="1">
        <v>1.258929E-3</v>
      </c>
      <c r="NU353">
        <v>0.32358480000000001</v>
      </c>
      <c r="NV353">
        <v>1.0941620000000001</v>
      </c>
      <c r="NW353">
        <v>52.160629999999998</v>
      </c>
      <c r="NX353" s="1">
        <v>1.212206E-3</v>
      </c>
      <c r="NY353">
        <v>0.31167689999999998</v>
      </c>
      <c r="NZ353">
        <v>1.0947199999999999</v>
      </c>
      <c r="OA353">
        <v>50.788969999999999</v>
      </c>
      <c r="OB353" s="1">
        <v>1.1676880000000001E-3</v>
      </c>
      <c r="OC353">
        <v>0.30036760000000001</v>
      </c>
      <c r="OD353">
        <v>1.0952679999999999</v>
      </c>
      <c r="OE353">
        <v>50.60136</v>
      </c>
      <c r="OF353" s="1">
        <v>1.1252600000000001E-3</v>
      </c>
      <c r="OG353">
        <v>0.28955579999999997</v>
      </c>
      <c r="OH353">
        <v>1.0958639999999999</v>
      </c>
      <c r="OI353">
        <v>49.154380000000003</v>
      </c>
      <c r="OJ353" s="1">
        <v>1.084586E-3</v>
      </c>
      <c r="OK353">
        <v>0.27913199999999999</v>
      </c>
    </row>
    <row r="354" spans="1:401" x14ac:dyDescent="0.35">
      <c r="A354">
        <v>360</v>
      </c>
      <c r="B354" t="s">
        <v>4</v>
      </c>
      <c r="C354" t="s">
        <v>181</v>
      </c>
      <c r="D354" t="s">
        <v>360</v>
      </c>
      <c r="E354">
        <v>607.38409999999999</v>
      </c>
      <c r="F354">
        <v>0.86372400000000005</v>
      </c>
      <c r="G354">
        <v>27.689550000000001</v>
      </c>
      <c r="H354">
        <v>0</v>
      </c>
      <c r="I354">
        <v>0</v>
      </c>
      <c r="J354">
        <v>0.85495220000000005</v>
      </c>
      <c r="K354">
        <v>27.81758</v>
      </c>
      <c r="L354">
        <v>0</v>
      </c>
      <c r="M354">
        <v>0</v>
      </c>
      <c r="N354">
        <v>0.84546180000000004</v>
      </c>
      <c r="O354">
        <v>27.499649999999999</v>
      </c>
      <c r="P354">
        <v>0</v>
      </c>
      <c r="Q354">
        <v>0</v>
      </c>
      <c r="R354">
        <v>0.83637470000000003</v>
      </c>
      <c r="S354">
        <v>28.235299999999999</v>
      </c>
      <c r="T354">
        <v>0</v>
      </c>
      <c r="U354">
        <v>0</v>
      </c>
      <c r="V354">
        <v>0.82721880000000003</v>
      </c>
      <c r="W354">
        <v>28.775110000000002</v>
      </c>
      <c r="X354">
        <v>0</v>
      </c>
      <c r="Y354">
        <v>0</v>
      </c>
      <c r="Z354">
        <v>0.81918000000000002</v>
      </c>
      <c r="AA354">
        <v>28.879960000000001</v>
      </c>
      <c r="AB354">
        <v>0</v>
      </c>
      <c r="AC354">
        <v>0</v>
      </c>
      <c r="AD354">
        <v>0.81240349999999995</v>
      </c>
      <c r="AE354">
        <v>28.65222</v>
      </c>
      <c r="AF354">
        <v>0</v>
      </c>
      <c r="AG354">
        <v>0</v>
      </c>
      <c r="AH354">
        <v>0.80573329999999999</v>
      </c>
      <c r="AI354">
        <v>28.230540000000001</v>
      </c>
      <c r="AJ354">
        <v>0</v>
      </c>
      <c r="AK354">
        <v>0</v>
      </c>
      <c r="AL354">
        <v>0.79834139999999998</v>
      </c>
      <c r="AM354">
        <v>28.189589999999999</v>
      </c>
      <c r="AN354">
        <v>0</v>
      </c>
      <c r="AO354">
        <v>0</v>
      </c>
      <c r="AP354">
        <v>0.79117999999999999</v>
      </c>
      <c r="AQ354">
        <v>29.306699999999999</v>
      </c>
      <c r="AR354">
        <v>0</v>
      </c>
      <c r="AS354">
        <v>0</v>
      </c>
      <c r="AT354">
        <v>0.78446700000000003</v>
      </c>
      <c r="AU354">
        <v>30.955020000000001</v>
      </c>
      <c r="AV354">
        <v>0</v>
      </c>
      <c r="AW354">
        <v>0</v>
      </c>
      <c r="AX354">
        <v>0.77818920000000003</v>
      </c>
      <c r="AY354">
        <v>33.113950000000003</v>
      </c>
      <c r="AZ354">
        <v>0</v>
      </c>
      <c r="BA354">
        <v>0</v>
      </c>
      <c r="BB354">
        <v>0.77216980000000002</v>
      </c>
      <c r="BC354">
        <v>34.820799999999998</v>
      </c>
      <c r="BD354">
        <v>0</v>
      </c>
      <c r="BE354">
        <v>0</v>
      </c>
      <c r="BF354">
        <v>0.76718839999999999</v>
      </c>
      <c r="BG354">
        <v>35.141150000000003</v>
      </c>
      <c r="BH354">
        <v>0</v>
      </c>
      <c r="BI354">
        <v>0</v>
      </c>
      <c r="BJ354">
        <v>0.76261889999999999</v>
      </c>
      <c r="BK354">
        <v>34.736289999999997</v>
      </c>
      <c r="BL354">
        <v>0</v>
      </c>
      <c r="BM354">
        <v>0</v>
      </c>
      <c r="BN354">
        <v>0.75814649999999995</v>
      </c>
      <c r="BO354">
        <v>34.019489999999998</v>
      </c>
      <c r="BP354">
        <v>0</v>
      </c>
      <c r="BQ354">
        <v>0</v>
      </c>
      <c r="BR354">
        <v>0.75423969999999996</v>
      </c>
      <c r="BS354">
        <v>33.263739999999999</v>
      </c>
      <c r="BT354">
        <v>0</v>
      </c>
      <c r="BU354">
        <v>0</v>
      </c>
      <c r="BV354">
        <v>0.75047770000000003</v>
      </c>
      <c r="BW354">
        <v>33.570599999999999</v>
      </c>
      <c r="BX354">
        <v>0</v>
      </c>
      <c r="BY354">
        <v>0</v>
      </c>
      <c r="BZ354">
        <v>0.74723870000000003</v>
      </c>
      <c r="CA354">
        <v>33.902149999999999</v>
      </c>
      <c r="CB354">
        <v>0</v>
      </c>
      <c r="CC354" s="1">
        <v>4.77278E-37</v>
      </c>
      <c r="CD354">
        <v>0.74452700000000005</v>
      </c>
      <c r="CE354">
        <v>34.572650000000003</v>
      </c>
      <c r="CF354" s="1">
        <v>9.3600679999999997E-29</v>
      </c>
      <c r="CG354" s="1">
        <v>1.6912409999999999E-26</v>
      </c>
      <c r="CH354">
        <v>0.74245539999999999</v>
      </c>
      <c r="CI354">
        <v>34.868310000000001</v>
      </c>
      <c r="CJ354" s="1">
        <v>6.8090210000000005E-24</v>
      </c>
      <c r="CK354" s="1">
        <v>1.28566E-21</v>
      </c>
      <c r="CL354">
        <v>0.7408768</v>
      </c>
      <c r="CM354">
        <v>34.454929999999997</v>
      </c>
      <c r="CN354" s="1">
        <v>2.393338E-17</v>
      </c>
      <c r="CO354" s="1">
        <v>4.667703E-15</v>
      </c>
      <c r="CP354">
        <v>0.73967749999999999</v>
      </c>
      <c r="CQ354">
        <v>33.78642</v>
      </c>
      <c r="CR354" s="1">
        <v>1.5114339999999999E-13</v>
      </c>
      <c r="CS354" s="1">
        <v>3.1204360000000003E-11</v>
      </c>
      <c r="CT354">
        <v>0.73867000000000005</v>
      </c>
      <c r="CU354">
        <v>32.727290000000004</v>
      </c>
      <c r="CV354" s="1">
        <v>1.26774E-10</v>
      </c>
      <c r="CW354" s="1">
        <v>2.7186539999999999E-8</v>
      </c>
      <c r="CX354">
        <v>0.73908609999999997</v>
      </c>
      <c r="CY354">
        <v>31.955580000000001</v>
      </c>
      <c r="CZ354" s="1">
        <v>3.0129410000000003E-8</v>
      </c>
      <c r="DA354" s="1">
        <v>6.6634959999999997E-6</v>
      </c>
      <c r="DB354">
        <v>0.73971439999999999</v>
      </c>
      <c r="DC354">
        <v>32.51399</v>
      </c>
      <c r="DD354" s="1">
        <v>2.7838060000000001E-6</v>
      </c>
      <c r="DE354" s="1">
        <v>6.3105430000000003E-4</v>
      </c>
      <c r="DF354">
        <v>0.74056670000000002</v>
      </c>
      <c r="DG354">
        <v>34.332360000000001</v>
      </c>
      <c r="DH354" s="1">
        <v>1.210934E-4</v>
      </c>
      <c r="DI354" s="1">
        <v>2.8026700000000002E-2</v>
      </c>
      <c r="DJ354">
        <v>0.74119599999999997</v>
      </c>
      <c r="DK354">
        <v>38.143619999999999</v>
      </c>
      <c r="DL354" s="1">
        <v>2.7908619999999999E-3</v>
      </c>
      <c r="DM354">
        <v>0.65825670000000003</v>
      </c>
      <c r="DN354">
        <v>0.74126990000000004</v>
      </c>
      <c r="DO354">
        <v>42.469189999999998</v>
      </c>
      <c r="DP354" s="1">
        <v>3.7245029999999998E-2</v>
      </c>
      <c r="DQ354">
        <v>8.9462130000000002</v>
      </c>
      <c r="DR354">
        <v>0.7407648</v>
      </c>
      <c r="DS354">
        <v>43.934019999999997</v>
      </c>
      <c r="DT354">
        <v>0.30803560000000002</v>
      </c>
      <c r="DU354">
        <v>75.277699999999996</v>
      </c>
      <c r="DV354">
        <v>0.73994769999999999</v>
      </c>
      <c r="DW354">
        <v>44.159820000000003</v>
      </c>
      <c r="DX354">
        <v>1.6687810000000001</v>
      </c>
      <c r="DY354">
        <v>414.56529999999998</v>
      </c>
      <c r="DZ354">
        <v>0.73872660000000001</v>
      </c>
      <c r="EA354">
        <v>43.794820000000001</v>
      </c>
      <c r="EB354">
        <v>6.2094060000000004</v>
      </c>
      <c r="EC354">
        <v>1566.144</v>
      </c>
      <c r="ED354">
        <v>0.7371759</v>
      </c>
      <c r="EE354">
        <v>42.667000000000002</v>
      </c>
      <c r="EF354">
        <v>16.521909999999998</v>
      </c>
      <c r="EG354">
        <v>4227.0929999999998</v>
      </c>
      <c r="EH354">
        <v>0.73528210000000005</v>
      </c>
      <c r="EI354">
        <v>42.154020000000003</v>
      </c>
      <c r="EJ354">
        <v>32.575600000000001</v>
      </c>
      <c r="EK354">
        <v>8447.116</v>
      </c>
      <c r="EL354">
        <v>0.73300220000000005</v>
      </c>
      <c r="EM354">
        <v>42.703400000000002</v>
      </c>
      <c r="EN354">
        <v>49.14687</v>
      </c>
      <c r="EO354">
        <v>12907.53</v>
      </c>
      <c r="EP354">
        <v>0.7302921</v>
      </c>
      <c r="EQ354">
        <v>45.116880000000002</v>
      </c>
      <c r="ER354">
        <v>58.378700000000002</v>
      </c>
      <c r="ES354">
        <v>15528.01</v>
      </c>
      <c r="ET354">
        <v>0.72729120000000003</v>
      </c>
      <c r="EU354">
        <v>47.745570000000001</v>
      </c>
      <c r="EV354">
        <v>56.074770000000001</v>
      </c>
      <c r="EW354">
        <v>15098.7</v>
      </c>
      <c r="EX354">
        <v>0.72411809999999999</v>
      </c>
      <c r="EY354">
        <v>47.948830000000001</v>
      </c>
      <c r="EZ354">
        <v>44.617199999999997</v>
      </c>
      <c r="FA354">
        <v>12154.95</v>
      </c>
      <c r="FB354">
        <v>0.72106820000000005</v>
      </c>
      <c r="FC354">
        <v>47.642510000000001</v>
      </c>
      <c r="FD354">
        <v>30.04297</v>
      </c>
      <c r="FE354">
        <v>8272.3449999999993</v>
      </c>
      <c r="FF354">
        <v>0.71834500000000001</v>
      </c>
      <c r="FG354">
        <v>46.881239999999998</v>
      </c>
      <c r="FH354">
        <v>17.456630000000001</v>
      </c>
      <c r="FI354">
        <v>4854.0919999999996</v>
      </c>
      <c r="FJ354">
        <v>0.71589159999999996</v>
      </c>
      <c r="FK354">
        <v>45.948810000000002</v>
      </c>
      <c r="FL354">
        <v>8.8978389999999994</v>
      </c>
      <c r="FM354">
        <v>2495.9940000000001</v>
      </c>
      <c r="FN354">
        <v>0.71391890000000002</v>
      </c>
      <c r="FO354">
        <v>46.348320000000001</v>
      </c>
      <c r="FP354">
        <v>4.0411239999999999</v>
      </c>
      <c r="FQ354">
        <v>1142.5429999999999</v>
      </c>
      <c r="FR354">
        <v>0.71225490000000002</v>
      </c>
      <c r="FS354">
        <v>47.06682</v>
      </c>
      <c r="FT354">
        <v>1.660987</v>
      </c>
      <c r="FU354">
        <v>473.089</v>
      </c>
      <c r="FV354">
        <v>0.71087849999999997</v>
      </c>
      <c r="FW354">
        <v>48.333880000000001</v>
      </c>
      <c r="FX354">
        <v>0.63267119999999999</v>
      </c>
      <c r="FY354">
        <v>181.1121</v>
      </c>
      <c r="FZ354">
        <v>0.70979490000000001</v>
      </c>
      <c r="GA354">
        <v>49.057259999999999</v>
      </c>
      <c r="GB354">
        <v>0.2339995</v>
      </c>
      <c r="GC354">
        <v>67.020740000000004</v>
      </c>
      <c r="GD354">
        <v>0.7090052</v>
      </c>
      <c r="GE354">
        <v>49.517980000000001</v>
      </c>
      <c r="GF354">
        <v>9.4182970000000005E-2</v>
      </c>
      <c r="GG354">
        <v>26.723220000000001</v>
      </c>
      <c r="GH354">
        <v>0.70845089999999999</v>
      </c>
      <c r="GI354">
        <v>49.046059999999997</v>
      </c>
      <c r="GJ354" s="1">
        <v>5.0018130000000001E-2</v>
      </c>
      <c r="GK354">
        <v>13.893890000000001</v>
      </c>
      <c r="GL354">
        <v>0.70817430000000003</v>
      </c>
      <c r="GM354">
        <v>48.353029999999997</v>
      </c>
      <c r="GN354" s="1">
        <v>3.7754620000000003E-2</v>
      </c>
      <c r="GO354">
        <v>10.2936</v>
      </c>
      <c r="GP354">
        <v>0.70813839999999995</v>
      </c>
      <c r="GQ354">
        <v>47.372839999999997</v>
      </c>
      <c r="GR354" s="1">
        <v>3.4780999999999999E-2</v>
      </c>
      <c r="GS354">
        <v>9.4126440000000002</v>
      </c>
      <c r="GT354">
        <v>0.70821599999999996</v>
      </c>
      <c r="GU354">
        <v>47.986490000000003</v>
      </c>
      <c r="GV354" s="1">
        <v>3.3712470000000001E-2</v>
      </c>
      <c r="GW354">
        <v>9.1091850000000001</v>
      </c>
      <c r="GX354">
        <v>0.70847420000000005</v>
      </c>
      <c r="GY354">
        <v>48.827509999999997</v>
      </c>
      <c r="GZ354" s="1">
        <v>3.2430460000000001E-2</v>
      </c>
      <c r="HA354">
        <v>8.7667009999999994</v>
      </c>
      <c r="HB354">
        <v>0.7087118</v>
      </c>
      <c r="HC354">
        <v>50.574150000000003</v>
      </c>
      <c r="HD354" s="1">
        <v>3.048039E-2</v>
      </c>
      <c r="HE354">
        <v>8.2472779999999997</v>
      </c>
      <c r="HF354">
        <v>0.70908579999999999</v>
      </c>
      <c r="HG354">
        <v>52.077739999999999</v>
      </c>
      <c r="HH354" s="1">
        <v>2.7871219999999999E-2</v>
      </c>
      <c r="HI354">
        <v>7.5496119999999998</v>
      </c>
      <c r="HJ354">
        <v>0.70947579999999999</v>
      </c>
      <c r="HK354">
        <v>51.785820000000001</v>
      </c>
      <c r="HL354" s="1">
        <v>2.4728529999999999E-2</v>
      </c>
      <c r="HM354">
        <v>6.7055850000000001</v>
      </c>
      <c r="HN354">
        <v>0.71000960000000002</v>
      </c>
      <c r="HO354">
        <v>51.582120000000003</v>
      </c>
      <c r="HP354" s="1">
        <v>2.125111E-2</v>
      </c>
      <c r="HQ354">
        <v>5.7679099999999996</v>
      </c>
      <c r="HR354">
        <v>0.71046220000000004</v>
      </c>
      <c r="HS354">
        <v>50.753799999999998</v>
      </c>
      <c r="HT354" s="1">
        <v>1.7707580000000001E-2</v>
      </c>
      <c r="HU354">
        <v>4.8103220000000002</v>
      </c>
      <c r="HV354">
        <v>0.71097370000000004</v>
      </c>
      <c r="HW354">
        <v>49.834809999999997</v>
      </c>
      <c r="HX354" s="1">
        <v>1.4401529999999999E-2</v>
      </c>
      <c r="HY354">
        <v>3.9117690000000001</v>
      </c>
      <c r="HZ354">
        <v>0.71148169999999999</v>
      </c>
      <c r="IA354">
        <v>50.616039999999998</v>
      </c>
      <c r="IB354" s="1">
        <v>1.1589759999999999E-2</v>
      </c>
      <c r="IC354">
        <v>3.1460560000000002</v>
      </c>
      <c r="ID354">
        <v>0.71203139999999998</v>
      </c>
      <c r="IE354">
        <v>53.153390000000002</v>
      </c>
      <c r="IF354" s="1">
        <v>9.3892999999999997E-3</v>
      </c>
      <c r="IG354">
        <v>2.544349</v>
      </c>
      <c r="IH354">
        <v>0.71252879999999996</v>
      </c>
      <c r="II354">
        <v>56.526890000000002</v>
      </c>
      <c r="IJ354" s="1">
        <v>7.7823709999999997E-3</v>
      </c>
      <c r="IK354">
        <v>2.1043419999999999</v>
      </c>
      <c r="IL354">
        <v>0.71308720000000003</v>
      </c>
      <c r="IM354">
        <v>58.321390000000001</v>
      </c>
      <c r="IN354" s="1">
        <v>6.6633309999999998E-3</v>
      </c>
      <c r="IO354">
        <v>1.796689</v>
      </c>
      <c r="IP354">
        <v>0.71366589999999996</v>
      </c>
      <c r="IQ354">
        <v>58.86542</v>
      </c>
      <c r="IR354" s="1">
        <v>5.896231E-3</v>
      </c>
      <c r="IS354">
        <v>1.585556</v>
      </c>
      <c r="IT354">
        <v>0.7142444</v>
      </c>
      <c r="IU354">
        <v>58.618020000000001</v>
      </c>
      <c r="IV354" s="1">
        <v>5.3630240000000001E-3</v>
      </c>
      <c r="IW354">
        <v>1.438672</v>
      </c>
      <c r="IX354">
        <v>0.71481229999999996</v>
      </c>
      <c r="IY354">
        <v>57.781230000000001</v>
      </c>
      <c r="IZ354" s="1">
        <v>4.9724030000000002E-3</v>
      </c>
      <c r="JA354">
        <v>1.3313459999999999</v>
      </c>
      <c r="JB354">
        <v>0.71541429999999995</v>
      </c>
      <c r="JC354">
        <v>56.496220000000001</v>
      </c>
      <c r="JD354" s="1">
        <v>4.6670890000000001E-3</v>
      </c>
      <c r="JE354">
        <v>1.247679</v>
      </c>
      <c r="JF354">
        <v>0.7159643</v>
      </c>
      <c r="JG354">
        <v>56.364019999999996</v>
      </c>
      <c r="JH354" s="1">
        <v>4.4133949999999996E-3</v>
      </c>
      <c r="JI354">
        <v>1.1782600000000001</v>
      </c>
      <c r="JJ354">
        <v>0.71657939999999998</v>
      </c>
      <c r="JK354">
        <v>55.280940000000001</v>
      </c>
      <c r="JL354" s="1">
        <v>4.1888089999999999E-3</v>
      </c>
      <c r="JM354">
        <v>1.117577</v>
      </c>
      <c r="JN354">
        <v>0.71716630000000003</v>
      </c>
      <c r="JO354">
        <v>53.93994</v>
      </c>
      <c r="JP354" s="1">
        <v>3.9778419999999997E-3</v>
      </c>
      <c r="JQ354">
        <v>1.0629010000000001</v>
      </c>
      <c r="JR354">
        <v>0.71770880000000004</v>
      </c>
      <c r="JS354">
        <v>53.004109999999997</v>
      </c>
      <c r="JT354" s="1">
        <v>3.784E-3</v>
      </c>
      <c r="JU354">
        <v>1.0126660000000001</v>
      </c>
      <c r="JV354">
        <v>0.71828689999999995</v>
      </c>
      <c r="JW354">
        <v>52.176690000000001</v>
      </c>
      <c r="JX354" s="1">
        <v>3.6038749999999999E-3</v>
      </c>
      <c r="JY354">
        <v>0.96578560000000002</v>
      </c>
      <c r="JZ354">
        <v>0.71881600000000001</v>
      </c>
      <c r="KA354">
        <v>51.206780000000002</v>
      </c>
      <c r="KB354" s="1">
        <v>3.4355269999999999E-3</v>
      </c>
      <c r="KC354">
        <v>0.92189900000000002</v>
      </c>
      <c r="KD354">
        <v>0.71933689999999995</v>
      </c>
      <c r="KE354">
        <v>50.222630000000002</v>
      </c>
      <c r="KF354" s="1">
        <v>3.2776929999999999E-3</v>
      </c>
      <c r="KG354">
        <v>0.88062479999999999</v>
      </c>
      <c r="KH354">
        <v>0.719831</v>
      </c>
      <c r="KI354">
        <v>48.731070000000003</v>
      </c>
      <c r="KJ354" s="1">
        <v>3.129096E-3</v>
      </c>
      <c r="KK354">
        <v>0.84169780000000005</v>
      </c>
      <c r="KL354">
        <v>0.72032019999999997</v>
      </c>
      <c r="KM354">
        <v>49.206960000000002</v>
      </c>
      <c r="KN354" s="1">
        <v>2.9893720000000001E-3</v>
      </c>
      <c r="KO354">
        <v>0.80496780000000001</v>
      </c>
      <c r="KP354">
        <v>0.72079709999999997</v>
      </c>
      <c r="KQ354">
        <v>52.007869999999997</v>
      </c>
      <c r="KR354" s="1">
        <v>2.85724E-3</v>
      </c>
      <c r="KS354">
        <v>0.77025049999999995</v>
      </c>
      <c r="KT354">
        <v>0.72128360000000002</v>
      </c>
      <c r="KU354">
        <v>55.887779999999999</v>
      </c>
      <c r="KV354" s="1">
        <v>2.7328259999999998E-3</v>
      </c>
      <c r="KW354">
        <v>0.73741540000000005</v>
      </c>
      <c r="KX354">
        <v>0.72174519999999998</v>
      </c>
      <c r="KY354">
        <v>57.986690000000003</v>
      </c>
      <c r="KZ354" s="1">
        <v>2.6149630000000001E-3</v>
      </c>
      <c r="LA354">
        <v>0.70629149999999996</v>
      </c>
      <c r="LB354">
        <v>0.72217620000000005</v>
      </c>
      <c r="LC354">
        <v>57.429160000000003</v>
      </c>
      <c r="LD354" s="1">
        <v>2.5036110000000002E-3</v>
      </c>
      <c r="LE354">
        <v>0.67679029999999996</v>
      </c>
      <c r="LF354">
        <v>0.72261370000000003</v>
      </c>
      <c r="LG354">
        <v>56.677700000000002</v>
      </c>
      <c r="LH354" s="1">
        <v>2.397911E-3</v>
      </c>
      <c r="LI354">
        <v>0.64877689999999999</v>
      </c>
      <c r="LJ354">
        <v>0.72298030000000002</v>
      </c>
      <c r="LK354">
        <v>55.857729999999997</v>
      </c>
      <c r="LL354" s="1">
        <v>2.2979189999999998E-3</v>
      </c>
      <c r="LM354">
        <v>0.62223930000000005</v>
      </c>
      <c r="LN354">
        <v>0.72340420000000005</v>
      </c>
      <c r="LO354">
        <v>54.180880000000002</v>
      </c>
      <c r="LP354" s="1">
        <v>2.2031360000000001E-3</v>
      </c>
      <c r="LQ354">
        <v>0.59703289999999998</v>
      </c>
      <c r="LR354">
        <v>0.72394009999999998</v>
      </c>
      <c r="LS354">
        <v>53.304459999999999</v>
      </c>
      <c r="LT354" s="1">
        <v>2.1135749999999999E-3</v>
      </c>
      <c r="LU354">
        <v>0.57305010000000001</v>
      </c>
      <c r="LV354">
        <v>0.7246148</v>
      </c>
      <c r="LW354">
        <v>53.273429999999998</v>
      </c>
      <c r="LX354" s="1">
        <v>2.02826E-3</v>
      </c>
      <c r="LY354">
        <v>0.55005839999999995</v>
      </c>
      <c r="LZ354">
        <v>0.72524120000000003</v>
      </c>
      <c r="MA354">
        <v>52.84028</v>
      </c>
      <c r="MB354" s="1">
        <v>1.947145E-3</v>
      </c>
      <c r="MC354">
        <v>0.52822429999999998</v>
      </c>
      <c r="MD354">
        <v>0.72590929999999998</v>
      </c>
      <c r="ME354">
        <v>53.186889999999998</v>
      </c>
      <c r="MF354" s="1">
        <v>1.869859E-3</v>
      </c>
      <c r="MG354">
        <v>0.5074071</v>
      </c>
      <c r="MH354">
        <v>0.72648970000000002</v>
      </c>
      <c r="MI354">
        <v>52.861499999999999</v>
      </c>
      <c r="MJ354" s="1">
        <v>1.7960230000000001E-3</v>
      </c>
      <c r="MK354">
        <v>0.48756189999999999</v>
      </c>
      <c r="ML354">
        <v>0.72706999999999999</v>
      </c>
      <c r="MM354">
        <v>51.445950000000003</v>
      </c>
      <c r="MN354" s="1">
        <v>1.7253349999999999E-3</v>
      </c>
      <c r="MO354">
        <v>0.46862510000000002</v>
      </c>
      <c r="MP354">
        <v>0.72765729999999995</v>
      </c>
      <c r="MQ354">
        <v>50.4664</v>
      </c>
      <c r="MR354" s="1">
        <v>1.657906E-3</v>
      </c>
      <c r="MS354">
        <v>0.4505612</v>
      </c>
      <c r="MT354">
        <v>0.7281938</v>
      </c>
      <c r="MU354">
        <v>49.142650000000003</v>
      </c>
      <c r="MV354" s="1">
        <v>1.593555E-3</v>
      </c>
      <c r="MW354">
        <v>0.43333850000000002</v>
      </c>
      <c r="MX354">
        <v>0.72874939999999999</v>
      </c>
      <c r="MY354">
        <v>48.960450000000002</v>
      </c>
      <c r="MZ354" s="1">
        <v>1.5321620000000001E-3</v>
      </c>
      <c r="NA354">
        <v>0.4168539</v>
      </c>
      <c r="NB354">
        <v>0.72927500000000001</v>
      </c>
      <c r="NC354">
        <v>49.277520000000003</v>
      </c>
      <c r="ND354" s="1">
        <v>1.473586E-3</v>
      </c>
      <c r="NE354">
        <v>0.40113470000000001</v>
      </c>
      <c r="NF354">
        <v>0.72996700000000003</v>
      </c>
      <c r="NG354">
        <v>51.11204</v>
      </c>
      <c r="NH354" s="1">
        <v>1.417378E-3</v>
      </c>
      <c r="NI354">
        <v>0.3858531</v>
      </c>
      <c r="NJ354">
        <v>0.73050579999999998</v>
      </c>
      <c r="NK354">
        <v>53.713450000000002</v>
      </c>
      <c r="NL354" s="1">
        <v>1.363738E-3</v>
      </c>
      <c r="NM354">
        <v>0.37141980000000002</v>
      </c>
      <c r="NN354">
        <v>0.73097069999999997</v>
      </c>
      <c r="NO354">
        <v>54.041220000000003</v>
      </c>
      <c r="NP354" s="1">
        <v>1.312716E-3</v>
      </c>
      <c r="NQ354">
        <v>0.35779230000000001</v>
      </c>
      <c r="NR354">
        <v>0.73156860000000001</v>
      </c>
      <c r="NS354">
        <v>52.97157</v>
      </c>
      <c r="NT354" s="1">
        <v>1.2637270000000001E-3</v>
      </c>
      <c r="NU354">
        <v>0.34458070000000002</v>
      </c>
      <c r="NV354">
        <v>0.73238599999999998</v>
      </c>
      <c r="NW354">
        <v>52.057009999999998</v>
      </c>
      <c r="NX354" s="1">
        <v>1.216677E-3</v>
      </c>
      <c r="NY354">
        <v>0.3316674</v>
      </c>
      <c r="NZ354">
        <v>0.73291119999999998</v>
      </c>
      <c r="OA354">
        <v>50.797490000000003</v>
      </c>
      <c r="OB354" s="1">
        <v>1.1719499999999999E-3</v>
      </c>
      <c r="OC354">
        <v>0.3195539</v>
      </c>
      <c r="OD354">
        <v>0.73349710000000001</v>
      </c>
      <c r="OE354">
        <v>50.730460000000001</v>
      </c>
      <c r="OF354" s="1">
        <v>1.129456E-3</v>
      </c>
      <c r="OG354">
        <v>0.30801650000000003</v>
      </c>
      <c r="OH354">
        <v>0.7341432</v>
      </c>
      <c r="OI354">
        <v>49.284910000000004</v>
      </c>
      <c r="OJ354" s="1">
        <v>1.0884849999999999E-3</v>
      </c>
      <c r="OK354">
        <v>0.2967706</v>
      </c>
    </row>
    <row r="355" spans="1:401" x14ac:dyDescent="0.35">
      <c r="A355">
        <v>361</v>
      </c>
      <c r="B355" t="s">
        <v>4</v>
      </c>
      <c r="C355" t="s">
        <v>181</v>
      </c>
      <c r="D355" t="s">
        <v>361</v>
      </c>
      <c r="E355">
        <v>794.32399999999996</v>
      </c>
      <c r="F355">
        <v>0.59399279999999999</v>
      </c>
      <c r="G355">
        <v>27.689550000000001</v>
      </c>
      <c r="H355">
        <v>0</v>
      </c>
      <c r="I355">
        <v>0</v>
      </c>
      <c r="J355">
        <v>0.59630190000000005</v>
      </c>
      <c r="K355">
        <v>27.858260000000001</v>
      </c>
      <c r="L355">
        <v>0</v>
      </c>
      <c r="M355">
        <v>0</v>
      </c>
      <c r="N355">
        <v>0.59885909999999998</v>
      </c>
      <c r="O355">
        <v>27.503969999999999</v>
      </c>
      <c r="P355">
        <v>0</v>
      </c>
      <c r="Q355">
        <v>0</v>
      </c>
      <c r="R355">
        <v>0.60191349999999999</v>
      </c>
      <c r="S355">
        <v>28.25609</v>
      </c>
      <c r="T355">
        <v>0</v>
      </c>
      <c r="U355">
        <v>0</v>
      </c>
      <c r="V355">
        <v>0.60530329999999999</v>
      </c>
      <c r="W355">
        <v>28.781279999999999</v>
      </c>
      <c r="X355">
        <v>0</v>
      </c>
      <c r="Y355">
        <v>0</v>
      </c>
      <c r="Z355">
        <v>0.60246759999999999</v>
      </c>
      <c r="AA355">
        <v>28.854710000000001</v>
      </c>
      <c r="AB355">
        <v>0</v>
      </c>
      <c r="AC355">
        <v>0</v>
      </c>
      <c r="AD355">
        <v>0.5985935</v>
      </c>
      <c r="AE355">
        <v>28.623719999999999</v>
      </c>
      <c r="AF355">
        <v>0</v>
      </c>
      <c r="AG355">
        <v>0</v>
      </c>
      <c r="AH355">
        <v>0.59470429999999996</v>
      </c>
      <c r="AI355">
        <v>28.209969999999998</v>
      </c>
      <c r="AJ355">
        <v>0</v>
      </c>
      <c r="AK355">
        <v>0</v>
      </c>
      <c r="AL355">
        <v>0.59027620000000003</v>
      </c>
      <c r="AM355">
        <v>28.167639999999999</v>
      </c>
      <c r="AN355">
        <v>0</v>
      </c>
      <c r="AO355">
        <v>0</v>
      </c>
      <c r="AP355">
        <v>0.58605019999999997</v>
      </c>
      <c r="AQ355">
        <v>29.3126</v>
      </c>
      <c r="AR355">
        <v>0</v>
      </c>
      <c r="AS355">
        <v>0</v>
      </c>
      <c r="AT355">
        <v>0.58210839999999997</v>
      </c>
      <c r="AU355">
        <v>30.986219999999999</v>
      </c>
      <c r="AV355">
        <v>0</v>
      </c>
      <c r="AW355">
        <v>0</v>
      </c>
      <c r="AX355">
        <v>0.57856099999999999</v>
      </c>
      <c r="AY355">
        <v>33.130040000000001</v>
      </c>
      <c r="AZ355">
        <v>0</v>
      </c>
      <c r="BA355">
        <v>0</v>
      </c>
      <c r="BB355">
        <v>0.57524019999999998</v>
      </c>
      <c r="BC355">
        <v>34.833820000000003</v>
      </c>
      <c r="BD355">
        <v>0</v>
      </c>
      <c r="BE355">
        <v>0</v>
      </c>
      <c r="BF355">
        <v>0.57268180000000002</v>
      </c>
      <c r="BG355">
        <v>35.125419999999998</v>
      </c>
      <c r="BH355">
        <v>0</v>
      </c>
      <c r="BI355">
        <v>0</v>
      </c>
      <c r="BJ355">
        <v>0.57026030000000005</v>
      </c>
      <c r="BK355">
        <v>34.712359999999997</v>
      </c>
      <c r="BL355">
        <v>0</v>
      </c>
      <c r="BM355">
        <v>0</v>
      </c>
      <c r="BN355">
        <v>0.56794549999999999</v>
      </c>
      <c r="BO355">
        <v>34.019480000000001</v>
      </c>
      <c r="BP355">
        <v>0</v>
      </c>
      <c r="BQ355">
        <v>0</v>
      </c>
      <c r="BR355">
        <v>0.56615280000000001</v>
      </c>
      <c r="BS355">
        <v>33.271000000000001</v>
      </c>
      <c r="BT355">
        <v>0</v>
      </c>
      <c r="BU355">
        <v>0</v>
      </c>
      <c r="BV355">
        <v>0.56447709999999995</v>
      </c>
      <c r="BW355">
        <v>33.58784</v>
      </c>
      <c r="BX355">
        <v>0</v>
      </c>
      <c r="BY355">
        <v>0</v>
      </c>
      <c r="BZ355">
        <v>0.56326600000000004</v>
      </c>
      <c r="CA355">
        <v>33.933120000000002</v>
      </c>
      <c r="CB355">
        <v>0</v>
      </c>
      <c r="CC355" s="1">
        <v>1.63145E-37</v>
      </c>
      <c r="CD355">
        <v>0.56255379999999999</v>
      </c>
      <c r="CE355">
        <v>34.550460000000001</v>
      </c>
      <c r="CF355" s="1">
        <v>2.5836259999999998E-29</v>
      </c>
      <c r="CG355" s="1">
        <v>7.3234869999999994E-27</v>
      </c>
      <c r="CH355">
        <v>0.56232260000000001</v>
      </c>
      <c r="CI355">
        <v>34.876530000000002</v>
      </c>
      <c r="CJ355" s="1">
        <v>1.58507E-24</v>
      </c>
      <c r="CK355" s="1">
        <v>5.188486E-22</v>
      </c>
      <c r="CL355">
        <v>0.56253019999999998</v>
      </c>
      <c r="CM355">
        <v>34.44211</v>
      </c>
      <c r="CN355" s="1">
        <v>1.067958E-17</v>
      </c>
      <c r="CO355" s="1">
        <v>2.8639039999999999E-15</v>
      </c>
      <c r="CP355">
        <v>0.56303729999999996</v>
      </c>
      <c r="CQ355">
        <v>33.786389999999997</v>
      </c>
      <c r="CR355" s="1">
        <v>8.2374959999999997E-14</v>
      </c>
      <c r="CS355" s="1">
        <v>2.2534629999999999E-11</v>
      </c>
      <c r="CT355">
        <v>0.56353350000000002</v>
      </c>
      <c r="CU355">
        <v>32.764110000000002</v>
      </c>
      <c r="CV355" s="1">
        <v>7.6841379999999998E-11</v>
      </c>
      <c r="CW355" s="1">
        <v>2.145216E-8</v>
      </c>
      <c r="CX355">
        <v>0.56519989999999998</v>
      </c>
      <c r="CY355">
        <v>31.978639999999999</v>
      </c>
      <c r="CZ355" s="1">
        <v>1.9785810000000002E-8</v>
      </c>
      <c r="DA355" s="1">
        <v>5.6228380000000004E-6</v>
      </c>
      <c r="DB355">
        <v>0.56697819999999999</v>
      </c>
      <c r="DC355">
        <v>32.560310000000001</v>
      </c>
      <c r="DD355" s="1">
        <v>1.9481640000000001E-6</v>
      </c>
      <c r="DE355" s="1">
        <v>5.6169650000000005E-4</v>
      </c>
      <c r="DF355">
        <v>0.56883030000000001</v>
      </c>
      <c r="DG355">
        <v>34.379309999999997</v>
      </c>
      <c r="DH355" s="1">
        <v>8.9473020000000003E-5</v>
      </c>
      <c r="DI355" s="1">
        <v>2.6109440000000001E-2</v>
      </c>
      <c r="DJ355">
        <v>0.57042519999999997</v>
      </c>
      <c r="DK355">
        <v>38.18806</v>
      </c>
      <c r="DL355" s="1">
        <v>2.1621119999999999E-3</v>
      </c>
      <c r="DM355">
        <v>0.63818160000000002</v>
      </c>
      <c r="DN355">
        <v>0.57142009999999999</v>
      </c>
      <c r="DO355">
        <v>42.521470000000001</v>
      </c>
      <c r="DP355" s="1">
        <v>3.0091900000000001E-2</v>
      </c>
      <c r="DQ355">
        <v>8.986262</v>
      </c>
      <c r="DR355">
        <v>0.57192160000000003</v>
      </c>
      <c r="DS355">
        <v>43.907829999999997</v>
      </c>
      <c r="DT355">
        <v>0.25848949999999998</v>
      </c>
      <c r="DU355">
        <v>78.068309999999997</v>
      </c>
      <c r="DV355">
        <v>0.57214670000000001</v>
      </c>
      <c r="DW355">
        <v>44.060589999999998</v>
      </c>
      <c r="DX355">
        <v>1.449449</v>
      </c>
      <c r="DY355">
        <v>442.57909999999998</v>
      </c>
      <c r="DZ355">
        <v>0.57204429999999995</v>
      </c>
      <c r="EA355">
        <v>43.790309999999998</v>
      </c>
      <c r="EB355">
        <v>5.5653810000000004</v>
      </c>
      <c r="EC355">
        <v>1716.7619999999999</v>
      </c>
      <c r="ED355">
        <v>0.57174650000000005</v>
      </c>
      <c r="EE355">
        <v>42.707520000000002</v>
      </c>
      <c r="EF355">
        <v>15.240410000000001</v>
      </c>
      <c r="EG355">
        <v>4747.0559999999996</v>
      </c>
      <c r="EH355">
        <v>0.5712159</v>
      </c>
      <c r="EI355">
        <v>42.227209999999999</v>
      </c>
      <c r="EJ355">
        <v>30.850380000000001</v>
      </c>
      <c r="EK355">
        <v>9698.9330000000009</v>
      </c>
      <c r="EL355">
        <v>0.57040869999999999</v>
      </c>
      <c r="EM355">
        <v>42.809379999999997</v>
      </c>
      <c r="EN355">
        <v>47.676220000000001</v>
      </c>
      <c r="EO355">
        <v>15124.75</v>
      </c>
      <c r="EP355">
        <v>0.56932039999999995</v>
      </c>
      <c r="EQ355">
        <v>45.238320000000002</v>
      </c>
      <c r="ER355">
        <v>57.888199999999998</v>
      </c>
      <c r="ES355">
        <v>18537.29</v>
      </c>
      <c r="ET355">
        <v>0.56805720000000004</v>
      </c>
      <c r="EU355">
        <v>47.814639999999997</v>
      </c>
      <c r="EV355">
        <v>56.715730000000001</v>
      </c>
      <c r="EW355">
        <v>18333.14</v>
      </c>
      <c r="EX355">
        <v>0.56671859999999996</v>
      </c>
      <c r="EY355">
        <v>47.931469999999997</v>
      </c>
      <c r="EZ355">
        <v>45.964449999999999</v>
      </c>
      <c r="FA355">
        <v>14991.37</v>
      </c>
      <c r="FB355">
        <v>0.56544229999999995</v>
      </c>
      <c r="FC355">
        <v>47.560279999999999</v>
      </c>
      <c r="FD355">
        <v>31.454450000000001</v>
      </c>
      <c r="FE355">
        <v>10346.790000000001</v>
      </c>
      <c r="FF355">
        <v>0.56444519999999998</v>
      </c>
      <c r="FG355">
        <v>46.876179999999998</v>
      </c>
      <c r="FH355">
        <v>18.55386</v>
      </c>
      <c r="FI355">
        <v>6152.0619999999999</v>
      </c>
      <c r="FJ355">
        <v>0.56365500000000002</v>
      </c>
      <c r="FK355">
        <v>45.960129999999999</v>
      </c>
      <c r="FL355">
        <v>9.5868730000000006</v>
      </c>
      <c r="FM355">
        <v>3201.7080000000001</v>
      </c>
      <c r="FN355">
        <v>0.56278779999999995</v>
      </c>
      <c r="FO355">
        <v>46.41433</v>
      </c>
      <c r="FP355">
        <v>4.4073760000000002</v>
      </c>
      <c r="FQ355">
        <v>1481.6289999999999</v>
      </c>
      <c r="FR355">
        <v>0.56196089999999999</v>
      </c>
      <c r="FS355">
        <v>47.173540000000003</v>
      </c>
      <c r="FT355">
        <v>1.8304290000000001</v>
      </c>
      <c r="FU355">
        <v>619.25900000000001</v>
      </c>
      <c r="FV355">
        <v>0.561365</v>
      </c>
      <c r="FW355">
        <v>48.391199999999998</v>
      </c>
      <c r="FX355">
        <v>0.70236500000000002</v>
      </c>
      <c r="FY355">
        <v>238.69579999999999</v>
      </c>
      <c r="FZ355">
        <v>0.56094129999999998</v>
      </c>
      <c r="GA355">
        <v>49.027889999999999</v>
      </c>
      <c r="GB355">
        <v>0.25980700000000001</v>
      </c>
      <c r="GC355">
        <v>88.427819999999997</v>
      </c>
      <c r="GD355">
        <v>0.56069000000000002</v>
      </c>
      <c r="GE355">
        <v>49.44218</v>
      </c>
      <c r="GF355">
        <v>0.1028207</v>
      </c>
      <c r="GG355">
        <v>34.82461</v>
      </c>
      <c r="GH355">
        <v>0.56059009999999998</v>
      </c>
      <c r="GI355">
        <v>48.952689999999997</v>
      </c>
      <c r="GJ355" s="1">
        <v>5.2589860000000002E-2</v>
      </c>
      <c r="GK355">
        <v>17.571819999999999</v>
      </c>
      <c r="GL355">
        <v>0.56067359999999999</v>
      </c>
      <c r="GM355">
        <v>48.302070000000001</v>
      </c>
      <c r="GN355" s="1">
        <v>3.8399990000000002E-2</v>
      </c>
      <c r="GO355">
        <v>12.66033</v>
      </c>
      <c r="GP355">
        <v>0.56094200000000005</v>
      </c>
      <c r="GQ355">
        <v>47.369500000000002</v>
      </c>
      <c r="GR355" s="1">
        <v>3.4930530000000001E-2</v>
      </c>
      <c r="GS355">
        <v>11.45337</v>
      </c>
      <c r="GT355">
        <v>0.56121750000000004</v>
      </c>
      <c r="GU355">
        <v>48.051990000000004</v>
      </c>
      <c r="GV355" s="1">
        <v>3.3779240000000002E-2</v>
      </c>
      <c r="GW355">
        <v>11.058619999999999</v>
      </c>
      <c r="GX355">
        <v>0.56165330000000002</v>
      </c>
      <c r="GY355">
        <v>48.976939999999999</v>
      </c>
      <c r="GZ355" s="1">
        <v>3.256324E-2</v>
      </c>
      <c r="HA355">
        <v>10.66527</v>
      </c>
      <c r="HB355">
        <v>0.56203530000000002</v>
      </c>
      <c r="HC355">
        <v>50.664140000000003</v>
      </c>
      <c r="HD355" s="1">
        <v>3.0696350000000001E-2</v>
      </c>
      <c r="HE355">
        <v>10.06329</v>
      </c>
      <c r="HF355">
        <v>0.5625019</v>
      </c>
      <c r="HG355">
        <v>52.125059999999998</v>
      </c>
      <c r="HH355" s="1">
        <v>2.816343E-2</v>
      </c>
      <c r="HI355">
        <v>9.2424350000000004</v>
      </c>
      <c r="HJ355">
        <v>0.56298950000000003</v>
      </c>
      <c r="HK355">
        <v>51.734119999999997</v>
      </c>
      <c r="HL355" s="1">
        <v>2.5070749999999999E-2</v>
      </c>
      <c r="HM355">
        <v>8.2334999999999994</v>
      </c>
      <c r="HN355">
        <v>0.56358439999999999</v>
      </c>
      <c r="HO355">
        <v>51.479810000000001</v>
      </c>
      <c r="HP355" s="1">
        <v>2.1618559999999998E-2</v>
      </c>
      <c r="HQ355">
        <v>7.102951</v>
      </c>
      <c r="HR355">
        <v>0.56408130000000001</v>
      </c>
      <c r="HS355">
        <v>50.711849999999998</v>
      </c>
      <c r="HT355" s="1">
        <v>1.8067799999999998E-2</v>
      </c>
      <c r="HU355">
        <v>5.9391939999999996</v>
      </c>
      <c r="HV355">
        <v>0.56466340000000004</v>
      </c>
      <c r="HW355">
        <v>49.834519999999998</v>
      </c>
      <c r="HX355" s="1">
        <v>1.471022E-2</v>
      </c>
      <c r="HY355">
        <v>4.829796</v>
      </c>
      <c r="HZ355">
        <v>0.56520499999999996</v>
      </c>
      <c r="IA355">
        <v>50.698320000000002</v>
      </c>
      <c r="IB355" s="1">
        <v>1.1842760000000001E-2</v>
      </c>
      <c r="IC355">
        <v>3.8859680000000001</v>
      </c>
      <c r="ID355">
        <v>0.5657664</v>
      </c>
      <c r="IE355">
        <v>53.337229999999998</v>
      </c>
      <c r="IF355" s="1">
        <v>9.5808730000000002E-3</v>
      </c>
      <c r="IG355">
        <v>3.1393089999999999</v>
      </c>
      <c r="IH355">
        <v>0.56633089999999997</v>
      </c>
      <c r="II355">
        <v>56.698140000000002</v>
      </c>
      <c r="IJ355" s="1">
        <v>7.9235599999999996E-3</v>
      </c>
      <c r="IK355">
        <v>2.5935480000000002</v>
      </c>
      <c r="IL355">
        <v>0.56688700000000003</v>
      </c>
      <c r="IM355">
        <v>58.352449999999997</v>
      </c>
      <c r="IN355" s="1">
        <v>6.7617800000000002E-3</v>
      </c>
      <c r="IO355">
        <v>2.2083840000000001</v>
      </c>
      <c r="IP355">
        <v>0.56749499999999997</v>
      </c>
      <c r="IQ355">
        <v>58.770400000000002</v>
      </c>
      <c r="IR355" s="1">
        <v>5.9637830000000003E-3</v>
      </c>
      <c r="IS355">
        <v>1.9433750000000001</v>
      </c>
      <c r="IT355">
        <v>0.56812280000000004</v>
      </c>
      <c r="IU355">
        <v>58.505679999999998</v>
      </c>
      <c r="IV355" s="1">
        <v>5.4109240000000001E-3</v>
      </c>
      <c r="IW355">
        <v>1.7594669999999999</v>
      </c>
      <c r="IX355">
        <v>0.56871989999999994</v>
      </c>
      <c r="IY355">
        <v>57.728729999999999</v>
      </c>
      <c r="IZ355" s="1">
        <v>5.0076039999999997E-3</v>
      </c>
      <c r="JA355">
        <v>1.625292</v>
      </c>
      <c r="JB355">
        <v>0.56934609999999997</v>
      </c>
      <c r="JC355">
        <v>56.495449999999998</v>
      </c>
      <c r="JD355" s="1">
        <v>4.6946920000000003E-3</v>
      </c>
      <c r="JE355">
        <v>1.521415</v>
      </c>
      <c r="JF355">
        <v>0.56995169999999995</v>
      </c>
      <c r="JG355">
        <v>56.459719999999997</v>
      </c>
      <c r="JH355" s="1">
        <v>4.4366079999999999E-3</v>
      </c>
      <c r="JI355">
        <v>1.435829</v>
      </c>
      <c r="JJ355">
        <v>0.5706156</v>
      </c>
      <c r="JK355">
        <v>55.43347</v>
      </c>
      <c r="JL355" s="1">
        <v>4.2091350000000001E-3</v>
      </c>
      <c r="JM355">
        <v>1.3612869999999999</v>
      </c>
      <c r="JN355">
        <v>0.57119819999999999</v>
      </c>
      <c r="JO355">
        <v>53.944270000000003</v>
      </c>
      <c r="JP355" s="1">
        <v>3.9961579999999997E-3</v>
      </c>
      <c r="JQ355">
        <v>1.294378</v>
      </c>
      <c r="JR355">
        <v>0.57176490000000002</v>
      </c>
      <c r="JS355">
        <v>52.990099999999998</v>
      </c>
      <c r="JT355" s="1">
        <v>3.8007879999999998E-3</v>
      </c>
      <c r="JU355">
        <v>1.233017</v>
      </c>
      <c r="JV355">
        <v>0.57242510000000002</v>
      </c>
      <c r="JW355">
        <v>52.175269999999998</v>
      </c>
      <c r="JX355" s="1">
        <v>3.6196399999999999E-3</v>
      </c>
      <c r="JY355">
        <v>1.1758109999999999</v>
      </c>
      <c r="JZ355">
        <v>0.57296409999999998</v>
      </c>
      <c r="KA355">
        <v>51.170360000000002</v>
      </c>
      <c r="KB355" s="1">
        <v>3.450261E-3</v>
      </c>
      <c r="KC355">
        <v>1.12229</v>
      </c>
      <c r="KD355">
        <v>0.57354640000000001</v>
      </c>
      <c r="KE355">
        <v>50.208889999999997</v>
      </c>
      <c r="KF355" s="1">
        <v>3.2915900000000001E-3</v>
      </c>
      <c r="KG355">
        <v>1.071971</v>
      </c>
      <c r="KH355">
        <v>0.57405260000000002</v>
      </c>
      <c r="KI355">
        <v>48.730989999999998</v>
      </c>
      <c r="KJ355" s="1">
        <v>3.142101E-3</v>
      </c>
      <c r="KK355">
        <v>1.024499</v>
      </c>
      <c r="KL355">
        <v>0.57460619999999996</v>
      </c>
      <c r="KM355">
        <v>49.259900000000002</v>
      </c>
      <c r="KN355" s="1">
        <v>3.0016690000000002E-3</v>
      </c>
      <c r="KO355">
        <v>0.97971830000000004</v>
      </c>
      <c r="KP355">
        <v>0.57507600000000003</v>
      </c>
      <c r="KQ355">
        <v>52.170250000000003</v>
      </c>
      <c r="KR355" s="1">
        <v>2.8688289999999998E-3</v>
      </c>
      <c r="KS355">
        <v>0.93741790000000003</v>
      </c>
      <c r="KT355">
        <v>0.57560560000000005</v>
      </c>
      <c r="KU355">
        <v>56.071640000000002</v>
      </c>
      <c r="KV355" s="1">
        <v>2.74384E-3</v>
      </c>
      <c r="KW355">
        <v>0.89740900000000001</v>
      </c>
      <c r="KX355">
        <v>0.57608820000000005</v>
      </c>
      <c r="KY355">
        <v>58.06474</v>
      </c>
      <c r="KZ355" s="1">
        <v>2.625428E-3</v>
      </c>
      <c r="LA355">
        <v>0.85950660000000001</v>
      </c>
      <c r="LB355">
        <v>0.57653299999999996</v>
      </c>
      <c r="LC355">
        <v>57.346789999999999</v>
      </c>
      <c r="LD355" s="1">
        <v>2.5134839999999999E-3</v>
      </c>
      <c r="LE355">
        <v>0.82356799999999997</v>
      </c>
      <c r="LF355">
        <v>0.57702730000000002</v>
      </c>
      <c r="LG355">
        <v>56.54036</v>
      </c>
      <c r="LH355" s="1">
        <v>2.4073570000000002E-3</v>
      </c>
      <c r="LI355">
        <v>0.78945960000000004</v>
      </c>
      <c r="LJ355">
        <v>0.57743670000000002</v>
      </c>
      <c r="LK355">
        <v>55.818739999999998</v>
      </c>
      <c r="LL355" s="1">
        <v>2.3067690000000002E-3</v>
      </c>
      <c r="LM355">
        <v>0.75708819999999999</v>
      </c>
      <c r="LN355">
        <v>0.5778932</v>
      </c>
      <c r="LO355">
        <v>54.180869999999999</v>
      </c>
      <c r="LP355" s="1">
        <v>2.2115640000000001E-3</v>
      </c>
      <c r="LQ355">
        <v>0.72638760000000002</v>
      </c>
      <c r="LR355">
        <v>0.57845190000000002</v>
      </c>
      <c r="LS355">
        <v>53.356940000000002</v>
      </c>
      <c r="LT355" s="1">
        <v>2.1216410000000001E-3</v>
      </c>
      <c r="LU355">
        <v>0.69717359999999995</v>
      </c>
      <c r="LV355">
        <v>0.57917920000000001</v>
      </c>
      <c r="LW355">
        <v>53.401209999999999</v>
      </c>
      <c r="LX355" s="1">
        <v>2.0359979999999998E-3</v>
      </c>
      <c r="LY355">
        <v>0.66918089999999997</v>
      </c>
      <c r="LZ355">
        <v>0.57985189999999998</v>
      </c>
      <c r="MA355">
        <v>52.93974</v>
      </c>
      <c r="MB355" s="1">
        <v>1.9545930000000001E-3</v>
      </c>
      <c r="MC355">
        <v>0.64265740000000005</v>
      </c>
      <c r="MD355">
        <v>0.58052820000000005</v>
      </c>
      <c r="ME355">
        <v>53.173699999999997</v>
      </c>
      <c r="MF355" s="1">
        <v>1.8770659999999999E-3</v>
      </c>
      <c r="MG355">
        <v>0.61738210000000004</v>
      </c>
      <c r="MH355">
        <v>0.58115870000000003</v>
      </c>
      <c r="MI355">
        <v>52.858409999999999</v>
      </c>
      <c r="MJ355" s="1">
        <v>1.8028930000000001E-3</v>
      </c>
      <c r="MK355">
        <v>0.59321299999999999</v>
      </c>
      <c r="ML355">
        <v>0.58179499999999995</v>
      </c>
      <c r="MM355">
        <v>51.385660000000001</v>
      </c>
      <c r="MN355" s="1">
        <v>1.731858E-3</v>
      </c>
      <c r="MO355">
        <v>0.57013040000000004</v>
      </c>
      <c r="MP355">
        <v>0.58241679999999996</v>
      </c>
      <c r="MQ355">
        <v>50.440989999999999</v>
      </c>
      <c r="MR355" s="1">
        <v>1.664172E-3</v>
      </c>
      <c r="MS355">
        <v>0.54814309999999999</v>
      </c>
      <c r="MT355">
        <v>0.58301860000000005</v>
      </c>
      <c r="MU355">
        <v>49.175220000000003</v>
      </c>
      <c r="MV355" s="1">
        <v>1.5995149999999999E-3</v>
      </c>
      <c r="MW355">
        <v>0.52715990000000001</v>
      </c>
      <c r="MX355">
        <v>0.58360840000000003</v>
      </c>
      <c r="MY355">
        <v>49.060809999999996</v>
      </c>
      <c r="MZ355" s="1">
        <v>1.5378729999999999E-3</v>
      </c>
      <c r="NA355">
        <v>0.50708900000000001</v>
      </c>
      <c r="NB355">
        <v>0.58417580000000002</v>
      </c>
      <c r="NC355">
        <v>49.38232</v>
      </c>
      <c r="ND355" s="1">
        <v>1.479061E-3</v>
      </c>
      <c r="NE355">
        <v>0.48794850000000001</v>
      </c>
      <c r="NF355">
        <v>0.58507359999999997</v>
      </c>
      <c r="NG355">
        <v>51.21246</v>
      </c>
      <c r="NH355" s="1">
        <v>1.4222970000000001E-3</v>
      </c>
      <c r="NI355">
        <v>0.46902500000000003</v>
      </c>
      <c r="NJ355">
        <v>0.58569610000000005</v>
      </c>
      <c r="NK355">
        <v>53.774380000000001</v>
      </c>
      <c r="NL355" s="1">
        <v>1.3683720000000001E-3</v>
      </c>
      <c r="NM355">
        <v>0.45140429999999998</v>
      </c>
      <c r="NN355">
        <v>0.58606199999999997</v>
      </c>
      <c r="NO355">
        <v>54.036879999999996</v>
      </c>
      <c r="NP355" s="1">
        <v>1.3173740000000001E-3</v>
      </c>
      <c r="NQ355">
        <v>0.4350697</v>
      </c>
      <c r="NR355">
        <v>0.58671119999999999</v>
      </c>
      <c r="NS355">
        <v>52.82741</v>
      </c>
      <c r="NT355" s="1">
        <v>1.2683169999999999E-3</v>
      </c>
      <c r="NU355">
        <v>0.41905100000000001</v>
      </c>
      <c r="NV355">
        <v>0.58771039999999997</v>
      </c>
      <c r="NW355">
        <v>51.973469999999999</v>
      </c>
      <c r="NX355" s="1">
        <v>1.2208329999999999E-3</v>
      </c>
      <c r="NY355">
        <v>0.40308460000000002</v>
      </c>
      <c r="NZ355">
        <v>0.58822989999999997</v>
      </c>
      <c r="OA355">
        <v>50.797420000000002</v>
      </c>
      <c r="OB355" s="1">
        <v>1.175834E-3</v>
      </c>
      <c r="OC355">
        <v>0.38837890000000003</v>
      </c>
      <c r="OD355">
        <v>0.58887959999999995</v>
      </c>
      <c r="OE355">
        <v>50.822879999999998</v>
      </c>
      <c r="OF355" s="1">
        <v>1.1334839999999999E-3</v>
      </c>
      <c r="OG355">
        <v>0.37446970000000002</v>
      </c>
      <c r="OH355">
        <v>0.58961989999999997</v>
      </c>
      <c r="OI355">
        <v>49.40502</v>
      </c>
      <c r="OJ355" s="1">
        <v>1.0921279999999999E-3</v>
      </c>
      <c r="OK355">
        <v>0.36065659999999999</v>
      </c>
    </row>
    <row r="356" spans="1:401" x14ac:dyDescent="0.35">
      <c r="A356">
        <v>362</v>
      </c>
      <c r="B356" t="s">
        <v>4</v>
      </c>
      <c r="C356" t="s">
        <v>181</v>
      </c>
      <c r="D356" t="s">
        <v>362</v>
      </c>
      <c r="E356">
        <v>796.21690000000001</v>
      </c>
      <c r="F356">
        <v>1.1097600000000001</v>
      </c>
      <c r="G356">
        <v>27.661149999999999</v>
      </c>
      <c r="H356">
        <v>0</v>
      </c>
      <c r="I356">
        <v>0</v>
      </c>
      <c r="J356">
        <v>1.101208</v>
      </c>
      <c r="K356">
        <v>27.84844</v>
      </c>
      <c r="L356">
        <v>0</v>
      </c>
      <c r="M356">
        <v>0</v>
      </c>
      <c r="N356">
        <v>1.0915950000000001</v>
      </c>
      <c r="O356">
        <v>27.466460000000001</v>
      </c>
      <c r="P356">
        <v>0</v>
      </c>
      <c r="Q356">
        <v>0</v>
      </c>
      <c r="R356">
        <v>1.0824339999999999</v>
      </c>
      <c r="S356">
        <v>28.222429999999999</v>
      </c>
      <c r="T356">
        <v>0</v>
      </c>
      <c r="U356">
        <v>0</v>
      </c>
      <c r="V356">
        <v>1.0733809999999999</v>
      </c>
      <c r="W356">
        <v>28.746639999999999</v>
      </c>
      <c r="X356">
        <v>0</v>
      </c>
      <c r="Y356">
        <v>0</v>
      </c>
      <c r="Z356">
        <v>1.0648329999999999</v>
      </c>
      <c r="AA356">
        <v>28.768280000000001</v>
      </c>
      <c r="AB356">
        <v>0</v>
      </c>
      <c r="AC356">
        <v>0</v>
      </c>
      <c r="AD356">
        <v>1.0576749999999999</v>
      </c>
      <c r="AE356">
        <v>28.527550000000002</v>
      </c>
      <c r="AF356">
        <v>0</v>
      </c>
      <c r="AG356">
        <v>0</v>
      </c>
      <c r="AH356">
        <v>1.0456380000000001</v>
      </c>
      <c r="AI356">
        <v>28.12593</v>
      </c>
      <c r="AJ356">
        <v>0</v>
      </c>
      <c r="AK356">
        <v>0</v>
      </c>
      <c r="AL356">
        <v>1.032824</v>
      </c>
      <c r="AM356">
        <v>28.072610000000001</v>
      </c>
      <c r="AN356">
        <v>0</v>
      </c>
      <c r="AO356">
        <v>0</v>
      </c>
      <c r="AP356">
        <v>1.02061</v>
      </c>
      <c r="AQ356">
        <v>29.271280000000001</v>
      </c>
      <c r="AR356">
        <v>0</v>
      </c>
      <c r="AS356">
        <v>0</v>
      </c>
      <c r="AT356">
        <v>1.0089840000000001</v>
      </c>
      <c r="AU356">
        <v>30.964449999999999</v>
      </c>
      <c r="AV356">
        <v>0</v>
      </c>
      <c r="AW356">
        <v>0</v>
      </c>
      <c r="AX356">
        <v>0.99821570000000004</v>
      </c>
      <c r="AY356">
        <v>33.103259999999999</v>
      </c>
      <c r="AZ356">
        <v>0</v>
      </c>
      <c r="BA356">
        <v>0</v>
      </c>
      <c r="BB356">
        <v>0.98784050000000001</v>
      </c>
      <c r="BC356">
        <v>34.814790000000002</v>
      </c>
      <c r="BD356">
        <v>0</v>
      </c>
      <c r="BE356">
        <v>0</v>
      </c>
      <c r="BF356">
        <v>0.97887100000000005</v>
      </c>
      <c r="BG356">
        <v>35.07593</v>
      </c>
      <c r="BH356">
        <v>0</v>
      </c>
      <c r="BI356">
        <v>0</v>
      </c>
      <c r="BJ356">
        <v>0.97044030000000003</v>
      </c>
      <c r="BK356">
        <v>34.644280000000002</v>
      </c>
      <c r="BL356">
        <v>0</v>
      </c>
      <c r="BM356">
        <v>0</v>
      </c>
      <c r="BN356">
        <v>0.962391</v>
      </c>
      <c r="BO356">
        <v>33.983879999999999</v>
      </c>
      <c r="BP356">
        <v>0</v>
      </c>
      <c r="BQ356">
        <v>0</v>
      </c>
      <c r="BR356">
        <v>0.95480889999999996</v>
      </c>
      <c r="BS356">
        <v>33.232170000000004</v>
      </c>
      <c r="BT356">
        <v>0</v>
      </c>
      <c r="BU356">
        <v>0</v>
      </c>
      <c r="BV356">
        <v>0.94758070000000005</v>
      </c>
      <c r="BW356">
        <v>33.532170000000001</v>
      </c>
      <c r="BX356">
        <v>0</v>
      </c>
      <c r="BY356">
        <v>0</v>
      </c>
      <c r="BZ356">
        <v>0.94121370000000004</v>
      </c>
      <c r="CA356">
        <v>33.877830000000003</v>
      </c>
      <c r="CB356">
        <v>0</v>
      </c>
      <c r="CC356" s="1">
        <v>2.7947099999999998E-38</v>
      </c>
      <c r="CD356">
        <v>0.93566439999999995</v>
      </c>
      <c r="CE356">
        <v>34.389949999999999</v>
      </c>
      <c r="CF356" s="1">
        <v>9.8030699999999999E-30</v>
      </c>
      <c r="CG356" s="1">
        <v>1.817032E-27</v>
      </c>
      <c r="CH356">
        <v>0.93098729999999996</v>
      </c>
      <c r="CI356">
        <v>34.798569999999998</v>
      </c>
      <c r="CJ356" s="1">
        <v>6.5891219999999998E-25</v>
      </c>
      <c r="CK356" s="1">
        <v>1.4271339999999999E-22</v>
      </c>
      <c r="CL356">
        <v>0.92708740000000001</v>
      </c>
      <c r="CM356">
        <v>34.30415</v>
      </c>
      <c r="CN356" s="1">
        <v>5.5599019999999998E-18</v>
      </c>
      <c r="CO356" s="1">
        <v>1.1358130000000001E-15</v>
      </c>
      <c r="CP356">
        <v>0.92387909999999995</v>
      </c>
      <c r="CQ356">
        <v>33.70111</v>
      </c>
      <c r="CR356" s="1">
        <v>4.964426E-14</v>
      </c>
      <c r="CS356" s="1">
        <v>1.090851E-11</v>
      </c>
      <c r="CT356">
        <v>0.92081670000000004</v>
      </c>
      <c r="CU356">
        <v>32.719329999999999</v>
      </c>
      <c r="CV356" s="1">
        <v>5.0244309999999999E-11</v>
      </c>
      <c r="CW356" s="1">
        <v>1.1552070000000001E-8</v>
      </c>
      <c r="CX356">
        <v>0.91981299999999999</v>
      </c>
      <c r="CY356">
        <v>31.922999999999998</v>
      </c>
      <c r="CZ356" s="1">
        <v>1.3781580000000001E-8</v>
      </c>
      <c r="DA356" s="1">
        <v>3.2823560000000002E-6</v>
      </c>
      <c r="DB356">
        <v>0.91933520000000002</v>
      </c>
      <c r="DC356">
        <v>32.515309999999999</v>
      </c>
      <c r="DD356" s="1">
        <v>1.428594E-6</v>
      </c>
      <c r="DE356" s="1">
        <v>3.4975650000000001E-4</v>
      </c>
      <c r="DF356">
        <v>0.91923790000000005</v>
      </c>
      <c r="DG356">
        <v>34.341209999999997</v>
      </c>
      <c r="DH356" s="1">
        <v>6.8603560000000006E-5</v>
      </c>
      <c r="DI356" s="1">
        <v>1.7179989999999999E-2</v>
      </c>
      <c r="DJ356">
        <v>0.91858490000000004</v>
      </c>
      <c r="DK356">
        <v>38.15596</v>
      </c>
      <c r="DL356" s="1">
        <v>1.724522E-3</v>
      </c>
      <c r="DM356">
        <v>0.44084479999999998</v>
      </c>
      <c r="DN356">
        <v>0.91723750000000004</v>
      </c>
      <c r="DO356">
        <v>42.514890000000001</v>
      </c>
      <c r="DP356" s="1">
        <v>2.486733E-2</v>
      </c>
      <c r="DQ356">
        <v>6.4828260000000002</v>
      </c>
      <c r="DR356">
        <v>0.91535940000000005</v>
      </c>
      <c r="DS356">
        <v>43.857889999999998</v>
      </c>
      <c r="DT356">
        <v>0.220637</v>
      </c>
      <c r="DU356">
        <v>58.581389999999999</v>
      </c>
      <c r="DV356">
        <v>0.9131475</v>
      </c>
      <c r="DW356">
        <v>43.898620000000001</v>
      </c>
      <c r="DX356">
        <v>1.2744390000000001</v>
      </c>
      <c r="DY356">
        <v>344.23989999999998</v>
      </c>
      <c r="DZ356">
        <v>0.91036209999999995</v>
      </c>
      <c r="EA356">
        <v>43.728650000000002</v>
      </c>
      <c r="EB356">
        <v>5.0285869999999999</v>
      </c>
      <c r="EC356">
        <v>1380.0150000000001</v>
      </c>
      <c r="ED356">
        <v>0.90712420000000005</v>
      </c>
      <c r="EE356">
        <v>42.693869999999997</v>
      </c>
      <c r="EF356">
        <v>14.120010000000001</v>
      </c>
      <c r="EG356">
        <v>3933.1010000000001</v>
      </c>
      <c r="EH356">
        <v>0.9033139</v>
      </c>
      <c r="EI356">
        <v>42.220120000000001</v>
      </c>
      <c r="EJ356">
        <v>29.249379999999999</v>
      </c>
      <c r="EK356">
        <v>8263.14</v>
      </c>
      <c r="EL356">
        <v>0.89886840000000001</v>
      </c>
      <c r="EM356">
        <v>42.807589999999998</v>
      </c>
      <c r="EN356">
        <v>46.169840000000001</v>
      </c>
      <c r="EO356">
        <v>13220.46</v>
      </c>
      <c r="EP356">
        <v>0.89384549999999996</v>
      </c>
      <c r="EQ356">
        <v>45.23753</v>
      </c>
      <c r="ER356">
        <v>57.158259999999999</v>
      </c>
      <c r="ES356">
        <v>16587.78</v>
      </c>
      <c r="ET356">
        <v>0.88829020000000003</v>
      </c>
      <c r="EU356">
        <v>47.79683</v>
      </c>
      <c r="EV356">
        <v>56.956110000000002</v>
      </c>
      <c r="EW356">
        <v>16755.509999999998</v>
      </c>
      <c r="EX356">
        <v>0.88247279999999995</v>
      </c>
      <c r="EY356">
        <v>47.84375</v>
      </c>
      <c r="EZ356">
        <v>46.798690000000001</v>
      </c>
      <c r="FA356">
        <v>13856.61</v>
      </c>
      <c r="FB356">
        <v>0.87672000000000005</v>
      </c>
      <c r="FC356">
        <v>47.368920000000003</v>
      </c>
      <c r="FD356">
        <v>32.54533</v>
      </c>
      <c r="FE356">
        <v>9778.8960000000006</v>
      </c>
      <c r="FF356">
        <v>0.87146060000000003</v>
      </c>
      <c r="FG356">
        <v>46.769739999999999</v>
      </c>
      <c r="FH356">
        <v>19.491900000000001</v>
      </c>
      <c r="FI356">
        <v>5938.7079999999996</v>
      </c>
      <c r="FJ356">
        <v>0.86666080000000001</v>
      </c>
      <c r="FK356">
        <v>45.898150000000001</v>
      </c>
      <c r="FL356">
        <v>10.21325</v>
      </c>
      <c r="FM356">
        <v>3151.0770000000002</v>
      </c>
      <c r="FN356">
        <v>0.86241670000000004</v>
      </c>
      <c r="FO356">
        <v>46.374110000000002</v>
      </c>
      <c r="FP356">
        <v>4.7545489999999999</v>
      </c>
      <c r="FQ356">
        <v>1483.261</v>
      </c>
      <c r="FR356">
        <v>0.85861189999999998</v>
      </c>
      <c r="FS356">
        <v>47.154789999999998</v>
      </c>
      <c r="FT356">
        <v>1.994111</v>
      </c>
      <c r="FU356">
        <v>627.49369999999999</v>
      </c>
      <c r="FV356">
        <v>0.8554271</v>
      </c>
      <c r="FW356">
        <v>48.338299999999997</v>
      </c>
      <c r="FX356">
        <v>0.77051029999999998</v>
      </c>
      <c r="FY356">
        <v>243.8767</v>
      </c>
      <c r="FZ356">
        <v>0.85277939999999997</v>
      </c>
      <c r="GA356">
        <v>48.851730000000003</v>
      </c>
      <c r="GB356">
        <v>0.28531709999999999</v>
      </c>
      <c r="GC356">
        <v>90.500919999999994</v>
      </c>
      <c r="GD356">
        <v>0.85069660000000002</v>
      </c>
      <c r="GE356">
        <v>49.194369999999999</v>
      </c>
      <c r="GF356">
        <v>0.11145389999999999</v>
      </c>
      <c r="GG356">
        <v>35.146799999999999</v>
      </c>
      <c r="GH356">
        <v>0.84904619999999997</v>
      </c>
      <c r="GI356">
        <v>48.675559999999997</v>
      </c>
      <c r="GJ356" s="1">
        <v>5.507724E-2</v>
      </c>
      <c r="GK356">
        <v>17.01211</v>
      </c>
      <c r="GL356">
        <v>0.84805540000000001</v>
      </c>
      <c r="GM356">
        <v>48.062269999999998</v>
      </c>
      <c r="GN356" s="1">
        <v>3.8822170000000003E-2</v>
      </c>
      <c r="GO356">
        <v>11.69073</v>
      </c>
      <c r="GP356">
        <v>0.84733610000000004</v>
      </c>
      <c r="GQ356">
        <v>47.181899999999999</v>
      </c>
      <c r="GR356" s="1">
        <v>3.4987539999999998E-2</v>
      </c>
      <c r="GS356">
        <v>10.493969999999999</v>
      </c>
      <c r="GT356">
        <v>0.84686260000000002</v>
      </c>
      <c r="GU356">
        <v>47.967350000000003</v>
      </c>
      <c r="GV356" s="1">
        <v>3.3787400000000002E-2</v>
      </c>
      <c r="GW356">
        <v>10.11135</v>
      </c>
      <c r="GX356">
        <v>0.84676130000000005</v>
      </c>
      <c r="GY356">
        <v>48.961970000000001</v>
      </c>
      <c r="GZ356" s="1">
        <v>3.2598259999999997E-2</v>
      </c>
      <c r="HA356">
        <v>9.7619009999999999</v>
      </c>
      <c r="HB356">
        <v>0.84671870000000005</v>
      </c>
      <c r="HC356">
        <v>50.622410000000002</v>
      </c>
      <c r="HD356" s="1">
        <v>3.0773310000000002E-2</v>
      </c>
      <c r="HE356">
        <v>9.2275310000000008</v>
      </c>
      <c r="HF356">
        <v>0.84697350000000005</v>
      </c>
      <c r="HG356">
        <v>52.074170000000002</v>
      </c>
      <c r="HH356" s="1">
        <v>2.8280759999999999E-2</v>
      </c>
      <c r="HI356">
        <v>8.4912410000000005</v>
      </c>
      <c r="HJ356">
        <v>0.84728040000000004</v>
      </c>
      <c r="HK356">
        <v>51.573279999999997</v>
      </c>
      <c r="HL356" s="1">
        <v>2.521027E-2</v>
      </c>
      <c r="HM356">
        <v>7.565105</v>
      </c>
      <c r="HN356">
        <v>0.84783039999999998</v>
      </c>
      <c r="HO356">
        <v>51.234490000000001</v>
      </c>
      <c r="HP356" s="1">
        <v>2.1769070000000001E-2</v>
      </c>
      <c r="HQ356">
        <v>6.5249059999999997</v>
      </c>
      <c r="HR356">
        <v>0.84827799999999998</v>
      </c>
      <c r="HS356">
        <v>50.530140000000003</v>
      </c>
      <c r="HT356" s="1">
        <v>1.8216179999999998E-2</v>
      </c>
      <c r="HU356">
        <v>5.4547040000000004</v>
      </c>
      <c r="HV356">
        <v>0.84889099999999995</v>
      </c>
      <c r="HW356">
        <v>49.69547</v>
      </c>
      <c r="HX356" s="1">
        <v>1.489795E-2</v>
      </c>
      <c r="HY356">
        <v>4.4582230000000003</v>
      </c>
      <c r="HZ356">
        <v>0.84943590000000002</v>
      </c>
      <c r="IA356">
        <v>50.650419999999997</v>
      </c>
      <c r="IB356" s="1">
        <v>1.2001909999999999E-2</v>
      </c>
      <c r="IC356">
        <v>3.5902799999999999</v>
      </c>
      <c r="ID356">
        <v>0.85005830000000004</v>
      </c>
      <c r="IE356">
        <v>53.33661</v>
      </c>
      <c r="IF356" s="1">
        <v>9.6989850000000002E-3</v>
      </c>
      <c r="IG356">
        <v>2.8962889999999999</v>
      </c>
      <c r="IH356">
        <v>0.85075129999999999</v>
      </c>
      <c r="II356">
        <v>56.697929999999999</v>
      </c>
      <c r="IJ356" s="1">
        <v>7.9824019999999996E-3</v>
      </c>
      <c r="IK356">
        <v>2.3795090000000001</v>
      </c>
      <c r="IL356">
        <v>0.85138930000000002</v>
      </c>
      <c r="IM356">
        <v>58.331510000000002</v>
      </c>
      <c r="IN356" s="1">
        <v>6.8033820000000002E-3</v>
      </c>
      <c r="IO356">
        <v>2.0255160000000001</v>
      </c>
      <c r="IP356">
        <v>0.85208439999999996</v>
      </c>
      <c r="IQ356">
        <v>58.596780000000003</v>
      </c>
      <c r="IR356" s="1">
        <v>5.9923600000000004E-3</v>
      </c>
      <c r="IS356">
        <v>1.7819119999999999</v>
      </c>
      <c r="IT356">
        <v>0.85283229999999999</v>
      </c>
      <c r="IU356">
        <v>58.289119999999997</v>
      </c>
      <c r="IV356" s="1">
        <v>5.4311730000000001E-3</v>
      </c>
      <c r="IW356">
        <v>1.6127659999999999</v>
      </c>
      <c r="IX356">
        <v>0.85357260000000001</v>
      </c>
      <c r="IY356">
        <v>57.569000000000003</v>
      </c>
      <c r="IZ356" s="1">
        <v>5.0218110000000002E-3</v>
      </c>
      <c r="JA356">
        <v>1.4878</v>
      </c>
      <c r="JB356">
        <v>0.85430229999999996</v>
      </c>
      <c r="JC356">
        <v>56.386940000000003</v>
      </c>
      <c r="JD356" s="1">
        <v>4.7052700000000001E-3</v>
      </c>
      <c r="JE356">
        <v>1.3913489999999999</v>
      </c>
      <c r="JF356">
        <v>0.85500039999999999</v>
      </c>
      <c r="JG356">
        <v>56.439050000000002</v>
      </c>
      <c r="JH356" s="1">
        <v>4.4451689999999997E-3</v>
      </c>
      <c r="JI356">
        <v>1.3123069999999999</v>
      </c>
      <c r="JJ356">
        <v>0.85580060000000002</v>
      </c>
      <c r="JK356">
        <v>55.432749999999999</v>
      </c>
      <c r="JL356" s="1">
        <v>4.2164330000000003E-3</v>
      </c>
      <c r="JM356">
        <v>1.2435080000000001</v>
      </c>
      <c r="JN356">
        <v>0.85651469999999996</v>
      </c>
      <c r="JO356">
        <v>53.870710000000003</v>
      </c>
      <c r="JP356" s="1">
        <v>4.0026100000000002E-3</v>
      </c>
      <c r="JQ356">
        <v>1.1819310000000001</v>
      </c>
      <c r="JR356">
        <v>0.85713969999999995</v>
      </c>
      <c r="JS356">
        <v>52.830680000000001</v>
      </c>
      <c r="JT356" s="1">
        <v>3.8065540000000002E-3</v>
      </c>
      <c r="JU356">
        <v>1.125605</v>
      </c>
      <c r="JV356">
        <v>0.85792950000000001</v>
      </c>
      <c r="JW356">
        <v>52.026040000000002</v>
      </c>
      <c r="JX356" s="1">
        <v>3.6251230000000001E-3</v>
      </c>
      <c r="JY356">
        <v>1.0731120000000001</v>
      </c>
      <c r="JZ356">
        <v>0.8585777</v>
      </c>
      <c r="KA356">
        <v>50.977229999999999</v>
      </c>
      <c r="KB356" s="1">
        <v>3.455362E-3</v>
      </c>
      <c r="KC356">
        <v>1.0239780000000001</v>
      </c>
      <c r="KD356">
        <v>0.85925229999999997</v>
      </c>
      <c r="KE356">
        <v>50.03539</v>
      </c>
      <c r="KF356" s="1">
        <v>3.2964449999999998E-3</v>
      </c>
      <c r="KG356">
        <v>0.97786729999999999</v>
      </c>
      <c r="KH356">
        <v>0.85986669999999998</v>
      </c>
      <c r="KI356">
        <v>48.608020000000003</v>
      </c>
      <c r="KJ356" s="1">
        <v>3.1466279999999998E-3</v>
      </c>
      <c r="KK356">
        <v>0.93433339999999998</v>
      </c>
      <c r="KL356">
        <v>0.86053000000000002</v>
      </c>
      <c r="KM356">
        <v>49.19068</v>
      </c>
      <c r="KN356" s="1">
        <v>3.0059829999999998E-3</v>
      </c>
      <c r="KO356">
        <v>0.89328560000000001</v>
      </c>
      <c r="KP356">
        <v>0.86111070000000001</v>
      </c>
      <c r="KQ356">
        <v>52.169420000000002</v>
      </c>
      <c r="KR356" s="1">
        <v>2.8728899999999999E-3</v>
      </c>
      <c r="KS356">
        <v>0.85454450000000004</v>
      </c>
      <c r="KT356">
        <v>0.86175250000000003</v>
      </c>
      <c r="KU356">
        <v>56.080550000000002</v>
      </c>
      <c r="KV356" s="1">
        <v>2.7477320000000001E-3</v>
      </c>
      <c r="KW356">
        <v>0.81788070000000002</v>
      </c>
      <c r="KX356">
        <v>0.86231389999999997</v>
      </c>
      <c r="KY356">
        <v>58.064860000000003</v>
      </c>
      <c r="KZ356" s="1">
        <v>2.6291349999999999E-3</v>
      </c>
      <c r="LA356">
        <v>0.783192</v>
      </c>
      <c r="LB356">
        <v>0.86280270000000003</v>
      </c>
      <c r="LC356">
        <v>57.235230000000001</v>
      </c>
      <c r="LD356" s="1">
        <v>2.5169179999999999E-3</v>
      </c>
      <c r="LE356">
        <v>0.75030609999999998</v>
      </c>
      <c r="LF356">
        <v>0.86339829999999995</v>
      </c>
      <c r="LG356">
        <v>56.330219999999997</v>
      </c>
      <c r="LH356" s="1">
        <v>2.4107170000000002E-3</v>
      </c>
      <c r="LI356">
        <v>0.71910549999999995</v>
      </c>
      <c r="LJ356">
        <v>0.86389170000000004</v>
      </c>
      <c r="LK356">
        <v>55.710720000000002</v>
      </c>
      <c r="LL356" s="1">
        <v>2.3099040000000002E-3</v>
      </c>
      <c r="LM356">
        <v>0.68948690000000001</v>
      </c>
      <c r="LN356">
        <v>0.86443999999999999</v>
      </c>
      <c r="LO356">
        <v>54.138669999999998</v>
      </c>
      <c r="LP356" s="1">
        <v>2.2145580000000002E-3</v>
      </c>
      <c r="LQ356">
        <v>0.66140849999999995</v>
      </c>
      <c r="LR356">
        <v>0.86516309999999996</v>
      </c>
      <c r="LS356">
        <v>53.343629999999997</v>
      </c>
      <c r="LT356" s="1">
        <v>2.124557E-3</v>
      </c>
      <c r="LU356">
        <v>0.63463250000000004</v>
      </c>
      <c r="LV356">
        <v>0.86605639999999995</v>
      </c>
      <c r="LW356">
        <v>53.401020000000003</v>
      </c>
      <c r="LX356" s="1">
        <v>2.0388369999999999E-3</v>
      </c>
      <c r="LY356">
        <v>0.60896070000000002</v>
      </c>
      <c r="LZ356">
        <v>0.86672320000000003</v>
      </c>
      <c r="MA356">
        <v>52.939410000000002</v>
      </c>
      <c r="MB356" s="1">
        <v>1.957238E-3</v>
      </c>
      <c r="MC356">
        <v>0.58477800000000002</v>
      </c>
      <c r="MD356">
        <v>0.86745229999999995</v>
      </c>
      <c r="ME356">
        <v>53.099379999999996</v>
      </c>
      <c r="MF356" s="1">
        <v>1.8796189999999999E-3</v>
      </c>
      <c r="MG356">
        <v>0.56170310000000001</v>
      </c>
      <c r="MH356">
        <v>0.86816950000000004</v>
      </c>
      <c r="MI356">
        <v>52.789990000000003</v>
      </c>
      <c r="MJ356" s="1">
        <v>1.8053139999999999E-3</v>
      </c>
      <c r="MK356">
        <v>0.53956539999999997</v>
      </c>
      <c r="ML356">
        <v>0.86892630000000004</v>
      </c>
      <c r="MM356">
        <v>51.243040000000001</v>
      </c>
      <c r="MN356" s="1">
        <v>1.734162E-3</v>
      </c>
      <c r="MO356">
        <v>0.51841020000000004</v>
      </c>
      <c r="MP356">
        <v>0.86965939999999997</v>
      </c>
      <c r="MQ356">
        <v>50.320869999999999</v>
      </c>
      <c r="MR356" s="1">
        <v>1.6663769999999999E-3</v>
      </c>
      <c r="MS356">
        <v>0.49826110000000001</v>
      </c>
      <c r="MT356">
        <v>0.87035050000000003</v>
      </c>
      <c r="MU356">
        <v>49.139670000000002</v>
      </c>
      <c r="MV356" s="1">
        <v>1.601622E-3</v>
      </c>
      <c r="MW356">
        <v>0.4790664</v>
      </c>
      <c r="MX356">
        <v>0.87105569999999999</v>
      </c>
      <c r="MY356">
        <v>49.06</v>
      </c>
      <c r="MZ356" s="1">
        <v>1.539894E-3</v>
      </c>
      <c r="NA356">
        <v>0.46069680000000002</v>
      </c>
      <c r="NB356">
        <v>0.87175630000000004</v>
      </c>
      <c r="NC356">
        <v>49.381749999999997</v>
      </c>
      <c r="ND356" s="1">
        <v>1.4810030000000001E-3</v>
      </c>
      <c r="NE356">
        <v>0.44318879999999999</v>
      </c>
      <c r="NF356">
        <v>0.87338700000000002</v>
      </c>
      <c r="NG356">
        <v>51.205469999999998</v>
      </c>
      <c r="NH356" s="1">
        <v>1.424299E-3</v>
      </c>
      <c r="NI356">
        <v>0.4253015</v>
      </c>
      <c r="NJ356">
        <v>0.87418910000000005</v>
      </c>
      <c r="NK356">
        <v>53.750480000000003</v>
      </c>
      <c r="NL356" s="1">
        <v>1.370277E-3</v>
      </c>
      <c r="NM356">
        <v>0.40911960000000003</v>
      </c>
      <c r="NN356">
        <v>0.87410089999999996</v>
      </c>
      <c r="NO356">
        <v>54.014899999999997</v>
      </c>
      <c r="NP356" s="1">
        <v>1.319029E-3</v>
      </c>
      <c r="NQ356">
        <v>0.39467590000000002</v>
      </c>
      <c r="NR356">
        <v>0.87483759999999999</v>
      </c>
      <c r="NS356">
        <v>52.633130000000001</v>
      </c>
      <c r="NT356" s="1">
        <v>1.2700039999999999E-3</v>
      </c>
      <c r="NU356">
        <v>0.38010369999999999</v>
      </c>
      <c r="NV356">
        <v>0.87654580000000004</v>
      </c>
      <c r="NW356">
        <v>51.783360000000002</v>
      </c>
      <c r="NX356" s="1">
        <v>1.2225319999999999E-3</v>
      </c>
      <c r="NY356">
        <v>0.36503600000000003</v>
      </c>
      <c r="NZ356">
        <v>0.87681180000000003</v>
      </c>
      <c r="OA356">
        <v>50.718249999999998</v>
      </c>
      <c r="OB356" s="1">
        <v>1.1772029999999999E-3</v>
      </c>
      <c r="OC356">
        <v>0.3517342</v>
      </c>
      <c r="OD356">
        <v>0.87762430000000002</v>
      </c>
      <c r="OE356">
        <v>50.822569999999999</v>
      </c>
      <c r="OF356" s="1">
        <v>1.135053E-3</v>
      </c>
      <c r="OG356">
        <v>0.33920869999999997</v>
      </c>
      <c r="OH356">
        <v>0.87865439999999995</v>
      </c>
      <c r="OI356">
        <v>49.404850000000003</v>
      </c>
      <c r="OJ356" s="1">
        <v>1.0935770000000001E-3</v>
      </c>
      <c r="OK356">
        <v>0.32635239999999999</v>
      </c>
    </row>
    <row r="357" spans="1:401" x14ac:dyDescent="0.35">
      <c r="A357">
        <v>363</v>
      </c>
      <c r="B357" t="s">
        <v>4</v>
      </c>
      <c r="C357" t="s">
        <v>181</v>
      </c>
      <c r="D357" t="s">
        <v>363</v>
      </c>
      <c r="E357">
        <v>626.15369999999996</v>
      </c>
      <c r="F357">
        <v>0.71823130000000002</v>
      </c>
      <c r="G357">
        <v>27.491230000000002</v>
      </c>
      <c r="H357">
        <v>0</v>
      </c>
      <c r="I357">
        <v>0</v>
      </c>
      <c r="J357">
        <v>0.7139567</v>
      </c>
      <c r="K357">
        <v>27.622599999999998</v>
      </c>
      <c r="L357">
        <v>0</v>
      </c>
      <c r="M357">
        <v>0</v>
      </c>
      <c r="N357">
        <v>0.70894159999999995</v>
      </c>
      <c r="O357">
        <v>27.160119999999999</v>
      </c>
      <c r="P357">
        <v>0</v>
      </c>
      <c r="Q357">
        <v>0</v>
      </c>
      <c r="R357">
        <v>0.70415899999999998</v>
      </c>
      <c r="S357">
        <v>27.87509</v>
      </c>
      <c r="T357">
        <v>0</v>
      </c>
      <c r="U357">
        <v>0</v>
      </c>
      <c r="V357">
        <v>0.69900390000000001</v>
      </c>
      <c r="W357">
        <v>28.417940000000002</v>
      </c>
      <c r="X357">
        <v>0</v>
      </c>
      <c r="Y357">
        <v>0</v>
      </c>
      <c r="Z357">
        <v>0.69381619999999999</v>
      </c>
      <c r="AA357">
        <v>28.442170000000001</v>
      </c>
      <c r="AB357">
        <v>0</v>
      </c>
      <c r="AC357">
        <v>0</v>
      </c>
      <c r="AD357">
        <v>0.68960529999999998</v>
      </c>
      <c r="AE357">
        <v>28.182649999999999</v>
      </c>
      <c r="AF357">
        <v>0</v>
      </c>
      <c r="AG357">
        <v>0</v>
      </c>
      <c r="AH357">
        <v>0.68560399999999999</v>
      </c>
      <c r="AI357">
        <v>27.76136</v>
      </c>
      <c r="AJ357">
        <v>0</v>
      </c>
      <c r="AK357">
        <v>0</v>
      </c>
      <c r="AL357">
        <v>0.68097850000000004</v>
      </c>
      <c r="AM357">
        <v>27.640560000000001</v>
      </c>
      <c r="AN357">
        <v>0</v>
      </c>
      <c r="AO357">
        <v>0</v>
      </c>
      <c r="AP357">
        <v>0.67676190000000003</v>
      </c>
      <c r="AQ357">
        <v>28.824770000000001</v>
      </c>
      <c r="AR357">
        <v>0</v>
      </c>
      <c r="AS357">
        <v>0</v>
      </c>
      <c r="AT357">
        <v>0.67287520000000001</v>
      </c>
      <c r="AU357">
        <v>30.559830000000002</v>
      </c>
      <c r="AV357">
        <v>0</v>
      </c>
      <c r="AW357">
        <v>0</v>
      </c>
      <c r="AX357">
        <v>0.66974299999999998</v>
      </c>
      <c r="AY357">
        <v>32.757469999999998</v>
      </c>
      <c r="AZ357">
        <v>0</v>
      </c>
      <c r="BA357">
        <v>0</v>
      </c>
      <c r="BB357">
        <v>0.66694750000000003</v>
      </c>
      <c r="BC357">
        <v>34.573410000000003</v>
      </c>
      <c r="BD357">
        <v>0</v>
      </c>
      <c r="BE357">
        <v>0</v>
      </c>
      <c r="BF357">
        <v>0.66425380000000001</v>
      </c>
      <c r="BG357">
        <v>34.886409999999998</v>
      </c>
      <c r="BH357">
        <v>0</v>
      </c>
      <c r="BI357">
        <v>0</v>
      </c>
      <c r="BJ357">
        <v>0.66131269999999998</v>
      </c>
      <c r="BK357">
        <v>34.42653</v>
      </c>
      <c r="BL357">
        <v>0</v>
      </c>
      <c r="BM357">
        <v>0</v>
      </c>
      <c r="BN357">
        <v>0.6587189</v>
      </c>
      <c r="BO357">
        <v>33.709090000000003</v>
      </c>
      <c r="BP357">
        <v>0</v>
      </c>
      <c r="BQ357">
        <v>0</v>
      </c>
      <c r="BR357">
        <v>0.65633019999999997</v>
      </c>
      <c r="BS357">
        <v>32.817459999999997</v>
      </c>
      <c r="BT357">
        <v>0</v>
      </c>
      <c r="BU357">
        <v>0</v>
      </c>
      <c r="BV357">
        <v>0.65460890000000005</v>
      </c>
      <c r="BW357">
        <v>32.947099999999999</v>
      </c>
      <c r="BX357">
        <v>0</v>
      </c>
      <c r="BY357">
        <v>0</v>
      </c>
      <c r="BZ357">
        <v>0.65354350000000005</v>
      </c>
      <c r="CA357">
        <v>33.186579999999999</v>
      </c>
      <c r="CB357">
        <v>0</v>
      </c>
      <c r="CC357">
        <v>0</v>
      </c>
      <c r="CD357">
        <v>0.65327599999999997</v>
      </c>
      <c r="CE357">
        <v>33.59395</v>
      </c>
      <c r="CF357" s="1">
        <v>2.1174700000000001E-30</v>
      </c>
      <c r="CG357" s="1">
        <v>4.4948399999999997E-28</v>
      </c>
      <c r="CH357">
        <v>0.65379120000000002</v>
      </c>
      <c r="CI357">
        <v>34.041170000000001</v>
      </c>
      <c r="CJ357" s="1">
        <v>2.1580110000000002E-25</v>
      </c>
      <c r="CK357" s="1">
        <v>5.2503190000000003E-23</v>
      </c>
      <c r="CL357">
        <v>0.65497419999999995</v>
      </c>
      <c r="CM357">
        <v>33.555860000000003</v>
      </c>
      <c r="CN357" s="1">
        <v>2.332942E-18</v>
      </c>
      <c r="CO357" s="1">
        <v>4.6689150000000001E-16</v>
      </c>
      <c r="CP357">
        <v>0.65676369999999995</v>
      </c>
      <c r="CQ357">
        <v>33.000990000000002</v>
      </c>
      <c r="CR357" s="1">
        <v>2.590399E-14</v>
      </c>
      <c r="CS357" s="1">
        <v>5.3879699999999997E-12</v>
      </c>
      <c r="CT357">
        <v>0.65734820000000005</v>
      </c>
      <c r="CU357">
        <v>32.06964</v>
      </c>
      <c r="CV357" s="1">
        <v>2.926025E-11</v>
      </c>
      <c r="CW357" s="1">
        <v>6.2524209999999997E-9</v>
      </c>
      <c r="CX357">
        <v>0.65978899999999996</v>
      </c>
      <c r="CY357">
        <v>31.26831</v>
      </c>
      <c r="CZ357" s="1">
        <v>8.7135529999999993E-9</v>
      </c>
      <c r="DA357" s="1">
        <v>1.8995030000000001E-6</v>
      </c>
      <c r="DB357">
        <v>0.66251070000000001</v>
      </c>
      <c r="DC357">
        <v>31.87304</v>
      </c>
      <c r="DD357" s="1">
        <v>9.6414189999999996E-7</v>
      </c>
      <c r="DE357" s="1">
        <v>2.13248E-4</v>
      </c>
      <c r="DF357">
        <v>0.66535339999999998</v>
      </c>
      <c r="DG357">
        <v>33.767119999999998</v>
      </c>
      <c r="DH357" s="1">
        <v>4.8931970000000003E-5</v>
      </c>
      <c r="DI357" s="1">
        <v>1.094147E-2</v>
      </c>
      <c r="DJ357">
        <v>0.66748770000000002</v>
      </c>
      <c r="DK357">
        <v>37.693989999999999</v>
      </c>
      <c r="DL357" s="1">
        <v>1.290516E-3</v>
      </c>
      <c r="DM357">
        <v>0.29152119999999998</v>
      </c>
      <c r="DN357">
        <v>0.66872469999999995</v>
      </c>
      <c r="DO357">
        <v>42.219900000000003</v>
      </c>
      <c r="DP357" s="1">
        <v>1.941352E-2</v>
      </c>
      <c r="DQ357">
        <v>4.4310770000000002</v>
      </c>
      <c r="DR357">
        <v>0.66931160000000001</v>
      </c>
      <c r="DS357">
        <v>43.62865</v>
      </c>
      <c r="DT357">
        <v>0.17892939999999999</v>
      </c>
      <c r="DU357">
        <v>41.24344</v>
      </c>
      <c r="DV357">
        <v>0.66961809999999999</v>
      </c>
      <c r="DW357">
        <v>43.563780000000001</v>
      </c>
      <c r="DX357">
        <v>1.0698620000000001</v>
      </c>
      <c r="DY357">
        <v>248.88890000000001</v>
      </c>
      <c r="DZ357">
        <v>0.66940770000000005</v>
      </c>
      <c r="EA357">
        <v>43.37782</v>
      </c>
      <c r="EB357">
        <v>4.3559910000000004</v>
      </c>
      <c r="EC357">
        <v>1021.938</v>
      </c>
      <c r="ED357">
        <v>0.66892580000000001</v>
      </c>
      <c r="EE357">
        <v>42.307319999999997</v>
      </c>
      <c r="EF357">
        <v>12.587109999999999</v>
      </c>
      <c r="EG357">
        <v>2975.681</v>
      </c>
      <c r="EH357">
        <v>0.66798349999999995</v>
      </c>
      <c r="EI357">
        <v>41.740119999999997</v>
      </c>
      <c r="EJ357">
        <v>26.763339999999999</v>
      </c>
      <c r="EK357">
        <v>6373.0020000000004</v>
      </c>
      <c r="EL357">
        <v>0.66667670000000001</v>
      </c>
      <c r="EM357">
        <v>42.254770000000001</v>
      </c>
      <c r="EN357">
        <v>43.265839999999997</v>
      </c>
      <c r="EO357">
        <v>10372.35</v>
      </c>
      <c r="EP357">
        <v>0.66509879999999999</v>
      </c>
      <c r="EQ357">
        <v>44.674439999999997</v>
      </c>
      <c r="ER357">
        <v>54.740969999999997</v>
      </c>
      <c r="ES357">
        <v>13211.23</v>
      </c>
      <c r="ET357">
        <v>0.66295400000000004</v>
      </c>
      <c r="EU357">
        <v>47.262050000000002</v>
      </c>
      <c r="EV357">
        <v>55.62856</v>
      </c>
      <c r="EW357">
        <v>13517.06</v>
      </c>
      <c r="EX357">
        <v>0.66083860000000005</v>
      </c>
      <c r="EY357">
        <v>47.294699999999999</v>
      </c>
      <c r="EZ357">
        <v>46.914459999999998</v>
      </c>
      <c r="FA357">
        <v>11407.28</v>
      </c>
      <c r="FB357">
        <v>0.65878479999999995</v>
      </c>
      <c r="FC357">
        <v>46.72025</v>
      </c>
      <c r="FD357">
        <v>33.010240000000003</v>
      </c>
      <c r="FE357">
        <v>8103.7979999999998</v>
      </c>
      <c r="FF357">
        <v>0.65661829999999999</v>
      </c>
      <c r="FG357">
        <v>46.134889999999999</v>
      </c>
      <c r="FH357">
        <v>19.984089999999998</v>
      </c>
      <c r="FI357">
        <v>4951.3370000000004</v>
      </c>
      <c r="FJ357">
        <v>0.65485009999999999</v>
      </c>
      <c r="FK357">
        <v>45.254170000000002</v>
      </c>
      <c r="FL357">
        <v>10.57558</v>
      </c>
      <c r="FM357">
        <v>2640.7979999999998</v>
      </c>
      <c r="FN357">
        <v>0.65339579999999997</v>
      </c>
      <c r="FO357">
        <v>45.694989999999997</v>
      </c>
      <c r="FP357">
        <v>4.967079</v>
      </c>
      <c r="FQ357">
        <v>1248.287</v>
      </c>
      <c r="FR357">
        <v>0.65214220000000001</v>
      </c>
      <c r="FS357">
        <v>46.454169999999998</v>
      </c>
      <c r="FT357">
        <v>2.0959150000000002</v>
      </c>
      <c r="FU357">
        <v>527.37339999999995</v>
      </c>
      <c r="FV357">
        <v>0.65121119999999999</v>
      </c>
      <c r="FW357">
        <v>47.548769999999998</v>
      </c>
      <c r="FX357">
        <v>0.81310689999999997</v>
      </c>
      <c r="FY357">
        <v>204.4796</v>
      </c>
      <c r="FZ357">
        <v>0.65055390000000002</v>
      </c>
      <c r="GA357">
        <v>47.919069999999998</v>
      </c>
      <c r="GB357">
        <v>0.30134169999999999</v>
      </c>
      <c r="GC357">
        <v>75.705380000000005</v>
      </c>
      <c r="GD357">
        <v>0.65016350000000001</v>
      </c>
      <c r="GE357">
        <v>48.140090000000001</v>
      </c>
      <c r="GF357">
        <v>0.1169024</v>
      </c>
      <c r="GG357">
        <v>29.334949999999999</v>
      </c>
      <c r="GH357">
        <v>0.64989710000000001</v>
      </c>
      <c r="GI357">
        <v>47.563299999999998</v>
      </c>
      <c r="GJ357" s="1">
        <v>5.6531539999999998E-2</v>
      </c>
      <c r="GK357">
        <v>14.00596</v>
      </c>
      <c r="GL357">
        <v>0.6501787</v>
      </c>
      <c r="GM357">
        <v>46.93112</v>
      </c>
      <c r="GN357" s="1">
        <v>3.884261E-2</v>
      </c>
      <c r="GO357">
        <v>9.4147859999999994</v>
      </c>
      <c r="GP357">
        <v>0.65051360000000003</v>
      </c>
      <c r="GQ357">
        <v>46.071309999999997</v>
      </c>
      <c r="GR357" s="1">
        <v>3.4121869999999999E-2</v>
      </c>
      <c r="GS357">
        <v>8.2546549999999996</v>
      </c>
      <c r="GT357">
        <v>0.65095150000000002</v>
      </c>
      <c r="GU357">
        <v>46.930950000000003</v>
      </c>
      <c r="GV357" s="1">
        <v>3.2848290000000002E-2</v>
      </c>
      <c r="GW357">
        <v>7.9243199999999998</v>
      </c>
      <c r="GX357">
        <v>0.65160410000000002</v>
      </c>
      <c r="GY357">
        <v>48.06673</v>
      </c>
      <c r="GZ357" s="1">
        <v>3.1751660000000001E-2</v>
      </c>
      <c r="HA357">
        <v>7.6512549999999999</v>
      </c>
      <c r="HB357">
        <v>0.65214099999999997</v>
      </c>
      <c r="HC357">
        <v>49.820459999999997</v>
      </c>
      <c r="HD357" s="1">
        <v>3.0064839999999999E-2</v>
      </c>
      <c r="HE357">
        <v>7.2410269999999999</v>
      </c>
      <c r="HF357">
        <v>0.6529779</v>
      </c>
      <c r="HG357">
        <v>51.34648</v>
      </c>
      <c r="HH357" s="1">
        <v>2.7726569999999999E-2</v>
      </c>
      <c r="HI357">
        <v>6.6731509999999998</v>
      </c>
      <c r="HJ357">
        <v>0.65375139999999998</v>
      </c>
      <c r="HK357">
        <v>50.813569999999999</v>
      </c>
      <c r="HL357" s="1">
        <v>2.488367E-2</v>
      </c>
      <c r="HM357">
        <v>5.9726929999999996</v>
      </c>
      <c r="HN357">
        <v>0.65474220000000005</v>
      </c>
      <c r="HO357">
        <v>50.380130000000001</v>
      </c>
      <c r="HP357" s="1">
        <v>2.1637239999999999E-2</v>
      </c>
      <c r="HQ357">
        <v>5.1770300000000002</v>
      </c>
      <c r="HR357">
        <v>0.65559239999999996</v>
      </c>
      <c r="HS357">
        <v>49.670780000000001</v>
      </c>
      <c r="HT357" s="1">
        <v>1.821687E-2</v>
      </c>
      <c r="HU357">
        <v>4.3475840000000003</v>
      </c>
      <c r="HV357">
        <v>0.65662430000000005</v>
      </c>
      <c r="HW357">
        <v>48.834969999999998</v>
      </c>
      <c r="HX357" s="1">
        <v>1.4906569999999999E-2</v>
      </c>
      <c r="HY357">
        <v>3.555221</v>
      </c>
      <c r="HZ357">
        <v>0.65746300000000002</v>
      </c>
      <c r="IA357">
        <v>49.847709999999999</v>
      </c>
      <c r="IB357">
        <v>1.201616E-2</v>
      </c>
      <c r="IC357">
        <v>2.8626969999999998</v>
      </c>
      <c r="ID357">
        <v>0.65841079999999996</v>
      </c>
      <c r="IE357">
        <v>52.756729999999997</v>
      </c>
      <c r="IF357" s="1">
        <v>9.7048210000000006E-3</v>
      </c>
      <c r="IG357">
        <v>2.3067510000000002</v>
      </c>
      <c r="IH357">
        <v>0.65944190000000003</v>
      </c>
      <c r="II357">
        <v>56.320189999999997</v>
      </c>
      <c r="IJ357" s="1">
        <v>7.9745779999999995E-3</v>
      </c>
      <c r="IK357">
        <v>1.89079</v>
      </c>
      <c r="IL357">
        <v>0.66041249999999996</v>
      </c>
      <c r="IM357">
        <v>57.917870000000001</v>
      </c>
      <c r="IN357" s="1">
        <v>6.7554370000000004E-3</v>
      </c>
      <c r="IO357">
        <v>1.5994649999999999</v>
      </c>
      <c r="IP357">
        <v>0.66145339999999997</v>
      </c>
      <c r="IQ357">
        <v>58.067410000000002</v>
      </c>
      <c r="IR357" s="1">
        <v>5.9144000000000002E-3</v>
      </c>
      <c r="IS357">
        <v>1.398765</v>
      </c>
      <c r="IT357">
        <v>0.66256110000000001</v>
      </c>
      <c r="IU357">
        <v>57.665489999999998</v>
      </c>
      <c r="IV357" s="1">
        <v>5.3366860000000002E-3</v>
      </c>
      <c r="IW357">
        <v>1.2601450000000001</v>
      </c>
      <c r="IX357">
        <v>0.66362949999999998</v>
      </c>
      <c r="IY357">
        <v>56.894590000000001</v>
      </c>
      <c r="IZ357" s="1">
        <v>4.9270249999999998E-3</v>
      </c>
      <c r="JA357">
        <v>1.16015</v>
      </c>
      <c r="JB357">
        <v>0.66472350000000002</v>
      </c>
      <c r="JC357">
        <v>55.68441</v>
      </c>
      <c r="JD357" s="1">
        <v>4.6123830000000003E-3</v>
      </c>
      <c r="JE357">
        <v>1.083383</v>
      </c>
      <c r="JF357">
        <v>0.66573789999999999</v>
      </c>
      <c r="JG357">
        <v>55.760590000000001</v>
      </c>
      <c r="JH357" s="1">
        <v>4.3559890000000002E-3</v>
      </c>
      <c r="JI357">
        <v>1.0207839999999999</v>
      </c>
      <c r="JJ357">
        <v>0.66693769999999997</v>
      </c>
      <c r="JK357">
        <v>54.80471</v>
      </c>
      <c r="JL357" s="1">
        <v>4.1313540000000003E-3</v>
      </c>
      <c r="JM357">
        <v>0.96625039999999995</v>
      </c>
      <c r="JN357">
        <v>0.66800789999999999</v>
      </c>
      <c r="JO357">
        <v>53.03989</v>
      </c>
      <c r="JP357" s="1">
        <v>3.9222160000000001E-3</v>
      </c>
      <c r="JQ357">
        <v>0.9175683</v>
      </c>
      <c r="JR357">
        <v>0.66891400000000001</v>
      </c>
      <c r="JS357">
        <v>51.87144</v>
      </c>
      <c r="JT357" s="1">
        <v>3.7304310000000002E-3</v>
      </c>
      <c r="JU357">
        <v>0.87326349999999997</v>
      </c>
      <c r="JV357">
        <v>0.67007740000000005</v>
      </c>
      <c r="JW357">
        <v>51.010159999999999</v>
      </c>
      <c r="JX357" s="1">
        <v>3.5536859999999999E-3</v>
      </c>
      <c r="JY357">
        <v>0.83189559999999996</v>
      </c>
      <c r="JZ357">
        <v>0.67108860000000004</v>
      </c>
      <c r="KA357">
        <v>49.909199999999998</v>
      </c>
      <c r="KB357" s="1">
        <v>3.3880220000000001E-3</v>
      </c>
      <c r="KC357">
        <v>0.79320710000000005</v>
      </c>
      <c r="KD357">
        <v>0.67209359999999996</v>
      </c>
      <c r="KE357">
        <v>48.971220000000002</v>
      </c>
      <c r="KF357" s="1">
        <v>3.233129E-3</v>
      </c>
      <c r="KG357">
        <v>0.75700369999999995</v>
      </c>
      <c r="KH357">
        <v>0.67301909999999998</v>
      </c>
      <c r="KI357">
        <v>47.599110000000003</v>
      </c>
      <c r="KJ357" s="1">
        <v>3.0868470000000002E-3</v>
      </c>
      <c r="KK357">
        <v>0.72277239999999998</v>
      </c>
      <c r="KL357">
        <v>0.67402289999999998</v>
      </c>
      <c r="KM357">
        <v>48.279420000000002</v>
      </c>
      <c r="KN357" s="1">
        <v>2.9496510000000002E-3</v>
      </c>
      <c r="KO357">
        <v>0.69050849999999997</v>
      </c>
      <c r="KP357">
        <v>0.67486670000000004</v>
      </c>
      <c r="KQ357">
        <v>51.532510000000002</v>
      </c>
      <c r="KR357" s="1">
        <v>2.8197360000000002E-3</v>
      </c>
      <c r="KS357">
        <v>0.66012170000000003</v>
      </c>
      <c r="KT357">
        <v>0.6758632</v>
      </c>
      <c r="KU357">
        <v>55.792099999999998</v>
      </c>
      <c r="KV357" s="1">
        <v>2.697634E-3</v>
      </c>
      <c r="KW357">
        <v>0.63131519999999997</v>
      </c>
      <c r="KX357">
        <v>0.67672109999999996</v>
      </c>
      <c r="KY357">
        <v>57.883499999999998</v>
      </c>
      <c r="KZ357" s="1">
        <v>2.5818220000000001E-3</v>
      </c>
      <c r="LA357">
        <v>0.60407279999999997</v>
      </c>
      <c r="LB357">
        <v>0.67746010000000001</v>
      </c>
      <c r="LC357">
        <v>56.913139999999999</v>
      </c>
      <c r="LD357" s="1">
        <v>2.4720480000000001E-3</v>
      </c>
      <c r="LE357">
        <v>0.5783623</v>
      </c>
      <c r="LF357">
        <v>0.67838869999999996</v>
      </c>
      <c r="LG357">
        <v>55.885820000000002</v>
      </c>
      <c r="LH357" s="1">
        <v>2.3684880000000002E-3</v>
      </c>
      <c r="LI357">
        <v>0.5538904</v>
      </c>
      <c r="LJ357">
        <v>0.6791142</v>
      </c>
      <c r="LK357">
        <v>55.269500000000001</v>
      </c>
      <c r="LL357" s="1">
        <v>2.2698499999999999E-3</v>
      </c>
      <c r="LM357">
        <v>0.53076920000000005</v>
      </c>
      <c r="LN357">
        <v>0.67994049999999995</v>
      </c>
      <c r="LO357">
        <v>53.701880000000003</v>
      </c>
      <c r="LP357" s="1">
        <v>2.176735E-3</v>
      </c>
      <c r="LQ357">
        <v>0.50878570000000001</v>
      </c>
      <c r="LR357">
        <v>0.68101889999999998</v>
      </c>
      <c r="LS357">
        <v>52.906880000000001</v>
      </c>
      <c r="LT357" s="1">
        <v>2.0886350000000001E-3</v>
      </c>
      <c r="LU357">
        <v>0.48787209999999998</v>
      </c>
      <c r="LV357">
        <v>0.68239229999999995</v>
      </c>
      <c r="LW357">
        <v>53.076419999999999</v>
      </c>
      <c r="LX357" s="1">
        <v>2.004966E-3</v>
      </c>
      <c r="LY357">
        <v>0.468026</v>
      </c>
      <c r="LZ357">
        <v>0.68327400000000005</v>
      </c>
      <c r="MA357">
        <v>52.566310000000001</v>
      </c>
      <c r="MB357" s="1">
        <v>1.9250739999999999E-3</v>
      </c>
      <c r="MC357">
        <v>0.44950440000000003</v>
      </c>
      <c r="MD357">
        <v>0.68434720000000004</v>
      </c>
      <c r="ME357">
        <v>52.54468</v>
      </c>
      <c r="MF357" s="1">
        <v>1.849262E-3</v>
      </c>
      <c r="MG357">
        <v>0.43176360000000003</v>
      </c>
      <c r="MH357">
        <v>0.685473</v>
      </c>
      <c r="MI357">
        <v>52.151800000000001</v>
      </c>
      <c r="MJ357" s="1">
        <v>1.776466E-3</v>
      </c>
      <c r="MK357">
        <v>0.41465560000000001</v>
      </c>
      <c r="ML357">
        <v>0.68664499999999995</v>
      </c>
      <c r="MM357">
        <v>50.512009999999997</v>
      </c>
      <c r="MN357" s="1">
        <v>1.7067230000000001E-3</v>
      </c>
      <c r="MO357">
        <v>0.39826149999999999</v>
      </c>
      <c r="MP357">
        <v>0.6878244</v>
      </c>
      <c r="MQ357">
        <v>49.567639999999997</v>
      </c>
      <c r="MR357" s="1">
        <v>1.640316E-3</v>
      </c>
      <c r="MS357">
        <v>0.38268370000000002</v>
      </c>
      <c r="MT357">
        <v>0.68889319999999998</v>
      </c>
      <c r="MU357">
        <v>48.450060000000001</v>
      </c>
      <c r="MV357" s="1">
        <v>1.57682E-3</v>
      </c>
      <c r="MW357">
        <v>0.3678478</v>
      </c>
      <c r="MX357">
        <v>0.68999759999999999</v>
      </c>
      <c r="MY357">
        <v>48.4711</v>
      </c>
      <c r="MZ357" s="1">
        <v>1.5163290000000001E-3</v>
      </c>
      <c r="NA357">
        <v>0.35365960000000002</v>
      </c>
      <c r="NB357">
        <v>0.6910541</v>
      </c>
      <c r="NC357">
        <v>48.903239999999997</v>
      </c>
      <c r="ND357" s="1">
        <v>1.4585939999999999E-3</v>
      </c>
      <c r="NE357">
        <v>0.34015010000000001</v>
      </c>
      <c r="NF357">
        <v>0.69437450000000001</v>
      </c>
      <c r="NG357">
        <v>50.708350000000003</v>
      </c>
      <c r="NH357" s="1">
        <v>1.4028319999999999E-3</v>
      </c>
      <c r="NI357">
        <v>0.32558680000000001</v>
      </c>
      <c r="NJ357">
        <v>0.6957487</v>
      </c>
      <c r="NK357">
        <v>53.333260000000003</v>
      </c>
      <c r="NL357" s="1">
        <v>1.3497579999999999E-3</v>
      </c>
      <c r="NM357">
        <v>0.31303009999999998</v>
      </c>
      <c r="NN357">
        <v>0.69487270000000001</v>
      </c>
      <c r="NO357">
        <v>53.65137</v>
      </c>
      <c r="NP357" s="1">
        <v>1.2995249999999999E-3</v>
      </c>
      <c r="NQ357">
        <v>0.3025446</v>
      </c>
      <c r="NR357">
        <v>0.69601080000000004</v>
      </c>
      <c r="NS357">
        <v>52.132579999999997</v>
      </c>
      <c r="NT357" s="1">
        <v>1.2517850000000001E-3</v>
      </c>
      <c r="NU357">
        <v>0.2913772</v>
      </c>
      <c r="NV357">
        <v>0.69934929999999995</v>
      </c>
      <c r="NW357">
        <v>51.194569999999999</v>
      </c>
      <c r="NX357" s="1">
        <v>1.2050299999999999E-3</v>
      </c>
      <c r="NY357">
        <v>0.279142</v>
      </c>
      <c r="NZ357">
        <v>0.69949439999999996</v>
      </c>
      <c r="OA357">
        <v>50.21322</v>
      </c>
      <c r="OB357" s="1">
        <v>1.160037E-3</v>
      </c>
      <c r="OC357">
        <v>0.26909070000000002</v>
      </c>
      <c r="OD357">
        <v>0.70058580000000004</v>
      </c>
      <c r="OE357">
        <v>50.488160000000001</v>
      </c>
      <c r="OF357" s="1">
        <v>1.119559E-3</v>
      </c>
      <c r="OG357">
        <v>0.25968029999999998</v>
      </c>
      <c r="OH357">
        <v>0.70278430000000003</v>
      </c>
      <c r="OI357">
        <v>49.107550000000003</v>
      </c>
      <c r="OJ357" s="1">
        <v>1.078631E-3</v>
      </c>
      <c r="OK357">
        <v>0.2494421</v>
      </c>
    </row>
    <row r="358" spans="1:401" x14ac:dyDescent="0.35">
      <c r="A358">
        <v>367</v>
      </c>
      <c r="B358" t="s">
        <v>4</v>
      </c>
      <c r="C358" t="s">
        <v>364</v>
      </c>
      <c r="D358" t="s">
        <v>365</v>
      </c>
      <c r="E358">
        <v>391.66800000000001</v>
      </c>
      <c r="F358">
        <v>0.66186829999999996</v>
      </c>
      <c r="G358">
        <v>26.79533</v>
      </c>
      <c r="H358">
        <v>0</v>
      </c>
      <c r="I358">
        <v>0</v>
      </c>
      <c r="J358">
        <v>0.65643810000000002</v>
      </c>
      <c r="K358">
        <v>26.58925</v>
      </c>
      <c r="L358">
        <v>0</v>
      </c>
      <c r="M358">
        <v>0</v>
      </c>
      <c r="N358">
        <v>0.65074480000000001</v>
      </c>
      <c r="O358">
        <v>25.84873</v>
      </c>
      <c r="P358">
        <v>0</v>
      </c>
      <c r="Q358">
        <v>0</v>
      </c>
      <c r="R358">
        <v>0.64547200000000005</v>
      </c>
      <c r="S358">
        <v>26.3094</v>
      </c>
      <c r="T358">
        <v>0</v>
      </c>
      <c r="U358">
        <v>0</v>
      </c>
      <c r="V358">
        <v>0.64024139999999996</v>
      </c>
      <c r="W358">
        <v>26.970890000000001</v>
      </c>
      <c r="X358">
        <v>0</v>
      </c>
      <c r="Y358">
        <v>0</v>
      </c>
      <c r="Z358">
        <v>0.63532049999999995</v>
      </c>
      <c r="AA358">
        <v>27.185490000000001</v>
      </c>
      <c r="AB358">
        <v>0</v>
      </c>
      <c r="AC358">
        <v>0</v>
      </c>
      <c r="AD358">
        <v>0.63150580000000001</v>
      </c>
      <c r="AE358">
        <v>26.918600000000001</v>
      </c>
      <c r="AF358">
        <v>0</v>
      </c>
      <c r="AG358">
        <v>0</v>
      </c>
      <c r="AH358">
        <v>0.62787800000000005</v>
      </c>
      <c r="AI358">
        <v>26.353809999999999</v>
      </c>
      <c r="AJ358">
        <v>0</v>
      </c>
      <c r="AK358">
        <v>0</v>
      </c>
      <c r="AL358">
        <v>0.62429449999999997</v>
      </c>
      <c r="AM358">
        <v>25.92</v>
      </c>
      <c r="AN358">
        <v>0</v>
      </c>
      <c r="AO358">
        <v>0</v>
      </c>
      <c r="AP358">
        <v>0.62034120000000004</v>
      </c>
      <c r="AQ358">
        <v>26.863289999999999</v>
      </c>
      <c r="AR358">
        <v>0</v>
      </c>
      <c r="AS358">
        <v>0</v>
      </c>
      <c r="AT358">
        <v>0.61638700000000002</v>
      </c>
      <c r="AU358">
        <v>28.67924</v>
      </c>
      <c r="AV358">
        <v>0</v>
      </c>
      <c r="AW358">
        <v>0</v>
      </c>
      <c r="AX358">
        <v>0.61189680000000002</v>
      </c>
      <c r="AY358">
        <v>31.188279999999999</v>
      </c>
      <c r="AZ358">
        <v>0</v>
      </c>
      <c r="BA358">
        <v>0</v>
      </c>
      <c r="BB358">
        <v>0.6073906</v>
      </c>
      <c r="BC358">
        <v>33.492959999999997</v>
      </c>
      <c r="BD358">
        <v>0</v>
      </c>
      <c r="BE358">
        <v>0</v>
      </c>
      <c r="BF358">
        <v>0.60267649999999995</v>
      </c>
      <c r="BG358">
        <v>34.181609999999999</v>
      </c>
      <c r="BH358">
        <v>0</v>
      </c>
      <c r="BI358">
        <v>0</v>
      </c>
      <c r="BJ358">
        <v>0.59853239999999996</v>
      </c>
      <c r="BK358">
        <v>33.647550000000003</v>
      </c>
      <c r="BL358">
        <v>0</v>
      </c>
      <c r="BM358">
        <v>0</v>
      </c>
      <c r="BN358">
        <v>0.59430280000000002</v>
      </c>
      <c r="BO358">
        <v>32.564480000000003</v>
      </c>
      <c r="BP358">
        <v>0</v>
      </c>
      <c r="BQ358">
        <v>0</v>
      </c>
      <c r="BR358">
        <v>0.59043089999999998</v>
      </c>
      <c r="BS358">
        <v>31.009779999999999</v>
      </c>
      <c r="BT358">
        <v>0</v>
      </c>
      <c r="BU358">
        <v>0</v>
      </c>
      <c r="BV358">
        <v>0.58626739999999999</v>
      </c>
      <c r="BW358">
        <v>30.347799999999999</v>
      </c>
      <c r="BX358">
        <v>0</v>
      </c>
      <c r="BY358">
        <v>0</v>
      </c>
      <c r="BZ358">
        <v>0.58197960000000004</v>
      </c>
      <c r="CA358">
        <v>30.12332</v>
      </c>
      <c r="CB358">
        <v>0</v>
      </c>
      <c r="CC358">
        <v>0</v>
      </c>
      <c r="CD358">
        <v>0.57733369999999995</v>
      </c>
      <c r="CE358">
        <v>30.155660000000001</v>
      </c>
      <c r="CF358" s="1">
        <v>5.5972859999999999E-31</v>
      </c>
      <c r="CG358" s="1">
        <v>1.034486E-28</v>
      </c>
      <c r="CH358">
        <v>0.57254170000000004</v>
      </c>
      <c r="CI358">
        <v>30.731829999999999</v>
      </c>
      <c r="CJ358" s="1">
        <v>1.1942940000000001E-25</v>
      </c>
      <c r="CK358" s="1">
        <v>2.1058790000000001E-23</v>
      </c>
      <c r="CL358">
        <v>0.56780900000000001</v>
      </c>
      <c r="CM358">
        <v>30.393640000000001</v>
      </c>
      <c r="CN358" s="1">
        <v>1.094856E-18</v>
      </c>
      <c r="CO358" s="1">
        <v>1.7147239999999999E-16</v>
      </c>
      <c r="CP358">
        <v>0.56309050000000005</v>
      </c>
      <c r="CQ358">
        <v>29.90324</v>
      </c>
      <c r="CR358" s="1">
        <v>1.458126E-14</v>
      </c>
      <c r="CS358" s="1">
        <v>2.3251679999999999E-12</v>
      </c>
      <c r="CT358">
        <v>0.55988380000000004</v>
      </c>
      <c r="CU358">
        <v>28.969069999999999</v>
      </c>
      <c r="CV358" s="1">
        <v>1.800257E-11</v>
      </c>
      <c r="CW358" s="1">
        <v>2.927457E-9</v>
      </c>
      <c r="CX358">
        <v>0.55495720000000004</v>
      </c>
      <c r="CY358">
        <v>28.044820000000001</v>
      </c>
      <c r="CZ358" s="1">
        <v>5.7394949999999999E-9</v>
      </c>
      <c r="DA358" s="1">
        <v>9.5044250000000005E-7</v>
      </c>
      <c r="DB358">
        <v>0.55110320000000002</v>
      </c>
      <c r="DC358">
        <v>28.529900000000001</v>
      </c>
      <c r="DD358" s="1">
        <v>6.7082829999999995E-7</v>
      </c>
      <c r="DE358" s="1">
        <v>1.126696E-4</v>
      </c>
      <c r="DF358">
        <v>0.5479096</v>
      </c>
      <c r="DG358">
        <v>30.581379999999999</v>
      </c>
      <c r="DH358" s="1">
        <v>3.5671579999999998E-5</v>
      </c>
      <c r="DI358" s="1">
        <v>6.060457E-3</v>
      </c>
      <c r="DJ358">
        <v>0.5445065</v>
      </c>
      <c r="DK358">
        <v>34.95149</v>
      </c>
      <c r="DL358" s="1">
        <v>9.8040080000000003E-4</v>
      </c>
      <c r="DM358">
        <v>0.16844339999999999</v>
      </c>
      <c r="DN358">
        <v>0.54129799999999995</v>
      </c>
      <c r="DO358">
        <v>40.34111</v>
      </c>
      <c r="DP358" s="1">
        <v>1.53061E-2</v>
      </c>
      <c r="DQ358">
        <v>2.6589689999999999</v>
      </c>
      <c r="DR358">
        <v>0.53808440000000002</v>
      </c>
      <c r="DS358">
        <v>42.538780000000003</v>
      </c>
      <c r="DT358">
        <v>0.1459626</v>
      </c>
      <c r="DU358">
        <v>25.621670000000002</v>
      </c>
      <c r="DV358">
        <v>0.53462889999999996</v>
      </c>
      <c r="DW358">
        <v>42.325069999999997</v>
      </c>
      <c r="DX358">
        <v>0.90094300000000005</v>
      </c>
      <c r="DY358">
        <v>159.7542</v>
      </c>
      <c r="DZ358">
        <v>0.53137959999999995</v>
      </c>
      <c r="EA358">
        <v>41.656190000000002</v>
      </c>
      <c r="EB358">
        <v>3.779684</v>
      </c>
      <c r="EC358">
        <v>676.05179999999996</v>
      </c>
      <c r="ED358">
        <v>0.52785530000000003</v>
      </c>
      <c r="EE358">
        <v>40.086779999999997</v>
      </c>
      <c r="EF358">
        <v>11.2354</v>
      </c>
      <c r="EG358">
        <v>2026.4069999999999</v>
      </c>
      <c r="EH358">
        <v>0.52419660000000001</v>
      </c>
      <c r="EI358">
        <v>38.801470000000002</v>
      </c>
      <c r="EJ358">
        <v>24.537120000000002</v>
      </c>
      <c r="EK358">
        <v>4460.4790000000003</v>
      </c>
      <c r="EL358">
        <v>0.52034559999999996</v>
      </c>
      <c r="EM358">
        <v>38.546619999999997</v>
      </c>
      <c r="EN358">
        <v>40.697560000000003</v>
      </c>
      <c r="EO358">
        <v>7452.942</v>
      </c>
      <c r="EP358">
        <v>0.51620109999999997</v>
      </c>
      <c r="EQ358">
        <v>40.754240000000003</v>
      </c>
      <c r="ER358">
        <v>52.774529999999999</v>
      </c>
      <c r="ES358">
        <v>9738.4879999999994</v>
      </c>
      <c r="ET358">
        <v>0.51217630000000003</v>
      </c>
      <c r="EU358">
        <v>43.798850000000002</v>
      </c>
      <c r="EV358">
        <v>54.702370000000002</v>
      </c>
      <c r="EW358">
        <v>10147.32</v>
      </c>
      <c r="EX358">
        <v>0.50792139999999997</v>
      </c>
      <c r="EY358">
        <v>44.402679999999997</v>
      </c>
      <c r="EZ358">
        <v>47.134279999999997</v>
      </c>
      <c r="FA358">
        <v>8796.3340000000007</v>
      </c>
      <c r="FB358">
        <v>0.50363139999999995</v>
      </c>
      <c r="FC358">
        <v>43.659610000000001</v>
      </c>
      <c r="FD358">
        <v>34.050220000000003</v>
      </c>
      <c r="FE358">
        <v>6406.3</v>
      </c>
      <c r="FF358">
        <v>0.49969079999999999</v>
      </c>
      <c r="FG358">
        <v>42.779620000000001</v>
      </c>
      <c r="FH358">
        <v>21.1493</v>
      </c>
      <c r="FI358">
        <v>4005.9389999999999</v>
      </c>
      <c r="FJ358">
        <v>0.49586429999999998</v>
      </c>
      <c r="FK358">
        <v>41.550930000000001</v>
      </c>
      <c r="FL358">
        <v>11.47814</v>
      </c>
      <c r="FM358">
        <v>2185.69</v>
      </c>
      <c r="FN358">
        <v>0.4922069</v>
      </c>
      <c r="FO358">
        <v>41.517200000000003</v>
      </c>
      <c r="FP358">
        <v>5.5031160000000003</v>
      </c>
      <c r="FQ358">
        <v>1052.2149999999999</v>
      </c>
      <c r="FR358">
        <v>0.48887930000000002</v>
      </c>
      <c r="FS358">
        <v>41.888489999999997</v>
      </c>
      <c r="FT358">
        <v>2.380868</v>
      </c>
      <c r="FU358">
        <v>453.27969999999999</v>
      </c>
      <c r="FV358">
        <v>0.4859773</v>
      </c>
      <c r="FW358">
        <v>42.61253</v>
      </c>
      <c r="FX358">
        <v>0.94651779999999996</v>
      </c>
      <c r="FY358">
        <v>179.36490000000001</v>
      </c>
      <c r="FZ358">
        <v>0.48352879999999998</v>
      </c>
      <c r="GA358">
        <v>42.686599999999999</v>
      </c>
      <c r="GB358">
        <v>0.35362159999999998</v>
      </c>
      <c r="GC358">
        <v>67.143299999999996</v>
      </c>
      <c r="GD358">
        <v>0.48133140000000002</v>
      </c>
      <c r="GE358">
        <v>42.612870000000001</v>
      </c>
      <c r="GF358">
        <v>0.1332825</v>
      </c>
      <c r="GG358">
        <v>25.71294</v>
      </c>
      <c r="GH358">
        <v>0.47964889999999999</v>
      </c>
      <c r="GI358">
        <v>41.778869999999998</v>
      </c>
      <c r="GJ358" s="1">
        <v>6.1194400000000003E-2</v>
      </c>
      <c r="GK358">
        <v>11.993650000000001</v>
      </c>
      <c r="GL358">
        <v>0.4775896</v>
      </c>
      <c r="GM358">
        <v>40.857469999999999</v>
      </c>
      <c r="GN358" s="1">
        <v>3.9370719999999998E-2</v>
      </c>
      <c r="GO358">
        <v>7.7500989999999996</v>
      </c>
      <c r="GP358">
        <v>0.47608309999999998</v>
      </c>
      <c r="GQ358">
        <v>39.717910000000003</v>
      </c>
      <c r="GR358" s="1">
        <v>3.3676709999999999E-2</v>
      </c>
      <c r="GS358">
        <v>6.6474909999999996</v>
      </c>
      <c r="GT358">
        <v>0.47473599999999999</v>
      </c>
      <c r="GU358">
        <v>40.423020000000001</v>
      </c>
      <c r="GV358" s="1">
        <v>3.2212150000000002E-2</v>
      </c>
      <c r="GW358">
        <v>6.367394</v>
      </c>
      <c r="GX358">
        <v>0.47342119999999999</v>
      </c>
      <c r="GY358">
        <v>42.001449999999998</v>
      </c>
      <c r="GZ358" s="1">
        <v>3.1167239999999999E-2</v>
      </c>
      <c r="HA358">
        <v>6.1758559999999996</v>
      </c>
      <c r="HB358">
        <v>0.47244259999999999</v>
      </c>
      <c r="HC358">
        <v>44.316270000000003</v>
      </c>
      <c r="HD358" s="1">
        <v>2.960633E-2</v>
      </c>
      <c r="HE358">
        <v>5.8789899999999999</v>
      </c>
      <c r="HF358">
        <v>0.4714334</v>
      </c>
      <c r="HG358">
        <v>46.620150000000002</v>
      </c>
      <c r="HH358" s="1">
        <v>2.7403279999999999E-2</v>
      </c>
      <c r="HI358">
        <v>5.4535039999999997</v>
      </c>
      <c r="HJ358">
        <v>0.47087879999999999</v>
      </c>
      <c r="HK358">
        <v>46.537039999999998</v>
      </c>
      <c r="HL358" s="1">
        <v>2.4669549999999998E-2</v>
      </c>
      <c r="HM358">
        <v>4.9136369999999996</v>
      </c>
      <c r="HN358">
        <v>0.46987889999999999</v>
      </c>
      <c r="HO358">
        <v>45.844850000000001</v>
      </c>
      <c r="HP358" s="1">
        <v>2.151426E-2</v>
      </c>
      <c r="HQ358">
        <v>4.2911200000000003</v>
      </c>
      <c r="HR358">
        <v>0.46924189999999999</v>
      </c>
      <c r="HS358">
        <v>44.848370000000003</v>
      </c>
      <c r="HT358" s="1">
        <v>1.817643E-2</v>
      </c>
      <c r="HU358">
        <v>3.6288209999999999</v>
      </c>
      <c r="HV358">
        <v>0.46847689999999997</v>
      </c>
      <c r="HW358">
        <v>43.59451</v>
      </c>
      <c r="HX358" s="1">
        <v>1.492842E-2</v>
      </c>
      <c r="HY358">
        <v>2.985703</v>
      </c>
      <c r="HZ358">
        <v>0.46780060000000001</v>
      </c>
      <c r="IA358">
        <v>44.335120000000003</v>
      </c>
      <c r="IB358" s="1">
        <v>1.2052230000000001E-2</v>
      </c>
      <c r="IC358">
        <v>2.4138670000000002</v>
      </c>
      <c r="ID358">
        <v>0.4670686</v>
      </c>
      <c r="IE358">
        <v>47.642009999999999</v>
      </c>
      <c r="IF358" s="1">
        <v>9.7238889999999994E-3</v>
      </c>
      <c r="IG358">
        <v>1.949649</v>
      </c>
      <c r="IH358">
        <v>0.46621889999999999</v>
      </c>
      <c r="II358">
        <v>52.268689999999999</v>
      </c>
      <c r="IJ358" s="1">
        <v>7.9688899999999993E-3</v>
      </c>
      <c r="IK358">
        <v>1.59968</v>
      </c>
      <c r="IL358">
        <v>0.4653988</v>
      </c>
      <c r="IM358">
        <v>54.87623</v>
      </c>
      <c r="IN358" s="1">
        <v>6.7241699999999998E-3</v>
      </c>
      <c r="IO358">
        <v>1.351791</v>
      </c>
      <c r="IP358">
        <v>0.46470470000000003</v>
      </c>
      <c r="IQ358">
        <v>55.175609999999999</v>
      </c>
      <c r="IR358" s="1">
        <v>5.8670520000000002E-3</v>
      </c>
      <c r="IS358">
        <v>1.181027</v>
      </c>
      <c r="IT358">
        <v>0.46352209999999999</v>
      </c>
      <c r="IU358">
        <v>54.316650000000003</v>
      </c>
      <c r="IV358" s="1">
        <v>5.2780789999999998E-3</v>
      </c>
      <c r="IW358">
        <v>1.064419</v>
      </c>
      <c r="IX358">
        <v>0.46271370000000001</v>
      </c>
      <c r="IY358">
        <v>53.035690000000002</v>
      </c>
      <c r="IZ358" s="1">
        <v>4.8616789999999998E-3</v>
      </c>
      <c r="JA358">
        <v>0.98142459999999998</v>
      </c>
      <c r="JB358">
        <v>0.46173999999999998</v>
      </c>
      <c r="JC358">
        <v>51.213090000000001</v>
      </c>
      <c r="JD358" s="1">
        <v>4.5434289999999999E-3</v>
      </c>
      <c r="JE358">
        <v>0.91852710000000004</v>
      </c>
      <c r="JF358">
        <v>0.46082479999999998</v>
      </c>
      <c r="JG358">
        <v>50.71799</v>
      </c>
      <c r="JH358" s="1">
        <v>4.2867239999999996E-3</v>
      </c>
      <c r="JI358">
        <v>0.86772830000000001</v>
      </c>
      <c r="JJ358">
        <v>0.45988200000000001</v>
      </c>
      <c r="JK358">
        <v>49.771250000000002</v>
      </c>
      <c r="JL358" s="1">
        <v>4.06354E-3</v>
      </c>
      <c r="JM358">
        <v>0.82427510000000004</v>
      </c>
      <c r="JN358">
        <v>0.45910279999999998</v>
      </c>
      <c r="JO358">
        <v>47.443089999999998</v>
      </c>
      <c r="JP358" s="1">
        <v>3.8574289999999999E-3</v>
      </c>
      <c r="JQ358">
        <v>0.78546039999999995</v>
      </c>
      <c r="JR358">
        <v>0.45849479999999998</v>
      </c>
      <c r="JS358">
        <v>45.470489999999998</v>
      </c>
      <c r="JT358" s="1">
        <v>3.6678069999999999E-3</v>
      </c>
      <c r="JU358">
        <v>0.74954779999999999</v>
      </c>
      <c r="JV358">
        <v>0.4573276</v>
      </c>
      <c r="JW358">
        <v>44.285339999999998</v>
      </c>
      <c r="JX358" s="1">
        <v>3.4935080000000002E-3</v>
      </c>
      <c r="JY358">
        <v>0.71697750000000005</v>
      </c>
      <c r="JZ358">
        <v>0.45666449999999997</v>
      </c>
      <c r="KA358">
        <v>42.985219999999998</v>
      </c>
      <c r="KB358" s="1">
        <v>3.3309540000000001E-3</v>
      </c>
      <c r="KC358">
        <v>0.68590019999999996</v>
      </c>
      <c r="KD358">
        <v>0.4556211</v>
      </c>
      <c r="KE358">
        <v>41.94943</v>
      </c>
      <c r="KF358" s="1">
        <v>3.1777950000000002E-3</v>
      </c>
      <c r="KG358">
        <v>0.65690179999999998</v>
      </c>
      <c r="KH358">
        <v>0.45489669999999999</v>
      </c>
      <c r="KI358">
        <v>40.648719999999997</v>
      </c>
      <c r="KJ358" s="1">
        <v>3.0343430000000001E-3</v>
      </c>
      <c r="KK358">
        <v>0.6293031</v>
      </c>
      <c r="KL358">
        <v>0.45393450000000002</v>
      </c>
      <c r="KM358">
        <v>41.387639999999998</v>
      </c>
      <c r="KN358" s="1">
        <v>2.8990169999999998E-3</v>
      </c>
      <c r="KO358">
        <v>0.60335399999999995</v>
      </c>
      <c r="KP358">
        <v>0.4532138</v>
      </c>
      <c r="KQ358">
        <v>45.582949999999997</v>
      </c>
      <c r="KR358" s="1">
        <v>2.7716419999999999E-3</v>
      </c>
      <c r="KS358">
        <v>0.57867679999999999</v>
      </c>
      <c r="KT358">
        <v>0.45232280000000002</v>
      </c>
      <c r="KU358">
        <v>51.632530000000003</v>
      </c>
      <c r="KV358" s="1">
        <v>2.651296E-3</v>
      </c>
      <c r="KW358">
        <v>0.55534090000000003</v>
      </c>
      <c r="KX358">
        <v>0.45157219999999998</v>
      </c>
      <c r="KY358">
        <v>55.46078</v>
      </c>
      <c r="KZ358" s="1">
        <v>2.5376079999999998E-3</v>
      </c>
      <c r="LA358">
        <v>0.53310860000000004</v>
      </c>
      <c r="LB358">
        <v>0.45089689999999999</v>
      </c>
      <c r="LC358">
        <v>55.149679999999996</v>
      </c>
      <c r="LD358">
        <v>2.4295240000000002E-3</v>
      </c>
      <c r="LE358">
        <v>0.51183970000000001</v>
      </c>
      <c r="LF358">
        <v>0.45006200000000002</v>
      </c>
      <c r="LG358">
        <v>53.628599999999999</v>
      </c>
      <c r="LH358" s="1">
        <v>2.3277430000000002E-3</v>
      </c>
      <c r="LI358">
        <v>0.49183860000000001</v>
      </c>
      <c r="LJ358">
        <v>0.44954040000000001</v>
      </c>
      <c r="LK358">
        <v>52.455590000000001</v>
      </c>
      <c r="LL358" s="1">
        <v>2.2308440000000001E-3</v>
      </c>
      <c r="LM358">
        <v>0.47255200000000003</v>
      </c>
      <c r="LN358">
        <v>0.44848250000000001</v>
      </c>
      <c r="LO358">
        <v>50.516280000000002</v>
      </c>
      <c r="LP358" s="1">
        <v>2.1392579999999998E-3</v>
      </c>
      <c r="LQ358">
        <v>0.4546212</v>
      </c>
      <c r="LR358">
        <v>0.44786769999999998</v>
      </c>
      <c r="LS358">
        <v>49.348660000000002</v>
      </c>
      <c r="LT358" s="1">
        <v>2.0527179999999998E-3</v>
      </c>
      <c r="LU358">
        <v>0.43728030000000001</v>
      </c>
      <c r="LV358">
        <v>0.44711790000000001</v>
      </c>
      <c r="LW358">
        <v>49.337310000000002</v>
      </c>
      <c r="LX358" s="1">
        <v>1.9706260000000001E-3</v>
      </c>
      <c r="LY358">
        <v>0.4208943</v>
      </c>
      <c r="LZ358">
        <v>0.44653759999999998</v>
      </c>
      <c r="MA358">
        <v>48.690579999999997</v>
      </c>
      <c r="MB358" s="1">
        <v>1.891598E-3</v>
      </c>
      <c r="MC358">
        <v>0.40501559999999998</v>
      </c>
      <c r="MD358">
        <v>0.4460132</v>
      </c>
      <c r="ME358">
        <v>47.959919999999997</v>
      </c>
      <c r="MF358" s="1">
        <v>1.8171649999999999E-3</v>
      </c>
      <c r="MG358">
        <v>0.38996419999999998</v>
      </c>
      <c r="MH358">
        <v>0.44539780000000001</v>
      </c>
      <c r="MI358">
        <v>47.206380000000003</v>
      </c>
      <c r="MJ358" s="1">
        <v>1.745529E-3</v>
      </c>
      <c r="MK358">
        <v>0.37550640000000002</v>
      </c>
      <c r="ML358">
        <v>0.44476070000000001</v>
      </c>
      <c r="MM358">
        <v>45.237969999999997</v>
      </c>
      <c r="MN358" s="1">
        <v>1.677121E-3</v>
      </c>
      <c r="MO358">
        <v>0.36174190000000001</v>
      </c>
      <c r="MP358">
        <v>0.44414769999999998</v>
      </c>
      <c r="MQ358">
        <v>43.922840000000001</v>
      </c>
      <c r="MR358" s="1">
        <v>1.611894E-3</v>
      </c>
      <c r="MS358">
        <v>0.3485683</v>
      </c>
      <c r="MT358">
        <v>0.44353670000000001</v>
      </c>
      <c r="MU358">
        <v>42.761569999999999</v>
      </c>
      <c r="MV358" s="1">
        <v>1.5495109999999999E-3</v>
      </c>
      <c r="MW358">
        <v>0.33595029999999998</v>
      </c>
      <c r="MX358">
        <v>0.44292179999999998</v>
      </c>
      <c r="MY358">
        <v>42.993099999999998</v>
      </c>
      <c r="MZ358" s="1">
        <v>1.490129E-3</v>
      </c>
      <c r="NA358">
        <v>0.3238837</v>
      </c>
      <c r="NB358">
        <v>0.44228339999999999</v>
      </c>
      <c r="NC358">
        <v>43.745089999999998</v>
      </c>
      <c r="ND358" s="1">
        <v>1.4333760000000001E-3</v>
      </c>
      <c r="NE358">
        <v>0.31234119999999999</v>
      </c>
      <c r="NF358">
        <v>0.441166</v>
      </c>
      <c r="NG358">
        <v>46.260100000000001</v>
      </c>
      <c r="NH358" s="1">
        <v>1.3804290000000001E-3</v>
      </c>
      <c r="NI358">
        <v>0.30166670000000001</v>
      </c>
      <c r="NJ358">
        <v>0.44030930000000001</v>
      </c>
      <c r="NK358">
        <v>49.737189999999998</v>
      </c>
      <c r="NL358" s="1">
        <v>1.328194E-3</v>
      </c>
      <c r="NM358">
        <v>0.29108270000000003</v>
      </c>
      <c r="NN358">
        <v>0.4398956</v>
      </c>
      <c r="NO358">
        <v>50.73462</v>
      </c>
      <c r="NP358" s="1">
        <v>1.2770609999999999E-3</v>
      </c>
      <c r="NQ358">
        <v>0.28060309999999999</v>
      </c>
      <c r="NR358">
        <v>0.43923309999999999</v>
      </c>
      <c r="NS358">
        <v>48.923479999999998</v>
      </c>
      <c r="NT358" s="1">
        <v>1.2304620000000001E-3</v>
      </c>
      <c r="NU358">
        <v>0.27107049999999999</v>
      </c>
      <c r="NV358">
        <v>0.4378746</v>
      </c>
      <c r="NW358">
        <v>47.707610000000003</v>
      </c>
      <c r="NX358" s="1">
        <v>1.1857759999999999E-3</v>
      </c>
      <c r="NY358">
        <v>0.26206230000000003</v>
      </c>
      <c r="NZ358">
        <v>0.43736239999999998</v>
      </c>
      <c r="OA358">
        <v>46.425789999999999</v>
      </c>
      <c r="OB358" s="1">
        <v>1.1406179999999999E-3</v>
      </c>
      <c r="OC358">
        <v>0.2527335</v>
      </c>
      <c r="OD358">
        <v>0.43701649999999997</v>
      </c>
      <c r="OE358">
        <v>46.526359999999997</v>
      </c>
      <c r="OF358" s="1">
        <v>1.1009590000000001E-3</v>
      </c>
      <c r="OG358">
        <v>0.24429819999999999</v>
      </c>
      <c r="OH358">
        <v>0.43599250000000001</v>
      </c>
      <c r="OI358">
        <v>45.841419999999999</v>
      </c>
      <c r="OJ358" s="1">
        <v>1.0616670000000001E-3</v>
      </c>
      <c r="OK358">
        <v>0.2362011</v>
      </c>
    </row>
    <row r="359" spans="1:401" x14ac:dyDescent="0.35">
      <c r="A359">
        <v>368</v>
      </c>
      <c r="B359" t="s">
        <v>4</v>
      </c>
      <c r="C359" t="s">
        <v>364</v>
      </c>
      <c r="D359" t="s">
        <v>366</v>
      </c>
      <c r="E359">
        <v>522.78689999999995</v>
      </c>
      <c r="F359">
        <v>1.0337510000000001</v>
      </c>
      <c r="G359">
        <v>26.826350000000001</v>
      </c>
      <c r="H359">
        <v>0</v>
      </c>
      <c r="I359">
        <v>0</v>
      </c>
      <c r="J359">
        <v>1.0262389999999999</v>
      </c>
      <c r="K359">
        <v>26.630279999999999</v>
      </c>
      <c r="L359">
        <v>0</v>
      </c>
      <c r="M359">
        <v>0</v>
      </c>
      <c r="N359">
        <v>1.0181690000000001</v>
      </c>
      <c r="O359">
        <v>25.887499999999999</v>
      </c>
      <c r="P359">
        <v>0</v>
      </c>
      <c r="Q359">
        <v>0</v>
      </c>
      <c r="R359">
        <v>1.01064</v>
      </c>
      <c r="S359">
        <v>26.321449999999999</v>
      </c>
      <c r="T359">
        <v>0</v>
      </c>
      <c r="U359">
        <v>0</v>
      </c>
      <c r="V359">
        <v>1.003193</v>
      </c>
      <c r="W359">
        <v>26.974209999999999</v>
      </c>
      <c r="X359">
        <v>0</v>
      </c>
      <c r="Y359">
        <v>0</v>
      </c>
      <c r="Z359">
        <v>0.99622460000000002</v>
      </c>
      <c r="AA359">
        <v>27.187899999999999</v>
      </c>
      <c r="AB359">
        <v>0</v>
      </c>
      <c r="AC359">
        <v>0</v>
      </c>
      <c r="AD359">
        <v>0.99108560000000001</v>
      </c>
      <c r="AE359">
        <v>26.92127</v>
      </c>
      <c r="AF359">
        <v>0</v>
      </c>
      <c r="AG359">
        <v>0</v>
      </c>
      <c r="AH359">
        <v>0.9861354</v>
      </c>
      <c r="AI359">
        <v>26.372910000000001</v>
      </c>
      <c r="AJ359">
        <v>0</v>
      </c>
      <c r="AK359">
        <v>0</v>
      </c>
      <c r="AL359">
        <v>0.98122719999999997</v>
      </c>
      <c r="AM359">
        <v>25.932839999999999</v>
      </c>
      <c r="AN359">
        <v>0</v>
      </c>
      <c r="AO359">
        <v>0</v>
      </c>
      <c r="AP359">
        <v>0.97573980000000005</v>
      </c>
      <c r="AQ359">
        <v>26.862269999999999</v>
      </c>
      <c r="AR359">
        <v>0</v>
      </c>
      <c r="AS359">
        <v>0</v>
      </c>
      <c r="AT359">
        <v>0.97017589999999998</v>
      </c>
      <c r="AU359">
        <v>28.653369999999999</v>
      </c>
      <c r="AV359">
        <v>0</v>
      </c>
      <c r="AW359">
        <v>0</v>
      </c>
      <c r="AX359">
        <v>0.96363580000000004</v>
      </c>
      <c r="AY359">
        <v>31.12735</v>
      </c>
      <c r="AZ359">
        <v>0</v>
      </c>
      <c r="BA359">
        <v>0</v>
      </c>
      <c r="BB359">
        <v>0.95702010000000004</v>
      </c>
      <c r="BC359">
        <v>33.43927</v>
      </c>
      <c r="BD359">
        <v>0</v>
      </c>
      <c r="BE359">
        <v>0</v>
      </c>
      <c r="BF359">
        <v>0.9501366</v>
      </c>
      <c r="BG359">
        <v>34.170279999999998</v>
      </c>
      <c r="BH359">
        <v>0</v>
      </c>
      <c r="BI359">
        <v>0</v>
      </c>
      <c r="BJ359">
        <v>0.94409790000000005</v>
      </c>
      <c r="BK359">
        <v>33.662779999999998</v>
      </c>
      <c r="BL359">
        <v>0</v>
      </c>
      <c r="BM359">
        <v>0</v>
      </c>
      <c r="BN359">
        <v>0.93800159999999999</v>
      </c>
      <c r="BO359">
        <v>32.612569999999998</v>
      </c>
      <c r="BP359">
        <v>0</v>
      </c>
      <c r="BQ359">
        <v>0</v>
      </c>
      <c r="BR359">
        <v>0.93246130000000005</v>
      </c>
      <c r="BS359">
        <v>31.08006</v>
      </c>
      <c r="BT359">
        <v>0</v>
      </c>
      <c r="BU359">
        <v>0</v>
      </c>
      <c r="BV359">
        <v>0.92652330000000005</v>
      </c>
      <c r="BW359">
        <v>30.401209999999999</v>
      </c>
      <c r="BX359">
        <v>0</v>
      </c>
      <c r="BY359">
        <v>0</v>
      </c>
      <c r="BZ359">
        <v>0.92035829999999996</v>
      </c>
      <c r="CA359">
        <v>30.18394</v>
      </c>
      <c r="CB359">
        <v>0</v>
      </c>
      <c r="CC359">
        <v>0</v>
      </c>
      <c r="CD359">
        <v>0.91364529999999999</v>
      </c>
      <c r="CE359">
        <v>30.150169999999999</v>
      </c>
      <c r="CF359" s="1">
        <v>2.9092659999999999E-31</v>
      </c>
      <c r="CG359" s="1">
        <v>4.720904E-29</v>
      </c>
      <c r="CH359">
        <v>0.90660680000000005</v>
      </c>
      <c r="CI359">
        <v>30.745049999999999</v>
      </c>
      <c r="CJ359" s="1">
        <v>1.028507E-25</v>
      </c>
      <c r="CK359" s="1">
        <v>1.7424330000000001E-23</v>
      </c>
      <c r="CL359">
        <v>0.89962699999999995</v>
      </c>
      <c r="CM359">
        <v>30.40644</v>
      </c>
      <c r="CN359" s="1">
        <v>7.5961010000000004E-19</v>
      </c>
      <c r="CO359" s="1">
        <v>1.17221E-16</v>
      </c>
      <c r="CP359">
        <v>0.89268820000000004</v>
      </c>
      <c r="CQ359">
        <v>29.924150000000001</v>
      </c>
      <c r="CR359" s="1">
        <v>1.131786E-14</v>
      </c>
      <c r="CS359" s="1">
        <v>1.828476E-12</v>
      </c>
      <c r="CT359">
        <v>0.88800690000000004</v>
      </c>
      <c r="CU359">
        <v>29.019680000000001</v>
      </c>
      <c r="CV359" s="1">
        <v>1.4818580000000001E-11</v>
      </c>
      <c r="CW359" s="1">
        <v>2.463941E-9</v>
      </c>
      <c r="CX359">
        <v>0.88073279999999998</v>
      </c>
      <c r="CY359">
        <v>28.08775</v>
      </c>
      <c r="CZ359" s="1">
        <v>4.9111870000000002E-9</v>
      </c>
      <c r="DA359" s="1">
        <v>8.3920020000000003E-7</v>
      </c>
      <c r="DB359">
        <v>0.87520439999999999</v>
      </c>
      <c r="DC359">
        <v>28.546790000000001</v>
      </c>
      <c r="DD359" s="1">
        <v>5.9206180000000004E-7</v>
      </c>
      <c r="DE359" s="1">
        <v>1.033645E-4</v>
      </c>
      <c r="DF359">
        <v>0.87064129999999995</v>
      </c>
      <c r="DG359">
        <v>30.52195</v>
      </c>
      <c r="DH359" s="1">
        <v>3.2327009999999998E-5</v>
      </c>
      <c r="DI359" s="1">
        <v>5.7445409999999997E-3</v>
      </c>
      <c r="DJ359">
        <v>0.86571900000000002</v>
      </c>
      <c r="DK359">
        <v>34.813049999999997</v>
      </c>
      <c r="DL359" s="1">
        <v>9.0922620000000003E-4</v>
      </c>
      <c r="DM359">
        <v>0.16431599999999999</v>
      </c>
      <c r="DN359">
        <v>0.86098580000000002</v>
      </c>
      <c r="DO359">
        <v>40.20581</v>
      </c>
      <c r="DP359" s="1">
        <v>1.449699E-2</v>
      </c>
      <c r="DQ359">
        <v>2.662687</v>
      </c>
      <c r="DR359">
        <v>0.85618850000000002</v>
      </c>
      <c r="DS359">
        <v>42.503360000000001</v>
      </c>
      <c r="DT359">
        <v>0.14092080000000001</v>
      </c>
      <c r="DU359">
        <v>26.282779999999999</v>
      </c>
      <c r="DV359">
        <v>0.85099199999999997</v>
      </c>
      <c r="DW359">
        <v>42.290059999999997</v>
      </c>
      <c r="DX359">
        <v>0.88475459999999995</v>
      </c>
      <c r="DY359">
        <v>167.52959999999999</v>
      </c>
      <c r="DZ359">
        <v>0.84600249999999999</v>
      </c>
      <c r="EA359">
        <v>41.686819999999997</v>
      </c>
      <c r="EB359">
        <v>3.7695409999999998</v>
      </c>
      <c r="EC359">
        <v>723.66269999999997</v>
      </c>
      <c r="ED359">
        <v>0.84063379999999999</v>
      </c>
      <c r="EE359">
        <v>40.165970000000002</v>
      </c>
      <c r="EF359">
        <v>11.360239999999999</v>
      </c>
      <c r="EG359">
        <v>2210.4879999999998</v>
      </c>
      <c r="EH359">
        <v>0.83499650000000003</v>
      </c>
      <c r="EI359">
        <v>38.89329</v>
      </c>
      <c r="EJ359">
        <v>25.117740000000001</v>
      </c>
      <c r="EK359">
        <v>4951.7740000000003</v>
      </c>
      <c r="EL359">
        <v>0.82908029999999999</v>
      </c>
      <c r="EM359">
        <v>38.614939999999997</v>
      </c>
      <c r="EN359">
        <v>42.112430000000003</v>
      </c>
      <c r="EO359">
        <v>8408.2739999999994</v>
      </c>
      <c r="EP359">
        <v>0.82275790000000004</v>
      </c>
      <c r="EQ359">
        <v>40.768900000000002</v>
      </c>
      <c r="ER359">
        <v>55.115690000000001</v>
      </c>
      <c r="ES359">
        <v>11149.46</v>
      </c>
      <c r="ET359">
        <v>0.81654610000000005</v>
      </c>
      <c r="EU359">
        <v>43.762250000000002</v>
      </c>
      <c r="EV359">
        <v>58.049469999999999</v>
      </c>
      <c r="EW359">
        <v>11848.1</v>
      </c>
      <c r="EX359">
        <v>0.81005079999999996</v>
      </c>
      <c r="EY359">
        <v>44.426409999999997</v>
      </c>
      <c r="EZ359">
        <v>50.00685</v>
      </c>
      <c r="FA359">
        <v>10359.379999999999</v>
      </c>
      <c r="FB359">
        <v>0.80348359999999996</v>
      </c>
      <c r="FC359">
        <v>43.660620000000002</v>
      </c>
      <c r="FD359">
        <v>36.17492</v>
      </c>
      <c r="FE359">
        <v>7605.8739999999998</v>
      </c>
      <c r="FF359">
        <v>0.79737840000000004</v>
      </c>
      <c r="FG359">
        <v>42.81767</v>
      </c>
      <c r="FH359">
        <v>22.475539999999999</v>
      </c>
      <c r="FI359">
        <v>4792.0429999999997</v>
      </c>
      <c r="FJ359">
        <v>0.79155180000000003</v>
      </c>
      <c r="FK359">
        <v>41.61121</v>
      </c>
      <c r="FL359">
        <v>12.18634</v>
      </c>
      <c r="FM359">
        <v>2632.3969999999999</v>
      </c>
      <c r="FN359">
        <v>0.78595979999999999</v>
      </c>
      <c r="FO359">
        <v>41.576250000000002</v>
      </c>
      <c r="FP359">
        <v>5.8801240000000004</v>
      </c>
      <c r="FQ359">
        <v>1281.4369999999999</v>
      </c>
      <c r="FR359">
        <v>0.78086979999999995</v>
      </c>
      <c r="FS359">
        <v>41.96461</v>
      </c>
      <c r="FT359">
        <v>2.5476580000000002</v>
      </c>
      <c r="FU359">
        <v>558.99480000000005</v>
      </c>
      <c r="FV359">
        <v>0.77641760000000004</v>
      </c>
      <c r="FW359">
        <v>42.678600000000003</v>
      </c>
      <c r="FX359">
        <v>1.008138</v>
      </c>
      <c r="FY359">
        <v>222.84899999999999</v>
      </c>
      <c r="FZ359">
        <v>0.77271210000000001</v>
      </c>
      <c r="GA359">
        <v>42.725450000000002</v>
      </c>
      <c r="GB359">
        <v>0.37660440000000001</v>
      </c>
      <c r="GC359">
        <v>83.67653</v>
      </c>
      <c r="GD359">
        <v>0.76935529999999996</v>
      </c>
      <c r="GE359">
        <v>42.632950000000001</v>
      </c>
      <c r="GF359">
        <v>0.14289080000000001</v>
      </c>
      <c r="GG359">
        <v>31.784369999999999</v>
      </c>
      <c r="GH359">
        <v>0.76678939999999995</v>
      </c>
      <c r="GI359">
        <v>41.800020000000004</v>
      </c>
      <c r="GJ359" s="1">
        <v>6.4939629999999998E-2</v>
      </c>
      <c r="GK359">
        <v>14.35895</v>
      </c>
      <c r="GL359">
        <v>0.76368369999999997</v>
      </c>
      <c r="GM359">
        <v>40.888869999999997</v>
      </c>
      <c r="GN359" s="1">
        <v>4.1791830000000002E-2</v>
      </c>
      <c r="GO359">
        <v>9.0587060000000008</v>
      </c>
      <c r="GP359">
        <v>0.76138090000000003</v>
      </c>
      <c r="GQ359">
        <v>39.76878</v>
      </c>
      <c r="GR359" s="1">
        <v>3.5738279999999997E-2</v>
      </c>
      <c r="GS359">
        <v>7.6603380000000003</v>
      </c>
      <c r="GT359">
        <v>0.75933139999999999</v>
      </c>
      <c r="GU359">
        <v>40.453319999999998</v>
      </c>
      <c r="GV359" s="1">
        <v>3.414151E-2</v>
      </c>
      <c r="GW359">
        <v>7.3081480000000001</v>
      </c>
      <c r="GX359">
        <v>0.75728200000000001</v>
      </c>
      <c r="GY359">
        <v>42.04992</v>
      </c>
      <c r="GZ359" s="1">
        <v>3.3022459999999997E-2</v>
      </c>
      <c r="HA359">
        <v>7.0858689999999998</v>
      </c>
      <c r="HB359">
        <v>0.75575619999999999</v>
      </c>
      <c r="HC359">
        <v>44.313850000000002</v>
      </c>
      <c r="HD359" s="1">
        <v>3.1375140000000003E-2</v>
      </c>
      <c r="HE359">
        <v>6.751366</v>
      </c>
      <c r="HF359">
        <v>0.75415370000000004</v>
      </c>
      <c r="HG359">
        <v>46.613059999999997</v>
      </c>
      <c r="HH359" s="1">
        <v>2.904226E-2</v>
      </c>
      <c r="HI359">
        <v>6.2697229999999999</v>
      </c>
      <c r="HJ359">
        <v>0.75329120000000005</v>
      </c>
      <c r="HK359">
        <v>46.561340000000001</v>
      </c>
      <c r="HL359" s="1">
        <v>2.6137090000000002E-2</v>
      </c>
      <c r="HM359">
        <v>5.6572430000000002</v>
      </c>
      <c r="HN359">
        <v>0.75175919999999996</v>
      </c>
      <c r="HO359">
        <v>45.845010000000002</v>
      </c>
      <c r="HP359">
        <v>2.2779319999999999E-2</v>
      </c>
      <c r="HQ359">
        <v>4.9471939999999996</v>
      </c>
      <c r="HR359">
        <v>0.75077439999999995</v>
      </c>
      <c r="HS359">
        <v>44.884320000000002</v>
      </c>
      <c r="HT359" s="1">
        <v>1.9238249999999998E-2</v>
      </c>
      <c r="HU359">
        <v>4.1900779999999997</v>
      </c>
      <c r="HV359">
        <v>0.74958959999999997</v>
      </c>
      <c r="HW359">
        <v>43.650500000000001</v>
      </c>
      <c r="HX359" s="1">
        <v>1.5802819999999999E-2</v>
      </c>
      <c r="HY359">
        <v>3.4512450000000001</v>
      </c>
      <c r="HZ359">
        <v>0.74850720000000004</v>
      </c>
      <c r="IA359">
        <v>44.36994</v>
      </c>
      <c r="IB359" s="1">
        <v>1.275738E-2</v>
      </c>
      <c r="IC359">
        <v>2.7910729999999999</v>
      </c>
      <c r="ID359">
        <v>0.74735870000000004</v>
      </c>
      <c r="IE359">
        <v>47.642040000000001</v>
      </c>
      <c r="IF359" s="1">
        <v>1.0288429999999999E-2</v>
      </c>
      <c r="IG359">
        <v>2.2525430000000002</v>
      </c>
      <c r="IH359">
        <v>0.74602170000000001</v>
      </c>
      <c r="II359">
        <v>52.216389999999997</v>
      </c>
      <c r="IJ359" s="1">
        <v>8.4257150000000003E-3</v>
      </c>
      <c r="IK359">
        <v>1.844857</v>
      </c>
      <c r="IL359">
        <v>0.74477749999999998</v>
      </c>
      <c r="IM359">
        <v>54.853580000000001</v>
      </c>
      <c r="IN359" s="1">
        <v>7.1084499999999997E-3</v>
      </c>
      <c r="IO359">
        <v>1.5550120000000001</v>
      </c>
      <c r="IP359">
        <v>0.74366049999999995</v>
      </c>
      <c r="IQ359">
        <v>55.172350000000002</v>
      </c>
      <c r="IR359" s="1">
        <v>6.2006070000000003E-3</v>
      </c>
      <c r="IS359">
        <v>1.3551679999999999</v>
      </c>
      <c r="IT359">
        <v>0.74179300000000004</v>
      </c>
      <c r="IU359">
        <v>54.318680000000001</v>
      </c>
      <c r="IV359" s="1">
        <v>5.5746679999999996E-3</v>
      </c>
      <c r="IW359">
        <v>1.218456</v>
      </c>
      <c r="IX359">
        <v>0.74056390000000005</v>
      </c>
      <c r="IY359">
        <v>53.0807</v>
      </c>
      <c r="IZ359" s="1">
        <v>5.1312079999999999E-3</v>
      </c>
      <c r="JA359">
        <v>1.121561</v>
      </c>
      <c r="JB359">
        <v>0.73903439999999998</v>
      </c>
      <c r="JC359">
        <v>51.293039999999998</v>
      </c>
      <c r="JD359" s="1">
        <v>4.7919920000000001E-3</v>
      </c>
      <c r="JE359">
        <v>1.0482819999999999</v>
      </c>
      <c r="JF359">
        <v>0.73762050000000001</v>
      </c>
      <c r="JG359">
        <v>50.798580000000001</v>
      </c>
      <c r="JH359" s="1">
        <v>4.5184750000000001E-3</v>
      </c>
      <c r="JI359">
        <v>0.98924900000000004</v>
      </c>
      <c r="JJ359">
        <v>0.73611649999999995</v>
      </c>
      <c r="JK359">
        <v>49.940399999999997</v>
      </c>
      <c r="JL359" s="1">
        <v>4.280804E-3</v>
      </c>
      <c r="JM359">
        <v>0.93894750000000005</v>
      </c>
      <c r="JN359">
        <v>0.73492820000000003</v>
      </c>
      <c r="JO359">
        <v>47.576439999999998</v>
      </c>
      <c r="JP359" s="1">
        <v>4.0620300000000003E-3</v>
      </c>
      <c r="JQ359">
        <v>0.89412630000000004</v>
      </c>
      <c r="JR359">
        <v>0.73395949999999999</v>
      </c>
      <c r="JS359">
        <v>45.55115</v>
      </c>
      <c r="JT359" s="1">
        <v>3.8612540000000002E-3</v>
      </c>
      <c r="JU359">
        <v>0.85276850000000004</v>
      </c>
      <c r="JV359">
        <v>0.73215529999999995</v>
      </c>
      <c r="JW359">
        <v>44.358449999999998</v>
      </c>
      <c r="JX359" s="1">
        <v>3.6753990000000002E-3</v>
      </c>
      <c r="JY359">
        <v>0.81509659999999995</v>
      </c>
      <c r="JZ359">
        <v>0.73113720000000004</v>
      </c>
      <c r="KA359">
        <v>43.035629999999998</v>
      </c>
      <c r="KB359" s="1">
        <v>3.5032650000000002E-3</v>
      </c>
      <c r="KC359">
        <v>0.77935100000000002</v>
      </c>
      <c r="KD359">
        <v>0.72950409999999999</v>
      </c>
      <c r="KE359">
        <v>41.989730000000002</v>
      </c>
      <c r="KF359" s="1">
        <v>3.340385E-3</v>
      </c>
      <c r="KG359">
        <v>0.74589079999999996</v>
      </c>
      <c r="KH359">
        <v>0.7283944</v>
      </c>
      <c r="KI359">
        <v>40.70243</v>
      </c>
      <c r="KJ359" s="1">
        <v>3.1886089999999998E-3</v>
      </c>
      <c r="KK359">
        <v>0.71417529999999996</v>
      </c>
      <c r="KL359">
        <v>0.7268829</v>
      </c>
      <c r="KM359">
        <v>41.396610000000003</v>
      </c>
      <c r="KN359" s="1">
        <v>3.0448139999999999E-3</v>
      </c>
      <c r="KO359">
        <v>0.68428999999999995</v>
      </c>
      <c r="KP359">
        <v>0.72578779999999998</v>
      </c>
      <c r="KQ359">
        <v>45.395440000000001</v>
      </c>
      <c r="KR359" s="1">
        <v>2.9102239999999999E-3</v>
      </c>
      <c r="KS359">
        <v>0.65597119999999998</v>
      </c>
      <c r="KT359">
        <v>0.72437850000000004</v>
      </c>
      <c r="KU359">
        <v>51.430979999999998</v>
      </c>
      <c r="KV359" s="1">
        <v>2.782386E-3</v>
      </c>
      <c r="KW359">
        <v>0.62911300000000003</v>
      </c>
      <c r="KX359">
        <v>0.72325329999999999</v>
      </c>
      <c r="KY359">
        <v>55.381819999999998</v>
      </c>
      <c r="KZ359" s="1">
        <v>2.6621370000000002E-3</v>
      </c>
      <c r="LA359">
        <v>0.60357240000000001</v>
      </c>
      <c r="LB359">
        <v>0.72219900000000004</v>
      </c>
      <c r="LC359">
        <v>55.176470000000002</v>
      </c>
      <c r="LD359" s="1">
        <v>2.5481079999999999E-3</v>
      </c>
      <c r="LE359">
        <v>0.57922110000000004</v>
      </c>
      <c r="LF359">
        <v>0.7209141</v>
      </c>
      <c r="LG359">
        <v>53.618769999999998</v>
      </c>
      <c r="LH359" s="1">
        <v>2.440139E-3</v>
      </c>
      <c r="LI359">
        <v>0.55621710000000002</v>
      </c>
      <c r="LJ359">
        <v>0.72005030000000003</v>
      </c>
      <c r="LK359">
        <v>52.492609999999999</v>
      </c>
      <c r="LL359" s="1">
        <v>2.3380530000000001E-3</v>
      </c>
      <c r="LM359">
        <v>0.53421350000000001</v>
      </c>
      <c r="LN359">
        <v>0.71845490000000001</v>
      </c>
      <c r="LO359">
        <v>50.590290000000003</v>
      </c>
      <c r="LP359" s="1">
        <v>2.2409309999999998E-3</v>
      </c>
      <c r="LQ359">
        <v>0.51359149999999998</v>
      </c>
      <c r="LR359">
        <v>0.71750409999999998</v>
      </c>
      <c r="LS359">
        <v>49.41778</v>
      </c>
      <c r="LT359" s="1">
        <v>2.1496110000000001E-3</v>
      </c>
      <c r="LU359">
        <v>0.49374970000000001</v>
      </c>
      <c r="LV359">
        <v>0.71634390000000003</v>
      </c>
      <c r="LW359">
        <v>49.417110000000001</v>
      </c>
      <c r="LX359" s="1">
        <v>2.0628310000000002E-3</v>
      </c>
      <c r="LY359">
        <v>0.47498059999999998</v>
      </c>
      <c r="LZ359">
        <v>0.71541520000000003</v>
      </c>
      <c r="MA359">
        <v>48.825029999999998</v>
      </c>
      <c r="MB359" s="1">
        <v>1.9797109999999999E-3</v>
      </c>
      <c r="MC359">
        <v>0.45685710000000002</v>
      </c>
      <c r="MD359">
        <v>0.71457300000000001</v>
      </c>
      <c r="ME359">
        <v>48.017290000000003</v>
      </c>
      <c r="MF359" s="1">
        <v>1.9012619999999999E-3</v>
      </c>
      <c r="MG359">
        <v>0.43968439999999998</v>
      </c>
      <c r="MH359">
        <v>0.71360619999999997</v>
      </c>
      <c r="MI359">
        <v>47.279089999999997</v>
      </c>
      <c r="MJ359" s="1">
        <v>1.8257569999999999E-3</v>
      </c>
      <c r="MK359">
        <v>0.42318270000000002</v>
      </c>
      <c r="ML359">
        <v>0.7126268</v>
      </c>
      <c r="MM359">
        <v>45.298200000000001</v>
      </c>
      <c r="MN359" s="1">
        <v>1.7536850000000001E-3</v>
      </c>
      <c r="MO359">
        <v>0.40749940000000001</v>
      </c>
      <c r="MP359">
        <v>0.71167539999999996</v>
      </c>
      <c r="MQ359">
        <v>43.957680000000003</v>
      </c>
      <c r="MR359" s="1">
        <v>1.684966E-3</v>
      </c>
      <c r="MS359">
        <v>0.39248719999999998</v>
      </c>
      <c r="MT359">
        <v>0.71073090000000005</v>
      </c>
      <c r="MU359">
        <v>42.81427</v>
      </c>
      <c r="MV359" s="1">
        <v>1.619276E-3</v>
      </c>
      <c r="MW359">
        <v>0.37812190000000001</v>
      </c>
      <c r="MX359">
        <v>0.70976260000000002</v>
      </c>
      <c r="MY359">
        <v>43.040730000000003</v>
      </c>
      <c r="MZ359" s="1">
        <v>1.556761E-3</v>
      </c>
      <c r="NA359">
        <v>0.36439929999999998</v>
      </c>
      <c r="NB359">
        <v>0.70878019999999997</v>
      </c>
      <c r="NC359">
        <v>43.765509999999999</v>
      </c>
      <c r="ND359" s="1">
        <v>1.4970280000000001E-3</v>
      </c>
      <c r="NE359">
        <v>0.35127059999999999</v>
      </c>
      <c r="NF359">
        <v>0.70714650000000001</v>
      </c>
      <c r="NG359">
        <v>46.214230000000001</v>
      </c>
      <c r="NH359" s="1">
        <v>1.4404349999999999E-3</v>
      </c>
      <c r="NI359">
        <v>0.33907749999999998</v>
      </c>
      <c r="NJ359">
        <v>0.7058432</v>
      </c>
      <c r="NK359">
        <v>49.592860000000002</v>
      </c>
      <c r="NL359" s="1">
        <v>1.385364E-3</v>
      </c>
      <c r="NM359">
        <v>0.32700580000000001</v>
      </c>
      <c r="NN359">
        <v>0.70510410000000001</v>
      </c>
      <c r="NO359">
        <v>50.782470000000004</v>
      </c>
      <c r="NP359" s="1">
        <v>1.33227E-3</v>
      </c>
      <c r="NQ359">
        <v>0.31511440000000002</v>
      </c>
      <c r="NR359">
        <v>0.7040362</v>
      </c>
      <c r="NS359">
        <v>48.935250000000003</v>
      </c>
      <c r="NT359" s="1">
        <v>1.283284E-3</v>
      </c>
      <c r="NU359">
        <v>0.30430760000000001</v>
      </c>
      <c r="NV359">
        <v>0.70205899999999999</v>
      </c>
      <c r="NW359">
        <v>47.698399999999999</v>
      </c>
      <c r="NX359" s="1">
        <v>1.2355529999999999E-3</v>
      </c>
      <c r="NY359">
        <v>0.29400130000000002</v>
      </c>
      <c r="NZ359">
        <v>0.70118119999999995</v>
      </c>
      <c r="OA359">
        <v>46.462499999999999</v>
      </c>
      <c r="OB359" s="1">
        <v>1.1887E-3</v>
      </c>
      <c r="OC359">
        <v>0.28347990000000001</v>
      </c>
      <c r="OD359">
        <v>0.70060040000000001</v>
      </c>
      <c r="OE359">
        <v>46.555160000000001</v>
      </c>
      <c r="OF359" s="1">
        <v>1.1468750000000001E-3</v>
      </c>
      <c r="OG359">
        <v>0.27385290000000001</v>
      </c>
      <c r="OH359">
        <v>0.69907640000000004</v>
      </c>
      <c r="OI359">
        <v>45.957769999999996</v>
      </c>
      <c r="OJ359" s="1">
        <v>1.105356E-3</v>
      </c>
      <c r="OK359">
        <v>0.2646617</v>
      </c>
    </row>
    <row r="360" spans="1:401" x14ac:dyDescent="0.35">
      <c r="A360">
        <v>369</v>
      </c>
      <c r="B360" t="s">
        <v>4</v>
      </c>
      <c r="C360" t="s">
        <v>364</v>
      </c>
      <c r="D360" t="s">
        <v>367</v>
      </c>
      <c r="E360">
        <v>751.49959999999999</v>
      </c>
      <c r="F360">
        <v>0.73641979999999996</v>
      </c>
      <c r="G360">
        <v>26.88918</v>
      </c>
      <c r="H360">
        <v>0</v>
      </c>
      <c r="I360">
        <v>0</v>
      </c>
      <c r="J360">
        <v>0.73280469999999998</v>
      </c>
      <c r="K360">
        <v>26.704440000000002</v>
      </c>
      <c r="L360">
        <v>0</v>
      </c>
      <c r="M360">
        <v>0</v>
      </c>
      <c r="N360">
        <v>0.72898359999999995</v>
      </c>
      <c r="O360">
        <v>25.962859999999999</v>
      </c>
      <c r="P360">
        <v>0</v>
      </c>
      <c r="Q360">
        <v>0</v>
      </c>
      <c r="R360">
        <v>0.72567420000000005</v>
      </c>
      <c r="S360">
        <v>26.349599999999999</v>
      </c>
      <c r="T360">
        <v>0</v>
      </c>
      <c r="U360">
        <v>0</v>
      </c>
      <c r="V360">
        <v>0.72240559999999998</v>
      </c>
      <c r="W360">
        <v>26.981739999999999</v>
      </c>
      <c r="X360">
        <v>0</v>
      </c>
      <c r="Y360">
        <v>0</v>
      </c>
      <c r="Z360">
        <v>0.71946350000000003</v>
      </c>
      <c r="AA360">
        <v>27.18149</v>
      </c>
      <c r="AB360">
        <v>0</v>
      </c>
      <c r="AC360">
        <v>0</v>
      </c>
      <c r="AD360">
        <v>0.71785540000000003</v>
      </c>
      <c r="AE360">
        <v>26.912759999999999</v>
      </c>
      <c r="AF360">
        <v>0</v>
      </c>
      <c r="AG360">
        <v>0</v>
      </c>
      <c r="AH360">
        <v>0.71617560000000002</v>
      </c>
      <c r="AI360">
        <v>26.397189999999998</v>
      </c>
      <c r="AJ360">
        <v>0</v>
      </c>
      <c r="AK360">
        <v>0</v>
      </c>
      <c r="AL360">
        <v>0.71447159999999998</v>
      </c>
      <c r="AM360">
        <v>25.95927</v>
      </c>
      <c r="AN360">
        <v>0</v>
      </c>
      <c r="AO360">
        <v>0</v>
      </c>
      <c r="AP360">
        <v>0.71229949999999997</v>
      </c>
      <c r="AQ360">
        <v>26.872769999999999</v>
      </c>
      <c r="AR360">
        <v>0</v>
      </c>
      <c r="AS360">
        <v>0</v>
      </c>
      <c r="AT360">
        <v>0.71003570000000005</v>
      </c>
      <c r="AU360">
        <v>28.663620000000002</v>
      </c>
      <c r="AV360">
        <v>0</v>
      </c>
      <c r="AW360">
        <v>0</v>
      </c>
      <c r="AX360">
        <v>0.70726089999999997</v>
      </c>
      <c r="AY360">
        <v>31.083680000000001</v>
      </c>
      <c r="AZ360">
        <v>0</v>
      </c>
      <c r="BA360">
        <v>0</v>
      </c>
      <c r="BB360">
        <v>0.70444169999999995</v>
      </c>
      <c r="BC360">
        <v>33.388770000000001</v>
      </c>
      <c r="BD360">
        <v>0</v>
      </c>
      <c r="BE360">
        <v>0</v>
      </c>
      <c r="BF360">
        <v>0.7014861</v>
      </c>
      <c r="BG360">
        <v>34.150539999999999</v>
      </c>
      <c r="BH360">
        <v>0</v>
      </c>
      <c r="BI360">
        <v>0</v>
      </c>
      <c r="BJ360">
        <v>0.69907010000000003</v>
      </c>
      <c r="BK360">
        <v>33.678750000000001</v>
      </c>
      <c r="BL360">
        <v>0</v>
      </c>
      <c r="BM360">
        <v>0</v>
      </c>
      <c r="BN360">
        <v>0.69663410000000003</v>
      </c>
      <c r="BO360">
        <v>32.689819999999997</v>
      </c>
      <c r="BP360">
        <v>0</v>
      </c>
      <c r="BQ360">
        <v>0</v>
      </c>
      <c r="BR360">
        <v>0.69463900000000001</v>
      </c>
      <c r="BS360">
        <v>31.207080000000001</v>
      </c>
      <c r="BT360">
        <v>0</v>
      </c>
      <c r="BU360">
        <v>0</v>
      </c>
      <c r="BV360">
        <v>0.69237320000000002</v>
      </c>
      <c r="BW360">
        <v>30.513079999999999</v>
      </c>
      <c r="BX360">
        <v>0</v>
      </c>
      <c r="BY360">
        <v>0</v>
      </c>
      <c r="BZ360">
        <v>0.69000879999999998</v>
      </c>
      <c r="CA360">
        <v>30.29092</v>
      </c>
      <c r="CB360">
        <v>0</v>
      </c>
      <c r="CC360">
        <v>0</v>
      </c>
      <c r="CD360">
        <v>0.68732230000000005</v>
      </c>
      <c r="CE360">
        <v>30.182590000000001</v>
      </c>
      <c r="CF360" s="1">
        <v>7.9788230000000003E-32</v>
      </c>
      <c r="CG360" s="1">
        <v>2.2256269999999999E-29</v>
      </c>
      <c r="CH360">
        <v>0.68456110000000003</v>
      </c>
      <c r="CI360">
        <v>30.75656</v>
      </c>
      <c r="CJ360" s="1">
        <v>7.1295429999999995E-26</v>
      </c>
      <c r="CK360" s="1">
        <v>1.8792179999999999E-23</v>
      </c>
      <c r="CL360">
        <v>0.68190649999999997</v>
      </c>
      <c r="CM360">
        <v>30.415479999999999</v>
      </c>
      <c r="CN360" s="1">
        <v>4.015466E-19</v>
      </c>
      <c r="CO360" s="1">
        <v>9.4114679999999998E-17</v>
      </c>
      <c r="CP360">
        <v>0.67934450000000002</v>
      </c>
      <c r="CQ360">
        <v>29.945129999999999</v>
      </c>
      <c r="CR360" s="1">
        <v>7.13802E-15</v>
      </c>
      <c r="CS360" s="1">
        <v>1.786759E-12</v>
      </c>
      <c r="CT360">
        <v>0.67809609999999998</v>
      </c>
      <c r="CU360">
        <v>29.09413</v>
      </c>
      <c r="CV360" s="1">
        <v>1.014886E-11</v>
      </c>
      <c r="CW360" s="1">
        <v>2.6488700000000002E-9</v>
      </c>
      <c r="CX360">
        <v>0.67520080000000005</v>
      </c>
      <c r="CY360">
        <v>28.167200000000001</v>
      </c>
      <c r="CZ360" s="1">
        <v>3.5655310000000001E-9</v>
      </c>
      <c r="DA360" s="1">
        <v>9.6589369999999995E-7</v>
      </c>
      <c r="DB360">
        <v>0.67355449999999994</v>
      </c>
      <c r="DC360">
        <v>28.59365</v>
      </c>
      <c r="DD360" s="1">
        <v>4.5039829999999998E-7</v>
      </c>
      <c r="DE360" s="1">
        <v>1.2566589999999999E-4</v>
      </c>
      <c r="DF360">
        <v>0.67241680000000004</v>
      </c>
      <c r="DG360">
        <v>30.536190000000001</v>
      </c>
      <c r="DH360" s="1">
        <v>2.558515E-5</v>
      </c>
      <c r="DI360" s="1">
        <v>7.3157049999999996E-3</v>
      </c>
      <c r="DJ360">
        <v>0.670767</v>
      </c>
      <c r="DK360">
        <v>34.729419999999998</v>
      </c>
      <c r="DL360" s="1">
        <v>7.449008E-4</v>
      </c>
      <c r="DM360">
        <v>0.2179768</v>
      </c>
      <c r="DN360">
        <v>0.66889299999999996</v>
      </c>
      <c r="DO360">
        <v>40.087670000000003</v>
      </c>
      <c r="DP360" s="1">
        <v>1.225043E-2</v>
      </c>
      <c r="DQ360">
        <v>3.6652439999999999</v>
      </c>
      <c r="DR360">
        <v>0.66672710000000002</v>
      </c>
      <c r="DS360">
        <v>42.451129999999999</v>
      </c>
      <c r="DT360">
        <v>0.12248290000000001</v>
      </c>
      <c r="DU360">
        <v>37.422310000000003</v>
      </c>
      <c r="DV360">
        <v>0.66421549999999996</v>
      </c>
      <c r="DW360">
        <v>42.243079999999999</v>
      </c>
      <c r="DX360">
        <v>0.7890779</v>
      </c>
      <c r="DY360">
        <v>246.01679999999999</v>
      </c>
      <c r="DZ360">
        <v>0.66184310000000002</v>
      </c>
      <c r="EA360">
        <v>41.715479999999999</v>
      </c>
      <c r="EB360">
        <v>3.4433630000000002</v>
      </c>
      <c r="EC360">
        <v>1093.413</v>
      </c>
      <c r="ED360">
        <v>0.65917789999999998</v>
      </c>
      <c r="EE360">
        <v>40.291969999999999</v>
      </c>
      <c r="EF360">
        <v>10.61003</v>
      </c>
      <c r="EG360">
        <v>3428.3049999999998</v>
      </c>
      <c r="EH360">
        <v>0.65632619999999997</v>
      </c>
      <c r="EI360">
        <v>39.057160000000003</v>
      </c>
      <c r="EJ360">
        <v>23.949249999999999</v>
      </c>
      <c r="EK360">
        <v>7866.4080000000004</v>
      </c>
      <c r="EL360">
        <v>0.65330730000000004</v>
      </c>
      <c r="EM360">
        <v>38.796460000000003</v>
      </c>
      <c r="EN360">
        <v>40.932279999999999</v>
      </c>
      <c r="EO360">
        <v>13652.82</v>
      </c>
      <c r="EP360">
        <v>0.65003379999999999</v>
      </c>
      <c r="EQ360">
        <v>40.884030000000003</v>
      </c>
      <c r="ER360">
        <v>54.533079999999998</v>
      </c>
      <c r="ES360">
        <v>18465.12</v>
      </c>
      <c r="ET360">
        <v>0.64679500000000001</v>
      </c>
      <c r="EU360">
        <v>43.792610000000003</v>
      </c>
      <c r="EV360">
        <v>58.294980000000002</v>
      </c>
      <c r="EW360">
        <v>20001.400000000001</v>
      </c>
      <c r="EX360">
        <v>0.64340359999999996</v>
      </c>
      <c r="EY360">
        <v>44.442630000000001</v>
      </c>
      <c r="EZ360">
        <v>51.043950000000002</v>
      </c>
      <c r="FA360">
        <v>17761.490000000002</v>
      </c>
      <c r="FB360">
        <v>0.63992479999999996</v>
      </c>
      <c r="FC360">
        <v>43.64181</v>
      </c>
      <c r="FD360">
        <v>37.498139999999999</v>
      </c>
      <c r="FE360">
        <v>13223.56</v>
      </c>
      <c r="FF360">
        <v>0.63675269999999995</v>
      </c>
      <c r="FG360">
        <v>42.851660000000003</v>
      </c>
      <c r="FH360">
        <v>23.63579</v>
      </c>
      <c r="FI360">
        <v>8438.1180000000004</v>
      </c>
      <c r="FJ360">
        <v>0.63380320000000001</v>
      </c>
      <c r="FK360">
        <v>41.708930000000002</v>
      </c>
      <c r="FL360">
        <v>12.986649999999999</v>
      </c>
      <c r="FM360">
        <v>4687.9030000000002</v>
      </c>
      <c r="FN360">
        <v>0.63085780000000002</v>
      </c>
      <c r="FO360">
        <v>41.69079</v>
      </c>
      <c r="FP360">
        <v>6.329993</v>
      </c>
      <c r="FQ360">
        <v>2306.1149999999998</v>
      </c>
      <c r="FR360">
        <v>0.62818529999999995</v>
      </c>
      <c r="FS360">
        <v>42.125079999999997</v>
      </c>
      <c r="FT360">
        <v>2.7648259999999998</v>
      </c>
      <c r="FU360">
        <v>1016.07</v>
      </c>
      <c r="FV360">
        <v>0.62592080000000005</v>
      </c>
      <c r="FW360">
        <v>42.817030000000003</v>
      </c>
      <c r="FX360">
        <v>1.102428</v>
      </c>
      <c r="FY360">
        <v>408.18029999999999</v>
      </c>
      <c r="FZ360">
        <v>0.62413750000000001</v>
      </c>
      <c r="GA360">
        <v>42.79766</v>
      </c>
      <c r="GB360">
        <v>0.413522</v>
      </c>
      <c r="GC360">
        <v>153.75649999999999</v>
      </c>
      <c r="GD360">
        <v>0.62253219999999998</v>
      </c>
      <c r="GE360">
        <v>42.631100000000004</v>
      </c>
      <c r="GF360">
        <v>0.1561362</v>
      </c>
      <c r="GG360">
        <v>57.931840000000001</v>
      </c>
      <c r="GH360">
        <v>0.62137489999999995</v>
      </c>
      <c r="GI360">
        <v>41.794159999999998</v>
      </c>
      <c r="GJ360" s="1">
        <v>6.9412790000000002E-2</v>
      </c>
      <c r="GK360">
        <v>25.366099999999999</v>
      </c>
      <c r="GL360">
        <v>0.61979189999999995</v>
      </c>
      <c r="GM360">
        <v>40.90522</v>
      </c>
      <c r="GN360" s="1">
        <v>4.3090349999999999E-2</v>
      </c>
      <c r="GO360">
        <v>15.37711</v>
      </c>
      <c r="GP360">
        <v>0.61870380000000003</v>
      </c>
      <c r="GQ360">
        <v>39.841349999999998</v>
      </c>
      <c r="GR360" s="1">
        <v>3.6073069999999999E-2</v>
      </c>
      <c r="GS360">
        <v>12.6784</v>
      </c>
      <c r="GT360">
        <v>0.61774649999999998</v>
      </c>
      <c r="GU360">
        <v>40.530900000000003</v>
      </c>
      <c r="GV360" s="1">
        <v>3.4278879999999998E-2</v>
      </c>
      <c r="GW360">
        <v>12.00456</v>
      </c>
      <c r="GX360">
        <v>0.61671849999999995</v>
      </c>
      <c r="GY360">
        <v>42.156089999999999</v>
      </c>
      <c r="GZ360" s="1">
        <v>3.3169219999999999E-2</v>
      </c>
      <c r="HA360">
        <v>11.62921</v>
      </c>
      <c r="HB360">
        <v>0.61607639999999997</v>
      </c>
      <c r="HC360">
        <v>44.372570000000003</v>
      </c>
      <c r="HD360" s="1">
        <v>3.1586530000000002E-2</v>
      </c>
      <c r="HE360">
        <v>11.09488</v>
      </c>
      <c r="HF360">
        <v>0.61533839999999995</v>
      </c>
      <c r="HG360">
        <v>46.626089999999998</v>
      </c>
      <c r="HH360" s="1">
        <v>2.9313519999999999E-2</v>
      </c>
      <c r="HI360">
        <v>10.32155</v>
      </c>
      <c r="HJ360">
        <v>0.61516999999999999</v>
      </c>
      <c r="HK360">
        <v>46.575159999999997</v>
      </c>
      <c r="HL360" s="1">
        <v>2.6461579999999998E-2</v>
      </c>
      <c r="HM360">
        <v>9.3336459999999999</v>
      </c>
      <c r="HN360">
        <v>0.61448590000000003</v>
      </c>
      <c r="HO360">
        <v>45.823779999999999</v>
      </c>
      <c r="HP360" s="1">
        <v>2.3131019999999999E-2</v>
      </c>
      <c r="HQ360">
        <v>8.1795790000000004</v>
      </c>
      <c r="HR360">
        <v>0.61420050000000004</v>
      </c>
      <c r="HS360">
        <v>44.902349999999998</v>
      </c>
      <c r="HT360" s="1">
        <v>1.9597139999999999E-2</v>
      </c>
      <c r="HU360">
        <v>6.9441379999999997</v>
      </c>
      <c r="HV360">
        <v>0.61373719999999998</v>
      </c>
      <c r="HW360">
        <v>43.736179999999997</v>
      </c>
      <c r="HX360">
        <v>1.6137390000000001E-2</v>
      </c>
      <c r="HY360">
        <v>5.7295870000000004</v>
      </c>
      <c r="HZ360">
        <v>0.61332279999999995</v>
      </c>
      <c r="IA360">
        <v>44.459319999999998</v>
      </c>
      <c r="IB360" s="1">
        <v>1.3042639999999999E-2</v>
      </c>
      <c r="IC360">
        <v>4.6357270000000002</v>
      </c>
      <c r="ID360">
        <v>0.61285120000000004</v>
      </c>
      <c r="IE360">
        <v>47.723520000000001</v>
      </c>
      <c r="IF360" s="1">
        <v>1.051301E-2</v>
      </c>
      <c r="IG360">
        <v>3.736532</v>
      </c>
      <c r="IH360">
        <v>0.61224100000000004</v>
      </c>
      <c r="II360">
        <v>52.277859999999997</v>
      </c>
      <c r="IJ360" s="1">
        <v>8.5915579999999991E-3</v>
      </c>
      <c r="IK360">
        <v>3.0512579999999998</v>
      </c>
      <c r="IL360">
        <v>0.61172680000000001</v>
      </c>
      <c r="IM360">
        <v>54.871960000000001</v>
      </c>
      <c r="IN360" s="1">
        <v>7.2251729999999997E-3</v>
      </c>
      <c r="IO360">
        <v>2.5612089999999998</v>
      </c>
      <c r="IP360">
        <v>0.61129420000000001</v>
      </c>
      <c r="IQ360">
        <v>55.154989999999998</v>
      </c>
      <c r="IR360" s="1">
        <v>6.2821880000000002E-3</v>
      </c>
      <c r="IS360">
        <v>2.2227510000000001</v>
      </c>
      <c r="IT360">
        <v>0.61033459999999995</v>
      </c>
      <c r="IU360">
        <v>54.302729999999997</v>
      </c>
      <c r="IV360" s="1">
        <v>5.6316659999999996E-3</v>
      </c>
      <c r="IW360">
        <v>1.99058</v>
      </c>
      <c r="IX360">
        <v>0.60985149999999999</v>
      </c>
      <c r="IY360">
        <v>53.111919999999998</v>
      </c>
      <c r="IZ360" s="1">
        <v>5.1741180000000001E-3</v>
      </c>
      <c r="JA360">
        <v>1.826978</v>
      </c>
      <c r="JB360">
        <v>0.60915680000000005</v>
      </c>
      <c r="JC360">
        <v>51.399239999999999</v>
      </c>
      <c r="JD360" s="1">
        <v>4.8259829999999998E-3</v>
      </c>
      <c r="JE360">
        <v>1.7037100000000001</v>
      </c>
      <c r="JF360">
        <v>0.6085412</v>
      </c>
      <c r="JG360">
        <v>50.944650000000003</v>
      </c>
      <c r="JH360" s="1">
        <v>4.5467149999999998E-3</v>
      </c>
      <c r="JI360">
        <v>1.604827</v>
      </c>
      <c r="JJ360">
        <v>0.60790319999999998</v>
      </c>
      <c r="JK360">
        <v>50.16113</v>
      </c>
      <c r="JL360" s="1">
        <v>4.3058610000000002E-3</v>
      </c>
      <c r="JM360">
        <v>1.520967</v>
      </c>
      <c r="JN360">
        <v>0.60750630000000005</v>
      </c>
      <c r="JO360">
        <v>47.761090000000003</v>
      </c>
      <c r="JP360" s="1">
        <v>4.0850019999999999E-3</v>
      </c>
      <c r="JQ360">
        <v>1.446536</v>
      </c>
      <c r="JR360">
        <v>0.60723910000000003</v>
      </c>
      <c r="JS360">
        <v>45.681800000000003</v>
      </c>
      <c r="JT360" s="1">
        <v>3.8828619999999999E-3</v>
      </c>
      <c r="JU360">
        <v>1.3782179999999999</v>
      </c>
      <c r="JV360">
        <v>0.6063672</v>
      </c>
      <c r="JW360">
        <v>44.445770000000003</v>
      </c>
      <c r="JX360" s="1">
        <v>3.6950799999999999E-3</v>
      </c>
      <c r="JY360">
        <v>1.315571</v>
      </c>
      <c r="JZ360">
        <v>0.60607580000000005</v>
      </c>
      <c r="KA360">
        <v>43.087829999999997</v>
      </c>
      <c r="KB360" s="1">
        <v>3.5219969999999998E-3</v>
      </c>
      <c r="KC360">
        <v>1.2566280000000001</v>
      </c>
      <c r="KD360">
        <v>0.60531060000000003</v>
      </c>
      <c r="KE360">
        <v>42.019080000000002</v>
      </c>
      <c r="KF360" s="1">
        <v>3.3576330000000001E-3</v>
      </c>
      <c r="KG360">
        <v>1.2012130000000001</v>
      </c>
      <c r="KH360">
        <v>0.60495359999999998</v>
      </c>
      <c r="KI360">
        <v>40.770440000000001</v>
      </c>
      <c r="KJ360" s="1">
        <v>3.205126E-3</v>
      </c>
      <c r="KK360">
        <v>1.1490039999999999</v>
      </c>
      <c r="KL360">
        <v>0.60427229999999998</v>
      </c>
      <c r="KM360">
        <v>41.451410000000003</v>
      </c>
      <c r="KN360" s="1">
        <v>3.0601920000000002E-3</v>
      </c>
      <c r="KO360">
        <v>1.099688</v>
      </c>
      <c r="KP360">
        <v>0.60390969999999999</v>
      </c>
      <c r="KQ360">
        <v>45.426720000000003</v>
      </c>
      <c r="KR360" s="1">
        <v>2.925048E-3</v>
      </c>
      <c r="KS360">
        <v>1.0531440000000001</v>
      </c>
      <c r="KT360">
        <v>0.60331109999999999</v>
      </c>
      <c r="KU360">
        <v>51.434049999999999</v>
      </c>
      <c r="KV360" s="1">
        <v>2.7961700000000002E-3</v>
      </c>
      <c r="KW360">
        <v>1.0088950000000001</v>
      </c>
      <c r="KX360">
        <v>0.60292020000000002</v>
      </c>
      <c r="KY360">
        <v>55.365549999999999</v>
      </c>
      <c r="KZ360" s="1">
        <v>2.6751169999999999E-3</v>
      </c>
      <c r="LA360">
        <v>0.96688700000000005</v>
      </c>
      <c r="LB360">
        <v>0.60258160000000005</v>
      </c>
      <c r="LC360">
        <v>55.163510000000002</v>
      </c>
      <c r="LD360" s="1">
        <v>2.5607220000000001E-3</v>
      </c>
      <c r="LE360">
        <v>0.92702739999999995</v>
      </c>
      <c r="LF360">
        <v>0.60207469999999996</v>
      </c>
      <c r="LG360">
        <v>53.5792</v>
      </c>
      <c r="LH360" s="1">
        <v>2.4518069999999999E-3</v>
      </c>
      <c r="LI360">
        <v>0.88921510000000004</v>
      </c>
      <c r="LJ360">
        <v>0.60181430000000002</v>
      </c>
      <c r="LK360">
        <v>52.496929999999999</v>
      </c>
      <c r="LL360" s="1">
        <v>2.3495120000000002E-3</v>
      </c>
      <c r="LM360">
        <v>0.85333579999999998</v>
      </c>
      <c r="LN360">
        <v>0.60108039999999996</v>
      </c>
      <c r="LO360">
        <v>50.674259999999997</v>
      </c>
      <c r="LP360" s="1">
        <v>2.2515949999999999E-3</v>
      </c>
      <c r="LQ360">
        <v>0.81940559999999996</v>
      </c>
      <c r="LR360">
        <v>0.60080929999999999</v>
      </c>
      <c r="LS360">
        <v>49.523449999999997</v>
      </c>
      <c r="LT360" s="1">
        <v>2.1597949999999999E-3</v>
      </c>
      <c r="LU360">
        <v>0.78699240000000004</v>
      </c>
      <c r="LV360">
        <v>0.60035959999999999</v>
      </c>
      <c r="LW360">
        <v>49.557409999999997</v>
      </c>
      <c r="LX360" s="1">
        <v>2.0724110000000001E-3</v>
      </c>
      <c r="LY360">
        <v>0.75630580000000003</v>
      </c>
      <c r="LZ360">
        <v>0.60005489999999995</v>
      </c>
      <c r="MA360">
        <v>49.004600000000003</v>
      </c>
      <c r="MB360" s="1">
        <v>1.9889310000000002E-3</v>
      </c>
      <c r="MC360">
        <v>0.72680520000000004</v>
      </c>
      <c r="MD360">
        <v>0.59977659999999999</v>
      </c>
      <c r="ME360">
        <v>48.124809999999997</v>
      </c>
      <c r="MF360" s="1">
        <v>1.9100530000000001E-3</v>
      </c>
      <c r="MG360">
        <v>0.6988837</v>
      </c>
      <c r="MH360">
        <v>0.59942510000000004</v>
      </c>
      <c r="MI360">
        <v>47.353119999999997</v>
      </c>
      <c r="MJ360" s="1">
        <v>1.834097E-3</v>
      </c>
      <c r="MK360">
        <v>0.67205999999999999</v>
      </c>
      <c r="ML360">
        <v>0.59905450000000005</v>
      </c>
      <c r="MM360">
        <v>45.35416</v>
      </c>
      <c r="MN360" s="1">
        <v>1.761758E-3</v>
      </c>
      <c r="MO360">
        <v>0.64662810000000004</v>
      </c>
      <c r="MP360">
        <v>0.59868279999999996</v>
      </c>
      <c r="MQ360">
        <v>43.981909999999999</v>
      </c>
      <c r="MR360" s="1">
        <v>1.6926650000000001E-3</v>
      </c>
      <c r="MS360">
        <v>0.62227840000000001</v>
      </c>
      <c r="MT360">
        <v>0.59828590000000004</v>
      </c>
      <c r="MU360">
        <v>42.879260000000002</v>
      </c>
      <c r="MV360" s="1">
        <v>1.6266099999999999E-3</v>
      </c>
      <c r="MW360">
        <v>0.59901230000000005</v>
      </c>
      <c r="MX360">
        <v>0.59787089999999998</v>
      </c>
      <c r="MY360">
        <v>43.106349999999999</v>
      </c>
      <c r="MZ360" s="1">
        <v>1.5637959999999999E-3</v>
      </c>
      <c r="NA360">
        <v>0.5768046</v>
      </c>
      <c r="NB360">
        <v>0.59741940000000004</v>
      </c>
      <c r="NC360">
        <v>43.849530000000001</v>
      </c>
      <c r="ND360" s="1">
        <v>1.503735E-3</v>
      </c>
      <c r="NE360">
        <v>0.555558</v>
      </c>
      <c r="NF360">
        <v>0.59656889999999996</v>
      </c>
      <c r="NG360">
        <v>46.253810000000001</v>
      </c>
      <c r="NH360" s="1">
        <v>1.446824E-3</v>
      </c>
      <c r="NI360">
        <v>0.53571389999999997</v>
      </c>
      <c r="NJ360">
        <v>0.59594709999999995</v>
      </c>
      <c r="NK360">
        <v>49.60192</v>
      </c>
      <c r="NL360" s="1">
        <v>1.391343E-3</v>
      </c>
      <c r="NM360">
        <v>0.51610900000000004</v>
      </c>
      <c r="NN360">
        <v>0.59565080000000004</v>
      </c>
      <c r="NO360">
        <v>50.788580000000003</v>
      </c>
      <c r="NP360" s="1">
        <v>1.3379030000000001E-3</v>
      </c>
      <c r="NQ360">
        <v>0.49694969999999999</v>
      </c>
      <c r="NR360">
        <v>0.59517560000000003</v>
      </c>
      <c r="NS360">
        <v>48.91366</v>
      </c>
      <c r="NT360" s="1">
        <v>1.2888610000000001E-3</v>
      </c>
      <c r="NU360">
        <v>0.47965790000000003</v>
      </c>
      <c r="NV360">
        <v>0.59415949999999995</v>
      </c>
      <c r="NW360">
        <v>47.652999999999999</v>
      </c>
      <c r="NX360" s="1">
        <v>1.240913E-3</v>
      </c>
      <c r="NY360">
        <v>0.4630437</v>
      </c>
      <c r="NZ360">
        <v>0.59381459999999997</v>
      </c>
      <c r="OA360">
        <v>46.500340000000001</v>
      </c>
      <c r="OB360" s="1">
        <v>1.1942000000000001E-3</v>
      </c>
      <c r="OC360">
        <v>0.44635970000000003</v>
      </c>
      <c r="OD360">
        <v>0.5936939</v>
      </c>
      <c r="OE360">
        <v>46.630299999999998</v>
      </c>
      <c r="OF360" s="1">
        <v>1.151738E-3</v>
      </c>
      <c r="OG360">
        <v>0.43083169999999998</v>
      </c>
      <c r="OH360">
        <v>0.59296269999999995</v>
      </c>
      <c r="OI360">
        <v>46.09552</v>
      </c>
      <c r="OJ360" s="1">
        <v>1.11027E-3</v>
      </c>
      <c r="OK360">
        <v>0.41615600000000003</v>
      </c>
    </row>
    <row r="361" spans="1:401" x14ac:dyDescent="0.35">
      <c r="A361">
        <v>370</v>
      </c>
      <c r="B361" t="s">
        <v>4</v>
      </c>
      <c r="C361" t="s">
        <v>364</v>
      </c>
      <c r="D361" t="s">
        <v>368</v>
      </c>
      <c r="E361">
        <v>672.14800000000002</v>
      </c>
      <c r="F361">
        <v>0.60073670000000001</v>
      </c>
      <c r="G361">
        <v>26.955169999999999</v>
      </c>
      <c r="H361">
        <v>0</v>
      </c>
      <c r="I361">
        <v>0</v>
      </c>
      <c r="J361">
        <v>0.5992305</v>
      </c>
      <c r="K361">
        <v>26.77617</v>
      </c>
      <c r="L361">
        <v>0</v>
      </c>
      <c r="M361">
        <v>0</v>
      </c>
      <c r="N361">
        <v>0.59761730000000002</v>
      </c>
      <c r="O361">
        <v>26.04279</v>
      </c>
      <c r="P361">
        <v>0</v>
      </c>
      <c r="Q361">
        <v>0</v>
      </c>
      <c r="R361">
        <v>0.59645919999999997</v>
      </c>
      <c r="S361">
        <v>26.386690000000002</v>
      </c>
      <c r="T361">
        <v>0</v>
      </c>
      <c r="U361">
        <v>0</v>
      </c>
      <c r="V361">
        <v>0.59537510000000005</v>
      </c>
      <c r="W361">
        <v>26.99614</v>
      </c>
      <c r="X361">
        <v>0</v>
      </c>
      <c r="Y361">
        <v>0</v>
      </c>
      <c r="Z361">
        <v>0.59450970000000003</v>
      </c>
      <c r="AA361">
        <v>27.173580000000001</v>
      </c>
      <c r="AB361">
        <v>0</v>
      </c>
      <c r="AC361">
        <v>0</v>
      </c>
      <c r="AD361">
        <v>0.59488379999999996</v>
      </c>
      <c r="AE361">
        <v>26.90072</v>
      </c>
      <c r="AF361">
        <v>0</v>
      </c>
      <c r="AG361">
        <v>0</v>
      </c>
      <c r="AH361">
        <v>0.59507089999999996</v>
      </c>
      <c r="AI361">
        <v>26.41695</v>
      </c>
      <c r="AJ361">
        <v>0</v>
      </c>
      <c r="AK361">
        <v>0</v>
      </c>
      <c r="AL361">
        <v>0.59516869999999999</v>
      </c>
      <c r="AM361">
        <v>25.990020000000001</v>
      </c>
      <c r="AN361">
        <v>0</v>
      </c>
      <c r="AO361">
        <v>0</v>
      </c>
      <c r="AP361">
        <v>0.59487279999999998</v>
      </c>
      <c r="AQ361">
        <v>26.891480000000001</v>
      </c>
      <c r="AR361">
        <v>0</v>
      </c>
      <c r="AS361">
        <v>0</v>
      </c>
      <c r="AT361">
        <v>0.59446759999999998</v>
      </c>
      <c r="AU361">
        <v>28.68365</v>
      </c>
      <c r="AV361">
        <v>0</v>
      </c>
      <c r="AW361">
        <v>0</v>
      </c>
      <c r="AX361">
        <v>0.59372409999999998</v>
      </c>
      <c r="AY361">
        <v>31.053999999999998</v>
      </c>
      <c r="AZ361">
        <v>0</v>
      </c>
      <c r="BA361">
        <v>0</v>
      </c>
      <c r="BB361">
        <v>0.59295339999999996</v>
      </c>
      <c r="BC361">
        <v>33.344830000000002</v>
      </c>
      <c r="BD361">
        <v>0</v>
      </c>
      <c r="BE361">
        <v>0</v>
      </c>
      <c r="BF361">
        <v>0.59213910000000003</v>
      </c>
      <c r="BG361">
        <v>34.128579999999999</v>
      </c>
      <c r="BH361">
        <v>0</v>
      </c>
      <c r="BI361">
        <v>0</v>
      </c>
      <c r="BJ361">
        <v>0.59168299999999996</v>
      </c>
      <c r="BK361">
        <v>33.689010000000003</v>
      </c>
      <c r="BL361">
        <v>0</v>
      </c>
      <c r="BM361">
        <v>0</v>
      </c>
      <c r="BN361">
        <v>0.59135329999999997</v>
      </c>
      <c r="BO361">
        <v>32.761069999999997</v>
      </c>
      <c r="BP361">
        <v>0</v>
      </c>
      <c r="BQ361">
        <v>0</v>
      </c>
      <c r="BR361">
        <v>0.59142950000000005</v>
      </c>
      <c r="BS361">
        <v>31.332999999999998</v>
      </c>
      <c r="BT361">
        <v>0</v>
      </c>
      <c r="BU361">
        <v>0</v>
      </c>
      <c r="BV361">
        <v>0.59142700000000004</v>
      </c>
      <c r="BW361">
        <v>30.632919999999999</v>
      </c>
      <c r="BX361">
        <v>0</v>
      </c>
      <c r="BY361">
        <v>0</v>
      </c>
      <c r="BZ361">
        <v>0.59132019999999996</v>
      </c>
      <c r="CA361">
        <v>30.399570000000001</v>
      </c>
      <c r="CB361">
        <v>0</v>
      </c>
      <c r="CC361">
        <v>0</v>
      </c>
      <c r="CD361">
        <v>0.59105399999999997</v>
      </c>
      <c r="CE361">
        <v>30.240189999999998</v>
      </c>
      <c r="CF361" s="1">
        <v>1.3733239999999999E-32</v>
      </c>
      <c r="CG361" s="1">
        <v>4.2911780000000003E-30</v>
      </c>
      <c r="CH361">
        <v>0.59082140000000005</v>
      </c>
      <c r="CI361">
        <v>30.76399</v>
      </c>
      <c r="CJ361" s="1">
        <v>3.9502439999999997E-26</v>
      </c>
      <c r="CK361" s="1">
        <v>9.9238840000000001E-24</v>
      </c>
      <c r="CL361">
        <v>0.59075509999999998</v>
      </c>
      <c r="CM361">
        <v>30.424250000000001</v>
      </c>
      <c r="CN361" s="1">
        <v>1.4917029999999999E-19</v>
      </c>
      <c r="CO361" s="1">
        <v>3.53429E-17</v>
      </c>
      <c r="CP361">
        <v>0.59087610000000002</v>
      </c>
      <c r="CQ361">
        <v>29.96275</v>
      </c>
      <c r="CR361" s="1">
        <v>3.4878E-15</v>
      </c>
      <c r="CS361" s="1">
        <v>8.5801810000000003E-13</v>
      </c>
      <c r="CT361">
        <v>0.59180429999999995</v>
      </c>
      <c r="CU361">
        <v>29.16273</v>
      </c>
      <c r="CV361" s="1">
        <v>5.6270569999999999E-12</v>
      </c>
      <c r="CW361" s="1">
        <v>1.4238490000000001E-9</v>
      </c>
      <c r="CX361">
        <v>0.59163149999999998</v>
      </c>
      <c r="CY361">
        <v>28.25093</v>
      </c>
      <c r="CZ361" s="1">
        <v>2.1637739999999999E-9</v>
      </c>
      <c r="DA361" s="1">
        <v>5.6190589999999998E-7</v>
      </c>
      <c r="DB361">
        <v>0.59259470000000003</v>
      </c>
      <c r="DC361">
        <v>28.649010000000001</v>
      </c>
      <c r="DD361" s="1">
        <v>2.9390779999999998E-7</v>
      </c>
      <c r="DE361" s="1">
        <v>7.7861920000000002E-5</v>
      </c>
      <c r="DF361">
        <v>0.59396530000000003</v>
      </c>
      <c r="DG361">
        <v>30.563359999999999</v>
      </c>
      <c r="DH361" s="1">
        <v>1.7752099999999999E-5</v>
      </c>
      <c r="DI361" s="1">
        <v>4.7787970000000004E-3</v>
      </c>
      <c r="DJ361">
        <v>0.59471320000000005</v>
      </c>
      <c r="DK361">
        <v>34.675429999999999</v>
      </c>
      <c r="DL361" s="1">
        <v>5.4543379999999995E-4</v>
      </c>
      <c r="DM361">
        <v>0.1491123</v>
      </c>
      <c r="DN361">
        <v>0.59484049999999999</v>
      </c>
      <c r="DO361">
        <v>39.986550000000001</v>
      </c>
      <c r="DP361" s="1">
        <v>9.4112740000000007E-3</v>
      </c>
      <c r="DQ361">
        <v>2.6127370000000001</v>
      </c>
      <c r="DR361">
        <v>0.59453520000000004</v>
      </c>
      <c r="DS361">
        <v>42.390180000000001</v>
      </c>
      <c r="DT361" s="1">
        <v>9.8293030000000003E-2</v>
      </c>
      <c r="DU361">
        <v>27.690529999999999</v>
      </c>
      <c r="DV361">
        <v>0.59385089999999996</v>
      </c>
      <c r="DW361">
        <v>42.193379999999998</v>
      </c>
      <c r="DX361">
        <v>0.65903089999999998</v>
      </c>
      <c r="DY361">
        <v>188.33160000000001</v>
      </c>
      <c r="DZ361">
        <v>0.59325249999999996</v>
      </c>
      <c r="EA361">
        <v>41.730409999999999</v>
      </c>
      <c r="EB361">
        <v>2.9839090000000001</v>
      </c>
      <c r="EC361">
        <v>863.59159999999997</v>
      </c>
      <c r="ED361">
        <v>0.59242309999999998</v>
      </c>
      <c r="EE361">
        <v>40.413110000000003</v>
      </c>
      <c r="EF361">
        <v>9.5122269999999993</v>
      </c>
      <c r="EG361">
        <v>2786.2730000000001</v>
      </c>
      <c r="EH361">
        <v>0.59146089999999996</v>
      </c>
      <c r="EI361">
        <v>39.22419</v>
      </c>
      <c r="EJ361">
        <v>22.15709</v>
      </c>
      <c r="EK361">
        <v>6563.8779999999997</v>
      </c>
      <c r="EL361">
        <v>0.59040930000000003</v>
      </c>
      <c r="EM361">
        <v>39.002110000000002</v>
      </c>
      <c r="EN361">
        <v>38.98292</v>
      </c>
      <c r="EO361">
        <v>11670.32</v>
      </c>
      <c r="EP361">
        <v>0.58923440000000005</v>
      </c>
      <c r="EQ361">
        <v>41.035690000000002</v>
      </c>
      <c r="ER361">
        <v>53.337609999999998</v>
      </c>
      <c r="ES361">
        <v>16134.13</v>
      </c>
      <c r="ET361">
        <v>0.58805450000000004</v>
      </c>
      <c r="EU361">
        <v>43.845999999999997</v>
      </c>
      <c r="EV361">
        <v>58.376179999999998</v>
      </c>
      <c r="EW361">
        <v>17839.86</v>
      </c>
      <c r="EX361">
        <v>0.58680089999999996</v>
      </c>
      <c r="EY361">
        <v>44.452860000000001</v>
      </c>
      <c r="EZ361">
        <v>52.307040000000001</v>
      </c>
      <c r="FA361">
        <v>16129.27</v>
      </c>
      <c r="FB361">
        <v>0.58550679999999999</v>
      </c>
      <c r="FC361">
        <v>43.617800000000003</v>
      </c>
      <c r="FD361">
        <v>39.23077</v>
      </c>
      <c r="FE361">
        <v>12205.12</v>
      </c>
      <c r="FF361">
        <v>0.58441080000000001</v>
      </c>
      <c r="FG361">
        <v>42.872529999999998</v>
      </c>
      <c r="FH361">
        <v>25.20205</v>
      </c>
      <c r="FI361">
        <v>7904.9110000000001</v>
      </c>
      <c r="FJ361">
        <v>0.58358710000000003</v>
      </c>
      <c r="FK361">
        <v>41.805790000000002</v>
      </c>
      <c r="FL361">
        <v>14.08902</v>
      </c>
      <c r="FM361">
        <v>4451.098</v>
      </c>
      <c r="FN361">
        <v>0.58272440000000003</v>
      </c>
      <c r="FO361">
        <v>41.812069999999999</v>
      </c>
      <c r="FP361">
        <v>6.9677379999999998</v>
      </c>
      <c r="FQ361">
        <v>2215.777</v>
      </c>
      <c r="FR361">
        <v>0.58197929999999998</v>
      </c>
      <c r="FS361">
        <v>42.298789999999997</v>
      </c>
      <c r="FT361">
        <v>3.0838519999999998</v>
      </c>
      <c r="FU361">
        <v>987.327</v>
      </c>
      <c r="FV361">
        <v>0.58127240000000002</v>
      </c>
      <c r="FW361">
        <v>42.9726</v>
      </c>
      <c r="FX361">
        <v>1.2434080000000001</v>
      </c>
      <c r="FY361">
        <v>400.24130000000002</v>
      </c>
      <c r="FZ361">
        <v>0.58096239999999999</v>
      </c>
      <c r="GA361">
        <v>42.884129999999999</v>
      </c>
      <c r="GB361">
        <v>0.46934209999999998</v>
      </c>
      <c r="GC361">
        <v>151.52279999999999</v>
      </c>
      <c r="GD361">
        <v>0.5806192</v>
      </c>
      <c r="GE361">
        <v>42.630740000000003</v>
      </c>
      <c r="GF361">
        <v>0.17614089999999999</v>
      </c>
      <c r="GG361">
        <v>56.792999999999999</v>
      </c>
      <c r="GH361">
        <v>0.58052440000000005</v>
      </c>
      <c r="GI361">
        <v>41.781930000000003</v>
      </c>
      <c r="GJ361" s="1">
        <v>7.591183E-2</v>
      </c>
      <c r="GK361">
        <v>24.202459999999999</v>
      </c>
      <c r="GL361">
        <v>0.58013269999999995</v>
      </c>
      <c r="GM361">
        <v>40.91039</v>
      </c>
      <c r="GN361" s="1">
        <v>4.4977370000000003E-2</v>
      </c>
      <c r="GO361">
        <v>14.100619999999999</v>
      </c>
      <c r="GP361">
        <v>0.57995799999999997</v>
      </c>
      <c r="GQ361">
        <v>39.911810000000003</v>
      </c>
      <c r="GR361" s="1">
        <v>3.6522510000000001E-2</v>
      </c>
      <c r="GS361">
        <v>11.312760000000001</v>
      </c>
      <c r="GT361">
        <v>0.57986439999999995</v>
      </c>
      <c r="GU361">
        <v>40.622570000000003</v>
      </c>
      <c r="GV361">
        <v>3.4418089999999998E-2</v>
      </c>
      <c r="GW361">
        <v>10.624000000000001</v>
      </c>
      <c r="GX361">
        <v>0.57960560000000005</v>
      </c>
      <c r="GY361">
        <v>42.273260000000001</v>
      </c>
      <c r="GZ361" s="1">
        <v>3.3306589999999997E-2</v>
      </c>
      <c r="HA361">
        <v>10.286009999999999</v>
      </c>
      <c r="HB361">
        <v>0.5796192</v>
      </c>
      <c r="HC361">
        <v>44.467820000000003</v>
      </c>
      <c r="HD361" s="1">
        <v>3.180496E-2</v>
      </c>
      <c r="HE361">
        <v>9.8314439999999994</v>
      </c>
      <c r="HF361">
        <v>0.57950590000000002</v>
      </c>
      <c r="HG361">
        <v>46.649970000000003</v>
      </c>
      <c r="HH361" s="1">
        <v>2.961366E-2</v>
      </c>
      <c r="HI361">
        <v>9.1683699999999995</v>
      </c>
      <c r="HJ361">
        <v>0.57991649999999995</v>
      </c>
      <c r="HK361">
        <v>46.582909999999998</v>
      </c>
      <c r="HL361" s="1">
        <v>2.683174E-2</v>
      </c>
      <c r="HM361">
        <v>8.3131509999999995</v>
      </c>
      <c r="HN361">
        <v>0.57994040000000002</v>
      </c>
      <c r="HO361">
        <v>45.79598</v>
      </c>
      <c r="HP361" s="1">
        <v>2.3545719999999999E-2</v>
      </c>
      <c r="HQ361">
        <v>7.3059830000000003</v>
      </c>
      <c r="HR361">
        <v>0.58024330000000002</v>
      </c>
      <c r="HS361">
        <v>44.903149999999997</v>
      </c>
      <c r="HT361" s="1">
        <v>2.0027389999999999E-2</v>
      </c>
      <c r="HU361">
        <v>6.2205820000000003</v>
      </c>
      <c r="HV361">
        <v>0.58035179999999997</v>
      </c>
      <c r="HW361">
        <v>43.822110000000002</v>
      </c>
      <c r="HX361" s="1">
        <v>1.654417E-2</v>
      </c>
      <c r="HY361">
        <v>5.1447659999999997</v>
      </c>
      <c r="HZ361">
        <v>0.58047970000000004</v>
      </c>
      <c r="IA361">
        <v>44.567019999999999</v>
      </c>
      <c r="IB361" s="1">
        <v>1.3393E-2</v>
      </c>
      <c r="IC361">
        <v>4.1672200000000004</v>
      </c>
      <c r="ID361">
        <v>0.58056640000000004</v>
      </c>
      <c r="IE361">
        <v>47.847070000000002</v>
      </c>
      <c r="IF361" s="1">
        <v>1.079038E-2</v>
      </c>
      <c r="IG361">
        <v>3.3567979999999999</v>
      </c>
      <c r="IH361">
        <v>0.580542</v>
      </c>
      <c r="II361">
        <v>52.38467</v>
      </c>
      <c r="IJ361" s="1">
        <v>8.796402E-3</v>
      </c>
      <c r="IK361">
        <v>2.734728</v>
      </c>
      <c r="IL361">
        <v>0.58062519999999995</v>
      </c>
      <c r="IM361">
        <v>54.907629999999997</v>
      </c>
      <c r="IN361" s="1">
        <v>7.3681500000000004E-3</v>
      </c>
      <c r="IO361">
        <v>2.2869839999999999</v>
      </c>
      <c r="IP361">
        <v>0.58074300000000001</v>
      </c>
      <c r="IQ361">
        <v>55.13503</v>
      </c>
      <c r="IR361" s="1">
        <v>6.3802479999999998E-3</v>
      </c>
      <c r="IS361">
        <v>1.977309</v>
      </c>
      <c r="IT361">
        <v>0.58046229999999999</v>
      </c>
      <c r="IU361">
        <v>54.276969999999999</v>
      </c>
      <c r="IV361" s="1">
        <v>5.6987110000000004E-3</v>
      </c>
      <c r="IW361">
        <v>1.7645059999999999</v>
      </c>
      <c r="IX361">
        <v>0.58060009999999995</v>
      </c>
      <c r="IY361">
        <v>53.125079999999997</v>
      </c>
      <c r="IZ361" s="1">
        <v>5.222717E-3</v>
      </c>
      <c r="JA361">
        <v>1.615329</v>
      </c>
      <c r="JB361">
        <v>0.58055250000000003</v>
      </c>
      <c r="JC361">
        <v>51.497999999999998</v>
      </c>
      <c r="JD361" s="1">
        <v>4.863315E-3</v>
      </c>
      <c r="JE361">
        <v>1.5036039999999999</v>
      </c>
      <c r="JF361">
        <v>0.58062179999999997</v>
      </c>
      <c r="JG361">
        <v>51.101880000000001</v>
      </c>
      <c r="JH361" s="1">
        <v>4.5772460000000001E-3</v>
      </c>
      <c r="JI361">
        <v>1.4145110000000001</v>
      </c>
      <c r="JJ361">
        <v>0.58071550000000005</v>
      </c>
      <c r="JK361">
        <v>50.368200000000002</v>
      </c>
      <c r="JL361" s="1">
        <v>4.3325389999999998E-3</v>
      </c>
      <c r="JM361">
        <v>1.3393949999999999</v>
      </c>
      <c r="JN361">
        <v>0.58099109999999998</v>
      </c>
      <c r="JO361">
        <v>47.958210000000001</v>
      </c>
      <c r="JP361" s="1">
        <v>4.1089050000000004E-3</v>
      </c>
      <c r="JQ361">
        <v>1.272856</v>
      </c>
      <c r="JR361">
        <v>0.58131770000000005</v>
      </c>
      <c r="JS361">
        <v>45.824730000000002</v>
      </c>
      <c r="JT361" s="1">
        <v>3.9048949999999998E-3</v>
      </c>
      <c r="JU361">
        <v>1.212132</v>
      </c>
      <c r="JV361">
        <v>0.58125139999999997</v>
      </c>
      <c r="JW361">
        <v>44.528449999999999</v>
      </c>
      <c r="JX361" s="1">
        <v>3.7152859999999999E-3</v>
      </c>
      <c r="JY361">
        <v>1.1562269999999999</v>
      </c>
      <c r="JZ361">
        <v>0.58159859999999997</v>
      </c>
      <c r="KA361">
        <v>43.138570000000001</v>
      </c>
      <c r="KB361" s="1">
        <v>3.5410559999999999E-3</v>
      </c>
      <c r="KC361">
        <v>1.1039110000000001</v>
      </c>
      <c r="KD361">
        <v>0.58157040000000004</v>
      </c>
      <c r="KE361">
        <v>42.040280000000003</v>
      </c>
      <c r="KF361" s="1">
        <v>3.3752280000000001E-3</v>
      </c>
      <c r="KG361">
        <v>1.0545910000000001</v>
      </c>
      <c r="KH361">
        <v>0.58188150000000005</v>
      </c>
      <c r="KI361">
        <v>40.83614</v>
      </c>
      <c r="KJ361" s="1">
        <v>3.2219649999999998E-3</v>
      </c>
      <c r="KK361">
        <v>1.0083009999999999</v>
      </c>
      <c r="KL361">
        <v>0.58189979999999997</v>
      </c>
      <c r="KM361">
        <v>41.52731</v>
      </c>
      <c r="KN361" s="1">
        <v>3.0759659999999999E-3</v>
      </c>
      <c r="KO361">
        <v>0.96454329999999999</v>
      </c>
      <c r="KP361">
        <v>0.58221109999999998</v>
      </c>
      <c r="KQ361">
        <v>45.49288</v>
      </c>
      <c r="KR361" s="1">
        <v>2.940074E-3</v>
      </c>
      <c r="KS361">
        <v>0.92327510000000002</v>
      </c>
      <c r="KT361">
        <v>0.58230079999999995</v>
      </c>
      <c r="KU361">
        <v>51.458089999999999</v>
      </c>
      <c r="KV361" s="1">
        <v>2.8102539999999999E-3</v>
      </c>
      <c r="KW361">
        <v>0.88404550000000004</v>
      </c>
      <c r="KX361">
        <v>0.58260109999999998</v>
      </c>
      <c r="KY361">
        <v>55.360750000000003</v>
      </c>
      <c r="KZ361" s="1">
        <v>2.688326E-3</v>
      </c>
      <c r="LA361">
        <v>0.8467597</v>
      </c>
      <c r="LB361">
        <v>0.58292469999999996</v>
      </c>
      <c r="LC361">
        <v>55.13288</v>
      </c>
      <c r="LD361" s="1">
        <v>2.5735200000000001E-3</v>
      </c>
      <c r="LE361">
        <v>0.81154139999999997</v>
      </c>
      <c r="LF361">
        <v>0.58308349999999998</v>
      </c>
      <c r="LG361">
        <v>53.528820000000003</v>
      </c>
      <c r="LH361" s="1">
        <v>2.463771E-3</v>
      </c>
      <c r="LI361">
        <v>0.77802959999999999</v>
      </c>
      <c r="LJ361">
        <v>0.58340879999999995</v>
      </c>
      <c r="LK361">
        <v>52.486400000000003</v>
      </c>
      <c r="LL361" s="1">
        <v>2.360909E-3</v>
      </c>
      <c r="LM361">
        <v>0.74635169999999995</v>
      </c>
      <c r="LN361">
        <v>0.58345040000000004</v>
      </c>
      <c r="LO361">
        <v>50.747219999999999</v>
      </c>
      <c r="LP361" s="1">
        <v>2.262324E-3</v>
      </c>
      <c r="LQ361">
        <v>0.71621599999999996</v>
      </c>
      <c r="LR361">
        <v>0.58381039999999995</v>
      </c>
      <c r="LS361">
        <v>49.633090000000003</v>
      </c>
      <c r="LT361" s="1">
        <v>2.1700140000000001E-3</v>
      </c>
      <c r="LU361">
        <v>0.68758900000000001</v>
      </c>
      <c r="LV361">
        <v>0.58400229999999997</v>
      </c>
      <c r="LW361">
        <v>49.708950000000002</v>
      </c>
      <c r="LX361" s="1">
        <v>2.0820560000000001E-3</v>
      </c>
      <c r="LY361">
        <v>0.66044630000000004</v>
      </c>
      <c r="LZ361">
        <v>0.58428809999999998</v>
      </c>
      <c r="MA361">
        <v>49.18244</v>
      </c>
      <c r="MB361" s="1">
        <v>1.9981180000000001E-3</v>
      </c>
      <c r="MC361">
        <v>0.63443850000000002</v>
      </c>
      <c r="MD361">
        <v>0.58455630000000003</v>
      </c>
      <c r="ME361">
        <v>48.25544</v>
      </c>
      <c r="MF361" s="1">
        <v>1.9186780000000001E-3</v>
      </c>
      <c r="MG361">
        <v>0.60979559999999999</v>
      </c>
      <c r="MH361">
        <v>0.58477029999999997</v>
      </c>
      <c r="MI361">
        <v>47.415979999999998</v>
      </c>
      <c r="MJ361" s="1">
        <v>1.8422810000000001E-3</v>
      </c>
      <c r="MK361">
        <v>0.5861461</v>
      </c>
      <c r="ML361">
        <v>0.5849934</v>
      </c>
      <c r="MM361">
        <v>45.402679999999997</v>
      </c>
      <c r="MN361" s="1">
        <v>1.7696949999999999E-3</v>
      </c>
      <c r="MO361">
        <v>0.56376490000000001</v>
      </c>
      <c r="MP361">
        <v>0.58519480000000001</v>
      </c>
      <c r="MQ361">
        <v>43.997250000000001</v>
      </c>
      <c r="MR361" s="1">
        <v>1.700221E-3</v>
      </c>
      <c r="MS361">
        <v>0.54230610000000001</v>
      </c>
      <c r="MT361">
        <v>0.58535029999999999</v>
      </c>
      <c r="MU361">
        <v>42.93929</v>
      </c>
      <c r="MV361" s="1">
        <v>1.6337809999999999E-3</v>
      </c>
      <c r="MW361">
        <v>0.52180789999999999</v>
      </c>
      <c r="MX361">
        <v>0.58552300000000002</v>
      </c>
      <c r="MY361">
        <v>43.173969999999997</v>
      </c>
      <c r="MZ361" s="1">
        <v>1.570679E-3</v>
      </c>
      <c r="NA361">
        <v>0.50225450000000005</v>
      </c>
      <c r="NB361">
        <v>0.58566910000000005</v>
      </c>
      <c r="NC361">
        <v>43.960659999999997</v>
      </c>
      <c r="ND361" s="1">
        <v>1.5102749999999999E-3</v>
      </c>
      <c r="NE361">
        <v>0.48354530000000001</v>
      </c>
      <c r="NF361">
        <v>0.5856131</v>
      </c>
      <c r="NG361">
        <v>46.325290000000003</v>
      </c>
      <c r="NH361" s="1">
        <v>1.4532270000000001E-3</v>
      </c>
      <c r="NI361">
        <v>0.46602690000000002</v>
      </c>
      <c r="NJ361">
        <v>0.58566379999999996</v>
      </c>
      <c r="NK361">
        <v>49.634419999999999</v>
      </c>
      <c r="NL361" s="1">
        <v>1.397361E-3</v>
      </c>
      <c r="NM361">
        <v>0.44872339999999999</v>
      </c>
      <c r="NN361">
        <v>0.5858641</v>
      </c>
      <c r="NO361">
        <v>50.778239999999997</v>
      </c>
      <c r="NP361" s="1">
        <v>1.343517E-3</v>
      </c>
      <c r="NQ361">
        <v>0.43191269999999998</v>
      </c>
      <c r="NR361">
        <v>0.58566609999999997</v>
      </c>
      <c r="NS361">
        <v>48.878270000000001</v>
      </c>
      <c r="NT361" s="1">
        <v>1.2942489999999999E-3</v>
      </c>
      <c r="NU361">
        <v>0.41671910000000001</v>
      </c>
      <c r="NV361">
        <v>0.58516550000000001</v>
      </c>
      <c r="NW361">
        <v>47.591180000000001</v>
      </c>
      <c r="NX361" s="1">
        <v>1.246404E-3</v>
      </c>
      <c r="NY361">
        <v>0.40209899999999998</v>
      </c>
      <c r="NZ361">
        <v>0.58497100000000002</v>
      </c>
      <c r="OA361">
        <v>46.530200000000001</v>
      </c>
      <c r="OB361" s="1">
        <v>1.1996660000000001E-3</v>
      </c>
      <c r="OC361">
        <v>0.38755210000000001</v>
      </c>
      <c r="OD361">
        <v>0.58501210000000003</v>
      </c>
      <c r="OE361">
        <v>46.720109999999998</v>
      </c>
      <c r="OF361" s="1">
        <v>1.1563879999999999E-3</v>
      </c>
      <c r="OG361">
        <v>0.37379950000000001</v>
      </c>
      <c r="OH361">
        <v>0.58466149999999995</v>
      </c>
      <c r="OI361">
        <v>46.217359999999999</v>
      </c>
      <c r="OJ361" s="1">
        <v>1.115057E-3</v>
      </c>
      <c r="OK361">
        <v>0.3609407</v>
      </c>
    </row>
    <row r="362" spans="1:401" x14ac:dyDescent="0.35">
      <c r="A362">
        <v>371</v>
      </c>
      <c r="B362" t="s">
        <v>4</v>
      </c>
      <c r="C362" t="s">
        <v>364</v>
      </c>
      <c r="D362" t="s">
        <v>369</v>
      </c>
      <c r="E362">
        <v>870.34109999999998</v>
      </c>
      <c r="F362">
        <v>0.68428140000000004</v>
      </c>
      <c r="G362">
        <v>27.0153</v>
      </c>
      <c r="H362">
        <v>0</v>
      </c>
      <c r="I362">
        <v>0</v>
      </c>
      <c r="J362">
        <v>0.6833399</v>
      </c>
      <c r="K362">
        <v>26.835229999999999</v>
      </c>
      <c r="L362">
        <v>0</v>
      </c>
      <c r="M362">
        <v>0</v>
      </c>
      <c r="N362">
        <v>0.68236039999999998</v>
      </c>
      <c r="O362">
        <v>26.113440000000001</v>
      </c>
      <c r="P362">
        <v>0</v>
      </c>
      <c r="Q362">
        <v>0</v>
      </c>
      <c r="R362">
        <v>0.68135849999999998</v>
      </c>
      <c r="S362">
        <v>26.41966</v>
      </c>
      <c r="T362">
        <v>0</v>
      </c>
      <c r="U362">
        <v>0</v>
      </c>
      <c r="V362">
        <v>0.6796567</v>
      </c>
      <c r="W362">
        <v>27.00488</v>
      </c>
      <c r="X362">
        <v>0</v>
      </c>
      <c r="Y362">
        <v>0</v>
      </c>
      <c r="Z362">
        <v>0.67818670000000003</v>
      </c>
      <c r="AA362">
        <v>27.168679999999998</v>
      </c>
      <c r="AB362">
        <v>0</v>
      </c>
      <c r="AC362">
        <v>0</v>
      </c>
      <c r="AD362">
        <v>0.67825939999999996</v>
      </c>
      <c r="AE362">
        <v>26.892489999999999</v>
      </c>
      <c r="AF362">
        <v>0</v>
      </c>
      <c r="AG362">
        <v>0</v>
      </c>
      <c r="AH362">
        <v>0.67801849999999997</v>
      </c>
      <c r="AI362">
        <v>26.432839999999999</v>
      </c>
      <c r="AJ362">
        <v>0</v>
      </c>
      <c r="AK362">
        <v>0</v>
      </c>
      <c r="AL362">
        <v>0.67771210000000004</v>
      </c>
      <c r="AM362">
        <v>26.016629999999999</v>
      </c>
      <c r="AN362">
        <v>0</v>
      </c>
      <c r="AO362">
        <v>0</v>
      </c>
      <c r="AP362">
        <v>0.67702169999999995</v>
      </c>
      <c r="AQ362">
        <v>26.896619999999999</v>
      </c>
      <c r="AR362">
        <v>0</v>
      </c>
      <c r="AS362">
        <v>0</v>
      </c>
      <c r="AT362">
        <v>0.67617360000000004</v>
      </c>
      <c r="AU362">
        <v>28.683229999999998</v>
      </c>
      <c r="AV362">
        <v>0</v>
      </c>
      <c r="AW362">
        <v>0</v>
      </c>
      <c r="AX362">
        <v>0.67497399999999996</v>
      </c>
      <c r="AY362">
        <v>31.0185</v>
      </c>
      <c r="AZ362">
        <v>0</v>
      </c>
      <c r="BA362">
        <v>0</v>
      </c>
      <c r="BB362">
        <v>0.67350880000000002</v>
      </c>
      <c r="BC362">
        <v>33.296970000000002</v>
      </c>
      <c r="BD362">
        <v>0</v>
      </c>
      <c r="BE362">
        <v>0</v>
      </c>
      <c r="BF362">
        <v>0.6719098</v>
      </c>
      <c r="BG362">
        <v>34.110430000000001</v>
      </c>
      <c r="BH362">
        <v>0</v>
      </c>
      <c r="BI362">
        <v>0</v>
      </c>
      <c r="BJ362">
        <v>0.67065109999999994</v>
      </c>
      <c r="BK362">
        <v>33.69529</v>
      </c>
      <c r="BL362">
        <v>0</v>
      </c>
      <c r="BM362">
        <v>0</v>
      </c>
      <c r="BN362">
        <v>0.66963760000000006</v>
      </c>
      <c r="BO362">
        <v>32.823779999999999</v>
      </c>
      <c r="BP362">
        <v>0</v>
      </c>
      <c r="BQ362">
        <v>0</v>
      </c>
      <c r="BR362">
        <v>0.66908279999999998</v>
      </c>
      <c r="BS362">
        <v>31.441980000000001</v>
      </c>
      <c r="BT362">
        <v>0</v>
      </c>
      <c r="BU362">
        <v>0</v>
      </c>
      <c r="BV362">
        <v>0.66840599999999994</v>
      </c>
      <c r="BW362">
        <v>30.730419999999999</v>
      </c>
      <c r="BX362">
        <v>0</v>
      </c>
      <c r="BY362">
        <v>0</v>
      </c>
      <c r="BZ362">
        <v>0.6675818</v>
      </c>
      <c r="CA362">
        <v>30.49335</v>
      </c>
      <c r="CB362">
        <v>0</v>
      </c>
      <c r="CC362">
        <v>0</v>
      </c>
      <c r="CD362">
        <v>0.66654519999999995</v>
      </c>
      <c r="CE362">
        <v>30.27685</v>
      </c>
      <c r="CF362" s="1">
        <v>3.1021230000000003E-33</v>
      </c>
      <c r="CG362" s="1">
        <v>1.0448799999999999E-30</v>
      </c>
      <c r="CH362">
        <v>0.66553510000000005</v>
      </c>
      <c r="CI362">
        <v>30.764209999999999</v>
      </c>
      <c r="CJ362" s="1">
        <v>2.4025220000000001E-26</v>
      </c>
      <c r="CK362" s="1">
        <v>6.2614310000000003E-24</v>
      </c>
      <c r="CL362">
        <v>0.66462810000000005</v>
      </c>
      <c r="CM362">
        <v>30.436620000000001</v>
      </c>
      <c r="CN362" s="1">
        <v>6.6334929999999999E-20</v>
      </c>
      <c r="CO362" s="1">
        <v>1.6160329999999999E-17</v>
      </c>
      <c r="CP362">
        <v>0.66387280000000004</v>
      </c>
      <c r="CQ362">
        <v>29.98217</v>
      </c>
      <c r="CR362" s="1">
        <v>1.9696210000000001E-15</v>
      </c>
      <c r="CS362" s="1">
        <v>5.0919150000000003E-13</v>
      </c>
      <c r="CT362">
        <v>0.6639678</v>
      </c>
      <c r="CU362">
        <v>29.22325</v>
      </c>
      <c r="CV362" s="1">
        <v>3.5267769999999999E-12</v>
      </c>
      <c r="CW362" s="1">
        <v>9.480972E-10</v>
      </c>
      <c r="CX362">
        <v>0.66283060000000005</v>
      </c>
      <c r="CY362">
        <v>28.321000000000002</v>
      </c>
      <c r="CZ362" s="1">
        <v>1.4579869999999999E-9</v>
      </c>
      <c r="DA362" s="1">
        <v>4.053035E-7</v>
      </c>
      <c r="DB362">
        <v>0.6630741</v>
      </c>
      <c r="DC362">
        <v>28.68215</v>
      </c>
      <c r="DD362" s="1">
        <v>2.0987739999999999E-7</v>
      </c>
      <c r="DE362" s="1">
        <v>5.9890740000000002E-5</v>
      </c>
      <c r="DF362">
        <v>0.66373530000000003</v>
      </c>
      <c r="DG362">
        <v>30.553820000000002</v>
      </c>
      <c r="DH362" s="1">
        <v>1.330885E-5</v>
      </c>
      <c r="DI362" s="1">
        <v>3.8801420000000001E-3</v>
      </c>
      <c r="DJ362">
        <v>0.66385870000000002</v>
      </c>
      <c r="DK362">
        <v>34.581760000000003</v>
      </c>
      <c r="DL362" s="1">
        <v>4.267346E-4</v>
      </c>
      <c r="DM362">
        <v>0.12694159999999999</v>
      </c>
      <c r="DN362">
        <v>0.66333719999999996</v>
      </c>
      <c r="DO362">
        <v>39.855849999999997</v>
      </c>
      <c r="DP362" s="1">
        <v>7.6471799999999999E-3</v>
      </c>
      <c r="DQ362">
        <v>2.3196629999999998</v>
      </c>
      <c r="DR362">
        <v>0.66243430000000003</v>
      </c>
      <c r="DS362">
        <v>42.333060000000003</v>
      </c>
      <c r="DT362" s="1">
        <v>8.2657999999999995E-2</v>
      </c>
      <c r="DU362">
        <v>25.535019999999999</v>
      </c>
      <c r="DV362">
        <v>0.6611747</v>
      </c>
      <c r="DW362">
        <v>42.157670000000003</v>
      </c>
      <c r="DX362">
        <v>0.57183260000000002</v>
      </c>
      <c r="DY362">
        <v>179.7748</v>
      </c>
      <c r="DZ362">
        <v>0.66004569999999996</v>
      </c>
      <c r="EA362">
        <v>41.744669999999999</v>
      </c>
      <c r="EB362">
        <v>2.6648459999999998</v>
      </c>
      <c r="EC362">
        <v>851.01639999999998</v>
      </c>
      <c r="ED362">
        <v>0.65866570000000002</v>
      </c>
      <c r="EE362">
        <v>40.52187</v>
      </c>
      <c r="EF362">
        <v>8.7229759999999992</v>
      </c>
      <c r="EG362">
        <v>2827.4459999999999</v>
      </c>
      <c r="EH362">
        <v>0.6570241</v>
      </c>
      <c r="EI362">
        <v>39.364879999999999</v>
      </c>
      <c r="EJ362">
        <v>20.819900000000001</v>
      </c>
      <c r="EK362">
        <v>6844.9269999999997</v>
      </c>
      <c r="EL362">
        <v>0.65526519999999999</v>
      </c>
      <c r="EM362">
        <v>39.143650000000001</v>
      </c>
      <c r="EN362">
        <v>37.46078</v>
      </c>
      <c r="EO362">
        <v>12481.05</v>
      </c>
      <c r="EP362">
        <v>0.65342409999999995</v>
      </c>
      <c r="EQ362">
        <v>41.113900000000001</v>
      </c>
      <c r="ER362">
        <v>52.32179</v>
      </c>
      <c r="ES362">
        <v>17663.060000000001</v>
      </c>
      <c r="ET362">
        <v>0.65143169999999995</v>
      </c>
      <c r="EU362">
        <v>43.85857</v>
      </c>
      <c r="EV362">
        <v>58.379330000000003</v>
      </c>
      <c r="EW362">
        <v>19964.400000000001</v>
      </c>
      <c r="EX362">
        <v>0.64947860000000002</v>
      </c>
      <c r="EY362">
        <v>44.472140000000003</v>
      </c>
      <c r="EZ362">
        <v>53.201929999999997</v>
      </c>
      <c r="FA362">
        <v>18413.28</v>
      </c>
      <c r="FB362">
        <v>0.64739720000000001</v>
      </c>
      <c r="FC362">
        <v>43.615789999999997</v>
      </c>
      <c r="FD362">
        <v>40.528689999999997</v>
      </c>
      <c r="FE362">
        <v>14192.93</v>
      </c>
      <c r="FF362">
        <v>0.64548090000000002</v>
      </c>
      <c r="FG362">
        <v>42.895449999999997</v>
      </c>
      <c r="FH362">
        <v>26.40765</v>
      </c>
      <c r="FI362">
        <v>9350.7250000000004</v>
      </c>
      <c r="FJ362">
        <v>0.6439281</v>
      </c>
      <c r="FK362">
        <v>41.887189999999997</v>
      </c>
      <c r="FL362">
        <v>14.956770000000001</v>
      </c>
      <c r="FM362">
        <v>5349.4110000000001</v>
      </c>
      <c r="FN362">
        <v>0.64236249999999995</v>
      </c>
      <c r="FO362">
        <v>41.899949999999997</v>
      </c>
      <c r="FP362">
        <v>7.4824210000000004</v>
      </c>
      <c r="FQ362">
        <v>2701.2750000000001</v>
      </c>
      <c r="FR362">
        <v>0.64095619999999998</v>
      </c>
      <c r="FS362">
        <v>42.42212</v>
      </c>
      <c r="FT362">
        <v>3.3480409999999998</v>
      </c>
      <c r="FU362">
        <v>1220.2159999999999</v>
      </c>
      <c r="FV362">
        <v>0.63974949999999997</v>
      </c>
      <c r="FW362">
        <v>43.090760000000003</v>
      </c>
      <c r="FX362">
        <v>1.3619810000000001</v>
      </c>
      <c r="FY362">
        <v>500.28309999999999</v>
      </c>
      <c r="FZ362">
        <v>0.63901779999999997</v>
      </c>
      <c r="GA362">
        <v>42.961979999999997</v>
      </c>
      <c r="GB362">
        <v>0.51691960000000003</v>
      </c>
      <c r="GC362">
        <v>190.8784</v>
      </c>
      <c r="GD362">
        <v>0.63830549999999997</v>
      </c>
      <c r="GE362">
        <v>42.643160000000002</v>
      </c>
      <c r="GF362">
        <v>0.1933629</v>
      </c>
      <c r="GG362">
        <v>71.463809999999995</v>
      </c>
      <c r="GH362">
        <v>0.63785789999999998</v>
      </c>
      <c r="GI362">
        <v>41.785200000000003</v>
      </c>
      <c r="GJ362" s="1">
        <v>8.1494590000000006E-2</v>
      </c>
      <c r="GK362">
        <v>29.827529999999999</v>
      </c>
      <c r="GL362">
        <v>0.63720080000000001</v>
      </c>
      <c r="GM362">
        <v>40.926000000000002</v>
      </c>
      <c r="GN362" s="1">
        <v>4.6631779999999998E-2</v>
      </c>
      <c r="GO362">
        <v>16.773040000000002</v>
      </c>
      <c r="GP362">
        <v>0.63675559999999998</v>
      </c>
      <c r="GQ362">
        <v>39.970239999999997</v>
      </c>
      <c r="GR362" s="1">
        <v>3.6928929999999999E-2</v>
      </c>
      <c r="GS362">
        <v>13.107839999999999</v>
      </c>
      <c r="GT362">
        <v>0.63643879999999997</v>
      </c>
      <c r="GU362">
        <v>40.672879999999999</v>
      </c>
      <c r="GV362" s="1">
        <v>3.4540189999999998E-2</v>
      </c>
      <c r="GW362">
        <v>12.21603</v>
      </c>
      <c r="GX362">
        <v>0.63593049999999995</v>
      </c>
      <c r="GY362">
        <v>42.343139999999998</v>
      </c>
      <c r="GZ362" s="1">
        <v>3.3414329999999999E-2</v>
      </c>
      <c r="HA362">
        <v>11.832229999999999</v>
      </c>
      <c r="HB362">
        <v>0.63581379999999998</v>
      </c>
      <c r="HC362">
        <v>44.503160000000001</v>
      </c>
      <c r="HD362" s="1">
        <v>3.1970699999999998E-2</v>
      </c>
      <c r="HE362">
        <v>11.34103</v>
      </c>
      <c r="HF362">
        <v>0.63551250000000004</v>
      </c>
      <c r="HG362">
        <v>46.644350000000003</v>
      </c>
      <c r="HH362" s="1">
        <v>2.9842319999999999E-2</v>
      </c>
      <c r="HI362">
        <v>10.612109999999999</v>
      </c>
      <c r="HJ362">
        <v>0.63584010000000002</v>
      </c>
      <c r="HK362">
        <v>46.601999999999997</v>
      </c>
      <c r="HL362" s="1">
        <v>2.7112609999999999E-2</v>
      </c>
      <c r="HM362">
        <v>9.6566510000000001</v>
      </c>
      <c r="HN362">
        <v>0.6357701</v>
      </c>
      <c r="HO362">
        <v>45.784379999999999</v>
      </c>
      <c r="HP362" s="1">
        <v>2.3864659999999999E-2</v>
      </c>
      <c r="HQ362">
        <v>8.519774</v>
      </c>
      <c r="HR362">
        <v>0.63602020000000004</v>
      </c>
      <c r="HS362">
        <v>44.916350000000001</v>
      </c>
      <c r="HT362" s="1">
        <v>2.0359639999999998E-2</v>
      </c>
      <c r="HU362">
        <v>7.2817429999999996</v>
      </c>
      <c r="HV362">
        <v>0.63600080000000003</v>
      </c>
      <c r="HW362">
        <v>43.894159999999999</v>
      </c>
      <c r="HX362" s="1">
        <v>1.6860380000000001E-2</v>
      </c>
      <c r="HY362">
        <v>6.042605</v>
      </c>
      <c r="HZ362">
        <v>0.6360133</v>
      </c>
      <c r="IA362">
        <v>44.631529999999998</v>
      </c>
      <c r="IB362" s="1">
        <v>1.3668E-2</v>
      </c>
      <c r="IC362">
        <v>4.9051660000000004</v>
      </c>
      <c r="ID362">
        <v>0.63596680000000005</v>
      </c>
      <c r="IE362">
        <v>47.889189999999999</v>
      </c>
      <c r="IF362" s="1">
        <v>1.10101E-2</v>
      </c>
      <c r="IG362">
        <v>3.9532750000000001</v>
      </c>
      <c r="IH362">
        <v>0.63580170000000003</v>
      </c>
      <c r="II362">
        <v>52.384149999999998</v>
      </c>
      <c r="IJ362" s="1">
        <v>8.9601309999999997E-3</v>
      </c>
      <c r="IK362">
        <v>3.2169949999999998</v>
      </c>
      <c r="IL362">
        <v>0.6357872</v>
      </c>
      <c r="IM362">
        <v>54.91825</v>
      </c>
      <c r="IN362" s="1">
        <v>7.483043E-3</v>
      </c>
      <c r="IO362">
        <v>2.6834630000000002</v>
      </c>
      <c r="IP362">
        <v>0.63568290000000005</v>
      </c>
      <c r="IQ362">
        <v>55.125210000000003</v>
      </c>
      <c r="IR362" s="1">
        <v>6.4591750000000002E-3</v>
      </c>
      <c r="IS362">
        <v>2.3140139999999998</v>
      </c>
      <c r="IT362">
        <v>0.63527250000000002</v>
      </c>
      <c r="IU362">
        <v>54.261249999999997</v>
      </c>
      <c r="IV362" s="1">
        <v>5.7531809999999996E-3</v>
      </c>
      <c r="IW362">
        <v>2.0600689999999999</v>
      </c>
      <c r="IX362">
        <v>0.63527239999999996</v>
      </c>
      <c r="IY362">
        <v>53.150460000000002</v>
      </c>
      <c r="IZ362" s="1">
        <v>5.2619210000000001E-3</v>
      </c>
      <c r="JA362">
        <v>1.8829880000000001</v>
      </c>
      <c r="JB362">
        <v>0.63505270000000003</v>
      </c>
      <c r="JC362">
        <v>51.592739999999999</v>
      </c>
      <c r="JD362" s="1">
        <v>4.8933630000000004E-3</v>
      </c>
      <c r="JE362">
        <v>1.7514719999999999</v>
      </c>
      <c r="JF362">
        <v>0.63498900000000003</v>
      </c>
      <c r="JG362">
        <v>51.223939999999999</v>
      </c>
      <c r="JH362" s="1">
        <v>4.6020990000000001E-3</v>
      </c>
      <c r="JI362">
        <v>1.6474569999999999</v>
      </c>
      <c r="JJ362">
        <v>0.63489499999999999</v>
      </c>
      <c r="JK362">
        <v>50.573180000000001</v>
      </c>
      <c r="JL362" s="1">
        <v>4.3542049999999999E-3</v>
      </c>
      <c r="JM362">
        <v>1.56046</v>
      </c>
      <c r="JN362">
        <v>0.63506870000000004</v>
      </c>
      <c r="JO362">
        <v>48.173760000000001</v>
      </c>
      <c r="JP362" s="1">
        <v>4.1281180000000001E-3</v>
      </c>
      <c r="JQ362">
        <v>1.483484</v>
      </c>
      <c r="JR362">
        <v>0.63519020000000004</v>
      </c>
      <c r="JS362">
        <v>45.960619999999999</v>
      </c>
      <c r="JT362" s="1">
        <v>3.9223569999999996E-3</v>
      </c>
      <c r="JU362">
        <v>1.413562</v>
      </c>
      <c r="JV362">
        <v>0.63500619999999997</v>
      </c>
      <c r="JW362">
        <v>44.618040000000001</v>
      </c>
      <c r="JX362" s="1">
        <v>3.7315989999999999E-3</v>
      </c>
      <c r="JY362">
        <v>1.349183</v>
      </c>
      <c r="JZ362">
        <v>0.63521000000000005</v>
      </c>
      <c r="KA362">
        <v>43.202930000000002</v>
      </c>
      <c r="KB362" s="1">
        <v>3.5562950000000001E-3</v>
      </c>
      <c r="KC362">
        <v>1.2889969999999999</v>
      </c>
      <c r="KD362">
        <v>0.63503240000000005</v>
      </c>
      <c r="KE362">
        <v>42.073369999999997</v>
      </c>
      <c r="KF362" s="1">
        <v>3.389478E-3</v>
      </c>
      <c r="KG362">
        <v>1.2321930000000001</v>
      </c>
      <c r="KH362">
        <v>0.63524599999999998</v>
      </c>
      <c r="KI362">
        <v>40.898310000000002</v>
      </c>
      <c r="KJ362" s="1">
        <v>3.2355589999999998E-3</v>
      </c>
      <c r="KK362">
        <v>1.178922</v>
      </c>
      <c r="KL362">
        <v>0.63509879999999996</v>
      </c>
      <c r="KM362">
        <v>41.559429999999999</v>
      </c>
      <c r="KN362" s="1">
        <v>3.0888500000000002E-3</v>
      </c>
      <c r="KO362">
        <v>1.1285959999999999</v>
      </c>
      <c r="KP362">
        <v>0.63527690000000003</v>
      </c>
      <c r="KQ362">
        <v>45.465580000000003</v>
      </c>
      <c r="KR362" s="1">
        <v>2.9521870000000002E-3</v>
      </c>
      <c r="KS362">
        <v>1.080989</v>
      </c>
      <c r="KT362">
        <v>0.63520670000000001</v>
      </c>
      <c r="KU362">
        <v>51.402189999999997</v>
      </c>
      <c r="KV362" s="1">
        <v>2.8217540000000001E-3</v>
      </c>
      <c r="KW362">
        <v>1.035836</v>
      </c>
      <c r="KX362">
        <v>0.63541610000000004</v>
      </c>
      <c r="KY362">
        <v>55.322899999999997</v>
      </c>
      <c r="KZ362" s="1">
        <v>2.6991350000000001E-3</v>
      </c>
      <c r="LA362">
        <v>0.99275849999999999</v>
      </c>
      <c r="LB362">
        <v>0.63559509999999997</v>
      </c>
      <c r="LC362">
        <v>55.138820000000003</v>
      </c>
      <c r="LD362" s="1">
        <v>2.5839019999999999E-3</v>
      </c>
      <c r="LE362">
        <v>0.95216540000000005</v>
      </c>
      <c r="LF362">
        <v>0.63564980000000004</v>
      </c>
      <c r="LG362">
        <v>53.50694</v>
      </c>
      <c r="LH362" s="1">
        <v>2.4736200000000002E-3</v>
      </c>
      <c r="LI362">
        <v>0.91346720000000003</v>
      </c>
      <c r="LJ362">
        <v>0.63576790000000005</v>
      </c>
      <c r="LK362">
        <v>52.48433</v>
      </c>
      <c r="LL362" s="1">
        <v>2.3701249999999998E-3</v>
      </c>
      <c r="LM362">
        <v>0.87689410000000001</v>
      </c>
      <c r="LN362">
        <v>0.63575539999999997</v>
      </c>
      <c r="LO362">
        <v>50.829419999999999</v>
      </c>
      <c r="LP362" s="1">
        <v>2.271108E-3</v>
      </c>
      <c r="LQ362">
        <v>0.84196590000000004</v>
      </c>
      <c r="LR362">
        <v>0.63596330000000001</v>
      </c>
      <c r="LS362">
        <v>49.73189</v>
      </c>
      <c r="LT362" s="1">
        <v>2.1783089999999998E-3</v>
      </c>
      <c r="LU362">
        <v>0.80885419999999997</v>
      </c>
      <c r="LV362">
        <v>0.63607380000000002</v>
      </c>
      <c r="LW362">
        <v>49.827170000000002</v>
      </c>
      <c r="LX362" s="1">
        <v>2.0899650000000001E-3</v>
      </c>
      <c r="LY362">
        <v>0.77740889999999996</v>
      </c>
      <c r="LZ362">
        <v>0.63618980000000003</v>
      </c>
      <c r="MA362">
        <v>49.36056</v>
      </c>
      <c r="MB362" s="1">
        <v>2.0056050000000001E-3</v>
      </c>
      <c r="MC362">
        <v>0.74731190000000003</v>
      </c>
      <c r="MD362">
        <v>0.63633439999999997</v>
      </c>
      <c r="ME362">
        <v>48.376629999999999</v>
      </c>
      <c r="MF362" s="1">
        <v>1.9257E-3</v>
      </c>
      <c r="MG362">
        <v>0.71870540000000005</v>
      </c>
      <c r="MH362">
        <v>0.63645479999999999</v>
      </c>
      <c r="MI362">
        <v>47.492820000000002</v>
      </c>
      <c r="MJ362" s="1">
        <v>1.8489940000000001E-3</v>
      </c>
      <c r="MK362">
        <v>0.69126050000000006</v>
      </c>
      <c r="ML362">
        <v>0.63654549999999999</v>
      </c>
      <c r="MM362">
        <v>45.475560000000002</v>
      </c>
      <c r="MN362" s="1">
        <v>1.77615E-3</v>
      </c>
      <c r="MO362">
        <v>0.66527130000000001</v>
      </c>
      <c r="MP362">
        <v>0.63664659999999995</v>
      </c>
      <c r="MQ362">
        <v>44.024639999999998</v>
      </c>
      <c r="MR362" s="1">
        <v>1.706375E-3</v>
      </c>
      <c r="MS362">
        <v>0.64030819999999999</v>
      </c>
      <c r="MT362">
        <v>0.63671080000000002</v>
      </c>
      <c r="MU362">
        <v>42.993560000000002</v>
      </c>
      <c r="MV362" s="1">
        <v>1.639625E-3</v>
      </c>
      <c r="MW362">
        <v>0.61643499999999996</v>
      </c>
      <c r="MX362">
        <v>0.63678800000000002</v>
      </c>
      <c r="MY362">
        <v>43.229080000000003</v>
      </c>
      <c r="MZ362" s="1">
        <v>1.5762860000000001E-3</v>
      </c>
      <c r="NA362">
        <v>0.59367380000000003</v>
      </c>
      <c r="NB362">
        <v>0.63680150000000002</v>
      </c>
      <c r="NC362">
        <v>44.022460000000002</v>
      </c>
      <c r="ND362" s="1">
        <v>1.5156099999999999E-3</v>
      </c>
      <c r="NE362">
        <v>0.57187679999999996</v>
      </c>
      <c r="NF362">
        <v>0.63668610000000003</v>
      </c>
      <c r="NG362">
        <v>46.335419999999999</v>
      </c>
      <c r="NH362" s="1">
        <v>1.458485E-3</v>
      </c>
      <c r="NI362">
        <v>0.55148129999999995</v>
      </c>
      <c r="NJ362">
        <v>0.6366366</v>
      </c>
      <c r="NK362">
        <v>49.612760000000002</v>
      </c>
      <c r="NL362" s="1">
        <v>1.4023200000000001E-3</v>
      </c>
      <c r="NM362">
        <v>0.53129230000000005</v>
      </c>
      <c r="NN362">
        <v>0.63665890000000003</v>
      </c>
      <c r="NO362">
        <v>50.786670000000001</v>
      </c>
      <c r="NP362" s="1">
        <v>1.3482360000000001E-3</v>
      </c>
      <c r="NQ362">
        <v>0.51177300000000003</v>
      </c>
      <c r="NR362">
        <v>0.63657090000000005</v>
      </c>
      <c r="NS362">
        <v>48.883319999999998</v>
      </c>
      <c r="NT362" s="1">
        <v>1.2986580000000001E-3</v>
      </c>
      <c r="NU362">
        <v>0.49391669999999999</v>
      </c>
      <c r="NV362">
        <v>0.63641749999999997</v>
      </c>
      <c r="NW362">
        <v>47.554360000000003</v>
      </c>
      <c r="NX362" s="1">
        <v>1.25095E-3</v>
      </c>
      <c r="NY362">
        <v>0.47680939999999999</v>
      </c>
      <c r="NZ362">
        <v>0.63633390000000001</v>
      </c>
      <c r="OA362">
        <v>46.558819999999997</v>
      </c>
      <c r="OB362" s="1">
        <v>1.2040670000000001E-3</v>
      </c>
      <c r="OC362">
        <v>0.45978970000000002</v>
      </c>
      <c r="OD362">
        <v>0.63655530000000005</v>
      </c>
      <c r="OE362">
        <v>46.771720000000002</v>
      </c>
      <c r="OF362" s="1">
        <v>1.1601700000000001E-3</v>
      </c>
      <c r="OG362">
        <v>0.44352750000000002</v>
      </c>
      <c r="OH362">
        <v>0.63649140000000004</v>
      </c>
      <c r="OI362">
        <v>46.342919999999999</v>
      </c>
      <c r="OJ362" s="1">
        <v>1.118881E-3</v>
      </c>
      <c r="OK362">
        <v>0.42844710000000003</v>
      </c>
    </row>
    <row r="363" spans="1:401" x14ac:dyDescent="0.35">
      <c r="A363">
        <v>372</v>
      </c>
      <c r="B363" t="s">
        <v>4</v>
      </c>
      <c r="C363" t="s">
        <v>364</v>
      </c>
      <c r="D363" t="s">
        <v>370</v>
      </c>
      <c r="E363">
        <v>705.42909999999995</v>
      </c>
      <c r="F363">
        <v>0.9377645</v>
      </c>
      <c r="G363">
        <v>27.020499999999998</v>
      </c>
      <c r="H363">
        <v>0</v>
      </c>
      <c r="I363">
        <v>0</v>
      </c>
      <c r="J363">
        <v>0.93335939999999995</v>
      </c>
      <c r="K363">
        <v>26.849930000000001</v>
      </c>
      <c r="L363">
        <v>0</v>
      </c>
      <c r="M363">
        <v>0</v>
      </c>
      <c r="N363">
        <v>0.92873159999999999</v>
      </c>
      <c r="O363">
        <v>26.148309999999999</v>
      </c>
      <c r="P363">
        <v>0</v>
      </c>
      <c r="Q363">
        <v>0</v>
      </c>
      <c r="R363">
        <v>0.92454270000000005</v>
      </c>
      <c r="S363">
        <v>26.408770000000001</v>
      </c>
      <c r="T363">
        <v>0</v>
      </c>
      <c r="U363">
        <v>0</v>
      </c>
      <c r="V363">
        <v>0.92064109999999999</v>
      </c>
      <c r="W363">
        <v>26.97803</v>
      </c>
      <c r="X363">
        <v>0</v>
      </c>
      <c r="Y363">
        <v>0</v>
      </c>
      <c r="Z363">
        <v>0.91701189999999999</v>
      </c>
      <c r="AA363">
        <v>27.104209999999998</v>
      </c>
      <c r="AB363">
        <v>0</v>
      </c>
      <c r="AC363">
        <v>0</v>
      </c>
      <c r="AD363">
        <v>0.91572200000000004</v>
      </c>
      <c r="AE363">
        <v>26.84375</v>
      </c>
      <c r="AF363">
        <v>0</v>
      </c>
      <c r="AG363">
        <v>0</v>
      </c>
      <c r="AH363">
        <v>0.91388230000000004</v>
      </c>
      <c r="AI363">
        <v>26.422899999999998</v>
      </c>
      <c r="AJ363">
        <v>0</v>
      </c>
      <c r="AK363">
        <v>0</v>
      </c>
      <c r="AL363">
        <v>0.91097939999999999</v>
      </c>
      <c r="AM363">
        <v>26.017479999999999</v>
      </c>
      <c r="AN363">
        <v>0</v>
      </c>
      <c r="AO363">
        <v>0</v>
      </c>
      <c r="AP363">
        <v>0.90719059999999996</v>
      </c>
      <c r="AQ363">
        <v>26.88796</v>
      </c>
      <c r="AR363">
        <v>0</v>
      </c>
      <c r="AS363">
        <v>0</v>
      </c>
      <c r="AT363">
        <v>0.90318920000000003</v>
      </c>
      <c r="AU363">
        <v>28.667359999999999</v>
      </c>
      <c r="AV363">
        <v>0</v>
      </c>
      <c r="AW363">
        <v>0</v>
      </c>
      <c r="AX363">
        <v>0.8986613</v>
      </c>
      <c r="AY363">
        <v>30.963830000000002</v>
      </c>
      <c r="AZ363">
        <v>0</v>
      </c>
      <c r="BA363">
        <v>0</v>
      </c>
      <c r="BB363">
        <v>0.89382899999999998</v>
      </c>
      <c r="BC363">
        <v>33.211959999999998</v>
      </c>
      <c r="BD363">
        <v>0</v>
      </c>
      <c r="BE363">
        <v>0</v>
      </c>
      <c r="BF363">
        <v>0.88896980000000003</v>
      </c>
      <c r="BG363">
        <v>34.04759</v>
      </c>
      <c r="BH363">
        <v>0</v>
      </c>
      <c r="BI363">
        <v>0</v>
      </c>
      <c r="BJ363">
        <v>0.88456800000000002</v>
      </c>
      <c r="BK363">
        <v>33.674819999999997</v>
      </c>
      <c r="BL363">
        <v>0</v>
      </c>
      <c r="BM363">
        <v>0</v>
      </c>
      <c r="BN363">
        <v>0.88059379999999998</v>
      </c>
      <c r="BO363">
        <v>32.85727</v>
      </c>
      <c r="BP363">
        <v>0</v>
      </c>
      <c r="BQ363">
        <v>0</v>
      </c>
      <c r="BR363">
        <v>0.87713019999999997</v>
      </c>
      <c r="BS363">
        <v>31.555060000000001</v>
      </c>
      <c r="BT363">
        <v>0</v>
      </c>
      <c r="BU363">
        <v>0</v>
      </c>
      <c r="BV363">
        <v>0.87345439999999996</v>
      </c>
      <c r="BW363">
        <v>30.84357</v>
      </c>
      <c r="BX363">
        <v>0</v>
      </c>
      <c r="BY363">
        <v>0</v>
      </c>
      <c r="BZ363">
        <v>0.86903090000000005</v>
      </c>
      <c r="CA363">
        <v>30.592860000000002</v>
      </c>
      <c r="CB363">
        <v>0</v>
      </c>
      <c r="CC363">
        <v>0</v>
      </c>
      <c r="CD363">
        <v>0.86401969999999995</v>
      </c>
      <c r="CE363">
        <v>30.335039999999999</v>
      </c>
      <c r="CF363" s="1">
        <v>5.7633920000000002E-34</v>
      </c>
      <c r="CG363" s="1">
        <v>1.379486E-31</v>
      </c>
      <c r="CH363">
        <v>0.85885650000000002</v>
      </c>
      <c r="CI363">
        <v>30.75376</v>
      </c>
      <c r="CJ363" s="1">
        <v>1.328546E-26</v>
      </c>
      <c r="CK363" s="1">
        <v>2.6475939999999999E-24</v>
      </c>
      <c r="CL363">
        <v>0.85373469999999996</v>
      </c>
      <c r="CM363">
        <v>30.439219999999999</v>
      </c>
      <c r="CN363" s="1">
        <v>2.682381E-20</v>
      </c>
      <c r="CO363" s="1">
        <v>4.9149070000000004E-18</v>
      </c>
      <c r="CP363">
        <v>0.84879340000000003</v>
      </c>
      <c r="CQ363">
        <v>29.982610000000001</v>
      </c>
      <c r="CR363" s="1">
        <v>1.0390080000000001E-15</v>
      </c>
      <c r="CS363" s="1">
        <v>2.076625E-13</v>
      </c>
      <c r="CT363">
        <v>0.84520580000000001</v>
      </c>
      <c r="CU363">
        <v>29.273099999999999</v>
      </c>
      <c r="CV363" s="1">
        <v>2.0865969999999999E-12</v>
      </c>
      <c r="CW363" s="1">
        <v>4.3699210000000001E-10</v>
      </c>
      <c r="CX363">
        <v>0.83977449999999998</v>
      </c>
      <c r="CY363">
        <v>28.39387</v>
      </c>
      <c r="CZ363" s="1">
        <v>9.3321449999999991E-10</v>
      </c>
      <c r="DA363" s="1">
        <v>2.0284340000000001E-7</v>
      </c>
      <c r="DB363">
        <v>0.83630260000000001</v>
      </c>
      <c r="DC363">
        <v>28.72231</v>
      </c>
      <c r="DD363" s="1">
        <v>1.43192E-7</v>
      </c>
      <c r="DE363" s="1">
        <v>3.2027760000000003E-5</v>
      </c>
      <c r="DF363">
        <v>0.83330839999999995</v>
      </c>
      <c r="DG363">
        <v>30.55104</v>
      </c>
      <c r="DH363" s="1">
        <v>9.5795009999999997E-6</v>
      </c>
      <c r="DI363">
        <v>2.194676E-3</v>
      </c>
      <c r="DJ363">
        <v>0.82997169999999998</v>
      </c>
      <c r="DK363">
        <v>34.479930000000003</v>
      </c>
      <c r="DL363" s="1">
        <v>3.220284E-4</v>
      </c>
      <c r="DM363" s="1">
        <v>7.5420870000000001E-2</v>
      </c>
      <c r="DN363">
        <v>0.82612070000000004</v>
      </c>
      <c r="DO363">
        <v>39.698740000000001</v>
      </c>
      <c r="DP363" s="1">
        <v>6.0192520000000001E-3</v>
      </c>
      <c r="DQ363">
        <v>1.439856</v>
      </c>
      <c r="DR363">
        <v>0.82223049999999998</v>
      </c>
      <c r="DS363">
        <v>42.251669999999997</v>
      </c>
      <c r="DT363">
        <v>6.7612980000000003E-2</v>
      </c>
      <c r="DU363">
        <v>16.492640000000002</v>
      </c>
      <c r="DV363">
        <v>0.81816619999999995</v>
      </c>
      <c r="DW363">
        <v>42.117789999999999</v>
      </c>
      <c r="DX363">
        <v>0.48455399999999998</v>
      </c>
      <c r="DY363">
        <v>120.41849999999999</v>
      </c>
      <c r="DZ363">
        <v>0.81435259999999998</v>
      </c>
      <c r="EA363">
        <v>41.74588</v>
      </c>
      <c r="EB363">
        <v>2.3331230000000001</v>
      </c>
      <c r="EC363">
        <v>589.56989999999996</v>
      </c>
      <c r="ED363">
        <v>0.81018939999999995</v>
      </c>
      <c r="EE363">
        <v>40.635559999999998</v>
      </c>
      <c r="EF363">
        <v>7.8709239999999996</v>
      </c>
      <c r="EG363">
        <v>2020.777</v>
      </c>
      <c r="EH363">
        <v>0.80561919999999998</v>
      </c>
      <c r="EI363">
        <v>39.517809999999997</v>
      </c>
      <c r="EJ363">
        <v>19.317620000000002</v>
      </c>
      <c r="EK363">
        <v>5035.5050000000001</v>
      </c>
      <c r="EL363">
        <v>0.80093460000000005</v>
      </c>
      <c r="EM363">
        <v>39.294809999999998</v>
      </c>
      <c r="EN363">
        <v>35.668109999999999</v>
      </c>
      <c r="EO363">
        <v>9431.2839999999997</v>
      </c>
      <c r="EP363">
        <v>0.79607939999999999</v>
      </c>
      <c r="EQ363">
        <v>41.190689999999996</v>
      </c>
      <c r="ER363">
        <v>51.025489999999998</v>
      </c>
      <c r="ES363">
        <v>13683.79</v>
      </c>
      <c r="ET363">
        <v>0.79091089999999997</v>
      </c>
      <c r="EU363">
        <v>43.863379999999999</v>
      </c>
      <c r="EV363">
        <v>58.208680000000001</v>
      </c>
      <c r="EW363">
        <v>15827.23</v>
      </c>
      <c r="EX363">
        <v>0.78579279999999996</v>
      </c>
      <c r="EY363">
        <v>44.490009999999998</v>
      </c>
      <c r="EZ363">
        <v>54.135190000000001</v>
      </c>
      <c r="FA363">
        <v>14913.73</v>
      </c>
      <c r="FB363">
        <v>0.78052299999999997</v>
      </c>
      <c r="FC363">
        <v>43.618259999999999</v>
      </c>
      <c r="FD363">
        <v>42.018459999999997</v>
      </c>
      <c r="FE363">
        <v>11724.76</v>
      </c>
      <c r="FF363">
        <v>0.77535469999999995</v>
      </c>
      <c r="FG363">
        <v>42.913499999999999</v>
      </c>
      <c r="FH363">
        <v>27.84769</v>
      </c>
      <c r="FI363">
        <v>7864.884</v>
      </c>
      <c r="FJ363">
        <v>0.77074520000000002</v>
      </c>
      <c r="FK363">
        <v>41.97213</v>
      </c>
      <c r="FL363">
        <v>16.024909999999998</v>
      </c>
      <c r="FM363">
        <v>4575.6369999999997</v>
      </c>
      <c r="FN363">
        <v>0.76620710000000003</v>
      </c>
      <c r="FO363">
        <v>41.985570000000003</v>
      </c>
      <c r="FP363">
        <v>8.1316380000000006</v>
      </c>
      <c r="FQ363">
        <v>2347.6320000000001</v>
      </c>
      <c r="FR363">
        <v>0.76203710000000002</v>
      </c>
      <c r="FS363">
        <v>42.538969999999999</v>
      </c>
      <c r="FT363">
        <v>3.6888209999999999</v>
      </c>
      <c r="FU363">
        <v>1076.8720000000001</v>
      </c>
      <c r="FV363">
        <v>0.75826689999999997</v>
      </c>
      <c r="FW363">
        <v>43.210340000000002</v>
      </c>
      <c r="FX363">
        <v>1.517819</v>
      </c>
      <c r="FY363">
        <v>447.28789999999998</v>
      </c>
      <c r="FZ363">
        <v>0.7552044</v>
      </c>
      <c r="GA363">
        <v>43.052849999999999</v>
      </c>
      <c r="GB363">
        <v>0.58052320000000002</v>
      </c>
      <c r="GC363">
        <v>172.2569</v>
      </c>
      <c r="GD363">
        <v>0.75234639999999997</v>
      </c>
      <c r="GE363">
        <v>42.667679999999997</v>
      </c>
      <c r="GF363">
        <v>0.21675829999999999</v>
      </c>
      <c r="GG363">
        <v>64.490710000000007</v>
      </c>
      <c r="GH363">
        <v>0.74997469999999999</v>
      </c>
      <c r="GI363">
        <v>41.795780000000001</v>
      </c>
      <c r="GJ363" s="1">
        <v>8.9222659999999995E-2</v>
      </c>
      <c r="GK363">
        <v>26.341519999999999</v>
      </c>
      <c r="GL363">
        <v>0.7476507</v>
      </c>
      <c r="GM363">
        <v>40.946750000000002</v>
      </c>
      <c r="GN363" s="1">
        <v>4.8955539999999999E-2</v>
      </c>
      <c r="GO363">
        <v>14.201219999999999</v>
      </c>
      <c r="GP363">
        <v>0.74562879999999998</v>
      </c>
      <c r="GQ363">
        <v>40.030810000000002</v>
      </c>
      <c r="GR363" s="1">
        <v>3.7514180000000001E-2</v>
      </c>
      <c r="GS363">
        <v>10.72368</v>
      </c>
      <c r="GT363">
        <v>0.74396340000000005</v>
      </c>
      <c r="GU363">
        <v>40.709629999999997</v>
      </c>
      <c r="GV363" s="1">
        <v>3.4700719999999997E-2</v>
      </c>
      <c r="GW363">
        <v>9.8750710000000002</v>
      </c>
      <c r="GX363">
        <v>0.74216669999999996</v>
      </c>
      <c r="GY363">
        <v>42.393129999999999</v>
      </c>
      <c r="GZ363" s="1">
        <v>3.3536709999999997E-2</v>
      </c>
      <c r="HA363">
        <v>9.5564599999999995</v>
      </c>
      <c r="HB363">
        <v>0.74098719999999996</v>
      </c>
      <c r="HC363">
        <v>44.516979999999997</v>
      </c>
      <c r="HD363">
        <v>3.2158489999999998E-2</v>
      </c>
      <c r="HE363">
        <v>9.1834869999999995</v>
      </c>
      <c r="HF363">
        <v>0.73968979999999995</v>
      </c>
      <c r="HG363">
        <v>46.621810000000004</v>
      </c>
      <c r="HH363" s="1">
        <v>3.0108019999999999E-2</v>
      </c>
      <c r="HI363">
        <v>8.6224640000000008</v>
      </c>
      <c r="HJ363">
        <v>0.73912359999999999</v>
      </c>
      <c r="HK363">
        <v>46.628790000000002</v>
      </c>
      <c r="HL363" s="1">
        <v>2.7442910000000001E-2</v>
      </c>
      <c r="HM363">
        <v>7.8749729999999998</v>
      </c>
      <c r="HN363">
        <v>0.73817319999999997</v>
      </c>
      <c r="HO363">
        <v>45.784489999999998</v>
      </c>
      <c r="HP363">
        <v>2.424517E-2</v>
      </c>
      <c r="HQ363">
        <v>6.9760330000000002</v>
      </c>
      <c r="HR363">
        <v>0.73760289999999995</v>
      </c>
      <c r="HS363">
        <v>44.936399999999999</v>
      </c>
      <c r="HT363" s="1">
        <v>2.075979E-2</v>
      </c>
      <c r="HU363">
        <v>5.9865310000000003</v>
      </c>
      <c r="HV363">
        <v>0.73670950000000002</v>
      </c>
      <c r="HW363">
        <v>43.96846</v>
      </c>
      <c r="HX363" s="1">
        <v>1.7245630000000001E-2</v>
      </c>
      <c r="HY363">
        <v>4.9854640000000003</v>
      </c>
      <c r="HZ363">
        <v>0.73593430000000004</v>
      </c>
      <c r="IA363">
        <v>44.68056</v>
      </c>
      <c r="IB363" s="1">
        <v>1.4007540000000001E-2</v>
      </c>
      <c r="IC363">
        <v>4.0567710000000003</v>
      </c>
      <c r="ID363">
        <v>0.73511280000000001</v>
      </c>
      <c r="IE363">
        <v>47.884309999999999</v>
      </c>
      <c r="IF363" s="1">
        <v>1.128411E-2</v>
      </c>
      <c r="IG363">
        <v>3.2710979999999998</v>
      </c>
      <c r="IH363">
        <v>0.73414259999999998</v>
      </c>
      <c r="II363">
        <v>52.34187</v>
      </c>
      <c r="IJ363" s="1">
        <v>9.1660189999999992E-3</v>
      </c>
      <c r="IK363">
        <v>2.6579480000000002</v>
      </c>
      <c r="IL363">
        <v>0.73332830000000004</v>
      </c>
      <c r="IM363">
        <v>54.912640000000003</v>
      </c>
      <c r="IN363" s="1">
        <v>7.6281780000000002E-3</v>
      </c>
      <c r="IO363">
        <v>2.2101259999999998</v>
      </c>
      <c r="IP363">
        <v>0.73229520000000003</v>
      </c>
      <c r="IQ363">
        <v>55.12021</v>
      </c>
      <c r="IR363" s="1">
        <v>6.5590120000000003E-3</v>
      </c>
      <c r="IS363">
        <v>1.8991709999999999</v>
      </c>
      <c r="IT363">
        <v>0.73099329999999996</v>
      </c>
      <c r="IU363">
        <v>54.25103</v>
      </c>
      <c r="IV363" s="1">
        <v>5.822046E-3</v>
      </c>
      <c r="IW363">
        <v>1.685325</v>
      </c>
      <c r="IX363">
        <v>0.73011179999999998</v>
      </c>
      <c r="IY363">
        <v>53.183660000000003</v>
      </c>
      <c r="IZ363" s="1">
        <v>5.3109409999999996E-3</v>
      </c>
      <c r="JA363">
        <v>1.5368379999999999</v>
      </c>
      <c r="JB363">
        <v>0.72894590000000004</v>
      </c>
      <c r="JC363">
        <v>51.697780000000002</v>
      </c>
      <c r="JD363" s="1">
        <v>4.9305410000000001E-3</v>
      </c>
      <c r="JE363">
        <v>1.427508</v>
      </c>
      <c r="JF363">
        <v>0.72803799999999996</v>
      </c>
      <c r="JG363">
        <v>51.34019</v>
      </c>
      <c r="JH363" s="1">
        <v>4.6328050000000003E-3</v>
      </c>
      <c r="JI363">
        <v>1.3418410000000001</v>
      </c>
      <c r="JJ363">
        <v>0.72694289999999995</v>
      </c>
      <c r="JK363">
        <v>50.792000000000002</v>
      </c>
      <c r="JL363" s="1">
        <v>4.380676E-3</v>
      </c>
      <c r="JM363">
        <v>1.2706759999999999</v>
      </c>
      <c r="JN363">
        <v>0.72617520000000002</v>
      </c>
      <c r="JO363">
        <v>48.433439999999997</v>
      </c>
      <c r="JP363" s="1">
        <v>4.1514610000000004E-3</v>
      </c>
      <c r="JQ363">
        <v>1.2079530000000001</v>
      </c>
      <c r="JR363">
        <v>0.72532680000000005</v>
      </c>
      <c r="JS363">
        <v>46.125590000000003</v>
      </c>
      <c r="JT363" s="1">
        <v>3.9435169999999997E-3</v>
      </c>
      <c r="JU363">
        <v>1.1511929999999999</v>
      </c>
      <c r="JV363">
        <v>0.72419809999999996</v>
      </c>
      <c r="JW363">
        <v>44.728810000000003</v>
      </c>
      <c r="JX363" s="1">
        <v>3.75136E-3</v>
      </c>
      <c r="JY363">
        <v>1.098992</v>
      </c>
      <c r="JZ363">
        <v>0.72347470000000003</v>
      </c>
      <c r="KA363">
        <v>43.289670000000001</v>
      </c>
      <c r="KB363" s="1">
        <v>3.5747449999999998E-3</v>
      </c>
      <c r="KC363">
        <v>1.0502880000000001</v>
      </c>
      <c r="KD363">
        <v>0.72235499999999997</v>
      </c>
      <c r="KE363">
        <v>42.122619999999998</v>
      </c>
      <c r="KF363" s="1">
        <v>3.4068280000000002E-3</v>
      </c>
      <c r="KG363">
        <v>1.004286</v>
      </c>
      <c r="KH363">
        <v>0.72168290000000002</v>
      </c>
      <c r="KI363">
        <v>40.968699999999998</v>
      </c>
      <c r="KJ363" s="1">
        <v>3.2520359999999998E-3</v>
      </c>
      <c r="KK363">
        <v>0.96119399999999999</v>
      </c>
      <c r="KL363">
        <v>0.72055349999999996</v>
      </c>
      <c r="KM363">
        <v>41.571550000000002</v>
      </c>
      <c r="KN363" s="1">
        <v>3.1045180000000001E-3</v>
      </c>
      <c r="KO363">
        <v>0.92048019999999997</v>
      </c>
      <c r="KP363">
        <v>0.71986600000000001</v>
      </c>
      <c r="KQ363">
        <v>45.37811</v>
      </c>
      <c r="KR363" s="1">
        <v>2.9668569999999998E-3</v>
      </c>
      <c r="KS363">
        <v>0.88187130000000002</v>
      </c>
      <c r="KT363">
        <v>0.71882290000000004</v>
      </c>
      <c r="KU363">
        <v>51.261189999999999</v>
      </c>
      <c r="KV363" s="1">
        <v>2.8357679999999998E-3</v>
      </c>
      <c r="KW363">
        <v>0.84534690000000001</v>
      </c>
      <c r="KX363">
        <v>0.71817050000000004</v>
      </c>
      <c r="KY363">
        <v>55.247030000000002</v>
      </c>
      <c r="KZ363" s="1">
        <v>2.712402E-3</v>
      </c>
      <c r="LA363">
        <v>0.81044660000000002</v>
      </c>
      <c r="LB363">
        <v>0.71746889999999997</v>
      </c>
      <c r="LC363">
        <v>55.15842</v>
      </c>
      <c r="LD363" s="1">
        <v>2.596531E-3</v>
      </c>
      <c r="LE363">
        <v>0.77755859999999999</v>
      </c>
      <c r="LF363">
        <v>0.71661520000000001</v>
      </c>
      <c r="LG363">
        <v>53.508150000000001</v>
      </c>
      <c r="LH363" s="1">
        <v>2.4856919999999998E-3</v>
      </c>
      <c r="LI363">
        <v>0.74621700000000002</v>
      </c>
      <c r="LJ363">
        <v>0.71580180000000004</v>
      </c>
      <c r="LK363">
        <v>52.485799999999998</v>
      </c>
      <c r="LL363" s="1">
        <v>2.381406E-3</v>
      </c>
      <c r="LM363">
        <v>0.7165359</v>
      </c>
      <c r="LN363">
        <v>0.71495960000000003</v>
      </c>
      <c r="LO363">
        <v>50.927320000000002</v>
      </c>
      <c r="LP363" s="1">
        <v>2.281829E-3</v>
      </c>
      <c r="LQ363">
        <v>0.6881678</v>
      </c>
      <c r="LR363">
        <v>0.7143079</v>
      </c>
      <c r="LS363">
        <v>49.838920000000002</v>
      </c>
      <c r="LT363" s="1">
        <v>2.1884529999999999E-3</v>
      </c>
      <c r="LU363">
        <v>0.66131569999999995</v>
      </c>
      <c r="LV363">
        <v>0.71358750000000004</v>
      </c>
      <c r="LW363">
        <v>49.934379999999997</v>
      </c>
      <c r="LX363" s="1">
        <v>2.0996639999999998E-3</v>
      </c>
      <c r="LY363">
        <v>0.63580270000000005</v>
      </c>
      <c r="LZ363">
        <v>0.71283989999999997</v>
      </c>
      <c r="MA363">
        <v>49.553310000000003</v>
      </c>
      <c r="MB363" s="1">
        <v>2.0148200000000001E-3</v>
      </c>
      <c r="MC363">
        <v>0.61138179999999998</v>
      </c>
      <c r="MD363">
        <v>0.71217220000000003</v>
      </c>
      <c r="ME363">
        <v>48.515369999999997</v>
      </c>
      <c r="MF363" s="1">
        <v>1.9343870000000001E-3</v>
      </c>
      <c r="MG363">
        <v>0.58813459999999995</v>
      </c>
      <c r="MH363">
        <v>0.71151370000000003</v>
      </c>
      <c r="MI363">
        <v>47.591160000000002</v>
      </c>
      <c r="MJ363" s="1">
        <v>1.8573769999999999E-3</v>
      </c>
      <c r="MK363">
        <v>0.56588689999999997</v>
      </c>
      <c r="ML363">
        <v>0.71085909999999997</v>
      </c>
      <c r="MM363">
        <v>45.580469999999998</v>
      </c>
      <c r="MN363" s="1">
        <v>1.784119E-3</v>
      </c>
      <c r="MO363">
        <v>0.54475059999999997</v>
      </c>
      <c r="MP363">
        <v>0.71022859999999999</v>
      </c>
      <c r="MQ363">
        <v>44.070349999999998</v>
      </c>
      <c r="MR363" s="1">
        <v>1.7139799999999999E-3</v>
      </c>
      <c r="MS363">
        <v>0.52446660000000001</v>
      </c>
      <c r="MT363">
        <v>0.70957820000000005</v>
      </c>
      <c r="MU363">
        <v>43.050840000000001</v>
      </c>
      <c r="MV363" s="1">
        <v>1.6468800000000001E-3</v>
      </c>
      <c r="MW363">
        <v>0.50505889999999998</v>
      </c>
      <c r="MX363">
        <v>0.70892219999999995</v>
      </c>
      <c r="MY363">
        <v>43.279429999999998</v>
      </c>
      <c r="MZ363" s="1">
        <v>1.58322E-3</v>
      </c>
      <c r="NA363">
        <v>0.48655660000000001</v>
      </c>
      <c r="NB363">
        <v>0.70823460000000005</v>
      </c>
      <c r="NC363">
        <v>44.058779999999999</v>
      </c>
      <c r="ND363" s="1">
        <v>1.522233E-3</v>
      </c>
      <c r="NE363">
        <v>0.46882560000000001</v>
      </c>
      <c r="NF363">
        <v>0.70740570000000003</v>
      </c>
      <c r="NG363">
        <v>46.316659999999999</v>
      </c>
      <c r="NH363" s="1">
        <v>1.464915E-3</v>
      </c>
      <c r="NI363">
        <v>0.45223410000000003</v>
      </c>
      <c r="NJ363">
        <v>0.7065768</v>
      </c>
      <c r="NK363">
        <v>49.546709999999997</v>
      </c>
      <c r="NL363" s="1">
        <v>1.4084340000000001E-3</v>
      </c>
      <c r="NM363">
        <v>0.43581350000000002</v>
      </c>
      <c r="NN363">
        <v>0.70575080000000001</v>
      </c>
      <c r="NO363">
        <v>50.796219999999998</v>
      </c>
      <c r="NP363" s="1">
        <v>1.3542370000000001E-3</v>
      </c>
      <c r="NQ363">
        <v>0.42003449999999998</v>
      </c>
      <c r="NR363">
        <v>0.70483059999999997</v>
      </c>
      <c r="NS363">
        <v>48.920439999999999</v>
      </c>
      <c r="NT363" s="1">
        <v>1.30415E-3</v>
      </c>
      <c r="NU363">
        <v>0.40542050000000002</v>
      </c>
      <c r="NV363">
        <v>0.70385929999999997</v>
      </c>
      <c r="NW363">
        <v>47.534840000000003</v>
      </c>
      <c r="NX363" s="1">
        <v>1.2565289999999999E-3</v>
      </c>
      <c r="NY363">
        <v>0.39156730000000001</v>
      </c>
      <c r="NZ363">
        <v>0.7028626</v>
      </c>
      <c r="OA363">
        <v>46.588380000000001</v>
      </c>
      <c r="OB363" s="1">
        <v>1.2094E-3</v>
      </c>
      <c r="OC363">
        <v>0.377745</v>
      </c>
      <c r="OD363">
        <v>0.70216509999999999</v>
      </c>
      <c r="OE363">
        <v>46.803460000000001</v>
      </c>
      <c r="OF363" s="1">
        <v>1.1649189999999999E-3</v>
      </c>
      <c r="OG363">
        <v>0.36445620000000001</v>
      </c>
      <c r="OH363">
        <v>0.7012659</v>
      </c>
      <c r="OI363">
        <v>46.478659999999998</v>
      </c>
      <c r="OJ363" s="1">
        <v>1.123511E-3</v>
      </c>
      <c r="OK363">
        <v>0.35217320000000002</v>
      </c>
    </row>
    <row r="364" spans="1:401" x14ac:dyDescent="0.35">
      <c r="A364">
        <v>373</v>
      </c>
      <c r="B364" t="s">
        <v>4</v>
      </c>
      <c r="C364" t="s">
        <v>364</v>
      </c>
      <c r="D364" t="s">
        <v>371</v>
      </c>
      <c r="E364">
        <v>612.70889999999997</v>
      </c>
      <c r="F364">
        <v>0.7046441</v>
      </c>
      <c r="G364">
        <v>27.008240000000001</v>
      </c>
      <c r="H364">
        <v>0</v>
      </c>
      <c r="I364">
        <v>0</v>
      </c>
      <c r="J364">
        <v>0.70295169999999996</v>
      </c>
      <c r="K364">
        <v>26.841170000000002</v>
      </c>
      <c r="L364">
        <v>0</v>
      </c>
      <c r="M364">
        <v>0</v>
      </c>
      <c r="N364">
        <v>0.70119889999999996</v>
      </c>
      <c r="O364">
        <v>26.1586</v>
      </c>
      <c r="P364">
        <v>0</v>
      </c>
      <c r="Q364">
        <v>0</v>
      </c>
      <c r="R364">
        <v>0.69976689999999997</v>
      </c>
      <c r="S364">
        <v>26.381409999999999</v>
      </c>
      <c r="T364">
        <v>0</v>
      </c>
      <c r="U364">
        <v>0</v>
      </c>
      <c r="V364">
        <v>0.69858149999999997</v>
      </c>
      <c r="W364">
        <v>26.926459999999999</v>
      </c>
      <c r="X364">
        <v>0</v>
      </c>
      <c r="Y364">
        <v>0</v>
      </c>
      <c r="Z364">
        <v>0.69763600000000003</v>
      </c>
      <c r="AA364">
        <v>27.020199999999999</v>
      </c>
      <c r="AB364">
        <v>0</v>
      </c>
      <c r="AC364">
        <v>0</v>
      </c>
      <c r="AD364">
        <v>0.69790799999999997</v>
      </c>
      <c r="AE364">
        <v>26.77543</v>
      </c>
      <c r="AF364">
        <v>0</v>
      </c>
      <c r="AG364">
        <v>0</v>
      </c>
      <c r="AH364">
        <v>0.6979706</v>
      </c>
      <c r="AI364">
        <v>26.389610000000001</v>
      </c>
      <c r="AJ364">
        <v>0</v>
      </c>
      <c r="AK364">
        <v>0</v>
      </c>
      <c r="AL364">
        <v>0.69784590000000002</v>
      </c>
      <c r="AM364">
        <v>26.007899999999999</v>
      </c>
      <c r="AN364">
        <v>0</v>
      </c>
      <c r="AO364">
        <v>0</v>
      </c>
      <c r="AP364">
        <v>0.69747749999999997</v>
      </c>
      <c r="AQ364">
        <v>26.865320000000001</v>
      </c>
      <c r="AR364">
        <v>0</v>
      </c>
      <c r="AS364">
        <v>0</v>
      </c>
      <c r="AT364">
        <v>0.69688609999999995</v>
      </c>
      <c r="AU364">
        <v>28.640920000000001</v>
      </c>
      <c r="AV364">
        <v>0</v>
      </c>
      <c r="AW364">
        <v>0</v>
      </c>
      <c r="AX364">
        <v>0.69600550000000005</v>
      </c>
      <c r="AY364">
        <v>30.91094</v>
      </c>
      <c r="AZ364">
        <v>0</v>
      </c>
      <c r="BA364">
        <v>0</v>
      </c>
      <c r="BB364">
        <v>0.69494549999999999</v>
      </c>
      <c r="BC364">
        <v>33.119399999999999</v>
      </c>
      <c r="BD364">
        <v>0</v>
      </c>
      <c r="BE364">
        <v>0</v>
      </c>
      <c r="BF364">
        <v>0.69392830000000005</v>
      </c>
      <c r="BG364">
        <v>33.963070000000002</v>
      </c>
      <c r="BH364">
        <v>0</v>
      </c>
      <c r="BI364">
        <v>0</v>
      </c>
      <c r="BJ364">
        <v>0.69324790000000003</v>
      </c>
      <c r="BK364">
        <v>33.623130000000003</v>
      </c>
      <c r="BL364">
        <v>0</v>
      </c>
      <c r="BM364">
        <v>0</v>
      </c>
      <c r="BN364">
        <v>0.69304350000000003</v>
      </c>
      <c r="BO364">
        <v>32.860019999999999</v>
      </c>
      <c r="BP364">
        <v>0</v>
      </c>
      <c r="BQ364">
        <v>0</v>
      </c>
      <c r="BR364">
        <v>0.69266349999999999</v>
      </c>
      <c r="BS364">
        <v>31.635069999999999</v>
      </c>
      <c r="BT364">
        <v>0</v>
      </c>
      <c r="BU364">
        <v>0</v>
      </c>
      <c r="BV364">
        <v>0.69246719999999995</v>
      </c>
      <c r="BW364">
        <v>30.937629999999999</v>
      </c>
      <c r="BX364">
        <v>0</v>
      </c>
      <c r="BY364">
        <v>0</v>
      </c>
      <c r="BZ364">
        <v>0.69204880000000002</v>
      </c>
      <c r="CA364">
        <v>30.668199999999999</v>
      </c>
      <c r="CB364">
        <v>0</v>
      </c>
      <c r="CC364">
        <v>0</v>
      </c>
      <c r="CD364">
        <v>0.6914747</v>
      </c>
      <c r="CE364">
        <v>30.392759999999999</v>
      </c>
      <c r="CF364" s="1">
        <v>1.062847E-34</v>
      </c>
      <c r="CG364" s="1">
        <v>2.8240400000000001E-32</v>
      </c>
      <c r="CH364">
        <v>0.69093850000000001</v>
      </c>
      <c r="CI364">
        <v>30.720559999999999</v>
      </c>
      <c r="CJ364" s="1">
        <v>7.222839E-27</v>
      </c>
      <c r="CK364" s="1">
        <v>1.460689E-24</v>
      </c>
      <c r="CL364">
        <v>0.69052729999999996</v>
      </c>
      <c r="CM364">
        <v>30.427790000000002</v>
      </c>
      <c r="CN364" s="1">
        <v>1.0627399999999999E-20</v>
      </c>
      <c r="CO364" s="1">
        <v>2.058054E-18</v>
      </c>
      <c r="CP364">
        <v>0.69040020000000002</v>
      </c>
      <c r="CQ364">
        <v>29.968050000000002</v>
      </c>
      <c r="CR364" s="1">
        <v>5.5654979999999998E-16</v>
      </c>
      <c r="CS364" s="1">
        <v>1.1379380000000001E-13</v>
      </c>
      <c r="CT364">
        <v>0.69108029999999998</v>
      </c>
      <c r="CU364">
        <v>29.29325</v>
      </c>
      <c r="CV364" s="1">
        <v>1.257868E-12</v>
      </c>
      <c r="CW364" s="1">
        <v>2.6652940000000002E-10</v>
      </c>
      <c r="CX364">
        <v>0.69048290000000001</v>
      </c>
      <c r="CY364">
        <v>28.44698</v>
      </c>
      <c r="CZ364" s="1">
        <v>6.0813380000000002E-10</v>
      </c>
      <c r="DA364" s="1">
        <v>1.3274529999999999E-7</v>
      </c>
      <c r="DB364">
        <v>0.69129739999999995</v>
      </c>
      <c r="DC364">
        <v>28.76229</v>
      </c>
      <c r="DD364" s="1">
        <v>9.9318129999999998E-8</v>
      </c>
      <c r="DE364" s="1">
        <v>2.2192069999999998E-5</v>
      </c>
      <c r="DF364">
        <v>0.69104620000000005</v>
      </c>
      <c r="DG364">
        <v>30.558399999999999</v>
      </c>
      <c r="DH364" s="1">
        <v>6.9947780000000002E-6</v>
      </c>
      <c r="DI364" s="1">
        <v>1.5948480000000001E-3</v>
      </c>
      <c r="DJ364">
        <v>0.69052999999999998</v>
      </c>
      <c r="DK364">
        <v>34.410910000000001</v>
      </c>
      <c r="DL364" s="1">
        <v>2.4599939999999997E-4</v>
      </c>
      <c r="DM364" s="1">
        <v>5.7156279999999997E-2</v>
      </c>
      <c r="DN364">
        <v>0.68925919999999996</v>
      </c>
      <c r="DO364">
        <v>39.565930000000002</v>
      </c>
      <c r="DP364" s="1">
        <v>4.7855950000000001E-3</v>
      </c>
      <c r="DQ364">
        <v>1.132811</v>
      </c>
      <c r="DR364">
        <v>0.68775370000000002</v>
      </c>
      <c r="DS364">
        <v>42.154769999999999</v>
      </c>
      <c r="DT364" s="1">
        <v>5.5743830000000001E-2</v>
      </c>
      <c r="DU364">
        <v>13.42787</v>
      </c>
      <c r="DV364">
        <v>0.68594549999999999</v>
      </c>
      <c r="DW364">
        <v>42.069540000000003</v>
      </c>
      <c r="DX364">
        <v>0.41300680000000001</v>
      </c>
      <c r="DY364">
        <v>101.1876</v>
      </c>
      <c r="DZ364">
        <v>0.6843245</v>
      </c>
      <c r="EA364">
        <v>41.731259999999999</v>
      </c>
      <c r="EB364">
        <v>2.0508869999999999</v>
      </c>
      <c r="EC364">
        <v>510.20389999999998</v>
      </c>
      <c r="ED364">
        <v>0.68242309999999995</v>
      </c>
      <c r="EE364">
        <v>40.721499999999999</v>
      </c>
      <c r="EF364">
        <v>7.118627</v>
      </c>
      <c r="EG364">
        <v>1797.1189999999999</v>
      </c>
      <c r="EH364">
        <v>0.68021240000000005</v>
      </c>
      <c r="EI364">
        <v>39.654049999999998</v>
      </c>
      <c r="EJ364">
        <v>17.938960000000002</v>
      </c>
      <c r="EK364">
        <v>4593.558</v>
      </c>
      <c r="EL364">
        <v>0.6779191</v>
      </c>
      <c r="EM364">
        <v>39.452860000000001</v>
      </c>
      <c r="EN364">
        <v>33.945999999999998</v>
      </c>
      <c r="EO364">
        <v>8810.34</v>
      </c>
      <c r="EP364">
        <v>0.67553600000000003</v>
      </c>
      <c r="EQ364">
        <v>41.294379999999997</v>
      </c>
      <c r="ER364">
        <v>49.683129999999998</v>
      </c>
      <c r="ES364">
        <v>13069.42</v>
      </c>
      <c r="ET364">
        <v>0.67289460000000001</v>
      </c>
      <c r="EU364">
        <v>43.8874</v>
      </c>
      <c r="EV364">
        <v>57.88026</v>
      </c>
      <c r="EW364">
        <v>15428.65</v>
      </c>
      <c r="EX364">
        <v>0.67027490000000001</v>
      </c>
      <c r="EY364">
        <v>44.486429999999999</v>
      </c>
      <c r="EZ364">
        <v>54.896880000000003</v>
      </c>
      <c r="FA364">
        <v>14820.88</v>
      </c>
      <c r="FB364">
        <v>0.66759259999999998</v>
      </c>
      <c r="FC364">
        <v>43.612690000000001</v>
      </c>
      <c r="FD364">
        <v>43.392189999999999</v>
      </c>
      <c r="FE364">
        <v>11862.31</v>
      </c>
      <c r="FF364">
        <v>0.66496169999999999</v>
      </c>
      <c r="FG364">
        <v>42.908619999999999</v>
      </c>
      <c r="FH364">
        <v>29.235130000000002</v>
      </c>
      <c r="FI364">
        <v>8087.1120000000001</v>
      </c>
      <c r="FJ364">
        <v>0.66283329999999996</v>
      </c>
      <c r="FK364">
        <v>42.043939999999999</v>
      </c>
      <c r="FL364">
        <v>17.086639999999999</v>
      </c>
      <c r="FM364">
        <v>4779.0259999999998</v>
      </c>
      <c r="FN364">
        <v>0.65976769999999996</v>
      </c>
      <c r="FO364">
        <v>42.070920000000001</v>
      </c>
      <c r="FP364">
        <v>8.7927219999999995</v>
      </c>
      <c r="FQ364">
        <v>2486.8000000000002</v>
      </c>
      <c r="FR364">
        <v>0.65695740000000002</v>
      </c>
      <c r="FS364">
        <v>42.655569999999997</v>
      </c>
      <c r="FT364">
        <v>4.0430140000000003</v>
      </c>
      <c r="FU364">
        <v>1156.1420000000001</v>
      </c>
      <c r="FV364">
        <v>0.65444690000000005</v>
      </c>
      <c r="FW364">
        <v>43.333950000000002</v>
      </c>
      <c r="FX364">
        <v>1.6828399999999999</v>
      </c>
      <c r="FY364">
        <v>485.82670000000002</v>
      </c>
      <c r="FZ364">
        <v>0.65253819999999996</v>
      </c>
      <c r="GA364">
        <v>43.147390000000001</v>
      </c>
      <c r="GB364">
        <v>0.64903</v>
      </c>
      <c r="GC364">
        <v>188.70259999999999</v>
      </c>
      <c r="GD364">
        <v>0.65073650000000005</v>
      </c>
      <c r="GE364">
        <v>42.68824</v>
      </c>
      <c r="GF364">
        <v>0.24236379999999999</v>
      </c>
      <c r="GG364">
        <v>70.692580000000007</v>
      </c>
      <c r="GH364">
        <v>0.64927550000000001</v>
      </c>
      <c r="GI364">
        <v>41.798769999999998</v>
      </c>
      <c r="GJ364" s="1">
        <v>9.7847069999999994E-2</v>
      </c>
      <c r="GK364">
        <v>28.348189999999999</v>
      </c>
      <c r="GL364">
        <v>0.64784660000000005</v>
      </c>
      <c r="GM364">
        <v>40.95543</v>
      </c>
      <c r="GN364" s="1">
        <v>5.1585079999999998E-2</v>
      </c>
      <c r="GO364">
        <v>14.675369999999999</v>
      </c>
      <c r="GP364">
        <v>0.64658150000000003</v>
      </c>
      <c r="GQ364">
        <v>40.083309999999997</v>
      </c>
      <c r="GR364" s="1">
        <v>3.8198959999999997E-2</v>
      </c>
      <c r="GS364">
        <v>10.68608</v>
      </c>
      <c r="GT364">
        <v>0.64558990000000005</v>
      </c>
      <c r="GU364">
        <v>40.758600000000001</v>
      </c>
      <c r="GV364" s="1">
        <v>3.4875360000000001E-2</v>
      </c>
      <c r="GW364">
        <v>9.6946480000000008</v>
      </c>
      <c r="GX364">
        <v>0.64445249999999998</v>
      </c>
      <c r="GY364">
        <v>42.447279999999999</v>
      </c>
      <c r="GZ364" s="1">
        <v>3.3647469999999999E-2</v>
      </c>
      <c r="HA364">
        <v>9.3584569999999996</v>
      </c>
      <c r="HB364">
        <v>0.64375309999999997</v>
      </c>
      <c r="HC364">
        <v>44.561149999999998</v>
      </c>
      <c r="HD364" s="1">
        <v>3.2324329999999998E-2</v>
      </c>
      <c r="HE364">
        <v>9.0069739999999996</v>
      </c>
      <c r="HF364">
        <v>0.64300860000000004</v>
      </c>
      <c r="HG364">
        <v>46.608260000000001</v>
      </c>
      <c r="HH364">
        <v>3.034895E-2</v>
      </c>
      <c r="HI364">
        <v>8.4783069999999991</v>
      </c>
      <c r="HJ364">
        <v>0.64284719999999995</v>
      </c>
      <c r="HK364">
        <v>46.643909999999998</v>
      </c>
      <c r="HL364" s="1">
        <v>2.7746590000000002E-2</v>
      </c>
      <c r="HM364">
        <v>7.7652830000000002</v>
      </c>
      <c r="HN364">
        <v>0.64241340000000002</v>
      </c>
      <c r="HO364">
        <v>45.78199</v>
      </c>
      <c r="HP364" s="1">
        <v>2.459948E-2</v>
      </c>
      <c r="HQ364">
        <v>6.9011950000000004</v>
      </c>
      <c r="HR364">
        <v>0.64223249999999998</v>
      </c>
      <c r="HS364">
        <v>44.937759999999997</v>
      </c>
      <c r="HT364" s="1">
        <v>2.113634E-2</v>
      </c>
      <c r="HU364">
        <v>5.9418490000000004</v>
      </c>
      <c r="HV364">
        <v>0.6418199</v>
      </c>
      <c r="HW364">
        <v>44.034559999999999</v>
      </c>
      <c r="HX364" s="1">
        <v>1.7612650000000001E-2</v>
      </c>
      <c r="HY364">
        <v>4.9627689999999998</v>
      </c>
      <c r="HZ364">
        <v>0.64144520000000005</v>
      </c>
      <c r="IA364">
        <v>44.742260000000002</v>
      </c>
      <c r="IB364" s="1">
        <v>1.4335229999999999E-2</v>
      </c>
      <c r="IC364">
        <v>4.0463399999999998</v>
      </c>
      <c r="ID364">
        <v>0.64102519999999996</v>
      </c>
      <c r="IE364">
        <v>47.907380000000003</v>
      </c>
      <c r="IF364" s="1">
        <v>1.1551479999999999E-2</v>
      </c>
      <c r="IG364">
        <v>3.2633719999999999</v>
      </c>
      <c r="IH364">
        <v>0.64049460000000003</v>
      </c>
      <c r="II364">
        <v>52.342860000000002</v>
      </c>
      <c r="IJ364" s="1">
        <v>9.3684760000000006E-3</v>
      </c>
      <c r="IK364">
        <v>2.6472069999999999</v>
      </c>
      <c r="IL364">
        <v>0.64009450000000001</v>
      </c>
      <c r="IM364">
        <v>54.91478</v>
      </c>
      <c r="IN364" s="1">
        <v>7.7716979999999996E-3</v>
      </c>
      <c r="IO364">
        <v>2.1938149999999998</v>
      </c>
      <c r="IP364">
        <v>0.63949999999999996</v>
      </c>
      <c r="IQ364">
        <v>55.111980000000003</v>
      </c>
      <c r="IR364" s="1">
        <v>6.6579450000000002E-3</v>
      </c>
      <c r="IS364">
        <v>1.877813</v>
      </c>
      <c r="IT364">
        <v>0.63872680000000004</v>
      </c>
      <c r="IU364">
        <v>54.235550000000003</v>
      </c>
      <c r="IV364" s="1">
        <v>5.8900749999999998E-3</v>
      </c>
      <c r="IW364">
        <v>1.660263</v>
      </c>
      <c r="IX364">
        <v>0.63827590000000001</v>
      </c>
      <c r="IY364">
        <v>53.19867</v>
      </c>
      <c r="IZ364" s="1">
        <v>5.358888E-3</v>
      </c>
      <c r="JA364">
        <v>1.5095529999999999</v>
      </c>
      <c r="JB364">
        <v>0.63760899999999998</v>
      </c>
      <c r="JC364">
        <v>51.785559999999997</v>
      </c>
      <c r="JD364" s="1">
        <v>4.9665780000000001E-3</v>
      </c>
      <c r="JE364">
        <v>1.399373</v>
      </c>
      <c r="JF364">
        <v>0.63719269999999995</v>
      </c>
      <c r="JG364">
        <v>51.453449999999997</v>
      </c>
      <c r="JH364" s="1">
        <v>4.6622520000000004E-3</v>
      </c>
      <c r="JI364">
        <v>1.3137209999999999</v>
      </c>
      <c r="JJ364">
        <v>0.6366269</v>
      </c>
      <c r="JK364">
        <v>50.968609999999998</v>
      </c>
      <c r="JL364" s="1">
        <v>4.4057430000000002E-3</v>
      </c>
      <c r="JM364">
        <v>1.2428410000000001</v>
      </c>
      <c r="JN364">
        <v>0.63631819999999994</v>
      </c>
      <c r="JO364">
        <v>48.676160000000003</v>
      </c>
      <c r="JP364" s="1">
        <v>4.1734620000000002E-3</v>
      </c>
      <c r="JQ364">
        <v>1.180712</v>
      </c>
      <c r="JR364">
        <v>0.63594779999999995</v>
      </c>
      <c r="JS364">
        <v>46.297969999999999</v>
      </c>
      <c r="JT364" s="1">
        <v>3.9634960000000004E-3</v>
      </c>
      <c r="JU364">
        <v>1.1246989999999999</v>
      </c>
      <c r="JV364">
        <v>0.63537889999999997</v>
      </c>
      <c r="JW364">
        <v>44.830649999999999</v>
      </c>
      <c r="JX364" s="1">
        <v>3.7698599999999999E-3</v>
      </c>
      <c r="JY364">
        <v>1.073196</v>
      </c>
      <c r="JZ364">
        <v>0.63508489999999995</v>
      </c>
      <c r="KA364">
        <v>43.370220000000003</v>
      </c>
      <c r="KB364" s="1">
        <v>3.5920150000000001E-3</v>
      </c>
      <c r="KC364">
        <v>1.0252939999999999</v>
      </c>
      <c r="KD364">
        <v>0.63451029999999997</v>
      </c>
      <c r="KE364">
        <v>42.16619</v>
      </c>
      <c r="KF364" s="1">
        <v>3.423138E-3</v>
      </c>
      <c r="KG364">
        <v>0.98008229999999996</v>
      </c>
      <c r="KH364">
        <v>0.63426579999999999</v>
      </c>
      <c r="KI364">
        <v>41.031480000000002</v>
      </c>
      <c r="KJ364" s="1">
        <v>3.2674409999999998E-3</v>
      </c>
      <c r="KK364">
        <v>0.93773289999999998</v>
      </c>
      <c r="KL364">
        <v>0.63366509999999998</v>
      </c>
      <c r="KM364">
        <v>41.603819999999999</v>
      </c>
      <c r="KN364" s="1">
        <v>3.119082E-3</v>
      </c>
      <c r="KO364">
        <v>0.89770709999999998</v>
      </c>
      <c r="KP364">
        <v>0.63342509999999996</v>
      </c>
      <c r="KQ364">
        <v>45.334449999999997</v>
      </c>
      <c r="KR364" s="1">
        <v>2.9805349999999999E-3</v>
      </c>
      <c r="KS364">
        <v>0.85977970000000004</v>
      </c>
      <c r="KT364">
        <v>0.63291299999999995</v>
      </c>
      <c r="KU364">
        <v>51.159860000000002</v>
      </c>
      <c r="KV364" s="1">
        <v>2.8488139999999999E-3</v>
      </c>
      <c r="KW364">
        <v>0.82392220000000005</v>
      </c>
      <c r="KX364">
        <v>0.63270499999999996</v>
      </c>
      <c r="KY364">
        <v>55.176540000000003</v>
      </c>
      <c r="KZ364" s="1">
        <v>2.7248340000000002E-3</v>
      </c>
      <c r="LA364">
        <v>0.78970280000000004</v>
      </c>
      <c r="LB364">
        <v>0.63243229999999995</v>
      </c>
      <c r="LC364">
        <v>55.15448</v>
      </c>
      <c r="LD364" s="1">
        <v>2.6082639999999999E-3</v>
      </c>
      <c r="LE364">
        <v>0.75740929999999995</v>
      </c>
      <c r="LF364">
        <v>0.63206260000000003</v>
      </c>
      <c r="LG364">
        <v>53.502839999999999</v>
      </c>
      <c r="LH364" s="1">
        <v>2.4969020000000001E-3</v>
      </c>
      <c r="LI364">
        <v>0.72666819999999999</v>
      </c>
      <c r="LJ364">
        <v>0.63171359999999999</v>
      </c>
      <c r="LK364">
        <v>52.474260000000001</v>
      </c>
      <c r="LL364" s="1">
        <v>2.391916E-3</v>
      </c>
      <c r="LM364">
        <v>0.69752780000000003</v>
      </c>
      <c r="LN364">
        <v>0.6313434</v>
      </c>
      <c r="LO364">
        <v>51.004300000000001</v>
      </c>
      <c r="LP364" s="1">
        <v>2.2917710000000002E-3</v>
      </c>
      <c r="LQ364">
        <v>0.66968740000000004</v>
      </c>
      <c r="LR364">
        <v>0.63110670000000002</v>
      </c>
      <c r="LS364">
        <v>49.941330000000001</v>
      </c>
      <c r="LT364">
        <v>2.1979199999999999E-3</v>
      </c>
      <c r="LU364">
        <v>0.64340489999999995</v>
      </c>
      <c r="LV364">
        <v>0.63081399999999999</v>
      </c>
      <c r="LW364">
        <v>50.03857</v>
      </c>
      <c r="LX364" s="1">
        <v>2.1086690000000001E-3</v>
      </c>
      <c r="LY364">
        <v>0.61841550000000001</v>
      </c>
      <c r="LZ364">
        <v>0.63051480000000004</v>
      </c>
      <c r="MA364">
        <v>49.718000000000004</v>
      </c>
      <c r="MB364" s="1">
        <v>2.023459E-3</v>
      </c>
      <c r="MC364">
        <v>0.59457009999999999</v>
      </c>
      <c r="MD364">
        <v>0.63024210000000003</v>
      </c>
      <c r="ME364">
        <v>48.66621</v>
      </c>
      <c r="MF364" s="1">
        <v>1.942537E-3</v>
      </c>
      <c r="MG364">
        <v>0.57183079999999997</v>
      </c>
      <c r="MH364">
        <v>0.62995849999999998</v>
      </c>
      <c r="MI364">
        <v>47.676340000000003</v>
      </c>
      <c r="MJ364" s="1">
        <v>1.8652849999999999E-3</v>
      </c>
      <c r="MK364">
        <v>0.55013279999999998</v>
      </c>
      <c r="ML364">
        <v>0.62964960000000003</v>
      </c>
      <c r="MM364">
        <v>45.674320000000002</v>
      </c>
      <c r="MN364" s="1">
        <v>1.7915540000000001E-3</v>
      </c>
      <c r="MO364">
        <v>0.52945730000000002</v>
      </c>
      <c r="MP364">
        <v>0.62936150000000002</v>
      </c>
      <c r="MQ364">
        <v>44.113880000000002</v>
      </c>
      <c r="MR364" s="1">
        <v>1.721085E-3</v>
      </c>
      <c r="MS364">
        <v>0.50964509999999996</v>
      </c>
      <c r="MT364">
        <v>0.62903719999999996</v>
      </c>
      <c r="MU364">
        <v>43.100029999999997</v>
      </c>
      <c r="MV364" s="1">
        <v>1.6536649999999999E-3</v>
      </c>
      <c r="MW364">
        <v>0.49070069999999999</v>
      </c>
      <c r="MX364">
        <v>0.6287142</v>
      </c>
      <c r="MY364">
        <v>43.326549999999997</v>
      </c>
      <c r="MZ364" s="1">
        <v>1.589685E-3</v>
      </c>
      <c r="NA364">
        <v>0.47262949999999998</v>
      </c>
      <c r="NB364">
        <v>0.62835430000000003</v>
      </c>
      <c r="NC364">
        <v>44.112020000000001</v>
      </c>
      <c r="ND364" s="1">
        <v>1.5284090000000001E-3</v>
      </c>
      <c r="NE364">
        <v>0.45532719999999999</v>
      </c>
      <c r="NF364">
        <v>0.62791059999999999</v>
      </c>
      <c r="NG364">
        <v>46.320169999999997</v>
      </c>
      <c r="NH364" s="1">
        <v>1.4708169999999999E-3</v>
      </c>
      <c r="NI364">
        <v>0.43910110000000002</v>
      </c>
      <c r="NJ364">
        <v>0.6274651</v>
      </c>
      <c r="NK364">
        <v>49.507849999999998</v>
      </c>
      <c r="NL364" s="1">
        <v>1.4141239999999999E-3</v>
      </c>
      <c r="NM364">
        <v>0.4231067</v>
      </c>
      <c r="NN364">
        <v>0.62698089999999995</v>
      </c>
      <c r="NO364">
        <v>50.782600000000002</v>
      </c>
      <c r="NP364" s="1">
        <v>1.359908E-3</v>
      </c>
      <c r="NQ364">
        <v>0.4077846</v>
      </c>
      <c r="NR364">
        <v>0.6264362</v>
      </c>
      <c r="NS364">
        <v>48.952820000000003</v>
      </c>
      <c r="NT364" s="1">
        <v>1.3092259999999999E-3</v>
      </c>
      <c r="NU364">
        <v>0.39340619999999998</v>
      </c>
      <c r="NV364">
        <v>0.62592040000000004</v>
      </c>
      <c r="NW364">
        <v>47.510599999999997</v>
      </c>
      <c r="NX364" s="1">
        <v>1.2615529999999999E-3</v>
      </c>
      <c r="NY364">
        <v>0.37990600000000002</v>
      </c>
      <c r="NZ364">
        <v>0.62530180000000002</v>
      </c>
      <c r="OA364">
        <v>46.606810000000003</v>
      </c>
      <c r="OB364" s="1">
        <v>1.214213E-3</v>
      </c>
      <c r="OC364">
        <v>0.36643589999999998</v>
      </c>
      <c r="OD364">
        <v>0.62498889999999996</v>
      </c>
      <c r="OE364">
        <v>46.845149999999997</v>
      </c>
      <c r="OF364" s="1">
        <v>1.1693840000000001E-3</v>
      </c>
      <c r="OG364">
        <v>0.3534485</v>
      </c>
      <c r="OH364">
        <v>0.62451920000000005</v>
      </c>
      <c r="OI364">
        <v>46.582050000000002</v>
      </c>
      <c r="OJ364" s="1">
        <v>1.127711E-3</v>
      </c>
      <c r="OK364">
        <v>0.34142410000000001</v>
      </c>
    </row>
    <row r="365" spans="1:401" x14ac:dyDescent="0.35">
      <c r="A365">
        <v>374</v>
      </c>
      <c r="B365" t="s">
        <v>4</v>
      </c>
      <c r="C365" t="s">
        <v>364</v>
      </c>
      <c r="D365" t="s">
        <v>372</v>
      </c>
      <c r="E365">
        <v>919.52070000000003</v>
      </c>
      <c r="F365">
        <v>0.6928067</v>
      </c>
      <c r="G365">
        <v>27.02197</v>
      </c>
      <c r="H365">
        <v>0</v>
      </c>
      <c r="I365">
        <v>0</v>
      </c>
      <c r="J365">
        <v>0.69062670000000004</v>
      </c>
      <c r="K365">
        <v>26.863440000000001</v>
      </c>
      <c r="L365">
        <v>0</v>
      </c>
      <c r="M365">
        <v>0</v>
      </c>
      <c r="N365">
        <v>0.68831469999999995</v>
      </c>
      <c r="O365">
        <v>26.211120000000001</v>
      </c>
      <c r="P365">
        <v>0</v>
      </c>
      <c r="Q365">
        <v>0</v>
      </c>
      <c r="R365">
        <v>0.68621719999999997</v>
      </c>
      <c r="S365">
        <v>26.400210000000001</v>
      </c>
      <c r="T365">
        <v>0</v>
      </c>
      <c r="U365">
        <v>0</v>
      </c>
      <c r="V365">
        <v>0.68436319999999995</v>
      </c>
      <c r="W365">
        <v>26.910969999999999</v>
      </c>
      <c r="X365">
        <v>0</v>
      </c>
      <c r="Y365">
        <v>0</v>
      </c>
      <c r="Z365">
        <v>0.68267500000000003</v>
      </c>
      <c r="AA365">
        <v>26.94136</v>
      </c>
      <c r="AB365">
        <v>0</v>
      </c>
      <c r="AC365">
        <v>0</v>
      </c>
      <c r="AD365">
        <v>0.68031790000000003</v>
      </c>
      <c r="AE365">
        <v>26.69558</v>
      </c>
      <c r="AF365">
        <v>0</v>
      </c>
      <c r="AG365">
        <v>0</v>
      </c>
      <c r="AH365">
        <v>0.67878760000000005</v>
      </c>
      <c r="AI365">
        <v>26.351949999999999</v>
      </c>
      <c r="AJ365">
        <v>0</v>
      </c>
      <c r="AK365">
        <v>0</v>
      </c>
      <c r="AL365">
        <v>0.6771741</v>
      </c>
      <c r="AM365">
        <v>26.011620000000001</v>
      </c>
      <c r="AN365">
        <v>0</v>
      </c>
      <c r="AO365">
        <v>0</v>
      </c>
      <c r="AP365">
        <v>0.67545409999999995</v>
      </c>
      <c r="AQ365">
        <v>26.865919999999999</v>
      </c>
      <c r="AR365">
        <v>0</v>
      </c>
      <c r="AS365">
        <v>0</v>
      </c>
      <c r="AT365">
        <v>0.67353059999999998</v>
      </c>
      <c r="AU365">
        <v>28.640940000000001</v>
      </c>
      <c r="AV365">
        <v>0</v>
      </c>
      <c r="AW365">
        <v>0</v>
      </c>
      <c r="AX365">
        <v>0.6713346</v>
      </c>
      <c r="AY365">
        <v>30.87323</v>
      </c>
      <c r="AZ365">
        <v>0</v>
      </c>
      <c r="BA365">
        <v>0</v>
      </c>
      <c r="BB365">
        <v>0.66892309999999999</v>
      </c>
      <c r="BC365">
        <v>33.020530000000001</v>
      </c>
      <c r="BD365">
        <v>0</v>
      </c>
      <c r="BE365">
        <v>0</v>
      </c>
      <c r="BF365">
        <v>0.66650489999999996</v>
      </c>
      <c r="BG365">
        <v>33.865299999999998</v>
      </c>
      <c r="BH365">
        <v>0</v>
      </c>
      <c r="BI365">
        <v>0</v>
      </c>
      <c r="BJ365">
        <v>0.66435889999999997</v>
      </c>
      <c r="BK365">
        <v>33.56718</v>
      </c>
      <c r="BL365">
        <v>0</v>
      </c>
      <c r="BM365">
        <v>0</v>
      </c>
      <c r="BN365">
        <v>0.66235259999999996</v>
      </c>
      <c r="BO365">
        <v>32.872019999999999</v>
      </c>
      <c r="BP365">
        <v>0</v>
      </c>
      <c r="BQ365">
        <v>0</v>
      </c>
      <c r="BR365">
        <v>0.65992919999999999</v>
      </c>
      <c r="BS365">
        <v>31.734380000000002</v>
      </c>
      <c r="BT365">
        <v>0</v>
      </c>
      <c r="BU365">
        <v>0</v>
      </c>
      <c r="BV365">
        <v>0.65816459999999999</v>
      </c>
      <c r="BW365">
        <v>31.06973</v>
      </c>
      <c r="BX365">
        <v>0</v>
      </c>
      <c r="BY365">
        <v>0</v>
      </c>
      <c r="BZ365">
        <v>0.65606140000000002</v>
      </c>
      <c r="CA365">
        <v>30.772939999999998</v>
      </c>
      <c r="CB365">
        <v>0</v>
      </c>
      <c r="CC365">
        <v>0</v>
      </c>
      <c r="CD365">
        <v>0.65379100000000001</v>
      </c>
      <c r="CE365">
        <v>30.483699999999999</v>
      </c>
      <c r="CF365" s="1">
        <v>2.3261190000000001E-35</v>
      </c>
      <c r="CG365" s="1">
        <v>1.050331E-32</v>
      </c>
      <c r="CH365">
        <v>0.65143470000000003</v>
      </c>
      <c r="CI365">
        <v>30.677420000000001</v>
      </c>
      <c r="CJ365" s="1">
        <v>3.7598890000000003E-27</v>
      </c>
      <c r="CK365" s="1">
        <v>1.102091E-24</v>
      </c>
      <c r="CL365">
        <v>0.64912239999999999</v>
      </c>
      <c r="CM365">
        <v>30.413350000000001</v>
      </c>
      <c r="CN365" s="1">
        <v>3.8091800000000001E-21</v>
      </c>
      <c r="CO365" s="1">
        <v>1.1253559999999999E-18</v>
      </c>
      <c r="CP365">
        <v>0.64704910000000004</v>
      </c>
      <c r="CQ365">
        <v>29.943020000000001</v>
      </c>
      <c r="CR365" s="1">
        <v>2.9220499999999998E-16</v>
      </c>
      <c r="CS365" s="1">
        <v>8.8527439999999996E-14</v>
      </c>
      <c r="CT365">
        <v>0.64573060000000004</v>
      </c>
      <c r="CU365">
        <v>29.314399999999999</v>
      </c>
      <c r="CV365" s="1">
        <v>7.5121799999999996E-13</v>
      </c>
      <c r="CW365" s="1">
        <v>2.3852229999999998E-10</v>
      </c>
      <c r="CX365">
        <v>0.64324119999999996</v>
      </c>
      <c r="CY365">
        <v>28.519189999999998</v>
      </c>
      <c r="CZ365" s="1">
        <v>3.938296E-10</v>
      </c>
      <c r="DA365" s="1">
        <v>1.303412E-7</v>
      </c>
      <c r="DB365">
        <v>0.64143380000000005</v>
      </c>
      <c r="DC365">
        <v>28.815090000000001</v>
      </c>
      <c r="DD365" s="1">
        <v>6.8531390000000005E-8</v>
      </c>
      <c r="DE365" s="1">
        <v>2.3509349999999999E-5</v>
      </c>
      <c r="DF365">
        <v>0.64008019999999999</v>
      </c>
      <c r="DG365">
        <v>30.573609999999999</v>
      </c>
      <c r="DH365" s="1">
        <v>5.0862809999999996E-6</v>
      </c>
      <c r="DI365" s="1">
        <v>1.799803E-3</v>
      </c>
      <c r="DJ365">
        <v>0.63863230000000004</v>
      </c>
      <c r="DK365">
        <v>34.33352</v>
      </c>
      <c r="DL365" s="1">
        <v>1.8725649999999999E-4</v>
      </c>
      <c r="DM365" s="1">
        <v>6.8242650000000002E-2</v>
      </c>
      <c r="DN365">
        <v>0.63657629999999998</v>
      </c>
      <c r="DO365">
        <v>39.397950000000002</v>
      </c>
      <c r="DP365" s="1">
        <v>3.792475E-3</v>
      </c>
      <c r="DQ365">
        <v>1.422822</v>
      </c>
      <c r="DR365">
        <v>0.63444029999999996</v>
      </c>
      <c r="DS365">
        <v>42.011180000000003</v>
      </c>
      <c r="DT365" s="1">
        <v>4.5817999999999998E-2</v>
      </c>
      <c r="DU365">
        <v>17.666899999999998</v>
      </c>
      <c r="DV365">
        <v>0.6321329</v>
      </c>
      <c r="DW365">
        <v>42.000489999999999</v>
      </c>
      <c r="DX365">
        <v>0.3509988</v>
      </c>
      <c r="DY365">
        <v>138.97149999999999</v>
      </c>
      <c r="DZ365">
        <v>0.63001180000000001</v>
      </c>
      <c r="EA365">
        <v>41.689239999999998</v>
      </c>
      <c r="EB365">
        <v>1.7977000000000001</v>
      </c>
      <c r="EC365">
        <v>729.33910000000003</v>
      </c>
      <c r="ED365">
        <v>0.62766549999999999</v>
      </c>
      <c r="EE365">
        <v>40.815460000000002</v>
      </c>
      <c r="EF365">
        <v>6.4208189999999998</v>
      </c>
      <c r="EG365">
        <v>2666.7080000000001</v>
      </c>
      <c r="EH365">
        <v>0.62500279999999997</v>
      </c>
      <c r="EI365">
        <v>39.827959999999997</v>
      </c>
      <c r="EJ365">
        <v>16.615760000000002</v>
      </c>
      <c r="EK365">
        <v>7058.3050000000003</v>
      </c>
      <c r="EL365">
        <v>0.62225039999999998</v>
      </c>
      <c r="EM365">
        <v>39.66901</v>
      </c>
      <c r="EN365">
        <v>32.228549999999998</v>
      </c>
      <c r="EO365">
        <v>13986.78</v>
      </c>
      <c r="EP365">
        <v>0.61938769999999999</v>
      </c>
      <c r="EQ365">
        <v>41.454810000000002</v>
      </c>
      <c r="ER365">
        <v>48.266710000000003</v>
      </c>
      <c r="ES365">
        <v>21390.92</v>
      </c>
      <c r="ET365">
        <v>0.61627480000000001</v>
      </c>
      <c r="EU365">
        <v>43.93965</v>
      </c>
      <c r="EV365">
        <v>57.430770000000003</v>
      </c>
      <c r="EW365">
        <v>25972.58</v>
      </c>
      <c r="EX365">
        <v>0.61317120000000003</v>
      </c>
      <c r="EY365">
        <v>44.470610000000001</v>
      </c>
      <c r="EZ365">
        <v>55.563929999999999</v>
      </c>
      <c r="FA365">
        <v>25620.7</v>
      </c>
      <c r="FB365">
        <v>0.60999800000000004</v>
      </c>
      <c r="FC365">
        <v>43.600879999999997</v>
      </c>
      <c r="FD365">
        <v>44.739870000000003</v>
      </c>
      <c r="FE365">
        <v>21020.49</v>
      </c>
      <c r="FF365">
        <v>0.60686390000000001</v>
      </c>
      <c r="FG365">
        <v>42.886620000000001</v>
      </c>
      <c r="FH365">
        <v>30.65042</v>
      </c>
      <c r="FI365">
        <v>14654.58</v>
      </c>
      <c r="FJ365">
        <v>0.60384040000000005</v>
      </c>
      <c r="FK365">
        <v>42.124470000000002</v>
      </c>
      <c r="FL365">
        <v>18.19745</v>
      </c>
      <c r="FM365">
        <v>8845.2870000000003</v>
      </c>
      <c r="FN365">
        <v>0.60083299999999995</v>
      </c>
      <c r="FO365">
        <v>42.18524</v>
      </c>
      <c r="FP365">
        <v>9.4992269999999994</v>
      </c>
      <c r="FQ365">
        <v>4689.3389999999999</v>
      </c>
      <c r="FR365">
        <v>0.59816400000000003</v>
      </c>
      <c r="FS365">
        <v>42.810299999999998</v>
      </c>
      <c r="FT365">
        <v>4.4276350000000004</v>
      </c>
      <c r="FU365">
        <v>2218.3820000000001</v>
      </c>
      <c r="FV365">
        <v>0.5957559</v>
      </c>
      <c r="FW365">
        <v>43.50562</v>
      </c>
      <c r="FX365">
        <v>1.8648499999999999</v>
      </c>
      <c r="FY365">
        <v>946.60440000000006</v>
      </c>
      <c r="FZ365">
        <v>0.59391519999999998</v>
      </c>
      <c r="GA365">
        <v>43.280830000000002</v>
      </c>
      <c r="GB365">
        <v>0.72565869999999999</v>
      </c>
      <c r="GC365">
        <v>372.16969999999998</v>
      </c>
      <c r="GD365">
        <v>0.59218170000000003</v>
      </c>
      <c r="GE365">
        <v>42.71743</v>
      </c>
      <c r="GF365">
        <v>0.27138269999999998</v>
      </c>
      <c r="GG365">
        <v>139.87129999999999</v>
      </c>
      <c r="GH365">
        <v>0.5907578</v>
      </c>
      <c r="GI365">
        <v>41.79562</v>
      </c>
      <c r="GJ365">
        <v>0.10777050000000001</v>
      </c>
      <c r="GK365">
        <v>55.024470000000001</v>
      </c>
      <c r="GL365">
        <v>0.58938449999999998</v>
      </c>
      <c r="GM365">
        <v>40.953679999999999</v>
      </c>
      <c r="GN365" s="1">
        <v>5.4648950000000002E-2</v>
      </c>
      <c r="GO365">
        <v>27.098739999999999</v>
      </c>
      <c r="GP365">
        <v>0.58816290000000004</v>
      </c>
      <c r="GQ365">
        <v>40.143450000000001</v>
      </c>
      <c r="GR365" s="1">
        <v>3.902274E-2</v>
      </c>
      <c r="GS365">
        <v>18.778580000000002</v>
      </c>
      <c r="GT365">
        <v>0.58718590000000004</v>
      </c>
      <c r="GU365">
        <v>40.835389999999997</v>
      </c>
      <c r="GV365" s="1">
        <v>3.5079930000000002E-2</v>
      </c>
      <c r="GW365">
        <v>16.65428</v>
      </c>
      <c r="GX365">
        <v>0.58611170000000001</v>
      </c>
      <c r="GY365">
        <v>42.523629999999997</v>
      </c>
      <c r="GZ365" s="1">
        <v>3.3759009999999999E-2</v>
      </c>
      <c r="HA365">
        <v>16.009599999999999</v>
      </c>
      <c r="HB365">
        <v>0.5854203</v>
      </c>
      <c r="HC365">
        <v>44.64528</v>
      </c>
      <c r="HD365">
        <v>3.2483579999999998E-2</v>
      </c>
      <c r="HE365">
        <v>15.4382</v>
      </c>
      <c r="HF365">
        <v>0.58473140000000001</v>
      </c>
      <c r="HG365">
        <v>46.60718</v>
      </c>
      <c r="HH365" s="1">
        <v>3.058319E-2</v>
      </c>
      <c r="HI365">
        <v>14.583539999999999</v>
      </c>
      <c r="HJ365">
        <v>0.58455190000000001</v>
      </c>
      <c r="HK365">
        <v>46.652209999999997</v>
      </c>
      <c r="HL365" s="1">
        <v>2.8044980000000001E-2</v>
      </c>
      <c r="HM365">
        <v>13.4101</v>
      </c>
      <c r="HN365">
        <v>0.58414489999999997</v>
      </c>
      <c r="HO365">
        <v>45.778190000000002</v>
      </c>
      <c r="HP365" s="1">
        <v>2.4950480000000001E-2</v>
      </c>
      <c r="HQ365">
        <v>11.971270000000001</v>
      </c>
      <c r="HR365">
        <v>0.58395920000000001</v>
      </c>
      <c r="HS365">
        <v>44.928359999999998</v>
      </c>
      <c r="HT365" s="1">
        <v>2.1512460000000001E-2</v>
      </c>
      <c r="HU365">
        <v>10.35469</v>
      </c>
      <c r="HV365">
        <v>0.58354969999999995</v>
      </c>
      <c r="HW365">
        <v>44.112639999999999</v>
      </c>
      <c r="HX365" s="1">
        <v>1.798276E-2</v>
      </c>
      <c r="HY365">
        <v>8.6850729999999992</v>
      </c>
      <c r="HZ365">
        <v>0.58319750000000004</v>
      </c>
      <c r="IA365">
        <v>44.836979999999997</v>
      </c>
      <c r="IB365" s="1">
        <v>1.466926E-2</v>
      </c>
      <c r="IC365">
        <v>7.1029669999999996</v>
      </c>
      <c r="ID365">
        <v>0.58281689999999997</v>
      </c>
      <c r="IE365">
        <v>47.975999999999999</v>
      </c>
      <c r="IF365" s="1">
        <v>1.182656E-2</v>
      </c>
      <c r="IG365">
        <v>5.7332840000000003</v>
      </c>
      <c r="IH365">
        <v>0.58231429999999995</v>
      </c>
      <c r="II365">
        <v>52.36909</v>
      </c>
      <c r="IJ365" s="1">
        <v>9.5783020000000003E-3</v>
      </c>
      <c r="IK365">
        <v>4.6429289999999996</v>
      </c>
      <c r="IL365">
        <v>0.581928</v>
      </c>
      <c r="IM365">
        <v>54.923310000000001</v>
      </c>
      <c r="IN365" s="1">
        <v>7.9214539999999996E-3</v>
      </c>
      <c r="IO365">
        <v>3.8328419999999999</v>
      </c>
      <c r="IP365">
        <v>0.58135130000000002</v>
      </c>
      <c r="IQ365">
        <v>55.098579999999998</v>
      </c>
      <c r="IR365" s="1">
        <v>6.7612940000000002E-3</v>
      </c>
      <c r="IS365">
        <v>3.2648480000000002</v>
      </c>
      <c r="IT365">
        <v>0.58063379999999998</v>
      </c>
      <c r="IU365">
        <v>54.209249999999997</v>
      </c>
      <c r="IV365" s="1">
        <v>5.9611539999999998E-3</v>
      </c>
      <c r="IW365">
        <v>2.8733179999999998</v>
      </c>
      <c r="IX365">
        <v>0.58020269999999996</v>
      </c>
      <c r="IY365">
        <v>53.197360000000003</v>
      </c>
      <c r="IZ365" s="1">
        <v>5.4087349999999996E-3</v>
      </c>
      <c r="JA365">
        <v>2.6029040000000001</v>
      </c>
      <c r="JB365">
        <v>0.57957349999999996</v>
      </c>
      <c r="JC365">
        <v>51.885460000000002</v>
      </c>
      <c r="JD365" s="1">
        <v>5.0039430000000003E-3</v>
      </c>
      <c r="JE365">
        <v>2.4070710000000002</v>
      </c>
      <c r="JF365">
        <v>0.57917450000000004</v>
      </c>
      <c r="JG365">
        <v>51.601649999999999</v>
      </c>
      <c r="JH365" s="1">
        <v>4.6924260000000004E-3</v>
      </c>
      <c r="JI365">
        <v>2.2562820000000001</v>
      </c>
      <c r="JJ365">
        <v>0.57867279999999999</v>
      </c>
      <c r="JK365">
        <v>51.173279999999998</v>
      </c>
      <c r="JL365" s="1">
        <v>4.4312010000000001E-3</v>
      </c>
      <c r="JM365">
        <v>2.1323210000000001</v>
      </c>
      <c r="JN365">
        <v>0.57835689999999995</v>
      </c>
      <c r="JO365">
        <v>48.994929999999997</v>
      </c>
      <c r="JP365" s="1">
        <v>4.1957950000000004E-3</v>
      </c>
      <c r="JQ365">
        <v>2.024613</v>
      </c>
      <c r="JR365">
        <v>0.57798640000000001</v>
      </c>
      <c r="JS365">
        <v>46.538679999999999</v>
      </c>
      <c r="JT365" s="1">
        <v>3.9837930000000002E-3</v>
      </c>
      <c r="JU365">
        <v>1.9279649999999999</v>
      </c>
      <c r="JV365">
        <v>0.57747610000000005</v>
      </c>
      <c r="JW365">
        <v>44.963039999999999</v>
      </c>
      <c r="JX365" s="1">
        <v>3.788554E-3</v>
      </c>
      <c r="JY365">
        <v>1.8391029999999999</v>
      </c>
      <c r="JZ365">
        <v>0.57718729999999996</v>
      </c>
      <c r="KA365">
        <v>43.475619999999999</v>
      </c>
      <c r="KB365" s="1">
        <v>3.6094579999999999E-3</v>
      </c>
      <c r="KC365">
        <v>1.756745</v>
      </c>
      <c r="KD365">
        <v>0.5766386</v>
      </c>
      <c r="KE365">
        <v>42.223010000000002</v>
      </c>
      <c r="KF365" s="1">
        <v>3.439672E-3</v>
      </c>
      <c r="KG365">
        <v>1.679127</v>
      </c>
      <c r="KH365">
        <v>0.57641169999999997</v>
      </c>
      <c r="KI365">
        <v>41.106819999999999</v>
      </c>
      <c r="KJ365" s="1">
        <v>3.2829759999999999E-3</v>
      </c>
      <c r="KK365">
        <v>1.6063719999999999</v>
      </c>
      <c r="KL365">
        <v>0.5758645</v>
      </c>
      <c r="KM365">
        <v>41.662120000000002</v>
      </c>
      <c r="KN365" s="1">
        <v>3.1337510000000002E-3</v>
      </c>
      <c r="KO365">
        <v>1.5375989999999999</v>
      </c>
      <c r="KP365">
        <v>0.57561220000000002</v>
      </c>
      <c r="KQ365">
        <v>45.322180000000003</v>
      </c>
      <c r="KR365" s="1">
        <v>2.9942879999999999E-3</v>
      </c>
      <c r="KS365">
        <v>1.472467</v>
      </c>
      <c r="KT365">
        <v>0.57513619999999999</v>
      </c>
      <c r="KU365">
        <v>51.054180000000002</v>
      </c>
      <c r="KV365" s="1">
        <v>2.8619549999999998E-3</v>
      </c>
      <c r="KW365">
        <v>1.4109400000000001</v>
      </c>
      <c r="KX365">
        <v>0.5749263</v>
      </c>
      <c r="KY365">
        <v>55.083640000000003</v>
      </c>
      <c r="KZ365" s="1">
        <v>2.7373860000000001E-3</v>
      </c>
      <c r="LA365">
        <v>1.352314</v>
      </c>
      <c r="LB365">
        <v>0.57466419999999996</v>
      </c>
      <c r="LC365">
        <v>55.131990000000002</v>
      </c>
      <c r="LD365" s="1">
        <v>2.6200249999999998E-3</v>
      </c>
      <c r="LE365">
        <v>1.2968010000000001</v>
      </c>
      <c r="LF365">
        <v>0.57432289999999997</v>
      </c>
      <c r="LG365">
        <v>53.491889999999998</v>
      </c>
      <c r="LH365" s="1">
        <v>2.5081389999999999E-3</v>
      </c>
      <c r="LI365">
        <v>1.244068</v>
      </c>
      <c r="LJ365">
        <v>0.57398179999999999</v>
      </c>
      <c r="LK365">
        <v>52.442610000000002</v>
      </c>
      <c r="LL365" s="1">
        <v>2.402478E-3</v>
      </c>
      <c r="LM365">
        <v>1.1940360000000001</v>
      </c>
      <c r="LN365">
        <v>0.57364610000000005</v>
      </c>
      <c r="LO365">
        <v>51.085839999999997</v>
      </c>
      <c r="LP365" s="1">
        <v>2.3017390000000001E-3</v>
      </c>
      <c r="LQ365">
        <v>1.146236</v>
      </c>
      <c r="LR365">
        <v>0.57338599999999995</v>
      </c>
      <c r="LS365">
        <v>50.071899999999999</v>
      </c>
      <c r="LT365" s="1">
        <v>2.2074220000000001E-3</v>
      </c>
      <c r="LU365">
        <v>1.1012310000000001</v>
      </c>
      <c r="LV365">
        <v>0.57308550000000003</v>
      </c>
      <c r="LW365">
        <v>50.174550000000004</v>
      </c>
      <c r="LX365" s="1">
        <v>2.117683E-3</v>
      </c>
      <c r="LY365">
        <v>1.058341</v>
      </c>
      <c r="LZ365">
        <v>0.57268980000000003</v>
      </c>
      <c r="MA365">
        <v>49.916429999999998</v>
      </c>
      <c r="MB365" s="1">
        <v>2.0321010000000001E-3</v>
      </c>
      <c r="MC365">
        <v>1.017496</v>
      </c>
      <c r="MD365">
        <v>0.57236050000000005</v>
      </c>
      <c r="ME365">
        <v>48.881189999999997</v>
      </c>
      <c r="MF365" s="1">
        <v>1.9507190000000001E-3</v>
      </c>
      <c r="MG365">
        <v>0.97847220000000001</v>
      </c>
      <c r="MH365">
        <v>0.57204600000000005</v>
      </c>
      <c r="MI365">
        <v>47.783709999999999</v>
      </c>
      <c r="MJ365" s="1">
        <v>1.873235E-3</v>
      </c>
      <c r="MK365">
        <v>0.94135740000000001</v>
      </c>
      <c r="ML365">
        <v>0.57169150000000002</v>
      </c>
      <c r="MM365">
        <v>45.792020000000001</v>
      </c>
      <c r="MN365" s="1">
        <v>1.798975E-3</v>
      </c>
      <c r="MO365">
        <v>0.90576120000000004</v>
      </c>
      <c r="MP365">
        <v>0.57139890000000004</v>
      </c>
      <c r="MQ365">
        <v>44.173360000000002</v>
      </c>
      <c r="MR365" s="1">
        <v>1.7281900000000001E-3</v>
      </c>
      <c r="MS365">
        <v>0.87180420000000003</v>
      </c>
      <c r="MT365">
        <v>0.57106319999999999</v>
      </c>
      <c r="MU365">
        <v>43.157350000000001</v>
      </c>
      <c r="MV365" s="1">
        <v>1.6604580000000001E-3</v>
      </c>
      <c r="MW365">
        <v>0.83930539999999998</v>
      </c>
      <c r="MX365">
        <v>0.57073640000000003</v>
      </c>
      <c r="MY365">
        <v>43.388309999999997</v>
      </c>
      <c r="MZ365" s="1">
        <v>1.5961529999999999E-3</v>
      </c>
      <c r="NA365">
        <v>0.80829850000000003</v>
      </c>
      <c r="NB365">
        <v>0.57036430000000005</v>
      </c>
      <c r="NC365">
        <v>44.190539999999999</v>
      </c>
      <c r="ND365" s="1">
        <v>1.534583E-3</v>
      </c>
      <c r="NE365">
        <v>0.77861550000000002</v>
      </c>
      <c r="NF365">
        <v>0.56994330000000004</v>
      </c>
      <c r="NG365">
        <v>46.339230000000001</v>
      </c>
      <c r="NH365" s="1">
        <v>1.4766569999999999E-3</v>
      </c>
      <c r="NI365">
        <v>0.75071790000000005</v>
      </c>
      <c r="NJ365">
        <v>0.56948209999999999</v>
      </c>
      <c r="NK365">
        <v>49.472520000000003</v>
      </c>
      <c r="NL365" s="1">
        <v>1.4198290000000001E-3</v>
      </c>
      <c r="NM365">
        <v>0.72339609999999999</v>
      </c>
      <c r="NN365">
        <v>0.56900229999999996</v>
      </c>
      <c r="NO365">
        <v>50.741489999999999</v>
      </c>
      <c r="NP365" s="1">
        <v>1.365582E-3</v>
      </c>
      <c r="NQ365">
        <v>0.69724090000000005</v>
      </c>
      <c r="NR365">
        <v>0.56847479999999995</v>
      </c>
      <c r="NS365">
        <v>48.994630000000001</v>
      </c>
      <c r="NT365" s="1">
        <v>1.314274E-3</v>
      </c>
      <c r="NU365">
        <v>0.67234150000000004</v>
      </c>
      <c r="NV365">
        <v>0.56795410000000002</v>
      </c>
      <c r="NW365">
        <v>47.478639999999999</v>
      </c>
      <c r="NX365" s="1">
        <v>1.2664600000000001E-3</v>
      </c>
      <c r="NY365">
        <v>0.64920540000000004</v>
      </c>
      <c r="NZ365">
        <v>0.5673475</v>
      </c>
      <c r="OA365">
        <v>46.61665</v>
      </c>
      <c r="OB365" s="1">
        <v>1.218946E-3</v>
      </c>
      <c r="OC365">
        <v>0.62617469999999997</v>
      </c>
      <c r="OD365">
        <v>0.5670113</v>
      </c>
      <c r="OE365">
        <v>46.901490000000003</v>
      </c>
      <c r="OF365" s="1">
        <v>1.1738759999999999E-3</v>
      </c>
      <c r="OG365">
        <v>0.60393459999999999</v>
      </c>
      <c r="OH365">
        <v>0.56653679999999995</v>
      </c>
      <c r="OI365">
        <v>46.692399999999999</v>
      </c>
      <c r="OJ365" s="1">
        <v>1.1318879999999999E-3</v>
      </c>
      <c r="OK365">
        <v>0.58334019999999998</v>
      </c>
    </row>
    <row r="366" spans="1:401" x14ac:dyDescent="0.35">
      <c r="A366">
        <v>375</v>
      </c>
      <c r="B366" t="s">
        <v>4</v>
      </c>
      <c r="C366" t="s">
        <v>364</v>
      </c>
      <c r="D366" t="s">
        <v>373</v>
      </c>
      <c r="E366">
        <v>647.58720000000005</v>
      </c>
      <c r="F366">
        <v>0.55266369999999998</v>
      </c>
      <c r="G366">
        <v>27.067810000000001</v>
      </c>
      <c r="H366">
        <v>0</v>
      </c>
      <c r="I366">
        <v>0</v>
      </c>
      <c r="J366">
        <v>0.55191880000000004</v>
      </c>
      <c r="K366">
        <v>26.926960000000001</v>
      </c>
      <c r="L366">
        <v>0</v>
      </c>
      <c r="M366">
        <v>0</v>
      </c>
      <c r="N366">
        <v>0.55107950000000006</v>
      </c>
      <c r="O366">
        <v>26.303709999999999</v>
      </c>
      <c r="P366">
        <v>0</v>
      </c>
      <c r="Q366">
        <v>0</v>
      </c>
      <c r="R366">
        <v>0.55037950000000002</v>
      </c>
      <c r="S366">
        <v>26.463039999999999</v>
      </c>
      <c r="T366">
        <v>0</v>
      </c>
      <c r="U366">
        <v>0</v>
      </c>
      <c r="V366">
        <v>0.54988009999999998</v>
      </c>
      <c r="W366">
        <v>26.933399999999999</v>
      </c>
      <c r="X366">
        <v>0</v>
      </c>
      <c r="Y366">
        <v>0</v>
      </c>
      <c r="Z366">
        <v>0.54958569999999995</v>
      </c>
      <c r="AA366">
        <v>26.925409999999999</v>
      </c>
      <c r="AB366">
        <v>0</v>
      </c>
      <c r="AC366">
        <v>0</v>
      </c>
      <c r="AD366">
        <v>0.54926509999999995</v>
      </c>
      <c r="AE366">
        <v>26.654820000000001</v>
      </c>
      <c r="AF366">
        <v>0</v>
      </c>
      <c r="AG366">
        <v>0</v>
      </c>
      <c r="AH366">
        <v>0.54945829999999996</v>
      </c>
      <c r="AI366">
        <v>26.33822</v>
      </c>
      <c r="AJ366">
        <v>0</v>
      </c>
      <c r="AK366">
        <v>0</v>
      </c>
      <c r="AL366">
        <v>0.54931209999999997</v>
      </c>
      <c r="AM366">
        <v>26.036950000000001</v>
      </c>
      <c r="AN366">
        <v>0</v>
      </c>
      <c r="AO366">
        <v>0</v>
      </c>
      <c r="AP366">
        <v>0.54912570000000005</v>
      </c>
      <c r="AQ366">
        <v>26.88955</v>
      </c>
      <c r="AR366">
        <v>0</v>
      </c>
      <c r="AS366">
        <v>0</v>
      </c>
      <c r="AT366">
        <v>0.54877189999999998</v>
      </c>
      <c r="AU366">
        <v>28.660820000000001</v>
      </c>
      <c r="AV366">
        <v>0</v>
      </c>
      <c r="AW366">
        <v>0</v>
      </c>
      <c r="AX366">
        <v>0.54829709999999998</v>
      </c>
      <c r="AY366">
        <v>30.87904</v>
      </c>
      <c r="AZ366">
        <v>0</v>
      </c>
      <c r="BA366">
        <v>0</v>
      </c>
      <c r="BB366">
        <v>0.54764409999999997</v>
      </c>
      <c r="BC366">
        <v>32.963799999999999</v>
      </c>
      <c r="BD366">
        <v>0</v>
      </c>
      <c r="BE366">
        <v>0</v>
      </c>
      <c r="BF366">
        <v>0.54705239999999999</v>
      </c>
      <c r="BG366">
        <v>33.803820000000002</v>
      </c>
      <c r="BH366">
        <v>0</v>
      </c>
      <c r="BI366">
        <v>0</v>
      </c>
      <c r="BJ366">
        <v>0.54663430000000002</v>
      </c>
      <c r="BK366">
        <v>33.54345</v>
      </c>
      <c r="BL366">
        <v>0</v>
      </c>
      <c r="BM366">
        <v>0</v>
      </c>
      <c r="BN366">
        <v>0.54620659999999999</v>
      </c>
      <c r="BO366">
        <v>32.899650000000001</v>
      </c>
      <c r="BP366">
        <v>0</v>
      </c>
      <c r="BQ366">
        <v>0</v>
      </c>
      <c r="BR366">
        <v>0.54597099999999998</v>
      </c>
      <c r="BS366">
        <v>31.845179999999999</v>
      </c>
      <c r="BT366">
        <v>0</v>
      </c>
      <c r="BU366">
        <v>0</v>
      </c>
      <c r="BV366">
        <v>0.54603860000000004</v>
      </c>
      <c r="BW366">
        <v>31.223420000000001</v>
      </c>
      <c r="BX366">
        <v>0</v>
      </c>
      <c r="BY366">
        <v>0</v>
      </c>
      <c r="BZ366">
        <v>0.54517939999999998</v>
      </c>
      <c r="CA366">
        <v>30.89978</v>
      </c>
      <c r="CB366">
        <v>0</v>
      </c>
      <c r="CC366">
        <v>0</v>
      </c>
      <c r="CD366">
        <v>0.54429019999999995</v>
      </c>
      <c r="CE366">
        <v>30.604859999999999</v>
      </c>
      <c r="CF366" s="1">
        <v>3.2657880000000003E-36</v>
      </c>
      <c r="CG366" s="1">
        <v>1.151751E-33</v>
      </c>
      <c r="CH366">
        <v>0.54336640000000003</v>
      </c>
      <c r="CI366">
        <v>30.66619</v>
      </c>
      <c r="CJ366" s="1">
        <v>1.3140410000000001E-27</v>
      </c>
      <c r="CK366" s="1">
        <v>3.419615E-25</v>
      </c>
      <c r="CL366">
        <v>0.54247699999999999</v>
      </c>
      <c r="CM366">
        <v>30.421669999999999</v>
      </c>
      <c r="CN366" s="1">
        <v>8.1747400000000004E-22</v>
      </c>
      <c r="CO366" s="1">
        <v>2.3118260000000002E-19</v>
      </c>
      <c r="CP366">
        <v>0.54185039999999995</v>
      </c>
      <c r="CQ366">
        <v>29.944939999999999</v>
      </c>
      <c r="CR366" s="1">
        <v>1.099524E-16</v>
      </c>
      <c r="CS366" s="1">
        <v>2.9461680000000002E-14</v>
      </c>
      <c r="CT366">
        <v>0.54165079999999999</v>
      </c>
      <c r="CU366">
        <v>29.348859999999998</v>
      </c>
      <c r="CV366" s="1">
        <v>3.3973770000000001E-13</v>
      </c>
      <c r="CW366" s="1">
        <v>9.3615459999999999E-11</v>
      </c>
      <c r="CX366">
        <v>0.54071930000000001</v>
      </c>
      <c r="CY366">
        <v>28.61187</v>
      </c>
      <c r="CZ366" s="1">
        <v>2.00273E-10</v>
      </c>
      <c r="DA366" s="1">
        <v>5.676359E-8</v>
      </c>
      <c r="DB366">
        <v>0.54001690000000002</v>
      </c>
      <c r="DC366">
        <v>28.886749999999999</v>
      </c>
      <c r="DD366" s="1">
        <v>3.82693E-8</v>
      </c>
      <c r="DE366" s="1">
        <v>1.1119139999999999E-5</v>
      </c>
      <c r="DF366">
        <v>0.53993360000000001</v>
      </c>
      <c r="DG366">
        <v>30.613610000000001</v>
      </c>
      <c r="DH366" s="1">
        <v>3.072975E-6</v>
      </c>
      <c r="DI366" s="1">
        <v>9.1157409999999999E-4</v>
      </c>
      <c r="DJ366">
        <v>0.5394158</v>
      </c>
      <c r="DK366">
        <v>34.298659999999998</v>
      </c>
      <c r="DL366" s="1">
        <v>1.2127150000000001E-4</v>
      </c>
      <c r="DM366">
        <v>3.6702110000000003E-2</v>
      </c>
      <c r="DN366">
        <v>0.53798550000000001</v>
      </c>
      <c r="DO366">
        <v>39.26511</v>
      </c>
      <c r="DP366" s="1">
        <v>2.6125660000000002E-3</v>
      </c>
      <c r="DQ366">
        <v>0.80710879999999996</v>
      </c>
      <c r="DR366">
        <v>0.53658119999999998</v>
      </c>
      <c r="DS366">
        <v>41.869239999999998</v>
      </c>
      <c r="DT366" s="1">
        <v>3.3402639999999997E-2</v>
      </c>
      <c r="DU366">
        <v>10.51834</v>
      </c>
      <c r="DV366">
        <v>0.53501949999999998</v>
      </c>
      <c r="DW366">
        <v>41.936520000000002</v>
      </c>
      <c r="DX366">
        <v>0.26964349999999998</v>
      </c>
      <c r="DY366">
        <v>86.495199999999997</v>
      </c>
      <c r="DZ366">
        <v>0.53365980000000002</v>
      </c>
      <c r="EA366">
        <v>41.643140000000002</v>
      </c>
      <c r="EB366">
        <v>1.4500550000000001</v>
      </c>
      <c r="EC366">
        <v>472.91460000000001</v>
      </c>
      <c r="ED366">
        <v>0.5320954</v>
      </c>
      <c r="EE366">
        <v>40.898560000000003</v>
      </c>
      <c r="EF366">
        <v>5.4198930000000001</v>
      </c>
      <c r="EG366">
        <v>1795.991</v>
      </c>
      <c r="EH366">
        <v>0.53028459999999999</v>
      </c>
      <c r="EI366">
        <v>40.004559999999998</v>
      </c>
      <c r="EJ366">
        <v>14.63312</v>
      </c>
      <c r="EK366">
        <v>4923.5569999999998</v>
      </c>
      <c r="EL366">
        <v>0.52839320000000001</v>
      </c>
      <c r="EM366">
        <v>39.90184</v>
      </c>
      <c r="EN366">
        <v>29.528829999999999</v>
      </c>
      <c r="EO366">
        <v>10079.17</v>
      </c>
      <c r="EP366">
        <v>0.52643459999999997</v>
      </c>
      <c r="EQ366">
        <v>41.651499999999999</v>
      </c>
      <c r="ER366">
        <v>45.886899999999997</v>
      </c>
      <c r="ES366">
        <v>15886</v>
      </c>
      <c r="ET366">
        <v>0.52425390000000005</v>
      </c>
      <c r="EU366">
        <v>44.028680000000001</v>
      </c>
      <c r="EV366">
        <v>56.48657</v>
      </c>
      <c r="EW366">
        <v>19826.66</v>
      </c>
      <c r="EX366">
        <v>0.52206980000000003</v>
      </c>
      <c r="EY366">
        <v>44.459029999999998</v>
      </c>
      <c r="EZ366">
        <v>56.42624</v>
      </c>
      <c r="FA366">
        <v>20067.5</v>
      </c>
      <c r="FB366">
        <v>0.5198488</v>
      </c>
      <c r="FC366">
        <v>43.60078</v>
      </c>
      <c r="FD366">
        <v>46.809370000000001</v>
      </c>
      <c r="FE366">
        <v>16859.71</v>
      </c>
      <c r="FF366">
        <v>0.51764019999999999</v>
      </c>
      <c r="FG366">
        <v>42.864750000000001</v>
      </c>
      <c r="FH366">
        <v>32.939300000000003</v>
      </c>
      <c r="FI366">
        <v>12005.87</v>
      </c>
      <c r="FJ366">
        <v>0.51559109999999997</v>
      </c>
      <c r="FK366">
        <v>42.19717</v>
      </c>
      <c r="FL366">
        <v>20.051480000000002</v>
      </c>
      <c r="FM366">
        <v>7389.6819999999998</v>
      </c>
      <c r="FN366">
        <v>0.51365760000000005</v>
      </c>
      <c r="FO366">
        <v>42.308239999999998</v>
      </c>
      <c r="FP366">
        <v>10.710739999999999</v>
      </c>
      <c r="FQ366">
        <v>3988.0720000000001</v>
      </c>
      <c r="FR366">
        <v>0.51195959999999996</v>
      </c>
      <c r="FS366">
        <v>42.972290000000001</v>
      </c>
      <c r="FT366">
        <v>5.099996</v>
      </c>
      <c r="FU366">
        <v>1917.7670000000001</v>
      </c>
      <c r="FV366">
        <v>0.51044040000000002</v>
      </c>
      <c r="FW366">
        <v>43.691409999999998</v>
      </c>
      <c r="FX366">
        <v>2.1892529999999999</v>
      </c>
      <c r="FY366">
        <v>830.40779999999995</v>
      </c>
      <c r="FZ366">
        <v>0.50892110000000002</v>
      </c>
      <c r="GA366">
        <v>43.42577</v>
      </c>
      <c r="GB366">
        <v>0.8645003</v>
      </c>
      <c r="GC366">
        <v>330.24680000000001</v>
      </c>
      <c r="GD366">
        <v>0.50742319999999996</v>
      </c>
      <c r="GE366">
        <v>42.755249999999997</v>
      </c>
      <c r="GF366">
        <v>0.3248259</v>
      </c>
      <c r="GG366">
        <v>124.6036</v>
      </c>
      <c r="GH366">
        <v>0.50618399999999997</v>
      </c>
      <c r="GI366">
        <v>41.790570000000002</v>
      </c>
      <c r="GJ366">
        <v>0.1263706</v>
      </c>
      <c r="GK366">
        <v>48.291580000000003</v>
      </c>
      <c r="GL366">
        <v>0.50503390000000004</v>
      </c>
      <c r="GM366">
        <v>40.945839999999997</v>
      </c>
      <c r="GN366" s="1">
        <v>6.0483139999999998E-2</v>
      </c>
      <c r="GO366">
        <v>22.73837</v>
      </c>
      <c r="GP366">
        <v>0.50397519999999996</v>
      </c>
      <c r="GQ366">
        <v>40.195720000000001</v>
      </c>
      <c r="GR366" s="1">
        <v>4.0648820000000002E-2</v>
      </c>
      <c r="GS366">
        <v>14.989240000000001</v>
      </c>
      <c r="GT366">
        <v>0.50312840000000003</v>
      </c>
      <c r="GU366">
        <v>40.929200000000002</v>
      </c>
      <c r="GV366" s="1">
        <v>3.5478299999999997E-2</v>
      </c>
      <c r="GW366">
        <v>12.953139999999999</v>
      </c>
      <c r="GX366">
        <v>0.50222679999999997</v>
      </c>
      <c r="GY366">
        <v>42.611699999999999</v>
      </c>
      <c r="GZ366">
        <v>3.3941039999999999E-2</v>
      </c>
      <c r="HA366">
        <v>12.37932</v>
      </c>
      <c r="HB366">
        <v>0.50160499999999997</v>
      </c>
      <c r="HC366">
        <v>44.760199999999998</v>
      </c>
      <c r="HD366" s="1">
        <v>3.272299E-2</v>
      </c>
      <c r="HE366">
        <v>11.951689999999999</v>
      </c>
      <c r="HF366">
        <v>0.50107970000000002</v>
      </c>
      <c r="HG366">
        <v>46.618839999999999</v>
      </c>
      <c r="HH366" s="1">
        <v>3.0939689999999999E-2</v>
      </c>
      <c r="HI366">
        <v>11.32456</v>
      </c>
      <c r="HJ366">
        <v>0.50093799999999999</v>
      </c>
      <c r="HK366">
        <v>46.650570000000002</v>
      </c>
      <c r="HL366" s="1">
        <v>2.8506009999999998E-2</v>
      </c>
      <c r="HM366">
        <v>10.450340000000001</v>
      </c>
      <c r="HN366">
        <v>0.50067260000000002</v>
      </c>
      <c r="HO366">
        <v>45.775550000000003</v>
      </c>
      <c r="HP366" s="1">
        <v>2.549848E-2</v>
      </c>
      <c r="HQ366">
        <v>9.3667549999999995</v>
      </c>
      <c r="HR366">
        <v>0.50050799999999995</v>
      </c>
      <c r="HS366">
        <v>44.906359999999999</v>
      </c>
      <c r="HT366" s="1">
        <v>2.2105820000000002E-2</v>
      </c>
      <c r="HU366">
        <v>8.1361039999999996</v>
      </c>
      <c r="HV366">
        <v>0.50019570000000002</v>
      </c>
      <c r="HW366">
        <v>44.18139</v>
      </c>
      <c r="HX366" s="1">
        <v>1.8573900000000001E-2</v>
      </c>
      <c r="HY366">
        <v>6.8511090000000001</v>
      </c>
      <c r="HZ366">
        <v>0.49993979999999999</v>
      </c>
      <c r="IA366">
        <v>44.952460000000002</v>
      </c>
      <c r="IB366" s="1">
        <v>1.520963E-2</v>
      </c>
      <c r="IC366">
        <v>5.6194850000000001</v>
      </c>
      <c r="ID366">
        <v>0.49964340000000002</v>
      </c>
      <c r="IE366">
        <v>48.090899999999998</v>
      </c>
      <c r="IF366">
        <v>1.2277130000000001E-2</v>
      </c>
      <c r="IG366">
        <v>4.5398849999999999</v>
      </c>
      <c r="IH366">
        <v>0.49926559999999998</v>
      </c>
      <c r="II366">
        <v>52.438470000000002</v>
      </c>
      <c r="IJ366" s="1">
        <v>9.9254359999999993E-3</v>
      </c>
      <c r="IK366">
        <v>3.670715</v>
      </c>
      <c r="IL366">
        <v>0.4989228</v>
      </c>
      <c r="IM366">
        <v>54.945219999999999</v>
      </c>
      <c r="IN366" s="1">
        <v>8.1713740000000003E-3</v>
      </c>
      <c r="IO366">
        <v>3.0189499999999998</v>
      </c>
      <c r="IP366">
        <v>0.49845489999999998</v>
      </c>
      <c r="IQ366">
        <v>55.08475</v>
      </c>
      <c r="IR366" s="1">
        <v>6.9341990000000003E-3</v>
      </c>
      <c r="IS366">
        <v>2.5589140000000001</v>
      </c>
      <c r="IT366">
        <v>0.49792459999999999</v>
      </c>
      <c r="IU366">
        <v>54.177590000000002</v>
      </c>
      <c r="IV366" s="1">
        <v>6.0802909999999998E-3</v>
      </c>
      <c r="IW366">
        <v>2.2413059999999998</v>
      </c>
      <c r="IX366">
        <v>0.4975366</v>
      </c>
      <c r="IY366">
        <v>53.180720000000001</v>
      </c>
      <c r="IZ366" s="1">
        <v>5.4917819999999997E-3</v>
      </c>
      <c r="JA366">
        <v>2.0223620000000002</v>
      </c>
      <c r="JB366">
        <v>0.49705510000000003</v>
      </c>
      <c r="JC366">
        <v>51.966430000000003</v>
      </c>
      <c r="JD366" s="1">
        <v>5.0659820000000001E-3</v>
      </c>
      <c r="JE366">
        <v>1.8651720000000001</v>
      </c>
      <c r="JF366">
        <v>0.49678480000000003</v>
      </c>
      <c r="JG366">
        <v>51.754840000000002</v>
      </c>
      <c r="JH366" s="1">
        <v>4.741823E-3</v>
      </c>
      <c r="JI366">
        <v>1.7450049999999999</v>
      </c>
      <c r="JJ366">
        <v>0.49642720000000001</v>
      </c>
      <c r="JK366">
        <v>51.35201</v>
      </c>
      <c r="JL366" s="1">
        <v>4.4725440000000002E-3</v>
      </c>
      <c r="JM366">
        <v>1.646922</v>
      </c>
      <c r="JN366">
        <v>0.496168</v>
      </c>
      <c r="JO366">
        <v>49.305289999999999</v>
      </c>
      <c r="JP366" s="1">
        <v>4.2320420000000001E-3</v>
      </c>
      <c r="JQ366">
        <v>1.5624279999999999</v>
      </c>
      <c r="JR366">
        <v>0.4958842</v>
      </c>
      <c r="JS366">
        <v>46.787329999999997</v>
      </c>
      <c r="JT366" s="1">
        <v>4.0167140000000002E-3</v>
      </c>
      <c r="JU366">
        <v>1.486988</v>
      </c>
      <c r="JV366">
        <v>0.49552410000000002</v>
      </c>
      <c r="JW366">
        <v>45.091760000000001</v>
      </c>
      <c r="JX366" s="1">
        <v>3.8188290000000001E-3</v>
      </c>
      <c r="JY366">
        <v>1.4175990000000001</v>
      </c>
      <c r="JZ366">
        <v>0.49529849999999997</v>
      </c>
      <c r="KA366">
        <v>43.576500000000003</v>
      </c>
      <c r="KB366" s="1">
        <v>3.6376160000000002E-3</v>
      </c>
      <c r="KC366">
        <v>1.3535360000000001</v>
      </c>
      <c r="KD366">
        <v>0.49491639999999998</v>
      </c>
      <c r="KE366">
        <v>42.277299999999997</v>
      </c>
      <c r="KF366" s="1">
        <v>3.4664840000000001E-3</v>
      </c>
      <c r="KG366">
        <v>1.293245</v>
      </c>
      <c r="KH366">
        <v>0.49472359999999999</v>
      </c>
      <c r="KI366">
        <v>41.172879999999999</v>
      </c>
      <c r="KJ366" s="1">
        <v>3.3079810000000002E-3</v>
      </c>
      <c r="KK366">
        <v>1.2367360000000001</v>
      </c>
      <c r="KL366">
        <v>0.49431439999999999</v>
      </c>
      <c r="KM366">
        <v>41.748100000000001</v>
      </c>
      <c r="KN366" s="1">
        <v>3.1573479999999999E-3</v>
      </c>
      <c r="KO366">
        <v>1.1832670000000001</v>
      </c>
      <c r="KP366">
        <v>0.49412020000000001</v>
      </c>
      <c r="KQ366">
        <v>45.354579999999999</v>
      </c>
      <c r="KR366" s="1">
        <v>3.0164020000000001E-3</v>
      </c>
      <c r="KS366">
        <v>1.1327320000000001</v>
      </c>
      <c r="KT366">
        <v>0.49379519999999999</v>
      </c>
      <c r="KU366">
        <v>51.030169999999998</v>
      </c>
      <c r="KV366" s="1">
        <v>2.8831009999999999E-3</v>
      </c>
      <c r="KW366">
        <v>1.0849740000000001</v>
      </c>
      <c r="KX366">
        <v>0.4936451</v>
      </c>
      <c r="KY366">
        <v>55.011049999999997</v>
      </c>
      <c r="KZ366" s="1">
        <v>2.7575949999999998E-3</v>
      </c>
      <c r="LA366">
        <v>1.0396019999999999</v>
      </c>
      <c r="LB366">
        <v>0.49344710000000003</v>
      </c>
      <c r="LC366">
        <v>55.083970000000001</v>
      </c>
      <c r="LD366" s="1">
        <v>2.638867E-3</v>
      </c>
      <c r="LE366">
        <v>0.9964923</v>
      </c>
      <c r="LF366">
        <v>0.49321389999999998</v>
      </c>
      <c r="LG366">
        <v>53.471800000000002</v>
      </c>
      <c r="LH366" s="1">
        <v>2.5260980000000001E-3</v>
      </c>
      <c r="LI366">
        <v>0.95561969999999996</v>
      </c>
      <c r="LJ366">
        <v>0.49295800000000001</v>
      </c>
      <c r="LK366">
        <v>52.397460000000002</v>
      </c>
      <c r="LL366" s="1">
        <v>2.4194170000000001E-3</v>
      </c>
      <c r="LM366">
        <v>0.91682110000000006</v>
      </c>
      <c r="LN366">
        <v>0.4927108</v>
      </c>
      <c r="LO366">
        <v>51.140790000000003</v>
      </c>
      <c r="LP366" s="1">
        <v>2.317773E-3</v>
      </c>
      <c r="LQ366">
        <v>0.87981050000000005</v>
      </c>
      <c r="LR366">
        <v>0.49250899999999997</v>
      </c>
      <c r="LS366">
        <v>50.198149999999998</v>
      </c>
      <c r="LT366" s="1">
        <v>2.222707E-3</v>
      </c>
      <c r="LU366">
        <v>0.84500560000000002</v>
      </c>
      <c r="LV366">
        <v>0.49231910000000001</v>
      </c>
      <c r="LW366">
        <v>50.31955</v>
      </c>
      <c r="LX366" s="1">
        <v>2.1321650000000001E-3</v>
      </c>
      <c r="LY366">
        <v>0.81178130000000004</v>
      </c>
      <c r="LZ366">
        <v>0.49209449999999999</v>
      </c>
      <c r="MA366">
        <v>50.09516</v>
      </c>
      <c r="MB366" s="1">
        <v>2.0459520000000002E-3</v>
      </c>
      <c r="MC366">
        <v>0.78015179999999995</v>
      </c>
      <c r="MD366">
        <v>0.49191249999999997</v>
      </c>
      <c r="ME366">
        <v>49.113329999999998</v>
      </c>
      <c r="MF366" s="1">
        <v>1.9638659999999999E-3</v>
      </c>
      <c r="MG366">
        <v>0.74993759999999998</v>
      </c>
      <c r="MH366">
        <v>0.49171969999999998</v>
      </c>
      <c r="MI366">
        <v>47.880389999999998</v>
      </c>
      <c r="MJ366" s="1">
        <v>1.885938E-3</v>
      </c>
      <c r="MK366">
        <v>0.72127969999999997</v>
      </c>
      <c r="ML366">
        <v>0.49155399999999999</v>
      </c>
      <c r="MM366">
        <v>45.891300000000001</v>
      </c>
      <c r="MN366" s="1">
        <v>1.8108810000000001E-3</v>
      </c>
      <c r="MO366">
        <v>0.69368470000000004</v>
      </c>
      <c r="MP366">
        <v>0.49137510000000001</v>
      </c>
      <c r="MQ366">
        <v>44.228960000000001</v>
      </c>
      <c r="MR366" s="1">
        <v>1.7395830000000001E-3</v>
      </c>
      <c r="MS366">
        <v>0.66747040000000002</v>
      </c>
      <c r="MT366">
        <v>0.49119810000000003</v>
      </c>
      <c r="MU366">
        <v>43.206049999999998</v>
      </c>
      <c r="MV366" s="1">
        <v>1.6713609999999999E-3</v>
      </c>
      <c r="MW366">
        <v>0.64235989999999998</v>
      </c>
      <c r="MX366">
        <v>0.4910002</v>
      </c>
      <c r="MY366">
        <v>43.456479999999999</v>
      </c>
      <c r="MZ366" s="1">
        <v>1.606517E-3</v>
      </c>
      <c r="NA366">
        <v>0.61839880000000003</v>
      </c>
      <c r="NB366">
        <v>0.49078889999999997</v>
      </c>
      <c r="NC366">
        <v>44.295499999999997</v>
      </c>
      <c r="ND366" s="1">
        <v>1.544484E-3</v>
      </c>
      <c r="NE366">
        <v>0.59548610000000002</v>
      </c>
      <c r="NF366">
        <v>0.49050319999999997</v>
      </c>
      <c r="NG366">
        <v>46.401589999999999</v>
      </c>
      <c r="NH366" s="1">
        <v>1.4858969999999999E-3</v>
      </c>
      <c r="NI366">
        <v>0.57386300000000001</v>
      </c>
      <c r="NJ366">
        <v>0.49023230000000001</v>
      </c>
      <c r="NK366">
        <v>49.483429999999998</v>
      </c>
      <c r="NL366" s="1">
        <v>1.4289680000000001E-3</v>
      </c>
      <c r="NM366">
        <v>0.55287839999999999</v>
      </c>
      <c r="NN366">
        <v>0.48992629999999998</v>
      </c>
      <c r="NO366">
        <v>50.678469999999997</v>
      </c>
      <c r="NP366" s="1">
        <v>1.374552E-3</v>
      </c>
      <c r="NQ366">
        <v>0.53274600000000005</v>
      </c>
      <c r="NR366">
        <v>0.48957089999999998</v>
      </c>
      <c r="NS366">
        <v>49.01605</v>
      </c>
      <c r="NT366" s="1">
        <v>1.3223410000000001E-3</v>
      </c>
      <c r="NU366">
        <v>0.51338720000000004</v>
      </c>
      <c r="NV366">
        <v>0.48923509999999998</v>
      </c>
      <c r="NW366">
        <v>47.43873</v>
      </c>
      <c r="NX366" s="1">
        <v>1.274138E-3</v>
      </c>
      <c r="NY366">
        <v>0.49549559999999998</v>
      </c>
      <c r="NZ366">
        <v>0.48881930000000001</v>
      </c>
      <c r="OA366">
        <v>46.613529999999997</v>
      </c>
      <c r="OB366" s="1">
        <v>1.226483E-3</v>
      </c>
      <c r="OC366">
        <v>0.47780529999999999</v>
      </c>
      <c r="OD366">
        <v>0.48859770000000002</v>
      </c>
      <c r="OE366">
        <v>46.973399999999998</v>
      </c>
      <c r="OF366" s="1">
        <v>1.181082E-3</v>
      </c>
      <c r="OG366">
        <v>0.46068179999999997</v>
      </c>
      <c r="OH366">
        <v>0.48812159999999999</v>
      </c>
      <c r="OI366">
        <v>46.769539999999999</v>
      </c>
      <c r="OJ366" s="1">
        <v>1.138556E-3</v>
      </c>
      <c r="OK366">
        <v>0.44473030000000002</v>
      </c>
    </row>
    <row r="367" spans="1:401" x14ac:dyDescent="0.35">
      <c r="A367">
        <v>376</v>
      </c>
      <c r="B367" t="s">
        <v>4</v>
      </c>
      <c r="C367" t="s">
        <v>364</v>
      </c>
      <c r="D367" t="s">
        <v>374</v>
      </c>
      <c r="E367">
        <v>822.96310000000005</v>
      </c>
      <c r="F367">
        <v>0.55601540000000005</v>
      </c>
      <c r="G367">
        <v>27.101430000000001</v>
      </c>
      <c r="H367">
        <v>0</v>
      </c>
      <c r="I367">
        <v>0</v>
      </c>
      <c r="J367">
        <v>0.55392810000000003</v>
      </c>
      <c r="K367">
        <v>26.97448</v>
      </c>
      <c r="L367">
        <v>0</v>
      </c>
      <c r="M367">
        <v>0</v>
      </c>
      <c r="N367">
        <v>0.55164950000000001</v>
      </c>
      <c r="O367">
        <v>26.368130000000001</v>
      </c>
      <c r="P367">
        <v>0</v>
      </c>
      <c r="Q367">
        <v>0</v>
      </c>
      <c r="R367">
        <v>0.54942299999999999</v>
      </c>
      <c r="S367">
        <v>26.506350000000001</v>
      </c>
      <c r="T367">
        <v>0</v>
      </c>
      <c r="U367">
        <v>0</v>
      </c>
      <c r="V367">
        <v>0.5473654</v>
      </c>
      <c r="W367">
        <v>26.95514</v>
      </c>
      <c r="X367">
        <v>0</v>
      </c>
      <c r="Y367">
        <v>0</v>
      </c>
      <c r="Z367">
        <v>0.54552009999999995</v>
      </c>
      <c r="AA367">
        <v>26.929410000000001</v>
      </c>
      <c r="AB367">
        <v>0</v>
      </c>
      <c r="AC367">
        <v>0</v>
      </c>
      <c r="AD367">
        <v>0.54357929999999999</v>
      </c>
      <c r="AE367">
        <v>26.643350000000002</v>
      </c>
      <c r="AF367">
        <v>0</v>
      </c>
      <c r="AG367">
        <v>0</v>
      </c>
      <c r="AH367">
        <v>0.54215150000000001</v>
      </c>
      <c r="AI367">
        <v>26.33792</v>
      </c>
      <c r="AJ367">
        <v>0</v>
      </c>
      <c r="AK367">
        <v>0</v>
      </c>
      <c r="AL367">
        <v>0.54098900000000005</v>
      </c>
      <c r="AM367">
        <v>26.053699999999999</v>
      </c>
      <c r="AN367">
        <v>0</v>
      </c>
      <c r="AO367">
        <v>0</v>
      </c>
      <c r="AP367">
        <v>0.53986239999999996</v>
      </c>
      <c r="AQ367">
        <v>26.89931</v>
      </c>
      <c r="AR367">
        <v>0</v>
      </c>
      <c r="AS367">
        <v>0</v>
      </c>
      <c r="AT367">
        <v>0.53853890000000004</v>
      </c>
      <c r="AU367">
        <v>28.660799999999998</v>
      </c>
      <c r="AV367">
        <v>0</v>
      </c>
      <c r="AW367">
        <v>0</v>
      </c>
      <c r="AX367">
        <v>0.53709070000000003</v>
      </c>
      <c r="AY367">
        <v>30.878789999999999</v>
      </c>
      <c r="AZ367">
        <v>0</v>
      </c>
      <c r="BA367">
        <v>0</v>
      </c>
      <c r="BB367">
        <v>0.53545900000000002</v>
      </c>
      <c r="BC367">
        <v>32.932369999999999</v>
      </c>
      <c r="BD367">
        <v>0</v>
      </c>
      <c r="BE367">
        <v>0</v>
      </c>
      <c r="BF367">
        <v>0.53382059999999998</v>
      </c>
      <c r="BG367">
        <v>33.775460000000002</v>
      </c>
      <c r="BH367">
        <v>0</v>
      </c>
      <c r="BI367">
        <v>0</v>
      </c>
      <c r="BJ367">
        <v>0.53233790000000003</v>
      </c>
      <c r="BK367">
        <v>33.538080000000001</v>
      </c>
      <c r="BL367">
        <v>0</v>
      </c>
      <c r="BM367">
        <v>0</v>
      </c>
      <c r="BN367">
        <v>0.53087050000000002</v>
      </c>
      <c r="BO367">
        <v>32.923679999999997</v>
      </c>
      <c r="BP367">
        <v>0</v>
      </c>
      <c r="BQ367">
        <v>0</v>
      </c>
      <c r="BR367">
        <v>0.52954190000000001</v>
      </c>
      <c r="BS367">
        <v>31.917999999999999</v>
      </c>
      <c r="BT367">
        <v>0</v>
      </c>
      <c r="BU367">
        <v>0</v>
      </c>
      <c r="BV367">
        <v>0.52852920000000003</v>
      </c>
      <c r="BW367">
        <v>31.32048</v>
      </c>
      <c r="BX367">
        <v>0</v>
      </c>
      <c r="BY367">
        <v>0</v>
      </c>
      <c r="BZ367">
        <v>0.52749000000000001</v>
      </c>
      <c r="CA367">
        <v>30.98516</v>
      </c>
      <c r="CB367">
        <v>0</v>
      </c>
      <c r="CC367">
        <v>0</v>
      </c>
      <c r="CD367">
        <v>0.52643019999999996</v>
      </c>
      <c r="CE367">
        <v>30.678129999999999</v>
      </c>
      <c r="CF367" s="1">
        <v>7.6713969999999995E-37</v>
      </c>
      <c r="CG367" s="1">
        <v>2.7071150000000002E-34</v>
      </c>
      <c r="CH367">
        <v>0.52526390000000001</v>
      </c>
      <c r="CI367">
        <v>30.668299999999999</v>
      </c>
      <c r="CJ367" s="1">
        <v>5.996352E-28</v>
      </c>
      <c r="CK367" s="1">
        <v>1.6718E-25</v>
      </c>
      <c r="CL367">
        <v>0.52410780000000001</v>
      </c>
      <c r="CM367">
        <v>30.43563</v>
      </c>
      <c r="CN367" s="1">
        <v>2.5303490000000001E-22</v>
      </c>
      <c r="CO367" s="1">
        <v>7.9518680000000004E-20</v>
      </c>
      <c r="CP367">
        <v>0.52317290000000005</v>
      </c>
      <c r="CQ367">
        <v>29.953279999999999</v>
      </c>
      <c r="CR367" s="1">
        <v>5.4924049999999999E-17</v>
      </c>
      <c r="CS367" s="1">
        <v>1.576398E-14</v>
      </c>
      <c r="CT367">
        <v>0.52263839999999995</v>
      </c>
      <c r="CU367">
        <v>29.375830000000001</v>
      </c>
      <c r="CV367" s="1">
        <v>1.9496310000000001E-13</v>
      </c>
      <c r="CW367" s="1">
        <v>5.7332139999999998E-11</v>
      </c>
      <c r="CX367">
        <v>0.52143660000000003</v>
      </c>
      <c r="CY367">
        <v>28.674029999999998</v>
      </c>
      <c r="CZ367" s="1">
        <v>1.252894E-10</v>
      </c>
      <c r="DA367" s="1">
        <v>3.7764199999999997E-8</v>
      </c>
      <c r="DB367">
        <v>0.52041409999999999</v>
      </c>
      <c r="DC367">
        <v>28.934049999999999</v>
      </c>
      <c r="DD367" s="1">
        <v>2.5627479999999999E-8</v>
      </c>
      <c r="DE367" s="1">
        <v>7.8902939999999999E-6</v>
      </c>
      <c r="DF367">
        <v>0.51998500000000003</v>
      </c>
      <c r="DG367">
        <v>30.63419</v>
      </c>
      <c r="DH367" s="1">
        <v>2.177196E-6</v>
      </c>
      <c r="DI367" s="1">
        <v>6.8190530000000001E-4</v>
      </c>
      <c r="DJ367">
        <v>0.51941099999999996</v>
      </c>
      <c r="DK367">
        <v>34.275129999999997</v>
      </c>
      <c r="DL367" s="1">
        <v>9.0262870000000004E-5</v>
      </c>
      <c r="DM367" s="1">
        <v>2.8728170000000001E-2</v>
      </c>
      <c r="DN367">
        <v>0.51809260000000001</v>
      </c>
      <c r="DO367">
        <v>39.180880000000002</v>
      </c>
      <c r="DP367" s="1">
        <v>2.0310609999999998E-3</v>
      </c>
      <c r="DQ367">
        <v>0.65719709999999998</v>
      </c>
      <c r="DR367">
        <v>0.51686069999999995</v>
      </c>
      <c r="DS367">
        <v>41.782589999999999</v>
      </c>
      <c r="DT367" s="1">
        <v>2.70134E-2</v>
      </c>
      <c r="DU367">
        <v>8.8721230000000002</v>
      </c>
      <c r="DV367">
        <v>0.51548170000000004</v>
      </c>
      <c r="DW367">
        <v>41.9011</v>
      </c>
      <c r="DX367">
        <v>0.22607430000000001</v>
      </c>
      <c r="DY367">
        <v>75.332239999999999</v>
      </c>
      <c r="DZ367">
        <v>0.51434199999999997</v>
      </c>
      <c r="EA367">
        <v>41.616860000000003</v>
      </c>
      <c r="EB367">
        <v>1.256799</v>
      </c>
      <c r="EC367">
        <v>424.09129999999999</v>
      </c>
      <c r="ED367">
        <v>0.51295069999999998</v>
      </c>
      <c r="EE367">
        <v>40.949019999999997</v>
      </c>
      <c r="EF367">
        <v>4.843337</v>
      </c>
      <c r="EG367">
        <v>1654.2470000000001</v>
      </c>
      <c r="EH367">
        <v>0.51135949999999997</v>
      </c>
      <c r="EI367">
        <v>40.115459999999999</v>
      </c>
      <c r="EJ367">
        <v>13.45097</v>
      </c>
      <c r="EK367">
        <v>4647.79</v>
      </c>
      <c r="EL367">
        <v>0.50966449999999996</v>
      </c>
      <c r="EM367">
        <v>40.039050000000003</v>
      </c>
      <c r="EN367">
        <v>27.85838</v>
      </c>
      <c r="EO367">
        <v>9731.6020000000008</v>
      </c>
      <c r="EP367">
        <v>0.50789899999999999</v>
      </c>
      <c r="EQ367">
        <v>41.766060000000003</v>
      </c>
      <c r="ER367">
        <v>44.341560000000001</v>
      </c>
      <c r="ES367">
        <v>15659.48</v>
      </c>
      <c r="ET367">
        <v>0.50594660000000002</v>
      </c>
      <c r="EU367">
        <v>44.084159999999997</v>
      </c>
      <c r="EV367">
        <v>55.791289999999996</v>
      </c>
      <c r="EW367">
        <v>19916.7</v>
      </c>
      <c r="EX367">
        <v>0.50396620000000003</v>
      </c>
      <c r="EY367">
        <v>44.460430000000002</v>
      </c>
      <c r="EZ367">
        <v>56.87538</v>
      </c>
      <c r="FA367">
        <v>20516.2</v>
      </c>
      <c r="FB367">
        <v>0.50197670000000005</v>
      </c>
      <c r="FC367">
        <v>43.609110000000001</v>
      </c>
      <c r="FD367">
        <v>48.07394</v>
      </c>
      <c r="FE367">
        <v>17517.46</v>
      </c>
      <c r="FF367">
        <v>0.49997900000000001</v>
      </c>
      <c r="FG367">
        <v>42.857349999999997</v>
      </c>
      <c r="FH367">
        <v>34.398530000000001</v>
      </c>
      <c r="FI367">
        <v>12656.41</v>
      </c>
      <c r="FJ367">
        <v>0.49812519999999999</v>
      </c>
      <c r="FK367">
        <v>42.241120000000002</v>
      </c>
      <c r="FL367">
        <v>21.2652</v>
      </c>
      <c r="FM367">
        <v>7895.5590000000002</v>
      </c>
      <c r="FN367">
        <v>0.49639749999999999</v>
      </c>
      <c r="FO367">
        <v>42.384619999999998</v>
      </c>
      <c r="FP367">
        <v>11.520339999999999</v>
      </c>
      <c r="FQ367">
        <v>4313.9719999999998</v>
      </c>
      <c r="FR367">
        <v>0.49484470000000003</v>
      </c>
      <c r="FS367">
        <v>43.067990000000002</v>
      </c>
      <c r="FT367">
        <v>5.5561740000000004</v>
      </c>
      <c r="FU367">
        <v>2097.9</v>
      </c>
      <c r="FV367">
        <v>0.49348360000000002</v>
      </c>
      <c r="FW367">
        <v>43.807630000000003</v>
      </c>
      <c r="FX367">
        <v>2.4128250000000002</v>
      </c>
      <c r="FY367">
        <v>917.69190000000003</v>
      </c>
      <c r="FZ367">
        <v>0.49229539999999999</v>
      </c>
      <c r="GA367">
        <v>43.521180000000001</v>
      </c>
      <c r="GB367">
        <v>0.96134730000000002</v>
      </c>
      <c r="GC367">
        <v>367.84750000000003</v>
      </c>
      <c r="GD367">
        <v>0.49127169999999998</v>
      </c>
      <c r="GE367">
        <v>42.789920000000002</v>
      </c>
      <c r="GF367">
        <v>0.36254730000000002</v>
      </c>
      <c r="GG367">
        <v>139.27969999999999</v>
      </c>
      <c r="GH367">
        <v>0.49042599999999997</v>
      </c>
      <c r="GI367">
        <v>41.792929999999998</v>
      </c>
      <c r="GJ367">
        <v>0.13965759999999999</v>
      </c>
      <c r="GK367">
        <v>53.593089999999997</v>
      </c>
      <c r="GL367">
        <v>0.48966340000000003</v>
      </c>
      <c r="GM367">
        <v>40.945999999999998</v>
      </c>
      <c r="GN367" s="1">
        <v>6.470215E-2</v>
      </c>
      <c r="GO367">
        <v>24.591149999999999</v>
      </c>
      <c r="GP367">
        <v>0.48896840000000003</v>
      </c>
      <c r="GQ367">
        <v>40.225879999999997</v>
      </c>
      <c r="GR367" s="1">
        <v>4.1853759999999997E-2</v>
      </c>
      <c r="GS367">
        <v>15.70561</v>
      </c>
      <c r="GT367">
        <v>0.48839759999999999</v>
      </c>
      <c r="GU367">
        <v>40.983919999999998</v>
      </c>
      <c r="GV367" s="1">
        <v>3.577574E-2</v>
      </c>
      <c r="GW367">
        <v>13.3315</v>
      </c>
      <c r="GX367">
        <v>0.48777959999999998</v>
      </c>
      <c r="GY367">
        <v>42.661290000000001</v>
      </c>
      <c r="GZ367" s="1">
        <v>3.4062670000000003E-2</v>
      </c>
      <c r="HA367">
        <v>12.6876</v>
      </c>
      <c r="HB367">
        <v>0.48737279999999999</v>
      </c>
      <c r="HC367">
        <v>44.823929999999997</v>
      </c>
      <c r="HD367" s="1">
        <v>3.2869389999999998E-2</v>
      </c>
      <c r="HE367">
        <v>12.2591</v>
      </c>
      <c r="HF367">
        <v>0.4871337</v>
      </c>
      <c r="HG367">
        <v>46.625990000000002</v>
      </c>
      <c r="HH367" s="1">
        <v>3.1158740000000001E-2</v>
      </c>
      <c r="HI367">
        <v>11.64109</v>
      </c>
      <c r="HJ367">
        <v>0.4872418</v>
      </c>
      <c r="HK367">
        <v>46.651620000000001</v>
      </c>
      <c r="HL367" s="1">
        <v>2.879168E-2</v>
      </c>
      <c r="HM367">
        <v>10.77046</v>
      </c>
      <c r="HN367">
        <v>0.48723070000000002</v>
      </c>
      <c r="HO367">
        <v>45.779170000000001</v>
      </c>
      <c r="HP367" s="1">
        <v>2.5840229999999999E-2</v>
      </c>
      <c r="HQ367">
        <v>9.6818790000000003</v>
      </c>
      <c r="HR367">
        <v>0.48728129999999997</v>
      </c>
      <c r="HS367">
        <v>44.895670000000003</v>
      </c>
      <c r="HT367" s="1">
        <v>2.2478189999999999E-2</v>
      </c>
      <c r="HU367">
        <v>8.4350609999999993</v>
      </c>
      <c r="HV367">
        <v>0.48719400000000002</v>
      </c>
      <c r="HW367">
        <v>44.220489999999998</v>
      </c>
      <c r="HX367" s="1">
        <v>1.8948300000000001E-2</v>
      </c>
      <c r="HY367">
        <v>7.1233170000000001</v>
      </c>
      <c r="HZ367">
        <v>0.48714039999999997</v>
      </c>
      <c r="IA367">
        <v>45.02216</v>
      </c>
      <c r="IB367" s="1">
        <v>1.555483E-2</v>
      </c>
      <c r="IC367">
        <v>5.8558870000000001</v>
      </c>
      <c r="ID367">
        <v>0.48704540000000002</v>
      </c>
      <c r="IE367">
        <v>48.14846</v>
      </c>
      <c r="IF367" s="1">
        <v>1.2567699999999999E-2</v>
      </c>
      <c r="IG367">
        <v>4.7354969999999996</v>
      </c>
      <c r="IH367">
        <v>0.4868826</v>
      </c>
      <c r="II367">
        <v>52.46116</v>
      </c>
      <c r="IJ367" s="1">
        <v>1.015112E-2</v>
      </c>
      <c r="IK367">
        <v>3.8266049999999998</v>
      </c>
      <c r="IL367">
        <v>0.48673810000000001</v>
      </c>
      <c r="IM367">
        <v>54.949420000000003</v>
      </c>
      <c r="IN367" s="1">
        <v>8.3350660000000003E-3</v>
      </c>
      <c r="IO367">
        <v>3.1407859999999999</v>
      </c>
      <c r="IP367">
        <v>0.48649110000000001</v>
      </c>
      <c r="IQ367">
        <v>55.080640000000002</v>
      </c>
      <c r="IR367" s="1">
        <v>7.0477609999999996E-3</v>
      </c>
      <c r="IS367">
        <v>2.6545459999999999</v>
      </c>
      <c r="IT367">
        <v>0.48622019999999999</v>
      </c>
      <c r="IU367">
        <v>54.160060000000001</v>
      </c>
      <c r="IV367" s="1">
        <v>6.1587789999999996E-3</v>
      </c>
      <c r="IW367">
        <v>2.3185440000000002</v>
      </c>
      <c r="IX367">
        <v>0.48604740000000002</v>
      </c>
      <c r="IY367">
        <v>53.173180000000002</v>
      </c>
      <c r="IZ367" s="1">
        <v>5.5463509999999997E-3</v>
      </c>
      <c r="JA367">
        <v>2.0871780000000002</v>
      </c>
      <c r="JB367">
        <v>0.48579620000000001</v>
      </c>
      <c r="JC367">
        <v>52.015210000000003</v>
      </c>
      <c r="JD367" s="1">
        <v>5.1066669999999996E-3</v>
      </c>
      <c r="JE367">
        <v>1.922056</v>
      </c>
      <c r="JF367">
        <v>0.48579729999999999</v>
      </c>
      <c r="JG367">
        <v>51.849640000000001</v>
      </c>
      <c r="JH367" s="1">
        <v>4.7740070000000003E-3</v>
      </c>
      <c r="JI367">
        <v>1.7964739999999999</v>
      </c>
      <c r="JJ367">
        <v>0.48571589999999998</v>
      </c>
      <c r="JK367">
        <v>51.469439999999999</v>
      </c>
      <c r="JL367" s="1">
        <v>4.4993539999999997E-3</v>
      </c>
      <c r="JM367">
        <v>1.6945380000000001</v>
      </c>
      <c r="JN367">
        <v>0.48571510000000001</v>
      </c>
      <c r="JO367">
        <v>49.513809999999999</v>
      </c>
      <c r="JP367" s="1">
        <v>4.2555259999999999E-3</v>
      </c>
      <c r="JQ367">
        <v>1.6072569999999999</v>
      </c>
      <c r="JR367">
        <v>0.48565999999999998</v>
      </c>
      <c r="JS367">
        <v>46.9542</v>
      </c>
      <c r="JT367" s="1">
        <v>4.0380210000000001E-3</v>
      </c>
      <c r="JU367">
        <v>1.529579</v>
      </c>
      <c r="JV367">
        <v>0.48559910000000001</v>
      </c>
      <c r="JW367">
        <v>45.18244</v>
      </c>
      <c r="JX367" s="1">
        <v>3.8384220000000002E-3</v>
      </c>
      <c r="JY367">
        <v>1.4581249999999999</v>
      </c>
      <c r="JZ367">
        <v>0.48561140000000003</v>
      </c>
      <c r="KA367">
        <v>43.647680000000001</v>
      </c>
      <c r="KB367" s="1">
        <v>3.6557579999999998E-3</v>
      </c>
      <c r="KC367">
        <v>1.392298</v>
      </c>
      <c r="KD367">
        <v>0.48552790000000001</v>
      </c>
      <c r="KE367">
        <v>42.318820000000002</v>
      </c>
      <c r="KF367" s="1">
        <v>3.483866E-3</v>
      </c>
      <c r="KG367">
        <v>1.330416</v>
      </c>
      <c r="KH367">
        <v>0.48554229999999998</v>
      </c>
      <c r="KI367">
        <v>41.213760000000001</v>
      </c>
      <c r="KJ367" s="1">
        <v>3.324044E-3</v>
      </c>
      <c r="KK367">
        <v>1.2723439999999999</v>
      </c>
      <c r="KL367">
        <v>0.48544490000000001</v>
      </c>
      <c r="KM367">
        <v>41.800870000000003</v>
      </c>
      <c r="KN367" s="1">
        <v>3.1725389999999998E-3</v>
      </c>
      <c r="KO367">
        <v>1.217398</v>
      </c>
      <c r="KP367">
        <v>0.48547580000000001</v>
      </c>
      <c r="KQ367">
        <v>45.357689999999998</v>
      </c>
      <c r="KR367" s="1">
        <v>3.0306640000000002E-3</v>
      </c>
      <c r="KS367">
        <v>1.165513</v>
      </c>
      <c r="KT367">
        <v>0.48545660000000002</v>
      </c>
      <c r="KU367">
        <v>51.006810000000002</v>
      </c>
      <c r="KV367" s="1">
        <v>2.8967039999999999E-3</v>
      </c>
      <c r="KW367">
        <v>1.1164620000000001</v>
      </c>
      <c r="KX367">
        <v>0.48554190000000003</v>
      </c>
      <c r="KY367">
        <v>54.95946</v>
      </c>
      <c r="KZ367" s="1">
        <v>2.7705970000000001E-3</v>
      </c>
      <c r="LA367">
        <v>1.069928</v>
      </c>
      <c r="LB367">
        <v>0.48558960000000001</v>
      </c>
      <c r="LC367">
        <v>55.055959999999999</v>
      </c>
      <c r="LD367" s="1">
        <v>2.6509659999999998E-3</v>
      </c>
      <c r="LE367">
        <v>1.025603</v>
      </c>
      <c r="LF367">
        <v>0.48562949999999999</v>
      </c>
      <c r="LG367">
        <v>53.471820000000001</v>
      </c>
      <c r="LH367" s="1">
        <v>2.5376169999999998E-3</v>
      </c>
      <c r="LI367">
        <v>0.98361469999999995</v>
      </c>
      <c r="LJ367">
        <v>0.48564879999999999</v>
      </c>
      <c r="LK367">
        <v>52.37144</v>
      </c>
      <c r="LL367" s="1">
        <v>2.4302949999999999E-3</v>
      </c>
      <c r="LM367">
        <v>0.94373890000000005</v>
      </c>
      <c r="LN367">
        <v>0.48565399999999997</v>
      </c>
      <c r="LO367">
        <v>51.173459999999999</v>
      </c>
      <c r="LP367" s="1">
        <v>2.328143E-3</v>
      </c>
      <c r="LQ367">
        <v>0.90573519999999996</v>
      </c>
      <c r="LR367">
        <v>0.48569059999999997</v>
      </c>
      <c r="LS367">
        <v>50.279899999999998</v>
      </c>
      <c r="LT367" s="1">
        <v>2.2325589999999998E-3</v>
      </c>
      <c r="LU367">
        <v>0.86999780000000004</v>
      </c>
      <c r="LV367">
        <v>0.48574780000000001</v>
      </c>
      <c r="LW367">
        <v>50.412770000000002</v>
      </c>
      <c r="LX367" s="1">
        <v>2.141507E-3</v>
      </c>
      <c r="LY367">
        <v>0.83584559999999997</v>
      </c>
      <c r="LZ367">
        <v>0.48576979999999997</v>
      </c>
      <c r="MA367">
        <v>50.212719999999997</v>
      </c>
      <c r="MB367" s="1">
        <v>2.054873E-3</v>
      </c>
      <c r="MC367">
        <v>0.80336649999999998</v>
      </c>
      <c r="MD367">
        <v>0.4858152</v>
      </c>
      <c r="ME367">
        <v>49.27102</v>
      </c>
      <c r="MF367" s="1">
        <v>1.9723190000000002E-3</v>
      </c>
      <c r="MG367">
        <v>0.77231890000000003</v>
      </c>
      <c r="MH367">
        <v>0.48585200000000001</v>
      </c>
      <c r="MI367">
        <v>47.950740000000003</v>
      </c>
      <c r="MJ367" s="1">
        <v>1.8940599999999999E-3</v>
      </c>
      <c r="MK367">
        <v>0.7428749</v>
      </c>
      <c r="ML367">
        <v>0.48589979999999999</v>
      </c>
      <c r="MM367">
        <v>45.960790000000003</v>
      </c>
      <c r="MN367" s="1">
        <v>1.8185429999999999E-3</v>
      </c>
      <c r="MO367">
        <v>0.71449940000000001</v>
      </c>
      <c r="MP367">
        <v>0.48593419999999998</v>
      </c>
      <c r="MQ367">
        <v>44.271749999999997</v>
      </c>
      <c r="MR367" s="1">
        <v>1.746902E-3</v>
      </c>
      <c r="MS367">
        <v>0.68755089999999996</v>
      </c>
      <c r="MT367">
        <v>0.48597810000000002</v>
      </c>
      <c r="MU367">
        <v>43.23686</v>
      </c>
      <c r="MV367" s="1">
        <v>1.6783600000000001E-3</v>
      </c>
      <c r="MW367">
        <v>0.6617402</v>
      </c>
      <c r="MX367">
        <v>0.48601040000000001</v>
      </c>
      <c r="MY367">
        <v>43.503160000000001</v>
      </c>
      <c r="MZ367" s="1">
        <v>1.613171E-3</v>
      </c>
      <c r="NA367">
        <v>0.63709570000000004</v>
      </c>
      <c r="NB367">
        <v>0.48600510000000002</v>
      </c>
      <c r="NC367">
        <v>44.359940000000002</v>
      </c>
      <c r="ND367" s="1">
        <v>1.550858E-3</v>
      </c>
      <c r="NE367">
        <v>0.61354549999999997</v>
      </c>
      <c r="NF367">
        <v>0.48596329999999999</v>
      </c>
      <c r="NG367">
        <v>46.437049999999999</v>
      </c>
      <c r="NH367" s="1">
        <v>1.491806E-3</v>
      </c>
      <c r="NI367">
        <v>0.59123309999999996</v>
      </c>
      <c r="NJ367">
        <v>0.48590739999999999</v>
      </c>
      <c r="NK367">
        <v>49.483249999999998</v>
      </c>
      <c r="NL367" s="1">
        <v>1.4348430000000001E-3</v>
      </c>
      <c r="NM367">
        <v>0.56975109999999995</v>
      </c>
      <c r="NN367">
        <v>0.48582170000000002</v>
      </c>
      <c r="NO367">
        <v>50.640320000000003</v>
      </c>
      <c r="NP367" s="1">
        <v>1.3802199999999999E-3</v>
      </c>
      <c r="NQ367">
        <v>0.54906699999999997</v>
      </c>
      <c r="NR367">
        <v>0.48572219999999999</v>
      </c>
      <c r="NS367">
        <v>49.033949999999997</v>
      </c>
      <c r="NT367" s="1">
        <v>1.3275450000000001E-3</v>
      </c>
      <c r="NU367">
        <v>0.52908750000000004</v>
      </c>
      <c r="NV367">
        <v>0.48563450000000002</v>
      </c>
      <c r="NW367">
        <v>47.424190000000003</v>
      </c>
      <c r="NX367" s="1">
        <v>1.279028E-3</v>
      </c>
      <c r="NY367">
        <v>0.51066540000000005</v>
      </c>
      <c r="NZ367">
        <v>0.4854888</v>
      </c>
      <c r="OA367">
        <v>46.608159999999998</v>
      </c>
      <c r="OB367" s="1">
        <v>1.2313669999999999E-3</v>
      </c>
      <c r="OC367">
        <v>0.4925523</v>
      </c>
      <c r="OD367">
        <v>0.48548269999999999</v>
      </c>
      <c r="OE367">
        <v>47.016159999999999</v>
      </c>
      <c r="OF367" s="1">
        <v>1.1857289999999999E-3</v>
      </c>
      <c r="OG367">
        <v>0.47495860000000001</v>
      </c>
      <c r="OH367">
        <v>0.48541420000000002</v>
      </c>
      <c r="OI367">
        <v>46.81662</v>
      </c>
      <c r="OJ367" s="1">
        <v>1.14287E-3</v>
      </c>
      <c r="OK367">
        <v>0.45844269999999998</v>
      </c>
    </row>
    <row r="368" spans="1:401" x14ac:dyDescent="0.35">
      <c r="A368">
        <v>377</v>
      </c>
      <c r="B368" t="s">
        <v>4</v>
      </c>
      <c r="C368" t="s">
        <v>364</v>
      </c>
      <c r="D368" t="s">
        <v>375</v>
      </c>
      <c r="E368">
        <v>228.1611</v>
      </c>
      <c r="F368">
        <v>1.0429710000000001</v>
      </c>
      <c r="G368">
        <v>27.124829999999999</v>
      </c>
      <c r="H368">
        <v>0</v>
      </c>
      <c r="I368">
        <v>0</v>
      </c>
      <c r="J368">
        <v>1.0375190000000001</v>
      </c>
      <c r="K368">
        <v>27.012409999999999</v>
      </c>
      <c r="L368">
        <v>0</v>
      </c>
      <c r="M368">
        <v>0</v>
      </c>
      <c r="N368">
        <v>1.031657</v>
      </c>
      <c r="O368">
        <v>26.42266</v>
      </c>
      <c r="P368">
        <v>0</v>
      </c>
      <c r="Q368">
        <v>0</v>
      </c>
      <c r="R368">
        <v>1.025844</v>
      </c>
      <c r="S368">
        <v>26.531690000000001</v>
      </c>
      <c r="T368">
        <v>0</v>
      </c>
      <c r="U368">
        <v>0</v>
      </c>
      <c r="V368">
        <v>1.0203739999999999</v>
      </c>
      <c r="W368">
        <v>26.959790000000002</v>
      </c>
      <c r="X368">
        <v>0</v>
      </c>
      <c r="Y368">
        <v>0</v>
      </c>
      <c r="Z368">
        <v>1.015344</v>
      </c>
      <c r="AA368">
        <v>26.936520000000002</v>
      </c>
      <c r="AB368">
        <v>0</v>
      </c>
      <c r="AC368">
        <v>0</v>
      </c>
      <c r="AD368">
        <v>1.0101059999999999</v>
      </c>
      <c r="AE368">
        <v>26.636500000000002</v>
      </c>
      <c r="AF368">
        <v>0</v>
      </c>
      <c r="AG368">
        <v>0</v>
      </c>
      <c r="AH368">
        <v>1.005806</v>
      </c>
      <c r="AI368">
        <v>26.337219999999999</v>
      </c>
      <c r="AJ368">
        <v>0</v>
      </c>
      <c r="AK368">
        <v>0</v>
      </c>
      <c r="AL368">
        <v>1.0022139999999999</v>
      </c>
      <c r="AM368">
        <v>26.062280000000001</v>
      </c>
      <c r="AN368">
        <v>0</v>
      </c>
      <c r="AO368">
        <v>0</v>
      </c>
      <c r="AP368">
        <v>0.99855919999999998</v>
      </c>
      <c r="AQ368">
        <v>26.893350000000002</v>
      </c>
      <c r="AR368">
        <v>0</v>
      </c>
      <c r="AS368">
        <v>0</v>
      </c>
      <c r="AT368">
        <v>0.99462539999999999</v>
      </c>
      <c r="AU368">
        <v>28.645489999999999</v>
      </c>
      <c r="AV368">
        <v>0</v>
      </c>
      <c r="AW368">
        <v>0</v>
      </c>
      <c r="AX368">
        <v>0.99048639999999999</v>
      </c>
      <c r="AY368">
        <v>30.844719999999999</v>
      </c>
      <c r="AZ368">
        <v>0</v>
      </c>
      <c r="BA368">
        <v>0</v>
      </c>
      <c r="BB368">
        <v>0.98594020000000004</v>
      </c>
      <c r="BC368">
        <v>32.875509999999998</v>
      </c>
      <c r="BD368">
        <v>0</v>
      </c>
      <c r="BE368">
        <v>0</v>
      </c>
      <c r="BF368">
        <v>0.98137620000000003</v>
      </c>
      <c r="BG368">
        <v>33.742870000000003</v>
      </c>
      <c r="BH368">
        <v>0</v>
      </c>
      <c r="BI368">
        <v>0</v>
      </c>
      <c r="BJ368">
        <v>0.97708740000000005</v>
      </c>
      <c r="BK368">
        <v>33.533650000000002</v>
      </c>
      <c r="BL368">
        <v>0</v>
      </c>
      <c r="BM368">
        <v>0</v>
      </c>
      <c r="BN368">
        <v>0.97285690000000002</v>
      </c>
      <c r="BO368">
        <v>32.949959999999997</v>
      </c>
      <c r="BP368">
        <v>0</v>
      </c>
      <c r="BQ368">
        <v>0</v>
      </c>
      <c r="BR368">
        <v>0.96890810000000005</v>
      </c>
      <c r="BS368">
        <v>31.99362</v>
      </c>
      <c r="BT368">
        <v>0</v>
      </c>
      <c r="BU368">
        <v>0</v>
      </c>
      <c r="BV368">
        <v>0.96555820000000003</v>
      </c>
      <c r="BW368">
        <v>31.408270000000002</v>
      </c>
      <c r="BX368">
        <v>0</v>
      </c>
      <c r="BY368">
        <v>0</v>
      </c>
      <c r="BZ368">
        <v>0.96208340000000003</v>
      </c>
      <c r="CA368">
        <v>31.074760000000001</v>
      </c>
      <c r="CB368">
        <v>0</v>
      </c>
      <c r="CC368">
        <v>0</v>
      </c>
      <c r="CD368">
        <v>0.95828389999999997</v>
      </c>
      <c r="CE368">
        <v>30.725300000000001</v>
      </c>
      <c r="CF368" s="1">
        <v>2.048842E-37</v>
      </c>
      <c r="CG368" s="1">
        <v>1.3199949999999999E-35</v>
      </c>
      <c r="CH368">
        <v>0.95392529999999998</v>
      </c>
      <c r="CI368">
        <v>30.675930000000001</v>
      </c>
      <c r="CJ368" s="1">
        <v>2.9186530000000001E-28</v>
      </c>
      <c r="CK368" s="1">
        <v>2.401736E-26</v>
      </c>
      <c r="CL368">
        <v>0.94955129999999999</v>
      </c>
      <c r="CM368">
        <v>30.45308</v>
      </c>
      <c r="CN368" s="1">
        <v>1.090405E-22</v>
      </c>
      <c r="CO368" s="1">
        <v>8.7000279999999999E-21</v>
      </c>
      <c r="CP368">
        <v>0.94550440000000002</v>
      </c>
      <c r="CQ368">
        <v>29.968070000000001</v>
      </c>
      <c r="CR368" s="1">
        <v>2.9221809999999998E-17</v>
      </c>
      <c r="CS368" s="1">
        <v>2.4792119999999999E-15</v>
      </c>
      <c r="CT368">
        <v>0.9422741</v>
      </c>
      <c r="CU368">
        <v>29.408290000000001</v>
      </c>
      <c r="CV368" s="1">
        <v>1.1528669999999999E-13</v>
      </c>
      <c r="CW368" s="1">
        <v>1.0061050000000001E-11</v>
      </c>
      <c r="CX368">
        <v>0.93783209999999995</v>
      </c>
      <c r="CY368">
        <v>28.732939999999999</v>
      </c>
      <c r="CZ368" s="1">
        <v>7.957295E-11</v>
      </c>
      <c r="DA368" s="1">
        <v>7.1053000000000003E-9</v>
      </c>
      <c r="DB368">
        <v>0.93361130000000003</v>
      </c>
      <c r="DC368">
        <v>28.96152</v>
      </c>
      <c r="DD368" s="1">
        <v>1.7262440000000001E-8</v>
      </c>
      <c r="DE368" s="1">
        <v>1.570643E-6</v>
      </c>
      <c r="DF368">
        <v>0.93055330000000003</v>
      </c>
      <c r="DG368">
        <v>30.622710000000001</v>
      </c>
      <c r="DH368" s="1">
        <v>1.5422579999999999E-6</v>
      </c>
      <c r="DI368" s="1">
        <v>1.424148E-4</v>
      </c>
      <c r="DJ368">
        <v>0.92747219999999997</v>
      </c>
      <c r="DK368">
        <v>34.173180000000002</v>
      </c>
      <c r="DL368" s="1">
        <v>6.6897690000000001E-5</v>
      </c>
      <c r="DM368" s="1">
        <v>6.2631960000000004E-3</v>
      </c>
      <c r="DN368">
        <v>0.92323889999999997</v>
      </c>
      <c r="DO368">
        <v>39.010689999999997</v>
      </c>
      <c r="DP368" s="1">
        <v>1.5681180000000001E-3</v>
      </c>
      <c r="DQ368">
        <v>0.14892810000000001</v>
      </c>
      <c r="DR368">
        <v>0.91956260000000001</v>
      </c>
      <c r="DS368">
        <v>41.680070000000001</v>
      </c>
      <c r="DT368" s="1">
        <v>2.1662020000000001E-2</v>
      </c>
      <c r="DU368">
        <v>2.0833279999999998</v>
      </c>
      <c r="DV368">
        <v>0.91532069999999999</v>
      </c>
      <c r="DW368">
        <v>41.869880000000002</v>
      </c>
      <c r="DX368">
        <v>0.1877952</v>
      </c>
      <c r="DY368">
        <v>18.28623</v>
      </c>
      <c r="DZ368">
        <v>0.91151490000000002</v>
      </c>
      <c r="EA368">
        <v>41.597630000000002</v>
      </c>
      <c r="EB368">
        <v>1.079072</v>
      </c>
      <c r="EC368">
        <v>106.2133</v>
      </c>
      <c r="ED368">
        <v>0.90729459999999995</v>
      </c>
      <c r="EE368">
        <v>41.002360000000003</v>
      </c>
      <c r="EF368">
        <v>4.2890949999999997</v>
      </c>
      <c r="EG368">
        <v>426.71660000000003</v>
      </c>
      <c r="EH368">
        <v>0.9026248</v>
      </c>
      <c r="EI368">
        <v>40.226109999999998</v>
      </c>
      <c r="EJ368">
        <v>12.262269999999999</v>
      </c>
      <c r="EK368">
        <v>1232.961</v>
      </c>
      <c r="EL368">
        <v>0.89777450000000003</v>
      </c>
      <c r="EM368">
        <v>40.127780000000001</v>
      </c>
      <c r="EN368">
        <v>26.094950000000001</v>
      </c>
      <c r="EO368">
        <v>2650.953</v>
      </c>
      <c r="EP368">
        <v>0.89278970000000002</v>
      </c>
      <c r="EQ368">
        <v>41.802219999999998</v>
      </c>
      <c r="ER368">
        <v>42.601750000000003</v>
      </c>
      <c r="ES368">
        <v>4374.3559999999998</v>
      </c>
      <c r="ET368">
        <v>0.88737940000000004</v>
      </c>
      <c r="EU368">
        <v>44.080550000000002</v>
      </c>
      <c r="EV368">
        <v>54.878500000000003</v>
      </c>
      <c r="EW368">
        <v>5697.1989999999996</v>
      </c>
      <c r="EX368">
        <v>0.88184910000000005</v>
      </c>
      <c r="EY368">
        <v>44.481299999999997</v>
      </c>
      <c r="EZ368">
        <v>57.199770000000001</v>
      </c>
      <c r="FA368">
        <v>6003.4690000000001</v>
      </c>
      <c r="FB368">
        <v>0.87635949999999996</v>
      </c>
      <c r="FC368">
        <v>43.642139999999998</v>
      </c>
      <c r="FD368">
        <v>49.357570000000003</v>
      </c>
      <c r="FE368">
        <v>5236.9589999999998</v>
      </c>
      <c r="FF368">
        <v>0.87083999999999995</v>
      </c>
      <c r="FG368">
        <v>42.861089999999997</v>
      </c>
      <c r="FH368">
        <v>35.988439999999997</v>
      </c>
      <c r="FI368">
        <v>3859.9580000000001</v>
      </c>
      <c r="FJ368">
        <v>0.86555950000000004</v>
      </c>
      <c r="FK368">
        <v>42.281700000000001</v>
      </c>
      <c r="FL368">
        <v>22.642430000000001</v>
      </c>
      <c r="FM368">
        <v>2453.8760000000002</v>
      </c>
      <c r="FN368">
        <v>0.86054310000000001</v>
      </c>
      <c r="FO368">
        <v>42.441189999999999</v>
      </c>
      <c r="FP368">
        <v>12.469049999999999</v>
      </c>
      <c r="FQ368">
        <v>1364.8820000000001</v>
      </c>
      <c r="FR368">
        <v>0.85598010000000002</v>
      </c>
      <c r="FS368">
        <v>43.126060000000003</v>
      </c>
      <c r="FT368">
        <v>6.1044919999999996</v>
      </c>
      <c r="FU368">
        <v>674.74980000000005</v>
      </c>
      <c r="FV368">
        <v>0.85194130000000001</v>
      </c>
      <c r="FW368">
        <v>43.898859999999999</v>
      </c>
      <c r="FX368">
        <v>2.6881710000000001</v>
      </c>
      <c r="FY368">
        <v>299.73450000000003</v>
      </c>
      <c r="FZ368">
        <v>0.84826029999999997</v>
      </c>
      <c r="GA368">
        <v>43.62039</v>
      </c>
      <c r="GB368">
        <v>1.0832029999999999</v>
      </c>
      <c r="GC368">
        <v>121.70229999999999</v>
      </c>
      <c r="GD368">
        <v>0.84507100000000002</v>
      </c>
      <c r="GE368">
        <v>42.858750000000001</v>
      </c>
      <c r="GF368">
        <v>0.41093730000000001</v>
      </c>
      <c r="GG368">
        <v>46.447789999999998</v>
      </c>
      <c r="GH368">
        <v>0.84233389999999997</v>
      </c>
      <c r="GI368">
        <v>41.822159999999997</v>
      </c>
      <c r="GJ368">
        <v>0.15702169999999999</v>
      </c>
      <c r="GK368">
        <v>17.790050000000001</v>
      </c>
      <c r="GL368">
        <v>0.8399316</v>
      </c>
      <c r="GM368">
        <v>40.967080000000003</v>
      </c>
      <c r="GN368" s="1">
        <v>7.0315719999999998E-2</v>
      </c>
      <c r="GO368">
        <v>7.935079</v>
      </c>
      <c r="GP368">
        <v>0.83764689999999997</v>
      </c>
      <c r="GQ368">
        <v>40.255510000000001</v>
      </c>
      <c r="GR368" s="1">
        <v>4.3494289999999998E-2</v>
      </c>
      <c r="GS368">
        <v>4.8724280000000002</v>
      </c>
      <c r="GT368">
        <v>0.83577380000000001</v>
      </c>
      <c r="GU368">
        <v>40.996940000000002</v>
      </c>
      <c r="GV368" s="1">
        <v>3.6184719999999997E-2</v>
      </c>
      <c r="GW368">
        <v>4.0373060000000001</v>
      </c>
      <c r="GX368">
        <v>0.8338932</v>
      </c>
      <c r="GY368">
        <v>42.665849999999999</v>
      </c>
      <c r="GZ368" s="1">
        <v>3.4206569999999999E-2</v>
      </c>
      <c r="HA368">
        <v>3.8201770000000002</v>
      </c>
      <c r="HB368">
        <v>0.83242890000000003</v>
      </c>
      <c r="HC368">
        <v>44.814079999999997</v>
      </c>
      <c r="HD368" s="1">
        <v>3.3023360000000002E-2</v>
      </c>
      <c r="HE368">
        <v>3.6963170000000001</v>
      </c>
      <c r="HF368">
        <v>0.83137309999999998</v>
      </c>
      <c r="HG368">
        <v>46.61674</v>
      </c>
      <c r="HH368" s="1">
        <v>3.1391559999999999E-2</v>
      </c>
      <c r="HI368">
        <v>3.5220579999999999</v>
      </c>
      <c r="HJ368">
        <v>0.83066099999999998</v>
      </c>
      <c r="HK368">
        <v>46.666130000000003</v>
      </c>
      <c r="HL368" s="1">
        <v>2.910252E-2</v>
      </c>
      <c r="HM368">
        <v>3.272014</v>
      </c>
      <c r="HN368">
        <v>0.82982940000000005</v>
      </c>
      <c r="HO368">
        <v>45.809919999999998</v>
      </c>
      <c r="HP368" s="1">
        <v>2.6216670000000001E-2</v>
      </c>
      <c r="HQ368">
        <v>2.954215</v>
      </c>
      <c r="HR368">
        <v>0.82913409999999999</v>
      </c>
      <c r="HS368">
        <v>44.901330000000002</v>
      </c>
      <c r="HT368" s="1">
        <v>2.2894319999999999E-2</v>
      </c>
      <c r="HU368">
        <v>2.5854949999999999</v>
      </c>
      <c r="HV368">
        <v>0.82822169999999995</v>
      </c>
      <c r="HW368">
        <v>44.253869999999999</v>
      </c>
      <c r="HX368" s="1">
        <v>1.9372179999999999E-2</v>
      </c>
      <c r="HY368">
        <v>2.1930459999999998</v>
      </c>
      <c r="HZ368">
        <v>0.82742970000000005</v>
      </c>
      <c r="IA368">
        <v>45.043799999999997</v>
      </c>
      <c r="IB368" s="1">
        <v>1.5951130000000001E-2</v>
      </c>
      <c r="IC368">
        <v>1.8095460000000001</v>
      </c>
      <c r="ID368">
        <v>0.82655730000000005</v>
      </c>
      <c r="IE368">
        <v>48.123399999999997</v>
      </c>
      <c r="IF368" s="1">
        <v>1.29055E-2</v>
      </c>
      <c r="IG368">
        <v>1.4665379999999999</v>
      </c>
      <c r="IH368">
        <v>0.82557729999999996</v>
      </c>
      <c r="II368">
        <v>52.419379999999997</v>
      </c>
      <c r="IJ368" s="1">
        <v>1.0416440000000001E-2</v>
      </c>
      <c r="IK368">
        <v>1.185408</v>
      </c>
      <c r="IL368">
        <v>0.82459249999999995</v>
      </c>
      <c r="IM368">
        <v>54.931260000000002</v>
      </c>
      <c r="IN368" s="1">
        <v>8.5297059999999997E-3</v>
      </c>
      <c r="IO368">
        <v>0.97152749999999999</v>
      </c>
      <c r="IP368">
        <v>0.82339929999999995</v>
      </c>
      <c r="IQ368">
        <v>55.085160000000002</v>
      </c>
      <c r="IR368" s="1">
        <v>7.1832830000000004E-3</v>
      </c>
      <c r="IS368">
        <v>0.81891619999999998</v>
      </c>
      <c r="IT368">
        <v>0.82221</v>
      </c>
      <c r="IU368">
        <v>54.160739999999997</v>
      </c>
      <c r="IV368" s="1">
        <v>6.2524379999999999E-3</v>
      </c>
      <c r="IW368">
        <v>0.71334149999999996</v>
      </c>
      <c r="IX368">
        <v>0.82108409999999998</v>
      </c>
      <c r="IY368">
        <v>53.181530000000002</v>
      </c>
      <c r="IZ368" s="1">
        <v>5.6111920000000001E-3</v>
      </c>
      <c r="JA368">
        <v>0.64075729999999997</v>
      </c>
      <c r="JB368">
        <v>0.81992010000000004</v>
      </c>
      <c r="JC368">
        <v>52.07893</v>
      </c>
      <c r="JD368" s="1">
        <v>5.1545310000000004E-3</v>
      </c>
      <c r="JE368">
        <v>0.58937700000000004</v>
      </c>
      <c r="JF368">
        <v>0.81912799999999997</v>
      </c>
      <c r="JG368">
        <v>51.923340000000003</v>
      </c>
      <c r="JH368" s="1">
        <v>4.8114400000000002E-3</v>
      </c>
      <c r="JI368">
        <v>0.55064440000000003</v>
      </c>
      <c r="JJ368">
        <v>0.81814089999999995</v>
      </c>
      <c r="JK368">
        <v>51.625030000000002</v>
      </c>
      <c r="JL368" s="1">
        <v>4.5302609999999998E-3</v>
      </c>
      <c r="JM368">
        <v>0.51951069999999999</v>
      </c>
      <c r="JN368">
        <v>0.81722249999999996</v>
      </c>
      <c r="JO368">
        <v>49.7667</v>
      </c>
      <c r="JP368" s="1">
        <v>4.2824739999999997E-3</v>
      </c>
      <c r="JQ368">
        <v>0.49307220000000002</v>
      </c>
      <c r="JR368">
        <v>0.81628670000000003</v>
      </c>
      <c r="JS368">
        <v>47.159979999999997</v>
      </c>
      <c r="JT368" s="1">
        <v>4.0624499999999996E-3</v>
      </c>
      <c r="JU368">
        <v>0.46962320000000002</v>
      </c>
      <c r="JV368">
        <v>0.81532629999999995</v>
      </c>
      <c r="JW368">
        <v>45.323349999999998</v>
      </c>
      <c r="JX368" s="1">
        <v>3.860825E-3</v>
      </c>
      <c r="JY368">
        <v>0.44808829999999999</v>
      </c>
      <c r="JZ368">
        <v>0.81445699999999999</v>
      </c>
      <c r="KA368">
        <v>43.758240000000001</v>
      </c>
      <c r="KB368" s="1">
        <v>3.6764860000000001E-3</v>
      </c>
      <c r="KC368">
        <v>0.42827219999999999</v>
      </c>
      <c r="KD368">
        <v>0.81350339999999999</v>
      </c>
      <c r="KE368">
        <v>42.395420000000001</v>
      </c>
      <c r="KF368" s="1">
        <v>3.5036590000000001E-3</v>
      </c>
      <c r="KG368">
        <v>0.4096631</v>
      </c>
      <c r="KH368">
        <v>0.81267630000000002</v>
      </c>
      <c r="KI368">
        <v>41.266419999999997</v>
      </c>
      <c r="KJ368" s="1">
        <v>3.3423490000000001E-3</v>
      </c>
      <c r="KK368">
        <v>0.39214969999999999</v>
      </c>
      <c r="KL368">
        <v>0.81165659999999995</v>
      </c>
      <c r="KM368">
        <v>41.805579999999999</v>
      </c>
      <c r="KN368" s="1">
        <v>3.1898959999999998E-3</v>
      </c>
      <c r="KO368">
        <v>0.37561030000000001</v>
      </c>
      <c r="KP368">
        <v>0.81088119999999997</v>
      </c>
      <c r="KQ368">
        <v>45.299289999999999</v>
      </c>
      <c r="KR368" s="1">
        <v>3.047021E-3</v>
      </c>
      <c r="KS368">
        <v>0.35996289999999997</v>
      </c>
      <c r="KT368">
        <v>0.80998769999999998</v>
      </c>
      <c r="KU368">
        <v>50.827599999999997</v>
      </c>
      <c r="KV368" s="1">
        <v>2.9122140000000002E-3</v>
      </c>
      <c r="KW368">
        <v>0.34517560000000003</v>
      </c>
      <c r="KX368">
        <v>0.80930179999999996</v>
      </c>
      <c r="KY368">
        <v>54.834470000000003</v>
      </c>
      <c r="KZ368" s="1">
        <v>2.7853999999999999E-3</v>
      </c>
      <c r="LA368">
        <v>0.3311383</v>
      </c>
      <c r="LB368">
        <v>0.808531</v>
      </c>
      <c r="LC368">
        <v>55.065440000000002</v>
      </c>
      <c r="LD368" s="1">
        <v>2.664839E-3</v>
      </c>
      <c r="LE368">
        <v>0.31773770000000001</v>
      </c>
      <c r="LF368">
        <v>0.80779120000000004</v>
      </c>
      <c r="LG368">
        <v>53.497729999999997</v>
      </c>
      <c r="LH368" s="1">
        <v>2.55084E-3</v>
      </c>
      <c r="LI368">
        <v>0.30503819999999998</v>
      </c>
      <c r="LJ368">
        <v>0.80698099999999995</v>
      </c>
      <c r="LK368">
        <v>52.375070000000001</v>
      </c>
      <c r="LL368" s="1">
        <v>2.4427749999999999E-3</v>
      </c>
      <c r="LM368">
        <v>0.29296650000000002</v>
      </c>
      <c r="LN368">
        <v>0.80620670000000005</v>
      </c>
      <c r="LO368">
        <v>51.228999999999999</v>
      </c>
      <c r="LP368" s="1">
        <v>2.3401199999999998E-3</v>
      </c>
      <c r="LQ368">
        <v>0.28146369999999998</v>
      </c>
      <c r="LR368">
        <v>0.80544039999999995</v>
      </c>
      <c r="LS368">
        <v>50.368229999999997</v>
      </c>
      <c r="LT368" s="1">
        <v>2.2438829999999999E-3</v>
      </c>
      <c r="LU368">
        <v>0.27062019999999998</v>
      </c>
      <c r="LV368">
        <v>0.80476720000000002</v>
      </c>
      <c r="LW368">
        <v>50.485010000000003</v>
      </c>
      <c r="LX368" s="1">
        <v>2.1522609999999999E-3</v>
      </c>
      <c r="LY368">
        <v>0.26024269999999999</v>
      </c>
      <c r="LZ368">
        <v>0.80400150000000004</v>
      </c>
      <c r="MA368">
        <v>50.355400000000003</v>
      </c>
      <c r="MB368" s="1">
        <v>2.0651300000000001E-3</v>
      </c>
      <c r="MC368">
        <v>0.25037939999999997</v>
      </c>
      <c r="MD368">
        <v>0.80330650000000003</v>
      </c>
      <c r="ME368">
        <v>49.434579999999997</v>
      </c>
      <c r="MF368" s="1">
        <v>1.9820609999999998E-3</v>
      </c>
      <c r="MG368">
        <v>0.24092640000000001</v>
      </c>
      <c r="MH368">
        <v>0.80267290000000002</v>
      </c>
      <c r="MI368">
        <v>48.07564</v>
      </c>
      <c r="MJ368" s="1">
        <v>1.903393E-3</v>
      </c>
      <c r="MK368">
        <v>0.2319504</v>
      </c>
      <c r="ML368">
        <v>0.80203690000000005</v>
      </c>
      <c r="MM368">
        <v>46.085529999999999</v>
      </c>
      <c r="MN368" s="1">
        <v>1.8274210000000001E-3</v>
      </c>
      <c r="MO368">
        <v>0.22328609999999999</v>
      </c>
      <c r="MP368">
        <v>0.80143699999999995</v>
      </c>
      <c r="MQ368">
        <v>44.357199999999999</v>
      </c>
      <c r="MR368" s="1">
        <v>1.755389E-3</v>
      </c>
      <c r="MS368">
        <v>0.2150502</v>
      </c>
      <c r="MT368">
        <v>0.80081709999999995</v>
      </c>
      <c r="MU368">
        <v>43.2804</v>
      </c>
      <c r="MV368" s="1">
        <v>1.68647E-3</v>
      </c>
      <c r="MW368">
        <v>0.2071539</v>
      </c>
      <c r="MX368">
        <v>0.8001684</v>
      </c>
      <c r="MY368">
        <v>43.543570000000003</v>
      </c>
      <c r="MZ368" s="1">
        <v>1.620898E-3</v>
      </c>
      <c r="NA368">
        <v>0.19960649999999999</v>
      </c>
      <c r="NB368">
        <v>0.79951280000000002</v>
      </c>
      <c r="NC368">
        <v>44.360320000000002</v>
      </c>
      <c r="ND368" s="1">
        <v>1.5582739999999999E-3</v>
      </c>
      <c r="NE368">
        <v>0.19239290000000001</v>
      </c>
      <c r="NF368">
        <v>0.79876670000000005</v>
      </c>
      <c r="NG368">
        <v>46.415550000000003</v>
      </c>
      <c r="NH368" s="1">
        <v>1.4986839999999999E-3</v>
      </c>
      <c r="NI368">
        <v>0.18553210000000001</v>
      </c>
      <c r="NJ368">
        <v>0.79795930000000004</v>
      </c>
      <c r="NK368">
        <v>49.408589999999997</v>
      </c>
      <c r="NL368" s="1">
        <v>1.4416769999999999E-3</v>
      </c>
      <c r="NM368">
        <v>0.1789799</v>
      </c>
      <c r="NN368">
        <v>0.79709220000000003</v>
      </c>
      <c r="NO368">
        <v>50.636119999999998</v>
      </c>
      <c r="NP368" s="1">
        <v>1.386708E-3</v>
      </c>
      <c r="NQ368">
        <v>0.1726327</v>
      </c>
      <c r="NR368">
        <v>0.79620299999999999</v>
      </c>
      <c r="NS368">
        <v>49.102989999999998</v>
      </c>
      <c r="NT368" s="1">
        <v>1.3336299999999999E-3</v>
      </c>
      <c r="NU368">
        <v>0.16649559999999999</v>
      </c>
      <c r="NV368">
        <v>0.79527219999999998</v>
      </c>
      <c r="NW368">
        <v>47.440869999999997</v>
      </c>
      <c r="NX368" s="1">
        <v>1.2847030000000001E-3</v>
      </c>
      <c r="NY368">
        <v>0.16083639999999999</v>
      </c>
      <c r="NZ368">
        <v>0.79424790000000001</v>
      </c>
      <c r="OA368">
        <v>46.60868</v>
      </c>
      <c r="OB368" s="1">
        <v>1.237085E-3</v>
      </c>
      <c r="OC368">
        <v>0.15531780000000001</v>
      </c>
      <c r="OD368">
        <v>0.79343680000000005</v>
      </c>
      <c r="OE368">
        <v>47.012540000000001</v>
      </c>
      <c r="OF368" s="1">
        <v>1.1911960000000001E-3</v>
      </c>
      <c r="OG368">
        <v>0.1499212</v>
      </c>
      <c r="OH368">
        <v>0.79253720000000005</v>
      </c>
      <c r="OI368">
        <v>46.89714</v>
      </c>
      <c r="OJ368" s="1">
        <v>1.1479800000000001E-3</v>
      </c>
      <c r="OK368">
        <v>0.1448364</v>
      </c>
    </row>
    <row r="369" spans="1:401" x14ac:dyDescent="0.35">
      <c r="A369">
        <v>378</v>
      </c>
      <c r="B369" t="s">
        <v>4</v>
      </c>
      <c r="C369" t="s">
        <v>364</v>
      </c>
      <c r="D369" t="s">
        <v>376</v>
      </c>
      <c r="E369">
        <v>952.45740000000001</v>
      </c>
      <c r="F369">
        <v>0.61921539999999997</v>
      </c>
      <c r="G369">
        <v>27.144480000000001</v>
      </c>
      <c r="H369">
        <v>0</v>
      </c>
      <c r="I369">
        <v>0</v>
      </c>
      <c r="J369">
        <v>0.61425569999999996</v>
      </c>
      <c r="K369">
        <v>27.044029999999999</v>
      </c>
      <c r="L369">
        <v>0</v>
      </c>
      <c r="M369">
        <v>0</v>
      </c>
      <c r="N369">
        <v>0.60896170000000005</v>
      </c>
      <c r="O369">
        <v>26.468509999999998</v>
      </c>
      <c r="P369">
        <v>0</v>
      </c>
      <c r="Q369">
        <v>0</v>
      </c>
      <c r="R369">
        <v>0.6036724</v>
      </c>
      <c r="S369">
        <v>26.554359999999999</v>
      </c>
      <c r="T369">
        <v>0</v>
      </c>
      <c r="U369">
        <v>0</v>
      </c>
      <c r="V369">
        <v>0.59856779999999998</v>
      </c>
      <c r="W369">
        <v>26.96397</v>
      </c>
      <c r="X369">
        <v>0</v>
      </c>
      <c r="Y369">
        <v>0</v>
      </c>
      <c r="Z369">
        <v>0.59366859999999999</v>
      </c>
      <c r="AA369">
        <v>26.942810000000001</v>
      </c>
      <c r="AB369">
        <v>0</v>
      </c>
      <c r="AC369">
        <v>0</v>
      </c>
      <c r="AD369">
        <v>0.58857230000000005</v>
      </c>
      <c r="AE369">
        <v>26.631039999999999</v>
      </c>
      <c r="AF369">
        <v>0</v>
      </c>
      <c r="AG369">
        <v>0</v>
      </c>
      <c r="AH369">
        <v>0.58411159999999995</v>
      </c>
      <c r="AI369">
        <v>26.33595</v>
      </c>
      <c r="AJ369">
        <v>0</v>
      </c>
      <c r="AK369">
        <v>0</v>
      </c>
      <c r="AL369">
        <v>0.58014750000000004</v>
      </c>
      <c r="AM369">
        <v>26.07075</v>
      </c>
      <c r="AN369">
        <v>0</v>
      </c>
      <c r="AO369">
        <v>0</v>
      </c>
      <c r="AP369">
        <v>0.57629300000000006</v>
      </c>
      <c r="AQ369">
        <v>26.891909999999999</v>
      </c>
      <c r="AR369">
        <v>0</v>
      </c>
      <c r="AS369">
        <v>0</v>
      </c>
      <c r="AT369">
        <v>0.57235380000000002</v>
      </c>
      <c r="AU369">
        <v>28.632660000000001</v>
      </c>
      <c r="AV369">
        <v>0</v>
      </c>
      <c r="AW369">
        <v>0</v>
      </c>
      <c r="AX369">
        <v>0.56828469999999998</v>
      </c>
      <c r="AY369">
        <v>30.81832</v>
      </c>
      <c r="AZ369">
        <v>0</v>
      </c>
      <c r="BA369">
        <v>0</v>
      </c>
      <c r="BB369">
        <v>0.56395470000000003</v>
      </c>
      <c r="BC369">
        <v>32.829889999999999</v>
      </c>
      <c r="BD369">
        <v>0</v>
      </c>
      <c r="BE369">
        <v>0</v>
      </c>
      <c r="BF369">
        <v>0.55960779999999999</v>
      </c>
      <c r="BG369">
        <v>33.71508</v>
      </c>
      <c r="BH369">
        <v>0</v>
      </c>
      <c r="BI369">
        <v>0</v>
      </c>
      <c r="BJ369">
        <v>0.55540250000000002</v>
      </c>
      <c r="BK369">
        <v>33.528820000000003</v>
      </c>
      <c r="BL369">
        <v>0</v>
      </c>
      <c r="BM369">
        <v>0</v>
      </c>
      <c r="BN369">
        <v>0.5512357</v>
      </c>
      <c r="BO369">
        <v>32.970030000000001</v>
      </c>
      <c r="BP369">
        <v>0</v>
      </c>
      <c r="BQ369">
        <v>0</v>
      </c>
      <c r="BR369">
        <v>0.54703270000000004</v>
      </c>
      <c r="BS369">
        <v>32.053759999999997</v>
      </c>
      <c r="BT369">
        <v>0</v>
      </c>
      <c r="BU369">
        <v>0</v>
      </c>
      <c r="BV369">
        <v>0.543161</v>
      </c>
      <c r="BW369">
        <v>31.479849999999999</v>
      </c>
      <c r="BX369">
        <v>0</v>
      </c>
      <c r="BY369">
        <v>0</v>
      </c>
      <c r="BZ369">
        <v>0.53916249999999999</v>
      </c>
      <c r="CA369">
        <v>31.14602</v>
      </c>
      <c r="CB369">
        <v>0</v>
      </c>
      <c r="CC369">
        <v>0</v>
      </c>
      <c r="CD369">
        <v>0.53500490000000001</v>
      </c>
      <c r="CE369">
        <v>30.768409999999999</v>
      </c>
      <c r="CF369" s="1">
        <v>7.0447580000000001E-38</v>
      </c>
      <c r="CG369" s="1">
        <v>2.941307E-35</v>
      </c>
      <c r="CH369">
        <v>0.53054800000000002</v>
      </c>
      <c r="CI369">
        <v>30.684190000000001</v>
      </c>
      <c r="CJ369" s="1">
        <v>1.7275439999999999E-28</v>
      </c>
      <c r="CK369" s="1">
        <v>5.458188E-26</v>
      </c>
      <c r="CL369">
        <v>0.52605639999999998</v>
      </c>
      <c r="CM369">
        <v>30.465779999999999</v>
      </c>
      <c r="CN369" s="1">
        <v>4.045216E-23</v>
      </c>
      <c r="CO369" s="1">
        <v>1.549059E-20</v>
      </c>
      <c r="CP369">
        <v>0.52169710000000002</v>
      </c>
      <c r="CQ369">
        <v>29.979299999999999</v>
      </c>
      <c r="CR369" s="1">
        <v>1.8950860000000001E-17</v>
      </c>
      <c r="CS369" s="1">
        <v>6.2547060000000002E-15</v>
      </c>
      <c r="CT369">
        <v>0.51790639999999999</v>
      </c>
      <c r="CU369">
        <v>29.431930000000001</v>
      </c>
      <c r="CV369" s="1">
        <v>8.2997240000000004E-14</v>
      </c>
      <c r="CW369" s="1">
        <v>2.8284619999999999E-11</v>
      </c>
      <c r="CX369">
        <v>0.51343070000000002</v>
      </c>
      <c r="CY369">
        <v>28.778680000000001</v>
      </c>
      <c r="CZ369" s="1">
        <v>6.0652530000000005E-11</v>
      </c>
      <c r="DA369" s="1">
        <v>2.134803E-8</v>
      </c>
      <c r="DB369">
        <v>0.50902340000000001</v>
      </c>
      <c r="DC369">
        <v>28.9847</v>
      </c>
      <c r="DD369" s="1">
        <v>1.3722530000000001E-8</v>
      </c>
      <c r="DE369" s="1">
        <v>4.9691219999999998E-6</v>
      </c>
      <c r="DF369">
        <v>0.50532500000000002</v>
      </c>
      <c r="DG369">
        <v>30.620470000000001</v>
      </c>
      <c r="DH369" s="1">
        <v>1.267765E-6</v>
      </c>
      <c r="DI369" s="1">
        <v>4.700393E-4</v>
      </c>
      <c r="DJ369">
        <v>0.50171759999999999</v>
      </c>
      <c r="DK369">
        <v>34.102379999999997</v>
      </c>
      <c r="DL369" s="1">
        <v>5.658208E-5</v>
      </c>
      <c r="DM369" s="1">
        <v>2.1441849999999998E-2</v>
      </c>
      <c r="DN369">
        <v>0.49778860000000003</v>
      </c>
      <c r="DO369">
        <v>38.882510000000003</v>
      </c>
      <c r="DP369" s="1">
        <v>1.3597679999999999E-3</v>
      </c>
      <c r="DQ369">
        <v>0.52653930000000004</v>
      </c>
      <c r="DR369">
        <v>0.49441600000000002</v>
      </c>
      <c r="DS369">
        <v>41.599769999999999</v>
      </c>
      <c r="DT369" s="1">
        <v>1.9208579999999999E-2</v>
      </c>
      <c r="DU369">
        <v>7.5817759999999996</v>
      </c>
      <c r="DV369">
        <v>0.49108760000000001</v>
      </c>
      <c r="DW369">
        <v>41.844650000000001</v>
      </c>
      <c r="DX369">
        <v>0.16993620000000001</v>
      </c>
      <c r="DY369">
        <v>68.308949999999996</v>
      </c>
      <c r="DZ369">
        <v>0.4880853</v>
      </c>
      <c r="EA369">
        <v>41.581809999999997</v>
      </c>
      <c r="EB369">
        <v>0.99470309999999995</v>
      </c>
      <c r="EC369">
        <v>406.27080000000001</v>
      </c>
      <c r="ED369">
        <v>0.48488160000000002</v>
      </c>
      <c r="EE369">
        <v>41.039000000000001</v>
      </c>
      <c r="EF369">
        <v>4.0213850000000004</v>
      </c>
      <c r="EG369">
        <v>1667.8589999999999</v>
      </c>
      <c r="EH369">
        <v>0.4814503</v>
      </c>
      <c r="EI369">
        <v>40.307099999999998</v>
      </c>
      <c r="EJ369">
        <v>11.67742</v>
      </c>
      <c r="EK369">
        <v>4915.0110000000004</v>
      </c>
      <c r="EL369">
        <v>0.47792580000000001</v>
      </c>
      <c r="EM369">
        <v>40.198340000000002</v>
      </c>
      <c r="EN369">
        <v>25.209510000000002</v>
      </c>
      <c r="EO369">
        <v>10759.97</v>
      </c>
      <c r="EP369">
        <v>0.47430159999999999</v>
      </c>
      <c r="EQ369">
        <v>41.836080000000003</v>
      </c>
      <c r="ER369">
        <v>41.70391</v>
      </c>
      <c r="ES369">
        <v>18050.189999999999</v>
      </c>
      <c r="ET369">
        <v>0.47045330000000002</v>
      </c>
      <c r="EU369">
        <v>44.082120000000003</v>
      </c>
      <c r="EV369">
        <v>54.377600000000001</v>
      </c>
      <c r="EW369">
        <v>23860.959999999999</v>
      </c>
      <c r="EX369">
        <v>0.46655970000000002</v>
      </c>
      <c r="EY369">
        <v>44.495139999999999</v>
      </c>
      <c r="EZ369">
        <v>57.323599999999999</v>
      </c>
      <c r="FA369">
        <v>25489.54</v>
      </c>
      <c r="FB369">
        <v>0.46266819999999997</v>
      </c>
      <c r="FC369">
        <v>43.665280000000003</v>
      </c>
      <c r="FD369">
        <v>49.984479999999998</v>
      </c>
      <c r="FE369">
        <v>22509.759999999998</v>
      </c>
      <c r="FF369">
        <v>0.45876270000000002</v>
      </c>
      <c r="FG369">
        <v>42.862819999999999</v>
      </c>
      <c r="FH369">
        <v>36.793500000000002</v>
      </c>
      <c r="FI369">
        <v>16773.21</v>
      </c>
      <c r="FJ369">
        <v>0.4549977</v>
      </c>
      <c r="FK369">
        <v>42.309980000000003</v>
      </c>
      <c r="FL369">
        <v>23.353929999999998</v>
      </c>
      <c r="FM369">
        <v>10768.4</v>
      </c>
      <c r="FN369">
        <v>0.45139869999999999</v>
      </c>
      <c r="FO369">
        <v>42.482469999999999</v>
      </c>
      <c r="FP369">
        <v>12.966749999999999</v>
      </c>
      <c r="FQ369">
        <v>6043.375</v>
      </c>
      <c r="FR369">
        <v>0.44809460000000001</v>
      </c>
      <c r="FS369">
        <v>43.16892</v>
      </c>
      <c r="FT369">
        <v>6.3958209999999998</v>
      </c>
      <c r="FU369">
        <v>3011.4630000000002</v>
      </c>
      <c r="FV369">
        <v>0.44512190000000001</v>
      </c>
      <c r="FW369">
        <v>43.963659999999997</v>
      </c>
      <c r="FX369">
        <v>2.8361290000000001</v>
      </c>
      <c r="FY369">
        <v>1347.559</v>
      </c>
      <c r="FZ369">
        <v>0.44243139999999997</v>
      </c>
      <c r="GA369">
        <v>43.690010000000001</v>
      </c>
      <c r="GB369">
        <v>1.14934</v>
      </c>
      <c r="GC369">
        <v>550.32349999999997</v>
      </c>
      <c r="GD369">
        <v>0.44008789999999998</v>
      </c>
      <c r="GE369">
        <v>42.906849999999999</v>
      </c>
      <c r="GF369">
        <v>0.43743169999999998</v>
      </c>
      <c r="GG369">
        <v>210.6557</v>
      </c>
      <c r="GH369">
        <v>0.43804189999999998</v>
      </c>
      <c r="GI369">
        <v>41.84216</v>
      </c>
      <c r="GJ369">
        <v>0.166605</v>
      </c>
      <c r="GK369">
        <v>80.330449999999999</v>
      </c>
      <c r="GL369">
        <v>0.43623659999999997</v>
      </c>
      <c r="GM369">
        <v>40.979500000000002</v>
      </c>
      <c r="GN369" s="1">
        <v>7.3433849999999995E-2</v>
      </c>
      <c r="GO369">
        <v>35.156649999999999</v>
      </c>
      <c r="GP369">
        <v>0.43455169999999999</v>
      </c>
      <c r="GQ369">
        <v>40.276359999999997</v>
      </c>
      <c r="GR369" s="1">
        <v>4.4409820000000003E-2</v>
      </c>
      <c r="GS369">
        <v>21.006969999999999</v>
      </c>
      <c r="GT369">
        <v>0.43312909999999999</v>
      </c>
      <c r="GU369">
        <v>41.009349999999998</v>
      </c>
      <c r="GV369" s="1">
        <v>3.641117E-2</v>
      </c>
      <c r="GW369">
        <v>17.093699999999998</v>
      </c>
      <c r="GX369">
        <v>0.43176199999999998</v>
      </c>
      <c r="GY369">
        <v>42.672620000000002</v>
      </c>
      <c r="GZ369" s="1">
        <v>3.4280480000000002E-2</v>
      </c>
      <c r="HA369">
        <v>16.085550000000001</v>
      </c>
      <c r="HB369">
        <v>0.43064239999999998</v>
      </c>
      <c r="HC369">
        <v>44.815219999999997</v>
      </c>
      <c r="HD369">
        <v>3.3100579999999998E-2</v>
      </c>
      <c r="HE369">
        <v>15.560129999999999</v>
      </c>
      <c r="HF369">
        <v>0.42977939999999998</v>
      </c>
      <c r="HG369">
        <v>46.612960000000001</v>
      </c>
      <c r="HH369">
        <v>3.15099E-2</v>
      </c>
      <c r="HI369">
        <v>14.844110000000001</v>
      </c>
      <c r="HJ369">
        <v>0.42913259999999998</v>
      </c>
      <c r="HK369">
        <v>46.672350000000002</v>
      </c>
      <c r="HL369" s="1">
        <v>2.926378E-2</v>
      </c>
      <c r="HM369">
        <v>13.81124</v>
      </c>
      <c r="HN369">
        <v>0.4284444</v>
      </c>
      <c r="HO369">
        <v>45.8307</v>
      </c>
      <c r="HP369" s="1">
        <v>2.6413880000000001E-2</v>
      </c>
      <c r="HQ369">
        <v>12.49165</v>
      </c>
      <c r="HR369">
        <v>0.42781160000000001</v>
      </c>
      <c r="HS369">
        <v>44.902819999999998</v>
      </c>
      <c r="HT369" s="1">
        <v>2.3114429999999998E-2</v>
      </c>
      <c r="HU369">
        <v>10.953609999999999</v>
      </c>
      <c r="HV369">
        <v>0.42710379999999998</v>
      </c>
      <c r="HW369">
        <v>44.276299999999999</v>
      </c>
      <c r="HX369" s="1">
        <v>1.959791E-2</v>
      </c>
      <c r="HY369">
        <v>9.3081840000000007</v>
      </c>
      <c r="HZ369">
        <v>0.42645670000000002</v>
      </c>
      <c r="IA369">
        <v>45.060760000000002</v>
      </c>
      <c r="IB369" s="1">
        <v>1.6163489999999999E-2</v>
      </c>
      <c r="IC369">
        <v>7.6918280000000001</v>
      </c>
      <c r="ID369">
        <v>0.42579030000000001</v>
      </c>
      <c r="IE369">
        <v>48.123420000000003</v>
      </c>
      <c r="IF369" s="1">
        <v>1.308746E-2</v>
      </c>
      <c r="IG369">
        <v>6.2369659999999998</v>
      </c>
      <c r="IH369">
        <v>0.42507699999999998</v>
      </c>
      <c r="II369">
        <v>52.389870000000002</v>
      </c>
      <c r="IJ369" s="1">
        <v>1.055995E-2</v>
      </c>
      <c r="IK369">
        <v>5.0377369999999999</v>
      </c>
      <c r="IL369">
        <v>0.42434080000000002</v>
      </c>
      <c r="IM369">
        <v>54.915619999999997</v>
      </c>
      <c r="IN369" s="1">
        <v>8.6354099999999996E-3</v>
      </c>
      <c r="IO369">
        <v>4.1209559999999996</v>
      </c>
      <c r="IP369">
        <v>0.42349249999999999</v>
      </c>
      <c r="IQ369">
        <v>55.088749999999997</v>
      </c>
      <c r="IR369" s="1">
        <v>7.2569660000000001E-3</v>
      </c>
      <c r="IS369">
        <v>3.4639500000000001</v>
      </c>
      <c r="IT369">
        <v>0.42264849999999998</v>
      </c>
      <c r="IU369">
        <v>54.16039</v>
      </c>
      <c r="IV369" s="1">
        <v>6.3032019999999999E-3</v>
      </c>
      <c r="IW369">
        <v>3.008937</v>
      </c>
      <c r="IX369">
        <v>0.42183589999999999</v>
      </c>
      <c r="IY369">
        <v>53.18497</v>
      </c>
      <c r="IZ369" s="1">
        <v>5.6462259999999998E-3</v>
      </c>
      <c r="JA369">
        <v>2.6959070000000001</v>
      </c>
      <c r="JB369">
        <v>0.4209852</v>
      </c>
      <c r="JC369">
        <v>52.119599999999998</v>
      </c>
      <c r="JD369" s="1">
        <v>5.1801879999999996E-3</v>
      </c>
      <c r="JE369">
        <v>2.4751059999999998</v>
      </c>
      <c r="JF369">
        <v>0.42032839999999999</v>
      </c>
      <c r="JG369">
        <v>51.974139999999998</v>
      </c>
      <c r="JH369" s="1">
        <v>4.8313310000000003E-3</v>
      </c>
      <c r="JI369">
        <v>2.3093720000000002</v>
      </c>
      <c r="JJ369">
        <v>0.41953299999999999</v>
      </c>
      <c r="JK369">
        <v>51.721269999999997</v>
      </c>
      <c r="JL369" s="1">
        <v>4.5465669999999996E-3</v>
      </c>
      <c r="JM369">
        <v>2.176704</v>
      </c>
      <c r="JN369">
        <v>0.41878140000000003</v>
      </c>
      <c r="JO369">
        <v>49.925249999999998</v>
      </c>
      <c r="JP369" s="1">
        <v>4.2966849999999997E-3</v>
      </c>
      <c r="JQ369">
        <v>2.064533</v>
      </c>
      <c r="JR369">
        <v>0.41803499999999999</v>
      </c>
      <c r="JS369">
        <v>47.299489999999999</v>
      </c>
      <c r="JT369" s="1">
        <v>4.0753200000000003E-3</v>
      </c>
      <c r="JU369">
        <v>1.965319</v>
      </c>
      <c r="JV369">
        <v>0.4172709</v>
      </c>
      <c r="JW369">
        <v>45.41769</v>
      </c>
      <c r="JX369" s="1">
        <v>3.8726120000000001E-3</v>
      </c>
      <c r="JY369">
        <v>1.8743179999999999</v>
      </c>
      <c r="JZ369">
        <v>0.41655409999999998</v>
      </c>
      <c r="KA369">
        <v>43.830370000000002</v>
      </c>
      <c r="KB369" s="1">
        <v>3.6874189999999999E-3</v>
      </c>
      <c r="KC369">
        <v>1.7906789999999999</v>
      </c>
      <c r="KD369">
        <v>0.41580139999999999</v>
      </c>
      <c r="KE369">
        <v>42.444899999999997</v>
      </c>
      <c r="KF369" s="1">
        <v>3.5140140000000002E-3</v>
      </c>
      <c r="KG369">
        <v>1.7122219999999999</v>
      </c>
      <c r="KH369">
        <v>0.41510979999999997</v>
      </c>
      <c r="KI369">
        <v>41.301600000000001</v>
      </c>
      <c r="KJ369" s="1">
        <v>3.3520080000000001E-3</v>
      </c>
      <c r="KK369">
        <v>1.6383529999999999</v>
      </c>
      <c r="KL369">
        <v>0.41432219999999997</v>
      </c>
      <c r="KM369">
        <v>41.815449999999998</v>
      </c>
      <c r="KN369" s="1">
        <v>3.1990180000000001E-3</v>
      </c>
      <c r="KO369">
        <v>1.5686560000000001</v>
      </c>
      <c r="KP369">
        <v>0.41366069999999999</v>
      </c>
      <c r="KQ369">
        <v>45.255679999999998</v>
      </c>
      <c r="KR369" s="1">
        <v>3.055664E-3</v>
      </c>
      <c r="KS369">
        <v>1.502759</v>
      </c>
      <c r="KT369">
        <v>0.41293410000000003</v>
      </c>
      <c r="KU369">
        <v>50.719819999999999</v>
      </c>
      <c r="KV369" s="1">
        <v>2.9203739999999999E-3</v>
      </c>
      <c r="KW369">
        <v>1.440437</v>
      </c>
      <c r="KX369">
        <v>0.4123174</v>
      </c>
      <c r="KY369">
        <v>54.753019999999999</v>
      </c>
      <c r="KZ369" s="1">
        <v>2.793214E-3</v>
      </c>
      <c r="LA369">
        <v>1.3813800000000001</v>
      </c>
      <c r="LB369">
        <v>0.41165800000000002</v>
      </c>
      <c r="LC369">
        <v>55.065359999999998</v>
      </c>
      <c r="LD369" s="1">
        <v>2.672195E-3</v>
      </c>
      <c r="LE369">
        <v>1.324962</v>
      </c>
      <c r="LF369">
        <v>0.4110278</v>
      </c>
      <c r="LG369">
        <v>53.51952</v>
      </c>
      <c r="LH369" s="1">
        <v>2.5578390000000001E-3</v>
      </c>
      <c r="LI369">
        <v>1.2715320000000001</v>
      </c>
      <c r="LJ369">
        <v>0.41035339999999998</v>
      </c>
      <c r="LK369">
        <v>52.375</v>
      </c>
      <c r="LL369" s="1">
        <v>2.449395E-3</v>
      </c>
      <c r="LM369">
        <v>1.2207490000000001</v>
      </c>
      <c r="LN369">
        <v>0.4096957</v>
      </c>
      <c r="LO369">
        <v>51.261620000000001</v>
      </c>
      <c r="LP369" s="1">
        <v>2.3464839999999998E-3</v>
      </c>
      <c r="LQ369">
        <v>1.172431</v>
      </c>
      <c r="LR369">
        <v>0.40905849999999999</v>
      </c>
      <c r="LS369">
        <v>50.425379999999997</v>
      </c>
      <c r="LT369" s="1">
        <v>2.2499070000000002E-3</v>
      </c>
      <c r="LU369">
        <v>1.126827</v>
      </c>
      <c r="LV369">
        <v>0.40847600000000001</v>
      </c>
      <c r="LW369">
        <v>50.53302</v>
      </c>
      <c r="LX369" s="1">
        <v>2.1579899999999998E-3</v>
      </c>
      <c r="LY369">
        <v>1.08324</v>
      </c>
      <c r="LZ369">
        <v>0.40783900000000001</v>
      </c>
      <c r="MA369">
        <v>50.441330000000001</v>
      </c>
      <c r="MB369" s="1">
        <v>2.070601E-3</v>
      </c>
      <c r="MC369">
        <v>1.041825</v>
      </c>
      <c r="MD369">
        <v>0.40726099999999998</v>
      </c>
      <c r="ME369">
        <v>49.539810000000003</v>
      </c>
      <c r="MF369" s="1">
        <v>1.9872919999999999E-3</v>
      </c>
      <c r="MG369">
        <v>1.0021679999999999</v>
      </c>
      <c r="MH369">
        <v>0.40670489999999998</v>
      </c>
      <c r="MI369">
        <v>48.154859999999999</v>
      </c>
      <c r="MJ369" s="1">
        <v>1.9083850000000001E-3</v>
      </c>
      <c r="MK369">
        <v>0.96451659999999995</v>
      </c>
      <c r="ML369">
        <v>0.406171</v>
      </c>
      <c r="MM369">
        <v>46.162959999999998</v>
      </c>
      <c r="MN369" s="1">
        <v>1.8321979999999999E-3</v>
      </c>
      <c r="MO369">
        <v>0.92821229999999999</v>
      </c>
      <c r="MP369">
        <v>0.40563559999999999</v>
      </c>
      <c r="MQ369">
        <v>44.412370000000003</v>
      </c>
      <c r="MR369" s="1">
        <v>1.7599569999999999E-3</v>
      </c>
      <c r="MS369">
        <v>0.89370550000000004</v>
      </c>
      <c r="MT369">
        <v>0.40511799999999998</v>
      </c>
      <c r="MU369">
        <v>43.30903</v>
      </c>
      <c r="MV369" s="1">
        <v>1.69085E-3</v>
      </c>
      <c r="MW369">
        <v>0.86063100000000003</v>
      </c>
      <c r="MX369">
        <v>0.4045878</v>
      </c>
      <c r="MY369">
        <v>43.568660000000001</v>
      </c>
      <c r="MZ369" s="1">
        <v>1.6250710000000001E-3</v>
      </c>
      <c r="NA369">
        <v>0.82902010000000004</v>
      </c>
      <c r="NB369">
        <v>0.40403480000000003</v>
      </c>
      <c r="NC369">
        <v>44.368229999999997</v>
      </c>
      <c r="ND369" s="1">
        <v>1.562276E-3</v>
      </c>
      <c r="NE369">
        <v>0.7988364</v>
      </c>
      <c r="NF369">
        <v>0.40344259999999998</v>
      </c>
      <c r="NG369">
        <v>46.414439999999999</v>
      </c>
      <c r="NH369" s="1">
        <v>1.502394E-3</v>
      </c>
      <c r="NI369">
        <v>0.77006330000000001</v>
      </c>
      <c r="NJ369">
        <v>0.40280959999999999</v>
      </c>
      <c r="NK369">
        <v>49.368270000000003</v>
      </c>
      <c r="NL369" s="1">
        <v>1.4453619999999999E-3</v>
      </c>
      <c r="NM369">
        <v>0.74271350000000003</v>
      </c>
      <c r="NN369">
        <v>0.40214620000000001</v>
      </c>
      <c r="NO369">
        <v>50.628010000000003</v>
      </c>
      <c r="NP369" s="1">
        <v>1.3902020000000001E-3</v>
      </c>
      <c r="NQ369">
        <v>0.71613970000000005</v>
      </c>
      <c r="NR369">
        <v>0.4014643</v>
      </c>
      <c r="NS369">
        <v>49.142249999999997</v>
      </c>
      <c r="NT369" s="1">
        <v>1.3369160000000001E-3</v>
      </c>
      <c r="NU369">
        <v>0.6904439</v>
      </c>
      <c r="NV369">
        <v>0.40076529999999999</v>
      </c>
      <c r="NW369">
        <v>47.456319999999998</v>
      </c>
      <c r="NX369" s="1">
        <v>1.2877660000000001E-3</v>
      </c>
      <c r="NY369">
        <v>0.66671480000000005</v>
      </c>
      <c r="NZ369">
        <v>0.4000071</v>
      </c>
      <c r="OA369">
        <v>46.608249999999998</v>
      </c>
      <c r="OB369">
        <v>1.2401669999999999E-3</v>
      </c>
      <c r="OC369">
        <v>0.64370380000000005</v>
      </c>
      <c r="OD369">
        <v>0.39935690000000001</v>
      </c>
      <c r="OE369">
        <v>47.016080000000002</v>
      </c>
      <c r="OF369" s="1">
        <v>1.1941670000000001E-3</v>
      </c>
      <c r="OG369">
        <v>0.62115739999999997</v>
      </c>
      <c r="OH369">
        <v>0.39866620000000003</v>
      </c>
      <c r="OI369">
        <v>46.944209999999998</v>
      </c>
      <c r="OJ369" s="1">
        <v>1.1507589999999999E-3</v>
      </c>
      <c r="OK369">
        <v>0.59985630000000001</v>
      </c>
    </row>
    <row r="370" spans="1:401" x14ac:dyDescent="0.35">
      <c r="A370">
        <v>379</v>
      </c>
      <c r="B370" t="s">
        <v>4</v>
      </c>
      <c r="C370" t="s">
        <v>364</v>
      </c>
      <c r="D370" t="s">
        <v>377</v>
      </c>
      <c r="E370">
        <v>481.72120000000001</v>
      </c>
      <c r="F370">
        <v>0.91952160000000005</v>
      </c>
      <c r="G370">
        <v>27.178229999999999</v>
      </c>
      <c r="H370">
        <v>0</v>
      </c>
      <c r="I370">
        <v>0</v>
      </c>
      <c r="J370">
        <v>0.9165238</v>
      </c>
      <c r="K370">
        <v>27.099530000000001</v>
      </c>
      <c r="L370">
        <v>0</v>
      </c>
      <c r="M370">
        <v>0</v>
      </c>
      <c r="N370">
        <v>0.91281749999999995</v>
      </c>
      <c r="O370">
        <v>26.54485</v>
      </c>
      <c r="P370">
        <v>0</v>
      </c>
      <c r="Q370">
        <v>0</v>
      </c>
      <c r="R370">
        <v>0.90921980000000002</v>
      </c>
      <c r="S370">
        <v>26.626570000000001</v>
      </c>
      <c r="T370">
        <v>0</v>
      </c>
      <c r="U370">
        <v>0</v>
      </c>
      <c r="V370">
        <v>0.90599359999999995</v>
      </c>
      <c r="W370">
        <v>26.997699999999998</v>
      </c>
      <c r="X370">
        <v>0</v>
      </c>
      <c r="Y370">
        <v>0</v>
      </c>
      <c r="Z370">
        <v>0.90287320000000004</v>
      </c>
      <c r="AA370">
        <v>26.945550000000001</v>
      </c>
      <c r="AB370">
        <v>0</v>
      </c>
      <c r="AC370">
        <v>0</v>
      </c>
      <c r="AD370">
        <v>0.90011909999999995</v>
      </c>
      <c r="AE370">
        <v>26.61074</v>
      </c>
      <c r="AF370">
        <v>0</v>
      </c>
      <c r="AG370">
        <v>0</v>
      </c>
      <c r="AH370">
        <v>0.89807090000000001</v>
      </c>
      <c r="AI370">
        <v>26.318650000000002</v>
      </c>
      <c r="AJ370">
        <v>0</v>
      </c>
      <c r="AK370">
        <v>0</v>
      </c>
      <c r="AL370">
        <v>0.89665329999999999</v>
      </c>
      <c r="AM370">
        <v>26.09873</v>
      </c>
      <c r="AN370">
        <v>0</v>
      </c>
      <c r="AO370">
        <v>0</v>
      </c>
      <c r="AP370">
        <v>0.89522809999999997</v>
      </c>
      <c r="AQ370">
        <v>26.91789</v>
      </c>
      <c r="AR370">
        <v>0</v>
      </c>
      <c r="AS370">
        <v>0</v>
      </c>
      <c r="AT370">
        <v>0.8935014</v>
      </c>
      <c r="AU370">
        <v>28.659600000000001</v>
      </c>
      <c r="AV370">
        <v>0</v>
      </c>
      <c r="AW370">
        <v>0</v>
      </c>
      <c r="AX370">
        <v>0.89147460000000001</v>
      </c>
      <c r="AY370">
        <v>30.83511</v>
      </c>
      <c r="AZ370">
        <v>0</v>
      </c>
      <c r="BA370">
        <v>0</v>
      </c>
      <c r="BB370">
        <v>0.88895429999999998</v>
      </c>
      <c r="BC370">
        <v>32.805619999999998</v>
      </c>
      <c r="BD370">
        <v>0</v>
      </c>
      <c r="BE370">
        <v>0</v>
      </c>
      <c r="BF370">
        <v>0.88648910000000003</v>
      </c>
      <c r="BG370">
        <v>33.666269999999997</v>
      </c>
      <c r="BH370">
        <v>0</v>
      </c>
      <c r="BI370">
        <v>0</v>
      </c>
      <c r="BJ370">
        <v>0.88434049999999997</v>
      </c>
      <c r="BK370">
        <v>33.506120000000003</v>
      </c>
      <c r="BL370">
        <v>0</v>
      </c>
      <c r="BM370">
        <v>0</v>
      </c>
      <c r="BN370">
        <v>0.88237449999999995</v>
      </c>
      <c r="BO370">
        <v>32.986460000000001</v>
      </c>
      <c r="BP370">
        <v>0</v>
      </c>
      <c r="BQ370">
        <v>0</v>
      </c>
      <c r="BR370">
        <v>0.88058289999999995</v>
      </c>
      <c r="BS370">
        <v>32.136510000000001</v>
      </c>
      <c r="BT370">
        <v>0</v>
      </c>
      <c r="BU370">
        <v>0</v>
      </c>
      <c r="BV370">
        <v>0.87970110000000001</v>
      </c>
      <c r="BW370">
        <v>31.620380000000001</v>
      </c>
      <c r="BX370">
        <v>0</v>
      </c>
      <c r="BY370">
        <v>0</v>
      </c>
      <c r="BZ370">
        <v>0.87881140000000002</v>
      </c>
      <c r="CA370">
        <v>31.26221</v>
      </c>
      <c r="CB370">
        <v>0</v>
      </c>
      <c r="CC370">
        <v>0</v>
      </c>
      <c r="CD370">
        <v>0.87779079999999998</v>
      </c>
      <c r="CE370">
        <v>30.911619999999999</v>
      </c>
      <c r="CF370" s="1">
        <v>3.1801750000000002E-38</v>
      </c>
      <c r="CG370" s="1">
        <v>3.6769620000000002E-36</v>
      </c>
      <c r="CH370">
        <v>0.87642160000000002</v>
      </c>
      <c r="CI370">
        <v>30.711980000000001</v>
      </c>
      <c r="CJ370" s="1">
        <v>6.9180139999999998E-29</v>
      </c>
      <c r="CK370" s="1">
        <v>1.01301E-26</v>
      </c>
      <c r="CL370">
        <v>0.87502670000000005</v>
      </c>
      <c r="CM370">
        <v>30.474319999999999</v>
      </c>
      <c r="CN370" s="1">
        <v>1.404578E-23</v>
      </c>
      <c r="CO370" s="1">
        <v>1.993973E-21</v>
      </c>
      <c r="CP370">
        <v>0.87361750000000005</v>
      </c>
      <c r="CQ370">
        <v>29.98677</v>
      </c>
      <c r="CR370" s="1">
        <v>8.9180020000000004E-18</v>
      </c>
      <c r="CS370" s="1">
        <v>1.375366E-15</v>
      </c>
      <c r="CT370">
        <v>0.87283860000000002</v>
      </c>
      <c r="CU370">
        <v>29.45186</v>
      </c>
      <c r="CV370" s="1">
        <v>4.4950509999999997E-14</v>
      </c>
      <c r="CW370" s="1">
        <v>7.2494390000000001E-12</v>
      </c>
      <c r="CX370">
        <v>0.87107849999999998</v>
      </c>
      <c r="CY370">
        <v>28.859719999999999</v>
      </c>
      <c r="CZ370" s="1">
        <v>3.5988990000000002E-11</v>
      </c>
      <c r="DA370" s="1">
        <v>5.9904130000000003E-9</v>
      </c>
      <c r="DB370">
        <v>0.8693459</v>
      </c>
      <c r="DC370">
        <v>29.07198</v>
      </c>
      <c r="DD370" s="1">
        <v>8.7569409999999997E-9</v>
      </c>
      <c r="DE370" s="1">
        <v>1.4937040000000001E-6</v>
      </c>
      <c r="DF370">
        <v>0.8688323</v>
      </c>
      <c r="DG370">
        <v>30.668099999999999</v>
      </c>
      <c r="DH370" s="1">
        <v>8.5996650000000005E-7</v>
      </c>
      <c r="DI370" s="1">
        <v>1.494086E-4</v>
      </c>
      <c r="DJ370">
        <v>0.86833870000000002</v>
      </c>
      <c r="DK370">
        <v>34.130940000000002</v>
      </c>
      <c r="DL370" s="1">
        <v>4.050211E-5</v>
      </c>
      <c r="DM370" s="1">
        <v>7.1511090000000001E-3</v>
      </c>
      <c r="DN370">
        <v>0.86644699999999997</v>
      </c>
      <c r="DO370">
        <v>38.808529999999998</v>
      </c>
      <c r="DP370" s="1">
        <v>1.0209710000000001E-3</v>
      </c>
      <c r="DQ370">
        <v>0.18321470000000001</v>
      </c>
      <c r="DR370">
        <v>0.86489179999999999</v>
      </c>
      <c r="DS370">
        <v>41.461350000000003</v>
      </c>
      <c r="DT370" s="1">
        <v>1.5061740000000001E-2</v>
      </c>
      <c r="DU370">
        <v>2.7420209999999998</v>
      </c>
      <c r="DV370">
        <v>0.86299859999999995</v>
      </c>
      <c r="DW370">
        <v>41.775649999999999</v>
      </c>
      <c r="DX370">
        <v>0.13866239999999999</v>
      </c>
      <c r="DY370">
        <v>25.593150000000001</v>
      </c>
      <c r="DZ370">
        <v>0.86170029999999997</v>
      </c>
      <c r="EA370">
        <v>41.530630000000002</v>
      </c>
      <c r="EB370">
        <v>0.84202849999999996</v>
      </c>
      <c r="EC370">
        <v>157.2028</v>
      </c>
      <c r="ED370">
        <v>0.86001989999999995</v>
      </c>
      <c r="EE370">
        <v>41.069519999999997</v>
      </c>
      <c r="EF370">
        <v>3.5220959999999999</v>
      </c>
      <c r="EG370">
        <v>664.77390000000003</v>
      </c>
      <c r="EH370">
        <v>0.85789070000000001</v>
      </c>
      <c r="EI370">
        <v>40.443759999999997</v>
      </c>
      <c r="EJ370">
        <v>10.554819999999999</v>
      </c>
      <c r="EK370">
        <v>2012.922</v>
      </c>
      <c r="EL370">
        <v>0.85533029999999999</v>
      </c>
      <c r="EM370">
        <v>40.416809999999998</v>
      </c>
      <c r="EN370">
        <v>23.458559999999999</v>
      </c>
      <c r="EO370">
        <v>4518.0389999999998</v>
      </c>
      <c r="EP370">
        <v>0.85244790000000004</v>
      </c>
      <c r="EQ370">
        <v>42.056690000000003</v>
      </c>
      <c r="ER370">
        <v>39.861499999999999</v>
      </c>
      <c r="ES370">
        <v>7754.2659999999996</v>
      </c>
      <c r="ET370">
        <v>0.8492383</v>
      </c>
      <c r="EU370">
        <v>44.200740000000003</v>
      </c>
      <c r="EV370">
        <v>53.270400000000002</v>
      </c>
      <c r="EW370">
        <v>10465.14</v>
      </c>
      <c r="EX370">
        <v>0.84588149999999995</v>
      </c>
      <c r="EY370">
        <v>44.489829999999998</v>
      </c>
      <c r="EZ370">
        <v>57.45</v>
      </c>
      <c r="FA370">
        <v>11394.65</v>
      </c>
      <c r="FB370">
        <v>0.84262000000000004</v>
      </c>
      <c r="FC370">
        <v>43.664239999999999</v>
      </c>
      <c r="FD370">
        <v>51.150590000000001</v>
      </c>
      <c r="FE370">
        <v>10235.950000000001</v>
      </c>
      <c r="FF370">
        <v>0.8393024</v>
      </c>
      <c r="FG370">
        <v>42.84872</v>
      </c>
      <c r="FH370">
        <v>38.367510000000003</v>
      </c>
      <c r="FI370">
        <v>7744.5190000000002</v>
      </c>
      <c r="FJ370">
        <v>0.83626659999999997</v>
      </c>
      <c r="FK370">
        <v>42.351260000000003</v>
      </c>
      <c r="FL370">
        <v>24.773790000000002</v>
      </c>
      <c r="FM370">
        <v>5039.9470000000001</v>
      </c>
      <c r="FN370">
        <v>0.83334850000000005</v>
      </c>
      <c r="FO370">
        <v>42.592610000000001</v>
      </c>
      <c r="FP370">
        <v>13.973000000000001</v>
      </c>
      <c r="FQ370">
        <v>2863.8249999999998</v>
      </c>
      <c r="FR370">
        <v>0.83080869999999996</v>
      </c>
      <c r="FS370">
        <v>43.309379999999997</v>
      </c>
      <c r="FT370">
        <v>6.9901359999999997</v>
      </c>
      <c r="FU370">
        <v>1442.806</v>
      </c>
      <c r="FV370">
        <v>0.82857910000000001</v>
      </c>
      <c r="FW370">
        <v>44.128210000000003</v>
      </c>
      <c r="FX370">
        <v>3.1404190000000001</v>
      </c>
      <c r="FY370">
        <v>652.25509999999997</v>
      </c>
      <c r="FZ370">
        <v>0.82658450000000006</v>
      </c>
      <c r="GA370">
        <v>43.823720000000002</v>
      </c>
      <c r="GB370">
        <v>1.286243</v>
      </c>
      <c r="GC370">
        <v>268.54329999999999</v>
      </c>
      <c r="GD370">
        <v>0.82490629999999998</v>
      </c>
      <c r="GE370">
        <v>42.9617</v>
      </c>
      <c r="GF370">
        <v>0.49263279999999998</v>
      </c>
      <c r="GG370">
        <v>103.2397</v>
      </c>
      <c r="GH370">
        <v>0.82353069999999995</v>
      </c>
      <c r="GI370">
        <v>41.838200000000001</v>
      </c>
      <c r="GJ370">
        <v>0.1867086</v>
      </c>
      <c r="GK370">
        <v>39.131450000000001</v>
      </c>
      <c r="GL370">
        <v>0.82237070000000001</v>
      </c>
      <c r="GM370">
        <v>40.969110000000001</v>
      </c>
      <c r="GN370" s="1">
        <v>8.0033820000000006E-2</v>
      </c>
      <c r="GO370">
        <v>16.656220000000001</v>
      </c>
      <c r="GP370">
        <v>0.82124390000000003</v>
      </c>
      <c r="GQ370">
        <v>40.306870000000004</v>
      </c>
      <c r="GR370" s="1">
        <v>4.6375409999999999E-2</v>
      </c>
      <c r="GS370">
        <v>9.5322899999999997</v>
      </c>
      <c r="GT370">
        <v>0.82036869999999995</v>
      </c>
      <c r="GU370">
        <v>41.109520000000003</v>
      </c>
      <c r="GV370" s="1">
        <v>3.6910989999999998E-2</v>
      </c>
      <c r="GW370">
        <v>7.5190020000000004</v>
      </c>
      <c r="GX370">
        <v>0.81943370000000004</v>
      </c>
      <c r="GY370">
        <v>42.762500000000003</v>
      </c>
      <c r="GZ370" s="1">
        <v>3.4433510000000001E-2</v>
      </c>
      <c r="HA370">
        <v>6.999638</v>
      </c>
      <c r="HB370">
        <v>0.81873499999999999</v>
      </c>
      <c r="HC370">
        <v>44.950049999999997</v>
      </c>
      <c r="HD370" s="1">
        <v>3.323715E-2</v>
      </c>
      <c r="HE370">
        <v>6.7605709999999997</v>
      </c>
      <c r="HF370">
        <v>0.81871919999999998</v>
      </c>
      <c r="HG370">
        <v>46.643569999999997</v>
      </c>
      <c r="HH370" s="1">
        <v>3.1716069999999999E-2</v>
      </c>
      <c r="HI370">
        <v>6.4563370000000004</v>
      </c>
      <c r="HJ370">
        <v>0.81914889999999996</v>
      </c>
      <c r="HK370">
        <v>46.659509999999997</v>
      </c>
      <c r="HL370" s="1">
        <v>2.9544399999999998E-2</v>
      </c>
      <c r="HM370">
        <v>6.017061</v>
      </c>
      <c r="HN370">
        <v>0.81945369999999995</v>
      </c>
      <c r="HO370">
        <v>45.828600000000002</v>
      </c>
      <c r="HP370" s="1">
        <v>2.675777E-2</v>
      </c>
      <c r="HQ370">
        <v>5.4534750000000001</v>
      </c>
      <c r="HR370">
        <v>0.81973090000000004</v>
      </c>
      <c r="HS370">
        <v>44.88205</v>
      </c>
      <c r="HT370" s="1">
        <v>2.3498660000000001E-2</v>
      </c>
      <c r="HU370">
        <v>4.7933349999999999</v>
      </c>
      <c r="HV370">
        <v>0.81985370000000002</v>
      </c>
      <c r="HW370">
        <v>44.311689999999999</v>
      </c>
      <c r="HX370" s="1">
        <v>1.9994410000000001E-2</v>
      </c>
      <c r="HY370">
        <v>4.0828990000000003</v>
      </c>
      <c r="HZ370">
        <v>0.81996210000000003</v>
      </c>
      <c r="IA370">
        <v>45.17586</v>
      </c>
      <c r="IB370" s="1">
        <v>1.653876E-2</v>
      </c>
      <c r="IC370">
        <v>3.380147</v>
      </c>
      <c r="ID370">
        <v>0.82000799999999996</v>
      </c>
      <c r="IE370">
        <v>48.228529999999999</v>
      </c>
      <c r="IF370" s="1">
        <v>1.341147E-2</v>
      </c>
      <c r="IG370">
        <v>2.7422740000000001</v>
      </c>
      <c r="IH370">
        <v>0.81994310000000004</v>
      </c>
      <c r="II370">
        <v>52.47052</v>
      </c>
      <c r="IJ370" s="1">
        <v>1.0817500000000001E-2</v>
      </c>
      <c r="IK370">
        <v>2.2121050000000002</v>
      </c>
      <c r="IL370">
        <v>0.81984009999999996</v>
      </c>
      <c r="IM370">
        <v>54.940730000000002</v>
      </c>
      <c r="IN370" s="1">
        <v>8.8263279999999996E-3</v>
      </c>
      <c r="IO370">
        <v>1.80389</v>
      </c>
      <c r="IP370">
        <v>0.81958819999999999</v>
      </c>
      <c r="IQ370">
        <v>55.081040000000002</v>
      </c>
      <c r="IR370" s="1">
        <v>7.3903770000000001E-3</v>
      </c>
      <c r="IS370">
        <v>1.509287</v>
      </c>
      <c r="IT370">
        <v>0.81935060000000004</v>
      </c>
      <c r="IU370">
        <v>54.134520000000002</v>
      </c>
      <c r="IV370" s="1">
        <v>6.3952699999999998E-3</v>
      </c>
      <c r="IW370">
        <v>1.30481</v>
      </c>
      <c r="IX370">
        <v>0.81923239999999997</v>
      </c>
      <c r="IY370">
        <v>53.160040000000002</v>
      </c>
      <c r="IZ370" s="1">
        <v>5.7096589999999997E-3</v>
      </c>
      <c r="JA370">
        <v>1.1639029999999999</v>
      </c>
      <c r="JB370">
        <v>0.81908170000000002</v>
      </c>
      <c r="JC370">
        <v>52.151879999999998</v>
      </c>
      <c r="JD370" s="1">
        <v>5.2263090000000002E-3</v>
      </c>
      <c r="JE370">
        <v>1.0648629999999999</v>
      </c>
      <c r="JF370">
        <v>0.81916149999999999</v>
      </c>
      <c r="JG370">
        <v>52.101799999999997</v>
      </c>
      <c r="JH370" s="1">
        <v>4.8668189999999997E-3</v>
      </c>
      <c r="JI370">
        <v>0.99089210000000005</v>
      </c>
      <c r="JJ370">
        <v>0.81902419999999998</v>
      </c>
      <c r="JK370">
        <v>51.822400000000002</v>
      </c>
      <c r="JL370" s="1">
        <v>4.5755359999999998E-3</v>
      </c>
      <c r="JM370">
        <v>0.93193409999999999</v>
      </c>
      <c r="JN370">
        <v>0.8189381</v>
      </c>
      <c r="JO370">
        <v>50.131019999999999</v>
      </c>
      <c r="JP370" s="1">
        <v>4.3217459999999996E-3</v>
      </c>
      <c r="JQ370">
        <v>0.88240350000000001</v>
      </c>
      <c r="JR370">
        <v>0.81883119999999998</v>
      </c>
      <c r="JS370">
        <v>47.527740000000001</v>
      </c>
      <c r="JT370" s="1">
        <v>4.0978200000000003E-3</v>
      </c>
      <c r="JU370">
        <v>0.83876340000000005</v>
      </c>
      <c r="JV370">
        <v>0.81868879999999999</v>
      </c>
      <c r="JW370">
        <v>45.542160000000003</v>
      </c>
      <c r="JX370" s="1">
        <v>3.8932839999999999E-3</v>
      </c>
      <c r="JY370">
        <v>0.7988421</v>
      </c>
      <c r="JZ370">
        <v>0.8185751</v>
      </c>
      <c r="KA370">
        <v>43.913649999999997</v>
      </c>
      <c r="KB370" s="1">
        <v>3.7063590000000002E-3</v>
      </c>
      <c r="KC370">
        <v>0.76218830000000004</v>
      </c>
      <c r="KD370">
        <v>0.8184709</v>
      </c>
      <c r="KE370">
        <v>42.49427</v>
      </c>
      <c r="KF370" s="1">
        <v>3.5319499999999998E-3</v>
      </c>
      <c r="KG370">
        <v>0.72790809999999995</v>
      </c>
      <c r="KH370">
        <v>0.81842950000000003</v>
      </c>
      <c r="KI370">
        <v>41.346939999999996</v>
      </c>
      <c r="KJ370" s="1">
        <v>3.368621E-3</v>
      </c>
      <c r="KK370">
        <v>0.69563830000000004</v>
      </c>
      <c r="KL370">
        <v>0.81824110000000005</v>
      </c>
      <c r="KM370">
        <v>41.921039999999998</v>
      </c>
      <c r="KN370" s="1">
        <v>3.2147159999999998E-3</v>
      </c>
      <c r="KO370">
        <v>0.66521730000000001</v>
      </c>
      <c r="KP370">
        <v>0.81826750000000004</v>
      </c>
      <c r="KQ370">
        <v>45.334859999999999</v>
      </c>
      <c r="KR370" s="1">
        <v>3.0704880000000001E-3</v>
      </c>
      <c r="KS370">
        <v>0.63652969999999998</v>
      </c>
      <c r="KT370">
        <v>0.81825369999999997</v>
      </c>
      <c r="KU370">
        <v>50.759169999999997</v>
      </c>
      <c r="KV370" s="1">
        <v>2.9343239999999999E-3</v>
      </c>
      <c r="KW370">
        <v>0.60932410000000004</v>
      </c>
      <c r="KX370">
        <v>0.81838239999999995</v>
      </c>
      <c r="KY370">
        <v>54.700830000000003</v>
      </c>
      <c r="KZ370" s="1">
        <v>2.8064639999999998E-3</v>
      </c>
      <c r="LA370">
        <v>0.58363779999999998</v>
      </c>
      <c r="LB370">
        <v>0.81842769999999998</v>
      </c>
      <c r="LC370">
        <v>54.992939999999997</v>
      </c>
      <c r="LD370" s="1">
        <v>2.6846800000000001E-3</v>
      </c>
      <c r="LE370">
        <v>0.55910709999999997</v>
      </c>
      <c r="LF370">
        <v>0.81852639999999999</v>
      </c>
      <c r="LG370">
        <v>53.502879999999998</v>
      </c>
      <c r="LH370" s="1">
        <v>2.569637E-3</v>
      </c>
      <c r="LI370">
        <v>0.53590349999999998</v>
      </c>
      <c r="LJ370">
        <v>0.81853489999999995</v>
      </c>
      <c r="LK370">
        <v>52.332650000000001</v>
      </c>
      <c r="LL370" s="1">
        <v>2.4605579999999998E-3</v>
      </c>
      <c r="LM370">
        <v>0.51386540000000003</v>
      </c>
      <c r="LN370">
        <v>0.81857539999999995</v>
      </c>
      <c r="LO370">
        <v>51.261229999999998</v>
      </c>
      <c r="LP370" s="1">
        <v>2.357179E-3</v>
      </c>
      <c r="LQ370">
        <v>0.49295139999999998</v>
      </c>
      <c r="LR370">
        <v>0.81862120000000005</v>
      </c>
      <c r="LS370">
        <v>50.517940000000003</v>
      </c>
      <c r="LT370" s="1">
        <v>2.2599220000000001E-3</v>
      </c>
      <c r="LU370">
        <v>0.47319020000000001</v>
      </c>
      <c r="LV370">
        <v>0.81872540000000005</v>
      </c>
      <c r="LW370">
        <v>50.657640000000001</v>
      </c>
      <c r="LX370" s="1">
        <v>2.1675399999999999E-3</v>
      </c>
      <c r="LY370">
        <v>0.454372</v>
      </c>
      <c r="LZ370">
        <v>0.8187371</v>
      </c>
      <c r="MA370">
        <v>50.54965</v>
      </c>
      <c r="MB370" s="1">
        <v>2.0796370000000001E-3</v>
      </c>
      <c r="MC370">
        <v>0.4364885</v>
      </c>
      <c r="MD370">
        <v>0.81879539999999995</v>
      </c>
      <c r="ME370">
        <v>49.735030000000002</v>
      </c>
      <c r="MF370" s="1">
        <v>1.9959399999999999E-3</v>
      </c>
      <c r="MG370">
        <v>0.41941869999999998</v>
      </c>
      <c r="MH370">
        <v>0.81887379999999999</v>
      </c>
      <c r="MI370">
        <v>48.243049999999997</v>
      </c>
      <c r="MJ370" s="1">
        <v>1.916547E-3</v>
      </c>
      <c r="MK370">
        <v>0.4032172</v>
      </c>
      <c r="ML370">
        <v>0.81893910000000003</v>
      </c>
      <c r="MM370">
        <v>46.226570000000002</v>
      </c>
      <c r="MN370" s="1">
        <v>1.840008E-3</v>
      </c>
      <c r="MO370">
        <v>0.38765119999999997</v>
      </c>
      <c r="MP370">
        <v>0.81902759999999997</v>
      </c>
      <c r="MQ370">
        <v>44.469619999999999</v>
      </c>
      <c r="MR370" s="1">
        <v>1.7674030000000001E-3</v>
      </c>
      <c r="MS370">
        <v>0.37284430000000002</v>
      </c>
      <c r="MT370">
        <v>0.81911489999999998</v>
      </c>
      <c r="MU370">
        <v>43.346809999999998</v>
      </c>
      <c r="MV370" s="1">
        <v>1.697973E-3</v>
      </c>
      <c r="MW370">
        <v>0.3586898</v>
      </c>
      <c r="MX370">
        <v>0.81914929999999997</v>
      </c>
      <c r="MY370">
        <v>43.625810000000001</v>
      </c>
      <c r="MZ370" s="1">
        <v>1.6318369999999999E-3</v>
      </c>
      <c r="NA370">
        <v>0.345165</v>
      </c>
      <c r="NB370">
        <v>0.81913530000000001</v>
      </c>
      <c r="NC370">
        <v>44.473950000000002</v>
      </c>
      <c r="ND370" s="1">
        <v>1.5687229999999999E-3</v>
      </c>
      <c r="NE370">
        <v>0.33226060000000002</v>
      </c>
      <c r="NF370">
        <v>0.81906389999999996</v>
      </c>
      <c r="NG370">
        <v>46.480020000000003</v>
      </c>
      <c r="NH370" s="1">
        <v>1.508412E-3</v>
      </c>
      <c r="NI370">
        <v>0.31994220000000001</v>
      </c>
      <c r="NJ370">
        <v>0.81893740000000004</v>
      </c>
      <c r="NK370">
        <v>49.408630000000002</v>
      </c>
      <c r="NL370" s="1">
        <v>1.451267E-3</v>
      </c>
      <c r="NM370">
        <v>0.30829040000000002</v>
      </c>
      <c r="NN370">
        <v>0.81874130000000001</v>
      </c>
      <c r="NO370">
        <v>50.555929999999996</v>
      </c>
      <c r="NP370" s="1">
        <v>1.395765E-3</v>
      </c>
      <c r="NQ370">
        <v>0.29693890000000001</v>
      </c>
      <c r="NR370">
        <v>0.81857349999999995</v>
      </c>
      <c r="NS370">
        <v>49.131329999999998</v>
      </c>
      <c r="NT370" s="1">
        <v>1.3422169999999999E-3</v>
      </c>
      <c r="NU370">
        <v>0.28597660000000003</v>
      </c>
      <c r="NV370">
        <v>0.81836850000000005</v>
      </c>
      <c r="NW370">
        <v>47.439819999999997</v>
      </c>
      <c r="NX370" s="1">
        <v>1.292685E-3</v>
      </c>
      <c r="NY370">
        <v>0.27581529999999999</v>
      </c>
      <c r="NZ370">
        <v>0.81811809999999996</v>
      </c>
      <c r="OA370">
        <v>46.590089999999996</v>
      </c>
      <c r="OB370" s="1">
        <v>1.2451129999999999E-3</v>
      </c>
      <c r="OC370">
        <v>0.26603690000000002</v>
      </c>
      <c r="OD370">
        <v>0.81799129999999998</v>
      </c>
      <c r="OE370">
        <v>47.081780000000002</v>
      </c>
      <c r="OF370" s="1">
        <v>1.1988890000000001E-3</v>
      </c>
      <c r="OG370">
        <v>0.25643919999999998</v>
      </c>
      <c r="OH370">
        <v>0.81784020000000002</v>
      </c>
      <c r="OI370">
        <v>46.971200000000003</v>
      </c>
      <c r="OJ370" s="1">
        <v>1.1551580000000001E-3</v>
      </c>
      <c r="OK370">
        <v>0.24733939999999999</v>
      </c>
    </row>
    <row r="371" spans="1:401" x14ac:dyDescent="0.35">
      <c r="A371">
        <v>380</v>
      </c>
      <c r="B371" t="s">
        <v>4</v>
      </c>
      <c r="C371" t="s">
        <v>364</v>
      </c>
      <c r="D371" t="s">
        <v>378</v>
      </c>
      <c r="E371">
        <v>608.66129999999998</v>
      </c>
      <c r="F371">
        <v>0.61660119999999996</v>
      </c>
      <c r="G371">
        <v>27.194199999999999</v>
      </c>
      <c r="H371">
        <v>0</v>
      </c>
      <c r="I371">
        <v>0</v>
      </c>
      <c r="J371">
        <v>0.61441489999999999</v>
      </c>
      <c r="K371">
        <v>27.130549999999999</v>
      </c>
      <c r="L371">
        <v>0</v>
      </c>
      <c r="M371">
        <v>0</v>
      </c>
      <c r="N371">
        <v>0.61215140000000001</v>
      </c>
      <c r="O371">
        <v>26.586760000000002</v>
      </c>
      <c r="P371">
        <v>0</v>
      </c>
      <c r="Q371">
        <v>0</v>
      </c>
      <c r="R371">
        <v>0.60996220000000001</v>
      </c>
      <c r="S371">
        <v>26.67202</v>
      </c>
      <c r="T371">
        <v>0</v>
      </c>
      <c r="U371">
        <v>0</v>
      </c>
      <c r="V371">
        <v>0.60804340000000001</v>
      </c>
      <c r="W371">
        <v>27.019210000000001</v>
      </c>
      <c r="X371">
        <v>0</v>
      </c>
      <c r="Y371">
        <v>0</v>
      </c>
      <c r="Z371">
        <v>0.6062225</v>
      </c>
      <c r="AA371">
        <v>26.943860000000001</v>
      </c>
      <c r="AB371">
        <v>0</v>
      </c>
      <c r="AC371">
        <v>0</v>
      </c>
      <c r="AD371">
        <v>0.60469340000000005</v>
      </c>
      <c r="AE371">
        <v>26.59498</v>
      </c>
      <c r="AF371">
        <v>0</v>
      </c>
      <c r="AG371">
        <v>0</v>
      </c>
      <c r="AH371">
        <v>0.60359719999999994</v>
      </c>
      <c r="AI371">
        <v>26.303540000000002</v>
      </c>
      <c r="AJ371">
        <v>0</v>
      </c>
      <c r="AK371">
        <v>0</v>
      </c>
      <c r="AL371">
        <v>0.60249330000000001</v>
      </c>
      <c r="AM371">
        <v>26.113859999999999</v>
      </c>
      <c r="AN371">
        <v>0</v>
      </c>
      <c r="AO371">
        <v>0</v>
      </c>
      <c r="AP371">
        <v>0.60148690000000005</v>
      </c>
      <c r="AQ371">
        <v>26.943259999999999</v>
      </c>
      <c r="AR371">
        <v>0</v>
      </c>
      <c r="AS371">
        <v>0</v>
      </c>
      <c r="AT371">
        <v>0.60029940000000004</v>
      </c>
      <c r="AU371">
        <v>28.689720000000001</v>
      </c>
      <c r="AV371">
        <v>0</v>
      </c>
      <c r="AW371">
        <v>0</v>
      </c>
      <c r="AX371">
        <v>0.59901139999999997</v>
      </c>
      <c r="AY371">
        <v>30.8581</v>
      </c>
      <c r="AZ371">
        <v>0</v>
      </c>
      <c r="BA371">
        <v>0</v>
      </c>
      <c r="BB371">
        <v>0.59744759999999997</v>
      </c>
      <c r="BC371">
        <v>32.797049999999999</v>
      </c>
      <c r="BD371">
        <v>0</v>
      </c>
      <c r="BE371">
        <v>0</v>
      </c>
      <c r="BF371">
        <v>0.59596729999999998</v>
      </c>
      <c r="BG371">
        <v>33.634459999999997</v>
      </c>
      <c r="BH371">
        <v>0</v>
      </c>
      <c r="BI371">
        <v>0</v>
      </c>
      <c r="BJ371">
        <v>0.59472729999999996</v>
      </c>
      <c r="BK371">
        <v>33.487050000000004</v>
      </c>
      <c r="BL371">
        <v>0</v>
      </c>
      <c r="BM371">
        <v>0</v>
      </c>
      <c r="BN371">
        <v>0.5936304</v>
      </c>
      <c r="BO371">
        <v>32.986969999999999</v>
      </c>
      <c r="BP371">
        <v>0</v>
      </c>
      <c r="BQ371">
        <v>0</v>
      </c>
      <c r="BR371">
        <v>0.59268609999999999</v>
      </c>
      <c r="BS371">
        <v>32.17841</v>
      </c>
      <c r="BT371">
        <v>0</v>
      </c>
      <c r="BU371">
        <v>0</v>
      </c>
      <c r="BV371">
        <v>0.59237930000000005</v>
      </c>
      <c r="BW371">
        <v>31.702870000000001</v>
      </c>
      <c r="BX371">
        <v>0</v>
      </c>
      <c r="BY371">
        <v>0</v>
      </c>
      <c r="BZ371">
        <v>0.59194340000000001</v>
      </c>
      <c r="CA371">
        <v>31.32893</v>
      </c>
      <c r="CB371">
        <v>0</v>
      </c>
      <c r="CC371">
        <v>0</v>
      </c>
      <c r="CD371">
        <v>0.59116610000000003</v>
      </c>
      <c r="CE371">
        <v>31.000889999999998</v>
      </c>
      <c r="CF371">
        <v>0</v>
      </c>
      <c r="CG371" s="1">
        <v>1.7214240000000001E-36</v>
      </c>
      <c r="CH371">
        <v>0.5901902</v>
      </c>
      <c r="CI371">
        <v>30.730920000000001</v>
      </c>
      <c r="CJ371" s="1">
        <v>3.5618059999999999E-29</v>
      </c>
      <c r="CK371" s="1">
        <v>6.9896939999999999E-27</v>
      </c>
      <c r="CL371">
        <v>0.58920890000000004</v>
      </c>
      <c r="CM371">
        <v>30.474309999999999</v>
      </c>
      <c r="CN371" s="1">
        <v>5.4125570000000002E-24</v>
      </c>
      <c r="CO371" s="1">
        <v>1.130661E-21</v>
      </c>
      <c r="CP371">
        <v>0.58838550000000001</v>
      </c>
      <c r="CQ371">
        <v>29.986889999999999</v>
      </c>
      <c r="CR371" s="1">
        <v>5.3285349999999997E-18</v>
      </c>
      <c r="CS371" s="1">
        <v>1.077794E-15</v>
      </c>
      <c r="CT371">
        <v>0.58799659999999998</v>
      </c>
      <c r="CU371">
        <v>29.458829999999999</v>
      </c>
      <c r="CV371" s="1">
        <v>3.012478E-14</v>
      </c>
      <c r="CW371" s="1">
        <v>6.2698580000000002E-12</v>
      </c>
      <c r="CX371">
        <v>0.58693669999999998</v>
      </c>
      <c r="CY371">
        <v>28.904260000000001</v>
      </c>
      <c r="CZ371" s="1">
        <v>2.5790979999999999E-11</v>
      </c>
      <c r="DA371" s="1">
        <v>5.4898320000000001E-9</v>
      </c>
      <c r="DB371">
        <v>0.58588910000000005</v>
      </c>
      <c r="DC371">
        <v>29.129110000000001</v>
      </c>
      <c r="DD371" s="1">
        <v>6.6018110000000003E-9</v>
      </c>
      <c r="DE371" s="1">
        <v>1.4300070000000001E-6</v>
      </c>
      <c r="DF371">
        <v>0.58572840000000004</v>
      </c>
      <c r="DG371">
        <v>30.72195</v>
      </c>
      <c r="DH371" s="1">
        <v>6.7559769999999996E-7</v>
      </c>
      <c r="DI371" s="1">
        <v>1.4816809999999999E-4</v>
      </c>
      <c r="DJ371">
        <v>0.5855726</v>
      </c>
      <c r="DK371">
        <v>34.176299999999998</v>
      </c>
      <c r="DL371" s="1">
        <v>3.2963090000000002E-5</v>
      </c>
      <c r="DM371" s="1">
        <v>7.3082349999999997E-3</v>
      </c>
      <c r="DN371">
        <v>0.58446880000000001</v>
      </c>
      <c r="DO371">
        <v>38.795900000000003</v>
      </c>
      <c r="DP371" s="1">
        <v>8.5686989999999999E-4</v>
      </c>
      <c r="DQ371">
        <v>0.19218640000000001</v>
      </c>
      <c r="DR371">
        <v>0.58331699999999997</v>
      </c>
      <c r="DS371">
        <v>41.381419999999999</v>
      </c>
      <c r="DT371" s="1">
        <v>1.2991600000000001E-2</v>
      </c>
      <c r="DU371">
        <v>2.9441090000000001</v>
      </c>
      <c r="DV371">
        <v>0.58195870000000005</v>
      </c>
      <c r="DW371">
        <v>41.729480000000002</v>
      </c>
      <c r="DX371">
        <v>0.1226035</v>
      </c>
      <c r="DY371">
        <v>28.06474</v>
      </c>
      <c r="DZ371">
        <v>0.58106270000000004</v>
      </c>
      <c r="EA371">
        <v>41.496079999999999</v>
      </c>
      <c r="EB371">
        <v>0.76154719999999998</v>
      </c>
      <c r="EC371">
        <v>175.68790000000001</v>
      </c>
      <c r="ED371">
        <v>0.57986369999999998</v>
      </c>
      <c r="EE371">
        <v>41.078319999999998</v>
      </c>
      <c r="EF371">
        <v>3.252176</v>
      </c>
      <c r="EG371">
        <v>755.93960000000004</v>
      </c>
      <c r="EH371">
        <v>0.57837550000000004</v>
      </c>
      <c r="EI371">
        <v>40.518990000000002</v>
      </c>
      <c r="EJ371">
        <v>9.9325369999999999</v>
      </c>
      <c r="EK371">
        <v>2325.5520000000001</v>
      </c>
      <c r="EL371">
        <v>0.57667400000000002</v>
      </c>
      <c r="EM371">
        <v>40.553649999999998</v>
      </c>
      <c r="EN371">
        <v>22.462510000000002</v>
      </c>
      <c r="EO371">
        <v>5295.4189999999999</v>
      </c>
      <c r="EP371">
        <v>0.57480319999999996</v>
      </c>
      <c r="EQ371">
        <v>42.207999999999998</v>
      </c>
      <c r="ER371">
        <v>38.78087</v>
      </c>
      <c r="ES371">
        <v>9207.5190000000002</v>
      </c>
      <c r="ET371">
        <v>0.57269970000000003</v>
      </c>
      <c r="EU371">
        <v>44.290550000000003</v>
      </c>
      <c r="EV371">
        <v>52.584490000000002</v>
      </c>
      <c r="EW371">
        <v>12573.24</v>
      </c>
      <c r="EX371">
        <v>0.57049039999999995</v>
      </c>
      <c r="EY371">
        <v>44.482059999999997</v>
      </c>
      <c r="EZ371">
        <v>57.482669999999999</v>
      </c>
      <c r="FA371">
        <v>13839.08</v>
      </c>
      <c r="FB371">
        <v>0.56837150000000003</v>
      </c>
      <c r="FC371">
        <v>43.657989999999998</v>
      </c>
      <c r="FD371">
        <v>51.797089999999997</v>
      </c>
      <c r="FE371">
        <v>12547.45</v>
      </c>
      <c r="FF371">
        <v>0.56621529999999998</v>
      </c>
      <c r="FG371">
        <v>42.832079999999998</v>
      </c>
      <c r="FH371">
        <v>39.280889999999999</v>
      </c>
      <c r="FI371">
        <v>9572.6170000000002</v>
      </c>
      <c r="FJ371">
        <v>0.56425590000000003</v>
      </c>
      <c r="FK371">
        <v>42.371040000000001</v>
      </c>
      <c r="FL371">
        <v>25.61598</v>
      </c>
      <c r="FM371">
        <v>6274.8040000000001</v>
      </c>
      <c r="FN371">
        <v>0.56234689999999998</v>
      </c>
      <c r="FO371">
        <v>42.660110000000003</v>
      </c>
      <c r="FP371">
        <v>14.579560000000001</v>
      </c>
      <c r="FQ371">
        <v>3588.6959999999999</v>
      </c>
      <c r="FR371">
        <v>0.56071660000000001</v>
      </c>
      <c r="FS371">
        <v>43.398589999999999</v>
      </c>
      <c r="FT371">
        <v>7.3529460000000002</v>
      </c>
      <c r="FU371">
        <v>1818.152</v>
      </c>
      <c r="FV371">
        <v>0.55925619999999998</v>
      </c>
      <c r="FW371">
        <v>44.229419999999998</v>
      </c>
      <c r="FX371">
        <v>3.3281290000000001</v>
      </c>
      <c r="FY371">
        <v>826.10730000000001</v>
      </c>
      <c r="FZ371">
        <v>0.55797680000000005</v>
      </c>
      <c r="GA371">
        <v>43.901440000000001</v>
      </c>
      <c r="GB371">
        <v>1.371497</v>
      </c>
      <c r="GC371">
        <v>341.4674</v>
      </c>
      <c r="GD371">
        <v>0.55689279999999997</v>
      </c>
      <c r="GE371">
        <v>42.988779999999998</v>
      </c>
      <c r="GF371">
        <v>0.52729150000000002</v>
      </c>
      <c r="GG371">
        <v>131.5403</v>
      </c>
      <c r="GH371">
        <v>0.5560311</v>
      </c>
      <c r="GI371">
        <v>41.82958</v>
      </c>
      <c r="GJ371">
        <v>0.19943140000000001</v>
      </c>
      <c r="GK371">
        <v>49.706919999999997</v>
      </c>
      <c r="GL371">
        <v>0.55522950000000004</v>
      </c>
      <c r="GM371">
        <v>40.954340000000002</v>
      </c>
      <c r="GN371">
        <v>8.4244700000000006E-2</v>
      </c>
      <c r="GO371">
        <v>20.86364</v>
      </c>
      <c r="GP371">
        <v>0.55435939999999995</v>
      </c>
      <c r="GQ371">
        <v>40.321060000000003</v>
      </c>
      <c r="GR371" s="1">
        <v>4.7640700000000001E-2</v>
      </c>
      <c r="GS371">
        <v>11.669420000000001</v>
      </c>
      <c r="GT371">
        <v>0.5536276</v>
      </c>
      <c r="GU371">
        <v>41.178570000000001</v>
      </c>
      <c r="GV371" s="1">
        <v>3.7237319999999997E-2</v>
      </c>
      <c r="GW371">
        <v>9.0435350000000003</v>
      </c>
      <c r="GX371">
        <v>0.55292759999999996</v>
      </c>
      <c r="GY371">
        <v>42.8264</v>
      </c>
      <c r="GZ371" s="1">
        <v>3.4529749999999998E-2</v>
      </c>
      <c r="HA371">
        <v>8.3629079999999991</v>
      </c>
      <c r="HB371">
        <v>0.55235699999999999</v>
      </c>
      <c r="HC371">
        <v>45.048050000000003</v>
      </c>
      <c r="HD371" s="1">
        <v>3.3315820000000003E-2</v>
      </c>
      <c r="HE371">
        <v>8.0660939999999997</v>
      </c>
      <c r="HF371">
        <v>0.55231600000000003</v>
      </c>
      <c r="HG371">
        <v>46.681649999999998</v>
      </c>
      <c r="HH371">
        <v>3.1834260000000003E-2</v>
      </c>
      <c r="HI371">
        <v>7.7064329999999996</v>
      </c>
      <c r="HJ371">
        <v>0.55258660000000004</v>
      </c>
      <c r="HK371">
        <v>46.643520000000002</v>
      </c>
      <c r="HL371" s="1">
        <v>2.9706360000000001E-2</v>
      </c>
      <c r="HM371">
        <v>7.1895810000000004</v>
      </c>
      <c r="HN371">
        <v>0.55275149999999995</v>
      </c>
      <c r="HO371">
        <v>45.82152</v>
      </c>
      <c r="HP371" s="1">
        <v>2.6956870000000001E-2</v>
      </c>
      <c r="HQ371">
        <v>6.5244619999999998</v>
      </c>
      <c r="HR371">
        <v>0.55288590000000004</v>
      </c>
      <c r="HS371">
        <v>44.858139999999999</v>
      </c>
      <c r="HT371" s="1">
        <v>2.3722170000000001E-2</v>
      </c>
      <c r="HU371">
        <v>5.7427530000000004</v>
      </c>
      <c r="HV371">
        <v>0.55293990000000004</v>
      </c>
      <c r="HW371">
        <v>44.328229999999998</v>
      </c>
      <c r="HX371" s="1">
        <v>2.0226310000000001E-2</v>
      </c>
      <c r="HY371">
        <v>4.8986010000000002</v>
      </c>
      <c r="HZ371">
        <v>0.55299849999999995</v>
      </c>
      <c r="IA371">
        <v>45.254939999999998</v>
      </c>
      <c r="IB371">
        <v>1.6759429999999999E-2</v>
      </c>
      <c r="IC371">
        <v>4.0601229999999999</v>
      </c>
      <c r="ID371">
        <v>0.55298460000000005</v>
      </c>
      <c r="IE371">
        <v>48.343000000000004</v>
      </c>
      <c r="IF371" s="1">
        <v>1.360315E-2</v>
      </c>
      <c r="IG371">
        <v>3.2956259999999999</v>
      </c>
      <c r="IH371">
        <v>0.55292019999999997</v>
      </c>
      <c r="II371">
        <v>52.569070000000004</v>
      </c>
      <c r="IJ371" s="1">
        <v>1.097071E-2</v>
      </c>
      <c r="IK371">
        <v>2.657327</v>
      </c>
      <c r="IL371">
        <v>0.55279460000000002</v>
      </c>
      <c r="IM371">
        <v>54.973640000000003</v>
      </c>
      <c r="IN371" s="1">
        <v>8.9404289999999997E-3</v>
      </c>
      <c r="IO371">
        <v>2.1639810000000002</v>
      </c>
      <c r="IP371">
        <v>0.55258300000000005</v>
      </c>
      <c r="IQ371">
        <v>55.071820000000002</v>
      </c>
      <c r="IR371" s="1">
        <v>7.4704380000000003E-3</v>
      </c>
      <c r="IS371">
        <v>1.806705</v>
      </c>
      <c r="IT371">
        <v>0.55239190000000005</v>
      </c>
      <c r="IU371">
        <v>54.115310000000001</v>
      </c>
      <c r="IV371" s="1">
        <v>6.4506490000000001E-3</v>
      </c>
      <c r="IW371">
        <v>1.558368</v>
      </c>
      <c r="IX371">
        <v>0.55226050000000004</v>
      </c>
      <c r="IY371">
        <v>53.130980000000001</v>
      </c>
      <c r="IZ371" s="1">
        <v>5.7478269999999996E-3</v>
      </c>
      <c r="JA371">
        <v>1.3871389999999999</v>
      </c>
      <c r="JB371">
        <v>0.55211149999999998</v>
      </c>
      <c r="JC371">
        <v>52.160350000000001</v>
      </c>
      <c r="JD371" s="1">
        <v>5.2539140000000002E-3</v>
      </c>
      <c r="JE371">
        <v>1.267026</v>
      </c>
      <c r="JF371">
        <v>0.55220040000000004</v>
      </c>
      <c r="JG371">
        <v>52.176879999999997</v>
      </c>
      <c r="JH371" s="1">
        <v>4.8879459999999998E-3</v>
      </c>
      <c r="JI371">
        <v>1.177419</v>
      </c>
      <c r="JJ371">
        <v>0.552176</v>
      </c>
      <c r="JK371">
        <v>51.868290000000002</v>
      </c>
      <c r="JL371" s="1">
        <v>4.5927750000000003E-3</v>
      </c>
      <c r="JM371">
        <v>1.1062000000000001</v>
      </c>
      <c r="JN371">
        <v>0.5521703</v>
      </c>
      <c r="JO371">
        <v>50.233310000000003</v>
      </c>
      <c r="JP371" s="1">
        <v>4.3366439999999997E-3</v>
      </c>
      <c r="JQ371">
        <v>1.04657</v>
      </c>
      <c r="JR371">
        <v>0.55215700000000001</v>
      </c>
      <c r="JS371">
        <v>47.648670000000003</v>
      </c>
      <c r="JT371" s="1">
        <v>4.1111740000000004E-3</v>
      </c>
      <c r="JU371">
        <v>0.99411110000000003</v>
      </c>
      <c r="JV371">
        <v>0.55213310000000004</v>
      </c>
      <c r="JW371">
        <v>45.603920000000002</v>
      </c>
      <c r="JX371" s="1">
        <v>3.9055169999999998E-3</v>
      </c>
      <c r="JY371">
        <v>0.94620349999999998</v>
      </c>
      <c r="JZ371">
        <v>0.55212589999999995</v>
      </c>
      <c r="KA371">
        <v>43.952060000000003</v>
      </c>
      <c r="KB371" s="1">
        <v>3.7175839999999999E-3</v>
      </c>
      <c r="KC371">
        <v>0.90222780000000002</v>
      </c>
      <c r="KD371">
        <v>0.55212190000000005</v>
      </c>
      <c r="KE371">
        <v>42.51587</v>
      </c>
      <c r="KF371" s="1">
        <v>3.542552E-3</v>
      </c>
      <c r="KG371">
        <v>0.861178</v>
      </c>
      <c r="KH371">
        <v>0.55212079999999997</v>
      </c>
      <c r="KI371">
        <v>41.367400000000004</v>
      </c>
      <c r="KJ371" s="1">
        <v>3.3784459999999998E-3</v>
      </c>
      <c r="KK371">
        <v>0.82251750000000001</v>
      </c>
      <c r="KL371">
        <v>0.5520794</v>
      </c>
      <c r="KM371">
        <v>41.99136</v>
      </c>
      <c r="KN371" s="1">
        <v>3.2240099999999998E-3</v>
      </c>
      <c r="KO371">
        <v>0.78610959999999996</v>
      </c>
      <c r="KP371">
        <v>0.55212380000000005</v>
      </c>
      <c r="KQ371">
        <v>45.430720000000001</v>
      </c>
      <c r="KR371" s="1">
        <v>3.0792440000000001E-3</v>
      </c>
      <c r="KS371">
        <v>0.75178259999999997</v>
      </c>
      <c r="KT371">
        <v>0.55220789999999997</v>
      </c>
      <c r="KU371">
        <v>50.826509999999999</v>
      </c>
      <c r="KV371" s="1">
        <v>2.942587E-3</v>
      </c>
      <c r="KW371">
        <v>0.71919089999999997</v>
      </c>
      <c r="KX371">
        <v>0.55236600000000002</v>
      </c>
      <c r="KY371">
        <v>54.689630000000001</v>
      </c>
      <c r="KZ371" s="1">
        <v>2.8143019999999999E-3</v>
      </c>
      <c r="LA371">
        <v>0.68846890000000005</v>
      </c>
      <c r="LB371">
        <v>0.55246759999999995</v>
      </c>
      <c r="LC371">
        <v>54.936</v>
      </c>
      <c r="LD371" s="1">
        <v>2.6920820000000002E-3</v>
      </c>
      <c r="LE371">
        <v>0.65912499999999996</v>
      </c>
      <c r="LF371">
        <v>0.5525949</v>
      </c>
      <c r="LG371">
        <v>53.47954</v>
      </c>
      <c r="LH371" s="1">
        <v>2.576638E-3</v>
      </c>
      <c r="LI371">
        <v>0.63138570000000005</v>
      </c>
      <c r="LJ371">
        <v>0.55267699999999997</v>
      </c>
      <c r="LK371">
        <v>52.302709999999998</v>
      </c>
      <c r="LL371" s="1">
        <v>2.4671680000000001E-3</v>
      </c>
      <c r="LM371">
        <v>0.60504230000000003</v>
      </c>
      <c r="LN371">
        <v>0.55276380000000003</v>
      </c>
      <c r="LO371">
        <v>51.252270000000003</v>
      </c>
      <c r="LP371" s="1">
        <v>2.3635090000000002E-3</v>
      </c>
      <c r="LQ371">
        <v>0.58008919999999997</v>
      </c>
      <c r="LR371">
        <v>0.55285439999999997</v>
      </c>
      <c r="LS371">
        <v>50.565240000000003</v>
      </c>
      <c r="LT371" s="1">
        <v>2.2658700000000001E-3</v>
      </c>
      <c r="LU371">
        <v>0.55648779999999998</v>
      </c>
      <c r="LV371">
        <v>0.55299350000000003</v>
      </c>
      <c r="LW371">
        <v>50.73124</v>
      </c>
      <c r="LX371" s="1">
        <v>2.173197E-3</v>
      </c>
      <c r="LY371">
        <v>0.53405619999999998</v>
      </c>
      <c r="LZ371">
        <v>0.55305899999999997</v>
      </c>
      <c r="MA371">
        <v>50.602969999999999</v>
      </c>
      <c r="MB371" s="1">
        <v>2.0849950000000001E-3</v>
      </c>
      <c r="MC371">
        <v>0.51274609999999998</v>
      </c>
      <c r="MD371">
        <v>0.55316900000000002</v>
      </c>
      <c r="ME371">
        <v>49.841529999999999</v>
      </c>
      <c r="MF371" s="1">
        <v>2.001049E-3</v>
      </c>
      <c r="MG371">
        <v>0.49241010000000002</v>
      </c>
      <c r="MH371">
        <v>0.55327110000000002</v>
      </c>
      <c r="MI371">
        <v>48.284520000000001</v>
      </c>
      <c r="MJ371" s="1">
        <v>1.9213749999999999E-3</v>
      </c>
      <c r="MK371">
        <v>0.47312070000000001</v>
      </c>
      <c r="ML371">
        <v>0.55336759999999996</v>
      </c>
      <c r="MM371">
        <v>46.248939999999997</v>
      </c>
      <c r="MN371" s="1">
        <v>1.8446269999999999E-3</v>
      </c>
      <c r="MO371">
        <v>0.45461889999999999</v>
      </c>
      <c r="MP371">
        <v>0.55350069999999996</v>
      </c>
      <c r="MQ371">
        <v>44.494370000000004</v>
      </c>
      <c r="MR371" s="1">
        <v>1.7718059999999999E-3</v>
      </c>
      <c r="MS371">
        <v>0.43700870000000003</v>
      </c>
      <c r="MT371">
        <v>0.55360670000000001</v>
      </c>
      <c r="MU371">
        <v>43.363970000000002</v>
      </c>
      <c r="MV371" s="1">
        <v>1.702177E-3</v>
      </c>
      <c r="MW371">
        <v>0.4202012</v>
      </c>
      <c r="MX371">
        <v>0.55368799999999996</v>
      </c>
      <c r="MY371">
        <v>43.65945</v>
      </c>
      <c r="MZ371" s="1">
        <v>1.635839E-3</v>
      </c>
      <c r="NA371">
        <v>0.40414990000000001</v>
      </c>
      <c r="NB371">
        <v>0.55374860000000004</v>
      </c>
      <c r="NC371">
        <v>44.542589999999997</v>
      </c>
      <c r="ND371" s="1">
        <v>1.572534E-3</v>
      </c>
      <c r="NE371">
        <v>0.38883839999999997</v>
      </c>
      <c r="NF371">
        <v>0.55375649999999998</v>
      </c>
      <c r="NG371">
        <v>46.551340000000003</v>
      </c>
      <c r="NH371" s="1">
        <v>1.5119840000000001E-3</v>
      </c>
      <c r="NI371">
        <v>0.3742238</v>
      </c>
      <c r="NJ371">
        <v>0.55373070000000002</v>
      </c>
      <c r="NK371">
        <v>49.45993</v>
      </c>
      <c r="NL371" s="1">
        <v>1.454763E-3</v>
      </c>
      <c r="NM371">
        <v>0.36042839999999998</v>
      </c>
      <c r="NN371">
        <v>0.5536546</v>
      </c>
      <c r="NO371">
        <v>50.51117</v>
      </c>
      <c r="NP371" s="1">
        <v>1.399066E-3</v>
      </c>
      <c r="NQ371">
        <v>0.34696830000000001</v>
      </c>
      <c r="NR371">
        <v>0.55358269999999998</v>
      </c>
      <c r="NS371">
        <v>49.11121</v>
      </c>
      <c r="NT371" s="1">
        <v>1.3453779999999999E-3</v>
      </c>
      <c r="NU371">
        <v>0.33399279999999998</v>
      </c>
      <c r="NV371">
        <v>0.55349579999999998</v>
      </c>
      <c r="NW371">
        <v>47.420009999999998</v>
      </c>
      <c r="NX371" s="1">
        <v>1.2956039999999999E-3</v>
      </c>
      <c r="NY371">
        <v>0.32192789999999999</v>
      </c>
      <c r="NZ371">
        <v>0.55339649999999996</v>
      </c>
      <c r="OA371">
        <v>46.576500000000003</v>
      </c>
      <c r="OB371" s="1">
        <v>1.248042E-3</v>
      </c>
      <c r="OC371">
        <v>0.3103708</v>
      </c>
      <c r="OD371">
        <v>0.55338149999999997</v>
      </c>
      <c r="OE371">
        <v>47.123069999999998</v>
      </c>
      <c r="OF371" s="1">
        <v>1.2017E-3</v>
      </c>
      <c r="OG371">
        <v>0.29901290000000003</v>
      </c>
      <c r="OH371">
        <v>0.5533342</v>
      </c>
      <c r="OI371">
        <v>46.976750000000003</v>
      </c>
      <c r="OJ371" s="1">
        <v>1.1577670000000001E-3</v>
      </c>
      <c r="OK371">
        <v>0.28822239999999999</v>
      </c>
    </row>
    <row r="372" spans="1:401" x14ac:dyDescent="0.35">
      <c r="A372">
        <v>381</v>
      </c>
      <c r="B372" t="s">
        <v>4</v>
      </c>
      <c r="C372" t="s">
        <v>364</v>
      </c>
      <c r="D372" t="s">
        <v>379</v>
      </c>
      <c r="E372">
        <v>907.47500000000002</v>
      </c>
      <c r="F372">
        <v>0.92819799999999997</v>
      </c>
      <c r="G372">
        <v>27.19051</v>
      </c>
      <c r="H372">
        <v>0</v>
      </c>
      <c r="I372">
        <v>0</v>
      </c>
      <c r="J372">
        <v>0.92508389999999996</v>
      </c>
      <c r="K372">
        <v>27.167560000000002</v>
      </c>
      <c r="L372">
        <v>0</v>
      </c>
      <c r="M372">
        <v>0</v>
      </c>
      <c r="N372">
        <v>0.92194149999999997</v>
      </c>
      <c r="O372">
        <v>26.63871</v>
      </c>
      <c r="P372">
        <v>0</v>
      </c>
      <c r="Q372">
        <v>0</v>
      </c>
      <c r="R372">
        <v>0.91895420000000005</v>
      </c>
      <c r="S372">
        <v>26.729469999999999</v>
      </c>
      <c r="T372">
        <v>0</v>
      </c>
      <c r="U372">
        <v>0</v>
      </c>
      <c r="V372">
        <v>0.91648580000000002</v>
      </c>
      <c r="W372">
        <v>27.033180000000002</v>
      </c>
      <c r="X372">
        <v>0</v>
      </c>
      <c r="Y372">
        <v>0</v>
      </c>
      <c r="Z372">
        <v>0.91418730000000004</v>
      </c>
      <c r="AA372">
        <v>26.919339999999998</v>
      </c>
      <c r="AB372">
        <v>0</v>
      </c>
      <c r="AC372">
        <v>0</v>
      </c>
      <c r="AD372">
        <v>0.91252370000000005</v>
      </c>
      <c r="AE372">
        <v>26.548660000000002</v>
      </c>
      <c r="AF372">
        <v>0</v>
      </c>
      <c r="AG372">
        <v>0</v>
      </c>
      <c r="AH372">
        <v>0.91153479999999998</v>
      </c>
      <c r="AI372">
        <v>26.25694</v>
      </c>
      <c r="AJ372">
        <v>0</v>
      </c>
      <c r="AK372">
        <v>0</v>
      </c>
      <c r="AL372">
        <v>0.91094149999999996</v>
      </c>
      <c r="AM372">
        <v>26.106000000000002</v>
      </c>
      <c r="AN372">
        <v>0</v>
      </c>
      <c r="AO372">
        <v>0</v>
      </c>
      <c r="AP372">
        <v>0.91067220000000004</v>
      </c>
      <c r="AQ372">
        <v>26.9558</v>
      </c>
      <c r="AR372">
        <v>0</v>
      </c>
      <c r="AS372">
        <v>0</v>
      </c>
      <c r="AT372">
        <v>0.91008169999999999</v>
      </c>
      <c r="AU372">
        <v>28.688549999999999</v>
      </c>
      <c r="AV372">
        <v>0</v>
      </c>
      <c r="AW372">
        <v>0</v>
      </c>
      <c r="AX372">
        <v>0.9091631</v>
      </c>
      <c r="AY372">
        <v>30.853590000000001</v>
      </c>
      <c r="AZ372">
        <v>0</v>
      </c>
      <c r="BA372">
        <v>0</v>
      </c>
      <c r="BB372">
        <v>0.90785720000000003</v>
      </c>
      <c r="BC372">
        <v>32.747129999999999</v>
      </c>
      <c r="BD372">
        <v>0</v>
      </c>
      <c r="BE372">
        <v>0</v>
      </c>
      <c r="BF372">
        <v>0.90680039999999995</v>
      </c>
      <c r="BG372">
        <v>33.546399999999998</v>
      </c>
      <c r="BH372">
        <v>0</v>
      </c>
      <c r="BI372">
        <v>0</v>
      </c>
      <c r="BJ372">
        <v>0.90616180000000002</v>
      </c>
      <c r="BK372">
        <v>33.42201</v>
      </c>
      <c r="BL372">
        <v>0</v>
      </c>
      <c r="BM372">
        <v>0</v>
      </c>
      <c r="BN372">
        <v>0.9058718</v>
      </c>
      <c r="BO372">
        <v>32.964640000000003</v>
      </c>
      <c r="BP372">
        <v>0</v>
      </c>
      <c r="BQ372">
        <v>0</v>
      </c>
      <c r="BR372">
        <v>0.90605170000000002</v>
      </c>
      <c r="BS372">
        <v>32.231209999999997</v>
      </c>
      <c r="BT372">
        <v>0</v>
      </c>
      <c r="BU372">
        <v>0</v>
      </c>
      <c r="BV372">
        <v>0.90753850000000003</v>
      </c>
      <c r="BW372">
        <v>31.83165</v>
      </c>
      <c r="BX372">
        <v>0</v>
      </c>
      <c r="BY372">
        <v>0</v>
      </c>
      <c r="BZ372">
        <v>0.90902269999999996</v>
      </c>
      <c r="CA372">
        <v>31.44595</v>
      </c>
      <c r="CB372">
        <v>0</v>
      </c>
      <c r="CC372">
        <v>0</v>
      </c>
      <c r="CD372">
        <v>0.91057149999999998</v>
      </c>
      <c r="CE372">
        <v>31.121780000000001</v>
      </c>
      <c r="CF372">
        <v>0</v>
      </c>
      <c r="CG372" s="1">
        <v>5.0717799999999998E-37</v>
      </c>
      <c r="CH372">
        <v>0.91185380000000005</v>
      </c>
      <c r="CI372">
        <v>30.763719999999999</v>
      </c>
      <c r="CJ372" s="1">
        <v>1.816455E-29</v>
      </c>
      <c r="CK372" s="1">
        <v>3.8910839999999999E-27</v>
      </c>
      <c r="CL372">
        <v>0.91319570000000005</v>
      </c>
      <c r="CM372">
        <v>30.456250000000001</v>
      </c>
      <c r="CN372" s="1">
        <v>2.2989200000000001E-24</v>
      </c>
      <c r="CO372" s="1">
        <v>4.9126079999999998E-22</v>
      </c>
      <c r="CP372">
        <v>0.91483190000000003</v>
      </c>
      <c r="CQ372">
        <v>29.976209999999998</v>
      </c>
      <c r="CR372" s="1">
        <v>3.1798310000000001E-18</v>
      </c>
      <c r="CS372" s="1">
        <v>7.5466239999999998E-16</v>
      </c>
      <c r="CT372">
        <v>0.91715460000000004</v>
      </c>
      <c r="CU372">
        <v>29.454750000000001</v>
      </c>
      <c r="CV372" s="1">
        <v>2.0103479999999999E-14</v>
      </c>
      <c r="CW372" s="1">
        <v>5.1913029999999996E-12</v>
      </c>
      <c r="CX372">
        <v>0.91854159999999996</v>
      </c>
      <c r="CY372">
        <v>28.964860000000002</v>
      </c>
      <c r="CZ372" s="1">
        <v>1.8383049999999998E-11</v>
      </c>
      <c r="DA372" s="1">
        <v>5.0320429999999996E-9</v>
      </c>
      <c r="DB372">
        <v>0.92004819999999998</v>
      </c>
      <c r="DC372">
        <v>29.209540000000001</v>
      </c>
      <c r="DD372" s="1">
        <v>4.946882E-9</v>
      </c>
      <c r="DE372" s="1">
        <v>1.4186010000000001E-6</v>
      </c>
      <c r="DF372">
        <v>0.92322859999999995</v>
      </c>
      <c r="DG372">
        <v>30.79129</v>
      </c>
      <c r="DH372" s="1">
        <v>5.2739659999999997E-7</v>
      </c>
      <c r="DI372" s="1">
        <v>1.5706809999999999E-4</v>
      </c>
      <c r="DJ372">
        <v>0.92650370000000004</v>
      </c>
      <c r="DK372">
        <v>34.219569999999997</v>
      </c>
      <c r="DL372" s="1">
        <v>2.6656310000000002E-5</v>
      </c>
      <c r="DM372" s="1">
        <v>8.2108600000000004E-3</v>
      </c>
      <c r="DN372">
        <v>0.92832490000000001</v>
      </c>
      <c r="DO372">
        <v>38.740070000000003</v>
      </c>
      <c r="DP372" s="1">
        <v>7.1467790000000002E-4</v>
      </c>
      <c r="DQ372">
        <v>0.22737599999999999</v>
      </c>
      <c r="DR372">
        <v>0.93007709999999999</v>
      </c>
      <c r="DS372">
        <v>41.213520000000003</v>
      </c>
      <c r="DT372" s="1">
        <v>1.114038E-2</v>
      </c>
      <c r="DU372">
        <v>3.6496339999999998</v>
      </c>
      <c r="DV372">
        <v>0.93122709999999997</v>
      </c>
      <c r="DW372">
        <v>41.622</v>
      </c>
      <c r="DX372">
        <v>0.10781880000000001</v>
      </c>
      <c r="DY372">
        <v>36.31953</v>
      </c>
      <c r="DZ372">
        <v>0.9334462</v>
      </c>
      <c r="EA372">
        <v>41.419750000000001</v>
      </c>
      <c r="EB372">
        <v>0.68541850000000004</v>
      </c>
      <c r="EC372">
        <v>236.5899</v>
      </c>
      <c r="ED372">
        <v>0.93508829999999998</v>
      </c>
      <c r="EE372">
        <v>41.072830000000003</v>
      </c>
      <c r="EF372">
        <v>2.9901610000000001</v>
      </c>
      <c r="EG372">
        <v>1056.4860000000001</v>
      </c>
      <c r="EH372">
        <v>0.93593999999999999</v>
      </c>
      <c r="EI372">
        <v>40.644689999999997</v>
      </c>
      <c r="EJ372">
        <v>9.312856</v>
      </c>
      <c r="EK372">
        <v>3365.0630000000001</v>
      </c>
      <c r="EL372">
        <v>0.93639559999999999</v>
      </c>
      <c r="EM372">
        <v>40.765720000000002</v>
      </c>
      <c r="EN372">
        <v>21.444489999999998</v>
      </c>
      <c r="EO372">
        <v>7914.6880000000001</v>
      </c>
      <c r="EP372">
        <v>0.93660969999999999</v>
      </c>
      <c r="EQ372">
        <v>42.444299999999998</v>
      </c>
      <c r="ER372">
        <v>37.642290000000003</v>
      </c>
      <c r="ES372">
        <v>14181.96</v>
      </c>
      <c r="ET372">
        <v>0.93650299999999997</v>
      </c>
      <c r="EU372">
        <v>44.443710000000003</v>
      </c>
      <c r="EV372">
        <v>51.823889999999999</v>
      </c>
      <c r="EW372">
        <v>19914.830000000002</v>
      </c>
      <c r="EX372">
        <v>0.93634930000000005</v>
      </c>
      <c r="EY372">
        <v>44.47701</v>
      </c>
      <c r="EZ372">
        <v>57.462600000000002</v>
      </c>
      <c r="FA372">
        <v>22499.38</v>
      </c>
      <c r="FB372">
        <v>0.93652380000000002</v>
      </c>
      <c r="FC372">
        <v>43.64678</v>
      </c>
      <c r="FD372">
        <v>52.440989999999999</v>
      </c>
      <c r="FE372">
        <v>20892.919999999998</v>
      </c>
      <c r="FF372">
        <v>0.93680810000000003</v>
      </c>
      <c r="FG372">
        <v>42.801650000000002</v>
      </c>
      <c r="FH372">
        <v>40.236750000000001</v>
      </c>
      <c r="FI372">
        <v>16296.36</v>
      </c>
      <c r="FJ372">
        <v>0.93764230000000004</v>
      </c>
      <c r="FK372">
        <v>42.374650000000003</v>
      </c>
      <c r="FL372">
        <v>26.517520000000001</v>
      </c>
      <c r="FM372">
        <v>10898.5</v>
      </c>
      <c r="FN372">
        <v>0.93856870000000003</v>
      </c>
      <c r="FO372">
        <v>42.770229999999998</v>
      </c>
      <c r="FP372">
        <v>15.23983</v>
      </c>
      <c r="FQ372">
        <v>6349.8720000000003</v>
      </c>
      <c r="FR372">
        <v>0.93993610000000005</v>
      </c>
      <c r="FS372">
        <v>43.542540000000002</v>
      </c>
      <c r="FT372">
        <v>7.7531489999999996</v>
      </c>
      <c r="FU372">
        <v>3271.0639999999999</v>
      </c>
      <c r="FV372">
        <v>0.94151390000000001</v>
      </c>
      <c r="FW372">
        <v>44.410919999999997</v>
      </c>
      <c r="FX372">
        <v>3.5375100000000002</v>
      </c>
      <c r="FY372">
        <v>1509.239</v>
      </c>
      <c r="FZ372">
        <v>0.94319180000000002</v>
      </c>
      <c r="GA372">
        <v>44.057850000000002</v>
      </c>
      <c r="GB372">
        <v>1.4675609999999999</v>
      </c>
      <c r="GC372">
        <v>631.9683</v>
      </c>
      <c r="GD372">
        <v>0.94499710000000003</v>
      </c>
      <c r="GE372">
        <v>43.066859999999998</v>
      </c>
      <c r="GF372">
        <v>0.56669550000000002</v>
      </c>
      <c r="GG372">
        <v>245.56530000000001</v>
      </c>
      <c r="GH372">
        <v>0.94705839999999997</v>
      </c>
      <c r="GI372">
        <v>41.824660000000002</v>
      </c>
      <c r="GJ372">
        <v>0.21402399999999999</v>
      </c>
      <c r="GK372">
        <v>92.630840000000006</v>
      </c>
      <c r="GL372">
        <v>0.949071</v>
      </c>
      <c r="GM372">
        <v>40.930979999999998</v>
      </c>
      <c r="GN372" s="1">
        <v>8.9120190000000002E-2</v>
      </c>
      <c r="GO372">
        <v>37.904859999999999</v>
      </c>
      <c r="GP372">
        <v>0.95079429999999998</v>
      </c>
      <c r="GQ372">
        <v>40.32405</v>
      </c>
      <c r="GR372">
        <v>4.9120789999999998E-2</v>
      </c>
      <c r="GS372">
        <v>20.197379999999999</v>
      </c>
      <c r="GT372">
        <v>0.9525576</v>
      </c>
      <c r="GU372">
        <v>41.285229999999999</v>
      </c>
      <c r="GV372" s="1">
        <v>3.7626899999999998E-2</v>
      </c>
      <c r="GW372">
        <v>15.034280000000001</v>
      </c>
      <c r="GX372">
        <v>0.95406060000000004</v>
      </c>
      <c r="GY372">
        <v>42.928359999999998</v>
      </c>
      <c r="GZ372" s="1">
        <v>3.4642239999999998E-2</v>
      </c>
      <c r="HA372">
        <v>13.68839</v>
      </c>
      <c r="HB372">
        <v>0.95559079999999996</v>
      </c>
      <c r="HC372">
        <v>45.193010000000001</v>
      </c>
      <c r="HD372" s="1">
        <v>3.3398709999999998E-2</v>
      </c>
      <c r="HE372">
        <v>13.16947</v>
      </c>
      <c r="HF372">
        <v>0.95749600000000001</v>
      </c>
      <c r="HG372">
        <v>46.75714</v>
      </c>
      <c r="HH372" s="1">
        <v>3.1955650000000002E-2</v>
      </c>
      <c r="HI372">
        <v>12.60787</v>
      </c>
      <c r="HJ372">
        <v>0.95932510000000004</v>
      </c>
      <c r="HK372">
        <v>46.619709999999998</v>
      </c>
      <c r="HL372" s="1">
        <v>2.9873190000000001E-2</v>
      </c>
      <c r="HM372">
        <v>11.80401</v>
      </c>
      <c r="HN372">
        <v>0.96087529999999999</v>
      </c>
      <c r="HO372">
        <v>45.814459999999997</v>
      </c>
      <c r="HP372" s="1">
        <v>2.716267E-2</v>
      </c>
      <c r="HQ372">
        <v>10.75423</v>
      </c>
      <c r="HR372">
        <v>0.9623102</v>
      </c>
      <c r="HS372">
        <v>44.820360000000001</v>
      </c>
      <c r="HT372" s="1">
        <v>2.3954360000000001E-2</v>
      </c>
      <c r="HU372">
        <v>9.5059450000000005</v>
      </c>
      <c r="HV372">
        <v>0.96354039999999996</v>
      </c>
      <c r="HW372">
        <v>44.3367</v>
      </c>
      <c r="HX372" s="1">
        <v>2.0468630000000002E-2</v>
      </c>
      <c r="HY372">
        <v>8.1438050000000004</v>
      </c>
      <c r="HZ372">
        <v>0.96471580000000001</v>
      </c>
      <c r="IA372">
        <v>45.390419999999999</v>
      </c>
      <c r="IB372" s="1">
        <v>1.699146E-2</v>
      </c>
      <c r="IC372">
        <v>6.7752689999999998</v>
      </c>
      <c r="ID372">
        <v>0.9656962</v>
      </c>
      <c r="IE372">
        <v>48.526440000000001</v>
      </c>
      <c r="IF372" s="1">
        <v>1.38061E-2</v>
      </c>
      <c r="IG372">
        <v>5.5125669999999998</v>
      </c>
      <c r="IH372">
        <v>0.96656620000000004</v>
      </c>
      <c r="II372">
        <v>52.723419999999997</v>
      </c>
      <c r="IJ372" s="1">
        <v>1.1134079999999999E-2</v>
      </c>
      <c r="IK372">
        <v>4.4462630000000001</v>
      </c>
      <c r="IL372">
        <v>0.96730930000000004</v>
      </c>
      <c r="IM372">
        <v>55.028550000000003</v>
      </c>
      <c r="IN372" s="1">
        <v>9.0627859999999998E-3</v>
      </c>
      <c r="IO372">
        <v>3.614233</v>
      </c>
      <c r="IP372">
        <v>0.96785359999999998</v>
      </c>
      <c r="IQ372">
        <v>55.059780000000003</v>
      </c>
      <c r="IR372" s="1">
        <v>7.556732E-3</v>
      </c>
      <c r="IS372">
        <v>3.0065559999999998</v>
      </c>
      <c r="IT372">
        <v>0.96856169999999997</v>
      </c>
      <c r="IU372">
        <v>54.075400000000002</v>
      </c>
      <c r="IV372" s="1">
        <v>6.51047E-3</v>
      </c>
      <c r="IW372">
        <v>2.582748</v>
      </c>
      <c r="IX372">
        <v>0.96939390000000003</v>
      </c>
      <c r="IY372">
        <v>53.078940000000003</v>
      </c>
      <c r="IZ372" s="1">
        <v>5.7890420000000003E-3</v>
      </c>
      <c r="JA372">
        <v>2.2904070000000001</v>
      </c>
      <c r="JB372">
        <v>0.97022799999999998</v>
      </c>
      <c r="JC372">
        <v>52.162849999999999</v>
      </c>
      <c r="JD372" s="1">
        <v>5.2835699999999996E-3</v>
      </c>
      <c r="JE372">
        <v>2.0864729999999998</v>
      </c>
      <c r="JF372">
        <v>0.97169170000000005</v>
      </c>
      <c r="JG372">
        <v>52.310009999999998</v>
      </c>
      <c r="JH372" s="1">
        <v>4.9106760000000001E-3</v>
      </c>
      <c r="JI372">
        <v>1.9356070000000001</v>
      </c>
      <c r="JJ372">
        <v>0.9729525</v>
      </c>
      <c r="JK372">
        <v>51.997900000000001</v>
      </c>
      <c r="JL372" s="1">
        <v>4.6113339999999999E-3</v>
      </c>
      <c r="JM372">
        <v>1.816832</v>
      </c>
      <c r="JN372">
        <v>0.9742054</v>
      </c>
      <c r="JO372">
        <v>50.476140000000001</v>
      </c>
      <c r="JP372" s="1">
        <v>4.3525990000000004E-3</v>
      </c>
      <c r="JQ372">
        <v>1.7182500000000001</v>
      </c>
      <c r="JR372">
        <v>0.97550300000000001</v>
      </c>
      <c r="JS372">
        <v>47.907539999999997</v>
      </c>
      <c r="JT372" s="1">
        <v>4.1254519999999999E-3</v>
      </c>
      <c r="JU372">
        <v>1.6318839999999999</v>
      </c>
      <c r="JV372">
        <v>0.97673359999999998</v>
      </c>
      <c r="JW372">
        <v>45.759509999999999</v>
      </c>
      <c r="JX372" s="1">
        <v>3.918609E-3</v>
      </c>
      <c r="JY372">
        <v>1.5533790000000001</v>
      </c>
      <c r="JZ372">
        <v>0.97799080000000005</v>
      </c>
      <c r="KA372">
        <v>44.050719999999998</v>
      </c>
      <c r="KB372" s="1">
        <v>3.729605E-3</v>
      </c>
      <c r="KC372">
        <v>1.4812829999999999</v>
      </c>
      <c r="KD372">
        <v>0.97925580000000001</v>
      </c>
      <c r="KE372">
        <v>42.580649999999999</v>
      </c>
      <c r="KF372" s="1">
        <v>3.5538480000000001E-3</v>
      </c>
      <c r="KG372">
        <v>1.414131</v>
      </c>
      <c r="KH372">
        <v>0.98059779999999996</v>
      </c>
      <c r="KI372">
        <v>41.404620000000001</v>
      </c>
      <c r="KJ372" s="1">
        <v>3.3889340000000001E-3</v>
      </c>
      <c r="KK372">
        <v>1.3508549999999999</v>
      </c>
      <c r="KL372">
        <v>0.98181439999999998</v>
      </c>
      <c r="KM372">
        <v>42.103679999999997</v>
      </c>
      <c r="KN372" s="1">
        <v>3.233976E-3</v>
      </c>
      <c r="KO372">
        <v>1.291358</v>
      </c>
      <c r="KP372">
        <v>0.98329149999999998</v>
      </c>
      <c r="KQ372">
        <v>45.577179999999998</v>
      </c>
      <c r="KR372" s="1">
        <v>3.0886170000000001E-3</v>
      </c>
      <c r="KS372">
        <v>1.235187</v>
      </c>
      <c r="KT372">
        <v>0.98492279999999999</v>
      </c>
      <c r="KU372">
        <v>50.919400000000003</v>
      </c>
      <c r="KV372" s="1">
        <v>2.9514749999999998E-3</v>
      </c>
      <c r="KW372">
        <v>1.1818040000000001</v>
      </c>
      <c r="KX372">
        <v>0.98660400000000004</v>
      </c>
      <c r="KY372">
        <v>54.652149999999999</v>
      </c>
      <c r="KZ372" s="1">
        <v>2.8226789999999998E-3</v>
      </c>
      <c r="LA372">
        <v>1.131499</v>
      </c>
      <c r="LB372">
        <v>0.98826130000000001</v>
      </c>
      <c r="LC372">
        <v>54.835850000000001</v>
      </c>
      <c r="LD372" s="1">
        <v>2.7000079999999998E-3</v>
      </c>
      <c r="LE372">
        <v>1.0834360000000001</v>
      </c>
      <c r="LF372">
        <v>0.98996930000000005</v>
      </c>
      <c r="LG372">
        <v>53.439689999999999</v>
      </c>
      <c r="LH372">
        <v>2.584149E-3</v>
      </c>
      <c r="LI372">
        <v>1.0379989999999999</v>
      </c>
      <c r="LJ372">
        <v>0.99160559999999998</v>
      </c>
      <c r="LK372">
        <v>52.255920000000003</v>
      </c>
      <c r="LL372" s="1">
        <v>2.4742739999999998E-3</v>
      </c>
      <c r="LM372">
        <v>0.99483220000000006</v>
      </c>
      <c r="LN372">
        <v>0.99319849999999998</v>
      </c>
      <c r="LO372">
        <v>51.230789999999999</v>
      </c>
      <c r="LP372" s="1">
        <v>2.3702969999999999E-3</v>
      </c>
      <c r="LQ372">
        <v>0.95397449999999995</v>
      </c>
      <c r="LR372">
        <v>0.99483909999999998</v>
      </c>
      <c r="LS372">
        <v>50.655769999999997</v>
      </c>
      <c r="LT372" s="1">
        <v>2.2722409999999999E-3</v>
      </c>
      <c r="LU372">
        <v>0.91523560000000004</v>
      </c>
      <c r="LV372">
        <v>0.99646219999999996</v>
      </c>
      <c r="LW372">
        <v>50.87556</v>
      </c>
      <c r="LX372" s="1">
        <v>2.1792349999999999E-3</v>
      </c>
      <c r="LY372">
        <v>0.87847470000000005</v>
      </c>
      <c r="LZ372">
        <v>0.99795820000000002</v>
      </c>
      <c r="MA372">
        <v>50.737589999999997</v>
      </c>
      <c r="MB372" s="1">
        <v>2.0907120000000002E-3</v>
      </c>
      <c r="MC372">
        <v>0.84353940000000005</v>
      </c>
      <c r="MD372">
        <v>0.99959019999999998</v>
      </c>
      <c r="ME372">
        <v>50.064639999999997</v>
      </c>
      <c r="MF372" s="1">
        <v>2.0065109999999999E-3</v>
      </c>
      <c r="MG372">
        <v>0.81021089999999996</v>
      </c>
      <c r="MH372">
        <v>1.0011680000000001</v>
      </c>
      <c r="MI372">
        <v>48.408880000000003</v>
      </c>
      <c r="MJ372" s="1">
        <v>1.926533E-3</v>
      </c>
      <c r="MK372">
        <v>0.7785417</v>
      </c>
      <c r="ML372">
        <v>1.0026809999999999</v>
      </c>
      <c r="MM372">
        <v>46.31579</v>
      </c>
      <c r="MN372" s="1">
        <v>1.849568E-3</v>
      </c>
      <c r="MO372">
        <v>0.74820050000000005</v>
      </c>
      <c r="MP372">
        <v>1.0043089999999999</v>
      </c>
      <c r="MQ372">
        <v>44.563040000000001</v>
      </c>
      <c r="MR372" s="1">
        <v>1.776508E-3</v>
      </c>
      <c r="MS372">
        <v>0.71927640000000004</v>
      </c>
      <c r="MT372">
        <v>1.0058290000000001</v>
      </c>
      <c r="MU372">
        <v>43.398229999999998</v>
      </c>
      <c r="MV372" s="1">
        <v>1.7066710000000001E-3</v>
      </c>
      <c r="MW372">
        <v>0.69170480000000001</v>
      </c>
      <c r="MX372">
        <v>1.007242</v>
      </c>
      <c r="MY372">
        <v>43.734490000000001</v>
      </c>
      <c r="MZ372" s="1">
        <v>1.6401090000000001E-3</v>
      </c>
      <c r="NA372">
        <v>0.66533810000000004</v>
      </c>
      <c r="NB372">
        <v>1.0086280000000001</v>
      </c>
      <c r="NC372">
        <v>44.648449999999997</v>
      </c>
      <c r="ND372" s="1">
        <v>1.5766039999999999E-3</v>
      </c>
      <c r="NE372">
        <v>0.64021550000000005</v>
      </c>
      <c r="NF372">
        <v>1.0098929999999999</v>
      </c>
      <c r="NG372">
        <v>46.675840000000001</v>
      </c>
      <c r="NH372" s="1">
        <v>1.5158280000000001E-3</v>
      </c>
      <c r="NI372">
        <v>0.61621720000000002</v>
      </c>
      <c r="NJ372">
        <v>1.0111190000000001</v>
      </c>
      <c r="NK372">
        <v>49.539389999999997</v>
      </c>
      <c r="NL372" s="1">
        <v>1.4584820000000001E-3</v>
      </c>
      <c r="NM372">
        <v>0.59361430000000004</v>
      </c>
      <c r="NN372">
        <v>1.0123200000000001</v>
      </c>
      <c r="NO372">
        <v>50.449640000000002</v>
      </c>
      <c r="NP372" s="1">
        <v>1.402602E-3</v>
      </c>
      <c r="NQ372">
        <v>0.57153670000000001</v>
      </c>
      <c r="NR372">
        <v>1.0135149999999999</v>
      </c>
      <c r="NS372">
        <v>49.077260000000003</v>
      </c>
      <c r="NT372" s="1">
        <v>1.3487810000000001E-3</v>
      </c>
      <c r="NU372">
        <v>0.55029309999999998</v>
      </c>
      <c r="NV372">
        <v>1.014764</v>
      </c>
      <c r="NW372">
        <v>47.397219999999997</v>
      </c>
      <c r="NX372" s="1">
        <v>1.29875E-3</v>
      </c>
      <c r="NY372">
        <v>0.53043340000000005</v>
      </c>
      <c r="NZ372">
        <v>1.0159910000000001</v>
      </c>
      <c r="OA372">
        <v>46.539560000000002</v>
      </c>
      <c r="OB372" s="1">
        <v>1.251173E-3</v>
      </c>
      <c r="OC372">
        <v>0.51158179999999998</v>
      </c>
      <c r="OD372">
        <v>1.017353</v>
      </c>
      <c r="OE372">
        <v>47.177050000000001</v>
      </c>
      <c r="OF372" s="1">
        <v>1.2047169999999999E-3</v>
      </c>
      <c r="OG372">
        <v>0.49297990000000003</v>
      </c>
      <c r="OH372">
        <v>1.018729</v>
      </c>
      <c r="OI372">
        <v>47.001089999999998</v>
      </c>
      <c r="OJ372" s="1">
        <v>1.1605630000000001E-3</v>
      </c>
      <c r="OK372">
        <v>0.47522189999999997</v>
      </c>
    </row>
    <row r="373" spans="1:401" x14ac:dyDescent="0.35">
      <c r="A373">
        <v>382</v>
      </c>
      <c r="B373" t="s">
        <v>4</v>
      </c>
      <c r="C373" t="s">
        <v>364</v>
      </c>
      <c r="D373" t="s">
        <v>380</v>
      </c>
      <c r="E373">
        <v>688.29629999999997</v>
      </c>
      <c r="F373">
        <v>0.57126149999999998</v>
      </c>
      <c r="G373">
        <v>27.169519999999999</v>
      </c>
      <c r="H373">
        <v>0</v>
      </c>
      <c r="I373">
        <v>0</v>
      </c>
      <c r="J373">
        <v>0.56773379999999996</v>
      </c>
      <c r="K373">
        <v>27.173629999999999</v>
      </c>
      <c r="L373">
        <v>0</v>
      </c>
      <c r="M373">
        <v>0</v>
      </c>
      <c r="N373">
        <v>0.56416999999999995</v>
      </c>
      <c r="O373">
        <v>26.658080000000002</v>
      </c>
      <c r="P373">
        <v>0</v>
      </c>
      <c r="Q373">
        <v>0</v>
      </c>
      <c r="R373">
        <v>0.5606854</v>
      </c>
      <c r="S373">
        <v>26.760480000000001</v>
      </c>
      <c r="T373">
        <v>0</v>
      </c>
      <c r="U373">
        <v>0</v>
      </c>
      <c r="V373">
        <v>0.55745060000000002</v>
      </c>
      <c r="W373">
        <v>27.02563</v>
      </c>
      <c r="X373">
        <v>0</v>
      </c>
      <c r="Y373">
        <v>0</v>
      </c>
      <c r="Z373">
        <v>0.5543283</v>
      </c>
      <c r="AA373">
        <v>26.874649999999999</v>
      </c>
      <c r="AB373">
        <v>0</v>
      </c>
      <c r="AC373">
        <v>0</v>
      </c>
      <c r="AD373">
        <v>0.55121109999999995</v>
      </c>
      <c r="AE373">
        <v>26.484780000000001</v>
      </c>
      <c r="AF373">
        <v>0</v>
      </c>
      <c r="AG373">
        <v>0</v>
      </c>
      <c r="AH373">
        <v>0.54860319999999996</v>
      </c>
      <c r="AI373">
        <v>26.192260000000001</v>
      </c>
      <c r="AJ373">
        <v>0</v>
      </c>
      <c r="AK373">
        <v>0</v>
      </c>
      <c r="AL373">
        <v>0.54638450000000005</v>
      </c>
      <c r="AM373">
        <v>26.077369999999998</v>
      </c>
      <c r="AN373">
        <v>0</v>
      </c>
      <c r="AO373">
        <v>0</v>
      </c>
      <c r="AP373">
        <v>0.54441130000000004</v>
      </c>
      <c r="AQ373">
        <v>26.951250000000002</v>
      </c>
      <c r="AR373">
        <v>0</v>
      </c>
      <c r="AS373">
        <v>0</v>
      </c>
      <c r="AT373">
        <v>0.54228880000000002</v>
      </c>
      <c r="AU373">
        <v>28.67963</v>
      </c>
      <c r="AV373">
        <v>0</v>
      </c>
      <c r="AW373">
        <v>0</v>
      </c>
      <c r="AX373">
        <v>0.53992439999999997</v>
      </c>
      <c r="AY373">
        <v>30.841010000000001</v>
      </c>
      <c r="AZ373">
        <v>0</v>
      </c>
      <c r="BA373">
        <v>0</v>
      </c>
      <c r="BB373">
        <v>0.53735259999999996</v>
      </c>
      <c r="BC373">
        <v>32.689459999999997</v>
      </c>
      <c r="BD373">
        <v>0</v>
      </c>
      <c r="BE373">
        <v>0</v>
      </c>
      <c r="BF373">
        <v>0.53490389999999999</v>
      </c>
      <c r="BG373">
        <v>33.445340000000002</v>
      </c>
      <c r="BH373">
        <v>0</v>
      </c>
      <c r="BI373">
        <v>0</v>
      </c>
      <c r="BJ373">
        <v>0.53263870000000002</v>
      </c>
      <c r="BK373">
        <v>33.334580000000003</v>
      </c>
      <c r="BL373">
        <v>0</v>
      </c>
      <c r="BM373">
        <v>0</v>
      </c>
      <c r="BN373">
        <v>0.53062149999999997</v>
      </c>
      <c r="BO373">
        <v>32.907649999999997</v>
      </c>
      <c r="BP373">
        <v>0</v>
      </c>
      <c r="BQ373">
        <v>0</v>
      </c>
      <c r="BR373">
        <v>0.52837650000000003</v>
      </c>
      <c r="BS373">
        <v>32.225029999999997</v>
      </c>
      <c r="BT373">
        <v>0</v>
      </c>
      <c r="BU373">
        <v>0</v>
      </c>
      <c r="BV373">
        <v>0.52692320000000004</v>
      </c>
      <c r="BW373">
        <v>31.902850000000001</v>
      </c>
      <c r="BX373">
        <v>0</v>
      </c>
      <c r="BY373">
        <v>0</v>
      </c>
      <c r="BZ373">
        <v>0.52535690000000002</v>
      </c>
      <c r="CA373">
        <v>31.509080000000001</v>
      </c>
      <c r="CB373">
        <v>0</v>
      </c>
      <c r="CC373">
        <v>0</v>
      </c>
      <c r="CD373">
        <v>0.52375519999999998</v>
      </c>
      <c r="CE373">
        <v>31.187639999999998</v>
      </c>
      <c r="CF373">
        <v>0</v>
      </c>
      <c r="CG373" s="1">
        <v>6.8396030000000005E-38</v>
      </c>
      <c r="CH373">
        <v>0.52192260000000001</v>
      </c>
      <c r="CI373">
        <v>30.75883</v>
      </c>
      <c r="CJ373" s="1">
        <v>3.9610700000000003E-30</v>
      </c>
      <c r="CK373" s="1">
        <v>9.8928500000000002E-28</v>
      </c>
      <c r="CL373">
        <v>0.51998699999999998</v>
      </c>
      <c r="CM373">
        <v>30.406929999999999</v>
      </c>
      <c r="CN373" s="1">
        <v>3.1174559999999999E-25</v>
      </c>
      <c r="CO373" s="1">
        <v>9.5668750000000001E-23</v>
      </c>
      <c r="CP373">
        <v>0.5181289</v>
      </c>
      <c r="CQ373">
        <v>29.934429999999999</v>
      </c>
      <c r="CR373" s="1">
        <v>1.0533500000000001E-18</v>
      </c>
      <c r="CS373" s="1">
        <v>2.6225869999999998E-16</v>
      </c>
      <c r="CT373">
        <v>0.51667719999999995</v>
      </c>
      <c r="CU373">
        <v>29.419239999999999</v>
      </c>
      <c r="CV373" s="1">
        <v>8.5449090000000004E-15</v>
      </c>
      <c r="CW373" s="1">
        <v>2.1768420000000002E-12</v>
      </c>
      <c r="CX373">
        <v>0.51474889999999995</v>
      </c>
      <c r="CY373">
        <v>28.964839999999999</v>
      </c>
      <c r="CZ373" s="1">
        <v>8.9846769999999995E-12</v>
      </c>
      <c r="DA373" s="1">
        <v>2.3434409999999998E-9</v>
      </c>
      <c r="DB373">
        <v>0.51276549999999999</v>
      </c>
      <c r="DC373">
        <v>29.239809999999999</v>
      </c>
      <c r="DD373" s="1">
        <v>2.6831309999999999E-9</v>
      </c>
      <c r="DE373" s="1">
        <v>7.137621E-7</v>
      </c>
      <c r="DF373">
        <v>0.51140719999999995</v>
      </c>
      <c r="DG373">
        <v>30.81363</v>
      </c>
      <c r="DH373" s="1">
        <v>3.1136509999999997E-7</v>
      </c>
      <c r="DI373" s="1">
        <v>8.4124710000000005E-5</v>
      </c>
      <c r="DJ373">
        <v>0.51035050000000004</v>
      </c>
      <c r="DK373">
        <v>34.217080000000003</v>
      </c>
      <c r="DL373" s="1">
        <v>1.6931009999999998E-5</v>
      </c>
      <c r="DM373" s="1">
        <v>4.6396750000000002E-3</v>
      </c>
      <c r="DN373">
        <v>0.508768</v>
      </c>
      <c r="DO373">
        <v>38.667250000000003</v>
      </c>
      <c r="DP373" s="1">
        <v>4.8421919999999999E-4</v>
      </c>
      <c r="DQ373">
        <v>0.13461809999999999</v>
      </c>
      <c r="DR373">
        <v>0.50762079999999998</v>
      </c>
      <c r="DS373">
        <v>41.057220000000001</v>
      </c>
      <c r="DT373" s="1">
        <v>8.0012380000000008E-3</v>
      </c>
      <c r="DU373">
        <v>2.2519010000000002</v>
      </c>
      <c r="DV373">
        <v>0.50637920000000003</v>
      </c>
      <c r="DW373">
        <v>41.505760000000002</v>
      </c>
      <c r="DX373" s="1">
        <v>8.1672830000000002E-2</v>
      </c>
      <c r="DY373">
        <v>23.258780000000002</v>
      </c>
      <c r="DZ373">
        <v>0.50579110000000005</v>
      </c>
      <c r="EA373">
        <v>41.330300000000001</v>
      </c>
      <c r="EB373">
        <v>0.54532499999999995</v>
      </c>
      <c r="EC373">
        <v>156.67590000000001</v>
      </c>
      <c r="ED373">
        <v>0.5048416</v>
      </c>
      <c r="EE373">
        <v>41.032440000000001</v>
      </c>
      <c r="EF373">
        <v>2.489214</v>
      </c>
      <c r="EG373">
        <v>721.46789999999999</v>
      </c>
      <c r="EH373">
        <v>0.50337279999999995</v>
      </c>
      <c r="EI373">
        <v>40.700989999999997</v>
      </c>
      <c r="EJ373">
        <v>8.0820260000000008</v>
      </c>
      <c r="EK373">
        <v>2363.25</v>
      </c>
      <c r="EL373">
        <v>0.50172019999999995</v>
      </c>
      <c r="EM373">
        <v>40.876800000000003</v>
      </c>
      <c r="EN373">
        <v>19.340229999999998</v>
      </c>
      <c r="EO373">
        <v>5702.3789999999999</v>
      </c>
      <c r="EP373">
        <v>0.49995849999999997</v>
      </c>
      <c r="EQ373">
        <v>42.571429999999999</v>
      </c>
      <c r="ER373">
        <v>35.174880000000002</v>
      </c>
      <c r="ES373">
        <v>10458.57</v>
      </c>
      <c r="ET373">
        <v>0.49796210000000002</v>
      </c>
      <c r="EU373">
        <v>44.519359999999999</v>
      </c>
      <c r="EV373">
        <v>50.03519</v>
      </c>
      <c r="EW373">
        <v>15000.41</v>
      </c>
      <c r="EX373">
        <v>0.49594199999999999</v>
      </c>
      <c r="EY373">
        <v>44.451529999999998</v>
      </c>
      <c r="EZ373">
        <v>57.184750000000001</v>
      </c>
      <c r="FA373">
        <v>17277.419999999998</v>
      </c>
      <c r="FB373">
        <v>0.49392720000000001</v>
      </c>
      <c r="FC373">
        <v>43.607599999999998</v>
      </c>
      <c r="FD373">
        <v>53.644919999999999</v>
      </c>
      <c r="FE373">
        <v>16325.76</v>
      </c>
      <c r="FF373">
        <v>0.491952</v>
      </c>
      <c r="FG373">
        <v>42.753189999999996</v>
      </c>
      <c r="FH373">
        <v>42.222140000000003</v>
      </c>
      <c r="FI373">
        <v>12940.38</v>
      </c>
      <c r="FJ373">
        <v>0.4901875</v>
      </c>
      <c r="FK373">
        <v>42.348869999999998</v>
      </c>
      <c r="FL373">
        <v>28.470749999999999</v>
      </c>
      <c r="FM373">
        <v>8781.2549999999992</v>
      </c>
      <c r="FN373">
        <v>0.48855110000000002</v>
      </c>
      <c r="FO373">
        <v>42.807540000000003</v>
      </c>
      <c r="FP373">
        <v>16.71368</v>
      </c>
      <c r="FQ373">
        <v>5185.2039999999997</v>
      </c>
      <c r="FR373">
        <v>0.48726140000000001</v>
      </c>
      <c r="FS373">
        <v>43.60183</v>
      </c>
      <c r="FT373">
        <v>8.6672069999999994</v>
      </c>
      <c r="FU373">
        <v>2702.9870000000001</v>
      </c>
      <c r="FV373">
        <v>0.48619010000000001</v>
      </c>
      <c r="FW373">
        <v>44.501350000000002</v>
      </c>
      <c r="FX373">
        <v>4.0251000000000001</v>
      </c>
      <c r="FY373">
        <v>1260.759</v>
      </c>
      <c r="FZ373">
        <v>0.48530800000000002</v>
      </c>
      <c r="GA373">
        <v>44.142400000000002</v>
      </c>
      <c r="GB373">
        <v>1.6951020000000001</v>
      </c>
      <c r="GC373">
        <v>532.78880000000004</v>
      </c>
      <c r="GD373">
        <v>0.48470170000000001</v>
      </c>
      <c r="GE373">
        <v>43.11016</v>
      </c>
      <c r="GF373">
        <v>0.66140750000000004</v>
      </c>
      <c r="GG373">
        <v>208.3459</v>
      </c>
      <c r="GH373">
        <v>0.48434749999999999</v>
      </c>
      <c r="GI373">
        <v>41.807870000000001</v>
      </c>
      <c r="GJ373">
        <v>0.24956429999999999</v>
      </c>
      <c r="GK373">
        <v>78.572469999999996</v>
      </c>
      <c r="GL373">
        <v>0.48409730000000001</v>
      </c>
      <c r="GM373">
        <v>40.900239999999997</v>
      </c>
      <c r="GN373">
        <v>0.1011493</v>
      </c>
      <c r="GO373">
        <v>31.658740000000002</v>
      </c>
      <c r="GP373">
        <v>0.48385359999999999</v>
      </c>
      <c r="GQ373">
        <v>40.307879999999997</v>
      </c>
      <c r="GR373" s="1">
        <v>5.2807449999999999E-2</v>
      </c>
      <c r="GS373">
        <v>16.32666</v>
      </c>
      <c r="GT373">
        <v>0.4837303</v>
      </c>
      <c r="GU373">
        <v>41.326149999999998</v>
      </c>
      <c r="GV373" s="1">
        <v>3.8607299999999997E-2</v>
      </c>
      <c r="GW373">
        <v>11.800380000000001</v>
      </c>
      <c r="GX373">
        <v>0.48362139999999998</v>
      </c>
      <c r="GY373">
        <v>42.970410000000001</v>
      </c>
      <c r="GZ373">
        <v>3.4904379999999999E-2</v>
      </c>
      <c r="HA373">
        <v>10.614879999999999</v>
      </c>
      <c r="HB373">
        <v>0.4835988</v>
      </c>
      <c r="HC373">
        <v>45.252139999999997</v>
      </c>
      <c r="HD373" s="1">
        <v>3.3567060000000003E-2</v>
      </c>
      <c r="HE373">
        <v>10.192909999999999</v>
      </c>
      <c r="HF373">
        <v>0.48380430000000002</v>
      </c>
      <c r="HG373">
        <v>46.794119999999999</v>
      </c>
      <c r="HH373" s="1">
        <v>3.2200090000000001E-2</v>
      </c>
      <c r="HI373">
        <v>9.7722979999999993</v>
      </c>
      <c r="HJ373">
        <v>0.48393269999999999</v>
      </c>
      <c r="HK373">
        <v>46.597099999999998</v>
      </c>
      <c r="HL373" s="1">
        <v>3.0218640000000001E-2</v>
      </c>
      <c r="HM373">
        <v>9.1707400000000003</v>
      </c>
      <c r="HN373">
        <v>0.48398910000000001</v>
      </c>
      <c r="HO373">
        <v>45.802549999999997</v>
      </c>
      <c r="HP373" s="1">
        <v>2.759737E-2</v>
      </c>
      <c r="HQ373">
        <v>8.3772230000000008</v>
      </c>
      <c r="HR373">
        <v>0.48401110000000003</v>
      </c>
      <c r="HS373">
        <v>44.791420000000002</v>
      </c>
      <c r="HT373" s="1">
        <v>2.4453450000000002E-2</v>
      </c>
      <c r="HU373">
        <v>7.4263729999999999</v>
      </c>
      <c r="HV373">
        <v>0.48393619999999998</v>
      </c>
      <c r="HW373">
        <v>44.327289999999998</v>
      </c>
      <c r="HX373" s="1">
        <v>2.0995420000000001E-2</v>
      </c>
      <c r="HY373">
        <v>6.3809690000000003</v>
      </c>
      <c r="HZ373">
        <v>0.48387649999999999</v>
      </c>
      <c r="IA373">
        <v>45.458170000000003</v>
      </c>
      <c r="IB373">
        <v>1.750173E-2</v>
      </c>
      <c r="IC373">
        <v>5.3224429999999998</v>
      </c>
      <c r="ID373">
        <v>0.48374200000000001</v>
      </c>
      <c r="IE373">
        <v>48.613900000000001</v>
      </c>
      <c r="IF373" s="1">
        <v>1.4257580000000001E-2</v>
      </c>
      <c r="IG373">
        <v>4.3375539999999999</v>
      </c>
      <c r="IH373">
        <v>0.48357430000000001</v>
      </c>
      <c r="II373">
        <v>52.792740000000002</v>
      </c>
      <c r="IJ373" s="1">
        <v>1.150086E-2</v>
      </c>
      <c r="IK373">
        <v>3.499266</v>
      </c>
      <c r="IL373">
        <v>0.48328989999999999</v>
      </c>
      <c r="IM373">
        <v>55.04842</v>
      </c>
      <c r="IN373" s="1">
        <v>9.3396079999999992E-3</v>
      </c>
      <c r="IO373">
        <v>2.8406470000000001</v>
      </c>
      <c r="IP373">
        <v>0.48292960000000001</v>
      </c>
      <c r="IQ373">
        <v>55.045529999999999</v>
      </c>
      <c r="IR373" s="1">
        <v>7.752704E-3</v>
      </c>
      <c r="IS373">
        <v>2.3566919999999998</v>
      </c>
      <c r="IT373">
        <v>0.48261959999999998</v>
      </c>
      <c r="IU373">
        <v>54.038229999999999</v>
      </c>
      <c r="IV373" s="1">
        <v>6.6458730000000001E-3</v>
      </c>
      <c r="IW373">
        <v>2.018265</v>
      </c>
      <c r="IX373">
        <v>0.48233009999999998</v>
      </c>
      <c r="IY373">
        <v>53.037680000000002</v>
      </c>
      <c r="IZ373" s="1">
        <v>5.8818890000000004E-3</v>
      </c>
      <c r="JA373">
        <v>1.784678</v>
      </c>
      <c r="JB373">
        <v>0.48201939999999999</v>
      </c>
      <c r="JC373">
        <v>52.152389999999997</v>
      </c>
      <c r="JD373" s="1">
        <v>5.3495390000000004E-3</v>
      </c>
      <c r="JE373">
        <v>1.6221989999999999</v>
      </c>
      <c r="JF373">
        <v>0.4819793</v>
      </c>
      <c r="JG373">
        <v>52.384180000000001</v>
      </c>
      <c r="JH373" s="1">
        <v>4.9610410000000002E-3</v>
      </c>
      <c r="JI373">
        <v>1.5032019999999999</v>
      </c>
      <c r="JJ373">
        <v>0.48180889999999998</v>
      </c>
      <c r="JK373">
        <v>52.096499999999999</v>
      </c>
      <c r="JL373" s="1">
        <v>4.6521449999999999E-3</v>
      </c>
      <c r="JM373">
        <v>1.410123</v>
      </c>
      <c r="JN373">
        <v>0.48158069999999997</v>
      </c>
      <c r="JO373">
        <v>50.645789999999998</v>
      </c>
      <c r="JP373" s="1">
        <v>4.3873200000000001E-3</v>
      </c>
      <c r="JQ373">
        <v>1.3332660000000001</v>
      </c>
      <c r="JR373">
        <v>0.48140820000000001</v>
      </c>
      <c r="JS373">
        <v>48.084299999999999</v>
      </c>
      <c r="JT373" s="1">
        <v>4.1562989999999996E-3</v>
      </c>
      <c r="JU373">
        <v>1.2661979999999999</v>
      </c>
      <c r="JV373">
        <v>0.48119430000000002</v>
      </c>
      <c r="JW373">
        <v>45.875410000000002</v>
      </c>
      <c r="JX373" s="1">
        <v>3.9469079999999998E-3</v>
      </c>
      <c r="JY373">
        <v>1.2054499999999999</v>
      </c>
      <c r="JZ373">
        <v>0.48100670000000001</v>
      </c>
      <c r="KA373">
        <v>44.122929999999997</v>
      </c>
      <c r="KB373" s="1">
        <v>3.755549E-3</v>
      </c>
      <c r="KC373">
        <v>1.1496249999999999</v>
      </c>
      <c r="KD373">
        <v>0.48084680000000002</v>
      </c>
      <c r="KE373">
        <v>42.630009999999999</v>
      </c>
      <c r="KF373" s="1">
        <v>3.5782029999999999E-3</v>
      </c>
      <c r="KG373">
        <v>1.097726</v>
      </c>
      <c r="KH373">
        <v>0.48066389999999998</v>
      </c>
      <c r="KI373">
        <v>41.425220000000003</v>
      </c>
      <c r="KJ373" s="1">
        <v>3.4116300000000001E-3</v>
      </c>
      <c r="KK373">
        <v>1.0488189999999999</v>
      </c>
      <c r="KL373">
        <v>0.48047390000000001</v>
      </c>
      <c r="KM373">
        <v>42.159770000000002</v>
      </c>
      <c r="KN373" s="1">
        <v>3.2555010000000001E-3</v>
      </c>
      <c r="KO373">
        <v>1.0028619999999999</v>
      </c>
      <c r="KP373">
        <v>0.4803731</v>
      </c>
      <c r="KQ373">
        <v>45.642589999999998</v>
      </c>
      <c r="KR373" s="1">
        <v>3.1089860000000002E-3</v>
      </c>
      <c r="KS373">
        <v>0.95944099999999999</v>
      </c>
      <c r="KT373">
        <v>0.48033880000000001</v>
      </c>
      <c r="KU373">
        <v>50.948920000000001</v>
      </c>
      <c r="KV373" s="1">
        <v>2.9706939999999999E-3</v>
      </c>
      <c r="KW373">
        <v>0.9181589</v>
      </c>
      <c r="KX373">
        <v>0.4803364</v>
      </c>
      <c r="KY373">
        <v>54.612729999999999</v>
      </c>
      <c r="KZ373" s="1">
        <v>2.8408050000000001E-3</v>
      </c>
      <c r="LA373">
        <v>0.87924150000000001</v>
      </c>
      <c r="LB373">
        <v>0.48032209999999997</v>
      </c>
      <c r="LC373">
        <v>54.772080000000003</v>
      </c>
      <c r="LD373">
        <v>2.717251E-3</v>
      </c>
      <c r="LE373">
        <v>0.84208320000000003</v>
      </c>
      <c r="LF373">
        <v>0.4803193</v>
      </c>
      <c r="LG373">
        <v>53.412909999999997</v>
      </c>
      <c r="LH373" s="1">
        <v>2.6004869999999999E-3</v>
      </c>
      <c r="LI373">
        <v>0.80693879999999996</v>
      </c>
      <c r="LJ373">
        <v>0.48028399999999999</v>
      </c>
      <c r="LK373">
        <v>52.2271</v>
      </c>
      <c r="LL373" s="1">
        <v>2.4897640000000002E-3</v>
      </c>
      <c r="LM373">
        <v>0.77354369999999995</v>
      </c>
      <c r="LN373">
        <v>0.48024309999999998</v>
      </c>
      <c r="LO373">
        <v>51.211390000000002</v>
      </c>
      <c r="LP373" s="1">
        <v>2.385037E-3</v>
      </c>
      <c r="LQ373">
        <v>0.74193019999999998</v>
      </c>
      <c r="LR373">
        <v>0.48021269999999999</v>
      </c>
      <c r="LS373">
        <v>50.707389999999997</v>
      </c>
      <c r="LT373" s="1">
        <v>2.2860390000000001E-3</v>
      </c>
      <c r="LU373">
        <v>0.71191389999999999</v>
      </c>
      <c r="LV373">
        <v>0.48022890000000001</v>
      </c>
      <c r="LW373">
        <v>50.962440000000001</v>
      </c>
      <c r="LX373" s="1">
        <v>2.1924100000000001E-3</v>
      </c>
      <c r="LY373">
        <v>0.68346119999999999</v>
      </c>
      <c r="LZ373">
        <v>0.48016969999999998</v>
      </c>
      <c r="MA373">
        <v>50.833080000000002</v>
      </c>
      <c r="MB373" s="1">
        <v>2.1031880000000002E-3</v>
      </c>
      <c r="MC373">
        <v>0.65639479999999994</v>
      </c>
      <c r="MD373">
        <v>0.4801686</v>
      </c>
      <c r="ME373">
        <v>50.208159999999999</v>
      </c>
      <c r="MF373" s="1">
        <v>2.0184270000000002E-3</v>
      </c>
      <c r="MG373">
        <v>0.6305984</v>
      </c>
      <c r="MH373">
        <v>0.48016999999999999</v>
      </c>
      <c r="MI373">
        <v>48.506729999999997</v>
      </c>
      <c r="MJ373" s="1">
        <v>1.9378080000000001E-3</v>
      </c>
      <c r="MK373">
        <v>0.60606470000000001</v>
      </c>
      <c r="ML373">
        <v>0.48018549999999999</v>
      </c>
      <c r="MM373">
        <v>46.367699999999999</v>
      </c>
      <c r="MN373" s="1">
        <v>1.8604069999999999E-3</v>
      </c>
      <c r="MO373">
        <v>0.58255789999999996</v>
      </c>
      <c r="MP373">
        <v>0.48024139999999998</v>
      </c>
      <c r="MQ373">
        <v>44.614130000000003</v>
      </c>
      <c r="MR373" s="1">
        <v>1.7868230000000001E-3</v>
      </c>
      <c r="MS373">
        <v>0.56012669999999998</v>
      </c>
      <c r="MT373">
        <v>0.4802535</v>
      </c>
      <c r="MU373">
        <v>43.418439999999997</v>
      </c>
      <c r="MV373" s="1">
        <v>1.7165450000000001E-3</v>
      </c>
      <c r="MW373">
        <v>0.53875960000000001</v>
      </c>
      <c r="MX373">
        <v>0.48025699999999999</v>
      </c>
      <c r="MY373">
        <v>43.781269999999999</v>
      </c>
      <c r="MZ373" s="1">
        <v>1.649502E-3</v>
      </c>
      <c r="NA373">
        <v>0.51830920000000003</v>
      </c>
      <c r="NB373">
        <v>0.48021589999999997</v>
      </c>
      <c r="NC373">
        <v>44.697470000000003</v>
      </c>
      <c r="ND373" s="1">
        <v>1.5855660000000001E-3</v>
      </c>
      <c r="NE373">
        <v>0.49882799999999999</v>
      </c>
      <c r="NF373">
        <v>0.48013240000000001</v>
      </c>
      <c r="NG373">
        <v>46.739170000000001</v>
      </c>
      <c r="NH373" s="1">
        <v>1.524346E-3</v>
      </c>
      <c r="NI373">
        <v>0.48021170000000002</v>
      </c>
      <c r="NJ373">
        <v>0.47999419999999998</v>
      </c>
      <c r="NK373">
        <v>49.571040000000004</v>
      </c>
      <c r="NL373" s="1">
        <v>1.4666220000000001E-3</v>
      </c>
      <c r="NM373">
        <v>0.46268310000000001</v>
      </c>
      <c r="NN373">
        <v>0.47982780000000003</v>
      </c>
      <c r="NO373">
        <v>50.420900000000003</v>
      </c>
      <c r="NP373" s="1">
        <v>1.410403E-3</v>
      </c>
      <c r="NQ373">
        <v>0.44557390000000002</v>
      </c>
      <c r="NR373">
        <v>0.47964220000000002</v>
      </c>
      <c r="NS373">
        <v>49.056280000000001</v>
      </c>
      <c r="NT373" s="1">
        <v>1.3563200000000001E-3</v>
      </c>
      <c r="NU373">
        <v>0.42912939999999999</v>
      </c>
      <c r="NV373">
        <v>0.4794351</v>
      </c>
      <c r="NW373">
        <v>47.38982</v>
      </c>
      <c r="NX373" s="1">
        <v>1.3057089999999999E-3</v>
      </c>
      <c r="NY373">
        <v>0.41369230000000001</v>
      </c>
      <c r="NZ373">
        <v>0.47920259999999998</v>
      </c>
      <c r="OA373">
        <v>46.508510000000001</v>
      </c>
      <c r="OB373" s="1">
        <v>1.2580219999999999E-3</v>
      </c>
      <c r="OC373">
        <v>0.39911609999999997</v>
      </c>
      <c r="OD373">
        <v>0.47906929999999998</v>
      </c>
      <c r="OE373">
        <v>47.192</v>
      </c>
      <c r="OF373" s="1">
        <v>1.211366E-3</v>
      </c>
      <c r="OG373">
        <v>0.38470939999999998</v>
      </c>
      <c r="OH373">
        <v>0.47888940000000002</v>
      </c>
      <c r="OI373">
        <v>47.02176</v>
      </c>
      <c r="OJ373" s="1">
        <v>1.1667349999999999E-3</v>
      </c>
      <c r="OK373">
        <v>0.37090279999999998</v>
      </c>
    </row>
    <row r="374" spans="1:401" x14ac:dyDescent="0.35">
      <c r="A374">
        <v>383</v>
      </c>
      <c r="B374" t="s">
        <v>4</v>
      </c>
      <c r="C374" t="s">
        <v>364</v>
      </c>
      <c r="D374" t="s">
        <v>381</v>
      </c>
      <c r="E374">
        <v>532.80870000000004</v>
      </c>
      <c r="F374">
        <v>0.85533150000000002</v>
      </c>
      <c r="G374">
        <v>27.141190000000002</v>
      </c>
      <c r="H374">
        <v>0</v>
      </c>
      <c r="I374">
        <v>0</v>
      </c>
      <c r="J374">
        <v>0.8530316</v>
      </c>
      <c r="K374">
        <v>27.17398</v>
      </c>
      <c r="L374">
        <v>0</v>
      </c>
      <c r="M374">
        <v>0</v>
      </c>
      <c r="N374">
        <v>0.85080149999999999</v>
      </c>
      <c r="O374">
        <v>26.668299999999999</v>
      </c>
      <c r="P374">
        <v>0</v>
      </c>
      <c r="Q374">
        <v>0</v>
      </c>
      <c r="R374">
        <v>0.8488483</v>
      </c>
      <c r="S374">
        <v>26.800820000000002</v>
      </c>
      <c r="T374">
        <v>0</v>
      </c>
      <c r="U374">
        <v>0</v>
      </c>
      <c r="V374">
        <v>0.84744580000000003</v>
      </c>
      <c r="W374">
        <v>27.024480000000001</v>
      </c>
      <c r="X374">
        <v>0</v>
      </c>
      <c r="Y374">
        <v>0</v>
      </c>
      <c r="Z374">
        <v>0.84641449999999996</v>
      </c>
      <c r="AA374">
        <v>26.821020000000001</v>
      </c>
      <c r="AB374">
        <v>0</v>
      </c>
      <c r="AC374">
        <v>0</v>
      </c>
      <c r="AD374">
        <v>0.84552159999999998</v>
      </c>
      <c r="AE374">
        <v>26.404540000000001</v>
      </c>
      <c r="AF374">
        <v>0</v>
      </c>
      <c r="AG374">
        <v>0</v>
      </c>
      <c r="AH374">
        <v>0.84556699999999996</v>
      </c>
      <c r="AI374">
        <v>26.10962</v>
      </c>
      <c r="AJ374">
        <v>0</v>
      </c>
      <c r="AK374">
        <v>0</v>
      </c>
      <c r="AL374">
        <v>0.84627010000000003</v>
      </c>
      <c r="AM374">
        <v>26.039850000000001</v>
      </c>
      <c r="AN374">
        <v>0</v>
      </c>
      <c r="AO374">
        <v>0</v>
      </c>
      <c r="AP374">
        <v>0.84725289999999998</v>
      </c>
      <c r="AQ374">
        <v>26.956230000000001</v>
      </c>
      <c r="AR374">
        <v>0</v>
      </c>
      <c r="AS374">
        <v>0</v>
      </c>
      <c r="AT374">
        <v>0.84799270000000004</v>
      </c>
      <c r="AU374">
        <v>28.688559999999999</v>
      </c>
      <c r="AV374">
        <v>0</v>
      </c>
      <c r="AW374">
        <v>0</v>
      </c>
      <c r="AX374">
        <v>0.8483195</v>
      </c>
      <c r="AY374">
        <v>30.847180000000002</v>
      </c>
      <c r="AZ374">
        <v>0</v>
      </c>
      <c r="BA374">
        <v>0</v>
      </c>
      <c r="BB374">
        <v>0.84838630000000004</v>
      </c>
      <c r="BC374">
        <v>32.64761</v>
      </c>
      <c r="BD374">
        <v>0</v>
      </c>
      <c r="BE374">
        <v>0</v>
      </c>
      <c r="BF374">
        <v>0.84882469999999999</v>
      </c>
      <c r="BG374">
        <v>33.33399</v>
      </c>
      <c r="BH374">
        <v>0</v>
      </c>
      <c r="BI374">
        <v>0</v>
      </c>
      <c r="BJ374">
        <v>0.84974689999999997</v>
      </c>
      <c r="BK374">
        <v>33.225430000000003</v>
      </c>
      <c r="BL374">
        <v>0</v>
      </c>
      <c r="BM374">
        <v>0</v>
      </c>
      <c r="BN374">
        <v>0.85138250000000004</v>
      </c>
      <c r="BO374">
        <v>32.824159999999999</v>
      </c>
      <c r="BP374">
        <v>0</v>
      </c>
      <c r="BQ374">
        <v>0</v>
      </c>
      <c r="BR374">
        <v>0.85289809999999999</v>
      </c>
      <c r="BS374">
        <v>32.183509999999998</v>
      </c>
      <c r="BT374">
        <v>0</v>
      </c>
      <c r="BU374">
        <v>0</v>
      </c>
      <c r="BV374">
        <v>0.85558860000000003</v>
      </c>
      <c r="BW374">
        <v>31.947379999999999</v>
      </c>
      <c r="BX374">
        <v>0</v>
      </c>
      <c r="BY374">
        <v>0</v>
      </c>
      <c r="BZ374">
        <v>0.85809340000000001</v>
      </c>
      <c r="CA374">
        <v>31.542549999999999</v>
      </c>
      <c r="CB374">
        <v>0</v>
      </c>
      <c r="CC374">
        <v>0</v>
      </c>
      <c r="CD374">
        <v>0.8608017</v>
      </c>
      <c r="CE374">
        <v>31.250389999999999</v>
      </c>
      <c r="CF374">
        <v>0</v>
      </c>
      <c r="CG374">
        <v>0</v>
      </c>
      <c r="CH374">
        <v>0.86324060000000002</v>
      </c>
      <c r="CI374">
        <v>30.738289999999999</v>
      </c>
      <c r="CJ374" s="1">
        <v>1.6794859999999998E-30</v>
      </c>
      <c r="CK374" s="1">
        <v>2.5779819999999999E-28</v>
      </c>
      <c r="CL374">
        <v>0.86569739999999995</v>
      </c>
      <c r="CM374">
        <v>30.328720000000001</v>
      </c>
      <c r="CN374" s="1">
        <v>1.270555E-25</v>
      </c>
      <c r="CO374" s="1">
        <v>2.1401550000000001E-23</v>
      </c>
      <c r="CP374">
        <v>0.86847079999999999</v>
      </c>
      <c r="CQ374">
        <v>29.863009999999999</v>
      </c>
      <c r="CR374" s="1">
        <v>5.6363429999999998E-19</v>
      </c>
      <c r="CS374" s="1">
        <v>9.1775139999999997E-17</v>
      </c>
      <c r="CT374">
        <v>0.87185919999999995</v>
      </c>
      <c r="CU374">
        <v>29.35145</v>
      </c>
      <c r="CV374" s="1">
        <v>5.2266050000000001E-15</v>
      </c>
      <c r="CW374" s="1">
        <v>8.9107170000000003E-13</v>
      </c>
      <c r="CX374">
        <v>0.87463950000000001</v>
      </c>
      <c r="CY374">
        <v>28.94548</v>
      </c>
      <c r="CZ374" s="1">
        <v>5.944514E-12</v>
      </c>
      <c r="DA374" s="1">
        <v>1.044328E-9</v>
      </c>
      <c r="DB374">
        <v>0.87760709999999997</v>
      </c>
      <c r="DC374">
        <v>29.25892</v>
      </c>
      <c r="DD374" s="1">
        <v>1.884324E-9</v>
      </c>
      <c r="DE374" s="1">
        <v>3.3826930000000003E-7</v>
      </c>
      <c r="DF374">
        <v>0.88089729999999999</v>
      </c>
      <c r="DG374">
        <v>30.84121</v>
      </c>
      <c r="DH374" s="1">
        <v>2.2955879999999999E-7</v>
      </c>
      <c r="DI374" s="1">
        <v>4.1865020000000001E-5</v>
      </c>
      <c r="DJ374">
        <v>0.88291929999999996</v>
      </c>
      <c r="DK374">
        <v>34.234110000000001</v>
      </c>
      <c r="DL374" s="1">
        <v>1.302123E-5</v>
      </c>
      <c r="DM374" s="1">
        <v>2.4068589999999999E-3</v>
      </c>
      <c r="DN374">
        <v>0.88402239999999999</v>
      </c>
      <c r="DO374">
        <v>38.614719999999998</v>
      </c>
      <c r="DP374" s="1">
        <v>3.8660039999999999E-4</v>
      </c>
      <c r="DQ374" s="1">
        <v>7.238087E-2</v>
      </c>
      <c r="DR374">
        <v>0.88565700000000003</v>
      </c>
      <c r="DS374">
        <v>40.87912</v>
      </c>
      <c r="DT374" s="1">
        <v>6.6071150000000002E-3</v>
      </c>
      <c r="DU374">
        <v>1.2515829999999999</v>
      </c>
      <c r="DV374">
        <v>0.8868608</v>
      </c>
      <c r="DW374">
        <v>41.348179999999999</v>
      </c>
      <c r="DX374" s="1">
        <v>6.9547650000000003E-2</v>
      </c>
      <c r="DY374">
        <v>13.320650000000001</v>
      </c>
      <c r="DZ374">
        <v>0.88985970000000003</v>
      </c>
      <c r="EA374">
        <v>41.201390000000004</v>
      </c>
      <c r="EB374">
        <v>0.47774990000000001</v>
      </c>
      <c r="EC374">
        <v>92.174610000000001</v>
      </c>
      <c r="ED374">
        <v>0.89177790000000001</v>
      </c>
      <c r="EE374">
        <v>40.947600000000001</v>
      </c>
      <c r="EF374">
        <v>2.2383130000000002</v>
      </c>
      <c r="EG374">
        <v>435.0926</v>
      </c>
      <c r="EH374">
        <v>0.89266690000000004</v>
      </c>
      <c r="EI374">
        <v>40.713050000000003</v>
      </c>
      <c r="EJ374">
        <v>7.4434930000000001</v>
      </c>
      <c r="EK374">
        <v>1457.789</v>
      </c>
      <c r="EL374">
        <v>0.89318189999999997</v>
      </c>
      <c r="EM374">
        <v>40.967950000000002</v>
      </c>
      <c r="EN374">
        <v>18.20926</v>
      </c>
      <c r="EO374">
        <v>3590.7919999999999</v>
      </c>
      <c r="EP374">
        <v>0.8935128</v>
      </c>
      <c r="EQ374">
        <v>42.691740000000003</v>
      </c>
      <c r="ER374">
        <v>33.796239999999997</v>
      </c>
      <c r="ES374">
        <v>6710.5029999999997</v>
      </c>
      <c r="ET374">
        <v>0.89357450000000005</v>
      </c>
      <c r="EU374">
        <v>44.578200000000002</v>
      </c>
      <c r="EV374">
        <v>48.978160000000003</v>
      </c>
      <c r="EW374">
        <v>9789.2630000000008</v>
      </c>
      <c r="EX374">
        <v>0.89363340000000002</v>
      </c>
      <c r="EY374">
        <v>44.390729999999998</v>
      </c>
      <c r="EZ374">
        <v>56.940089999999998</v>
      </c>
      <c r="FA374">
        <v>11448.93</v>
      </c>
      <c r="FB374">
        <v>0.89391569999999998</v>
      </c>
      <c r="FC374">
        <v>43.520679999999999</v>
      </c>
      <c r="FD374">
        <v>54.249670000000002</v>
      </c>
      <c r="FE374">
        <v>10965.97</v>
      </c>
      <c r="FF374">
        <v>0.89386330000000003</v>
      </c>
      <c r="FG374">
        <v>42.661540000000002</v>
      </c>
      <c r="FH374">
        <v>43.309780000000003</v>
      </c>
      <c r="FI374">
        <v>8797.8940000000002</v>
      </c>
      <c r="FJ374">
        <v>0.89360280000000003</v>
      </c>
      <c r="FK374">
        <v>42.270269999999996</v>
      </c>
      <c r="FL374">
        <v>29.578620000000001</v>
      </c>
      <c r="FM374">
        <v>6032.7860000000001</v>
      </c>
      <c r="FN374">
        <v>0.89354920000000004</v>
      </c>
      <c r="FO374">
        <v>42.798630000000003</v>
      </c>
      <c r="FP374">
        <v>17.56936</v>
      </c>
      <c r="FQ374">
        <v>3595.79</v>
      </c>
      <c r="FR374">
        <v>0.89420339999999998</v>
      </c>
      <c r="FS374">
        <v>43.629069999999999</v>
      </c>
      <c r="FT374">
        <v>9.2094880000000003</v>
      </c>
      <c r="FU374">
        <v>1891.423</v>
      </c>
      <c r="FV374">
        <v>0.89510639999999997</v>
      </c>
      <c r="FW374">
        <v>44.558239999999998</v>
      </c>
      <c r="FX374">
        <v>4.3191009999999999</v>
      </c>
      <c r="FY374">
        <v>890.18039999999996</v>
      </c>
      <c r="FZ374">
        <v>0.89623520000000001</v>
      </c>
      <c r="GA374">
        <v>44.196559999999998</v>
      </c>
      <c r="GB374">
        <v>1.8342179999999999</v>
      </c>
      <c r="GC374">
        <v>379.04140000000001</v>
      </c>
      <c r="GD374">
        <v>0.89774359999999997</v>
      </c>
      <c r="GE374">
        <v>43.130029999999998</v>
      </c>
      <c r="GF374">
        <v>0.72003830000000002</v>
      </c>
      <c r="GG374">
        <v>148.9983</v>
      </c>
      <c r="GH374">
        <v>0.89965910000000004</v>
      </c>
      <c r="GI374">
        <v>41.77093</v>
      </c>
      <c r="GJ374">
        <v>0.27182420000000002</v>
      </c>
      <c r="GK374">
        <v>56.176049999999996</v>
      </c>
      <c r="GL374">
        <v>0.90159049999999996</v>
      </c>
      <c r="GM374">
        <v>40.849400000000003</v>
      </c>
      <c r="GN374">
        <v>0.1087838</v>
      </c>
      <c r="GO374">
        <v>22.333279999999998</v>
      </c>
      <c r="GP374">
        <v>0.90337869999999998</v>
      </c>
      <c r="GQ374">
        <v>40.268279999999997</v>
      </c>
      <c r="GR374" s="1">
        <v>5.5180550000000002E-2</v>
      </c>
      <c r="GS374">
        <v>11.17337</v>
      </c>
      <c r="GT374">
        <v>0.90523200000000004</v>
      </c>
      <c r="GU374">
        <v>41.347929999999998</v>
      </c>
      <c r="GV374" s="1">
        <v>3.9258290000000001E-2</v>
      </c>
      <c r="GW374">
        <v>7.8410390000000003</v>
      </c>
      <c r="GX374">
        <v>0.90695110000000001</v>
      </c>
      <c r="GY374">
        <v>43.000689999999999</v>
      </c>
      <c r="GZ374" s="1">
        <v>3.5078169999999999E-2</v>
      </c>
      <c r="HA374">
        <v>6.9580719999999996</v>
      </c>
      <c r="HB374">
        <v>0.9086632</v>
      </c>
      <c r="HC374">
        <v>45.302370000000003</v>
      </c>
      <c r="HD374" s="1">
        <v>3.3665590000000002E-2</v>
      </c>
      <c r="HE374">
        <v>6.660552</v>
      </c>
      <c r="HF374">
        <v>0.91071270000000004</v>
      </c>
      <c r="HG374">
        <v>46.823950000000004</v>
      </c>
      <c r="HH374" s="1">
        <v>3.2333710000000002E-2</v>
      </c>
      <c r="HI374">
        <v>6.3882599999999998</v>
      </c>
      <c r="HJ374">
        <v>0.91248079999999998</v>
      </c>
      <c r="HK374">
        <v>46.563110000000002</v>
      </c>
      <c r="HL374" s="1">
        <v>3.0406490000000001E-2</v>
      </c>
      <c r="HM374">
        <v>6.0030830000000002</v>
      </c>
      <c r="HN374">
        <v>0.91405619999999999</v>
      </c>
      <c r="HO374">
        <v>45.775500000000001</v>
      </c>
      <c r="HP374" s="1">
        <v>2.783478E-2</v>
      </c>
      <c r="HQ374">
        <v>5.4930770000000004</v>
      </c>
      <c r="HR374">
        <v>0.91543909999999995</v>
      </c>
      <c r="HS374">
        <v>44.752859999999998</v>
      </c>
      <c r="HT374" s="1">
        <v>2.472773E-2</v>
      </c>
      <c r="HU374">
        <v>4.879397</v>
      </c>
      <c r="HV374">
        <v>0.91658680000000003</v>
      </c>
      <c r="HW374">
        <v>44.302439999999997</v>
      </c>
      <c r="HX374" s="1">
        <v>2.1286650000000001E-2</v>
      </c>
      <c r="HY374">
        <v>4.2012850000000004</v>
      </c>
      <c r="HZ374">
        <v>0.91764049999999997</v>
      </c>
      <c r="IA374">
        <v>45.50967</v>
      </c>
      <c r="IB374">
        <v>1.7785760000000001E-2</v>
      </c>
      <c r="IC374">
        <v>3.5107919999999999</v>
      </c>
      <c r="ID374">
        <v>0.91856190000000004</v>
      </c>
      <c r="IE374">
        <v>48.700240000000001</v>
      </c>
      <c r="IF374" s="1">
        <v>1.451154E-2</v>
      </c>
      <c r="IG374">
        <v>2.8642500000000002</v>
      </c>
      <c r="IH374">
        <v>0.9193325</v>
      </c>
      <c r="II374">
        <v>52.864899999999999</v>
      </c>
      <c r="IJ374" s="1">
        <v>1.1708990000000001E-2</v>
      </c>
      <c r="IK374">
        <v>2.3102779999999998</v>
      </c>
      <c r="IL374">
        <v>0.91987810000000003</v>
      </c>
      <c r="IM374">
        <v>55.063070000000003</v>
      </c>
      <c r="IN374" s="1">
        <v>9.4976920000000003E-3</v>
      </c>
      <c r="IO374">
        <v>1.8723179999999999</v>
      </c>
      <c r="IP374">
        <v>0.92028509999999997</v>
      </c>
      <c r="IQ374">
        <v>55.02149</v>
      </c>
      <c r="IR374" s="1">
        <v>7.8654970000000008E-3</v>
      </c>
      <c r="IS374">
        <v>1.5488090000000001</v>
      </c>
      <c r="IT374">
        <v>0.9208655</v>
      </c>
      <c r="IU374">
        <v>53.99127</v>
      </c>
      <c r="IV374" s="1">
        <v>6.7241009999999997E-3</v>
      </c>
      <c r="IW374">
        <v>1.3218890000000001</v>
      </c>
      <c r="IX374">
        <v>0.92155359999999997</v>
      </c>
      <c r="IY374">
        <v>52.983800000000002</v>
      </c>
      <c r="IZ374" s="1">
        <v>5.9356210000000003E-3</v>
      </c>
      <c r="JA374">
        <v>1.1649529999999999</v>
      </c>
      <c r="JB374">
        <v>0.92231419999999997</v>
      </c>
      <c r="JC374">
        <v>52.123339999999999</v>
      </c>
      <c r="JD374" s="1">
        <v>5.3876899999999997E-3</v>
      </c>
      <c r="JE374">
        <v>1.05596</v>
      </c>
      <c r="JF374">
        <v>0.92300470000000001</v>
      </c>
      <c r="JG374">
        <v>52.438899999999997</v>
      </c>
      <c r="JH374" s="1">
        <v>4.989617E-3</v>
      </c>
      <c r="JI374">
        <v>0.97670250000000003</v>
      </c>
      <c r="JJ374">
        <v>0.92339800000000005</v>
      </c>
      <c r="JK374">
        <v>52.172739999999997</v>
      </c>
      <c r="JL374" s="1">
        <v>4.6751049999999997E-3</v>
      </c>
      <c r="JM374">
        <v>0.9149777</v>
      </c>
      <c r="JN374">
        <v>0.92374480000000003</v>
      </c>
      <c r="JO374">
        <v>50.77319</v>
      </c>
      <c r="JP374" s="1">
        <v>4.4067580000000002E-3</v>
      </c>
      <c r="JQ374">
        <v>0.86418490000000003</v>
      </c>
      <c r="JR374">
        <v>0.92416940000000003</v>
      </c>
      <c r="JS374">
        <v>48.238639999999997</v>
      </c>
      <c r="JT374" s="1">
        <v>4.1734789999999999E-3</v>
      </c>
      <c r="JU374">
        <v>0.82003499999999996</v>
      </c>
      <c r="JV374">
        <v>0.92447869999999999</v>
      </c>
      <c r="JW374">
        <v>45.978859999999997</v>
      </c>
      <c r="JX374" s="1">
        <v>3.9626339999999996E-3</v>
      </c>
      <c r="JY374">
        <v>0.7801825</v>
      </c>
      <c r="JZ374">
        <v>0.92487960000000002</v>
      </c>
      <c r="KA374">
        <v>44.179819999999999</v>
      </c>
      <c r="KB374" s="1">
        <v>3.7699309999999998E-3</v>
      </c>
      <c r="KC374">
        <v>0.74354819999999999</v>
      </c>
      <c r="KD374">
        <v>0.9253055</v>
      </c>
      <c r="KE374">
        <v>42.666629999999998</v>
      </c>
      <c r="KF374" s="1">
        <v>3.5917319999999998E-3</v>
      </c>
      <c r="KG374">
        <v>0.70958690000000002</v>
      </c>
      <c r="KH374">
        <v>0.92570629999999998</v>
      </c>
      <c r="KI374">
        <v>41.435870000000001</v>
      </c>
      <c r="KJ374" s="1">
        <v>3.4241990000000002E-3</v>
      </c>
      <c r="KK374">
        <v>0.67756119999999997</v>
      </c>
      <c r="KL374">
        <v>0.92608020000000002</v>
      </c>
      <c r="KM374">
        <v>42.207819999999998</v>
      </c>
      <c r="KN374" s="1">
        <v>3.2674309999999999E-3</v>
      </c>
      <c r="KO374">
        <v>0.64751499999999995</v>
      </c>
      <c r="KP374">
        <v>0.92675019999999997</v>
      </c>
      <c r="KQ374">
        <v>45.713999999999999</v>
      </c>
      <c r="KR374" s="1">
        <v>3.120439E-3</v>
      </c>
      <c r="KS374">
        <v>0.61923280000000003</v>
      </c>
      <c r="KT374">
        <v>0.92752559999999995</v>
      </c>
      <c r="KU374">
        <v>50.984029999999997</v>
      </c>
      <c r="KV374" s="1">
        <v>2.9814849999999999E-3</v>
      </c>
      <c r="KW374">
        <v>0.59248999999999996</v>
      </c>
      <c r="KX374">
        <v>0.92838909999999997</v>
      </c>
      <c r="KY374">
        <v>54.580280000000002</v>
      </c>
      <c r="KZ374" s="1">
        <v>2.8510079999999999E-3</v>
      </c>
      <c r="LA374">
        <v>0.56727490000000003</v>
      </c>
      <c r="LB374">
        <v>0.9292146</v>
      </c>
      <c r="LC374">
        <v>54.703560000000003</v>
      </c>
      <c r="LD374" s="1">
        <v>2.7269619999999999E-3</v>
      </c>
      <c r="LE374">
        <v>0.54321129999999995</v>
      </c>
      <c r="LF374">
        <v>0.9300657</v>
      </c>
      <c r="LG374">
        <v>53.375300000000003</v>
      </c>
      <c r="LH374" s="1">
        <v>2.609671E-3</v>
      </c>
      <c r="LI374">
        <v>0.52045010000000003</v>
      </c>
      <c r="LJ374">
        <v>0.93084789999999995</v>
      </c>
      <c r="LK374">
        <v>52.193689999999997</v>
      </c>
      <c r="LL374" s="1">
        <v>2.4984719999999998E-3</v>
      </c>
      <c r="LM374">
        <v>0.49882840000000001</v>
      </c>
      <c r="LN374">
        <v>0.93162940000000005</v>
      </c>
      <c r="LO374">
        <v>51.181179999999998</v>
      </c>
      <c r="LP374" s="1">
        <v>2.3933270000000002E-3</v>
      </c>
      <c r="LQ374">
        <v>0.47836509999999999</v>
      </c>
      <c r="LR374">
        <v>0.93240590000000001</v>
      </c>
      <c r="LS374">
        <v>50.744129999999998</v>
      </c>
      <c r="LT374" s="1">
        <v>2.2937959999999999E-3</v>
      </c>
      <c r="LU374">
        <v>0.45891769999999998</v>
      </c>
      <c r="LV374">
        <v>0.93326600000000004</v>
      </c>
      <c r="LW374">
        <v>51.036459999999998</v>
      </c>
      <c r="LX374" s="1">
        <v>2.1998289999999999E-3</v>
      </c>
      <c r="LY374">
        <v>0.44051960000000001</v>
      </c>
      <c r="LZ374">
        <v>0.93399430000000006</v>
      </c>
      <c r="MA374">
        <v>50.913429999999998</v>
      </c>
      <c r="MB374" s="1">
        <v>2.1102220000000001E-3</v>
      </c>
      <c r="MC374">
        <v>0.42299940000000003</v>
      </c>
      <c r="MD374">
        <v>0.93479849999999998</v>
      </c>
      <c r="ME374">
        <v>50.328299999999999</v>
      </c>
      <c r="MF374" s="1">
        <v>2.025135E-3</v>
      </c>
      <c r="MG374">
        <v>0.40632259999999998</v>
      </c>
      <c r="MH374">
        <v>0.93553339999999996</v>
      </c>
      <c r="MI374">
        <v>48.600110000000001</v>
      </c>
      <c r="MJ374" s="1">
        <v>1.9441370000000001E-3</v>
      </c>
      <c r="MK374">
        <v>0.39044719999999999</v>
      </c>
      <c r="ML374">
        <v>0.93637789999999999</v>
      </c>
      <c r="MM374">
        <v>46.410829999999997</v>
      </c>
      <c r="MN374" s="1">
        <v>1.866508E-3</v>
      </c>
      <c r="MO374">
        <v>0.37525950000000002</v>
      </c>
      <c r="MP374">
        <v>0.93728880000000003</v>
      </c>
      <c r="MQ374">
        <v>44.658320000000003</v>
      </c>
      <c r="MR374" s="1">
        <v>1.792617E-3</v>
      </c>
      <c r="MS374">
        <v>0.36074410000000001</v>
      </c>
      <c r="MT374">
        <v>0.93806469999999997</v>
      </c>
      <c r="MU374">
        <v>43.434040000000003</v>
      </c>
      <c r="MV374" s="1">
        <v>1.7220549999999999E-3</v>
      </c>
      <c r="MW374">
        <v>0.34692980000000001</v>
      </c>
      <c r="MX374">
        <v>0.93876789999999999</v>
      </c>
      <c r="MY374">
        <v>43.818219999999997</v>
      </c>
      <c r="MZ374" s="1">
        <v>1.654764E-3</v>
      </c>
      <c r="NA374">
        <v>0.33372619999999997</v>
      </c>
      <c r="NB374">
        <v>0.93942360000000003</v>
      </c>
      <c r="NC374">
        <v>44.73733</v>
      </c>
      <c r="ND374" s="1">
        <v>1.5905699999999999E-3</v>
      </c>
      <c r="NE374">
        <v>0.32113409999999998</v>
      </c>
      <c r="NF374">
        <v>0.93997699999999995</v>
      </c>
      <c r="NG374">
        <v>46.792560000000002</v>
      </c>
      <c r="NH374" s="1">
        <v>1.529126E-3</v>
      </c>
      <c r="NI374">
        <v>0.30910939999999998</v>
      </c>
      <c r="NJ374">
        <v>0.94042289999999995</v>
      </c>
      <c r="NK374">
        <v>49.595129999999997</v>
      </c>
      <c r="NL374" s="1">
        <v>1.4711640000000001E-3</v>
      </c>
      <c r="NM374">
        <v>0.29778139999999997</v>
      </c>
      <c r="NN374">
        <v>0.94085030000000003</v>
      </c>
      <c r="NO374">
        <v>50.398319999999998</v>
      </c>
      <c r="NP374" s="1">
        <v>1.4147949999999999E-3</v>
      </c>
      <c r="NQ374">
        <v>0.28675070000000003</v>
      </c>
      <c r="NR374">
        <v>0.94117530000000005</v>
      </c>
      <c r="NS374">
        <v>49.028509999999997</v>
      </c>
      <c r="NT374" s="1">
        <v>1.3605710000000001E-3</v>
      </c>
      <c r="NU374">
        <v>0.27615260000000003</v>
      </c>
      <c r="NV374">
        <v>0.94151470000000004</v>
      </c>
      <c r="NW374">
        <v>47.385249999999999</v>
      </c>
      <c r="NX374" s="1">
        <v>1.309623E-3</v>
      </c>
      <c r="NY374">
        <v>0.26615759999999999</v>
      </c>
      <c r="NZ374">
        <v>0.94183950000000005</v>
      </c>
      <c r="OA374">
        <v>46.475290000000001</v>
      </c>
      <c r="OB374" s="1">
        <v>1.261842E-3</v>
      </c>
      <c r="OC374">
        <v>0.25675490000000001</v>
      </c>
      <c r="OD374">
        <v>0.94235069999999999</v>
      </c>
      <c r="OE374">
        <v>47.191989999999997</v>
      </c>
      <c r="OF374">
        <v>1.215084E-3</v>
      </c>
      <c r="OG374">
        <v>0.24747469999999999</v>
      </c>
      <c r="OH374">
        <v>0.94282359999999998</v>
      </c>
      <c r="OI374">
        <v>47.041679999999999</v>
      </c>
      <c r="OJ374" s="1">
        <v>1.1702150000000001E-3</v>
      </c>
      <c r="OK374">
        <v>0.23855100000000001</v>
      </c>
    </row>
    <row r="375" spans="1:401" x14ac:dyDescent="0.35">
      <c r="A375">
        <v>384</v>
      </c>
      <c r="B375" t="s">
        <v>4</v>
      </c>
      <c r="C375" t="s">
        <v>364</v>
      </c>
      <c r="D375" t="s">
        <v>382</v>
      </c>
      <c r="E375">
        <v>511.53980000000001</v>
      </c>
      <c r="F375">
        <v>0.60912270000000002</v>
      </c>
      <c r="G375">
        <v>27.123760000000001</v>
      </c>
      <c r="H375">
        <v>0</v>
      </c>
      <c r="I375">
        <v>0</v>
      </c>
      <c r="J375">
        <v>0.60806329999999997</v>
      </c>
      <c r="K375">
        <v>27.17465</v>
      </c>
      <c r="L375">
        <v>0</v>
      </c>
      <c r="M375">
        <v>0</v>
      </c>
      <c r="N375">
        <v>0.6069949</v>
      </c>
      <c r="O375">
        <v>26.67437</v>
      </c>
      <c r="P375">
        <v>0</v>
      </c>
      <c r="Q375">
        <v>0</v>
      </c>
      <c r="R375">
        <v>0.60621510000000001</v>
      </c>
      <c r="S375">
        <v>26.824010000000001</v>
      </c>
      <c r="T375">
        <v>0</v>
      </c>
      <c r="U375">
        <v>0</v>
      </c>
      <c r="V375">
        <v>0.60586830000000003</v>
      </c>
      <c r="W375">
        <v>27.02336</v>
      </c>
      <c r="X375">
        <v>0</v>
      </c>
      <c r="Y375">
        <v>0</v>
      </c>
      <c r="Z375">
        <v>0.60586669999999998</v>
      </c>
      <c r="AA375">
        <v>26.794049999999999</v>
      </c>
      <c r="AB375">
        <v>0</v>
      </c>
      <c r="AC375">
        <v>0</v>
      </c>
      <c r="AD375">
        <v>0.60599479999999994</v>
      </c>
      <c r="AE375">
        <v>26.363579999999999</v>
      </c>
      <c r="AF375">
        <v>0</v>
      </c>
      <c r="AG375">
        <v>0</v>
      </c>
      <c r="AH375">
        <v>0.60672839999999995</v>
      </c>
      <c r="AI375">
        <v>26.065719999999999</v>
      </c>
      <c r="AJ375">
        <v>0</v>
      </c>
      <c r="AK375">
        <v>0</v>
      </c>
      <c r="AL375">
        <v>0.60777780000000003</v>
      </c>
      <c r="AM375">
        <v>26.015180000000001</v>
      </c>
      <c r="AN375">
        <v>0</v>
      </c>
      <c r="AO375">
        <v>0</v>
      </c>
      <c r="AP375">
        <v>0.60839209999999999</v>
      </c>
      <c r="AQ375">
        <v>26.952590000000001</v>
      </c>
      <c r="AR375">
        <v>0</v>
      </c>
      <c r="AS375">
        <v>0</v>
      </c>
      <c r="AT375">
        <v>0.60884769999999999</v>
      </c>
      <c r="AU375">
        <v>28.6846</v>
      </c>
      <c r="AV375">
        <v>0</v>
      </c>
      <c r="AW375">
        <v>0</v>
      </c>
      <c r="AX375">
        <v>0.60903580000000002</v>
      </c>
      <c r="AY375">
        <v>30.843720000000001</v>
      </c>
      <c r="AZ375">
        <v>0</v>
      </c>
      <c r="BA375">
        <v>0</v>
      </c>
      <c r="BB375">
        <v>0.60904769999999997</v>
      </c>
      <c r="BC375">
        <v>32.61983</v>
      </c>
      <c r="BD375">
        <v>0</v>
      </c>
      <c r="BE375">
        <v>0</v>
      </c>
      <c r="BF375">
        <v>0.60930550000000006</v>
      </c>
      <c r="BG375">
        <v>33.27422</v>
      </c>
      <c r="BH375">
        <v>0</v>
      </c>
      <c r="BI375">
        <v>0</v>
      </c>
      <c r="BJ375">
        <v>0.60993520000000001</v>
      </c>
      <c r="BK375">
        <v>33.166719999999998</v>
      </c>
      <c r="BL375">
        <v>0</v>
      </c>
      <c r="BM375">
        <v>0</v>
      </c>
      <c r="BN375">
        <v>0.61113799999999996</v>
      </c>
      <c r="BO375">
        <v>32.78051</v>
      </c>
      <c r="BP375">
        <v>0</v>
      </c>
      <c r="BQ375">
        <v>0</v>
      </c>
      <c r="BR375">
        <v>0.61238809999999999</v>
      </c>
      <c r="BS375">
        <v>32.164859999999997</v>
      </c>
      <c r="BT375">
        <v>0</v>
      </c>
      <c r="BU375">
        <v>0</v>
      </c>
      <c r="BV375">
        <v>0.61440930000000005</v>
      </c>
      <c r="BW375">
        <v>31.970189999999999</v>
      </c>
      <c r="BX375">
        <v>0</v>
      </c>
      <c r="BY375">
        <v>0</v>
      </c>
      <c r="BZ375">
        <v>0.6164423</v>
      </c>
      <c r="CA375">
        <v>31.57273</v>
      </c>
      <c r="CB375">
        <v>0</v>
      </c>
      <c r="CC375">
        <v>0</v>
      </c>
      <c r="CD375">
        <v>0.61779139999999999</v>
      </c>
      <c r="CE375">
        <v>31.272130000000001</v>
      </c>
      <c r="CF375">
        <v>0</v>
      </c>
      <c r="CG375">
        <v>0</v>
      </c>
      <c r="CH375">
        <v>0.61876229999999999</v>
      </c>
      <c r="CI375">
        <v>30.737570000000002</v>
      </c>
      <c r="CJ375" s="1">
        <v>7.492624E-31</v>
      </c>
      <c r="CK375" s="1">
        <v>1.179715E-28</v>
      </c>
      <c r="CL375">
        <v>0.61970999999999998</v>
      </c>
      <c r="CM375">
        <v>30.290929999999999</v>
      </c>
      <c r="CN375" s="1">
        <v>5.7104009999999995E-26</v>
      </c>
      <c r="CO375" s="1">
        <v>9.7476889999999993E-24</v>
      </c>
      <c r="CP375">
        <v>0.62080219999999997</v>
      </c>
      <c r="CQ375">
        <v>29.829499999999999</v>
      </c>
      <c r="CR375" s="1">
        <v>3.2447339999999999E-19</v>
      </c>
      <c r="CS375" s="1">
        <v>5.3025669999999999E-17</v>
      </c>
      <c r="CT375">
        <v>0.62227940000000004</v>
      </c>
      <c r="CU375">
        <v>29.319240000000001</v>
      </c>
      <c r="CV375" s="1">
        <v>3.4254450000000002E-15</v>
      </c>
      <c r="CW375" s="1">
        <v>5.7728400000000003E-13</v>
      </c>
      <c r="CX375">
        <v>0.62339990000000001</v>
      </c>
      <c r="CY375">
        <v>28.933530000000001</v>
      </c>
      <c r="CZ375" s="1">
        <v>4.1866329999999996E-12</v>
      </c>
      <c r="DA375" s="1">
        <v>7.2069680000000002E-10</v>
      </c>
      <c r="DB375">
        <v>0.6246467</v>
      </c>
      <c r="DC375">
        <v>29.26314</v>
      </c>
      <c r="DD375" s="1">
        <v>1.399517E-9</v>
      </c>
      <c r="DE375" s="1">
        <v>2.4466400000000003E-7</v>
      </c>
      <c r="DF375">
        <v>0.62651400000000002</v>
      </c>
      <c r="DG375">
        <v>30.840879999999999</v>
      </c>
      <c r="DH375" s="1">
        <v>1.7796170000000001E-7</v>
      </c>
      <c r="DI375" s="1">
        <v>3.1460249999999997E-5</v>
      </c>
      <c r="DJ375">
        <v>0.62905310000000003</v>
      </c>
      <c r="DK375">
        <v>34.226149999999997</v>
      </c>
      <c r="DL375" s="1">
        <v>1.047305E-5</v>
      </c>
      <c r="DM375" s="1">
        <v>1.8681679999999999E-3</v>
      </c>
      <c r="DN375">
        <v>0.63110129999999998</v>
      </c>
      <c r="DO375">
        <v>38.566499999999998</v>
      </c>
      <c r="DP375" s="1">
        <v>3.2112619999999999E-4</v>
      </c>
      <c r="DQ375">
        <v>5.7812700000000002E-2</v>
      </c>
      <c r="DR375">
        <v>0.63160349999999998</v>
      </c>
      <c r="DS375">
        <v>40.779029999999999</v>
      </c>
      <c r="DT375" s="1">
        <v>5.6448039999999998E-3</v>
      </c>
      <c r="DU375">
        <v>1.025714</v>
      </c>
      <c r="DV375">
        <v>0.63198169999999998</v>
      </c>
      <c r="DW375">
        <v>41.257019999999997</v>
      </c>
      <c r="DX375" s="1">
        <v>6.0962330000000002E-2</v>
      </c>
      <c r="DY375">
        <v>11.1737</v>
      </c>
      <c r="DZ375">
        <v>0.63383719999999999</v>
      </c>
      <c r="EA375">
        <v>41.130839999999999</v>
      </c>
      <c r="EB375">
        <v>0.42877860000000001</v>
      </c>
      <c r="EC375">
        <v>79.000140000000002</v>
      </c>
      <c r="ED375">
        <v>0.63471909999999998</v>
      </c>
      <c r="EE375">
        <v>40.898589999999999</v>
      </c>
      <c r="EF375">
        <v>2.0523440000000002</v>
      </c>
      <c r="EG375">
        <v>380.42039999999997</v>
      </c>
      <c r="EH375">
        <v>0.63488599999999995</v>
      </c>
      <c r="EI375">
        <v>40.71452</v>
      </c>
      <c r="EJ375">
        <v>6.9600790000000003</v>
      </c>
      <c r="EK375">
        <v>1298.297</v>
      </c>
      <c r="EL375">
        <v>0.63483940000000005</v>
      </c>
      <c r="EM375">
        <v>41.002809999999997</v>
      </c>
      <c r="EN375">
        <v>17.33549</v>
      </c>
      <c r="EO375">
        <v>3253.01</v>
      </c>
      <c r="EP375">
        <v>0.63464449999999994</v>
      </c>
      <c r="EQ375">
        <v>42.737850000000002</v>
      </c>
      <c r="ER375">
        <v>32.707729999999998</v>
      </c>
      <c r="ES375">
        <v>6176.6170000000002</v>
      </c>
      <c r="ET375">
        <v>0.63426570000000004</v>
      </c>
      <c r="EU375">
        <v>44.59937</v>
      </c>
      <c r="EV375">
        <v>48.121319999999997</v>
      </c>
      <c r="EW375">
        <v>9145.4850000000006</v>
      </c>
      <c r="EX375">
        <v>0.63391280000000005</v>
      </c>
      <c r="EY375">
        <v>44.369450000000001</v>
      </c>
      <c r="EZ375">
        <v>56.71978</v>
      </c>
      <c r="FA375">
        <v>10845.21</v>
      </c>
      <c r="FB375">
        <v>0.63369549999999997</v>
      </c>
      <c r="FC375">
        <v>43.478279999999998</v>
      </c>
      <c r="FD375">
        <v>54.724299999999999</v>
      </c>
      <c r="FE375">
        <v>10524.29</v>
      </c>
      <c r="FF375">
        <v>0.6336562</v>
      </c>
      <c r="FG375">
        <v>42.615540000000003</v>
      </c>
      <c r="FH375">
        <v>44.191400000000002</v>
      </c>
      <c r="FI375">
        <v>8545.5550000000003</v>
      </c>
      <c r="FJ375">
        <v>0.63407829999999998</v>
      </c>
      <c r="FK375">
        <v>42.221980000000002</v>
      </c>
      <c r="FL375">
        <v>30.490770000000001</v>
      </c>
      <c r="FM375">
        <v>5924.4889999999996</v>
      </c>
      <c r="FN375">
        <v>0.63468740000000001</v>
      </c>
      <c r="FO375">
        <v>42.78566</v>
      </c>
      <c r="FP375">
        <v>18.281780000000001</v>
      </c>
      <c r="FQ375">
        <v>3567.88</v>
      </c>
      <c r="FR375">
        <v>0.63488480000000003</v>
      </c>
      <c r="FS375">
        <v>43.62903</v>
      </c>
      <c r="FT375">
        <v>9.6621430000000004</v>
      </c>
      <c r="FU375">
        <v>1895.14</v>
      </c>
      <c r="FV375">
        <v>0.6346096</v>
      </c>
      <c r="FW375">
        <v>44.585230000000003</v>
      </c>
      <c r="FX375">
        <v>4.5675049999999997</v>
      </c>
      <c r="FY375">
        <v>900.08439999999996</v>
      </c>
      <c r="FZ375">
        <v>0.63451829999999998</v>
      </c>
      <c r="GA375">
        <v>44.235500000000002</v>
      </c>
      <c r="GB375">
        <v>1.952914</v>
      </c>
      <c r="GC375">
        <v>386.35969999999998</v>
      </c>
      <c r="GD375">
        <v>0.63482680000000002</v>
      </c>
      <c r="GE375">
        <v>43.159680000000002</v>
      </c>
      <c r="GF375">
        <v>0.77049880000000004</v>
      </c>
      <c r="GG375">
        <v>152.85419999999999</v>
      </c>
      <c r="GH375">
        <v>0.63541360000000002</v>
      </c>
      <c r="GI375">
        <v>41.76023</v>
      </c>
      <c r="GJ375">
        <v>0.29113879999999998</v>
      </c>
      <c r="GK375">
        <v>57.799930000000003</v>
      </c>
      <c r="GL375">
        <v>0.63604240000000001</v>
      </c>
      <c r="GM375">
        <v>40.827489999999997</v>
      </c>
      <c r="GN375">
        <v>0.115467</v>
      </c>
      <c r="GO375">
        <v>22.85089</v>
      </c>
      <c r="GP375">
        <v>0.63666639999999997</v>
      </c>
      <c r="GQ375">
        <v>40.242730000000002</v>
      </c>
      <c r="GR375" s="1">
        <v>5.7277920000000003E-2</v>
      </c>
      <c r="GS375">
        <v>11.23447</v>
      </c>
      <c r="GT375">
        <v>0.63736369999999998</v>
      </c>
      <c r="GU375">
        <v>41.343339999999998</v>
      </c>
      <c r="GV375" s="1">
        <v>3.9844299999999999E-2</v>
      </c>
      <c r="GW375">
        <v>7.74078</v>
      </c>
      <c r="GX375">
        <v>0.63802409999999998</v>
      </c>
      <c r="GY375">
        <v>43.002450000000003</v>
      </c>
      <c r="GZ375" s="1">
        <v>3.5235580000000002E-2</v>
      </c>
      <c r="HA375">
        <v>6.8141679999999996</v>
      </c>
      <c r="HB375">
        <v>0.63872709999999999</v>
      </c>
      <c r="HC375">
        <v>45.300339999999998</v>
      </c>
      <c r="HD375" s="1">
        <v>3.3749210000000002E-2</v>
      </c>
      <c r="HE375">
        <v>6.5184030000000002</v>
      </c>
      <c r="HF375">
        <v>0.63971180000000005</v>
      </c>
      <c r="HG375">
        <v>46.834350000000001</v>
      </c>
      <c r="HH375" s="1">
        <v>3.2442190000000003E-2</v>
      </c>
      <c r="HI375">
        <v>6.2633429999999999</v>
      </c>
      <c r="HJ375">
        <v>0.64058910000000002</v>
      </c>
      <c r="HK375">
        <v>46.551589999999997</v>
      </c>
      <c r="HL375" s="1">
        <v>3.055832E-2</v>
      </c>
      <c r="HM375">
        <v>5.8997120000000001</v>
      </c>
      <c r="HN375">
        <v>0.64133260000000003</v>
      </c>
      <c r="HO375">
        <v>45.766249999999999</v>
      </c>
      <c r="HP375" s="1">
        <v>2.8026479999999999E-2</v>
      </c>
      <c r="HQ375">
        <v>5.4123809999999999</v>
      </c>
      <c r="HR375">
        <v>0.64197570000000004</v>
      </c>
      <c r="HS375">
        <v>44.740180000000002</v>
      </c>
      <c r="HT375" s="1">
        <v>2.4949889999999999E-2</v>
      </c>
      <c r="HU375">
        <v>4.8206280000000001</v>
      </c>
      <c r="HV375">
        <v>0.64245620000000003</v>
      </c>
      <c r="HW375">
        <v>44.282829999999997</v>
      </c>
      <c r="HX375" s="1">
        <v>2.1523239999999999E-2</v>
      </c>
      <c r="HY375">
        <v>4.1617940000000004</v>
      </c>
      <c r="HZ375">
        <v>0.64291640000000005</v>
      </c>
      <c r="IA375">
        <v>45.514690000000002</v>
      </c>
      <c r="IB375" s="1">
        <v>1.801751E-2</v>
      </c>
      <c r="IC375">
        <v>3.4862829999999998</v>
      </c>
      <c r="ID375">
        <v>0.64326300000000003</v>
      </c>
      <c r="IE375">
        <v>48.700240000000001</v>
      </c>
      <c r="IF375" s="1">
        <v>1.4719930000000001E-2</v>
      </c>
      <c r="IG375">
        <v>2.8497129999999999</v>
      </c>
      <c r="IH375">
        <v>0.6435187</v>
      </c>
      <c r="II375">
        <v>52.862580000000001</v>
      </c>
      <c r="IJ375" s="1">
        <v>1.188064E-2</v>
      </c>
      <c r="IK375">
        <v>2.3008820000000001</v>
      </c>
      <c r="IL375">
        <v>0.64363630000000005</v>
      </c>
      <c r="IM375">
        <v>55.059759999999997</v>
      </c>
      <c r="IN375" s="1">
        <v>9.6288650000000003E-3</v>
      </c>
      <c r="IO375">
        <v>1.8646959999999999</v>
      </c>
      <c r="IP375">
        <v>0.64365879999999998</v>
      </c>
      <c r="IQ375">
        <v>55.013739999999999</v>
      </c>
      <c r="IR375" s="1">
        <v>7.9596100000000006E-3</v>
      </c>
      <c r="IS375">
        <v>1.541121</v>
      </c>
      <c r="IT375">
        <v>0.64377510000000004</v>
      </c>
      <c r="IU375">
        <v>53.969799999999999</v>
      </c>
      <c r="IV375" s="1">
        <v>6.789509E-3</v>
      </c>
      <c r="IW375">
        <v>1.3136950000000001</v>
      </c>
      <c r="IX375">
        <v>0.64402440000000005</v>
      </c>
      <c r="IY375">
        <v>52.962319999999998</v>
      </c>
      <c r="IZ375" s="1">
        <v>5.9807300000000001E-3</v>
      </c>
      <c r="JA375">
        <v>1.1564000000000001</v>
      </c>
      <c r="JB375">
        <v>0.64425969999999999</v>
      </c>
      <c r="JC375">
        <v>52.109780000000001</v>
      </c>
      <c r="JD375" s="1">
        <v>5.4196959999999999E-3</v>
      </c>
      <c r="JE375">
        <v>1.047472</v>
      </c>
      <c r="JF375">
        <v>0.64454310000000004</v>
      </c>
      <c r="JG375">
        <v>52.458779999999997</v>
      </c>
      <c r="JH375" s="1">
        <v>5.0133240000000004E-3</v>
      </c>
      <c r="JI375">
        <v>0.96855290000000005</v>
      </c>
      <c r="JJ375">
        <v>0.6447927</v>
      </c>
      <c r="JK375">
        <v>52.234749999999998</v>
      </c>
      <c r="JL375" s="1">
        <v>4.6940910000000001E-3</v>
      </c>
      <c r="JM375">
        <v>0.90739890000000001</v>
      </c>
      <c r="JN375">
        <v>0.6450167</v>
      </c>
      <c r="JO375">
        <v>50.861240000000002</v>
      </c>
      <c r="JP375" s="1">
        <v>4.4228160000000004E-3</v>
      </c>
      <c r="JQ375">
        <v>0.85727319999999996</v>
      </c>
      <c r="JR375">
        <v>0.64528640000000004</v>
      </c>
      <c r="JS375">
        <v>48.34122</v>
      </c>
      <c r="JT375" s="1">
        <v>4.1876190000000001E-3</v>
      </c>
      <c r="JU375">
        <v>0.81384599999999996</v>
      </c>
      <c r="JV375">
        <v>0.64548349999999999</v>
      </c>
      <c r="JW375">
        <v>46.060899999999997</v>
      </c>
      <c r="JX375" s="1">
        <v>3.9755729999999996E-3</v>
      </c>
      <c r="JY375">
        <v>0.7747155</v>
      </c>
      <c r="JZ375">
        <v>0.64574310000000001</v>
      </c>
      <c r="KA375">
        <v>44.227049999999998</v>
      </c>
      <c r="KB375" s="1">
        <v>3.78182E-3</v>
      </c>
      <c r="KC375">
        <v>0.73875550000000001</v>
      </c>
      <c r="KD375">
        <v>0.64601549999999996</v>
      </c>
      <c r="KE375">
        <v>42.700139999999998</v>
      </c>
      <c r="KF375" s="1">
        <v>3.6028480000000001E-3</v>
      </c>
      <c r="KG375">
        <v>0.70544220000000002</v>
      </c>
      <c r="KH375">
        <v>0.64626830000000002</v>
      </c>
      <c r="KI375">
        <v>41.444369999999999</v>
      </c>
      <c r="KJ375" s="1">
        <v>3.4345690000000002E-3</v>
      </c>
      <c r="KK375">
        <v>0.67401259999999996</v>
      </c>
      <c r="KL375">
        <v>0.64652799999999999</v>
      </c>
      <c r="KM375">
        <v>42.211919999999999</v>
      </c>
      <c r="KN375" s="1">
        <v>3.2772280000000001E-3</v>
      </c>
      <c r="KO375">
        <v>0.64453210000000005</v>
      </c>
      <c r="KP375">
        <v>0.64674670000000001</v>
      </c>
      <c r="KQ375">
        <v>45.705629999999999</v>
      </c>
      <c r="KR375" s="1">
        <v>3.129579E-3</v>
      </c>
      <c r="KS375">
        <v>0.61681739999999996</v>
      </c>
      <c r="KT375">
        <v>0.64676900000000004</v>
      </c>
      <c r="KU375">
        <v>50.959040000000002</v>
      </c>
      <c r="KV375" s="1">
        <v>2.9901480000000002E-3</v>
      </c>
      <c r="KW375">
        <v>0.5906247</v>
      </c>
      <c r="KX375">
        <v>0.6468467</v>
      </c>
      <c r="KY375">
        <v>54.540730000000003</v>
      </c>
      <c r="KZ375" s="1">
        <v>2.859196E-3</v>
      </c>
      <c r="LA375">
        <v>0.56590569999999996</v>
      </c>
      <c r="LB375">
        <v>0.6469182</v>
      </c>
      <c r="LC375">
        <v>54.67418</v>
      </c>
      <c r="LD375" s="1">
        <v>2.7347589999999998E-3</v>
      </c>
      <c r="LE375">
        <v>0.54231549999999995</v>
      </c>
      <c r="LF375">
        <v>0.64698710000000004</v>
      </c>
      <c r="LG375">
        <v>53.360579999999999</v>
      </c>
      <c r="LH375" s="1">
        <v>2.6170500000000001E-3</v>
      </c>
      <c r="LI375">
        <v>0.51998250000000001</v>
      </c>
      <c r="LJ375">
        <v>0.64701549999999997</v>
      </c>
      <c r="LK375">
        <v>52.181739999999998</v>
      </c>
      <c r="LL375" s="1">
        <v>2.5054719999999999E-3</v>
      </c>
      <c r="LM375">
        <v>0.49874590000000002</v>
      </c>
      <c r="LN375">
        <v>0.64704550000000005</v>
      </c>
      <c r="LO375">
        <v>51.166499999999999</v>
      </c>
      <c r="LP375" s="1">
        <v>2.400002E-3</v>
      </c>
      <c r="LQ375">
        <v>0.47863889999999998</v>
      </c>
      <c r="LR375">
        <v>0.64707340000000002</v>
      </c>
      <c r="LS375">
        <v>50.765349999999998</v>
      </c>
      <c r="LT375" s="1">
        <v>2.3000590000000001E-3</v>
      </c>
      <c r="LU375">
        <v>0.45950960000000002</v>
      </c>
      <c r="LV375">
        <v>0.6471519</v>
      </c>
      <c r="LW375">
        <v>51.07349</v>
      </c>
      <c r="LX375" s="1">
        <v>2.2057969999999998E-3</v>
      </c>
      <c r="LY375">
        <v>0.44141010000000003</v>
      </c>
      <c r="LZ375">
        <v>0.64715460000000002</v>
      </c>
      <c r="MA375">
        <v>50.972580000000001</v>
      </c>
      <c r="MB375" s="1">
        <v>2.1158829999999998E-3</v>
      </c>
      <c r="MC375">
        <v>0.42415510000000001</v>
      </c>
      <c r="MD375">
        <v>0.64720849999999996</v>
      </c>
      <c r="ME375">
        <v>50.398670000000003</v>
      </c>
      <c r="MF375" s="1">
        <v>2.0305449999999999E-3</v>
      </c>
      <c r="MG375">
        <v>0.40772160000000002</v>
      </c>
      <c r="MH375">
        <v>0.64727539999999995</v>
      </c>
      <c r="MI375">
        <v>48.678840000000001</v>
      </c>
      <c r="MJ375" s="1">
        <v>1.949253E-3</v>
      </c>
      <c r="MK375">
        <v>0.39204640000000002</v>
      </c>
      <c r="ML375">
        <v>0.64737639999999996</v>
      </c>
      <c r="MM375">
        <v>46.453609999999998</v>
      </c>
      <c r="MN375" s="1">
        <v>1.8714490000000001E-3</v>
      </c>
      <c r="MO375">
        <v>0.37706299999999998</v>
      </c>
      <c r="MP375">
        <v>0.64754089999999997</v>
      </c>
      <c r="MQ375">
        <v>44.69688</v>
      </c>
      <c r="MR375" s="1">
        <v>1.7972940000000001E-3</v>
      </c>
      <c r="MS375">
        <v>0.36271439999999999</v>
      </c>
      <c r="MT375">
        <v>0.64762189999999997</v>
      </c>
      <c r="MU375">
        <v>43.446739999999998</v>
      </c>
      <c r="MV375" s="1">
        <v>1.7265010000000001E-3</v>
      </c>
      <c r="MW375">
        <v>0.34905130000000001</v>
      </c>
      <c r="MX375">
        <v>0.64766290000000004</v>
      </c>
      <c r="MY375">
        <v>43.839289999999998</v>
      </c>
      <c r="MZ375" s="1">
        <v>1.6590109999999999E-3</v>
      </c>
      <c r="NA375">
        <v>0.33598240000000001</v>
      </c>
      <c r="NB375">
        <v>0.64767870000000005</v>
      </c>
      <c r="NC375">
        <v>44.736429999999999</v>
      </c>
      <c r="ND375" s="1">
        <v>1.594624E-3</v>
      </c>
      <c r="NE375">
        <v>0.32350390000000001</v>
      </c>
      <c r="NF375">
        <v>0.64762489999999995</v>
      </c>
      <c r="NG375">
        <v>46.796889999999998</v>
      </c>
      <c r="NH375" s="1">
        <v>1.532996E-3</v>
      </c>
      <c r="NI375">
        <v>0.31158590000000003</v>
      </c>
      <c r="NJ375">
        <v>0.64750019999999997</v>
      </c>
      <c r="NK375">
        <v>49.583629999999999</v>
      </c>
      <c r="NL375" s="1">
        <v>1.474824E-3</v>
      </c>
      <c r="NM375">
        <v>0.3003477</v>
      </c>
      <c r="NN375">
        <v>0.64731399999999994</v>
      </c>
      <c r="NO375">
        <v>50.401119999999999</v>
      </c>
      <c r="NP375" s="1">
        <v>1.418351E-3</v>
      </c>
      <c r="NQ375">
        <v>0.28942250000000003</v>
      </c>
      <c r="NR375">
        <v>0.64709170000000005</v>
      </c>
      <c r="NS375">
        <v>49.02176</v>
      </c>
      <c r="NT375" s="1">
        <v>1.3640130000000001E-3</v>
      </c>
      <c r="NU375">
        <v>0.27891169999999998</v>
      </c>
      <c r="NV375">
        <v>0.64684799999999998</v>
      </c>
      <c r="NW375">
        <v>47.393009999999997</v>
      </c>
      <c r="NX375" s="1">
        <v>1.3127900000000001E-3</v>
      </c>
      <c r="NY375">
        <v>0.26897339999999997</v>
      </c>
      <c r="NZ375">
        <v>0.64661809999999997</v>
      </c>
      <c r="OA375">
        <v>46.454949999999997</v>
      </c>
      <c r="OB375" s="1">
        <v>1.264923E-3</v>
      </c>
      <c r="OC375">
        <v>0.25965060000000001</v>
      </c>
      <c r="OD375">
        <v>0.64647080000000001</v>
      </c>
      <c r="OE375">
        <v>47.176079999999999</v>
      </c>
      <c r="OF375" s="1">
        <v>1.218095E-3</v>
      </c>
      <c r="OG375">
        <v>0.25045489999999998</v>
      </c>
      <c r="OH375">
        <v>0.64626320000000004</v>
      </c>
      <c r="OI375">
        <v>47.065910000000002</v>
      </c>
      <c r="OJ375" s="1">
        <v>1.173037E-3</v>
      </c>
      <c r="OK375">
        <v>0.24158830000000001</v>
      </c>
    </row>
    <row r="376" spans="1:401" x14ac:dyDescent="0.35">
      <c r="A376">
        <v>385</v>
      </c>
      <c r="B376" t="s">
        <v>4</v>
      </c>
      <c r="C376" t="s">
        <v>364</v>
      </c>
      <c r="D376" t="s">
        <v>383</v>
      </c>
      <c r="E376">
        <v>717.10299999999995</v>
      </c>
      <c r="F376">
        <v>1.101448</v>
      </c>
      <c r="G376">
        <v>27.066790000000001</v>
      </c>
      <c r="H376">
        <v>0</v>
      </c>
      <c r="I376">
        <v>0</v>
      </c>
      <c r="J376">
        <v>1.0957479999999999</v>
      </c>
      <c r="K376">
        <v>27.157440000000001</v>
      </c>
      <c r="L376">
        <v>0</v>
      </c>
      <c r="M376">
        <v>0</v>
      </c>
      <c r="N376">
        <v>1.089664</v>
      </c>
      <c r="O376">
        <v>26.660620000000002</v>
      </c>
      <c r="P376">
        <v>0</v>
      </c>
      <c r="Q376">
        <v>0</v>
      </c>
      <c r="R376">
        <v>1.08399</v>
      </c>
      <c r="S376">
        <v>26.816520000000001</v>
      </c>
      <c r="T376">
        <v>0</v>
      </c>
      <c r="U376">
        <v>0</v>
      </c>
      <c r="V376">
        <v>1.078835</v>
      </c>
      <c r="W376">
        <v>26.98639</v>
      </c>
      <c r="X376">
        <v>0</v>
      </c>
      <c r="Y376">
        <v>0</v>
      </c>
      <c r="Z376">
        <v>1.0739970000000001</v>
      </c>
      <c r="AA376">
        <v>26.733640000000001</v>
      </c>
      <c r="AB376">
        <v>0</v>
      </c>
      <c r="AC376">
        <v>0</v>
      </c>
      <c r="AD376">
        <v>1.066819</v>
      </c>
      <c r="AE376">
        <v>26.277950000000001</v>
      </c>
      <c r="AF376">
        <v>0</v>
      </c>
      <c r="AG376">
        <v>0</v>
      </c>
      <c r="AH376">
        <v>1.060783</v>
      </c>
      <c r="AI376">
        <v>25.972799999999999</v>
      </c>
      <c r="AJ376">
        <v>0</v>
      </c>
      <c r="AK376">
        <v>0</v>
      </c>
      <c r="AL376">
        <v>1.0556380000000001</v>
      </c>
      <c r="AM376">
        <v>25.93516</v>
      </c>
      <c r="AN376">
        <v>0</v>
      </c>
      <c r="AO376">
        <v>0</v>
      </c>
      <c r="AP376">
        <v>1.051129</v>
      </c>
      <c r="AQ376">
        <v>26.889119999999998</v>
      </c>
      <c r="AR376">
        <v>0</v>
      </c>
      <c r="AS376">
        <v>0</v>
      </c>
      <c r="AT376">
        <v>1.0464610000000001</v>
      </c>
      <c r="AU376">
        <v>28.613600000000002</v>
      </c>
      <c r="AV376">
        <v>0</v>
      </c>
      <c r="AW376">
        <v>0</v>
      </c>
      <c r="AX376">
        <v>1.041425</v>
      </c>
      <c r="AY376">
        <v>30.7744</v>
      </c>
      <c r="AZ376">
        <v>0</v>
      </c>
      <c r="BA376">
        <v>0</v>
      </c>
      <c r="BB376">
        <v>1.0360229999999999</v>
      </c>
      <c r="BC376">
        <v>32.525730000000003</v>
      </c>
      <c r="BD376">
        <v>0</v>
      </c>
      <c r="BE376">
        <v>0</v>
      </c>
      <c r="BF376">
        <v>1.030969</v>
      </c>
      <c r="BG376">
        <v>33.150790000000001</v>
      </c>
      <c r="BH376">
        <v>0</v>
      </c>
      <c r="BI376">
        <v>0</v>
      </c>
      <c r="BJ376">
        <v>1.0263679999999999</v>
      </c>
      <c r="BK376">
        <v>33.04374</v>
      </c>
      <c r="BL376">
        <v>0</v>
      </c>
      <c r="BM376">
        <v>0</v>
      </c>
      <c r="BN376">
        <v>1.0223580000000001</v>
      </c>
      <c r="BO376">
        <v>32.680340000000001</v>
      </c>
      <c r="BP376">
        <v>0</v>
      </c>
      <c r="BQ376">
        <v>0</v>
      </c>
      <c r="BR376">
        <v>1.017487</v>
      </c>
      <c r="BS376">
        <v>32.093649999999997</v>
      </c>
      <c r="BT376">
        <v>0</v>
      </c>
      <c r="BU376">
        <v>0</v>
      </c>
      <c r="BV376">
        <v>1.0127189999999999</v>
      </c>
      <c r="BW376">
        <v>31.947849999999999</v>
      </c>
      <c r="BX376">
        <v>0</v>
      </c>
      <c r="BY376">
        <v>0</v>
      </c>
      <c r="BZ376">
        <v>1.007889</v>
      </c>
      <c r="CA376">
        <v>31.571400000000001</v>
      </c>
      <c r="CB376">
        <v>0</v>
      </c>
      <c r="CC376">
        <v>0</v>
      </c>
      <c r="CD376">
        <v>1.0026299999999999</v>
      </c>
      <c r="CE376">
        <v>31.232320000000001</v>
      </c>
      <c r="CF376">
        <v>0</v>
      </c>
      <c r="CG376">
        <v>0</v>
      </c>
      <c r="CH376">
        <v>0.99704300000000001</v>
      </c>
      <c r="CI376">
        <v>30.700089999999999</v>
      </c>
      <c r="CJ376" s="1">
        <v>3.935038E-31</v>
      </c>
      <c r="CK376" s="1">
        <v>6.1570220000000005E-29</v>
      </c>
      <c r="CL376">
        <v>0.99120149999999996</v>
      </c>
      <c r="CM376">
        <v>30.197579999999999</v>
      </c>
      <c r="CN376" s="1">
        <v>3.292953E-26</v>
      </c>
      <c r="CO376" s="1">
        <v>5.9437600000000001E-24</v>
      </c>
      <c r="CP376">
        <v>0.98545369999999999</v>
      </c>
      <c r="CQ376">
        <v>29.742460000000001</v>
      </c>
      <c r="CR376" s="1">
        <v>2.092858E-19</v>
      </c>
      <c r="CS376" s="1">
        <v>3.7690359999999999E-17</v>
      </c>
      <c r="CT376">
        <v>0.98023470000000001</v>
      </c>
      <c r="CU376">
        <v>29.234680000000001</v>
      </c>
      <c r="CV376" s="1">
        <v>2.4460899999999999E-15</v>
      </c>
      <c r="CW376" s="1">
        <v>4.7846789999999998E-13</v>
      </c>
      <c r="CX376">
        <v>0.97452340000000004</v>
      </c>
      <c r="CY376">
        <v>28.86655</v>
      </c>
      <c r="CZ376" s="1">
        <v>3.1602300000000002E-12</v>
      </c>
      <c r="DA376" s="1">
        <v>6.5078249999999997E-10</v>
      </c>
      <c r="DB376">
        <v>0.96883010000000003</v>
      </c>
      <c r="DC376">
        <v>29.219889999999999</v>
      </c>
      <c r="DD376" s="1">
        <v>1.100311E-9</v>
      </c>
      <c r="DE376" s="1">
        <v>2.3556589999999999E-7</v>
      </c>
      <c r="DF376">
        <v>0.96356810000000004</v>
      </c>
      <c r="DG376">
        <v>30.761810000000001</v>
      </c>
      <c r="DH376" s="1">
        <v>1.445985E-7</v>
      </c>
      <c r="DI376" s="1">
        <v>3.1948249999999997E-5</v>
      </c>
      <c r="DJ376">
        <v>0.95870270000000002</v>
      </c>
      <c r="DK376">
        <v>34.111420000000003</v>
      </c>
      <c r="DL376" s="1">
        <v>8.7542580000000003E-6</v>
      </c>
      <c r="DM376" s="1">
        <v>1.9878819999999998E-3</v>
      </c>
      <c r="DN376">
        <v>0.95303769999999999</v>
      </c>
      <c r="DO376">
        <v>38.395569999999999</v>
      </c>
      <c r="DP376" s="1">
        <v>2.752354E-4</v>
      </c>
      <c r="DQ376" s="1">
        <v>6.414889E-2</v>
      </c>
      <c r="DR376">
        <v>0.94816880000000003</v>
      </c>
      <c r="DS376">
        <v>40.583350000000003</v>
      </c>
      <c r="DT376" s="1">
        <v>4.9479069999999997E-3</v>
      </c>
      <c r="DU376">
        <v>1.1802159999999999</v>
      </c>
      <c r="DV376">
        <v>0.94407929999999995</v>
      </c>
      <c r="DW376">
        <v>41.067830000000001</v>
      </c>
      <c r="DX376" s="1">
        <v>5.4556350000000003E-2</v>
      </c>
      <c r="DY376">
        <v>13.2883</v>
      </c>
      <c r="DZ376">
        <v>0.94203230000000004</v>
      </c>
      <c r="EA376">
        <v>40.974319999999999</v>
      </c>
      <c r="EB376">
        <v>0.39113399999999998</v>
      </c>
      <c r="EC376">
        <v>96.852490000000003</v>
      </c>
      <c r="ED376">
        <v>0.93851229999999997</v>
      </c>
      <c r="EE376">
        <v>40.771540000000002</v>
      </c>
      <c r="EF376">
        <v>1.9053310000000001</v>
      </c>
      <c r="EG376">
        <v>479.79829999999998</v>
      </c>
      <c r="EH376">
        <v>0.93419260000000004</v>
      </c>
      <c r="EI376">
        <v>40.670459999999999</v>
      </c>
      <c r="EJ376">
        <v>6.5670580000000003</v>
      </c>
      <c r="EK376">
        <v>1680.82</v>
      </c>
      <c r="EL376">
        <v>0.92965109999999995</v>
      </c>
      <c r="EM376">
        <v>40.970269999999999</v>
      </c>
      <c r="EN376">
        <v>16.603680000000001</v>
      </c>
      <c r="EO376">
        <v>4314.5290000000005</v>
      </c>
      <c r="EP376">
        <v>0.92490079999999997</v>
      </c>
      <c r="EQ376">
        <v>42.706429999999997</v>
      </c>
      <c r="ER376">
        <v>31.76304</v>
      </c>
      <c r="ES376">
        <v>8377.6669999999995</v>
      </c>
      <c r="ET376">
        <v>0.9197881</v>
      </c>
      <c r="EU376">
        <v>44.557209999999998</v>
      </c>
      <c r="EV376">
        <v>47.332850000000001</v>
      </c>
      <c r="EW376">
        <v>12665.9</v>
      </c>
      <c r="EX376">
        <v>0.9146862</v>
      </c>
      <c r="EY376">
        <v>44.297199999999997</v>
      </c>
      <c r="EZ376">
        <v>56.451050000000002</v>
      </c>
      <c r="FA376">
        <v>15311.38</v>
      </c>
      <c r="FB376">
        <v>0.90956789999999998</v>
      </c>
      <c r="FC376">
        <v>43.36506</v>
      </c>
      <c r="FD376">
        <v>55.061369999999997</v>
      </c>
      <c r="FE376">
        <v>15127.28</v>
      </c>
      <c r="FF376">
        <v>0.90455960000000002</v>
      </c>
      <c r="FG376">
        <v>42.507330000000003</v>
      </c>
      <c r="FH376">
        <v>44.915939999999999</v>
      </c>
      <c r="FI376">
        <v>12493.23</v>
      </c>
      <c r="FJ376">
        <v>0.89949959999999995</v>
      </c>
      <c r="FK376">
        <v>42.105089999999997</v>
      </c>
      <c r="FL376">
        <v>31.273299999999999</v>
      </c>
      <c r="FM376">
        <v>8801.3880000000008</v>
      </c>
      <c r="FN376">
        <v>0.89472560000000001</v>
      </c>
      <c r="FO376">
        <v>42.710320000000003</v>
      </c>
      <c r="FP376">
        <v>18.909559999999999</v>
      </c>
      <c r="FQ376">
        <v>5380.125</v>
      </c>
      <c r="FR376">
        <v>0.88983219999999996</v>
      </c>
      <c r="FS376">
        <v>43.562190000000001</v>
      </c>
      <c r="FT376">
        <v>10.06734</v>
      </c>
      <c r="FU376">
        <v>2895.7339999999999</v>
      </c>
      <c r="FV376">
        <v>0.88618940000000002</v>
      </c>
      <c r="FW376">
        <v>44.55444</v>
      </c>
      <c r="FX376">
        <v>4.7937729999999998</v>
      </c>
      <c r="FY376">
        <v>1391.4949999999999</v>
      </c>
      <c r="FZ376">
        <v>0.88297219999999998</v>
      </c>
      <c r="GA376">
        <v>44.2254</v>
      </c>
      <c r="GB376">
        <v>2.0626630000000001</v>
      </c>
      <c r="GC376">
        <v>603.47940000000006</v>
      </c>
      <c r="GD376">
        <v>0.88050090000000003</v>
      </c>
      <c r="GE376">
        <v>43.152909999999999</v>
      </c>
      <c r="GF376">
        <v>0.81775580000000003</v>
      </c>
      <c r="GG376">
        <v>240.6703</v>
      </c>
      <c r="GH376">
        <v>0.87852929999999996</v>
      </c>
      <c r="GI376">
        <v>41.708120000000001</v>
      </c>
      <c r="GJ376">
        <v>0.30943490000000001</v>
      </c>
      <c r="GK376">
        <v>91.293700000000001</v>
      </c>
      <c r="GL376">
        <v>0.87684300000000004</v>
      </c>
      <c r="GM376">
        <v>40.760939999999998</v>
      </c>
      <c r="GN376">
        <v>0.1218631</v>
      </c>
      <c r="GO376">
        <v>35.766159999999999</v>
      </c>
      <c r="GP376">
        <v>0.87532829999999995</v>
      </c>
      <c r="GQ376">
        <v>40.167879999999997</v>
      </c>
      <c r="GR376" s="1">
        <v>5.9296229999999998E-2</v>
      </c>
      <c r="GS376">
        <v>17.10726</v>
      </c>
      <c r="GT376">
        <v>0.87411349999999999</v>
      </c>
      <c r="GU376">
        <v>41.281790000000001</v>
      </c>
      <c r="GV376" s="1">
        <v>4.0405709999999997E-2</v>
      </c>
      <c r="GW376">
        <v>11.43235</v>
      </c>
      <c r="GX376">
        <v>0.87300120000000003</v>
      </c>
      <c r="GY376">
        <v>42.967500000000001</v>
      </c>
      <c r="GZ376" s="1">
        <v>3.5374509999999998E-2</v>
      </c>
      <c r="HA376">
        <v>9.9119820000000001</v>
      </c>
      <c r="HB376">
        <v>0.87214800000000003</v>
      </c>
      <c r="HC376">
        <v>45.240519999999997</v>
      </c>
      <c r="HD376">
        <v>3.3811670000000002E-2</v>
      </c>
      <c r="HE376">
        <v>9.4537040000000001</v>
      </c>
      <c r="HF376">
        <v>0.87184150000000005</v>
      </c>
      <c r="HG376">
        <v>46.811390000000003</v>
      </c>
      <c r="HH376" s="1">
        <v>3.2525999999999999E-2</v>
      </c>
      <c r="HI376">
        <v>9.0966430000000003</v>
      </c>
      <c r="HJ376">
        <v>0.87157010000000001</v>
      </c>
      <c r="HK376">
        <v>46.516820000000003</v>
      </c>
      <c r="HL376" s="1">
        <v>3.0682640000000001E-2</v>
      </c>
      <c r="HM376">
        <v>8.5900339999999993</v>
      </c>
      <c r="HN376">
        <v>0.87117199999999995</v>
      </c>
      <c r="HO376">
        <v>45.732550000000003</v>
      </c>
      <c r="HP376" s="1">
        <v>2.8188540000000002E-2</v>
      </c>
      <c r="HQ376">
        <v>7.9029920000000002</v>
      </c>
      <c r="HR376">
        <v>0.8707414</v>
      </c>
      <c r="HS376">
        <v>44.709710000000001</v>
      </c>
      <c r="HT376" s="1">
        <v>2.5142009999999999E-2</v>
      </c>
      <c r="HU376">
        <v>7.0609520000000003</v>
      </c>
      <c r="HV376">
        <v>0.87015620000000005</v>
      </c>
      <c r="HW376">
        <v>44.229759999999999</v>
      </c>
      <c r="HX376" s="1">
        <v>2.1730929999999999E-2</v>
      </c>
      <c r="HY376">
        <v>6.1151169999999997</v>
      </c>
      <c r="HZ376">
        <v>0.86961759999999999</v>
      </c>
      <c r="IA376">
        <v>45.48359</v>
      </c>
      <c r="IB376" s="1">
        <v>1.822381E-2</v>
      </c>
      <c r="IC376">
        <v>5.1375539999999997</v>
      </c>
      <c r="ID376">
        <v>0.8689924</v>
      </c>
      <c r="IE376">
        <v>48.652419999999999</v>
      </c>
      <c r="IF376" s="1">
        <v>1.4907200000000001E-2</v>
      </c>
      <c r="IG376">
        <v>4.2086680000000003</v>
      </c>
      <c r="IH376">
        <v>0.86826210000000004</v>
      </c>
      <c r="II376">
        <v>52.796460000000003</v>
      </c>
      <c r="IJ376" s="1">
        <v>1.2036089999999999E-2</v>
      </c>
      <c r="IK376">
        <v>3.4009179999999999</v>
      </c>
      <c r="IL376">
        <v>0.86736559999999996</v>
      </c>
      <c r="IM376">
        <v>55.017580000000002</v>
      </c>
      <c r="IN376" s="1">
        <v>9.7483250000000004E-3</v>
      </c>
      <c r="IO376">
        <v>2.7543090000000001</v>
      </c>
      <c r="IP376">
        <v>0.86636919999999995</v>
      </c>
      <c r="IQ376">
        <v>54.987830000000002</v>
      </c>
      <c r="IR376" s="1">
        <v>8.0456250000000007E-3</v>
      </c>
      <c r="IS376">
        <v>2.2716980000000002</v>
      </c>
      <c r="IT376">
        <v>0.86545879999999997</v>
      </c>
      <c r="IU376">
        <v>53.925690000000003</v>
      </c>
      <c r="IV376" s="1">
        <v>6.8489329999999998E-3</v>
      </c>
      <c r="IW376">
        <v>1.9310529999999999</v>
      </c>
      <c r="IX376">
        <v>0.86464870000000005</v>
      </c>
      <c r="IY376">
        <v>52.921439999999997</v>
      </c>
      <c r="IZ376" s="1">
        <v>6.0214509999999997E-3</v>
      </c>
      <c r="JA376">
        <v>1.6953800000000001</v>
      </c>
      <c r="JB376">
        <v>0.86378029999999995</v>
      </c>
      <c r="JC376">
        <v>52.070749999999997</v>
      </c>
      <c r="JD376" s="1">
        <v>5.4480880000000002E-3</v>
      </c>
      <c r="JE376">
        <v>1.5324610000000001</v>
      </c>
      <c r="JF376">
        <v>0.86294570000000004</v>
      </c>
      <c r="JG376">
        <v>52.445790000000002</v>
      </c>
      <c r="JH376" s="1">
        <v>5.0344509999999997E-3</v>
      </c>
      <c r="JI376">
        <v>1.4154910000000001</v>
      </c>
      <c r="JJ376">
        <v>0.86196320000000004</v>
      </c>
      <c r="JK376">
        <v>52.314619999999998</v>
      </c>
      <c r="JL376" s="1">
        <v>4.7109509999999997E-3</v>
      </c>
      <c r="JM376">
        <v>1.325772</v>
      </c>
      <c r="JN376">
        <v>0.86095049999999995</v>
      </c>
      <c r="JO376">
        <v>50.963439999999999</v>
      </c>
      <c r="JP376" s="1">
        <v>4.4368940000000003E-3</v>
      </c>
      <c r="JQ376">
        <v>1.2525999999999999</v>
      </c>
      <c r="JR376">
        <v>0.85997460000000003</v>
      </c>
      <c r="JS376">
        <v>48.477829999999997</v>
      </c>
      <c r="JT376" s="1">
        <v>4.1999460000000004E-3</v>
      </c>
      <c r="JU376">
        <v>1.1895150000000001</v>
      </c>
      <c r="JV376">
        <v>0.85895710000000003</v>
      </c>
      <c r="JW376">
        <v>46.183509999999998</v>
      </c>
      <c r="JX376" s="1">
        <v>3.9868220000000001E-3</v>
      </c>
      <c r="JY376">
        <v>1.1328670000000001</v>
      </c>
      <c r="JZ376">
        <v>0.85801190000000005</v>
      </c>
      <c r="KA376">
        <v>44.293230000000001</v>
      </c>
      <c r="KB376" s="1">
        <v>3.7922009999999998E-3</v>
      </c>
      <c r="KC376">
        <v>1.0808530000000001</v>
      </c>
      <c r="KD376">
        <v>0.85707809999999995</v>
      </c>
      <c r="KE376">
        <v>42.744280000000003</v>
      </c>
      <c r="KF376" s="1">
        <v>3.612479E-3</v>
      </c>
      <c r="KG376">
        <v>1.0326489999999999</v>
      </c>
      <c r="KH376">
        <v>0.85614259999999998</v>
      </c>
      <c r="KI376">
        <v>41.449170000000002</v>
      </c>
      <c r="KJ376" s="1">
        <v>3.4436430000000001E-3</v>
      </c>
      <c r="KK376">
        <v>0.98722920000000003</v>
      </c>
      <c r="KL376">
        <v>0.85516639999999999</v>
      </c>
      <c r="KM376">
        <v>42.186279999999996</v>
      </c>
      <c r="KN376" s="1">
        <v>3.2857390000000002E-3</v>
      </c>
      <c r="KO376">
        <v>0.94462049999999997</v>
      </c>
      <c r="KP376">
        <v>0.85421829999999999</v>
      </c>
      <c r="KQ376">
        <v>45.623959999999997</v>
      </c>
      <c r="KR376" s="1">
        <v>3.137375E-3</v>
      </c>
      <c r="KS376">
        <v>0.90443680000000004</v>
      </c>
      <c r="KT376">
        <v>0.853379</v>
      </c>
      <c r="KU376">
        <v>50.837249999999997</v>
      </c>
      <c r="KV376" s="1">
        <v>2.9975710000000001E-3</v>
      </c>
      <c r="KW376">
        <v>0.86632699999999996</v>
      </c>
      <c r="KX376">
        <v>0.85262380000000004</v>
      </c>
      <c r="KY376">
        <v>54.440089999999998</v>
      </c>
      <c r="KZ376" s="1">
        <v>2.866207E-3</v>
      </c>
      <c r="LA376">
        <v>0.83033259999999998</v>
      </c>
      <c r="LB376">
        <v>0.85181960000000001</v>
      </c>
      <c r="LC376">
        <v>54.62603</v>
      </c>
      <c r="LD376" s="1">
        <v>2.7414499999999999E-3</v>
      </c>
      <c r="LE376">
        <v>0.79602150000000005</v>
      </c>
      <c r="LF376">
        <v>0.85102860000000002</v>
      </c>
      <c r="LG376">
        <v>53.328040000000001</v>
      </c>
      <c r="LH376" s="1">
        <v>2.6233789999999999E-3</v>
      </c>
      <c r="LI376">
        <v>0.76347350000000003</v>
      </c>
      <c r="LJ376">
        <v>0.85022540000000002</v>
      </c>
      <c r="LK376">
        <v>52.154580000000003</v>
      </c>
      <c r="LL376" s="1">
        <v>2.5114830000000001E-3</v>
      </c>
      <c r="LM376">
        <v>0.73253809999999997</v>
      </c>
      <c r="LN376">
        <v>0.84943009999999997</v>
      </c>
      <c r="LO376">
        <v>51.130629999999996</v>
      </c>
      <c r="LP376" s="1">
        <v>2.4057240000000001E-3</v>
      </c>
      <c r="LQ376">
        <v>0.7032389</v>
      </c>
      <c r="LR376">
        <v>0.84860259999999998</v>
      </c>
      <c r="LS376">
        <v>50.763550000000002</v>
      </c>
      <c r="LT376" s="1">
        <v>2.3054350000000002E-3</v>
      </c>
      <c r="LU376">
        <v>0.67533790000000005</v>
      </c>
      <c r="LV376">
        <v>0.84788949999999996</v>
      </c>
      <c r="LW376">
        <v>51.09478</v>
      </c>
      <c r="LX376" s="1">
        <v>2.2109260000000002E-3</v>
      </c>
      <c r="LY376">
        <v>0.6489549</v>
      </c>
      <c r="LZ376">
        <v>0.84708030000000001</v>
      </c>
      <c r="MA376">
        <v>51.041260000000001</v>
      </c>
      <c r="MB376" s="1">
        <v>2.1207719999999999E-3</v>
      </c>
      <c r="MC376">
        <v>0.62379870000000004</v>
      </c>
      <c r="MD376">
        <v>0.84637470000000004</v>
      </c>
      <c r="ME376">
        <v>50.46893</v>
      </c>
      <c r="MF376" s="1">
        <v>2.0352199999999999E-3</v>
      </c>
      <c r="MG376">
        <v>0.59982899999999995</v>
      </c>
      <c r="MH376">
        <v>0.84567510000000001</v>
      </c>
      <c r="MI376">
        <v>48.793050000000001</v>
      </c>
      <c r="MJ376" s="1">
        <v>1.9536810000000001E-3</v>
      </c>
      <c r="MK376">
        <v>0.576932</v>
      </c>
      <c r="ML376">
        <v>0.8450529</v>
      </c>
      <c r="MM376">
        <v>46.513339999999999</v>
      </c>
      <c r="MN376" s="1">
        <v>1.875729E-3</v>
      </c>
      <c r="MO376">
        <v>0.55506549999999999</v>
      </c>
      <c r="MP376">
        <v>0.84450650000000005</v>
      </c>
      <c r="MQ376">
        <v>44.747140000000002</v>
      </c>
      <c r="MR376" s="1">
        <v>1.8013549999999999E-3</v>
      </c>
      <c r="MS376">
        <v>0.53410999999999997</v>
      </c>
      <c r="MT376">
        <v>0.84386620000000001</v>
      </c>
      <c r="MU376">
        <v>43.457639999999998</v>
      </c>
      <c r="MV376" s="1">
        <v>1.7303799999999999E-3</v>
      </c>
      <c r="MW376">
        <v>0.51413759999999997</v>
      </c>
      <c r="MX376">
        <v>0.84319350000000004</v>
      </c>
      <c r="MY376">
        <v>43.83961</v>
      </c>
      <c r="MZ376" s="1">
        <v>1.662703E-3</v>
      </c>
      <c r="NA376">
        <v>0.49502109999999999</v>
      </c>
      <c r="NB376">
        <v>0.84253730000000004</v>
      </c>
      <c r="NC376">
        <v>44.711419999999997</v>
      </c>
      <c r="ND376" s="1">
        <v>1.598181E-3</v>
      </c>
      <c r="NE376">
        <v>0.47679359999999998</v>
      </c>
      <c r="NF376">
        <v>0.84175060000000002</v>
      </c>
      <c r="NG376">
        <v>46.773670000000003</v>
      </c>
      <c r="NH376" s="1">
        <v>1.536387E-3</v>
      </c>
      <c r="NI376">
        <v>0.45934900000000001</v>
      </c>
      <c r="NJ376">
        <v>0.84086959999999999</v>
      </c>
      <c r="NK376">
        <v>49.527279999999998</v>
      </c>
      <c r="NL376" s="1">
        <v>1.478013E-3</v>
      </c>
      <c r="NM376">
        <v>0.44288440000000001</v>
      </c>
      <c r="NN376">
        <v>0.83992460000000002</v>
      </c>
      <c r="NO376">
        <v>50.398960000000002</v>
      </c>
      <c r="NP376" s="1">
        <v>1.421458E-3</v>
      </c>
      <c r="NQ376">
        <v>0.42692210000000003</v>
      </c>
      <c r="NR376">
        <v>0.83891979999999999</v>
      </c>
      <c r="NS376">
        <v>49.003619999999998</v>
      </c>
      <c r="NT376" s="1">
        <v>1.3670170000000001E-3</v>
      </c>
      <c r="NU376">
        <v>0.41155360000000002</v>
      </c>
      <c r="NV376">
        <v>0.83787040000000002</v>
      </c>
      <c r="NW376">
        <v>47.402569999999997</v>
      </c>
      <c r="NX376" s="1">
        <v>1.3155560000000001E-3</v>
      </c>
      <c r="NY376">
        <v>0.39696100000000001</v>
      </c>
      <c r="NZ376">
        <v>0.83681099999999997</v>
      </c>
      <c r="OA376">
        <v>46.413930000000001</v>
      </c>
      <c r="OB376" s="1">
        <v>1.267581E-3</v>
      </c>
      <c r="OC376">
        <v>0.38331090000000001</v>
      </c>
      <c r="OD376">
        <v>0.83584700000000001</v>
      </c>
      <c r="OE376">
        <v>47.124420000000001</v>
      </c>
      <c r="OF376" s="1">
        <v>1.2207139999999999E-3</v>
      </c>
      <c r="OG376">
        <v>0.36988969999999999</v>
      </c>
      <c r="OH376">
        <v>0.8348042</v>
      </c>
      <c r="OI376">
        <v>47.094029999999997</v>
      </c>
      <c r="OJ376" s="1">
        <v>1.1754840000000001E-3</v>
      </c>
      <c r="OK376">
        <v>0.35688360000000002</v>
      </c>
    </row>
    <row r="377" spans="1:401" x14ac:dyDescent="0.35">
      <c r="A377">
        <v>386</v>
      </c>
      <c r="B377" t="s">
        <v>4</v>
      </c>
      <c r="C377" t="s">
        <v>364</v>
      </c>
      <c r="D377" t="s">
        <v>384</v>
      </c>
      <c r="E377">
        <v>467.37419999999997</v>
      </c>
      <c r="F377">
        <v>0.70752749999999998</v>
      </c>
      <c r="G377">
        <v>26.99868</v>
      </c>
      <c r="H377">
        <v>0</v>
      </c>
      <c r="I377">
        <v>0</v>
      </c>
      <c r="J377">
        <v>0.70370690000000002</v>
      </c>
      <c r="K377">
        <v>27.126239999999999</v>
      </c>
      <c r="L377">
        <v>0</v>
      </c>
      <c r="M377">
        <v>0</v>
      </c>
      <c r="N377">
        <v>0.69952409999999998</v>
      </c>
      <c r="O377">
        <v>26.633900000000001</v>
      </c>
      <c r="P377">
        <v>0</v>
      </c>
      <c r="Q377">
        <v>0</v>
      </c>
      <c r="R377">
        <v>0.6957103</v>
      </c>
      <c r="S377">
        <v>26.802720000000001</v>
      </c>
      <c r="T377">
        <v>0</v>
      </c>
      <c r="U377">
        <v>0</v>
      </c>
      <c r="V377">
        <v>0.69218049999999998</v>
      </c>
      <c r="W377">
        <v>26.94848</v>
      </c>
      <c r="X377">
        <v>0</v>
      </c>
      <c r="Y377">
        <v>0</v>
      </c>
      <c r="Z377">
        <v>0.68860639999999995</v>
      </c>
      <c r="AA377">
        <v>26.670670000000001</v>
      </c>
      <c r="AB377">
        <v>0</v>
      </c>
      <c r="AC377">
        <v>0</v>
      </c>
      <c r="AD377">
        <v>0.68435219999999997</v>
      </c>
      <c r="AE377">
        <v>26.18535</v>
      </c>
      <c r="AF377">
        <v>0</v>
      </c>
      <c r="AG377">
        <v>0</v>
      </c>
      <c r="AH377">
        <v>0.68091290000000004</v>
      </c>
      <c r="AI377">
        <v>25.87115</v>
      </c>
      <c r="AJ377">
        <v>0</v>
      </c>
      <c r="AK377">
        <v>0</v>
      </c>
      <c r="AL377">
        <v>0.67806180000000005</v>
      </c>
      <c r="AM377">
        <v>25.850020000000001</v>
      </c>
      <c r="AN377">
        <v>0</v>
      </c>
      <c r="AO377">
        <v>0</v>
      </c>
      <c r="AP377">
        <v>0.67559619999999998</v>
      </c>
      <c r="AQ377">
        <v>26.82742</v>
      </c>
      <c r="AR377">
        <v>0</v>
      </c>
      <c r="AS377">
        <v>0</v>
      </c>
      <c r="AT377">
        <v>0.67300329999999997</v>
      </c>
      <c r="AU377">
        <v>28.550740000000001</v>
      </c>
      <c r="AV377">
        <v>0</v>
      </c>
      <c r="AW377">
        <v>0</v>
      </c>
      <c r="AX377">
        <v>0.67015709999999995</v>
      </c>
      <c r="AY377">
        <v>30.7089</v>
      </c>
      <c r="AZ377">
        <v>0</v>
      </c>
      <c r="BA377">
        <v>0</v>
      </c>
      <c r="BB377">
        <v>0.66712959999999999</v>
      </c>
      <c r="BC377">
        <v>32.439</v>
      </c>
      <c r="BD377">
        <v>0</v>
      </c>
      <c r="BE377">
        <v>0</v>
      </c>
      <c r="BF377">
        <v>0.66435489999999997</v>
      </c>
      <c r="BG377">
        <v>33.027729999999998</v>
      </c>
      <c r="BH377">
        <v>0</v>
      </c>
      <c r="BI377">
        <v>0</v>
      </c>
      <c r="BJ377">
        <v>0.66200939999999997</v>
      </c>
      <c r="BK377">
        <v>32.921939999999999</v>
      </c>
      <c r="BL377">
        <v>0</v>
      </c>
      <c r="BM377">
        <v>0</v>
      </c>
      <c r="BN377">
        <v>0.65997749999999999</v>
      </c>
      <c r="BO377">
        <v>32.578229999999998</v>
      </c>
      <c r="BP377">
        <v>0</v>
      </c>
      <c r="BQ377">
        <v>0</v>
      </c>
      <c r="BR377">
        <v>0.65732630000000003</v>
      </c>
      <c r="BS377">
        <v>32.01276</v>
      </c>
      <c r="BT377">
        <v>0</v>
      </c>
      <c r="BU377">
        <v>0</v>
      </c>
      <c r="BV377">
        <v>0.65522159999999996</v>
      </c>
      <c r="BW377">
        <v>31.91141</v>
      </c>
      <c r="BX377">
        <v>0</v>
      </c>
      <c r="BY377">
        <v>0</v>
      </c>
      <c r="BZ377">
        <v>0.65320630000000002</v>
      </c>
      <c r="CA377">
        <v>31.552759999999999</v>
      </c>
      <c r="CB377">
        <v>0</v>
      </c>
      <c r="CC377">
        <v>0</v>
      </c>
      <c r="CD377">
        <v>0.65091030000000005</v>
      </c>
      <c r="CE377">
        <v>31.193110000000001</v>
      </c>
      <c r="CF377">
        <v>0</v>
      </c>
      <c r="CG377">
        <v>0</v>
      </c>
      <c r="CH377">
        <v>0.64842750000000005</v>
      </c>
      <c r="CI377">
        <v>30.657260000000001</v>
      </c>
      <c r="CJ377" s="1">
        <v>1.215129E-31</v>
      </c>
      <c r="CK377" s="1">
        <v>1.7699839999999999E-29</v>
      </c>
      <c r="CL377">
        <v>0.6457543</v>
      </c>
      <c r="CM377">
        <v>30.108149999999998</v>
      </c>
      <c r="CN377" s="1">
        <v>1.409634E-26</v>
      </c>
      <c r="CO377" s="1">
        <v>2.217665E-24</v>
      </c>
      <c r="CP377">
        <v>0.64319170000000003</v>
      </c>
      <c r="CQ377">
        <v>29.656110000000002</v>
      </c>
      <c r="CR377" s="1">
        <v>9.6556549999999998E-20</v>
      </c>
      <c r="CS377" s="1">
        <v>1.4559849999999999E-17</v>
      </c>
      <c r="CT377">
        <v>0.64086659999999995</v>
      </c>
      <c r="CU377">
        <v>29.15006</v>
      </c>
      <c r="CV377" s="1">
        <v>1.3551470000000001E-15</v>
      </c>
      <c r="CW377" s="1">
        <v>2.1094420000000001E-13</v>
      </c>
      <c r="CX377">
        <v>0.63830589999999998</v>
      </c>
      <c r="CY377">
        <v>28.797779999999999</v>
      </c>
      <c r="CZ377" s="1">
        <v>1.9301010000000002E-12</v>
      </c>
      <c r="DA377" s="1">
        <v>3.0737950000000002E-10</v>
      </c>
      <c r="DB377">
        <v>0.63586310000000001</v>
      </c>
      <c r="DC377">
        <v>29.174489999999999</v>
      </c>
      <c r="DD377" s="1">
        <v>7.2154280000000004E-10</v>
      </c>
      <c r="DE377" s="1">
        <v>1.169556E-7</v>
      </c>
      <c r="DF377">
        <v>0.63354829999999995</v>
      </c>
      <c r="DG377">
        <v>30.693639999999998</v>
      </c>
      <c r="DH377" s="1">
        <v>1.0042879999999999E-7</v>
      </c>
      <c r="DI377" s="1">
        <v>1.6522629999999999E-5</v>
      </c>
      <c r="DJ377">
        <v>0.63185800000000003</v>
      </c>
      <c r="DK377">
        <v>34.01341</v>
      </c>
      <c r="DL377" s="1">
        <v>6.3897729999999997E-6</v>
      </c>
      <c r="DM377" s="1">
        <v>1.0647180000000001E-3</v>
      </c>
      <c r="DN377">
        <v>0.6297604</v>
      </c>
      <c r="DO377">
        <v>38.247300000000003</v>
      </c>
      <c r="DP377" s="1">
        <v>2.099646E-4</v>
      </c>
      <c r="DQ377" s="1">
        <v>3.5443790000000003E-2</v>
      </c>
      <c r="DR377">
        <v>0.6279711</v>
      </c>
      <c r="DS377">
        <v>40.411439999999999</v>
      </c>
      <c r="DT377" s="1">
        <v>3.9282249999999996E-3</v>
      </c>
      <c r="DU377">
        <v>0.67072900000000002</v>
      </c>
      <c r="DV377">
        <v>0.62684309999999999</v>
      </c>
      <c r="DW377">
        <v>40.881320000000002</v>
      </c>
      <c r="DX377" s="1">
        <v>4.4930959999999999E-2</v>
      </c>
      <c r="DY377">
        <v>7.7458520000000002</v>
      </c>
      <c r="DZ377">
        <v>0.6272548</v>
      </c>
      <c r="EA377">
        <v>40.813339999999997</v>
      </c>
      <c r="EB377">
        <v>0.33305509999999999</v>
      </c>
      <c r="EC377">
        <v>57.740490000000001</v>
      </c>
      <c r="ED377">
        <v>0.62634579999999995</v>
      </c>
      <c r="EE377">
        <v>40.634819999999998</v>
      </c>
      <c r="EF377">
        <v>1.672671</v>
      </c>
      <c r="EG377">
        <v>292.04599999999999</v>
      </c>
      <c r="EH377">
        <v>0.62489269999999997</v>
      </c>
      <c r="EI377">
        <v>40.595039999999997</v>
      </c>
      <c r="EJ377">
        <v>5.9294989999999999</v>
      </c>
      <c r="EK377">
        <v>1042.741</v>
      </c>
      <c r="EL377">
        <v>0.6233341</v>
      </c>
      <c r="EM377">
        <v>40.91366</v>
      </c>
      <c r="EN377">
        <v>15.38496</v>
      </c>
      <c r="EO377">
        <v>2723.5329999999999</v>
      </c>
      <c r="EP377">
        <v>0.6216621</v>
      </c>
      <c r="EQ377">
        <v>42.651260000000001</v>
      </c>
      <c r="ER377">
        <v>30.14208</v>
      </c>
      <c r="ES377">
        <v>5373.1689999999999</v>
      </c>
      <c r="ET377">
        <v>0.61973880000000003</v>
      </c>
      <c r="EU377">
        <v>44.485140000000001</v>
      </c>
      <c r="EV377">
        <v>45.916150000000002</v>
      </c>
      <c r="EW377">
        <v>8243.0820000000003</v>
      </c>
      <c r="EX377">
        <v>0.617923</v>
      </c>
      <c r="EY377">
        <v>44.205509999999997</v>
      </c>
      <c r="EZ377">
        <v>55.87717</v>
      </c>
      <c r="FA377">
        <v>10097.49</v>
      </c>
      <c r="FB377">
        <v>0.61618070000000003</v>
      </c>
      <c r="FC377">
        <v>43.241770000000002</v>
      </c>
      <c r="FD377">
        <v>55.535420000000002</v>
      </c>
      <c r="FE377">
        <v>10102.01</v>
      </c>
      <c r="FF377">
        <v>0.61424710000000005</v>
      </c>
      <c r="FG377">
        <v>42.389470000000003</v>
      </c>
      <c r="FH377">
        <v>46.077869999999997</v>
      </c>
      <c r="FI377">
        <v>8440.4009999999998</v>
      </c>
      <c r="FJ377">
        <v>0.61217889999999997</v>
      </c>
      <c r="FK377">
        <v>41.980089999999997</v>
      </c>
      <c r="FL377">
        <v>32.582650000000001</v>
      </c>
      <c r="FM377">
        <v>6009.1130000000003</v>
      </c>
      <c r="FN377">
        <v>0.61038360000000003</v>
      </c>
      <c r="FO377">
        <v>42.614130000000003</v>
      </c>
      <c r="FP377">
        <v>19.985700000000001</v>
      </c>
      <c r="FQ377">
        <v>3708.96</v>
      </c>
      <c r="FR377">
        <v>0.60841520000000004</v>
      </c>
      <c r="FS377">
        <v>43.474310000000003</v>
      </c>
      <c r="FT377">
        <v>10.77829</v>
      </c>
      <c r="FU377">
        <v>2013.873</v>
      </c>
      <c r="FV377">
        <v>0.60722699999999996</v>
      </c>
      <c r="FW377">
        <v>44.492109999999997</v>
      </c>
      <c r="FX377">
        <v>5.1955010000000001</v>
      </c>
      <c r="FY377">
        <v>975.85310000000004</v>
      </c>
      <c r="FZ377">
        <v>0.60624020000000001</v>
      </c>
      <c r="GA377">
        <v>44.184800000000003</v>
      </c>
      <c r="GB377">
        <v>2.2596440000000002</v>
      </c>
      <c r="GC377">
        <v>426.36770000000001</v>
      </c>
      <c r="GD377">
        <v>0.60581399999999996</v>
      </c>
      <c r="GE377">
        <v>43.119500000000002</v>
      </c>
      <c r="GF377">
        <v>0.90345810000000004</v>
      </c>
      <c r="GG377">
        <v>171.0325</v>
      </c>
      <c r="GH377">
        <v>0.60553219999999996</v>
      </c>
      <c r="GI377">
        <v>41.642769999999999</v>
      </c>
      <c r="GJ377">
        <v>0.34290179999999998</v>
      </c>
      <c r="GK377">
        <v>65.033379999999994</v>
      </c>
      <c r="GL377">
        <v>0.60537339999999995</v>
      </c>
      <c r="GM377">
        <v>40.684820000000002</v>
      </c>
      <c r="GN377">
        <v>0.1336658</v>
      </c>
      <c r="GO377">
        <v>25.314730000000001</v>
      </c>
      <c r="GP377">
        <v>0.60525759999999995</v>
      </c>
      <c r="GQ377">
        <v>40.089739999999999</v>
      </c>
      <c r="GR377" s="1">
        <v>6.3049910000000001E-2</v>
      </c>
      <c r="GS377">
        <v>11.858320000000001</v>
      </c>
      <c r="GT377">
        <v>0.60524719999999999</v>
      </c>
      <c r="GU377">
        <v>41.211489999999998</v>
      </c>
      <c r="GV377" s="1">
        <v>4.146043E-2</v>
      </c>
      <c r="GW377">
        <v>7.7304449999999996</v>
      </c>
      <c r="GX377">
        <v>0.60530269999999997</v>
      </c>
      <c r="GY377">
        <v>42.920110000000001</v>
      </c>
      <c r="GZ377" s="1">
        <v>3.5632379999999998E-2</v>
      </c>
      <c r="HA377">
        <v>6.6132710000000001</v>
      </c>
      <c r="HB377">
        <v>0.60544339999999996</v>
      </c>
      <c r="HC377">
        <v>45.178620000000002</v>
      </c>
      <c r="HD377" s="1">
        <v>3.391479E-2</v>
      </c>
      <c r="HE377">
        <v>6.2874410000000003</v>
      </c>
      <c r="HF377">
        <v>0.60589340000000003</v>
      </c>
      <c r="HG377">
        <v>46.775190000000002</v>
      </c>
      <c r="HH377" s="1">
        <v>3.2657989999999998E-2</v>
      </c>
      <c r="HI377">
        <v>6.053617</v>
      </c>
      <c r="HJ377">
        <v>0.60633809999999999</v>
      </c>
      <c r="HK377">
        <v>46.473959999999998</v>
      </c>
      <c r="HL377" s="1">
        <v>3.0881639999999998E-2</v>
      </c>
      <c r="HM377">
        <v>5.725708</v>
      </c>
      <c r="HN377">
        <v>0.60665880000000005</v>
      </c>
      <c r="HO377">
        <v>45.689500000000002</v>
      </c>
      <c r="HP377" s="1">
        <v>2.8452149999999999E-2</v>
      </c>
      <c r="HQ377">
        <v>5.2778470000000004</v>
      </c>
      <c r="HR377">
        <v>0.60689890000000002</v>
      </c>
      <c r="HS377">
        <v>44.672310000000003</v>
      </c>
      <c r="HT377" s="1">
        <v>2.5457210000000001E-2</v>
      </c>
      <c r="HU377">
        <v>4.725708</v>
      </c>
      <c r="HV377">
        <v>0.60702350000000005</v>
      </c>
      <c r="HW377">
        <v>44.176859999999998</v>
      </c>
      <c r="HX377" s="1">
        <v>2.2074529999999998E-2</v>
      </c>
      <c r="HY377">
        <v>4.101693</v>
      </c>
      <c r="HZ377">
        <v>0.60713859999999997</v>
      </c>
      <c r="IA377">
        <v>45.441229999999997</v>
      </c>
      <c r="IB377" s="1">
        <v>1.8567589999999998E-2</v>
      </c>
      <c r="IC377">
        <v>3.4531459999999998</v>
      </c>
      <c r="ID377">
        <v>0.60714460000000003</v>
      </c>
      <c r="IE377">
        <v>48.600940000000001</v>
      </c>
      <c r="IF377" s="1">
        <v>1.522188E-2</v>
      </c>
      <c r="IG377">
        <v>2.833151</v>
      </c>
      <c r="IH377">
        <v>0.60711870000000001</v>
      </c>
      <c r="II377">
        <v>52.734990000000003</v>
      </c>
      <c r="IJ377" s="1">
        <v>1.229909E-2</v>
      </c>
      <c r="IK377">
        <v>2.2905169999999999</v>
      </c>
      <c r="IL377">
        <v>0.60696099999999997</v>
      </c>
      <c r="IM377">
        <v>54.972000000000001</v>
      </c>
      <c r="IN377" s="1">
        <v>9.9514459999999992E-3</v>
      </c>
      <c r="IO377">
        <v>1.8537159999999999</v>
      </c>
      <c r="IP377">
        <v>0.60673049999999995</v>
      </c>
      <c r="IQ377">
        <v>54.954749999999997</v>
      </c>
      <c r="IR377" s="1">
        <v>8.1924679999999996E-3</v>
      </c>
      <c r="IS377">
        <v>1.526162</v>
      </c>
      <c r="IT377">
        <v>0.60662899999999997</v>
      </c>
      <c r="IU377">
        <v>53.88044</v>
      </c>
      <c r="IV377" s="1">
        <v>6.9505360000000002E-3</v>
      </c>
      <c r="IW377">
        <v>1.294138</v>
      </c>
      <c r="IX377">
        <v>0.60662499999999997</v>
      </c>
      <c r="IY377">
        <v>52.878889999999998</v>
      </c>
      <c r="IZ377" s="1">
        <v>6.0912450000000003E-3</v>
      </c>
      <c r="JA377">
        <v>1.133713</v>
      </c>
      <c r="JB377">
        <v>0.60659660000000004</v>
      </c>
      <c r="JC377">
        <v>52.030439999999999</v>
      </c>
      <c r="JD377" s="1">
        <v>5.4966629999999997E-3</v>
      </c>
      <c r="JE377">
        <v>1.022858</v>
      </c>
      <c r="JF377">
        <v>0.60630490000000004</v>
      </c>
      <c r="JG377">
        <v>52.423029999999997</v>
      </c>
      <c r="JH377" s="1">
        <v>5.0696869999999998E-3</v>
      </c>
      <c r="JI377">
        <v>0.9436293</v>
      </c>
      <c r="JJ377">
        <v>0.6058384</v>
      </c>
      <c r="JK377">
        <v>52.362189999999998</v>
      </c>
      <c r="JL377" s="1">
        <v>4.7388860000000003E-3</v>
      </c>
      <c r="JM377">
        <v>0.88313010000000003</v>
      </c>
      <c r="JN377">
        <v>0.60534509999999997</v>
      </c>
      <c r="JO377">
        <v>51.020420000000001</v>
      </c>
      <c r="JP377" s="1">
        <v>4.4601170000000004E-3</v>
      </c>
      <c r="JQ377">
        <v>0.83394710000000005</v>
      </c>
      <c r="JR377">
        <v>0.60488229999999998</v>
      </c>
      <c r="JS377">
        <v>48.578409999999998</v>
      </c>
      <c r="JT377" s="1">
        <v>4.2201809999999999E-3</v>
      </c>
      <c r="JU377">
        <v>0.79168890000000003</v>
      </c>
      <c r="JV377">
        <v>0.60436049999999997</v>
      </c>
      <c r="JW377">
        <v>46.275410000000001</v>
      </c>
      <c r="JX377" s="1">
        <v>4.0051649999999998E-3</v>
      </c>
      <c r="JY377">
        <v>0.75385610000000003</v>
      </c>
      <c r="JZ377">
        <v>0.60390370000000004</v>
      </c>
      <c r="KA377">
        <v>44.337870000000002</v>
      </c>
      <c r="KB377" s="1">
        <v>3.8090519999999998E-3</v>
      </c>
      <c r="KC377">
        <v>0.71914880000000003</v>
      </c>
      <c r="KD377">
        <v>0.60349419999999998</v>
      </c>
      <c r="KE377">
        <v>42.772620000000003</v>
      </c>
      <c r="KF377" s="1">
        <v>3.6281719999999998E-3</v>
      </c>
      <c r="KG377">
        <v>0.68698910000000002</v>
      </c>
      <c r="KH377">
        <v>0.60304590000000002</v>
      </c>
      <c r="KI377">
        <v>41.447989999999997</v>
      </c>
      <c r="KJ377" s="1">
        <v>3.458404E-3</v>
      </c>
      <c r="KK377">
        <v>0.65673510000000002</v>
      </c>
      <c r="KL377">
        <v>0.60257190000000005</v>
      </c>
      <c r="KM377">
        <v>42.158969999999997</v>
      </c>
      <c r="KN377" s="1">
        <v>3.2996039999999998E-3</v>
      </c>
      <c r="KO377">
        <v>0.62833729999999999</v>
      </c>
      <c r="KP377">
        <v>0.60212670000000001</v>
      </c>
      <c r="KQ377">
        <v>45.55489</v>
      </c>
      <c r="KR377" s="1">
        <v>3.1502840000000002E-3</v>
      </c>
      <c r="KS377">
        <v>0.60154859999999999</v>
      </c>
      <c r="KT377">
        <v>0.6017631</v>
      </c>
      <c r="KU377">
        <v>50.731859999999998</v>
      </c>
      <c r="KV377" s="1">
        <v>3.0098490000000002E-3</v>
      </c>
      <c r="KW377">
        <v>0.57616529999999999</v>
      </c>
      <c r="KX377">
        <v>0.60143489999999999</v>
      </c>
      <c r="KY377">
        <v>54.34825</v>
      </c>
      <c r="KZ377" s="1">
        <v>2.8777350000000002E-3</v>
      </c>
      <c r="LA377">
        <v>0.5521838</v>
      </c>
      <c r="LB377">
        <v>0.60109020000000002</v>
      </c>
      <c r="LC377">
        <v>54.573599999999999</v>
      </c>
      <c r="LD377" s="1">
        <v>2.752492E-3</v>
      </c>
      <c r="LE377">
        <v>0.52935259999999995</v>
      </c>
      <c r="LF377">
        <v>0.60078220000000004</v>
      </c>
      <c r="LG377">
        <v>53.288400000000003</v>
      </c>
      <c r="LH377" s="1">
        <v>2.633841E-3</v>
      </c>
      <c r="LI377">
        <v>0.50766909999999998</v>
      </c>
      <c r="LJ377">
        <v>0.60040930000000003</v>
      </c>
      <c r="LK377">
        <v>52.121600000000001</v>
      </c>
      <c r="LL377" s="1">
        <v>2.5213789999999998E-3</v>
      </c>
      <c r="LM377">
        <v>0.48707299999999998</v>
      </c>
      <c r="LN377">
        <v>0.60005249999999999</v>
      </c>
      <c r="LO377">
        <v>51.090260000000001</v>
      </c>
      <c r="LP377" s="1">
        <v>2.4151279999999999E-3</v>
      </c>
      <c r="LQ377">
        <v>0.46757359999999998</v>
      </c>
      <c r="LR377">
        <v>0.59968440000000001</v>
      </c>
      <c r="LS377">
        <v>50.751289999999997</v>
      </c>
      <c r="LT377" s="1">
        <v>2.3142990000000001E-3</v>
      </c>
      <c r="LU377">
        <v>0.44898500000000002</v>
      </c>
      <c r="LV377">
        <v>0.59938009999999997</v>
      </c>
      <c r="LW377">
        <v>51.097549999999998</v>
      </c>
      <c r="LX377" s="1">
        <v>2.2193989999999999E-3</v>
      </c>
      <c r="LY377">
        <v>0.4314308</v>
      </c>
      <c r="LZ377">
        <v>0.59898810000000002</v>
      </c>
      <c r="MA377">
        <v>51.083100000000002</v>
      </c>
      <c r="MB377" s="1">
        <v>2.1288100000000001E-3</v>
      </c>
      <c r="MC377">
        <v>0.41469119999999998</v>
      </c>
      <c r="MD377">
        <v>0.59866540000000001</v>
      </c>
      <c r="ME377">
        <v>50.510190000000001</v>
      </c>
      <c r="MF377" s="1">
        <v>2.0428999999999998E-3</v>
      </c>
      <c r="MG377">
        <v>0.39874720000000002</v>
      </c>
      <c r="MH377">
        <v>0.59837790000000002</v>
      </c>
      <c r="MI377">
        <v>48.875129999999999</v>
      </c>
      <c r="MJ377" s="1">
        <v>1.9609760000000001E-3</v>
      </c>
      <c r="MK377">
        <v>0.3835057</v>
      </c>
      <c r="ML377">
        <v>0.59814650000000003</v>
      </c>
      <c r="MM377">
        <v>46.553109999999997</v>
      </c>
      <c r="MN377" s="1">
        <v>1.882819E-3</v>
      </c>
      <c r="MO377">
        <v>0.36896960000000001</v>
      </c>
      <c r="MP377">
        <v>0.59791850000000002</v>
      </c>
      <c r="MQ377">
        <v>44.780099999999997</v>
      </c>
      <c r="MR377" s="1">
        <v>1.808088E-3</v>
      </c>
      <c r="MS377">
        <v>0.3550316</v>
      </c>
      <c r="MT377">
        <v>0.59766240000000004</v>
      </c>
      <c r="MU377">
        <v>43.464100000000002</v>
      </c>
      <c r="MV377" s="1">
        <v>1.7367999999999999E-3</v>
      </c>
      <c r="MW377">
        <v>0.34174260000000001</v>
      </c>
      <c r="MX377">
        <v>0.59738150000000001</v>
      </c>
      <c r="MY377">
        <v>43.833080000000002</v>
      </c>
      <c r="MZ377" s="1">
        <v>1.6688460000000001E-3</v>
      </c>
      <c r="NA377">
        <v>0.32902130000000002</v>
      </c>
      <c r="NB377">
        <v>0.59703419999999996</v>
      </c>
      <c r="NC377">
        <v>44.690840000000001</v>
      </c>
      <c r="ND377" s="1">
        <v>1.604039E-3</v>
      </c>
      <c r="NE377">
        <v>0.31690649999999998</v>
      </c>
      <c r="NF377">
        <v>0.59668140000000003</v>
      </c>
      <c r="NG377">
        <v>46.751930000000002</v>
      </c>
      <c r="NH377" s="1">
        <v>1.5420099999999999E-3</v>
      </c>
      <c r="NI377">
        <v>0.30529620000000002</v>
      </c>
      <c r="NJ377">
        <v>0.59623219999999999</v>
      </c>
      <c r="NK377">
        <v>49.479990000000001</v>
      </c>
      <c r="NL377" s="1">
        <v>1.483285E-3</v>
      </c>
      <c r="NM377">
        <v>0.294325</v>
      </c>
      <c r="NN377">
        <v>0.59573909999999997</v>
      </c>
      <c r="NO377">
        <v>50.38702</v>
      </c>
      <c r="NP377" s="1">
        <v>1.4266120000000001E-3</v>
      </c>
      <c r="NQ377">
        <v>0.28372340000000001</v>
      </c>
      <c r="NR377">
        <v>0.59519449999999996</v>
      </c>
      <c r="NS377">
        <v>48.978900000000003</v>
      </c>
      <c r="NT377" s="1">
        <v>1.371995E-3</v>
      </c>
      <c r="NU377">
        <v>0.27350600000000003</v>
      </c>
      <c r="NV377">
        <v>0.59462579999999998</v>
      </c>
      <c r="NW377">
        <v>47.401859999999999</v>
      </c>
      <c r="NX377" s="1">
        <v>1.3201300000000001E-3</v>
      </c>
      <c r="NY377">
        <v>0.2637697</v>
      </c>
      <c r="NZ377">
        <v>0.59409029999999996</v>
      </c>
      <c r="OA377">
        <v>46.377830000000003</v>
      </c>
      <c r="OB377" s="1">
        <v>1.2719630000000001E-3</v>
      </c>
      <c r="OC377">
        <v>0.2546812</v>
      </c>
      <c r="OD377">
        <v>0.59357470000000001</v>
      </c>
      <c r="OE377">
        <v>47.078319999999998</v>
      </c>
      <c r="OF377" s="1">
        <v>1.225002E-3</v>
      </c>
      <c r="OG377">
        <v>0.24577189999999999</v>
      </c>
      <c r="OH377">
        <v>0.5930377</v>
      </c>
      <c r="OI377">
        <v>47.108629999999998</v>
      </c>
      <c r="OJ377" s="1">
        <v>1.17954E-3</v>
      </c>
      <c r="OK377">
        <v>0.23711160000000001</v>
      </c>
    </row>
    <row r="378" spans="1:401" x14ac:dyDescent="0.35">
      <c r="A378">
        <v>387</v>
      </c>
      <c r="B378" t="s">
        <v>4</v>
      </c>
      <c r="C378" t="s">
        <v>364</v>
      </c>
      <c r="D378" t="s">
        <v>385</v>
      </c>
      <c r="E378">
        <v>816.30010000000004</v>
      </c>
      <c r="F378">
        <v>1.0042770000000001</v>
      </c>
      <c r="G378">
        <v>26.839400000000001</v>
      </c>
      <c r="H378">
        <v>0</v>
      </c>
      <c r="I378">
        <v>0</v>
      </c>
      <c r="J378">
        <v>0.99894190000000005</v>
      </c>
      <c r="K378">
        <v>27.063469999999999</v>
      </c>
      <c r="L378">
        <v>0</v>
      </c>
      <c r="M378">
        <v>0</v>
      </c>
      <c r="N378">
        <v>0.99295949999999999</v>
      </c>
      <c r="O378">
        <v>26.585609999999999</v>
      </c>
      <c r="P378">
        <v>0</v>
      </c>
      <c r="Q378">
        <v>0</v>
      </c>
      <c r="R378">
        <v>0.98748040000000004</v>
      </c>
      <c r="S378">
        <v>26.799869999999999</v>
      </c>
      <c r="T378">
        <v>0</v>
      </c>
      <c r="U378">
        <v>0</v>
      </c>
      <c r="V378">
        <v>0.98255510000000001</v>
      </c>
      <c r="W378">
        <v>26.89312</v>
      </c>
      <c r="X378">
        <v>0</v>
      </c>
      <c r="Y378">
        <v>0</v>
      </c>
      <c r="Z378">
        <v>0.977881</v>
      </c>
      <c r="AA378">
        <v>26.539400000000001</v>
      </c>
      <c r="AB378">
        <v>0</v>
      </c>
      <c r="AC378">
        <v>0</v>
      </c>
      <c r="AD378">
        <v>0.97273799999999999</v>
      </c>
      <c r="AE378">
        <v>25.981000000000002</v>
      </c>
      <c r="AF378">
        <v>0</v>
      </c>
      <c r="AG378">
        <v>0</v>
      </c>
      <c r="AH378">
        <v>0.9685568</v>
      </c>
      <c r="AI378">
        <v>25.638680000000001</v>
      </c>
      <c r="AJ378">
        <v>0</v>
      </c>
      <c r="AK378">
        <v>0</v>
      </c>
      <c r="AL378">
        <v>0.96536120000000003</v>
      </c>
      <c r="AM378">
        <v>25.678419999999999</v>
      </c>
      <c r="AN378">
        <v>0</v>
      </c>
      <c r="AO378">
        <v>0</v>
      </c>
      <c r="AP378">
        <v>0.96256620000000004</v>
      </c>
      <c r="AQ378">
        <v>26.73273</v>
      </c>
      <c r="AR378">
        <v>0</v>
      </c>
      <c r="AS378">
        <v>0</v>
      </c>
      <c r="AT378">
        <v>0.95960639999999997</v>
      </c>
      <c r="AU378">
        <v>28.47072</v>
      </c>
      <c r="AV378">
        <v>0</v>
      </c>
      <c r="AW378">
        <v>0</v>
      </c>
      <c r="AX378">
        <v>0.95629629999999999</v>
      </c>
      <c r="AY378">
        <v>30.61965</v>
      </c>
      <c r="AZ378">
        <v>0</v>
      </c>
      <c r="BA378">
        <v>0</v>
      </c>
      <c r="BB378">
        <v>0.95267080000000004</v>
      </c>
      <c r="BC378">
        <v>32.301549999999999</v>
      </c>
      <c r="BD378">
        <v>0</v>
      </c>
      <c r="BE378">
        <v>0</v>
      </c>
      <c r="BF378">
        <v>0.9496211</v>
      </c>
      <c r="BG378">
        <v>32.786070000000002</v>
      </c>
      <c r="BH378">
        <v>0</v>
      </c>
      <c r="BI378">
        <v>0</v>
      </c>
      <c r="BJ378">
        <v>0.94661720000000005</v>
      </c>
      <c r="BK378">
        <v>32.669170000000001</v>
      </c>
      <c r="BL378">
        <v>0</v>
      </c>
      <c r="BM378">
        <v>0</v>
      </c>
      <c r="BN378">
        <v>0.94349620000000001</v>
      </c>
      <c r="BO378">
        <v>32.369880000000002</v>
      </c>
      <c r="BP378">
        <v>0</v>
      </c>
      <c r="BQ378">
        <v>0</v>
      </c>
      <c r="BR378">
        <v>0.93982759999999999</v>
      </c>
      <c r="BS378">
        <v>31.857769999999999</v>
      </c>
      <c r="BT378">
        <v>0</v>
      </c>
      <c r="BU378">
        <v>0</v>
      </c>
      <c r="BV378">
        <v>0.93700240000000001</v>
      </c>
      <c r="BW378">
        <v>31.858779999999999</v>
      </c>
      <c r="BX378">
        <v>0</v>
      </c>
      <c r="BY378">
        <v>0</v>
      </c>
      <c r="BZ378">
        <v>0.93436459999999999</v>
      </c>
      <c r="CA378">
        <v>31.55274</v>
      </c>
      <c r="CB378">
        <v>0</v>
      </c>
      <c r="CC378">
        <v>0</v>
      </c>
      <c r="CD378">
        <v>0.93138770000000004</v>
      </c>
      <c r="CE378">
        <v>31.17304</v>
      </c>
      <c r="CF378">
        <v>0</v>
      </c>
      <c r="CG378">
        <v>0</v>
      </c>
      <c r="CH378">
        <v>0.92810899999999996</v>
      </c>
      <c r="CI378">
        <v>30.66996</v>
      </c>
      <c r="CJ378" s="1">
        <v>4.8929899999999998E-32</v>
      </c>
      <c r="CK378" s="1">
        <v>9.8483580000000003E-30</v>
      </c>
      <c r="CL378">
        <v>0.92448560000000002</v>
      </c>
      <c r="CM378">
        <v>29.990449999999999</v>
      </c>
      <c r="CN378" s="1">
        <v>8.7331190000000001E-27</v>
      </c>
      <c r="CO378" s="1">
        <v>2.3771129999999999E-24</v>
      </c>
      <c r="CP378">
        <v>0.92108089999999998</v>
      </c>
      <c r="CQ378">
        <v>29.538779999999999</v>
      </c>
      <c r="CR378" s="1">
        <v>5.9273929999999995E-20</v>
      </c>
      <c r="CS378" s="1">
        <v>1.341167E-17</v>
      </c>
      <c r="CT378">
        <v>0.91790660000000002</v>
      </c>
      <c r="CU378">
        <v>29.03548</v>
      </c>
      <c r="CV378" s="1">
        <v>9.5157779999999997E-16</v>
      </c>
      <c r="CW378" s="1">
        <v>2.3534059999999998E-13</v>
      </c>
      <c r="CX378">
        <v>0.91450220000000004</v>
      </c>
      <c r="CY378">
        <v>28.715979999999998</v>
      </c>
      <c r="CZ378" s="1">
        <v>1.446009E-12</v>
      </c>
      <c r="DA378" s="1">
        <v>3.7617559999999998E-10</v>
      </c>
      <c r="DB378">
        <v>0.91058729999999999</v>
      </c>
      <c r="DC378">
        <v>29.13852</v>
      </c>
      <c r="DD378" s="1">
        <v>5.6529850000000004E-10</v>
      </c>
      <c r="DE378" s="1">
        <v>1.517803E-7</v>
      </c>
      <c r="DF378">
        <v>0.90552820000000001</v>
      </c>
      <c r="DG378">
        <v>30.624749999999999</v>
      </c>
      <c r="DH378" s="1">
        <v>8.1500130000000004E-8</v>
      </c>
      <c r="DI378" s="1">
        <v>2.2299599999999999E-5</v>
      </c>
      <c r="DJ378">
        <v>0.9015881</v>
      </c>
      <c r="DK378">
        <v>33.893090000000001</v>
      </c>
      <c r="DL378" s="1">
        <v>5.3430280000000003E-6</v>
      </c>
      <c r="DM378" s="1">
        <v>1.47371E-3</v>
      </c>
      <c r="DN378">
        <v>0.8972021</v>
      </c>
      <c r="DO378">
        <v>38.055289999999999</v>
      </c>
      <c r="DP378" s="1">
        <v>1.8029109999999999E-4</v>
      </c>
      <c r="DQ378" s="1">
        <v>4.9725810000000002E-2</v>
      </c>
      <c r="DR378">
        <v>0.89320509999999997</v>
      </c>
      <c r="DS378">
        <v>40.19397</v>
      </c>
      <c r="DT378" s="1">
        <v>3.453944E-3</v>
      </c>
      <c r="DU378">
        <v>0.94280339999999996</v>
      </c>
      <c r="DV378">
        <v>0.89075190000000004</v>
      </c>
      <c r="DW378">
        <v>40.559019999999997</v>
      </c>
      <c r="DX378" s="1">
        <v>4.0360760000000002E-2</v>
      </c>
      <c r="DY378">
        <v>10.84873</v>
      </c>
      <c r="DZ378">
        <v>0.89032409999999995</v>
      </c>
      <c r="EA378">
        <v>40.52854</v>
      </c>
      <c r="EB378">
        <v>0.30474420000000002</v>
      </c>
      <c r="EC378">
        <v>83.363810000000001</v>
      </c>
      <c r="ED378">
        <v>0.88783570000000001</v>
      </c>
      <c r="EE378">
        <v>40.383099999999999</v>
      </c>
      <c r="EF378">
        <v>1.5563739999999999</v>
      </c>
      <c r="EG378">
        <v>433.66379999999998</v>
      </c>
      <c r="EH378">
        <v>0.8847237</v>
      </c>
      <c r="EI378">
        <v>40.419040000000003</v>
      </c>
      <c r="EJ378">
        <v>5.603332</v>
      </c>
      <c r="EK378">
        <v>1589.1579999999999</v>
      </c>
      <c r="EL378">
        <v>0.88155649999999997</v>
      </c>
      <c r="EM378">
        <v>40.754840000000002</v>
      </c>
      <c r="EN378">
        <v>14.74713</v>
      </c>
      <c r="EO378">
        <v>4251.1719999999996</v>
      </c>
      <c r="EP378">
        <v>0.87826680000000001</v>
      </c>
      <c r="EQ378">
        <v>42.48854</v>
      </c>
      <c r="ER378">
        <v>29.273869999999999</v>
      </c>
      <c r="ES378">
        <v>8575.4719999999998</v>
      </c>
      <c r="ET378">
        <v>0.87459609999999999</v>
      </c>
      <c r="EU378">
        <v>44.302259999999997</v>
      </c>
      <c r="EV378">
        <v>45.135649999999998</v>
      </c>
      <c r="EW378">
        <v>13430.78</v>
      </c>
      <c r="EX378">
        <v>0.87114879999999995</v>
      </c>
      <c r="EY378">
        <v>44.018180000000001</v>
      </c>
      <c r="EZ378">
        <v>55.538089999999997</v>
      </c>
      <c r="FA378">
        <v>16767.16</v>
      </c>
      <c r="FB378">
        <v>0.86729350000000005</v>
      </c>
      <c r="FC378">
        <v>43.005780000000001</v>
      </c>
      <c r="FD378">
        <v>55.735579999999999</v>
      </c>
      <c r="FE378">
        <v>17073.53</v>
      </c>
      <c r="FF378">
        <v>0.86245660000000002</v>
      </c>
      <c r="FG378">
        <v>42.155270000000002</v>
      </c>
      <c r="FH378">
        <v>46.695</v>
      </c>
      <c r="FI378">
        <v>14508.83</v>
      </c>
      <c r="FJ378">
        <v>0.85794720000000002</v>
      </c>
      <c r="FK378">
        <v>41.728810000000003</v>
      </c>
      <c r="FL378">
        <v>33.300379999999997</v>
      </c>
      <c r="FM378">
        <v>10486.16</v>
      </c>
      <c r="FN378">
        <v>0.85388920000000001</v>
      </c>
      <c r="FO378">
        <v>42.392330000000001</v>
      </c>
      <c r="FP378">
        <v>20.588080000000001</v>
      </c>
      <c r="FQ378">
        <v>6564.35</v>
      </c>
      <c r="FR378">
        <v>0.84958999999999996</v>
      </c>
      <c r="FS378">
        <v>43.264139999999998</v>
      </c>
      <c r="FT378">
        <v>11.18266</v>
      </c>
      <c r="FU378">
        <v>3610.7809999999999</v>
      </c>
      <c r="FV378">
        <v>0.84635479999999996</v>
      </c>
      <c r="FW378">
        <v>44.310070000000003</v>
      </c>
      <c r="FX378">
        <v>5.4267110000000001</v>
      </c>
      <c r="FY378">
        <v>1771.4449999999999</v>
      </c>
      <c r="FZ378">
        <v>0.84348210000000001</v>
      </c>
      <c r="GA378">
        <v>44.04298</v>
      </c>
      <c r="GB378">
        <v>2.37439</v>
      </c>
      <c r="GC378">
        <v>782.74680000000001</v>
      </c>
      <c r="GD378">
        <v>0.84156299999999995</v>
      </c>
      <c r="GE378">
        <v>43.011319999999998</v>
      </c>
      <c r="GF378">
        <v>0.95404619999999996</v>
      </c>
      <c r="GG378">
        <v>317.00839999999999</v>
      </c>
      <c r="GH378">
        <v>0.8397869</v>
      </c>
      <c r="GI378">
        <v>41.507249999999999</v>
      </c>
      <c r="GJ378">
        <v>0.36286479999999999</v>
      </c>
      <c r="GK378">
        <v>121.1691</v>
      </c>
      <c r="GL378">
        <v>0.83825839999999996</v>
      </c>
      <c r="GM378">
        <v>40.537480000000002</v>
      </c>
      <c r="GN378">
        <v>0.14078070000000001</v>
      </c>
      <c r="GO378">
        <v>46.8992</v>
      </c>
      <c r="GP378">
        <v>0.83693759999999995</v>
      </c>
      <c r="GQ378">
        <v>39.943939999999998</v>
      </c>
      <c r="GR378" s="1">
        <v>6.5338370000000007E-2</v>
      </c>
      <c r="GS378">
        <v>21.43516</v>
      </c>
      <c r="GT378">
        <v>0.83582100000000004</v>
      </c>
      <c r="GU378">
        <v>41.068060000000003</v>
      </c>
      <c r="GV378" s="1">
        <v>4.2115E-2</v>
      </c>
      <c r="GW378">
        <v>13.53429</v>
      </c>
      <c r="GX378">
        <v>0.83490249999999999</v>
      </c>
      <c r="GY378">
        <v>42.811979999999998</v>
      </c>
      <c r="GZ378" s="1">
        <v>3.5795859999999999E-2</v>
      </c>
      <c r="HA378">
        <v>11.370649999999999</v>
      </c>
      <c r="HB378">
        <v>0.83416690000000004</v>
      </c>
      <c r="HC378">
        <v>45.052999999999997</v>
      </c>
      <c r="HD378" s="1">
        <v>3.3976930000000002E-2</v>
      </c>
      <c r="HE378">
        <v>10.766769999999999</v>
      </c>
      <c r="HF378">
        <v>0.83395140000000001</v>
      </c>
      <c r="HG378">
        <v>46.685859999999998</v>
      </c>
      <c r="HH378" s="1">
        <v>3.273152E-2</v>
      </c>
      <c r="HI378">
        <v>10.38026</v>
      </c>
      <c r="HJ378">
        <v>0.8338023</v>
      </c>
      <c r="HK378">
        <v>46.384689999999999</v>
      </c>
      <c r="HL378" s="1">
        <v>3.099037E-2</v>
      </c>
      <c r="HM378">
        <v>9.8441229999999997</v>
      </c>
      <c r="HN378">
        <v>0.8335804</v>
      </c>
      <c r="HO378">
        <v>45.599600000000002</v>
      </c>
      <c r="HP378" s="1">
        <v>2.8596920000000001E-2</v>
      </c>
      <c r="HQ378">
        <v>9.1026159999999994</v>
      </c>
      <c r="HR378">
        <v>0.8332465</v>
      </c>
      <c r="HS378">
        <v>44.595770000000002</v>
      </c>
      <c r="HT378" s="1">
        <v>2.5630900000000002E-2</v>
      </c>
      <c r="HU378">
        <v>8.1781889999999997</v>
      </c>
      <c r="HV378">
        <v>0.83281939999999999</v>
      </c>
      <c r="HW378">
        <v>44.08184</v>
      </c>
      <c r="HX378" s="1">
        <v>2.2264920000000001E-2</v>
      </c>
      <c r="HY378">
        <v>7.1227450000000001</v>
      </c>
      <c r="HZ378">
        <v>0.83239149999999995</v>
      </c>
      <c r="IA378">
        <v>45.35201</v>
      </c>
      <c r="IB378" s="1">
        <v>1.8759129999999999E-2</v>
      </c>
      <c r="IC378">
        <v>6.0163630000000001</v>
      </c>
      <c r="ID378">
        <v>0.83189159999999995</v>
      </c>
      <c r="IE378">
        <v>48.507420000000003</v>
      </c>
      <c r="IF378" s="1">
        <v>1.539857E-2</v>
      </c>
      <c r="IG378">
        <v>4.9489380000000001</v>
      </c>
      <c r="IH378">
        <v>0.83135579999999998</v>
      </c>
      <c r="II378">
        <v>52.631129999999999</v>
      </c>
      <c r="IJ378" s="1">
        <v>1.244786E-2</v>
      </c>
      <c r="IK378">
        <v>4.00617</v>
      </c>
      <c r="IL378">
        <v>0.83065999999999995</v>
      </c>
      <c r="IM378">
        <v>54.885069999999999</v>
      </c>
      <c r="IN378" s="1">
        <v>1.0067100000000001E-2</v>
      </c>
      <c r="IO378">
        <v>3.2411560000000001</v>
      </c>
      <c r="IP378">
        <v>0.829878</v>
      </c>
      <c r="IQ378">
        <v>54.884099999999997</v>
      </c>
      <c r="IR378" s="1">
        <v>8.2765570000000004E-3</v>
      </c>
      <c r="IS378">
        <v>2.6636890000000002</v>
      </c>
      <c r="IT378">
        <v>0.82927200000000001</v>
      </c>
      <c r="IU378">
        <v>53.798200000000001</v>
      </c>
      <c r="IV378" s="1">
        <v>7.0089649999999998E-3</v>
      </c>
      <c r="IW378">
        <v>2.252602</v>
      </c>
      <c r="IX378">
        <v>0.82843069999999996</v>
      </c>
      <c r="IY378">
        <v>52.793129999999998</v>
      </c>
      <c r="IZ378" s="1">
        <v>6.1311020000000003E-3</v>
      </c>
      <c r="JA378">
        <v>1.9682740000000001</v>
      </c>
      <c r="JB378">
        <v>0.82764669999999996</v>
      </c>
      <c r="JC378">
        <v>51.948599999999999</v>
      </c>
      <c r="JD378" s="1">
        <v>5.5244179999999997E-3</v>
      </c>
      <c r="JE378">
        <v>1.7720629999999999</v>
      </c>
      <c r="JF378">
        <v>0.82656600000000002</v>
      </c>
      <c r="JG378">
        <v>52.353940000000001</v>
      </c>
      <c r="JH378" s="1">
        <v>5.0893780000000003E-3</v>
      </c>
      <c r="JI378">
        <v>1.632206</v>
      </c>
      <c r="JJ378">
        <v>0.82568529999999996</v>
      </c>
      <c r="JK378">
        <v>52.362160000000003</v>
      </c>
      <c r="JL378" s="1">
        <v>4.7543639999999996E-3</v>
      </c>
      <c r="JM378">
        <v>1.526025</v>
      </c>
      <c r="JN378">
        <v>0.82480810000000004</v>
      </c>
      <c r="JO378">
        <v>51.03331</v>
      </c>
      <c r="JP378" s="1">
        <v>4.4729390000000004E-3</v>
      </c>
      <c r="JQ378">
        <v>1.4401060000000001</v>
      </c>
      <c r="JR378">
        <v>0.82394920000000005</v>
      </c>
      <c r="JS378">
        <v>48.677779999999998</v>
      </c>
      <c r="JT378" s="1">
        <v>4.2312770000000003E-3</v>
      </c>
      <c r="JU378">
        <v>1.3666210000000001</v>
      </c>
      <c r="JV378">
        <v>0.82301899999999995</v>
      </c>
      <c r="JW378">
        <v>46.368870000000001</v>
      </c>
      <c r="JX378" s="1">
        <v>4.0151839999999998E-3</v>
      </c>
      <c r="JY378">
        <v>1.3010630000000001</v>
      </c>
      <c r="JZ378">
        <v>0.82215680000000002</v>
      </c>
      <c r="KA378">
        <v>44.370229999999999</v>
      </c>
      <c r="KB378" s="1">
        <v>3.8181909999999999E-3</v>
      </c>
      <c r="KC378">
        <v>1.2409669999999999</v>
      </c>
      <c r="KD378">
        <v>0.82140389999999996</v>
      </c>
      <c r="KE378">
        <v>42.772129999999997</v>
      </c>
      <c r="KF378" s="1">
        <v>3.6367320000000002E-3</v>
      </c>
      <c r="KG378">
        <v>1.1853899999999999</v>
      </c>
      <c r="KH378">
        <v>0.82054640000000001</v>
      </c>
      <c r="KI378">
        <v>41.424959999999999</v>
      </c>
      <c r="KJ378" s="1">
        <v>3.4664090000000002E-3</v>
      </c>
      <c r="KK378">
        <v>1.133138</v>
      </c>
      <c r="KL378">
        <v>0.81970299999999996</v>
      </c>
      <c r="KM378">
        <v>42.09883</v>
      </c>
      <c r="KN378" s="1">
        <v>3.307145E-3</v>
      </c>
      <c r="KO378">
        <v>1.0840700000000001</v>
      </c>
      <c r="KP378">
        <v>0.81885739999999996</v>
      </c>
      <c r="KQ378">
        <v>45.444670000000002</v>
      </c>
      <c r="KR378" s="1">
        <v>3.157268E-3</v>
      </c>
      <c r="KS378">
        <v>1.0377430000000001</v>
      </c>
      <c r="KT378">
        <v>0.81815950000000004</v>
      </c>
      <c r="KU378">
        <v>50.568899999999999</v>
      </c>
      <c r="KV378" s="1">
        <v>3.016501E-3</v>
      </c>
      <c r="KW378">
        <v>0.99392800000000003</v>
      </c>
      <c r="KX378">
        <v>0.8174884</v>
      </c>
      <c r="KY378">
        <v>54.190510000000003</v>
      </c>
      <c r="KZ378" s="1">
        <v>2.883952E-3</v>
      </c>
      <c r="LA378">
        <v>0.95248790000000005</v>
      </c>
      <c r="LB378">
        <v>0.81680209999999998</v>
      </c>
      <c r="LC378">
        <v>54.463030000000003</v>
      </c>
      <c r="LD378" s="1">
        <v>2.758473E-3</v>
      </c>
      <c r="LE378">
        <v>0.91314919999999999</v>
      </c>
      <c r="LF378">
        <v>0.8161562</v>
      </c>
      <c r="LG378">
        <v>53.196309999999997</v>
      </c>
      <c r="LH378" s="1">
        <v>2.6395120000000001E-3</v>
      </c>
      <c r="LI378">
        <v>0.87572989999999995</v>
      </c>
      <c r="LJ378">
        <v>0.81543529999999997</v>
      </c>
      <c r="LK378">
        <v>52.04251</v>
      </c>
      <c r="LL378" s="1">
        <v>2.5267419999999998E-3</v>
      </c>
      <c r="LM378">
        <v>0.84017439999999999</v>
      </c>
      <c r="LN378">
        <v>0.81470750000000003</v>
      </c>
      <c r="LO378">
        <v>51.001060000000003</v>
      </c>
      <c r="LP378" s="1">
        <v>2.4201869999999999E-3</v>
      </c>
      <c r="LQ378">
        <v>0.80651709999999999</v>
      </c>
      <c r="LR378">
        <v>0.81402459999999999</v>
      </c>
      <c r="LS378">
        <v>50.699010000000001</v>
      </c>
      <c r="LT378" s="1">
        <v>2.3191280000000002E-3</v>
      </c>
      <c r="LU378">
        <v>0.77447699999999997</v>
      </c>
      <c r="LV378">
        <v>0.8133975</v>
      </c>
      <c r="LW378">
        <v>51.07423</v>
      </c>
      <c r="LX378" s="1">
        <v>2.2240070000000001E-3</v>
      </c>
      <c r="LY378">
        <v>0.74419820000000003</v>
      </c>
      <c r="LZ378">
        <v>0.81263929999999995</v>
      </c>
      <c r="MA378">
        <v>51.083100000000002</v>
      </c>
      <c r="MB378" s="1">
        <v>2.1331459999999998E-3</v>
      </c>
      <c r="MC378">
        <v>0.71531460000000002</v>
      </c>
      <c r="MD378">
        <v>0.81199869999999996</v>
      </c>
      <c r="ME378">
        <v>50.530090000000001</v>
      </c>
      <c r="MF378" s="1">
        <v>2.0470530000000001E-3</v>
      </c>
      <c r="MG378">
        <v>0.68782189999999999</v>
      </c>
      <c r="MH378">
        <v>0.81139309999999998</v>
      </c>
      <c r="MI378">
        <v>48.951259999999998</v>
      </c>
      <c r="MJ378" s="1">
        <v>1.9649239999999998E-3</v>
      </c>
      <c r="MK378">
        <v>0.66152599999999995</v>
      </c>
      <c r="ML378">
        <v>0.81090410000000002</v>
      </c>
      <c r="MM378">
        <v>46.582470000000001</v>
      </c>
      <c r="MN378" s="1">
        <v>1.8867350000000001E-3</v>
      </c>
      <c r="MO378">
        <v>0.63655700000000004</v>
      </c>
      <c r="MP378">
        <v>0.81039779999999995</v>
      </c>
      <c r="MQ378">
        <v>44.801870000000001</v>
      </c>
      <c r="MR378" s="1">
        <v>1.81183E-3</v>
      </c>
      <c r="MS378">
        <v>0.61258500000000005</v>
      </c>
      <c r="MT378">
        <v>0.80982390000000004</v>
      </c>
      <c r="MU378">
        <v>43.456580000000002</v>
      </c>
      <c r="MV378" s="1">
        <v>1.7403410000000001E-3</v>
      </c>
      <c r="MW378">
        <v>0.58968580000000004</v>
      </c>
      <c r="MX378">
        <v>0.80927910000000003</v>
      </c>
      <c r="MY378">
        <v>43.802619999999997</v>
      </c>
      <c r="MZ378" s="1">
        <v>1.672291E-3</v>
      </c>
      <c r="NA378">
        <v>0.56779900000000005</v>
      </c>
      <c r="NB378">
        <v>0.80859669999999995</v>
      </c>
      <c r="NC378">
        <v>44.653759999999998</v>
      </c>
      <c r="ND378" s="1">
        <v>1.607278E-3</v>
      </c>
      <c r="NE378">
        <v>0.54689589999999999</v>
      </c>
      <c r="NF378">
        <v>0.80795430000000001</v>
      </c>
      <c r="NG378">
        <v>46.713990000000003</v>
      </c>
      <c r="NH378" s="1">
        <v>1.545133E-3</v>
      </c>
      <c r="NI378">
        <v>0.52689600000000003</v>
      </c>
      <c r="NJ378">
        <v>0.80718140000000005</v>
      </c>
      <c r="NK378">
        <v>49.409469999999999</v>
      </c>
      <c r="NL378" s="1">
        <v>1.4862230000000001E-3</v>
      </c>
      <c r="NM378">
        <v>0.50795020000000002</v>
      </c>
      <c r="NN378">
        <v>0.80632099999999995</v>
      </c>
      <c r="NO378">
        <v>50.345619999999997</v>
      </c>
      <c r="NP378" s="1">
        <v>1.4294850000000001E-3</v>
      </c>
      <c r="NQ378">
        <v>0.48970780000000003</v>
      </c>
      <c r="NR378">
        <v>0.80540900000000004</v>
      </c>
      <c r="NS378">
        <v>48.921840000000003</v>
      </c>
      <c r="NT378" s="1">
        <v>1.3747620000000001E-3</v>
      </c>
      <c r="NU378">
        <v>0.47209440000000003</v>
      </c>
      <c r="NV378">
        <v>0.80447440000000003</v>
      </c>
      <c r="NW378">
        <v>47.380450000000003</v>
      </c>
      <c r="NX378" s="1">
        <v>1.3226819999999999E-3</v>
      </c>
      <c r="NY378">
        <v>0.45524490000000001</v>
      </c>
      <c r="NZ378">
        <v>0.8035757</v>
      </c>
      <c r="OA378">
        <v>46.31729</v>
      </c>
      <c r="OB378" s="1">
        <v>1.274411E-3</v>
      </c>
      <c r="OC378">
        <v>0.4395616</v>
      </c>
      <c r="OD378">
        <v>0.80265419999999998</v>
      </c>
      <c r="OE378">
        <v>47.000399999999999</v>
      </c>
      <c r="OF378" s="1">
        <v>1.2273729999999999E-3</v>
      </c>
      <c r="OG378">
        <v>0.42421700000000001</v>
      </c>
      <c r="OH378">
        <v>0.8017474</v>
      </c>
      <c r="OI378">
        <v>47.099780000000003</v>
      </c>
      <c r="OJ378" s="1">
        <v>1.1817990000000001E-3</v>
      </c>
      <c r="OK378">
        <v>0.40927429999999998</v>
      </c>
    </row>
    <row r="379" spans="1:401" x14ac:dyDescent="0.35">
      <c r="A379">
        <v>388</v>
      </c>
      <c r="B379" t="s">
        <v>4</v>
      </c>
      <c r="C379" t="s">
        <v>364</v>
      </c>
      <c r="D379" t="s">
        <v>386</v>
      </c>
      <c r="E379">
        <v>787.93240000000003</v>
      </c>
      <c r="F379">
        <v>0.34493400000000002</v>
      </c>
      <c r="G379">
        <v>26.710519999999999</v>
      </c>
      <c r="H379">
        <v>0</v>
      </c>
      <c r="I379">
        <v>0</v>
      </c>
      <c r="J379">
        <v>0.34348479999999998</v>
      </c>
      <c r="K379">
        <v>27.003029999999999</v>
      </c>
      <c r="L379">
        <v>0</v>
      </c>
      <c r="M379">
        <v>0</v>
      </c>
      <c r="N379">
        <v>0.34192669999999997</v>
      </c>
      <c r="O379">
        <v>26.536909999999999</v>
      </c>
      <c r="P379">
        <v>0</v>
      </c>
      <c r="Q379">
        <v>0</v>
      </c>
      <c r="R379">
        <v>0.34056950000000002</v>
      </c>
      <c r="S379">
        <v>26.777059999999999</v>
      </c>
      <c r="T379">
        <v>0</v>
      </c>
      <c r="U379">
        <v>0</v>
      </c>
      <c r="V379">
        <v>0.33948329999999999</v>
      </c>
      <c r="W379">
        <v>26.837029999999999</v>
      </c>
      <c r="X379">
        <v>0</v>
      </c>
      <c r="Y379">
        <v>0</v>
      </c>
      <c r="Z379">
        <v>0.33850079999999999</v>
      </c>
      <c r="AA379">
        <v>26.432210000000001</v>
      </c>
      <c r="AB379">
        <v>0</v>
      </c>
      <c r="AC379">
        <v>0</v>
      </c>
      <c r="AD379">
        <v>0.3374335</v>
      </c>
      <c r="AE379">
        <v>25.822839999999999</v>
      </c>
      <c r="AF379">
        <v>0</v>
      </c>
      <c r="AG379">
        <v>0</v>
      </c>
      <c r="AH379">
        <v>0.33657199999999998</v>
      </c>
      <c r="AI379">
        <v>25.45917</v>
      </c>
      <c r="AJ379">
        <v>0</v>
      </c>
      <c r="AK379">
        <v>0</v>
      </c>
      <c r="AL379">
        <v>0.33849459999999998</v>
      </c>
      <c r="AM379">
        <v>25.53492</v>
      </c>
      <c r="AN379">
        <v>0</v>
      </c>
      <c r="AO379">
        <v>0</v>
      </c>
      <c r="AP379">
        <v>0.3410707</v>
      </c>
      <c r="AQ379">
        <v>26.64134</v>
      </c>
      <c r="AR379">
        <v>0</v>
      </c>
      <c r="AS379">
        <v>0</v>
      </c>
      <c r="AT379">
        <v>0.34360639999999998</v>
      </c>
      <c r="AU379">
        <v>28.392720000000001</v>
      </c>
      <c r="AV379">
        <v>0</v>
      </c>
      <c r="AW379">
        <v>0</v>
      </c>
      <c r="AX379">
        <v>0.34599069999999998</v>
      </c>
      <c r="AY379">
        <v>30.533059999999999</v>
      </c>
      <c r="AZ379">
        <v>0</v>
      </c>
      <c r="BA379">
        <v>0</v>
      </c>
      <c r="BB379">
        <v>0.34838079999999999</v>
      </c>
      <c r="BC379">
        <v>32.182290000000002</v>
      </c>
      <c r="BD379">
        <v>0</v>
      </c>
      <c r="BE379">
        <v>0</v>
      </c>
      <c r="BF379">
        <v>0.351217</v>
      </c>
      <c r="BG379">
        <v>32.592550000000003</v>
      </c>
      <c r="BH379">
        <v>0</v>
      </c>
      <c r="BI379">
        <v>0</v>
      </c>
      <c r="BJ379">
        <v>0.35388960000000003</v>
      </c>
      <c r="BK379">
        <v>32.456119999999999</v>
      </c>
      <c r="BL379">
        <v>0</v>
      </c>
      <c r="BM379">
        <v>0</v>
      </c>
      <c r="BN379">
        <v>0.35691129999999999</v>
      </c>
      <c r="BO379">
        <v>32.184989999999999</v>
      </c>
      <c r="BP379">
        <v>0</v>
      </c>
      <c r="BQ379">
        <v>0</v>
      </c>
      <c r="BR379">
        <v>0.36018689999999998</v>
      </c>
      <c r="BS379">
        <v>31.707740000000001</v>
      </c>
      <c r="BT379">
        <v>0</v>
      </c>
      <c r="BU379">
        <v>0</v>
      </c>
      <c r="BV379">
        <v>0.36402960000000001</v>
      </c>
      <c r="BW379">
        <v>31.77741</v>
      </c>
      <c r="BX379">
        <v>0</v>
      </c>
      <c r="BY379">
        <v>0</v>
      </c>
      <c r="BZ379">
        <v>0.36819800000000003</v>
      </c>
      <c r="CA379">
        <v>31.517800000000001</v>
      </c>
      <c r="CB379">
        <v>0</v>
      </c>
      <c r="CC379">
        <v>0</v>
      </c>
      <c r="CD379">
        <v>0.37263459999999998</v>
      </c>
      <c r="CE379">
        <v>31.117699999999999</v>
      </c>
      <c r="CF379">
        <v>0</v>
      </c>
      <c r="CG379">
        <v>0</v>
      </c>
      <c r="CH379">
        <v>0.38555899999999999</v>
      </c>
      <c r="CI379">
        <v>30.637170000000001</v>
      </c>
      <c r="CJ379" s="1">
        <v>5.7507700000000003E-33</v>
      </c>
      <c r="CK379" s="1">
        <v>2.4366279999999999E-30</v>
      </c>
      <c r="CL379">
        <v>0.39999709999999999</v>
      </c>
      <c r="CM379">
        <v>29.85528</v>
      </c>
      <c r="CN379" s="1">
        <v>2.9290219999999999E-27</v>
      </c>
      <c r="CO379" s="1">
        <v>1.1716479999999999E-24</v>
      </c>
      <c r="CP379">
        <v>0.41653970000000001</v>
      </c>
      <c r="CQ379">
        <v>29.39274</v>
      </c>
      <c r="CR379" s="1">
        <v>1.3388719999999999E-20</v>
      </c>
      <c r="CS379" s="1">
        <v>4.9889670000000001E-18</v>
      </c>
      <c r="CT379">
        <v>0.43493579999999998</v>
      </c>
      <c r="CU379">
        <v>28.88711</v>
      </c>
      <c r="CV379" s="1">
        <v>3.4313589999999999E-16</v>
      </c>
      <c r="CW379" s="1">
        <v>1.1459239999999999E-13</v>
      </c>
      <c r="CX379">
        <v>0.4553335</v>
      </c>
      <c r="CY379">
        <v>28.593800000000002</v>
      </c>
      <c r="CZ379" s="1">
        <v>6.4817909999999996E-13</v>
      </c>
      <c r="DA379" s="1">
        <v>2.093439E-10</v>
      </c>
      <c r="DB379">
        <v>0.4790721</v>
      </c>
      <c r="DC379">
        <v>29.050360000000001</v>
      </c>
      <c r="DD379" s="1">
        <v>2.947721E-10</v>
      </c>
      <c r="DE379" s="1">
        <v>9.2805660000000001E-8</v>
      </c>
      <c r="DF379">
        <v>0.5078028</v>
      </c>
      <c r="DG379">
        <v>30.507660000000001</v>
      </c>
      <c r="DH379" s="1">
        <v>4.7939589999999999E-8</v>
      </c>
      <c r="DI379" s="1">
        <v>1.470734E-5</v>
      </c>
      <c r="DJ379">
        <v>0.54225210000000001</v>
      </c>
      <c r="DK379">
        <v>33.719430000000003</v>
      </c>
      <c r="DL379" s="1">
        <v>3.472706E-6</v>
      </c>
      <c r="DM379" s="1">
        <v>1.0367130000000001E-3</v>
      </c>
      <c r="DN379">
        <v>0.58320309999999997</v>
      </c>
      <c r="DO379">
        <v>37.784269999999999</v>
      </c>
      <c r="DP379" s="1">
        <v>1.275804E-4</v>
      </c>
      <c r="DQ379">
        <v>3.7034699999999997E-2</v>
      </c>
      <c r="DR379">
        <v>0.6334111</v>
      </c>
      <c r="DS379">
        <v>39.835650000000001</v>
      </c>
      <c r="DT379" s="1">
        <v>2.6276910000000001E-3</v>
      </c>
      <c r="DU379">
        <v>0.73895900000000003</v>
      </c>
      <c r="DV379">
        <v>0.68504679999999996</v>
      </c>
      <c r="DW379">
        <v>40.118609999999997</v>
      </c>
      <c r="DX379" s="1">
        <v>3.2487620000000002E-2</v>
      </c>
      <c r="DY379">
        <v>8.8867899999999995</v>
      </c>
      <c r="DZ379">
        <v>0.68291230000000003</v>
      </c>
      <c r="EA379">
        <v>40.095669999999998</v>
      </c>
      <c r="EB379">
        <v>0.25415779999999999</v>
      </c>
      <c r="EC379">
        <v>70.544340000000005</v>
      </c>
      <c r="ED379">
        <v>0.67965880000000001</v>
      </c>
      <c r="EE379">
        <v>40.002879999999998</v>
      </c>
      <c r="EF379">
        <v>1.3420049999999999</v>
      </c>
      <c r="EG379">
        <v>378.363</v>
      </c>
      <c r="EH379">
        <v>0.67615069999999999</v>
      </c>
      <c r="EI379">
        <v>40.137639999999998</v>
      </c>
      <c r="EJ379">
        <v>4.983047</v>
      </c>
      <c r="EK379">
        <v>1425.828</v>
      </c>
      <c r="EL379">
        <v>0.67287989999999998</v>
      </c>
      <c r="EM379">
        <v>40.522269999999999</v>
      </c>
      <c r="EN379">
        <v>13.494579999999999</v>
      </c>
      <c r="EO379">
        <v>3912.337</v>
      </c>
      <c r="EP379">
        <v>0.66952990000000001</v>
      </c>
      <c r="EQ379">
        <v>42.28801</v>
      </c>
      <c r="ER379">
        <v>27.504339999999999</v>
      </c>
      <c r="ES379">
        <v>8078.1120000000001</v>
      </c>
      <c r="ET379">
        <v>0.66592850000000003</v>
      </c>
      <c r="EU379">
        <v>44.047870000000003</v>
      </c>
      <c r="EV379">
        <v>43.458300000000001</v>
      </c>
      <c r="EW379">
        <v>12925.74</v>
      </c>
      <c r="EX379">
        <v>0.66269129999999998</v>
      </c>
      <c r="EY379">
        <v>43.720570000000002</v>
      </c>
      <c r="EZ379">
        <v>54.694409999999998</v>
      </c>
      <c r="FA379">
        <v>16459.11</v>
      </c>
      <c r="FB379">
        <v>0.65901089999999996</v>
      </c>
      <c r="FC379">
        <v>42.636609999999997</v>
      </c>
      <c r="FD379">
        <v>56.042560000000002</v>
      </c>
      <c r="FE379">
        <v>17069.650000000001</v>
      </c>
      <c r="FF379">
        <v>0.655304</v>
      </c>
      <c r="FG379">
        <v>41.788780000000003</v>
      </c>
      <c r="FH379">
        <v>47.858379999999997</v>
      </c>
      <c r="FI379">
        <v>14747.87</v>
      </c>
      <c r="FJ379">
        <v>0.65177289999999999</v>
      </c>
      <c r="FK379">
        <v>41.356229999999996</v>
      </c>
      <c r="FL379">
        <v>34.73489</v>
      </c>
      <c r="FM379">
        <v>10821.05</v>
      </c>
      <c r="FN379">
        <v>0.64848669999999997</v>
      </c>
      <c r="FO379">
        <v>42.061509999999998</v>
      </c>
      <c r="FP379">
        <v>21.826730000000001</v>
      </c>
      <c r="FQ379">
        <v>6869.4070000000002</v>
      </c>
      <c r="FR379">
        <v>0.64508129999999997</v>
      </c>
      <c r="FS379">
        <v>42.96161</v>
      </c>
      <c r="FT379">
        <v>12.03431</v>
      </c>
      <c r="FU379">
        <v>3827.15</v>
      </c>
      <c r="FV379">
        <v>0.64228909999999995</v>
      </c>
      <c r="FW379">
        <v>44.01164</v>
      </c>
      <c r="FX379">
        <v>5.9217649999999997</v>
      </c>
      <c r="FY379">
        <v>1900.269</v>
      </c>
      <c r="FZ379">
        <v>0.63977220000000001</v>
      </c>
      <c r="GA379">
        <v>43.784100000000002</v>
      </c>
      <c r="GB379">
        <v>2.6240329999999998</v>
      </c>
      <c r="GC379">
        <v>848.97310000000004</v>
      </c>
      <c r="GD379">
        <v>0.63778259999999998</v>
      </c>
      <c r="GE379">
        <v>42.797789999999999</v>
      </c>
      <c r="GF379">
        <v>1.065353</v>
      </c>
      <c r="GG379">
        <v>347.02910000000003</v>
      </c>
      <c r="GH379">
        <v>0.63601739999999996</v>
      </c>
      <c r="GI379">
        <v>41.273949999999999</v>
      </c>
      <c r="GJ379">
        <v>0.40737649999999997</v>
      </c>
      <c r="GK379">
        <v>133.29310000000001</v>
      </c>
      <c r="GL379">
        <v>0.63449</v>
      </c>
      <c r="GM379">
        <v>40.29298</v>
      </c>
      <c r="GN379">
        <v>0.15683230000000001</v>
      </c>
      <c r="GO379">
        <v>51.259219999999999</v>
      </c>
      <c r="GP379">
        <v>0.63319970000000003</v>
      </c>
      <c r="GQ379">
        <v>39.721429999999998</v>
      </c>
      <c r="GR379" s="1">
        <v>7.0550479999999999E-2</v>
      </c>
      <c r="GS379">
        <v>22.789870000000001</v>
      </c>
      <c r="GT379">
        <v>0.63205920000000004</v>
      </c>
      <c r="GU379">
        <v>40.871720000000003</v>
      </c>
      <c r="GV379" s="1">
        <v>4.3616759999999997E-2</v>
      </c>
      <c r="GW379">
        <v>13.84423</v>
      </c>
      <c r="GX379">
        <v>0.63106260000000003</v>
      </c>
      <c r="GY379">
        <v>42.645310000000002</v>
      </c>
      <c r="GZ379" s="1">
        <v>3.6156010000000002E-2</v>
      </c>
      <c r="HA379">
        <v>11.35075</v>
      </c>
      <c r="HB379">
        <v>0.63029610000000003</v>
      </c>
      <c r="HC379">
        <v>44.895629999999997</v>
      </c>
      <c r="HD379" s="1">
        <v>3.4099280000000003E-2</v>
      </c>
      <c r="HE379">
        <v>10.677239999999999</v>
      </c>
      <c r="HF379">
        <v>0.62989240000000002</v>
      </c>
      <c r="HG379">
        <v>46.544849999999997</v>
      </c>
      <c r="HH379" s="1">
        <v>3.285544E-2</v>
      </c>
      <c r="HI379">
        <v>10.28951</v>
      </c>
      <c r="HJ379">
        <v>0.62958630000000004</v>
      </c>
      <c r="HK379">
        <v>46.231859999999998</v>
      </c>
      <c r="HL379" s="1">
        <v>3.1190289999999999E-2</v>
      </c>
      <c r="HM379">
        <v>9.77529</v>
      </c>
      <c r="HN379">
        <v>0.62925180000000003</v>
      </c>
      <c r="HO379">
        <v>45.445129999999999</v>
      </c>
      <c r="HP379">
        <v>2.887348E-2</v>
      </c>
      <c r="HQ379">
        <v>9.0620809999999992</v>
      </c>
      <c r="HR379">
        <v>0.62883940000000005</v>
      </c>
      <c r="HS379">
        <v>44.4589</v>
      </c>
      <c r="HT379" s="1">
        <v>2.597066E-2</v>
      </c>
      <c r="HU379">
        <v>8.1651699999999998</v>
      </c>
      <c r="HV379">
        <v>0.62841069999999999</v>
      </c>
      <c r="HW379">
        <v>43.943739999999998</v>
      </c>
      <c r="HX379" s="1">
        <v>2.2644480000000002E-2</v>
      </c>
      <c r="HY379">
        <v>7.1332750000000003</v>
      </c>
      <c r="HZ379">
        <v>0.62792210000000004</v>
      </c>
      <c r="IA379">
        <v>45.237670000000001</v>
      </c>
      <c r="IB379" s="1">
        <v>1.9145599999999999E-2</v>
      </c>
      <c r="IC379">
        <v>6.042802</v>
      </c>
      <c r="ID379">
        <v>0.62744149999999999</v>
      </c>
      <c r="IE379">
        <v>48.446829999999999</v>
      </c>
      <c r="IF379" s="1">
        <v>1.5759189999999999E-2</v>
      </c>
      <c r="IG379">
        <v>4.9817559999999999</v>
      </c>
      <c r="IH379">
        <v>0.6269768</v>
      </c>
      <c r="II379">
        <v>52.560809999999996</v>
      </c>
      <c r="IJ379" s="1">
        <v>1.275476E-2</v>
      </c>
      <c r="IK379">
        <v>4.0363059999999997</v>
      </c>
      <c r="IL379">
        <v>0.62641760000000002</v>
      </c>
      <c r="IM379">
        <v>54.774520000000003</v>
      </c>
      <c r="IN379" s="1">
        <v>1.0307459999999999E-2</v>
      </c>
      <c r="IO379">
        <v>3.2629760000000001</v>
      </c>
      <c r="IP379">
        <v>0.62580100000000005</v>
      </c>
      <c r="IQ379">
        <v>54.762999999999998</v>
      </c>
      <c r="IR379" s="1">
        <v>8.4521270000000003E-3</v>
      </c>
      <c r="IS379">
        <v>2.675249</v>
      </c>
      <c r="IT379">
        <v>0.62537100000000001</v>
      </c>
      <c r="IU379">
        <v>53.660319999999999</v>
      </c>
      <c r="IV379" s="1">
        <v>7.1304189999999998E-3</v>
      </c>
      <c r="IW379">
        <v>2.254235</v>
      </c>
      <c r="IX379">
        <v>0.62487309999999996</v>
      </c>
      <c r="IY379">
        <v>52.637929999999997</v>
      </c>
      <c r="IZ379" s="1">
        <v>6.2134829999999997E-3</v>
      </c>
      <c r="JA379">
        <v>1.9622580000000001</v>
      </c>
      <c r="JB379">
        <v>0.62443919999999997</v>
      </c>
      <c r="JC379">
        <v>51.802329999999998</v>
      </c>
      <c r="JD379" s="1">
        <v>5.5807610000000001E-3</v>
      </c>
      <c r="JE379">
        <v>1.7609889999999999</v>
      </c>
      <c r="JF379">
        <v>0.62384779999999995</v>
      </c>
      <c r="JG379">
        <v>52.23339</v>
      </c>
      <c r="JH379" s="1">
        <v>5.1294729999999998E-3</v>
      </c>
      <c r="JI379">
        <v>1.6180540000000001</v>
      </c>
      <c r="JJ379">
        <v>0.62333669999999997</v>
      </c>
      <c r="JK379">
        <v>52.297939999999997</v>
      </c>
      <c r="JL379" s="1">
        <v>4.7855090000000003E-3</v>
      </c>
      <c r="JM379">
        <v>1.510559</v>
      </c>
      <c r="JN379">
        <v>0.62279649999999998</v>
      </c>
      <c r="JO379">
        <v>51.00544</v>
      </c>
      <c r="JP379" s="1">
        <v>4.4982269999999996E-3</v>
      </c>
      <c r="JQ379">
        <v>1.4240109999999999</v>
      </c>
      <c r="JR379">
        <v>0.62228830000000002</v>
      </c>
      <c r="JS379">
        <v>48.747549999999997</v>
      </c>
      <c r="JT379" s="1">
        <v>4.2530520000000002E-3</v>
      </c>
      <c r="JU379">
        <v>1.35039</v>
      </c>
      <c r="JV379">
        <v>0.62173299999999998</v>
      </c>
      <c r="JW379">
        <v>46.428229999999999</v>
      </c>
      <c r="JX379" s="1">
        <v>4.0347619999999999E-3</v>
      </c>
      <c r="JY379">
        <v>1.2849919999999999</v>
      </c>
      <c r="JZ379">
        <v>0.62125399999999997</v>
      </c>
      <c r="KA379">
        <v>44.365099999999998</v>
      </c>
      <c r="KB379" s="1">
        <v>3.8360550000000001E-3</v>
      </c>
      <c r="KC379">
        <v>1.2250810000000001</v>
      </c>
      <c r="KD379">
        <v>0.62082380000000004</v>
      </c>
      <c r="KE379">
        <v>42.732399999999998</v>
      </c>
      <c r="KF379" s="1">
        <v>3.653328E-3</v>
      </c>
      <c r="KG379">
        <v>1.169815</v>
      </c>
      <c r="KH379">
        <v>0.62034069999999997</v>
      </c>
      <c r="KI379">
        <v>41.362580000000001</v>
      </c>
      <c r="KJ379" s="1">
        <v>3.4819970000000001E-3</v>
      </c>
      <c r="KK379">
        <v>1.117888</v>
      </c>
      <c r="KL379">
        <v>0.61986240000000004</v>
      </c>
      <c r="KM379">
        <v>42.025190000000002</v>
      </c>
      <c r="KN379" s="1">
        <v>3.3217569999999998E-3</v>
      </c>
      <c r="KO379">
        <v>1.0691280000000001</v>
      </c>
      <c r="KP379">
        <v>0.61941869999999999</v>
      </c>
      <c r="KQ379">
        <v>45.373730000000002</v>
      </c>
      <c r="KR379" s="1">
        <v>3.1709500000000001E-3</v>
      </c>
      <c r="KS379">
        <v>1.0230619999999999</v>
      </c>
      <c r="KT379">
        <v>0.61903900000000001</v>
      </c>
      <c r="KU379">
        <v>50.43385</v>
      </c>
      <c r="KV379" s="1">
        <v>3.0293820000000002E-3</v>
      </c>
      <c r="KW379">
        <v>0.97955040000000004</v>
      </c>
      <c r="KX379">
        <v>0.61870789999999998</v>
      </c>
      <c r="KY379">
        <v>53.986690000000003</v>
      </c>
      <c r="KZ379" s="1">
        <v>2.8960769999999999E-3</v>
      </c>
      <c r="LA379">
        <v>0.93839280000000003</v>
      </c>
      <c r="LB379">
        <v>0.61829190000000001</v>
      </c>
      <c r="LC379">
        <v>54.264240000000001</v>
      </c>
      <c r="LD379" s="1">
        <v>2.7699439999999999E-3</v>
      </c>
      <c r="LE379">
        <v>0.89938569999999995</v>
      </c>
      <c r="LF379">
        <v>0.61795659999999997</v>
      </c>
      <c r="LG379">
        <v>53.024349999999998</v>
      </c>
      <c r="LH379" s="1">
        <v>2.650389E-3</v>
      </c>
      <c r="LI379">
        <v>0.86228550000000004</v>
      </c>
      <c r="LJ379">
        <v>0.61758139999999995</v>
      </c>
      <c r="LK379">
        <v>51.896210000000004</v>
      </c>
      <c r="LL379" s="1">
        <v>2.5371550000000001E-3</v>
      </c>
      <c r="LM379">
        <v>0.82707379999999997</v>
      </c>
      <c r="LN379">
        <v>0.61718019999999996</v>
      </c>
      <c r="LO379">
        <v>50.846269999999997</v>
      </c>
      <c r="LP379" s="1">
        <v>2.4299830000000001E-3</v>
      </c>
      <c r="LQ379">
        <v>0.79370689999999999</v>
      </c>
      <c r="LR379">
        <v>0.61673750000000005</v>
      </c>
      <c r="LS379">
        <v>50.593159999999997</v>
      </c>
      <c r="LT379" s="1">
        <v>2.3283990000000001E-3</v>
      </c>
      <c r="LU379">
        <v>0.76200250000000003</v>
      </c>
      <c r="LV379">
        <v>0.61639140000000003</v>
      </c>
      <c r="LW379">
        <v>51.021659999999997</v>
      </c>
      <c r="LX379" s="1">
        <v>2.2328059999999999E-3</v>
      </c>
      <c r="LY379">
        <v>0.73203099999999999</v>
      </c>
      <c r="LZ379">
        <v>0.61594550000000003</v>
      </c>
      <c r="MA379">
        <v>51.045400000000001</v>
      </c>
      <c r="MB379" s="1">
        <v>2.1415090000000002E-3</v>
      </c>
      <c r="MC379">
        <v>0.70344850000000003</v>
      </c>
      <c r="MD379">
        <v>0.61558809999999997</v>
      </c>
      <c r="ME379">
        <v>50.530119999999997</v>
      </c>
      <c r="MF379" s="1">
        <v>2.055061E-3</v>
      </c>
      <c r="MG379">
        <v>0.67628679999999997</v>
      </c>
      <c r="MH379">
        <v>0.6152784</v>
      </c>
      <c r="MI379">
        <v>48.98742</v>
      </c>
      <c r="MJ379" s="1">
        <v>1.9726079999999998E-3</v>
      </c>
      <c r="MK379">
        <v>0.65030429999999995</v>
      </c>
      <c r="ML379">
        <v>0.61490330000000004</v>
      </c>
      <c r="MM379">
        <v>46.564399999999999</v>
      </c>
      <c r="MN379" s="1">
        <v>1.8940560000000001E-3</v>
      </c>
      <c r="MO379">
        <v>0.62567850000000003</v>
      </c>
      <c r="MP379">
        <v>0.61452229999999997</v>
      </c>
      <c r="MQ379">
        <v>44.782730000000001</v>
      </c>
      <c r="MR379" s="1">
        <v>1.818856E-3</v>
      </c>
      <c r="MS379">
        <v>0.60206780000000004</v>
      </c>
      <c r="MT379">
        <v>0.61416800000000005</v>
      </c>
      <c r="MU379">
        <v>43.419640000000001</v>
      </c>
      <c r="MV379" s="1">
        <v>1.7470820000000001E-3</v>
      </c>
      <c r="MW379">
        <v>0.57945219999999997</v>
      </c>
      <c r="MX379">
        <v>0.61378080000000002</v>
      </c>
      <c r="MY379">
        <v>43.738619999999997</v>
      </c>
      <c r="MZ379" s="1">
        <v>1.6787799999999999E-3</v>
      </c>
      <c r="NA379">
        <v>0.55787430000000005</v>
      </c>
      <c r="NB379">
        <v>0.61335890000000004</v>
      </c>
      <c r="NC379">
        <v>44.622680000000003</v>
      </c>
      <c r="ND379" s="1">
        <v>1.613436E-3</v>
      </c>
      <c r="NE379">
        <v>0.5371937</v>
      </c>
      <c r="NF379">
        <v>0.61292060000000004</v>
      </c>
      <c r="NG379">
        <v>46.695880000000002</v>
      </c>
      <c r="NH379" s="1">
        <v>1.5510490000000001E-3</v>
      </c>
      <c r="NI379">
        <v>0.51745920000000001</v>
      </c>
      <c r="NJ379">
        <v>0.6123866</v>
      </c>
      <c r="NK379">
        <v>49.355510000000002</v>
      </c>
      <c r="NL379" s="1">
        <v>1.491738E-3</v>
      </c>
      <c r="NM379">
        <v>0.49871100000000002</v>
      </c>
      <c r="NN379">
        <v>0.61183690000000002</v>
      </c>
      <c r="NO379">
        <v>50.245530000000002</v>
      </c>
      <c r="NP379" s="1">
        <v>1.434935E-3</v>
      </c>
      <c r="NQ379">
        <v>0.48073709999999997</v>
      </c>
      <c r="NR379">
        <v>0.61123130000000003</v>
      </c>
      <c r="NS379">
        <v>48.801850000000002</v>
      </c>
      <c r="NT379" s="1">
        <v>1.3799929999999999E-3</v>
      </c>
      <c r="NU379">
        <v>0.46333439999999998</v>
      </c>
      <c r="NV379">
        <v>0.61061339999999997</v>
      </c>
      <c r="NW379">
        <v>47.305019999999999</v>
      </c>
      <c r="NX379" s="1">
        <v>1.327515E-3</v>
      </c>
      <c r="NY379">
        <v>0.44663229999999998</v>
      </c>
      <c r="NZ379">
        <v>0.61000469999999996</v>
      </c>
      <c r="OA379">
        <v>46.215350000000001</v>
      </c>
      <c r="OB379" s="1">
        <v>1.278934E-3</v>
      </c>
      <c r="OC379">
        <v>0.43109500000000001</v>
      </c>
      <c r="OD379">
        <v>0.60943789999999998</v>
      </c>
      <c r="OE379">
        <v>46.895150000000001</v>
      </c>
      <c r="OF379" s="1">
        <v>1.2318299999999999E-3</v>
      </c>
      <c r="OG379">
        <v>0.41596559999999999</v>
      </c>
      <c r="OH379">
        <v>0.60885549999999999</v>
      </c>
      <c r="OI379">
        <v>47.038020000000003</v>
      </c>
      <c r="OJ379" s="1">
        <v>1.1860779999999999E-3</v>
      </c>
      <c r="OK379">
        <v>0.40120230000000001</v>
      </c>
    </row>
    <row r="380" spans="1:401" x14ac:dyDescent="0.35">
      <c r="A380">
        <v>389</v>
      </c>
      <c r="B380" t="s">
        <v>4</v>
      </c>
      <c r="C380" t="s">
        <v>364</v>
      </c>
      <c r="D380" t="s">
        <v>387</v>
      </c>
      <c r="E380">
        <v>461.93360000000001</v>
      </c>
      <c r="F380">
        <v>0.89239230000000003</v>
      </c>
      <c r="G380">
        <v>26.585159999999998</v>
      </c>
      <c r="H380">
        <v>0</v>
      </c>
      <c r="I380">
        <v>0</v>
      </c>
      <c r="J380">
        <v>0.88738189999999995</v>
      </c>
      <c r="K380">
        <v>26.961310000000001</v>
      </c>
      <c r="L380">
        <v>0</v>
      </c>
      <c r="M380">
        <v>0</v>
      </c>
      <c r="N380">
        <v>0.88242600000000004</v>
      </c>
      <c r="O380">
        <v>26.525500000000001</v>
      </c>
      <c r="P380">
        <v>0</v>
      </c>
      <c r="Q380">
        <v>0</v>
      </c>
      <c r="R380">
        <v>0.87828320000000004</v>
      </c>
      <c r="S380">
        <v>26.785959999999999</v>
      </c>
      <c r="T380">
        <v>0</v>
      </c>
      <c r="U380">
        <v>0</v>
      </c>
      <c r="V380">
        <v>0.87465979999999999</v>
      </c>
      <c r="W380">
        <v>26.834689999999998</v>
      </c>
      <c r="X380">
        <v>0</v>
      </c>
      <c r="Y380">
        <v>0</v>
      </c>
      <c r="Z380">
        <v>0.87114950000000002</v>
      </c>
      <c r="AA380">
        <v>26.373909999999999</v>
      </c>
      <c r="AB380">
        <v>0</v>
      </c>
      <c r="AC380">
        <v>0</v>
      </c>
      <c r="AD380">
        <v>0.86739929999999998</v>
      </c>
      <c r="AE380">
        <v>25.701709999999999</v>
      </c>
      <c r="AF380">
        <v>0</v>
      </c>
      <c r="AG380">
        <v>0</v>
      </c>
      <c r="AH380">
        <v>0.86376799999999998</v>
      </c>
      <c r="AI380">
        <v>25.304020000000001</v>
      </c>
      <c r="AJ380">
        <v>0</v>
      </c>
      <c r="AK380">
        <v>0</v>
      </c>
      <c r="AL380">
        <v>0.86101879999999997</v>
      </c>
      <c r="AM380">
        <v>25.384219999999999</v>
      </c>
      <c r="AN380">
        <v>0</v>
      </c>
      <c r="AO380">
        <v>0</v>
      </c>
      <c r="AP380">
        <v>0.85806280000000001</v>
      </c>
      <c r="AQ380">
        <v>26.544170000000001</v>
      </c>
      <c r="AR380">
        <v>0</v>
      </c>
      <c r="AS380">
        <v>0</v>
      </c>
      <c r="AT380">
        <v>0.85508850000000003</v>
      </c>
      <c r="AU380">
        <v>28.31765</v>
      </c>
      <c r="AV380">
        <v>0</v>
      </c>
      <c r="AW380">
        <v>0</v>
      </c>
      <c r="AX380">
        <v>0.85193600000000003</v>
      </c>
      <c r="AY380">
        <v>30.45382</v>
      </c>
      <c r="AZ380">
        <v>0</v>
      </c>
      <c r="BA380">
        <v>0</v>
      </c>
      <c r="BB380">
        <v>0.84885750000000004</v>
      </c>
      <c r="BC380">
        <v>32.084139999999998</v>
      </c>
      <c r="BD380">
        <v>0</v>
      </c>
      <c r="BE380">
        <v>0</v>
      </c>
      <c r="BF380">
        <v>0.84621599999999997</v>
      </c>
      <c r="BG380">
        <v>32.419960000000003</v>
      </c>
      <c r="BH380">
        <v>0</v>
      </c>
      <c r="BI380">
        <v>0</v>
      </c>
      <c r="BJ380">
        <v>0.84283779999999997</v>
      </c>
      <c r="BK380">
        <v>32.2453</v>
      </c>
      <c r="BL380">
        <v>0</v>
      </c>
      <c r="BM380">
        <v>0</v>
      </c>
      <c r="BN380">
        <v>0.84036540000000004</v>
      </c>
      <c r="BO380">
        <v>32.008490000000002</v>
      </c>
      <c r="BP380">
        <v>0</v>
      </c>
      <c r="BQ380">
        <v>0</v>
      </c>
      <c r="BR380">
        <v>0.83818530000000002</v>
      </c>
      <c r="BS380">
        <v>31.576910000000002</v>
      </c>
      <c r="BT380">
        <v>0</v>
      </c>
      <c r="BU380">
        <v>0</v>
      </c>
      <c r="BV380">
        <v>0.83612889999999995</v>
      </c>
      <c r="BW380">
        <v>31.722239999999999</v>
      </c>
      <c r="BX380">
        <v>0</v>
      </c>
      <c r="BY380">
        <v>0</v>
      </c>
      <c r="BZ380">
        <v>0.83411809999999997</v>
      </c>
      <c r="CA380">
        <v>31.540040000000001</v>
      </c>
      <c r="CB380">
        <v>0</v>
      </c>
      <c r="CC380">
        <v>0</v>
      </c>
      <c r="CD380">
        <v>0.83199270000000003</v>
      </c>
      <c r="CE380">
        <v>31.11908</v>
      </c>
      <c r="CF380">
        <v>0</v>
      </c>
      <c r="CG380">
        <v>0</v>
      </c>
      <c r="CH380">
        <v>0.82960529999999999</v>
      </c>
      <c r="CI380">
        <v>30.637180000000001</v>
      </c>
      <c r="CJ380" s="1">
        <v>1.7357449999999999E-33</v>
      </c>
      <c r="CK380" s="1">
        <v>2.997292E-31</v>
      </c>
      <c r="CL380">
        <v>0.82721169999999999</v>
      </c>
      <c r="CM380">
        <v>29.727879999999999</v>
      </c>
      <c r="CN380" s="1">
        <v>1.8385459999999999E-27</v>
      </c>
      <c r="CO380" s="1">
        <v>3.6925289999999999E-25</v>
      </c>
      <c r="CP380">
        <v>0.82514189999999998</v>
      </c>
      <c r="CQ380">
        <v>29.23424</v>
      </c>
      <c r="CR380" s="1">
        <v>6.344285E-21</v>
      </c>
      <c r="CS380" s="1">
        <v>1.1345030000000001E-18</v>
      </c>
      <c r="CT380">
        <v>0.8226504</v>
      </c>
      <c r="CU380">
        <v>28.72606</v>
      </c>
      <c r="CV380" s="1">
        <v>1.852466E-16</v>
      </c>
      <c r="CW380" s="1">
        <v>3.555661E-14</v>
      </c>
      <c r="CX380">
        <v>0.82045279999999998</v>
      </c>
      <c r="CY380">
        <v>28.469619999999999</v>
      </c>
      <c r="CZ380" s="1">
        <v>3.7991189999999998E-13</v>
      </c>
      <c r="DA380" s="1">
        <v>7.6411980000000003E-11</v>
      </c>
      <c r="DB380">
        <v>0.81819779999999998</v>
      </c>
      <c r="DC380">
        <v>28.99653</v>
      </c>
      <c r="DD380" s="1">
        <v>1.842511E-10</v>
      </c>
      <c r="DE380" s="1">
        <v>3.8376010000000002E-8</v>
      </c>
      <c r="DF380">
        <v>0.81662820000000003</v>
      </c>
      <c r="DG380">
        <v>30.45796</v>
      </c>
      <c r="DH380" s="1">
        <v>3.1703660000000001E-8</v>
      </c>
      <c r="DI380" s="1">
        <v>6.7943959999999996E-6</v>
      </c>
      <c r="DJ380">
        <v>0.81579429999999997</v>
      </c>
      <c r="DK380">
        <v>33.634720000000002</v>
      </c>
      <c r="DL380" s="1">
        <v>2.4161550000000001E-6</v>
      </c>
      <c r="DM380" s="1">
        <v>5.3080680000000004E-4</v>
      </c>
      <c r="DN380">
        <v>0.81507549999999995</v>
      </c>
      <c r="DO380">
        <v>37.597529999999999</v>
      </c>
      <c r="DP380" s="1">
        <v>9.3095640000000006E-5</v>
      </c>
      <c r="DQ380" s="1">
        <v>2.0942079999999998E-2</v>
      </c>
      <c r="DR380">
        <v>0.81465989999999999</v>
      </c>
      <c r="DS380">
        <v>39.45346</v>
      </c>
      <c r="DT380" s="1">
        <v>2.0038450000000002E-3</v>
      </c>
      <c r="DU380">
        <v>0.4605532</v>
      </c>
      <c r="DV380">
        <v>0.81503639999999999</v>
      </c>
      <c r="DW380">
        <v>39.795389999999998</v>
      </c>
      <c r="DX380" s="1">
        <v>2.5820579999999999E-2</v>
      </c>
      <c r="DY380">
        <v>6.0704260000000003</v>
      </c>
      <c r="DZ380">
        <v>0.81515879999999996</v>
      </c>
      <c r="EA380">
        <v>39.728569999999998</v>
      </c>
      <c r="EB380">
        <v>0.20929710000000001</v>
      </c>
      <c r="EC380">
        <v>50.260489999999997</v>
      </c>
      <c r="ED380">
        <v>0.81379639999999998</v>
      </c>
      <c r="EE380">
        <v>39.693989999999999</v>
      </c>
      <c r="EF380">
        <v>1.1435109999999999</v>
      </c>
      <c r="EG380">
        <v>280.80079999999998</v>
      </c>
      <c r="EH380">
        <v>0.81238370000000004</v>
      </c>
      <c r="EI380">
        <v>39.970579999999998</v>
      </c>
      <c r="EJ380">
        <v>4.385078</v>
      </c>
      <c r="EK380">
        <v>1099.567</v>
      </c>
      <c r="EL380">
        <v>0.8116584</v>
      </c>
      <c r="EM380">
        <v>40.566980000000001</v>
      </c>
      <c r="EN380">
        <v>12.24245</v>
      </c>
      <c r="EO380">
        <v>3127.3420000000001</v>
      </c>
      <c r="EP380">
        <v>0.81086650000000005</v>
      </c>
      <c r="EQ380">
        <v>42.396639999999998</v>
      </c>
      <c r="ER380">
        <v>25.673999999999999</v>
      </c>
      <c r="ES380">
        <v>6678.2079999999996</v>
      </c>
      <c r="ET380">
        <v>0.80976499999999996</v>
      </c>
      <c r="EU380">
        <v>44.109020000000001</v>
      </c>
      <c r="EV380">
        <v>41.662909999999997</v>
      </c>
      <c r="EW380">
        <v>11025.95</v>
      </c>
      <c r="EX380">
        <v>0.80854170000000003</v>
      </c>
      <c r="EY380">
        <v>43.581000000000003</v>
      </c>
      <c r="EZ380">
        <v>53.763019999999997</v>
      </c>
      <c r="FA380">
        <v>14459.32</v>
      </c>
      <c r="FB380">
        <v>0.80644020000000005</v>
      </c>
      <c r="FC380">
        <v>42.379330000000003</v>
      </c>
      <c r="FD380">
        <v>56.404420000000002</v>
      </c>
      <c r="FE380">
        <v>15412.27</v>
      </c>
      <c r="FF380">
        <v>0.80409750000000002</v>
      </c>
      <c r="FG380">
        <v>41.525480000000002</v>
      </c>
      <c r="FH380">
        <v>49.224910000000001</v>
      </c>
      <c r="FI380">
        <v>13654.88</v>
      </c>
      <c r="FJ380">
        <v>0.80187949999999997</v>
      </c>
      <c r="FK380">
        <v>41.105040000000002</v>
      </c>
      <c r="FL380">
        <v>36.453589999999998</v>
      </c>
      <c r="FM380">
        <v>10254.14</v>
      </c>
      <c r="FN380">
        <v>0.79975130000000005</v>
      </c>
      <c r="FO380">
        <v>41.898589999999999</v>
      </c>
      <c r="FP380">
        <v>23.337499999999999</v>
      </c>
      <c r="FQ380">
        <v>6649.6369999999997</v>
      </c>
      <c r="FR380">
        <v>0.79759650000000004</v>
      </c>
      <c r="FS380">
        <v>42.903449999999999</v>
      </c>
      <c r="FT380">
        <v>13.09639</v>
      </c>
      <c r="FU380">
        <v>3779.4479999999999</v>
      </c>
      <c r="FV380">
        <v>0.79575709999999999</v>
      </c>
      <c r="FW380">
        <v>44.005220000000001</v>
      </c>
      <c r="FX380">
        <v>6.5484910000000003</v>
      </c>
      <c r="FY380">
        <v>1911.0160000000001</v>
      </c>
      <c r="FZ380">
        <v>0.79419399999999996</v>
      </c>
      <c r="GA380">
        <v>43.787199999999999</v>
      </c>
      <c r="GB380">
        <v>2.945808</v>
      </c>
      <c r="GC380">
        <v>868.52829999999994</v>
      </c>
      <c r="GD380">
        <v>0.79287419999999997</v>
      </c>
      <c r="GE380">
        <v>42.71022</v>
      </c>
      <c r="GF380">
        <v>1.2109289999999999</v>
      </c>
      <c r="GG380">
        <v>360.1</v>
      </c>
      <c r="GH380">
        <v>0.79193919999999995</v>
      </c>
      <c r="GI380">
        <v>41.118259999999999</v>
      </c>
      <c r="GJ380">
        <v>0.46661459999999999</v>
      </c>
      <c r="GK380">
        <v>139.4811</v>
      </c>
      <c r="GL380">
        <v>0.79123500000000002</v>
      </c>
      <c r="GM380">
        <v>40.087820000000001</v>
      </c>
      <c r="GN380">
        <v>0.1786198</v>
      </c>
      <c r="GO380">
        <v>53.235709999999997</v>
      </c>
      <c r="GP380">
        <v>0.79066950000000003</v>
      </c>
      <c r="GQ380">
        <v>39.557310000000001</v>
      </c>
      <c r="GR380" s="1">
        <v>7.7810500000000005E-2</v>
      </c>
      <c r="GS380">
        <v>22.725850000000001</v>
      </c>
      <c r="GT380">
        <v>0.79028869999999996</v>
      </c>
      <c r="GU380">
        <v>40.815399999999997</v>
      </c>
      <c r="GV380">
        <v>4.5818949999999997E-2</v>
      </c>
      <c r="GW380">
        <v>12.94223</v>
      </c>
      <c r="GX380">
        <v>0.78998590000000002</v>
      </c>
      <c r="GY380">
        <v>42.662970000000001</v>
      </c>
      <c r="GZ380" s="1">
        <v>3.6756459999999998E-2</v>
      </c>
      <c r="HA380">
        <v>10.12951</v>
      </c>
      <c r="HB380">
        <v>0.78996670000000002</v>
      </c>
      <c r="HC380">
        <v>44.953679999999999</v>
      </c>
      <c r="HD380">
        <v>3.4284429999999998E-2</v>
      </c>
      <c r="HE380">
        <v>9.3639500000000009</v>
      </c>
      <c r="HF380">
        <v>0.79024859999999997</v>
      </c>
      <c r="HG380">
        <v>46.567340000000002</v>
      </c>
      <c r="HH380" s="1">
        <v>3.3031749999999999E-2</v>
      </c>
      <c r="HI380">
        <v>9.0030099999999997</v>
      </c>
      <c r="HJ380">
        <v>0.7906318</v>
      </c>
      <c r="HK380">
        <v>46.11242</v>
      </c>
      <c r="HL380" s="1">
        <v>3.1445889999999997E-2</v>
      </c>
      <c r="HM380">
        <v>8.5729059999999997</v>
      </c>
      <c r="HN380">
        <v>0.79095139999999997</v>
      </c>
      <c r="HO380">
        <v>45.297609999999999</v>
      </c>
      <c r="HP380" s="1">
        <v>2.920621E-2</v>
      </c>
      <c r="HQ380">
        <v>7.9706299999999999</v>
      </c>
      <c r="HR380">
        <v>0.79117079999999995</v>
      </c>
      <c r="HS380">
        <v>44.320279999999997</v>
      </c>
      <c r="HT380">
        <v>2.6368200000000001E-2</v>
      </c>
      <c r="HU380">
        <v>7.2071540000000001</v>
      </c>
      <c r="HV380">
        <v>0.79129210000000005</v>
      </c>
      <c r="HW380">
        <v>43.842039999999997</v>
      </c>
      <c r="HX380" s="1">
        <v>2.3083019999999999E-2</v>
      </c>
      <c r="HY380">
        <v>6.3215830000000004</v>
      </c>
      <c r="HZ380">
        <v>0.7913424</v>
      </c>
      <c r="IA380">
        <v>45.27178</v>
      </c>
      <c r="IB380" s="1">
        <v>1.9592120000000001E-2</v>
      </c>
      <c r="IC380">
        <v>5.3762470000000002</v>
      </c>
      <c r="ID380">
        <v>0.79141819999999996</v>
      </c>
      <c r="IE380">
        <v>48.592230000000001</v>
      </c>
      <c r="IF380" s="1">
        <v>1.6177980000000002E-2</v>
      </c>
      <c r="IG380">
        <v>4.4460660000000001</v>
      </c>
      <c r="IH380">
        <v>0.79143980000000003</v>
      </c>
      <c r="II380">
        <v>52.70496</v>
      </c>
      <c r="IJ380" s="1">
        <v>1.311443E-2</v>
      </c>
      <c r="IK380">
        <v>3.6064720000000001</v>
      </c>
      <c r="IL380">
        <v>0.79112629999999995</v>
      </c>
      <c r="IM380">
        <v>54.81324</v>
      </c>
      <c r="IN380" s="1">
        <v>1.059264E-2</v>
      </c>
      <c r="IO380">
        <v>2.9109799999999999</v>
      </c>
      <c r="IP380">
        <v>0.79063810000000001</v>
      </c>
      <c r="IQ380">
        <v>54.671039999999998</v>
      </c>
      <c r="IR380" s="1">
        <v>8.6639179999999996E-3</v>
      </c>
      <c r="IS380">
        <v>2.3761619999999999</v>
      </c>
      <c r="IT380">
        <v>0.7904428</v>
      </c>
      <c r="IU380">
        <v>53.528080000000003</v>
      </c>
      <c r="IV380" s="1">
        <v>7.2797399999999998E-3</v>
      </c>
      <c r="IW380">
        <v>1.989179</v>
      </c>
      <c r="IX380">
        <v>0.79024740000000004</v>
      </c>
      <c r="IY380">
        <v>52.462679999999999</v>
      </c>
      <c r="IZ380" s="1">
        <v>6.3172219999999999E-3</v>
      </c>
      <c r="JA380">
        <v>1.719589</v>
      </c>
      <c r="JB380">
        <v>0.79001869999999996</v>
      </c>
      <c r="JC380">
        <v>51.660269999999997</v>
      </c>
      <c r="JD380" s="1">
        <v>5.6533140000000004E-3</v>
      </c>
      <c r="JE380">
        <v>1.5336399999999999</v>
      </c>
      <c r="JF380">
        <v>0.78962710000000003</v>
      </c>
      <c r="JG380">
        <v>52.238779999999998</v>
      </c>
      <c r="JH380" s="1">
        <v>5.1825830000000002E-3</v>
      </c>
      <c r="JI380">
        <v>1.4021520000000001</v>
      </c>
      <c r="JJ380">
        <v>0.78925590000000001</v>
      </c>
      <c r="JK380">
        <v>52.293480000000002</v>
      </c>
      <c r="JL380" s="1">
        <v>4.8272319999999999E-3</v>
      </c>
      <c r="JM380">
        <v>1.3042400000000001</v>
      </c>
      <c r="JN380">
        <v>0.7888288</v>
      </c>
      <c r="JO380">
        <v>51.039140000000003</v>
      </c>
      <c r="JP380" s="1">
        <v>4.5325599999999997E-3</v>
      </c>
      <c r="JQ380">
        <v>1.2259949999999999</v>
      </c>
      <c r="JR380">
        <v>0.7884584</v>
      </c>
      <c r="JS380">
        <v>48.956200000000003</v>
      </c>
      <c r="JT380" s="1">
        <v>4.2828679999999996E-3</v>
      </c>
      <c r="JU380">
        <v>1.160037</v>
      </c>
      <c r="JV380">
        <v>0.7880028</v>
      </c>
      <c r="JW380">
        <v>46.594279999999998</v>
      </c>
      <c r="JX380" s="1">
        <v>4.0618019999999998E-3</v>
      </c>
      <c r="JY380">
        <v>1.1018570000000001</v>
      </c>
      <c r="JZ380">
        <v>0.78771760000000002</v>
      </c>
      <c r="KA380">
        <v>44.413020000000003</v>
      </c>
      <c r="KB380" s="1">
        <v>3.8610680000000001E-3</v>
      </c>
      <c r="KC380">
        <v>1.048767</v>
      </c>
      <c r="KD380">
        <v>0.78741740000000005</v>
      </c>
      <c r="KE380">
        <v>42.744489999999999</v>
      </c>
      <c r="KF380" s="1">
        <v>3.6764580000000001E-3</v>
      </c>
      <c r="KG380">
        <v>0.99974790000000002</v>
      </c>
      <c r="KH380">
        <v>0.78709910000000005</v>
      </c>
      <c r="KI380">
        <v>41.360900000000001</v>
      </c>
      <c r="KJ380" s="1">
        <v>3.503843E-3</v>
      </c>
      <c r="KK380">
        <v>0.95393459999999997</v>
      </c>
      <c r="KL380">
        <v>0.78674920000000004</v>
      </c>
      <c r="KM380">
        <v>42.08661</v>
      </c>
      <c r="KN380" s="1">
        <v>3.3421760000000001E-3</v>
      </c>
      <c r="KO380">
        <v>0.91088650000000004</v>
      </c>
      <c r="KP380">
        <v>0.78651729999999997</v>
      </c>
      <c r="KQ380">
        <v>45.53069</v>
      </c>
      <c r="KR380" s="1">
        <v>3.1902689999999999E-3</v>
      </c>
      <c r="KS380">
        <v>0.87026630000000005</v>
      </c>
      <c r="KT380">
        <v>0.78632670000000005</v>
      </c>
      <c r="KU380">
        <v>50.571820000000002</v>
      </c>
      <c r="KV380" s="1">
        <v>3.0476040000000002E-3</v>
      </c>
      <c r="KW380">
        <v>0.83190629999999999</v>
      </c>
      <c r="KX380">
        <v>0.78621450000000004</v>
      </c>
      <c r="KY380">
        <v>53.932119999999998</v>
      </c>
      <c r="KZ380" s="1">
        <v>2.913321E-3</v>
      </c>
      <c r="LA380">
        <v>0.79571720000000001</v>
      </c>
      <c r="LB380">
        <v>0.78597859999999997</v>
      </c>
      <c r="LC380">
        <v>54.002029999999998</v>
      </c>
      <c r="LD380" s="1">
        <v>2.786284E-3</v>
      </c>
      <c r="LE380">
        <v>0.76146950000000002</v>
      </c>
      <c r="LF380">
        <v>0.78581860000000003</v>
      </c>
      <c r="LG380">
        <v>52.805869999999999</v>
      </c>
      <c r="LH380" s="1">
        <v>2.6658810000000002E-3</v>
      </c>
      <c r="LI380">
        <v>0.72896510000000003</v>
      </c>
      <c r="LJ380">
        <v>0.78558439999999996</v>
      </c>
      <c r="LK380">
        <v>51.730969999999999</v>
      </c>
      <c r="LL380" s="1">
        <v>2.5518519999999999E-3</v>
      </c>
      <c r="LM380">
        <v>0.69817320000000005</v>
      </c>
      <c r="LN380">
        <v>0.78532559999999996</v>
      </c>
      <c r="LO380">
        <v>50.680529999999997</v>
      </c>
      <c r="LP380" s="1">
        <v>2.4439430000000001E-3</v>
      </c>
      <c r="LQ380">
        <v>0.66900760000000004</v>
      </c>
      <c r="LR380">
        <v>0.78498950000000001</v>
      </c>
      <c r="LS380">
        <v>50.531309999999998</v>
      </c>
      <c r="LT380" s="1">
        <v>2.341493E-3</v>
      </c>
      <c r="LU380">
        <v>0.64131369999999999</v>
      </c>
      <c r="LV380">
        <v>0.78476109999999999</v>
      </c>
      <c r="LW380">
        <v>51.078710000000001</v>
      </c>
      <c r="LX380" s="1">
        <v>2.245183E-3</v>
      </c>
      <c r="LY380">
        <v>0.61521440000000005</v>
      </c>
      <c r="LZ380">
        <v>0.78443870000000004</v>
      </c>
      <c r="MA380">
        <v>51.066049999999997</v>
      </c>
      <c r="MB380" s="1">
        <v>2.1532779999999998E-3</v>
      </c>
      <c r="MC380">
        <v>0.59033840000000004</v>
      </c>
      <c r="MD380">
        <v>0.784134</v>
      </c>
      <c r="ME380">
        <v>50.621699999999997</v>
      </c>
      <c r="MF380" s="1">
        <v>2.0661799999999999E-3</v>
      </c>
      <c r="MG380">
        <v>0.56676510000000002</v>
      </c>
      <c r="MH380">
        <v>0.78393809999999997</v>
      </c>
      <c r="MI380">
        <v>49.086089999999999</v>
      </c>
      <c r="MJ380" s="1">
        <v>1.9832819999999998E-3</v>
      </c>
      <c r="MK380">
        <v>0.54431980000000002</v>
      </c>
      <c r="ML380">
        <v>0.78359190000000001</v>
      </c>
      <c r="MM380">
        <v>46.567050000000002</v>
      </c>
      <c r="MN380" s="1">
        <v>1.9040299999999999E-3</v>
      </c>
      <c r="MO380">
        <v>0.52297720000000003</v>
      </c>
      <c r="MP380">
        <v>0.78325149999999999</v>
      </c>
      <c r="MQ380">
        <v>44.784030000000001</v>
      </c>
      <c r="MR380" s="1">
        <v>1.8282699999999999E-3</v>
      </c>
      <c r="MS380">
        <v>0.50257589999999996</v>
      </c>
      <c r="MT380">
        <v>0.78306710000000002</v>
      </c>
      <c r="MU380">
        <v>43.430579999999999</v>
      </c>
      <c r="MV380" s="1">
        <v>1.756152E-3</v>
      </c>
      <c r="MW380">
        <v>0.48311929999999997</v>
      </c>
      <c r="MX380">
        <v>0.78274710000000003</v>
      </c>
      <c r="MY380">
        <v>43.74485</v>
      </c>
      <c r="MZ380" s="1">
        <v>1.687336E-3</v>
      </c>
      <c r="NA380">
        <v>0.46452690000000002</v>
      </c>
      <c r="NB380">
        <v>0.78251059999999995</v>
      </c>
      <c r="NC380">
        <v>44.70861</v>
      </c>
      <c r="ND380" s="1">
        <v>1.621698E-3</v>
      </c>
      <c r="NE380">
        <v>0.44677149999999999</v>
      </c>
      <c r="NF380">
        <v>0.78218580000000004</v>
      </c>
      <c r="NG380">
        <v>46.810290000000002</v>
      </c>
      <c r="NH380" s="1">
        <v>1.5589009999999999E-3</v>
      </c>
      <c r="NI380">
        <v>0.4298285</v>
      </c>
      <c r="NJ380">
        <v>0.78176239999999997</v>
      </c>
      <c r="NK380">
        <v>49.456339999999997</v>
      </c>
      <c r="NL380" s="1">
        <v>1.4990660000000001E-3</v>
      </c>
      <c r="NM380">
        <v>0.41367809999999999</v>
      </c>
      <c r="NN380">
        <v>0.78131689999999998</v>
      </c>
      <c r="NO380">
        <v>50.107419999999998</v>
      </c>
      <c r="NP380" s="1">
        <v>1.44209E-3</v>
      </c>
      <c r="NQ380">
        <v>0.39830389999999999</v>
      </c>
      <c r="NR380">
        <v>0.78085700000000002</v>
      </c>
      <c r="NS380">
        <v>48.610309999999998</v>
      </c>
      <c r="NT380" s="1">
        <v>1.38692E-3</v>
      </c>
      <c r="NU380">
        <v>0.38342340000000003</v>
      </c>
      <c r="NV380">
        <v>0.78043099999999999</v>
      </c>
      <c r="NW380">
        <v>47.181159999999998</v>
      </c>
      <c r="NX380" s="1">
        <v>1.334079E-3</v>
      </c>
      <c r="NY380">
        <v>0.36908059999999998</v>
      </c>
      <c r="NZ380">
        <v>0.77996430000000005</v>
      </c>
      <c r="OA380">
        <v>46.116990000000001</v>
      </c>
      <c r="OB380" s="1">
        <v>1.2850400000000001E-3</v>
      </c>
      <c r="OC380">
        <v>0.35567520000000002</v>
      </c>
      <c r="OD380">
        <v>0.77957270000000001</v>
      </c>
      <c r="OE380">
        <v>46.877420000000001</v>
      </c>
      <c r="OF380" s="1">
        <v>1.2378300000000001E-3</v>
      </c>
      <c r="OG380">
        <v>0.34276010000000001</v>
      </c>
      <c r="OH380">
        <v>0.7792055</v>
      </c>
      <c r="OI380">
        <v>46.952559999999998</v>
      </c>
      <c r="OJ380" s="1">
        <v>1.1919369999999999E-3</v>
      </c>
      <c r="OK380">
        <v>0.33016069999999997</v>
      </c>
    </row>
    <row r="381" spans="1:401" x14ac:dyDescent="0.35">
      <c r="A381">
        <v>390</v>
      </c>
      <c r="B381" t="s">
        <v>4</v>
      </c>
      <c r="C381" t="s">
        <v>364</v>
      </c>
      <c r="D381" t="s">
        <v>388</v>
      </c>
      <c r="E381">
        <v>524.54549999999995</v>
      </c>
      <c r="F381">
        <v>0.36140610000000001</v>
      </c>
      <c r="G381">
        <v>26.552240000000001</v>
      </c>
      <c r="H381">
        <v>0</v>
      </c>
      <c r="I381">
        <v>0</v>
      </c>
      <c r="J381">
        <v>0.35942980000000002</v>
      </c>
      <c r="K381">
        <v>26.961739999999999</v>
      </c>
      <c r="L381">
        <v>0</v>
      </c>
      <c r="M381">
        <v>0</v>
      </c>
      <c r="N381">
        <v>0.35752080000000003</v>
      </c>
      <c r="O381">
        <v>26.535119999999999</v>
      </c>
      <c r="P381">
        <v>0</v>
      </c>
      <c r="Q381">
        <v>0</v>
      </c>
      <c r="R381">
        <v>0.35601630000000001</v>
      </c>
      <c r="S381">
        <v>26.802520000000001</v>
      </c>
      <c r="T381">
        <v>0</v>
      </c>
      <c r="U381">
        <v>0</v>
      </c>
      <c r="V381">
        <v>0.3547111</v>
      </c>
      <c r="W381">
        <v>26.847159999999999</v>
      </c>
      <c r="X381">
        <v>0</v>
      </c>
      <c r="Y381">
        <v>0</v>
      </c>
      <c r="Z381">
        <v>0.35341610000000001</v>
      </c>
      <c r="AA381">
        <v>26.377410000000001</v>
      </c>
      <c r="AB381">
        <v>0</v>
      </c>
      <c r="AC381">
        <v>0</v>
      </c>
      <c r="AD381">
        <v>0.3520896</v>
      </c>
      <c r="AE381">
        <v>25.678599999999999</v>
      </c>
      <c r="AF381">
        <v>0</v>
      </c>
      <c r="AG381">
        <v>0</v>
      </c>
      <c r="AH381">
        <v>0.35070859999999998</v>
      </c>
      <c r="AI381">
        <v>25.26801</v>
      </c>
      <c r="AJ381">
        <v>0</v>
      </c>
      <c r="AK381">
        <v>0</v>
      </c>
      <c r="AL381">
        <v>0.34972150000000002</v>
      </c>
      <c r="AM381">
        <v>25.34582</v>
      </c>
      <c r="AN381">
        <v>0</v>
      </c>
      <c r="AO381">
        <v>0</v>
      </c>
      <c r="AP381">
        <v>0.34853770000000001</v>
      </c>
      <c r="AQ381">
        <v>26.520949999999999</v>
      </c>
      <c r="AR381">
        <v>0</v>
      </c>
      <c r="AS381">
        <v>0</v>
      </c>
      <c r="AT381">
        <v>0.34736620000000001</v>
      </c>
      <c r="AU381">
        <v>28.301349999999999</v>
      </c>
      <c r="AV381">
        <v>0</v>
      </c>
      <c r="AW381">
        <v>0</v>
      </c>
      <c r="AX381">
        <v>0.34613830000000001</v>
      </c>
      <c r="AY381">
        <v>30.438269999999999</v>
      </c>
      <c r="AZ381">
        <v>0</v>
      </c>
      <c r="BA381">
        <v>0</v>
      </c>
      <c r="BB381">
        <v>0.34498099999999998</v>
      </c>
      <c r="BC381">
        <v>32.0687</v>
      </c>
      <c r="BD381">
        <v>0</v>
      </c>
      <c r="BE381">
        <v>0</v>
      </c>
      <c r="BF381">
        <v>0.34410550000000001</v>
      </c>
      <c r="BG381">
        <v>32.38306</v>
      </c>
      <c r="BH381">
        <v>0</v>
      </c>
      <c r="BI381">
        <v>0</v>
      </c>
      <c r="BJ381">
        <v>0.34285690000000002</v>
      </c>
      <c r="BK381">
        <v>32.19341</v>
      </c>
      <c r="BL381">
        <v>0</v>
      </c>
      <c r="BM381">
        <v>0</v>
      </c>
      <c r="BN381">
        <v>0.34202860000000002</v>
      </c>
      <c r="BO381">
        <v>31.969059999999999</v>
      </c>
      <c r="BP381">
        <v>0</v>
      </c>
      <c r="BQ381">
        <v>0</v>
      </c>
      <c r="BR381">
        <v>0.34141319999999997</v>
      </c>
      <c r="BS381">
        <v>31.556190000000001</v>
      </c>
      <c r="BT381">
        <v>0</v>
      </c>
      <c r="BU381">
        <v>0</v>
      </c>
      <c r="BV381">
        <v>0.3408004</v>
      </c>
      <c r="BW381">
        <v>31.726939999999999</v>
      </c>
      <c r="BX381">
        <v>0</v>
      </c>
      <c r="BY381">
        <v>0</v>
      </c>
      <c r="BZ381">
        <v>0.34019709999999997</v>
      </c>
      <c r="CA381">
        <v>31.5791</v>
      </c>
      <c r="CB381">
        <v>0</v>
      </c>
      <c r="CC381">
        <v>0</v>
      </c>
      <c r="CD381">
        <v>0.33956029999999998</v>
      </c>
      <c r="CE381">
        <v>31.138839999999998</v>
      </c>
      <c r="CF381">
        <v>0</v>
      </c>
      <c r="CG381">
        <v>0</v>
      </c>
      <c r="CH381">
        <v>0.3388525</v>
      </c>
      <c r="CI381">
        <v>30.666139999999999</v>
      </c>
      <c r="CJ381" s="1">
        <v>5.0502440000000002E-34</v>
      </c>
      <c r="CK381" s="1">
        <v>1.617619E-31</v>
      </c>
      <c r="CL381">
        <v>0.33811960000000002</v>
      </c>
      <c r="CM381">
        <v>29.72411</v>
      </c>
      <c r="CN381" s="1">
        <v>9.8246249999999998E-28</v>
      </c>
      <c r="CO381" s="1">
        <v>2.9482349999999999E-25</v>
      </c>
      <c r="CP381">
        <v>0.33753810000000001</v>
      </c>
      <c r="CQ381">
        <v>29.20806</v>
      </c>
      <c r="CR381" s="1">
        <v>2.3091440000000002E-21</v>
      </c>
      <c r="CS381" s="1">
        <v>7.4374749999999996E-19</v>
      </c>
      <c r="CT381">
        <v>0.33672400000000002</v>
      </c>
      <c r="CU381">
        <v>28.698499999999999</v>
      </c>
      <c r="CV381" s="1">
        <v>8.9392729999999998E-17</v>
      </c>
      <c r="CW381" s="1">
        <v>2.7348090000000001E-14</v>
      </c>
      <c r="CX381">
        <v>0.33604260000000002</v>
      </c>
      <c r="CY381">
        <v>28.45083</v>
      </c>
      <c r="CZ381" s="1">
        <v>2.068741E-13</v>
      </c>
      <c r="DA381" s="1">
        <v>6.331683E-11</v>
      </c>
      <c r="DB381">
        <v>0.33552110000000002</v>
      </c>
      <c r="DC381">
        <v>29.003329999999998</v>
      </c>
      <c r="DD381" s="1">
        <v>1.087367E-10</v>
      </c>
      <c r="DE381" s="1">
        <v>3.3462030000000002E-8</v>
      </c>
      <c r="DF381">
        <v>0.33527289999999998</v>
      </c>
      <c r="DG381">
        <v>30.464200000000002</v>
      </c>
      <c r="DH381" s="1">
        <v>1.9949380000000001E-8</v>
      </c>
      <c r="DI381" s="1">
        <v>6.1734650000000004E-6</v>
      </c>
      <c r="DJ381">
        <v>0.33530149999999997</v>
      </c>
      <c r="DK381">
        <v>33.626730000000002</v>
      </c>
      <c r="DL381" s="1">
        <v>1.605226E-6</v>
      </c>
      <c r="DM381" s="1">
        <v>4.9948319999999996E-4</v>
      </c>
      <c r="DN381">
        <v>0.33539180000000002</v>
      </c>
      <c r="DO381">
        <v>37.561419999999998</v>
      </c>
      <c r="DP381" s="1">
        <v>6.495049E-5</v>
      </c>
      <c r="DQ381" s="1">
        <v>2.0334310000000001E-2</v>
      </c>
      <c r="DR381">
        <v>0.33555649999999998</v>
      </c>
      <c r="DS381">
        <v>39.353870000000001</v>
      </c>
      <c r="DT381" s="1">
        <v>1.4610789999999999E-3</v>
      </c>
      <c r="DU381">
        <v>0.45997510000000003</v>
      </c>
      <c r="DV381">
        <v>0.3360167</v>
      </c>
      <c r="DW381">
        <v>39.717700000000001</v>
      </c>
      <c r="DX381">
        <v>1.970529E-2</v>
      </c>
      <c r="DY381">
        <v>6.2320180000000001</v>
      </c>
      <c r="DZ381">
        <v>0.3364761</v>
      </c>
      <c r="EA381">
        <v>39.636470000000003</v>
      </c>
      <c r="EB381">
        <v>0.16674910000000001</v>
      </c>
      <c r="EC381">
        <v>52.844700000000003</v>
      </c>
      <c r="ED381">
        <v>0.33613199999999999</v>
      </c>
      <c r="EE381">
        <v>39.617660000000001</v>
      </c>
      <c r="EF381">
        <v>0.94855789999999995</v>
      </c>
      <c r="EG381">
        <v>301.94549999999998</v>
      </c>
      <c r="EH381">
        <v>0.33586199999999999</v>
      </c>
      <c r="EI381">
        <v>39.950539999999997</v>
      </c>
      <c r="EJ381">
        <v>3.7772000000000001</v>
      </c>
      <c r="EK381">
        <v>1207.251</v>
      </c>
      <c r="EL381">
        <v>0.33601110000000001</v>
      </c>
      <c r="EM381">
        <v>40.605930000000001</v>
      </c>
      <c r="EN381">
        <v>10.9238</v>
      </c>
      <c r="EO381">
        <v>3500.8339999999998</v>
      </c>
      <c r="EP381">
        <v>0.33609830000000002</v>
      </c>
      <c r="EQ381">
        <v>42.467300000000002</v>
      </c>
      <c r="ER381">
        <v>23.669229999999999</v>
      </c>
      <c r="ES381">
        <v>7612.3890000000001</v>
      </c>
      <c r="ET381">
        <v>0.33607480000000001</v>
      </c>
      <c r="EU381">
        <v>44.17015</v>
      </c>
      <c r="EV381">
        <v>39.587980000000002</v>
      </c>
      <c r="EW381">
        <v>12781.9</v>
      </c>
      <c r="EX381">
        <v>0.33612730000000002</v>
      </c>
      <c r="EY381">
        <v>43.596850000000003</v>
      </c>
      <c r="EZ381">
        <v>52.532119999999999</v>
      </c>
      <c r="FA381">
        <v>17025.25</v>
      </c>
      <c r="FB381">
        <v>0.33605030000000002</v>
      </c>
      <c r="FC381">
        <v>42.349269999999997</v>
      </c>
      <c r="FD381">
        <v>56.569670000000002</v>
      </c>
      <c r="FE381">
        <v>18411.21</v>
      </c>
      <c r="FF381">
        <v>0.33586899999999997</v>
      </c>
      <c r="FG381">
        <v>41.48563</v>
      </c>
      <c r="FH381">
        <v>50.554200000000002</v>
      </c>
      <c r="FI381">
        <v>16531.41</v>
      </c>
      <c r="FJ381">
        <v>0.3357021</v>
      </c>
      <c r="FK381">
        <v>41.057600000000001</v>
      </c>
      <c r="FL381">
        <v>38.261159999999997</v>
      </c>
      <c r="FM381">
        <v>12569.47</v>
      </c>
      <c r="FN381">
        <v>0.33558710000000003</v>
      </c>
      <c r="FO381">
        <v>41.88626</v>
      </c>
      <c r="FP381">
        <v>24.98677</v>
      </c>
      <c r="FQ381">
        <v>8245.7559999999994</v>
      </c>
      <c r="FR381">
        <v>0.33543630000000002</v>
      </c>
      <c r="FS381">
        <v>42.922330000000002</v>
      </c>
      <c r="FT381">
        <v>14.284890000000001</v>
      </c>
      <c r="FU381">
        <v>4738.0730000000003</v>
      </c>
      <c r="FV381">
        <v>0.33535100000000001</v>
      </c>
      <c r="FW381">
        <v>44.031619999999997</v>
      </c>
      <c r="FX381">
        <v>7.2626520000000001</v>
      </c>
      <c r="FY381">
        <v>2419.8580000000002</v>
      </c>
      <c r="FZ381">
        <v>0.33536830000000001</v>
      </c>
      <c r="GA381">
        <v>43.827590000000001</v>
      </c>
      <c r="GB381">
        <v>3.3185259999999999</v>
      </c>
      <c r="GC381">
        <v>1110.277</v>
      </c>
      <c r="GD381">
        <v>0.33545180000000002</v>
      </c>
      <c r="GE381">
        <v>42.73359</v>
      </c>
      <c r="GF381">
        <v>1.382088</v>
      </c>
      <c r="GG381">
        <v>464.1259</v>
      </c>
      <c r="GH381">
        <v>0.33564440000000001</v>
      </c>
      <c r="GI381">
        <v>41.119500000000002</v>
      </c>
      <c r="GJ381">
        <v>0.53706220000000005</v>
      </c>
      <c r="GK381">
        <v>180.85599999999999</v>
      </c>
      <c r="GL381">
        <v>0.3358894</v>
      </c>
      <c r="GM381">
        <v>40.052930000000003</v>
      </c>
      <c r="GN381">
        <v>0.20480999999999999</v>
      </c>
      <c r="GO381">
        <v>69.034130000000005</v>
      </c>
      <c r="GP381">
        <v>0.33615909999999999</v>
      </c>
      <c r="GQ381">
        <v>39.521830000000001</v>
      </c>
      <c r="GR381" s="1">
        <v>8.6615070000000002E-2</v>
      </c>
      <c r="GS381">
        <v>29.098510000000001</v>
      </c>
      <c r="GT381">
        <v>0.33644590000000002</v>
      </c>
      <c r="GU381">
        <v>40.81709</v>
      </c>
      <c r="GV381" s="1">
        <v>4.8501570000000001E-2</v>
      </c>
      <c r="GW381">
        <v>16.178619999999999</v>
      </c>
      <c r="GX381">
        <v>0.33676200000000001</v>
      </c>
      <c r="GY381">
        <v>42.685029999999998</v>
      </c>
      <c r="GZ381" s="1">
        <v>3.7476700000000002E-2</v>
      </c>
      <c r="HA381">
        <v>12.42914</v>
      </c>
      <c r="HB381">
        <v>0.33716800000000002</v>
      </c>
      <c r="HC381">
        <v>44.988460000000003</v>
      </c>
      <c r="HD381" s="1">
        <v>3.450951E-2</v>
      </c>
      <c r="HE381">
        <v>11.41926</v>
      </c>
      <c r="HF381">
        <v>0.33766230000000003</v>
      </c>
      <c r="HG381">
        <v>46.597470000000001</v>
      </c>
      <c r="HH381" s="1">
        <v>3.320646E-2</v>
      </c>
      <c r="HI381">
        <v>10.982390000000001</v>
      </c>
      <c r="HJ381">
        <v>0.3381787</v>
      </c>
      <c r="HK381">
        <v>46.10783</v>
      </c>
      <c r="HL381" s="1">
        <v>3.1692320000000003E-2</v>
      </c>
      <c r="HM381">
        <v>10.48115</v>
      </c>
      <c r="HN381">
        <v>0.33866849999999998</v>
      </c>
      <c r="HO381">
        <v>45.264650000000003</v>
      </c>
      <c r="HP381" s="1">
        <v>2.9538600000000002E-2</v>
      </c>
      <c r="HQ381">
        <v>9.770778</v>
      </c>
      <c r="HR381">
        <v>0.33908749999999999</v>
      </c>
      <c r="HS381">
        <v>44.2928</v>
      </c>
      <c r="HT381" s="1">
        <v>2.6773749999999999E-2</v>
      </c>
      <c r="HU381">
        <v>8.8600960000000004</v>
      </c>
      <c r="HV381">
        <v>0.33942719999999998</v>
      </c>
      <c r="HW381">
        <v>43.814909999999998</v>
      </c>
      <c r="HX381" s="1">
        <v>2.3536990000000001E-2</v>
      </c>
      <c r="HY381">
        <v>7.794448</v>
      </c>
      <c r="HZ381">
        <v>0.3397307</v>
      </c>
      <c r="IA381">
        <v>45.293640000000003</v>
      </c>
      <c r="IB381" s="1">
        <v>2.006024E-2</v>
      </c>
      <c r="IC381">
        <v>6.6479270000000001</v>
      </c>
      <c r="ID381">
        <v>0.34003100000000003</v>
      </c>
      <c r="IE381">
        <v>48.666170000000001</v>
      </c>
      <c r="IF381" s="1">
        <v>1.6622040000000001E-2</v>
      </c>
      <c r="IG381">
        <v>5.5115350000000003</v>
      </c>
      <c r="IH381">
        <v>0.34032190000000001</v>
      </c>
      <c r="II381">
        <v>52.780200000000001</v>
      </c>
      <c r="IJ381" s="1">
        <v>1.349946E-2</v>
      </c>
      <c r="IK381">
        <v>4.4780699999999998</v>
      </c>
      <c r="IL381">
        <v>0.34057520000000002</v>
      </c>
      <c r="IM381">
        <v>54.846989999999998</v>
      </c>
      <c r="IN381" s="1">
        <v>1.090003E-2</v>
      </c>
      <c r="IO381">
        <v>3.6158229999999998</v>
      </c>
      <c r="IP381">
        <v>0.34092129999999998</v>
      </c>
      <c r="IQ381">
        <v>54.667650000000002</v>
      </c>
      <c r="IR381" s="1">
        <v>8.8937110000000003E-3</v>
      </c>
      <c r="IS381">
        <v>2.9489049999999999</v>
      </c>
      <c r="IT381">
        <v>0.34142260000000002</v>
      </c>
      <c r="IU381">
        <v>53.499000000000002</v>
      </c>
      <c r="IV381" s="1">
        <v>7.4416730000000002E-3</v>
      </c>
      <c r="IW381">
        <v>2.4641489999999999</v>
      </c>
      <c r="IX381">
        <v>0.34195779999999998</v>
      </c>
      <c r="IY381">
        <v>52.416849999999997</v>
      </c>
      <c r="IZ381" s="1">
        <v>6.429171E-3</v>
      </c>
      <c r="JA381">
        <v>2.1259990000000002</v>
      </c>
      <c r="JB381">
        <v>0.34246510000000002</v>
      </c>
      <c r="JC381">
        <v>51.62171</v>
      </c>
      <c r="JD381" s="1">
        <v>5.7307340000000003E-3</v>
      </c>
      <c r="JE381">
        <v>1.8928560000000001</v>
      </c>
      <c r="JF381">
        <v>0.3429316</v>
      </c>
      <c r="JG381">
        <v>52.249310000000001</v>
      </c>
      <c r="JH381" s="1">
        <v>5.2384479999999997E-3</v>
      </c>
      <c r="JI381">
        <v>1.728629</v>
      </c>
      <c r="JJ381">
        <v>0.34338429999999998</v>
      </c>
      <c r="JK381">
        <v>52.320349999999998</v>
      </c>
      <c r="JL381" s="1">
        <v>4.8702270000000004E-3</v>
      </c>
      <c r="JM381">
        <v>1.607016</v>
      </c>
      <c r="JN381">
        <v>0.3438215</v>
      </c>
      <c r="JO381">
        <v>51.09355</v>
      </c>
      <c r="JP381" s="1">
        <v>4.5676029999999999E-3</v>
      </c>
      <c r="JQ381">
        <v>1.5103040000000001</v>
      </c>
      <c r="JR381">
        <v>0.34424310000000002</v>
      </c>
      <c r="JS381">
        <v>49.067039999999999</v>
      </c>
      <c r="JT381" s="1">
        <v>4.3129539999999999E-3</v>
      </c>
      <c r="JU381">
        <v>1.429152</v>
      </c>
      <c r="JV381">
        <v>0.34464689999999998</v>
      </c>
      <c r="JW381">
        <v>46.6965</v>
      </c>
      <c r="JX381" s="1">
        <v>4.0888870000000003E-3</v>
      </c>
      <c r="JY381">
        <v>1.3577969999999999</v>
      </c>
      <c r="JZ381">
        <v>0.34509269999999997</v>
      </c>
      <c r="KA381">
        <v>44.47025</v>
      </c>
      <c r="KB381" s="1">
        <v>3.8859440000000001E-3</v>
      </c>
      <c r="KC381">
        <v>1.2927850000000001</v>
      </c>
      <c r="KD381">
        <v>0.34558929999999999</v>
      </c>
      <c r="KE381">
        <v>42.777749999999997</v>
      </c>
      <c r="KF381" s="1">
        <v>3.6993999999999998E-3</v>
      </c>
      <c r="KG381">
        <v>1.232753</v>
      </c>
      <c r="KH381">
        <v>0.34603970000000001</v>
      </c>
      <c r="KI381">
        <v>41.37585</v>
      </c>
      <c r="KJ381" s="1">
        <v>3.5253540000000001E-3</v>
      </c>
      <c r="KK381">
        <v>1.1767179999999999</v>
      </c>
      <c r="KL381">
        <v>0.34649730000000001</v>
      </c>
      <c r="KM381">
        <v>42.120899999999999</v>
      </c>
      <c r="KN381" s="1">
        <v>3.3622750000000001E-3</v>
      </c>
      <c r="KO381">
        <v>1.1240250000000001</v>
      </c>
      <c r="KP381">
        <v>0.34702630000000001</v>
      </c>
      <c r="KQ381">
        <v>45.6083</v>
      </c>
      <c r="KR381" s="1">
        <v>3.2092620000000001E-3</v>
      </c>
      <c r="KS381">
        <v>1.0743279999999999</v>
      </c>
      <c r="KT381">
        <v>0.34759600000000002</v>
      </c>
      <c r="KU381">
        <v>50.642940000000003</v>
      </c>
      <c r="KV381" s="1">
        <v>3.0655209999999999E-3</v>
      </c>
      <c r="KW381">
        <v>1.027382</v>
      </c>
      <c r="KX381">
        <v>0.34815980000000002</v>
      </c>
      <c r="KY381">
        <v>53.933610000000002</v>
      </c>
      <c r="KZ381" s="1">
        <v>2.930163E-3</v>
      </c>
      <c r="LA381">
        <v>0.98308839999999997</v>
      </c>
      <c r="LB381">
        <v>0.34869519999999998</v>
      </c>
      <c r="LC381">
        <v>53.923900000000003</v>
      </c>
      <c r="LD381" s="1">
        <v>2.8023509999999998E-3</v>
      </c>
      <c r="LE381">
        <v>0.94119149999999996</v>
      </c>
      <c r="LF381">
        <v>0.34923340000000003</v>
      </c>
      <c r="LG381">
        <v>52.740079999999999</v>
      </c>
      <c r="LH381" s="1">
        <v>2.681016E-3</v>
      </c>
      <c r="LI381">
        <v>0.90140129999999996</v>
      </c>
      <c r="LJ381">
        <v>0.34972550000000002</v>
      </c>
      <c r="LK381">
        <v>51.68656</v>
      </c>
      <c r="LL381" s="1">
        <v>2.566114E-3</v>
      </c>
      <c r="LM381">
        <v>0.86367609999999995</v>
      </c>
      <c r="LN381">
        <v>0.35023959999999998</v>
      </c>
      <c r="LO381">
        <v>50.634360000000001</v>
      </c>
      <c r="LP381" s="1">
        <v>2.4574689999999999E-3</v>
      </c>
      <c r="LQ381">
        <v>0.82793919999999999</v>
      </c>
      <c r="LR381">
        <v>0.35070499999999999</v>
      </c>
      <c r="LS381">
        <v>50.524230000000003</v>
      </c>
      <c r="LT381" s="1">
        <v>2.35432E-3</v>
      </c>
      <c r="LU381">
        <v>0.79399090000000005</v>
      </c>
      <c r="LV381">
        <v>0.3511804</v>
      </c>
      <c r="LW381">
        <v>51.123469999999998</v>
      </c>
      <c r="LX381" s="1">
        <v>2.2572460000000001E-3</v>
      </c>
      <c r="LY381">
        <v>0.76198390000000005</v>
      </c>
      <c r="LZ381">
        <v>0.35165079999999999</v>
      </c>
      <c r="MA381">
        <v>51.108139999999999</v>
      </c>
      <c r="MB381" s="1">
        <v>2.164778E-3</v>
      </c>
      <c r="MC381">
        <v>0.73147430000000002</v>
      </c>
      <c r="MD381">
        <v>0.3520954</v>
      </c>
      <c r="ME381">
        <v>50.690519999999999</v>
      </c>
      <c r="MF381" s="1">
        <v>2.0770609999999998E-3</v>
      </c>
      <c r="MG381">
        <v>0.70253359999999998</v>
      </c>
      <c r="MH381">
        <v>0.35253810000000002</v>
      </c>
      <c r="MI381">
        <v>49.162059999999997</v>
      </c>
      <c r="MJ381" s="1">
        <v>1.993617E-3</v>
      </c>
      <c r="MK381">
        <v>0.67498670000000005</v>
      </c>
      <c r="ML381">
        <v>0.35297630000000002</v>
      </c>
      <c r="MM381">
        <v>46.601219999999998</v>
      </c>
      <c r="MN381" s="1">
        <v>1.913894E-3</v>
      </c>
      <c r="MO381">
        <v>0.64876469999999997</v>
      </c>
      <c r="MP381">
        <v>0.3533848</v>
      </c>
      <c r="MQ381">
        <v>44.80809</v>
      </c>
      <c r="MR381" s="1">
        <v>1.8376499999999999E-3</v>
      </c>
      <c r="MS381">
        <v>0.62370380000000003</v>
      </c>
      <c r="MT381">
        <v>0.35380780000000001</v>
      </c>
      <c r="MU381">
        <v>43.453679999999999</v>
      </c>
      <c r="MV381" s="1">
        <v>1.765099E-3</v>
      </c>
      <c r="MW381">
        <v>0.59980659999999997</v>
      </c>
      <c r="MX381">
        <v>0.3542071</v>
      </c>
      <c r="MY381">
        <v>43.761870000000002</v>
      </c>
      <c r="MZ381" s="1">
        <v>1.69586E-3</v>
      </c>
      <c r="NA381">
        <v>0.57693329999999998</v>
      </c>
      <c r="NB381">
        <v>0.35461140000000002</v>
      </c>
      <c r="NC381">
        <v>44.754539999999999</v>
      </c>
      <c r="ND381" s="1">
        <v>1.6298510000000001E-3</v>
      </c>
      <c r="NE381">
        <v>0.55509129999999995</v>
      </c>
      <c r="NF381">
        <v>0.354966</v>
      </c>
      <c r="NG381">
        <v>46.871110000000002</v>
      </c>
      <c r="NH381" s="1">
        <v>1.56664E-3</v>
      </c>
      <c r="NI381">
        <v>0.53422610000000004</v>
      </c>
      <c r="NJ381">
        <v>0.35531020000000002</v>
      </c>
      <c r="NK381">
        <v>49.512129999999999</v>
      </c>
      <c r="NL381" s="1">
        <v>1.5063419999999999E-3</v>
      </c>
      <c r="NM381">
        <v>0.51431159999999998</v>
      </c>
      <c r="NN381">
        <v>0.3556474</v>
      </c>
      <c r="NO381">
        <v>50.088369999999998</v>
      </c>
      <c r="NP381" s="1">
        <v>1.449147E-3</v>
      </c>
      <c r="NQ381">
        <v>0.49538700000000002</v>
      </c>
      <c r="NR381">
        <v>0.3559639</v>
      </c>
      <c r="NS381">
        <v>48.551000000000002</v>
      </c>
      <c r="NT381" s="1">
        <v>1.3937299999999999E-3</v>
      </c>
      <c r="NU381">
        <v>0.47705609999999998</v>
      </c>
      <c r="NV381">
        <v>0.35632009999999997</v>
      </c>
      <c r="NW381">
        <v>47.149990000000003</v>
      </c>
      <c r="NX381" s="1">
        <v>1.340527E-3</v>
      </c>
      <c r="NY381">
        <v>0.45936539999999998</v>
      </c>
      <c r="NZ381">
        <v>0.35671419999999998</v>
      </c>
      <c r="OA381">
        <v>46.09149</v>
      </c>
      <c r="OB381" s="1">
        <v>1.291066E-3</v>
      </c>
      <c r="OC381">
        <v>0.44280750000000002</v>
      </c>
      <c r="OD381">
        <v>0.35711540000000003</v>
      </c>
      <c r="OE381">
        <v>46.869630000000001</v>
      </c>
      <c r="OF381" s="1">
        <v>1.24372E-3</v>
      </c>
      <c r="OG381">
        <v>0.42691950000000001</v>
      </c>
      <c r="OH381">
        <v>0.3575295</v>
      </c>
      <c r="OI381">
        <v>46.945830000000001</v>
      </c>
      <c r="OJ381" s="1">
        <v>1.1976549999999999E-3</v>
      </c>
      <c r="OK381">
        <v>0.41140520000000003</v>
      </c>
    </row>
    <row r="382" spans="1:401" x14ac:dyDescent="0.35">
      <c r="A382">
        <v>391</v>
      </c>
      <c r="B382" t="s">
        <v>4</v>
      </c>
      <c r="C382" t="s">
        <v>364</v>
      </c>
      <c r="D382" t="s">
        <v>389</v>
      </c>
      <c r="E382">
        <v>681.88019999999995</v>
      </c>
      <c r="F382">
        <v>0.90523140000000002</v>
      </c>
      <c r="G382">
        <v>26.524629999999998</v>
      </c>
      <c r="H382">
        <v>0</v>
      </c>
      <c r="I382">
        <v>0</v>
      </c>
      <c r="J382">
        <v>0.89758579999999999</v>
      </c>
      <c r="K382">
        <v>26.971329999999998</v>
      </c>
      <c r="L382">
        <v>0</v>
      </c>
      <c r="M382">
        <v>0</v>
      </c>
      <c r="N382">
        <v>0.89023169999999996</v>
      </c>
      <c r="O382">
        <v>26.56617</v>
      </c>
      <c r="P382">
        <v>0</v>
      </c>
      <c r="Q382">
        <v>0</v>
      </c>
      <c r="R382">
        <v>0.88396280000000005</v>
      </c>
      <c r="S382">
        <v>26.837440000000001</v>
      </c>
      <c r="T382">
        <v>0</v>
      </c>
      <c r="U382">
        <v>0</v>
      </c>
      <c r="V382">
        <v>0.87785690000000005</v>
      </c>
      <c r="W382">
        <v>26.883990000000001</v>
      </c>
      <c r="X382">
        <v>0</v>
      </c>
      <c r="Y382">
        <v>0</v>
      </c>
      <c r="Z382">
        <v>0.8716119</v>
      </c>
      <c r="AA382">
        <v>26.405339999999999</v>
      </c>
      <c r="AB382">
        <v>0</v>
      </c>
      <c r="AC382">
        <v>0</v>
      </c>
      <c r="AD382">
        <v>0.86513209999999996</v>
      </c>
      <c r="AE382">
        <v>25.678280000000001</v>
      </c>
      <c r="AF382">
        <v>0</v>
      </c>
      <c r="AG382">
        <v>0</v>
      </c>
      <c r="AH382">
        <v>0.85830770000000001</v>
      </c>
      <c r="AI382">
        <v>25.245470000000001</v>
      </c>
      <c r="AJ382">
        <v>0</v>
      </c>
      <c r="AK382">
        <v>0</v>
      </c>
      <c r="AL382">
        <v>0.85154819999999998</v>
      </c>
      <c r="AM382">
        <v>25.315110000000001</v>
      </c>
      <c r="AN382">
        <v>0</v>
      </c>
      <c r="AO382">
        <v>0</v>
      </c>
      <c r="AP382">
        <v>0.84439649999999999</v>
      </c>
      <c r="AQ382">
        <v>26.50328</v>
      </c>
      <c r="AR382">
        <v>0</v>
      </c>
      <c r="AS382">
        <v>0</v>
      </c>
      <c r="AT382">
        <v>0.83743849999999997</v>
      </c>
      <c r="AU382">
        <v>28.2898</v>
      </c>
      <c r="AV382">
        <v>0</v>
      </c>
      <c r="AW382">
        <v>0</v>
      </c>
      <c r="AX382">
        <v>0.83053410000000005</v>
      </c>
      <c r="AY382">
        <v>30.429079999999999</v>
      </c>
      <c r="AZ382">
        <v>0</v>
      </c>
      <c r="BA382">
        <v>0</v>
      </c>
      <c r="BB382">
        <v>0.82386550000000003</v>
      </c>
      <c r="BC382">
        <v>32.073009999999996</v>
      </c>
      <c r="BD382">
        <v>0</v>
      </c>
      <c r="BE382">
        <v>0</v>
      </c>
      <c r="BF382">
        <v>0.81795289999999998</v>
      </c>
      <c r="BG382">
        <v>32.379150000000003</v>
      </c>
      <c r="BH382">
        <v>0</v>
      </c>
      <c r="BI382">
        <v>0</v>
      </c>
      <c r="BJ382">
        <v>0.81111909999999998</v>
      </c>
      <c r="BK382">
        <v>32.163670000000003</v>
      </c>
      <c r="BL382">
        <v>0</v>
      </c>
      <c r="BM382">
        <v>0</v>
      </c>
      <c r="BN382">
        <v>0.80538460000000001</v>
      </c>
      <c r="BO382">
        <v>31.95393</v>
      </c>
      <c r="BP382">
        <v>0</v>
      </c>
      <c r="BQ382">
        <v>0</v>
      </c>
      <c r="BR382">
        <v>0.80016520000000002</v>
      </c>
      <c r="BS382">
        <v>31.56447</v>
      </c>
      <c r="BT382">
        <v>0</v>
      </c>
      <c r="BU382">
        <v>0</v>
      </c>
      <c r="BV382">
        <v>0.79460200000000003</v>
      </c>
      <c r="BW382">
        <v>31.75834</v>
      </c>
      <c r="BX382">
        <v>0</v>
      </c>
      <c r="BY382">
        <v>0</v>
      </c>
      <c r="BZ382">
        <v>0.78898820000000003</v>
      </c>
      <c r="CA382">
        <v>31.668289999999999</v>
      </c>
      <c r="CB382">
        <v>0</v>
      </c>
      <c r="CC382">
        <v>0</v>
      </c>
      <c r="CD382">
        <v>0.78321180000000001</v>
      </c>
      <c r="CE382">
        <v>31.19125</v>
      </c>
      <c r="CF382">
        <v>0</v>
      </c>
      <c r="CG382">
        <v>0</v>
      </c>
      <c r="CH382">
        <v>0.77707910000000002</v>
      </c>
      <c r="CI382">
        <v>30.749120000000001</v>
      </c>
      <c r="CJ382" s="1">
        <v>2.9344779999999999E-34</v>
      </c>
      <c r="CK382" s="1">
        <v>5.0484760000000004E-32</v>
      </c>
      <c r="CL382">
        <v>0.77070989999999995</v>
      </c>
      <c r="CM382">
        <v>29.749960000000002</v>
      </c>
      <c r="CN382" s="1">
        <v>7.1823410000000003E-28</v>
      </c>
      <c r="CO382" s="1">
        <v>1.5447290000000001E-25</v>
      </c>
      <c r="CP382">
        <v>0.76458499999999996</v>
      </c>
      <c r="CQ382">
        <v>29.217040000000001</v>
      </c>
      <c r="CR382" s="1">
        <v>1.585448E-21</v>
      </c>
      <c r="CS382" s="1">
        <v>3.1209220000000002E-19</v>
      </c>
      <c r="CT382">
        <v>0.75789530000000005</v>
      </c>
      <c r="CU382">
        <v>28.706800000000001</v>
      </c>
      <c r="CV382" s="1">
        <v>6.4971400000000005E-17</v>
      </c>
      <c r="CW382" s="1">
        <v>1.3989210000000001E-14</v>
      </c>
      <c r="CX382">
        <v>0.75155369999999999</v>
      </c>
      <c r="CY382">
        <v>28.458919999999999</v>
      </c>
      <c r="CZ382" s="1">
        <v>1.5721930000000001E-13</v>
      </c>
      <c r="DA382" s="1">
        <v>3.5549370000000001E-11</v>
      </c>
      <c r="DB382">
        <v>0.74563060000000003</v>
      </c>
      <c r="DC382">
        <v>29.0383</v>
      </c>
      <c r="DD382" s="1">
        <v>8.5615020000000005E-11</v>
      </c>
      <c r="DE382" s="1">
        <v>2.0036600000000001E-8</v>
      </c>
      <c r="DF382">
        <v>0.74005189999999998</v>
      </c>
      <c r="DG382">
        <v>30.493320000000001</v>
      </c>
      <c r="DH382" s="1">
        <v>1.619582E-8</v>
      </c>
      <c r="DI382" s="1">
        <v>3.8957520000000004E-6</v>
      </c>
      <c r="DJ382">
        <v>0.7349559</v>
      </c>
      <c r="DK382">
        <v>33.630130000000001</v>
      </c>
      <c r="DL382" s="1">
        <v>1.338785E-6</v>
      </c>
      <c r="DM382" s="1">
        <v>3.2964609999999999E-4</v>
      </c>
      <c r="DN382">
        <v>0.72993949999999996</v>
      </c>
      <c r="DO382">
        <v>37.54654</v>
      </c>
      <c r="DP382" s="1">
        <v>5.5524250000000003E-5</v>
      </c>
      <c r="DQ382" s="1">
        <v>1.3971269999999999E-2</v>
      </c>
      <c r="DR382">
        <v>0.72498450000000003</v>
      </c>
      <c r="DS382">
        <v>39.298360000000002</v>
      </c>
      <c r="DT382" s="1">
        <v>1.2772580000000001E-3</v>
      </c>
      <c r="DU382">
        <v>0.32767570000000001</v>
      </c>
      <c r="DV382">
        <v>0.72069660000000002</v>
      </c>
      <c r="DW382">
        <v>39.662419999999997</v>
      </c>
      <c r="DX382" s="1">
        <v>1.759633E-2</v>
      </c>
      <c r="DY382">
        <v>4.5957689999999998</v>
      </c>
      <c r="DZ382">
        <v>0.71655489999999999</v>
      </c>
      <c r="EA382">
        <v>39.584150000000001</v>
      </c>
      <c r="EB382">
        <v>0.15151110000000001</v>
      </c>
      <c r="EC382">
        <v>40.18329</v>
      </c>
      <c r="ED382">
        <v>0.71087160000000005</v>
      </c>
      <c r="EE382">
        <v>39.575690000000002</v>
      </c>
      <c r="EF382">
        <v>0.87597760000000002</v>
      </c>
      <c r="EG382">
        <v>236.13419999999999</v>
      </c>
      <c r="EH382">
        <v>0.70584239999999998</v>
      </c>
      <c r="EI382">
        <v>39.958970000000001</v>
      </c>
      <c r="EJ382">
        <v>3.543326</v>
      </c>
      <c r="EK382">
        <v>969.06190000000004</v>
      </c>
      <c r="EL382">
        <v>0.70184159999999995</v>
      </c>
      <c r="EM382">
        <v>40.669199999999996</v>
      </c>
      <c r="EN382">
        <v>10.40307</v>
      </c>
      <c r="EO382">
        <v>2879.511</v>
      </c>
      <c r="EP382">
        <v>0.69766450000000002</v>
      </c>
      <c r="EQ382">
        <v>42.562480000000001</v>
      </c>
      <c r="ER382">
        <v>22.862130000000001</v>
      </c>
      <c r="ES382">
        <v>6405.1610000000001</v>
      </c>
      <c r="ET382">
        <v>0.69329169999999996</v>
      </c>
      <c r="EU382">
        <v>44.27834</v>
      </c>
      <c r="EV382">
        <v>38.751719999999999</v>
      </c>
      <c r="EW382">
        <v>10984.44</v>
      </c>
      <c r="EX382">
        <v>0.68905249999999996</v>
      </c>
      <c r="EY382">
        <v>43.678519999999999</v>
      </c>
      <c r="EZ382">
        <v>52.063299999999998</v>
      </c>
      <c r="FA382">
        <v>14921.27</v>
      </c>
      <c r="FB382">
        <v>0.68467040000000001</v>
      </c>
      <c r="FC382">
        <v>42.367840000000001</v>
      </c>
      <c r="FD382">
        <v>56.731189999999998</v>
      </c>
      <c r="FE382">
        <v>16435.759999999998</v>
      </c>
      <c r="FF382">
        <v>0.67989120000000003</v>
      </c>
      <c r="FG382">
        <v>41.495139999999999</v>
      </c>
      <c r="FH382">
        <v>51.251570000000001</v>
      </c>
      <c r="FI382">
        <v>15011.14</v>
      </c>
      <c r="FJ382">
        <v>0.67515670000000005</v>
      </c>
      <c r="FK382">
        <v>41.04674</v>
      </c>
      <c r="FL382">
        <v>39.179900000000004</v>
      </c>
      <c r="FM382">
        <v>11595.12</v>
      </c>
      <c r="FN382">
        <v>0.67048249999999998</v>
      </c>
      <c r="FO382">
        <v>41.89716</v>
      </c>
      <c r="FP382">
        <v>25.824359999999999</v>
      </c>
      <c r="FQ382">
        <v>7718.5370000000003</v>
      </c>
      <c r="FR382">
        <v>0.66578400000000004</v>
      </c>
      <c r="FS382">
        <v>42.972650000000002</v>
      </c>
      <c r="FT382">
        <v>14.89241</v>
      </c>
      <c r="FU382">
        <v>4496.4059999999999</v>
      </c>
      <c r="FV382">
        <v>0.66127089999999999</v>
      </c>
      <c r="FW382">
        <v>44.098709999999997</v>
      </c>
      <c r="FX382">
        <v>7.6309279999999999</v>
      </c>
      <c r="FY382">
        <v>2325.3809999999999</v>
      </c>
      <c r="FZ382">
        <v>0.65714570000000005</v>
      </c>
      <c r="GA382">
        <v>43.921559999999999</v>
      </c>
      <c r="GB382">
        <v>3.51281</v>
      </c>
      <c r="GC382">
        <v>1079.634</v>
      </c>
      <c r="GD382">
        <v>0.65340209999999999</v>
      </c>
      <c r="GE382">
        <v>42.820300000000003</v>
      </c>
      <c r="GF382">
        <v>1.472405</v>
      </c>
      <c r="GG382">
        <v>455.9631</v>
      </c>
      <c r="GH382">
        <v>0.64991069999999995</v>
      </c>
      <c r="GI382">
        <v>41.167839999999998</v>
      </c>
      <c r="GJ382">
        <v>0.57463790000000003</v>
      </c>
      <c r="GK382">
        <v>179.02449999999999</v>
      </c>
      <c r="GL382">
        <v>0.64680499999999996</v>
      </c>
      <c r="GM382">
        <v>40.060200000000002</v>
      </c>
      <c r="GN382">
        <v>0.218968</v>
      </c>
      <c r="GO382">
        <v>68.391139999999993</v>
      </c>
      <c r="GP382">
        <v>0.64397970000000004</v>
      </c>
      <c r="GQ382">
        <v>39.508989999999997</v>
      </c>
      <c r="GR382" s="1">
        <v>9.1470869999999996E-2</v>
      </c>
      <c r="GS382">
        <v>28.420390000000001</v>
      </c>
      <c r="GT382">
        <v>0.64144480000000004</v>
      </c>
      <c r="GU382">
        <v>40.818860000000001</v>
      </c>
      <c r="GV382" s="1">
        <v>5.0036810000000001E-2</v>
      </c>
      <c r="GW382">
        <v>15.34657</v>
      </c>
      <c r="GX382">
        <v>0.63923189999999996</v>
      </c>
      <c r="GY382">
        <v>42.716160000000002</v>
      </c>
      <c r="GZ382" s="1">
        <v>3.7932680000000003E-2</v>
      </c>
      <c r="HA382">
        <v>11.508330000000001</v>
      </c>
      <c r="HB382">
        <v>0.63740929999999996</v>
      </c>
      <c r="HC382">
        <v>45.016869999999997</v>
      </c>
      <c r="HD382" s="1">
        <v>3.4679840000000003E-2</v>
      </c>
      <c r="HE382">
        <v>10.48291</v>
      </c>
      <c r="HF382">
        <v>0.63588849999999997</v>
      </c>
      <c r="HG382">
        <v>46.647109999999998</v>
      </c>
      <c r="HH382" s="1">
        <v>3.3335219999999999E-2</v>
      </c>
      <c r="HI382">
        <v>10.080500000000001</v>
      </c>
      <c r="HJ382">
        <v>0.63463460000000005</v>
      </c>
      <c r="HK382">
        <v>46.129860000000001</v>
      </c>
      <c r="HL382" s="1">
        <v>3.1845600000000002E-2</v>
      </c>
      <c r="HM382">
        <v>9.6445910000000001</v>
      </c>
      <c r="HN382">
        <v>0.63349770000000005</v>
      </c>
      <c r="HO382">
        <v>45.265270000000001</v>
      </c>
      <c r="HP382" s="1">
        <v>2.9728979999999999E-2</v>
      </c>
      <c r="HQ382">
        <v>9.0196430000000003</v>
      </c>
      <c r="HR382">
        <v>0.63235439999999998</v>
      </c>
      <c r="HS382">
        <v>44.297750000000001</v>
      </c>
      <c r="HT382" s="1">
        <v>2.6994850000000001E-2</v>
      </c>
      <c r="HU382">
        <v>8.2067540000000001</v>
      </c>
      <c r="HV382">
        <v>0.63120339999999997</v>
      </c>
      <c r="HW382">
        <v>43.798409999999997</v>
      </c>
      <c r="HX382" s="1">
        <v>2.3778250000000001E-2</v>
      </c>
      <c r="HY382">
        <v>7.245368</v>
      </c>
      <c r="HZ382">
        <v>0.63009729999999997</v>
      </c>
      <c r="IA382">
        <v>45.306220000000003</v>
      </c>
      <c r="IB382" s="1">
        <v>2.0305E-2</v>
      </c>
      <c r="IC382">
        <v>6.2007599999999998</v>
      </c>
      <c r="ID382">
        <v>0.62908759999999997</v>
      </c>
      <c r="IE382">
        <v>48.713970000000003</v>
      </c>
      <c r="IF382" s="1">
        <v>1.68536E-2</v>
      </c>
      <c r="IG382">
        <v>5.1564779999999999</v>
      </c>
      <c r="IH382">
        <v>0.62812389999999996</v>
      </c>
      <c r="II382">
        <v>52.831409999999998</v>
      </c>
      <c r="IJ382" s="1">
        <v>1.370124E-2</v>
      </c>
      <c r="IK382">
        <v>4.1981489999999999</v>
      </c>
      <c r="IL382">
        <v>0.62715359999999998</v>
      </c>
      <c r="IM382">
        <v>54.889580000000002</v>
      </c>
      <c r="IN382" s="1">
        <v>1.106248E-2</v>
      </c>
      <c r="IO382">
        <v>3.392096</v>
      </c>
      <c r="IP382">
        <v>0.62638590000000005</v>
      </c>
      <c r="IQ382">
        <v>54.683909999999997</v>
      </c>
      <c r="IR382" s="1">
        <v>9.0174680000000007E-3</v>
      </c>
      <c r="IS382">
        <v>2.7650079999999999</v>
      </c>
      <c r="IT382">
        <v>0.62582709999999997</v>
      </c>
      <c r="IU382">
        <v>53.500700000000002</v>
      </c>
      <c r="IV382" s="1">
        <v>7.530765E-3</v>
      </c>
      <c r="IW382">
        <v>2.3075030000000001</v>
      </c>
      <c r="IX382">
        <v>0.62524590000000002</v>
      </c>
      <c r="IY382">
        <v>52.406930000000003</v>
      </c>
      <c r="IZ382" s="1">
        <v>6.492711E-3</v>
      </c>
      <c r="JA382">
        <v>1.987878</v>
      </c>
      <c r="JB382">
        <v>0.62454010000000004</v>
      </c>
      <c r="JC382">
        <v>51.60436</v>
      </c>
      <c r="JD382" s="1">
        <v>5.7759150000000004E-3</v>
      </c>
      <c r="JE382">
        <v>1.767676</v>
      </c>
      <c r="JF382">
        <v>0.62368780000000001</v>
      </c>
      <c r="JG382">
        <v>52.261389999999999</v>
      </c>
      <c r="JH382" s="1">
        <v>5.2721540000000002E-3</v>
      </c>
      <c r="JI382">
        <v>1.6135010000000001</v>
      </c>
      <c r="JJ382">
        <v>0.62279410000000002</v>
      </c>
      <c r="JK382">
        <v>52.398670000000003</v>
      </c>
      <c r="JL382" s="1">
        <v>4.8967630000000002E-3</v>
      </c>
      <c r="JM382">
        <v>1.500246</v>
      </c>
      <c r="JN382">
        <v>0.62191649999999998</v>
      </c>
      <c r="JO382">
        <v>51.201439999999998</v>
      </c>
      <c r="JP382" s="1">
        <v>4.5898199999999997E-3</v>
      </c>
      <c r="JQ382">
        <v>1.410833</v>
      </c>
      <c r="JR382">
        <v>0.62101729999999999</v>
      </c>
      <c r="JS382">
        <v>49.213000000000001</v>
      </c>
      <c r="JT382" s="1">
        <v>4.3323670000000002E-3</v>
      </c>
      <c r="JU382">
        <v>1.336303</v>
      </c>
      <c r="JV382">
        <v>0.6200812</v>
      </c>
      <c r="JW382">
        <v>46.853969999999997</v>
      </c>
      <c r="JX382" s="1">
        <v>4.1063990000000002E-3</v>
      </c>
      <c r="JY382">
        <v>1.271004</v>
      </c>
      <c r="JZ382">
        <v>0.61926919999999996</v>
      </c>
      <c r="KA382">
        <v>44.57817</v>
      </c>
      <c r="KB382" s="1">
        <v>3.9020750000000001E-3</v>
      </c>
      <c r="KC382">
        <v>1.211598</v>
      </c>
      <c r="KD382">
        <v>0.6185022</v>
      </c>
      <c r="KE382">
        <v>42.85342</v>
      </c>
      <c r="KF382" s="1">
        <v>3.7144629999999999E-3</v>
      </c>
      <c r="KG382">
        <v>1.156819</v>
      </c>
      <c r="KH382">
        <v>0.61766679999999996</v>
      </c>
      <c r="KI382">
        <v>41.416930000000001</v>
      </c>
      <c r="KJ382" s="1">
        <v>3.539459E-3</v>
      </c>
      <c r="KK382">
        <v>1.1056649999999999</v>
      </c>
      <c r="KL382">
        <v>0.61686229999999997</v>
      </c>
      <c r="KM382">
        <v>42.137059999999998</v>
      </c>
      <c r="KN382" s="1">
        <v>3.375622E-3</v>
      </c>
      <c r="KO382">
        <v>1.0575479999999999</v>
      </c>
      <c r="KP382">
        <v>0.61615810000000004</v>
      </c>
      <c r="KQ382">
        <v>45.633110000000002</v>
      </c>
      <c r="KR382" s="1">
        <v>3.2220370000000001E-3</v>
      </c>
      <c r="KS382">
        <v>1.0121659999999999</v>
      </c>
      <c r="KT382">
        <v>0.61547739999999995</v>
      </c>
      <c r="KU382">
        <v>50.654969999999999</v>
      </c>
      <c r="KV382" s="1">
        <v>3.077649E-3</v>
      </c>
      <c r="KW382">
        <v>0.96926100000000004</v>
      </c>
      <c r="KX382">
        <v>0.61478670000000002</v>
      </c>
      <c r="KY382">
        <v>53.929200000000002</v>
      </c>
      <c r="KZ382" s="1">
        <v>2.9415349999999999E-3</v>
      </c>
      <c r="LA382">
        <v>0.92872429999999995</v>
      </c>
      <c r="LB382">
        <v>0.61405460000000001</v>
      </c>
      <c r="LC382">
        <v>53.894710000000003</v>
      </c>
      <c r="LD382" s="1">
        <v>2.813234E-3</v>
      </c>
      <c r="LE382">
        <v>0.8903934</v>
      </c>
      <c r="LF382">
        <v>0.61329489999999998</v>
      </c>
      <c r="LG382">
        <v>52.71161</v>
      </c>
      <c r="LH382" s="1">
        <v>2.691213E-3</v>
      </c>
      <c r="LI382">
        <v>0.85390969999999999</v>
      </c>
      <c r="LJ382">
        <v>0.61252980000000001</v>
      </c>
      <c r="LK382">
        <v>51.686549999999997</v>
      </c>
      <c r="LL382" s="1">
        <v>2.5757699999999998E-3</v>
      </c>
      <c r="LM382">
        <v>0.81926790000000005</v>
      </c>
      <c r="LN382">
        <v>0.61177130000000002</v>
      </c>
      <c r="LO382">
        <v>50.619929999999997</v>
      </c>
      <c r="LP382" s="1">
        <v>2.466602E-3</v>
      </c>
      <c r="LQ382">
        <v>0.78643410000000002</v>
      </c>
      <c r="LR382">
        <v>0.61098779999999997</v>
      </c>
      <c r="LS382">
        <v>50.525750000000002</v>
      </c>
      <c r="LT382" s="1">
        <v>2.3630890000000001E-3</v>
      </c>
      <c r="LU382">
        <v>0.75519449999999999</v>
      </c>
      <c r="LV382">
        <v>0.61020390000000002</v>
      </c>
      <c r="LW382">
        <v>51.169379999999997</v>
      </c>
      <c r="LX382" s="1">
        <v>2.2654419999999999E-3</v>
      </c>
      <c r="LY382">
        <v>0.72566889999999995</v>
      </c>
      <c r="LZ382">
        <v>0.60944149999999997</v>
      </c>
      <c r="MA382">
        <v>51.194130000000001</v>
      </c>
      <c r="MB382" s="1">
        <v>2.1726599999999999E-3</v>
      </c>
      <c r="MC382">
        <v>0.69755579999999995</v>
      </c>
      <c r="MD382">
        <v>0.60868679999999997</v>
      </c>
      <c r="ME382">
        <v>50.776260000000001</v>
      </c>
      <c r="MF382" s="1">
        <v>2.084561E-3</v>
      </c>
      <c r="MG382">
        <v>0.670794</v>
      </c>
      <c r="MH382">
        <v>0.60794179999999998</v>
      </c>
      <c r="MI382">
        <v>49.296120000000002</v>
      </c>
      <c r="MJ382" s="1">
        <v>2.0006469999999999E-3</v>
      </c>
      <c r="MK382">
        <v>0.64527579999999995</v>
      </c>
      <c r="ML382">
        <v>0.60722520000000002</v>
      </c>
      <c r="MM382">
        <v>46.695039999999999</v>
      </c>
      <c r="MN382" s="1">
        <v>1.92063E-3</v>
      </c>
      <c r="MO382">
        <v>0.62096580000000001</v>
      </c>
      <c r="MP382">
        <v>0.60643820000000004</v>
      </c>
      <c r="MQ382">
        <v>44.87238</v>
      </c>
      <c r="MR382" s="1">
        <v>1.8440799999999999E-3</v>
      </c>
      <c r="MS382">
        <v>0.59772559999999997</v>
      </c>
      <c r="MT382">
        <v>0.6057032</v>
      </c>
      <c r="MU382">
        <v>43.500790000000002</v>
      </c>
      <c r="MV382" s="1">
        <v>1.7711280000000001E-3</v>
      </c>
      <c r="MW382">
        <v>0.57550829999999997</v>
      </c>
      <c r="MX382">
        <v>0.60500670000000001</v>
      </c>
      <c r="MY382">
        <v>43.790289999999999</v>
      </c>
      <c r="MZ382" s="1">
        <v>1.701663E-3</v>
      </c>
      <c r="NA382">
        <v>0.55420429999999998</v>
      </c>
      <c r="NB382">
        <v>0.60431230000000002</v>
      </c>
      <c r="NC382">
        <v>44.763280000000002</v>
      </c>
      <c r="ND382" s="1">
        <v>1.6352960000000001E-3</v>
      </c>
      <c r="NE382">
        <v>0.53381440000000002</v>
      </c>
      <c r="NF382">
        <v>0.60359629999999997</v>
      </c>
      <c r="NG382">
        <v>46.88702</v>
      </c>
      <c r="NH382" s="1">
        <v>1.5718399999999999E-3</v>
      </c>
      <c r="NI382">
        <v>0.51431420000000005</v>
      </c>
      <c r="NJ382">
        <v>0.60285080000000002</v>
      </c>
      <c r="NK382">
        <v>49.523479999999999</v>
      </c>
      <c r="NL382" s="1">
        <v>1.511309E-3</v>
      </c>
      <c r="NM382">
        <v>0.49568040000000002</v>
      </c>
      <c r="NN382">
        <v>0.60209380000000001</v>
      </c>
      <c r="NO382">
        <v>50.117530000000002</v>
      </c>
      <c r="NP382" s="1">
        <v>1.453979E-3</v>
      </c>
      <c r="NQ382">
        <v>0.47799809999999998</v>
      </c>
      <c r="NR382">
        <v>0.60131880000000004</v>
      </c>
      <c r="NS382">
        <v>48.549959999999999</v>
      </c>
      <c r="NT382" s="1">
        <v>1.3983800000000001E-3</v>
      </c>
      <c r="NU382">
        <v>0.4608257</v>
      </c>
      <c r="NV382">
        <v>0.60055400000000003</v>
      </c>
      <c r="NW382">
        <v>47.163409999999999</v>
      </c>
      <c r="NX382" s="1">
        <v>1.3449619999999999E-3</v>
      </c>
      <c r="NY382">
        <v>0.44422970000000001</v>
      </c>
      <c r="NZ382">
        <v>0.59982340000000001</v>
      </c>
      <c r="OA382">
        <v>46.092449999999999</v>
      </c>
      <c r="OB382" s="1">
        <v>1.29532E-3</v>
      </c>
      <c r="OC382">
        <v>0.42869439999999998</v>
      </c>
      <c r="OD382">
        <v>0.59905310000000001</v>
      </c>
      <c r="OE382">
        <v>46.833629999999999</v>
      </c>
      <c r="OF382" s="1">
        <v>1.2478929999999999E-3</v>
      </c>
      <c r="OG382">
        <v>0.41384369999999998</v>
      </c>
      <c r="OH382">
        <v>0.59829560000000004</v>
      </c>
      <c r="OI382">
        <v>46.970320000000001</v>
      </c>
      <c r="OJ382" s="1">
        <v>1.2017040000000001E-3</v>
      </c>
      <c r="OK382">
        <v>0.39930959999999999</v>
      </c>
    </row>
    <row r="383" spans="1:401" x14ac:dyDescent="0.35">
      <c r="A383">
        <v>392</v>
      </c>
      <c r="B383" t="s">
        <v>4</v>
      </c>
      <c r="C383" t="s">
        <v>364</v>
      </c>
      <c r="D383" t="s">
        <v>390</v>
      </c>
      <c r="E383">
        <v>839.34299999999996</v>
      </c>
      <c r="F383">
        <v>0.73431610000000003</v>
      </c>
      <c r="G383">
        <v>26.485720000000001</v>
      </c>
      <c r="H383">
        <v>0</v>
      </c>
      <c r="I383">
        <v>0</v>
      </c>
      <c r="J383">
        <v>0.72941230000000001</v>
      </c>
      <c r="K383">
        <v>26.970189999999999</v>
      </c>
      <c r="L383">
        <v>0</v>
      </c>
      <c r="M383">
        <v>0</v>
      </c>
      <c r="N383">
        <v>0.7247093</v>
      </c>
      <c r="O383">
        <v>26.59929</v>
      </c>
      <c r="P383">
        <v>0</v>
      </c>
      <c r="Q383">
        <v>0</v>
      </c>
      <c r="R383">
        <v>0.7209508</v>
      </c>
      <c r="S383">
        <v>26.878630000000001</v>
      </c>
      <c r="T383">
        <v>0</v>
      </c>
      <c r="U383">
        <v>0</v>
      </c>
      <c r="V383">
        <v>0.71746370000000004</v>
      </c>
      <c r="W383">
        <v>26.925750000000001</v>
      </c>
      <c r="X383">
        <v>0</v>
      </c>
      <c r="Y383">
        <v>0</v>
      </c>
      <c r="Z383">
        <v>0.71389069999999999</v>
      </c>
      <c r="AA383">
        <v>26.431519999999999</v>
      </c>
      <c r="AB383">
        <v>0</v>
      </c>
      <c r="AC383">
        <v>0</v>
      </c>
      <c r="AD383">
        <v>0.71024350000000003</v>
      </c>
      <c r="AE383">
        <v>25.66628</v>
      </c>
      <c r="AF383">
        <v>0</v>
      </c>
      <c r="AG383">
        <v>0</v>
      </c>
      <c r="AH383">
        <v>0.7063043</v>
      </c>
      <c r="AI383">
        <v>25.207989999999999</v>
      </c>
      <c r="AJ383">
        <v>0</v>
      </c>
      <c r="AK383">
        <v>0</v>
      </c>
      <c r="AL383">
        <v>0.70292290000000002</v>
      </c>
      <c r="AM383">
        <v>25.276070000000001</v>
      </c>
      <c r="AN383">
        <v>0</v>
      </c>
      <c r="AO383">
        <v>0</v>
      </c>
      <c r="AP383">
        <v>0.69924799999999998</v>
      </c>
      <c r="AQ383">
        <v>26.490100000000002</v>
      </c>
      <c r="AR383">
        <v>0</v>
      </c>
      <c r="AS383">
        <v>0</v>
      </c>
      <c r="AT383">
        <v>0.69565549999999998</v>
      </c>
      <c r="AU383">
        <v>28.28978</v>
      </c>
      <c r="AV383">
        <v>0</v>
      </c>
      <c r="AW383">
        <v>0</v>
      </c>
      <c r="AX383">
        <v>0.69201550000000001</v>
      </c>
      <c r="AY383">
        <v>30.426819999999999</v>
      </c>
      <c r="AZ383">
        <v>0</v>
      </c>
      <c r="BA383">
        <v>0</v>
      </c>
      <c r="BB383">
        <v>0.68830480000000005</v>
      </c>
      <c r="BC383">
        <v>32.077739999999999</v>
      </c>
      <c r="BD383">
        <v>0</v>
      </c>
      <c r="BE383">
        <v>0</v>
      </c>
      <c r="BF383">
        <v>0.68551819999999997</v>
      </c>
      <c r="BG383">
        <v>32.37077</v>
      </c>
      <c r="BH383">
        <v>0</v>
      </c>
      <c r="BI383">
        <v>0</v>
      </c>
      <c r="BJ383">
        <v>0.68177880000000002</v>
      </c>
      <c r="BK383">
        <v>32.122619999999998</v>
      </c>
      <c r="BL383">
        <v>0</v>
      </c>
      <c r="BM383">
        <v>0</v>
      </c>
      <c r="BN383">
        <v>0.67904209999999998</v>
      </c>
      <c r="BO383">
        <v>31.926939999999998</v>
      </c>
      <c r="BP383">
        <v>0</v>
      </c>
      <c r="BQ383">
        <v>0</v>
      </c>
      <c r="BR383">
        <v>0.67681820000000004</v>
      </c>
      <c r="BS383">
        <v>31.569099999999999</v>
      </c>
      <c r="BT383">
        <v>0</v>
      </c>
      <c r="BU383">
        <v>0</v>
      </c>
      <c r="BV383">
        <v>0.67437210000000003</v>
      </c>
      <c r="BW383">
        <v>31.79823</v>
      </c>
      <c r="BX383">
        <v>0</v>
      </c>
      <c r="BY383">
        <v>0</v>
      </c>
      <c r="BZ383">
        <v>0.6719311</v>
      </c>
      <c r="CA383">
        <v>31.76905</v>
      </c>
      <c r="CB383">
        <v>0</v>
      </c>
      <c r="CC383">
        <v>0</v>
      </c>
      <c r="CD383">
        <v>0.66937829999999998</v>
      </c>
      <c r="CE383">
        <v>31.28293</v>
      </c>
      <c r="CF383">
        <v>0</v>
      </c>
      <c r="CG383">
        <v>0</v>
      </c>
      <c r="CH383">
        <v>0.66656309999999996</v>
      </c>
      <c r="CI383">
        <v>30.8445</v>
      </c>
      <c r="CJ383" s="1">
        <v>8.7869950000000004E-35</v>
      </c>
      <c r="CK383" s="1">
        <v>1.8437810000000001E-32</v>
      </c>
      <c r="CL383">
        <v>0.66373099999999996</v>
      </c>
      <c r="CM383">
        <v>29.78651</v>
      </c>
      <c r="CN383" s="1">
        <v>4.2292810000000003E-28</v>
      </c>
      <c r="CO383" s="1">
        <v>1.042599E-25</v>
      </c>
      <c r="CP383">
        <v>0.66116730000000001</v>
      </c>
      <c r="CQ383">
        <v>29.22486</v>
      </c>
      <c r="CR383" s="1">
        <v>7.2677349999999996E-22</v>
      </c>
      <c r="CS383" s="1">
        <v>1.6374649999999999E-19</v>
      </c>
      <c r="CT383">
        <v>0.65805740000000001</v>
      </c>
      <c r="CU383">
        <v>28.713760000000001</v>
      </c>
      <c r="CV383" s="1">
        <v>3.7430899999999997E-17</v>
      </c>
      <c r="CW383" s="1">
        <v>9.339778E-15</v>
      </c>
      <c r="CX383">
        <v>0.65521640000000003</v>
      </c>
      <c r="CY383">
        <v>28.473130000000001</v>
      </c>
      <c r="CZ383" s="1">
        <v>1.001091E-13</v>
      </c>
      <c r="DA383" s="1">
        <v>2.6480520000000002E-11</v>
      </c>
      <c r="DB383">
        <v>0.652729</v>
      </c>
      <c r="DC383">
        <v>29.092970000000001</v>
      </c>
      <c r="DD383" s="1">
        <v>5.8276719999999998E-11</v>
      </c>
      <c r="DE383" s="1">
        <v>1.6066299999999999E-8</v>
      </c>
      <c r="DF383">
        <v>0.65071789999999996</v>
      </c>
      <c r="DG383">
        <v>30.559270000000001</v>
      </c>
      <c r="DH383" s="1">
        <v>1.162621E-8</v>
      </c>
      <c r="DI383" s="1">
        <v>3.313588E-6</v>
      </c>
      <c r="DJ383">
        <v>0.64919990000000005</v>
      </c>
      <c r="DK383">
        <v>33.683149999999998</v>
      </c>
      <c r="DL383" s="1">
        <v>1.0048389999999999E-6</v>
      </c>
      <c r="DM383" s="1">
        <v>2.9462560000000001E-4</v>
      </c>
      <c r="DN383">
        <v>0.64778599999999997</v>
      </c>
      <c r="DO383">
        <v>37.56174</v>
      </c>
      <c r="DP383" s="1">
        <v>4.335015E-5</v>
      </c>
      <c r="DQ383" s="1">
        <v>1.304782E-2</v>
      </c>
      <c r="DR383">
        <v>0.64644659999999998</v>
      </c>
      <c r="DS383">
        <v>39.236359999999998</v>
      </c>
      <c r="DT383" s="1">
        <v>1.0326770000000001E-3</v>
      </c>
      <c r="DU383">
        <v>0.31818180000000001</v>
      </c>
      <c r="DV383">
        <v>0.64562509999999995</v>
      </c>
      <c r="DW383">
        <v>39.564509999999999</v>
      </c>
      <c r="DX383" s="1">
        <v>1.4702379999999999E-2</v>
      </c>
      <c r="DY383">
        <v>4.6275969999999997</v>
      </c>
      <c r="DZ383">
        <v>0.6449298</v>
      </c>
      <c r="EA383">
        <v>39.513089999999998</v>
      </c>
      <c r="EB383">
        <v>0.13035559999999999</v>
      </c>
      <c r="EC383">
        <v>41.825620000000001</v>
      </c>
      <c r="ED383">
        <v>0.64266500000000004</v>
      </c>
      <c r="EE383">
        <v>39.52158</v>
      </c>
      <c r="EF383">
        <v>0.77386239999999995</v>
      </c>
      <c r="EG383">
        <v>253.13650000000001</v>
      </c>
      <c r="EH383">
        <v>0.64085159999999997</v>
      </c>
      <c r="EI383">
        <v>39.967120000000001</v>
      </c>
      <c r="EJ383">
        <v>3.2083919999999999</v>
      </c>
      <c r="EK383">
        <v>1067.7</v>
      </c>
      <c r="EL383">
        <v>0.6399996</v>
      </c>
      <c r="EM383">
        <v>40.780949999999997</v>
      </c>
      <c r="EN383">
        <v>9.6389840000000007</v>
      </c>
      <c r="EO383">
        <v>3254.4949999999999</v>
      </c>
      <c r="EP383">
        <v>0.63896359999999996</v>
      </c>
      <c r="EQ383">
        <v>42.731740000000002</v>
      </c>
      <c r="ER383">
        <v>21.637219999999999</v>
      </c>
      <c r="ES383">
        <v>7410.8419999999996</v>
      </c>
      <c r="ET383">
        <v>0.63774719999999996</v>
      </c>
      <c r="EU383">
        <v>44.448619999999998</v>
      </c>
      <c r="EV383">
        <v>37.40108</v>
      </c>
      <c r="EW383">
        <v>12985.17</v>
      </c>
      <c r="EX383">
        <v>0.63655320000000004</v>
      </c>
      <c r="EY383">
        <v>43.778689999999997</v>
      </c>
      <c r="EZ383">
        <v>51.16348</v>
      </c>
      <c r="FA383">
        <v>17990.650000000001</v>
      </c>
      <c r="FB383">
        <v>0.6351791</v>
      </c>
      <c r="FC383">
        <v>42.390410000000003</v>
      </c>
      <c r="FD383">
        <v>56.693989999999999</v>
      </c>
      <c r="FE383">
        <v>20179.759999999998</v>
      </c>
      <c r="FF383">
        <v>0.6334805</v>
      </c>
      <c r="FG383">
        <v>41.499429999999997</v>
      </c>
      <c r="FH383">
        <v>52.005830000000003</v>
      </c>
      <c r="FI383">
        <v>18734.43</v>
      </c>
      <c r="FJ383">
        <v>0.63179220000000003</v>
      </c>
      <c r="FK383">
        <v>41.040790000000001</v>
      </c>
      <c r="FL383">
        <v>40.31718</v>
      </c>
      <c r="FM383">
        <v>14687.23</v>
      </c>
      <c r="FN383">
        <v>0.63017570000000001</v>
      </c>
      <c r="FO383">
        <v>41.928289999999997</v>
      </c>
      <c r="FP383">
        <v>26.91629</v>
      </c>
      <c r="FQ383">
        <v>9908.5</v>
      </c>
      <c r="FR383">
        <v>0.62847149999999996</v>
      </c>
      <c r="FS383">
        <v>43.06071</v>
      </c>
      <c r="FT383">
        <v>15.70811</v>
      </c>
      <c r="FU383">
        <v>5843.527</v>
      </c>
      <c r="FV383">
        <v>0.62686200000000003</v>
      </c>
      <c r="FW383">
        <v>44.204099999999997</v>
      </c>
      <c r="FX383">
        <v>8.1357269999999993</v>
      </c>
      <c r="FY383">
        <v>3055.3649999999998</v>
      </c>
      <c r="FZ383">
        <v>0.62547680000000005</v>
      </c>
      <c r="GA383">
        <v>44.045699999999997</v>
      </c>
      <c r="GB383">
        <v>3.7832140000000001</v>
      </c>
      <c r="GC383">
        <v>1433.1579999999999</v>
      </c>
      <c r="GD383">
        <v>0.62435879999999999</v>
      </c>
      <c r="GE383">
        <v>42.924109999999999</v>
      </c>
      <c r="GF383">
        <v>1.5995900000000001</v>
      </c>
      <c r="GG383">
        <v>610.5317</v>
      </c>
      <c r="GH383">
        <v>0.62336990000000003</v>
      </c>
      <c r="GI383">
        <v>41.224069999999998</v>
      </c>
      <c r="GJ383">
        <v>0.62807690000000005</v>
      </c>
      <c r="GK383">
        <v>241.08510000000001</v>
      </c>
      <c r="GL383">
        <v>0.62256710000000004</v>
      </c>
      <c r="GM383">
        <v>40.061680000000003</v>
      </c>
      <c r="GN383">
        <v>0.23923990000000001</v>
      </c>
      <c r="GO383">
        <v>91.962090000000003</v>
      </c>
      <c r="GP383">
        <v>0.62188460000000001</v>
      </c>
      <c r="GQ383">
        <v>39.499490000000002</v>
      </c>
      <c r="GR383" s="1">
        <v>9.8426959999999994E-2</v>
      </c>
      <c r="GS383">
        <v>37.510159999999999</v>
      </c>
      <c r="GT383">
        <v>0.62133450000000001</v>
      </c>
      <c r="GU383">
        <v>40.845329999999997</v>
      </c>
      <c r="GV383" s="1">
        <v>5.2199620000000002E-2</v>
      </c>
      <c r="GW383">
        <v>19.498819999999998</v>
      </c>
      <c r="GX383">
        <v>0.62093209999999999</v>
      </c>
      <c r="GY383">
        <v>42.782110000000003</v>
      </c>
      <c r="GZ383" s="1">
        <v>3.8526499999999998E-2</v>
      </c>
      <c r="HA383">
        <v>14.12734</v>
      </c>
      <c r="HB383">
        <v>0.62079960000000001</v>
      </c>
      <c r="HC383">
        <v>45.101669999999999</v>
      </c>
      <c r="HD383" s="1">
        <v>3.484976E-2</v>
      </c>
      <c r="HE383">
        <v>12.6793</v>
      </c>
      <c r="HF383">
        <v>0.62087150000000002</v>
      </c>
      <c r="HG383">
        <v>46.72898</v>
      </c>
      <c r="HH383" s="1">
        <v>3.3446240000000002E-2</v>
      </c>
      <c r="HI383">
        <v>12.15246</v>
      </c>
      <c r="HJ383">
        <v>0.62107469999999998</v>
      </c>
      <c r="HK383">
        <v>46.159610000000001</v>
      </c>
      <c r="HL383" s="1">
        <v>3.1997289999999998E-2</v>
      </c>
      <c r="HM383">
        <v>11.63456</v>
      </c>
      <c r="HN383">
        <v>0.62128249999999996</v>
      </c>
      <c r="HO383">
        <v>45.258499999999998</v>
      </c>
      <c r="HP383">
        <v>2.9938099999999999E-2</v>
      </c>
      <c r="HQ383">
        <v>10.90005</v>
      </c>
      <c r="HR383">
        <v>0.62139180000000005</v>
      </c>
      <c r="HS383">
        <v>44.292299999999997</v>
      </c>
      <c r="HT383" s="1">
        <v>2.7253860000000001E-2</v>
      </c>
      <c r="HU383">
        <v>9.9395989999999994</v>
      </c>
      <c r="HV383">
        <v>0.62139</v>
      </c>
      <c r="HW383">
        <v>43.785550000000001</v>
      </c>
      <c r="HX383">
        <v>2.4072710000000001E-2</v>
      </c>
      <c r="HY383">
        <v>8.7974219999999992</v>
      </c>
      <c r="HZ383">
        <v>0.62138859999999996</v>
      </c>
      <c r="IA383">
        <v>45.3446</v>
      </c>
      <c r="IB383" s="1">
        <v>2.0612970000000001E-2</v>
      </c>
      <c r="IC383">
        <v>7.5485449999999998</v>
      </c>
      <c r="ID383">
        <v>0.62140790000000001</v>
      </c>
      <c r="IE383">
        <v>48.842979999999997</v>
      </c>
      <c r="IF383">
        <v>1.7150229999999999E-2</v>
      </c>
      <c r="IG383">
        <v>6.2911710000000003</v>
      </c>
      <c r="IH383">
        <v>0.62147430000000004</v>
      </c>
      <c r="II383">
        <v>52.957149999999999</v>
      </c>
      <c r="IJ383" s="1">
        <v>1.3962520000000001E-2</v>
      </c>
      <c r="IK383">
        <v>5.1276700000000002</v>
      </c>
      <c r="IL383">
        <v>0.62144650000000001</v>
      </c>
      <c r="IM383">
        <v>54.967579999999998</v>
      </c>
      <c r="IN383">
        <v>1.127409E-2</v>
      </c>
      <c r="IO383">
        <v>4.1411889999999998</v>
      </c>
      <c r="IP383">
        <v>0.62141880000000005</v>
      </c>
      <c r="IQ383">
        <v>54.703240000000001</v>
      </c>
      <c r="IR383" s="1">
        <v>9.1768839999999997E-3</v>
      </c>
      <c r="IS383">
        <v>3.3683019999999999</v>
      </c>
      <c r="IT383">
        <v>0.62119729999999995</v>
      </c>
      <c r="IU383">
        <v>53.497300000000003</v>
      </c>
      <c r="IV383" s="1">
        <v>7.6442960000000001E-3</v>
      </c>
      <c r="IW383">
        <v>2.80125</v>
      </c>
      <c r="IX383">
        <v>0.62100599999999995</v>
      </c>
      <c r="IY383">
        <v>52.378740000000001</v>
      </c>
      <c r="IZ383" s="1">
        <v>6.5713849999999999E-3</v>
      </c>
      <c r="JA383">
        <v>2.403613</v>
      </c>
      <c r="JB383">
        <v>0.62068690000000004</v>
      </c>
      <c r="JC383">
        <v>51.580080000000002</v>
      </c>
      <c r="JD383" s="1">
        <v>5.830249E-3</v>
      </c>
      <c r="JE383">
        <v>2.1293690000000001</v>
      </c>
      <c r="JF383">
        <v>0.62023649999999997</v>
      </c>
      <c r="JG383">
        <v>52.295070000000003</v>
      </c>
      <c r="JH383" s="1">
        <v>5.3110309999999999E-3</v>
      </c>
      <c r="JI383">
        <v>1.937851</v>
      </c>
      <c r="JJ383">
        <v>0.61971039999999999</v>
      </c>
      <c r="JK383">
        <v>52.477710000000002</v>
      </c>
      <c r="JL383" s="1">
        <v>4.9262150000000003E-3</v>
      </c>
      <c r="JM383">
        <v>1.7979799999999999</v>
      </c>
      <c r="JN383">
        <v>0.61922860000000002</v>
      </c>
      <c r="JO383">
        <v>51.319510000000001</v>
      </c>
      <c r="JP383" s="1">
        <v>4.6136809999999997E-3</v>
      </c>
      <c r="JQ383">
        <v>1.688296</v>
      </c>
      <c r="JR383">
        <v>0.61867669999999997</v>
      </c>
      <c r="JS383">
        <v>49.391660000000002</v>
      </c>
      <c r="JT383" s="1">
        <v>4.3527469999999997E-3</v>
      </c>
      <c r="JU383">
        <v>1.5973759999999999</v>
      </c>
      <c r="JV383">
        <v>0.61813600000000002</v>
      </c>
      <c r="JW383">
        <v>47.043030000000002</v>
      </c>
      <c r="JX383" s="1">
        <v>4.1246190000000004E-3</v>
      </c>
      <c r="JY383">
        <v>1.518076</v>
      </c>
      <c r="JZ383">
        <v>0.61769110000000005</v>
      </c>
      <c r="KA383">
        <v>44.711329999999997</v>
      </c>
      <c r="KB383" s="1">
        <v>3.9187670000000001E-3</v>
      </c>
      <c r="KC383">
        <v>1.4461310000000001</v>
      </c>
      <c r="KD383">
        <v>0.61729889999999998</v>
      </c>
      <c r="KE383">
        <v>42.939439999999998</v>
      </c>
      <c r="KF383" s="1">
        <v>3.7298019999999999E-3</v>
      </c>
      <c r="KG383">
        <v>1.379813</v>
      </c>
      <c r="KH383">
        <v>0.61685369999999995</v>
      </c>
      <c r="KI383">
        <v>41.472340000000003</v>
      </c>
      <c r="KJ383" s="1">
        <v>3.5538560000000002E-3</v>
      </c>
      <c r="KK383">
        <v>1.3180149999999999</v>
      </c>
      <c r="KL383">
        <v>0.61641590000000002</v>
      </c>
      <c r="KM383">
        <v>42.189950000000003</v>
      </c>
      <c r="KN383" s="1">
        <v>3.3891350000000002E-3</v>
      </c>
      <c r="KO383">
        <v>1.259941</v>
      </c>
      <c r="KP383">
        <v>0.61611559999999999</v>
      </c>
      <c r="KQ383">
        <v>45.737690000000001</v>
      </c>
      <c r="KR383" s="1">
        <v>3.234841E-3</v>
      </c>
      <c r="KS383">
        <v>1.2051810000000001</v>
      </c>
      <c r="KT383">
        <v>0.61584620000000001</v>
      </c>
      <c r="KU383">
        <v>50.752009999999999</v>
      </c>
      <c r="KV383" s="1">
        <v>3.0897559999999999E-3</v>
      </c>
      <c r="KW383">
        <v>1.153392</v>
      </c>
      <c r="KX383">
        <v>0.6155294</v>
      </c>
      <c r="KY383">
        <v>53.94753</v>
      </c>
      <c r="KZ383" s="1">
        <v>2.9528900000000001E-3</v>
      </c>
      <c r="LA383">
        <v>1.104481</v>
      </c>
      <c r="LB383">
        <v>0.61517999999999995</v>
      </c>
      <c r="LC383">
        <v>53.842619999999997</v>
      </c>
      <c r="LD383" s="1">
        <v>2.824043E-3</v>
      </c>
      <c r="LE383">
        <v>1.0583100000000001</v>
      </c>
      <c r="LF383">
        <v>0.61481200000000003</v>
      </c>
      <c r="LG383">
        <v>52.659739999999999</v>
      </c>
      <c r="LH383" s="1">
        <v>2.7014080000000002E-3</v>
      </c>
      <c r="LI383">
        <v>1.014346</v>
      </c>
      <c r="LJ383">
        <v>0.61442110000000005</v>
      </c>
      <c r="LK383">
        <v>51.669919999999998</v>
      </c>
      <c r="LL383" s="1">
        <v>2.5854720000000001E-3</v>
      </c>
      <c r="LM383">
        <v>0.97267369999999997</v>
      </c>
      <c r="LN383">
        <v>0.61402000000000001</v>
      </c>
      <c r="LO383">
        <v>50.595289999999999</v>
      </c>
      <c r="LP383" s="1">
        <v>2.4757529999999998E-3</v>
      </c>
      <c r="LQ383">
        <v>0.93315239999999999</v>
      </c>
      <c r="LR383">
        <v>0.61361489999999996</v>
      </c>
      <c r="LS383">
        <v>50.527920000000002</v>
      </c>
      <c r="LT383">
        <v>2.3718239999999998E-3</v>
      </c>
      <c r="LU383">
        <v>0.89560600000000001</v>
      </c>
      <c r="LV383">
        <v>0.6131993</v>
      </c>
      <c r="LW383">
        <v>51.240079999999999</v>
      </c>
      <c r="LX383" s="1">
        <v>2.2736620000000001E-3</v>
      </c>
      <c r="LY383">
        <v>0.86010240000000004</v>
      </c>
      <c r="LZ383">
        <v>0.61277999999999999</v>
      </c>
      <c r="MA383">
        <v>51.290480000000002</v>
      </c>
      <c r="MB383" s="1">
        <v>2.1805330000000001E-3</v>
      </c>
      <c r="MC383">
        <v>0.82636639999999995</v>
      </c>
      <c r="MD383">
        <v>0.61237569999999997</v>
      </c>
      <c r="ME383">
        <v>50.891109999999998</v>
      </c>
      <c r="MF383" s="1">
        <v>2.092029E-3</v>
      </c>
      <c r="MG383">
        <v>0.79425129999999999</v>
      </c>
      <c r="MH383">
        <v>0.61196220000000001</v>
      </c>
      <c r="MI383">
        <v>49.443860000000001</v>
      </c>
      <c r="MJ383" s="1">
        <v>2.0077609999999998E-3</v>
      </c>
      <c r="MK383">
        <v>0.76365309999999997</v>
      </c>
      <c r="ML383">
        <v>0.61157660000000003</v>
      </c>
      <c r="MM383">
        <v>46.800980000000003</v>
      </c>
      <c r="MN383" s="1">
        <v>1.927392E-3</v>
      </c>
      <c r="MO383">
        <v>0.73451940000000004</v>
      </c>
      <c r="MP383">
        <v>0.6111183</v>
      </c>
      <c r="MQ383">
        <v>44.943080000000002</v>
      </c>
      <c r="MR383" s="1">
        <v>1.850544E-3</v>
      </c>
      <c r="MS383">
        <v>0.7066865</v>
      </c>
      <c r="MT383">
        <v>0.61068579999999995</v>
      </c>
      <c r="MU383">
        <v>43.560949999999998</v>
      </c>
      <c r="MV383" s="1">
        <v>1.7772899999999999E-3</v>
      </c>
      <c r="MW383">
        <v>0.68009909999999996</v>
      </c>
      <c r="MX383">
        <v>0.61031400000000002</v>
      </c>
      <c r="MY383">
        <v>43.831769999999999</v>
      </c>
      <c r="MZ383" s="1">
        <v>1.707578E-3</v>
      </c>
      <c r="NA383">
        <v>0.65463530000000003</v>
      </c>
      <c r="NB383">
        <v>0.60991379999999995</v>
      </c>
      <c r="NC383">
        <v>44.812100000000001</v>
      </c>
      <c r="ND383" s="1">
        <v>1.6409249999999999E-3</v>
      </c>
      <c r="NE383">
        <v>0.63026599999999999</v>
      </c>
      <c r="NF383">
        <v>0.60949560000000003</v>
      </c>
      <c r="NG383">
        <v>46.947850000000003</v>
      </c>
      <c r="NH383" s="1">
        <v>1.57723E-3</v>
      </c>
      <c r="NI383">
        <v>0.60697350000000005</v>
      </c>
      <c r="NJ383">
        <v>0.60904879999999995</v>
      </c>
      <c r="NK383">
        <v>49.584229999999998</v>
      </c>
      <c r="NL383" s="1">
        <v>1.5164079999999999E-3</v>
      </c>
      <c r="NM383">
        <v>0.58470200000000006</v>
      </c>
      <c r="NN383">
        <v>0.60858190000000001</v>
      </c>
      <c r="NO383">
        <v>50.141750000000002</v>
      </c>
      <c r="NP383" s="1">
        <v>1.458907E-3</v>
      </c>
      <c r="NQ383">
        <v>0.56362270000000003</v>
      </c>
      <c r="NR383">
        <v>0.60808620000000002</v>
      </c>
      <c r="NS383">
        <v>48.526789999999998</v>
      </c>
      <c r="NT383" s="1">
        <v>1.4031219999999999E-3</v>
      </c>
      <c r="NU383">
        <v>0.54316030000000004</v>
      </c>
      <c r="NV383">
        <v>0.60763869999999998</v>
      </c>
      <c r="NW383">
        <v>47.158839999999998</v>
      </c>
      <c r="NX383" s="1">
        <v>1.3494780000000001E-3</v>
      </c>
      <c r="NY383">
        <v>0.52333649999999998</v>
      </c>
      <c r="NZ383">
        <v>0.60724690000000003</v>
      </c>
      <c r="OA383">
        <v>46.09357</v>
      </c>
      <c r="OB383" s="1">
        <v>1.2995630000000001E-3</v>
      </c>
      <c r="OC383">
        <v>0.50474929999999996</v>
      </c>
      <c r="OD383">
        <v>0.60679760000000005</v>
      </c>
      <c r="OE383">
        <v>46.818089999999998</v>
      </c>
      <c r="OF383" s="1">
        <v>1.25202E-3</v>
      </c>
      <c r="OG383">
        <v>0.48705169999999998</v>
      </c>
      <c r="OH383">
        <v>0.60636009999999996</v>
      </c>
      <c r="OI383">
        <v>46.991619999999998</v>
      </c>
      <c r="OJ383" s="1">
        <v>1.2057260000000001E-3</v>
      </c>
      <c r="OK383">
        <v>0.46974840000000001</v>
      </c>
    </row>
    <row r="384" spans="1:401" x14ac:dyDescent="0.35">
      <c r="A384">
        <v>393</v>
      </c>
      <c r="B384" t="s">
        <v>4</v>
      </c>
      <c r="C384" t="s">
        <v>364</v>
      </c>
      <c r="D384" t="s">
        <v>391</v>
      </c>
      <c r="E384">
        <v>963.37220000000002</v>
      </c>
      <c r="F384">
        <v>0.80800740000000004</v>
      </c>
      <c r="G384">
        <v>26.41339</v>
      </c>
      <c r="H384">
        <v>0</v>
      </c>
      <c r="I384">
        <v>0</v>
      </c>
      <c r="J384">
        <v>0.80232159999999997</v>
      </c>
      <c r="K384">
        <v>26.935919999999999</v>
      </c>
      <c r="L384">
        <v>0</v>
      </c>
      <c r="M384">
        <v>0</v>
      </c>
      <c r="N384">
        <v>0.79684109999999997</v>
      </c>
      <c r="O384">
        <v>26.601130000000001</v>
      </c>
      <c r="P384">
        <v>0</v>
      </c>
      <c r="Q384">
        <v>0</v>
      </c>
      <c r="R384">
        <v>0.79243710000000001</v>
      </c>
      <c r="S384">
        <v>26.875710000000002</v>
      </c>
      <c r="T384">
        <v>0</v>
      </c>
      <c r="U384">
        <v>0</v>
      </c>
      <c r="V384">
        <v>0.78831019999999996</v>
      </c>
      <c r="W384">
        <v>26.940529999999999</v>
      </c>
      <c r="X384">
        <v>0</v>
      </c>
      <c r="Y384">
        <v>0</v>
      </c>
      <c r="Z384">
        <v>0.78412159999999997</v>
      </c>
      <c r="AA384">
        <v>26.430219999999998</v>
      </c>
      <c r="AB384">
        <v>0</v>
      </c>
      <c r="AC384">
        <v>0</v>
      </c>
      <c r="AD384">
        <v>0.77972240000000004</v>
      </c>
      <c r="AE384">
        <v>25.626390000000001</v>
      </c>
      <c r="AF384">
        <v>0</v>
      </c>
      <c r="AG384">
        <v>0</v>
      </c>
      <c r="AH384">
        <v>0.77495890000000001</v>
      </c>
      <c r="AI384">
        <v>25.138719999999999</v>
      </c>
      <c r="AJ384">
        <v>0</v>
      </c>
      <c r="AK384">
        <v>0</v>
      </c>
      <c r="AL384">
        <v>0.77033949999999995</v>
      </c>
      <c r="AM384">
        <v>25.19097</v>
      </c>
      <c r="AN384">
        <v>0</v>
      </c>
      <c r="AO384">
        <v>0</v>
      </c>
      <c r="AP384">
        <v>0.76573250000000004</v>
      </c>
      <c r="AQ384">
        <v>26.424720000000001</v>
      </c>
      <c r="AR384">
        <v>0</v>
      </c>
      <c r="AS384">
        <v>0</v>
      </c>
      <c r="AT384">
        <v>0.76124080000000005</v>
      </c>
      <c r="AU384">
        <v>28.242840000000001</v>
      </c>
      <c r="AV384">
        <v>0</v>
      </c>
      <c r="AW384">
        <v>0</v>
      </c>
      <c r="AX384">
        <v>0.7567372</v>
      </c>
      <c r="AY384">
        <v>30.367609999999999</v>
      </c>
      <c r="AZ384">
        <v>0</v>
      </c>
      <c r="BA384">
        <v>0</v>
      </c>
      <c r="BB384">
        <v>0.75190000000000001</v>
      </c>
      <c r="BC384">
        <v>32.040489999999998</v>
      </c>
      <c r="BD384">
        <v>0</v>
      </c>
      <c r="BE384">
        <v>0</v>
      </c>
      <c r="BF384">
        <v>0.74852620000000003</v>
      </c>
      <c r="BG384">
        <v>32.36412</v>
      </c>
      <c r="BH384">
        <v>0</v>
      </c>
      <c r="BI384">
        <v>0</v>
      </c>
      <c r="BJ384">
        <v>0.74401629999999996</v>
      </c>
      <c r="BK384">
        <v>32.077979999999997</v>
      </c>
      <c r="BL384">
        <v>0</v>
      </c>
      <c r="BM384">
        <v>0</v>
      </c>
      <c r="BN384">
        <v>0.74070979999999997</v>
      </c>
      <c r="BO384">
        <v>31.8932</v>
      </c>
      <c r="BP384">
        <v>0</v>
      </c>
      <c r="BQ384">
        <v>0</v>
      </c>
      <c r="BR384">
        <v>0.73793830000000005</v>
      </c>
      <c r="BS384">
        <v>31.569140000000001</v>
      </c>
      <c r="BT384">
        <v>0</v>
      </c>
      <c r="BU384">
        <v>0</v>
      </c>
      <c r="BV384">
        <v>0.73488120000000001</v>
      </c>
      <c r="BW384">
        <v>31.82338</v>
      </c>
      <c r="BX384">
        <v>0</v>
      </c>
      <c r="BY384">
        <v>0</v>
      </c>
      <c r="BZ384">
        <v>0.73178460000000001</v>
      </c>
      <c r="CA384">
        <v>31.87753</v>
      </c>
      <c r="CB384">
        <v>0</v>
      </c>
      <c r="CC384">
        <v>0</v>
      </c>
      <c r="CD384">
        <v>0.72859940000000001</v>
      </c>
      <c r="CE384">
        <v>31.368680000000001</v>
      </c>
      <c r="CF384">
        <v>0</v>
      </c>
      <c r="CG384">
        <v>0</v>
      </c>
      <c r="CH384">
        <v>0.72510850000000004</v>
      </c>
      <c r="CI384">
        <v>30.954039999999999</v>
      </c>
      <c r="CJ384" s="1">
        <v>1.16699E-35</v>
      </c>
      <c r="CK384" s="1">
        <v>3.6696719999999999E-33</v>
      </c>
      <c r="CL384">
        <v>0.72155290000000005</v>
      </c>
      <c r="CM384">
        <v>29.842320000000001</v>
      </c>
      <c r="CN384" s="1">
        <v>1.9184100000000001E-28</v>
      </c>
      <c r="CO384" s="1">
        <v>5.0598420000000002E-26</v>
      </c>
      <c r="CP384">
        <v>0.71795220000000004</v>
      </c>
      <c r="CQ384">
        <v>29.23706</v>
      </c>
      <c r="CR384" s="1">
        <v>2.3039010000000002E-22</v>
      </c>
      <c r="CS384" s="1">
        <v>5.8243390000000004E-20</v>
      </c>
      <c r="CT384">
        <v>0.71395109999999995</v>
      </c>
      <c r="CU384">
        <v>28.726120000000002</v>
      </c>
      <c r="CV384" s="1">
        <v>1.7076299999999999E-17</v>
      </c>
      <c r="CW384" s="1">
        <v>4.65366E-15</v>
      </c>
      <c r="CX384">
        <v>0.71035409999999999</v>
      </c>
      <c r="CY384">
        <v>28.48019</v>
      </c>
      <c r="CZ384" s="1">
        <v>5.2930700000000002E-14</v>
      </c>
      <c r="DA384" s="1">
        <v>1.5288110000000001E-11</v>
      </c>
      <c r="DB384">
        <v>0.70720150000000004</v>
      </c>
      <c r="DC384">
        <v>29.129149999999999</v>
      </c>
      <c r="DD384" s="1">
        <v>3.3911320000000002E-11</v>
      </c>
      <c r="DE384" s="1">
        <v>1.0231949999999999E-8</v>
      </c>
      <c r="DF384">
        <v>0.70465449999999996</v>
      </c>
      <c r="DG384">
        <v>30.597560000000001</v>
      </c>
      <c r="DH384" s="1">
        <v>7.2967180000000002E-9</v>
      </c>
      <c r="DI384" s="1">
        <v>2.2833280000000002E-6</v>
      </c>
      <c r="DJ384">
        <v>0.70266439999999997</v>
      </c>
      <c r="DK384">
        <v>33.67268</v>
      </c>
      <c r="DL384" s="1">
        <v>6.7161109999999998E-7</v>
      </c>
      <c r="DM384" s="1">
        <v>2.1701899999999999E-4</v>
      </c>
      <c r="DN384">
        <v>0.70078560000000001</v>
      </c>
      <c r="DO384">
        <v>37.53566</v>
      </c>
      <c r="DP384" s="1">
        <v>3.0625450000000003E-5</v>
      </c>
      <c r="DQ384" s="1">
        <v>1.020004E-2</v>
      </c>
      <c r="DR384">
        <v>0.69896550000000002</v>
      </c>
      <c r="DS384">
        <v>39.17248</v>
      </c>
      <c r="DT384" s="1">
        <v>7.6620439999999996E-4</v>
      </c>
      <c r="DU384">
        <v>0.26236280000000001</v>
      </c>
      <c r="DV384">
        <v>0.69777069999999997</v>
      </c>
      <c r="DW384">
        <v>39.435250000000003</v>
      </c>
      <c r="DX384" s="1">
        <v>1.1412E-2</v>
      </c>
      <c r="DY384">
        <v>4.0083710000000004</v>
      </c>
      <c r="DZ384">
        <v>0.69676360000000004</v>
      </c>
      <c r="EA384">
        <v>39.431600000000003</v>
      </c>
      <c r="EB384">
        <v>0.1055063</v>
      </c>
      <c r="EC384">
        <v>37.963169999999998</v>
      </c>
      <c r="ED384">
        <v>0.69415899999999997</v>
      </c>
      <c r="EE384">
        <v>39.454610000000002</v>
      </c>
      <c r="EF384">
        <v>0.64988880000000004</v>
      </c>
      <c r="EG384">
        <v>239.45339999999999</v>
      </c>
      <c r="EH384">
        <v>0.69215819999999995</v>
      </c>
      <c r="EI384">
        <v>39.956049999999998</v>
      </c>
      <c r="EJ384">
        <v>2.788583</v>
      </c>
      <c r="EK384">
        <v>1049.7139999999999</v>
      </c>
      <c r="EL384">
        <v>0.69115230000000005</v>
      </c>
      <c r="EM384">
        <v>40.85266</v>
      </c>
      <c r="EN384">
        <v>8.6501239999999999</v>
      </c>
      <c r="EO384">
        <v>3318.0129999999999</v>
      </c>
      <c r="EP384">
        <v>0.68993640000000001</v>
      </c>
      <c r="EQ384">
        <v>42.855130000000003</v>
      </c>
      <c r="ER384">
        <v>19.999490000000002</v>
      </c>
      <c r="ES384">
        <v>7815.3190000000004</v>
      </c>
      <c r="ET384">
        <v>0.68850710000000004</v>
      </c>
      <c r="EU384">
        <v>44.605429999999998</v>
      </c>
      <c r="EV384">
        <v>35.524760000000001</v>
      </c>
      <c r="EW384">
        <v>14132.37</v>
      </c>
      <c r="EX384">
        <v>0.68707600000000002</v>
      </c>
      <c r="EY384">
        <v>43.928179999999998</v>
      </c>
      <c r="EZ384">
        <v>49.829430000000002</v>
      </c>
      <c r="FA384">
        <v>20162.150000000001</v>
      </c>
      <c r="FB384">
        <v>0.68557860000000004</v>
      </c>
      <c r="FC384">
        <v>42.442149999999998</v>
      </c>
      <c r="FD384">
        <v>56.517400000000002</v>
      </c>
      <c r="FE384">
        <v>23243.42</v>
      </c>
      <c r="FF384">
        <v>0.68364650000000005</v>
      </c>
      <c r="FG384">
        <v>41.51737</v>
      </c>
      <c r="FH384">
        <v>52.953159999999997</v>
      </c>
      <c r="FI384">
        <v>22131.37</v>
      </c>
      <c r="FJ384">
        <v>0.68179219999999996</v>
      </c>
      <c r="FK384">
        <v>41.031019999999998</v>
      </c>
      <c r="FL384">
        <v>41.859229999999997</v>
      </c>
      <c r="FM384">
        <v>17765.03</v>
      </c>
      <c r="FN384">
        <v>0.67994500000000002</v>
      </c>
      <c r="FO384">
        <v>41.925829999999998</v>
      </c>
      <c r="FP384">
        <v>28.44623</v>
      </c>
      <c r="FQ384">
        <v>12250.01</v>
      </c>
      <c r="FR384">
        <v>0.67804430000000004</v>
      </c>
      <c r="FS384">
        <v>43.124189999999999</v>
      </c>
      <c r="FT384">
        <v>16.877030000000001</v>
      </c>
      <c r="FU384">
        <v>7374.0730000000003</v>
      </c>
      <c r="FV384">
        <v>0.67619180000000001</v>
      </c>
      <c r="FW384">
        <v>44.297930000000001</v>
      </c>
      <c r="FX384">
        <v>8.8721490000000003</v>
      </c>
      <c r="FY384">
        <v>3929.0250000000001</v>
      </c>
      <c r="FZ384">
        <v>0.67465050000000004</v>
      </c>
      <c r="GA384">
        <v>44.185789999999997</v>
      </c>
      <c r="GB384">
        <v>4.1838199999999999</v>
      </c>
      <c r="GC384">
        <v>1876.182</v>
      </c>
      <c r="GD384">
        <v>0.67341229999999996</v>
      </c>
      <c r="GE384">
        <v>43.077289999999998</v>
      </c>
      <c r="GF384">
        <v>1.790697</v>
      </c>
      <c r="GG384">
        <v>812.0598</v>
      </c>
      <c r="GH384">
        <v>0.67230409999999996</v>
      </c>
      <c r="GI384">
        <v>41.32405</v>
      </c>
      <c r="GJ384">
        <v>0.70937119999999998</v>
      </c>
      <c r="GK384">
        <v>324.6499</v>
      </c>
      <c r="GL384">
        <v>0.67139400000000005</v>
      </c>
      <c r="GM384">
        <v>40.088410000000003</v>
      </c>
      <c r="GN384">
        <v>0.27045140000000001</v>
      </c>
      <c r="GO384">
        <v>124.3228</v>
      </c>
      <c r="GP384">
        <v>0.67063309999999998</v>
      </c>
      <c r="GQ384">
        <v>39.486240000000002</v>
      </c>
      <c r="GR384">
        <v>0.10926900000000001</v>
      </c>
      <c r="GS384">
        <v>49.86748</v>
      </c>
      <c r="GT384">
        <v>0.67002170000000005</v>
      </c>
      <c r="GU384">
        <v>40.825789999999998</v>
      </c>
      <c r="GV384" s="1">
        <v>5.5613959999999997E-2</v>
      </c>
      <c r="GW384">
        <v>24.810130000000001</v>
      </c>
      <c r="GX384">
        <v>0.66960059999999999</v>
      </c>
      <c r="GY384">
        <v>42.820509999999999</v>
      </c>
      <c r="GZ384" s="1">
        <v>3.9480710000000002E-2</v>
      </c>
      <c r="HA384">
        <v>17.195879999999999</v>
      </c>
      <c r="HB384">
        <v>0.6692051</v>
      </c>
      <c r="HC384">
        <v>45.135460000000002</v>
      </c>
      <c r="HD384" s="1">
        <v>3.5116410000000001E-2</v>
      </c>
      <c r="HE384">
        <v>15.13181</v>
      </c>
      <c r="HF384">
        <v>0.66897459999999997</v>
      </c>
      <c r="HG384">
        <v>46.801200000000001</v>
      </c>
      <c r="HH384">
        <v>3.359823E-2</v>
      </c>
      <c r="HI384">
        <v>14.457000000000001</v>
      </c>
      <c r="HJ384">
        <v>0.66892960000000001</v>
      </c>
      <c r="HK384">
        <v>46.226300000000002</v>
      </c>
      <c r="HL384">
        <v>3.2197320000000001E-2</v>
      </c>
      <c r="HM384">
        <v>13.878579999999999</v>
      </c>
      <c r="HN384">
        <v>0.66893170000000002</v>
      </c>
      <c r="HO384">
        <v>45.266800000000003</v>
      </c>
      <c r="HP384" s="1">
        <v>3.0216730000000001E-2</v>
      </c>
      <c r="HQ384">
        <v>13.058540000000001</v>
      </c>
      <c r="HR384">
        <v>0.66881539999999995</v>
      </c>
      <c r="HS384">
        <v>44.30491</v>
      </c>
      <c r="HT384" s="1">
        <v>2.76023E-2</v>
      </c>
      <c r="HU384">
        <v>11.96499</v>
      </c>
      <c r="HV384">
        <v>0.66862670000000002</v>
      </c>
      <c r="HW384">
        <v>43.764769999999999</v>
      </c>
      <c r="HX384" s="1">
        <v>2.447239E-2</v>
      </c>
      <c r="HY384">
        <v>10.644259999999999</v>
      </c>
      <c r="HZ384">
        <v>0.66840390000000005</v>
      </c>
      <c r="IA384">
        <v>45.32441</v>
      </c>
      <c r="IB384" s="1">
        <v>2.103462E-2</v>
      </c>
      <c r="IC384">
        <v>9.1801049999999993</v>
      </c>
      <c r="ID384">
        <v>0.66825749999999995</v>
      </c>
      <c r="IE384">
        <v>48.854759999999999</v>
      </c>
      <c r="IF384" s="1">
        <v>1.755992E-2</v>
      </c>
      <c r="IG384">
        <v>7.6863390000000003</v>
      </c>
      <c r="IH384">
        <v>0.66816249999999999</v>
      </c>
      <c r="II384">
        <v>53.007280000000002</v>
      </c>
      <c r="IJ384" s="1">
        <v>1.4326999999999999E-2</v>
      </c>
      <c r="IK384">
        <v>6.285577</v>
      </c>
      <c r="IL384">
        <v>0.66798930000000001</v>
      </c>
      <c r="IM384">
        <v>55.031489999999998</v>
      </c>
      <c r="IN384" s="1">
        <v>1.157189E-2</v>
      </c>
      <c r="IO384">
        <v>5.0824049999999996</v>
      </c>
      <c r="IP384">
        <v>0.66788999999999998</v>
      </c>
      <c r="IQ384">
        <v>54.746259999999999</v>
      </c>
      <c r="IR384" s="1">
        <v>9.4025340000000006E-3</v>
      </c>
      <c r="IS384">
        <v>4.1285550000000004</v>
      </c>
      <c r="IT384">
        <v>0.66791420000000001</v>
      </c>
      <c r="IU384">
        <v>53.509079999999997</v>
      </c>
      <c r="IV384" s="1">
        <v>7.8058019999999997E-3</v>
      </c>
      <c r="IW384">
        <v>3.4215680000000002</v>
      </c>
      <c r="IX384">
        <v>0.66795910000000003</v>
      </c>
      <c r="IY384">
        <v>52.380310000000001</v>
      </c>
      <c r="IZ384" s="1">
        <v>6.6833389999999999E-3</v>
      </c>
      <c r="JA384">
        <v>2.9232239999999998</v>
      </c>
      <c r="JB384">
        <v>0.66789759999999998</v>
      </c>
      <c r="JC384">
        <v>51.559420000000003</v>
      </c>
      <c r="JD384" s="1">
        <v>5.9074239999999997E-3</v>
      </c>
      <c r="JE384">
        <v>2.5792099999999998</v>
      </c>
      <c r="JF384">
        <v>0.66770569999999996</v>
      </c>
      <c r="JG384">
        <v>52.291899999999998</v>
      </c>
      <c r="JH384" s="1">
        <v>5.365954E-3</v>
      </c>
      <c r="JI384">
        <v>2.3400189999999998</v>
      </c>
      <c r="JJ384">
        <v>0.66739519999999997</v>
      </c>
      <c r="JK384">
        <v>52.595680000000002</v>
      </c>
      <c r="JL384" s="1">
        <v>4.9674189999999998E-3</v>
      </c>
      <c r="JM384">
        <v>2.1667519999999998</v>
      </c>
      <c r="JN384">
        <v>0.66713069999999997</v>
      </c>
      <c r="JO384">
        <v>51.478920000000002</v>
      </c>
      <c r="JP384" s="1">
        <v>4.6468179999999996E-3</v>
      </c>
      <c r="JQ384">
        <v>2.0324369999999998</v>
      </c>
      <c r="JR384">
        <v>0.66681619999999997</v>
      </c>
      <c r="JS384">
        <v>49.607770000000002</v>
      </c>
      <c r="JT384" s="1">
        <v>4.380882E-3</v>
      </c>
      <c r="JU384">
        <v>1.921921</v>
      </c>
      <c r="JV384">
        <v>0.66647120000000004</v>
      </c>
      <c r="JW384">
        <v>47.313279999999999</v>
      </c>
      <c r="JX384" s="1">
        <v>4.1496359999999999E-3</v>
      </c>
      <c r="JY384">
        <v>1.8262130000000001</v>
      </c>
      <c r="JZ384">
        <v>0.66626039999999997</v>
      </c>
      <c r="KA384">
        <v>44.915579999999999</v>
      </c>
      <c r="KB384" s="1">
        <v>3.9416240000000003E-3</v>
      </c>
      <c r="KC384">
        <v>1.739757</v>
      </c>
      <c r="KD384">
        <v>0.66610480000000005</v>
      </c>
      <c r="KE384">
        <v>43.072670000000002</v>
      </c>
      <c r="KF384" s="1">
        <v>3.7507819999999998E-3</v>
      </c>
      <c r="KG384">
        <v>1.6601410000000001</v>
      </c>
      <c r="KH384">
        <v>0.66590510000000003</v>
      </c>
      <c r="KI384">
        <v>41.555889999999998</v>
      </c>
      <c r="KJ384" s="1">
        <v>3.5735129999999999E-3</v>
      </c>
      <c r="KK384">
        <v>1.5861149999999999</v>
      </c>
      <c r="KL384">
        <v>0.66569469999999997</v>
      </c>
      <c r="KM384">
        <v>42.216650000000001</v>
      </c>
      <c r="KN384" s="1">
        <v>3.407551E-3</v>
      </c>
      <c r="KO384">
        <v>1.5165820000000001</v>
      </c>
      <c r="KP384">
        <v>0.66565850000000004</v>
      </c>
      <c r="KQ384">
        <v>45.742730000000002</v>
      </c>
      <c r="KR384" s="1">
        <v>3.252268E-3</v>
      </c>
      <c r="KS384">
        <v>1.4510460000000001</v>
      </c>
      <c r="KT384">
        <v>0.66568079999999996</v>
      </c>
      <c r="KU384">
        <v>50.748139999999999</v>
      </c>
      <c r="KV384" s="1">
        <v>3.1062310000000001E-3</v>
      </c>
      <c r="KW384">
        <v>1.389052</v>
      </c>
      <c r="KX384">
        <v>0.6656379</v>
      </c>
      <c r="KY384">
        <v>53.941949999999999</v>
      </c>
      <c r="KZ384" s="1">
        <v>2.968339E-3</v>
      </c>
      <c r="LA384">
        <v>1.3304400000000001</v>
      </c>
      <c r="LB384">
        <v>0.66555370000000003</v>
      </c>
      <c r="LC384">
        <v>53.816510000000001</v>
      </c>
      <c r="LD384" s="1">
        <v>2.8387080000000001E-3</v>
      </c>
      <c r="LE384">
        <v>1.2751729999999999</v>
      </c>
      <c r="LF384">
        <v>0.66545330000000003</v>
      </c>
      <c r="LG384">
        <v>52.614460000000001</v>
      </c>
      <c r="LH384" s="1">
        <v>2.715271E-3</v>
      </c>
      <c r="LI384">
        <v>1.222523</v>
      </c>
      <c r="LJ384">
        <v>0.66530639999999996</v>
      </c>
      <c r="LK384">
        <v>51.661709999999999</v>
      </c>
      <c r="LL384" s="1">
        <v>2.598642E-3</v>
      </c>
      <c r="LM384">
        <v>1.1726209999999999</v>
      </c>
      <c r="LN384">
        <v>0.66517289999999996</v>
      </c>
      <c r="LO384">
        <v>50.58175</v>
      </c>
      <c r="LP384" s="1">
        <v>2.4881759999999999E-3</v>
      </c>
      <c r="LQ384">
        <v>1.125264</v>
      </c>
      <c r="LR384">
        <v>0.66501239999999995</v>
      </c>
      <c r="LS384">
        <v>50.520969999999998</v>
      </c>
      <c r="LT384" s="1">
        <v>2.3836560000000001E-3</v>
      </c>
      <c r="LU384">
        <v>1.0802929999999999</v>
      </c>
      <c r="LV384">
        <v>0.66481749999999995</v>
      </c>
      <c r="LW384">
        <v>51.304430000000004</v>
      </c>
      <c r="LX384" s="1">
        <v>2.2847929999999998E-3</v>
      </c>
      <c r="LY384">
        <v>1.0376970000000001</v>
      </c>
      <c r="LZ384">
        <v>0.66465220000000003</v>
      </c>
      <c r="MA384">
        <v>51.42145</v>
      </c>
      <c r="MB384" s="1">
        <v>2.191185E-3</v>
      </c>
      <c r="MC384">
        <v>0.99728799999999995</v>
      </c>
      <c r="MD384">
        <v>0.66445030000000005</v>
      </c>
      <c r="ME384">
        <v>51.023620000000001</v>
      </c>
      <c r="MF384" s="1">
        <v>2.1021009999999999E-3</v>
      </c>
      <c r="MG384">
        <v>0.95874159999999997</v>
      </c>
      <c r="MH384">
        <v>0.66427670000000005</v>
      </c>
      <c r="MI384">
        <v>49.650469999999999</v>
      </c>
      <c r="MJ384" s="1">
        <v>2.0173600000000002E-3</v>
      </c>
      <c r="MK384">
        <v>0.92205530000000002</v>
      </c>
      <c r="ML384">
        <v>0.66409530000000006</v>
      </c>
      <c r="MM384">
        <v>46.973990000000001</v>
      </c>
      <c r="MN384" s="1">
        <v>1.9364880000000001E-3</v>
      </c>
      <c r="MO384">
        <v>0.88709139999999997</v>
      </c>
      <c r="MP384">
        <v>0.66387309999999999</v>
      </c>
      <c r="MQ384">
        <v>45.050989999999999</v>
      </c>
      <c r="MR384" s="1">
        <v>1.859262E-3</v>
      </c>
      <c r="MS384">
        <v>0.85372289999999995</v>
      </c>
      <c r="MT384">
        <v>0.66365770000000002</v>
      </c>
      <c r="MU384">
        <v>43.648049999999998</v>
      </c>
      <c r="MV384" s="1">
        <v>1.785596E-3</v>
      </c>
      <c r="MW384">
        <v>0.82179190000000002</v>
      </c>
      <c r="MX384">
        <v>0.66347529999999999</v>
      </c>
      <c r="MY384">
        <v>43.88073</v>
      </c>
      <c r="MZ384" s="1">
        <v>1.715531E-3</v>
      </c>
      <c r="NA384">
        <v>0.79124030000000001</v>
      </c>
      <c r="NB384">
        <v>0.66327369999999997</v>
      </c>
      <c r="NC384">
        <v>44.847189999999998</v>
      </c>
      <c r="ND384" s="1">
        <v>1.6485029999999999E-3</v>
      </c>
      <c r="NE384">
        <v>0.76196549999999996</v>
      </c>
      <c r="NF384">
        <v>0.66305769999999997</v>
      </c>
      <c r="NG384">
        <v>46.988939999999999</v>
      </c>
      <c r="NH384" s="1">
        <v>1.584474E-3</v>
      </c>
      <c r="NI384">
        <v>0.73398059999999998</v>
      </c>
      <c r="NJ384">
        <v>0.6628096</v>
      </c>
      <c r="NK384">
        <v>49.630429999999997</v>
      </c>
      <c r="NL384" s="1">
        <v>1.5232990000000001E-3</v>
      </c>
      <c r="NM384">
        <v>0.70720050000000001</v>
      </c>
      <c r="NN384">
        <v>0.66250450000000005</v>
      </c>
      <c r="NO384">
        <v>50.200319999999998</v>
      </c>
      <c r="NP384" s="1">
        <v>1.4655060000000001E-3</v>
      </c>
      <c r="NQ384">
        <v>0.68186460000000004</v>
      </c>
      <c r="NR384">
        <v>0.66217689999999996</v>
      </c>
      <c r="NS384">
        <v>48.527799999999999</v>
      </c>
      <c r="NT384" s="1">
        <v>1.4094649999999999E-3</v>
      </c>
      <c r="NU384">
        <v>0.65728589999999998</v>
      </c>
      <c r="NV384">
        <v>0.66197669999999997</v>
      </c>
      <c r="NW384">
        <v>47.164729999999999</v>
      </c>
      <c r="NX384" s="1">
        <v>1.355569E-3</v>
      </c>
      <c r="NY384">
        <v>0.63346420000000003</v>
      </c>
      <c r="NZ384">
        <v>0.66178409999999999</v>
      </c>
      <c r="OA384">
        <v>46.104170000000003</v>
      </c>
      <c r="OB384" s="1">
        <v>1.30525E-3</v>
      </c>
      <c r="OC384">
        <v>0.61103580000000002</v>
      </c>
      <c r="OD384">
        <v>0.66155850000000005</v>
      </c>
      <c r="OE384">
        <v>46.781860000000002</v>
      </c>
      <c r="OF384" s="1">
        <v>1.2575399999999999E-3</v>
      </c>
      <c r="OG384">
        <v>0.58978399999999997</v>
      </c>
      <c r="OH384">
        <v>0.6613504</v>
      </c>
      <c r="OI384">
        <v>47.029159999999997</v>
      </c>
      <c r="OJ384" s="1">
        <v>1.2111069999999999E-3</v>
      </c>
      <c r="OK384">
        <v>0.56903269999999995</v>
      </c>
    </row>
    <row r="385" spans="1:401" x14ac:dyDescent="0.35">
      <c r="A385">
        <v>394</v>
      </c>
      <c r="B385" t="s">
        <v>4</v>
      </c>
      <c r="C385" t="s">
        <v>364</v>
      </c>
      <c r="D385" t="s">
        <v>392</v>
      </c>
      <c r="E385">
        <v>681.54499999999996</v>
      </c>
      <c r="F385">
        <v>0.82671559999999999</v>
      </c>
      <c r="G385">
        <v>26.36064</v>
      </c>
      <c r="H385">
        <v>0</v>
      </c>
      <c r="I385">
        <v>0</v>
      </c>
      <c r="J385">
        <v>0.81918409999999997</v>
      </c>
      <c r="K385">
        <v>26.905239999999999</v>
      </c>
      <c r="L385">
        <v>0</v>
      </c>
      <c r="M385">
        <v>0</v>
      </c>
      <c r="N385">
        <v>0.81193870000000001</v>
      </c>
      <c r="O385">
        <v>26.60669</v>
      </c>
      <c r="P385">
        <v>0</v>
      </c>
      <c r="Q385">
        <v>0</v>
      </c>
      <c r="R385">
        <v>0.80598840000000005</v>
      </c>
      <c r="S385">
        <v>26.87659</v>
      </c>
      <c r="T385">
        <v>0</v>
      </c>
      <c r="U385">
        <v>0</v>
      </c>
      <c r="V385">
        <v>0.80006759999999999</v>
      </c>
      <c r="W385">
        <v>26.955030000000001</v>
      </c>
      <c r="X385">
        <v>0</v>
      </c>
      <c r="Y385">
        <v>0</v>
      </c>
      <c r="Z385">
        <v>0.79423239999999995</v>
      </c>
      <c r="AA385">
        <v>26.442029999999999</v>
      </c>
      <c r="AB385">
        <v>0</v>
      </c>
      <c r="AC385">
        <v>0</v>
      </c>
      <c r="AD385">
        <v>0.78764749999999994</v>
      </c>
      <c r="AE385">
        <v>25.626390000000001</v>
      </c>
      <c r="AF385">
        <v>0</v>
      </c>
      <c r="AG385">
        <v>0</v>
      </c>
      <c r="AH385">
        <v>0.78073859999999995</v>
      </c>
      <c r="AI385">
        <v>25.101030000000002</v>
      </c>
      <c r="AJ385">
        <v>0</v>
      </c>
      <c r="AK385">
        <v>0</v>
      </c>
      <c r="AL385">
        <v>0.77334729999999996</v>
      </c>
      <c r="AM385">
        <v>25.129639999999998</v>
      </c>
      <c r="AN385">
        <v>0</v>
      </c>
      <c r="AO385">
        <v>0</v>
      </c>
      <c r="AP385">
        <v>0.7665341</v>
      </c>
      <c r="AQ385">
        <v>26.371670000000002</v>
      </c>
      <c r="AR385">
        <v>0</v>
      </c>
      <c r="AS385">
        <v>0</v>
      </c>
      <c r="AT385">
        <v>0.75997749999999997</v>
      </c>
      <c r="AU385">
        <v>28.198250000000002</v>
      </c>
      <c r="AV385">
        <v>0</v>
      </c>
      <c r="AW385">
        <v>0</v>
      </c>
      <c r="AX385">
        <v>0.75345669999999998</v>
      </c>
      <c r="AY385">
        <v>30.31522</v>
      </c>
      <c r="AZ385">
        <v>0</v>
      </c>
      <c r="BA385">
        <v>0</v>
      </c>
      <c r="BB385">
        <v>0.746722</v>
      </c>
      <c r="BC385">
        <v>32.005420000000001</v>
      </c>
      <c r="BD385">
        <v>0</v>
      </c>
      <c r="BE385">
        <v>0</v>
      </c>
      <c r="BF385">
        <v>0.74019749999999995</v>
      </c>
      <c r="BG385">
        <v>32.368180000000002</v>
      </c>
      <c r="BH385">
        <v>0</v>
      </c>
      <c r="BI385">
        <v>0</v>
      </c>
      <c r="BJ385">
        <v>0.7338171</v>
      </c>
      <c r="BK385">
        <v>32.055059999999997</v>
      </c>
      <c r="BL385">
        <v>0</v>
      </c>
      <c r="BM385">
        <v>0</v>
      </c>
      <c r="BN385">
        <v>0.72868109999999997</v>
      </c>
      <c r="BO385">
        <v>31.87482</v>
      </c>
      <c r="BP385">
        <v>0</v>
      </c>
      <c r="BQ385">
        <v>0</v>
      </c>
      <c r="BR385">
        <v>0.72405459999999999</v>
      </c>
      <c r="BS385">
        <v>31.575880000000002</v>
      </c>
      <c r="BT385">
        <v>0</v>
      </c>
      <c r="BU385">
        <v>0</v>
      </c>
      <c r="BV385">
        <v>0.71899690000000005</v>
      </c>
      <c r="BW385">
        <v>31.845410000000001</v>
      </c>
      <c r="BX385">
        <v>0</v>
      </c>
      <c r="BY385">
        <v>0</v>
      </c>
      <c r="BZ385">
        <v>0.7138506</v>
      </c>
      <c r="CA385">
        <v>31.965720000000001</v>
      </c>
      <c r="CB385">
        <v>0</v>
      </c>
      <c r="CC385">
        <v>0</v>
      </c>
      <c r="CD385">
        <v>0.70860619999999996</v>
      </c>
      <c r="CE385">
        <v>31.446259999999999</v>
      </c>
      <c r="CF385">
        <v>0</v>
      </c>
      <c r="CG385">
        <v>0</v>
      </c>
      <c r="CH385">
        <v>0.7030227</v>
      </c>
      <c r="CI385">
        <v>31.048459999999999</v>
      </c>
      <c r="CJ385" s="1">
        <v>1.47577E-36</v>
      </c>
      <c r="CK385" s="1">
        <v>3.7326109999999999E-34</v>
      </c>
      <c r="CL385">
        <v>0.69733060000000002</v>
      </c>
      <c r="CM385">
        <v>29.905619999999999</v>
      </c>
      <c r="CN385" s="1">
        <v>7.7231220000000001E-29</v>
      </c>
      <c r="CO385" s="1">
        <v>1.546268E-26</v>
      </c>
      <c r="CP385">
        <v>0.69123829999999997</v>
      </c>
      <c r="CQ385">
        <v>29.25226</v>
      </c>
      <c r="CR385" s="1">
        <v>6.5122649999999996E-23</v>
      </c>
      <c r="CS385" s="1">
        <v>1.304787E-20</v>
      </c>
      <c r="CT385">
        <v>0.68509850000000005</v>
      </c>
      <c r="CU385">
        <v>28.74109</v>
      </c>
      <c r="CV385" s="1">
        <v>7.22315E-18</v>
      </c>
      <c r="CW385" s="1">
        <v>1.4964140000000001E-15</v>
      </c>
      <c r="CX385">
        <v>0.67941099999999999</v>
      </c>
      <c r="CY385">
        <v>28.486619999999998</v>
      </c>
      <c r="CZ385" s="1">
        <v>2.6238070000000001E-14</v>
      </c>
      <c r="DA385" s="1">
        <v>5.6505909999999998E-12</v>
      </c>
      <c r="DB385">
        <v>0.67417919999999998</v>
      </c>
      <c r="DC385">
        <v>29.15015</v>
      </c>
      <c r="DD385" s="1">
        <v>1.8622690000000001E-11</v>
      </c>
      <c r="DE385" s="1">
        <v>4.1304380000000002E-9</v>
      </c>
      <c r="DF385">
        <v>0.66945980000000005</v>
      </c>
      <c r="DG385">
        <v>30.620339999999999</v>
      </c>
      <c r="DH385" s="1">
        <v>4.3451339999999999E-9</v>
      </c>
      <c r="DI385" s="1">
        <v>9.8735340000000001E-7</v>
      </c>
      <c r="DJ385">
        <v>0.66499419999999998</v>
      </c>
      <c r="DK385">
        <v>33.65887</v>
      </c>
      <c r="DL385" s="1">
        <v>4.278677E-7</v>
      </c>
      <c r="DM385" s="1">
        <v>9.9335029999999999E-5</v>
      </c>
      <c r="DN385">
        <v>0.66068550000000004</v>
      </c>
      <c r="DO385">
        <v>37.498359999999998</v>
      </c>
      <c r="DP385" s="1">
        <v>2.071354E-5</v>
      </c>
      <c r="DQ385">
        <v>4.9076019999999996E-3</v>
      </c>
      <c r="DR385">
        <v>0.65645549999999997</v>
      </c>
      <c r="DS385">
        <v>39.13241</v>
      </c>
      <c r="DT385" s="1">
        <v>5.4659969999999996E-4</v>
      </c>
      <c r="DU385">
        <v>0.1319283</v>
      </c>
      <c r="DV385">
        <v>0.65284620000000004</v>
      </c>
      <c r="DW385">
        <v>39.33907</v>
      </c>
      <c r="DX385" s="1">
        <v>8.5479749999999993E-3</v>
      </c>
      <c r="DY385">
        <v>2.0979749999999999</v>
      </c>
      <c r="DZ385">
        <v>0.64944590000000002</v>
      </c>
      <c r="EA385">
        <v>39.374380000000002</v>
      </c>
      <c r="EB385">
        <v>8.2808820000000005E-2</v>
      </c>
      <c r="EC385">
        <v>20.64142</v>
      </c>
      <c r="ED385">
        <v>0.64468669999999995</v>
      </c>
      <c r="EE385">
        <v>39.406210000000002</v>
      </c>
      <c r="EF385">
        <v>0.53140940000000003</v>
      </c>
      <c r="EG385">
        <v>134.58959999999999</v>
      </c>
      <c r="EH385">
        <v>0.64075990000000005</v>
      </c>
      <c r="EI385">
        <v>39.938429999999997</v>
      </c>
      <c r="EJ385">
        <v>2.3694660000000001</v>
      </c>
      <c r="EK385">
        <v>608.43119999999999</v>
      </c>
      <c r="EL385">
        <v>0.63769779999999998</v>
      </c>
      <c r="EM385">
        <v>40.890050000000002</v>
      </c>
      <c r="EN385">
        <v>7.618811</v>
      </c>
      <c r="EO385">
        <v>1979.096</v>
      </c>
      <c r="EP385">
        <v>0.63456990000000002</v>
      </c>
      <c r="EQ385">
        <v>42.928100000000001</v>
      </c>
      <c r="ER385">
        <v>18.21377</v>
      </c>
      <c r="ES385">
        <v>4786.9870000000001</v>
      </c>
      <c r="ET385">
        <v>0.63122929999999999</v>
      </c>
      <c r="EU385">
        <v>44.710790000000003</v>
      </c>
      <c r="EV385">
        <v>33.371180000000003</v>
      </c>
      <c r="EW385">
        <v>8871.6659999999993</v>
      </c>
      <c r="EX385">
        <v>0.6279325</v>
      </c>
      <c r="EY385">
        <v>44.055419999999998</v>
      </c>
      <c r="EZ385">
        <v>48.170630000000003</v>
      </c>
      <c r="FA385">
        <v>12947.3</v>
      </c>
      <c r="FB385">
        <v>0.62460819999999995</v>
      </c>
      <c r="FC385">
        <v>42.495100000000001</v>
      </c>
      <c r="FD385">
        <v>56.120530000000002</v>
      </c>
      <c r="FE385">
        <v>15244.75</v>
      </c>
      <c r="FF385">
        <v>0.62084450000000002</v>
      </c>
      <c r="FG385">
        <v>41.536239999999999</v>
      </c>
      <c r="FH385">
        <v>53.886620000000001</v>
      </c>
      <c r="FI385">
        <v>14799.51</v>
      </c>
      <c r="FJ385">
        <v>0.61707319999999999</v>
      </c>
      <c r="FK385">
        <v>41.027230000000003</v>
      </c>
      <c r="FL385">
        <v>43.578249999999997</v>
      </c>
      <c r="FM385">
        <v>12095.72</v>
      </c>
      <c r="FN385">
        <v>0.61329710000000004</v>
      </c>
      <c r="FO385">
        <v>41.915970000000002</v>
      </c>
      <c r="FP385">
        <v>30.239039999999999</v>
      </c>
      <c r="FQ385">
        <v>8479.7929999999997</v>
      </c>
      <c r="FR385">
        <v>0.60950470000000001</v>
      </c>
      <c r="FS385">
        <v>43.160850000000003</v>
      </c>
      <c r="FT385">
        <v>18.29354</v>
      </c>
      <c r="FU385">
        <v>5183.7950000000001</v>
      </c>
      <c r="FV385">
        <v>0.60580710000000004</v>
      </c>
      <c r="FW385">
        <v>44.360819999999997</v>
      </c>
      <c r="FX385">
        <v>9.7894439999999996</v>
      </c>
      <c r="FY385">
        <v>2801.2930000000001</v>
      </c>
      <c r="FZ385">
        <v>0.60243599999999997</v>
      </c>
      <c r="GA385">
        <v>44.289149999999999</v>
      </c>
      <c r="GB385">
        <v>4.6947029999999996</v>
      </c>
      <c r="GC385">
        <v>1355.596</v>
      </c>
      <c r="GD385">
        <v>0.59948409999999996</v>
      </c>
      <c r="GE385">
        <v>43.20243</v>
      </c>
      <c r="GF385">
        <v>2.039701</v>
      </c>
      <c r="GG385">
        <v>593.75300000000004</v>
      </c>
      <c r="GH385">
        <v>0.59668790000000005</v>
      </c>
      <c r="GI385">
        <v>41.4133</v>
      </c>
      <c r="GJ385">
        <v>0.81737349999999998</v>
      </c>
      <c r="GK385">
        <v>239.61320000000001</v>
      </c>
      <c r="GL385">
        <v>0.5941845</v>
      </c>
      <c r="GM385">
        <v>40.119500000000002</v>
      </c>
      <c r="GN385">
        <v>0.31268089999999998</v>
      </c>
      <c r="GO385">
        <v>92.087270000000004</v>
      </c>
      <c r="GP385">
        <v>0.59194910000000001</v>
      </c>
      <c r="GQ385">
        <v>39.480159999999998</v>
      </c>
      <c r="GR385">
        <v>0.1242084</v>
      </c>
      <c r="GS385">
        <v>36.534199999999998</v>
      </c>
      <c r="GT385">
        <v>0.58995520000000001</v>
      </c>
      <c r="GU385">
        <v>40.7971</v>
      </c>
      <c r="GV385" s="1">
        <v>6.0401429999999999E-2</v>
      </c>
      <c r="GW385">
        <v>17.593409999999999</v>
      </c>
      <c r="GX385">
        <v>0.58825130000000003</v>
      </c>
      <c r="GY385">
        <v>42.840119999999999</v>
      </c>
      <c r="GZ385">
        <v>4.0846720000000003E-2</v>
      </c>
      <c r="HA385">
        <v>11.754949999999999</v>
      </c>
      <c r="HB385">
        <v>0.58677880000000004</v>
      </c>
      <c r="HC385">
        <v>45.149740000000001</v>
      </c>
      <c r="HD385" s="1">
        <v>3.5486780000000002E-2</v>
      </c>
      <c r="HE385">
        <v>10.15401</v>
      </c>
      <c r="HF385">
        <v>0.58564309999999997</v>
      </c>
      <c r="HG385">
        <v>46.84843</v>
      </c>
      <c r="HH385" s="1">
        <v>3.3777040000000001E-2</v>
      </c>
      <c r="HI385">
        <v>9.6606100000000001</v>
      </c>
      <c r="HJ385">
        <v>0.58472590000000002</v>
      </c>
      <c r="HK385">
        <v>46.286949999999997</v>
      </c>
      <c r="HL385" s="1">
        <v>3.241964E-2</v>
      </c>
      <c r="HM385">
        <v>9.2853709999999996</v>
      </c>
      <c r="HN385">
        <v>0.58393510000000004</v>
      </c>
      <c r="HO385">
        <v>45.279089999999997</v>
      </c>
      <c r="HP385">
        <v>3.053227E-2</v>
      </c>
      <c r="HQ385">
        <v>8.7608440000000005</v>
      </c>
      <c r="HR385">
        <v>0.58309420000000001</v>
      </c>
      <c r="HS385">
        <v>44.319099999999999</v>
      </c>
      <c r="HT385" s="1">
        <v>2.8004660000000001E-2</v>
      </c>
      <c r="HU385">
        <v>8.0528399999999998</v>
      </c>
      <c r="HV385">
        <v>0.58221670000000003</v>
      </c>
      <c r="HW385">
        <v>43.75215</v>
      </c>
      <c r="HX385" s="1">
        <v>2.494068E-2</v>
      </c>
      <c r="HY385">
        <v>7.1891959999999999</v>
      </c>
      <c r="HZ385">
        <v>0.58138400000000001</v>
      </c>
      <c r="IA385">
        <v>45.290370000000003</v>
      </c>
      <c r="IB385" s="1">
        <v>2.153538E-2</v>
      </c>
      <c r="IC385">
        <v>6.2223569999999997</v>
      </c>
      <c r="ID385">
        <v>0.5806559</v>
      </c>
      <c r="IE385">
        <v>48.854779999999998</v>
      </c>
      <c r="IF385">
        <v>1.8052809999999999E-2</v>
      </c>
      <c r="IG385">
        <v>5.2268400000000002</v>
      </c>
      <c r="IH385">
        <v>0.57998510000000003</v>
      </c>
      <c r="II385">
        <v>53.024810000000002</v>
      </c>
      <c r="IJ385" s="1">
        <v>1.4771360000000001E-2</v>
      </c>
      <c r="IK385">
        <v>4.2842770000000003</v>
      </c>
      <c r="IL385">
        <v>0.57925590000000005</v>
      </c>
      <c r="IM385">
        <v>55.074309999999997</v>
      </c>
      <c r="IN385" s="1">
        <v>1.19395E-2</v>
      </c>
      <c r="IO385">
        <v>3.4668160000000001</v>
      </c>
      <c r="IP385">
        <v>0.57863260000000005</v>
      </c>
      <c r="IQ385">
        <v>54.786540000000002</v>
      </c>
      <c r="IR385" s="1">
        <v>9.6843750000000003E-3</v>
      </c>
      <c r="IS385">
        <v>2.8131849999999998</v>
      </c>
      <c r="IT385">
        <v>0.57815079999999996</v>
      </c>
      <c r="IU385">
        <v>53.526649999999997</v>
      </c>
      <c r="IV385" s="1">
        <v>8.0092589999999995E-3</v>
      </c>
      <c r="IW385">
        <v>2.3252269999999999</v>
      </c>
      <c r="IX385">
        <v>0.57767400000000002</v>
      </c>
      <c r="IY385">
        <v>52.384160000000001</v>
      </c>
      <c r="IZ385" s="1">
        <v>6.8247209999999997E-3</v>
      </c>
      <c r="JA385">
        <v>1.9797</v>
      </c>
      <c r="JB385">
        <v>0.57707549999999996</v>
      </c>
      <c r="JC385">
        <v>51.547969999999999</v>
      </c>
      <c r="JD385" s="1">
        <v>6.0048460000000003E-3</v>
      </c>
      <c r="JE385">
        <v>1.740937</v>
      </c>
      <c r="JF385">
        <v>0.57634350000000001</v>
      </c>
      <c r="JG385">
        <v>52.283329999999999</v>
      </c>
      <c r="JH385" s="1">
        <v>5.4347579999999996E-3</v>
      </c>
      <c r="JI385">
        <v>1.575399</v>
      </c>
      <c r="JJ385">
        <v>0.57552729999999996</v>
      </c>
      <c r="JK385">
        <v>52.679859999999998</v>
      </c>
      <c r="JL385" s="1">
        <v>5.0186199999999997E-3</v>
      </c>
      <c r="JM385">
        <v>1.456159</v>
      </c>
      <c r="JN385">
        <v>0.57471539999999999</v>
      </c>
      <c r="JO385">
        <v>51.591439999999999</v>
      </c>
      <c r="JP385" s="1">
        <v>4.6876319999999997E-3</v>
      </c>
      <c r="JQ385">
        <v>1.3645320000000001</v>
      </c>
      <c r="JR385">
        <v>0.57389380000000001</v>
      </c>
      <c r="JS385">
        <v>49.765659999999997</v>
      </c>
      <c r="JT385" s="1">
        <v>4.4153029999999998E-3</v>
      </c>
      <c r="JU385">
        <v>1.289587</v>
      </c>
      <c r="JV385">
        <v>0.57305490000000003</v>
      </c>
      <c r="JW385">
        <v>47.52664</v>
      </c>
      <c r="JX385" s="1">
        <v>4.1799849999999998E-3</v>
      </c>
      <c r="JY385">
        <v>1.2250209999999999</v>
      </c>
      <c r="JZ385">
        <v>0.57231279999999995</v>
      </c>
      <c r="KA385">
        <v>45.083419999999997</v>
      </c>
      <c r="KB385" s="1">
        <v>3.9693580000000001E-3</v>
      </c>
      <c r="KC385">
        <v>1.1669240000000001</v>
      </c>
      <c r="KD385">
        <v>0.57160460000000002</v>
      </c>
      <c r="KE385">
        <v>43.180999999999997</v>
      </c>
      <c r="KF385" s="1">
        <v>3.77627E-3</v>
      </c>
      <c r="KG385">
        <v>1.113478</v>
      </c>
      <c r="KH385">
        <v>0.57086360000000003</v>
      </c>
      <c r="KI385">
        <v>41.627330000000001</v>
      </c>
      <c r="KJ385" s="1">
        <v>3.5973469999999999E-3</v>
      </c>
      <c r="KK385">
        <v>1.063858</v>
      </c>
      <c r="KL385">
        <v>0.57010539999999998</v>
      </c>
      <c r="KM385">
        <v>42.234729999999999</v>
      </c>
      <c r="KN385" s="1">
        <v>3.4298919999999999E-3</v>
      </c>
      <c r="KO385">
        <v>1.0172639999999999</v>
      </c>
      <c r="KP385">
        <v>0.56950420000000002</v>
      </c>
      <c r="KQ385">
        <v>45.742780000000003</v>
      </c>
      <c r="KR385" s="1">
        <v>3.2734019999999999E-3</v>
      </c>
      <c r="KS385">
        <v>0.97335059999999995</v>
      </c>
      <c r="KT385">
        <v>0.56892370000000003</v>
      </c>
      <c r="KU385">
        <v>50.748170000000002</v>
      </c>
      <c r="KV385" s="1">
        <v>3.126191E-3</v>
      </c>
      <c r="KW385">
        <v>0.93183039999999995</v>
      </c>
      <c r="KX385">
        <v>0.56829739999999995</v>
      </c>
      <c r="KY385">
        <v>53.941960000000002</v>
      </c>
      <c r="KZ385" s="1">
        <v>2.9870919999999998E-3</v>
      </c>
      <c r="LA385">
        <v>0.89256029999999997</v>
      </c>
      <c r="LB385">
        <v>0.56764590000000004</v>
      </c>
      <c r="LC385">
        <v>53.806480000000001</v>
      </c>
      <c r="LD385" s="1">
        <v>2.8564710000000002E-3</v>
      </c>
      <c r="LE385">
        <v>0.85552640000000002</v>
      </c>
      <c r="LF385">
        <v>0.56698020000000005</v>
      </c>
      <c r="LG385">
        <v>52.582979999999999</v>
      </c>
      <c r="LH385" s="1">
        <v>2.7321450000000001E-3</v>
      </c>
      <c r="LI385">
        <v>0.82028710000000005</v>
      </c>
      <c r="LJ385">
        <v>0.56629759999999996</v>
      </c>
      <c r="LK385">
        <v>51.654940000000003</v>
      </c>
      <c r="LL385" s="1">
        <v>2.6146699999999999E-3</v>
      </c>
      <c r="LM385">
        <v>0.78685700000000003</v>
      </c>
      <c r="LN385">
        <v>0.5655829</v>
      </c>
      <c r="LO385">
        <v>50.576740000000001</v>
      </c>
      <c r="LP385" s="1">
        <v>2.5033189999999999E-3</v>
      </c>
      <c r="LQ385">
        <v>0.75514159999999997</v>
      </c>
      <c r="LR385">
        <v>0.56488780000000005</v>
      </c>
      <c r="LS385">
        <v>50.510719999999999</v>
      </c>
      <c r="LT385" s="1">
        <v>2.3980569999999999E-3</v>
      </c>
      <c r="LU385">
        <v>0.72503459999999997</v>
      </c>
      <c r="LV385">
        <v>0.56417110000000004</v>
      </c>
      <c r="LW385">
        <v>51.344279999999998</v>
      </c>
      <c r="LX385" s="1">
        <v>2.298343E-3</v>
      </c>
      <c r="LY385">
        <v>0.69647269999999994</v>
      </c>
      <c r="LZ385">
        <v>0.56348010000000004</v>
      </c>
      <c r="MA385">
        <v>51.51737</v>
      </c>
      <c r="MB385" s="1">
        <v>2.204157E-3</v>
      </c>
      <c r="MC385">
        <v>0.66942829999999998</v>
      </c>
      <c r="MD385">
        <v>0.56280430000000004</v>
      </c>
      <c r="ME385">
        <v>51.11938</v>
      </c>
      <c r="MF385" s="1">
        <v>2.1143799999999999E-3</v>
      </c>
      <c r="MG385">
        <v>0.6435902</v>
      </c>
      <c r="MH385">
        <v>0.56211849999999997</v>
      </c>
      <c r="MI385">
        <v>49.804609999999997</v>
      </c>
      <c r="MJ385" s="1">
        <v>2.0290629999999998E-3</v>
      </c>
      <c r="MK385">
        <v>0.61901740000000005</v>
      </c>
      <c r="ML385">
        <v>0.56145319999999999</v>
      </c>
      <c r="MM385">
        <v>47.116370000000003</v>
      </c>
      <c r="MN385" s="1">
        <v>1.9475919999999999E-3</v>
      </c>
      <c r="MO385">
        <v>0.595584</v>
      </c>
      <c r="MP385">
        <v>0.56072849999999996</v>
      </c>
      <c r="MQ385">
        <v>45.137250000000002</v>
      </c>
      <c r="MR385" s="1">
        <v>1.86988E-3</v>
      </c>
      <c r="MS385">
        <v>0.57324359999999996</v>
      </c>
      <c r="MT385">
        <v>0.5600716</v>
      </c>
      <c r="MU385">
        <v>43.718649999999997</v>
      </c>
      <c r="MV385" s="1">
        <v>1.7957450000000001E-3</v>
      </c>
      <c r="MW385">
        <v>0.55185530000000005</v>
      </c>
      <c r="MX385">
        <v>0.55943169999999998</v>
      </c>
      <c r="MY385">
        <v>43.917450000000002</v>
      </c>
      <c r="MZ385" s="1">
        <v>1.7252350000000001E-3</v>
      </c>
      <c r="NA385">
        <v>0.53138479999999999</v>
      </c>
      <c r="NB385">
        <v>0.55879579999999995</v>
      </c>
      <c r="NC385">
        <v>44.871839999999999</v>
      </c>
      <c r="ND385" s="1">
        <v>1.6577790000000001E-3</v>
      </c>
      <c r="NE385">
        <v>0.51177490000000003</v>
      </c>
      <c r="NF385">
        <v>0.55813990000000002</v>
      </c>
      <c r="NG385">
        <v>47.015569999999997</v>
      </c>
      <c r="NH385" s="1">
        <v>1.593321E-3</v>
      </c>
      <c r="NI385">
        <v>0.49301630000000002</v>
      </c>
      <c r="NJ385">
        <v>0.55748450000000005</v>
      </c>
      <c r="NK385">
        <v>49.662790000000001</v>
      </c>
      <c r="NL385" s="1">
        <v>1.5317690000000001E-3</v>
      </c>
      <c r="NM385">
        <v>0.47507359999999998</v>
      </c>
      <c r="NN385">
        <v>0.55677189999999999</v>
      </c>
      <c r="NO385">
        <v>50.248159999999999</v>
      </c>
      <c r="NP385" s="1">
        <v>1.4735460000000001E-3</v>
      </c>
      <c r="NQ385">
        <v>0.45807520000000002</v>
      </c>
      <c r="NR385">
        <v>0.55606580000000005</v>
      </c>
      <c r="NS385">
        <v>48.530090000000001</v>
      </c>
      <c r="NT385" s="1">
        <v>1.4172360000000001E-3</v>
      </c>
      <c r="NU385">
        <v>0.44161630000000002</v>
      </c>
      <c r="NV385">
        <v>0.55541240000000003</v>
      </c>
      <c r="NW385">
        <v>47.164729999999999</v>
      </c>
      <c r="NX385" s="1">
        <v>1.3630859999999999E-3</v>
      </c>
      <c r="NY385">
        <v>0.42566480000000001</v>
      </c>
      <c r="NZ385">
        <v>0.55476349999999996</v>
      </c>
      <c r="OA385">
        <v>46.11553</v>
      </c>
      <c r="OB385" s="1">
        <v>1.312229E-3</v>
      </c>
      <c r="OC385">
        <v>0.41058489999999997</v>
      </c>
      <c r="OD385">
        <v>0.55410340000000002</v>
      </c>
      <c r="OE385">
        <v>46.753309999999999</v>
      </c>
      <c r="OF385" s="1">
        <v>1.264308E-3</v>
      </c>
      <c r="OG385">
        <v>0.39634639999999999</v>
      </c>
      <c r="OH385">
        <v>0.55341720000000005</v>
      </c>
      <c r="OI385">
        <v>47.057499999999997</v>
      </c>
      <c r="OJ385" s="1">
        <v>1.2177010000000001E-3</v>
      </c>
      <c r="OK385">
        <v>0.3824612</v>
      </c>
    </row>
    <row r="386" spans="1:401" x14ac:dyDescent="0.35">
      <c r="A386">
        <v>395</v>
      </c>
      <c r="B386" t="s">
        <v>4</v>
      </c>
      <c r="C386" t="s">
        <v>364</v>
      </c>
      <c r="D386" t="s">
        <v>393</v>
      </c>
      <c r="E386">
        <v>840.10799999999995</v>
      </c>
      <c r="F386">
        <v>1.0103310000000001</v>
      </c>
      <c r="G386">
        <v>26.331029999999998</v>
      </c>
      <c r="H386">
        <v>0</v>
      </c>
      <c r="I386">
        <v>0</v>
      </c>
      <c r="J386">
        <v>1.0017959999999999</v>
      </c>
      <c r="K386">
        <v>26.891490000000001</v>
      </c>
      <c r="L386">
        <v>0</v>
      </c>
      <c r="M386">
        <v>0</v>
      </c>
      <c r="N386">
        <v>0.9935889</v>
      </c>
      <c r="O386">
        <v>26.64132</v>
      </c>
      <c r="P386">
        <v>0</v>
      </c>
      <c r="Q386">
        <v>0</v>
      </c>
      <c r="R386">
        <v>0.98707659999999997</v>
      </c>
      <c r="S386">
        <v>26.919830000000001</v>
      </c>
      <c r="T386">
        <v>0</v>
      </c>
      <c r="U386">
        <v>0</v>
      </c>
      <c r="V386">
        <v>0.98061869999999995</v>
      </c>
      <c r="W386">
        <v>27.015260000000001</v>
      </c>
      <c r="X386">
        <v>0</v>
      </c>
      <c r="Y386">
        <v>0</v>
      </c>
      <c r="Z386">
        <v>0.9739158</v>
      </c>
      <c r="AA386">
        <v>26.49248</v>
      </c>
      <c r="AB386">
        <v>0</v>
      </c>
      <c r="AC386">
        <v>0</v>
      </c>
      <c r="AD386">
        <v>0.96641840000000001</v>
      </c>
      <c r="AE386">
        <v>25.650289999999998</v>
      </c>
      <c r="AF386">
        <v>0</v>
      </c>
      <c r="AG386">
        <v>0</v>
      </c>
      <c r="AH386">
        <v>0.95863279999999995</v>
      </c>
      <c r="AI386">
        <v>25.099540000000001</v>
      </c>
      <c r="AJ386">
        <v>0</v>
      </c>
      <c r="AK386">
        <v>0</v>
      </c>
      <c r="AL386">
        <v>0.95025700000000002</v>
      </c>
      <c r="AM386">
        <v>25.1005</v>
      </c>
      <c r="AN386">
        <v>0</v>
      </c>
      <c r="AO386">
        <v>0</v>
      </c>
      <c r="AP386">
        <v>0.9424496</v>
      </c>
      <c r="AQ386">
        <v>26.364350000000002</v>
      </c>
      <c r="AR386">
        <v>0</v>
      </c>
      <c r="AS386">
        <v>0</v>
      </c>
      <c r="AT386">
        <v>0.93498049999999999</v>
      </c>
      <c r="AU386">
        <v>28.213819999999998</v>
      </c>
      <c r="AV386">
        <v>0</v>
      </c>
      <c r="AW386">
        <v>0</v>
      </c>
      <c r="AX386">
        <v>0.92749550000000003</v>
      </c>
      <c r="AY386">
        <v>30.32696</v>
      </c>
      <c r="AZ386">
        <v>0</v>
      </c>
      <c r="BA386">
        <v>0</v>
      </c>
      <c r="BB386">
        <v>0.91978539999999998</v>
      </c>
      <c r="BC386">
        <v>32.020710000000001</v>
      </c>
      <c r="BD386">
        <v>0</v>
      </c>
      <c r="BE386">
        <v>0</v>
      </c>
      <c r="BF386">
        <v>0.91144080000000005</v>
      </c>
      <c r="BG386">
        <v>32.375149999999998</v>
      </c>
      <c r="BH386">
        <v>0</v>
      </c>
      <c r="BI386">
        <v>0</v>
      </c>
      <c r="BJ386">
        <v>0.90429760000000003</v>
      </c>
      <c r="BK386">
        <v>32.026789999999998</v>
      </c>
      <c r="BL386">
        <v>0</v>
      </c>
      <c r="BM386">
        <v>0</v>
      </c>
      <c r="BN386">
        <v>0.89888449999999998</v>
      </c>
      <c r="BO386">
        <v>31.845749999999999</v>
      </c>
      <c r="BP386">
        <v>0</v>
      </c>
      <c r="BQ386">
        <v>0</v>
      </c>
      <c r="BR386">
        <v>0.89410140000000005</v>
      </c>
      <c r="BS386">
        <v>31.579979999999999</v>
      </c>
      <c r="BT386">
        <v>0</v>
      </c>
      <c r="BU386">
        <v>0</v>
      </c>
      <c r="BV386">
        <v>0.88873340000000001</v>
      </c>
      <c r="BW386">
        <v>31.88288</v>
      </c>
      <c r="BX386">
        <v>0</v>
      </c>
      <c r="BY386">
        <v>0</v>
      </c>
      <c r="BZ386">
        <v>0.88327460000000002</v>
      </c>
      <c r="CA386">
        <v>32.063850000000002</v>
      </c>
      <c r="CB386">
        <v>0</v>
      </c>
      <c r="CC386">
        <v>0</v>
      </c>
      <c r="CD386">
        <v>0.87773670000000004</v>
      </c>
      <c r="CE386">
        <v>31.581199999999999</v>
      </c>
      <c r="CF386">
        <v>0</v>
      </c>
      <c r="CG386">
        <v>0</v>
      </c>
      <c r="CH386">
        <v>0.87175619999999998</v>
      </c>
      <c r="CI386">
        <v>31.157710000000002</v>
      </c>
      <c r="CJ386" s="1">
        <v>2.8223179999999998E-37</v>
      </c>
      <c r="CK386" s="1">
        <v>9.5051139999999997E-35</v>
      </c>
      <c r="CL386">
        <v>0.86560490000000001</v>
      </c>
      <c r="CM386">
        <v>29.989609999999999</v>
      </c>
      <c r="CN386" s="1">
        <v>4.0886410000000002E-29</v>
      </c>
      <c r="CO386" s="1">
        <v>8.9739569999999999E-27</v>
      </c>
      <c r="CP386">
        <v>0.85891600000000001</v>
      </c>
      <c r="CQ386">
        <v>29.268830000000001</v>
      </c>
      <c r="CR386" s="1">
        <v>2.6371300000000001E-23</v>
      </c>
      <c r="CS386" s="1">
        <v>5.7023700000000002E-21</v>
      </c>
      <c r="CT386">
        <v>0.85215770000000002</v>
      </c>
      <c r="CU386">
        <v>28.754110000000001</v>
      </c>
      <c r="CV386" s="1">
        <v>4.051788E-18</v>
      </c>
      <c r="CW386" s="1">
        <v>9.3605759999999991E-16</v>
      </c>
      <c r="CX386">
        <v>0.84598949999999995</v>
      </c>
      <c r="CY386">
        <v>28.50075</v>
      </c>
      <c r="CZ386" s="1">
        <v>1.6486510000000001E-14</v>
      </c>
      <c r="DA386" s="1">
        <v>4.0521120000000001E-12</v>
      </c>
      <c r="DB386">
        <v>0.84055950000000001</v>
      </c>
      <c r="DC386">
        <v>29.191559999999999</v>
      </c>
      <c r="DD386" s="1">
        <v>1.255609E-11</v>
      </c>
      <c r="DE386" s="1">
        <v>3.2303349999999999E-9</v>
      </c>
      <c r="DF386">
        <v>0.83588790000000002</v>
      </c>
      <c r="DG386">
        <v>30.69068</v>
      </c>
      <c r="DH386" s="1">
        <v>3.0940649999999999E-9</v>
      </c>
      <c r="DI386" s="1">
        <v>8.265189E-7</v>
      </c>
      <c r="DJ386">
        <v>0.83163549999999997</v>
      </c>
      <c r="DK386">
        <v>33.695839999999997</v>
      </c>
      <c r="DL386" s="1">
        <v>3.1865200000000001E-7</v>
      </c>
      <c r="DM386" s="1">
        <v>8.7974999999999997E-5</v>
      </c>
      <c r="DN386">
        <v>0.82768989999999998</v>
      </c>
      <c r="DO386">
        <v>37.50882</v>
      </c>
      <c r="DP386" s="1">
        <v>1.604549E-5</v>
      </c>
      <c r="DQ386" s="1">
        <v>4.5681059999999997E-3</v>
      </c>
      <c r="DR386">
        <v>0.82385470000000005</v>
      </c>
      <c r="DS386">
        <v>39.086170000000003</v>
      </c>
      <c r="DT386" s="1">
        <v>4.3844460000000001E-4</v>
      </c>
      <c r="DU386">
        <v>0.1283772</v>
      </c>
      <c r="DV386">
        <v>0.82082330000000003</v>
      </c>
      <c r="DW386">
        <v>39.21857</v>
      </c>
      <c r="DX386" s="1">
        <v>7.0769470000000001E-3</v>
      </c>
      <c r="DY386">
        <v>2.12582</v>
      </c>
      <c r="DZ386">
        <v>0.81807969999999997</v>
      </c>
      <c r="EA386">
        <v>39.294110000000003</v>
      </c>
      <c r="EB386" s="1">
        <v>7.0668350000000005E-2</v>
      </c>
      <c r="EC386">
        <v>21.74718</v>
      </c>
      <c r="ED386">
        <v>0.8136371</v>
      </c>
      <c r="EE386">
        <v>39.339179999999999</v>
      </c>
      <c r="EF386">
        <v>0.4656575</v>
      </c>
      <c r="EG386">
        <v>146.69829999999999</v>
      </c>
      <c r="EH386">
        <v>0.81027320000000003</v>
      </c>
      <c r="EI386">
        <v>39.912750000000003</v>
      </c>
      <c r="EJ386">
        <v>2.1283259999999999</v>
      </c>
      <c r="EK386">
        <v>684.56209999999999</v>
      </c>
      <c r="EL386">
        <v>0.80802289999999999</v>
      </c>
      <c r="EM386">
        <v>40.973179999999999</v>
      </c>
      <c r="EN386">
        <v>7.0038369999999999</v>
      </c>
      <c r="EO386">
        <v>2293.9740000000002</v>
      </c>
      <c r="EP386">
        <v>0.80564060000000004</v>
      </c>
      <c r="EQ386">
        <v>43.079909999999998</v>
      </c>
      <c r="ER386">
        <v>17.108460000000001</v>
      </c>
      <c r="ES386">
        <v>5704.7079999999996</v>
      </c>
      <c r="ET386">
        <v>0.80292699999999995</v>
      </c>
      <c r="EU386">
        <v>44.878549999999997</v>
      </c>
      <c r="EV386">
        <v>31.979389999999999</v>
      </c>
      <c r="EW386">
        <v>10848.36</v>
      </c>
      <c r="EX386">
        <v>0.80026870000000006</v>
      </c>
      <c r="EY386">
        <v>44.194560000000003</v>
      </c>
      <c r="EZ386">
        <v>47.02552</v>
      </c>
      <c r="FA386">
        <v>16214.82</v>
      </c>
      <c r="FB386">
        <v>0.79756159999999998</v>
      </c>
      <c r="FC386">
        <v>42.551900000000003</v>
      </c>
      <c r="FD386">
        <v>55.744419999999998</v>
      </c>
      <c r="FE386">
        <v>19521.61</v>
      </c>
      <c r="FF386">
        <v>0.7942823</v>
      </c>
      <c r="FG386">
        <v>41.54269</v>
      </c>
      <c r="FH386">
        <v>54.386290000000002</v>
      </c>
      <c r="FI386">
        <v>19343.82</v>
      </c>
      <c r="FJ386">
        <v>0.79104620000000003</v>
      </c>
      <c r="FK386">
        <v>41.026110000000003</v>
      </c>
      <c r="FL386">
        <v>44.639719999999997</v>
      </c>
      <c r="FM386">
        <v>16112.59</v>
      </c>
      <c r="FN386">
        <v>0.7878098</v>
      </c>
      <c r="FO386">
        <v>41.920070000000003</v>
      </c>
      <c r="FP386">
        <v>31.401489999999999</v>
      </c>
      <c r="FQ386">
        <v>11493.85</v>
      </c>
      <c r="FR386">
        <v>0.78451539999999997</v>
      </c>
      <c r="FS386">
        <v>43.230379999999997</v>
      </c>
      <c r="FT386">
        <v>19.240300000000001</v>
      </c>
      <c r="FU386">
        <v>7140.2269999999999</v>
      </c>
      <c r="FV386">
        <v>0.78129519999999997</v>
      </c>
      <c r="FW386">
        <v>44.460599999999999</v>
      </c>
      <c r="FX386">
        <v>10.41771</v>
      </c>
      <c r="FY386">
        <v>3916.085</v>
      </c>
      <c r="FZ386">
        <v>0.77846179999999998</v>
      </c>
      <c r="GA386">
        <v>44.415390000000002</v>
      </c>
      <c r="GB386">
        <v>5.0516350000000001</v>
      </c>
      <c r="GC386">
        <v>1921.5640000000001</v>
      </c>
      <c r="GD386">
        <v>0.77611090000000005</v>
      </c>
      <c r="GE386">
        <v>43.33379</v>
      </c>
      <c r="GF386">
        <v>2.2168700000000001</v>
      </c>
      <c r="GG386">
        <v>852.22460000000001</v>
      </c>
      <c r="GH386">
        <v>0.77388349999999995</v>
      </c>
      <c r="GI386">
        <v>41.506230000000002</v>
      </c>
      <c r="GJ386">
        <v>0.89548890000000003</v>
      </c>
      <c r="GK386">
        <v>347.3159</v>
      </c>
      <c r="GL386">
        <v>0.77197610000000005</v>
      </c>
      <c r="GM386">
        <v>40.145209999999999</v>
      </c>
      <c r="GN386">
        <v>0.34370460000000003</v>
      </c>
      <c r="GO386">
        <v>133.97919999999999</v>
      </c>
      <c r="GP386">
        <v>0.77032599999999996</v>
      </c>
      <c r="GQ386">
        <v>39.47786</v>
      </c>
      <c r="GR386">
        <v>0.1353606</v>
      </c>
      <c r="GS386">
        <v>52.513849999999998</v>
      </c>
      <c r="GT386">
        <v>0.76885060000000005</v>
      </c>
      <c r="GU386">
        <v>40.802959999999999</v>
      </c>
      <c r="GV386" s="1">
        <v>6.4031820000000003E-2</v>
      </c>
      <c r="GW386">
        <v>24.324819999999999</v>
      </c>
      <c r="GX386">
        <v>0.76770059999999996</v>
      </c>
      <c r="GY386">
        <v>42.894530000000003</v>
      </c>
      <c r="GZ386" s="1">
        <v>4.1903999999999997E-2</v>
      </c>
      <c r="HA386">
        <v>15.484690000000001</v>
      </c>
      <c r="HB386">
        <v>0.76679070000000005</v>
      </c>
      <c r="HC386">
        <v>45.234360000000002</v>
      </c>
      <c r="HD386" s="1">
        <v>3.5770320000000001E-2</v>
      </c>
      <c r="HE386">
        <v>13.00793</v>
      </c>
      <c r="HF386">
        <v>0.7662042</v>
      </c>
      <c r="HG386">
        <v>46.927230000000002</v>
      </c>
      <c r="HH386" s="1">
        <v>3.3895269999999998E-2</v>
      </c>
      <c r="HI386">
        <v>12.27169</v>
      </c>
      <c r="HJ386">
        <v>0.76586639999999995</v>
      </c>
      <c r="HK386">
        <v>46.347410000000004</v>
      </c>
      <c r="HL386" s="1">
        <v>3.255396E-2</v>
      </c>
      <c r="HM386">
        <v>11.788029999999999</v>
      </c>
      <c r="HN386">
        <v>0.7656115</v>
      </c>
      <c r="HO386">
        <v>45.281190000000002</v>
      </c>
      <c r="HP386" s="1">
        <v>3.072393E-2</v>
      </c>
      <c r="HQ386">
        <v>11.14161</v>
      </c>
      <c r="HR386">
        <v>0.76525549999999998</v>
      </c>
      <c r="HS386">
        <v>44.31185</v>
      </c>
      <c r="HT386" s="1">
        <v>2.8252510000000002E-2</v>
      </c>
      <c r="HU386">
        <v>10.26676</v>
      </c>
      <c r="HV386">
        <v>0.76474980000000004</v>
      </c>
      <c r="HW386">
        <v>43.746749999999999</v>
      </c>
      <c r="HX386" s="1">
        <v>2.523216E-2</v>
      </c>
      <c r="HY386">
        <v>9.1927040000000009</v>
      </c>
      <c r="HZ386">
        <v>0.76429270000000005</v>
      </c>
      <c r="IA386">
        <v>45.295459999999999</v>
      </c>
      <c r="IB386" s="1">
        <v>2.1850439999999999E-2</v>
      </c>
      <c r="IC386">
        <v>7.9813939999999999</v>
      </c>
      <c r="ID386">
        <v>0.76392559999999998</v>
      </c>
      <c r="IE386">
        <v>48.923479999999998</v>
      </c>
      <c r="IF386" s="1">
        <v>1.83661E-2</v>
      </c>
      <c r="IG386">
        <v>6.7240789999999997</v>
      </c>
      <c r="IH386">
        <v>0.76361380000000001</v>
      </c>
      <c r="II386">
        <v>53.137160000000002</v>
      </c>
      <c r="IJ386">
        <v>1.5057070000000001E-2</v>
      </c>
      <c r="IK386">
        <v>5.5223490000000002</v>
      </c>
      <c r="IL386">
        <v>0.76324669999999994</v>
      </c>
      <c r="IM386">
        <v>55.158720000000002</v>
      </c>
      <c r="IN386" s="1">
        <v>1.2178319999999999E-2</v>
      </c>
      <c r="IO386">
        <v>4.469722</v>
      </c>
      <c r="IP386">
        <v>0.7629515</v>
      </c>
      <c r="IQ386">
        <v>54.828919999999997</v>
      </c>
      <c r="IR386" s="1">
        <v>9.8691690000000006E-3</v>
      </c>
      <c r="IS386">
        <v>3.6201940000000001</v>
      </c>
      <c r="IT386">
        <v>0.76288739999999999</v>
      </c>
      <c r="IU386">
        <v>53.536450000000002</v>
      </c>
      <c r="IV386" s="1">
        <v>8.1437439999999996E-3</v>
      </c>
      <c r="IW386">
        <v>2.980918</v>
      </c>
      <c r="IX386">
        <v>0.76282519999999998</v>
      </c>
      <c r="IY386">
        <v>52.368769999999998</v>
      </c>
      <c r="IZ386" s="1">
        <v>6.918375E-3</v>
      </c>
      <c r="JA386">
        <v>2.5253709999999998</v>
      </c>
      <c r="JB386">
        <v>0.76262529999999995</v>
      </c>
      <c r="JC386">
        <v>51.526969999999999</v>
      </c>
      <c r="JD386" s="1">
        <v>6.0694340000000003E-3</v>
      </c>
      <c r="JE386">
        <v>2.2100900000000001</v>
      </c>
      <c r="JF386">
        <v>0.76219029999999999</v>
      </c>
      <c r="JG386">
        <v>52.294310000000003</v>
      </c>
      <c r="JH386" s="1">
        <v>5.4800279999999996E-3</v>
      </c>
      <c r="JI386">
        <v>1.9919659999999999</v>
      </c>
      <c r="JJ386">
        <v>0.76169719999999996</v>
      </c>
      <c r="JK386">
        <v>52.741979999999998</v>
      </c>
      <c r="JL386" s="1">
        <v>5.0520369999999997E-3</v>
      </c>
      <c r="JM386">
        <v>1.835728</v>
      </c>
      <c r="JN386">
        <v>0.76117409999999996</v>
      </c>
      <c r="JO386">
        <v>51.695050000000002</v>
      </c>
      <c r="JP386" s="1">
        <v>4.714022E-3</v>
      </c>
      <c r="JQ386">
        <v>1.716658</v>
      </c>
      <c r="JR386">
        <v>0.76063979999999998</v>
      </c>
      <c r="JS386">
        <v>49.940460000000002</v>
      </c>
      <c r="JT386" s="1">
        <v>4.4373570000000003E-3</v>
      </c>
      <c r="JU386">
        <v>1.6199429999999999</v>
      </c>
      <c r="JV386">
        <v>0.76005679999999998</v>
      </c>
      <c r="JW386">
        <v>47.757840000000002</v>
      </c>
      <c r="JX386" s="1">
        <v>4.1992770000000004E-3</v>
      </c>
      <c r="JY386">
        <v>1.537113</v>
      </c>
      <c r="JZ386">
        <v>0.7596598</v>
      </c>
      <c r="KA386">
        <v>45.272620000000003</v>
      </c>
      <c r="KB386" s="1">
        <v>3.9869440000000001E-3</v>
      </c>
      <c r="KC386">
        <v>1.462855</v>
      </c>
      <c r="KD386">
        <v>0.75929639999999998</v>
      </c>
      <c r="KE386">
        <v>43.296759999999999</v>
      </c>
      <c r="KF386" s="1">
        <v>3.7924320000000001E-3</v>
      </c>
      <c r="KG386">
        <v>1.394679</v>
      </c>
      <c r="KH386">
        <v>0.75890000000000002</v>
      </c>
      <c r="KI386">
        <v>41.713790000000003</v>
      </c>
      <c r="KJ386" s="1">
        <v>3.6124210000000002E-3</v>
      </c>
      <c r="KK386">
        <v>1.3314969999999999</v>
      </c>
      <c r="KL386">
        <v>0.75848749999999998</v>
      </c>
      <c r="KM386">
        <v>42.306849999999997</v>
      </c>
      <c r="KN386" s="1">
        <v>3.4440040000000001E-3</v>
      </c>
      <c r="KO386">
        <v>1.272259</v>
      </c>
      <c r="KP386">
        <v>0.75834239999999997</v>
      </c>
      <c r="KQ386">
        <v>45.83522</v>
      </c>
      <c r="KR386" s="1">
        <v>3.2867489999999998E-3</v>
      </c>
      <c r="KS386">
        <v>1.216361</v>
      </c>
      <c r="KT386">
        <v>0.75819879999999995</v>
      </c>
      <c r="KU386">
        <v>50.835099999999997</v>
      </c>
      <c r="KV386" s="1">
        <v>3.138765E-3</v>
      </c>
      <c r="KW386">
        <v>1.163578</v>
      </c>
      <c r="KX386">
        <v>0.75797210000000004</v>
      </c>
      <c r="KY386">
        <v>53.97701</v>
      </c>
      <c r="KZ386" s="1">
        <v>2.9989090000000001E-3</v>
      </c>
      <c r="LA386">
        <v>1.1136839999999999</v>
      </c>
      <c r="LB386">
        <v>0.75775150000000002</v>
      </c>
      <c r="LC386">
        <v>53.76473</v>
      </c>
      <c r="LD386" s="1">
        <v>2.8676359999999998E-3</v>
      </c>
      <c r="LE386">
        <v>1.066635</v>
      </c>
      <c r="LF386">
        <v>0.75746409999999997</v>
      </c>
      <c r="LG386">
        <v>52.516199999999998</v>
      </c>
      <c r="LH386" s="1">
        <v>2.742759E-3</v>
      </c>
      <c r="LI386">
        <v>1.021995</v>
      </c>
      <c r="LJ386">
        <v>0.75716550000000005</v>
      </c>
      <c r="LK386">
        <v>51.616909999999997</v>
      </c>
      <c r="LL386" s="1">
        <v>2.624749E-3</v>
      </c>
      <c r="LM386">
        <v>0.97965519999999995</v>
      </c>
      <c r="LN386">
        <v>0.75682199999999999</v>
      </c>
      <c r="LO386">
        <v>50.554169999999999</v>
      </c>
      <c r="LP386" s="1">
        <v>2.512837E-3</v>
      </c>
      <c r="LQ386">
        <v>0.93946700000000005</v>
      </c>
      <c r="LR386">
        <v>0.75644769999999995</v>
      </c>
      <c r="LS386">
        <v>50.499490000000002</v>
      </c>
      <c r="LT386" s="1">
        <v>2.4070939999999998E-3</v>
      </c>
      <c r="LU386">
        <v>0.90139720000000001</v>
      </c>
      <c r="LV386">
        <v>0.75607570000000002</v>
      </c>
      <c r="LW386">
        <v>51.405389999999997</v>
      </c>
      <c r="LX386" s="1">
        <v>2.30686E-3</v>
      </c>
      <c r="LY386">
        <v>0.86526150000000002</v>
      </c>
      <c r="LZ386">
        <v>0.75570879999999996</v>
      </c>
      <c r="MA386">
        <v>51.611289999999997</v>
      </c>
      <c r="MB386" s="1">
        <v>2.2122600000000002E-3</v>
      </c>
      <c r="MC386">
        <v>0.83111659999999998</v>
      </c>
      <c r="MD386">
        <v>0.75533620000000001</v>
      </c>
      <c r="ME386">
        <v>51.243360000000003</v>
      </c>
      <c r="MF386" s="1">
        <v>2.1220710000000001E-3</v>
      </c>
      <c r="MG386">
        <v>0.79850949999999998</v>
      </c>
      <c r="MH386">
        <v>0.75497499999999995</v>
      </c>
      <c r="MI386">
        <v>49.950580000000002</v>
      </c>
      <c r="MJ386" s="1">
        <v>2.0363899999999999E-3</v>
      </c>
      <c r="MK386">
        <v>0.76752039999999999</v>
      </c>
      <c r="ML386">
        <v>0.75461979999999995</v>
      </c>
      <c r="MM386">
        <v>47.261800000000001</v>
      </c>
      <c r="MN386" s="1">
        <v>1.9545589999999998E-3</v>
      </c>
      <c r="MO386">
        <v>0.7380042</v>
      </c>
      <c r="MP386">
        <v>0.75417970000000001</v>
      </c>
      <c r="MQ386">
        <v>45.224449999999997</v>
      </c>
      <c r="MR386" s="1">
        <v>1.8765089999999999E-3</v>
      </c>
      <c r="MS386">
        <v>0.70987109999999998</v>
      </c>
      <c r="MT386">
        <v>0.75378330000000004</v>
      </c>
      <c r="MU386">
        <v>43.79974</v>
      </c>
      <c r="MV386" s="1">
        <v>1.8020860000000001E-3</v>
      </c>
      <c r="MW386">
        <v>0.68299600000000005</v>
      </c>
      <c r="MX386">
        <v>0.75343479999999996</v>
      </c>
      <c r="MY386">
        <v>43.972349999999999</v>
      </c>
      <c r="MZ386" s="1">
        <v>1.731305E-3</v>
      </c>
      <c r="NA386">
        <v>0.65729389999999999</v>
      </c>
      <c r="NB386">
        <v>0.75303200000000003</v>
      </c>
      <c r="NC386">
        <v>44.948520000000002</v>
      </c>
      <c r="ND386" s="1">
        <v>1.663571E-3</v>
      </c>
      <c r="NE386">
        <v>0.63267779999999996</v>
      </c>
      <c r="NF386">
        <v>0.75264260000000005</v>
      </c>
      <c r="NG386">
        <v>47.106299999999997</v>
      </c>
      <c r="NH386" s="1">
        <v>1.5988490000000001E-3</v>
      </c>
      <c r="NI386">
        <v>0.60914429999999997</v>
      </c>
      <c r="NJ386">
        <v>0.75220399999999998</v>
      </c>
      <c r="NK386">
        <v>49.764449999999997</v>
      </c>
      <c r="NL386" s="1">
        <v>1.537058E-3</v>
      </c>
      <c r="NM386">
        <v>0.58666470000000004</v>
      </c>
      <c r="NN386">
        <v>0.7517104</v>
      </c>
      <c r="NO386">
        <v>50.275390000000002</v>
      </c>
      <c r="NP386" s="1">
        <v>1.4785550000000001E-3</v>
      </c>
      <c r="NQ386">
        <v>0.56533040000000001</v>
      </c>
      <c r="NR386">
        <v>0.75120849999999995</v>
      </c>
      <c r="NS386">
        <v>48.510710000000003</v>
      </c>
      <c r="NT386" s="1">
        <v>1.4220820000000001E-3</v>
      </c>
      <c r="NU386">
        <v>0.54476230000000003</v>
      </c>
      <c r="NV386">
        <v>0.75086549999999996</v>
      </c>
      <c r="NW386">
        <v>47.137630000000001</v>
      </c>
      <c r="NX386" s="1">
        <v>1.3677990000000001E-3</v>
      </c>
      <c r="NY386">
        <v>0.52480990000000005</v>
      </c>
      <c r="NZ386">
        <v>0.75046599999999997</v>
      </c>
      <c r="OA386">
        <v>46.122100000000003</v>
      </c>
      <c r="OB386" s="1">
        <v>1.3165919999999999E-3</v>
      </c>
      <c r="OC386">
        <v>0.50583180000000005</v>
      </c>
      <c r="OD386">
        <v>0.75009729999999997</v>
      </c>
      <c r="OE386">
        <v>46.758710000000001</v>
      </c>
      <c r="OF386" s="1">
        <v>1.2685120000000001E-3</v>
      </c>
      <c r="OG386">
        <v>0.48800189999999999</v>
      </c>
      <c r="OH386">
        <v>0.74970720000000002</v>
      </c>
      <c r="OI386">
        <v>47.058399999999999</v>
      </c>
      <c r="OJ386" s="1">
        <v>1.2217949999999999E-3</v>
      </c>
      <c r="OK386">
        <v>0.47064050000000002</v>
      </c>
    </row>
    <row r="387" spans="1:401" x14ac:dyDescent="0.35">
      <c r="A387">
        <v>396</v>
      </c>
      <c r="B387" t="s">
        <v>4</v>
      </c>
      <c r="C387" t="s">
        <v>364</v>
      </c>
      <c r="D387" t="s">
        <v>394</v>
      </c>
      <c r="E387">
        <v>585.54520000000002</v>
      </c>
      <c r="F387">
        <v>0.70705490000000004</v>
      </c>
      <c r="G387">
        <v>26.314240000000002</v>
      </c>
      <c r="H387">
        <v>0</v>
      </c>
      <c r="I387">
        <v>0</v>
      </c>
      <c r="J387">
        <v>0.70139600000000002</v>
      </c>
      <c r="K387">
        <v>26.8889</v>
      </c>
      <c r="L387">
        <v>0</v>
      </c>
      <c r="M387">
        <v>0</v>
      </c>
      <c r="N387">
        <v>0.69599979999999995</v>
      </c>
      <c r="O387">
        <v>26.691009999999999</v>
      </c>
      <c r="P387">
        <v>0</v>
      </c>
      <c r="Q387">
        <v>0</v>
      </c>
      <c r="R387">
        <v>0.69174480000000005</v>
      </c>
      <c r="S387">
        <v>26.983689999999999</v>
      </c>
      <c r="T387">
        <v>0</v>
      </c>
      <c r="U387">
        <v>0</v>
      </c>
      <c r="V387">
        <v>0.68749389999999999</v>
      </c>
      <c r="W387">
        <v>27.100269999999998</v>
      </c>
      <c r="X387">
        <v>0</v>
      </c>
      <c r="Y387">
        <v>0</v>
      </c>
      <c r="Z387">
        <v>0.68261890000000003</v>
      </c>
      <c r="AA387">
        <v>26.55095</v>
      </c>
      <c r="AB387">
        <v>0</v>
      </c>
      <c r="AC387">
        <v>0</v>
      </c>
      <c r="AD387">
        <v>0.67752950000000001</v>
      </c>
      <c r="AE387">
        <v>25.684480000000001</v>
      </c>
      <c r="AF387">
        <v>0</v>
      </c>
      <c r="AG387">
        <v>0</v>
      </c>
      <c r="AH387">
        <v>0.67229220000000001</v>
      </c>
      <c r="AI387">
        <v>25.09759</v>
      </c>
      <c r="AJ387">
        <v>0</v>
      </c>
      <c r="AK387">
        <v>0</v>
      </c>
      <c r="AL387">
        <v>0.66663649999999997</v>
      </c>
      <c r="AM387">
        <v>25.07283</v>
      </c>
      <c r="AN387">
        <v>0</v>
      </c>
      <c r="AO387">
        <v>0</v>
      </c>
      <c r="AP387">
        <v>0.66137170000000001</v>
      </c>
      <c r="AQ387">
        <v>26.356449999999999</v>
      </c>
      <c r="AR387">
        <v>0</v>
      </c>
      <c r="AS387">
        <v>0</v>
      </c>
      <c r="AT387">
        <v>0.65627709999999995</v>
      </c>
      <c r="AU387">
        <v>28.233039999999999</v>
      </c>
      <c r="AV387">
        <v>0</v>
      </c>
      <c r="AW387">
        <v>0</v>
      </c>
      <c r="AX387">
        <v>0.65113940000000003</v>
      </c>
      <c r="AY387">
        <v>30.351569999999999</v>
      </c>
      <c r="AZ387">
        <v>0</v>
      </c>
      <c r="BA387">
        <v>0</v>
      </c>
      <c r="BB387">
        <v>0.64583330000000005</v>
      </c>
      <c r="BC387">
        <v>32.043689999999998</v>
      </c>
      <c r="BD387">
        <v>0</v>
      </c>
      <c r="BE387">
        <v>0</v>
      </c>
      <c r="BF387">
        <v>0.6401464</v>
      </c>
      <c r="BG387">
        <v>32.383679999999998</v>
      </c>
      <c r="BH387">
        <v>0</v>
      </c>
      <c r="BI387">
        <v>0</v>
      </c>
      <c r="BJ387">
        <v>0.63534599999999997</v>
      </c>
      <c r="BK387">
        <v>31.996559999999999</v>
      </c>
      <c r="BL387">
        <v>0</v>
      </c>
      <c r="BM387">
        <v>0</v>
      </c>
      <c r="BN387">
        <v>0.63190639999999998</v>
      </c>
      <c r="BO387">
        <v>31.806480000000001</v>
      </c>
      <c r="BP387">
        <v>0</v>
      </c>
      <c r="BQ387">
        <v>0</v>
      </c>
      <c r="BR387">
        <v>0.62885409999999997</v>
      </c>
      <c r="BS387">
        <v>31.574670000000001</v>
      </c>
      <c r="BT387">
        <v>0</v>
      </c>
      <c r="BU387">
        <v>0</v>
      </c>
      <c r="BV387">
        <v>0.62536510000000001</v>
      </c>
      <c r="BW387">
        <v>31.914149999999999</v>
      </c>
      <c r="BX387">
        <v>0</v>
      </c>
      <c r="BY387">
        <v>0</v>
      </c>
      <c r="BZ387">
        <v>0.62180780000000002</v>
      </c>
      <c r="CA387">
        <v>32.155090000000001</v>
      </c>
      <c r="CB387">
        <v>0</v>
      </c>
      <c r="CC387">
        <v>0</v>
      </c>
      <c r="CD387">
        <v>0.61821660000000001</v>
      </c>
      <c r="CE387">
        <v>31.717690000000001</v>
      </c>
      <c r="CF387">
        <v>0</v>
      </c>
      <c r="CG387">
        <v>0</v>
      </c>
      <c r="CH387">
        <v>0.61430669999999998</v>
      </c>
      <c r="CI387">
        <v>31.261690000000002</v>
      </c>
      <c r="CJ387" s="1">
        <v>4.9172799999999998E-38</v>
      </c>
      <c r="CK387" s="1">
        <v>1.3849749999999999E-35</v>
      </c>
      <c r="CL387">
        <v>0.610294</v>
      </c>
      <c r="CM387">
        <v>30.083110000000001</v>
      </c>
      <c r="CN387" s="1">
        <v>1.4843340000000001E-29</v>
      </c>
      <c r="CO387" s="1">
        <v>3.1368439999999999E-27</v>
      </c>
      <c r="CP387">
        <v>0.60586419999999996</v>
      </c>
      <c r="CQ387">
        <v>29.2864</v>
      </c>
      <c r="CR387" s="1">
        <v>6.5817290000000003E-24</v>
      </c>
      <c r="CS387" s="1">
        <v>1.4662140000000001E-21</v>
      </c>
      <c r="CT387">
        <v>0.60136940000000005</v>
      </c>
      <c r="CU387">
        <v>28.760549999999999</v>
      </c>
      <c r="CV387" s="1">
        <v>1.656147E-18</v>
      </c>
      <c r="CW387" s="1">
        <v>3.6341809999999999E-16</v>
      </c>
      <c r="CX387">
        <v>0.59738670000000005</v>
      </c>
      <c r="CY387">
        <v>28.507960000000001</v>
      </c>
      <c r="CZ387" s="1">
        <v>7.9739820000000007E-15</v>
      </c>
      <c r="DA387" s="1">
        <v>1.8179870000000001E-12</v>
      </c>
      <c r="DB387">
        <v>0.59401510000000002</v>
      </c>
      <c r="DC387">
        <v>29.227129999999999</v>
      </c>
      <c r="DD387" s="1">
        <v>6.7465959999999997E-12</v>
      </c>
      <c r="DE387" s="1">
        <v>1.586396E-9</v>
      </c>
      <c r="DF387">
        <v>0.59121480000000004</v>
      </c>
      <c r="DG387">
        <v>30.764970000000002</v>
      </c>
      <c r="DH387" s="1">
        <v>1.804722E-9</v>
      </c>
      <c r="DI387" s="1">
        <v>4.356062E-7</v>
      </c>
      <c r="DJ387">
        <v>0.58875319999999998</v>
      </c>
      <c r="DK387">
        <v>33.752270000000003</v>
      </c>
      <c r="DL387" s="1">
        <v>1.9896840000000001E-7</v>
      </c>
      <c r="DM387" s="1">
        <v>4.9177430000000003E-5</v>
      </c>
      <c r="DN387">
        <v>0.58651489999999995</v>
      </c>
      <c r="DO387">
        <v>37.53492</v>
      </c>
      <c r="DP387" s="1">
        <v>1.064034E-5</v>
      </c>
      <c r="DQ387" s="1">
        <v>2.6904960000000001E-3</v>
      </c>
      <c r="DR387">
        <v>0.58438129999999999</v>
      </c>
      <c r="DS387">
        <v>39.044040000000003</v>
      </c>
      <c r="DT387" s="1">
        <v>3.068403E-4</v>
      </c>
      <c r="DU387" s="1">
        <v>7.9256939999999998E-2</v>
      </c>
      <c r="DV387">
        <v>0.58284780000000003</v>
      </c>
      <c r="DW387">
        <v>39.088349999999998</v>
      </c>
      <c r="DX387" s="1">
        <v>5.2026119999999997E-3</v>
      </c>
      <c r="DY387">
        <v>1.370536</v>
      </c>
      <c r="DZ387">
        <v>0.58154700000000004</v>
      </c>
      <c r="EA387">
        <v>39.195880000000002</v>
      </c>
      <c r="EB387" s="1">
        <v>5.4484390000000001E-2</v>
      </c>
      <c r="EC387">
        <v>14.6242</v>
      </c>
      <c r="ED387">
        <v>0.57913990000000004</v>
      </c>
      <c r="EE387">
        <v>39.250300000000003</v>
      </c>
      <c r="EF387">
        <v>0.37435889999999999</v>
      </c>
      <c r="EG387">
        <v>102.4053</v>
      </c>
      <c r="EH387">
        <v>0.57762190000000002</v>
      </c>
      <c r="EI387">
        <v>39.861080000000001</v>
      </c>
      <c r="EJ387">
        <v>1.7798799999999999</v>
      </c>
      <c r="EK387">
        <v>495.0772</v>
      </c>
      <c r="EL387">
        <v>0.5769301</v>
      </c>
      <c r="EM387">
        <v>41.02966</v>
      </c>
      <c r="EN387">
        <v>6.0793730000000004</v>
      </c>
      <c r="EO387">
        <v>1715.903</v>
      </c>
      <c r="EP387">
        <v>0.57615669999999997</v>
      </c>
      <c r="EQ387">
        <v>43.223700000000001</v>
      </c>
      <c r="ER387">
        <v>15.37806</v>
      </c>
      <c r="ES387">
        <v>4405.5190000000002</v>
      </c>
      <c r="ET387">
        <v>0.5751328</v>
      </c>
      <c r="EU387">
        <v>45.053899999999999</v>
      </c>
      <c r="EV387">
        <v>29.697430000000001</v>
      </c>
      <c r="EW387">
        <v>8633.8549999999996</v>
      </c>
      <c r="EX387">
        <v>0.57411559999999995</v>
      </c>
      <c r="EY387">
        <v>44.33623</v>
      </c>
      <c r="EZ387">
        <v>45.018320000000003</v>
      </c>
      <c r="FA387">
        <v>13276.28</v>
      </c>
      <c r="FB387">
        <v>0.57309069999999995</v>
      </c>
      <c r="FC387">
        <v>42.612870000000001</v>
      </c>
      <c r="FD387">
        <v>54.911749999999998</v>
      </c>
      <c r="FE387">
        <v>16418.22</v>
      </c>
      <c r="FF387">
        <v>0.57159360000000003</v>
      </c>
      <c r="FG387">
        <v>41.537370000000003</v>
      </c>
      <c r="FH387">
        <v>55.01193</v>
      </c>
      <c r="FI387">
        <v>16684.259999999998</v>
      </c>
      <c r="FJ387">
        <v>0.57010150000000004</v>
      </c>
      <c r="FK387">
        <v>41.009279999999997</v>
      </c>
      <c r="FL387">
        <v>46.286760000000001</v>
      </c>
      <c r="FM387">
        <v>14232.3</v>
      </c>
      <c r="FN387">
        <v>0.56857100000000005</v>
      </c>
      <c r="FO387">
        <v>41.91133</v>
      </c>
      <c r="FP387">
        <v>33.314489999999999</v>
      </c>
      <c r="FQ387">
        <v>10381.450000000001</v>
      </c>
      <c r="FR387">
        <v>0.56703309999999996</v>
      </c>
      <c r="FS387">
        <v>43.281230000000001</v>
      </c>
      <c r="FT387">
        <v>20.85455</v>
      </c>
      <c r="FU387">
        <v>6585.7529999999997</v>
      </c>
      <c r="FV387">
        <v>0.56551249999999997</v>
      </c>
      <c r="FW387">
        <v>44.554580000000001</v>
      </c>
      <c r="FX387">
        <v>11.51877</v>
      </c>
      <c r="FY387">
        <v>3683.8989999999999</v>
      </c>
      <c r="FZ387">
        <v>0.56422249999999996</v>
      </c>
      <c r="GA387">
        <v>44.53631</v>
      </c>
      <c r="GB387">
        <v>5.6910210000000001</v>
      </c>
      <c r="GC387">
        <v>1841.596</v>
      </c>
      <c r="GD387">
        <v>0.56331160000000002</v>
      </c>
      <c r="GE387">
        <v>43.46557</v>
      </c>
      <c r="GF387">
        <v>2.5406650000000002</v>
      </c>
      <c r="GG387">
        <v>830.97299999999996</v>
      </c>
      <c r="GH387">
        <v>0.56245710000000004</v>
      </c>
      <c r="GI387">
        <v>41.599769999999999</v>
      </c>
      <c r="GJ387">
        <v>1.040829</v>
      </c>
      <c r="GK387">
        <v>343.63440000000003</v>
      </c>
      <c r="GL387">
        <v>0.56179020000000002</v>
      </c>
      <c r="GM387">
        <v>40.17268</v>
      </c>
      <c r="GN387">
        <v>0.40240550000000003</v>
      </c>
      <c r="GO387">
        <v>133.72800000000001</v>
      </c>
      <c r="GP387">
        <v>0.56123389999999995</v>
      </c>
      <c r="GQ387">
        <v>39.463509999999999</v>
      </c>
      <c r="GR387">
        <v>0.1568167</v>
      </c>
      <c r="GS387">
        <v>52.069839999999999</v>
      </c>
      <c r="GT387">
        <v>0.56081899999999996</v>
      </c>
      <c r="GU387">
        <v>40.795459999999999</v>
      </c>
      <c r="GV387" s="1">
        <v>7.113498E-2</v>
      </c>
      <c r="GW387">
        <v>23.280729999999998</v>
      </c>
      <c r="GX387">
        <v>0.56058419999999998</v>
      </c>
      <c r="GY387">
        <v>42.931319999999999</v>
      </c>
      <c r="GZ387" s="1">
        <v>4.4015800000000001E-2</v>
      </c>
      <c r="HA387">
        <v>14.07812</v>
      </c>
      <c r="HB387">
        <v>0.56044519999999998</v>
      </c>
      <c r="HC387">
        <v>45.306579999999997</v>
      </c>
      <c r="HD387" s="1">
        <v>3.633538E-2</v>
      </c>
      <c r="HE387">
        <v>11.448029999999999</v>
      </c>
      <c r="HF387">
        <v>0.56058450000000004</v>
      </c>
      <c r="HG387">
        <v>47.003309999999999</v>
      </c>
      <c r="HH387" s="1">
        <v>3.4100779999999997E-2</v>
      </c>
      <c r="HI387">
        <v>10.69749</v>
      </c>
      <c r="HJ387">
        <v>0.56083190000000005</v>
      </c>
      <c r="HK387">
        <v>46.411859999999997</v>
      </c>
      <c r="HL387">
        <v>3.275989E-2</v>
      </c>
      <c r="HM387">
        <v>10.28064</v>
      </c>
      <c r="HN387">
        <v>0.56115380000000004</v>
      </c>
      <c r="HO387">
        <v>45.283760000000001</v>
      </c>
      <c r="HP387" s="1">
        <v>3.1018850000000001E-2</v>
      </c>
      <c r="HQ387">
        <v>9.7506970000000006</v>
      </c>
      <c r="HR387">
        <v>0.56133789999999995</v>
      </c>
      <c r="HS387">
        <v>44.29927</v>
      </c>
      <c r="HT387" s="1">
        <v>2.864013E-2</v>
      </c>
      <c r="HU387">
        <v>9.0238530000000008</v>
      </c>
      <c r="HV387">
        <v>0.56139079999999997</v>
      </c>
      <c r="HW387">
        <v>43.732280000000003</v>
      </c>
      <c r="HX387" s="1">
        <v>2.569374E-2</v>
      </c>
      <c r="HY387">
        <v>8.1177139999999994</v>
      </c>
      <c r="HZ387">
        <v>0.56146099999999999</v>
      </c>
      <c r="IA387">
        <v>45.28875</v>
      </c>
      <c r="IB387">
        <v>2.2355440000000001E-2</v>
      </c>
      <c r="IC387">
        <v>7.0824239999999996</v>
      </c>
      <c r="ID387">
        <v>0.56155569999999999</v>
      </c>
      <c r="IE387">
        <v>48.978659999999998</v>
      </c>
      <c r="IF387" s="1">
        <v>1.8873689999999999E-2</v>
      </c>
      <c r="IG387">
        <v>5.994275</v>
      </c>
      <c r="IH387">
        <v>0.56172569999999999</v>
      </c>
      <c r="II387">
        <v>53.238570000000003</v>
      </c>
      <c r="IJ387" s="1">
        <v>1.552563E-2</v>
      </c>
      <c r="IK387">
        <v>4.9411940000000003</v>
      </c>
      <c r="IL387">
        <v>0.56180070000000004</v>
      </c>
      <c r="IM387">
        <v>55.246130000000001</v>
      </c>
      <c r="IN387" s="1">
        <v>1.257452E-2</v>
      </c>
      <c r="IO387">
        <v>4.0067969999999997</v>
      </c>
      <c r="IP387">
        <v>0.56195949999999995</v>
      </c>
      <c r="IQ387">
        <v>54.87791</v>
      </c>
      <c r="IR387" s="1">
        <v>1.0178889999999999E-2</v>
      </c>
      <c r="IS387">
        <v>3.2439390000000001</v>
      </c>
      <c r="IT387">
        <v>0.56227459999999996</v>
      </c>
      <c r="IU387">
        <v>53.545639999999999</v>
      </c>
      <c r="IV387" s="1">
        <v>8.3710339999999994E-3</v>
      </c>
      <c r="IW387">
        <v>2.6640830000000002</v>
      </c>
      <c r="IX387">
        <v>0.56260810000000006</v>
      </c>
      <c r="IY387">
        <v>52.352640000000001</v>
      </c>
      <c r="IZ387" s="1">
        <v>7.0772630000000003E-3</v>
      </c>
      <c r="JA387">
        <v>2.2479429999999998</v>
      </c>
      <c r="JB387">
        <v>0.56274239999999998</v>
      </c>
      <c r="JC387">
        <v>51.498309999999996</v>
      </c>
      <c r="JD387" s="1">
        <v>6.1787470000000001E-3</v>
      </c>
      <c r="JE387">
        <v>1.9592499999999999</v>
      </c>
      <c r="JF387">
        <v>0.56262250000000003</v>
      </c>
      <c r="JG387">
        <v>52.289850000000001</v>
      </c>
      <c r="JH387" s="1">
        <v>5.5562090000000003E-3</v>
      </c>
      <c r="JI387">
        <v>1.7598039999999999</v>
      </c>
      <c r="JJ387">
        <v>0.56242700000000001</v>
      </c>
      <c r="JK387">
        <v>52.805160000000001</v>
      </c>
      <c r="JL387" s="1">
        <v>5.1076710000000003E-3</v>
      </c>
      <c r="JM387">
        <v>1.618028</v>
      </c>
      <c r="JN387">
        <v>0.56223160000000005</v>
      </c>
      <c r="JO387">
        <v>51.812260000000002</v>
      </c>
      <c r="JP387" s="1">
        <v>4.7575129999999997E-3</v>
      </c>
      <c r="JQ387">
        <v>1.5110969999999999</v>
      </c>
      <c r="JR387">
        <v>0.56200410000000001</v>
      </c>
      <c r="JS387">
        <v>50.107080000000003</v>
      </c>
      <c r="JT387" s="1">
        <v>4.4733289999999998E-3</v>
      </c>
      <c r="JU387">
        <v>1.4250389999999999</v>
      </c>
      <c r="JV387">
        <v>0.56175540000000002</v>
      </c>
      <c r="JW387">
        <v>48.002450000000003</v>
      </c>
      <c r="JX387" s="1">
        <v>4.2305729999999996E-3</v>
      </c>
      <c r="JY387">
        <v>1.3518650000000001</v>
      </c>
      <c r="JZ387">
        <v>0.56167829999999996</v>
      </c>
      <c r="KA387">
        <v>45.487560000000002</v>
      </c>
      <c r="KB387" s="1">
        <v>4.0153300000000001E-3</v>
      </c>
      <c r="KC387">
        <v>1.2866329999999999</v>
      </c>
      <c r="KD387">
        <v>0.56160580000000004</v>
      </c>
      <c r="KE387">
        <v>43.431609999999999</v>
      </c>
      <c r="KF387" s="1">
        <v>3.8184780000000001E-3</v>
      </c>
      <c r="KG387">
        <v>1.226896</v>
      </c>
      <c r="KH387">
        <v>0.56150650000000002</v>
      </c>
      <c r="KI387">
        <v>41.806539999999998</v>
      </c>
      <c r="KJ387" s="1">
        <v>3.636649E-3</v>
      </c>
      <c r="KK387">
        <v>1.1715979999999999</v>
      </c>
      <c r="KL387">
        <v>0.5613726</v>
      </c>
      <c r="KM387">
        <v>42.36992</v>
      </c>
      <c r="KN387" s="1">
        <v>3.4667069999999999E-3</v>
      </c>
      <c r="KO387">
        <v>1.119812</v>
      </c>
      <c r="KP387">
        <v>0.56151430000000002</v>
      </c>
      <c r="KQ387">
        <v>45.911029999999997</v>
      </c>
      <c r="KR387" s="1">
        <v>3.3081679999999998E-3</v>
      </c>
      <c r="KS387">
        <v>1.0709649999999999</v>
      </c>
      <c r="KT387">
        <v>0.56162000000000001</v>
      </c>
      <c r="KU387">
        <v>50.918669999999999</v>
      </c>
      <c r="KV387" s="1">
        <v>3.1589069999999999E-3</v>
      </c>
      <c r="KW387">
        <v>1.0248200000000001</v>
      </c>
      <c r="KX387">
        <v>0.56166490000000002</v>
      </c>
      <c r="KY387">
        <v>54.021140000000003</v>
      </c>
      <c r="KZ387" s="1">
        <v>3.0178459999999998E-3</v>
      </c>
      <c r="LA387">
        <v>0.98120379999999996</v>
      </c>
      <c r="LB387">
        <v>0.56172929999999999</v>
      </c>
      <c r="LC387">
        <v>53.735480000000003</v>
      </c>
      <c r="LD387" s="1">
        <v>2.885524E-3</v>
      </c>
      <c r="LE387">
        <v>0.94009240000000005</v>
      </c>
      <c r="LF387">
        <v>0.56171170000000004</v>
      </c>
      <c r="LG387">
        <v>52.446480000000001</v>
      </c>
      <c r="LH387" s="1">
        <v>2.7597640000000001E-3</v>
      </c>
      <c r="LI387">
        <v>0.90108429999999995</v>
      </c>
      <c r="LJ387">
        <v>0.56167109999999998</v>
      </c>
      <c r="LK387">
        <v>51.571339999999999</v>
      </c>
      <c r="LL387" s="1">
        <v>2.6408120000000002E-3</v>
      </c>
      <c r="LM387">
        <v>0.86406419999999995</v>
      </c>
      <c r="LN387">
        <v>0.56163620000000003</v>
      </c>
      <c r="LO387">
        <v>50.529719999999998</v>
      </c>
      <c r="LP387" s="1">
        <v>2.528078E-3</v>
      </c>
      <c r="LQ387">
        <v>0.82891740000000003</v>
      </c>
      <c r="LR387">
        <v>0.56156019999999995</v>
      </c>
      <c r="LS387">
        <v>50.4756</v>
      </c>
      <c r="LT387" s="1">
        <v>2.4215199999999999E-3</v>
      </c>
      <c r="LU387">
        <v>0.7956027</v>
      </c>
      <c r="LV387">
        <v>0.56147519999999995</v>
      </c>
      <c r="LW387">
        <v>51.449179999999998</v>
      </c>
      <c r="LX387" s="1">
        <v>2.320477E-3</v>
      </c>
      <c r="LY387">
        <v>0.76395709999999994</v>
      </c>
      <c r="LZ387">
        <v>0.56137899999999996</v>
      </c>
      <c r="MA387">
        <v>51.713990000000003</v>
      </c>
      <c r="MB387" s="1">
        <v>2.2251609999999998E-3</v>
      </c>
      <c r="MC387">
        <v>0.73403890000000005</v>
      </c>
      <c r="MD387">
        <v>0.56130899999999995</v>
      </c>
      <c r="ME387">
        <v>51.368499999999997</v>
      </c>
      <c r="MF387" s="1">
        <v>2.134352E-3</v>
      </c>
      <c r="MG387">
        <v>0.70549019999999996</v>
      </c>
      <c r="MH387">
        <v>0.56122459999999996</v>
      </c>
      <c r="MI387">
        <v>50.106879999999997</v>
      </c>
      <c r="MJ387" s="1">
        <v>2.0480810000000002E-3</v>
      </c>
      <c r="MK387">
        <v>0.67834289999999997</v>
      </c>
      <c r="ML387">
        <v>0.56113040000000003</v>
      </c>
      <c r="MM387">
        <v>47.431100000000001</v>
      </c>
      <c r="MN387" s="1">
        <v>1.9656809999999999E-3</v>
      </c>
      <c r="MO387">
        <v>0.65247330000000003</v>
      </c>
      <c r="MP387">
        <v>0.56098190000000003</v>
      </c>
      <c r="MQ387">
        <v>45.326610000000002</v>
      </c>
      <c r="MR387" s="1">
        <v>1.887091E-3</v>
      </c>
      <c r="MS387">
        <v>0.62781010000000004</v>
      </c>
      <c r="MT387">
        <v>0.56085490000000005</v>
      </c>
      <c r="MU387">
        <v>43.885280000000002</v>
      </c>
      <c r="MV387" s="1">
        <v>1.812185E-3</v>
      </c>
      <c r="MW387">
        <v>0.60424129999999998</v>
      </c>
      <c r="MX387">
        <v>0.56074489999999999</v>
      </c>
      <c r="MY387">
        <v>44.034840000000003</v>
      </c>
      <c r="MZ387" s="1">
        <v>1.740974E-3</v>
      </c>
      <c r="NA387">
        <v>0.58170359999999999</v>
      </c>
      <c r="NB387">
        <v>0.56062659999999997</v>
      </c>
      <c r="NC387">
        <v>45.00667</v>
      </c>
      <c r="ND387" s="1">
        <v>1.672797E-3</v>
      </c>
      <c r="NE387">
        <v>0.56008670000000005</v>
      </c>
      <c r="NF387">
        <v>0.5604903</v>
      </c>
      <c r="NG387">
        <v>47.18092</v>
      </c>
      <c r="NH387" s="1">
        <v>1.6076700000000001E-3</v>
      </c>
      <c r="NI387">
        <v>0.53942109999999999</v>
      </c>
      <c r="NJ387">
        <v>0.56031839999999999</v>
      </c>
      <c r="NK387">
        <v>49.85492</v>
      </c>
      <c r="NL387" s="1">
        <v>1.545477E-3</v>
      </c>
      <c r="NM387">
        <v>0.51967200000000002</v>
      </c>
      <c r="NN387">
        <v>0.56012059999999997</v>
      </c>
      <c r="NO387">
        <v>50.324370000000002</v>
      </c>
      <c r="NP387" s="1">
        <v>1.4865150000000001E-3</v>
      </c>
      <c r="NQ387">
        <v>0.50089130000000004</v>
      </c>
      <c r="NR387">
        <v>0.55989350000000004</v>
      </c>
      <c r="NS387">
        <v>48.500279999999997</v>
      </c>
      <c r="NT387" s="1">
        <v>1.429781E-3</v>
      </c>
      <c r="NU387">
        <v>0.48284569999999999</v>
      </c>
      <c r="NV387">
        <v>0.55979809999999997</v>
      </c>
      <c r="NW387">
        <v>47.103450000000002</v>
      </c>
      <c r="NX387" s="1">
        <v>1.375278E-3</v>
      </c>
      <c r="NY387">
        <v>0.4653524</v>
      </c>
      <c r="NZ387">
        <v>0.55972659999999996</v>
      </c>
      <c r="OA387">
        <v>46.12209</v>
      </c>
      <c r="OB387" s="1">
        <v>1.3235650000000001E-3</v>
      </c>
      <c r="OC387">
        <v>0.44860470000000002</v>
      </c>
      <c r="OD387">
        <v>0.55960670000000001</v>
      </c>
      <c r="OE387">
        <v>46.747680000000003</v>
      </c>
      <c r="OF387" s="1">
        <v>1.2751450000000001E-3</v>
      </c>
      <c r="OG387">
        <v>0.43292340000000001</v>
      </c>
      <c r="OH387">
        <v>0.55951620000000002</v>
      </c>
      <c r="OI387">
        <v>47.058999999999997</v>
      </c>
      <c r="OJ387" s="1">
        <v>1.228266E-3</v>
      </c>
      <c r="OK387">
        <v>0.41770469999999998</v>
      </c>
    </row>
    <row r="388" spans="1:401" x14ac:dyDescent="0.35">
      <c r="A388">
        <v>397</v>
      </c>
      <c r="B388" t="s">
        <v>4</v>
      </c>
      <c r="C388" t="s">
        <v>364</v>
      </c>
      <c r="D388" t="s">
        <v>395</v>
      </c>
      <c r="E388">
        <v>637.82449999999994</v>
      </c>
      <c r="F388">
        <v>0.70591789999999999</v>
      </c>
      <c r="G388">
        <v>26.29393</v>
      </c>
      <c r="H388">
        <v>0</v>
      </c>
      <c r="I388">
        <v>0</v>
      </c>
      <c r="J388">
        <v>0.69898649999999996</v>
      </c>
      <c r="K388">
        <v>26.889430000000001</v>
      </c>
      <c r="L388">
        <v>0</v>
      </c>
      <c r="M388">
        <v>0</v>
      </c>
      <c r="N388">
        <v>0.69234929999999995</v>
      </c>
      <c r="O388">
        <v>26.746009999999998</v>
      </c>
      <c r="P388">
        <v>0</v>
      </c>
      <c r="Q388">
        <v>0</v>
      </c>
      <c r="R388">
        <v>0.68692589999999998</v>
      </c>
      <c r="S388">
        <v>27.08229</v>
      </c>
      <c r="T388">
        <v>0</v>
      </c>
      <c r="U388">
        <v>0</v>
      </c>
      <c r="V388">
        <v>0.68135920000000005</v>
      </c>
      <c r="W388">
        <v>27.215450000000001</v>
      </c>
      <c r="X388">
        <v>0</v>
      </c>
      <c r="Y388">
        <v>0</v>
      </c>
      <c r="Z388">
        <v>0.67516160000000003</v>
      </c>
      <c r="AA388">
        <v>26.60707</v>
      </c>
      <c r="AB388">
        <v>0</v>
      </c>
      <c r="AC388">
        <v>0</v>
      </c>
      <c r="AD388">
        <v>0.66859880000000005</v>
      </c>
      <c r="AE388">
        <v>25.708639999999999</v>
      </c>
      <c r="AF388">
        <v>0</v>
      </c>
      <c r="AG388">
        <v>0</v>
      </c>
      <c r="AH388">
        <v>0.66194339999999996</v>
      </c>
      <c r="AI388">
        <v>25.078600000000002</v>
      </c>
      <c r="AJ388">
        <v>0</v>
      </c>
      <c r="AK388">
        <v>0</v>
      </c>
      <c r="AL388">
        <v>0.65486789999999995</v>
      </c>
      <c r="AM388">
        <v>25.04636</v>
      </c>
      <c r="AN388">
        <v>0</v>
      </c>
      <c r="AO388">
        <v>0</v>
      </c>
      <c r="AP388">
        <v>0.64817610000000003</v>
      </c>
      <c r="AQ388">
        <v>26.375879999999999</v>
      </c>
      <c r="AR388">
        <v>0</v>
      </c>
      <c r="AS388">
        <v>0</v>
      </c>
      <c r="AT388">
        <v>0.6417969</v>
      </c>
      <c r="AU388">
        <v>28.305199999999999</v>
      </c>
      <c r="AV388">
        <v>0</v>
      </c>
      <c r="AW388">
        <v>0</v>
      </c>
      <c r="AX388">
        <v>0.6354687</v>
      </c>
      <c r="AY388">
        <v>30.441079999999999</v>
      </c>
      <c r="AZ388">
        <v>0</v>
      </c>
      <c r="BA388">
        <v>0</v>
      </c>
      <c r="BB388">
        <v>0.62901119999999999</v>
      </c>
      <c r="BC388">
        <v>32.105960000000003</v>
      </c>
      <c r="BD388">
        <v>0</v>
      </c>
      <c r="BE388">
        <v>0</v>
      </c>
      <c r="BF388">
        <v>0.62213090000000004</v>
      </c>
      <c r="BG388">
        <v>32.380420000000001</v>
      </c>
      <c r="BH388">
        <v>0</v>
      </c>
      <c r="BI388">
        <v>0</v>
      </c>
      <c r="BJ388">
        <v>0.61622359999999998</v>
      </c>
      <c r="BK388">
        <v>31.943439999999999</v>
      </c>
      <c r="BL388">
        <v>0</v>
      </c>
      <c r="BM388">
        <v>0</v>
      </c>
      <c r="BN388">
        <v>0.61155950000000003</v>
      </c>
      <c r="BO388">
        <v>31.73498</v>
      </c>
      <c r="BP388">
        <v>0</v>
      </c>
      <c r="BQ388">
        <v>0</v>
      </c>
      <c r="BR388">
        <v>0.6072478</v>
      </c>
      <c r="BS388">
        <v>31.540150000000001</v>
      </c>
      <c r="BT388">
        <v>0</v>
      </c>
      <c r="BU388">
        <v>0</v>
      </c>
      <c r="BV388">
        <v>0.60245919999999997</v>
      </c>
      <c r="BW388">
        <v>31.9514</v>
      </c>
      <c r="BX388">
        <v>0</v>
      </c>
      <c r="BY388">
        <v>0</v>
      </c>
      <c r="BZ388">
        <v>0.59757629999999995</v>
      </c>
      <c r="CA388">
        <v>32.233170000000001</v>
      </c>
      <c r="CB388">
        <v>0</v>
      </c>
      <c r="CC388">
        <v>0</v>
      </c>
      <c r="CD388">
        <v>0.59261730000000001</v>
      </c>
      <c r="CE388">
        <v>31.88653</v>
      </c>
      <c r="CF388">
        <v>0</v>
      </c>
      <c r="CG388">
        <v>0</v>
      </c>
      <c r="CH388">
        <v>0.58735990000000005</v>
      </c>
      <c r="CI388">
        <v>31.347799999999999</v>
      </c>
      <c r="CJ388">
        <v>1.250853E-38</v>
      </c>
      <c r="CK388" s="1">
        <v>4.2582400000000002E-36</v>
      </c>
      <c r="CL388">
        <v>0.58196919999999996</v>
      </c>
      <c r="CM388">
        <v>30.162489999999998</v>
      </c>
      <c r="CN388" s="1">
        <v>6.5466989999999994E-30</v>
      </c>
      <c r="CO388" s="1">
        <v>1.6273030000000001E-27</v>
      </c>
      <c r="CP388">
        <v>0.57618429999999998</v>
      </c>
      <c r="CQ388">
        <v>29.282699999999998</v>
      </c>
      <c r="CR388" s="1">
        <v>2.098389E-24</v>
      </c>
      <c r="CS388" s="1">
        <v>5.8230360000000003E-22</v>
      </c>
      <c r="CT388">
        <v>0.57036450000000005</v>
      </c>
      <c r="CU388">
        <v>28.744949999999999</v>
      </c>
      <c r="CV388" s="1">
        <v>8.1965110000000003E-19</v>
      </c>
      <c r="CW388" s="1">
        <v>2.113137E-16</v>
      </c>
      <c r="CX388">
        <v>0.565052</v>
      </c>
      <c r="CY388">
        <v>28.505859999999998</v>
      </c>
      <c r="CZ388" s="1">
        <v>4.5090460000000001E-15</v>
      </c>
      <c r="DA388" s="1">
        <v>1.205948E-12</v>
      </c>
      <c r="DB388">
        <v>0.56031140000000001</v>
      </c>
      <c r="DC388">
        <v>29.278040000000001</v>
      </c>
      <c r="DD388" s="1">
        <v>4.1387309999999998E-12</v>
      </c>
      <c r="DE388" s="1">
        <v>1.142508E-9</v>
      </c>
      <c r="DF388">
        <v>0.55598639999999999</v>
      </c>
      <c r="DG388">
        <v>30.8871</v>
      </c>
      <c r="DH388" s="1">
        <v>1.1790230000000001E-9</v>
      </c>
      <c r="DI388" s="1">
        <v>3.3447229999999998E-7</v>
      </c>
      <c r="DJ388">
        <v>0.55193630000000005</v>
      </c>
      <c r="DK388">
        <v>33.903370000000002</v>
      </c>
      <c r="DL388" s="1">
        <v>1.3694470000000001E-7</v>
      </c>
      <c r="DM388" s="1">
        <v>3.9827660000000002E-5</v>
      </c>
      <c r="DN388">
        <v>0.54806460000000001</v>
      </c>
      <c r="DO388">
        <v>37.642800000000001</v>
      </c>
      <c r="DP388" s="1">
        <v>7.6687839999999997E-6</v>
      </c>
      <c r="DQ388" s="1">
        <v>2.2841139999999998E-3</v>
      </c>
      <c r="DR388">
        <v>0.54428949999999998</v>
      </c>
      <c r="DS388">
        <v>38.989350000000002</v>
      </c>
      <c r="DT388" s="1">
        <v>2.305172E-4</v>
      </c>
      <c r="DU388" s="1">
        <v>7.0199719999999993E-2</v>
      </c>
      <c r="DV388">
        <v>0.54102890000000003</v>
      </c>
      <c r="DW388">
        <v>38.928199999999997</v>
      </c>
      <c r="DX388" s="1">
        <v>4.0599399999999997E-3</v>
      </c>
      <c r="DY388">
        <v>1.261738</v>
      </c>
      <c r="DZ388">
        <v>0.53800979999999998</v>
      </c>
      <c r="EA388">
        <v>39.056190000000001</v>
      </c>
      <c r="EB388" s="1">
        <v>4.4121779999999999E-2</v>
      </c>
      <c r="EC388">
        <v>13.977600000000001</v>
      </c>
      <c r="ED388">
        <v>0.53398670000000004</v>
      </c>
      <c r="EE388">
        <v>39.124760000000002</v>
      </c>
      <c r="EF388">
        <v>0.31326569999999998</v>
      </c>
      <c r="EG388">
        <v>101.1454</v>
      </c>
      <c r="EH388">
        <v>0.53081259999999997</v>
      </c>
      <c r="EI388">
        <v>39.784840000000003</v>
      </c>
      <c r="EJ388">
        <v>1.5363880000000001</v>
      </c>
      <c r="EK388">
        <v>504.21870000000001</v>
      </c>
      <c r="EL388">
        <v>0.52834499999999995</v>
      </c>
      <c r="EM388">
        <v>41.102089999999997</v>
      </c>
      <c r="EN388">
        <v>5.404935</v>
      </c>
      <c r="EO388">
        <v>1798.7170000000001</v>
      </c>
      <c r="EP388">
        <v>0.52586319999999998</v>
      </c>
      <c r="EQ388">
        <v>43.423229999999997</v>
      </c>
      <c r="ER388">
        <v>14.05936</v>
      </c>
      <c r="ES388">
        <v>4744.8360000000002</v>
      </c>
      <c r="ET388">
        <v>0.52311799999999997</v>
      </c>
      <c r="EU388">
        <v>45.258099999999999</v>
      </c>
      <c r="EV388">
        <v>27.871500000000001</v>
      </c>
      <c r="EW388">
        <v>9538.6540000000005</v>
      </c>
      <c r="EX388">
        <v>0.52041139999999997</v>
      </c>
      <c r="EY388">
        <v>44.418950000000002</v>
      </c>
      <c r="EZ388">
        <v>43.301000000000002</v>
      </c>
      <c r="FA388">
        <v>15016.94</v>
      </c>
      <c r="FB388">
        <v>0.51776270000000002</v>
      </c>
      <c r="FC388">
        <v>42.612470000000002</v>
      </c>
      <c r="FD388">
        <v>54.054430000000004</v>
      </c>
      <c r="FE388">
        <v>18980.490000000002</v>
      </c>
      <c r="FF388">
        <v>0.51464049999999995</v>
      </c>
      <c r="FG388">
        <v>41.483600000000003</v>
      </c>
      <c r="FH388">
        <v>55.331499999999998</v>
      </c>
      <c r="FI388">
        <v>19675.43</v>
      </c>
      <c r="FJ388">
        <v>0.51159120000000002</v>
      </c>
      <c r="FK388">
        <v>40.965789999999998</v>
      </c>
      <c r="FL388">
        <v>47.51126</v>
      </c>
      <c r="FM388">
        <v>17097.5</v>
      </c>
      <c r="FN388">
        <v>0.50848260000000001</v>
      </c>
      <c r="FO388">
        <v>41.901730000000001</v>
      </c>
      <c r="FP388">
        <v>34.843690000000002</v>
      </c>
      <c r="FQ388">
        <v>12681.5</v>
      </c>
      <c r="FR388">
        <v>0.50541749999999996</v>
      </c>
      <c r="FS388">
        <v>43.335839999999997</v>
      </c>
      <c r="FT388">
        <v>22.1981</v>
      </c>
      <c r="FU388">
        <v>8168.66</v>
      </c>
      <c r="FV388">
        <v>0.50239210000000001</v>
      </c>
      <c r="FW388">
        <v>44.649059999999999</v>
      </c>
      <c r="FX388">
        <v>12.4633</v>
      </c>
      <c r="FY388">
        <v>4633.634</v>
      </c>
      <c r="FZ388">
        <v>0.49963299999999999</v>
      </c>
      <c r="GA388">
        <v>44.625599999999999</v>
      </c>
      <c r="GB388">
        <v>6.252637</v>
      </c>
      <c r="GC388">
        <v>2346.1390000000001</v>
      </c>
      <c r="GD388">
        <v>0.49726690000000001</v>
      </c>
      <c r="GE388">
        <v>43.538130000000002</v>
      </c>
      <c r="GF388">
        <v>2.8311609999999998</v>
      </c>
      <c r="GG388">
        <v>1070.8789999999999</v>
      </c>
      <c r="GH388">
        <v>0.49501000000000001</v>
      </c>
      <c r="GI388">
        <v>41.634889999999999</v>
      </c>
      <c r="GJ388">
        <v>1.1737010000000001</v>
      </c>
      <c r="GK388">
        <v>447.00020000000001</v>
      </c>
      <c r="GL388">
        <v>0.49297580000000002</v>
      </c>
      <c r="GM388">
        <v>40.158819999999999</v>
      </c>
      <c r="GN388">
        <v>0.4569975</v>
      </c>
      <c r="GO388">
        <v>174.84010000000001</v>
      </c>
      <c r="GP388">
        <v>0.49112980000000001</v>
      </c>
      <c r="GQ388">
        <v>39.431289999999997</v>
      </c>
      <c r="GR388">
        <v>0.17710319999999999</v>
      </c>
      <c r="GS388">
        <v>67.669229999999999</v>
      </c>
      <c r="GT388">
        <v>0.48950189999999999</v>
      </c>
      <c r="GU388">
        <v>40.807189999999999</v>
      </c>
      <c r="GV388" s="1">
        <v>7.7958609999999998E-2</v>
      </c>
      <c r="GW388">
        <v>29.411909999999999</v>
      </c>
      <c r="GX388">
        <v>0.48810599999999998</v>
      </c>
      <c r="GY388">
        <v>42.978619999999999</v>
      </c>
      <c r="GZ388" s="1">
        <v>4.6078059999999997E-2</v>
      </c>
      <c r="HA388">
        <v>17.01651</v>
      </c>
      <c r="HB388">
        <v>0.48690519999999998</v>
      </c>
      <c r="HC388">
        <v>45.415840000000003</v>
      </c>
      <c r="HD388" s="1">
        <v>3.688553E-2</v>
      </c>
      <c r="HE388">
        <v>13.410310000000001</v>
      </c>
      <c r="HF388">
        <v>0.48602089999999998</v>
      </c>
      <c r="HG388">
        <v>47.08032</v>
      </c>
      <c r="HH388">
        <v>3.4276399999999999E-2</v>
      </c>
      <c r="HI388">
        <v>12.393090000000001</v>
      </c>
      <c r="HJ388">
        <v>0.48529060000000002</v>
      </c>
      <c r="HK388">
        <v>46.434660000000001</v>
      </c>
      <c r="HL388" s="1">
        <v>3.291297E-2</v>
      </c>
      <c r="HM388">
        <v>11.895519999999999</v>
      </c>
      <c r="HN388">
        <v>0.48470580000000002</v>
      </c>
      <c r="HO388">
        <v>45.264760000000003</v>
      </c>
      <c r="HP388" s="1">
        <v>3.1241689999999999E-2</v>
      </c>
      <c r="HQ388">
        <v>11.30199</v>
      </c>
      <c r="HR388">
        <v>0.48405049999999999</v>
      </c>
      <c r="HS388">
        <v>44.256059999999998</v>
      </c>
      <c r="HT388" s="1">
        <v>2.8940629999999998E-2</v>
      </c>
      <c r="HU388">
        <v>10.486470000000001</v>
      </c>
      <c r="HV388">
        <v>0.48334650000000001</v>
      </c>
      <c r="HW388">
        <v>43.711170000000003</v>
      </c>
      <c r="HX388" s="1">
        <v>2.6058520000000002E-2</v>
      </c>
      <c r="HY388">
        <v>9.4613659999999999</v>
      </c>
      <c r="HZ388">
        <v>0.48271009999999998</v>
      </c>
      <c r="IA388">
        <v>45.308070000000001</v>
      </c>
      <c r="IB388" s="1">
        <v>2.2760699999999998E-2</v>
      </c>
      <c r="IC388">
        <v>8.2808709999999994</v>
      </c>
      <c r="ID388">
        <v>0.48214299999999999</v>
      </c>
      <c r="IE388">
        <v>49.093879999999999</v>
      </c>
      <c r="IF388" s="1">
        <v>1.9286689999999999E-2</v>
      </c>
      <c r="IG388">
        <v>7.0296029999999998</v>
      </c>
      <c r="IH388">
        <v>0.48163309999999998</v>
      </c>
      <c r="II388">
        <v>53.392710000000001</v>
      </c>
      <c r="IJ388" s="1">
        <v>1.5911769999999999E-2</v>
      </c>
      <c r="IK388">
        <v>5.808236</v>
      </c>
      <c r="IL388">
        <v>0.48111229999999999</v>
      </c>
      <c r="IM388">
        <v>55.339440000000003</v>
      </c>
      <c r="IN388" s="1">
        <v>1.290521E-2</v>
      </c>
      <c r="IO388">
        <v>4.7142860000000004</v>
      </c>
      <c r="IP388">
        <v>0.4806166</v>
      </c>
      <c r="IQ388">
        <v>54.899209999999997</v>
      </c>
      <c r="IR388" s="1">
        <v>1.0440049999999999E-2</v>
      </c>
      <c r="IS388">
        <v>3.8136070000000002</v>
      </c>
      <c r="IT388">
        <v>0.48035630000000001</v>
      </c>
      <c r="IU388">
        <v>53.532220000000002</v>
      </c>
      <c r="IV388" s="1">
        <v>8.5645119999999998E-3</v>
      </c>
      <c r="IW388">
        <v>3.1238410000000001</v>
      </c>
      <c r="IX388">
        <v>0.4800275</v>
      </c>
      <c r="IY388">
        <v>52.311979999999998</v>
      </c>
      <c r="IZ388" s="1">
        <v>7.2132189999999999E-3</v>
      </c>
      <c r="JA388">
        <v>2.625788</v>
      </c>
      <c r="JB388">
        <v>0.47955619999999999</v>
      </c>
      <c r="JC388">
        <v>51.45673</v>
      </c>
      <c r="JD388" s="1">
        <v>6.2721620000000004E-3</v>
      </c>
      <c r="JE388">
        <v>2.2793209999999999</v>
      </c>
      <c r="JF388">
        <v>0.4789775</v>
      </c>
      <c r="JG388">
        <v>52.295009999999998</v>
      </c>
      <c r="JH388" s="1">
        <v>5.6209830000000004E-3</v>
      </c>
      <c r="JI388">
        <v>2.0399120000000002</v>
      </c>
      <c r="JJ388">
        <v>0.47831220000000002</v>
      </c>
      <c r="JK388">
        <v>52.82743</v>
      </c>
      <c r="JL388" s="1">
        <v>5.1544340000000003E-3</v>
      </c>
      <c r="JM388">
        <v>1.870417</v>
      </c>
      <c r="JN388">
        <v>0.47766789999999998</v>
      </c>
      <c r="JO388">
        <v>51.889470000000003</v>
      </c>
      <c r="JP388" s="1">
        <v>4.793678E-3</v>
      </c>
      <c r="JQ388">
        <v>1.743503</v>
      </c>
      <c r="JR388">
        <v>0.47698679999999999</v>
      </c>
      <c r="JS388">
        <v>50.226390000000002</v>
      </c>
      <c r="JT388" s="1">
        <v>4.5029390000000001E-3</v>
      </c>
      <c r="JU388">
        <v>1.642031</v>
      </c>
      <c r="JV388">
        <v>0.47630349999999999</v>
      </c>
      <c r="JW388">
        <v>48.171939999999999</v>
      </c>
      <c r="JX388" s="1">
        <v>4.2561509999999997E-3</v>
      </c>
      <c r="JY388">
        <v>1.556235</v>
      </c>
      <c r="JZ388">
        <v>0.47575460000000003</v>
      </c>
      <c r="KA388">
        <v>45.643320000000003</v>
      </c>
      <c r="KB388" s="1">
        <v>4.0384000000000001E-3</v>
      </c>
      <c r="KC388">
        <v>1.4800580000000001</v>
      </c>
      <c r="KD388">
        <v>0.47519460000000002</v>
      </c>
      <c r="KE388">
        <v>43.524039999999999</v>
      </c>
      <c r="KF388" s="1">
        <v>3.8396060000000002E-3</v>
      </c>
      <c r="KG388">
        <v>1.410399</v>
      </c>
      <c r="KH388">
        <v>0.47464060000000002</v>
      </c>
      <c r="KI388">
        <v>41.871090000000002</v>
      </c>
      <c r="KJ388" s="1">
        <v>3.65629E-3</v>
      </c>
      <c r="KK388">
        <v>1.3460380000000001</v>
      </c>
      <c r="KL388">
        <v>0.47405989999999998</v>
      </c>
      <c r="KM388">
        <v>42.448680000000003</v>
      </c>
      <c r="KN388" s="1">
        <v>3.4851029999999998E-3</v>
      </c>
      <c r="KO388">
        <v>1.2858449999999999</v>
      </c>
      <c r="KP388">
        <v>0.47366000000000003</v>
      </c>
      <c r="KQ388">
        <v>46.042839999999998</v>
      </c>
      <c r="KR388" s="1">
        <v>3.3254869999999998E-3</v>
      </c>
      <c r="KS388">
        <v>1.2290490000000001</v>
      </c>
      <c r="KT388">
        <v>0.47324490000000002</v>
      </c>
      <c r="KU388">
        <v>51.069420000000001</v>
      </c>
      <c r="KV388" s="1">
        <v>3.1751689999999998E-3</v>
      </c>
      <c r="KW388">
        <v>1.175411</v>
      </c>
      <c r="KX388">
        <v>0.47277910000000001</v>
      </c>
      <c r="KY388">
        <v>54.086460000000002</v>
      </c>
      <c r="KZ388" s="1">
        <v>3.0331619999999998E-3</v>
      </c>
      <c r="LA388">
        <v>1.124757</v>
      </c>
      <c r="LB388">
        <v>0.4723038</v>
      </c>
      <c r="LC388">
        <v>53.683770000000003</v>
      </c>
      <c r="LD388" s="1">
        <v>2.8999770000000002E-3</v>
      </c>
      <c r="LE388">
        <v>1.077061</v>
      </c>
      <c r="LF388">
        <v>0.47181309999999999</v>
      </c>
      <c r="LG388">
        <v>52.36224</v>
      </c>
      <c r="LH388" s="1">
        <v>2.7735199999999998E-3</v>
      </c>
      <c r="LI388">
        <v>1.031833</v>
      </c>
      <c r="LJ388">
        <v>0.47128500000000001</v>
      </c>
      <c r="LK388">
        <v>51.506520000000002</v>
      </c>
      <c r="LL388" s="1">
        <v>2.6538130000000001E-3</v>
      </c>
      <c r="LM388">
        <v>0.98891629999999997</v>
      </c>
      <c r="LN388">
        <v>0.47075820000000002</v>
      </c>
      <c r="LO388">
        <v>50.488430000000001</v>
      </c>
      <c r="LP388" s="1">
        <v>2.5404160000000002E-3</v>
      </c>
      <c r="LQ388">
        <v>0.94821750000000005</v>
      </c>
      <c r="LR388">
        <v>0.4702037</v>
      </c>
      <c r="LS388">
        <v>50.451430000000002</v>
      </c>
      <c r="LT388" s="1">
        <v>2.4331869999999998E-3</v>
      </c>
      <c r="LU388">
        <v>0.909663</v>
      </c>
      <c r="LV388">
        <v>0.46966170000000002</v>
      </c>
      <c r="LW388">
        <v>51.488770000000002</v>
      </c>
      <c r="LX388" s="1">
        <v>2.331507E-3</v>
      </c>
      <c r="LY388">
        <v>0.87304300000000001</v>
      </c>
      <c r="LZ388">
        <v>0.46913719999999998</v>
      </c>
      <c r="MA388">
        <v>51.780729999999998</v>
      </c>
      <c r="MB388" s="1">
        <v>2.235604E-3</v>
      </c>
      <c r="MC388">
        <v>0.83844149999999995</v>
      </c>
      <c r="MD388">
        <v>0.4686109</v>
      </c>
      <c r="ME388">
        <v>51.47128</v>
      </c>
      <c r="MF388" s="1">
        <v>2.1443120000000002E-3</v>
      </c>
      <c r="MG388">
        <v>0.80546589999999996</v>
      </c>
      <c r="MH388">
        <v>0.46809689999999998</v>
      </c>
      <c r="MI388">
        <v>50.201740000000001</v>
      </c>
      <c r="MJ388" s="1">
        <v>2.057578E-3</v>
      </c>
      <c r="MK388">
        <v>0.77412610000000004</v>
      </c>
      <c r="ML388">
        <v>0.4675801</v>
      </c>
      <c r="MM388">
        <v>47.536299999999997</v>
      </c>
      <c r="MN388" s="1">
        <v>1.9746999999999998E-3</v>
      </c>
      <c r="MO388">
        <v>0.74426099999999995</v>
      </c>
      <c r="MP388">
        <v>0.46701619999999999</v>
      </c>
      <c r="MQ388">
        <v>45.390369999999997</v>
      </c>
      <c r="MR388" s="1">
        <v>1.8956769999999999E-3</v>
      </c>
      <c r="MS388">
        <v>0.71582559999999995</v>
      </c>
      <c r="MT388">
        <v>0.46649659999999998</v>
      </c>
      <c r="MU388">
        <v>43.941679999999998</v>
      </c>
      <c r="MV388" s="1">
        <v>1.8203970000000001E-3</v>
      </c>
      <c r="MW388">
        <v>0.68866689999999997</v>
      </c>
      <c r="MX388">
        <v>0.4659932</v>
      </c>
      <c r="MY388">
        <v>44.089060000000003</v>
      </c>
      <c r="MZ388" s="1">
        <v>1.748814E-3</v>
      </c>
      <c r="NA388">
        <v>0.66271199999999997</v>
      </c>
      <c r="NB388">
        <v>0.46550069999999999</v>
      </c>
      <c r="NC388">
        <v>45.07891</v>
      </c>
      <c r="ND388" s="1">
        <v>1.680303E-3</v>
      </c>
      <c r="NE388">
        <v>0.63783069999999997</v>
      </c>
      <c r="NF388">
        <v>0.46500439999999998</v>
      </c>
      <c r="NG388">
        <v>47.27552</v>
      </c>
      <c r="NH388" s="1">
        <v>1.6148569999999999E-3</v>
      </c>
      <c r="NI388">
        <v>0.61405949999999998</v>
      </c>
      <c r="NJ388">
        <v>0.46447690000000003</v>
      </c>
      <c r="NK388">
        <v>49.964759999999998</v>
      </c>
      <c r="NL388" s="1">
        <v>1.5523410000000001E-3</v>
      </c>
      <c r="NM388">
        <v>0.5913564</v>
      </c>
      <c r="NN388">
        <v>0.4639238</v>
      </c>
      <c r="NO388">
        <v>50.340260000000001</v>
      </c>
      <c r="NP388" s="1">
        <v>1.492986E-3</v>
      </c>
      <c r="NQ388">
        <v>0.56973750000000001</v>
      </c>
      <c r="NR388">
        <v>0.4633545</v>
      </c>
      <c r="NS388">
        <v>48.466439999999999</v>
      </c>
      <c r="NT388" s="1">
        <v>1.436044E-3</v>
      </c>
      <c r="NU388">
        <v>0.54901390000000005</v>
      </c>
      <c r="NV388">
        <v>0.46285799999999999</v>
      </c>
      <c r="NW388">
        <v>47.049520000000001</v>
      </c>
      <c r="NX388" s="1">
        <v>1.3813390000000001E-3</v>
      </c>
      <c r="NY388">
        <v>0.52892289999999997</v>
      </c>
      <c r="NZ388">
        <v>0.46238580000000001</v>
      </c>
      <c r="OA388">
        <v>46.109960000000001</v>
      </c>
      <c r="OB388" s="1">
        <v>1.329258E-3</v>
      </c>
      <c r="OC388">
        <v>0.5096368</v>
      </c>
      <c r="OD388">
        <v>0.46185860000000001</v>
      </c>
      <c r="OE388">
        <v>46.753740000000001</v>
      </c>
      <c r="OF388" s="1">
        <v>1.280516E-3</v>
      </c>
      <c r="OG388">
        <v>0.49156569999999999</v>
      </c>
      <c r="OH388">
        <v>0.46134049999999999</v>
      </c>
      <c r="OI388">
        <v>47.040979999999998</v>
      </c>
      <c r="OJ388" s="1">
        <v>1.2335040000000001E-3</v>
      </c>
      <c r="OK388">
        <v>0.47411510000000001</v>
      </c>
    </row>
    <row r="389" spans="1:401" x14ac:dyDescent="0.35">
      <c r="A389">
        <v>398</v>
      </c>
      <c r="B389" t="s">
        <v>4</v>
      </c>
      <c r="C389" t="s">
        <v>364</v>
      </c>
      <c r="D389" t="s">
        <v>396</v>
      </c>
      <c r="E389">
        <v>606.77750000000003</v>
      </c>
      <c r="F389">
        <v>0.55735299999999999</v>
      </c>
      <c r="G389">
        <v>26.24614</v>
      </c>
      <c r="H389">
        <v>0</v>
      </c>
      <c r="I389">
        <v>0</v>
      </c>
      <c r="J389">
        <v>0.55604450000000005</v>
      </c>
      <c r="K389">
        <v>26.88391</v>
      </c>
      <c r="L389">
        <v>0</v>
      </c>
      <c r="M389">
        <v>0</v>
      </c>
      <c r="N389">
        <v>0.55486630000000003</v>
      </c>
      <c r="O389">
        <v>26.79419</v>
      </c>
      <c r="P389">
        <v>0</v>
      </c>
      <c r="Q389">
        <v>0</v>
      </c>
      <c r="R389">
        <v>0.55348019999999998</v>
      </c>
      <c r="S389">
        <v>27.244479999999999</v>
      </c>
      <c r="T389">
        <v>0</v>
      </c>
      <c r="U389">
        <v>0</v>
      </c>
      <c r="V389">
        <v>0.55060750000000003</v>
      </c>
      <c r="W389">
        <v>27.382439999999999</v>
      </c>
      <c r="X389">
        <v>0</v>
      </c>
      <c r="Y389">
        <v>0</v>
      </c>
      <c r="Z389">
        <v>0.54731589999999997</v>
      </c>
      <c r="AA389">
        <v>26.649000000000001</v>
      </c>
      <c r="AB389">
        <v>0</v>
      </c>
      <c r="AC389">
        <v>0</v>
      </c>
      <c r="AD389">
        <v>0.54373780000000005</v>
      </c>
      <c r="AE389">
        <v>25.69481</v>
      </c>
      <c r="AF389">
        <v>0</v>
      </c>
      <c r="AG389">
        <v>0</v>
      </c>
      <c r="AH389">
        <v>0.54009160000000001</v>
      </c>
      <c r="AI389">
        <v>25.014859999999999</v>
      </c>
      <c r="AJ389">
        <v>0</v>
      </c>
      <c r="AK389">
        <v>0</v>
      </c>
      <c r="AL389">
        <v>0.53612760000000004</v>
      </c>
      <c r="AM389">
        <v>25.01135</v>
      </c>
      <c r="AN389">
        <v>0</v>
      </c>
      <c r="AO389">
        <v>0</v>
      </c>
      <c r="AP389">
        <v>0.53239809999999999</v>
      </c>
      <c r="AQ389">
        <v>26.45645</v>
      </c>
      <c r="AR389">
        <v>0</v>
      </c>
      <c r="AS389">
        <v>0</v>
      </c>
      <c r="AT389">
        <v>0.52887050000000002</v>
      </c>
      <c r="AU389">
        <v>28.480820000000001</v>
      </c>
      <c r="AV389">
        <v>0</v>
      </c>
      <c r="AW389">
        <v>0</v>
      </c>
      <c r="AX389">
        <v>0.52524590000000004</v>
      </c>
      <c r="AY389">
        <v>30.650289999999998</v>
      </c>
      <c r="AZ389">
        <v>0</v>
      </c>
      <c r="BA389">
        <v>0</v>
      </c>
      <c r="BB389">
        <v>0.52145140000000001</v>
      </c>
      <c r="BC389">
        <v>32.240989999999996</v>
      </c>
      <c r="BD389">
        <v>0</v>
      </c>
      <c r="BE389">
        <v>0</v>
      </c>
      <c r="BF389">
        <v>0.51743079999999997</v>
      </c>
      <c r="BG389">
        <v>32.347769999999997</v>
      </c>
      <c r="BH389">
        <v>0</v>
      </c>
      <c r="BI389">
        <v>0</v>
      </c>
      <c r="BJ389">
        <v>0.51418010000000003</v>
      </c>
      <c r="BK389">
        <v>31.830539999999999</v>
      </c>
      <c r="BL389">
        <v>0</v>
      </c>
      <c r="BM389">
        <v>0</v>
      </c>
      <c r="BN389">
        <v>0.51226000000000005</v>
      </c>
      <c r="BO389">
        <v>31.590730000000001</v>
      </c>
      <c r="BP389">
        <v>0</v>
      </c>
      <c r="BQ389">
        <v>0</v>
      </c>
      <c r="BR389">
        <v>0.51060479999999997</v>
      </c>
      <c r="BS389">
        <v>31.445060000000002</v>
      </c>
      <c r="BT389">
        <v>0</v>
      </c>
      <c r="BU389">
        <v>0</v>
      </c>
      <c r="BV389">
        <v>0.50854840000000001</v>
      </c>
      <c r="BW389">
        <v>31.99286</v>
      </c>
      <c r="BX389">
        <v>0</v>
      </c>
      <c r="BY389">
        <v>0</v>
      </c>
      <c r="BZ389">
        <v>0.50644880000000003</v>
      </c>
      <c r="CA389">
        <v>32.287190000000002</v>
      </c>
      <c r="CB389">
        <v>0</v>
      </c>
      <c r="CC389">
        <v>0</v>
      </c>
      <c r="CD389">
        <v>0.50433300000000003</v>
      </c>
      <c r="CE389">
        <v>32.110950000000003</v>
      </c>
      <c r="CF389">
        <v>0</v>
      </c>
      <c r="CG389">
        <v>0</v>
      </c>
      <c r="CH389">
        <v>0.50199380000000005</v>
      </c>
      <c r="CI389">
        <v>31.400220000000001</v>
      </c>
      <c r="CJ389">
        <v>0</v>
      </c>
      <c r="CK389" s="1">
        <v>1.0183240000000001E-36</v>
      </c>
      <c r="CL389">
        <v>0.4994516</v>
      </c>
      <c r="CM389">
        <v>30.198899999999998</v>
      </c>
      <c r="CN389" s="1">
        <v>2.6097369999999999E-30</v>
      </c>
      <c r="CO389" s="1">
        <v>7.0004869999999997E-28</v>
      </c>
      <c r="CP389">
        <v>0.49652230000000003</v>
      </c>
      <c r="CQ389">
        <v>29.23019</v>
      </c>
      <c r="CR389" s="1">
        <v>6.3844469999999996E-25</v>
      </c>
      <c r="CS389" s="1">
        <v>1.898311E-22</v>
      </c>
      <c r="CT389">
        <v>0.49349179999999998</v>
      </c>
      <c r="CU389">
        <v>28.667870000000001</v>
      </c>
      <c r="CV389" s="1">
        <v>3.7816399999999999E-19</v>
      </c>
      <c r="CW389" s="1">
        <v>1.039014E-16</v>
      </c>
      <c r="CX389">
        <v>0.49101080000000003</v>
      </c>
      <c r="CY389">
        <v>28.473859999999998</v>
      </c>
      <c r="CZ389" s="1">
        <v>2.395353E-15</v>
      </c>
      <c r="DA389" s="1">
        <v>6.7999969999999996E-13</v>
      </c>
      <c r="DB389">
        <v>0.48922779999999999</v>
      </c>
      <c r="DC389">
        <v>29.343959999999999</v>
      </c>
      <c r="DD389" s="1">
        <v>2.402836E-12</v>
      </c>
      <c r="DE389" s="1">
        <v>7.0054120000000001E-10</v>
      </c>
      <c r="DF389">
        <v>0.4880642</v>
      </c>
      <c r="DG389">
        <v>31.07545</v>
      </c>
      <c r="DH389" s="1">
        <v>7.3397760000000004E-10</v>
      </c>
      <c r="DI389" s="1">
        <v>2.186478E-7</v>
      </c>
      <c r="DJ389">
        <v>0.48728199999999999</v>
      </c>
      <c r="DK389">
        <v>34.189210000000003</v>
      </c>
      <c r="DL389" s="1">
        <v>9.0390160000000002E-8</v>
      </c>
      <c r="DM389" s="1">
        <v>2.7445180000000001E-5</v>
      </c>
      <c r="DN389">
        <v>0.4867069</v>
      </c>
      <c r="DO389">
        <v>37.853769999999997</v>
      </c>
      <c r="DP389" s="1">
        <v>5.3311030000000004E-6</v>
      </c>
      <c r="DQ389" s="1">
        <v>1.6482319999999999E-3</v>
      </c>
      <c r="DR389">
        <v>0.48628539999999998</v>
      </c>
      <c r="DS389">
        <v>38.867800000000003</v>
      </c>
      <c r="DT389" s="1">
        <v>1.6794250000000001E-4</v>
      </c>
      <c r="DU389" s="1">
        <v>5.2769429999999999E-2</v>
      </c>
      <c r="DV389">
        <v>0.4864134</v>
      </c>
      <c r="DW389">
        <v>38.665489999999998</v>
      </c>
      <c r="DX389" s="1">
        <v>3.0871150000000001E-3</v>
      </c>
      <c r="DY389">
        <v>0.98338369999999997</v>
      </c>
      <c r="DZ389">
        <v>0.48673319999999998</v>
      </c>
      <c r="EA389">
        <v>38.803139999999999</v>
      </c>
      <c r="EB389">
        <v>3.4968659999999999E-2</v>
      </c>
      <c r="EC389">
        <v>11.27811</v>
      </c>
      <c r="ED389">
        <v>0.48630079999999998</v>
      </c>
      <c r="EE389">
        <v>38.894120000000001</v>
      </c>
      <c r="EF389">
        <v>0.25755060000000002</v>
      </c>
      <c r="EG389">
        <v>84.045850000000002</v>
      </c>
      <c r="EH389">
        <v>0.4867648</v>
      </c>
      <c r="EI389">
        <v>39.630519999999997</v>
      </c>
      <c r="EJ389">
        <v>1.3074129999999999</v>
      </c>
      <c r="EK389">
        <v>430.23230000000001</v>
      </c>
      <c r="EL389">
        <v>0.48798200000000003</v>
      </c>
      <c r="EM389">
        <v>41.17651</v>
      </c>
      <c r="EN389">
        <v>4.7512470000000002</v>
      </c>
      <c r="EO389">
        <v>1572.1859999999999</v>
      </c>
      <c r="EP389">
        <v>0.48902370000000001</v>
      </c>
      <c r="EQ389">
        <v>43.69267</v>
      </c>
      <c r="ER389">
        <v>12.73967</v>
      </c>
      <c r="ES389">
        <v>4239.3540000000003</v>
      </c>
      <c r="ET389">
        <v>0.48947000000000002</v>
      </c>
      <c r="EU389">
        <v>45.481639999999999</v>
      </c>
      <c r="EV389">
        <v>25.977599999999999</v>
      </c>
      <c r="EW389">
        <v>8692.3140000000003</v>
      </c>
      <c r="EX389">
        <v>0.48995379999999999</v>
      </c>
      <c r="EY389">
        <v>44.372129999999999</v>
      </c>
      <c r="EZ389">
        <v>41.42568</v>
      </c>
      <c r="FA389">
        <v>13924.42</v>
      </c>
      <c r="FB389">
        <v>0.4904731</v>
      </c>
      <c r="FC389">
        <v>42.501959999999997</v>
      </c>
      <c r="FD389">
        <v>52.98151</v>
      </c>
      <c r="FE389">
        <v>17869.62</v>
      </c>
      <c r="FF389">
        <v>0.49058459999999998</v>
      </c>
      <c r="FG389">
        <v>41.306469999999997</v>
      </c>
      <c r="FH389">
        <v>55.448</v>
      </c>
      <c r="FI389">
        <v>18770.490000000002</v>
      </c>
      <c r="FJ389">
        <v>0.49081350000000001</v>
      </c>
      <c r="FK389">
        <v>40.83802</v>
      </c>
      <c r="FL389">
        <v>48.611139999999999</v>
      </c>
      <c r="FM389">
        <v>16510.84</v>
      </c>
      <c r="FN389">
        <v>0.49095650000000002</v>
      </c>
      <c r="FO389">
        <v>41.857509999999998</v>
      </c>
      <c r="FP389">
        <v>36.325200000000002</v>
      </c>
      <c r="FQ389">
        <v>12388.53</v>
      </c>
      <c r="FR389">
        <v>0.49110549999999997</v>
      </c>
      <c r="FS389">
        <v>43.372880000000002</v>
      </c>
      <c r="FT389">
        <v>23.544280000000001</v>
      </c>
      <c r="FU389">
        <v>8060.0969999999998</v>
      </c>
      <c r="FV389">
        <v>0.49124180000000001</v>
      </c>
      <c r="FW389">
        <v>44.72486</v>
      </c>
      <c r="FX389">
        <v>13.42999</v>
      </c>
      <c r="FY389">
        <v>4611.74</v>
      </c>
      <c r="FZ389">
        <v>0.49153180000000002</v>
      </c>
      <c r="GA389">
        <v>44.645620000000001</v>
      </c>
      <c r="GB389">
        <v>6.8357330000000003</v>
      </c>
      <c r="GC389">
        <v>2352.415</v>
      </c>
      <c r="GD389">
        <v>0.49219489999999999</v>
      </c>
      <c r="GE389">
        <v>43.500520000000002</v>
      </c>
      <c r="GF389">
        <v>3.1362320000000001</v>
      </c>
      <c r="GG389">
        <v>1080.2270000000001</v>
      </c>
      <c r="GH389">
        <v>0.49286679999999999</v>
      </c>
      <c r="GI389">
        <v>41.575069999999997</v>
      </c>
      <c r="GJ389">
        <v>1.3145519999999999</v>
      </c>
      <c r="GK389">
        <v>452.80610000000001</v>
      </c>
      <c r="GL389">
        <v>0.49359229999999998</v>
      </c>
      <c r="GM389">
        <v>40.050229999999999</v>
      </c>
      <c r="GN389">
        <v>0.51533130000000005</v>
      </c>
      <c r="GO389">
        <v>177.25069999999999</v>
      </c>
      <c r="GP389">
        <v>0.49432130000000002</v>
      </c>
      <c r="GQ389">
        <v>39.340400000000002</v>
      </c>
      <c r="GR389">
        <v>0.1989419</v>
      </c>
      <c r="GS389">
        <v>68.039990000000003</v>
      </c>
      <c r="GT389">
        <v>0.49515870000000001</v>
      </c>
      <c r="GU389">
        <v>40.826790000000003</v>
      </c>
      <c r="GV389" s="1">
        <v>8.5353100000000001E-2</v>
      </c>
      <c r="GW389">
        <v>28.77431</v>
      </c>
      <c r="GX389">
        <v>0.49608210000000003</v>
      </c>
      <c r="GY389">
        <v>43.030940000000001</v>
      </c>
      <c r="GZ389" s="1">
        <v>4.8323400000000002E-2</v>
      </c>
      <c r="HA389">
        <v>15.9299</v>
      </c>
      <c r="HB389">
        <v>0.49701339999999999</v>
      </c>
      <c r="HC389">
        <v>45.583599999999997</v>
      </c>
      <c r="HD389" s="1">
        <v>3.7476049999999997E-2</v>
      </c>
      <c r="HE389">
        <v>12.12631</v>
      </c>
      <c r="HF389">
        <v>0.49796439999999997</v>
      </c>
      <c r="HG389">
        <v>47.150539999999999</v>
      </c>
      <c r="HH389" s="1">
        <v>3.4437269999999999E-2</v>
      </c>
      <c r="HI389">
        <v>11.03603</v>
      </c>
      <c r="HJ389">
        <v>0.49861470000000002</v>
      </c>
      <c r="HK389">
        <v>46.391649999999998</v>
      </c>
      <c r="HL389" s="1">
        <v>3.3032739999999998E-2</v>
      </c>
      <c r="HM389">
        <v>10.538779999999999</v>
      </c>
      <c r="HN389">
        <v>0.4993494</v>
      </c>
      <c r="HO389">
        <v>45.175800000000002</v>
      </c>
      <c r="HP389" s="1">
        <v>3.142317E-2</v>
      </c>
      <c r="HQ389">
        <v>9.9940829999999998</v>
      </c>
      <c r="HR389">
        <v>0.49989109999999998</v>
      </c>
      <c r="HS389">
        <v>44.14</v>
      </c>
      <c r="HT389" s="1">
        <v>2.9195160000000001E-2</v>
      </c>
      <c r="HU389">
        <v>9.2657609999999995</v>
      </c>
      <c r="HV389">
        <v>0.50030779999999997</v>
      </c>
      <c r="HW389">
        <v>43.658990000000003</v>
      </c>
      <c r="HX389" s="1">
        <v>2.6376170000000001E-2</v>
      </c>
      <c r="HY389">
        <v>8.3586030000000004</v>
      </c>
      <c r="HZ389">
        <v>0.50070510000000001</v>
      </c>
      <c r="IA389">
        <v>45.364089999999997</v>
      </c>
      <c r="IB389" s="1">
        <v>2.3119020000000001E-2</v>
      </c>
      <c r="IC389">
        <v>7.3166039999999999</v>
      </c>
      <c r="ID389">
        <v>0.50113540000000001</v>
      </c>
      <c r="IE389">
        <v>49.307180000000002</v>
      </c>
      <c r="IF389" s="1">
        <v>1.9656150000000001E-2</v>
      </c>
      <c r="IG389">
        <v>6.211252</v>
      </c>
      <c r="IH389">
        <v>0.50160649999999996</v>
      </c>
      <c r="II389">
        <v>53.643680000000003</v>
      </c>
      <c r="IJ389">
        <v>1.6260839999999999E-2</v>
      </c>
      <c r="IK389">
        <v>5.1298810000000001</v>
      </c>
      <c r="IL389">
        <v>0.50204720000000003</v>
      </c>
      <c r="IM389">
        <v>55.442250000000001</v>
      </c>
      <c r="IN389" s="1">
        <v>1.3207E-2</v>
      </c>
      <c r="IO389">
        <v>4.1572100000000001</v>
      </c>
      <c r="IP389">
        <v>0.50246729999999995</v>
      </c>
      <c r="IQ389">
        <v>54.872059999999998</v>
      </c>
      <c r="IR389" s="1">
        <v>1.067978E-2</v>
      </c>
      <c r="IS389">
        <v>3.3524379999999998</v>
      </c>
      <c r="IT389">
        <v>0.50312860000000004</v>
      </c>
      <c r="IU389">
        <v>53.462499999999999</v>
      </c>
      <c r="IV389" s="1">
        <v>8.7434130000000002E-3</v>
      </c>
      <c r="IW389">
        <v>2.7342110000000002</v>
      </c>
      <c r="IX389">
        <v>0.50378820000000002</v>
      </c>
      <c r="IY389">
        <v>52.210949999999997</v>
      </c>
      <c r="IZ389" s="1">
        <v>7.3392800000000001E-3</v>
      </c>
      <c r="JA389">
        <v>2.2871679999999999</v>
      </c>
      <c r="JB389">
        <v>0.5042432</v>
      </c>
      <c r="JC389">
        <v>51.375790000000002</v>
      </c>
      <c r="JD389" s="1">
        <v>6.3584430000000001E-3</v>
      </c>
      <c r="JE389">
        <v>1.975203</v>
      </c>
      <c r="JF389">
        <v>0.50457540000000001</v>
      </c>
      <c r="JG389">
        <v>52.307740000000003</v>
      </c>
      <c r="JH389" s="1">
        <v>5.6803230000000001E-3</v>
      </c>
      <c r="JI389">
        <v>1.7595069999999999</v>
      </c>
      <c r="JJ389">
        <v>0.50482320000000003</v>
      </c>
      <c r="JK389">
        <v>52.796109999999999</v>
      </c>
      <c r="JL389" s="1">
        <v>5.1966640000000001E-3</v>
      </c>
      <c r="JM389">
        <v>1.6069640000000001</v>
      </c>
      <c r="JN389">
        <v>0.50508980000000003</v>
      </c>
      <c r="JO389">
        <v>51.914400000000001</v>
      </c>
      <c r="JP389" s="1">
        <v>4.8258980000000003E-3</v>
      </c>
      <c r="JQ389">
        <v>1.493252</v>
      </c>
      <c r="JR389">
        <v>0.50528019999999996</v>
      </c>
      <c r="JS389">
        <v>50.308799999999998</v>
      </c>
      <c r="JT389" s="1">
        <v>4.5289909999999996E-3</v>
      </c>
      <c r="JU389">
        <v>1.402709</v>
      </c>
      <c r="JV389">
        <v>0.50546060000000004</v>
      </c>
      <c r="JW389">
        <v>48.270499999999998</v>
      </c>
      <c r="JX389" s="1">
        <v>4.278441E-3</v>
      </c>
      <c r="JY389">
        <v>1.3264279999999999</v>
      </c>
      <c r="JZ389">
        <v>0.50581949999999998</v>
      </c>
      <c r="KA389">
        <v>45.738250000000001</v>
      </c>
      <c r="KB389" s="1">
        <v>4.0582689999999998E-3</v>
      </c>
      <c r="KC389">
        <v>1.25881</v>
      </c>
      <c r="KD389">
        <v>0.50621899999999997</v>
      </c>
      <c r="KE389">
        <v>43.565080000000002</v>
      </c>
      <c r="KF389">
        <v>3.857779E-3</v>
      </c>
      <c r="KG389">
        <v>1.1971020000000001</v>
      </c>
      <c r="KH389">
        <v>0.50658910000000001</v>
      </c>
      <c r="KI389">
        <v>41.902810000000002</v>
      </c>
      <c r="KJ389" s="1">
        <v>3.6731289999999998E-3</v>
      </c>
      <c r="KK389">
        <v>1.140204</v>
      </c>
      <c r="KL389">
        <v>0.50690159999999995</v>
      </c>
      <c r="KM389">
        <v>42.566110000000002</v>
      </c>
      <c r="KN389" s="1">
        <v>3.5007469999999998E-3</v>
      </c>
      <c r="KO389">
        <v>1.0870960000000001</v>
      </c>
      <c r="KP389">
        <v>0.50752900000000001</v>
      </c>
      <c r="KQ389">
        <v>46.288879999999999</v>
      </c>
      <c r="KR389" s="1">
        <v>3.3401419999999999E-3</v>
      </c>
      <c r="KS389">
        <v>1.0368189999999999</v>
      </c>
      <c r="KT389">
        <v>0.50811379999999995</v>
      </c>
      <c r="KU389">
        <v>51.348550000000003</v>
      </c>
      <c r="KV389" s="1">
        <v>3.1888620000000002E-3</v>
      </c>
      <c r="KW389">
        <v>0.989452</v>
      </c>
      <c r="KX389">
        <v>0.50864339999999997</v>
      </c>
      <c r="KY389">
        <v>54.184069999999998</v>
      </c>
      <c r="KZ389" s="1">
        <v>3.0460399999999999E-3</v>
      </c>
      <c r="LA389">
        <v>0.94478030000000002</v>
      </c>
      <c r="LB389">
        <v>0.50915339999999998</v>
      </c>
      <c r="LC389">
        <v>53.56474</v>
      </c>
      <c r="LD389" s="1">
        <v>2.9120489999999999E-3</v>
      </c>
      <c r="LE389">
        <v>0.90280910000000003</v>
      </c>
      <c r="LF389">
        <v>0.50963809999999998</v>
      </c>
      <c r="LG389">
        <v>52.219630000000002</v>
      </c>
      <c r="LH389" s="1">
        <v>2.7850180000000002E-3</v>
      </c>
      <c r="LI389">
        <v>0.863151</v>
      </c>
      <c r="LJ389">
        <v>0.51008050000000005</v>
      </c>
      <c r="LK389">
        <v>51.386209999999998</v>
      </c>
      <c r="LL389" s="1">
        <v>2.6646980000000001E-3</v>
      </c>
      <c r="LM389">
        <v>0.82556770000000002</v>
      </c>
      <c r="LN389">
        <v>0.51050110000000004</v>
      </c>
      <c r="LO389">
        <v>50.398820000000001</v>
      </c>
      <c r="LP389" s="1">
        <v>2.5506919999999998E-3</v>
      </c>
      <c r="LQ389">
        <v>0.789991</v>
      </c>
      <c r="LR389">
        <v>0.51085480000000005</v>
      </c>
      <c r="LS389">
        <v>50.413319999999999</v>
      </c>
      <c r="LT389" s="1">
        <v>2.4428499999999999E-3</v>
      </c>
      <c r="LU389">
        <v>0.75634769999999996</v>
      </c>
      <c r="LV389">
        <v>0.5112274</v>
      </c>
      <c r="LW389">
        <v>51.532710000000002</v>
      </c>
      <c r="LX389" s="1">
        <v>2.3406569999999999E-3</v>
      </c>
      <c r="LY389">
        <v>0.72448780000000002</v>
      </c>
      <c r="LZ389">
        <v>0.51157379999999997</v>
      </c>
      <c r="MA389">
        <v>51.804079999999999</v>
      </c>
      <c r="MB389" s="1">
        <v>2.2442320000000001E-3</v>
      </c>
      <c r="MC389">
        <v>0.69440009999999996</v>
      </c>
      <c r="MD389">
        <v>0.51194530000000005</v>
      </c>
      <c r="ME389">
        <v>51.564689999999999</v>
      </c>
      <c r="MF389" s="1">
        <v>2.15255E-3</v>
      </c>
      <c r="MG389">
        <v>0.66585360000000005</v>
      </c>
      <c r="MH389">
        <v>0.51228790000000002</v>
      </c>
      <c r="MI389">
        <v>50.227490000000003</v>
      </c>
      <c r="MJ389" s="1">
        <v>2.0654050000000002E-3</v>
      </c>
      <c r="MK389">
        <v>0.63874470000000005</v>
      </c>
      <c r="ML389">
        <v>0.51262030000000003</v>
      </c>
      <c r="MM389">
        <v>47.565510000000003</v>
      </c>
      <c r="MN389" s="1">
        <v>1.9821230000000001E-3</v>
      </c>
      <c r="MO389">
        <v>0.61295169999999999</v>
      </c>
      <c r="MP389">
        <v>0.5128819</v>
      </c>
      <c r="MQ389">
        <v>45.405540000000002</v>
      </c>
      <c r="MR389" s="1">
        <v>1.902768E-3</v>
      </c>
      <c r="MS389">
        <v>0.58846810000000005</v>
      </c>
      <c r="MT389">
        <v>0.51316470000000003</v>
      </c>
      <c r="MU389">
        <v>43.965359999999997</v>
      </c>
      <c r="MV389" s="1">
        <v>1.827146E-3</v>
      </c>
      <c r="MW389">
        <v>0.56512549999999995</v>
      </c>
      <c r="MX389">
        <v>0.51344460000000003</v>
      </c>
      <c r="MY389">
        <v>44.13673</v>
      </c>
      <c r="MZ389" s="1">
        <v>1.755234E-3</v>
      </c>
      <c r="NA389">
        <v>0.54288230000000004</v>
      </c>
      <c r="NB389">
        <v>0.51373040000000003</v>
      </c>
      <c r="NC389">
        <v>45.199550000000002</v>
      </c>
      <c r="ND389" s="1">
        <v>1.686461E-3</v>
      </c>
      <c r="NE389">
        <v>0.5216151</v>
      </c>
      <c r="NF389">
        <v>0.51398440000000001</v>
      </c>
      <c r="NG389">
        <v>47.429630000000003</v>
      </c>
      <c r="NH389" s="1">
        <v>1.6207459999999999E-3</v>
      </c>
      <c r="NI389">
        <v>0.5013263</v>
      </c>
      <c r="NJ389">
        <v>0.51417860000000004</v>
      </c>
      <c r="NK389">
        <v>50.136490000000002</v>
      </c>
      <c r="NL389" s="1">
        <v>1.5579540000000001E-3</v>
      </c>
      <c r="NM389">
        <v>0.48199520000000001</v>
      </c>
      <c r="NN389">
        <v>0.51435850000000005</v>
      </c>
      <c r="NO389">
        <v>50.305909999999997</v>
      </c>
      <c r="NP389" s="1">
        <v>1.498255E-3</v>
      </c>
      <c r="NQ389">
        <v>0.46358929999999998</v>
      </c>
      <c r="NR389">
        <v>0.51454259999999996</v>
      </c>
      <c r="NS389">
        <v>48.372810000000001</v>
      </c>
      <c r="NT389" s="1">
        <v>1.4411339999999999E-3</v>
      </c>
      <c r="NU389">
        <v>0.44597880000000001</v>
      </c>
      <c r="NV389">
        <v>0.51485910000000001</v>
      </c>
      <c r="NW389">
        <v>46.941589999999998</v>
      </c>
      <c r="NX389" s="1">
        <v>1.3862309999999999E-3</v>
      </c>
      <c r="NY389">
        <v>0.42886459999999998</v>
      </c>
      <c r="NZ389">
        <v>0.5152099</v>
      </c>
      <c r="OA389">
        <v>46.065350000000002</v>
      </c>
      <c r="OB389" s="1">
        <v>1.333849E-3</v>
      </c>
      <c r="OC389">
        <v>0.41242580000000001</v>
      </c>
      <c r="OD389">
        <v>0.51555280000000003</v>
      </c>
      <c r="OE389">
        <v>46.784509999999997</v>
      </c>
      <c r="OF389" s="1">
        <v>1.284821E-3</v>
      </c>
      <c r="OG389">
        <v>0.39699180000000001</v>
      </c>
      <c r="OH389">
        <v>0.51587620000000001</v>
      </c>
      <c r="OI389">
        <v>46.972810000000003</v>
      </c>
      <c r="OJ389" s="1">
        <v>1.237674E-3</v>
      </c>
      <c r="OK389">
        <v>0.38215539999999998</v>
      </c>
    </row>
    <row r="390" spans="1:401" x14ac:dyDescent="0.35">
      <c r="A390">
        <v>399</v>
      </c>
      <c r="B390" t="s">
        <v>4</v>
      </c>
      <c r="C390" t="s">
        <v>364</v>
      </c>
      <c r="D390" t="s">
        <v>397</v>
      </c>
      <c r="E390">
        <v>701.90560000000005</v>
      </c>
      <c r="F390">
        <v>0.48181220000000002</v>
      </c>
      <c r="G390">
        <v>26.169809999999998</v>
      </c>
      <c r="H390">
        <v>0</v>
      </c>
      <c r="I390">
        <v>0</v>
      </c>
      <c r="J390">
        <v>0.48010999999999998</v>
      </c>
      <c r="K390">
        <v>26.885090000000002</v>
      </c>
      <c r="L390">
        <v>0</v>
      </c>
      <c r="M390">
        <v>0</v>
      </c>
      <c r="N390">
        <v>0.47856769999999998</v>
      </c>
      <c r="O390">
        <v>26.841329999999999</v>
      </c>
      <c r="P390">
        <v>0</v>
      </c>
      <c r="Q390">
        <v>0</v>
      </c>
      <c r="R390">
        <v>0.47765089999999999</v>
      </c>
      <c r="S390">
        <v>27.477530000000002</v>
      </c>
      <c r="T390">
        <v>0</v>
      </c>
      <c r="U390">
        <v>0</v>
      </c>
      <c r="V390">
        <v>0.47675990000000001</v>
      </c>
      <c r="W390">
        <v>27.614730000000002</v>
      </c>
      <c r="X390">
        <v>0</v>
      </c>
      <c r="Y390">
        <v>0</v>
      </c>
      <c r="Z390">
        <v>0.47558919999999999</v>
      </c>
      <c r="AA390">
        <v>26.704719999999998</v>
      </c>
      <c r="AB390">
        <v>0</v>
      </c>
      <c r="AC390">
        <v>0</v>
      </c>
      <c r="AD390">
        <v>0.47419050000000001</v>
      </c>
      <c r="AE390">
        <v>25.665870000000002</v>
      </c>
      <c r="AF390">
        <v>0</v>
      </c>
      <c r="AG390">
        <v>0</v>
      </c>
      <c r="AH390">
        <v>0.47277649999999999</v>
      </c>
      <c r="AI390">
        <v>24.920729999999999</v>
      </c>
      <c r="AJ390">
        <v>0</v>
      </c>
      <c r="AK390">
        <v>0</v>
      </c>
      <c r="AL390">
        <v>0.47104960000000001</v>
      </c>
      <c r="AM390">
        <v>24.967130000000001</v>
      </c>
      <c r="AN390">
        <v>0</v>
      </c>
      <c r="AO390">
        <v>0</v>
      </c>
      <c r="AP390">
        <v>0.4694007</v>
      </c>
      <c r="AQ390">
        <v>26.58098</v>
      </c>
      <c r="AR390">
        <v>0</v>
      </c>
      <c r="AS390">
        <v>0</v>
      </c>
      <c r="AT390">
        <v>0.4675241</v>
      </c>
      <c r="AU390">
        <v>28.736039999999999</v>
      </c>
      <c r="AV390">
        <v>0</v>
      </c>
      <c r="AW390">
        <v>0</v>
      </c>
      <c r="AX390">
        <v>0.46550560000000002</v>
      </c>
      <c r="AY390">
        <v>30.95965</v>
      </c>
      <c r="AZ390">
        <v>0</v>
      </c>
      <c r="BA390">
        <v>0</v>
      </c>
      <c r="BB390">
        <v>0.46334029999999998</v>
      </c>
      <c r="BC390">
        <v>32.445590000000003</v>
      </c>
      <c r="BD390">
        <v>0</v>
      </c>
      <c r="BE390">
        <v>0</v>
      </c>
      <c r="BF390">
        <v>0.46106940000000002</v>
      </c>
      <c r="BG390">
        <v>32.303469999999997</v>
      </c>
      <c r="BH390">
        <v>0</v>
      </c>
      <c r="BI390">
        <v>0</v>
      </c>
      <c r="BJ390">
        <v>0.45969320000000002</v>
      </c>
      <c r="BK390">
        <v>31.673850000000002</v>
      </c>
      <c r="BL390">
        <v>0</v>
      </c>
      <c r="BM390">
        <v>0</v>
      </c>
      <c r="BN390">
        <v>0.45978609999999998</v>
      </c>
      <c r="BO390">
        <v>31.390280000000001</v>
      </c>
      <c r="BP390">
        <v>0</v>
      </c>
      <c r="BQ390">
        <v>0</v>
      </c>
      <c r="BR390">
        <v>0.46001760000000003</v>
      </c>
      <c r="BS390">
        <v>31.294630000000002</v>
      </c>
      <c r="BT390">
        <v>0</v>
      </c>
      <c r="BU390">
        <v>0</v>
      </c>
      <c r="BV390">
        <v>0.45992739999999999</v>
      </c>
      <c r="BW390">
        <v>32.00591</v>
      </c>
      <c r="BX390">
        <v>0</v>
      </c>
      <c r="BY390">
        <v>0</v>
      </c>
      <c r="BZ390">
        <v>0.4598023</v>
      </c>
      <c r="CA390">
        <v>32.31915</v>
      </c>
      <c r="CB390">
        <v>0</v>
      </c>
      <c r="CC390">
        <v>0</v>
      </c>
      <c r="CD390">
        <v>0.45974549999999997</v>
      </c>
      <c r="CE390">
        <v>32.316429999999997</v>
      </c>
      <c r="CF390">
        <v>0</v>
      </c>
      <c r="CG390">
        <v>0</v>
      </c>
      <c r="CH390">
        <v>0.45957700000000001</v>
      </c>
      <c r="CI390">
        <v>31.424109999999999</v>
      </c>
      <c r="CJ390">
        <v>0</v>
      </c>
      <c r="CK390" s="1">
        <v>2.9471530000000001E-37</v>
      </c>
      <c r="CL390">
        <v>0.45921859999999998</v>
      </c>
      <c r="CM390">
        <v>30.192799999999998</v>
      </c>
      <c r="CN390" s="1">
        <v>9.7199539999999996E-31</v>
      </c>
      <c r="CO390" s="1">
        <v>3.2372460000000002E-28</v>
      </c>
      <c r="CP390">
        <v>0.4585572</v>
      </c>
      <c r="CQ390">
        <v>29.143969999999999</v>
      </c>
      <c r="CR390" s="1">
        <v>1.6265060000000001E-25</v>
      </c>
      <c r="CS390" s="1">
        <v>6.6044939999999995E-23</v>
      </c>
      <c r="CT390">
        <v>0.457783</v>
      </c>
      <c r="CU390">
        <v>28.549029999999998</v>
      </c>
      <c r="CV390" s="1">
        <v>1.7034629999999999E-19</v>
      </c>
      <c r="CW390" s="1">
        <v>5.6521259999999999E-17</v>
      </c>
      <c r="CX390">
        <v>0.45781559999999999</v>
      </c>
      <c r="CY390">
        <v>28.39555</v>
      </c>
      <c r="CZ390" s="1">
        <v>1.263574E-15</v>
      </c>
      <c r="DA390" s="1">
        <v>4.2945669999999998E-13</v>
      </c>
      <c r="DB390">
        <v>0.45892650000000001</v>
      </c>
      <c r="DC390">
        <v>29.344899999999999</v>
      </c>
      <c r="DD390" s="1">
        <v>1.3958040000000001E-12</v>
      </c>
      <c r="DE390" s="1">
        <v>4.8437689999999998E-10</v>
      </c>
      <c r="DF390">
        <v>0.46095619999999998</v>
      </c>
      <c r="DG390">
        <v>31.213699999999999</v>
      </c>
      <c r="DH390" s="1">
        <v>4.5935489999999998E-10</v>
      </c>
      <c r="DI390" s="1">
        <v>1.6186039999999999E-7</v>
      </c>
      <c r="DJ390">
        <v>0.4631054</v>
      </c>
      <c r="DK390">
        <v>34.428559999999997</v>
      </c>
      <c r="DL390" s="1">
        <v>6.0158469999999999E-8</v>
      </c>
      <c r="DM390" s="1">
        <v>2.146981E-5</v>
      </c>
      <c r="DN390">
        <v>0.46525090000000002</v>
      </c>
      <c r="DO390">
        <v>38.017690000000002</v>
      </c>
      <c r="DP390" s="1">
        <v>3.7442040000000002E-6</v>
      </c>
      <c r="DQ390" s="1">
        <v>1.351311E-3</v>
      </c>
      <c r="DR390">
        <v>0.4677115</v>
      </c>
      <c r="DS390">
        <v>38.686349999999997</v>
      </c>
      <c r="DT390" s="1">
        <v>1.237546E-4</v>
      </c>
      <c r="DU390" s="1">
        <v>4.5103810000000001E-2</v>
      </c>
      <c r="DV390">
        <v>0.47085290000000002</v>
      </c>
      <c r="DW390">
        <v>38.319609999999997</v>
      </c>
      <c r="DX390" s="1">
        <v>2.3733880000000001E-3</v>
      </c>
      <c r="DY390">
        <v>0.87724139999999995</v>
      </c>
      <c r="DZ390">
        <v>0.47423019999999999</v>
      </c>
      <c r="EA390">
        <v>38.454610000000002</v>
      </c>
      <c r="EB390" s="1">
        <v>2.7999550000000002E-2</v>
      </c>
      <c r="EC390">
        <v>10.486599999999999</v>
      </c>
      <c r="ED390">
        <v>0.47724309999999998</v>
      </c>
      <c r="EE390">
        <v>38.553130000000003</v>
      </c>
      <c r="EF390">
        <v>0.21376110000000001</v>
      </c>
      <c r="EG390">
        <v>81.051649999999995</v>
      </c>
      <c r="EH390">
        <v>0.48157840000000002</v>
      </c>
      <c r="EI390">
        <v>39.344610000000003</v>
      </c>
      <c r="EJ390">
        <v>1.122028</v>
      </c>
      <c r="EK390">
        <v>429.15460000000002</v>
      </c>
      <c r="EL390">
        <v>0.48689870000000002</v>
      </c>
      <c r="EM390">
        <v>41.086480000000002</v>
      </c>
      <c r="EN390">
        <v>4.206747</v>
      </c>
      <c r="EO390">
        <v>1619.126</v>
      </c>
      <c r="EP390">
        <v>0.49209409999999998</v>
      </c>
      <c r="EQ390">
        <v>43.735469999999999</v>
      </c>
      <c r="ER390">
        <v>11.608919999999999</v>
      </c>
      <c r="ES390">
        <v>4498.5249999999996</v>
      </c>
      <c r="ET390">
        <v>0.49711060000000001</v>
      </c>
      <c r="EU390">
        <v>45.55292</v>
      </c>
      <c r="EV390">
        <v>24.30912</v>
      </c>
      <c r="EW390">
        <v>9481.3119999999999</v>
      </c>
      <c r="EX390">
        <v>0.50238159999999998</v>
      </c>
      <c r="EY390">
        <v>44.212800000000001</v>
      </c>
      <c r="EZ390">
        <v>39.721290000000003</v>
      </c>
      <c r="FA390">
        <v>15579.77</v>
      </c>
      <c r="FB390">
        <v>0.50790789999999997</v>
      </c>
      <c r="FC390">
        <v>42.270789999999998</v>
      </c>
      <c r="FD390">
        <v>51.9495</v>
      </c>
      <c r="FE390">
        <v>20466.54</v>
      </c>
      <c r="FF390">
        <v>0.51311609999999996</v>
      </c>
      <c r="FG390">
        <v>41.00056</v>
      </c>
      <c r="FH390">
        <v>55.495980000000003</v>
      </c>
      <c r="FI390">
        <v>21971.62</v>
      </c>
      <c r="FJ390">
        <v>0.51732670000000003</v>
      </c>
      <c r="FK390">
        <v>40.559519999999999</v>
      </c>
      <c r="FL390">
        <v>49.536479999999997</v>
      </c>
      <c r="FM390">
        <v>19715.21</v>
      </c>
      <c r="FN390">
        <v>0.52050019999999997</v>
      </c>
      <c r="FO390">
        <v>41.66489</v>
      </c>
      <c r="FP390">
        <v>37.646090000000001</v>
      </c>
      <c r="FQ390">
        <v>15069.97</v>
      </c>
      <c r="FR390">
        <v>0.52375660000000002</v>
      </c>
      <c r="FS390">
        <v>43.279159999999997</v>
      </c>
      <c r="FT390">
        <v>24.77918</v>
      </c>
      <c r="FU390">
        <v>9978.2729999999992</v>
      </c>
      <c r="FV390">
        <v>0.52706710000000001</v>
      </c>
      <c r="FW390">
        <v>44.67069</v>
      </c>
      <c r="FX390">
        <v>14.33609</v>
      </c>
      <c r="FY390">
        <v>5808.4870000000001</v>
      </c>
      <c r="FZ390">
        <v>0.53047440000000001</v>
      </c>
      <c r="GA390">
        <v>44.566409999999998</v>
      </c>
      <c r="GB390">
        <v>7.3902650000000003</v>
      </c>
      <c r="GC390">
        <v>3010.4580000000001</v>
      </c>
      <c r="GD390">
        <v>0.534528</v>
      </c>
      <c r="GE390">
        <v>43.362859999999998</v>
      </c>
      <c r="GF390">
        <v>3.4303710000000001</v>
      </c>
      <c r="GG390">
        <v>1402.5329999999999</v>
      </c>
      <c r="GH390">
        <v>0.53847699999999998</v>
      </c>
      <c r="GI390">
        <v>41.409260000000003</v>
      </c>
      <c r="GJ390">
        <v>1.4518800000000001</v>
      </c>
      <c r="GK390">
        <v>595.4443</v>
      </c>
      <c r="GL390">
        <v>0.54240889999999997</v>
      </c>
      <c r="GM390">
        <v>39.851309999999998</v>
      </c>
      <c r="GN390">
        <v>0.5728316</v>
      </c>
      <c r="GO390">
        <v>235.24100000000001</v>
      </c>
      <c r="GP390">
        <v>0.54629179999999999</v>
      </c>
      <c r="GQ390">
        <v>39.138309999999997</v>
      </c>
      <c r="GR390">
        <v>0.2207016</v>
      </c>
      <c r="GS390">
        <v>90.296239999999997</v>
      </c>
      <c r="GT390">
        <v>0.55015539999999996</v>
      </c>
      <c r="GU390">
        <v>40.74389</v>
      </c>
      <c r="GV390" s="1">
        <v>9.2809230000000006E-2</v>
      </c>
      <c r="GW390">
        <v>37.401919999999997</v>
      </c>
      <c r="GX390">
        <v>0.55409929999999996</v>
      </c>
      <c r="GY390">
        <v>42.974310000000003</v>
      </c>
      <c r="GZ390" s="1">
        <v>5.0625290000000003E-2</v>
      </c>
      <c r="HA390">
        <v>19.847660000000001</v>
      </c>
      <c r="HB390">
        <v>0.55791710000000005</v>
      </c>
      <c r="HC390">
        <v>45.583570000000002</v>
      </c>
      <c r="HD390">
        <v>3.8101110000000001E-2</v>
      </c>
      <c r="HE390">
        <v>14.56944</v>
      </c>
      <c r="HF390">
        <v>0.56179900000000005</v>
      </c>
      <c r="HG390">
        <v>47.124380000000002</v>
      </c>
      <c r="HH390" s="1">
        <v>3.4609340000000002E-2</v>
      </c>
      <c r="HI390">
        <v>13.067259999999999</v>
      </c>
      <c r="HJ390">
        <v>0.56548370000000003</v>
      </c>
      <c r="HK390">
        <v>46.27805</v>
      </c>
      <c r="HL390" s="1">
        <v>3.314624E-2</v>
      </c>
      <c r="HM390">
        <v>12.449109999999999</v>
      </c>
      <c r="HN390">
        <v>0.56923509999999999</v>
      </c>
      <c r="HO390">
        <v>45.018380000000001</v>
      </c>
      <c r="HP390" s="1">
        <v>3.1583559999999997E-2</v>
      </c>
      <c r="HQ390">
        <v>11.82532</v>
      </c>
      <c r="HR390">
        <v>0.57255920000000005</v>
      </c>
      <c r="HS390">
        <v>43.959029999999998</v>
      </c>
      <c r="HT390" s="1">
        <v>2.941887E-2</v>
      </c>
      <c r="HU390">
        <v>10.995900000000001</v>
      </c>
      <c r="HV390">
        <v>0.57554819999999995</v>
      </c>
      <c r="HW390">
        <v>43.52225</v>
      </c>
      <c r="HX390" s="1">
        <v>2.6655060000000001E-2</v>
      </c>
      <c r="HY390">
        <v>9.9530250000000002</v>
      </c>
      <c r="HZ390">
        <v>0.57845029999999997</v>
      </c>
      <c r="IA390">
        <v>45.325760000000002</v>
      </c>
      <c r="IB390" s="1">
        <v>2.3434480000000001E-2</v>
      </c>
      <c r="IC390">
        <v>8.7427829999999993</v>
      </c>
      <c r="ID390">
        <v>0.58141549999999997</v>
      </c>
      <c r="IE390">
        <v>49.394069999999999</v>
      </c>
      <c r="IF390" s="1">
        <v>1.9983520000000001E-2</v>
      </c>
      <c r="IG390">
        <v>7.4469859999999999</v>
      </c>
      <c r="IH390">
        <v>0.58432839999999997</v>
      </c>
      <c r="II390">
        <v>53.790950000000002</v>
      </c>
      <c r="IJ390" s="1">
        <v>1.6571280000000001E-2</v>
      </c>
      <c r="IK390">
        <v>6.1673590000000003</v>
      </c>
      <c r="IL390">
        <v>0.58719840000000001</v>
      </c>
      <c r="IM390">
        <v>55.474800000000002</v>
      </c>
      <c r="IN390" s="1">
        <v>1.347654E-2</v>
      </c>
      <c r="IO390">
        <v>5.0051420000000002</v>
      </c>
      <c r="IP390">
        <v>0.59005929999999995</v>
      </c>
      <c r="IQ390">
        <v>54.78689</v>
      </c>
      <c r="IR390" s="1">
        <v>1.089536E-2</v>
      </c>
      <c r="IS390">
        <v>4.0344119999999997</v>
      </c>
      <c r="IT390">
        <v>0.59275449999999996</v>
      </c>
      <c r="IU390">
        <v>53.323210000000003</v>
      </c>
      <c r="IV390" s="1">
        <v>8.9025890000000007E-3</v>
      </c>
      <c r="IW390">
        <v>3.2829060000000001</v>
      </c>
      <c r="IX390">
        <v>0.59463410000000005</v>
      </c>
      <c r="IY390">
        <v>52.053809999999999</v>
      </c>
      <c r="IZ390" s="1">
        <v>7.4518529999999996E-3</v>
      </c>
      <c r="JA390">
        <v>2.7365469999999998</v>
      </c>
      <c r="JB390">
        <v>0.59629449999999995</v>
      </c>
      <c r="JC390">
        <v>51.222140000000003</v>
      </c>
      <c r="JD390" s="1">
        <v>6.4355539999999996E-3</v>
      </c>
      <c r="JE390">
        <v>2.3536440000000001</v>
      </c>
      <c r="JF390">
        <v>0.59777219999999998</v>
      </c>
      <c r="JG390">
        <v>52.244799999999998</v>
      </c>
      <c r="JH390" s="1">
        <v>5.7331409999999998E-3</v>
      </c>
      <c r="JI390">
        <v>2.0889410000000002</v>
      </c>
      <c r="JJ390">
        <v>0.59916069999999999</v>
      </c>
      <c r="JK390">
        <v>52.731409999999997</v>
      </c>
      <c r="JL390" s="1">
        <v>5.234041E-3</v>
      </c>
      <c r="JM390">
        <v>1.902536</v>
      </c>
      <c r="JN390">
        <v>0.60054300000000005</v>
      </c>
      <c r="JO390">
        <v>51.911839999999998</v>
      </c>
      <c r="JP390" s="1">
        <v>4.8541330000000001E-3</v>
      </c>
      <c r="JQ390">
        <v>1.7656909999999999</v>
      </c>
      <c r="JR390">
        <v>0.60182139999999995</v>
      </c>
      <c r="JS390">
        <v>50.327199999999998</v>
      </c>
      <c r="JT390" s="1">
        <v>4.5515629999999998E-3</v>
      </c>
      <c r="JU390">
        <v>1.65838</v>
      </c>
      <c r="JV390">
        <v>0.60314460000000003</v>
      </c>
      <c r="JW390">
        <v>48.349519999999998</v>
      </c>
      <c r="JX390" s="1">
        <v>4.2977750000000002E-3</v>
      </c>
      <c r="JY390">
        <v>1.568594</v>
      </c>
      <c r="JZ390">
        <v>0.60474269999999997</v>
      </c>
      <c r="KA390">
        <v>45.826300000000003</v>
      </c>
      <c r="KB390" s="1">
        <v>4.0754240000000002E-3</v>
      </c>
      <c r="KC390">
        <v>1.4893000000000001</v>
      </c>
      <c r="KD390">
        <v>0.60638360000000002</v>
      </c>
      <c r="KE390">
        <v>43.5961</v>
      </c>
      <c r="KF390" s="1">
        <v>3.873498E-3</v>
      </c>
      <c r="KG390">
        <v>1.417308</v>
      </c>
      <c r="KH390">
        <v>0.60801450000000001</v>
      </c>
      <c r="KI390">
        <v>41.893680000000003</v>
      </c>
      <c r="KJ390" s="1">
        <v>3.6876449999999998E-3</v>
      </c>
      <c r="KK390">
        <v>1.3509610000000001</v>
      </c>
      <c r="KL390">
        <v>0.6095836</v>
      </c>
      <c r="KM390">
        <v>42.600580000000001</v>
      </c>
      <c r="KN390" s="1">
        <v>3.5142379999999998E-3</v>
      </c>
      <c r="KO390">
        <v>1.289002</v>
      </c>
      <c r="KP390">
        <v>0.61171779999999998</v>
      </c>
      <c r="KQ390">
        <v>46.416600000000003</v>
      </c>
      <c r="KR390" s="1">
        <v>3.352739E-3</v>
      </c>
      <c r="KS390">
        <v>1.2302139999999999</v>
      </c>
      <c r="KT390">
        <v>0.61377499999999996</v>
      </c>
      <c r="KU390">
        <v>51.527639999999998</v>
      </c>
      <c r="KV390" s="1">
        <v>3.2006090000000001E-3</v>
      </c>
      <c r="KW390">
        <v>1.1749970000000001</v>
      </c>
      <c r="KX390">
        <v>0.61583719999999997</v>
      </c>
      <c r="KY390">
        <v>54.220500000000001</v>
      </c>
      <c r="KZ390" s="1">
        <v>3.0571729999999998E-3</v>
      </c>
      <c r="LA390">
        <v>1.122951</v>
      </c>
      <c r="LB390">
        <v>0.61780539999999995</v>
      </c>
      <c r="LC390">
        <v>53.419890000000002</v>
      </c>
      <c r="LD390" s="1">
        <v>2.922451E-3</v>
      </c>
      <c r="LE390">
        <v>1.0739860000000001</v>
      </c>
      <c r="LF390">
        <v>0.61971410000000005</v>
      </c>
      <c r="LG390">
        <v>52.01878</v>
      </c>
      <c r="LH390" s="1">
        <v>2.794848E-3</v>
      </c>
      <c r="LI390">
        <v>1.0277540000000001</v>
      </c>
      <c r="LJ390">
        <v>0.62157819999999997</v>
      </c>
      <c r="LK390">
        <v>51.204120000000003</v>
      </c>
      <c r="LL390" s="1">
        <v>2.6739789999999999E-3</v>
      </c>
      <c r="LM390">
        <v>0.98387930000000001</v>
      </c>
      <c r="LN390">
        <v>0.62343190000000004</v>
      </c>
      <c r="LO390">
        <v>50.250720000000001</v>
      </c>
      <c r="LP390" s="1">
        <v>2.5595449999999999E-3</v>
      </c>
      <c r="LQ390">
        <v>0.94234510000000005</v>
      </c>
      <c r="LR390">
        <v>0.62521510000000002</v>
      </c>
      <c r="LS390">
        <v>50.300170000000001</v>
      </c>
      <c r="LT390" s="1">
        <v>2.4512039999999998E-3</v>
      </c>
      <c r="LU390">
        <v>0.90296600000000005</v>
      </c>
      <c r="LV390">
        <v>0.62694899999999998</v>
      </c>
      <c r="LW390">
        <v>51.497529999999998</v>
      </c>
      <c r="LX390" s="1">
        <v>2.348536E-3</v>
      </c>
      <c r="LY390">
        <v>0.86566310000000002</v>
      </c>
      <c r="LZ390">
        <v>0.62876560000000004</v>
      </c>
      <c r="MA390">
        <v>51.801169999999999</v>
      </c>
      <c r="MB390" s="1">
        <v>2.2517430000000001E-3</v>
      </c>
      <c r="MC390">
        <v>0.83040119999999995</v>
      </c>
      <c r="MD390">
        <v>0.63043079999999996</v>
      </c>
      <c r="ME390">
        <v>51.608829999999998</v>
      </c>
      <c r="MF390" s="1">
        <v>2.1596250000000001E-3</v>
      </c>
      <c r="MG390">
        <v>0.79694489999999996</v>
      </c>
      <c r="MH390">
        <v>0.63213920000000001</v>
      </c>
      <c r="MI390">
        <v>50.242139999999999</v>
      </c>
      <c r="MJ390" s="1">
        <v>2.072076E-3</v>
      </c>
      <c r="MK390">
        <v>0.76509680000000002</v>
      </c>
      <c r="ML390">
        <v>0.63385460000000005</v>
      </c>
      <c r="MM390">
        <v>47.593400000000003</v>
      </c>
      <c r="MN390" s="1">
        <v>1.9884830000000001E-3</v>
      </c>
      <c r="MO390">
        <v>0.73479399999999995</v>
      </c>
      <c r="MP390">
        <v>0.63544590000000001</v>
      </c>
      <c r="MQ390">
        <v>45.404299999999999</v>
      </c>
      <c r="MR390" s="1">
        <v>1.9088110000000001E-3</v>
      </c>
      <c r="MS390">
        <v>0.7059993</v>
      </c>
      <c r="MT390">
        <v>0.63707040000000004</v>
      </c>
      <c r="MU390">
        <v>43.952219999999997</v>
      </c>
      <c r="MV390" s="1">
        <v>1.8329119999999999E-3</v>
      </c>
      <c r="MW390">
        <v>0.6785312</v>
      </c>
      <c r="MX390">
        <v>0.638652</v>
      </c>
      <c r="MY390">
        <v>44.153390000000002</v>
      </c>
      <c r="MZ390" s="1">
        <v>1.76077E-3</v>
      </c>
      <c r="NA390">
        <v>0.65232889999999999</v>
      </c>
      <c r="NB390">
        <v>0.64020149999999998</v>
      </c>
      <c r="NC390">
        <v>45.204799999999999</v>
      </c>
      <c r="ND390" s="1">
        <v>1.691723E-3</v>
      </c>
      <c r="NE390">
        <v>0.62725169999999997</v>
      </c>
      <c r="NF390">
        <v>0.64175289999999996</v>
      </c>
      <c r="NG390">
        <v>47.494720000000001</v>
      </c>
      <c r="NH390" s="1">
        <v>1.6257769999999999E-3</v>
      </c>
      <c r="NI390">
        <v>0.60330700000000004</v>
      </c>
      <c r="NJ390">
        <v>0.64319269999999995</v>
      </c>
      <c r="NK390">
        <v>50.231549999999999</v>
      </c>
      <c r="NL390" s="1">
        <v>1.5627670000000001E-3</v>
      </c>
      <c r="NM390">
        <v>0.58045270000000004</v>
      </c>
      <c r="NN390">
        <v>0.64458839999999995</v>
      </c>
      <c r="NO390">
        <v>50.283290000000001</v>
      </c>
      <c r="NP390" s="1">
        <v>1.502799E-3</v>
      </c>
      <c r="NQ390">
        <v>0.55866389999999999</v>
      </c>
      <c r="NR390">
        <v>0.64606759999999996</v>
      </c>
      <c r="NS390">
        <v>48.261969999999998</v>
      </c>
      <c r="NT390" s="1">
        <v>1.4455259999999999E-3</v>
      </c>
      <c r="NU390">
        <v>0.53778950000000003</v>
      </c>
      <c r="NV390">
        <v>0.64785910000000002</v>
      </c>
      <c r="NW390">
        <v>46.795189999999998</v>
      </c>
      <c r="NX390" s="1">
        <v>1.390437E-3</v>
      </c>
      <c r="NY390">
        <v>0.51748309999999997</v>
      </c>
      <c r="NZ390">
        <v>0.64971089999999998</v>
      </c>
      <c r="OA390">
        <v>45.960979999999999</v>
      </c>
      <c r="OB390" s="1">
        <v>1.3377809999999999E-3</v>
      </c>
      <c r="OC390">
        <v>0.49796109999999999</v>
      </c>
      <c r="OD390">
        <v>0.65161990000000003</v>
      </c>
      <c r="OE390">
        <v>46.73</v>
      </c>
      <c r="OF390" s="1">
        <v>1.288504E-3</v>
      </c>
      <c r="OG390">
        <v>0.47962850000000001</v>
      </c>
      <c r="OH390">
        <v>0.65356369999999997</v>
      </c>
      <c r="OI390">
        <v>46.870269999999998</v>
      </c>
      <c r="OJ390" s="1">
        <v>1.241264E-3</v>
      </c>
      <c r="OK390">
        <v>0.46207670000000001</v>
      </c>
    </row>
    <row r="391" spans="1:401" x14ac:dyDescent="0.35">
      <c r="A391">
        <v>400</v>
      </c>
      <c r="B391" t="s">
        <v>4</v>
      </c>
      <c r="C391" t="s">
        <v>364</v>
      </c>
      <c r="D391" t="s">
        <v>398</v>
      </c>
      <c r="E391">
        <v>847.13070000000005</v>
      </c>
      <c r="F391">
        <v>0.40499309999999999</v>
      </c>
      <c r="G391">
        <v>26.114149999999999</v>
      </c>
      <c r="H391">
        <v>0</v>
      </c>
      <c r="I391">
        <v>0</v>
      </c>
      <c r="J391">
        <v>0.40454610000000002</v>
      </c>
      <c r="K391">
        <v>26.952010000000001</v>
      </c>
      <c r="L391">
        <v>0</v>
      </c>
      <c r="M391">
        <v>0</v>
      </c>
      <c r="N391">
        <v>0.40425830000000001</v>
      </c>
      <c r="O391">
        <v>26.93891</v>
      </c>
      <c r="P391">
        <v>0</v>
      </c>
      <c r="Q391">
        <v>0</v>
      </c>
      <c r="R391">
        <v>0.40435979999999999</v>
      </c>
      <c r="S391">
        <v>27.76765</v>
      </c>
      <c r="T391">
        <v>0</v>
      </c>
      <c r="U391">
        <v>0</v>
      </c>
      <c r="V391">
        <v>0.40459230000000002</v>
      </c>
      <c r="W391">
        <v>27.920359999999999</v>
      </c>
      <c r="X391">
        <v>0</v>
      </c>
      <c r="Y391">
        <v>0</v>
      </c>
      <c r="Z391">
        <v>0.40461540000000001</v>
      </c>
      <c r="AA391">
        <v>26.860060000000001</v>
      </c>
      <c r="AB391">
        <v>0</v>
      </c>
      <c r="AC391">
        <v>0</v>
      </c>
      <c r="AD391">
        <v>0.40446290000000001</v>
      </c>
      <c r="AE391">
        <v>25.704370000000001</v>
      </c>
      <c r="AF391">
        <v>0</v>
      </c>
      <c r="AG391">
        <v>0</v>
      </c>
      <c r="AH391">
        <v>0.40425109999999997</v>
      </c>
      <c r="AI391">
        <v>24.918040000000001</v>
      </c>
      <c r="AJ391">
        <v>0</v>
      </c>
      <c r="AK391">
        <v>0</v>
      </c>
      <c r="AL391">
        <v>0.40384120000000001</v>
      </c>
      <c r="AM391">
        <v>24.95514</v>
      </c>
      <c r="AN391">
        <v>0</v>
      </c>
      <c r="AO391">
        <v>0</v>
      </c>
      <c r="AP391">
        <v>0.40340019999999999</v>
      </c>
      <c r="AQ391">
        <v>26.690159999999999</v>
      </c>
      <c r="AR391">
        <v>0</v>
      </c>
      <c r="AS391">
        <v>0</v>
      </c>
      <c r="AT391">
        <v>0.40294679999999999</v>
      </c>
      <c r="AU391">
        <v>28.947089999999999</v>
      </c>
      <c r="AV391">
        <v>0</v>
      </c>
      <c r="AW391">
        <v>0</v>
      </c>
      <c r="AX391">
        <v>0.40233920000000001</v>
      </c>
      <c r="AY391">
        <v>31.22231</v>
      </c>
      <c r="AZ391">
        <v>0</v>
      </c>
      <c r="BA391">
        <v>0</v>
      </c>
      <c r="BB391">
        <v>0.40144679999999999</v>
      </c>
      <c r="BC391">
        <v>32.626170000000002</v>
      </c>
      <c r="BD391">
        <v>0</v>
      </c>
      <c r="BE391">
        <v>0</v>
      </c>
      <c r="BF391">
        <v>0.40133649999999998</v>
      </c>
      <c r="BG391">
        <v>32.303449999999998</v>
      </c>
      <c r="BH391">
        <v>0</v>
      </c>
      <c r="BI391">
        <v>0</v>
      </c>
      <c r="BJ391">
        <v>0.40247060000000001</v>
      </c>
      <c r="BK391">
        <v>31.538499999999999</v>
      </c>
      <c r="BL391">
        <v>0</v>
      </c>
      <c r="BM391">
        <v>0</v>
      </c>
      <c r="BN391">
        <v>0.40527609999999997</v>
      </c>
      <c r="BO391">
        <v>31.20965</v>
      </c>
      <c r="BP391">
        <v>0</v>
      </c>
      <c r="BQ391">
        <v>0</v>
      </c>
      <c r="BR391">
        <v>0.40809069999999997</v>
      </c>
      <c r="BS391">
        <v>31.139040000000001</v>
      </c>
      <c r="BT391">
        <v>0</v>
      </c>
      <c r="BU391">
        <v>0</v>
      </c>
      <c r="BV391">
        <v>0.41063519999999998</v>
      </c>
      <c r="BW391">
        <v>31.960629999999998</v>
      </c>
      <c r="BX391">
        <v>0</v>
      </c>
      <c r="BY391">
        <v>0</v>
      </c>
      <c r="BZ391">
        <v>0.41334189999999998</v>
      </c>
      <c r="CA391">
        <v>32.310609999999997</v>
      </c>
      <c r="CB391">
        <v>0</v>
      </c>
      <c r="CC391">
        <v>0</v>
      </c>
      <c r="CD391">
        <v>0.41626859999999999</v>
      </c>
      <c r="CE391">
        <v>32.335619999999999</v>
      </c>
      <c r="CF391">
        <v>0</v>
      </c>
      <c r="CG391">
        <v>0</v>
      </c>
      <c r="CH391">
        <v>0.41921510000000001</v>
      </c>
      <c r="CI391">
        <v>31.414739999999998</v>
      </c>
      <c r="CJ391">
        <v>0</v>
      </c>
      <c r="CK391" s="1">
        <v>6.441539E-38</v>
      </c>
      <c r="CL391">
        <v>0.42210189999999997</v>
      </c>
      <c r="CM391">
        <v>30.170089999999998</v>
      </c>
      <c r="CN391" s="1">
        <v>3.1852539999999999E-31</v>
      </c>
      <c r="CO391" s="1">
        <v>1.169887E-28</v>
      </c>
      <c r="CP391">
        <v>0.4247359</v>
      </c>
      <c r="CQ391">
        <v>29.058109999999999</v>
      </c>
      <c r="CR391" s="1">
        <v>3.8156999999999997E-26</v>
      </c>
      <c r="CS391" s="1">
        <v>1.7844879999999999E-23</v>
      </c>
      <c r="CT391">
        <v>0.4272822</v>
      </c>
      <c r="CU391">
        <v>28.428239999999999</v>
      </c>
      <c r="CV391" s="1">
        <v>7.024102E-20</v>
      </c>
      <c r="CW391" s="1">
        <v>2.5231720000000001E-17</v>
      </c>
      <c r="CX391">
        <v>0.43124560000000001</v>
      </c>
      <c r="CY391">
        <v>28.271370000000001</v>
      </c>
      <c r="CZ391" s="1">
        <v>6.2277529999999999E-16</v>
      </c>
      <c r="DA391" s="1">
        <v>2.2768949999999998E-13</v>
      </c>
      <c r="DB391">
        <v>0.4372258</v>
      </c>
      <c r="DC391">
        <v>29.26728</v>
      </c>
      <c r="DD391" s="1">
        <v>7.6782870000000003E-13</v>
      </c>
      <c r="DE391" s="1">
        <v>2.848743E-10</v>
      </c>
      <c r="DF391">
        <v>0.44490829999999998</v>
      </c>
      <c r="DG391">
        <v>31.169589999999999</v>
      </c>
      <c r="DH391" s="1">
        <v>2.7508120000000002E-10</v>
      </c>
      <c r="DI391" s="1">
        <v>1.030788E-7</v>
      </c>
      <c r="DJ391">
        <v>0.4534473</v>
      </c>
      <c r="DK391">
        <v>34.400149999999996</v>
      </c>
      <c r="DL391" s="1">
        <v>3.8653910000000001E-8</v>
      </c>
      <c r="DM391" s="1">
        <v>1.460525E-5</v>
      </c>
      <c r="DN391">
        <v>0.4629759</v>
      </c>
      <c r="DO391">
        <v>37.970370000000003</v>
      </c>
      <c r="DP391" s="1">
        <v>2.558733E-6</v>
      </c>
      <c r="DQ391" s="1">
        <v>9.7383089999999995E-4</v>
      </c>
      <c r="DR391">
        <v>0.47110489999999999</v>
      </c>
      <c r="DS391">
        <v>38.478949999999998</v>
      </c>
      <c r="DT391" s="1">
        <v>8.9184299999999999E-5</v>
      </c>
      <c r="DU391" s="1">
        <v>3.4237249999999997E-2</v>
      </c>
      <c r="DV391">
        <v>0.47104109999999999</v>
      </c>
      <c r="DW391">
        <v>37.954250000000002</v>
      </c>
      <c r="DX391" s="1">
        <v>1.7868599999999999E-3</v>
      </c>
      <c r="DY391">
        <v>0.69891199999999998</v>
      </c>
      <c r="DZ391">
        <v>0.47108070000000002</v>
      </c>
      <c r="EA391">
        <v>38.083559999999999</v>
      </c>
      <c r="EB391" s="1">
        <v>2.199224E-2</v>
      </c>
      <c r="EC391">
        <v>8.7558659999999993</v>
      </c>
      <c r="ED391">
        <v>0.47089209999999998</v>
      </c>
      <c r="EE391">
        <v>38.168280000000003</v>
      </c>
      <c r="EF391">
        <v>0.17439189999999999</v>
      </c>
      <c r="EG391">
        <v>70.572199999999995</v>
      </c>
      <c r="EH391">
        <v>0.47197339999999999</v>
      </c>
      <c r="EI391">
        <v>38.960749999999997</v>
      </c>
      <c r="EJ391">
        <v>0.94841719999999996</v>
      </c>
      <c r="EK391">
        <v>388.58</v>
      </c>
      <c r="EL391">
        <v>0.4734855</v>
      </c>
      <c r="EM391">
        <v>40.749760000000002</v>
      </c>
      <c r="EN391">
        <v>3.675424</v>
      </c>
      <c r="EO391">
        <v>1522.0989999999999</v>
      </c>
      <c r="EP391">
        <v>0.47477249999999999</v>
      </c>
      <c r="EQ391">
        <v>43.539630000000002</v>
      </c>
      <c r="ER391">
        <v>10.46271</v>
      </c>
      <c r="ES391">
        <v>4382.308</v>
      </c>
      <c r="ET391">
        <v>0.47582989999999997</v>
      </c>
      <c r="EU391">
        <v>45.42239</v>
      </c>
      <c r="EV391">
        <v>22.553339999999999</v>
      </c>
      <c r="EW391">
        <v>9551.0079999999998</v>
      </c>
      <c r="EX391">
        <v>0.47701539999999998</v>
      </c>
      <c r="EY391">
        <v>44.016069999999999</v>
      </c>
      <c r="EZ391">
        <v>37.855359999999997</v>
      </c>
      <c r="FA391">
        <v>16195.11</v>
      </c>
      <c r="FB391">
        <v>0.47851579999999999</v>
      </c>
      <c r="FC391">
        <v>41.997990000000001</v>
      </c>
      <c r="FD391">
        <v>50.769159999999999</v>
      </c>
      <c r="FE391">
        <v>21912.67</v>
      </c>
      <c r="FF391">
        <v>0.47943259999999999</v>
      </c>
      <c r="FG391">
        <v>40.658619999999999</v>
      </c>
      <c r="FH391">
        <v>55.50808</v>
      </c>
      <c r="FI391">
        <v>24192.06</v>
      </c>
      <c r="FJ391">
        <v>0.47999550000000002</v>
      </c>
      <c r="FK391">
        <v>40.188800000000001</v>
      </c>
      <c r="FL391">
        <v>50.589619999999996</v>
      </c>
      <c r="FM391">
        <v>22266.09</v>
      </c>
      <c r="FN391">
        <v>0.4806163</v>
      </c>
      <c r="FO391">
        <v>41.32743</v>
      </c>
      <c r="FP391">
        <v>39.206710000000001</v>
      </c>
      <c r="FQ391">
        <v>17418.25</v>
      </c>
      <c r="FR391">
        <v>0.48065140000000001</v>
      </c>
      <c r="FS391">
        <v>42.985570000000003</v>
      </c>
      <c r="FT391">
        <v>26.265809999999998</v>
      </c>
      <c r="FU391">
        <v>11784.63</v>
      </c>
      <c r="FV391">
        <v>0.48025289999999998</v>
      </c>
      <c r="FW391">
        <v>44.464350000000003</v>
      </c>
      <c r="FX391">
        <v>15.461130000000001</v>
      </c>
      <c r="FY391">
        <v>7005.0429999999997</v>
      </c>
      <c r="FZ391">
        <v>0.4797361</v>
      </c>
      <c r="GA391">
        <v>44.383380000000002</v>
      </c>
      <c r="GB391">
        <v>8.0944190000000003</v>
      </c>
      <c r="GC391">
        <v>3701.4839999999999</v>
      </c>
      <c r="GD391">
        <v>0.48003580000000001</v>
      </c>
      <c r="GE391">
        <v>43.200769999999999</v>
      </c>
      <c r="GF391">
        <v>3.8121290000000001</v>
      </c>
      <c r="GG391">
        <v>1755.625</v>
      </c>
      <c r="GH391">
        <v>0.48005389999999998</v>
      </c>
      <c r="GI391">
        <v>41.226100000000002</v>
      </c>
      <c r="GJ391">
        <v>1.633553</v>
      </c>
      <c r="GK391">
        <v>757.54110000000003</v>
      </c>
      <c r="GL391">
        <v>0.48017310000000002</v>
      </c>
      <c r="GM391">
        <v>39.64414</v>
      </c>
      <c r="GN391">
        <v>0.65033779999999997</v>
      </c>
      <c r="GO391">
        <v>303.24349999999998</v>
      </c>
      <c r="GP391">
        <v>0.48034939999999998</v>
      </c>
      <c r="GQ391">
        <v>38.882539999999999</v>
      </c>
      <c r="GR391">
        <v>0.25057770000000001</v>
      </c>
      <c r="GS391">
        <v>117.0064</v>
      </c>
      <c r="GT391">
        <v>0.48077130000000001</v>
      </c>
      <c r="GU391">
        <v>40.514710000000001</v>
      </c>
      <c r="GV391">
        <v>0.1032516</v>
      </c>
      <c r="GW391">
        <v>47.828229999999998</v>
      </c>
      <c r="GX391">
        <v>0.48122039999999999</v>
      </c>
      <c r="GY391">
        <v>42.786760000000001</v>
      </c>
      <c r="GZ391" s="1">
        <v>5.3921820000000002E-2</v>
      </c>
      <c r="HA391">
        <v>24.498850000000001</v>
      </c>
      <c r="HB391">
        <v>0.48184199999999999</v>
      </c>
      <c r="HC391">
        <v>45.434289999999997</v>
      </c>
      <c r="HD391" s="1">
        <v>3.9029800000000003E-2</v>
      </c>
      <c r="HE391">
        <v>17.389500000000002</v>
      </c>
      <c r="HF391">
        <v>0.48255989999999999</v>
      </c>
      <c r="HG391">
        <v>47.00535</v>
      </c>
      <c r="HH391" s="1">
        <v>3.4873880000000003E-2</v>
      </c>
      <c r="HI391">
        <v>15.39639</v>
      </c>
      <c r="HJ391">
        <v>0.48332130000000001</v>
      </c>
      <c r="HK391">
        <v>46.159289999999999</v>
      </c>
      <c r="HL391" s="1">
        <v>3.3305099999999997E-2</v>
      </c>
      <c r="HM391">
        <v>14.670339999999999</v>
      </c>
      <c r="HN391">
        <v>0.48426000000000002</v>
      </c>
      <c r="HO391">
        <v>44.856949999999998</v>
      </c>
      <c r="HP391" s="1">
        <v>3.1796810000000002E-2</v>
      </c>
      <c r="HQ391">
        <v>14.000500000000001</v>
      </c>
      <c r="HR391">
        <v>0.48493779999999997</v>
      </c>
      <c r="HS391">
        <v>43.783969999999997</v>
      </c>
      <c r="HT391" s="1">
        <v>2.9711870000000001E-2</v>
      </c>
      <c r="HU391">
        <v>13.09521</v>
      </c>
      <c r="HV391">
        <v>0.48550199999999999</v>
      </c>
      <c r="HW391">
        <v>43.340069999999997</v>
      </c>
      <c r="HX391" s="1">
        <v>2.701984E-2</v>
      </c>
      <c r="HY391">
        <v>11.92548</v>
      </c>
      <c r="HZ391">
        <v>0.48616219999999999</v>
      </c>
      <c r="IA391">
        <v>45.165280000000003</v>
      </c>
      <c r="IB391" s="1">
        <v>2.384959E-2</v>
      </c>
      <c r="IC391">
        <v>10.53909</v>
      </c>
      <c r="ID391">
        <v>0.4869211</v>
      </c>
      <c r="IE391">
        <v>49.279380000000003</v>
      </c>
      <c r="IF391">
        <v>2.041683E-2</v>
      </c>
      <c r="IG391">
        <v>9.0303500000000003</v>
      </c>
      <c r="IH391">
        <v>0.487703</v>
      </c>
      <c r="II391">
        <v>53.71828</v>
      </c>
      <c r="IJ391" s="1">
        <v>1.6986210000000002E-2</v>
      </c>
      <c r="IK391">
        <v>7.5181269999999998</v>
      </c>
      <c r="IL391">
        <v>0.48845149999999998</v>
      </c>
      <c r="IM391">
        <v>55.422060000000002</v>
      </c>
      <c r="IN391" s="1">
        <v>1.3840450000000001E-2</v>
      </c>
      <c r="IO391">
        <v>6.125826</v>
      </c>
      <c r="IP391">
        <v>0.48922789999999999</v>
      </c>
      <c r="IQ391">
        <v>54.691139999999997</v>
      </c>
      <c r="IR391" s="1">
        <v>1.118998E-2</v>
      </c>
      <c r="IS391">
        <v>4.9487610000000002</v>
      </c>
      <c r="IT391">
        <v>0.48988979999999999</v>
      </c>
      <c r="IU391">
        <v>53.170050000000003</v>
      </c>
      <c r="IV391" s="1">
        <v>9.121779E-3</v>
      </c>
      <c r="IW391">
        <v>4.0267650000000001</v>
      </c>
      <c r="IX391">
        <v>0.49062109999999998</v>
      </c>
      <c r="IY391">
        <v>51.90157</v>
      </c>
      <c r="IZ391" s="1">
        <v>7.6082939999999998E-3</v>
      </c>
      <c r="JA391">
        <v>3.3500529999999999</v>
      </c>
      <c r="JB391">
        <v>0.49119960000000001</v>
      </c>
      <c r="JC391">
        <v>51.045870000000001</v>
      </c>
      <c r="JD391" s="1">
        <v>6.543218E-3</v>
      </c>
      <c r="JE391">
        <v>2.8736809999999999</v>
      </c>
      <c r="JF391">
        <v>0.49166959999999998</v>
      </c>
      <c r="JG391">
        <v>52.078719999999997</v>
      </c>
      <c r="JH391" s="1">
        <v>5.8072369999999998E-3</v>
      </c>
      <c r="JI391">
        <v>2.544432</v>
      </c>
      <c r="JJ391">
        <v>0.49203989999999997</v>
      </c>
      <c r="JK391">
        <v>52.670679999999997</v>
      </c>
      <c r="JL391" s="1">
        <v>5.2866620000000001E-3</v>
      </c>
      <c r="JM391">
        <v>2.3138800000000002</v>
      </c>
      <c r="JN391">
        <v>0.49182399999999998</v>
      </c>
      <c r="JO391">
        <v>51.896239999999999</v>
      </c>
      <c r="JP391" s="1">
        <v>4.8930379999999997E-3</v>
      </c>
      <c r="JQ391">
        <v>2.146029</v>
      </c>
      <c r="JR391">
        <v>0.49118650000000003</v>
      </c>
      <c r="JS391">
        <v>50.30068</v>
      </c>
      <c r="JT391" s="1">
        <v>4.5827280000000003E-3</v>
      </c>
      <c r="JU391">
        <v>2.0157479999999999</v>
      </c>
      <c r="JV391">
        <v>0.49061549999999998</v>
      </c>
      <c r="JW391">
        <v>48.41883</v>
      </c>
      <c r="JX391" s="1">
        <v>4.3243270000000002E-3</v>
      </c>
      <c r="JY391">
        <v>1.9074789999999999</v>
      </c>
      <c r="JZ391">
        <v>0.49027159999999997</v>
      </c>
      <c r="KA391">
        <v>45.918210000000002</v>
      </c>
      <c r="KB391" s="1">
        <v>4.0993089999999998E-3</v>
      </c>
      <c r="KC391">
        <v>1.812551</v>
      </c>
      <c r="KD391">
        <v>0.48988660000000001</v>
      </c>
      <c r="KE391">
        <v>43.638579999999997</v>
      </c>
      <c r="KF391" s="1">
        <v>3.8955489999999999E-3</v>
      </c>
      <c r="KG391">
        <v>1.726674</v>
      </c>
      <c r="KH391">
        <v>0.48945070000000002</v>
      </c>
      <c r="KI391">
        <v>41.871180000000003</v>
      </c>
      <c r="KJ391" s="1">
        <v>3.7079410000000002E-3</v>
      </c>
      <c r="KK391">
        <v>1.6475200000000001</v>
      </c>
      <c r="KL391">
        <v>0.48902449999999997</v>
      </c>
      <c r="KM391">
        <v>42.541969999999999</v>
      </c>
      <c r="KN391" s="1">
        <v>3.5333420000000001E-3</v>
      </c>
      <c r="KO391">
        <v>1.5736490000000001</v>
      </c>
      <c r="KP391">
        <v>0.4889829</v>
      </c>
      <c r="KQ391">
        <v>46.334629999999997</v>
      </c>
      <c r="KR391" s="1">
        <v>3.3707310000000001E-3</v>
      </c>
      <c r="KS391">
        <v>1.503263</v>
      </c>
      <c r="KT391">
        <v>0.48872729999999998</v>
      </c>
      <c r="KU391">
        <v>51.468980000000002</v>
      </c>
      <c r="KV391" s="1">
        <v>3.2173359999999999E-3</v>
      </c>
      <c r="KW391">
        <v>1.437419</v>
      </c>
      <c r="KX391">
        <v>0.48846210000000001</v>
      </c>
      <c r="KY391">
        <v>54.178699999999999</v>
      </c>
      <c r="KZ391" s="1">
        <v>3.0731389999999999E-3</v>
      </c>
      <c r="LA391">
        <v>1.3755040000000001</v>
      </c>
      <c r="LB391">
        <v>0.48814410000000003</v>
      </c>
      <c r="LC391">
        <v>53.326210000000003</v>
      </c>
      <c r="LD391" s="1">
        <v>2.9374650000000002E-3</v>
      </c>
      <c r="LE391">
        <v>1.317116</v>
      </c>
      <c r="LF391">
        <v>0.48778549999999998</v>
      </c>
      <c r="LG391">
        <v>51.844349999999999</v>
      </c>
      <c r="LH391" s="1">
        <v>2.8090810000000002E-3</v>
      </c>
      <c r="LI391">
        <v>1.2619199999999999</v>
      </c>
      <c r="LJ391">
        <v>0.48740149999999999</v>
      </c>
      <c r="LK391">
        <v>51.03595</v>
      </c>
      <c r="LL391" s="1">
        <v>2.6874009999999999E-3</v>
      </c>
      <c r="LM391">
        <v>1.2094830000000001</v>
      </c>
      <c r="LN391">
        <v>0.48701090000000002</v>
      </c>
      <c r="LO391">
        <v>50.107289999999999</v>
      </c>
      <c r="LP391" s="1">
        <v>2.572258E-3</v>
      </c>
      <c r="LQ391">
        <v>1.1598109999999999</v>
      </c>
      <c r="LR391">
        <v>0.48660720000000002</v>
      </c>
      <c r="LS391">
        <v>50.153100000000002</v>
      </c>
      <c r="LT391" s="1">
        <v>2.46327E-3</v>
      </c>
      <c r="LU391">
        <v>1.1126659999999999</v>
      </c>
      <c r="LV391">
        <v>0.48621009999999998</v>
      </c>
      <c r="LW391">
        <v>51.38993</v>
      </c>
      <c r="LX391" s="1">
        <v>2.3600100000000001E-3</v>
      </c>
      <c r="LY391">
        <v>1.067917</v>
      </c>
      <c r="LZ391">
        <v>0.48582180000000003</v>
      </c>
      <c r="MA391">
        <v>51.794879999999999</v>
      </c>
      <c r="MB391" s="1">
        <v>2.2626090000000001E-3</v>
      </c>
      <c r="MC391">
        <v>1.025617</v>
      </c>
      <c r="MD391">
        <v>0.4853999</v>
      </c>
      <c r="ME391">
        <v>51.590290000000003</v>
      </c>
      <c r="MF391" s="1">
        <v>2.1698870000000001E-3</v>
      </c>
      <c r="MG391">
        <v>0.98534149999999998</v>
      </c>
      <c r="MH391">
        <v>0.4850373</v>
      </c>
      <c r="MI391">
        <v>50.274999999999999</v>
      </c>
      <c r="MJ391" s="1">
        <v>2.0818849999999999E-3</v>
      </c>
      <c r="MK391">
        <v>0.9470092</v>
      </c>
      <c r="ML391">
        <v>0.48466870000000001</v>
      </c>
      <c r="MM391">
        <v>47.649009999999997</v>
      </c>
      <c r="MN391" s="1">
        <v>1.9978420000000001E-3</v>
      </c>
      <c r="MO391">
        <v>0.91053059999999997</v>
      </c>
      <c r="MP391">
        <v>0.48424539999999999</v>
      </c>
      <c r="MQ391">
        <v>45.416139999999999</v>
      </c>
      <c r="MR391" s="1">
        <v>1.9177549999999999E-3</v>
      </c>
      <c r="MS391">
        <v>0.87577000000000005</v>
      </c>
      <c r="MT391">
        <v>0.4838421</v>
      </c>
      <c r="MU391">
        <v>43.928150000000002</v>
      </c>
      <c r="MV391" s="1">
        <v>1.8414379999999999E-3</v>
      </c>
      <c r="MW391">
        <v>0.84260550000000001</v>
      </c>
      <c r="MX391">
        <v>0.48346670000000003</v>
      </c>
      <c r="MY391">
        <v>44.139330000000001</v>
      </c>
      <c r="MZ391" s="1">
        <v>1.7689170000000001E-3</v>
      </c>
      <c r="NA391">
        <v>0.81090309999999999</v>
      </c>
      <c r="NB391">
        <v>0.48309410000000003</v>
      </c>
      <c r="NC391">
        <v>45.136949999999999</v>
      </c>
      <c r="ND391" s="1">
        <v>1.6995319999999999E-3</v>
      </c>
      <c r="NE391">
        <v>0.78054599999999996</v>
      </c>
      <c r="NF391">
        <v>0.48270439999999998</v>
      </c>
      <c r="NG391">
        <v>47.438769999999998</v>
      </c>
      <c r="NH391" s="1">
        <v>1.6332300000000001E-3</v>
      </c>
      <c r="NI391">
        <v>0.75150919999999999</v>
      </c>
      <c r="NJ391">
        <v>0.48230699999999999</v>
      </c>
      <c r="NK391">
        <v>50.191450000000003</v>
      </c>
      <c r="NL391" s="1">
        <v>1.5699049999999999E-3</v>
      </c>
      <c r="NM391">
        <v>0.72373339999999997</v>
      </c>
      <c r="NN391">
        <v>0.48188180000000003</v>
      </c>
      <c r="NO391">
        <v>50.306849999999997</v>
      </c>
      <c r="NP391" s="1">
        <v>1.5095760000000001E-3</v>
      </c>
      <c r="NQ391">
        <v>0.6972237</v>
      </c>
      <c r="NR391">
        <v>0.4815566</v>
      </c>
      <c r="NS391">
        <v>48.194009999999999</v>
      </c>
      <c r="NT391" s="1">
        <v>1.4520710000000001E-3</v>
      </c>
      <c r="NU391">
        <v>0.67172719999999997</v>
      </c>
      <c r="NV391">
        <v>0.48134110000000002</v>
      </c>
      <c r="NW391">
        <v>46.679510000000001</v>
      </c>
      <c r="NX391" s="1">
        <v>1.396745E-3</v>
      </c>
      <c r="NY391">
        <v>0.64695919999999996</v>
      </c>
      <c r="NZ391">
        <v>0.48108800000000002</v>
      </c>
      <c r="OA391">
        <v>45.846139999999998</v>
      </c>
      <c r="OB391" s="1">
        <v>1.343714E-3</v>
      </c>
      <c r="OC391">
        <v>0.62312679999999998</v>
      </c>
      <c r="OD391">
        <v>0.48082950000000002</v>
      </c>
      <c r="OE391">
        <v>46.597630000000002</v>
      </c>
      <c r="OF391" s="1">
        <v>1.294089E-3</v>
      </c>
      <c r="OG391">
        <v>0.60074519999999998</v>
      </c>
      <c r="OH391">
        <v>0.48052099999999998</v>
      </c>
      <c r="OI391">
        <v>46.786760000000001</v>
      </c>
      <c r="OJ391" s="1">
        <v>1.2466549999999999E-3</v>
      </c>
      <c r="OK391">
        <v>0.57938250000000002</v>
      </c>
    </row>
    <row r="392" spans="1:401" x14ac:dyDescent="0.35">
      <c r="A392">
        <v>401</v>
      </c>
      <c r="B392" t="s">
        <v>4</v>
      </c>
      <c r="C392" t="s">
        <v>364</v>
      </c>
      <c r="D392" t="s">
        <v>399</v>
      </c>
      <c r="E392">
        <v>614.63530000000003</v>
      </c>
      <c r="F392">
        <v>0.39694249999999998</v>
      </c>
      <c r="G392">
        <v>26.110679999999999</v>
      </c>
      <c r="H392">
        <v>0</v>
      </c>
      <c r="I392">
        <v>0</v>
      </c>
      <c r="J392">
        <v>0.41017110000000001</v>
      </c>
      <c r="K392">
        <v>27.098839999999999</v>
      </c>
      <c r="L392">
        <v>0</v>
      </c>
      <c r="M392">
        <v>0</v>
      </c>
      <c r="N392">
        <v>0.42496850000000003</v>
      </c>
      <c r="O392">
        <v>27.118110000000001</v>
      </c>
      <c r="P392">
        <v>0</v>
      </c>
      <c r="Q392">
        <v>0</v>
      </c>
      <c r="R392">
        <v>0.44114629999999999</v>
      </c>
      <c r="S392">
        <v>28.183039999999998</v>
      </c>
      <c r="T392">
        <v>0</v>
      </c>
      <c r="U392">
        <v>0</v>
      </c>
      <c r="V392">
        <v>0.45900200000000002</v>
      </c>
      <c r="W392">
        <v>28.407450000000001</v>
      </c>
      <c r="X392">
        <v>0</v>
      </c>
      <c r="Y392">
        <v>0</v>
      </c>
      <c r="Z392">
        <v>0.47898439999999998</v>
      </c>
      <c r="AA392">
        <v>27.222989999999999</v>
      </c>
      <c r="AB392">
        <v>0</v>
      </c>
      <c r="AC392">
        <v>0</v>
      </c>
      <c r="AD392">
        <v>0.50199649999999996</v>
      </c>
      <c r="AE392">
        <v>25.886839999999999</v>
      </c>
      <c r="AF392">
        <v>0</v>
      </c>
      <c r="AG392">
        <v>0</v>
      </c>
      <c r="AH392">
        <v>0.52846349999999997</v>
      </c>
      <c r="AI392">
        <v>24.988420000000001</v>
      </c>
      <c r="AJ392">
        <v>0</v>
      </c>
      <c r="AK392">
        <v>0</v>
      </c>
      <c r="AL392">
        <v>0.55852690000000005</v>
      </c>
      <c r="AM392">
        <v>25.008430000000001</v>
      </c>
      <c r="AN392">
        <v>0</v>
      </c>
      <c r="AO392">
        <v>0</v>
      </c>
      <c r="AP392">
        <v>0.59273810000000005</v>
      </c>
      <c r="AQ392">
        <v>26.910329999999998</v>
      </c>
      <c r="AR392">
        <v>0</v>
      </c>
      <c r="AS392">
        <v>0</v>
      </c>
      <c r="AT392">
        <v>0.63081989999999999</v>
      </c>
      <c r="AU392">
        <v>29.313870000000001</v>
      </c>
      <c r="AV392">
        <v>0</v>
      </c>
      <c r="AW392">
        <v>0</v>
      </c>
      <c r="AX392">
        <v>0.67266170000000003</v>
      </c>
      <c r="AY392">
        <v>31.667639999999999</v>
      </c>
      <c r="AZ392">
        <v>0</v>
      </c>
      <c r="BA392">
        <v>0</v>
      </c>
      <c r="BB392">
        <v>0.71770540000000005</v>
      </c>
      <c r="BC392">
        <v>33.004829999999998</v>
      </c>
      <c r="BD392">
        <v>0</v>
      </c>
      <c r="BE392">
        <v>0</v>
      </c>
      <c r="BF392">
        <v>0.71755270000000004</v>
      </c>
      <c r="BG392">
        <v>32.438189999999999</v>
      </c>
      <c r="BH392">
        <v>0</v>
      </c>
      <c r="BI392">
        <v>0</v>
      </c>
      <c r="BJ392">
        <v>0.71295090000000005</v>
      </c>
      <c r="BK392">
        <v>31.436579999999999</v>
      </c>
      <c r="BL392">
        <v>0</v>
      </c>
      <c r="BM392">
        <v>0</v>
      </c>
      <c r="BN392">
        <v>0.70870599999999995</v>
      </c>
      <c r="BO392">
        <v>31.034479999999999</v>
      </c>
      <c r="BP392">
        <v>0</v>
      </c>
      <c r="BQ392">
        <v>0</v>
      </c>
      <c r="BR392">
        <v>0.70374890000000001</v>
      </c>
      <c r="BS392">
        <v>30.98854</v>
      </c>
      <c r="BT392">
        <v>0</v>
      </c>
      <c r="BU392">
        <v>0</v>
      </c>
      <c r="BV392">
        <v>0.69846960000000002</v>
      </c>
      <c r="BW392">
        <v>31.860029999999998</v>
      </c>
      <c r="BX392">
        <v>0</v>
      </c>
      <c r="BY392">
        <v>0</v>
      </c>
      <c r="BZ392">
        <v>0.69320729999999997</v>
      </c>
      <c r="CA392">
        <v>32.310630000000003</v>
      </c>
      <c r="CB392">
        <v>0</v>
      </c>
      <c r="CC392">
        <v>0</v>
      </c>
      <c r="CD392">
        <v>0.68803650000000005</v>
      </c>
      <c r="CE392">
        <v>32.31644</v>
      </c>
      <c r="CF392">
        <v>0</v>
      </c>
      <c r="CG392">
        <v>0</v>
      </c>
      <c r="CH392">
        <v>0.68231920000000001</v>
      </c>
      <c r="CI392">
        <v>31.422039999999999</v>
      </c>
      <c r="CJ392">
        <v>0</v>
      </c>
      <c r="CK392">
        <v>0</v>
      </c>
      <c r="CL392">
        <v>0.67616310000000002</v>
      </c>
      <c r="CM392">
        <v>30.170089999999998</v>
      </c>
      <c r="CN392" s="1">
        <v>1.2965909999999999E-31</v>
      </c>
      <c r="CO392" s="1">
        <v>2.4690079999999999E-29</v>
      </c>
      <c r="CP392">
        <v>0.66935840000000002</v>
      </c>
      <c r="CQ392">
        <v>28.994440000000001</v>
      </c>
      <c r="CR392" s="1">
        <v>1.4609129999999999E-26</v>
      </c>
      <c r="CS392" s="1">
        <v>2.917299E-24</v>
      </c>
      <c r="CT392">
        <v>0.66286149999999999</v>
      </c>
      <c r="CU392">
        <v>28.31391</v>
      </c>
      <c r="CV392" s="1">
        <v>3.3244340000000001E-20</v>
      </c>
      <c r="CW392" s="1">
        <v>6.644769E-18</v>
      </c>
      <c r="CX392">
        <v>0.65778769999999998</v>
      </c>
      <c r="CY392">
        <v>28.134910000000001</v>
      </c>
      <c r="CZ392" s="1">
        <v>3.376055E-16</v>
      </c>
      <c r="DA392" s="1">
        <v>7.0446070000000006E-14</v>
      </c>
      <c r="DB392">
        <v>0.65524110000000002</v>
      </c>
      <c r="DC392">
        <v>29.12912</v>
      </c>
      <c r="DD392" s="1">
        <v>4.5359969999999998E-13</v>
      </c>
      <c r="DE392" s="1">
        <v>9.7050749999999997E-11</v>
      </c>
      <c r="DF392">
        <v>0.65217760000000002</v>
      </c>
      <c r="DG392">
        <v>31.072230000000001</v>
      </c>
      <c r="DH392" s="1">
        <v>1.7360490000000001E-10</v>
      </c>
      <c r="DI392" s="1">
        <v>3.7885209999999999E-8</v>
      </c>
      <c r="DJ392">
        <v>0.64880450000000001</v>
      </c>
      <c r="DK392">
        <v>34.329509999999999</v>
      </c>
      <c r="DL392" s="1">
        <v>2.579036E-8</v>
      </c>
      <c r="DM392" s="1">
        <v>5.7296890000000003E-6</v>
      </c>
      <c r="DN392">
        <v>0.64534820000000004</v>
      </c>
      <c r="DO392">
        <v>37.887549999999997</v>
      </c>
      <c r="DP392" s="1">
        <v>1.793291E-6</v>
      </c>
      <c r="DQ392" s="1">
        <v>4.052417E-4</v>
      </c>
      <c r="DR392">
        <v>0.6416963</v>
      </c>
      <c r="DS392">
        <v>38.317250000000001</v>
      </c>
      <c r="DT392" s="1">
        <v>6.5375240000000007E-5</v>
      </c>
      <c r="DU392" s="1">
        <v>1.501717E-2</v>
      </c>
      <c r="DV392">
        <v>0.63857649999999999</v>
      </c>
      <c r="DW392">
        <v>37.636510000000001</v>
      </c>
      <c r="DX392" s="1">
        <v>1.365441E-3</v>
      </c>
      <c r="DY392">
        <v>0.3184091</v>
      </c>
      <c r="DZ392">
        <v>0.63567879999999999</v>
      </c>
      <c r="EA392">
        <v>37.769039999999997</v>
      </c>
      <c r="EB392" s="1">
        <v>1.7503060000000001E-2</v>
      </c>
      <c r="EC392">
        <v>4.1381110000000003</v>
      </c>
      <c r="ED392">
        <v>0.6330981</v>
      </c>
      <c r="EE392">
        <v>37.832050000000002</v>
      </c>
      <c r="EF392">
        <v>0.1440583</v>
      </c>
      <c r="EG392">
        <v>34.484690000000001</v>
      </c>
      <c r="EH392">
        <v>0.63216629999999996</v>
      </c>
      <c r="EI392">
        <v>38.597180000000002</v>
      </c>
      <c r="EJ392">
        <v>0.81027190000000004</v>
      </c>
      <c r="EK392">
        <v>195.46639999999999</v>
      </c>
      <c r="EL392">
        <v>0.63112840000000003</v>
      </c>
      <c r="EM392">
        <v>40.377980000000001</v>
      </c>
      <c r="EN392">
        <v>3.239026</v>
      </c>
      <c r="EO392">
        <v>786.90189999999996</v>
      </c>
      <c r="EP392">
        <v>0.62960669999999996</v>
      </c>
      <c r="EQ392">
        <v>43.240079999999999</v>
      </c>
      <c r="ER392">
        <v>9.4917549999999995</v>
      </c>
      <c r="ES392">
        <v>2324.2950000000001</v>
      </c>
      <c r="ET392">
        <v>0.62783100000000003</v>
      </c>
      <c r="EU392">
        <v>45.200290000000003</v>
      </c>
      <c r="EV392">
        <v>21.022600000000001</v>
      </c>
      <c r="EW392">
        <v>5187.43</v>
      </c>
      <c r="EX392">
        <v>0.62627330000000003</v>
      </c>
      <c r="EY392">
        <v>43.826079999999997</v>
      </c>
      <c r="EZ392">
        <v>36.18188</v>
      </c>
      <c r="FA392">
        <v>8989.7080000000005</v>
      </c>
      <c r="FB392">
        <v>0.62522560000000005</v>
      </c>
      <c r="FC392">
        <v>41.742429999999999</v>
      </c>
      <c r="FD392">
        <v>49.678350000000002</v>
      </c>
      <c r="FE392">
        <v>12410.83</v>
      </c>
      <c r="FF392">
        <v>0.62323260000000003</v>
      </c>
      <c r="FG392">
        <v>40.353969999999997</v>
      </c>
      <c r="FH392">
        <v>55.504640000000002</v>
      </c>
      <c r="FI392">
        <v>13961.52</v>
      </c>
      <c r="FJ392">
        <v>0.62071969999999999</v>
      </c>
      <c r="FK392">
        <v>39.849600000000002</v>
      </c>
      <c r="FL392">
        <v>51.601700000000001</v>
      </c>
      <c r="FM392">
        <v>13074.1</v>
      </c>
      <c r="FN392">
        <v>0.61816320000000002</v>
      </c>
      <c r="FO392">
        <v>40.993229999999997</v>
      </c>
      <c r="FP392">
        <v>40.73039</v>
      </c>
      <c r="FQ392">
        <v>10393.709999999999</v>
      </c>
      <c r="FR392">
        <v>0.61521919999999997</v>
      </c>
      <c r="FS392">
        <v>42.664059999999999</v>
      </c>
      <c r="FT392">
        <v>27.734649999999998</v>
      </c>
      <c r="FU392">
        <v>7132.3590000000004</v>
      </c>
      <c r="FV392">
        <v>0.61254969999999997</v>
      </c>
      <c r="FW392">
        <v>44.216009999999997</v>
      </c>
      <c r="FX392">
        <v>16.58222</v>
      </c>
      <c r="FY392">
        <v>4294.8059999999996</v>
      </c>
      <c r="FZ392">
        <v>0.61003969999999996</v>
      </c>
      <c r="GA392">
        <v>44.172409999999999</v>
      </c>
      <c r="GB392">
        <v>8.8080680000000005</v>
      </c>
      <c r="GC392">
        <v>2296.192</v>
      </c>
      <c r="GD392">
        <v>0.60894040000000005</v>
      </c>
      <c r="GE392">
        <v>43.052950000000003</v>
      </c>
      <c r="GF392">
        <v>4.2066559999999997</v>
      </c>
      <c r="GG392">
        <v>1102.038</v>
      </c>
      <c r="GH392">
        <v>0.60727850000000005</v>
      </c>
      <c r="GI392">
        <v>41.06897</v>
      </c>
      <c r="GJ392">
        <v>1.8239320000000001</v>
      </c>
      <c r="GK392">
        <v>480.36720000000003</v>
      </c>
      <c r="GL392">
        <v>0.60565720000000001</v>
      </c>
      <c r="GM392">
        <v>39.472160000000002</v>
      </c>
      <c r="GN392">
        <v>0.73256969999999999</v>
      </c>
      <c r="GO392">
        <v>193.84289999999999</v>
      </c>
      <c r="GP392">
        <v>0.60420940000000001</v>
      </c>
      <c r="GQ392">
        <v>38.664929999999998</v>
      </c>
      <c r="GR392">
        <v>0.28269309999999997</v>
      </c>
      <c r="GS392">
        <v>74.983599999999996</v>
      </c>
      <c r="GT392">
        <v>0.60324509999999998</v>
      </c>
      <c r="GU392">
        <v>40.290430000000001</v>
      </c>
      <c r="GV392">
        <v>0.1146523</v>
      </c>
      <c r="GW392">
        <v>30.325790000000001</v>
      </c>
      <c r="GX392">
        <v>0.60230220000000001</v>
      </c>
      <c r="GY392">
        <v>42.606450000000002</v>
      </c>
      <c r="GZ392" s="1">
        <v>5.7603880000000003E-2</v>
      </c>
      <c r="HA392">
        <v>15.09737</v>
      </c>
      <c r="HB392">
        <v>0.6016608</v>
      </c>
      <c r="HC392">
        <v>45.263089999999998</v>
      </c>
      <c r="HD392" s="1">
        <v>4.0114129999999998E-2</v>
      </c>
      <c r="HE392">
        <v>10.40212</v>
      </c>
      <c r="HF392">
        <v>0.60116429999999998</v>
      </c>
      <c r="HG392">
        <v>46.882390000000001</v>
      </c>
      <c r="HH392" s="1">
        <v>3.5204810000000003E-2</v>
      </c>
      <c r="HI392">
        <v>9.0840250000000005</v>
      </c>
      <c r="HJ392">
        <v>0.60085949999999999</v>
      </c>
      <c r="HK392">
        <v>46.054389999999998</v>
      </c>
      <c r="HL392" s="1">
        <v>3.349924E-2</v>
      </c>
      <c r="HM392">
        <v>8.6350099999999994</v>
      </c>
      <c r="HN392">
        <v>0.60090860000000001</v>
      </c>
      <c r="HO392">
        <v>44.722360000000002</v>
      </c>
      <c r="HP392" s="1">
        <v>3.2026560000000003E-2</v>
      </c>
      <c r="HQ392">
        <v>8.2545389999999994</v>
      </c>
      <c r="HR392">
        <v>0.60056480000000001</v>
      </c>
      <c r="HS392">
        <v>43.63964</v>
      </c>
      <c r="HT392" s="1">
        <v>3.0012029999999999E-2</v>
      </c>
      <c r="HU392">
        <v>7.7441180000000003</v>
      </c>
      <c r="HV392">
        <v>0.60025680000000003</v>
      </c>
      <c r="HW392">
        <v>43.185769999999998</v>
      </c>
      <c r="HX392" s="1">
        <v>2.7386730000000001E-2</v>
      </c>
      <c r="HY392">
        <v>7.0758159999999997</v>
      </c>
      <c r="HZ392">
        <v>0.60023470000000001</v>
      </c>
      <c r="IA392">
        <v>45.006300000000003</v>
      </c>
      <c r="IB392" s="1">
        <v>2.4264910000000001E-2</v>
      </c>
      <c r="IC392">
        <v>6.2742779999999998</v>
      </c>
      <c r="ID392">
        <v>0.60033910000000001</v>
      </c>
      <c r="IE392">
        <v>49.133389999999999</v>
      </c>
      <c r="IF392" s="1">
        <v>2.0847999999999998E-2</v>
      </c>
      <c r="IG392">
        <v>5.3931760000000004</v>
      </c>
      <c r="IH392">
        <v>0.60058239999999996</v>
      </c>
      <c r="II392">
        <v>53.622239999999998</v>
      </c>
      <c r="IJ392" s="1">
        <v>1.7402359999999999E-2</v>
      </c>
      <c r="IK392">
        <v>4.5030479999999997</v>
      </c>
      <c r="IL392">
        <v>0.60081010000000001</v>
      </c>
      <c r="IM392">
        <v>55.358089999999997</v>
      </c>
      <c r="IN392" s="1">
        <v>1.4209869999999999E-2</v>
      </c>
      <c r="IO392">
        <v>3.6764480000000002</v>
      </c>
      <c r="IP392">
        <v>0.6009487</v>
      </c>
      <c r="IQ392">
        <v>54.605179999999997</v>
      </c>
      <c r="IR392" s="1">
        <v>1.149E-2</v>
      </c>
      <c r="IS392">
        <v>2.971641</v>
      </c>
      <c r="IT392">
        <v>0.6011109</v>
      </c>
      <c r="IU392">
        <v>53.046599999999998</v>
      </c>
      <c r="IV392" s="1">
        <v>9.3501450000000007E-3</v>
      </c>
      <c r="IW392">
        <v>2.4156</v>
      </c>
      <c r="IX392">
        <v>0.60124730000000004</v>
      </c>
      <c r="IY392">
        <v>51.777549999999998</v>
      </c>
      <c r="IZ392" s="1">
        <v>7.772709E-3</v>
      </c>
      <c r="JA392">
        <v>2.0053230000000002</v>
      </c>
      <c r="JB392">
        <v>0.60124080000000002</v>
      </c>
      <c r="JC392">
        <v>50.90175</v>
      </c>
      <c r="JD392" s="1">
        <v>6.657647E-3</v>
      </c>
      <c r="JE392">
        <v>1.7154039999999999</v>
      </c>
      <c r="JF392">
        <v>0.60117129999999996</v>
      </c>
      <c r="JG392">
        <v>51.928170000000001</v>
      </c>
      <c r="JH392" s="1">
        <v>5.8871410000000002E-3</v>
      </c>
      <c r="JI392">
        <v>1.5149600000000001</v>
      </c>
      <c r="JJ392">
        <v>0.60095560000000003</v>
      </c>
      <c r="JK392">
        <v>52.606000000000002</v>
      </c>
      <c r="JL392" s="1">
        <v>5.3439910000000002E-3</v>
      </c>
      <c r="JM392">
        <v>1.374997</v>
      </c>
      <c r="JN392">
        <v>0.60060219999999997</v>
      </c>
      <c r="JO392">
        <v>51.852960000000003</v>
      </c>
      <c r="JP392" s="1">
        <v>4.9356390000000003E-3</v>
      </c>
      <c r="JQ392">
        <v>1.2729349999999999</v>
      </c>
      <c r="JR392">
        <v>0.6002921</v>
      </c>
      <c r="JS392">
        <v>50.266730000000003</v>
      </c>
      <c r="JT392" s="1">
        <v>4.6171850000000002E-3</v>
      </c>
      <c r="JU392">
        <v>1.1937260000000001</v>
      </c>
      <c r="JV392">
        <v>0.60012849999999995</v>
      </c>
      <c r="JW392">
        <v>48.461910000000003</v>
      </c>
      <c r="JX392" s="1">
        <v>4.3537849999999998E-3</v>
      </c>
      <c r="JY392">
        <v>1.1280859999999999</v>
      </c>
      <c r="JZ392">
        <v>0.60017860000000001</v>
      </c>
      <c r="KA392">
        <v>45.982460000000003</v>
      </c>
      <c r="KB392" s="1">
        <v>4.1254769999999998E-3</v>
      </c>
      <c r="KC392">
        <v>1.0708219999999999</v>
      </c>
      <c r="KD392">
        <v>0.60022629999999999</v>
      </c>
      <c r="KE392">
        <v>43.665140000000001</v>
      </c>
      <c r="KF392" s="1">
        <v>3.9194929999999996E-3</v>
      </c>
      <c r="KG392">
        <v>1.0190779999999999</v>
      </c>
      <c r="KH392">
        <v>0.60022759999999997</v>
      </c>
      <c r="KI392">
        <v>41.851599999999998</v>
      </c>
      <c r="KJ392" s="1">
        <v>3.7300760000000001E-3</v>
      </c>
      <c r="KK392">
        <v>0.97143970000000002</v>
      </c>
      <c r="KL392">
        <v>0.60023340000000003</v>
      </c>
      <c r="KM392">
        <v>42.483669999999996</v>
      </c>
      <c r="KN392" s="1">
        <v>3.5540419999999999E-3</v>
      </c>
      <c r="KO392">
        <v>0.92707010000000001</v>
      </c>
      <c r="KP392">
        <v>0.60108010000000001</v>
      </c>
      <c r="KQ392">
        <v>46.264229999999998</v>
      </c>
      <c r="KR392" s="1">
        <v>3.3914470000000001E-3</v>
      </c>
      <c r="KS392">
        <v>0.88533479999999998</v>
      </c>
      <c r="KT392">
        <v>0.60139730000000002</v>
      </c>
      <c r="KU392">
        <v>51.418399999999998</v>
      </c>
      <c r="KV392" s="1">
        <v>3.2367680000000001E-3</v>
      </c>
      <c r="KW392">
        <v>0.84617830000000005</v>
      </c>
      <c r="KX392">
        <v>0.60163809999999995</v>
      </c>
      <c r="KY392">
        <v>54.14808</v>
      </c>
      <c r="KZ392" s="1">
        <v>3.0914330000000002E-3</v>
      </c>
      <c r="LA392">
        <v>0.80942170000000002</v>
      </c>
      <c r="LB392">
        <v>0.60180339999999999</v>
      </c>
      <c r="LC392">
        <v>53.265279999999997</v>
      </c>
      <c r="LD392" s="1">
        <v>2.9546569999999999E-3</v>
      </c>
      <c r="LE392">
        <v>0.77476789999999995</v>
      </c>
      <c r="LF392">
        <v>0.60197429999999996</v>
      </c>
      <c r="LG392">
        <v>51.718089999999997</v>
      </c>
      <c r="LH392" s="1">
        <v>2.8254310000000002E-3</v>
      </c>
      <c r="LI392">
        <v>0.74204190000000003</v>
      </c>
      <c r="LJ392">
        <v>0.60205880000000001</v>
      </c>
      <c r="LK392">
        <v>50.909439999999996</v>
      </c>
      <c r="LL392" s="1">
        <v>2.7028640000000001E-3</v>
      </c>
      <c r="LM392">
        <v>0.71095819999999998</v>
      </c>
      <c r="LN392">
        <v>0.60212480000000002</v>
      </c>
      <c r="LO392">
        <v>49.999780000000001</v>
      </c>
      <c r="LP392" s="1">
        <v>2.58683E-3</v>
      </c>
      <c r="LQ392">
        <v>0.68150809999999995</v>
      </c>
      <c r="LR392">
        <v>0.60215050000000003</v>
      </c>
      <c r="LS392">
        <v>50.042059999999999</v>
      </c>
      <c r="LT392" s="1">
        <v>2.4770619999999999E-3</v>
      </c>
      <c r="LU392">
        <v>0.65359270000000003</v>
      </c>
      <c r="LV392">
        <v>0.60219480000000003</v>
      </c>
      <c r="LW392">
        <v>51.30303</v>
      </c>
      <c r="LX392" s="1">
        <v>2.3731080000000001E-3</v>
      </c>
      <c r="LY392">
        <v>0.62710460000000001</v>
      </c>
      <c r="LZ392">
        <v>0.6022052</v>
      </c>
      <c r="MA392">
        <v>51.781750000000002</v>
      </c>
      <c r="MB392" s="1">
        <v>2.2748439999999998E-3</v>
      </c>
      <c r="MC392">
        <v>0.60203739999999994</v>
      </c>
      <c r="MD392">
        <v>0.60222960000000003</v>
      </c>
      <c r="ME392">
        <v>51.57199</v>
      </c>
      <c r="MF392" s="1">
        <v>2.1815239999999998E-3</v>
      </c>
      <c r="MG392">
        <v>0.57819940000000003</v>
      </c>
      <c r="MH392">
        <v>0.60231619999999997</v>
      </c>
      <c r="MI392">
        <v>50.303780000000003</v>
      </c>
      <c r="MJ392" s="1">
        <v>2.0930520000000002E-3</v>
      </c>
      <c r="MK392">
        <v>0.55556170000000005</v>
      </c>
      <c r="ML392">
        <v>0.60231710000000005</v>
      </c>
      <c r="MM392">
        <v>47.695520000000002</v>
      </c>
      <c r="MN392" s="1">
        <v>2.0083890000000002E-3</v>
      </c>
      <c r="MO392">
        <v>0.53399660000000004</v>
      </c>
      <c r="MP392">
        <v>0.60232870000000005</v>
      </c>
      <c r="MQ392">
        <v>45.436140000000002</v>
      </c>
      <c r="MR392" s="1">
        <v>1.9279029999999999E-3</v>
      </c>
      <c r="MS392">
        <v>0.5134687</v>
      </c>
      <c r="MT392">
        <v>0.6023039</v>
      </c>
      <c r="MU392">
        <v>43.919609999999999</v>
      </c>
      <c r="MV392" s="1">
        <v>1.8510670000000001E-3</v>
      </c>
      <c r="MW392">
        <v>0.49388149999999997</v>
      </c>
      <c r="MX392">
        <v>0.60229129999999997</v>
      </c>
      <c r="MY392">
        <v>44.126089999999998</v>
      </c>
      <c r="MZ392" s="1">
        <v>1.7780269999999999E-3</v>
      </c>
      <c r="NA392">
        <v>0.47515459999999998</v>
      </c>
      <c r="NB392">
        <v>0.6022729</v>
      </c>
      <c r="NC392">
        <v>45.08643</v>
      </c>
      <c r="ND392" s="1">
        <v>1.708282E-3</v>
      </c>
      <c r="NE392">
        <v>0.45726410000000001</v>
      </c>
      <c r="NF392">
        <v>0.60224630000000001</v>
      </c>
      <c r="NG392">
        <v>47.399540000000002</v>
      </c>
      <c r="NH392" s="1">
        <v>1.6415620000000001E-3</v>
      </c>
      <c r="NI392">
        <v>0.4401291</v>
      </c>
      <c r="NJ392">
        <v>0.60220890000000005</v>
      </c>
      <c r="NK392">
        <v>50.164720000000003</v>
      </c>
      <c r="NL392" s="1">
        <v>1.5778330000000001E-3</v>
      </c>
      <c r="NM392">
        <v>0.4237416</v>
      </c>
      <c r="NN392">
        <v>0.60210770000000002</v>
      </c>
      <c r="NO392">
        <v>50.329970000000003</v>
      </c>
      <c r="NP392" s="1">
        <v>1.517088E-3</v>
      </c>
      <c r="NQ392">
        <v>0.40810289999999999</v>
      </c>
      <c r="NR392">
        <v>0.60235450000000001</v>
      </c>
      <c r="NS392">
        <v>48.145899999999997</v>
      </c>
      <c r="NT392" s="1">
        <v>1.4594549999999999E-3</v>
      </c>
      <c r="NU392">
        <v>0.3930168</v>
      </c>
      <c r="NV392">
        <v>0.60270120000000005</v>
      </c>
      <c r="NW392">
        <v>46.59254</v>
      </c>
      <c r="NX392" s="1">
        <v>1.4038480000000001E-3</v>
      </c>
      <c r="NY392">
        <v>0.37835489999999999</v>
      </c>
      <c r="NZ392">
        <v>0.6030006</v>
      </c>
      <c r="OA392">
        <v>45.759099999999997</v>
      </c>
      <c r="OB392" s="1">
        <v>1.3505539999999999E-3</v>
      </c>
      <c r="OC392">
        <v>0.3642782</v>
      </c>
      <c r="OD392">
        <v>0.60328389999999998</v>
      </c>
      <c r="OE392">
        <v>46.501579999999997</v>
      </c>
      <c r="OF392" s="1">
        <v>1.3005079999999999E-3</v>
      </c>
      <c r="OG392">
        <v>0.35101710000000003</v>
      </c>
      <c r="OH392">
        <v>0.60353800000000002</v>
      </c>
      <c r="OI392">
        <v>46.725200000000001</v>
      </c>
      <c r="OJ392" s="1">
        <v>1.2528579999999999E-3</v>
      </c>
      <c r="OK392">
        <v>0.33839540000000001</v>
      </c>
    </row>
    <row r="393" spans="1:401" x14ac:dyDescent="0.35">
      <c r="A393">
        <v>402</v>
      </c>
      <c r="B393" t="s">
        <v>4</v>
      </c>
      <c r="C393" t="s">
        <v>364</v>
      </c>
      <c r="D393" t="s">
        <v>400</v>
      </c>
      <c r="E393">
        <v>916.09469999999999</v>
      </c>
      <c r="F393">
        <v>0.27781719999999999</v>
      </c>
      <c r="G393">
        <v>26.078769999999999</v>
      </c>
      <c r="H393">
        <v>0</v>
      </c>
      <c r="I393">
        <v>0</v>
      </c>
      <c r="J393">
        <v>0.28885640000000001</v>
      </c>
      <c r="K393">
        <v>27.181139999999999</v>
      </c>
      <c r="L393">
        <v>0</v>
      </c>
      <c r="M393">
        <v>0</v>
      </c>
      <c r="N393">
        <v>0.301423</v>
      </c>
      <c r="O393">
        <v>27.240300000000001</v>
      </c>
      <c r="P393">
        <v>0</v>
      </c>
      <c r="Q393">
        <v>0</v>
      </c>
      <c r="R393">
        <v>0.31559989999999999</v>
      </c>
      <c r="S393">
        <v>28.536570000000001</v>
      </c>
      <c r="T393">
        <v>0</v>
      </c>
      <c r="U393">
        <v>0</v>
      </c>
      <c r="V393">
        <v>0.3316984</v>
      </c>
      <c r="W393">
        <v>28.89312</v>
      </c>
      <c r="X393">
        <v>0</v>
      </c>
      <c r="Y393">
        <v>0</v>
      </c>
      <c r="Z393">
        <v>0.34976780000000002</v>
      </c>
      <c r="AA393">
        <v>27.63252</v>
      </c>
      <c r="AB393">
        <v>0</v>
      </c>
      <c r="AC393">
        <v>0</v>
      </c>
      <c r="AD393">
        <v>0.37110179999999998</v>
      </c>
      <c r="AE393">
        <v>26.084199999999999</v>
      </c>
      <c r="AF393">
        <v>0</v>
      </c>
      <c r="AG393">
        <v>0</v>
      </c>
      <c r="AH393">
        <v>0.39692670000000002</v>
      </c>
      <c r="AI393">
        <v>25.074570000000001</v>
      </c>
      <c r="AJ393">
        <v>0</v>
      </c>
      <c r="AK393">
        <v>0</v>
      </c>
      <c r="AL393">
        <v>0.4278361</v>
      </c>
      <c r="AM393">
        <v>25.083659999999998</v>
      </c>
      <c r="AN393">
        <v>0</v>
      </c>
      <c r="AO393">
        <v>0</v>
      </c>
      <c r="AP393">
        <v>0.46569260000000001</v>
      </c>
      <c r="AQ393">
        <v>27.259070000000001</v>
      </c>
      <c r="AR393">
        <v>0</v>
      </c>
      <c r="AS393">
        <v>0</v>
      </c>
      <c r="AT393">
        <v>0.51227180000000005</v>
      </c>
      <c r="AU393">
        <v>30.003609999999998</v>
      </c>
      <c r="AV393">
        <v>0</v>
      </c>
      <c r="AW393">
        <v>0</v>
      </c>
      <c r="AX393">
        <v>0.57089869999999998</v>
      </c>
      <c r="AY393">
        <v>32.584389999999999</v>
      </c>
      <c r="AZ393">
        <v>0</v>
      </c>
      <c r="BA393">
        <v>0</v>
      </c>
      <c r="BB393">
        <v>0.64715990000000001</v>
      </c>
      <c r="BC393">
        <v>33.924399999999999</v>
      </c>
      <c r="BD393">
        <v>0</v>
      </c>
      <c r="BE393">
        <v>0</v>
      </c>
      <c r="BF393">
        <v>0.75089450000000002</v>
      </c>
      <c r="BG393">
        <v>33.037269999999999</v>
      </c>
      <c r="BH393">
        <v>0</v>
      </c>
      <c r="BI393">
        <v>0</v>
      </c>
      <c r="BJ393">
        <v>0.81308409999999998</v>
      </c>
      <c r="BK393">
        <v>31.598469999999999</v>
      </c>
      <c r="BL393">
        <v>0</v>
      </c>
      <c r="BM393">
        <v>0</v>
      </c>
      <c r="BN393">
        <v>0.80966070000000001</v>
      </c>
      <c r="BO393">
        <v>31.017569999999999</v>
      </c>
      <c r="BP393">
        <v>0</v>
      </c>
      <c r="BQ393">
        <v>0</v>
      </c>
      <c r="BR393">
        <v>0.80506520000000004</v>
      </c>
      <c r="BS393">
        <v>30.924810000000001</v>
      </c>
      <c r="BT393">
        <v>0</v>
      </c>
      <c r="BU393">
        <v>0</v>
      </c>
      <c r="BV393">
        <v>0.79999520000000002</v>
      </c>
      <c r="BW393">
        <v>32.039070000000002</v>
      </c>
      <c r="BX393">
        <v>0</v>
      </c>
      <c r="BY393">
        <v>0</v>
      </c>
      <c r="BZ393">
        <v>0.79517079999999996</v>
      </c>
      <c r="CA393">
        <v>32.600450000000002</v>
      </c>
      <c r="CB393">
        <v>0</v>
      </c>
      <c r="CC393">
        <v>0</v>
      </c>
      <c r="CD393">
        <v>0.79041950000000005</v>
      </c>
      <c r="CE393">
        <v>32.71772</v>
      </c>
      <c r="CF393">
        <v>0</v>
      </c>
      <c r="CG393">
        <v>0</v>
      </c>
      <c r="CH393">
        <v>0.78497050000000002</v>
      </c>
      <c r="CI393">
        <v>31.77807</v>
      </c>
      <c r="CJ393">
        <v>0</v>
      </c>
      <c r="CK393">
        <v>0</v>
      </c>
      <c r="CL393">
        <v>0.77886440000000001</v>
      </c>
      <c r="CM393">
        <v>30.38653</v>
      </c>
      <c r="CN393" s="1">
        <v>5.4637709999999995E-32</v>
      </c>
      <c r="CO393" s="1">
        <v>1.233795E-29</v>
      </c>
      <c r="CP393">
        <v>0.77173879999999995</v>
      </c>
      <c r="CQ393">
        <v>29.11523</v>
      </c>
      <c r="CR393" s="1">
        <v>4.0188620000000003E-27</v>
      </c>
      <c r="CS393" s="1">
        <v>1.1895429999999999E-24</v>
      </c>
      <c r="CT393">
        <v>0.7656039</v>
      </c>
      <c r="CU393">
        <v>28.372499999999999</v>
      </c>
      <c r="CV393" s="1">
        <v>1.8065889999999999E-20</v>
      </c>
      <c r="CW393" s="1">
        <v>4.7879879999999999E-18</v>
      </c>
      <c r="CX393">
        <v>0.76126280000000002</v>
      </c>
      <c r="CY393">
        <v>28.224350000000001</v>
      </c>
      <c r="CZ393" s="1">
        <v>2.1331300000000001E-16</v>
      </c>
      <c r="DA393" s="1">
        <v>6.3051420000000003E-14</v>
      </c>
      <c r="DB393">
        <v>0.76147560000000003</v>
      </c>
      <c r="DC393">
        <v>29.266649999999998</v>
      </c>
      <c r="DD393" s="1">
        <v>3.1019089999999998E-13</v>
      </c>
      <c r="DE393" s="1">
        <v>9.6599439999999995E-11</v>
      </c>
      <c r="DF393">
        <v>0.76046590000000003</v>
      </c>
      <c r="DG393">
        <v>31.317789999999999</v>
      </c>
      <c r="DH393" s="1">
        <v>1.254202E-10</v>
      </c>
      <c r="DI393" s="1">
        <v>4.0494450000000003E-8</v>
      </c>
      <c r="DJ393">
        <v>0.75892199999999999</v>
      </c>
      <c r="DK393">
        <v>34.660710000000002</v>
      </c>
      <c r="DL393" s="1">
        <v>1.9460659999999999E-8</v>
      </c>
      <c r="DM393" s="1">
        <v>6.4454180000000002E-6</v>
      </c>
      <c r="DN393">
        <v>0.75731099999999996</v>
      </c>
      <c r="DO393">
        <v>38.177399999999999</v>
      </c>
      <c r="DP393" s="1">
        <v>1.4042480000000001E-6</v>
      </c>
      <c r="DQ393" s="1">
        <v>4.7270930000000002E-4</v>
      </c>
      <c r="DR393">
        <v>0.75559620000000005</v>
      </c>
      <c r="DS393">
        <v>38.462980000000002</v>
      </c>
      <c r="DT393" s="1">
        <v>5.2965569999999998E-5</v>
      </c>
      <c r="DU393" s="1">
        <v>1.7954270000000001E-2</v>
      </c>
      <c r="DV393">
        <v>0.75418719999999995</v>
      </c>
      <c r="DW393">
        <v>37.579689999999999</v>
      </c>
      <c r="DX393" s="1">
        <v>1.14097E-3</v>
      </c>
      <c r="DY393">
        <v>0.38471959999999999</v>
      </c>
      <c r="DZ393">
        <v>0.75328530000000005</v>
      </c>
      <c r="EA393">
        <v>37.679270000000002</v>
      </c>
      <c r="EB393" s="1">
        <v>1.5071360000000001E-2</v>
      </c>
      <c r="EC393">
        <v>4.996321</v>
      </c>
      <c r="ED393">
        <v>0.75204000000000004</v>
      </c>
      <c r="EE393">
        <v>37.831960000000002</v>
      </c>
      <c r="EF393">
        <v>0.1274729</v>
      </c>
      <c r="EG393">
        <v>40.927799999999998</v>
      </c>
      <c r="EH393">
        <v>0.75355479999999997</v>
      </c>
      <c r="EI393">
        <v>38.322130000000001</v>
      </c>
      <c r="EJ393">
        <v>0.73326139999999995</v>
      </c>
      <c r="EK393">
        <v>233.3698</v>
      </c>
      <c r="EL393">
        <v>0.75439160000000005</v>
      </c>
      <c r="EM393">
        <v>40.073439999999998</v>
      </c>
      <c r="EN393">
        <v>2.9912519999999998</v>
      </c>
      <c r="EO393">
        <v>966.21669999999995</v>
      </c>
      <c r="EP393">
        <v>0.7545693</v>
      </c>
      <c r="EQ393">
        <v>42.988900000000001</v>
      </c>
      <c r="ER393">
        <v>8.9304430000000004</v>
      </c>
      <c r="ES393">
        <v>2929.442</v>
      </c>
      <c r="ET393">
        <v>0.75447140000000001</v>
      </c>
      <c r="EU393">
        <v>45.037739999999999</v>
      </c>
      <c r="EV393">
        <v>20.12323</v>
      </c>
      <c r="EW393">
        <v>6699.4480000000003</v>
      </c>
      <c r="EX393">
        <v>0.75481620000000005</v>
      </c>
      <c r="EY393">
        <v>43.759140000000002</v>
      </c>
      <c r="EZ393">
        <v>35.189900000000002</v>
      </c>
      <c r="FA393">
        <v>11875.19</v>
      </c>
      <c r="FB393">
        <v>0.75589580000000001</v>
      </c>
      <c r="FC393">
        <v>41.596620000000001</v>
      </c>
      <c r="FD393">
        <v>49.033270000000002</v>
      </c>
      <c r="FE393">
        <v>16742.2</v>
      </c>
      <c r="FF393">
        <v>0.75565899999999997</v>
      </c>
      <c r="FG393">
        <v>40.155470000000001</v>
      </c>
      <c r="FH393">
        <v>55.527839999999998</v>
      </c>
      <c r="FI393">
        <v>19209.09</v>
      </c>
      <c r="FJ393">
        <v>0.7547374</v>
      </c>
      <c r="FK393">
        <v>39.604309999999998</v>
      </c>
      <c r="FL393">
        <v>52.259540000000001</v>
      </c>
      <c r="FM393">
        <v>18318.150000000001</v>
      </c>
      <c r="FN393">
        <v>0.75364560000000003</v>
      </c>
      <c r="FO393">
        <v>40.73019</v>
      </c>
      <c r="FP393">
        <v>41.715719999999997</v>
      </c>
      <c r="FQ393">
        <v>14812.91</v>
      </c>
      <c r="FR393">
        <v>0.75214590000000003</v>
      </c>
      <c r="FS393">
        <v>42.408110000000001</v>
      </c>
      <c r="FT393">
        <v>28.699390000000001</v>
      </c>
      <c r="FU393">
        <v>10325.25</v>
      </c>
      <c r="FV393">
        <v>0.75040309999999999</v>
      </c>
      <c r="FW393">
        <v>44.014600000000002</v>
      </c>
      <c r="FX393">
        <v>17.314979999999998</v>
      </c>
      <c r="FY393">
        <v>6309.1049999999996</v>
      </c>
      <c r="FZ393">
        <v>0.74920949999999997</v>
      </c>
      <c r="GA393">
        <v>44.018889999999999</v>
      </c>
      <c r="GB393">
        <v>9.2782110000000007</v>
      </c>
      <c r="GC393">
        <v>3420.43</v>
      </c>
      <c r="GD393">
        <v>0.74840499999999999</v>
      </c>
      <c r="GE393">
        <v>42.983490000000003</v>
      </c>
      <c r="GF393">
        <v>4.4670569999999996</v>
      </c>
      <c r="GG393">
        <v>1664.383</v>
      </c>
      <c r="GH393">
        <v>0.74709499999999995</v>
      </c>
      <c r="GI393">
        <v>40.991840000000003</v>
      </c>
      <c r="GJ393">
        <v>1.9507159999999999</v>
      </c>
      <c r="GK393">
        <v>734.22109999999998</v>
      </c>
      <c r="GL393">
        <v>0.74569289999999999</v>
      </c>
      <c r="GM393">
        <v>39.373660000000001</v>
      </c>
      <c r="GN393">
        <v>0.78775890000000004</v>
      </c>
      <c r="GO393">
        <v>299.1816</v>
      </c>
      <c r="GP393">
        <v>0.74452289999999999</v>
      </c>
      <c r="GQ393">
        <v>38.504309999999997</v>
      </c>
      <c r="GR393">
        <v>0.30444189999999999</v>
      </c>
      <c r="GS393">
        <v>116.2376</v>
      </c>
      <c r="GT393">
        <v>0.74395060000000002</v>
      </c>
      <c r="GU393">
        <v>40.091500000000003</v>
      </c>
      <c r="GV393">
        <v>0.12246219999999999</v>
      </c>
      <c r="GW393">
        <v>46.600140000000003</v>
      </c>
      <c r="GX393">
        <v>0.74328559999999999</v>
      </c>
      <c r="GY393">
        <v>42.46566</v>
      </c>
      <c r="GZ393" s="1">
        <v>6.0166289999999997E-2</v>
      </c>
      <c r="HA393">
        <v>22.539860000000001</v>
      </c>
      <c r="HB393">
        <v>0.74311070000000001</v>
      </c>
      <c r="HC393">
        <v>45.115630000000003</v>
      </c>
      <c r="HD393" s="1">
        <v>4.0896160000000001E-2</v>
      </c>
      <c r="HE393">
        <v>15.019450000000001</v>
      </c>
      <c r="HF393">
        <v>0.74292720000000001</v>
      </c>
      <c r="HG393">
        <v>46.804349999999999</v>
      </c>
      <c r="HH393" s="1">
        <v>3.5457339999999997E-2</v>
      </c>
      <c r="HI393">
        <v>12.899330000000001</v>
      </c>
      <c r="HJ393">
        <v>0.74312940000000005</v>
      </c>
      <c r="HK393">
        <v>46.021729999999998</v>
      </c>
      <c r="HL393">
        <v>3.3644479999999997E-2</v>
      </c>
      <c r="HM393">
        <v>12.22045</v>
      </c>
      <c r="HN393">
        <v>0.74363749999999995</v>
      </c>
      <c r="HO393">
        <v>44.655479999999997</v>
      </c>
      <c r="HP393" s="1">
        <v>3.2188019999999998E-2</v>
      </c>
      <c r="HQ393">
        <v>11.70665</v>
      </c>
      <c r="HR393">
        <v>0.743529</v>
      </c>
      <c r="HS393">
        <v>43.555639999999997</v>
      </c>
      <c r="HT393" s="1">
        <v>3.0211930000000001E-2</v>
      </c>
      <c r="HU393">
        <v>11.02129</v>
      </c>
      <c r="HV393">
        <v>0.74347980000000002</v>
      </c>
      <c r="HW393">
        <v>43.07217</v>
      </c>
      <c r="HX393" s="1">
        <v>2.762409E-2</v>
      </c>
      <c r="HY393">
        <v>10.109030000000001</v>
      </c>
      <c r="HZ393">
        <v>0.74394709999999997</v>
      </c>
      <c r="IA393">
        <v>44.84695</v>
      </c>
      <c r="IB393">
        <v>2.4530469999999999E-2</v>
      </c>
      <c r="IC393">
        <v>8.9998349999999991</v>
      </c>
      <c r="ID393">
        <v>0.74467589999999995</v>
      </c>
      <c r="IE393">
        <v>48.956679999999999</v>
      </c>
      <c r="IF393" s="1">
        <v>2.1123759999999998E-2</v>
      </c>
      <c r="IG393">
        <v>7.7658639999999997</v>
      </c>
      <c r="IH393">
        <v>0.74550859999999997</v>
      </c>
      <c r="II393">
        <v>53.511400000000002</v>
      </c>
      <c r="IJ393" s="1">
        <v>1.7668059999999999E-2</v>
      </c>
      <c r="IK393">
        <v>6.5078069999999997</v>
      </c>
      <c r="IL393">
        <v>0.74629089999999998</v>
      </c>
      <c r="IM393">
        <v>55.329180000000001</v>
      </c>
      <c r="IN393" s="1">
        <v>1.444583E-2</v>
      </c>
      <c r="IO393">
        <v>5.3273650000000004</v>
      </c>
      <c r="IP393">
        <v>0.74691810000000003</v>
      </c>
      <c r="IQ393">
        <v>54.587119999999999</v>
      </c>
      <c r="IR393" s="1">
        <v>1.168245E-2</v>
      </c>
      <c r="IS393">
        <v>4.3105140000000004</v>
      </c>
      <c r="IT393">
        <v>0.74764070000000005</v>
      </c>
      <c r="IU393">
        <v>52.990139999999997</v>
      </c>
      <c r="IV393" s="1">
        <v>9.4983250000000002E-3</v>
      </c>
      <c r="IW393">
        <v>3.5020250000000002</v>
      </c>
      <c r="IX393">
        <v>0.74817599999999995</v>
      </c>
      <c r="IY393">
        <v>51.712479999999999</v>
      </c>
      <c r="IZ393" s="1">
        <v>7.8796230000000005E-3</v>
      </c>
      <c r="JA393">
        <v>2.901116</v>
      </c>
      <c r="JB393">
        <v>0.74861650000000002</v>
      </c>
      <c r="JC393">
        <v>50.805759999999999</v>
      </c>
      <c r="JD393" s="1">
        <v>6.7330360000000004E-3</v>
      </c>
      <c r="JE393">
        <v>2.4747599999999998</v>
      </c>
      <c r="JF393">
        <v>0.74898149999999997</v>
      </c>
      <c r="JG393">
        <v>51.792839999999998</v>
      </c>
      <c r="JH393" s="1">
        <v>5.9404210000000004E-3</v>
      </c>
      <c r="JI393">
        <v>2.1798479999999998</v>
      </c>
      <c r="JJ393">
        <v>0.74915359999999998</v>
      </c>
      <c r="JK393">
        <v>52.584609999999998</v>
      </c>
      <c r="JL393" s="1">
        <v>5.3825089999999997E-3</v>
      </c>
      <c r="JM393">
        <v>1.974356</v>
      </c>
      <c r="JN393">
        <v>0.74912800000000002</v>
      </c>
      <c r="JO393">
        <v>51.840139999999998</v>
      </c>
      <c r="JP393" s="1">
        <v>4.9651189999999996E-3</v>
      </c>
      <c r="JQ393">
        <v>1.825585</v>
      </c>
      <c r="JR393">
        <v>0.74914800000000004</v>
      </c>
      <c r="JS393">
        <v>50.279130000000002</v>
      </c>
      <c r="JT393" s="1">
        <v>4.6412440000000001E-3</v>
      </c>
      <c r="JU393">
        <v>1.7110609999999999</v>
      </c>
      <c r="JV393">
        <v>0.74944889999999997</v>
      </c>
      <c r="JW393">
        <v>48.565019999999997</v>
      </c>
      <c r="JX393" s="1">
        <v>4.374602E-3</v>
      </c>
      <c r="JY393">
        <v>1.6166529999999999</v>
      </c>
      <c r="JZ393">
        <v>0.74992009999999998</v>
      </c>
      <c r="KA393">
        <v>46.102409999999999</v>
      </c>
      <c r="KB393" s="1">
        <v>4.1437679999999999E-3</v>
      </c>
      <c r="KC393">
        <v>1.534751</v>
      </c>
      <c r="KD393">
        <v>0.75047459999999999</v>
      </c>
      <c r="KE393">
        <v>43.742109999999997</v>
      </c>
      <c r="KF393" s="1">
        <v>3.9361760000000004E-3</v>
      </c>
      <c r="KG393">
        <v>1.4609859999999999</v>
      </c>
      <c r="KH393">
        <v>0.75101759999999995</v>
      </c>
      <c r="KI393">
        <v>41.87</v>
      </c>
      <c r="KJ393" s="1">
        <v>3.74559E-3</v>
      </c>
      <c r="KK393">
        <v>1.3932290000000001</v>
      </c>
      <c r="KL393">
        <v>0.75150139999999999</v>
      </c>
      <c r="KM393">
        <v>42.421019999999999</v>
      </c>
      <c r="KN393" s="1">
        <v>3.568458E-3</v>
      </c>
      <c r="KO393">
        <v>1.3301419999999999</v>
      </c>
      <c r="KP393">
        <v>0.75207939999999995</v>
      </c>
      <c r="KQ393">
        <v>46.146230000000003</v>
      </c>
      <c r="KR393" s="1">
        <v>3.4049839999999998E-3</v>
      </c>
      <c r="KS393">
        <v>1.271461</v>
      </c>
      <c r="KT393">
        <v>0.75212809999999997</v>
      </c>
      <c r="KU393">
        <v>51.317390000000003</v>
      </c>
      <c r="KV393" s="1">
        <v>3.249624E-3</v>
      </c>
      <c r="KW393">
        <v>1.216102</v>
      </c>
      <c r="KX393">
        <v>0.75203370000000003</v>
      </c>
      <c r="KY393">
        <v>54.130719999999997</v>
      </c>
      <c r="KZ393" s="1">
        <v>3.1034600000000002E-3</v>
      </c>
      <c r="LA393">
        <v>1.1640680000000001</v>
      </c>
      <c r="LB393">
        <v>0.75186459999999999</v>
      </c>
      <c r="LC393">
        <v>53.281399999999998</v>
      </c>
      <c r="LD393" s="1">
        <v>2.9659560000000001E-3</v>
      </c>
      <c r="LE393">
        <v>1.114994</v>
      </c>
      <c r="LF393">
        <v>0.75164889999999995</v>
      </c>
      <c r="LG393">
        <v>51.642650000000003</v>
      </c>
      <c r="LH393" s="1">
        <v>2.8360799999999999E-3</v>
      </c>
      <c r="LI393">
        <v>1.0686800000000001</v>
      </c>
      <c r="LJ393">
        <v>0.75139420000000001</v>
      </c>
      <c r="LK393">
        <v>50.823120000000003</v>
      </c>
      <c r="LL393" s="1">
        <v>2.712964E-3</v>
      </c>
      <c r="LM393">
        <v>1.0246489999999999</v>
      </c>
      <c r="LN393">
        <v>0.75111559999999999</v>
      </c>
      <c r="LO393">
        <v>49.932130000000001</v>
      </c>
      <c r="LP393" s="1">
        <v>2.5964159999999998E-3</v>
      </c>
      <c r="LQ393">
        <v>0.98288229999999999</v>
      </c>
      <c r="LR393">
        <v>0.75077530000000003</v>
      </c>
      <c r="LS393">
        <v>49.953249999999997</v>
      </c>
      <c r="LT393" s="1">
        <v>2.4861530000000001E-3</v>
      </c>
      <c r="LU393">
        <v>0.94326650000000001</v>
      </c>
      <c r="LV393">
        <v>0.75044979999999994</v>
      </c>
      <c r="LW393">
        <v>51.217190000000002</v>
      </c>
      <c r="LX393" s="1">
        <v>2.381677E-3</v>
      </c>
      <c r="LY393">
        <v>0.90566500000000005</v>
      </c>
      <c r="LZ393">
        <v>0.75013669999999999</v>
      </c>
      <c r="MA393">
        <v>51.79956</v>
      </c>
      <c r="MB393" s="1">
        <v>2.2829769999999998E-3</v>
      </c>
      <c r="MC393">
        <v>0.86998569999999997</v>
      </c>
      <c r="MD393">
        <v>0.74982939999999998</v>
      </c>
      <c r="ME393">
        <v>51.569580000000002</v>
      </c>
      <c r="MF393" s="1">
        <v>2.1892470000000001E-3</v>
      </c>
      <c r="MG393">
        <v>0.83609440000000002</v>
      </c>
      <c r="MH393">
        <v>0.74951140000000005</v>
      </c>
      <c r="MI393">
        <v>50.386749999999999</v>
      </c>
      <c r="MJ393" s="1">
        <v>2.100345E-3</v>
      </c>
      <c r="MK393">
        <v>0.80390229999999996</v>
      </c>
      <c r="ML393">
        <v>0.74918720000000005</v>
      </c>
      <c r="MM393">
        <v>47.800539999999998</v>
      </c>
      <c r="MN393" s="1">
        <v>2.015293E-3</v>
      </c>
      <c r="MO393">
        <v>0.77318629999999999</v>
      </c>
      <c r="MP393">
        <v>0.74882599999999999</v>
      </c>
      <c r="MQ393">
        <v>45.507919999999999</v>
      </c>
      <c r="MR393" s="1">
        <v>1.934444E-3</v>
      </c>
      <c r="MS393">
        <v>0.74396150000000005</v>
      </c>
      <c r="MT393">
        <v>0.74844949999999999</v>
      </c>
      <c r="MU393">
        <v>43.942340000000002</v>
      </c>
      <c r="MV393" s="1">
        <v>1.8573109999999999E-3</v>
      </c>
      <c r="MW393">
        <v>0.71604420000000002</v>
      </c>
      <c r="MX393">
        <v>0.74813160000000001</v>
      </c>
      <c r="MY393">
        <v>44.12885</v>
      </c>
      <c r="MZ393" s="1">
        <v>1.7839970000000001E-3</v>
      </c>
      <c r="NA393">
        <v>0.68932230000000005</v>
      </c>
      <c r="NB393">
        <v>0.74777009999999999</v>
      </c>
      <c r="NC393">
        <v>45.026339999999998</v>
      </c>
      <c r="ND393" s="1">
        <v>1.7139690000000001E-3</v>
      </c>
      <c r="NE393">
        <v>0.66378499999999996</v>
      </c>
      <c r="NF393">
        <v>0.74742929999999996</v>
      </c>
      <c r="NG393">
        <v>47.339689999999997</v>
      </c>
      <c r="NH393" s="1">
        <v>1.6469760000000001E-3</v>
      </c>
      <c r="NI393">
        <v>0.63928260000000003</v>
      </c>
      <c r="NJ393">
        <v>0.74705820000000001</v>
      </c>
      <c r="NK393">
        <v>50.114319999999999</v>
      </c>
      <c r="NL393" s="1">
        <v>1.5829889999999999E-3</v>
      </c>
      <c r="NM393">
        <v>0.61584570000000005</v>
      </c>
      <c r="NN393">
        <v>0.74662490000000004</v>
      </c>
      <c r="NO393">
        <v>50.40896</v>
      </c>
      <c r="NP393" s="1">
        <v>1.5219630000000001E-3</v>
      </c>
      <c r="NQ393">
        <v>0.59343349999999995</v>
      </c>
      <c r="NR393">
        <v>0.7468127</v>
      </c>
      <c r="NS393">
        <v>48.162280000000003</v>
      </c>
      <c r="NT393" s="1">
        <v>1.4643480000000001E-3</v>
      </c>
      <c r="NU393">
        <v>0.57179440000000004</v>
      </c>
      <c r="NV393">
        <v>0.74704159999999997</v>
      </c>
      <c r="NW393">
        <v>46.553789999999999</v>
      </c>
      <c r="NX393" s="1">
        <v>1.4085689999999999E-3</v>
      </c>
      <c r="NY393">
        <v>0.55074219999999996</v>
      </c>
      <c r="NZ393">
        <v>0.74711950000000005</v>
      </c>
      <c r="OA393">
        <v>45.700809999999997</v>
      </c>
      <c r="OB393" s="1">
        <v>1.3550739999999999E-3</v>
      </c>
      <c r="OC393">
        <v>0.53056899999999996</v>
      </c>
      <c r="OD393">
        <v>0.74718609999999996</v>
      </c>
      <c r="OE393">
        <v>46.404359999999997</v>
      </c>
      <c r="OF393" s="1">
        <v>1.3047600000000001E-3</v>
      </c>
      <c r="OG393">
        <v>0.51151559999999996</v>
      </c>
      <c r="OH393">
        <v>0.74722270000000002</v>
      </c>
      <c r="OI393">
        <v>46.709670000000003</v>
      </c>
      <c r="OJ393" s="1">
        <v>1.2570050000000001E-3</v>
      </c>
      <c r="OK393">
        <v>0.49343930000000003</v>
      </c>
    </row>
    <row r="394" spans="1:401" x14ac:dyDescent="0.35">
      <c r="A394">
        <v>403</v>
      </c>
      <c r="B394" t="s">
        <v>4</v>
      </c>
      <c r="C394" t="s">
        <v>364</v>
      </c>
      <c r="D394" t="s">
        <v>401</v>
      </c>
      <c r="E394">
        <v>997.14400000000001</v>
      </c>
      <c r="F394">
        <v>0.28399619999999998</v>
      </c>
      <c r="G394">
        <v>25.963940000000001</v>
      </c>
      <c r="H394">
        <v>0</v>
      </c>
      <c r="I394">
        <v>0</v>
      </c>
      <c r="J394">
        <v>0.28452880000000003</v>
      </c>
      <c r="K394">
        <v>27.13062</v>
      </c>
      <c r="L394">
        <v>0</v>
      </c>
      <c r="M394">
        <v>0</v>
      </c>
      <c r="N394">
        <v>0.28522740000000002</v>
      </c>
      <c r="O394">
        <v>27.235769999999999</v>
      </c>
      <c r="P394">
        <v>0</v>
      </c>
      <c r="Q394">
        <v>0</v>
      </c>
      <c r="R394">
        <v>0.28619020000000001</v>
      </c>
      <c r="S394">
        <v>28.745429999999999</v>
      </c>
      <c r="T394">
        <v>0</v>
      </c>
      <c r="U394">
        <v>0</v>
      </c>
      <c r="V394">
        <v>0.28754160000000001</v>
      </c>
      <c r="W394">
        <v>29.34524</v>
      </c>
      <c r="X394">
        <v>0</v>
      </c>
      <c r="Y394">
        <v>0</v>
      </c>
      <c r="Z394">
        <v>0.28869230000000001</v>
      </c>
      <c r="AA394">
        <v>28.142440000000001</v>
      </c>
      <c r="AB394">
        <v>0</v>
      </c>
      <c r="AC394">
        <v>0</v>
      </c>
      <c r="AD394">
        <v>0.28970960000000001</v>
      </c>
      <c r="AE394">
        <v>26.336970000000001</v>
      </c>
      <c r="AF394">
        <v>0</v>
      </c>
      <c r="AG394">
        <v>0</v>
      </c>
      <c r="AH394">
        <v>0.29078969999999998</v>
      </c>
      <c r="AI394">
        <v>25.214459999999999</v>
      </c>
      <c r="AJ394">
        <v>0</v>
      </c>
      <c r="AK394">
        <v>0</v>
      </c>
      <c r="AL394">
        <v>0.29184510000000002</v>
      </c>
      <c r="AM394">
        <v>25.14611</v>
      </c>
      <c r="AN394">
        <v>0</v>
      </c>
      <c r="AO394">
        <v>0</v>
      </c>
      <c r="AP394">
        <v>0.29288199999999998</v>
      </c>
      <c r="AQ394">
        <v>27.5383</v>
      </c>
      <c r="AR394">
        <v>0</v>
      </c>
      <c r="AS394">
        <v>0</v>
      </c>
      <c r="AT394">
        <v>0.29416140000000002</v>
      </c>
      <c r="AU394">
        <v>30.66574</v>
      </c>
      <c r="AV394">
        <v>0</v>
      </c>
      <c r="AW394">
        <v>0</v>
      </c>
      <c r="AX394">
        <v>0.29557559999999999</v>
      </c>
      <c r="AY394">
        <v>33.544029999999999</v>
      </c>
      <c r="AZ394">
        <v>0</v>
      </c>
      <c r="BA394">
        <v>0</v>
      </c>
      <c r="BB394">
        <v>0.29776780000000003</v>
      </c>
      <c r="BC394">
        <v>34.950409999999998</v>
      </c>
      <c r="BD394">
        <v>0</v>
      </c>
      <c r="BE394">
        <v>0</v>
      </c>
      <c r="BF394">
        <v>0.30408350000000001</v>
      </c>
      <c r="BG394">
        <v>33.849249999999998</v>
      </c>
      <c r="BH394">
        <v>0</v>
      </c>
      <c r="BI394">
        <v>0</v>
      </c>
      <c r="BJ394">
        <v>0.31126670000000001</v>
      </c>
      <c r="BK394">
        <v>32.036540000000002</v>
      </c>
      <c r="BL394">
        <v>0</v>
      </c>
      <c r="BM394">
        <v>0</v>
      </c>
      <c r="BN394">
        <v>0.31743159999999998</v>
      </c>
      <c r="BO394">
        <v>31.148409999999998</v>
      </c>
      <c r="BP394">
        <v>0</v>
      </c>
      <c r="BQ394">
        <v>0</v>
      </c>
      <c r="BR394">
        <v>0.32301340000000001</v>
      </c>
      <c r="BS394">
        <v>31.00956</v>
      </c>
      <c r="BT394">
        <v>0</v>
      </c>
      <c r="BU394">
        <v>0</v>
      </c>
      <c r="BV394">
        <v>0.32843050000000001</v>
      </c>
      <c r="BW394">
        <v>32.30903</v>
      </c>
      <c r="BX394">
        <v>0</v>
      </c>
      <c r="BY394">
        <v>0</v>
      </c>
      <c r="BZ394">
        <v>0.33403349999999998</v>
      </c>
      <c r="CA394">
        <v>33.063720000000004</v>
      </c>
      <c r="CB394">
        <v>0</v>
      </c>
      <c r="CC394">
        <v>0</v>
      </c>
      <c r="CD394">
        <v>0.34025480000000002</v>
      </c>
      <c r="CE394">
        <v>33.234920000000002</v>
      </c>
      <c r="CF394">
        <v>0</v>
      </c>
      <c r="CG394">
        <v>0</v>
      </c>
      <c r="CH394">
        <v>0.34645619999999999</v>
      </c>
      <c r="CI394">
        <v>32.334420000000001</v>
      </c>
      <c r="CJ394">
        <v>0</v>
      </c>
      <c r="CK394">
        <v>0</v>
      </c>
      <c r="CL394">
        <v>0.35246909999999998</v>
      </c>
      <c r="CM394">
        <v>30.768699999999999</v>
      </c>
      <c r="CN394" s="1">
        <v>5.6077689999999999E-33</v>
      </c>
      <c r="CO394" s="1">
        <v>3.9338560000000003E-30</v>
      </c>
      <c r="CP394">
        <v>0.357796</v>
      </c>
      <c r="CQ394">
        <v>29.379300000000001</v>
      </c>
      <c r="CR394" s="1">
        <v>6.2874919999999998E-28</v>
      </c>
      <c r="CS394" s="1">
        <v>4.221816E-25</v>
      </c>
      <c r="CT394">
        <v>0.36462610000000001</v>
      </c>
      <c r="CU394">
        <v>28.563549999999999</v>
      </c>
      <c r="CV394" s="1">
        <v>2.7100750000000001E-21</v>
      </c>
      <c r="CW394" s="1">
        <v>1.720624E-18</v>
      </c>
      <c r="CX394">
        <v>0.37474479999999999</v>
      </c>
      <c r="CY394">
        <v>28.442360000000001</v>
      </c>
      <c r="CZ394" s="1">
        <v>5.4638329999999998E-17</v>
      </c>
      <c r="DA394" s="1">
        <v>2.8021199999999999E-14</v>
      </c>
      <c r="DB394">
        <v>0.39395980000000003</v>
      </c>
      <c r="DC394">
        <v>29.305070000000001</v>
      </c>
      <c r="DD394" s="1">
        <v>1.0765479999999999E-13</v>
      </c>
      <c r="DE394" s="1">
        <v>5.0252430000000001E-11</v>
      </c>
      <c r="DF394">
        <v>0.41616900000000001</v>
      </c>
      <c r="DG394">
        <v>31.480560000000001</v>
      </c>
      <c r="DH394" s="1">
        <v>5.3298699999999999E-11</v>
      </c>
      <c r="DI394" s="1">
        <v>2.36724E-8</v>
      </c>
      <c r="DJ394">
        <v>0.4423685</v>
      </c>
      <c r="DK394">
        <v>34.92295</v>
      </c>
      <c r="DL394" s="1">
        <v>9.6784279999999998E-9</v>
      </c>
      <c r="DM394" s="1">
        <v>4.1444550000000001E-6</v>
      </c>
      <c r="DN394">
        <v>0.47354079999999998</v>
      </c>
      <c r="DO394">
        <v>38.431449999999998</v>
      </c>
      <c r="DP394" s="1">
        <v>7.9470939999999999E-7</v>
      </c>
      <c r="DQ394" s="1">
        <v>3.2987179999999997E-4</v>
      </c>
      <c r="DR394">
        <v>0.5115265</v>
      </c>
      <c r="DS394">
        <v>38.591279999999998</v>
      </c>
      <c r="DT394" s="1">
        <v>3.3506529999999997E-5</v>
      </c>
      <c r="DU394" s="1">
        <v>1.3489910000000001E-2</v>
      </c>
      <c r="DV394">
        <v>0.55997439999999998</v>
      </c>
      <c r="DW394">
        <v>37.50582</v>
      </c>
      <c r="DX394" s="1">
        <v>7.9341329999999997E-4</v>
      </c>
      <c r="DY394">
        <v>0.3088554</v>
      </c>
      <c r="DZ394">
        <v>0.62263239999999997</v>
      </c>
      <c r="EA394">
        <v>37.538469999999997</v>
      </c>
      <c r="EB394" s="1">
        <v>1.139593E-2</v>
      </c>
      <c r="EC394">
        <v>4.2705070000000003</v>
      </c>
      <c r="ED394">
        <v>0.70881899999999998</v>
      </c>
      <c r="EE394">
        <v>37.734650000000002</v>
      </c>
      <c r="EF394">
        <v>0.103515</v>
      </c>
      <c r="EG394">
        <v>37.048690000000001</v>
      </c>
      <c r="EH394">
        <v>0.74418130000000005</v>
      </c>
      <c r="EI394">
        <v>37.938870000000001</v>
      </c>
      <c r="EJ394">
        <v>0.61903810000000004</v>
      </c>
      <c r="EK394">
        <v>219.83580000000001</v>
      </c>
      <c r="EL394">
        <v>0.74090259999999997</v>
      </c>
      <c r="EM394">
        <v>39.642609999999998</v>
      </c>
      <c r="EN394">
        <v>2.6088290000000001</v>
      </c>
      <c r="EO394">
        <v>943.60270000000003</v>
      </c>
      <c r="EP394">
        <v>0.73703839999999998</v>
      </c>
      <c r="EQ394">
        <v>42.608629999999998</v>
      </c>
      <c r="ER394">
        <v>8.0274970000000003</v>
      </c>
      <c r="ES394">
        <v>2958.163</v>
      </c>
      <c r="ET394">
        <v>0.73287709999999995</v>
      </c>
      <c r="EU394">
        <v>44.744909999999997</v>
      </c>
      <c r="EV394">
        <v>18.601120000000002</v>
      </c>
      <c r="EW394">
        <v>6976.1</v>
      </c>
      <c r="EX394">
        <v>0.72930879999999998</v>
      </c>
      <c r="EY394">
        <v>43.639029999999998</v>
      </c>
      <c r="EZ394">
        <v>33.387329999999999</v>
      </c>
      <c r="FA394">
        <v>12725.21</v>
      </c>
      <c r="FB394">
        <v>0.72651109999999997</v>
      </c>
      <c r="FC394">
        <v>41.411189999999998</v>
      </c>
      <c r="FD394">
        <v>47.672510000000003</v>
      </c>
      <c r="FE394">
        <v>18437.990000000002</v>
      </c>
      <c r="FF394">
        <v>0.722221</v>
      </c>
      <c r="FG394">
        <v>39.905540000000002</v>
      </c>
      <c r="FH394">
        <v>55.20364</v>
      </c>
      <c r="FI394">
        <v>21685.68</v>
      </c>
      <c r="FJ394">
        <v>0.71730110000000002</v>
      </c>
      <c r="FK394">
        <v>39.298720000000003</v>
      </c>
      <c r="FL394">
        <v>53.027410000000003</v>
      </c>
      <c r="FM394">
        <v>21160.22</v>
      </c>
      <c r="FN394">
        <v>0.71222510000000006</v>
      </c>
      <c r="FO394">
        <v>40.38156</v>
      </c>
      <c r="FP394">
        <v>43.133589999999998</v>
      </c>
      <c r="FQ394">
        <v>17473.810000000001</v>
      </c>
      <c r="FR394">
        <v>0.70702370000000003</v>
      </c>
      <c r="FS394">
        <v>42.072279999999999</v>
      </c>
      <c r="FT394">
        <v>30.198070000000001</v>
      </c>
      <c r="FU394">
        <v>12419.15</v>
      </c>
      <c r="FV394">
        <v>0.70152009999999998</v>
      </c>
      <c r="FW394">
        <v>43.739440000000002</v>
      </c>
      <c r="FX394">
        <v>18.51135</v>
      </c>
      <c r="FY394">
        <v>7724.7359999999999</v>
      </c>
      <c r="FZ394">
        <v>0.69658940000000003</v>
      </c>
      <c r="GA394">
        <v>43.80959</v>
      </c>
      <c r="GB394">
        <v>10.07005</v>
      </c>
      <c r="GC394">
        <v>4258.6629999999996</v>
      </c>
      <c r="GD394">
        <v>0.69230910000000001</v>
      </c>
      <c r="GE394">
        <v>42.855069999999998</v>
      </c>
      <c r="GF394">
        <v>4.9159499999999996</v>
      </c>
      <c r="GG394">
        <v>2104.1410000000001</v>
      </c>
      <c r="GH394">
        <v>0.6881912</v>
      </c>
      <c r="GI394">
        <v>40.870040000000003</v>
      </c>
      <c r="GJ394">
        <v>2.1738580000000001</v>
      </c>
      <c r="GK394">
        <v>941.05759999999998</v>
      </c>
      <c r="GL394">
        <v>0.68412379999999995</v>
      </c>
      <c r="GM394">
        <v>39.227719999999998</v>
      </c>
      <c r="GN394">
        <v>0.88666180000000006</v>
      </c>
      <c r="GO394">
        <v>387.71089999999998</v>
      </c>
      <c r="GP394">
        <v>0.68046620000000002</v>
      </c>
      <c r="GQ394">
        <v>38.290799999999997</v>
      </c>
      <c r="GR394">
        <v>0.34403739999999999</v>
      </c>
      <c r="GS394">
        <v>151.39750000000001</v>
      </c>
      <c r="GT394">
        <v>0.67721960000000003</v>
      </c>
      <c r="GU394">
        <v>39.806289999999997</v>
      </c>
      <c r="GV394">
        <v>0.13681119999999999</v>
      </c>
      <c r="GW394">
        <v>60.087519999999998</v>
      </c>
      <c r="GX394">
        <v>0.67413299999999998</v>
      </c>
      <c r="GY394">
        <v>42.2562</v>
      </c>
      <c r="GZ394" s="1">
        <v>6.4880510000000002E-2</v>
      </c>
      <c r="HA394">
        <v>28.053429999999999</v>
      </c>
      <c r="HB394">
        <v>0.67190280000000002</v>
      </c>
      <c r="HC394">
        <v>44.904339999999998</v>
      </c>
      <c r="HD394" s="1">
        <v>4.2284500000000003E-2</v>
      </c>
      <c r="HE394">
        <v>17.868289999999998</v>
      </c>
      <c r="HF394">
        <v>0.66953720000000005</v>
      </c>
      <c r="HG394">
        <v>46.677759999999999</v>
      </c>
      <c r="HH394" s="1">
        <v>3.5834810000000002E-2</v>
      </c>
      <c r="HI394">
        <v>14.961980000000001</v>
      </c>
      <c r="HJ394">
        <v>0.66799500000000001</v>
      </c>
      <c r="HK394">
        <v>45.990900000000003</v>
      </c>
      <c r="HL394" s="1">
        <v>3.3822079999999997E-2</v>
      </c>
      <c r="HM394">
        <v>14.08826</v>
      </c>
      <c r="HN394">
        <v>0.66643730000000001</v>
      </c>
      <c r="HO394">
        <v>44.596429999999998</v>
      </c>
      <c r="HP394" s="1">
        <v>3.2386280000000003E-2</v>
      </c>
      <c r="HQ394">
        <v>13.521660000000001</v>
      </c>
      <c r="HR394">
        <v>0.66456300000000001</v>
      </c>
      <c r="HS394">
        <v>43.469900000000003</v>
      </c>
      <c r="HT394" s="1">
        <v>3.0485700000000001E-2</v>
      </c>
      <c r="HU394">
        <v>12.77909</v>
      </c>
      <c r="HV394">
        <v>0.66297490000000003</v>
      </c>
      <c r="HW394">
        <v>42.951149999999998</v>
      </c>
      <c r="HX394" s="1">
        <v>2.797289E-2</v>
      </c>
      <c r="HY394">
        <v>11.77187</v>
      </c>
      <c r="HZ394">
        <v>0.66197399999999995</v>
      </c>
      <c r="IA394">
        <v>44.6462</v>
      </c>
      <c r="IB394" s="1">
        <v>2.4937939999999999E-2</v>
      </c>
      <c r="IC394">
        <v>10.52834</v>
      </c>
      <c r="ID394">
        <v>0.66132279999999999</v>
      </c>
      <c r="IE394">
        <v>48.727629999999998</v>
      </c>
      <c r="IF394" s="1">
        <v>2.1560369999999999E-2</v>
      </c>
      <c r="IG394">
        <v>9.1266669999999994</v>
      </c>
      <c r="IH394">
        <v>0.66068300000000002</v>
      </c>
      <c r="II394">
        <v>53.362430000000003</v>
      </c>
      <c r="IJ394">
        <v>1.8097990000000001E-2</v>
      </c>
      <c r="IK394">
        <v>7.680669</v>
      </c>
      <c r="IL394">
        <v>0.66004359999999995</v>
      </c>
      <c r="IM394">
        <v>55.296309999999998</v>
      </c>
      <c r="IN394" s="1">
        <v>1.48334E-2</v>
      </c>
      <c r="IO394">
        <v>6.307029</v>
      </c>
      <c r="IP394">
        <v>0.65937259999999998</v>
      </c>
      <c r="IQ394">
        <v>54.5871</v>
      </c>
      <c r="IR394" s="1">
        <v>1.200381E-2</v>
      </c>
      <c r="IS394">
        <v>5.1095610000000002</v>
      </c>
      <c r="IT394">
        <v>0.65875980000000001</v>
      </c>
      <c r="IU394">
        <v>52.950589999999998</v>
      </c>
      <c r="IV394" s="1">
        <v>9.7464839999999997E-3</v>
      </c>
      <c r="IW394">
        <v>4.1477180000000002</v>
      </c>
      <c r="IX394">
        <v>0.65798489999999998</v>
      </c>
      <c r="IY394">
        <v>51.648800000000001</v>
      </c>
      <c r="IZ394" s="1">
        <v>8.0588350000000003E-3</v>
      </c>
      <c r="JA394">
        <v>3.4260999999999999</v>
      </c>
      <c r="JB394">
        <v>0.65722449999999999</v>
      </c>
      <c r="JC394">
        <v>50.708469999999998</v>
      </c>
      <c r="JD394" s="1">
        <v>6.8583439999999997E-3</v>
      </c>
      <c r="JE394">
        <v>2.9115540000000002</v>
      </c>
      <c r="JF394">
        <v>0.65638209999999997</v>
      </c>
      <c r="JG394">
        <v>51.631259999999997</v>
      </c>
      <c r="JH394" s="1">
        <v>6.0271760000000004E-3</v>
      </c>
      <c r="JI394">
        <v>2.554964</v>
      </c>
      <c r="JJ394">
        <v>0.65543289999999998</v>
      </c>
      <c r="JK394">
        <v>52.544040000000003</v>
      </c>
      <c r="JL394" s="1">
        <v>5.4436500000000004E-3</v>
      </c>
      <c r="JM394">
        <v>2.3071869999999999</v>
      </c>
      <c r="JN394">
        <v>0.65432679999999999</v>
      </c>
      <c r="JO394">
        <v>51.808419999999998</v>
      </c>
      <c r="JP394" s="1">
        <v>5.010474E-3</v>
      </c>
      <c r="JQ394">
        <v>2.1291030000000002</v>
      </c>
      <c r="JR394">
        <v>0.65328929999999996</v>
      </c>
      <c r="JS394">
        <v>50.311390000000003</v>
      </c>
      <c r="JT394" s="1">
        <v>4.677329E-3</v>
      </c>
      <c r="JU394">
        <v>1.9933799999999999</v>
      </c>
      <c r="JV394">
        <v>0.65257370000000003</v>
      </c>
      <c r="JW394">
        <v>48.701900000000002</v>
      </c>
      <c r="JX394" s="1">
        <v>4.4051560000000003E-3</v>
      </c>
      <c r="JY394">
        <v>1.8821570000000001</v>
      </c>
      <c r="JZ394">
        <v>0.65190210000000004</v>
      </c>
      <c r="KA394">
        <v>46.262689999999999</v>
      </c>
      <c r="KB394" s="1">
        <v>4.1704929999999999E-3</v>
      </c>
      <c r="KC394">
        <v>1.786265</v>
      </c>
      <c r="KD394">
        <v>0.65131799999999995</v>
      </c>
      <c r="KE394">
        <v>43.857469999999999</v>
      </c>
      <c r="KF394" s="1">
        <v>3.9605739999999997E-3</v>
      </c>
      <c r="KG394">
        <v>1.7004980000000001</v>
      </c>
      <c r="KH394">
        <v>0.65065989999999996</v>
      </c>
      <c r="KI394">
        <v>41.916719999999998</v>
      </c>
      <c r="KJ394" s="1">
        <v>3.7680750000000001E-3</v>
      </c>
      <c r="KK394">
        <v>1.6218170000000001</v>
      </c>
      <c r="KL394">
        <v>0.65000809999999998</v>
      </c>
      <c r="KM394">
        <v>42.356050000000003</v>
      </c>
      <c r="KN394" s="1">
        <v>3.5895530000000001E-3</v>
      </c>
      <c r="KO394">
        <v>1.548743</v>
      </c>
      <c r="KP394">
        <v>0.64962240000000004</v>
      </c>
      <c r="KQ394">
        <v>45.972520000000003</v>
      </c>
      <c r="KR394" s="1">
        <v>3.4241509999999998E-3</v>
      </c>
      <c r="KS394">
        <v>1.4801979999999999</v>
      </c>
      <c r="KT394">
        <v>0.64905970000000002</v>
      </c>
      <c r="KU394">
        <v>51.149929999999998</v>
      </c>
      <c r="KV394" s="1">
        <v>3.2677050000000001E-3</v>
      </c>
      <c r="KW394">
        <v>1.4156329999999999</v>
      </c>
      <c r="KX394">
        <v>0.64840140000000002</v>
      </c>
      <c r="KY394">
        <v>54.090240000000001</v>
      </c>
      <c r="KZ394" s="1">
        <v>3.1205130000000001E-3</v>
      </c>
      <c r="LA394">
        <v>1.3549549999999999</v>
      </c>
      <c r="LB394">
        <v>0.64765890000000004</v>
      </c>
      <c r="LC394">
        <v>53.295279999999998</v>
      </c>
      <c r="LD394" s="1">
        <v>2.9819780000000001E-3</v>
      </c>
      <c r="LE394">
        <v>1.2977179999999999</v>
      </c>
      <c r="LF394">
        <v>0.64688380000000001</v>
      </c>
      <c r="LG394">
        <v>51.555340000000001</v>
      </c>
      <c r="LH394" s="1">
        <v>2.8511700000000001E-3</v>
      </c>
      <c r="LI394">
        <v>1.243714</v>
      </c>
      <c r="LJ394">
        <v>0.64607780000000004</v>
      </c>
      <c r="LK394">
        <v>50.711730000000003</v>
      </c>
      <c r="LL394" s="1">
        <v>2.727316E-3</v>
      </c>
      <c r="LM394">
        <v>1.1924570000000001</v>
      </c>
      <c r="LN394">
        <v>0.64527920000000005</v>
      </c>
      <c r="LO394">
        <v>49.846420000000002</v>
      </c>
      <c r="LP394" s="1">
        <v>2.6100099999999998E-3</v>
      </c>
      <c r="LQ394">
        <v>1.143824</v>
      </c>
      <c r="LR394">
        <v>0.64444389999999996</v>
      </c>
      <c r="LS394">
        <v>49.84046</v>
      </c>
      <c r="LT394" s="1">
        <v>2.4990619999999998E-3</v>
      </c>
      <c r="LU394">
        <v>1.097674</v>
      </c>
      <c r="LV394">
        <v>0.64359789999999995</v>
      </c>
      <c r="LW394">
        <v>51.091389999999997</v>
      </c>
      <c r="LX394" s="1">
        <v>2.3939059999999999E-3</v>
      </c>
      <c r="LY394">
        <v>1.05386</v>
      </c>
      <c r="LZ394">
        <v>0.64284359999999996</v>
      </c>
      <c r="MA394">
        <v>51.79609</v>
      </c>
      <c r="MB394" s="1">
        <v>2.2945970000000002E-3</v>
      </c>
      <c r="MC394">
        <v>1.0122819999999999</v>
      </c>
      <c r="MD394">
        <v>0.64204139999999998</v>
      </c>
      <c r="ME394">
        <v>51.553359999999998</v>
      </c>
      <c r="MF394" s="1">
        <v>2.2003259999999998E-3</v>
      </c>
      <c r="MG394">
        <v>0.97283989999999998</v>
      </c>
      <c r="MH394">
        <v>0.64125220000000005</v>
      </c>
      <c r="MI394">
        <v>50.481670000000001</v>
      </c>
      <c r="MJ394" s="1">
        <v>2.1108289999999998E-3</v>
      </c>
      <c r="MK394">
        <v>0.93533100000000002</v>
      </c>
      <c r="ML394">
        <v>0.64046309999999995</v>
      </c>
      <c r="MM394">
        <v>47.930619999999998</v>
      </c>
      <c r="MN394" s="1">
        <v>2.02534E-3</v>
      </c>
      <c r="MO394">
        <v>0.89961550000000001</v>
      </c>
      <c r="MP394">
        <v>0.63960159999999999</v>
      </c>
      <c r="MQ394">
        <v>45.602600000000002</v>
      </c>
      <c r="MR394" s="1">
        <v>1.943885E-3</v>
      </c>
      <c r="MS394">
        <v>0.86555579999999999</v>
      </c>
      <c r="MT394">
        <v>0.63878919999999995</v>
      </c>
      <c r="MU394">
        <v>43.979619999999997</v>
      </c>
      <c r="MV394" s="1">
        <v>1.8663289999999999E-3</v>
      </c>
      <c r="MW394">
        <v>0.83307679999999995</v>
      </c>
      <c r="MX394">
        <v>0.63802890000000001</v>
      </c>
      <c r="MY394">
        <v>44.118209999999998</v>
      </c>
      <c r="MZ394" s="1">
        <v>1.792638E-3</v>
      </c>
      <c r="NA394">
        <v>0.80199719999999997</v>
      </c>
      <c r="NB394">
        <v>0.63725670000000001</v>
      </c>
      <c r="NC394">
        <v>44.952840000000002</v>
      </c>
      <c r="ND394" s="1">
        <v>1.722285E-3</v>
      </c>
      <c r="NE394">
        <v>0.77230319999999997</v>
      </c>
      <c r="NF394">
        <v>0.63650220000000002</v>
      </c>
      <c r="NG394">
        <v>47.25808</v>
      </c>
      <c r="NH394" s="1">
        <v>1.654904E-3</v>
      </c>
      <c r="NI394">
        <v>0.74379399999999996</v>
      </c>
      <c r="NJ394">
        <v>0.6357216</v>
      </c>
      <c r="NK394">
        <v>50.034520000000001</v>
      </c>
      <c r="NL394" s="1">
        <v>1.5905380000000001E-3</v>
      </c>
      <c r="NM394">
        <v>0.71650029999999998</v>
      </c>
      <c r="NN394">
        <v>0.63492409999999999</v>
      </c>
      <c r="NO394">
        <v>50.493899999999996</v>
      </c>
      <c r="NP394" s="1">
        <v>1.529154E-3</v>
      </c>
      <c r="NQ394">
        <v>0.69040330000000005</v>
      </c>
      <c r="NR394">
        <v>0.63476659999999996</v>
      </c>
      <c r="NS394">
        <v>48.187649999999998</v>
      </c>
      <c r="NT394" s="1">
        <v>1.471443E-3</v>
      </c>
      <c r="NU394">
        <v>0.66512020000000005</v>
      </c>
      <c r="NV394">
        <v>0.63454770000000005</v>
      </c>
      <c r="NW394">
        <v>46.514060000000001</v>
      </c>
      <c r="NX394" s="1">
        <v>1.4153970000000001E-3</v>
      </c>
      <c r="NY394">
        <v>0.64056190000000002</v>
      </c>
      <c r="NZ394">
        <v>0.63413240000000004</v>
      </c>
      <c r="OA394">
        <v>45.628169999999997</v>
      </c>
      <c r="OB394" s="1">
        <v>1.361555E-3</v>
      </c>
      <c r="OC394">
        <v>0.61699119999999996</v>
      </c>
      <c r="OD394">
        <v>0.63369660000000005</v>
      </c>
      <c r="OE394">
        <v>46.286769999999997</v>
      </c>
      <c r="OF394" s="1">
        <v>1.3108060000000001E-3</v>
      </c>
      <c r="OG394">
        <v>0.59469519999999998</v>
      </c>
      <c r="OH394">
        <v>0.63326570000000004</v>
      </c>
      <c r="OI394">
        <v>46.684460000000001</v>
      </c>
      <c r="OJ394" s="1">
        <v>1.2628559999999999E-3</v>
      </c>
      <c r="OK394">
        <v>0.5736405</v>
      </c>
    </row>
    <row r="395" spans="1:401" x14ac:dyDescent="0.35">
      <c r="A395">
        <v>404</v>
      </c>
      <c r="B395" t="s">
        <v>4</v>
      </c>
      <c r="C395" t="s">
        <v>364</v>
      </c>
      <c r="D395" t="s">
        <v>402</v>
      </c>
      <c r="E395">
        <v>920.3528</v>
      </c>
      <c r="F395">
        <v>0.21927579999999999</v>
      </c>
      <c r="G395">
        <v>25.867660000000001</v>
      </c>
      <c r="H395">
        <v>0</v>
      </c>
      <c r="I395">
        <v>0</v>
      </c>
      <c r="J395">
        <v>0.21904670000000001</v>
      </c>
      <c r="K395">
        <v>27.021750000000001</v>
      </c>
      <c r="L395">
        <v>0</v>
      </c>
      <c r="M395">
        <v>0</v>
      </c>
      <c r="N395">
        <v>0.21891070000000001</v>
      </c>
      <c r="O395">
        <v>27.190650000000002</v>
      </c>
      <c r="P395">
        <v>0</v>
      </c>
      <c r="Q395">
        <v>0</v>
      </c>
      <c r="R395">
        <v>0.2189364</v>
      </c>
      <c r="S395">
        <v>28.74325</v>
      </c>
      <c r="T395">
        <v>0</v>
      </c>
      <c r="U395">
        <v>0</v>
      </c>
      <c r="V395">
        <v>0.2192916</v>
      </c>
      <c r="W395">
        <v>29.595220000000001</v>
      </c>
      <c r="X395">
        <v>0</v>
      </c>
      <c r="Y395">
        <v>0</v>
      </c>
      <c r="Z395">
        <v>0.21938640000000001</v>
      </c>
      <c r="AA395">
        <v>28.537790000000001</v>
      </c>
      <c r="AB395">
        <v>0</v>
      </c>
      <c r="AC395">
        <v>0</v>
      </c>
      <c r="AD395">
        <v>0.21939049999999999</v>
      </c>
      <c r="AE395">
        <v>26.575469999999999</v>
      </c>
      <c r="AF395">
        <v>0</v>
      </c>
      <c r="AG395">
        <v>0</v>
      </c>
      <c r="AH395">
        <v>0.223274</v>
      </c>
      <c r="AI395">
        <v>25.31306</v>
      </c>
      <c r="AJ395">
        <v>0</v>
      </c>
      <c r="AK395">
        <v>0</v>
      </c>
      <c r="AL395">
        <v>0.23144390000000001</v>
      </c>
      <c r="AM395">
        <v>25.190280000000001</v>
      </c>
      <c r="AN395">
        <v>0</v>
      </c>
      <c r="AO395">
        <v>0</v>
      </c>
      <c r="AP395">
        <v>0.2406558</v>
      </c>
      <c r="AQ395">
        <v>27.645689999999998</v>
      </c>
      <c r="AR395">
        <v>0</v>
      </c>
      <c r="AS395">
        <v>0</v>
      </c>
      <c r="AT395">
        <v>0.25122139999999998</v>
      </c>
      <c r="AU395">
        <v>31.026589999999999</v>
      </c>
      <c r="AV395">
        <v>0</v>
      </c>
      <c r="AW395">
        <v>0</v>
      </c>
      <c r="AX395">
        <v>0.26332060000000002</v>
      </c>
      <c r="AY395">
        <v>34.161619999999999</v>
      </c>
      <c r="AZ395">
        <v>0</v>
      </c>
      <c r="BA395">
        <v>0</v>
      </c>
      <c r="BB395">
        <v>0.27684779999999998</v>
      </c>
      <c r="BC395">
        <v>35.703389999999999</v>
      </c>
      <c r="BD395">
        <v>0</v>
      </c>
      <c r="BE395">
        <v>0</v>
      </c>
      <c r="BF395">
        <v>0.29248089999999999</v>
      </c>
      <c r="BG395">
        <v>34.59619</v>
      </c>
      <c r="BH395">
        <v>0</v>
      </c>
      <c r="BI395">
        <v>0</v>
      </c>
      <c r="BJ395">
        <v>0.3100696</v>
      </c>
      <c r="BK395">
        <v>32.529539999999997</v>
      </c>
      <c r="BL395">
        <v>0</v>
      </c>
      <c r="BM395">
        <v>0</v>
      </c>
      <c r="BN395">
        <v>0.3272738</v>
      </c>
      <c r="BO395">
        <v>31.366289999999999</v>
      </c>
      <c r="BP395">
        <v>0</v>
      </c>
      <c r="BQ395">
        <v>0</v>
      </c>
      <c r="BR395">
        <v>0.34517409999999998</v>
      </c>
      <c r="BS395">
        <v>31.133019999999998</v>
      </c>
      <c r="BT395">
        <v>0</v>
      </c>
      <c r="BU395">
        <v>0</v>
      </c>
      <c r="BV395">
        <v>0.3643961</v>
      </c>
      <c r="BW395">
        <v>32.493389999999998</v>
      </c>
      <c r="BX395">
        <v>0</v>
      </c>
      <c r="BY395">
        <v>0</v>
      </c>
      <c r="BZ395">
        <v>0.38633770000000001</v>
      </c>
      <c r="CA395">
        <v>33.480429999999998</v>
      </c>
      <c r="CB395">
        <v>0</v>
      </c>
      <c r="CC395">
        <v>0</v>
      </c>
      <c r="CD395">
        <v>0.41282269999999999</v>
      </c>
      <c r="CE395">
        <v>33.594499999999996</v>
      </c>
      <c r="CF395">
        <v>0</v>
      </c>
      <c r="CG395">
        <v>0</v>
      </c>
      <c r="CH395">
        <v>0.44339079999999997</v>
      </c>
      <c r="CI395">
        <v>32.901870000000002</v>
      </c>
      <c r="CJ395">
        <v>0</v>
      </c>
      <c r="CK395">
        <v>0</v>
      </c>
      <c r="CL395">
        <v>0.47863600000000001</v>
      </c>
      <c r="CM395">
        <v>31.212060000000001</v>
      </c>
      <c r="CN395" s="1">
        <v>1.2785429999999999E-33</v>
      </c>
      <c r="CO395" s="1">
        <v>5.3561529999999999E-31</v>
      </c>
      <c r="CP395">
        <v>0.51645240000000003</v>
      </c>
      <c r="CQ395">
        <v>29.754010000000001</v>
      </c>
      <c r="CR395" s="1">
        <v>2.276631E-28</v>
      </c>
      <c r="CS395" s="1">
        <v>8.1863650000000003E-26</v>
      </c>
      <c r="CT395">
        <v>0.57790269999999999</v>
      </c>
      <c r="CU395">
        <v>28.633369999999999</v>
      </c>
      <c r="CV395" s="1">
        <v>1.100948E-21</v>
      </c>
      <c r="CW395" s="1">
        <v>3.382945E-19</v>
      </c>
      <c r="CX395">
        <v>0.69381800000000005</v>
      </c>
      <c r="CY395">
        <v>28.468039999999998</v>
      </c>
      <c r="CZ395" s="1">
        <v>2.7035079999999999E-17</v>
      </c>
      <c r="DA395" s="1">
        <v>7.4463300000000004E-15</v>
      </c>
      <c r="DB395">
        <v>0.70856980000000003</v>
      </c>
      <c r="DC395">
        <v>29.156089999999999</v>
      </c>
      <c r="DD395" s="1">
        <v>5.743281E-14</v>
      </c>
      <c r="DE395" s="1">
        <v>1.6002079999999998E-11</v>
      </c>
      <c r="DF395">
        <v>0.70688660000000003</v>
      </c>
      <c r="DG395">
        <v>31.3371</v>
      </c>
      <c r="DH395" s="1">
        <v>3.0364560000000001E-11</v>
      </c>
      <c r="DI395" s="1">
        <v>8.6544099999999993E-9</v>
      </c>
      <c r="DJ395">
        <v>0.70442830000000001</v>
      </c>
      <c r="DK395">
        <v>34.780709999999999</v>
      </c>
      <c r="DL395" s="1">
        <v>5.8618859999999999E-9</v>
      </c>
      <c r="DM395" s="1">
        <v>1.7072999999999999E-6</v>
      </c>
      <c r="DN395">
        <v>0.70171099999999997</v>
      </c>
      <c r="DO395">
        <v>38.307949999999998</v>
      </c>
      <c r="DP395" s="1">
        <v>5.0960329999999996E-7</v>
      </c>
      <c r="DQ395" s="1">
        <v>1.515489E-4</v>
      </c>
      <c r="DR395">
        <v>0.69932119999999998</v>
      </c>
      <c r="DS395">
        <v>38.483690000000003</v>
      </c>
      <c r="DT395" s="1">
        <v>2.2707499999999999E-5</v>
      </c>
      <c r="DU395" s="1">
        <v>6.8819709999999997E-3</v>
      </c>
      <c r="DV395">
        <v>0.69719030000000004</v>
      </c>
      <c r="DW395">
        <v>37.192990000000002</v>
      </c>
      <c r="DX395" s="1">
        <v>5.6626620000000002E-4</v>
      </c>
      <c r="DY395">
        <v>0.17468429999999999</v>
      </c>
      <c r="DZ395">
        <v>0.69553390000000004</v>
      </c>
      <c r="EA395">
        <v>37.132199999999997</v>
      </c>
      <c r="EB395" s="1">
        <v>8.5568109999999992E-3</v>
      </c>
      <c r="EC395">
        <v>2.6816819999999999</v>
      </c>
      <c r="ED395">
        <v>0.69452780000000003</v>
      </c>
      <c r="EE395">
        <v>37.327750000000002</v>
      </c>
      <c r="EF395" s="1">
        <v>8.1584039999999997E-2</v>
      </c>
      <c r="EG395">
        <v>25.928550000000001</v>
      </c>
      <c r="EH395">
        <v>0.69428210000000001</v>
      </c>
      <c r="EI395">
        <v>37.517029999999998</v>
      </c>
      <c r="EJ395">
        <v>0.50728430000000002</v>
      </c>
      <c r="EK395">
        <v>163.7405</v>
      </c>
      <c r="EL395">
        <v>0.69407629999999998</v>
      </c>
      <c r="EM395">
        <v>39.210659999999997</v>
      </c>
      <c r="EN395">
        <v>2.2202649999999999</v>
      </c>
      <c r="EO395">
        <v>725.98680000000002</v>
      </c>
      <c r="EP395">
        <v>0.6934302</v>
      </c>
      <c r="EQ395">
        <v>42.227469999999997</v>
      </c>
      <c r="ER395">
        <v>7.0757839999999996</v>
      </c>
      <c r="ES395">
        <v>2344.732</v>
      </c>
      <c r="ET395">
        <v>0.69291899999999995</v>
      </c>
      <c r="EU395">
        <v>44.421799999999998</v>
      </c>
      <c r="EV395">
        <v>16.940570000000001</v>
      </c>
      <c r="EW395">
        <v>5683.4340000000002</v>
      </c>
      <c r="EX395">
        <v>0.69264590000000004</v>
      </c>
      <c r="EY395">
        <v>43.43656</v>
      </c>
      <c r="EZ395">
        <v>31.331659999999999</v>
      </c>
      <c r="FA395">
        <v>10634.05</v>
      </c>
      <c r="FB395">
        <v>0.69236500000000001</v>
      </c>
      <c r="FC395">
        <v>41.163670000000003</v>
      </c>
      <c r="FD395">
        <v>45.992449999999998</v>
      </c>
      <c r="FE395">
        <v>15777.62</v>
      </c>
      <c r="FF395">
        <v>0.69112819999999997</v>
      </c>
      <c r="FG395">
        <v>39.607770000000002</v>
      </c>
      <c r="FH395">
        <v>54.634599999999999</v>
      </c>
      <c r="FI395">
        <v>18956.150000000001</v>
      </c>
      <c r="FJ395">
        <v>0.68911239999999996</v>
      </c>
      <c r="FK395">
        <v>38.968510000000002</v>
      </c>
      <c r="FL395">
        <v>53.685679999999998</v>
      </c>
      <c r="FM395">
        <v>18850.650000000001</v>
      </c>
      <c r="FN395">
        <v>0.68685070000000004</v>
      </c>
      <c r="FO395">
        <v>40.017040000000001</v>
      </c>
      <c r="FP395">
        <v>44.636490000000002</v>
      </c>
      <c r="FQ395">
        <v>15852.79</v>
      </c>
      <c r="FR395">
        <v>0.68445800000000001</v>
      </c>
      <c r="FS395">
        <v>41.730220000000003</v>
      </c>
      <c r="FT395">
        <v>31.874359999999999</v>
      </c>
      <c r="FU395">
        <v>11452.09</v>
      </c>
      <c r="FV395">
        <v>0.68170609999999998</v>
      </c>
      <c r="FW395">
        <v>43.442799999999998</v>
      </c>
      <c r="FX395">
        <v>19.892299999999999</v>
      </c>
      <c r="FY395">
        <v>7228.5510000000004</v>
      </c>
      <c r="FZ395">
        <v>0.67940880000000003</v>
      </c>
      <c r="GA395">
        <v>43.559440000000002</v>
      </c>
      <c r="GB395">
        <v>11.00342</v>
      </c>
      <c r="GC395">
        <v>4039.2739999999999</v>
      </c>
      <c r="GD395">
        <v>0.67775110000000005</v>
      </c>
      <c r="GE395">
        <v>42.649889999999999</v>
      </c>
      <c r="GF395">
        <v>5.4562309999999998</v>
      </c>
      <c r="GG395">
        <v>2021.0440000000001</v>
      </c>
      <c r="GH395">
        <v>0.67587280000000005</v>
      </c>
      <c r="GI395">
        <v>40.688249999999996</v>
      </c>
      <c r="GJ395">
        <v>2.4468220000000001</v>
      </c>
      <c r="GK395">
        <v>914.52539999999999</v>
      </c>
      <c r="GL395">
        <v>0.67397969999999996</v>
      </c>
      <c r="GM395">
        <v>39.032240000000002</v>
      </c>
      <c r="GN395">
        <v>1.0093749999999999</v>
      </c>
      <c r="GO395">
        <v>380.3227</v>
      </c>
      <c r="GP395">
        <v>0.67230469999999998</v>
      </c>
      <c r="GQ395">
        <v>38.056930000000001</v>
      </c>
      <c r="GR395">
        <v>0.39377420000000002</v>
      </c>
      <c r="GS395">
        <v>149.17259999999999</v>
      </c>
      <c r="GT395">
        <v>0.67060609999999998</v>
      </c>
      <c r="GU395">
        <v>39.51108</v>
      </c>
      <c r="GV395">
        <v>0.1550127</v>
      </c>
      <c r="GW395">
        <v>58.713380000000001</v>
      </c>
      <c r="GX395">
        <v>0.66931110000000005</v>
      </c>
      <c r="GY395">
        <v>42.01491</v>
      </c>
      <c r="GZ395" s="1">
        <v>7.0941190000000001E-2</v>
      </c>
      <c r="HA395">
        <v>26.579979999999999</v>
      </c>
      <c r="HB395">
        <v>0.66901809999999995</v>
      </c>
      <c r="HC395">
        <v>44.72054</v>
      </c>
      <c r="HD395">
        <v>4.4101410000000001E-2</v>
      </c>
      <c r="HE395">
        <v>16.223009999999999</v>
      </c>
      <c r="HF395">
        <v>0.66825219999999996</v>
      </c>
      <c r="HG395">
        <v>46.54824</v>
      </c>
      <c r="HH395" s="1">
        <v>3.632933E-2</v>
      </c>
      <c r="HI395">
        <v>13.21996</v>
      </c>
      <c r="HJ395">
        <v>0.66758510000000004</v>
      </c>
      <c r="HK395">
        <v>45.917630000000003</v>
      </c>
      <c r="HL395" s="1">
        <v>3.4006519999999998E-2</v>
      </c>
      <c r="HM395">
        <v>12.34578</v>
      </c>
      <c r="HN395">
        <v>0.66644919999999996</v>
      </c>
      <c r="HO395">
        <v>44.515830000000001</v>
      </c>
      <c r="HP395" s="1">
        <v>3.2582310000000003E-2</v>
      </c>
      <c r="HQ395">
        <v>11.851839999999999</v>
      </c>
      <c r="HR395">
        <v>0.6650954</v>
      </c>
      <c r="HS395">
        <v>43.359900000000003</v>
      </c>
      <c r="HT395" s="1">
        <v>3.0764320000000001E-2</v>
      </c>
      <c r="HU395">
        <v>11.22744</v>
      </c>
      <c r="HV395">
        <v>0.66416189999999997</v>
      </c>
      <c r="HW395">
        <v>42.83278</v>
      </c>
      <c r="HX395" s="1">
        <v>2.833811E-2</v>
      </c>
      <c r="HY395">
        <v>10.37265</v>
      </c>
      <c r="HZ395">
        <v>0.66385660000000002</v>
      </c>
      <c r="IA395">
        <v>44.484020000000001</v>
      </c>
      <c r="IB395" s="1">
        <v>2.537201E-2</v>
      </c>
      <c r="IC395">
        <v>9.3058949999999996</v>
      </c>
      <c r="ID395">
        <v>0.66390159999999998</v>
      </c>
      <c r="IE395">
        <v>48.571379999999998</v>
      </c>
      <c r="IF395" s="1">
        <v>2.2031820000000001E-2</v>
      </c>
      <c r="IG395">
        <v>8.0932750000000002</v>
      </c>
      <c r="IH395">
        <v>0.66392430000000002</v>
      </c>
      <c r="II395">
        <v>53.259320000000002</v>
      </c>
      <c r="IJ395" s="1">
        <v>1.8566780000000001E-2</v>
      </c>
      <c r="IK395">
        <v>6.8308059999999999</v>
      </c>
      <c r="IL395">
        <v>0.66394280000000006</v>
      </c>
      <c r="IM395">
        <v>55.271050000000002</v>
      </c>
      <c r="IN395">
        <v>1.5262110000000001E-2</v>
      </c>
      <c r="IO395">
        <v>5.6208179999999999</v>
      </c>
      <c r="IP395">
        <v>0.66390340000000003</v>
      </c>
      <c r="IQ395">
        <v>54.566009999999999</v>
      </c>
      <c r="IR395" s="1">
        <v>1.236333E-2</v>
      </c>
      <c r="IS395">
        <v>4.5555690000000002</v>
      </c>
      <c r="IT395">
        <v>0.66386990000000001</v>
      </c>
      <c r="IU395">
        <v>52.891770000000001</v>
      </c>
      <c r="IV395" s="1">
        <v>1.0026159999999999E-2</v>
      </c>
      <c r="IW395">
        <v>3.6925129999999999</v>
      </c>
      <c r="IX395">
        <v>0.66365890000000005</v>
      </c>
      <c r="IY395">
        <v>51.553539999999998</v>
      </c>
      <c r="IZ395" s="1">
        <v>8.2622430000000007E-3</v>
      </c>
      <c r="JA395">
        <v>3.0397029999999998</v>
      </c>
      <c r="JB395">
        <v>0.6634314</v>
      </c>
      <c r="JC395">
        <v>50.599699999999999</v>
      </c>
      <c r="JD395" s="1">
        <v>7.0010100000000002E-3</v>
      </c>
      <c r="JE395">
        <v>2.5721050000000001</v>
      </c>
      <c r="JF395">
        <v>0.66311929999999997</v>
      </c>
      <c r="JG395">
        <v>51.491300000000003</v>
      </c>
      <c r="JH395" s="1">
        <v>6.1254439999999999E-3</v>
      </c>
      <c r="JI395">
        <v>2.2471489999999998</v>
      </c>
      <c r="JJ395">
        <v>0.66264400000000001</v>
      </c>
      <c r="JK395">
        <v>52.448819999999998</v>
      </c>
      <c r="JL395" s="1">
        <v>5.5123409999999996E-3</v>
      </c>
      <c r="JM395">
        <v>2.0217049999999999</v>
      </c>
      <c r="JN395">
        <v>0.66205219999999998</v>
      </c>
      <c r="JO395">
        <v>51.739109999999997</v>
      </c>
      <c r="JP395" s="1">
        <v>5.0608579999999997E-3</v>
      </c>
      <c r="JQ395">
        <v>1.8604179999999999</v>
      </c>
      <c r="JR395">
        <v>0.66147210000000001</v>
      </c>
      <c r="JS395">
        <v>50.333869999999997</v>
      </c>
      <c r="JT395" s="1">
        <v>4.7167540000000001E-3</v>
      </c>
      <c r="JU395">
        <v>1.738532</v>
      </c>
      <c r="JV395">
        <v>0.66143149999999995</v>
      </c>
      <c r="JW395">
        <v>48.784520000000001</v>
      </c>
      <c r="JX395" s="1">
        <v>4.43831E-3</v>
      </c>
      <c r="JY395">
        <v>1.638954</v>
      </c>
      <c r="JZ395">
        <v>0.66140659999999996</v>
      </c>
      <c r="KA395">
        <v>46.37576</v>
      </c>
      <c r="KB395" s="1">
        <v>4.1991850000000002E-3</v>
      </c>
      <c r="KC395">
        <v>1.55345</v>
      </c>
      <c r="KD395">
        <v>0.66139479999999995</v>
      </c>
      <c r="KE395">
        <v>43.938949999999998</v>
      </c>
      <c r="KF395" s="1">
        <v>3.9865209999999998E-3</v>
      </c>
      <c r="KG395">
        <v>1.4775670000000001</v>
      </c>
      <c r="KH395">
        <v>0.66136070000000002</v>
      </c>
      <c r="KI395">
        <v>41.952260000000003</v>
      </c>
      <c r="KJ395" s="1">
        <v>3.7920139999999998E-3</v>
      </c>
      <c r="KK395">
        <v>1.4080790000000001</v>
      </c>
      <c r="KL395">
        <v>0.66129329999999997</v>
      </c>
      <c r="KM395">
        <v>42.335509999999999</v>
      </c>
      <c r="KN395" s="1">
        <v>3.6120039999999998E-3</v>
      </c>
      <c r="KO395">
        <v>1.343737</v>
      </c>
      <c r="KP395">
        <v>0.66156000000000004</v>
      </c>
      <c r="KQ395">
        <v>45.894280000000002</v>
      </c>
      <c r="KR395" s="1">
        <v>3.4451180000000001E-3</v>
      </c>
      <c r="KS395">
        <v>1.28328</v>
      </c>
      <c r="KT395">
        <v>0.6615586</v>
      </c>
      <c r="KU395">
        <v>51.076500000000003</v>
      </c>
      <c r="KV395" s="1">
        <v>3.2873350000000002E-3</v>
      </c>
      <c r="KW395">
        <v>1.226485</v>
      </c>
      <c r="KX395">
        <v>0.66145180000000003</v>
      </c>
      <c r="KY395">
        <v>54.066380000000002</v>
      </c>
      <c r="KZ395" s="1">
        <v>3.1390350000000001E-3</v>
      </c>
      <c r="LA395">
        <v>1.173227</v>
      </c>
      <c r="LB395">
        <v>0.66124579999999999</v>
      </c>
      <c r="LC395">
        <v>53.265590000000003</v>
      </c>
      <c r="LD395" s="1">
        <v>2.999327E-3</v>
      </c>
      <c r="LE395">
        <v>1.122935</v>
      </c>
      <c r="LF395">
        <v>0.6610277</v>
      </c>
      <c r="LG395">
        <v>51.440800000000003</v>
      </c>
      <c r="LH395" s="1">
        <v>2.867652E-3</v>
      </c>
      <c r="LI395">
        <v>1.075618</v>
      </c>
      <c r="LJ395">
        <v>0.66073389999999999</v>
      </c>
      <c r="LK395">
        <v>50.568309999999997</v>
      </c>
      <c r="LL395" s="1">
        <v>2.7429300000000002E-3</v>
      </c>
      <c r="LM395">
        <v>1.030721</v>
      </c>
      <c r="LN395">
        <v>0.66039119999999996</v>
      </c>
      <c r="LO395">
        <v>49.73283</v>
      </c>
      <c r="LP395" s="1">
        <v>2.6247359999999999E-3</v>
      </c>
      <c r="LQ395">
        <v>0.98815149999999996</v>
      </c>
      <c r="LR395">
        <v>0.66004910000000006</v>
      </c>
      <c r="LS395">
        <v>49.7286</v>
      </c>
      <c r="LT395" s="1">
        <v>2.5130349999999998E-3</v>
      </c>
      <c r="LU395">
        <v>0.94779639999999998</v>
      </c>
      <c r="LV395">
        <v>0.65972379999999997</v>
      </c>
      <c r="LW395">
        <v>50.977370000000001</v>
      </c>
      <c r="LX395" s="1">
        <v>2.4071829999999998E-3</v>
      </c>
      <c r="LY395">
        <v>0.90944729999999996</v>
      </c>
      <c r="LZ395">
        <v>0.65943879999999999</v>
      </c>
      <c r="MA395">
        <v>51.747709999999998</v>
      </c>
      <c r="MB395" s="1">
        <v>2.3071749999999999E-3</v>
      </c>
      <c r="MC395">
        <v>0.87312330000000005</v>
      </c>
      <c r="MD395">
        <v>0.65909280000000003</v>
      </c>
      <c r="ME395">
        <v>51.548760000000001</v>
      </c>
      <c r="MF395" s="1">
        <v>2.2122660000000001E-3</v>
      </c>
      <c r="MG395">
        <v>0.8386576</v>
      </c>
      <c r="MH395">
        <v>0.658752</v>
      </c>
      <c r="MI395">
        <v>50.522239999999996</v>
      </c>
      <c r="MJ395" s="1">
        <v>2.122138E-3</v>
      </c>
      <c r="MK395">
        <v>0.80592660000000005</v>
      </c>
      <c r="ML395">
        <v>0.65838399999999997</v>
      </c>
      <c r="MM395">
        <v>48.005549999999999</v>
      </c>
      <c r="MN395" s="1">
        <v>2.0361210000000001E-3</v>
      </c>
      <c r="MO395">
        <v>0.77481549999999999</v>
      </c>
      <c r="MP395">
        <v>0.65798369999999995</v>
      </c>
      <c r="MQ395">
        <v>45.666469999999997</v>
      </c>
      <c r="MR395" s="1">
        <v>1.9541049999999998E-3</v>
      </c>
      <c r="MS395">
        <v>0.74509579999999997</v>
      </c>
      <c r="MT395">
        <v>0.65757500000000002</v>
      </c>
      <c r="MU395">
        <v>44.005099999999999</v>
      </c>
      <c r="MV395" s="1">
        <v>1.876055E-3</v>
      </c>
      <c r="MW395">
        <v>0.71680029999999995</v>
      </c>
      <c r="MX395">
        <v>0.65723909999999997</v>
      </c>
      <c r="MY395">
        <v>44.104410000000001</v>
      </c>
      <c r="MZ395" s="1">
        <v>1.8019760000000001E-3</v>
      </c>
      <c r="NA395">
        <v>0.68978910000000004</v>
      </c>
      <c r="NB395">
        <v>0.65684620000000005</v>
      </c>
      <c r="NC395">
        <v>44.948909999999998</v>
      </c>
      <c r="ND395" s="1">
        <v>1.731212E-3</v>
      </c>
      <c r="NE395">
        <v>0.6639602</v>
      </c>
      <c r="NF395">
        <v>0.65647880000000003</v>
      </c>
      <c r="NG395">
        <v>47.237439999999999</v>
      </c>
      <c r="NH395" s="1">
        <v>1.66344E-3</v>
      </c>
      <c r="NI395">
        <v>0.6392023</v>
      </c>
      <c r="NJ395">
        <v>0.65611920000000001</v>
      </c>
      <c r="NK395">
        <v>50.02516</v>
      </c>
      <c r="NL395" s="1">
        <v>1.598712E-3</v>
      </c>
      <c r="NM395">
        <v>0.61548570000000002</v>
      </c>
      <c r="NN395">
        <v>0.65571990000000002</v>
      </c>
      <c r="NO395">
        <v>50.496980000000001</v>
      </c>
      <c r="NP395" s="1">
        <v>1.5370010000000001E-3</v>
      </c>
      <c r="NQ395">
        <v>0.59283699999999995</v>
      </c>
      <c r="NR395">
        <v>0.65621370000000001</v>
      </c>
      <c r="NS395">
        <v>48.183160000000001</v>
      </c>
      <c r="NT395" s="1">
        <v>1.479326E-3</v>
      </c>
      <c r="NU395">
        <v>0.57112039999999997</v>
      </c>
      <c r="NV395">
        <v>0.65652690000000002</v>
      </c>
      <c r="NW395">
        <v>46.456890000000001</v>
      </c>
      <c r="NX395" s="1">
        <v>1.4229259999999999E-3</v>
      </c>
      <c r="NY395">
        <v>0.54998000000000002</v>
      </c>
      <c r="NZ395">
        <v>0.65672419999999998</v>
      </c>
      <c r="OA395">
        <v>45.558990000000001</v>
      </c>
      <c r="OB395" s="1">
        <v>1.368827E-3</v>
      </c>
      <c r="OC395">
        <v>0.52971389999999996</v>
      </c>
      <c r="OD395">
        <v>0.65684149999999997</v>
      </c>
      <c r="OE395">
        <v>46.215200000000003</v>
      </c>
      <c r="OF395">
        <v>1.3175540000000001E-3</v>
      </c>
      <c r="OG395">
        <v>0.51045660000000004</v>
      </c>
      <c r="OH395">
        <v>0.65694560000000002</v>
      </c>
      <c r="OI395">
        <v>46.633800000000001</v>
      </c>
      <c r="OJ395" s="1">
        <v>1.2693559999999999E-3</v>
      </c>
      <c r="OK395">
        <v>0.49237360000000002</v>
      </c>
    </row>
    <row r="396" spans="1:401" x14ac:dyDescent="0.35">
      <c r="A396">
        <v>405</v>
      </c>
      <c r="B396" t="s">
        <v>4</v>
      </c>
      <c r="C396" t="s">
        <v>364</v>
      </c>
      <c r="D396" t="s">
        <v>403</v>
      </c>
      <c r="E396">
        <v>919.92600000000004</v>
      </c>
      <c r="F396">
        <v>0.23984269999999999</v>
      </c>
      <c r="G396">
        <v>25.80977</v>
      </c>
      <c r="H396">
        <v>0</v>
      </c>
      <c r="I396">
        <v>0</v>
      </c>
      <c r="J396">
        <v>0.239151</v>
      </c>
      <c r="K396">
        <v>26.925450000000001</v>
      </c>
      <c r="L396">
        <v>0</v>
      </c>
      <c r="M396">
        <v>0</v>
      </c>
      <c r="N396">
        <v>0.23854149999999999</v>
      </c>
      <c r="O396">
        <v>27.14284</v>
      </c>
      <c r="P396">
        <v>0</v>
      </c>
      <c r="Q396">
        <v>0</v>
      </c>
      <c r="R396">
        <v>0.2380439</v>
      </c>
      <c r="S396">
        <v>28.72598</v>
      </c>
      <c r="T396">
        <v>0</v>
      </c>
      <c r="U396">
        <v>0</v>
      </c>
      <c r="V396">
        <v>0.23796600000000001</v>
      </c>
      <c r="W396">
        <v>29.75478</v>
      </c>
      <c r="X396">
        <v>0</v>
      </c>
      <c r="Y396">
        <v>0</v>
      </c>
      <c r="Z396">
        <v>0.23749819999999999</v>
      </c>
      <c r="AA396">
        <v>28.784929999999999</v>
      </c>
      <c r="AB396">
        <v>0</v>
      </c>
      <c r="AC396">
        <v>0</v>
      </c>
      <c r="AD396">
        <v>0.23697779999999999</v>
      </c>
      <c r="AE396">
        <v>26.745370000000001</v>
      </c>
      <c r="AF396">
        <v>0</v>
      </c>
      <c r="AG396">
        <v>0</v>
      </c>
      <c r="AH396">
        <v>0.236375</v>
      </c>
      <c r="AI396">
        <v>25.349250000000001</v>
      </c>
      <c r="AJ396">
        <v>0</v>
      </c>
      <c r="AK396">
        <v>0</v>
      </c>
      <c r="AL396">
        <v>0.2390092</v>
      </c>
      <c r="AM396">
        <v>25.185690000000001</v>
      </c>
      <c r="AN396">
        <v>0</v>
      </c>
      <c r="AO396">
        <v>0</v>
      </c>
      <c r="AP396">
        <v>0.24877679999999999</v>
      </c>
      <c r="AQ396">
        <v>27.65793</v>
      </c>
      <c r="AR396">
        <v>0</v>
      </c>
      <c r="AS396">
        <v>0</v>
      </c>
      <c r="AT396">
        <v>0.26017709999999999</v>
      </c>
      <c r="AU396">
        <v>31.171389999999999</v>
      </c>
      <c r="AV396">
        <v>0</v>
      </c>
      <c r="AW396">
        <v>0</v>
      </c>
      <c r="AX396">
        <v>0.2734779</v>
      </c>
      <c r="AY396">
        <v>34.453670000000002</v>
      </c>
      <c r="AZ396">
        <v>0</v>
      </c>
      <c r="BA396">
        <v>0</v>
      </c>
      <c r="BB396">
        <v>0.28861300000000001</v>
      </c>
      <c r="BC396">
        <v>36.099110000000003</v>
      </c>
      <c r="BD396">
        <v>0</v>
      </c>
      <c r="BE396">
        <v>0</v>
      </c>
      <c r="BF396">
        <v>0.30643320000000002</v>
      </c>
      <c r="BG396">
        <v>35.007849999999998</v>
      </c>
      <c r="BH396">
        <v>0</v>
      </c>
      <c r="BI396">
        <v>0</v>
      </c>
      <c r="BJ396">
        <v>0.32711570000000001</v>
      </c>
      <c r="BK396">
        <v>32.813380000000002</v>
      </c>
      <c r="BL396">
        <v>0</v>
      </c>
      <c r="BM396">
        <v>0</v>
      </c>
      <c r="BN396">
        <v>0.34839490000000001</v>
      </c>
      <c r="BO396">
        <v>31.488029999999998</v>
      </c>
      <c r="BP396">
        <v>0</v>
      </c>
      <c r="BQ396">
        <v>0</v>
      </c>
      <c r="BR396">
        <v>0.37121609999999999</v>
      </c>
      <c r="BS396">
        <v>31.17681</v>
      </c>
      <c r="BT396">
        <v>0</v>
      </c>
      <c r="BU396">
        <v>0</v>
      </c>
      <c r="BV396">
        <v>0.39740209999999998</v>
      </c>
      <c r="BW396">
        <v>32.55218</v>
      </c>
      <c r="BX396">
        <v>0</v>
      </c>
      <c r="BY396">
        <v>0</v>
      </c>
      <c r="BZ396">
        <v>0.43014289999999999</v>
      </c>
      <c r="CA396">
        <v>33.621810000000004</v>
      </c>
      <c r="CB396">
        <v>0</v>
      </c>
      <c r="CC396">
        <v>0</v>
      </c>
      <c r="CD396">
        <v>0.4730586</v>
      </c>
      <c r="CE396">
        <v>33.711489999999998</v>
      </c>
      <c r="CF396">
        <v>0</v>
      </c>
      <c r="CG396">
        <v>0</v>
      </c>
      <c r="CH396">
        <v>0.53026390000000001</v>
      </c>
      <c r="CI396">
        <v>33.191249999999997</v>
      </c>
      <c r="CJ396">
        <v>0</v>
      </c>
      <c r="CK396">
        <v>0</v>
      </c>
      <c r="CL396">
        <v>0.61209009999999997</v>
      </c>
      <c r="CM396">
        <v>31.435860000000002</v>
      </c>
      <c r="CN396" s="1">
        <v>2.6763529999999998E-34</v>
      </c>
      <c r="CO396" s="1">
        <v>9.1359019999999998E-32</v>
      </c>
      <c r="CP396">
        <v>0.74086240000000003</v>
      </c>
      <c r="CQ396">
        <v>29.955970000000001</v>
      </c>
      <c r="CR396" s="1">
        <v>1.003719E-28</v>
      </c>
      <c r="CS396" s="1">
        <v>2.87346E-26</v>
      </c>
      <c r="CT396">
        <v>0.82687489999999997</v>
      </c>
      <c r="CU396">
        <v>28.527830000000002</v>
      </c>
      <c r="CV396" s="1">
        <v>4.6969079999999999E-22</v>
      </c>
      <c r="CW396" s="1">
        <v>1.115861E-19</v>
      </c>
      <c r="CX396">
        <v>0.82407719999999995</v>
      </c>
      <c r="CY396">
        <v>28.327030000000001</v>
      </c>
      <c r="CZ396" s="1">
        <v>1.414118E-17</v>
      </c>
      <c r="DA396" s="1">
        <v>3.5119059999999998E-15</v>
      </c>
      <c r="DB396">
        <v>0.82317200000000001</v>
      </c>
      <c r="DC396">
        <v>28.981929999999998</v>
      </c>
      <c r="DD396" s="1">
        <v>3.3421980000000001E-14</v>
      </c>
      <c r="DE396" s="1">
        <v>8.7272720000000006E-12</v>
      </c>
      <c r="DF396">
        <v>0.82050339999999999</v>
      </c>
      <c r="DG396">
        <v>31.19182</v>
      </c>
      <c r="DH396" s="1">
        <v>1.8996920000000001E-11</v>
      </c>
      <c r="DI396" s="1">
        <v>5.1565369999999999E-9</v>
      </c>
      <c r="DJ396">
        <v>0.81696639999999998</v>
      </c>
      <c r="DK396">
        <v>34.692630000000001</v>
      </c>
      <c r="DL396" s="1">
        <v>3.8839320000000001E-9</v>
      </c>
      <c r="DM396" s="1">
        <v>1.091568E-6</v>
      </c>
      <c r="DN396">
        <v>0.81295510000000004</v>
      </c>
      <c r="DO396">
        <v>38.258429999999997</v>
      </c>
      <c r="DP396" s="1">
        <v>3.5430510000000001E-7</v>
      </c>
      <c r="DQ396" s="1">
        <v>1.028236E-4</v>
      </c>
      <c r="DR396">
        <v>0.80966850000000001</v>
      </c>
      <c r="DS396">
        <v>38.408520000000003</v>
      </c>
      <c r="DT396" s="1">
        <v>1.648928E-5</v>
      </c>
      <c r="DU396" s="1">
        <v>4.9235370000000004E-3</v>
      </c>
      <c r="DV396">
        <v>0.80664460000000004</v>
      </c>
      <c r="DW396">
        <v>36.935420000000001</v>
      </c>
      <c r="DX396" s="1">
        <v>4.2761870000000002E-4</v>
      </c>
      <c r="DY396">
        <v>0.1310906</v>
      </c>
      <c r="DZ396">
        <v>0.80433940000000004</v>
      </c>
      <c r="EA396">
        <v>36.753430000000002</v>
      </c>
      <c r="EB396" s="1">
        <v>6.7052709999999996E-3</v>
      </c>
      <c r="EC396">
        <v>2.1033200000000001</v>
      </c>
      <c r="ED396">
        <v>0.80311869999999996</v>
      </c>
      <c r="EE396">
        <v>36.957050000000002</v>
      </c>
      <c r="EF396" s="1">
        <v>6.6212090000000001E-2</v>
      </c>
      <c r="EG396">
        <v>21.203150000000001</v>
      </c>
      <c r="EH396">
        <v>0.80180700000000005</v>
      </c>
      <c r="EI396">
        <v>37.210419999999999</v>
      </c>
      <c r="EJ396">
        <v>0.4272397</v>
      </c>
      <c r="EK396">
        <v>139.5959</v>
      </c>
      <c r="EL396">
        <v>0.80066680000000001</v>
      </c>
      <c r="EM396">
        <v>38.909190000000002</v>
      </c>
      <c r="EN396">
        <v>1.9315720000000001</v>
      </c>
      <c r="EO396">
        <v>641.41989999999998</v>
      </c>
      <c r="EP396">
        <v>0.79925979999999996</v>
      </c>
      <c r="EQ396">
        <v>41.988869999999999</v>
      </c>
      <c r="ER396">
        <v>6.3451740000000001</v>
      </c>
      <c r="ES396">
        <v>2141.808</v>
      </c>
      <c r="ET396">
        <v>0.79765609999999998</v>
      </c>
      <c r="EU396">
        <v>44.261180000000003</v>
      </c>
      <c r="EV396">
        <v>15.622400000000001</v>
      </c>
      <c r="EW396">
        <v>5355.3810000000003</v>
      </c>
      <c r="EX396">
        <v>0.79599660000000005</v>
      </c>
      <c r="EY396">
        <v>43.324339999999999</v>
      </c>
      <c r="EZ396">
        <v>29.647120000000001</v>
      </c>
      <c r="FA396">
        <v>10313.299999999999</v>
      </c>
      <c r="FB396">
        <v>0.79433750000000003</v>
      </c>
      <c r="FC396">
        <v>40.994660000000003</v>
      </c>
      <c r="FD396">
        <v>44.55724</v>
      </c>
      <c r="FE396">
        <v>15707.1</v>
      </c>
      <c r="FF396">
        <v>0.7920142</v>
      </c>
      <c r="FG396">
        <v>39.381740000000001</v>
      </c>
      <c r="FH396">
        <v>54.109780000000001</v>
      </c>
      <c r="FI396">
        <v>19337.169999999998</v>
      </c>
      <c r="FJ396">
        <v>0.78864769999999995</v>
      </c>
      <c r="FK396">
        <v>38.707709999999999</v>
      </c>
      <c r="FL396">
        <v>54.256360000000001</v>
      </c>
      <c r="FM396">
        <v>19669.080000000002</v>
      </c>
      <c r="FN396">
        <v>0.78514280000000003</v>
      </c>
      <c r="FO396">
        <v>39.727640000000001</v>
      </c>
      <c r="FP396">
        <v>45.947310000000002</v>
      </c>
      <c r="FQ396">
        <v>16882.419999999998</v>
      </c>
      <c r="FR396">
        <v>0.78145359999999997</v>
      </c>
      <c r="FS396">
        <v>41.469410000000003</v>
      </c>
      <c r="FT396">
        <v>33.376910000000002</v>
      </c>
      <c r="FU396">
        <v>12430.5</v>
      </c>
      <c r="FV396">
        <v>0.77738810000000003</v>
      </c>
      <c r="FW396">
        <v>43.22842</v>
      </c>
      <c r="FX396">
        <v>21.157240000000002</v>
      </c>
      <c r="FY396">
        <v>7983.7269999999999</v>
      </c>
      <c r="FZ396">
        <v>0.77393100000000004</v>
      </c>
      <c r="GA396">
        <v>43.395180000000003</v>
      </c>
      <c r="GB396">
        <v>11.873749999999999</v>
      </c>
      <c r="GC396">
        <v>4533.3599999999997</v>
      </c>
      <c r="GD396">
        <v>0.77123090000000005</v>
      </c>
      <c r="GE396">
        <v>42.54213</v>
      </c>
      <c r="GF396">
        <v>5.9702529999999996</v>
      </c>
      <c r="GG396">
        <v>2305.201</v>
      </c>
      <c r="GH396">
        <v>0.76794830000000003</v>
      </c>
      <c r="GI396">
        <v>40.592829999999999</v>
      </c>
      <c r="GJ396">
        <v>2.7105649999999999</v>
      </c>
      <c r="GK396">
        <v>1058.3620000000001</v>
      </c>
      <c r="GL396">
        <v>0.7647465</v>
      </c>
      <c r="GM396">
        <v>38.926949999999998</v>
      </c>
      <c r="GN396">
        <v>1.1295980000000001</v>
      </c>
      <c r="GO396">
        <v>445.5077</v>
      </c>
      <c r="GP396">
        <v>0.76194059999999997</v>
      </c>
      <c r="GQ396">
        <v>37.913020000000003</v>
      </c>
      <c r="GR396">
        <v>0.44318639999999998</v>
      </c>
      <c r="GS396">
        <v>176.00059999999999</v>
      </c>
      <c r="GT396">
        <v>0.75916839999999997</v>
      </c>
      <c r="GU396">
        <v>39.319870000000002</v>
      </c>
      <c r="GV396">
        <v>0.17341409999999999</v>
      </c>
      <c r="GW396">
        <v>68.915350000000004</v>
      </c>
      <c r="GX396">
        <v>0.75682349999999998</v>
      </c>
      <c r="GY396">
        <v>41.854100000000003</v>
      </c>
      <c r="GZ396" s="1">
        <v>7.7191510000000005E-2</v>
      </c>
      <c r="HA396">
        <v>30.299880000000002</v>
      </c>
      <c r="HB396">
        <v>0.75493489999999996</v>
      </c>
      <c r="HC396">
        <v>44.618609999999997</v>
      </c>
      <c r="HD396">
        <v>4.6022710000000001E-2</v>
      </c>
      <c r="HE396">
        <v>17.659870000000002</v>
      </c>
      <c r="HF396">
        <v>0.75311030000000001</v>
      </c>
      <c r="HG396">
        <v>46.50535</v>
      </c>
      <c r="HH396" s="1">
        <v>3.6884819999999999E-2</v>
      </c>
      <c r="HI396">
        <v>13.93324</v>
      </c>
      <c r="HJ396">
        <v>0.75105160000000004</v>
      </c>
      <c r="HK396">
        <v>45.876579999999997</v>
      </c>
      <c r="HL396" s="1">
        <v>3.4200309999999998E-2</v>
      </c>
      <c r="HM396">
        <v>12.86708</v>
      </c>
      <c r="HN396">
        <v>0.74944509999999998</v>
      </c>
      <c r="HO396">
        <v>44.468850000000003</v>
      </c>
      <c r="HP396">
        <v>3.2764170000000002E-2</v>
      </c>
      <c r="HQ396">
        <v>12.34491</v>
      </c>
      <c r="HR396">
        <v>0.74777680000000002</v>
      </c>
      <c r="HS396">
        <v>43.270269999999996</v>
      </c>
      <c r="HT396" s="1">
        <v>3.1010260000000001E-2</v>
      </c>
      <c r="HU396">
        <v>11.723000000000001</v>
      </c>
      <c r="HV396">
        <v>0.74682119999999996</v>
      </c>
      <c r="HW396">
        <v>42.741120000000002</v>
      </c>
      <c r="HX396" s="1">
        <v>2.8659549999999999E-2</v>
      </c>
      <c r="HY396">
        <v>10.864990000000001</v>
      </c>
      <c r="HZ396">
        <v>0.74672939999999999</v>
      </c>
      <c r="IA396">
        <v>44.373559999999998</v>
      </c>
      <c r="IB396" s="1">
        <v>2.575291E-2</v>
      </c>
      <c r="IC396">
        <v>9.7802710000000008</v>
      </c>
      <c r="ID396">
        <v>0.74696240000000003</v>
      </c>
      <c r="IE396">
        <v>48.503050000000002</v>
      </c>
      <c r="IF396" s="1">
        <v>2.2446460000000001E-2</v>
      </c>
      <c r="IG396">
        <v>8.5361399999999996</v>
      </c>
      <c r="IH396">
        <v>0.74717429999999996</v>
      </c>
      <c r="II396">
        <v>53.264339999999997</v>
      </c>
      <c r="IJ396">
        <v>1.898095E-2</v>
      </c>
      <c r="IK396">
        <v>7.2278529999999996</v>
      </c>
      <c r="IL396">
        <v>0.74735370000000001</v>
      </c>
      <c r="IM396">
        <v>55.295589999999997</v>
      </c>
      <c r="IN396" s="1">
        <v>1.564339E-2</v>
      </c>
      <c r="IO396">
        <v>5.9621170000000001</v>
      </c>
      <c r="IP396">
        <v>0.74748740000000002</v>
      </c>
      <c r="IQ396">
        <v>54.572279999999999</v>
      </c>
      <c r="IR396" s="1">
        <v>1.268611E-2</v>
      </c>
      <c r="IS396">
        <v>4.8360909999999997</v>
      </c>
      <c r="IT396">
        <v>0.74754560000000003</v>
      </c>
      <c r="IU396">
        <v>52.852829999999997</v>
      </c>
      <c r="IV396" s="1">
        <v>1.027904E-2</v>
      </c>
      <c r="IW396">
        <v>3.9147500000000002</v>
      </c>
      <c r="IX396">
        <v>0.74743899999999996</v>
      </c>
      <c r="IY396">
        <v>51.465609999999998</v>
      </c>
      <c r="IZ396" s="1">
        <v>8.4478590000000003E-3</v>
      </c>
      <c r="JA396">
        <v>3.211811</v>
      </c>
      <c r="JB396">
        <v>0.74727030000000005</v>
      </c>
      <c r="JC396">
        <v>50.502830000000003</v>
      </c>
      <c r="JD396" s="1">
        <v>7.1320259999999996E-3</v>
      </c>
      <c r="JE396">
        <v>2.7055530000000001</v>
      </c>
      <c r="JF396">
        <v>0.74699459999999995</v>
      </c>
      <c r="JG396">
        <v>51.392919999999997</v>
      </c>
      <c r="JH396" s="1">
        <v>6.2163180000000002E-3</v>
      </c>
      <c r="JI396">
        <v>2.3526919999999998</v>
      </c>
      <c r="JJ396">
        <v>0.74655990000000005</v>
      </c>
      <c r="JK396">
        <v>52.34986</v>
      </c>
      <c r="JL396" s="1">
        <v>5.5761140000000001E-3</v>
      </c>
      <c r="JM396">
        <v>2.108063</v>
      </c>
      <c r="JN396">
        <v>0.74605509999999997</v>
      </c>
      <c r="JO396">
        <v>51.707340000000002</v>
      </c>
      <c r="JP396" s="1">
        <v>5.1078390000000003E-3</v>
      </c>
      <c r="JQ396">
        <v>1.9340599999999999</v>
      </c>
      <c r="JR396">
        <v>0.74546610000000002</v>
      </c>
      <c r="JS396">
        <v>50.382269999999998</v>
      </c>
      <c r="JT396" s="1">
        <v>4.7533230000000003E-3</v>
      </c>
      <c r="JU396">
        <v>1.803488</v>
      </c>
      <c r="JV396">
        <v>0.7457954</v>
      </c>
      <c r="JW396">
        <v>48.860610000000001</v>
      </c>
      <c r="JX396" s="1">
        <v>4.4692159999999998E-3</v>
      </c>
      <c r="JY396">
        <v>1.6971510000000001</v>
      </c>
      <c r="JZ396">
        <v>0.74609829999999999</v>
      </c>
      <c r="KA396">
        <v>46.506430000000002</v>
      </c>
      <c r="KB396" s="1">
        <v>4.2262669999999997E-3</v>
      </c>
      <c r="KC396">
        <v>1.6065100000000001</v>
      </c>
      <c r="KD396">
        <v>0.74627129999999997</v>
      </c>
      <c r="KE396">
        <v>44.046990000000001</v>
      </c>
      <c r="KF396" s="1">
        <v>4.0108909999999999E-3</v>
      </c>
      <c r="KG396">
        <v>1.526537</v>
      </c>
      <c r="KH396">
        <v>0.74646049999999997</v>
      </c>
      <c r="KI396">
        <v>42.013280000000002</v>
      </c>
      <c r="KJ396" s="1">
        <v>3.8144390000000002E-3</v>
      </c>
      <c r="KK396">
        <v>1.453479</v>
      </c>
      <c r="KL396">
        <v>0.74654540000000003</v>
      </c>
      <c r="KM396">
        <v>42.366489999999999</v>
      </c>
      <c r="KN396" s="1">
        <v>3.6328509999999999E-3</v>
      </c>
      <c r="KO396">
        <v>1.3860520000000001</v>
      </c>
      <c r="KP396">
        <v>0.74718309999999999</v>
      </c>
      <c r="KQ396">
        <v>45.942019999999999</v>
      </c>
      <c r="KR396" s="1">
        <v>3.4653240000000001E-3</v>
      </c>
      <c r="KS396">
        <v>1.3233509999999999</v>
      </c>
      <c r="KT396">
        <v>0.74736290000000005</v>
      </c>
      <c r="KU396">
        <v>51.134740000000001</v>
      </c>
      <c r="KV396" s="1">
        <v>3.306224E-3</v>
      </c>
      <c r="KW396">
        <v>1.2641009999999999</v>
      </c>
      <c r="KX396">
        <v>0.74737520000000002</v>
      </c>
      <c r="KY396">
        <v>54.105600000000003</v>
      </c>
      <c r="KZ396" s="1">
        <v>3.1567370000000002E-3</v>
      </c>
      <c r="LA396">
        <v>1.2086239999999999</v>
      </c>
      <c r="LB396">
        <v>0.74735030000000002</v>
      </c>
      <c r="LC396">
        <v>53.242849999999997</v>
      </c>
      <c r="LD396" s="1">
        <v>3.0159969999999999E-3</v>
      </c>
      <c r="LE396">
        <v>1.1562939999999999</v>
      </c>
      <c r="LF396">
        <v>0.74720980000000004</v>
      </c>
      <c r="LG396">
        <v>51.350900000000003</v>
      </c>
      <c r="LH396" s="1">
        <v>2.8833359999999998E-3</v>
      </c>
      <c r="LI396">
        <v>1.107097</v>
      </c>
      <c r="LJ396">
        <v>0.7470232</v>
      </c>
      <c r="LK396">
        <v>50.438519999999997</v>
      </c>
      <c r="LL396" s="1">
        <v>2.7577970000000002E-3</v>
      </c>
      <c r="LM396">
        <v>1.060462</v>
      </c>
      <c r="LN396">
        <v>0.74681529999999996</v>
      </c>
      <c r="LO396">
        <v>49.633159999999997</v>
      </c>
      <c r="LP396" s="1">
        <v>2.6388200000000001E-3</v>
      </c>
      <c r="LQ396">
        <v>1.0162439999999999</v>
      </c>
      <c r="LR396">
        <v>0.74653729999999996</v>
      </c>
      <c r="LS396">
        <v>49.655029999999996</v>
      </c>
      <c r="LT396" s="1">
        <v>2.5263289999999999E-3</v>
      </c>
      <c r="LU396">
        <v>0.97437189999999996</v>
      </c>
      <c r="LV396">
        <v>0.74635359999999995</v>
      </c>
      <c r="LW396">
        <v>50.919840000000001</v>
      </c>
      <c r="LX396" s="1">
        <v>2.4198739999999998E-3</v>
      </c>
      <c r="LY396">
        <v>0.93459420000000004</v>
      </c>
      <c r="LZ396">
        <v>0.74612529999999999</v>
      </c>
      <c r="MA396">
        <v>51.715629999999997</v>
      </c>
      <c r="MB396" s="1">
        <v>2.3190810000000002E-3</v>
      </c>
      <c r="MC396">
        <v>0.89686829999999995</v>
      </c>
      <c r="MD396">
        <v>0.74592409999999998</v>
      </c>
      <c r="ME396">
        <v>51.586530000000003</v>
      </c>
      <c r="MF396" s="1">
        <v>2.2236090000000001E-3</v>
      </c>
      <c r="MG396">
        <v>0.86113260000000003</v>
      </c>
      <c r="MH396">
        <v>0.74564900000000001</v>
      </c>
      <c r="MI396">
        <v>50.572000000000003</v>
      </c>
      <c r="MJ396" s="1">
        <v>2.1328549999999999E-3</v>
      </c>
      <c r="MK396">
        <v>0.82721389999999995</v>
      </c>
      <c r="ML396">
        <v>0.74531199999999997</v>
      </c>
      <c r="MM396">
        <v>48.086539999999999</v>
      </c>
      <c r="MN396" s="1">
        <v>2.0462430000000001E-3</v>
      </c>
      <c r="MO396">
        <v>0.79500780000000004</v>
      </c>
      <c r="MP396">
        <v>0.74502679999999999</v>
      </c>
      <c r="MQ396">
        <v>45.756279999999997</v>
      </c>
      <c r="MR396" s="1">
        <v>1.9638139999999999E-3</v>
      </c>
      <c r="MS396">
        <v>0.76426649999999996</v>
      </c>
      <c r="MT396">
        <v>0.74471770000000004</v>
      </c>
      <c r="MU396">
        <v>44.06326</v>
      </c>
      <c r="MV396" s="1">
        <v>1.8853139999999999E-3</v>
      </c>
      <c r="MW396">
        <v>0.73500900000000002</v>
      </c>
      <c r="MX396">
        <v>0.74440050000000002</v>
      </c>
      <c r="MY396">
        <v>44.126069999999999</v>
      </c>
      <c r="MZ396" s="1">
        <v>1.8108009999999999E-3</v>
      </c>
      <c r="NA396">
        <v>0.70709560000000005</v>
      </c>
      <c r="NB396">
        <v>0.74410189999999998</v>
      </c>
      <c r="NC396">
        <v>44.994300000000003</v>
      </c>
      <c r="ND396" s="1">
        <v>1.739607E-3</v>
      </c>
      <c r="NE396">
        <v>0.68039910000000003</v>
      </c>
      <c r="NF396">
        <v>0.74375500000000005</v>
      </c>
      <c r="NG396">
        <v>47.283169999999998</v>
      </c>
      <c r="NH396" s="1">
        <v>1.6714399999999999E-3</v>
      </c>
      <c r="NI396">
        <v>0.6548271</v>
      </c>
      <c r="NJ396">
        <v>0.74346690000000004</v>
      </c>
      <c r="NK396">
        <v>50.078659999999999</v>
      </c>
      <c r="NL396" s="1">
        <v>1.6063920000000001E-3</v>
      </c>
      <c r="NM396">
        <v>0.63036919999999996</v>
      </c>
      <c r="NN396">
        <v>0.74309289999999995</v>
      </c>
      <c r="NO396">
        <v>50.502400000000002</v>
      </c>
      <c r="NP396" s="1">
        <v>1.5443290000000001E-3</v>
      </c>
      <c r="NQ396">
        <v>0.60698830000000004</v>
      </c>
      <c r="NR396">
        <v>0.74319760000000001</v>
      </c>
      <c r="NS396">
        <v>48.188859999999998</v>
      </c>
      <c r="NT396" s="1">
        <v>1.486479E-3</v>
      </c>
      <c r="NU396">
        <v>0.58487560000000005</v>
      </c>
      <c r="NV396">
        <v>0.74297500000000005</v>
      </c>
      <c r="NW396">
        <v>46.410530000000001</v>
      </c>
      <c r="NX396" s="1">
        <v>1.4297769999999999E-3</v>
      </c>
      <c r="NY396">
        <v>0.56327649999999996</v>
      </c>
      <c r="NZ396">
        <v>0.74256650000000002</v>
      </c>
      <c r="OA396">
        <v>45.510759999999998</v>
      </c>
      <c r="OB396" s="1">
        <v>1.375416E-3</v>
      </c>
      <c r="OC396">
        <v>0.54257480000000002</v>
      </c>
      <c r="OD396">
        <v>0.74210509999999996</v>
      </c>
      <c r="OE396">
        <v>46.216059999999999</v>
      </c>
      <c r="OF396" s="1">
        <v>1.3237469999999999E-3</v>
      </c>
      <c r="OG396">
        <v>0.52285219999999999</v>
      </c>
      <c r="OH396">
        <v>0.74155150000000003</v>
      </c>
      <c r="OI396">
        <v>46.581539999999997</v>
      </c>
      <c r="OJ396" s="1">
        <v>1.2752429999999999E-3</v>
      </c>
      <c r="OK396">
        <v>0.50436440000000005</v>
      </c>
    </row>
    <row r="397" spans="1:401" x14ac:dyDescent="0.35">
      <c r="A397">
        <v>406</v>
      </c>
      <c r="B397" t="s">
        <v>4</v>
      </c>
      <c r="C397" t="s">
        <v>364</v>
      </c>
      <c r="D397" t="s">
        <v>404</v>
      </c>
      <c r="E397">
        <v>921.25490000000002</v>
      </c>
      <c r="F397">
        <v>0.34656500000000001</v>
      </c>
      <c r="G397">
        <v>25.760370000000002</v>
      </c>
      <c r="H397">
        <v>0</v>
      </c>
      <c r="I397">
        <v>0</v>
      </c>
      <c r="J397">
        <v>0.34678019999999998</v>
      </c>
      <c r="K397">
        <v>26.825759999999999</v>
      </c>
      <c r="L397">
        <v>0</v>
      </c>
      <c r="M397">
        <v>0</v>
      </c>
      <c r="N397">
        <v>0.34716000000000002</v>
      </c>
      <c r="O397">
        <v>27.086069999999999</v>
      </c>
      <c r="P397">
        <v>0</v>
      </c>
      <c r="Q397">
        <v>0</v>
      </c>
      <c r="R397">
        <v>0.34770770000000001</v>
      </c>
      <c r="S397">
        <v>28.716640000000002</v>
      </c>
      <c r="T397">
        <v>0</v>
      </c>
      <c r="U397">
        <v>0</v>
      </c>
      <c r="V397">
        <v>0.35364640000000003</v>
      </c>
      <c r="W397">
        <v>29.892499999999998</v>
      </c>
      <c r="X397">
        <v>0</v>
      </c>
      <c r="Y397">
        <v>0</v>
      </c>
      <c r="Z397">
        <v>0.36189779999999999</v>
      </c>
      <c r="AA397">
        <v>28.969550000000002</v>
      </c>
      <c r="AB397">
        <v>0</v>
      </c>
      <c r="AC397">
        <v>0</v>
      </c>
      <c r="AD397">
        <v>0.37062830000000002</v>
      </c>
      <c r="AE397">
        <v>26.884450000000001</v>
      </c>
      <c r="AF397">
        <v>0</v>
      </c>
      <c r="AG397">
        <v>0</v>
      </c>
      <c r="AH397">
        <v>0.38033430000000001</v>
      </c>
      <c r="AI397">
        <v>25.36834</v>
      </c>
      <c r="AJ397">
        <v>0</v>
      </c>
      <c r="AK397">
        <v>0</v>
      </c>
      <c r="AL397">
        <v>0.39194210000000002</v>
      </c>
      <c r="AM397">
        <v>25.141929999999999</v>
      </c>
      <c r="AN397">
        <v>0</v>
      </c>
      <c r="AO397">
        <v>0</v>
      </c>
      <c r="AP397">
        <v>0.40665109999999999</v>
      </c>
      <c r="AQ397">
        <v>27.645040000000002</v>
      </c>
      <c r="AR397">
        <v>0</v>
      </c>
      <c r="AS397">
        <v>0</v>
      </c>
      <c r="AT397">
        <v>0.42368400000000001</v>
      </c>
      <c r="AU397">
        <v>31.247160000000001</v>
      </c>
      <c r="AV397">
        <v>0</v>
      </c>
      <c r="AW397">
        <v>0</v>
      </c>
      <c r="AX397">
        <v>0.44405410000000001</v>
      </c>
      <c r="AY397">
        <v>34.67295</v>
      </c>
      <c r="AZ397">
        <v>0</v>
      </c>
      <c r="BA397">
        <v>0</v>
      </c>
      <c r="BB397">
        <v>0.46711180000000002</v>
      </c>
      <c r="BC397">
        <v>36.39123</v>
      </c>
      <c r="BD397">
        <v>0</v>
      </c>
      <c r="BE397">
        <v>0</v>
      </c>
      <c r="BF397">
        <v>0.49421409999999999</v>
      </c>
      <c r="BG397">
        <v>35.266269999999999</v>
      </c>
      <c r="BH397">
        <v>0</v>
      </c>
      <c r="BI397">
        <v>0</v>
      </c>
      <c r="BJ397">
        <v>0.52609799999999995</v>
      </c>
      <c r="BK397">
        <v>32.962060000000001</v>
      </c>
      <c r="BL397">
        <v>0</v>
      </c>
      <c r="BM397">
        <v>0</v>
      </c>
      <c r="BN397">
        <v>0.55988369999999998</v>
      </c>
      <c r="BO397">
        <v>31.48001</v>
      </c>
      <c r="BP397">
        <v>0</v>
      </c>
      <c r="BQ397">
        <v>0</v>
      </c>
      <c r="BR397">
        <v>0.59662939999999998</v>
      </c>
      <c r="BS397">
        <v>31.124009999999998</v>
      </c>
      <c r="BT397">
        <v>0</v>
      </c>
      <c r="BU397">
        <v>0</v>
      </c>
      <c r="BV397">
        <v>0.6404495</v>
      </c>
      <c r="BW397">
        <v>32.511139999999997</v>
      </c>
      <c r="BX397">
        <v>0</v>
      </c>
      <c r="BY397">
        <v>0</v>
      </c>
      <c r="BZ397">
        <v>0.67177330000000002</v>
      </c>
      <c r="CA397">
        <v>33.589039999999997</v>
      </c>
      <c r="CB397">
        <v>0</v>
      </c>
      <c r="CC397">
        <v>0</v>
      </c>
      <c r="CD397">
        <v>0.6692652</v>
      </c>
      <c r="CE397">
        <v>33.786549999999998</v>
      </c>
      <c r="CF397">
        <v>0</v>
      </c>
      <c r="CG397">
        <v>0</v>
      </c>
      <c r="CH397">
        <v>0.66705190000000003</v>
      </c>
      <c r="CI397">
        <v>33.306939999999997</v>
      </c>
      <c r="CJ397">
        <v>0</v>
      </c>
      <c r="CK397">
        <v>0</v>
      </c>
      <c r="CL397">
        <v>0.66454150000000001</v>
      </c>
      <c r="CM397">
        <v>31.45684</v>
      </c>
      <c r="CN397" s="1">
        <v>3.8879220000000002E-35</v>
      </c>
      <c r="CO397" s="1">
        <v>1.6639819999999999E-32</v>
      </c>
      <c r="CP397">
        <v>0.66175430000000002</v>
      </c>
      <c r="CQ397">
        <v>29.915009999999999</v>
      </c>
      <c r="CR397" s="1">
        <v>4.3390649999999999E-29</v>
      </c>
      <c r="CS397" s="1">
        <v>1.357262E-26</v>
      </c>
      <c r="CT397">
        <v>0.66098920000000005</v>
      </c>
      <c r="CU397">
        <v>28.42558</v>
      </c>
      <c r="CV397" s="1">
        <v>1.4090800000000001E-22</v>
      </c>
      <c r="CW397" s="1">
        <v>4.064285E-20</v>
      </c>
      <c r="CX397">
        <v>0.6600644</v>
      </c>
      <c r="CY397">
        <v>28.196960000000001</v>
      </c>
      <c r="CZ397" s="1">
        <v>5.790759E-18</v>
      </c>
      <c r="DA397" s="1">
        <v>1.6916459999999999E-15</v>
      </c>
      <c r="DB397">
        <v>0.65991310000000003</v>
      </c>
      <c r="DC397">
        <v>28.95947</v>
      </c>
      <c r="DD397" s="1">
        <v>1.6215619999999999E-14</v>
      </c>
      <c r="DE397" s="1">
        <v>4.8931610000000003E-12</v>
      </c>
      <c r="DF397">
        <v>0.65882739999999995</v>
      </c>
      <c r="DG397">
        <v>31.246860000000002</v>
      </c>
      <c r="DH397" s="1">
        <v>1.026373E-11</v>
      </c>
      <c r="DI397" s="1">
        <v>3.1880939999999999E-9</v>
      </c>
      <c r="DJ397">
        <v>0.65703579999999995</v>
      </c>
      <c r="DK397">
        <v>34.833210000000001</v>
      </c>
      <c r="DL397" s="1">
        <v>2.2816679999999998E-9</v>
      </c>
      <c r="DM397" s="1">
        <v>7.2871810000000002E-7</v>
      </c>
      <c r="DN397">
        <v>0.65486390000000005</v>
      </c>
      <c r="DO397">
        <v>38.402760000000001</v>
      </c>
      <c r="DP397" s="1">
        <v>2.230602E-7</v>
      </c>
      <c r="DQ397" s="1">
        <v>7.3145639999999996E-5</v>
      </c>
      <c r="DR397">
        <v>0.65372110000000005</v>
      </c>
      <c r="DS397">
        <v>38.426490000000001</v>
      </c>
      <c r="DT397" s="1">
        <v>1.1040679999999999E-5</v>
      </c>
      <c r="DU397" s="1">
        <v>3.7027539999999999E-3</v>
      </c>
      <c r="DV397">
        <v>0.65286169999999999</v>
      </c>
      <c r="DW397">
        <v>36.746380000000002</v>
      </c>
      <c r="DX397" s="1">
        <v>3.0256139999999999E-4</v>
      </c>
      <c r="DY397">
        <v>0.1035669</v>
      </c>
      <c r="DZ397">
        <v>0.65304960000000001</v>
      </c>
      <c r="EA397">
        <v>36.427990000000001</v>
      </c>
      <c r="EB397" s="1">
        <v>4.9916719999999999E-3</v>
      </c>
      <c r="EC397">
        <v>1.7384250000000001</v>
      </c>
      <c r="ED397">
        <v>0.65354889999999999</v>
      </c>
      <c r="EE397">
        <v>36.654710000000001</v>
      </c>
      <c r="EF397" s="1">
        <v>5.165724E-2</v>
      </c>
      <c r="EG397">
        <v>18.324809999999999</v>
      </c>
      <c r="EH397">
        <v>0.65302649999999995</v>
      </c>
      <c r="EI397">
        <v>37.05003</v>
      </c>
      <c r="EJ397">
        <v>0.34846929999999998</v>
      </c>
      <c r="EK397">
        <v>125.9378</v>
      </c>
      <c r="EL397">
        <v>0.65278000000000003</v>
      </c>
      <c r="EM397">
        <v>38.820189999999997</v>
      </c>
      <c r="EN397">
        <v>1.6352960000000001</v>
      </c>
      <c r="EO397">
        <v>599.53129999999999</v>
      </c>
      <c r="EP397">
        <v>0.65245730000000002</v>
      </c>
      <c r="EQ397">
        <v>42.063189999999999</v>
      </c>
      <c r="ER397">
        <v>5.5638690000000004</v>
      </c>
      <c r="ES397">
        <v>2069.4430000000002</v>
      </c>
      <c r="ET397">
        <v>0.65187360000000005</v>
      </c>
      <c r="EU397">
        <v>44.341290000000001</v>
      </c>
      <c r="EV397">
        <v>14.14866</v>
      </c>
      <c r="EW397">
        <v>5333.2830000000004</v>
      </c>
      <c r="EX397">
        <v>0.65155890000000005</v>
      </c>
      <c r="EY397">
        <v>43.316139999999997</v>
      </c>
      <c r="EZ397">
        <v>27.674199999999999</v>
      </c>
      <c r="FA397">
        <v>10558.39</v>
      </c>
      <c r="FB397">
        <v>0.65149800000000002</v>
      </c>
      <c r="FC397">
        <v>40.90211</v>
      </c>
      <c r="FD397">
        <v>42.762549999999997</v>
      </c>
      <c r="FE397">
        <v>16482.689999999999</v>
      </c>
      <c r="FF397">
        <v>0.65071239999999997</v>
      </c>
      <c r="FG397">
        <v>39.220140000000001</v>
      </c>
      <c r="FH397">
        <v>53.281590000000001</v>
      </c>
      <c r="FI397">
        <v>20752.63</v>
      </c>
      <c r="FJ397">
        <v>0.64895400000000003</v>
      </c>
      <c r="FK397">
        <v>38.522530000000003</v>
      </c>
      <c r="FL397">
        <v>54.711109999999998</v>
      </c>
      <c r="FM397">
        <v>21550.03</v>
      </c>
      <c r="FN397">
        <v>0.6471403</v>
      </c>
      <c r="FO397">
        <v>39.54842</v>
      </c>
      <c r="FP397">
        <v>47.33173</v>
      </c>
      <c r="FQ397">
        <v>18833.560000000001</v>
      </c>
      <c r="FR397">
        <v>0.64514289999999996</v>
      </c>
      <c r="FS397">
        <v>41.332450000000001</v>
      </c>
      <c r="FT397">
        <v>35.075389999999999</v>
      </c>
      <c r="FU397">
        <v>14098.51</v>
      </c>
      <c r="FV397">
        <v>0.64280320000000002</v>
      </c>
      <c r="FW397">
        <v>43.124029999999998</v>
      </c>
      <c r="FX397">
        <v>22.641590000000001</v>
      </c>
      <c r="FY397">
        <v>9189.3130000000001</v>
      </c>
      <c r="FZ397">
        <v>0.64108169999999998</v>
      </c>
      <c r="GA397">
        <v>43.352260000000001</v>
      </c>
      <c r="GB397">
        <v>12.92656</v>
      </c>
      <c r="GC397">
        <v>5300.03</v>
      </c>
      <c r="GD397">
        <v>0.63902809999999999</v>
      </c>
      <c r="GE397">
        <v>42.511380000000003</v>
      </c>
      <c r="GF397">
        <v>6.6034319999999997</v>
      </c>
      <c r="GG397">
        <v>2736.4969999999998</v>
      </c>
      <c r="GH397">
        <v>0.63680179999999997</v>
      </c>
      <c r="GI397">
        <v>40.592359999999999</v>
      </c>
      <c r="GJ397">
        <v>3.0424959999999999</v>
      </c>
      <c r="GK397">
        <v>1273.472</v>
      </c>
      <c r="GL397">
        <v>0.63455989999999995</v>
      </c>
      <c r="GM397">
        <v>38.884720000000002</v>
      </c>
      <c r="GN397">
        <v>1.28355</v>
      </c>
      <c r="GO397">
        <v>542.06759999999997</v>
      </c>
      <c r="GP397">
        <v>0.63280170000000002</v>
      </c>
      <c r="GQ397">
        <v>37.847650000000002</v>
      </c>
      <c r="GR397">
        <v>0.50751930000000001</v>
      </c>
      <c r="GS397">
        <v>215.6155</v>
      </c>
      <c r="GT397">
        <v>0.63095060000000003</v>
      </c>
      <c r="GU397">
        <v>39.250259999999997</v>
      </c>
      <c r="GV397">
        <v>0.19773350000000001</v>
      </c>
      <c r="GW397">
        <v>84.063109999999995</v>
      </c>
      <c r="GX397">
        <v>0.6294843</v>
      </c>
      <c r="GY397">
        <v>41.793950000000002</v>
      </c>
      <c r="GZ397" s="1">
        <v>8.5561849999999995E-2</v>
      </c>
      <c r="HA397">
        <v>35.957740000000001</v>
      </c>
      <c r="HB397">
        <v>0.62787839999999995</v>
      </c>
      <c r="HC397">
        <v>44.644829999999999</v>
      </c>
      <c r="HD397" s="1">
        <v>4.8609729999999997E-2</v>
      </c>
      <c r="HE397">
        <v>19.96377</v>
      </c>
      <c r="HF397">
        <v>0.62674750000000001</v>
      </c>
      <c r="HG397">
        <v>46.533059999999999</v>
      </c>
      <c r="HH397">
        <v>3.7615290000000003E-2</v>
      </c>
      <c r="HI397">
        <v>15.167070000000001</v>
      </c>
      <c r="HJ397">
        <v>0.62543389999999999</v>
      </c>
      <c r="HK397">
        <v>45.855989999999998</v>
      </c>
      <c r="HL397" s="1">
        <v>3.4434430000000002E-2</v>
      </c>
      <c r="HM397">
        <v>13.79834</v>
      </c>
      <c r="HN397">
        <v>0.62433000000000005</v>
      </c>
      <c r="HO397">
        <v>44.440379999999998</v>
      </c>
      <c r="HP397" s="1">
        <v>3.2954419999999998E-2</v>
      </c>
      <c r="HQ397">
        <v>13.20743</v>
      </c>
      <c r="HR397">
        <v>0.6232067</v>
      </c>
      <c r="HS397">
        <v>43.189450000000001</v>
      </c>
      <c r="HT397" s="1">
        <v>3.1270329999999999E-2</v>
      </c>
      <c r="HU397">
        <v>12.5626</v>
      </c>
      <c r="HV397">
        <v>0.62291830000000004</v>
      </c>
      <c r="HW397">
        <v>42.672609999999999</v>
      </c>
      <c r="HX397" s="1">
        <v>2.9008860000000001E-2</v>
      </c>
      <c r="HY397">
        <v>11.672829999999999</v>
      </c>
      <c r="HZ397">
        <v>0.6234189</v>
      </c>
      <c r="IA397">
        <v>44.37359</v>
      </c>
      <c r="IB397" s="1">
        <v>2.6174139999999999E-2</v>
      </c>
      <c r="IC397">
        <v>10.535920000000001</v>
      </c>
      <c r="ID397">
        <v>0.6241698</v>
      </c>
      <c r="IE397">
        <v>48.557429999999997</v>
      </c>
      <c r="IF397" s="1">
        <v>2.2910880000000002E-2</v>
      </c>
      <c r="IG397">
        <v>9.2223889999999997</v>
      </c>
      <c r="IH397">
        <v>0.62492119999999995</v>
      </c>
      <c r="II397">
        <v>53.386029999999998</v>
      </c>
      <c r="IJ397" s="1">
        <v>1.9451179999999998E-2</v>
      </c>
      <c r="IK397">
        <v>7.8299019999999997</v>
      </c>
      <c r="IL397">
        <v>0.62556579999999995</v>
      </c>
      <c r="IM397">
        <v>55.38561</v>
      </c>
      <c r="IN397" s="1">
        <v>1.608097E-2</v>
      </c>
      <c r="IO397">
        <v>6.4712230000000002</v>
      </c>
      <c r="IP397">
        <v>0.62615690000000002</v>
      </c>
      <c r="IQ397">
        <v>54.59319</v>
      </c>
      <c r="IR397" s="1">
        <v>1.306038E-2</v>
      </c>
      <c r="IS397">
        <v>5.2512449999999999</v>
      </c>
      <c r="IT397">
        <v>0.62666599999999995</v>
      </c>
      <c r="IU397">
        <v>52.818519999999999</v>
      </c>
      <c r="IV397" s="1">
        <v>1.057463E-2</v>
      </c>
      <c r="IW397">
        <v>4.2437649999999998</v>
      </c>
      <c r="IX397">
        <v>0.62703810000000004</v>
      </c>
      <c r="IY397">
        <v>51.37415</v>
      </c>
      <c r="IZ397" s="1">
        <v>8.6663769999999994E-3</v>
      </c>
      <c r="JA397">
        <v>3.4689570000000001</v>
      </c>
      <c r="JB397">
        <v>0.62730790000000003</v>
      </c>
      <c r="JC397">
        <v>50.410899999999998</v>
      </c>
      <c r="JD397" s="1">
        <v>7.2864849999999997E-3</v>
      </c>
      <c r="JE397">
        <v>2.9077030000000001</v>
      </c>
      <c r="JF397">
        <v>0.6274769</v>
      </c>
      <c r="JG397">
        <v>51.341389999999997</v>
      </c>
      <c r="JH397" s="1">
        <v>6.3230409999999997E-3</v>
      </c>
      <c r="JI397">
        <v>2.5151859999999999</v>
      </c>
      <c r="JJ397">
        <v>0.6275172</v>
      </c>
      <c r="JK397">
        <v>52.257829999999998</v>
      </c>
      <c r="JL397" s="1">
        <v>5.6506810000000003E-3</v>
      </c>
      <c r="JM397">
        <v>2.243185</v>
      </c>
      <c r="JN397">
        <v>0.62743079999999996</v>
      </c>
      <c r="JO397">
        <v>51.70919</v>
      </c>
      <c r="JP397" s="1">
        <v>5.161995E-3</v>
      </c>
      <c r="JQ397">
        <v>2.0506120000000001</v>
      </c>
      <c r="JR397">
        <v>0.62734160000000005</v>
      </c>
      <c r="JS397">
        <v>50.44144</v>
      </c>
      <c r="JT397" s="1">
        <v>4.7950730000000004E-3</v>
      </c>
      <c r="JU397">
        <v>1.9069830000000001</v>
      </c>
      <c r="JV397">
        <v>0.6283569</v>
      </c>
      <c r="JW397">
        <v>48.925060000000002</v>
      </c>
      <c r="JX397" s="1">
        <v>4.5044949999999999E-3</v>
      </c>
      <c r="JY397">
        <v>1.7918080000000001</v>
      </c>
      <c r="JZ397">
        <v>0.62916939999999999</v>
      </c>
      <c r="KA397">
        <v>46.642180000000003</v>
      </c>
      <c r="KB397" s="1">
        <v>4.2567910000000002E-3</v>
      </c>
      <c r="KC397">
        <v>1.694545</v>
      </c>
      <c r="KD397">
        <v>0.62984629999999997</v>
      </c>
      <c r="KE397">
        <v>44.171379999999999</v>
      </c>
      <c r="KF397" s="1">
        <v>4.038224E-3</v>
      </c>
      <c r="KG397">
        <v>1.6092310000000001</v>
      </c>
      <c r="KH397">
        <v>0.63054900000000003</v>
      </c>
      <c r="KI397">
        <v>42.088810000000002</v>
      </c>
      <c r="KJ397" s="1">
        <v>3.8394309999999999E-3</v>
      </c>
      <c r="KK397">
        <v>1.53149</v>
      </c>
      <c r="KL397">
        <v>0.63112120000000005</v>
      </c>
      <c r="KM397">
        <v>42.457189999999997</v>
      </c>
      <c r="KN397" s="1">
        <v>3.6559359999999998E-3</v>
      </c>
      <c r="KO397">
        <v>1.4599800000000001</v>
      </c>
      <c r="KP397">
        <v>0.63180559999999997</v>
      </c>
      <c r="KQ397">
        <v>46.101080000000003</v>
      </c>
      <c r="KR397" s="1">
        <v>3.4871809999999998E-3</v>
      </c>
      <c r="KS397">
        <v>1.3940980000000001</v>
      </c>
      <c r="KT397">
        <v>0.63228949999999995</v>
      </c>
      <c r="KU397">
        <v>51.321860000000001</v>
      </c>
      <c r="KV397" s="1">
        <v>3.3267359999999998E-3</v>
      </c>
      <c r="KW397">
        <v>1.3314710000000001</v>
      </c>
      <c r="KX397">
        <v>0.63260039999999995</v>
      </c>
      <c r="KY397">
        <v>54.21143</v>
      </c>
      <c r="KZ397" s="1">
        <v>3.175883E-3</v>
      </c>
      <c r="LA397">
        <v>1.272759</v>
      </c>
      <c r="LB397">
        <v>0.63282649999999996</v>
      </c>
      <c r="LC397">
        <v>53.226039999999998</v>
      </c>
      <c r="LD397" s="1">
        <v>3.0339939999999999E-3</v>
      </c>
      <c r="LE397">
        <v>1.217479</v>
      </c>
      <c r="LF397">
        <v>0.63299079999999996</v>
      </c>
      <c r="LG397">
        <v>51.276389999999999</v>
      </c>
      <c r="LH397" s="1">
        <v>2.900204E-3</v>
      </c>
      <c r="LI397">
        <v>1.165483</v>
      </c>
      <c r="LJ397">
        <v>0.63312409999999997</v>
      </c>
      <c r="LK397">
        <v>50.32011</v>
      </c>
      <c r="LL397" s="1">
        <v>2.7738620000000002E-3</v>
      </c>
      <c r="LM397">
        <v>1.1162859999999999</v>
      </c>
      <c r="LN397">
        <v>0.63321629999999995</v>
      </c>
      <c r="LO397">
        <v>49.539859999999997</v>
      </c>
      <c r="LP397" s="1">
        <v>2.654067E-3</v>
      </c>
      <c r="LQ397">
        <v>1.06965</v>
      </c>
      <c r="LR397">
        <v>0.63324219999999998</v>
      </c>
      <c r="LS397">
        <v>49.605719999999998</v>
      </c>
      <c r="LT397" s="1">
        <v>2.5407630000000001E-3</v>
      </c>
      <c r="LU397">
        <v>1.025455</v>
      </c>
      <c r="LV397">
        <v>0.63333269999999997</v>
      </c>
      <c r="LW397">
        <v>50.899529999999999</v>
      </c>
      <c r="LX397" s="1">
        <v>2.4335120000000001E-3</v>
      </c>
      <c r="LY397">
        <v>0.98344310000000001</v>
      </c>
      <c r="LZ397">
        <v>0.63343749999999999</v>
      </c>
      <c r="MA397">
        <v>51.710320000000003</v>
      </c>
      <c r="MB397" s="1">
        <v>2.3319479999999999E-3</v>
      </c>
      <c r="MC397">
        <v>0.94359329999999997</v>
      </c>
      <c r="MD397">
        <v>0.63351199999999996</v>
      </c>
      <c r="ME397">
        <v>51.671790000000001</v>
      </c>
      <c r="MF397" s="1">
        <v>2.2358489999999998E-3</v>
      </c>
      <c r="MG397">
        <v>0.90590570000000004</v>
      </c>
      <c r="MH397">
        <v>0.6335383</v>
      </c>
      <c r="MI397">
        <v>50.629219999999997</v>
      </c>
      <c r="MJ397" s="1">
        <v>2.1444749999999999E-3</v>
      </c>
      <c r="MK397">
        <v>0.87013490000000004</v>
      </c>
      <c r="ML397">
        <v>0.63347659999999995</v>
      </c>
      <c r="MM397">
        <v>48.17351</v>
      </c>
      <c r="MN397" s="1">
        <v>2.0572260000000001E-3</v>
      </c>
      <c r="MO397">
        <v>0.83614440000000001</v>
      </c>
      <c r="MP397">
        <v>0.63346360000000002</v>
      </c>
      <c r="MQ397">
        <v>45.857810000000001</v>
      </c>
      <c r="MR397" s="1">
        <v>1.9742800000000001E-3</v>
      </c>
      <c r="MS397">
        <v>0.80377419999999999</v>
      </c>
      <c r="MT397">
        <v>0.6334012</v>
      </c>
      <c r="MU397">
        <v>44.134410000000003</v>
      </c>
      <c r="MV397" s="1">
        <v>1.8952800000000001E-3</v>
      </c>
      <c r="MW397">
        <v>0.7729338</v>
      </c>
      <c r="MX397">
        <v>0.63336950000000003</v>
      </c>
      <c r="MY397">
        <v>44.181109999999997</v>
      </c>
      <c r="MZ397" s="1">
        <v>1.820271E-3</v>
      </c>
      <c r="NA397">
        <v>0.74349310000000002</v>
      </c>
      <c r="NB397">
        <v>0.63331899999999997</v>
      </c>
      <c r="NC397">
        <v>45.076050000000002</v>
      </c>
      <c r="ND397" s="1">
        <v>1.7486489999999999E-3</v>
      </c>
      <c r="NE397">
        <v>0.71536920000000004</v>
      </c>
      <c r="NF397">
        <v>0.63328649999999997</v>
      </c>
      <c r="NG397">
        <v>47.36842</v>
      </c>
      <c r="NH397" s="1">
        <v>1.68012E-3</v>
      </c>
      <c r="NI397">
        <v>0.68845270000000003</v>
      </c>
      <c r="NJ397">
        <v>0.63321329999999998</v>
      </c>
      <c r="NK397">
        <v>50.179070000000003</v>
      </c>
      <c r="NL397" s="1">
        <v>1.6146470000000001E-3</v>
      </c>
      <c r="NM397">
        <v>0.66268419999999995</v>
      </c>
      <c r="NN397">
        <v>0.63313470000000005</v>
      </c>
      <c r="NO397">
        <v>50.521059999999999</v>
      </c>
      <c r="NP397" s="1">
        <v>1.552218E-3</v>
      </c>
      <c r="NQ397">
        <v>0.63804830000000001</v>
      </c>
      <c r="NR397">
        <v>0.63338260000000002</v>
      </c>
      <c r="NS397">
        <v>48.194279999999999</v>
      </c>
      <c r="NT397" s="1">
        <v>1.4939860000000001E-3</v>
      </c>
      <c r="NU397">
        <v>0.61473489999999997</v>
      </c>
      <c r="NV397">
        <v>0.63355209999999995</v>
      </c>
      <c r="NW397">
        <v>46.370350000000002</v>
      </c>
      <c r="NX397" s="1">
        <v>1.436978E-3</v>
      </c>
      <c r="NY397">
        <v>0.59193300000000004</v>
      </c>
      <c r="NZ397">
        <v>0.63360320000000003</v>
      </c>
      <c r="OA397">
        <v>45.463749999999997</v>
      </c>
      <c r="OB397" s="1">
        <v>1.3823240000000001E-3</v>
      </c>
      <c r="OC397">
        <v>0.57005059999999996</v>
      </c>
      <c r="OD397">
        <v>0.63357589999999997</v>
      </c>
      <c r="OE397">
        <v>46.221159999999998</v>
      </c>
      <c r="OF397" s="1">
        <v>1.3302419999999999E-3</v>
      </c>
      <c r="OG397">
        <v>0.54917289999999996</v>
      </c>
      <c r="OH397">
        <v>0.63347900000000001</v>
      </c>
      <c r="OI397">
        <v>46.52655</v>
      </c>
      <c r="OJ397" s="1">
        <v>1.2813849999999999E-3</v>
      </c>
      <c r="OK397">
        <v>0.52959319999999999</v>
      </c>
    </row>
    <row r="398" spans="1:401" x14ac:dyDescent="0.35">
      <c r="A398">
        <v>407</v>
      </c>
      <c r="B398" t="s">
        <v>4</v>
      </c>
      <c r="C398" t="s">
        <v>364</v>
      </c>
      <c r="D398" t="s">
        <v>405</v>
      </c>
      <c r="E398">
        <v>624.07799999999997</v>
      </c>
      <c r="F398">
        <v>0.44825999999999999</v>
      </c>
      <c r="G398">
        <v>25.69482</v>
      </c>
      <c r="H398">
        <v>0</v>
      </c>
      <c r="I398">
        <v>0</v>
      </c>
      <c r="J398">
        <v>0.44982109999999997</v>
      </c>
      <c r="K398">
        <v>26.694890000000001</v>
      </c>
      <c r="L398">
        <v>0</v>
      </c>
      <c r="M398">
        <v>0</v>
      </c>
      <c r="N398">
        <v>0.45169510000000002</v>
      </c>
      <c r="O398">
        <v>26.994109999999999</v>
      </c>
      <c r="P398">
        <v>0</v>
      </c>
      <c r="Q398">
        <v>0</v>
      </c>
      <c r="R398">
        <v>0.45394699999999999</v>
      </c>
      <c r="S398">
        <v>28.615639999999999</v>
      </c>
      <c r="T398">
        <v>0</v>
      </c>
      <c r="U398">
        <v>0</v>
      </c>
      <c r="V398">
        <v>0.45828809999999998</v>
      </c>
      <c r="W398">
        <v>29.88944</v>
      </c>
      <c r="X398">
        <v>0</v>
      </c>
      <c r="Y398">
        <v>0</v>
      </c>
      <c r="Z398">
        <v>0.4628505</v>
      </c>
      <c r="AA398">
        <v>29.088899999999999</v>
      </c>
      <c r="AB398">
        <v>0</v>
      </c>
      <c r="AC398">
        <v>0</v>
      </c>
      <c r="AD398">
        <v>0.46768999999999999</v>
      </c>
      <c r="AE398">
        <v>26.986440000000002</v>
      </c>
      <c r="AF398">
        <v>0</v>
      </c>
      <c r="AG398">
        <v>0</v>
      </c>
      <c r="AH398">
        <v>0.47272320000000001</v>
      </c>
      <c r="AI398">
        <v>25.354220000000002</v>
      </c>
      <c r="AJ398">
        <v>0</v>
      </c>
      <c r="AK398">
        <v>0</v>
      </c>
      <c r="AL398">
        <v>0.47884080000000001</v>
      </c>
      <c r="AM398">
        <v>25.006419999999999</v>
      </c>
      <c r="AN398">
        <v>0</v>
      </c>
      <c r="AO398">
        <v>0</v>
      </c>
      <c r="AP398">
        <v>0.4866221</v>
      </c>
      <c r="AQ398">
        <v>27.453099999999999</v>
      </c>
      <c r="AR398">
        <v>0</v>
      </c>
      <c r="AS398">
        <v>0</v>
      </c>
      <c r="AT398">
        <v>0.49544490000000002</v>
      </c>
      <c r="AU398">
        <v>31.14282</v>
      </c>
      <c r="AV398">
        <v>0</v>
      </c>
      <c r="AW398">
        <v>0</v>
      </c>
      <c r="AX398">
        <v>0.50612349999999995</v>
      </c>
      <c r="AY398">
        <v>34.664340000000003</v>
      </c>
      <c r="AZ398">
        <v>0</v>
      </c>
      <c r="BA398">
        <v>0</v>
      </c>
      <c r="BB398">
        <v>0.51730900000000002</v>
      </c>
      <c r="BC398">
        <v>36.511029999999998</v>
      </c>
      <c r="BD398">
        <v>0</v>
      </c>
      <c r="BE398">
        <v>0</v>
      </c>
      <c r="BF398">
        <v>0.52960119999999999</v>
      </c>
      <c r="BG398">
        <v>35.415939999999999</v>
      </c>
      <c r="BH398">
        <v>0</v>
      </c>
      <c r="BI398">
        <v>0</v>
      </c>
      <c r="BJ398">
        <v>0.54352310000000004</v>
      </c>
      <c r="BK398">
        <v>33.016350000000003</v>
      </c>
      <c r="BL398">
        <v>0</v>
      </c>
      <c r="BM398">
        <v>0</v>
      </c>
      <c r="BN398">
        <v>0.55791659999999998</v>
      </c>
      <c r="BO398">
        <v>31.40015</v>
      </c>
      <c r="BP398">
        <v>0</v>
      </c>
      <c r="BQ398">
        <v>0</v>
      </c>
      <c r="BR398">
        <v>0.57211040000000002</v>
      </c>
      <c r="BS398">
        <v>30.938030000000001</v>
      </c>
      <c r="BT398">
        <v>0</v>
      </c>
      <c r="BU398">
        <v>0</v>
      </c>
      <c r="BV398">
        <v>0.58065489999999997</v>
      </c>
      <c r="BW398">
        <v>32.306939999999997</v>
      </c>
      <c r="BX398">
        <v>0</v>
      </c>
      <c r="BY398">
        <v>0</v>
      </c>
      <c r="BZ398">
        <v>0.58258909999999997</v>
      </c>
      <c r="CA398">
        <v>33.541150000000002</v>
      </c>
      <c r="CB398">
        <v>0</v>
      </c>
      <c r="CC398">
        <v>0</v>
      </c>
      <c r="CD398">
        <v>0.58447070000000001</v>
      </c>
      <c r="CE398">
        <v>33.825629999999997</v>
      </c>
      <c r="CF398">
        <v>0</v>
      </c>
      <c r="CG398">
        <v>0</v>
      </c>
      <c r="CH398">
        <v>0.58707580000000004</v>
      </c>
      <c r="CI398">
        <v>33.405360000000002</v>
      </c>
      <c r="CJ398">
        <v>0</v>
      </c>
      <c r="CK398">
        <v>0</v>
      </c>
      <c r="CL398">
        <v>0.58988030000000002</v>
      </c>
      <c r="CM398">
        <v>31.50685</v>
      </c>
      <c r="CN398" s="1">
        <v>5.6404200000000002E-36</v>
      </c>
      <c r="CO398" s="1">
        <v>2.3500959999999999E-33</v>
      </c>
      <c r="CP398">
        <v>0.59315910000000005</v>
      </c>
      <c r="CQ398">
        <v>29.886330000000001</v>
      </c>
      <c r="CR398" s="1">
        <v>1.7281280000000001E-29</v>
      </c>
      <c r="CS398" s="1">
        <v>4.9473620000000001E-27</v>
      </c>
      <c r="CT398">
        <v>0.59771050000000003</v>
      </c>
      <c r="CU398">
        <v>28.381989999999998</v>
      </c>
      <c r="CV398" s="1">
        <v>3.2725439999999999E-23</v>
      </c>
      <c r="CW398" s="1">
        <v>9.5228849999999996E-21</v>
      </c>
      <c r="CX398">
        <v>0.60246560000000005</v>
      </c>
      <c r="CY398">
        <v>28.065359999999998</v>
      </c>
      <c r="CZ398" s="1">
        <v>2.1153500000000001E-18</v>
      </c>
      <c r="DA398" s="1">
        <v>5.894957E-16</v>
      </c>
      <c r="DB398">
        <v>0.6073501</v>
      </c>
      <c r="DC398">
        <v>28.965869999999999</v>
      </c>
      <c r="DD398" s="1">
        <v>7.1835129999999993E-15</v>
      </c>
      <c r="DE398" s="1">
        <v>2.0401399999999998E-12</v>
      </c>
      <c r="DF398">
        <v>0.61152740000000005</v>
      </c>
      <c r="DG398">
        <v>31.34329</v>
      </c>
      <c r="DH398" s="1">
        <v>5.1225829999999999E-12</v>
      </c>
      <c r="DI398" s="1">
        <v>1.489732E-9</v>
      </c>
      <c r="DJ398">
        <v>0.61508719999999995</v>
      </c>
      <c r="DK398">
        <v>35.093490000000003</v>
      </c>
      <c r="DL398" s="1">
        <v>1.249568E-9</v>
      </c>
      <c r="DM398" s="1">
        <v>3.7272589999999998E-7</v>
      </c>
      <c r="DN398">
        <v>0.61857309999999999</v>
      </c>
      <c r="DO398">
        <v>38.714410000000001</v>
      </c>
      <c r="DP398" s="1">
        <v>1.319525E-7</v>
      </c>
      <c r="DQ398" s="1">
        <v>4.0361609999999997E-5</v>
      </c>
      <c r="DR398">
        <v>0.62425390000000003</v>
      </c>
      <c r="DS398">
        <v>38.52243</v>
      </c>
      <c r="DT398" s="1">
        <v>6.9993330000000003E-6</v>
      </c>
      <c r="DU398" s="1">
        <v>2.1870050000000001E-3</v>
      </c>
      <c r="DV398">
        <v>0.63081849999999995</v>
      </c>
      <c r="DW398">
        <v>36.594169999999998</v>
      </c>
      <c r="DX398" s="1">
        <v>2.041817E-4</v>
      </c>
      <c r="DY398" s="1">
        <v>6.5091330000000003E-2</v>
      </c>
      <c r="DZ398">
        <v>0.63691469999999994</v>
      </c>
      <c r="EA398">
        <v>36.0852</v>
      </c>
      <c r="EB398" s="1">
        <v>3.562052E-3</v>
      </c>
      <c r="EC398">
        <v>1.156328</v>
      </c>
      <c r="ED398">
        <v>0.63907720000000001</v>
      </c>
      <c r="EE398">
        <v>36.314860000000003</v>
      </c>
      <c r="EF398" s="1">
        <v>3.880778E-2</v>
      </c>
      <c r="EG398">
        <v>12.86473</v>
      </c>
      <c r="EH398">
        <v>0.6412447</v>
      </c>
      <c r="EI398">
        <v>36.92924</v>
      </c>
      <c r="EJ398">
        <v>0.27519959999999999</v>
      </c>
      <c r="EK398">
        <v>93.139949999999999</v>
      </c>
      <c r="EL398">
        <v>0.64382550000000005</v>
      </c>
      <c r="EM398">
        <v>38.781390000000002</v>
      </c>
      <c r="EN398">
        <v>1.346349</v>
      </c>
      <c r="EO398">
        <v>462.80829999999997</v>
      </c>
      <c r="EP398">
        <v>0.64656190000000002</v>
      </c>
      <c r="EQ398">
        <v>42.24259</v>
      </c>
      <c r="ER398">
        <v>4.766375</v>
      </c>
      <c r="ES398">
        <v>1663.951</v>
      </c>
      <c r="ET398">
        <v>0.64929570000000003</v>
      </c>
      <c r="EU398">
        <v>44.572710000000001</v>
      </c>
      <c r="EV398">
        <v>12.578049999999999</v>
      </c>
      <c r="EW398">
        <v>4453.2569999999996</v>
      </c>
      <c r="EX398">
        <v>0.6526672</v>
      </c>
      <c r="EY398">
        <v>43.332740000000001</v>
      </c>
      <c r="EZ398">
        <v>25.472159999999999</v>
      </c>
      <c r="FA398">
        <v>9132.4619999999995</v>
      </c>
      <c r="FB398">
        <v>0.65639479999999994</v>
      </c>
      <c r="FC398">
        <v>40.847360000000002</v>
      </c>
      <c r="FD398">
        <v>40.626570000000001</v>
      </c>
      <c r="FE398">
        <v>14734.03</v>
      </c>
      <c r="FF398">
        <v>0.65967509999999996</v>
      </c>
      <c r="FG398">
        <v>39.061639999999997</v>
      </c>
      <c r="FH398">
        <v>52.129930000000002</v>
      </c>
      <c r="FI398">
        <v>19118.599999999999</v>
      </c>
      <c r="FJ398">
        <v>0.66163629999999996</v>
      </c>
      <c r="FK398">
        <v>38.340069999999997</v>
      </c>
      <c r="FL398">
        <v>54.998829999999998</v>
      </c>
      <c r="FM398">
        <v>20416.38</v>
      </c>
      <c r="FN398">
        <v>0.66364500000000004</v>
      </c>
      <c r="FO398">
        <v>39.415439999999997</v>
      </c>
      <c r="FP398">
        <v>48.756549999999997</v>
      </c>
      <c r="FQ398">
        <v>18297.75</v>
      </c>
      <c r="FR398">
        <v>0.66538799999999998</v>
      </c>
      <c r="FS398">
        <v>41.264189999999999</v>
      </c>
      <c r="FT398">
        <v>36.96087</v>
      </c>
      <c r="FU398">
        <v>14019.47</v>
      </c>
      <c r="FV398">
        <v>0.66673210000000005</v>
      </c>
      <c r="FW398">
        <v>43.12424</v>
      </c>
      <c r="FX398">
        <v>24.35633</v>
      </c>
      <c r="FY398">
        <v>9332.4179999999997</v>
      </c>
      <c r="FZ398">
        <v>0.66592799999999996</v>
      </c>
      <c r="GA398">
        <v>43.370710000000003</v>
      </c>
      <c r="GB398">
        <v>14.17309</v>
      </c>
      <c r="GC398">
        <v>5488.9139999999998</v>
      </c>
      <c r="GD398">
        <v>0.66433010000000003</v>
      </c>
      <c r="GE398">
        <v>42.45485</v>
      </c>
      <c r="GF398">
        <v>7.368023</v>
      </c>
      <c r="GG398">
        <v>2882.4340000000002</v>
      </c>
      <c r="GH398">
        <v>0.66333129999999996</v>
      </c>
      <c r="GI398">
        <v>40.554400000000001</v>
      </c>
      <c r="GJ398">
        <v>3.4530259999999999</v>
      </c>
      <c r="GK398">
        <v>1363.1489999999999</v>
      </c>
      <c r="GL398">
        <v>0.66225049999999996</v>
      </c>
      <c r="GM398">
        <v>38.812719999999999</v>
      </c>
      <c r="GN398">
        <v>1.477741</v>
      </c>
      <c r="GO398">
        <v>587.95320000000004</v>
      </c>
      <c r="GP398">
        <v>0.66165909999999994</v>
      </c>
      <c r="GQ398">
        <v>37.765810000000002</v>
      </c>
      <c r="GR398">
        <v>0.59005569999999996</v>
      </c>
      <c r="GS398">
        <v>235.833</v>
      </c>
      <c r="GT398">
        <v>0.6609604</v>
      </c>
      <c r="GU398">
        <v>39.256959999999999</v>
      </c>
      <c r="GV398">
        <v>0.2294689</v>
      </c>
      <c r="GW398">
        <v>91.640550000000005</v>
      </c>
      <c r="GX398">
        <v>0.66060949999999996</v>
      </c>
      <c r="GY398">
        <v>41.800829999999998</v>
      </c>
      <c r="GZ398" s="1">
        <v>9.6648029999999996E-2</v>
      </c>
      <c r="HA398">
        <v>38.047110000000004</v>
      </c>
      <c r="HB398">
        <v>0.66010999999999997</v>
      </c>
      <c r="HC398">
        <v>44.772660000000002</v>
      </c>
      <c r="HD398" s="1">
        <v>5.2099760000000002E-2</v>
      </c>
      <c r="HE398">
        <v>19.91122</v>
      </c>
      <c r="HF398">
        <v>0.65994010000000003</v>
      </c>
      <c r="HG398">
        <v>46.620820000000002</v>
      </c>
      <c r="HH398" s="1">
        <v>3.8606689999999999E-2</v>
      </c>
      <c r="HI398">
        <v>14.368309999999999</v>
      </c>
      <c r="HJ398">
        <v>0.65946700000000003</v>
      </c>
      <c r="HK398">
        <v>45.811610000000002</v>
      </c>
      <c r="HL398" s="1">
        <v>3.4729099999999999E-2</v>
      </c>
      <c r="HM398">
        <v>12.782719999999999</v>
      </c>
      <c r="HN398">
        <v>0.65904479999999999</v>
      </c>
      <c r="HO398">
        <v>44.383029999999998</v>
      </c>
      <c r="HP398" s="1">
        <v>3.315005E-2</v>
      </c>
      <c r="HQ398">
        <v>12.178649999999999</v>
      </c>
      <c r="HR398">
        <v>0.65861320000000001</v>
      </c>
      <c r="HS398">
        <v>43.063609999999997</v>
      </c>
      <c r="HT398" s="1">
        <v>3.1533730000000003E-2</v>
      </c>
      <c r="HU398">
        <v>11.602449999999999</v>
      </c>
      <c r="HV398">
        <v>0.65930489999999997</v>
      </c>
      <c r="HW398">
        <v>42.576390000000004</v>
      </c>
      <c r="HX398" s="1">
        <v>2.9368979999999999E-2</v>
      </c>
      <c r="HY398">
        <v>10.81166</v>
      </c>
      <c r="HZ398">
        <v>0.66108160000000005</v>
      </c>
      <c r="IA398">
        <v>44.431629999999998</v>
      </c>
      <c r="IB398" s="1">
        <v>2.661796E-2</v>
      </c>
      <c r="IC398">
        <v>9.7899600000000007</v>
      </c>
      <c r="ID398">
        <v>0.6630296</v>
      </c>
      <c r="IE398">
        <v>48.783760000000001</v>
      </c>
      <c r="IF398" s="1">
        <v>2.3405769999999999E-2</v>
      </c>
      <c r="IG398">
        <v>8.5986329999999995</v>
      </c>
      <c r="IH398">
        <v>0.6649872</v>
      </c>
      <c r="II398">
        <v>53.681939999999997</v>
      </c>
      <c r="IJ398" s="1">
        <v>1.9958879999999998E-2</v>
      </c>
      <c r="IK398">
        <v>7.3247640000000001</v>
      </c>
      <c r="IL398">
        <v>0.6668229</v>
      </c>
      <c r="IM398">
        <v>55.551250000000003</v>
      </c>
      <c r="IN398" s="1">
        <v>1.656028E-2</v>
      </c>
      <c r="IO398">
        <v>6.0692050000000002</v>
      </c>
      <c r="IP398">
        <v>0.6685624</v>
      </c>
      <c r="IQ398">
        <v>54.596760000000003</v>
      </c>
      <c r="IR398" s="1">
        <v>1.3475529999999999E-2</v>
      </c>
      <c r="IS398">
        <v>4.9290539999999998</v>
      </c>
      <c r="IT398">
        <v>0.67012649999999996</v>
      </c>
      <c r="IU398">
        <v>52.734000000000002</v>
      </c>
      <c r="IV398" s="1">
        <v>1.090591E-2</v>
      </c>
      <c r="IW398">
        <v>3.976747</v>
      </c>
      <c r="IX398">
        <v>0.67151280000000002</v>
      </c>
      <c r="IY398">
        <v>51.215490000000003</v>
      </c>
      <c r="IZ398" s="1">
        <v>8.9136449999999996E-3</v>
      </c>
      <c r="JA398">
        <v>3.2374369999999999</v>
      </c>
      <c r="JB398">
        <v>0.6727455</v>
      </c>
      <c r="JC398">
        <v>50.266689999999997</v>
      </c>
      <c r="JD398" s="1">
        <v>7.462046E-3</v>
      </c>
      <c r="JE398">
        <v>2.6977720000000001</v>
      </c>
      <c r="JF398">
        <v>0.67380059999999997</v>
      </c>
      <c r="JG398">
        <v>51.317790000000002</v>
      </c>
      <c r="JH398" s="1">
        <v>6.4440970000000002E-3</v>
      </c>
      <c r="JI398">
        <v>2.3184290000000001</v>
      </c>
      <c r="JJ398">
        <v>0.67473810000000001</v>
      </c>
      <c r="JK398">
        <v>52.14029</v>
      </c>
      <c r="JL398" s="1">
        <v>5.7346910000000001E-3</v>
      </c>
      <c r="JM398">
        <v>2.0557089999999998</v>
      </c>
      <c r="JN398">
        <v>0.6754888</v>
      </c>
      <c r="JO398">
        <v>51.713760000000001</v>
      </c>
      <c r="JP398" s="1">
        <v>5.2222040000000003E-3</v>
      </c>
      <c r="JQ398">
        <v>1.870444</v>
      </c>
      <c r="JR398">
        <v>0.67624899999999999</v>
      </c>
      <c r="JS398">
        <v>50.480379999999997</v>
      </c>
      <c r="JT398" s="1">
        <v>4.840932E-3</v>
      </c>
      <c r="JU398">
        <v>1.7333130000000001</v>
      </c>
      <c r="JV398">
        <v>0.67742230000000003</v>
      </c>
      <c r="JW398">
        <v>48.951500000000003</v>
      </c>
      <c r="JX398" s="1">
        <v>4.542417E-3</v>
      </c>
      <c r="JY398">
        <v>1.6248860000000001</v>
      </c>
      <c r="JZ398">
        <v>0.67807139999999999</v>
      </c>
      <c r="KA398">
        <v>46.768509999999999</v>
      </c>
      <c r="KB398" s="1">
        <v>4.2892219999999997E-3</v>
      </c>
      <c r="KC398">
        <v>1.5338769999999999</v>
      </c>
      <c r="KD398">
        <v>0.67851510000000004</v>
      </c>
      <c r="KE398">
        <v>44.298450000000003</v>
      </c>
      <c r="KF398" s="1">
        <v>4.0669959999999998E-3</v>
      </c>
      <c r="KG398">
        <v>1.454504</v>
      </c>
      <c r="KH398">
        <v>0.67901529999999999</v>
      </c>
      <c r="KI398">
        <v>42.164540000000002</v>
      </c>
      <c r="KJ398" s="1">
        <v>3.8658020000000002E-3</v>
      </c>
      <c r="KK398">
        <v>1.3826350000000001</v>
      </c>
      <c r="KL398">
        <v>0.67929459999999997</v>
      </c>
      <c r="KM398">
        <v>42.636670000000002</v>
      </c>
      <c r="KN398" s="1">
        <v>3.6801260000000001E-3</v>
      </c>
      <c r="KO398">
        <v>1.316587</v>
      </c>
      <c r="KP398">
        <v>0.67956340000000004</v>
      </c>
      <c r="KQ398">
        <v>46.45805</v>
      </c>
      <c r="KR398" s="1">
        <v>3.5092560000000001E-3</v>
      </c>
      <c r="KS398">
        <v>1.255782</v>
      </c>
      <c r="KT398">
        <v>0.67985070000000003</v>
      </c>
      <c r="KU398">
        <v>51.742600000000003</v>
      </c>
      <c r="KV398" s="1">
        <v>3.34747E-3</v>
      </c>
      <c r="KW398">
        <v>1.1982489999999999</v>
      </c>
      <c r="KX398">
        <v>0.67998990000000004</v>
      </c>
      <c r="KY398">
        <v>54.412610000000001</v>
      </c>
      <c r="KZ398" s="1">
        <v>3.1952590000000002E-3</v>
      </c>
      <c r="LA398">
        <v>1.1442479999999999</v>
      </c>
      <c r="LB398">
        <v>0.6800562</v>
      </c>
      <c r="LC398">
        <v>53.144860000000001</v>
      </c>
      <c r="LD398" s="1">
        <v>3.0522729999999999E-3</v>
      </c>
      <c r="LE398">
        <v>1.0935490000000001</v>
      </c>
      <c r="LF398">
        <v>0.68002750000000001</v>
      </c>
      <c r="LG398">
        <v>51.131430000000002</v>
      </c>
      <c r="LH398" s="1">
        <v>2.9173950000000001E-3</v>
      </c>
      <c r="LI398">
        <v>1.045841</v>
      </c>
      <c r="LJ398">
        <v>0.67996900000000005</v>
      </c>
      <c r="LK398">
        <v>50.122689999999999</v>
      </c>
      <c r="LL398" s="1">
        <v>2.7901919999999999E-3</v>
      </c>
      <c r="LM398">
        <v>1.000861</v>
      </c>
      <c r="LN398">
        <v>0.67983340000000003</v>
      </c>
      <c r="LO398">
        <v>49.364939999999997</v>
      </c>
      <c r="LP398" s="1">
        <v>2.669458E-3</v>
      </c>
      <c r="LQ398">
        <v>0.95819799999999999</v>
      </c>
      <c r="LR398">
        <v>0.67968050000000002</v>
      </c>
      <c r="LS398">
        <v>49.537170000000003</v>
      </c>
      <c r="LT398" s="1">
        <v>2.5553730000000001E-3</v>
      </c>
      <c r="LU398">
        <v>0.91784940000000004</v>
      </c>
      <c r="LV398">
        <v>0.67964270000000004</v>
      </c>
      <c r="LW398">
        <v>50.912210000000002</v>
      </c>
      <c r="LX398" s="1">
        <v>2.4473910000000001E-3</v>
      </c>
      <c r="LY398">
        <v>0.87946020000000003</v>
      </c>
      <c r="LZ398">
        <v>0.67957509999999999</v>
      </c>
      <c r="MA398">
        <v>51.686900000000001</v>
      </c>
      <c r="MB398" s="1">
        <v>2.3450950000000002E-3</v>
      </c>
      <c r="MC398">
        <v>0.84309540000000005</v>
      </c>
      <c r="MD398">
        <v>0.67947420000000003</v>
      </c>
      <c r="ME398">
        <v>51.800960000000003</v>
      </c>
      <c r="MF398" s="1">
        <v>2.248295E-3</v>
      </c>
      <c r="MG398">
        <v>0.80874950000000001</v>
      </c>
      <c r="MH398">
        <v>0.67929740000000005</v>
      </c>
      <c r="MI398">
        <v>50.630429999999997</v>
      </c>
      <c r="MJ398" s="1">
        <v>2.1562650000000001E-3</v>
      </c>
      <c r="MK398">
        <v>0.77616680000000005</v>
      </c>
      <c r="ML398">
        <v>0.67909949999999997</v>
      </c>
      <c r="MM398">
        <v>48.185420000000001</v>
      </c>
      <c r="MN398" s="1">
        <v>2.0684570000000001E-3</v>
      </c>
      <c r="MO398">
        <v>0.74525149999999996</v>
      </c>
      <c r="MP398">
        <v>0.67885079999999998</v>
      </c>
      <c r="MQ398">
        <v>45.924750000000003</v>
      </c>
      <c r="MR398" s="1">
        <v>1.9849020000000002E-3</v>
      </c>
      <c r="MS398">
        <v>0.71583260000000004</v>
      </c>
      <c r="MT398">
        <v>0.67865410000000004</v>
      </c>
      <c r="MU398">
        <v>44.188110000000002</v>
      </c>
      <c r="MV398" s="1">
        <v>1.905391E-3</v>
      </c>
      <c r="MW398">
        <v>0.68780699999999995</v>
      </c>
      <c r="MX398">
        <v>0.67847069999999998</v>
      </c>
      <c r="MY398">
        <v>44.275910000000003</v>
      </c>
      <c r="MZ398" s="1">
        <v>1.8299519999999999E-3</v>
      </c>
      <c r="NA398">
        <v>0.66113949999999999</v>
      </c>
      <c r="NB398">
        <v>0.67826350000000002</v>
      </c>
      <c r="NC398">
        <v>45.252400000000002</v>
      </c>
      <c r="ND398" s="1">
        <v>1.757874E-3</v>
      </c>
      <c r="NE398">
        <v>0.63564339999999997</v>
      </c>
      <c r="NF398">
        <v>0.67802879999999999</v>
      </c>
      <c r="NG398">
        <v>47.576529999999998</v>
      </c>
      <c r="NH398" s="1">
        <v>1.6889590000000001E-3</v>
      </c>
      <c r="NI398">
        <v>0.61130640000000003</v>
      </c>
      <c r="NJ398">
        <v>0.67781049999999998</v>
      </c>
      <c r="NK398">
        <v>50.425269999999998</v>
      </c>
      <c r="NL398" s="1">
        <v>1.6230979999999999E-3</v>
      </c>
      <c r="NM398">
        <v>0.58801199999999998</v>
      </c>
      <c r="NN398">
        <v>0.67757279999999998</v>
      </c>
      <c r="NO398">
        <v>50.496780000000001</v>
      </c>
      <c r="NP398" s="1">
        <v>1.560283E-3</v>
      </c>
      <c r="NQ398">
        <v>0.56575450000000005</v>
      </c>
      <c r="NR398">
        <v>0.67772659999999996</v>
      </c>
      <c r="NS398">
        <v>48.149459999999998</v>
      </c>
      <c r="NT398" s="1">
        <v>1.501727E-3</v>
      </c>
      <c r="NU398">
        <v>0.54479219999999995</v>
      </c>
      <c r="NV398">
        <v>0.67779400000000001</v>
      </c>
      <c r="NW398">
        <v>46.261189999999999</v>
      </c>
      <c r="NX398" s="1">
        <v>1.4444950000000001E-3</v>
      </c>
      <c r="NY398">
        <v>0.52453209999999995</v>
      </c>
      <c r="NZ398">
        <v>0.67773249999999996</v>
      </c>
      <c r="OA398">
        <v>45.373779999999996</v>
      </c>
      <c r="OB398" s="1">
        <v>1.3895310000000001E-3</v>
      </c>
      <c r="OC398">
        <v>0.50501580000000001</v>
      </c>
      <c r="OD398">
        <v>0.67759139999999995</v>
      </c>
      <c r="OE398">
        <v>46.27431</v>
      </c>
      <c r="OF398" s="1">
        <v>1.3370630000000001E-3</v>
      </c>
      <c r="OG398">
        <v>0.48637399999999997</v>
      </c>
      <c r="OH398">
        <v>0.67738719999999997</v>
      </c>
      <c r="OI398">
        <v>46.41901</v>
      </c>
      <c r="OJ398" s="1">
        <v>1.2877749999999999E-3</v>
      </c>
      <c r="OK398">
        <v>0.46884550000000003</v>
      </c>
    </row>
    <row r="399" spans="1:401" x14ac:dyDescent="0.35">
      <c r="A399">
        <v>408</v>
      </c>
      <c r="B399" t="s">
        <v>4</v>
      </c>
      <c r="C399" t="s">
        <v>364</v>
      </c>
      <c r="D399" t="s">
        <v>406</v>
      </c>
      <c r="E399">
        <v>851.93430000000001</v>
      </c>
      <c r="F399">
        <v>0.35808319999999999</v>
      </c>
      <c r="G399">
        <v>25.67539</v>
      </c>
      <c r="H399">
        <v>0</v>
      </c>
      <c r="I399">
        <v>0</v>
      </c>
      <c r="J399">
        <v>0.35689209999999999</v>
      </c>
      <c r="K399">
        <v>26.641850000000002</v>
      </c>
      <c r="L399">
        <v>0</v>
      </c>
      <c r="M399">
        <v>0</v>
      </c>
      <c r="N399">
        <v>0.35578650000000001</v>
      </c>
      <c r="O399">
        <v>26.95852</v>
      </c>
      <c r="P399">
        <v>0</v>
      </c>
      <c r="Q399">
        <v>0</v>
      </c>
      <c r="R399">
        <v>0.35472890000000001</v>
      </c>
      <c r="S399">
        <v>28.552579999999999</v>
      </c>
      <c r="T399">
        <v>0</v>
      </c>
      <c r="U399">
        <v>0</v>
      </c>
      <c r="V399">
        <v>0.3533791</v>
      </c>
      <c r="W399">
        <v>29.871639999999999</v>
      </c>
      <c r="X399">
        <v>0</v>
      </c>
      <c r="Y399">
        <v>0</v>
      </c>
      <c r="Z399">
        <v>0.35228490000000001</v>
      </c>
      <c r="AA399">
        <v>29.150020000000001</v>
      </c>
      <c r="AB399">
        <v>0</v>
      </c>
      <c r="AC399">
        <v>0</v>
      </c>
      <c r="AD399">
        <v>0.35140739999999998</v>
      </c>
      <c r="AE399">
        <v>27.045290000000001</v>
      </c>
      <c r="AF399">
        <v>0</v>
      </c>
      <c r="AG399">
        <v>0</v>
      </c>
      <c r="AH399">
        <v>0.35043730000000001</v>
      </c>
      <c r="AI399">
        <v>25.359100000000002</v>
      </c>
      <c r="AJ399">
        <v>0</v>
      </c>
      <c r="AK399">
        <v>0</v>
      </c>
      <c r="AL399">
        <v>0.34983409999999998</v>
      </c>
      <c r="AM399">
        <v>24.937580000000001</v>
      </c>
      <c r="AN399">
        <v>0</v>
      </c>
      <c r="AO399">
        <v>0</v>
      </c>
      <c r="AP399">
        <v>0.34943479999999999</v>
      </c>
      <c r="AQ399">
        <v>27.33494</v>
      </c>
      <c r="AR399">
        <v>0</v>
      </c>
      <c r="AS399">
        <v>0</v>
      </c>
      <c r="AT399">
        <v>0.34906910000000002</v>
      </c>
      <c r="AU399">
        <v>31.045729999999999</v>
      </c>
      <c r="AV399">
        <v>0</v>
      </c>
      <c r="AW399">
        <v>0</v>
      </c>
      <c r="AX399">
        <v>0.3486223</v>
      </c>
      <c r="AY399">
        <v>34.629159999999999</v>
      </c>
      <c r="AZ399">
        <v>0</v>
      </c>
      <c r="BA399">
        <v>0</v>
      </c>
      <c r="BB399">
        <v>0.34813519999999998</v>
      </c>
      <c r="BC399">
        <v>36.545009999999998</v>
      </c>
      <c r="BD399">
        <v>0</v>
      </c>
      <c r="BE399">
        <v>0</v>
      </c>
      <c r="BF399">
        <v>0.3474951</v>
      </c>
      <c r="BG399">
        <v>35.496830000000003</v>
      </c>
      <c r="BH399">
        <v>0</v>
      </c>
      <c r="BI399">
        <v>0</v>
      </c>
      <c r="BJ399">
        <v>0.34703289999999998</v>
      </c>
      <c r="BK399">
        <v>33.058599999999998</v>
      </c>
      <c r="BL399">
        <v>0</v>
      </c>
      <c r="BM399">
        <v>0</v>
      </c>
      <c r="BN399">
        <v>0.34685440000000001</v>
      </c>
      <c r="BO399">
        <v>31.40015</v>
      </c>
      <c r="BP399">
        <v>0</v>
      </c>
      <c r="BQ399">
        <v>0</v>
      </c>
      <c r="BR399">
        <v>0.34645350000000003</v>
      </c>
      <c r="BS399">
        <v>30.864740000000001</v>
      </c>
      <c r="BT399">
        <v>0</v>
      </c>
      <c r="BU399">
        <v>0</v>
      </c>
      <c r="BV399">
        <v>0.3458965</v>
      </c>
      <c r="BW399">
        <v>32.208030000000001</v>
      </c>
      <c r="BX399">
        <v>0</v>
      </c>
      <c r="BY399">
        <v>0</v>
      </c>
      <c r="BZ399">
        <v>0.34543859999999998</v>
      </c>
      <c r="CA399">
        <v>33.541150000000002</v>
      </c>
      <c r="CB399">
        <v>0</v>
      </c>
      <c r="CC399">
        <v>0</v>
      </c>
      <c r="CD399">
        <v>0.34515240000000003</v>
      </c>
      <c r="CE399">
        <v>33.817610000000002</v>
      </c>
      <c r="CF399">
        <v>0</v>
      </c>
      <c r="CG399">
        <v>0</v>
      </c>
      <c r="CH399">
        <v>0.34534239999999999</v>
      </c>
      <c r="CI399">
        <v>33.461669999999998</v>
      </c>
      <c r="CJ399">
        <v>0</v>
      </c>
      <c r="CK399">
        <v>0</v>
      </c>
      <c r="CL399">
        <v>0.34549760000000002</v>
      </c>
      <c r="CM399">
        <v>31.55593</v>
      </c>
      <c r="CN399" s="1">
        <v>2.0817590000000001E-36</v>
      </c>
      <c r="CO399" s="1">
        <v>9.3680589999999993E-34</v>
      </c>
      <c r="CP399">
        <v>0.34580420000000001</v>
      </c>
      <c r="CQ399">
        <v>29.904350000000001</v>
      </c>
      <c r="CR399" s="1">
        <v>6.7180479999999997E-30</v>
      </c>
      <c r="CS399" s="1">
        <v>2.936075E-27</v>
      </c>
      <c r="CT399">
        <v>0.34629650000000001</v>
      </c>
      <c r="CU399">
        <v>28.400030000000001</v>
      </c>
      <c r="CV399" s="1">
        <v>1.039198E-23</v>
      </c>
      <c r="CW399" s="1">
        <v>4.6530140000000003E-21</v>
      </c>
      <c r="CX399">
        <v>0.34677940000000002</v>
      </c>
      <c r="CY399">
        <v>28.020430000000001</v>
      </c>
      <c r="CZ399" s="1">
        <v>7.7356430000000001E-19</v>
      </c>
      <c r="DA399" s="1">
        <v>3.4657670000000001E-16</v>
      </c>
      <c r="DB399">
        <v>0.347333</v>
      </c>
      <c r="DC399">
        <v>28.970020000000002</v>
      </c>
      <c r="DD399" s="1">
        <v>3.2076749999999998E-15</v>
      </c>
      <c r="DE399" s="1">
        <v>1.3644559999999999E-12</v>
      </c>
      <c r="DF399">
        <v>0.34768979999999999</v>
      </c>
      <c r="DG399">
        <v>31.372540000000001</v>
      </c>
      <c r="DH399" s="1">
        <v>2.5797940000000001E-12</v>
      </c>
      <c r="DI399" s="1">
        <v>1.0808520000000001E-9</v>
      </c>
      <c r="DJ399">
        <v>0.3476708</v>
      </c>
      <c r="DK399">
        <v>35.191139999999997</v>
      </c>
      <c r="DL399" s="1">
        <v>6.9008120000000003E-10</v>
      </c>
      <c r="DM399" s="1">
        <v>2.8812620000000001E-7</v>
      </c>
      <c r="DN399">
        <v>0.34765990000000002</v>
      </c>
      <c r="DO399">
        <v>38.856380000000001</v>
      </c>
      <c r="DP399" s="1">
        <v>7.8626670000000001E-8</v>
      </c>
      <c r="DQ399" s="1">
        <v>3.2877409999999999E-5</v>
      </c>
      <c r="DR399">
        <v>0.34878500000000001</v>
      </c>
      <c r="DS399">
        <v>38.606299999999997</v>
      </c>
      <c r="DT399" s="1">
        <v>4.4630040000000004E-6</v>
      </c>
      <c r="DU399" s="1">
        <v>1.865965E-3</v>
      </c>
      <c r="DV399">
        <v>0.35001260000000001</v>
      </c>
      <c r="DW399">
        <v>36.592739999999999</v>
      </c>
      <c r="DX399" s="1">
        <v>1.383585E-4</v>
      </c>
      <c r="DY399" s="1">
        <v>5.7918539999999998E-2</v>
      </c>
      <c r="DZ399">
        <v>0.3512245</v>
      </c>
      <c r="EA399">
        <v>35.96125</v>
      </c>
      <c r="EB399" s="1">
        <v>2.5479579999999999E-3</v>
      </c>
      <c r="EC399">
        <v>1.0676840000000001</v>
      </c>
      <c r="ED399">
        <v>0.35260809999999998</v>
      </c>
      <c r="EE399">
        <v>36.184869999999997</v>
      </c>
      <c r="EF399" s="1">
        <v>2.926465E-2</v>
      </c>
      <c r="EG399">
        <v>12.27802</v>
      </c>
      <c r="EH399">
        <v>0.35397230000000002</v>
      </c>
      <c r="EI399">
        <v>36.896819999999998</v>
      </c>
      <c r="EJ399">
        <v>0.21833359999999999</v>
      </c>
      <c r="EK399">
        <v>91.747219999999999</v>
      </c>
      <c r="EL399">
        <v>0.3555471</v>
      </c>
      <c r="EM399">
        <v>38.755600000000001</v>
      </c>
      <c r="EN399">
        <v>1.113237</v>
      </c>
      <c r="EO399">
        <v>467.7353</v>
      </c>
      <c r="EP399">
        <v>0.35733949999999998</v>
      </c>
      <c r="EQ399">
        <v>42.312350000000002</v>
      </c>
      <c r="ER399">
        <v>4.0994270000000004</v>
      </c>
      <c r="ES399">
        <v>1722.7919999999999</v>
      </c>
      <c r="ET399">
        <v>0.3591896</v>
      </c>
      <c r="EU399">
        <v>44.69811</v>
      </c>
      <c r="EV399">
        <v>11.219429999999999</v>
      </c>
      <c r="EW399">
        <v>4714.8710000000001</v>
      </c>
      <c r="EX399">
        <v>0.36111919999999997</v>
      </c>
      <c r="EY399">
        <v>43.380920000000003</v>
      </c>
      <c r="EZ399">
        <v>23.490459999999999</v>
      </c>
      <c r="FA399">
        <v>9871.6380000000008</v>
      </c>
      <c r="FB399">
        <v>0.36271769999999998</v>
      </c>
      <c r="FC399">
        <v>40.864490000000004</v>
      </c>
      <c r="FD399">
        <v>38.620060000000002</v>
      </c>
      <c r="FE399">
        <v>16236.06</v>
      </c>
      <c r="FF399">
        <v>0.36420019999999997</v>
      </c>
      <c r="FG399">
        <v>39.026159999999997</v>
      </c>
      <c r="FH399">
        <v>50.965629999999997</v>
      </c>
      <c r="FI399">
        <v>21445.64</v>
      </c>
      <c r="FJ399">
        <v>0.36478680000000002</v>
      </c>
      <c r="FK399">
        <v>38.278950000000002</v>
      </c>
      <c r="FL399">
        <v>55.146949999999997</v>
      </c>
      <c r="FM399">
        <v>23274.86</v>
      </c>
      <c r="FN399">
        <v>0.36552129999999999</v>
      </c>
      <c r="FO399">
        <v>39.376170000000002</v>
      </c>
      <c r="FP399">
        <v>50.029380000000003</v>
      </c>
      <c r="FQ399">
        <v>21168.11</v>
      </c>
      <c r="FR399">
        <v>0.366089</v>
      </c>
      <c r="FS399">
        <v>41.257689999999997</v>
      </c>
      <c r="FT399">
        <v>38.734699999999997</v>
      </c>
      <c r="FU399">
        <v>16440.21</v>
      </c>
      <c r="FV399">
        <v>0.36641269999999998</v>
      </c>
      <c r="FW399">
        <v>43.1417</v>
      </c>
      <c r="FX399">
        <v>26.016390000000001</v>
      </c>
      <c r="FY399">
        <v>11080.33</v>
      </c>
      <c r="FZ399">
        <v>0.36639329999999998</v>
      </c>
      <c r="GA399">
        <v>43.392180000000003</v>
      </c>
      <c r="GB399">
        <v>15.397040000000001</v>
      </c>
      <c r="GC399">
        <v>6584.9030000000002</v>
      </c>
      <c r="GD399">
        <v>0.36662440000000002</v>
      </c>
      <c r="GE399">
        <v>42.4495</v>
      </c>
      <c r="GF399">
        <v>8.1314130000000002</v>
      </c>
      <c r="GG399">
        <v>3489.7040000000002</v>
      </c>
      <c r="GH399">
        <v>0.36706630000000001</v>
      </c>
      <c r="GI399">
        <v>40.552379999999999</v>
      </c>
      <c r="GJ399">
        <v>3.868239</v>
      </c>
      <c r="GK399">
        <v>1664.893</v>
      </c>
      <c r="GL399">
        <v>0.36744120000000002</v>
      </c>
      <c r="GM399">
        <v>38.790190000000003</v>
      </c>
      <c r="GN399">
        <v>1.6762840000000001</v>
      </c>
      <c r="GO399">
        <v>723.42759999999998</v>
      </c>
      <c r="GP399">
        <v>0.36811480000000002</v>
      </c>
      <c r="GQ399">
        <v>37.731299999999997</v>
      </c>
      <c r="GR399">
        <v>0.67519450000000003</v>
      </c>
      <c r="GS399">
        <v>291.71570000000003</v>
      </c>
      <c r="GT399">
        <v>0.36866710000000003</v>
      </c>
      <c r="GU399">
        <v>39.262</v>
      </c>
      <c r="GV399">
        <v>0.2625247</v>
      </c>
      <c r="GW399">
        <v>113.42789999999999</v>
      </c>
      <c r="GX399">
        <v>0.36942120000000001</v>
      </c>
      <c r="GY399">
        <v>41.80847</v>
      </c>
      <c r="GZ399">
        <v>0.1083084</v>
      </c>
      <c r="HA399">
        <v>46.606659999999998</v>
      </c>
      <c r="HB399">
        <v>0.37007030000000002</v>
      </c>
      <c r="HC399">
        <v>44.837859999999999</v>
      </c>
      <c r="HD399">
        <v>5.5827099999999998E-2</v>
      </c>
      <c r="HE399">
        <v>23.80921</v>
      </c>
      <c r="HF399">
        <v>0.3703939</v>
      </c>
      <c r="HG399">
        <v>46.673929999999999</v>
      </c>
      <c r="HH399" s="1">
        <v>3.968265E-2</v>
      </c>
      <c r="HI399">
        <v>16.78698</v>
      </c>
      <c r="HJ399">
        <v>0.37036459999999999</v>
      </c>
      <c r="HK399">
        <v>45.811529999999998</v>
      </c>
      <c r="HL399" s="1">
        <v>3.5049419999999998E-2</v>
      </c>
      <c r="HM399">
        <v>14.78124</v>
      </c>
      <c r="HN399">
        <v>0.37030479999999999</v>
      </c>
      <c r="HO399">
        <v>44.36544</v>
      </c>
      <c r="HP399" s="1">
        <v>3.333966E-2</v>
      </c>
      <c r="HQ399">
        <v>14.06066</v>
      </c>
      <c r="HR399">
        <v>0.37023650000000002</v>
      </c>
      <c r="HS399">
        <v>43.011569999999999</v>
      </c>
      <c r="HT399" s="1">
        <v>3.1775310000000001E-2</v>
      </c>
      <c r="HU399">
        <v>13.41616</v>
      </c>
      <c r="HV399">
        <v>0.37100129999999998</v>
      </c>
      <c r="HW399">
        <v>42.530679999999997</v>
      </c>
      <c r="HX399" s="1">
        <v>2.969991E-2</v>
      </c>
      <c r="HY399">
        <v>12.528790000000001</v>
      </c>
      <c r="HZ399">
        <v>0.37243110000000001</v>
      </c>
      <c r="IA399">
        <v>44.462629999999997</v>
      </c>
      <c r="IB399" s="1">
        <v>2.7027550000000001E-2</v>
      </c>
      <c r="IC399">
        <v>11.37166</v>
      </c>
      <c r="ID399">
        <v>0.3739307</v>
      </c>
      <c r="IE399">
        <v>48.895539999999997</v>
      </c>
      <c r="IF399">
        <v>2.3864099999999999E-2</v>
      </c>
      <c r="IG399">
        <v>10.012639999999999</v>
      </c>
      <c r="IH399">
        <v>0.37538860000000002</v>
      </c>
      <c r="II399">
        <v>53.827979999999997</v>
      </c>
      <c r="IJ399" s="1">
        <v>2.0431049999999999E-2</v>
      </c>
      <c r="IK399">
        <v>8.5503660000000004</v>
      </c>
      <c r="IL399">
        <v>0.37678780000000001</v>
      </c>
      <c r="IM399">
        <v>55.640929999999997</v>
      </c>
      <c r="IN399" s="1">
        <v>1.7009110000000001E-2</v>
      </c>
      <c r="IO399">
        <v>7.0996600000000001</v>
      </c>
      <c r="IP399">
        <v>0.37810939999999998</v>
      </c>
      <c r="IQ399">
        <v>54.607439999999997</v>
      </c>
      <c r="IR399" s="1">
        <v>1.3866699999999999E-2</v>
      </c>
      <c r="IS399">
        <v>5.7731960000000004</v>
      </c>
      <c r="IT399">
        <v>0.37933899999999998</v>
      </c>
      <c r="IU399">
        <v>52.697470000000003</v>
      </c>
      <c r="IV399" s="1">
        <v>1.1220279999999999E-2</v>
      </c>
      <c r="IW399">
        <v>4.6580849999999998</v>
      </c>
      <c r="IX399">
        <v>0.38043399999999999</v>
      </c>
      <c r="IY399">
        <v>51.145429999999998</v>
      </c>
      <c r="IZ399" s="1">
        <v>9.1499830000000004E-3</v>
      </c>
      <c r="JA399">
        <v>3.7878959999999999</v>
      </c>
      <c r="JB399">
        <v>0.38140659999999998</v>
      </c>
      <c r="JC399">
        <v>50.199100000000001</v>
      </c>
      <c r="JD399" s="1">
        <v>7.6305369999999997E-3</v>
      </c>
      <c r="JE399">
        <v>3.1499079999999999</v>
      </c>
      <c r="JF399">
        <v>0.38232500000000003</v>
      </c>
      <c r="JG399">
        <v>51.310859999999998</v>
      </c>
      <c r="JH399" s="1">
        <v>6.560906E-3</v>
      </c>
      <c r="JI399">
        <v>2.7004090000000001</v>
      </c>
      <c r="JJ399">
        <v>0.3830982</v>
      </c>
      <c r="JK399">
        <v>52.097329999999999</v>
      </c>
      <c r="JL399" s="1">
        <v>5.8155350000000001E-3</v>
      </c>
      <c r="JM399">
        <v>2.389195</v>
      </c>
      <c r="JN399">
        <v>0.3838241</v>
      </c>
      <c r="JO399">
        <v>51.73124</v>
      </c>
      <c r="JP399" s="1">
        <v>5.2803169999999996E-3</v>
      </c>
      <c r="JQ399">
        <v>2.1703410000000001</v>
      </c>
      <c r="JR399">
        <v>0.38455709999999999</v>
      </c>
      <c r="JS399">
        <v>50.494819999999997</v>
      </c>
      <c r="JT399" s="1">
        <v>4.8850289999999999E-3</v>
      </c>
      <c r="JU399">
        <v>2.008953</v>
      </c>
      <c r="JV399">
        <v>0.3857525</v>
      </c>
      <c r="JW399">
        <v>48.964640000000003</v>
      </c>
      <c r="JX399" s="1">
        <v>4.5781679999999996E-3</v>
      </c>
      <c r="JY399">
        <v>1.8815360000000001</v>
      </c>
      <c r="JZ399">
        <v>0.38678220000000002</v>
      </c>
      <c r="KA399">
        <v>46.832799999999999</v>
      </c>
      <c r="KB399" s="1">
        <v>4.3196570000000002E-3</v>
      </c>
      <c r="KC399">
        <v>1.7747809999999999</v>
      </c>
      <c r="KD399">
        <v>0.3877292</v>
      </c>
      <c r="KE399">
        <v>44.366439999999997</v>
      </c>
      <c r="KF399" s="1">
        <v>4.0940300000000002E-3</v>
      </c>
      <c r="KG399">
        <v>1.6819470000000001</v>
      </c>
      <c r="KH399">
        <v>0.38866630000000002</v>
      </c>
      <c r="KI399">
        <v>42.202460000000002</v>
      </c>
      <c r="KJ399" s="1">
        <v>3.8904479999999999E-3</v>
      </c>
      <c r="KK399">
        <v>1.5981339999999999</v>
      </c>
      <c r="KL399">
        <v>0.38950560000000001</v>
      </c>
      <c r="KM399">
        <v>42.72692</v>
      </c>
      <c r="KN399" s="1">
        <v>3.7028410000000001E-3</v>
      </c>
      <c r="KO399">
        <v>1.521156</v>
      </c>
      <c r="KP399">
        <v>0.39033849999999998</v>
      </c>
      <c r="KQ399">
        <v>46.640479999999997</v>
      </c>
      <c r="KR399" s="1">
        <v>3.530184E-3</v>
      </c>
      <c r="KS399">
        <v>1.4503200000000001</v>
      </c>
      <c r="KT399">
        <v>0.39112269999999999</v>
      </c>
      <c r="KU399">
        <v>51.962569999999999</v>
      </c>
      <c r="KV399" s="1">
        <v>3.3671560000000001E-3</v>
      </c>
      <c r="KW399">
        <v>1.383456</v>
      </c>
      <c r="KX399">
        <v>0.39183099999999998</v>
      </c>
      <c r="KY399">
        <v>54.523220000000002</v>
      </c>
      <c r="KZ399" s="1">
        <v>3.2136270000000002E-3</v>
      </c>
      <c r="LA399">
        <v>1.3206830000000001</v>
      </c>
      <c r="LB399">
        <v>0.39247349999999998</v>
      </c>
      <c r="LC399">
        <v>53.110050000000001</v>
      </c>
      <c r="LD399" s="1">
        <v>3.0696220000000001E-3</v>
      </c>
      <c r="LE399">
        <v>1.2618240000000001</v>
      </c>
      <c r="LF399">
        <v>0.3930862</v>
      </c>
      <c r="LG399">
        <v>51.06223</v>
      </c>
      <c r="LH399" s="1">
        <v>2.9337320000000001E-3</v>
      </c>
      <c r="LI399">
        <v>1.2064269999999999</v>
      </c>
      <c r="LJ399">
        <v>0.39361970000000002</v>
      </c>
      <c r="LK399">
        <v>50.025149999999996</v>
      </c>
      <c r="LL399" s="1">
        <v>2.8055850000000002E-3</v>
      </c>
      <c r="LM399">
        <v>1.1542380000000001</v>
      </c>
      <c r="LN399">
        <v>0.3941325</v>
      </c>
      <c r="LO399">
        <v>49.275010000000002</v>
      </c>
      <c r="LP399" s="1">
        <v>2.6839279999999999E-3</v>
      </c>
      <c r="LQ399">
        <v>1.1047229999999999</v>
      </c>
      <c r="LR399">
        <v>0.39460250000000002</v>
      </c>
      <c r="LS399">
        <v>49.503889999999998</v>
      </c>
      <c r="LT399">
        <v>2.5690359999999998E-3</v>
      </c>
      <c r="LU399">
        <v>1.057938</v>
      </c>
      <c r="LV399">
        <v>0.39519179999999998</v>
      </c>
      <c r="LW399">
        <v>50.926990000000004</v>
      </c>
      <c r="LX399" s="1">
        <v>2.460519E-3</v>
      </c>
      <c r="LY399">
        <v>1.013496</v>
      </c>
      <c r="LZ399">
        <v>0.39573320000000001</v>
      </c>
      <c r="MA399">
        <v>51.686810000000001</v>
      </c>
      <c r="MB399" s="1">
        <v>2.3575039999999998E-3</v>
      </c>
      <c r="MC399">
        <v>0.97135020000000005</v>
      </c>
      <c r="MD399">
        <v>0.39622089999999999</v>
      </c>
      <c r="ME399">
        <v>51.8733</v>
      </c>
      <c r="MF399" s="1">
        <v>2.2599970000000001E-3</v>
      </c>
      <c r="MG399">
        <v>0.93156649999999996</v>
      </c>
      <c r="MH399">
        <v>0.39668039999999999</v>
      </c>
      <c r="MI399">
        <v>50.632860000000001</v>
      </c>
      <c r="MJ399" s="1">
        <v>2.1672729999999999E-3</v>
      </c>
      <c r="MK399">
        <v>0.89381949999999999</v>
      </c>
      <c r="ML399">
        <v>0.39711819999999998</v>
      </c>
      <c r="MM399">
        <v>48.185369999999999</v>
      </c>
      <c r="MN399" s="1">
        <v>2.078992E-3</v>
      </c>
      <c r="MO399">
        <v>0.85807089999999997</v>
      </c>
      <c r="MP399">
        <v>0.39752140000000002</v>
      </c>
      <c r="MQ399">
        <v>45.957070000000002</v>
      </c>
      <c r="MR399" s="1">
        <v>1.994858E-3</v>
      </c>
      <c r="MS399">
        <v>0.82400600000000002</v>
      </c>
      <c r="MT399">
        <v>0.39795180000000002</v>
      </c>
      <c r="MU399">
        <v>44.215400000000002</v>
      </c>
      <c r="MV399" s="1">
        <v>1.914897E-3</v>
      </c>
      <c r="MW399">
        <v>0.79159489999999999</v>
      </c>
      <c r="MX399">
        <v>0.39834829999999999</v>
      </c>
      <c r="MY399">
        <v>44.333060000000003</v>
      </c>
      <c r="MZ399" s="1">
        <v>1.8389890000000001E-3</v>
      </c>
      <c r="NA399">
        <v>0.76076299999999997</v>
      </c>
      <c r="NB399">
        <v>0.39875250000000001</v>
      </c>
      <c r="NC399">
        <v>45.350929999999998</v>
      </c>
      <c r="ND399" s="1">
        <v>1.766473E-3</v>
      </c>
      <c r="NE399">
        <v>0.73127969999999998</v>
      </c>
      <c r="NF399">
        <v>0.39912189999999997</v>
      </c>
      <c r="NG399">
        <v>47.694490000000002</v>
      </c>
      <c r="NH399">
        <v>1.697151E-3</v>
      </c>
      <c r="NI399">
        <v>0.70313610000000004</v>
      </c>
      <c r="NJ399">
        <v>0.39949829999999997</v>
      </c>
      <c r="NK399">
        <v>50.567950000000003</v>
      </c>
      <c r="NL399" s="1">
        <v>1.6309530000000001E-3</v>
      </c>
      <c r="NM399">
        <v>0.67624200000000001</v>
      </c>
      <c r="NN399">
        <v>0.39984170000000002</v>
      </c>
      <c r="NO399">
        <v>50.489179999999998</v>
      </c>
      <c r="NP399" s="1">
        <v>1.5677499999999999E-3</v>
      </c>
      <c r="NQ399">
        <v>0.6505147</v>
      </c>
      <c r="NR399">
        <v>0.40026869999999998</v>
      </c>
      <c r="NS399">
        <v>48.116750000000003</v>
      </c>
      <c r="NT399" s="1">
        <v>1.508672E-3</v>
      </c>
      <c r="NU399">
        <v>0.6263164</v>
      </c>
      <c r="NV399">
        <v>0.40049699999999999</v>
      </c>
      <c r="NW399">
        <v>46.203040000000001</v>
      </c>
      <c r="NX399" s="1">
        <v>1.4513480000000001E-3</v>
      </c>
      <c r="NY399">
        <v>0.60304270000000004</v>
      </c>
      <c r="NZ399">
        <v>0.40065499999999998</v>
      </c>
      <c r="OA399">
        <v>45.326259999999998</v>
      </c>
      <c r="OB399" s="1">
        <v>1.3960629999999999E-3</v>
      </c>
      <c r="OC399">
        <v>0.58056649999999999</v>
      </c>
      <c r="OD399">
        <v>0.40076879999999998</v>
      </c>
      <c r="OE399">
        <v>46.307769999999998</v>
      </c>
      <c r="OF399" s="1">
        <v>1.3432749999999999E-3</v>
      </c>
      <c r="OG399">
        <v>0.55908939999999996</v>
      </c>
      <c r="OH399">
        <v>0.40085460000000001</v>
      </c>
      <c r="OI399">
        <v>46.363970000000002</v>
      </c>
      <c r="OJ399" s="1">
        <v>1.2936040000000001E-3</v>
      </c>
      <c r="OK399">
        <v>0.5388773</v>
      </c>
    </row>
    <row r="400" spans="1:401" x14ac:dyDescent="0.35">
      <c r="A400">
        <v>409</v>
      </c>
      <c r="B400" t="s">
        <v>4</v>
      </c>
      <c r="C400" t="s">
        <v>364</v>
      </c>
      <c r="D400" t="s">
        <v>407</v>
      </c>
      <c r="E400">
        <v>970.80629999999996</v>
      </c>
      <c r="F400">
        <v>1.5409470000000001</v>
      </c>
      <c r="G400">
        <v>25.737639999999999</v>
      </c>
      <c r="H400">
        <v>0</v>
      </c>
      <c r="I400">
        <v>0</v>
      </c>
      <c r="J400">
        <v>1.5297639999999999</v>
      </c>
      <c r="K400">
        <v>26.487120000000001</v>
      </c>
      <c r="L400">
        <v>0</v>
      </c>
      <c r="M400">
        <v>0</v>
      </c>
      <c r="N400">
        <v>1.5188740000000001</v>
      </c>
      <c r="O400">
        <v>26.84534</v>
      </c>
      <c r="P400">
        <v>0</v>
      </c>
      <c r="Q400">
        <v>0</v>
      </c>
      <c r="R400">
        <v>1.50796</v>
      </c>
      <c r="S400">
        <v>28.374400000000001</v>
      </c>
      <c r="T400">
        <v>0</v>
      </c>
      <c r="U400">
        <v>0</v>
      </c>
      <c r="V400">
        <v>1.4955259999999999</v>
      </c>
      <c r="W400">
        <v>29.798590000000001</v>
      </c>
      <c r="X400">
        <v>0</v>
      </c>
      <c r="Y400">
        <v>0</v>
      </c>
      <c r="Z400">
        <v>1.484143</v>
      </c>
      <c r="AA400">
        <v>29.380410000000001</v>
      </c>
      <c r="AB400">
        <v>0</v>
      </c>
      <c r="AC400">
        <v>0</v>
      </c>
      <c r="AD400">
        <v>1.47343</v>
      </c>
      <c r="AE400">
        <v>27.396129999999999</v>
      </c>
      <c r="AF400">
        <v>0</v>
      </c>
      <c r="AG400">
        <v>0</v>
      </c>
      <c r="AH400">
        <v>1.4626440000000001</v>
      </c>
      <c r="AI400">
        <v>25.57002</v>
      </c>
      <c r="AJ400">
        <v>0</v>
      </c>
      <c r="AK400">
        <v>0</v>
      </c>
      <c r="AL400">
        <v>1.453489</v>
      </c>
      <c r="AM400">
        <v>24.91816</v>
      </c>
      <c r="AN400">
        <v>0</v>
      </c>
      <c r="AO400">
        <v>0</v>
      </c>
      <c r="AP400">
        <v>1.4436519999999999</v>
      </c>
      <c r="AQ400">
        <v>27.02854</v>
      </c>
      <c r="AR400">
        <v>0</v>
      </c>
      <c r="AS400">
        <v>0</v>
      </c>
      <c r="AT400">
        <v>1.433289</v>
      </c>
      <c r="AU400">
        <v>30.721039999999999</v>
      </c>
      <c r="AV400">
        <v>0</v>
      </c>
      <c r="AW400">
        <v>0</v>
      </c>
      <c r="AX400">
        <v>1.4223859999999999</v>
      </c>
      <c r="AY400">
        <v>34.468490000000003</v>
      </c>
      <c r="AZ400">
        <v>0</v>
      </c>
      <c r="BA400">
        <v>0</v>
      </c>
      <c r="BB400">
        <v>1.412031</v>
      </c>
      <c r="BC400">
        <v>36.67022</v>
      </c>
      <c r="BD400">
        <v>0</v>
      </c>
      <c r="BE400">
        <v>0</v>
      </c>
      <c r="BF400">
        <v>1.400622</v>
      </c>
      <c r="BG400">
        <v>35.865319999999997</v>
      </c>
      <c r="BH400">
        <v>0</v>
      </c>
      <c r="BI400">
        <v>0</v>
      </c>
      <c r="BJ400">
        <v>1.3894390000000001</v>
      </c>
      <c r="BK400">
        <v>33.398949999999999</v>
      </c>
      <c r="BL400">
        <v>0</v>
      </c>
      <c r="BM400">
        <v>0</v>
      </c>
      <c r="BN400">
        <v>1.379812</v>
      </c>
      <c r="BO400">
        <v>31.530940000000001</v>
      </c>
      <c r="BP400">
        <v>0</v>
      </c>
      <c r="BQ400">
        <v>0</v>
      </c>
      <c r="BR400">
        <v>1.3698790000000001</v>
      </c>
      <c r="BS400">
        <v>30.766999999999999</v>
      </c>
      <c r="BT400">
        <v>0</v>
      </c>
      <c r="BU400">
        <v>0</v>
      </c>
      <c r="BV400">
        <v>1.3593900000000001</v>
      </c>
      <c r="BW400">
        <v>31.96387</v>
      </c>
      <c r="BX400">
        <v>0</v>
      </c>
      <c r="BY400">
        <v>0</v>
      </c>
      <c r="BZ400">
        <v>1.3492329999999999</v>
      </c>
      <c r="CA400">
        <v>33.500129999999999</v>
      </c>
      <c r="CB400">
        <v>0</v>
      </c>
      <c r="CC400">
        <v>0</v>
      </c>
      <c r="CD400">
        <v>1.3411489999999999</v>
      </c>
      <c r="CE400">
        <v>33.881689999999999</v>
      </c>
      <c r="CF400">
        <v>0</v>
      </c>
      <c r="CG400">
        <v>0</v>
      </c>
      <c r="CH400">
        <v>1.335</v>
      </c>
      <c r="CI400">
        <v>33.669609999999999</v>
      </c>
      <c r="CJ400">
        <v>0</v>
      </c>
      <c r="CK400">
        <v>0</v>
      </c>
      <c r="CL400">
        <v>1.327985</v>
      </c>
      <c r="CM400">
        <v>31.862919999999999</v>
      </c>
      <c r="CN400" s="1">
        <v>8.1542280000000005E-37</v>
      </c>
      <c r="CO400" s="1">
        <v>1.6860200000000001E-34</v>
      </c>
      <c r="CP400">
        <v>1.320284</v>
      </c>
      <c r="CQ400">
        <v>30.10426</v>
      </c>
      <c r="CR400" s="1">
        <v>4.1533600000000003E-30</v>
      </c>
      <c r="CS400" s="1">
        <v>1.058593E-27</v>
      </c>
      <c r="CT400">
        <v>1.3122860000000001</v>
      </c>
      <c r="CU400">
        <v>28.60023</v>
      </c>
      <c r="CV400" s="1">
        <v>5.4079210000000001E-24</v>
      </c>
      <c r="CW400" s="1">
        <v>1.2391739999999999E-21</v>
      </c>
      <c r="CX400">
        <v>1.305844</v>
      </c>
      <c r="CY400">
        <v>27.96546</v>
      </c>
      <c r="CZ400" s="1">
        <v>4.8538849999999997E-19</v>
      </c>
      <c r="DA400" s="1">
        <v>1.2914960000000001E-16</v>
      </c>
      <c r="DB400">
        <v>1.3003709999999999</v>
      </c>
      <c r="DC400">
        <v>29.038989999999998</v>
      </c>
      <c r="DD400" s="1">
        <v>2.1159360000000002E-15</v>
      </c>
      <c r="DE400" s="1">
        <v>6.1457329999999996E-13</v>
      </c>
      <c r="DF400">
        <v>1.2946359999999999</v>
      </c>
      <c r="DG400">
        <v>31.48123</v>
      </c>
      <c r="DH400" s="1">
        <v>1.7773139999999999E-12</v>
      </c>
      <c r="DI400" s="1">
        <v>5.5163449999999997E-10</v>
      </c>
      <c r="DJ400">
        <v>1.287391</v>
      </c>
      <c r="DK400">
        <v>35.517449999999997</v>
      </c>
      <c r="DL400" s="1">
        <v>4.9416020000000004E-10</v>
      </c>
      <c r="DM400" s="1">
        <v>1.6271300000000001E-7</v>
      </c>
      <c r="DN400">
        <v>1.2808980000000001</v>
      </c>
      <c r="DO400">
        <v>39.371200000000002</v>
      </c>
      <c r="DP400" s="1">
        <v>5.8311200000000003E-8</v>
      </c>
      <c r="DQ400" s="1">
        <v>2.025798E-5</v>
      </c>
      <c r="DR400">
        <v>1.27888</v>
      </c>
      <c r="DS400">
        <v>39.045409999999997</v>
      </c>
      <c r="DT400" s="1">
        <v>3.4200089999999999E-6</v>
      </c>
      <c r="DU400" s="1">
        <v>1.245716E-3</v>
      </c>
      <c r="DV400">
        <v>1.276049</v>
      </c>
      <c r="DW400">
        <v>36.698180000000001</v>
      </c>
      <c r="DX400" s="1">
        <v>1.093203E-4</v>
      </c>
      <c r="DY400" s="1">
        <v>4.169556E-2</v>
      </c>
      <c r="DZ400">
        <v>1.272492</v>
      </c>
      <c r="EA400">
        <v>35.678910000000002</v>
      </c>
      <c r="EB400" s="1">
        <v>2.0708969999999999E-3</v>
      </c>
      <c r="EC400">
        <v>0.82443500000000003</v>
      </c>
      <c r="ED400">
        <v>1.269207</v>
      </c>
      <c r="EE400">
        <v>35.77825</v>
      </c>
      <c r="EF400" s="1">
        <v>2.446396E-2</v>
      </c>
      <c r="EG400">
        <v>10.16746</v>
      </c>
      <c r="EH400">
        <v>1.2655479999999999</v>
      </c>
      <c r="EI400">
        <v>36.730499999999999</v>
      </c>
      <c r="EJ400">
        <v>0.18773239999999999</v>
      </c>
      <c r="EK400">
        <v>81.465320000000006</v>
      </c>
      <c r="EL400">
        <v>1.262535</v>
      </c>
      <c r="EM400">
        <v>38.652909999999999</v>
      </c>
      <c r="EN400">
        <v>0.98036800000000002</v>
      </c>
      <c r="EO400">
        <v>441.55059999999997</v>
      </c>
      <c r="EP400">
        <v>1.26057</v>
      </c>
      <c r="EQ400">
        <v>42.50564</v>
      </c>
      <c r="ER400">
        <v>3.696615</v>
      </c>
      <c r="ES400">
        <v>1726.3030000000001</v>
      </c>
      <c r="ET400">
        <v>1.2580119999999999</v>
      </c>
      <c r="EU400">
        <v>45.150199999999998</v>
      </c>
      <c r="EV400">
        <v>10.348549999999999</v>
      </c>
      <c r="EW400">
        <v>5006.143</v>
      </c>
      <c r="EX400">
        <v>1.25498</v>
      </c>
      <c r="EY400">
        <v>43.696809999999999</v>
      </c>
      <c r="EZ400">
        <v>22.13504</v>
      </c>
      <c r="FA400">
        <v>11079.74</v>
      </c>
      <c r="FB400">
        <v>1.252375</v>
      </c>
      <c r="FC400">
        <v>41.02449</v>
      </c>
      <c r="FD400">
        <v>37.14846</v>
      </c>
      <c r="FE400">
        <v>19196.25</v>
      </c>
      <c r="FF400">
        <v>1.248929</v>
      </c>
      <c r="FG400">
        <v>39.006999999999998</v>
      </c>
      <c r="FH400">
        <v>50.006309999999999</v>
      </c>
      <c r="FI400">
        <v>26664.27</v>
      </c>
      <c r="FJ400">
        <v>1.2428429999999999</v>
      </c>
      <c r="FK400">
        <v>38.122579999999999</v>
      </c>
      <c r="FL400">
        <v>55.112679999999997</v>
      </c>
      <c r="FM400">
        <v>30305.23</v>
      </c>
      <c r="FN400">
        <v>1.2377910000000001</v>
      </c>
      <c r="FO400">
        <v>39.298580000000001</v>
      </c>
      <c r="FP400">
        <v>50.890999999999998</v>
      </c>
      <c r="FQ400">
        <v>28784.14</v>
      </c>
      <c r="FR400">
        <v>1.2319629999999999</v>
      </c>
      <c r="FS400">
        <v>41.278289999999998</v>
      </c>
      <c r="FT400">
        <v>40.068440000000002</v>
      </c>
      <c r="FU400">
        <v>23300.6</v>
      </c>
      <c r="FV400">
        <v>1.225447</v>
      </c>
      <c r="FW400">
        <v>43.283580000000001</v>
      </c>
      <c r="FX400">
        <v>27.34224</v>
      </c>
      <c r="FY400">
        <v>16329.57</v>
      </c>
      <c r="FZ400">
        <v>1.2175720000000001</v>
      </c>
      <c r="GA400">
        <v>43.504669999999997</v>
      </c>
      <c r="GB400">
        <v>16.42512</v>
      </c>
      <c r="GC400">
        <v>10066.31</v>
      </c>
      <c r="GD400">
        <v>1.21082</v>
      </c>
      <c r="GE400">
        <v>42.472119999999997</v>
      </c>
      <c r="GF400">
        <v>8.7990820000000003</v>
      </c>
      <c r="GG400">
        <v>5520.9340000000002</v>
      </c>
      <c r="GH400">
        <v>1.2048989999999999</v>
      </c>
      <c r="GI400">
        <v>40.543289999999999</v>
      </c>
      <c r="GJ400">
        <v>4.2451020000000002</v>
      </c>
      <c r="GK400">
        <v>2724.3290000000002</v>
      </c>
      <c r="GL400">
        <v>1.1992860000000001</v>
      </c>
      <c r="GM400">
        <v>38.743459999999999</v>
      </c>
      <c r="GN400">
        <v>1.8631679999999999</v>
      </c>
      <c r="GO400">
        <v>1220.184</v>
      </c>
      <c r="GP400">
        <v>1.1949209999999999</v>
      </c>
      <c r="GQ400">
        <v>37.658059999999999</v>
      </c>
      <c r="GR400">
        <v>0.7581736</v>
      </c>
      <c r="GS400">
        <v>504.33980000000003</v>
      </c>
      <c r="GT400">
        <v>1.1904079999999999</v>
      </c>
      <c r="GU400">
        <v>39.367109999999997</v>
      </c>
      <c r="GV400">
        <v>0.29581930000000001</v>
      </c>
      <c r="GW400">
        <v>198.0301</v>
      </c>
      <c r="GX400">
        <v>1.1866559999999999</v>
      </c>
      <c r="GY400">
        <v>41.985250000000001</v>
      </c>
      <c r="GZ400">
        <v>0.1204503</v>
      </c>
      <c r="HA400">
        <v>79.147059999999996</v>
      </c>
      <c r="HB400">
        <v>1.182596</v>
      </c>
      <c r="HC400">
        <v>45.203749999999999</v>
      </c>
      <c r="HD400" s="1">
        <v>5.9875780000000003E-2</v>
      </c>
      <c r="HE400">
        <v>37.183639999999997</v>
      </c>
      <c r="HF400">
        <v>1.1783760000000001</v>
      </c>
      <c r="HG400">
        <v>46.998060000000002</v>
      </c>
      <c r="HH400" s="1">
        <v>4.0913860000000003E-2</v>
      </c>
      <c r="HI400">
        <v>23.724119999999999</v>
      </c>
      <c r="HJ400">
        <v>1.1744250000000001</v>
      </c>
      <c r="HK400">
        <v>45.864269999999998</v>
      </c>
      <c r="HL400" s="1">
        <v>3.5428979999999999E-2</v>
      </c>
      <c r="HM400">
        <v>19.762250000000002</v>
      </c>
      <c r="HN400">
        <v>1.170434</v>
      </c>
      <c r="HO400">
        <v>44.316220000000001</v>
      </c>
      <c r="HP400" s="1">
        <v>3.352554E-2</v>
      </c>
      <c r="HQ400">
        <v>18.49278</v>
      </c>
      <c r="HR400">
        <v>1.1671180000000001</v>
      </c>
      <c r="HS400">
        <v>42.854660000000003</v>
      </c>
      <c r="HT400" s="1">
        <v>3.1977329999999998E-2</v>
      </c>
      <c r="HU400">
        <v>17.64368</v>
      </c>
      <c r="HV400">
        <v>1.1674469999999999</v>
      </c>
      <c r="HW400">
        <v>42.37285</v>
      </c>
      <c r="HX400" s="1">
        <v>2.9969059999999999E-2</v>
      </c>
      <c r="HY400">
        <v>16.525950000000002</v>
      </c>
      <c r="HZ400">
        <v>1.1700429999999999</v>
      </c>
      <c r="IA400">
        <v>44.620809999999999</v>
      </c>
      <c r="IB400" s="1">
        <v>2.7360079999999998E-2</v>
      </c>
      <c r="IC400">
        <v>15.05021</v>
      </c>
      <c r="ID400">
        <v>1.1726030000000001</v>
      </c>
      <c r="IE400">
        <v>49.439619999999998</v>
      </c>
      <c r="IF400" s="1">
        <v>2.4237020000000001E-2</v>
      </c>
      <c r="IG400">
        <v>13.303179999999999</v>
      </c>
      <c r="IH400">
        <v>1.174911</v>
      </c>
      <c r="II400">
        <v>54.541269999999997</v>
      </c>
      <c r="IJ400" s="1">
        <v>2.0817229999999999E-2</v>
      </c>
      <c r="IK400">
        <v>11.40551</v>
      </c>
      <c r="IL400">
        <v>1.1770640000000001</v>
      </c>
      <c r="IM400">
        <v>56.094000000000001</v>
      </c>
      <c r="IN400" s="1">
        <v>1.7379249999999999E-2</v>
      </c>
      <c r="IO400">
        <v>9.4987899999999996</v>
      </c>
      <c r="IP400">
        <v>1.1789989999999999</v>
      </c>
      <c r="IQ400">
        <v>54.70467</v>
      </c>
      <c r="IR400" s="1">
        <v>1.4194210000000001E-2</v>
      </c>
      <c r="IS400">
        <v>7.731217</v>
      </c>
      <c r="IT400">
        <v>1.180633</v>
      </c>
      <c r="IU400">
        <v>52.5627</v>
      </c>
      <c r="IV400" s="1">
        <v>1.148767E-2</v>
      </c>
      <c r="IW400">
        <v>6.2219230000000003</v>
      </c>
      <c r="IX400">
        <v>1.181832</v>
      </c>
      <c r="IY400">
        <v>50.896050000000002</v>
      </c>
      <c r="IZ400" s="1">
        <v>9.3537159999999998E-3</v>
      </c>
      <c r="JA400">
        <v>5.0274570000000001</v>
      </c>
      <c r="JB400">
        <v>1.18289</v>
      </c>
      <c r="JC400">
        <v>49.953339999999997</v>
      </c>
      <c r="JD400" s="1">
        <v>7.7778730000000003E-3</v>
      </c>
      <c r="JE400">
        <v>4.140752</v>
      </c>
      <c r="JF400">
        <v>1.1836880000000001</v>
      </c>
      <c r="JG400">
        <v>51.344729999999998</v>
      </c>
      <c r="JH400" s="1">
        <v>6.6642300000000002E-3</v>
      </c>
      <c r="JI400">
        <v>3.5114839999999998</v>
      </c>
      <c r="JJ400">
        <v>1.184121</v>
      </c>
      <c r="JK400">
        <v>52.05368</v>
      </c>
      <c r="JL400" s="1">
        <v>5.8875309999999997E-3</v>
      </c>
      <c r="JM400">
        <v>3.0746250000000002</v>
      </c>
      <c r="JN400">
        <v>1.1844710000000001</v>
      </c>
      <c r="JO400">
        <v>51.735309999999998</v>
      </c>
      <c r="JP400" s="1">
        <v>5.332257E-3</v>
      </c>
      <c r="JQ400">
        <v>2.7688199999999998</v>
      </c>
      <c r="JR400">
        <v>1.1850449999999999</v>
      </c>
      <c r="JS400">
        <v>50.484589999999997</v>
      </c>
      <c r="JT400">
        <v>4.9247659999999997E-3</v>
      </c>
      <c r="JU400">
        <v>2.544664</v>
      </c>
      <c r="JV400">
        <v>1.187236</v>
      </c>
      <c r="JW400">
        <v>48.957709999999999</v>
      </c>
      <c r="JX400" s="1">
        <v>4.6103309999999996E-3</v>
      </c>
      <c r="JY400">
        <v>2.368522</v>
      </c>
      <c r="JZ400">
        <v>1.18892</v>
      </c>
      <c r="KA400">
        <v>46.940939999999998</v>
      </c>
      <c r="KB400" s="1">
        <v>4.3471849999999999E-3</v>
      </c>
      <c r="KC400">
        <v>2.2227800000000002</v>
      </c>
      <c r="KD400">
        <v>1.1902809999999999</v>
      </c>
      <c r="KE400">
        <v>44.510590000000001</v>
      </c>
      <c r="KF400" s="1">
        <v>4.1184500000000001E-3</v>
      </c>
      <c r="KG400">
        <v>2.0971380000000002</v>
      </c>
      <c r="KH400">
        <v>1.191546</v>
      </c>
      <c r="KI400">
        <v>42.285609999999998</v>
      </c>
      <c r="KJ400" s="1">
        <v>3.912858E-3</v>
      </c>
      <c r="KK400">
        <v>1.9853019999999999</v>
      </c>
      <c r="KL400">
        <v>1.192517</v>
      </c>
      <c r="KM400">
        <v>43.11994</v>
      </c>
      <c r="KN400" s="1">
        <v>3.723573E-3</v>
      </c>
      <c r="KO400">
        <v>1.8832</v>
      </c>
      <c r="KP400">
        <v>1.1933590000000001</v>
      </c>
      <c r="KQ400">
        <v>47.515819999999998</v>
      </c>
      <c r="KR400" s="1">
        <v>3.5491849999999998E-3</v>
      </c>
      <c r="KS400">
        <v>1.788999</v>
      </c>
      <c r="KT400">
        <v>1.1941949999999999</v>
      </c>
      <c r="KU400">
        <v>53.04589</v>
      </c>
      <c r="KV400" s="1">
        <v>3.3851129999999999E-3</v>
      </c>
      <c r="KW400">
        <v>1.701171</v>
      </c>
      <c r="KX400">
        <v>1.194709</v>
      </c>
      <c r="KY400">
        <v>55.151679999999999</v>
      </c>
      <c r="KZ400" s="1">
        <v>3.230349E-3</v>
      </c>
      <c r="LA400">
        <v>1.6189279999999999</v>
      </c>
      <c r="LB400">
        <v>1.195058</v>
      </c>
      <c r="LC400">
        <v>53.031829999999999</v>
      </c>
      <c r="LD400" s="1">
        <v>3.0853199999999999E-3</v>
      </c>
      <c r="LE400">
        <v>1.5421959999999999</v>
      </c>
      <c r="LF400">
        <v>1.195255</v>
      </c>
      <c r="LG400">
        <v>50.784869999999998</v>
      </c>
      <c r="LH400" s="1">
        <v>2.9484960000000001E-3</v>
      </c>
      <c r="LI400">
        <v>1.4702980000000001</v>
      </c>
      <c r="LJ400">
        <v>1.195344</v>
      </c>
      <c r="LK400">
        <v>49.68412</v>
      </c>
      <c r="LL400" s="1">
        <v>2.8194800000000001E-3</v>
      </c>
      <c r="LM400">
        <v>1.402712</v>
      </c>
      <c r="LN400">
        <v>1.1953450000000001</v>
      </c>
      <c r="LO400">
        <v>48.937130000000003</v>
      </c>
      <c r="LP400" s="1">
        <v>2.6970459999999998E-3</v>
      </c>
      <c r="LQ400">
        <v>1.338894</v>
      </c>
      <c r="LR400">
        <v>1.1952670000000001</v>
      </c>
      <c r="LS400">
        <v>49.42136</v>
      </c>
      <c r="LT400" s="1">
        <v>2.5814140000000002E-3</v>
      </c>
      <c r="LU400">
        <v>1.278664</v>
      </c>
      <c r="LV400">
        <v>1.195311</v>
      </c>
      <c r="LW400">
        <v>51.095750000000002</v>
      </c>
      <c r="LX400" s="1">
        <v>2.4721949999999999E-3</v>
      </c>
      <c r="LY400">
        <v>1.2219629999999999</v>
      </c>
      <c r="LZ400">
        <v>1.1953389999999999</v>
      </c>
      <c r="MA400">
        <v>51.747459999999997</v>
      </c>
      <c r="MB400" s="1">
        <v>2.3685999999999998E-3</v>
      </c>
      <c r="MC400">
        <v>1.1682539999999999</v>
      </c>
      <c r="MD400">
        <v>1.1952050000000001</v>
      </c>
      <c r="ME400">
        <v>52.125239999999998</v>
      </c>
      <c r="MF400" s="1">
        <v>2.270378E-3</v>
      </c>
      <c r="MG400">
        <v>1.117577</v>
      </c>
      <c r="MH400">
        <v>1.1949590000000001</v>
      </c>
      <c r="MI400">
        <v>50.611289999999997</v>
      </c>
      <c r="MJ400" s="1">
        <v>2.177109E-3</v>
      </c>
      <c r="MK400">
        <v>1.069866</v>
      </c>
      <c r="ML400">
        <v>1.1946190000000001</v>
      </c>
      <c r="MM400">
        <v>48.066479999999999</v>
      </c>
      <c r="MN400" s="1">
        <v>2.0883339999999999E-3</v>
      </c>
      <c r="MO400">
        <v>1.0247489999999999</v>
      </c>
      <c r="MP400">
        <v>1.194296</v>
      </c>
      <c r="MQ400">
        <v>45.940109999999997</v>
      </c>
      <c r="MR400" s="1">
        <v>2.0037319999999998E-3</v>
      </c>
      <c r="MS400">
        <v>0.98187749999999996</v>
      </c>
      <c r="MT400">
        <v>1.193999</v>
      </c>
      <c r="MU400">
        <v>44.237960000000001</v>
      </c>
      <c r="MV400" s="1">
        <v>1.9233360000000001E-3</v>
      </c>
      <c r="MW400">
        <v>0.94117720000000005</v>
      </c>
      <c r="MX400">
        <v>1.193683</v>
      </c>
      <c r="MY400">
        <v>44.587130000000002</v>
      </c>
      <c r="MZ400" s="1">
        <v>1.846962E-3</v>
      </c>
      <c r="NA400">
        <v>0.90248569999999995</v>
      </c>
      <c r="NB400">
        <v>1.19339</v>
      </c>
      <c r="NC400">
        <v>45.79701</v>
      </c>
      <c r="ND400" s="1">
        <v>1.7740810000000001E-3</v>
      </c>
      <c r="NE400">
        <v>0.86563089999999998</v>
      </c>
      <c r="NF400">
        <v>1.193111</v>
      </c>
      <c r="NG400">
        <v>48.32002</v>
      </c>
      <c r="NH400" s="1">
        <v>1.7044499999999999E-3</v>
      </c>
      <c r="NI400">
        <v>0.83055880000000004</v>
      </c>
      <c r="NJ400">
        <v>1.192699</v>
      </c>
      <c r="NK400">
        <v>51.303339999999999</v>
      </c>
      <c r="NL400" s="1">
        <v>1.637849E-3</v>
      </c>
      <c r="NM400">
        <v>0.79707749999999999</v>
      </c>
      <c r="NN400">
        <v>1.1923820000000001</v>
      </c>
      <c r="NO400">
        <v>50.516750000000002</v>
      </c>
      <c r="NP400" s="1">
        <v>1.574343E-3</v>
      </c>
      <c r="NQ400">
        <v>0.76511680000000004</v>
      </c>
      <c r="NR400">
        <v>1.192315</v>
      </c>
      <c r="NS400">
        <v>47.863289999999999</v>
      </c>
      <c r="NT400" s="1">
        <v>1.514596E-3</v>
      </c>
      <c r="NU400">
        <v>0.73487449999999999</v>
      </c>
      <c r="NV400">
        <v>1.192429</v>
      </c>
      <c r="NW400">
        <v>45.908540000000002</v>
      </c>
      <c r="NX400" s="1">
        <v>1.457217E-3</v>
      </c>
      <c r="NY400">
        <v>0.70607379999999997</v>
      </c>
      <c r="NZ400">
        <v>1.1922189999999999</v>
      </c>
      <c r="OA400">
        <v>45.118220000000001</v>
      </c>
      <c r="OB400" s="1">
        <v>1.401675E-3</v>
      </c>
      <c r="OC400">
        <v>0.67820049999999998</v>
      </c>
      <c r="OD400">
        <v>1.1919420000000001</v>
      </c>
      <c r="OE400">
        <v>46.499540000000003</v>
      </c>
      <c r="OF400" s="1">
        <v>1.3486380000000001E-3</v>
      </c>
      <c r="OG400">
        <v>0.65163349999999998</v>
      </c>
      <c r="OH400">
        <v>1.1915150000000001</v>
      </c>
      <c r="OI400">
        <v>46.228149999999999</v>
      </c>
      <c r="OJ400" s="1">
        <v>1.2986650000000001E-3</v>
      </c>
      <c r="OK400">
        <v>0.62659640000000005</v>
      </c>
    </row>
    <row r="401" spans="1:401" x14ac:dyDescent="0.35">
      <c r="A401">
        <v>410</v>
      </c>
      <c r="B401" t="s">
        <v>4</v>
      </c>
      <c r="C401" t="s">
        <v>364</v>
      </c>
      <c r="D401" t="s">
        <v>408</v>
      </c>
      <c r="E401">
        <v>304.54700000000003</v>
      </c>
      <c r="F401">
        <v>0.32141969999999997</v>
      </c>
      <c r="G401">
        <v>25.820029999999999</v>
      </c>
      <c r="H401">
        <v>0</v>
      </c>
      <c r="I401">
        <v>0</v>
      </c>
      <c r="J401">
        <v>0.32012479999999999</v>
      </c>
      <c r="K401">
        <v>26.40962</v>
      </c>
      <c r="L401">
        <v>0</v>
      </c>
      <c r="M401">
        <v>0</v>
      </c>
      <c r="N401">
        <v>0.31862459999999998</v>
      </c>
      <c r="O401">
        <v>26.772970000000001</v>
      </c>
      <c r="P401">
        <v>0</v>
      </c>
      <c r="Q401">
        <v>0</v>
      </c>
      <c r="R401">
        <v>0.3171892</v>
      </c>
      <c r="S401">
        <v>28.294049999999999</v>
      </c>
      <c r="T401">
        <v>0</v>
      </c>
      <c r="U401">
        <v>0</v>
      </c>
      <c r="V401">
        <v>0.31543189999999999</v>
      </c>
      <c r="W401">
        <v>29.76361</v>
      </c>
      <c r="X401">
        <v>0</v>
      </c>
      <c r="Y401">
        <v>0</v>
      </c>
      <c r="Z401">
        <v>0.3139053</v>
      </c>
      <c r="AA401">
        <v>29.505929999999999</v>
      </c>
      <c r="AB401">
        <v>0</v>
      </c>
      <c r="AC401">
        <v>0</v>
      </c>
      <c r="AD401">
        <v>0.3124188</v>
      </c>
      <c r="AE401">
        <v>27.618490000000001</v>
      </c>
      <c r="AF401">
        <v>0</v>
      </c>
      <c r="AG401">
        <v>0</v>
      </c>
      <c r="AH401">
        <v>0.31100240000000001</v>
      </c>
      <c r="AI401">
        <v>25.72654</v>
      </c>
      <c r="AJ401">
        <v>0</v>
      </c>
      <c r="AK401">
        <v>0</v>
      </c>
      <c r="AL401">
        <v>0.30991970000000002</v>
      </c>
      <c r="AM401">
        <v>24.940100000000001</v>
      </c>
      <c r="AN401">
        <v>0</v>
      </c>
      <c r="AO401">
        <v>0</v>
      </c>
      <c r="AP401">
        <v>0.30868899999999999</v>
      </c>
      <c r="AQ401">
        <v>26.894539999999999</v>
      </c>
      <c r="AR401">
        <v>0</v>
      </c>
      <c r="AS401">
        <v>0</v>
      </c>
      <c r="AT401">
        <v>0.30737419999999999</v>
      </c>
      <c r="AU401">
        <v>30.561199999999999</v>
      </c>
      <c r="AV401">
        <v>0</v>
      </c>
      <c r="AW401">
        <v>0</v>
      </c>
      <c r="AX401">
        <v>0.30600880000000003</v>
      </c>
      <c r="AY401">
        <v>34.39631</v>
      </c>
      <c r="AZ401">
        <v>0</v>
      </c>
      <c r="BA401">
        <v>0</v>
      </c>
      <c r="BB401">
        <v>0.3047996</v>
      </c>
      <c r="BC401">
        <v>36.751579999999997</v>
      </c>
      <c r="BD401">
        <v>0</v>
      </c>
      <c r="BE401">
        <v>0</v>
      </c>
      <c r="BF401">
        <v>0.30338280000000001</v>
      </c>
      <c r="BG401">
        <v>36.077500000000001</v>
      </c>
      <c r="BH401">
        <v>0</v>
      </c>
      <c r="BI401">
        <v>0</v>
      </c>
      <c r="BJ401">
        <v>0.30201860000000003</v>
      </c>
      <c r="BK401">
        <v>33.614570000000001</v>
      </c>
      <c r="BL401">
        <v>0</v>
      </c>
      <c r="BM401">
        <v>0</v>
      </c>
      <c r="BN401">
        <v>0.30083110000000002</v>
      </c>
      <c r="BO401">
        <v>31.654530000000001</v>
      </c>
      <c r="BP401">
        <v>0</v>
      </c>
      <c r="BQ401">
        <v>0</v>
      </c>
      <c r="BR401">
        <v>0.29956110000000002</v>
      </c>
      <c r="BS401">
        <v>30.759080000000001</v>
      </c>
      <c r="BT401">
        <v>0</v>
      </c>
      <c r="BU401">
        <v>0</v>
      </c>
      <c r="BV401">
        <v>0.29816609999999999</v>
      </c>
      <c r="BW401">
        <v>31.87266</v>
      </c>
      <c r="BX401">
        <v>0</v>
      </c>
      <c r="BY401">
        <v>0</v>
      </c>
      <c r="BZ401">
        <v>0.29674260000000002</v>
      </c>
      <c r="CA401">
        <v>33.476730000000003</v>
      </c>
      <c r="CB401">
        <v>0</v>
      </c>
      <c r="CC401">
        <v>0</v>
      </c>
      <c r="CD401">
        <v>0.29591070000000003</v>
      </c>
      <c r="CE401">
        <v>33.948569999999997</v>
      </c>
      <c r="CF401">
        <v>0</v>
      </c>
      <c r="CG401">
        <v>0</v>
      </c>
      <c r="CH401">
        <v>0.29559380000000002</v>
      </c>
      <c r="CI401">
        <v>33.768360000000001</v>
      </c>
      <c r="CJ401">
        <v>0</v>
      </c>
      <c r="CK401">
        <v>0</v>
      </c>
      <c r="CL401">
        <v>0.29503069999999998</v>
      </c>
      <c r="CM401">
        <v>32.026809999999998</v>
      </c>
      <c r="CN401" s="1">
        <v>1.700762E-38</v>
      </c>
      <c r="CO401" s="1">
        <v>4.451073E-36</v>
      </c>
      <c r="CP401">
        <v>0.29424420000000001</v>
      </c>
      <c r="CQ401">
        <v>30.211300000000001</v>
      </c>
      <c r="CR401" s="1">
        <v>6.8416960000000001E-31</v>
      </c>
      <c r="CS401" s="1">
        <v>1.55358E-28</v>
      </c>
      <c r="CT401">
        <v>0.29344209999999998</v>
      </c>
      <c r="CU401">
        <v>28.700189999999999</v>
      </c>
      <c r="CV401" s="1">
        <v>4.2252490000000003E-25</v>
      </c>
      <c r="CW401" s="1">
        <v>1.106062E-22</v>
      </c>
      <c r="CX401">
        <v>0.29297139999999999</v>
      </c>
      <c r="CY401">
        <v>27.950710000000001</v>
      </c>
      <c r="CZ401" s="1">
        <v>8.8244959999999996E-20</v>
      </c>
      <c r="DA401" s="1">
        <v>2.047474E-17</v>
      </c>
      <c r="DB401">
        <v>0.2926705</v>
      </c>
      <c r="DC401">
        <v>29.084859999999999</v>
      </c>
      <c r="DD401" s="1">
        <v>5.3117579999999995E-16</v>
      </c>
      <c r="DE401" s="1">
        <v>1.2223369999999999E-13</v>
      </c>
      <c r="DF401">
        <v>0.29219109999999998</v>
      </c>
      <c r="DG401">
        <v>31.552759999999999</v>
      </c>
      <c r="DH401" s="1">
        <v>5.381691E-13</v>
      </c>
      <c r="DI401" s="1">
        <v>1.2453130000000001E-10</v>
      </c>
      <c r="DJ401">
        <v>0.29127140000000001</v>
      </c>
      <c r="DK401">
        <v>35.701189999999997</v>
      </c>
      <c r="DL401" s="1">
        <v>1.725317E-10</v>
      </c>
      <c r="DM401" s="1">
        <v>4.035255E-8</v>
      </c>
      <c r="DN401">
        <v>0.29099629999999999</v>
      </c>
      <c r="DO401">
        <v>39.622140000000002</v>
      </c>
      <c r="DP401" s="1">
        <v>2.294371E-8</v>
      </c>
      <c r="DQ401" s="1">
        <v>5.4199450000000002E-6</v>
      </c>
      <c r="DR401">
        <v>0.29205100000000001</v>
      </c>
      <c r="DS401">
        <v>39.248100000000001</v>
      </c>
      <c r="DT401" s="1">
        <v>1.499531E-6</v>
      </c>
      <c r="DU401" s="1">
        <v>3.56098E-4</v>
      </c>
      <c r="DV401">
        <v>0.29296359999999999</v>
      </c>
      <c r="DW401">
        <v>36.748280000000001</v>
      </c>
      <c r="DX401" s="1">
        <v>5.2917629999999998E-5</v>
      </c>
      <c r="DY401" s="1">
        <v>1.2646269999999999E-2</v>
      </c>
      <c r="DZ401">
        <v>0.29375479999999998</v>
      </c>
      <c r="EA401">
        <v>35.52355</v>
      </c>
      <c r="EB401" s="1">
        <v>1.096203E-3</v>
      </c>
      <c r="EC401">
        <v>0.26347739999999997</v>
      </c>
      <c r="ED401">
        <v>0.29456650000000001</v>
      </c>
      <c r="EE401">
        <v>35.546120000000002</v>
      </c>
      <c r="EF401" s="1">
        <v>1.412889E-2</v>
      </c>
      <c r="EG401">
        <v>3.4153899999999999</v>
      </c>
      <c r="EH401">
        <v>0.29545379999999999</v>
      </c>
      <c r="EI401">
        <v>36.609259999999999</v>
      </c>
      <c r="EJ401">
        <v>0.1180852</v>
      </c>
      <c r="EK401">
        <v>28.697130000000001</v>
      </c>
      <c r="EL401">
        <v>0.29645270000000001</v>
      </c>
      <c r="EM401">
        <v>38.592709999999997</v>
      </c>
      <c r="EN401">
        <v>0.66412230000000005</v>
      </c>
      <c r="EO401">
        <v>162.01650000000001</v>
      </c>
      <c r="EP401">
        <v>0.29774080000000003</v>
      </c>
      <c r="EQ401">
        <v>42.596310000000003</v>
      </c>
      <c r="ER401">
        <v>2.6877239999999998</v>
      </c>
      <c r="ES401">
        <v>657.5883</v>
      </c>
      <c r="ET401">
        <v>0.29880479999999998</v>
      </c>
      <c r="EU401">
        <v>45.365090000000002</v>
      </c>
      <c r="EV401">
        <v>8.0441850000000006</v>
      </c>
      <c r="EW401">
        <v>1974.049</v>
      </c>
      <c r="EX401">
        <v>0.2999792</v>
      </c>
      <c r="EY401">
        <v>43.840429999999998</v>
      </c>
      <c r="EZ401">
        <v>18.330970000000001</v>
      </c>
      <c r="FA401">
        <v>4510.2299999999996</v>
      </c>
      <c r="FB401">
        <v>0.30136479999999999</v>
      </c>
      <c r="FC401">
        <v>41.084609999999998</v>
      </c>
      <c r="FD401">
        <v>32.658160000000002</v>
      </c>
      <c r="FE401">
        <v>8047.8050000000003</v>
      </c>
      <c r="FF401">
        <v>0.3025774</v>
      </c>
      <c r="FG401">
        <v>38.975529999999999</v>
      </c>
      <c r="FH401">
        <v>46.523629999999997</v>
      </c>
      <c r="FI401">
        <v>11488.89</v>
      </c>
      <c r="FJ401">
        <v>0.30347819999999998</v>
      </c>
      <c r="FK401">
        <v>38.02073</v>
      </c>
      <c r="FL401">
        <v>54.053150000000002</v>
      </c>
      <c r="FM401">
        <v>13385.5</v>
      </c>
      <c r="FN401">
        <v>0.3046777</v>
      </c>
      <c r="FO401">
        <v>39.243549999999999</v>
      </c>
      <c r="FP401">
        <v>52.435180000000003</v>
      </c>
      <c r="FQ401">
        <v>13007.17</v>
      </c>
      <c r="FR401">
        <v>0.30551469999999997</v>
      </c>
      <c r="FS401">
        <v>41.278460000000003</v>
      </c>
      <c r="FT401">
        <v>43.223109999999998</v>
      </c>
      <c r="FU401">
        <v>10752.93</v>
      </c>
      <c r="FV401">
        <v>0.30612600000000001</v>
      </c>
      <c r="FW401">
        <v>43.347470000000001</v>
      </c>
      <c r="FX401">
        <v>30.77937</v>
      </c>
      <c r="FY401">
        <v>7681.5159999999996</v>
      </c>
      <c r="FZ401">
        <v>0.30643809999999999</v>
      </c>
      <c r="GA401">
        <v>43.540889999999997</v>
      </c>
      <c r="GB401">
        <v>19.230619999999998</v>
      </c>
      <c r="GC401">
        <v>4817.3959999999997</v>
      </c>
      <c r="GD401">
        <v>0.30703999999999998</v>
      </c>
      <c r="GE401">
        <v>42.462490000000003</v>
      </c>
      <c r="GF401">
        <v>10.68679</v>
      </c>
      <c r="GG401">
        <v>2684.48</v>
      </c>
      <c r="GH401">
        <v>0.30772830000000001</v>
      </c>
      <c r="GI401">
        <v>40.51173</v>
      </c>
      <c r="GJ401">
        <v>5.3421989999999999</v>
      </c>
      <c r="GK401">
        <v>1345.384</v>
      </c>
      <c r="GL401">
        <v>0.30850719999999998</v>
      </c>
      <c r="GM401">
        <v>38.701590000000003</v>
      </c>
      <c r="GN401">
        <v>2.4211170000000002</v>
      </c>
      <c r="GO401">
        <v>610.97109999999998</v>
      </c>
      <c r="GP401">
        <v>0.30925649999999999</v>
      </c>
      <c r="GQ401">
        <v>37.608879999999999</v>
      </c>
      <c r="GR401">
        <v>1.010659</v>
      </c>
      <c r="GS401">
        <v>255.23849999999999</v>
      </c>
      <c r="GT401">
        <v>0.30999529999999997</v>
      </c>
      <c r="GU401">
        <v>39.424999999999997</v>
      </c>
      <c r="GV401">
        <v>0.39892139999999998</v>
      </c>
      <c r="GW401">
        <v>100.68470000000001</v>
      </c>
      <c r="GX401">
        <v>0.31088860000000001</v>
      </c>
      <c r="GY401">
        <v>42.088700000000003</v>
      </c>
      <c r="GZ401">
        <v>0.15857470000000001</v>
      </c>
      <c r="HA401">
        <v>39.851979999999998</v>
      </c>
      <c r="HB401">
        <v>0.31155660000000002</v>
      </c>
      <c r="HC401">
        <v>45.41046</v>
      </c>
      <c r="HD401" s="1">
        <v>7.2695830000000003E-2</v>
      </c>
      <c r="HE401">
        <v>18.08577</v>
      </c>
      <c r="HF401">
        <v>0.31203649999999999</v>
      </c>
      <c r="HG401">
        <v>47.1768</v>
      </c>
      <c r="HH401" s="1">
        <v>4.4784530000000003E-2</v>
      </c>
      <c r="HI401">
        <v>10.99752</v>
      </c>
      <c r="HJ401">
        <v>0.31240849999999998</v>
      </c>
      <c r="HK401">
        <v>45.887839999999997</v>
      </c>
      <c r="HL401">
        <v>3.6505089999999997E-2</v>
      </c>
      <c r="HM401">
        <v>8.8861550000000005</v>
      </c>
      <c r="HN401">
        <v>0.3126235</v>
      </c>
      <c r="HO401">
        <v>44.273009999999999</v>
      </c>
      <c r="HP401" s="1">
        <v>3.3923580000000002E-2</v>
      </c>
      <c r="HQ401">
        <v>8.2330299999999994</v>
      </c>
      <c r="HR401">
        <v>0.3129922</v>
      </c>
      <c r="HS401">
        <v>42.75497</v>
      </c>
      <c r="HT401" s="1">
        <v>3.2381519999999997E-2</v>
      </c>
      <c r="HU401">
        <v>7.850263</v>
      </c>
      <c r="HV401">
        <v>0.31481049999999999</v>
      </c>
      <c r="HW401">
        <v>42.27216</v>
      </c>
      <c r="HX401" s="1">
        <v>3.0533930000000001E-2</v>
      </c>
      <c r="HY401">
        <v>7.3660430000000003</v>
      </c>
      <c r="HZ401">
        <v>0.31762400000000002</v>
      </c>
      <c r="IA401">
        <v>44.698830000000001</v>
      </c>
      <c r="IB401" s="1">
        <v>2.8092260000000001E-2</v>
      </c>
      <c r="IC401">
        <v>6.7241569999999999</v>
      </c>
      <c r="ID401">
        <v>0.320384</v>
      </c>
      <c r="IE401">
        <v>49.746040000000001</v>
      </c>
      <c r="IF401" s="1">
        <v>2.508749E-2</v>
      </c>
      <c r="IG401">
        <v>5.9604039999999996</v>
      </c>
      <c r="IH401">
        <v>0.32304929999999998</v>
      </c>
      <c r="II401">
        <v>54.948659999999997</v>
      </c>
      <c r="IJ401" s="1">
        <v>2.1721190000000001E-2</v>
      </c>
      <c r="IK401">
        <v>5.1244449999999997</v>
      </c>
      <c r="IL401">
        <v>0.32570460000000001</v>
      </c>
      <c r="IM401">
        <v>56.344169999999998</v>
      </c>
      <c r="IN401" s="1">
        <v>1.8262480000000001E-2</v>
      </c>
      <c r="IO401">
        <v>4.2780199999999997</v>
      </c>
      <c r="IP401">
        <v>0.32826909999999998</v>
      </c>
      <c r="IQ401">
        <v>54.744430000000001</v>
      </c>
      <c r="IR401" s="1">
        <v>1.498731E-2</v>
      </c>
      <c r="IS401">
        <v>3.4867080000000001</v>
      </c>
      <c r="IT401">
        <v>0.33067479999999999</v>
      </c>
      <c r="IU401">
        <v>52.464500000000001</v>
      </c>
      <c r="IV401" s="1">
        <v>1.214049E-2</v>
      </c>
      <c r="IW401">
        <v>2.8049719999999998</v>
      </c>
      <c r="IX401">
        <v>0.33293970000000001</v>
      </c>
      <c r="IY401">
        <v>50.735900000000001</v>
      </c>
      <c r="IZ401" s="1">
        <v>9.8540920000000001E-3</v>
      </c>
      <c r="JA401">
        <v>2.2611659999999998</v>
      </c>
      <c r="JB401">
        <v>0.33507569999999998</v>
      </c>
      <c r="JC401">
        <v>49.796199999999999</v>
      </c>
      <c r="JD401" s="1">
        <v>8.1383429999999993E-3</v>
      </c>
      <c r="JE401">
        <v>1.8546830000000001</v>
      </c>
      <c r="JF401">
        <v>0.33707619999999999</v>
      </c>
      <c r="JG401">
        <v>51.35792</v>
      </c>
      <c r="JH401" s="1">
        <v>6.9141419999999999E-3</v>
      </c>
      <c r="JI401">
        <v>1.5649409999999999</v>
      </c>
      <c r="JJ401">
        <v>0.33890690000000001</v>
      </c>
      <c r="JK401">
        <v>52.022689999999997</v>
      </c>
      <c r="JL401" s="1">
        <v>6.058262E-3</v>
      </c>
      <c r="JM401">
        <v>1.363523</v>
      </c>
      <c r="JN401">
        <v>0.34071790000000002</v>
      </c>
      <c r="JO401">
        <v>51.71499</v>
      </c>
      <c r="JP401" s="1">
        <v>5.4518290000000001E-3</v>
      </c>
      <c r="JQ401">
        <v>1.2230859999999999</v>
      </c>
      <c r="JR401">
        <v>0.34279739999999997</v>
      </c>
      <c r="JS401">
        <v>50.457000000000001</v>
      </c>
      <c r="JT401" s="1">
        <v>5.014096E-3</v>
      </c>
      <c r="JU401">
        <v>1.1207009999999999</v>
      </c>
      <c r="JV401">
        <v>0.34541650000000002</v>
      </c>
      <c r="JW401">
        <v>48.938450000000003</v>
      </c>
      <c r="JX401" s="1">
        <v>4.6803469999999996E-3</v>
      </c>
      <c r="JY401">
        <v>1.040729</v>
      </c>
      <c r="JZ401">
        <v>0.34793190000000002</v>
      </c>
      <c r="KA401">
        <v>46.973379999999999</v>
      </c>
      <c r="KB401" s="1">
        <v>4.4060380000000001E-3</v>
      </c>
      <c r="KC401">
        <v>0.97508729999999999</v>
      </c>
      <c r="KD401">
        <v>0.35030030000000001</v>
      </c>
      <c r="KE401">
        <v>44.566519999999997</v>
      </c>
      <c r="KF401" s="1">
        <v>4.1691640000000004E-3</v>
      </c>
      <c r="KG401">
        <v>0.9186571</v>
      </c>
      <c r="KH401">
        <v>0.35255799999999998</v>
      </c>
      <c r="KI401">
        <v>42.316200000000002</v>
      </c>
      <c r="KJ401" s="1">
        <v>3.9585760000000001E-3</v>
      </c>
      <c r="KK401">
        <v>0.86833689999999997</v>
      </c>
      <c r="KL401">
        <v>0.35468349999999998</v>
      </c>
      <c r="KM401">
        <v>43.34545</v>
      </c>
      <c r="KN401" s="1">
        <v>3.7652530000000001E-3</v>
      </c>
      <c r="KO401">
        <v>0.82244689999999998</v>
      </c>
      <c r="KP401">
        <v>0.35689959999999998</v>
      </c>
      <c r="KQ401">
        <v>48.042319999999997</v>
      </c>
      <c r="KR401" s="1">
        <v>3.5872569999999999E-3</v>
      </c>
      <c r="KS401">
        <v>0.78001489999999996</v>
      </c>
      <c r="KT401">
        <v>0.3590005</v>
      </c>
      <c r="KU401">
        <v>53.697029999999998</v>
      </c>
      <c r="KV401" s="1">
        <v>3.4209499999999999E-3</v>
      </c>
      <c r="KW401">
        <v>0.74075349999999995</v>
      </c>
      <c r="KX401">
        <v>0.36097980000000002</v>
      </c>
      <c r="KY401">
        <v>55.539070000000002</v>
      </c>
      <c r="KZ401" s="1">
        <v>3.263808E-3</v>
      </c>
      <c r="LA401">
        <v>0.70399</v>
      </c>
      <c r="LB401">
        <v>0.3628461</v>
      </c>
      <c r="LC401">
        <v>52.987569999999998</v>
      </c>
      <c r="LD401" s="1">
        <v>3.1165170000000001E-3</v>
      </c>
      <c r="LE401">
        <v>0.66971230000000004</v>
      </c>
      <c r="LF401">
        <v>0.36464340000000001</v>
      </c>
      <c r="LG401">
        <v>50.608490000000003</v>
      </c>
      <c r="LH401" s="1">
        <v>2.9775790000000002E-3</v>
      </c>
      <c r="LI401">
        <v>0.63762730000000001</v>
      </c>
      <c r="LJ401">
        <v>0.36640070000000002</v>
      </c>
      <c r="LK401">
        <v>49.476390000000002</v>
      </c>
      <c r="LL401" s="1">
        <v>2.846814E-3</v>
      </c>
      <c r="LM401">
        <v>0.60753429999999997</v>
      </c>
      <c r="LN401">
        <v>0.36811569999999999</v>
      </c>
      <c r="LO401">
        <v>48.727699999999999</v>
      </c>
      <c r="LP401" s="1">
        <v>2.722899E-3</v>
      </c>
      <c r="LQ401">
        <v>0.57915439999999996</v>
      </c>
      <c r="LR401">
        <v>0.36979790000000001</v>
      </c>
      <c r="LS401">
        <v>49.365740000000002</v>
      </c>
      <c r="LT401" s="1">
        <v>2.605736E-3</v>
      </c>
      <c r="LU401">
        <v>0.55242139999999995</v>
      </c>
      <c r="LV401">
        <v>0.37143599999999999</v>
      </c>
      <c r="LW401">
        <v>51.195099999999996</v>
      </c>
      <c r="LX401" s="1">
        <v>2.4950929999999999E-3</v>
      </c>
      <c r="LY401">
        <v>0.52726609999999996</v>
      </c>
      <c r="LZ401">
        <v>0.37307649999999998</v>
      </c>
      <c r="MA401">
        <v>51.790129999999998</v>
      </c>
      <c r="MB401" s="1">
        <v>2.3901320000000001E-3</v>
      </c>
      <c r="MC401">
        <v>0.50345010000000001</v>
      </c>
      <c r="MD401">
        <v>0.37467689999999998</v>
      </c>
      <c r="ME401">
        <v>52.256689999999999</v>
      </c>
      <c r="MF401" s="1">
        <v>2.2906929999999999E-3</v>
      </c>
      <c r="MG401">
        <v>0.481045</v>
      </c>
      <c r="MH401">
        <v>0.3761487</v>
      </c>
      <c r="MI401">
        <v>50.58867</v>
      </c>
      <c r="MJ401" s="1">
        <v>2.1962459999999998E-3</v>
      </c>
      <c r="MK401">
        <v>0.45997349999999998</v>
      </c>
      <c r="ML401">
        <v>0.3776118</v>
      </c>
      <c r="MM401">
        <v>47.965800000000002</v>
      </c>
      <c r="MN401" s="1">
        <v>2.106391E-3</v>
      </c>
      <c r="MO401">
        <v>0.44005319999999998</v>
      </c>
      <c r="MP401">
        <v>0.37906139999999999</v>
      </c>
      <c r="MQ401">
        <v>45.904449999999997</v>
      </c>
      <c r="MR401" s="1">
        <v>2.0209049999999999E-3</v>
      </c>
      <c r="MS401">
        <v>0.42115469999999999</v>
      </c>
      <c r="MT401">
        <v>0.38051560000000001</v>
      </c>
      <c r="MU401">
        <v>44.234659999999998</v>
      </c>
      <c r="MV401" s="1">
        <v>1.939596E-3</v>
      </c>
      <c r="MW401">
        <v>0.4032095</v>
      </c>
      <c r="MX401">
        <v>0.38193909999999998</v>
      </c>
      <c r="MY401">
        <v>44.734009999999998</v>
      </c>
      <c r="MZ401" s="1">
        <v>1.8623069999999999E-3</v>
      </c>
      <c r="NA401">
        <v>0.38617109999999999</v>
      </c>
      <c r="NB401">
        <v>0.38339420000000002</v>
      </c>
      <c r="NC401">
        <v>46.061050000000002</v>
      </c>
      <c r="ND401" s="1">
        <v>1.7887599999999999E-3</v>
      </c>
      <c r="NE401">
        <v>0.36999799999999999</v>
      </c>
      <c r="NF401">
        <v>0.38478289999999998</v>
      </c>
      <c r="NG401">
        <v>48.70926</v>
      </c>
      <c r="NH401" s="1">
        <v>1.7183630000000001E-3</v>
      </c>
      <c r="NI401">
        <v>0.35459160000000001</v>
      </c>
      <c r="NJ401">
        <v>0.38616889999999998</v>
      </c>
      <c r="NK401">
        <v>51.756810000000002</v>
      </c>
      <c r="NL401" s="1">
        <v>1.6510679999999999E-3</v>
      </c>
      <c r="NM401">
        <v>0.33990779999999998</v>
      </c>
      <c r="NN401">
        <v>0.38755859999999998</v>
      </c>
      <c r="NO401">
        <v>50.554049999999997</v>
      </c>
      <c r="NP401" s="1">
        <v>1.586945E-3</v>
      </c>
      <c r="NQ401">
        <v>0.325905</v>
      </c>
      <c r="NR401">
        <v>0.3890055</v>
      </c>
      <c r="NS401">
        <v>47.690109999999997</v>
      </c>
      <c r="NT401" s="1">
        <v>1.526283E-3</v>
      </c>
      <c r="NU401">
        <v>0.31264560000000002</v>
      </c>
      <c r="NV401">
        <v>0.39040550000000002</v>
      </c>
      <c r="NW401">
        <v>45.7166</v>
      </c>
      <c r="NX401" s="1">
        <v>1.468703E-3</v>
      </c>
      <c r="NY401">
        <v>0.30010569999999998</v>
      </c>
      <c r="NZ401">
        <v>0.39173380000000002</v>
      </c>
      <c r="OA401">
        <v>44.98077</v>
      </c>
      <c r="OB401" s="1">
        <v>1.412693E-3</v>
      </c>
      <c r="OC401">
        <v>0.28796880000000002</v>
      </c>
      <c r="OD401">
        <v>0.39296979999999998</v>
      </c>
      <c r="OE401">
        <v>46.60615</v>
      </c>
      <c r="OF401" s="1">
        <v>1.359053E-3</v>
      </c>
      <c r="OG401">
        <v>0.27638089999999998</v>
      </c>
      <c r="OH401">
        <v>0.39417869999999999</v>
      </c>
      <c r="OI401">
        <v>46.161119999999997</v>
      </c>
      <c r="OJ401" s="1">
        <v>1.30838E-3</v>
      </c>
      <c r="OK401">
        <v>0.26545980000000002</v>
      </c>
    </row>
    <row r="402" spans="1:401" x14ac:dyDescent="0.35">
      <c r="A402">
        <v>411</v>
      </c>
      <c r="B402" t="s">
        <v>4</v>
      </c>
      <c r="C402" t="s">
        <v>364</v>
      </c>
      <c r="D402" t="s">
        <v>409</v>
      </c>
      <c r="E402">
        <v>599.30690000000004</v>
      </c>
      <c r="F402">
        <v>0.28929359999999998</v>
      </c>
      <c r="G402">
        <v>25.86497</v>
      </c>
      <c r="H402">
        <v>0</v>
      </c>
      <c r="I402">
        <v>0</v>
      </c>
      <c r="J402">
        <v>0.28865449999999998</v>
      </c>
      <c r="K402">
        <v>26.380949999999999</v>
      </c>
      <c r="L402">
        <v>0</v>
      </c>
      <c r="M402">
        <v>0</v>
      </c>
      <c r="N402">
        <v>0.28804109999999999</v>
      </c>
      <c r="O402">
        <v>26.73789</v>
      </c>
      <c r="P402">
        <v>0</v>
      </c>
      <c r="Q402">
        <v>0</v>
      </c>
      <c r="R402">
        <v>0.28752650000000002</v>
      </c>
      <c r="S402">
        <v>28.269089999999998</v>
      </c>
      <c r="T402">
        <v>0</v>
      </c>
      <c r="U402">
        <v>0</v>
      </c>
      <c r="V402">
        <v>0.28673549999999998</v>
      </c>
      <c r="W402">
        <v>29.75197</v>
      </c>
      <c r="X402">
        <v>0</v>
      </c>
      <c r="Y402">
        <v>0</v>
      </c>
      <c r="Z402">
        <v>0.28614800000000001</v>
      </c>
      <c r="AA402">
        <v>29.552779999999998</v>
      </c>
      <c r="AB402">
        <v>0</v>
      </c>
      <c r="AC402">
        <v>0</v>
      </c>
      <c r="AD402">
        <v>0.285634</v>
      </c>
      <c r="AE402">
        <v>27.71322</v>
      </c>
      <c r="AF402">
        <v>0</v>
      </c>
      <c r="AG402">
        <v>0</v>
      </c>
      <c r="AH402">
        <v>0.28516979999999997</v>
      </c>
      <c r="AI402">
        <v>25.799659999999999</v>
      </c>
      <c r="AJ402">
        <v>0</v>
      </c>
      <c r="AK402">
        <v>0</v>
      </c>
      <c r="AL402">
        <v>0.2850393</v>
      </c>
      <c r="AM402">
        <v>24.964279999999999</v>
      </c>
      <c r="AN402">
        <v>0</v>
      </c>
      <c r="AO402">
        <v>0</v>
      </c>
      <c r="AP402">
        <v>0.28483989999999998</v>
      </c>
      <c r="AQ402">
        <v>26.85538</v>
      </c>
      <c r="AR402">
        <v>0</v>
      </c>
      <c r="AS402">
        <v>0</v>
      </c>
      <c r="AT402">
        <v>0.28461180000000003</v>
      </c>
      <c r="AU402">
        <v>30.507190000000001</v>
      </c>
      <c r="AV402">
        <v>0</v>
      </c>
      <c r="AW402">
        <v>0</v>
      </c>
      <c r="AX402">
        <v>0.28441689999999997</v>
      </c>
      <c r="AY402">
        <v>34.375300000000003</v>
      </c>
      <c r="AZ402">
        <v>0</v>
      </c>
      <c r="BA402">
        <v>0</v>
      </c>
      <c r="BB402">
        <v>0.28443990000000002</v>
      </c>
      <c r="BC402">
        <v>36.785449999999997</v>
      </c>
      <c r="BD402">
        <v>0</v>
      </c>
      <c r="BE402">
        <v>0</v>
      </c>
      <c r="BF402">
        <v>0.2842923</v>
      </c>
      <c r="BG402">
        <v>36.159120000000001</v>
      </c>
      <c r="BH402">
        <v>0</v>
      </c>
      <c r="BI402">
        <v>0</v>
      </c>
      <c r="BJ402">
        <v>0.28421550000000001</v>
      </c>
      <c r="BK402">
        <v>33.701990000000002</v>
      </c>
      <c r="BL402">
        <v>0</v>
      </c>
      <c r="BM402">
        <v>0</v>
      </c>
      <c r="BN402">
        <v>0.28422760000000002</v>
      </c>
      <c r="BO402">
        <v>31.717300000000002</v>
      </c>
      <c r="BP402">
        <v>0</v>
      </c>
      <c r="BQ402">
        <v>0</v>
      </c>
      <c r="BR402">
        <v>0.28411710000000001</v>
      </c>
      <c r="BS402">
        <v>30.771380000000001</v>
      </c>
      <c r="BT402">
        <v>0</v>
      </c>
      <c r="BU402">
        <v>0</v>
      </c>
      <c r="BV402">
        <v>0.2828099</v>
      </c>
      <c r="BW402">
        <v>31.858029999999999</v>
      </c>
      <c r="BX402">
        <v>0</v>
      </c>
      <c r="BY402">
        <v>0</v>
      </c>
      <c r="BZ402">
        <v>0.28140549999999998</v>
      </c>
      <c r="CA402">
        <v>33.475259999999999</v>
      </c>
      <c r="CB402">
        <v>0</v>
      </c>
      <c r="CC402">
        <v>0</v>
      </c>
      <c r="CD402">
        <v>0.28071160000000001</v>
      </c>
      <c r="CE402">
        <v>33.975119999999997</v>
      </c>
      <c r="CF402">
        <v>0</v>
      </c>
      <c r="CG402">
        <v>0</v>
      </c>
      <c r="CH402">
        <v>0.28052260000000001</v>
      </c>
      <c r="CI402">
        <v>33.796720000000001</v>
      </c>
      <c r="CJ402">
        <v>0</v>
      </c>
      <c r="CK402">
        <v>0</v>
      </c>
      <c r="CL402">
        <v>0.28010960000000001</v>
      </c>
      <c r="CM402">
        <v>32.079079999999998</v>
      </c>
      <c r="CN402" s="1">
        <v>1.7038490000000001E-38</v>
      </c>
      <c r="CO402" s="1">
        <v>6.6209260000000002E-36</v>
      </c>
      <c r="CP402">
        <v>0.27950370000000002</v>
      </c>
      <c r="CQ402">
        <v>30.245840000000001</v>
      </c>
      <c r="CR402" s="1">
        <v>4.3371300000000002E-31</v>
      </c>
      <c r="CS402" s="1">
        <v>1.6776890000000001E-28</v>
      </c>
      <c r="CT402">
        <v>0.2788505</v>
      </c>
      <c r="CU402">
        <v>28.730090000000001</v>
      </c>
      <c r="CV402" s="1">
        <v>3.0911879999999998E-25</v>
      </c>
      <c r="CW402" s="1">
        <v>1.1982600000000001E-22</v>
      </c>
      <c r="CX402">
        <v>0.27849580000000002</v>
      </c>
      <c r="CY402">
        <v>27.95073</v>
      </c>
      <c r="CZ402" s="1">
        <v>5.8600729999999999E-20</v>
      </c>
      <c r="DA402" s="1">
        <v>2.2783350000000001E-17</v>
      </c>
      <c r="DB402">
        <v>0.2783042</v>
      </c>
      <c r="DC402">
        <v>29.100429999999999</v>
      </c>
      <c r="DD402" s="1">
        <v>3.633433E-16</v>
      </c>
      <c r="DE402" s="1">
        <v>1.4130660000000001E-13</v>
      </c>
      <c r="DF402">
        <v>0.27791310000000002</v>
      </c>
      <c r="DG402">
        <v>31.576650000000001</v>
      </c>
      <c r="DH402" s="1">
        <v>3.899163E-13</v>
      </c>
      <c r="DI402" s="1">
        <v>1.4906579999999999E-10</v>
      </c>
      <c r="DJ402">
        <v>0.27709699999999998</v>
      </c>
      <c r="DK402">
        <v>35.75694</v>
      </c>
      <c r="DL402" s="1">
        <v>1.3072299999999999E-10</v>
      </c>
      <c r="DM402" s="1">
        <v>4.9689399999999998E-8</v>
      </c>
      <c r="DN402">
        <v>0.27710269999999998</v>
      </c>
      <c r="DO402">
        <v>39.682510000000001</v>
      </c>
      <c r="DP402" s="1">
        <v>1.8034870000000001E-8</v>
      </c>
      <c r="DQ402" s="1">
        <v>6.83039E-6</v>
      </c>
      <c r="DR402">
        <v>0.2783408</v>
      </c>
      <c r="DS402">
        <v>39.2956</v>
      </c>
      <c r="DT402" s="1">
        <v>1.21632E-6</v>
      </c>
      <c r="DU402" s="1">
        <v>4.5770419999999998E-4</v>
      </c>
      <c r="DV402">
        <v>0.2794256</v>
      </c>
      <c r="DW402">
        <v>36.751800000000003</v>
      </c>
      <c r="DX402" s="1">
        <v>4.4147370000000001E-5</v>
      </c>
      <c r="DY402" s="1">
        <v>1.6549109999999999E-2</v>
      </c>
      <c r="DZ402">
        <v>0.28039839999999999</v>
      </c>
      <c r="EA402">
        <v>35.465800000000002</v>
      </c>
      <c r="EB402" s="1">
        <v>9.3749770000000005E-4</v>
      </c>
      <c r="EC402">
        <v>0.35034949999999998</v>
      </c>
      <c r="ED402">
        <v>0.28138479999999999</v>
      </c>
      <c r="EE402">
        <v>35.461269999999999</v>
      </c>
      <c r="EF402" s="1">
        <v>1.237042E-2</v>
      </c>
      <c r="EG402">
        <v>4.611192</v>
      </c>
      <c r="EH402">
        <v>0.2823599</v>
      </c>
      <c r="EI402">
        <v>36.552660000000003</v>
      </c>
      <c r="EJ402">
        <v>0.105698</v>
      </c>
      <c r="EK402">
        <v>39.307479999999998</v>
      </c>
      <c r="EL402">
        <v>0.28347070000000002</v>
      </c>
      <c r="EM402">
        <v>38.555660000000003</v>
      </c>
      <c r="EN402">
        <v>0.60599650000000005</v>
      </c>
      <c r="EO402">
        <v>224.67349999999999</v>
      </c>
      <c r="EP402">
        <v>0.28498010000000001</v>
      </c>
      <c r="EQ402">
        <v>42.597549999999998</v>
      </c>
      <c r="ER402">
        <v>2.496127</v>
      </c>
      <c r="ES402">
        <v>922.69669999999996</v>
      </c>
      <c r="ET402">
        <v>0.28631499999999999</v>
      </c>
      <c r="EU402">
        <v>45.411749999999998</v>
      </c>
      <c r="EV402">
        <v>7.593102</v>
      </c>
      <c r="EW402">
        <v>2800.6509999999998</v>
      </c>
      <c r="EX402">
        <v>0.28784910000000002</v>
      </c>
      <c r="EY402">
        <v>43.871189999999999</v>
      </c>
      <c r="EZ402">
        <v>17.56616</v>
      </c>
      <c r="FA402">
        <v>6464.0789999999997</v>
      </c>
      <c r="FB402">
        <v>0.28954390000000002</v>
      </c>
      <c r="FC402">
        <v>41.087510000000002</v>
      </c>
      <c r="FD402">
        <v>31.731000000000002</v>
      </c>
      <c r="FE402">
        <v>11643.96</v>
      </c>
      <c r="FF402">
        <v>0.291105</v>
      </c>
      <c r="FG402">
        <v>38.952019999999997</v>
      </c>
      <c r="FH402">
        <v>45.786160000000002</v>
      </c>
      <c r="FI402">
        <v>16769.79</v>
      </c>
      <c r="FJ402">
        <v>0.29244599999999998</v>
      </c>
      <c r="FK402">
        <v>37.973050000000001</v>
      </c>
      <c r="FL402">
        <v>53.824629999999999</v>
      </c>
      <c r="FM402">
        <v>19696.91</v>
      </c>
      <c r="FN402">
        <v>0.29406379999999999</v>
      </c>
      <c r="FO402">
        <v>39.209560000000003</v>
      </c>
      <c r="FP402">
        <v>52.776789999999998</v>
      </c>
      <c r="FQ402">
        <v>19282.349999999999</v>
      </c>
      <c r="FR402">
        <v>0.29527439999999999</v>
      </c>
      <c r="FS402">
        <v>41.261299999999999</v>
      </c>
      <c r="FT402">
        <v>43.928379999999997</v>
      </c>
      <c r="FU402">
        <v>16050.07</v>
      </c>
      <c r="FV402">
        <v>0.2962979</v>
      </c>
      <c r="FW402">
        <v>43.347349999999999</v>
      </c>
      <c r="FX402">
        <v>31.56025</v>
      </c>
      <c r="FY402">
        <v>11537.71</v>
      </c>
      <c r="FZ402">
        <v>0.2970758</v>
      </c>
      <c r="GA402">
        <v>43.53425</v>
      </c>
      <c r="GB402">
        <v>19.87809</v>
      </c>
      <c r="GC402">
        <v>7276.9859999999999</v>
      </c>
      <c r="GD402">
        <v>0.29811979999999999</v>
      </c>
      <c r="GE402">
        <v>42.446089999999998</v>
      </c>
      <c r="GF402">
        <v>11.12847</v>
      </c>
      <c r="GG402">
        <v>4076.4859999999999</v>
      </c>
      <c r="GH402">
        <v>0.29908420000000002</v>
      </c>
      <c r="GI402">
        <v>40.488990000000001</v>
      </c>
      <c r="GJ402">
        <v>5.601235</v>
      </c>
      <c r="GK402">
        <v>2052.721</v>
      </c>
      <c r="GL402">
        <v>0.300203</v>
      </c>
      <c r="GM402">
        <v>38.679729999999999</v>
      </c>
      <c r="GN402">
        <v>2.5548829999999998</v>
      </c>
      <c r="GO402">
        <v>936.19129999999996</v>
      </c>
      <c r="GP402">
        <v>0.30135250000000002</v>
      </c>
      <c r="GQ402">
        <v>37.582149999999999</v>
      </c>
      <c r="GR402">
        <v>1.071812</v>
      </c>
      <c r="GS402">
        <v>392.7063</v>
      </c>
      <c r="GT402">
        <v>0.30259809999999998</v>
      </c>
      <c r="GU402">
        <v>39.424959999999999</v>
      </c>
      <c r="GV402">
        <v>0.42419010000000001</v>
      </c>
      <c r="GW402">
        <v>155.2784</v>
      </c>
      <c r="GX402">
        <v>0.30395559999999999</v>
      </c>
      <c r="GY402">
        <v>42.109000000000002</v>
      </c>
      <c r="GZ402">
        <v>0.16803860000000001</v>
      </c>
      <c r="HA402">
        <v>61.34525</v>
      </c>
      <c r="HB402">
        <v>0.30507889999999999</v>
      </c>
      <c r="HC402">
        <v>45.460540000000002</v>
      </c>
      <c r="HD402" s="1">
        <v>7.5928930000000006E-2</v>
      </c>
      <c r="HE402">
        <v>27.569890000000001</v>
      </c>
      <c r="HF402">
        <v>0.30597940000000001</v>
      </c>
      <c r="HG402">
        <v>47.225149999999999</v>
      </c>
      <c r="HH402" s="1">
        <v>4.5785230000000003E-2</v>
      </c>
      <c r="HI402">
        <v>16.514050000000001</v>
      </c>
      <c r="HJ402">
        <v>0.30674309999999999</v>
      </c>
      <c r="HK402">
        <v>45.891530000000003</v>
      </c>
      <c r="HL402" s="1">
        <v>3.6796559999999999E-2</v>
      </c>
      <c r="HM402">
        <v>13.20918</v>
      </c>
      <c r="HN402">
        <v>0.30727330000000003</v>
      </c>
      <c r="HO402">
        <v>44.252839999999999</v>
      </c>
      <c r="HP402" s="1">
        <v>3.4032699999999999E-2</v>
      </c>
      <c r="HQ402">
        <v>12.198689999999999</v>
      </c>
      <c r="HR402">
        <v>0.30803530000000001</v>
      </c>
      <c r="HS402">
        <v>42.716270000000002</v>
      </c>
      <c r="HT402" s="1">
        <v>3.2484649999999997E-2</v>
      </c>
      <c r="HU402">
        <v>11.631360000000001</v>
      </c>
      <c r="HV402">
        <v>0.3103455</v>
      </c>
      <c r="HW402">
        <v>42.225520000000003</v>
      </c>
      <c r="HX402" s="1">
        <v>3.067156E-2</v>
      </c>
      <c r="HY402">
        <v>10.922409999999999</v>
      </c>
      <c r="HZ402">
        <v>0.31380200000000003</v>
      </c>
      <c r="IA402">
        <v>44.698839999999997</v>
      </c>
      <c r="IB402" s="1">
        <v>2.8270159999999999E-2</v>
      </c>
      <c r="IC402">
        <v>9.9807009999999998</v>
      </c>
      <c r="ID402">
        <v>0.31713229999999998</v>
      </c>
      <c r="IE402">
        <v>49.823090000000001</v>
      </c>
      <c r="IF402" s="1">
        <v>2.5291899999999999E-2</v>
      </c>
      <c r="IG402">
        <v>8.8582140000000003</v>
      </c>
      <c r="IH402">
        <v>0.32043169999999999</v>
      </c>
      <c r="II402">
        <v>55.062809999999999</v>
      </c>
      <c r="IJ402" s="1">
        <v>2.193792E-2</v>
      </c>
      <c r="IK402">
        <v>7.6253190000000002</v>
      </c>
      <c r="IL402">
        <v>0.3237023</v>
      </c>
      <c r="IM402">
        <v>56.415349999999997</v>
      </c>
      <c r="IN402" s="1">
        <v>1.847472E-2</v>
      </c>
      <c r="IO402">
        <v>6.3729930000000001</v>
      </c>
      <c r="IP402">
        <v>0.32690720000000001</v>
      </c>
      <c r="IQ402">
        <v>54.749850000000002</v>
      </c>
      <c r="IR402">
        <v>1.5179130000000001E-2</v>
      </c>
      <c r="IS402">
        <v>5.1984589999999997</v>
      </c>
      <c r="IT402">
        <v>0.32991930000000003</v>
      </c>
      <c r="IU402">
        <v>52.419969999999999</v>
      </c>
      <c r="IV402" s="1">
        <v>1.229948E-2</v>
      </c>
      <c r="IW402">
        <v>4.1828849999999997</v>
      </c>
      <c r="IX402">
        <v>0.33280130000000002</v>
      </c>
      <c r="IY402">
        <v>50.673070000000003</v>
      </c>
      <c r="IZ402" s="1">
        <v>9.9774000000000009E-3</v>
      </c>
      <c r="JA402">
        <v>3.3703560000000001</v>
      </c>
      <c r="JB402">
        <v>0.33554010000000001</v>
      </c>
      <c r="JC402">
        <v>49.729649999999999</v>
      </c>
      <c r="JD402" s="1">
        <v>8.2279940000000006E-3</v>
      </c>
      <c r="JE402">
        <v>2.761298</v>
      </c>
      <c r="JF402">
        <v>0.33817180000000002</v>
      </c>
      <c r="JG402">
        <v>51.345050000000001</v>
      </c>
      <c r="JH402" s="1">
        <v>6.9771310000000001E-3</v>
      </c>
      <c r="JI402">
        <v>2.3264079999999998</v>
      </c>
      <c r="JJ402">
        <v>0.34060259999999998</v>
      </c>
      <c r="JK402">
        <v>52.010010000000001</v>
      </c>
      <c r="JL402" s="1">
        <v>6.1018440000000004E-3</v>
      </c>
      <c r="JM402">
        <v>2.0239029999999998</v>
      </c>
      <c r="JN402">
        <v>0.34292030000000001</v>
      </c>
      <c r="JO402">
        <v>51.697369999999999</v>
      </c>
      <c r="JP402" s="1">
        <v>5.4824940000000001E-3</v>
      </c>
      <c r="JQ402">
        <v>1.812999</v>
      </c>
      <c r="JR402">
        <v>0.34557080000000001</v>
      </c>
      <c r="JS402">
        <v>50.435479999999998</v>
      </c>
      <c r="JT402" s="1">
        <v>5.0380099999999999E-3</v>
      </c>
      <c r="JU402">
        <v>1.6593979999999999</v>
      </c>
      <c r="JV402">
        <v>0.3487864</v>
      </c>
      <c r="JW402">
        <v>48.930230000000002</v>
      </c>
      <c r="JX402" s="1">
        <v>4.6993210000000002E-3</v>
      </c>
      <c r="JY402">
        <v>1.5408839999999999</v>
      </c>
      <c r="JZ402">
        <v>0.3518638</v>
      </c>
      <c r="KA402">
        <v>46.981349999999999</v>
      </c>
      <c r="KB402" s="1">
        <v>4.422128E-3</v>
      </c>
      <c r="KC402">
        <v>1.4439040000000001</v>
      </c>
      <c r="KD402">
        <v>0.3548325</v>
      </c>
      <c r="KE402">
        <v>44.58493</v>
      </c>
      <c r="KF402" s="1">
        <v>4.1831480000000002E-3</v>
      </c>
      <c r="KG402">
        <v>1.3606469999999999</v>
      </c>
      <c r="KH402">
        <v>0.35775849999999998</v>
      </c>
      <c r="KI402">
        <v>42.321129999999997</v>
      </c>
      <c r="KJ402" s="1">
        <v>3.9711049999999999E-3</v>
      </c>
      <c r="KK402">
        <v>1.286956</v>
      </c>
      <c r="KL402">
        <v>0.36055369999999998</v>
      </c>
      <c r="KM402">
        <v>43.409370000000003</v>
      </c>
      <c r="KN402" s="1">
        <v>3.7767299999999998E-3</v>
      </c>
      <c r="KO402">
        <v>1.2197880000000001</v>
      </c>
      <c r="KP402">
        <v>0.36353449999999998</v>
      </c>
      <c r="KQ402">
        <v>48.208219999999997</v>
      </c>
      <c r="KR402" s="1">
        <v>3.5978260000000001E-3</v>
      </c>
      <c r="KS402">
        <v>1.1576550000000001</v>
      </c>
      <c r="KT402">
        <v>0.3663227</v>
      </c>
      <c r="KU402">
        <v>53.907490000000003</v>
      </c>
      <c r="KV402" s="1">
        <v>3.4308749999999999E-3</v>
      </c>
      <c r="KW402">
        <v>1.100265</v>
      </c>
      <c r="KX402">
        <v>0.36898789999999998</v>
      </c>
      <c r="KY402">
        <v>55.676160000000003</v>
      </c>
      <c r="KZ402" s="1">
        <v>3.2730569999999998E-3</v>
      </c>
      <c r="LA402">
        <v>1.0464500000000001</v>
      </c>
      <c r="LB402">
        <v>0.37156850000000002</v>
      </c>
      <c r="LC402">
        <v>52.987580000000001</v>
      </c>
      <c r="LD402" s="1">
        <v>3.1251590000000002E-3</v>
      </c>
      <c r="LE402">
        <v>0.99620299999999995</v>
      </c>
      <c r="LF402">
        <v>0.37408140000000001</v>
      </c>
      <c r="LG402">
        <v>50.543430000000001</v>
      </c>
      <c r="LH402" s="1">
        <v>2.9856570000000001E-3</v>
      </c>
      <c r="LI402">
        <v>0.94913170000000002</v>
      </c>
      <c r="LJ402">
        <v>0.3765366</v>
      </c>
      <c r="LK402">
        <v>49.398029999999999</v>
      </c>
      <c r="LL402" s="1">
        <v>2.8544059999999999E-3</v>
      </c>
      <c r="LM402">
        <v>0.90498699999999999</v>
      </c>
      <c r="LN402">
        <v>0.37897760000000003</v>
      </c>
      <c r="LO402">
        <v>48.644680000000001</v>
      </c>
      <c r="LP402" s="1">
        <v>2.730077E-3</v>
      </c>
      <c r="LQ402">
        <v>0.86333479999999996</v>
      </c>
      <c r="LR402">
        <v>0.38133400000000001</v>
      </c>
      <c r="LS402">
        <v>49.333240000000004</v>
      </c>
      <c r="LT402" s="1">
        <v>2.6124910000000002E-3</v>
      </c>
      <c r="LU402">
        <v>0.82408590000000004</v>
      </c>
      <c r="LV402">
        <v>0.38370860000000001</v>
      </c>
      <c r="LW402">
        <v>51.216200000000001</v>
      </c>
      <c r="LX402" s="1">
        <v>2.5014849999999999E-3</v>
      </c>
      <c r="LY402">
        <v>0.78710749999999996</v>
      </c>
      <c r="LZ402">
        <v>0.38609250000000001</v>
      </c>
      <c r="MA402">
        <v>51.810600000000001</v>
      </c>
      <c r="MB402" s="1">
        <v>2.3961569999999999E-3</v>
      </c>
      <c r="MC402">
        <v>0.75203759999999997</v>
      </c>
      <c r="MD402">
        <v>0.38837630000000001</v>
      </c>
      <c r="ME402">
        <v>52.294339999999998</v>
      </c>
      <c r="MF402" s="1">
        <v>2.296373E-3</v>
      </c>
      <c r="MG402">
        <v>0.719086</v>
      </c>
      <c r="MH402">
        <v>0.39054549999999999</v>
      </c>
      <c r="MI402">
        <v>50.589149999999997</v>
      </c>
      <c r="MJ402" s="1">
        <v>2.2015939999999999E-3</v>
      </c>
      <c r="MK402">
        <v>0.68804220000000005</v>
      </c>
      <c r="ML402">
        <v>0.3927213</v>
      </c>
      <c r="MM402">
        <v>47.931269999999998</v>
      </c>
      <c r="MN402" s="1">
        <v>2.1114459999999999E-3</v>
      </c>
      <c r="MO402">
        <v>0.65869</v>
      </c>
      <c r="MP402">
        <v>0.39488820000000002</v>
      </c>
      <c r="MQ402">
        <v>45.89096</v>
      </c>
      <c r="MR402" s="1">
        <v>2.0257080000000002E-3</v>
      </c>
      <c r="MS402">
        <v>0.63080440000000004</v>
      </c>
      <c r="MT402">
        <v>0.39710580000000001</v>
      </c>
      <c r="MU402">
        <v>44.227960000000003</v>
      </c>
      <c r="MV402" s="1">
        <v>1.944166E-3</v>
      </c>
      <c r="MW402">
        <v>0.60431100000000004</v>
      </c>
      <c r="MX402">
        <v>0.39929120000000001</v>
      </c>
      <c r="MY402">
        <v>44.786650000000002</v>
      </c>
      <c r="MZ402" s="1">
        <v>1.866649E-3</v>
      </c>
      <c r="NA402">
        <v>0.57913890000000001</v>
      </c>
      <c r="NB402">
        <v>0.40144400000000002</v>
      </c>
      <c r="NC402">
        <v>46.13776</v>
      </c>
      <c r="ND402" s="1">
        <v>1.7928740000000001E-3</v>
      </c>
      <c r="NE402">
        <v>0.55524660000000003</v>
      </c>
      <c r="NF402">
        <v>0.40360430000000003</v>
      </c>
      <c r="NG402">
        <v>48.839979999999997</v>
      </c>
      <c r="NH402" s="1">
        <v>1.722264E-3</v>
      </c>
      <c r="NI402">
        <v>0.53245160000000002</v>
      </c>
      <c r="NJ402">
        <v>0.40573199999999998</v>
      </c>
      <c r="NK402">
        <v>51.910739999999997</v>
      </c>
      <c r="NL402" s="1">
        <v>1.6547700000000001E-3</v>
      </c>
      <c r="NM402">
        <v>0.51071800000000001</v>
      </c>
      <c r="NN402">
        <v>0.40790419999999999</v>
      </c>
      <c r="NO402">
        <v>50.594540000000002</v>
      </c>
      <c r="NP402" s="1">
        <v>1.59049E-3</v>
      </c>
      <c r="NQ402">
        <v>0.48998449999999999</v>
      </c>
      <c r="NR402">
        <v>0.4101014</v>
      </c>
      <c r="NS402">
        <v>47.628950000000003</v>
      </c>
      <c r="NT402" s="1">
        <v>1.5295770000000001E-3</v>
      </c>
      <c r="NU402">
        <v>0.47032210000000002</v>
      </c>
      <c r="NV402">
        <v>0.41225400000000001</v>
      </c>
      <c r="NW402">
        <v>45.645600000000002</v>
      </c>
      <c r="NX402" s="1">
        <v>1.4719069999999999E-3</v>
      </c>
      <c r="NY402">
        <v>0.45172449999999997</v>
      </c>
      <c r="NZ402">
        <v>0.41427799999999998</v>
      </c>
      <c r="OA402">
        <v>44.919370000000001</v>
      </c>
      <c r="OB402" s="1">
        <v>1.415782E-3</v>
      </c>
      <c r="OC402">
        <v>0.43370599999999998</v>
      </c>
      <c r="OD402">
        <v>0.41627459999999999</v>
      </c>
      <c r="OE402">
        <v>46.613939999999999</v>
      </c>
      <c r="OF402" s="1">
        <v>1.361973E-3</v>
      </c>
      <c r="OG402">
        <v>0.41647299999999998</v>
      </c>
      <c r="OH402">
        <v>0.41821629999999999</v>
      </c>
      <c r="OI402">
        <v>46.150959999999998</v>
      </c>
      <c r="OJ402" s="1">
        <v>1.311118E-3</v>
      </c>
      <c r="OK402">
        <v>0.40020860000000003</v>
      </c>
    </row>
    <row r="403" spans="1:401" x14ac:dyDescent="0.35">
      <c r="A403">
        <v>412</v>
      </c>
      <c r="B403" t="s">
        <v>4</v>
      </c>
      <c r="C403" t="s">
        <v>364</v>
      </c>
      <c r="D403" t="s">
        <v>410</v>
      </c>
      <c r="E403">
        <v>921.68470000000002</v>
      </c>
      <c r="F403">
        <v>0.34030739999999998</v>
      </c>
      <c r="G403">
        <v>25.955439999999999</v>
      </c>
      <c r="H403">
        <v>0</v>
      </c>
      <c r="I403">
        <v>0</v>
      </c>
      <c r="J403">
        <v>0.33939609999999998</v>
      </c>
      <c r="K403">
        <v>26.334869999999999</v>
      </c>
      <c r="L403">
        <v>0</v>
      </c>
      <c r="M403">
        <v>0</v>
      </c>
      <c r="N403">
        <v>0.3385049</v>
      </c>
      <c r="O403">
        <v>26.6648</v>
      </c>
      <c r="P403">
        <v>0</v>
      </c>
      <c r="Q403">
        <v>0</v>
      </c>
      <c r="R403">
        <v>0.33972839999999999</v>
      </c>
      <c r="S403">
        <v>28.202059999999999</v>
      </c>
      <c r="T403">
        <v>0</v>
      </c>
      <c r="U403">
        <v>0</v>
      </c>
      <c r="V403">
        <v>0.34598770000000001</v>
      </c>
      <c r="W403">
        <v>29.69847</v>
      </c>
      <c r="X403">
        <v>0</v>
      </c>
      <c r="Y403">
        <v>0</v>
      </c>
      <c r="Z403">
        <v>0.35291980000000001</v>
      </c>
      <c r="AA403">
        <v>29.603660000000001</v>
      </c>
      <c r="AB403">
        <v>0</v>
      </c>
      <c r="AC403">
        <v>0</v>
      </c>
      <c r="AD403">
        <v>0.36057980000000001</v>
      </c>
      <c r="AE403">
        <v>27.877199999999998</v>
      </c>
      <c r="AF403">
        <v>0</v>
      </c>
      <c r="AG403">
        <v>0</v>
      </c>
      <c r="AH403">
        <v>0.36884790000000001</v>
      </c>
      <c r="AI403">
        <v>25.939160000000001</v>
      </c>
      <c r="AJ403">
        <v>0</v>
      </c>
      <c r="AK403">
        <v>0</v>
      </c>
      <c r="AL403">
        <v>0.37842530000000002</v>
      </c>
      <c r="AM403">
        <v>25.00526</v>
      </c>
      <c r="AN403">
        <v>0</v>
      </c>
      <c r="AO403">
        <v>0</v>
      </c>
      <c r="AP403">
        <v>0.38893830000000001</v>
      </c>
      <c r="AQ403">
        <v>26.75385</v>
      </c>
      <c r="AR403">
        <v>0</v>
      </c>
      <c r="AS403">
        <v>0</v>
      </c>
      <c r="AT403">
        <v>0.40098440000000002</v>
      </c>
      <c r="AU403">
        <v>30.345859999999998</v>
      </c>
      <c r="AV403">
        <v>0</v>
      </c>
      <c r="AW403">
        <v>0</v>
      </c>
      <c r="AX403">
        <v>0.41525810000000002</v>
      </c>
      <c r="AY403">
        <v>34.278120000000001</v>
      </c>
      <c r="AZ403">
        <v>0</v>
      </c>
      <c r="BA403">
        <v>0</v>
      </c>
      <c r="BB403">
        <v>0.43216700000000002</v>
      </c>
      <c r="BC403">
        <v>36.801470000000002</v>
      </c>
      <c r="BD403">
        <v>0</v>
      </c>
      <c r="BE403">
        <v>0</v>
      </c>
      <c r="BF403">
        <v>0.45157779999999997</v>
      </c>
      <c r="BG403">
        <v>36.314950000000003</v>
      </c>
      <c r="BH403">
        <v>0</v>
      </c>
      <c r="BI403">
        <v>0</v>
      </c>
      <c r="BJ403">
        <v>0.47423130000000002</v>
      </c>
      <c r="BK403">
        <v>33.903440000000003</v>
      </c>
      <c r="BL403">
        <v>0</v>
      </c>
      <c r="BM403">
        <v>0</v>
      </c>
      <c r="BN403">
        <v>0.49939860000000003</v>
      </c>
      <c r="BO403">
        <v>31.936440000000001</v>
      </c>
      <c r="BP403">
        <v>0</v>
      </c>
      <c r="BQ403">
        <v>0</v>
      </c>
      <c r="BR403">
        <v>0.52628050000000004</v>
      </c>
      <c r="BS403">
        <v>30.851230000000001</v>
      </c>
      <c r="BT403">
        <v>0</v>
      </c>
      <c r="BU403">
        <v>0</v>
      </c>
      <c r="BV403">
        <v>0.55622839999999996</v>
      </c>
      <c r="BW403">
        <v>31.84601</v>
      </c>
      <c r="BX403">
        <v>0</v>
      </c>
      <c r="BY403">
        <v>0</v>
      </c>
      <c r="BZ403">
        <v>0.59006539999999996</v>
      </c>
      <c r="CA403">
        <v>33.475270000000002</v>
      </c>
      <c r="CB403">
        <v>0</v>
      </c>
      <c r="CC403">
        <v>0</v>
      </c>
      <c r="CD403">
        <v>0.61465999999999998</v>
      </c>
      <c r="CE403">
        <v>34.143819999999998</v>
      </c>
      <c r="CF403">
        <v>0</v>
      </c>
      <c r="CG403">
        <v>0</v>
      </c>
      <c r="CH403">
        <v>0.61423179999999999</v>
      </c>
      <c r="CI403">
        <v>33.95729</v>
      </c>
      <c r="CJ403">
        <v>0</v>
      </c>
      <c r="CK403">
        <v>0</v>
      </c>
      <c r="CL403">
        <v>0.61323989999999995</v>
      </c>
      <c r="CM403">
        <v>32.313009999999998</v>
      </c>
      <c r="CN403" s="1">
        <v>1.7150990000000001E-38</v>
      </c>
      <c r="CO403" s="1">
        <v>2.8403960000000001E-36</v>
      </c>
      <c r="CP403">
        <v>0.61188640000000005</v>
      </c>
      <c r="CQ403">
        <v>30.428339999999999</v>
      </c>
      <c r="CR403" s="1">
        <v>3.3245000000000001E-31</v>
      </c>
      <c r="CS403" s="1">
        <v>9.297274E-29</v>
      </c>
      <c r="CT403">
        <v>0.61021460000000005</v>
      </c>
      <c r="CU403">
        <v>28.878150000000002</v>
      </c>
      <c r="CV403" s="1">
        <v>2.323193E-25</v>
      </c>
      <c r="CW403" s="1">
        <v>5.6095649999999995E-23</v>
      </c>
      <c r="CX403">
        <v>0.60925989999999997</v>
      </c>
      <c r="CY403">
        <v>28.023990000000001</v>
      </c>
      <c r="CZ403" s="1">
        <v>4.605997E-20</v>
      </c>
      <c r="DA403" s="1">
        <v>1.3379419999999999E-17</v>
      </c>
      <c r="DB403">
        <v>0.60855490000000001</v>
      </c>
      <c r="DC403">
        <v>29.198460000000001</v>
      </c>
      <c r="DD403" s="1">
        <v>2.9640579999999999E-16</v>
      </c>
      <c r="DE403" s="1">
        <v>9.1714150000000005E-14</v>
      </c>
      <c r="DF403">
        <v>0.60734410000000005</v>
      </c>
      <c r="DG403">
        <v>31.681249999999999</v>
      </c>
      <c r="DH403" s="1">
        <v>3.2217120000000002E-13</v>
      </c>
      <c r="DI403" s="1">
        <v>1.018114E-10</v>
      </c>
      <c r="DJ403">
        <v>0.60516740000000002</v>
      </c>
      <c r="DK403">
        <v>35.896740000000001</v>
      </c>
      <c r="DL403" s="1">
        <v>1.098953E-10</v>
      </c>
      <c r="DM403" s="1">
        <v>3.4826019999999997E-8</v>
      </c>
      <c r="DN403">
        <v>0.60604659999999999</v>
      </c>
      <c r="DO403">
        <v>39.734200000000001</v>
      </c>
      <c r="DP403" s="1">
        <v>1.544338E-8</v>
      </c>
      <c r="DQ403" s="1">
        <v>4.8950240000000004E-6</v>
      </c>
      <c r="DR403">
        <v>0.60930589999999996</v>
      </c>
      <c r="DS403">
        <v>39.370669999999997</v>
      </c>
      <c r="DT403" s="1">
        <v>1.057896E-6</v>
      </c>
      <c r="DU403" s="1">
        <v>3.4099150000000002E-4</v>
      </c>
      <c r="DV403">
        <v>0.61200370000000004</v>
      </c>
      <c r="DW403">
        <v>36.752110000000002</v>
      </c>
      <c r="DX403" s="1">
        <v>3.8992039999999998E-5</v>
      </c>
      <c r="DY403" s="1">
        <v>1.277231E-2</v>
      </c>
      <c r="DZ403">
        <v>0.61436380000000002</v>
      </c>
      <c r="EA403">
        <v>35.350520000000003</v>
      </c>
      <c r="EB403" s="1">
        <v>8.4025829999999997E-4</v>
      </c>
      <c r="EC403">
        <v>0.27908129999999998</v>
      </c>
      <c r="ED403">
        <v>0.61676299999999995</v>
      </c>
      <c r="EE403">
        <v>35.282789999999999</v>
      </c>
      <c r="EF403" s="1">
        <v>1.1250960000000001E-2</v>
      </c>
      <c r="EG403">
        <v>3.7856480000000001</v>
      </c>
      <c r="EH403">
        <v>0.61893240000000005</v>
      </c>
      <c r="EI403">
        <v>36.395710000000001</v>
      </c>
      <c r="EJ403" s="1">
        <v>9.7499550000000004E-2</v>
      </c>
      <c r="EK403">
        <v>33.20429</v>
      </c>
      <c r="EL403">
        <v>0.62181529999999996</v>
      </c>
      <c r="EM403">
        <v>38.402479999999997</v>
      </c>
      <c r="EN403">
        <v>0.56657869999999999</v>
      </c>
      <c r="EO403">
        <v>194.74080000000001</v>
      </c>
      <c r="EP403">
        <v>0.62424389999999996</v>
      </c>
      <c r="EQ403">
        <v>42.516719999999999</v>
      </c>
      <c r="ER403">
        <v>2.3620739999999998</v>
      </c>
      <c r="ES403">
        <v>819.23339999999996</v>
      </c>
      <c r="ET403">
        <v>0.62615069999999995</v>
      </c>
      <c r="EU403">
        <v>45.40804</v>
      </c>
      <c r="EV403">
        <v>7.2710679999999996</v>
      </c>
      <c r="EW403">
        <v>2543.4380000000001</v>
      </c>
      <c r="EX403">
        <v>0.62867059999999997</v>
      </c>
      <c r="EY403">
        <v>43.911000000000001</v>
      </c>
      <c r="EZ403">
        <v>17.01587</v>
      </c>
      <c r="FA403">
        <v>5994.5039999999999</v>
      </c>
      <c r="FB403">
        <v>0.6312662</v>
      </c>
      <c r="FC403">
        <v>41.081359999999997</v>
      </c>
      <c r="FD403">
        <v>31.065259999999999</v>
      </c>
      <c r="FE403">
        <v>11013.42</v>
      </c>
      <c r="FF403">
        <v>0.63361049999999997</v>
      </c>
      <c r="FG403">
        <v>38.889139999999998</v>
      </c>
      <c r="FH403">
        <v>45.283709999999999</v>
      </c>
      <c r="FI403">
        <v>16159.91</v>
      </c>
      <c r="FJ403">
        <v>0.63534069999999998</v>
      </c>
      <c r="FK403">
        <v>37.844799999999999</v>
      </c>
      <c r="FL403">
        <v>53.744349999999997</v>
      </c>
      <c r="FM403">
        <v>19313.88</v>
      </c>
      <c r="FN403">
        <v>0.63784269999999998</v>
      </c>
      <c r="FO403">
        <v>39.100349999999999</v>
      </c>
      <c r="FP403">
        <v>53.179810000000003</v>
      </c>
      <c r="FQ403">
        <v>19228.939999999999</v>
      </c>
      <c r="FR403">
        <v>0.63921340000000004</v>
      </c>
      <c r="FS403">
        <v>41.165669999999999</v>
      </c>
      <c r="FT403">
        <v>44.616239999999998</v>
      </c>
      <c r="FU403">
        <v>16248.18</v>
      </c>
      <c r="FV403">
        <v>0.64027369999999995</v>
      </c>
      <c r="FW403">
        <v>43.297069999999998</v>
      </c>
      <c r="FX403">
        <v>32.296880000000002</v>
      </c>
      <c r="FY403">
        <v>11845.59</v>
      </c>
      <c r="FZ403">
        <v>0.64089529999999995</v>
      </c>
      <c r="GA403">
        <v>43.490920000000003</v>
      </c>
      <c r="GB403">
        <v>20.48657</v>
      </c>
      <c r="GC403">
        <v>7568.3410000000003</v>
      </c>
      <c r="GD403">
        <v>0.64209470000000002</v>
      </c>
      <c r="GE403">
        <v>42.418039999999998</v>
      </c>
      <c r="GF403">
        <v>11.54485</v>
      </c>
      <c r="GG403">
        <v>4291.4260000000004</v>
      </c>
      <c r="GH403">
        <v>0.64286180000000004</v>
      </c>
      <c r="GI403">
        <v>40.442810000000001</v>
      </c>
      <c r="GJ403">
        <v>5.844411</v>
      </c>
      <c r="GK403">
        <v>2186.8440000000001</v>
      </c>
      <c r="GL403">
        <v>0.64400990000000002</v>
      </c>
      <c r="GM403">
        <v>38.638399999999997</v>
      </c>
      <c r="GN403">
        <v>2.6808360000000002</v>
      </c>
      <c r="GO403">
        <v>1008.803</v>
      </c>
      <c r="GP403">
        <v>0.64438359999999995</v>
      </c>
      <c r="GQ403">
        <v>37.508279999999999</v>
      </c>
      <c r="GR403">
        <v>1.1300570000000001</v>
      </c>
      <c r="GS403">
        <v>427.58019999999999</v>
      </c>
      <c r="GT403">
        <v>0.64516530000000005</v>
      </c>
      <c r="GU403">
        <v>39.352690000000003</v>
      </c>
      <c r="GV403">
        <v>0.44857910000000001</v>
      </c>
      <c r="GW403">
        <v>170.2492</v>
      </c>
      <c r="GX403">
        <v>0.64616640000000003</v>
      </c>
      <c r="GY403">
        <v>42.078969999999998</v>
      </c>
      <c r="GZ403">
        <v>0.17730299999999999</v>
      </c>
      <c r="HA403">
        <v>67.195710000000005</v>
      </c>
      <c r="HB403">
        <v>0.64665969999999995</v>
      </c>
      <c r="HC403">
        <v>45.435569999999998</v>
      </c>
      <c r="HD403" s="1">
        <v>7.9163540000000004E-2</v>
      </c>
      <c r="HE403">
        <v>29.714279999999999</v>
      </c>
      <c r="HF403">
        <v>0.64667739999999996</v>
      </c>
      <c r="HG403">
        <v>47.265129999999999</v>
      </c>
      <c r="HH403" s="1">
        <v>4.6828750000000002E-2</v>
      </c>
      <c r="HI403">
        <v>17.306139999999999</v>
      </c>
      <c r="HJ403">
        <v>0.64655890000000005</v>
      </c>
      <c r="HK403">
        <v>45.914909999999999</v>
      </c>
      <c r="HL403" s="1">
        <v>3.7130450000000002E-2</v>
      </c>
      <c r="HM403">
        <v>13.57217</v>
      </c>
      <c r="HN403">
        <v>0.64610590000000001</v>
      </c>
      <c r="HO403">
        <v>44.226059999999997</v>
      </c>
      <c r="HP403" s="1">
        <v>3.4171750000000001E-2</v>
      </c>
      <c r="HQ403">
        <v>12.458550000000001</v>
      </c>
      <c r="HR403">
        <v>0.64669460000000001</v>
      </c>
      <c r="HS403">
        <v>42.66048</v>
      </c>
      <c r="HT403" s="1">
        <v>3.2614669999999998E-2</v>
      </c>
      <c r="HU403">
        <v>11.88556</v>
      </c>
      <c r="HV403">
        <v>0.65068579999999998</v>
      </c>
      <c r="HW403">
        <v>42.104559999999999</v>
      </c>
      <c r="HX403" s="1">
        <v>3.08329E-2</v>
      </c>
      <c r="HY403">
        <v>11.185750000000001</v>
      </c>
      <c r="HZ403">
        <v>0.65707159999999998</v>
      </c>
      <c r="IA403">
        <v>44.622729999999997</v>
      </c>
      <c r="IB403" s="1">
        <v>2.847481E-2</v>
      </c>
      <c r="IC403">
        <v>10.267799999999999</v>
      </c>
      <c r="ID403">
        <v>0.66273389999999999</v>
      </c>
      <c r="IE403">
        <v>49.786450000000002</v>
      </c>
      <c r="IF403" s="1">
        <v>2.5515329999999999E-2</v>
      </c>
      <c r="IG403">
        <v>9.1565159999999999</v>
      </c>
      <c r="IH403">
        <v>0.66827349999999996</v>
      </c>
      <c r="II403">
        <v>55.105080000000001</v>
      </c>
      <c r="IJ403" s="1">
        <v>2.2167490000000001E-2</v>
      </c>
      <c r="IK403">
        <v>7.9207960000000002</v>
      </c>
      <c r="IL403">
        <v>0.67384250000000001</v>
      </c>
      <c r="IM403">
        <v>56.488259999999997</v>
      </c>
      <c r="IN403" s="1">
        <v>1.8696859999999999E-2</v>
      </c>
      <c r="IO403">
        <v>6.6502470000000002</v>
      </c>
      <c r="IP403">
        <v>0.67913769999999996</v>
      </c>
      <c r="IQ403">
        <v>54.779719999999998</v>
      </c>
      <c r="IR403" s="1">
        <v>1.5378350000000001E-2</v>
      </c>
      <c r="IS403">
        <v>5.446466</v>
      </c>
      <c r="IT403">
        <v>0.68412170000000005</v>
      </c>
      <c r="IU403">
        <v>52.358260000000001</v>
      </c>
      <c r="IV403" s="1">
        <v>1.246536E-2</v>
      </c>
      <c r="IW403">
        <v>4.394514</v>
      </c>
      <c r="IX403">
        <v>0.68882350000000003</v>
      </c>
      <c r="IY403">
        <v>50.595179999999999</v>
      </c>
      <c r="IZ403" s="1">
        <v>1.010662E-2</v>
      </c>
      <c r="JA403">
        <v>3.5455450000000002</v>
      </c>
      <c r="JB403">
        <v>0.69329350000000001</v>
      </c>
      <c r="JC403">
        <v>49.609139999999996</v>
      </c>
      <c r="JD403" s="1">
        <v>8.3235819999999995E-3</v>
      </c>
      <c r="JE403">
        <v>2.9045709999999998</v>
      </c>
      <c r="JF403">
        <v>0.69755389999999995</v>
      </c>
      <c r="JG403">
        <v>51.238590000000002</v>
      </c>
      <c r="JH403" s="1">
        <v>7.0457699999999998E-3</v>
      </c>
      <c r="JI403">
        <v>2.444944</v>
      </c>
      <c r="JJ403">
        <v>0.70147769999999998</v>
      </c>
      <c r="JK403">
        <v>52.028230000000001</v>
      </c>
      <c r="JL403" s="1">
        <v>6.1509930000000004E-3</v>
      </c>
      <c r="JM403">
        <v>2.1247929999999999</v>
      </c>
      <c r="JN403">
        <v>0.70511239999999997</v>
      </c>
      <c r="JO403">
        <v>51.675870000000003</v>
      </c>
      <c r="JP403" s="1">
        <v>5.5174660000000004E-3</v>
      </c>
      <c r="JQ403">
        <v>1.9022829999999999</v>
      </c>
      <c r="JR403">
        <v>0.70929359999999997</v>
      </c>
      <c r="JS403">
        <v>50.365169999999999</v>
      </c>
      <c r="JT403" s="1">
        <v>5.0651280000000003E-3</v>
      </c>
      <c r="JU403">
        <v>1.742</v>
      </c>
      <c r="JV403">
        <v>0.7125572</v>
      </c>
      <c r="JW403">
        <v>48.944499999999998</v>
      </c>
      <c r="JX403" s="1">
        <v>4.7211889999999998E-3</v>
      </c>
      <c r="JY403">
        <v>1.6211260000000001</v>
      </c>
      <c r="JZ403">
        <v>0.71570549999999999</v>
      </c>
      <c r="KA403">
        <v>47.024990000000003</v>
      </c>
      <c r="KB403" s="1">
        <v>4.4409979999999998E-3</v>
      </c>
      <c r="KC403">
        <v>1.522788</v>
      </c>
      <c r="KD403">
        <v>0.71850440000000004</v>
      </c>
      <c r="KE403">
        <v>44.654049999999998</v>
      </c>
      <c r="KF403" s="1">
        <v>4.1997720000000001E-3</v>
      </c>
      <c r="KG403">
        <v>1.438817</v>
      </c>
      <c r="KH403">
        <v>0.72108969999999994</v>
      </c>
      <c r="KI403">
        <v>42.334180000000003</v>
      </c>
      <c r="KJ403" s="1">
        <v>3.9861749999999998E-3</v>
      </c>
      <c r="KK403">
        <v>1.3648800000000001</v>
      </c>
      <c r="KL403">
        <v>0.72357179999999999</v>
      </c>
      <c r="KM403">
        <v>43.386989999999997</v>
      </c>
      <c r="KN403" s="1">
        <v>3.790716E-3</v>
      </c>
      <c r="KO403">
        <v>1.2973539999999999</v>
      </c>
      <c r="KP403">
        <v>0.72621069999999999</v>
      </c>
      <c r="KQ403">
        <v>48.202269999999999</v>
      </c>
      <c r="KR403" s="1">
        <v>3.610748E-3</v>
      </c>
      <c r="KS403">
        <v>1.2349110000000001</v>
      </c>
      <c r="KT403">
        <v>0.72850689999999996</v>
      </c>
      <c r="KU403">
        <v>54.007629999999999</v>
      </c>
      <c r="KV403" s="1">
        <v>3.4429669999999999E-3</v>
      </c>
      <c r="KW403">
        <v>1.1772389999999999</v>
      </c>
      <c r="KX403">
        <v>0.73060539999999996</v>
      </c>
      <c r="KY403">
        <v>55.840820000000001</v>
      </c>
      <c r="KZ403" s="1">
        <v>3.284314E-3</v>
      </c>
      <c r="LA403">
        <v>1.122919</v>
      </c>
      <c r="LB403">
        <v>0.73258939999999995</v>
      </c>
      <c r="LC403">
        <v>53.090299999999999</v>
      </c>
      <c r="LD403" s="1">
        <v>3.135723E-3</v>
      </c>
      <c r="LE403">
        <v>1.072028</v>
      </c>
      <c r="LF403">
        <v>0.73446509999999998</v>
      </c>
      <c r="LG403">
        <v>50.495980000000003</v>
      </c>
      <c r="LH403" s="1">
        <v>2.9955390000000002E-3</v>
      </c>
      <c r="LI403">
        <v>1.0242180000000001</v>
      </c>
      <c r="LJ403">
        <v>0.73624000000000001</v>
      </c>
      <c r="LK403">
        <v>49.313220000000001</v>
      </c>
      <c r="LL403" s="1">
        <v>2.8637350000000001E-3</v>
      </c>
      <c r="LM403">
        <v>0.97923150000000003</v>
      </c>
      <c r="LN403">
        <v>0.73793019999999998</v>
      </c>
      <c r="LO403">
        <v>48.53125</v>
      </c>
      <c r="LP403" s="1">
        <v>2.7388769999999998E-3</v>
      </c>
      <c r="LQ403">
        <v>0.93672960000000005</v>
      </c>
      <c r="LR403">
        <v>0.73953219999999997</v>
      </c>
      <c r="LS403">
        <v>49.23706</v>
      </c>
      <c r="LT403" s="1">
        <v>2.620748E-3</v>
      </c>
      <c r="LU403">
        <v>0.89649310000000004</v>
      </c>
      <c r="LV403">
        <v>0.74112319999999998</v>
      </c>
      <c r="LW403">
        <v>51.169620000000002</v>
      </c>
      <c r="LX403" s="1">
        <v>2.5092679999999998E-3</v>
      </c>
      <c r="LY403">
        <v>0.85853480000000004</v>
      </c>
      <c r="LZ403">
        <v>0.74286810000000003</v>
      </c>
      <c r="MA403">
        <v>51.887689999999999</v>
      </c>
      <c r="MB403" s="1">
        <v>2.4037500000000001E-3</v>
      </c>
      <c r="MC403">
        <v>0.82268289999999999</v>
      </c>
      <c r="MD403">
        <v>0.74432229999999999</v>
      </c>
      <c r="ME403">
        <v>52.292149999999999</v>
      </c>
      <c r="MF403" s="1">
        <v>2.3034489999999999E-3</v>
      </c>
      <c r="MG403">
        <v>0.78902170000000005</v>
      </c>
      <c r="MH403">
        <v>0.74566010000000005</v>
      </c>
      <c r="MI403">
        <v>50.67859</v>
      </c>
      <c r="MJ403" s="1">
        <v>2.2082790000000001E-3</v>
      </c>
      <c r="MK403">
        <v>0.75718030000000003</v>
      </c>
      <c r="ML403">
        <v>0.74696249999999997</v>
      </c>
      <c r="MM403">
        <v>47.964260000000003</v>
      </c>
      <c r="MN403" s="1">
        <v>2.117786E-3</v>
      </c>
      <c r="MO403">
        <v>0.72697160000000005</v>
      </c>
      <c r="MP403">
        <v>0.74833289999999997</v>
      </c>
      <c r="MQ403">
        <v>45.917630000000003</v>
      </c>
      <c r="MR403" s="1">
        <v>2.0317249999999999E-3</v>
      </c>
      <c r="MS403">
        <v>0.6981598</v>
      </c>
      <c r="MT403">
        <v>0.749718</v>
      </c>
      <c r="MU403">
        <v>44.22927</v>
      </c>
      <c r="MV403" s="1">
        <v>1.949905E-3</v>
      </c>
      <c r="MW403">
        <v>0.67074540000000005</v>
      </c>
      <c r="MX403">
        <v>0.75106499999999998</v>
      </c>
      <c r="MY403">
        <v>44.85136</v>
      </c>
      <c r="MZ403" s="1">
        <v>1.8721370000000001E-3</v>
      </c>
      <c r="NA403">
        <v>0.64461049999999998</v>
      </c>
      <c r="NB403">
        <v>0.75240910000000005</v>
      </c>
      <c r="NC403">
        <v>46.088970000000003</v>
      </c>
      <c r="ND403" s="1">
        <v>1.798036E-3</v>
      </c>
      <c r="NE403">
        <v>0.61969890000000005</v>
      </c>
      <c r="NF403">
        <v>0.75373599999999996</v>
      </c>
      <c r="NG403">
        <v>48.839289999999998</v>
      </c>
      <c r="NH403" s="1">
        <v>1.727239E-3</v>
      </c>
      <c r="NI403">
        <v>0.59589250000000005</v>
      </c>
      <c r="NJ403">
        <v>0.75503010000000004</v>
      </c>
      <c r="NK403">
        <v>51.976280000000003</v>
      </c>
      <c r="NL403" s="1">
        <v>1.6594960000000001E-3</v>
      </c>
      <c r="NM403">
        <v>0.57308630000000005</v>
      </c>
      <c r="NN403">
        <v>0.75633930000000005</v>
      </c>
      <c r="NO403">
        <v>50.817860000000003</v>
      </c>
      <c r="NP403" s="1">
        <v>1.594982E-3</v>
      </c>
      <c r="NQ403">
        <v>0.55128440000000001</v>
      </c>
      <c r="NR403">
        <v>0.75773970000000002</v>
      </c>
      <c r="NS403">
        <v>47.650559999999999</v>
      </c>
      <c r="NT403" s="1">
        <v>1.533728E-3</v>
      </c>
      <c r="NU403">
        <v>0.53050319999999995</v>
      </c>
      <c r="NV403">
        <v>0.75921139999999998</v>
      </c>
      <c r="NW403">
        <v>45.61844</v>
      </c>
      <c r="NX403" s="1">
        <v>1.475919E-3</v>
      </c>
      <c r="NY403">
        <v>0.51080599999999998</v>
      </c>
      <c r="NZ403">
        <v>0.7605518</v>
      </c>
      <c r="OA403">
        <v>44.825809999999997</v>
      </c>
      <c r="OB403" s="1">
        <v>1.4196440000000001E-3</v>
      </c>
      <c r="OC403">
        <v>0.49158580000000002</v>
      </c>
      <c r="OD403">
        <v>0.76175020000000004</v>
      </c>
      <c r="OE403">
        <v>46.516640000000002</v>
      </c>
      <c r="OF403" s="1">
        <v>1.3656829999999999E-3</v>
      </c>
      <c r="OG403">
        <v>0.4731688</v>
      </c>
      <c r="OH403">
        <v>0.76295449999999998</v>
      </c>
      <c r="OI403">
        <v>46.212260000000001</v>
      </c>
      <c r="OJ403" s="1">
        <v>1.3146150000000001E-3</v>
      </c>
      <c r="OK403">
        <v>0.45570339999999998</v>
      </c>
    </row>
    <row r="404" spans="1:401" x14ac:dyDescent="0.35">
      <c r="A404">
        <v>413</v>
      </c>
      <c r="B404" t="s">
        <v>4</v>
      </c>
      <c r="C404" t="s">
        <v>364</v>
      </c>
      <c r="D404" t="s">
        <v>411</v>
      </c>
      <c r="E404">
        <v>1226.921</v>
      </c>
      <c r="F404">
        <v>0.32648090000000002</v>
      </c>
      <c r="G404">
        <v>26.05077</v>
      </c>
      <c r="H404">
        <v>0</v>
      </c>
      <c r="I404">
        <v>0</v>
      </c>
      <c r="J404">
        <v>0.32537670000000002</v>
      </c>
      <c r="K404">
        <v>26.275549999999999</v>
      </c>
      <c r="L404">
        <v>0</v>
      </c>
      <c r="M404">
        <v>0</v>
      </c>
      <c r="N404">
        <v>0.3243066</v>
      </c>
      <c r="O404">
        <v>26.548190000000002</v>
      </c>
      <c r="P404">
        <v>0</v>
      </c>
      <c r="Q404">
        <v>0</v>
      </c>
      <c r="R404">
        <v>0.32319829999999999</v>
      </c>
      <c r="S404">
        <v>28.058499999999999</v>
      </c>
      <c r="T404">
        <v>0</v>
      </c>
      <c r="U404">
        <v>0</v>
      </c>
      <c r="V404">
        <v>0.32203130000000002</v>
      </c>
      <c r="W404">
        <v>29.557950000000002</v>
      </c>
      <c r="X404">
        <v>0</v>
      </c>
      <c r="Y404">
        <v>0</v>
      </c>
      <c r="Z404">
        <v>0.32107000000000002</v>
      </c>
      <c r="AA404">
        <v>29.580300000000001</v>
      </c>
      <c r="AB404">
        <v>0</v>
      </c>
      <c r="AC404">
        <v>0</v>
      </c>
      <c r="AD404">
        <v>0.3202313</v>
      </c>
      <c r="AE404">
        <v>28.00047</v>
      </c>
      <c r="AF404">
        <v>0</v>
      </c>
      <c r="AG404">
        <v>0</v>
      </c>
      <c r="AH404">
        <v>0.3195017</v>
      </c>
      <c r="AI404">
        <v>26.057269999999999</v>
      </c>
      <c r="AJ404">
        <v>0</v>
      </c>
      <c r="AK404">
        <v>0</v>
      </c>
      <c r="AL404">
        <v>0.31919579999999997</v>
      </c>
      <c r="AM404">
        <v>24.99539</v>
      </c>
      <c r="AN404">
        <v>0</v>
      </c>
      <c r="AO404">
        <v>0</v>
      </c>
      <c r="AP404">
        <v>0.31878810000000002</v>
      </c>
      <c r="AQ404">
        <v>26.574439999999999</v>
      </c>
      <c r="AR404">
        <v>0</v>
      </c>
      <c r="AS404">
        <v>0</v>
      </c>
      <c r="AT404">
        <v>0.318303</v>
      </c>
      <c r="AU404">
        <v>30.060790000000001</v>
      </c>
      <c r="AV404">
        <v>0</v>
      </c>
      <c r="AW404">
        <v>0</v>
      </c>
      <c r="AX404">
        <v>0.31803900000000002</v>
      </c>
      <c r="AY404">
        <v>34.049300000000002</v>
      </c>
      <c r="AZ404">
        <v>0</v>
      </c>
      <c r="BA404">
        <v>0</v>
      </c>
      <c r="BB404">
        <v>0.31792409999999999</v>
      </c>
      <c r="BC404">
        <v>36.709339999999997</v>
      </c>
      <c r="BD404">
        <v>0</v>
      </c>
      <c r="BE404">
        <v>0</v>
      </c>
      <c r="BF404">
        <v>0.31773679999999999</v>
      </c>
      <c r="BG404">
        <v>36.358930000000001</v>
      </c>
      <c r="BH404">
        <v>0</v>
      </c>
      <c r="BI404">
        <v>0</v>
      </c>
      <c r="BJ404">
        <v>0.31763350000000001</v>
      </c>
      <c r="BK404">
        <v>34.052570000000003</v>
      </c>
      <c r="BL404">
        <v>0</v>
      </c>
      <c r="BM404">
        <v>0</v>
      </c>
      <c r="BN404">
        <v>0.32629849999999999</v>
      </c>
      <c r="BO404">
        <v>32.086730000000003</v>
      </c>
      <c r="BP404">
        <v>0</v>
      </c>
      <c r="BQ404">
        <v>0</v>
      </c>
      <c r="BR404">
        <v>0.33980870000000002</v>
      </c>
      <c r="BS404">
        <v>30.82375</v>
      </c>
      <c r="BT404">
        <v>0</v>
      </c>
      <c r="BU404">
        <v>0</v>
      </c>
      <c r="BV404">
        <v>0.35490100000000002</v>
      </c>
      <c r="BW404">
        <v>31.692920000000001</v>
      </c>
      <c r="BX404">
        <v>0</v>
      </c>
      <c r="BY404">
        <v>0</v>
      </c>
      <c r="BZ404">
        <v>0.3721507</v>
      </c>
      <c r="CA404">
        <v>33.297029999999999</v>
      </c>
      <c r="CB404">
        <v>0</v>
      </c>
      <c r="CC404">
        <v>0</v>
      </c>
      <c r="CD404">
        <v>0.39193280000000003</v>
      </c>
      <c r="CE404">
        <v>34.13456</v>
      </c>
      <c r="CF404">
        <v>0</v>
      </c>
      <c r="CG404">
        <v>0</v>
      </c>
      <c r="CH404">
        <v>0.41332930000000001</v>
      </c>
      <c r="CI404">
        <v>34.020330000000001</v>
      </c>
      <c r="CJ404">
        <v>0</v>
      </c>
      <c r="CK404">
        <v>0</v>
      </c>
      <c r="CL404">
        <v>0.43739159999999999</v>
      </c>
      <c r="CM404">
        <v>32.538530000000002</v>
      </c>
      <c r="CN404">
        <v>0</v>
      </c>
      <c r="CO404" s="1">
        <v>5.4679839999999999E-37</v>
      </c>
      <c r="CP404">
        <v>0.46607739999999998</v>
      </c>
      <c r="CQ404">
        <v>30.620570000000001</v>
      </c>
      <c r="CR404" s="1">
        <v>8.2686170000000005E-32</v>
      </c>
      <c r="CS404" s="1">
        <v>3.4863090000000001E-29</v>
      </c>
      <c r="CT404">
        <v>0.5002993</v>
      </c>
      <c r="CU404">
        <v>28.99053</v>
      </c>
      <c r="CV404" s="1">
        <v>3.9793019999999999E-26</v>
      </c>
      <c r="CW404" s="1">
        <v>1.590881E-23</v>
      </c>
      <c r="CX404">
        <v>0.54336200000000001</v>
      </c>
      <c r="CY404">
        <v>28.023910000000001</v>
      </c>
      <c r="CZ404" s="1">
        <v>1.6341760000000001E-20</v>
      </c>
      <c r="DA404" s="1">
        <v>6.1375860000000003E-18</v>
      </c>
      <c r="DB404">
        <v>0.59971099999999999</v>
      </c>
      <c r="DC404">
        <v>29.18787</v>
      </c>
      <c r="DD404" s="1">
        <v>1.4003790000000001E-16</v>
      </c>
      <c r="DE404" s="1">
        <v>5.2994350000000003E-14</v>
      </c>
      <c r="DF404">
        <v>0.66837170000000001</v>
      </c>
      <c r="DG404">
        <v>31.677990000000001</v>
      </c>
      <c r="DH404" s="1">
        <v>1.8072179999999999E-13</v>
      </c>
      <c r="DI404" s="1">
        <v>6.9051850000000005E-11</v>
      </c>
      <c r="DJ404">
        <v>0.75551619999999997</v>
      </c>
      <c r="DK404">
        <v>35.967089999999999</v>
      </c>
      <c r="DL404" s="1">
        <v>6.9960800000000006E-11</v>
      </c>
      <c r="DM404" s="1">
        <v>2.6985200000000001E-8</v>
      </c>
      <c r="DN404">
        <v>0.82108530000000002</v>
      </c>
      <c r="DO404">
        <v>39.862969999999997</v>
      </c>
      <c r="DP404" s="1">
        <v>1.066143E-8</v>
      </c>
      <c r="DQ404" s="1">
        <v>4.2148900000000002E-6</v>
      </c>
      <c r="DR404">
        <v>0.82238730000000004</v>
      </c>
      <c r="DS404">
        <v>39.605710000000002</v>
      </c>
      <c r="DT404" s="1">
        <v>7.6609749999999999E-7</v>
      </c>
      <c r="DU404" s="1">
        <v>3.1686790000000001E-4</v>
      </c>
      <c r="DV404">
        <v>0.82228009999999996</v>
      </c>
      <c r="DW404">
        <v>36.849130000000002</v>
      </c>
      <c r="DX404" s="1">
        <v>2.9460520000000002E-5</v>
      </c>
      <c r="DY404" s="1">
        <v>1.2730170000000001E-2</v>
      </c>
      <c r="DZ404">
        <v>0.82137150000000003</v>
      </c>
      <c r="EA404">
        <v>35.173180000000002</v>
      </c>
      <c r="EB404" s="1">
        <v>6.5899649999999997E-4</v>
      </c>
      <c r="EC404">
        <v>0.29646939999999999</v>
      </c>
      <c r="ED404">
        <v>0.82023509999999999</v>
      </c>
      <c r="EE404">
        <v>34.910150000000002</v>
      </c>
      <c r="EF404" s="1">
        <v>9.1400860000000004E-3</v>
      </c>
      <c r="EG404">
        <v>4.2765079999999998</v>
      </c>
      <c r="EH404">
        <v>0.81885249999999998</v>
      </c>
      <c r="EI404">
        <v>36.024250000000002</v>
      </c>
      <c r="EJ404" s="1">
        <v>8.1875030000000001E-2</v>
      </c>
      <c r="EK404">
        <v>39.774900000000002</v>
      </c>
      <c r="EL404">
        <v>0.81807920000000001</v>
      </c>
      <c r="EM404">
        <v>38.10022</v>
      </c>
      <c r="EN404">
        <v>0.490201</v>
      </c>
      <c r="EO404">
        <v>246.6489</v>
      </c>
      <c r="EP404">
        <v>0.81694120000000003</v>
      </c>
      <c r="EQ404">
        <v>42.300780000000003</v>
      </c>
      <c r="ER404">
        <v>2.0978940000000001</v>
      </c>
      <c r="ES404">
        <v>1090.077</v>
      </c>
      <c r="ET404">
        <v>0.8160657</v>
      </c>
      <c r="EU404">
        <v>45.416840000000001</v>
      </c>
      <c r="EV404">
        <v>6.621918</v>
      </c>
      <c r="EW404">
        <v>3547.8510000000001</v>
      </c>
      <c r="EX404">
        <v>0.81646280000000004</v>
      </c>
      <c r="EY404">
        <v>44.106819999999999</v>
      </c>
      <c r="EZ404">
        <v>15.87154</v>
      </c>
      <c r="FA404">
        <v>8748.9459999999999</v>
      </c>
      <c r="FB404">
        <v>0.81612280000000004</v>
      </c>
      <c r="FC404">
        <v>41.148330000000001</v>
      </c>
      <c r="FD404">
        <v>29.612400000000001</v>
      </c>
      <c r="FE404">
        <v>16772.04</v>
      </c>
      <c r="FF404">
        <v>0.81530829999999999</v>
      </c>
      <c r="FG404">
        <v>38.84628</v>
      </c>
      <c r="FH404">
        <v>44.059849999999997</v>
      </c>
      <c r="FI404">
        <v>25621.47</v>
      </c>
      <c r="FJ404">
        <v>0.81361030000000001</v>
      </c>
      <c r="FK404">
        <v>37.656739999999999</v>
      </c>
      <c r="FL404">
        <v>53.302399999999999</v>
      </c>
      <c r="FM404">
        <v>31803.72</v>
      </c>
      <c r="FN404">
        <v>0.81146910000000005</v>
      </c>
      <c r="FO404">
        <v>38.900060000000003</v>
      </c>
      <c r="FP404">
        <v>53.650419999999997</v>
      </c>
      <c r="FQ404">
        <v>32803</v>
      </c>
      <c r="FR404">
        <v>0.8085793</v>
      </c>
      <c r="FS404">
        <v>41.00365</v>
      </c>
      <c r="FT404">
        <v>45.754779999999997</v>
      </c>
      <c r="FU404">
        <v>28659.57</v>
      </c>
      <c r="FV404">
        <v>0.80555359999999998</v>
      </c>
      <c r="FW404">
        <v>43.232640000000004</v>
      </c>
      <c r="FX404">
        <v>33.627429999999997</v>
      </c>
      <c r="FY404">
        <v>21539.1</v>
      </c>
      <c r="FZ404">
        <v>0.80223350000000004</v>
      </c>
      <c r="GA404">
        <v>43.481819999999999</v>
      </c>
      <c r="GB404">
        <v>21.634969999999999</v>
      </c>
      <c r="GC404">
        <v>14152.1</v>
      </c>
      <c r="GD404">
        <v>0.79938070000000006</v>
      </c>
      <c r="GE404">
        <v>42.423319999999997</v>
      </c>
      <c r="GF404">
        <v>12.35256</v>
      </c>
      <c r="GG404">
        <v>8235.5689999999995</v>
      </c>
      <c r="GH404">
        <v>0.79597490000000004</v>
      </c>
      <c r="GI404">
        <v>40.39526</v>
      </c>
      <c r="GJ404">
        <v>6.331175</v>
      </c>
      <c r="GK404">
        <v>4301.9629999999997</v>
      </c>
      <c r="GL404">
        <v>0.79310320000000001</v>
      </c>
      <c r="GM404">
        <v>38.584969999999998</v>
      </c>
      <c r="GN404">
        <v>2.937376</v>
      </c>
      <c r="GO404">
        <v>2031.04</v>
      </c>
      <c r="GP404">
        <v>0.7903578</v>
      </c>
      <c r="GQ404">
        <v>37.390459999999997</v>
      </c>
      <c r="GR404">
        <v>1.2506159999999999</v>
      </c>
      <c r="GS404">
        <v>877.90300000000002</v>
      </c>
      <c r="GT404">
        <v>0.78865660000000004</v>
      </c>
      <c r="GU404">
        <v>39.222850000000001</v>
      </c>
      <c r="GV404">
        <v>0.49973469999999998</v>
      </c>
      <c r="GW404">
        <v>354.18540000000002</v>
      </c>
      <c r="GX404">
        <v>0.78693659999999999</v>
      </c>
      <c r="GY404">
        <v>42.071660000000001</v>
      </c>
      <c r="GZ404">
        <v>0.19692789999999999</v>
      </c>
      <c r="HA404">
        <v>139.38579999999999</v>
      </c>
      <c r="HB404">
        <v>0.78469160000000004</v>
      </c>
      <c r="HC404">
        <v>45.455489999999998</v>
      </c>
      <c r="HD404" s="1">
        <v>8.6041309999999996E-2</v>
      </c>
      <c r="HE404">
        <v>59.346710000000002</v>
      </c>
      <c r="HF404">
        <v>0.78190150000000003</v>
      </c>
      <c r="HG404">
        <v>47.417310000000001</v>
      </c>
      <c r="HH404" s="1">
        <v>4.9021750000000003E-2</v>
      </c>
      <c r="HI404">
        <v>32.158149999999999</v>
      </c>
      <c r="HJ404">
        <v>0.77916439999999998</v>
      </c>
      <c r="HK404">
        <v>46.035780000000003</v>
      </c>
      <c r="HL404">
        <v>3.7783600000000001E-2</v>
      </c>
      <c r="HM404">
        <v>23.765280000000001</v>
      </c>
      <c r="HN404">
        <v>0.77621320000000005</v>
      </c>
      <c r="HO404">
        <v>44.20919</v>
      </c>
      <c r="HP404" s="1">
        <v>3.4400809999999997E-2</v>
      </c>
      <c r="HQ404">
        <v>21.298950000000001</v>
      </c>
      <c r="HR404">
        <v>0.77588520000000005</v>
      </c>
      <c r="HS404">
        <v>42.581829999999997</v>
      </c>
      <c r="HT404">
        <v>3.2815129999999998E-2</v>
      </c>
      <c r="HU404">
        <v>20.224029999999999</v>
      </c>
      <c r="HV404">
        <v>0.77956190000000003</v>
      </c>
      <c r="HW404">
        <v>41.89705</v>
      </c>
      <c r="HX404">
        <v>3.10847E-2</v>
      </c>
      <c r="HY404">
        <v>19.044899999999998</v>
      </c>
      <c r="HZ404">
        <v>0.78327500000000005</v>
      </c>
      <c r="IA404">
        <v>44.459240000000001</v>
      </c>
      <c r="IB404" s="1">
        <v>2.8791460000000001E-2</v>
      </c>
      <c r="IC404">
        <v>17.5642</v>
      </c>
      <c r="ID404">
        <v>0.78597470000000003</v>
      </c>
      <c r="IE404">
        <v>49.763309999999997</v>
      </c>
      <c r="IF404" s="1">
        <v>2.5879309999999999E-2</v>
      </c>
      <c r="IG404">
        <v>15.7416</v>
      </c>
      <c r="IH404">
        <v>0.7883542</v>
      </c>
      <c r="II404">
        <v>55.269260000000003</v>
      </c>
      <c r="IJ404" s="1">
        <v>2.2555579999999999E-2</v>
      </c>
      <c r="IK404">
        <v>13.689489999999999</v>
      </c>
      <c r="IL404">
        <v>0.79082050000000004</v>
      </c>
      <c r="IM404">
        <v>56.744480000000003</v>
      </c>
      <c r="IN404" s="1">
        <v>1.9081210000000001E-2</v>
      </c>
      <c r="IO404">
        <v>11.54861</v>
      </c>
      <c r="IP404">
        <v>0.79284969999999999</v>
      </c>
      <c r="IQ404">
        <v>54.941220000000001</v>
      </c>
      <c r="IR404" s="1">
        <v>1.5728760000000001E-2</v>
      </c>
      <c r="IS404">
        <v>9.4922690000000003</v>
      </c>
      <c r="IT404">
        <v>0.79458039999999996</v>
      </c>
      <c r="IU404">
        <v>52.322319999999998</v>
      </c>
      <c r="IV404" s="1">
        <v>1.2760769999999999E-2</v>
      </c>
      <c r="IW404">
        <v>7.6694769999999997</v>
      </c>
      <c r="IX404">
        <v>0.79606580000000005</v>
      </c>
      <c r="IY404">
        <v>50.483759999999997</v>
      </c>
      <c r="IZ404" s="1">
        <v>1.033804E-2</v>
      </c>
      <c r="JA404">
        <v>6.1775089999999997</v>
      </c>
      <c r="JB404">
        <v>0.79741249999999997</v>
      </c>
      <c r="JC404">
        <v>49.41386</v>
      </c>
      <c r="JD404" s="1">
        <v>8.4942850000000007E-3</v>
      </c>
      <c r="JE404">
        <v>5.0375899999999998</v>
      </c>
      <c r="JF404">
        <v>0.79862029999999995</v>
      </c>
      <c r="JG404">
        <v>51.054920000000003</v>
      </c>
      <c r="JH404" s="1">
        <v>7.1668280000000001E-3</v>
      </c>
      <c r="JI404">
        <v>4.2135730000000002</v>
      </c>
      <c r="JJ404">
        <v>0.79956450000000001</v>
      </c>
      <c r="JK404">
        <v>52.059930000000001</v>
      </c>
      <c r="JL404" s="1">
        <v>6.2356579999999998E-3</v>
      </c>
      <c r="JM404">
        <v>3.6374810000000002</v>
      </c>
      <c r="JN404">
        <v>0.80022979999999999</v>
      </c>
      <c r="JO404">
        <v>51.562399999999997</v>
      </c>
      <c r="JP404" s="1">
        <v>5.5770300000000002E-3</v>
      </c>
      <c r="JQ404">
        <v>3.2374510000000001</v>
      </c>
      <c r="JR404">
        <v>0.80169400000000002</v>
      </c>
      <c r="JS404">
        <v>50.26934</v>
      </c>
      <c r="JT404" s="1">
        <v>5.1086159999999999E-3</v>
      </c>
      <c r="JU404">
        <v>2.9503439999999999</v>
      </c>
      <c r="JV404">
        <v>0.80328699999999997</v>
      </c>
      <c r="JW404">
        <v>49.010300000000001</v>
      </c>
      <c r="JX404" s="1">
        <v>4.7551579999999998E-3</v>
      </c>
      <c r="JY404">
        <v>2.7346089999999998</v>
      </c>
      <c r="JZ404">
        <v>0.80493110000000001</v>
      </c>
      <c r="KA404">
        <v>47.116570000000003</v>
      </c>
      <c r="KB404" s="1">
        <v>4.4698109999999997E-3</v>
      </c>
      <c r="KC404">
        <v>2.5627149999999999</v>
      </c>
      <c r="KD404">
        <v>0.80611809999999995</v>
      </c>
      <c r="KE404">
        <v>44.799639999999997</v>
      </c>
      <c r="KF404" s="1">
        <v>4.224719E-3</v>
      </c>
      <c r="KG404">
        <v>2.4172729999999998</v>
      </c>
      <c r="KH404">
        <v>0.80703910000000001</v>
      </c>
      <c r="KI404">
        <v>42.419910000000002</v>
      </c>
      <c r="KJ404" s="1">
        <v>4.0085169999999996E-3</v>
      </c>
      <c r="KK404">
        <v>2.2901910000000001</v>
      </c>
      <c r="KL404">
        <v>0.80789200000000005</v>
      </c>
      <c r="KM404">
        <v>43.42192</v>
      </c>
      <c r="KN404" s="1">
        <v>3.8113299999999999E-3</v>
      </c>
      <c r="KO404">
        <v>2.1748099999999999</v>
      </c>
      <c r="KP404">
        <v>0.8088651</v>
      </c>
      <c r="KQ404">
        <v>48.292499999999997</v>
      </c>
      <c r="KR404" s="1">
        <v>3.6296140000000002E-3</v>
      </c>
      <c r="KS404">
        <v>2.0678570000000001</v>
      </c>
      <c r="KT404">
        <v>0.80945089999999997</v>
      </c>
      <c r="KU404">
        <v>54.26641</v>
      </c>
      <c r="KV404" s="1">
        <v>3.4607280000000002E-3</v>
      </c>
      <c r="KW404">
        <v>1.970078</v>
      </c>
      <c r="KX404">
        <v>0.8098649</v>
      </c>
      <c r="KY404">
        <v>56.255490000000002</v>
      </c>
      <c r="KZ404" s="1">
        <v>3.3009760000000002E-3</v>
      </c>
      <c r="LA404">
        <v>1.8780520000000001</v>
      </c>
      <c r="LB404">
        <v>0.81020080000000005</v>
      </c>
      <c r="LC404">
        <v>53.36544</v>
      </c>
      <c r="LD404" s="1">
        <v>3.1513740000000002E-3</v>
      </c>
      <c r="LE404">
        <v>1.7918289999999999</v>
      </c>
      <c r="LF404">
        <v>0.81038960000000004</v>
      </c>
      <c r="LG404">
        <v>50.416620000000002</v>
      </c>
      <c r="LH404" s="1">
        <v>3.010137E-3</v>
      </c>
      <c r="LI404">
        <v>1.7108680000000001</v>
      </c>
      <c r="LJ404">
        <v>0.81060739999999998</v>
      </c>
      <c r="LK404">
        <v>49.148809999999997</v>
      </c>
      <c r="LL404" s="1">
        <v>2.8775469999999998E-3</v>
      </c>
      <c r="LM404">
        <v>1.634897</v>
      </c>
      <c r="LN404">
        <v>0.81069860000000005</v>
      </c>
      <c r="LO404">
        <v>48.316229999999997</v>
      </c>
      <c r="LP404" s="1">
        <v>2.7519160000000001E-3</v>
      </c>
      <c r="LQ404">
        <v>1.5630850000000001</v>
      </c>
      <c r="LR404">
        <v>0.8107491</v>
      </c>
      <c r="LS404">
        <v>49.063569999999999</v>
      </c>
      <c r="LT404" s="1">
        <v>2.6330730000000001E-3</v>
      </c>
      <c r="LU404">
        <v>1.495166</v>
      </c>
      <c r="LV404">
        <v>0.81075839999999999</v>
      </c>
      <c r="LW404">
        <v>51.096870000000003</v>
      </c>
      <c r="LX404" s="1">
        <v>2.5208499999999998E-3</v>
      </c>
      <c r="LY404">
        <v>1.431133</v>
      </c>
      <c r="LZ404">
        <v>0.81036160000000002</v>
      </c>
      <c r="MA404">
        <v>52.008899999999997</v>
      </c>
      <c r="MB404" s="1">
        <v>2.4145770000000002E-3</v>
      </c>
      <c r="MC404">
        <v>1.3709560000000001</v>
      </c>
      <c r="MD404">
        <v>0.80943310000000002</v>
      </c>
      <c r="ME404">
        <v>52.288240000000002</v>
      </c>
      <c r="MF404" s="1">
        <v>2.313692E-3</v>
      </c>
      <c r="MG404">
        <v>1.3140700000000001</v>
      </c>
      <c r="MH404">
        <v>0.80844859999999996</v>
      </c>
      <c r="MI404">
        <v>50.863050000000001</v>
      </c>
      <c r="MJ404" s="1">
        <v>2.2179999999999999E-3</v>
      </c>
      <c r="MK404">
        <v>1.2602519999999999</v>
      </c>
      <c r="ML404">
        <v>0.80755730000000003</v>
      </c>
      <c r="MM404">
        <v>48.016640000000002</v>
      </c>
      <c r="MN404" s="1">
        <v>2.1270059999999999E-3</v>
      </c>
      <c r="MO404">
        <v>1.209141</v>
      </c>
      <c r="MP404">
        <v>0.8067223</v>
      </c>
      <c r="MQ404">
        <v>45.964860000000002</v>
      </c>
      <c r="MR404" s="1">
        <v>2.0405229999999998E-3</v>
      </c>
      <c r="MS404">
        <v>1.160458</v>
      </c>
      <c r="MT404">
        <v>0.80590439999999997</v>
      </c>
      <c r="MU404">
        <v>44.269739999999999</v>
      </c>
      <c r="MV404" s="1">
        <v>1.9582369999999998E-3</v>
      </c>
      <c r="MW404">
        <v>1.114123</v>
      </c>
      <c r="MX404">
        <v>0.80509350000000002</v>
      </c>
      <c r="MY404">
        <v>44.954169999999998</v>
      </c>
      <c r="MZ404" s="1">
        <v>1.8800830000000001E-3</v>
      </c>
      <c r="NA404">
        <v>1.069984</v>
      </c>
      <c r="NB404">
        <v>0.80426869999999995</v>
      </c>
      <c r="NC404">
        <v>46.126150000000003</v>
      </c>
      <c r="ND404" s="1">
        <v>1.80562E-3</v>
      </c>
      <c r="NE404">
        <v>1.027992</v>
      </c>
      <c r="NF404">
        <v>0.80346919999999999</v>
      </c>
      <c r="NG404">
        <v>48.987789999999997</v>
      </c>
      <c r="NH404" s="1">
        <v>1.734492E-3</v>
      </c>
      <c r="NI404">
        <v>0.9878922</v>
      </c>
      <c r="NJ404">
        <v>0.80270819999999998</v>
      </c>
      <c r="NK404">
        <v>52.205309999999997</v>
      </c>
      <c r="NL404" s="1">
        <v>1.6664729999999999E-3</v>
      </c>
      <c r="NM404">
        <v>0.94953080000000001</v>
      </c>
      <c r="NN404">
        <v>0.80196829999999997</v>
      </c>
      <c r="NO404">
        <v>51.237909999999999</v>
      </c>
      <c r="NP404" s="1">
        <v>1.601634E-3</v>
      </c>
      <c r="NQ404">
        <v>0.91277830000000004</v>
      </c>
      <c r="NR404">
        <v>0.80132760000000003</v>
      </c>
      <c r="NS404">
        <v>47.665689999999998</v>
      </c>
      <c r="NT404" s="1">
        <v>1.539969E-3</v>
      </c>
      <c r="NU404">
        <v>0.87775159999999997</v>
      </c>
      <c r="NV404">
        <v>0.80088230000000005</v>
      </c>
      <c r="NW404">
        <v>45.556660000000001</v>
      </c>
      <c r="NX404" s="1">
        <v>1.481991E-3</v>
      </c>
      <c r="NY404">
        <v>0.84471130000000005</v>
      </c>
      <c r="NZ404">
        <v>0.80037700000000001</v>
      </c>
      <c r="OA404">
        <v>44.6676</v>
      </c>
      <c r="OB404" s="1">
        <v>1.425487E-3</v>
      </c>
      <c r="OC404">
        <v>0.8124846</v>
      </c>
      <c r="OD404">
        <v>0.79975450000000003</v>
      </c>
      <c r="OE404">
        <v>46.383920000000003</v>
      </c>
      <c r="OF404" s="1">
        <v>1.371244E-3</v>
      </c>
      <c r="OG404">
        <v>0.78156630000000005</v>
      </c>
      <c r="OH404">
        <v>0.79910590000000004</v>
      </c>
      <c r="OI404">
        <v>46.382730000000002</v>
      </c>
      <c r="OJ404" s="1">
        <v>1.3198610000000001E-3</v>
      </c>
      <c r="OK404">
        <v>0.75222270000000002</v>
      </c>
    </row>
    <row r="405" spans="1:401" x14ac:dyDescent="0.35">
      <c r="A405">
        <v>414</v>
      </c>
      <c r="B405" t="s">
        <v>4</v>
      </c>
      <c r="C405" t="s">
        <v>364</v>
      </c>
      <c r="D405" t="s">
        <v>412</v>
      </c>
      <c r="E405">
        <v>915.81119999999999</v>
      </c>
      <c r="F405">
        <v>0.43962990000000002</v>
      </c>
      <c r="G405">
        <v>26.145769999999999</v>
      </c>
      <c r="H405">
        <v>0</v>
      </c>
      <c r="I405">
        <v>0</v>
      </c>
      <c r="J405">
        <v>0.43766739999999998</v>
      </c>
      <c r="K405">
        <v>26.225619999999999</v>
      </c>
      <c r="L405">
        <v>0</v>
      </c>
      <c r="M405">
        <v>0</v>
      </c>
      <c r="N405">
        <v>0.43575599999999998</v>
      </c>
      <c r="O405">
        <v>26.408650000000002</v>
      </c>
      <c r="P405">
        <v>0</v>
      </c>
      <c r="Q405">
        <v>0</v>
      </c>
      <c r="R405">
        <v>0.4337551</v>
      </c>
      <c r="S405">
        <v>27.88907</v>
      </c>
      <c r="T405">
        <v>0</v>
      </c>
      <c r="U405">
        <v>0</v>
      </c>
      <c r="V405">
        <v>0.43160809999999999</v>
      </c>
      <c r="W405">
        <v>29.375109999999999</v>
      </c>
      <c r="X405">
        <v>0</v>
      </c>
      <c r="Y405">
        <v>0</v>
      </c>
      <c r="Z405">
        <v>0.4296219</v>
      </c>
      <c r="AA405">
        <v>29.493310000000001</v>
      </c>
      <c r="AB405">
        <v>0</v>
      </c>
      <c r="AC405">
        <v>0</v>
      </c>
      <c r="AD405">
        <v>0.42784719999999998</v>
      </c>
      <c r="AE405">
        <v>28.055689999999998</v>
      </c>
      <c r="AF405">
        <v>0</v>
      </c>
      <c r="AG405">
        <v>0</v>
      </c>
      <c r="AH405">
        <v>0.42626989999999998</v>
      </c>
      <c r="AI405">
        <v>26.129439999999999</v>
      </c>
      <c r="AJ405">
        <v>0</v>
      </c>
      <c r="AK405">
        <v>0</v>
      </c>
      <c r="AL405">
        <v>0.42522169999999998</v>
      </c>
      <c r="AM405">
        <v>24.96031</v>
      </c>
      <c r="AN405">
        <v>0</v>
      </c>
      <c r="AO405">
        <v>0</v>
      </c>
      <c r="AP405">
        <v>0.42397639999999998</v>
      </c>
      <c r="AQ405">
        <v>26.370920000000002</v>
      </c>
      <c r="AR405">
        <v>0</v>
      </c>
      <c r="AS405">
        <v>0</v>
      </c>
      <c r="AT405">
        <v>0.42256440000000001</v>
      </c>
      <c r="AU405">
        <v>29.728459999999998</v>
      </c>
      <c r="AV405">
        <v>0</v>
      </c>
      <c r="AW405">
        <v>0</v>
      </c>
      <c r="AX405">
        <v>0.42100480000000001</v>
      </c>
      <c r="AY405">
        <v>33.737639999999999</v>
      </c>
      <c r="AZ405">
        <v>0</v>
      </c>
      <c r="BA405">
        <v>0</v>
      </c>
      <c r="BB405">
        <v>0.41955569999999998</v>
      </c>
      <c r="BC405">
        <v>36.510159999999999</v>
      </c>
      <c r="BD405">
        <v>0</v>
      </c>
      <c r="BE405">
        <v>0</v>
      </c>
      <c r="BF405">
        <v>0.4179023</v>
      </c>
      <c r="BG405">
        <v>36.322560000000003</v>
      </c>
      <c r="BH405">
        <v>0</v>
      </c>
      <c r="BI405">
        <v>0</v>
      </c>
      <c r="BJ405">
        <v>0.41631780000000002</v>
      </c>
      <c r="BK405">
        <v>34.108750000000001</v>
      </c>
      <c r="BL405">
        <v>0</v>
      </c>
      <c r="BM405">
        <v>0</v>
      </c>
      <c r="BN405">
        <v>0.41434130000000002</v>
      </c>
      <c r="BO405">
        <v>32.053710000000002</v>
      </c>
      <c r="BP405">
        <v>0</v>
      </c>
      <c r="BQ405">
        <v>0</v>
      </c>
      <c r="BR405">
        <v>0.41338770000000002</v>
      </c>
      <c r="BS405">
        <v>30.67238</v>
      </c>
      <c r="BT405">
        <v>0</v>
      </c>
      <c r="BU405">
        <v>0</v>
      </c>
      <c r="BV405">
        <v>0.41251890000000002</v>
      </c>
      <c r="BW405">
        <v>31.395569999999999</v>
      </c>
      <c r="BX405">
        <v>0</v>
      </c>
      <c r="BY405">
        <v>0</v>
      </c>
      <c r="BZ405">
        <v>0.4118137</v>
      </c>
      <c r="CA405">
        <v>32.936349999999997</v>
      </c>
      <c r="CB405">
        <v>0</v>
      </c>
      <c r="CC405">
        <v>0</v>
      </c>
      <c r="CD405">
        <v>0.41166320000000001</v>
      </c>
      <c r="CE405">
        <v>33.921329999999998</v>
      </c>
      <c r="CF405">
        <v>0</v>
      </c>
      <c r="CG405">
        <v>0</v>
      </c>
      <c r="CH405">
        <v>0.41188530000000001</v>
      </c>
      <c r="CI405">
        <v>33.913069999999998</v>
      </c>
      <c r="CJ405">
        <v>0</v>
      </c>
      <c r="CK405">
        <v>0</v>
      </c>
      <c r="CL405">
        <v>0.41201510000000002</v>
      </c>
      <c r="CM405">
        <v>32.504620000000003</v>
      </c>
      <c r="CN405">
        <v>0</v>
      </c>
      <c r="CO405" s="1">
        <v>2.1804450000000001E-38</v>
      </c>
      <c r="CP405">
        <v>0.4120916</v>
      </c>
      <c r="CQ405">
        <v>30.58662</v>
      </c>
      <c r="CR405" s="1">
        <v>8.5708890000000006E-33</v>
      </c>
      <c r="CS405" s="1">
        <v>4.6117730000000002E-30</v>
      </c>
      <c r="CT405">
        <v>0.41188059999999999</v>
      </c>
      <c r="CU405">
        <v>28.915939999999999</v>
      </c>
      <c r="CV405" s="1">
        <v>2.663448E-27</v>
      </c>
      <c r="CW405" s="1">
        <v>1.4323649999999999E-24</v>
      </c>
      <c r="CX405">
        <v>0.41181509999999999</v>
      </c>
      <c r="CY405">
        <v>27.906179999999999</v>
      </c>
      <c r="CZ405" s="1">
        <v>2.4733869999999998E-21</v>
      </c>
      <c r="DA405" s="1">
        <v>1.161486E-18</v>
      </c>
      <c r="DB405">
        <v>0.4127576</v>
      </c>
      <c r="DC405">
        <v>29.022290000000002</v>
      </c>
      <c r="DD405" s="1">
        <v>3.2605739999999998E-17</v>
      </c>
      <c r="DE405" s="1">
        <v>1.387357E-14</v>
      </c>
      <c r="DF405">
        <v>0.41345110000000002</v>
      </c>
      <c r="DG405">
        <v>31.55153</v>
      </c>
      <c r="DH405" s="1">
        <v>5.2374539999999998E-14</v>
      </c>
      <c r="DI405" s="1">
        <v>2.1870140000000001E-11</v>
      </c>
      <c r="DJ405">
        <v>0.41415210000000002</v>
      </c>
      <c r="DK405">
        <v>35.903959999999998</v>
      </c>
      <c r="DL405" s="1">
        <v>2.375898E-11</v>
      </c>
      <c r="DM405" s="1">
        <v>9.9095680000000003E-9</v>
      </c>
      <c r="DN405">
        <v>0.4158462</v>
      </c>
      <c r="DO405">
        <v>39.999639999999999</v>
      </c>
      <c r="DP405" s="1">
        <v>4.146388E-9</v>
      </c>
      <c r="DQ405" s="1">
        <v>1.740687E-6</v>
      </c>
      <c r="DR405">
        <v>0.41794029999999999</v>
      </c>
      <c r="DS405">
        <v>39.752110000000002</v>
      </c>
      <c r="DT405" s="1">
        <v>3.3563019999999998E-7</v>
      </c>
      <c r="DU405" s="1">
        <v>1.4225260000000001E-4</v>
      </c>
      <c r="DV405">
        <v>0.41934159999999998</v>
      </c>
      <c r="DW405">
        <v>36.909570000000002</v>
      </c>
      <c r="DX405" s="1">
        <v>1.433015E-5</v>
      </c>
      <c r="DY405" s="1">
        <v>6.1565750000000001E-3</v>
      </c>
      <c r="DZ405">
        <v>0.42030620000000002</v>
      </c>
      <c r="EA405">
        <v>34.983249999999998</v>
      </c>
      <c r="EB405" s="1">
        <v>3.5144549999999999E-4</v>
      </c>
      <c r="EC405">
        <v>0.15319730000000001</v>
      </c>
      <c r="ED405">
        <v>0.42118610000000001</v>
      </c>
      <c r="EE405">
        <v>34.5137</v>
      </c>
      <c r="EF405" s="1">
        <v>5.3132819999999999E-3</v>
      </c>
      <c r="EG405">
        <v>2.3515709999999999</v>
      </c>
      <c r="EH405">
        <v>0.42210720000000002</v>
      </c>
      <c r="EI405">
        <v>35.606439999999999</v>
      </c>
      <c r="EJ405" s="1">
        <v>5.159851E-2</v>
      </c>
      <c r="EK405">
        <v>23.18317</v>
      </c>
      <c r="EL405">
        <v>0.42334359999999999</v>
      </c>
      <c r="EM405">
        <v>37.837969999999999</v>
      </c>
      <c r="EN405">
        <v>0.3333797</v>
      </c>
      <c r="EO405">
        <v>152.02860000000001</v>
      </c>
      <c r="EP405">
        <v>0.42439139999999997</v>
      </c>
      <c r="EQ405">
        <v>42.130830000000003</v>
      </c>
      <c r="ER405">
        <v>1.5248999999999999</v>
      </c>
      <c r="ES405">
        <v>705.28110000000004</v>
      </c>
      <c r="ET405">
        <v>0.42559580000000002</v>
      </c>
      <c r="EU405">
        <v>45.411499999999997</v>
      </c>
      <c r="EV405">
        <v>5.1289150000000001</v>
      </c>
      <c r="EW405">
        <v>2404.4380000000001</v>
      </c>
      <c r="EX405">
        <v>0.42727880000000001</v>
      </c>
      <c r="EY405">
        <v>44.218600000000002</v>
      </c>
      <c r="EZ405">
        <v>13.055389999999999</v>
      </c>
      <c r="FA405">
        <v>6198.0249999999996</v>
      </c>
      <c r="FB405">
        <v>0.42856420000000001</v>
      </c>
      <c r="FC405">
        <v>41.180520000000001</v>
      </c>
      <c r="FD405">
        <v>25.753910000000001</v>
      </c>
      <c r="FE405">
        <v>12386.05</v>
      </c>
      <c r="FF405">
        <v>0.42975150000000001</v>
      </c>
      <c r="FG405">
        <v>38.779629999999997</v>
      </c>
      <c r="FH405">
        <v>40.377130000000001</v>
      </c>
      <c r="FI405">
        <v>19663.5</v>
      </c>
      <c r="FJ405">
        <v>0.43061460000000001</v>
      </c>
      <c r="FK405">
        <v>37.481630000000003</v>
      </c>
      <c r="FL405">
        <v>51.304090000000002</v>
      </c>
      <c r="FM405">
        <v>25306.51</v>
      </c>
      <c r="FN405">
        <v>0.43092510000000001</v>
      </c>
      <c r="FO405">
        <v>38.655479999999997</v>
      </c>
      <c r="FP405">
        <v>54.10125</v>
      </c>
      <c r="FQ405">
        <v>26991.15</v>
      </c>
      <c r="FR405">
        <v>0.43150250000000001</v>
      </c>
      <c r="FS405">
        <v>40.809710000000003</v>
      </c>
      <c r="FT405">
        <v>48.033740000000002</v>
      </c>
      <c r="FU405">
        <v>24298.29</v>
      </c>
      <c r="FV405">
        <v>0.43198900000000001</v>
      </c>
      <c r="FW405">
        <v>43.11148</v>
      </c>
      <c r="FX405">
        <v>36.713709999999999</v>
      </c>
      <c r="FY405">
        <v>18787.12</v>
      </c>
      <c r="FZ405">
        <v>0.43260999999999999</v>
      </c>
      <c r="GA405">
        <v>43.397590000000001</v>
      </c>
      <c r="GB405">
        <v>24.50311</v>
      </c>
      <c r="GC405">
        <v>12668.35</v>
      </c>
      <c r="GD405">
        <v>0.43323060000000002</v>
      </c>
      <c r="GE405">
        <v>42.349290000000003</v>
      </c>
      <c r="GF405">
        <v>14.462910000000001</v>
      </c>
      <c r="GG405">
        <v>7550.0889999999999</v>
      </c>
      <c r="GH405">
        <v>0.43345440000000002</v>
      </c>
      <c r="GI405">
        <v>40.242100000000001</v>
      </c>
      <c r="GJ405">
        <v>7.6487049999999996</v>
      </c>
      <c r="GK405">
        <v>4032.5390000000002</v>
      </c>
      <c r="GL405">
        <v>0.43397599999999997</v>
      </c>
      <c r="GM405">
        <v>38.429029999999997</v>
      </c>
      <c r="GN405">
        <v>3.6551269999999998</v>
      </c>
      <c r="GO405">
        <v>1943.8989999999999</v>
      </c>
      <c r="GP405">
        <v>0.4344228</v>
      </c>
      <c r="GQ405">
        <v>37.216410000000003</v>
      </c>
      <c r="GR405">
        <v>1.596506</v>
      </c>
      <c r="GS405">
        <v>855.55560000000003</v>
      </c>
      <c r="GT405">
        <v>0.43526569999999998</v>
      </c>
      <c r="GU405">
        <v>39.09619</v>
      </c>
      <c r="GV405">
        <v>0.64950730000000001</v>
      </c>
      <c r="GW405">
        <v>349.76859999999999</v>
      </c>
      <c r="GX405">
        <v>0.43572080000000002</v>
      </c>
      <c r="GY405">
        <v>42.062040000000003</v>
      </c>
      <c r="GZ405">
        <v>0.25562430000000003</v>
      </c>
      <c r="HA405">
        <v>137.80869999999999</v>
      </c>
      <c r="HB405">
        <v>0.43571470000000001</v>
      </c>
      <c r="HC405">
        <v>45.51211</v>
      </c>
      <c r="HD405">
        <v>0.10695929999999999</v>
      </c>
      <c r="HE405">
        <v>57.088560000000001</v>
      </c>
      <c r="HF405">
        <v>0.43523149999999999</v>
      </c>
      <c r="HG405">
        <v>47.548139999999997</v>
      </c>
      <c r="HH405" s="1">
        <v>5.5761320000000003E-2</v>
      </c>
      <c r="HI405">
        <v>29.0608</v>
      </c>
      <c r="HJ405">
        <v>0.43461650000000002</v>
      </c>
      <c r="HK405">
        <v>46.08193</v>
      </c>
      <c r="HL405" s="1">
        <v>3.9738589999999997E-2</v>
      </c>
      <c r="HM405">
        <v>20.212039999999998</v>
      </c>
      <c r="HN405">
        <v>0.4336294</v>
      </c>
      <c r="HO405">
        <v>44.130949999999999</v>
      </c>
      <c r="HP405" s="1">
        <v>3.4968440000000003E-2</v>
      </c>
      <c r="HQ405">
        <v>17.608730000000001</v>
      </c>
      <c r="HR405">
        <v>0.43540820000000002</v>
      </c>
      <c r="HS405">
        <v>42.421199999999999</v>
      </c>
      <c r="HT405" s="1">
        <v>3.3196719999999999E-2</v>
      </c>
      <c r="HU405">
        <v>16.595600000000001</v>
      </c>
      <c r="HV405">
        <v>0.43969039999999998</v>
      </c>
      <c r="HW405">
        <v>41.669069999999998</v>
      </c>
      <c r="HX405" s="1">
        <v>3.1552379999999998E-2</v>
      </c>
      <c r="HY405">
        <v>15.633979999999999</v>
      </c>
      <c r="HZ405">
        <v>0.44393189999999999</v>
      </c>
      <c r="IA405">
        <v>44.30171</v>
      </c>
      <c r="IB405" s="1">
        <v>2.940367E-2</v>
      </c>
      <c r="IC405">
        <v>14.459199999999999</v>
      </c>
      <c r="ID405">
        <v>0.4479417</v>
      </c>
      <c r="IE405">
        <v>49.798589999999997</v>
      </c>
      <c r="IF405" s="1">
        <v>2.6621840000000001E-2</v>
      </c>
      <c r="IG405">
        <v>13.00456</v>
      </c>
      <c r="IH405">
        <v>0.45172580000000001</v>
      </c>
      <c r="II405">
        <v>55.473820000000003</v>
      </c>
      <c r="IJ405" s="1">
        <v>2.3375159999999999E-2</v>
      </c>
      <c r="IK405">
        <v>11.35201</v>
      </c>
      <c r="IL405">
        <v>0.45566760000000001</v>
      </c>
      <c r="IM405">
        <v>56.960039999999999</v>
      </c>
      <c r="IN405" s="1">
        <v>1.991279E-2</v>
      </c>
      <c r="IO405">
        <v>9.6087109999999996</v>
      </c>
      <c r="IP405">
        <v>0.45927519999999999</v>
      </c>
      <c r="IQ405">
        <v>55.029060000000001</v>
      </c>
      <c r="IR405" s="1">
        <v>1.6502960000000001E-2</v>
      </c>
      <c r="IS405">
        <v>7.9169489999999998</v>
      </c>
      <c r="IT405">
        <v>0.4626382</v>
      </c>
      <c r="IU405">
        <v>52.218380000000003</v>
      </c>
      <c r="IV405" s="1">
        <v>1.3423900000000001E-2</v>
      </c>
      <c r="IW405">
        <v>6.4003170000000003</v>
      </c>
      <c r="IX405">
        <v>0.46582669999999998</v>
      </c>
      <c r="IY405">
        <v>50.280700000000003</v>
      </c>
      <c r="IZ405" s="1">
        <v>1.0862699999999999E-2</v>
      </c>
      <c r="JA405">
        <v>5.1441340000000002</v>
      </c>
      <c r="JB405">
        <v>0.46887479999999998</v>
      </c>
      <c r="JC405">
        <v>49.158110000000001</v>
      </c>
      <c r="JD405" s="1">
        <v>8.8819399999999996E-3</v>
      </c>
      <c r="JE405">
        <v>4.1740000000000004</v>
      </c>
      <c r="JF405">
        <v>0.47175980000000001</v>
      </c>
      <c r="JG405">
        <v>50.854880000000001</v>
      </c>
      <c r="JH405" s="1">
        <v>7.4398670000000002E-3</v>
      </c>
      <c r="JI405">
        <v>3.4678270000000002</v>
      </c>
      <c r="JJ405">
        <v>0.47443859999999999</v>
      </c>
      <c r="JK405">
        <v>51.99344</v>
      </c>
      <c r="JL405" s="1">
        <v>6.4230939999999999E-3</v>
      </c>
      <c r="JM405">
        <v>2.9719509999999998</v>
      </c>
      <c r="JN405">
        <v>0.47692269999999998</v>
      </c>
      <c r="JO405">
        <v>51.351469999999999</v>
      </c>
      <c r="JP405" s="1">
        <v>5.7055730000000002E-3</v>
      </c>
      <c r="JQ405">
        <v>2.6277499999999998</v>
      </c>
      <c r="JR405">
        <v>0.48019709999999999</v>
      </c>
      <c r="JS405">
        <v>50.159050000000001</v>
      </c>
      <c r="JT405" s="1">
        <v>5.2021369999999999E-3</v>
      </c>
      <c r="JU405">
        <v>2.3846189999999998</v>
      </c>
      <c r="JV405">
        <v>0.48328890000000002</v>
      </c>
      <c r="JW405">
        <v>48.995190000000001</v>
      </c>
      <c r="JX405" s="1">
        <v>4.8262740000000002E-3</v>
      </c>
      <c r="JY405">
        <v>2.2044429999999999</v>
      </c>
      <c r="JZ405">
        <v>0.48593520000000001</v>
      </c>
      <c r="KA405">
        <v>47.11</v>
      </c>
      <c r="KB405" s="1">
        <v>4.5280140000000003E-3</v>
      </c>
      <c r="KC405">
        <v>2.062506</v>
      </c>
      <c r="KD405">
        <v>0.4881973</v>
      </c>
      <c r="KE405">
        <v>44.8765</v>
      </c>
      <c r="KF405" s="1">
        <v>4.2743529999999998E-3</v>
      </c>
      <c r="KG405">
        <v>1.943093</v>
      </c>
      <c r="KH405">
        <v>0.49026219999999998</v>
      </c>
      <c r="KI405">
        <v>42.486600000000003</v>
      </c>
      <c r="KJ405" s="1">
        <v>4.0525170000000003E-3</v>
      </c>
      <c r="KK405">
        <v>1.839313</v>
      </c>
      <c r="KL405">
        <v>0.49226589999999998</v>
      </c>
      <c r="KM405">
        <v>43.50094</v>
      </c>
      <c r="KN405" s="1">
        <v>3.8514270000000001E-3</v>
      </c>
      <c r="KO405">
        <v>1.7452840000000001</v>
      </c>
      <c r="KP405">
        <v>0.49445640000000002</v>
      </c>
      <c r="KQ405">
        <v>48.502200000000002</v>
      </c>
      <c r="KR405" s="1">
        <v>3.666388E-3</v>
      </c>
      <c r="KS405">
        <v>1.658655</v>
      </c>
      <c r="KT405">
        <v>0.49618830000000003</v>
      </c>
      <c r="KU405">
        <v>54.622929999999997</v>
      </c>
      <c r="KV405" s="1">
        <v>3.495082E-3</v>
      </c>
      <c r="KW405">
        <v>1.579658</v>
      </c>
      <c r="KX405">
        <v>0.49781150000000002</v>
      </c>
      <c r="KY405">
        <v>56.67745</v>
      </c>
      <c r="KZ405" s="1">
        <v>3.333276E-3</v>
      </c>
      <c r="LA405">
        <v>1.505428</v>
      </c>
      <c r="LB405">
        <v>0.49935970000000002</v>
      </c>
      <c r="LC405">
        <v>53.5685</v>
      </c>
      <c r="LD405" s="1">
        <v>3.1816570000000001E-3</v>
      </c>
      <c r="LE405">
        <v>1.4358200000000001</v>
      </c>
      <c r="LF405">
        <v>0.50080170000000002</v>
      </c>
      <c r="LG405">
        <v>50.299430000000001</v>
      </c>
      <c r="LH405" s="1">
        <v>3.0384679999999999E-3</v>
      </c>
      <c r="LI405">
        <v>1.370463</v>
      </c>
      <c r="LJ405">
        <v>0.5021544</v>
      </c>
      <c r="LK405">
        <v>48.94585</v>
      </c>
      <c r="LL405" s="1">
        <v>2.9041370000000002E-3</v>
      </c>
      <c r="LM405">
        <v>1.3091930000000001</v>
      </c>
      <c r="LN405">
        <v>0.50349500000000003</v>
      </c>
      <c r="LO405">
        <v>48.077629999999999</v>
      </c>
      <c r="LP405" s="1">
        <v>2.7770379999999999E-3</v>
      </c>
      <c r="LQ405">
        <v>1.2513380000000001</v>
      </c>
      <c r="LR405">
        <v>0.50477309999999997</v>
      </c>
      <c r="LS405">
        <v>48.884270000000001</v>
      </c>
      <c r="LT405" s="1">
        <v>2.6568569999999999E-3</v>
      </c>
      <c r="LU405">
        <v>1.1966479999999999</v>
      </c>
      <c r="LV405">
        <v>0.50598980000000005</v>
      </c>
      <c r="LW405">
        <v>51.036520000000003</v>
      </c>
      <c r="LX405" s="1">
        <v>2.5432100000000002E-3</v>
      </c>
      <c r="LY405">
        <v>1.145041</v>
      </c>
      <c r="LZ405">
        <v>0.50703869999999995</v>
      </c>
      <c r="MA405">
        <v>52.03407</v>
      </c>
      <c r="MB405" s="1">
        <v>2.4352219999999999E-3</v>
      </c>
      <c r="MC405">
        <v>1.0963130000000001</v>
      </c>
      <c r="MD405">
        <v>0.50823269999999998</v>
      </c>
      <c r="ME405">
        <v>52.263730000000002</v>
      </c>
      <c r="MF405" s="1">
        <v>2.3333830000000001E-3</v>
      </c>
      <c r="MG405">
        <v>1.050152</v>
      </c>
      <c r="MH405">
        <v>0.50934639999999998</v>
      </c>
      <c r="MI405">
        <v>50.96658</v>
      </c>
      <c r="MJ405" s="1">
        <v>2.2365979999999998E-3</v>
      </c>
      <c r="MK405">
        <v>1.0064409999999999</v>
      </c>
      <c r="ML405">
        <v>0.51052010000000003</v>
      </c>
      <c r="MM405">
        <v>47.990830000000003</v>
      </c>
      <c r="MN405" s="1">
        <v>2.1446799999999999E-3</v>
      </c>
      <c r="MO405">
        <v>0.96493390000000001</v>
      </c>
      <c r="MP405">
        <v>0.51173449999999998</v>
      </c>
      <c r="MQ405">
        <v>45.945279999999997</v>
      </c>
      <c r="MR405" s="1">
        <v>2.0573319999999998E-3</v>
      </c>
      <c r="MS405">
        <v>0.92546399999999995</v>
      </c>
      <c r="MT405">
        <v>0.5129437</v>
      </c>
      <c r="MU405">
        <v>44.288589999999999</v>
      </c>
      <c r="MV405" s="1">
        <v>1.9741400000000001E-3</v>
      </c>
      <c r="MW405">
        <v>0.88785460000000005</v>
      </c>
      <c r="MX405">
        <v>0.51417420000000003</v>
      </c>
      <c r="MY405">
        <v>45.007370000000002</v>
      </c>
      <c r="MZ405" s="1">
        <v>1.8952470000000001E-3</v>
      </c>
      <c r="NA405">
        <v>0.85208419999999996</v>
      </c>
      <c r="NB405">
        <v>0.51533320000000005</v>
      </c>
      <c r="NC405">
        <v>46.229520000000001</v>
      </c>
      <c r="ND405" s="1">
        <v>1.819991E-3</v>
      </c>
      <c r="NE405">
        <v>0.81806990000000002</v>
      </c>
      <c r="NF405">
        <v>0.51649889999999998</v>
      </c>
      <c r="NG405">
        <v>49.214460000000003</v>
      </c>
      <c r="NH405" s="1">
        <v>1.748173E-3</v>
      </c>
      <c r="NI405">
        <v>0.78563050000000001</v>
      </c>
      <c r="NJ405">
        <v>0.51766310000000004</v>
      </c>
      <c r="NK405">
        <v>52.484740000000002</v>
      </c>
      <c r="NL405" s="1">
        <v>1.6796020000000001E-3</v>
      </c>
      <c r="NM405">
        <v>0.75465280000000001</v>
      </c>
      <c r="NN405">
        <v>0.51889490000000005</v>
      </c>
      <c r="NO405">
        <v>51.541089999999997</v>
      </c>
      <c r="NP405" s="1">
        <v>1.614178E-3</v>
      </c>
      <c r="NQ405">
        <v>0.72494400000000003</v>
      </c>
      <c r="NR405">
        <v>0.52013949999999998</v>
      </c>
      <c r="NS405">
        <v>47.62706</v>
      </c>
      <c r="NT405" s="1">
        <v>1.551845E-3</v>
      </c>
      <c r="NU405">
        <v>0.69663039999999998</v>
      </c>
      <c r="NV405">
        <v>0.52141510000000002</v>
      </c>
      <c r="NW405">
        <v>45.437660000000001</v>
      </c>
      <c r="NX405" s="1">
        <v>1.4934060000000001E-3</v>
      </c>
      <c r="NY405">
        <v>0.66999609999999998</v>
      </c>
      <c r="NZ405">
        <v>0.52260640000000003</v>
      </c>
      <c r="OA405">
        <v>44.49973</v>
      </c>
      <c r="OB405" s="1">
        <v>1.4364849999999999E-3</v>
      </c>
      <c r="OC405">
        <v>0.64409530000000004</v>
      </c>
      <c r="OD405">
        <v>0.52372249999999998</v>
      </c>
      <c r="OE405">
        <v>46.290880000000001</v>
      </c>
      <c r="OF405" s="1">
        <v>1.381768E-3</v>
      </c>
      <c r="OG405">
        <v>0.6191932</v>
      </c>
      <c r="OH405">
        <v>0.52480309999999997</v>
      </c>
      <c r="OI405">
        <v>46.491070000000001</v>
      </c>
      <c r="OJ405" s="1">
        <v>1.329743E-3</v>
      </c>
      <c r="OK405">
        <v>0.5955201</v>
      </c>
    </row>
    <row r="406" spans="1:401" x14ac:dyDescent="0.35">
      <c r="A406">
        <v>415</v>
      </c>
      <c r="B406" t="s">
        <v>4</v>
      </c>
      <c r="C406" t="s">
        <v>364</v>
      </c>
      <c r="D406" t="s">
        <v>413</v>
      </c>
      <c r="E406">
        <v>1253.6300000000001</v>
      </c>
      <c r="F406">
        <v>0.47831760000000001</v>
      </c>
      <c r="G406">
        <v>26.43074</v>
      </c>
      <c r="H406">
        <v>0</v>
      </c>
      <c r="I406">
        <v>0</v>
      </c>
      <c r="J406">
        <v>0.47644690000000001</v>
      </c>
      <c r="K406">
        <v>26.310369999999999</v>
      </c>
      <c r="L406">
        <v>0</v>
      </c>
      <c r="M406">
        <v>0</v>
      </c>
      <c r="N406">
        <v>0.47470590000000001</v>
      </c>
      <c r="O406">
        <v>26.327120000000001</v>
      </c>
      <c r="P406">
        <v>0</v>
      </c>
      <c r="Q406">
        <v>0</v>
      </c>
      <c r="R406">
        <v>0.47282099999999999</v>
      </c>
      <c r="S406">
        <v>27.809519999999999</v>
      </c>
      <c r="T406">
        <v>0</v>
      </c>
      <c r="U406">
        <v>0</v>
      </c>
      <c r="V406">
        <v>0.47074359999999998</v>
      </c>
      <c r="W406">
        <v>29.257560000000002</v>
      </c>
      <c r="X406">
        <v>0</v>
      </c>
      <c r="Y406">
        <v>0</v>
      </c>
      <c r="Z406">
        <v>0.46882380000000001</v>
      </c>
      <c r="AA406">
        <v>29.433779999999999</v>
      </c>
      <c r="AB406">
        <v>0</v>
      </c>
      <c r="AC406">
        <v>0</v>
      </c>
      <c r="AD406">
        <v>0.46717920000000002</v>
      </c>
      <c r="AE406">
        <v>28.178070000000002</v>
      </c>
      <c r="AF406">
        <v>0</v>
      </c>
      <c r="AG406">
        <v>0</v>
      </c>
      <c r="AH406">
        <v>0.46591300000000002</v>
      </c>
      <c r="AI406">
        <v>26.269600000000001</v>
      </c>
      <c r="AJ406">
        <v>0</v>
      </c>
      <c r="AK406">
        <v>0</v>
      </c>
      <c r="AL406">
        <v>0.4649972</v>
      </c>
      <c r="AM406">
        <v>24.993020000000001</v>
      </c>
      <c r="AN406">
        <v>0</v>
      </c>
      <c r="AO406">
        <v>0</v>
      </c>
      <c r="AP406">
        <v>0.46395989999999998</v>
      </c>
      <c r="AQ406">
        <v>26.241630000000001</v>
      </c>
      <c r="AR406">
        <v>0</v>
      </c>
      <c r="AS406">
        <v>0</v>
      </c>
      <c r="AT406">
        <v>0.46275179999999999</v>
      </c>
      <c r="AU406">
        <v>29.44031</v>
      </c>
      <c r="AV406">
        <v>0</v>
      </c>
      <c r="AW406">
        <v>0</v>
      </c>
      <c r="AX406">
        <v>0.46123059999999999</v>
      </c>
      <c r="AY406">
        <v>33.421469999999999</v>
      </c>
      <c r="AZ406">
        <v>0</v>
      </c>
      <c r="BA406">
        <v>0</v>
      </c>
      <c r="BB406">
        <v>0.4600014</v>
      </c>
      <c r="BC406">
        <v>36.298639999999999</v>
      </c>
      <c r="BD406">
        <v>0</v>
      </c>
      <c r="BE406">
        <v>0</v>
      </c>
      <c r="BF406">
        <v>0.45880159999999998</v>
      </c>
      <c r="BG406">
        <v>36.26191</v>
      </c>
      <c r="BH406">
        <v>0</v>
      </c>
      <c r="BI406">
        <v>0</v>
      </c>
      <c r="BJ406">
        <v>0.45764739999999998</v>
      </c>
      <c r="BK406">
        <v>34.175429999999999</v>
      </c>
      <c r="BL406">
        <v>0</v>
      </c>
      <c r="BM406">
        <v>0</v>
      </c>
      <c r="BN406">
        <v>0.45627770000000001</v>
      </c>
      <c r="BO406">
        <v>32.025100000000002</v>
      </c>
      <c r="BP406">
        <v>0</v>
      </c>
      <c r="BQ406">
        <v>0</v>
      </c>
      <c r="BR406">
        <v>0.45575169999999998</v>
      </c>
      <c r="BS406">
        <v>30.529</v>
      </c>
      <c r="BT406">
        <v>0</v>
      </c>
      <c r="BU406">
        <v>0</v>
      </c>
      <c r="BV406">
        <v>0.45546759999999997</v>
      </c>
      <c r="BW406">
        <v>31.090620000000001</v>
      </c>
      <c r="BX406">
        <v>0</v>
      </c>
      <c r="BY406">
        <v>0</v>
      </c>
      <c r="BZ406">
        <v>0.45533869999999999</v>
      </c>
      <c r="CA406">
        <v>32.519869999999997</v>
      </c>
      <c r="CB406">
        <v>0</v>
      </c>
      <c r="CC406">
        <v>0</v>
      </c>
      <c r="CD406">
        <v>0.45571010000000001</v>
      </c>
      <c r="CE406">
        <v>33.661940000000001</v>
      </c>
      <c r="CF406">
        <v>0</v>
      </c>
      <c r="CG406">
        <v>0</v>
      </c>
      <c r="CH406">
        <v>0.456538</v>
      </c>
      <c r="CI406">
        <v>33.734029999999997</v>
      </c>
      <c r="CJ406">
        <v>0</v>
      </c>
      <c r="CK406">
        <v>0</v>
      </c>
      <c r="CL406">
        <v>0.4575806</v>
      </c>
      <c r="CM406">
        <v>32.407260000000001</v>
      </c>
      <c r="CN406">
        <v>0</v>
      </c>
      <c r="CO406">
        <v>0</v>
      </c>
      <c r="CP406">
        <v>0.45848440000000001</v>
      </c>
      <c r="CQ406">
        <v>30.51183</v>
      </c>
      <c r="CR406" s="1">
        <v>1.967556E-33</v>
      </c>
      <c r="CS406" s="1">
        <v>1.6133849999999999E-30</v>
      </c>
      <c r="CT406">
        <v>0.45910790000000001</v>
      </c>
      <c r="CU406">
        <v>28.778880000000001</v>
      </c>
      <c r="CV406" s="1">
        <v>6.0394780000000004E-28</v>
      </c>
      <c r="CW406" s="1">
        <v>4.9375659999999996E-25</v>
      </c>
      <c r="CX406">
        <v>0.4593816</v>
      </c>
      <c r="CY406">
        <v>27.718360000000001</v>
      </c>
      <c r="CZ406" s="1">
        <v>5.377828E-22</v>
      </c>
      <c r="DA406" s="1">
        <v>4.3967519999999999E-19</v>
      </c>
      <c r="DB406">
        <v>0.4604723</v>
      </c>
      <c r="DC406">
        <v>28.778269999999999</v>
      </c>
      <c r="DD406" s="1">
        <v>1.130862E-17</v>
      </c>
      <c r="DE406" s="1">
        <v>6.7524919999999998E-15</v>
      </c>
      <c r="DF406">
        <v>0.46171230000000002</v>
      </c>
      <c r="DG406">
        <v>31.379370000000002</v>
      </c>
      <c r="DH406" s="1">
        <v>2.214004E-14</v>
      </c>
      <c r="DI406" s="1">
        <v>1.2538670000000001E-11</v>
      </c>
      <c r="DJ406">
        <v>0.46311279999999999</v>
      </c>
      <c r="DK406">
        <v>35.797879999999999</v>
      </c>
      <c r="DL406" s="1">
        <v>1.132756E-11</v>
      </c>
      <c r="DM406" s="1">
        <v>6.3885820000000001E-9</v>
      </c>
      <c r="DN406">
        <v>0.46533550000000001</v>
      </c>
      <c r="DO406">
        <v>40.110709999999997</v>
      </c>
      <c r="DP406" s="1">
        <v>2.182115E-9</v>
      </c>
      <c r="DQ406" s="1">
        <v>1.240398E-6</v>
      </c>
      <c r="DR406">
        <v>0.46825670000000003</v>
      </c>
      <c r="DS406">
        <v>39.802259999999997</v>
      </c>
      <c r="DT406" s="1">
        <v>1.923162E-7</v>
      </c>
      <c r="DU406" s="1">
        <v>1.104022E-4</v>
      </c>
      <c r="DV406">
        <v>0.47041699999999997</v>
      </c>
      <c r="DW406">
        <v>36.891120000000001</v>
      </c>
      <c r="DX406" s="1">
        <v>8.8330830000000003E-6</v>
      </c>
      <c r="DY406" s="1">
        <v>5.1569670000000001E-3</v>
      </c>
      <c r="DZ406">
        <v>0.47218359999999998</v>
      </c>
      <c r="EA406">
        <v>34.740459999999999</v>
      </c>
      <c r="EB406" s="1">
        <v>2.308527E-4</v>
      </c>
      <c r="EC406">
        <v>0.13739000000000001</v>
      </c>
      <c r="ED406">
        <v>0.4737672</v>
      </c>
      <c r="EE406">
        <v>34.042360000000002</v>
      </c>
      <c r="EF406" s="1">
        <v>3.6986940000000002E-3</v>
      </c>
      <c r="EG406">
        <v>2.2464550000000001</v>
      </c>
      <c r="EH406">
        <v>0.47575489999999998</v>
      </c>
      <c r="EI406">
        <v>35.108089999999997</v>
      </c>
      <c r="EJ406" s="1">
        <v>3.792454E-2</v>
      </c>
      <c r="EK406">
        <v>23.507770000000001</v>
      </c>
      <c r="EL406">
        <v>0.47784710000000002</v>
      </c>
      <c r="EM406">
        <v>37.566650000000003</v>
      </c>
      <c r="EN406">
        <v>0.2579823</v>
      </c>
      <c r="EO406">
        <v>163.30969999999999</v>
      </c>
      <c r="EP406">
        <v>0.4797979</v>
      </c>
      <c r="EQ406">
        <v>41.980049999999999</v>
      </c>
      <c r="ER406">
        <v>1.2331319999999999</v>
      </c>
      <c r="ES406">
        <v>795.53769999999997</v>
      </c>
      <c r="ET406">
        <v>0.48190650000000002</v>
      </c>
      <c r="EU406">
        <v>45.382150000000003</v>
      </c>
      <c r="EV406">
        <v>4.3245250000000004</v>
      </c>
      <c r="EW406">
        <v>2840.3870000000002</v>
      </c>
      <c r="EX406">
        <v>0.48376750000000002</v>
      </c>
      <c r="EY406">
        <v>44.142299999999999</v>
      </c>
      <c r="EZ406">
        <v>11.43371</v>
      </c>
      <c r="FA406">
        <v>7640.0439999999999</v>
      </c>
      <c r="FB406">
        <v>0.48545450000000001</v>
      </c>
      <c r="FC406">
        <v>41.091850000000001</v>
      </c>
      <c r="FD406">
        <v>23.398240000000001</v>
      </c>
      <c r="FE406">
        <v>15896.03</v>
      </c>
      <c r="FF406">
        <v>0.48728120000000003</v>
      </c>
      <c r="FG406">
        <v>38.588009999999997</v>
      </c>
      <c r="FH406">
        <v>37.95655</v>
      </c>
      <c r="FI406">
        <v>26156.73</v>
      </c>
      <c r="FJ406">
        <v>0.48867240000000001</v>
      </c>
      <c r="FK406">
        <v>37.202350000000003</v>
      </c>
      <c r="FL406">
        <v>49.787210000000002</v>
      </c>
      <c r="FM406">
        <v>34778.46</v>
      </c>
      <c r="FN406">
        <v>0.48981839999999999</v>
      </c>
      <c r="FO406">
        <v>38.313780000000001</v>
      </c>
      <c r="FP406">
        <v>53.973860000000002</v>
      </c>
      <c r="FQ406">
        <v>38121.47</v>
      </c>
      <c r="FR406">
        <v>0.49092530000000001</v>
      </c>
      <c r="FS406">
        <v>40.521619999999999</v>
      </c>
      <c r="FT406">
        <v>49.2986</v>
      </c>
      <c r="FU406">
        <v>35198.69</v>
      </c>
      <c r="FV406">
        <v>0.49200700000000003</v>
      </c>
      <c r="FW406">
        <v>42.873559999999998</v>
      </c>
      <c r="FX406">
        <v>38.623849999999997</v>
      </c>
      <c r="FY406">
        <v>27806.7</v>
      </c>
      <c r="FZ406">
        <v>0.49377080000000001</v>
      </c>
      <c r="GA406">
        <v>43.191969999999998</v>
      </c>
      <c r="GB406">
        <v>26.39414</v>
      </c>
      <c r="GC406">
        <v>19102.84</v>
      </c>
      <c r="GD406">
        <v>0.49504300000000001</v>
      </c>
      <c r="GE406">
        <v>42.110500000000002</v>
      </c>
      <c r="GF406">
        <v>15.90502</v>
      </c>
      <c r="GG406">
        <v>11574.59</v>
      </c>
      <c r="GH406">
        <v>0.49585839999999998</v>
      </c>
      <c r="GI406">
        <v>39.936680000000003</v>
      </c>
      <c r="GJ406">
        <v>8.5720810000000007</v>
      </c>
      <c r="GK406">
        <v>6264.7920000000004</v>
      </c>
      <c r="GL406">
        <v>0.49714730000000001</v>
      </c>
      <c r="GM406">
        <v>38.122019999999999</v>
      </c>
      <c r="GN406">
        <v>4.1702300000000001</v>
      </c>
      <c r="GO406">
        <v>3053.1759999999999</v>
      </c>
      <c r="GP406">
        <v>0.49827949999999999</v>
      </c>
      <c r="GQ406">
        <v>36.936790000000002</v>
      </c>
      <c r="GR406">
        <v>1.849693</v>
      </c>
      <c r="GS406">
        <v>1353.7840000000001</v>
      </c>
      <c r="GT406">
        <v>0.499392</v>
      </c>
      <c r="GU406">
        <v>38.941470000000002</v>
      </c>
      <c r="GV406">
        <v>0.76057790000000003</v>
      </c>
      <c r="GW406">
        <v>554.82920000000001</v>
      </c>
      <c r="GX406">
        <v>0.49993130000000002</v>
      </c>
      <c r="GY406">
        <v>41.998980000000003</v>
      </c>
      <c r="GZ406">
        <v>0.29988389999999998</v>
      </c>
      <c r="HA406">
        <v>216.83150000000001</v>
      </c>
      <c r="HB406">
        <v>0.4998631</v>
      </c>
      <c r="HC406">
        <v>45.572629999999997</v>
      </c>
      <c r="HD406">
        <v>0.12295929999999999</v>
      </c>
      <c r="HE406">
        <v>87.158649999999994</v>
      </c>
      <c r="HF406">
        <v>0.4992029</v>
      </c>
      <c r="HG406">
        <v>47.589880000000001</v>
      </c>
      <c r="HH406" s="1">
        <v>6.0998249999999997E-2</v>
      </c>
      <c r="HI406">
        <v>41.730029999999999</v>
      </c>
      <c r="HJ406">
        <v>0.49832900000000002</v>
      </c>
      <c r="HK406">
        <v>45.966169999999998</v>
      </c>
      <c r="HL406" s="1">
        <v>4.1271759999999998E-2</v>
      </c>
      <c r="HM406">
        <v>27.14781</v>
      </c>
      <c r="HN406">
        <v>0.49696030000000002</v>
      </c>
      <c r="HO406">
        <v>43.891820000000003</v>
      </c>
      <c r="HP406" s="1">
        <v>3.5385649999999998E-2</v>
      </c>
      <c r="HQ406">
        <v>22.735240000000001</v>
      </c>
      <c r="HR406">
        <v>0.50075700000000001</v>
      </c>
      <c r="HS406">
        <v>42.158160000000002</v>
      </c>
      <c r="HT406" s="1">
        <v>3.3465370000000001E-2</v>
      </c>
      <c r="HU406">
        <v>21.110669999999999</v>
      </c>
      <c r="HV406">
        <v>0.50671670000000002</v>
      </c>
      <c r="HW406">
        <v>41.426189999999998</v>
      </c>
      <c r="HX406" s="1">
        <v>3.1861680000000003E-2</v>
      </c>
      <c r="HY406">
        <v>19.809339999999999</v>
      </c>
      <c r="HZ406">
        <v>0.51243870000000002</v>
      </c>
      <c r="IA406">
        <v>44.212400000000002</v>
      </c>
      <c r="IB406" s="1">
        <v>2.9795149999999999E-2</v>
      </c>
      <c r="IC406">
        <v>18.29447</v>
      </c>
      <c r="ID406">
        <v>0.51796940000000002</v>
      </c>
      <c r="IE406">
        <v>49.95881</v>
      </c>
      <c r="IF406" s="1">
        <v>2.7091750000000001E-2</v>
      </c>
      <c r="IG406">
        <v>16.442029999999999</v>
      </c>
      <c r="IH406">
        <v>0.5231922</v>
      </c>
      <c r="II406">
        <v>55.728499999999997</v>
      </c>
      <c r="IJ406" s="1">
        <v>2.3890120000000001E-2</v>
      </c>
      <c r="IK406">
        <v>14.34085</v>
      </c>
      <c r="IL406">
        <v>0.52880349999999998</v>
      </c>
      <c r="IM406">
        <v>57.119549999999997</v>
      </c>
      <c r="IN406" s="1">
        <v>2.0439740000000001E-2</v>
      </c>
      <c r="IO406">
        <v>12.127190000000001</v>
      </c>
      <c r="IP406">
        <v>0.53394030000000003</v>
      </c>
      <c r="IQ406">
        <v>55.02026</v>
      </c>
      <c r="IR406" s="1">
        <v>1.6996810000000001E-2</v>
      </c>
      <c r="IS406">
        <v>9.9748619999999999</v>
      </c>
      <c r="IT406">
        <v>0.53875030000000002</v>
      </c>
      <c r="IU406">
        <v>52.036169999999998</v>
      </c>
      <c r="IV406" s="1">
        <v>1.3850640000000001E-2</v>
      </c>
      <c r="IW406">
        <v>8.0398239999999994</v>
      </c>
      <c r="IX406">
        <v>0.54339099999999996</v>
      </c>
      <c r="IY406">
        <v>50.01173</v>
      </c>
      <c r="IZ406" s="1">
        <v>1.120379E-2</v>
      </c>
      <c r="JA406">
        <v>6.4279390000000003</v>
      </c>
      <c r="JB406">
        <v>0.54797010000000002</v>
      </c>
      <c r="JC406">
        <v>48.86309</v>
      </c>
      <c r="JD406" s="1">
        <v>9.1365579999999995E-3</v>
      </c>
      <c r="JE406">
        <v>5.1757900000000001</v>
      </c>
      <c r="JF406">
        <v>0.55228429999999995</v>
      </c>
      <c r="JG406">
        <v>50.635910000000003</v>
      </c>
      <c r="JH406" s="1">
        <v>7.6205630000000003E-3</v>
      </c>
      <c r="JI406">
        <v>4.2609440000000003</v>
      </c>
      <c r="JJ406">
        <v>0.55640820000000002</v>
      </c>
      <c r="JK406">
        <v>51.82732</v>
      </c>
      <c r="JL406" s="1">
        <v>6.5478560000000003E-3</v>
      </c>
      <c r="JM406">
        <v>3.6167370000000001</v>
      </c>
      <c r="JN406">
        <v>0.56027389999999999</v>
      </c>
      <c r="JO406">
        <v>51.119599999999998</v>
      </c>
      <c r="JP406" s="1">
        <v>5.7918040000000002E-3</v>
      </c>
      <c r="JQ406">
        <v>3.1692840000000002</v>
      </c>
      <c r="JR406">
        <v>0.56385050000000003</v>
      </c>
      <c r="JS406">
        <v>50.01961</v>
      </c>
      <c r="JT406" s="1">
        <v>5.2639710000000001E-3</v>
      </c>
      <c r="JU406">
        <v>2.8556819999999998</v>
      </c>
      <c r="JV406">
        <v>0.56679820000000003</v>
      </c>
      <c r="JW406">
        <v>48.921169999999996</v>
      </c>
      <c r="JX406" s="1">
        <v>4.8731750000000004E-3</v>
      </c>
      <c r="JY406">
        <v>2.624717</v>
      </c>
      <c r="JZ406">
        <v>0.56951490000000005</v>
      </c>
      <c r="KA406">
        <v>47.049169999999997</v>
      </c>
      <c r="KB406" s="1">
        <v>4.5658019999999999E-3</v>
      </c>
      <c r="KC406">
        <v>2.4435419999999999</v>
      </c>
      <c r="KD406">
        <v>0.57194579999999995</v>
      </c>
      <c r="KE406">
        <v>44.876550000000002</v>
      </c>
      <c r="KF406" s="1">
        <v>4.3065940000000004E-3</v>
      </c>
      <c r="KG406">
        <v>2.2919930000000002</v>
      </c>
      <c r="KH406">
        <v>0.57419410000000004</v>
      </c>
      <c r="KI406">
        <v>42.50423</v>
      </c>
      <c r="KJ406" s="1">
        <v>4.08093E-3</v>
      </c>
      <c r="KK406">
        <v>2.1608320000000001</v>
      </c>
      <c r="KL406">
        <v>0.57663140000000002</v>
      </c>
      <c r="KM406">
        <v>43.509569999999997</v>
      </c>
      <c r="KN406" s="1">
        <v>3.8783889999999999E-3</v>
      </c>
      <c r="KO406">
        <v>2.0438360000000002</v>
      </c>
      <c r="KP406">
        <v>0.57884369999999996</v>
      </c>
      <c r="KQ406">
        <v>48.619759999999999</v>
      </c>
      <c r="KR406" s="1">
        <v>3.690965E-3</v>
      </c>
      <c r="KS406">
        <v>1.943227</v>
      </c>
      <c r="KT406">
        <v>0.58066399999999996</v>
      </c>
      <c r="KU406">
        <v>54.861260000000001</v>
      </c>
      <c r="KV406" s="1">
        <v>3.5178520000000001E-3</v>
      </c>
      <c r="KW406">
        <v>1.851024</v>
      </c>
      <c r="KX406">
        <v>0.58232859999999997</v>
      </c>
      <c r="KY406">
        <v>56.984639999999999</v>
      </c>
      <c r="KZ406">
        <v>3.3546819999999999E-3</v>
      </c>
      <c r="LA406">
        <v>1.764465</v>
      </c>
      <c r="LB406">
        <v>0.58393200000000001</v>
      </c>
      <c r="LC406">
        <v>53.732500000000002</v>
      </c>
      <c r="LD406" s="1">
        <v>3.2016100000000001E-3</v>
      </c>
      <c r="LE406">
        <v>1.6832119999999999</v>
      </c>
      <c r="LF406">
        <v>0.58544010000000002</v>
      </c>
      <c r="LG406">
        <v>50.210599999999999</v>
      </c>
      <c r="LH406" s="1">
        <v>3.0573050000000002E-3</v>
      </c>
      <c r="LI406">
        <v>1.6069659999999999</v>
      </c>
      <c r="LJ406">
        <v>0.58684550000000002</v>
      </c>
      <c r="LK406">
        <v>48.77769</v>
      </c>
      <c r="LL406" s="1">
        <v>2.9217100000000001E-3</v>
      </c>
      <c r="LM406">
        <v>1.535344</v>
      </c>
      <c r="LN406">
        <v>0.58821369999999995</v>
      </c>
      <c r="LO406">
        <v>47.880099999999999</v>
      </c>
      <c r="LP406" s="1">
        <v>2.7936969999999999E-3</v>
      </c>
      <c r="LQ406">
        <v>1.467903</v>
      </c>
      <c r="LR406">
        <v>0.58950689999999994</v>
      </c>
      <c r="LS406">
        <v>48.71152</v>
      </c>
      <c r="LT406" s="1">
        <v>2.672584E-3</v>
      </c>
      <c r="LU406">
        <v>1.4040760000000001</v>
      </c>
      <c r="LV406">
        <v>0.59074850000000001</v>
      </c>
      <c r="LW406">
        <v>50.949170000000002</v>
      </c>
      <c r="LX406" s="1">
        <v>2.558013E-3</v>
      </c>
      <c r="LY406">
        <v>1.3438000000000001</v>
      </c>
      <c r="LZ406">
        <v>0.59180719999999998</v>
      </c>
      <c r="MA406">
        <v>52.033720000000002</v>
      </c>
      <c r="MB406" s="1">
        <v>2.4490890000000002E-3</v>
      </c>
      <c r="MC406">
        <v>1.286813</v>
      </c>
      <c r="MD406">
        <v>0.59301999999999999</v>
      </c>
      <c r="ME406">
        <v>52.223300000000002</v>
      </c>
      <c r="MF406" s="1">
        <v>2.3465809999999999E-3</v>
      </c>
      <c r="MG406">
        <v>1.2330179999999999</v>
      </c>
      <c r="MH406">
        <v>0.59412620000000005</v>
      </c>
      <c r="MI406">
        <v>51.042619999999999</v>
      </c>
      <c r="MJ406" s="1">
        <v>2.249062E-3</v>
      </c>
      <c r="MK406">
        <v>1.181964</v>
      </c>
      <c r="ML406">
        <v>0.59538809999999998</v>
      </c>
      <c r="MM406">
        <v>47.973019999999998</v>
      </c>
      <c r="MN406" s="1">
        <v>2.1565719999999998E-3</v>
      </c>
      <c r="MO406">
        <v>1.13341</v>
      </c>
      <c r="MP406">
        <v>0.59660489999999999</v>
      </c>
      <c r="MQ406">
        <v>45.9161</v>
      </c>
      <c r="MR406" s="1">
        <v>2.06858E-3</v>
      </c>
      <c r="MS406">
        <v>1.087235</v>
      </c>
      <c r="MT406">
        <v>0.59791669999999997</v>
      </c>
      <c r="MU406">
        <v>44.292479999999998</v>
      </c>
      <c r="MV406" s="1">
        <v>1.984876E-3</v>
      </c>
      <c r="MW406">
        <v>1.043242</v>
      </c>
      <c r="MX406">
        <v>0.59919109999999998</v>
      </c>
      <c r="MY406">
        <v>45.009979999999999</v>
      </c>
      <c r="MZ406" s="1">
        <v>1.905414E-3</v>
      </c>
      <c r="NA406">
        <v>1.0013730000000001</v>
      </c>
      <c r="NB406">
        <v>0.60040649999999995</v>
      </c>
      <c r="NC406">
        <v>46.270490000000002</v>
      </c>
      <c r="ND406" s="1">
        <v>1.8296619999999999E-3</v>
      </c>
      <c r="NE406">
        <v>0.96157329999999996</v>
      </c>
      <c r="NF406">
        <v>0.60161710000000002</v>
      </c>
      <c r="NG406">
        <v>49.336730000000003</v>
      </c>
      <c r="NH406" s="1">
        <v>1.7573689999999999E-3</v>
      </c>
      <c r="NI406">
        <v>0.92361729999999997</v>
      </c>
      <c r="NJ406">
        <v>0.60283770000000003</v>
      </c>
      <c r="NK406">
        <v>52.645040000000002</v>
      </c>
      <c r="NL406" s="1">
        <v>1.6883969999999999E-3</v>
      </c>
      <c r="NM406">
        <v>0.88734990000000002</v>
      </c>
      <c r="NN406">
        <v>0.60415200000000002</v>
      </c>
      <c r="NO406">
        <v>51.78389</v>
      </c>
      <c r="NP406" s="1">
        <v>1.6226019999999999E-3</v>
      </c>
      <c r="NQ406">
        <v>0.85255119999999995</v>
      </c>
      <c r="NR406">
        <v>0.60548590000000002</v>
      </c>
      <c r="NS406">
        <v>47.613950000000003</v>
      </c>
      <c r="NT406" s="1">
        <v>1.559817E-3</v>
      </c>
      <c r="NU406">
        <v>0.81933339999999999</v>
      </c>
      <c r="NV406">
        <v>0.60684590000000005</v>
      </c>
      <c r="NW406">
        <v>45.347410000000004</v>
      </c>
      <c r="NX406" s="1">
        <v>1.500976E-3</v>
      </c>
      <c r="NY406">
        <v>0.78811569999999997</v>
      </c>
      <c r="NZ406">
        <v>0.60811170000000003</v>
      </c>
      <c r="OA406">
        <v>44.360309999999998</v>
      </c>
      <c r="OB406" s="1">
        <v>1.4438350000000001E-3</v>
      </c>
      <c r="OC406">
        <v>0.75785670000000005</v>
      </c>
      <c r="OD406">
        <v>0.60935039999999996</v>
      </c>
      <c r="OE406">
        <v>46.165840000000003</v>
      </c>
      <c r="OF406" s="1">
        <v>1.3888349999999999E-3</v>
      </c>
      <c r="OG406">
        <v>0.72864969999999996</v>
      </c>
      <c r="OH406">
        <v>0.61048749999999996</v>
      </c>
      <c r="OI406">
        <v>46.566220000000001</v>
      </c>
      <c r="OJ406" s="1">
        <v>1.336379E-3</v>
      </c>
      <c r="OK406">
        <v>0.70081380000000004</v>
      </c>
    </row>
    <row r="407" spans="1:401" x14ac:dyDescent="0.35">
      <c r="A407">
        <v>416</v>
      </c>
      <c r="B407" t="s">
        <v>4</v>
      </c>
      <c r="C407" t="s">
        <v>364</v>
      </c>
      <c r="D407" t="s">
        <v>414</v>
      </c>
      <c r="E407">
        <v>608.73739999999998</v>
      </c>
      <c r="F407">
        <v>0.3078842</v>
      </c>
      <c r="G407">
        <v>26.703189999999999</v>
      </c>
      <c r="H407">
        <v>0</v>
      </c>
      <c r="I407">
        <v>0</v>
      </c>
      <c r="J407">
        <v>0.3141641</v>
      </c>
      <c r="K407">
        <v>26.441770000000002</v>
      </c>
      <c r="L407">
        <v>0</v>
      </c>
      <c r="M407">
        <v>0</v>
      </c>
      <c r="N407">
        <v>0.32155850000000002</v>
      </c>
      <c r="O407">
        <v>26.320989999999998</v>
      </c>
      <c r="P407">
        <v>0</v>
      </c>
      <c r="Q407">
        <v>0</v>
      </c>
      <c r="R407">
        <v>0.32969340000000003</v>
      </c>
      <c r="S407">
        <v>27.78321</v>
      </c>
      <c r="T407">
        <v>0</v>
      </c>
      <c r="U407">
        <v>0</v>
      </c>
      <c r="V407">
        <v>0.33868409999999999</v>
      </c>
      <c r="W407">
        <v>29.202480000000001</v>
      </c>
      <c r="X407">
        <v>0</v>
      </c>
      <c r="Y407">
        <v>0</v>
      </c>
      <c r="Z407">
        <v>0.34917290000000001</v>
      </c>
      <c r="AA407">
        <v>29.42502</v>
      </c>
      <c r="AB407">
        <v>0</v>
      </c>
      <c r="AC407">
        <v>0</v>
      </c>
      <c r="AD407">
        <v>0.36108210000000002</v>
      </c>
      <c r="AE407">
        <v>28.313079999999999</v>
      </c>
      <c r="AF407">
        <v>0</v>
      </c>
      <c r="AG407">
        <v>0</v>
      </c>
      <c r="AH407">
        <v>0.37168859999999998</v>
      </c>
      <c r="AI407">
        <v>26.489599999999999</v>
      </c>
      <c r="AJ407">
        <v>0</v>
      </c>
      <c r="AK407">
        <v>0</v>
      </c>
      <c r="AL407">
        <v>0.37382700000000002</v>
      </c>
      <c r="AM407">
        <v>25.11224</v>
      </c>
      <c r="AN407">
        <v>0</v>
      </c>
      <c r="AO407">
        <v>0</v>
      </c>
      <c r="AP407">
        <v>0.3760059</v>
      </c>
      <c r="AQ407">
        <v>26.227399999999999</v>
      </c>
      <c r="AR407">
        <v>0</v>
      </c>
      <c r="AS407">
        <v>0</v>
      </c>
      <c r="AT407">
        <v>0.37819449999999999</v>
      </c>
      <c r="AU407">
        <v>29.271550000000001</v>
      </c>
      <c r="AV407">
        <v>0</v>
      </c>
      <c r="AW407">
        <v>0</v>
      </c>
      <c r="AX407">
        <v>0.38018079999999999</v>
      </c>
      <c r="AY407">
        <v>33.211320000000001</v>
      </c>
      <c r="AZ407">
        <v>0</v>
      </c>
      <c r="BA407">
        <v>0</v>
      </c>
      <c r="BB407">
        <v>0.38267889999999999</v>
      </c>
      <c r="BC407">
        <v>36.18159</v>
      </c>
      <c r="BD407">
        <v>0</v>
      </c>
      <c r="BE407">
        <v>0</v>
      </c>
      <c r="BF407">
        <v>0.38586979999999999</v>
      </c>
      <c r="BG407">
        <v>36.29598</v>
      </c>
      <c r="BH407">
        <v>0</v>
      </c>
      <c r="BI407">
        <v>0</v>
      </c>
      <c r="BJ407">
        <v>0.38938739999999999</v>
      </c>
      <c r="BK407">
        <v>34.342799999999997</v>
      </c>
      <c r="BL407">
        <v>0</v>
      </c>
      <c r="BM407">
        <v>0</v>
      </c>
      <c r="BN407">
        <v>0.39336900000000002</v>
      </c>
      <c r="BO407">
        <v>32.059570000000001</v>
      </c>
      <c r="BP407">
        <v>0</v>
      </c>
      <c r="BQ407">
        <v>0</v>
      </c>
      <c r="BR407">
        <v>0.39816109999999999</v>
      </c>
      <c r="BS407">
        <v>30.483879999999999</v>
      </c>
      <c r="BT407">
        <v>0</v>
      </c>
      <c r="BU407">
        <v>0</v>
      </c>
      <c r="BV407">
        <v>0.40372029999999998</v>
      </c>
      <c r="BW407">
        <v>30.888190000000002</v>
      </c>
      <c r="BX407">
        <v>0</v>
      </c>
      <c r="BY407">
        <v>0</v>
      </c>
      <c r="BZ407">
        <v>0.40975889999999998</v>
      </c>
      <c r="CA407">
        <v>32.2271</v>
      </c>
      <c r="CB407">
        <v>0</v>
      </c>
      <c r="CC407">
        <v>0</v>
      </c>
      <c r="CD407">
        <v>0.41644759999999997</v>
      </c>
      <c r="CE407">
        <v>33.424410000000002</v>
      </c>
      <c r="CF407">
        <v>0</v>
      </c>
      <c r="CG407">
        <v>0</v>
      </c>
      <c r="CH407">
        <v>0.42397489999999999</v>
      </c>
      <c r="CI407">
        <v>33.624160000000003</v>
      </c>
      <c r="CJ407">
        <v>0</v>
      </c>
      <c r="CK407">
        <v>0</v>
      </c>
      <c r="CL407">
        <v>0.43039630000000001</v>
      </c>
      <c r="CM407">
        <v>32.384819999999998</v>
      </c>
      <c r="CN407">
        <v>0</v>
      </c>
      <c r="CO407">
        <v>0</v>
      </c>
      <c r="CP407">
        <v>0.43174119999999999</v>
      </c>
      <c r="CQ407">
        <v>30.52797</v>
      </c>
      <c r="CR407" s="1">
        <v>3.1895389999999999E-34</v>
      </c>
      <c r="CS407" s="1">
        <v>1.3140220000000001E-31</v>
      </c>
      <c r="CT407">
        <v>0.43292170000000002</v>
      </c>
      <c r="CU407">
        <v>28.754239999999999</v>
      </c>
      <c r="CV407" s="1">
        <v>8.8571039999999999E-29</v>
      </c>
      <c r="CW407" s="1">
        <v>3.5716259999999997E-26</v>
      </c>
      <c r="CX407">
        <v>0.43401200000000001</v>
      </c>
      <c r="CY407">
        <v>27.632480000000001</v>
      </c>
      <c r="CZ407" s="1">
        <v>1.250212E-22</v>
      </c>
      <c r="DA407" s="1">
        <v>4.8028119999999999E-20</v>
      </c>
      <c r="DB407">
        <v>0.4351332</v>
      </c>
      <c r="DC407">
        <v>28.562660000000001</v>
      </c>
      <c r="DD407" s="1">
        <v>3.2676889999999999E-18</v>
      </c>
      <c r="DE407" s="1">
        <v>1.101958E-15</v>
      </c>
      <c r="DF407">
        <v>0.43736229999999998</v>
      </c>
      <c r="DG407">
        <v>31.196549999999998</v>
      </c>
      <c r="DH407" s="1">
        <v>7.5852819999999997E-15</v>
      </c>
      <c r="DI407" s="1">
        <v>2.522217E-12</v>
      </c>
      <c r="DJ407">
        <v>0.4402819</v>
      </c>
      <c r="DK407">
        <v>35.645009999999999</v>
      </c>
      <c r="DL407" s="1">
        <v>4.4147319999999997E-12</v>
      </c>
      <c r="DM407" s="1">
        <v>1.473534E-9</v>
      </c>
      <c r="DN407">
        <v>0.44347360000000002</v>
      </c>
      <c r="DO407">
        <v>40.129669999999997</v>
      </c>
      <c r="DP407" s="1">
        <v>9.4799550000000005E-10</v>
      </c>
      <c r="DQ407" s="1">
        <v>3.1940169999999999E-7</v>
      </c>
      <c r="DR407">
        <v>0.44766679999999998</v>
      </c>
      <c r="DS407">
        <v>39.916040000000002</v>
      </c>
      <c r="DT407" s="1">
        <v>9.1597020000000003E-8</v>
      </c>
      <c r="DU407" s="1">
        <v>3.1113109999999999E-5</v>
      </c>
      <c r="DV407">
        <v>0.45118449999999999</v>
      </c>
      <c r="DW407">
        <v>36.945160000000001</v>
      </c>
      <c r="DX407" s="1">
        <v>4.5800290000000004E-6</v>
      </c>
      <c r="DY407" s="1">
        <v>1.5725540000000001E-3</v>
      </c>
      <c r="DZ407">
        <v>0.45446900000000001</v>
      </c>
      <c r="EA407">
        <v>34.638849999999998</v>
      </c>
      <c r="EB407" s="1">
        <v>1.2948340000000001E-4</v>
      </c>
      <c r="EC407" s="1">
        <v>4.4930619999999998E-2</v>
      </c>
      <c r="ED407">
        <v>0.45771620000000002</v>
      </c>
      <c r="EE407">
        <v>33.713839999999998</v>
      </c>
      <c r="EF407" s="1">
        <v>2.2330879999999998E-3</v>
      </c>
      <c r="EG407">
        <v>0.78284129999999996</v>
      </c>
      <c r="EH407">
        <v>0.46131939999999999</v>
      </c>
      <c r="EI407">
        <v>34.69914</v>
      </c>
      <c r="EJ407" s="1">
        <v>2.4581410000000001E-2</v>
      </c>
      <c r="EK407">
        <v>8.6988479999999999</v>
      </c>
      <c r="EL407">
        <v>0.46497640000000001</v>
      </c>
      <c r="EM407">
        <v>37.280799999999999</v>
      </c>
      <c r="EN407">
        <v>0.1793004</v>
      </c>
      <c r="EO407">
        <v>64.042910000000006</v>
      </c>
      <c r="EP407">
        <v>0.46873559999999997</v>
      </c>
      <c r="EQ407">
        <v>41.787649999999999</v>
      </c>
      <c r="ER407">
        <v>0.91052999999999995</v>
      </c>
      <c r="ES407">
        <v>327.86509999999998</v>
      </c>
      <c r="ET407">
        <v>0.47277360000000002</v>
      </c>
      <c r="EU407">
        <v>45.334600000000002</v>
      </c>
      <c r="EV407">
        <v>3.3836369999999998</v>
      </c>
      <c r="EW407">
        <v>1226.653</v>
      </c>
      <c r="EX407">
        <v>0.47650169999999997</v>
      </c>
      <c r="EY407">
        <v>44.13335</v>
      </c>
      <c r="EZ407">
        <v>9.4311279999999993</v>
      </c>
      <c r="FA407">
        <v>3443.7089999999998</v>
      </c>
      <c r="FB407">
        <v>0.48105789999999998</v>
      </c>
      <c r="FC407">
        <v>41.047759999999997</v>
      </c>
      <c r="FD407">
        <v>20.330380000000002</v>
      </c>
      <c r="FE407">
        <v>7463.1660000000002</v>
      </c>
      <c r="FF407">
        <v>0.48667280000000002</v>
      </c>
      <c r="FG407">
        <v>38.478670000000001</v>
      </c>
      <c r="FH407">
        <v>34.636119999999998</v>
      </c>
      <c r="FI407">
        <v>12757.41</v>
      </c>
      <c r="FJ407">
        <v>0.49228250000000001</v>
      </c>
      <c r="FK407">
        <v>36.99633</v>
      </c>
      <c r="FL407">
        <v>47.559339999999999</v>
      </c>
      <c r="FM407">
        <v>17565.580000000002</v>
      </c>
      <c r="FN407">
        <v>0.49854959999999998</v>
      </c>
      <c r="FO407">
        <v>38.041310000000003</v>
      </c>
      <c r="FP407">
        <v>53.732370000000003</v>
      </c>
      <c r="FQ407">
        <v>19873.09</v>
      </c>
      <c r="FR407">
        <v>0.50474039999999998</v>
      </c>
      <c r="FS407">
        <v>40.26641</v>
      </c>
      <c r="FT407">
        <v>51.006680000000003</v>
      </c>
      <c r="FU407">
        <v>18887.330000000002</v>
      </c>
      <c r="FV407">
        <v>0.51143959999999999</v>
      </c>
      <c r="FW407">
        <v>42.661999999999999</v>
      </c>
      <c r="FX407">
        <v>41.370429999999999</v>
      </c>
      <c r="FY407">
        <v>15317.79</v>
      </c>
      <c r="FZ407">
        <v>0.51893089999999997</v>
      </c>
      <c r="GA407">
        <v>43.005839999999999</v>
      </c>
      <c r="GB407">
        <v>29.154430000000001</v>
      </c>
      <c r="GC407">
        <v>10765.45</v>
      </c>
      <c r="GD407">
        <v>0.52559829999999996</v>
      </c>
      <c r="GE407">
        <v>41.92962</v>
      </c>
      <c r="GF407">
        <v>18.080269999999999</v>
      </c>
      <c r="GG407">
        <v>6667.0420000000004</v>
      </c>
      <c r="GH407">
        <v>0.53252659999999996</v>
      </c>
      <c r="GI407">
        <v>39.692360000000001</v>
      </c>
      <c r="GJ407">
        <v>9.9968400000000006</v>
      </c>
      <c r="GK407">
        <v>3675.6149999999998</v>
      </c>
      <c r="GL407">
        <v>0.54064559999999995</v>
      </c>
      <c r="GM407">
        <v>37.853720000000003</v>
      </c>
      <c r="GN407">
        <v>4.9785630000000003</v>
      </c>
      <c r="GO407">
        <v>1820.59</v>
      </c>
      <c r="GP407">
        <v>0.54965620000000004</v>
      </c>
      <c r="GQ407">
        <v>36.703389999999999</v>
      </c>
      <c r="GR407">
        <v>2.2558989999999999</v>
      </c>
      <c r="GS407">
        <v>819.16549999999995</v>
      </c>
      <c r="GT407">
        <v>0.55857080000000003</v>
      </c>
      <c r="GU407">
        <v>38.795960000000001</v>
      </c>
      <c r="GV407">
        <v>0.94107370000000001</v>
      </c>
      <c r="GW407">
        <v>339.19209999999998</v>
      </c>
      <c r="GX407">
        <v>0.5693182</v>
      </c>
      <c r="GY407">
        <v>41.94679</v>
      </c>
      <c r="GZ407">
        <v>0.37263429999999997</v>
      </c>
      <c r="HA407">
        <v>132.52109999999999</v>
      </c>
      <c r="HB407">
        <v>0.57931029999999994</v>
      </c>
      <c r="HC407">
        <v>45.606540000000003</v>
      </c>
      <c r="HD407">
        <v>0.14954890000000001</v>
      </c>
      <c r="HE407">
        <v>52.177140000000001</v>
      </c>
      <c r="HF407">
        <v>0.58921000000000001</v>
      </c>
      <c r="HG407">
        <v>47.6464</v>
      </c>
      <c r="HH407" s="1">
        <v>6.9894949999999997E-2</v>
      </c>
      <c r="HI407">
        <v>23.661480000000001</v>
      </c>
      <c r="HJ407">
        <v>0.59978529999999997</v>
      </c>
      <c r="HK407">
        <v>45.89584</v>
      </c>
      <c r="HL407">
        <v>4.4013209999999997E-2</v>
      </c>
      <c r="HM407">
        <v>14.353719999999999</v>
      </c>
      <c r="HN407">
        <v>0.61035720000000004</v>
      </c>
      <c r="HO407">
        <v>43.66986</v>
      </c>
      <c r="HP407" s="1">
        <v>3.623316E-2</v>
      </c>
      <c r="HQ407">
        <v>11.476850000000001</v>
      </c>
      <c r="HR407">
        <v>0.62418010000000002</v>
      </c>
      <c r="HS407">
        <v>41.952710000000003</v>
      </c>
      <c r="HT407" s="1">
        <v>3.3911339999999998E-2</v>
      </c>
      <c r="HU407">
        <v>10.475059999999999</v>
      </c>
      <c r="HV407">
        <v>0.63645850000000004</v>
      </c>
      <c r="HW407">
        <v>41.236429999999999</v>
      </c>
      <c r="HX407" s="1">
        <v>3.2329839999999999E-2</v>
      </c>
      <c r="HY407">
        <v>9.8028820000000003</v>
      </c>
      <c r="HZ407">
        <v>0.6480551</v>
      </c>
      <c r="IA407">
        <v>44.157629999999997</v>
      </c>
      <c r="IB407" s="1">
        <v>3.0347800000000001E-2</v>
      </c>
      <c r="IC407">
        <v>9.0546509999999998</v>
      </c>
      <c r="ID407">
        <v>0.65961840000000005</v>
      </c>
      <c r="IE407">
        <v>50.157800000000002</v>
      </c>
      <c r="IF407" s="1">
        <v>2.773318E-2</v>
      </c>
      <c r="IG407">
        <v>8.1489270000000005</v>
      </c>
      <c r="IH407">
        <v>0.67140279999999997</v>
      </c>
      <c r="II407">
        <v>56.099119999999999</v>
      </c>
      <c r="IJ407" s="1">
        <v>2.45994E-2</v>
      </c>
      <c r="IK407">
        <v>7.1233219999999999</v>
      </c>
      <c r="IL407">
        <v>0.68331810000000004</v>
      </c>
      <c r="IM407">
        <v>57.437849999999997</v>
      </c>
      <c r="IN407" s="1">
        <v>2.1154409999999998E-2</v>
      </c>
      <c r="IO407">
        <v>6.0480150000000004</v>
      </c>
      <c r="IP407">
        <v>0.69485090000000005</v>
      </c>
      <c r="IQ407">
        <v>55.102809999999998</v>
      </c>
      <c r="IR407" s="1">
        <v>1.7666100000000001E-2</v>
      </c>
      <c r="IS407">
        <v>4.9893510000000001</v>
      </c>
      <c r="IT407">
        <v>0.70570169999999999</v>
      </c>
      <c r="IU407">
        <v>52.012610000000002</v>
      </c>
      <c r="IV407" s="1">
        <v>1.44285E-2</v>
      </c>
      <c r="IW407">
        <v>4.0279860000000003</v>
      </c>
      <c r="IX407">
        <v>0.71662199999999998</v>
      </c>
      <c r="IY407">
        <v>49.836080000000003</v>
      </c>
      <c r="IZ407" s="1">
        <v>1.1669189999999999E-2</v>
      </c>
      <c r="JA407">
        <v>3.2181099999999998</v>
      </c>
      <c r="JB407">
        <v>0.72765360000000001</v>
      </c>
      <c r="JC407">
        <v>48.667009999999998</v>
      </c>
      <c r="JD407" s="1">
        <v>9.4880229999999999E-3</v>
      </c>
      <c r="JE407">
        <v>2.5831810000000002</v>
      </c>
      <c r="JF407">
        <v>0.738348</v>
      </c>
      <c r="JG407">
        <v>50.511519999999997</v>
      </c>
      <c r="JH407" s="1">
        <v>7.8735360000000004E-3</v>
      </c>
      <c r="JI407">
        <v>2.115901</v>
      </c>
      <c r="JJ407">
        <v>0.74872919999999998</v>
      </c>
      <c r="JK407">
        <v>51.744900000000001</v>
      </c>
      <c r="JL407" s="1">
        <v>6.7253219999999997E-3</v>
      </c>
      <c r="JM407">
        <v>1.7856780000000001</v>
      </c>
      <c r="JN407">
        <v>0.75881810000000005</v>
      </c>
      <c r="JO407">
        <v>51.013480000000001</v>
      </c>
      <c r="JP407" s="1">
        <v>5.9167919999999997E-3</v>
      </c>
      <c r="JQ407">
        <v>1.556289</v>
      </c>
      <c r="JR407">
        <v>0.76902970000000004</v>
      </c>
      <c r="JS407">
        <v>49.952260000000003</v>
      </c>
      <c r="JT407" s="1">
        <v>5.3526069999999997E-3</v>
      </c>
      <c r="JU407">
        <v>1.395127</v>
      </c>
      <c r="JV407">
        <v>0.77892099999999997</v>
      </c>
      <c r="JW407">
        <v>48.874580000000002</v>
      </c>
      <c r="JX407" s="1">
        <v>4.9406800000000002E-3</v>
      </c>
      <c r="JY407">
        <v>1.2770319999999999</v>
      </c>
      <c r="JZ407">
        <v>0.78837630000000003</v>
      </c>
      <c r="KA407">
        <v>47.034979999999997</v>
      </c>
      <c r="KB407" s="1">
        <v>4.6204610000000002E-3</v>
      </c>
      <c r="KC407">
        <v>1.1851499999999999</v>
      </c>
      <c r="KD407">
        <v>0.79745060000000001</v>
      </c>
      <c r="KE407">
        <v>44.918779999999998</v>
      </c>
      <c r="KF407" s="1">
        <v>4.3534020000000001E-3</v>
      </c>
      <c r="KG407">
        <v>1.1089580000000001</v>
      </c>
      <c r="KH407">
        <v>0.80613060000000003</v>
      </c>
      <c r="KI407">
        <v>42.573300000000003</v>
      </c>
      <c r="KJ407" s="1">
        <v>4.1218419999999997E-3</v>
      </c>
      <c r="KK407">
        <v>1.043245</v>
      </c>
      <c r="KL407">
        <v>0.81366649999999996</v>
      </c>
      <c r="KM407">
        <v>43.593319999999999</v>
      </c>
      <c r="KN407" s="1">
        <v>3.9137060000000003E-3</v>
      </c>
      <c r="KO407">
        <v>0.98515549999999996</v>
      </c>
      <c r="KP407">
        <v>0.81455029999999995</v>
      </c>
      <c r="KQ407">
        <v>48.84355</v>
      </c>
      <c r="KR407" s="1">
        <v>3.722483E-3</v>
      </c>
      <c r="KS407">
        <v>0.93525879999999995</v>
      </c>
      <c r="KT407">
        <v>0.81540199999999996</v>
      </c>
      <c r="KU407">
        <v>55.227960000000003</v>
      </c>
      <c r="KV407" s="1">
        <v>3.5469030000000001E-3</v>
      </c>
      <c r="KW407">
        <v>0.88945790000000002</v>
      </c>
      <c r="KX407">
        <v>0.81621540000000004</v>
      </c>
      <c r="KY407">
        <v>57.378300000000003</v>
      </c>
      <c r="KZ407" s="1">
        <v>3.3819219999999999E-3</v>
      </c>
      <c r="LA407">
        <v>0.84661940000000002</v>
      </c>
      <c r="LB407">
        <v>0.81688130000000003</v>
      </c>
      <c r="LC407">
        <v>53.940579999999997</v>
      </c>
      <c r="LD407" s="1">
        <v>3.2269299999999998E-3</v>
      </c>
      <c r="LE407">
        <v>0.80647590000000002</v>
      </c>
      <c r="LF407">
        <v>0.8175076</v>
      </c>
      <c r="LG407">
        <v>50.177889999999998</v>
      </c>
      <c r="LH407" s="1">
        <v>3.0811409999999999E-3</v>
      </c>
      <c r="LI407">
        <v>0.76894269999999998</v>
      </c>
      <c r="LJ407">
        <v>0.81804840000000001</v>
      </c>
      <c r="LK407">
        <v>48.633560000000003</v>
      </c>
      <c r="LL407" s="1">
        <v>2.9440880000000001E-3</v>
      </c>
      <c r="LM407">
        <v>0.73369249999999997</v>
      </c>
      <c r="LN407">
        <v>0.81847769999999997</v>
      </c>
      <c r="LO407">
        <v>47.705970000000001</v>
      </c>
      <c r="LP407" s="1">
        <v>2.8147799999999998E-3</v>
      </c>
      <c r="LQ407">
        <v>0.7006078</v>
      </c>
      <c r="LR407">
        <v>0.81884800000000002</v>
      </c>
      <c r="LS407">
        <v>48.566609999999997</v>
      </c>
      <c r="LT407" s="1">
        <v>2.6924179999999998E-3</v>
      </c>
      <c r="LU407">
        <v>0.66932809999999998</v>
      </c>
      <c r="LV407">
        <v>0.81916299999999997</v>
      </c>
      <c r="LW407">
        <v>50.90898</v>
      </c>
      <c r="LX407" s="1">
        <v>2.5766389999999999E-3</v>
      </c>
      <c r="LY407">
        <v>0.63983239999999997</v>
      </c>
      <c r="LZ407">
        <v>0.81929810000000003</v>
      </c>
      <c r="MA407">
        <v>52.045459999999999</v>
      </c>
      <c r="MB407" s="1">
        <v>2.4667439999999999E-3</v>
      </c>
      <c r="MC407">
        <v>0.61199000000000003</v>
      </c>
      <c r="MD407">
        <v>0.81945489999999999</v>
      </c>
      <c r="ME407">
        <v>52.238700000000001</v>
      </c>
      <c r="MF407" s="1">
        <v>2.3632079999999999E-3</v>
      </c>
      <c r="MG407">
        <v>0.58579530000000002</v>
      </c>
      <c r="MH407">
        <v>0.81964210000000004</v>
      </c>
      <c r="MI407">
        <v>51.122059999999998</v>
      </c>
      <c r="MJ407" s="1">
        <v>2.2648540000000002E-3</v>
      </c>
      <c r="MK407">
        <v>0.56093570000000004</v>
      </c>
      <c r="ML407">
        <v>0.82008899999999996</v>
      </c>
      <c r="MM407">
        <v>47.975549999999998</v>
      </c>
      <c r="MN407" s="1">
        <v>2.171695E-3</v>
      </c>
      <c r="MO407">
        <v>0.53760540000000001</v>
      </c>
      <c r="MP407">
        <v>0.82055869999999997</v>
      </c>
      <c r="MQ407">
        <v>45.903619999999997</v>
      </c>
      <c r="MR407" s="1">
        <v>2.0829830000000001E-3</v>
      </c>
      <c r="MS407">
        <v>0.51561349999999995</v>
      </c>
      <c r="MT407">
        <v>0.82105799999999995</v>
      </c>
      <c r="MU407">
        <v>44.32499</v>
      </c>
      <c r="MV407" s="1">
        <v>1.9985749999999998E-3</v>
      </c>
      <c r="MW407">
        <v>0.49462270000000003</v>
      </c>
      <c r="MX407">
        <v>0.82152170000000002</v>
      </c>
      <c r="MY407">
        <v>45.042200000000001</v>
      </c>
      <c r="MZ407" s="1">
        <v>1.9183480000000001E-3</v>
      </c>
      <c r="NA407">
        <v>0.47468260000000001</v>
      </c>
      <c r="NB407">
        <v>0.82194330000000004</v>
      </c>
      <c r="NC407">
        <v>46.406570000000002</v>
      </c>
      <c r="ND407" s="1">
        <v>1.842008E-3</v>
      </c>
      <c r="NE407">
        <v>0.45573750000000002</v>
      </c>
      <c r="NF407">
        <v>0.82234739999999995</v>
      </c>
      <c r="NG407">
        <v>49.543849999999999</v>
      </c>
      <c r="NH407" s="1">
        <v>1.769133E-3</v>
      </c>
      <c r="NI407">
        <v>0.43767909999999999</v>
      </c>
      <c r="NJ407">
        <v>0.82284829999999998</v>
      </c>
      <c r="NK407">
        <v>52.902790000000003</v>
      </c>
      <c r="NL407" s="1">
        <v>1.699653E-3</v>
      </c>
      <c r="NM407">
        <v>0.42038310000000001</v>
      </c>
      <c r="NN407">
        <v>0.82346529999999996</v>
      </c>
      <c r="NO407">
        <v>52.011949999999999</v>
      </c>
      <c r="NP407" s="1">
        <v>1.6333439999999999E-3</v>
      </c>
      <c r="NQ407">
        <v>0.40381060000000002</v>
      </c>
      <c r="NR407">
        <v>0.82409019999999999</v>
      </c>
      <c r="NS407">
        <v>47.626049999999999</v>
      </c>
      <c r="NT407" s="1">
        <v>1.570028E-3</v>
      </c>
      <c r="NU407">
        <v>0.38796439999999999</v>
      </c>
      <c r="NV407">
        <v>0.82474820000000004</v>
      </c>
      <c r="NW407">
        <v>45.267150000000001</v>
      </c>
      <c r="NX407" s="1">
        <v>1.5105660000000001E-3</v>
      </c>
      <c r="NY407">
        <v>0.37307499999999999</v>
      </c>
      <c r="NZ407">
        <v>0.82533820000000002</v>
      </c>
      <c r="OA407">
        <v>44.251370000000001</v>
      </c>
      <c r="OB407" s="1">
        <v>1.4531780000000001E-3</v>
      </c>
      <c r="OC407">
        <v>0.3587033</v>
      </c>
      <c r="OD407">
        <v>0.82592160000000003</v>
      </c>
      <c r="OE407">
        <v>46.095329999999997</v>
      </c>
      <c r="OF407" s="1">
        <v>1.397758E-3</v>
      </c>
      <c r="OG407">
        <v>0.34480680000000002</v>
      </c>
      <c r="OH407">
        <v>0.82645159999999995</v>
      </c>
      <c r="OI407">
        <v>46.60904</v>
      </c>
      <c r="OJ407" s="1">
        <v>1.3448259999999999E-3</v>
      </c>
      <c r="OK407">
        <v>0.33153539999999998</v>
      </c>
    </row>
    <row r="408" spans="1:401" x14ac:dyDescent="0.35">
      <c r="A408">
        <v>417</v>
      </c>
      <c r="B408" t="s">
        <v>4</v>
      </c>
      <c r="C408" t="s">
        <v>364</v>
      </c>
      <c r="D408" t="s">
        <v>415</v>
      </c>
      <c r="E408">
        <v>948.83019999999999</v>
      </c>
      <c r="F408">
        <v>0.3100099</v>
      </c>
      <c r="G408">
        <v>26.822179999999999</v>
      </c>
      <c r="H408">
        <v>0</v>
      </c>
      <c r="I408">
        <v>0</v>
      </c>
      <c r="J408">
        <v>0.3128416</v>
      </c>
      <c r="K408">
        <v>26.491620000000001</v>
      </c>
      <c r="L408">
        <v>0</v>
      </c>
      <c r="M408">
        <v>0</v>
      </c>
      <c r="N408">
        <v>0.31612899999999999</v>
      </c>
      <c r="O408">
        <v>26.299969999999998</v>
      </c>
      <c r="P408">
        <v>0</v>
      </c>
      <c r="Q408">
        <v>0</v>
      </c>
      <c r="R408">
        <v>0.31961420000000001</v>
      </c>
      <c r="S408">
        <v>27.732089999999999</v>
      </c>
      <c r="T408">
        <v>0</v>
      </c>
      <c r="U408">
        <v>0</v>
      </c>
      <c r="V408">
        <v>0.32335999999999998</v>
      </c>
      <c r="W408">
        <v>29.140809999999998</v>
      </c>
      <c r="X408">
        <v>0</v>
      </c>
      <c r="Y408">
        <v>0</v>
      </c>
      <c r="Z408">
        <v>0.3277833</v>
      </c>
      <c r="AA408">
        <v>29.40232</v>
      </c>
      <c r="AB408">
        <v>0</v>
      </c>
      <c r="AC408">
        <v>0</v>
      </c>
      <c r="AD408">
        <v>0.33260010000000001</v>
      </c>
      <c r="AE408">
        <v>28.359960000000001</v>
      </c>
      <c r="AF408">
        <v>0</v>
      </c>
      <c r="AG408">
        <v>0</v>
      </c>
      <c r="AH408">
        <v>0.33777479999999999</v>
      </c>
      <c r="AI408">
        <v>26.608879999999999</v>
      </c>
      <c r="AJ408">
        <v>0</v>
      </c>
      <c r="AK408">
        <v>0</v>
      </c>
      <c r="AL408">
        <v>0.34335369999999998</v>
      </c>
      <c r="AM408">
        <v>25.169820000000001</v>
      </c>
      <c r="AN408">
        <v>0</v>
      </c>
      <c r="AO408">
        <v>0</v>
      </c>
      <c r="AP408">
        <v>0.34921679999999999</v>
      </c>
      <c r="AQ408">
        <v>26.18759</v>
      </c>
      <c r="AR408">
        <v>0</v>
      </c>
      <c r="AS408">
        <v>0</v>
      </c>
      <c r="AT408">
        <v>0.3554582</v>
      </c>
      <c r="AU408">
        <v>29.140059999999998</v>
      </c>
      <c r="AV408">
        <v>0</v>
      </c>
      <c r="AW408">
        <v>0</v>
      </c>
      <c r="AX408">
        <v>0.36193189999999997</v>
      </c>
      <c r="AY408">
        <v>33.050579999999997</v>
      </c>
      <c r="AZ408">
        <v>0</v>
      </c>
      <c r="BA408">
        <v>0</v>
      </c>
      <c r="BB408">
        <v>0.36928149999999998</v>
      </c>
      <c r="BC408">
        <v>36.080599999999997</v>
      </c>
      <c r="BD408">
        <v>0</v>
      </c>
      <c r="BE408">
        <v>0</v>
      </c>
      <c r="BF408">
        <v>0.37810850000000001</v>
      </c>
      <c r="BG408">
        <v>36.307169999999999</v>
      </c>
      <c r="BH408">
        <v>0</v>
      </c>
      <c r="BI408">
        <v>0</v>
      </c>
      <c r="BJ408">
        <v>0.38813900000000001</v>
      </c>
      <c r="BK408">
        <v>34.448889999999999</v>
      </c>
      <c r="BL408">
        <v>0</v>
      </c>
      <c r="BM408">
        <v>0</v>
      </c>
      <c r="BN408">
        <v>0.39385979999999998</v>
      </c>
      <c r="BO408">
        <v>32.097189999999998</v>
      </c>
      <c r="BP408">
        <v>0</v>
      </c>
      <c r="BQ408">
        <v>0</v>
      </c>
      <c r="BR408">
        <v>0.39295150000000001</v>
      </c>
      <c r="BS408">
        <v>30.462910000000001</v>
      </c>
      <c r="BT408">
        <v>0</v>
      </c>
      <c r="BU408">
        <v>0</v>
      </c>
      <c r="BV408">
        <v>0.39252409999999999</v>
      </c>
      <c r="BW408">
        <v>30.756640000000001</v>
      </c>
      <c r="BX408">
        <v>0</v>
      </c>
      <c r="BY408">
        <v>0</v>
      </c>
      <c r="BZ408">
        <v>0.39205760000000001</v>
      </c>
      <c r="CA408">
        <v>32.057380000000002</v>
      </c>
      <c r="CB408">
        <v>0</v>
      </c>
      <c r="CC408">
        <v>0</v>
      </c>
      <c r="CD408">
        <v>0.3918066</v>
      </c>
      <c r="CE408">
        <v>33.234189999999998</v>
      </c>
      <c r="CF408">
        <v>0</v>
      </c>
      <c r="CG408">
        <v>0</v>
      </c>
      <c r="CH408">
        <v>0.39216679999999998</v>
      </c>
      <c r="CI408">
        <v>33.556460000000001</v>
      </c>
      <c r="CJ408">
        <v>0</v>
      </c>
      <c r="CK408">
        <v>0</v>
      </c>
      <c r="CL408">
        <v>0.39252350000000003</v>
      </c>
      <c r="CM408">
        <v>32.384900000000002</v>
      </c>
      <c r="CN408">
        <v>0</v>
      </c>
      <c r="CO408">
        <v>0</v>
      </c>
      <c r="CP408">
        <v>0.39285219999999998</v>
      </c>
      <c r="CQ408">
        <v>30.557410000000001</v>
      </c>
      <c r="CR408" s="1">
        <v>1.1087039999999999E-34</v>
      </c>
      <c r="CS408" s="1">
        <v>6.225349E-32</v>
      </c>
      <c r="CT408">
        <v>0.39307510000000001</v>
      </c>
      <c r="CU408">
        <v>28.763529999999999</v>
      </c>
      <c r="CV408" s="1">
        <v>2.8693699999999999E-29</v>
      </c>
      <c r="CW408" s="1">
        <v>1.610588E-26</v>
      </c>
      <c r="CX408">
        <v>0.39324920000000002</v>
      </c>
      <c r="CY408">
        <v>27.5943</v>
      </c>
      <c r="CZ408" s="1">
        <v>4.5338899999999997E-23</v>
      </c>
      <c r="DA408" s="1">
        <v>2.5506880000000001E-20</v>
      </c>
      <c r="DB408">
        <v>0.3933373</v>
      </c>
      <c r="DC408">
        <v>28.414069999999999</v>
      </c>
      <c r="DD408" s="1">
        <v>1.425994E-18</v>
      </c>
      <c r="DE408" s="1">
        <v>6.8645469999999998E-16</v>
      </c>
      <c r="DF408">
        <v>0.39428099999999999</v>
      </c>
      <c r="DG408">
        <v>31.035270000000001</v>
      </c>
      <c r="DH408" s="1">
        <v>3.9019800000000003E-15</v>
      </c>
      <c r="DI408" s="1">
        <v>1.795152E-12</v>
      </c>
      <c r="DJ408">
        <v>0.39576820000000001</v>
      </c>
      <c r="DK408">
        <v>35.464559999999999</v>
      </c>
      <c r="DL408" s="1">
        <v>2.5077080000000001E-12</v>
      </c>
      <c r="DM408" s="1">
        <v>1.146671E-9</v>
      </c>
      <c r="DN408">
        <v>0.3971847</v>
      </c>
      <c r="DO408">
        <v>40.066830000000003</v>
      </c>
      <c r="DP408" s="1">
        <v>5.8149269999999996E-10</v>
      </c>
      <c r="DQ408" s="1">
        <v>2.6742300000000002E-7</v>
      </c>
      <c r="DR408">
        <v>0.39957619999999999</v>
      </c>
      <c r="DS408">
        <v>40.012509999999999</v>
      </c>
      <c r="DT408" s="1">
        <v>5.9807380000000003E-8</v>
      </c>
      <c r="DU408" s="1">
        <v>2.7705450000000001E-5</v>
      </c>
      <c r="DV408">
        <v>0.40134399999999998</v>
      </c>
      <c r="DW408">
        <v>37.038539999999998</v>
      </c>
      <c r="DX408" s="1">
        <v>3.1574870000000001E-6</v>
      </c>
      <c r="DY408" s="1">
        <v>1.4787719999999999E-3</v>
      </c>
      <c r="DZ408">
        <v>0.40293380000000001</v>
      </c>
      <c r="EA408">
        <v>34.643120000000003</v>
      </c>
      <c r="EB408" s="1">
        <v>9.3684849999999998E-5</v>
      </c>
      <c r="EC408" s="1">
        <v>4.4381579999999997E-2</v>
      </c>
      <c r="ED408">
        <v>0.40447329999999998</v>
      </c>
      <c r="EE408">
        <v>33.561309999999999</v>
      </c>
      <c r="EF408" s="1">
        <v>1.687933E-3</v>
      </c>
      <c r="EG408">
        <v>0.80882100000000001</v>
      </c>
      <c r="EH408">
        <v>0.40609840000000003</v>
      </c>
      <c r="EI408">
        <v>34.458100000000002</v>
      </c>
      <c r="EJ408" s="1">
        <v>1.9356979999999999E-2</v>
      </c>
      <c r="EK408">
        <v>9.3804379999999998</v>
      </c>
      <c r="EL408">
        <v>0.4077713</v>
      </c>
      <c r="EM408">
        <v>37.030029999999996</v>
      </c>
      <c r="EN408">
        <v>0.14688760000000001</v>
      </c>
      <c r="EO408">
        <v>71.990549999999999</v>
      </c>
      <c r="EP408">
        <v>0.4095009</v>
      </c>
      <c r="EQ408">
        <v>41.56073</v>
      </c>
      <c r="ER408">
        <v>0.77157189999999998</v>
      </c>
      <c r="ES408">
        <v>382.1456</v>
      </c>
      <c r="ET408">
        <v>0.41151080000000001</v>
      </c>
      <c r="EU408">
        <v>45.232599999999998</v>
      </c>
      <c r="EV408">
        <v>2.9597980000000002</v>
      </c>
      <c r="EW408">
        <v>1479.239</v>
      </c>
      <c r="EX408">
        <v>0.4132343</v>
      </c>
      <c r="EY408">
        <v>44.168059999999997</v>
      </c>
      <c r="EZ408">
        <v>8.4962219999999995</v>
      </c>
      <c r="FA408">
        <v>4287.5820000000003</v>
      </c>
      <c r="FB408">
        <v>0.41528739999999997</v>
      </c>
      <c r="FC408">
        <v>41.067999999999998</v>
      </c>
      <c r="FD408">
        <v>18.829170000000001</v>
      </c>
      <c r="FE408">
        <v>9582.9740000000002</v>
      </c>
      <c r="FF408">
        <v>0.41786139999999999</v>
      </c>
      <c r="FG408">
        <v>38.467489999999998</v>
      </c>
      <c r="FH408">
        <v>32.912120000000002</v>
      </c>
      <c r="FI408">
        <v>16872.28</v>
      </c>
      <c r="FJ408">
        <v>0.42082940000000002</v>
      </c>
      <c r="FK408">
        <v>36.910899999999998</v>
      </c>
      <c r="FL408">
        <v>46.329770000000003</v>
      </c>
      <c r="FM408">
        <v>23897.06</v>
      </c>
      <c r="FN408">
        <v>0.42372710000000002</v>
      </c>
      <c r="FO408">
        <v>37.889769999999999</v>
      </c>
      <c r="FP408">
        <v>53.512149999999998</v>
      </c>
      <c r="FQ408">
        <v>27776.58</v>
      </c>
      <c r="FR408">
        <v>0.4264077</v>
      </c>
      <c r="FS408">
        <v>40.097810000000003</v>
      </c>
      <c r="FT408">
        <v>51.831359999999997</v>
      </c>
      <c r="FU408">
        <v>27072.23</v>
      </c>
      <c r="FV408">
        <v>0.42933270000000001</v>
      </c>
      <c r="FW408">
        <v>42.530119999999997</v>
      </c>
      <c r="FX408">
        <v>42.833159999999999</v>
      </c>
      <c r="FY408">
        <v>22496.92</v>
      </c>
      <c r="FZ408">
        <v>0.43287720000000002</v>
      </c>
      <c r="GA408">
        <v>42.907890000000002</v>
      </c>
      <c r="GB408">
        <v>30.672989999999999</v>
      </c>
      <c r="GC408">
        <v>16164.54</v>
      </c>
      <c r="GD408">
        <v>0.43593419999999999</v>
      </c>
      <c r="GE408">
        <v>41.881390000000003</v>
      </c>
      <c r="GF408">
        <v>19.317060000000001</v>
      </c>
      <c r="GG408">
        <v>10228.030000000001</v>
      </c>
      <c r="GH408">
        <v>0.4395694</v>
      </c>
      <c r="GI408">
        <v>39.61336</v>
      </c>
      <c r="GJ408">
        <v>10.831670000000001</v>
      </c>
      <c r="GK408">
        <v>5750.98</v>
      </c>
      <c r="GL408">
        <v>0.44403100000000001</v>
      </c>
      <c r="GM408">
        <v>37.749450000000003</v>
      </c>
      <c r="GN408">
        <v>5.4629960000000004</v>
      </c>
      <c r="GO408">
        <v>2902.7420000000002</v>
      </c>
      <c r="GP408">
        <v>0.44857780000000003</v>
      </c>
      <c r="GQ408">
        <v>36.572569999999999</v>
      </c>
      <c r="GR408">
        <v>2.5026489999999999</v>
      </c>
      <c r="GS408">
        <v>1330.441</v>
      </c>
      <c r="GT408">
        <v>0.4530015</v>
      </c>
      <c r="GU408">
        <v>38.638379999999998</v>
      </c>
      <c r="GV408">
        <v>1.053823</v>
      </c>
      <c r="GW408">
        <v>560.12490000000003</v>
      </c>
      <c r="GX408">
        <v>0.45909030000000001</v>
      </c>
      <c r="GY408">
        <v>41.879939999999998</v>
      </c>
      <c r="GZ408">
        <v>0.4191434</v>
      </c>
      <c r="HA408">
        <v>221.81790000000001</v>
      </c>
      <c r="HB408">
        <v>0.46448679999999998</v>
      </c>
      <c r="HC408">
        <v>45.540329999999997</v>
      </c>
      <c r="HD408">
        <v>0.16686409999999999</v>
      </c>
      <c r="HE408">
        <v>87.447299999999998</v>
      </c>
      <c r="HF408">
        <v>0.4702151</v>
      </c>
      <c r="HG408">
        <v>47.680019999999999</v>
      </c>
      <c r="HH408" s="1">
        <v>7.5814019999999996E-2</v>
      </c>
      <c r="HI408">
        <v>38.882129999999997</v>
      </c>
      <c r="HJ408">
        <v>0.47648859999999998</v>
      </c>
      <c r="HK408">
        <v>45.957360000000001</v>
      </c>
      <c r="HL408" s="1">
        <v>4.5883800000000002E-2</v>
      </c>
      <c r="HM408">
        <v>22.81043</v>
      </c>
      <c r="HN408">
        <v>0.48309220000000003</v>
      </c>
      <c r="HO408">
        <v>43.652630000000002</v>
      </c>
      <c r="HP408" s="1">
        <v>3.6834779999999998E-2</v>
      </c>
      <c r="HQ408">
        <v>17.863869999999999</v>
      </c>
      <c r="HR408">
        <v>0.49218260000000003</v>
      </c>
      <c r="HS408">
        <v>41.889919999999996</v>
      </c>
      <c r="HT408" s="1">
        <v>3.4163470000000001E-2</v>
      </c>
      <c r="HU408">
        <v>16.245950000000001</v>
      </c>
      <c r="HV408">
        <v>0.50115690000000002</v>
      </c>
      <c r="HW408">
        <v>41.116439999999997</v>
      </c>
      <c r="HX408" s="1">
        <v>3.2575029999999998E-2</v>
      </c>
      <c r="HY408">
        <v>15.270300000000001</v>
      </c>
      <c r="HZ408">
        <v>0.50951760000000001</v>
      </c>
      <c r="IA408">
        <v>44.024169999999998</v>
      </c>
      <c r="IB408" s="1">
        <v>3.0638510000000001E-2</v>
      </c>
      <c r="IC408">
        <v>14.19749</v>
      </c>
      <c r="ID408">
        <v>0.51773259999999999</v>
      </c>
      <c r="IE408">
        <v>50.08623</v>
      </c>
      <c r="IF408" s="1">
        <v>2.807685E-2</v>
      </c>
      <c r="IG408">
        <v>12.876469999999999</v>
      </c>
      <c r="IH408">
        <v>0.52554140000000005</v>
      </c>
      <c r="II408">
        <v>56.140439999999998</v>
      </c>
      <c r="IJ408" s="1">
        <v>2.4974219999999998E-2</v>
      </c>
      <c r="IK408">
        <v>11.350020000000001</v>
      </c>
      <c r="IL408">
        <v>0.53172609999999998</v>
      </c>
      <c r="IM408">
        <v>57.654519999999998</v>
      </c>
      <c r="IN408">
        <v>2.1539289999999999E-2</v>
      </c>
      <c r="IO408">
        <v>9.722372</v>
      </c>
      <c r="IP408">
        <v>0.53778599999999999</v>
      </c>
      <c r="IQ408">
        <v>55.277160000000002</v>
      </c>
      <c r="IR408" s="1">
        <v>1.8034789999999998E-2</v>
      </c>
      <c r="IS408">
        <v>8.0912210000000009</v>
      </c>
      <c r="IT408">
        <v>0.54316379999999997</v>
      </c>
      <c r="IU408">
        <v>52.06664</v>
      </c>
      <c r="IV408" s="1">
        <v>1.4752680000000001E-2</v>
      </c>
      <c r="IW408">
        <v>6.5825430000000003</v>
      </c>
      <c r="IX408">
        <v>0.54864250000000003</v>
      </c>
      <c r="IY408">
        <v>49.831009999999999</v>
      </c>
      <c r="IZ408" s="1">
        <v>1.1933839999999999E-2</v>
      </c>
      <c r="JA408">
        <v>5.2905790000000001</v>
      </c>
      <c r="JB408">
        <v>0.55402240000000003</v>
      </c>
      <c r="JC408">
        <v>48.578800000000001</v>
      </c>
      <c r="JD408" s="1">
        <v>9.6895669999999996E-3</v>
      </c>
      <c r="JE408">
        <v>4.2648010000000003</v>
      </c>
      <c r="JF408">
        <v>0.55911100000000002</v>
      </c>
      <c r="JG408">
        <v>50.404949999999999</v>
      </c>
      <c r="JH408" s="1">
        <v>8.0192869999999999E-3</v>
      </c>
      <c r="JI408">
        <v>3.5026109999999999</v>
      </c>
      <c r="JJ408">
        <v>0.56391069999999999</v>
      </c>
      <c r="JK408">
        <v>51.768859999999997</v>
      </c>
      <c r="JL408" s="1">
        <v>6.82739E-3</v>
      </c>
      <c r="JM408">
        <v>2.9612340000000001</v>
      </c>
      <c r="JN408">
        <v>0.5684633</v>
      </c>
      <c r="JO408">
        <v>51.028869999999998</v>
      </c>
      <c r="JP408" s="1">
        <v>5.9880139999999998E-3</v>
      </c>
      <c r="JQ408">
        <v>2.5853839999999999</v>
      </c>
      <c r="JR408">
        <v>0.57298590000000005</v>
      </c>
      <c r="JS408">
        <v>49.929110000000001</v>
      </c>
      <c r="JT408" s="1">
        <v>5.4033199999999997E-3</v>
      </c>
      <c r="JU408">
        <v>2.323048</v>
      </c>
      <c r="JV408">
        <v>0.57739689999999999</v>
      </c>
      <c r="JW408">
        <v>48.891779999999997</v>
      </c>
      <c r="JX408" s="1">
        <v>4.9789129999999997E-3</v>
      </c>
      <c r="JY408">
        <v>2.1328469999999999</v>
      </c>
      <c r="JZ408">
        <v>0.58160869999999998</v>
      </c>
      <c r="KA408">
        <v>47.070219999999999</v>
      </c>
      <c r="KB408" s="1">
        <v>4.651161E-3</v>
      </c>
      <c r="KC408">
        <v>1.9862169999999999</v>
      </c>
      <c r="KD408">
        <v>0.58550519999999995</v>
      </c>
      <c r="KE408">
        <v>44.998390000000001</v>
      </c>
      <c r="KF408" s="1">
        <v>4.3794410000000004E-3</v>
      </c>
      <c r="KG408">
        <v>1.8654770000000001</v>
      </c>
      <c r="KH408">
        <v>0.58919569999999999</v>
      </c>
      <c r="KI408">
        <v>42.656129999999997</v>
      </c>
      <c r="KJ408" s="1">
        <v>4.1445630000000004E-3</v>
      </c>
      <c r="KK408">
        <v>1.76162</v>
      </c>
      <c r="KL408">
        <v>0.59244220000000003</v>
      </c>
      <c r="KM408">
        <v>43.617489999999997</v>
      </c>
      <c r="KN408" s="1">
        <v>3.9331089999999997E-3</v>
      </c>
      <c r="KO408">
        <v>1.6693709999999999</v>
      </c>
      <c r="KP408">
        <v>0.59569070000000002</v>
      </c>
      <c r="KQ408">
        <v>48.897599999999997</v>
      </c>
      <c r="KR408" s="1">
        <v>3.7398150000000001E-3</v>
      </c>
      <c r="KS408">
        <v>1.5854250000000001</v>
      </c>
      <c r="KT408">
        <v>0.5989352</v>
      </c>
      <c r="KU408">
        <v>55.41919</v>
      </c>
      <c r="KV408" s="1">
        <v>3.562801E-3</v>
      </c>
      <c r="KW408">
        <v>1.5082199999999999</v>
      </c>
      <c r="KX408">
        <v>0.60205799999999998</v>
      </c>
      <c r="KY408">
        <v>57.663089999999997</v>
      </c>
      <c r="KZ408" s="1">
        <v>3.3968480000000001E-3</v>
      </c>
      <c r="LA408">
        <v>1.436159</v>
      </c>
      <c r="LB408">
        <v>0.60502319999999998</v>
      </c>
      <c r="LC408">
        <v>54.165999999999997</v>
      </c>
      <c r="LD408" s="1">
        <v>3.240798E-3</v>
      </c>
      <c r="LE408">
        <v>1.3685020000000001</v>
      </c>
      <c r="LF408">
        <v>0.60784079999999996</v>
      </c>
      <c r="LG408">
        <v>50.206389999999999</v>
      </c>
      <c r="LH408" s="1">
        <v>3.0941300000000001E-3</v>
      </c>
      <c r="LI408">
        <v>1.3052490000000001</v>
      </c>
      <c r="LJ408">
        <v>0.61059470000000005</v>
      </c>
      <c r="LK408">
        <v>48.553570000000001</v>
      </c>
      <c r="LL408" s="1">
        <v>2.9562389999999998E-3</v>
      </c>
      <c r="LM408">
        <v>1.245819</v>
      </c>
      <c r="LN408">
        <v>0.61321040000000004</v>
      </c>
      <c r="LO408">
        <v>47.596469999999997</v>
      </c>
      <c r="LP408" s="1">
        <v>2.8261900000000001E-3</v>
      </c>
      <c r="LQ408">
        <v>1.1900299999999999</v>
      </c>
      <c r="LR408">
        <v>0.61576249999999999</v>
      </c>
      <c r="LS408">
        <v>48.44923</v>
      </c>
      <c r="LT408" s="1">
        <v>2.7031759999999998E-3</v>
      </c>
      <c r="LU408">
        <v>1.1372930000000001</v>
      </c>
      <c r="LV408">
        <v>0.618228</v>
      </c>
      <c r="LW408">
        <v>50.853940000000001</v>
      </c>
      <c r="LX408" s="1">
        <v>2.5867519999999999E-3</v>
      </c>
      <c r="LY408">
        <v>1.0875239999999999</v>
      </c>
      <c r="LZ408">
        <v>0.62056480000000003</v>
      </c>
      <c r="MA408">
        <v>52.079419999999999</v>
      </c>
      <c r="MB408" s="1">
        <v>2.476322E-3</v>
      </c>
      <c r="MC408">
        <v>1.0405340000000001</v>
      </c>
      <c r="MD408">
        <v>0.62283900000000003</v>
      </c>
      <c r="ME408">
        <v>52.257759999999998</v>
      </c>
      <c r="MF408" s="1">
        <v>2.3721979999999998E-3</v>
      </c>
      <c r="MG408">
        <v>0.99631420000000004</v>
      </c>
      <c r="MH408">
        <v>0.62513940000000001</v>
      </c>
      <c r="MI408">
        <v>51.212850000000003</v>
      </c>
      <c r="MJ408" s="1">
        <v>2.273345E-3</v>
      </c>
      <c r="MK408">
        <v>0.95435610000000004</v>
      </c>
      <c r="ML408">
        <v>0.62702639999999998</v>
      </c>
      <c r="MM408">
        <v>48.023539999999997</v>
      </c>
      <c r="MN408" s="1">
        <v>2.1795970000000001E-3</v>
      </c>
      <c r="MO408">
        <v>0.91502910000000004</v>
      </c>
      <c r="MP408">
        <v>0.62848230000000005</v>
      </c>
      <c r="MQ408">
        <v>45.917850000000001</v>
      </c>
      <c r="MR408" s="1">
        <v>2.0905260000000001E-3</v>
      </c>
      <c r="MS408">
        <v>0.87791140000000001</v>
      </c>
      <c r="MT408">
        <v>0.63009680000000001</v>
      </c>
      <c r="MU408">
        <v>44.360909999999997</v>
      </c>
      <c r="MV408" s="1">
        <v>2.005756E-3</v>
      </c>
      <c r="MW408">
        <v>0.84252059999999995</v>
      </c>
      <c r="MX408">
        <v>0.63156369999999995</v>
      </c>
      <c r="MY408">
        <v>45.06606</v>
      </c>
      <c r="MZ408" s="1">
        <v>1.925143E-3</v>
      </c>
      <c r="NA408">
        <v>0.80903139999999996</v>
      </c>
      <c r="NB408">
        <v>0.63301099999999999</v>
      </c>
      <c r="NC408">
        <v>46.479320000000001</v>
      </c>
      <c r="ND408" s="1">
        <v>1.848471E-3</v>
      </c>
      <c r="NE408">
        <v>0.77720979999999995</v>
      </c>
      <c r="NF408">
        <v>0.63443539999999998</v>
      </c>
      <c r="NG408">
        <v>49.652850000000001</v>
      </c>
      <c r="NH408" s="1">
        <v>1.7752969999999999E-3</v>
      </c>
      <c r="NI408">
        <v>0.74685190000000001</v>
      </c>
      <c r="NJ408">
        <v>0.63601090000000005</v>
      </c>
      <c r="NK408">
        <v>53.071429999999999</v>
      </c>
      <c r="NL408" s="1">
        <v>1.705593E-3</v>
      </c>
      <c r="NM408">
        <v>0.71775999999999995</v>
      </c>
      <c r="NN408">
        <v>0.63759120000000002</v>
      </c>
      <c r="NO408">
        <v>52.233460000000001</v>
      </c>
      <c r="NP408" s="1">
        <v>1.638979E-3</v>
      </c>
      <c r="NQ408">
        <v>0.68984749999999995</v>
      </c>
      <c r="NR408">
        <v>0.63929080000000005</v>
      </c>
      <c r="NS408">
        <v>47.709229999999998</v>
      </c>
      <c r="NT408" s="1">
        <v>1.5754059999999999E-3</v>
      </c>
      <c r="NU408">
        <v>0.66315820000000003</v>
      </c>
      <c r="NV408">
        <v>0.64088089999999998</v>
      </c>
      <c r="NW408">
        <v>45.241109999999999</v>
      </c>
      <c r="NX408" s="1">
        <v>1.515574E-3</v>
      </c>
      <c r="NY408">
        <v>0.63801010000000002</v>
      </c>
      <c r="NZ408">
        <v>0.64245549999999996</v>
      </c>
      <c r="OA408">
        <v>44.17756</v>
      </c>
      <c r="OB408" s="1">
        <v>1.4580699999999999E-3</v>
      </c>
      <c r="OC408">
        <v>0.61381039999999998</v>
      </c>
      <c r="OD408">
        <v>0.64396350000000002</v>
      </c>
      <c r="OE408">
        <v>46.004289999999997</v>
      </c>
      <c r="OF408">
        <v>1.4024370000000001E-3</v>
      </c>
      <c r="OG408">
        <v>0.59034350000000002</v>
      </c>
      <c r="OH408">
        <v>0.64545149999999996</v>
      </c>
      <c r="OI408">
        <v>46.649729999999998</v>
      </c>
      <c r="OJ408" s="1">
        <v>1.349282E-3</v>
      </c>
      <c r="OK408">
        <v>0.56790719999999995</v>
      </c>
    </row>
    <row r="409" spans="1:401" x14ac:dyDescent="0.35">
      <c r="A409">
        <v>418</v>
      </c>
      <c r="B409" t="s">
        <v>4</v>
      </c>
      <c r="C409" t="s">
        <v>364</v>
      </c>
      <c r="D409" t="s">
        <v>416</v>
      </c>
      <c r="E409">
        <v>908.84349999999995</v>
      </c>
      <c r="F409">
        <v>0.70603320000000003</v>
      </c>
      <c r="G409">
        <v>26.874870000000001</v>
      </c>
      <c r="H409">
        <v>0</v>
      </c>
      <c r="I409">
        <v>0</v>
      </c>
      <c r="J409">
        <v>0.71196619999999999</v>
      </c>
      <c r="K409">
        <v>26.469629999999999</v>
      </c>
      <c r="L409">
        <v>0</v>
      </c>
      <c r="M409">
        <v>0</v>
      </c>
      <c r="N409">
        <v>0.70856949999999996</v>
      </c>
      <c r="O409">
        <v>26.194109999999998</v>
      </c>
      <c r="P409">
        <v>0</v>
      </c>
      <c r="Q409">
        <v>0</v>
      </c>
      <c r="R409">
        <v>0.70482869999999997</v>
      </c>
      <c r="S409">
        <v>27.55641</v>
      </c>
      <c r="T409">
        <v>0</v>
      </c>
      <c r="U409">
        <v>0</v>
      </c>
      <c r="V409">
        <v>0.70079210000000003</v>
      </c>
      <c r="W409">
        <v>28.9575</v>
      </c>
      <c r="X409">
        <v>0</v>
      </c>
      <c r="Y409">
        <v>0</v>
      </c>
      <c r="Z409">
        <v>0.69742440000000006</v>
      </c>
      <c r="AA409">
        <v>29.308229999999998</v>
      </c>
      <c r="AB409">
        <v>0</v>
      </c>
      <c r="AC409">
        <v>0</v>
      </c>
      <c r="AD409">
        <v>0.69362999999999997</v>
      </c>
      <c r="AE409">
        <v>28.348929999999999</v>
      </c>
      <c r="AF409">
        <v>0</v>
      </c>
      <c r="AG409">
        <v>0</v>
      </c>
      <c r="AH409">
        <v>0.6898244</v>
      </c>
      <c r="AI409">
        <v>26.67192</v>
      </c>
      <c r="AJ409">
        <v>0</v>
      </c>
      <c r="AK409">
        <v>0</v>
      </c>
      <c r="AL409">
        <v>0.68647469999999999</v>
      </c>
      <c r="AM409">
        <v>25.166899999999998</v>
      </c>
      <c r="AN409">
        <v>0</v>
      </c>
      <c r="AO409">
        <v>0</v>
      </c>
      <c r="AP409">
        <v>0.68312879999999998</v>
      </c>
      <c r="AQ409">
        <v>26.0562</v>
      </c>
      <c r="AR409">
        <v>0</v>
      </c>
      <c r="AS409">
        <v>0</v>
      </c>
      <c r="AT409">
        <v>0.67964780000000002</v>
      </c>
      <c r="AU409">
        <v>28.896460000000001</v>
      </c>
      <c r="AV409">
        <v>0</v>
      </c>
      <c r="AW409">
        <v>0</v>
      </c>
      <c r="AX409">
        <v>0.67585309999999998</v>
      </c>
      <c r="AY409">
        <v>32.757060000000003</v>
      </c>
      <c r="AZ409">
        <v>0</v>
      </c>
      <c r="BA409">
        <v>0</v>
      </c>
      <c r="BB409">
        <v>0.67189379999999999</v>
      </c>
      <c r="BC409">
        <v>35.852420000000002</v>
      </c>
      <c r="BD409">
        <v>0</v>
      </c>
      <c r="BE409">
        <v>0</v>
      </c>
      <c r="BF409">
        <v>0.66899710000000001</v>
      </c>
      <c r="BG409">
        <v>36.252099999999999</v>
      </c>
      <c r="BH409">
        <v>0</v>
      </c>
      <c r="BI409">
        <v>0</v>
      </c>
      <c r="BJ409">
        <v>0.66576970000000002</v>
      </c>
      <c r="BK409">
        <v>34.455599999999997</v>
      </c>
      <c r="BL409">
        <v>0</v>
      </c>
      <c r="BM409">
        <v>0</v>
      </c>
      <c r="BN409">
        <v>0.66218239999999995</v>
      </c>
      <c r="BO409">
        <v>32.11571</v>
      </c>
      <c r="BP409">
        <v>0</v>
      </c>
      <c r="BQ409">
        <v>0</v>
      </c>
      <c r="BR409">
        <v>0.65872580000000003</v>
      </c>
      <c r="BS409">
        <v>30.41797</v>
      </c>
      <c r="BT409">
        <v>0</v>
      </c>
      <c r="BU409">
        <v>0</v>
      </c>
      <c r="BV409">
        <v>0.65576259999999997</v>
      </c>
      <c r="BW409">
        <v>30.579730000000001</v>
      </c>
      <c r="BX409">
        <v>0</v>
      </c>
      <c r="BY409">
        <v>0</v>
      </c>
      <c r="BZ409">
        <v>0.65281120000000004</v>
      </c>
      <c r="CA409">
        <v>31.847950000000001</v>
      </c>
      <c r="CB409">
        <v>0</v>
      </c>
      <c r="CC409">
        <v>0</v>
      </c>
      <c r="CD409">
        <v>0.65011719999999995</v>
      </c>
      <c r="CE409">
        <v>32.9694</v>
      </c>
      <c r="CF409">
        <v>0</v>
      </c>
      <c r="CG409">
        <v>0</v>
      </c>
      <c r="CH409">
        <v>0.64849579999999996</v>
      </c>
      <c r="CI409">
        <v>33.450569999999999</v>
      </c>
      <c r="CJ409">
        <v>0</v>
      </c>
      <c r="CK409">
        <v>0</v>
      </c>
      <c r="CL409">
        <v>0.64677180000000001</v>
      </c>
      <c r="CM409">
        <v>32.355960000000003</v>
      </c>
      <c r="CN409">
        <v>0</v>
      </c>
      <c r="CO409">
        <v>0</v>
      </c>
      <c r="CP409">
        <v>0.64499569999999995</v>
      </c>
      <c r="CQ409">
        <v>30.567599999999999</v>
      </c>
      <c r="CR409" s="1">
        <v>4.9691230000000001E-35</v>
      </c>
      <c r="CS409" s="1">
        <v>1.2342630000000001E-32</v>
      </c>
      <c r="CT409">
        <v>0.64305829999999997</v>
      </c>
      <c r="CU409">
        <v>28.763570000000001</v>
      </c>
      <c r="CV409" s="1">
        <v>1.209622E-29</v>
      </c>
      <c r="CW409" s="1">
        <v>3.04669E-27</v>
      </c>
      <c r="CX409">
        <v>0.64113500000000001</v>
      </c>
      <c r="CY409">
        <v>27.53058</v>
      </c>
      <c r="CZ409" s="1">
        <v>2.3442870000000001E-23</v>
      </c>
      <c r="DA409" s="1">
        <v>6.2018160000000001E-21</v>
      </c>
      <c r="DB409">
        <v>0.63891450000000005</v>
      </c>
      <c r="DC409">
        <v>28.21161</v>
      </c>
      <c r="DD409" s="1">
        <v>7.336352E-19</v>
      </c>
      <c r="DE409" s="1">
        <v>2.0237390000000001E-16</v>
      </c>
      <c r="DF409">
        <v>0.63768049999999998</v>
      </c>
      <c r="DG409">
        <v>30.779309999999999</v>
      </c>
      <c r="DH409" s="1">
        <v>2.1390499999999999E-15</v>
      </c>
      <c r="DI409" s="1">
        <v>6.1221640000000003E-13</v>
      </c>
      <c r="DJ409">
        <v>0.63737549999999998</v>
      </c>
      <c r="DK409">
        <v>35.134979999999999</v>
      </c>
      <c r="DL409" s="1">
        <v>1.4629639999999999E-12</v>
      </c>
      <c r="DM409" s="1">
        <v>4.3016159999999998E-10</v>
      </c>
      <c r="DN409">
        <v>0.63695219999999997</v>
      </c>
      <c r="DO409">
        <v>39.824910000000003</v>
      </c>
      <c r="DP409" s="1">
        <v>3.5955990000000002E-10</v>
      </c>
      <c r="DQ409" s="1">
        <v>1.083322E-7</v>
      </c>
      <c r="DR409">
        <v>0.63742719999999997</v>
      </c>
      <c r="DS409">
        <v>40.06091</v>
      </c>
      <c r="DT409" s="1">
        <v>3.8969810000000003E-8</v>
      </c>
      <c r="DU409" s="1">
        <v>1.1978239999999999E-5</v>
      </c>
      <c r="DV409">
        <v>0.63748070000000001</v>
      </c>
      <c r="DW409">
        <v>37.126660000000001</v>
      </c>
      <c r="DX409" s="1">
        <v>2.1608009999999999E-6</v>
      </c>
      <c r="DY409" s="1">
        <v>6.7654819999999997E-4</v>
      </c>
      <c r="DZ409">
        <v>0.63724360000000002</v>
      </c>
      <c r="EA409">
        <v>34.645029999999998</v>
      </c>
      <c r="EB409" s="1">
        <v>6.7114609999999997E-5</v>
      </c>
      <c r="EC409" s="1">
        <v>2.1363759999999999E-2</v>
      </c>
      <c r="ED409">
        <v>0.63696450000000004</v>
      </c>
      <c r="EE409">
        <v>33.408119999999997</v>
      </c>
      <c r="EF409" s="1">
        <v>1.261655E-3</v>
      </c>
      <c r="EG409">
        <v>0.40761829999999999</v>
      </c>
      <c r="EH409">
        <v>0.6367912</v>
      </c>
      <c r="EI409">
        <v>34.195590000000003</v>
      </c>
      <c r="EJ409" s="1">
        <v>1.507678E-2</v>
      </c>
      <c r="EK409">
        <v>4.939432</v>
      </c>
      <c r="EL409">
        <v>0.63634000000000002</v>
      </c>
      <c r="EM409">
        <v>36.682510000000001</v>
      </c>
      <c r="EN409">
        <v>0.119063</v>
      </c>
      <c r="EO409">
        <v>39.531970000000001</v>
      </c>
      <c r="EP409">
        <v>0.63591739999999997</v>
      </c>
      <c r="EQ409">
        <v>41.192520000000002</v>
      </c>
      <c r="ER409">
        <v>0.64754750000000005</v>
      </c>
      <c r="ES409">
        <v>217.6747</v>
      </c>
      <c r="ET409">
        <v>0.63601450000000004</v>
      </c>
      <c r="EU409">
        <v>44.999429999999997</v>
      </c>
      <c r="EV409">
        <v>2.5667840000000002</v>
      </c>
      <c r="EW409">
        <v>871.70230000000004</v>
      </c>
      <c r="EX409">
        <v>0.63568279999999999</v>
      </c>
      <c r="EY409">
        <v>44.204070000000002</v>
      </c>
      <c r="EZ409">
        <v>7.5992790000000001</v>
      </c>
      <c r="FA409">
        <v>2608.6309999999999</v>
      </c>
      <c r="FB409">
        <v>0.6351523</v>
      </c>
      <c r="FC409">
        <v>41.095759999999999</v>
      </c>
      <c r="FD409">
        <v>17.33164</v>
      </c>
      <c r="FE409">
        <v>6010.18</v>
      </c>
      <c r="FF409">
        <v>0.63498089999999996</v>
      </c>
      <c r="FG409">
        <v>38.467350000000003</v>
      </c>
      <c r="FH409">
        <v>31.109220000000001</v>
      </c>
      <c r="FI409">
        <v>10887.69</v>
      </c>
      <c r="FJ409">
        <v>0.63542279999999995</v>
      </c>
      <c r="FK409">
        <v>36.816160000000004</v>
      </c>
      <c r="FL409">
        <v>44.940600000000003</v>
      </c>
      <c r="FM409">
        <v>15861.59</v>
      </c>
      <c r="FN409">
        <v>0.63490970000000002</v>
      </c>
      <c r="FO409">
        <v>37.700139999999998</v>
      </c>
      <c r="FP409">
        <v>53.1556</v>
      </c>
      <c r="FQ409">
        <v>18937.75</v>
      </c>
      <c r="FR409">
        <v>0.63411019999999996</v>
      </c>
      <c r="FS409">
        <v>39.859169999999999</v>
      </c>
      <c r="FT409">
        <v>52.60266</v>
      </c>
      <c r="FU409">
        <v>18903.22</v>
      </c>
      <c r="FV409">
        <v>0.63344199999999995</v>
      </c>
      <c r="FW409">
        <v>42.32696</v>
      </c>
      <c r="FX409">
        <v>44.392740000000003</v>
      </c>
      <c r="FY409">
        <v>16093.92</v>
      </c>
      <c r="FZ409">
        <v>0.63347319999999996</v>
      </c>
      <c r="GA409">
        <v>42.79466</v>
      </c>
      <c r="GB409">
        <v>32.393079999999998</v>
      </c>
      <c r="GC409">
        <v>11827.1</v>
      </c>
      <c r="GD409">
        <v>0.63219840000000005</v>
      </c>
      <c r="GE409">
        <v>41.857399999999998</v>
      </c>
      <c r="GF409">
        <v>20.755759999999999</v>
      </c>
      <c r="GG409">
        <v>7644.57</v>
      </c>
      <c r="GH409">
        <v>0.63228359999999995</v>
      </c>
      <c r="GI409">
        <v>39.585769999999997</v>
      </c>
      <c r="GJ409">
        <v>11.83226</v>
      </c>
      <c r="GK409">
        <v>4383.741</v>
      </c>
      <c r="GL409">
        <v>0.63302800000000004</v>
      </c>
      <c r="GM409">
        <v>37.678989999999999</v>
      </c>
      <c r="GN409">
        <v>6.0582399999999996</v>
      </c>
      <c r="GO409">
        <v>2254.9229999999998</v>
      </c>
      <c r="GP409">
        <v>0.63268009999999997</v>
      </c>
      <c r="GQ409">
        <v>36.418170000000003</v>
      </c>
      <c r="GR409">
        <v>2.8102839999999998</v>
      </c>
      <c r="GS409">
        <v>1051.9580000000001</v>
      </c>
      <c r="GT409">
        <v>0.63357319999999995</v>
      </c>
      <c r="GU409">
        <v>38.355440000000002</v>
      </c>
      <c r="GV409">
        <v>1.1983470000000001</v>
      </c>
      <c r="GW409">
        <v>450.1721</v>
      </c>
      <c r="GX409">
        <v>0.6341928</v>
      </c>
      <c r="GY409">
        <v>41.710360000000001</v>
      </c>
      <c r="GZ409">
        <v>0.4802189</v>
      </c>
      <c r="HA409">
        <v>180.86519999999999</v>
      </c>
      <c r="HB409">
        <v>0.63449149999999999</v>
      </c>
      <c r="HC409">
        <v>45.320869999999999</v>
      </c>
      <c r="HD409">
        <v>0.1902066</v>
      </c>
      <c r="HE409">
        <v>71.463179999999994</v>
      </c>
      <c r="HF409">
        <v>0.63543269999999996</v>
      </c>
      <c r="HG409">
        <v>47.649090000000001</v>
      </c>
      <c r="HH409">
        <v>8.4012229999999993E-2</v>
      </c>
      <c r="HI409">
        <v>31.202870000000001</v>
      </c>
      <c r="HJ409">
        <v>0.63662030000000003</v>
      </c>
      <c r="HK409">
        <v>46.056690000000003</v>
      </c>
      <c r="HL409" s="1">
        <v>4.852799E-2</v>
      </c>
      <c r="HM409">
        <v>17.672219999999999</v>
      </c>
      <c r="HN409">
        <v>0.63818050000000004</v>
      </c>
      <c r="HO409">
        <v>43.664769999999997</v>
      </c>
      <c r="HP409">
        <v>3.7680499999999999E-2</v>
      </c>
      <c r="HQ409">
        <v>13.497210000000001</v>
      </c>
      <c r="HR409">
        <v>0.64282260000000002</v>
      </c>
      <c r="HS409">
        <v>41.862270000000002</v>
      </c>
      <c r="HT409" s="1">
        <v>3.4501339999999998E-2</v>
      </c>
      <c r="HU409">
        <v>12.19537</v>
      </c>
      <c r="HV409">
        <v>0.64878959999999997</v>
      </c>
      <c r="HW409">
        <v>40.989469999999997</v>
      </c>
      <c r="HX409" s="1">
        <v>3.2878850000000001E-2</v>
      </c>
      <c r="HY409">
        <v>11.50048</v>
      </c>
      <c r="HZ409">
        <v>0.65394470000000005</v>
      </c>
      <c r="IA409">
        <v>43.758020000000002</v>
      </c>
      <c r="IB409" s="1">
        <v>3.0997199999999999E-2</v>
      </c>
      <c r="IC409">
        <v>10.755599999999999</v>
      </c>
      <c r="ID409">
        <v>0.65860129999999995</v>
      </c>
      <c r="IE409">
        <v>49.784269999999999</v>
      </c>
      <c r="IF409" s="1">
        <v>2.850627E-2</v>
      </c>
      <c r="IG409">
        <v>9.8250309999999992</v>
      </c>
      <c r="IH409">
        <v>0.66234999999999999</v>
      </c>
      <c r="II409">
        <v>56.007860000000001</v>
      </c>
      <c r="IJ409" s="1">
        <v>2.5436299999999998E-2</v>
      </c>
      <c r="IK409">
        <v>8.7215900000000008</v>
      </c>
      <c r="IL409">
        <v>0.66571840000000004</v>
      </c>
      <c r="IM409">
        <v>57.706580000000002</v>
      </c>
      <c r="IN409" s="1">
        <v>2.2022610000000001E-2</v>
      </c>
      <c r="IO409">
        <v>7.5183720000000003</v>
      </c>
      <c r="IP409">
        <v>0.66813869999999997</v>
      </c>
      <c r="IQ409">
        <v>55.469679999999997</v>
      </c>
      <c r="IR409" s="1">
        <v>1.8503410000000001E-2</v>
      </c>
      <c r="IS409">
        <v>6.2964880000000001</v>
      </c>
      <c r="IT409">
        <v>0.66984250000000001</v>
      </c>
      <c r="IU409">
        <v>52.156289999999998</v>
      </c>
      <c r="IV409" s="1">
        <v>1.5172939999999999E-2</v>
      </c>
      <c r="IW409">
        <v>5.1478849999999996</v>
      </c>
      <c r="IX409">
        <v>0.67177350000000002</v>
      </c>
      <c r="IY409">
        <v>49.84639</v>
      </c>
      <c r="IZ409" s="1">
        <v>1.2282309999999999E-2</v>
      </c>
      <c r="JA409">
        <v>4.1507860000000001</v>
      </c>
      <c r="JB409">
        <v>0.67356990000000005</v>
      </c>
      <c r="JC409">
        <v>48.506779999999999</v>
      </c>
      <c r="JD409" s="1">
        <v>9.9588980000000007E-3</v>
      </c>
      <c r="JE409">
        <v>3.3526060000000002</v>
      </c>
      <c r="JF409">
        <v>0.67503630000000003</v>
      </c>
      <c r="JG409">
        <v>50.218350000000001</v>
      </c>
      <c r="JH409" s="1">
        <v>8.2156199999999999E-3</v>
      </c>
      <c r="JI409">
        <v>2.7541350000000002</v>
      </c>
      <c r="JJ409">
        <v>0.67627859999999995</v>
      </c>
      <c r="JK409">
        <v>51.776919999999997</v>
      </c>
      <c r="JL409" s="1">
        <v>6.9655510000000004E-3</v>
      </c>
      <c r="JM409">
        <v>2.3269639999999998</v>
      </c>
      <c r="JN409">
        <v>0.67734090000000002</v>
      </c>
      <c r="JO409">
        <v>51.037610000000001</v>
      </c>
      <c r="JP409" s="1">
        <v>6.0841899999999997E-3</v>
      </c>
      <c r="JQ409">
        <v>2.0299839999999998</v>
      </c>
      <c r="JR409">
        <v>0.67842100000000005</v>
      </c>
      <c r="JS409">
        <v>49.891060000000003</v>
      </c>
      <c r="JT409" s="1">
        <v>5.4711380000000004E-3</v>
      </c>
      <c r="JU409">
        <v>1.823431</v>
      </c>
      <c r="JV409">
        <v>0.67947939999999996</v>
      </c>
      <c r="JW409">
        <v>48.928460000000001</v>
      </c>
      <c r="JX409" s="1">
        <v>5.0296830000000001E-3</v>
      </c>
      <c r="JY409">
        <v>1.675106</v>
      </c>
      <c r="JZ409">
        <v>0.68052029999999997</v>
      </c>
      <c r="KA409">
        <v>47.133629999999997</v>
      </c>
      <c r="KB409" s="1">
        <v>4.6915500000000001E-3</v>
      </c>
      <c r="KC409">
        <v>1.5616540000000001</v>
      </c>
      <c r="KD409">
        <v>0.6814576</v>
      </c>
      <c r="KE409">
        <v>45.102620000000002</v>
      </c>
      <c r="KF409" s="1">
        <v>4.4137070000000002E-3</v>
      </c>
      <c r="KG409">
        <v>1.46889</v>
      </c>
      <c r="KH409">
        <v>0.68220970000000003</v>
      </c>
      <c r="KI409">
        <v>42.749659999999999</v>
      </c>
      <c r="KJ409" s="1">
        <v>4.1744850000000003E-3</v>
      </c>
      <c r="KK409">
        <v>1.3893899999999999</v>
      </c>
      <c r="KL409">
        <v>0.68265310000000001</v>
      </c>
      <c r="KM409">
        <v>43.565060000000003</v>
      </c>
      <c r="KN409" s="1">
        <v>3.9609939999999998E-3</v>
      </c>
      <c r="KO409">
        <v>1.319113</v>
      </c>
      <c r="KP409">
        <v>0.68258640000000004</v>
      </c>
      <c r="KQ409">
        <v>48.775509999999997</v>
      </c>
      <c r="KR409" s="1">
        <v>3.7644900000000001E-3</v>
      </c>
      <c r="KS409">
        <v>1.2553529999999999</v>
      </c>
      <c r="KT409">
        <v>0.68288950000000004</v>
      </c>
      <c r="KU409">
        <v>55.362130000000001</v>
      </c>
      <c r="KV409" s="1">
        <v>3.5854860000000001E-3</v>
      </c>
      <c r="KW409">
        <v>1.1965239999999999</v>
      </c>
      <c r="KX409">
        <v>0.68315179999999998</v>
      </c>
      <c r="KY409">
        <v>57.866619999999998</v>
      </c>
      <c r="KZ409" s="1">
        <v>3.4181889999999999E-3</v>
      </c>
      <c r="LA409">
        <v>1.1416109999999999</v>
      </c>
      <c r="LB409">
        <v>0.68334930000000005</v>
      </c>
      <c r="LC409">
        <v>54.472180000000002</v>
      </c>
      <c r="LD409" s="1">
        <v>3.2607679999999998E-3</v>
      </c>
      <c r="LE409">
        <v>1.089861</v>
      </c>
      <c r="LF409">
        <v>0.68350509999999998</v>
      </c>
      <c r="LG409">
        <v>50.306339999999999</v>
      </c>
      <c r="LH409" s="1">
        <v>3.1128190000000002E-3</v>
      </c>
      <c r="LI409">
        <v>1.0413209999999999</v>
      </c>
      <c r="LJ409">
        <v>0.68360449999999995</v>
      </c>
      <c r="LK409">
        <v>48.552340000000001</v>
      </c>
      <c r="LL409" s="1">
        <v>2.9737969999999998E-3</v>
      </c>
      <c r="LM409">
        <v>0.9956682</v>
      </c>
      <c r="LN409">
        <v>0.6836255</v>
      </c>
      <c r="LO409">
        <v>47.518300000000004</v>
      </c>
      <c r="LP409" s="1">
        <v>2.8427159999999999E-3</v>
      </c>
      <c r="LQ409">
        <v>0.95270350000000004</v>
      </c>
      <c r="LR409">
        <v>0.68360220000000005</v>
      </c>
      <c r="LS409">
        <v>48.307870000000001</v>
      </c>
      <c r="LT409" s="1">
        <v>2.7188260000000001E-3</v>
      </c>
      <c r="LU409">
        <v>0.91206330000000002</v>
      </c>
      <c r="LV409">
        <v>0.68353439999999999</v>
      </c>
      <c r="LW409">
        <v>50.72663</v>
      </c>
      <c r="LX409" s="1">
        <v>2.6014990000000002E-3</v>
      </c>
      <c r="LY409">
        <v>0.87360879999999996</v>
      </c>
      <c r="LZ409">
        <v>0.68337119999999996</v>
      </c>
      <c r="MA409">
        <v>52.097850000000001</v>
      </c>
      <c r="MB409" s="1">
        <v>2.4903630000000002E-3</v>
      </c>
      <c r="MC409">
        <v>0.83724449999999995</v>
      </c>
      <c r="MD409">
        <v>0.68314059999999999</v>
      </c>
      <c r="ME409">
        <v>52.243270000000003</v>
      </c>
      <c r="MF409" s="1">
        <v>2.3853809999999998E-3</v>
      </c>
      <c r="MG409">
        <v>0.80297189999999996</v>
      </c>
      <c r="MH409">
        <v>0.68295740000000005</v>
      </c>
      <c r="MI409">
        <v>51.337449999999997</v>
      </c>
      <c r="MJ409" s="1">
        <v>2.2858079999999999E-3</v>
      </c>
      <c r="MK409">
        <v>0.77039919999999995</v>
      </c>
      <c r="ML409">
        <v>0.68272140000000003</v>
      </c>
      <c r="MM409">
        <v>48.137219999999999</v>
      </c>
      <c r="MN409" s="1">
        <v>2.1910699999999998E-3</v>
      </c>
      <c r="MO409">
        <v>0.73954450000000005</v>
      </c>
      <c r="MP409">
        <v>0.68270010000000003</v>
      </c>
      <c r="MQ409">
        <v>45.963360000000002</v>
      </c>
      <c r="MR409" s="1">
        <v>2.1014990000000002E-3</v>
      </c>
      <c r="MS409">
        <v>0.71011299999999999</v>
      </c>
      <c r="MT409">
        <v>0.68258830000000004</v>
      </c>
      <c r="MU409">
        <v>44.400820000000003</v>
      </c>
      <c r="MV409" s="1">
        <v>2.0161480000000002E-3</v>
      </c>
      <c r="MW409">
        <v>0.68209249999999999</v>
      </c>
      <c r="MX409">
        <v>0.68219479999999999</v>
      </c>
      <c r="MY409">
        <v>45.059780000000003</v>
      </c>
      <c r="MZ409" s="1">
        <v>1.935036E-3</v>
      </c>
      <c r="NA409">
        <v>0.65556950000000003</v>
      </c>
      <c r="NB409">
        <v>0.68174199999999996</v>
      </c>
      <c r="NC409">
        <v>46.443069999999999</v>
      </c>
      <c r="ND409" s="1">
        <v>1.8578480000000001E-3</v>
      </c>
      <c r="NE409">
        <v>0.63034840000000003</v>
      </c>
      <c r="NF409">
        <v>0.68134139999999999</v>
      </c>
      <c r="NG409">
        <v>49.613219999999998</v>
      </c>
      <c r="NH409" s="1">
        <v>1.7842940000000001E-3</v>
      </c>
      <c r="NI409">
        <v>0.60627319999999996</v>
      </c>
      <c r="NJ409">
        <v>0.68107139999999999</v>
      </c>
      <c r="NK409">
        <v>53.063339999999997</v>
      </c>
      <c r="NL409" s="1">
        <v>1.714258E-3</v>
      </c>
      <c r="NM409">
        <v>0.58323329999999995</v>
      </c>
      <c r="NN409">
        <v>0.6808554</v>
      </c>
      <c r="NO409">
        <v>52.504539999999999</v>
      </c>
      <c r="NP409" s="1">
        <v>1.6472430000000001E-3</v>
      </c>
      <c r="NQ409">
        <v>0.56113020000000002</v>
      </c>
      <c r="NR409">
        <v>0.68064829999999998</v>
      </c>
      <c r="NS409">
        <v>47.884880000000003</v>
      </c>
      <c r="NT409" s="1">
        <v>1.583267E-3</v>
      </c>
      <c r="NU409">
        <v>0.53999490000000006</v>
      </c>
      <c r="NV409">
        <v>0.68046359999999995</v>
      </c>
      <c r="NW409">
        <v>45.264580000000002</v>
      </c>
      <c r="NX409" s="1">
        <v>1.522919E-3</v>
      </c>
      <c r="NY409">
        <v>0.5200089</v>
      </c>
      <c r="NZ409">
        <v>0.68029810000000002</v>
      </c>
      <c r="OA409">
        <v>44.118839999999999</v>
      </c>
      <c r="OB409" s="1">
        <v>1.465264E-3</v>
      </c>
      <c r="OC409">
        <v>0.50083659999999997</v>
      </c>
      <c r="OD409">
        <v>0.68013889999999999</v>
      </c>
      <c r="OE409">
        <v>45.83661</v>
      </c>
      <c r="OF409" s="1">
        <v>1.4093599999999999E-3</v>
      </c>
      <c r="OG409">
        <v>0.48216100000000001</v>
      </c>
      <c r="OH409">
        <v>0.67993650000000005</v>
      </c>
      <c r="OI409">
        <v>46.706330000000001</v>
      </c>
      <c r="OJ409" s="1">
        <v>1.3558909999999999E-3</v>
      </c>
      <c r="OK409">
        <v>0.464281</v>
      </c>
    </row>
    <row r="410" spans="1:401" x14ac:dyDescent="0.35">
      <c r="A410">
        <v>419</v>
      </c>
      <c r="B410" t="s">
        <v>4</v>
      </c>
      <c r="C410" t="s">
        <v>364</v>
      </c>
      <c r="D410" t="s">
        <v>417</v>
      </c>
      <c r="E410">
        <v>701.4393</v>
      </c>
      <c r="F410">
        <v>0.85446920000000004</v>
      </c>
      <c r="G410">
        <v>26.961200000000002</v>
      </c>
      <c r="H410">
        <v>0</v>
      </c>
      <c r="I410">
        <v>0</v>
      </c>
      <c r="J410">
        <v>0.85133360000000002</v>
      </c>
      <c r="K410">
        <v>26.453569999999999</v>
      </c>
      <c r="L410">
        <v>0</v>
      </c>
      <c r="M410">
        <v>0</v>
      </c>
      <c r="N410">
        <v>0.84824080000000002</v>
      </c>
      <c r="O410">
        <v>26.08137</v>
      </c>
      <c r="P410">
        <v>0</v>
      </c>
      <c r="Q410">
        <v>0</v>
      </c>
      <c r="R410">
        <v>0.84477020000000003</v>
      </c>
      <c r="S410">
        <v>27.291499999999999</v>
      </c>
      <c r="T410">
        <v>0</v>
      </c>
      <c r="U410">
        <v>0</v>
      </c>
      <c r="V410">
        <v>0.8410223</v>
      </c>
      <c r="W410">
        <v>28.69331</v>
      </c>
      <c r="X410">
        <v>0</v>
      </c>
      <c r="Y410">
        <v>0</v>
      </c>
      <c r="Z410">
        <v>0.83782520000000005</v>
      </c>
      <c r="AA410">
        <v>29.176929999999999</v>
      </c>
      <c r="AB410">
        <v>0</v>
      </c>
      <c r="AC410">
        <v>0</v>
      </c>
      <c r="AD410">
        <v>0.83636149999999998</v>
      </c>
      <c r="AE410">
        <v>28.347619999999999</v>
      </c>
      <c r="AF410">
        <v>0</v>
      </c>
      <c r="AG410">
        <v>0</v>
      </c>
      <c r="AH410">
        <v>0.83506760000000002</v>
      </c>
      <c r="AI410">
        <v>26.774889999999999</v>
      </c>
      <c r="AJ410">
        <v>0</v>
      </c>
      <c r="AK410">
        <v>0</v>
      </c>
      <c r="AL410">
        <v>0.83437539999999999</v>
      </c>
      <c r="AM410">
        <v>25.19961</v>
      </c>
      <c r="AN410">
        <v>0</v>
      </c>
      <c r="AO410">
        <v>0</v>
      </c>
      <c r="AP410">
        <v>0.8337928</v>
      </c>
      <c r="AQ410">
        <v>25.858650000000001</v>
      </c>
      <c r="AR410">
        <v>0</v>
      </c>
      <c r="AS410">
        <v>0</v>
      </c>
      <c r="AT410">
        <v>0.83299420000000002</v>
      </c>
      <c r="AU410">
        <v>28.49804</v>
      </c>
      <c r="AV410">
        <v>0</v>
      </c>
      <c r="AW410">
        <v>0</v>
      </c>
      <c r="AX410">
        <v>0.83210150000000005</v>
      </c>
      <c r="AY410">
        <v>32.24344</v>
      </c>
      <c r="AZ410">
        <v>0</v>
      </c>
      <c r="BA410">
        <v>0</v>
      </c>
      <c r="BB410">
        <v>0.83097299999999996</v>
      </c>
      <c r="BC410">
        <v>35.439839999999997</v>
      </c>
      <c r="BD410">
        <v>0</v>
      </c>
      <c r="BE410">
        <v>0</v>
      </c>
      <c r="BF410">
        <v>0.8314589</v>
      </c>
      <c r="BG410">
        <v>36.12612</v>
      </c>
      <c r="BH410">
        <v>0</v>
      </c>
      <c r="BI410">
        <v>0</v>
      </c>
      <c r="BJ410">
        <v>0.83132600000000001</v>
      </c>
      <c r="BK410">
        <v>34.524729999999998</v>
      </c>
      <c r="BL410">
        <v>0</v>
      </c>
      <c r="BM410">
        <v>0</v>
      </c>
      <c r="BN410">
        <v>0.83090109999999995</v>
      </c>
      <c r="BO410">
        <v>32.253839999999997</v>
      </c>
      <c r="BP410">
        <v>0</v>
      </c>
      <c r="BQ410">
        <v>0</v>
      </c>
      <c r="BR410">
        <v>0.83084389999999997</v>
      </c>
      <c r="BS410">
        <v>30.44117</v>
      </c>
      <c r="BT410">
        <v>0</v>
      </c>
      <c r="BU410">
        <v>0</v>
      </c>
      <c r="BV410">
        <v>0.83151319999999995</v>
      </c>
      <c r="BW410">
        <v>30.377140000000001</v>
      </c>
      <c r="BX410">
        <v>0</v>
      </c>
      <c r="BY410">
        <v>0</v>
      </c>
      <c r="BZ410">
        <v>0.83264459999999996</v>
      </c>
      <c r="CA410">
        <v>31.578029999999998</v>
      </c>
      <c r="CB410">
        <v>0</v>
      </c>
      <c r="CC410">
        <v>0</v>
      </c>
      <c r="CD410">
        <v>0.83449229999999996</v>
      </c>
      <c r="CE410">
        <v>32.600340000000003</v>
      </c>
      <c r="CF410">
        <v>0</v>
      </c>
      <c r="CG410">
        <v>0</v>
      </c>
      <c r="CH410">
        <v>0.83538509999999999</v>
      </c>
      <c r="CI410">
        <v>33.317480000000003</v>
      </c>
      <c r="CJ410">
        <v>0</v>
      </c>
      <c r="CK410">
        <v>0</v>
      </c>
      <c r="CL410">
        <v>0.8324165</v>
      </c>
      <c r="CM410">
        <v>32.35971</v>
      </c>
      <c r="CN410">
        <v>0</v>
      </c>
      <c r="CO410">
        <v>0</v>
      </c>
      <c r="CP410">
        <v>0.82944019999999996</v>
      </c>
      <c r="CQ410">
        <v>30.6706</v>
      </c>
      <c r="CR410" s="1">
        <v>1.6009839999999999E-35</v>
      </c>
      <c r="CS410" s="1">
        <v>3.400789E-33</v>
      </c>
      <c r="CT410">
        <v>0.82633529999999999</v>
      </c>
      <c r="CU410">
        <v>28.850190000000001</v>
      </c>
      <c r="CV410" s="1">
        <v>3.7873170000000001E-30</v>
      </c>
      <c r="CW410" s="1">
        <v>8.8051139999999996E-28</v>
      </c>
      <c r="CX410">
        <v>0.82334450000000003</v>
      </c>
      <c r="CY410">
        <v>27.530259999999998</v>
      </c>
      <c r="CZ410" s="1">
        <v>9.6462489999999993E-24</v>
      </c>
      <c r="DA410" s="1">
        <v>2.1604950000000001E-21</v>
      </c>
      <c r="DB410">
        <v>0.82011369999999995</v>
      </c>
      <c r="DC410">
        <v>27.948640000000001</v>
      </c>
      <c r="DD410" s="1">
        <v>3.5969580000000002E-19</v>
      </c>
      <c r="DE410" s="1">
        <v>8.528241E-17</v>
      </c>
      <c r="DF410">
        <v>0.81780750000000002</v>
      </c>
      <c r="DG410">
        <v>30.331869999999999</v>
      </c>
      <c r="DH410" s="1">
        <v>1.186599E-15</v>
      </c>
      <c r="DI410" s="1">
        <v>2.9862860000000001E-13</v>
      </c>
      <c r="DJ410">
        <v>0.81723369999999995</v>
      </c>
      <c r="DK410">
        <v>34.511389999999999</v>
      </c>
      <c r="DL410" s="1">
        <v>8.7902739999999995E-13</v>
      </c>
      <c r="DM410" s="1">
        <v>2.3124939999999999E-10</v>
      </c>
      <c r="DN410">
        <v>0.81585090000000005</v>
      </c>
      <c r="DO410">
        <v>39.274479999999997</v>
      </c>
      <c r="DP410" s="1">
        <v>2.3016520000000001E-10</v>
      </c>
      <c r="DQ410" s="1">
        <v>6.30515E-8</v>
      </c>
      <c r="DR410">
        <v>0.81468410000000002</v>
      </c>
      <c r="DS410">
        <v>40.087910000000001</v>
      </c>
      <c r="DT410" s="1">
        <v>2.6289050000000001E-8</v>
      </c>
      <c r="DU410" s="1">
        <v>7.4698250000000001E-6</v>
      </c>
      <c r="DV410">
        <v>0.81428579999999995</v>
      </c>
      <c r="DW410">
        <v>37.387689999999999</v>
      </c>
      <c r="DX410" s="1">
        <v>1.5274950000000001E-6</v>
      </c>
      <c r="DY410" s="1">
        <v>4.4893249999999998E-4</v>
      </c>
      <c r="DZ410">
        <v>0.81353489999999995</v>
      </c>
      <c r="EA410">
        <v>34.808129999999998</v>
      </c>
      <c r="EB410" s="1">
        <v>4.948445E-5</v>
      </c>
      <c r="EC410" s="1">
        <v>1.500928E-2</v>
      </c>
      <c r="ED410">
        <v>0.8128668</v>
      </c>
      <c r="EE410">
        <v>33.331319999999998</v>
      </c>
      <c r="EF410" s="1">
        <v>9.6638729999999997E-4</v>
      </c>
      <c r="EG410">
        <v>0.30190309999999998</v>
      </c>
      <c r="EH410">
        <v>0.81175189999999997</v>
      </c>
      <c r="EI410">
        <v>33.860689999999998</v>
      </c>
      <c r="EJ410" s="1">
        <v>1.1974479999999999E-2</v>
      </c>
      <c r="EK410">
        <v>3.853084</v>
      </c>
      <c r="EL410">
        <v>0.81036059999999999</v>
      </c>
      <c r="EM410">
        <v>36.100650000000002</v>
      </c>
      <c r="EN410" s="1">
        <v>9.7912910000000006E-2</v>
      </c>
      <c r="EO410">
        <v>32.439480000000003</v>
      </c>
      <c r="EP410">
        <v>0.809087</v>
      </c>
      <c r="EQ410">
        <v>40.481610000000003</v>
      </c>
      <c r="ER410">
        <v>0.54916520000000002</v>
      </c>
      <c r="ES410">
        <v>187.15190000000001</v>
      </c>
      <c r="ET410">
        <v>0.80873030000000001</v>
      </c>
      <c r="EU410">
        <v>44.474220000000003</v>
      </c>
      <c r="EV410">
        <v>2.2403189999999999</v>
      </c>
      <c r="EW410">
        <v>783.22170000000006</v>
      </c>
      <c r="EX410">
        <v>0.80780149999999995</v>
      </c>
      <c r="EY410">
        <v>44.342840000000002</v>
      </c>
      <c r="EZ410">
        <v>6.8170849999999996</v>
      </c>
      <c r="FA410">
        <v>2447.7939999999999</v>
      </c>
      <c r="FB410">
        <v>0.80628750000000005</v>
      </c>
      <c r="FC410">
        <v>41.331249999999997</v>
      </c>
      <c r="FD410">
        <v>15.94956</v>
      </c>
      <c r="FE410">
        <v>5879.9030000000002</v>
      </c>
      <c r="FF410">
        <v>0.80549720000000002</v>
      </c>
      <c r="FG410">
        <v>38.597189999999998</v>
      </c>
      <c r="FH410">
        <v>29.34064</v>
      </c>
      <c r="FI410">
        <v>11099.68</v>
      </c>
      <c r="FJ410">
        <v>0.80388519999999997</v>
      </c>
      <c r="FK410">
        <v>36.784579999999998</v>
      </c>
      <c r="FL410">
        <v>43.342840000000002</v>
      </c>
      <c r="FM410">
        <v>16835.990000000002</v>
      </c>
      <c r="FN410">
        <v>0.80214339999999995</v>
      </c>
      <c r="FO410">
        <v>37.361080000000001</v>
      </c>
      <c r="FP410">
        <v>52.426369999999999</v>
      </c>
      <c r="FQ410">
        <v>20930.3</v>
      </c>
      <c r="FR410">
        <v>0.80050410000000005</v>
      </c>
      <c r="FS410">
        <v>39.368810000000003</v>
      </c>
      <c r="FT410">
        <v>52.97672</v>
      </c>
      <c r="FU410">
        <v>21735.17</v>
      </c>
      <c r="FV410">
        <v>0.79902019999999996</v>
      </c>
      <c r="FW410">
        <v>41.846550000000001</v>
      </c>
      <c r="FX410">
        <v>45.631349999999998</v>
      </c>
      <c r="FY410">
        <v>19222.43</v>
      </c>
      <c r="FZ410">
        <v>0.7979039</v>
      </c>
      <c r="GA410">
        <v>42.551000000000002</v>
      </c>
      <c r="GB410">
        <v>33.94059</v>
      </c>
      <c r="GC410">
        <v>14679.42</v>
      </c>
      <c r="GD410">
        <v>0.79543039999999998</v>
      </c>
      <c r="GE410">
        <v>41.814160000000001</v>
      </c>
      <c r="GF410">
        <v>22.148820000000001</v>
      </c>
      <c r="GG410">
        <v>9850.2800000000007</v>
      </c>
      <c r="GH410">
        <v>0.79555920000000002</v>
      </c>
      <c r="GI410">
        <v>39.625509999999998</v>
      </c>
      <c r="GJ410">
        <v>12.858919999999999</v>
      </c>
      <c r="GK410">
        <v>5864.0780000000004</v>
      </c>
      <c r="GL410">
        <v>0.79606560000000004</v>
      </c>
      <c r="GM410">
        <v>37.68112</v>
      </c>
      <c r="GN410">
        <v>6.6985510000000001</v>
      </c>
      <c r="GO410">
        <v>3132.5360000000001</v>
      </c>
      <c r="GP410">
        <v>0.79542670000000004</v>
      </c>
      <c r="GQ410">
        <v>36.269759999999998</v>
      </c>
      <c r="GR410">
        <v>3.1591710000000002</v>
      </c>
      <c r="GS410">
        <v>1516.402</v>
      </c>
      <c r="GT410">
        <v>0.7963789</v>
      </c>
      <c r="GU410">
        <v>37.790500000000002</v>
      </c>
      <c r="GV410">
        <v>1.3685069999999999</v>
      </c>
      <c r="GW410">
        <v>672.71669999999995</v>
      </c>
      <c r="GX410">
        <v>0.79655330000000002</v>
      </c>
      <c r="GY410">
        <v>41.126460000000002</v>
      </c>
      <c r="GZ410">
        <v>0.55423900000000004</v>
      </c>
      <c r="HA410">
        <v>278.35750000000002</v>
      </c>
      <c r="HB410">
        <v>0.79807099999999997</v>
      </c>
      <c r="HC410">
        <v>44.629049999999999</v>
      </c>
      <c r="HD410">
        <v>0.21959000000000001</v>
      </c>
      <c r="HE410">
        <v>111.3253</v>
      </c>
      <c r="HF410">
        <v>0.80023949999999999</v>
      </c>
      <c r="HG410">
        <v>47.269730000000003</v>
      </c>
      <c r="HH410" s="1">
        <v>9.462988E-2</v>
      </c>
      <c r="HI410">
        <v>47.15849</v>
      </c>
      <c r="HJ410">
        <v>0.8023496</v>
      </c>
      <c r="HK410">
        <v>46.169199999999996</v>
      </c>
      <c r="HL410" s="1">
        <v>5.2013330000000003E-2</v>
      </c>
      <c r="HM410">
        <v>24.666630000000001</v>
      </c>
      <c r="HN410">
        <v>0.80517050000000001</v>
      </c>
      <c r="HO410">
        <v>43.75217</v>
      </c>
      <c r="HP410">
        <v>3.8737500000000001E-2</v>
      </c>
      <c r="HQ410">
        <v>17.475210000000001</v>
      </c>
      <c r="HR410">
        <v>0.81216310000000003</v>
      </c>
      <c r="HS410">
        <v>41.83175</v>
      </c>
      <c r="HT410" s="1">
        <v>3.4834589999999999E-2</v>
      </c>
      <c r="HU410">
        <v>15.27192</v>
      </c>
      <c r="HV410">
        <v>0.82118950000000002</v>
      </c>
      <c r="HW410">
        <v>40.781010000000002</v>
      </c>
      <c r="HX410" s="1">
        <v>3.3106759999999999E-2</v>
      </c>
      <c r="HY410">
        <v>14.35557</v>
      </c>
      <c r="HZ410">
        <v>0.82946200000000003</v>
      </c>
      <c r="IA410">
        <v>43.037179999999999</v>
      </c>
      <c r="IB410" s="1">
        <v>3.126628E-2</v>
      </c>
      <c r="IC410">
        <v>13.50906</v>
      </c>
      <c r="ID410">
        <v>0.83701669999999995</v>
      </c>
      <c r="IE410">
        <v>48.744979999999998</v>
      </c>
      <c r="IF410" s="1">
        <v>2.884925E-2</v>
      </c>
      <c r="IG410">
        <v>12.46082</v>
      </c>
      <c r="IH410">
        <v>0.84350610000000004</v>
      </c>
      <c r="II410">
        <v>55.150280000000002</v>
      </c>
      <c r="IJ410">
        <v>2.583893E-2</v>
      </c>
      <c r="IK410">
        <v>11.17944</v>
      </c>
      <c r="IL410">
        <v>0.84899530000000001</v>
      </c>
      <c r="IM410">
        <v>57.561169999999997</v>
      </c>
      <c r="IN410" s="1">
        <v>2.2456839999999999E-2</v>
      </c>
      <c r="IO410">
        <v>9.7476120000000002</v>
      </c>
      <c r="IP410">
        <v>0.85388569999999997</v>
      </c>
      <c r="IQ410">
        <v>55.771050000000002</v>
      </c>
      <c r="IR410" s="1">
        <v>1.8931570000000002E-2</v>
      </c>
      <c r="IS410">
        <v>8.2478899999999999</v>
      </c>
      <c r="IT410">
        <v>0.85856030000000005</v>
      </c>
      <c r="IU410">
        <v>52.425550000000001</v>
      </c>
      <c r="IV410" s="1">
        <v>1.556688E-2</v>
      </c>
      <c r="IW410">
        <v>6.8004579999999999</v>
      </c>
      <c r="IX410">
        <v>0.8637435</v>
      </c>
      <c r="IY410">
        <v>49.957569999999997</v>
      </c>
      <c r="IZ410" s="1">
        <v>1.2615329999999999E-2</v>
      </c>
      <c r="JA410">
        <v>5.5132839999999996</v>
      </c>
      <c r="JB410">
        <v>0.86764300000000005</v>
      </c>
      <c r="JC410">
        <v>48.433160000000001</v>
      </c>
      <c r="JD410" s="1">
        <v>1.0219860000000001E-2</v>
      </c>
      <c r="JE410">
        <v>4.4625370000000002</v>
      </c>
      <c r="JF410">
        <v>0.87118280000000003</v>
      </c>
      <c r="JG410">
        <v>49.735340000000001</v>
      </c>
      <c r="JH410" s="1">
        <v>8.4078690000000001E-3</v>
      </c>
      <c r="JI410">
        <v>3.65984</v>
      </c>
      <c r="JJ410">
        <v>0.87424829999999998</v>
      </c>
      <c r="JK410">
        <v>51.637239999999998</v>
      </c>
      <c r="JL410" s="1">
        <v>7.1008800000000004E-3</v>
      </c>
      <c r="JM410">
        <v>3.0795270000000001</v>
      </c>
      <c r="JN410">
        <v>0.87719639999999999</v>
      </c>
      <c r="JO410">
        <v>50.970280000000002</v>
      </c>
      <c r="JP410" s="1">
        <v>6.1776629999999999E-3</v>
      </c>
      <c r="JQ410">
        <v>2.6733989999999999</v>
      </c>
      <c r="JR410">
        <v>0.88007539999999995</v>
      </c>
      <c r="JS410">
        <v>49.824629999999999</v>
      </c>
      <c r="JT410" s="1">
        <v>5.5356190000000003E-3</v>
      </c>
      <c r="JU410">
        <v>2.391232</v>
      </c>
      <c r="JV410">
        <v>0.8828627</v>
      </c>
      <c r="JW410">
        <v>48.999160000000003</v>
      </c>
      <c r="JX410" s="1">
        <v>5.076629E-3</v>
      </c>
      <c r="JY410">
        <v>2.1915369999999998</v>
      </c>
      <c r="JZ410">
        <v>0.88560329999999998</v>
      </c>
      <c r="KA410">
        <v>47.286630000000002</v>
      </c>
      <c r="KB410" s="1">
        <v>4.7279720000000004E-3</v>
      </c>
      <c r="KC410">
        <v>2.0411619999999999</v>
      </c>
      <c r="KD410">
        <v>0.88813330000000001</v>
      </c>
      <c r="KE410">
        <v>45.323459999999997</v>
      </c>
      <c r="KF410" s="1">
        <v>4.4440879999999997E-3</v>
      </c>
      <c r="KG410">
        <v>1.920393</v>
      </c>
      <c r="KH410">
        <v>0.89037319999999998</v>
      </c>
      <c r="KI410">
        <v>43.001489999999997</v>
      </c>
      <c r="KJ410" s="1">
        <v>4.2006430000000004E-3</v>
      </c>
      <c r="KK410">
        <v>1.8177650000000001</v>
      </c>
      <c r="KL410">
        <v>0.89217380000000002</v>
      </c>
      <c r="KM410">
        <v>43.353450000000002</v>
      </c>
      <c r="KN410" s="1">
        <v>3.9846689999999997E-3</v>
      </c>
      <c r="KO410">
        <v>1.7277389999999999</v>
      </c>
      <c r="KP410">
        <v>0.89317579999999996</v>
      </c>
      <c r="KQ410">
        <v>48.075420000000001</v>
      </c>
      <c r="KR410" s="1">
        <v>3.7857799999999999E-3</v>
      </c>
      <c r="KS410">
        <v>1.646325</v>
      </c>
      <c r="KT410">
        <v>0.89469080000000001</v>
      </c>
      <c r="KU410">
        <v>54.67812</v>
      </c>
      <c r="KV410" s="1">
        <v>3.605132E-3</v>
      </c>
      <c r="KW410">
        <v>1.5714619999999999</v>
      </c>
      <c r="KX410">
        <v>0.89610250000000002</v>
      </c>
      <c r="KY410">
        <v>57.844459999999998</v>
      </c>
      <c r="KZ410" s="1">
        <v>3.4366510000000002E-3</v>
      </c>
      <c r="LA410">
        <v>1.5016689999999999</v>
      </c>
      <c r="LB410">
        <v>0.89739400000000002</v>
      </c>
      <c r="LC410">
        <v>55.13973</v>
      </c>
      <c r="LD410" s="1">
        <v>3.2781849999999999E-3</v>
      </c>
      <c r="LE410">
        <v>1.435754</v>
      </c>
      <c r="LF410">
        <v>0.89858519999999997</v>
      </c>
      <c r="LG410">
        <v>50.754640000000002</v>
      </c>
      <c r="LH410" s="1">
        <v>3.129171E-3</v>
      </c>
      <c r="LI410">
        <v>1.3737140000000001</v>
      </c>
      <c r="LJ410">
        <v>0.89967680000000005</v>
      </c>
      <c r="LK410">
        <v>48.630920000000003</v>
      </c>
      <c r="LL410" s="1">
        <v>2.9892030000000002E-3</v>
      </c>
      <c r="LM410">
        <v>1.3153030000000001</v>
      </c>
      <c r="LN410">
        <v>0.90066299999999999</v>
      </c>
      <c r="LO410">
        <v>47.472279999999998</v>
      </c>
      <c r="LP410" s="1">
        <v>2.8573119999999999E-3</v>
      </c>
      <c r="LQ410">
        <v>1.260273</v>
      </c>
      <c r="LR410">
        <v>0.90150450000000004</v>
      </c>
      <c r="LS410">
        <v>48.015479999999997</v>
      </c>
      <c r="LT410" s="1">
        <v>2.7326160000000002E-3</v>
      </c>
      <c r="LU410">
        <v>1.2080930000000001</v>
      </c>
      <c r="LV410">
        <v>0.90226200000000001</v>
      </c>
      <c r="LW410">
        <v>50.308869999999999</v>
      </c>
      <c r="LX410" s="1">
        <v>2.6145280000000001E-3</v>
      </c>
      <c r="LY410">
        <v>1.158647</v>
      </c>
      <c r="LZ410">
        <v>0.90293730000000005</v>
      </c>
      <c r="MA410">
        <v>52.016039999999997</v>
      </c>
      <c r="MB410" s="1">
        <v>2.5027460000000001E-3</v>
      </c>
      <c r="MC410">
        <v>1.11178</v>
      </c>
      <c r="MD410">
        <v>0.90340039999999999</v>
      </c>
      <c r="ME410">
        <v>52.142530000000001</v>
      </c>
      <c r="MF410" s="1">
        <v>2.3969960000000002E-3</v>
      </c>
      <c r="MG410">
        <v>1.067528</v>
      </c>
      <c r="MH410">
        <v>0.90397890000000003</v>
      </c>
      <c r="MI410">
        <v>51.546759999999999</v>
      </c>
      <c r="MJ410" s="1">
        <v>2.2968620000000002E-3</v>
      </c>
      <c r="MK410">
        <v>1.0255050000000001</v>
      </c>
      <c r="ML410">
        <v>0.90445149999999996</v>
      </c>
      <c r="MM410">
        <v>48.518689999999999</v>
      </c>
      <c r="MN410" s="1">
        <v>2.2014650000000001E-3</v>
      </c>
      <c r="MO410">
        <v>0.9855585</v>
      </c>
      <c r="MP410">
        <v>0.90531459999999997</v>
      </c>
      <c r="MQ410">
        <v>46.169840000000001</v>
      </c>
      <c r="MR410" s="1">
        <v>2.1115320000000002E-3</v>
      </c>
      <c r="MS410">
        <v>0.9474207</v>
      </c>
      <c r="MT410">
        <v>0.90612939999999997</v>
      </c>
      <c r="MU410">
        <v>44.543729999999996</v>
      </c>
      <c r="MV410" s="1">
        <v>2.0255339999999998E-3</v>
      </c>
      <c r="MW410">
        <v>0.91097379999999994</v>
      </c>
      <c r="MX410">
        <v>0.90682669999999999</v>
      </c>
      <c r="MY410">
        <v>44.966059999999999</v>
      </c>
      <c r="MZ410" s="1">
        <v>1.944014E-3</v>
      </c>
      <c r="NA410">
        <v>0.87632909999999997</v>
      </c>
      <c r="NB410">
        <v>0.90743430000000003</v>
      </c>
      <c r="NC410">
        <v>46.234639999999999</v>
      </c>
      <c r="ND410" s="1">
        <v>1.8663709999999999E-3</v>
      </c>
      <c r="NE410">
        <v>0.84329149999999997</v>
      </c>
      <c r="NF410">
        <v>0.90809890000000004</v>
      </c>
      <c r="NG410">
        <v>49.261220000000002</v>
      </c>
      <c r="NH410" s="1">
        <v>1.7924519999999999E-3</v>
      </c>
      <c r="NI410">
        <v>0.81172440000000001</v>
      </c>
      <c r="NJ410">
        <v>0.90878300000000001</v>
      </c>
      <c r="NK410">
        <v>52.752940000000002</v>
      </c>
      <c r="NL410" s="1">
        <v>1.7220390000000001E-3</v>
      </c>
      <c r="NM410">
        <v>0.78153989999999995</v>
      </c>
      <c r="NN410">
        <v>0.9093386</v>
      </c>
      <c r="NO410">
        <v>52.93441</v>
      </c>
      <c r="NP410" s="1">
        <v>1.6547319999999999E-3</v>
      </c>
      <c r="NQ410">
        <v>0.75259290000000001</v>
      </c>
      <c r="NR410">
        <v>0.90993800000000002</v>
      </c>
      <c r="NS410">
        <v>48.500630000000001</v>
      </c>
      <c r="NT410" s="1">
        <v>1.5904269999999999E-3</v>
      </c>
      <c r="NU410">
        <v>0.72489400000000004</v>
      </c>
      <c r="NV410">
        <v>0.91046329999999998</v>
      </c>
      <c r="NW410">
        <v>45.52046</v>
      </c>
      <c r="NX410" s="1">
        <v>1.529671E-3</v>
      </c>
      <c r="NY410">
        <v>0.6985922</v>
      </c>
      <c r="NZ410">
        <v>0.91101379999999998</v>
      </c>
      <c r="OA410">
        <v>44.129649999999998</v>
      </c>
      <c r="OB410" s="1">
        <v>1.471853E-3</v>
      </c>
      <c r="OC410">
        <v>0.67345840000000001</v>
      </c>
      <c r="OD410">
        <v>0.91155520000000001</v>
      </c>
      <c r="OE410">
        <v>45.444670000000002</v>
      </c>
      <c r="OF410" s="1">
        <v>1.415735E-3</v>
      </c>
      <c r="OG410">
        <v>0.6489161</v>
      </c>
      <c r="OH410">
        <v>0.91201560000000004</v>
      </c>
      <c r="OI410">
        <v>46.716169999999998</v>
      </c>
      <c r="OJ410" s="1">
        <v>1.361971E-3</v>
      </c>
      <c r="OK410">
        <v>0.62531800000000004</v>
      </c>
    </row>
    <row r="411" spans="1:401" x14ac:dyDescent="0.35">
      <c r="A411">
        <v>420</v>
      </c>
      <c r="B411" t="s">
        <v>4</v>
      </c>
      <c r="C411" t="s">
        <v>364</v>
      </c>
      <c r="D411" t="s">
        <v>418</v>
      </c>
      <c r="E411">
        <v>119.5365</v>
      </c>
      <c r="F411">
        <v>0.46799489999999999</v>
      </c>
      <c r="G411">
        <v>27.00769</v>
      </c>
      <c r="H411">
        <v>0</v>
      </c>
      <c r="I411">
        <v>0</v>
      </c>
      <c r="J411">
        <v>0.46452070000000001</v>
      </c>
      <c r="K411">
        <v>26.446770000000001</v>
      </c>
      <c r="L411">
        <v>0</v>
      </c>
      <c r="M411">
        <v>0</v>
      </c>
      <c r="N411">
        <v>0.46122629999999998</v>
      </c>
      <c r="O411">
        <v>26.036919999999999</v>
      </c>
      <c r="P411">
        <v>0</v>
      </c>
      <c r="Q411">
        <v>0</v>
      </c>
      <c r="R411">
        <v>0.45770569999999999</v>
      </c>
      <c r="S411">
        <v>27.178989999999999</v>
      </c>
      <c r="T411">
        <v>0</v>
      </c>
      <c r="U411">
        <v>0</v>
      </c>
      <c r="V411">
        <v>0.45395730000000001</v>
      </c>
      <c r="W411">
        <v>28.577300000000001</v>
      </c>
      <c r="X411">
        <v>0</v>
      </c>
      <c r="Y411">
        <v>0</v>
      </c>
      <c r="Z411">
        <v>0.449573</v>
      </c>
      <c r="AA411">
        <v>29.101109999999998</v>
      </c>
      <c r="AB411">
        <v>0</v>
      </c>
      <c r="AC411">
        <v>0</v>
      </c>
      <c r="AD411">
        <v>0.4457179</v>
      </c>
      <c r="AE411">
        <v>28.329280000000001</v>
      </c>
      <c r="AF411">
        <v>0</v>
      </c>
      <c r="AG411">
        <v>0</v>
      </c>
      <c r="AH411">
        <v>0.44189499999999998</v>
      </c>
      <c r="AI411">
        <v>26.80536</v>
      </c>
      <c r="AJ411">
        <v>0</v>
      </c>
      <c r="AK411">
        <v>0</v>
      </c>
      <c r="AL411">
        <v>0.4383686</v>
      </c>
      <c r="AM411">
        <v>25.215340000000001</v>
      </c>
      <c r="AN411">
        <v>0</v>
      </c>
      <c r="AO411">
        <v>0</v>
      </c>
      <c r="AP411">
        <v>0.43488830000000001</v>
      </c>
      <c r="AQ411">
        <v>25.777249999999999</v>
      </c>
      <c r="AR411">
        <v>0</v>
      </c>
      <c r="AS411">
        <v>0</v>
      </c>
      <c r="AT411">
        <v>0.43127100000000002</v>
      </c>
      <c r="AU411">
        <v>28.326889999999999</v>
      </c>
      <c r="AV411">
        <v>0</v>
      </c>
      <c r="AW411">
        <v>0</v>
      </c>
      <c r="AX411">
        <v>0.42757020000000001</v>
      </c>
      <c r="AY411">
        <v>32.013710000000003</v>
      </c>
      <c r="AZ411">
        <v>0</v>
      </c>
      <c r="BA411">
        <v>0</v>
      </c>
      <c r="BB411">
        <v>0.42362509999999998</v>
      </c>
      <c r="BC411">
        <v>35.240969999999997</v>
      </c>
      <c r="BD411">
        <v>0</v>
      </c>
      <c r="BE411">
        <v>0</v>
      </c>
      <c r="BF411">
        <v>0.42043960000000002</v>
      </c>
      <c r="BG411">
        <v>36.043460000000003</v>
      </c>
      <c r="BH411">
        <v>0</v>
      </c>
      <c r="BI411">
        <v>0</v>
      </c>
      <c r="BJ411">
        <v>0.41676570000000002</v>
      </c>
      <c r="BK411">
        <v>34.538719999999998</v>
      </c>
      <c r="BL411">
        <v>0</v>
      </c>
      <c r="BM411">
        <v>0</v>
      </c>
      <c r="BN411">
        <v>0.41287800000000002</v>
      </c>
      <c r="BO411">
        <v>32.306289999999997</v>
      </c>
      <c r="BP411">
        <v>0</v>
      </c>
      <c r="BQ411">
        <v>0</v>
      </c>
      <c r="BR411">
        <v>0.409026</v>
      </c>
      <c r="BS411">
        <v>30.452809999999999</v>
      </c>
      <c r="BT411">
        <v>0</v>
      </c>
      <c r="BU411">
        <v>0</v>
      </c>
      <c r="BV411">
        <v>0.40501789999999999</v>
      </c>
      <c r="BW411">
        <v>30.291730000000001</v>
      </c>
      <c r="BX411">
        <v>0</v>
      </c>
      <c r="BY411">
        <v>0</v>
      </c>
      <c r="BZ411">
        <v>0.40141320000000003</v>
      </c>
      <c r="CA411">
        <v>31.44669</v>
      </c>
      <c r="CB411">
        <v>0</v>
      </c>
      <c r="CC411">
        <v>0</v>
      </c>
      <c r="CD411">
        <v>0.39805889999999999</v>
      </c>
      <c r="CE411">
        <v>32.444760000000002</v>
      </c>
      <c r="CF411">
        <v>0</v>
      </c>
      <c r="CG411">
        <v>0</v>
      </c>
      <c r="CH411">
        <v>0.39472230000000003</v>
      </c>
      <c r="CI411">
        <v>33.23057</v>
      </c>
      <c r="CJ411">
        <v>0</v>
      </c>
      <c r="CK411">
        <v>0</v>
      </c>
      <c r="CL411">
        <v>0.39181890000000003</v>
      </c>
      <c r="CM411">
        <v>32.340730000000001</v>
      </c>
      <c r="CN411">
        <v>0</v>
      </c>
      <c r="CO411">
        <v>0</v>
      </c>
      <c r="CP411">
        <v>0.38893250000000001</v>
      </c>
      <c r="CQ411">
        <v>30.693580000000001</v>
      </c>
      <c r="CR411" s="1">
        <v>4.2577449999999997E-36</v>
      </c>
      <c r="CS411" s="1">
        <v>2.9066199999999998E-34</v>
      </c>
      <c r="CT411">
        <v>0.3859939</v>
      </c>
      <c r="CU411">
        <v>28.874929999999999</v>
      </c>
      <c r="CV411" s="1">
        <v>1.185074E-30</v>
      </c>
      <c r="CW411" s="1">
        <v>8.2229950000000002E-29</v>
      </c>
      <c r="CX411">
        <v>0.38308989999999998</v>
      </c>
      <c r="CY411">
        <v>27.521000000000001</v>
      </c>
      <c r="CZ411" s="1">
        <v>3.255662E-24</v>
      </c>
      <c r="DA411" s="1">
        <v>2.2557780000000002E-22</v>
      </c>
      <c r="DB411">
        <v>0.38007259999999998</v>
      </c>
      <c r="DC411">
        <v>27.837119999999999</v>
      </c>
      <c r="DD411" s="1">
        <v>1.4468E-19</v>
      </c>
      <c r="DE411" s="1">
        <v>1.0121760000000001E-17</v>
      </c>
      <c r="DF411">
        <v>0.37732110000000002</v>
      </c>
      <c r="DG411">
        <v>30.138390000000001</v>
      </c>
      <c r="DH411" s="1">
        <v>5.477986E-16</v>
      </c>
      <c r="DI411" s="1">
        <v>3.863856E-14</v>
      </c>
      <c r="DJ411">
        <v>0.37537490000000001</v>
      </c>
      <c r="DK411">
        <v>34.252859999999998</v>
      </c>
      <c r="DL411" s="1">
        <v>4.4453909999999998E-13</v>
      </c>
      <c r="DM411" s="1">
        <v>3.1523220000000002E-11</v>
      </c>
      <c r="DN411">
        <v>0.37291410000000003</v>
      </c>
      <c r="DO411">
        <v>39.026220000000002</v>
      </c>
      <c r="DP411" s="1">
        <v>1.2523840000000001E-10</v>
      </c>
      <c r="DQ411" s="1">
        <v>8.9449490000000003E-9</v>
      </c>
      <c r="DR411">
        <v>0.3706139</v>
      </c>
      <c r="DS411">
        <v>40.067079999999997</v>
      </c>
      <c r="DT411" s="1">
        <v>1.5246170000000001E-8</v>
      </c>
      <c r="DU411" s="1">
        <v>1.0957500000000001E-6</v>
      </c>
      <c r="DV411">
        <v>0.36836160000000001</v>
      </c>
      <c r="DW411">
        <v>37.470379999999999</v>
      </c>
      <c r="DX411" s="1">
        <v>9.372162E-7</v>
      </c>
      <c r="DY411" s="1">
        <v>6.7782939999999994E-5</v>
      </c>
      <c r="DZ411">
        <v>0.36630439999999997</v>
      </c>
      <c r="EA411">
        <v>34.863590000000002</v>
      </c>
      <c r="EB411" s="1">
        <v>3.1998649999999999E-5</v>
      </c>
      <c r="EC411" s="1">
        <v>2.3256689999999998E-3</v>
      </c>
      <c r="ED411">
        <v>0.3642976</v>
      </c>
      <c r="EE411">
        <v>33.296860000000002</v>
      </c>
      <c r="EF411" s="1">
        <v>6.5582140000000004E-4</v>
      </c>
      <c r="EG411" s="1">
        <v>4.7882040000000001E-2</v>
      </c>
      <c r="EH411">
        <v>0.3620234</v>
      </c>
      <c r="EI411">
        <v>33.715130000000002</v>
      </c>
      <c r="EJ411" s="1">
        <v>8.5158430000000004E-3</v>
      </c>
      <c r="EK411">
        <v>0.6248167</v>
      </c>
      <c r="EL411">
        <v>0.35970540000000001</v>
      </c>
      <c r="EM411">
        <v>35.864229999999999</v>
      </c>
      <c r="EN411" s="1">
        <v>7.2890360000000001E-2</v>
      </c>
      <c r="EO411">
        <v>5.3731270000000002</v>
      </c>
      <c r="EP411">
        <v>0.35742370000000001</v>
      </c>
      <c r="EQ411">
        <v>40.1877</v>
      </c>
      <c r="ER411">
        <v>0.42639369999999999</v>
      </c>
      <c r="ES411">
        <v>31.60455</v>
      </c>
      <c r="ET411">
        <v>0.35560229999999998</v>
      </c>
      <c r="EU411">
        <v>44.232610000000001</v>
      </c>
      <c r="EV411">
        <v>1.8096680000000001</v>
      </c>
      <c r="EW411">
        <v>134.6386</v>
      </c>
      <c r="EX411">
        <v>0.35338310000000001</v>
      </c>
      <c r="EY411">
        <v>44.351999999999997</v>
      </c>
      <c r="EZ411">
        <v>5.7229270000000003</v>
      </c>
      <c r="FA411">
        <v>428.10550000000001</v>
      </c>
      <c r="FB411">
        <v>0.3508385</v>
      </c>
      <c r="FC411">
        <v>41.403619999999997</v>
      </c>
      <c r="FD411">
        <v>13.88758</v>
      </c>
      <c r="FE411">
        <v>1045.164</v>
      </c>
      <c r="FF411">
        <v>0.34858250000000002</v>
      </c>
      <c r="FG411">
        <v>38.645710000000001</v>
      </c>
      <c r="FH411">
        <v>26.485859999999999</v>
      </c>
      <c r="FI411">
        <v>2004.4829999999999</v>
      </c>
      <c r="FJ411">
        <v>0.34593659999999998</v>
      </c>
      <c r="FK411">
        <v>36.769120000000001</v>
      </c>
      <c r="FL411">
        <v>40.513779999999997</v>
      </c>
      <c r="FM411">
        <v>3087.027</v>
      </c>
      <c r="FN411">
        <v>0.34299560000000001</v>
      </c>
      <c r="FO411">
        <v>37.218339999999998</v>
      </c>
      <c r="FP411">
        <v>50.718139999999998</v>
      </c>
      <c r="FQ411">
        <v>3895.4690000000001</v>
      </c>
      <c r="FR411">
        <v>0.34001049999999999</v>
      </c>
      <c r="FS411">
        <v>39.157159999999998</v>
      </c>
      <c r="FT411">
        <v>52.988909999999997</v>
      </c>
      <c r="FU411">
        <v>4103.6459999999997</v>
      </c>
      <c r="FV411">
        <v>0.33709840000000002</v>
      </c>
      <c r="FW411">
        <v>41.626159999999999</v>
      </c>
      <c r="FX411">
        <v>47.12133</v>
      </c>
      <c r="FY411">
        <v>3678.8580000000002</v>
      </c>
      <c r="FZ411">
        <v>0.33418510000000001</v>
      </c>
      <c r="GA411">
        <v>42.418309999999998</v>
      </c>
      <c r="GB411">
        <v>36.169780000000003</v>
      </c>
      <c r="GC411">
        <v>2846.8130000000001</v>
      </c>
      <c r="GD411">
        <v>0.33076220000000001</v>
      </c>
      <c r="GE411">
        <v>41.758150000000001</v>
      </c>
      <c r="GF411">
        <v>24.342780000000001</v>
      </c>
      <c r="GG411">
        <v>1934.6859999999999</v>
      </c>
      <c r="GH411">
        <v>0.32847680000000001</v>
      </c>
      <c r="GI411">
        <v>39.62041</v>
      </c>
      <c r="GJ411">
        <v>14.581939999999999</v>
      </c>
      <c r="GK411">
        <v>1166.26</v>
      </c>
      <c r="GL411">
        <v>0.3259879</v>
      </c>
      <c r="GM411">
        <v>37.66769</v>
      </c>
      <c r="GN411">
        <v>7.8316990000000004</v>
      </c>
      <c r="GO411">
        <v>630.77329999999995</v>
      </c>
      <c r="GP411">
        <v>0.323183</v>
      </c>
      <c r="GQ411">
        <v>36.207680000000003</v>
      </c>
      <c r="GR411">
        <v>3.8057789999999998</v>
      </c>
      <c r="GS411">
        <v>308.95240000000001</v>
      </c>
      <c r="GT411">
        <v>0.32092549999999997</v>
      </c>
      <c r="GU411">
        <v>37.569560000000003</v>
      </c>
      <c r="GV411">
        <v>1.6963859999999999</v>
      </c>
      <c r="GW411">
        <v>138.57169999999999</v>
      </c>
      <c r="GX411">
        <v>0.31824000000000002</v>
      </c>
      <c r="GY411">
        <v>40.86983</v>
      </c>
      <c r="GZ411">
        <v>0.70283459999999998</v>
      </c>
      <c r="HA411">
        <v>57.845860000000002</v>
      </c>
      <c r="HB411">
        <v>0.31611980000000001</v>
      </c>
      <c r="HC411">
        <v>44.34178</v>
      </c>
      <c r="HD411">
        <v>0.28072190000000002</v>
      </c>
      <c r="HE411">
        <v>23.21641</v>
      </c>
      <c r="HF411">
        <v>0.31438509999999997</v>
      </c>
      <c r="HG411">
        <v>47.079560000000001</v>
      </c>
      <c r="HH411">
        <v>0.117427</v>
      </c>
      <c r="HI411">
        <v>9.7347110000000008</v>
      </c>
      <c r="HJ411">
        <v>0.31269049999999998</v>
      </c>
      <c r="HK411">
        <v>46.177909999999997</v>
      </c>
      <c r="HL411" s="1">
        <v>5.9691620000000001E-2</v>
      </c>
      <c r="HM411">
        <v>4.9466900000000003</v>
      </c>
      <c r="HN411">
        <v>0.31132710000000002</v>
      </c>
      <c r="HO411">
        <v>43.780729999999998</v>
      </c>
      <c r="HP411" s="1">
        <v>4.1057870000000003E-2</v>
      </c>
      <c r="HQ411">
        <v>3.3962310000000002</v>
      </c>
      <c r="HR411">
        <v>0.31149890000000002</v>
      </c>
      <c r="HS411">
        <v>41.806220000000003</v>
      </c>
      <c r="HT411" s="1">
        <v>3.5460699999999998E-2</v>
      </c>
      <c r="HU411">
        <v>2.9187280000000002</v>
      </c>
      <c r="HV411">
        <v>0.31258639999999999</v>
      </c>
      <c r="HW411">
        <v>40.699620000000003</v>
      </c>
      <c r="HX411" s="1">
        <v>3.3405419999999998E-2</v>
      </c>
      <c r="HY411">
        <v>2.733177</v>
      </c>
      <c r="HZ411">
        <v>0.31353229999999999</v>
      </c>
      <c r="IA411">
        <v>42.757080000000002</v>
      </c>
      <c r="IB411" s="1">
        <v>3.1609070000000003E-2</v>
      </c>
      <c r="IC411">
        <v>2.5735969999999999</v>
      </c>
      <c r="ID411">
        <v>0.31414510000000001</v>
      </c>
      <c r="IE411">
        <v>48.328760000000003</v>
      </c>
      <c r="IF411" s="1">
        <v>2.9326310000000001E-2</v>
      </c>
      <c r="IG411">
        <v>2.3790939999999998</v>
      </c>
      <c r="IH411">
        <v>0.3143822</v>
      </c>
      <c r="II411">
        <v>54.781460000000003</v>
      </c>
      <c r="IJ411" s="1">
        <v>2.6438E-2</v>
      </c>
      <c r="IK411">
        <v>2.1401309999999998</v>
      </c>
      <c r="IL411">
        <v>0.3141313</v>
      </c>
      <c r="IM411">
        <v>57.453009999999999</v>
      </c>
      <c r="IN411" s="1">
        <v>2.3133259999999999E-2</v>
      </c>
      <c r="IO411">
        <v>1.8713770000000001</v>
      </c>
      <c r="IP411">
        <v>0.31385489999999999</v>
      </c>
      <c r="IQ411">
        <v>55.855170000000001</v>
      </c>
      <c r="IR411" s="1">
        <v>1.963695E-2</v>
      </c>
      <c r="IS411">
        <v>1.5880190000000001</v>
      </c>
      <c r="IT411">
        <v>0.31364209999999998</v>
      </c>
      <c r="IU411">
        <v>52.524639999999998</v>
      </c>
      <c r="IV411" s="1">
        <v>1.6239409999999999E-2</v>
      </c>
      <c r="IW411">
        <v>1.3124</v>
      </c>
      <c r="IX411">
        <v>0.31360890000000002</v>
      </c>
      <c r="IY411">
        <v>49.99438</v>
      </c>
      <c r="IZ411" s="1">
        <v>1.31991E-2</v>
      </c>
      <c r="JA411">
        <v>1.065347</v>
      </c>
      <c r="JB411">
        <v>0.31334780000000001</v>
      </c>
      <c r="JC411">
        <v>48.403080000000003</v>
      </c>
      <c r="JD411" s="1">
        <v>1.068821E-2</v>
      </c>
      <c r="JE411">
        <v>0.862232</v>
      </c>
      <c r="JF411">
        <v>0.3130677</v>
      </c>
      <c r="JG411">
        <v>49.551360000000003</v>
      </c>
      <c r="JH411" s="1">
        <v>8.7592859999999998E-3</v>
      </c>
      <c r="JI411">
        <v>0.70612509999999995</v>
      </c>
      <c r="JJ411">
        <v>0.31267610000000001</v>
      </c>
      <c r="JK411">
        <v>51.53548</v>
      </c>
      <c r="JL411" s="1">
        <v>7.3504119999999997E-3</v>
      </c>
      <c r="JM411">
        <v>0.5927057</v>
      </c>
      <c r="JN411">
        <v>0.31231629999999999</v>
      </c>
      <c r="JO411">
        <v>50.92557</v>
      </c>
      <c r="JP411" s="1">
        <v>6.3495349999999999E-3</v>
      </c>
      <c r="JQ411">
        <v>0.51310840000000002</v>
      </c>
      <c r="JR411">
        <v>0.31196780000000002</v>
      </c>
      <c r="JS411">
        <v>49.800139999999999</v>
      </c>
      <c r="JT411" s="1">
        <v>5.652911E-3</v>
      </c>
      <c r="JU411">
        <v>0.45777839999999997</v>
      </c>
      <c r="JV411">
        <v>0.31161139999999998</v>
      </c>
      <c r="JW411">
        <v>49.016739999999999</v>
      </c>
      <c r="JX411" s="1">
        <v>5.1600120000000003E-3</v>
      </c>
      <c r="JY411">
        <v>0.4187707</v>
      </c>
      <c r="JZ411">
        <v>0.31134299999999998</v>
      </c>
      <c r="KA411">
        <v>47.339379999999998</v>
      </c>
      <c r="KB411" s="1">
        <v>4.7910660000000001E-3</v>
      </c>
      <c r="KC411">
        <v>0.38955220000000002</v>
      </c>
      <c r="KD411">
        <v>0.31105460000000001</v>
      </c>
      <c r="KE411">
        <v>45.400770000000001</v>
      </c>
      <c r="KF411" s="1">
        <v>4.4955100000000003E-3</v>
      </c>
      <c r="KG411">
        <v>0.36623620000000001</v>
      </c>
      <c r="KH411">
        <v>0.31073729999999999</v>
      </c>
      <c r="KI411">
        <v>43.100679999999997</v>
      </c>
      <c r="KJ411" s="1">
        <v>4.2446680000000001E-3</v>
      </c>
      <c r="KK411">
        <v>0.34650019999999998</v>
      </c>
      <c r="KL411">
        <v>0.31031740000000002</v>
      </c>
      <c r="KM411">
        <v>43.283900000000003</v>
      </c>
      <c r="KN411" s="1">
        <v>4.0239070000000002E-3</v>
      </c>
      <c r="KO411">
        <v>0.32924429999999999</v>
      </c>
      <c r="KP411">
        <v>0.30962509999999999</v>
      </c>
      <c r="KQ411">
        <v>47.806159999999998</v>
      </c>
      <c r="KR411" s="1">
        <v>3.8210969999999999E-3</v>
      </c>
      <c r="KS411">
        <v>0.31365169999999998</v>
      </c>
      <c r="KT411">
        <v>0.30912859999999998</v>
      </c>
      <c r="KU411">
        <v>54.390590000000003</v>
      </c>
      <c r="KV411" s="1">
        <v>3.637777E-3</v>
      </c>
      <c r="KW411">
        <v>0.29936940000000001</v>
      </c>
      <c r="KX411">
        <v>0.30864819999999998</v>
      </c>
      <c r="KY411">
        <v>57.801960000000001</v>
      </c>
      <c r="KZ411" s="1">
        <v>3.46752E-3</v>
      </c>
      <c r="LA411">
        <v>0.28607179999999999</v>
      </c>
      <c r="LB411">
        <v>0.30816789999999999</v>
      </c>
      <c r="LC411">
        <v>55.372120000000002</v>
      </c>
      <c r="LD411" s="1">
        <v>3.3074110000000001E-3</v>
      </c>
      <c r="LE411">
        <v>0.27351730000000002</v>
      </c>
      <c r="LF411">
        <v>0.30769629999999998</v>
      </c>
      <c r="LG411">
        <v>50.942500000000003</v>
      </c>
      <c r="LH411" s="1">
        <v>3.1567740000000002E-3</v>
      </c>
      <c r="LI411">
        <v>0.26169229999999999</v>
      </c>
      <c r="LJ411">
        <v>0.30719970000000002</v>
      </c>
      <c r="LK411">
        <v>48.67465</v>
      </c>
      <c r="LL411" s="1">
        <v>3.015205E-3</v>
      </c>
      <c r="LM411">
        <v>0.25056430000000002</v>
      </c>
      <c r="LN411">
        <v>0.30669210000000002</v>
      </c>
      <c r="LO411">
        <v>47.462029999999999</v>
      </c>
      <c r="LP411" s="1">
        <v>2.8819359999999999E-3</v>
      </c>
      <c r="LQ411">
        <v>0.2400796</v>
      </c>
      <c r="LR411">
        <v>0.30618820000000002</v>
      </c>
      <c r="LS411">
        <v>47.909599999999998</v>
      </c>
      <c r="LT411">
        <v>2.7560670000000001E-3</v>
      </c>
      <c r="LU411">
        <v>0.23013839999999999</v>
      </c>
      <c r="LV411">
        <v>0.30566460000000001</v>
      </c>
      <c r="LW411">
        <v>50.14432</v>
      </c>
      <c r="LX411" s="1">
        <v>2.636776E-3</v>
      </c>
      <c r="LY411">
        <v>0.22071660000000001</v>
      </c>
      <c r="LZ411">
        <v>0.3051391</v>
      </c>
      <c r="MA411">
        <v>51.953580000000002</v>
      </c>
      <c r="MB411" s="1">
        <v>2.5239199999999998E-3</v>
      </c>
      <c r="MC411">
        <v>0.2117877</v>
      </c>
      <c r="MD411">
        <v>0.3045525</v>
      </c>
      <c r="ME411">
        <v>52.103050000000003</v>
      </c>
      <c r="MF411" s="1">
        <v>2.416933E-3</v>
      </c>
      <c r="MG411">
        <v>0.20334759999999999</v>
      </c>
      <c r="MH411">
        <v>0.30400739999999998</v>
      </c>
      <c r="MI411">
        <v>51.606340000000003</v>
      </c>
      <c r="MJ411" s="1">
        <v>2.3158419999999998E-3</v>
      </c>
      <c r="MK411">
        <v>0.1953445</v>
      </c>
      <c r="ML411">
        <v>0.30345359999999999</v>
      </c>
      <c r="MM411">
        <v>48.664729999999999</v>
      </c>
      <c r="MN411" s="1">
        <v>2.2194290000000002E-3</v>
      </c>
      <c r="MO411">
        <v>0.18773190000000001</v>
      </c>
      <c r="MP411">
        <v>0.30307970000000001</v>
      </c>
      <c r="MQ411">
        <v>46.254930000000002</v>
      </c>
      <c r="MR411" s="1">
        <v>2.1288980000000002E-3</v>
      </c>
      <c r="MS411">
        <v>0.1804634</v>
      </c>
      <c r="MT411">
        <v>0.30262889999999998</v>
      </c>
      <c r="MU411">
        <v>44.603149999999999</v>
      </c>
      <c r="MV411" s="1">
        <v>2.0419819999999999E-3</v>
      </c>
      <c r="MW411">
        <v>0.1735198</v>
      </c>
      <c r="MX411">
        <v>0.30218129999999999</v>
      </c>
      <c r="MY411">
        <v>44.92736</v>
      </c>
      <c r="MZ411" s="1">
        <v>1.959733E-3</v>
      </c>
      <c r="NA411">
        <v>0.16692129999999999</v>
      </c>
      <c r="NB411">
        <v>0.30173430000000001</v>
      </c>
      <c r="NC411">
        <v>46.159120000000001</v>
      </c>
      <c r="ND411" s="1">
        <v>1.8813899999999999E-3</v>
      </c>
      <c r="NE411">
        <v>0.16062470000000001</v>
      </c>
      <c r="NF411">
        <v>0.30132429999999999</v>
      </c>
      <c r="NG411">
        <v>49.121450000000003</v>
      </c>
      <c r="NH411" s="1">
        <v>1.8068419999999999E-3</v>
      </c>
      <c r="NI411">
        <v>0.15460779999999999</v>
      </c>
      <c r="NJ411">
        <v>0.30091770000000001</v>
      </c>
      <c r="NK411">
        <v>52.620550000000001</v>
      </c>
      <c r="NL411" s="1">
        <v>1.735723E-3</v>
      </c>
      <c r="NM411">
        <v>0.14885300000000001</v>
      </c>
      <c r="NN411">
        <v>0.30054570000000003</v>
      </c>
      <c r="NO411">
        <v>53.057029999999997</v>
      </c>
      <c r="NP411" s="1">
        <v>1.6679450000000001E-3</v>
      </c>
      <c r="NQ411">
        <v>0.1433353</v>
      </c>
      <c r="NR411">
        <v>0.30018230000000001</v>
      </c>
      <c r="NS411">
        <v>48.743679999999998</v>
      </c>
      <c r="NT411" s="1">
        <v>1.6032760000000001E-3</v>
      </c>
      <c r="NU411">
        <v>0.1380612</v>
      </c>
      <c r="NV411">
        <v>0.29982399999999998</v>
      </c>
      <c r="NW411">
        <v>45.633710000000001</v>
      </c>
      <c r="NX411" s="1">
        <v>1.5419400000000001E-3</v>
      </c>
      <c r="NY411">
        <v>0.1330441</v>
      </c>
      <c r="NZ411">
        <v>0.29947370000000001</v>
      </c>
      <c r="OA411">
        <v>44.147350000000003</v>
      </c>
      <c r="OB411" s="1">
        <v>1.48375E-3</v>
      </c>
      <c r="OC411">
        <v>0.12825500000000001</v>
      </c>
      <c r="OD411">
        <v>0.29915120000000001</v>
      </c>
      <c r="OE411">
        <v>45.311279999999996</v>
      </c>
      <c r="OF411" s="1">
        <v>1.4273370000000001E-3</v>
      </c>
      <c r="OG411">
        <v>0.12358130000000001</v>
      </c>
      <c r="OH411">
        <v>0.29880010000000001</v>
      </c>
      <c r="OI411">
        <v>46.701729999999998</v>
      </c>
      <c r="OJ411" s="1">
        <v>1.3730560000000001E-3</v>
      </c>
      <c r="OK411">
        <v>0.11908100000000001</v>
      </c>
    </row>
    <row r="412" spans="1:401" x14ac:dyDescent="0.35">
      <c r="A412">
        <v>421</v>
      </c>
      <c r="B412" t="s">
        <v>4</v>
      </c>
      <c r="C412" t="s">
        <v>364</v>
      </c>
      <c r="D412" t="s">
        <v>419</v>
      </c>
      <c r="E412">
        <v>68.281300000000002</v>
      </c>
      <c r="F412">
        <v>0.72756080000000001</v>
      </c>
      <c r="G412">
        <v>27.023350000000001</v>
      </c>
      <c r="H412">
        <v>0</v>
      </c>
      <c r="I412">
        <v>0</v>
      </c>
      <c r="J412">
        <v>0.72305229999999998</v>
      </c>
      <c r="K412">
        <v>26.44407</v>
      </c>
      <c r="L412">
        <v>0</v>
      </c>
      <c r="M412">
        <v>0</v>
      </c>
      <c r="N412">
        <v>0.71890399999999999</v>
      </c>
      <c r="O412">
        <v>26.023630000000001</v>
      </c>
      <c r="P412">
        <v>0</v>
      </c>
      <c r="Q412">
        <v>0</v>
      </c>
      <c r="R412">
        <v>0.71443089999999998</v>
      </c>
      <c r="S412">
        <v>27.14499</v>
      </c>
      <c r="T412">
        <v>0</v>
      </c>
      <c r="U412">
        <v>0</v>
      </c>
      <c r="V412">
        <v>0.7096249</v>
      </c>
      <c r="W412">
        <v>28.540990000000001</v>
      </c>
      <c r="X412">
        <v>0</v>
      </c>
      <c r="Y412">
        <v>0</v>
      </c>
      <c r="Z412">
        <v>0.70388170000000005</v>
      </c>
      <c r="AA412">
        <v>29.073550000000001</v>
      </c>
      <c r="AB412">
        <v>0</v>
      </c>
      <c r="AC412">
        <v>0</v>
      </c>
      <c r="AD412">
        <v>0.69896400000000003</v>
      </c>
      <c r="AE412">
        <v>28.319569999999999</v>
      </c>
      <c r="AF412">
        <v>0</v>
      </c>
      <c r="AG412">
        <v>0</v>
      </c>
      <c r="AH412">
        <v>0.69411460000000003</v>
      </c>
      <c r="AI412">
        <v>26.811669999999999</v>
      </c>
      <c r="AJ412">
        <v>0</v>
      </c>
      <c r="AK412">
        <v>0</v>
      </c>
      <c r="AL412">
        <v>0.68973960000000001</v>
      </c>
      <c r="AM412">
        <v>25.220410000000001</v>
      </c>
      <c r="AN412">
        <v>0</v>
      </c>
      <c r="AO412">
        <v>0</v>
      </c>
      <c r="AP412">
        <v>0.68541839999999998</v>
      </c>
      <c r="AQ412">
        <v>25.754190000000001</v>
      </c>
      <c r="AR412">
        <v>0</v>
      </c>
      <c r="AS412">
        <v>0</v>
      </c>
      <c r="AT412">
        <v>0.68087949999999997</v>
      </c>
      <c r="AU412">
        <v>28.275880000000001</v>
      </c>
      <c r="AV412">
        <v>0</v>
      </c>
      <c r="AW412">
        <v>0</v>
      </c>
      <c r="AX412">
        <v>0.67622519999999997</v>
      </c>
      <c r="AY412">
        <v>31.942609999999998</v>
      </c>
      <c r="AZ412">
        <v>0</v>
      </c>
      <c r="BA412">
        <v>0</v>
      </c>
      <c r="BB412">
        <v>0.67120020000000002</v>
      </c>
      <c r="BC412">
        <v>35.175989999999999</v>
      </c>
      <c r="BD412">
        <v>0</v>
      </c>
      <c r="BE412">
        <v>0</v>
      </c>
      <c r="BF412">
        <v>0.66739510000000002</v>
      </c>
      <c r="BG412">
        <v>36.011920000000003</v>
      </c>
      <c r="BH412">
        <v>0</v>
      </c>
      <c r="BI412">
        <v>0</v>
      </c>
      <c r="BJ412">
        <v>0.66278199999999998</v>
      </c>
      <c r="BK412">
        <v>34.539540000000002</v>
      </c>
      <c r="BL412">
        <v>0</v>
      </c>
      <c r="BM412">
        <v>0</v>
      </c>
      <c r="BN412">
        <v>0.65771559999999996</v>
      </c>
      <c r="BO412">
        <v>32.31926</v>
      </c>
      <c r="BP412">
        <v>0</v>
      </c>
      <c r="BQ412">
        <v>0</v>
      </c>
      <c r="BR412">
        <v>0.65286650000000002</v>
      </c>
      <c r="BS412">
        <v>30.455480000000001</v>
      </c>
      <c r="BT412">
        <v>0</v>
      </c>
      <c r="BU412">
        <v>0</v>
      </c>
      <c r="BV412">
        <v>0.64768950000000003</v>
      </c>
      <c r="BW412">
        <v>30.26464</v>
      </c>
      <c r="BX412">
        <v>0</v>
      </c>
      <c r="BY412">
        <v>0</v>
      </c>
      <c r="BZ412">
        <v>0.64333249999999997</v>
      </c>
      <c r="CA412">
        <v>31.401119999999999</v>
      </c>
      <c r="CB412">
        <v>0</v>
      </c>
      <c r="CC412">
        <v>0</v>
      </c>
      <c r="CD412">
        <v>0.63940739999999996</v>
      </c>
      <c r="CE412">
        <v>32.396210000000004</v>
      </c>
      <c r="CF412">
        <v>0</v>
      </c>
      <c r="CG412">
        <v>0</v>
      </c>
      <c r="CH412">
        <v>0.6355191</v>
      </c>
      <c r="CI412">
        <v>33.195529999999998</v>
      </c>
      <c r="CJ412">
        <v>0</v>
      </c>
      <c r="CK412">
        <v>0</v>
      </c>
      <c r="CL412">
        <v>0.63230989999999998</v>
      </c>
      <c r="CM412">
        <v>32.325580000000002</v>
      </c>
      <c r="CN412">
        <v>0</v>
      </c>
      <c r="CO412">
        <v>0</v>
      </c>
      <c r="CP412">
        <v>0.62913209999999997</v>
      </c>
      <c r="CQ412">
        <v>30.694649999999999</v>
      </c>
      <c r="CR412" s="1">
        <v>3.6503940000000002E-36</v>
      </c>
      <c r="CS412" s="1">
        <v>1.2189120000000001E-34</v>
      </c>
      <c r="CT412">
        <v>0.62589320000000004</v>
      </c>
      <c r="CU412">
        <v>28.878229999999999</v>
      </c>
      <c r="CV412" s="1">
        <v>1.045864E-30</v>
      </c>
      <c r="CW412" s="1">
        <v>3.5367330000000003E-29</v>
      </c>
      <c r="CX412">
        <v>0.62274359999999995</v>
      </c>
      <c r="CY412">
        <v>27.514399999999998</v>
      </c>
      <c r="CZ412" s="1">
        <v>2.8540480000000001E-24</v>
      </c>
      <c r="DA412" s="1">
        <v>9.691428E-23</v>
      </c>
      <c r="DB412">
        <v>0.61953429999999998</v>
      </c>
      <c r="DC412">
        <v>27.801729999999999</v>
      </c>
      <c r="DD412" s="1">
        <v>1.291181E-19</v>
      </c>
      <c r="DE412" s="1">
        <v>4.4252960000000003E-18</v>
      </c>
      <c r="DF412">
        <v>0.61677709999999997</v>
      </c>
      <c r="DG412">
        <v>30.07705</v>
      </c>
      <c r="DH412" s="1">
        <v>4.964112E-16</v>
      </c>
      <c r="DI412" s="1">
        <v>1.7127529999999998E-14</v>
      </c>
      <c r="DJ412">
        <v>0.61545919999999998</v>
      </c>
      <c r="DK412">
        <v>34.174149999999997</v>
      </c>
      <c r="DL412" s="1">
        <v>4.0709069999999999E-13</v>
      </c>
      <c r="DM412" s="1">
        <v>1.409784E-11</v>
      </c>
      <c r="DN412">
        <v>0.61318709999999998</v>
      </c>
      <c r="DO412">
        <v>38.945390000000003</v>
      </c>
      <c r="DP412" s="1">
        <v>1.156677E-10</v>
      </c>
      <c r="DQ412" s="1">
        <v>4.0284710000000002E-9</v>
      </c>
      <c r="DR412">
        <v>0.61113640000000002</v>
      </c>
      <c r="DS412">
        <v>40.048209999999997</v>
      </c>
      <c r="DT412" s="1">
        <v>1.418949E-8</v>
      </c>
      <c r="DU412" s="1">
        <v>4.9652820000000005E-7</v>
      </c>
      <c r="DV412">
        <v>0.60906919999999998</v>
      </c>
      <c r="DW412">
        <v>37.487929999999999</v>
      </c>
      <c r="DX412" s="1">
        <v>8.781589E-7</v>
      </c>
      <c r="DY412" s="1">
        <v>3.0881850000000003E-5</v>
      </c>
      <c r="DZ412">
        <v>0.6073984</v>
      </c>
      <c r="EA412">
        <v>34.875929999999997</v>
      </c>
      <c r="EB412" s="1">
        <v>3.017769E-5</v>
      </c>
      <c r="EC412" s="1">
        <v>1.064911E-3</v>
      </c>
      <c r="ED412">
        <v>0.60583869999999995</v>
      </c>
      <c r="EE412">
        <v>33.283749999999998</v>
      </c>
      <c r="EF412" s="1">
        <v>6.2226570000000001E-4</v>
      </c>
      <c r="EG412" s="1">
        <v>2.2026730000000001E-2</v>
      </c>
      <c r="EH412">
        <v>0.60385690000000003</v>
      </c>
      <c r="EI412">
        <v>33.667279999999998</v>
      </c>
      <c r="EJ412" s="1">
        <v>8.1284860000000007E-3</v>
      </c>
      <c r="EK412">
        <v>0.28873009999999999</v>
      </c>
      <c r="EL412">
        <v>0.60181850000000003</v>
      </c>
      <c r="EM412">
        <v>35.79148</v>
      </c>
      <c r="EN412" s="1">
        <v>6.9984009999999999E-2</v>
      </c>
      <c r="EO412">
        <v>2.4939580000000001</v>
      </c>
      <c r="EP412">
        <v>0.59984320000000002</v>
      </c>
      <c r="EQ412">
        <v>40.096409999999999</v>
      </c>
      <c r="ER412">
        <v>0.4116744</v>
      </c>
      <c r="ES412">
        <v>14.730420000000001</v>
      </c>
      <c r="ET412">
        <v>0.59876249999999998</v>
      </c>
      <c r="EU412">
        <v>44.151449999999997</v>
      </c>
      <c r="EV412">
        <v>1.756413</v>
      </c>
      <c r="EW412">
        <v>62.990810000000003</v>
      </c>
      <c r="EX412">
        <v>0.59702900000000003</v>
      </c>
      <c r="EY412">
        <v>44.343400000000003</v>
      </c>
      <c r="EZ412">
        <v>5.5832280000000001</v>
      </c>
      <c r="FA412">
        <v>201.04060000000001</v>
      </c>
      <c r="FB412">
        <v>0.59482449999999998</v>
      </c>
      <c r="FC412">
        <v>41.418329999999997</v>
      </c>
      <c r="FD412">
        <v>13.615589999999999</v>
      </c>
      <c r="FE412">
        <v>492.51929999999999</v>
      </c>
      <c r="FF412">
        <v>0.59321670000000004</v>
      </c>
      <c r="FG412">
        <v>38.657130000000002</v>
      </c>
      <c r="FH412">
        <v>26.09601</v>
      </c>
      <c r="FI412">
        <v>947.83199999999999</v>
      </c>
      <c r="FJ412">
        <v>0.59095989999999998</v>
      </c>
      <c r="FK412">
        <v>36.761879999999998</v>
      </c>
      <c r="FL412">
        <v>40.109189999999998</v>
      </c>
      <c r="FM412">
        <v>1464.444</v>
      </c>
      <c r="FN412">
        <v>0.58825760000000005</v>
      </c>
      <c r="FO412">
        <v>37.171819999999997</v>
      </c>
      <c r="FP412">
        <v>50.448700000000002</v>
      </c>
      <c r="FQ412">
        <v>1853.7560000000001</v>
      </c>
      <c r="FR412">
        <v>0.58556870000000005</v>
      </c>
      <c r="FS412">
        <v>39.087229999999998</v>
      </c>
      <c r="FT412">
        <v>52.9482</v>
      </c>
      <c r="FU412">
        <v>1958.5419999999999</v>
      </c>
      <c r="FV412">
        <v>0.58309630000000001</v>
      </c>
      <c r="FW412">
        <v>41.550109999999997</v>
      </c>
      <c r="FX412">
        <v>47.294159999999998</v>
      </c>
      <c r="FY412">
        <v>1760.6010000000001</v>
      </c>
      <c r="FZ412">
        <v>0.58080639999999994</v>
      </c>
      <c r="GA412">
        <v>42.367139999999999</v>
      </c>
      <c r="GB412">
        <v>36.461640000000003</v>
      </c>
      <c r="GC412">
        <v>1365.9010000000001</v>
      </c>
      <c r="GD412">
        <v>0.57776150000000004</v>
      </c>
      <c r="GE412">
        <v>41.729610000000001</v>
      </c>
      <c r="GF412">
        <v>24.643989999999999</v>
      </c>
      <c r="GG412">
        <v>930.48820000000001</v>
      </c>
      <c r="GH412">
        <v>0.57692209999999999</v>
      </c>
      <c r="GI412">
        <v>39.611269999999998</v>
      </c>
      <c r="GJ412">
        <v>14.82649</v>
      </c>
      <c r="GK412">
        <v>562.21209999999996</v>
      </c>
      <c r="GL412">
        <v>0.57572440000000003</v>
      </c>
      <c r="GM412">
        <v>37.656739999999999</v>
      </c>
      <c r="GN412">
        <v>7.9962410000000004</v>
      </c>
      <c r="GO412">
        <v>304.75569999999999</v>
      </c>
      <c r="GP412">
        <v>0.57396210000000003</v>
      </c>
      <c r="GQ412">
        <v>36.186259999999997</v>
      </c>
      <c r="GR412">
        <v>3.901367</v>
      </c>
      <c r="GS412">
        <v>149.57550000000001</v>
      </c>
      <c r="GT412">
        <v>0.57324710000000001</v>
      </c>
      <c r="GU412">
        <v>37.500990000000002</v>
      </c>
      <c r="GV412">
        <v>1.7454229999999999</v>
      </c>
      <c r="GW412">
        <v>67.20232</v>
      </c>
      <c r="GX412">
        <v>0.5717527</v>
      </c>
      <c r="GY412">
        <v>40.782409999999999</v>
      </c>
      <c r="GZ412">
        <v>0.72530090000000003</v>
      </c>
      <c r="HA412">
        <v>28.080680000000001</v>
      </c>
      <c r="HB412">
        <v>0.57122079999999997</v>
      </c>
      <c r="HC412">
        <v>44.247590000000002</v>
      </c>
      <c r="HD412">
        <v>0.29007290000000002</v>
      </c>
      <c r="HE412">
        <v>11.26403</v>
      </c>
      <c r="HF412">
        <v>0.57139649999999997</v>
      </c>
      <c r="HG412">
        <v>47.008719999999997</v>
      </c>
      <c r="HH412">
        <v>0.1209614</v>
      </c>
      <c r="HI412">
        <v>4.7008830000000001</v>
      </c>
      <c r="HJ412">
        <v>0.57157550000000001</v>
      </c>
      <c r="HK412">
        <v>46.171329999999998</v>
      </c>
      <c r="HL412" s="1">
        <v>6.0900000000000003E-2</v>
      </c>
      <c r="HM412">
        <v>2.3631169999999999</v>
      </c>
      <c r="HN412">
        <v>0.5724224</v>
      </c>
      <c r="HO412">
        <v>43.78754</v>
      </c>
      <c r="HP412" s="1">
        <v>4.1433629999999999E-2</v>
      </c>
      <c r="HQ412">
        <v>1.602779</v>
      </c>
      <c r="HR412">
        <v>0.57620649999999995</v>
      </c>
      <c r="HS412">
        <v>41.793709999999997</v>
      </c>
      <c r="HT412" s="1">
        <v>3.556525E-2</v>
      </c>
      <c r="HU412">
        <v>1.366765</v>
      </c>
      <c r="HV412">
        <v>0.58142910000000003</v>
      </c>
      <c r="HW412">
        <v>40.673029999999997</v>
      </c>
      <c r="HX412" s="1">
        <v>3.3449939999999997E-2</v>
      </c>
      <c r="HY412">
        <v>1.2757639999999999</v>
      </c>
      <c r="HZ412">
        <v>0.58642799999999995</v>
      </c>
      <c r="IA412">
        <v>42.668709999999997</v>
      </c>
      <c r="IB412" s="1">
        <v>3.1655820000000001E-2</v>
      </c>
      <c r="IC412">
        <v>1.19936</v>
      </c>
      <c r="ID412">
        <v>0.59070350000000005</v>
      </c>
      <c r="IE412">
        <v>48.193339999999999</v>
      </c>
      <c r="IF412" s="1">
        <v>2.9387699999999999E-2</v>
      </c>
      <c r="IG412">
        <v>1.107559</v>
      </c>
      <c r="IH412">
        <v>0.5941514</v>
      </c>
      <c r="II412">
        <v>54.654029999999999</v>
      </c>
      <c r="IJ412">
        <v>2.6515219999999999E-2</v>
      </c>
      <c r="IK412">
        <v>0.99543130000000002</v>
      </c>
      <c r="IL412">
        <v>0.59658080000000002</v>
      </c>
      <c r="IM412">
        <v>57.403469999999999</v>
      </c>
      <c r="IN412" s="1">
        <v>2.3219679999999999E-2</v>
      </c>
      <c r="IO412">
        <v>0.86974059999999997</v>
      </c>
      <c r="IP412">
        <v>0.5988253</v>
      </c>
      <c r="IQ412">
        <v>55.871380000000002</v>
      </c>
      <c r="IR412" s="1">
        <v>1.972788E-2</v>
      </c>
      <c r="IS412">
        <v>0.73753599999999997</v>
      </c>
      <c r="IT412">
        <v>0.60111060000000005</v>
      </c>
      <c r="IU412">
        <v>52.553609999999999</v>
      </c>
      <c r="IV412" s="1">
        <v>1.6327330000000001E-2</v>
      </c>
      <c r="IW412">
        <v>0.60913439999999996</v>
      </c>
      <c r="IX412">
        <v>0.60375789999999996</v>
      </c>
      <c r="IY412">
        <v>50.00338</v>
      </c>
      <c r="IZ412" s="1">
        <v>1.3276390000000001E-2</v>
      </c>
      <c r="JA412">
        <v>0.4940253</v>
      </c>
      <c r="JB412">
        <v>0.60576319999999995</v>
      </c>
      <c r="JC412">
        <v>48.391779999999997</v>
      </c>
      <c r="JD412" s="1">
        <v>1.075095E-2</v>
      </c>
      <c r="JE412">
        <v>0.39936090000000002</v>
      </c>
      <c r="JF412">
        <v>0.60767079999999996</v>
      </c>
      <c r="JG412">
        <v>49.492519999999999</v>
      </c>
      <c r="JH412" s="1">
        <v>8.8072069999999992E-3</v>
      </c>
      <c r="JI412">
        <v>0.32655210000000001</v>
      </c>
      <c r="JJ412">
        <v>0.60921999999999998</v>
      </c>
      <c r="JK412">
        <v>51.489260000000002</v>
      </c>
      <c r="JL412" s="1">
        <v>7.3847440000000004E-3</v>
      </c>
      <c r="JM412">
        <v>0.27360380000000001</v>
      </c>
      <c r="JN412">
        <v>0.61077499999999996</v>
      </c>
      <c r="JO412">
        <v>50.90625</v>
      </c>
      <c r="JP412" s="1">
        <v>6.373376E-3</v>
      </c>
      <c r="JQ412">
        <v>0.23640910000000001</v>
      </c>
      <c r="JR412">
        <v>0.61230470000000004</v>
      </c>
      <c r="JS412">
        <v>49.791989999999998</v>
      </c>
      <c r="JT412" s="1">
        <v>5.66937E-3</v>
      </c>
      <c r="JU412">
        <v>0.2105339</v>
      </c>
      <c r="JV412">
        <v>0.61369929999999995</v>
      </c>
      <c r="JW412">
        <v>49.01934</v>
      </c>
      <c r="JX412" s="1">
        <v>5.1716840000000002E-3</v>
      </c>
      <c r="JY412">
        <v>0.19229170000000001</v>
      </c>
      <c r="JZ412">
        <v>0.61514959999999996</v>
      </c>
      <c r="KA412">
        <v>47.354489999999998</v>
      </c>
      <c r="KB412" s="1">
        <v>4.7998540000000001E-3</v>
      </c>
      <c r="KC412">
        <v>0.1786461</v>
      </c>
      <c r="KD412">
        <v>0.61644929999999998</v>
      </c>
      <c r="KE412">
        <v>45.4236</v>
      </c>
      <c r="KF412" s="1">
        <v>4.5025890000000004E-3</v>
      </c>
      <c r="KG412">
        <v>0.16777110000000001</v>
      </c>
      <c r="KH412">
        <v>0.61762340000000004</v>
      </c>
      <c r="KI412">
        <v>43.133580000000002</v>
      </c>
      <c r="KJ412" s="1">
        <v>4.2507609999999996E-3</v>
      </c>
      <c r="KK412">
        <v>0.1585821</v>
      </c>
      <c r="KL412">
        <v>0.61848570000000003</v>
      </c>
      <c r="KM412">
        <v>43.264679999999998</v>
      </c>
      <c r="KN412" s="1">
        <v>4.0293320000000001E-3</v>
      </c>
      <c r="KO412">
        <v>0.15055560000000001</v>
      </c>
      <c r="KP412">
        <v>0.61879399999999996</v>
      </c>
      <c r="KQ412">
        <v>47.718220000000002</v>
      </c>
      <c r="KR412" s="1">
        <v>3.8259689999999998E-3</v>
      </c>
      <c r="KS412">
        <v>0.14330889999999999</v>
      </c>
      <c r="KT412">
        <v>0.61929489999999998</v>
      </c>
      <c r="KU412">
        <v>54.288910000000001</v>
      </c>
      <c r="KV412" s="1">
        <v>3.6421729999999999E-3</v>
      </c>
      <c r="KW412">
        <v>0.13667199999999999</v>
      </c>
      <c r="KX412">
        <v>0.61979059999999997</v>
      </c>
      <c r="KY412">
        <v>57.776809999999998</v>
      </c>
      <c r="KZ412" s="1">
        <v>3.4716819999999998E-3</v>
      </c>
      <c r="LA412">
        <v>0.13050229999999999</v>
      </c>
      <c r="LB412">
        <v>0.62019100000000005</v>
      </c>
      <c r="LC412">
        <v>55.441000000000003</v>
      </c>
      <c r="LD412" s="1">
        <v>3.3113370000000001E-3</v>
      </c>
      <c r="LE412">
        <v>0.1246864</v>
      </c>
      <c r="LF412">
        <v>0.62059240000000004</v>
      </c>
      <c r="LG412">
        <v>51.008940000000003</v>
      </c>
      <c r="LH412" s="1">
        <v>3.1604850000000002E-3</v>
      </c>
      <c r="LI412">
        <v>0.11921370000000001</v>
      </c>
      <c r="LJ412">
        <v>0.62085330000000005</v>
      </c>
      <c r="LK412">
        <v>48.692630000000001</v>
      </c>
      <c r="LL412" s="1">
        <v>3.0186670000000001E-3</v>
      </c>
      <c r="LM412">
        <v>0.1140693</v>
      </c>
      <c r="LN412">
        <v>0.62109119999999995</v>
      </c>
      <c r="LO412">
        <v>47.460450000000002</v>
      </c>
      <c r="LP412" s="1">
        <v>2.8852019999999999E-3</v>
      </c>
      <c r="LQ412">
        <v>0.109222</v>
      </c>
      <c r="LR412">
        <v>0.6212879</v>
      </c>
      <c r="LS412">
        <v>47.876060000000003</v>
      </c>
      <c r="LT412" s="1">
        <v>2.7591830000000001E-3</v>
      </c>
      <c r="LU412">
        <v>0.1046343</v>
      </c>
      <c r="LV412">
        <v>0.6214132</v>
      </c>
      <c r="LW412">
        <v>50.08813</v>
      </c>
      <c r="LX412" s="1">
        <v>2.639724E-3</v>
      </c>
      <c r="LY412">
        <v>0.1002875</v>
      </c>
      <c r="LZ412">
        <v>0.62149390000000004</v>
      </c>
      <c r="MA412">
        <v>51.923389999999998</v>
      </c>
      <c r="MB412" s="1">
        <v>2.5267269999999999E-3</v>
      </c>
      <c r="MC412" s="1">
        <v>9.6171850000000003E-2</v>
      </c>
      <c r="MD412">
        <v>0.62145850000000002</v>
      </c>
      <c r="ME412">
        <v>52.08952</v>
      </c>
      <c r="MF412" s="1">
        <v>2.419586E-3</v>
      </c>
      <c r="MG412" s="1">
        <v>9.228364E-2</v>
      </c>
      <c r="MH412">
        <v>0.62144259999999996</v>
      </c>
      <c r="MI412">
        <v>51.619630000000001</v>
      </c>
      <c r="MJ412" s="1">
        <v>2.3183489999999999E-3</v>
      </c>
      <c r="MK412" s="1">
        <v>8.8603119999999994E-2</v>
      </c>
      <c r="ML412">
        <v>0.6213921</v>
      </c>
      <c r="MM412">
        <v>48.71311</v>
      </c>
      <c r="MN412" s="1">
        <v>2.2218089999999999E-3</v>
      </c>
      <c r="MO412" s="1">
        <v>8.5106860000000006E-2</v>
      </c>
      <c r="MP412">
        <v>0.62174110000000005</v>
      </c>
      <c r="MQ412">
        <v>46.285049999999998</v>
      </c>
      <c r="MR412" s="1">
        <v>2.1312010000000001E-3</v>
      </c>
      <c r="MS412">
        <v>8.17687E-2</v>
      </c>
      <c r="MT412">
        <v>0.62191059999999998</v>
      </c>
      <c r="MU412">
        <v>44.624319999999997</v>
      </c>
      <c r="MV412" s="1">
        <v>2.044176E-3</v>
      </c>
      <c r="MW412" s="1">
        <v>7.8582009999999994E-2</v>
      </c>
      <c r="MX412">
        <v>0.6220234</v>
      </c>
      <c r="MY412">
        <v>44.913629999999998</v>
      </c>
      <c r="MZ412" s="1">
        <v>1.96181E-3</v>
      </c>
      <c r="NA412" s="1">
        <v>7.5556239999999997E-2</v>
      </c>
      <c r="NB412">
        <v>0.6221409</v>
      </c>
      <c r="NC412">
        <v>46.134830000000001</v>
      </c>
      <c r="ND412" s="1">
        <v>1.883376E-3</v>
      </c>
      <c r="NE412" s="1">
        <v>7.2671650000000004E-2</v>
      </c>
      <c r="NF412">
        <v>0.62232509999999996</v>
      </c>
      <c r="NG412">
        <v>49.072859999999999</v>
      </c>
      <c r="NH412" s="1">
        <v>1.808746E-3</v>
      </c>
      <c r="NI412" s="1">
        <v>6.9915309999999994E-2</v>
      </c>
      <c r="NJ412">
        <v>0.62249569999999999</v>
      </c>
      <c r="NK412">
        <v>52.571730000000002</v>
      </c>
      <c r="NL412" s="1">
        <v>1.7375299999999999E-3</v>
      </c>
      <c r="NM412" s="1">
        <v>6.7280599999999996E-2</v>
      </c>
      <c r="NN412">
        <v>0.6226872</v>
      </c>
      <c r="NO412">
        <v>53.08502</v>
      </c>
      <c r="NP412" s="1">
        <v>1.669682E-3</v>
      </c>
      <c r="NQ412" s="1">
        <v>6.4756430000000004E-2</v>
      </c>
      <c r="NR412">
        <v>0.62292630000000004</v>
      </c>
      <c r="NS412">
        <v>48.827730000000003</v>
      </c>
      <c r="NT412" s="1">
        <v>1.6050120000000001E-3</v>
      </c>
      <c r="NU412" s="1">
        <v>6.234816E-2</v>
      </c>
      <c r="NV412">
        <v>0.62310770000000004</v>
      </c>
      <c r="NW412">
        <v>45.676760000000002</v>
      </c>
      <c r="NX412" s="1">
        <v>1.5436009999999999E-3</v>
      </c>
      <c r="NY412" s="1">
        <v>6.0055200000000003E-2</v>
      </c>
      <c r="NZ412">
        <v>0.62329299999999999</v>
      </c>
      <c r="OA412">
        <v>44.157769999999999</v>
      </c>
      <c r="OB412" s="1">
        <v>1.4853519999999999E-3</v>
      </c>
      <c r="OC412" s="1">
        <v>5.7873710000000002E-2</v>
      </c>
      <c r="OD412">
        <v>0.62349489999999996</v>
      </c>
      <c r="OE412">
        <v>45.271239999999999</v>
      </c>
      <c r="OF412" s="1">
        <v>1.428901E-3</v>
      </c>
      <c r="OG412" s="1">
        <v>5.5748159999999998E-2</v>
      </c>
      <c r="OH412">
        <v>0.62361869999999997</v>
      </c>
      <c r="OI412">
        <v>46.688360000000003</v>
      </c>
      <c r="OJ412" s="1">
        <v>1.3745470000000001E-3</v>
      </c>
      <c r="OK412" s="1">
        <v>5.3702430000000002E-2</v>
      </c>
    </row>
    <row r="413" spans="1:401" x14ac:dyDescent="0.35">
      <c r="A413">
        <v>422</v>
      </c>
      <c r="B413" t="s">
        <v>4</v>
      </c>
      <c r="C413" t="s">
        <v>364</v>
      </c>
      <c r="D413" t="s">
        <v>420</v>
      </c>
      <c r="E413">
        <v>624.5992</v>
      </c>
      <c r="F413">
        <v>0.59414659999999997</v>
      </c>
      <c r="G413">
        <v>27.089320000000001</v>
      </c>
      <c r="H413">
        <v>0</v>
      </c>
      <c r="I413">
        <v>0</v>
      </c>
      <c r="J413">
        <v>0.59005949999999996</v>
      </c>
      <c r="K413">
        <v>26.421320000000001</v>
      </c>
      <c r="L413">
        <v>0</v>
      </c>
      <c r="M413">
        <v>0</v>
      </c>
      <c r="N413">
        <v>0.58625079999999996</v>
      </c>
      <c r="O413">
        <v>25.963280000000001</v>
      </c>
      <c r="P413">
        <v>0</v>
      </c>
      <c r="Q413">
        <v>0</v>
      </c>
      <c r="R413">
        <v>0.58215609999999995</v>
      </c>
      <c r="S413">
        <v>26.995259999999998</v>
      </c>
      <c r="T413">
        <v>0</v>
      </c>
      <c r="U413">
        <v>0</v>
      </c>
      <c r="V413">
        <v>0.57776899999999998</v>
      </c>
      <c r="W413">
        <v>28.379629999999999</v>
      </c>
      <c r="X413">
        <v>0</v>
      </c>
      <c r="Y413">
        <v>0</v>
      </c>
      <c r="Z413">
        <v>0.57260089999999997</v>
      </c>
      <c r="AA413">
        <v>28.946960000000001</v>
      </c>
      <c r="AB413">
        <v>0</v>
      </c>
      <c r="AC413">
        <v>0</v>
      </c>
      <c r="AD413">
        <v>0.56808530000000002</v>
      </c>
      <c r="AE413">
        <v>28.260200000000001</v>
      </c>
      <c r="AF413">
        <v>0</v>
      </c>
      <c r="AG413">
        <v>0</v>
      </c>
      <c r="AH413">
        <v>0.56363580000000002</v>
      </c>
      <c r="AI413">
        <v>26.81221</v>
      </c>
      <c r="AJ413">
        <v>0</v>
      </c>
      <c r="AK413">
        <v>0</v>
      </c>
      <c r="AL413">
        <v>0.55954329999999997</v>
      </c>
      <c r="AM413">
        <v>25.238949999999999</v>
      </c>
      <c r="AN413">
        <v>0</v>
      </c>
      <c r="AO413">
        <v>0</v>
      </c>
      <c r="AP413">
        <v>0.55551240000000002</v>
      </c>
      <c r="AQ413">
        <v>25.65466</v>
      </c>
      <c r="AR413">
        <v>0</v>
      </c>
      <c r="AS413">
        <v>0</v>
      </c>
      <c r="AT413">
        <v>0.55130769999999996</v>
      </c>
      <c r="AU413">
        <v>28.056460000000001</v>
      </c>
      <c r="AV413">
        <v>0</v>
      </c>
      <c r="AW413">
        <v>0</v>
      </c>
      <c r="AX413">
        <v>0.54699770000000003</v>
      </c>
      <c r="AY413">
        <v>31.635449999999999</v>
      </c>
      <c r="AZ413">
        <v>0</v>
      </c>
      <c r="BA413">
        <v>0</v>
      </c>
      <c r="BB413">
        <v>0.54237599999999997</v>
      </c>
      <c r="BC413">
        <v>34.891219999999997</v>
      </c>
      <c r="BD413">
        <v>0</v>
      </c>
      <c r="BE413">
        <v>0</v>
      </c>
      <c r="BF413">
        <v>0.53873340000000003</v>
      </c>
      <c r="BG413">
        <v>35.867310000000003</v>
      </c>
      <c r="BH413">
        <v>0</v>
      </c>
      <c r="BI413">
        <v>0</v>
      </c>
      <c r="BJ413">
        <v>0.53445120000000002</v>
      </c>
      <c r="BK413">
        <v>34.515639999999998</v>
      </c>
      <c r="BL413">
        <v>0</v>
      </c>
      <c r="BM413">
        <v>0</v>
      </c>
      <c r="BN413">
        <v>0.52978309999999995</v>
      </c>
      <c r="BO413">
        <v>32.36627</v>
      </c>
      <c r="BP413">
        <v>0</v>
      </c>
      <c r="BQ413">
        <v>0</v>
      </c>
      <c r="BR413">
        <v>0.52529680000000001</v>
      </c>
      <c r="BS413">
        <v>30.445979999999999</v>
      </c>
      <c r="BT413">
        <v>0</v>
      </c>
      <c r="BU413">
        <v>0</v>
      </c>
      <c r="BV413">
        <v>0.52054699999999998</v>
      </c>
      <c r="BW413">
        <v>30.146129999999999</v>
      </c>
      <c r="BX413">
        <v>0</v>
      </c>
      <c r="BY413">
        <v>0</v>
      </c>
      <c r="BZ413">
        <v>0.51642129999999997</v>
      </c>
      <c r="CA413">
        <v>31.200430000000001</v>
      </c>
      <c r="CB413">
        <v>0</v>
      </c>
      <c r="CC413">
        <v>0</v>
      </c>
      <c r="CD413">
        <v>0.5126212</v>
      </c>
      <c r="CE413">
        <v>32.186549999999997</v>
      </c>
      <c r="CF413">
        <v>0</v>
      </c>
      <c r="CG413">
        <v>0</v>
      </c>
      <c r="CH413">
        <v>0.50883129999999999</v>
      </c>
      <c r="CI413">
        <v>33.035939999999997</v>
      </c>
      <c r="CJ413">
        <v>0</v>
      </c>
      <c r="CK413">
        <v>0</v>
      </c>
      <c r="CL413">
        <v>0.50558610000000004</v>
      </c>
      <c r="CM413">
        <v>32.238489999999999</v>
      </c>
      <c r="CN413">
        <v>0</v>
      </c>
      <c r="CO413">
        <v>0</v>
      </c>
      <c r="CP413">
        <v>0.50237410000000005</v>
      </c>
      <c r="CQ413">
        <v>30.666889999999999</v>
      </c>
      <c r="CR413" s="1">
        <v>2.8331190000000001E-36</v>
      </c>
      <c r="CS413" s="1">
        <v>6.7695859999999998E-34</v>
      </c>
      <c r="CT413">
        <v>0.49909209999999998</v>
      </c>
      <c r="CU413">
        <v>28.863119999999999</v>
      </c>
      <c r="CV413" s="1">
        <v>8.6033439999999992E-31</v>
      </c>
      <c r="CW413" s="1">
        <v>2.3500679999999998E-28</v>
      </c>
      <c r="CX413">
        <v>0.49588280000000001</v>
      </c>
      <c r="CY413">
        <v>27.468509999999998</v>
      </c>
      <c r="CZ413" s="1">
        <v>2.3821359999999999E-24</v>
      </c>
      <c r="DA413" s="1">
        <v>6.2269930000000005E-22</v>
      </c>
      <c r="DB413">
        <v>0.49257309999999999</v>
      </c>
      <c r="DC413">
        <v>27.649650000000001</v>
      </c>
      <c r="DD413" s="1">
        <v>1.125337E-19</v>
      </c>
      <c r="DE413" s="1">
        <v>3.1401140000000001E-17</v>
      </c>
      <c r="DF413">
        <v>0.48959429999999998</v>
      </c>
      <c r="DG413">
        <v>29.816549999999999</v>
      </c>
      <c r="DH413" s="1">
        <v>4.4529279999999997E-16</v>
      </c>
      <c r="DI413" s="1">
        <v>1.3155740000000001E-13</v>
      </c>
      <c r="DJ413">
        <v>0.48771229999999999</v>
      </c>
      <c r="DK413">
        <v>33.845120000000001</v>
      </c>
      <c r="DL413" s="1">
        <v>3.7138320000000001E-13</v>
      </c>
      <c r="DM413" s="1">
        <v>1.140934E-10</v>
      </c>
      <c r="DN413">
        <v>0.48508370000000001</v>
      </c>
      <c r="DO413">
        <v>38.602989999999998</v>
      </c>
      <c r="DP413" s="1">
        <v>1.0684820000000001E-10</v>
      </c>
      <c r="DQ413" s="1">
        <v>3.3985540000000003E-8</v>
      </c>
      <c r="DR413">
        <v>0.48267690000000002</v>
      </c>
      <c r="DS413">
        <v>39.940300000000001</v>
      </c>
      <c r="DT413" s="1">
        <v>1.3243169999999999E-8</v>
      </c>
      <c r="DU413" s="1">
        <v>4.3445020000000001E-6</v>
      </c>
      <c r="DV413">
        <v>0.48025849999999998</v>
      </c>
      <c r="DW413">
        <v>37.549819999999997</v>
      </c>
      <c r="DX413" s="1">
        <v>8.2669290000000004E-7</v>
      </c>
      <c r="DY413" s="1">
        <v>2.7899789999999999E-4</v>
      </c>
      <c r="DZ413">
        <v>0.47817330000000002</v>
      </c>
      <c r="EA413">
        <v>34.91957</v>
      </c>
      <c r="EB413" s="1">
        <v>2.8627579999999999E-5</v>
      </c>
      <c r="EC413" s="1">
        <v>9.9111389999999994E-3</v>
      </c>
      <c r="ED413">
        <v>0.47612080000000001</v>
      </c>
      <c r="EE413">
        <v>33.222160000000002</v>
      </c>
      <c r="EF413" s="1">
        <v>5.9427939999999999E-4</v>
      </c>
      <c r="EG413">
        <v>0.21065239999999999</v>
      </c>
      <c r="EH413">
        <v>0.47374519999999998</v>
      </c>
      <c r="EI413">
        <v>33.464260000000003</v>
      </c>
      <c r="EJ413" s="1">
        <v>7.8119310000000003E-3</v>
      </c>
      <c r="EK413">
        <v>2.8350789999999999</v>
      </c>
      <c r="EL413">
        <v>0.47130499999999997</v>
      </c>
      <c r="EM413">
        <v>35.488489999999999</v>
      </c>
      <c r="EN413" s="1">
        <v>6.7656300000000003E-2</v>
      </c>
      <c r="EO413">
        <v>25.121210000000001</v>
      </c>
      <c r="EP413">
        <v>0.46891729999999998</v>
      </c>
      <c r="EQ413">
        <v>39.716760000000001</v>
      </c>
      <c r="ER413">
        <v>0.4000843</v>
      </c>
      <c r="ES413">
        <v>151.99250000000001</v>
      </c>
      <c r="ET413">
        <v>0.4671978</v>
      </c>
      <c r="EU413">
        <v>43.808779999999999</v>
      </c>
      <c r="EV413">
        <v>1.715136</v>
      </c>
      <c r="EW413">
        <v>664.54430000000002</v>
      </c>
      <c r="EX413">
        <v>0.46492250000000002</v>
      </c>
      <c r="EY413">
        <v>44.255740000000003</v>
      </c>
      <c r="EZ413">
        <v>5.4766649999999997</v>
      </c>
      <c r="FA413">
        <v>2167.3380000000002</v>
      </c>
      <c r="FB413">
        <v>0.46225569999999999</v>
      </c>
      <c r="FC413">
        <v>41.46658</v>
      </c>
      <c r="FD413">
        <v>13.41137</v>
      </c>
      <c r="FE413">
        <v>5418.9430000000002</v>
      </c>
      <c r="FF413">
        <v>0.46000380000000002</v>
      </c>
      <c r="FG413">
        <v>38.69556</v>
      </c>
      <c r="FH413">
        <v>25.807659999999998</v>
      </c>
      <c r="FI413">
        <v>10645.6</v>
      </c>
      <c r="FJ413">
        <v>0.45725320000000003</v>
      </c>
      <c r="FK413">
        <v>36.718130000000002</v>
      </c>
      <c r="FL413">
        <v>39.816330000000001</v>
      </c>
      <c r="FM413">
        <v>16777.82</v>
      </c>
      <c r="FN413">
        <v>0.45411669999999998</v>
      </c>
      <c r="FO413">
        <v>36.97636</v>
      </c>
      <c r="FP413">
        <v>50.262459999999997</v>
      </c>
      <c r="FQ413">
        <v>21653.07</v>
      </c>
      <c r="FR413">
        <v>0.45096629999999999</v>
      </c>
      <c r="FS413">
        <v>38.794879999999999</v>
      </c>
      <c r="FT413">
        <v>52.935070000000003</v>
      </c>
      <c r="FU413">
        <v>23306.87</v>
      </c>
      <c r="FV413">
        <v>0.44787700000000003</v>
      </c>
      <c r="FW413">
        <v>41.227119999999999</v>
      </c>
      <c r="FX413">
        <v>47.433019999999999</v>
      </c>
      <c r="FY413">
        <v>21327.49</v>
      </c>
      <c r="FZ413">
        <v>0.44489040000000002</v>
      </c>
      <c r="GA413">
        <v>42.143219999999999</v>
      </c>
      <c r="GB413">
        <v>36.683140000000002</v>
      </c>
      <c r="GC413">
        <v>16836.02</v>
      </c>
      <c r="GD413">
        <v>0.44125490000000001</v>
      </c>
      <c r="GE413">
        <v>41.592329999999997</v>
      </c>
      <c r="GF413">
        <v>24.86787</v>
      </c>
      <c r="GG413">
        <v>11664.33</v>
      </c>
      <c r="GH413">
        <v>0.43923689999999999</v>
      </c>
      <c r="GI413">
        <v>39.542140000000003</v>
      </c>
      <c r="GJ413">
        <v>15.00573</v>
      </c>
      <c r="GK413">
        <v>7167.4070000000002</v>
      </c>
      <c r="GL413">
        <v>0.43687189999999998</v>
      </c>
      <c r="GM413">
        <v>37.590960000000003</v>
      </c>
      <c r="GN413">
        <v>8.1161469999999998</v>
      </c>
      <c r="GO413">
        <v>3950.5010000000002</v>
      </c>
      <c r="GP413">
        <v>0.43409550000000002</v>
      </c>
      <c r="GQ413">
        <v>36.091589999999997</v>
      </c>
      <c r="GR413">
        <v>3.9708139999999998</v>
      </c>
      <c r="GS413">
        <v>1969.9169999999999</v>
      </c>
      <c r="GT413">
        <v>0.43207250000000003</v>
      </c>
      <c r="GU413">
        <v>37.218890000000002</v>
      </c>
      <c r="GV413">
        <v>1.781096</v>
      </c>
      <c r="GW413">
        <v>898.60239999999999</v>
      </c>
      <c r="GX413">
        <v>0.42948199999999997</v>
      </c>
      <c r="GY413">
        <v>40.417529999999999</v>
      </c>
      <c r="GZ413">
        <v>0.74167099999999997</v>
      </c>
      <c r="HA413">
        <v>380.27019999999999</v>
      </c>
      <c r="HB413">
        <v>0.427622</v>
      </c>
      <c r="HC413">
        <v>43.856960000000001</v>
      </c>
      <c r="HD413">
        <v>0.29688809999999999</v>
      </c>
      <c r="HE413">
        <v>153.63229999999999</v>
      </c>
      <c r="HF413">
        <v>0.42624309999999999</v>
      </c>
      <c r="HG413">
        <v>46.705269999999999</v>
      </c>
      <c r="HH413">
        <v>0.1235308</v>
      </c>
      <c r="HI413">
        <v>63.614260000000002</v>
      </c>
      <c r="HJ413">
        <v>0.42489349999999998</v>
      </c>
      <c r="HK413">
        <v>46.093490000000003</v>
      </c>
      <c r="HL413" s="1">
        <v>6.1773710000000003E-2</v>
      </c>
      <c r="HM413">
        <v>31.01679</v>
      </c>
      <c r="HN413">
        <v>0.42401820000000001</v>
      </c>
      <c r="HO413">
        <v>43.781730000000003</v>
      </c>
      <c r="HP413" s="1">
        <v>4.169817E-2</v>
      </c>
      <c r="HQ413">
        <v>20.26388</v>
      </c>
      <c r="HR413">
        <v>0.42526059999999999</v>
      </c>
      <c r="HS413">
        <v>41.727820000000001</v>
      </c>
      <c r="HT413" s="1">
        <v>3.563347E-2</v>
      </c>
      <c r="HU413">
        <v>16.916889999999999</v>
      </c>
      <c r="HV413">
        <v>0.42764390000000002</v>
      </c>
      <c r="HW413">
        <v>40.558950000000003</v>
      </c>
      <c r="HX413" s="1">
        <v>3.3478090000000002E-2</v>
      </c>
      <c r="HY413">
        <v>15.72875</v>
      </c>
      <c r="HZ413">
        <v>0.42987340000000002</v>
      </c>
      <c r="IA413">
        <v>42.307729999999999</v>
      </c>
      <c r="IB413" s="1">
        <v>3.1687819999999998E-2</v>
      </c>
      <c r="IC413">
        <v>14.82784</v>
      </c>
      <c r="ID413">
        <v>0.43159009999999998</v>
      </c>
      <c r="IE413">
        <v>47.637680000000003</v>
      </c>
      <c r="IF413" s="1">
        <v>2.943436E-2</v>
      </c>
      <c r="IG413">
        <v>13.762449999999999</v>
      </c>
      <c r="IH413">
        <v>0.4328034</v>
      </c>
      <c r="II413">
        <v>54.123840000000001</v>
      </c>
      <c r="IJ413" s="1">
        <v>2.657603E-2</v>
      </c>
      <c r="IK413">
        <v>12.43962</v>
      </c>
      <c r="IL413">
        <v>0.43327909999999997</v>
      </c>
      <c r="IM413">
        <v>57.184550000000002</v>
      </c>
      <c r="IN413" s="1">
        <v>2.329026E-2</v>
      </c>
      <c r="IO413">
        <v>10.93163</v>
      </c>
      <c r="IP413">
        <v>0.4337123</v>
      </c>
      <c r="IQ413">
        <v>55.921259999999997</v>
      </c>
      <c r="IR413" s="1">
        <v>1.9802899999999998E-2</v>
      </c>
      <c r="IS413">
        <v>9.3243600000000004</v>
      </c>
      <c r="IT413">
        <v>0.43408400000000003</v>
      </c>
      <c r="IU413">
        <v>52.661580000000001</v>
      </c>
      <c r="IV413" s="1">
        <v>1.6399919999999998E-2</v>
      </c>
      <c r="IW413">
        <v>7.7404890000000002</v>
      </c>
      <c r="IX413">
        <v>0.43457210000000002</v>
      </c>
      <c r="IY413">
        <v>50.032829999999997</v>
      </c>
      <c r="IZ413" s="1">
        <v>1.3340339999999999E-2</v>
      </c>
      <c r="JA413">
        <v>6.3014609999999998</v>
      </c>
      <c r="JB413">
        <v>0.43468129999999999</v>
      </c>
      <c r="JC413">
        <v>48.340089999999996</v>
      </c>
      <c r="JD413" s="1">
        <v>1.080296E-2</v>
      </c>
      <c r="JE413">
        <v>5.1047140000000004</v>
      </c>
      <c r="JF413">
        <v>0.4347625</v>
      </c>
      <c r="JG413">
        <v>49.251779999999997</v>
      </c>
      <c r="JH413" s="1">
        <v>8.8466949999999999E-3</v>
      </c>
      <c r="JI413">
        <v>4.1759279999999999</v>
      </c>
      <c r="JJ413">
        <v>0.43465009999999998</v>
      </c>
      <c r="JK413">
        <v>51.292169999999999</v>
      </c>
      <c r="JL413" s="1">
        <v>7.412971E-3</v>
      </c>
      <c r="JM413">
        <v>3.494605</v>
      </c>
      <c r="JN413">
        <v>0.43458340000000001</v>
      </c>
      <c r="JO413">
        <v>50.824010000000001</v>
      </c>
      <c r="JP413" s="1">
        <v>6.3928650000000002E-3</v>
      </c>
      <c r="JQ413">
        <v>3.0141</v>
      </c>
      <c r="JR413">
        <v>0.4345154</v>
      </c>
      <c r="JS413">
        <v>49.75479</v>
      </c>
      <c r="JT413" s="1">
        <v>5.6826519999999998E-3</v>
      </c>
      <c r="JU413">
        <v>2.6798440000000001</v>
      </c>
      <c r="JV413">
        <v>0.4344076</v>
      </c>
      <c r="JW413">
        <v>49.01003</v>
      </c>
      <c r="JX413" s="1">
        <v>5.1810659999999998E-3</v>
      </c>
      <c r="JY413">
        <v>2.445443</v>
      </c>
      <c r="JZ413">
        <v>0.43439670000000002</v>
      </c>
      <c r="KA413">
        <v>47.411160000000002</v>
      </c>
      <c r="KB413" s="1">
        <v>4.8068939999999999E-3</v>
      </c>
      <c r="KC413">
        <v>2.2715420000000002</v>
      </c>
      <c r="KD413">
        <v>0.43433300000000002</v>
      </c>
      <c r="KE413">
        <v>45.511299999999999</v>
      </c>
      <c r="KF413" s="1">
        <v>4.5082899999999999E-3</v>
      </c>
      <c r="KG413">
        <v>2.1341399999999999</v>
      </c>
      <c r="KH413">
        <v>0.43422309999999997</v>
      </c>
      <c r="KI413">
        <v>43.262770000000003</v>
      </c>
      <c r="KJ413" s="1">
        <v>4.2556440000000003E-3</v>
      </c>
      <c r="KK413">
        <v>2.0190139999999999</v>
      </c>
      <c r="KL413">
        <v>0.43395220000000001</v>
      </c>
      <c r="KM413">
        <v>43.185899999999997</v>
      </c>
      <c r="KN413" s="1">
        <v>4.0336729999999998E-3</v>
      </c>
      <c r="KO413">
        <v>1.9187879999999999</v>
      </c>
      <c r="KP413">
        <v>0.43328990000000001</v>
      </c>
      <c r="KQ413">
        <v>47.36045</v>
      </c>
      <c r="KR413" s="1">
        <v>3.8298780000000001E-3</v>
      </c>
      <c r="KS413">
        <v>1.8283910000000001</v>
      </c>
      <c r="KT413">
        <v>0.43288169999999998</v>
      </c>
      <c r="KU413">
        <v>53.870269999999998</v>
      </c>
      <c r="KV413" s="1">
        <v>3.645789E-3</v>
      </c>
      <c r="KW413">
        <v>1.745709</v>
      </c>
      <c r="KX413">
        <v>0.43249939999999998</v>
      </c>
      <c r="KY413">
        <v>57.662660000000002</v>
      </c>
      <c r="KZ413" s="1">
        <v>3.475115E-3</v>
      </c>
      <c r="LA413">
        <v>1.6689160000000001</v>
      </c>
      <c r="LB413">
        <v>0.43210209999999999</v>
      </c>
      <c r="LC413">
        <v>55.70908</v>
      </c>
      <c r="LD413" s="1">
        <v>3.314605E-3</v>
      </c>
      <c r="LE413">
        <v>1.5963510000000001</v>
      </c>
      <c r="LF413">
        <v>0.431697</v>
      </c>
      <c r="LG413">
        <v>51.276530000000001</v>
      </c>
      <c r="LH413" s="1">
        <v>3.1635840000000001E-3</v>
      </c>
      <c r="LI413">
        <v>1.527968</v>
      </c>
      <c r="LJ413">
        <v>0.43124010000000002</v>
      </c>
      <c r="LK413">
        <v>48.766150000000003</v>
      </c>
      <c r="LL413" s="1">
        <v>3.0216010000000001E-3</v>
      </c>
      <c r="LM413">
        <v>1.4635499999999999</v>
      </c>
      <c r="LN413">
        <v>0.43078860000000002</v>
      </c>
      <c r="LO413">
        <v>47.454479999999997</v>
      </c>
      <c r="LP413" s="1">
        <v>2.887995E-3</v>
      </c>
      <c r="LQ413">
        <v>1.4027909999999999</v>
      </c>
      <c r="LR413">
        <v>0.43032769999999998</v>
      </c>
      <c r="LS413">
        <v>47.741219999999998</v>
      </c>
      <c r="LT413" s="1">
        <v>2.7618489999999998E-3</v>
      </c>
      <c r="LU413">
        <v>1.3451949999999999</v>
      </c>
      <c r="LV413">
        <v>0.42983500000000002</v>
      </c>
      <c r="LW413">
        <v>49.859610000000004</v>
      </c>
      <c r="LX413" s="1">
        <v>2.6422659999999999E-3</v>
      </c>
      <c r="LY413">
        <v>1.2905470000000001</v>
      </c>
      <c r="LZ413">
        <v>0.42932940000000003</v>
      </c>
      <c r="MA413">
        <v>51.795270000000002</v>
      </c>
      <c r="MB413" s="1">
        <v>2.5291519999999998E-3</v>
      </c>
      <c r="MC413">
        <v>1.2387349999999999</v>
      </c>
      <c r="MD413">
        <v>0.42873230000000001</v>
      </c>
      <c r="ME413">
        <v>52.032760000000003</v>
      </c>
      <c r="MF413" s="1">
        <v>2.421879E-3</v>
      </c>
      <c r="MG413">
        <v>1.1896800000000001</v>
      </c>
      <c r="MH413">
        <v>0.42814590000000002</v>
      </c>
      <c r="MI413">
        <v>51.667250000000003</v>
      </c>
      <c r="MJ413" s="1">
        <v>2.3205320000000002E-3</v>
      </c>
      <c r="MK413">
        <v>1.1432020000000001</v>
      </c>
      <c r="ML413">
        <v>0.42749900000000002</v>
      </c>
      <c r="MM413">
        <v>48.905650000000001</v>
      </c>
      <c r="MN413" s="1">
        <v>2.2238879999999998E-3</v>
      </c>
      <c r="MO413">
        <v>1.098973</v>
      </c>
      <c r="MP413">
        <v>0.4271277</v>
      </c>
      <c r="MQ413">
        <v>46.40578</v>
      </c>
      <c r="MR413" s="1">
        <v>2.1332109999999999E-3</v>
      </c>
      <c r="MS413">
        <v>1.0567569999999999</v>
      </c>
      <c r="MT413">
        <v>0.4266297</v>
      </c>
      <c r="MU413">
        <v>44.708199999999998</v>
      </c>
      <c r="MV413" s="1">
        <v>2.0460930000000001E-3</v>
      </c>
      <c r="MW413">
        <v>1.016416</v>
      </c>
      <c r="MX413">
        <v>0.42613479999999998</v>
      </c>
      <c r="MY413">
        <v>44.856920000000002</v>
      </c>
      <c r="MZ413" s="1">
        <v>1.9636469999999998E-3</v>
      </c>
      <c r="NA413">
        <v>0.97803680000000004</v>
      </c>
      <c r="NB413">
        <v>0.42563519999999999</v>
      </c>
      <c r="NC413">
        <v>46.033969999999997</v>
      </c>
      <c r="ND413" s="1">
        <v>1.8851390000000001E-3</v>
      </c>
      <c r="NE413">
        <v>0.94142749999999997</v>
      </c>
      <c r="NF413">
        <v>0.42518889999999998</v>
      </c>
      <c r="NG413">
        <v>48.872909999999997</v>
      </c>
      <c r="NH413" s="1">
        <v>1.810437E-3</v>
      </c>
      <c r="NI413">
        <v>0.9064101</v>
      </c>
      <c r="NJ413">
        <v>0.42474030000000002</v>
      </c>
      <c r="NK413">
        <v>52.369039999999998</v>
      </c>
      <c r="NL413" s="1">
        <v>1.7391500000000001E-3</v>
      </c>
      <c r="NM413">
        <v>0.8729053</v>
      </c>
      <c r="NN413">
        <v>0.42434480000000002</v>
      </c>
      <c r="NO413">
        <v>53.187100000000001</v>
      </c>
      <c r="NP413" s="1">
        <v>1.6712509999999999E-3</v>
      </c>
      <c r="NQ413">
        <v>0.84080779999999999</v>
      </c>
      <c r="NR413">
        <v>0.423958</v>
      </c>
      <c r="NS413">
        <v>49.16433</v>
      </c>
      <c r="NT413" s="1">
        <v>1.606559E-3</v>
      </c>
      <c r="NU413">
        <v>0.81028960000000005</v>
      </c>
      <c r="NV413">
        <v>0.42357479999999997</v>
      </c>
      <c r="NW413">
        <v>45.852249999999998</v>
      </c>
      <c r="NX413" s="1">
        <v>1.545086E-3</v>
      </c>
      <c r="NY413">
        <v>0.78107360000000003</v>
      </c>
      <c r="NZ413">
        <v>0.4231915</v>
      </c>
      <c r="OA413">
        <v>44.202030000000001</v>
      </c>
      <c r="OB413" s="1">
        <v>1.486795E-3</v>
      </c>
      <c r="OC413">
        <v>0.75320549999999997</v>
      </c>
      <c r="OD413">
        <v>0.42284640000000001</v>
      </c>
      <c r="OE413">
        <v>45.112200000000001</v>
      </c>
      <c r="OF413" s="1">
        <v>1.4303149999999999E-3</v>
      </c>
      <c r="OG413">
        <v>0.72601970000000005</v>
      </c>
      <c r="OH413">
        <v>0.42245660000000002</v>
      </c>
      <c r="OI413">
        <v>46.629269999999998</v>
      </c>
      <c r="OJ413" s="1">
        <v>1.375905E-3</v>
      </c>
      <c r="OK413">
        <v>0.69976550000000004</v>
      </c>
    </row>
    <row r="414" spans="1:401" x14ac:dyDescent="0.35">
      <c r="A414">
        <v>423</v>
      </c>
      <c r="B414" t="s">
        <v>4</v>
      </c>
      <c r="C414" t="s">
        <v>364</v>
      </c>
      <c r="D414" t="s">
        <v>421</v>
      </c>
      <c r="E414">
        <v>818.60440000000006</v>
      </c>
      <c r="F414">
        <v>0.45353599999999999</v>
      </c>
      <c r="G414">
        <v>27.259879999999999</v>
      </c>
      <c r="H414">
        <v>0</v>
      </c>
      <c r="I414">
        <v>0</v>
      </c>
      <c r="J414">
        <v>0.45149729999999999</v>
      </c>
      <c r="K414">
        <v>26.429449999999999</v>
      </c>
      <c r="L414">
        <v>0</v>
      </c>
      <c r="M414">
        <v>0</v>
      </c>
      <c r="N414">
        <v>0.4496503</v>
      </c>
      <c r="O414">
        <v>25.886880000000001</v>
      </c>
      <c r="P414">
        <v>0</v>
      </c>
      <c r="Q414">
        <v>0</v>
      </c>
      <c r="R414">
        <v>0.44761380000000001</v>
      </c>
      <c r="S414">
        <v>26.743880000000001</v>
      </c>
      <c r="T414">
        <v>0</v>
      </c>
      <c r="U414">
        <v>0</v>
      </c>
      <c r="V414">
        <v>0.4454243</v>
      </c>
      <c r="W414">
        <v>28.093129999999999</v>
      </c>
      <c r="X414">
        <v>0</v>
      </c>
      <c r="Y414">
        <v>0</v>
      </c>
      <c r="Z414">
        <v>0.44277139999999998</v>
      </c>
      <c r="AA414">
        <v>28.708659999999998</v>
      </c>
      <c r="AB414">
        <v>0</v>
      </c>
      <c r="AC414">
        <v>0</v>
      </c>
      <c r="AD414">
        <v>0.44048989999999999</v>
      </c>
      <c r="AE414">
        <v>28.162859999999998</v>
      </c>
      <c r="AF414">
        <v>0</v>
      </c>
      <c r="AG414">
        <v>0</v>
      </c>
      <c r="AH414">
        <v>0.43820480000000001</v>
      </c>
      <c r="AI414">
        <v>26.843990000000002</v>
      </c>
      <c r="AJ414">
        <v>0</v>
      </c>
      <c r="AK414">
        <v>0</v>
      </c>
      <c r="AL414">
        <v>0.43624740000000001</v>
      </c>
      <c r="AM414">
        <v>25.31983</v>
      </c>
      <c r="AN414">
        <v>0</v>
      </c>
      <c r="AO414">
        <v>0</v>
      </c>
      <c r="AP414">
        <v>0.43434689999999998</v>
      </c>
      <c r="AQ414">
        <v>25.521419999999999</v>
      </c>
      <c r="AR414">
        <v>0</v>
      </c>
      <c r="AS414">
        <v>0</v>
      </c>
      <c r="AT414">
        <v>0.43233050000000001</v>
      </c>
      <c r="AU414">
        <v>27.68065</v>
      </c>
      <c r="AV414">
        <v>0</v>
      </c>
      <c r="AW414">
        <v>0</v>
      </c>
      <c r="AX414">
        <v>0.43027549999999998</v>
      </c>
      <c r="AY414">
        <v>31.08051</v>
      </c>
      <c r="AZ414">
        <v>0</v>
      </c>
      <c r="BA414">
        <v>0</v>
      </c>
      <c r="BB414">
        <v>0.4279945</v>
      </c>
      <c r="BC414">
        <v>34.345619999999997</v>
      </c>
      <c r="BD414">
        <v>0</v>
      </c>
      <c r="BE414">
        <v>0</v>
      </c>
      <c r="BF414">
        <v>0.42585830000000002</v>
      </c>
      <c r="BG414">
        <v>35.568730000000002</v>
      </c>
      <c r="BH414">
        <v>0</v>
      </c>
      <c r="BI414">
        <v>0</v>
      </c>
      <c r="BJ414">
        <v>0.42342039999999997</v>
      </c>
      <c r="BK414">
        <v>34.495649999999998</v>
      </c>
      <c r="BL414">
        <v>0</v>
      </c>
      <c r="BM414">
        <v>0</v>
      </c>
      <c r="BN414">
        <v>0.42072690000000001</v>
      </c>
      <c r="BO414">
        <v>32.482999999999997</v>
      </c>
      <c r="BP414">
        <v>0</v>
      </c>
      <c r="BQ414">
        <v>0</v>
      </c>
      <c r="BR414">
        <v>0.41828739999999998</v>
      </c>
      <c r="BS414">
        <v>30.488990000000001</v>
      </c>
      <c r="BT414">
        <v>0</v>
      </c>
      <c r="BU414">
        <v>0</v>
      </c>
      <c r="BV414">
        <v>0.41568139999999998</v>
      </c>
      <c r="BW414">
        <v>29.987189999999998</v>
      </c>
      <c r="BX414">
        <v>0</v>
      </c>
      <c r="BY414">
        <v>0</v>
      </c>
      <c r="BZ414">
        <v>0.41350599999999998</v>
      </c>
      <c r="CA414">
        <v>30.838480000000001</v>
      </c>
      <c r="CB414">
        <v>0</v>
      </c>
      <c r="CC414">
        <v>0</v>
      </c>
      <c r="CD414">
        <v>0.41172160000000002</v>
      </c>
      <c r="CE414">
        <v>31.83982</v>
      </c>
      <c r="CF414">
        <v>0</v>
      </c>
      <c r="CG414">
        <v>0</v>
      </c>
      <c r="CH414">
        <v>0.40984379999999998</v>
      </c>
      <c r="CI414">
        <v>32.727240000000002</v>
      </c>
      <c r="CJ414">
        <v>0</v>
      </c>
      <c r="CK414">
        <v>0</v>
      </c>
      <c r="CL414">
        <v>0.4083736</v>
      </c>
      <c r="CM414">
        <v>32.100589999999997</v>
      </c>
      <c r="CN414">
        <v>0</v>
      </c>
      <c r="CO414">
        <v>0</v>
      </c>
      <c r="CP414">
        <v>0.40684740000000003</v>
      </c>
      <c r="CQ414">
        <v>30.66386</v>
      </c>
      <c r="CR414" s="1">
        <v>3.9022980000000001E-37</v>
      </c>
      <c r="CS414" s="1">
        <v>2.743838E-34</v>
      </c>
      <c r="CT414">
        <v>0.40541369999999999</v>
      </c>
      <c r="CU414">
        <v>28.889199999999999</v>
      </c>
      <c r="CV414" s="1">
        <v>2.3681790000000001E-31</v>
      </c>
      <c r="CW414" s="1">
        <v>1.35025E-28</v>
      </c>
      <c r="CX414">
        <v>0.404171</v>
      </c>
      <c r="CY414">
        <v>27.472190000000001</v>
      </c>
      <c r="CZ414" s="1">
        <v>5.5969669999999996E-25</v>
      </c>
      <c r="DA414" s="1">
        <v>3.1122549999999998E-22</v>
      </c>
      <c r="DB414">
        <v>0.40312219999999999</v>
      </c>
      <c r="DC414">
        <v>27.443560000000002</v>
      </c>
      <c r="DD414" s="1">
        <v>3.7099060000000002E-20</v>
      </c>
      <c r="DE414" s="1">
        <v>1.889572E-17</v>
      </c>
      <c r="DF414">
        <v>0.40209820000000002</v>
      </c>
      <c r="DG414">
        <v>29.400040000000001</v>
      </c>
      <c r="DH414" s="1">
        <v>1.830473E-16</v>
      </c>
      <c r="DI414" s="1">
        <v>9.1786389999999999E-14</v>
      </c>
      <c r="DJ414">
        <v>0.40064870000000002</v>
      </c>
      <c r="DK414">
        <v>33.294829999999997</v>
      </c>
      <c r="DL414" s="1">
        <v>1.7333350000000001E-13</v>
      </c>
      <c r="DM414" s="1">
        <v>8.7770059999999994E-11</v>
      </c>
      <c r="DN414">
        <v>0.39914880000000003</v>
      </c>
      <c r="DO414">
        <v>37.993789999999997</v>
      </c>
      <c r="DP414" s="1">
        <v>5.4866620000000001E-11</v>
      </c>
      <c r="DQ414" s="1">
        <v>2.8292460000000001E-8</v>
      </c>
      <c r="DR414">
        <v>0.3977907</v>
      </c>
      <c r="DS414">
        <v>39.692920000000001</v>
      </c>
      <c r="DT414" s="1">
        <v>7.3667429999999999E-9</v>
      </c>
      <c r="DU414" s="1">
        <v>3.8794529999999996E-6</v>
      </c>
      <c r="DV414">
        <v>0.39646350000000002</v>
      </c>
      <c r="DW414">
        <v>37.679659999999998</v>
      </c>
      <c r="DX414" s="1">
        <v>4.9210339999999996E-7</v>
      </c>
      <c r="DY414" s="1">
        <v>2.6508160000000001E-4</v>
      </c>
      <c r="DZ414">
        <v>0.3954107</v>
      </c>
      <c r="EA414">
        <v>35.041370000000001</v>
      </c>
      <c r="EB414" s="1">
        <v>1.8115140000000002E-5</v>
      </c>
      <c r="EC414" s="1">
        <v>9.9799139999999995E-3</v>
      </c>
      <c r="ED414">
        <v>0.3945147</v>
      </c>
      <c r="EE414">
        <v>33.164389999999997</v>
      </c>
      <c r="EF414" s="1">
        <v>3.9723809999999999E-4</v>
      </c>
      <c r="EG414">
        <v>0.22377610000000001</v>
      </c>
      <c r="EH414">
        <v>0.3932774</v>
      </c>
      <c r="EI414">
        <v>33.13062</v>
      </c>
      <c r="EJ414" s="1">
        <v>5.4997359999999999E-3</v>
      </c>
      <c r="EK414">
        <v>3.172285</v>
      </c>
      <c r="EL414">
        <v>0.39201239999999998</v>
      </c>
      <c r="EM414">
        <v>35.011890000000001</v>
      </c>
      <c r="EN414" s="1">
        <v>5.0035629999999998E-2</v>
      </c>
      <c r="EO414">
        <v>29.55894</v>
      </c>
      <c r="EP414">
        <v>0.39070389999999999</v>
      </c>
      <c r="EQ414">
        <v>39.100299999999997</v>
      </c>
      <c r="ER414">
        <v>0.30956549999999999</v>
      </c>
      <c r="ES414">
        <v>187.52979999999999</v>
      </c>
      <c r="ET414">
        <v>0.39027679999999998</v>
      </c>
      <c r="EU414">
        <v>43.248869999999997</v>
      </c>
      <c r="EV414">
        <v>1.3836839999999999</v>
      </c>
      <c r="EW414">
        <v>856.72239999999999</v>
      </c>
      <c r="EX414">
        <v>0.38925340000000003</v>
      </c>
      <c r="EY414">
        <v>44.093620000000001</v>
      </c>
      <c r="EZ414">
        <v>4.5974830000000004</v>
      </c>
      <c r="FA414">
        <v>2913.9250000000002</v>
      </c>
      <c r="FB414">
        <v>0.38798139999999998</v>
      </c>
      <c r="FC414">
        <v>41.613280000000003</v>
      </c>
      <c r="FD414">
        <v>11.68385</v>
      </c>
      <c r="FE414">
        <v>7576.7150000000001</v>
      </c>
      <c r="FF414">
        <v>0.38645810000000003</v>
      </c>
      <c r="FG414">
        <v>38.829830000000001</v>
      </c>
      <c r="FH414">
        <v>23.296060000000001</v>
      </c>
      <c r="FI414">
        <v>15461.71</v>
      </c>
      <c r="FJ414">
        <v>0.38479239999999998</v>
      </c>
      <c r="FK414">
        <v>36.752380000000002</v>
      </c>
      <c r="FL414">
        <v>37.203539999999997</v>
      </c>
      <c r="FM414">
        <v>25268.82</v>
      </c>
      <c r="FN414">
        <v>0.3827103</v>
      </c>
      <c r="FO414">
        <v>36.719389999999997</v>
      </c>
      <c r="FP414">
        <v>48.531230000000001</v>
      </c>
      <c r="FQ414">
        <v>33742.32</v>
      </c>
      <c r="FR414">
        <v>0.38068059999999998</v>
      </c>
      <c r="FS414">
        <v>38.353999999999999</v>
      </c>
      <c r="FT414">
        <v>52.737909999999999</v>
      </c>
      <c r="FU414">
        <v>37498.519999999997</v>
      </c>
      <c r="FV414">
        <v>0.37869039999999998</v>
      </c>
      <c r="FW414">
        <v>40.704810000000002</v>
      </c>
      <c r="FX414">
        <v>48.665260000000004</v>
      </c>
      <c r="FY414">
        <v>35351.519999999997</v>
      </c>
      <c r="FZ414">
        <v>0.37699270000000001</v>
      </c>
      <c r="GA414">
        <v>41.792000000000002</v>
      </c>
      <c r="GB414">
        <v>38.733809999999998</v>
      </c>
      <c r="GC414">
        <v>28704.91</v>
      </c>
      <c r="GD414">
        <v>0.37433359999999999</v>
      </c>
      <c r="GE414">
        <v>41.348210000000002</v>
      </c>
      <c r="GF414">
        <v>26.953749999999999</v>
      </c>
      <c r="GG414">
        <v>20391.48</v>
      </c>
      <c r="GH414">
        <v>0.37371280000000001</v>
      </c>
      <c r="GI414">
        <v>39.550080000000001</v>
      </c>
      <c r="GJ414">
        <v>16.71902</v>
      </c>
      <c r="GK414">
        <v>12825.88</v>
      </c>
      <c r="GL414">
        <v>0.37221019999999999</v>
      </c>
      <c r="GM414">
        <v>37.630389999999998</v>
      </c>
      <c r="GN414">
        <v>9.2727769999999996</v>
      </c>
      <c r="GO414">
        <v>7170.3959999999997</v>
      </c>
      <c r="GP414">
        <v>0.37023070000000002</v>
      </c>
      <c r="GQ414">
        <v>36.105969999999999</v>
      </c>
      <c r="GR414">
        <v>4.6425660000000004</v>
      </c>
      <c r="GS414">
        <v>3612.93</v>
      </c>
      <c r="GT414">
        <v>0.36878300000000003</v>
      </c>
      <c r="GU414">
        <v>36.912199999999999</v>
      </c>
      <c r="GV414">
        <v>2.1273780000000002</v>
      </c>
      <c r="GW414">
        <v>1658.9649999999999</v>
      </c>
      <c r="GX414">
        <v>0.3668129</v>
      </c>
      <c r="GY414">
        <v>39.908270000000002</v>
      </c>
      <c r="GZ414">
        <v>0.90095159999999996</v>
      </c>
      <c r="HA414">
        <v>702.83519999999999</v>
      </c>
      <c r="HB414">
        <v>0.36530869999999999</v>
      </c>
      <c r="HC414">
        <v>43.353630000000003</v>
      </c>
      <c r="HD414">
        <v>0.3633941</v>
      </c>
      <c r="HE414">
        <v>281.85680000000002</v>
      </c>
      <c r="HF414">
        <v>0.36439779999999999</v>
      </c>
      <c r="HG414">
        <v>46.298400000000001</v>
      </c>
      <c r="HH414">
        <v>0.1487985</v>
      </c>
      <c r="HI414">
        <v>113.31</v>
      </c>
      <c r="HJ414">
        <v>0.36336869999999999</v>
      </c>
      <c r="HK414">
        <v>46.096179999999997</v>
      </c>
      <c r="HL414" s="1">
        <v>7.0516209999999996E-2</v>
      </c>
      <c r="HM414">
        <v>51.736359999999998</v>
      </c>
      <c r="HN414">
        <v>0.36243969999999998</v>
      </c>
      <c r="HO414">
        <v>43.875520000000002</v>
      </c>
      <c r="HP414" s="1">
        <v>4.445474E-2</v>
      </c>
      <c r="HQ414">
        <v>31.085920000000002</v>
      </c>
      <c r="HR414">
        <v>0.36367559999999999</v>
      </c>
      <c r="HS414">
        <v>41.693759999999997</v>
      </c>
      <c r="HT414" s="1">
        <v>3.6446310000000003E-2</v>
      </c>
      <c r="HU414">
        <v>24.686979999999998</v>
      </c>
      <c r="HV414">
        <v>0.3656742</v>
      </c>
      <c r="HW414">
        <v>40.444540000000003</v>
      </c>
      <c r="HX414" s="1">
        <v>3.3837260000000001E-2</v>
      </c>
      <c r="HY414">
        <v>22.621680000000001</v>
      </c>
      <c r="HZ414">
        <v>0.36757400000000001</v>
      </c>
      <c r="IA414">
        <v>41.827579999999998</v>
      </c>
      <c r="IB414" s="1">
        <v>3.2034510000000002E-2</v>
      </c>
      <c r="IC414">
        <v>21.29589</v>
      </c>
      <c r="ID414">
        <v>0.36892979999999997</v>
      </c>
      <c r="IE414">
        <v>46.834220000000002</v>
      </c>
      <c r="IF414" s="1">
        <v>2.987772E-2</v>
      </c>
      <c r="IG414">
        <v>19.818719999999999</v>
      </c>
      <c r="IH414">
        <v>0.36981150000000002</v>
      </c>
      <c r="II414">
        <v>53.312779999999997</v>
      </c>
      <c r="IJ414" s="1">
        <v>2.7116979999999999E-2</v>
      </c>
      <c r="IK414">
        <v>17.986719999999998</v>
      </c>
      <c r="IL414">
        <v>0.37008639999999998</v>
      </c>
      <c r="IM414">
        <v>56.829709999999999</v>
      </c>
      <c r="IN414" s="1">
        <v>2.3894510000000001E-2</v>
      </c>
      <c r="IO414">
        <v>15.87561</v>
      </c>
      <c r="IP414">
        <v>0.37025849999999999</v>
      </c>
      <c r="IQ414">
        <v>56.010829999999999</v>
      </c>
      <c r="IR414" s="1">
        <v>2.0432550000000001E-2</v>
      </c>
      <c r="IS414">
        <v>13.60651</v>
      </c>
      <c r="IT414">
        <v>0.37053239999999998</v>
      </c>
      <c r="IU414">
        <v>52.895760000000003</v>
      </c>
      <c r="IV414" s="1">
        <v>1.7004789999999999E-2</v>
      </c>
      <c r="IW414">
        <v>11.34112</v>
      </c>
      <c r="IX414">
        <v>0.37108560000000002</v>
      </c>
      <c r="IY414">
        <v>50.145189999999999</v>
      </c>
      <c r="IZ414" s="1">
        <v>1.3874279999999999E-2</v>
      </c>
      <c r="JA414">
        <v>9.2543819999999997</v>
      </c>
      <c r="JB414">
        <v>0.37118269999999998</v>
      </c>
      <c r="JC414">
        <v>48.341659999999997</v>
      </c>
      <c r="JD414">
        <v>1.123618E-2</v>
      </c>
      <c r="JE414">
        <v>7.4939179999999999</v>
      </c>
      <c r="JF414">
        <v>0.37100749999999999</v>
      </c>
      <c r="JG414">
        <v>48.921010000000003</v>
      </c>
      <c r="JH414" s="1">
        <v>9.1710509999999995E-3</v>
      </c>
      <c r="JI414">
        <v>6.1089739999999999</v>
      </c>
      <c r="JJ414">
        <v>0.37098140000000002</v>
      </c>
      <c r="JK414">
        <v>50.932040000000001</v>
      </c>
      <c r="JL414" s="1">
        <v>7.6464929999999999E-3</v>
      </c>
      <c r="JM414">
        <v>5.0838999999999999</v>
      </c>
      <c r="JN414">
        <v>0.37104199999999998</v>
      </c>
      <c r="JO414">
        <v>50.724910000000001</v>
      </c>
      <c r="JP414" s="1">
        <v>6.5564600000000001E-3</v>
      </c>
      <c r="JQ414">
        <v>4.3575390000000001</v>
      </c>
      <c r="JR414">
        <v>0.37108069999999999</v>
      </c>
      <c r="JS414">
        <v>49.755009999999999</v>
      </c>
      <c r="JT414" s="1">
        <v>5.7961840000000002E-3</v>
      </c>
      <c r="JU414">
        <v>3.8521399999999999</v>
      </c>
      <c r="JV414">
        <v>0.37101980000000001</v>
      </c>
      <c r="JW414">
        <v>49.013770000000001</v>
      </c>
      <c r="JX414" s="1">
        <v>5.2616269999999996E-3</v>
      </c>
      <c r="JY414">
        <v>3.4988429999999999</v>
      </c>
      <c r="JZ414">
        <v>0.37107410000000002</v>
      </c>
      <c r="KA414">
        <v>47.522709999999996</v>
      </c>
      <c r="KB414" s="1">
        <v>4.8678990000000002E-3</v>
      </c>
      <c r="KC414">
        <v>3.2397499999999999</v>
      </c>
      <c r="KD414">
        <v>0.37108449999999998</v>
      </c>
      <c r="KE414">
        <v>45.671680000000002</v>
      </c>
      <c r="KF414" s="1">
        <v>4.5576510000000002E-3</v>
      </c>
      <c r="KG414">
        <v>3.037569</v>
      </c>
      <c r="KH414">
        <v>0.37092039999999998</v>
      </c>
      <c r="KI414">
        <v>43.500419999999998</v>
      </c>
      <c r="KJ414" s="1">
        <v>4.2972660000000001E-3</v>
      </c>
      <c r="KK414">
        <v>2.8699599999999998</v>
      </c>
      <c r="KL414">
        <v>0.37064849999999999</v>
      </c>
      <c r="KM414">
        <v>43.155189999999997</v>
      </c>
      <c r="KN414" s="1">
        <v>4.0705639999999996E-3</v>
      </c>
      <c r="KO414">
        <v>2.7250109999999999</v>
      </c>
      <c r="KP414">
        <v>0.37007780000000001</v>
      </c>
      <c r="KQ414">
        <v>46.864710000000002</v>
      </c>
      <c r="KR414" s="1">
        <v>3.863259E-3</v>
      </c>
      <c r="KS414">
        <v>2.5946669999999998</v>
      </c>
      <c r="KT414">
        <v>0.3696933</v>
      </c>
      <c r="KU414">
        <v>53.227440000000001</v>
      </c>
      <c r="KV414" s="1">
        <v>3.6765019999999999E-3</v>
      </c>
      <c r="KW414">
        <v>2.47601</v>
      </c>
      <c r="KX414">
        <v>0.36931789999999998</v>
      </c>
      <c r="KY414">
        <v>57.431899999999999</v>
      </c>
      <c r="KZ414" s="1">
        <v>3.503852E-3</v>
      </c>
      <c r="LA414">
        <v>2.366139</v>
      </c>
      <c r="LB414">
        <v>0.36894830000000001</v>
      </c>
      <c r="LC414">
        <v>56.095480000000002</v>
      </c>
      <c r="LD414" s="1">
        <v>3.3418179999999999E-3</v>
      </c>
      <c r="LE414">
        <v>2.2625790000000001</v>
      </c>
      <c r="LF414">
        <v>0.36856109999999997</v>
      </c>
      <c r="LG414">
        <v>51.759070000000001</v>
      </c>
      <c r="LH414" s="1">
        <v>3.1891350000000001E-3</v>
      </c>
      <c r="LI414">
        <v>2.1648999999999998</v>
      </c>
      <c r="LJ414">
        <v>0.36814049999999998</v>
      </c>
      <c r="LK414">
        <v>48.929569999999998</v>
      </c>
      <c r="LL414" s="1">
        <v>3.0456049999999998E-3</v>
      </c>
      <c r="LM414">
        <v>2.0729160000000002</v>
      </c>
      <c r="LN414">
        <v>0.36771779999999998</v>
      </c>
      <c r="LO414">
        <v>47.472679999999997</v>
      </c>
      <c r="LP414" s="1">
        <v>2.9105939999999999E-3</v>
      </c>
      <c r="LQ414">
        <v>1.9862150000000001</v>
      </c>
      <c r="LR414">
        <v>0.3673015</v>
      </c>
      <c r="LS414">
        <v>47.563200000000002</v>
      </c>
      <c r="LT414" s="1">
        <v>2.7833469999999998E-3</v>
      </c>
      <c r="LU414">
        <v>1.904172</v>
      </c>
      <c r="LV414">
        <v>0.36685760000000001</v>
      </c>
      <c r="LW414">
        <v>49.517580000000002</v>
      </c>
      <c r="LX414" s="1">
        <v>2.6626470000000002E-3</v>
      </c>
      <c r="LY414">
        <v>1.8263210000000001</v>
      </c>
      <c r="LZ414">
        <v>0.3664019</v>
      </c>
      <c r="MA414">
        <v>51.553310000000003</v>
      </c>
      <c r="MB414" s="1">
        <v>2.5484610000000001E-3</v>
      </c>
      <c r="MC414">
        <v>1.752507</v>
      </c>
      <c r="MD414">
        <v>0.365894</v>
      </c>
      <c r="ME414">
        <v>51.972169999999998</v>
      </c>
      <c r="MF414" s="1">
        <v>2.4401240000000001E-3</v>
      </c>
      <c r="MG414">
        <v>1.6825380000000001</v>
      </c>
      <c r="MH414">
        <v>0.36541119999999999</v>
      </c>
      <c r="MI414">
        <v>51.713790000000003</v>
      </c>
      <c r="MJ414" s="1">
        <v>2.3378409999999998E-3</v>
      </c>
      <c r="MK414">
        <v>1.616376</v>
      </c>
      <c r="ML414">
        <v>0.3649136</v>
      </c>
      <c r="MM414">
        <v>49.221670000000003</v>
      </c>
      <c r="MN414" s="1">
        <v>2.2403100000000001E-3</v>
      </c>
      <c r="MO414">
        <v>1.5533950000000001</v>
      </c>
      <c r="MP414">
        <v>0.36468250000000002</v>
      </c>
      <c r="MQ414">
        <v>46.631700000000002</v>
      </c>
      <c r="MR414" s="1">
        <v>2.149069E-3</v>
      </c>
      <c r="MS414">
        <v>1.4933860000000001</v>
      </c>
      <c r="MT414">
        <v>0.36427470000000001</v>
      </c>
      <c r="MU414">
        <v>44.870170000000002</v>
      </c>
      <c r="MV414" s="1">
        <v>2.0610720000000002E-3</v>
      </c>
      <c r="MW414">
        <v>1.4360630000000001</v>
      </c>
      <c r="MX414">
        <v>0.36391790000000002</v>
      </c>
      <c r="MY414">
        <v>44.79786</v>
      </c>
      <c r="MZ414" s="1">
        <v>1.9780000000000002E-3</v>
      </c>
      <c r="NA414">
        <v>1.381521</v>
      </c>
      <c r="NB414">
        <v>0.36353360000000001</v>
      </c>
      <c r="NC414">
        <v>45.915439999999997</v>
      </c>
      <c r="ND414" s="1">
        <v>1.8988060000000001E-3</v>
      </c>
      <c r="NE414">
        <v>1.3294889999999999</v>
      </c>
      <c r="NF414">
        <v>0.36320989999999997</v>
      </c>
      <c r="NG414">
        <v>48.588560000000001</v>
      </c>
      <c r="NH414" s="1">
        <v>1.82347E-3</v>
      </c>
      <c r="NI414">
        <v>1.2796909999999999</v>
      </c>
      <c r="NJ414">
        <v>0.36288550000000003</v>
      </c>
      <c r="NK414">
        <v>52.064549999999997</v>
      </c>
      <c r="NL414" s="1">
        <v>1.7516159999999999E-3</v>
      </c>
      <c r="NM414">
        <v>1.2321040000000001</v>
      </c>
      <c r="NN414">
        <v>0.36257879999999998</v>
      </c>
      <c r="NO414">
        <v>53.254579999999997</v>
      </c>
      <c r="NP414" s="1">
        <v>1.683204E-3</v>
      </c>
      <c r="NQ414">
        <v>1.1865840000000001</v>
      </c>
      <c r="NR414">
        <v>0.36210170000000003</v>
      </c>
      <c r="NS414">
        <v>49.697800000000001</v>
      </c>
      <c r="NT414" s="1">
        <v>1.61754E-3</v>
      </c>
      <c r="NU414">
        <v>1.143189</v>
      </c>
      <c r="NV414">
        <v>0.3617997</v>
      </c>
      <c r="NW414">
        <v>46.15887</v>
      </c>
      <c r="NX414" s="1">
        <v>1.5555440000000001E-3</v>
      </c>
      <c r="NY414">
        <v>1.101721</v>
      </c>
      <c r="NZ414">
        <v>0.3615141</v>
      </c>
      <c r="OA414">
        <v>44.302039999999998</v>
      </c>
      <c r="OB414" s="1">
        <v>1.49687E-3</v>
      </c>
      <c r="OC414">
        <v>1.0622100000000001</v>
      </c>
      <c r="OD414">
        <v>0.36126439999999999</v>
      </c>
      <c r="OE414">
        <v>44.903950000000002</v>
      </c>
      <c r="OF414" s="1">
        <v>1.440148E-3</v>
      </c>
      <c r="OG414">
        <v>1.0237810000000001</v>
      </c>
      <c r="OH414">
        <v>0.3609754</v>
      </c>
      <c r="OI414">
        <v>46.466430000000003</v>
      </c>
      <c r="OJ414" s="1">
        <v>1.385341E-3</v>
      </c>
      <c r="OK414">
        <v>0.98655210000000004</v>
      </c>
    </row>
    <row r="415" spans="1:401" x14ac:dyDescent="0.35">
      <c r="A415">
        <v>424</v>
      </c>
      <c r="B415" t="s">
        <v>4</v>
      </c>
      <c r="C415" t="s">
        <v>364</v>
      </c>
      <c r="D415" t="s">
        <v>422</v>
      </c>
      <c r="E415">
        <v>799.63980000000004</v>
      </c>
      <c r="F415">
        <v>0.33251310000000001</v>
      </c>
      <c r="G415">
        <v>27.357130000000002</v>
      </c>
      <c r="H415">
        <v>0</v>
      </c>
      <c r="I415">
        <v>0</v>
      </c>
      <c r="J415">
        <v>0.33084049999999998</v>
      </c>
      <c r="K415">
        <v>26.42445</v>
      </c>
      <c r="L415">
        <v>0</v>
      </c>
      <c r="M415">
        <v>0</v>
      </c>
      <c r="N415">
        <v>0.32918209999999998</v>
      </c>
      <c r="O415">
        <v>25.837009999999999</v>
      </c>
      <c r="P415">
        <v>0</v>
      </c>
      <c r="Q415">
        <v>0</v>
      </c>
      <c r="R415">
        <v>0.32744309999999999</v>
      </c>
      <c r="S415">
        <v>26.57884</v>
      </c>
      <c r="T415">
        <v>0</v>
      </c>
      <c r="U415">
        <v>0</v>
      </c>
      <c r="V415">
        <v>0.32558229999999999</v>
      </c>
      <c r="W415">
        <v>27.902830000000002</v>
      </c>
      <c r="X415">
        <v>0</v>
      </c>
      <c r="Y415">
        <v>0</v>
      </c>
      <c r="Z415">
        <v>0.32345079999999998</v>
      </c>
      <c r="AA415">
        <v>28.5501</v>
      </c>
      <c r="AB415">
        <v>0</v>
      </c>
      <c r="AC415">
        <v>0</v>
      </c>
      <c r="AD415">
        <v>0.32142969999999998</v>
      </c>
      <c r="AE415">
        <v>28.09112</v>
      </c>
      <c r="AF415">
        <v>0</v>
      </c>
      <c r="AG415">
        <v>0</v>
      </c>
      <c r="AH415">
        <v>0.3194264</v>
      </c>
      <c r="AI415">
        <v>26.848649999999999</v>
      </c>
      <c r="AJ415">
        <v>0</v>
      </c>
      <c r="AK415">
        <v>0</v>
      </c>
      <c r="AL415">
        <v>0.3175907</v>
      </c>
      <c r="AM415">
        <v>25.360790000000001</v>
      </c>
      <c r="AN415">
        <v>0</v>
      </c>
      <c r="AO415">
        <v>0</v>
      </c>
      <c r="AP415">
        <v>0.31575629999999999</v>
      </c>
      <c r="AQ415">
        <v>25.42351</v>
      </c>
      <c r="AR415">
        <v>0</v>
      </c>
      <c r="AS415">
        <v>0</v>
      </c>
      <c r="AT415">
        <v>0.3139132</v>
      </c>
      <c r="AU415">
        <v>27.425170000000001</v>
      </c>
      <c r="AV415">
        <v>0</v>
      </c>
      <c r="AW415">
        <v>0</v>
      </c>
      <c r="AX415">
        <v>0.31208370000000002</v>
      </c>
      <c r="AY415">
        <v>30.71463</v>
      </c>
      <c r="AZ415">
        <v>0</v>
      </c>
      <c r="BA415">
        <v>0</v>
      </c>
      <c r="BB415">
        <v>0.31006349999999999</v>
      </c>
      <c r="BC415">
        <v>33.977679999999999</v>
      </c>
      <c r="BD415">
        <v>0</v>
      </c>
      <c r="BE415">
        <v>0</v>
      </c>
      <c r="BF415">
        <v>0.30799070000000001</v>
      </c>
      <c r="BG415">
        <v>35.34778</v>
      </c>
      <c r="BH415">
        <v>0</v>
      </c>
      <c r="BI415">
        <v>0</v>
      </c>
      <c r="BJ415">
        <v>0.30610670000000001</v>
      </c>
      <c r="BK415">
        <v>34.457299999999996</v>
      </c>
      <c r="BL415">
        <v>0</v>
      </c>
      <c r="BM415">
        <v>0</v>
      </c>
      <c r="BN415">
        <v>0.3040698</v>
      </c>
      <c r="BO415">
        <v>32.531280000000002</v>
      </c>
      <c r="BP415">
        <v>0</v>
      </c>
      <c r="BQ415">
        <v>0</v>
      </c>
      <c r="BR415">
        <v>0.30222339999999998</v>
      </c>
      <c r="BS415">
        <v>30.497979999999998</v>
      </c>
      <c r="BT415">
        <v>0</v>
      </c>
      <c r="BU415">
        <v>0</v>
      </c>
      <c r="BV415">
        <v>0.30032399999999998</v>
      </c>
      <c r="BW415">
        <v>29.872170000000001</v>
      </c>
      <c r="BX415">
        <v>0</v>
      </c>
      <c r="BY415">
        <v>0</v>
      </c>
      <c r="BZ415">
        <v>0.2986009</v>
      </c>
      <c r="CA415">
        <v>30.594529999999999</v>
      </c>
      <c r="CB415">
        <v>0</v>
      </c>
      <c r="CC415">
        <v>0</v>
      </c>
      <c r="CD415">
        <v>0.29723110000000003</v>
      </c>
      <c r="CE415">
        <v>31.594619999999999</v>
      </c>
      <c r="CF415">
        <v>0</v>
      </c>
      <c r="CG415">
        <v>0</v>
      </c>
      <c r="CH415">
        <v>0.29571649999999999</v>
      </c>
      <c r="CI415">
        <v>32.507190000000001</v>
      </c>
      <c r="CJ415">
        <v>0</v>
      </c>
      <c r="CK415">
        <v>0</v>
      </c>
      <c r="CL415">
        <v>0.29442849999999998</v>
      </c>
      <c r="CM415">
        <v>31.99503</v>
      </c>
      <c r="CN415">
        <v>0</v>
      </c>
      <c r="CO415">
        <v>0</v>
      </c>
      <c r="CP415">
        <v>0.2931994</v>
      </c>
      <c r="CQ415">
        <v>30.640270000000001</v>
      </c>
      <c r="CR415" s="1">
        <v>9.8291259999999993E-38</v>
      </c>
      <c r="CS415" s="1">
        <v>5.6715430000000005E-35</v>
      </c>
      <c r="CT415">
        <v>0.29197630000000002</v>
      </c>
      <c r="CU415">
        <v>28.887219999999999</v>
      </c>
      <c r="CV415" s="1">
        <v>7.7010680000000004E-32</v>
      </c>
      <c r="CW415" s="1">
        <v>4.3842350000000003E-29</v>
      </c>
      <c r="CX415">
        <v>0.29078989999999999</v>
      </c>
      <c r="CY415">
        <v>27.45534</v>
      </c>
      <c r="CZ415" s="1">
        <v>1.410877E-25</v>
      </c>
      <c r="DA415" s="1">
        <v>8.2236899999999999E-23</v>
      </c>
      <c r="DB415">
        <v>0.29014580000000001</v>
      </c>
      <c r="DC415">
        <v>27.309940000000001</v>
      </c>
      <c r="DD415" s="1">
        <v>1.1472920000000001E-20</v>
      </c>
      <c r="DE415" s="1">
        <v>6.2071839999999997E-18</v>
      </c>
      <c r="DF415">
        <v>0.28916950000000002</v>
      </c>
      <c r="DG415">
        <v>29.12631</v>
      </c>
      <c r="DH415" s="1">
        <v>6.9184869999999995E-17</v>
      </c>
      <c r="DI415" s="1">
        <v>3.5942570000000001E-14</v>
      </c>
      <c r="DJ415">
        <v>0.28760920000000001</v>
      </c>
      <c r="DK415">
        <v>32.90146</v>
      </c>
      <c r="DL415" s="1">
        <v>7.3889269999999994E-14</v>
      </c>
      <c r="DM415" s="1">
        <v>3.8251530000000001E-11</v>
      </c>
      <c r="DN415">
        <v>0.28675679999999998</v>
      </c>
      <c r="DO415">
        <v>37.555549999999997</v>
      </c>
      <c r="DP415" s="1">
        <v>2.5755559999999999E-11</v>
      </c>
      <c r="DQ415" s="1">
        <v>1.3392490000000001E-8</v>
      </c>
      <c r="DR415">
        <v>0.2860046</v>
      </c>
      <c r="DS415">
        <v>39.459980000000002</v>
      </c>
      <c r="DT415" s="1">
        <v>3.7597859999999999E-9</v>
      </c>
      <c r="DU415" s="1">
        <v>1.9700289999999999E-6</v>
      </c>
      <c r="DV415">
        <v>0.28528700000000001</v>
      </c>
      <c r="DW415">
        <v>37.686340000000001</v>
      </c>
      <c r="DX415" s="1">
        <v>2.7013450000000002E-7</v>
      </c>
      <c r="DY415" s="1">
        <v>1.429309E-4</v>
      </c>
      <c r="DZ415">
        <v>0.28478300000000001</v>
      </c>
      <c r="EA415">
        <v>35.073500000000003</v>
      </c>
      <c r="EB415" s="1">
        <v>1.0636890000000001E-5</v>
      </c>
      <c r="EC415" s="1">
        <v>5.6811129999999998E-3</v>
      </c>
      <c r="ED415">
        <v>0.28449619999999998</v>
      </c>
      <c r="EE415">
        <v>33.107019999999999</v>
      </c>
      <c r="EF415" s="1">
        <v>2.4815770000000001E-4</v>
      </c>
      <c r="EG415">
        <v>0.13375129999999999</v>
      </c>
      <c r="EH415">
        <v>0.28388170000000001</v>
      </c>
      <c r="EI415">
        <v>32.898960000000002</v>
      </c>
      <c r="EJ415" s="1">
        <v>3.6445470000000002E-3</v>
      </c>
      <c r="EK415">
        <v>1.9844470000000001</v>
      </c>
      <c r="EL415">
        <v>0.2833041</v>
      </c>
      <c r="EM415">
        <v>34.678109999999997</v>
      </c>
      <c r="EN415" s="1">
        <v>3.5092819999999997E-2</v>
      </c>
      <c r="EO415">
        <v>19.29964</v>
      </c>
      <c r="EP415">
        <v>0.2826978</v>
      </c>
      <c r="EQ415">
        <v>38.66865</v>
      </c>
      <c r="ER415">
        <v>0.22909750000000001</v>
      </c>
      <c r="ES415">
        <v>127.4157</v>
      </c>
      <c r="ET415">
        <v>0.28227200000000002</v>
      </c>
      <c r="EU415">
        <v>42.83905</v>
      </c>
      <c r="EV415">
        <v>1.074241</v>
      </c>
      <c r="EW415">
        <v>603.19830000000002</v>
      </c>
      <c r="EX415">
        <v>0.28187190000000001</v>
      </c>
      <c r="EY415">
        <v>43.910820000000001</v>
      </c>
      <c r="EZ415">
        <v>3.7403059999999999</v>
      </c>
      <c r="FA415">
        <v>2121.3780000000002</v>
      </c>
      <c r="FB415">
        <v>0.28135870000000002</v>
      </c>
      <c r="FC415">
        <v>41.64331</v>
      </c>
      <c r="FD415">
        <v>9.930574</v>
      </c>
      <c r="FE415">
        <v>5687.4809999999998</v>
      </c>
      <c r="FF415">
        <v>0.28065859999999998</v>
      </c>
      <c r="FG415">
        <v>38.848080000000003</v>
      </c>
      <c r="FH415">
        <v>20.63167</v>
      </c>
      <c r="FI415">
        <v>11940.95</v>
      </c>
      <c r="FJ415">
        <v>0.28021269999999998</v>
      </c>
      <c r="FK415">
        <v>36.717280000000002</v>
      </c>
      <c r="FL415">
        <v>34.301670000000001</v>
      </c>
      <c r="FM415">
        <v>20045.580000000002</v>
      </c>
      <c r="FN415">
        <v>0.27951589999999998</v>
      </c>
      <c r="FO415">
        <v>36.505000000000003</v>
      </c>
      <c r="FP415">
        <v>46.459739999999996</v>
      </c>
      <c r="FQ415">
        <v>27436.5</v>
      </c>
      <c r="FR415">
        <v>0.27892660000000002</v>
      </c>
      <c r="FS415">
        <v>38.009860000000003</v>
      </c>
      <c r="FT415">
        <v>52.30341</v>
      </c>
      <c r="FU415">
        <v>31197.25</v>
      </c>
      <c r="FV415">
        <v>0.27838950000000001</v>
      </c>
      <c r="FW415">
        <v>40.297460000000001</v>
      </c>
      <c r="FX415">
        <v>49.88409</v>
      </c>
      <c r="FY415">
        <v>30039.74</v>
      </c>
      <c r="FZ415">
        <v>0.2782076</v>
      </c>
      <c r="GA415">
        <v>41.500010000000003</v>
      </c>
      <c r="GB415">
        <v>40.991309999999999</v>
      </c>
      <c r="GC415">
        <v>24900.19</v>
      </c>
      <c r="GD415">
        <v>0.27737610000000001</v>
      </c>
      <c r="GE415">
        <v>41.122079999999997</v>
      </c>
      <c r="GF415">
        <v>29.341930000000001</v>
      </c>
      <c r="GG415">
        <v>18009.22</v>
      </c>
      <c r="GH415">
        <v>0.27856900000000001</v>
      </c>
      <c r="GI415">
        <v>39.466810000000002</v>
      </c>
      <c r="GJ415">
        <v>18.695979999999999</v>
      </c>
      <c r="GK415">
        <v>11532.05</v>
      </c>
      <c r="GL415">
        <v>0.28252389999999999</v>
      </c>
      <c r="GM415">
        <v>37.58708</v>
      </c>
      <c r="GN415">
        <v>10.63409</v>
      </c>
      <c r="GO415">
        <v>6554.2790000000005</v>
      </c>
      <c r="GP415">
        <v>0.28635119999999997</v>
      </c>
      <c r="GQ415">
        <v>36.042650000000002</v>
      </c>
      <c r="GR415">
        <v>5.4370659999999997</v>
      </c>
      <c r="GS415">
        <v>3348.6109999999999</v>
      </c>
      <c r="GT415">
        <v>0.2913963</v>
      </c>
      <c r="GU415">
        <v>36.647500000000001</v>
      </c>
      <c r="GV415">
        <v>2.5379459999999998</v>
      </c>
      <c r="GW415">
        <v>1556.4860000000001</v>
      </c>
      <c r="GX415">
        <v>0.2964408</v>
      </c>
      <c r="GY415">
        <v>39.467449999999999</v>
      </c>
      <c r="GZ415">
        <v>1.0900559999999999</v>
      </c>
      <c r="HA415">
        <v>665.96109999999999</v>
      </c>
      <c r="HB415">
        <v>0.30186849999999998</v>
      </c>
      <c r="HC415">
        <v>42.90849</v>
      </c>
      <c r="HD415">
        <v>0.44240469999999998</v>
      </c>
      <c r="HE415">
        <v>268.58069999999998</v>
      </c>
      <c r="HF415">
        <v>0.3081776</v>
      </c>
      <c r="HG415">
        <v>45.900460000000002</v>
      </c>
      <c r="HH415">
        <v>0.17892089999999999</v>
      </c>
      <c r="HI415">
        <v>107.30970000000001</v>
      </c>
      <c r="HJ415">
        <v>0.31448900000000002</v>
      </c>
      <c r="HK415">
        <v>45.980229999999999</v>
      </c>
      <c r="HL415" s="1">
        <v>8.0988530000000003E-2</v>
      </c>
      <c r="HM415">
        <v>47.607100000000003</v>
      </c>
      <c r="HN415">
        <v>0.32153959999999998</v>
      </c>
      <c r="HO415">
        <v>43.860990000000001</v>
      </c>
      <c r="HP415" s="1">
        <v>4.7826479999999998E-2</v>
      </c>
      <c r="HQ415">
        <v>27.31071</v>
      </c>
      <c r="HR415">
        <v>0.3243627</v>
      </c>
      <c r="HS415">
        <v>41.59319</v>
      </c>
      <c r="HT415">
        <v>3.7421580000000003E-2</v>
      </c>
      <c r="HU415">
        <v>20.972740000000002</v>
      </c>
      <c r="HV415">
        <v>0.32586290000000001</v>
      </c>
      <c r="HW415">
        <v>40.297930000000001</v>
      </c>
      <c r="HX415" s="1">
        <v>3.4232039999999998E-2</v>
      </c>
      <c r="HY415">
        <v>19.021460000000001</v>
      </c>
      <c r="HZ415">
        <v>0.32743329999999998</v>
      </c>
      <c r="IA415">
        <v>41.423589999999997</v>
      </c>
      <c r="IB415" s="1">
        <v>3.2364329999999997E-2</v>
      </c>
      <c r="IC415">
        <v>17.90296</v>
      </c>
      <c r="ID415">
        <v>0.32871660000000003</v>
      </c>
      <c r="IE415">
        <v>46.164740000000002</v>
      </c>
      <c r="IF415" s="1">
        <v>3.0296690000000001E-2</v>
      </c>
      <c r="IG415">
        <v>16.717949999999998</v>
      </c>
      <c r="IH415">
        <v>0.32958690000000002</v>
      </c>
      <c r="II415">
        <v>52.598730000000003</v>
      </c>
      <c r="IJ415" s="1">
        <v>2.7631289999999999E-2</v>
      </c>
      <c r="IK415">
        <v>15.239699999999999</v>
      </c>
      <c r="IL415">
        <v>0.32986799999999999</v>
      </c>
      <c r="IM415">
        <v>56.428170000000001</v>
      </c>
      <c r="IN415" s="1">
        <v>2.446972E-2</v>
      </c>
      <c r="IO415">
        <v>13.513170000000001</v>
      </c>
      <c r="IP415">
        <v>0.33006269999999999</v>
      </c>
      <c r="IQ415">
        <v>55.967910000000003</v>
      </c>
      <c r="IR415" s="1">
        <v>2.1037859999999999E-2</v>
      </c>
      <c r="IS415">
        <v>11.6386</v>
      </c>
      <c r="IT415">
        <v>0.33037179999999999</v>
      </c>
      <c r="IU415">
        <v>52.99091</v>
      </c>
      <c r="IV415" s="1">
        <v>1.7592360000000001E-2</v>
      </c>
      <c r="IW415">
        <v>9.7428989999999995</v>
      </c>
      <c r="IX415">
        <v>0.33097199999999999</v>
      </c>
      <c r="IY415">
        <v>50.202309999999997</v>
      </c>
      <c r="IZ415" s="1">
        <v>1.4407029999999999E-2</v>
      </c>
      <c r="JA415">
        <v>7.9825840000000001</v>
      </c>
      <c r="JB415">
        <v>0.33106059999999998</v>
      </c>
      <c r="JC415">
        <v>48.316839999999999</v>
      </c>
      <c r="JD415" s="1">
        <v>1.1672149999999999E-2</v>
      </c>
      <c r="JE415">
        <v>6.4726429999999997</v>
      </c>
      <c r="JF415">
        <v>0.3309646</v>
      </c>
      <c r="JG415">
        <v>48.661349999999999</v>
      </c>
      <c r="JH415" s="1">
        <v>9.5023350000000006E-3</v>
      </c>
      <c r="JI415">
        <v>5.2710739999999996</v>
      </c>
      <c r="JJ415">
        <v>0.33096920000000002</v>
      </c>
      <c r="JK415">
        <v>50.615290000000002</v>
      </c>
      <c r="JL415" s="1">
        <v>7.8871730000000008E-3</v>
      </c>
      <c r="JM415">
        <v>4.3753989999999998</v>
      </c>
      <c r="JN415">
        <v>0.33075599999999999</v>
      </c>
      <c r="JO415">
        <v>50.631770000000003</v>
      </c>
      <c r="JP415" s="1">
        <v>6.7224440000000002E-3</v>
      </c>
      <c r="JQ415">
        <v>3.7375889999999998</v>
      </c>
      <c r="JR415">
        <v>0.3305497</v>
      </c>
      <c r="JS415">
        <v>49.729239999999997</v>
      </c>
      <c r="JT415" s="1">
        <v>5.9122280000000003E-3</v>
      </c>
      <c r="JU415">
        <v>3.2934749999999999</v>
      </c>
      <c r="JV415">
        <v>0.3302638</v>
      </c>
      <c r="JW415">
        <v>48.983170000000001</v>
      </c>
      <c r="JX415" s="1">
        <v>5.3438849999999996E-3</v>
      </c>
      <c r="JY415">
        <v>2.983765</v>
      </c>
      <c r="JZ415">
        <v>0.33007999999999998</v>
      </c>
      <c r="KA415">
        <v>47.578539999999997</v>
      </c>
      <c r="KB415" s="1">
        <v>4.9295809999999997E-3</v>
      </c>
      <c r="KC415">
        <v>2.7585570000000001</v>
      </c>
      <c r="KD415">
        <v>0.32988640000000002</v>
      </c>
      <c r="KE415">
        <v>45.767879999999998</v>
      </c>
      <c r="KF415" s="1">
        <v>4.6071819999999996E-3</v>
      </c>
      <c r="KG415">
        <v>2.5845259999999999</v>
      </c>
      <c r="KH415">
        <v>0.32954899999999998</v>
      </c>
      <c r="KI415">
        <v>43.653390000000002</v>
      </c>
      <c r="KJ415" s="1">
        <v>4.3386270000000003E-3</v>
      </c>
      <c r="KK415">
        <v>2.4410959999999999</v>
      </c>
      <c r="KL415">
        <v>0.32923780000000002</v>
      </c>
      <c r="KM415">
        <v>43.121319999999997</v>
      </c>
      <c r="KN415" s="1">
        <v>4.1070020000000002E-3</v>
      </c>
      <c r="KO415">
        <v>2.3175530000000002</v>
      </c>
      <c r="KP415">
        <v>0.32868360000000002</v>
      </c>
      <c r="KQ415">
        <v>46.485599999999998</v>
      </c>
      <c r="KR415" s="1">
        <v>3.8961880000000001E-3</v>
      </c>
      <c r="KS415">
        <v>2.2066870000000001</v>
      </c>
      <c r="KT415">
        <v>0.32825910000000003</v>
      </c>
      <c r="KU415">
        <v>52.71067</v>
      </c>
      <c r="KV415" s="1">
        <v>3.706609E-3</v>
      </c>
      <c r="KW415">
        <v>2.1060460000000001</v>
      </c>
      <c r="KX415">
        <v>0.32786589999999999</v>
      </c>
      <c r="KY415">
        <v>57.188319999999997</v>
      </c>
      <c r="KZ415" s="1">
        <v>3.5319840000000002E-3</v>
      </c>
      <c r="LA415">
        <v>2.0131009999999998</v>
      </c>
      <c r="LB415">
        <v>0.32747670000000001</v>
      </c>
      <c r="LC415">
        <v>56.322859999999999</v>
      </c>
      <c r="LD415" s="1">
        <v>3.3683799999999998E-3</v>
      </c>
      <c r="LE415">
        <v>1.9255230000000001</v>
      </c>
      <c r="LF415">
        <v>0.3270806</v>
      </c>
      <c r="LG415">
        <v>52.112940000000002</v>
      </c>
      <c r="LH415" s="1">
        <v>3.2140139999999998E-3</v>
      </c>
      <c r="LI415">
        <v>1.842784</v>
      </c>
      <c r="LJ415">
        <v>0.32665290000000002</v>
      </c>
      <c r="LK415">
        <v>49.054250000000003</v>
      </c>
      <c r="LL415" s="1">
        <v>3.0690399999999999E-3</v>
      </c>
      <c r="LM415">
        <v>1.764888</v>
      </c>
      <c r="LN415">
        <v>0.32622190000000001</v>
      </c>
      <c r="LO415">
        <v>47.4816</v>
      </c>
      <c r="LP415" s="1">
        <v>2.9325789999999998E-3</v>
      </c>
      <c r="LQ415">
        <v>1.691414</v>
      </c>
      <c r="LR415">
        <v>0.32579999999999998</v>
      </c>
      <c r="LS415">
        <v>47.428049999999999</v>
      </c>
      <c r="LT415" s="1">
        <v>2.804164E-3</v>
      </c>
      <c r="LU415">
        <v>1.6219269999999999</v>
      </c>
      <c r="LV415">
        <v>0.32535380000000003</v>
      </c>
      <c r="LW415">
        <v>49.249409999999997</v>
      </c>
      <c r="LX415" s="1">
        <v>2.6823340000000002E-3</v>
      </c>
      <c r="LY415">
        <v>1.555944</v>
      </c>
      <c r="LZ415">
        <v>0.32491510000000001</v>
      </c>
      <c r="MA415">
        <v>51.338940000000001</v>
      </c>
      <c r="MB415" s="1">
        <v>2.5671470000000001E-3</v>
      </c>
      <c r="MC415">
        <v>1.493355</v>
      </c>
      <c r="MD415">
        <v>0.32443369999999999</v>
      </c>
      <c r="ME415">
        <v>51.913420000000002</v>
      </c>
      <c r="MF415" s="1">
        <v>2.4577739999999998E-3</v>
      </c>
      <c r="MG415">
        <v>1.433967</v>
      </c>
      <c r="MH415">
        <v>0.32394610000000001</v>
      </c>
      <c r="MI415">
        <v>51.713329999999999</v>
      </c>
      <c r="MJ415" s="1">
        <v>2.354498E-3</v>
      </c>
      <c r="MK415">
        <v>1.3778459999999999</v>
      </c>
      <c r="ML415">
        <v>0.32349030000000001</v>
      </c>
      <c r="MM415">
        <v>49.439799999999998</v>
      </c>
      <c r="MN415" s="1">
        <v>2.2562289999999998E-3</v>
      </c>
      <c r="MO415">
        <v>1.3244009999999999</v>
      </c>
      <c r="MP415">
        <v>0.3232643</v>
      </c>
      <c r="MQ415">
        <v>46.802059999999997</v>
      </c>
      <c r="MR415" s="1">
        <v>2.1645269999999999E-3</v>
      </c>
      <c r="MS415">
        <v>1.2736510000000001</v>
      </c>
      <c r="MT415">
        <v>0.32287349999999998</v>
      </c>
      <c r="MU415">
        <v>44.990479999999998</v>
      </c>
      <c r="MV415" s="1">
        <v>2.0759350000000001E-3</v>
      </c>
      <c r="MW415">
        <v>1.22519</v>
      </c>
      <c r="MX415">
        <v>0.3225015</v>
      </c>
      <c r="MY415">
        <v>44.761330000000001</v>
      </c>
      <c r="MZ415" s="1">
        <v>1.992115E-3</v>
      </c>
      <c r="NA415">
        <v>1.1789350000000001</v>
      </c>
      <c r="NB415">
        <v>0.32212160000000001</v>
      </c>
      <c r="NC415">
        <v>45.81944</v>
      </c>
      <c r="ND415" s="1">
        <v>1.9122080000000001E-3</v>
      </c>
      <c r="NE415">
        <v>1.1347499999999999</v>
      </c>
      <c r="NF415">
        <v>0.3218259</v>
      </c>
      <c r="NG415">
        <v>48.367730000000002</v>
      </c>
      <c r="NH415">
        <v>1.8363400000000001E-3</v>
      </c>
      <c r="NI415">
        <v>1.0924590000000001</v>
      </c>
      <c r="NJ415">
        <v>0.32150240000000002</v>
      </c>
      <c r="NK415">
        <v>51.819560000000003</v>
      </c>
      <c r="NL415" s="1">
        <v>1.76388E-3</v>
      </c>
      <c r="NM415">
        <v>1.052057</v>
      </c>
      <c r="NN415">
        <v>0.32118459999999999</v>
      </c>
      <c r="NO415">
        <v>53.257930000000002</v>
      </c>
      <c r="NP415" s="1">
        <v>1.694901E-3</v>
      </c>
      <c r="NQ415">
        <v>1.0134209999999999</v>
      </c>
      <c r="NR415">
        <v>0.32074249999999999</v>
      </c>
      <c r="NS415">
        <v>50.084409999999998</v>
      </c>
      <c r="NT415" s="1">
        <v>1.6285010000000001E-3</v>
      </c>
      <c r="NU415">
        <v>0.97648679999999999</v>
      </c>
      <c r="NV415">
        <v>0.32042549999999997</v>
      </c>
      <c r="NW415">
        <v>46.402009999999997</v>
      </c>
      <c r="NX415" s="1">
        <v>1.5659669999999999E-3</v>
      </c>
      <c r="NY415">
        <v>0.9412741</v>
      </c>
      <c r="NZ415">
        <v>0.32014039999999999</v>
      </c>
      <c r="OA415">
        <v>44.389220000000002</v>
      </c>
      <c r="OB415" s="1">
        <v>1.506884E-3</v>
      </c>
      <c r="OC415">
        <v>0.90770600000000001</v>
      </c>
      <c r="OD415">
        <v>0.31988220000000001</v>
      </c>
      <c r="OE415">
        <v>44.761859999999999</v>
      </c>
      <c r="OF415" s="1">
        <v>1.4498779999999999E-3</v>
      </c>
      <c r="OG415">
        <v>0.87510169999999998</v>
      </c>
      <c r="OH415">
        <v>0.31960509999999998</v>
      </c>
      <c r="OI415">
        <v>46.311399999999999</v>
      </c>
      <c r="OJ415" s="1">
        <v>1.394672E-3</v>
      </c>
      <c r="OK415">
        <v>0.84343400000000002</v>
      </c>
    </row>
    <row r="416" spans="1:401" x14ac:dyDescent="0.35">
      <c r="A416">
        <v>425</v>
      </c>
      <c r="B416" t="s">
        <v>4</v>
      </c>
      <c r="C416" t="s">
        <v>364</v>
      </c>
      <c r="D416" t="s">
        <v>423</v>
      </c>
      <c r="E416">
        <v>835.97799999999995</v>
      </c>
      <c r="F416">
        <v>0.75380420000000004</v>
      </c>
      <c r="G416">
        <v>27.399080000000001</v>
      </c>
      <c r="H416">
        <v>0</v>
      </c>
      <c r="I416">
        <v>0</v>
      </c>
      <c r="J416">
        <v>0.74905809999999995</v>
      </c>
      <c r="K416">
        <v>26.400099999999998</v>
      </c>
      <c r="L416">
        <v>0</v>
      </c>
      <c r="M416">
        <v>0</v>
      </c>
      <c r="N416">
        <v>0.74428950000000005</v>
      </c>
      <c r="O416">
        <v>25.781790000000001</v>
      </c>
      <c r="P416">
        <v>0</v>
      </c>
      <c r="Q416">
        <v>0</v>
      </c>
      <c r="R416">
        <v>0.73934140000000004</v>
      </c>
      <c r="S416">
        <v>26.437930000000001</v>
      </c>
      <c r="T416">
        <v>0</v>
      </c>
      <c r="U416">
        <v>0</v>
      </c>
      <c r="V416">
        <v>0.73415450000000004</v>
      </c>
      <c r="W416">
        <v>27.73845</v>
      </c>
      <c r="X416">
        <v>0</v>
      </c>
      <c r="Y416">
        <v>0</v>
      </c>
      <c r="Z416">
        <v>0.72853650000000003</v>
      </c>
      <c r="AA416">
        <v>28.40831</v>
      </c>
      <c r="AB416">
        <v>0</v>
      </c>
      <c r="AC416">
        <v>0</v>
      </c>
      <c r="AD416">
        <v>0.72285529999999998</v>
      </c>
      <c r="AE416">
        <v>28.009429999999998</v>
      </c>
      <c r="AF416">
        <v>0</v>
      </c>
      <c r="AG416">
        <v>0</v>
      </c>
      <c r="AH416">
        <v>0.71719909999999998</v>
      </c>
      <c r="AI416">
        <v>26.83192</v>
      </c>
      <c r="AJ416">
        <v>0</v>
      </c>
      <c r="AK416">
        <v>0</v>
      </c>
      <c r="AL416">
        <v>0.71172179999999996</v>
      </c>
      <c r="AM416">
        <v>25.360669999999999</v>
      </c>
      <c r="AN416">
        <v>0</v>
      </c>
      <c r="AO416">
        <v>0</v>
      </c>
      <c r="AP416">
        <v>0.70630809999999999</v>
      </c>
      <c r="AQ416">
        <v>25.321529999999999</v>
      </c>
      <c r="AR416">
        <v>0</v>
      </c>
      <c r="AS416">
        <v>0</v>
      </c>
      <c r="AT416">
        <v>0.70097279999999995</v>
      </c>
      <c r="AU416">
        <v>27.205459999999999</v>
      </c>
      <c r="AV416">
        <v>0</v>
      </c>
      <c r="AW416">
        <v>0</v>
      </c>
      <c r="AX416">
        <v>0.69571269999999996</v>
      </c>
      <c r="AY416">
        <v>30.412500000000001</v>
      </c>
      <c r="AZ416">
        <v>0</v>
      </c>
      <c r="BA416">
        <v>0</v>
      </c>
      <c r="BB416">
        <v>0.68995890000000004</v>
      </c>
      <c r="BC416">
        <v>33.665010000000002</v>
      </c>
      <c r="BD416">
        <v>0</v>
      </c>
      <c r="BE416">
        <v>0</v>
      </c>
      <c r="BF416">
        <v>0.68408469999999999</v>
      </c>
      <c r="BG416">
        <v>35.136060000000001</v>
      </c>
      <c r="BH416">
        <v>0</v>
      </c>
      <c r="BI416">
        <v>0</v>
      </c>
      <c r="BJ416">
        <v>0.67855940000000003</v>
      </c>
      <c r="BK416">
        <v>34.382019999999997</v>
      </c>
      <c r="BL416">
        <v>0</v>
      </c>
      <c r="BM416">
        <v>0</v>
      </c>
      <c r="BN416">
        <v>0.67282350000000002</v>
      </c>
      <c r="BO416">
        <v>32.523899999999998</v>
      </c>
      <c r="BP416">
        <v>0</v>
      </c>
      <c r="BQ416">
        <v>0</v>
      </c>
      <c r="BR416">
        <v>0.66757500000000003</v>
      </c>
      <c r="BS416">
        <v>30.480740000000001</v>
      </c>
      <c r="BT416">
        <v>0</v>
      </c>
      <c r="BU416">
        <v>0</v>
      </c>
      <c r="BV416">
        <v>0.66220409999999996</v>
      </c>
      <c r="BW416">
        <v>29.753869999999999</v>
      </c>
      <c r="BX416">
        <v>0</v>
      </c>
      <c r="BY416">
        <v>0</v>
      </c>
      <c r="BZ416">
        <v>0.65704410000000002</v>
      </c>
      <c r="CA416">
        <v>30.380009999999999</v>
      </c>
      <c r="CB416">
        <v>0</v>
      </c>
      <c r="CC416">
        <v>0</v>
      </c>
      <c r="CD416">
        <v>0.65221269999999998</v>
      </c>
      <c r="CE416">
        <v>31.36768</v>
      </c>
      <c r="CF416">
        <v>0</v>
      </c>
      <c r="CG416">
        <v>0</v>
      </c>
      <c r="CH416">
        <v>0.64743320000000004</v>
      </c>
      <c r="CI416">
        <v>32.299619999999997</v>
      </c>
      <c r="CJ416">
        <v>0</v>
      </c>
      <c r="CK416">
        <v>0</v>
      </c>
      <c r="CL416">
        <v>0.64299850000000003</v>
      </c>
      <c r="CM416">
        <v>31.874780000000001</v>
      </c>
      <c r="CN416">
        <v>0</v>
      </c>
      <c r="CO416">
        <v>0</v>
      </c>
      <c r="CP416">
        <v>0.6387659</v>
      </c>
      <c r="CQ416">
        <v>30.580469999999998</v>
      </c>
      <c r="CR416" s="1">
        <v>3.8555570000000001E-38</v>
      </c>
      <c r="CS416" s="1">
        <v>9.2504580000000003E-36</v>
      </c>
      <c r="CT416">
        <v>0.63458599999999998</v>
      </c>
      <c r="CU416">
        <v>28.849080000000001</v>
      </c>
      <c r="CV416" s="1">
        <v>4.6227919999999999E-32</v>
      </c>
      <c r="CW416" s="1">
        <v>1.181062E-29</v>
      </c>
      <c r="CX416">
        <v>0.63010359999999999</v>
      </c>
      <c r="CY416">
        <v>27.393920000000001</v>
      </c>
      <c r="CZ416" s="1">
        <v>7.2212359999999996E-26</v>
      </c>
      <c r="DA416" s="1">
        <v>1.779821E-23</v>
      </c>
      <c r="DB416">
        <v>0.62766949999999999</v>
      </c>
      <c r="DC416">
        <v>27.206969999999998</v>
      </c>
      <c r="DD416" s="1">
        <v>6.476666E-21</v>
      </c>
      <c r="DE416" s="1">
        <v>1.654425E-18</v>
      </c>
      <c r="DF416">
        <v>0.62370009999999998</v>
      </c>
      <c r="DG416">
        <v>28.910969999999999</v>
      </c>
      <c r="DH416" s="1">
        <v>4.1993329999999997E-17</v>
      </c>
      <c r="DI416" s="1">
        <v>1.114273E-14</v>
      </c>
      <c r="DJ416">
        <v>0.61873239999999996</v>
      </c>
      <c r="DK416">
        <v>32.585659999999997</v>
      </c>
      <c r="DL416" s="1">
        <v>4.7445459999999999E-14</v>
      </c>
      <c r="DM416" s="1">
        <v>1.2968509999999999E-11</v>
      </c>
      <c r="DN416">
        <v>0.61483169999999998</v>
      </c>
      <c r="DO416">
        <v>37.205590000000001</v>
      </c>
      <c r="DP416" s="1">
        <v>1.735033E-11</v>
      </c>
      <c r="DQ416" s="1">
        <v>4.8602470000000003E-9</v>
      </c>
      <c r="DR416">
        <v>0.6112033</v>
      </c>
      <c r="DS416">
        <v>39.260240000000003</v>
      </c>
      <c r="DT416" s="1">
        <v>2.6451930000000002E-9</v>
      </c>
      <c r="DU416" s="1">
        <v>7.5688780000000001E-7</v>
      </c>
      <c r="DV416">
        <v>0.60770579999999996</v>
      </c>
      <c r="DW416">
        <v>37.680680000000002</v>
      </c>
      <c r="DX416" s="1">
        <v>1.9757269999999999E-7</v>
      </c>
      <c r="DY416" s="1">
        <v>5.7629590000000001E-5</v>
      </c>
      <c r="DZ416">
        <v>0.60468529999999998</v>
      </c>
      <c r="EA416">
        <v>35.090730000000001</v>
      </c>
      <c r="EB416" s="1">
        <v>8.067651E-6</v>
      </c>
      <c r="EC416" s="1">
        <v>2.392145E-3</v>
      </c>
      <c r="ED416">
        <v>0.60177550000000002</v>
      </c>
      <c r="EE416">
        <v>33.071129999999997</v>
      </c>
      <c r="EF416" s="1">
        <v>1.945599E-4</v>
      </c>
      <c r="EG416" s="1">
        <v>5.8558159999999998E-2</v>
      </c>
      <c r="EH416">
        <v>0.59860519999999995</v>
      </c>
      <c r="EI416">
        <v>32.733280000000001</v>
      </c>
      <c r="EJ416" s="1">
        <v>2.9502640000000002E-3</v>
      </c>
      <c r="EK416">
        <v>0.90051700000000001</v>
      </c>
      <c r="EL416">
        <v>0.59545999999999999</v>
      </c>
      <c r="EM416">
        <v>34.413379999999997</v>
      </c>
      <c r="EN416">
        <v>2.9290960000000001E-2</v>
      </c>
      <c r="EO416">
        <v>9.0575539999999997</v>
      </c>
      <c r="EP416">
        <v>0.5922733</v>
      </c>
      <c r="EQ416">
        <v>38.31803</v>
      </c>
      <c r="ER416">
        <v>0.19687170000000001</v>
      </c>
      <c r="ES416">
        <v>61.70111</v>
      </c>
      <c r="ET416">
        <v>0.58868240000000005</v>
      </c>
      <c r="EU416">
        <v>42.480289999999997</v>
      </c>
      <c r="EV416">
        <v>0.94603079999999995</v>
      </c>
      <c r="EW416">
        <v>300.13639999999998</v>
      </c>
      <c r="EX416">
        <v>0.58580399999999999</v>
      </c>
      <c r="EY416">
        <v>43.729379999999999</v>
      </c>
      <c r="EZ416">
        <v>3.3762240000000001</v>
      </c>
      <c r="FA416">
        <v>1083.3879999999999</v>
      </c>
      <c r="FB416">
        <v>0.58277820000000002</v>
      </c>
      <c r="FC416">
        <v>41.636989999999997</v>
      </c>
      <c r="FD416">
        <v>9.1723949999999999</v>
      </c>
      <c r="FE416">
        <v>2974.5990000000002</v>
      </c>
      <c r="FF416">
        <v>0.57936019999999999</v>
      </c>
      <c r="FG416">
        <v>38.842080000000003</v>
      </c>
      <c r="FH416">
        <v>19.475370000000002</v>
      </c>
      <c r="FI416">
        <v>6386.5379999999996</v>
      </c>
      <c r="FJ416">
        <v>0.57620229999999995</v>
      </c>
      <c r="FK416">
        <v>36.658099999999997</v>
      </c>
      <c r="FL416">
        <v>33.051270000000002</v>
      </c>
      <c r="FM416">
        <v>10951.36</v>
      </c>
      <c r="FN416">
        <v>0.57261260000000003</v>
      </c>
      <c r="FO416">
        <v>36.31326</v>
      </c>
      <c r="FP416">
        <v>45.6355</v>
      </c>
      <c r="FQ416">
        <v>15286.83</v>
      </c>
      <c r="FR416">
        <v>0.56913020000000003</v>
      </c>
      <c r="FS416">
        <v>37.709760000000003</v>
      </c>
      <c r="FT416">
        <v>52.30885</v>
      </c>
      <c r="FU416">
        <v>17705.88</v>
      </c>
      <c r="FV416">
        <v>0.56558940000000002</v>
      </c>
      <c r="FW416">
        <v>39.949089999999998</v>
      </c>
      <c r="FX416">
        <v>50.719099999999997</v>
      </c>
      <c r="FY416">
        <v>17341.919999999998</v>
      </c>
      <c r="FZ416">
        <v>0.5618358</v>
      </c>
      <c r="GA416">
        <v>41.248779999999996</v>
      </c>
      <c r="GB416">
        <v>42.33146</v>
      </c>
      <c r="GC416">
        <v>14627.72</v>
      </c>
      <c r="GD416">
        <v>0.55737420000000004</v>
      </c>
      <c r="GE416">
        <v>40.934649999999998</v>
      </c>
      <c r="GF416">
        <v>30.742080000000001</v>
      </c>
      <c r="GG416">
        <v>10741.01</v>
      </c>
      <c r="GH416">
        <v>0.55295179999999999</v>
      </c>
      <c r="GI416">
        <v>39.309800000000003</v>
      </c>
      <c r="GJ416">
        <v>19.811199999999999</v>
      </c>
      <c r="GK416">
        <v>6992.55</v>
      </c>
      <c r="GL416">
        <v>0.54880830000000003</v>
      </c>
      <c r="GM416">
        <v>37.46857</v>
      </c>
      <c r="GN416">
        <v>11.42191</v>
      </c>
      <c r="GO416">
        <v>4074.4789999999998</v>
      </c>
      <c r="GP416">
        <v>0.54473859999999996</v>
      </c>
      <c r="GQ416">
        <v>35.91581</v>
      </c>
      <c r="GR416">
        <v>5.9154739999999997</v>
      </c>
      <c r="GS416">
        <v>2131.9279999999999</v>
      </c>
      <c r="GT416">
        <v>0.54175220000000002</v>
      </c>
      <c r="GU416">
        <v>36.383800000000001</v>
      </c>
      <c r="GV416">
        <v>2.7925200000000001</v>
      </c>
      <c r="GW416">
        <v>1016.283</v>
      </c>
      <c r="GX416">
        <v>0.53811589999999998</v>
      </c>
      <c r="GY416">
        <v>39.059019999999997</v>
      </c>
      <c r="GZ416">
        <v>1.211225</v>
      </c>
      <c r="HA416">
        <v>445.5487</v>
      </c>
      <c r="HB416">
        <v>0.53473309999999996</v>
      </c>
      <c r="HC416">
        <v>42.488100000000003</v>
      </c>
      <c r="HD416">
        <v>0.494724</v>
      </c>
      <c r="HE416">
        <v>183.6438</v>
      </c>
      <c r="HF416">
        <v>0.53222999999999998</v>
      </c>
      <c r="HG416">
        <v>45.514229999999998</v>
      </c>
      <c r="HH416">
        <v>0.1995296</v>
      </c>
      <c r="HI416">
        <v>74.438479999999998</v>
      </c>
      <c r="HJ416">
        <v>0.52918869999999996</v>
      </c>
      <c r="HK416">
        <v>45.806870000000004</v>
      </c>
      <c r="HL416" s="1">
        <v>8.8478390000000004E-2</v>
      </c>
      <c r="HM416">
        <v>33.000660000000003</v>
      </c>
      <c r="HN416">
        <v>0.52702090000000001</v>
      </c>
      <c r="HO416">
        <v>43.793970000000002</v>
      </c>
      <c r="HP416" s="1">
        <v>5.0403509999999999E-2</v>
      </c>
      <c r="HQ416">
        <v>18.650510000000001</v>
      </c>
      <c r="HR416">
        <v>0.52612939999999997</v>
      </c>
      <c r="HS416">
        <v>41.495579999999997</v>
      </c>
      <c r="HT416">
        <v>3.8264579999999999E-2</v>
      </c>
      <c r="HU416">
        <v>14.041689999999999</v>
      </c>
      <c r="HV416">
        <v>0.52717590000000003</v>
      </c>
      <c r="HW416">
        <v>40.166449999999998</v>
      </c>
      <c r="HX416" s="1">
        <v>3.4613100000000001E-2</v>
      </c>
      <c r="HY416">
        <v>12.62833</v>
      </c>
      <c r="HZ416">
        <v>0.52892320000000004</v>
      </c>
      <c r="IA416">
        <v>41.115119999999997</v>
      </c>
      <c r="IB416" s="1">
        <v>3.2698360000000003E-2</v>
      </c>
      <c r="IC416">
        <v>11.88618</v>
      </c>
      <c r="ID416">
        <v>0.52991480000000002</v>
      </c>
      <c r="IE416">
        <v>45.643389999999997</v>
      </c>
      <c r="IF416" s="1">
        <v>3.0659869999999999E-2</v>
      </c>
      <c r="IG416">
        <v>11.131869999999999</v>
      </c>
      <c r="IH416">
        <v>0.53027630000000003</v>
      </c>
      <c r="II416">
        <v>52.029350000000001</v>
      </c>
      <c r="IJ416" s="1">
        <v>2.8042439999999998E-2</v>
      </c>
      <c r="IK416">
        <v>10.187099999999999</v>
      </c>
      <c r="IL416">
        <v>0.52961729999999996</v>
      </c>
      <c r="IM416">
        <v>56.077689999999997</v>
      </c>
      <c r="IN416" s="1">
        <v>2.4903970000000001E-2</v>
      </c>
      <c r="IO416">
        <v>9.0686920000000004</v>
      </c>
      <c r="IP416">
        <v>0.52887899999999999</v>
      </c>
      <c r="IQ416">
        <v>55.891919999999999</v>
      </c>
      <c r="IR416" s="1">
        <v>2.147754E-2</v>
      </c>
      <c r="IS416">
        <v>7.8425570000000002</v>
      </c>
      <c r="IT416">
        <v>0.52842370000000005</v>
      </c>
      <c r="IU416">
        <v>53.031840000000003</v>
      </c>
      <c r="IV416" s="1">
        <v>1.8009910000000001E-2</v>
      </c>
      <c r="IW416">
        <v>6.588705</v>
      </c>
      <c r="IX416">
        <v>0.52744990000000003</v>
      </c>
      <c r="IY416">
        <v>50.244590000000002</v>
      </c>
      <c r="IZ416" s="1">
        <v>1.4768710000000001E-2</v>
      </c>
      <c r="JA416">
        <v>5.4185559999999997</v>
      </c>
      <c r="JB416">
        <v>0.52639610000000003</v>
      </c>
      <c r="JC416">
        <v>48.298200000000001</v>
      </c>
      <c r="JD416" s="1">
        <v>1.1967129999999999E-2</v>
      </c>
      <c r="JE416">
        <v>4.399896</v>
      </c>
      <c r="JF416">
        <v>0.52520820000000001</v>
      </c>
      <c r="JG416">
        <v>48.48686</v>
      </c>
      <c r="JH416" s="1">
        <v>9.7281450000000005E-3</v>
      </c>
      <c r="JI416">
        <v>3.5826009999999999</v>
      </c>
      <c r="JJ416">
        <v>0.52415840000000002</v>
      </c>
      <c r="JK416">
        <v>50.397709999999996</v>
      </c>
      <c r="JL416" s="1">
        <v>8.0520839999999993E-3</v>
      </c>
      <c r="JM416">
        <v>2.9703179999999998</v>
      </c>
      <c r="JN416">
        <v>0.52270709999999998</v>
      </c>
      <c r="JO416">
        <v>50.567439999999998</v>
      </c>
      <c r="JP416" s="1">
        <v>6.8352300000000003E-3</v>
      </c>
      <c r="JQ416">
        <v>2.5319500000000001</v>
      </c>
      <c r="JR416">
        <v>0.52196670000000001</v>
      </c>
      <c r="JS416">
        <v>49.697299999999998</v>
      </c>
      <c r="JT416" s="1">
        <v>5.992341E-3</v>
      </c>
      <c r="JU416">
        <v>2.2260040000000001</v>
      </c>
      <c r="JV416">
        <v>0.52104320000000004</v>
      </c>
      <c r="JW416">
        <v>48.950029999999998</v>
      </c>
      <c r="JX416" s="1">
        <v>5.4014110000000001E-3</v>
      </c>
      <c r="JY416">
        <v>2.013163</v>
      </c>
      <c r="JZ416">
        <v>0.52031850000000002</v>
      </c>
      <c r="KA416">
        <v>47.604559999999999</v>
      </c>
      <c r="KB416" s="1">
        <v>4.9733290000000003E-3</v>
      </c>
      <c r="KC416">
        <v>1.859205</v>
      </c>
      <c r="KD416">
        <v>0.51959029999999995</v>
      </c>
      <c r="KE416">
        <v>45.824590000000001</v>
      </c>
      <c r="KF416" s="1">
        <v>4.6424919999999998E-3</v>
      </c>
      <c r="KG416">
        <v>1.7409939999999999</v>
      </c>
      <c r="KH416">
        <v>0.51870329999999998</v>
      </c>
      <c r="KI416">
        <v>43.742269999999998</v>
      </c>
      <c r="KJ416" s="1">
        <v>4.3685779999999997E-3</v>
      </c>
      <c r="KK416">
        <v>1.6439889999999999</v>
      </c>
      <c r="KL416">
        <v>0.51784640000000004</v>
      </c>
      <c r="KM416">
        <v>43.094940000000001</v>
      </c>
      <c r="KN416" s="1">
        <v>4.1333999999999997E-3</v>
      </c>
      <c r="KO416">
        <v>1.560799</v>
      </c>
      <c r="KP416">
        <v>0.51668510000000001</v>
      </c>
      <c r="KQ416">
        <v>46.216749999999998</v>
      </c>
      <c r="KR416" s="1">
        <v>3.9202350000000002E-3</v>
      </c>
      <c r="KS416">
        <v>1.486443</v>
      </c>
      <c r="KT416">
        <v>0.51571009999999995</v>
      </c>
      <c r="KU416">
        <v>52.344029999999997</v>
      </c>
      <c r="KV416" s="1">
        <v>3.7286239999999998E-3</v>
      </c>
      <c r="KW416">
        <v>1.419327</v>
      </c>
      <c r="KX416">
        <v>0.51473979999999997</v>
      </c>
      <c r="KY416">
        <v>57.002830000000003</v>
      </c>
      <c r="KZ416" s="1">
        <v>3.5523E-3</v>
      </c>
      <c r="LA416">
        <v>1.3574470000000001</v>
      </c>
      <c r="LB416">
        <v>0.51384320000000006</v>
      </c>
      <c r="LC416">
        <v>56.461799999999997</v>
      </c>
      <c r="LD416" s="1">
        <v>3.3874640000000002E-3</v>
      </c>
      <c r="LE416">
        <v>1.299105</v>
      </c>
      <c r="LF416">
        <v>0.51294240000000002</v>
      </c>
      <c r="LG416">
        <v>52.34234</v>
      </c>
      <c r="LH416" s="1">
        <v>3.2319010000000001E-3</v>
      </c>
      <c r="LI416">
        <v>1.2439249999999999</v>
      </c>
      <c r="LJ416">
        <v>0.51201850000000004</v>
      </c>
      <c r="LK416">
        <v>49.140929999999997</v>
      </c>
      <c r="LL416" s="1">
        <v>3.0858539999999999E-3</v>
      </c>
      <c r="LM416">
        <v>1.1919249999999999</v>
      </c>
      <c r="LN416">
        <v>0.51108030000000004</v>
      </c>
      <c r="LO416">
        <v>47.493009999999998</v>
      </c>
      <c r="LP416" s="1">
        <v>2.9483130000000001E-3</v>
      </c>
      <c r="LQ416">
        <v>1.1428229999999999</v>
      </c>
      <c r="LR416">
        <v>0.51016260000000002</v>
      </c>
      <c r="LS416">
        <v>47.343249999999998</v>
      </c>
      <c r="LT416" s="1">
        <v>2.8189439999999999E-3</v>
      </c>
      <c r="LU416">
        <v>1.0963940000000001</v>
      </c>
      <c r="LV416">
        <v>0.50924119999999995</v>
      </c>
      <c r="LW416">
        <v>49.072510000000001</v>
      </c>
      <c r="LX416" s="1">
        <v>2.6963109999999998E-3</v>
      </c>
      <c r="LY416">
        <v>1.052252</v>
      </c>
      <c r="LZ416">
        <v>0.50833859999999997</v>
      </c>
      <c r="MA416">
        <v>51.199759999999998</v>
      </c>
      <c r="MB416" s="1">
        <v>2.5803919999999999E-3</v>
      </c>
      <c r="MC416">
        <v>1.0103629999999999</v>
      </c>
      <c r="MD416">
        <v>0.50735149999999996</v>
      </c>
      <c r="ME416">
        <v>51.870220000000003</v>
      </c>
      <c r="MF416" s="1">
        <v>2.4701900000000001E-3</v>
      </c>
      <c r="MG416">
        <v>0.97058250000000001</v>
      </c>
      <c r="MH416">
        <v>0.50637650000000001</v>
      </c>
      <c r="MI416">
        <v>51.712249999999997</v>
      </c>
      <c r="MJ416" s="1">
        <v>2.3661960000000001E-3</v>
      </c>
      <c r="MK416">
        <v>0.93295170000000005</v>
      </c>
      <c r="ML416">
        <v>0.50547430000000004</v>
      </c>
      <c r="MM416">
        <v>49.581569999999999</v>
      </c>
      <c r="MN416" s="1">
        <v>2.2674190000000001E-3</v>
      </c>
      <c r="MO416">
        <v>0.89716439999999997</v>
      </c>
      <c r="MP416">
        <v>0.50475700000000001</v>
      </c>
      <c r="MQ416">
        <v>46.915889999999997</v>
      </c>
      <c r="MR416" s="1">
        <v>2.1747789999999999E-3</v>
      </c>
      <c r="MS416">
        <v>0.86322920000000003</v>
      </c>
      <c r="MT416">
        <v>0.50386909999999996</v>
      </c>
      <c r="MU416">
        <v>45.070320000000002</v>
      </c>
      <c r="MV416" s="1">
        <v>2.0859059999999998E-3</v>
      </c>
      <c r="MW416">
        <v>0.83087469999999997</v>
      </c>
      <c r="MX416">
        <v>0.50302179999999996</v>
      </c>
      <c r="MY416">
        <v>44.742420000000003</v>
      </c>
      <c r="MZ416" s="1">
        <v>2.0014579999999998E-3</v>
      </c>
      <c r="NA416">
        <v>0.79981619999999998</v>
      </c>
      <c r="NB416">
        <v>0.50223169999999995</v>
      </c>
      <c r="NC416">
        <v>45.745690000000003</v>
      </c>
      <c r="ND416" s="1">
        <v>1.921177E-3</v>
      </c>
      <c r="NE416">
        <v>0.7701422</v>
      </c>
      <c r="NF416">
        <v>0.50156780000000001</v>
      </c>
      <c r="NG416">
        <v>48.212670000000003</v>
      </c>
      <c r="NH416" s="1">
        <v>1.8449370000000001E-3</v>
      </c>
      <c r="NI416">
        <v>0.74173009999999995</v>
      </c>
      <c r="NJ416">
        <v>0.5008224</v>
      </c>
      <c r="NK416">
        <v>51.646180000000001</v>
      </c>
      <c r="NL416" s="1">
        <v>1.772013E-3</v>
      </c>
      <c r="NM416">
        <v>0.71457800000000005</v>
      </c>
      <c r="NN416">
        <v>0.50010019999999999</v>
      </c>
      <c r="NO416">
        <v>53.25788</v>
      </c>
      <c r="NP416" s="1">
        <v>1.7026389999999999E-3</v>
      </c>
      <c r="NQ416">
        <v>0.68859780000000004</v>
      </c>
      <c r="NR416">
        <v>0.49922450000000002</v>
      </c>
      <c r="NS416">
        <v>50.335500000000003</v>
      </c>
      <c r="NT416" s="1">
        <v>1.635832E-3</v>
      </c>
      <c r="NU416">
        <v>0.66370609999999997</v>
      </c>
      <c r="NV416">
        <v>0.49850100000000003</v>
      </c>
      <c r="NW416">
        <v>46.568680000000001</v>
      </c>
      <c r="NX416" s="1">
        <v>1.5729279999999999E-3</v>
      </c>
      <c r="NY416">
        <v>0.64002250000000005</v>
      </c>
      <c r="NZ416">
        <v>0.49786360000000002</v>
      </c>
      <c r="OA416">
        <v>44.452579999999998</v>
      </c>
      <c r="OB416" s="1">
        <v>1.513536E-3</v>
      </c>
      <c r="OC416">
        <v>0.61741140000000005</v>
      </c>
      <c r="OD416">
        <v>0.49728549999999999</v>
      </c>
      <c r="OE416">
        <v>44.670490000000001</v>
      </c>
      <c r="OF416" s="1">
        <v>1.456347E-3</v>
      </c>
      <c r="OG416">
        <v>0.5954602</v>
      </c>
      <c r="OH416">
        <v>0.4966681</v>
      </c>
      <c r="OI416">
        <v>46.212209999999999</v>
      </c>
      <c r="OJ416" s="1">
        <v>1.400887E-3</v>
      </c>
      <c r="OK416">
        <v>0.57410510000000003</v>
      </c>
    </row>
    <row r="417" spans="1:401" x14ac:dyDescent="0.35">
      <c r="A417">
        <v>426</v>
      </c>
      <c r="B417" t="s">
        <v>4</v>
      </c>
      <c r="C417" t="s">
        <v>364</v>
      </c>
      <c r="D417" t="s">
        <v>424</v>
      </c>
      <c r="E417">
        <v>875.76350000000002</v>
      </c>
      <c r="F417">
        <v>1.088959</v>
      </c>
      <c r="G417">
        <v>27.506170000000001</v>
      </c>
      <c r="H417">
        <v>0</v>
      </c>
      <c r="I417">
        <v>0</v>
      </c>
      <c r="J417">
        <v>1.082886</v>
      </c>
      <c r="K417">
        <v>26.412230000000001</v>
      </c>
      <c r="L417">
        <v>0</v>
      </c>
      <c r="M417">
        <v>0</v>
      </c>
      <c r="N417">
        <v>1.0768979999999999</v>
      </c>
      <c r="O417">
        <v>25.741289999999999</v>
      </c>
      <c r="P417">
        <v>0</v>
      </c>
      <c r="Q417">
        <v>0</v>
      </c>
      <c r="R417">
        <v>1.0707260000000001</v>
      </c>
      <c r="S417">
        <v>26.299610000000001</v>
      </c>
      <c r="T417">
        <v>0</v>
      </c>
      <c r="U417">
        <v>0</v>
      </c>
      <c r="V417">
        <v>1.0643119999999999</v>
      </c>
      <c r="W417">
        <v>27.542290000000001</v>
      </c>
      <c r="X417">
        <v>0</v>
      </c>
      <c r="Y417">
        <v>0</v>
      </c>
      <c r="Z417">
        <v>1.057429</v>
      </c>
      <c r="AA417">
        <v>28.212769999999999</v>
      </c>
      <c r="AB417">
        <v>0</v>
      </c>
      <c r="AC417">
        <v>0</v>
      </c>
      <c r="AD417">
        <v>1.050224</v>
      </c>
      <c r="AE417">
        <v>27.897590000000001</v>
      </c>
      <c r="AF417">
        <v>0</v>
      </c>
      <c r="AG417">
        <v>0</v>
      </c>
      <c r="AH417">
        <v>1.0431600000000001</v>
      </c>
      <c r="AI417">
        <v>26.807259999999999</v>
      </c>
      <c r="AJ417">
        <v>0</v>
      </c>
      <c r="AK417">
        <v>0</v>
      </c>
      <c r="AL417">
        <v>1.036216</v>
      </c>
      <c r="AM417">
        <v>25.396999999999998</v>
      </c>
      <c r="AN417">
        <v>0</v>
      </c>
      <c r="AO417">
        <v>0</v>
      </c>
      <c r="AP417">
        <v>1.029374</v>
      </c>
      <c r="AQ417">
        <v>25.261489999999998</v>
      </c>
      <c r="AR417">
        <v>0</v>
      </c>
      <c r="AS417">
        <v>0</v>
      </c>
      <c r="AT417">
        <v>1.0227170000000001</v>
      </c>
      <c r="AU417">
        <v>26.982520000000001</v>
      </c>
      <c r="AV417">
        <v>0</v>
      </c>
      <c r="AW417">
        <v>0</v>
      </c>
      <c r="AX417">
        <v>1.0162519999999999</v>
      </c>
      <c r="AY417">
        <v>30.058350000000001</v>
      </c>
      <c r="AZ417">
        <v>0</v>
      </c>
      <c r="BA417">
        <v>0</v>
      </c>
      <c r="BB417">
        <v>1.0090650000000001</v>
      </c>
      <c r="BC417">
        <v>33.259010000000004</v>
      </c>
      <c r="BD417">
        <v>0</v>
      </c>
      <c r="BE417">
        <v>0</v>
      </c>
      <c r="BF417">
        <v>1.001671</v>
      </c>
      <c r="BG417">
        <v>34.825319999999998</v>
      </c>
      <c r="BH417">
        <v>0</v>
      </c>
      <c r="BI417">
        <v>0</v>
      </c>
      <c r="BJ417">
        <v>0.99464090000000005</v>
      </c>
      <c r="BK417">
        <v>34.277900000000002</v>
      </c>
      <c r="BL417">
        <v>0</v>
      </c>
      <c r="BM417">
        <v>0</v>
      </c>
      <c r="BN417">
        <v>0.98736409999999997</v>
      </c>
      <c r="BO417">
        <v>32.536110000000001</v>
      </c>
      <c r="BP417">
        <v>0</v>
      </c>
      <c r="BQ417">
        <v>0</v>
      </c>
      <c r="BR417">
        <v>0.98087530000000001</v>
      </c>
      <c r="BS417">
        <v>30.50375</v>
      </c>
      <c r="BT417">
        <v>0</v>
      </c>
      <c r="BU417">
        <v>0</v>
      </c>
      <c r="BV417">
        <v>0.9742693</v>
      </c>
      <c r="BW417">
        <v>29.689530000000001</v>
      </c>
      <c r="BX417">
        <v>0</v>
      </c>
      <c r="BY417">
        <v>0</v>
      </c>
      <c r="BZ417">
        <v>0.96808890000000003</v>
      </c>
      <c r="CA417">
        <v>30.143699999999999</v>
      </c>
      <c r="CB417">
        <v>0</v>
      </c>
      <c r="CC417">
        <v>0</v>
      </c>
      <c r="CD417">
        <v>0.96174760000000004</v>
      </c>
      <c r="CE417">
        <v>31.125299999999999</v>
      </c>
      <c r="CF417">
        <v>0</v>
      </c>
      <c r="CG417">
        <v>0</v>
      </c>
      <c r="CH417">
        <v>0.95607439999999999</v>
      </c>
      <c r="CI417">
        <v>32.005000000000003</v>
      </c>
      <c r="CJ417">
        <v>0</v>
      </c>
      <c r="CK417">
        <v>0</v>
      </c>
      <c r="CL417">
        <v>0.95091179999999997</v>
      </c>
      <c r="CM417">
        <v>31.708970000000001</v>
      </c>
      <c r="CN417">
        <v>0</v>
      </c>
      <c r="CO417">
        <v>0</v>
      </c>
      <c r="CP417">
        <v>0.94611179999999995</v>
      </c>
      <c r="CQ417">
        <v>30.498290000000001</v>
      </c>
      <c r="CR417" s="1">
        <v>1.3816019999999999E-38</v>
      </c>
      <c r="CS417" s="1">
        <v>2.632631E-36</v>
      </c>
      <c r="CT417">
        <v>0.94151039999999997</v>
      </c>
      <c r="CU417">
        <v>28.822150000000001</v>
      </c>
      <c r="CV417" s="1">
        <v>2.5894430000000002E-32</v>
      </c>
      <c r="CW417" s="1">
        <v>5.8107010000000001E-30</v>
      </c>
      <c r="CX417">
        <v>0.93657860000000004</v>
      </c>
      <c r="CY417">
        <v>27.35791</v>
      </c>
      <c r="CZ417" s="1">
        <v>3.3784040000000001E-26</v>
      </c>
      <c r="DA417" s="1">
        <v>7.0895620000000005E-24</v>
      </c>
      <c r="DB417">
        <v>0.93282109999999996</v>
      </c>
      <c r="DC417">
        <v>27.146249999999998</v>
      </c>
      <c r="DD417" s="1">
        <v>3.5660969999999999E-21</v>
      </c>
      <c r="DE417" s="1">
        <v>8.1278330000000003E-19</v>
      </c>
      <c r="DF417">
        <v>0.9279944</v>
      </c>
      <c r="DG417">
        <v>28.716290000000001</v>
      </c>
      <c r="DH417" s="1">
        <v>2.5933520000000001E-17</v>
      </c>
      <c r="DI417" s="1">
        <v>6.3808460000000003E-15</v>
      </c>
      <c r="DJ417">
        <v>0.92196330000000004</v>
      </c>
      <c r="DK417">
        <v>32.281230000000001</v>
      </c>
      <c r="DL417" s="1">
        <v>3.137121E-14</v>
      </c>
      <c r="DM417" s="1">
        <v>8.1540100000000003E-12</v>
      </c>
      <c r="DN417">
        <v>0.91715570000000002</v>
      </c>
      <c r="DO417">
        <v>36.812600000000003</v>
      </c>
      <c r="DP417" s="1">
        <v>1.2081400000000001E-11</v>
      </c>
      <c r="DQ417" s="1">
        <v>3.284709E-9</v>
      </c>
      <c r="DR417">
        <v>0.9127961</v>
      </c>
      <c r="DS417">
        <v>38.946150000000003</v>
      </c>
      <c r="DT417" s="1">
        <v>1.9239319999999998E-9</v>
      </c>
      <c r="DU417" s="1">
        <v>5.4403500000000001E-7</v>
      </c>
      <c r="DV417">
        <v>0.90862659999999995</v>
      </c>
      <c r="DW417">
        <v>37.670650000000002</v>
      </c>
      <c r="DX417" s="1">
        <v>1.491332E-7</v>
      </c>
      <c r="DY417" s="1">
        <v>4.3680809999999998E-5</v>
      </c>
      <c r="DZ417">
        <v>0.90519579999999999</v>
      </c>
      <c r="EA417">
        <v>35.158090000000001</v>
      </c>
      <c r="EB417" s="1">
        <v>6.2978199999999998E-6</v>
      </c>
      <c r="EC417" s="1">
        <v>1.9035860000000001E-3</v>
      </c>
      <c r="ED417">
        <v>0.90121799999999996</v>
      </c>
      <c r="EE417">
        <v>33.057380000000002</v>
      </c>
      <c r="EF417" s="1">
        <v>1.5644939999999999E-4</v>
      </c>
      <c r="EG417">
        <v>4.8698520000000002E-2</v>
      </c>
      <c r="EH417">
        <v>0.89777770000000001</v>
      </c>
      <c r="EI417">
        <v>32.558039999999998</v>
      </c>
      <c r="EJ417" s="1">
        <v>2.4407679999999998E-3</v>
      </c>
      <c r="EK417">
        <v>0.78087070000000003</v>
      </c>
      <c r="EL417">
        <v>0.89415719999999999</v>
      </c>
      <c r="EM417">
        <v>34.158389999999997</v>
      </c>
      <c r="EN417" s="1">
        <v>2.4888070000000002E-2</v>
      </c>
      <c r="EO417">
        <v>8.1739800000000002</v>
      </c>
      <c r="EP417">
        <v>0.89060689999999998</v>
      </c>
      <c r="EQ417">
        <v>37.961379999999998</v>
      </c>
      <c r="ER417">
        <v>0.1715642</v>
      </c>
      <c r="ES417">
        <v>57.834890000000001</v>
      </c>
      <c r="ET417">
        <v>0.88696520000000001</v>
      </c>
      <c r="EU417">
        <v>42.045850000000002</v>
      </c>
      <c r="EV417">
        <v>0.84306630000000005</v>
      </c>
      <c r="EW417">
        <v>290.77659999999997</v>
      </c>
      <c r="EX417">
        <v>0.88403310000000002</v>
      </c>
      <c r="EY417">
        <v>43.398200000000003</v>
      </c>
      <c r="EZ417">
        <v>3.0732149999999998</v>
      </c>
      <c r="FA417">
        <v>1083.5440000000001</v>
      </c>
      <c r="FB417">
        <v>0.88120509999999996</v>
      </c>
      <c r="FC417">
        <v>41.618319999999997</v>
      </c>
      <c r="FD417">
        <v>8.5171539999999997</v>
      </c>
      <c r="FE417">
        <v>3064.6610000000001</v>
      </c>
      <c r="FF417">
        <v>0.87784620000000002</v>
      </c>
      <c r="FG417">
        <v>38.853099999999998</v>
      </c>
      <c r="FH417">
        <v>18.427340000000001</v>
      </c>
      <c r="FI417">
        <v>6765.8180000000002</v>
      </c>
      <c r="FJ417">
        <v>0.87487090000000001</v>
      </c>
      <c r="FK417">
        <v>36.626480000000001</v>
      </c>
      <c r="FL417">
        <v>31.835090000000001</v>
      </c>
      <c r="FM417">
        <v>11912.63</v>
      </c>
      <c r="FN417">
        <v>0.87141690000000005</v>
      </c>
      <c r="FO417">
        <v>36.136429999999997</v>
      </c>
      <c r="FP417">
        <v>44.700679999999998</v>
      </c>
      <c r="FQ417">
        <v>17043.98</v>
      </c>
      <c r="FR417">
        <v>0.86821119999999996</v>
      </c>
      <c r="FS417">
        <v>37.374690000000001</v>
      </c>
      <c r="FT417">
        <v>52.05368</v>
      </c>
      <c r="FU417">
        <v>20199.490000000002</v>
      </c>
      <c r="FV417">
        <v>0.86490449999999996</v>
      </c>
      <c r="FW417">
        <v>39.522770000000001</v>
      </c>
      <c r="FX417">
        <v>51.202489999999997</v>
      </c>
      <c r="FY417">
        <v>20208.740000000002</v>
      </c>
      <c r="FZ417">
        <v>0.86070480000000005</v>
      </c>
      <c r="GA417">
        <v>40.845170000000003</v>
      </c>
      <c r="GB417">
        <v>43.315010000000001</v>
      </c>
      <c r="GC417">
        <v>17378.27</v>
      </c>
      <c r="GD417">
        <v>0.85665939999999996</v>
      </c>
      <c r="GE417">
        <v>40.598460000000003</v>
      </c>
      <c r="GF417">
        <v>31.865790000000001</v>
      </c>
      <c r="GG417">
        <v>12985.02</v>
      </c>
      <c r="GH417">
        <v>0.85337669999999999</v>
      </c>
      <c r="GI417">
        <v>39.08961</v>
      </c>
      <c r="GJ417">
        <v>20.787569999999999</v>
      </c>
      <c r="GK417">
        <v>8593.0169999999998</v>
      </c>
      <c r="GL417">
        <v>0.84960999999999998</v>
      </c>
      <c r="GM417">
        <v>37.288960000000003</v>
      </c>
      <c r="GN417">
        <v>12.13172</v>
      </c>
      <c r="GO417">
        <v>5088.2250000000004</v>
      </c>
      <c r="GP417">
        <v>0.84545650000000006</v>
      </c>
      <c r="GQ417">
        <v>35.748779999999996</v>
      </c>
      <c r="GR417">
        <v>6.3534709999999999</v>
      </c>
      <c r="GS417">
        <v>2702.0990000000002</v>
      </c>
      <c r="GT417">
        <v>0.83984800000000004</v>
      </c>
      <c r="GU417">
        <v>36.126300000000001</v>
      </c>
      <c r="GV417">
        <v>3.0315660000000002</v>
      </c>
      <c r="GW417">
        <v>1304.8779999999999</v>
      </c>
      <c r="GX417">
        <v>0.8333758</v>
      </c>
      <c r="GY417">
        <v>38.553150000000002</v>
      </c>
      <c r="GZ417">
        <v>1.3275090000000001</v>
      </c>
      <c r="HA417">
        <v>578.13260000000002</v>
      </c>
      <c r="HB417">
        <v>0.82707209999999998</v>
      </c>
      <c r="HC417">
        <v>42.005809999999997</v>
      </c>
      <c r="HD417">
        <v>0.54598610000000003</v>
      </c>
      <c r="HE417">
        <v>239.91650000000001</v>
      </c>
      <c r="HF417">
        <v>0.82203110000000001</v>
      </c>
      <c r="HG417">
        <v>44.963059999999999</v>
      </c>
      <c r="HH417">
        <v>0.2200078</v>
      </c>
      <c r="HI417">
        <v>96.782679999999999</v>
      </c>
      <c r="HJ417">
        <v>0.81676249999999995</v>
      </c>
      <c r="HK417">
        <v>45.452309999999997</v>
      </c>
      <c r="HL417" s="1">
        <v>9.600069E-2</v>
      </c>
      <c r="HM417">
        <v>41.695729999999998</v>
      </c>
      <c r="HN417">
        <v>0.81323389999999995</v>
      </c>
      <c r="HO417">
        <v>43.640099999999997</v>
      </c>
      <c r="HP417" s="1">
        <v>5.2936360000000002E-2</v>
      </c>
      <c r="HQ417">
        <v>22.276540000000001</v>
      </c>
      <c r="HR417">
        <v>0.8115599</v>
      </c>
      <c r="HS417">
        <v>41.3613</v>
      </c>
      <c r="HT417" s="1">
        <v>3.9089390000000002E-2</v>
      </c>
      <c r="HU417">
        <v>15.971209999999999</v>
      </c>
      <c r="HV417">
        <v>0.81241319999999995</v>
      </c>
      <c r="HW417">
        <v>40.010309999999997</v>
      </c>
      <c r="HX417" s="1">
        <v>3.4927260000000002E-2</v>
      </c>
      <c r="HY417">
        <v>14.02305</v>
      </c>
      <c r="HZ417">
        <v>0.81507010000000002</v>
      </c>
      <c r="IA417">
        <v>40.835290000000001</v>
      </c>
      <c r="IB417">
        <v>3.294068E-2</v>
      </c>
      <c r="IC417">
        <v>13.1031</v>
      </c>
      <c r="ID417">
        <v>0.81624289999999999</v>
      </c>
      <c r="IE417">
        <v>45.136800000000001</v>
      </c>
      <c r="IF417" s="1">
        <v>3.093249E-2</v>
      </c>
      <c r="IG417">
        <v>12.254429999999999</v>
      </c>
      <c r="IH417">
        <v>0.81634700000000004</v>
      </c>
      <c r="II417">
        <v>51.384140000000002</v>
      </c>
      <c r="IJ417" s="1">
        <v>2.8363320000000001E-2</v>
      </c>
      <c r="IK417">
        <v>11.223800000000001</v>
      </c>
      <c r="IL417">
        <v>0.81480680000000005</v>
      </c>
      <c r="IM417">
        <v>55.556260000000002</v>
      </c>
      <c r="IN417" s="1">
        <v>2.5255860000000002E-2</v>
      </c>
      <c r="IO417">
        <v>10.00615</v>
      </c>
      <c r="IP417">
        <v>0.81311040000000001</v>
      </c>
      <c r="IQ417">
        <v>55.69941</v>
      </c>
      <c r="IR417" s="1">
        <v>2.1843870000000001E-2</v>
      </c>
      <c r="IS417">
        <v>8.6722710000000003</v>
      </c>
      <c r="IT417">
        <v>0.81202079999999999</v>
      </c>
      <c r="IU417">
        <v>53.068489999999997</v>
      </c>
      <c r="IV417" s="1">
        <v>1.8367040000000001E-2</v>
      </c>
      <c r="IW417">
        <v>7.3004290000000003</v>
      </c>
      <c r="IX417">
        <v>0.80921659999999995</v>
      </c>
      <c r="IY417">
        <v>50.219200000000001</v>
      </c>
      <c r="IZ417" s="1">
        <v>1.50753E-2</v>
      </c>
      <c r="JA417">
        <v>6.0073249999999998</v>
      </c>
      <c r="JB417">
        <v>0.80761360000000004</v>
      </c>
      <c r="JC417">
        <v>48.207920000000001</v>
      </c>
      <c r="JD417" s="1">
        <v>1.222325E-2</v>
      </c>
      <c r="JE417">
        <v>4.872827</v>
      </c>
      <c r="JF417">
        <v>0.80586380000000002</v>
      </c>
      <c r="JG417">
        <v>48.256599999999999</v>
      </c>
      <c r="JH417" s="1">
        <v>9.9267309999999994E-3</v>
      </c>
      <c r="JI417">
        <v>3.9528780000000001</v>
      </c>
      <c r="JJ417">
        <v>0.804253</v>
      </c>
      <c r="JK417">
        <v>49.907170000000001</v>
      </c>
      <c r="JL417" s="1">
        <v>8.1972009999999994E-3</v>
      </c>
      <c r="JM417">
        <v>3.2579060000000002</v>
      </c>
      <c r="JN417">
        <v>0.80212329999999998</v>
      </c>
      <c r="JO417">
        <v>50.367100000000001</v>
      </c>
      <c r="JP417" s="1">
        <v>6.936935E-3</v>
      </c>
      <c r="JQ417">
        <v>2.756837</v>
      </c>
      <c r="JR417">
        <v>0.80113009999999996</v>
      </c>
      <c r="JS417">
        <v>49.613599999999998</v>
      </c>
      <c r="JT417" s="1">
        <v>6.0647770000000004E-3</v>
      </c>
      <c r="JU417">
        <v>2.4091670000000001</v>
      </c>
      <c r="JV417">
        <v>0.79968240000000002</v>
      </c>
      <c r="JW417">
        <v>48.807630000000003</v>
      </c>
      <c r="JX417" s="1">
        <v>5.4524200000000004E-3</v>
      </c>
      <c r="JY417">
        <v>2.1661290000000002</v>
      </c>
      <c r="JZ417">
        <v>0.79863850000000003</v>
      </c>
      <c r="KA417">
        <v>47.58475</v>
      </c>
      <c r="KB417" s="1">
        <v>5.0113889999999998E-3</v>
      </c>
      <c r="KC417">
        <v>1.9914959999999999</v>
      </c>
      <c r="KD417">
        <v>0.79753600000000002</v>
      </c>
      <c r="KE417">
        <v>45.866689999999998</v>
      </c>
      <c r="KF417" s="1">
        <v>4.6725439999999998E-3</v>
      </c>
      <c r="KG417">
        <v>1.8587530000000001</v>
      </c>
      <c r="KH417">
        <v>0.79622910000000002</v>
      </c>
      <c r="KI417">
        <v>43.86956</v>
      </c>
      <c r="KJ417" s="1">
        <v>4.3938800000000002E-3</v>
      </c>
      <c r="KK417">
        <v>1.7509060000000001</v>
      </c>
      <c r="KL417">
        <v>0.79495130000000003</v>
      </c>
      <c r="KM417">
        <v>43.158729999999998</v>
      </c>
      <c r="KN417" s="1">
        <v>4.15555E-3</v>
      </c>
      <c r="KO417">
        <v>1.6591130000000001</v>
      </c>
      <c r="KP417">
        <v>0.79293360000000002</v>
      </c>
      <c r="KQ417">
        <v>45.980969999999999</v>
      </c>
      <c r="KR417" s="1">
        <v>3.9397019999999998E-3</v>
      </c>
      <c r="KS417">
        <v>1.577439</v>
      </c>
      <c r="KT417">
        <v>0.79085649999999996</v>
      </c>
      <c r="KU417">
        <v>51.890819999999998</v>
      </c>
      <c r="KV417" s="1">
        <v>3.7466280000000001E-3</v>
      </c>
      <c r="KW417">
        <v>1.5038830000000001</v>
      </c>
      <c r="KX417">
        <v>0.78874619999999995</v>
      </c>
      <c r="KY417">
        <v>56.596710000000002</v>
      </c>
      <c r="KZ417" s="1">
        <v>3.5688500000000001E-3</v>
      </c>
      <c r="LA417">
        <v>1.4362729999999999</v>
      </c>
      <c r="LB417">
        <v>0.78681259999999997</v>
      </c>
      <c r="LC417">
        <v>56.469920000000002</v>
      </c>
      <c r="LD417" s="1">
        <v>3.4031209999999998E-3</v>
      </c>
      <c r="LE417">
        <v>1.372868</v>
      </c>
      <c r="LF417">
        <v>0.78487720000000005</v>
      </c>
      <c r="LG417">
        <v>52.724829999999997</v>
      </c>
      <c r="LH417" s="1">
        <v>3.246484E-3</v>
      </c>
      <c r="LI417">
        <v>1.312916</v>
      </c>
      <c r="LJ417">
        <v>0.78295329999999996</v>
      </c>
      <c r="LK417">
        <v>49.316969999999998</v>
      </c>
      <c r="LL417" s="1">
        <v>3.0996510000000001E-3</v>
      </c>
      <c r="LM417">
        <v>1.256578</v>
      </c>
      <c r="LN417">
        <v>0.78104929999999995</v>
      </c>
      <c r="LO417">
        <v>47.487650000000002</v>
      </c>
      <c r="LP417" s="1">
        <v>2.9613439999999999E-3</v>
      </c>
      <c r="LQ417">
        <v>1.203498</v>
      </c>
      <c r="LR417">
        <v>0.77914819999999996</v>
      </c>
      <c r="LS417">
        <v>47.21875</v>
      </c>
      <c r="LT417" s="1">
        <v>2.8312089999999999E-3</v>
      </c>
      <c r="LU417">
        <v>1.153348</v>
      </c>
      <c r="LV417">
        <v>0.77730639999999995</v>
      </c>
      <c r="LW417">
        <v>48.797739999999997</v>
      </c>
      <c r="LX417" s="1">
        <v>2.7079600000000001E-3</v>
      </c>
      <c r="LY417">
        <v>1.1057859999999999</v>
      </c>
      <c r="LZ417">
        <v>0.77548649999999997</v>
      </c>
      <c r="MA417">
        <v>50.851950000000002</v>
      </c>
      <c r="MB417" s="1">
        <v>2.5914459999999999E-3</v>
      </c>
      <c r="MC417">
        <v>1.060718</v>
      </c>
      <c r="MD417">
        <v>0.7735358</v>
      </c>
      <c r="ME417">
        <v>51.798499999999997</v>
      </c>
      <c r="MF417" s="1">
        <v>2.4805220000000002E-3</v>
      </c>
      <c r="MG417">
        <v>1.0178780000000001</v>
      </c>
      <c r="MH417">
        <v>0.7716942</v>
      </c>
      <c r="MI417">
        <v>51.598579999999998</v>
      </c>
      <c r="MJ417" s="1">
        <v>2.376085E-3</v>
      </c>
      <c r="MK417">
        <v>0.97742899999999999</v>
      </c>
      <c r="ML417">
        <v>0.76986370000000004</v>
      </c>
      <c r="MM417">
        <v>49.736739999999998</v>
      </c>
      <c r="MN417" s="1">
        <v>2.2767460000000001E-3</v>
      </c>
      <c r="MO417">
        <v>0.93907249999999998</v>
      </c>
      <c r="MP417">
        <v>0.76815560000000005</v>
      </c>
      <c r="MQ417">
        <v>47.102919999999997</v>
      </c>
      <c r="MR417" s="1">
        <v>2.1829499999999999E-3</v>
      </c>
      <c r="MS417">
        <v>0.90247599999999994</v>
      </c>
      <c r="MT417">
        <v>0.76644299999999999</v>
      </c>
      <c r="MU417">
        <v>45.192740000000001</v>
      </c>
      <c r="MV417" s="1">
        <v>2.0938720000000001E-3</v>
      </c>
      <c r="MW417">
        <v>0.8679</v>
      </c>
      <c r="MX417">
        <v>0.76485720000000001</v>
      </c>
      <c r="MY417">
        <v>44.743169999999999</v>
      </c>
      <c r="MZ417" s="1">
        <v>2.0090389999999998E-3</v>
      </c>
      <c r="NA417">
        <v>0.83462479999999994</v>
      </c>
      <c r="NB417">
        <v>0.76336539999999997</v>
      </c>
      <c r="NC417">
        <v>45.682250000000003</v>
      </c>
      <c r="ND417" s="1">
        <v>1.9284809999999999E-3</v>
      </c>
      <c r="NE417">
        <v>0.80296000000000001</v>
      </c>
      <c r="NF417">
        <v>0.76206280000000004</v>
      </c>
      <c r="NG417">
        <v>48.024349999999998</v>
      </c>
      <c r="NH417" s="1">
        <v>1.85188E-3</v>
      </c>
      <c r="NI417">
        <v>0.77253989999999995</v>
      </c>
      <c r="NJ417">
        <v>0.76062890000000005</v>
      </c>
      <c r="NK417">
        <v>51.39367</v>
      </c>
      <c r="NL417" s="1">
        <v>1.7785909999999999E-3</v>
      </c>
      <c r="NM417">
        <v>0.7435408</v>
      </c>
      <c r="NN417">
        <v>0.75926419999999994</v>
      </c>
      <c r="NO417">
        <v>53.03998</v>
      </c>
      <c r="NP417" s="1">
        <v>1.708949E-3</v>
      </c>
      <c r="NQ417">
        <v>0.71587979999999996</v>
      </c>
      <c r="NR417">
        <v>0.75769109999999995</v>
      </c>
      <c r="NS417">
        <v>50.657730000000001</v>
      </c>
      <c r="NT417" s="1">
        <v>1.6418489999999999E-3</v>
      </c>
      <c r="NU417">
        <v>0.68936500000000001</v>
      </c>
      <c r="NV417">
        <v>0.75630039999999998</v>
      </c>
      <c r="NW417">
        <v>46.87153</v>
      </c>
      <c r="NX417" s="1">
        <v>1.57866E-3</v>
      </c>
      <c r="NY417">
        <v>0.66418500000000003</v>
      </c>
      <c r="NZ417">
        <v>0.75506649999999997</v>
      </c>
      <c r="OA417">
        <v>44.578769999999999</v>
      </c>
      <c r="OB417" s="1">
        <v>1.5189960000000001E-3</v>
      </c>
      <c r="OC417">
        <v>0.64017489999999999</v>
      </c>
      <c r="OD417">
        <v>0.75396030000000003</v>
      </c>
      <c r="OE417">
        <v>44.597230000000003</v>
      </c>
      <c r="OF417" s="1">
        <v>1.461733E-3</v>
      </c>
      <c r="OG417">
        <v>0.61700860000000002</v>
      </c>
      <c r="OH417">
        <v>0.75281450000000005</v>
      </c>
      <c r="OI417">
        <v>45.889130000000002</v>
      </c>
      <c r="OJ417" s="1">
        <v>1.406097E-3</v>
      </c>
      <c r="OK417">
        <v>0.59443670000000004</v>
      </c>
    </row>
    <row r="418" spans="1:401" x14ac:dyDescent="0.35">
      <c r="A418">
        <v>427</v>
      </c>
      <c r="B418" t="s">
        <v>4</v>
      </c>
      <c r="C418" t="s">
        <v>364</v>
      </c>
      <c r="D418" t="s">
        <v>425</v>
      </c>
      <c r="E418">
        <v>877.24189999999999</v>
      </c>
      <c r="F418">
        <v>0.58524410000000004</v>
      </c>
      <c r="G418">
        <v>27.659099999999999</v>
      </c>
      <c r="H418">
        <v>0</v>
      </c>
      <c r="I418">
        <v>0</v>
      </c>
      <c r="J418">
        <v>0.58236860000000001</v>
      </c>
      <c r="K418">
        <v>26.483180000000001</v>
      </c>
      <c r="L418">
        <v>0</v>
      </c>
      <c r="M418">
        <v>0</v>
      </c>
      <c r="N418">
        <v>0.57948739999999999</v>
      </c>
      <c r="O418">
        <v>25.754570000000001</v>
      </c>
      <c r="P418">
        <v>0</v>
      </c>
      <c r="Q418">
        <v>0</v>
      </c>
      <c r="R418">
        <v>0.5765053</v>
      </c>
      <c r="S418">
        <v>26.217420000000001</v>
      </c>
      <c r="T418">
        <v>0</v>
      </c>
      <c r="U418">
        <v>0</v>
      </c>
      <c r="V418">
        <v>0.57342570000000004</v>
      </c>
      <c r="W418">
        <v>27.384709999999998</v>
      </c>
      <c r="X418">
        <v>0</v>
      </c>
      <c r="Y418">
        <v>0</v>
      </c>
      <c r="Z418">
        <v>0.57013389999999997</v>
      </c>
      <c r="AA418">
        <v>28.042470000000002</v>
      </c>
      <c r="AB418">
        <v>0</v>
      </c>
      <c r="AC418">
        <v>0</v>
      </c>
      <c r="AD418">
        <v>0.56662290000000004</v>
      </c>
      <c r="AE418">
        <v>27.812799999999999</v>
      </c>
      <c r="AF418">
        <v>0</v>
      </c>
      <c r="AG418">
        <v>0</v>
      </c>
      <c r="AH418">
        <v>0.56316169999999999</v>
      </c>
      <c r="AI418">
        <v>26.82206</v>
      </c>
      <c r="AJ418">
        <v>0</v>
      </c>
      <c r="AK418">
        <v>0</v>
      </c>
      <c r="AL418">
        <v>0.55978479999999997</v>
      </c>
      <c r="AM418">
        <v>25.493179999999999</v>
      </c>
      <c r="AN418">
        <v>0</v>
      </c>
      <c r="AO418">
        <v>0</v>
      </c>
      <c r="AP418">
        <v>0.55643580000000004</v>
      </c>
      <c r="AQ418">
        <v>25.283770000000001</v>
      </c>
      <c r="AR418">
        <v>0</v>
      </c>
      <c r="AS418">
        <v>0</v>
      </c>
      <c r="AT418">
        <v>0.55320720000000001</v>
      </c>
      <c r="AU418">
        <v>26.830880000000001</v>
      </c>
      <c r="AV418">
        <v>0</v>
      </c>
      <c r="AW418">
        <v>0</v>
      </c>
      <c r="AX418">
        <v>0.5501336</v>
      </c>
      <c r="AY418">
        <v>29.77994</v>
      </c>
      <c r="AZ418">
        <v>0</v>
      </c>
      <c r="BA418">
        <v>0</v>
      </c>
      <c r="BB418">
        <v>0.54663399999999995</v>
      </c>
      <c r="BC418">
        <v>32.912619999999997</v>
      </c>
      <c r="BD418">
        <v>0</v>
      </c>
      <c r="BE418">
        <v>0</v>
      </c>
      <c r="BF418">
        <v>0.54301080000000002</v>
      </c>
      <c r="BG418">
        <v>34.55312</v>
      </c>
      <c r="BH418">
        <v>0</v>
      </c>
      <c r="BI418">
        <v>0</v>
      </c>
      <c r="BJ418">
        <v>0.53952440000000002</v>
      </c>
      <c r="BK418">
        <v>34.21998</v>
      </c>
      <c r="BL418">
        <v>0</v>
      </c>
      <c r="BM418">
        <v>0</v>
      </c>
      <c r="BN418">
        <v>0.53591979999999995</v>
      </c>
      <c r="BO418">
        <v>32.613379999999999</v>
      </c>
      <c r="BP418">
        <v>0</v>
      </c>
      <c r="BQ418">
        <v>0</v>
      </c>
      <c r="BR418">
        <v>0.5326052</v>
      </c>
      <c r="BS418">
        <v>30.609839999999998</v>
      </c>
      <c r="BT418">
        <v>0</v>
      </c>
      <c r="BU418">
        <v>0</v>
      </c>
      <c r="BV418">
        <v>0.52935699999999997</v>
      </c>
      <c r="BW418">
        <v>29.729379999999999</v>
      </c>
      <c r="BX418">
        <v>0</v>
      </c>
      <c r="BY418">
        <v>0</v>
      </c>
      <c r="BZ418">
        <v>0.52625350000000004</v>
      </c>
      <c r="CA418">
        <v>29.993690000000001</v>
      </c>
      <c r="CB418">
        <v>0</v>
      </c>
      <c r="CC418">
        <v>0</v>
      </c>
      <c r="CD418">
        <v>0.52324890000000002</v>
      </c>
      <c r="CE418">
        <v>30.960460000000001</v>
      </c>
      <c r="CF418">
        <v>0</v>
      </c>
      <c r="CG418">
        <v>0</v>
      </c>
      <c r="CH418">
        <v>0.52056239999999998</v>
      </c>
      <c r="CI418">
        <v>31.770530000000001</v>
      </c>
      <c r="CJ418">
        <v>0</v>
      </c>
      <c r="CK418">
        <v>0</v>
      </c>
      <c r="CL418">
        <v>0.51819519999999997</v>
      </c>
      <c r="CM418">
        <v>31.606200000000001</v>
      </c>
      <c r="CN418">
        <v>0</v>
      </c>
      <c r="CO418">
        <v>0</v>
      </c>
      <c r="CP418">
        <v>0.51602020000000004</v>
      </c>
      <c r="CQ418">
        <v>30.50966</v>
      </c>
      <c r="CR418">
        <v>0</v>
      </c>
      <c r="CS418" s="1">
        <v>6.9353229999999999E-37</v>
      </c>
      <c r="CT418">
        <v>0.51402570000000003</v>
      </c>
      <c r="CU418">
        <v>28.868020000000001</v>
      </c>
      <c r="CV418" s="1">
        <v>7.5042499999999998E-33</v>
      </c>
      <c r="CW418" s="1">
        <v>2.5360590000000001E-30</v>
      </c>
      <c r="CX418">
        <v>0.51185849999999999</v>
      </c>
      <c r="CY418">
        <v>27.403970000000001</v>
      </c>
      <c r="CZ418" s="1">
        <v>6.1926670000000001E-27</v>
      </c>
      <c r="DA418" s="1">
        <v>2.4501110000000001E-24</v>
      </c>
      <c r="DB418">
        <v>0.50930330000000001</v>
      </c>
      <c r="DC418">
        <v>27.154299999999999</v>
      </c>
      <c r="DD418" s="1">
        <v>1.049679E-21</v>
      </c>
      <c r="DE418" s="1">
        <v>3.701481E-19</v>
      </c>
      <c r="DF418">
        <v>0.50718609999999997</v>
      </c>
      <c r="DG418">
        <v>28.587530000000001</v>
      </c>
      <c r="DH418" s="1">
        <v>9.9485320000000004E-18</v>
      </c>
      <c r="DI418" s="1">
        <v>3.5001330000000002E-15</v>
      </c>
      <c r="DJ418">
        <v>0.50461250000000002</v>
      </c>
      <c r="DK418">
        <v>32.059399999999997</v>
      </c>
      <c r="DL418" s="1">
        <v>1.392436E-14</v>
      </c>
      <c r="DM418" s="1">
        <v>5.00864E-12</v>
      </c>
      <c r="DN418">
        <v>0.50260419999999995</v>
      </c>
      <c r="DO418">
        <v>36.500059999999998</v>
      </c>
      <c r="DP418" s="1">
        <v>5.9645829999999997E-12</v>
      </c>
      <c r="DQ418" s="1">
        <v>2.198419E-9</v>
      </c>
      <c r="DR418">
        <v>0.50076410000000005</v>
      </c>
      <c r="DS418">
        <v>38.64772</v>
      </c>
      <c r="DT418" s="1">
        <v>1.0365220000000001E-9</v>
      </c>
      <c r="DU418" s="1">
        <v>3.9147650000000002E-7</v>
      </c>
      <c r="DV418">
        <v>0.4990791</v>
      </c>
      <c r="DW418">
        <v>37.677489999999999</v>
      </c>
      <c r="DX418" s="1">
        <v>8.6453119999999999E-8</v>
      </c>
      <c r="DY418" s="1">
        <v>3.3441439999999997E-5</v>
      </c>
      <c r="DZ418">
        <v>0.4976951</v>
      </c>
      <c r="EA418">
        <v>35.27225</v>
      </c>
      <c r="EB418" s="1">
        <v>3.8980499999999999E-6</v>
      </c>
      <c r="EC418" s="1">
        <v>1.541833E-3</v>
      </c>
      <c r="ED418">
        <v>0.49611880000000003</v>
      </c>
      <c r="EE418">
        <v>33.09328</v>
      </c>
      <c r="EF418" s="1">
        <v>1.02651E-4</v>
      </c>
      <c r="EG418" s="1">
        <v>4.1505599999999997E-2</v>
      </c>
      <c r="EH418">
        <v>0.49453259999999999</v>
      </c>
      <c r="EI418">
        <v>32.444870000000002</v>
      </c>
      <c r="EJ418" s="1">
        <v>1.6901489999999999E-3</v>
      </c>
      <c r="EK418">
        <v>0.69798649999999995</v>
      </c>
      <c r="EL418">
        <v>0.49299880000000001</v>
      </c>
      <c r="EM418">
        <v>33.967059999999996</v>
      </c>
      <c r="EN418">
        <v>1.8136550000000001E-2</v>
      </c>
      <c r="EO418">
        <v>7.6464210000000001</v>
      </c>
      <c r="EP418">
        <v>0.49181849999999999</v>
      </c>
      <c r="EQ418">
        <v>37.686610000000002</v>
      </c>
      <c r="ER418">
        <v>0.13124440000000001</v>
      </c>
      <c r="ES418">
        <v>56.498640000000002</v>
      </c>
      <c r="ET418">
        <v>0.49075289999999999</v>
      </c>
      <c r="EU418">
        <v>41.6815</v>
      </c>
      <c r="EV418">
        <v>0.6729444</v>
      </c>
      <c r="EW418">
        <v>295.05309999999997</v>
      </c>
      <c r="EX418">
        <v>0.48996699999999999</v>
      </c>
      <c r="EY418">
        <v>43.06476</v>
      </c>
      <c r="EZ418">
        <v>2.5539290000000001</v>
      </c>
      <c r="FA418">
        <v>1139.8889999999999</v>
      </c>
      <c r="FB418">
        <v>0.4893111</v>
      </c>
      <c r="FC418">
        <v>41.613610000000001</v>
      </c>
      <c r="FD418">
        <v>7.3495109999999997</v>
      </c>
      <c r="FE418">
        <v>3335.0340000000001</v>
      </c>
      <c r="FF418">
        <v>0.48848599999999998</v>
      </c>
      <c r="FG418">
        <v>38.911630000000002</v>
      </c>
      <c r="FH418">
        <v>16.473559999999999</v>
      </c>
      <c r="FI418">
        <v>7599.9</v>
      </c>
      <c r="FJ418">
        <v>0.48786059999999998</v>
      </c>
      <c r="FK418">
        <v>36.652500000000003</v>
      </c>
      <c r="FL418">
        <v>29.426690000000001</v>
      </c>
      <c r="FM418">
        <v>13788.64</v>
      </c>
      <c r="FN418">
        <v>0.48704419999999998</v>
      </c>
      <c r="FO418">
        <v>36.052190000000003</v>
      </c>
      <c r="FP418">
        <v>42.632680000000001</v>
      </c>
      <c r="FQ418">
        <v>20290.34</v>
      </c>
      <c r="FR418">
        <v>0.48652590000000001</v>
      </c>
      <c r="FS418">
        <v>37.144309999999997</v>
      </c>
      <c r="FT418">
        <v>51.135559999999998</v>
      </c>
      <c r="FU418">
        <v>24698.91</v>
      </c>
      <c r="FV418">
        <v>0.48585519999999999</v>
      </c>
      <c r="FW418">
        <v>39.195799999999998</v>
      </c>
      <c r="FX418">
        <v>51.712989999999998</v>
      </c>
      <c r="FY418">
        <v>25334.15</v>
      </c>
      <c r="FZ418">
        <v>0.48491279999999998</v>
      </c>
      <c r="GA418">
        <v>40.502569999999999</v>
      </c>
      <c r="GB418">
        <v>44.844540000000002</v>
      </c>
      <c r="GC418">
        <v>22285.040000000001</v>
      </c>
      <c r="GD418">
        <v>0.48419089999999998</v>
      </c>
      <c r="GE418">
        <v>40.326610000000002</v>
      </c>
      <c r="GF418">
        <v>33.779989999999998</v>
      </c>
      <c r="GG418">
        <v>17009.46</v>
      </c>
      <c r="GH418">
        <v>0.48307489999999997</v>
      </c>
      <c r="GI418">
        <v>38.916559999999997</v>
      </c>
      <c r="GJ418">
        <v>22.500900000000001</v>
      </c>
      <c r="GK418">
        <v>11477.45</v>
      </c>
      <c r="GL418">
        <v>0.48226390000000002</v>
      </c>
      <c r="GM418">
        <v>37.151530000000001</v>
      </c>
      <c r="GN418">
        <v>13.4139</v>
      </c>
      <c r="GO418">
        <v>6924.7380000000003</v>
      </c>
      <c r="GP418">
        <v>0.48123559999999999</v>
      </c>
      <c r="GQ418">
        <v>35.609450000000002</v>
      </c>
      <c r="GR418">
        <v>7.1631830000000001</v>
      </c>
      <c r="GS418">
        <v>3741.998</v>
      </c>
      <c r="GT418">
        <v>0.48159400000000002</v>
      </c>
      <c r="GU418">
        <v>35.946620000000003</v>
      </c>
      <c r="GV418">
        <v>3.4802270000000002</v>
      </c>
      <c r="GW418">
        <v>1833.3019999999999</v>
      </c>
      <c r="GX418">
        <v>0.48161920000000003</v>
      </c>
      <c r="GY418">
        <v>38.123899999999999</v>
      </c>
      <c r="GZ418">
        <v>1.5482499999999999</v>
      </c>
      <c r="HA418">
        <v>822.28269999999998</v>
      </c>
      <c r="HB418">
        <v>0.48152460000000002</v>
      </c>
      <c r="HC418">
        <v>41.592469999999999</v>
      </c>
      <c r="HD418">
        <v>0.64409930000000004</v>
      </c>
      <c r="HE418">
        <v>344.23140000000001</v>
      </c>
      <c r="HF418">
        <v>0.48237390000000002</v>
      </c>
      <c r="HG418">
        <v>44.4848</v>
      </c>
      <c r="HH418">
        <v>0.25969950000000003</v>
      </c>
      <c r="HI418">
        <v>139.05869999999999</v>
      </c>
      <c r="HJ418">
        <v>0.48299389999999998</v>
      </c>
      <c r="HK418">
        <v>45.10342</v>
      </c>
      <c r="HL418">
        <v>0.1106269</v>
      </c>
      <c r="HM418">
        <v>58.690399999999997</v>
      </c>
      <c r="HN418">
        <v>0.48499229999999999</v>
      </c>
      <c r="HO418">
        <v>43.516559999999998</v>
      </c>
      <c r="HP418" s="1">
        <v>5.781182E-2</v>
      </c>
      <c r="HQ418">
        <v>29.818460000000002</v>
      </c>
      <c r="HR418">
        <v>0.48677120000000001</v>
      </c>
      <c r="HS418">
        <v>41.258749999999999</v>
      </c>
      <c r="HT418" s="1">
        <v>4.0573980000000003E-2</v>
      </c>
      <c r="HU418">
        <v>20.319870000000002</v>
      </c>
      <c r="HV418">
        <v>0.49005670000000001</v>
      </c>
      <c r="HW418">
        <v>39.880890000000001</v>
      </c>
      <c r="HX418" s="1">
        <v>3.5389329999999997E-2</v>
      </c>
      <c r="HY418">
        <v>17.36514</v>
      </c>
      <c r="HZ418">
        <v>0.49472139999999998</v>
      </c>
      <c r="IA418">
        <v>40.645110000000003</v>
      </c>
      <c r="IB418" s="1">
        <v>3.3232499999999998E-2</v>
      </c>
      <c r="IC418">
        <v>16.109310000000001</v>
      </c>
      <c r="ID418">
        <v>0.49833369999999999</v>
      </c>
      <c r="IE418">
        <v>44.751330000000003</v>
      </c>
      <c r="IF418" s="1">
        <v>3.1266910000000002E-2</v>
      </c>
      <c r="IG418">
        <v>15.065110000000001</v>
      </c>
      <c r="IH418">
        <v>0.50108030000000003</v>
      </c>
      <c r="II418">
        <v>50.839280000000002</v>
      </c>
      <c r="IJ418" s="1">
        <v>2.878967E-2</v>
      </c>
      <c r="IK418">
        <v>13.833299999999999</v>
      </c>
      <c r="IL418">
        <v>0.50278290000000003</v>
      </c>
      <c r="IM418">
        <v>55.057859999999998</v>
      </c>
      <c r="IN418" s="1">
        <v>2.5758989999999999E-2</v>
      </c>
      <c r="IO418">
        <v>12.371090000000001</v>
      </c>
      <c r="IP418">
        <v>0.50417690000000004</v>
      </c>
      <c r="IQ418">
        <v>55.489519999999999</v>
      </c>
      <c r="IR418" s="1">
        <v>2.2395709999999999E-2</v>
      </c>
      <c r="IS418">
        <v>10.75994</v>
      </c>
      <c r="IT418">
        <v>0.50594539999999999</v>
      </c>
      <c r="IU418">
        <v>53.12115</v>
      </c>
      <c r="IV418" s="1">
        <v>1.892978E-2</v>
      </c>
      <c r="IW418">
        <v>9.0947139999999997</v>
      </c>
      <c r="IX418">
        <v>0.50667340000000005</v>
      </c>
      <c r="IY418">
        <v>50.234459999999999</v>
      </c>
      <c r="IZ418" s="1">
        <v>1.559603E-2</v>
      </c>
      <c r="JA418">
        <v>7.5050020000000002</v>
      </c>
      <c r="JB418">
        <v>0.50786699999999996</v>
      </c>
      <c r="JC418">
        <v>48.16301</v>
      </c>
      <c r="JD418" s="1">
        <v>1.2668799999999999E-2</v>
      </c>
      <c r="JE418">
        <v>6.0955320000000004</v>
      </c>
      <c r="JF418">
        <v>0.50896699999999995</v>
      </c>
      <c r="JG418">
        <v>48.128230000000002</v>
      </c>
      <c r="JH418" s="1">
        <v>1.027869E-2</v>
      </c>
      <c r="JI418">
        <v>4.9382260000000002</v>
      </c>
      <c r="JJ418">
        <v>0.51002159999999996</v>
      </c>
      <c r="JK418">
        <v>49.496360000000003</v>
      </c>
      <c r="JL418" s="1">
        <v>8.4576740000000001E-3</v>
      </c>
      <c r="JM418">
        <v>4.0551830000000004</v>
      </c>
      <c r="JN418">
        <v>0.51069529999999996</v>
      </c>
      <c r="JO418">
        <v>50.204520000000002</v>
      </c>
      <c r="JP418" s="1">
        <v>7.1209569999999998E-3</v>
      </c>
      <c r="JQ418">
        <v>3.4140760000000001</v>
      </c>
      <c r="JR418">
        <v>0.51104680000000002</v>
      </c>
      <c r="JS418">
        <v>49.541319999999999</v>
      </c>
      <c r="JT418" s="1">
        <v>6.19207E-3</v>
      </c>
      <c r="JU418">
        <v>2.968477</v>
      </c>
      <c r="JV418">
        <v>0.51136179999999998</v>
      </c>
      <c r="JW418">
        <v>48.680680000000002</v>
      </c>
      <c r="JX418" s="1">
        <v>5.5408180000000003E-3</v>
      </c>
      <c r="JY418">
        <v>2.65625</v>
      </c>
      <c r="JZ418">
        <v>0.51186209999999999</v>
      </c>
      <c r="KA418">
        <v>47.560200000000002</v>
      </c>
      <c r="KB418" s="1">
        <v>5.0757950000000001E-3</v>
      </c>
      <c r="KC418">
        <v>2.4333290000000001</v>
      </c>
      <c r="KD418">
        <v>0.51223549999999995</v>
      </c>
      <c r="KE418">
        <v>45.905470000000001</v>
      </c>
      <c r="KF418" s="1">
        <v>4.7224399999999996E-3</v>
      </c>
      <c r="KG418">
        <v>2.2656100000000001</v>
      </c>
      <c r="KH418">
        <v>0.51244829999999997</v>
      </c>
      <c r="KI418">
        <v>43.980289999999997</v>
      </c>
      <c r="KJ418" s="1">
        <v>4.4352879999999999E-3</v>
      </c>
      <c r="KK418">
        <v>2.1308050000000001</v>
      </c>
      <c r="KL418">
        <v>0.51261199999999996</v>
      </c>
      <c r="KM418">
        <v>43.305999999999997</v>
      </c>
      <c r="KN418" s="1">
        <v>4.1914029999999998E-3</v>
      </c>
      <c r="KO418">
        <v>2.0167839999999999</v>
      </c>
      <c r="KP418">
        <v>0.51236720000000002</v>
      </c>
      <c r="KQ418">
        <v>45.958599999999997</v>
      </c>
      <c r="KR418" s="1">
        <v>3.9713309999999998E-3</v>
      </c>
      <c r="KS418">
        <v>1.915564</v>
      </c>
      <c r="KT418">
        <v>0.51250419999999997</v>
      </c>
      <c r="KU418">
        <v>51.607939999999999</v>
      </c>
      <c r="KV418" s="1">
        <v>3.7756479999999999E-3</v>
      </c>
      <c r="KW418">
        <v>1.8242320000000001</v>
      </c>
      <c r="KX418">
        <v>0.51254420000000001</v>
      </c>
      <c r="KY418">
        <v>56.242519999999999</v>
      </c>
      <c r="KZ418" s="1">
        <v>3.595783E-3</v>
      </c>
      <c r="LA418">
        <v>1.7406010000000001</v>
      </c>
      <c r="LB418">
        <v>0.51263250000000005</v>
      </c>
      <c r="LC418">
        <v>56.416980000000002</v>
      </c>
      <c r="LD418" s="1">
        <v>3.4285660000000001E-3</v>
      </c>
      <c r="LE418">
        <v>1.6623920000000001</v>
      </c>
      <c r="LF418">
        <v>0.51269260000000005</v>
      </c>
      <c r="LG418">
        <v>53.045209999999997</v>
      </c>
      <c r="LH418" s="1">
        <v>3.2705410000000001E-3</v>
      </c>
      <c r="LI418">
        <v>1.588633</v>
      </c>
      <c r="LJ418">
        <v>0.51268259999999999</v>
      </c>
      <c r="LK418">
        <v>49.505899999999997</v>
      </c>
      <c r="LL418" s="1">
        <v>3.1223119999999999E-3</v>
      </c>
      <c r="LM418">
        <v>1.5192749999999999</v>
      </c>
      <c r="LN418">
        <v>0.51261029999999996</v>
      </c>
      <c r="LO418">
        <v>47.491849999999999</v>
      </c>
      <c r="LP418" s="1">
        <v>2.982738E-3</v>
      </c>
      <c r="LQ418">
        <v>1.4540839999999999</v>
      </c>
      <c r="LR418">
        <v>0.51255010000000001</v>
      </c>
      <c r="LS418">
        <v>47.142499999999998</v>
      </c>
      <c r="LT418" s="1">
        <v>2.8515020000000001E-3</v>
      </c>
      <c r="LU418">
        <v>1.392509</v>
      </c>
      <c r="LV418">
        <v>0.51244809999999996</v>
      </c>
      <c r="LW418">
        <v>48.602629999999998</v>
      </c>
      <c r="LX418" s="1">
        <v>2.7271970000000002E-3</v>
      </c>
      <c r="LY418">
        <v>1.3341970000000001</v>
      </c>
      <c r="LZ418">
        <v>0.51233519999999999</v>
      </c>
      <c r="MA418">
        <v>50.545580000000001</v>
      </c>
      <c r="MB418" s="1">
        <v>2.6096819999999999E-3</v>
      </c>
      <c r="MC418">
        <v>1.278977</v>
      </c>
      <c r="MD418">
        <v>0.51213989999999998</v>
      </c>
      <c r="ME418">
        <v>51.741050000000001</v>
      </c>
      <c r="MF418" s="1">
        <v>2.4977770000000001E-3</v>
      </c>
      <c r="MG418">
        <v>1.2265109999999999</v>
      </c>
      <c r="MH418">
        <v>0.51199119999999998</v>
      </c>
      <c r="MI418">
        <v>51.478769999999997</v>
      </c>
      <c r="MJ418" s="1">
        <v>2.3924979999999998E-3</v>
      </c>
      <c r="MK418">
        <v>1.177003</v>
      </c>
      <c r="ML418">
        <v>0.51177839999999997</v>
      </c>
      <c r="MM418">
        <v>49.82367</v>
      </c>
      <c r="MN418" s="1">
        <v>2.2922720000000001E-3</v>
      </c>
      <c r="MO418">
        <v>1.130123</v>
      </c>
      <c r="MP418">
        <v>0.51176060000000001</v>
      </c>
      <c r="MQ418">
        <v>47.278230000000001</v>
      </c>
      <c r="MR418" s="1">
        <v>2.197587E-3</v>
      </c>
      <c r="MS418">
        <v>1.085672</v>
      </c>
      <c r="MT418">
        <v>0.51166889999999998</v>
      </c>
      <c r="MU418">
        <v>45.308199999999999</v>
      </c>
      <c r="MV418" s="1">
        <v>2.1081020000000002E-3</v>
      </c>
      <c r="MW418">
        <v>1.043804</v>
      </c>
      <c r="MX418">
        <v>0.51163800000000004</v>
      </c>
      <c r="MY418">
        <v>44.79871</v>
      </c>
      <c r="MZ418" s="1">
        <v>2.022668E-3</v>
      </c>
      <c r="NA418">
        <v>1.003471</v>
      </c>
      <c r="NB418">
        <v>0.51156500000000005</v>
      </c>
      <c r="NC418">
        <v>45.677860000000003</v>
      </c>
      <c r="ND418" s="1">
        <v>1.941421E-3</v>
      </c>
      <c r="NE418">
        <v>0.9650609</v>
      </c>
      <c r="NF418">
        <v>0.51172459999999997</v>
      </c>
      <c r="NG418">
        <v>47.929450000000003</v>
      </c>
      <c r="NH418" s="1">
        <v>1.86426E-3</v>
      </c>
      <c r="NI418">
        <v>0.92814280000000005</v>
      </c>
      <c r="NJ418">
        <v>0.51173539999999995</v>
      </c>
      <c r="NK418">
        <v>51.234259999999999</v>
      </c>
      <c r="NL418" s="1">
        <v>1.7903839999999999E-3</v>
      </c>
      <c r="NM418">
        <v>0.89301379999999997</v>
      </c>
      <c r="NN418">
        <v>0.51173970000000002</v>
      </c>
      <c r="NO418">
        <v>52.797420000000002</v>
      </c>
      <c r="NP418" s="1">
        <v>1.7202369999999999E-3</v>
      </c>
      <c r="NQ418">
        <v>0.85951529999999998</v>
      </c>
      <c r="NR418">
        <v>0.51158400000000004</v>
      </c>
      <c r="NS418">
        <v>50.873370000000001</v>
      </c>
      <c r="NT418" s="1">
        <v>1.6525540000000001E-3</v>
      </c>
      <c r="NU418">
        <v>0.82740499999999995</v>
      </c>
      <c r="NV418">
        <v>0.51155539999999999</v>
      </c>
      <c r="NW418">
        <v>47.154350000000001</v>
      </c>
      <c r="NX418" s="1">
        <v>1.588896E-3</v>
      </c>
      <c r="NY418">
        <v>0.79692669999999999</v>
      </c>
      <c r="NZ418">
        <v>0.51160019999999995</v>
      </c>
      <c r="OA418">
        <v>44.713949999999997</v>
      </c>
      <c r="OB418" s="1">
        <v>1.528815E-3</v>
      </c>
      <c r="OC418">
        <v>0.76789960000000002</v>
      </c>
      <c r="OD418">
        <v>0.51166319999999998</v>
      </c>
      <c r="OE418">
        <v>44.604999999999997</v>
      </c>
      <c r="OF418" s="1">
        <v>1.471254E-3</v>
      </c>
      <c r="OG418">
        <v>0.73995549999999999</v>
      </c>
      <c r="OH418">
        <v>0.51172240000000002</v>
      </c>
      <c r="OI418">
        <v>45.59422</v>
      </c>
      <c r="OJ418" s="1">
        <v>1.415363E-3</v>
      </c>
      <c r="OK418">
        <v>0.71274159999999998</v>
      </c>
    </row>
    <row r="419" spans="1:401" x14ac:dyDescent="0.35">
      <c r="A419">
        <v>428</v>
      </c>
      <c r="B419" t="s">
        <v>4</v>
      </c>
      <c r="C419" t="s">
        <v>364</v>
      </c>
      <c r="D419" t="s">
        <v>426</v>
      </c>
      <c r="E419">
        <v>892.4819</v>
      </c>
      <c r="F419">
        <v>0.61393509999999996</v>
      </c>
      <c r="G419">
        <v>27.81287</v>
      </c>
      <c r="H419">
        <v>0</v>
      </c>
      <c r="I419">
        <v>0</v>
      </c>
      <c r="J419">
        <v>0.61107250000000002</v>
      </c>
      <c r="K419">
        <v>26.58154</v>
      </c>
      <c r="L419">
        <v>0</v>
      </c>
      <c r="M419">
        <v>0</v>
      </c>
      <c r="N419">
        <v>0.60814919999999995</v>
      </c>
      <c r="O419">
        <v>25.783359999999998</v>
      </c>
      <c r="P419">
        <v>0</v>
      </c>
      <c r="Q419">
        <v>0</v>
      </c>
      <c r="R419">
        <v>0.60515589999999997</v>
      </c>
      <c r="S419">
        <v>26.167000000000002</v>
      </c>
      <c r="T419">
        <v>0</v>
      </c>
      <c r="U419">
        <v>0</v>
      </c>
      <c r="V419">
        <v>0.6020626</v>
      </c>
      <c r="W419">
        <v>27.250219999999999</v>
      </c>
      <c r="X419">
        <v>0</v>
      </c>
      <c r="Y419">
        <v>0</v>
      </c>
      <c r="Z419">
        <v>0.59878279999999995</v>
      </c>
      <c r="AA419">
        <v>27.89357</v>
      </c>
      <c r="AB419">
        <v>0</v>
      </c>
      <c r="AC419">
        <v>0</v>
      </c>
      <c r="AD419">
        <v>0.59525220000000001</v>
      </c>
      <c r="AE419">
        <v>27.7408</v>
      </c>
      <c r="AF419">
        <v>0</v>
      </c>
      <c r="AG419">
        <v>0</v>
      </c>
      <c r="AH419">
        <v>0.59174839999999995</v>
      </c>
      <c r="AI419">
        <v>26.845690000000001</v>
      </c>
      <c r="AJ419">
        <v>0</v>
      </c>
      <c r="AK419">
        <v>0</v>
      </c>
      <c r="AL419">
        <v>0.58829209999999998</v>
      </c>
      <c r="AM419">
        <v>25.596689999999999</v>
      </c>
      <c r="AN419">
        <v>0</v>
      </c>
      <c r="AO419">
        <v>0</v>
      </c>
      <c r="AP419">
        <v>0.58484369999999997</v>
      </c>
      <c r="AQ419">
        <v>25.328690000000002</v>
      </c>
      <c r="AR419">
        <v>0</v>
      </c>
      <c r="AS419">
        <v>0</v>
      </c>
      <c r="AT419">
        <v>0.58157250000000005</v>
      </c>
      <c r="AU419">
        <v>26.718419999999998</v>
      </c>
      <c r="AV419">
        <v>0</v>
      </c>
      <c r="AW419">
        <v>0</v>
      </c>
      <c r="AX419">
        <v>0.57820050000000001</v>
      </c>
      <c r="AY419">
        <v>29.546209999999999</v>
      </c>
      <c r="AZ419">
        <v>0</v>
      </c>
      <c r="BA419">
        <v>0</v>
      </c>
      <c r="BB419">
        <v>0.57464420000000005</v>
      </c>
      <c r="BC419">
        <v>32.605339999999998</v>
      </c>
      <c r="BD419">
        <v>0</v>
      </c>
      <c r="BE419">
        <v>0</v>
      </c>
      <c r="BF419">
        <v>0.57093159999999998</v>
      </c>
      <c r="BG419">
        <v>34.304400000000001</v>
      </c>
      <c r="BH419">
        <v>0</v>
      </c>
      <c r="BI419">
        <v>0</v>
      </c>
      <c r="BJ419">
        <v>0.56729810000000003</v>
      </c>
      <c r="BK419">
        <v>34.169159999999998</v>
      </c>
      <c r="BL419">
        <v>0</v>
      </c>
      <c r="BM419">
        <v>0</v>
      </c>
      <c r="BN419">
        <v>0.56354459999999995</v>
      </c>
      <c r="BO419">
        <v>32.70214</v>
      </c>
      <c r="BP419">
        <v>0</v>
      </c>
      <c r="BQ419">
        <v>0</v>
      </c>
      <c r="BR419">
        <v>0.56000589999999995</v>
      </c>
      <c r="BS419">
        <v>30.74081</v>
      </c>
      <c r="BT419">
        <v>0</v>
      </c>
      <c r="BU419">
        <v>0</v>
      </c>
      <c r="BV419">
        <v>0.55667940000000005</v>
      </c>
      <c r="BW419">
        <v>29.802900000000001</v>
      </c>
      <c r="BX419">
        <v>0</v>
      </c>
      <c r="BY419">
        <v>0</v>
      </c>
      <c r="BZ419">
        <v>0.55343679999999995</v>
      </c>
      <c r="CA419">
        <v>29.894880000000001</v>
      </c>
      <c r="CB419">
        <v>0</v>
      </c>
      <c r="CC419">
        <v>0</v>
      </c>
      <c r="CD419">
        <v>0.55042340000000001</v>
      </c>
      <c r="CE419">
        <v>30.809950000000001</v>
      </c>
      <c r="CF419">
        <v>0</v>
      </c>
      <c r="CG419">
        <v>0</v>
      </c>
      <c r="CH419">
        <v>0.54778459999999995</v>
      </c>
      <c r="CI419">
        <v>31.568829999999998</v>
      </c>
      <c r="CJ419">
        <v>0</v>
      </c>
      <c r="CK419">
        <v>0</v>
      </c>
      <c r="CL419">
        <v>0.54541280000000003</v>
      </c>
      <c r="CM419">
        <v>31.52055</v>
      </c>
      <c r="CN419">
        <v>0</v>
      </c>
      <c r="CO419">
        <v>0</v>
      </c>
      <c r="CP419">
        <v>0.54325710000000005</v>
      </c>
      <c r="CQ419">
        <v>30.523810000000001</v>
      </c>
      <c r="CR419">
        <v>0</v>
      </c>
      <c r="CS419" s="1">
        <v>1.2659589999999999E-37</v>
      </c>
      <c r="CT419">
        <v>0.54131339999999994</v>
      </c>
      <c r="CU419">
        <v>28.94078</v>
      </c>
      <c r="CV419" s="1">
        <v>2.157935E-33</v>
      </c>
      <c r="CW419" s="1">
        <v>7.5827920000000002E-31</v>
      </c>
      <c r="CX419">
        <v>0.53924749999999999</v>
      </c>
      <c r="CY419">
        <v>27.475639999999999</v>
      </c>
      <c r="CZ419" s="1">
        <v>1.209275E-27</v>
      </c>
      <c r="DA419" s="1">
        <v>5.7185089999999996E-25</v>
      </c>
      <c r="DB419">
        <v>0.53678309999999996</v>
      </c>
      <c r="DC419">
        <v>27.179040000000001</v>
      </c>
      <c r="DD419" s="1">
        <v>3.3862990000000001E-22</v>
      </c>
      <c r="DE419" s="1">
        <v>1.231471E-19</v>
      </c>
      <c r="DF419">
        <v>0.53466159999999996</v>
      </c>
      <c r="DG419">
        <v>28.491250000000001</v>
      </c>
      <c r="DH419" s="1">
        <v>4.0525159999999997E-18</v>
      </c>
      <c r="DI419" s="1">
        <v>1.4425019999999999E-15</v>
      </c>
      <c r="DJ419">
        <v>0.53216790000000003</v>
      </c>
      <c r="DK419">
        <v>31.871120000000001</v>
      </c>
      <c r="DL419" s="1">
        <v>6.473894E-15</v>
      </c>
      <c r="DM419" s="1">
        <v>2.3466700000000001E-12</v>
      </c>
      <c r="DN419">
        <v>0.53013049999999995</v>
      </c>
      <c r="DO419">
        <v>36.228200000000001</v>
      </c>
      <c r="DP419" s="1">
        <v>3.0525840000000002E-12</v>
      </c>
      <c r="DQ419" s="1">
        <v>1.131943E-9</v>
      </c>
      <c r="DR419">
        <v>0.52823770000000003</v>
      </c>
      <c r="DS419">
        <v>38.375779999999999</v>
      </c>
      <c r="DT419" s="1">
        <v>5.7435470000000004E-10</v>
      </c>
      <c r="DU419" s="1">
        <v>2.1804599999999999E-7</v>
      </c>
      <c r="DV419">
        <v>0.52660470000000004</v>
      </c>
      <c r="DW419">
        <v>37.68018</v>
      </c>
      <c r="DX419" s="1">
        <v>5.1245710000000001E-8</v>
      </c>
      <c r="DY419" s="1">
        <v>1.9909239999999998E-5</v>
      </c>
      <c r="DZ419">
        <v>0.52515100000000003</v>
      </c>
      <c r="EA419">
        <v>35.411619999999999</v>
      </c>
      <c r="EB419" s="1">
        <v>2.4546519999999999E-6</v>
      </c>
      <c r="EC419" s="1">
        <v>9.7465080000000003E-4</v>
      </c>
      <c r="ED419">
        <v>0.52363599999999999</v>
      </c>
      <c r="EE419">
        <v>33.17512</v>
      </c>
      <c r="EF419" s="1">
        <v>6.8286069999999995E-5</v>
      </c>
      <c r="EG419" s="1">
        <v>2.7698029999999998E-2</v>
      </c>
      <c r="EH419">
        <v>0.52184940000000002</v>
      </c>
      <c r="EI419">
        <v>32.375100000000003</v>
      </c>
      <c r="EJ419" s="1">
        <v>1.1822880000000001E-3</v>
      </c>
      <c r="EK419">
        <v>0.48958570000000001</v>
      </c>
      <c r="EL419">
        <v>0.52021099999999998</v>
      </c>
      <c r="EM419">
        <v>33.78051</v>
      </c>
      <c r="EN419">
        <v>1.331455E-2</v>
      </c>
      <c r="EO419">
        <v>5.6257739999999998</v>
      </c>
      <c r="EP419">
        <v>0.51927599999999996</v>
      </c>
      <c r="EQ419">
        <v>37.416240000000002</v>
      </c>
      <c r="ER419">
        <v>0.1009548</v>
      </c>
      <c r="ES419">
        <v>43.505499999999998</v>
      </c>
      <c r="ET419">
        <v>0.51859619999999995</v>
      </c>
      <c r="EU419">
        <v>41.339030000000001</v>
      </c>
      <c r="EV419">
        <v>0.5394987</v>
      </c>
      <c r="EW419">
        <v>236.53299999999999</v>
      </c>
      <c r="EX419">
        <v>0.51805259999999997</v>
      </c>
      <c r="EY419">
        <v>42.743220000000001</v>
      </c>
      <c r="EZ419">
        <v>2.1282610000000002</v>
      </c>
      <c r="FA419">
        <v>948.87609999999995</v>
      </c>
      <c r="FB419">
        <v>0.51774359999999997</v>
      </c>
      <c r="FC419">
        <v>41.606740000000002</v>
      </c>
      <c r="FD419">
        <v>6.3533390000000001</v>
      </c>
      <c r="FE419">
        <v>2877.24</v>
      </c>
      <c r="FF419">
        <v>0.51729040000000004</v>
      </c>
      <c r="FG419">
        <v>38.999639999999999</v>
      </c>
      <c r="FH419">
        <v>14.73911</v>
      </c>
      <c r="FI419">
        <v>6778.7160000000003</v>
      </c>
      <c r="FJ419">
        <v>0.51699450000000002</v>
      </c>
      <c r="FK419">
        <v>36.705750000000002</v>
      </c>
      <c r="FL419">
        <v>27.196380000000001</v>
      </c>
      <c r="FM419">
        <v>12692.05</v>
      </c>
      <c r="FN419">
        <v>0.51656420000000003</v>
      </c>
      <c r="FO419">
        <v>36.024320000000003</v>
      </c>
      <c r="FP419">
        <v>40.625950000000003</v>
      </c>
      <c r="FQ419">
        <v>19239.41</v>
      </c>
      <c r="FR419">
        <v>0.51604360000000005</v>
      </c>
      <c r="FS419">
        <v>36.95261</v>
      </c>
      <c r="FT419">
        <v>50.14667</v>
      </c>
      <c r="FU419">
        <v>24087.360000000001</v>
      </c>
      <c r="FV419">
        <v>0.51526780000000005</v>
      </c>
      <c r="FW419">
        <v>38.912280000000003</v>
      </c>
      <c r="FX419">
        <v>52.075339999999997</v>
      </c>
      <c r="FY419">
        <v>25357.37</v>
      </c>
      <c r="FZ419">
        <v>0.51438870000000003</v>
      </c>
      <c r="GA419">
        <v>40.18638</v>
      </c>
      <c r="GB419">
        <v>46.302880000000002</v>
      </c>
      <c r="GC419">
        <v>22841.72</v>
      </c>
      <c r="GD419">
        <v>0.51371509999999998</v>
      </c>
      <c r="GE419">
        <v>40.099870000000003</v>
      </c>
      <c r="GF419">
        <v>35.706299999999999</v>
      </c>
      <c r="GG419">
        <v>17832.59</v>
      </c>
      <c r="GH419">
        <v>0.51225189999999998</v>
      </c>
      <c r="GI419">
        <v>38.752659999999999</v>
      </c>
      <c r="GJ419">
        <v>24.272320000000001</v>
      </c>
      <c r="GK419">
        <v>12276.92</v>
      </c>
      <c r="GL419">
        <v>0.51143510000000003</v>
      </c>
      <c r="GM419">
        <v>37.021549999999998</v>
      </c>
      <c r="GN419">
        <v>14.76519</v>
      </c>
      <c r="GO419">
        <v>7553.46</v>
      </c>
      <c r="GP419">
        <v>0.51068230000000003</v>
      </c>
      <c r="GQ419">
        <v>35.473179999999999</v>
      </c>
      <c r="GR419">
        <v>8.0429349999999999</v>
      </c>
      <c r="GS419">
        <v>4161.0119999999997</v>
      </c>
      <c r="GT419">
        <v>0.51123529999999995</v>
      </c>
      <c r="GU419">
        <v>35.796700000000001</v>
      </c>
      <c r="GV419">
        <v>3.978688</v>
      </c>
      <c r="GW419">
        <v>2076.6590000000001</v>
      </c>
      <c r="GX419">
        <v>0.51151009999999997</v>
      </c>
      <c r="GY419">
        <v>37.745759999999997</v>
      </c>
      <c r="GZ419">
        <v>1.7984990000000001</v>
      </c>
      <c r="HA419">
        <v>947.17520000000002</v>
      </c>
      <c r="HB419">
        <v>0.51143910000000004</v>
      </c>
      <c r="HC419">
        <v>41.18271</v>
      </c>
      <c r="HD419">
        <v>0.75729849999999999</v>
      </c>
      <c r="HE419">
        <v>401.93759999999997</v>
      </c>
      <c r="HF419">
        <v>0.51055459999999997</v>
      </c>
      <c r="HG419">
        <v>44.029940000000003</v>
      </c>
      <c r="HH419">
        <v>0.306334</v>
      </c>
      <c r="HI419">
        <v>163.42599999999999</v>
      </c>
      <c r="HJ419">
        <v>0.50958729999999997</v>
      </c>
      <c r="HK419">
        <v>44.747320000000002</v>
      </c>
      <c r="HL419">
        <v>0.12821199999999999</v>
      </c>
      <c r="HM419">
        <v>68.070899999999995</v>
      </c>
      <c r="HN419">
        <v>0.51041159999999997</v>
      </c>
      <c r="HO419">
        <v>43.397359999999999</v>
      </c>
      <c r="HP419" s="1">
        <v>6.3862379999999996E-2</v>
      </c>
      <c r="HQ419">
        <v>33.143540000000002</v>
      </c>
      <c r="HR419">
        <v>0.51076560000000004</v>
      </c>
      <c r="HS419">
        <v>41.154969999999999</v>
      </c>
      <c r="HT419" s="1">
        <v>4.2484550000000003E-2</v>
      </c>
      <c r="HU419">
        <v>21.473769999999998</v>
      </c>
      <c r="HV419">
        <v>0.51346499999999995</v>
      </c>
      <c r="HW419">
        <v>39.732419999999998</v>
      </c>
      <c r="HX419" s="1">
        <v>3.599861E-2</v>
      </c>
      <c r="HY419">
        <v>17.82339</v>
      </c>
      <c r="HZ419">
        <v>0.51784470000000005</v>
      </c>
      <c r="IA419">
        <v>40.449489999999997</v>
      </c>
      <c r="IB419" s="1">
        <v>3.3580239999999997E-2</v>
      </c>
      <c r="IC419">
        <v>16.412089999999999</v>
      </c>
      <c r="ID419">
        <v>0.5209838</v>
      </c>
      <c r="IE419">
        <v>44.366239999999998</v>
      </c>
      <c r="IF419" s="1">
        <v>3.163647E-2</v>
      </c>
      <c r="IG419">
        <v>15.37571</v>
      </c>
      <c r="IH419">
        <v>0.52301960000000003</v>
      </c>
      <c r="II419">
        <v>50.293559999999999</v>
      </c>
      <c r="IJ419" s="1">
        <v>2.9241159999999999E-2</v>
      </c>
      <c r="IK419">
        <v>14.19017</v>
      </c>
      <c r="IL419">
        <v>0.52405829999999998</v>
      </c>
      <c r="IM419">
        <v>54.542209999999997</v>
      </c>
      <c r="IN419" s="1">
        <v>2.6281390000000002E-2</v>
      </c>
      <c r="IO419">
        <v>12.76113</v>
      </c>
      <c r="IP419">
        <v>0.52477339999999995</v>
      </c>
      <c r="IQ419">
        <v>55.257640000000002</v>
      </c>
      <c r="IR419" s="1">
        <v>2.295815E-2</v>
      </c>
      <c r="IS419">
        <v>11.163410000000001</v>
      </c>
      <c r="IT419">
        <v>0.52525189999999999</v>
      </c>
      <c r="IU419">
        <v>53.161960000000001</v>
      </c>
      <c r="IV419" s="1">
        <v>1.9491339999999999E-2</v>
      </c>
      <c r="IW419">
        <v>9.4919560000000001</v>
      </c>
      <c r="IX419">
        <v>0.52470660000000002</v>
      </c>
      <c r="IY419">
        <v>50.27852</v>
      </c>
      <c r="IZ419" s="1">
        <v>1.6116459999999999E-2</v>
      </c>
      <c r="JA419">
        <v>7.8687199999999997</v>
      </c>
      <c r="JB419">
        <v>0.52462260000000005</v>
      </c>
      <c r="JC419">
        <v>48.145690000000002</v>
      </c>
      <c r="JD419">
        <v>1.311582E-2</v>
      </c>
      <c r="JE419">
        <v>6.4104169999999998</v>
      </c>
      <c r="JF419">
        <v>0.52457640000000005</v>
      </c>
      <c r="JG419">
        <v>48.031329999999997</v>
      </c>
      <c r="JH419" s="1">
        <v>1.063469E-2</v>
      </c>
      <c r="JI419">
        <v>5.196129</v>
      </c>
      <c r="JJ419">
        <v>0.5244451</v>
      </c>
      <c r="JK419">
        <v>49.148769999999999</v>
      </c>
      <c r="JL419" s="1">
        <v>8.7220170000000003E-3</v>
      </c>
      <c r="JM419">
        <v>4.2583289999999998</v>
      </c>
      <c r="JN419">
        <v>0.52407210000000004</v>
      </c>
      <c r="JO419">
        <v>50.038269999999997</v>
      </c>
      <c r="JP419" s="1">
        <v>7.3098679999999997E-3</v>
      </c>
      <c r="JQ419">
        <v>3.572587</v>
      </c>
      <c r="JR419">
        <v>0.52353289999999997</v>
      </c>
      <c r="JS419">
        <v>49.438459999999999</v>
      </c>
      <c r="JT419" s="1">
        <v>6.3211669999999999E-3</v>
      </c>
      <c r="JU419">
        <v>3.0919140000000001</v>
      </c>
      <c r="JV419">
        <v>0.52334179999999997</v>
      </c>
      <c r="JW419">
        <v>48.559719999999999</v>
      </c>
      <c r="JX419" s="1">
        <v>5.6307730000000004E-3</v>
      </c>
      <c r="JY419">
        <v>2.7554630000000002</v>
      </c>
      <c r="JZ419">
        <v>0.52344080000000004</v>
      </c>
      <c r="KA419">
        <v>47.523310000000002</v>
      </c>
      <c r="KB419" s="1">
        <v>5.1413520000000001E-3</v>
      </c>
      <c r="KC419">
        <v>2.516597</v>
      </c>
      <c r="KD419">
        <v>0.52336150000000004</v>
      </c>
      <c r="KE419">
        <v>45.93797</v>
      </c>
      <c r="KF419" s="1">
        <v>4.7728800000000002E-3</v>
      </c>
      <c r="KG419">
        <v>2.33866</v>
      </c>
      <c r="KH419">
        <v>0.52313419999999999</v>
      </c>
      <c r="KI419">
        <v>44.067659999999997</v>
      </c>
      <c r="KJ419" s="1">
        <v>4.4768280000000004E-3</v>
      </c>
      <c r="KK419">
        <v>2.197247</v>
      </c>
      <c r="KL419">
        <v>0.52289099999999999</v>
      </c>
      <c r="KM419">
        <v>43.456870000000002</v>
      </c>
      <c r="KN419" s="1">
        <v>4.2269960000000002E-3</v>
      </c>
      <c r="KO419">
        <v>2.0784349999999998</v>
      </c>
      <c r="KP419">
        <v>0.52232639999999997</v>
      </c>
      <c r="KQ419">
        <v>45.934759999999997</v>
      </c>
      <c r="KR419" s="1">
        <v>4.0032899999999996E-3</v>
      </c>
      <c r="KS419">
        <v>1.9735529999999999</v>
      </c>
      <c r="KT419">
        <v>0.52211660000000004</v>
      </c>
      <c r="KU419">
        <v>51.348840000000003</v>
      </c>
      <c r="KV419" s="1">
        <v>3.8049239999999999E-3</v>
      </c>
      <c r="KW419">
        <v>1.8802129999999999</v>
      </c>
      <c r="KX419">
        <v>0.52178360000000001</v>
      </c>
      <c r="KY419">
        <v>55.882910000000003</v>
      </c>
      <c r="KZ419" s="1">
        <v>3.6227020000000002E-3</v>
      </c>
      <c r="LA419">
        <v>1.794616</v>
      </c>
      <c r="LB419">
        <v>0.52157779999999998</v>
      </c>
      <c r="LC419">
        <v>56.32152</v>
      </c>
      <c r="LD419" s="1">
        <v>3.4540310000000002E-3</v>
      </c>
      <c r="LE419">
        <v>1.7147680000000001</v>
      </c>
      <c r="LF419">
        <v>0.52127069999999998</v>
      </c>
      <c r="LG419">
        <v>53.342030000000001</v>
      </c>
      <c r="LH419" s="1">
        <v>3.2945209999999999E-3</v>
      </c>
      <c r="LI419">
        <v>1.6395059999999999</v>
      </c>
      <c r="LJ419">
        <v>0.52095659999999999</v>
      </c>
      <c r="LK419">
        <v>49.735320000000002</v>
      </c>
      <c r="LL419" s="1">
        <v>3.1448130000000002E-3</v>
      </c>
      <c r="LM419">
        <v>1.568576</v>
      </c>
      <c r="LN419">
        <v>0.52055510000000005</v>
      </c>
      <c r="LO419">
        <v>47.517769999999999</v>
      </c>
      <c r="LP419" s="1">
        <v>3.0038030000000002E-3</v>
      </c>
      <c r="LQ419">
        <v>1.5018199999999999</v>
      </c>
      <c r="LR419">
        <v>0.52020630000000001</v>
      </c>
      <c r="LS419">
        <v>47.086939999999998</v>
      </c>
      <c r="LT419" s="1">
        <v>2.8714330000000001E-3</v>
      </c>
      <c r="LU419">
        <v>1.4388179999999999</v>
      </c>
      <c r="LV419">
        <v>0.51982609999999996</v>
      </c>
      <c r="LW419">
        <v>48.431640000000002</v>
      </c>
      <c r="LX419" s="1">
        <v>2.7460760000000001E-3</v>
      </c>
      <c r="LY419">
        <v>1.3791420000000001</v>
      </c>
      <c r="LZ419">
        <v>0.51943450000000002</v>
      </c>
      <c r="MA419">
        <v>50.266930000000002</v>
      </c>
      <c r="MB419" s="1">
        <v>2.6274979999999998E-3</v>
      </c>
      <c r="MC419">
        <v>1.322543</v>
      </c>
      <c r="MD419">
        <v>0.5189918</v>
      </c>
      <c r="ME419">
        <v>51.658990000000003</v>
      </c>
      <c r="MF419" s="1">
        <v>2.5147310000000001E-3</v>
      </c>
      <c r="MG419">
        <v>1.2687580000000001</v>
      </c>
      <c r="MH419">
        <v>0.51858059999999995</v>
      </c>
      <c r="MI419">
        <v>51.375419999999998</v>
      </c>
      <c r="MJ419" s="1">
        <v>2.4085180000000001E-3</v>
      </c>
      <c r="MK419">
        <v>1.2179880000000001</v>
      </c>
      <c r="ML419">
        <v>0.51808659999999995</v>
      </c>
      <c r="MM419">
        <v>49.882950000000001</v>
      </c>
      <c r="MN419" s="1">
        <v>2.307351E-3</v>
      </c>
      <c r="MO419">
        <v>1.1698230000000001</v>
      </c>
      <c r="MP419">
        <v>0.51752109999999996</v>
      </c>
      <c r="MQ419">
        <v>47.463270000000001</v>
      </c>
      <c r="MR419" s="1">
        <v>2.2119209999999999E-3</v>
      </c>
      <c r="MS419">
        <v>1.124377</v>
      </c>
      <c r="MT419">
        <v>0.51685820000000005</v>
      </c>
      <c r="MU419">
        <v>45.426090000000002</v>
      </c>
      <c r="MV419" s="1">
        <v>2.1217409999999999E-3</v>
      </c>
      <c r="MW419">
        <v>1.081494</v>
      </c>
      <c r="MX419">
        <v>0.51631400000000005</v>
      </c>
      <c r="MY419">
        <v>44.890070000000001</v>
      </c>
      <c r="MZ419" s="1">
        <v>2.035743E-3</v>
      </c>
      <c r="NA419">
        <v>1.0401990000000001</v>
      </c>
      <c r="NB419">
        <v>0.51575979999999999</v>
      </c>
      <c r="NC419">
        <v>45.659390000000002</v>
      </c>
      <c r="ND419" s="1">
        <v>1.9537840000000001E-3</v>
      </c>
      <c r="NE419">
        <v>1.000759</v>
      </c>
      <c r="NF419">
        <v>0.51548320000000003</v>
      </c>
      <c r="NG419">
        <v>47.845019999999998</v>
      </c>
      <c r="NH419" s="1">
        <v>1.8761590000000001E-3</v>
      </c>
      <c r="NI419">
        <v>0.96284060000000005</v>
      </c>
      <c r="NJ419">
        <v>0.51497990000000005</v>
      </c>
      <c r="NK419">
        <v>51.079619999999998</v>
      </c>
      <c r="NL419" s="1">
        <v>1.8016810000000001E-3</v>
      </c>
      <c r="NM419">
        <v>0.92676550000000002</v>
      </c>
      <c r="NN419">
        <v>0.51454299999999997</v>
      </c>
      <c r="NO419">
        <v>52.575949999999999</v>
      </c>
      <c r="NP419" s="1">
        <v>1.731086E-3</v>
      </c>
      <c r="NQ419">
        <v>0.89235900000000001</v>
      </c>
      <c r="NR419">
        <v>0.51392360000000004</v>
      </c>
      <c r="NS419">
        <v>51.033180000000002</v>
      </c>
      <c r="NT419" s="1">
        <v>1.662824E-3</v>
      </c>
      <c r="NU419">
        <v>0.85931749999999996</v>
      </c>
      <c r="NV419">
        <v>0.51343910000000004</v>
      </c>
      <c r="NW419">
        <v>47.459009999999999</v>
      </c>
      <c r="NX419" s="1">
        <v>1.5986869999999999E-3</v>
      </c>
      <c r="NY419">
        <v>0.82796999999999998</v>
      </c>
      <c r="NZ419">
        <v>0.51303889999999996</v>
      </c>
      <c r="OA419">
        <v>44.867289999999997</v>
      </c>
      <c r="OB419" s="1">
        <v>1.5381559999999999E-3</v>
      </c>
      <c r="OC419">
        <v>0.79809180000000002</v>
      </c>
      <c r="OD419">
        <v>0.51266590000000001</v>
      </c>
      <c r="OE419">
        <v>44.622340000000001</v>
      </c>
      <c r="OF419" s="1">
        <v>1.4802350000000001E-3</v>
      </c>
      <c r="OG419">
        <v>0.76934619999999998</v>
      </c>
      <c r="OH419">
        <v>0.51234279999999999</v>
      </c>
      <c r="OI419">
        <v>45.33634</v>
      </c>
      <c r="OJ419" s="1">
        <v>1.424144E-3</v>
      </c>
      <c r="OK419">
        <v>0.74137660000000005</v>
      </c>
    </row>
    <row r="420" spans="1:401" x14ac:dyDescent="0.35">
      <c r="A420">
        <v>429</v>
      </c>
      <c r="B420" t="s">
        <v>4</v>
      </c>
      <c r="C420" t="s">
        <v>364</v>
      </c>
      <c r="D420" t="s">
        <v>427</v>
      </c>
      <c r="E420">
        <v>851.19669999999996</v>
      </c>
      <c r="F420">
        <v>0.62854290000000002</v>
      </c>
      <c r="G420">
        <v>27.92398</v>
      </c>
      <c r="H420">
        <v>0</v>
      </c>
      <c r="I420">
        <v>0</v>
      </c>
      <c r="J420">
        <v>0.62536060000000004</v>
      </c>
      <c r="K420">
        <v>26.66601</v>
      </c>
      <c r="L420">
        <v>0</v>
      </c>
      <c r="M420">
        <v>0</v>
      </c>
      <c r="N420">
        <v>0.62202590000000002</v>
      </c>
      <c r="O420">
        <v>25.813279999999999</v>
      </c>
      <c r="P420">
        <v>0</v>
      </c>
      <c r="Q420">
        <v>0</v>
      </c>
      <c r="R420">
        <v>0.61865919999999996</v>
      </c>
      <c r="S420">
        <v>26.14489</v>
      </c>
      <c r="T420">
        <v>0</v>
      </c>
      <c r="U420">
        <v>0</v>
      </c>
      <c r="V420">
        <v>0.61519840000000003</v>
      </c>
      <c r="W420">
        <v>27.165489999999998</v>
      </c>
      <c r="X420">
        <v>0</v>
      </c>
      <c r="Y420">
        <v>0</v>
      </c>
      <c r="Z420">
        <v>0.61154889999999995</v>
      </c>
      <c r="AA420">
        <v>27.805150000000001</v>
      </c>
      <c r="AB420">
        <v>0</v>
      </c>
      <c r="AC420">
        <v>0</v>
      </c>
      <c r="AD420">
        <v>0.60762769999999999</v>
      </c>
      <c r="AE420">
        <v>27.7028</v>
      </c>
      <c r="AF420">
        <v>0</v>
      </c>
      <c r="AG420">
        <v>0</v>
      </c>
      <c r="AH420">
        <v>0.60368180000000005</v>
      </c>
      <c r="AI420">
        <v>26.873830000000002</v>
      </c>
      <c r="AJ420">
        <v>0</v>
      </c>
      <c r="AK420">
        <v>0</v>
      </c>
      <c r="AL420">
        <v>0.5997806</v>
      </c>
      <c r="AM420">
        <v>25.673279999999998</v>
      </c>
      <c r="AN420">
        <v>0</v>
      </c>
      <c r="AO420">
        <v>0</v>
      </c>
      <c r="AP420">
        <v>0.59586340000000004</v>
      </c>
      <c r="AQ420">
        <v>25.368379999999998</v>
      </c>
      <c r="AR420">
        <v>0</v>
      </c>
      <c r="AS420">
        <v>0</v>
      </c>
      <c r="AT420">
        <v>0.59215839999999997</v>
      </c>
      <c r="AU420">
        <v>26.652950000000001</v>
      </c>
      <c r="AV420">
        <v>0</v>
      </c>
      <c r="AW420">
        <v>0</v>
      </c>
      <c r="AX420">
        <v>0.58804310000000004</v>
      </c>
      <c r="AY420">
        <v>29.393219999999999</v>
      </c>
      <c r="AZ420">
        <v>0</v>
      </c>
      <c r="BA420">
        <v>0</v>
      </c>
      <c r="BB420">
        <v>0.58402050000000005</v>
      </c>
      <c r="BC420">
        <v>32.40372</v>
      </c>
      <c r="BD420">
        <v>0</v>
      </c>
      <c r="BE420">
        <v>0</v>
      </c>
      <c r="BF420">
        <v>0.5798141</v>
      </c>
      <c r="BG420">
        <v>34.14584</v>
      </c>
      <c r="BH420">
        <v>0</v>
      </c>
      <c r="BI420">
        <v>0</v>
      </c>
      <c r="BJ420">
        <v>0.57565889999999997</v>
      </c>
      <c r="BK420">
        <v>34.143419999999999</v>
      </c>
      <c r="BL420">
        <v>0</v>
      </c>
      <c r="BM420">
        <v>0</v>
      </c>
      <c r="BN420">
        <v>0.57138040000000001</v>
      </c>
      <c r="BO420">
        <v>32.777099999999997</v>
      </c>
      <c r="BP420">
        <v>0</v>
      </c>
      <c r="BQ420">
        <v>0</v>
      </c>
      <c r="BR420">
        <v>0.56724390000000002</v>
      </c>
      <c r="BS420">
        <v>30.849779999999999</v>
      </c>
      <c r="BT420">
        <v>0</v>
      </c>
      <c r="BU420">
        <v>0</v>
      </c>
      <c r="BV420">
        <v>0.56339729999999999</v>
      </c>
      <c r="BW420">
        <v>29.86992</v>
      </c>
      <c r="BX420">
        <v>0</v>
      </c>
      <c r="BY420">
        <v>0</v>
      </c>
      <c r="BZ420">
        <v>0.55974009999999996</v>
      </c>
      <c r="CA420">
        <v>29.8569</v>
      </c>
      <c r="CB420">
        <v>0</v>
      </c>
      <c r="CC420">
        <v>0</v>
      </c>
      <c r="CD420">
        <v>0.55631030000000004</v>
      </c>
      <c r="CE420">
        <v>30.705500000000001</v>
      </c>
      <c r="CF420">
        <v>0</v>
      </c>
      <c r="CG420">
        <v>0</v>
      </c>
      <c r="CH420">
        <v>0.55320760000000002</v>
      </c>
      <c r="CI420">
        <v>31.4512</v>
      </c>
      <c r="CJ420">
        <v>0</v>
      </c>
      <c r="CK420">
        <v>0</v>
      </c>
      <c r="CL420">
        <v>0.55036039999999997</v>
      </c>
      <c r="CM420">
        <v>31.476310000000002</v>
      </c>
      <c r="CN420">
        <v>0</v>
      </c>
      <c r="CO420">
        <v>0</v>
      </c>
      <c r="CP420">
        <v>0.54771590000000003</v>
      </c>
      <c r="CQ420">
        <v>30.549250000000001</v>
      </c>
      <c r="CR420">
        <v>0</v>
      </c>
      <c r="CS420" s="1">
        <v>2.0901900000000001E-38</v>
      </c>
      <c r="CT420">
        <v>0.54519079999999998</v>
      </c>
      <c r="CU420">
        <v>29.013069999999999</v>
      </c>
      <c r="CV420" s="1">
        <v>7.0425639999999997E-34</v>
      </c>
      <c r="CW420" s="1">
        <v>2.0417789999999999E-31</v>
      </c>
      <c r="CX420">
        <v>0.54259060000000003</v>
      </c>
      <c r="CY420">
        <v>27.54383</v>
      </c>
      <c r="CZ420" s="1">
        <v>3.4892399999999999E-28</v>
      </c>
      <c r="DA420" s="1">
        <v>1.2323750000000001E-25</v>
      </c>
      <c r="DB420">
        <v>0.53963499999999998</v>
      </c>
      <c r="DC420">
        <v>27.209109999999999</v>
      </c>
      <c r="DD420" s="1">
        <v>1.301071E-22</v>
      </c>
      <c r="DE420" s="1">
        <v>3.8517529999999998E-20</v>
      </c>
      <c r="DF420">
        <v>0.53688139999999995</v>
      </c>
      <c r="DG420">
        <v>28.432500000000001</v>
      </c>
      <c r="DH420" s="1">
        <v>1.8524369999999999E-18</v>
      </c>
      <c r="DI420" s="1">
        <v>5.4814070000000004E-16</v>
      </c>
      <c r="DJ420">
        <v>0.53386169999999999</v>
      </c>
      <c r="DK420">
        <v>31.738769999999999</v>
      </c>
      <c r="DL420" s="1">
        <v>3.3077999999999998E-15</v>
      </c>
      <c r="DM420" s="1">
        <v>9.9994009999999993E-13</v>
      </c>
      <c r="DN420">
        <v>0.53107760000000004</v>
      </c>
      <c r="DO420">
        <v>36.040309999999998</v>
      </c>
      <c r="DP420" s="1">
        <v>1.69288E-12</v>
      </c>
      <c r="DQ420" s="1">
        <v>5.2305319999999995E-10</v>
      </c>
      <c r="DR420">
        <v>0.5284721</v>
      </c>
      <c r="DS420">
        <v>38.205579999999998</v>
      </c>
      <c r="DT420" s="1">
        <v>3.412914E-10</v>
      </c>
      <c r="DU420" s="1">
        <v>1.076552E-7</v>
      </c>
      <c r="DV420">
        <v>0.52626660000000003</v>
      </c>
      <c r="DW420">
        <v>37.692830000000001</v>
      </c>
      <c r="DX420" s="1">
        <v>3.2309779999999999E-8</v>
      </c>
      <c r="DY420" s="1">
        <v>1.039021E-5</v>
      </c>
      <c r="DZ420">
        <v>0.52405290000000004</v>
      </c>
      <c r="EA420">
        <v>35.546419999999998</v>
      </c>
      <c r="EB420" s="1">
        <v>1.6321100000000001E-6</v>
      </c>
      <c r="EC420" s="1">
        <v>5.3419570000000003E-4</v>
      </c>
      <c r="ED420">
        <v>0.52189949999999996</v>
      </c>
      <c r="EE420">
        <v>33.275950000000002</v>
      </c>
      <c r="EF420" s="1">
        <v>4.7662279999999998E-5</v>
      </c>
      <c r="EG420" s="1">
        <v>1.5861529999999999E-2</v>
      </c>
      <c r="EH420">
        <v>0.51956999999999998</v>
      </c>
      <c r="EI420">
        <v>32.375109999999999</v>
      </c>
      <c r="EJ420" s="1">
        <v>8.6291109999999999E-4</v>
      </c>
      <c r="EK420">
        <v>0.29173979999999999</v>
      </c>
      <c r="EL420">
        <v>0.51716689999999998</v>
      </c>
      <c r="EM420">
        <v>33.653759999999998</v>
      </c>
      <c r="EN420" s="1">
        <v>1.014021E-2</v>
      </c>
      <c r="EO420">
        <v>3.480969</v>
      </c>
      <c r="EP420">
        <v>0.51581120000000003</v>
      </c>
      <c r="EQ420">
        <v>37.224179999999997</v>
      </c>
      <c r="ER420" s="1">
        <v>8.0136750000000007E-2</v>
      </c>
      <c r="ES420">
        <v>27.897680000000001</v>
      </c>
      <c r="ET420">
        <v>0.5146695</v>
      </c>
      <c r="EU420">
        <v>41.116289999999999</v>
      </c>
      <c r="EV420">
        <v>0.44428590000000001</v>
      </c>
      <c r="EW420">
        <v>156.5436</v>
      </c>
      <c r="EX420">
        <v>0.51354500000000003</v>
      </c>
      <c r="EY420">
        <v>42.562489999999997</v>
      </c>
      <c r="EZ420">
        <v>1.813069</v>
      </c>
      <c r="FA420">
        <v>646.47090000000003</v>
      </c>
      <c r="FB420">
        <v>0.51252470000000006</v>
      </c>
      <c r="FC420">
        <v>41.629309999999997</v>
      </c>
      <c r="FD420">
        <v>5.5895450000000002</v>
      </c>
      <c r="FE420">
        <v>2015.1579999999999</v>
      </c>
      <c r="FF420">
        <v>0.51145200000000002</v>
      </c>
      <c r="FG420">
        <v>39.11909</v>
      </c>
      <c r="FH420">
        <v>13.36251</v>
      </c>
      <c r="FI420">
        <v>4870.2849999999999</v>
      </c>
      <c r="FJ420">
        <v>0.51046820000000004</v>
      </c>
      <c r="FK420">
        <v>36.794029999999999</v>
      </c>
      <c r="FL420">
        <v>25.36232</v>
      </c>
      <c r="FM420">
        <v>9340.2890000000007</v>
      </c>
      <c r="FN420">
        <v>0.5093318</v>
      </c>
      <c r="FO420">
        <v>36.045360000000002</v>
      </c>
      <c r="FP420">
        <v>38.910510000000002</v>
      </c>
      <c r="FQ420">
        <v>14483.4</v>
      </c>
      <c r="FR420">
        <v>0.507988</v>
      </c>
      <c r="FS420">
        <v>36.847320000000003</v>
      </c>
      <c r="FT420">
        <v>49.22824</v>
      </c>
      <c r="FU420">
        <v>18520.400000000001</v>
      </c>
      <c r="FV420">
        <v>0.5067663</v>
      </c>
      <c r="FW420">
        <v>38.746780000000001</v>
      </c>
      <c r="FX420">
        <v>52.321739999999998</v>
      </c>
      <c r="FY420">
        <v>19886.09</v>
      </c>
      <c r="FZ420">
        <v>0.50559520000000002</v>
      </c>
      <c r="GA420">
        <v>40.000830000000001</v>
      </c>
      <c r="GB420">
        <v>47.533499999999997</v>
      </c>
      <c r="GC420">
        <v>18241.36</v>
      </c>
      <c r="GD420">
        <v>0.50455209999999995</v>
      </c>
      <c r="GE420">
        <v>39.997979999999998</v>
      </c>
      <c r="GF420">
        <v>37.410080000000001</v>
      </c>
      <c r="GG420">
        <v>14491.74</v>
      </c>
      <c r="GH420">
        <v>0.50282369999999998</v>
      </c>
      <c r="GI420">
        <v>38.696190000000001</v>
      </c>
      <c r="GJ420">
        <v>25.898569999999999</v>
      </c>
      <c r="GK420">
        <v>10135.93</v>
      </c>
      <c r="GL420">
        <v>0.50142710000000001</v>
      </c>
      <c r="GM420">
        <v>36.990049999999997</v>
      </c>
      <c r="GN420">
        <v>16.026450000000001</v>
      </c>
      <c r="GO420">
        <v>6331.7460000000001</v>
      </c>
      <c r="GP420">
        <v>0.50020310000000001</v>
      </c>
      <c r="GQ420">
        <v>35.431899999999999</v>
      </c>
      <c r="GR420">
        <v>8.8828600000000009</v>
      </c>
      <c r="GS420">
        <v>3542.0520000000001</v>
      </c>
      <c r="GT420">
        <v>0.49930930000000001</v>
      </c>
      <c r="GU420">
        <v>35.740220000000001</v>
      </c>
      <c r="GV420">
        <v>4.4623850000000003</v>
      </c>
      <c r="GW420">
        <v>1794.059</v>
      </c>
      <c r="GX420">
        <v>0.49816349999999998</v>
      </c>
      <c r="GY420">
        <v>37.543680000000002</v>
      </c>
      <c r="GZ420">
        <v>2.0461499999999999</v>
      </c>
      <c r="HA420">
        <v>829.39890000000003</v>
      </c>
      <c r="HB420">
        <v>0.496585</v>
      </c>
      <c r="HC420">
        <v>40.92624</v>
      </c>
      <c r="HD420">
        <v>0.87129040000000002</v>
      </c>
      <c r="HE420">
        <v>355.9196</v>
      </c>
      <c r="HF420">
        <v>0.49489060000000001</v>
      </c>
      <c r="HG420">
        <v>43.74268</v>
      </c>
      <c r="HH420">
        <v>0.35387730000000001</v>
      </c>
      <c r="HI420">
        <v>145.48990000000001</v>
      </c>
      <c r="HJ420">
        <v>0.49420140000000001</v>
      </c>
      <c r="HK420">
        <v>44.525660000000002</v>
      </c>
      <c r="HL420">
        <v>0.14644960000000001</v>
      </c>
      <c r="HM420">
        <v>60.169919999999998</v>
      </c>
      <c r="HN420">
        <v>0.49561179999999999</v>
      </c>
      <c r="HO420">
        <v>43.35765</v>
      </c>
      <c r="HP420" s="1">
        <v>7.0292320000000005E-2</v>
      </c>
      <c r="HQ420">
        <v>28.496099999999998</v>
      </c>
      <c r="HR420">
        <v>0.49631429999999999</v>
      </c>
      <c r="HS420">
        <v>41.150410000000001</v>
      </c>
      <c r="HT420" s="1">
        <v>4.4600430000000003E-2</v>
      </c>
      <c r="HU420">
        <v>17.789860000000001</v>
      </c>
      <c r="HV420">
        <v>0.49923099999999998</v>
      </c>
      <c r="HW420">
        <v>39.668750000000003</v>
      </c>
      <c r="HX420" s="1">
        <v>3.6712759999999997E-2</v>
      </c>
      <c r="HY420">
        <v>14.419919999999999</v>
      </c>
      <c r="HZ420">
        <v>0.50387999999999999</v>
      </c>
      <c r="IA420">
        <v>40.349530000000001</v>
      </c>
      <c r="IB420" s="1">
        <v>3.3971719999999997E-2</v>
      </c>
      <c r="IC420">
        <v>13.18886</v>
      </c>
      <c r="ID420">
        <v>0.50647779999999998</v>
      </c>
      <c r="IE420">
        <v>44.124609999999997</v>
      </c>
      <c r="IF420" s="1">
        <v>3.19983E-2</v>
      </c>
      <c r="IG420">
        <v>12.36687</v>
      </c>
      <c r="IH420">
        <v>0.50788929999999999</v>
      </c>
      <c r="II420">
        <v>49.938879999999997</v>
      </c>
      <c r="IJ420" s="1">
        <v>2.967266E-2</v>
      </c>
      <c r="IK420">
        <v>11.45351</v>
      </c>
      <c r="IL420">
        <v>0.50836950000000003</v>
      </c>
      <c r="IM420">
        <v>54.202080000000002</v>
      </c>
      <c r="IN420" s="1">
        <v>2.6772509999999999E-2</v>
      </c>
      <c r="IO420">
        <v>10.340680000000001</v>
      </c>
      <c r="IP420">
        <v>0.50855360000000005</v>
      </c>
      <c r="IQ420">
        <v>55.11806</v>
      </c>
      <c r="IR420" s="1">
        <v>2.3482860000000001E-2</v>
      </c>
      <c r="IS420">
        <v>9.0829229999999992</v>
      </c>
      <c r="IT420">
        <v>0.50857750000000002</v>
      </c>
      <c r="IU420">
        <v>53.208930000000002</v>
      </c>
      <c r="IV420" s="1">
        <v>2.0010420000000001E-2</v>
      </c>
      <c r="IW420">
        <v>7.7517050000000003</v>
      </c>
      <c r="IX420">
        <v>0.50829020000000003</v>
      </c>
      <c r="IY420">
        <v>50.351579999999998</v>
      </c>
      <c r="IZ420" s="1">
        <v>1.6600469999999999E-2</v>
      </c>
      <c r="JA420">
        <v>6.443784</v>
      </c>
      <c r="JB420">
        <v>0.50839730000000005</v>
      </c>
      <c r="JC420">
        <v>48.163209999999999</v>
      </c>
      <c r="JD420" s="1">
        <v>1.353557E-2</v>
      </c>
      <c r="JE420">
        <v>5.2586719999999998</v>
      </c>
      <c r="JF420">
        <v>0.5085788</v>
      </c>
      <c r="JG420">
        <v>48.000459999999997</v>
      </c>
      <c r="JH420" s="1">
        <v>1.0973439999999999E-2</v>
      </c>
      <c r="JI420">
        <v>4.2628389999999996</v>
      </c>
      <c r="JJ420">
        <v>0.50860119999999998</v>
      </c>
      <c r="JK420">
        <v>48.946829999999999</v>
      </c>
      <c r="JL420" s="1">
        <v>8.975284E-3</v>
      </c>
      <c r="JM420">
        <v>3.486758</v>
      </c>
      <c r="JN420">
        <v>0.5084246</v>
      </c>
      <c r="JO420">
        <v>49.91957</v>
      </c>
      <c r="JP420" s="1">
        <v>7.4926799999999998E-3</v>
      </c>
      <c r="JQ420">
        <v>2.9165960000000002</v>
      </c>
      <c r="JR420">
        <v>0.50806090000000004</v>
      </c>
      <c r="JS420">
        <v>49.3735</v>
      </c>
      <c r="JT420" s="1">
        <v>6.4481800000000004E-3</v>
      </c>
      <c r="JU420">
        <v>2.5149149999999998</v>
      </c>
      <c r="JV420">
        <v>0.50800940000000006</v>
      </c>
      <c r="JW420">
        <v>48.500819999999997</v>
      </c>
      <c r="JX420" s="1">
        <v>5.7200669999999997E-3</v>
      </c>
      <c r="JY420">
        <v>2.234102</v>
      </c>
      <c r="JZ420">
        <v>0.50826470000000001</v>
      </c>
      <c r="KA420">
        <v>47.509869999999999</v>
      </c>
      <c r="KB420" s="1">
        <v>5.2065810000000001E-3</v>
      </c>
      <c r="KC420">
        <v>2.035374</v>
      </c>
      <c r="KD420">
        <v>0.5083202</v>
      </c>
      <c r="KE420">
        <v>45.97795</v>
      </c>
      <c r="KF420" s="1">
        <v>4.8230840000000001E-3</v>
      </c>
      <c r="KG420">
        <v>1.88836</v>
      </c>
      <c r="KH420">
        <v>0.50824029999999998</v>
      </c>
      <c r="KI420">
        <v>44.141219999999997</v>
      </c>
      <c r="KJ420" s="1">
        <v>4.5181199999999996E-3</v>
      </c>
      <c r="KK420">
        <v>1.7724439999999999</v>
      </c>
      <c r="KL420">
        <v>0.50810350000000004</v>
      </c>
      <c r="KM420">
        <v>43.584769999999999</v>
      </c>
      <c r="KN420" s="1">
        <v>4.262198E-3</v>
      </c>
      <c r="KO420">
        <v>1.6756120000000001</v>
      </c>
      <c r="KP420">
        <v>0.50774169999999996</v>
      </c>
      <c r="KQ420">
        <v>45.934510000000003</v>
      </c>
      <c r="KR420" s="1">
        <v>4.0350710000000003E-3</v>
      </c>
      <c r="KS420">
        <v>1.5905530000000001</v>
      </c>
      <c r="KT420">
        <v>0.50712369999999996</v>
      </c>
      <c r="KU420">
        <v>51.180950000000003</v>
      </c>
      <c r="KV420" s="1">
        <v>3.8333180000000001E-3</v>
      </c>
      <c r="KW420">
        <v>1.515387</v>
      </c>
      <c r="KX420">
        <v>0.50655559999999999</v>
      </c>
      <c r="KY420">
        <v>55.630690000000001</v>
      </c>
      <c r="KZ420" s="1">
        <v>3.6487669999999998E-3</v>
      </c>
      <c r="LA420">
        <v>1.4463509999999999</v>
      </c>
      <c r="LB420">
        <v>0.50611810000000002</v>
      </c>
      <c r="LC420">
        <v>56.24597</v>
      </c>
      <c r="LD420" s="1">
        <v>3.4785670000000001E-3</v>
      </c>
      <c r="LE420">
        <v>1.382142</v>
      </c>
      <c r="LF420">
        <v>0.50558009999999998</v>
      </c>
      <c r="LG420">
        <v>53.557299999999998</v>
      </c>
      <c r="LH420" s="1">
        <v>3.3175539999999999E-3</v>
      </c>
      <c r="LI420">
        <v>1.321604</v>
      </c>
      <c r="LJ420">
        <v>0.50503279999999995</v>
      </c>
      <c r="LK420">
        <v>49.940100000000001</v>
      </c>
      <c r="LL420" s="1">
        <v>3.1663889999999999E-3</v>
      </c>
      <c r="LM420">
        <v>1.2645379999999999</v>
      </c>
      <c r="LN420">
        <v>0.50446349999999995</v>
      </c>
      <c r="LO420">
        <v>47.564660000000003</v>
      </c>
      <c r="LP420" s="1">
        <v>3.0241019999999999E-3</v>
      </c>
      <c r="LQ420">
        <v>1.210785</v>
      </c>
      <c r="LR420">
        <v>0.50391980000000003</v>
      </c>
      <c r="LS420">
        <v>47.070219999999999</v>
      </c>
      <c r="LT420" s="1">
        <v>2.8906050000000001E-3</v>
      </c>
      <c r="LU420">
        <v>1.160102</v>
      </c>
      <c r="LV420">
        <v>0.50334509999999999</v>
      </c>
      <c r="LW420">
        <v>48.328780000000002</v>
      </c>
      <c r="LX420" s="1">
        <v>2.76422E-3</v>
      </c>
      <c r="LY420">
        <v>1.1121129999999999</v>
      </c>
      <c r="LZ420">
        <v>0.50278270000000003</v>
      </c>
      <c r="MA420">
        <v>50.085329999999999</v>
      </c>
      <c r="MB420" s="1">
        <v>2.6446429999999999E-3</v>
      </c>
      <c r="MC420">
        <v>1.066554</v>
      </c>
      <c r="MD420">
        <v>0.50218580000000002</v>
      </c>
      <c r="ME420">
        <v>51.58925</v>
      </c>
      <c r="MF420" s="1">
        <v>2.5310329999999998E-3</v>
      </c>
      <c r="MG420">
        <v>1.0232559999999999</v>
      </c>
      <c r="MH420">
        <v>0.50156909999999999</v>
      </c>
      <c r="MI420">
        <v>51.31962</v>
      </c>
      <c r="MJ420" s="1">
        <v>2.4237939999999999E-3</v>
      </c>
      <c r="MK420">
        <v>0.98238720000000002</v>
      </c>
      <c r="ML420">
        <v>0.50097760000000002</v>
      </c>
      <c r="MM420">
        <v>49.921999999999997</v>
      </c>
      <c r="MN420" s="1">
        <v>2.321853E-3</v>
      </c>
      <c r="MO420">
        <v>0.94357349999999995</v>
      </c>
      <c r="MP420">
        <v>0.50037710000000002</v>
      </c>
      <c r="MQ420">
        <v>47.610489999999999</v>
      </c>
      <c r="MR420" s="1">
        <v>2.225566E-3</v>
      </c>
      <c r="MS420">
        <v>0.90683259999999999</v>
      </c>
      <c r="MT420">
        <v>0.4997607</v>
      </c>
      <c r="MU420">
        <v>45.52449</v>
      </c>
      <c r="MV420" s="1">
        <v>2.1345790000000002E-3</v>
      </c>
      <c r="MW420">
        <v>0.87210120000000002</v>
      </c>
      <c r="MX420">
        <v>0.4992375</v>
      </c>
      <c r="MY420">
        <v>44.977260000000001</v>
      </c>
      <c r="MZ420" s="1">
        <v>2.0479600000000001E-3</v>
      </c>
      <c r="NA420">
        <v>0.83874059999999995</v>
      </c>
      <c r="NB420">
        <v>0.49871989999999999</v>
      </c>
      <c r="NC420">
        <v>45.652990000000003</v>
      </c>
      <c r="ND420" s="1">
        <v>1.9654099999999999E-3</v>
      </c>
      <c r="NE420">
        <v>0.80686400000000003</v>
      </c>
      <c r="NF420">
        <v>0.49850630000000001</v>
      </c>
      <c r="NG420">
        <v>47.798580000000001</v>
      </c>
      <c r="NH420" s="1">
        <v>1.8873270000000001E-3</v>
      </c>
      <c r="NI420">
        <v>0.77620279999999997</v>
      </c>
      <c r="NJ420">
        <v>0.49805919999999998</v>
      </c>
      <c r="NK420">
        <v>50.977780000000003</v>
      </c>
      <c r="NL420" s="1">
        <v>1.8123169999999999E-3</v>
      </c>
      <c r="NM420">
        <v>0.74703430000000004</v>
      </c>
      <c r="NN420">
        <v>0.49766100000000002</v>
      </c>
      <c r="NO420">
        <v>52.430289999999999</v>
      </c>
      <c r="NP420" s="1">
        <v>1.741273E-3</v>
      </c>
      <c r="NQ420">
        <v>0.71926469999999998</v>
      </c>
      <c r="NR420">
        <v>0.49709789999999998</v>
      </c>
      <c r="NS420">
        <v>51.122540000000001</v>
      </c>
      <c r="NT420" s="1">
        <v>1.672563E-3</v>
      </c>
      <c r="NU420">
        <v>0.69255520000000004</v>
      </c>
      <c r="NV420">
        <v>0.49663560000000001</v>
      </c>
      <c r="NW420">
        <v>47.697220000000002</v>
      </c>
      <c r="NX420" s="1">
        <v>1.6079009999999999E-3</v>
      </c>
      <c r="NY420">
        <v>0.66722990000000004</v>
      </c>
      <c r="NZ420">
        <v>0.49625710000000001</v>
      </c>
      <c r="OA420">
        <v>44.997999999999998</v>
      </c>
      <c r="OB420" s="1">
        <v>1.5468890000000001E-3</v>
      </c>
      <c r="OC420">
        <v>0.64307610000000004</v>
      </c>
      <c r="OD420">
        <v>0.49594929999999998</v>
      </c>
      <c r="OE420">
        <v>44.65643</v>
      </c>
      <c r="OF420" s="1">
        <v>1.488692E-3</v>
      </c>
      <c r="OG420">
        <v>0.61989970000000005</v>
      </c>
      <c r="OH420">
        <v>0.49565819999999999</v>
      </c>
      <c r="OI420">
        <v>45.17736</v>
      </c>
      <c r="OJ420" s="1">
        <v>1.432373E-3</v>
      </c>
      <c r="OK420">
        <v>0.59736630000000002</v>
      </c>
    </row>
    <row r="421" spans="1:401" x14ac:dyDescent="0.35">
      <c r="A421">
        <v>430</v>
      </c>
      <c r="B421" t="s">
        <v>4</v>
      </c>
      <c r="C421" t="s">
        <v>364</v>
      </c>
      <c r="D421" t="s">
        <v>428</v>
      </c>
      <c r="E421">
        <v>888.68399999999997</v>
      </c>
      <c r="F421">
        <v>1.073588</v>
      </c>
      <c r="G421">
        <v>28.105340000000002</v>
      </c>
      <c r="H421">
        <v>0</v>
      </c>
      <c r="I421">
        <v>0</v>
      </c>
      <c r="J421">
        <v>1.0672809999999999</v>
      </c>
      <c r="K421">
        <v>26.84441</v>
      </c>
      <c r="L421">
        <v>0</v>
      </c>
      <c r="M421">
        <v>0</v>
      </c>
      <c r="N421">
        <v>1.060659</v>
      </c>
      <c r="O421">
        <v>25.882110000000001</v>
      </c>
      <c r="P421">
        <v>0</v>
      </c>
      <c r="Q421">
        <v>0</v>
      </c>
      <c r="R421">
        <v>1.0539890000000001</v>
      </c>
      <c r="S421">
        <v>26.160969999999999</v>
      </c>
      <c r="T421">
        <v>0</v>
      </c>
      <c r="U421">
        <v>0</v>
      </c>
      <c r="V421">
        <v>1.0471550000000001</v>
      </c>
      <c r="W421">
        <v>27.057549999999999</v>
      </c>
      <c r="X421">
        <v>0</v>
      </c>
      <c r="Y421">
        <v>0</v>
      </c>
      <c r="Z421">
        <v>1.0399989999999999</v>
      </c>
      <c r="AA421">
        <v>27.645299999999999</v>
      </c>
      <c r="AB421">
        <v>0</v>
      </c>
      <c r="AC421">
        <v>0</v>
      </c>
      <c r="AD421">
        <v>1.0323070000000001</v>
      </c>
      <c r="AE421">
        <v>27.603020000000001</v>
      </c>
      <c r="AF421">
        <v>0</v>
      </c>
      <c r="AG421">
        <v>0</v>
      </c>
      <c r="AH421">
        <v>1.02454</v>
      </c>
      <c r="AI421">
        <v>26.8797</v>
      </c>
      <c r="AJ421">
        <v>0</v>
      </c>
      <c r="AK421">
        <v>0</v>
      </c>
      <c r="AL421">
        <v>1.0168090000000001</v>
      </c>
      <c r="AM421">
        <v>25.798950000000001</v>
      </c>
      <c r="AN421">
        <v>0</v>
      </c>
      <c r="AO421">
        <v>0</v>
      </c>
      <c r="AP421">
        <v>1.009066</v>
      </c>
      <c r="AQ421">
        <v>25.514559999999999</v>
      </c>
      <c r="AR421">
        <v>0</v>
      </c>
      <c r="AS421">
        <v>0</v>
      </c>
      <c r="AT421">
        <v>1.001417</v>
      </c>
      <c r="AU421">
        <v>26.667899999999999</v>
      </c>
      <c r="AV421">
        <v>0</v>
      </c>
      <c r="AW421">
        <v>0</v>
      </c>
      <c r="AX421">
        <v>0.99328019999999995</v>
      </c>
      <c r="AY421">
        <v>29.23442</v>
      </c>
      <c r="AZ421">
        <v>0</v>
      </c>
      <c r="BA421">
        <v>0</v>
      </c>
      <c r="BB421">
        <v>0.9852902</v>
      </c>
      <c r="BC421">
        <v>32.120730000000002</v>
      </c>
      <c r="BD421">
        <v>0</v>
      </c>
      <c r="BE421">
        <v>0</v>
      </c>
      <c r="BF421">
        <v>0.97699279999999999</v>
      </c>
      <c r="BG421">
        <v>33.848300000000002</v>
      </c>
      <c r="BH421">
        <v>0</v>
      </c>
      <c r="BI421">
        <v>0</v>
      </c>
      <c r="BJ421">
        <v>0.96873549999999997</v>
      </c>
      <c r="BK421">
        <v>34.033369999999998</v>
      </c>
      <c r="BL421">
        <v>0</v>
      </c>
      <c r="BM421">
        <v>0</v>
      </c>
      <c r="BN421">
        <v>0.96034149999999996</v>
      </c>
      <c r="BO421">
        <v>32.865879999999997</v>
      </c>
      <c r="BP421">
        <v>0</v>
      </c>
      <c r="BQ421">
        <v>0</v>
      </c>
      <c r="BR421">
        <v>0.95207869999999994</v>
      </c>
      <c r="BS421">
        <v>31.037500000000001</v>
      </c>
      <c r="BT421">
        <v>0</v>
      </c>
      <c r="BU421">
        <v>0</v>
      </c>
      <c r="BV421">
        <v>0.94440080000000004</v>
      </c>
      <c r="BW421">
        <v>30.04758</v>
      </c>
      <c r="BX421">
        <v>0</v>
      </c>
      <c r="BY421">
        <v>0</v>
      </c>
      <c r="BZ421">
        <v>0.93704370000000003</v>
      </c>
      <c r="CA421">
        <v>29.862500000000001</v>
      </c>
      <c r="CB421">
        <v>0</v>
      </c>
      <c r="CC421">
        <v>0</v>
      </c>
      <c r="CD421">
        <v>0.9301391</v>
      </c>
      <c r="CE421">
        <v>30.612179999999999</v>
      </c>
      <c r="CF421">
        <v>0</v>
      </c>
      <c r="CG421">
        <v>0</v>
      </c>
      <c r="CH421">
        <v>0.92371959999999997</v>
      </c>
      <c r="CI421">
        <v>31.274799999999999</v>
      </c>
      <c r="CJ421">
        <v>0</v>
      </c>
      <c r="CK421">
        <v>0</v>
      </c>
      <c r="CL421">
        <v>0.91771199999999997</v>
      </c>
      <c r="CM421">
        <v>31.360299999999999</v>
      </c>
      <c r="CN421">
        <v>0</v>
      </c>
      <c r="CO421">
        <v>0</v>
      </c>
      <c r="CP421">
        <v>0.91205630000000004</v>
      </c>
      <c r="CQ421">
        <v>30.552600000000002</v>
      </c>
      <c r="CR421">
        <v>0</v>
      </c>
      <c r="CS421">
        <v>0</v>
      </c>
      <c r="CT421">
        <v>0.90643039999999997</v>
      </c>
      <c r="CU421">
        <v>29.107620000000001</v>
      </c>
      <c r="CV421" s="1">
        <v>2.7508999999999999E-34</v>
      </c>
      <c r="CW421" s="1">
        <v>6.5398689999999998E-32</v>
      </c>
      <c r="CX421">
        <v>0.90075450000000001</v>
      </c>
      <c r="CY421">
        <v>27.670539999999999</v>
      </c>
      <c r="CZ421" s="1">
        <v>1.173035E-28</v>
      </c>
      <c r="DA421" s="1">
        <v>2.9889159999999999E-26</v>
      </c>
      <c r="DB421">
        <v>0.89450169999999996</v>
      </c>
      <c r="DC421">
        <v>27.318449999999999</v>
      </c>
      <c r="DD421" s="1">
        <v>6.0307839999999996E-23</v>
      </c>
      <c r="DE421" s="1">
        <v>1.5472950000000001E-20</v>
      </c>
      <c r="DF421">
        <v>0.88848450000000001</v>
      </c>
      <c r="DG421">
        <v>28.452860000000001</v>
      </c>
      <c r="DH421" s="1">
        <v>9.9661919999999998E-19</v>
      </c>
      <c r="DI421" s="1">
        <v>2.6779009999999999E-16</v>
      </c>
      <c r="DJ421">
        <v>0.88209559999999998</v>
      </c>
      <c r="DK421">
        <v>31.667280000000002</v>
      </c>
      <c r="DL421" s="1">
        <v>1.9530170000000001E-15</v>
      </c>
      <c r="DM421" s="1">
        <v>5.5338250000000004E-13</v>
      </c>
      <c r="DN421">
        <v>0.87602559999999996</v>
      </c>
      <c r="DO421">
        <v>35.848370000000003</v>
      </c>
      <c r="DP421" s="1">
        <v>1.067451E-12</v>
      </c>
      <c r="DQ421" s="1">
        <v>3.1632819999999998E-10</v>
      </c>
      <c r="DR421">
        <v>0.8701913</v>
      </c>
      <c r="DS421">
        <v>37.896149999999999</v>
      </c>
      <c r="DT421" s="1">
        <v>2.2718009999999999E-10</v>
      </c>
      <c r="DU421" s="1">
        <v>7.0096480000000002E-8</v>
      </c>
      <c r="DV421">
        <v>0.86472550000000004</v>
      </c>
      <c r="DW421">
        <v>37.6404</v>
      </c>
      <c r="DX421" s="1">
        <v>2.2509220000000001E-8</v>
      </c>
      <c r="DY421" s="1">
        <v>7.2070459999999998E-6</v>
      </c>
      <c r="DZ421">
        <v>0.8594792</v>
      </c>
      <c r="EA421">
        <v>35.736980000000003</v>
      </c>
      <c r="EB421" s="1">
        <v>1.18436E-6</v>
      </c>
      <c r="EC421" s="1">
        <v>3.9221809999999998E-4</v>
      </c>
      <c r="ED421">
        <v>0.85449149999999996</v>
      </c>
      <c r="EE421">
        <v>33.475490000000001</v>
      </c>
      <c r="EF421" s="1">
        <v>3.5893399999999998E-5</v>
      </c>
      <c r="EG421" s="1">
        <v>1.2269169999999999E-2</v>
      </c>
      <c r="EH421">
        <v>0.84924929999999998</v>
      </c>
      <c r="EI421">
        <v>32.447659999999999</v>
      </c>
      <c r="EJ421" s="1">
        <v>6.7230899999999995E-4</v>
      </c>
      <c r="EK421">
        <v>0.23679800000000001</v>
      </c>
      <c r="EL421">
        <v>0.84363889999999997</v>
      </c>
      <c r="EM421">
        <v>33.572699999999998</v>
      </c>
      <c r="EN421" s="1">
        <v>8.1590029999999997E-3</v>
      </c>
      <c r="EO421">
        <v>2.9592260000000001</v>
      </c>
      <c r="EP421">
        <v>0.84020470000000003</v>
      </c>
      <c r="EQ421">
        <v>37.058169999999997</v>
      </c>
      <c r="ER421">
        <v>6.6542799999999999E-2</v>
      </c>
      <c r="ES421">
        <v>24.80641</v>
      </c>
      <c r="ET421">
        <v>0.83695679999999995</v>
      </c>
      <c r="EU421">
        <v>40.836329999999997</v>
      </c>
      <c r="EV421">
        <v>0.37950129999999999</v>
      </c>
      <c r="EW421">
        <v>145.01329999999999</v>
      </c>
      <c r="EX421">
        <v>0.83367429999999998</v>
      </c>
      <c r="EY421">
        <v>42.231349999999999</v>
      </c>
      <c r="EZ421">
        <v>1.589491</v>
      </c>
      <c r="FA421">
        <v>621.76919999999996</v>
      </c>
      <c r="FB421">
        <v>0.83030099999999996</v>
      </c>
      <c r="FC421">
        <v>41.58766</v>
      </c>
      <c r="FD421">
        <v>5.0234940000000003</v>
      </c>
      <c r="FE421">
        <v>2009.68</v>
      </c>
      <c r="FF421">
        <v>0.8269474</v>
      </c>
      <c r="FG421">
        <v>39.276310000000002</v>
      </c>
      <c r="FH421">
        <v>12.293530000000001</v>
      </c>
      <c r="FI421">
        <v>5024.6580000000004</v>
      </c>
      <c r="FJ421">
        <v>0.82365160000000004</v>
      </c>
      <c r="FK421">
        <v>36.951949999999997</v>
      </c>
      <c r="FL421">
        <v>23.857520000000001</v>
      </c>
      <c r="FM421">
        <v>9952.4619999999995</v>
      </c>
      <c r="FN421">
        <v>0.82005220000000001</v>
      </c>
      <c r="FO421">
        <v>36.132869999999997</v>
      </c>
      <c r="FP421">
        <v>37.388480000000001</v>
      </c>
      <c r="FQ421">
        <v>15915.56</v>
      </c>
      <c r="FR421">
        <v>0.81605859999999997</v>
      </c>
      <c r="FS421">
        <v>36.744489999999999</v>
      </c>
      <c r="FT421">
        <v>48.261330000000001</v>
      </c>
      <c r="FU421">
        <v>20949.21</v>
      </c>
      <c r="FV421">
        <v>0.81210709999999997</v>
      </c>
      <c r="FW421">
        <v>38.511450000000004</v>
      </c>
      <c r="FX421">
        <v>52.27561</v>
      </c>
      <c r="FY421">
        <v>23115.99</v>
      </c>
      <c r="FZ421">
        <v>0.80833639999999995</v>
      </c>
      <c r="GA421">
        <v>39.685090000000002</v>
      </c>
      <c r="GB421">
        <v>48.34149</v>
      </c>
      <c r="GC421">
        <v>21734.16</v>
      </c>
      <c r="GD421">
        <v>0.80453319999999995</v>
      </c>
      <c r="GE421">
        <v>39.783369999999998</v>
      </c>
      <c r="GF421">
        <v>38.703740000000003</v>
      </c>
      <c r="GG421">
        <v>17682.38</v>
      </c>
      <c r="GH421">
        <v>0.79947089999999998</v>
      </c>
      <c r="GI421">
        <v>38.551630000000003</v>
      </c>
      <c r="GJ421">
        <v>27.215150000000001</v>
      </c>
      <c r="GK421">
        <v>12628.95</v>
      </c>
      <c r="GL421">
        <v>0.7947071</v>
      </c>
      <c r="GM421">
        <v>36.883479999999999</v>
      </c>
      <c r="GN421">
        <v>17.089839999999999</v>
      </c>
      <c r="GO421">
        <v>8041.8069999999998</v>
      </c>
      <c r="GP421">
        <v>0.79018869999999997</v>
      </c>
      <c r="GQ421">
        <v>35.338120000000004</v>
      </c>
      <c r="GR421">
        <v>9.6167759999999998</v>
      </c>
      <c r="GS421">
        <v>4587.3999999999996</v>
      </c>
      <c r="GT421">
        <v>0.78591849999999996</v>
      </c>
      <c r="GU421">
        <v>35.627330000000001</v>
      </c>
      <c r="GV421">
        <v>4.8957259999999998</v>
      </c>
      <c r="GW421">
        <v>2361.7719999999999</v>
      </c>
      <c r="GX421">
        <v>0.78215299999999999</v>
      </c>
      <c r="GY421">
        <v>37.237780000000001</v>
      </c>
      <c r="GZ421">
        <v>2.2742149999999999</v>
      </c>
      <c r="HA421">
        <v>1107.944</v>
      </c>
      <c r="HB421">
        <v>0.77783440000000004</v>
      </c>
      <c r="HC421">
        <v>40.47513</v>
      </c>
      <c r="HD421">
        <v>0.97883350000000002</v>
      </c>
      <c r="HE421">
        <v>480.49779999999998</v>
      </c>
      <c r="HF421">
        <v>0.77340540000000002</v>
      </c>
      <c r="HG421">
        <v>43.220829999999999</v>
      </c>
      <c r="HH421">
        <v>0.39993440000000002</v>
      </c>
      <c r="HI421">
        <v>197.0872</v>
      </c>
      <c r="HJ421">
        <v>0.77064529999999998</v>
      </c>
      <c r="HK421">
        <v>44.028979999999997</v>
      </c>
      <c r="HL421">
        <v>0.1644824</v>
      </c>
      <c r="HM421">
        <v>80.345299999999995</v>
      </c>
      <c r="HN421">
        <v>0.77141210000000004</v>
      </c>
      <c r="HO421">
        <v>43.212910000000001</v>
      </c>
      <c r="HP421" s="1">
        <v>7.6820150000000004E-2</v>
      </c>
      <c r="HQ421">
        <v>36.561419999999998</v>
      </c>
      <c r="HR421">
        <v>0.77072779999999996</v>
      </c>
      <c r="HS421">
        <v>41.101329999999997</v>
      </c>
      <c r="HT421" s="1">
        <v>4.6755909999999998E-2</v>
      </c>
      <c r="HU421">
        <v>21.364920000000001</v>
      </c>
      <c r="HV421">
        <v>0.77371840000000003</v>
      </c>
      <c r="HW421">
        <v>39.546529999999997</v>
      </c>
      <c r="HX421" s="1">
        <v>3.7395379999999999E-2</v>
      </c>
      <c r="HY421">
        <v>16.475930000000002</v>
      </c>
      <c r="HZ421">
        <v>0.77929190000000004</v>
      </c>
      <c r="IA421">
        <v>40.182569999999998</v>
      </c>
      <c r="IB421" s="1">
        <v>3.4272950000000003E-2</v>
      </c>
      <c r="IC421">
        <v>14.77637</v>
      </c>
      <c r="ID421">
        <v>0.78134420000000004</v>
      </c>
      <c r="IE421">
        <v>43.732590000000002</v>
      </c>
      <c r="IF421" s="1">
        <v>3.2235750000000001E-2</v>
      </c>
      <c r="IG421">
        <v>13.792450000000001</v>
      </c>
      <c r="IH421">
        <v>0.78275189999999994</v>
      </c>
      <c r="II421">
        <v>49.339370000000002</v>
      </c>
      <c r="IJ421" s="1">
        <v>2.9968620000000001E-2</v>
      </c>
      <c r="IK421">
        <v>12.78393</v>
      </c>
      <c r="IL421">
        <v>0.78276129999999999</v>
      </c>
      <c r="IM421">
        <v>53.585569999999997</v>
      </c>
      <c r="IN421" s="1">
        <v>2.7127430000000001E-2</v>
      </c>
      <c r="IO421">
        <v>11.56996</v>
      </c>
      <c r="IP421">
        <v>0.78234800000000004</v>
      </c>
      <c r="IQ421">
        <v>54.776359999999997</v>
      </c>
      <c r="IR421" s="1">
        <v>2.3875560000000001E-2</v>
      </c>
      <c r="IS421">
        <v>10.190619999999999</v>
      </c>
      <c r="IT421">
        <v>0.78173769999999998</v>
      </c>
      <c r="IU421">
        <v>53.18215</v>
      </c>
      <c r="IV421" s="1">
        <v>2.0415389999999999E-2</v>
      </c>
      <c r="IW421">
        <v>8.7224149999999998</v>
      </c>
      <c r="IX421">
        <v>0.78070349999999999</v>
      </c>
      <c r="IY421">
        <v>50.432870000000001</v>
      </c>
      <c r="IZ421" s="1">
        <v>1.6986879999999999E-2</v>
      </c>
      <c r="JA421">
        <v>7.2672410000000003</v>
      </c>
      <c r="JB421">
        <v>0.78023359999999997</v>
      </c>
      <c r="JC421">
        <v>48.17212</v>
      </c>
      <c r="JD421" s="1">
        <v>1.387647E-2</v>
      </c>
      <c r="JE421">
        <v>5.9356470000000003</v>
      </c>
      <c r="JF421">
        <v>0.77993400000000002</v>
      </c>
      <c r="JG421">
        <v>47.910850000000003</v>
      </c>
      <c r="JH421" s="1">
        <v>1.1252939999999999E-2</v>
      </c>
      <c r="JI421">
        <v>4.8055770000000004</v>
      </c>
      <c r="JJ421">
        <v>0.77934270000000005</v>
      </c>
      <c r="JK421">
        <v>48.667619999999999</v>
      </c>
      <c r="JL421" s="1">
        <v>9.1866329999999996E-3</v>
      </c>
      <c r="JM421">
        <v>3.913999</v>
      </c>
      <c r="JN421">
        <v>0.77848600000000001</v>
      </c>
      <c r="JO421">
        <v>49.630040000000001</v>
      </c>
      <c r="JP421" s="1">
        <v>7.645509E-3</v>
      </c>
      <c r="JQ421">
        <v>3.2541340000000001</v>
      </c>
      <c r="JR421">
        <v>0.77736490000000003</v>
      </c>
      <c r="JS421">
        <v>49.217640000000003</v>
      </c>
      <c r="JT421" s="1">
        <v>6.5541389999999996E-3</v>
      </c>
      <c r="JU421">
        <v>2.7854920000000001</v>
      </c>
      <c r="JV421">
        <v>0.77675059999999996</v>
      </c>
      <c r="JW421">
        <v>48.397739999999999</v>
      </c>
      <c r="JX421" s="1">
        <v>5.793833E-3</v>
      </c>
      <c r="JY421">
        <v>2.457932</v>
      </c>
      <c r="JZ421">
        <v>0.77668599999999999</v>
      </c>
      <c r="KA421">
        <v>47.448410000000003</v>
      </c>
      <c r="KB421" s="1">
        <v>5.2592899999999998E-3</v>
      </c>
      <c r="KC421">
        <v>2.2265000000000001</v>
      </c>
      <c r="KD421">
        <v>0.7762985</v>
      </c>
      <c r="KE421">
        <v>46.010730000000002</v>
      </c>
      <c r="KF421" s="1">
        <v>4.862847E-3</v>
      </c>
      <c r="KG421">
        <v>2.0569299999999999</v>
      </c>
      <c r="KH421">
        <v>0.77576009999999995</v>
      </c>
      <c r="KI421">
        <v>44.223030000000001</v>
      </c>
      <c r="KJ421" s="1">
        <v>4.5503200000000001E-3</v>
      </c>
      <c r="KK421">
        <v>1.924712</v>
      </c>
      <c r="KL421">
        <v>0.77509050000000002</v>
      </c>
      <c r="KM421">
        <v>43.68676</v>
      </c>
      <c r="KN421" s="1">
        <v>4.2892399999999997E-3</v>
      </c>
      <c r="KO421">
        <v>1.8151330000000001</v>
      </c>
      <c r="KP421">
        <v>0.77418450000000005</v>
      </c>
      <c r="KQ421">
        <v>45.823659999999997</v>
      </c>
      <c r="KR421" s="1">
        <v>4.0593529999999999E-3</v>
      </c>
      <c r="KS421">
        <v>1.719849</v>
      </c>
      <c r="KT421">
        <v>0.77313259999999995</v>
      </c>
      <c r="KU421">
        <v>50.758029999999998</v>
      </c>
      <c r="KV421" s="1">
        <v>3.8543789999999998E-3</v>
      </c>
      <c r="KW421">
        <v>1.635013</v>
      </c>
      <c r="KX421">
        <v>0.77239040000000003</v>
      </c>
      <c r="KY421">
        <v>55.159599999999998</v>
      </c>
      <c r="KZ421" s="1">
        <v>3.668284E-3</v>
      </c>
      <c r="LA421">
        <v>1.5577909999999999</v>
      </c>
      <c r="LB421">
        <v>0.77178500000000005</v>
      </c>
      <c r="LC421">
        <v>56.0794</v>
      </c>
      <c r="LD421" s="1">
        <v>3.4966519999999998E-3</v>
      </c>
      <c r="LE421">
        <v>1.486024</v>
      </c>
      <c r="LF421">
        <v>0.77107389999999998</v>
      </c>
      <c r="LG421">
        <v>53.800130000000003</v>
      </c>
      <c r="LH421" s="1">
        <v>3.3347149999999998E-3</v>
      </c>
      <c r="LI421">
        <v>1.418752</v>
      </c>
      <c r="LJ421">
        <v>0.77031439999999995</v>
      </c>
      <c r="LK421">
        <v>50.27216</v>
      </c>
      <c r="LL421" s="1">
        <v>3.182444E-3</v>
      </c>
      <c r="LM421">
        <v>1.3554600000000001</v>
      </c>
      <c r="LN421">
        <v>0.7695362</v>
      </c>
      <c r="LO421">
        <v>47.678289999999997</v>
      </c>
      <c r="LP421" s="1">
        <v>3.039262E-3</v>
      </c>
      <c r="LQ421">
        <v>1.2959320000000001</v>
      </c>
      <c r="LR421">
        <v>0.76879090000000005</v>
      </c>
      <c r="LS421">
        <v>47.035260000000001</v>
      </c>
      <c r="LT421" s="1">
        <v>2.9050230000000001E-3</v>
      </c>
      <c r="LU421">
        <v>1.2400199999999999</v>
      </c>
      <c r="LV421">
        <v>0.76796359999999997</v>
      </c>
      <c r="LW421">
        <v>48.128869999999999</v>
      </c>
      <c r="LX421" s="1">
        <v>2.7777629999999999E-3</v>
      </c>
      <c r="LY421">
        <v>1.1870810000000001</v>
      </c>
      <c r="LZ421">
        <v>0.76719490000000001</v>
      </c>
      <c r="MA421">
        <v>49.814309999999999</v>
      </c>
      <c r="MB421" s="1">
        <v>2.6575399999999999E-3</v>
      </c>
      <c r="MC421">
        <v>1.137019</v>
      </c>
      <c r="MD421">
        <v>0.76637239999999995</v>
      </c>
      <c r="ME421">
        <v>51.368319999999997</v>
      </c>
      <c r="MF421" s="1">
        <v>2.5432720000000001E-3</v>
      </c>
      <c r="MG421">
        <v>1.089486</v>
      </c>
      <c r="MH421">
        <v>0.76546930000000002</v>
      </c>
      <c r="MI421">
        <v>51.256639999999997</v>
      </c>
      <c r="MJ421" s="1">
        <v>2.4352530000000001E-3</v>
      </c>
      <c r="MK421">
        <v>1.0445990000000001</v>
      </c>
      <c r="ML421">
        <v>0.76464969999999999</v>
      </c>
      <c r="MM421">
        <v>49.964280000000002</v>
      </c>
      <c r="MN421" s="1">
        <v>2.3327930000000001E-3</v>
      </c>
      <c r="MO421">
        <v>1.002124</v>
      </c>
      <c r="MP421">
        <v>0.76382689999999998</v>
      </c>
      <c r="MQ421">
        <v>47.819119999999998</v>
      </c>
      <c r="MR421" s="1">
        <v>2.2359680000000001E-3</v>
      </c>
      <c r="MS421">
        <v>0.96194550000000001</v>
      </c>
      <c r="MT421">
        <v>0.76295519999999994</v>
      </c>
      <c r="MU421">
        <v>45.667560000000002</v>
      </c>
      <c r="MV421" s="1">
        <v>2.144179E-3</v>
      </c>
      <c r="MW421">
        <v>0.92374979999999995</v>
      </c>
      <c r="MX421">
        <v>0.76219800000000004</v>
      </c>
      <c r="MY421">
        <v>45.064</v>
      </c>
      <c r="MZ421" s="1">
        <v>2.0570430000000002E-3</v>
      </c>
      <c r="NA421">
        <v>0.88735830000000004</v>
      </c>
      <c r="NB421">
        <v>0.7614784</v>
      </c>
      <c r="NC421">
        <v>45.562950000000001</v>
      </c>
      <c r="ND421" s="1">
        <v>1.9739760000000001E-3</v>
      </c>
      <c r="NE421">
        <v>0.85257499999999997</v>
      </c>
      <c r="NF421">
        <v>0.76129139999999995</v>
      </c>
      <c r="NG421">
        <v>47.657089999999997</v>
      </c>
      <c r="NH421" s="1">
        <v>1.8958639999999999E-3</v>
      </c>
      <c r="NI421">
        <v>0.82103099999999996</v>
      </c>
      <c r="NJ421">
        <v>0.76069799999999999</v>
      </c>
      <c r="NK421">
        <v>50.750570000000003</v>
      </c>
      <c r="NL421" s="1">
        <v>1.8205210000000001E-3</v>
      </c>
      <c r="NM421">
        <v>0.79077770000000003</v>
      </c>
      <c r="NN421">
        <v>0.76008799999999999</v>
      </c>
      <c r="NO421">
        <v>52.293840000000003</v>
      </c>
      <c r="NP421" s="1">
        <v>1.749041E-3</v>
      </c>
      <c r="NQ421">
        <v>0.76193029999999995</v>
      </c>
      <c r="NR421">
        <v>0.75935520000000001</v>
      </c>
      <c r="NS421">
        <v>51.226500000000001</v>
      </c>
      <c r="NT421" s="1">
        <v>1.680071E-3</v>
      </c>
      <c r="NU421">
        <v>0.73413119999999998</v>
      </c>
      <c r="NV421">
        <v>0.75865260000000001</v>
      </c>
      <c r="NW421">
        <v>48.051139999999997</v>
      </c>
      <c r="NX421" s="1">
        <v>1.6149580000000001E-3</v>
      </c>
      <c r="NY421">
        <v>0.70773830000000004</v>
      </c>
      <c r="NZ421">
        <v>0.75815189999999999</v>
      </c>
      <c r="OA421">
        <v>45.216030000000003</v>
      </c>
      <c r="OB421" s="1">
        <v>1.553605E-3</v>
      </c>
      <c r="OC421">
        <v>0.68253699999999995</v>
      </c>
      <c r="OD421">
        <v>0.75769030000000004</v>
      </c>
      <c r="OE421">
        <v>44.686050000000002</v>
      </c>
      <c r="OF421" s="1">
        <v>1.4952069999999999E-3</v>
      </c>
      <c r="OG421">
        <v>0.65841349999999998</v>
      </c>
      <c r="OH421">
        <v>0.75727299999999997</v>
      </c>
      <c r="OI421">
        <v>45.054479999999998</v>
      </c>
      <c r="OJ421" s="1">
        <v>1.4386690000000001E-3</v>
      </c>
      <c r="OK421">
        <v>0.63491220000000004</v>
      </c>
    </row>
    <row r="422" spans="1:401" x14ac:dyDescent="0.35">
      <c r="A422">
        <v>431</v>
      </c>
      <c r="B422" t="s">
        <v>4</v>
      </c>
      <c r="C422" t="s">
        <v>364</v>
      </c>
      <c r="D422" t="s">
        <v>429</v>
      </c>
      <c r="E422">
        <v>909.12699999999995</v>
      </c>
      <c r="F422">
        <v>0.4876759</v>
      </c>
      <c r="G422">
        <v>28.300820000000002</v>
      </c>
      <c r="H422">
        <v>0</v>
      </c>
      <c r="I422">
        <v>0</v>
      </c>
      <c r="J422">
        <v>0.4856356</v>
      </c>
      <c r="K422">
        <v>27.06119</v>
      </c>
      <c r="L422">
        <v>0</v>
      </c>
      <c r="M422">
        <v>0</v>
      </c>
      <c r="N422">
        <v>0.48349779999999998</v>
      </c>
      <c r="O422">
        <v>25.982890000000001</v>
      </c>
      <c r="P422">
        <v>0</v>
      </c>
      <c r="Q422">
        <v>0</v>
      </c>
      <c r="R422">
        <v>0.4813655</v>
      </c>
      <c r="S422">
        <v>26.19942</v>
      </c>
      <c r="T422">
        <v>0</v>
      </c>
      <c r="U422">
        <v>0</v>
      </c>
      <c r="V422">
        <v>0.47915960000000002</v>
      </c>
      <c r="W422">
        <v>26.975059999999999</v>
      </c>
      <c r="X422">
        <v>0</v>
      </c>
      <c r="Y422">
        <v>0</v>
      </c>
      <c r="Z422">
        <v>0.4768481</v>
      </c>
      <c r="AA422">
        <v>27.527699999999999</v>
      </c>
      <c r="AB422">
        <v>0</v>
      </c>
      <c r="AC422">
        <v>0</v>
      </c>
      <c r="AD422">
        <v>0.47433890000000001</v>
      </c>
      <c r="AE422">
        <v>27.533609999999999</v>
      </c>
      <c r="AF422">
        <v>0</v>
      </c>
      <c r="AG422">
        <v>0</v>
      </c>
      <c r="AH422">
        <v>0.47181390000000001</v>
      </c>
      <c r="AI422">
        <v>26.912659999999999</v>
      </c>
      <c r="AJ422">
        <v>0</v>
      </c>
      <c r="AK422">
        <v>0</v>
      </c>
      <c r="AL422">
        <v>0.46931050000000002</v>
      </c>
      <c r="AM422">
        <v>25.93581</v>
      </c>
      <c r="AN422">
        <v>0</v>
      </c>
      <c r="AO422">
        <v>0</v>
      </c>
      <c r="AP422">
        <v>0.46680250000000001</v>
      </c>
      <c r="AQ422">
        <v>25.675139999999999</v>
      </c>
      <c r="AR422">
        <v>0</v>
      </c>
      <c r="AS422">
        <v>0</v>
      </c>
      <c r="AT422">
        <v>0.46408769999999999</v>
      </c>
      <c r="AU422">
        <v>26.679290000000002</v>
      </c>
      <c r="AV422">
        <v>0</v>
      </c>
      <c r="AW422">
        <v>0</v>
      </c>
      <c r="AX422">
        <v>0.46139150000000001</v>
      </c>
      <c r="AY422">
        <v>29.079029999999999</v>
      </c>
      <c r="AZ422">
        <v>0</v>
      </c>
      <c r="BA422">
        <v>0</v>
      </c>
      <c r="BB422">
        <v>0.45877689999999999</v>
      </c>
      <c r="BC422">
        <v>31.848400000000002</v>
      </c>
      <c r="BD422">
        <v>0</v>
      </c>
      <c r="BE422">
        <v>0</v>
      </c>
      <c r="BF422">
        <v>0.45604539999999999</v>
      </c>
      <c r="BG422">
        <v>33.57835</v>
      </c>
      <c r="BH422">
        <v>0</v>
      </c>
      <c r="BI422">
        <v>0</v>
      </c>
      <c r="BJ422">
        <v>0.45325870000000001</v>
      </c>
      <c r="BK422">
        <v>33.932720000000003</v>
      </c>
      <c r="BL422">
        <v>0</v>
      </c>
      <c r="BM422">
        <v>0</v>
      </c>
      <c r="BN422">
        <v>0.45040370000000002</v>
      </c>
      <c r="BO422">
        <v>32.974379999999996</v>
      </c>
      <c r="BP422">
        <v>0</v>
      </c>
      <c r="BQ422">
        <v>0</v>
      </c>
      <c r="BR422">
        <v>0.44752819999999999</v>
      </c>
      <c r="BS422">
        <v>31.254059999999999</v>
      </c>
      <c r="BT422">
        <v>0</v>
      </c>
      <c r="BU422">
        <v>0</v>
      </c>
      <c r="BV422">
        <v>0.4448028</v>
      </c>
      <c r="BW422">
        <v>30.239629999999998</v>
      </c>
      <c r="BX422">
        <v>0</v>
      </c>
      <c r="BY422">
        <v>0</v>
      </c>
      <c r="BZ422">
        <v>0.44226189999999999</v>
      </c>
      <c r="CA422">
        <v>29.92389</v>
      </c>
      <c r="CB422">
        <v>0</v>
      </c>
      <c r="CC422">
        <v>0</v>
      </c>
      <c r="CD422">
        <v>0.44019760000000002</v>
      </c>
      <c r="CE422">
        <v>30.50206</v>
      </c>
      <c r="CF422">
        <v>0</v>
      </c>
      <c r="CG422">
        <v>0</v>
      </c>
      <c r="CH422">
        <v>0.4384614</v>
      </c>
      <c r="CI422">
        <v>31.147410000000001</v>
      </c>
      <c r="CJ422">
        <v>0</v>
      </c>
      <c r="CK422">
        <v>0</v>
      </c>
      <c r="CL422">
        <v>0.43702930000000001</v>
      </c>
      <c r="CM422">
        <v>31.269480000000001</v>
      </c>
      <c r="CN422">
        <v>0</v>
      </c>
      <c r="CO422">
        <v>0</v>
      </c>
      <c r="CP422">
        <v>0.43582720000000003</v>
      </c>
      <c r="CQ422">
        <v>30.58661</v>
      </c>
      <c r="CR422">
        <v>0</v>
      </c>
      <c r="CS422">
        <v>0</v>
      </c>
      <c r="CT422">
        <v>0.43468440000000003</v>
      </c>
      <c r="CU422">
        <v>29.241209999999999</v>
      </c>
      <c r="CV422" s="1">
        <v>3.9213909999999998E-35</v>
      </c>
      <c r="CW422" s="1">
        <v>2.2696600000000001E-32</v>
      </c>
      <c r="CX422">
        <v>0.43357370000000001</v>
      </c>
      <c r="CY422">
        <v>27.827290000000001</v>
      </c>
      <c r="CZ422" s="1">
        <v>1.732856E-29</v>
      </c>
      <c r="DA422" s="1">
        <v>1.010778E-26</v>
      </c>
      <c r="DB422">
        <v>0.43223129999999998</v>
      </c>
      <c r="DC422">
        <v>27.439109999999999</v>
      </c>
      <c r="DD422" s="1">
        <v>1.127925E-23</v>
      </c>
      <c r="DE422" s="1">
        <v>6.0625849999999999E-21</v>
      </c>
      <c r="DF422">
        <v>0.43101790000000001</v>
      </c>
      <c r="DG422">
        <v>28.4558</v>
      </c>
      <c r="DH422" s="1">
        <v>2.900831E-19</v>
      </c>
      <c r="DI422" s="1">
        <v>1.3108270000000001E-16</v>
      </c>
      <c r="DJ422">
        <v>0.4296297</v>
      </c>
      <c r="DK422">
        <v>31.545000000000002</v>
      </c>
      <c r="DL422" s="1">
        <v>7.1013109999999996E-16</v>
      </c>
      <c r="DM422" s="1">
        <v>3.1412009999999999E-13</v>
      </c>
      <c r="DN422">
        <v>0.42817460000000002</v>
      </c>
      <c r="DO422">
        <v>35.631529999999998</v>
      </c>
      <c r="DP422" s="1">
        <v>4.4681460000000002E-13</v>
      </c>
      <c r="DQ422" s="1">
        <v>1.990736E-10</v>
      </c>
      <c r="DR422">
        <v>0.42669889999999999</v>
      </c>
      <c r="DS422">
        <v>37.650210000000001</v>
      </c>
      <c r="DT422" s="1">
        <v>1.061035E-10</v>
      </c>
      <c r="DU422" s="1">
        <v>4.8030420000000002E-8</v>
      </c>
      <c r="DV422">
        <v>0.42503649999999998</v>
      </c>
      <c r="DW422">
        <v>37.575879999999998</v>
      </c>
      <c r="DX422" s="1">
        <v>1.149168E-8</v>
      </c>
      <c r="DY422" s="1">
        <v>5.3106170000000003E-6</v>
      </c>
      <c r="DZ422">
        <v>0.42387089999999999</v>
      </c>
      <c r="EA422">
        <v>35.950710000000001</v>
      </c>
      <c r="EB422" s="1">
        <v>6.5383839999999995E-7</v>
      </c>
      <c r="EC422" s="1">
        <v>3.0858129999999999E-4</v>
      </c>
      <c r="ED422">
        <v>0.4228383</v>
      </c>
      <c r="EE422">
        <v>33.726790000000001</v>
      </c>
      <c r="EF422" s="1">
        <v>2.1252030000000001E-5</v>
      </c>
      <c r="EG422" s="1">
        <v>1.02538E-2</v>
      </c>
      <c r="EH422">
        <v>0.42159449999999998</v>
      </c>
      <c r="EI422">
        <v>32.562519999999999</v>
      </c>
      <c r="EJ422" s="1">
        <v>4.2393690000000001E-4</v>
      </c>
      <c r="EK422">
        <v>0.20923220000000001</v>
      </c>
      <c r="EL422">
        <v>0.42024479999999997</v>
      </c>
      <c r="EM422">
        <v>33.443379999999998</v>
      </c>
      <c r="EN422" s="1">
        <v>5.4597639999999998E-3</v>
      </c>
      <c r="EO422">
        <v>2.7581989999999998</v>
      </c>
      <c r="EP422">
        <v>0.4203634</v>
      </c>
      <c r="EQ422">
        <v>36.797800000000002</v>
      </c>
      <c r="ER422" s="1">
        <v>4.7174790000000001E-2</v>
      </c>
      <c r="ES422">
        <v>24.363250000000001</v>
      </c>
      <c r="ET422">
        <v>0.42070560000000001</v>
      </c>
      <c r="EU422">
        <v>40.50468</v>
      </c>
      <c r="EV422">
        <v>0.28350930000000002</v>
      </c>
      <c r="EW422">
        <v>149.55500000000001</v>
      </c>
      <c r="EX422">
        <v>0.42104160000000002</v>
      </c>
      <c r="EY422">
        <v>41.951300000000003</v>
      </c>
      <c r="EZ422">
        <v>1.244955</v>
      </c>
      <c r="FA422">
        <v>670.63789999999995</v>
      </c>
      <c r="FB422">
        <v>0.42150179999999998</v>
      </c>
      <c r="FC422">
        <v>41.549970000000002</v>
      </c>
      <c r="FD422">
        <v>4.1176779999999997</v>
      </c>
      <c r="FE422">
        <v>2264.6419999999998</v>
      </c>
      <c r="FF422">
        <v>0.4221145</v>
      </c>
      <c r="FG422">
        <v>39.493549999999999</v>
      </c>
      <c r="FH422">
        <v>10.51371</v>
      </c>
      <c r="FI422">
        <v>5902.75</v>
      </c>
      <c r="FJ422">
        <v>0.42279729999999999</v>
      </c>
      <c r="FK422">
        <v>37.172519999999999</v>
      </c>
      <c r="FL422">
        <v>21.23734</v>
      </c>
      <c r="FM422">
        <v>12169.01</v>
      </c>
      <c r="FN422">
        <v>0.42351329999999998</v>
      </c>
      <c r="FO422">
        <v>36.25067</v>
      </c>
      <c r="FP422">
        <v>34.581319999999998</v>
      </c>
      <c r="FQ422">
        <v>20232.060000000001</v>
      </c>
      <c r="FR422">
        <v>0.42412860000000002</v>
      </c>
      <c r="FS422">
        <v>36.656129999999997</v>
      </c>
      <c r="FT422">
        <v>46.269390000000001</v>
      </c>
      <c r="FU422">
        <v>27640.51</v>
      </c>
      <c r="FV422">
        <v>0.42481970000000002</v>
      </c>
      <c r="FW422">
        <v>38.271790000000003</v>
      </c>
      <c r="FX422">
        <v>51.836509999999997</v>
      </c>
      <c r="FY422">
        <v>31609.83</v>
      </c>
      <c r="FZ422">
        <v>0.4260602</v>
      </c>
      <c r="GA422">
        <v>39.39658</v>
      </c>
      <c r="GB422">
        <v>49.463279999999997</v>
      </c>
      <c r="GC422">
        <v>30744.87</v>
      </c>
      <c r="GD422">
        <v>0.42736360000000001</v>
      </c>
      <c r="GE422">
        <v>39.63044</v>
      </c>
      <c r="GF422">
        <v>40.81465</v>
      </c>
      <c r="GG422">
        <v>25877.919999999998</v>
      </c>
      <c r="GH422">
        <v>0.4283206</v>
      </c>
      <c r="GI422">
        <v>38.479419999999998</v>
      </c>
      <c r="GJ422">
        <v>29.48826</v>
      </c>
      <c r="GK422">
        <v>19073.810000000001</v>
      </c>
      <c r="GL422">
        <v>0.42964340000000001</v>
      </c>
      <c r="GM422">
        <v>36.893219999999999</v>
      </c>
      <c r="GN422">
        <v>18.990020000000001</v>
      </c>
      <c r="GO422">
        <v>12519.29</v>
      </c>
      <c r="GP422">
        <v>0.43126389999999998</v>
      </c>
      <c r="GQ422">
        <v>35.34066</v>
      </c>
      <c r="GR422">
        <v>10.963089999999999</v>
      </c>
      <c r="GS422">
        <v>7369.5219999999999</v>
      </c>
      <c r="GT422">
        <v>0.43357800000000002</v>
      </c>
      <c r="GU422">
        <v>35.524009999999997</v>
      </c>
      <c r="GV422">
        <v>5.7123999999999997</v>
      </c>
      <c r="GW422">
        <v>3909.8739999999998</v>
      </c>
      <c r="GX422">
        <v>0.4363013</v>
      </c>
      <c r="GY422">
        <v>36.961309999999997</v>
      </c>
      <c r="GZ422">
        <v>2.712113</v>
      </c>
      <c r="HA422">
        <v>1889.646</v>
      </c>
      <c r="HB422">
        <v>0.43892490000000001</v>
      </c>
      <c r="HC422">
        <v>39.934159999999999</v>
      </c>
      <c r="HD422">
        <v>1.188283</v>
      </c>
      <c r="HE422">
        <v>841.9058</v>
      </c>
      <c r="HF422">
        <v>0.4416678</v>
      </c>
      <c r="HG422">
        <v>42.684539999999998</v>
      </c>
      <c r="HH422">
        <v>0.49082629999999999</v>
      </c>
      <c r="HI422">
        <v>352.70170000000002</v>
      </c>
      <c r="HJ422">
        <v>0.44551190000000002</v>
      </c>
      <c r="HK422">
        <v>43.589179999999999</v>
      </c>
      <c r="HL422">
        <v>0.20054820000000001</v>
      </c>
      <c r="HM422">
        <v>144.52260000000001</v>
      </c>
      <c r="HN422">
        <v>0.44709399999999999</v>
      </c>
      <c r="HO422">
        <v>43.103859999999997</v>
      </c>
      <c r="HP422" s="1">
        <v>8.9962780000000006E-2</v>
      </c>
      <c r="HQ422">
        <v>63.792259999999999</v>
      </c>
      <c r="HR422">
        <v>0.4491425</v>
      </c>
      <c r="HS422">
        <v>41.14575</v>
      </c>
      <c r="HT422" s="1">
        <v>5.1129479999999998E-2</v>
      </c>
      <c r="HU422">
        <v>34.850810000000003</v>
      </c>
      <c r="HV422">
        <v>0.45366810000000002</v>
      </c>
      <c r="HW422">
        <v>39.493690000000001</v>
      </c>
      <c r="HX422" s="1">
        <v>3.8759670000000003E-2</v>
      </c>
      <c r="HY422">
        <v>25.33606</v>
      </c>
      <c r="HZ422">
        <v>0.45944259999999998</v>
      </c>
      <c r="IA422">
        <v>39.981499999999997</v>
      </c>
      <c r="IB422">
        <v>3.4776809999999998E-2</v>
      </c>
      <c r="IC422">
        <v>22.212910000000001</v>
      </c>
      <c r="ID422">
        <v>0.46314630000000001</v>
      </c>
      <c r="IE422">
        <v>43.186750000000004</v>
      </c>
      <c r="IF422">
        <v>3.2609440000000003E-2</v>
      </c>
      <c r="IG422">
        <v>20.72972</v>
      </c>
      <c r="IH422">
        <v>0.46619470000000002</v>
      </c>
      <c r="II422">
        <v>48.504519999999999</v>
      </c>
      <c r="IJ422">
        <v>3.0414759999999999E-2</v>
      </c>
      <c r="IK422">
        <v>19.368410000000001</v>
      </c>
      <c r="IL422">
        <v>0.46829219999999999</v>
      </c>
      <c r="IM422">
        <v>52.80621</v>
      </c>
      <c r="IN422" s="1">
        <v>2.7673639999999999E-2</v>
      </c>
      <c r="IO422">
        <v>17.715789999999998</v>
      </c>
      <c r="IP422">
        <v>0.47011380000000003</v>
      </c>
      <c r="IQ422">
        <v>54.389589999999998</v>
      </c>
      <c r="IR422" s="1">
        <v>2.449136E-2</v>
      </c>
      <c r="IS422">
        <v>15.77336</v>
      </c>
      <c r="IT422">
        <v>0.47176079999999998</v>
      </c>
      <c r="IU422">
        <v>53.22466</v>
      </c>
      <c r="IV422">
        <v>2.1060300000000001E-2</v>
      </c>
      <c r="IW422">
        <v>13.64898</v>
      </c>
      <c r="IX422">
        <v>0.47313149999999998</v>
      </c>
      <c r="IY422">
        <v>50.68938</v>
      </c>
      <c r="IZ422" s="1">
        <v>1.7611700000000001E-2</v>
      </c>
      <c r="JA422">
        <v>11.4887</v>
      </c>
      <c r="JB422">
        <v>0.47475450000000002</v>
      </c>
      <c r="JC422">
        <v>48.328189999999999</v>
      </c>
      <c r="JD422" s="1">
        <v>1.443464E-2</v>
      </c>
      <c r="JE422">
        <v>9.4626230000000007</v>
      </c>
      <c r="JF422">
        <v>0.47632289999999999</v>
      </c>
      <c r="JG422">
        <v>47.835709999999999</v>
      </c>
      <c r="JH422" s="1">
        <v>1.1714759999999999E-2</v>
      </c>
      <c r="JI422">
        <v>7.7023630000000001</v>
      </c>
      <c r="JJ422">
        <v>0.47770479999999998</v>
      </c>
      <c r="JK422">
        <v>48.430070000000001</v>
      </c>
      <c r="JL422" s="1">
        <v>9.5398500000000008E-3</v>
      </c>
      <c r="JM422">
        <v>6.2820109999999998</v>
      </c>
      <c r="JN422">
        <v>0.47881889999999999</v>
      </c>
      <c r="JO422">
        <v>49.251089999999998</v>
      </c>
      <c r="JP422" s="1">
        <v>7.9018739999999997E-3</v>
      </c>
      <c r="JQ422">
        <v>5.2128310000000004</v>
      </c>
      <c r="JR422">
        <v>0.47978379999999998</v>
      </c>
      <c r="JS422">
        <v>49.068730000000002</v>
      </c>
      <c r="JT422" s="1">
        <v>6.7323260000000003E-3</v>
      </c>
      <c r="JU422">
        <v>4.4438279999999999</v>
      </c>
      <c r="JV422">
        <v>0.48098059999999998</v>
      </c>
      <c r="JW422">
        <v>48.403469999999999</v>
      </c>
      <c r="JX422" s="1">
        <v>5.9180580000000003E-3</v>
      </c>
      <c r="JY422">
        <v>3.905977</v>
      </c>
      <c r="JZ422">
        <v>0.48244019999999999</v>
      </c>
      <c r="KA422">
        <v>47.439439999999998</v>
      </c>
      <c r="KB422" s="1">
        <v>5.3468079999999998E-3</v>
      </c>
      <c r="KC422">
        <v>3.5278209999999999</v>
      </c>
      <c r="KD422">
        <v>0.48358040000000002</v>
      </c>
      <c r="KE422">
        <v>46.123699999999999</v>
      </c>
      <c r="KF422" s="1">
        <v>4.9276839999999999E-3</v>
      </c>
      <c r="KG422">
        <v>3.2547820000000001</v>
      </c>
      <c r="KH422">
        <v>0.48458590000000001</v>
      </c>
      <c r="KI422">
        <v>44.409109999999998</v>
      </c>
      <c r="KJ422">
        <v>4.6019700000000004E-3</v>
      </c>
      <c r="KK422">
        <v>3.0456940000000001</v>
      </c>
      <c r="KL422">
        <v>0.4854715</v>
      </c>
      <c r="KM422">
        <v>43.81617</v>
      </c>
      <c r="KN422" s="1">
        <v>4.3325209999999998E-3</v>
      </c>
      <c r="KO422">
        <v>2.8747199999999999</v>
      </c>
      <c r="KP422">
        <v>0.4861395</v>
      </c>
      <c r="KQ422">
        <v>45.585940000000001</v>
      </c>
      <c r="KR422" s="1">
        <v>4.0976160000000001E-3</v>
      </c>
      <c r="KS422">
        <v>2.727808</v>
      </c>
      <c r="KT422">
        <v>0.48673110000000003</v>
      </c>
      <c r="KU422">
        <v>50.059460000000001</v>
      </c>
      <c r="KV422" s="1">
        <v>3.8883770000000002E-3</v>
      </c>
      <c r="KW422">
        <v>2.5971510000000002</v>
      </c>
      <c r="KX422">
        <v>0.48737580000000003</v>
      </c>
      <c r="KY422">
        <v>54.462980000000002</v>
      </c>
      <c r="KZ422" s="1">
        <v>3.6993669999999998E-3</v>
      </c>
      <c r="LA422">
        <v>2.4789400000000001</v>
      </c>
      <c r="LB422">
        <v>0.488178</v>
      </c>
      <c r="LC422">
        <v>55.862409999999997</v>
      </c>
      <c r="LD422" s="1">
        <v>3.5255619999999999E-3</v>
      </c>
      <c r="LE422">
        <v>2.3690869999999999</v>
      </c>
      <c r="LF422">
        <v>0.48883959999999999</v>
      </c>
      <c r="LG422">
        <v>54.141179999999999</v>
      </c>
      <c r="LH422" s="1">
        <v>3.3620120000000002E-3</v>
      </c>
      <c r="LI422">
        <v>2.2662330000000002</v>
      </c>
      <c r="LJ422">
        <v>0.48940420000000001</v>
      </c>
      <c r="LK422">
        <v>50.852449999999997</v>
      </c>
      <c r="LL422" s="1">
        <v>3.2080979999999999E-3</v>
      </c>
      <c r="LM422">
        <v>2.1690960000000001</v>
      </c>
      <c r="LN422">
        <v>0.48994569999999998</v>
      </c>
      <c r="LO422">
        <v>47.98563</v>
      </c>
      <c r="LP422" s="1">
        <v>3.0633549999999998E-3</v>
      </c>
      <c r="LQ422">
        <v>2.0774249999999999</v>
      </c>
      <c r="LR422">
        <v>0.49044339999999997</v>
      </c>
      <c r="LS422">
        <v>47.05491</v>
      </c>
      <c r="LT422" s="1">
        <v>2.9277359999999998E-3</v>
      </c>
      <c r="LU422">
        <v>1.9911760000000001</v>
      </c>
      <c r="LV422">
        <v>0.49090400000000001</v>
      </c>
      <c r="LW422">
        <v>47.873170000000002</v>
      </c>
      <c r="LX422" s="1">
        <v>2.7992519999999999E-3</v>
      </c>
      <c r="LY422">
        <v>1.9092389999999999</v>
      </c>
      <c r="LZ422">
        <v>0.49132670000000001</v>
      </c>
      <c r="MA422">
        <v>49.462440000000001</v>
      </c>
      <c r="MB422" s="1">
        <v>2.6778629999999999E-3</v>
      </c>
      <c r="MC422">
        <v>1.8316479999999999</v>
      </c>
      <c r="MD422">
        <v>0.49169350000000001</v>
      </c>
      <c r="ME422">
        <v>50.996650000000002</v>
      </c>
      <c r="MF422" s="1">
        <v>2.562464E-3</v>
      </c>
      <c r="MG422">
        <v>1.7578009999999999</v>
      </c>
      <c r="MH422">
        <v>0.49206480000000002</v>
      </c>
      <c r="MI422">
        <v>51.22692</v>
      </c>
      <c r="MJ422" s="1">
        <v>2.4534549999999998E-3</v>
      </c>
      <c r="MK422">
        <v>1.687837</v>
      </c>
      <c r="ML422">
        <v>0.49240919999999999</v>
      </c>
      <c r="MM422">
        <v>50.065069999999999</v>
      </c>
      <c r="MN422" s="1">
        <v>2.3500320000000002E-3</v>
      </c>
      <c r="MO422">
        <v>1.6215520000000001</v>
      </c>
      <c r="MP422">
        <v>0.4927281</v>
      </c>
      <c r="MQ422">
        <v>48.166730000000001</v>
      </c>
      <c r="MR422" s="1">
        <v>2.2522499999999999E-3</v>
      </c>
      <c r="MS422">
        <v>1.558837</v>
      </c>
      <c r="MT422">
        <v>0.4930447</v>
      </c>
      <c r="MU422">
        <v>45.98263</v>
      </c>
      <c r="MV422" s="1">
        <v>2.1591840000000002E-3</v>
      </c>
      <c r="MW422">
        <v>1.4990939999999999</v>
      </c>
      <c r="MX422">
        <v>0.49336429999999998</v>
      </c>
      <c r="MY422">
        <v>45.221469999999997</v>
      </c>
      <c r="MZ422" s="1">
        <v>2.0711530000000001E-3</v>
      </c>
      <c r="NA422">
        <v>1.4423680000000001</v>
      </c>
      <c r="NB422">
        <v>0.4937067</v>
      </c>
      <c r="NC422">
        <v>45.429740000000002</v>
      </c>
      <c r="ND422" s="1">
        <v>1.987169E-3</v>
      </c>
      <c r="NE422">
        <v>1.38792</v>
      </c>
      <c r="NF422">
        <v>0.49260959999999998</v>
      </c>
      <c r="NG422">
        <v>47.352789999999999</v>
      </c>
      <c r="NH422" s="1">
        <v>1.9078509999999999E-3</v>
      </c>
      <c r="NI422">
        <v>1.3378950000000001</v>
      </c>
      <c r="NJ422">
        <v>0.49155320000000002</v>
      </c>
      <c r="NK422">
        <v>50.261769999999999</v>
      </c>
      <c r="NL422" s="1">
        <v>1.8320159999999999E-3</v>
      </c>
      <c r="NM422">
        <v>1.28949</v>
      </c>
      <c r="NN422">
        <v>0.49050919999999998</v>
      </c>
      <c r="NO422">
        <v>52.061129999999999</v>
      </c>
      <c r="NP422" s="1">
        <v>1.759982E-3</v>
      </c>
      <c r="NQ422">
        <v>1.243174</v>
      </c>
      <c r="NR422">
        <v>0.489458</v>
      </c>
      <c r="NS422">
        <v>51.35378</v>
      </c>
      <c r="NT422" s="1">
        <v>1.690689E-3</v>
      </c>
      <c r="NU422">
        <v>1.198618</v>
      </c>
      <c r="NV422">
        <v>0.48838700000000002</v>
      </c>
      <c r="NW422">
        <v>48.693849999999998</v>
      </c>
      <c r="NX422" s="1">
        <v>1.6249700000000001E-3</v>
      </c>
      <c r="NY422">
        <v>1.15601</v>
      </c>
      <c r="NZ422">
        <v>0.48748219999999998</v>
      </c>
      <c r="OA422">
        <v>45.710479999999997</v>
      </c>
      <c r="OB422" s="1">
        <v>1.563161E-3</v>
      </c>
      <c r="OC422">
        <v>1.1154329999999999</v>
      </c>
      <c r="OD422">
        <v>0.48661300000000002</v>
      </c>
      <c r="OE422">
        <v>44.784790000000001</v>
      </c>
      <c r="OF422" s="1">
        <v>1.50438E-3</v>
      </c>
      <c r="OG422">
        <v>1.076573</v>
      </c>
      <c r="OH422">
        <v>0.48582259999999999</v>
      </c>
      <c r="OI422">
        <v>44.96011</v>
      </c>
      <c r="OJ422" s="1">
        <v>1.4476249999999999E-3</v>
      </c>
      <c r="OK422">
        <v>1.038781</v>
      </c>
    </row>
    <row r="423" spans="1:401" x14ac:dyDescent="0.35">
      <c r="A423">
        <v>432</v>
      </c>
      <c r="B423" t="s">
        <v>4</v>
      </c>
      <c r="C423" t="s">
        <v>364</v>
      </c>
      <c r="D423" t="s">
        <v>430</v>
      </c>
      <c r="E423">
        <v>868.24109999999996</v>
      </c>
      <c r="F423">
        <v>0.54477909999999996</v>
      </c>
      <c r="G423">
        <v>28.46482</v>
      </c>
      <c r="H423">
        <v>0</v>
      </c>
      <c r="I423">
        <v>0</v>
      </c>
      <c r="J423">
        <v>0.54132449999999999</v>
      </c>
      <c r="K423">
        <v>27.253589999999999</v>
      </c>
      <c r="L423">
        <v>0</v>
      </c>
      <c r="M423">
        <v>0</v>
      </c>
      <c r="N423">
        <v>0.53770150000000005</v>
      </c>
      <c r="O423">
        <v>26.0764</v>
      </c>
      <c r="P423">
        <v>0</v>
      </c>
      <c r="Q423">
        <v>0</v>
      </c>
      <c r="R423">
        <v>0.53400639999999999</v>
      </c>
      <c r="S423">
        <v>26.20853</v>
      </c>
      <c r="T423">
        <v>0</v>
      </c>
      <c r="U423">
        <v>0</v>
      </c>
      <c r="V423">
        <v>0.5301631</v>
      </c>
      <c r="W423">
        <v>26.8932</v>
      </c>
      <c r="X423">
        <v>0</v>
      </c>
      <c r="Y423">
        <v>0</v>
      </c>
      <c r="Z423">
        <v>0.52617659999999999</v>
      </c>
      <c r="AA423">
        <v>27.449439999999999</v>
      </c>
      <c r="AB423">
        <v>0</v>
      </c>
      <c r="AC423">
        <v>0</v>
      </c>
      <c r="AD423">
        <v>0.52193000000000001</v>
      </c>
      <c r="AE423">
        <v>27.489260000000002</v>
      </c>
      <c r="AF423">
        <v>0</v>
      </c>
      <c r="AG423">
        <v>0</v>
      </c>
      <c r="AH423">
        <v>0.51761159999999995</v>
      </c>
      <c r="AI423">
        <v>26.93929</v>
      </c>
      <c r="AJ423">
        <v>0</v>
      </c>
      <c r="AK423">
        <v>0</v>
      </c>
      <c r="AL423">
        <v>0.51326959999999999</v>
      </c>
      <c r="AM423">
        <v>26.036059999999999</v>
      </c>
      <c r="AN423">
        <v>0</v>
      </c>
      <c r="AO423">
        <v>0</v>
      </c>
      <c r="AP423">
        <v>0.50890369999999996</v>
      </c>
      <c r="AQ423">
        <v>25.769749999999998</v>
      </c>
      <c r="AR423">
        <v>0</v>
      </c>
      <c r="AS423">
        <v>0</v>
      </c>
      <c r="AT423">
        <v>0.50430149999999996</v>
      </c>
      <c r="AU423">
        <v>26.643370000000001</v>
      </c>
      <c r="AV423">
        <v>0</v>
      </c>
      <c r="AW423">
        <v>0</v>
      </c>
      <c r="AX423">
        <v>0.49973390000000001</v>
      </c>
      <c r="AY423">
        <v>28.889720000000001</v>
      </c>
      <c r="AZ423">
        <v>0</v>
      </c>
      <c r="BA423">
        <v>0</v>
      </c>
      <c r="BB423">
        <v>0.49524109999999999</v>
      </c>
      <c r="BC423">
        <v>31.582820000000002</v>
      </c>
      <c r="BD423">
        <v>0</v>
      </c>
      <c r="BE423">
        <v>0</v>
      </c>
      <c r="BF423">
        <v>0.49064089999999999</v>
      </c>
      <c r="BG423">
        <v>33.358809999999998</v>
      </c>
      <c r="BH423">
        <v>0</v>
      </c>
      <c r="BI423">
        <v>0</v>
      </c>
      <c r="BJ423">
        <v>0.48595969999999999</v>
      </c>
      <c r="BK423">
        <v>33.848050000000001</v>
      </c>
      <c r="BL423">
        <v>0</v>
      </c>
      <c r="BM423">
        <v>0</v>
      </c>
      <c r="BN423">
        <v>0.48122359999999997</v>
      </c>
      <c r="BO423">
        <v>33.057259999999999</v>
      </c>
      <c r="BP423">
        <v>0</v>
      </c>
      <c r="BQ423">
        <v>0</v>
      </c>
      <c r="BR423">
        <v>0.47648869999999999</v>
      </c>
      <c r="BS423">
        <v>31.442170000000001</v>
      </c>
      <c r="BT423">
        <v>0</v>
      </c>
      <c r="BU423">
        <v>0</v>
      </c>
      <c r="BV423">
        <v>0.47200619999999999</v>
      </c>
      <c r="BW423">
        <v>30.375240000000002</v>
      </c>
      <c r="BX423">
        <v>0</v>
      </c>
      <c r="BY423">
        <v>0</v>
      </c>
      <c r="BZ423">
        <v>0.46789320000000001</v>
      </c>
      <c r="CA423">
        <v>29.99492</v>
      </c>
      <c r="CB423">
        <v>0</v>
      </c>
      <c r="CC423">
        <v>0</v>
      </c>
      <c r="CD423">
        <v>0.46425300000000003</v>
      </c>
      <c r="CE423">
        <v>30.346329999999998</v>
      </c>
      <c r="CF423">
        <v>0</v>
      </c>
      <c r="CG423">
        <v>0</v>
      </c>
      <c r="CH423">
        <v>0.46076450000000002</v>
      </c>
      <c r="CI423">
        <v>31.053180000000001</v>
      </c>
      <c r="CJ423">
        <v>0</v>
      </c>
      <c r="CK423">
        <v>0</v>
      </c>
      <c r="CL423">
        <v>0.45741110000000001</v>
      </c>
      <c r="CM423">
        <v>31.193760000000001</v>
      </c>
      <c r="CN423">
        <v>0</v>
      </c>
      <c r="CO423">
        <v>0</v>
      </c>
      <c r="CP423">
        <v>0.45417679999999999</v>
      </c>
      <c r="CQ423">
        <v>30.59864</v>
      </c>
      <c r="CR423">
        <v>0</v>
      </c>
      <c r="CS423">
        <v>0</v>
      </c>
      <c r="CT423">
        <v>0.45092719999999997</v>
      </c>
      <c r="CU423">
        <v>29.350269999999998</v>
      </c>
      <c r="CV423" s="1">
        <v>9.7887849999999994E-36</v>
      </c>
      <c r="CW423" s="1">
        <v>4.9656940000000002E-33</v>
      </c>
      <c r="CX423">
        <v>0.447658</v>
      </c>
      <c r="CY423">
        <v>27.94303</v>
      </c>
      <c r="CZ423" s="1">
        <v>3.9153130000000001E-30</v>
      </c>
      <c r="DA423" s="1">
        <v>2.0051830000000001E-27</v>
      </c>
      <c r="DB423">
        <v>0.44405519999999998</v>
      </c>
      <c r="DC423">
        <v>27.488430000000001</v>
      </c>
      <c r="DD423" s="1">
        <v>3.2849620000000001E-24</v>
      </c>
      <c r="DE423" s="1">
        <v>1.579734E-21</v>
      </c>
      <c r="DF423">
        <v>0.44050060000000002</v>
      </c>
      <c r="DG423">
        <v>28.394369999999999</v>
      </c>
      <c r="DH423" s="1">
        <v>1.0441700000000001E-19</v>
      </c>
      <c r="DI423" s="1">
        <v>4.4125830000000001E-17</v>
      </c>
      <c r="DJ423">
        <v>0.43678549999999999</v>
      </c>
      <c r="DK423">
        <v>31.30499</v>
      </c>
      <c r="DL423" s="1">
        <v>2.978177E-16</v>
      </c>
      <c r="DM423" s="1">
        <v>1.2523380000000001E-13</v>
      </c>
      <c r="DN423">
        <v>0.43289709999999998</v>
      </c>
      <c r="DO423">
        <v>35.341859999999997</v>
      </c>
      <c r="DP423" s="1">
        <v>2.0761249999999999E-13</v>
      </c>
      <c r="DQ423" s="1">
        <v>8.8670749999999996E-11</v>
      </c>
      <c r="DR423">
        <v>0.42911529999999998</v>
      </c>
      <c r="DS423">
        <v>37.483699999999999</v>
      </c>
      <c r="DT423" s="1">
        <v>5.3609309999999999E-11</v>
      </c>
      <c r="DU423" s="1">
        <v>2.3350659999999999E-8</v>
      </c>
      <c r="DV423">
        <v>0.42523149999999998</v>
      </c>
      <c r="DW423">
        <v>37.541510000000002</v>
      </c>
      <c r="DX423" s="1">
        <v>6.2376349999999996E-9</v>
      </c>
      <c r="DY423" s="1">
        <v>2.7792890000000001E-6</v>
      </c>
      <c r="DZ423">
        <v>0.42175869999999999</v>
      </c>
      <c r="EA423">
        <v>36.110080000000004</v>
      </c>
      <c r="EB423" s="1">
        <v>3.7849209999999999E-7</v>
      </c>
      <c r="EC423" s="1">
        <v>1.723091E-4</v>
      </c>
      <c r="ED423">
        <v>0.41848770000000002</v>
      </c>
      <c r="EE423">
        <v>33.945160000000001</v>
      </c>
      <c r="EF423" s="1">
        <v>1.30574E-5</v>
      </c>
      <c r="EG423" s="1">
        <v>6.0728609999999997E-3</v>
      </c>
      <c r="EH423">
        <v>0.414997</v>
      </c>
      <c r="EI423">
        <v>32.651719999999997</v>
      </c>
      <c r="EJ423" s="1">
        <v>2.7510940000000003E-4</v>
      </c>
      <c r="EK423">
        <v>0.1307093</v>
      </c>
      <c r="EL423">
        <v>0.41166439999999999</v>
      </c>
      <c r="EM423">
        <v>33.255659999999999</v>
      </c>
      <c r="EN423" s="1">
        <v>3.7356680000000001E-3</v>
      </c>
      <c r="EO423">
        <v>1.8118829999999999</v>
      </c>
      <c r="EP423">
        <v>0.40958539999999999</v>
      </c>
      <c r="EQ423">
        <v>36.453400000000002</v>
      </c>
      <c r="ER423" s="1">
        <v>3.3987059999999999E-2</v>
      </c>
      <c r="ES423">
        <v>16.796790000000001</v>
      </c>
      <c r="ET423">
        <v>0.40743200000000002</v>
      </c>
      <c r="EU423">
        <v>40.158859999999997</v>
      </c>
      <c r="EV423">
        <v>0.214309</v>
      </c>
      <c r="EW423">
        <v>107.84910000000001</v>
      </c>
      <c r="EX423">
        <v>0.40508929999999999</v>
      </c>
      <c r="EY423">
        <v>41.791249999999998</v>
      </c>
      <c r="EZ423">
        <v>0.98277400000000004</v>
      </c>
      <c r="FA423">
        <v>503.62490000000003</v>
      </c>
      <c r="FB423">
        <v>0.40275899999999998</v>
      </c>
      <c r="FC423">
        <v>41.549439999999997</v>
      </c>
      <c r="FD423">
        <v>3.3907790000000002</v>
      </c>
      <c r="FE423">
        <v>1768.3240000000001</v>
      </c>
      <c r="FF423">
        <v>0.4004066</v>
      </c>
      <c r="FG423">
        <v>39.6753</v>
      </c>
      <c r="FH423">
        <v>9.0099979999999995</v>
      </c>
      <c r="FI423">
        <v>4781.4769999999999</v>
      </c>
      <c r="FJ423">
        <v>0.39796039999999999</v>
      </c>
      <c r="FK423">
        <v>37.356990000000003</v>
      </c>
      <c r="FL423">
        <v>18.90326</v>
      </c>
      <c r="FM423">
        <v>10206.24</v>
      </c>
      <c r="FN423">
        <v>0.39544089999999998</v>
      </c>
      <c r="FO423">
        <v>36.307879999999997</v>
      </c>
      <c r="FP423">
        <v>31.932590000000001</v>
      </c>
      <c r="FQ423">
        <v>17545.900000000001</v>
      </c>
      <c r="FR423">
        <v>0.39267819999999998</v>
      </c>
      <c r="FS423">
        <v>36.568899999999999</v>
      </c>
      <c r="FT423">
        <v>44.24024</v>
      </c>
      <c r="FU423">
        <v>24740.99</v>
      </c>
      <c r="FV423">
        <v>0.38977040000000002</v>
      </c>
      <c r="FW423">
        <v>38.069389999999999</v>
      </c>
      <c r="FX423">
        <v>51.222000000000001</v>
      </c>
      <c r="FY423">
        <v>29154.880000000001</v>
      </c>
      <c r="FZ423">
        <v>0.38700800000000002</v>
      </c>
      <c r="GA423">
        <v>39.19876</v>
      </c>
      <c r="GB423">
        <v>50.3797</v>
      </c>
      <c r="GC423">
        <v>29127.38</v>
      </c>
      <c r="GD423">
        <v>0.38404070000000001</v>
      </c>
      <c r="GE423">
        <v>39.569360000000003</v>
      </c>
      <c r="GF423">
        <v>42.880490000000002</v>
      </c>
      <c r="GG423">
        <v>25237.19</v>
      </c>
      <c r="GH423">
        <v>0.3805077</v>
      </c>
      <c r="GI423">
        <v>38.47898</v>
      </c>
      <c r="GJ423">
        <v>31.857700000000001</v>
      </c>
      <c r="GK423">
        <v>19085.02</v>
      </c>
      <c r="GL423">
        <v>0.37698680000000001</v>
      </c>
      <c r="GM423">
        <v>36.894019999999998</v>
      </c>
      <c r="GN423">
        <v>21.059840000000001</v>
      </c>
      <c r="GO423">
        <v>12834.53</v>
      </c>
      <c r="GP423">
        <v>0.37346610000000002</v>
      </c>
      <c r="GQ423">
        <v>35.340310000000002</v>
      </c>
      <c r="GR423">
        <v>12.48842</v>
      </c>
      <c r="GS423">
        <v>7743.2629999999999</v>
      </c>
      <c r="GT423">
        <v>0.37026940000000003</v>
      </c>
      <c r="GU423">
        <v>35.434100000000001</v>
      </c>
      <c r="GV423">
        <v>6.6761119999999998</v>
      </c>
      <c r="GW423">
        <v>4206.9070000000002</v>
      </c>
      <c r="GX423">
        <v>0.36706260000000002</v>
      </c>
      <c r="GY423">
        <v>36.768039999999999</v>
      </c>
      <c r="GZ423">
        <v>3.249387</v>
      </c>
      <c r="HA423">
        <v>2080.8310000000001</v>
      </c>
      <c r="HB423">
        <v>0.36340660000000002</v>
      </c>
      <c r="HC423">
        <v>39.490540000000003</v>
      </c>
      <c r="HD423">
        <v>1.4548589999999999</v>
      </c>
      <c r="HE423">
        <v>946.85680000000002</v>
      </c>
      <c r="HF423">
        <v>0.35973840000000001</v>
      </c>
      <c r="HG423">
        <v>42.316079999999999</v>
      </c>
      <c r="HH423">
        <v>0.61081059999999998</v>
      </c>
      <c r="HI423">
        <v>403.66239999999999</v>
      </c>
      <c r="HJ423">
        <v>0.35695399999999999</v>
      </c>
      <c r="HK423">
        <v>43.362189999999998</v>
      </c>
      <c r="HL423">
        <v>0.25007020000000002</v>
      </c>
      <c r="HM423">
        <v>166.79300000000001</v>
      </c>
      <c r="HN423">
        <v>0.3538346</v>
      </c>
      <c r="HO423">
        <v>43.081330000000001</v>
      </c>
      <c r="HP423">
        <v>0.10854220000000001</v>
      </c>
      <c r="HQ423">
        <v>72.516570000000002</v>
      </c>
      <c r="HR423">
        <v>0.3515933</v>
      </c>
      <c r="HS423">
        <v>41.167250000000003</v>
      </c>
      <c r="HT423" s="1">
        <v>5.755478E-2</v>
      </c>
      <c r="HU423">
        <v>38.024639999999998</v>
      </c>
      <c r="HV423">
        <v>0.35141719999999999</v>
      </c>
      <c r="HW423">
        <v>39.493319999999997</v>
      </c>
      <c r="HX423" s="1">
        <v>4.0866E-2</v>
      </c>
      <c r="HY423">
        <v>26.519860000000001</v>
      </c>
      <c r="HZ423">
        <v>0.3515471</v>
      </c>
      <c r="IA423">
        <v>39.843859999999999</v>
      </c>
      <c r="IB423">
        <v>3.5543239999999997E-2</v>
      </c>
      <c r="IC423">
        <v>22.84768</v>
      </c>
      <c r="ID423">
        <v>0.35043350000000001</v>
      </c>
      <c r="IE423">
        <v>42.752630000000003</v>
      </c>
      <c r="IF423" s="1">
        <v>3.312416E-2</v>
      </c>
      <c r="IG423">
        <v>21.319430000000001</v>
      </c>
      <c r="IH423">
        <v>0.34882249999999998</v>
      </c>
      <c r="II423">
        <v>47.854649999999999</v>
      </c>
      <c r="IJ423" s="1">
        <v>3.0978970000000002E-2</v>
      </c>
      <c r="IK423">
        <v>20.055700000000002</v>
      </c>
      <c r="IL423">
        <v>0.346779</v>
      </c>
      <c r="IM423">
        <v>52.261519999999997</v>
      </c>
      <c r="IN423" s="1">
        <v>2.8359849999999999E-2</v>
      </c>
      <c r="IO423">
        <v>18.506810000000002</v>
      </c>
      <c r="IP423">
        <v>0.34477930000000001</v>
      </c>
      <c r="IQ423">
        <v>54.165599999999998</v>
      </c>
      <c r="IR423" s="1">
        <v>2.527012E-2</v>
      </c>
      <c r="IS423">
        <v>16.625540000000001</v>
      </c>
      <c r="IT423">
        <v>0.34281780000000001</v>
      </c>
      <c r="IU423">
        <v>53.287739999999999</v>
      </c>
      <c r="IV423" s="1">
        <v>2.1887449999999999E-2</v>
      </c>
      <c r="IW423">
        <v>14.515879999999999</v>
      </c>
      <c r="IX423">
        <v>0.34080280000000002</v>
      </c>
      <c r="IY423">
        <v>50.966140000000003</v>
      </c>
      <c r="IZ423" s="1">
        <v>1.8428549999999998E-2</v>
      </c>
      <c r="JA423">
        <v>12.3224</v>
      </c>
      <c r="JB423">
        <v>0.33892699999999998</v>
      </c>
      <c r="JC423">
        <v>48.526809999999998</v>
      </c>
      <c r="JD423">
        <v>1.517601E-2</v>
      </c>
      <c r="JE423">
        <v>10.2233</v>
      </c>
      <c r="JF423">
        <v>0.33722600000000003</v>
      </c>
      <c r="JG423">
        <v>47.830880000000001</v>
      </c>
      <c r="JH423" s="1">
        <v>1.234152E-2</v>
      </c>
      <c r="JI423">
        <v>8.3637519999999999</v>
      </c>
      <c r="JJ423">
        <v>0.33549329999999999</v>
      </c>
      <c r="JK423">
        <v>48.330069999999999</v>
      </c>
      <c r="JL423" s="1">
        <v>1.0030620000000001E-2</v>
      </c>
      <c r="JM423">
        <v>6.8367990000000001</v>
      </c>
      <c r="JN423">
        <v>0.33375280000000002</v>
      </c>
      <c r="JO423">
        <v>49.001930000000002</v>
      </c>
      <c r="JP423" s="1">
        <v>8.2639159999999996E-3</v>
      </c>
      <c r="JQ423">
        <v>5.6709750000000003</v>
      </c>
      <c r="JR423">
        <v>0.33203949999999999</v>
      </c>
      <c r="JS423">
        <v>49.009480000000003</v>
      </c>
      <c r="JT423" s="1">
        <v>6.9880489999999996E-3</v>
      </c>
      <c r="JU423">
        <v>4.8241480000000001</v>
      </c>
      <c r="JV423">
        <v>0.33064450000000001</v>
      </c>
      <c r="JW423">
        <v>48.435679999999998</v>
      </c>
      <c r="JX423" s="1">
        <v>6.0985520000000001E-3</v>
      </c>
      <c r="JY423">
        <v>4.2306840000000001</v>
      </c>
      <c r="JZ423">
        <v>0.32939970000000002</v>
      </c>
      <c r="KA423">
        <v>47.458109999999998</v>
      </c>
      <c r="KB423" s="1">
        <v>5.474128E-3</v>
      </c>
      <c r="KC423">
        <v>3.8144239999999998</v>
      </c>
      <c r="KD423">
        <v>0.32808399999999999</v>
      </c>
      <c r="KE423">
        <v>46.242469999999997</v>
      </c>
      <c r="KF423" s="1">
        <v>5.021691E-3</v>
      </c>
      <c r="KG423">
        <v>3.5168680000000001</v>
      </c>
      <c r="KH423">
        <v>0.32683570000000001</v>
      </c>
      <c r="KI423">
        <v>44.599159999999998</v>
      </c>
      <c r="KJ423" s="1">
        <v>4.6762710000000001E-3</v>
      </c>
      <c r="KK423">
        <v>3.2920509999999998</v>
      </c>
      <c r="KL423">
        <v>0.32562770000000002</v>
      </c>
      <c r="KM423">
        <v>43.931089999999998</v>
      </c>
      <c r="KN423" s="1">
        <v>4.3947129999999997E-3</v>
      </c>
      <c r="KO423">
        <v>3.1103360000000002</v>
      </c>
      <c r="KP423">
        <v>0.3243606</v>
      </c>
      <c r="KQ423">
        <v>45.407380000000003</v>
      </c>
      <c r="KR423" s="1">
        <v>4.1523480000000001E-3</v>
      </c>
      <c r="KS423">
        <v>2.9555950000000002</v>
      </c>
      <c r="KT423">
        <v>0.32311000000000001</v>
      </c>
      <c r="KU423">
        <v>49.528060000000004</v>
      </c>
      <c r="KV423" s="1">
        <v>3.9372870000000003E-3</v>
      </c>
      <c r="KW423">
        <v>2.8182779999999998</v>
      </c>
      <c r="KX423">
        <v>0.32194020000000001</v>
      </c>
      <c r="KY423">
        <v>53.939300000000003</v>
      </c>
      <c r="KZ423" s="1">
        <v>3.7440049999999999E-3</v>
      </c>
      <c r="LA423">
        <v>2.6943760000000001</v>
      </c>
      <c r="LB423">
        <v>0.32094309999999998</v>
      </c>
      <c r="LC423">
        <v>55.70149</v>
      </c>
      <c r="LD423" s="1">
        <v>3.5672080000000001E-3</v>
      </c>
      <c r="LE423">
        <v>2.5794329999999999</v>
      </c>
      <c r="LF423">
        <v>0.31989319999999999</v>
      </c>
      <c r="LG423">
        <v>54.395110000000003</v>
      </c>
      <c r="LH423" s="1">
        <v>3.4012040000000001E-3</v>
      </c>
      <c r="LI423">
        <v>2.4717519999999999</v>
      </c>
      <c r="LJ423">
        <v>0.31887510000000002</v>
      </c>
      <c r="LK423">
        <v>51.342089999999999</v>
      </c>
      <c r="LL423" s="1">
        <v>3.2452029999999999E-3</v>
      </c>
      <c r="LM423">
        <v>2.369761</v>
      </c>
      <c r="LN423">
        <v>0.31787609999999999</v>
      </c>
      <c r="LO423">
        <v>48.297060000000002</v>
      </c>
      <c r="LP423" s="1">
        <v>3.098263E-3</v>
      </c>
      <c r="LQ423">
        <v>2.2732000000000001</v>
      </c>
      <c r="LR423">
        <v>0.31689000000000001</v>
      </c>
      <c r="LS423">
        <v>47.113930000000003</v>
      </c>
      <c r="LT423" s="1">
        <v>2.9605450000000002E-3</v>
      </c>
      <c r="LU423">
        <v>2.1820789999999999</v>
      </c>
      <c r="LV423">
        <v>0.3159825</v>
      </c>
      <c r="LW423">
        <v>47.71658</v>
      </c>
      <c r="LX423" s="1">
        <v>2.8305729999999999E-3</v>
      </c>
      <c r="LY423">
        <v>2.0954229999999998</v>
      </c>
      <c r="LZ423">
        <v>0.31505070000000002</v>
      </c>
      <c r="MA423">
        <v>49.215330000000002</v>
      </c>
      <c r="MB423" s="1">
        <v>2.7074769999999998E-3</v>
      </c>
      <c r="MC423">
        <v>2.0130979999999998</v>
      </c>
      <c r="MD423">
        <v>0.31412830000000003</v>
      </c>
      <c r="ME423">
        <v>50.71228</v>
      </c>
      <c r="MF423" s="1">
        <v>2.5905619999999998E-3</v>
      </c>
      <c r="MG423">
        <v>1.934642</v>
      </c>
      <c r="MH423">
        <v>0.3132452</v>
      </c>
      <c r="MI423">
        <v>51.221919999999997</v>
      </c>
      <c r="MJ423" s="1">
        <v>2.4801250000000001E-3</v>
      </c>
      <c r="MK423">
        <v>1.8600779999999999</v>
      </c>
      <c r="ML423">
        <v>0.31237520000000002</v>
      </c>
      <c r="MM423">
        <v>50.150239999999997</v>
      </c>
      <c r="MN423" s="1">
        <v>2.3753450000000001E-3</v>
      </c>
      <c r="MO423">
        <v>1.7893460000000001</v>
      </c>
      <c r="MP423">
        <v>0.31151230000000002</v>
      </c>
      <c r="MQ423">
        <v>48.445830000000001</v>
      </c>
      <c r="MR423" s="1">
        <v>2.2764209999999998E-3</v>
      </c>
      <c r="MS423">
        <v>1.722254</v>
      </c>
      <c r="MT423">
        <v>0.31067640000000002</v>
      </c>
      <c r="MU423">
        <v>46.26764</v>
      </c>
      <c r="MV423" s="1">
        <v>2.1824829999999998E-3</v>
      </c>
      <c r="MW423">
        <v>1.65831</v>
      </c>
      <c r="MX423">
        <v>0.30984650000000002</v>
      </c>
      <c r="MY423">
        <v>45.356960000000001</v>
      </c>
      <c r="MZ423">
        <v>2.0938580000000001E-3</v>
      </c>
      <c r="NA423">
        <v>1.5975980000000001</v>
      </c>
      <c r="NB423">
        <v>0.30906339999999999</v>
      </c>
      <c r="NC423">
        <v>45.386809999999997</v>
      </c>
      <c r="ND423" s="1">
        <v>2.00921E-3</v>
      </c>
      <c r="NE423">
        <v>1.539183</v>
      </c>
      <c r="NF423">
        <v>0.30808059999999998</v>
      </c>
      <c r="NG423">
        <v>47.143729999999998</v>
      </c>
      <c r="NH423" s="1">
        <v>1.9282780000000001E-3</v>
      </c>
      <c r="NI423">
        <v>1.484032</v>
      </c>
      <c r="NJ423">
        <v>0.30733559999999999</v>
      </c>
      <c r="NK423">
        <v>49.905520000000003</v>
      </c>
      <c r="NL423" s="1">
        <v>1.8515739999999999E-3</v>
      </c>
      <c r="NM423">
        <v>1.430617</v>
      </c>
      <c r="NN423">
        <v>0.30663499999999999</v>
      </c>
      <c r="NO423">
        <v>51.868879999999997</v>
      </c>
      <c r="NP423" s="1">
        <v>1.7787390000000001E-3</v>
      </c>
      <c r="NQ423">
        <v>1.3794360000000001</v>
      </c>
      <c r="NR423">
        <v>0.30592649999999999</v>
      </c>
      <c r="NS423">
        <v>51.386040000000001</v>
      </c>
      <c r="NT423" s="1">
        <v>1.708893E-3</v>
      </c>
      <c r="NU423">
        <v>1.3302700000000001</v>
      </c>
      <c r="NV423">
        <v>0.30522500000000002</v>
      </c>
      <c r="NW423">
        <v>49.152450000000002</v>
      </c>
      <c r="NX423" s="1">
        <v>1.6422380000000001E-3</v>
      </c>
      <c r="NY423">
        <v>1.283034</v>
      </c>
      <c r="NZ423">
        <v>0.30459510000000001</v>
      </c>
      <c r="OA423">
        <v>46.120829999999998</v>
      </c>
      <c r="OB423" s="1">
        <v>1.579624E-3</v>
      </c>
      <c r="OC423">
        <v>1.238135</v>
      </c>
      <c r="OD423">
        <v>0.30400579999999999</v>
      </c>
      <c r="OE423">
        <v>44.903170000000003</v>
      </c>
      <c r="OF423" s="1">
        <v>1.520176E-3</v>
      </c>
      <c r="OG423">
        <v>1.195122</v>
      </c>
      <c r="OH423">
        <v>0.30349399999999999</v>
      </c>
      <c r="OI423">
        <v>44.927880000000002</v>
      </c>
      <c r="OJ423" s="1">
        <v>1.4630909999999999E-3</v>
      </c>
      <c r="OK423">
        <v>1.1534249999999999</v>
      </c>
    </row>
    <row r="424" spans="1:401" x14ac:dyDescent="0.35">
      <c r="A424">
        <v>433</v>
      </c>
      <c r="B424" t="s">
        <v>4</v>
      </c>
      <c r="C424" t="s">
        <v>364</v>
      </c>
      <c r="D424" t="s">
        <v>431</v>
      </c>
      <c r="E424">
        <v>283.48840000000001</v>
      </c>
      <c r="F424">
        <v>0.65212170000000003</v>
      </c>
      <c r="G424">
        <v>28.51728</v>
      </c>
      <c r="H424">
        <v>0</v>
      </c>
      <c r="I424">
        <v>0</v>
      </c>
      <c r="J424">
        <v>0.64799359999999995</v>
      </c>
      <c r="K424">
        <v>27.3306</v>
      </c>
      <c r="L424">
        <v>0</v>
      </c>
      <c r="M424">
        <v>0</v>
      </c>
      <c r="N424">
        <v>0.64366409999999996</v>
      </c>
      <c r="O424">
        <v>26.096060000000001</v>
      </c>
      <c r="P424">
        <v>0</v>
      </c>
      <c r="Q424">
        <v>0</v>
      </c>
      <c r="R424">
        <v>0.63928629999999997</v>
      </c>
      <c r="S424">
        <v>26.199400000000001</v>
      </c>
      <c r="T424">
        <v>0</v>
      </c>
      <c r="U424">
        <v>0</v>
      </c>
      <c r="V424">
        <v>0.63479399999999997</v>
      </c>
      <c r="W424">
        <v>26.805579999999999</v>
      </c>
      <c r="X424">
        <v>0</v>
      </c>
      <c r="Y424">
        <v>0</v>
      </c>
      <c r="Z424">
        <v>0.6301194</v>
      </c>
      <c r="AA424">
        <v>27.328959999999999</v>
      </c>
      <c r="AB424">
        <v>0</v>
      </c>
      <c r="AC424">
        <v>0</v>
      </c>
      <c r="AD424">
        <v>0.62513879999999999</v>
      </c>
      <c r="AE424">
        <v>27.376539999999999</v>
      </c>
      <c r="AF424">
        <v>0</v>
      </c>
      <c r="AG424">
        <v>0</v>
      </c>
      <c r="AH424">
        <v>0.62007979999999996</v>
      </c>
      <c r="AI424">
        <v>26.89836</v>
      </c>
      <c r="AJ424">
        <v>0</v>
      </c>
      <c r="AK424">
        <v>0</v>
      </c>
      <c r="AL424">
        <v>0.61497599999999997</v>
      </c>
      <c r="AM424">
        <v>26.0366</v>
      </c>
      <c r="AN424">
        <v>0</v>
      </c>
      <c r="AO424">
        <v>0</v>
      </c>
      <c r="AP424">
        <v>0.60985789999999995</v>
      </c>
      <c r="AQ424">
        <v>25.80885</v>
      </c>
      <c r="AR424">
        <v>0</v>
      </c>
      <c r="AS424">
        <v>0</v>
      </c>
      <c r="AT424">
        <v>0.6044446</v>
      </c>
      <c r="AU424">
        <v>26.61862</v>
      </c>
      <c r="AV424">
        <v>0</v>
      </c>
      <c r="AW424">
        <v>0</v>
      </c>
      <c r="AX424">
        <v>0.59906389999999998</v>
      </c>
      <c r="AY424">
        <v>28.752790000000001</v>
      </c>
      <c r="AZ424">
        <v>0</v>
      </c>
      <c r="BA424">
        <v>0</v>
      </c>
      <c r="BB424">
        <v>0.59379669999999996</v>
      </c>
      <c r="BC424">
        <v>31.370940000000001</v>
      </c>
      <c r="BD424">
        <v>0</v>
      </c>
      <c r="BE424">
        <v>0</v>
      </c>
      <c r="BF424">
        <v>0.58837530000000005</v>
      </c>
      <c r="BG424">
        <v>33.119639999999997</v>
      </c>
      <c r="BH424">
        <v>0</v>
      </c>
      <c r="BI424">
        <v>0</v>
      </c>
      <c r="BJ424">
        <v>0.58286099999999996</v>
      </c>
      <c r="BK424">
        <v>33.672229999999999</v>
      </c>
      <c r="BL424">
        <v>0</v>
      </c>
      <c r="BM424">
        <v>0</v>
      </c>
      <c r="BN424">
        <v>0.57725930000000003</v>
      </c>
      <c r="BO424">
        <v>33.016509999999997</v>
      </c>
      <c r="BP424">
        <v>0</v>
      </c>
      <c r="BQ424">
        <v>0</v>
      </c>
      <c r="BR424">
        <v>0.57166079999999997</v>
      </c>
      <c r="BS424">
        <v>31.468730000000001</v>
      </c>
      <c r="BT424">
        <v>0</v>
      </c>
      <c r="BU424">
        <v>0</v>
      </c>
      <c r="BV424">
        <v>0.56631480000000001</v>
      </c>
      <c r="BW424">
        <v>30.41883</v>
      </c>
      <c r="BX424">
        <v>0</v>
      </c>
      <c r="BY424">
        <v>0</v>
      </c>
      <c r="BZ424">
        <v>0.56145889999999998</v>
      </c>
      <c r="CA424">
        <v>29.9863</v>
      </c>
      <c r="CB424">
        <v>0</v>
      </c>
      <c r="CC424">
        <v>0</v>
      </c>
      <c r="CD424">
        <v>0.55726880000000001</v>
      </c>
      <c r="CE424">
        <v>30.232230000000001</v>
      </c>
      <c r="CF424">
        <v>0</v>
      </c>
      <c r="CG424">
        <v>0</v>
      </c>
      <c r="CH424">
        <v>0.55325650000000004</v>
      </c>
      <c r="CI424">
        <v>30.894929999999999</v>
      </c>
      <c r="CJ424">
        <v>0</v>
      </c>
      <c r="CK424">
        <v>0</v>
      </c>
      <c r="CL424">
        <v>0.54940060000000002</v>
      </c>
      <c r="CM424">
        <v>31.016200000000001</v>
      </c>
      <c r="CN424">
        <v>0</v>
      </c>
      <c r="CO424">
        <v>0</v>
      </c>
      <c r="CP424">
        <v>0.54570010000000002</v>
      </c>
      <c r="CQ424">
        <v>30.519839999999999</v>
      </c>
      <c r="CR424">
        <v>0</v>
      </c>
      <c r="CS424">
        <v>0</v>
      </c>
      <c r="CT424">
        <v>0.54198449999999998</v>
      </c>
      <c r="CU424">
        <v>29.303509999999999</v>
      </c>
      <c r="CV424" s="1">
        <v>4.249034E-36</v>
      </c>
      <c r="CW424" s="1">
        <v>5.1101880000000003E-34</v>
      </c>
      <c r="CX424">
        <v>0.53822230000000004</v>
      </c>
      <c r="CY424">
        <v>27.918489999999998</v>
      </c>
      <c r="CZ424" s="1">
        <v>1.492791E-30</v>
      </c>
      <c r="DA424" s="1">
        <v>1.792729E-28</v>
      </c>
      <c r="DB424">
        <v>0.53409859999999998</v>
      </c>
      <c r="DC424">
        <v>27.46095</v>
      </c>
      <c r="DD424" s="1">
        <v>1.5141619999999999E-24</v>
      </c>
      <c r="DE424" s="1">
        <v>1.829067E-22</v>
      </c>
      <c r="DF424">
        <v>0.52997590000000006</v>
      </c>
      <c r="DG424">
        <v>28.30208</v>
      </c>
      <c r="DH424" s="1">
        <v>4.9500879999999998E-20</v>
      </c>
      <c r="DI424" s="1">
        <v>6.036491E-18</v>
      </c>
      <c r="DJ424">
        <v>0.52570609999999995</v>
      </c>
      <c r="DK424">
        <v>31.110189999999999</v>
      </c>
      <c r="DL424" s="1">
        <v>1.5301500000000001E-16</v>
      </c>
      <c r="DM424" s="1">
        <v>1.895249E-14</v>
      </c>
      <c r="DN424">
        <v>0.52060439999999997</v>
      </c>
      <c r="DO424">
        <v>35.034959999999998</v>
      </c>
      <c r="DP424" s="1">
        <v>1.1384220000000001E-13</v>
      </c>
      <c r="DQ424" s="1">
        <v>1.435625E-11</v>
      </c>
      <c r="DR424">
        <v>0.51556639999999998</v>
      </c>
      <c r="DS424">
        <v>37.109000000000002</v>
      </c>
      <c r="DT424" s="1">
        <v>3.1167219999999999E-11</v>
      </c>
      <c r="DU424" s="1">
        <v>3.9998910000000002E-9</v>
      </c>
      <c r="DV424">
        <v>0.51044250000000002</v>
      </c>
      <c r="DW424">
        <v>37.224710000000002</v>
      </c>
      <c r="DX424" s="1">
        <v>3.8228699999999996E-9</v>
      </c>
      <c r="DY424" s="1">
        <v>4.9907429999999996E-7</v>
      </c>
      <c r="DZ424">
        <v>0.50577510000000003</v>
      </c>
      <c r="EA424">
        <v>36.020949999999999</v>
      </c>
      <c r="EB424" s="1">
        <v>2.4341549999999997E-7</v>
      </c>
      <c r="EC424" s="1">
        <v>3.224577E-5</v>
      </c>
      <c r="ED424">
        <v>0.50140200000000001</v>
      </c>
      <c r="EE424">
        <v>33.921700000000001</v>
      </c>
      <c r="EF424" s="1">
        <v>8.7914879999999993E-6</v>
      </c>
      <c r="EG424" s="1">
        <v>1.1808190000000001E-3</v>
      </c>
      <c r="EH424">
        <v>0.496724</v>
      </c>
      <c r="EI424">
        <v>32.616790000000002</v>
      </c>
      <c r="EJ424" s="1">
        <v>1.9326480000000001E-4</v>
      </c>
      <c r="EK424" s="1">
        <v>2.6315450000000001E-2</v>
      </c>
      <c r="EL424">
        <v>0.49235879999999999</v>
      </c>
      <c r="EM424">
        <v>33.099110000000003</v>
      </c>
      <c r="EN424" s="1">
        <v>2.7339859999999999E-3</v>
      </c>
      <c r="EO424">
        <v>0.37688270000000001</v>
      </c>
      <c r="EP424">
        <v>0.48947160000000001</v>
      </c>
      <c r="EQ424">
        <v>36.183770000000003</v>
      </c>
      <c r="ER424" s="1">
        <v>2.5899910000000002E-2</v>
      </c>
      <c r="ES424">
        <v>3.6076570000000001</v>
      </c>
      <c r="ET424">
        <v>0.48642800000000003</v>
      </c>
      <c r="EU424">
        <v>39.767290000000003</v>
      </c>
      <c r="EV424">
        <v>0.16970189999999999</v>
      </c>
      <c r="EW424">
        <v>23.873249999999999</v>
      </c>
      <c r="EX424">
        <v>0.48312749999999999</v>
      </c>
      <c r="EY424">
        <v>41.351900000000001</v>
      </c>
      <c r="EZ424">
        <v>0.80556899999999998</v>
      </c>
      <c r="FA424">
        <v>114.51220000000001</v>
      </c>
      <c r="FB424">
        <v>0.47981230000000002</v>
      </c>
      <c r="FC424">
        <v>41.192219999999999</v>
      </c>
      <c r="FD424">
        <v>2.873828</v>
      </c>
      <c r="FE424">
        <v>412.54289999999997</v>
      </c>
      <c r="FF424">
        <v>0.47647529999999999</v>
      </c>
      <c r="FG424">
        <v>39.567279999999997</v>
      </c>
      <c r="FH424">
        <v>7.8820430000000004</v>
      </c>
      <c r="FI424">
        <v>1142.8130000000001</v>
      </c>
      <c r="FJ424">
        <v>0.4730008</v>
      </c>
      <c r="FK424">
        <v>37.286020000000001</v>
      </c>
      <c r="FL424">
        <v>17.039909999999999</v>
      </c>
      <c r="FM424">
        <v>2495.4630000000002</v>
      </c>
      <c r="FN424">
        <v>0.46939649999999999</v>
      </c>
      <c r="FO424">
        <v>36.20966</v>
      </c>
      <c r="FP424">
        <v>29.627549999999999</v>
      </c>
      <c r="FQ424">
        <v>4384.6329999999998</v>
      </c>
      <c r="FR424">
        <v>0.46553430000000001</v>
      </c>
      <c r="FS424">
        <v>36.292169999999999</v>
      </c>
      <c r="FT424">
        <v>42.181739999999998</v>
      </c>
      <c r="FU424">
        <v>6310.1469999999999</v>
      </c>
      <c r="FV424">
        <v>0.46144020000000002</v>
      </c>
      <c r="FW424">
        <v>37.645710000000001</v>
      </c>
      <c r="FX424">
        <v>50.100859999999997</v>
      </c>
      <c r="FY424">
        <v>7578.6710000000003</v>
      </c>
      <c r="FZ424">
        <v>0.45767809999999998</v>
      </c>
      <c r="GA424">
        <v>38.692410000000002</v>
      </c>
      <c r="GB424">
        <v>50.602539999999998</v>
      </c>
      <c r="GC424">
        <v>7716.8819999999996</v>
      </c>
      <c r="GD424">
        <v>0.4537294</v>
      </c>
      <c r="GE424">
        <v>39.083329999999997</v>
      </c>
      <c r="GF424">
        <v>43.920549999999999</v>
      </c>
      <c r="GG424">
        <v>6780.8410000000003</v>
      </c>
      <c r="GH424">
        <v>0.449129</v>
      </c>
      <c r="GI424">
        <v>38.123460000000001</v>
      </c>
      <c r="GJ424">
        <v>33.312190000000001</v>
      </c>
      <c r="GK424">
        <v>5202.6170000000002</v>
      </c>
      <c r="GL424">
        <v>0.44451200000000002</v>
      </c>
      <c r="GM424">
        <v>36.647680000000001</v>
      </c>
      <c r="GN424">
        <v>22.43824</v>
      </c>
      <c r="GO424">
        <v>3543.7840000000001</v>
      </c>
      <c r="GP424">
        <v>0.4398685</v>
      </c>
      <c r="GQ424">
        <v>35.042450000000002</v>
      </c>
      <c r="GR424">
        <v>13.55908</v>
      </c>
      <c r="GS424">
        <v>2165.739</v>
      </c>
      <c r="GT424">
        <v>0.43561719999999998</v>
      </c>
      <c r="GU424">
        <v>34.975920000000002</v>
      </c>
      <c r="GV424">
        <v>7.3787969999999996</v>
      </c>
      <c r="GW424">
        <v>1190.67</v>
      </c>
      <c r="GX424">
        <v>0.4313284</v>
      </c>
      <c r="GY424">
        <v>36.19952</v>
      </c>
      <c r="GZ424">
        <v>3.651891</v>
      </c>
      <c r="HA424">
        <v>595.3492</v>
      </c>
      <c r="HB424">
        <v>0.42647479999999999</v>
      </c>
      <c r="HC424">
        <v>38.727139999999999</v>
      </c>
      <c r="HD424">
        <v>1.6590400000000001</v>
      </c>
      <c r="HE424">
        <v>273.4402</v>
      </c>
      <c r="HF424">
        <v>0.42159760000000002</v>
      </c>
      <c r="HG424">
        <v>41.492170000000002</v>
      </c>
      <c r="HH424">
        <v>0.70430429999999999</v>
      </c>
      <c r="HI424">
        <v>117.35809999999999</v>
      </c>
      <c r="HJ424">
        <v>0.41777259999999999</v>
      </c>
      <c r="HK424">
        <v>42.55536</v>
      </c>
      <c r="HL424">
        <v>0.28896430000000001</v>
      </c>
      <c r="HM424">
        <v>48.473529999999997</v>
      </c>
      <c r="HN424">
        <v>0.41344449999999999</v>
      </c>
      <c r="HO424">
        <v>42.387070000000001</v>
      </c>
      <c r="HP424">
        <v>0.1230527</v>
      </c>
      <c r="HQ424">
        <v>20.733720000000002</v>
      </c>
      <c r="HR424">
        <v>0.41033629999999999</v>
      </c>
      <c r="HS424">
        <v>40.837139999999998</v>
      </c>
      <c r="HT424" s="1">
        <v>6.2369590000000003E-2</v>
      </c>
      <c r="HU424">
        <v>10.478479999999999</v>
      </c>
      <c r="HV424">
        <v>0.4097172</v>
      </c>
      <c r="HW424">
        <v>39.184780000000003</v>
      </c>
      <c r="HX424" s="1">
        <v>4.227703E-2</v>
      </c>
      <c r="HY424">
        <v>7.0429560000000002</v>
      </c>
      <c r="HZ424">
        <v>0.40927740000000001</v>
      </c>
      <c r="IA424">
        <v>39.488439999999997</v>
      </c>
      <c r="IB424" s="1">
        <v>3.5927649999999998E-2</v>
      </c>
      <c r="IC424">
        <v>5.9640700000000004</v>
      </c>
      <c r="ID424">
        <v>0.4074874</v>
      </c>
      <c r="IE424">
        <v>42.240270000000002</v>
      </c>
      <c r="IF424" s="1">
        <v>3.3318019999999997E-2</v>
      </c>
      <c r="IG424">
        <v>5.5416319999999999</v>
      </c>
      <c r="IH424">
        <v>0.40507470000000001</v>
      </c>
      <c r="II424">
        <v>47.16095</v>
      </c>
      <c r="IJ424" s="1">
        <v>3.1174469999999999E-2</v>
      </c>
      <c r="IK424">
        <v>5.2166329999999999</v>
      </c>
      <c r="IL424">
        <v>0.40222330000000001</v>
      </c>
      <c r="IM424">
        <v>51.573399999999999</v>
      </c>
      <c r="IN424" s="1">
        <v>2.8670950000000001E-2</v>
      </c>
      <c r="IO424">
        <v>4.8312410000000003</v>
      </c>
      <c r="IP424">
        <v>0.39947310000000003</v>
      </c>
      <c r="IQ424">
        <v>53.669069999999998</v>
      </c>
      <c r="IR424" s="1">
        <v>2.5672819999999999E-2</v>
      </c>
      <c r="IS424">
        <v>4.3570080000000004</v>
      </c>
      <c r="IT424">
        <v>0.39680500000000002</v>
      </c>
      <c r="IU424">
        <v>53.151809999999998</v>
      </c>
      <c r="IV424" s="1">
        <v>2.235038E-2</v>
      </c>
      <c r="IW424">
        <v>3.8193039999999998</v>
      </c>
      <c r="IX424">
        <v>0.39409810000000001</v>
      </c>
      <c r="IY424">
        <v>50.927599999999998</v>
      </c>
      <c r="IZ424" s="1">
        <v>1.89112E-2</v>
      </c>
      <c r="JA424">
        <v>3.2547039999999998</v>
      </c>
      <c r="JB424">
        <v>0.39154050000000001</v>
      </c>
      <c r="JC424">
        <v>48.484059999999999</v>
      </c>
      <c r="JD424" s="1">
        <v>1.5631780000000001E-2</v>
      </c>
      <c r="JE424">
        <v>2.7082980000000001</v>
      </c>
      <c r="JF424">
        <v>0.38931090000000002</v>
      </c>
      <c r="JG424">
        <v>47.658900000000003</v>
      </c>
      <c r="JH424">
        <v>1.2738859999999999E-2</v>
      </c>
      <c r="JI424">
        <v>2.219214</v>
      </c>
      <c r="JJ424">
        <v>0.38704899999999998</v>
      </c>
      <c r="JK424">
        <v>48.052750000000003</v>
      </c>
      <c r="JL424" s="1">
        <v>1.034933E-2</v>
      </c>
      <c r="JM424">
        <v>1.813612</v>
      </c>
      <c r="JN424">
        <v>0.3847971</v>
      </c>
      <c r="JO424">
        <v>48.615720000000003</v>
      </c>
      <c r="JP424" s="1">
        <v>8.5009060000000008E-3</v>
      </c>
      <c r="JQ424">
        <v>1.5009060000000001</v>
      </c>
      <c r="JR424">
        <v>0.38260870000000002</v>
      </c>
      <c r="JS424">
        <v>48.781080000000003</v>
      </c>
      <c r="JT424" s="1">
        <v>7.1546520000000001E-3</v>
      </c>
      <c r="JU424">
        <v>1.2720750000000001</v>
      </c>
      <c r="JV424">
        <v>0.38081540000000003</v>
      </c>
      <c r="JW424">
        <v>48.342790000000001</v>
      </c>
      <c r="JX424" s="1">
        <v>6.2128879999999997E-3</v>
      </c>
      <c r="JY424">
        <v>1.1110640000000001</v>
      </c>
      <c r="JZ424">
        <v>0.37915910000000003</v>
      </c>
      <c r="KA424">
        <v>47.372750000000003</v>
      </c>
      <c r="KB424" s="1">
        <v>5.5520580000000003E-3</v>
      </c>
      <c r="KC424">
        <v>0.99831270000000005</v>
      </c>
      <c r="KD424">
        <v>0.37745010000000001</v>
      </c>
      <c r="KE424">
        <v>46.199179999999998</v>
      </c>
      <c r="KF424" s="1">
        <v>5.0767620000000003E-3</v>
      </c>
      <c r="KG424">
        <v>0.91810000000000003</v>
      </c>
      <c r="KH424">
        <v>0.37583739999999999</v>
      </c>
      <c r="KI424">
        <v>44.599119999999999</v>
      </c>
      <c r="KJ424" s="1">
        <v>4.7178519999999998E-3</v>
      </c>
      <c r="KK424">
        <v>0.85799009999999998</v>
      </c>
      <c r="KL424">
        <v>0.37428210000000001</v>
      </c>
      <c r="KM424">
        <v>43.92848</v>
      </c>
      <c r="KN424" s="1">
        <v>4.4285009999999996E-3</v>
      </c>
      <c r="KO424">
        <v>0.80983819999999995</v>
      </c>
      <c r="KP424">
        <v>0.37267460000000002</v>
      </c>
      <c r="KQ424">
        <v>45.255949999999999</v>
      </c>
      <c r="KR424" s="1">
        <v>4.1814E-3</v>
      </c>
      <c r="KS424">
        <v>0.76906600000000003</v>
      </c>
      <c r="KT424">
        <v>0.37109910000000002</v>
      </c>
      <c r="KU424">
        <v>49.114699999999999</v>
      </c>
      <c r="KV424" s="1">
        <v>3.9630910000000002E-3</v>
      </c>
      <c r="KW424">
        <v>0.7330274</v>
      </c>
      <c r="KX424">
        <v>0.36962279999999997</v>
      </c>
      <c r="KY424">
        <v>53.423430000000003</v>
      </c>
      <c r="KZ424" s="1">
        <v>3.7674359999999999E-3</v>
      </c>
      <c r="LA424">
        <v>0.70058229999999999</v>
      </c>
      <c r="LB424">
        <v>0.36834699999999998</v>
      </c>
      <c r="LC424">
        <v>55.360610000000001</v>
      </c>
      <c r="LD424" s="1">
        <v>3.5891899999999999E-3</v>
      </c>
      <c r="LE424">
        <v>0.67060090000000006</v>
      </c>
      <c r="LF424">
        <v>0.36700159999999998</v>
      </c>
      <c r="LG424">
        <v>54.391469999999998</v>
      </c>
      <c r="LH424" s="1">
        <v>3.421978E-3</v>
      </c>
      <c r="LI424">
        <v>0.64255899999999999</v>
      </c>
      <c r="LJ424">
        <v>0.36571920000000002</v>
      </c>
      <c r="LK424">
        <v>51.585949999999997</v>
      </c>
      <c r="LL424" s="1">
        <v>3.2652050000000002E-3</v>
      </c>
      <c r="LM424">
        <v>0.61604510000000001</v>
      </c>
      <c r="LN424">
        <v>0.3644558</v>
      </c>
      <c r="LO424">
        <v>48.465319999999998</v>
      </c>
      <c r="LP424" s="1">
        <v>3.1173339999999998E-3</v>
      </c>
      <c r="LQ424">
        <v>0.59091479999999996</v>
      </c>
      <c r="LR424">
        <v>0.3632127</v>
      </c>
      <c r="LS424">
        <v>47.101010000000002</v>
      </c>
      <c r="LT424" s="1">
        <v>2.9784289999999999E-3</v>
      </c>
      <c r="LU424">
        <v>0.56714520000000002</v>
      </c>
      <c r="LV424">
        <v>0.36207840000000002</v>
      </c>
      <c r="LW424">
        <v>47.55209</v>
      </c>
      <c r="LX424" s="1">
        <v>2.8479529999999999E-3</v>
      </c>
      <c r="LY424">
        <v>0.54463240000000002</v>
      </c>
      <c r="LZ424">
        <v>0.36091309999999999</v>
      </c>
      <c r="MA424">
        <v>48.933349999999997</v>
      </c>
      <c r="MB424" s="1">
        <v>2.7240379999999998E-3</v>
      </c>
      <c r="MC424">
        <v>0.52319649999999995</v>
      </c>
      <c r="MD424">
        <v>0.35975560000000001</v>
      </c>
      <c r="ME424">
        <v>50.408880000000003</v>
      </c>
      <c r="MF424" s="1">
        <v>2.6063700000000002E-3</v>
      </c>
      <c r="MG424">
        <v>0.50276580000000004</v>
      </c>
      <c r="MH424">
        <v>0.35865219999999998</v>
      </c>
      <c r="MI424">
        <v>51.080759999999998</v>
      </c>
      <c r="MJ424" s="1">
        <v>2.4951079999999998E-3</v>
      </c>
      <c r="MK424">
        <v>0.4833404</v>
      </c>
      <c r="ML424">
        <v>0.3575721</v>
      </c>
      <c r="MM424">
        <v>50.117980000000003</v>
      </c>
      <c r="MN424" s="1">
        <v>2.3896799999999999E-3</v>
      </c>
      <c r="MO424">
        <v>0.46492559999999999</v>
      </c>
      <c r="MP424">
        <v>0.35651539999999998</v>
      </c>
      <c r="MQ424">
        <v>48.544980000000002</v>
      </c>
      <c r="MR424" s="1">
        <v>2.2900210000000002E-3</v>
      </c>
      <c r="MS424">
        <v>0.44743529999999998</v>
      </c>
      <c r="MT424">
        <v>0.35546179999999999</v>
      </c>
      <c r="MU424">
        <v>46.421559999999999</v>
      </c>
      <c r="MV424" s="1">
        <v>2.1954269999999998E-3</v>
      </c>
      <c r="MW424">
        <v>0.43080279999999999</v>
      </c>
      <c r="MX424">
        <v>0.3544253</v>
      </c>
      <c r="MY424">
        <v>45.406640000000003</v>
      </c>
      <c r="MZ424" s="1">
        <v>2.1061169999999998E-3</v>
      </c>
      <c r="NA424">
        <v>0.4149814</v>
      </c>
      <c r="NB424">
        <v>0.35345169999999998</v>
      </c>
      <c r="NC424">
        <v>45.345970000000001</v>
      </c>
      <c r="ND424" s="1">
        <v>2.0209989999999999E-3</v>
      </c>
      <c r="NE424">
        <v>0.3998005</v>
      </c>
      <c r="NF424">
        <v>0.35225840000000003</v>
      </c>
      <c r="NG424">
        <v>46.963189999999997</v>
      </c>
      <c r="NH424" s="1">
        <v>1.939234E-3</v>
      </c>
      <c r="NI424">
        <v>0.38538489999999997</v>
      </c>
      <c r="NJ424">
        <v>0.35131069999999998</v>
      </c>
      <c r="NK424">
        <v>49.6126</v>
      </c>
      <c r="NL424" s="1">
        <v>1.8620659999999999E-3</v>
      </c>
      <c r="NM424">
        <v>0.37150129999999998</v>
      </c>
      <c r="NN424">
        <v>0.35043920000000001</v>
      </c>
      <c r="NO424">
        <v>51.589210000000001</v>
      </c>
      <c r="NP424" s="1">
        <v>1.7889099999999999E-3</v>
      </c>
      <c r="NQ424">
        <v>0.358209</v>
      </c>
      <c r="NR424">
        <v>0.34956320000000002</v>
      </c>
      <c r="NS424">
        <v>51.319560000000003</v>
      </c>
      <c r="NT424" s="1">
        <v>1.718762E-3</v>
      </c>
      <c r="NU424">
        <v>0.34543410000000002</v>
      </c>
      <c r="NV424">
        <v>0.34870119999999999</v>
      </c>
      <c r="NW424">
        <v>49.361220000000003</v>
      </c>
      <c r="NX424" s="1">
        <v>1.6516720000000001E-3</v>
      </c>
      <c r="NY424">
        <v>0.3331344</v>
      </c>
      <c r="NZ424">
        <v>0.34790120000000002</v>
      </c>
      <c r="OA424">
        <v>46.384079999999997</v>
      </c>
      <c r="OB424" s="1">
        <v>1.5885929999999999E-3</v>
      </c>
      <c r="OC424">
        <v>0.3214514</v>
      </c>
      <c r="OD424">
        <v>0.34718290000000002</v>
      </c>
      <c r="OE424">
        <v>44.99362</v>
      </c>
      <c r="OF424" s="1">
        <v>1.5288249999999999E-3</v>
      </c>
      <c r="OG424">
        <v>0.31026120000000001</v>
      </c>
      <c r="OH424">
        <v>0.34653719999999999</v>
      </c>
      <c r="OI424">
        <v>44.84789</v>
      </c>
      <c r="OJ424" s="1">
        <v>1.471574E-3</v>
      </c>
      <c r="OK424">
        <v>0.2994349</v>
      </c>
    </row>
    <row r="425" spans="1:401" x14ac:dyDescent="0.35">
      <c r="A425">
        <v>434</v>
      </c>
      <c r="B425" t="s">
        <v>4</v>
      </c>
      <c r="C425" t="s">
        <v>364</v>
      </c>
      <c r="D425" t="s">
        <v>432</v>
      </c>
      <c r="E425">
        <v>177.32660000000001</v>
      </c>
      <c r="F425">
        <v>0.78429479999999996</v>
      </c>
      <c r="G425">
        <v>28.547789999999999</v>
      </c>
      <c r="H425">
        <v>0</v>
      </c>
      <c r="I425">
        <v>0</v>
      </c>
      <c r="J425">
        <v>0.77977770000000002</v>
      </c>
      <c r="K425">
        <v>27.380299999999998</v>
      </c>
      <c r="L425">
        <v>0</v>
      </c>
      <c r="M425">
        <v>0</v>
      </c>
      <c r="N425">
        <v>0.77498480000000003</v>
      </c>
      <c r="O425">
        <v>26.109819999999999</v>
      </c>
      <c r="P425">
        <v>0</v>
      </c>
      <c r="Q425">
        <v>0</v>
      </c>
      <c r="R425">
        <v>0.77013589999999998</v>
      </c>
      <c r="S425">
        <v>26.20336</v>
      </c>
      <c r="T425">
        <v>0</v>
      </c>
      <c r="U425">
        <v>0</v>
      </c>
      <c r="V425">
        <v>0.76523220000000003</v>
      </c>
      <c r="W425">
        <v>26.753080000000001</v>
      </c>
      <c r="X425">
        <v>0</v>
      </c>
      <c r="Y425">
        <v>0</v>
      </c>
      <c r="Z425">
        <v>0.76005739999999999</v>
      </c>
      <c r="AA425">
        <v>27.234690000000001</v>
      </c>
      <c r="AB425">
        <v>0</v>
      </c>
      <c r="AC425">
        <v>0</v>
      </c>
      <c r="AD425">
        <v>0.75458740000000002</v>
      </c>
      <c r="AE425">
        <v>27.283149999999999</v>
      </c>
      <c r="AF425">
        <v>0</v>
      </c>
      <c r="AG425">
        <v>0</v>
      </c>
      <c r="AH425">
        <v>0.74900270000000002</v>
      </c>
      <c r="AI425">
        <v>26.837409999999998</v>
      </c>
      <c r="AJ425">
        <v>0</v>
      </c>
      <c r="AK425">
        <v>0</v>
      </c>
      <c r="AL425">
        <v>0.74337030000000004</v>
      </c>
      <c r="AM425">
        <v>26.037960000000002</v>
      </c>
      <c r="AN425">
        <v>0</v>
      </c>
      <c r="AO425">
        <v>0</v>
      </c>
      <c r="AP425">
        <v>0.7376817</v>
      </c>
      <c r="AQ425">
        <v>25.8565</v>
      </c>
      <c r="AR425">
        <v>0</v>
      </c>
      <c r="AS425">
        <v>0</v>
      </c>
      <c r="AT425">
        <v>0.73167380000000004</v>
      </c>
      <c r="AU425">
        <v>26.63363</v>
      </c>
      <c r="AV425">
        <v>0</v>
      </c>
      <c r="AW425">
        <v>0</v>
      </c>
      <c r="AX425">
        <v>0.72563940000000005</v>
      </c>
      <c r="AY425">
        <v>28.690539999999999</v>
      </c>
      <c r="AZ425">
        <v>0</v>
      </c>
      <c r="BA425">
        <v>0</v>
      </c>
      <c r="BB425">
        <v>0.71979280000000001</v>
      </c>
      <c r="BC425">
        <v>31.24887</v>
      </c>
      <c r="BD425">
        <v>0</v>
      </c>
      <c r="BE425">
        <v>0</v>
      </c>
      <c r="BF425">
        <v>0.71374139999999997</v>
      </c>
      <c r="BG425">
        <v>32.949910000000003</v>
      </c>
      <c r="BH425">
        <v>0</v>
      </c>
      <c r="BI425">
        <v>0</v>
      </c>
      <c r="BJ425">
        <v>0.70756200000000002</v>
      </c>
      <c r="BK425">
        <v>33.534269999999999</v>
      </c>
      <c r="BL425">
        <v>0</v>
      </c>
      <c r="BM425">
        <v>0</v>
      </c>
      <c r="BN425">
        <v>0.70122280000000003</v>
      </c>
      <c r="BO425">
        <v>32.953189999999999</v>
      </c>
      <c r="BP425">
        <v>0</v>
      </c>
      <c r="BQ425">
        <v>0</v>
      </c>
      <c r="BR425">
        <v>0.69487330000000003</v>
      </c>
      <c r="BS425">
        <v>31.47298</v>
      </c>
      <c r="BT425">
        <v>0</v>
      </c>
      <c r="BU425">
        <v>0</v>
      </c>
      <c r="BV425">
        <v>0.68870399999999998</v>
      </c>
      <c r="BW425">
        <v>30.458200000000001</v>
      </c>
      <c r="BX425">
        <v>0</v>
      </c>
      <c r="BY425">
        <v>0</v>
      </c>
      <c r="BZ425">
        <v>0.68317459999999997</v>
      </c>
      <c r="CA425">
        <v>29.978169999999999</v>
      </c>
      <c r="CB425">
        <v>0</v>
      </c>
      <c r="CC425">
        <v>0</v>
      </c>
      <c r="CD425">
        <v>0.67882659999999995</v>
      </c>
      <c r="CE425">
        <v>30.192519999999998</v>
      </c>
      <c r="CF425">
        <v>0</v>
      </c>
      <c r="CG425">
        <v>0</v>
      </c>
      <c r="CH425">
        <v>0.6746858</v>
      </c>
      <c r="CI425">
        <v>30.783529999999999</v>
      </c>
      <c r="CJ425">
        <v>0</v>
      </c>
      <c r="CK425">
        <v>0</v>
      </c>
      <c r="CL425">
        <v>0.67073729999999998</v>
      </c>
      <c r="CM425">
        <v>30.882190000000001</v>
      </c>
      <c r="CN425">
        <v>0</v>
      </c>
      <c r="CO425">
        <v>0</v>
      </c>
      <c r="CP425">
        <v>0.6669891</v>
      </c>
      <c r="CQ425">
        <v>30.421710000000001</v>
      </c>
      <c r="CR425">
        <v>0</v>
      </c>
      <c r="CS425">
        <v>0</v>
      </c>
      <c r="CT425">
        <v>0.66321430000000003</v>
      </c>
      <c r="CU425">
        <v>29.2364</v>
      </c>
      <c r="CV425" s="1">
        <v>2.8369350000000001E-36</v>
      </c>
      <c r="CW425" s="1">
        <v>2.533282E-34</v>
      </c>
      <c r="CX425">
        <v>0.65944250000000004</v>
      </c>
      <c r="CY425">
        <v>27.891919999999999</v>
      </c>
      <c r="CZ425" s="1">
        <v>9.4951080000000008E-31</v>
      </c>
      <c r="DA425" s="1">
        <v>8.3955639999999999E-29</v>
      </c>
      <c r="DB425">
        <v>0.6551768</v>
      </c>
      <c r="DC425">
        <v>27.452439999999999</v>
      </c>
      <c r="DD425" s="1">
        <v>1.042303E-24</v>
      </c>
      <c r="DE425" s="1">
        <v>9.621313E-23</v>
      </c>
      <c r="DF425">
        <v>0.6509125</v>
      </c>
      <c r="DG425">
        <v>28.28886</v>
      </c>
      <c r="DH425" s="1">
        <v>3.5853220000000002E-20</v>
      </c>
      <c r="DI425" s="1">
        <v>3.4041130000000001E-18</v>
      </c>
      <c r="DJ425">
        <v>0.64650319999999994</v>
      </c>
      <c r="DK425">
        <v>31.068840000000002</v>
      </c>
      <c r="DL425" s="1">
        <v>1.1555130000000001E-16</v>
      </c>
      <c r="DM425" s="1">
        <v>1.125463E-14</v>
      </c>
      <c r="DN425">
        <v>0.64159860000000002</v>
      </c>
      <c r="DO425">
        <v>34.912410000000001</v>
      </c>
      <c r="DP425" s="1">
        <v>8.8635300000000002E-14</v>
      </c>
      <c r="DQ425" s="1">
        <v>8.7932039999999992E-12</v>
      </c>
      <c r="DR425">
        <v>0.63732089999999997</v>
      </c>
      <c r="DS425">
        <v>36.892580000000002</v>
      </c>
      <c r="DT425" s="1">
        <v>2.4938039999999999E-11</v>
      </c>
      <c r="DU425" s="1">
        <v>2.508275E-9</v>
      </c>
      <c r="DV425">
        <v>0.6329399</v>
      </c>
      <c r="DW425">
        <v>37.026449999999997</v>
      </c>
      <c r="DX425" s="1">
        <v>3.1321030000000001E-9</v>
      </c>
      <c r="DY425" s="1">
        <v>3.189112E-7</v>
      </c>
      <c r="DZ425">
        <v>0.62910489999999997</v>
      </c>
      <c r="EA425">
        <v>35.912269999999999</v>
      </c>
      <c r="EB425" s="1">
        <v>2.036821E-7</v>
      </c>
      <c r="EC425" s="1">
        <v>2.0923220000000001E-5</v>
      </c>
      <c r="ED425">
        <v>0.62498600000000004</v>
      </c>
      <c r="EE425">
        <v>33.87509</v>
      </c>
      <c r="EF425" s="1">
        <v>7.4979879999999997E-6</v>
      </c>
      <c r="EG425" s="1">
        <v>7.7696310000000002E-4</v>
      </c>
      <c r="EH425">
        <v>0.62041239999999998</v>
      </c>
      <c r="EI425">
        <v>32.582360000000001</v>
      </c>
      <c r="EJ425" s="1">
        <v>1.6779680000000001E-4</v>
      </c>
      <c r="EK425" s="1">
        <v>1.754903E-2</v>
      </c>
      <c r="EL425">
        <v>0.61651109999999998</v>
      </c>
      <c r="EM425">
        <v>33.071559999999998</v>
      </c>
      <c r="EN425" s="1">
        <v>2.4150280000000001E-3</v>
      </c>
      <c r="EO425">
        <v>0.25438169999999999</v>
      </c>
      <c r="EP425">
        <v>0.61465999999999998</v>
      </c>
      <c r="EQ425">
        <v>36.122140000000002</v>
      </c>
      <c r="ER425" s="1">
        <v>2.3268730000000001E-2</v>
      </c>
      <c r="ES425">
        <v>2.4599090000000001</v>
      </c>
      <c r="ET425">
        <v>0.61263250000000002</v>
      </c>
      <c r="EU425">
        <v>39.615670000000001</v>
      </c>
      <c r="EV425">
        <v>0.15490409999999999</v>
      </c>
      <c r="EW425">
        <v>16.415400000000002</v>
      </c>
      <c r="EX425">
        <v>0.61035720000000004</v>
      </c>
      <c r="EY425">
        <v>41.115679999999998</v>
      </c>
      <c r="EZ425">
        <v>0.74576719999999996</v>
      </c>
      <c r="FA425">
        <v>79.204580000000007</v>
      </c>
      <c r="FB425">
        <v>0.60813349999999999</v>
      </c>
      <c r="FC425">
        <v>40.982059999999997</v>
      </c>
      <c r="FD425">
        <v>2.6965059999999998</v>
      </c>
      <c r="FE425">
        <v>286.63260000000002</v>
      </c>
      <c r="FF425">
        <v>0.60596190000000005</v>
      </c>
      <c r="FG425">
        <v>39.45232</v>
      </c>
      <c r="FH425">
        <v>7.4898509999999998</v>
      </c>
      <c r="FI425">
        <v>796.43589999999995</v>
      </c>
      <c r="FJ425">
        <v>0.60369680000000003</v>
      </c>
      <c r="FK425">
        <v>37.218269999999997</v>
      </c>
      <c r="FL425">
        <v>16.384979999999999</v>
      </c>
      <c r="FM425">
        <v>1741.6990000000001</v>
      </c>
      <c r="FN425">
        <v>0.60127019999999998</v>
      </c>
      <c r="FO425">
        <v>36.137659999999997</v>
      </c>
      <c r="FP425">
        <v>28.80865</v>
      </c>
      <c r="FQ425">
        <v>3061.0239999999999</v>
      </c>
      <c r="FR425">
        <v>0.59862539999999997</v>
      </c>
      <c r="FS425">
        <v>36.175330000000002</v>
      </c>
      <c r="FT425">
        <v>41.449530000000003</v>
      </c>
      <c r="FU425">
        <v>4400.1980000000003</v>
      </c>
      <c r="FV425">
        <v>0.59574199999999999</v>
      </c>
      <c r="FW425">
        <v>37.459699999999998</v>
      </c>
      <c r="FX425">
        <v>49.71125</v>
      </c>
      <c r="FY425">
        <v>5270.7879999999996</v>
      </c>
      <c r="FZ425">
        <v>0.59359640000000002</v>
      </c>
      <c r="GA425">
        <v>38.457059999999998</v>
      </c>
      <c r="GB425">
        <v>50.564439999999998</v>
      </c>
      <c r="GC425">
        <v>5340.942</v>
      </c>
      <c r="GD425">
        <v>0.59115099999999998</v>
      </c>
      <c r="GE425">
        <v>38.837209999999999</v>
      </c>
      <c r="GF425">
        <v>44.334739999999996</v>
      </c>
      <c r="GG425">
        <v>4664.5450000000001</v>
      </c>
      <c r="GH425">
        <v>0.58808240000000001</v>
      </c>
      <c r="GI425">
        <v>37.900649999999999</v>
      </c>
      <c r="GJ425">
        <v>33.883800000000001</v>
      </c>
      <c r="GK425">
        <v>3550.5239999999999</v>
      </c>
      <c r="GL425">
        <v>0.58504979999999995</v>
      </c>
      <c r="GM425">
        <v>36.443390000000001</v>
      </c>
      <c r="GN425">
        <v>22.974080000000001</v>
      </c>
      <c r="GO425">
        <v>2394.2069999999999</v>
      </c>
      <c r="GP425">
        <v>0.58205289999999998</v>
      </c>
      <c r="GQ425">
        <v>34.860939999999999</v>
      </c>
      <c r="GR425">
        <v>13.97465</v>
      </c>
      <c r="GS425">
        <v>1447.2059999999999</v>
      </c>
      <c r="GT425">
        <v>0.57990989999999998</v>
      </c>
      <c r="GU425">
        <v>34.778750000000002</v>
      </c>
      <c r="GV425">
        <v>7.6538009999999996</v>
      </c>
      <c r="GW425">
        <v>785.38459999999998</v>
      </c>
      <c r="GX425">
        <v>0.57769559999999998</v>
      </c>
      <c r="GY425">
        <v>35.963769999999997</v>
      </c>
      <c r="GZ425">
        <v>3.809294</v>
      </c>
      <c r="HA425">
        <v>386.94619999999998</v>
      </c>
      <c r="HB425">
        <v>0.57467550000000001</v>
      </c>
      <c r="HC425">
        <v>38.437519999999999</v>
      </c>
      <c r="HD425">
        <v>1.738669</v>
      </c>
      <c r="HE425">
        <v>174.82599999999999</v>
      </c>
      <c r="HF425">
        <v>0.57159309999999997</v>
      </c>
      <c r="HG425">
        <v>41.161349999999999</v>
      </c>
      <c r="HH425">
        <v>0.74066710000000002</v>
      </c>
      <c r="HI425">
        <v>73.684299999999993</v>
      </c>
      <c r="HJ425">
        <v>0.57008820000000004</v>
      </c>
      <c r="HK425">
        <v>42.216459999999998</v>
      </c>
      <c r="HL425">
        <v>0.30409730000000001</v>
      </c>
      <c r="HM425">
        <v>29.791060000000002</v>
      </c>
      <c r="HN425">
        <v>0.56779789999999997</v>
      </c>
      <c r="HO425">
        <v>42.072110000000002</v>
      </c>
      <c r="HP425">
        <v>0.1286514</v>
      </c>
      <c r="HQ425">
        <v>12.38247</v>
      </c>
      <c r="HR425">
        <v>0.56746629999999998</v>
      </c>
      <c r="HS425">
        <v>40.587670000000003</v>
      </c>
      <c r="HT425" s="1">
        <v>6.4262490000000005E-2</v>
      </c>
      <c r="HU425">
        <v>6.0393520000000001</v>
      </c>
      <c r="HV425">
        <v>0.56767670000000003</v>
      </c>
      <c r="HW425">
        <v>38.981639999999999</v>
      </c>
      <c r="HX425" s="1">
        <v>4.2734420000000002E-2</v>
      </c>
      <c r="HY425">
        <v>3.9153099999999998</v>
      </c>
      <c r="HZ425">
        <v>0.56825389999999998</v>
      </c>
      <c r="IA425">
        <v>39.332650000000001</v>
      </c>
      <c r="IB425" s="1">
        <v>3.6060809999999999E-2</v>
      </c>
      <c r="IC425">
        <v>3.2840630000000002</v>
      </c>
      <c r="ID425">
        <v>0.56691879999999994</v>
      </c>
      <c r="IE425">
        <v>42.054659999999998</v>
      </c>
      <c r="IF425" s="1">
        <v>3.335515E-2</v>
      </c>
      <c r="IG425">
        <v>3.0410370000000002</v>
      </c>
      <c r="IH425">
        <v>0.56454059999999995</v>
      </c>
      <c r="II425">
        <v>46.91778</v>
      </c>
      <c r="IJ425" s="1">
        <v>3.1240259999999999E-2</v>
      </c>
      <c r="IK425">
        <v>2.8589449999999998</v>
      </c>
      <c r="IL425">
        <v>0.56146569999999996</v>
      </c>
      <c r="IM425">
        <v>51.316929999999999</v>
      </c>
      <c r="IN425" s="1">
        <v>2.8768390000000001E-2</v>
      </c>
      <c r="IO425">
        <v>2.646528</v>
      </c>
      <c r="IP425">
        <v>0.55848629999999999</v>
      </c>
      <c r="IQ425">
        <v>53.4621</v>
      </c>
      <c r="IR425" s="1">
        <v>2.5802579999999999E-2</v>
      </c>
      <c r="IS425">
        <v>2.38619</v>
      </c>
      <c r="IT425">
        <v>0.55560880000000001</v>
      </c>
      <c r="IU425">
        <v>53.038260000000001</v>
      </c>
      <c r="IV425" s="1">
        <v>2.2501219999999999E-2</v>
      </c>
      <c r="IW425">
        <v>2.0913569999999999</v>
      </c>
      <c r="IX425">
        <v>0.5526105</v>
      </c>
      <c r="IY425">
        <v>50.866140000000001</v>
      </c>
      <c r="IZ425" s="1">
        <v>1.906967E-2</v>
      </c>
      <c r="JA425">
        <v>1.7819069999999999</v>
      </c>
      <c r="JB425">
        <v>0.54976400000000003</v>
      </c>
      <c r="JC425">
        <v>48.429119999999998</v>
      </c>
      <c r="JD425" s="1">
        <v>1.5782250000000001E-2</v>
      </c>
      <c r="JE425">
        <v>1.4821949999999999</v>
      </c>
      <c r="JF425">
        <v>0.54735140000000004</v>
      </c>
      <c r="JG425">
        <v>47.580970000000001</v>
      </c>
      <c r="JH425" s="1">
        <v>1.287108E-2</v>
      </c>
      <c r="JI425">
        <v>1.2137070000000001</v>
      </c>
      <c r="JJ425">
        <v>0.54480720000000005</v>
      </c>
      <c r="JK425">
        <v>47.93665</v>
      </c>
      <c r="JL425" s="1">
        <v>1.045608E-2</v>
      </c>
      <c r="JM425">
        <v>0.99073339999999999</v>
      </c>
      <c r="JN425">
        <v>0.54223359999999998</v>
      </c>
      <c r="JO425">
        <v>48.468789999999998</v>
      </c>
      <c r="JP425" s="1">
        <v>8.5804339999999996E-3</v>
      </c>
      <c r="JQ425">
        <v>0.81847020000000004</v>
      </c>
      <c r="JR425">
        <v>0.53974580000000005</v>
      </c>
      <c r="JS425">
        <v>48.683880000000002</v>
      </c>
      <c r="JT425" s="1">
        <v>7.2110309999999997E-3</v>
      </c>
      <c r="JU425">
        <v>0.69222689999999998</v>
      </c>
      <c r="JV425">
        <v>0.53782269999999999</v>
      </c>
      <c r="JW425">
        <v>48.268709999999999</v>
      </c>
      <c r="JX425" s="1">
        <v>6.251843E-3</v>
      </c>
      <c r="JY425">
        <v>0.60326120000000005</v>
      </c>
      <c r="JZ425">
        <v>0.53598369999999995</v>
      </c>
      <c r="KA425">
        <v>47.306640000000002</v>
      </c>
      <c r="KB425" s="1">
        <v>5.5786810000000003E-3</v>
      </c>
      <c r="KC425">
        <v>0.54097550000000005</v>
      </c>
      <c r="KD425">
        <v>0.53402700000000003</v>
      </c>
      <c r="KE425">
        <v>46.153860000000002</v>
      </c>
      <c r="KF425" s="1">
        <v>5.0955169999999999E-3</v>
      </c>
      <c r="KG425">
        <v>0.49668709999999999</v>
      </c>
      <c r="KH425">
        <v>0.53219399999999994</v>
      </c>
      <c r="KI425">
        <v>44.581470000000003</v>
      </c>
      <c r="KJ425" s="1">
        <v>4.7319839999999998E-3</v>
      </c>
      <c r="KK425">
        <v>0.4635608</v>
      </c>
      <c r="KL425">
        <v>0.53040489999999996</v>
      </c>
      <c r="KM425">
        <v>43.918570000000003</v>
      </c>
      <c r="KN425" s="1">
        <v>4.4398370000000003E-3</v>
      </c>
      <c r="KO425">
        <v>0.43707030000000002</v>
      </c>
      <c r="KP425">
        <v>0.52855240000000003</v>
      </c>
      <c r="KQ425">
        <v>45.21604</v>
      </c>
      <c r="KR425" s="1">
        <v>4.1911400000000003E-3</v>
      </c>
      <c r="KS425">
        <v>0.41468240000000001</v>
      </c>
      <c r="KT425">
        <v>0.52669940000000004</v>
      </c>
      <c r="KU425">
        <v>49.000770000000003</v>
      </c>
      <c r="KV425" s="1">
        <v>3.9715599999999998E-3</v>
      </c>
      <c r="KW425">
        <v>0.39491670000000001</v>
      </c>
      <c r="KX425">
        <v>0.52500389999999997</v>
      </c>
      <c r="KY425">
        <v>53.258780000000002</v>
      </c>
      <c r="KZ425" s="1">
        <v>3.7751690000000001E-3</v>
      </c>
      <c r="LA425">
        <v>0.37714629999999999</v>
      </c>
      <c r="LB425">
        <v>0.52356579999999997</v>
      </c>
      <c r="LC425">
        <v>55.22728</v>
      </c>
      <c r="LD425" s="1">
        <v>3.5965210000000001E-3</v>
      </c>
      <c r="LE425">
        <v>0.36075960000000001</v>
      </c>
      <c r="LF425">
        <v>0.52199810000000002</v>
      </c>
      <c r="LG425">
        <v>54.361579999999996</v>
      </c>
      <c r="LH425" s="1">
        <v>3.4288550000000002E-3</v>
      </c>
      <c r="LI425">
        <v>0.34544920000000001</v>
      </c>
      <c r="LJ425">
        <v>0.52048950000000005</v>
      </c>
      <c r="LK425">
        <v>51.6355</v>
      </c>
      <c r="LL425" s="1">
        <v>3.2717990000000001E-3</v>
      </c>
      <c r="LM425">
        <v>0.33099630000000002</v>
      </c>
      <c r="LN425">
        <v>0.51901949999999997</v>
      </c>
      <c r="LO425">
        <v>48.502099999999999</v>
      </c>
      <c r="LP425" s="1">
        <v>3.1236770000000001E-3</v>
      </c>
      <c r="LQ425">
        <v>0.31731379999999998</v>
      </c>
      <c r="LR425">
        <v>0.51755209999999996</v>
      </c>
      <c r="LS425">
        <v>47.087139999999998</v>
      </c>
      <c r="LT425" s="1">
        <v>2.9843309999999998E-3</v>
      </c>
      <c r="LU425">
        <v>0.30436229999999997</v>
      </c>
      <c r="LV425">
        <v>0.51622259999999998</v>
      </c>
      <c r="LW425">
        <v>47.500830000000001</v>
      </c>
      <c r="LX425" s="1">
        <v>2.8537150000000002E-3</v>
      </c>
      <c r="LY425">
        <v>0.29213729999999999</v>
      </c>
      <c r="LZ425">
        <v>0.51483849999999998</v>
      </c>
      <c r="MA425">
        <v>48.838949999999997</v>
      </c>
      <c r="MB425" s="1">
        <v>2.7294609999999999E-3</v>
      </c>
      <c r="MC425">
        <v>0.2804837</v>
      </c>
      <c r="MD425">
        <v>0.51349469999999997</v>
      </c>
      <c r="ME425">
        <v>50.312370000000001</v>
      </c>
      <c r="MF425" s="1">
        <v>2.6116720000000002E-3</v>
      </c>
      <c r="MG425">
        <v>0.26939279999999999</v>
      </c>
      <c r="MH425">
        <v>0.51215339999999998</v>
      </c>
      <c r="MI425">
        <v>51.018590000000003</v>
      </c>
      <c r="MJ425" s="1">
        <v>2.499982E-3</v>
      </c>
      <c r="MK425">
        <v>0.25884610000000002</v>
      </c>
      <c r="ML425">
        <v>0.51089300000000004</v>
      </c>
      <c r="MM425">
        <v>50.085030000000003</v>
      </c>
      <c r="MN425" s="1">
        <v>2.394429E-3</v>
      </c>
      <c r="MO425">
        <v>0.24886759999999999</v>
      </c>
      <c r="MP425">
        <v>0.50964089999999995</v>
      </c>
      <c r="MQ425">
        <v>48.555880000000002</v>
      </c>
      <c r="MR425" s="1">
        <v>2.2945309999999998E-3</v>
      </c>
      <c r="MS425">
        <v>0.23938690000000001</v>
      </c>
      <c r="MT425">
        <v>0.50835949999999996</v>
      </c>
      <c r="MU425">
        <v>46.455170000000003</v>
      </c>
      <c r="MV425" s="1">
        <v>2.1996559999999999E-3</v>
      </c>
      <c r="MW425">
        <v>0.2303799</v>
      </c>
      <c r="MX425">
        <v>0.50715410000000005</v>
      </c>
      <c r="MY425">
        <v>45.415019999999998</v>
      </c>
      <c r="MZ425" s="1">
        <v>2.110242E-3</v>
      </c>
      <c r="NA425">
        <v>0.2218136</v>
      </c>
      <c r="NB425">
        <v>0.50597910000000001</v>
      </c>
      <c r="NC425">
        <v>45.336309999999997</v>
      </c>
      <c r="ND425" s="1">
        <v>2.0249389999999999E-3</v>
      </c>
      <c r="NE425">
        <v>0.21360760000000001</v>
      </c>
      <c r="NF425">
        <v>0.50452379999999997</v>
      </c>
      <c r="NG425">
        <v>46.912559999999999</v>
      </c>
      <c r="NH425" s="1">
        <v>1.9429130000000001E-3</v>
      </c>
      <c r="NI425">
        <v>0.20580010000000001</v>
      </c>
      <c r="NJ425">
        <v>0.50341139999999995</v>
      </c>
      <c r="NK425">
        <v>49.528919999999999</v>
      </c>
      <c r="NL425" s="1">
        <v>1.865664E-3</v>
      </c>
      <c r="NM425">
        <v>0.19830139999999999</v>
      </c>
      <c r="NN425">
        <v>0.502355</v>
      </c>
      <c r="NO425">
        <v>51.483669999999996</v>
      </c>
      <c r="NP425" s="1">
        <v>1.792316E-3</v>
      </c>
      <c r="NQ425">
        <v>0.1911292</v>
      </c>
      <c r="NR425">
        <v>0.50132410000000005</v>
      </c>
      <c r="NS425">
        <v>51.263710000000003</v>
      </c>
      <c r="NT425" s="1">
        <v>1.722124E-3</v>
      </c>
      <c r="NU425">
        <v>0.1842434</v>
      </c>
      <c r="NV425">
        <v>0.50030940000000002</v>
      </c>
      <c r="NW425">
        <v>49.401760000000003</v>
      </c>
      <c r="NX425" s="1">
        <v>1.6548789999999999E-3</v>
      </c>
      <c r="NY425">
        <v>0.17760999999999999</v>
      </c>
      <c r="NZ425">
        <v>0.49935499999999999</v>
      </c>
      <c r="OA425">
        <v>46.456780000000002</v>
      </c>
      <c r="OB425" s="1">
        <v>1.5916210000000001E-3</v>
      </c>
      <c r="OC425">
        <v>0.1713124</v>
      </c>
      <c r="OD425">
        <v>0.49851960000000001</v>
      </c>
      <c r="OE425">
        <v>45.025100000000002</v>
      </c>
      <c r="OF425" s="1">
        <v>1.5317460000000001E-3</v>
      </c>
      <c r="OG425">
        <v>0.1652864</v>
      </c>
      <c r="OH425">
        <v>0.49781019999999998</v>
      </c>
      <c r="OI425">
        <v>44.812420000000003</v>
      </c>
      <c r="OJ425" s="1">
        <v>1.4744389999999999E-3</v>
      </c>
      <c r="OK425">
        <v>0.15946050000000001</v>
      </c>
    </row>
    <row r="426" spans="1:401" x14ac:dyDescent="0.35">
      <c r="A426">
        <v>435</v>
      </c>
      <c r="B426" t="s">
        <v>4</v>
      </c>
      <c r="C426" t="s">
        <v>364</v>
      </c>
      <c r="D426" t="s">
        <v>433</v>
      </c>
      <c r="E426">
        <v>461.17160000000001</v>
      </c>
      <c r="F426">
        <v>0.42023890000000003</v>
      </c>
      <c r="G426">
        <v>28.582699999999999</v>
      </c>
      <c r="H426">
        <v>0</v>
      </c>
      <c r="I426">
        <v>0</v>
      </c>
      <c r="J426">
        <v>0.41876609999999997</v>
      </c>
      <c r="K426">
        <v>27.429410000000001</v>
      </c>
      <c r="L426">
        <v>0</v>
      </c>
      <c r="M426">
        <v>0</v>
      </c>
      <c r="N426">
        <v>0.41715059999999998</v>
      </c>
      <c r="O426">
        <v>26.136330000000001</v>
      </c>
      <c r="P426">
        <v>0</v>
      </c>
      <c r="Q426">
        <v>0</v>
      </c>
      <c r="R426">
        <v>0.4155681</v>
      </c>
      <c r="S426">
        <v>26.223870000000002</v>
      </c>
      <c r="T426">
        <v>0</v>
      </c>
      <c r="U426">
        <v>0</v>
      </c>
      <c r="V426">
        <v>0.41397810000000002</v>
      </c>
      <c r="W426">
        <v>26.75497</v>
      </c>
      <c r="X426">
        <v>0</v>
      </c>
      <c r="Y426">
        <v>0</v>
      </c>
      <c r="Z426">
        <v>0.41226079999999998</v>
      </c>
      <c r="AA426">
        <v>27.21341</v>
      </c>
      <c r="AB426">
        <v>0</v>
      </c>
      <c r="AC426">
        <v>0</v>
      </c>
      <c r="AD426">
        <v>0.4104507</v>
      </c>
      <c r="AE426">
        <v>27.263780000000001</v>
      </c>
      <c r="AF426">
        <v>0</v>
      </c>
      <c r="AG426">
        <v>0</v>
      </c>
      <c r="AH426">
        <v>0.40861550000000002</v>
      </c>
      <c r="AI426">
        <v>26.838789999999999</v>
      </c>
      <c r="AJ426">
        <v>0</v>
      </c>
      <c r="AK426">
        <v>0</v>
      </c>
      <c r="AL426">
        <v>0.406752</v>
      </c>
      <c r="AM426">
        <v>26.05875</v>
      </c>
      <c r="AN426">
        <v>0</v>
      </c>
      <c r="AO426">
        <v>0</v>
      </c>
      <c r="AP426">
        <v>0.40486650000000002</v>
      </c>
      <c r="AQ426">
        <v>25.904170000000001</v>
      </c>
      <c r="AR426">
        <v>0</v>
      </c>
      <c r="AS426">
        <v>0</v>
      </c>
      <c r="AT426">
        <v>0.40281309999999998</v>
      </c>
      <c r="AU426">
        <v>26.665130000000001</v>
      </c>
      <c r="AV426">
        <v>0</v>
      </c>
      <c r="AW426">
        <v>0</v>
      </c>
      <c r="AX426">
        <v>0.4007484</v>
      </c>
      <c r="AY426">
        <v>28.691240000000001</v>
      </c>
      <c r="AZ426">
        <v>0</v>
      </c>
      <c r="BA426">
        <v>0</v>
      </c>
      <c r="BB426">
        <v>0.39877610000000002</v>
      </c>
      <c r="BC426">
        <v>31.213940000000001</v>
      </c>
      <c r="BD426">
        <v>0</v>
      </c>
      <c r="BE426">
        <v>0</v>
      </c>
      <c r="BF426">
        <v>0.39671529999999999</v>
      </c>
      <c r="BG426">
        <v>32.884079999999997</v>
      </c>
      <c r="BH426">
        <v>0</v>
      </c>
      <c r="BI426">
        <v>0</v>
      </c>
      <c r="BJ426">
        <v>0.39454709999999998</v>
      </c>
      <c r="BK426">
        <v>33.492319999999999</v>
      </c>
      <c r="BL426">
        <v>0</v>
      </c>
      <c r="BM426">
        <v>0</v>
      </c>
      <c r="BN426">
        <v>0.39226</v>
      </c>
      <c r="BO426">
        <v>32.959380000000003</v>
      </c>
      <c r="BP426">
        <v>0</v>
      </c>
      <c r="BQ426">
        <v>0</v>
      </c>
      <c r="BR426">
        <v>0.38987959999999999</v>
      </c>
      <c r="BS426">
        <v>31.502179999999999</v>
      </c>
      <c r="BT426">
        <v>0</v>
      </c>
      <c r="BU426">
        <v>0</v>
      </c>
      <c r="BV426">
        <v>0.38748189999999999</v>
      </c>
      <c r="BW426">
        <v>30.505659999999999</v>
      </c>
      <c r="BX426">
        <v>0</v>
      </c>
      <c r="BY426">
        <v>0</v>
      </c>
      <c r="BZ426">
        <v>0.38541550000000002</v>
      </c>
      <c r="CA426">
        <v>30.000589999999999</v>
      </c>
      <c r="CB426">
        <v>0</v>
      </c>
      <c r="CC426">
        <v>0</v>
      </c>
      <c r="CD426">
        <v>0.38440940000000001</v>
      </c>
      <c r="CE426">
        <v>30.199020000000001</v>
      </c>
      <c r="CF426">
        <v>0</v>
      </c>
      <c r="CG426">
        <v>0</v>
      </c>
      <c r="CH426">
        <v>0.38363649999999999</v>
      </c>
      <c r="CI426">
        <v>30.76689</v>
      </c>
      <c r="CJ426">
        <v>0</v>
      </c>
      <c r="CK426">
        <v>0</v>
      </c>
      <c r="CL426">
        <v>0.38313199999999997</v>
      </c>
      <c r="CM426">
        <v>30.854199999999999</v>
      </c>
      <c r="CN426">
        <v>0</v>
      </c>
      <c r="CO426">
        <v>0</v>
      </c>
      <c r="CP426">
        <v>0.38276949999999998</v>
      </c>
      <c r="CQ426">
        <v>30.421479999999999</v>
      </c>
      <c r="CR426">
        <v>0</v>
      </c>
      <c r="CS426">
        <v>0</v>
      </c>
      <c r="CT426">
        <v>0.3824688</v>
      </c>
      <c r="CU426">
        <v>29.24737</v>
      </c>
      <c r="CV426" s="1">
        <v>1.6101169999999999E-36</v>
      </c>
      <c r="CW426" s="1">
        <v>4.8698590000000001E-34</v>
      </c>
      <c r="CX426">
        <v>0.38222080000000003</v>
      </c>
      <c r="CY426">
        <v>27.917110000000001</v>
      </c>
      <c r="CZ426" s="1">
        <v>5.2544630000000001E-31</v>
      </c>
      <c r="DA426" s="1">
        <v>1.5941879999999999E-28</v>
      </c>
      <c r="DB426">
        <v>0.3817758</v>
      </c>
      <c r="DC426">
        <v>27.48452</v>
      </c>
      <c r="DD426" s="1">
        <v>6.3508780000000003E-25</v>
      </c>
      <c r="DE426" s="1">
        <v>1.9107379999999999E-22</v>
      </c>
      <c r="DF426">
        <v>0.38133050000000002</v>
      </c>
      <c r="DG426">
        <v>28.318359999999998</v>
      </c>
      <c r="DH426" s="1">
        <v>2.4161179999999999E-20</v>
      </c>
      <c r="DI426" s="1">
        <v>7.1174820000000004E-18</v>
      </c>
      <c r="DJ426">
        <v>0.38086229999999999</v>
      </c>
      <c r="DK426">
        <v>31.089790000000001</v>
      </c>
      <c r="DL426" s="1">
        <v>8.3893469999999997E-17</v>
      </c>
      <c r="DM426" s="1">
        <v>2.4539200000000001E-14</v>
      </c>
      <c r="DN426">
        <v>0.38025419999999999</v>
      </c>
      <c r="DO426">
        <v>34.912199999999999</v>
      </c>
      <c r="DP426" s="1">
        <v>6.7489659999999996E-14</v>
      </c>
      <c r="DQ426" s="1">
        <v>1.970685E-11</v>
      </c>
      <c r="DR426">
        <v>0.37993300000000002</v>
      </c>
      <c r="DS426">
        <v>36.824979999999996</v>
      </c>
      <c r="DT426" s="1">
        <v>1.9716340000000001E-11</v>
      </c>
      <c r="DU426" s="1">
        <v>5.7486400000000001E-9</v>
      </c>
      <c r="DV426">
        <v>0.37963560000000002</v>
      </c>
      <c r="DW426">
        <v>36.9696</v>
      </c>
      <c r="DX426" s="1">
        <v>2.5553740000000001E-9</v>
      </c>
      <c r="DY426" s="1">
        <v>7.4514059999999997E-7</v>
      </c>
      <c r="DZ426">
        <v>0.37960159999999998</v>
      </c>
      <c r="EA426">
        <v>35.91816</v>
      </c>
      <c r="EB426" s="1">
        <v>1.7066169999999999E-7</v>
      </c>
      <c r="EC426" s="1">
        <v>4.9718610000000003E-5</v>
      </c>
      <c r="ED426">
        <v>0.37930009999999997</v>
      </c>
      <c r="EE426">
        <v>33.899540000000002</v>
      </c>
      <c r="EF426" s="1">
        <v>6.4297420000000003E-6</v>
      </c>
      <c r="EG426" s="1">
        <v>1.873209E-3</v>
      </c>
      <c r="EH426">
        <v>0.3788262</v>
      </c>
      <c r="EI426">
        <v>32.603389999999997</v>
      </c>
      <c r="EJ426" s="1">
        <v>1.4686009999999999E-4</v>
      </c>
      <c r="EK426">
        <v>4.2857920000000001E-2</v>
      </c>
      <c r="EL426">
        <v>0.37914300000000001</v>
      </c>
      <c r="EM426">
        <v>33.101979999999998</v>
      </c>
      <c r="EN426" s="1">
        <v>2.155368E-3</v>
      </c>
      <c r="EO426">
        <v>0.62939389999999995</v>
      </c>
      <c r="EP426">
        <v>0.38114170000000003</v>
      </c>
      <c r="EQ426">
        <v>36.148029999999999</v>
      </c>
      <c r="ER426" s="1">
        <v>2.115013E-2</v>
      </c>
      <c r="ES426">
        <v>6.1614409999999999</v>
      </c>
      <c r="ET426">
        <v>0.38317449999999997</v>
      </c>
      <c r="EU426">
        <v>39.615479999999998</v>
      </c>
      <c r="EV426">
        <v>0.1431364</v>
      </c>
      <c r="EW426">
        <v>41.592489999999998</v>
      </c>
      <c r="EX426">
        <v>0.38535259999999999</v>
      </c>
      <c r="EY426">
        <v>41.052349999999997</v>
      </c>
      <c r="EZ426">
        <v>0.69908930000000002</v>
      </c>
      <c r="FA426">
        <v>202.75729999999999</v>
      </c>
      <c r="FB426">
        <v>0.38779920000000001</v>
      </c>
      <c r="FC426">
        <v>40.949890000000003</v>
      </c>
      <c r="FD426">
        <v>2.5614379999999999</v>
      </c>
      <c r="FE426">
        <v>741.00630000000001</v>
      </c>
      <c r="FF426">
        <v>0.39048240000000001</v>
      </c>
      <c r="FG426">
        <v>39.482770000000002</v>
      </c>
      <c r="FH426">
        <v>7.2005270000000001</v>
      </c>
      <c r="FI426">
        <v>2078.221</v>
      </c>
      <c r="FJ426">
        <v>0.39340839999999999</v>
      </c>
      <c r="FK426">
        <v>37.272010000000002</v>
      </c>
      <c r="FL426">
        <v>15.92455</v>
      </c>
      <c r="FM426">
        <v>4585.0919999999996</v>
      </c>
      <c r="FN426">
        <v>0.39646179999999998</v>
      </c>
      <c r="FO426">
        <v>36.187249999999999</v>
      </c>
      <c r="FP426">
        <v>28.279499999999999</v>
      </c>
      <c r="FQ426">
        <v>8126.8950000000004</v>
      </c>
      <c r="FR426">
        <v>0.39965790000000001</v>
      </c>
      <c r="FS426">
        <v>36.200310000000002</v>
      </c>
      <c r="FT426">
        <v>41.054760000000002</v>
      </c>
      <c r="FU426">
        <v>11776.9</v>
      </c>
      <c r="FV426">
        <v>0.40304909999999999</v>
      </c>
      <c r="FW426">
        <v>37.447809999999997</v>
      </c>
      <c r="FX426">
        <v>49.637779999999999</v>
      </c>
      <c r="FY426">
        <v>14214.99</v>
      </c>
      <c r="FZ426">
        <v>0.40761829999999999</v>
      </c>
      <c r="GA426">
        <v>38.398629999999997</v>
      </c>
      <c r="GB426">
        <v>50.942329999999998</v>
      </c>
      <c r="GC426">
        <v>14518.79</v>
      </c>
      <c r="GD426">
        <v>0.41233140000000001</v>
      </c>
      <c r="GE426">
        <v>38.768560000000001</v>
      </c>
      <c r="GF426">
        <v>44.879179999999998</v>
      </c>
      <c r="GG426">
        <v>12755.63</v>
      </c>
      <c r="GH426">
        <v>0.41724420000000001</v>
      </c>
      <c r="GI426">
        <v>37.866999999999997</v>
      </c>
      <c r="GJ426">
        <v>34.49644</v>
      </c>
      <c r="GK426">
        <v>9772.018</v>
      </c>
      <c r="GL426">
        <v>0.42285489999999998</v>
      </c>
      <c r="GM426">
        <v>36.427300000000002</v>
      </c>
      <c r="GN426">
        <v>23.501000000000001</v>
      </c>
      <c r="GO426">
        <v>6628.0439999999999</v>
      </c>
      <c r="GP426">
        <v>0.42892590000000003</v>
      </c>
      <c r="GQ426">
        <v>34.863570000000003</v>
      </c>
      <c r="GR426">
        <v>14.3567</v>
      </c>
      <c r="GS426">
        <v>4030.4949999999999</v>
      </c>
      <c r="GT426">
        <v>0.43691039999999998</v>
      </c>
      <c r="GU426">
        <v>34.786070000000002</v>
      </c>
      <c r="GV426">
        <v>7.8981690000000002</v>
      </c>
      <c r="GW426">
        <v>2201.529</v>
      </c>
      <c r="GX426">
        <v>0.44546629999999998</v>
      </c>
      <c r="GY426">
        <v>35.928809999999999</v>
      </c>
      <c r="GZ426">
        <v>3.9437720000000001</v>
      </c>
      <c r="HA426">
        <v>1090.9110000000001</v>
      </c>
      <c r="HB426">
        <v>0.45413520000000002</v>
      </c>
      <c r="HC426">
        <v>38.316470000000002</v>
      </c>
      <c r="HD426">
        <v>1.804478</v>
      </c>
      <c r="HE426">
        <v>495.5059</v>
      </c>
      <c r="HF426">
        <v>0.46343309999999999</v>
      </c>
      <c r="HG426">
        <v>41.005899999999997</v>
      </c>
      <c r="HH426">
        <v>0.76987090000000002</v>
      </c>
      <c r="HI426">
        <v>209.78890000000001</v>
      </c>
      <c r="HJ426">
        <v>0.47506189999999998</v>
      </c>
      <c r="HK426">
        <v>42.054600000000001</v>
      </c>
      <c r="HL426">
        <v>0.31607400000000002</v>
      </c>
      <c r="HM426">
        <v>85.016559999999998</v>
      </c>
      <c r="HN426">
        <v>0.48806729999999998</v>
      </c>
      <c r="HO426">
        <v>41.939160000000001</v>
      </c>
      <c r="HP426">
        <v>0.13327249999999999</v>
      </c>
      <c r="HQ426">
        <v>35.213839999999998</v>
      </c>
      <c r="HR426">
        <v>0.50343349999999998</v>
      </c>
      <c r="HS426">
        <v>40.544780000000003</v>
      </c>
      <c r="HT426" s="1">
        <v>6.6006830000000002E-2</v>
      </c>
      <c r="HU426">
        <v>16.97381</v>
      </c>
      <c r="HV426">
        <v>0.51965090000000003</v>
      </c>
      <c r="HW426">
        <v>38.883479999999999</v>
      </c>
      <c r="HX426" s="1">
        <v>4.3364319999999998E-2</v>
      </c>
      <c r="HY426">
        <v>10.806699999999999</v>
      </c>
      <c r="HZ426">
        <v>0.52116600000000002</v>
      </c>
      <c r="IA426">
        <v>39.234819999999999</v>
      </c>
      <c r="IB426" s="1">
        <v>3.6312610000000002E-2</v>
      </c>
      <c r="IC426">
        <v>8.9802579999999992</v>
      </c>
      <c r="ID426">
        <v>0.52055530000000005</v>
      </c>
      <c r="IE426">
        <v>41.938040000000001</v>
      </c>
      <c r="IF426" s="1">
        <v>3.3565600000000001E-2</v>
      </c>
      <c r="IG426">
        <v>8.3030840000000001</v>
      </c>
      <c r="IH426">
        <v>0.51874799999999999</v>
      </c>
      <c r="II426">
        <v>46.727550000000001</v>
      </c>
      <c r="IJ426" s="1">
        <v>3.1426160000000002E-2</v>
      </c>
      <c r="IK426">
        <v>7.8084910000000001</v>
      </c>
      <c r="IL426">
        <v>0.51630770000000004</v>
      </c>
      <c r="IM426">
        <v>51.105530000000002</v>
      </c>
      <c r="IN426" s="1">
        <v>2.894068E-2</v>
      </c>
      <c r="IO426">
        <v>7.236612</v>
      </c>
      <c r="IP426">
        <v>0.51395880000000005</v>
      </c>
      <c r="IQ426">
        <v>53.308450000000001</v>
      </c>
      <c r="IR426" s="1">
        <v>2.597203E-2</v>
      </c>
      <c r="IS426">
        <v>6.5354599999999996</v>
      </c>
      <c r="IT426">
        <v>0.51171540000000004</v>
      </c>
      <c r="IU426">
        <v>53.002769999999998</v>
      </c>
      <c r="IV426" s="1">
        <v>2.2664920000000002E-2</v>
      </c>
      <c r="IW426">
        <v>5.7377450000000003</v>
      </c>
      <c r="IX426">
        <v>0.50937429999999995</v>
      </c>
      <c r="IY426">
        <v>50.909190000000002</v>
      </c>
      <c r="IZ426" s="1">
        <v>1.9221950000000002E-2</v>
      </c>
      <c r="JA426">
        <v>4.8967799999999997</v>
      </c>
      <c r="JB426">
        <v>0.50713090000000005</v>
      </c>
      <c r="JC426">
        <v>48.470260000000003</v>
      </c>
      <c r="JD426" s="1">
        <v>1.5915640000000002E-2</v>
      </c>
      <c r="JE426">
        <v>4.0783670000000001</v>
      </c>
      <c r="JF426">
        <v>0.5052683</v>
      </c>
      <c r="JG426">
        <v>47.595419999999997</v>
      </c>
      <c r="JH426">
        <v>1.298303E-2</v>
      </c>
      <c r="JI426">
        <v>3.3422369999999999</v>
      </c>
      <c r="JJ426">
        <v>0.50318850000000004</v>
      </c>
      <c r="JK426">
        <v>47.870530000000002</v>
      </c>
      <c r="JL426" s="1">
        <v>1.0544019999999999E-2</v>
      </c>
      <c r="JM426">
        <v>2.7282220000000001</v>
      </c>
      <c r="JN426">
        <v>0.5011196</v>
      </c>
      <c r="JO426">
        <v>48.358339999999998</v>
      </c>
      <c r="JP426" s="1">
        <v>8.6472010000000002E-3</v>
      </c>
      <c r="JQ426">
        <v>2.2518950000000002</v>
      </c>
      <c r="JR426">
        <v>0.49908940000000002</v>
      </c>
      <c r="JS426">
        <v>48.63138</v>
      </c>
      <c r="JT426" s="1">
        <v>7.2603679999999997E-3</v>
      </c>
      <c r="JU426">
        <v>1.901788</v>
      </c>
      <c r="JV426">
        <v>0.497693</v>
      </c>
      <c r="JW426">
        <v>48.248489999999997</v>
      </c>
      <c r="JX426" s="1">
        <v>6.2895479999999998E-3</v>
      </c>
      <c r="JY426">
        <v>1.6547529999999999</v>
      </c>
      <c r="JZ426">
        <v>0.49617349999999999</v>
      </c>
      <c r="KA426">
        <v>47.294519999999999</v>
      </c>
      <c r="KB426" s="1">
        <v>5.606616E-3</v>
      </c>
      <c r="KC426">
        <v>1.4817629999999999</v>
      </c>
      <c r="KD426">
        <v>0.4945947</v>
      </c>
      <c r="KE426">
        <v>46.167349999999999</v>
      </c>
      <c r="KF426" s="1">
        <v>5.1173620000000003E-3</v>
      </c>
      <c r="KG426">
        <v>1.3589599999999999</v>
      </c>
      <c r="KH426">
        <v>0.49308930000000001</v>
      </c>
      <c r="KI426">
        <v>44.619030000000002</v>
      </c>
      <c r="KJ426" s="1">
        <v>4.7497800000000003E-3</v>
      </c>
      <c r="KK426">
        <v>1.267433</v>
      </c>
      <c r="KL426">
        <v>0.49165170000000002</v>
      </c>
      <c r="KM426">
        <v>43.966200000000001</v>
      </c>
      <c r="KN426" s="1">
        <v>4.4550429999999997E-3</v>
      </c>
      <c r="KO426">
        <v>1.194491</v>
      </c>
      <c r="KP426">
        <v>0.49015760000000003</v>
      </c>
      <c r="KQ426">
        <v>45.237569999999998</v>
      </c>
      <c r="KR426" s="1">
        <v>4.2046920000000003E-3</v>
      </c>
      <c r="KS426">
        <v>1.1330420000000001</v>
      </c>
      <c r="KT426">
        <v>0.48864170000000001</v>
      </c>
      <c r="KU426">
        <v>48.916220000000003</v>
      </c>
      <c r="KV426" s="1">
        <v>3.9836539999999997E-3</v>
      </c>
      <c r="KW426">
        <v>1.0788489999999999</v>
      </c>
      <c r="KX426">
        <v>0.48727900000000002</v>
      </c>
      <c r="KY426">
        <v>53.098289999999999</v>
      </c>
      <c r="KZ426" s="1">
        <v>3.7862759999999999E-3</v>
      </c>
      <c r="LA426">
        <v>1.0302199999999999</v>
      </c>
      <c r="LB426">
        <v>0.48613200000000001</v>
      </c>
      <c r="LC426">
        <v>55.097540000000002</v>
      </c>
      <c r="LD426" s="1">
        <v>3.606714E-3</v>
      </c>
      <c r="LE426">
        <v>0.98543239999999999</v>
      </c>
      <c r="LF426">
        <v>0.48485470000000003</v>
      </c>
      <c r="LG426">
        <v>54.376930000000002</v>
      </c>
      <c r="LH426" s="1">
        <v>3.4382869999999999E-3</v>
      </c>
      <c r="LI426">
        <v>0.94359610000000005</v>
      </c>
      <c r="LJ426">
        <v>0.48363689999999998</v>
      </c>
      <c r="LK426">
        <v>51.749920000000003</v>
      </c>
      <c r="LL426" s="1">
        <v>3.280533E-3</v>
      </c>
      <c r="LM426">
        <v>0.90412459999999994</v>
      </c>
      <c r="LN426">
        <v>0.48241919999999999</v>
      </c>
      <c r="LO426">
        <v>48.598930000000003</v>
      </c>
      <c r="LP426" s="1">
        <v>3.1317889999999998E-3</v>
      </c>
      <c r="LQ426">
        <v>0.86676560000000002</v>
      </c>
      <c r="LR426">
        <v>0.48126099999999999</v>
      </c>
      <c r="LS426">
        <v>47.11842</v>
      </c>
      <c r="LT426" s="1">
        <v>2.9919959999999998E-3</v>
      </c>
      <c r="LU426">
        <v>0.83135519999999996</v>
      </c>
      <c r="LV426">
        <v>0.4801436</v>
      </c>
      <c r="LW426">
        <v>47.476909999999997</v>
      </c>
      <c r="LX426" s="1">
        <v>2.8607609999999999E-3</v>
      </c>
      <c r="LY426">
        <v>0.79798049999999998</v>
      </c>
      <c r="LZ426">
        <v>0.47903030000000002</v>
      </c>
      <c r="MA426">
        <v>48.75264</v>
      </c>
      <c r="MB426" s="1">
        <v>2.7360779999999999E-3</v>
      </c>
      <c r="MC426">
        <v>0.76613560000000003</v>
      </c>
      <c r="MD426">
        <v>0.47794639999999999</v>
      </c>
      <c r="ME426">
        <v>50.22486</v>
      </c>
      <c r="MF426" s="1">
        <v>2.6179900000000002E-3</v>
      </c>
      <c r="MG426">
        <v>0.7358654</v>
      </c>
      <c r="MH426">
        <v>0.4768655</v>
      </c>
      <c r="MI426">
        <v>50.970129999999997</v>
      </c>
      <c r="MJ426" s="1">
        <v>2.5058989999999998E-3</v>
      </c>
      <c r="MK426">
        <v>0.70701970000000003</v>
      </c>
      <c r="ML426">
        <v>0.47581889999999999</v>
      </c>
      <c r="MM426">
        <v>50.076169999999998</v>
      </c>
      <c r="MN426" s="1">
        <v>2.3999910000000002E-3</v>
      </c>
      <c r="MO426">
        <v>0.67977790000000005</v>
      </c>
      <c r="MP426">
        <v>0.47480080000000002</v>
      </c>
      <c r="MQ426">
        <v>48.603659999999998</v>
      </c>
      <c r="MR426" s="1">
        <v>2.2997550000000001E-3</v>
      </c>
      <c r="MS426">
        <v>0.65386739999999999</v>
      </c>
      <c r="MT426">
        <v>0.4737402</v>
      </c>
      <c r="MU426">
        <v>46.534509999999997</v>
      </c>
      <c r="MV426" s="1">
        <v>2.2045329999999998E-3</v>
      </c>
      <c r="MW426">
        <v>0.62924990000000003</v>
      </c>
      <c r="MX426">
        <v>0.47278229999999999</v>
      </c>
      <c r="MY426">
        <v>45.462949999999999</v>
      </c>
      <c r="MZ426" s="1">
        <v>2.114941E-3</v>
      </c>
      <c r="NA426">
        <v>0.60585770000000005</v>
      </c>
      <c r="NB426">
        <v>0.47182469999999999</v>
      </c>
      <c r="NC426">
        <v>45.363979999999998</v>
      </c>
      <c r="ND426" s="1">
        <v>2.0294079999999999E-3</v>
      </c>
      <c r="NE426">
        <v>0.58344830000000003</v>
      </c>
      <c r="NF426">
        <v>0.4706379</v>
      </c>
      <c r="NG426">
        <v>46.884979999999999</v>
      </c>
      <c r="NH426" s="1">
        <v>1.9471740000000001E-3</v>
      </c>
      <c r="NI426">
        <v>0.56208270000000005</v>
      </c>
      <c r="NJ426">
        <v>0.46975359999999999</v>
      </c>
      <c r="NK426">
        <v>49.461449999999999</v>
      </c>
      <c r="NL426" s="1">
        <v>1.8697939999999999E-3</v>
      </c>
      <c r="NM426">
        <v>0.54162480000000002</v>
      </c>
      <c r="NN426">
        <v>0.4688737</v>
      </c>
      <c r="NO426">
        <v>51.375799999999998</v>
      </c>
      <c r="NP426" s="1">
        <v>1.7961609999999999E-3</v>
      </c>
      <c r="NQ426">
        <v>0.52202749999999998</v>
      </c>
      <c r="NR426">
        <v>0.46802260000000001</v>
      </c>
      <c r="NS426">
        <v>51.213790000000003</v>
      </c>
      <c r="NT426" s="1">
        <v>1.7257539999999999E-3</v>
      </c>
      <c r="NU426">
        <v>0.50323370000000001</v>
      </c>
      <c r="NV426">
        <v>0.46718799999999999</v>
      </c>
      <c r="NW426">
        <v>49.477400000000003</v>
      </c>
      <c r="NX426" s="1">
        <v>1.658311E-3</v>
      </c>
      <c r="NY426">
        <v>0.48511720000000003</v>
      </c>
      <c r="NZ426">
        <v>0.46641890000000003</v>
      </c>
      <c r="OA426">
        <v>46.578980000000001</v>
      </c>
      <c r="OB426" s="1">
        <v>1.594881E-3</v>
      </c>
      <c r="OC426">
        <v>0.4679043</v>
      </c>
      <c r="OD426">
        <v>0.46576220000000002</v>
      </c>
      <c r="OE426">
        <v>45.098230000000001</v>
      </c>
      <c r="OF426" s="1">
        <v>1.5348499999999999E-3</v>
      </c>
      <c r="OG426">
        <v>0.45144400000000001</v>
      </c>
      <c r="OH426">
        <v>0.465223</v>
      </c>
      <c r="OI426">
        <v>44.794730000000001</v>
      </c>
      <c r="OJ426" s="1">
        <v>1.4774650000000001E-3</v>
      </c>
      <c r="OK426">
        <v>0.4355444</v>
      </c>
    </row>
    <row r="427" spans="1:401" x14ac:dyDescent="0.35">
      <c r="A427">
        <v>436</v>
      </c>
      <c r="B427" t="s">
        <v>4</v>
      </c>
      <c r="C427" t="s">
        <v>364</v>
      </c>
      <c r="D427" t="s">
        <v>434</v>
      </c>
      <c r="E427">
        <v>230.7397</v>
      </c>
      <c r="F427">
        <v>0.81223809999999996</v>
      </c>
      <c r="G427">
        <v>28.609010000000001</v>
      </c>
      <c r="H427">
        <v>0</v>
      </c>
      <c r="I427">
        <v>0</v>
      </c>
      <c r="J427">
        <v>0.80684270000000002</v>
      </c>
      <c r="K427">
        <v>27.480650000000001</v>
      </c>
      <c r="L427">
        <v>0</v>
      </c>
      <c r="M427">
        <v>0</v>
      </c>
      <c r="N427">
        <v>0.801122</v>
      </c>
      <c r="O427">
        <v>26.157309999999999</v>
      </c>
      <c r="P427">
        <v>0</v>
      </c>
      <c r="Q427">
        <v>0</v>
      </c>
      <c r="R427">
        <v>0.79539870000000001</v>
      </c>
      <c r="S427">
        <v>26.230519999999999</v>
      </c>
      <c r="T427">
        <v>0</v>
      </c>
      <c r="U427">
        <v>0</v>
      </c>
      <c r="V427">
        <v>0.78948410000000002</v>
      </c>
      <c r="W427">
        <v>26.735289999999999</v>
      </c>
      <c r="X427">
        <v>0</v>
      </c>
      <c r="Y427">
        <v>0</v>
      </c>
      <c r="Z427">
        <v>0.78331170000000006</v>
      </c>
      <c r="AA427">
        <v>27.15766</v>
      </c>
      <c r="AB427">
        <v>0</v>
      </c>
      <c r="AC427">
        <v>0</v>
      </c>
      <c r="AD427">
        <v>0.77681650000000002</v>
      </c>
      <c r="AE427">
        <v>27.20711</v>
      </c>
      <c r="AF427">
        <v>0</v>
      </c>
      <c r="AG427">
        <v>0</v>
      </c>
      <c r="AH427">
        <v>0.77023059999999999</v>
      </c>
      <c r="AI427">
        <v>26.81719</v>
      </c>
      <c r="AJ427">
        <v>0</v>
      </c>
      <c r="AK427">
        <v>0</v>
      </c>
      <c r="AL427">
        <v>0.76345339999999995</v>
      </c>
      <c r="AM427">
        <v>26.05583</v>
      </c>
      <c r="AN427">
        <v>0</v>
      </c>
      <c r="AO427">
        <v>0</v>
      </c>
      <c r="AP427">
        <v>0.75659759999999998</v>
      </c>
      <c r="AQ427">
        <v>25.929200000000002</v>
      </c>
      <c r="AR427">
        <v>0</v>
      </c>
      <c r="AS427">
        <v>0</v>
      </c>
      <c r="AT427">
        <v>0.74940589999999996</v>
      </c>
      <c r="AU427">
        <v>26.665610000000001</v>
      </c>
      <c r="AV427">
        <v>0</v>
      </c>
      <c r="AW427">
        <v>0</v>
      </c>
      <c r="AX427">
        <v>0.74221250000000005</v>
      </c>
      <c r="AY427">
        <v>28.659079999999999</v>
      </c>
      <c r="AZ427">
        <v>0</v>
      </c>
      <c r="BA427">
        <v>0</v>
      </c>
      <c r="BB427">
        <v>0.7352185</v>
      </c>
      <c r="BC427">
        <v>31.12603</v>
      </c>
      <c r="BD427">
        <v>0</v>
      </c>
      <c r="BE427">
        <v>0</v>
      </c>
      <c r="BF427">
        <v>0.72801320000000003</v>
      </c>
      <c r="BG427">
        <v>32.766190000000002</v>
      </c>
      <c r="BH427">
        <v>0</v>
      </c>
      <c r="BI427">
        <v>0</v>
      </c>
      <c r="BJ427">
        <v>0.72058809999999995</v>
      </c>
      <c r="BK427">
        <v>33.396500000000003</v>
      </c>
      <c r="BL427">
        <v>0</v>
      </c>
      <c r="BM427">
        <v>0</v>
      </c>
      <c r="BN427">
        <v>0.7130514</v>
      </c>
      <c r="BO427">
        <v>32.935130000000001</v>
      </c>
      <c r="BP427">
        <v>0</v>
      </c>
      <c r="BQ427">
        <v>0</v>
      </c>
      <c r="BR427">
        <v>0.70540150000000001</v>
      </c>
      <c r="BS427">
        <v>31.50902</v>
      </c>
      <c r="BT427">
        <v>0</v>
      </c>
      <c r="BU427">
        <v>0</v>
      </c>
      <c r="BV427">
        <v>0.69791320000000001</v>
      </c>
      <c r="BW427">
        <v>30.536750000000001</v>
      </c>
      <c r="BX427">
        <v>0</v>
      </c>
      <c r="BY427">
        <v>0</v>
      </c>
      <c r="BZ427">
        <v>0.69147060000000005</v>
      </c>
      <c r="CA427">
        <v>30.0062</v>
      </c>
      <c r="CB427">
        <v>0</v>
      </c>
      <c r="CC427">
        <v>0</v>
      </c>
      <c r="CD427">
        <v>0.68676919999999997</v>
      </c>
      <c r="CE427">
        <v>30.162569999999999</v>
      </c>
      <c r="CF427">
        <v>0</v>
      </c>
      <c r="CG427">
        <v>0</v>
      </c>
      <c r="CH427">
        <v>0.68195470000000002</v>
      </c>
      <c r="CI427">
        <v>30.69586</v>
      </c>
      <c r="CJ427">
        <v>0</v>
      </c>
      <c r="CK427">
        <v>0</v>
      </c>
      <c r="CL427">
        <v>0.67725489999999999</v>
      </c>
      <c r="CM427">
        <v>30.768190000000001</v>
      </c>
      <c r="CN427">
        <v>0</v>
      </c>
      <c r="CO427">
        <v>0</v>
      </c>
      <c r="CP427">
        <v>0.67248929999999996</v>
      </c>
      <c r="CQ427">
        <v>30.36271</v>
      </c>
      <c r="CR427">
        <v>0</v>
      </c>
      <c r="CS427">
        <v>0</v>
      </c>
      <c r="CT427">
        <v>0.66754899999999995</v>
      </c>
      <c r="CU427">
        <v>29.219809999999999</v>
      </c>
      <c r="CV427" s="1">
        <v>1.201248E-36</v>
      </c>
      <c r="CW427" s="1">
        <v>1.0436599999999999E-34</v>
      </c>
      <c r="CX427">
        <v>0.66254029999999997</v>
      </c>
      <c r="CY427">
        <v>27.903479999999998</v>
      </c>
      <c r="CZ427" s="1">
        <v>3.8622849999999999E-31</v>
      </c>
      <c r="DA427" s="1">
        <v>3.3626780000000002E-29</v>
      </c>
      <c r="DB427">
        <v>0.6571053</v>
      </c>
      <c r="DC427">
        <v>27.47719</v>
      </c>
      <c r="DD427" s="1">
        <v>4.8631260000000004E-25</v>
      </c>
      <c r="DE427" s="1">
        <v>4.3498639999999998E-23</v>
      </c>
      <c r="DF427">
        <v>0.6515109</v>
      </c>
      <c r="DG427">
        <v>28.302019999999999</v>
      </c>
      <c r="DH427" s="1">
        <v>1.896272E-20</v>
      </c>
      <c r="DI427" s="1">
        <v>1.730425E-18</v>
      </c>
      <c r="DJ427">
        <v>0.64579379999999997</v>
      </c>
      <c r="DK427">
        <v>31.054580000000001</v>
      </c>
      <c r="DL427" s="1">
        <v>6.7793979999999999E-17</v>
      </c>
      <c r="DM427" s="1">
        <v>6.2991809999999998E-15</v>
      </c>
      <c r="DN427">
        <v>0.63977220000000001</v>
      </c>
      <c r="DO427">
        <v>34.836390000000002</v>
      </c>
      <c r="DP427" s="1">
        <v>5.5689110000000003E-14</v>
      </c>
      <c r="DQ427" s="1">
        <v>5.2551889999999998E-12</v>
      </c>
      <c r="DR427">
        <v>0.63395760000000001</v>
      </c>
      <c r="DS427">
        <v>36.685589999999998</v>
      </c>
      <c r="DT427" s="1">
        <v>1.6558739999999999E-11</v>
      </c>
      <c r="DU427" s="1">
        <v>1.583665E-9</v>
      </c>
      <c r="DV427">
        <v>0.62835189999999996</v>
      </c>
      <c r="DW427">
        <v>36.836460000000002</v>
      </c>
      <c r="DX427" s="1">
        <v>2.1818380000000002E-9</v>
      </c>
      <c r="DY427" s="1">
        <v>2.113543E-7</v>
      </c>
      <c r="DZ427">
        <v>0.62288600000000005</v>
      </c>
      <c r="EA427">
        <v>35.871040000000001</v>
      </c>
      <c r="EB427" s="1">
        <v>1.4785839999999999E-7</v>
      </c>
      <c r="EC427" s="1">
        <v>1.4483010000000001E-5</v>
      </c>
      <c r="ED427">
        <v>0.61716879999999996</v>
      </c>
      <c r="EE427">
        <v>33.881430000000002</v>
      </c>
      <c r="EF427" s="1">
        <v>5.648747E-6</v>
      </c>
      <c r="EG427" s="1">
        <v>5.5951540000000004E-4</v>
      </c>
      <c r="EH427">
        <v>0.61104559999999997</v>
      </c>
      <c r="EI427">
        <v>32.585230000000003</v>
      </c>
      <c r="EJ427" s="1">
        <v>1.306627E-4</v>
      </c>
      <c r="EK427">
        <v>1.3088209999999999E-2</v>
      </c>
      <c r="EL427">
        <v>0.60628720000000003</v>
      </c>
      <c r="EM427">
        <v>33.071129999999997</v>
      </c>
      <c r="EN427" s="1">
        <v>1.9425759999999999E-3</v>
      </c>
      <c r="EO427">
        <v>0.19624949999999999</v>
      </c>
      <c r="EP427">
        <v>0.60395030000000005</v>
      </c>
      <c r="EQ427">
        <v>36.10604</v>
      </c>
      <c r="ER427">
        <v>1.9321040000000001E-2</v>
      </c>
      <c r="ES427">
        <v>1.9627410000000001</v>
      </c>
      <c r="ET427">
        <v>0.60091249999999996</v>
      </c>
      <c r="EU427">
        <v>39.538879999999999</v>
      </c>
      <c r="EV427">
        <v>0.13240270000000001</v>
      </c>
      <c r="EW427">
        <v>13.53013</v>
      </c>
      <c r="EX427">
        <v>0.59780960000000005</v>
      </c>
      <c r="EY427">
        <v>40.926349999999999</v>
      </c>
      <c r="EZ427">
        <v>0.65422139999999995</v>
      </c>
      <c r="FA427">
        <v>67.285640000000001</v>
      </c>
      <c r="FB427">
        <v>0.59470149999999999</v>
      </c>
      <c r="FC427">
        <v>40.848550000000003</v>
      </c>
      <c r="FD427">
        <v>2.424477</v>
      </c>
      <c r="FE427">
        <v>250.82400000000001</v>
      </c>
      <c r="FF427">
        <v>0.5915144</v>
      </c>
      <c r="FG427">
        <v>39.462269999999997</v>
      </c>
      <c r="FH427">
        <v>6.8903699999999999</v>
      </c>
      <c r="FI427">
        <v>717.34829999999999</v>
      </c>
      <c r="FJ427">
        <v>0.58818369999999998</v>
      </c>
      <c r="FK427">
        <v>37.273510000000002</v>
      </c>
      <c r="FL427">
        <v>15.40028</v>
      </c>
      <c r="FM427">
        <v>1613.7629999999999</v>
      </c>
      <c r="FN427">
        <v>0.58470670000000002</v>
      </c>
      <c r="FO427">
        <v>36.181269999999998</v>
      </c>
      <c r="FP427">
        <v>27.6343</v>
      </c>
      <c r="FQ427">
        <v>2916.2649999999999</v>
      </c>
      <c r="FR427">
        <v>0.58087359999999999</v>
      </c>
      <c r="FS427">
        <v>36.163739999999997</v>
      </c>
      <c r="FT427">
        <v>40.517110000000002</v>
      </c>
      <c r="FU427">
        <v>4308.2020000000002</v>
      </c>
      <c r="FV427">
        <v>0.57689299999999999</v>
      </c>
      <c r="FW427">
        <v>37.358969999999999</v>
      </c>
      <c r="FX427">
        <v>49.461730000000003</v>
      </c>
      <c r="FY427">
        <v>5300.8069999999998</v>
      </c>
      <c r="FZ427">
        <v>0.57387299999999997</v>
      </c>
      <c r="GA427">
        <v>38.267780000000002</v>
      </c>
      <c r="GB427">
        <v>51.259039999999999</v>
      </c>
      <c r="GC427">
        <v>5523.0029999999997</v>
      </c>
      <c r="GD427">
        <v>0.57014069999999994</v>
      </c>
      <c r="GE427">
        <v>38.635469999999998</v>
      </c>
      <c r="GF427">
        <v>45.526980000000002</v>
      </c>
      <c r="GG427">
        <v>4944.6059999999998</v>
      </c>
      <c r="GH427">
        <v>0.56589619999999996</v>
      </c>
      <c r="GI427">
        <v>37.765000000000001</v>
      </c>
      <c r="GJ427">
        <v>35.290889999999997</v>
      </c>
      <c r="GK427">
        <v>3864.3589999999999</v>
      </c>
      <c r="GL427">
        <v>0.5616487</v>
      </c>
      <c r="GM427">
        <v>36.340119999999999</v>
      </c>
      <c r="GN427">
        <v>24.229849999999999</v>
      </c>
      <c r="GO427">
        <v>2674.4110000000001</v>
      </c>
      <c r="GP427">
        <v>0.55704659999999995</v>
      </c>
      <c r="GQ427">
        <v>34.807560000000002</v>
      </c>
      <c r="GR427">
        <v>14.91675</v>
      </c>
      <c r="GS427">
        <v>1660.7829999999999</v>
      </c>
      <c r="GT427">
        <v>0.55375030000000003</v>
      </c>
      <c r="GU427">
        <v>34.751399999999997</v>
      </c>
      <c r="GV427">
        <v>8.2870089999999994</v>
      </c>
      <c r="GW427">
        <v>929.11469999999997</v>
      </c>
      <c r="GX427">
        <v>0.54978389999999999</v>
      </c>
      <c r="GY427">
        <v>35.850299999999997</v>
      </c>
      <c r="GZ427">
        <v>4.1698719999999998</v>
      </c>
      <c r="HA427">
        <v>471.14620000000002</v>
      </c>
      <c r="HB427">
        <v>0.54492399999999996</v>
      </c>
      <c r="HC427">
        <v>38.17024</v>
      </c>
      <c r="HD427">
        <v>1.921637</v>
      </c>
      <c r="HE427">
        <v>219.07259999999999</v>
      </c>
      <c r="HF427">
        <v>0.53991140000000004</v>
      </c>
      <c r="HG427">
        <v>40.836069999999999</v>
      </c>
      <c r="HH427">
        <v>0.82488779999999995</v>
      </c>
      <c r="HI427">
        <v>94.935010000000005</v>
      </c>
      <c r="HJ427">
        <v>0.53649029999999998</v>
      </c>
      <c r="HK427">
        <v>41.883119999999998</v>
      </c>
      <c r="HL427">
        <v>0.33975270000000002</v>
      </c>
      <c r="HM427">
        <v>39.321089999999998</v>
      </c>
      <c r="HN427">
        <v>0.53274069999999996</v>
      </c>
      <c r="HO427">
        <v>41.796689999999998</v>
      </c>
      <c r="HP427">
        <v>0.1426576</v>
      </c>
      <c r="HQ427">
        <v>16.584689999999998</v>
      </c>
      <c r="HR427">
        <v>0.52987609999999996</v>
      </c>
      <c r="HS427">
        <v>40.479570000000002</v>
      </c>
      <c r="HT427" s="1">
        <v>6.9490200000000002E-2</v>
      </c>
      <c r="HU427">
        <v>8.0825259999999997</v>
      </c>
      <c r="HV427">
        <v>0.52677549999999995</v>
      </c>
      <c r="HW427">
        <v>38.799639999999997</v>
      </c>
      <c r="HX427" s="1">
        <v>4.4577480000000003E-2</v>
      </c>
      <c r="HY427">
        <v>5.1823059999999996</v>
      </c>
      <c r="HZ427">
        <v>0.52298770000000006</v>
      </c>
      <c r="IA427">
        <v>39.142310000000002</v>
      </c>
      <c r="IB427" s="1">
        <v>3.6683899999999998E-2</v>
      </c>
      <c r="IC427">
        <v>4.2766469999999996</v>
      </c>
      <c r="ID427">
        <v>0.52117880000000005</v>
      </c>
      <c r="IE427">
        <v>41.859520000000003</v>
      </c>
      <c r="IF427" s="1">
        <v>3.3793740000000003E-2</v>
      </c>
      <c r="IG427">
        <v>3.9461629999999999</v>
      </c>
      <c r="IH427">
        <v>0.51852200000000004</v>
      </c>
      <c r="II427">
        <v>46.581359999999997</v>
      </c>
      <c r="IJ427" s="1">
        <v>3.1646519999999997E-2</v>
      </c>
      <c r="IK427">
        <v>3.7100960000000001</v>
      </c>
      <c r="IL427">
        <v>0.51533130000000005</v>
      </c>
      <c r="IM427">
        <v>50.927079999999997</v>
      </c>
      <c r="IN427" s="1">
        <v>2.9191640000000001E-2</v>
      </c>
      <c r="IO427">
        <v>3.440318</v>
      </c>
      <c r="IP427">
        <v>0.51229389999999997</v>
      </c>
      <c r="IQ427">
        <v>53.172460000000001</v>
      </c>
      <c r="IR427" s="1">
        <v>2.6249379999999999E-2</v>
      </c>
      <c r="IS427">
        <v>3.1100729999999999</v>
      </c>
      <c r="IT427">
        <v>0.50944540000000005</v>
      </c>
      <c r="IU427">
        <v>52.975320000000004</v>
      </c>
      <c r="IV427" s="1">
        <v>2.2957200000000001E-2</v>
      </c>
      <c r="IW427">
        <v>2.7334230000000002</v>
      </c>
      <c r="IX427">
        <v>0.50655289999999997</v>
      </c>
      <c r="IY427">
        <v>50.952350000000003</v>
      </c>
      <c r="IZ427" s="1">
        <v>1.9512209999999999E-2</v>
      </c>
      <c r="JA427">
        <v>2.33527</v>
      </c>
      <c r="JB427">
        <v>0.50374620000000003</v>
      </c>
      <c r="JC427">
        <v>48.516269999999999</v>
      </c>
      <c r="JD427" s="1">
        <v>1.6182209999999999E-2</v>
      </c>
      <c r="JE427">
        <v>1.9464300000000001</v>
      </c>
      <c r="JF427">
        <v>0.50137860000000001</v>
      </c>
      <c r="JG427">
        <v>47.621409999999997</v>
      </c>
      <c r="JH427" s="1">
        <v>1.321343E-2</v>
      </c>
      <c r="JI427">
        <v>1.5956140000000001</v>
      </c>
      <c r="JJ427">
        <v>0.49875829999999999</v>
      </c>
      <c r="JK427">
        <v>47.821449999999999</v>
      </c>
      <c r="JL427" s="1">
        <v>1.072828E-2</v>
      </c>
      <c r="JM427">
        <v>1.301925</v>
      </c>
      <c r="JN427">
        <v>0.49625180000000002</v>
      </c>
      <c r="JO427">
        <v>48.269970000000001</v>
      </c>
      <c r="JP427" s="1">
        <v>8.7867299999999995E-3</v>
      </c>
      <c r="JQ427">
        <v>1.0733410000000001</v>
      </c>
      <c r="JR427">
        <v>0.4937781</v>
      </c>
      <c r="JS427">
        <v>48.590829999999997</v>
      </c>
      <c r="JT427" s="1">
        <v>7.3609929999999997E-3</v>
      </c>
      <c r="JU427">
        <v>0.904864</v>
      </c>
      <c r="JV427">
        <v>0.49203859999999999</v>
      </c>
      <c r="JW427">
        <v>48.236719999999998</v>
      </c>
      <c r="JX427" s="1">
        <v>6.3630040000000002E-3</v>
      </c>
      <c r="JY427">
        <v>0.78591290000000003</v>
      </c>
      <c r="JZ427">
        <v>0.49005670000000001</v>
      </c>
      <c r="KA427">
        <v>47.290610000000001</v>
      </c>
      <c r="KB427" s="1">
        <v>5.6589049999999997E-3</v>
      </c>
      <c r="KC427">
        <v>0.70252919999999996</v>
      </c>
      <c r="KD427">
        <v>0.4881066</v>
      </c>
      <c r="KE427">
        <v>46.183590000000002</v>
      </c>
      <c r="KF427" s="1">
        <v>5.156257E-3</v>
      </c>
      <c r="KG427">
        <v>0.64341930000000003</v>
      </c>
      <c r="KH427">
        <v>0.48624450000000002</v>
      </c>
      <c r="KI427">
        <v>44.661369999999998</v>
      </c>
      <c r="KJ427" s="1">
        <v>4.7801329999999998E-3</v>
      </c>
      <c r="KK427">
        <v>0.59946410000000006</v>
      </c>
      <c r="KL427">
        <v>0.48450080000000001</v>
      </c>
      <c r="KM427">
        <v>44.027659999999997</v>
      </c>
      <c r="KN427" s="1">
        <v>4.4803519999999999E-3</v>
      </c>
      <c r="KO427">
        <v>0.56457900000000005</v>
      </c>
      <c r="KP427">
        <v>0.48272609999999999</v>
      </c>
      <c r="KQ427">
        <v>45.286790000000003</v>
      </c>
      <c r="KR427" s="1">
        <v>4.2267989999999998E-3</v>
      </c>
      <c r="KS427">
        <v>0.53526739999999995</v>
      </c>
      <c r="KT427">
        <v>0.4809409</v>
      </c>
      <c r="KU427">
        <v>48.876710000000003</v>
      </c>
      <c r="KV427" s="1">
        <v>4.0032979999999998E-3</v>
      </c>
      <c r="KW427">
        <v>0.50945810000000002</v>
      </c>
      <c r="KX427">
        <v>0.47932010000000003</v>
      </c>
      <c r="KY427">
        <v>52.9696</v>
      </c>
      <c r="KZ427" s="1">
        <v>3.804174E-3</v>
      </c>
      <c r="LA427">
        <v>0.4863364</v>
      </c>
      <c r="LB427">
        <v>0.47789359999999997</v>
      </c>
      <c r="LC427">
        <v>54.976239999999997</v>
      </c>
      <c r="LD427" s="1">
        <v>3.6231229999999998E-3</v>
      </c>
      <c r="LE427">
        <v>0.46507130000000002</v>
      </c>
      <c r="LF427">
        <v>0.47639700000000001</v>
      </c>
      <c r="LG427">
        <v>54.387419999999999</v>
      </c>
      <c r="LH427" s="1">
        <v>3.4536699999999998E-3</v>
      </c>
      <c r="LI427">
        <v>0.44522630000000002</v>
      </c>
      <c r="LJ427">
        <v>0.47493299999999999</v>
      </c>
      <c r="LK427">
        <v>51.859340000000003</v>
      </c>
      <c r="LL427" s="1">
        <v>3.2949279999999999E-3</v>
      </c>
      <c r="LM427">
        <v>0.42652109999999999</v>
      </c>
      <c r="LN427">
        <v>0.47350229999999999</v>
      </c>
      <c r="LO427">
        <v>48.697479999999999</v>
      </c>
      <c r="LP427" s="1">
        <v>3.1452839999999999E-3</v>
      </c>
      <c r="LQ427">
        <v>0.40881230000000002</v>
      </c>
      <c r="LR427">
        <v>0.47216730000000001</v>
      </c>
      <c r="LS427">
        <v>47.160029999999999</v>
      </c>
      <c r="LT427" s="1">
        <v>3.004797E-3</v>
      </c>
      <c r="LU427">
        <v>0.39203769999999999</v>
      </c>
      <c r="LV427">
        <v>0.47082950000000001</v>
      </c>
      <c r="LW427">
        <v>47.471980000000002</v>
      </c>
      <c r="LX427" s="1">
        <v>2.8726419999999999E-3</v>
      </c>
      <c r="LY427">
        <v>0.3762219</v>
      </c>
      <c r="LZ427">
        <v>0.46954269999999998</v>
      </c>
      <c r="MA427">
        <v>48.682580000000002</v>
      </c>
      <c r="MB427" s="1">
        <v>2.7473490000000001E-3</v>
      </c>
      <c r="MC427">
        <v>0.36114829999999998</v>
      </c>
      <c r="MD427">
        <v>0.46827790000000002</v>
      </c>
      <c r="ME427">
        <v>50.156309999999998</v>
      </c>
      <c r="MF427" s="1">
        <v>2.6287250000000002E-3</v>
      </c>
      <c r="MG427">
        <v>0.34682669999999999</v>
      </c>
      <c r="MH427">
        <v>0.46705410000000003</v>
      </c>
      <c r="MI427">
        <v>50.926160000000003</v>
      </c>
      <c r="MJ427" s="1">
        <v>2.5160830000000001E-3</v>
      </c>
      <c r="MK427">
        <v>0.33316899999999999</v>
      </c>
      <c r="ML427">
        <v>0.46582879999999999</v>
      </c>
      <c r="MM427">
        <v>50.067070000000001</v>
      </c>
      <c r="MN427" s="1">
        <v>2.4095420000000002E-3</v>
      </c>
      <c r="MO427">
        <v>0.3202758</v>
      </c>
      <c r="MP427">
        <v>0.4646517</v>
      </c>
      <c r="MQ427">
        <v>48.648220000000002</v>
      </c>
      <c r="MR427" s="1">
        <v>2.3087519999999999E-3</v>
      </c>
      <c r="MS427">
        <v>0.30801790000000001</v>
      </c>
      <c r="MT427">
        <v>0.4634472</v>
      </c>
      <c r="MU427">
        <v>46.612789999999997</v>
      </c>
      <c r="MV427" s="1">
        <v>2.2130219999999998E-3</v>
      </c>
      <c r="MW427">
        <v>0.29636509999999999</v>
      </c>
      <c r="MX427">
        <v>0.46233760000000002</v>
      </c>
      <c r="MY427">
        <v>45.518160000000002</v>
      </c>
      <c r="MZ427" s="1">
        <v>2.1230429999999998E-3</v>
      </c>
      <c r="NA427">
        <v>0.28530660000000002</v>
      </c>
      <c r="NB427">
        <v>0.46124799999999999</v>
      </c>
      <c r="NC427">
        <v>45.40578</v>
      </c>
      <c r="ND427" s="1">
        <v>2.037184E-3</v>
      </c>
      <c r="NE427">
        <v>0.27471970000000001</v>
      </c>
      <c r="NF427">
        <v>0.45993699999999998</v>
      </c>
      <c r="NG427">
        <v>46.879480000000001</v>
      </c>
      <c r="NH427" s="1">
        <v>1.9544620000000001E-3</v>
      </c>
      <c r="NI427">
        <v>0.26460159999999999</v>
      </c>
      <c r="NJ427">
        <v>0.45891340000000003</v>
      </c>
      <c r="NK427">
        <v>49.420909999999999</v>
      </c>
      <c r="NL427" s="1">
        <v>1.8768719999999999E-3</v>
      </c>
      <c r="NM427">
        <v>0.25494899999999998</v>
      </c>
      <c r="NN427">
        <v>0.457903</v>
      </c>
      <c r="NO427">
        <v>51.276699999999998</v>
      </c>
      <c r="NP427" s="1">
        <v>1.8028720000000001E-3</v>
      </c>
      <c r="NQ427">
        <v>0.2456873</v>
      </c>
      <c r="NR427">
        <v>0.4568893</v>
      </c>
      <c r="NS427">
        <v>51.160710000000002</v>
      </c>
      <c r="NT427" s="1">
        <v>1.7320700000000001E-3</v>
      </c>
      <c r="NU427">
        <v>0.23681160000000001</v>
      </c>
      <c r="NV427">
        <v>0.45591900000000002</v>
      </c>
      <c r="NW427">
        <v>49.540289999999999</v>
      </c>
      <c r="NX427" s="1">
        <v>1.6642969999999999E-3</v>
      </c>
      <c r="NY427">
        <v>0.2282536</v>
      </c>
      <c r="NZ427">
        <v>0.45504299999999998</v>
      </c>
      <c r="OA427">
        <v>46.696330000000003</v>
      </c>
      <c r="OB427" s="1">
        <v>1.6005959999999999E-3</v>
      </c>
      <c r="OC427">
        <v>0.2201256</v>
      </c>
      <c r="OD427">
        <v>0.45425979999999999</v>
      </c>
      <c r="OE427">
        <v>45.180759999999999</v>
      </c>
      <c r="OF427" s="1">
        <v>1.5403019999999999E-3</v>
      </c>
      <c r="OG427">
        <v>0.2123536</v>
      </c>
      <c r="OH427">
        <v>0.45361970000000001</v>
      </c>
      <c r="OI427">
        <v>44.782890000000002</v>
      </c>
      <c r="OJ427" s="1">
        <v>1.482786E-3</v>
      </c>
      <c r="OK427">
        <v>0.2048567</v>
      </c>
    </row>
    <row r="428" spans="1:401" x14ac:dyDescent="0.35">
      <c r="A428">
        <v>437</v>
      </c>
      <c r="B428" t="s">
        <v>4</v>
      </c>
      <c r="C428" t="s">
        <v>364</v>
      </c>
      <c r="D428" t="s">
        <v>435</v>
      </c>
      <c r="E428">
        <v>777.38630000000001</v>
      </c>
      <c r="F428">
        <v>0.79192850000000004</v>
      </c>
      <c r="G428">
        <v>28.68722</v>
      </c>
      <c r="H428">
        <v>0</v>
      </c>
      <c r="I428">
        <v>0</v>
      </c>
      <c r="J428">
        <v>0.7923926</v>
      </c>
      <c r="K428">
        <v>27.604220000000002</v>
      </c>
      <c r="L428">
        <v>0</v>
      </c>
      <c r="M428">
        <v>0</v>
      </c>
      <c r="N428">
        <v>0.7927843</v>
      </c>
      <c r="O428">
        <v>26.2394</v>
      </c>
      <c r="P428">
        <v>0</v>
      </c>
      <c r="Q428">
        <v>0</v>
      </c>
      <c r="R428">
        <v>0.79353309999999999</v>
      </c>
      <c r="S428">
        <v>26.314699999999998</v>
      </c>
      <c r="T428">
        <v>0</v>
      </c>
      <c r="U428">
        <v>0</v>
      </c>
      <c r="V428">
        <v>0.79435429999999996</v>
      </c>
      <c r="W428">
        <v>26.763919999999999</v>
      </c>
      <c r="X428">
        <v>0</v>
      </c>
      <c r="Y428">
        <v>0</v>
      </c>
      <c r="Z428">
        <v>0.79514879999999999</v>
      </c>
      <c r="AA428">
        <v>27.104469999999999</v>
      </c>
      <c r="AB428">
        <v>0</v>
      </c>
      <c r="AC428">
        <v>0</v>
      </c>
      <c r="AD428">
        <v>0.79600610000000005</v>
      </c>
      <c r="AE428">
        <v>27.148119999999999</v>
      </c>
      <c r="AF428">
        <v>0</v>
      </c>
      <c r="AG428">
        <v>0</v>
      </c>
      <c r="AH428">
        <v>0.79705700000000002</v>
      </c>
      <c r="AI428">
        <v>26.802859999999999</v>
      </c>
      <c r="AJ428">
        <v>0</v>
      </c>
      <c r="AK428">
        <v>0</v>
      </c>
      <c r="AL428">
        <v>0.79825230000000003</v>
      </c>
      <c r="AM428">
        <v>26.116019999999999</v>
      </c>
      <c r="AN428">
        <v>0</v>
      </c>
      <c r="AO428">
        <v>0</v>
      </c>
      <c r="AP428">
        <v>0.79425210000000002</v>
      </c>
      <c r="AQ428">
        <v>26.06166</v>
      </c>
      <c r="AR428">
        <v>0</v>
      </c>
      <c r="AS428">
        <v>0</v>
      </c>
      <c r="AT428">
        <v>0.78705939999999996</v>
      </c>
      <c r="AU428">
        <v>26.787320000000001</v>
      </c>
      <c r="AV428">
        <v>0</v>
      </c>
      <c r="AW428">
        <v>0</v>
      </c>
      <c r="AX428">
        <v>0.77991540000000004</v>
      </c>
      <c r="AY428">
        <v>28.711030000000001</v>
      </c>
      <c r="AZ428">
        <v>0</v>
      </c>
      <c r="BA428">
        <v>0</v>
      </c>
      <c r="BB428">
        <v>0.77294209999999997</v>
      </c>
      <c r="BC428">
        <v>31.068049999999999</v>
      </c>
      <c r="BD428">
        <v>0</v>
      </c>
      <c r="BE428">
        <v>0</v>
      </c>
      <c r="BF428">
        <v>0.76571210000000001</v>
      </c>
      <c r="BG428">
        <v>32.627049999999997</v>
      </c>
      <c r="BH428">
        <v>0</v>
      </c>
      <c r="BI428">
        <v>0</v>
      </c>
      <c r="BJ428">
        <v>0.75825330000000002</v>
      </c>
      <c r="BK428">
        <v>33.281959999999998</v>
      </c>
      <c r="BL428">
        <v>0</v>
      </c>
      <c r="BM428">
        <v>0</v>
      </c>
      <c r="BN428">
        <v>0.75063690000000005</v>
      </c>
      <c r="BO428">
        <v>32.926679999999998</v>
      </c>
      <c r="BP428">
        <v>0</v>
      </c>
      <c r="BQ428">
        <v>0</v>
      </c>
      <c r="BR428">
        <v>0.74280639999999998</v>
      </c>
      <c r="BS428">
        <v>31.581330000000001</v>
      </c>
      <c r="BT428">
        <v>0</v>
      </c>
      <c r="BU428">
        <v>0</v>
      </c>
      <c r="BV428">
        <v>0.73503320000000005</v>
      </c>
      <c r="BW428">
        <v>30.66891</v>
      </c>
      <c r="BX428">
        <v>0</v>
      </c>
      <c r="BY428">
        <v>0</v>
      </c>
      <c r="BZ428">
        <v>0.72869640000000002</v>
      </c>
      <c r="CA428">
        <v>30.090969999999999</v>
      </c>
      <c r="CB428">
        <v>0</v>
      </c>
      <c r="CC428">
        <v>0</v>
      </c>
      <c r="CD428">
        <v>0.72441089999999997</v>
      </c>
      <c r="CE428">
        <v>30.216480000000001</v>
      </c>
      <c r="CF428">
        <v>0</v>
      </c>
      <c r="CG428">
        <v>0</v>
      </c>
      <c r="CH428">
        <v>0.72000830000000005</v>
      </c>
      <c r="CI428">
        <v>30.648150000000001</v>
      </c>
      <c r="CJ428">
        <v>0</v>
      </c>
      <c r="CK428">
        <v>0</v>
      </c>
      <c r="CL428">
        <v>0.71569190000000005</v>
      </c>
      <c r="CM428">
        <v>30.69181</v>
      </c>
      <c r="CN428">
        <v>0</v>
      </c>
      <c r="CO428">
        <v>0</v>
      </c>
      <c r="CP428">
        <v>0.71130760000000004</v>
      </c>
      <c r="CQ428">
        <v>30.33006</v>
      </c>
      <c r="CR428">
        <v>0</v>
      </c>
      <c r="CS428">
        <v>0</v>
      </c>
      <c r="CT428">
        <v>0.70670670000000002</v>
      </c>
      <c r="CU428">
        <v>29.244990000000001</v>
      </c>
      <c r="CV428" s="1">
        <v>9.4327140000000002E-37</v>
      </c>
      <c r="CW428" s="1">
        <v>1.882558E-34</v>
      </c>
      <c r="CX428">
        <v>0.70203369999999998</v>
      </c>
      <c r="CY428">
        <v>27.980450000000001</v>
      </c>
      <c r="CZ428" s="1">
        <v>2.9709439999999998E-31</v>
      </c>
      <c r="DA428" s="1">
        <v>5.8901969999999997E-29</v>
      </c>
      <c r="DB428">
        <v>0.69685269999999999</v>
      </c>
      <c r="DC428">
        <v>27.598500000000001</v>
      </c>
      <c r="DD428" s="1">
        <v>3.9547849999999999E-25</v>
      </c>
      <c r="DE428" s="1">
        <v>8.5247770000000005E-23</v>
      </c>
      <c r="DF428">
        <v>0.69157179999999996</v>
      </c>
      <c r="DG428">
        <v>28.445430000000002</v>
      </c>
      <c r="DH428" s="1">
        <v>1.6069010000000001E-20</v>
      </c>
      <c r="DI428" s="1">
        <v>3.7333330000000001E-18</v>
      </c>
      <c r="DJ428">
        <v>0.68607370000000001</v>
      </c>
      <c r="DK428">
        <v>31.203949999999999</v>
      </c>
      <c r="DL428" s="1">
        <v>5.9237099999999994E-17</v>
      </c>
      <c r="DM428" s="1">
        <v>1.4694000000000001E-14</v>
      </c>
      <c r="DN428">
        <v>0.68034890000000003</v>
      </c>
      <c r="DO428">
        <v>34.933660000000003</v>
      </c>
      <c r="DP428" s="1">
        <v>4.9586560000000001E-14</v>
      </c>
      <c r="DQ428" s="1">
        <v>1.288078E-11</v>
      </c>
      <c r="DR428">
        <v>0.67474290000000003</v>
      </c>
      <c r="DS428">
        <v>36.573729999999998</v>
      </c>
      <c r="DT428" s="1">
        <v>1.4961549999999999E-11</v>
      </c>
      <c r="DU428" s="1">
        <v>4.0377929999999997E-9</v>
      </c>
      <c r="DV428">
        <v>0.66946720000000004</v>
      </c>
      <c r="DW428">
        <v>36.724409999999999</v>
      </c>
      <c r="DX428" s="1">
        <v>1.9960270000000001E-9</v>
      </c>
      <c r="DY428" s="1">
        <v>5.5732580000000004E-7</v>
      </c>
      <c r="DZ428">
        <v>0.66423160000000003</v>
      </c>
      <c r="EA428">
        <v>35.893839999999997</v>
      </c>
      <c r="EB428" s="1">
        <v>1.3668629999999999E-7</v>
      </c>
      <c r="EC428" s="1">
        <v>3.9296250000000002E-5</v>
      </c>
      <c r="ED428">
        <v>0.6586185</v>
      </c>
      <c r="EE428">
        <v>33.974089999999997</v>
      </c>
      <c r="EF428" s="1">
        <v>5.270908E-6</v>
      </c>
      <c r="EG428" s="1">
        <v>1.557894E-3</v>
      </c>
      <c r="EH428">
        <v>0.65236190000000005</v>
      </c>
      <c r="EI428">
        <v>32.684049999999999</v>
      </c>
      <c r="EJ428" s="1">
        <v>1.2292729999999999E-4</v>
      </c>
      <c r="EK428" s="1">
        <v>3.7300609999999998E-2</v>
      </c>
      <c r="EL428">
        <v>0.64707300000000001</v>
      </c>
      <c r="EM428">
        <v>33.160420000000002</v>
      </c>
      <c r="EN428" s="1">
        <v>1.8407230000000001E-3</v>
      </c>
      <c r="EO428">
        <v>0.571376</v>
      </c>
      <c r="EP428">
        <v>0.6449085</v>
      </c>
      <c r="EQ428">
        <v>36.18186</v>
      </c>
      <c r="ER428" s="1">
        <v>1.84415E-2</v>
      </c>
      <c r="ES428">
        <v>5.830908</v>
      </c>
      <c r="ET428">
        <v>0.64247520000000002</v>
      </c>
      <c r="EU428">
        <v>39.548110000000001</v>
      </c>
      <c r="EV428">
        <v>0.1272905</v>
      </c>
      <c r="EW428">
        <v>40.936880000000002</v>
      </c>
      <c r="EX428">
        <v>0.64005489999999998</v>
      </c>
      <c r="EY428">
        <v>40.776649999999997</v>
      </c>
      <c r="EZ428">
        <v>0.63302659999999999</v>
      </c>
      <c r="FA428">
        <v>206.7114</v>
      </c>
      <c r="FB428">
        <v>0.63764609999999999</v>
      </c>
      <c r="FC428">
        <v>40.731119999999997</v>
      </c>
      <c r="FD428">
        <v>2.3602069999999999</v>
      </c>
      <c r="FE428">
        <v>781.10550000000001</v>
      </c>
      <c r="FF428">
        <v>0.63522009999999995</v>
      </c>
      <c r="FG428">
        <v>39.481140000000003</v>
      </c>
      <c r="FH428">
        <v>6.7464199999999996</v>
      </c>
      <c r="FI428">
        <v>2260.5230000000001</v>
      </c>
      <c r="FJ428">
        <v>0.6326174</v>
      </c>
      <c r="FK428">
        <v>37.351430000000001</v>
      </c>
      <c r="FL428">
        <v>15.15962</v>
      </c>
      <c r="FM428">
        <v>5137.0429999999997</v>
      </c>
      <c r="FN428">
        <v>0.62986620000000004</v>
      </c>
      <c r="FO428">
        <v>36.263159999999999</v>
      </c>
      <c r="FP428">
        <v>27.341449999999998</v>
      </c>
      <c r="FQ428">
        <v>9363.2309999999998</v>
      </c>
      <c r="FR428">
        <v>0.62680550000000002</v>
      </c>
      <c r="FS428">
        <v>36.200240000000001</v>
      </c>
      <c r="FT428">
        <v>40.282829999999997</v>
      </c>
      <c r="FU428">
        <v>13928.77</v>
      </c>
      <c r="FV428">
        <v>0.62356089999999997</v>
      </c>
      <c r="FW428">
        <v>37.310200000000002</v>
      </c>
      <c r="FX428">
        <v>49.397179999999999</v>
      </c>
      <c r="FY428">
        <v>17228.88</v>
      </c>
      <c r="FZ428">
        <v>0.62167839999999996</v>
      </c>
      <c r="GA428">
        <v>38.150530000000003</v>
      </c>
      <c r="GB428">
        <v>51.397239999999996</v>
      </c>
      <c r="GC428">
        <v>18000.53</v>
      </c>
      <c r="GD428">
        <v>0.61891470000000004</v>
      </c>
      <c r="GE428">
        <v>38.507710000000003</v>
      </c>
      <c r="GF428">
        <v>45.85087</v>
      </c>
      <c r="GG428">
        <v>16130.23</v>
      </c>
      <c r="GH428">
        <v>0.61564580000000002</v>
      </c>
      <c r="GI428">
        <v>37.684289999999997</v>
      </c>
      <c r="GJ428">
        <v>35.678229999999999</v>
      </c>
      <c r="GK428">
        <v>12600.09</v>
      </c>
      <c r="GL428">
        <v>0.6124849</v>
      </c>
      <c r="GM428">
        <v>36.277470000000001</v>
      </c>
      <c r="GN428">
        <v>24.58006</v>
      </c>
      <c r="GO428">
        <v>8778.5159999999996</v>
      </c>
      <c r="GP428">
        <v>0.60889879999999996</v>
      </c>
      <c r="GQ428">
        <v>34.772799999999997</v>
      </c>
      <c r="GR428">
        <v>15.184200000000001</v>
      </c>
      <c r="GS428">
        <v>5488.817</v>
      </c>
      <c r="GT428">
        <v>0.60514509999999999</v>
      </c>
      <c r="GU428">
        <v>34.714309999999998</v>
      </c>
      <c r="GV428">
        <v>8.4505870000000005</v>
      </c>
      <c r="GW428">
        <v>3093.1729999999998</v>
      </c>
      <c r="GX428">
        <v>0.60229390000000005</v>
      </c>
      <c r="GY428">
        <v>35.766579999999998</v>
      </c>
      <c r="GZ428">
        <v>4.2657980000000002</v>
      </c>
      <c r="HA428">
        <v>1577.5350000000001</v>
      </c>
      <c r="HB428">
        <v>0.59849269999999999</v>
      </c>
      <c r="HC428">
        <v>38.007719999999999</v>
      </c>
      <c r="HD428">
        <v>1.9716610000000001</v>
      </c>
      <c r="HE428">
        <v>737.16150000000005</v>
      </c>
      <c r="HF428">
        <v>0.59447280000000002</v>
      </c>
      <c r="HG428">
        <v>40.630929999999999</v>
      </c>
      <c r="HH428">
        <v>0.84846659999999996</v>
      </c>
      <c r="HI428">
        <v>320.62150000000003</v>
      </c>
      <c r="HJ428">
        <v>0.59233999999999998</v>
      </c>
      <c r="HK428">
        <v>41.666699999999999</v>
      </c>
      <c r="HL428">
        <v>0.34993479999999999</v>
      </c>
      <c r="HM428">
        <v>132.83600000000001</v>
      </c>
      <c r="HN428">
        <v>0.59002189999999999</v>
      </c>
      <c r="HO428">
        <v>41.62</v>
      </c>
      <c r="HP428">
        <v>0.14668129999999999</v>
      </c>
      <c r="HQ428">
        <v>55.604880000000001</v>
      </c>
      <c r="HR428">
        <v>0.58852269999999995</v>
      </c>
      <c r="HS428">
        <v>40.407609999999998</v>
      </c>
      <c r="HT428" s="1">
        <v>7.0965009999999995E-2</v>
      </c>
      <c r="HU428">
        <v>26.59571</v>
      </c>
      <c r="HV428">
        <v>0.58696130000000002</v>
      </c>
      <c r="HW428">
        <v>38.736890000000002</v>
      </c>
      <c r="HX428" s="1">
        <v>4.5087679999999998E-2</v>
      </c>
      <c r="HY428">
        <v>16.62201</v>
      </c>
      <c r="HZ428">
        <v>0.58434620000000004</v>
      </c>
      <c r="IA428">
        <v>39.070169999999997</v>
      </c>
      <c r="IB428" s="1">
        <v>3.687762E-2</v>
      </c>
      <c r="IC428">
        <v>13.49431</v>
      </c>
      <c r="ID428">
        <v>0.582283</v>
      </c>
      <c r="IE428">
        <v>41.747610000000002</v>
      </c>
      <c r="IF428">
        <v>3.3846559999999998E-2</v>
      </c>
      <c r="IG428">
        <v>12.374219999999999</v>
      </c>
      <c r="IH428">
        <v>0.58087880000000003</v>
      </c>
      <c r="II428">
        <v>46.372770000000003</v>
      </c>
      <c r="IJ428" s="1">
        <v>3.1701559999999997E-2</v>
      </c>
      <c r="IK428">
        <v>11.61774</v>
      </c>
      <c r="IL428">
        <v>0.57877089999999998</v>
      </c>
      <c r="IM428">
        <v>50.649479999999997</v>
      </c>
      <c r="IN428" s="1">
        <v>2.9262489999999999E-2</v>
      </c>
      <c r="IO428">
        <v>10.771330000000001</v>
      </c>
      <c r="IP428">
        <v>0.57671620000000001</v>
      </c>
      <c r="IQ428">
        <v>52.935090000000002</v>
      </c>
      <c r="IR428">
        <v>2.6337050000000001E-2</v>
      </c>
      <c r="IS428">
        <v>9.7425390000000007</v>
      </c>
      <c r="IT428">
        <v>0.57481020000000005</v>
      </c>
      <c r="IU428">
        <v>52.891449999999999</v>
      </c>
      <c r="IV428" s="1">
        <v>2.30561E-2</v>
      </c>
      <c r="IW428">
        <v>8.5691190000000006</v>
      </c>
      <c r="IX428">
        <v>0.57278410000000002</v>
      </c>
      <c r="IY428">
        <v>50.957650000000001</v>
      </c>
      <c r="IZ428" s="1">
        <v>1.9614630000000001E-2</v>
      </c>
      <c r="JA428">
        <v>7.3263220000000002</v>
      </c>
      <c r="JB428">
        <v>0.57080070000000005</v>
      </c>
      <c r="JC428">
        <v>48.553310000000003</v>
      </c>
      <c r="JD428" s="1">
        <v>1.6278790000000001E-2</v>
      </c>
      <c r="JE428">
        <v>6.1084139999999998</v>
      </c>
      <c r="JF428">
        <v>0.56923769999999996</v>
      </c>
      <c r="JG428">
        <v>47.645000000000003</v>
      </c>
      <c r="JH428" s="1">
        <v>1.3298269999999999E-2</v>
      </c>
      <c r="JI428">
        <v>5.0065819999999999</v>
      </c>
      <c r="JJ428">
        <v>0.56732470000000002</v>
      </c>
      <c r="JK428">
        <v>47.7318</v>
      </c>
      <c r="JL428" s="1">
        <v>1.079681E-2</v>
      </c>
      <c r="JM428">
        <v>4.0800840000000003</v>
      </c>
      <c r="JN428">
        <v>0.5654574</v>
      </c>
      <c r="JO428">
        <v>48.128929999999997</v>
      </c>
      <c r="JP428" s="1">
        <v>8.8383100000000003E-3</v>
      </c>
      <c r="JQ428">
        <v>3.3560240000000001</v>
      </c>
      <c r="JR428">
        <v>0.56357049999999997</v>
      </c>
      <c r="JS428">
        <v>48.509920000000001</v>
      </c>
      <c r="JT428" s="1">
        <v>7.3977419999999997E-3</v>
      </c>
      <c r="JU428">
        <v>2.8204379999999998</v>
      </c>
      <c r="JV428">
        <v>0.56250230000000001</v>
      </c>
      <c r="JW428">
        <v>48.201439999999998</v>
      </c>
      <c r="JX428" s="1">
        <v>6.3891529999999998E-3</v>
      </c>
      <c r="JY428">
        <v>2.4424619999999999</v>
      </c>
      <c r="JZ428">
        <v>0.56110870000000002</v>
      </c>
      <c r="KA428">
        <v>47.273350000000001</v>
      </c>
      <c r="KB428" s="1">
        <v>5.6771490000000003E-3</v>
      </c>
      <c r="KC428">
        <v>2.177095</v>
      </c>
      <c r="KD428">
        <v>0.55965379999999998</v>
      </c>
      <c r="KE428">
        <v>46.192410000000002</v>
      </c>
      <c r="KF428" s="1">
        <v>5.1693030000000001E-3</v>
      </c>
      <c r="KG428">
        <v>1.9891529999999999</v>
      </c>
      <c r="KH428">
        <v>0.55828549999999999</v>
      </c>
      <c r="KI428">
        <v>44.712179999999996</v>
      </c>
      <c r="KJ428" s="1">
        <v>4.7900169999999997E-3</v>
      </c>
      <c r="KK428">
        <v>1.8498410000000001</v>
      </c>
      <c r="KL428">
        <v>0.5569672</v>
      </c>
      <c r="KM428">
        <v>44.121980000000001</v>
      </c>
      <c r="KN428" s="1">
        <v>4.4883969999999999E-3</v>
      </c>
      <c r="KO428">
        <v>1.7398400000000001</v>
      </c>
      <c r="KP428">
        <v>0.55557250000000002</v>
      </c>
      <c r="KQ428">
        <v>45.385509999999996</v>
      </c>
      <c r="KR428" s="1">
        <v>4.2336159999999999E-3</v>
      </c>
      <c r="KS428">
        <v>1.647743</v>
      </c>
      <c r="KT428">
        <v>0.55414079999999999</v>
      </c>
      <c r="KU428">
        <v>48.86224</v>
      </c>
      <c r="KV428" s="1">
        <v>4.0093050000000003E-3</v>
      </c>
      <c r="KW428">
        <v>1.56687</v>
      </c>
      <c r="KX428">
        <v>0.55286630000000003</v>
      </c>
      <c r="KY428">
        <v>52.793889999999998</v>
      </c>
      <c r="KZ428" s="1">
        <v>3.809621E-3</v>
      </c>
      <c r="LA428">
        <v>1.4945660000000001</v>
      </c>
      <c r="LB428">
        <v>0.55179009999999995</v>
      </c>
      <c r="LC428">
        <v>54.778759999999998</v>
      </c>
      <c r="LD428" s="1">
        <v>3.6281429999999999E-3</v>
      </c>
      <c r="LE428">
        <v>1.428193</v>
      </c>
      <c r="LF428">
        <v>0.55060100000000001</v>
      </c>
      <c r="LG428">
        <v>54.373640000000002</v>
      </c>
      <c r="LH428" s="1">
        <v>3.4584099999999999E-3</v>
      </c>
      <c r="LI428">
        <v>1.3664430000000001</v>
      </c>
      <c r="LJ428">
        <v>0.54942020000000003</v>
      </c>
      <c r="LK428">
        <v>52.000450000000001</v>
      </c>
      <c r="LL428" s="1">
        <v>3.2993789999999999E-3</v>
      </c>
      <c r="LM428">
        <v>1.3082739999999999</v>
      </c>
      <c r="LN428">
        <v>0.54826680000000005</v>
      </c>
      <c r="LO428">
        <v>48.83399</v>
      </c>
      <c r="LP428">
        <v>3.1495120000000001E-3</v>
      </c>
      <c r="LQ428">
        <v>1.253247</v>
      </c>
      <c r="LR428">
        <v>0.54718449999999996</v>
      </c>
      <c r="LS428">
        <v>47.223509999999997</v>
      </c>
      <c r="LT428" s="1">
        <v>3.0087809999999999E-3</v>
      </c>
      <c r="LU428">
        <v>1.201203</v>
      </c>
      <c r="LV428">
        <v>0.54610720000000001</v>
      </c>
      <c r="LW428">
        <v>47.476089999999999</v>
      </c>
      <c r="LX428" s="1">
        <v>2.876417E-3</v>
      </c>
      <c r="LY428">
        <v>1.1521110000000001</v>
      </c>
      <c r="LZ428">
        <v>0.54504540000000001</v>
      </c>
      <c r="MA428">
        <v>48.581809999999997</v>
      </c>
      <c r="MB428" s="1">
        <v>2.750925E-3</v>
      </c>
      <c r="MC428">
        <v>1.105413</v>
      </c>
      <c r="MD428">
        <v>0.54400579999999998</v>
      </c>
      <c r="ME428">
        <v>50.061320000000002</v>
      </c>
      <c r="MF428" s="1">
        <v>2.632148E-3</v>
      </c>
      <c r="MG428">
        <v>1.0610900000000001</v>
      </c>
      <c r="MH428">
        <v>0.54300329999999997</v>
      </c>
      <c r="MI428">
        <v>50.848140000000001</v>
      </c>
      <c r="MJ428" s="1">
        <v>2.519313E-3</v>
      </c>
      <c r="MK428">
        <v>1.0188029999999999</v>
      </c>
      <c r="ML428">
        <v>0.54198210000000002</v>
      </c>
      <c r="MM428">
        <v>50.03877</v>
      </c>
      <c r="MN428" s="1">
        <v>2.4125930000000002E-3</v>
      </c>
      <c r="MO428">
        <v>0.97890710000000003</v>
      </c>
      <c r="MP428">
        <v>0.54099660000000005</v>
      </c>
      <c r="MQ428">
        <v>48.698639999999997</v>
      </c>
      <c r="MR428" s="1">
        <v>2.3116360000000002E-3</v>
      </c>
      <c r="MS428">
        <v>0.94100300000000003</v>
      </c>
      <c r="MT428">
        <v>0.53999490000000006</v>
      </c>
      <c r="MU428">
        <v>46.718910000000001</v>
      </c>
      <c r="MV428" s="1">
        <v>2.2157460000000002E-3</v>
      </c>
      <c r="MW428">
        <v>0.90498299999999998</v>
      </c>
      <c r="MX428">
        <v>0.53908529999999999</v>
      </c>
      <c r="MY428">
        <v>45.602119999999999</v>
      </c>
      <c r="MZ428" s="1">
        <v>2.125662E-3</v>
      </c>
      <c r="NA428">
        <v>0.87085190000000001</v>
      </c>
      <c r="NB428">
        <v>0.53816600000000003</v>
      </c>
      <c r="NC428">
        <v>45.4786</v>
      </c>
      <c r="ND428" s="1">
        <v>2.0396899999999998E-3</v>
      </c>
      <c r="NE428">
        <v>0.83819560000000004</v>
      </c>
      <c r="NF428">
        <v>0.53702559999999999</v>
      </c>
      <c r="NG428">
        <v>46.88984</v>
      </c>
      <c r="NH428" s="1">
        <v>1.9568010000000002E-3</v>
      </c>
      <c r="NI428">
        <v>0.8069096</v>
      </c>
      <c r="NJ428">
        <v>0.53617689999999996</v>
      </c>
      <c r="NK428">
        <v>49.381610000000002</v>
      </c>
      <c r="NL428" s="1">
        <v>1.8791459999999999E-3</v>
      </c>
      <c r="NM428">
        <v>0.77720840000000002</v>
      </c>
      <c r="NN428">
        <v>0.53535120000000003</v>
      </c>
      <c r="NO428">
        <v>51.12274</v>
      </c>
      <c r="NP428" s="1">
        <v>1.805049E-3</v>
      </c>
      <c r="NQ428">
        <v>0.74867640000000002</v>
      </c>
      <c r="NR428">
        <v>0.5345027</v>
      </c>
      <c r="NS428">
        <v>51.062550000000002</v>
      </c>
      <c r="NT428" s="1">
        <v>1.734146E-3</v>
      </c>
      <c r="NU428">
        <v>0.72133720000000001</v>
      </c>
      <c r="NV428">
        <v>0.53371159999999995</v>
      </c>
      <c r="NW428">
        <v>49.608800000000002</v>
      </c>
      <c r="NX428" s="1">
        <v>1.6662770000000001E-3</v>
      </c>
      <c r="NY428">
        <v>0.69500790000000001</v>
      </c>
      <c r="NZ428">
        <v>0.5329952</v>
      </c>
      <c r="OA428">
        <v>46.861139999999999</v>
      </c>
      <c r="OB428" s="1">
        <v>1.6024850000000001E-3</v>
      </c>
      <c r="OC428">
        <v>0.67001120000000003</v>
      </c>
      <c r="OD428">
        <v>0.53239999999999998</v>
      </c>
      <c r="OE428">
        <v>45.311360000000001</v>
      </c>
      <c r="OF428" s="1">
        <v>1.542107E-3</v>
      </c>
      <c r="OG428">
        <v>0.64610179999999995</v>
      </c>
      <c r="OH428">
        <v>0.53194859999999999</v>
      </c>
      <c r="OI428">
        <v>44.763739999999999</v>
      </c>
      <c r="OJ428" s="1">
        <v>1.484555E-3</v>
      </c>
      <c r="OK428">
        <v>0.62312730000000005</v>
      </c>
    </row>
    <row r="429" spans="1:401" x14ac:dyDescent="0.35">
      <c r="A429">
        <v>438</v>
      </c>
      <c r="B429" t="s">
        <v>4</v>
      </c>
      <c r="C429" t="s">
        <v>364</v>
      </c>
      <c r="D429" t="s">
        <v>436</v>
      </c>
      <c r="E429">
        <v>824.45650000000001</v>
      </c>
      <c r="F429">
        <v>0.65753349999999999</v>
      </c>
      <c r="G429">
        <v>28.840479999999999</v>
      </c>
      <c r="H429">
        <v>0</v>
      </c>
      <c r="I429">
        <v>0</v>
      </c>
      <c r="J429">
        <v>0.65458769999999999</v>
      </c>
      <c r="K429">
        <v>27.886189999999999</v>
      </c>
      <c r="L429">
        <v>0</v>
      </c>
      <c r="M429">
        <v>0</v>
      </c>
      <c r="N429">
        <v>0.65145640000000005</v>
      </c>
      <c r="O429">
        <v>26.44483</v>
      </c>
      <c r="P429">
        <v>0</v>
      </c>
      <c r="Q429">
        <v>0</v>
      </c>
      <c r="R429">
        <v>0.64850459999999999</v>
      </c>
      <c r="S429">
        <v>26.560860000000002</v>
      </c>
      <c r="T429">
        <v>0</v>
      </c>
      <c r="U429">
        <v>0</v>
      </c>
      <c r="V429">
        <v>0.64532880000000004</v>
      </c>
      <c r="W429">
        <v>26.891590000000001</v>
      </c>
      <c r="X429">
        <v>0</v>
      </c>
      <c r="Y429">
        <v>0</v>
      </c>
      <c r="Z429">
        <v>0.64200939999999995</v>
      </c>
      <c r="AA429">
        <v>27.009429999999998</v>
      </c>
      <c r="AB429">
        <v>0</v>
      </c>
      <c r="AC429">
        <v>0</v>
      </c>
      <c r="AD429">
        <v>0.63853230000000005</v>
      </c>
      <c r="AE429">
        <v>27.014060000000001</v>
      </c>
      <c r="AF429">
        <v>0</v>
      </c>
      <c r="AG429">
        <v>0</v>
      </c>
      <c r="AH429">
        <v>0.63497049999999999</v>
      </c>
      <c r="AI429">
        <v>26.743580000000001</v>
      </c>
      <c r="AJ429">
        <v>0</v>
      </c>
      <c r="AK429">
        <v>0</v>
      </c>
      <c r="AL429">
        <v>0.63134349999999995</v>
      </c>
      <c r="AM429">
        <v>26.240939999999998</v>
      </c>
      <c r="AN429">
        <v>0</v>
      </c>
      <c r="AO429">
        <v>0</v>
      </c>
      <c r="AP429">
        <v>0.62752390000000002</v>
      </c>
      <c r="AQ429">
        <v>26.426690000000001</v>
      </c>
      <c r="AR429">
        <v>0</v>
      </c>
      <c r="AS429">
        <v>0</v>
      </c>
      <c r="AT429">
        <v>0.62348309999999996</v>
      </c>
      <c r="AU429">
        <v>27.190850000000001</v>
      </c>
      <c r="AV429">
        <v>0</v>
      </c>
      <c r="AW429">
        <v>0</v>
      </c>
      <c r="AX429">
        <v>0.61953800000000003</v>
      </c>
      <c r="AY429">
        <v>28.993690000000001</v>
      </c>
      <c r="AZ429">
        <v>0</v>
      </c>
      <c r="BA429">
        <v>0</v>
      </c>
      <c r="BB429">
        <v>0.61571560000000003</v>
      </c>
      <c r="BC429">
        <v>31.115169999999999</v>
      </c>
      <c r="BD429">
        <v>0</v>
      </c>
      <c r="BE429">
        <v>0</v>
      </c>
      <c r="BF429">
        <v>0.6116724</v>
      </c>
      <c r="BG429">
        <v>32.385779999999997</v>
      </c>
      <c r="BH429">
        <v>0</v>
      </c>
      <c r="BI429">
        <v>0</v>
      </c>
      <c r="BJ429">
        <v>0.60735740000000005</v>
      </c>
      <c r="BK429">
        <v>33.036859999999997</v>
      </c>
      <c r="BL429">
        <v>0</v>
      </c>
      <c r="BM429">
        <v>0</v>
      </c>
      <c r="BN429">
        <v>0.60282239999999998</v>
      </c>
      <c r="BO429">
        <v>32.882379999999998</v>
      </c>
      <c r="BP429">
        <v>0</v>
      </c>
      <c r="BQ429">
        <v>0</v>
      </c>
      <c r="BR429">
        <v>0.59798739999999995</v>
      </c>
      <c r="BS429">
        <v>31.722809999999999</v>
      </c>
      <c r="BT429">
        <v>0</v>
      </c>
      <c r="BU429">
        <v>0</v>
      </c>
      <c r="BV429">
        <v>0.59292610000000001</v>
      </c>
      <c r="BW429">
        <v>31.006180000000001</v>
      </c>
      <c r="BX429">
        <v>0</v>
      </c>
      <c r="BY429">
        <v>0</v>
      </c>
      <c r="BZ429">
        <v>0.58939240000000004</v>
      </c>
      <c r="CA429">
        <v>30.329190000000001</v>
      </c>
      <c r="CB429">
        <v>0</v>
      </c>
      <c r="CC429">
        <v>0</v>
      </c>
      <c r="CD429">
        <v>0.58795090000000005</v>
      </c>
      <c r="CE429">
        <v>30.435700000000001</v>
      </c>
      <c r="CF429">
        <v>0</v>
      </c>
      <c r="CG429">
        <v>0</v>
      </c>
      <c r="CH429">
        <v>0.5866635</v>
      </c>
      <c r="CI429">
        <v>30.60182</v>
      </c>
      <c r="CJ429">
        <v>0</v>
      </c>
      <c r="CK429">
        <v>0</v>
      </c>
      <c r="CL429">
        <v>0.58563209999999999</v>
      </c>
      <c r="CM429">
        <v>30.563839999999999</v>
      </c>
      <c r="CN429">
        <v>0</v>
      </c>
      <c r="CO429">
        <v>0</v>
      </c>
      <c r="CP429">
        <v>0.58472939999999995</v>
      </c>
      <c r="CQ429">
        <v>30.264970000000002</v>
      </c>
      <c r="CR429">
        <v>0</v>
      </c>
      <c r="CS429">
        <v>0</v>
      </c>
      <c r="CT429">
        <v>0.58376700000000004</v>
      </c>
      <c r="CU429">
        <v>29.290849999999999</v>
      </c>
      <c r="CV429" s="1">
        <v>2.337016E-37</v>
      </c>
      <c r="CW429" s="1">
        <v>7.0676530000000005E-35</v>
      </c>
      <c r="CX429">
        <v>0.58276240000000001</v>
      </c>
      <c r="CY429">
        <v>28.166160000000001</v>
      </c>
      <c r="CZ429" s="1">
        <v>6.9113580000000005E-32</v>
      </c>
      <c r="DA429" s="1">
        <v>2.220253E-29</v>
      </c>
      <c r="DB429">
        <v>0.58145089999999999</v>
      </c>
      <c r="DC429">
        <v>27.952380000000002</v>
      </c>
      <c r="DD429" s="1">
        <v>1.251598E-25</v>
      </c>
      <c r="DE429" s="1">
        <v>3.7956699999999997E-23</v>
      </c>
      <c r="DF429">
        <v>0.58000739999999995</v>
      </c>
      <c r="DG429">
        <v>28.915459999999999</v>
      </c>
      <c r="DH429" s="1">
        <v>6.375766E-21</v>
      </c>
      <c r="DI429" s="1">
        <v>1.9699830000000001E-18</v>
      </c>
      <c r="DJ429">
        <v>0.57848250000000001</v>
      </c>
      <c r="DK429">
        <v>31.771619999999999</v>
      </c>
      <c r="DL429" s="1">
        <v>2.7795919999999998E-17</v>
      </c>
      <c r="DM429" s="1">
        <v>8.9310429999999995E-15</v>
      </c>
      <c r="DN429">
        <v>0.57696979999999998</v>
      </c>
      <c r="DO429">
        <v>35.392299999999999</v>
      </c>
      <c r="DP429" s="1">
        <v>2.5796480000000001E-14</v>
      </c>
      <c r="DQ429" s="1">
        <v>8.5641780000000004E-12</v>
      </c>
      <c r="DR429">
        <v>0.57543949999999999</v>
      </c>
      <c r="DS429">
        <v>36.506259999999997</v>
      </c>
      <c r="DT429" s="1">
        <v>8.4364469999999995E-12</v>
      </c>
      <c r="DU429" s="1">
        <v>2.8829449999999999E-9</v>
      </c>
      <c r="DV429">
        <v>0.57439910000000005</v>
      </c>
      <c r="DW429">
        <v>36.537770000000002</v>
      </c>
      <c r="DX429" s="1">
        <v>1.205197E-9</v>
      </c>
      <c r="DY429" s="1">
        <v>4.23101E-7</v>
      </c>
      <c r="DZ429">
        <v>0.57362679999999999</v>
      </c>
      <c r="EA429">
        <v>35.920810000000003</v>
      </c>
      <c r="EB429" s="1">
        <v>8.7490130000000006E-8</v>
      </c>
      <c r="EC429" s="1">
        <v>3.1434850000000003E-5</v>
      </c>
      <c r="ED429">
        <v>0.57232090000000002</v>
      </c>
      <c r="EE429">
        <v>34.179319999999997</v>
      </c>
      <c r="EF429" s="1">
        <v>3.5551059999999998E-6</v>
      </c>
      <c r="EG429" s="1">
        <v>1.30682E-3</v>
      </c>
      <c r="EH429">
        <v>0.57016840000000002</v>
      </c>
      <c r="EI429">
        <v>32.954549999999998</v>
      </c>
      <c r="EJ429" s="1">
        <v>8.6869430000000001E-5</v>
      </c>
      <c r="EK429" s="1">
        <v>3.2659109999999998E-2</v>
      </c>
      <c r="EL429">
        <v>0.56960869999999997</v>
      </c>
      <c r="EM429">
        <v>33.539589999999997</v>
      </c>
      <c r="EN429" s="1">
        <v>1.3593979999999999E-3</v>
      </c>
      <c r="EO429">
        <v>0.52017999999999998</v>
      </c>
      <c r="EP429">
        <v>0.57250400000000001</v>
      </c>
      <c r="EQ429">
        <v>36.608229999999999</v>
      </c>
      <c r="ER429" s="1">
        <v>1.4220709999999999E-2</v>
      </c>
      <c r="ES429">
        <v>5.5009740000000003</v>
      </c>
      <c r="ET429">
        <v>0.57582029999999995</v>
      </c>
      <c r="EU429">
        <v>39.799239999999998</v>
      </c>
      <c r="EV429">
        <v>0.10226689999999999</v>
      </c>
      <c r="EW429">
        <v>39.88279</v>
      </c>
      <c r="EX429">
        <v>0.57953359999999998</v>
      </c>
      <c r="EY429">
        <v>40.560859999999998</v>
      </c>
      <c r="EZ429">
        <v>0.52737670000000003</v>
      </c>
      <c r="FA429">
        <v>206.72620000000001</v>
      </c>
      <c r="FB429">
        <v>0.58360179999999995</v>
      </c>
      <c r="FC429">
        <v>40.528329999999997</v>
      </c>
      <c r="FD429">
        <v>2.0336810000000001</v>
      </c>
      <c r="FE429">
        <v>798.4316</v>
      </c>
      <c r="FF429">
        <v>0.5881556</v>
      </c>
      <c r="FG429">
        <v>39.505360000000003</v>
      </c>
      <c r="FH429">
        <v>5.9981730000000004</v>
      </c>
      <c r="FI429">
        <v>2351.8989999999999</v>
      </c>
      <c r="FJ429">
        <v>0.59290670000000001</v>
      </c>
      <c r="FK429">
        <v>37.541170000000001</v>
      </c>
      <c r="FL429">
        <v>13.871560000000001</v>
      </c>
      <c r="FM429">
        <v>5415.0749999999998</v>
      </c>
      <c r="FN429">
        <v>0.59798390000000001</v>
      </c>
      <c r="FO429">
        <v>36.53557</v>
      </c>
      <c r="FP429">
        <v>25.693180000000002</v>
      </c>
      <c r="FQ429">
        <v>9956.018</v>
      </c>
      <c r="FR429">
        <v>0.60321829999999999</v>
      </c>
      <c r="FS429">
        <v>36.441369999999999</v>
      </c>
      <c r="FT429">
        <v>38.789079999999998</v>
      </c>
      <c r="FU429">
        <v>14868.99</v>
      </c>
      <c r="FV429">
        <v>0.60868489999999997</v>
      </c>
      <c r="FW429">
        <v>37.390549999999998</v>
      </c>
      <c r="FX429">
        <v>48.618639999999999</v>
      </c>
      <c r="FY429">
        <v>18368.46</v>
      </c>
      <c r="FZ429">
        <v>0.61709610000000004</v>
      </c>
      <c r="GA429">
        <v>38.032760000000003</v>
      </c>
      <c r="GB429">
        <v>51.572069999999997</v>
      </c>
      <c r="GC429">
        <v>19439.13</v>
      </c>
      <c r="GD429">
        <v>0.62508350000000001</v>
      </c>
      <c r="GE429">
        <v>38.294849999999997</v>
      </c>
      <c r="GF429">
        <v>46.818219999999997</v>
      </c>
      <c r="GG429">
        <v>17629.79</v>
      </c>
      <c r="GH429">
        <v>0.63351979999999997</v>
      </c>
      <c r="GI429">
        <v>37.535820000000001</v>
      </c>
      <c r="GJ429">
        <v>37.015770000000003</v>
      </c>
      <c r="GK429">
        <v>13911.23</v>
      </c>
      <c r="GL429">
        <v>0.63071690000000002</v>
      </c>
      <c r="GM429">
        <v>36.165750000000003</v>
      </c>
      <c r="GN429">
        <v>25.833069999999999</v>
      </c>
      <c r="GO429">
        <v>9749.4380000000001</v>
      </c>
      <c r="GP429">
        <v>0.627579</v>
      </c>
      <c r="GQ429">
        <v>34.733550000000001</v>
      </c>
      <c r="GR429">
        <v>16.17184</v>
      </c>
      <c r="GS429">
        <v>6126.6790000000001</v>
      </c>
      <c r="GT429">
        <v>0.6233727</v>
      </c>
      <c r="GU429">
        <v>34.720120000000001</v>
      </c>
      <c r="GV429">
        <v>9.1072000000000006</v>
      </c>
      <c r="GW429">
        <v>3465.1550000000002</v>
      </c>
      <c r="GX429">
        <v>0.62116490000000002</v>
      </c>
      <c r="GY429">
        <v>35.670650000000002</v>
      </c>
      <c r="GZ429">
        <v>4.6512890000000002</v>
      </c>
      <c r="HA429">
        <v>1769.3789999999999</v>
      </c>
      <c r="HB429">
        <v>0.6178553</v>
      </c>
      <c r="HC429">
        <v>37.813029999999998</v>
      </c>
      <c r="HD429">
        <v>2.172104</v>
      </c>
      <c r="HE429">
        <v>826.61270000000002</v>
      </c>
      <c r="HF429">
        <v>0.61428130000000003</v>
      </c>
      <c r="HG429">
        <v>40.30856</v>
      </c>
      <c r="HH429">
        <v>0.94235420000000003</v>
      </c>
      <c r="HI429">
        <v>358.51530000000002</v>
      </c>
      <c r="HJ429">
        <v>0.61294179999999998</v>
      </c>
      <c r="HK429">
        <v>41.290689999999998</v>
      </c>
      <c r="HL429">
        <v>0.3899685</v>
      </c>
      <c r="HM429">
        <v>147.1874</v>
      </c>
      <c r="HN429">
        <v>0.61174649999999997</v>
      </c>
      <c r="HO429">
        <v>41.280880000000003</v>
      </c>
      <c r="HP429">
        <v>0.16217190000000001</v>
      </c>
      <c r="HQ429">
        <v>60.546860000000002</v>
      </c>
      <c r="HR429">
        <v>0.61104749999999997</v>
      </c>
      <c r="HS429">
        <v>40.227339999999998</v>
      </c>
      <c r="HT429">
        <v>7.6519240000000002E-2</v>
      </c>
      <c r="HU429">
        <v>28.289940000000001</v>
      </c>
      <c r="HV429">
        <v>0.60985509999999998</v>
      </c>
      <c r="HW429">
        <v>38.589129999999997</v>
      </c>
      <c r="HX429" s="1">
        <v>4.6866730000000002E-2</v>
      </c>
      <c r="HY429">
        <v>17.063859999999998</v>
      </c>
      <c r="HZ429">
        <v>0.6073617</v>
      </c>
      <c r="IA429">
        <v>38.9129</v>
      </c>
      <c r="IB429" s="1">
        <v>3.74443E-2</v>
      </c>
      <c r="IC429">
        <v>13.52547</v>
      </c>
      <c r="ID429">
        <v>0.60499040000000004</v>
      </c>
      <c r="IE429">
        <v>41.520400000000002</v>
      </c>
      <c r="IF429" s="1">
        <v>3.4048830000000002E-2</v>
      </c>
      <c r="IG429">
        <v>12.296060000000001</v>
      </c>
      <c r="IH429">
        <v>0.60390449999999996</v>
      </c>
      <c r="II429">
        <v>45.9953</v>
      </c>
      <c r="IJ429" s="1">
        <v>3.1892589999999998E-2</v>
      </c>
      <c r="IK429">
        <v>11.53938</v>
      </c>
      <c r="IL429">
        <v>0.6019911</v>
      </c>
      <c r="IM429">
        <v>50.145130000000002</v>
      </c>
      <c r="IN429" s="1">
        <v>2.9521019999999999E-2</v>
      </c>
      <c r="IO429">
        <v>10.725569999999999</v>
      </c>
      <c r="IP429">
        <v>0.60024690000000003</v>
      </c>
      <c r="IQ429">
        <v>52.466850000000001</v>
      </c>
      <c r="IR429" s="1">
        <v>2.6656019999999999E-2</v>
      </c>
      <c r="IS429">
        <v>9.7300900000000006</v>
      </c>
      <c r="IT429">
        <v>0.59859399999999996</v>
      </c>
      <c r="IU429">
        <v>52.642270000000003</v>
      </c>
      <c r="IV429" s="1">
        <v>2.341526E-2</v>
      </c>
      <c r="IW429">
        <v>8.5856159999999999</v>
      </c>
      <c r="IX429">
        <v>0.59686640000000002</v>
      </c>
      <c r="IY429">
        <v>50.895589999999999</v>
      </c>
      <c r="IZ429">
        <v>1.9988079999999998E-2</v>
      </c>
      <c r="JA429">
        <v>7.3629860000000003</v>
      </c>
      <c r="JB429">
        <v>0.59512940000000003</v>
      </c>
      <c r="JC429">
        <v>48.53049</v>
      </c>
      <c r="JD429" s="1">
        <v>1.6633330000000002E-2</v>
      </c>
      <c r="JE429">
        <v>6.1547239999999999</v>
      </c>
      <c r="JF429">
        <v>0.5937983</v>
      </c>
      <c r="JG429">
        <v>47.632309999999997</v>
      </c>
      <c r="JH429" s="1">
        <v>1.361384E-2</v>
      </c>
      <c r="JI429">
        <v>5.0554519999999998</v>
      </c>
      <c r="JJ429">
        <v>0.59206000000000003</v>
      </c>
      <c r="JK429">
        <v>47.569719999999997</v>
      </c>
      <c r="JL429" s="1">
        <v>1.1053830000000001E-2</v>
      </c>
      <c r="JM429">
        <v>4.121149</v>
      </c>
      <c r="JN429">
        <v>0.59034850000000005</v>
      </c>
      <c r="JO429">
        <v>47.895960000000002</v>
      </c>
      <c r="JP429" s="1">
        <v>9.0329720000000002E-3</v>
      </c>
      <c r="JQ429">
        <v>3.384639</v>
      </c>
      <c r="JR429">
        <v>0.58865820000000002</v>
      </c>
      <c r="JS429">
        <v>48.329030000000003</v>
      </c>
      <c r="JT429" s="1">
        <v>7.5378119999999996E-3</v>
      </c>
      <c r="JU429">
        <v>2.8362720000000001</v>
      </c>
      <c r="JV429">
        <v>0.58721630000000002</v>
      </c>
      <c r="JW429">
        <v>48.080829999999999</v>
      </c>
      <c r="JX429" s="1">
        <v>6.4848220000000003E-3</v>
      </c>
      <c r="JY429">
        <v>2.4484309999999998</v>
      </c>
      <c r="JZ429">
        <v>0.58577769999999996</v>
      </c>
      <c r="KA429">
        <v>47.203919999999997</v>
      </c>
      <c r="KB429" s="1">
        <v>5.7446440000000001E-3</v>
      </c>
      <c r="KC429">
        <v>2.1761710000000001</v>
      </c>
      <c r="KD429">
        <v>0.58426199999999995</v>
      </c>
      <c r="KE429">
        <v>46.167319999999997</v>
      </c>
      <c r="KF429" s="1">
        <v>5.2173260000000004E-3</v>
      </c>
      <c r="KG429">
        <v>1.9833240000000001</v>
      </c>
      <c r="KH429">
        <v>0.58286369999999998</v>
      </c>
      <c r="KI429">
        <v>44.742719999999998</v>
      </c>
      <c r="KJ429" s="1">
        <v>4.8264019999999996E-3</v>
      </c>
      <c r="KK429">
        <v>1.841359</v>
      </c>
      <c r="KL429">
        <v>0.58152669999999995</v>
      </c>
      <c r="KM429">
        <v>44.227519999999998</v>
      </c>
      <c r="KN429" s="1">
        <v>4.5177890000000004E-3</v>
      </c>
      <c r="KO429">
        <v>1.7300690000000001</v>
      </c>
      <c r="KP429">
        <v>0.58011140000000005</v>
      </c>
      <c r="KQ429">
        <v>45.519829999999999</v>
      </c>
      <c r="KR429" s="1">
        <v>4.2586189999999999E-3</v>
      </c>
      <c r="KS429">
        <v>1.637426</v>
      </c>
      <c r="KT429">
        <v>0.57866470000000003</v>
      </c>
      <c r="KU429">
        <v>48.841180000000001</v>
      </c>
      <c r="KV429" s="1">
        <v>4.0313709999999997E-3</v>
      </c>
      <c r="KW429">
        <v>1.5564370000000001</v>
      </c>
      <c r="KX429">
        <v>0.57739529999999994</v>
      </c>
      <c r="KY429">
        <v>52.510010000000001</v>
      </c>
      <c r="KZ429" s="1">
        <v>3.8295130000000001E-3</v>
      </c>
      <c r="LA429">
        <v>1.4840720000000001</v>
      </c>
      <c r="LB429">
        <v>0.57634640000000004</v>
      </c>
      <c r="LC429">
        <v>54.435690000000001</v>
      </c>
      <c r="LD429">
        <v>3.6466300000000001E-3</v>
      </c>
      <c r="LE429">
        <v>1.418023</v>
      </c>
      <c r="LF429">
        <v>0.57511979999999996</v>
      </c>
      <c r="LG429">
        <v>54.293190000000003</v>
      </c>
      <c r="LH429" s="1">
        <v>3.4757059999999998E-3</v>
      </c>
      <c r="LI429">
        <v>1.356614</v>
      </c>
      <c r="LJ429">
        <v>0.57393309999999997</v>
      </c>
      <c r="LK429">
        <v>52.167529999999999</v>
      </c>
      <c r="LL429" s="1">
        <v>3.3156850000000001E-3</v>
      </c>
      <c r="LM429">
        <v>1.298767</v>
      </c>
      <c r="LN429">
        <v>0.57279369999999996</v>
      </c>
      <c r="LO429">
        <v>49.021160000000002</v>
      </c>
      <c r="LP429" s="1">
        <v>3.1650020000000001E-3</v>
      </c>
      <c r="LQ429">
        <v>1.2440530000000001</v>
      </c>
      <c r="LR429">
        <v>0.57167500000000004</v>
      </c>
      <c r="LS429">
        <v>47.306480000000001</v>
      </c>
      <c r="LT429" s="1">
        <v>3.0233249999999999E-3</v>
      </c>
      <c r="LU429">
        <v>1.1923269999999999</v>
      </c>
      <c r="LV429">
        <v>0.57061700000000004</v>
      </c>
      <c r="LW429">
        <v>47.473280000000003</v>
      </c>
      <c r="LX429" s="1">
        <v>2.8902350000000001E-3</v>
      </c>
      <c r="LY429">
        <v>1.143526</v>
      </c>
      <c r="LZ429">
        <v>0.56955769999999994</v>
      </c>
      <c r="MA429">
        <v>48.426900000000003</v>
      </c>
      <c r="MB429" s="1">
        <v>2.7640910000000002E-3</v>
      </c>
      <c r="MC429">
        <v>1.0971299999999999</v>
      </c>
      <c r="MD429">
        <v>0.56850290000000003</v>
      </c>
      <c r="ME429">
        <v>49.899720000000002</v>
      </c>
      <c r="MF429" s="1">
        <v>2.6446820000000002E-3</v>
      </c>
      <c r="MG429">
        <v>1.0530820000000001</v>
      </c>
      <c r="MH429">
        <v>0.56750040000000002</v>
      </c>
      <c r="MI429">
        <v>50.696719999999999</v>
      </c>
      <c r="MJ429" s="1">
        <v>2.5311859999999999E-3</v>
      </c>
      <c r="MK429">
        <v>1.0110600000000001</v>
      </c>
      <c r="ML429">
        <v>0.56647910000000001</v>
      </c>
      <c r="MM429">
        <v>49.967579999999998</v>
      </c>
      <c r="MN429" s="1">
        <v>2.4238179999999999E-3</v>
      </c>
      <c r="MO429">
        <v>0.97136909999999999</v>
      </c>
      <c r="MP429">
        <v>0.56549879999999997</v>
      </c>
      <c r="MQ429">
        <v>48.7393</v>
      </c>
      <c r="MR429" s="1">
        <v>2.322251E-3</v>
      </c>
      <c r="MS429">
        <v>0.93369199999999997</v>
      </c>
      <c r="MT429">
        <v>0.56449490000000002</v>
      </c>
      <c r="MU429">
        <v>46.85378</v>
      </c>
      <c r="MV429" s="1">
        <v>2.225865E-3</v>
      </c>
      <c r="MW429">
        <v>0.89788659999999998</v>
      </c>
      <c r="MX429">
        <v>0.56356720000000005</v>
      </c>
      <c r="MY429">
        <v>45.725259999999999</v>
      </c>
      <c r="MZ429" s="1">
        <v>2.135287E-3</v>
      </c>
      <c r="NA429">
        <v>0.86398109999999995</v>
      </c>
      <c r="NB429">
        <v>0.56266850000000002</v>
      </c>
      <c r="NC429">
        <v>45.574019999999997</v>
      </c>
      <c r="ND429" s="1">
        <v>2.048935E-3</v>
      </c>
      <c r="NE429">
        <v>0.83154490000000003</v>
      </c>
      <c r="NF429">
        <v>0.56152000000000002</v>
      </c>
      <c r="NG429">
        <v>46.889519999999997</v>
      </c>
      <c r="NH429" s="1">
        <v>1.9653930000000002E-3</v>
      </c>
      <c r="NI429">
        <v>0.80034660000000002</v>
      </c>
      <c r="NJ429">
        <v>0.56067339999999999</v>
      </c>
      <c r="NK429">
        <v>49.315350000000002</v>
      </c>
      <c r="NL429" s="1">
        <v>1.887538E-3</v>
      </c>
      <c r="NM429">
        <v>0.77093929999999999</v>
      </c>
      <c r="NN429">
        <v>0.55983539999999998</v>
      </c>
      <c r="NO429">
        <v>50.88364</v>
      </c>
      <c r="NP429" s="1">
        <v>1.8130500000000001E-3</v>
      </c>
      <c r="NQ429">
        <v>0.74260280000000001</v>
      </c>
      <c r="NR429">
        <v>0.55901310000000004</v>
      </c>
      <c r="NS429">
        <v>50.885429999999999</v>
      </c>
      <c r="NT429" s="1">
        <v>1.741828E-3</v>
      </c>
      <c r="NU429">
        <v>0.71544870000000005</v>
      </c>
      <c r="NV429">
        <v>0.55819149999999995</v>
      </c>
      <c r="NW429">
        <v>49.666049999999998</v>
      </c>
      <c r="NX429" s="1">
        <v>1.673597E-3</v>
      </c>
      <c r="NY429">
        <v>0.68931750000000003</v>
      </c>
      <c r="NZ429">
        <v>0.55747930000000001</v>
      </c>
      <c r="OA429">
        <v>47.090449999999997</v>
      </c>
      <c r="OB429" s="1">
        <v>1.6094729999999999E-3</v>
      </c>
      <c r="OC429">
        <v>0.66449519999999995</v>
      </c>
      <c r="OD429">
        <v>0.55692050000000004</v>
      </c>
      <c r="OE429">
        <v>45.501489999999997</v>
      </c>
      <c r="OF429" s="1">
        <v>1.5488209999999999E-3</v>
      </c>
      <c r="OG429">
        <v>0.64074019999999998</v>
      </c>
      <c r="OH429">
        <v>0.55645509999999998</v>
      </c>
      <c r="OI429">
        <v>44.747</v>
      </c>
      <c r="OJ429" s="1">
        <v>1.4911729999999999E-3</v>
      </c>
      <c r="OK429">
        <v>0.61810989999999999</v>
      </c>
    </row>
    <row r="430" spans="1:401" x14ac:dyDescent="0.35">
      <c r="A430">
        <v>439</v>
      </c>
      <c r="B430" t="s">
        <v>4</v>
      </c>
      <c r="C430" t="s">
        <v>364</v>
      </c>
      <c r="D430" t="s">
        <v>437</v>
      </c>
      <c r="E430">
        <v>720.63559999999995</v>
      </c>
      <c r="F430">
        <v>0.4702035</v>
      </c>
      <c r="G430">
        <v>28.955660000000002</v>
      </c>
      <c r="H430">
        <v>0</v>
      </c>
      <c r="I430">
        <v>0</v>
      </c>
      <c r="J430">
        <v>0.4681786</v>
      </c>
      <c r="K430">
        <v>28.125979999999998</v>
      </c>
      <c r="L430">
        <v>0</v>
      </c>
      <c r="M430">
        <v>0</v>
      </c>
      <c r="N430">
        <v>0.46602700000000002</v>
      </c>
      <c r="O430">
        <v>26.628119999999999</v>
      </c>
      <c r="P430">
        <v>0</v>
      </c>
      <c r="Q430">
        <v>0</v>
      </c>
      <c r="R430">
        <v>0.4640745</v>
      </c>
      <c r="S430">
        <v>26.756160000000001</v>
      </c>
      <c r="T430">
        <v>0</v>
      </c>
      <c r="U430">
        <v>0</v>
      </c>
      <c r="V430">
        <v>0.46193210000000001</v>
      </c>
      <c r="W430">
        <v>27.00619</v>
      </c>
      <c r="X430">
        <v>0</v>
      </c>
      <c r="Y430">
        <v>0</v>
      </c>
      <c r="Z430">
        <v>0.45965840000000002</v>
      </c>
      <c r="AA430">
        <v>26.961410000000001</v>
      </c>
      <c r="AB430">
        <v>0</v>
      </c>
      <c r="AC430">
        <v>0</v>
      </c>
      <c r="AD430">
        <v>0.45730999999999999</v>
      </c>
      <c r="AE430">
        <v>26.921779999999998</v>
      </c>
      <c r="AF430">
        <v>0</v>
      </c>
      <c r="AG430">
        <v>0</v>
      </c>
      <c r="AH430">
        <v>0.45491740000000003</v>
      </c>
      <c r="AI430">
        <v>26.700209999999998</v>
      </c>
      <c r="AJ430">
        <v>0</v>
      </c>
      <c r="AK430">
        <v>0</v>
      </c>
      <c r="AL430">
        <v>0.4524842</v>
      </c>
      <c r="AM430">
        <v>26.319649999999999</v>
      </c>
      <c r="AN430">
        <v>0</v>
      </c>
      <c r="AO430">
        <v>0</v>
      </c>
      <c r="AP430">
        <v>0.44988440000000002</v>
      </c>
      <c r="AQ430">
        <v>26.685860000000002</v>
      </c>
      <c r="AR430">
        <v>0</v>
      </c>
      <c r="AS430">
        <v>0</v>
      </c>
      <c r="AT430">
        <v>0.44712410000000002</v>
      </c>
      <c r="AU430">
        <v>27.492699999999999</v>
      </c>
      <c r="AV430">
        <v>0</v>
      </c>
      <c r="AW430">
        <v>0</v>
      </c>
      <c r="AX430">
        <v>0.44447059999999999</v>
      </c>
      <c r="AY430">
        <v>29.220199999999998</v>
      </c>
      <c r="AZ430">
        <v>0</v>
      </c>
      <c r="BA430">
        <v>0</v>
      </c>
      <c r="BB430">
        <v>0.4418841</v>
      </c>
      <c r="BC430">
        <v>31.161570000000001</v>
      </c>
      <c r="BD430">
        <v>0</v>
      </c>
      <c r="BE430">
        <v>0</v>
      </c>
      <c r="BF430">
        <v>0.43910709999999997</v>
      </c>
      <c r="BG430">
        <v>32.232140000000001</v>
      </c>
      <c r="BH430">
        <v>0</v>
      </c>
      <c r="BI430">
        <v>0</v>
      </c>
      <c r="BJ430">
        <v>0.43612620000000002</v>
      </c>
      <c r="BK430">
        <v>32.857999999999997</v>
      </c>
      <c r="BL430">
        <v>0</v>
      </c>
      <c r="BM430">
        <v>0</v>
      </c>
      <c r="BN430">
        <v>0.43289359999999999</v>
      </c>
      <c r="BO430">
        <v>32.848179999999999</v>
      </c>
      <c r="BP430">
        <v>0</v>
      </c>
      <c r="BQ430">
        <v>0</v>
      </c>
      <c r="BR430">
        <v>0.42942849999999999</v>
      </c>
      <c r="BS430">
        <v>31.832879999999999</v>
      </c>
      <c r="BT430">
        <v>0</v>
      </c>
      <c r="BU430">
        <v>0</v>
      </c>
      <c r="BV430">
        <v>0.42571389999999998</v>
      </c>
      <c r="BW430">
        <v>31.251709999999999</v>
      </c>
      <c r="BX430">
        <v>0</v>
      </c>
      <c r="BY430">
        <v>0</v>
      </c>
      <c r="BZ430">
        <v>0.42352990000000001</v>
      </c>
      <c r="CA430">
        <v>30.546050000000001</v>
      </c>
      <c r="CB430">
        <v>0</v>
      </c>
      <c r="CC430">
        <v>0</v>
      </c>
      <c r="CD430">
        <v>0.42292770000000002</v>
      </c>
      <c r="CE430">
        <v>30.551259999999999</v>
      </c>
      <c r="CF430">
        <v>0</v>
      </c>
      <c r="CG430">
        <v>0</v>
      </c>
      <c r="CH430">
        <v>0.42241230000000002</v>
      </c>
      <c r="CI430">
        <v>30.599769999999999</v>
      </c>
      <c r="CJ430">
        <v>0</v>
      </c>
      <c r="CK430">
        <v>0</v>
      </c>
      <c r="CL430">
        <v>0.42218129999999998</v>
      </c>
      <c r="CM430">
        <v>30.49173</v>
      </c>
      <c r="CN430">
        <v>0</v>
      </c>
      <c r="CO430">
        <v>0</v>
      </c>
      <c r="CP430">
        <v>0.42200310000000002</v>
      </c>
      <c r="CQ430">
        <v>30.229749999999999</v>
      </c>
      <c r="CR430">
        <v>0</v>
      </c>
      <c r="CS430">
        <v>0</v>
      </c>
      <c r="CT430">
        <v>0.42184060000000001</v>
      </c>
      <c r="CU430">
        <v>29.347709999999999</v>
      </c>
      <c r="CV430" s="1">
        <v>4.0243439999999998E-38</v>
      </c>
      <c r="CW430" s="1">
        <v>1.664948E-35</v>
      </c>
      <c r="CX430">
        <v>0.42162670000000002</v>
      </c>
      <c r="CY430">
        <v>28.30453</v>
      </c>
      <c r="CZ430" s="1">
        <v>1.382402E-32</v>
      </c>
      <c r="DA430" s="1">
        <v>5.7418460000000001E-30</v>
      </c>
      <c r="DB430">
        <v>0.42411500000000002</v>
      </c>
      <c r="DC430">
        <v>28.19933</v>
      </c>
      <c r="DD430" s="1">
        <v>3.1006700000000001E-26</v>
      </c>
      <c r="DE430" s="1">
        <v>1.111073E-23</v>
      </c>
      <c r="DF430">
        <v>0.42666179999999998</v>
      </c>
      <c r="DG430">
        <v>29.225650000000002</v>
      </c>
      <c r="DH430" s="1">
        <v>2.09177E-21</v>
      </c>
      <c r="DI430" s="1">
        <v>7.0225300000000004E-19</v>
      </c>
      <c r="DJ430">
        <v>0.42938409999999999</v>
      </c>
      <c r="DK430">
        <v>32.131279999999997</v>
      </c>
      <c r="DL430" s="1">
        <v>1.119452E-17</v>
      </c>
      <c r="DM430" s="1">
        <v>3.7321260000000001E-15</v>
      </c>
      <c r="DN430">
        <v>0.43242249999999999</v>
      </c>
      <c r="DO430">
        <v>35.714750000000002</v>
      </c>
      <c r="DP430" s="1">
        <v>1.176659E-14</v>
      </c>
      <c r="DQ430" s="1">
        <v>3.9531579999999997E-12</v>
      </c>
      <c r="DR430">
        <v>0.43559999999999999</v>
      </c>
      <c r="DS430">
        <v>36.524560000000001</v>
      </c>
      <c r="DT430" s="1">
        <v>4.2398029999999999E-12</v>
      </c>
      <c r="DU430" s="1">
        <v>1.439716E-9</v>
      </c>
      <c r="DV430">
        <v>0.43873669999999998</v>
      </c>
      <c r="DW430">
        <v>36.416820000000001</v>
      </c>
      <c r="DX430" s="1">
        <v>6.5752910000000003E-10</v>
      </c>
      <c r="DY430" s="1">
        <v>2.261963E-7</v>
      </c>
      <c r="DZ430">
        <v>0.4421757</v>
      </c>
      <c r="EA430">
        <v>35.952120000000001</v>
      </c>
      <c r="EB430" s="1">
        <v>5.1220599999999997E-8</v>
      </c>
      <c r="EC430" s="1">
        <v>1.7835100000000001E-5</v>
      </c>
      <c r="ED430">
        <v>0.44502219999999998</v>
      </c>
      <c r="EE430">
        <v>34.359389999999998</v>
      </c>
      <c r="EF430" s="1">
        <v>2.2177439999999999E-6</v>
      </c>
      <c r="EG430" s="1">
        <v>7.8297070000000004E-4</v>
      </c>
      <c r="EH430">
        <v>0.44678089999999998</v>
      </c>
      <c r="EI430">
        <v>33.179969999999997</v>
      </c>
      <c r="EJ430" s="1">
        <v>5.7352019999999997E-5</v>
      </c>
      <c r="EK430" s="1">
        <v>2.0565030000000002E-2</v>
      </c>
      <c r="EL430">
        <v>0.45128620000000003</v>
      </c>
      <c r="EM430">
        <v>33.73959</v>
      </c>
      <c r="EN430" s="1">
        <v>9.4772309999999996E-4</v>
      </c>
      <c r="EO430">
        <v>0.34285320000000002</v>
      </c>
      <c r="EP430">
        <v>0.46038249999999997</v>
      </c>
      <c r="EQ430">
        <v>36.824060000000003</v>
      </c>
      <c r="ER430" s="1">
        <v>1.0452360000000001E-2</v>
      </c>
      <c r="ES430">
        <v>3.7926920000000002</v>
      </c>
      <c r="ET430">
        <v>0.47076800000000002</v>
      </c>
      <c r="EU430">
        <v>39.949420000000003</v>
      </c>
      <c r="EV430" s="1">
        <v>7.9026479999999996E-2</v>
      </c>
      <c r="EW430">
        <v>28.722650000000002</v>
      </c>
      <c r="EX430">
        <v>0.48244199999999998</v>
      </c>
      <c r="EY430">
        <v>40.42407</v>
      </c>
      <c r="EZ430">
        <v>0.42599619999999999</v>
      </c>
      <c r="FA430">
        <v>154.93799999999999</v>
      </c>
      <c r="FB430">
        <v>0.49568610000000002</v>
      </c>
      <c r="FC430">
        <v>40.360849999999999</v>
      </c>
      <c r="FD430">
        <v>1.7109479999999999</v>
      </c>
      <c r="FE430">
        <v>621.42679999999996</v>
      </c>
      <c r="FF430">
        <v>0.51084759999999996</v>
      </c>
      <c r="FG430">
        <v>39.520859999999999</v>
      </c>
      <c r="FH430">
        <v>5.2394590000000001</v>
      </c>
      <c r="FI430">
        <v>1898.5830000000001</v>
      </c>
      <c r="FJ430">
        <v>0.5280241</v>
      </c>
      <c r="FK430">
        <v>37.697809999999997</v>
      </c>
      <c r="FL430">
        <v>12.53809</v>
      </c>
      <c r="FM430">
        <v>4526.8230000000003</v>
      </c>
      <c r="FN430">
        <v>0.5475312</v>
      </c>
      <c r="FO430">
        <v>36.772410000000001</v>
      </c>
      <c r="FP430">
        <v>23.954719999999998</v>
      </c>
      <c r="FQ430">
        <v>8609.9629999999997</v>
      </c>
      <c r="FR430">
        <v>0.56981250000000006</v>
      </c>
      <c r="FS430">
        <v>36.647959999999998</v>
      </c>
      <c r="FT430">
        <v>37.189660000000003</v>
      </c>
      <c r="FU430">
        <v>13290.26</v>
      </c>
      <c r="FV430">
        <v>0.59530439999999996</v>
      </c>
      <c r="FW430">
        <v>37.486710000000002</v>
      </c>
      <c r="FX430">
        <v>47.768859999999997</v>
      </c>
      <c r="FY430">
        <v>16951.62</v>
      </c>
      <c r="FZ430">
        <v>0.60114840000000003</v>
      </c>
      <c r="GA430">
        <v>37.956670000000003</v>
      </c>
      <c r="GB430">
        <v>51.653840000000002</v>
      </c>
      <c r="GC430">
        <v>18330.78</v>
      </c>
      <c r="GD430">
        <v>0.60650490000000001</v>
      </c>
      <c r="GE430">
        <v>38.133339999999997</v>
      </c>
      <c r="GF430">
        <v>47.804569999999998</v>
      </c>
      <c r="GG430">
        <v>16975.2</v>
      </c>
      <c r="GH430">
        <v>0.61198269999999999</v>
      </c>
      <c r="GI430">
        <v>37.428260000000002</v>
      </c>
      <c r="GJ430">
        <v>38.471420000000002</v>
      </c>
      <c r="GK430">
        <v>13658.75</v>
      </c>
      <c r="GL430">
        <v>0.61775259999999999</v>
      </c>
      <c r="GM430">
        <v>36.107289999999999</v>
      </c>
      <c r="GN430">
        <v>27.233319999999999</v>
      </c>
      <c r="GO430">
        <v>9652.9940000000006</v>
      </c>
      <c r="GP430">
        <v>0.62413050000000003</v>
      </c>
      <c r="GQ430">
        <v>34.739159999999998</v>
      </c>
      <c r="GR430">
        <v>17.28322</v>
      </c>
      <c r="GS430">
        <v>6106.2020000000002</v>
      </c>
      <c r="GT430">
        <v>0.63057779999999997</v>
      </c>
      <c r="GU430">
        <v>34.764629999999997</v>
      </c>
      <c r="GV430">
        <v>9.8591899999999999</v>
      </c>
      <c r="GW430">
        <v>3470.6880000000001</v>
      </c>
      <c r="GX430">
        <v>0.64044020000000002</v>
      </c>
      <c r="GY430">
        <v>35.637569999999997</v>
      </c>
      <c r="GZ430">
        <v>5.0963260000000004</v>
      </c>
      <c r="HA430">
        <v>1800.5930000000001</v>
      </c>
      <c r="HB430">
        <v>0.64932999999999996</v>
      </c>
      <c r="HC430">
        <v>37.6768</v>
      </c>
      <c r="HD430">
        <v>2.4046810000000001</v>
      </c>
      <c r="HE430">
        <v>854.35419999999999</v>
      </c>
      <c r="HF430">
        <v>0.65863930000000004</v>
      </c>
      <c r="HG430">
        <v>40.043860000000002</v>
      </c>
      <c r="HH430">
        <v>1.051809</v>
      </c>
      <c r="HI430">
        <v>375.70679999999999</v>
      </c>
      <c r="HJ430">
        <v>0.67256190000000005</v>
      </c>
      <c r="HK430">
        <v>40.964649999999999</v>
      </c>
      <c r="HL430">
        <v>0.43681310000000001</v>
      </c>
      <c r="HM430">
        <v>155.7106</v>
      </c>
      <c r="HN430">
        <v>0.68293389999999998</v>
      </c>
      <c r="HO430">
        <v>41.003039999999999</v>
      </c>
      <c r="HP430">
        <v>0.1802628</v>
      </c>
      <c r="HQ430">
        <v>63.942430000000002</v>
      </c>
      <c r="HR430">
        <v>0.6818649</v>
      </c>
      <c r="HS430">
        <v>40.111829999999998</v>
      </c>
      <c r="HT430" s="1">
        <v>8.3135909999999993E-2</v>
      </c>
      <c r="HU430">
        <v>29.209</v>
      </c>
      <c r="HV430">
        <v>0.67995459999999996</v>
      </c>
      <c r="HW430">
        <v>38.504550000000002</v>
      </c>
      <c r="HX430" s="1">
        <v>4.905727E-2</v>
      </c>
      <c r="HY430">
        <v>16.949369999999998</v>
      </c>
      <c r="HZ430">
        <v>0.67673150000000004</v>
      </c>
      <c r="IA430">
        <v>38.798819999999999</v>
      </c>
      <c r="IB430" s="1">
        <v>3.8158190000000002E-2</v>
      </c>
      <c r="IC430">
        <v>13.047459999999999</v>
      </c>
      <c r="ID430">
        <v>0.67388159999999997</v>
      </c>
      <c r="IE430">
        <v>41.338729999999998</v>
      </c>
      <c r="IF430" s="1">
        <v>3.4345069999999998E-2</v>
      </c>
      <c r="IG430">
        <v>11.73025</v>
      </c>
      <c r="IH430">
        <v>0.6723325</v>
      </c>
      <c r="II430">
        <v>45.652810000000002</v>
      </c>
      <c r="IJ430" s="1">
        <v>3.2169370000000003E-2</v>
      </c>
      <c r="IK430">
        <v>11.008380000000001</v>
      </c>
      <c r="IL430">
        <v>0.66983680000000001</v>
      </c>
      <c r="IM430">
        <v>49.652839999999998</v>
      </c>
      <c r="IN430" s="1">
        <v>2.983446E-2</v>
      </c>
      <c r="IO430">
        <v>10.26318</v>
      </c>
      <c r="IP430">
        <v>0.66767019999999999</v>
      </c>
      <c r="IQ430">
        <v>51.991050000000001</v>
      </c>
      <c r="IR430" s="1">
        <v>2.702504E-2</v>
      </c>
      <c r="IS430">
        <v>9.3472550000000005</v>
      </c>
      <c r="IT430">
        <v>0.66562410000000005</v>
      </c>
      <c r="IU430">
        <v>52.383769999999998</v>
      </c>
      <c r="IV430" s="1">
        <v>2.3821229999999999E-2</v>
      </c>
      <c r="IW430">
        <v>8.2822750000000003</v>
      </c>
      <c r="IX430">
        <v>0.66365090000000004</v>
      </c>
      <c r="IY430">
        <v>50.853169999999999</v>
      </c>
      <c r="IZ430" s="1">
        <v>2.0406480000000001E-2</v>
      </c>
      <c r="JA430">
        <v>7.1320100000000002</v>
      </c>
      <c r="JB430">
        <v>0.66146479999999996</v>
      </c>
      <c r="JC430">
        <v>48.555059999999997</v>
      </c>
      <c r="JD430">
        <v>1.7028390000000001E-2</v>
      </c>
      <c r="JE430">
        <v>5.982907</v>
      </c>
      <c r="JF430">
        <v>0.65924269999999996</v>
      </c>
      <c r="JG430">
        <v>47.653770000000002</v>
      </c>
      <c r="JH430" s="1">
        <v>1.396063E-2</v>
      </c>
      <c r="JI430">
        <v>4.9285350000000001</v>
      </c>
      <c r="JJ430">
        <v>0.65686049999999996</v>
      </c>
      <c r="JK430">
        <v>47.462730000000001</v>
      </c>
      <c r="JL430" s="1">
        <v>1.1338839999999999E-2</v>
      </c>
      <c r="JM430">
        <v>4.0215529999999999</v>
      </c>
      <c r="JN430">
        <v>0.65453280000000003</v>
      </c>
      <c r="JO430">
        <v>47.701439999999998</v>
      </c>
      <c r="JP430" s="1">
        <v>9.2505390000000003E-3</v>
      </c>
      <c r="JQ430">
        <v>3.298886</v>
      </c>
      <c r="JR430">
        <v>0.65232100000000004</v>
      </c>
      <c r="JS430">
        <v>48.138629999999999</v>
      </c>
      <c r="JT430" s="1">
        <v>7.6963439999999999E-3</v>
      </c>
      <c r="JU430">
        <v>2.756732</v>
      </c>
      <c r="JV430">
        <v>0.64992749999999999</v>
      </c>
      <c r="JW430">
        <v>47.9373</v>
      </c>
      <c r="JX430" s="1">
        <v>6.59181E-3</v>
      </c>
      <c r="JY430">
        <v>2.3703419999999999</v>
      </c>
      <c r="JZ430">
        <v>0.64817979999999997</v>
      </c>
      <c r="KA430">
        <v>47.130400000000002</v>
      </c>
      <c r="KB430" s="1">
        <v>5.8207129999999999E-3</v>
      </c>
      <c r="KC430">
        <v>2.0998559999999999</v>
      </c>
      <c r="KD430">
        <v>0.64642140000000003</v>
      </c>
      <c r="KE430">
        <v>46.132950000000001</v>
      </c>
      <c r="KF430" s="1">
        <v>5.2719330000000003E-3</v>
      </c>
      <c r="KG430">
        <v>1.9083319999999999</v>
      </c>
      <c r="KH430">
        <v>0.64478869999999999</v>
      </c>
      <c r="KI430">
        <v>44.765740000000001</v>
      </c>
      <c r="KJ430" s="1">
        <v>4.867728E-3</v>
      </c>
      <c r="KK430">
        <v>1.7683139999999999</v>
      </c>
      <c r="KL430">
        <v>0.64321740000000005</v>
      </c>
      <c r="KM430">
        <v>44.333480000000002</v>
      </c>
      <c r="KN430" s="1">
        <v>4.5509920000000002E-3</v>
      </c>
      <c r="KO430">
        <v>1.6594409999999999</v>
      </c>
      <c r="KP430">
        <v>0.64161599999999996</v>
      </c>
      <c r="KQ430">
        <v>45.672469999999997</v>
      </c>
      <c r="KR430" s="1">
        <v>4.2869709999999997E-3</v>
      </c>
      <c r="KS430">
        <v>1.5695079999999999</v>
      </c>
      <c r="KT430">
        <v>0.63995480000000005</v>
      </c>
      <c r="KU430">
        <v>48.838909999999998</v>
      </c>
      <c r="KV430" s="1">
        <v>4.0563090000000001E-3</v>
      </c>
      <c r="KW430">
        <v>1.491268</v>
      </c>
      <c r="KX430">
        <v>0.63865039999999995</v>
      </c>
      <c r="KY430">
        <v>52.23301</v>
      </c>
      <c r="KZ430" s="1">
        <v>3.852837E-3</v>
      </c>
      <c r="LA430">
        <v>1.4218930000000001</v>
      </c>
      <c r="LB430">
        <v>0.63734440000000003</v>
      </c>
      <c r="LC430">
        <v>54.072069999999997</v>
      </c>
      <c r="LD430" s="1">
        <v>3.6681389999999999E-3</v>
      </c>
      <c r="LE430">
        <v>1.3588579999999999</v>
      </c>
      <c r="LF430">
        <v>0.63592850000000001</v>
      </c>
      <c r="LG430">
        <v>54.182560000000002</v>
      </c>
      <c r="LH430" s="1">
        <v>3.4957399999999998E-3</v>
      </c>
      <c r="LI430">
        <v>1.3000560000000001</v>
      </c>
      <c r="LJ430">
        <v>0.63458009999999998</v>
      </c>
      <c r="LK430">
        <v>52.348660000000002</v>
      </c>
      <c r="LL430" s="1">
        <v>3.3345359999999999E-3</v>
      </c>
      <c r="LM430">
        <v>1.2447010000000001</v>
      </c>
      <c r="LN430">
        <v>0.63329729999999995</v>
      </c>
      <c r="LO430">
        <v>49.259509999999999</v>
      </c>
      <c r="LP430" s="1">
        <v>3.1828270000000001E-3</v>
      </c>
      <c r="LQ430">
        <v>1.192375</v>
      </c>
      <c r="LR430">
        <v>0.63200959999999995</v>
      </c>
      <c r="LS430">
        <v>47.432029999999997</v>
      </c>
      <c r="LT430" s="1">
        <v>3.0400829999999998E-3</v>
      </c>
      <c r="LU430">
        <v>1.1428830000000001</v>
      </c>
      <c r="LV430">
        <v>0.63079629999999998</v>
      </c>
      <c r="LW430">
        <v>47.49597</v>
      </c>
      <c r="LX430" s="1">
        <v>2.906058E-3</v>
      </c>
      <c r="LY430">
        <v>1.096171</v>
      </c>
      <c r="LZ430">
        <v>0.62960289999999997</v>
      </c>
      <c r="MA430">
        <v>48.298569999999998</v>
      </c>
      <c r="MB430" s="1">
        <v>2.7791629999999999E-3</v>
      </c>
      <c r="MC430">
        <v>1.0518069999999999</v>
      </c>
      <c r="MD430">
        <v>0.62843289999999996</v>
      </c>
      <c r="ME430">
        <v>49.734319999999997</v>
      </c>
      <c r="MF430" s="1">
        <v>2.658994E-3</v>
      </c>
      <c r="MG430">
        <v>1.009641</v>
      </c>
      <c r="MH430">
        <v>0.62727900000000003</v>
      </c>
      <c r="MI430">
        <v>50.532380000000003</v>
      </c>
      <c r="MJ430" s="1">
        <v>2.5447429999999999E-3</v>
      </c>
      <c r="MK430">
        <v>0.96943310000000005</v>
      </c>
      <c r="ML430">
        <v>0.62614570000000003</v>
      </c>
      <c r="MM430">
        <v>49.896090000000001</v>
      </c>
      <c r="MN430" s="1">
        <v>2.436592E-3</v>
      </c>
      <c r="MO430">
        <v>0.93137449999999999</v>
      </c>
      <c r="MP430">
        <v>0.62501459999999998</v>
      </c>
      <c r="MQ430">
        <v>48.778489999999998</v>
      </c>
      <c r="MR430" s="1">
        <v>2.33431E-3</v>
      </c>
      <c r="MS430">
        <v>0.89528609999999997</v>
      </c>
      <c r="MT430">
        <v>0.62392150000000002</v>
      </c>
      <c r="MU430">
        <v>47.00817</v>
      </c>
      <c r="MV430" s="1">
        <v>2.2373599999999999E-3</v>
      </c>
      <c r="MW430">
        <v>0.8609926</v>
      </c>
      <c r="MX430">
        <v>0.62286050000000004</v>
      </c>
      <c r="MY430">
        <v>45.891559999999998</v>
      </c>
      <c r="MZ430" s="1">
        <v>2.1461409999999998E-3</v>
      </c>
      <c r="NA430">
        <v>0.82850250000000003</v>
      </c>
      <c r="NB430">
        <v>0.62186759999999996</v>
      </c>
      <c r="NC430">
        <v>45.693330000000003</v>
      </c>
      <c r="ND430">
        <v>2.0593920000000002E-3</v>
      </c>
      <c r="NE430">
        <v>0.79747440000000003</v>
      </c>
      <c r="NF430">
        <v>0.62063550000000001</v>
      </c>
      <c r="NG430">
        <v>46.904350000000001</v>
      </c>
      <c r="NH430" s="1">
        <v>1.975203E-3</v>
      </c>
      <c r="NI430">
        <v>0.76749970000000001</v>
      </c>
      <c r="NJ430">
        <v>0.61964319999999995</v>
      </c>
      <c r="NK430">
        <v>49.263759999999998</v>
      </c>
      <c r="NL430" s="1">
        <v>1.897005E-3</v>
      </c>
      <c r="NM430">
        <v>0.73939940000000004</v>
      </c>
      <c r="NN430">
        <v>0.61870999999999998</v>
      </c>
      <c r="NO430">
        <v>50.65813</v>
      </c>
      <c r="NP430" s="1">
        <v>1.822099E-3</v>
      </c>
      <c r="NQ430">
        <v>0.71228480000000005</v>
      </c>
      <c r="NR430">
        <v>0.61780250000000003</v>
      </c>
      <c r="NS430">
        <v>50.692160000000001</v>
      </c>
      <c r="NT430" s="1">
        <v>1.750541E-3</v>
      </c>
      <c r="NU430">
        <v>0.68629620000000002</v>
      </c>
      <c r="NV430">
        <v>0.61687159999999996</v>
      </c>
      <c r="NW430">
        <v>49.703699999999998</v>
      </c>
      <c r="NX430" s="1">
        <v>1.6818880000000001E-3</v>
      </c>
      <c r="NY430">
        <v>0.66125849999999997</v>
      </c>
      <c r="NZ430">
        <v>0.61604320000000001</v>
      </c>
      <c r="OA430">
        <v>47.347200000000001</v>
      </c>
      <c r="OB430" s="1">
        <v>1.617318E-3</v>
      </c>
      <c r="OC430">
        <v>0.63747319999999996</v>
      </c>
      <c r="OD430">
        <v>0.61542160000000001</v>
      </c>
      <c r="OE430">
        <v>45.733649999999997</v>
      </c>
      <c r="OF430" s="1">
        <v>1.5563409999999999E-3</v>
      </c>
      <c r="OG430">
        <v>0.61470100000000005</v>
      </c>
      <c r="OH430">
        <v>0.61466290000000001</v>
      </c>
      <c r="OI430">
        <v>44.761600000000001</v>
      </c>
      <c r="OJ430" s="1">
        <v>1.498306E-3</v>
      </c>
      <c r="OK430">
        <v>0.59311990000000003</v>
      </c>
    </row>
    <row r="431" spans="1:401" x14ac:dyDescent="0.35">
      <c r="A431">
        <v>440</v>
      </c>
      <c r="B431" t="s">
        <v>4</v>
      </c>
      <c r="C431" t="s">
        <v>364</v>
      </c>
      <c r="D431" t="s">
        <v>438</v>
      </c>
      <c r="E431">
        <v>895.96879999999999</v>
      </c>
      <c r="F431">
        <v>0.55408009999999996</v>
      </c>
      <c r="G431">
        <v>29.060829999999999</v>
      </c>
      <c r="H431">
        <v>0</v>
      </c>
      <c r="I431">
        <v>0</v>
      </c>
      <c r="J431">
        <v>0.55377600000000005</v>
      </c>
      <c r="K431">
        <v>28.363659999999999</v>
      </c>
      <c r="L431">
        <v>0</v>
      </c>
      <c r="M431">
        <v>0</v>
      </c>
      <c r="N431">
        <v>0.55334349999999999</v>
      </c>
      <c r="O431">
        <v>26.820070000000001</v>
      </c>
      <c r="P431">
        <v>0</v>
      </c>
      <c r="Q431">
        <v>0</v>
      </c>
      <c r="R431">
        <v>0.55051539999999999</v>
      </c>
      <c r="S431">
        <v>26.929480000000002</v>
      </c>
      <c r="T431">
        <v>0</v>
      </c>
      <c r="U431">
        <v>0</v>
      </c>
      <c r="V431">
        <v>0.5474736</v>
      </c>
      <c r="W431">
        <v>27.11956</v>
      </c>
      <c r="X431">
        <v>0</v>
      </c>
      <c r="Y431">
        <v>0</v>
      </c>
      <c r="Z431">
        <v>0.54428359999999998</v>
      </c>
      <c r="AA431">
        <v>26.96191</v>
      </c>
      <c r="AB431">
        <v>0</v>
      </c>
      <c r="AC431">
        <v>0</v>
      </c>
      <c r="AD431">
        <v>0.54093800000000003</v>
      </c>
      <c r="AE431">
        <v>26.861519999999999</v>
      </c>
      <c r="AF431">
        <v>0</v>
      </c>
      <c r="AG431">
        <v>0</v>
      </c>
      <c r="AH431">
        <v>0.53759570000000001</v>
      </c>
      <c r="AI431">
        <v>26.679030000000001</v>
      </c>
      <c r="AJ431">
        <v>0</v>
      </c>
      <c r="AK431">
        <v>0</v>
      </c>
      <c r="AL431">
        <v>0.5341013</v>
      </c>
      <c r="AM431">
        <v>26.38109</v>
      </c>
      <c r="AN431">
        <v>0</v>
      </c>
      <c r="AO431">
        <v>0</v>
      </c>
      <c r="AP431">
        <v>0.5304179</v>
      </c>
      <c r="AQ431">
        <v>26.88598</v>
      </c>
      <c r="AR431">
        <v>0</v>
      </c>
      <c r="AS431">
        <v>0</v>
      </c>
      <c r="AT431">
        <v>0.52651320000000001</v>
      </c>
      <c r="AU431">
        <v>27.73264</v>
      </c>
      <c r="AV431">
        <v>0</v>
      </c>
      <c r="AW431">
        <v>0</v>
      </c>
      <c r="AX431">
        <v>0.52278619999999998</v>
      </c>
      <c r="AY431">
        <v>29.40052</v>
      </c>
      <c r="AZ431">
        <v>0</v>
      </c>
      <c r="BA431">
        <v>0</v>
      </c>
      <c r="BB431">
        <v>0.51913290000000001</v>
      </c>
      <c r="BC431">
        <v>31.206849999999999</v>
      </c>
      <c r="BD431">
        <v>0</v>
      </c>
      <c r="BE431">
        <v>0</v>
      </c>
      <c r="BF431">
        <v>0.51521589999999995</v>
      </c>
      <c r="BG431">
        <v>32.13897</v>
      </c>
      <c r="BH431">
        <v>0</v>
      </c>
      <c r="BI431">
        <v>0</v>
      </c>
      <c r="BJ431">
        <v>0.51102720000000001</v>
      </c>
      <c r="BK431">
        <v>32.729880000000001</v>
      </c>
      <c r="BL431">
        <v>0</v>
      </c>
      <c r="BM431">
        <v>0</v>
      </c>
      <c r="BN431">
        <v>0.50655839999999996</v>
      </c>
      <c r="BO431">
        <v>32.835979999999999</v>
      </c>
      <c r="BP431">
        <v>0</v>
      </c>
      <c r="BQ431">
        <v>0</v>
      </c>
      <c r="BR431">
        <v>0.50181600000000004</v>
      </c>
      <c r="BS431">
        <v>31.940899999999999</v>
      </c>
      <c r="BT431">
        <v>0</v>
      </c>
      <c r="BU431">
        <v>0</v>
      </c>
      <c r="BV431">
        <v>0.49679659999999998</v>
      </c>
      <c r="BW431">
        <v>31.444690000000001</v>
      </c>
      <c r="BX431">
        <v>0</v>
      </c>
      <c r="BY431">
        <v>0</v>
      </c>
      <c r="BZ431">
        <v>0.49403710000000001</v>
      </c>
      <c r="CA431">
        <v>30.760860000000001</v>
      </c>
      <c r="CB431">
        <v>0</v>
      </c>
      <c r="CC431">
        <v>0</v>
      </c>
      <c r="CD431">
        <v>0.49281130000000001</v>
      </c>
      <c r="CE431">
        <v>30.600529999999999</v>
      </c>
      <c r="CF431">
        <v>0</v>
      </c>
      <c r="CG431">
        <v>0</v>
      </c>
      <c r="CH431">
        <v>0.49169659999999998</v>
      </c>
      <c r="CI431">
        <v>30.6236</v>
      </c>
      <c r="CJ431">
        <v>0</v>
      </c>
      <c r="CK431">
        <v>0</v>
      </c>
      <c r="CL431">
        <v>0.49080570000000001</v>
      </c>
      <c r="CM431">
        <v>30.46988</v>
      </c>
      <c r="CN431">
        <v>0</v>
      </c>
      <c r="CO431">
        <v>0</v>
      </c>
      <c r="CP431">
        <v>0.48985000000000001</v>
      </c>
      <c r="CQ431">
        <v>30.237259999999999</v>
      </c>
      <c r="CR431">
        <v>0</v>
      </c>
      <c r="CS431">
        <v>0</v>
      </c>
      <c r="CT431">
        <v>0.48887439999999999</v>
      </c>
      <c r="CU431">
        <v>29.43046</v>
      </c>
      <c r="CV431" s="1">
        <v>1.4047090000000001E-38</v>
      </c>
      <c r="CW431" s="1">
        <v>5.6177739999999998E-36</v>
      </c>
      <c r="CX431">
        <v>0.48776009999999997</v>
      </c>
      <c r="CY431">
        <v>28.42285</v>
      </c>
      <c r="CZ431" s="1">
        <v>5.8835370000000003E-33</v>
      </c>
      <c r="DA431" s="1">
        <v>2.33779E-30</v>
      </c>
      <c r="DB431">
        <v>0.48643900000000001</v>
      </c>
      <c r="DC431">
        <v>28.364270000000001</v>
      </c>
      <c r="DD431" s="1">
        <v>1.3154830000000001E-26</v>
      </c>
      <c r="DE431" s="1">
        <v>4.586611E-24</v>
      </c>
      <c r="DF431">
        <v>0.484983</v>
      </c>
      <c r="DG431">
        <v>29.399280000000001</v>
      </c>
      <c r="DH431" s="1">
        <v>1.019401E-21</v>
      </c>
      <c r="DI431" s="1">
        <v>3.4402519999999999E-19</v>
      </c>
      <c r="DJ431">
        <v>0.48355619999999999</v>
      </c>
      <c r="DK431">
        <v>32.300150000000002</v>
      </c>
      <c r="DL431" s="1">
        <v>6.1577949999999998E-18</v>
      </c>
      <c r="DM431" s="1">
        <v>2.1002359999999999E-15</v>
      </c>
      <c r="DN431">
        <v>0.48216170000000003</v>
      </c>
      <c r="DO431">
        <v>35.889240000000001</v>
      </c>
      <c r="DP431" s="1">
        <v>6.987465E-15</v>
      </c>
      <c r="DQ431" s="1">
        <v>2.4133769999999998E-12</v>
      </c>
      <c r="DR431">
        <v>0.48060969999999997</v>
      </c>
      <c r="DS431">
        <v>36.601680000000002</v>
      </c>
      <c r="DT431" s="1">
        <v>2.6759649999999999E-12</v>
      </c>
      <c r="DU431" s="1">
        <v>9.3293049999999996E-10</v>
      </c>
      <c r="DV431">
        <v>0.4790201</v>
      </c>
      <c r="DW431">
        <v>36.384819999999998</v>
      </c>
      <c r="DX431" s="1">
        <v>4.3763080000000001E-10</v>
      </c>
      <c r="DY431" s="1">
        <v>1.536155E-7</v>
      </c>
      <c r="DZ431">
        <v>0.47758709999999999</v>
      </c>
      <c r="EA431">
        <v>36.019410000000001</v>
      </c>
      <c r="EB431" s="1">
        <v>3.5722070000000003E-8</v>
      </c>
      <c r="EC431" s="1">
        <v>1.254223E-5</v>
      </c>
      <c r="ED431">
        <v>0.47547899999999998</v>
      </c>
      <c r="EE431">
        <v>34.521140000000003</v>
      </c>
      <c r="EF431" s="1">
        <v>1.614792E-6</v>
      </c>
      <c r="EG431" s="1">
        <v>5.6535319999999995E-4</v>
      </c>
      <c r="EH431">
        <v>0.47239189999999998</v>
      </c>
      <c r="EI431">
        <v>33.345999999999997</v>
      </c>
      <c r="EJ431" s="1">
        <v>4.3445059999999999E-5</v>
      </c>
      <c r="EK431" s="1">
        <v>1.510974E-2</v>
      </c>
      <c r="EL431">
        <v>0.47275640000000002</v>
      </c>
      <c r="EM431">
        <v>33.721710000000002</v>
      </c>
      <c r="EN431" s="1">
        <v>7.4429740000000002E-4</v>
      </c>
      <c r="EO431">
        <v>0.25732189999999999</v>
      </c>
      <c r="EP431">
        <v>0.4752149</v>
      </c>
      <c r="EQ431">
        <v>36.780360000000002</v>
      </c>
      <c r="ER431" s="1">
        <v>8.4721350000000004E-3</v>
      </c>
      <c r="ES431">
        <v>2.9507029999999999</v>
      </c>
      <c r="ET431">
        <v>0.47798740000000001</v>
      </c>
      <c r="EU431">
        <v>39.926879999999997</v>
      </c>
      <c r="EV431" s="1">
        <v>6.6036209999999998E-2</v>
      </c>
      <c r="EW431">
        <v>23.14658</v>
      </c>
      <c r="EX431">
        <v>0.48101539999999998</v>
      </c>
      <c r="EY431">
        <v>40.366280000000003</v>
      </c>
      <c r="EZ431">
        <v>0.36585489999999998</v>
      </c>
      <c r="FA431">
        <v>129.02940000000001</v>
      </c>
      <c r="FB431">
        <v>0.48448360000000001</v>
      </c>
      <c r="FC431">
        <v>40.270200000000003</v>
      </c>
      <c r="FD431">
        <v>1.5074749999999999</v>
      </c>
      <c r="FE431">
        <v>534.14350000000002</v>
      </c>
      <c r="FF431">
        <v>0.48829889999999998</v>
      </c>
      <c r="FG431">
        <v>39.533470000000001</v>
      </c>
      <c r="FH431">
        <v>4.7300019999999998</v>
      </c>
      <c r="FI431">
        <v>1683.673</v>
      </c>
      <c r="FJ431">
        <v>0.49247000000000002</v>
      </c>
      <c r="FK431">
        <v>37.78096</v>
      </c>
      <c r="FL431">
        <v>11.5816</v>
      </c>
      <c r="FM431">
        <v>4139.5950000000003</v>
      </c>
      <c r="FN431">
        <v>0.4968805</v>
      </c>
      <c r="FO431">
        <v>36.878660000000004</v>
      </c>
      <c r="FP431">
        <v>22.61251</v>
      </c>
      <c r="FQ431">
        <v>8116.9780000000001</v>
      </c>
      <c r="FR431">
        <v>0.5015558</v>
      </c>
      <c r="FS431">
        <v>36.70431</v>
      </c>
      <c r="FT431">
        <v>35.839419999999997</v>
      </c>
      <c r="FU431">
        <v>12917.14</v>
      </c>
      <c r="FV431">
        <v>0.50662459999999998</v>
      </c>
      <c r="FW431">
        <v>37.47748</v>
      </c>
      <c r="FX431">
        <v>46.944879999999998</v>
      </c>
      <c r="FY431">
        <v>16986.66</v>
      </c>
      <c r="FZ431">
        <v>0.51222630000000002</v>
      </c>
      <c r="GA431">
        <v>37.895719999999997</v>
      </c>
      <c r="GB431">
        <v>51.635570000000001</v>
      </c>
      <c r="GC431">
        <v>18740.5</v>
      </c>
      <c r="GD431">
        <v>0.51785219999999998</v>
      </c>
      <c r="GE431">
        <v>38.057160000000003</v>
      </c>
      <c r="GF431">
        <v>48.596800000000002</v>
      </c>
      <c r="GG431">
        <v>17696.259999999998</v>
      </c>
      <c r="GH431">
        <v>0.52372229999999997</v>
      </c>
      <c r="GI431">
        <v>37.387099999999997</v>
      </c>
      <c r="GJ431">
        <v>39.718060000000001</v>
      </c>
      <c r="GK431">
        <v>14512.01</v>
      </c>
      <c r="GL431">
        <v>0.52999779999999996</v>
      </c>
      <c r="GM431">
        <v>36.107259999999997</v>
      </c>
      <c r="GN431">
        <v>28.494890000000002</v>
      </c>
      <c r="GO431">
        <v>10445.299999999999</v>
      </c>
      <c r="GP431">
        <v>0.53683700000000001</v>
      </c>
      <c r="GQ431">
        <v>34.739139999999999</v>
      </c>
      <c r="GR431">
        <v>18.301570000000002</v>
      </c>
      <c r="GS431">
        <v>6727.701</v>
      </c>
      <c r="GT431">
        <v>0.54407220000000001</v>
      </c>
      <c r="GU431">
        <v>34.758719999999997</v>
      </c>
      <c r="GV431">
        <v>10.56011</v>
      </c>
      <c r="GW431">
        <v>3895.232</v>
      </c>
      <c r="GX431">
        <v>0.54183760000000003</v>
      </c>
      <c r="GY431">
        <v>35.604979999999998</v>
      </c>
      <c r="GZ431">
        <v>5.5165139999999999</v>
      </c>
      <c r="HA431">
        <v>2054.3240000000001</v>
      </c>
      <c r="HB431">
        <v>0.53856420000000005</v>
      </c>
      <c r="HC431">
        <v>37.556480000000001</v>
      </c>
      <c r="HD431">
        <v>2.6312600000000002</v>
      </c>
      <c r="HE431">
        <v>990.16639999999995</v>
      </c>
      <c r="HF431">
        <v>0.53513880000000003</v>
      </c>
      <c r="HG431">
        <v>39.865139999999997</v>
      </c>
      <c r="HH431">
        <v>1.1616919999999999</v>
      </c>
      <c r="HI431">
        <v>441.80079999999998</v>
      </c>
      <c r="HJ431">
        <v>0.53434369999999998</v>
      </c>
      <c r="HK431">
        <v>40.759979999999999</v>
      </c>
      <c r="HL431">
        <v>0.485323</v>
      </c>
      <c r="HM431">
        <v>185.3057</v>
      </c>
      <c r="HN431">
        <v>0.5327944</v>
      </c>
      <c r="HO431">
        <v>40.840949999999999</v>
      </c>
      <c r="HP431">
        <v>0.19955970000000001</v>
      </c>
      <c r="HQ431">
        <v>76.396550000000005</v>
      </c>
      <c r="HR431">
        <v>0.53171849999999998</v>
      </c>
      <c r="HS431">
        <v>40.059919999999998</v>
      </c>
      <c r="HT431" s="1">
        <v>9.0238639999999995E-2</v>
      </c>
      <c r="HU431">
        <v>34.393740000000001</v>
      </c>
      <c r="HV431">
        <v>0.53015840000000003</v>
      </c>
      <c r="HW431">
        <v>38.49586</v>
      </c>
      <c r="HX431" s="1">
        <v>5.1445499999999998E-2</v>
      </c>
      <c r="HY431">
        <v>19.42887</v>
      </c>
      <c r="HZ431">
        <v>0.52717829999999999</v>
      </c>
      <c r="IA431">
        <v>38.741840000000003</v>
      </c>
      <c r="IB431" s="1">
        <v>3.8914650000000002E-2</v>
      </c>
      <c r="IC431">
        <v>14.627789999999999</v>
      </c>
      <c r="ID431">
        <v>0.52459440000000002</v>
      </c>
      <c r="IE431">
        <v>41.230960000000003</v>
      </c>
      <c r="IF431" s="1">
        <v>3.4659540000000003E-2</v>
      </c>
      <c r="IG431">
        <v>13.043480000000001</v>
      </c>
      <c r="IH431">
        <v>0.52292669999999997</v>
      </c>
      <c r="II431">
        <v>45.445129999999999</v>
      </c>
      <c r="IJ431" s="1">
        <v>3.2421760000000001E-2</v>
      </c>
      <c r="IK431">
        <v>12.24582</v>
      </c>
      <c r="IL431">
        <v>0.52057089999999995</v>
      </c>
      <c r="IM431">
        <v>49.340009999999999</v>
      </c>
      <c r="IN431" s="1">
        <v>3.0130629999999999E-2</v>
      </c>
      <c r="IO431">
        <v>11.44914</v>
      </c>
      <c r="IP431">
        <v>0.51854210000000001</v>
      </c>
      <c r="IQ431">
        <v>51.686590000000002</v>
      </c>
      <c r="IR431" s="1">
        <v>2.737767E-2</v>
      </c>
      <c r="IS431">
        <v>10.464499999999999</v>
      </c>
      <c r="IT431">
        <v>0.51664560000000004</v>
      </c>
      <c r="IU431">
        <v>52.229170000000003</v>
      </c>
      <c r="IV431" s="1">
        <v>2.4213289999999998E-2</v>
      </c>
      <c r="IW431">
        <v>9.3069159999999993</v>
      </c>
      <c r="IX431">
        <v>0.51487249999999996</v>
      </c>
      <c r="IY431">
        <v>50.869059999999998</v>
      </c>
      <c r="IZ431" s="1">
        <v>2.0814220000000001E-2</v>
      </c>
      <c r="JA431">
        <v>8.0442070000000001</v>
      </c>
      <c r="JB431">
        <v>0.51284839999999998</v>
      </c>
      <c r="JC431">
        <v>48.622430000000001</v>
      </c>
      <c r="JD431" s="1">
        <v>1.7416790000000001E-2</v>
      </c>
      <c r="JE431">
        <v>6.770213</v>
      </c>
      <c r="JF431">
        <v>0.51064929999999997</v>
      </c>
      <c r="JG431">
        <v>47.698749999999997</v>
      </c>
      <c r="JH431" s="1">
        <v>1.4302489999999999E-2</v>
      </c>
      <c r="JI431">
        <v>5.5905959999999997</v>
      </c>
      <c r="JJ431">
        <v>0.50867969999999996</v>
      </c>
      <c r="JK431">
        <v>47.429160000000003</v>
      </c>
      <c r="JL431" s="1">
        <v>1.1622540000000001E-2</v>
      </c>
      <c r="JM431">
        <v>4.5674910000000004</v>
      </c>
      <c r="JN431">
        <v>0.50678290000000004</v>
      </c>
      <c r="JO431">
        <v>47.592739999999999</v>
      </c>
      <c r="JP431" s="1">
        <v>9.4688029999999996E-3</v>
      </c>
      <c r="JQ431">
        <v>3.7451840000000001</v>
      </c>
      <c r="JR431">
        <v>0.50499890000000003</v>
      </c>
      <c r="JS431">
        <v>48.008780000000002</v>
      </c>
      <c r="JT431" s="1">
        <v>7.8558680000000002E-3</v>
      </c>
      <c r="JU431">
        <v>3.1245750000000001</v>
      </c>
      <c r="JV431">
        <v>0.50313249999999998</v>
      </c>
      <c r="JW431">
        <v>47.853020000000001</v>
      </c>
      <c r="JX431" s="1">
        <v>6.7026619999999999E-3</v>
      </c>
      <c r="JY431">
        <v>2.6798280000000001</v>
      </c>
      <c r="JZ431">
        <v>0.50164710000000001</v>
      </c>
      <c r="KA431">
        <v>47.098190000000002</v>
      </c>
      <c r="KB431" s="1">
        <v>5.8990680000000004E-3</v>
      </c>
      <c r="KC431">
        <v>2.369043</v>
      </c>
      <c r="KD431">
        <v>0.5002143</v>
      </c>
      <c r="KE431">
        <v>46.125549999999997</v>
      </c>
      <c r="KF431" s="1">
        <v>5.3281839999999997E-3</v>
      </c>
      <c r="KG431">
        <v>2.149267</v>
      </c>
      <c r="KH431">
        <v>0.4988706</v>
      </c>
      <c r="KI431">
        <v>44.794800000000002</v>
      </c>
      <c r="KJ431" s="1">
        <v>4.9100630000000001E-3</v>
      </c>
      <c r="KK431">
        <v>1.9893730000000001</v>
      </c>
      <c r="KL431">
        <v>0.49759920000000002</v>
      </c>
      <c r="KM431">
        <v>44.415469999999999</v>
      </c>
      <c r="KN431" s="1">
        <v>4.5848850000000003E-3</v>
      </c>
      <c r="KO431">
        <v>1.865861</v>
      </c>
      <c r="KP431">
        <v>0.49631110000000001</v>
      </c>
      <c r="KQ431">
        <v>45.783320000000003</v>
      </c>
      <c r="KR431" s="1">
        <v>4.3157250000000003E-3</v>
      </c>
      <c r="KS431">
        <v>1.764438</v>
      </c>
      <c r="KT431">
        <v>0.49497180000000002</v>
      </c>
      <c r="KU431">
        <v>48.836039999999997</v>
      </c>
      <c r="KV431" s="1">
        <v>4.0815419999999996E-3</v>
      </c>
      <c r="KW431">
        <v>1.676504</v>
      </c>
      <c r="KX431">
        <v>0.49374319999999999</v>
      </c>
      <c r="KY431">
        <v>52.043700000000001</v>
      </c>
      <c r="KZ431" s="1">
        <v>3.8752700000000001E-3</v>
      </c>
      <c r="LA431">
        <v>1.5989390000000001</v>
      </c>
      <c r="LB431">
        <v>0.49252079999999998</v>
      </c>
      <c r="LC431">
        <v>53.820639999999997</v>
      </c>
      <c r="LD431" s="1">
        <v>3.6889069999999999E-3</v>
      </c>
      <c r="LE431">
        <v>1.5286740000000001</v>
      </c>
      <c r="LF431">
        <v>0.49131859999999999</v>
      </c>
      <c r="LG431">
        <v>54.09778</v>
      </c>
      <c r="LH431" s="1">
        <v>3.5151560000000002E-3</v>
      </c>
      <c r="LI431">
        <v>1.462955</v>
      </c>
      <c r="LJ431">
        <v>0.49017440000000001</v>
      </c>
      <c r="LK431">
        <v>52.486370000000001</v>
      </c>
      <c r="LL431" s="1">
        <v>3.3528199999999998E-3</v>
      </c>
      <c r="LM431">
        <v>1.4010800000000001</v>
      </c>
      <c r="LN431">
        <v>0.48905900000000002</v>
      </c>
      <c r="LO431">
        <v>49.454999999999998</v>
      </c>
      <c r="LP431" s="1">
        <v>3.2000520000000001E-3</v>
      </c>
      <c r="LQ431">
        <v>1.342584</v>
      </c>
      <c r="LR431">
        <v>0.48796830000000002</v>
      </c>
      <c r="LS431">
        <v>47.542299999999997</v>
      </c>
      <c r="LT431" s="1">
        <v>3.056399E-3</v>
      </c>
      <c r="LU431">
        <v>1.2872220000000001</v>
      </c>
      <c r="LV431">
        <v>0.48693769999999997</v>
      </c>
      <c r="LW431">
        <v>47.527729999999998</v>
      </c>
      <c r="LX431" s="1">
        <v>2.9214079999999999E-3</v>
      </c>
      <c r="LY431">
        <v>1.234928</v>
      </c>
      <c r="LZ431">
        <v>0.48591600000000001</v>
      </c>
      <c r="MA431">
        <v>48.225119999999997</v>
      </c>
      <c r="MB431" s="1">
        <v>2.7937439999999999E-3</v>
      </c>
      <c r="MC431">
        <v>1.185271</v>
      </c>
      <c r="MD431">
        <v>0.48492030000000003</v>
      </c>
      <c r="ME431">
        <v>49.614649999999997</v>
      </c>
      <c r="MF431" s="1">
        <v>2.672841E-3</v>
      </c>
      <c r="MG431">
        <v>1.138056</v>
      </c>
      <c r="MH431">
        <v>0.48394569999999998</v>
      </c>
      <c r="MI431">
        <v>50.418140000000001</v>
      </c>
      <c r="MJ431" s="1">
        <v>2.5578810000000001E-3</v>
      </c>
      <c r="MK431">
        <v>1.093019</v>
      </c>
      <c r="ML431">
        <v>0.48299530000000002</v>
      </c>
      <c r="MM431">
        <v>49.853160000000003</v>
      </c>
      <c r="MN431" s="1">
        <v>2.448979E-3</v>
      </c>
      <c r="MO431">
        <v>1.0503180000000001</v>
      </c>
      <c r="MP431">
        <v>0.48205520000000002</v>
      </c>
      <c r="MQ431">
        <v>48.810119999999998</v>
      </c>
      <c r="MR431" s="1">
        <v>2.3460400000000002E-3</v>
      </c>
      <c r="MS431">
        <v>1.009836</v>
      </c>
      <c r="MT431">
        <v>0.48112529999999998</v>
      </c>
      <c r="MU431">
        <v>47.126510000000003</v>
      </c>
      <c r="MV431" s="1">
        <v>2.248473E-3</v>
      </c>
      <c r="MW431">
        <v>0.97137030000000002</v>
      </c>
      <c r="MX431">
        <v>0.48023329999999997</v>
      </c>
      <c r="MY431">
        <v>46.027009999999997</v>
      </c>
      <c r="MZ431" s="1">
        <v>2.1566480000000002E-3</v>
      </c>
      <c r="NA431">
        <v>0.93490309999999999</v>
      </c>
      <c r="NB431">
        <v>0.47940690000000002</v>
      </c>
      <c r="NC431">
        <v>45.7806</v>
      </c>
      <c r="ND431" s="1">
        <v>2.0695119999999999E-3</v>
      </c>
      <c r="NE431">
        <v>0.90011379999999996</v>
      </c>
      <c r="NF431">
        <v>0.47840729999999998</v>
      </c>
      <c r="NG431">
        <v>46.917740000000002</v>
      </c>
      <c r="NH431" s="1">
        <v>1.9847530000000001E-3</v>
      </c>
      <c r="NI431">
        <v>0.86642370000000002</v>
      </c>
      <c r="NJ431">
        <v>0.47757369999999999</v>
      </c>
      <c r="NK431">
        <v>49.224679999999999</v>
      </c>
      <c r="NL431" s="1">
        <v>1.9061810000000001E-3</v>
      </c>
      <c r="NM431">
        <v>0.8349065</v>
      </c>
      <c r="NN431">
        <v>0.47676350000000001</v>
      </c>
      <c r="NO431">
        <v>50.51728</v>
      </c>
      <c r="NP431" s="1">
        <v>1.8308689999999999E-3</v>
      </c>
      <c r="NQ431">
        <v>0.80447740000000001</v>
      </c>
      <c r="NR431">
        <v>0.47599910000000001</v>
      </c>
      <c r="NS431">
        <v>50.557580000000002</v>
      </c>
      <c r="NT431" s="1">
        <v>1.758973E-3</v>
      </c>
      <c r="NU431">
        <v>0.77531030000000001</v>
      </c>
      <c r="NV431">
        <v>0.4752362</v>
      </c>
      <c r="NW431">
        <v>49.727490000000003</v>
      </c>
      <c r="NX431" s="1">
        <v>1.6899930000000001E-3</v>
      </c>
      <c r="NY431">
        <v>0.74718649999999998</v>
      </c>
      <c r="NZ431">
        <v>0.4745105</v>
      </c>
      <c r="OA431">
        <v>47.539879999999997</v>
      </c>
      <c r="OB431" s="1">
        <v>1.624966E-3</v>
      </c>
      <c r="OC431">
        <v>0.72043299999999999</v>
      </c>
      <c r="OD431">
        <v>0.4739932</v>
      </c>
      <c r="OE431">
        <v>45.910600000000002</v>
      </c>
      <c r="OF431" s="1">
        <v>1.5636650000000001E-3</v>
      </c>
      <c r="OG431">
        <v>0.694824</v>
      </c>
      <c r="OH431">
        <v>0.47329949999999998</v>
      </c>
      <c r="OI431">
        <v>44.79748</v>
      </c>
      <c r="OJ431" s="1">
        <v>1.505185E-3</v>
      </c>
      <c r="OK431">
        <v>0.67053090000000004</v>
      </c>
    </row>
    <row r="432" spans="1:401" x14ac:dyDescent="0.35">
      <c r="A432">
        <v>441</v>
      </c>
      <c r="B432" t="s">
        <v>4</v>
      </c>
      <c r="C432" t="s">
        <v>364</v>
      </c>
      <c r="D432" t="s">
        <v>439</v>
      </c>
      <c r="E432">
        <v>845.5213</v>
      </c>
      <c r="F432">
        <v>0.53502510000000003</v>
      </c>
      <c r="G432">
        <v>29.145759999999999</v>
      </c>
      <c r="H432">
        <v>0</v>
      </c>
      <c r="I432">
        <v>0</v>
      </c>
      <c r="J432">
        <v>0.53568780000000005</v>
      </c>
      <c r="K432">
        <v>28.557200000000002</v>
      </c>
      <c r="L432">
        <v>0</v>
      </c>
      <c r="M432">
        <v>0</v>
      </c>
      <c r="N432">
        <v>0.53641779999999994</v>
      </c>
      <c r="O432">
        <v>26.984030000000001</v>
      </c>
      <c r="P432">
        <v>0</v>
      </c>
      <c r="Q432">
        <v>0</v>
      </c>
      <c r="R432">
        <v>0.53716529999999996</v>
      </c>
      <c r="S432">
        <v>27.067129999999999</v>
      </c>
      <c r="T432">
        <v>0</v>
      </c>
      <c r="U432">
        <v>0</v>
      </c>
      <c r="V432">
        <v>0.53777589999999997</v>
      </c>
      <c r="W432">
        <v>27.21641</v>
      </c>
      <c r="X432">
        <v>0</v>
      </c>
      <c r="Y432">
        <v>0</v>
      </c>
      <c r="Z432">
        <v>0.5383443</v>
      </c>
      <c r="AA432">
        <v>26.977049999999998</v>
      </c>
      <c r="AB432">
        <v>0</v>
      </c>
      <c r="AC432">
        <v>0</v>
      </c>
      <c r="AD432">
        <v>0.53902360000000005</v>
      </c>
      <c r="AE432">
        <v>26.82357</v>
      </c>
      <c r="AF432">
        <v>0</v>
      </c>
      <c r="AG432">
        <v>0</v>
      </c>
      <c r="AH432">
        <v>0.54001569999999999</v>
      </c>
      <c r="AI432">
        <v>26.668579999999999</v>
      </c>
      <c r="AJ432">
        <v>0</v>
      </c>
      <c r="AK432">
        <v>0</v>
      </c>
      <c r="AL432">
        <v>0.5410064</v>
      </c>
      <c r="AM432">
        <v>26.42925</v>
      </c>
      <c r="AN432">
        <v>0</v>
      </c>
      <c r="AO432">
        <v>0</v>
      </c>
      <c r="AP432">
        <v>0.5419136</v>
      </c>
      <c r="AQ432">
        <v>27.03603</v>
      </c>
      <c r="AR432">
        <v>0</v>
      </c>
      <c r="AS432">
        <v>0</v>
      </c>
      <c r="AT432">
        <v>0.54257420000000001</v>
      </c>
      <c r="AU432">
        <v>27.917549999999999</v>
      </c>
      <c r="AV432">
        <v>0</v>
      </c>
      <c r="AW432">
        <v>0</v>
      </c>
      <c r="AX432">
        <v>0.543713</v>
      </c>
      <c r="AY432">
        <v>29.538810000000002</v>
      </c>
      <c r="AZ432">
        <v>0</v>
      </c>
      <c r="BA432">
        <v>0</v>
      </c>
      <c r="BB432">
        <v>0.54527740000000002</v>
      </c>
      <c r="BC432">
        <v>31.258130000000001</v>
      </c>
      <c r="BD432">
        <v>0</v>
      </c>
      <c r="BE432">
        <v>0</v>
      </c>
      <c r="BF432">
        <v>0.54633580000000004</v>
      </c>
      <c r="BG432">
        <v>32.098660000000002</v>
      </c>
      <c r="BH432">
        <v>0</v>
      </c>
      <c r="BI432">
        <v>0</v>
      </c>
      <c r="BJ432">
        <v>0.54694790000000004</v>
      </c>
      <c r="BK432">
        <v>32.658839999999998</v>
      </c>
      <c r="BL432">
        <v>0</v>
      </c>
      <c r="BM432">
        <v>0</v>
      </c>
      <c r="BN432">
        <v>0.54675689999999999</v>
      </c>
      <c r="BO432">
        <v>32.843989999999998</v>
      </c>
      <c r="BP432">
        <v>0</v>
      </c>
      <c r="BQ432">
        <v>0</v>
      </c>
      <c r="BR432">
        <v>0.54562069999999996</v>
      </c>
      <c r="BS432">
        <v>32.033389999999997</v>
      </c>
      <c r="BT432">
        <v>0</v>
      </c>
      <c r="BU432">
        <v>0</v>
      </c>
      <c r="BV432">
        <v>0.54347769999999995</v>
      </c>
      <c r="BW432">
        <v>31.58398</v>
      </c>
      <c r="BX432">
        <v>0</v>
      </c>
      <c r="BY432">
        <v>0</v>
      </c>
      <c r="BZ432">
        <v>0.54582779999999997</v>
      </c>
      <c r="CA432">
        <v>30.886990000000001</v>
      </c>
      <c r="CB432">
        <v>0</v>
      </c>
      <c r="CC432">
        <v>0</v>
      </c>
      <c r="CD432">
        <v>0.55306460000000002</v>
      </c>
      <c r="CE432">
        <v>30.601859999999999</v>
      </c>
      <c r="CF432">
        <v>0</v>
      </c>
      <c r="CG432">
        <v>0</v>
      </c>
      <c r="CH432">
        <v>0.56109010000000004</v>
      </c>
      <c r="CI432">
        <v>30.630379999999999</v>
      </c>
      <c r="CJ432">
        <v>0</v>
      </c>
      <c r="CK432">
        <v>0</v>
      </c>
      <c r="CL432">
        <v>0.57149479999999997</v>
      </c>
      <c r="CM432">
        <v>30.437719999999999</v>
      </c>
      <c r="CN432">
        <v>0</v>
      </c>
      <c r="CO432">
        <v>0</v>
      </c>
      <c r="CP432">
        <v>0.58353639999999996</v>
      </c>
      <c r="CQ432">
        <v>30.225149999999999</v>
      </c>
      <c r="CR432">
        <v>0</v>
      </c>
      <c r="CS432">
        <v>0</v>
      </c>
      <c r="CT432">
        <v>0.59720640000000003</v>
      </c>
      <c r="CU432">
        <v>29.464590000000001</v>
      </c>
      <c r="CV432">
        <v>0</v>
      </c>
      <c r="CW432" s="1">
        <v>1.1852370000000001E-36</v>
      </c>
      <c r="CX432">
        <v>0.61235260000000002</v>
      </c>
      <c r="CY432">
        <v>28.475809999999999</v>
      </c>
      <c r="CZ432" s="1">
        <v>2.929323E-33</v>
      </c>
      <c r="DA432" s="1">
        <v>6.6028320000000002E-31</v>
      </c>
      <c r="DB432">
        <v>0.6294748</v>
      </c>
      <c r="DC432">
        <v>28.438359999999999</v>
      </c>
      <c r="DD432" s="1">
        <v>5.7065349999999998E-27</v>
      </c>
      <c r="DE432" s="1">
        <v>1.206569E-24</v>
      </c>
      <c r="DF432">
        <v>0.64876590000000001</v>
      </c>
      <c r="DG432">
        <v>29.47007</v>
      </c>
      <c r="DH432" s="1">
        <v>5.0094159999999999E-22</v>
      </c>
      <c r="DI432" s="1">
        <v>1.073939E-19</v>
      </c>
      <c r="DJ432">
        <v>0.67092909999999994</v>
      </c>
      <c r="DK432">
        <v>32.312939999999998</v>
      </c>
      <c r="DL432" s="1">
        <v>3.4351599999999999E-18</v>
      </c>
      <c r="DM432" s="1">
        <v>7.5237600000000004E-16</v>
      </c>
      <c r="DN432">
        <v>0.69819730000000002</v>
      </c>
      <c r="DO432">
        <v>35.900829999999999</v>
      </c>
      <c r="DP432" s="1">
        <v>4.2458699999999997E-15</v>
      </c>
      <c r="DQ432" s="1">
        <v>9.4006279999999994E-13</v>
      </c>
      <c r="DR432">
        <v>0.73046990000000001</v>
      </c>
      <c r="DS432">
        <v>36.618429999999996</v>
      </c>
      <c r="DT432" s="1">
        <v>1.741499E-12</v>
      </c>
      <c r="DU432" s="1">
        <v>3.8763909999999999E-10</v>
      </c>
      <c r="DV432">
        <v>0.76875199999999999</v>
      </c>
      <c r="DW432">
        <v>36.293999999999997</v>
      </c>
      <c r="DX432" s="1">
        <v>3.021987E-10</v>
      </c>
      <c r="DY432" s="1">
        <v>6.7429800000000005E-8</v>
      </c>
      <c r="DZ432">
        <v>0.81961839999999997</v>
      </c>
      <c r="EA432">
        <v>36.001399999999997</v>
      </c>
      <c r="EB432" s="1">
        <v>2.5986840000000002E-8</v>
      </c>
      <c r="EC432" s="1">
        <v>5.7762069999999998E-6</v>
      </c>
      <c r="ED432">
        <v>0.88209530000000003</v>
      </c>
      <c r="EE432">
        <v>34.583559999999999</v>
      </c>
      <c r="EF432" s="1">
        <v>1.2309660000000001E-6</v>
      </c>
      <c r="EG432" s="1">
        <v>2.7209739999999998E-4</v>
      </c>
      <c r="EH432">
        <v>0.96192100000000003</v>
      </c>
      <c r="EI432">
        <v>33.398510000000002</v>
      </c>
      <c r="EJ432" s="1">
        <v>3.4534810000000001E-5</v>
      </c>
      <c r="EK432" s="1">
        <v>7.5745439999999999E-3</v>
      </c>
      <c r="EL432">
        <v>1.0159050000000001</v>
      </c>
      <c r="EM432">
        <v>33.608249999999998</v>
      </c>
      <c r="EN432" s="1">
        <v>6.1115400000000004E-4</v>
      </c>
      <c r="EO432">
        <v>0.13375029999999999</v>
      </c>
      <c r="EP432">
        <v>1.0127969999999999</v>
      </c>
      <c r="EQ432">
        <v>36.603340000000003</v>
      </c>
      <c r="ER432" s="1">
        <v>7.1421100000000001E-3</v>
      </c>
      <c r="ES432">
        <v>1.583599</v>
      </c>
      <c r="ET432">
        <v>1.009582</v>
      </c>
      <c r="EU432">
        <v>39.780430000000003</v>
      </c>
      <c r="EV432" s="1">
        <v>5.7083500000000002E-2</v>
      </c>
      <c r="EW432">
        <v>12.808400000000001</v>
      </c>
      <c r="EX432">
        <v>1.006343</v>
      </c>
      <c r="EY432">
        <v>40.273290000000003</v>
      </c>
      <c r="EZ432">
        <v>0.32344640000000002</v>
      </c>
      <c r="FA432">
        <v>73.42304</v>
      </c>
      <c r="FB432">
        <v>1.003215</v>
      </c>
      <c r="FC432">
        <v>40.125900000000001</v>
      </c>
      <c r="FD432">
        <v>1.3605160000000001</v>
      </c>
      <c r="FE432">
        <v>311.97640000000001</v>
      </c>
      <c r="FF432">
        <v>1.0000739999999999</v>
      </c>
      <c r="FG432">
        <v>39.505389999999998</v>
      </c>
      <c r="FH432">
        <v>4.3530670000000002</v>
      </c>
      <c r="FI432">
        <v>1008.298</v>
      </c>
      <c r="FJ432">
        <v>0.99668179999999995</v>
      </c>
      <c r="FK432">
        <v>37.79609</v>
      </c>
      <c r="FL432">
        <v>10.854469999999999</v>
      </c>
      <c r="FM432">
        <v>2539.0410000000002</v>
      </c>
      <c r="FN432">
        <v>0.99299879999999996</v>
      </c>
      <c r="FO432">
        <v>36.886699999999998</v>
      </c>
      <c r="FP432">
        <v>21.55893</v>
      </c>
      <c r="FQ432">
        <v>5093.8860000000004</v>
      </c>
      <c r="FR432">
        <v>0.98899210000000004</v>
      </c>
      <c r="FS432">
        <v>36.674399999999999</v>
      </c>
      <c r="FT432">
        <v>34.730339999999998</v>
      </c>
      <c r="FU432">
        <v>8287.6790000000001</v>
      </c>
      <c r="FV432">
        <v>0.98464479999999999</v>
      </c>
      <c r="FW432">
        <v>37.37764</v>
      </c>
      <c r="FX432">
        <v>46.192909999999998</v>
      </c>
      <c r="FY432">
        <v>11133.53</v>
      </c>
      <c r="FZ432">
        <v>0.98076490000000005</v>
      </c>
      <c r="GA432">
        <v>37.757759999999998</v>
      </c>
      <c r="GB432">
        <v>51.529850000000003</v>
      </c>
      <c r="GC432">
        <v>12535.73</v>
      </c>
      <c r="GD432">
        <v>0.97643570000000002</v>
      </c>
      <c r="GE432">
        <v>37.919730000000001</v>
      </c>
      <c r="GF432">
        <v>49.149769999999997</v>
      </c>
      <c r="GG432">
        <v>12070.09</v>
      </c>
      <c r="GH432">
        <v>0.97154580000000001</v>
      </c>
      <c r="GI432">
        <v>37.279510000000002</v>
      </c>
      <c r="GJ432">
        <v>40.674480000000003</v>
      </c>
      <c r="GK432">
        <v>10086.299999999999</v>
      </c>
      <c r="GL432">
        <v>0.96586859999999997</v>
      </c>
      <c r="GM432">
        <v>36.054540000000003</v>
      </c>
      <c r="GN432">
        <v>29.51144</v>
      </c>
      <c r="GO432">
        <v>7392.1530000000002</v>
      </c>
      <c r="GP432">
        <v>0.95993430000000002</v>
      </c>
      <c r="GQ432">
        <v>34.688389999999998</v>
      </c>
      <c r="GR432">
        <v>19.152139999999999</v>
      </c>
      <c r="GS432">
        <v>4845.6670000000004</v>
      </c>
      <c r="GT432">
        <v>0.95314840000000001</v>
      </c>
      <c r="GU432">
        <v>34.667920000000002</v>
      </c>
      <c r="GV432">
        <v>11.165369999999999</v>
      </c>
      <c r="GW432">
        <v>2855.9349999999999</v>
      </c>
      <c r="GX432">
        <v>0.94640199999999997</v>
      </c>
      <c r="GY432">
        <v>35.494439999999997</v>
      </c>
      <c r="GZ432">
        <v>5.8849299999999998</v>
      </c>
      <c r="HA432">
        <v>1522.0219999999999</v>
      </c>
      <c r="HB432">
        <v>0.93920060000000005</v>
      </c>
      <c r="HC432">
        <v>37.35192</v>
      </c>
      <c r="HD432">
        <v>2.8322989999999999</v>
      </c>
      <c r="HE432">
        <v>740.59299999999996</v>
      </c>
      <c r="HF432">
        <v>0.93187310000000001</v>
      </c>
      <c r="HG432">
        <v>39.592269999999999</v>
      </c>
      <c r="HH432">
        <v>1.260038</v>
      </c>
      <c r="HI432">
        <v>333.05759999999998</v>
      </c>
      <c r="HJ432">
        <v>0.9298999</v>
      </c>
      <c r="HK432">
        <v>40.506639999999997</v>
      </c>
      <c r="HL432">
        <v>0.52941640000000001</v>
      </c>
      <c r="HM432">
        <v>140.6429</v>
      </c>
      <c r="HN432">
        <v>0.92610760000000003</v>
      </c>
      <c r="HO432">
        <v>40.627139999999997</v>
      </c>
      <c r="HP432">
        <v>0.21742649999999999</v>
      </c>
      <c r="HQ432">
        <v>58.008769999999998</v>
      </c>
      <c r="HR432">
        <v>0.92310400000000004</v>
      </c>
      <c r="HS432">
        <v>39.942959999999999</v>
      </c>
      <c r="HT432" s="1">
        <v>9.6864629999999993E-2</v>
      </c>
      <c r="HU432">
        <v>25.79487</v>
      </c>
      <c r="HV432">
        <v>0.91934629999999995</v>
      </c>
      <c r="HW432">
        <v>38.422739999999997</v>
      </c>
      <c r="HX432" s="1">
        <v>5.3708930000000002E-2</v>
      </c>
      <c r="HY432">
        <v>14.21016</v>
      </c>
      <c r="HZ432">
        <v>0.91258629999999996</v>
      </c>
      <c r="IA432">
        <v>38.607570000000003</v>
      </c>
      <c r="IB432" s="1">
        <v>3.9628900000000002E-2</v>
      </c>
      <c r="IC432">
        <v>10.459619999999999</v>
      </c>
      <c r="ID432">
        <v>0.90679869999999996</v>
      </c>
      <c r="IE432">
        <v>41.037689999999998</v>
      </c>
      <c r="IF432" s="1">
        <v>3.495069E-2</v>
      </c>
      <c r="IG432">
        <v>9.2490020000000008</v>
      </c>
      <c r="IH432">
        <v>0.90091529999999997</v>
      </c>
      <c r="II432">
        <v>45.170839999999998</v>
      </c>
      <c r="IJ432" s="1">
        <v>3.2632399999999999E-2</v>
      </c>
      <c r="IK432">
        <v>8.6917190000000009</v>
      </c>
      <c r="IL432">
        <v>0.8947775</v>
      </c>
      <c r="IM432">
        <v>48.977510000000002</v>
      </c>
      <c r="IN432" s="1">
        <v>3.037393E-2</v>
      </c>
      <c r="IO432">
        <v>8.1515409999999999</v>
      </c>
      <c r="IP432">
        <v>0.88946069999999999</v>
      </c>
      <c r="IQ432">
        <v>51.338290000000001</v>
      </c>
      <c r="IR432" s="1">
        <v>2.7670170000000001E-2</v>
      </c>
      <c r="IS432">
        <v>7.4796269999999998</v>
      </c>
      <c r="IT432">
        <v>0.8844339</v>
      </c>
      <c r="IU432">
        <v>52.024430000000002</v>
      </c>
      <c r="IV432" s="1">
        <v>2.454106E-2</v>
      </c>
      <c r="IW432">
        <v>6.6796769999999999</v>
      </c>
      <c r="IX432">
        <v>0.87973650000000003</v>
      </c>
      <c r="IY432">
        <v>50.854840000000003</v>
      </c>
      <c r="IZ432" s="1">
        <v>2.1157180000000001E-2</v>
      </c>
      <c r="JA432">
        <v>5.7969090000000003</v>
      </c>
      <c r="JB432">
        <v>0.87460760000000004</v>
      </c>
      <c r="JC432">
        <v>48.662909999999997</v>
      </c>
      <c r="JD432" s="1">
        <v>1.774703E-2</v>
      </c>
      <c r="JE432">
        <v>4.8972680000000004</v>
      </c>
      <c r="JF432">
        <v>0.86930240000000003</v>
      </c>
      <c r="JG432">
        <v>47.698749999999997</v>
      </c>
      <c r="JH432">
        <v>1.459657E-2</v>
      </c>
      <c r="JI432">
        <v>4.0555500000000002</v>
      </c>
      <c r="JJ432">
        <v>0.86441040000000002</v>
      </c>
      <c r="JK432">
        <v>47.384369999999997</v>
      </c>
      <c r="JL432" s="1">
        <v>1.186856E-2</v>
      </c>
      <c r="JM432">
        <v>3.3197009999999998</v>
      </c>
      <c r="JN432">
        <v>0.85985049999999996</v>
      </c>
      <c r="JO432">
        <v>47.461489999999998</v>
      </c>
      <c r="JP432" s="1">
        <v>9.6596110000000002E-3</v>
      </c>
      <c r="JQ432">
        <v>2.7225459999999999</v>
      </c>
      <c r="JR432">
        <v>0.85555610000000004</v>
      </c>
      <c r="JS432">
        <v>47.83887</v>
      </c>
      <c r="JT432" s="1">
        <v>7.9961649999999995E-3</v>
      </c>
      <c r="JU432">
        <v>2.2688600000000001</v>
      </c>
      <c r="JV432">
        <v>0.85122819999999999</v>
      </c>
      <c r="JW432">
        <v>47.751719999999999</v>
      </c>
      <c r="JX432" s="1">
        <v>6.8010700000000002E-3</v>
      </c>
      <c r="JY432">
        <v>1.9419029999999999</v>
      </c>
      <c r="JZ432">
        <v>0.84751799999999999</v>
      </c>
      <c r="KA432">
        <v>47.049480000000003</v>
      </c>
      <c r="KB432" s="1">
        <v>5.9684619999999999E-3</v>
      </c>
      <c r="KC432">
        <v>1.713522</v>
      </c>
      <c r="KD432">
        <v>0.84395249999999999</v>
      </c>
      <c r="KE432">
        <v>46.098869999999998</v>
      </c>
      <c r="KF432" s="1">
        <v>5.3777720000000003E-3</v>
      </c>
      <c r="KG432">
        <v>1.5523769999999999</v>
      </c>
      <c r="KH432">
        <v>0.84065409999999996</v>
      </c>
      <c r="KI432">
        <v>44.803109999999997</v>
      </c>
      <c r="KJ432" s="1">
        <v>4.947211E-3</v>
      </c>
      <c r="KK432">
        <v>1.435635</v>
      </c>
      <c r="KL432">
        <v>0.83754249999999997</v>
      </c>
      <c r="KM432">
        <v>44.460140000000003</v>
      </c>
      <c r="KN432" s="1">
        <v>4.6145750000000001E-3</v>
      </c>
      <c r="KO432">
        <v>1.346176</v>
      </c>
      <c r="KP432">
        <v>0.83446379999999998</v>
      </c>
      <c r="KQ432">
        <v>45.83287</v>
      </c>
      <c r="KR432" s="1">
        <v>4.3406879999999997E-3</v>
      </c>
      <c r="KS432">
        <v>1.273088</v>
      </c>
      <c r="KT432">
        <v>0.83139430000000003</v>
      </c>
      <c r="KU432">
        <v>48.785130000000002</v>
      </c>
      <c r="KV432" s="1">
        <v>4.10357E-3</v>
      </c>
      <c r="KW432">
        <v>1.209994</v>
      </c>
      <c r="KX432">
        <v>0.82831359999999998</v>
      </c>
      <c r="KY432">
        <v>51.821759999999998</v>
      </c>
      <c r="KZ432" s="1">
        <v>3.8940450000000001E-3</v>
      </c>
      <c r="LA432">
        <v>1.154318</v>
      </c>
      <c r="LB432">
        <v>0.82551090000000005</v>
      </c>
      <c r="LC432">
        <v>53.555680000000002</v>
      </c>
      <c r="LD432" s="1">
        <v>3.7062559999999998E-3</v>
      </c>
      <c r="LE432">
        <v>1.1041799999999999</v>
      </c>
      <c r="LF432">
        <v>0.82286139999999997</v>
      </c>
      <c r="LG432">
        <v>53.971699999999998</v>
      </c>
      <c r="LH432" s="1">
        <v>3.5313330000000002E-3</v>
      </c>
      <c r="LI432">
        <v>1.057169</v>
      </c>
      <c r="LJ432">
        <v>0.82037280000000001</v>
      </c>
      <c r="LK432">
        <v>52.590710000000001</v>
      </c>
      <c r="LL432" s="1">
        <v>3.3681219999999999E-3</v>
      </c>
      <c r="LM432">
        <v>1.012926</v>
      </c>
      <c r="LN432">
        <v>0.8179476</v>
      </c>
      <c r="LO432">
        <v>49.63917</v>
      </c>
      <c r="LP432" s="1">
        <v>3.2144169999999998E-3</v>
      </c>
      <c r="LQ432">
        <v>0.97103340000000005</v>
      </c>
      <c r="LR432">
        <v>0.81562299999999999</v>
      </c>
      <c r="LS432">
        <v>47.637360000000001</v>
      </c>
      <c r="LT432" s="1">
        <v>3.0700010000000002E-3</v>
      </c>
      <c r="LU432">
        <v>0.93135699999999999</v>
      </c>
      <c r="LV432">
        <v>0.81337029999999999</v>
      </c>
      <c r="LW432">
        <v>47.53078</v>
      </c>
      <c r="LX432" s="1">
        <v>2.9342610000000001E-3</v>
      </c>
      <c r="LY432">
        <v>0.89388599999999996</v>
      </c>
      <c r="LZ432">
        <v>0.81120040000000004</v>
      </c>
      <c r="MA432">
        <v>48.143529999999998</v>
      </c>
      <c r="MB432" s="1">
        <v>2.8059479999999999E-3</v>
      </c>
      <c r="MC432">
        <v>0.85824990000000001</v>
      </c>
      <c r="MD432">
        <v>0.80907490000000004</v>
      </c>
      <c r="ME432">
        <v>49.45973</v>
      </c>
      <c r="MF432" s="1">
        <v>2.6844299999999998E-3</v>
      </c>
      <c r="MG432">
        <v>0.82436690000000001</v>
      </c>
      <c r="MH432">
        <v>0.80697300000000005</v>
      </c>
      <c r="MI432">
        <v>50.286729999999999</v>
      </c>
      <c r="MJ432" s="1">
        <v>2.5688569999999999E-3</v>
      </c>
      <c r="MK432">
        <v>0.79202600000000001</v>
      </c>
      <c r="ML432">
        <v>0.80497370000000001</v>
      </c>
      <c r="MM432">
        <v>49.798119999999997</v>
      </c>
      <c r="MN432" s="1">
        <v>2.4593549999999999E-3</v>
      </c>
      <c r="MO432">
        <v>0.76132569999999999</v>
      </c>
      <c r="MP432">
        <v>0.80298539999999996</v>
      </c>
      <c r="MQ432">
        <v>48.821069999999999</v>
      </c>
      <c r="MR432" s="1">
        <v>2.3559010000000001E-3</v>
      </c>
      <c r="MS432">
        <v>0.73221190000000003</v>
      </c>
      <c r="MT432">
        <v>0.80102890000000004</v>
      </c>
      <c r="MU432">
        <v>47.226370000000003</v>
      </c>
      <c r="MV432" s="1">
        <v>2.2578479999999998E-3</v>
      </c>
      <c r="MW432">
        <v>0.70456180000000002</v>
      </c>
      <c r="MX432">
        <v>0.79912260000000002</v>
      </c>
      <c r="MY432">
        <v>46.146590000000003</v>
      </c>
      <c r="MZ432" s="1">
        <v>2.1654690000000002E-3</v>
      </c>
      <c r="NA432">
        <v>0.67829170000000005</v>
      </c>
      <c r="NB432">
        <v>0.79736470000000004</v>
      </c>
      <c r="NC432">
        <v>45.833100000000002</v>
      </c>
      <c r="ND432" s="1">
        <v>2.0780009999999999E-3</v>
      </c>
      <c r="NE432">
        <v>0.65328969999999997</v>
      </c>
      <c r="NF432">
        <v>0.79532999999999998</v>
      </c>
      <c r="NG432">
        <v>46.898569999999999</v>
      </c>
      <c r="NH432" s="1">
        <v>1.992785E-3</v>
      </c>
      <c r="NI432">
        <v>0.62898229999999999</v>
      </c>
      <c r="NJ432">
        <v>0.79355310000000001</v>
      </c>
      <c r="NK432">
        <v>49.1432</v>
      </c>
      <c r="NL432" s="1">
        <v>1.9139140000000001E-3</v>
      </c>
      <c r="NM432">
        <v>0.60631270000000004</v>
      </c>
      <c r="NN432">
        <v>0.7918444</v>
      </c>
      <c r="NO432">
        <v>50.38758</v>
      </c>
      <c r="NP432" s="1">
        <v>1.8382470000000001E-3</v>
      </c>
      <c r="NQ432">
        <v>0.58438769999999995</v>
      </c>
      <c r="NR432">
        <v>0.79019130000000004</v>
      </c>
      <c r="NS432">
        <v>50.415680000000002</v>
      </c>
      <c r="NT432" s="1">
        <v>1.7660340000000001E-3</v>
      </c>
      <c r="NU432">
        <v>0.56338359999999998</v>
      </c>
      <c r="NV432">
        <v>0.78858510000000004</v>
      </c>
      <c r="NW432">
        <v>49.732010000000002</v>
      </c>
      <c r="NX432" s="1">
        <v>1.6968370000000001E-3</v>
      </c>
      <c r="NY432">
        <v>0.54312939999999998</v>
      </c>
      <c r="NZ432">
        <v>0.78703179999999995</v>
      </c>
      <c r="OA432">
        <v>47.71481</v>
      </c>
      <c r="OB432" s="1">
        <v>1.631408E-3</v>
      </c>
      <c r="OC432">
        <v>0.52379869999999995</v>
      </c>
      <c r="OD432">
        <v>0.78583769999999997</v>
      </c>
      <c r="OE432">
        <v>46.075620000000001</v>
      </c>
      <c r="OF432">
        <v>1.5699900000000001E-3</v>
      </c>
      <c r="OG432">
        <v>0.50547489999999995</v>
      </c>
      <c r="OH432">
        <v>0.78436790000000001</v>
      </c>
      <c r="OI432">
        <v>44.860750000000003</v>
      </c>
      <c r="OJ432" s="1">
        <v>1.511152E-3</v>
      </c>
      <c r="OK432">
        <v>0.48795509999999997</v>
      </c>
    </row>
    <row r="433" spans="1:401" x14ac:dyDescent="0.35">
      <c r="A433">
        <v>442</v>
      </c>
      <c r="B433" t="s">
        <v>4</v>
      </c>
      <c r="C433" t="s">
        <v>364</v>
      </c>
      <c r="D433" t="s">
        <v>440</v>
      </c>
      <c r="E433">
        <v>795.54020000000003</v>
      </c>
      <c r="F433">
        <v>0.64105699999999999</v>
      </c>
      <c r="G433">
        <v>29.187999999999999</v>
      </c>
      <c r="H433">
        <v>0</v>
      </c>
      <c r="I433">
        <v>0</v>
      </c>
      <c r="J433">
        <v>0.64849460000000003</v>
      </c>
      <c r="K433">
        <v>28.657720000000001</v>
      </c>
      <c r="L433">
        <v>0</v>
      </c>
      <c r="M433">
        <v>0</v>
      </c>
      <c r="N433">
        <v>0.65641130000000003</v>
      </c>
      <c r="O433">
        <v>27.072209999999998</v>
      </c>
      <c r="P433">
        <v>0</v>
      </c>
      <c r="Q433">
        <v>0</v>
      </c>
      <c r="R433">
        <v>0.66489860000000001</v>
      </c>
      <c r="S433">
        <v>27.135149999999999</v>
      </c>
      <c r="T433">
        <v>0</v>
      </c>
      <c r="U433">
        <v>0</v>
      </c>
      <c r="V433">
        <v>0.67380640000000003</v>
      </c>
      <c r="W433">
        <v>27.265789999999999</v>
      </c>
      <c r="X433">
        <v>0</v>
      </c>
      <c r="Y433">
        <v>0</v>
      </c>
      <c r="Z433">
        <v>0.6834945</v>
      </c>
      <c r="AA433">
        <v>26.98875</v>
      </c>
      <c r="AB433">
        <v>0</v>
      </c>
      <c r="AC433">
        <v>0</v>
      </c>
      <c r="AD433">
        <v>0.69442610000000005</v>
      </c>
      <c r="AE433">
        <v>26.802859999999999</v>
      </c>
      <c r="AF433">
        <v>0</v>
      </c>
      <c r="AG433">
        <v>0</v>
      </c>
      <c r="AH433">
        <v>0.70794170000000001</v>
      </c>
      <c r="AI433">
        <v>26.66206</v>
      </c>
      <c r="AJ433">
        <v>0</v>
      </c>
      <c r="AK433">
        <v>0</v>
      </c>
      <c r="AL433">
        <v>0.72332450000000004</v>
      </c>
      <c r="AM433">
        <v>26.450700000000001</v>
      </c>
      <c r="AN433">
        <v>0</v>
      </c>
      <c r="AO433">
        <v>0</v>
      </c>
      <c r="AP433">
        <v>0.73984609999999995</v>
      </c>
      <c r="AQ433">
        <v>27.111409999999999</v>
      </c>
      <c r="AR433">
        <v>0</v>
      </c>
      <c r="AS433">
        <v>0</v>
      </c>
      <c r="AT433">
        <v>0.75743959999999999</v>
      </c>
      <c r="AU433">
        <v>28.014710000000001</v>
      </c>
      <c r="AV433">
        <v>0</v>
      </c>
      <c r="AW433">
        <v>0</v>
      </c>
      <c r="AX433">
        <v>0.78095159999999997</v>
      </c>
      <c r="AY433">
        <v>29.60913</v>
      </c>
      <c r="AZ433">
        <v>0</v>
      </c>
      <c r="BA433">
        <v>0</v>
      </c>
      <c r="BB433">
        <v>0.81130440000000004</v>
      </c>
      <c r="BC433">
        <v>31.283930000000002</v>
      </c>
      <c r="BD433">
        <v>0</v>
      </c>
      <c r="BE433">
        <v>0</v>
      </c>
      <c r="BF433">
        <v>0.84581709999999999</v>
      </c>
      <c r="BG433">
        <v>32.078240000000001</v>
      </c>
      <c r="BH433">
        <v>0</v>
      </c>
      <c r="BI433">
        <v>0</v>
      </c>
      <c r="BJ433">
        <v>0.88541449999999999</v>
      </c>
      <c r="BK433">
        <v>32.614669999999997</v>
      </c>
      <c r="BL433">
        <v>0</v>
      </c>
      <c r="BM433">
        <v>0</v>
      </c>
      <c r="BN433">
        <v>0.93135900000000005</v>
      </c>
      <c r="BO433">
        <v>32.843989999999998</v>
      </c>
      <c r="BP433">
        <v>0</v>
      </c>
      <c r="BQ433">
        <v>0</v>
      </c>
      <c r="BR433">
        <v>0.98489470000000001</v>
      </c>
      <c r="BS433">
        <v>32.09637</v>
      </c>
      <c r="BT433">
        <v>0</v>
      </c>
      <c r="BU433">
        <v>0</v>
      </c>
      <c r="BV433">
        <v>1.048675</v>
      </c>
      <c r="BW433">
        <v>31.669029999999999</v>
      </c>
      <c r="BX433">
        <v>0</v>
      </c>
      <c r="BY433">
        <v>0</v>
      </c>
      <c r="BZ433">
        <v>1.0808850000000001</v>
      </c>
      <c r="CA433">
        <v>30.969290000000001</v>
      </c>
      <c r="CB433">
        <v>0</v>
      </c>
      <c r="CC433">
        <v>0</v>
      </c>
      <c r="CD433">
        <v>1.075445</v>
      </c>
      <c r="CE433">
        <v>30.584510000000002</v>
      </c>
      <c r="CF433">
        <v>0</v>
      </c>
      <c r="CG433">
        <v>0</v>
      </c>
      <c r="CH433">
        <v>1.0701050000000001</v>
      </c>
      <c r="CI433">
        <v>30.632149999999999</v>
      </c>
      <c r="CJ433">
        <v>0</v>
      </c>
      <c r="CK433">
        <v>0</v>
      </c>
      <c r="CL433">
        <v>1.0648979999999999</v>
      </c>
      <c r="CM433">
        <v>30.410409999999999</v>
      </c>
      <c r="CN433">
        <v>0</v>
      </c>
      <c r="CO433">
        <v>0</v>
      </c>
      <c r="CP433">
        <v>1.059145</v>
      </c>
      <c r="CQ433">
        <v>30.208010000000002</v>
      </c>
      <c r="CR433">
        <v>0</v>
      </c>
      <c r="CS433">
        <v>0</v>
      </c>
      <c r="CT433">
        <v>1.0530889999999999</v>
      </c>
      <c r="CU433">
        <v>29.482589999999998</v>
      </c>
      <c r="CV433">
        <v>0</v>
      </c>
      <c r="CW433" s="1">
        <v>3.7857889999999998E-37</v>
      </c>
      <c r="CX433">
        <v>1.0466359999999999</v>
      </c>
      <c r="CY433">
        <v>28.49849</v>
      </c>
      <c r="CZ433" s="1">
        <v>1.7749020000000002E-33</v>
      </c>
      <c r="DA433" s="1">
        <v>2.7780209999999998E-31</v>
      </c>
      <c r="DB433">
        <v>1.0396730000000001</v>
      </c>
      <c r="DC433">
        <v>28.461970000000001</v>
      </c>
      <c r="DD433" s="1">
        <v>3.0674859999999999E-27</v>
      </c>
      <c r="DE433" s="1">
        <v>4.5582339999999996E-25</v>
      </c>
      <c r="DF433">
        <v>1.0323230000000001</v>
      </c>
      <c r="DG433">
        <v>29.470369999999999</v>
      </c>
      <c r="DH433" s="1">
        <v>3.0035379999999998E-22</v>
      </c>
      <c r="DI433" s="1">
        <v>4.6505659999999998E-20</v>
      </c>
      <c r="DJ433">
        <v>1.025423</v>
      </c>
      <c r="DK433">
        <v>32.284550000000003</v>
      </c>
      <c r="DL433" s="1">
        <v>2.2667670000000001E-18</v>
      </c>
      <c r="DM433" s="1">
        <v>3.6448410000000001E-16</v>
      </c>
      <c r="DN433">
        <v>1.0186900000000001</v>
      </c>
      <c r="DO433">
        <v>35.876190000000001</v>
      </c>
      <c r="DP433" s="1">
        <v>2.9695369999999999E-15</v>
      </c>
      <c r="DQ433" s="1">
        <v>4.8890369999999998E-13</v>
      </c>
      <c r="DR433">
        <v>1.0115730000000001</v>
      </c>
      <c r="DS433">
        <v>36.6218</v>
      </c>
      <c r="DT433" s="1">
        <v>1.272723E-12</v>
      </c>
      <c r="DU433" s="1">
        <v>2.1321579999999999E-10</v>
      </c>
      <c r="DV433">
        <v>1.005363</v>
      </c>
      <c r="DW433">
        <v>36.211799999999997</v>
      </c>
      <c r="DX433" s="1">
        <v>2.2918100000000001E-10</v>
      </c>
      <c r="DY433" s="1">
        <v>3.8998100000000002E-8</v>
      </c>
      <c r="DZ433">
        <v>1.0000530000000001</v>
      </c>
      <c r="EA433">
        <v>35.963639999999998</v>
      </c>
      <c r="EB433" s="1">
        <v>2.0325010000000002E-8</v>
      </c>
      <c r="EC433" s="1">
        <v>3.513649E-6</v>
      </c>
      <c r="ED433">
        <v>0.99399009999999999</v>
      </c>
      <c r="EE433">
        <v>34.604289999999999</v>
      </c>
      <c r="EF433" s="1">
        <v>9.896778999999999E-7</v>
      </c>
      <c r="EG433" s="1">
        <v>1.737287E-4</v>
      </c>
      <c r="EH433">
        <v>0.98713059999999997</v>
      </c>
      <c r="EI433">
        <v>33.411209999999997</v>
      </c>
      <c r="EJ433" s="1">
        <v>2.845982E-5</v>
      </c>
      <c r="EK433" s="1">
        <v>5.0699660000000004E-3</v>
      </c>
      <c r="EL433">
        <v>0.98316749999999997</v>
      </c>
      <c r="EM433">
        <v>33.528419999999997</v>
      </c>
      <c r="EN433" s="1">
        <v>5.1517580000000004E-4</v>
      </c>
      <c r="EO433" s="1">
        <v>9.2853050000000006E-2</v>
      </c>
      <c r="EP433">
        <v>0.98040320000000003</v>
      </c>
      <c r="EQ433">
        <v>36.477119999999999</v>
      </c>
      <c r="ER433" s="1">
        <v>6.1655390000000003E-3</v>
      </c>
      <c r="ES433">
        <v>1.1236950000000001</v>
      </c>
      <c r="ET433">
        <v>0.9777498</v>
      </c>
      <c r="EU433">
        <v>39.668909999999997</v>
      </c>
      <c r="EV433" s="1">
        <v>5.0394050000000003E-2</v>
      </c>
      <c r="EW433">
        <v>9.2757760000000005</v>
      </c>
      <c r="EX433">
        <v>0.97499729999999996</v>
      </c>
      <c r="EY433">
        <v>40.228009999999998</v>
      </c>
      <c r="EZ433">
        <v>0.29128470000000001</v>
      </c>
      <c r="FA433">
        <v>54.150919999999999</v>
      </c>
      <c r="FB433">
        <v>0.97238469999999999</v>
      </c>
      <c r="FC433">
        <v>40.036659999999998</v>
      </c>
      <c r="FD433">
        <v>1.247449</v>
      </c>
      <c r="FE433">
        <v>233.8998</v>
      </c>
      <c r="FF433">
        <v>0.96975469999999997</v>
      </c>
      <c r="FG433">
        <v>39.489319999999999</v>
      </c>
      <c r="FH433">
        <v>4.0591860000000004</v>
      </c>
      <c r="FI433">
        <v>767.73450000000003</v>
      </c>
      <c r="FJ433">
        <v>0.96681459999999997</v>
      </c>
      <c r="FK433">
        <v>37.82282</v>
      </c>
      <c r="FL433">
        <v>10.279949999999999</v>
      </c>
      <c r="FM433">
        <v>1961.1469999999999</v>
      </c>
      <c r="FN433">
        <v>0.96361540000000001</v>
      </c>
      <c r="FO433">
        <v>36.907820000000001</v>
      </c>
      <c r="FP433">
        <v>20.71482</v>
      </c>
      <c r="FQ433">
        <v>3987.415</v>
      </c>
      <c r="FR433">
        <v>0.96016590000000002</v>
      </c>
      <c r="FS433">
        <v>36.674419999999998</v>
      </c>
      <c r="FT433">
        <v>33.826720000000002</v>
      </c>
      <c r="FU433">
        <v>6569.4430000000002</v>
      </c>
      <c r="FV433">
        <v>0.95638230000000002</v>
      </c>
      <c r="FW433">
        <v>37.312390000000001</v>
      </c>
      <c r="FX433">
        <v>45.55827</v>
      </c>
      <c r="FY433">
        <v>8928.7990000000009</v>
      </c>
      <c r="FZ433">
        <v>0.95282290000000003</v>
      </c>
      <c r="GA433">
        <v>37.674460000000003</v>
      </c>
      <c r="GB433">
        <v>51.410249999999998</v>
      </c>
      <c r="GC433">
        <v>10163.65</v>
      </c>
      <c r="GD433">
        <v>0.94898769999999999</v>
      </c>
      <c r="GE433">
        <v>37.840560000000004</v>
      </c>
      <c r="GF433">
        <v>49.565460000000002</v>
      </c>
      <c r="GG433">
        <v>9885.4380000000001</v>
      </c>
      <c r="GH433">
        <v>0.94466709999999998</v>
      </c>
      <c r="GI433">
        <v>37.221530000000001</v>
      </c>
      <c r="GJ433">
        <v>41.431919999999998</v>
      </c>
      <c r="GK433">
        <v>8338.9380000000001</v>
      </c>
      <c r="GL433">
        <v>0.93962029999999996</v>
      </c>
      <c r="GM433">
        <v>36.02516</v>
      </c>
      <c r="GN433">
        <v>30.333770000000001</v>
      </c>
      <c r="GO433">
        <v>6164.1859999999997</v>
      </c>
      <c r="GP433">
        <v>0.93424430000000003</v>
      </c>
      <c r="GQ433">
        <v>34.671480000000003</v>
      </c>
      <c r="GR433">
        <v>19.8492</v>
      </c>
      <c r="GS433">
        <v>4073.134</v>
      </c>
      <c r="GT433">
        <v>0.9281682</v>
      </c>
      <c r="GU433">
        <v>34.623449999999998</v>
      </c>
      <c r="GV433">
        <v>11.66643</v>
      </c>
      <c r="GW433">
        <v>2419.6840000000002</v>
      </c>
      <c r="GX433">
        <v>0.9219001</v>
      </c>
      <c r="GY433">
        <v>35.438760000000002</v>
      </c>
      <c r="GZ433">
        <v>6.197292</v>
      </c>
      <c r="HA433">
        <v>1299.819</v>
      </c>
      <c r="HB433">
        <v>0.91506129999999997</v>
      </c>
      <c r="HC433">
        <v>37.233130000000003</v>
      </c>
      <c r="HD433">
        <v>3.0037379999999998</v>
      </c>
      <c r="HE433">
        <v>637.19000000000005</v>
      </c>
      <c r="HF433">
        <v>0.90853950000000006</v>
      </c>
      <c r="HG433">
        <v>39.422690000000003</v>
      </c>
      <c r="HH433">
        <v>1.344589</v>
      </c>
      <c r="HI433">
        <v>288.36410000000001</v>
      </c>
      <c r="HJ433">
        <v>0.90510950000000001</v>
      </c>
      <c r="HK433">
        <v>40.376139999999999</v>
      </c>
      <c r="HL433">
        <v>0.56738699999999997</v>
      </c>
      <c r="HM433">
        <v>122.4389</v>
      </c>
      <c r="HN433">
        <v>0.90049020000000002</v>
      </c>
      <c r="HO433">
        <v>40.527410000000003</v>
      </c>
      <c r="HP433">
        <v>0.23295299999999999</v>
      </c>
      <c r="HQ433">
        <v>50.531700000000001</v>
      </c>
      <c r="HR433">
        <v>0.89652960000000004</v>
      </c>
      <c r="HS433">
        <v>39.90757</v>
      </c>
      <c r="HT433">
        <v>0.1026696</v>
      </c>
      <c r="HU433">
        <v>22.282630000000001</v>
      </c>
      <c r="HV433">
        <v>0.89194010000000001</v>
      </c>
      <c r="HW433">
        <v>38.431559999999998</v>
      </c>
      <c r="HX433" s="1">
        <v>5.5725339999999998E-2</v>
      </c>
      <c r="HY433">
        <v>12.059659999999999</v>
      </c>
      <c r="HZ433">
        <v>0.88403830000000005</v>
      </c>
      <c r="IA433">
        <v>38.556539999999998</v>
      </c>
      <c r="IB433" s="1">
        <v>4.0275070000000003E-2</v>
      </c>
      <c r="IC433">
        <v>8.7235770000000006</v>
      </c>
      <c r="ID433">
        <v>0.87728289999999998</v>
      </c>
      <c r="IE433">
        <v>40.949489999999997</v>
      </c>
      <c r="IF433" s="1">
        <v>3.5214200000000001E-2</v>
      </c>
      <c r="IG433">
        <v>7.6592130000000003</v>
      </c>
      <c r="IH433">
        <v>0.8701025</v>
      </c>
      <c r="II433">
        <v>44.998440000000002</v>
      </c>
      <c r="IJ433" s="1">
        <v>3.2805330000000001E-2</v>
      </c>
      <c r="IK433">
        <v>7.1897549999999999</v>
      </c>
      <c r="IL433">
        <v>0.86386560000000001</v>
      </c>
      <c r="IM433">
        <v>48.740989999999996</v>
      </c>
      <c r="IN433" s="1">
        <v>3.0569530000000001E-2</v>
      </c>
      <c r="IO433">
        <v>6.7515879999999999</v>
      </c>
      <c r="IP433">
        <v>0.85858270000000003</v>
      </c>
      <c r="IQ433">
        <v>51.110190000000003</v>
      </c>
      <c r="IR433" s="1">
        <v>2.7906790000000001E-2</v>
      </c>
      <c r="IS433">
        <v>6.2083849999999998</v>
      </c>
      <c r="IT433">
        <v>0.85354719999999995</v>
      </c>
      <c r="IU433">
        <v>51.896369999999997</v>
      </c>
      <c r="IV433" s="1">
        <v>2.4807099999999999E-2</v>
      </c>
      <c r="IW433">
        <v>5.5574009999999996</v>
      </c>
      <c r="IX433">
        <v>0.84891360000000005</v>
      </c>
      <c r="IY433">
        <v>50.860869999999998</v>
      </c>
      <c r="IZ433" s="1">
        <v>2.143627E-2</v>
      </c>
      <c r="JA433">
        <v>4.8339689999999997</v>
      </c>
      <c r="JB433">
        <v>0.84370659999999997</v>
      </c>
      <c r="JC433">
        <v>48.716540000000002</v>
      </c>
      <c r="JD433" s="1">
        <v>1.8016899999999999E-2</v>
      </c>
      <c r="JE433">
        <v>4.0926280000000004</v>
      </c>
      <c r="JF433">
        <v>0.83837890000000004</v>
      </c>
      <c r="JG433">
        <v>47.719090000000001</v>
      </c>
      <c r="JH433" s="1">
        <v>1.4838240000000001E-2</v>
      </c>
      <c r="JI433">
        <v>3.3944570000000001</v>
      </c>
      <c r="JJ433">
        <v>0.83343060000000002</v>
      </c>
      <c r="JK433">
        <v>47.384189999999997</v>
      </c>
      <c r="JL433" s="1">
        <v>1.207197E-2</v>
      </c>
      <c r="JM433">
        <v>2.7810649999999999</v>
      </c>
      <c r="JN433">
        <v>0.82886769999999999</v>
      </c>
      <c r="JO433">
        <v>47.382399999999997</v>
      </c>
      <c r="JP433" s="1">
        <v>9.8181540000000008E-3</v>
      </c>
      <c r="JQ433">
        <v>2.2801779999999998</v>
      </c>
      <c r="JR433">
        <v>0.82458659999999995</v>
      </c>
      <c r="JS433">
        <v>47.729930000000003</v>
      </c>
      <c r="JT433" s="1">
        <v>8.1132589999999994E-3</v>
      </c>
      <c r="JU433">
        <v>1.8979569999999999</v>
      </c>
      <c r="JV433">
        <v>0.82030009999999998</v>
      </c>
      <c r="JW433">
        <v>47.699179999999998</v>
      </c>
      <c r="JX433" s="1">
        <v>6.8836280000000001E-3</v>
      </c>
      <c r="JY433">
        <v>1.6214299999999999</v>
      </c>
      <c r="JZ433">
        <v>0.81659329999999997</v>
      </c>
      <c r="KA433">
        <v>47.031550000000003</v>
      </c>
      <c r="KB433" s="1">
        <v>6.0267250000000001E-3</v>
      </c>
      <c r="KC433">
        <v>1.428237</v>
      </c>
      <c r="KD433">
        <v>0.81293000000000004</v>
      </c>
      <c r="KE433">
        <v>46.091340000000002</v>
      </c>
      <c r="KF433" s="1">
        <v>5.4192550000000004E-3</v>
      </c>
      <c r="KG433">
        <v>1.2920750000000001</v>
      </c>
      <c r="KH433">
        <v>0.80964409999999998</v>
      </c>
      <c r="KI433">
        <v>44.820799999999998</v>
      </c>
      <c r="KJ433" s="1">
        <v>4.9781440000000003E-3</v>
      </c>
      <c r="KK433">
        <v>1.193692</v>
      </c>
      <c r="KL433">
        <v>0.80648790000000004</v>
      </c>
      <c r="KM433">
        <v>44.500300000000003</v>
      </c>
      <c r="KN433" s="1">
        <v>4.6391449999999999E-3</v>
      </c>
      <c r="KO433">
        <v>1.1187039999999999</v>
      </c>
      <c r="KP433">
        <v>0.80342020000000003</v>
      </c>
      <c r="KQ433">
        <v>45.871250000000003</v>
      </c>
      <c r="KR433" s="1">
        <v>4.3613269999999999E-3</v>
      </c>
      <c r="KS433">
        <v>1.0576760000000001</v>
      </c>
      <c r="KT433">
        <v>0.80039899999999997</v>
      </c>
      <c r="KU433">
        <v>48.782429999999998</v>
      </c>
      <c r="KV433" s="1">
        <v>4.1218269999999998E-3</v>
      </c>
      <c r="KW433">
        <v>1.005206</v>
      </c>
      <c r="KX433">
        <v>0.79741720000000005</v>
      </c>
      <c r="KY433">
        <v>51.684159999999999</v>
      </c>
      <c r="KZ433" s="1">
        <v>3.9103319999999999E-3</v>
      </c>
      <c r="LA433">
        <v>0.95889159999999996</v>
      </c>
      <c r="LB433">
        <v>0.79452959999999995</v>
      </c>
      <c r="LC433">
        <v>53.384480000000003</v>
      </c>
      <c r="LD433" s="1">
        <v>3.7211560000000002E-3</v>
      </c>
      <c r="LE433">
        <v>0.91736099999999998</v>
      </c>
      <c r="LF433">
        <v>0.7918963</v>
      </c>
      <c r="LG433">
        <v>53.884079999999997</v>
      </c>
      <c r="LH433" s="1">
        <v>3.5451829999999999E-3</v>
      </c>
      <c r="LI433">
        <v>0.87839100000000003</v>
      </c>
      <c r="LJ433">
        <v>0.78940580000000005</v>
      </c>
      <c r="LK433">
        <v>52.665179999999999</v>
      </c>
      <c r="LL433" s="1">
        <v>3.381172E-3</v>
      </c>
      <c r="LM433">
        <v>0.8417578</v>
      </c>
      <c r="LN433">
        <v>0.78699730000000001</v>
      </c>
      <c r="LO433">
        <v>49.778550000000003</v>
      </c>
      <c r="LP433" s="1">
        <v>3.2266880000000001E-3</v>
      </c>
      <c r="LQ433">
        <v>0.80703879999999995</v>
      </c>
      <c r="LR433">
        <v>0.78468740000000003</v>
      </c>
      <c r="LS433">
        <v>47.71593</v>
      </c>
      <c r="LT433" s="1">
        <v>3.0816089999999999E-3</v>
      </c>
      <c r="LU433">
        <v>0.77417049999999998</v>
      </c>
      <c r="LV433">
        <v>0.78244639999999999</v>
      </c>
      <c r="LW433">
        <v>47.542180000000002</v>
      </c>
      <c r="LX433" s="1">
        <v>2.9451770000000002E-3</v>
      </c>
      <c r="LY433">
        <v>0.74310869999999996</v>
      </c>
      <c r="LZ433">
        <v>0.78031289999999998</v>
      </c>
      <c r="MA433">
        <v>48.097880000000004</v>
      </c>
      <c r="MB433" s="1">
        <v>2.8163260000000001E-3</v>
      </c>
      <c r="MC433">
        <v>0.71356489999999995</v>
      </c>
      <c r="MD433">
        <v>0.77820310000000004</v>
      </c>
      <c r="ME433">
        <v>49.355739999999997</v>
      </c>
      <c r="MF433" s="1">
        <v>2.6942670000000002E-3</v>
      </c>
      <c r="MG433">
        <v>0.68547689999999994</v>
      </c>
      <c r="MH433">
        <v>0.77614039999999995</v>
      </c>
      <c r="MI433">
        <v>50.20194</v>
      </c>
      <c r="MJ433" s="1">
        <v>2.578201E-3</v>
      </c>
      <c r="MK433">
        <v>0.65865260000000003</v>
      </c>
      <c r="ML433">
        <v>0.77414689999999997</v>
      </c>
      <c r="MM433">
        <v>49.76632</v>
      </c>
      <c r="MN433" s="1">
        <v>2.4681690000000001E-3</v>
      </c>
      <c r="MO433">
        <v>0.63318070000000004</v>
      </c>
      <c r="MP433">
        <v>0.77221359999999994</v>
      </c>
      <c r="MQ433">
        <v>48.833210000000001</v>
      </c>
      <c r="MR433" s="1">
        <v>2.3642770000000001E-3</v>
      </c>
      <c r="MS433">
        <v>0.60902420000000002</v>
      </c>
      <c r="MT433">
        <v>0.77025869999999996</v>
      </c>
      <c r="MU433">
        <v>47.300840000000001</v>
      </c>
      <c r="MV433" s="1">
        <v>2.2658219999999998E-3</v>
      </c>
      <c r="MW433">
        <v>0.58609800000000001</v>
      </c>
      <c r="MX433">
        <v>0.76840120000000001</v>
      </c>
      <c r="MY433">
        <v>46.234859999999998</v>
      </c>
      <c r="MZ433" s="1">
        <v>2.1729679999999999E-3</v>
      </c>
      <c r="NA433">
        <v>0.56427280000000002</v>
      </c>
      <c r="NB433">
        <v>0.76661159999999995</v>
      </c>
      <c r="NC433">
        <v>45.874200000000002</v>
      </c>
      <c r="ND433" s="1">
        <v>2.0851490000000001E-3</v>
      </c>
      <c r="NE433">
        <v>0.54356610000000005</v>
      </c>
      <c r="NF433">
        <v>0.76469259999999994</v>
      </c>
      <c r="NG433">
        <v>46.898589999999999</v>
      </c>
      <c r="NH433" s="1">
        <v>1.9996369999999999E-3</v>
      </c>
      <c r="NI433">
        <v>0.5234048</v>
      </c>
      <c r="NJ433">
        <v>0.76292539999999998</v>
      </c>
      <c r="NK433">
        <v>49.087690000000002</v>
      </c>
      <c r="NL433" s="1">
        <v>1.92045E-3</v>
      </c>
      <c r="NM433">
        <v>0.50461210000000001</v>
      </c>
      <c r="NN433">
        <v>0.76123609999999997</v>
      </c>
      <c r="NO433">
        <v>50.313029999999998</v>
      </c>
      <c r="NP433" s="1">
        <v>1.8445040000000001E-3</v>
      </c>
      <c r="NQ433">
        <v>0.48644789999999999</v>
      </c>
      <c r="NR433">
        <v>0.75959120000000002</v>
      </c>
      <c r="NS433">
        <v>50.324420000000003</v>
      </c>
      <c r="NT433" s="1">
        <v>1.7720100000000001E-3</v>
      </c>
      <c r="NU433">
        <v>0.46902559999999999</v>
      </c>
      <c r="NV433">
        <v>0.75798980000000005</v>
      </c>
      <c r="NW433">
        <v>49.732030000000002</v>
      </c>
      <c r="NX433" s="1">
        <v>1.7025689999999999E-3</v>
      </c>
      <c r="NY433">
        <v>0.4522352</v>
      </c>
      <c r="NZ433">
        <v>0.75646080000000004</v>
      </c>
      <c r="OA433">
        <v>47.837290000000003</v>
      </c>
      <c r="OB433" s="1">
        <v>1.636827E-3</v>
      </c>
      <c r="OC433">
        <v>0.43618400000000002</v>
      </c>
      <c r="OD433">
        <v>0.75494490000000003</v>
      </c>
      <c r="OE433">
        <v>46.19876</v>
      </c>
      <c r="OF433" s="1">
        <v>1.575147E-3</v>
      </c>
      <c r="OG433">
        <v>0.42105979999999998</v>
      </c>
      <c r="OH433">
        <v>0.7533531</v>
      </c>
      <c r="OI433">
        <v>44.922849999999997</v>
      </c>
      <c r="OJ433" s="1">
        <v>1.5160460000000001E-3</v>
      </c>
      <c r="OK433">
        <v>0.40650570000000003</v>
      </c>
    </row>
    <row r="434" spans="1:401" x14ac:dyDescent="0.35">
      <c r="A434">
        <v>443</v>
      </c>
      <c r="B434" t="s">
        <v>4</v>
      </c>
      <c r="C434" t="s">
        <v>364</v>
      </c>
      <c r="D434" t="s">
        <v>441</v>
      </c>
      <c r="E434">
        <v>776.09699999999998</v>
      </c>
      <c r="F434">
        <v>1.4351149999999999</v>
      </c>
      <c r="G434">
        <v>29.277889999999999</v>
      </c>
      <c r="H434">
        <v>0</v>
      </c>
      <c r="I434">
        <v>0</v>
      </c>
      <c r="J434">
        <v>1.430151</v>
      </c>
      <c r="K434">
        <v>28.868980000000001</v>
      </c>
      <c r="L434">
        <v>0</v>
      </c>
      <c r="M434">
        <v>0</v>
      </c>
      <c r="N434">
        <v>1.424801</v>
      </c>
      <c r="O434">
        <v>27.289529999999999</v>
      </c>
      <c r="P434">
        <v>0</v>
      </c>
      <c r="Q434">
        <v>0</v>
      </c>
      <c r="R434">
        <v>1.4192769999999999</v>
      </c>
      <c r="S434">
        <v>27.31</v>
      </c>
      <c r="T434">
        <v>0</v>
      </c>
      <c r="U434">
        <v>0</v>
      </c>
      <c r="V434">
        <v>1.4134070000000001</v>
      </c>
      <c r="W434">
        <v>27.41151</v>
      </c>
      <c r="X434">
        <v>0</v>
      </c>
      <c r="Y434">
        <v>0</v>
      </c>
      <c r="Z434">
        <v>1.4071070000000001</v>
      </c>
      <c r="AA434">
        <v>27.055620000000001</v>
      </c>
      <c r="AB434">
        <v>0</v>
      </c>
      <c r="AC434">
        <v>0</v>
      </c>
      <c r="AD434">
        <v>1.4011229999999999</v>
      </c>
      <c r="AE434">
        <v>26.79044</v>
      </c>
      <c r="AF434">
        <v>0</v>
      </c>
      <c r="AG434">
        <v>0</v>
      </c>
      <c r="AH434">
        <v>1.396649</v>
      </c>
      <c r="AI434">
        <v>26.67041</v>
      </c>
      <c r="AJ434">
        <v>0</v>
      </c>
      <c r="AK434">
        <v>0</v>
      </c>
      <c r="AL434">
        <v>1.3920669999999999</v>
      </c>
      <c r="AM434">
        <v>26.519670000000001</v>
      </c>
      <c r="AN434">
        <v>0</v>
      </c>
      <c r="AO434">
        <v>0</v>
      </c>
      <c r="AP434">
        <v>1.386792</v>
      </c>
      <c r="AQ434">
        <v>27.274809999999999</v>
      </c>
      <c r="AR434">
        <v>0</v>
      </c>
      <c r="AS434">
        <v>0</v>
      </c>
      <c r="AT434">
        <v>1.380547</v>
      </c>
      <c r="AU434">
        <v>28.228719999999999</v>
      </c>
      <c r="AV434">
        <v>0</v>
      </c>
      <c r="AW434">
        <v>0</v>
      </c>
      <c r="AX434">
        <v>1.3793869999999999</v>
      </c>
      <c r="AY434">
        <v>29.699819999999999</v>
      </c>
      <c r="AZ434">
        <v>0</v>
      </c>
      <c r="BA434">
        <v>0</v>
      </c>
      <c r="BB434">
        <v>1.38042</v>
      </c>
      <c r="BC434">
        <v>31.30969</v>
      </c>
      <c r="BD434">
        <v>0</v>
      </c>
      <c r="BE434">
        <v>0</v>
      </c>
      <c r="BF434">
        <v>1.3812899999999999</v>
      </c>
      <c r="BG434">
        <v>32.003320000000002</v>
      </c>
      <c r="BH434">
        <v>0</v>
      </c>
      <c r="BI434">
        <v>0</v>
      </c>
      <c r="BJ434">
        <v>1.382061</v>
      </c>
      <c r="BK434">
        <v>32.49362</v>
      </c>
      <c r="BL434">
        <v>0</v>
      </c>
      <c r="BM434">
        <v>0</v>
      </c>
      <c r="BN434">
        <v>1.382916</v>
      </c>
      <c r="BO434">
        <v>32.793680000000002</v>
      </c>
      <c r="BP434">
        <v>0</v>
      </c>
      <c r="BQ434">
        <v>0</v>
      </c>
      <c r="BR434">
        <v>1.383575</v>
      </c>
      <c r="BS434">
        <v>32.143529999999998</v>
      </c>
      <c r="BT434">
        <v>0</v>
      </c>
      <c r="BU434">
        <v>0</v>
      </c>
      <c r="BV434">
        <v>1.384277</v>
      </c>
      <c r="BW434">
        <v>31.765229999999999</v>
      </c>
      <c r="BX434">
        <v>0</v>
      </c>
      <c r="BY434">
        <v>0</v>
      </c>
      <c r="BZ434">
        <v>1.387384</v>
      </c>
      <c r="CA434">
        <v>31.124839999999999</v>
      </c>
      <c r="CB434">
        <v>0</v>
      </c>
      <c r="CC434">
        <v>0</v>
      </c>
      <c r="CD434">
        <v>1.3896710000000001</v>
      </c>
      <c r="CE434">
        <v>30.602889999999999</v>
      </c>
      <c r="CF434">
        <v>0</v>
      </c>
      <c r="CG434">
        <v>0</v>
      </c>
      <c r="CH434">
        <v>1.3917870000000001</v>
      </c>
      <c r="CI434">
        <v>30.671880000000002</v>
      </c>
      <c r="CJ434">
        <v>0</v>
      </c>
      <c r="CK434">
        <v>0</v>
      </c>
      <c r="CL434">
        <v>1.394995</v>
      </c>
      <c r="CM434">
        <v>30.382750000000001</v>
      </c>
      <c r="CN434">
        <v>0</v>
      </c>
      <c r="CO434">
        <v>0</v>
      </c>
      <c r="CP434">
        <v>1.3985209999999999</v>
      </c>
      <c r="CQ434">
        <v>30.18308</v>
      </c>
      <c r="CR434">
        <v>0</v>
      </c>
      <c r="CS434">
        <v>0</v>
      </c>
      <c r="CT434">
        <v>1.402325</v>
      </c>
      <c r="CU434">
        <v>29.524619999999999</v>
      </c>
      <c r="CV434">
        <v>0</v>
      </c>
      <c r="CW434" s="1">
        <v>1.853391E-37</v>
      </c>
      <c r="CX434">
        <v>1.406207</v>
      </c>
      <c r="CY434">
        <v>28.563649999999999</v>
      </c>
      <c r="CZ434" s="1">
        <v>1.114988E-33</v>
      </c>
      <c r="DA434" s="1">
        <v>1.8732830000000001E-31</v>
      </c>
      <c r="DB434">
        <v>1.4100520000000001</v>
      </c>
      <c r="DC434">
        <v>28.531140000000001</v>
      </c>
      <c r="DD434" s="1">
        <v>1.688134E-27</v>
      </c>
      <c r="DE434" s="1">
        <v>2.6000519999999999E-25</v>
      </c>
      <c r="DF434">
        <v>1.4137010000000001</v>
      </c>
      <c r="DG434">
        <v>29.5153</v>
      </c>
      <c r="DH434" s="1">
        <v>1.859075E-22</v>
      </c>
      <c r="DI434" s="1">
        <v>3.0737539999999998E-20</v>
      </c>
      <c r="DJ434">
        <v>1.4213629999999999</v>
      </c>
      <c r="DK434">
        <v>32.229930000000003</v>
      </c>
      <c r="DL434" s="1">
        <v>1.5440269999999999E-18</v>
      </c>
      <c r="DM434" s="1">
        <v>2.7270949999999999E-16</v>
      </c>
      <c r="DN434">
        <v>1.4334150000000001</v>
      </c>
      <c r="DO434">
        <v>35.809139999999999</v>
      </c>
      <c r="DP434" s="1">
        <v>2.1420960000000002E-15</v>
      </c>
      <c r="DQ434" s="1">
        <v>3.95561E-13</v>
      </c>
      <c r="DR434">
        <v>1.446636</v>
      </c>
      <c r="DS434">
        <v>36.632980000000003</v>
      </c>
      <c r="DT434" s="1">
        <v>9.5802859999999991E-13</v>
      </c>
      <c r="DU434" s="1">
        <v>1.8314709999999999E-10</v>
      </c>
      <c r="DV434">
        <v>1.453945</v>
      </c>
      <c r="DW434">
        <v>36.095640000000003</v>
      </c>
      <c r="DX434" s="1">
        <v>1.7855289999999999E-10</v>
      </c>
      <c r="DY434" s="1">
        <v>3.5217700000000002E-8</v>
      </c>
      <c r="DZ434">
        <v>1.4438120000000001</v>
      </c>
      <c r="EA434">
        <v>35.913640000000001</v>
      </c>
      <c r="EB434" s="1">
        <v>1.627024E-8</v>
      </c>
      <c r="EC434" s="1">
        <v>3.3049579999999998E-6</v>
      </c>
      <c r="ED434">
        <v>1.4323969999999999</v>
      </c>
      <c r="EE434">
        <v>34.67342</v>
      </c>
      <c r="EF434" s="1">
        <v>8.1160310000000001E-7</v>
      </c>
      <c r="EG434" s="1">
        <v>1.6951619999999999E-4</v>
      </c>
      <c r="EH434">
        <v>1.4196089999999999</v>
      </c>
      <c r="EI434">
        <v>33.488129999999998</v>
      </c>
      <c r="EJ434" s="1">
        <v>2.3848750000000001E-5</v>
      </c>
      <c r="EK434" s="1">
        <v>5.1149869999999997E-3</v>
      </c>
      <c r="EL434">
        <v>1.410048</v>
      </c>
      <c r="EM434">
        <v>33.526629999999997</v>
      </c>
      <c r="EN434" s="1">
        <v>4.408436E-4</v>
      </c>
      <c r="EO434" s="1">
        <v>9.6722500000000003E-2</v>
      </c>
      <c r="EP434">
        <v>1.4044989999999999</v>
      </c>
      <c r="EQ434">
        <v>36.353259999999999</v>
      </c>
      <c r="ER434" s="1">
        <v>5.38894E-3</v>
      </c>
      <c r="ES434">
        <v>1.206623</v>
      </c>
      <c r="ET434">
        <v>1.399319</v>
      </c>
      <c r="EU434">
        <v>39.539850000000001</v>
      </c>
      <c r="EV434" s="1">
        <v>4.4937440000000002E-2</v>
      </c>
      <c r="EW434">
        <v>10.251950000000001</v>
      </c>
      <c r="EX434">
        <v>1.3938440000000001</v>
      </c>
      <c r="EY434">
        <v>40.18412</v>
      </c>
      <c r="EZ434">
        <v>0.26444590000000001</v>
      </c>
      <c r="FA434">
        <v>61.448540000000001</v>
      </c>
      <c r="FB434">
        <v>1.3884719999999999</v>
      </c>
      <c r="FC434">
        <v>39.915309999999998</v>
      </c>
      <c r="FD434">
        <v>1.151019</v>
      </c>
      <c r="FE434">
        <v>271.95339999999999</v>
      </c>
      <c r="FF434">
        <v>1.3829210000000001</v>
      </c>
      <c r="FG434">
        <v>39.471350000000001</v>
      </c>
      <c r="FH434">
        <v>3.8029109999999999</v>
      </c>
      <c r="FI434">
        <v>913.58029999999997</v>
      </c>
      <c r="FJ434">
        <v>1.3767400000000001</v>
      </c>
      <c r="FK434">
        <v>37.922159999999998</v>
      </c>
      <c r="FL434">
        <v>9.767455</v>
      </c>
      <c r="FM434">
        <v>2385.047</v>
      </c>
      <c r="FN434">
        <v>1.3700699999999999</v>
      </c>
      <c r="FO434">
        <v>37.011389999999999</v>
      </c>
      <c r="FP434">
        <v>19.942049999999998</v>
      </c>
      <c r="FQ434">
        <v>4949.893</v>
      </c>
      <c r="FR434">
        <v>1.3629789999999999</v>
      </c>
      <c r="FS434">
        <v>36.740920000000003</v>
      </c>
      <c r="FT434">
        <v>32.971350000000001</v>
      </c>
      <c r="FU434">
        <v>8317.0689999999995</v>
      </c>
      <c r="FV434">
        <v>1.3552740000000001</v>
      </c>
      <c r="FW434">
        <v>37.317630000000001</v>
      </c>
      <c r="FX434">
        <v>44.921370000000003</v>
      </c>
      <c r="FY434">
        <v>11515.07</v>
      </c>
      <c r="FZ434">
        <v>1.347758</v>
      </c>
      <c r="GA434">
        <v>37.610599999999998</v>
      </c>
      <c r="GB434">
        <v>51.235869999999998</v>
      </c>
      <c r="GC434">
        <v>13339.08</v>
      </c>
      <c r="GD434">
        <v>1.3398810000000001</v>
      </c>
      <c r="GE434">
        <v>37.751950000000001</v>
      </c>
      <c r="GF434">
        <v>49.89141</v>
      </c>
      <c r="GG434">
        <v>13188.6</v>
      </c>
      <c r="GH434">
        <v>1.3312889999999999</v>
      </c>
      <c r="GI434">
        <v>37.161610000000003</v>
      </c>
      <c r="GJ434">
        <v>42.092170000000003</v>
      </c>
      <c r="GK434">
        <v>11296.24</v>
      </c>
      <c r="GL434">
        <v>1.321563</v>
      </c>
      <c r="GM434">
        <v>36.03416</v>
      </c>
      <c r="GN434">
        <v>31.080020000000001</v>
      </c>
      <c r="GO434">
        <v>8471.2379999999994</v>
      </c>
      <c r="GP434">
        <v>1.311156</v>
      </c>
      <c r="GQ434">
        <v>34.703710000000001</v>
      </c>
      <c r="GR434">
        <v>20.495080000000002</v>
      </c>
      <c r="GS434">
        <v>5671.75</v>
      </c>
      <c r="GT434">
        <v>1.2994859999999999</v>
      </c>
      <c r="GU434">
        <v>34.657699999999998</v>
      </c>
      <c r="GV434">
        <v>12.13801</v>
      </c>
      <c r="GW434">
        <v>3414.2919999999999</v>
      </c>
      <c r="GX434">
        <v>1.287293</v>
      </c>
      <c r="GY434">
        <v>35.467190000000002</v>
      </c>
      <c r="GZ434">
        <v>6.4964000000000004</v>
      </c>
      <c r="HA434">
        <v>1858.5170000000001</v>
      </c>
      <c r="HB434">
        <v>1.274243</v>
      </c>
      <c r="HC434">
        <v>37.19021</v>
      </c>
      <c r="HD434">
        <v>3.1707879999999999</v>
      </c>
      <c r="HE434">
        <v>922.77260000000001</v>
      </c>
      <c r="HF434">
        <v>1.262267</v>
      </c>
      <c r="HG434">
        <v>39.242469999999997</v>
      </c>
      <c r="HH434">
        <v>1.428059</v>
      </c>
      <c r="HI434">
        <v>421.88279999999997</v>
      </c>
      <c r="HJ434">
        <v>1.255531</v>
      </c>
      <c r="HK434">
        <v>40.136620000000001</v>
      </c>
      <c r="HL434">
        <v>0.60492389999999996</v>
      </c>
      <c r="HM434">
        <v>180.10560000000001</v>
      </c>
      <c r="HN434">
        <v>1.2488600000000001</v>
      </c>
      <c r="HO434">
        <v>40.32846</v>
      </c>
      <c r="HP434">
        <v>0.2484768</v>
      </c>
      <c r="HQ434">
        <v>74.300910000000002</v>
      </c>
      <c r="HR434">
        <v>1.2431509999999999</v>
      </c>
      <c r="HS434">
        <v>39.82376</v>
      </c>
      <c r="HT434">
        <v>0.10852340000000001</v>
      </c>
      <c r="HU434">
        <v>32.264310000000002</v>
      </c>
      <c r="HV434">
        <v>1.2365029999999999</v>
      </c>
      <c r="HW434">
        <v>38.486310000000003</v>
      </c>
      <c r="HX434" s="1">
        <v>5.7761750000000001E-2</v>
      </c>
      <c r="HY434">
        <v>16.89489</v>
      </c>
      <c r="HZ434">
        <v>1.225209</v>
      </c>
      <c r="IA434">
        <v>38.535080000000001</v>
      </c>
      <c r="IB434" s="1">
        <v>4.090415E-2</v>
      </c>
      <c r="IC434">
        <v>11.7822</v>
      </c>
      <c r="ID434">
        <v>1.2156709999999999</v>
      </c>
      <c r="IE434">
        <v>40.906700000000001</v>
      </c>
      <c r="IF434" s="1">
        <v>3.5438320000000002E-2</v>
      </c>
      <c r="IG434">
        <v>10.157249999999999</v>
      </c>
      <c r="IH434">
        <v>1.2054290000000001</v>
      </c>
      <c r="II434">
        <v>44.825400000000002</v>
      </c>
      <c r="IJ434">
        <v>3.2946169999999997E-2</v>
      </c>
      <c r="IK434">
        <v>9.4818619999999996</v>
      </c>
      <c r="IL434">
        <v>1.196472</v>
      </c>
      <c r="IM434">
        <v>48.399729999999998</v>
      </c>
      <c r="IN434" s="1">
        <v>3.072927E-2</v>
      </c>
      <c r="IO434">
        <v>8.9032230000000006</v>
      </c>
      <c r="IP434">
        <v>1.188609</v>
      </c>
      <c r="IQ434">
        <v>50.72137</v>
      </c>
      <c r="IR434" s="1">
        <v>2.8106740000000002E-2</v>
      </c>
      <c r="IS434">
        <v>8.2015980000000006</v>
      </c>
      <c r="IT434">
        <v>1.1809860000000001</v>
      </c>
      <c r="IU434">
        <v>51.648989999999998</v>
      </c>
      <c r="IV434" s="1">
        <v>2.503828E-2</v>
      </c>
      <c r="IW434">
        <v>7.3587819999999997</v>
      </c>
      <c r="IX434">
        <v>1.174064</v>
      </c>
      <c r="IY434">
        <v>50.849159999999998</v>
      </c>
      <c r="IZ434" s="1">
        <v>2.1684780000000001E-2</v>
      </c>
      <c r="JA434">
        <v>6.4176299999999999</v>
      </c>
      <c r="JB434">
        <v>1.16615</v>
      </c>
      <c r="JC434">
        <v>48.825479999999999</v>
      </c>
      <c r="JD434" s="1">
        <v>1.8262009999999999E-2</v>
      </c>
      <c r="JE434">
        <v>5.4473640000000003</v>
      </c>
      <c r="JF434">
        <v>1.158088</v>
      </c>
      <c r="JG434">
        <v>47.822980000000001</v>
      </c>
      <c r="JH434" s="1">
        <v>1.5060270000000001E-2</v>
      </c>
      <c r="JI434">
        <v>4.5251760000000001</v>
      </c>
      <c r="JJ434">
        <v>1.1506259999999999</v>
      </c>
      <c r="JK434">
        <v>47.40052</v>
      </c>
      <c r="JL434" s="1">
        <v>1.2261360000000001E-2</v>
      </c>
      <c r="JM434">
        <v>3.7097910000000001</v>
      </c>
      <c r="JN434">
        <v>1.1437679999999999</v>
      </c>
      <c r="JO434">
        <v>47.258789999999998</v>
      </c>
      <c r="JP434" s="1">
        <v>9.9671770000000007E-3</v>
      </c>
      <c r="JQ434">
        <v>3.037506</v>
      </c>
      <c r="JR434">
        <v>1.137305</v>
      </c>
      <c r="JS434">
        <v>47.548699999999997</v>
      </c>
      <c r="JT434" s="1">
        <v>8.2237290000000008E-3</v>
      </c>
      <c r="JU434">
        <v>2.520438</v>
      </c>
      <c r="JV434">
        <v>1.130952</v>
      </c>
      <c r="JW434">
        <v>47.610570000000003</v>
      </c>
      <c r="JX434" s="1">
        <v>6.961816E-3</v>
      </c>
      <c r="JY434">
        <v>2.1438959999999998</v>
      </c>
      <c r="JZ434">
        <v>1.1253150000000001</v>
      </c>
      <c r="KA434">
        <v>47.018070000000002</v>
      </c>
      <c r="KB434" s="1">
        <v>6.0820839999999998E-3</v>
      </c>
      <c r="KC434">
        <v>1.8811659999999999</v>
      </c>
      <c r="KD434">
        <v>1.1197950000000001</v>
      </c>
      <c r="KE434">
        <v>46.09111</v>
      </c>
      <c r="KF434" s="1">
        <v>5.4584569999999999E-3</v>
      </c>
      <c r="KG434">
        <v>1.695454</v>
      </c>
      <c r="KH434">
        <v>1.114857</v>
      </c>
      <c r="KI434">
        <v>44.875680000000003</v>
      </c>
      <c r="KJ434" s="1">
        <v>5.0070879999999998E-3</v>
      </c>
      <c r="KK434">
        <v>1.561741</v>
      </c>
      <c r="KL434">
        <v>1.110134</v>
      </c>
      <c r="KM434">
        <v>44.640160000000002</v>
      </c>
      <c r="KN434" s="1">
        <v>4.6618959999999996E-3</v>
      </c>
      <c r="KO434">
        <v>1.4606699999999999</v>
      </c>
      <c r="KP434">
        <v>1.105553</v>
      </c>
      <c r="KQ434">
        <v>46.071829999999999</v>
      </c>
      <c r="KR434" s="1">
        <v>4.380358E-3</v>
      </c>
      <c r="KS434">
        <v>1.379084</v>
      </c>
      <c r="KT434">
        <v>1.10101</v>
      </c>
      <c r="KU434">
        <v>48.88017</v>
      </c>
      <c r="KV434" s="1">
        <v>4.1384810000000003E-3</v>
      </c>
      <c r="KW434">
        <v>1.309442</v>
      </c>
      <c r="KX434">
        <v>1.0965830000000001</v>
      </c>
      <c r="KY434">
        <v>51.551459999999999</v>
      </c>
      <c r="KZ434" s="1">
        <v>3.9251470000000004E-3</v>
      </c>
      <c r="LA434">
        <v>1.2480530000000001</v>
      </c>
      <c r="LB434">
        <v>1.092241</v>
      </c>
      <c r="LC434">
        <v>53.070839999999997</v>
      </c>
      <c r="LD434" s="1">
        <v>3.734706E-3</v>
      </c>
      <c r="LE434">
        <v>1.1932400000000001</v>
      </c>
      <c r="LF434">
        <v>1.088319</v>
      </c>
      <c r="LG434">
        <v>53.671550000000003</v>
      </c>
      <c r="LH434" s="1">
        <v>3.557817E-3</v>
      </c>
      <c r="LI434">
        <v>1.1420349999999999</v>
      </c>
      <c r="LJ434">
        <v>1.0845860000000001</v>
      </c>
      <c r="LK434">
        <v>52.760770000000001</v>
      </c>
      <c r="LL434" s="1">
        <v>3.3930549999999999E-3</v>
      </c>
      <c r="LM434">
        <v>1.0939620000000001</v>
      </c>
      <c r="LN434">
        <v>1.081021</v>
      </c>
      <c r="LO434">
        <v>50.048270000000002</v>
      </c>
      <c r="LP434" s="1">
        <v>3.2379409999999998E-3</v>
      </c>
      <c r="LQ434">
        <v>1.0484599999999999</v>
      </c>
      <c r="LR434">
        <v>1.077558</v>
      </c>
      <c r="LS434">
        <v>47.927059999999997</v>
      </c>
      <c r="LT434" s="1">
        <v>3.0922469999999998E-3</v>
      </c>
      <c r="LU434">
        <v>1.0053879999999999</v>
      </c>
      <c r="LV434">
        <v>1.074211</v>
      </c>
      <c r="LW434">
        <v>47.638809999999999</v>
      </c>
      <c r="LX434" s="1">
        <v>2.9551640000000001E-3</v>
      </c>
      <c r="LY434">
        <v>0.96467080000000005</v>
      </c>
      <c r="LZ434">
        <v>1.071048</v>
      </c>
      <c r="MA434">
        <v>48.054900000000004</v>
      </c>
      <c r="MB434" s="1">
        <v>2.825812E-3</v>
      </c>
      <c r="MC434">
        <v>0.92603219999999997</v>
      </c>
      <c r="MD434">
        <v>1.067904</v>
      </c>
      <c r="ME434">
        <v>49.20149</v>
      </c>
      <c r="MF434" s="1">
        <v>2.7032499999999999E-3</v>
      </c>
      <c r="MG434">
        <v>0.88927020000000001</v>
      </c>
      <c r="MH434">
        <v>1.064862</v>
      </c>
      <c r="MI434">
        <v>50.032690000000002</v>
      </c>
      <c r="MJ434" s="1">
        <v>2.5867910000000002E-3</v>
      </c>
      <c r="MK434">
        <v>0.85422900000000002</v>
      </c>
      <c r="ML434">
        <v>1.0619209999999999</v>
      </c>
      <c r="MM434">
        <v>49.676279999999998</v>
      </c>
      <c r="MN434" s="1">
        <v>2.4762909999999998E-3</v>
      </c>
      <c r="MO434">
        <v>0.82092410000000005</v>
      </c>
      <c r="MP434">
        <v>1.0590440000000001</v>
      </c>
      <c r="MQ434">
        <v>48.835360000000001</v>
      </c>
      <c r="MR434" s="1">
        <v>2.371995E-3</v>
      </c>
      <c r="MS434">
        <v>0.7893637</v>
      </c>
      <c r="MT434">
        <v>1.056146</v>
      </c>
      <c r="MU434">
        <v>47.440779999999997</v>
      </c>
      <c r="MV434" s="1">
        <v>2.2731460000000002E-3</v>
      </c>
      <c r="MW434">
        <v>0.75940580000000002</v>
      </c>
      <c r="MX434">
        <v>1.053407</v>
      </c>
      <c r="MY434">
        <v>46.43779</v>
      </c>
      <c r="MZ434" s="1">
        <v>2.1799010000000001E-3</v>
      </c>
      <c r="NA434">
        <v>0.73090180000000005</v>
      </c>
      <c r="NB434">
        <v>1.050643</v>
      </c>
      <c r="NC434">
        <v>46.038719999999998</v>
      </c>
      <c r="ND434" s="1">
        <v>2.0917029999999999E-3</v>
      </c>
      <c r="NE434">
        <v>0.70386740000000003</v>
      </c>
      <c r="NF434">
        <v>1.0477069999999999</v>
      </c>
      <c r="NG434">
        <v>46.988779999999998</v>
      </c>
      <c r="NH434" s="1">
        <v>2.0059819999999999E-3</v>
      </c>
      <c r="NI434">
        <v>0.67762350000000005</v>
      </c>
      <c r="NJ434">
        <v>1.0449809999999999</v>
      </c>
      <c r="NK434">
        <v>49.102550000000001</v>
      </c>
      <c r="NL434" s="1">
        <v>1.9264180000000001E-3</v>
      </c>
      <c r="NM434">
        <v>0.65303659999999997</v>
      </c>
      <c r="NN434">
        <v>1.042327</v>
      </c>
      <c r="NO434">
        <v>50.176609999999997</v>
      </c>
      <c r="NP434" s="1">
        <v>1.850221E-3</v>
      </c>
      <c r="NQ434">
        <v>0.62938590000000005</v>
      </c>
      <c r="NR434">
        <v>1.0398270000000001</v>
      </c>
      <c r="NS434">
        <v>50.106850000000001</v>
      </c>
      <c r="NT434" s="1">
        <v>1.777516E-3</v>
      </c>
      <c r="NU434">
        <v>0.60670729999999995</v>
      </c>
      <c r="NV434">
        <v>1.0373380000000001</v>
      </c>
      <c r="NW434">
        <v>49.674149999999997</v>
      </c>
      <c r="NX434" s="1">
        <v>1.7078309999999999E-3</v>
      </c>
      <c r="NY434">
        <v>0.58485120000000002</v>
      </c>
      <c r="NZ434">
        <v>1.034967</v>
      </c>
      <c r="OA434">
        <v>48.049210000000002</v>
      </c>
      <c r="OB434" s="1">
        <v>1.6418240000000001E-3</v>
      </c>
      <c r="OC434">
        <v>0.56392969999999998</v>
      </c>
      <c r="OD434">
        <v>1.0326109999999999</v>
      </c>
      <c r="OE434">
        <v>46.498629999999999</v>
      </c>
      <c r="OF434" s="1">
        <v>1.579776E-3</v>
      </c>
      <c r="OG434">
        <v>0.54419629999999997</v>
      </c>
      <c r="OH434">
        <v>1.0303739999999999</v>
      </c>
      <c r="OI434">
        <v>45.073219999999999</v>
      </c>
      <c r="OJ434" s="1">
        <v>1.5204369999999999E-3</v>
      </c>
      <c r="OK434">
        <v>0.52517959999999997</v>
      </c>
    </row>
    <row r="435" spans="1:401" x14ac:dyDescent="0.35">
      <c r="A435">
        <v>444</v>
      </c>
      <c r="B435" t="s">
        <v>4</v>
      </c>
      <c r="C435" t="s">
        <v>364</v>
      </c>
      <c r="D435" t="s">
        <v>442</v>
      </c>
      <c r="E435">
        <v>950.90890000000002</v>
      </c>
      <c r="F435">
        <v>0.56628579999999995</v>
      </c>
      <c r="G435">
        <v>29.389389999999999</v>
      </c>
      <c r="H435">
        <v>0</v>
      </c>
      <c r="I435">
        <v>0</v>
      </c>
      <c r="J435">
        <v>0.57272679999999998</v>
      </c>
      <c r="K435">
        <v>29.18629</v>
      </c>
      <c r="L435">
        <v>0</v>
      </c>
      <c r="M435">
        <v>0</v>
      </c>
      <c r="N435">
        <v>0.57937850000000002</v>
      </c>
      <c r="O435">
        <v>27.67756</v>
      </c>
      <c r="P435">
        <v>0</v>
      </c>
      <c r="Q435">
        <v>0</v>
      </c>
      <c r="R435">
        <v>0.58657179999999998</v>
      </c>
      <c r="S435">
        <v>27.674130000000002</v>
      </c>
      <c r="T435">
        <v>0</v>
      </c>
      <c r="U435">
        <v>0</v>
      </c>
      <c r="V435">
        <v>0.5938852</v>
      </c>
      <c r="W435">
        <v>27.732250000000001</v>
      </c>
      <c r="X435">
        <v>0</v>
      </c>
      <c r="Y435">
        <v>0</v>
      </c>
      <c r="Z435">
        <v>0.6017171</v>
      </c>
      <c r="AA435">
        <v>27.195599999999999</v>
      </c>
      <c r="AB435">
        <v>0</v>
      </c>
      <c r="AC435">
        <v>0</v>
      </c>
      <c r="AD435">
        <v>0.61238239999999999</v>
      </c>
      <c r="AE435">
        <v>26.748889999999999</v>
      </c>
      <c r="AF435">
        <v>0</v>
      </c>
      <c r="AG435">
        <v>0</v>
      </c>
      <c r="AH435">
        <v>0.63138939999999999</v>
      </c>
      <c r="AI435">
        <v>26.628879999999999</v>
      </c>
      <c r="AJ435">
        <v>0</v>
      </c>
      <c r="AK435">
        <v>0</v>
      </c>
      <c r="AL435">
        <v>0.65494719999999995</v>
      </c>
      <c r="AM435">
        <v>26.620809999999999</v>
      </c>
      <c r="AN435">
        <v>0</v>
      </c>
      <c r="AO435">
        <v>0</v>
      </c>
      <c r="AP435">
        <v>0.68255480000000002</v>
      </c>
      <c r="AQ435">
        <v>27.60408</v>
      </c>
      <c r="AR435">
        <v>0</v>
      </c>
      <c r="AS435">
        <v>0</v>
      </c>
      <c r="AT435">
        <v>0.71375359999999999</v>
      </c>
      <c r="AU435">
        <v>28.736640000000001</v>
      </c>
      <c r="AV435">
        <v>0</v>
      </c>
      <c r="AW435">
        <v>0</v>
      </c>
      <c r="AX435">
        <v>0.71967329999999996</v>
      </c>
      <c r="AY435">
        <v>30.085000000000001</v>
      </c>
      <c r="AZ435">
        <v>0</v>
      </c>
      <c r="BA435">
        <v>0</v>
      </c>
      <c r="BB435">
        <v>0.71428159999999996</v>
      </c>
      <c r="BC435">
        <v>31.536829999999998</v>
      </c>
      <c r="BD435">
        <v>0</v>
      </c>
      <c r="BE435">
        <v>0</v>
      </c>
      <c r="BF435">
        <v>0.70863989999999999</v>
      </c>
      <c r="BG435">
        <v>32.015189999999997</v>
      </c>
      <c r="BH435">
        <v>0</v>
      </c>
      <c r="BI435">
        <v>0</v>
      </c>
      <c r="BJ435">
        <v>0.70273890000000006</v>
      </c>
      <c r="BK435">
        <v>32.328580000000002</v>
      </c>
      <c r="BL435">
        <v>0</v>
      </c>
      <c r="BM435">
        <v>0</v>
      </c>
      <c r="BN435">
        <v>0.6966734</v>
      </c>
      <c r="BO435">
        <v>32.703189999999999</v>
      </c>
      <c r="BP435">
        <v>0</v>
      </c>
      <c r="BQ435">
        <v>0</v>
      </c>
      <c r="BR435">
        <v>0.69037660000000001</v>
      </c>
      <c r="BS435">
        <v>32.24776</v>
      </c>
      <c r="BT435">
        <v>0</v>
      </c>
      <c r="BU435">
        <v>0</v>
      </c>
      <c r="BV435">
        <v>0.68397770000000002</v>
      </c>
      <c r="BW435">
        <v>31.99653</v>
      </c>
      <c r="BX435">
        <v>0</v>
      </c>
      <c r="BY435">
        <v>0</v>
      </c>
      <c r="BZ435">
        <v>0.6796915</v>
      </c>
      <c r="CA435">
        <v>31.429819999999999</v>
      </c>
      <c r="CB435">
        <v>0</v>
      </c>
      <c r="CC435">
        <v>0</v>
      </c>
      <c r="CD435">
        <v>0.67641229999999997</v>
      </c>
      <c r="CE435">
        <v>30.783609999999999</v>
      </c>
      <c r="CF435">
        <v>0</v>
      </c>
      <c r="CG435">
        <v>0</v>
      </c>
      <c r="CH435">
        <v>0.67306299999999997</v>
      </c>
      <c r="CI435">
        <v>30.797070000000001</v>
      </c>
      <c r="CJ435">
        <v>0</v>
      </c>
      <c r="CK435">
        <v>0</v>
      </c>
      <c r="CL435">
        <v>0.66967560000000004</v>
      </c>
      <c r="CM435">
        <v>30.400549999999999</v>
      </c>
      <c r="CN435">
        <v>0</v>
      </c>
      <c r="CO435">
        <v>0</v>
      </c>
      <c r="CP435">
        <v>0.66589279999999995</v>
      </c>
      <c r="CQ435">
        <v>30.193480000000001</v>
      </c>
      <c r="CR435">
        <v>0</v>
      </c>
      <c r="CS435">
        <v>0</v>
      </c>
      <c r="CT435">
        <v>0.66185380000000005</v>
      </c>
      <c r="CU435">
        <v>29.607880000000002</v>
      </c>
      <c r="CV435">
        <v>0</v>
      </c>
      <c r="CW435" s="1">
        <v>7.9194880000000002E-38</v>
      </c>
      <c r="CX435">
        <v>0.65754590000000002</v>
      </c>
      <c r="CY435">
        <v>28.697749999999999</v>
      </c>
      <c r="CZ435" s="1">
        <v>4.5567780000000002E-34</v>
      </c>
      <c r="DA435" s="1">
        <v>1.2978489999999999E-31</v>
      </c>
      <c r="DB435">
        <v>0.6528735</v>
      </c>
      <c r="DC435">
        <v>28.675660000000001</v>
      </c>
      <c r="DD435" s="1">
        <v>4.9869969999999999E-28</v>
      </c>
      <c r="DE435" s="1">
        <v>1.431084E-25</v>
      </c>
      <c r="DF435">
        <v>0.6478642</v>
      </c>
      <c r="DG435">
        <v>29.63485</v>
      </c>
      <c r="DH435" s="1">
        <v>7.3278129999999999E-23</v>
      </c>
      <c r="DI435" s="1">
        <v>2.0474679999999999E-20</v>
      </c>
      <c r="DJ435">
        <v>0.6440515</v>
      </c>
      <c r="DK435">
        <v>32.230069999999998</v>
      </c>
      <c r="DL435" s="1">
        <v>7.4222519999999997E-19</v>
      </c>
      <c r="DM435" s="1">
        <v>2.111008E-16</v>
      </c>
      <c r="DN435">
        <v>0.64034049999999998</v>
      </c>
      <c r="DO435">
        <v>35.804160000000003</v>
      </c>
      <c r="DP435" s="1">
        <v>1.150955E-15</v>
      </c>
      <c r="DQ435" s="1">
        <v>3.3699649999999998E-13</v>
      </c>
      <c r="DR435">
        <v>0.63628260000000003</v>
      </c>
      <c r="DS435">
        <v>36.633110000000002</v>
      </c>
      <c r="DT435" s="1">
        <v>5.5757219999999997E-13</v>
      </c>
      <c r="DU435" s="1">
        <v>1.6767270000000001E-10</v>
      </c>
      <c r="DV435">
        <v>0.63251310000000005</v>
      </c>
      <c r="DW435">
        <v>35.947139999999997</v>
      </c>
      <c r="DX435" s="1">
        <v>1.1096079999999999E-10</v>
      </c>
      <c r="DY435" s="1">
        <v>3.4240699999999999E-8</v>
      </c>
      <c r="DZ435">
        <v>0.62881509999999996</v>
      </c>
      <c r="EA435">
        <v>35.83276</v>
      </c>
      <c r="EB435" s="1">
        <v>1.068315E-8</v>
      </c>
      <c r="EC435" s="1">
        <v>3.3755850000000001E-6</v>
      </c>
      <c r="ED435">
        <v>0.62458179999999996</v>
      </c>
      <c r="EE435">
        <v>34.737380000000002</v>
      </c>
      <c r="EF435" s="1">
        <v>5.5933110000000004E-7</v>
      </c>
      <c r="EG435" s="1">
        <v>1.809328E-4</v>
      </c>
      <c r="EH435">
        <v>0.61974010000000002</v>
      </c>
      <c r="EI435">
        <v>33.578710000000001</v>
      </c>
      <c r="EJ435" s="1">
        <v>1.7160820000000001E-5</v>
      </c>
      <c r="EK435" s="1">
        <v>5.6821550000000004E-3</v>
      </c>
      <c r="EL435">
        <v>0.61602780000000001</v>
      </c>
      <c r="EM435">
        <v>33.553199999999997</v>
      </c>
      <c r="EN435" s="1">
        <v>3.3016330000000001E-4</v>
      </c>
      <c r="EO435">
        <v>0.1115799</v>
      </c>
      <c r="EP435">
        <v>0.61425479999999999</v>
      </c>
      <c r="EQ435">
        <v>36.328240000000001</v>
      </c>
      <c r="ER435" s="1">
        <v>4.192327E-3</v>
      </c>
      <c r="ES435">
        <v>1.4423220000000001</v>
      </c>
      <c r="ET435">
        <v>0.61288480000000001</v>
      </c>
      <c r="EU435">
        <v>39.43206</v>
      </c>
      <c r="EV435" s="1">
        <v>3.6246569999999999E-2</v>
      </c>
      <c r="EW435">
        <v>12.678649999999999</v>
      </c>
      <c r="EX435">
        <v>0.61135819999999996</v>
      </c>
      <c r="EY435">
        <v>40.125100000000003</v>
      </c>
      <c r="EZ435">
        <v>0.2204005</v>
      </c>
      <c r="FA435">
        <v>78.415120000000002</v>
      </c>
      <c r="FB435">
        <v>0.60954229999999998</v>
      </c>
      <c r="FC435">
        <v>39.759909999999998</v>
      </c>
      <c r="FD435">
        <v>0.98792329999999995</v>
      </c>
      <c r="FE435">
        <v>357.06270000000001</v>
      </c>
      <c r="FF435">
        <v>0.607707</v>
      </c>
      <c r="FG435">
        <v>39.414709999999999</v>
      </c>
      <c r="FH435">
        <v>3.3561990000000002</v>
      </c>
      <c r="FI435">
        <v>1232.3989999999999</v>
      </c>
      <c r="FJ435">
        <v>0.60558900000000004</v>
      </c>
      <c r="FK435">
        <v>38.019440000000003</v>
      </c>
      <c r="FL435">
        <v>8.8459210000000006</v>
      </c>
      <c r="FM435">
        <v>3299.866</v>
      </c>
      <c r="FN435">
        <v>0.60328000000000004</v>
      </c>
      <c r="FO435">
        <v>37.12283</v>
      </c>
      <c r="FP435">
        <v>18.50318</v>
      </c>
      <c r="FQ435">
        <v>7013.4279999999999</v>
      </c>
      <c r="FR435">
        <v>0.6007728</v>
      </c>
      <c r="FS435">
        <v>36.82846</v>
      </c>
      <c r="FT435">
        <v>31.303920000000002</v>
      </c>
      <c r="FU435">
        <v>12054.99</v>
      </c>
      <c r="FV435">
        <v>0.59805909999999995</v>
      </c>
      <c r="FW435">
        <v>37.320480000000003</v>
      </c>
      <c r="FX435">
        <v>43.577280000000002</v>
      </c>
      <c r="FY435">
        <v>17050.830000000002</v>
      </c>
      <c r="FZ435">
        <v>0.59539249999999999</v>
      </c>
      <c r="GA435">
        <v>37.554209999999998</v>
      </c>
      <c r="GB435">
        <v>50.719769999999997</v>
      </c>
      <c r="GC435">
        <v>20156.490000000002</v>
      </c>
      <c r="GD435">
        <v>0.59256200000000003</v>
      </c>
      <c r="GE435">
        <v>37.627420000000001</v>
      </c>
      <c r="GF435">
        <v>50.327289999999998</v>
      </c>
      <c r="GG435">
        <v>20307.93</v>
      </c>
      <c r="GH435">
        <v>0.58947559999999999</v>
      </c>
      <c r="GI435">
        <v>37.065660000000001</v>
      </c>
      <c r="GJ435">
        <v>43.205280000000002</v>
      </c>
      <c r="GK435">
        <v>17698.060000000001</v>
      </c>
      <c r="GL435">
        <v>0.58582259999999997</v>
      </c>
      <c r="GM435">
        <v>36.032299999999999</v>
      </c>
      <c r="GN435">
        <v>32.42398</v>
      </c>
      <c r="GO435">
        <v>13489.96</v>
      </c>
      <c r="GP435">
        <v>0.58188209999999996</v>
      </c>
      <c r="GQ435">
        <v>34.728990000000003</v>
      </c>
      <c r="GR435">
        <v>21.696490000000001</v>
      </c>
      <c r="GS435">
        <v>9164.625</v>
      </c>
      <c r="GT435">
        <v>0.57738730000000005</v>
      </c>
      <c r="GU435">
        <v>34.691040000000001</v>
      </c>
      <c r="GV435">
        <v>13.03782</v>
      </c>
      <c r="GW435">
        <v>5597.1120000000001</v>
      </c>
      <c r="GX435">
        <v>0.57267610000000002</v>
      </c>
      <c r="GY435">
        <v>35.498489999999997</v>
      </c>
      <c r="GZ435">
        <v>7.0792450000000002</v>
      </c>
      <c r="HA435">
        <v>3091.1669999999999</v>
      </c>
      <c r="HB435">
        <v>0.56743619999999995</v>
      </c>
      <c r="HC435">
        <v>37.164909999999999</v>
      </c>
      <c r="HD435">
        <v>3.5025029999999999</v>
      </c>
      <c r="HE435">
        <v>1555.8630000000001</v>
      </c>
      <c r="HF435">
        <v>0.56335789999999997</v>
      </c>
      <c r="HG435">
        <v>39.037730000000003</v>
      </c>
      <c r="HH435">
        <v>1.5960650000000001</v>
      </c>
      <c r="HI435">
        <v>718.76350000000002</v>
      </c>
      <c r="HJ435">
        <v>0.56210519999999997</v>
      </c>
      <c r="HK435">
        <v>39.84093</v>
      </c>
      <c r="HL435">
        <v>0.68156360000000005</v>
      </c>
      <c r="HM435">
        <v>309.2423</v>
      </c>
      <c r="HN435">
        <v>0.56068879999999999</v>
      </c>
      <c r="HO435">
        <v>40.063929999999999</v>
      </c>
      <c r="HP435">
        <v>0.28047559999999999</v>
      </c>
      <c r="HQ435">
        <v>127.9619</v>
      </c>
      <c r="HR435">
        <v>0.55913789999999997</v>
      </c>
      <c r="HS435">
        <v>39.660170000000001</v>
      </c>
      <c r="HT435">
        <v>0.12062</v>
      </c>
      <c r="HU435">
        <v>54.89799</v>
      </c>
      <c r="HV435">
        <v>0.55731529999999996</v>
      </c>
      <c r="HW435">
        <v>38.4739</v>
      </c>
      <c r="HX435" s="1">
        <v>6.1983580000000003E-2</v>
      </c>
      <c r="HY435">
        <v>27.85454</v>
      </c>
      <c r="HZ435">
        <v>0.55375419999999997</v>
      </c>
      <c r="IA435">
        <v>38.466270000000002</v>
      </c>
      <c r="IB435" s="1">
        <v>4.2172370000000001E-2</v>
      </c>
      <c r="IC435">
        <v>18.685459999999999</v>
      </c>
      <c r="ID435">
        <v>0.55089540000000004</v>
      </c>
      <c r="IE435">
        <v>40.804510000000001</v>
      </c>
      <c r="IF435" s="1">
        <v>3.5828899999999997E-2</v>
      </c>
      <c r="IG435">
        <v>15.793380000000001</v>
      </c>
      <c r="IH435">
        <v>0.54758359999999995</v>
      </c>
      <c r="II435">
        <v>44.593159999999997</v>
      </c>
      <c r="IJ435" s="1">
        <v>3.3148270000000001E-2</v>
      </c>
      <c r="IK435">
        <v>14.673730000000001</v>
      </c>
      <c r="IL435">
        <v>0.54471999999999998</v>
      </c>
      <c r="IM435">
        <v>47.985849999999999</v>
      </c>
      <c r="IN435" s="1">
        <v>3.096484E-2</v>
      </c>
      <c r="IO435">
        <v>13.803599999999999</v>
      </c>
      <c r="IP435">
        <v>0.54231609999999997</v>
      </c>
      <c r="IQ435">
        <v>50.236759999999997</v>
      </c>
      <c r="IR435" s="1">
        <v>2.8422289999999999E-2</v>
      </c>
      <c r="IS435">
        <v>12.76446</v>
      </c>
      <c r="IT435">
        <v>0.53999350000000002</v>
      </c>
      <c r="IU435">
        <v>51.301690000000001</v>
      </c>
      <c r="IV435" s="1">
        <v>2.5423290000000001E-2</v>
      </c>
      <c r="IW435">
        <v>11.50273</v>
      </c>
      <c r="IX435">
        <v>0.53798049999999997</v>
      </c>
      <c r="IY435">
        <v>50.793300000000002</v>
      </c>
      <c r="IZ435" s="1">
        <v>2.2119940000000001E-2</v>
      </c>
      <c r="JA435">
        <v>10.085979999999999</v>
      </c>
      <c r="JB435">
        <v>0.53531249999999997</v>
      </c>
      <c r="JC435">
        <v>48.926070000000003</v>
      </c>
      <c r="JD435" s="1">
        <v>1.8704539999999999E-2</v>
      </c>
      <c r="JE435">
        <v>8.5999309999999998</v>
      </c>
      <c r="JF435">
        <v>0.53254210000000002</v>
      </c>
      <c r="JG435">
        <v>47.928190000000001</v>
      </c>
      <c r="JH435" s="1">
        <v>1.5469989999999999E-2</v>
      </c>
      <c r="JI435">
        <v>7.167529</v>
      </c>
      <c r="JJ435">
        <v>0.52995619999999999</v>
      </c>
      <c r="JK435">
        <v>47.429340000000003</v>
      </c>
      <c r="JL435" s="1">
        <v>1.2616830000000001E-2</v>
      </c>
      <c r="JM435">
        <v>5.8889149999999999</v>
      </c>
      <c r="JN435">
        <v>0.5276208</v>
      </c>
      <c r="JO435">
        <v>47.131869999999999</v>
      </c>
      <c r="JP435" s="1">
        <v>1.0251E-2</v>
      </c>
      <c r="JQ435">
        <v>4.8218389999999998</v>
      </c>
      <c r="JR435">
        <v>0.5254183</v>
      </c>
      <c r="JS435">
        <v>47.340060000000001</v>
      </c>
      <c r="JT435" s="1">
        <v>8.4358820000000004E-3</v>
      </c>
      <c r="JU435">
        <v>3.9931130000000001</v>
      </c>
      <c r="JV435">
        <v>0.52320560000000005</v>
      </c>
      <c r="JW435">
        <v>47.504249999999999</v>
      </c>
      <c r="JX435" s="1">
        <v>7.1125989999999998E-3</v>
      </c>
      <c r="JY435">
        <v>3.3850760000000002</v>
      </c>
      <c r="JZ435">
        <v>0.52094739999999995</v>
      </c>
      <c r="KA435">
        <v>46.986240000000002</v>
      </c>
      <c r="KB435" s="1">
        <v>6.187629E-3</v>
      </c>
      <c r="KC435">
        <v>2.960083</v>
      </c>
      <c r="KD435">
        <v>0.51892039999999995</v>
      </c>
      <c r="KE435">
        <v>46.076790000000003</v>
      </c>
      <c r="KF435" s="1">
        <v>5.5325549999999998E-3</v>
      </c>
      <c r="KG435">
        <v>2.659205</v>
      </c>
      <c r="KH435">
        <v>0.51717049999999998</v>
      </c>
      <c r="KI435">
        <v>44.917700000000004</v>
      </c>
      <c r="KJ435" s="1">
        <v>5.0609239999999996E-3</v>
      </c>
      <c r="KK435">
        <v>2.4434909999999999</v>
      </c>
      <c r="KL435">
        <v>0.51544730000000005</v>
      </c>
      <c r="KM435">
        <v>44.767330000000001</v>
      </c>
      <c r="KN435" s="1">
        <v>4.703512E-3</v>
      </c>
      <c r="KO435">
        <v>2.2818779999999999</v>
      </c>
      <c r="KP435">
        <v>0.51379129999999995</v>
      </c>
      <c r="KQ435">
        <v>46.267479999999999</v>
      </c>
      <c r="KR435" s="1">
        <v>4.4148130000000001E-3</v>
      </c>
      <c r="KS435">
        <v>2.1527250000000002</v>
      </c>
      <c r="KT435">
        <v>0.51209839999999995</v>
      </c>
      <c r="KU435">
        <v>49.00385</v>
      </c>
      <c r="KV435" s="1">
        <v>4.168433E-3</v>
      </c>
      <c r="KW435">
        <v>2.0432190000000001</v>
      </c>
      <c r="KX435">
        <v>0.51046599999999998</v>
      </c>
      <c r="KY435">
        <v>51.43356</v>
      </c>
      <c r="KZ435" s="1">
        <v>3.9515970000000003E-3</v>
      </c>
      <c r="LA435">
        <v>1.9468589999999999</v>
      </c>
      <c r="LB435">
        <v>0.50886290000000001</v>
      </c>
      <c r="LC435">
        <v>52.740459999999999</v>
      </c>
      <c r="LD435" s="1">
        <v>3.758843E-3</v>
      </c>
      <c r="LE435">
        <v>1.861197</v>
      </c>
      <c r="LF435">
        <v>0.50740220000000003</v>
      </c>
      <c r="LG435">
        <v>53.408450000000002</v>
      </c>
      <c r="LH435" s="1">
        <v>3.5804740000000002E-3</v>
      </c>
      <c r="LI435">
        <v>1.7815319999999999</v>
      </c>
      <c r="LJ435">
        <v>0.50601859999999999</v>
      </c>
      <c r="LK435">
        <v>52.812609999999999</v>
      </c>
      <c r="LL435" s="1">
        <v>3.414444E-3</v>
      </c>
      <c r="LM435">
        <v>1.706744</v>
      </c>
      <c r="LN435">
        <v>0.50469299999999995</v>
      </c>
      <c r="LO435">
        <v>50.319049999999997</v>
      </c>
      <c r="LP435" s="1">
        <v>3.2582879999999998E-3</v>
      </c>
      <c r="LQ435">
        <v>1.636009</v>
      </c>
      <c r="LR435">
        <v>0.50342140000000002</v>
      </c>
      <c r="LS435">
        <v>48.15699</v>
      </c>
      <c r="LT435" s="1">
        <v>3.1115719999999999E-3</v>
      </c>
      <c r="LU435">
        <v>1.5689919999999999</v>
      </c>
      <c r="LV435">
        <v>0.50218149999999995</v>
      </c>
      <c r="LW435">
        <v>47.745010000000001</v>
      </c>
      <c r="LX435" s="1">
        <v>2.973435E-3</v>
      </c>
      <c r="LY435">
        <v>1.505579</v>
      </c>
      <c r="LZ435">
        <v>0.50098640000000005</v>
      </c>
      <c r="MA435">
        <v>48.026020000000003</v>
      </c>
      <c r="MB435" s="1">
        <v>2.8431910000000001E-3</v>
      </c>
      <c r="MC435">
        <v>1.4454849999999999</v>
      </c>
      <c r="MD435">
        <v>0.49983430000000001</v>
      </c>
      <c r="ME435">
        <v>49.036659999999998</v>
      </c>
      <c r="MF435" s="1">
        <v>2.7198119999999998E-3</v>
      </c>
      <c r="MG435">
        <v>1.388245</v>
      </c>
      <c r="MH435">
        <v>0.49869980000000003</v>
      </c>
      <c r="MI435">
        <v>49.849649999999997</v>
      </c>
      <c r="MJ435" s="1">
        <v>2.6026840000000001E-3</v>
      </c>
      <c r="MK435">
        <v>1.3337509999999999</v>
      </c>
      <c r="ML435">
        <v>0.4975929</v>
      </c>
      <c r="MM435">
        <v>49.564439999999998</v>
      </c>
      <c r="MN435" s="1">
        <v>2.4913579999999999E-3</v>
      </c>
      <c r="MO435">
        <v>1.2818609999999999</v>
      </c>
      <c r="MP435">
        <v>0.49651010000000001</v>
      </c>
      <c r="MQ435">
        <v>48.821249999999999</v>
      </c>
      <c r="MR435" s="1">
        <v>2.3862940000000002E-3</v>
      </c>
      <c r="MS435">
        <v>1.232667</v>
      </c>
      <c r="MT435">
        <v>0.49542890000000001</v>
      </c>
      <c r="MU435">
        <v>47.565770000000001</v>
      </c>
      <c r="MV435" s="1">
        <v>2.2867600000000001E-3</v>
      </c>
      <c r="MW435">
        <v>1.1859660000000001</v>
      </c>
      <c r="MX435">
        <v>0.49440030000000001</v>
      </c>
      <c r="MY435">
        <v>46.644919999999999</v>
      </c>
      <c r="MZ435" s="1">
        <v>2.19286E-3</v>
      </c>
      <c r="NA435">
        <v>1.1415679999999999</v>
      </c>
      <c r="NB435">
        <v>0.49338680000000001</v>
      </c>
      <c r="NC435">
        <v>46.20532</v>
      </c>
      <c r="ND435" s="1">
        <v>2.1040109999999998E-3</v>
      </c>
      <c r="NE435">
        <v>1.0993850000000001</v>
      </c>
      <c r="NF435">
        <v>0.49231799999999998</v>
      </c>
      <c r="NG435">
        <v>47.102440000000001</v>
      </c>
      <c r="NH435" s="1">
        <v>2.0179310000000002E-3</v>
      </c>
      <c r="NI435">
        <v>1.0585560000000001</v>
      </c>
      <c r="NJ435">
        <v>0.49133080000000001</v>
      </c>
      <c r="NK435">
        <v>49.110900000000001</v>
      </c>
      <c r="NL435" s="1">
        <v>1.937579E-3</v>
      </c>
      <c r="NM435">
        <v>1.0200610000000001</v>
      </c>
      <c r="NN435">
        <v>0.49038359999999998</v>
      </c>
      <c r="NO435">
        <v>50.050989999999999</v>
      </c>
      <c r="NP435" s="1">
        <v>1.861003E-3</v>
      </c>
      <c r="NQ435">
        <v>0.98323439999999995</v>
      </c>
      <c r="NR435">
        <v>0.48947849999999998</v>
      </c>
      <c r="NS435">
        <v>49.871560000000002</v>
      </c>
      <c r="NT435" s="1">
        <v>1.787926E-3</v>
      </c>
      <c r="NU435">
        <v>0.94790180000000002</v>
      </c>
      <c r="NV435">
        <v>0.48857719999999999</v>
      </c>
      <c r="NW435">
        <v>49.571620000000003</v>
      </c>
      <c r="NX435" s="1">
        <v>1.717845E-3</v>
      </c>
      <c r="NY435">
        <v>0.91383689999999995</v>
      </c>
      <c r="NZ435">
        <v>0.48773529999999998</v>
      </c>
      <c r="OA435">
        <v>48.234099999999998</v>
      </c>
      <c r="OB435" s="1">
        <v>1.6513579999999999E-3</v>
      </c>
      <c r="OC435">
        <v>0.88116539999999999</v>
      </c>
      <c r="OD435">
        <v>0.48687399999999997</v>
      </c>
      <c r="OE435">
        <v>46.802309999999999</v>
      </c>
      <c r="OF435" s="1">
        <v>1.5888779999999999E-3</v>
      </c>
      <c r="OG435">
        <v>0.85037019999999997</v>
      </c>
      <c r="OH435">
        <v>0.48607250000000002</v>
      </c>
      <c r="OI435">
        <v>45.251620000000003</v>
      </c>
      <c r="OJ435" s="1">
        <v>1.529068E-3</v>
      </c>
      <c r="OK435">
        <v>0.82066810000000001</v>
      </c>
    </row>
    <row r="436" spans="1:401" x14ac:dyDescent="0.35">
      <c r="A436">
        <v>445</v>
      </c>
      <c r="B436" t="s">
        <v>4</v>
      </c>
      <c r="C436" t="s">
        <v>364</v>
      </c>
      <c r="D436" t="s">
        <v>443</v>
      </c>
      <c r="E436">
        <v>851.45569999999998</v>
      </c>
      <c r="F436">
        <v>0.41266740000000002</v>
      </c>
      <c r="G436">
        <v>29.42736</v>
      </c>
      <c r="H436">
        <v>0</v>
      </c>
      <c r="I436">
        <v>0</v>
      </c>
      <c r="J436">
        <v>0.4136804</v>
      </c>
      <c r="K436">
        <v>29.52562</v>
      </c>
      <c r="L436">
        <v>0</v>
      </c>
      <c r="M436">
        <v>0</v>
      </c>
      <c r="N436">
        <v>0.41473640000000001</v>
      </c>
      <c r="O436">
        <v>28.183219999999999</v>
      </c>
      <c r="P436">
        <v>0</v>
      </c>
      <c r="Q436">
        <v>0</v>
      </c>
      <c r="R436">
        <v>0.41581000000000001</v>
      </c>
      <c r="S436">
        <v>28.21114</v>
      </c>
      <c r="T436">
        <v>0</v>
      </c>
      <c r="U436">
        <v>0</v>
      </c>
      <c r="V436">
        <v>0.41685539999999999</v>
      </c>
      <c r="W436">
        <v>28.22795</v>
      </c>
      <c r="X436">
        <v>0</v>
      </c>
      <c r="Y436">
        <v>0</v>
      </c>
      <c r="Z436">
        <v>0.41780729999999999</v>
      </c>
      <c r="AA436">
        <v>27.43094</v>
      </c>
      <c r="AB436">
        <v>0</v>
      </c>
      <c r="AC436">
        <v>0</v>
      </c>
      <c r="AD436">
        <v>0.42028959999999999</v>
      </c>
      <c r="AE436">
        <v>26.686969999999999</v>
      </c>
      <c r="AF436">
        <v>0</v>
      </c>
      <c r="AG436">
        <v>0</v>
      </c>
      <c r="AH436">
        <v>0.42631239999999998</v>
      </c>
      <c r="AI436">
        <v>26.485130000000002</v>
      </c>
      <c r="AJ436">
        <v>0</v>
      </c>
      <c r="AK436">
        <v>0</v>
      </c>
      <c r="AL436">
        <v>0.43368790000000002</v>
      </c>
      <c r="AM436">
        <v>26.623719999999999</v>
      </c>
      <c r="AN436">
        <v>0</v>
      </c>
      <c r="AO436">
        <v>0</v>
      </c>
      <c r="AP436">
        <v>0.44222450000000002</v>
      </c>
      <c r="AQ436">
        <v>28.01613</v>
      </c>
      <c r="AR436">
        <v>0</v>
      </c>
      <c r="AS436">
        <v>0</v>
      </c>
      <c r="AT436">
        <v>0.45135249999999999</v>
      </c>
      <c r="AU436">
        <v>29.546289999999999</v>
      </c>
      <c r="AV436">
        <v>0</v>
      </c>
      <c r="AW436">
        <v>0</v>
      </c>
      <c r="AX436">
        <v>0.46138030000000002</v>
      </c>
      <c r="AY436">
        <v>30.959710000000001</v>
      </c>
      <c r="AZ436">
        <v>0</v>
      </c>
      <c r="BA436">
        <v>0</v>
      </c>
      <c r="BB436">
        <v>0.47211959999999997</v>
      </c>
      <c r="BC436">
        <v>32.14349</v>
      </c>
      <c r="BD436">
        <v>0</v>
      </c>
      <c r="BE436">
        <v>0</v>
      </c>
      <c r="BF436">
        <v>0.48400530000000003</v>
      </c>
      <c r="BG436">
        <v>32.155320000000003</v>
      </c>
      <c r="BH436">
        <v>0</v>
      </c>
      <c r="BI436">
        <v>0</v>
      </c>
      <c r="BJ436">
        <v>0.49719020000000003</v>
      </c>
      <c r="BK436">
        <v>32.103369999999998</v>
      </c>
      <c r="BL436">
        <v>0</v>
      </c>
      <c r="BM436">
        <v>0</v>
      </c>
      <c r="BN436">
        <v>0.5118973</v>
      </c>
      <c r="BO436">
        <v>32.487589999999997</v>
      </c>
      <c r="BP436">
        <v>0</v>
      </c>
      <c r="BQ436">
        <v>0</v>
      </c>
      <c r="BR436">
        <v>0.52807280000000001</v>
      </c>
      <c r="BS436">
        <v>32.340769999999999</v>
      </c>
      <c r="BT436">
        <v>0</v>
      </c>
      <c r="BU436">
        <v>0</v>
      </c>
      <c r="BV436">
        <v>0.54609810000000003</v>
      </c>
      <c r="BW436">
        <v>32.445689999999999</v>
      </c>
      <c r="BX436">
        <v>0</v>
      </c>
      <c r="BY436">
        <v>0</v>
      </c>
      <c r="BZ436">
        <v>0.56571910000000003</v>
      </c>
      <c r="CA436">
        <v>32.038519999999998</v>
      </c>
      <c r="CB436">
        <v>0</v>
      </c>
      <c r="CC436">
        <v>0</v>
      </c>
      <c r="CD436">
        <v>0.58291210000000004</v>
      </c>
      <c r="CE436">
        <v>31.384070000000001</v>
      </c>
      <c r="CF436">
        <v>0</v>
      </c>
      <c r="CG436">
        <v>0</v>
      </c>
      <c r="CH436">
        <v>0.59990779999999999</v>
      </c>
      <c r="CI436">
        <v>31.1099</v>
      </c>
      <c r="CJ436">
        <v>0</v>
      </c>
      <c r="CK436">
        <v>0</v>
      </c>
      <c r="CL436">
        <v>0.61717060000000001</v>
      </c>
      <c r="CM436">
        <v>30.482089999999999</v>
      </c>
      <c r="CN436">
        <v>0</v>
      </c>
      <c r="CO436">
        <v>0</v>
      </c>
      <c r="CP436">
        <v>0.63800250000000003</v>
      </c>
      <c r="CQ436">
        <v>30.187169999999998</v>
      </c>
      <c r="CR436">
        <v>0</v>
      </c>
      <c r="CS436">
        <v>0</v>
      </c>
      <c r="CT436">
        <v>0.66271239999999998</v>
      </c>
      <c r="CU436">
        <v>29.71001</v>
      </c>
      <c r="CV436">
        <v>0</v>
      </c>
      <c r="CW436" s="1">
        <v>1.3924199999999999E-38</v>
      </c>
      <c r="CX436">
        <v>0.69193919999999998</v>
      </c>
      <c r="CY436">
        <v>29.00149</v>
      </c>
      <c r="CZ436" s="1">
        <v>1.4421199999999999E-34</v>
      </c>
      <c r="DA436" s="1">
        <v>4.3370599999999999E-32</v>
      </c>
      <c r="DB436">
        <v>0.72615090000000004</v>
      </c>
      <c r="DC436">
        <v>29.152200000000001</v>
      </c>
      <c r="DD436" s="1">
        <v>9.756329E-29</v>
      </c>
      <c r="DE436" s="1">
        <v>3.1979449999999997E-26</v>
      </c>
      <c r="DF436">
        <v>0.76758380000000004</v>
      </c>
      <c r="DG436">
        <v>30.26174</v>
      </c>
      <c r="DH436" s="1">
        <v>2.472101E-23</v>
      </c>
      <c r="DI436" s="1">
        <v>7.1106949999999997E-21</v>
      </c>
      <c r="DJ436">
        <v>0.78335410000000005</v>
      </c>
      <c r="DK436">
        <v>32.813009999999998</v>
      </c>
      <c r="DL436" s="1">
        <v>3.2547169999999998E-19</v>
      </c>
      <c r="DM436" s="1">
        <v>9.7907119999999998E-17</v>
      </c>
      <c r="DN436">
        <v>0.77772379999999997</v>
      </c>
      <c r="DO436">
        <v>36.252409999999998</v>
      </c>
      <c r="DP436" s="1">
        <v>5.7328069999999999E-16</v>
      </c>
      <c r="DQ436" s="1">
        <v>1.7985499999999999E-13</v>
      </c>
      <c r="DR436">
        <v>0.77151449999999999</v>
      </c>
      <c r="DS436">
        <v>36.908900000000003</v>
      </c>
      <c r="DT436" s="1">
        <v>3.0306970000000002E-13</v>
      </c>
      <c r="DU436" s="1">
        <v>9.8275049999999995E-11</v>
      </c>
      <c r="DV436">
        <v>0.76553119999999997</v>
      </c>
      <c r="DW436">
        <v>35.961829999999999</v>
      </c>
      <c r="DX436" s="1">
        <v>6.4749419999999997E-11</v>
      </c>
      <c r="DY436" s="1">
        <v>2.1679219999999999E-8</v>
      </c>
      <c r="DZ436">
        <v>0.75977119999999998</v>
      </c>
      <c r="EA436">
        <v>35.76455</v>
      </c>
      <c r="EB436" s="1">
        <v>6.6187140000000002E-9</v>
      </c>
      <c r="EC436" s="1">
        <v>2.2816380000000001E-6</v>
      </c>
      <c r="ED436">
        <v>0.75332750000000004</v>
      </c>
      <c r="EE436">
        <v>34.97419</v>
      </c>
      <c r="EF436" s="1">
        <v>3.6523279999999999E-7</v>
      </c>
      <c r="EG436" s="1">
        <v>1.294933E-4</v>
      </c>
      <c r="EH436">
        <v>0.74611079999999996</v>
      </c>
      <c r="EI436">
        <v>33.99447</v>
      </c>
      <c r="EJ436" s="1">
        <v>1.1748109999999999E-5</v>
      </c>
      <c r="EK436" s="1">
        <v>4.2801230000000003E-3</v>
      </c>
      <c r="EL436">
        <v>0.73973840000000002</v>
      </c>
      <c r="EM436">
        <v>34.077309999999997</v>
      </c>
      <c r="EN436" s="1">
        <v>2.360059E-4</v>
      </c>
      <c r="EO436" s="1">
        <v>8.8076600000000005E-2</v>
      </c>
      <c r="EP436">
        <v>0.73674580000000001</v>
      </c>
      <c r="EQ436">
        <v>36.686230000000002</v>
      </c>
      <c r="ER436" s="1">
        <v>3.123514E-3</v>
      </c>
      <c r="ES436">
        <v>1.1905779999999999</v>
      </c>
      <c r="ET436">
        <v>0.73438440000000005</v>
      </c>
      <c r="EU436">
        <v>39.66977</v>
      </c>
      <c r="EV436" s="1">
        <v>2.8115810000000001E-2</v>
      </c>
      <c r="EW436">
        <v>10.907249999999999</v>
      </c>
      <c r="EX436">
        <v>0.73163259999999997</v>
      </c>
      <c r="EY436">
        <v>40.180610000000001</v>
      </c>
      <c r="EZ436">
        <v>0.17744850000000001</v>
      </c>
      <c r="FA436">
        <v>69.980689999999996</v>
      </c>
      <c r="FB436">
        <v>0.72837940000000001</v>
      </c>
      <c r="FC436">
        <v>39.637369999999997</v>
      </c>
      <c r="FD436">
        <v>0.82253549999999997</v>
      </c>
      <c r="FE436">
        <v>328.64800000000002</v>
      </c>
      <c r="FF436">
        <v>0.72525090000000003</v>
      </c>
      <c r="FG436">
        <v>39.381149999999998</v>
      </c>
      <c r="FH436">
        <v>2.8860070000000002</v>
      </c>
      <c r="FI436">
        <v>1166.576</v>
      </c>
      <c r="FJ436">
        <v>0.72182579999999996</v>
      </c>
      <c r="FK436">
        <v>38.295090000000002</v>
      </c>
      <c r="FL436">
        <v>7.8421349999999999</v>
      </c>
      <c r="FM436">
        <v>3200.8249999999998</v>
      </c>
      <c r="FN436">
        <v>0.71820810000000002</v>
      </c>
      <c r="FO436">
        <v>37.519210000000001</v>
      </c>
      <c r="FP436">
        <v>16.883780000000002</v>
      </c>
      <c r="FQ436">
        <v>6943.2910000000002</v>
      </c>
      <c r="FR436">
        <v>0.71431909999999998</v>
      </c>
      <c r="FS436">
        <v>37.229640000000003</v>
      </c>
      <c r="FT436">
        <v>29.363949999999999</v>
      </c>
      <c r="FU436">
        <v>12132.46</v>
      </c>
      <c r="FV436">
        <v>0.71009460000000002</v>
      </c>
      <c r="FW436">
        <v>37.593499999999999</v>
      </c>
      <c r="FX436">
        <v>41.953830000000004</v>
      </c>
      <c r="FY436">
        <v>17366.810000000001</v>
      </c>
      <c r="FZ436">
        <v>0.70584899999999995</v>
      </c>
      <c r="GA436">
        <v>37.65889</v>
      </c>
      <c r="GB436">
        <v>50.043669999999999</v>
      </c>
      <c r="GC436">
        <v>20686.29</v>
      </c>
      <c r="GD436">
        <v>0.70144989999999996</v>
      </c>
      <c r="GE436">
        <v>37.640970000000003</v>
      </c>
      <c r="GF436">
        <v>50.792479999999998</v>
      </c>
      <c r="GG436">
        <v>20900.41</v>
      </c>
      <c r="GH436">
        <v>0.69669199999999998</v>
      </c>
      <c r="GI436">
        <v>37.084510000000002</v>
      </c>
      <c r="GJ436">
        <v>44.505989999999997</v>
      </c>
      <c r="GK436">
        <v>18167.2</v>
      </c>
      <c r="GL436">
        <v>0.69131100000000001</v>
      </c>
      <c r="GM436">
        <v>36.113930000000003</v>
      </c>
      <c r="GN436">
        <v>34.042409999999997</v>
      </c>
      <c r="GO436">
        <v>13747.86</v>
      </c>
      <c r="GP436">
        <v>0.68544510000000003</v>
      </c>
      <c r="GQ436">
        <v>34.892510000000001</v>
      </c>
      <c r="GR436">
        <v>23.152270000000001</v>
      </c>
      <c r="GS436">
        <v>9213.4140000000007</v>
      </c>
      <c r="GT436">
        <v>0.67894540000000003</v>
      </c>
      <c r="GU436">
        <v>34.890549999999998</v>
      </c>
      <c r="GV436">
        <v>14.13073</v>
      </c>
      <c r="GW436">
        <v>5527.5230000000001</v>
      </c>
      <c r="GX436">
        <v>0.67153719999999995</v>
      </c>
      <c r="GY436">
        <v>35.670789999999997</v>
      </c>
      <c r="GZ436">
        <v>7.7816609999999997</v>
      </c>
      <c r="HA436">
        <v>2985.0970000000002</v>
      </c>
      <c r="HB436">
        <v>0.66367379999999998</v>
      </c>
      <c r="HC436">
        <v>37.237250000000003</v>
      </c>
      <c r="HD436">
        <v>3.8992249999999999</v>
      </c>
      <c r="HE436">
        <v>1465.2429999999999</v>
      </c>
      <c r="HF436">
        <v>0.65887479999999998</v>
      </c>
      <c r="HG436">
        <v>38.870170000000002</v>
      </c>
      <c r="HH436">
        <v>1.796214</v>
      </c>
      <c r="HI436">
        <v>671.56949999999995</v>
      </c>
      <c r="HJ436">
        <v>0.65620829999999997</v>
      </c>
      <c r="HK436">
        <v>39.57884</v>
      </c>
      <c r="HL436">
        <v>0.77396540000000003</v>
      </c>
      <c r="HM436">
        <v>291.44189999999998</v>
      </c>
      <c r="HN436">
        <v>0.65277629999999998</v>
      </c>
      <c r="HO436">
        <v>39.822740000000003</v>
      </c>
      <c r="HP436">
        <v>0.31969120000000001</v>
      </c>
      <c r="HQ436">
        <v>121.2105</v>
      </c>
      <c r="HR436">
        <v>0.64853179999999999</v>
      </c>
      <c r="HS436">
        <v>39.48451</v>
      </c>
      <c r="HT436">
        <v>0.13562550000000001</v>
      </c>
      <c r="HU436">
        <v>51.517069999999997</v>
      </c>
      <c r="HV436">
        <v>0.64478089999999999</v>
      </c>
      <c r="HW436">
        <v>38.455860000000001</v>
      </c>
      <c r="HX436" s="1">
        <v>6.7359279999999994E-2</v>
      </c>
      <c r="HY436">
        <v>25.404610000000002</v>
      </c>
      <c r="HZ436">
        <v>0.63942429999999995</v>
      </c>
      <c r="IA436">
        <v>38.395110000000003</v>
      </c>
      <c r="IB436" s="1">
        <v>4.3885159999999999E-2</v>
      </c>
      <c r="IC436">
        <v>16.3916</v>
      </c>
      <c r="ID436">
        <v>0.63434789999999996</v>
      </c>
      <c r="IE436">
        <v>40.677039999999998</v>
      </c>
      <c r="IF436" s="1">
        <v>3.6393969999999998E-2</v>
      </c>
      <c r="IG436">
        <v>13.553129999999999</v>
      </c>
      <c r="IH436">
        <v>0.62858849999999999</v>
      </c>
      <c r="II436">
        <v>44.347169999999998</v>
      </c>
      <c r="IJ436" s="1">
        <v>3.3432030000000001E-2</v>
      </c>
      <c r="IK436">
        <v>12.521330000000001</v>
      </c>
      <c r="IL436">
        <v>0.62364580000000003</v>
      </c>
      <c r="IM436">
        <v>47.579599999999999</v>
      </c>
      <c r="IN436" s="1">
        <v>3.1260870000000003E-2</v>
      </c>
      <c r="IO436">
        <v>11.80227</v>
      </c>
      <c r="IP436">
        <v>0.61935680000000004</v>
      </c>
      <c r="IQ436">
        <v>49.752360000000003</v>
      </c>
      <c r="IR436" s="1">
        <v>2.8792470000000001E-2</v>
      </c>
      <c r="IS436">
        <v>10.96007</v>
      </c>
      <c r="IT436">
        <v>0.61522589999999999</v>
      </c>
      <c r="IU436">
        <v>50.929639999999999</v>
      </c>
      <c r="IV436" s="1">
        <v>2.5859759999999999E-2</v>
      </c>
      <c r="IW436">
        <v>9.9248410000000007</v>
      </c>
      <c r="IX436">
        <v>0.61073230000000001</v>
      </c>
      <c r="IY436">
        <v>50.702910000000003</v>
      </c>
      <c r="IZ436" s="1">
        <v>2.2595150000000001E-2</v>
      </c>
      <c r="JA436">
        <v>8.7529570000000003</v>
      </c>
      <c r="JB436">
        <v>0.60624829999999996</v>
      </c>
      <c r="JC436">
        <v>49.009540000000001</v>
      </c>
      <c r="JD436" s="1">
        <v>1.9188449999999999E-2</v>
      </c>
      <c r="JE436">
        <v>7.5011320000000001</v>
      </c>
      <c r="JF436">
        <v>0.60186810000000002</v>
      </c>
      <c r="JG436">
        <v>48.021549999999998</v>
      </c>
      <c r="JH436" s="1">
        <v>1.5920509999999999E-2</v>
      </c>
      <c r="JI436">
        <v>6.2760360000000004</v>
      </c>
      <c r="JJ436">
        <v>0.59772119999999995</v>
      </c>
      <c r="JK436">
        <v>47.471310000000003</v>
      </c>
      <c r="JL436" s="1">
        <v>1.3008789999999999E-2</v>
      </c>
      <c r="JM436">
        <v>5.1704470000000002</v>
      </c>
      <c r="JN436">
        <v>0.59405909999999995</v>
      </c>
      <c r="JO436">
        <v>47.020899999999997</v>
      </c>
      <c r="JP436" s="1">
        <v>1.0567109999999999E-2</v>
      </c>
      <c r="JQ436">
        <v>4.2362789999999997</v>
      </c>
      <c r="JR436">
        <v>0.59053670000000003</v>
      </c>
      <c r="JS436">
        <v>47.131390000000003</v>
      </c>
      <c r="JT436" s="1">
        <v>8.6742E-3</v>
      </c>
      <c r="JU436">
        <v>3.503342</v>
      </c>
      <c r="JV436">
        <v>0.58706440000000004</v>
      </c>
      <c r="JW436">
        <v>47.3904</v>
      </c>
      <c r="JX436" s="1">
        <v>7.2836100000000003E-3</v>
      </c>
      <c r="JY436">
        <v>2.9611329999999998</v>
      </c>
      <c r="JZ436">
        <v>0.58340780000000003</v>
      </c>
      <c r="KA436">
        <v>46.92859</v>
      </c>
      <c r="KB436" s="1">
        <v>6.3052619999999998E-3</v>
      </c>
      <c r="KC436">
        <v>2.5798570000000001</v>
      </c>
      <c r="KD436">
        <v>0.58038999999999996</v>
      </c>
      <c r="KE436">
        <v>46.044539999999998</v>
      </c>
      <c r="KF436" s="1">
        <v>5.6152440000000001E-3</v>
      </c>
      <c r="KG436">
        <v>2.310397</v>
      </c>
      <c r="KH436">
        <v>0.57775799999999999</v>
      </c>
      <c r="KI436">
        <v>44.937339999999999</v>
      </c>
      <c r="KJ436" s="1">
        <v>5.1209139999999998E-3</v>
      </c>
      <c r="KK436">
        <v>2.117969</v>
      </c>
      <c r="KL436">
        <v>0.57519260000000005</v>
      </c>
      <c r="KM436">
        <v>44.849080000000001</v>
      </c>
      <c r="KN436" s="1">
        <v>4.7493830000000003E-3</v>
      </c>
      <c r="KO436">
        <v>1.9749080000000001</v>
      </c>
      <c r="KP436">
        <v>0.57272880000000004</v>
      </c>
      <c r="KQ436">
        <v>46.400260000000003</v>
      </c>
      <c r="KR436" s="1">
        <v>4.4524810000000003E-3</v>
      </c>
      <c r="KS436">
        <v>1.861783</v>
      </c>
      <c r="KT436">
        <v>0.57028369999999995</v>
      </c>
      <c r="KU436">
        <v>49.091070000000002</v>
      </c>
      <c r="KV436" s="1">
        <v>4.2009320000000001E-3</v>
      </c>
      <c r="KW436">
        <v>1.7665519999999999</v>
      </c>
      <c r="KX436">
        <v>0.56795759999999995</v>
      </c>
      <c r="KY436">
        <v>51.321930000000002</v>
      </c>
      <c r="KZ436" s="1">
        <v>3.9803010000000003E-3</v>
      </c>
      <c r="LA436">
        <v>1.683014</v>
      </c>
      <c r="LB436">
        <v>0.56563750000000002</v>
      </c>
      <c r="LC436">
        <v>52.425130000000003</v>
      </c>
      <c r="LD436" s="1">
        <v>3.7846910000000002E-3</v>
      </c>
      <c r="LE436">
        <v>1.6089739999999999</v>
      </c>
      <c r="LF436">
        <v>0.56352590000000002</v>
      </c>
      <c r="LG436">
        <v>53.115729999999999</v>
      </c>
      <c r="LH436" s="1">
        <v>3.6046509999999999E-3</v>
      </c>
      <c r="LI436">
        <v>1.5404530000000001</v>
      </c>
      <c r="LJ436">
        <v>0.56153260000000005</v>
      </c>
      <c r="LK436">
        <v>52.81203</v>
      </c>
      <c r="LL436" s="1">
        <v>3.4372270000000002E-3</v>
      </c>
      <c r="LM436">
        <v>1.4761759999999999</v>
      </c>
      <c r="LN436">
        <v>0.55962780000000001</v>
      </c>
      <c r="LO436">
        <v>50.564450000000001</v>
      </c>
      <c r="LP436" s="1">
        <v>3.2799090000000001E-3</v>
      </c>
      <c r="LQ436">
        <v>1.4153629999999999</v>
      </c>
      <c r="LR436">
        <v>0.55779060000000003</v>
      </c>
      <c r="LS436">
        <v>48.381779999999999</v>
      </c>
      <c r="LT436" s="1">
        <v>3.1319809999999998E-3</v>
      </c>
      <c r="LU436">
        <v>1.3576809999999999</v>
      </c>
      <c r="LV436">
        <v>0.55603340000000001</v>
      </c>
      <c r="LW436">
        <v>47.841270000000002</v>
      </c>
      <c r="LX436" s="1">
        <v>2.99278E-3</v>
      </c>
      <c r="LY436">
        <v>1.30311</v>
      </c>
      <c r="LZ436">
        <v>0.55430710000000005</v>
      </c>
      <c r="MA436">
        <v>48.008830000000003</v>
      </c>
      <c r="MB436" s="1">
        <v>2.8614909999999999E-3</v>
      </c>
      <c r="MC436">
        <v>1.251371</v>
      </c>
      <c r="MD436">
        <v>0.55267560000000004</v>
      </c>
      <c r="ME436">
        <v>48.86542</v>
      </c>
      <c r="MF436" s="1">
        <v>2.7372659999999999E-3</v>
      </c>
      <c r="MG436">
        <v>1.2020820000000001</v>
      </c>
      <c r="MH436">
        <v>0.55106169999999999</v>
      </c>
      <c r="MI436">
        <v>49.66713</v>
      </c>
      <c r="MJ436" s="1">
        <v>2.6193879999999998E-3</v>
      </c>
      <c r="MK436">
        <v>1.1551739999999999</v>
      </c>
      <c r="ML436">
        <v>0.54948900000000001</v>
      </c>
      <c r="MM436">
        <v>49.441429999999997</v>
      </c>
      <c r="MN436" s="1">
        <v>2.5071590000000001E-3</v>
      </c>
      <c r="MO436">
        <v>1.1104309999999999</v>
      </c>
      <c r="MP436">
        <v>0.54796149999999999</v>
      </c>
      <c r="MQ436">
        <v>48.78922</v>
      </c>
      <c r="MR436" s="1">
        <v>2.4012360000000002E-3</v>
      </c>
      <c r="MS436">
        <v>1.0679879999999999</v>
      </c>
      <c r="MT436">
        <v>0.54646539999999999</v>
      </c>
      <c r="MU436">
        <v>47.663780000000003</v>
      </c>
      <c r="MV436" s="1">
        <v>2.3010069999999999E-3</v>
      </c>
      <c r="MW436">
        <v>1.027695</v>
      </c>
      <c r="MX436">
        <v>0.54498950000000002</v>
      </c>
      <c r="MY436">
        <v>46.829949999999997</v>
      </c>
      <c r="MZ436" s="1">
        <v>2.206328E-3</v>
      </c>
      <c r="NA436">
        <v>0.98937790000000003</v>
      </c>
      <c r="NB436">
        <v>0.54357310000000003</v>
      </c>
      <c r="NC436">
        <v>46.344760000000001</v>
      </c>
      <c r="ND436" s="1">
        <v>2.1168010000000002E-3</v>
      </c>
      <c r="NE436">
        <v>0.95294420000000002</v>
      </c>
      <c r="NF436">
        <v>0.54210320000000001</v>
      </c>
      <c r="NG436">
        <v>47.191299999999998</v>
      </c>
      <c r="NH436" s="1">
        <v>2.030427E-3</v>
      </c>
      <c r="NI436">
        <v>0.91783250000000005</v>
      </c>
      <c r="NJ436">
        <v>0.54070560000000001</v>
      </c>
      <c r="NK436">
        <v>49.091929999999998</v>
      </c>
      <c r="NL436" s="1">
        <v>1.9491039999999999E-3</v>
      </c>
      <c r="NM436">
        <v>0.88444040000000002</v>
      </c>
      <c r="NN436">
        <v>0.53937179999999996</v>
      </c>
      <c r="NO436">
        <v>49.950040000000001</v>
      </c>
      <c r="NP436" s="1">
        <v>1.87218E-3</v>
      </c>
      <c r="NQ436">
        <v>0.85274059999999996</v>
      </c>
      <c r="NR436">
        <v>0.53808959999999995</v>
      </c>
      <c r="NS436">
        <v>49.647530000000003</v>
      </c>
      <c r="NT436" s="1">
        <v>1.7986160000000001E-3</v>
      </c>
      <c r="NU436">
        <v>0.82223349999999995</v>
      </c>
      <c r="NV436">
        <v>0.53684480000000001</v>
      </c>
      <c r="NW436">
        <v>49.449779999999997</v>
      </c>
      <c r="NX436" s="1">
        <v>1.7282160000000001E-3</v>
      </c>
      <c r="NY436">
        <v>0.7928733</v>
      </c>
      <c r="NZ436">
        <v>0.5356495</v>
      </c>
      <c r="OA436">
        <v>48.374180000000003</v>
      </c>
      <c r="OB436" s="1">
        <v>1.661222E-3</v>
      </c>
      <c r="OC436">
        <v>0.7646269</v>
      </c>
      <c r="OD436">
        <v>0.53442630000000002</v>
      </c>
      <c r="OE436">
        <v>47.072740000000003</v>
      </c>
      <c r="OF436" s="1">
        <v>1.598197E-3</v>
      </c>
      <c r="OG436">
        <v>0.7379696</v>
      </c>
      <c r="OH436">
        <v>0.53328220000000004</v>
      </c>
      <c r="OI436">
        <v>45.452440000000003</v>
      </c>
      <c r="OJ436" s="1">
        <v>1.537954E-3</v>
      </c>
      <c r="OK436">
        <v>0.7122986</v>
      </c>
    </row>
    <row r="437" spans="1:401" x14ac:dyDescent="0.35">
      <c r="A437">
        <v>446</v>
      </c>
      <c r="B437" t="s">
        <v>4</v>
      </c>
      <c r="C437" t="s">
        <v>364</v>
      </c>
      <c r="D437" t="s">
        <v>444</v>
      </c>
      <c r="E437">
        <v>856.52149999999995</v>
      </c>
      <c r="F437">
        <v>0.30092219999999997</v>
      </c>
      <c r="G437">
        <v>29.41357</v>
      </c>
      <c r="H437">
        <v>0</v>
      </c>
      <c r="I437">
        <v>0</v>
      </c>
      <c r="J437">
        <v>0.30010690000000001</v>
      </c>
      <c r="K437">
        <v>29.75516</v>
      </c>
      <c r="L437">
        <v>0</v>
      </c>
      <c r="M437">
        <v>0</v>
      </c>
      <c r="N437">
        <v>0.29920649999999999</v>
      </c>
      <c r="O437">
        <v>28.586449999999999</v>
      </c>
      <c r="P437">
        <v>0</v>
      </c>
      <c r="Q437">
        <v>0</v>
      </c>
      <c r="R437">
        <v>0.29824390000000001</v>
      </c>
      <c r="S437">
        <v>28.65117</v>
      </c>
      <c r="T437">
        <v>0</v>
      </c>
      <c r="U437">
        <v>0</v>
      </c>
      <c r="V437">
        <v>0.29721730000000002</v>
      </c>
      <c r="W437">
        <v>28.646260000000002</v>
      </c>
      <c r="X437">
        <v>0</v>
      </c>
      <c r="Y437">
        <v>0</v>
      </c>
      <c r="Z437">
        <v>0.29608849999999998</v>
      </c>
      <c r="AA437">
        <v>27.670390000000001</v>
      </c>
      <c r="AB437">
        <v>0</v>
      </c>
      <c r="AC437">
        <v>0</v>
      </c>
      <c r="AD437">
        <v>0.29585610000000001</v>
      </c>
      <c r="AE437">
        <v>26.666080000000001</v>
      </c>
      <c r="AF437">
        <v>0</v>
      </c>
      <c r="AG437">
        <v>0</v>
      </c>
      <c r="AH437">
        <v>0.29669709999999999</v>
      </c>
      <c r="AI437">
        <v>26.34695</v>
      </c>
      <c r="AJ437">
        <v>0</v>
      </c>
      <c r="AK437">
        <v>0</v>
      </c>
      <c r="AL437">
        <v>0.29774089999999998</v>
      </c>
      <c r="AM437">
        <v>26.57638</v>
      </c>
      <c r="AN437">
        <v>0</v>
      </c>
      <c r="AO437">
        <v>0</v>
      </c>
      <c r="AP437">
        <v>0.29898459999999999</v>
      </c>
      <c r="AQ437">
        <v>28.274100000000001</v>
      </c>
      <c r="AR437">
        <v>0</v>
      </c>
      <c r="AS437">
        <v>0</v>
      </c>
      <c r="AT437">
        <v>0.30018139999999999</v>
      </c>
      <c r="AU437">
        <v>30.185099999999998</v>
      </c>
      <c r="AV437">
        <v>0</v>
      </c>
      <c r="AW437">
        <v>0</v>
      </c>
      <c r="AX437">
        <v>0.30162040000000001</v>
      </c>
      <c r="AY437">
        <v>31.754300000000001</v>
      </c>
      <c r="AZ437">
        <v>0</v>
      </c>
      <c r="BA437">
        <v>0</v>
      </c>
      <c r="BB437">
        <v>0.30307840000000003</v>
      </c>
      <c r="BC437">
        <v>32.742890000000003</v>
      </c>
      <c r="BD437">
        <v>0</v>
      </c>
      <c r="BE437">
        <v>0</v>
      </c>
      <c r="BF437">
        <v>0.3046529</v>
      </c>
      <c r="BG437">
        <v>32.363250000000001</v>
      </c>
      <c r="BH437">
        <v>0</v>
      </c>
      <c r="BI437">
        <v>0</v>
      </c>
      <c r="BJ437">
        <v>0.3062877</v>
      </c>
      <c r="BK437">
        <v>31.958010000000002</v>
      </c>
      <c r="BL437">
        <v>0</v>
      </c>
      <c r="BM437">
        <v>0</v>
      </c>
      <c r="BN437">
        <v>0.30803829999999999</v>
      </c>
      <c r="BO437">
        <v>32.283769999999997</v>
      </c>
      <c r="BP437">
        <v>0</v>
      </c>
      <c r="BQ437">
        <v>0</v>
      </c>
      <c r="BR437">
        <v>0.30986399999999997</v>
      </c>
      <c r="BS437">
        <v>32.351320000000001</v>
      </c>
      <c r="BT437">
        <v>0</v>
      </c>
      <c r="BU437">
        <v>0</v>
      </c>
      <c r="BV437">
        <v>0.3118438</v>
      </c>
      <c r="BW437">
        <v>32.800240000000002</v>
      </c>
      <c r="BX437">
        <v>0</v>
      </c>
      <c r="BY437">
        <v>0</v>
      </c>
      <c r="BZ437">
        <v>0.31424619999999998</v>
      </c>
      <c r="CA437">
        <v>32.577869999999997</v>
      </c>
      <c r="CB437">
        <v>0</v>
      </c>
      <c r="CC437">
        <v>0</v>
      </c>
      <c r="CD437">
        <v>0.31649680000000002</v>
      </c>
      <c r="CE437">
        <v>31.952549999999999</v>
      </c>
      <c r="CF437">
        <v>0</v>
      </c>
      <c r="CG437">
        <v>0</v>
      </c>
      <c r="CH437">
        <v>0.31852730000000001</v>
      </c>
      <c r="CI437">
        <v>31.416889999999999</v>
      </c>
      <c r="CJ437">
        <v>0</v>
      </c>
      <c r="CK437">
        <v>0</v>
      </c>
      <c r="CL437">
        <v>0.3204206</v>
      </c>
      <c r="CM437">
        <v>30.589739999999999</v>
      </c>
      <c r="CN437">
        <v>0</v>
      </c>
      <c r="CO437">
        <v>0</v>
      </c>
      <c r="CP437">
        <v>0.3227064</v>
      </c>
      <c r="CQ437">
        <v>30.186250000000001</v>
      </c>
      <c r="CR437">
        <v>0</v>
      </c>
      <c r="CS437">
        <v>0</v>
      </c>
      <c r="CT437">
        <v>0.32520310000000002</v>
      </c>
      <c r="CU437">
        <v>29.771419999999999</v>
      </c>
      <c r="CV437">
        <v>0</v>
      </c>
      <c r="CW437">
        <v>0</v>
      </c>
      <c r="CX437">
        <v>0.32796740000000002</v>
      </c>
      <c r="CY437">
        <v>29.254460000000002</v>
      </c>
      <c r="CZ437" s="1">
        <v>2.386187E-35</v>
      </c>
      <c r="DA437" s="1">
        <v>1.6282680000000001E-32</v>
      </c>
      <c r="DB437">
        <v>0.33101170000000002</v>
      </c>
      <c r="DC437">
        <v>29.607250000000001</v>
      </c>
      <c r="DD437" s="1">
        <v>1.752946E-29</v>
      </c>
      <c r="DE437" s="1">
        <v>1.188429E-26</v>
      </c>
      <c r="DF437">
        <v>0.33440160000000002</v>
      </c>
      <c r="DG437">
        <v>30.916060000000002</v>
      </c>
      <c r="DH437" s="1">
        <v>4.2410830000000001E-24</v>
      </c>
      <c r="DI437" s="1">
        <v>2.8422409999999999E-21</v>
      </c>
      <c r="DJ437">
        <v>0.3381459</v>
      </c>
      <c r="DK437">
        <v>33.623489999999997</v>
      </c>
      <c r="DL437" s="1">
        <v>6.4711809999999996E-20</v>
      </c>
      <c r="DM437" s="1">
        <v>4.286648E-17</v>
      </c>
      <c r="DN437">
        <v>0.34182560000000001</v>
      </c>
      <c r="DO437">
        <v>36.964100000000002</v>
      </c>
      <c r="DP437" s="1">
        <v>1.565089E-16</v>
      </c>
      <c r="DQ437" s="1">
        <v>8.9937350000000004E-14</v>
      </c>
      <c r="DR437">
        <v>0.34580709999999998</v>
      </c>
      <c r="DS437">
        <v>37.303080000000001</v>
      </c>
      <c r="DT437" s="1">
        <v>1.018432E-13</v>
      </c>
      <c r="DU437" s="1">
        <v>5.4600790000000001E-11</v>
      </c>
      <c r="DV437">
        <v>0.35027799999999998</v>
      </c>
      <c r="DW437">
        <v>36.080379999999998</v>
      </c>
      <c r="DX437" s="1">
        <v>2.5393490000000001E-11</v>
      </c>
      <c r="DY437" s="1">
        <v>1.314754E-8</v>
      </c>
      <c r="DZ437">
        <v>0.35483229999999999</v>
      </c>
      <c r="EA437">
        <v>35.769759999999998</v>
      </c>
      <c r="EB437" s="1">
        <v>2.933756E-9</v>
      </c>
      <c r="EC437" s="1">
        <v>1.492045E-6</v>
      </c>
      <c r="ED437">
        <v>0.35939989999999999</v>
      </c>
      <c r="EE437">
        <v>35.213920000000002</v>
      </c>
      <c r="EF437" s="1">
        <v>1.7950429999999999E-7</v>
      </c>
      <c r="EG437" s="1">
        <v>9.0552110000000004E-5</v>
      </c>
      <c r="EH437">
        <v>0.3638557</v>
      </c>
      <c r="EI437">
        <v>34.458750000000002</v>
      </c>
      <c r="EJ437" s="1">
        <v>6.3201379999999996E-6</v>
      </c>
      <c r="EK437" s="1">
        <v>3.1827909999999999E-3</v>
      </c>
      <c r="EL437">
        <v>0.36885980000000002</v>
      </c>
      <c r="EM437">
        <v>34.702309999999997</v>
      </c>
      <c r="EN437" s="1">
        <v>1.3764079999999999E-4</v>
      </c>
      <c r="EO437" s="1">
        <v>6.9319729999999996E-2</v>
      </c>
      <c r="EP437">
        <v>0.3749034</v>
      </c>
      <c r="EQ437">
        <v>37.232480000000002</v>
      </c>
      <c r="ER437" s="1">
        <v>1.9603229999999999E-3</v>
      </c>
      <c r="ES437">
        <v>0.98741849999999998</v>
      </c>
      <c r="ET437">
        <v>0.38307360000000001</v>
      </c>
      <c r="EU437">
        <v>40.073740000000001</v>
      </c>
      <c r="EV437" s="1">
        <v>1.8942569999999999E-2</v>
      </c>
      <c r="EW437">
        <v>9.5069529999999993</v>
      </c>
      <c r="EX437">
        <v>0.39189629999999998</v>
      </c>
      <c r="EY437">
        <v>40.273479999999999</v>
      </c>
      <c r="EZ437">
        <v>0.12755079999999999</v>
      </c>
      <c r="FA437">
        <v>63.87379</v>
      </c>
      <c r="FB437">
        <v>0.40115509999999999</v>
      </c>
      <c r="FC437">
        <v>39.571689999999997</v>
      </c>
      <c r="FD437">
        <v>0.62594669999999997</v>
      </c>
      <c r="FE437">
        <v>312.34989999999999</v>
      </c>
      <c r="FF437">
        <v>0.41091369999999999</v>
      </c>
      <c r="FG437">
        <v>39.338920000000002</v>
      </c>
      <c r="FH437">
        <v>2.3146990000000001</v>
      </c>
      <c r="FI437">
        <v>1150.954</v>
      </c>
      <c r="FJ437">
        <v>0.42128840000000001</v>
      </c>
      <c r="FK437">
        <v>38.556629999999998</v>
      </c>
      <c r="FL437">
        <v>6.5998479999999997</v>
      </c>
      <c r="FM437">
        <v>3267.7269999999999</v>
      </c>
      <c r="FN437">
        <v>0.43266900000000003</v>
      </c>
      <c r="FO437">
        <v>37.967799999999997</v>
      </c>
      <c r="FP437">
        <v>14.84774</v>
      </c>
      <c r="FQ437">
        <v>7306.3450000000003</v>
      </c>
      <c r="FR437">
        <v>0.44537280000000001</v>
      </c>
      <c r="FS437">
        <v>37.721690000000002</v>
      </c>
      <c r="FT437">
        <v>26.886659999999999</v>
      </c>
      <c r="FU437">
        <v>13113.57</v>
      </c>
      <c r="FV437">
        <v>0.45955879999999999</v>
      </c>
      <c r="FW437">
        <v>37.982320000000001</v>
      </c>
      <c r="FX437">
        <v>39.837249999999997</v>
      </c>
      <c r="FY437">
        <v>19199.52</v>
      </c>
      <c r="FZ437">
        <v>0.47553069999999997</v>
      </c>
      <c r="GA437">
        <v>37.875390000000003</v>
      </c>
      <c r="GB437">
        <v>49.090110000000003</v>
      </c>
      <c r="GC437">
        <v>23289.919999999998</v>
      </c>
      <c r="GD437">
        <v>0.49306129999999998</v>
      </c>
      <c r="GE437">
        <v>37.705509999999997</v>
      </c>
      <c r="GF437">
        <v>51.22813</v>
      </c>
      <c r="GG437">
        <v>23812.28</v>
      </c>
      <c r="GH437">
        <v>0.51269010000000004</v>
      </c>
      <c r="GI437">
        <v>37.133980000000001</v>
      </c>
      <c r="GJ437">
        <v>45.960250000000002</v>
      </c>
      <c r="GK437">
        <v>20842.689999999999</v>
      </c>
      <c r="GL437">
        <v>0.53469230000000001</v>
      </c>
      <c r="GM437">
        <v>36.256889999999999</v>
      </c>
      <c r="GN437">
        <v>35.86992</v>
      </c>
      <c r="GO437">
        <v>15778.81</v>
      </c>
      <c r="GP437">
        <v>0.55970500000000001</v>
      </c>
      <c r="GQ437">
        <v>35.120420000000003</v>
      </c>
      <c r="GR437">
        <v>24.763000000000002</v>
      </c>
      <c r="GS437">
        <v>10480.31</v>
      </c>
      <c r="GT437">
        <v>0.58827810000000003</v>
      </c>
      <c r="GU437">
        <v>35.19341</v>
      </c>
      <c r="GV437">
        <v>15.29893</v>
      </c>
      <c r="GW437">
        <v>6178.0420000000004</v>
      </c>
      <c r="GX437">
        <v>0.62092290000000006</v>
      </c>
      <c r="GY437">
        <v>35.938789999999997</v>
      </c>
      <c r="GZ437">
        <v>8.4984979999999997</v>
      </c>
      <c r="HA437">
        <v>3239.4589999999998</v>
      </c>
      <c r="HB437">
        <v>0.65633200000000003</v>
      </c>
      <c r="HC437">
        <v>37.473329999999997</v>
      </c>
      <c r="HD437">
        <v>4.2827190000000002</v>
      </c>
      <c r="HE437">
        <v>1522.482</v>
      </c>
      <c r="HF437">
        <v>0.6696375</v>
      </c>
      <c r="HG437">
        <v>38.756630000000001</v>
      </c>
      <c r="HH437">
        <v>1.975757</v>
      </c>
      <c r="HI437">
        <v>662.82669999999996</v>
      </c>
      <c r="HJ437">
        <v>0.66735330000000004</v>
      </c>
      <c r="HK437">
        <v>39.373660000000001</v>
      </c>
      <c r="HL437">
        <v>0.85731889999999999</v>
      </c>
      <c r="HM437">
        <v>289.5883</v>
      </c>
      <c r="HN437">
        <v>0.66411830000000005</v>
      </c>
      <c r="HO437">
        <v>39.626159999999999</v>
      </c>
      <c r="HP437">
        <v>0.35557650000000002</v>
      </c>
      <c r="HQ437">
        <v>121.00700000000001</v>
      </c>
      <c r="HR437">
        <v>0.66020460000000003</v>
      </c>
      <c r="HS437">
        <v>39.338290000000001</v>
      </c>
      <c r="HT437">
        <v>0.14964089999999999</v>
      </c>
      <c r="HU437">
        <v>51.098410000000001</v>
      </c>
      <c r="HV437">
        <v>0.65650940000000002</v>
      </c>
      <c r="HW437">
        <v>38.440399999999997</v>
      </c>
      <c r="HX437" s="1">
        <v>7.2452139999999998E-2</v>
      </c>
      <c r="HY437">
        <v>24.621580000000002</v>
      </c>
      <c r="HZ437">
        <v>0.65171710000000005</v>
      </c>
      <c r="IA437">
        <v>38.353870000000001</v>
      </c>
      <c r="IB437" s="1">
        <v>4.5556979999999997E-2</v>
      </c>
      <c r="IC437">
        <v>15.34587</v>
      </c>
      <c r="ID437">
        <v>0.64677070000000003</v>
      </c>
      <c r="IE437">
        <v>40.580910000000003</v>
      </c>
      <c r="IF437" s="1">
        <v>3.6942610000000001E-2</v>
      </c>
      <c r="IG437">
        <v>12.40362</v>
      </c>
      <c r="IH437">
        <v>0.64086659999999995</v>
      </c>
      <c r="II437">
        <v>44.159370000000003</v>
      </c>
      <c r="IJ437" s="1">
        <v>3.3684690000000003E-2</v>
      </c>
      <c r="IK437">
        <v>11.37541</v>
      </c>
      <c r="IL437">
        <v>0.63585709999999995</v>
      </c>
      <c r="IM437">
        <v>47.259590000000003</v>
      </c>
      <c r="IN437" s="1">
        <v>3.1505459999999999E-2</v>
      </c>
      <c r="IO437">
        <v>10.726570000000001</v>
      </c>
      <c r="IP437">
        <v>0.63154980000000005</v>
      </c>
      <c r="IQ437">
        <v>49.349240000000002</v>
      </c>
      <c r="IR437" s="1">
        <v>2.9092759999999999E-2</v>
      </c>
      <c r="IS437">
        <v>9.9890050000000006</v>
      </c>
      <c r="IT437">
        <v>0.62737480000000001</v>
      </c>
      <c r="IU437">
        <v>50.599110000000003</v>
      </c>
      <c r="IV437">
        <v>2.6215140000000001E-2</v>
      </c>
      <c r="IW437">
        <v>9.0780729999999998</v>
      </c>
      <c r="IX437">
        <v>0.6223322</v>
      </c>
      <c r="IY437">
        <v>50.565240000000003</v>
      </c>
      <c r="IZ437" s="1">
        <v>2.2973420000000001E-2</v>
      </c>
      <c r="JA437">
        <v>8.0352510000000006</v>
      </c>
      <c r="JB437">
        <v>0.61791620000000003</v>
      </c>
      <c r="JC437">
        <v>49.044049999999999</v>
      </c>
      <c r="JD437" s="1">
        <v>1.9581350000000001E-2</v>
      </c>
      <c r="JE437">
        <v>6.9134739999999999</v>
      </c>
      <c r="JF437">
        <v>0.61360749999999997</v>
      </c>
      <c r="JG437">
        <v>48.081710000000001</v>
      </c>
      <c r="JH437" s="1">
        <v>1.6291300000000002E-2</v>
      </c>
      <c r="JI437">
        <v>5.8017989999999999</v>
      </c>
      <c r="JJ437">
        <v>0.60953060000000003</v>
      </c>
      <c r="JK437">
        <v>47.494770000000003</v>
      </c>
      <c r="JL437" s="1">
        <v>1.333496E-2</v>
      </c>
      <c r="JM437">
        <v>4.7896190000000001</v>
      </c>
      <c r="JN437">
        <v>0.60601090000000002</v>
      </c>
      <c r="JO437">
        <v>46.921840000000003</v>
      </c>
      <c r="JP437" s="1">
        <v>1.083366E-2</v>
      </c>
      <c r="JQ437">
        <v>3.9258670000000002</v>
      </c>
      <c r="JR437">
        <v>0.60254909999999995</v>
      </c>
      <c r="JS437">
        <v>46.948439999999998</v>
      </c>
      <c r="JT437" s="1">
        <v>8.8771160000000009E-3</v>
      </c>
      <c r="JU437">
        <v>3.2422559999999998</v>
      </c>
      <c r="JV437">
        <v>0.59918450000000001</v>
      </c>
      <c r="JW437">
        <v>47.266289999999998</v>
      </c>
      <c r="JX437" s="1">
        <v>7.4305129999999997E-3</v>
      </c>
      <c r="JY437">
        <v>2.732815</v>
      </c>
      <c r="JZ437">
        <v>0.59560820000000003</v>
      </c>
      <c r="KA437">
        <v>46.850940000000001</v>
      </c>
      <c r="KB437" s="1">
        <v>6.4072360000000002E-3</v>
      </c>
      <c r="KC437">
        <v>2.3722530000000002</v>
      </c>
      <c r="KD437">
        <v>0.59266039999999998</v>
      </c>
      <c r="KE437">
        <v>45.993270000000003</v>
      </c>
      <c r="KF437" s="1">
        <v>5.6873109999999996E-3</v>
      </c>
      <c r="KG437">
        <v>2.1180249999999998</v>
      </c>
      <c r="KH437">
        <v>0.5900955</v>
      </c>
      <c r="KI437">
        <v>44.937350000000002</v>
      </c>
      <c r="KJ437" s="1">
        <v>5.1729150000000002E-3</v>
      </c>
      <c r="KK437">
        <v>1.9367460000000001</v>
      </c>
      <c r="KL437">
        <v>0.58760579999999996</v>
      </c>
      <c r="KM437">
        <v>44.894880000000001</v>
      </c>
      <c r="KN437" s="1">
        <v>4.7889309999999997E-3</v>
      </c>
      <c r="KO437">
        <v>1.802915</v>
      </c>
      <c r="KP437">
        <v>0.58520950000000005</v>
      </c>
      <c r="KQ437">
        <v>46.484470000000002</v>
      </c>
      <c r="KR437" s="1">
        <v>4.4846210000000003E-3</v>
      </c>
      <c r="KS437">
        <v>1.697953</v>
      </c>
      <c r="KT437">
        <v>0.58283149999999995</v>
      </c>
      <c r="KU437">
        <v>49.16534</v>
      </c>
      <c r="KV437" s="1">
        <v>4.2285880000000001E-3</v>
      </c>
      <c r="KW437">
        <v>1.610212</v>
      </c>
      <c r="KX437">
        <v>0.58056050000000003</v>
      </c>
      <c r="KY437">
        <v>51.239190000000001</v>
      </c>
      <c r="KZ437" s="1">
        <v>4.0047140000000004E-3</v>
      </c>
      <c r="LA437">
        <v>1.5335380000000001</v>
      </c>
      <c r="LB437">
        <v>0.57827539999999999</v>
      </c>
      <c r="LC437">
        <v>52.160939999999997</v>
      </c>
      <c r="LD437" s="1">
        <v>3.8063559999999999E-3</v>
      </c>
      <c r="LE437">
        <v>1.465619</v>
      </c>
      <c r="LF437">
        <v>0.57622870000000004</v>
      </c>
      <c r="LG437">
        <v>52.837130000000002</v>
      </c>
      <c r="LH437" s="1">
        <v>3.6250179999999998E-3</v>
      </c>
      <c r="LI437">
        <v>1.4032020000000001</v>
      </c>
      <c r="LJ437">
        <v>0.57426160000000004</v>
      </c>
      <c r="LK437">
        <v>52.764429999999997</v>
      </c>
      <c r="LL437" s="1">
        <v>3.45634E-3</v>
      </c>
      <c r="LM437">
        <v>1.3446990000000001</v>
      </c>
      <c r="LN437">
        <v>0.57242079999999995</v>
      </c>
      <c r="LO437">
        <v>50.747810000000001</v>
      </c>
      <c r="LP437" s="1">
        <v>3.2980969999999998E-3</v>
      </c>
      <c r="LQ437">
        <v>1.2893760000000001</v>
      </c>
      <c r="LR437">
        <v>0.57064289999999995</v>
      </c>
      <c r="LS437">
        <v>48.579940000000001</v>
      </c>
      <c r="LT437" s="1">
        <v>3.1491620000000001E-3</v>
      </c>
      <c r="LU437">
        <v>1.2368330000000001</v>
      </c>
      <c r="LV437">
        <v>0.56890439999999998</v>
      </c>
      <c r="LW437">
        <v>47.929659999999998</v>
      </c>
      <c r="LX437" s="1">
        <v>3.0089499999999998E-3</v>
      </c>
      <c r="LY437">
        <v>1.187122</v>
      </c>
      <c r="LZ437">
        <v>0.56725029999999999</v>
      </c>
      <c r="MA437">
        <v>48.00367</v>
      </c>
      <c r="MB437" s="1">
        <v>2.8769440000000002E-3</v>
      </c>
      <c r="MC437">
        <v>1.1400410000000001</v>
      </c>
      <c r="MD437">
        <v>0.56567080000000003</v>
      </c>
      <c r="ME437">
        <v>48.723019999999998</v>
      </c>
      <c r="MF437" s="1">
        <v>2.7519950000000001E-3</v>
      </c>
      <c r="MG437">
        <v>1.095178</v>
      </c>
      <c r="MH437">
        <v>0.56409359999999997</v>
      </c>
      <c r="MI437">
        <v>49.50224</v>
      </c>
      <c r="MJ437" s="1">
        <v>2.6334010000000001E-3</v>
      </c>
      <c r="MK437">
        <v>1.0524560000000001</v>
      </c>
      <c r="ML437">
        <v>0.56255619999999995</v>
      </c>
      <c r="MM437">
        <v>49.317950000000003</v>
      </c>
      <c r="MN437" s="1">
        <v>2.5204099999999998E-3</v>
      </c>
      <c r="MO437">
        <v>1.0116890000000001</v>
      </c>
      <c r="MP437">
        <v>0.56108550000000001</v>
      </c>
      <c r="MQ437">
        <v>48.743949999999998</v>
      </c>
      <c r="MR437" s="1">
        <v>2.41384E-3</v>
      </c>
      <c r="MS437">
        <v>0.9730337</v>
      </c>
      <c r="MT437">
        <v>0.55963459999999998</v>
      </c>
      <c r="MU437">
        <v>47.726349999999996</v>
      </c>
      <c r="MV437" s="1">
        <v>2.312995E-3</v>
      </c>
      <c r="MW437">
        <v>0.93631710000000001</v>
      </c>
      <c r="MX437">
        <v>0.55818380000000001</v>
      </c>
      <c r="MY437">
        <v>46.971550000000001</v>
      </c>
      <c r="MZ437" s="1">
        <v>2.2176219999999998E-3</v>
      </c>
      <c r="NA437">
        <v>0.9013738</v>
      </c>
      <c r="NB437">
        <v>0.55683930000000004</v>
      </c>
      <c r="NC437">
        <v>46.464779999999998</v>
      </c>
      <c r="ND437" s="1">
        <v>2.1275729999999998E-3</v>
      </c>
      <c r="NE437">
        <v>0.86816289999999996</v>
      </c>
      <c r="NF437">
        <v>0.55540820000000002</v>
      </c>
      <c r="NG437">
        <v>47.261879999999998</v>
      </c>
      <c r="NH437" s="1">
        <v>2.0409220000000001E-3</v>
      </c>
      <c r="NI437">
        <v>0.83625360000000004</v>
      </c>
      <c r="NJ437">
        <v>0.55407799999999996</v>
      </c>
      <c r="NK437">
        <v>49.064500000000002</v>
      </c>
      <c r="NL437" s="1">
        <v>1.9588890000000001E-3</v>
      </c>
      <c r="NM437">
        <v>0.80574400000000002</v>
      </c>
      <c r="NN437">
        <v>0.55274109999999999</v>
      </c>
      <c r="NO437">
        <v>49.868290000000002</v>
      </c>
      <c r="NP437" s="1">
        <v>1.881541E-3</v>
      </c>
      <c r="NQ437">
        <v>0.77689520000000001</v>
      </c>
      <c r="NR437">
        <v>0.55149649999999995</v>
      </c>
      <c r="NS437">
        <v>49.462009999999999</v>
      </c>
      <c r="NT437" s="1">
        <v>1.8075739999999999E-3</v>
      </c>
      <c r="NU437">
        <v>0.74912069999999997</v>
      </c>
      <c r="NV437">
        <v>0.55027809999999999</v>
      </c>
      <c r="NW437">
        <v>49.319710000000001</v>
      </c>
      <c r="NX437">
        <v>1.736879E-3</v>
      </c>
      <c r="NY437">
        <v>0.72242309999999998</v>
      </c>
      <c r="NZ437">
        <v>0.54913480000000003</v>
      </c>
      <c r="OA437">
        <v>48.454059999999998</v>
      </c>
      <c r="OB437" s="1">
        <v>1.669542E-3</v>
      </c>
      <c r="OC437">
        <v>0.69671240000000001</v>
      </c>
      <c r="OD437">
        <v>0.54794480000000001</v>
      </c>
      <c r="OE437">
        <v>47.290610000000001</v>
      </c>
      <c r="OF437" s="1">
        <v>1.6060359999999999E-3</v>
      </c>
      <c r="OG437">
        <v>0.67235230000000001</v>
      </c>
      <c r="OH437">
        <v>0.546852</v>
      </c>
      <c r="OI437">
        <v>45.643729999999998</v>
      </c>
      <c r="OJ437" s="1">
        <v>1.5455E-3</v>
      </c>
      <c r="OK437">
        <v>0.64900449999999998</v>
      </c>
    </row>
    <row r="438" spans="1:401" x14ac:dyDescent="0.35">
      <c r="A438">
        <v>447</v>
      </c>
      <c r="B438" t="s">
        <v>4</v>
      </c>
      <c r="C438" t="s">
        <v>364</v>
      </c>
      <c r="D438" t="s">
        <v>445</v>
      </c>
      <c r="E438">
        <v>859.37750000000005</v>
      </c>
      <c r="F438">
        <v>0.28411259999999999</v>
      </c>
      <c r="G438">
        <v>29.372</v>
      </c>
      <c r="H438">
        <v>0</v>
      </c>
      <c r="I438">
        <v>0</v>
      </c>
      <c r="J438">
        <v>0.28274539999999998</v>
      </c>
      <c r="K438">
        <v>29.931740000000001</v>
      </c>
      <c r="L438">
        <v>0</v>
      </c>
      <c r="M438">
        <v>0</v>
      </c>
      <c r="N438">
        <v>0.28128619999999999</v>
      </c>
      <c r="O438">
        <v>28.949750000000002</v>
      </c>
      <c r="P438">
        <v>0</v>
      </c>
      <c r="Q438">
        <v>0</v>
      </c>
      <c r="R438">
        <v>0.27977039999999997</v>
      </c>
      <c r="S438">
        <v>29.021129999999999</v>
      </c>
      <c r="T438">
        <v>0</v>
      </c>
      <c r="U438">
        <v>0</v>
      </c>
      <c r="V438">
        <v>0.27817969999999997</v>
      </c>
      <c r="W438">
        <v>29.009920000000001</v>
      </c>
      <c r="X438">
        <v>0</v>
      </c>
      <c r="Y438">
        <v>0</v>
      </c>
      <c r="Z438">
        <v>0.27647529999999998</v>
      </c>
      <c r="AA438">
        <v>27.940110000000001</v>
      </c>
      <c r="AB438">
        <v>0</v>
      </c>
      <c r="AC438">
        <v>0</v>
      </c>
      <c r="AD438">
        <v>0.27566980000000002</v>
      </c>
      <c r="AE438">
        <v>26.685739999999999</v>
      </c>
      <c r="AF438">
        <v>0</v>
      </c>
      <c r="AG438">
        <v>0</v>
      </c>
      <c r="AH438">
        <v>0.27530189999999999</v>
      </c>
      <c r="AI438">
        <v>26.23911</v>
      </c>
      <c r="AJ438">
        <v>0</v>
      </c>
      <c r="AK438">
        <v>0</v>
      </c>
      <c r="AL438">
        <v>0.27488109999999999</v>
      </c>
      <c r="AM438">
        <v>26.48028</v>
      </c>
      <c r="AN438">
        <v>0</v>
      </c>
      <c r="AO438">
        <v>0</v>
      </c>
      <c r="AP438">
        <v>0.2749626</v>
      </c>
      <c r="AQ438">
        <v>28.394300000000001</v>
      </c>
      <c r="AR438">
        <v>0</v>
      </c>
      <c r="AS438">
        <v>0</v>
      </c>
      <c r="AT438">
        <v>0.27605790000000002</v>
      </c>
      <c r="AU438">
        <v>30.673580000000001</v>
      </c>
      <c r="AV438">
        <v>0</v>
      </c>
      <c r="AW438">
        <v>0</v>
      </c>
      <c r="AX438">
        <v>0.27740369999999998</v>
      </c>
      <c r="AY438">
        <v>32.433729999999997</v>
      </c>
      <c r="AZ438">
        <v>0</v>
      </c>
      <c r="BA438">
        <v>0</v>
      </c>
      <c r="BB438">
        <v>0.27881099999999998</v>
      </c>
      <c r="BC438">
        <v>33.306669999999997</v>
      </c>
      <c r="BD438">
        <v>0</v>
      </c>
      <c r="BE438">
        <v>0</v>
      </c>
      <c r="BF438">
        <v>0.2803136</v>
      </c>
      <c r="BG438">
        <v>32.65</v>
      </c>
      <c r="BH438">
        <v>0</v>
      </c>
      <c r="BI438">
        <v>0</v>
      </c>
      <c r="BJ438">
        <v>0.281858</v>
      </c>
      <c r="BK438">
        <v>31.933499999999999</v>
      </c>
      <c r="BL438">
        <v>0</v>
      </c>
      <c r="BM438">
        <v>0</v>
      </c>
      <c r="BN438">
        <v>0.28354420000000002</v>
      </c>
      <c r="BO438">
        <v>32.14808</v>
      </c>
      <c r="BP438">
        <v>0</v>
      </c>
      <c r="BQ438">
        <v>0</v>
      </c>
      <c r="BR438">
        <v>0.28528540000000002</v>
      </c>
      <c r="BS438">
        <v>32.374040000000001</v>
      </c>
      <c r="BT438">
        <v>0</v>
      </c>
      <c r="BU438">
        <v>0</v>
      </c>
      <c r="BV438">
        <v>0.28717029999999999</v>
      </c>
      <c r="BW438">
        <v>33.073639999999997</v>
      </c>
      <c r="BX438">
        <v>0</v>
      </c>
      <c r="BY438">
        <v>0</v>
      </c>
      <c r="BZ438">
        <v>0.28937970000000002</v>
      </c>
      <c r="CA438">
        <v>33.071159999999999</v>
      </c>
      <c r="CB438">
        <v>0</v>
      </c>
      <c r="CC438">
        <v>0</v>
      </c>
      <c r="CD438">
        <v>0.29144360000000002</v>
      </c>
      <c r="CE438">
        <v>32.385689999999997</v>
      </c>
      <c r="CF438">
        <v>0</v>
      </c>
      <c r="CG438">
        <v>0</v>
      </c>
      <c r="CH438">
        <v>0.29337200000000002</v>
      </c>
      <c r="CI438">
        <v>31.727150000000002</v>
      </c>
      <c r="CJ438">
        <v>0</v>
      </c>
      <c r="CK438">
        <v>0</v>
      </c>
      <c r="CL438">
        <v>0.29513869999999998</v>
      </c>
      <c r="CM438">
        <v>30.744779999999999</v>
      </c>
      <c r="CN438">
        <v>0</v>
      </c>
      <c r="CO438">
        <v>0</v>
      </c>
      <c r="CP438">
        <v>0.29735289999999998</v>
      </c>
      <c r="CQ438">
        <v>30.229679999999998</v>
      </c>
      <c r="CR438">
        <v>0</v>
      </c>
      <c r="CS438">
        <v>0</v>
      </c>
      <c r="CT438">
        <v>0.29971890000000001</v>
      </c>
      <c r="CU438">
        <v>29.860440000000001</v>
      </c>
      <c r="CV438">
        <v>0</v>
      </c>
      <c r="CW438">
        <v>0</v>
      </c>
      <c r="CX438">
        <v>0.30236619999999997</v>
      </c>
      <c r="CY438">
        <v>29.461870000000001</v>
      </c>
      <c r="CZ438" s="1">
        <v>6.3607379999999999E-36</v>
      </c>
      <c r="DA438" s="1">
        <v>5.0568189999999999E-33</v>
      </c>
      <c r="DB438">
        <v>0.30522749999999998</v>
      </c>
      <c r="DC438">
        <v>29.944140000000001</v>
      </c>
      <c r="DD438" s="1">
        <v>4.2383049999999998E-30</v>
      </c>
      <c r="DE438" s="1">
        <v>3.2637330000000003E-27</v>
      </c>
      <c r="DF438">
        <v>0.30842439999999999</v>
      </c>
      <c r="DG438">
        <v>31.366479999999999</v>
      </c>
      <c r="DH438" s="1">
        <v>1.3000050000000001E-24</v>
      </c>
      <c r="DI438" s="1">
        <v>9.5320059999999998E-22</v>
      </c>
      <c r="DJ438">
        <v>0.31196980000000002</v>
      </c>
      <c r="DK438">
        <v>34.172110000000004</v>
      </c>
      <c r="DL438" s="1">
        <v>2.4997000000000001E-20</v>
      </c>
      <c r="DM438" s="1">
        <v>1.6922350000000001E-17</v>
      </c>
      <c r="DN438">
        <v>0.31547799999999998</v>
      </c>
      <c r="DO438">
        <v>37.484200000000001</v>
      </c>
      <c r="DP438" s="1">
        <v>6.6823479999999996E-17</v>
      </c>
      <c r="DQ438" s="1">
        <v>4.0586439999999998E-14</v>
      </c>
      <c r="DR438">
        <v>0.3192912</v>
      </c>
      <c r="DS438">
        <v>37.738669999999999</v>
      </c>
      <c r="DT438" s="1">
        <v>4.721334E-14</v>
      </c>
      <c r="DU438" s="1">
        <v>2.7217309999999999E-11</v>
      </c>
      <c r="DV438">
        <v>0.3235865</v>
      </c>
      <c r="DW438">
        <v>36.307189999999999</v>
      </c>
      <c r="DX438" s="1">
        <v>1.2689729999999999E-11</v>
      </c>
      <c r="DY438" s="1">
        <v>7.1052120000000003E-9</v>
      </c>
      <c r="DZ438">
        <v>0.3278915</v>
      </c>
      <c r="EA438">
        <v>35.859479999999998</v>
      </c>
      <c r="EB438" s="1">
        <v>1.570322E-9</v>
      </c>
      <c r="EC438" s="1">
        <v>8.6301570000000003E-7</v>
      </c>
      <c r="ED438">
        <v>0.33225080000000001</v>
      </c>
      <c r="EE438">
        <v>35.451129999999999</v>
      </c>
      <c r="EF438" s="1">
        <v>1.024103E-7</v>
      </c>
      <c r="EG438" s="1">
        <v>5.5517470000000003E-5</v>
      </c>
      <c r="EH438">
        <v>0.33645740000000002</v>
      </c>
      <c r="EI438">
        <v>34.848930000000003</v>
      </c>
      <c r="EJ438" s="1">
        <v>3.8313899999999996E-6</v>
      </c>
      <c r="EK438" s="1">
        <v>2.05368E-3</v>
      </c>
      <c r="EL438">
        <v>0.3410762</v>
      </c>
      <c r="EM438">
        <v>35.060400000000001</v>
      </c>
      <c r="EN438" s="1">
        <v>8.8318180000000003E-5</v>
      </c>
      <c r="EO438" s="1">
        <v>4.6738870000000002E-2</v>
      </c>
      <c r="EP438">
        <v>0.34725410000000001</v>
      </c>
      <c r="EQ438">
        <v>37.326749999999997</v>
      </c>
      <c r="ER438" s="1">
        <v>1.325199E-3</v>
      </c>
      <c r="ES438">
        <v>0.69711270000000003</v>
      </c>
      <c r="ET438">
        <v>0.35578850000000001</v>
      </c>
      <c r="EU438">
        <v>40.095230000000001</v>
      </c>
      <c r="EV438" s="1">
        <v>1.3462790000000001E-2</v>
      </c>
      <c r="EW438">
        <v>7.1062690000000002</v>
      </c>
      <c r="EX438">
        <v>0.3648863</v>
      </c>
      <c r="EY438">
        <v>40.332090000000001</v>
      </c>
      <c r="EZ438">
        <v>9.513365E-2</v>
      </c>
      <c r="FA438">
        <v>50.518630000000002</v>
      </c>
      <c r="FB438">
        <v>0.37454419999999999</v>
      </c>
      <c r="FC438">
        <v>39.510269999999998</v>
      </c>
      <c r="FD438">
        <v>0.48799999999999999</v>
      </c>
      <c r="FE438">
        <v>260.67919999999998</v>
      </c>
      <c r="FF438">
        <v>0.3848316</v>
      </c>
      <c r="FG438">
        <v>39.255229999999997</v>
      </c>
      <c r="FH438">
        <v>1.882903</v>
      </c>
      <c r="FI438">
        <v>1012.9160000000001</v>
      </c>
      <c r="FJ438">
        <v>0.39574520000000002</v>
      </c>
      <c r="FK438">
        <v>38.673609999999996</v>
      </c>
      <c r="FL438">
        <v>5.5905560000000003</v>
      </c>
      <c r="FM438">
        <v>3031.498</v>
      </c>
      <c r="FN438">
        <v>0.40817009999999998</v>
      </c>
      <c r="FO438">
        <v>38.221539999999997</v>
      </c>
      <c r="FP438">
        <v>13.07119</v>
      </c>
      <c r="FQ438">
        <v>7146.9679999999998</v>
      </c>
      <c r="FR438">
        <v>0.42212499999999997</v>
      </c>
      <c r="FS438">
        <v>37.993259999999999</v>
      </c>
      <c r="FT438">
        <v>24.55132</v>
      </c>
      <c r="FU438">
        <v>13541.36</v>
      </c>
      <c r="FV438">
        <v>0.4380751</v>
      </c>
      <c r="FW438">
        <v>38.192340000000002</v>
      </c>
      <c r="FX438">
        <v>37.650440000000003</v>
      </c>
      <c r="FY438">
        <v>20962.36</v>
      </c>
      <c r="FZ438">
        <v>0.45639220000000003</v>
      </c>
      <c r="GA438">
        <v>37.981319999999997</v>
      </c>
      <c r="GB438">
        <v>47.909599999999998</v>
      </c>
      <c r="GC438">
        <v>26942.15</v>
      </c>
      <c r="GD438">
        <v>0.47742560000000001</v>
      </c>
      <c r="GE438">
        <v>37.686889999999998</v>
      </c>
      <c r="GF438">
        <v>51.467120000000001</v>
      </c>
      <c r="GG438">
        <v>29234.61</v>
      </c>
      <c r="GH438">
        <v>0.50193109999999996</v>
      </c>
      <c r="GI438">
        <v>37.093809999999998</v>
      </c>
      <c r="GJ438">
        <v>47.353369999999998</v>
      </c>
      <c r="GK438">
        <v>27189.66</v>
      </c>
      <c r="GL438">
        <v>0.53086630000000001</v>
      </c>
      <c r="GM438">
        <v>36.311790000000002</v>
      </c>
      <c r="GN438">
        <v>37.812910000000002</v>
      </c>
      <c r="GO438">
        <v>21972.98</v>
      </c>
      <c r="GP438">
        <v>0.56633829999999996</v>
      </c>
      <c r="GQ438">
        <v>35.24071</v>
      </c>
      <c r="GR438">
        <v>26.578510000000001</v>
      </c>
      <c r="GS438">
        <v>15630.35</v>
      </c>
      <c r="GT438">
        <v>0.6106279</v>
      </c>
      <c r="GU438">
        <v>35.328110000000002</v>
      </c>
      <c r="GV438">
        <v>16.663810000000002</v>
      </c>
      <c r="GW438">
        <v>9930.5920000000006</v>
      </c>
      <c r="GX438">
        <v>0.66874429999999996</v>
      </c>
      <c r="GY438">
        <v>36.03622</v>
      </c>
      <c r="GZ438">
        <v>9.3568040000000003</v>
      </c>
      <c r="HA438">
        <v>5665.1970000000001</v>
      </c>
      <c r="HB438">
        <v>0.74635149999999995</v>
      </c>
      <c r="HC438">
        <v>37.373100000000001</v>
      </c>
      <c r="HD438">
        <v>4.7426409999999999</v>
      </c>
      <c r="HE438">
        <v>2921.9340000000002</v>
      </c>
      <c r="HF438">
        <v>0.82693859999999997</v>
      </c>
      <c r="HG438">
        <v>38.629429999999999</v>
      </c>
      <c r="HH438">
        <v>2.180768</v>
      </c>
      <c r="HI438">
        <v>1369.568</v>
      </c>
      <c r="HJ438">
        <v>0.82354640000000001</v>
      </c>
      <c r="HK438">
        <v>39.086150000000004</v>
      </c>
      <c r="HL438">
        <v>0.95290180000000002</v>
      </c>
      <c r="HM438">
        <v>608.24400000000003</v>
      </c>
      <c r="HN438">
        <v>0.81895119999999999</v>
      </c>
      <c r="HO438">
        <v>39.33408</v>
      </c>
      <c r="HP438">
        <v>0.39735559999999998</v>
      </c>
      <c r="HQ438">
        <v>257.95740000000001</v>
      </c>
      <c r="HR438">
        <v>0.81371289999999996</v>
      </c>
      <c r="HS438">
        <v>39.159790000000001</v>
      </c>
      <c r="HT438">
        <v>0.16628899999999999</v>
      </c>
      <c r="HU438">
        <v>108.4277</v>
      </c>
      <c r="HV438">
        <v>0.80839660000000002</v>
      </c>
      <c r="HW438">
        <v>38.471989999999998</v>
      </c>
      <c r="HX438" s="1">
        <v>7.8585879999999997E-2</v>
      </c>
      <c r="HY438">
        <v>50.156730000000003</v>
      </c>
      <c r="HZ438">
        <v>0.80225840000000004</v>
      </c>
      <c r="IA438">
        <v>38.357370000000003</v>
      </c>
      <c r="IB438" s="1">
        <v>4.7621160000000003E-2</v>
      </c>
      <c r="IC438">
        <v>29.127739999999999</v>
      </c>
      <c r="ID438">
        <v>0.79554429999999998</v>
      </c>
      <c r="IE438">
        <v>40.343359999999997</v>
      </c>
      <c r="IF438" s="1">
        <v>3.7612239999999998E-2</v>
      </c>
      <c r="IG438">
        <v>22.280740000000002</v>
      </c>
      <c r="IH438">
        <v>0.78734150000000003</v>
      </c>
      <c r="II438">
        <v>43.751399999999997</v>
      </c>
      <c r="IJ438" s="1">
        <v>3.3964759999999997E-2</v>
      </c>
      <c r="IK438">
        <v>20.035609999999998</v>
      </c>
      <c r="IL438">
        <v>0.78046729999999997</v>
      </c>
      <c r="IM438">
        <v>46.695520000000002</v>
      </c>
      <c r="IN438" s="1">
        <v>3.1751130000000002E-2</v>
      </c>
      <c r="IO438">
        <v>18.899090000000001</v>
      </c>
      <c r="IP438">
        <v>0.77449310000000005</v>
      </c>
      <c r="IQ438">
        <v>48.661960000000001</v>
      </c>
      <c r="IR438" s="1">
        <v>2.938911E-2</v>
      </c>
      <c r="IS438">
        <v>17.723559999999999</v>
      </c>
      <c r="IT438">
        <v>0.76866009999999996</v>
      </c>
      <c r="IU438">
        <v>50.000149999999998</v>
      </c>
      <c r="IV438">
        <v>2.656913E-2</v>
      </c>
      <c r="IW438">
        <v>16.2562</v>
      </c>
      <c r="IX438">
        <v>0.76191540000000002</v>
      </c>
      <c r="IY438">
        <v>50.325850000000003</v>
      </c>
      <c r="IZ438" s="1">
        <v>2.336363E-2</v>
      </c>
      <c r="JA438">
        <v>14.523059999999999</v>
      </c>
      <c r="JB438">
        <v>0.75577989999999995</v>
      </c>
      <c r="JC438">
        <v>49.174059999999997</v>
      </c>
      <c r="JD438" s="1">
        <v>1.9989679999999999E-2</v>
      </c>
      <c r="JE438">
        <v>12.62547</v>
      </c>
      <c r="JF438">
        <v>0.74999229999999995</v>
      </c>
      <c r="JG438">
        <v>48.255119999999998</v>
      </c>
      <c r="JH438" s="1">
        <v>1.6681959999999999E-2</v>
      </c>
      <c r="JI438">
        <v>10.687580000000001</v>
      </c>
      <c r="JJ438">
        <v>0.74442540000000001</v>
      </c>
      <c r="JK438">
        <v>47.651150000000001</v>
      </c>
      <c r="JL438" s="1">
        <v>1.36813E-2</v>
      </c>
      <c r="JM438">
        <v>8.8795599999999997</v>
      </c>
      <c r="JN438">
        <v>0.73979079999999997</v>
      </c>
      <c r="JO438">
        <v>46.863799999999998</v>
      </c>
      <c r="JP438" s="1">
        <v>1.112164E-2</v>
      </c>
      <c r="JQ438">
        <v>7.304678</v>
      </c>
      <c r="JR438">
        <v>0.73507599999999995</v>
      </c>
      <c r="JS438">
        <v>46.697650000000003</v>
      </c>
      <c r="JT438" s="1">
        <v>9.0990120000000001E-3</v>
      </c>
      <c r="JU438">
        <v>6.0299459999999998</v>
      </c>
      <c r="JV438">
        <v>0.73052830000000002</v>
      </c>
      <c r="JW438">
        <v>47.070790000000002</v>
      </c>
      <c r="JX438" s="1">
        <v>7.592817E-3</v>
      </c>
      <c r="JY438">
        <v>5.0617460000000003</v>
      </c>
      <c r="JZ438">
        <v>0.72582780000000002</v>
      </c>
      <c r="KA438">
        <v>46.765099999999997</v>
      </c>
      <c r="KB438" s="1">
        <v>6.5209539999999998E-3</v>
      </c>
      <c r="KC438">
        <v>4.3653680000000001</v>
      </c>
      <c r="KD438">
        <v>0.72185010000000005</v>
      </c>
      <c r="KE438">
        <v>46.011569999999999</v>
      </c>
      <c r="KF438" s="1">
        <v>5.7681829999999996E-3</v>
      </c>
      <c r="KG438">
        <v>3.875807</v>
      </c>
      <c r="KH438">
        <v>0.71841169999999999</v>
      </c>
      <c r="KI438">
        <v>45.001980000000003</v>
      </c>
      <c r="KJ438" s="1">
        <v>5.231266E-3</v>
      </c>
      <c r="KK438">
        <v>3.5274190000000001</v>
      </c>
      <c r="KL438">
        <v>0.71502030000000005</v>
      </c>
      <c r="KM438">
        <v>44.969169999999998</v>
      </c>
      <c r="KN438" s="1">
        <v>4.8330509999999997E-3</v>
      </c>
      <c r="KO438">
        <v>3.2738019999999999</v>
      </c>
      <c r="KP438">
        <v>0.71178330000000001</v>
      </c>
      <c r="KQ438">
        <v>46.530839999999998</v>
      </c>
      <c r="KR438" s="1">
        <v>4.5201210000000002E-3</v>
      </c>
      <c r="KS438">
        <v>3.0784739999999999</v>
      </c>
      <c r="KT438">
        <v>0.70863290000000001</v>
      </c>
      <c r="KU438">
        <v>49.155239999999999</v>
      </c>
      <c r="KV438" s="1">
        <v>4.2589079999999996E-3</v>
      </c>
      <c r="KW438">
        <v>2.918024</v>
      </c>
      <c r="KX438">
        <v>0.70563540000000002</v>
      </c>
      <c r="KY438">
        <v>51.110500000000002</v>
      </c>
      <c r="KZ438" s="1">
        <v>4.0314959999999999E-3</v>
      </c>
      <c r="LA438">
        <v>2.7793459999999999</v>
      </c>
      <c r="LB438">
        <v>0.70263180000000003</v>
      </c>
      <c r="LC438">
        <v>51.780119999999997</v>
      </c>
      <c r="LD438" s="1">
        <v>3.830165E-3</v>
      </c>
      <c r="LE438">
        <v>2.656631</v>
      </c>
      <c r="LF438">
        <v>0.69991289999999995</v>
      </c>
      <c r="LG438">
        <v>52.335430000000002</v>
      </c>
      <c r="LH438" s="1">
        <v>3.6472539999999999E-3</v>
      </c>
      <c r="LI438">
        <v>2.5454050000000001</v>
      </c>
      <c r="LJ438">
        <v>0.69726500000000002</v>
      </c>
      <c r="LK438">
        <v>52.633949999999999</v>
      </c>
      <c r="LL438" s="1">
        <v>3.477118E-3</v>
      </c>
      <c r="LM438">
        <v>2.441103</v>
      </c>
      <c r="LN438">
        <v>0.69479619999999997</v>
      </c>
      <c r="LO438">
        <v>51.141570000000002</v>
      </c>
      <c r="LP438" s="1">
        <v>3.317703E-3</v>
      </c>
      <c r="LQ438">
        <v>2.3426</v>
      </c>
      <c r="LR438">
        <v>0.69247040000000004</v>
      </c>
      <c r="LS438">
        <v>49.07414</v>
      </c>
      <c r="LT438" s="1">
        <v>3.167829E-3</v>
      </c>
      <c r="LU438">
        <v>2.249028</v>
      </c>
      <c r="LV438">
        <v>0.69018210000000002</v>
      </c>
      <c r="LW438">
        <v>48.173079999999999</v>
      </c>
      <c r="LX438" s="1">
        <v>3.0265019999999999E-3</v>
      </c>
      <c r="LY438">
        <v>2.1601089999999998</v>
      </c>
      <c r="LZ438">
        <v>0.68798610000000004</v>
      </c>
      <c r="MA438">
        <v>48.066119999999998</v>
      </c>
      <c r="MB438" s="1">
        <v>2.8936669999999999E-3</v>
      </c>
      <c r="MC438">
        <v>2.0759949999999998</v>
      </c>
      <c r="MD438">
        <v>0.68589469999999997</v>
      </c>
      <c r="ME438">
        <v>48.488199999999999</v>
      </c>
      <c r="MF438" s="1">
        <v>2.7678999999999998E-3</v>
      </c>
      <c r="MG438">
        <v>1.995797</v>
      </c>
      <c r="MH438">
        <v>0.68384250000000002</v>
      </c>
      <c r="MI438">
        <v>49.226430000000001</v>
      </c>
      <c r="MJ438" s="1">
        <v>2.6485390000000001E-3</v>
      </c>
      <c r="MK438">
        <v>1.919246</v>
      </c>
      <c r="ML438">
        <v>0.68182719999999997</v>
      </c>
      <c r="MM438">
        <v>49.120950000000001</v>
      </c>
      <c r="MN438" s="1">
        <v>2.5347439999999998E-3</v>
      </c>
      <c r="MO438">
        <v>1.8460810000000001</v>
      </c>
      <c r="MP438">
        <v>0.67988749999999998</v>
      </c>
      <c r="MQ438">
        <v>48.692279999999997</v>
      </c>
      <c r="MR438" s="1">
        <v>2.4275049999999999E-3</v>
      </c>
      <c r="MS438">
        <v>1.7766200000000001</v>
      </c>
      <c r="MT438">
        <v>0.67797629999999998</v>
      </c>
      <c r="MU438">
        <v>47.864809999999999</v>
      </c>
      <c r="MV438" s="1">
        <v>2.325868E-3</v>
      </c>
      <c r="MW438">
        <v>1.710521</v>
      </c>
      <c r="MX438">
        <v>0.67611259999999995</v>
      </c>
      <c r="MY438">
        <v>47.2607</v>
      </c>
      <c r="MZ438" s="1">
        <v>2.2298719999999999E-3</v>
      </c>
      <c r="NA438">
        <v>1.647607</v>
      </c>
      <c r="NB438">
        <v>0.67435540000000005</v>
      </c>
      <c r="NC438">
        <v>46.719760000000001</v>
      </c>
      <c r="ND438" s="1">
        <v>2.139242E-3</v>
      </c>
      <c r="NE438">
        <v>1.587812</v>
      </c>
      <c r="NF438">
        <v>0.67250549999999998</v>
      </c>
      <c r="NG438">
        <v>47.367739999999998</v>
      </c>
      <c r="NH438" s="1">
        <v>2.0522309999999998E-3</v>
      </c>
      <c r="NI438">
        <v>1.5304629999999999</v>
      </c>
      <c r="NJ438">
        <v>0.67075879999999999</v>
      </c>
      <c r="NK438">
        <v>48.95608</v>
      </c>
      <c r="NL438" s="1">
        <v>1.9695049999999999E-3</v>
      </c>
      <c r="NM438">
        <v>1.475309</v>
      </c>
      <c r="NN438">
        <v>0.66902490000000003</v>
      </c>
      <c r="NO438">
        <v>49.786070000000002</v>
      </c>
      <c r="NP438" s="1">
        <v>1.8916740000000001E-3</v>
      </c>
      <c r="NQ438">
        <v>1.423235</v>
      </c>
      <c r="NR438">
        <v>0.66738980000000003</v>
      </c>
      <c r="NS438">
        <v>49.220440000000004</v>
      </c>
      <c r="NT438" s="1">
        <v>1.817293E-3</v>
      </c>
      <c r="NU438">
        <v>1.3731949999999999</v>
      </c>
      <c r="NV438">
        <v>0.6657807</v>
      </c>
      <c r="NW438">
        <v>49.086759999999998</v>
      </c>
      <c r="NX438" s="1">
        <v>1.7462090000000001E-3</v>
      </c>
      <c r="NY438">
        <v>1.325027</v>
      </c>
      <c r="NZ438">
        <v>0.66425679999999998</v>
      </c>
      <c r="OA438">
        <v>48.567459999999997</v>
      </c>
      <c r="OB438" s="1">
        <v>1.6784739999999999E-3</v>
      </c>
      <c r="OC438">
        <v>1.278605</v>
      </c>
      <c r="OD438">
        <v>0.66277419999999998</v>
      </c>
      <c r="OE438">
        <v>47.707160000000002</v>
      </c>
      <c r="OF438" s="1">
        <v>1.6145249999999999E-3</v>
      </c>
      <c r="OG438">
        <v>1.234369</v>
      </c>
      <c r="OH438">
        <v>0.66128810000000005</v>
      </c>
      <c r="OI438">
        <v>46.148899999999998</v>
      </c>
      <c r="OJ438" s="1">
        <v>1.553652E-3</v>
      </c>
      <c r="OK438">
        <v>1.192161</v>
      </c>
    </row>
    <row r="439" spans="1:401" x14ac:dyDescent="0.35">
      <c r="A439">
        <v>448</v>
      </c>
      <c r="B439" t="s">
        <v>4</v>
      </c>
      <c r="C439" t="s">
        <v>364</v>
      </c>
      <c r="D439" t="s">
        <v>446</v>
      </c>
      <c r="E439">
        <v>849.02340000000004</v>
      </c>
      <c r="F439">
        <v>0.1767049</v>
      </c>
      <c r="G439">
        <v>29.35652</v>
      </c>
      <c r="H439">
        <v>0</v>
      </c>
      <c r="I439">
        <v>0</v>
      </c>
      <c r="J439">
        <v>0.17571980000000001</v>
      </c>
      <c r="K439">
        <v>29.993369999999999</v>
      </c>
      <c r="L439">
        <v>0</v>
      </c>
      <c r="M439">
        <v>0</v>
      </c>
      <c r="N439">
        <v>0.17466570000000001</v>
      </c>
      <c r="O439">
        <v>29.079249999999998</v>
      </c>
      <c r="P439">
        <v>0</v>
      </c>
      <c r="Q439">
        <v>0</v>
      </c>
      <c r="R439">
        <v>0.1735659</v>
      </c>
      <c r="S439">
        <v>29.142610000000001</v>
      </c>
      <c r="T439">
        <v>0</v>
      </c>
      <c r="U439">
        <v>0</v>
      </c>
      <c r="V439">
        <v>0.1724319</v>
      </c>
      <c r="W439">
        <v>29.12978</v>
      </c>
      <c r="X439">
        <v>0</v>
      </c>
      <c r="Y439">
        <v>0</v>
      </c>
      <c r="Z439">
        <v>0.1712226</v>
      </c>
      <c r="AA439">
        <v>28.040099999999999</v>
      </c>
      <c r="AB439">
        <v>0</v>
      </c>
      <c r="AC439">
        <v>0</v>
      </c>
      <c r="AD439">
        <v>0.17064550000000001</v>
      </c>
      <c r="AE439">
        <v>26.694859999999998</v>
      </c>
      <c r="AF439">
        <v>0</v>
      </c>
      <c r="AG439">
        <v>0</v>
      </c>
      <c r="AH439">
        <v>0.17016590000000001</v>
      </c>
      <c r="AI439">
        <v>26.210080000000001</v>
      </c>
      <c r="AJ439">
        <v>0</v>
      </c>
      <c r="AK439">
        <v>0</v>
      </c>
      <c r="AL439">
        <v>0.16956769999999999</v>
      </c>
      <c r="AM439">
        <v>26.43751</v>
      </c>
      <c r="AN439">
        <v>0</v>
      </c>
      <c r="AO439">
        <v>0</v>
      </c>
      <c r="AP439">
        <v>0.16907739999999999</v>
      </c>
      <c r="AQ439">
        <v>28.401679999999999</v>
      </c>
      <c r="AR439">
        <v>0</v>
      </c>
      <c r="AS439">
        <v>0</v>
      </c>
      <c r="AT439">
        <v>0.17121939999999999</v>
      </c>
      <c r="AU439">
        <v>30.81363</v>
      </c>
      <c r="AV439">
        <v>0</v>
      </c>
      <c r="AW439">
        <v>0</v>
      </c>
      <c r="AX439">
        <v>0.173624</v>
      </c>
      <c r="AY439">
        <v>32.645150000000001</v>
      </c>
      <c r="AZ439">
        <v>0</v>
      </c>
      <c r="BA439">
        <v>0</v>
      </c>
      <c r="BB439">
        <v>0.1761942</v>
      </c>
      <c r="BC439">
        <v>33.490279999999998</v>
      </c>
      <c r="BD439">
        <v>0</v>
      </c>
      <c r="BE439">
        <v>0</v>
      </c>
      <c r="BF439">
        <v>0.1789568</v>
      </c>
      <c r="BG439">
        <v>32.757550000000002</v>
      </c>
      <c r="BH439">
        <v>0</v>
      </c>
      <c r="BI439">
        <v>0</v>
      </c>
      <c r="BJ439">
        <v>0.1819838</v>
      </c>
      <c r="BK439">
        <v>31.933620000000001</v>
      </c>
      <c r="BL439">
        <v>0</v>
      </c>
      <c r="BM439">
        <v>0</v>
      </c>
      <c r="BN439">
        <v>0.1852625</v>
      </c>
      <c r="BO439">
        <v>32.103639999999999</v>
      </c>
      <c r="BP439">
        <v>0</v>
      </c>
      <c r="BQ439">
        <v>0</v>
      </c>
      <c r="BR439">
        <v>0.18881220000000001</v>
      </c>
      <c r="BS439">
        <v>32.377090000000003</v>
      </c>
      <c r="BT439">
        <v>0</v>
      </c>
      <c r="BU439">
        <v>0</v>
      </c>
      <c r="BV439">
        <v>0.19267780000000001</v>
      </c>
      <c r="BW439">
        <v>33.158560000000001</v>
      </c>
      <c r="BX439">
        <v>0</v>
      </c>
      <c r="BY439">
        <v>0</v>
      </c>
      <c r="BZ439">
        <v>0.19676489999999999</v>
      </c>
      <c r="CA439">
        <v>33.254100000000001</v>
      </c>
      <c r="CB439">
        <v>0</v>
      </c>
      <c r="CC439">
        <v>0</v>
      </c>
      <c r="CD439">
        <v>0.20047499999999999</v>
      </c>
      <c r="CE439">
        <v>32.518479999999997</v>
      </c>
      <c r="CF439">
        <v>0</v>
      </c>
      <c r="CG439">
        <v>0</v>
      </c>
      <c r="CH439">
        <v>0.20407110000000001</v>
      </c>
      <c r="CI439">
        <v>31.846910000000001</v>
      </c>
      <c r="CJ439">
        <v>0</v>
      </c>
      <c r="CK439">
        <v>0</v>
      </c>
      <c r="CL439">
        <v>0.20748810000000001</v>
      </c>
      <c r="CM439">
        <v>30.81127</v>
      </c>
      <c r="CN439">
        <v>0</v>
      </c>
      <c r="CO439">
        <v>0</v>
      </c>
      <c r="CP439">
        <v>0.2115715</v>
      </c>
      <c r="CQ439">
        <v>30.255120000000002</v>
      </c>
      <c r="CR439">
        <v>0</v>
      </c>
      <c r="CS439">
        <v>0</v>
      </c>
      <c r="CT439">
        <v>0.21624470000000001</v>
      </c>
      <c r="CU439">
        <v>29.901039999999998</v>
      </c>
      <c r="CV439">
        <v>0</v>
      </c>
      <c r="CW439">
        <v>0</v>
      </c>
      <c r="CX439">
        <v>0.22147729999999999</v>
      </c>
      <c r="CY439">
        <v>29.53697</v>
      </c>
      <c r="CZ439" s="1">
        <v>2.542659E-36</v>
      </c>
      <c r="DA439" s="1">
        <v>1.6118000000000001E-33</v>
      </c>
      <c r="DB439">
        <v>0.22748640000000001</v>
      </c>
      <c r="DC439">
        <v>30.056950000000001</v>
      </c>
      <c r="DD439" s="1">
        <v>1.491209E-30</v>
      </c>
      <c r="DE439" s="1">
        <v>9.2846579999999992E-28</v>
      </c>
      <c r="DF439">
        <v>0.23433970000000001</v>
      </c>
      <c r="DG439">
        <v>31.507149999999999</v>
      </c>
      <c r="DH439" s="1">
        <v>5.4583610000000001E-25</v>
      </c>
      <c r="DI439" s="1">
        <v>3.317737E-22</v>
      </c>
      <c r="DJ439">
        <v>0.24189169999999999</v>
      </c>
      <c r="DK439">
        <v>34.335329999999999</v>
      </c>
      <c r="DL439" s="1">
        <v>1.2142509999999999E-20</v>
      </c>
      <c r="DM439" s="1">
        <v>6.8776859999999999E-18</v>
      </c>
      <c r="DN439">
        <v>0.25001400000000001</v>
      </c>
      <c r="DO439">
        <v>37.652819999999998</v>
      </c>
      <c r="DP439" s="1">
        <v>3.4322910000000002E-17</v>
      </c>
      <c r="DQ439" s="1">
        <v>1.8424959999999999E-14</v>
      </c>
      <c r="DR439">
        <v>0.25930330000000001</v>
      </c>
      <c r="DS439">
        <v>37.944569999999999</v>
      </c>
      <c r="DT439" s="1">
        <v>2.5802059999999999E-14</v>
      </c>
      <c r="DU439" s="1">
        <v>1.3350590000000001E-11</v>
      </c>
      <c r="DV439">
        <v>0.27012649999999999</v>
      </c>
      <c r="DW439">
        <v>36.43112</v>
      </c>
      <c r="DX439" s="1">
        <v>7.3869829999999998E-12</v>
      </c>
      <c r="DY439" s="1">
        <v>3.7040080000000001E-9</v>
      </c>
      <c r="DZ439">
        <v>0.2818058</v>
      </c>
      <c r="EA439">
        <v>35.915550000000003</v>
      </c>
      <c r="EB439" s="1">
        <v>9.7105000000000007E-10</v>
      </c>
      <c r="EC439" s="1">
        <v>4.7305379999999998E-7</v>
      </c>
      <c r="ED439">
        <v>0.2945236</v>
      </c>
      <c r="EE439">
        <v>35.566920000000003</v>
      </c>
      <c r="EF439" s="1">
        <v>6.6997019999999994E-8</v>
      </c>
      <c r="EG439" s="1">
        <v>3.17503E-5</v>
      </c>
      <c r="EH439">
        <v>0.30860720000000003</v>
      </c>
      <c r="EI439">
        <v>35.029040000000002</v>
      </c>
      <c r="EJ439" s="1">
        <v>2.6445720000000001E-6</v>
      </c>
      <c r="EK439" s="1">
        <v>1.219071E-3</v>
      </c>
      <c r="EL439">
        <v>0.3245498</v>
      </c>
      <c r="EM439">
        <v>35.165959999999998</v>
      </c>
      <c r="EN439" s="1">
        <v>6.4030829999999999E-5</v>
      </c>
      <c r="EO439" s="1">
        <v>2.8659529999999999E-2</v>
      </c>
      <c r="EP439">
        <v>0.33328849999999999</v>
      </c>
      <c r="EQ439">
        <v>37.252339999999997</v>
      </c>
      <c r="ER439" s="1">
        <v>9.9790719999999999E-4</v>
      </c>
      <c r="ES439">
        <v>0.44109219999999999</v>
      </c>
      <c r="ET439">
        <v>0.33219929999999998</v>
      </c>
      <c r="EU439">
        <v>40.030549999999998</v>
      </c>
      <c r="EV439" s="1">
        <v>1.04607E-2</v>
      </c>
      <c r="EW439">
        <v>4.6645880000000002</v>
      </c>
      <c r="EX439">
        <v>0.33069539999999997</v>
      </c>
      <c r="EY439">
        <v>40.357309999999998</v>
      </c>
      <c r="EZ439" s="1">
        <v>7.6221369999999997E-2</v>
      </c>
      <c r="FA439">
        <v>34.352409999999999</v>
      </c>
      <c r="FB439">
        <v>0.32895849999999999</v>
      </c>
      <c r="FC439">
        <v>39.479100000000003</v>
      </c>
      <c r="FD439">
        <v>0.40227849999999998</v>
      </c>
      <c r="FE439">
        <v>183.12629999999999</v>
      </c>
      <c r="FF439">
        <v>0.32722089999999998</v>
      </c>
      <c r="FG439">
        <v>39.203670000000002</v>
      </c>
      <c r="FH439">
        <v>1.596238</v>
      </c>
      <c r="FI439">
        <v>733.99329999999998</v>
      </c>
      <c r="FJ439">
        <v>0.3254147</v>
      </c>
      <c r="FK439">
        <v>38.697809999999997</v>
      </c>
      <c r="FL439">
        <v>4.8723599999999996</v>
      </c>
      <c r="FM439">
        <v>2262.922</v>
      </c>
      <c r="FN439">
        <v>0.32364680000000001</v>
      </c>
      <c r="FO439">
        <v>38.298099999999998</v>
      </c>
      <c r="FP439">
        <v>11.7059</v>
      </c>
      <c r="FQ439">
        <v>5490.9059999999999</v>
      </c>
      <c r="FR439">
        <v>0.32172460000000003</v>
      </c>
      <c r="FS439">
        <v>38.067320000000002</v>
      </c>
      <c r="FT439">
        <v>22.588470000000001</v>
      </c>
      <c r="FU439">
        <v>10701.02</v>
      </c>
      <c r="FV439">
        <v>0.31968089999999999</v>
      </c>
      <c r="FW439">
        <v>38.242130000000003</v>
      </c>
      <c r="FX439">
        <v>35.587060000000001</v>
      </c>
      <c r="FY439">
        <v>17031.68</v>
      </c>
      <c r="FZ439">
        <v>0.31757649999999998</v>
      </c>
      <c r="GA439">
        <v>37.995229999999999</v>
      </c>
      <c r="GB439">
        <v>46.533520000000003</v>
      </c>
      <c r="GC439">
        <v>22499.05</v>
      </c>
      <c r="GD439">
        <v>0.31545220000000002</v>
      </c>
      <c r="GE439">
        <v>37.664839999999998</v>
      </c>
      <c r="GF439">
        <v>51.34628</v>
      </c>
      <c r="GG439">
        <v>25071.02</v>
      </c>
      <c r="GH439">
        <v>0.31321939999999998</v>
      </c>
      <c r="GI439">
        <v>37.058669999999999</v>
      </c>
      <c r="GJ439">
        <v>48.528660000000002</v>
      </c>
      <c r="GK439">
        <v>23933.42</v>
      </c>
      <c r="GL439">
        <v>0.310811</v>
      </c>
      <c r="GM439">
        <v>36.31138</v>
      </c>
      <c r="GN439">
        <v>39.850110000000001</v>
      </c>
      <c r="GO439">
        <v>19855.080000000002</v>
      </c>
      <c r="GP439">
        <v>0.30821920000000003</v>
      </c>
      <c r="GQ439">
        <v>35.269759999999998</v>
      </c>
      <c r="GR439">
        <v>28.786519999999999</v>
      </c>
      <c r="GS439">
        <v>14490.57</v>
      </c>
      <c r="GT439">
        <v>0.30547099999999999</v>
      </c>
      <c r="GU439">
        <v>35.340589999999999</v>
      </c>
      <c r="GV439">
        <v>18.573640000000001</v>
      </c>
      <c r="GW439">
        <v>9448.3410000000003</v>
      </c>
      <c r="GX439">
        <v>0.30232569999999998</v>
      </c>
      <c r="GY439">
        <v>36.037979999999997</v>
      </c>
      <c r="GZ439">
        <v>10.75803</v>
      </c>
      <c r="HA439">
        <v>5537.223</v>
      </c>
      <c r="HB439">
        <v>0.29906779999999999</v>
      </c>
      <c r="HC439">
        <v>37.313839999999999</v>
      </c>
      <c r="HD439">
        <v>5.6368369999999999</v>
      </c>
      <c r="HE439">
        <v>2935.5230000000001</v>
      </c>
      <c r="HF439">
        <v>0.29643170000000002</v>
      </c>
      <c r="HG439">
        <v>38.610219999999998</v>
      </c>
      <c r="HH439">
        <v>2.6793589999999998</v>
      </c>
      <c r="HI439">
        <v>1411.13</v>
      </c>
      <c r="HJ439">
        <v>0.29435509999999998</v>
      </c>
      <c r="HK439">
        <v>38.961669999999998</v>
      </c>
      <c r="HL439">
        <v>1.1874229999999999</v>
      </c>
      <c r="HM439">
        <v>629.4402</v>
      </c>
      <c r="HN439">
        <v>0.29194160000000002</v>
      </c>
      <c r="HO439">
        <v>39.204140000000002</v>
      </c>
      <c r="HP439">
        <v>0.50168939999999995</v>
      </c>
      <c r="HQ439">
        <v>267.98349999999999</v>
      </c>
      <c r="HR439">
        <v>0.28931760000000001</v>
      </c>
      <c r="HS439">
        <v>39.085610000000003</v>
      </c>
      <c r="HT439">
        <v>0.2086943</v>
      </c>
      <c r="HU439">
        <v>112.23520000000001</v>
      </c>
      <c r="HV439">
        <v>0.2865799</v>
      </c>
      <c r="HW439">
        <v>38.500880000000002</v>
      </c>
      <c r="HX439" s="1">
        <v>9.4416159999999999E-2</v>
      </c>
      <c r="HY439">
        <v>50.966030000000003</v>
      </c>
      <c r="HZ439">
        <v>0.28369240000000001</v>
      </c>
      <c r="IA439">
        <v>38.394660000000002</v>
      </c>
      <c r="IB439" s="1">
        <v>5.3009680000000003E-2</v>
      </c>
      <c r="IC439">
        <v>28.638809999999999</v>
      </c>
      <c r="ID439">
        <v>0.280449</v>
      </c>
      <c r="IE439">
        <v>40.297260000000001</v>
      </c>
      <c r="IF439" s="1">
        <v>3.927862E-2</v>
      </c>
      <c r="IG439">
        <v>21.27908</v>
      </c>
      <c r="IH439">
        <v>0.27652910000000003</v>
      </c>
      <c r="II439">
        <v>43.60866</v>
      </c>
      <c r="IJ439" s="1">
        <v>3.4549940000000001E-2</v>
      </c>
      <c r="IK439">
        <v>18.891559999999998</v>
      </c>
      <c r="IL439">
        <v>0.27324349999999997</v>
      </c>
      <c r="IM439">
        <v>46.465730000000001</v>
      </c>
      <c r="IN439" s="1">
        <v>3.2196629999999997E-2</v>
      </c>
      <c r="IO439">
        <v>17.772210000000001</v>
      </c>
      <c r="IP439">
        <v>0.27034799999999998</v>
      </c>
      <c r="IQ439">
        <v>48.358730000000001</v>
      </c>
      <c r="IR439" s="1">
        <v>2.99419E-2</v>
      </c>
      <c r="IS439">
        <v>16.680769999999999</v>
      </c>
      <c r="IT439">
        <v>0.2675324</v>
      </c>
      <c r="IU439">
        <v>49.72851</v>
      </c>
      <c r="IV439" s="1">
        <v>2.726495E-2</v>
      </c>
      <c r="IW439">
        <v>15.331379999999999</v>
      </c>
      <c r="IX439">
        <v>0.26451390000000002</v>
      </c>
      <c r="IY439">
        <v>50.21246</v>
      </c>
      <c r="IZ439">
        <v>2.415925E-2</v>
      </c>
      <c r="JA439">
        <v>13.727779999999999</v>
      </c>
      <c r="JB439">
        <v>0.26169949999999997</v>
      </c>
      <c r="JC439">
        <v>49.238169999999997</v>
      </c>
      <c r="JD439" s="1">
        <v>2.085132E-2</v>
      </c>
      <c r="JE439">
        <v>11.96796</v>
      </c>
      <c r="JF439">
        <v>0.2591176</v>
      </c>
      <c r="JG439">
        <v>48.362439999999999</v>
      </c>
      <c r="JH439" s="1">
        <v>1.7529599999999999E-2</v>
      </c>
      <c r="JI439">
        <v>10.15405</v>
      </c>
      <c r="JJ439">
        <v>0.25663950000000002</v>
      </c>
      <c r="JK439">
        <v>47.730719999999998</v>
      </c>
      <c r="JL439" s="1">
        <v>1.444665E-2</v>
      </c>
      <c r="JM439">
        <v>8.4471249999999998</v>
      </c>
      <c r="JN439">
        <v>0.2544748</v>
      </c>
      <c r="JO439">
        <v>46.861969999999999</v>
      </c>
      <c r="JP439" s="1">
        <v>1.17673E-2</v>
      </c>
      <c r="JQ439">
        <v>6.9510509999999996</v>
      </c>
      <c r="JR439">
        <v>0.2523434</v>
      </c>
      <c r="JS439">
        <v>46.611020000000003</v>
      </c>
      <c r="JT439" s="1">
        <v>9.6056059999999992E-3</v>
      </c>
      <c r="JU439">
        <v>5.7297019999999996</v>
      </c>
      <c r="JV439">
        <v>0.2503203</v>
      </c>
      <c r="JW439">
        <v>46.985149999999997</v>
      </c>
      <c r="JX439" s="1">
        <v>7.9666119999999997E-3</v>
      </c>
      <c r="JY439">
        <v>4.7952079999999997</v>
      </c>
      <c r="JZ439">
        <v>0.2482808</v>
      </c>
      <c r="KA439">
        <v>46.730620000000002</v>
      </c>
      <c r="KB439" s="1">
        <v>6.7825239999999998E-3</v>
      </c>
      <c r="KC439">
        <v>4.1186530000000001</v>
      </c>
      <c r="KD439">
        <v>0.2465029</v>
      </c>
      <c r="KE439">
        <v>46.016219999999997</v>
      </c>
      <c r="KF439" s="1">
        <v>5.9531009999999997E-3</v>
      </c>
      <c r="KG439">
        <v>3.643427</v>
      </c>
      <c r="KH439">
        <v>0.24495120000000001</v>
      </c>
      <c r="KI439">
        <v>45.042340000000003</v>
      </c>
      <c r="KJ439" s="1">
        <v>5.3629810000000002E-3</v>
      </c>
      <c r="KK439">
        <v>3.305183</v>
      </c>
      <c r="KL439">
        <v>0.24343339999999999</v>
      </c>
      <c r="KM439">
        <v>45.024799999999999</v>
      </c>
      <c r="KN439" s="1">
        <v>4.930851E-3</v>
      </c>
      <c r="KO439">
        <v>3.0601379999999998</v>
      </c>
      <c r="KP439">
        <v>0.2419992</v>
      </c>
      <c r="KQ439">
        <v>46.588990000000003</v>
      </c>
      <c r="KR439" s="1">
        <v>4.5973289999999998E-3</v>
      </c>
      <c r="KS439">
        <v>2.8727200000000002</v>
      </c>
      <c r="KT439">
        <v>0.24061920000000001</v>
      </c>
      <c r="KU439">
        <v>49.192529999999998</v>
      </c>
      <c r="KV439" s="1">
        <v>4.3238770000000003E-3</v>
      </c>
      <c r="KW439">
        <v>2.7199110000000002</v>
      </c>
      <c r="KX439">
        <v>0.23930679999999999</v>
      </c>
      <c r="KY439">
        <v>51.105310000000003</v>
      </c>
      <c r="KZ439" s="1">
        <v>4.0885269999999998E-3</v>
      </c>
      <c r="LA439">
        <v>2.588565</v>
      </c>
      <c r="LB439">
        <v>0.23801919999999999</v>
      </c>
      <c r="LC439">
        <v>51.62032</v>
      </c>
      <c r="LD439" s="1">
        <v>3.8806650000000002E-3</v>
      </c>
      <c r="LE439">
        <v>2.472442</v>
      </c>
      <c r="LF439">
        <v>0.2368198</v>
      </c>
      <c r="LG439">
        <v>52.113759999999999</v>
      </c>
      <c r="LH439" s="1">
        <v>3.6940900000000001E-3</v>
      </c>
      <c r="LI439">
        <v>2.3678210000000002</v>
      </c>
      <c r="LJ439">
        <v>0.2356897</v>
      </c>
      <c r="LK439">
        <v>52.55921</v>
      </c>
      <c r="LL439" s="1">
        <v>3.5211410000000002E-3</v>
      </c>
      <c r="LM439">
        <v>2.2698640000000001</v>
      </c>
      <c r="LN439">
        <v>0.2346126</v>
      </c>
      <c r="LO439">
        <v>51.302379999999999</v>
      </c>
      <c r="LP439" s="1">
        <v>3.3592880000000002E-3</v>
      </c>
      <c r="LQ439">
        <v>2.1774610000000001</v>
      </c>
      <c r="LR439">
        <v>0.2335979</v>
      </c>
      <c r="LS439">
        <v>49.303629999999998</v>
      </c>
      <c r="LT439" s="1">
        <v>3.207456E-3</v>
      </c>
      <c r="LU439">
        <v>2.0898639999999999</v>
      </c>
      <c r="LV439">
        <v>0.2326163</v>
      </c>
      <c r="LW439">
        <v>48.304720000000003</v>
      </c>
      <c r="LX439" s="1">
        <v>3.064022E-3</v>
      </c>
      <c r="LY439">
        <v>2.0065680000000001</v>
      </c>
      <c r="LZ439">
        <v>0.2316637</v>
      </c>
      <c r="MA439">
        <v>48.102629999999998</v>
      </c>
      <c r="MB439" s="1">
        <v>2.9292530000000002E-3</v>
      </c>
      <c r="MC439">
        <v>1.9278200000000001</v>
      </c>
      <c r="MD439">
        <v>0.23075789999999999</v>
      </c>
      <c r="ME439">
        <v>48.410490000000003</v>
      </c>
      <c r="MF439" s="1">
        <v>2.8018600000000002E-3</v>
      </c>
      <c r="MG439">
        <v>1.8528389999999999</v>
      </c>
      <c r="MH439">
        <v>0.2298772</v>
      </c>
      <c r="MI439">
        <v>49.10521</v>
      </c>
      <c r="MJ439" s="1">
        <v>2.6809070000000002E-3</v>
      </c>
      <c r="MK439">
        <v>1.7812589999999999</v>
      </c>
      <c r="ML439">
        <v>0.22901949999999999</v>
      </c>
      <c r="MM439">
        <v>49.028660000000002</v>
      </c>
      <c r="MN439" s="1">
        <v>2.565576E-3</v>
      </c>
      <c r="MO439">
        <v>1.712872</v>
      </c>
      <c r="MP439">
        <v>0.22819400000000001</v>
      </c>
      <c r="MQ439">
        <v>48.665860000000002</v>
      </c>
      <c r="MR439" s="1">
        <v>2.45677E-3</v>
      </c>
      <c r="MS439">
        <v>1.647937</v>
      </c>
      <c r="MT439">
        <v>0.22737869999999999</v>
      </c>
      <c r="MU439">
        <v>47.921970000000002</v>
      </c>
      <c r="MV439" s="1">
        <v>2.353604E-3</v>
      </c>
      <c r="MW439">
        <v>1.5861559999999999</v>
      </c>
      <c r="MX439">
        <v>0.2265913</v>
      </c>
      <c r="MY439">
        <v>47.386029999999998</v>
      </c>
      <c r="MZ439" s="1">
        <v>2.256311E-3</v>
      </c>
      <c r="NA439">
        <v>1.5273950000000001</v>
      </c>
      <c r="NB439">
        <v>0.22583500000000001</v>
      </c>
      <c r="NC439">
        <v>46.857999999999997</v>
      </c>
      <c r="ND439" s="1">
        <v>2.164413E-3</v>
      </c>
      <c r="NE439">
        <v>1.4715750000000001</v>
      </c>
      <c r="NF439">
        <v>0.22507079999999999</v>
      </c>
      <c r="NG439">
        <v>47.44361</v>
      </c>
      <c r="NH439" s="1">
        <v>2.0765559999999998E-3</v>
      </c>
      <c r="NI439">
        <v>1.4180889999999999</v>
      </c>
      <c r="NJ439">
        <v>0.2243175</v>
      </c>
      <c r="NK439">
        <v>48.956150000000001</v>
      </c>
      <c r="NL439" s="1">
        <v>1.99241E-3</v>
      </c>
      <c r="NM439">
        <v>1.366568</v>
      </c>
      <c r="NN439">
        <v>0.22359319999999999</v>
      </c>
      <c r="NO439">
        <v>49.744259999999997</v>
      </c>
      <c r="NP439" s="1">
        <v>1.9135980000000001E-3</v>
      </c>
      <c r="NQ439">
        <v>1.3180050000000001</v>
      </c>
      <c r="NR439">
        <v>0.22289600000000001</v>
      </c>
      <c r="NS439">
        <v>49.119779999999999</v>
      </c>
      <c r="NT439" s="1">
        <v>1.8383620000000001E-3</v>
      </c>
      <c r="NU439">
        <v>1.271385</v>
      </c>
      <c r="NV439">
        <v>0.22221659999999999</v>
      </c>
      <c r="NW439">
        <v>48.978070000000002</v>
      </c>
      <c r="NX439" s="1">
        <v>1.7664689999999999E-3</v>
      </c>
      <c r="NY439">
        <v>1.2265219999999999</v>
      </c>
      <c r="NZ439">
        <v>0.2215598</v>
      </c>
      <c r="OA439">
        <v>48.595010000000002</v>
      </c>
      <c r="OB439" s="1">
        <v>1.697888E-3</v>
      </c>
      <c r="OC439">
        <v>1.183281</v>
      </c>
      <c r="OD439">
        <v>0.22092220000000001</v>
      </c>
      <c r="OE439">
        <v>47.895789999999998</v>
      </c>
      <c r="OF439" s="1">
        <v>1.632922E-3</v>
      </c>
      <c r="OG439">
        <v>1.142045</v>
      </c>
      <c r="OH439">
        <v>0.22030069999999999</v>
      </c>
      <c r="OI439">
        <v>46.361179999999997</v>
      </c>
      <c r="OJ439" s="1">
        <v>1.5713630000000001E-3</v>
      </c>
      <c r="OK439">
        <v>1.102762</v>
      </c>
    </row>
    <row r="440" spans="1:401" x14ac:dyDescent="0.35">
      <c r="A440">
        <v>449</v>
      </c>
      <c r="B440" t="s">
        <v>4</v>
      </c>
      <c r="C440" t="s">
        <v>364</v>
      </c>
      <c r="D440" t="s">
        <v>447</v>
      </c>
      <c r="E440">
        <v>816.5806</v>
      </c>
      <c r="F440">
        <v>1.041029</v>
      </c>
      <c r="G440">
        <v>29.348549999999999</v>
      </c>
      <c r="H440">
        <v>0</v>
      </c>
      <c r="I440">
        <v>0</v>
      </c>
      <c r="J440">
        <v>1.0668740000000001</v>
      </c>
      <c r="K440">
        <v>30.115649999999999</v>
      </c>
      <c r="L440">
        <v>0</v>
      </c>
      <c r="M440">
        <v>0</v>
      </c>
      <c r="N440">
        <v>1.0955790000000001</v>
      </c>
      <c r="O440">
        <v>29.4801</v>
      </c>
      <c r="P440">
        <v>0</v>
      </c>
      <c r="Q440">
        <v>0</v>
      </c>
      <c r="R440">
        <v>1.128131</v>
      </c>
      <c r="S440">
        <v>29.63944</v>
      </c>
      <c r="T440">
        <v>0</v>
      </c>
      <c r="U440">
        <v>0</v>
      </c>
      <c r="V440">
        <v>1.163902</v>
      </c>
      <c r="W440">
        <v>29.6723</v>
      </c>
      <c r="X440">
        <v>0</v>
      </c>
      <c r="Y440">
        <v>0</v>
      </c>
      <c r="Z440">
        <v>1.204083</v>
      </c>
      <c r="AA440">
        <v>28.60605</v>
      </c>
      <c r="AB440">
        <v>0</v>
      </c>
      <c r="AC440">
        <v>0</v>
      </c>
      <c r="AD440">
        <v>1.2221960000000001</v>
      </c>
      <c r="AE440">
        <v>27.050799999999999</v>
      </c>
      <c r="AF440">
        <v>0</v>
      </c>
      <c r="AG440">
        <v>0</v>
      </c>
      <c r="AH440">
        <v>1.2166110000000001</v>
      </c>
      <c r="AI440">
        <v>26.268509999999999</v>
      </c>
      <c r="AJ440">
        <v>0</v>
      </c>
      <c r="AK440">
        <v>0</v>
      </c>
      <c r="AL440">
        <v>1.209641</v>
      </c>
      <c r="AM440">
        <v>26.400469999999999</v>
      </c>
      <c r="AN440">
        <v>0</v>
      </c>
      <c r="AO440">
        <v>0</v>
      </c>
      <c r="AP440">
        <v>1.2021120000000001</v>
      </c>
      <c r="AQ440">
        <v>28.37237</v>
      </c>
      <c r="AR440">
        <v>0</v>
      </c>
      <c r="AS440">
        <v>0</v>
      </c>
      <c r="AT440">
        <v>1.1939630000000001</v>
      </c>
      <c r="AU440">
        <v>31.03304</v>
      </c>
      <c r="AV440">
        <v>0</v>
      </c>
      <c r="AW440">
        <v>0</v>
      </c>
      <c r="AX440">
        <v>1.1866969999999999</v>
      </c>
      <c r="AY440">
        <v>33.154580000000003</v>
      </c>
      <c r="AZ440">
        <v>0</v>
      </c>
      <c r="BA440">
        <v>0</v>
      </c>
      <c r="BB440">
        <v>1.1795679999999999</v>
      </c>
      <c r="BC440">
        <v>34.108719999999998</v>
      </c>
      <c r="BD440">
        <v>0</v>
      </c>
      <c r="BE440">
        <v>0</v>
      </c>
      <c r="BF440">
        <v>1.1719729999999999</v>
      </c>
      <c r="BG440">
        <v>33.28246</v>
      </c>
      <c r="BH440">
        <v>0</v>
      </c>
      <c r="BI440">
        <v>0</v>
      </c>
      <c r="BJ440">
        <v>1.164012</v>
      </c>
      <c r="BK440">
        <v>32.129469999999998</v>
      </c>
      <c r="BL440">
        <v>0</v>
      </c>
      <c r="BM440">
        <v>0</v>
      </c>
      <c r="BN440">
        <v>1.155724</v>
      </c>
      <c r="BO440">
        <v>32.044559999999997</v>
      </c>
      <c r="BP440">
        <v>0</v>
      </c>
      <c r="BQ440">
        <v>0</v>
      </c>
      <c r="BR440">
        <v>1.147176</v>
      </c>
      <c r="BS440">
        <v>32.341239999999999</v>
      </c>
      <c r="BT440">
        <v>0</v>
      </c>
      <c r="BU440">
        <v>0</v>
      </c>
      <c r="BV440">
        <v>1.138388</v>
      </c>
      <c r="BW440">
        <v>33.27261</v>
      </c>
      <c r="BX440">
        <v>0</v>
      </c>
      <c r="BY440">
        <v>0</v>
      </c>
      <c r="BZ440">
        <v>1.130627</v>
      </c>
      <c r="CA440">
        <v>33.642910000000001</v>
      </c>
      <c r="CB440">
        <v>0</v>
      </c>
      <c r="CC440">
        <v>0</v>
      </c>
      <c r="CD440">
        <v>1.125737</v>
      </c>
      <c r="CE440">
        <v>32.981389999999998</v>
      </c>
      <c r="CF440">
        <v>0</v>
      </c>
      <c r="CG440">
        <v>0</v>
      </c>
      <c r="CH440">
        <v>1.1211599999999999</v>
      </c>
      <c r="CI440">
        <v>32.27252</v>
      </c>
      <c r="CJ440">
        <v>0</v>
      </c>
      <c r="CK440">
        <v>0</v>
      </c>
      <c r="CL440">
        <v>1.116886</v>
      </c>
      <c r="CM440">
        <v>31.094000000000001</v>
      </c>
      <c r="CN440">
        <v>0</v>
      </c>
      <c r="CO440">
        <v>0</v>
      </c>
      <c r="CP440">
        <v>1.113245</v>
      </c>
      <c r="CQ440">
        <v>30.380769999999998</v>
      </c>
      <c r="CR440">
        <v>0</v>
      </c>
      <c r="CS440">
        <v>0</v>
      </c>
      <c r="CT440">
        <v>1.1086530000000001</v>
      </c>
      <c r="CU440">
        <v>29.984929999999999</v>
      </c>
      <c r="CV440">
        <v>0</v>
      </c>
      <c r="CW440">
        <v>0</v>
      </c>
      <c r="CX440">
        <v>1.1036999999999999</v>
      </c>
      <c r="CY440">
        <v>29.67774</v>
      </c>
      <c r="CZ440" s="1">
        <v>1.32512E-36</v>
      </c>
      <c r="DA440" s="1">
        <v>2.878472E-34</v>
      </c>
      <c r="DB440">
        <v>1.0985069999999999</v>
      </c>
      <c r="DC440">
        <v>30.273299999999999</v>
      </c>
      <c r="DD440" s="1">
        <v>7.213753E-31</v>
      </c>
      <c r="DE440" s="1">
        <v>1.514054E-28</v>
      </c>
      <c r="DF440">
        <v>1.0929660000000001</v>
      </c>
      <c r="DG440">
        <v>31.797329999999999</v>
      </c>
      <c r="DH440" s="1">
        <v>3.0911690000000001E-25</v>
      </c>
      <c r="DI440" s="1">
        <v>6.9356850000000003E-23</v>
      </c>
      <c r="DJ440">
        <v>1.087793</v>
      </c>
      <c r="DK440">
        <v>34.683390000000003</v>
      </c>
      <c r="DL440" s="1">
        <v>7.2938090000000004E-21</v>
      </c>
      <c r="DM440" s="1">
        <v>1.7127790000000001E-18</v>
      </c>
      <c r="DN440">
        <v>1.0825290000000001</v>
      </c>
      <c r="DO440">
        <v>38.001710000000003</v>
      </c>
      <c r="DP440" s="1">
        <v>2.1534970000000001E-17</v>
      </c>
      <c r="DQ440" s="1">
        <v>5.213417E-15</v>
      </c>
      <c r="DR440">
        <v>1.07684</v>
      </c>
      <c r="DS440">
        <v>38.331159999999997</v>
      </c>
      <c r="DT440" s="1">
        <v>1.6909499999999999E-14</v>
      </c>
      <c r="DU440" s="1">
        <v>4.1513340000000001E-12</v>
      </c>
      <c r="DV440">
        <v>1.071018</v>
      </c>
      <c r="DW440">
        <v>36.68338</v>
      </c>
      <c r="DX440" s="1">
        <v>5.049028E-12</v>
      </c>
      <c r="DY440" s="1">
        <v>1.2412139999999999E-9</v>
      </c>
      <c r="DZ440">
        <v>1.0651710000000001</v>
      </c>
      <c r="EA440">
        <v>36.016640000000002</v>
      </c>
      <c r="EB440" s="1">
        <v>6.9116789999999995E-10</v>
      </c>
      <c r="EC440" s="1">
        <v>1.683286E-7</v>
      </c>
      <c r="ED440">
        <v>1.0585469999999999</v>
      </c>
      <c r="EE440">
        <v>35.713030000000003</v>
      </c>
      <c r="EF440" s="1">
        <v>4.9547639999999999E-8</v>
      </c>
      <c r="EG440" s="1">
        <v>1.184426E-5</v>
      </c>
      <c r="EH440">
        <v>1.0507169999999999</v>
      </c>
      <c r="EI440">
        <v>35.278100000000002</v>
      </c>
      <c r="EJ440" s="1">
        <v>2.0295849999999998E-6</v>
      </c>
      <c r="EK440" s="1">
        <v>4.7142560000000002E-4</v>
      </c>
      <c r="EL440">
        <v>1.041844</v>
      </c>
      <c r="EM440">
        <v>35.399679999999996</v>
      </c>
      <c r="EN440" s="1">
        <v>5.0862020000000003E-5</v>
      </c>
      <c r="EO440">
        <v>1.1335639999999999E-2</v>
      </c>
      <c r="EP440">
        <v>1.042368</v>
      </c>
      <c r="EQ440">
        <v>37.247770000000003</v>
      </c>
      <c r="ER440" s="1">
        <v>8.1502129999999997E-4</v>
      </c>
      <c r="ES440">
        <v>0.18017920000000001</v>
      </c>
      <c r="ET440">
        <v>1.0432779999999999</v>
      </c>
      <c r="EU440">
        <v>39.96011</v>
      </c>
      <c r="EV440" s="1">
        <v>8.7682790000000004E-3</v>
      </c>
      <c r="EW440">
        <v>1.957678</v>
      </c>
      <c r="EX440">
        <v>1.0425519999999999</v>
      </c>
      <c r="EY440">
        <v>40.368870000000001</v>
      </c>
      <c r="EZ440" s="1">
        <v>6.5476690000000004E-2</v>
      </c>
      <c r="FA440">
        <v>14.79304</v>
      </c>
      <c r="FB440">
        <v>1.041037</v>
      </c>
      <c r="FC440">
        <v>39.432720000000003</v>
      </c>
      <c r="FD440">
        <v>0.35332330000000001</v>
      </c>
      <c r="FE440">
        <v>80.711699999999993</v>
      </c>
      <c r="FF440">
        <v>1.0394060000000001</v>
      </c>
      <c r="FG440">
        <v>39.11354</v>
      </c>
      <c r="FH440">
        <v>1.431381</v>
      </c>
      <c r="FI440">
        <v>330.61189999999999</v>
      </c>
      <c r="FJ440">
        <v>1.037569</v>
      </c>
      <c r="FK440">
        <v>38.694420000000001</v>
      </c>
      <c r="FL440">
        <v>4.4561120000000001</v>
      </c>
      <c r="FM440">
        <v>1040.5709999999999</v>
      </c>
      <c r="FN440">
        <v>1.035944</v>
      </c>
      <c r="FO440">
        <v>38.377670000000002</v>
      </c>
      <c r="FP440">
        <v>10.907209999999999</v>
      </c>
      <c r="FQ440">
        <v>2574.8220000000001</v>
      </c>
      <c r="FR440">
        <v>1.0339719999999999</v>
      </c>
      <c r="FS440">
        <v>38.178260000000002</v>
      </c>
      <c r="FT440">
        <v>21.424849999999999</v>
      </c>
      <c r="FU440">
        <v>5112.8710000000001</v>
      </c>
      <c r="FV440">
        <v>1.031798</v>
      </c>
      <c r="FW440">
        <v>38.332880000000003</v>
      </c>
      <c r="FX440">
        <v>34.331910000000001</v>
      </c>
      <c r="FY440">
        <v>8284.9969999999994</v>
      </c>
      <c r="FZ440">
        <v>1.0295460000000001</v>
      </c>
      <c r="GA440">
        <v>38.035800000000002</v>
      </c>
      <c r="GB440">
        <v>45.628779999999999</v>
      </c>
      <c r="GC440">
        <v>11136.37</v>
      </c>
      <c r="GD440">
        <v>1.0274380000000001</v>
      </c>
      <c r="GE440">
        <v>37.644359999999999</v>
      </c>
      <c r="GF440">
        <v>51.115969999999997</v>
      </c>
      <c r="GG440">
        <v>12613.81</v>
      </c>
      <c r="GH440">
        <v>1.025255</v>
      </c>
      <c r="GI440">
        <v>36.981430000000003</v>
      </c>
      <c r="GJ440">
        <v>49.056530000000002</v>
      </c>
      <c r="GK440">
        <v>12248.11</v>
      </c>
      <c r="GL440">
        <v>1.022696</v>
      </c>
      <c r="GM440">
        <v>36.2744</v>
      </c>
      <c r="GN440">
        <v>40.834220000000002</v>
      </c>
      <c r="GO440">
        <v>10308.68</v>
      </c>
      <c r="GP440">
        <v>1.019908</v>
      </c>
      <c r="GQ440">
        <v>35.278210000000001</v>
      </c>
      <c r="GR440">
        <v>29.888860000000001</v>
      </c>
      <c r="GS440">
        <v>7634.652</v>
      </c>
      <c r="GT440">
        <v>1.0170170000000001</v>
      </c>
      <c r="GU440">
        <v>35.37191</v>
      </c>
      <c r="GV440">
        <v>19.532869999999999</v>
      </c>
      <c r="GW440">
        <v>5049.924</v>
      </c>
      <c r="GX440">
        <v>1.0133939999999999</v>
      </c>
      <c r="GY440">
        <v>36.074530000000003</v>
      </c>
      <c r="GZ440">
        <v>11.461830000000001</v>
      </c>
      <c r="HA440">
        <v>3003.5940000000001</v>
      </c>
      <c r="HB440">
        <v>1.0095810000000001</v>
      </c>
      <c r="HC440">
        <v>37.321710000000003</v>
      </c>
      <c r="HD440">
        <v>6.085</v>
      </c>
      <c r="HE440">
        <v>1616.941</v>
      </c>
      <c r="HF440">
        <v>1.006688</v>
      </c>
      <c r="HG440">
        <v>38.610239999999997</v>
      </c>
      <c r="HH440">
        <v>2.9346559999999999</v>
      </c>
      <c r="HI440">
        <v>791.37189999999998</v>
      </c>
      <c r="HJ440">
        <v>1.00654</v>
      </c>
      <c r="HK440">
        <v>38.81973</v>
      </c>
      <c r="HL440">
        <v>1.3128580000000001</v>
      </c>
      <c r="HM440">
        <v>357.45249999999999</v>
      </c>
      <c r="HN440">
        <v>1.005336</v>
      </c>
      <c r="HO440">
        <v>39.036340000000003</v>
      </c>
      <c r="HP440">
        <v>0.55967619999999996</v>
      </c>
      <c r="HQ440">
        <v>153.94489999999999</v>
      </c>
      <c r="HR440">
        <v>1.003544</v>
      </c>
      <c r="HS440">
        <v>38.959539999999997</v>
      </c>
      <c r="HT440">
        <v>0.2334234</v>
      </c>
      <c r="HU440">
        <v>64.746799999999993</v>
      </c>
      <c r="HV440">
        <v>1.0012920000000001</v>
      </c>
      <c r="HW440">
        <v>38.487679999999997</v>
      </c>
      <c r="HX440">
        <v>0.1041472</v>
      </c>
      <c r="HY440">
        <v>28.93805</v>
      </c>
      <c r="HZ440">
        <v>0.99975849999999999</v>
      </c>
      <c r="IA440">
        <v>38.448279999999997</v>
      </c>
      <c r="IB440">
        <v>5.6617679999999997E-2</v>
      </c>
      <c r="IC440">
        <v>15.604279999999999</v>
      </c>
      <c r="ID440">
        <v>0.99709110000000001</v>
      </c>
      <c r="IE440">
        <v>40.314619999999998</v>
      </c>
      <c r="IF440" s="1">
        <v>4.0553859999999997E-2</v>
      </c>
      <c r="IG440">
        <v>11.07667</v>
      </c>
      <c r="IH440">
        <v>0.99164629999999998</v>
      </c>
      <c r="II440">
        <v>43.543349999999997</v>
      </c>
      <c r="IJ440" s="1">
        <v>3.5028280000000002E-2</v>
      </c>
      <c r="IK440">
        <v>9.5741899999999998</v>
      </c>
      <c r="IL440">
        <v>0.98855850000000001</v>
      </c>
      <c r="IM440">
        <v>46.256889999999999</v>
      </c>
      <c r="IN440" s="1">
        <v>3.2471229999999997E-2</v>
      </c>
      <c r="IO440">
        <v>8.915616</v>
      </c>
      <c r="IP440">
        <v>0.98650349999999998</v>
      </c>
      <c r="IQ440">
        <v>48.003839999999997</v>
      </c>
      <c r="IR440" s="1">
        <v>3.0199690000000001E-2</v>
      </c>
      <c r="IS440">
        <v>8.3456209999999995</v>
      </c>
      <c r="IT440">
        <v>0.9838538</v>
      </c>
      <c r="IU440">
        <v>49.368070000000003</v>
      </c>
      <c r="IV440" s="1">
        <v>2.755281E-2</v>
      </c>
      <c r="IW440">
        <v>7.6738790000000003</v>
      </c>
      <c r="IX440">
        <v>0.97974729999999999</v>
      </c>
      <c r="IY440">
        <v>49.977699999999999</v>
      </c>
      <c r="IZ440" s="1">
        <v>2.4476100000000001E-2</v>
      </c>
      <c r="JA440">
        <v>6.8814909999999996</v>
      </c>
      <c r="JB440">
        <v>0.97554410000000003</v>
      </c>
      <c r="JC440">
        <v>49.21707</v>
      </c>
      <c r="JD440" s="1">
        <v>2.1185140000000002E-2</v>
      </c>
      <c r="JE440">
        <v>6.0130790000000003</v>
      </c>
      <c r="JF440">
        <v>0.9716745</v>
      </c>
      <c r="JG440">
        <v>48.44511</v>
      </c>
      <c r="JH440" s="1">
        <v>1.7856819999999999E-2</v>
      </c>
      <c r="JI440">
        <v>5.112298</v>
      </c>
      <c r="JJ440">
        <v>0.96771649999999998</v>
      </c>
      <c r="JK440">
        <v>47.77308</v>
      </c>
      <c r="JL440" s="1">
        <v>1.4743030000000001E-2</v>
      </c>
      <c r="JM440">
        <v>4.2584759999999999</v>
      </c>
      <c r="JN440">
        <v>0.96402909999999997</v>
      </c>
      <c r="JO440">
        <v>46.848739999999999</v>
      </c>
      <c r="JP440" s="1">
        <v>1.2015369999999999E-2</v>
      </c>
      <c r="JQ440">
        <v>3.5054219999999998</v>
      </c>
      <c r="JR440">
        <v>0.96053390000000005</v>
      </c>
      <c r="JS440">
        <v>46.515360000000001</v>
      </c>
      <c r="JT440" s="1">
        <v>9.80346E-3</v>
      </c>
      <c r="JU440">
        <v>2.8857279999999998</v>
      </c>
      <c r="JV440">
        <v>0.95709060000000001</v>
      </c>
      <c r="JW440">
        <v>46.840299999999999</v>
      </c>
      <c r="JX440">
        <v>8.1149810000000003E-3</v>
      </c>
      <c r="JY440">
        <v>2.407616</v>
      </c>
      <c r="JZ440">
        <v>0.95341359999999997</v>
      </c>
      <c r="KA440">
        <v>46.634160000000001</v>
      </c>
      <c r="KB440" s="1">
        <v>6.8881599999999999E-3</v>
      </c>
      <c r="KC440">
        <v>2.058875</v>
      </c>
      <c r="KD440">
        <v>0.95042780000000004</v>
      </c>
      <c r="KE440">
        <v>45.982799999999997</v>
      </c>
      <c r="KF440" s="1">
        <v>6.0279039999999997E-3</v>
      </c>
      <c r="KG440">
        <v>1.8132779999999999</v>
      </c>
      <c r="KH440">
        <v>0.94831200000000004</v>
      </c>
      <c r="KI440">
        <v>45.06212</v>
      </c>
      <c r="KJ440" s="1">
        <v>5.4186750000000004E-3</v>
      </c>
      <c r="KK440">
        <v>1.639624</v>
      </c>
      <c r="KL440">
        <v>0.94591340000000002</v>
      </c>
      <c r="KM440">
        <v>45.112479999999998</v>
      </c>
      <c r="KN440" s="1">
        <v>4.9722170000000001E-3</v>
      </c>
      <c r="KO440">
        <v>1.513334</v>
      </c>
      <c r="KP440">
        <v>0.9436232</v>
      </c>
      <c r="KQ440">
        <v>46.755409999999998</v>
      </c>
      <c r="KR440" s="1">
        <v>4.6298900000000002E-3</v>
      </c>
      <c r="KS440">
        <v>1.4174100000000001</v>
      </c>
      <c r="KT440">
        <v>0.94138160000000004</v>
      </c>
      <c r="KU440">
        <v>49.385620000000003</v>
      </c>
      <c r="KV440" s="1">
        <v>4.3509880000000001E-3</v>
      </c>
      <c r="KW440">
        <v>1.3398099999999999</v>
      </c>
      <c r="KX440">
        <v>0.93913500000000005</v>
      </c>
      <c r="KY440">
        <v>51.153649999999999</v>
      </c>
      <c r="KZ440" s="1">
        <v>4.1119119999999997E-3</v>
      </c>
      <c r="LA440">
        <v>1.273541</v>
      </c>
      <c r="LB440">
        <v>0.93692419999999998</v>
      </c>
      <c r="LC440">
        <v>51.459389999999999</v>
      </c>
      <c r="LD440" s="1">
        <v>3.9012970000000002E-3</v>
      </c>
      <c r="LE440">
        <v>1.2151339999999999</v>
      </c>
      <c r="LF440">
        <v>0.93489610000000001</v>
      </c>
      <c r="LG440">
        <v>51.870730000000002</v>
      </c>
      <c r="LH440" s="1">
        <v>3.7128550000000001E-3</v>
      </c>
      <c r="LI440">
        <v>1.1627719999999999</v>
      </c>
      <c r="LJ440">
        <v>0.93303939999999996</v>
      </c>
      <c r="LK440">
        <v>52.407699999999998</v>
      </c>
      <c r="LL440" s="1">
        <v>3.5386699999999998E-3</v>
      </c>
      <c r="LM440">
        <v>1.113931</v>
      </c>
      <c r="LN440">
        <v>0.9313264</v>
      </c>
      <c r="LO440">
        <v>51.390210000000003</v>
      </c>
      <c r="LP440" s="1">
        <v>3.3758339999999999E-3</v>
      </c>
      <c r="LQ440">
        <v>1.06795</v>
      </c>
      <c r="LR440">
        <v>0.92962929999999999</v>
      </c>
      <c r="LS440">
        <v>49.526229999999998</v>
      </c>
      <c r="LT440" s="1">
        <v>3.222932E-3</v>
      </c>
      <c r="LU440">
        <v>1.024429</v>
      </c>
      <c r="LV440">
        <v>0.92801869999999997</v>
      </c>
      <c r="LW440">
        <v>48.496310000000001</v>
      </c>
      <c r="LX440" s="1">
        <v>3.0786310000000001E-3</v>
      </c>
      <c r="LY440">
        <v>0.98308390000000001</v>
      </c>
      <c r="LZ440">
        <v>0.92642440000000004</v>
      </c>
      <c r="MA440">
        <v>48.173310000000001</v>
      </c>
      <c r="MB440" s="1">
        <v>2.9429679999999998E-3</v>
      </c>
      <c r="MC440">
        <v>0.94398249999999995</v>
      </c>
      <c r="MD440">
        <v>0.92491800000000002</v>
      </c>
      <c r="ME440">
        <v>48.402729999999998</v>
      </c>
      <c r="MF440" s="1">
        <v>2.8148079999999998E-3</v>
      </c>
      <c r="MG440">
        <v>0.90682200000000002</v>
      </c>
      <c r="MH440">
        <v>0.92349170000000003</v>
      </c>
      <c r="MI440">
        <v>48.97598</v>
      </c>
      <c r="MJ440" s="1">
        <v>2.69323E-3</v>
      </c>
      <c r="MK440">
        <v>0.87139339999999998</v>
      </c>
      <c r="ML440">
        <v>0.92207070000000002</v>
      </c>
      <c r="MM440">
        <v>48.892569999999999</v>
      </c>
      <c r="MN440" s="1">
        <v>2.5772690000000001E-3</v>
      </c>
      <c r="MO440">
        <v>0.83754010000000001</v>
      </c>
      <c r="MP440">
        <v>0.92067549999999998</v>
      </c>
      <c r="MQ440">
        <v>48.592570000000002</v>
      </c>
      <c r="MR440" s="1">
        <v>2.4677480000000001E-3</v>
      </c>
      <c r="MS440">
        <v>0.80539210000000006</v>
      </c>
      <c r="MT440">
        <v>0.91933869999999995</v>
      </c>
      <c r="MU440">
        <v>47.93327</v>
      </c>
      <c r="MV440" s="1">
        <v>2.3640319999999999E-3</v>
      </c>
      <c r="MW440">
        <v>0.77483310000000005</v>
      </c>
      <c r="MX440">
        <v>0.91804839999999999</v>
      </c>
      <c r="MY440">
        <v>47.503450000000001</v>
      </c>
      <c r="MZ440" s="1">
        <v>2.266246E-3</v>
      </c>
      <c r="NA440">
        <v>0.74580670000000004</v>
      </c>
      <c r="NB440">
        <v>0.91681349999999995</v>
      </c>
      <c r="NC440">
        <v>47.054969999999997</v>
      </c>
      <c r="ND440" s="1">
        <v>2.1738230000000001E-3</v>
      </c>
      <c r="NE440">
        <v>0.71823570000000003</v>
      </c>
      <c r="NF440">
        <v>0.9156128</v>
      </c>
      <c r="NG440">
        <v>47.613799999999998</v>
      </c>
      <c r="NH440" s="1">
        <v>2.0856310000000001E-3</v>
      </c>
      <c r="NI440">
        <v>0.69182969999999999</v>
      </c>
      <c r="NJ440">
        <v>0.91434859999999996</v>
      </c>
      <c r="NK440">
        <v>49.053519999999999</v>
      </c>
      <c r="NL440" s="1">
        <v>2.0009649999999999E-3</v>
      </c>
      <c r="NM440">
        <v>0.66640129999999997</v>
      </c>
      <c r="NN440">
        <v>0.91313429999999995</v>
      </c>
      <c r="NO440">
        <v>49.705669999999998</v>
      </c>
      <c r="NP440" s="1">
        <v>1.9217310000000001E-3</v>
      </c>
      <c r="NQ440">
        <v>0.64245039999999998</v>
      </c>
      <c r="NR440">
        <v>0.91202099999999997</v>
      </c>
      <c r="NS440">
        <v>49.00085</v>
      </c>
      <c r="NT440" s="1">
        <v>1.846129E-3</v>
      </c>
      <c r="NU440">
        <v>0.61946420000000002</v>
      </c>
      <c r="NV440">
        <v>0.91092209999999996</v>
      </c>
      <c r="NW440">
        <v>48.81879</v>
      </c>
      <c r="NX440" s="1">
        <v>1.77393E-3</v>
      </c>
      <c r="NY440">
        <v>0.59739810000000004</v>
      </c>
      <c r="NZ440">
        <v>0.90990420000000005</v>
      </c>
      <c r="OA440">
        <v>48.577579999999998</v>
      </c>
      <c r="OB440" s="1">
        <v>1.7050419999999999E-3</v>
      </c>
      <c r="OC440">
        <v>0.57612059999999998</v>
      </c>
      <c r="OD440">
        <v>0.90884710000000002</v>
      </c>
      <c r="OE440">
        <v>48.08184</v>
      </c>
      <c r="OF440" s="1">
        <v>1.6396010000000001E-3</v>
      </c>
      <c r="OG440">
        <v>0.55579469999999997</v>
      </c>
      <c r="OH440">
        <v>0.90786699999999998</v>
      </c>
      <c r="OI440">
        <v>46.557830000000003</v>
      </c>
      <c r="OJ440" s="1">
        <v>1.577798E-3</v>
      </c>
      <c r="OK440">
        <v>0.53648910000000005</v>
      </c>
    </row>
    <row r="441" spans="1:401" x14ac:dyDescent="0.35">
      <c r="A441">
        <v>450</v>
      </c>
      <c r="B441" t="s">
        <v>4</v>
      </c>
      <c r="C441" t="s">
        <v>364</v>
      </c>
      <c r="D441" t="s">
        <v>448</v>
      </c>
      <c r="E441">
        <v>837.02949999999998</v>
      </c>
      <c r="F441">
        <v>0.30240519999999999</v>
      </c>
      <c r="G441">
        <v>29.33841</v>
      </c>
      <c r="H441">
        <v>0</v>
      </c>
      <c r="I441">
        <v>0</v>
      </c>
      <c r="J441">
        <v>0.3043997</v>
      </c>
      <c r="K441">
        <v>30.15344</v>
      </c>
      <c r="L441">
        <v>0</v>
      </c>
      <c r="M441">
        <v>0</v>
      </c>
      <c r="N441">
        <v>0.30659059999999999</v>
      </c>
      <c r="O441">
        <v>29.82208</v>
      </c>
      <c r="P441">
        <v>0</v>
      </c>
      <c r="Q441">
        <v>0</v>
      </c>
      <c r="R441">
        <v>0.3090387</v>
      </c>
      <c r="S441">
        <v>30.1159</v>
      </c>
      <c r="T441">
        <v>0</v>
      </c>
      <c r="U441">
        <v>0</v>
      </c>
      <c r="V441">
        <v>0.31162459999999997</v>
      </c>
      <c r="W441">
        <v>30.231780000000001</v>
      </c>
      <c r="X441">
        <v>0</v>
      </c>
      <c r="Y441">
        <v>0</v>
      </c>
      <c r="Z441">
        <v>0.31442389999999998</v>
      </c>
      <c r="AA441">
        <v>29.24</v>
      </c>
      <c r="AB441">
        <v>0</v>
      </c>
      <c r="AC441">
        <v>0</v>
      </c>
      <c r="AD441">
        <v>0.3178182</v>
      </c>
      <c r="AE441">
        <v>27.553370000000001</v>
      </c>
      <c r="AF441">
        <v>0</v>
      </c>
      <c r="AG441">
        <v>0</v>
      </c>
      <c r="AH441">
        <v>0.3205556</v>
      </c>
      <c r="AI441">
        <v>26.464960000000001</v>
      </c>
      <c r="AJ441">
        <v>0</v>
      </c>
      <c r="AK441">
        <v>0</v>
      </c>
      <c r="AL441">
        <v>0.32336680000000001</v>
      </c>
      <c r="AM441">
        <v>26.3994</v>
      </c>
      <c r="AN441">
        <v>0</v>
      </c>
      <c r="AO441">
        <v>0</v>
      </c>
      <c r="AP441">
        <v>0.32656109999999999</v>
      </c>
      <c r="AQ441">
        <v>28.286940000000001</v>
      </c>
      <c r="AR441">
        <v>0</v>
      </c>
      <c r="AS441">
        <v>0</v>
      </c>
      <c r="AT441">
        <v>0.33050689999999999</v>
      </c>
      <c r="AU441">
        <v>31.127079999999999</v>
      </c>
      <c r="AV441">
        <v>0</v>
      </c>
      <c r="AW441">
        <v>0</v>
      </c>
      <c r="AX441">
        <v>0.33520450000000002</v>
      </c>
      <c r="AY441">
        <v>33.606870000000001</v>
      </c>
      <c r="AZ441">
        <v>0</v>
      </c>
      <c r="BA441">
        <v>0</v>
      </c>
      <c r="BB441">
        <v>0.34045930000000002</v>
      </c>
      <c r="BC441">
        <v>34.800899999999999</v>
      </c>
      <c r="BD441">
        <v>0</v>
      </c>
      <c r="BE441">
        <v>0</v>
      </c>
      <c r="BF441">
        <v>0.34615780000000002</v>
      </c>
      <c r="BG441">
        <v>33.988480000000003</v>
      </c>
      <c r="BH441">
        <v>0</v>
      </c>
      <c r="BI441">
        <v>0</v>
      </c>
      <c r="BJ441">
        <v>0.35242889999999999</v>
      </c>
      <c r="BK441">
        <v>32.529620000000001</v>
      </c>
      <c r="BL441">
        <v>0</v>
      </c>
      <c r="BM441">
        <v>0</v>
      </c>
      <c r="BN441">
        <v>0.35926730000000001</v>
      </c>
      <c r="BO441">
        <v>32.073189999999997</v>
      </c>
      <c r="BP441">
        <v>0</v>
      </c>
      <c r="BQ441">
        <v>0</v>
      </c>
      <c r="BR441">
        <v>0.36668830000000002</v>
      </c>
      <c r="BS441">
        <v>32.254820000000002</v>
      </c>
      <c r="BT441">
        <v>0</v>
      </c>
      <c r="BU441">
        <v>0</v>
      </c>
      <c r="BV441">
        <v>0.37494090000000002</v>
      </c>
      <c r="BW441">
        <v>33.322119999999998</v>
      </c>
      <c r="BX441">
        <v>0</v>
      </c>
      <c r="BY441">
        <v>0</v>
      </c>
      <c r="BZ441">
        <v>0.38409169999999998</v>
      </c>
      <c r="CA441">
        <v>34.039729999999999</v>
      </c>
      <c r="CB441">
        <v>0</v>
      </c>
      <c r="CC441">
        <v>0</v>
      </c>
      <c r="CD441">
        <v>0.39367150000000001</v>
      </c>
      <c r="CE441">
        <v>33.581910000000001</v>
      </c>
      <c r="CF441">
        <v>0</v>
      </c>
      <c r="CG441">
        <v>0</v>
      </c>
      <c r="CH441">
        <v>0.4032541</v>
      </c>
      <c r="CI441">
        <v>32.901960000000003</v>
      </c>
      <c r="CJ441">
        <v>0</v>
      </c>
      <c r="CK441">
        <v>0</v>
      </c>
      <c r="CL441">
        <v>0.41248380000000001</v>
      </c>
      <c r="CM441">
        <v>31.573869999999999</v>
      </c>
      <c r="CN441">
        <v>0</v>
      </c>
      <c r="CO441">
        <v>0</v>
      </c>
      <c r="CP441">
        <v>0.42204370000000002</v>
      </c>
      <c r="CQ441">
        <v>30.634820000000001</v>
      </c>
      <c r="CR441">
        <v>0</v>
      </c>
      <c r="CS441">
        <v>0</v>
      </c>
      <c r="CT441">
        <v>0.43211769999999999</v>
      </c>
      <c r="CU441">
        <v>30.12022</v>
      </c>
      <c r="CV441">
        <v>0</v>
      </c>
      <c r="CW441">
        <v>0</v>
      </c>
      <c r="CX441">
        <v>0.44382250000000001</v>
      </c>
      <c r="CY441">
        <v>29.84975</v>
      </c>
      <c r="CZ441" s="1">
        <v>2.8180330000000001E-37</v>
      </c>
      <c r="DA441" s="1">
        <v>1.006452E-34</v>
      </c>
      <c r="DB441">
        <v>0.45761800000000002</v>
      </c>
      <c r="DC441">
        <v>30.545089999999998</v>
      </c>
      <c r="DD441" s="1">
        <v>1.2119629999999999E-31</v>
      </c>
      <c r="DE441" s="1">
        <v>4.628501E-29</v>
      </c>
      <c r="DF441">
        <v>0.47425390000000001</v>
      </c>
      <c r="DG441">
        <v>32.190150000000003</v>
      </c>
      <c r="DH441" s="1">
        <v>9.5339539999999996E-26</v>
      </c>
      <c r="DI441" s="1">
        <v>3.0648069999999999E-23</v>
      </c>
      <c r="DJ441">
        <v>0.49390990000000001</v>
      </c>
      <c r="DK441">
        <v>35.183509999999998</v>
      </c>
      <c r="DL441" s="1">
        <v>3.0044410000000001E-21</v>
      </c>
      <c r="DM441" s="1">
        <v>9.7247229999999991E-19</v>
      </c>
      <c r="DN441">
        <v>0.51656590000000002</v>
      </c>
      <c r="DO441">
        <v>38.567070000000001</v>
      </c>
      <c r="DP441" s="1">
        <v>1.0632799999999999E-17</v>
      </c>
      <c r="DQ441" s="1">
        <v>3.5951180000000003E-15</v>
      </c>
      <c r="DR441">
        <v>0.54447909999999999</v>
      </c>
      <c r="DS441">
        <v>38.920169999999999</v>
      </c>
      <c r="DT441" s="1">
        <v>9.4560569999999998E-15</v>
      </c>
      <c r="DU441" s="1">
        <v>3.2826000000000002E-12</v>
      </c>
      <c r="DV441">
        <v>0.58083810000000002</v>
      </c>
      <c r="DW441">
        <v>37.113639999999997</v>
      </c>
      <c r="DX441" s="1">
        <v>3.112363E-12</v>
      </c>
      <c r="DY441" s="1">
        <v>1.0879369999999999E-9</v>
      </c>
      <c r="DZ441">
        <v>0.62553329999999996</v>
      </c>
      <c r="EA441">
        <v>36.148479999999999</v>
      </c>
      <c r="EB441" s="1">
        <v>4.627113E-10</v>
      </c>
      <c r="EC441" s="1">
        <v>1.626529E-7</v>
      </c>
      <c r="ED441">
        <v>0.68063850000000004</v>
      </c>
      <c r="EE441">
        <v>35.805039999999998</v>
      </c>
      <c r="EF441" s="1">
        <v>3.5596669999999998E-8</v>
      </c>
      <c r="EG441" s="1">
        <v>1.2574540000000001E-5</v>
      </c>
      <c r="EH441">
        <v>0.75179010000000002</v>
      </c>
      <c r="EI441">
        <v>35.574249999999999</v>
      </c>
      <c r="EJ441" s="1">
        <v>1.552716E-6</v>
      </c>
      <c r="EK441" s="1">
        <v>5.5092300000000004E-4</v>
      </c>
      <c r="EL441">
        <v>0.84835729999999998</v>
      </c>
      <c r="EM441">
        <v>35.80106</v>
      </c>
      <c r="EN441" s="1">
        <v>4.1141920000000001E-5</v>
      </c>
      <c r="EO441" s="1">
        <v>1.4639589999999999E-2</v>
      </c>
      <c r="EP441">
        <v>0.8796216</v>
      </c>
      <c r="EQ441">
        <v>37.535850000000003</v>
      </c>
      <c r="ER441" s="1">
        <v>6.790101E-4</v>
      </c>
      <c r="ES441">
        <v>0.24856510000000001</v>
      </c>
      <c r="ET441">
        <v>0.87683469999999997</v>
      </c>
      <c r="EU441">
        <v>40.119340000000001</v>
      </c>
      <c r="EV441" s="1">
        <v>7.4766060000000002E-3</v>
      </c>
      <c r="EW441">
        <v>2.8366229999999999</v>
      </c>
      <c r="EX441">
        <v>0.8727298</v>
      </c>
      <c r="EY441">
        <v>40.55321</v>
      </c>
      <c r="EZ441" s="1">
        <v>5.7060880000000001E-2</v>
      </c>
      <c r="FA441">
        <v>22.492090000000001</v>
      </c>
      <c r="FB441">
        <v>0.86794859999999996</v>
      </c>
      <c r="FC441">
        <v>39.4893</v>
      </c>
      <c r="FD441">
        <v>0.31397239999999998</v>
      </c>
      <c r="FE441">
        <v>128.42429999999999</v>
      </c>
      <c r="FF441">
        <v>0.86310109999999995</v>
      </c>
      <c r="FG441">
        <v>38.95655</v>
      </c>
      <c r="FH441">
        <v>1.295228</v>
      </c>
      <c r="FI441">
        <v>549.73540000000003</v>
      </c>
      <c r="FJ441">
        <v>0.85808249999999997</v>
      </c>
      <c r="FK441">
        <v>38.674410000000002</v>
      </c>
      <c r="FL441">
        <v>4.1020709999999996</v>
      </c>
      <c r="FM441">
        <v>1808.124</v>
      </c>
      <c r="FN441">
        <v>0.85315969999999997</v>
      </c>
      <c r="FO441">
        <v>38.641350000000003</v>
      </c>
      <c r="FP441">
        <v>10.20481</v>
      </c>
      <c r="FQ441">
        <v>4675.0150000000003</v>
      </c>
      <c r="FR441">
        <v>0.8478078</v>
      </c>
      <c r="FS441">
        <v>38.629899999999999</v>
      </c>
      <c r="FT441">
        <v>20.35913</v>
      </c>
      <c r="FU441">
        <v>9703.5959999999995</v>
      </c>
      <c r="FV441">
        <v>0.84220360000000005</v>
      </c>
      <c r="FW441">
        <v>38.820160000000001</v>
      </c>
      <c r="FX441">
        <v>33.118459999999999</v>
      </c>
      <c r="FY441">
        <v>16449.740000000002</v>
      </c>
      <c r="FZ441">
        <v>0.8363469</v>
      </c>
      <c r="GA441">
        <v>38.405430000000003</v>
      </c>
      <c r="GB441">
        <v>44.66377</v>
      </c>
      <c r="GC441">
        <v>23159.11</v>
      </c>
      <c r="GD441">
        <v>0.83047789999999999</v>
      </c>
      <c r="GE441">
        <v>37.803339999999999</v>
      </c>
      <c r="GF441">
        <v>50.73583</v>
      </c>
      <c r="GG441">
        <v>27499.47</v>
      </c>
      <c r="GH441">
        <v>0.82438319999999998</v>
      </c>
      <c r="GI441">
        <v>36.978760000000001</v>
      </c>
      <c r="GJ441">
        <v>49.302810000000001</v>
      </c>
      <c r="GK441">
        <v>27998.37</v>
      </c>
      <c r="GL441">
        <v>0.81781519999999996</v>
      </c>
      <c r="GM441">
        <v>36.244219999999999</v>
      </c>
      <c r="GN441">
        <v>41.652189999999997</v>
      </c>
      <c r="GO441">
        <v>24823.96</v>
      </c>
      <c r="GP441">
        <v>0.8108398</v>
      </c>
      <c r="GQ441">
        <v>35.366520000000001</v>
      </c>
      <c r="GR441">
        <v>30.891829999999999</v>
      </c>
      <c r="GS441">
        <v>19370.95</v>
      </c>
      <c r="GT441">
        <v>0.80348209999999998</v>
      </c>
      <c r="GU441">
        <v>35.60519</v>
      </c>
      <c r="GV441">
        <v>20.453859999999999</v>
      </c>
      <c r="GW441">
        <v>13521.96</v>
      </c>
      <c r="GX441">
        <v>0.79512819999999995</v>
      </c>
      <c r="GY441">
        <v>36.416530000000002</v>
      </c>
      <c r="GZ441">
        <v>12.16691</v>
      </c>
      <c r="HA441">
        <v>8522.5949999999993</v>
      </c>
      <c r="HB441">
        <v>0.78635250000000001</v>
      </c>
      <c r="HC441">
        <v>37.661059999999999</v>
      </c>
      <c r="HD441">
        <v>6.5524829999999996</v>
      </c>
      <c r="HE441">
        <v>4884.8850000000002</v>
      </c>
      <c r="HF441">
        <v>0.77741439999999995</v>
      </c>
      <c r="HG441">
        <v>38.839790000000001</v>
      </c>
      <c r="HH441">
        <v>3.2103649999999999</v>
      </c>
      <c r="HI441">
        <v>2562.8429999999998</v>
      </c>
      <c r="HJ441">
        <v>0.77164560000000004</v>
      </c>
      <c r="HK441">
        <v>38.731110000000001</v>
      </c>
      <c r="HL441">
        <v>1.455228</v>
      </c>
      <c r="HM441">
        <v>1237.529</v>
      </c>
      <c r="HN441">
        <v>0.76517749999999995</v>
      </c>
      <c r="HO441">
        <v>38.692900000000002</v>
      </c>
      <c r="HP441">
        <v>0.6278726</v>
      </c>
      <c r="HQ441">
        <v>565.48050000000001</v>
      </c>
      <c r="HR441">
        <v>0.75823770000000001</v>
      </c>
      <c r="HS441">
        <v>38.666809999999998</v>
      </c>
      <c r="HT441">
        <v>0.26361020000000002</v>
      </c>
      <c r="HU441">
        <v>248.35830000000001</v>
      </c>
      <c r="HV441">
        <v>0.75093940000000003</v>
      </c>
      <c r="HW441">
        <v>38.389470000000003</v>
      </c>
      <c r="HX441">
        <v>0.11651110000000001</v>
      </c>
      <c r="HY441">
        <v>109.87309999999999</v>
      </c>
      <c r="HZ441">
        <v>0.74376120000000001</v>
      </c>
      <c r="IA441">
        <v>38.654780000000002</v>
      </c>
      <c r="IB441" s="1">
        <v>6.1382010000000001E-2</v>
      </c>
      <c r="IC441">
        <v>53.807389999999998</v>
      </c>
      <c r="ID441">
        <v>0.73522469999999995</v>
      </c>
      <c r="IE441">
        <v>40.577530000000003</v>
      </c>
      <c r="IF441" s="1">
        <v>4.2303500000000001E-2</v>
      </c>
      <c r="IG441">
        <v>32.720039999999997</v>
      </c>
      <c r="IH441">
        <v>0.72497889999999998</v>
      </c>
      <c r="II441">
        <v>43.710340000000002</v>
      </c>
      <c r="IJ441" s="1">
        <v>3.5688039999999997E-2</v>
      </c>
      <c r="IK441">
        <v>25.02495</v>
      </c>
      <c r="IL441">
        <v>0.71661600000000003</v>
      </c>
      <c r="IM441">
        <v>46.038910000000001</v>
      </c>
      <c r="IN441" s="1">
        <v>3.279261E-2</v>
      </c>
      <c r="IO441">
        <v>21.992439999999998</v>
      </c>
      <c r="IP441">
        <v>0.70931759999999999</v>
      </c>
      <c r="IQ441">
        <v>47.241869999999999</v>
      </c>
      <c r="IR441" s="1">
        <v>3.0451260000000001E-2</v>
      </c>
      <c r="IS441">
        <v>20.250779999999999</v>
      </c>
      <c r="IT441">
        <v>0.70186479999999996</v>
      </c>
      <c r="IU441">
        <v>48.368740000000003</v>
      </c>
      <c r="IV441" s="1">
        <v>2.7813339999999999E-2</v>
      </c>
      <c r="IW441">
        <v>18.662299999999998</v>
      </c>
      <c r="IX441">
        <v>0.69395289999999998</v>
      </c>
      <c r="IY441">
        <v>49.178579999999997</v>
      </c>
      <c r="IZ441" s="1">
        <v>2.4761660000000001E-2</v>
      </c>
      <c r="JA441">
        <v>16.897639999999999</v>
      </c>
      <c r="JB441">
        <v>0.68636620000000004</v>
      </c>
      <c r="JC441">
        <v>48.934199999999997</v>
      </c>
      <c r="JD441" s="1">
        <v>2.1488899999999998E-2</v>
      </c>
      <c r="JE441">
        <v>14.95205</v>
      </c>
      <c r="JF441">
        <v>0.67959020000000003</v>
      </c>
      <c r="JG441">
        <v>48.658250000000002</v>
      </c>
      <c r="JH441">
        <v>1.8162370000000001E-2</v>
      </c>
      <c r="JI441">
        <v>12.89832</v>
      </c>
      <c r="JJ441">
        <v>0.67300629999999995</v>
      </c>
      <c r="JK441">
        <v>48.108840000000001</v>
      </c>
      <c r="JL441" s="1">
        <v>1.502524E-2</v>
      </c>
      <c r="JM441">
        <v>10.87912</v>
      </c>
      <c r="JN441">
        <v>0.66689149999999997</v>
      </c>
      <c r="JO441">
        <v>47.047550000000001</v>
      </c>
      <c r="JP441" s="1">
        <v>1.225832E-2</v>
      </c>
      <c r="JQ441">
        <v>9.0375630000000005</v>
      </c>
      <c r="JR441">
        <v>0.66118730000000003</v>
      </c>
      <c r="JS441">
        <v>46.355420000000002</v>
      </c>
      <c r="JT441" s="1">
        <v>9.9995050000000005E-3</v>
      </c>
      <c r="JU441">
        <v>7.4696309999999997</v>
      </c>
      <c r="JV441">
        <v>0.65589169999999997</v>
      </c>
      <c r="JW441">
        <v>46.467979999999997</v>
      </c>
      <c r="JX441" s="1">
        <v>8.2643830000000001E-3</v>
      </c>
      <c r="JY441">
        <v>6.2187659999999996</v>
      </c>
      <c r="JZ441">
        <v>0.65049330000000005</v>
      </c>
      <c r="KA441">
        <v>46.333399999999997</v>
      </c>
      <c r="KB441" s="1">
        <v>6.9960020000000003E-3</v>
      </c>
      <c r="KC441">
        <v>5.276986</v>
      </c>
      <c r="KD441">
        <v>0.64582030000000001</v>
      </c>
      <c r="KE441">
        <v>45.812330000000003</v>
      </c>
      <c r="KF441" s="1">
        <v>6.1049420000000004E-3</v>
      </c>
      <c r="KG441">
        <v>4.5995460000000001</v>
      </c>
      <c r="KH441">
        <v>0.64121039999999996</v>
      </c>
      <c r="KI441">
        <v>45.001399999999997</v>
      </c>
      <c r="KJ441" s="1">
        <v>5.4725620000000003E-3</v>
      </c>
      <c r="KK441">
        <v>4.1203469999999998</v>
      </c>
      <c r="KL441">
        <v>0.63715650000000001</v>
      </c>
      <c r="KM441">
        <v>45.280279999999998</v>
      </c>
      <c r="KN441" s="1">
        <v>5.0117069999999998E-3</v>
      </c>
      <c r="KO441">
        <v>3.7720739999999999</v>
      </c>
      <c r="KP441">
        <v>0.63334659999999998</v>
      </c>
      <c r="KQ441">
        <v>47.25544</v>
      </c>
      <c r="KR441" s="1">
        <v>4.6602420000000002E-3</v>
      </c>
      <c r="KS441">
        <v>3.5125310000000001</v>
      </c>
      <c r="KT441">
        <v>0.62968500000000005</v>
      </c>
      <c r="KU441">
        <v>50.139560000000003</v>
      </c>
      <c r="KV441" s="1">
        <v>4.375777E-3</v>
      </c>
      <c r="KW441">
        <v>3.3087550000000001</v>
      </c>
      <c r="KX441">
        <v>0.62618390000000002</v>
      </c>
      <c r="KY441">
        <v>51.72119</v>
      </c>
      <c r="KZ441" s="1">
        <v>4.1331049999999998E-3</v>
      </c>
      <c r="LA441">
        <v>3.1391969999999998</v>
      </c>
      <c r="LB441">
        <v>0.62275309999999995</v>
      </c>
      <c r="LC441">
        <v>51.39922</v>
      </c>
      <c r="LD441" s="1">
        <v>3.91983E-3</v>
      </c>
      <c r="LE441">
        <v>2.9922529999999998</v>
      </c>
      <c r="LF441">
        <v>0.61956670000000003</v>
      </c>
      <c r="LG441">
        <v>51.211379999999998</v>
      </c>
      <c r="LH441" s="1">
        <v>3.7296349999999998E-3</v>
      </c>
      <c r="LI441">
        <v>2.8622580000000002</v>
      </c>
      <c r="LJ441">
        <v>0.6165891</v>
      </c>
      <c r="LK441">
        <v>51.733499999999999</v>
      </c>
      <c r="LL441" s="1">
        <v>3.5542740000000001E-3</v>
      </c>
      <c r="LM441">
        <v>2.7427630000000001</v>
      </c>
      <c r="LN441">
        <v>0.61376330000000001</v>
      </c>
      <c r="LO441">
        <v>51.26773</v>
      </c>
      <c r="LP441" s="1">
        <v>3.3904899999999999E-3</v>
      </c>
      <c r="LQ441">
        <v>2.6308790000000002</v>
      </c>
      <c r="LR441">
        <v>0.61104380000000003</v>
      </c>
      <c r="LS441">
        <v>50.030270000000002</v>
      </c>
      <c r="LT441" s="1">
        <v>3.2367440000000002E-3</v>
      </c>
      <c r="LU441">
        <v>2.525172</v>
      </c>
      <c r="LV441">
        <v>0.60844929999999997</v>
      </c>
      <c r="LW441">
        <v>49.170630000000003</v>
      </c>
      <c r="LX441" s="1">
        <v>3.091716E-3</v>
      </c>
      <c r="LY441">
        <v>2.424874</v>
      </c>
      <c r="LZ441">
        <v>0.60595580000000004</v>
      </c>
      <c r="MA441">
        <v>48.646560000000001</v>
      </c>
      <c r="MB441" s="1">
        <v>2.9553370000000002E-3</v>
      </c>
      <c r="MC441">
        <v>2.3296999999999999</v>
      </c>
      <c r="MD441">
        <v>0.60356399999999999</v>
      </c>
      <c r="ME441">
        <v>48.552579999999999</v>
      </c>
      <c r="MF441" s="1">
        <v>2.8265590000000002E-3</v>
      </c>
      <c r="MG441">
        <v>2.2393360000000002</v>
      </c>
      <c r="MH441">
        <v>0.60122929999999997</v>
      </c>
      <c r="MI441">
        <v>48.724170000000001</v>
      </c>
      <c r="MJ441" s="1">
        <v>2.7043549999999999E-3</v>
      </c>
      <c r="MK441">
        <v>2.1531669999999998</v>
      </c>
      <c r="ML441">
        <v>0.59899690000000005</v>
      </c>
      <c r="MM441">
        <v>48.439079999999997</v>
      </c>
      <c r="MN441" s="1">
        <v>2.5879010000000001E-3</v>
      </c>
      <c r="MO441">
        <v>2.0707849999999999</v>
      </c>
      <c r="MP441">
        <v>0.59683370000000002</v>
      </c>
      <c r="MQ441">
        <v>48.217030000000001</v>
      </c>
      <c r="MR441" s="1">
        <v>2.4778389999999999E-3</v>
      </c>
      <c r="MS441">
        <v>1.992321</v>
      </c>
      <c r="MT441">
        <v>0.5947093</v>
      </c>
      <c r="MU441">
        <v>47.784730000000003</v>
      </c>
      <c r="MV441" s="1">
        <v>2.3736059999999999E-3</v>
      </c>
      <c r="MW441">
        <v>1.9176820000000001</v>
      </c>
      <c r="MX441">
        <v>0.59263770000000005</v>
      </c>
      <c r="MY441">
        <v>47.761020000000002</v>
      </c>
      <c r="MZ441" s="1">
        <v>2.275329E-3</v>
      </c>
      <c r="NA441">
        <v>1.846692</v>
      </c>
      <c r="NB441">
        <v>0.5906439</v>
      </c>
      <c r="NC441">
        <v>47.597720000000002</v>
      </c>
      <c r="ND441" s="1">
        <v>2.1824420000000001E-3</v>
      </c>
      <c r="NE441">
        <v>1.779126</v>
      </c>
      <c r="NF441">
        <v>0.58870169999999999</v>
      </c>
      <c r="NG441">
        <v>48.25329</v>
      </c>
      <c r="NH441" s="1">
        <v>2.0939190000000001E-3</v>
      </c>
      <c r="NI441">
        <v>1.714593</v>
      </c>
      <c r="NJ441">
        <v>0.58671949999999995</v>
      </c>
      <c r="NK441">
        <v>49.622039999999998</v>
      </c>
      <c r="NL441" s="1">
        <v>2.0088800000000002E-3</v>
      </c>
      <c r="NM441">
        <v>1.6525719999999999</v>
      </c>
      <c r="NN441">
        <v>0.5848044</v>
      </c>
      <c r="NO441">
        <v>49.9086</v>
      </c>
      <c r="NP441" s="1">
        <v>1.9291950000000001E-3</v>
      </c>
      <c r="NQ441">
        <v>1.5936300000000001</v>
      </c>
      <c r="NR441">
        <v>0.5830206</v>
      </c>
      <c r="NS441">
        <v>48.763730000000002</v>
      </c>
      <c r="NT441" s="1">
        <v>1.8533320000000001E-3</v>
      </c>
      <c r="NU441">
        <v>1.5373619999999999</v>
      </c>
      <c r="NV441">
        <v>0.58122609999999997</v>
      </c>
      <c r="NW441">
        <v>48.287430000000001</v>
      </c>
      <c r="NX441" s="1">
        <v>1.7808170000000001E-3</v>
      </c>
      <c r="NY441">
        <v>1.483352</v>
      </c>
      <c r="NZ441">
        <v>0.57952360000000003</v>
      </c>
      <c r="OA441">
        <v>48.215020000000003</v>
      </c>
      <c r="OB441" s="1">
        <v>1.7116569999999999E-3</v>
      </c>
      <c r="OC441">
        <v>1.431317</v>
      </c>
      <c r="OD441">
        <v>0.57783890000000004</v>
      </c>
      <c r="OE441">
        <v>48.352049999999998</v>
      </c>
      <c r="OF441" s="1">
        <v>1.645879E-3</v>
      </c>
      <c r="OG441">
        <v>1.381338</v>
      </c>
      <c r="OH441">
        <v>0.57623469999999999</v>
      </c>
      <c r="OI441">
        <v>47.185929999999999</v>
      </c>
      <c r="OJ441" s="1">
        <v>1.58383E-3</v>
      </c>
      <c r="OK441">
        <v>1.3338490000000001</v>
      </c>
    </row>
    <row r="442" spans="1:401" x14ac:dyDescent="0.35">
      <c r="A442">
        <v>451</v>
      </c>
      <c r="B442" t="s">
        <v>4</v>
      </c>
      <c r="C442" t="s">
        <v>364</v>
      </c>
      <c r="D442" t="s">
        <v>449</v>
      </c>
      <c r="E442">
        <v>825.11800000000005</v>
      </c>
      <c r="F442">
        <v>0.21101529999999999</v>
      </c>
      <c r="G442">
        <v>29.335370000000001</v>
      </c>
      <c r="H442">
        <v>0</v>
      </c>
      <c r="I442">
        <v>0</v>
      </c>
      <c r="J442">
        <v>0.2118951</v>
      </c>
      <c r="K442">
        <v>30.144729999999999</v>
      </c>
      <c r="L442">
        <v>0</v>
      </c>
      <c r="M442">
        <v>0</v>
      </c>
      <c r="N442">
        <v>0.21287429999999999</v>
      </c>
      <c r="O442">
        <v>30.025289999999998</v>
      </c>
      <c r="P442">
        <v>0</v>
      </c>
      <c r="Q442">
        <v>0</v>
      </c>
      <c r="R442">
        <v>0.21390770000000001</v>
      </c>
      <c r="S442">
        <v>30.48047</v>
      </c>
      <c r="T442">
        <v>0</v>
      </c>
      <c r="U442">
        <v>0</v>
      </c>
      <c r="V442">
        <v>0.21506919999999999</v>
      </c>
      <c r="W442">
        <v>30.67315</v>
      </c>
      <c r="X442">
        <v>0</v>
      </c>
      <c r="Y442">
        <v>0</v>
      </c>
      <c r="Z442">
        <v>0.21625349999999999</v>
      </c>
      <c r="AA442">
        <v>29.726489999999998</v>
      </c>
      <c r="AB442">
        <v>0</v>
      </c>
      <c r="AC442">
        <v>0</v>
      </c>
      <c r="AD442">
        <v>0.21786749999999999</v>
      </c>
      <c r="AE442">
        <v>27.982009999999999</v>
      </c>
      <c r="AF442">
        <v>0</v>
      </c>
      <c r="AG442">
        <v>0</v>
      </c>
      <c r="AH442">
        <v>0.2190695</v>
      </c>
      <c r="AI442">
        <v>26.665369999999999</v>
      </c>
      <c r="AJ442">
        <v>0</v>
      </c>
      <c r="AK442">
        <v>0</v>
      </c>
      <c r="AL442">
        <v>0.22028329999999999</v>
      </c>
      <c r="AM442">
        <v>26.41705</v>
      </c>
      <c r="AN442">
        <v>0</v>
      </c>
      <c r="AO442">
        <v>0</v>
      </c>
      <c r="AP442">
        <v>0.22160759999999999</v>
      </c>
      <c r="AQ442">
        <v>28.233799999999999</v>
      </c>
      <c r="AR442">
        <v>0</v>
      </c>
      <c r="AS442">
        <v>0</v>
      </c>
      <c r="AT442">
        <v>0.22328029999999999</v>
      </c>
      <c r="AU442">
        <v>31.177309999999999</v>
      </c>
      <c r="AV442">
        <v>0</v>
      </c>
      <c r="AW442">
        <v>0</v>
      </c>
      <c r="AX442">
        <v>0.2253793</v>
      </c>
      <c r="AY442">
        <v>33.95485</v>
      </c>
      <c r="AZ442">
        <v>0</v>
      </c>
      <c r="BA442">
        <v>0</v>
      </c>
      <c r="BB442">
        <v>0.2277354</v>
      </c>
      <c r="BC442">
        <v>35.380519999999997</v>
      </c>
      <c r="BD442">
        <v>0</v>
      </c>
      <c r="BE442">
        <v>0</v>
      </c>
      <c r="BF442">
        <v>0.2302411</v>
      </c>
      <c r="BG442">
        <v>34.591520000000003</v>
      </c>
      <c r="BH442">
        <v>0</v>
      </c>
      <c r="BI442">
        <v>0</v>
      </c>
      <c r="BJ442">
        <v>0.23294799999999999</v>
      </c>
      <c r="BK442">
        <v>32.917189999999998</v>
      </c>
      <c r="BL442">
        <v>0</v>
      </c>
      <c r="BM442">
        <v>0</v>
      </c>
      <c r="BN442">
        <v>0.23586360000000001</v>
      </c>
      <c r="BO442">
        <v>32.11694</v>
      </c>
      <c r="BP442">
        <v>0</v>
      </c>
      <c r="BQ442">
        <v>0</v>
      </c>
      <c r="BR442">
        <v>0.2390024</v>
      </c>
      <c r="BS442">
        <v>32.13402</v>
      </c>
      <c r="BT442">
        <v>0</v>
      </c>
      <c r="BU442">
        <v>0</v>
      </c>
      <c r="BV442">
        <v>0.24242089999999999</v>
      </c>
      <c r="BW442">
        <v>33.308390000000003</v>
      </c>
      <c r="BX442">
        <v>0</v>
      </c>
      <c r="BY442">
        <v>0</v>
      </c>
      <c r="BZ442">
        <v>0.2461911</v>
      </c>
      <c r="CA442">
        <v>34.291110000000003</v>
      </c>
      <c r="CB442">
        <v>0</v>
      </c>
      <c r="CC442">
        <v>0</v>
      </c>
      <c r="CD442">
        <v>0.25032219999999999</v>
      </c>
      <c r="CE442">
        <v>34.171280000000003</v>
      </c>
      <c r="CF442">
        <v>0</v>
      </c>
      <c r="CG442">
        <v>0</v>
      </c>
      <c r="CH442">
        <v>0.25438490000000002</v>
      </c>
      <c r="CI442">
        <v>33.490659999999998</v>
      </c>
      <c r="CJ442">
        <v>0</v>
      </c>
      <c r="CK442">
        <v>0</v>
      </c>
      <c r="CL442">
        <v>0.25827149999999999</v>
      </c>
      <c r="CM442">
        <v>32.052669999999999</v>
      </c>
      <c r="CN442">
        <v>0</v>
      </c>
      <c r="CO442">
        <v>0</v>
      </c>
      <c r="CP442">
        <v>0.26217099999999999</v>
      </c>
      <c r="CQ442">
        <v>30.89508</v>
      </c>
      <c r="CR442">
        <v>0</v>
      </c>
      <c r="CS442">
        <v>0</v>
      </c>
      <c r="CT442">
        <v>0.2661152</v>
      </c>
      <c r="CU442">
        <v>30.211569999999998</v>
      </c>
      <c r="CV442">
        <v>0</v>
      </c>
      <c r="CW442">
        <v>0</v>
      </c>
      <c r="CX442">
        <v>0.27067059999999998</v>
      </c>
      <c r="CY442">
        <v>29.973500000000001</v>
      </c>
      <c r="CZ442" s="1">
        <v>4.260969E-38</v>
      </c>
      <c r="DA442" s="1">
        <v>4.457023E-35</v>
      </c>
      <c r="DB442">
        <v>0.2760358</v>
      </c>
      <c r="DC442">
        <v>30.82864</v>
      </c>
      <c r="DD442" s="1">
        <v>2.029012E-32</v>
      </c>
      <c r="DE442" s="1">
        <v>2.1053939999999999E-29</v>
      </c>
      <c r="DF442">
        <v>0.28229969999999999</v>
      </c>
      <c r="DG442">
        <v>32.696809999999999</v>
      </c>
      <c r="DH442" s="1">
        <v>1.3704040000000001E-26</v>
      </c>
      <c r="DI442" s="1">
        <v>1.403044E-23</v>
      </c>
      <c r="DJ442">
        <v>0.28959200000000002</v>
      </c>
      <c r="DK442">
        <v>35.939909999999998</v>
      </c>
      <c r="DL442" s="1">
        <v>4.5977790000000002E-22</v>
      </c>
      <c r="DM442" s="1">
        <v>4.642802E-19</v>
      </c>
      <c r="DN442">
        <v>0.29770550000000001</v>
      </c>
      <c r="DO442">
        <v>39.437460000000002</v>
      </c>
      <c r="DP442" s="1">
        <v>1.8155689999999999E-18</v>
      </c>
      <c r="DQ442" s="1">
        <v>1.8093720000000001E-15</v>
      </c>
      <c r="DR442">
        <v>0.30245549999999999</v>
      </c>
      <c r="DS442">
        <v>39.680289999999999</v>
      </c>
      <c r="DT442" s="1">
        <v>1.9544930000000002E-15</v>
      </c>
      <c r="DU442" s="1">
        <v>1.793691E-12</v>
      </c>
      <c r="DV442">
        <v>0.3003072</v>
      </c>
      <c r="DW442">
        <v>37.66966</v>
      </c>
      <c r="DX442" s="1">
        <v>7.8059840000000001E-13</v>
      </c>
      <c r="DY442" s="1">
        <v>6.6685799999999999E-10</v>
      </c>
      <c r="DZ442">
        <v>0.29815530000000001</v>
      </c>
      <c r="EA442">
        <v>36.339030000000001</v>
      </c>
      <c r="EB442" s="1">
        <v>1.3429619999999999E-10</v>
      </c>
      <c r="EC442" s="1">
        <v>1.1003770000000001E-7</v>
      </c>
      <c r="ED442">
        <v>0.29588910000000002</v>
      </c>
      <c r="EE442">
        <v>35.83869</v>
      </c>
      <c r="EF442" s="1">
        <v>1.161774E-8</v>
      </c>
      <c r="EG442" s="1">
        <v>9.3028500000000002E-6</v>
      </c>
      <c r="EH442">
        <v>0.29342960000000001</v>
      </c>
      <c r="EI442">
        <v>35.875399999999999</v>
      </c>
      <c r="EJ442" s="1">
        <v>5.6160750000000005E-7</v>
      </c>
      <c r="EK442" s="1">
        <v>4.4415859999999999E-4</v>
      </c>
      <c r="EL442">
        <v>0.29070760000000001</v>
      </c>
      <c r="EM442">
        <v>36.512680000000003</v>
      </c>
      <c r="EN442" s="1">
        <v>1.630485E-5</v>
      </c>
      <c r="EO442">
        <v>1.2825019999999999E-2</v>
      </c>
      <c r="EP442">
        <v>0.28974830000000001</v>
      </c>
      <c r="EQ442">
        <v>38.555819999999997</v>
      </c>
      <c r="ER442" s="1">
        <v>2.9906369999999999E-4</v>
      </c>
      <c r="ES442">
        <v>0.23313780000000001</v>
      </c>
      <c r="ET442">
        <v>0.28896719999999998</v>
      </c>
      <c r="EU442">
        <v>40.890979999999999</v>
      </c>
      <c r="EV442" s="1">
        <v>3.6287200000000002E-3</v>
      </c>
      <c r="EW442">
        <v>2.812281</v>
      </c>
      <c r="EX442">
        <v>0.2878057</v>
      </c>
      <c r="EY442">
        <v>40.911769999999997</v>
      </c>
      <c r="EZ442" s="1">
        <v>3.0291350000000002E-2</v>
      </c>
      <c r="FA442">
        <v>23.53679</v>
      </c>
      <c r="FB442">
        <v>0.28642489999999998</v>
      </c>
      <c r="FC442">
        <v>39.656910000000003</v>
      </c>
      <c r="FD442">
        <v>0.1806682</v>
      </c>
      <c r="FE442">
        <v>141.3227</v>
      </c>
      <c r="FF442">
        <v>0.28503630000000002</v>
      </c>
      <c r="FG442">
        <v>38.910600000000002</v>
      </c>
      <c r="FH442">
        <v>0.80318829999999997</v>
      </c>
      <c r="FI442">
        <v>634.03740000000005</v>
      </c>
      <c r="FJ442">
        <v>0.28356480000000001</v>
      </c>
      <c r="FK442">
        <v>38.70234</v>
      </c>
      <c r="FL442">
        <v>2.733714</v>
      </c>
      <c r="FM442">
        <v>2182.6889999999999</v>
      </c>
      <c r="FN442">
        <v>0.28215180000000001</v>
      </c>
      <c r="FO442">
        <v>39.079120000000003</v>
      </c>
      <c r="FP442">
        <v>7.2905689999999996</v>
      </c>
      <c r="FQ442">
        <v>5897.6109999999999</v>
      </c>
      <c r="FR442">
        <v>0.28059460000000003</v>
      </c>
      <c r="FS442">
        <v>39.38449</v>
      </c>
      <c r="FT442">
        <v>15.56798</v>
      </c>
      <c r="FU442">
        <v>12773.37</v>
      </c>
      <c r="FV442">
        <v>0.27900950000000002</v>
      </c>
      <c r="FW442">
        <v>39.6633</v>
      </c>
      <c r="FX442">
        <v>27.094570000000001</v>
      </c>
      <c r="FY442">
        <v>22567.22</v>
      </c>
      <c r="FZ442">
        <v>0.27734530000000002</v>
      </c>
      <c r="GA442">
        <v>39.060169999999999</v>
      </c>
      <c r="GB442">
        <v>39.091259999999998</v>
      </c>
      <c r="GC442">
        <v>33060.17</v>
      </c>
      <c r="GD442">
        <v>0.27567999999999998</v>
      </c>
      <c r="GE442">
        <v>38.137230000000002</v>
      </c>
      <c r="GF442">
        <v>47.494489999999999</v>
      </c>
      <c r="GG442">
        <v>40770.43</v>
      </c>
      <c r="GH442">
        <v>0.27394960000000002</v>
      </c>
      <c r="GI442">
        <v>37.055729999999997</v>
      </c>
      <c r="GJ442">
        <v>49.37997</v>
      </c>
      <c r="GK442">
        <v>43023.91</v>
      </c>
      <c r="GL442">
        <v>0.2720882</v>
      </c>
      <c r="GM442">
        <v>36.27028</v>
      </c>
      <c r="GN442">
        <v>44.69661</v>
      </c>
      <c r="GO442">
        <v>39452.31</v>
      </c>
      <c r="GP442">
        <v>0.27013759999999998</v>
      </c>
      <c r="GQ442">
        <v>35.534790000000001</v>
      </c>
      <c r="GR442">
        <v>35.535310000000003</v>
      </c>
      <c r="GS442">
        <v>31753.06</v>
      </c>
      <c r="GT442">
        <v>0.26806920000000001</v>
      </c>
      <c r="GU442">
        <v>36.086210000000001</v>
      </c>
      <c r="GV442">
        <v>25.2285</v>
      </c>
      <c r="GW442">
        <v>22765.91</v>
      </c>
      <c r="GX442">
        <v>0.26570860000000002</v>
      </c>
      <c r="GY442">
        <v>37.048259999999999</v>
      </c>
      <c r="GZ442">
        <v>16.146350000000002</v>
      </c>
      <c r="HA442">
        <v>14692.09</v>
      </c>
      <c r="HB442">
        <v>0.26322669999999998</v>
      </c>
      <c r="HC442">
        <v>38.416849999999997</v>
      </c>
      <c r="HD442">
        <v>9.3925900000000002</v>
      </c>
      <c r="HE442">
        <v>8593.2360000000008</v>
      </c>
      <c r="HF442">
        <v>0.2606463</v>
      </c>
      <c r="HG442">
        <v>39.385269999999998</v>
      </c>
      <c r="HH442">
        <v>4.9976180000000001</v>
      </c>
      <c r="HI442">
        <v>4583.7139999999999</v>
      </c>
      <c r="HJ442">
        <v>0.25898700000000002</v>
      </c>
      <c r="HK442">
        <v>38.86891</v>
      </c>
      <c r="HL442">
        <v>2.4505089999999998</v>
      </c>
      <c r="HM442">
        <v>2242.797</v>
      </c>
      <c r="HN442">
        <v>0.25713750000000002</v>
      </c>
      <c r="HO442">
        <v>38.60389</v>
      </c>
      <c r="HP442">
        <v>1.1311420000000001</v>
      </c>
      <c r="HQ442">
        <v>1029.3150000000001</v>
      </c>
      <c r="HR442">
        <v>0.2551795</v>
      </c>
      <c r="HS442">
        <v>38.510539999999999</v>
      </c>
      <c r="HT442">
        <v>0.49862109999999998</v>
      </c>
      <c r="HU442">
        <v>448.89690000000002</v>
      </c>
      <c r="HV442">
        <v>0.25320239999999999</v>
      </c>
      <c r="HW442">
        <v>38.393590000000003</v>
      </c>
      <c r="HX442">
        <v>0.2179296</v>
      </c>
      <c r="HY442">
        <v>192.50530000000001</v>
      </c>
      <c r="HZ442">
        <v>0.25125979999999998</v>
      </c>
      <c r="IA442">
        <v>39.00103</v>
      </c>
      <c r="IB442">
        <v>0.10287209999999999</v>
      </c>
      <c r="IC442">
        <v>90.036190000000005</v>
      </c>
      <c r="ID442">
        <v>0.24887880000000001</v>
      </c>
      <c r="IE442">
        <v>41.198549999999997</v>
      </c>
      <c r="IF442" s="1">
        <v>5.8548349999999999E-2</v>
      </c>
      <c r="IG442">
        <v>49.875480000000003</v>
      </c>
      <c r="IH442">
        <v>0.24604400000000001</v>
      </c>
      <c r="II442">
        <v>44.345509999999997</v>
      </c>
      <c r="IJ442" s="1">
        <v>4.1860300000000003E-2</v>
      </c>
      <c r="IK442">
        <v>34.598309999999998</v>
      </c>
      <c r="IL442">
        <v>0.2436275</v>
      </c>
      <c r="IM442">
        <v>46.264519999999997</v>
      </c>
      <c r="IN442" s="1">
        <v>3.5292440000000001E-2</v>
      </c>
      <c r="IO442">
        <v>28.618739999999999</v>
      </c>
      <c r="IP442">
        <v>0.2415127</v>
      </c>
      <c r="IQ442">
        <v>46.931330000000003</v>
      </c>
      <c r="IR442" s="1">
        <v>3.1848889999999998E-2</v>
      </c>
      <c r="IS442">
        <v>25.671700000000001</v>
      </c>
      <c r="IT442">
        <v>0.239178</v>
      </c>
      <c r="IU442">
        <v>47.759790000000002</v>
      </c>
      <c r="IV442" s="1">
        <v>2.903238E-2</v>
      </c>
      <c r="IW442">
        <v>23.466640000000002</v>
      </c>
      <c r="IX442">
        <v>0.2367126</v>
      </c>
      <c r="IY442">
        <v>48.61121</v>
      </c>
      <c r="IZ442" s="1">
        <v>2.6091650000000001E-2</v>
      </c>
      <c r="JA442">
        <v>21.242080000000001</v>
      </c>
      <c r="JB442">
        <v>0.2342957</v>
      </c>
      <c r="JC442">
        <v>48.689720000000001</v>
      </c>
      <c r="JD442" s="1">
        <v>2.295291E-2</v>
      </c>
      <c r="JE442">
        <v>18.84676</v>
      </c>
      <c r="JF442">
        <v>0.23193810000000001</v>
      </c>
      <c r="JG442">
        <v>48.884250000000002</v>
      </c>
      <c r="JH442" s="1">
        <v>1.9709879999999999E-2</v>
      </c>
      <c r="JI442">
        <v>16.3294</v>
      </c>
      <c r="JJ442">
        <v>0.22975090000000001</v>
      </c>
      <c r="JK442">
        <v>48.374870000000001</v>
      </c>
      <c r="JL442" s="1">
        <v>1.653425E-2</v>
      </c>
      <c r="JM442">
        <v>13.824350000000001</v>
      </c>
      <c r="JN442">
        <v>0.22773750000000001</v>
      </c>
      <c r="JO442">
        <v>47.250660000000003</v>
      </c>
      <c r="JP442" s="1">
        <v>1.362331E-2</v>
      </c>
      <c r="JQ442">
        <v>11.50803</v>
      </c>
      <c r="JR442">
        <v>0.22584850000000001</v>
      </c>
      <c r="JS442">
        <v>46.369079999999997</v>
      </c>
      <c r="JT442" s="1">
        <v>1.114974E-2</v>
      </c>
      <c r="JU442">
        <v>9.5047390000000007</v>
      </c>
      <c r="JV442">
        <v>0.22411049999999999</v>
      </c>
      <c r="JW442">
        <v>46.24859</v>
      </c>
      <c r="JX442" s="1">
        <v>9.1745260000000006E-3</v>
      </c>
      <c r="JY442">
        <v>7.8814919999999997</v>
      </c>
      <c r="JZ442">
        <v>0.22235060000000001</v>
      </c>
      <c r="KA442">
        <v>46.116790000000002</v>
      </c>
      <c r="KB442" s="1">
        <v>7.675454E-3</v>
      </c>
      <c r="KC442">
        <v>6.6386190000000003</v>
      </c>
      <c r="KD442">
        <v>0.2208212</v>
      </c>
      <c r="KE442">
        <v>45.655650000000001</v>
      </c>
      <c r="KF442" s="1">
        <v>6.594646E-3</v>
      </c>
      <c r="KG442">
        <v>5.7325059999999999</v>
      </c>
      <c r="KH442">
        <v>0.21916920000000001</v>
      </c>
      <c r="KI442">
        <v>44.911729999999999</v>
      </c>
      <c r="KJ442" s="1">
        <v>5.8214720000000003E-3</v>
      </c>
      <c r="KK442">
        <v>5.0866170000000004</v>
      </c>
      <c r="KL442">
        <v>0.21788160000000001</v>
      </c>
      <c r="KM442">
        <v>45.47786</v>
      </c>
      <c r="KN442" s="1">
        <v>5.2642679999999999E-3</v>
      </c>
      <c r="KO442">
        <v>4.6189410000000004</v>
      </c>
      <c r="KP442">
        <v>0.21668100000000001</v>
      </c>
      <c r="KQ442">
        <v>47.856310000000001</v>
      </c>
      <c r="KR442" s="1">
        <v>4.8492639999999998E-3</v>
      </c>
      <c r="KS442">
        <v>4.2730259999999998</v>
      </c>
      <c r="KT442">
        <v>0.21550569999999999</v>
      </c>
      <c r="KU442">
        <v>50.985529999999997</v>
      </c>
      <c r="KV442" s="1">
        <v>4.5246690000000003E-3</v>
      </c>
      <c r="KW442">
        <v>4.005223</v>
      </c>
      <c r="KX442">
        <v>0.21440909999999999</v>
      </c>
      <c r="KY442">
        <v>52.321370000000002</v>
      </c>
      <c r="KZ442" s="1">
        <v>4.2572219999999997E-3</v>
      </c>
      <c r="LA442">
        <v>3.7860670000000001</v>
      </c>
      <c r="LB442">
        <v>0.21332950000000001</v>
      </c>
      <c r="LC442">
        <v>51.40034</v>
      </c>
      <c r="LD442" s="1">
        <v>4.0269679999999997E-3</v>
      </c>
      <c r="LE442">
        <v>3.5981969999999999</v>
      </c>
      <c r="LF442">
        <v>0.21231900000000001</v>
      </c>
      <c r="LG442">
        <v>50.795760000000001</v>
      </c>
      <c r="LH442" s="1">
        <v>3.8248090000000002E-3</v>
      </c>
      <c r="LI442">
        <v>3.433405</v>
      </c>
      <c r="LJ442">
        <v>0.21137829999999999</v>
      </c>
      <c r="LK442">
        <v>51.237859999999998</v>
      </c>
      <c r="LL442" s="1">
        <v>3.6420039999999999E-3</v>
      </c>
      <c r="LM442">
        <v>3.2836539999999999</v>
      </c>
      <c r="LN442">
        <v>0.21048500000000001</v>
      </c>
      <c r="LO442">
        <v>51.047060000000002</v>
      </c>
      <c r="LP442" s="1">
        <v>3.4726079999999999E-3</v>
      </c>
      <c r="LQ442">
        <v>3.1443789999999998</v>
      </c>
      <c r="LR442">
        <v>0.20962810000000001</v>
      </c>
      <c r="LS442">
        <v>50.252839999999999</v>
      </c>
      <c r="LT442" s="1">
        <v>3.3143539999999998E-3</v>
      </c>
      <c r="LU442">
        <v>3.0134449999999999</v>
      </c>
      <c r="LV442">
        <v>0.2088091</v>
      </c>
      <c r="LW442">
        <v>49.64987</v>
      </c>
      <c r="LX442" s="1">
        <v>3.165518E-3</v>
      </c>
      <c r="LY442">
        <v>2.889726</v>
      </c>
      <c r="LZ442">
        <v>0.2080254</v>
      </c>
      <c r="MA442">
        <v>48.981360000000002</v>
      </c>
      <c r="MB442" s="1">
        <v>3.0253089999999999E-3</v>
      </c>
      <c r="MC442">
        <v>2.7724760000000002</v>
      </c>
      <c r="MD442">
        <v>0.20727180000000001</v>
      </c>
      <c r="ME442">
        <v>48.766219999999997</v>
      </c>
      <c r="MF442" s="1">
        <v>2.893184E-3</v>
      </c>
      <c r="MG442">
        <v>2.6615039999999999</v>
      </c>
      <c r="MH442">
        <v>0.20652760000000001</v>
      </c>
      <c r="MI442">
        <v>48.59057</v>
      </c>
      <c r="MJ442" s="1">
        <v>2.7677439999999999E-3</v>
      </c>
      <c r="MK442">
        <v>2.5558000000000001</v>
      </c>
      <c r="ML442">
        <v>0.20583119999999999</v>
      </c>
      <c r="MM442">
        <v>48.103020000000001</v>
      </c>
      <c r="MN442" s="1">
        <v>2.648568E-3</v>
      </c>
      <c r="MO442">
        <v>2.4550860000000001</v>
      </c>
      <c r="MP442">
        <v>0.20515240000000001</v>
      </c>
      <c r="MQ442">
        <v>47.913209999999999</v>
      </c>
      <c r="MR442" s="1">
        <v>2.5356609999999998E-3</v>
      </c>
      <c r="MS442">
        <v>2.359254</v>
      </c>
      <c r="MT442">
        <v>0.20448169999999999</v>
      </c>
      <c r="MU442">
        <v>47.620800000000003</v>
      </c>
      <c r="MV442">
        <v>2.4286199999999998E-3</v>
      </c>
      <c r="MW442">
        <v>2.2681969999999998</v>
      </c>
      <c r="MX442">
        <v>0.2038227</v>
      </c>
      <c r="MY442">
        <v>47.894379999999998</v>
      </c>
      <c r="MZ442" s="1">
        <v>2.3275549999999998E-3</v>
      </c>
      <c r="NA442">
        <v>2.1816339999999999</v>
      </c>
      <c r="NB442">
        <v>0.20320360000000001</v>
      </c>
      <c r="NC442">
        <v>48.013939999999998</v>
      </c>
      <c r="ND442" s="1">
        <v>2.2320650000000001E-3</v>
      </c>
      <c r="NE442">
        <v>2.0992980000000001</v>
      </c>
      <c r="NF442">
        <v>0.202595</v>
      </c>
      <c r="NG442">
        <v>48.826860000000003</v>
      </c>
      <c r="NH442" s="1">
        <v>2.1413629999999999E-3</v>
      </c>
      <c r="NI442">
        <v>2.0209260000000002</v>
      </c>
      <c r="NJ442">
        <v>0.20196810000000001</v>
      </c>
      <c r="NK442">
        <v>50.210889999999999</v>
      </c>
      <c r="NL442" s="1">
        <v>2.0544920000000002E-3</v>
      </c>
      <c r="NM442">
        <v>1.9457530000000001</v>
      </c>
      <c r="NN442">
        <v>0.20136760000000001</v>
      </c>
      <c r="NO442">
        <v>50.049610000000001</v>
      </c>
      <c r="NP442" s="1">
        <v>1.9723340000000001E-3</v>
      </c>
      <c r="NQ442">
        <v>1.874153</v>
      </c>
      <c r="NR442">
        <v>0.20080990000000001</v>
      </c>
      <c r="NS442">
        <v>48.569929999999999</v>
      </c>
      <c r="NT442" s="1">
        <v>1.894686E-3</v>
      </c>
      <c r="NU442">
        <v>1.8060890000000001</v>
      </c>
      <c r="NV442">
        <v>0.2002534</v>
      </c>
      <c r="NW442">
        <v>47.908380000000001</v>
      </c>
      <c r="NX442" s="1">
        <v>1.8205750000000001E-3</v>
      </c>
      <c r="NY442">
        <v>1.740855</v>
      </c>
      <c r="NZ442">
        <v>0.19970679999999999</v>
      </c>
      <c r="OA442">
        <v>47.922510000000003</v>
      </c>
      <c r="OB442" s="1">
        <v>1.7498609999999999E-3</v>
      </c>
      <c r="OC442">
        <v>1.678137</v>
      </c>
      <c r="OD442">
        <v>0.19918069999999999</v>
      </c>
      <c r="OE442">
        <v>48.504339999999999</v>
      </c>
      <c r="OF442" s="1">
        <v>1.682413E-3</v>
      </c>
      <c r="OG442">
        <v>1.617947</v>
      </c>
      <c r="OH442">
        <v>0.19867989999999999</v>
      </c>
      <c r="OI442">
        <v>47.459060000000001</v>
      </c>
      <c r="OJ442" s="1">
        <v>1.618754E-3</v>
      </c>
      <c r="OK442">
        <v>1.560773</v>
      </c>
    </row>
    <row r="443" spans="1:401" x14ac:dyDescent="0.35">
      <c r="A443">
        <v>452</v>
      </c>
      <c r="B443" t="s">
        <v>4</v>
      </c>
      <c r="C443" t="s">
        <v>364</v>
      </c>
      <c r="D443" t="s">
        <v>450</v>
      </c>
      <c r="E443">
        <v>843.68640000000005</v>
      </c>
      <c r="F443">
        <v>0.19532160000000001</v>
      </c>
      <c r="G443">
        <v>29.345780000000001</v>
      </c>
      <c r="H443">
        <v>0</v>
      </c>
      <c r="I443">
        <v>0</v>
      </c>
      <c r="J443">
        <v>0.19468869999999999</v>
      </c>
      <c r="K443">
        <v>30.136230000000001</v>
      </c>
      <c r="L443">
        <v>0</v>
      </c>
      <c r="M443">
        <v>0</v>
      </c>
      <c r="N443">
        <v>0.19403490000000001</v>
      </c>
      <c r="O443">
        <v>30.142759999999999</v>
      </c>
      <c r="P443">
        <v>0</v>
      </c>
      <c r="Q443">
        <v>0</v>
      </c>
      <c r="R443">
        <v>0.19335140000000001</v>
      </c>
      <c r="S443">
        <v>30.76033</v>
      </c>
      <c r="T443">
        <v>0</v>
      </c>
      <c r="U443">
        <v>0</v>
      </c>
      <c r="V443">
        <v>0.1926465</v>
      </c>
      <c r="W443">
        <v>31.011510000000001</v>
      </c>
      <c r="X443">
        <v>0</v>
      </c>
      <c r="Y443">
        <v>0</v>
      </c>
      <c r="Z443">
        <v>0.1919198</v>
      </c>
      <c r="AA443">
        <v>30.071829999999999</v>
      </c>
      <c r="AB443">
        <v>0</v>
      </c>
      <c r="AC443">
        <v>0</v>
      </c>
      <c r="AD443">
        <v>0.19151180000000001</v>
      </c>
      <c r="AE443">
        <v>28.299959999999999</v>
      </c>
      <c r="AF443">
        <v>0</v>
      </c>
      <c r="AG443">
        <v>0</v>
      </c>
      <c r="AH443">
        <v>0.1909428</v>
      </c>
      <c r="AI443">
        <v>26.836849999999998</v>
      </c>
      <c r="AJ443">
        <v>0</v>
      </c>
      <c r="AK443">
        <v>0</v>
      </c>
      <c r="AL443">
        <v>0.19018959999999999</v>
      </c>
      <c r="AM443">
        <v>26.456620000000001</v>
      </c>
      <c r="AN443">
        <v>0</v>
      </c>
      <c r="AO443">
        <v>0</v>
      </c>
      <c r="AP443">
        <v>0.18936030000000001</v>
      </c>
      <c r="AQ443">
        <v>28.236550000000001</v>
      </c>
      <c r="AR443">
        <v>0</v>
      </c>
      <c r="AS443">
        <v>0</v>
      </c>
      <c r="AT443">
        <v>0.1885124</v>
      </c>
      <c r="AU443">
        <v>31.23507</v>
      </c>
      <c r="AV443">
        <v>0</v>
      </c>
      <c r="AW443">
        <v>0</v>
      </c>
      <c r="AX443">
        <v>0.1878137</v>
      </c>
      <c r="AY443">
        <v>34.205930000000002</v>
      </c>
      <c r="AZ443">
        <v>0</v>
      </c>
      <c r="BA443">
        <v>0</v>
      </c>
      <c r="BB443">
        <v>0.18713050000000001</v>
      </c>
      <c r="BC443">
        <v>35.788130000000002</v>
      </c>
      <c r="BD443">
        <v>0</v>
      </c>
      <c r="BE443">
        <v>0</v>
      </c>
      <c r="BF443">
        <v>0.18640689999999999</v>
      </c>
      <c r="BG443">
        <v>35.003770000000003</v>
      </c>
      <c r="BH443">
        <v>0</v>
      </c>
      <c r="BI443">
        <v>0</v>
      </c>
      <c r="BJ443">
        <v>0.18572449999999999</v>
      </c>
      <c r="BK443">
        <v>33.197360000000003</v>
      </c>
      <c r="BL443">
        <v>0</v>
      </c>
      <c r="BM443">
        <v>0</v>
      </c>
      <c r="BN443">
        <v>0.18599470000000001</v>
      </c>
      <c r="BO443">
        <v>32.169409999999999</v>
      </c>
      <c r="BP443">
        <v>0</v>
      </c>
      <c r="BQ443">
        <v>0</v>
      </c>
      <c r="BR443">
        <v>0.1862743</v>
      </c>
      <c r="BS443">
        <v>32.047400000000003</v>
      </c>
      <c r="BT443">
        <v>0</v>
      </c>
      <c r="BU443">
        <v>0</v>
      </c>
      <c r="BV443">
        <v>0.18658530000000001</v>
      </c>
      <c r="BW443">
        <v>33.286830000000002</v>
      </c>
      <c r="BX443">
        <v>0</v>
      </c>
      <c r="BY443">
        <v>0</v>
      </c>
      <c r="BZ443">
        <v>0.18700720000000001</v>
      </c>
      <c r="CA443">
        <v>34.406829999999999</v>
      </c>
      <c r="CB443">
        <v>0</v>
      </c>
      <c r="CC443">
        <v>0</v>
      </c>
      <c r="CD443">
        <v>0.18777779999999999</v>
      </c>
      <c r="CE443">
        <v>34.526679999999999</v>
      </c>
      <c r="CF443">
        <v>0</v>
      </c>
      <c r="CG443">
        <v>0</v>
      </c>
      <c r="CH443">
        <v>0.18851960000000001</v>
      </c>
      <c r="CI443">
        <v>33.845700000000001</v>
      </c>
      <c r="CJ443">
        <v>0</v>
      </c>
      <c r="CK443">
        <v>0</v>
      </c>
      <c r="CL443">
        <v>0.18921579999999999</v>
      </c>
      <c r="CM443">
        <v>32.352539999999998</v>
      </c>
      <c r="CN443">
        <v>0</v>
      </c>
      <c r="CO443">
        <v>0</v>
      </c>
      <c r="CP443">
        <v>0.18997620000000001</v>
      </c>
      <c r="CQ443">
        <v>31.0624</v>
      </c>
      <c r="CR443">
        <v>0</v>
      </c>
      <c r="CS443">
        <v>0</v>
      </c>
      <c r="CT443">
        <v>0.19062409999999999</v>
      </c>
      <c r="CU443">
        <v>30.25273</v>
      </c>
      <c r="CV443">
        <v>0</v>
      </c>
      <c r="CW443">
        <v>0</v>
      </c>
      <c r="CX443">
        <v>0.1914315</v>
      </c>
      <c r="CY443">
        <v>30.020569999999999</v>
      </c>
      <c r="CZ443">
        <v>0</v>
      </c>
      <c r="DA443" s="1">
        <v>1.11917E-35</v>
      </c>
      <c r="DB443">
        <v>0.192384</v>
      </c>
      <c r="DC443">
        <v>30.995039999999999</v>
      </c>
      <c r="DD443" s="1">
        <v>5.1981719999999998E-33</v>
      </c>
      <c r="DE443" s="1">
        <v>5.0256539999999999E-30</v>
      </c>
      <c r="DF443">
        <v>0.19352259999999999</v>
      </c>
      <c r="DG443">
        <v>33.036639999999998</v>
      </c>
      <c r="DH443" s="1">
        <v>4.0581920000000002E-27</v>
      </c>
      <c r="DI443" s="1">
        <v>4.0047849999999999E-24</v>
      </c>
      <c r="DJ443">
        <v>0.1948483</v>
      </c>
      <c r="DK443">
        <v>36.485729999999997</v>
      </c>
      <c r="DL443" s="1">
        <v>1.553745E-22</v>
      </c>
      <c r="DM443" s="1">
        <v>1.5262859999999999E-19</v>
      </c>
      <c r="DN443">
        <v>0.19631370000000001</v>
      </c>
      <c r="DO443">
        <v>40.076520000000002</v>
      </c>
      <c r="DP443" s="1">
        <v>6.8560400000000001E-19</v>
      </c>
      <c r="DQ443" s="1">
        <v>6.712424E-16</v>
      </c>
      <c r="DR443">
        <v>0.1980391</v>
      </c>
      <c r="DS443">
        <v>40.20617</v>
      </c>
      <c r="DT443" s="1">
        <v>7.4462919999999998E-16</v>
      </c>
      <c r="DU443" s="1">
        <v>7.2578859999999998E-13</v>
      </c>
      <c r="DV443">
        <v>0.2000412</v>
      </c>
      <c r="DW443">
        <v>38.055050000000001</v>
      </c>
      <c r="DX443" s="1">
        <v>2.9804780000000002E-13</v>
      </c>
      <c r="DY443" s="1">
        <v>2.8924519999999998E-10</v>
      </c>
      <c r="DZ443">
        <v>0.2022091</v>
      </c>
      <c r="EA443">
        <v>36.496940000000002</v>
      </c>
      <c r="EB443" s="1">
        <v>5.5804779999999997E-11</v>
      </c>
      <c r="EC443" s="1">
        <v>5.1393799999999999E-8</v>
      </c>
      <c r="ED443">
        <v>0.20456630000000001</v>
      </c>
      <c r="EE443">
        <v>35.852119999999999</v>
      </c>
      <c r="EF443" s="1">
        <v>5.2268620000000001E-9</v>
      </c>
      <c r="EG443" s="1">
        <v>4.6411420000000002E-6</v>
      </c>
      <c r="EH443">
        <v>0.2070343</v>
      </c>
      <c r="EI443">
        <v>36.046509999999998</v>
      </c>
      <c r="EJ443" s="1">
        <v>2.7171269999999999E-7</v>
      </c>
      <c r="EK443" s="1">
        <v>2.3534399999999999E-4</v>
      </c>
      <c r="EL443">
        <v>0.209762</v>
      </c>
      <c r="EM443">
        <v>37.035060000000001</v>
      </c>
      <c r="EN443" s="1">
        <v>8.4394409999999997E-6</v>
      </c>
      <c r="EO443" s="1">
        <v>7.1825580000000003E-3</v>
      </c>
      <c r="EP443">
        <v>0.21361350000000001</v>
      </c>
      <c r="EQ443">
        <v>39.41854</v>
      </c>
      <c r="ER443" s="1">
        <v>1.6591429999999999E-4</v>
      </c>
      <c r="ES443">
        <v>0.13838590000000001</v>
      </c>
      <c r="ET443">
        <v>0.21703420000000001</v>
      </c>
      <c r="EU443">
        <v>41.633330000000001</v>
      </c>
      <c r="EV443" s="1">
        <v>2.139068E-3</v>
      </c>
      <c r="EW443">
        <v>1.760138</v>
      </c>
      <c r="EX443">
        <v>0.22002160000000001</v>
      </c>
      <c r="EY443">
        <v>41.225709999999999</v>
      </c>
      <c r="EZ443" s="1">
        <v>1.8952859999999998E-2</v>
      </c>
      <c r="FA443">
        <v>15.505660000000001</v>
      </c>
      <c r="FB443">
        <v>0.22290499999999999</v>
      </c>
      <c r="FC443">
        <v>39.791840000000001</v>
      </c>
      <c r="FD443">
        <v>0.11969059999999999</v>
      </c>
      <c r="FE443">
        <v>97.717669999999998</v>
      </c>
      <c r="FF443">
        <v>0.22579479999999999</v>
      </c>
      <c r="FG443">
        <v>38.866439999999997</v>
      </c>
      <c r="FH443">
        <v>0.56140769999999995</v>
      </c>
      <c r="FI443">
        <v>458.75409999999999</v>
      </c>
      <c r="FJ443">
        <v>0.22871349999999999</v>
      </c>
      <c r="FK443">
        <v>38.681510000000003</v>
      </c>
      <c r="FL443">
        <v>2.0136799999999999</v>
      </c>
      <c r="FM443">
        <v>1651.027</v>
      </c>
      <c r="FN443">
        <v>0.23173050000000001</v>
      </c>
      <c r="FO443">
        <v>39.407069999999997</v>
      </c>
      <c r="FP443">
        <v>5.6513249999999999</v>
      </c>
      <c r="FQ443">
        <v>4659.232</v>
      </c>
      <c r="FR443">
        <v>0.23482990000000001</v>
      </c>
      <c r="FS443">
        <v>40.025970000000001</v>
      </c>
      <c r="FT443">
        <v>12.68526</v>
      </c>
      <c r="FU443">
        <v>10532.16</v>
      </c>
      <c r="FV443">
        <v>0.23826420000000001</v>
      </c>
      <c r="FW443">
        <v>40.439439999999998</v>
      </c>
      <c r="FX443">
        <v>23.19622</v>
      </c>
      <c r="FY443">
        <v>19419.37</v>
      </c>
      <c r="FZ443">
        <v>0.24207709999999999</v>
      </c>
      <c r="GA443">
        <v>39.687719999999999</v>
      </c>
      <c r="GB443">
        <v>35.132930000000002</v>
      </c>
      <c r="GC443">
        <v>29686.39</v>
      </c>
      <c r="GD443">
        <v>0.24641060000000001</v>
      </c>
      <c r="GE443">
        <v>38.474530000000001</v>
      </c>
      <c r="GF443">
        <v>44.771250000000002</v>
      </c>
      <c r="GG443">
        <v>38201.83</v>
      </c>
      <c r="GH443">
        <v>0.25117270000000003</v>
      </c>
      <c r="GI443">
        <v>37.131329999999998</v>
      </c>
      <c r="GJ443">
        <v>48.781289999999998</v>
      </c>
      <c r="GK443">
        <v>42061.46</v>
      </c>
      <c r="GL443">
        <v>0.25643640000000001</v>
      </c>
      <c r="GM443">
        <v>36.250970000000002</v>
      </c>
      <c r="GN443">
        <v>46.158459999999998</v>
      </c>
      <c r="GO443">
        <v>40237.089999999997</v>
      </c>
      <c r="GP443">
        <v>0.26248179999999999</v>
      </c>
      <c r="GQ443">
        <v>35.635590000000001</v>
      </c>
      <c r="GR443">
        <v>38.346350000000001</v>
      </c>
      <c r="GS443">
        <v>33806.019999999997</v>
      </c>
      <c r="GT443">
        <v>0.26949600000000001</v>
      </c>
      <c r="GU443">
        <v>36.576270000000001</v>
      </c>
      <c r="GV443">
        <v>28.37602</v>
      </c>
      <c r="GW443">
        <v>25295.08</v>
      </c>
      <c r="GX443">
        <v>0.27756180000000003</v>
      </c>
      <c r="GY443">
        <v>37.764249999999997</v>
      </c>
      <c r="GZ443">
        <v>18.90502</v>
      </c>
      <c r="HA443">
        <v>17053.830000000002</v>
      </c>
      <c r="HB443">
        <v>0.28709499999999999</v>
      </c>
      <c r="HC443">
        <v>39.364600000000003</v>
      </c>
      <c r="HD443">
        <v>11.434799999999999</v>
      </c>
      <c r="HE443">
        <v>10439.969999999999</v>
      </c>
      <c r="HF443">
        <v>0.29842879999999999</v>
      </c>
      <c r="HG443">
        <v>40.14058</v>
      </c>
      <c r="HH443">
        <v>6.318238</v>
      </c>
      <c r="HI443">
        <v>5843.6779999999999</v>
      </c>
      <c r="HJ443">
        <v>0.31163560000000001</v>
      </c>
      <c r="HK443">
        <v>39.128369999999997</v>
      </c>
      <c r="HL443">
        <v>3.2146599999999999</v>
      </c>
      <c r="HM443">
        <v>3009.3380000000002</v>
      </c>
      <c r="HN443">
        <v>0.32562020000000003</v>
      </c>
      <c r="HO443">
        <v>38.496400000000001</v>
      </c>
      <c r="HP443">
        <v>1.529444</v>
      </c>
      <c r="HQ443">
        <v>1448.5319999999999</v>
      </c>
      <c r="HR443">
        <v>0.34160030000000002</v>
      </c>
      <c r="HS443">
        <v>38.253059999999998</v>
      </c>
      <c r="HT443">
        <v>0.69037740000000003</v>
      </c>
      <c r="HU443">
        <v>660.19619999999998</v>
      </c>
      <c r="HV443">
        <v>0.35797790000000002</v>
      </c>
      <c r="HW443">
        <v>38.354340000000001</v>
      </c>
      <c r="HX443">
        <v>0.3034307</v>
      </c>
      <c r="HY443">
        <v>291.56810000000002</v>
      </c>
      <c r="HZ443">
        <v>0.35822900000000002</v>
      </c>
      <c r="IA443">
        <v>39.588419999999999</v>
      </c>
      <c r="IB443">
        <v>0.13939260000000001</v>
      </c>
      <c r="IC443">
        <v>132.41419999999999</v>
      </c>
      <c r="ID443">
        <v>0.35806650000000001</v>
      </c>
      <c r="IE443">
        <v>42.440379999999998</v>
      </c>
      <c r="IF443" s="1">
        <v>7.3470090000000002E-2</v>
      </c>
      <c r="IG443">
        <v>66.956729999999993</v>
      </c>
      <c r="IH443">
        <v>0.35767290000000002</v>
      </c>
      <c r="II443">
        <v>45.777949999999997</v>
      </c>
      <c r="IJ443" s="1">
        <v>4.7792170000000002E-2</v>
      </c>
      <c r="IK443">
        <v>41.014220000000002</v>
      </c>
      <c r="IL443">
        <v>0.35777969999999998</v>
      </c>
      <c r="IM443">
        <v>47.082189999999997</v>
      </c>
      <c r="IN443" s="1">
        <v>3.7717849999999997E-2</v>
      </c>
      <c r="IO443">
        <v>30.781359999999999</v>
      </c>
      <c r="IP443">
        <v>0.35819099999999998</v>
      </c>
      <c r="IQ443">
        <v>46.892449999999997</v>
      </c>
      <c r="IR443" s="1">
        <v>3.3038909999999998E-2</v>
      </c>
      <c r="IS443">
        <v>26.249490000000002</v>
      </c>
      <c r="IT443">
        <v>0.35773310000000003</v>
      </c>
      <c r="IU443">
        <v>47.118670000000002</v>
      </c>
      <c r="IV443" s="1">
        <v>2.9841240000000002E-2</v>
      </c>
      <c r="IW443">
        <v>23.527979999999999</v>
      </c>
      <c r="IX443">
        <v>0.35680849999999997</v>
      </c>
      <c r="IY443">
        <v>47.851999999999997</v>
      </c>
      <c r="IZ443" s="1">
        <v>2.6832559999999998E-2</v>
      </c>
      <c r="JA443">
        <v>21.195969999999999</v>
      </c>
      <c r="JB443">
        <v>0.3556879</v>
      </c>
      <c r="JC443">
        <v>48.253579999999999</v>
      </c>
      <c r="JD443" s="1">
        <v>2.3699410000000001E-2</v>
      </c>
      <c r="JE443">
        <v>18.828420000000001</v>
      </c>
      <c r="JF443">
        <v>0.35434909999999997</v>
      </c>
      <c r="JG443">
        <v>49.189889999999998</v>
      </c>
      <c r="JH443" s="1">
        <v>2.045543E-2</v>
      </c>
      <c r="JI443">
        <v>16.37406</v>
      </c>
      <c r="JJ443">
        <v>0.35334929999999998</v>
      </c>
      <c r="JK443">
        <v>48.77346</v>
      </c>
      <c r="JL443" s="1">
        <v>1.7259380000000001E-2</v>
      </c>
      <c r="JM443">
        <v>13.920349999999999</v>
      </c>
      <c r="JN443">
        <v>0.3524196</v>
      </c>
      <c r="JO443">
        <v>47.595109999999998</v>
      </c>
      <c r="JP443" s="1">
        <v>1.4284150000000001E-2</v>
      </c>
      <c r="JQ443">
        <v>11.61918</v>
      </c>
      <c r="JR443">
        <v>0.3515645</v>
      </c>
      <c r="JS443">
        <v>46.463880000000003</v>
      </c>
      <c r="JT443" s="1">
        <v>1.171638E-2</v>
      </c>
      <c r="JU443">
        <v>9.5944140000000004</v>
      </c>
      <c r="JV443">
        <v>0.35070570000000001</v>
      </c>
      <c r="JW443">
        <v>46.01397</v>
      </c>
      <c r="JX443" s="1">
        <v>9.6315659999999994E-3</v>
      </c>
      <c r="JY443">
        <v>7.9214909999999996</v>
      </c>
      <c r="JZ443">
        <v>0.34978330000000002</v>
      </c>
      <c r="KA443">
        <v>45.794310000000003</v>
      </c>
      <c r="KB443" s="1">
        <v>8.0257899999999997E-3</v>
      </c>
      <c r="KC443">
        <v>6.614725</v>
      </c>
      <c r="KD443">
        <v>0.3491128</v>
      </c>
      <c r="KE443">
        <v>45.365519999999997</v>
      </c>
      <c r="KF443" s="1">
        <v>6.851373E-3</v>
      </c>
      <c r="KG443">
        <v>5.6430740000000004</v>
      </c>
      <c r="KH443">
        <v>0.34827079999999999</v>
      </c>
      <c r="KI443">
        <v>44.707940000000001</v>
      </c>
      <c r="KJ443" s="1">
        <v>6.0052339999999999E-3</v>
      </c>
      <c r="KK443">
        <v>4.9417369999999998</v>
      </c>
      <c r="KL443">
        <v>0.34779850000000001</v>
      </c>
      <c r="KM443">
        <v>45.815530000000003</v>
      </c>
      <c r="KN443" s="1">
        <v>5.3974699999999997E-3</v>
      </c>
      <c r="KO443">
        <v>4.4348280000000004</v>
      </c>
      <c r="KP443">
        <v>0.34737630000000003</v>
      </c>
      <c r="KQ443">
        <v>48.986020000000003</v>
      </c>
      <c r="KR443" s="1">
        <v>4.9481580000000002E-3</v>
      </c>
      <c r="KS443">
        <v>4.0625239999999998</v>
      </c>
      <c r="KT443">
        <v>0.34690320000000002</v>
      </c>
      <c r="KU443">
        <v>52.594200000000001</v>
      </c>
      <c r="KV443" s="1">
        <v>4.6009989999999997E-3</v>
      </c>
      <c r="KW443">
        <v>3.7782990000000001</v>
      </c>
      <c r="KX443">
        <v>0.34646169999999998</v>
      </c>
      <c r="KY443">
        <v>53.508809999999997</v>
      </c>
      <c r="KZ443" s="1">
        <v>4.3192389999999999E-3</v>
      </c>
      <c r="LA443">
        <v>3.5504579999999999</v>
      </c>
      <c r="LB443">
        <v>0.34604030000000002</v>
      </c>
      <c r="LC443">
        <v>51.551139999999997</v>
      </c>
      <c r="LD443" s="1">
        <v>4.0797330000000003E-3</v>
      </c>
      <c r="LE443">
        <v>3.3583789999999998</v>
      </c>
      <c r="LF443">
        <v>0.34565289999999999</v>
      </c>
      <c r="LG443">
        <v>50.297229999999999</v>
      </c>
      <c r="LH443" s="1">
        <v>3.8707569999999998E-3</v>
      </c>
      <c r="LI443">
        <v>3.1917200000000001</v>
      </c>
      <c r="LJ443">
        <v>0.34532889999999999</v>
      </c>
      <c r="LK443">
        <v>50.509349999999998</v>
      </c>
      <c r="LL443" s="1">
        <v>3.6832850000000001E-3</v>
      </c>
      <c r="LM443">
        <v>3.0423279999999999</v>
      </c>
      <c r="LN443">
        <v>0.34504610000000002</v>
      </c>
      <c r="LO443">
        <v>50.527940000000001</v>
      </c>
      <c r="LP443" s="1">
        <v>3.5106780000000001E-3</v>
      </c>
      <c r="LQ443">
        <v>2.9050150000000001</v>
      </c>
      <c r="LR443">
        <v>0.34476479999999998</v>
      </c>
      <c r="LS443">
        <v>50.377369999999999</v>
      </c>
      <c r="LT443" s="1">
        <v>3.3497850000000001E-3</v>
      </c>
      <c r="LU443">
        <v>2.7769629999999998</v>
      </c>
      <c r="LV443">
        <v>0.34449619999999997</v>
      </c>
      <c r="LW443">
        <v>50.3339</v>
      </c>
      <c r="LX443" s="1">
        <v>3.1987439999999999E-3</v>
      </c>
      <c r="LY443">
        <v>2.6565989999999999</v>
      </c>
      <c r="LZ443">
        <v>0.34426639999999997</v>
      </c>
      <c r="MA443">
        <v>49.533549999999998</v>
      </c>
      <c r="MB443" s="1">
        <v>3.0567049999999998E-3</v>
      </c>
      <c r="MC443">
        <v>2.54298</v>
      </c>
      <c r="MD443">
        <v>0.34401110000000001</v>
      </c>
      <c r="ME443">
        <v>49.232100000000003</v>
      </c>
      <c r="MF443" s="1">
        <v>2.922614E-3</v>
      </c>
      <c r="MG443">
        <v>2.4356979999999999</v>
      </c>
      <c r="MH443">
        <v>0.3438041</v>
      </c>
      <c r="MI443">
        <v>48.506810000000002</v>
      </c>
      <c r="MJ443" s="1">
        <v>2.7957450000000001E-3</v>
      </c>
      <c r="MK443">
        <v>2.3339840000000001</v>
      </c>
      <c r="ML443">
        <v>0.34360839999999998</v>
      </c>
      <c r="MM443">
        <v>47.60425</v>
      </c>
      <c r="MN443" s="1">
        <v>2.6751209999999999E-3</v>
      </c>
      <c r="MO443">
        <v>2.2374269999999998</v>
      </c>
      <c r="MP443">
        <v>0.34339199999999998</v>
      </c>
      <c r="MQ443">
        <v>47.3949</v>
      </c>
      <c r="MR443" s="1">
        <v>2.5606270000000002E-3</v>
      </c>
      <c r="MS443">
        <v>2.1457120000000001</v>
      </c>
      <c r="MT443">
        <v>0.3431804</v>
      </c>
      <c r="MU443">
        <v>47.273040000000002</v>
      </c>
      <c r="MV443" s="1">
        <v>2.4522540000000001E-3</v>
      </c>
      <c r="MW443">
        <v>2.0587369999999998</v>
      </c>
      <c r="MX443">
        <v>0.3429779</v>
      </c>
      <c r="MY443">
        <v>48.029769999999999</v>
      </c>
      <c r="MZ443" s="1">
        <v>2.3498450000000001E-3</v>
      </c>
      <c r="NA443">
        <v>1.9761340000000001</v>
      </c>
      <c r="NB443">
        <v>0.34285100000000002</v>
      </c>
      <c r="NC443">
        <v>48.654449999999997</v>
      </c>
      <c r="ND443" s="1">
        <v>2.2532199999999998E-3</v>
      </c>
      <c r="NE443">
        <v>1.8978520000000001</v>
      </c>
      <c r="NF443">
        <v>0.34271269999999998</v>
      </c>
      <c r="NG443">
        <v>49.857990000000001</v>
      </c>
      <c r="NH443" s="1">
        <v>2.1615340000000001E-3</v>
      </c>
      <c r="NI443">
        <v>1.8240810000000001</v>
      </c>
      <c r="NJ443">
        <v>0.34252890000000003</v>
      </c>
      <c r="NK443">
        <v>51.377490000000002</v>
      </c>
      <c r="NL443" s="1">
        <v>2.073592E-3</v>
      </c>
      <c r="NM443">
        <v>1.7533840000000001</v>
      </c>
      <c r="NN443">
        <v>0.34238350000000001</v>
      </c>
      <c r="NO443">
        <v>50.382530000000003</v>
      </c>
      <c r="NP443" s="1">
        <v>1.9904929999999999E-3</v>
      </c>
      <c r="NQ443">
        <v>1.686091</v>
      </c>
      <c r="NR443">
        <v>0.34227069999999998</v>
      </c>
      <c r="NS443">
        <v>48.264240000000001</v>
      </c>
      <c r="NT443" s="1">
        <v>1.9118780000000001E-3</v>
      </c>
      <c r="NU443">
        <v>1.622322</v>
      </c>
      <c r="NV443">
        <v>0.34218090000000001</v>
      </c>
      <c r="NW443">
        <v>47.325740000000003</v>
      </c>
      <c r="NX443" s="1">
        <v>1.837074E-3</v>
      </c>
      <c r="NY443">
        <v>1.5613950000000001</v>
      </c>
      <c r="NZ443">
        <v>0.34206880000000001</v>
      </c>
      <c r="OA443">
        <v>47.411610000000003</v>
      </c>
      <c r="OB443" s="1">
        <v>1.765604E-3</v>
      </c>
      <c r="OC443">
        <v>1.502928</v>
      </c>
      <c r="OD443">
        <v>0.3419662</v>
      </c>
      <c r="OE443">
        <v>48.650820000000003</v>
      </c>
      <c r="OF443" s="1">
        <v>1.697507E-3</v>
      </c>
      <c r="OG443">
        <v>1.446936</v>
      </c>
      <c r="OH443">
        <v>0.34185179999999998</v>
      </c>
      <c r="OI443">
        <v>47.69258</v>
      </c>
      <c r="OJ443" s="1">
        <v>1.632968E-3</v>
      </c>
      <c r="OK443">
        <v>1.393697</v>
      </c>
    </row>
    <row r="444" spans="1:401" x14ac:dyDescent="0.35">
      <c r="A444">
        <v>453</v>
      </c>
      <c r="B444" t="s">
        <v>4</v>
      </c>
      <c r="C444" t="s">
        <v>364</v>
      </c>
      <c r="D444" t="s">
        <v>451</v>
      </c>
      <c r="E444">
        <v>827.11739999999998</v>
      </c>
      <c r="F444">
        <v>0.2245683</v>
      </c>
      <c r="G444">
        <v>29.363140000000001</v>
      </c>
      <c r="H444">
        <v>0</v>
      </c>
      <c r="I444">
        <v>0</v>
      </c>
      <c r="J444">
        <v>0.22544169999999999</v>
      </c>
      <c r="K444">
        <v>30.122219999999999</v>
      </c>
      <c r="L444">
        <v>0</v>
      </c>
      <c r="M444">
        <v>0</v>
      </c>
      <c r="N444">
        <v>0.2264313</v>
      </c>
      <c r="O444">
        <v>30.227989999999998</v>
      </c>
      <c r="P444">
        <v>0</v>
      </c>
      <c r="Q444">
        <v>0</v>
      </c>
      <c r="R444">
        <v>0.22749759999999999</v>
      </c>
      <c r="S444">
        <v>31.038720000000001</v>
      </c>
      <c r="T444">
        <v>0</v>
      </c>
      <c r="U444">
        <v>0</v>
      </c>
      <c r="V444">
        <v>0.2286291</v>
      </c>
      <c r="W444">
        <v>31.376380000000001</v>
      </c>
      <c r="X444">
        <v>0</v>
      </c>
      <c r="Y444">
        <v>0</v>
      </c>
      <c r="Z444">
        <v>0.22984379999999999</v>
      </c>
      <c r="AA444">
        <v>30.460249999999998</v>
      </c>
      <c r="AB444">
        <v>0</v>
      </c>
      <c r="AC444">
        <v>0</v>
      </c>
      <c r="AD444">
        <v>0.23134299999999999</v>
      </c>
      <c r="AE444">
        <v>28.675329999999999</v>
      </c>
      <c r="AF444">
        <v>0</v>
      </c>
      <c r="AG444">
        <v>0</v>
      </c>
      <c r="AH444">
        <v>0.23259679999999999</v>
      </c>
      <c r="AI444">
        <v>27.071770000000001</v>
      </c>
      <c r="AJ444">
        <v>0</v>
      </c>
      <c r="AK444">
        <v>0</v>
      </c>
      <c r="AL444">
        <v>0.2338443</v>
      </c>
      <c r="AM444">
        <v>26.508179999999999</v>
      </c>
      <c r="AN444">
        <v>0</v>
      </c>
      <c r="AO444">
        <v>0</v>
      </c>
      <c r="AP444">
        <v>0.23522570000000001</v>
      </c>
      <c r="AQ444">
        <v>28.21564</v>
      </c>
      <c r="AR444">
        <v>0</v>
      </c>
      <c r="AS444">
        <v>0</v>
      </c>
      <c r="AT444">
        <v>0.23696349999999999</v>
      </c>
      <c r="AU444">
        <v>31.24</v>
      </c>
      <c r="AV444">
        <v>0</v>
      </c>
      <c r="AW444">
        <v>0</v>
      </c>
      <c r="AX444">
        <v>0.23917730000000001</v>
      </c>
      <c r="AY444">
        <v>34.431339999999999</v>
      </c>
      <c r="AZ444">
        <v>0</v>
      </c>
      <c r="BA444">
        <v>0</v>
      </c>
      <c r="BB444">
        <v>0.24159030000000001</v>
      </c>
      <c r="BC444">
        <v>36.2318</v>
      </c>
      <c r="BD444">
        <v>0</v>
      </c>
      <c r="BE444">
        <v>0</v>
      </c>
      <c r="BF444">
        <v>0.2442173</v>
      </c>
      <c r="BG444">
        <v>35.513489999999997</v>
      </c>
      <c r="BH444">
        <v>0</v>
      </c>
      <c r="BI444">
        <v>0</v>
      </c>
      <c r="BJ444">
        <v>0.24700540000000001</v>
      </c>
      <c r="BK444">
        <v>33.576659999999997</v>
      </c>
      <c r="BL444">
        <v>0</v>
      </c>
      <c r="BM444">
        <v>0</v>
      </c>
      <c r="BN444">
        <v>0.25009809999999999</v>
      </c>
      <c r="BO444">
        <v>32.269480000000001</v>
      </c>
      <c r="BP444">
        <v>0</v>
      </c>
      <c r="BQ444">
        <v>0</v>
      </c>
      <c r="BR444">
        <v>0.2533823</v>
      </c>
      <c r="BS444">
        <v>31.914909999999999</v>
      </c>
      <c r="BT444">
        <v>0</v>
      </c>
      <c r="BU444">
        <v>0</v>
      </c>
      <c r="BV444">
        <v>0.25697350000000002</v>
      </c>
      <c r="BW444">
        <v>33.167580000000001</v>
      </c>
      <c r="BX444">
        <v>0</v>
      </c>
      <c r="BY444">
        <v>0</v>
      </c>
      <c r="BZ444">
        <v>0.26092310000000002</v>
      </c>
      <c r="CA444">
        <v>34.466619999999999</v>
      </c>
      <c r="CB444">
        <v>0</v>
      </c>
      <c r="CC444">
        <v>0</v>
      </c>
      <c r="CD444">
        <v>0.26392700000000002</v>
      </c>
      <c r="CE444">
        <v>34.8765</v>
      </c>
      <c r="CF444">
        <v>0</v>
      </c>
      <c r="CG444">
        <v>0</v>
      </c>
      <c r="CH444">
        <v>0.26318269999999999</v>
      </c>
      <c r="CI444">
        <v>34.317639999999997</v>
      </c>
      <c r="CJ444">
        <v>0</v>
      </c>
      <c r="CK444">
        <v>0</v>
      </c>
      <c r="CL444">
        <v>0.2624572</v>
      </c>
      <c r="CM444">
        <v>32.780430000000003</v>
      </c>
      <c r="CN444">
        <v>0</v>
      </c>
      <c r="CO444">
        <v>0</v>
      </c>
      <c r="CP444">
        <v>0.26195020000000002</v>
      </c>
      <c r="CQ444">
        <v>31.330200000000001</v>
      </c>
      <c r="CR444">
        <v>0</v>
      </c>
      <c r="CS444">
        <v>0</v>
      </c>
      <c r="CT444">
        <v>0.2612641</v>
      </c>
      <c r="CU444">
        <v>30.337420000000002</v>
      </c>
      <c r="CV444">
        <v>0</v>
      </c>
      <c r="CW444">
        <v>0</v>
      </c>
      <c r="CX444">
        <v>0.2606637</v>
      </c>
      <c r="CY444">
        <v>30.04645</v>
      </c>
      <c r="CZ444">
        <v>0</v>
      </c>
      <c r="DA444" s="1">
        <v>2.7247270000000001E-36</v>
      </c>
      <c r="DB444">
        <v>0.26008500000000001</v>
      </c>
      <c r="DC444">
        <v>31.146319999999999</v>
      </c>
      <c r="DD444" s="1">
        <v>8.6828489999999996E-34</v>
      </c>
      <c r="DE444" s="1">
        <v>1.1908609999999999E-30</v>
      </c>
      <c r="DF444">
        <v>0.25950089999999998</v>
      </c>
      <c r="DG444">
        <v>33.385570000000001</v>
      </c>
      <c r="DH444" s="1">
        <v>1.089539E-27</v>
      </c>
      <c r="DI444" s="1">
        <v>1.136425E-24</v>
      </c>
      <c r="DJ444">
        <v>0.25897100000000001</v>
      </c>
      <c r="DK444">
        <v>37.08455</v>
      </c>
      <c r="DL444" s="1">
        <v>5.7720899999999997E-23</v>
      </c>
      <c r="DM444" s="1">
        <v>5.1582179999999997E-20</v>
      </c>
      <c r="DN444">
        <v>0.25848339999999997</v>
      </c>
      <c r="DO444">
        <v>40.858139999999999</v>
      </c>
      <c r="DP444" s="1">
        <v>3.0906559999999998E-19</v>
      </c>
      <c r="DQ444" s="1">
        <v>2.6403049999999998E-16</v>
      </c>
      <c r="DR444">
        <v>0.25816850000000002</v>
      </c>
      <c r="DS444">
        <v>40.922690000000003</v>
      </c>
      <c r="DT444" s="1">
        <v>3.7611099999999998E-16</v>
      </c>
      <c r="DU444" s="1">
        <v>3.1932090000000001E-13</v>
      </c>
      <c r="DV444">
        <v>0.257799</v>
      </c>
      <c r="DW444">
        <v>38.590560000000004</v>
      </c>
      <c r="DX444" s="1">
        <v>1.6421629999999999E-13</v>
      </c>
      <c r="DY444" s="1">
        <v>1.4041009999999999E-10</v>
      </c>
      <c r="DZ444">
        <v>0.25742300000000001</v>
      </c>
      <c r="EA444">
        <v>36.770189999999999</v>
      </c>
      <c r="EB444" s="1">
        <v>3.17768E-11</v>
      </c>
      <c r="EC444" s="1">
        <v>2.729123E-8</v>
      </c>
      <c r="ED444">
        <v>0.25703589999999998</v>
      </c>
      <c r="EE444">
        <v>35.878010000000003</v>
      </c>
      <c r="EF444" s="1">
        <v>3.0763339999999999E-9</v>
      </c>
      <c r="EG444" s="1">
        <v>2.6775190000000001E-6</v>
      </c>
      <c r="EH444">
        <v>0.25657570000000002</v>
      </c>
      <c r="EI444">
        <v>36.177599999999998</v>
      </c>
      <c r="EJ444" s="1">
        <v>1.655702E-7</v>
      </c>
      <c r="EK444" s="1">
        <v>1.4684419999999999E-4</v>
      </c>
      <c r="EL444">
        <v>0.2560114</v>
      </c>
      <c r="EM444">
        <v>37.49174</v>
      </c>
      <c r="EN444" s="1">
        <v>5.3255460000000001E-6</v>
      </c>
      <c r="EO444" s="1">
        <v>4.8286120000000004E-3</v>
      </c>
      <c r="EP444">
        <v>0.2565229</v>
      </c>
      <c r="EQ444">
        <v>40.309060000000002</v>
      </c>
      <c r="ER444" s="1">
        <v>1.0831360000000001E-4</v>
      </c>
      <c r="ES444" s="1">
        <v>0.1003893</v>
      </c>
      <c r="ET444">
        <v>0.25706089999999998</v>
      </c>
      <c r="EU444">
        <v>42.540199999999999</v>
      </c>
      <c r="EV444" s="1">
        <v>1.4453339999999999E-3</v>
      </c>
      <c r="EW444">
        <v>1.3716950000000001</v>
      </c>
      <c r="EX444">
        <v>0.25727100000000003</v>
      </c>
      <c r="EY444">
        <v>41.739829999999998</v>
      </c>
      <c r="EZ444" s="1">
        <v>1.328056E-2</v>
      </c>
      <c r="FA444">
        <v>12.96055</v>
      </c>
      <c r="FB444">
        <v>0.25733899999999998</v>
      </c>
      <c r="FC444">
        <v>40.015799999999999</v>
      </c>
      <c r="FD444" s="1">
        <v>8.7018680000000001E-2</v>
      </c>
      <c r="FE444">
        <v>87.439840000000004</v>
      </c>
      <c r="FF444">
        <v>0.25734119999999999</v>
      </c>
      <c r="FG444">
        <v>38.863419999999998</v>
      </c>
      <c r="FH444">
        <v>0.42306310000000003</v>
      </c>
      <c r="FI444">
        <v>437.96660000000003</v>
      </c>
      <c r="FJ444">
        <v>0.2572931</v>
      </c>
      <c r="FK444">
        <v>38.595280000000002</v>
      </c>
      <c r="FL444">
        <v>1.57386</v>
      </c>
      <c r="FM444">
        <v>1680.124</v>
      </c>
      <c r="FN444">
        <v>0.25729239999999998</v>
      </c>
      <c r="FO444">
        <v>39.675829999999998</v>
      </c>
      <c r="FP444">
        <v>4.5826929999999999</v>
      </c>
      <c r="FQ444">
        <v>5048.9759999999997</v>
      </c>
      <c r="FR444">
        <v>0.25718540000000001</v>
      </c>
      <c r="FS444">
        <v>40.682920000000003</v>
      </c>
      <c r="FT444">
        <v>10.675560000000001</v>
      </c>
      <c r="FU444">
        <v>12142.41</v>
      </c>
      <c r="FV444">
        <v>0.25710840000000001</v>
      </c>
      <c r="FW444">
        <v>41.335619999999999</v>
      </c>
      <c r="FX444">
        <v>20.27074</v>
      </c>
      <c r="FY444">
        <v>23809.79</v>
      </c>
      <c r="FZ444">
        <v>0.25706000000000001</v>
      </c>
      <c r="GA444">
        <v>40.482509999999998</v>
      </c>
      <c r="GB444">
        <v>31.89772</v>
      </c>
      <c r="GC444">
        <v>38691.79</v>
      </c>
      <c r="GD444">
        <v>0.25712620000000003</v>
      </c>
      <c r="GE444">
        <v>38.984699999999997</v>
      </c>
      <c r="GF444">
        <v>42.252650000000003</v>
      </c>
      <c r="GG444">
        <v>52948.6</v>
      </c>
      <c r="GH444">
        <v>0.25718780000000002</v>
      </c>
      <c r="GI444">
        <v>37.283639999999998</v>
      </c>
      <c r="GJ444">
        <v>47.860669999999999</v>
      </c>
      <c r="GK444">
        <v>62004.78</v>
      </c>
      <c r="GL444">
        <v>0.25721070000000001</v>
      </c>
      <c r="GM444">
        <v>36.234389999999998</v>
      </c>
      <c r="GN444">
        <v>47.076549999999997</v>
      </c>
      <c r="GO444">
        <v>63000.84</v>
      </c>
      <c r="GP444">
        <v>0.25739889999999999</v>
      </c>
      <c r="GQ444">
        <v>35.653840000000002</v>
      </c>
      <c r="GR444">
        <v>40.703279999999999</v>
      </c>
      <c r="GS444">
        <v>56268.41</v>
      </c>
      <c r="GT444">
        <v>0.25761020000000001</v>
      </c>
      <c r="GU444">
        <v>36.976799999999997</v>
      </c>
      <c r="GV444">
        <v>31.33465</v>
      </c>
      <c r="GW444">
        <v>44693.46</v>
      </c>
      <c r="GX444">
        <v>0.25774449999999999</v>
      </c>
      <c r="GY444">
        <v>38.515700000000002</v>
      </c>
      <c r="GZ444">
        <v>21.731560000000002</v>
      </c>
      <c r="HA444">
        <v>31974.34</v>
      </c>
      <c r="HB444">
        <v>0.25796780000000002</v>
      </c>
      <c r="HC444">
        <v>40.314819999999997</v>
      </c>
      <c r="HD444">
        <v>13.703010000000001</v>
      </c>
      <c r="HE444">
        <v>20786.59</v>
      </c>
      <c r="HF444">
        <v>0.25826450000000001</v>
      </c>
      <c r="HG444">
        <v>41.05386</v>
      </c>
      <c r="HH444">
        <v>7.9073840000000004</v>
      </c>
      <c r="HI444">
        <v>12370.4</v>
      </c>
      <c r="HJ444">
        <v>0.25911919999999999</v>
      </c>
      <c r="HK444">
        <v>39.594439999999999</v>
      </c>
      <c r="HL444">
        <v>4.2084089999999996</v>
      </c>
      <c r="HM444">
        <v>6779.4170000000004</v>
      </c>
      <c r="HN444">
        <v>0.25987169999999998</v>
      </c>
      <c r="HO444">
        <v>38.442619999999998</v>
      </c>
      <c r="HP444">
        <v>2.087831</v>
      </c>
      <c r="HQ444">
        <v>3454.4879999999998</v>
      </c>
      <c r="HR444">
        <v>0.26080589999999998</v>
      </c>
      <c r="HS444">
        <v>37.959029999999998</v>
      </c>
      <c r="HT444">
        <v>0.97963259999999996</v>
      </c>
      <c r="HU444">
        <v>1658.8320000000001</v>
      </c>
      <c r="HV444">
        <v>0.26144329999999999</v>
      </c>
      <c r="HW444">
        <v>38.152439999999999</v>
      </c>
      <c r="HX444">
        <v>0.442436</v>
      </c>
      <c r="HY444">
        <v>763.5992</v>
      </c>
      <c r="HZ444">
        <v>0.26217639999999998</v>
      </c>
      <c r="IA444">
        <v>40.05885</v>
      </c>
      <c r="IB444">
        <v>0.200266</v>
      </c>
      <c r="IC444">
        <v>346.14679999999998</v>
      </c>
      <c r="ID444">
        <v>0.26268599999999998</v>
      </c>
      <c r="IE444">
        <v>43.634869999999999</v>
      </c>
      <c r="IF444" s="1">
        <v>9.8673860000000002E-2</v>
      </c>
      <c r="IG444">
        <v>165.38120000000001</v>
      </c>
      <c r="IH444">
        <v>0.26292260000000001</v>
      </c>
      <c r="II444">
        <v>47.347250000000003</v>
      </c>
      <c r="IJ444" s="1">
        <v>5.781712E-2</v>
      </c>
      <c r="IK444">
        <v>91.073480000000004</v>
      </c>
      <c r="IL444">
        <v>0.26335809999999998</v>
      </c>
      <c r="IM444">
        <v>48.275039999999997</v>
      </c>
      <c r="IN444">
        <v>4.173516E-2</v>
      </c>
      <c r="IO444">
        <v>61.416890000000002</v>
      </c>
      <c r="IP444">
        <v>0.26392969999999999</v>
      </c>
      <c r="IQ444">
        <v>47.143999999999998</v>
      </c>
      <c r="IR444" s="1">
        <v>3.4872269999999997E-2</v>
      </c>
      <c r="IS444">
        <v>49.156959999999998</v>
      </c>
      <c r="IT444">
        <v>0.2637024</v>
      </c>
      <c r="IU444">
        <v>46.526760000000003</v>
      </c>
      <c r="IV444" s="1">
        <v>3.0983340000000002E-2</v>
      </c>
      <c r="IW444">
        <v>43.060789999999997</v>
      </c>
      <c r="IX444">
        <v>0.26313239999999999</v>
      </c>
      <c r="IY444">
        <v>46.989429999999999</v>
      </c>
      <c r="IZ444" s="1">
        <v>2.7833989999999999E-2</v>
      </c>
      <c r="JA444">
        <v>38.75461</v>
      </c>
      <c r="JB444">
        <v>0.26241910000000002</v>
      </c>
      <c r="JC444">
        <v>47.622660000000003</v>
      </c>
      <c r="JD444" s="1">
        <v>2.4714280000000002E-2</v>
      </c>
      <c r="JE444">
        <v>34.712049999999998</v>
      </c>
      <c r="JF444">
        <v>0.26156000000000001</v>
      </c>
      <c r="JG444">
        <v>49.308869999999999</v>
      </c>
      <c r="JH444" s="1">
        <v>2.1500289999999998E-2</v>
      </c>
      <c r="JI444">
        <v>30.55097</v>
      </c>
      <c r="JJ444">
        <v>0.26093549999999999</v>
      </c>
      <c r="JK444">
        <v>49.42671</v>
      </c>
      <c r="JL444" s="1">
        <v>1.8292449999999998E-2</v>
      </c>
      <c r="JM444">
        <v>26.309139999999999</v>
      </c>
      <c r="JN444">
        <v>0.26033879999999998</v>
      </c>
      <c r="JO444">
        <v>48.137520000000002</v>
      </c>
      <c r="JP444" s="1">
        <v>1.523944E-2</v>
      </c>
      <c r="JQ444">
        <v>22.203009999999999</v>
      </c>
      <c r="JR444">
        <v>0.25980370000000003</v>
      </c>
      <c r="JS444">
        <v>46.648009999999999</v>
      </c>
      <c r="JT444" s="1">
        <v>1.25468E-2</v>
      </c>
      <c r="JU444">
        <v>18.470759999999999</v>
      </c>
      <c r="JV444">
        <v>0.25928509999999999</v>
      </c>
      <c r="JW444">
        <v>45.910760000000003</v>
      </c>
      <c r="JX444" s="1">
        <v>1.0309820000000001E-2</v>
      </c>
      <c r="JY444">
        <v>15.28364</v>
      </c>
      <c r="JZ444">
        <v>0.25872830000000002</v>
      </c>
      <c r="KA444">
        <v>45.460340000000002</v>
      </c>
      <c r="KB444" s="1">
        <v>8.5511509999999999E-3</v>
      </c>
      <c r="KC444">
        <v>12.71726</v>
      </c>
      <c r="KD444">
        <v>0.2583493</v>
      </c>
      <c r="KE444">
        <v>45.039209999999997</v>
      </c>
      <c r="KF444" s="1">
        <v>7.2393809999999996E-3</v>
      </c>
      <c r="KG444">
        <v>10.755890000000001</v>
      </c>
      <c r="KH444">
        <v>0.2578413</v>
      </c>
      <c r="KI444">
        <v>44.424030000000002</v>
      </c>
      <c r="KJ444" s="1">
        <v>6.2845920000000003E-3</v>
      </c>
      <c r="KK444">
        <v>9.3152360000000005</v>
      </c>
      <c r="KL444">
        <v>0.25760309999999997</v>
      </c>
      <c r="KM444">
        <v>45.994030000000002</v>
      </c>
      <c r="KN444" s="1">
        <v>5.599817E-3</v>
      </c>
      <c r="KO444">
        <v>8.2742159999999991</v>
      </c>
      <c r="KP444">
        <v>0.25735089999999999</v>
      </c>
      <c r="KQ444">
        <v>50.003959999999999</v>
      </c>
      <c r="KR444" s="1">
        <v>5.0970049999999999E-3</v>
      </c>
      <c r="KS444">
        <v>7.5150480000000002</v>
      </c>
      <c r="KT444">
        <v>0.25713340000000001</v>
      </c>
      <c r="KU444">
        <v>54.314010000000003</v>
      </c>
      <c r="KV444" s="1">
        <v>4.7155690000000002E-3</v>
      </c>
      <c r="KW444">
        <v>6.9467189999999999</v>
      </c>
      <c r="KX444">
        <v>0.25688549999999999</v>
      </c>
      <c r="KY444">
        <v>55.145060000000001</v>
      </c>
      <c r="KZ444" s="1">
        <v>4.411262E-3</v>
      </c>
      <c r="LA444">
        <v>6.5020759999999997</v>
      </c>
      <c r="LB444">
        <v>0.25665919999999998</v>
      </c>
      <c r="LC444">
        <v>52.208880000000001</v>
      </c>
      <c r="LD444" s="1">
        <v>4.1573210000000003E-3</v>
      </c>
      <c r="LE444">
        <v>6.1366490000000002</v>
      </c>
      <c r="LF444">
        <v>0.25646910000000001</v>
      </c>
      <c r="LG444">
        <v>49.92709</v>
      </c>
      <c r="LH444" s="1">
        <v>3.9380769999999999E-3</v>
      </c>
      <c r="LI444">
        <v>5.8245500000000003</v>
      </c>
      <c r="LJ444">
        <v>0.25633590000000001</v>
      </c>
      <c r="LK444">
        <v>49.674109999999999</v>
      </c>
      <c r="LL444" s="1">
        <v>3.7438599999999999E-3</v>
      </c>
      <c r="LM444">
        <v>5.54922</v>
      </c>
      <c r="LN444">
        <v>0.25621359999999999</v>
      </c>
      <c r="LO444">
        <v>49.785260000000001</v>
      </c>
      <c r="LP444" s="1">
        <v>3.566381E-3</v>
      </c>
      <c r="LQ444">
        <v>5.2990329999999997</v>
      </c>
      <c r="LR444">
        <v>0.25606800000000002</v>
      </c>
      <c r="LS444">
        <v>50.325420000000001</v>
      </c>
      <c r="LT444" s="1">
        <v>3.4015730000000002E-3</v>
      </c>
      <c r="LU444">
        <v>5.0671730000000004</v>
      </c>
      <c r="LV444">
        <v>0.25596279999999999</v>
      </c>
      <c r="LW444">
        <v>51.047809999999998</v>
      </c>
      <c r="LX444" s="1">
        <v>3.2475189999999999E-3</v>
      </c>
      <c r="LY444">
        <v>4.8498640000000002</v>
      </c>
      <c r="LZ444">
        <v>0.25587290000000001</v>
      </c>
      <c r="MA444">
        <v>50.42559</v>
      </c>
      <c r="MB444" s="1">
        <v>3.1026510000000001E-3</v>
      </c>
      <c r="MC444">
        <v>4.6449959999999999</v>
      </c>
      <c r="MD444">
        <v>0.25578319999999999</v>
      </c>
      <c r="ME444">
        <v>49.851770000000002</v>
      </c>
      <c r="MF444" s="1">
        <v>2.9659790000000001E-3</v>
      </c>
      <c r="MG444">
        <v>4.4512489999999998</v>
      </c>
      <c r="MH444">
        <v>0.255716</v>
      </c>
      <c r="MI444">
        <v>48.664009999999998</v>
      </c>
      <c r="MJ444" s="1">
        <v>2.8369340000000002E-3</v>
      </c>
      <c r="MK444">
        <v>4.2677180000000003</v>
      </c>
      <c r="ML444">
        <v>0.2556387</v>
      </c>
      <c r="MM444">
        <v>47.139449999999997</v>
      </c>
      <c r="MN444" s="1">
        <v>2.714101E-3</v>
      </c>
      <c r="MO444">
        <v>4.0934850000000003</v>
      </c>
      <c r="MP444">
        <v>0.2555404</v>
      </c>
      <c r="MQ444">
        <v>46.744070000000001</v>
      </c>
      <c r="MR444" s="1">
        <v>2.5974069999999999E-3</v>
      </c>
      <c r="MS444">
        <v>3.9276490000000002</v>
      </c>
      <c r="MT444">
        <v>0.25548700000000002</v>
      </c>
      <c r="MU444">
        <v>46.744840000000003</v>
      </c>
      <c r="MV444" s="1">
        <v>2.487211E-3</v>
      </c>
      <c r="MW444">
        <v>3.7702969999999998</v>
      </c>
      <c r="MX444">
        <v>0.25543490000000002</v>
      </c>
      <c r="MY444">
        <v>48.061979999999998</v>
      </c>
      <c r="MZ444" s="1">
        <v>2.38302E-3</v>
      </c>
      <c r="NA444">
        <v>3.6207660000000002</v>
      </c>
      <c r="NB444">
        <v>0.25538349999999999</v>
      </c>
      <c r="NC444">
        <v>49.213839999999998</v>
      </c>
      <c r="ND444" s="1">
        <v>2.2845420000000001E-3</v>
      </c>
      <c r="NE444">
        <v>3.4788190000000001</v>
      </c>
      <c r="NF444">
        <v>0.25519550000000002</v>
      </c>
      <c r="NG444">
        <v>50.998820000000002</v>
      </c>
      <c r="NH444" s="1">
        <v>2.1910229999999998E-3</v>
      </c>
      <c r="NI444">
        <v>3.3444739999999999</v>
      </c>
      <c r="NJ444">
        <v>0.25501099999999999</v>
      </c>
      <c r="NK444">
        <v>52.787849999999999</v>
      </c>
      <c r="NL444" s="1">
        <v>2.101721E-3</v>
      </c>
      <c r="NM444">
        <v>3.2162860000000002</v>
      </c>
      <c r="NN444">
        <v>0.25487409999999999</v>
      </c>
      <c r="NO444">
        <v>51.270290000000003</v>
      </c>
      <c r="NP444" s="1">
        <v>2.0173040000000001E-3</v>
      </c>
      <c r="NQ444">
        <v>3.0939410000000001</v>
      </c>
      <c r="NR444">
        <v>0.25471260000000001</v>
      </c>
      <c r="NS444">
        <v>48.1843</v>
      </c>
      <c r="NT444" s="1">
        <v>1.9372289999999999E-3</v>
      </c>
      <c r="NU444">
        <v>2.9777239999999998</v>
      </c>
      <c r="NV444">
        <v>0.2545868</v>
      </c>
      <c r="NW444">
        <v>46.71828</v>
      </c>
      <c r="NX444" s="1">
        <v>1.861267E-3</v>
      </c>
      <c r="NY444">
        <v>2.866905</v>
      </c>
      <c r="NZ444">
        <v>0.25446970000000002</v>
      </c>
      <c r="OA444">
        <v>46.684469999999997</v>
      </c>
      <c r="OB444" s="1">
        <v>1.788853E-3</v>
      </c>
      <c r="OC444">
        <v>2.7608220000000001</v>
      </c>
      <c r="OD444">
        <v>0.25436429999999999</v>
      </c>
      <c r="OE444">
        <v>48.516190000000002</v>
      </c>
      <c r="OF444" s="1">
        <v>1.719812E-3</v>
      </c>
      <c r="OG444">
        <v>2.6590440000000002</v>
      </c>
      <c r="OH444">
        <v>0.25422719999999999</v>
      </c>
      <c r="OI444">
        <v>48.088650000000001</v>
      </c>
      <c r="OJ444" s="1">
        <v>1.6540369999999999E-3</v>
      </c>
      <c r="OK444">
        <v>2.5617969999999999</v>
      </c>
    </row>
    <row r="445" spans="1:401" x14ac:dyDescent="0.35">
      <c r="A445">
        <v>454</v>
      </c>
      <c r="B445" t="s">
        <v>4</v>
      </c>
      <c r="C445" t="s">
        <v>364</v>
      </c>
      <c r="D445" t="s">
        <v>452</v>
      </c>
      <c r="E445">
        <v>819.37249999999995</v>
      </c>
      <c r="F445">
        <v>0.14241090000000001</v>
      </c>
      <c r="G445">
        <v>29.372160000000001</v>
      </c>
      <c r="H445">
        <v>0</v>
      </c>
      <c r="I445">
        <v>0</v>
      </c>
      <c r="J445">
        <v>0.14194780000000001</v>
      </c>
      <c r="K445">
        <v>30.122229999999998</v>
      </c>
      <c r="L445">
        <v>0</v>
      </c>
      <c r="M445">
        <v>0</v>
      </c>
      <c r="N445">
        <v>0.14146729999999999</v>
      </c>
      <c r="O445">
        <v>30.258230000000001</v>
      </c>
      <c r="P445">
        <v>0</v>
      </c>
      <c r="Q445">
        <v>0</v>
      </c>
      <c r="R445">
        <v>0.14097009999999999</v>
      </c>
      <c r="S445">
        <v>31.17145</v>
      </c>
      <c r="T445">
        <v>0</v>
      </c>
      <c r="U445">
        <v>0</v>
      </c>
      <c r="V445">
        <v>0.14044699999999999</v>
      </c>
      <c r="W445">
        <v>31.538399999999999</v>
      </c>
      <c r="X445">
        <v>0</v>
      </c>
      <c r="Y445">
        <v>0</v>
      </c>
      <c r="Z445">
        <v>0.13990320000000001</v>
      </c>
      <c r="AA445">
        <v>30.603439999999999</v>
      </c>
      <c r="AB445">
        <v>0</v>
      </c>
      <c r="AC445">
        <v>0</v>
      </c>
      <c r="AD445">
        <v>0.13949900000000001</v>
      </c>
      <c r="AE445">
        <v>28.810600000000001</v>
      </c>
      <c r="AF445">
        <v>0</v>
      </c>
      <c r="AG445">
        <v>0</v>
      </c>
      <c r="AH445">
        <v>0.13908909999999999</v>
      </c>
      <c r="AI445">
        <v>27.157</v>
      </c>
      <c r="AJ445">
        <v>0</v>
      </c>
      <c r="AK445">
        <v>0</v>
      </c>
      <c r="AL445">
        <v>0.13855509999999999</v>
      </c>
      <c r="AM445">
        <v>26.538900000000002</v>
      </c>
      <c r="AN445">
        <v>0</v>
      </c>
      <c r="AO445">
        <v>0</v>
      </c>
      <c r="AP445">
        <v>0.13797570000000001</v>
      </c>
      <c r="AQ445">
        <v>28.241409999999998</v>
      </c>
      <c r="AR445">
        <v>0</v>
      </c>
      <c r="AS445">
        <v>0</v>
      </c>
      <c r="AT445">
        <v>0.13739770000000001</v>
      </c>
      <c r="AU445">
        <v>31.28914</v>
      </c>
      <c r="AV445">
        <v>0</v>
      </c>
      <c r="AW445">
        <v>0</v>
      </c>
      <c r="AX445">
        <v>0.13690910000000001</v>
      </c>
      <c r="AY445">
        <v>34.56062</v>
      </c>
      <c r="AZ445">
        <v>0</v>
      </c>
      <c r="BA445">
        <v>0</v>
      </c>
      <c r="BB445">
        <v>0.13640840000000001</v>
      </c>
      <c r="BC445">
        <v>36.428089999999997</v>
      </c>
      <c r="BD445">
        <v>0</v>
      </c>
      <c r="BE445">
        <v>0</v>
      </c>
      <c r="BF445">
        <v>0.13589090000000001</v>
      </c>
      <c r="BG445">
        <v>35.701030000000003</v>
      </c>
      <c r="BH445">
        <v>0</v>
      </c>
      <c r="BI445">
        <v>0</v>
      </c>
      <c r="BJ445">
        <v>0.135328</v>
      </c>
      <c r="BK445">
        <v>33.711730000000003</v>
      </c>
      <c r="BL445">
        <v>0</v>
      </c>
      <c r="BM445">
        <v>0</v>
      </c>
      <c r="BN445">
        <v>0.1347497</v>
      </c>
      <c r="BO445">
        <v>32.301189999999998</v>
      </c>
      <c r="BP445">
        <v>0</v>
      </c>
      <c r="BQ445">
        <v>0</v>
      </c>
      <c r="BR445">
        <v>0.13414409999999999</v>
      </c>
      <c r="BS445">
        <v>31.862660000000002</v>
      </c>
      <c r="BT445">
        <v>0</v>
      </c>
      <c r="BU445">
        <v>0</v>
      </c>
      <c r="BV445">
        <v>0.13352910000000001</v>
      </c>
      <c r="BW445">
        <v>33.144959999999998</v>
      </c>
      <c r="BX445">
        <v>0</v>
      </c>
      <c r="BY445">
        <v>0</v>
      </c>
      <c r="BZ445">
        <v>0.13293840000000001</v>
      </c>
      <c r="CA445">
        <v>34.484920000000002</v>
      </c>
      <c r="CB445">
        <v>0</v>
      </c>
      <c r="CC445">
        <v>0</v>
      </c>
      <c r="CD445">
        <v>0.1325646</v>
      </c>
      <c r="CE445">
        <v>35.03933</v>
      </c>
      <c r="CF445">
        <v>0</v>
      </c>
      <c r="CG445">
        <v>0</v>
      </c>
      <c r="CH445">
        <v>0.13221849999999999</v>
      </c>
      <c r="CI445">
        <v>34.490360000000003</v>
      </c>
      <c r="CJ445">
        <v>0</v>
      </c>
      <c r="CK445">
        <v>0</v>
      </c>
      <c r="CL445">
        <v>0.13188649999999999</v>
      </c>
      <c r="CM445">
        <v>32.932540000000003</v>
      </c>
      <c r="CN445">
        <v>0</v>
      </c>
      <c r="CO445">
        <v>0</v>
      </c>
      <c r="CP445">
        <v>0.13167870000000001</v>
      </c>
      <c r="CQ445">
        <v>31.425329999999999</v>
      </c>
      <c r="CR445">
        <v>0</v>
      </c>
      <c r="CS445">
        <v>0</v>
      </c>
      <c r="CT445">
        <v>0.1313859</v>
      </c>
      <c r="CU445">
        <v>30.36327</v>
      </c>
      <c r="CV445">
        <v>0</v>
      </c>
      <c r="CW445">
        <v>0</v>
      </c>
      <c r="CX445">
        <v>0.13116220000000001</v>
      </c>
      <c r="CY445">
        <v>30.062200000000001</v>
      </c>
      <c r="CZ445">
        <v>0</v>
      </c>
      <c r="DA445" s="1">
        <v>5.9947780000000002E-37</v>
      </c>
      <c r="DB445">
        <v>0.1309688</v>
      </c>
      <c r="DC445">
        <v>31.225999999999999</v>
      </c>
      <c r="DD445" s="1">
        <v>2.3469930000000002E-34</v>
      </c>
      <c r="DE445" s="1">
        <v>2.5266810000000001E-31</v>
      </c>
      <c r="DF445">
        <v>0.13076779999999999</v>
      </c>
      <c r="DG445">
        <v>33.558720000000001</v>
      </c>
      <c r="DH445" s="1">
        <v>2.729878E-28</v>
      </c>
      <c r="DI445" s="1">
        <v>2.9299289999999999E-25</v>
      </c>
      <c r="DJ445">
        <v>0.13059270000000001</v>
      </c>
      <c r="DK445">
        <v>37.371470000000002</v>
      </c>
      <c r="DL445" s="1">
        <v>1.4781970000000001E-23</v>
      </c>
      <c r="DM445" s="1">
        <v>1.5824660000000001E-20</v>
      </c>
      <c r="DN445">
        <v>0.13043830000000001</v>
      </c>
      <c r="DO445">
        <v>41.200740000000003</v>
      </c>
      <c r="DP445" s="1">
        <v>8.7278229999999995E-20</v>
      </c>
      <c r="DQ445" s="1">
        <v>9.3329880000000002E-17</v>
      </c>
      <c r="DR445">
        <v>0.13041939999999999</v>
      </c>
      <c r="DS445">
        <v>41.181919999999998</v>
      </c>
      <c r="DT445" s="1">
        <v>1.165453E-16</v>
      </c>
      <c r="DU445" s="1">
        <v>1.242834E-13</v>
      </c>
      <c r="DV445">
        <v>0.13034209999999999</v>
      </c>
      <c r="DW445">
        <v>38.777529999999999</v>
      </c>
      <c r="DX445" s="1">
        <v>5.5521619999999998E-14</v>
      </c>
      <c r="DY445" s="1">
        <v>5.9106849999999994E-11</v>
      </c>
      <c r="DZ445">
        <v>0.13027459999999999</v>
      </c>
      <c r="EA445">
        <v>36.86777</v>
      </c>
      <c r="EB445" s="1">
        <v>1.1565120000000001E-11</v>
      </c>
      <c r="EC445" s="1">
        <v>1.22774E-8</v>
      </c>
      <c r="ED445">
        <v>0.1302044</v>
      </c>
      <c r="EE445">
        <v>35.889299999999999</v>
      </c>
      <c r="EF445" s="1">
        <v>1.2060820000000001E-9</v>
      </c>
      <c r="EG445" s="1">
        <v>1.276625E-6</v>
      </c>
      <c r="EH445">
        <v>0.13010150000000001</v>
      </c>
      <c r="EI445">
        <v>36.230150000000002</v>
      </c>
      <c r="EJ445" s="1">
        <v>6.9983910000000004E-8</v>
      </c>
      <c r="EK445" s="1">
        <v>7.3767980000000001E-5</v>
      </c>
      <c r="EL445">
        <v>0.12997149999999999</v>
      </c>
      <c r="EM445">
        <v>37.689079999999997</v>
      </c>
      <c r="EN445" s="1">
        <v>2.4412340000000001E-6</v>
      </c>
      <c r="EO445" s="1">
        <v>2.5466400000000002E-3</v>
      </c>
      <c r="EP445">
        <v>0.13027630000000001</v>
      </c>
      <c r="EQ445">
        <v>40.673929999999999</v>
      </c>
      <c r="ER445" s="1">
        <v>5.3686980000000001E-5</v>
      </c>
      <c r="ES445" s="1">
        <v>5.5515670000000003E-2</v>
      </c>
      <c r="ET445">
        <v>0.13059270000000001</v>
      </c>
      <c r="EU445">
        <v>42.901130000000002</v>
      </c>
      <c r="EV445" s="1">
        <v>7.7119880000000001E-4</v>
      </c>
      <c r="EW445">
        <v>0.79173059999999995</v>
      </c>
      <c r="EX445">
        <v>0.1307644</v>
      </c>
      <c r="EY445">
        <v>41.928339999999999</v>
      </c>
      <c r="EZ445" s="1">
        <v>7.6080729999999999E-3</v>
      </c>
      <c r="FA445">
        <v>7.7826019999999998</v>
      </c>
      <c r="FB445">
        <v>0.130884</v>
      </c>
      <c r="FC445">
        <v>40.094299999999997</v>
      </c>
      <c r="FD445" s="1">
        <v>5.3378399999999999E-2</v>
      </c>
      <c r="FE445">
        <v>54.457120000000003</v>
      </c>
      <c r="FF445">
        <v>0.13097130000000001</v>
      </c>
      <c r="FG445">
        <v>38.86157</v>
      </c>
      <c r="FH445">
        <v>0.27656310000000001</v>
      </c>
      <c r="FI445">
        <v>281.8306</v>
      </c>
      <c r="FJ445">
        <v>0.1310443</v>
      </c>
      <c r="FK445">
        <v>38.566749999999999</v>
      </c>
      <c r="FL445">
        <v>1.094193</v>
      </c>
      <c r="FM445">
        <v>1114.537</v>
      </c>
      <c r="FN445">
        <v>0.13112589999999999</v>
      </c>
      <c r="FO445">
        <v>39.770769999999999</v>
      </c>
      <c r="FP445">
        <v>3.3813499999999999</v>
      </c>
      <c r="FQ445">
        <v>3445.6889999999999</v>
      </c>
      <c r="FR445">
        <v>0.13118079999999999</v>
      </c>
      <c r="FS445">
        <v>40.917769999999997</v>
      </c>
      <c r="FT445">
        <v>8.3437739999999998</v>
      </c>
      <c r="FU445">
        <v>8507.9490000000005</v>
      </c>
      <c r="FV445">
        <v>0.13127050000000001</v>
      </c>
      <c r="FW445">
        <v>41.656230000000001</v>
      </c>
      <c r="FX445">
        <v>16.753990000000002</v>
      </c>
      <c r="FY445">
        <v>17099.349999999999</v>
      </c>
      <c r="FZ445">
        <v>0.1314053</v>
      </c>
      <c r="GA445">
        <v>40.767560000000003</v>
      </c>
      <c r="GB445">
        <v>27.835339999999999</v>
      </c>
      <c r="GC445">
        <v>28434.02</v>
      </c>
      <c r="GD445">
        <v>0.13134999999999999</v>
      </c>
      <c r="GE445">
        <v>39.172139999999999</v>
      </c>
      <c r="GF445">
        <v>38.841529999999999</v>
      </c>
      <c r="GG445">
        <v>39752.92</v>
      </c>
      <c r="GH445">
        <v>0.1310808</v>
      </c>
      <c r="GI445">
        <v>37.343870000000003</v>
      </c>
      <c r="GJ445">
        <v>46.252809999999997</v>
      </c>
      <c r="GK445">
        <v>47478.879999999997</v>
      </c>
      <c r="GL445">
        <v>0.1307828</v>
      </c>
      <c r="GM445">
        <v>36.232500000000002</v>
      </c>
      <c r="GN445">
        <v>47.679110000000001</v>
      </c>
      <c r="GO445">
        <v>49101.62</v>
      </c>
      <c r="GP445">
        <v>0.13058520000000001</v>
      </c>
      <c r="GQ445">
        <v>35.660139999999998</v>
      </c>
      <c r="GR445">
        <v>43.247169999999997</v>
      </c>
      <c r="GS445">
        <v>44615.14</v>
      </c>
      <c r="GT445">
        <v>0.13033110000000001</v>
      </c>
      <c r="GU445">
        <v>37.101390000000002</v>
      </c>
      <c r="GV445">
        <v>34.801850000000002</v>
      </c>
      <c r="GW445">
        <v>35980.11</v>
      </c>
      <c r="GX445">
        <v>0.1300211</v>
      </c>
      <c r="GY445">
        <v>38.763030000000001</v>
      </c>
      <c r="GZ445">
        <v>25.183330000000002</v>
      </c>
      <c r="HA445">
        <v>26099.439999999999</v>
      </c>
      <c r="HB445">
        <v>0.12972600000000001</v>
      </c>
      <c r="HC445">
        <v>40.616709999999998</v>
      </c>
      <c r="HD445">
        <v>16.554410000000001</v>
      </c>
      <c r="HE445">
        <v>17186.88</v>
      </c>
      <c r="HF445">
        <v>0.12940470000000001</v>
      </c>
      <c r="HG445">
        <v>41.359610000000004</v>
      </c>
      <c r="HH445">
        <v>9.9519970000000004</v>
      </c>
      <c r="HI445">
        <v>10351.299999999999</v>
      </c>
      <c r="HJ445">
        <v>0.12925900000000001</v>
      </c>
      <c r="HK445">
        <v>39.771349999999998</v>
      </c>
      <c r="HL445">
        <v>5.5158360000000002</v>
      </c>
      <c r="HM445">
        <v>5738.1940000000004</v>
      </c>
      <c r="HN445">
        <v>0.12910360000000001</v>
      </c>
      <c r="HO445">
        <v>38.443759999999997</v>
      </c>
      <c r="HP445">
        <v>2.837723</v>
      </c>
      <c r="HQ445">
        <v>2952.172</v>
      </c>
      <c r="HR445">
        <v>0.129048</v>
      </c>
      <c r="HS445">
        <v>37.878270000000001</v>
      </c>
      <c r="HT445">
        <v>1.3750169999999999</v>
      </c>
      <c r="HU445">
        <v>1431.5450000000001</v>
      </c>
      <c r="HV445">
        <v>0.1288251</v>
      </c>
      <c r="HW445">
        <v>38.073279999999997</v>
      </c>
      <c r="HX445">
        <v>0.63644120000000004</v>
      </c>
      <c r="HY445">
        <v>664.19979999999998</v>
      </c>
      <c r="HZ445">
        <v>0.12861629999999999</v>
      </c>
      <c r="IA445">
        <v>40.16339</v>
      </c>
      <c r="IB445">
        <v>0.28836220000000001</v>
      </c>
      <c r="IC445">
        <v>301.68020000000001</v>
      </c>
      <c r="ID445">
        <v>0.12831039999999999</v>
      </c>
      <c r="IE445">
        <v>43.946100000000001</v>
      </c>
      <c r="IF445">
        <v>0.13609479999999999</v>
      </c>
      <c r="IG445">
        <v>142.68369999999999</v>
      </c>
      <c r="IH445">
        <v>0.1278618</v>
      </c>
      <c r="II445">
        <v>47.792389999999997</v>
      </c>
      <c r="IJ445" s="1">
        <v>7.3023039999999997E-2</v>
      </c>
      <c r="IK445">
        <v>76.743189999999998</v>
      </c>
      <c r="IL445">
        <v>0.12758269999999999</v>
      </c>
      <c r="IM445">
        <v>48.659179999999999</v>
      </c>
      <c r="IN445" s="1">
        <v>4.7869630000000003E-2</v>
      </c>
      <c r="IO445">
        <v>50.32808</v>
      </c>
      <c r="IP445">
        <v>0.1273019</v>
      </c>
      <c r="IQ445">
        <v>47.26379</v>
      </c>
      <c r="IR445" s="1">
        <v>3.7572220000000003E-2</v>
      </c>
      <c r="IS445">
        <v>39.54654</v>
      </c>
      <c r="IT445">
        <v>0.12661459999999999</v>
      </c>
      <c r="IU445">
        <v>46.365850000000002</v>
      </c>
      <c r="IV445" s="1">
        <v>3.2528460000000002E-2</v>
      </c>
      <c r="IW445">
        <v>34.411960000000001</v>
      </c>
      <c r="IX445">
        <v>0.1258427</v>
      </c>
      <c r="IY445">
        <v>46.728409999999997</v>
      </c>
      <c r="IZ445" s="1">
        <v>2.9099170000000001E-2</v>
      </c>
      <c r="JA445">
        <v>30.981449999999999</v>
      </c>
      <c r="JB445">
        <v>0.12503339999999999</v>
      </c>
      <c r="JC445">
        <v>47.415439999999997</v>
      </c>
      <c r="JD445" s="1">
        <v>2.596911E-2</v>
      </c>
      <c r="JE445">
        <v>27.843540000000001</v>
      </c>
      <c r="JF445">
        <v>0.1242166</v>
      </c>
      <c r="JG445">
        <v>49.308979999999998</v>
      </c>
      <c r="JH445" s="1">
        <v>2.2798570000000001E-2</v>
      </c>
      <c r="JI445">
        <v>24.616679999999999</v>
      </c>
      <c r="JJ445">
        <v>0.1235353</v>
      </c>
      <c r="JK445">
        <v>49.650039999999997</v>
      </c>
      <c r="JL445" s="1">
        <v>1.9595339999999999E-2</v>
      </c>
      <c r="JM445">
        <v>21.299469999999999</v>
      </c>
      <c r="JN445">
        <v>0.1229058</v>
      </c>
      <c r="JO445">
        <v>48.318770000000001</v>
      </c>
      <c r="JP445">
        <v>1.6469049999999999E-2</v>
      </c>
      <c r="JQ445">
        <v>18.049669999999999</v>
      </c>
      <c r="JR445">
        <v>0.1223239</v>
      </c>
      <c r="JS445">
        <v>46.712090000000003</v>
      </c>
      <c r="JT445">
        <v>1.3635970000000001E-2</v>
      </c>
      <c r="JU445">
        <v>15.0609</v>
      </c>
      <c r="JV445">
        <v>0.1217823</v>
      </c>
      <c r="JW445">
        <v>45.906709999999997</v>
      </c>
      <c r="JX445" s="1">
        <v>1.121775E-2</v>
      </c>
      <c r="JY445">
        <v>12.48044</v>
      </c>
      <c r="JZ445">
        <v>0.12125180000000001</v>
      </c>
      <c r="KA445">
        <v>45.36947</v>
      </c>
      <c r="KB445" s="1">
        <v>9.2668750000000008E-3</v>
      </c>
      <c r="KC445">
        <v>10.381690000000001</v>
      </c>
      <c r="KD445">
        <v>0.12081939999999999</v>
      </c>
      <c r="KE445">
        <v>44.947470000000003</v>
      </c>
      <c r="KF445" s="1">
        <v>7.7767460000000002E-3</v>
      </c>
      <c r="KG445">
        <v>8.7641969999999993</v>
      </c>
      <c r="KH445">
        <v>0.1203307</v>
      </c>
      <c r="KI445">
        <v>44.336750000000002</v>
      </c>
      <c r="KJ445" s="1">
        <v>6.674836E-3</v>
      </c>
      <c r="KK445">
        <v>7.5695790000000001</v>
      </c>
      <c r="KL445">
        <v>0.1199612</v>
      </c>
      <c r="KM445">
        <v>45.999549999999999</v>
      </c>
      <c r="KN445" s="1">
        <v>5.883147E-3</v>
      </c>
      <c r="KO445">
        <v>6.7061859999999998</v>
      </c>
      <c r="KP445">
        <v>0.1196074</v>
      </c>
      <c r="KQ445">
        <v>50.228760000000001</v>
      </c>
      <c r="KR445" s="1">
        <v>5.3051679999999999E-3</v>
      </c>
      <c r="KS445">
        <v>6.0776070000000004</v>
      </c>
      <c r="KT445">
        <v>0.1192853</v>
      </c>
      <c r="KU445">
        <v>54.76437</v>
      </c>
      <c r="KV445" s="1">
        <v>4.8742350000000002E-3</v>
      </c>
      <c r="KW445">
        <v>5.6097929999999998</v>
      </c>
      <c r="KX445">
        <v>0.11896950000000001</v>
      </c>
      <c r="KY445">
        <v>55.654220000000002</v>
      </c>
      <c r="KZ445" s="1">
        <v>4.5378459999999999E-3</v>
      </c>
      <c r="LA445">
        <v>5.2465210000000004</v>
      </c>
      <c r="LB445">
        <v>0.1186691</v>
      </c>
      <c r="LC445">
        <v>52.47589</v>
      </c>
      <c r="LD445" s="1">
        <v>4.2632759999999999E-3</v>
      </c>
      <c r="LE445">
        <v>4.950399</v>
      </c>
      <c r="LF445">
        <v>0.11839239999999999</v>
      </c>
      <c r="LG445">
        <v>49.860300000000002</v>
      </c>
      <c r="LH445" s="1">
        <v>4.0297600000000003E-3</v>
      </c>
      <c r="LI445">
        <v>4.6988070000000004</v>
      </c>
      <c r="LJ445">
        <v>0.1181533</v>
      </c>
      <c r="LK445">
        <v>49.43479</v>
      </c>
      <c r="LL445" s="1">
        <v>3.826014E-3</v>
      </c>
      <c r="LM445">
        <v>4.4779999999999998</v>
      </c>
      <c r="LN445">
        <v>0.11791790000000001</v>
      </c>
      <c r="LO445">
        <v>49.553310000000003</v>
      </c>
      <c r="LP445" s="1">
        <v>3.6415829999999999E-3</v>
      </c>
      <c r="LQ445">
        <v>4.277984</v>
      </c>
      <c r="LR445">
        <v>0.1176869</v>
      </c>
      <c r="LS445">
        <v>50.290039999999998</v>
      </c>
      <c r="LT445" s="1">
        <v>3.471656E-3</v>
      </c>
      <c r="LU445">
        <v>4.0928779999999998</v>
      </c>
      <c r="LV445">
        <v>0.1174786</v>
      </c>
      <c r="LW445">
        <v>51.236460000000001</v>
      </c>
      <c r="LX445" s="1">
        <v>3.313449E-3</v>
      </c>
      <c r="LY445">
        <v>3.9195530000000001</v>
      </c>
      <c r="LZ445">
        <v>0.1172694</v>
      </c>
      <c r="MA445">
        <v>50.722020000000001</v>
      </c>
      <c r="MB445" s="1">
        <v>3.1646949999999999E-3</v>
      </c>
      <c r="MC445">
        <v>3.7560769999999999</v>
      </c>
      <c r="MD445">
        <v>0.11708209999999999</v>
      </c>
      <c r="ME445">
        <v>50.036940000000001</v>
      </c>
      <c r="MF445" s="1">
        <v>3.0248240000000002E-3</v>
      </c>
      <c r="MG445">
        <v>3.60141</v>
      </c>
      <c r="MH445">
        <v>0.1169018</v>
      </c>
      <c r="MI445">
        <v>48.749180000000003</v>
      </c>
      <c r="MJ445" s="1">
        <v>2.8926490000000002E-3</v>
      </c>
      <c r="MK445">
        <v>3.4547720000000002</v>
      </c>
      <c r="ML445">
        <v>0.1167243</v>
      </c>
      <c r="MM445">
        <v>47.031269999999999</v>
      </c>
      <c r="MN445" s="1">
        <v>2.7670519999999999E-3</v>
      </c>
      <c r="MO445">
        <v>3.3154919999999999</v>
      </c>
      <c r="MP445">
        <v>0.1165461</v>
      </c>
      <c r="MQ445">
        <v>46.553460000000001</v>
      </c>
      <c r="MR445" s="1">
        <v>2.647731E-3</v>
      </c>
      <c r="MS445">
        <v>3.18282</v>
      </c>
      <c r="MT445">
        <v>0.1163817</v>
      </c>
      <c r="MU445">
        <v>46.57649</v>
      </c>
      <c r="MV445" s="1">
        <v>2.5349729999999998E-3</v>
      </c>
      <c r="MW445">
        <v>3.0568330000000001</v>
      </c>
      <c r="MX445">
        <v>0.116227</v>
      </c>
      <c r="MY445">
        <v>48.057139999999997</v>
      </c>
      <c r="MZ445">
        <v>2.428539E-3</v>
      </c>
      <c r="NA445">
        <v>2.9370859999999999</v>
      </c>
      <c r="NB445">
        <v>0.1160761</v>
      </c>
      <c r="NC445">
        <v>49.334519999999998</v>
      </c>
      <c r="ND445" s="1">
        <v>2.327628E-3</v>
      </c>
      <c r="NE445">
        <v>2.8232080000000002</v>
      </c>
      <c r="NF445">
        <v>0.1159104</v>
      </c>
      <c r="NG445">
        <v>51.29927</v>
      </c>
      <c r="NH445" s="1">
        <v>2.2315989999999999E-3</v>
      </c>
      <c r="NI445">
        <v>2.714963</v>
      </c>
      <c r="NJ445">
        <v>0.11576019999999999</v>
      </c>
      <c r="NK445">
        <v>53.18065</v>
      </c>
      <c r="NL445" s="1">
        <v>2.1406519999999998E-3</v>
      </c>
      <c r="NM445">
        <v>2.6118670000000002</v>
      </c>
      <c r="NN445">
        <v>0.1156252</v>
      </c>
      <c r="NO445">
        <v>51.603949999999998</v>
      </c>
      <c r="NP445" s="1">
        <v>2.0544040000000001E-3</v>
      </c>
      <c r="NQ445">
        <v>2.513334</v>
      </c>
      <c r="NR445">
        <v>0.11548219999999999</v>
      </c>
      <c r="NS445">
        <v>48.199640000000002</v>
      </c>
      <c r="NT445" s="1">
        <v>1.9723340000000001E-3</v>
      </c>
      <c r="NU445">
        <v>2.4195959999999999</v>
      </c>
      <c r="NV445">
        <v>0.115359</v>
      </c>
      <c r="NW445">
        <v>46.564100000000003</v>
      </c>
      <c r="NX445" s="1">
        <v>1.894735E-3</v>
      </c>
      <c r="NY445">
        <v>2.330276</v>
      </c>
      <c r="NZ445">
        <v>0.1152371</v>
      </c>
      <c r="OA445">
        <v>46.457839999999997</v>
      </c>
      <c r="OB445" s="1">
        <v>1.8209879999999999E-3</v>
      </c>
      <c r="OC445">
        <v>2.244818</v>
      </c>
      <c r="OD445">
        <v>0.1151165</v>
      </c>
      <c r="OE445">
        <v>48.430520000000001</v>
      </c>
      <c r="OF445" s="1">
        <v>1.7505349999999999E-3</v>
      </c>
      <c r="OG445">
        <v>2.1627649999999998</v>
      </c>
      <c r="OH445">
        <v>0.1149988</v>
      </c>
      <c r="OI445">
        <v>48.230609999999999</v>
      </c>
      <c r="OJ445" s="1">
        <v>1.6833740000000001E-3</v>
      </c>
      <c r="OK445">
        <v>2.0842550000000002</v>
      </c>
    </row>
    <row r="446" spans="1:401" x14ac:dyDescent="0.35">
      <c r="A446">
        <v>455</v>
      </c>
      <c r="B446" t="s">
        <v>4</v>
      </c>
      <c r="C446" t="s">
        <v>364</v>
      </c>
      <c r="D446" t="s">
        <v>453</v>
      </c>
      <c r="E446">
        <v>808.39059999999995</v>
      </c>
      <c r="F446">
        <v>0.59366459999999999</v>
      </c>
      <c r="G446">
        <v>29.38456</v>
      </c>
      <c r="H446">
        <v>0</v>
      </c>
      <c r="I446">
        <v>0</v>
      </c>
      <c r="J446">
        <v>0.59513459999999996</v>
      </c>
      <c r="K446">
        <v>30.174849999999999</v>
      </c>
      <c r="L446">
        <v>0</v>
      </c>
      <c r="M446">
        <v>0</v>
      </c>
      <c r="N446">
        <v>0.59693470000000004</v>
      </c>
      <c r="O446">
        <v>30.307770000000001</v>
      </c>
      <c r="P446">
        <v>0</v>
      </c>
      <c r="Q446">
        <v>0</v>
      </c>
      <c r="R446">
        <v>0.59881189999999995</v>
      </c>
      <c r="S446">
        <v>31.51464</v>
      </c>
      <c r="T446">
        <v>0</v>
      </c>
      <c r="U446">
        <v>0</v>
      </c>
      <c r="V446">
        <v>0.60073889999999996</v>
      </c>
      <c r="W446">
        <v>31.88524</v>
      </c>
      <c r="X446">
        <v>0</v>
      </c>
      <c r="Y446">
        <v>0</v>
      </c>
      <c r="Z446">
        <v>0.60291570000000005</v>
      </c>
      <c r="AA446">
        <v>30.73959</v>
      </c>
      <c r="AB446">
        <v>0</v>
      </c>
      <c r="AC446">
        <v>0</v>
      </c>
      <c r="AD446">
        <v>0.60557099999999997</v>
      </c>
      <c r="AE446">
        <v>28.899699999999999</v>
      </c>
      <c r="AF446">
        <v>0</v>
      </c>
      <c r="AG446">
        <v>0</v>
      </c>
      <c r="AH446">
        <v>0.60797639999999997</v>
      </c>
      <c r="AI446">
        <v>27.199439999999999</v>
      </c>
      <c r="AJ446">
        <v>0</v>
      </c>
      <c r="AK446">
        <v>0</v>
      </c>
      <c r="AL446">
        <v>0.61027620000000005</v>
      </c>
      <c r="AM446">
        <v>26.627310000000001</v>
      </c>
      <c r="AN446">
        <v>0</v>
      </c>
      <c r="AO446">
        <v>0</v>
      </c>
      <c r="AP446">
        <v>0.61267210000000005</v>
      </c>
      <c r="AQ446">
        <v>28.531279999999999</v>
      </c>
      <c r="AR446">
        <v>0</v>
      </c>
      <c r="AS446">
        <v>0</v>
      </c>
      <c r="AT446">
        <v>0.61287369999999997</v>
      </c>
      <c r="AU446">
        <v>31.706890000000001</v>
      </c>
      <c r="AV446">
        <v>0</v>
      </c>
      <c r="AW446">
        <v>0</v>
      </c>
      <c r="AX446">
        <v>0.61366779999999999</v>
      </c>
      <c r="AY446">
        <v>35.092460000000003</v>
      </c>
      <c r="AZ446">
        <v>0</v>
      </c>
      <c r="BA446">
        <v>0</v>
      </c>
      <c r="BB446">
        <v>0.61458400000000002</v>
      </c>
      <c r="BC446">
        <v>36.912759999999999</v>
      </c>
      <c r="BD446">
        <v>0</v>
      </c>
      <c r="BE446">
        <v>0</v>
      </c>
      <c r="BF446">
        <v>0.61550899999999997</v>
      </c>
      <c r="BG446">
        <v>35.922249999999998</v>
      </c>
      <c r="BH446">
        <v>0</v>
      </c>
      <c r="BI446">
        <v>0</v>
      </c>
      <c r="BJ446">
        <v>0.61640289999999998</v>
      </c>
      <c r="BK446">
        <v>33.804729999999999</v>
      </c>
      <c r="BL446">
        <v>0</v>
      </c>
      <c r="BM446">
        <v>0</v>
      </c>
      <c r="BN446">
        <v>0.61743689999999996</v>
      </c>
      <c r="BO446">
        <v>32.286029999999997</v>
      </c>
      <c r="BP446">
        <v>0</v>
      </c>
      <c r="BQ446">
        <v>0</v>
      </c>
      <c r="BR446">
        <v>0.61852600000000002</v>
      </c>
      <c r="BS446">
        <v>31.77233</v>
      </c>
      <c r="BT446">
        <v>0</v>
      </c>
      <c r="BU446">
        <v>0</v>
      </c>
      <c r="BV446">
        <v>0.61974459999999998</v>
      </c>
      <c r="BW446">
        <v>33.211210000000001</v>
      </c>
      <c r="BX446">
        <v>0</v>
      </c>
      <c r="BY446">
        <v>0</v>
      </c>
      <c r="BZ446">
        <v>0.62113689999999999</v>
      </c>
      <c r="CA446">
        <v>34.544040000000003</v>
      </c>
      <c r="CB446">
        <v>0</v>
      </c>
      <c r="CC446">
        <v>0</v>
      </c>
      <c r="CD446">
        <v>0.62313490000000005</v>
      </c>
      <c r="CE446">
        <v>35.428060000000002</v>
      </c>
      <c r="CF446">
        <v>0</v>
      </c>
      <c r="CG446">
        <v>0</v>
      </c>
      <c r="CH446">
        <v>0.62496870000000004</v>
      </c>
      <c r="CI446">
        <v>34.688299999999998</v>
      </c>
      <c r="CJ446">
        <v>0</v>
      </c>
      <c r="CK446">
        <v>0</v>
      </c>
      <c r="CL446">
        <v>0.62661560000000005</v>
      </c>
      <c r="CM446">
        <v>33.067619999999998</v>
      </c>
      <c r="CN446">
        <v>0</v>
      </c>
      <c r="CO446">
        <v>0</v>
      </c>
      <c r="CP446">
        <v>0.62887329999999997</v>
      </c>
      <c r="CQ446">
        <v>31.48892</v>
      </c>
      <c r="CR446">
        <v>0</v>
      </c>
      <c r="CS446">
        <v>0</v>
      </c>
      <c r="CT446">
        <v>0.63064889999999996</v>
      </c>
      <c r="CU446">
        <v>30.34723</v>
      </c>
      <c r="CV446">
        <v>0</v>
      </c>
      <c r="CW446">
        <v>0</v>
      </c>
      <c r="CX446">
        <v>0.63312900000000005</v>
      </c>
      <c r="CY446">
        <v>30.106639999999999</v>
      </c>
      <c r="CZ446">
        <v>0</v>
      </c>
      <c r="DA446" s="1">
        <v>6.7499290000000003E-38</v>
      </c>
      <c r="DB446">
        <v>0.63611770000000001</v>
      </c>
      <c r="DC446">
        <v>31.485309999999998</v>
      </c>
      <c r="DD446" s="1">
        <v>9.405645E-35</v>
      </c>
      <c r="DE446" s="1">
        <v>2.8146889999999999E-32</v>
      </c>
      <c r="DF446">
        <v>0.63958619999999999</v>
      </c>
      <c r="DG446">
        <v>34.085749999999997</v>
      </c>
      <c r="DH446" s="1">
        <v>1.2812350000000001E-28</v>
      </c>
      <c r="DI446" s="1">
        <v>3.8595249999999998E-26</v>
      </c>
      <c r="DJ446">
        <v>0.64363210000000004</v>
      </c>
      <c r="DK446">
        <v>38.208190000000002</v>
      </c>
      <c r="DL446" s="1">
        <v>7.9129840000000005E-24</v>
      </c>
      <c r="DM446" s="1">
        <v>2.4702390000000001E-21</v>
      </c>
      <c r="DN446">
        <v>0.64806810000000004</v>
      </c>
      <c r="DO446">
        <v>42.050640000000001</v>
      </c>
      <c r="DP446" s="1">
        <v>5.1604110000000001E-20</v>
      </c>
      <c r="DQ446" s="1">
        <v>1.6688839999999999E-17</v>
      </c>
      <c r="DR446">
        <v>0.65426010000000001</v>
      </c>
      <c r="DS446">
        <v>41.501860000000001</v>
      </c>
      <c r="DT446" s="1">
        <v>7.3526340000000002E-17</v>
      </c>
      <c r="DU446" s="1">
        <v>2.431729E-14</v>
      </c>
      <c r="DV446">
        <v>0.6606128</v>
      </c>
      <c r="DW446">
        <v>38.929079999999999</v>
      </c>
      <c r="DX446" s="1">
        <v>3.682677E-14</v>
      </c>
      <c r="DY446" s="1">
        <v>1.243753E-11</v>
      </c>
      <c r="DZ446">
        <v>0.66757630000000001</v>
      </c>
      <c r="EA446">
        <v>36.92595</v>
      </c>
      <c r="EB446" s="1">
        <v>7.9985749999999996E-12</v>
      </c>
      <c r="EC446" s="1">
        <v>2.7459270000000001E-9</v>
      </c>
      <c r="ED446">
        <v>0.6749849</v>
      </c>
      <c r="EE446">
        <v>35.882669999999997</v>
      </c>
      <c r="EF446" s="1">
        <v>8.6515659999999999E-10</v>
      </c>
      <c r="EG446" s="1">
        <v>3.011989E-7</v>
      </c>
      <c r="EH446">
        <v>0.68297699999999995</v>
      </c>
      <c r="EI446">
        <v>36.337359999999997</v>
      </c>
      <c r="EJ446" s="1">
        <v>5.1823369999999999E-8</v>
      </c>
      <c r="EK446" s="1">
        <v>1.825397E-5</v>
      </c>
      <c r="EL446">
        <v>0.69170339999999997</v>
      </c>
      <c r="EM446">
        <v>38.197409999999998</v>
      </c>
      <c r="EN446" s="1">
        <v>1.850718E-6</v>
      </c>
      <c r="EO446" s="1">
        <v>6.5824920000000003E-4</v>
      </c>
      <c r="EP446">
        <v>0.69494009999999995</v>
      </c>
      <c r="EQ446">
        <v>41.535319999999999</v>
      </c>
      <c r="ER446" s="1">
        <v>4.1671770000000001E-5</v>
      </c>
      <c r="ES446" s="1">
        <v>1.5017010000000001E-2</v>
      </c>
      <c r="ET446">
        <v>0.69810360000000005</v>
      </c>
      <c r="EU446">
        <v>43.682139999999997</v>
      </c>
      <c r="EV446" s="1">
        <v>6.1358720000000003E-4</v>
      </c>
      <c r="EW446">
        <v>0.22350229999999999</v>
      </c>
      <c r="EX446">
        <v>0.70051819999999998</v>
      </c>
      <c r="EY446">
        <v>42.156219999999998</v>
      </c>
      <c r="EZ446" s="1">
        <v>6.2033519999999997E-3</v>
      </c>
      <c r="FA446">
        <v>2.286403</v>
      </c>
      <c r="FB446">
        <v>0.70255350000000005</v>
      </c>
      <c r="FC446">
        <v>40.13494</v>
      </c>
      <c r="FD446">
        <v>4.4593859999999999E-2</v>
      </c>
      <c r="FE446">
        <v>16.614239999999999</v>
      </c>
      <c r="FF446">
        <v>0.70444819999999997</v>
      </c>
      <c r="FG446">
        <v>38.819229999999997</v>
      </c>
      <c r="FH446">
        <v>0.23642859999999999</v>
      </c>
      <c r="FI446">
        <v>89.012180000000001</v>
      </c>
      <c r="FJ446">
        <v>0.70633979999999996</v>
      </c>
      <c r="FK446">
        <v>38.5304</v>
      </c>
      <c r="FL446">
        <v>0.95654640000000002</v>
      </c>
      <c r="FM446">
        <v>363.71019999999999</v>
      </c>
      <c r="FN446">
        <v>0.70816959999999995</v>
      </c>
      <c r="FO446">
        <v>39.957709999999999</v>
      </c>
      <c r="FP446">
        <v>3.0205570000000002</v>
      </c>
      <c r="FQ446">
        <v>1160.048</v>
      </c>
      <c r="FR446">
        <v>0.71002580000000004</v>
      </c>
      <c r="FS446">
        <v>41.332430000000002</v>
      </c>
      <c r="FT446">
        <v>7.6124419999999997</v>
      </c>
      <c r="FU446">
        <v>2950.7289999999998</v>
      </c>
      <c r="FV446">
        <v>0.71211179999999996</v>
      </c>
      <c r="FW446">
        <v>42.179259999999999</v>
      </c>
      <c r="FX446">
        <v>15.601710000000001</v>
      </c>
      <c r="FY446">
        <v>6101.7730000000001</v>
      </c>
      <c r="FZ446">
        <v>0.71461059999999998</v>
      </c>
      <c r="GA446">
        <v>41.184869999999997</v>
      </c>
      <c r="GB446">
        <v>26.440650000000002</v>
      </c>
      <c r="GC446">
        <v>10428.200000000001</v>
      </c>
      <c r="GD446">
        <v>0.71732649999999998</v>
      </c>
      <c r="GE446">
        <v>39.409320000000001</v>
      </c>
      <c r="GF446">
        <v>37.606009999999998</v>
      </c>
      <c r="GG446">
        <v>14951.95</v>
      </c>
      <c r="GH446">
        <v>0.72035260000000001</v>
      </c>
      <c r="GI446">
        <v>37.400910000000003</v>
      </c>
      <c r="GJ446">
        <v>45.599620000000002</v>
      </c>
      <c r="GK446">
        <v>18265.71</v>
      </c>
      <c r="GL446">
        <v>0.72358420000000001</v>
      </c>
      <c r="GM446">
        <v>36.20337</v>
      </c>
      <c r="GN446">
        <v>47.839799999999997</v>
      </c>
      <c r="GO446">
        <v>19300.03</v>
      </c>
      <c r="GP446">
        <v>0.72797299999999998</v>
      </c>
      <c r="GQ446">
        <v>35.665779999999998</v>
      </c>
      <c r="GR446">
        <v>44.093400000000003</v>
      </c>
      <c r="GS446">
        <v>17877.849999999999</v>
      </c>
      <c r="GT446">
        <v>0.73265619999999998</v>
      </c>
      <c r="GU446">
        <v>37.326439999999998</v>
      </c>
      <c r="GV446">
        <v>36.029409999999999</v>
      </c>
      <c r="GW446">
        <v>14681.92</v>
      </c>
      <c r="GX446">
        <v>0.73763979999999996</v>
      </c>
      <c r="GY446">
        <v>39.151870000000002</v>
      </c>
      <c r="GZ446">
        <v>26.44716</v>
      </c>
      <c r="HA446">
        <v>10829.31</v>
      </c>
      <c r="HB446">
        <v>0.7434577</v>
      </c>
      <c r="HC446">
        <v>41.12077</v>
      </c>
      <c r="HD446">
        <v>17.621949999999998</v>
      </c>
      <c r="HE446">
        <v>7243.5739999999996</v>
      </c>
      <c r="HF446">
        <v>0.7500947</v>
      </c>
      <c r="HG446">
        <v>41.826270000000001</v>
      </c>
      <c r="HH446">
        <v>10.731439999999999</v>
      </c>
      <c r="HI446">
        <v>4426.95</v>
      </c>
      <c r="HJ446">
        <v>0.75768979999999997</v>
      </c>
      <c r="HK446">
        <v>40.037379999999999</v>
      </c>
      <c r="HL446">
        <v>6.0204319999999996</v>
      </c>
      <c r="HM446">
        <v>2489.27</v>
      </c>
      <c r="HN446">
        <v>0.76536879999999996</v>
      </c>
      <c r="HO446">
        <v>38.475549999999998</v>
      </c>
      <c r="HP446">
        <v>3.1312980000000001</v>
      </c>
      <c r="HQ446">
        <v>1296.9169999999999</v>
      </c>
      <c r="HR446">
        <v>0.76463689999999995</v>
      </c>
      <c r="HS446">
        <v>37.786079999999998</v>
      </c>
      <c r="HT446">
        <v>1.5297780000000001</v>
      </c>
      <c r="HU446">
        <v>636.72159999999997</v>
      </c>
      <c r="HV446">
        <v>0.76054880000000002</v>
      </c>
      <c r="HW446">
        <v>37.972000000000001</v>
      </c>
      <c r="HX446">
        <v>0.71247839999999996</v>
      </c>
      <c r="HY446">
        <v>298.29829999999998</v>
      </c>
      <c r="HZ446">
        <v>0.75649509999999998</v>
      </c>
      <c r="IA446">
        <v>40.268619999999999</v>
      </c>
      <c r="IB446">
        <v>0.32348149999999998</v>
      </c>
      <c r="IC446">
        <v>135.9847</v>
      </c>
      <c r="ID446">
        <v>0.75190310000000005</v>
      </c>
      <c r="IE446">
        <v>44.32141</v>
      </c>
      <c r="IF446">
        <v>0.15123329999999999</v>
      </c>
      <c r="IG446">
        <v>63.577359999999999</v>
      </c>
      <c r="IH446">
        <v>0.74644980000000005</v>
      </c>
      <c r="II446">
        <v>48.347050000000003</v>
      </c>
      <c r="IJ446" s="1">
        <v>7.928433E-2</v>
      </c>
      <c r="IK446">
        <v>33.182920000000003</v>
      </c>
      <c r="IL446">
        <v>0.74146500000000004</v>
      </c>
      <c r="IM446">
        <v>49.179189999999998</v>
      </c>
      <c r="IN446">
        <v>5.0429969999999998E-2</v>
      </c>
      <c r="IO446">
        <v>20.919530000000002</v>
      </c>
      <c r="IP446">
        <v>0.7363963</v>
      </c>
      <c r="IQ446">
        <v>47.506610000000002</v>
      </c>
      <c r="IR446">
        <v>3.8693499999999999E-2</v>
      </c>
      <c r="IS446">
        <v>15.95345</v>
      </c>
      <c r="IT446">
        <v>0.7289774</v>
      </c>
      <c r="IU446">
        <v>46.250140000000002</v>
      </c>
      <c r="IV446">
        <v>3.313576E-2</v>
      </c>
      <c r="IW446">
        <v>13.69605</v>
      </c>
      <c r="IX446">
        <v>0.72161319999999995</v>
      </c>
      <c r="IY446">
        <v>46.444519999999997</v>
      </c>
      <c r="IZ446" s="1">
        <v>2.9557569999999998E-2</v>
      </c>
      <c r="JA446">
        <v>12.296799999999999</v>
      </c>
      <c r="JB446">
        <v>0.71416760000000001</v>
      </c>
      <c r="JC446">
        <v>47.151310000000002</v>
      </c>
      <c r="JD446">
        <v>2.6394609999999999E-2</v>
      </c>
      <c r="JE446">
        <v>11.076689999999999</v>
      </c>
      <c r="JF446">
        <v>0.70711789999999997</v>
      </c>
      <c r="JG446">
        <v>49.241419999999998</v>
      </c>
      <c r="JH446" s="1">
        <v>2.3225929999999999E-2</v>
      </c>
      <c r="JI446">
        <v>9.8345310000000001</v>
      </c>
      <c r="JJ446">
        <v>0.70095779999999996</v>
      </c>
      <c r="JK446">
        <v>49.889069999999997</v>
      </c>
      <c r="JL446" s="1">
        <v>2.0016989999999998E-2</v>
      </c>
      <c r="JM446">
        <v>8.5505099999999992</v>
      </c>
      <c r="JN446">
        <v>0.69536220000000004</v>
      </c>
      <c r="JO446">
        <v>48.524270000000001</v>
      </c>
      <c r="JP446" s="1">
        <v>1.6866639999999999E-2</v>
      </c>
      <c r="JQ446">
        <v>7.2783230000000003</v>
      </c>
      <c r="JR446">
        <v>0.69016230000000001</v>
      </c>
      <c r="JS446">
        <v>46.8292</v>
      </c>
      <c r="JT446" s="1">
        <v>1.398952E-2</v>
      </c>
      <c r="JU446">
        <v>6.0930179999999998</v>
      </c>
      <c r="JV446">
        <v>0.68538719999999997</v>
      </c>
      <c r="JW446">
        <v>45.939149999999998</v>
      </c>
      <c r="JX446" s="1">
        <v>1.151547E-2</v>
      </c>
      <c r="JY446">
        <v>5.0567359999999999</v>
      </c>
      <c r="JZ446">
        <v>0.68079900000000004</v>
      </c>
      <c r="KA446">
        <v>45.29007</v>
      </c>
      <c r="KB446" s="1">
        <v>9.5041369999999993E-3</v>
      </c>
      <c r="KC446">
        <v>4.2036480000000003</v>
      </c>
      <c r="KD446">
        <v>0.67686489999999999</v>
      </c>
      <c r="KE446">
        <v>44.851649999999999</v>
      </c>
      <c r="KF446" s="1">
        <v>7.9579899999999999E-3</v>
      </c>
      <c r="KG446">
        <v>3.5442670000000001</v>
      </c>
      <c r="KH446">
        <v>0.67267719999999998</v>
      </c>
      <c r="KI446">
        <v>44.24859</v>
      </c>
      <c r="KJ446" s="1">
        <v>6.8087369999999996E-3</v>
      </c>
      <c r="KK446">
        <v>3.0538560000000001</v>
      </c>
      <c r="KL446">
        <v>0.66915449999999999</v>
      </c>
      <c r="KM446">
        <v>45.95317</v>
      </c>
      <c r="KN446" s="1">
        <v>5.9809429999999998E-3</v>
      </c>
      <c r="KO446">
        <v>2.698375</v>
      </c>
      <c r="KP446">
        <v>0.66588990000000003</v>
      </c>
      <c r="KQ446">
        <v>50.319980000000001</v>
      </c>
      <c r="KR446" s="1">
        <v>5.3775749999999999E-3</v>
      </c>
      <c r="KS446">
        <v>2.4399459999999999</v>
      </c>
      <c r="KT446">
        <v>0.66285340000000004</v>
      </c>
      <c r="KU446">
        <v>55.107480000000002</v>
      </c>
      <c r="KV446" s="1">
        <v>4.9292529999999998E-3</v>
      </c>
      <c r="KW446">
        <v>2.248834</v>
      </c>
      <c r="KX446">
        <v>0.65991929999999999</v>
      </c>
      <c r="KY446">
        <v>56.22269</v>
      </c>
      <c r="KZ446" s="1">
        <v>4.5819349999999997E-3</v>
      </c>
      <c r="LA446">
        <v>2.1019839999999999</v>
      </c>
      <c r="LB446">
        <v>0.65703230000000001</v>
      </c>
      <c r="LC446">
        <v>52.941389999999998</v>
      </c>
      <c r="LD446" s="1">
        <v>4.3000520000000004E-3</v>
      </c>
      <c r="LE446">
        <v>1.9835970000000001</v>
      </c>
      <c r="LF446">
        <v>0.65436609999999995</v>
      </c>
      <c r="LG446">
        <v>49.880369999999999</v>
      </c>
      <c r="LH446" s="1">
        <v>4.0615549999999997E-3</v>
      </c>
      <c r="LI446">
        <v>1.883705</v>
      </c>
      <c r="LJ446">
        <v>0.65191330000000003</v>
      </c>
      <c r="LK446">
        <v>49.212719999999997</v>
      </c>
      <c r="LL446" s="1">
        <v>3.8543029999999999E-3</v>
      </c>
      <c r="LM446">
        <v>1.796648</v>
      </c>
      <c r="LN446">
        <v>0.64950790000000003</v>
      </c>
      <c r="LO446">
        <v>49.28613</v>
      </c>
      <c r="LP446" s="1">
        <v>3.6672269999999999E-3</v>
      </c>
      <c r="LQ446">
        <v>1.7181310000000001</v>
      </c>
      <c r="LR446">
        <v>0.64724309999999996</v>
      </c>
      <c r="LS446">
        <v>50.177019999999999</v>
      </c>
      <c r="LT446" s="1">
        <v>3.4955110000000002E-3</v>
      </c>
      <c r="LU446">
        <v>1.6456120000000001</v>
      </c>
      <c r="LV446">
        <v>0.64505950000000001</v>
      </c>
      <c r="LW446">
        <v>51.366439999999997</v>
      </c>
      <c r="LX446">
        <v>3.3356639999999999E-3</v>
      </c>
      <c r="LY446">
        <v>1.5778030000000001</v>
      </c>
      <c r="LZ446">
        <v>0.64297400000000005</v>
      </c>
      <c r="MA446">
        <v>51.074039999999997</v>
      </c>
      <c r="MB446" s="1">
        <v>3.1855120000000002E-3</v>
      </c>
      <c r="MC446">
        <v>1.513676</v>
      </c>
      <c r="MD446">
        <v>0.64102939999999997</v>
      </c>
      <c r="ME446">
        <v>50.244570000000003</v>
      </c>
      <c r="MF446" s="1">
        <v>3.0444729999999998E-3</v>
      </c>
      <c r="MG446">
        <v>1.45296</v>
      </c>
      <c r="MH446">
        <v>0.63914380000000004</v>
      </c>
      <c r="MI446">
        <v>48.93947</v>
      </c>
      <c r="MJ446" s="1">
        <v>2.911191E-3</v>
      </c>
      <c r="MK446">
        <v>1.3953519999999999</v>
      </c>
      <c r="ML446">
        <v>0.63735280000000005</v>
      </c>
      <c r="MM446">
        <v>46.994999999999997</v>
      </c>
      <c r="MN446" s="1">
        <v>2.7846669999999998E-3</v>
      </c>
      <c r="MO446">
        <v>1.340533</v>
      </c>
      <c r="MP446">
        <v>0.63554189999999999</v>
      </c>
      <c r="MQ446">
        <v>46.36674</v>
      </c>
      <c r="MR446" s="1">
        <v>2.6645219999999999E-3</v>
      </c>
      <c r="MS446">
        <v>1.2882690000000001</v>
      </c>
      <c r="MT446">
        <v>0.63385060000000004</v>
      </c>
      <c r="MU446">
        <v>46.380429999999997</v>
      </c>
      <c r="MV446" s="1">
        <v>2.550807E-3</v>
      </c>
      <c r="MW446">
        <v>1.238483</v>
      </c>
      <c r="MX446">
        <v>0.63221400000000005</v>
      </c>
      <c r="MY446">
        <v>47.973329999999997</v>
      </c>
      <c r="MZ446" s="1">
        <v>2.4435429999999998E-3</v>
      </c>
      <c r="NA446">
        <v>1.191136</v>
      </c>
      <c r="NB446">
        <v>0.63062549999999995</v>
      </c>
      <c r="NC446">
        <v>49.374229999999997</v>
      </c>
      <c r="ND446" s="1">
        <v>2.3418900000000001E-3</v>
      </c>
      <c r="NE446">
        <v>1.146045</v>
      </c>
      <c r="NF446">
        <v>0.62899139999999998</v>
      </c>
      <c r="NG446">
        <v>51.53143</v>
      </c>
      <c r="NH446" s="1">
        <v>2.245239E-3</v>
      </c>
      <c r="NI446">
        <v>1.1031759999999999</v>
      </c>
      <c r="NJ446">
        <v>0.62741570000000002</v>
      </c>
      <c r="NK446">
        <v>53.532730000000001</v>
      </c>
      <c r="NL446" s="1">
        <v>2.153669E-3</v>
      </c>
      <c r="NM446">
        <v>1.0623309999999999</v>
      </c>
      <c r="NN446">
        <v>0.62591560000000002</v>
      </c>
      <c r="NO446">
        <v>52.113239999999998</v>
      </c>
      <c r="NP446" s="1">
        <v>2.0666780000000002E-3</v>
      </c>
      <c r="NQ446">
        <v>1.023226</v>
      </c>
      <c r="NR446">
        <v>0.62443409999999999</v>
      </c>
      <c r="NS446">
        <v>48.36589</v>
      </c>
      <c r="NT446" s="1">
        <v>1.9839889999999998E-3</v>
      </c>
      <c r="NU446">
        <v>0.98593299999999995</v>
      </c>
      <c r="NV446">
        <v>0.62302500000000005</v>
      </c>
      <c r="NW446">
        <v>46.478380000000001</v>
      </c>
      <c r="NX446" s="1">
        <v>1.9058020000000001E-3</v>
      </c>
      <c r="NY446">
        <v>0.95040630000000004</v>
      </c>
      <c r="NZ446">
        <v>0.62169149999999995</v>
      </c>
      <c r="OA446">
        <v>46.213679999999997</v>
      </c>
      <c r="OB446" s="1">
        <v>1.8315549999999999E-3</v>
      </c>
      <c r="OC446">
        <v>0.9163867</v>
      </c>
      <c r="OD446">
        <v>0.62034809999999996</v>
      </c>
      <c r="OE446">
        <v>48.210700000000003</v>
      </c>
      <c r="OF446" s="1">
        <v>1.7605520000000001E-3</v>
      </c>
      <c r="OG446">
        <v>0.88366250000000002</v>
      </c>
      <c r="OH446">
        <v>0.61906329999999998</v>
      </c>
      <c r="OI446">
        <v>48.414760000000001</v>
      </c>
      <c r="OJ446" s="1">
        <v>1.6930199999999999E-3</v>
      </c>
      <c r="OK446">
        <v>0.85230980000000001</v>
      </c>
    </row>
    <row r="447" spans="1:401" x14ac:dyDescent="0.35">
      <c r="A447">
        <v>456</v>
      </c>
      <c r="B447" t="s">
        <v>4</v>
      </c>
      <c r="C447" t="s">
        <v>364</v>
      </c>
      <c r="D447" t="s">
        <v>454</v>
      </c>
      <c r="E447">
        <v>799.47820000000002</v>
      </c>
      <c r="F447">
        <v>0.42394739999999997</v>
      </c>
      <c r="G447">
        <v>29.380230000000001</v>
      </c>
      <c r="H447">
        <v>0</v>
      </c>
      <c r="I447">
        <v>0</v>
      </c>
      <c r="J447">
        <v>0.42416029999999999</v>
      </c>
      <c r="K447">
        <v>30.270050000000001</v>
      </c>
      <c r="L447">
        <v>0</v>
      </c>
      <c r="M447">
        <v>0</v>
      </c>
      <c r="N447">
        <v>0.42444330000000002</v>
      </c>
      <c r="O447">
        <v>30.356680000000001</v>
      </c>
      <c r="P447">
        <v>0</v>
      </c>
      <c r="Q447">
        <v>0</v>
      </c>
      <c r="R447">
        <v>0.42474440000000002</v>
      </c>
      <c r="S447">
        <v>31.88374</v>
      </c>
      <c r="T447">
        <v>0</v>
      </c>
      <c r="U447">
        <v>0</v>
      </c>
      <c r="V447">
        <v>0.42510029999999999</v>
      </c>
      <c r="W447">
        <v>32.268090000000001</v>
      </c>
      <c r="X447">
        <v>0</v>
      </c>
      <c r="Y447">
        <v>0</v>
      </c>
      <c r="Z447">
        <v>0.42543999999999998</v>
      </c>
      <c r="AA447">
        <v>30.884409999999999</v>
      </c>
      <c r="AB447">
        <v>0</v>
      </c>
      <c r="AC447">
        <v>0</v>
      </c>
      <c r="AD447">
        <v>0.42610900000000002</v>
      </c>
      <c r="AE447">
        <v>28.96574</v>
      </c>
      <c r="AF447">
        <v>0</v>
      </c>
      <c r="AG447">
        <v>0</v>
      </c>
      <c r="AH447">
        <v>0.42674570000000001</v>
      </c>
      <c r="AI447">
        <v>27.22392</v>
      </c>
      <c r="AJ447">
        <v>0</v>
      </c>
      <c r="AK447">
        <v>0</v>
      </c>
      <c r="AL447">
        <v>0.42718279999999997</v>
      </c>
      <c r="AM447">
        <v>26.6997</v>
      </c>
      <c r="AN447">
        <v>0</v>
      </c>
      <c r="AO447">
        <v>0</v>
      </c>
      <c r="AP447">
        <v>0.4276469</v>
      </c>
      <c r="AQ447">
        <v>28.864640000000001</v>
      </c>
      <c r="AR447">
        <v>0</v>
      </c>
      <c r="AS447">
        <v>0</v>
      </c>
      <c r="AT447">
        <v>0.42806680000000003</v>
      </c>
      <c r="AU447">
        <v>32.209139999999998</v>
      </c>
      <c r="AV447">
        <v>0</v>
      </c>
      <c r="AW447">
        <v>0</v>
      </c>
      <c r="AX447">
        <v>0.42946109999999998</v>
      </c>
      <c r="AY447">
        <v>35.740090000000002</v>
      </c>
      <c r="AZ447">
        <v>0</v>
      </c>
      <c r="BA447">
        <v>0</v>
      </c>
      <c r="BB447">
        <v>0.4309463</v>
      </c>
      <c r="BC447">
        <v>37.480260000000001</v>
      </c>
      <c r="BD447">
        <v>0</v>
      </c>
      <c r="BE447">
        <v>0</v>
      </c>
      <c r="BF447">
        <v>0.43244460000000001</v>
      </c>
      <c r="BG447">
        <v>36.164709999999999</v>
      </c>
      <c r="BH447">
        <v>0</v>
      </c>
      <c r="BI447">
        <v>0</v>
      </c>
      <c r="BJ447">
        <v>0.43406479999999997</v>
      </c>
      <c r="BK447">
        <v>33.877009999999999</v>
      </c>
      <c r="BL447">
        <v>0</v>
      </c>
      <c r="BM447">
        <v>0</v>
      </c>
      <c r="BN447">
        <v>0.43576710000000002</v>
      </c>
      <c r="BO447">
        <v>32.257680000000001</v>
      </c>
      <c r="BP447">
        <v>0</v>
      </c>
      <c r="BQ447">
        <v>0</v>
      </c>
      <c r="BR447">
        <v>0.43758950000000002</v>
      </c>
      <c r="BS447">
        <v>31.671340000000001</v>
      </c>
      <c r="BT447">
        <v>0</v>
      </c>
      <c r="BU447">
        <v>0</v>
      </c>
      <c r="BV447">
        <v>0.4395828</v>
      </c>
      <c r="BW447">
        <v>33.322629999999997</v>
      </c>
      <c r="BX447">
        <v>0</v>
      </c>
      <c r="BY447">
        <v>0</v>
      </c>
      <c r="BZ447">
        <v>0.44174560000000002</v>
      </c>
      <c r="CA447">
        <v>34.640659999999997</v>
      </c>
      <c r="CB447">
        <v>0</v>
      </c>
      <c r="CC447">
        <v>0</v>
      </c>
      <c r="CD447">
        <v>0.44427879999999997</v>
      </c>
      <c r="CE447">
        <v>35.782710000000002</v>
      </c>
      <c r="CF447">
        <v>0</v>
      </c>
      <c r="CG447">
        <v>0</v>
      </c>
      <c r="CH447">
        <v>0.44660109999999997</v>
      </c>
      <c r="CI447">
        <v>34.882469999999998</v>
      </c>
      <c r="CJ447">
        <v>0</v>
      </c>
      <c r="CK447">
        <v>0</v>
      </c>
      <c r="CL447">
        <v>0.4487795</v>
      </c>
      <c r="CM447">
        <v>33.185229999999997</v>
      </c>
      <c r="CN447">
        <v>0</v>
      </c>
      <c r="CO447">
        <v>0</v>
      </c>
      <c r="CP447">
        <v>0.45153660000000001</v>
      </c>
      <c r="CQ447">
        <v>31.53661</v>
      </c>
      <c r="CR447">
        <v>0</v>
      </c>
      <c r="CS447">
        <v>0</v>
      </c>
      <c r="CT447">
        <v>0.45376549999999999</v>
      </c>
      <c r="CU447">
        <v>30.313980000000001</v>
      </c>
      <c r="CV447">
        <v>0</v>
      </c>
      <c r="CW447">
        <v>0</v>
      </c>
      <c r="CX447">
        <v>0.45650170000000001</v>
      </c>
      <c r="CY447">
        <v>30.13654</v>
      </c>
      <c r="CZ447">
        <v>0</v>
      </c>
      <c r="DA447" s="1">
        <v>2.4212020000000001E-38</v>
      </c>
      <c r="DB447">
        <v>0.45979639999999999</v>
      </c>
      <c r="DC447">
        <v>31.77102</v>
      </c>
      <c r="DD447" s="1">
        <v>3.5077879999999998E-35</v>
      </c>
      <c r="DE447" s="1">
        <v>1.060198E-32</v>
      </c>
      <c r="DF447">
        <v>0.4636303</v>
      </c>
      <c r="DG447">
        <v>34.67841</v>
      </c>
      <c r="DH447" s="1">
        <v>5.4387070000000005E-29</v>
      </c>
      <c r="DI447" s="1">
        <v>1.591957E-26</v>
      </c>
      <c r="DJ447">
        <v>0.46801480000000001</v>
      </c>
      <c r="DK447">
        <v>39.169040000000003</v>
      </c>
      <c r="DL447" s="1">
        <v>3.8952140000000003E-24</v>
      </c>
      <c r="DM447" s="1">
        <v>1.1857410000000001E-21</v>
      </c>
      <c r="DN447">
        <v>0.47291680000000003</v>
      </c>
      <c r="DO447">
        <v>43.070279999999997</v>
      </c>
      <c r="DP447" s="1">
        <v>2.8562909999999997E-20</v>
      </c>
      <c r="DQ447" s="1">
        <v>9.122255E-18</v>
      </c>
      <c r="DR447">
        <v>0.47574680000000003</v>
      </c>
      <c r="DS447">
        <v>41.910989999999998</v>
      </c>
      <c r="DT447" s="1">
        <v>4.3882880000000003E-17</v>
      </c>
      <c r="DU447" s="1">
        <v>1.4558170000000001E-14</v>
      </c>
      <c r="DV447">
        <v>0.47426180000000001</v>
      </c>
      <c r="DW447">
        <v>39.078690000000002</v>
      </c>
      <c r="DX447" s="1">
        <v>2.3260949999999999E-14</v>
      </c>
      <c r="DY447" s="1">
        <v>8.0114620000000006E-12</v>
      </c>
      <c r="DZ447">
        <v>0.47273199999999999</v>
      </c>
      <c r="EA447">
        <v>36.984310000000001</v>
      </c>
      <c r="EB447" s="1">
        <v>5.2983930000000001E-12</v>
      </c>
      <c r="EC447" s="1">
        <v>1.8847919999999999E-9</v>
      </c>
      <c r="ED447">
        <v>0.47111839999999999</v>
      </c>
      <c r="EE447">
        <v>35.865310000000001</v>
      </c>
      <c r="EF447" s="1">
        <v>5.9758140000000005E-10</v>
      </c>
      <c r="EG447" s="1">
        <v>2.189475E-7</v>
      </c>
      <c r="EH447">
        <v>0.46937719999999999</v>
      </c>
      <c r="EI447">
        <v>36.422370000000001</v>
      </c>
      <c r="EJ447" s="1">
        <v>3.7161470000000002E-8</v>
      </c>
      <c r="EK447" s="1">
        <v>1.398475E-5</v>
      </c>
      <c r="EL447">
        <v>0.46743249999999997</v>
      </c>
      <c r="EM447">
        <v>38.595089999999999</v>
      </c>
      <c r="EN447" s="1">
        <v>1.3733470000000001E-6</v>
      </c>
      <c r="EO447" s="1">
        <v>5.2971500000000005E-4</v>
      </c>
      <c r="EP447">
        <v>0.4659353</v>
      </c>
      <c r="EQ447">
        <v>42.286209999999997</v>
      </c>
      <c r="ER447" s="1">
        <v>3.1929279999999998E-5</v>
      </c>
      <c r="ES447" s="1">
        <v>1.262258E-2</v>
      </c>
      <c r="ET447">
        <v>0.46548050000000002</v>
      </c>
      <c r="EU447">
        <v>44.447870000000002</v>
      </c>
      <c r="EV447" s="1">
        <v>4.8488580000000001E-4</v>
      </c>
      <c r="EW447">
        <v>0.19573389999999999</v>
      </c>
      <c r="EX447">
        <v>0.4646612</v>
      </c>
      <c r="EY447">
        <v>42.44623</v>
      </c>
      <c r="EZ447" s="1">
        <v>5.044453E-3</v>
      </c>
      <c r="FA447">
        <v>2.0800079999999999</v>
      </c>
      <c r="FB447">
        <v>0.46371699999999999</v>
      </c>
      <c r="FC447">
        <v>40.193390000000001</v>
      </c>
      <c r="FD447">
        <v>3.7256280000000003E-2</v>
      </c>
      <c r="FE447">
        <v>15.669560000000001</v>
      </c>
      <c r="FF447">
        <v>0.4626555</v>
      </c>
      <c r="FG447">
        <v>38.7883</v>
      </c>
      <c r="FH447">
        <v>0.20245440000000001</v>
      </c>
      <c r="FI447">
        <v>86.769739999999999</v>
      </c>
      <c r="FJ447">
        <v>0.46160329999999999</v>
      </c>
      <c r="FK447">
        <v>38.473739999999999</v>
      </c>
      <c r="FL447">
        <v>0.83828060000000004</v>
      </c>
      <c r="FM447">
        <v>365.71339999999998</v>
      </c>
      <c r="FN447">
        <v>0.460511</v>
      </c>
      <c r="FO447">
        <v>40.089550000000003</v>
      </c>
      <c r="FP447">
        <v>2.7057950000000002</v>
      </c>
      <c r="FQ447">
        <v>1201.2460000000001</v>
      </c>
      <c r="FR447">
        <v>0.45937080000000002</v>
      </c>
      <c r="FS447">
        <v>41.665860000000002</v>
      </c>
      <c r="FT447">
        <v>6.9623790000000003</v>
      </c>
      <c r="FU447">
        <v>3141.777</v>
      </c>
      <c r="FV447">
        <v>0.458314</v>
      </c>
      <c r="FW447">
        <v>42.640979999999999</v>
      </c>
      <c r="FX447">
        <v>14.55447</v>
      </c>
      <c r="FY447">
        <v>6671.4290000000001</v>
      </c>
      <c r="FZ447">
        <v>0.45729029999999998</v>
      </c>
      <c r="GA447">
        <v>41.575650000000003</v>
      </c>
      <c r="GB447">
        <v>25.13475</v>
      </c>
      <c r="GC447">
        <v>11693.63</v>
      </c>
      <c r="GD447">
        <v>0.45626919999999999</v>
      </c>
      <c r="GE447">
        <v>39.66619</v>
      </c>
      <c r="GF447">
        <v>36.39978</v>
      </c>
      <c r="GG447">
        <v>17175.78</v>
      </c>
      <c r="GH447">
        <v>0.45523570000000002</v>
      </c>
      <c r="GI447">
        <v>37.482140000000001</v>
      </c>
      <c r="GJ447">
        <v>44.885959999999997</v>
      </c>
      <c r="GK447">
        <v>21459.41</v>
      </c>
      <c r="GL447">
        <v>0.45414680000000002</v>
      </c>
      <c r="GM447">
        <v>36.1965</v>
      </c>
      <c r="GN447">
        <v>47.854289999999999</v>
      </c>
      <c r="GO447">
        <v>23160.41</v>
      </c>
      <c r="GP447">
        <v>0.45359129999999998</v>
      </c>
      <c r="GQ447">
        <v>35.649430000000002</v>
      </c>
      <c r="GR447">
        <v>44.751649999999998</v>
      </c>
      <c r="GS447">
        <v>21900.41</v>
      </c>
      <c r="GT447">
        <v>0.45273950000000002</v>
      </c>
      <c r="GU447">
        <v>37.469050000000003</v>
      </c>
      <c r="GV447">
        <v>37.075800000000001</v>
      </c>
      <c r="GW447">
        <v>18386.689999999999</v>
      </c>
      <c r="GX447">
        <v>0.45174189999999997</v>
      </c>
      <c r="GY447">
        <v>39.468429999999998</v>
      </c>
      <c r="GZ447">
        <v>27.564800000000002</v>
      </c>
      <c r="HA447">
        <v>13848.4</v>
      </c>
      <c r="HB447">
        <v>0.4507621</v>
      </c>
      <c r="HC447">
        <v>41.536769999999997</v>
      </c>
      <c r="HD447">
        <v>18.58858</v>
      </c>
      <c r="HE447">
        <v>9453.8369999999995</v>
      </c>
      <c r="HF447">
        <v>0.44975809999999999</v>
      </c>
      <c r="HG447">
        <v>42.260069999999999</v>
      </c>
      <c r="HH447">
        <v>11.45055</v>
      </c>
      <c r="HI447">
        <v>5895.0969999999998</v>
      </c>
      <c r="HJ447">
        <v>0.44905070000000002</v>
      </c>
      <c r="HK447">
        <v>40.304830000000003</v>
      </c>
      <c r="HL447">
        <v>6.4939559999999998</v>
      </c>
      <c r="HM447">
        <v>3380.777</v>
      </c>
      <c r="HN447">
        <v>0.44840400000000002</v>
      </c>
      <c r="HO447">
        <v>38.525300000000001</v>
      </c>
      <c r="HP447">
        <v>3.4108589999999999</v>
      </c>
      <c r="HQ447">
        <v>1794.002</v>
      </c>
      <c r="HR447">
        <v>0.44752340000000002</v>
      </c>
      <c r="HS447">
        <v>37.708329999999997</v>
      </c>
      <c r="HT447">
        <v>1.6789190000000001</v>
      </c>
      <c r="HU447">
        <v>891.50840000000005</v>
      </c>
      <c r="HV447">
        <v>0.44667259999999998</v>
      </c>
      <c r="HW447">
        <v>37.879719999999999</v>
      </c>
      <c r="HX447">
        <v>0.78663550000000004</v>
      </c>
      <c r="HY447">
        <v>420.98840000000001</v>
      </c>
      <c r="HZ447">
        <v>0.44585229999999998</v>
      </c>
      <c r="IA447">
        <v>40.354779999999998</v>
      </c>
      <c r="IB447">
        <v>0.35798819999999998</v>
      </c>
      <c r="IC447">
        <v>192.577</v>
      </c>
      <c r="ID447">
        <v>0.4448242</v>
      </c>
      <c r="IE447">
        <v>44.665469999999999</v>
      </c>
      <c r="IF447">
        <v>0.1661649</v>
      </c>
      <c r="IG447">
        <v>89.266760000000005</v>
      </c>
      <c r="IH447">
        <v>0.44337480000000001</v>
      </c>
      <c r="II447">
        <v>48.866930000000004</v>
      </c>
      <c r="IJ447" s="1">
        <v>8.5421899999999995E-2</v>
      </c>
      <c r="IK447">
        <v>45.444940000000003</v>
      </c>
      <c r="IL447">
        <v>0.44239620000000002</v>
      </c>
      <c r="IM447">
        <v>49.677889999999998</v>
      </c>
      <c r="IN447" s="1">
        <v>5.2884529999999999E-2</v>
      </c>
      <c r="IO447">
        <v>27.641190000000002</v>
      </c>
      <c r="IP447">
        <v>0.44157419999999997</v>
      </c>
      <c r="IQ447">
        <v>47.76925</v>
      </c>
      <c r="IR447" s="1">
        <v>3.9715760000000003E-2</v>
      </c>
      <c r="IS447">
        <v>20.457439999999998</v>
      </c>
      <c r="IT447">
        <v>0.43905620000000001</v>
      </c>
      <c r="IU447">
        <v>46.187199999999997</v>
      </c>
      <c r="IV447" s="1">
        <v>3.36539E-2</v>
      </c>
      <c r="IW447">
        <v>17.295500000000001</v>
      </c>
      <c r="IX447">
        <v>0.43628359999999999</v>
      </c>
      <c r="IY447">
        <v>46.196190000000001</v>
      </c>
      <c r="IZ447" s="1">
        <v>2.9932009999999998E-2</v>
      </c>
      <c r="JA447">
        <v>15.454929999999999</v>
      </c>
      <c r="JB447">
        <v>0.43327690000000002</v>
      </c>
      <c r="JC447">
        <v>46.901359999999997</v>
      </c>
      <c r="JD447" s="1">
        <v>2.6750010000000001E-2</v>
      </c>
      <c r="JE447">
        <v>13.92855</v>
      </c>
      <c r="JF447">
        <v>0.43037730000000002</v>
      </c>
      <c r="JG447">
        <v>49.15587</v>
      </c>
      <c r="JH447" s="1">
        <v>2.3593380000000001E-2</v>
      </c>
      <c r="JI447">
        <v>12.400069999999999</v>
      </c>
      <c r="JJ447">
        <v>0.42792079999999999</v>
      </c>
      <c r="JK447">
        <v>50.062460000000002</v>
      </c>
      <c r="JL447" s="1">
        <v>2.039156E-2</v>
      </c>
      <c r="JM447">
        <v>10.82174</v>
      </c>
      <c r="JN447">
        <v>0.42563519999999999</v>
      </c>
      <c r="JO447">
        <v>48.699770000000001</v>
      </c>
      <c r="JP447" s="1">
        <v>1.7227240000000001E-2</v>
      </c>
      <c r="JQ447">
        <v>9.2458969999999994</v>
      </c>
      <c r="JR447">
        <v>0.42354740000000002</v>
      </c>
      <c r="JS447">
        <v>46.963920000000002</v>
      </c>
      <c r="JT447" s="1">
        <v>1.4316290000000001E-2</v>
      </c>
      <c r="JU447">
        <v>7.7620579999999997</v>
      </c>
      <c r="JV447">
        <v>0.4216163</v>
      </c>
      <c r="JW447">
        <v>45.99024</v>
      </c>
      <c r="JX447" s="1">
        <v>1.179346E-2</v>
      </c>
      <c r="JY447">
        <v>6.450393</v>
      </c>
      <c r="JZ447">
        <v>0.41975889999999999</v>
      </c>
      <c r="KA447">
        <v>45.220849999999999</v>
      </c>
      <c r="KB447" s="1">
        <v>9.7275759999999999E-3</v>
      </c>
      <c r="KC447">
        <v>5.3592120000000003</v>
      </c>
      <c r="KD447">
        <v>0.41725129999999999</v>
      </c>
      <c r="KE447">
        <v>44.754330000000003</v>
      </c>
      <c r="KF447" s="1">
        <v>8.1269489999999996E-3</v>
      </c>
      <c r="KG447">
        <v>4.5063979999999999</v>
      </c>
      <c r="KH447">
        <v>0.41454039999999998</v>
      </c>
      <c r="KI447">
        <v>44.1693</v>
      </c>
      <c r="KJ447" s="1">
        <v>6.932835E-3</v>
      </c>
      <c r="KK447">
        <v>3.8669669999999998</v>
      </c>
      <c r="KL447">
        <v>0.4122594</v>
      </c>
      <c r="KM447">
        <v>45.898310000000002</v>
      </c>
      <c r="KN447" s="1">
        <v>6.070855E-3</v>
      </c>
      <c r="KO447">
        <v>3.4018299999999999</v>
      </c>
      <c r="KP447">
        <v>0.41014820000000002</v>
      </c>
      <c r="KQ447">
        <v>50.414020000000001</v>
      </c>
      <c r="KR447" s="1">
        <v>5.4433679999999996E-3</v>
      </c>
      <c r="KS447">
        <v>3.0639820000000002</v>
      </c>
      <c r="KT447">
        <v>0.4081748</v>
      </c>
      <c r="KU447">
        <v>55.425440000000002</v>
      </c>
      <c r="KV447" s="1">
        <v>4.9786229999999997E-3</v>
      </c>
      <c r="KW447">
        <v>2.8150200000000001</v>
      </c>
      <c r="KX447">
        <v>0.40630529999999998</v>
      </c>
      <c r="KY447">
        <v>56.743819999999999</v>
      </c>
      <c r="KZ447" s="1">
        <v>4.6205899999999999E-3</v>
      </c>
      <c r="LA447">
        <v>2.6250789999999999</v>
      </c>
      <c r="LB447">
        <v>0.40451029999999999</v>
      </c>
      <c r="LC447">
        <v>53.386229999999998</v>
      </c>
      <c r="LD447" s="1">
        <v>4.3319910000000003E-3</v>
      </c>
      <c r="LE447">
        <v>2.47315</v>
      </c>
      <c r="LF447">
        <v>0.40284799999999998</v>
      </c>
      <c r="LG447">
        <v>49.953339999999997</v>
      </c>
      <c r="LH447" s="1">
        <v>4.0888579999999999E-3</v>
      </c>
      <c r="LI447">
        <v>2.3458199999999998</v>
      </c>
      <c r="LJ447">
        <v>0.40132069999999997</v>
      </c>
      <c r="LK447">
        <v>49.025750000000002</v>
      </c>
      <c r="LL447" s="1">
        <v>3.8783749999999999E-3</v>
      </c>
      <c r="LM447">
        <v>2.2354379999999998</v>
      </c>
      <c r="LN447">
        <v>0.39983590000000002</v>
      </c>
      <c r="LO447">
        <v>49.031889999999997</v>
      </c>
      <c r="LP447" s="1">
        <v>3.689145E-3</v>
      </c>
      <c r="LQ447">
        <v>2.136444</v>
      </c>
      <c r="LR447">
        <v>0.3984219</v>
      </c>
      <c r="LS447">
        <v>50.043140000000001</v>
      </c>
      <c r="LT447" s="1">
        <v>3.5159150000000001E-3</v>
      </c>
      <c r="LU447">
        <v>2.045426</v>
      </c>
      <c r="LV447">
        <v>0.39705679999999999</v>
      </c>
      <c r="LW447">
        <v>51.459290000000003</v>
      </c>
      <c r="LX447" s="1">
        <v>3.3547669999999998E-3</v>
      </c>
      <c r="LY447">
        <v>1.9604509999999999</v>
      </c>
      <c r="LZ447">
        <v>0.3957695</v>
      </c>
      <c r="MA447">
        <v>51.364220000000003</v>
      </c>
      <c r="MB447" s="1">
        <v>3.2036270000000001E-3</v>
      </c>
      <c r="MC447">
        <v>1.880247</v>
      </c>
      <c r="MD447">
        <v>0.39456869999999999</v>
      </c>
      <c r="ME447">
        <v>50.456960000000002</v>
      </c>
      <c r="MF447" s="1">
        <v>3.061598E-3</v>
      </c>
      <c r="MG447">
        <v>1.804314</v>
      </c>
      <c r="MH447">
        <v>0.39339839999999998</v>
      </c>
      <c r="MI447">
        <v>49.120199999999997</v>
      </c>
      <c r="MJ447" s="1">
        <v>2.9274489999999999E-3</v>
      </c>
      <c r="MK447">
        <v>1.7323170000000001</v>
      </c>
      <c r="ML447">
        <v>0.39227299999999998</v>
      </c>
      <c r="MM447">
        <v>46.978499999999997</v>
      </c>
      <c r="MN447" s="1">
        <v>2.8001269999999999E-3</v>
      </c>
      <c r="MO447">
        <v>1.663889</v>
      </c>
      <c r="MP447">
        <v>0.39116139999999999</v>
      </c>
      <c r="MQ447">
        <v>46.200920000000004</v>
      </c>
      <c r="MR447" s="1">
        <v>2.6792280000000001E-3</v>
      </c>
      <c r="MS447">
        <v>1.5986199999999999</v>
      </c>
      <c r="MT447">
        <v>0.39011109999999999</v>
      </c>
      <c r="MU447">
        <v>46.200690000000002</v>
      </c>
      <c r="MV447" s="1">
        <v>2.5647999999999999E-3</v>
      </c>
      <c r="MW447">
        <v>1.5364979999999999</v>
      </c>
      <c r="MX447">
        <v>0.38910309999999998</v>
      </c>
      <c r="MY447">
        <v>47.862319999999997</v>
      </c>
      <c r="MZ447" s="1">
        <v>2.4568609999999999E-3</v>
      </c>
      <c r="NA447">
        <v>1.4773700000000001</v>
      </c>
      <c r="NB447">
        <v>0.38812780000000002</v>
      </c>
      <c r="NC447">
        <v>49.420369999999998</v>
      </c>
      <c r="ND447" s="1">
        <v>2.3545319999999999E-3</v>
      </c>
      <c r="NE447">
        <v>1.4210970000000001</v>
      </c>
      <c r="NF447">
        <v>0.38711649999999997</v>
      </c>
      <c r="NG447">
        <v>51.750109999999999</v>
      </c>
      <c r="NH447" s="1">
        <v>2.2572849999999999E-3</v>
      </c>
      <c r="NI447">
        <v>1.3675729999999999</v>
      </c>
      <c r="NJ447">
        <v>0.38614169999999998</v>
      </c>
      <c r="NK447">
        <v>53.868290000000002</v>
      </c>
      <c r="NL447" s="1">
        <v>2.1651600000000002E-3</v>
      </c>
      <c r="NM447">
        <v>1.31664</v>
      </c>
      <c r="NN447">
        <v>0.38520339999999997</v>
      </c>
      <c r="NO447">
        <v>52.553069999999998</v>
      </c>
      <c r="NP447" s="1">
        <v>2.07763E-3</v>
      </c>
      <c r="NQ447">
        <v>1.267922</v>
      </c>
      <c r="NR447">
        <v>0.3842933</v>
      </c>
      <c r="NS447">
        <v>48.550879999999999</v>
      </c>
      <c r="NT447" s="1">
        <v>1.9944540000000001E-3</v>
      </c>
      <c r="NU447">
        <v>1.221436</v>
      </c>
      <c r="NV447">
        <v>0.38342949999999998</v>
      </c>
      <c r="NW447">
        <v>46.417340000000003</v>
      </c>
      <c r="NX447" s="1">
        <v>1.9157460000000001E-3</v>
      </c>
      <c r="NY447">
        <v>1.177108</v>
      </c>
      <c r="NZ447">
        <v>0.3825848</v>
      </c>
      <c r="OA447">
        <v>46.004910000000002</v>
      </c>
      <c r="OB447" s="1">
        <v>1.841068E-3</v>
      </c>
      <c r="OC447">
        <v>1.1347499999999999</v>
      </c>
      <c r="OD447">
        <v>0.3817547</v>
      </c>
      <c r="OE447">
        <v>48.010800000000003</v>
      </c>
      <c r="OF447" s="1">
        <v>1.769683E-3</v>
      </c>
      <c r="OG447">
        <v>1.0940289999999999</v>
      </c>
      <c r="OH447">
        <v>0.38098009999999999</v>
      </c>
      <c r="OI447">
        <v>48.528350000000003</v>
      </c>
      <c r="OJ447" s="1">
        <v>1.7017639999999999E-3</v>
      </c>
      <c r="OK447">
        <v>1.0550250000000001</v>
      </c>
    </row>
    <row r="448" spans="1:401" x14ac:dyDescent="0.35">
      <c r="A448">
        <v>457</v>
      </c>
      <c r="B448" t="s">
        <v>4</v>
      </c>
      <c r="C448" t="s">
        <v>364</v>
      </c>
      <c r="D448" t="s">
        <v>455</v>
      </c>
      <c r="E448">
        <v>771.36350000000004</v>
      </c>
      <c r="F448">
        <v>0.4187959</v>
      </c>
      <c r="G448">
        <v>29.36561</v>
      </c>
      <c r="H448">
        <v>0</v>
      </c>
      <c r="I448">
        <v>0</v>
      </c>
      <c r="J448">
        <v>0.41926289999999999</v>
      </c>
      <c r="K448">
        <v>30.366489999999999</v>
      </c>
      <c r="L448">
        <v>0</v>
      </c>
      <c r="M448">
        <v>0</v>
      </c>
      <c r="N448">
        <v>0.41978650000000001</v>
      </c>
      <c r="O448">
        <v>30.39743</v>
      </c>
      <c r="P448">
        <v>0</v>
      </c>
      <c r="Q448">
        <v>0</v>
      </c>
      <c r="R448">
        <v>0.42037029999999997</v>
      </c>
      <c r="S448">
        <v>32.203319999999998</v>
      </c>
      <c r="T448">
        <v>0</v>
      </c>
      <c r="U448">
        <v>0</v>
      </c>
      <c r="V448">
        <v>0.42094670000000001</v>
      </c>
      <c r="W448">
        <v>32.610129999999998</v>
      </c>
      <c r="X448">
        <v>0</v>
      </c>
      <c r="Y448">
        <v>0</v>
      </c>
      <c r="Z448">
        <v>0.42161470000000001</v>
      </c>
      <c r="AA448">
        <v>31.01727</v>
      </c>
      <c r="AB448">
        <v>0</v>
      </c>
      <c r="AC448">
        <v>0</v>
      </c>
      <c r="AD448">
        <v>0.42255150000000002</v>
      </c>
      <c r="AE448">
        <v>29.006869999999999</v>
      </c>
      <c r="AF448">
        <v>0</v>
      </c>
      <c r="AG448">
        <v>0</v>
      </c>
      <c r="AH448">
        <v>0.42347380000000001</v>
      </c>
      <c r="AI448">
        <v>27.23141</v>
      </c>
      <c r="AJ448">
        <v>0</v>
      </c>
      <c r="AK448">
        <v>0</v>
      </c>
      <c r="AL448">
        <v>0.42427690000000001</v>
      </c>
      <c r="AM448">
        <v>26.754619999999999</v>
      </c>
      <c r="AN448">
        <v>0</v>
      </c>
      <c r="AO448">
        <v>0</v>
      </c>
      <c r="AP448">
        <v>0.42509400000000003</v>
      </c>
      <c r="AQ448">
        <v>29.175360000000001</v>
      </c>
      <c r="AR448">
        <v>0</v>
      </c>
      <c r="AS448">
        <v>0</v>
      </c>
      <c r="AT448">
        <v>0.42594209999999999</v>
      </c>
      <c r="AU448">
        <v>32.691549999999999</v>
      </c>
      <c r="AV448">
        <v>0</v>
      </c>
      <c r="AW448">
        <v>0</v>
      </c>
      <c r="AX448">
        <v>0.42804710000000001</v>
      </c>
      <c r="AY448">
        <v>36.355139999999999</v>
      </c>
      <c r="AZ448">
        <v>0</v>
      </c>
      <c r="BA448">
        <v>0</v>
      </c>
      <c r="BB448">
        <v>0.43019010000000002</v>
      </c>
      <c r="BC448">
        <v>38.019170000000003</v>
      </c>
      <c r="BD448">
        <v>0</v>
      </c>
      <c r="BE448">
        <v>0</v>
      </c>
      <c r="BF448">
        <v>0.43234509999999998</v>
      </c>
      <c r="BG448">
        <v>36.39181</v>
      </c>
      <c r="BH448">
        <v>0</v>
      </c>
      <c r="BI448">
        <v>0</v>
      </c>
      <c r="BJ448">
        <v>0.43471880000000002</v>
      </c>
      <c r="BK448">
        <v>33.927639999999997</v>
      </c>
      <c r="BL448">
        <v>0</v>
      </c>
      <c r="BM448">
        <v>0</v>
      </c>
      <c r="BN448">
        <v>0.437218</v>
      </c>
      <c r="BO448">
        <v>32.22683</v>
      </c>
      <c r="BP448">
        <v>0</v>
      </c>
      <c r="BQ448">
        <v>0</v>
      </c>
      <c r="BR448">
        <v>0.43991520000000001</v>
      </c>
      <c r="BS448">
        <v>31.580719999999999</v>
      </c>
      <c r="BT448">
        <v>0</v>
      </c>
      <c r="BU448">
        <v>0</v>
      </c>
      <c r="BV448">
        <v>0.44281880000000001</v>
      </c>
      <c r="BW448">
        <v>33.431429999999999</v>
      </c>
      <c r="BX448">
        <v>0</v>
      </c>
      <c r="BY448">
        <v>0</v>
      </c>
      <c r="BZ448">
        <v>0.44596229999999998</v>
      </c>
      <c r="CA448">
        <v>34.752110000000002</v>
      </c>
      <c r="CB448">
        <v>0</v>
      </c>
      <c r="CC448">
        <v>0</v>
      </c>
      <c r="CD448">
        <v>0.44932319999999998</v>
      </c>
      <c r="CE448">
        <v>36.082929999999998</v>
      </c>
      <c r="CF448">
        <v>0</v>
      </c>
      <c r="CG448">
        <v>0</v>
      </c>
      <c r="CH448">
        <v>0.45254080000000002</v>
      </c>
      <c r="CI448">
        <v>35.063679999999998</v>
      </c>
      <c r="CJ448">
        <v>0</v>
      </c>
      <c r="CK448">
        <v>0</v>
      </c>
      <c r="CL448">
        <v>0.45548499999999997</v>
      </c>
      <c r="CM448">
        <v>33.281889999999997</v>
      </c>
      <c r="CN448">
        <v>0</v>
      </c>
      <c r="CO448">
        <v>0</v>
      </c>
      <c r="CP448">
        <v>0.45518370000000002</v>
      </c>
      <c r="CQ448">
        <v>31.570679999999999</v>
      </c>
      <c r="CR448">
        <v>0</v>
      </c>
      <c r="CS448">
        <v>0</v>
      </c>
      <c r="CT448">
        <v>0.45438240000000002</v>
      </c>
      <c r="CU448">
        <v>30.277920000000002</v>
      </c>
      <c r="CV448">
        <v>0</v>
      </c>
      <c r="CW448">
        <v>0</v>
      </c>
      <c r="CX448">
        <v>0.45399929999999999</v>
      </c>
      <c r="CY448">
        <v>30.153320000000001</v>
      </c>
      <c r="CZ448">
        <v>0</v>
      </c>
      <c r="DA448">
        <v>0</v>
      </c>
      <c r="DB448">
        <v>0.45369739999999997</v>
      </c>
      <c r="DC448">
        <v>32.04318</v>
      </c>
      <c r="DD448" s="1">
        <v>8.8699379999999996E-36</v>
      </c>
      <c r="DE448" s="1">
        <v>3.133466E-33</v>
      </c>
      <c r="DF448">
        <v>0.45347730000000003</v>
      </c>
      <c r="DG448">
        <v>35.256830000000001</v>
      </c>
      <c r="DH448" s="1">
        <v>1.4868019999999999E-29</v>
      </c>
      <c r="DI448" s="1">
        <v>4.9363479999999998E-27</v>
      </c>
      <c r="DJ448">
        <v>0.45333030000000002</v>
      </c>
      <c r="DK448">
        <v>40.120060000000002</v>
      </c>
      <c r="DL448" s="1">
        <v>1.319677E-24</v>
      </c>
      <c r="DM448" s="1">
        <v>4.362794E-22</v>
      </c>
      <c r="DN448">
        <v>0.45329570000000002</v>
      </c>
      <c r="DO448">
        <v>44.097850000000001</v>
      </c>
      <c r="DP448" s="1">
        <v>1.1491219999999999E-20</v>
      </c>
      <c r="DQ448" s="1">
        <v>3.8703000000000001E-18</v>
      </c>
      <c r="DR448">
        <v>0.4530131</v>
      </c>
      <c r="DS448">
        <v>42.349739999999997</v>
      </c>
      <c r="DT448" s="1">
        <v>1.976931E-17</v>
      </c>
      <c r="DU448" s="1">
        <v>6.793485E-15</v>
      </c>
      <c r="DV448">
        <v>0.45322570000000001</v>
      </c>
      <c r="DW448">
        <v>39.205440000000003</v>
      </c>
      <c r="DX448" s="1">
        <v>1.146068E-14</v>
      </c>
      <c r="DY448" s="1">
        <v>4.0102870000000002E-12</v>
      </c>
      <c r="DZ448">
        <v>0.45347559999999998</v>
      </c>
      <c r="EA448">
        <v>37.025329999999997</v>
      </c>
      <c r="EB448" s="1">
        <v>2.8142620000000001E-12</v>
      </c>
      <c r="EC448" s="1">
        <v>1.0008369999999999E-9</v>
      </c>
      <c r="ED448">
        <v>0.45370739999999998</v>
      </c>
      <c r="EE448">
        <v>35.844050000000003</v>
      </c>
      <c r="EF448" s="1">
        <v>3.390567E-10</v>
      </c>
      <c r="EG448" s="1">
        <v>1.224353E-7</v>
      </c>
      <c r="EH448">
        <v>0.45391819999999999</v>
      </c>
      <c r="EI448">
        <v>36.502690000000001</v>
      </c>
      <c r="EJ448" s="1">
        <v>2.235942E-8</v>
      </c>
      <c r="EK448" s="1">
        <v>8.1861290000000004E-6</v>
      </c>
      <c r="EL448">
        <v>0.45408490000000001</v>
      </c>
      <c r="EM448">
        <v>38.983139999999999</v>
      </c>
      <c r="EN448" s="1">
        <v>8.7171970000000005E-7</v>
      </c>
      <c r="EO448" s="1">
        <v>3.231787E-4</v>
      </c>
      <c r="EP448">
        <v>0.45460679999999998</v>
      </c>
      <c r="EQ448">
        <v>43.031149999999997</v>
      </c>
      <c r="ER448" s="1">
        <v>2.1328659999999999E-5</v>
      </c>
      <c r="ES448" s="1">
        <v>8.0074619999999999E-3</v>
      </c>
      <c r="ET448">
        <v>0.45605600000000002</v>
      </c>
      <c r="EU448">
        <v>45.217480000000002</v>
      </c>
      <c r="EV448" s="1">
        <v>3.3997630000000002E-4</v>
      </c>
      <c r="EW448">
        <v>0.12882959999999999</v>
      </c>
      <c r="EX448">
        <v>0.45694820000000003</v>
      </c>
      <c r="EY448">
        <v>42.737169999999999</v>
      </c>
      <c r="EZ448" s="1">
        <v>3.696609E-3</v>
      </c>
      <c r="FA448">
        <v>1.4158729999999999</v>
      </c>
      <c r="FB448">
        <v>0.45760709999999999</v>
      </c>
      <c r="FC448">
        <v>40.237879999999997</v>
      </c>
      <c r="FD448" s="1">
        <v>2.8457570000000001E-2</v>
      </c>
      <c r="FE448">
        <v>11.00839</v>
      </c>
      <c r="FF448">
        <v>0.45817350000000001</v>
      </c>
      <c r="FG448">
        <v>38.745330000000003</v>
      </c>
      <c r="FH448">
        <v>0.16057109999999999</v>
      </c>
      <c r="FI448">
        <v>62.721730000000001</v>
      </c>
      <c r="FJ448">
        <v>0.45871020000000001</v>
      </c>
      <c r="FK448">
        <v>38.420650000000002</v>
      </c>
      <c r="FL448">
        <v>0.68849859999999996</v>
      </c>
      <c r="FM448">
        <v>271.40559999999999</v>
      </c>
      <c r="FN448">
        <v>0.45921689999999998</v>
      </c>
      <c r="FO448">
        <v>40.22401</v>
      </c>
      <c r="FP448">
        <v>2.29664</v>
      </c>
      <c r="FQ448">
        <v>913.70590000000004</v>
      </c>
      <c r="FR448">
        <v>0.45974290000000001</v>
      </c>
      <c r="FS448">
        <v>41.997329999999998</v>
      </c>
      <c r="FT448">
        <v>6.0953480000000004</v>
      </c>
      <c r="FU448">
        <v>2445.2869999999998</v>
      </c>
      <c r="FV448">
        <v>0.460316</v>
      </c>
      <c r="FW448">
        <v>43.09449</v>
      </c>
      <c r="FX448">
        <v>13.118869999999999</v>
      </c>
      <c r="FY448">
        <v>5305.6130000000003</v>
      </c>
      <c r="FZ448">
        <v>0.46107720000000002</v>
      </c>
      <c r="GA448">
        <v>41.94943</v>
      </c>
      <c r="GB448">
        <v>23.289570000000001</v>
      </c>
      <c r="GC448">
        <v>9489.0910000000003</v>
      </c>
      <c r="GD448">
        <v>0.46194790000000002</v>
      </c>
      <c r="GE448">
        <v>39.897329999999997</v>
      </c>
      <c r="GF448">
        <v>34.622450000000001</v>
      </c>
      <c r="GG448">
        <v>14203.68</v>
      </c>
      <c r="GH448">
        <v>0.46293129999999999</v>
      </c>
      <c r="GI448">
        <v>37.54654</v>
      </c>
      <c r="GJ448">
        <v>43.740769999999998</v>
      </c>
      <c r="GK448">
        <v>18054.439999999999</v>
      </c>
      <c r="GL448">
        <v>0.46400419999999998</v>
      </c>
      <c r="GM448">
        <v>36.175139999999999</v>
      </c>
      <c r="GN448">
        <v>47.702739999999999</v>
      </c>
      <c r="GO448">
        <v>19794.55</v>
      </c>
      <c r="GP448">
        <v>0.46446920000000003</v>
      </c>
      <c r="GQ448">
        <v>35.625</v>
      </c>
      <c r="GR448">
        <v>45.527360000000002</v>
      </c>
      <c r="GS448">
        <v>18983.439999999999</v>
      </c>
      <c r="GT448">
        <v>0.46291330000000003</v>
      </c>
      <c r="GU448">
        <v>37.624839999999999</v>
      </c>
      <c r="GV448">
        <v>38.46669</v>
      </c>
      <c r="GW448">
        <v>16147.92</v>
      </c>
      <c r="GX448">
        <v>0.46119700000000002</v>
      </c>
      <c r="GY448">
        <v>39.78152</v>
      </c>
      <c r="GZ448">
        <v>29.119060000000001</v>
      </c>
      <c r="HA448">
        <v>12302.85</v>
      </c>
      <c r="HB448">
        <v>0.45943600000000001</v>
      </c>
      <c r="HC448">
        <v>41.957169999999998</v>
      </c>
      <c r="HD448">
        <v>19.971520000000002</v>
      </c>
      <c r="HE448">
        <v>8482.5689999999995</v>
      </c>
      <c r="HF448">
        <v>0.45759280000000002</v>
      </c>
      <c r="HG448">
        <v>42.672469999999997</v>
      </c>
      <c r="HH448">
        <v>12.50122</v>
      </c>
      <c r="HI448">
        <v>5335.9030000000002</v>
      </c>
      <c r="HJ448">
        <v>0.45597670000000001</v>
      </c>
      <c r="HK448">
        <v>40.542659999999998</v>
      </c>
      <c r="HL448">
        <v>7.1987259999999997</v>
      </c>
      <c r="HM448">
        <v>3084.24</v>
      </c>
      <c r="HN448">
        <v>0.454455</v>
      </c>
      <c r="HO448">
        <v>38.576180000000001</v>
      </c>
      <c r="HP448">
        <v>3.8341180000000001</v>
      </c>
      <c r="HQ448">
        <v>1647.6690000000001</v>
      </c>
      <c r="HR448">
        <v>0.45270939999999998</v>
      </c>
      <c r="HS448">
        <v>37.643140000000002</v>
      </c>
      <c r="HT448">
        <v>1.9093519999999999</v>
      </c>
      <c r="HU448">
        <v>822.72820000000002</v>
      </c>
      <c r="HV448">
        <v>0.45094909999999999</v>
      </c>
      <c r="HW448">
        <v>37.801909999999999</v>
      </c>
      <c r="HX448">
        <v>0.90227760000000001</v>
      </c>
      <c r="HY448">
        <v>389.41860000000003</v>
      </c>
      <c r="HZ448">
        <v>0.44920389999999999</v>
      </c>
      <c r="IA448">
        <v>40.431080000000001</v>
      </c>
      <c r="IB448">
        <v>0.4122595</v>
      </c>
      <c r="IC448">
        <v>177.94900000000001</v>
      </c>
      <c r="ID448">
        <v>0.4472296</v>
      </c>
      <c r="IE448">
        <v>44.956650000000003</v>
      </c>
      <c r="IF448">
        <v>0.1898251</v>
      </c>
      <c r="IG448">
        <v>81.678190000000001</v>
      </c>
      <c r="IH448">
        <v>0.44483040000000001</v>
      </c>
      <c r="II448">
        <v>49.295879999999997</v>
      </c>
      <c r="IJ448" s="1">
        <v>9.5188220000000004E-2</v>
      </c>
      <c r="IK448">
        <v>40.655079999999998</v>
      </c>
      <c r="IL448">
        <v>0.44279410000000002</v>
      </c>
      <c r="IM448">
        <v>50.086979999999997</v>
      </c>
      <c r="IN448">
        <v>5.6786999999999997E-2</v>
      </c>
      <c r="IO448">
        <v>23.93038</v>
      </c>
      <c r="IP448">
        <v>0.44092550000000003</v>
      </c>
      <c r="IQ448">
        <v>48.001420000000003</v>
      </c>
      <c r="IR448" s="1">
        <v>4.1319080000000001E-2</v>
      </c>
      <c r="IS448">
        <v>17.25291</v>
      </c>
      <c r="IT448">
        <v>0.43734390000000001</v>
      </c>
      <c r="IU448">
        <v>46.161909999999999</v>
      </c>
      <c r="IV448" s="1">
        <v>3.4436420000000002E-2</v>
      </c>
      <c r="IW448">
        <v>14.4307</v>
      </c>
      <c r="IX448">
        <v>0.4336217</v>
      </c>
      <c r="IY448">
        <v>46.010150000000003</v>
      </c>
      <c r="IZ448" s="1">
        <v>3.0469429999999999E-2</v>
      </c>
      <c r="JA448">
        <v>12.866339999999999</v>
      </c>
      <c r="JB448">
        <v>0.42978139999999998</v>
      </c>
      <c r="JC448">
        <v>46.697569999999999</v>
      </c>
      <c r="JD448" s="1">
        <v>2.7247480000000001E-2</v>
      </c>
      <c r="JE448">
        <v>11.62044</v>
      </c>
      <c r="JF448">
        <v>0.42614109999999999</v>
      </c>
      <c r="JG448">
        <v>49.073180000000001</v>
      </c>
      <c r="JH448" s="1">
        <v>2.410694E-2</v>
      </c>
      <c r="JI448">
        <v>10.385809999999999</v>
      </c>
      <c r="JJ448">
        <v>0.42273460000000002</v>
      </c>
      <c r="JK448">
        <v>50.181139999999999</v>
      </c>
      <c r="JL448" s="1">
        <v>2.0916770000000001E-2</v>
      </c>
      <c r="JM448">
        <v>9.1055810000000008</v>
      </c>
      <c r="JN448">
        <v>0.41952879999999998</v>
      </c>
      <c r="JO448">
        <v>48.843679999999999</v>
      </c>
      <c r="JP448" s="1">
        <v>1.7738540000000001E-2</v>
      </c>
      <c r="JQ448">
        <v>7.8139130000000003</v>
      </c>
      <c r="JR448">
        <v>0.41658990000000001</v>
      </c>
      <c r="JS448">
        <v>47.077260000000003</v>
      </c>
      <c r="JT448" s="1">
        <v>1.478492E-2</v>
      </c>
      <c r="JU448">
        <v>6.5844339999999999</v>
      </c>
      <c r="JV448">
        <v>0.41388200000000003</v>
      </c>
      <c r="JW448">
        <v>46.031019999999998</v>
      </c>
      <c r="JX448" s="1">
        <v>1.219659E-2</v>
      </c>
      <c r="JY448">
        <v>5.485398</v>
      </c>
      <c r="JZ448">
        <v>0.41130870000000003</v>
      </c>
      <c r="KA448">
        <v>45.169640000000001</v>
      </c>
      <c r="KB448" s="1">
        <v>1.0055039999999999E-2</v>
      </c>
      <c r="KC448">
        <v>4.5621970000000003</v>
      </c>
      <c r="KD448">
        <v>0.40888790000000003</v>
      </c>
      <c r="KE448">
        <v>44.673650000000002</v>
      </c>
      <c r="KF448" s="1">
        <v>8.3770600000000004E-3</v>
      </c>
      <c r="KG448">
        <v>3.830206</v>
      </c>
      <c r="KH448">
        <v>0.40652700000000003</v>
      </c>
      <c r="KI448">
        <v>44.10127</v>
      </c>
      <c r="KJ448" s="1">
        <v>7.1176590000000001E-3</v>
      </c>
      <c r="KK448">
        <v>3.2773500000000002</v>
      </c>
      <c r="KL448">
        <v>0.40454709999999999</v>
      </c>
      <c r="KM448">
        <v>45.862229999999997</v>
      </c>
      <c r="KN448" s="1">
        <v>6.2051759999999997E-3</v>
      </c>
      <c r="KO448">
        <v>2.8737900000000001</v>
      </c>
      <c r="KP448">
        <v>0.40270349999999999</v>
      </c>
      <c r="KQ448">
        <v>50.50224</v>
      </c>
      <c r="KR448" s="1">
        <v>5.5417080000000002E-3</v>
      </c>
      <c r="KS448">
        <v>2.5807850000000001</v>
      </c>
      <c r="KT448">
        <v>0.40099899999999999</v>
      </c>
      <c r="KU448">
        <v>55.691600000000001</v>
      </c>
      <c r="KV448" s="1">
        <v>5.052333E-3</v>
      </c>
      <c r="KW448">
        <v>2.3653949999999999</v>
      </c>
      <c r="KX448">
        <v>0.39937</v>
      </c>
      <c r="KY448">
        <v>57.156230000000001</v>
      </c>
      <c r="KZ448" s="1">
        <v>4.678237E-3</v>
      </c>
      <c r="LA448">
        <v>2.2019880000000001</v>
      </c>
      <c r="LB448">
        <v>0.39782149999999999</v>
      </c>
      <c r="LC448">
        <v>53.737909999999999</v>
      </c>
      <c r="LD448" s="1">
        <v>4.3794130000000004E-3</v>
      </c>
      <c r="LE448">
        <v>2.0721229999999999</v>
      </c>
      <c r="LF448">
        <v>0.39637729999999999</v>
      </c>
      <c r="LG448">
        <v>50.034840000000003</v>
      </c>
      <c r="LH448" s="1">
        <v>4.1292719999999998E-3</v>
      </c>
      <c r="LI448">
        <v>1.96384</v>
      </c>
      <c r="LJ448">
        <v>0.39507490000000001</v>
      </c>
      <c r="LK448">
        <v>48.888680000000001</v>
      </c>
      <c r="LL448">
        <v>3.9139730000000003E-3</v>
      </c>
      <c r="LM448">
        <v>1.8704130000000001</v>
      </c>
      <c r="LN448">
        <v>0.39380379999999998</v>
      </c>
      <c r="LO448">
        <v>48.826909999999998</v>
      </c>
      <c r="LP448" s="1">
        <v>3.721551E-3</v>
      </c>
      <c r="LQ448">
        <v>1.78695</v>
      </c>
      <c r="LR448">
        <v>0.39258369999999998</v>
      </c>
      <c r="LS448">
        <v>49.921379999999999</v>
      </c>
      <c r="LT448" s="1">
        <v>3.5459129999999999E-3</v>
      </c>
      <c r="LU448">
        <v>1.7104680000000001</v>
      </c>
      <c r="LV448">
        <v>0.39142329999999997</v>
      </c>
      <c r="LW448">
        <v>51.518970000000003</v>
      </c>
      <c r="LX448" s="1">
        <v>3.382899E-3</v>
      </c>
      <c r="LY448">
        <v>1.6391910000000001</v>
      </c>
      <c r="LZ448">
        <v>0.3903258</v>
      </c>
      <c r="MA448">
        <v>51.577669999999998</v>
      </c>
      <c r="MB448" s="1">
        <v>3.2302780000000001E-3</v>
      </c>
      <c r="MC448">
        <v>1.5719920000000001</v>
      </c>
      <c r="MD448">
        <v>0.38929970000000003</v>
      </c>
      <c r="ME448">
        <v>50.640810000000002</v>
      </c>
      <c r="MF448" s="1">
        <v>3.0867849999999999E-3</v>
      </c>
      <c r="MG448">
        <v>1.508375</v>
      </c>
      <c r="MH448">
        <v>0.38831349999999998</v>
      </c>
      <c r="MI448">
        <v>49.262149999999998</v>
      </c>
      <c r="MJ448" s="1">
        <v>2.951347E-3</v>
      </c>
      <c r="MK448">
        <v>1.4480580000000001</v>
      </c>
      <c r="ML448">
        <v>0.38734659999999999</v>
      </c>
      <c r="MM448">
        <v>46.971150000000002</v>
      </c>
      <c r="MN448" s="1">
        <v>2.8227759999999999E-3</v>
      </c>
      <c r="MO448">
        <v>1.3907419999999999</v>
      </c>
      <c r="MP448">
        <v>0.38641629999999999</v>
      </c>
      <c r="MQ448">
        <v>46.072330000000001</v>
      </c>
      <c r="MR448" s="1">
        <v>2.7008430000000001E-3</v>
      </c>
      <c r="MS448">
        <v>1.3361149999999999</v>
      </c>
      <c r="MT448">
        <v>0.38551299999999999</v>
      </c>
      <c r="MU448">
        <v>46.055140000000002</v>
      </c>
      <c r="MV448" s="1">
        <v>2.585314E-3</v>
      </c>
      <c r="MW448">
        <v>1.2841089999999999</v>
      </c>
      <c r="MX448">
        <v>0.38468970000000002</v>
      </c>
      <c r="MY448">
        <v>47.765079999999998</v>
      </c>
      <c r="MZ448" s="1">
        <v>2.4764309999999999E-3</v>
      </c>
      <c r="NA448">
        <v>1.234586</v>
      </c>
      <c r="NB448">
        <v>0.38384740000000001</v>
      </c>
      <c r="NC448">
        <v>49.459319999999998</v>
      </c>
      <c r="ND448" s="1">
        <v>2.3730349999999999E-3</v>
      </c>
      <c r="NE448">
        <v>1.1874340000000001</v>
      </c>
      <c r="NF448">
        <v>0.38302340000000001</v>
      </c>
      <c r="NG448">
        <v>51.928109999999997</v>
      </c>
      <c r="NH448" s="1">
        <v>2.2749509999999999E-3</v>
      </c>
      <c r="NI448">
        <v>1.142606</v>
      </c>
      <c r="NJ448">
        <v>0.38220090000000001</v>
      </c>
      <c r="NK448">
        <v>54.146810000000002</v>
      </c>
      <c r="NL448" s="1">
        <v>2.1819890000000001E-3</v>
      </c>
      <c r="NM448">
        <v>1.099966</v>
      </c>
      <c r="NN448">
        <v>0.38139489999999998</v>
      </c>
      <c r="NO448">
        <v>52.880629999999996</v>
      </c>
      <c r="NP448" s="1">
        <v>2.093653E-3</v>
      </c>
      <c r="NQ448">
        <v>1.059205</v>
      </c>
      <c r="NR448">
        <v>0.38063449999999999</v>
      </c>
      <c r="NS448">
        <v>48.70675</v>
      </c>
      <c r="NT448" s="1">
        <v>2.0097470000000001E-3</v>
      </c>
      <c r="NU448">
        <v>1.0202880000000001</v>
      </c>
      <c r="NV448">
        <v>0.3799303</v>
      </c>
      <c r="NW448">
        <v>46.374090000000002</v>
      </c>
      <c r="NX448" s="1">
        <v>1.930321E-3</v>
      </c>
      <c r="NY448">
        <v>0.98316650000000005</v>
      </c>
      <c r="NZ448">
        <v>0.37923089999999998</v>
      </c>
      <c r="OA448">
        <v>45.84639</v>
      </c>
      <c r="OB448" s="1">
        <v>1.854982E-3</v>
      </c>
      <c r="OC448">
        <v>0.94770840000000001</v>
      </c>
      <c r="OD448">
        <v>0.3785463</v>
      </c>
      <c r="OE448">
        <v>47.85651</v>
      </c>
      <c r="OF448" s="1">
        <v>1.783052E-3</v>
      </c>
      <c r="OG448">
        <v>0.91365989999999997</v>
      </c>
      <c r="OH448">
        <v>0.37786999999999998</v>
      </c>
      <c r="OI448">
        <v>48.576880000000003</v>
      </c>
      <c r="OJ448" s="1">
        <v>1.714529E-3</v>
      </c>
      <c r="OK448">
        <v>0.88103819999999999</v>
      </c>
    </row>
    <row r="449" spans="1:401" x14ac:dyDescent="0.35">
      <c r="A449">
        <v>458</v>
      </c>
      <c r="B449" t="s">
        <v>4</v>
      </c>
      <c r="C449" t="s">
        <v>364</v>
      </c>
      <c r="D449" t="s">
        <v>456</v>
      </c>
      <c r="E449">
        <v>789.84659999999997</v>
      </c>
      <c r="F449">
        <v>0.56050089999999997</v>
      </c>
      <c r="G449">
        <v>29.33492</v>
      </c>
      <c r="H449">
        <v>0</v>
      </c>
      <c r="I449">
        <v>0</v>
      </c>
      <c r="J449">
        <v>0.56253500000000001</v>
      </c>
      <c r="K449">
        <v>30.483540000000001</v>
      </c>
      <c r="L449">
        <v>0</v>
      </c>
      <c r="M449">
        <v>0</v>
      </c>
      <c r="N449">
        <v>0.5648128</v>
      </c>
      <c r="O449">
        <v>30.440100000000001</v>
      </c>
      <c r="P449">
        <v>0</v>
      </c>
      <c r="Q449">
        <v>0</v>
      </c>
      <c r="R449">
        <v>0.56722490000000003</v>
      </c>
      <c r="S449">
        <v>32.521380000000001</v>
      </c>
      <c r="T449">
        <v>0</v>
      </c>
      <c r="U449">
        <v>0</v>
      </c>
      <c r="V449">
        <v>0.56983519999999999</v>
      </c>
      <c r="W449">
        <v>33.014719999999997</v>
      </c>
      <c r="X449">
        <v>0</v>
      </c>
      <c r="Y449">
        <v>0</v>
      </c>
      <c r="Z449">
        <v>0.57266249999999996</v>
      </c>
      <c r="AA449">
        <v>31.25272</v>
      </c>
      <c r="AB449">
        <v>0</v>
      </c>
      <c r="AC449">
        <v>0</v>
      </c>
      <c r="AD449">
        <v>0.57595589999999997</v>
      </c>
      <c r="AE449">
        <v>29.08691</v>
      </c>
      <c r="AF449">
        <v>0</v>
      </c>
      <c r="AG449">
        <v>0</v>
      </c>
      <c r="AH449">
        <v>0.57928950000000001</v>
      </c>
      <c r="AI449">
        <v>27.26042</v>
      </c>
      <c r="AJ449">
        <v>0</v>
      </c>
      <c r="AK449">
        <v>0</v>
      </c>
      <c r="AL449">
        <v>0.58254150000000005</v>
      </c>
      <c r="AM449">
        <v>26.78904</v>
      </c>
      <c r="AN449">
        <v>0</v>
      </c>
      <c r="AO449">
        <v>0</v>
      </c>
      <c r="AP449">
        <v>0.58598490000000003</v>
      </c>
      <c r="AQ449">
        <v>29.488589999999999</v>
      </c>
      <c r="AR449">
        <v>0</v>
      </c>
      <c r="AS449">
        <v>0</v>
      </c>
      <c r="AT449">
        <v>0.58979459999999995</v>
      </c>
      <c r="AU449">
        <v>33.237670000000001</v>
      </c>
      <c r="AV449">
        <v>0</v>
      </c>
      <c r="AW449">
        <v>0</v>
      </c>
      <c r="AX449">
        <v>0.58989919999999996</v>
      </c>
      <c r="AY449">
        <v>37.080660000000002</v>
      </c>
      <c r="AZ449">
        <v>0</v>
      </c>
      <c r="BA449">
        <v>0</v>
      </c>
      <c r="BB449">
        <v>0.58833679999999999</v>
      </c>
      <c r="BC449">
        <v>38.719670000000001</v>
      </c>
      <c r="BD449">
        <v>0</v>
      </c>
      <c r="BE449">
        <v>0</v>
      </c>
      <c r="BF449">
        <v>0.58661779999999997</v>
      </c>
      <c r="BG449">
        <v>36.77543</v>
      </c>
      <c r="BH449">
        <v>0</v>
      </c>
      <c r="BI449">
        <v>0</v>
      </c>
      <c r="BJ449">
        <v>0.58483240000000003</v>
      </c>
      <c r="BK449">
        <v>34.038330000000002</v>
      </c>
      <c r="BL449">
        <v>0</v>
      </c>
      <c r="BM449">
        <v>0</v>
      </c>
      <c r="BN449">
        <v>0.58294250000000003</v>
      </c>
      <c r="BO449">
        <v>32.22683</v>
      </c>
      <c r="BP449">
        <v>0</v>
      </c>
      <c r="BQ449">
        <v>0</v>
      </c>
      <c r="BR449">
        <v>0.58095680000000005</v>
      </c>
      <c r="BS449">
        <v>31.47898</v>
      </c>
      <c r="BT449">
        <v>0</v>
      </c>
      <c r="BU449">
        <v>0</v>
      </c>
      <c r="BV449">
        <v>0.57892290000000002</v>
      </c>
      <c r="BW449">
        <v>33.50338</v>
      </c>
      <c r="BX449">
        <v>0</v>
      </c>
      <c r="BY449">
        <v>0</v>
      </c>
      <c r="BZ449">
        <v>0.57687600000000006</v>
      </c>
      <c r="CA449">
        <v>34.92136</v>
      </c>
      <c r="CB449">
        <v>0</v>
      </c>
      <c r="CC449">
        <v>0</v>
      </c>
      <c r="CD449">
        <v>0.57522519999999999</v>
      </c>
      <c r="CE449">
        <v>36.307569999999998</v>
      </c>
      <c r="CF449">
        <v>0</v>
      </c>
      <c r="CG449">
        <v>0</v>
      </c>
      <c r="CH449">
        <v>0.57392969999999999</v>
      </c>
      <c r="CI449">
        <v>35.333199999999998</v>
      </c>
      <c r="CJ449">
        <v>0</v>
      </c>
      <c r="CK449">
        <v>0</v>
      </c>
      <c r="CL449">
        <v>0.57267690000000004</v>
      </c>
      <c r="CM449">
        <v>33.429400000000001</v>
      </c>
      <c r="CN449">
        <v>0</v>
      </c>
      <c r="CO449">
        <v>0</v>
      </c>
      <c r="CP449">
        <v>0.57144070000000002</v>
      </c>
      <c r="CQ449">
        <v>31.636810000000001</v>
      </c>
      <c r="CR449">
        <v>0</v>
      </c>
      <c r="CS449">
        <v>0</v>
      </c>
      <c r="CT449">
        <v>0.57035469999999999</v>
      </c>
      <c r="CU449">
        <v>30.261959999999998</v>
      </c>
      <c r="CV449">
        <v>0</v>
      </c>
      <c r="CW449">
        <v>0</v>
      </c>
      <c r="CX449">
        <v>0.56973859999999998</v>
      </c>
      <c r="CY449">
        <v>30.14311</v>
      </c>
      <c r="CZ449">
        <v>0</v>
      </c>
      <c r="DA449">
        <v>0</v>
      </c>
      <c r="DB449">
        <v>0.56927170000000005</v>
      </c>
      <c r="DC449">
        <v>32.31082</v>
      </c>
      <c r="DD449" s="1">
        <v>3.4308640000000003E-36</v>
      </c>
      <c r="DE449" s="1">
        <v>1.073187E-33</v>
      </c>
      <c r="DF449">
        <v>0.56889190000000001</v>
      </c>
      <c r="DG449">
        <v>35.886749999999999</v>
      </c>
      <c r="DH449" s="1">
        <v>5.5971029999999999E-30</v>
      </c>
      <c r="DI449" s="1">
        <v>1.6510530000000001E-27</v>
      </c>
      <c r="DJ449">
        <v>0.56862559999999995</v>
      </c>
      <c r="DK449">
        <v>41.212879999999998</v>
      </c>
      <c r="DL449" s="1">
        <v>5.8239879999999998E-25</v>
      </c>
      <c r="DM449" s="1">
        <v>1.7309640000000001E-22</v>
      </c>
      <c r="DN449">
        <v>0.56843940000000004</v>
      </c>
      <c r="DO449">
        <v>45.375059999999998</v>
      </c>
      <c r="DP449" s="1">
        <v>5.7628770000000003E-21</v>
      </c>
      <c r="DQ449" s="1">
        <v>1.7647390000000002E-18</v>
      </c>
      <c r="DR449">
        <v>0.56798879999999996</v>
      </c>
      <c r="DS449">
        <v>43.044280000000001</v>
      </c>
      <c r="DT449" s="1">
        <v>1.0803460000000001E-17</v>
      </c>
      <c r="DU449" s="1">
        <v>3.4008060000000001E-15</v>
      </c>
      <c r="DV449">
        <v>0.56819900000000001</v>
      </c>
      <c r="DW449">
        <v>39.400700000000001</v>
      </c>
      <c r="DX449" s="1">
        <v>6.6943849999999996E-15</v>
      </c>
      <c r="DY449" s="1">
        <v>2.155147E-12</v>
      </c>
      <c r="DZ449">
        <v>0.56843169999999998</v>
      </c>
      <c r="EA449">
        <v>37.083419999999997</v>
      </c>
      <c r="EB449" s="1">
        <v>1.739436E-12</v>
      </c>
      <c r="EC449" s="1">
        <v>5.7101479999999995E-10</v>
      </c>
      <c r="ED449">
        <v>0.56869860000000005</v>
      </c>
      <c r="EE449">
        <v>35.818040000000003</v>
      </c>
      <c r="EF449" s="1">
        <v>2.2029490000000001E-10</v>
      </c>
      <c r="EG449" s="1">
        <v>7.3606970000000002E-8</v>
      </c>
      <c r="EH449">
        <v>0.56893899999999997</v>
      </c>
      <c r="EI449">
        <v>36.595680000000002</v>
      </c>
      <c r="EJ449" s="1">
        <v>1.5188210000000001E-8</v>
      </c>
      <c r="EK449" s="1">
        <v>5.1530149999999998E-6</v>
      </c>
      <c r="EL449">
        <v>0.56906829999999997</v>
      </c>
      <c r="EM449">
        <v>39.462240000000001</v>
      </c>
      <c r="EN449" s="1">
        <v>6.1671280000000001E-7</v>
      </c>
      <c r="EO449" s="1">
        <v>2.120383E-4</v>
      </c>
      <c r="EP449">
        <v>0.56957979999999997</v>
      </c>
      <c r="EQ449">
        <v>44.004620000000003</v>
      </c>
      <c r="ER449" s="1">
        <v>1.5672520000000001E-5</v>
      </c>
      <c r="ES449" s="1">
        <v>5.458709E-3</v>
      </c>
      <c r="ET449">
        <v>0.57158189999999998</v>
      </c>
      <c r="EU449">
        <v>46.267319999999998</v>
      </c>
      <c r="EV449" s="1">
        <v>2.589976E-4</v>
      </c>
      <c r="EW449" s="1">
        <v>9.1350390000000004E-2</v>
      </c>
      <c r="EX449">
        <v>0.57273949999999996</v>
      </c>
      <c r="EY449">
        <v>43.156570000000002</v>
      </c>
      <c r="EZ449" s="1">
        <v>2.9099019999999998E-3</v>
      </c>
      <c r="FA449">
        <v>1.0406740000000001</v>
      </c>
      <c r="FB449">
        <v>0.57366119999999998</v>
      </c>
      <c r="FC449">
        <v>40.286929999999998</v>
      </c>
      <c r="FD449" s="1">
        <v>2.310502E-2</v>
      </c>
      <c r="FE449">
        <v>8.3711129999999994</v>
      </c>
      <c r="FF449">
        <v>0.57440530000000001</v>
      </c>
      <c r="FG449">
        <v>38.667540000000002</v>
      </c>
      <c r="FH449">
        <v>0.1341106</v>
      </c>
      <c r="FI449">
        <v>49.21313</v>
      </c>
      <c r="FJ449">
        <v>0.575071</v>
      </c>
      <c r="FK449">
        <v>38.356020000000001</v>
      </c>
      <c r="FL449">
        <v>0.59029900000000002</v>
      </c>
      <c r="FM449">
        <v>219.23070000000001</v>
      </c>
      <c r="FN449">
        <v>0.57574930000000002</v>
      </c>
      <c r="FO449">
        <v>40.440130000000003</v>
      </c>
      <c r="FP449">
        <v>2.0185439999999999</v>
      </c>
      <c r="FQ449">
        <v>758.76580000000001</v>
      </c>
      <c r="FR449">
        <v>0.57644209999999996</v>
      </c>
      <c r="FS449">
        <v>42.502360000000003</v>
      </c>
      <c r="FT449">
        <v>5.4845889999999997</v>
      </c>
      <c r="FU449">
        <v>2084.6999999999998</v>
      </c>
      <c r="FV449">
        <v>0.57716979999999996</v>
      </c>
      <c r="FW449">
        <v>43.765090000000001</v>
      </c>
      <c r="FX449">
        <v>12.06894</v>
      </c>
      <c r="FY449">
        <v>4637.7190000000001</v>
      </c>
      <c r="FZ449">
        <v>0.57815340000000004</v>
      </c>
      <c r="GA449">
        <v>42.473939999999999</v>
      </c>
      <c r="GB449">
        <v>21.885079999999999</v>
      </c>
      <c r="GC449">
        <v>8496.7039999999997</v>
      </c>
      <c r="GD449">
        <v>0.57925329999999997</v>
      </c>
      <c r="GE449">
        <v>40.167389999999997</v>
      </c>
      <c r="GF449">
        <v>33.198680000000003</v>
      </c>
      <c r="GG449">
        <v>13015.62</v>
      </c>
      <c r="GH449">
        <v>0.58048250000000001</v>
      </c>
      <c r="GI449">
        <v>37.58202</v>
      </c>
      <c r="GJ449">
        <v>42.742379999999997</v>
      </c>
      <c r="GK449">
        <v>16908.990000000002</v>
      </c>
      <c r="GL449">
        <v>0.58183209999999996</v>
      </c>
      <c r="GM449">
        <v>36.089599999999997</v>
      </c>
      <c r="GN449">
        <v>47.446719999999999</v>
      </c>
      <c r="GO449">
        <v>18923.03</v>
      </c>
      <c r="GP449">
        <v>0.58394369999999995</v>
      </c>
      <c r="GQ449">
        <v>35.593029999999999</v>
      </c>
      <c r="GR449">
        <v>46.024709999999999</v>
      </c>
      <c r="GS449">
        <v>18468.150000000001</v>
      </c>
      <c r="GT449">
        <v>0.58633219999999997</v>
      </c>
      <c r="GU449">
        <v>37.980220000000003</v>
      </c>
      <c r="GV449">
        <v>39.49635</v>
      </c>
      <c r="GW449">
        <v>15928.9</v>
      </c>
      <c r="GX449">
        <v>0.58877139999999994</v>
      </c>
      <c r="GY449">
        <v>40.342109999999998</v>
      </c>
      <c r="GZ449">
        <v>30.328060000000001</v>
      </c>
      <c r="HA449">
        <v>12284.71</v>
      </c>
      <c r="HB449">
        <v>0.59195779999999998</v>
      </c>
      <c r="HC449">
        <v>42.764800000000001</v>
      </c>
      <c r="HD449">
        <v>21.079599999999999</v>
      </c>
      <c r="HE449">
        <v>8556.5460000000003</v>
      </c>
      <c r="HF449">
        <v>0.59551010000000004</v>
      </c>
      <c r="HG449">
        <v>43.341329999999999</v>
      </c>
      <c r="HH449">
        <v>13.35951</v>
      </c>
      <c r="HI449">
        <v>5429.0770000000002</v>
      </c>
      <c r="HJ449">
        <v>0.59955950000000002</v>
      </c>
      <c r="HK449">
        <v>40.820160000000001</v>
      </c>
      <c r="HL449">
        <v>7.7824260000000001</v>
      </c>
      <c r="HM449">
        <v>3161.5459999999998</v>
      </c>
      <c r="HN449">
        <v>0.60387769999999996</v>
      </c>
      <c r="HO449">
        <v>38.619160000000001</v>
      </c>
      <c r="HP449">
        <v>4.189775</v>
      </c>
      <c r="HQ449">
        <v>1699.9159999999999</v>
      </c>
      <c r="HR449">
        <v>0.60812359999999999</v>
      </c>
      <c r="HS449">
        <v>37.521450000000002</v>
      </c>
      <c r="HT449">
        <v>2.10554</v>
      </c>
      <c r="HU449">
        <v>852.46759999999995</v>
      </c>
      <c r="HV449">
        <v>0.61261759999999998</v>
      </c>
      <c r="HW449">
        <v>37.727679999999999</v>
      </c>
      <c r="HX449">
        <v>1.001849</v>
      </c>
      <c r="HY449">
        <v>404.08109999999999</v>
      </c>
      <c r="HZ449">
        <v>0.61727920000000003</v>
      </c>
      <c r="IA449">
        <v>40.697780000000002</v>
      </c>
      <c r="IB449">
        <v>0.45944030000000002</v>
      </c>
      <c r="IC449">
        <v>184.18129999999999</v>
      </c>
      <c r="ID449">
        <v>0.62206649999999997</v>
      </c>
      <c r="IE449">
        <v>45.65475</v>
      </c>
      <c r="IF449">
        <v>0.21061820000000001</v>
      </c>
      <c r="IG449">
        <v>83.52431</v>
      </c>
      <c r="IH449">
        <v>0.626892</v>
      </c>
      <c r="II449">
        <v>50.166600000000003</v>
      </c>
      <c r="IJ449">
        <v>0.1038439</v>
      </c>
      <c r="IK449">
        <v>40.431330000000003</v>
      </c>
      <c r="IL449">
        <v>0.63368400000000003</v>
      </c>
      <c r="IM449">
        <v>50.743160000000003</v>
      </c>
      <c r="IN449" s="1">
        <v>6.027954E-2</v>
      </c>
      <c r="IO449">
        <v>22.91</v>
      </c>
      <c r="IP449">
        <v>0.63533099999999998</v>
      </c>
      <c r="IQ449">
        <v>48.299109999999999</v>
      </c>
      <c r="IR449" s="1">
        <v>4.2718029999999997E-2</v>
      </c>
      <c r="IS449">
        <v>15.983879999999999</v>
      </c>
      <c r="IT449">
        <v>0.62849929999999998</v>
      </c>
      <c r="IU449">
        <v>46.133499999999998</v>
      </c>
      <c r="IV449" s="1">
        <v>3.5089809999999999E-2</v>
      </c>
      <c r="IW449">
        <v>13.108420000000001</v>
      </c>
      <c r="IX449">
        <v>0.62162309999999998</v>
      </c>
      <c r="IY449">
        <v>45.757109999999997</v>
      </c>
      <c r="IZ449" s="1">
        <v>3.0884700000000001E-2</v>
      </c>
      <c r="JA449">
        <v>11.59685</v>
      </c>
      <c r="JB449">
        <v>0.61472280000000001</v>
      </c>
      <c r="JC449">
        <v>46.430030000000002</v>
      </c>
      <c r="JD449" s="1">
        <v>2.7611420000000001E-2</v>
      </c>
      <c r="JE449">
        <v>10.462590000000001</v>
      </c>
      <c r="JF449">
        <v>0.60830079999999997</v>
      </c>
      <c r="JG449">
        <v>49.051670000000001</v>
      </c>
      <c r="JH449" s="1">
        <v>2.447705E-2</v>
      </c>
      <c r="JI449">
        <v>9.36815</v>
      </c>
      <c r="JJ449">
        <v>0.60251200000000005</v>
      </c>
      <c r="JK449">
        <v>50.262920000000001</v>
      </c>
      <c r="JL449" s="1">
        <v>2.1294810000000001E-2</v>
      </c>
      <c r="JM449">
        <v>8.2351089999999996</v>
      </c>
      <c r="JN449">
        <v>0.59731199999999995</v>
      </c>
      <c r="JO449">
        <v>49.004390000000001</v>
      </c>
      <c r="JP449" s="1">
        <v>1.8110569999999999E-2</v>
      </c>
      <c r="JQ449">
        <v>7.0865429999999998</v>
      </c>
      <c r="JR449">
        <v>0.59249030000000003</v>
      </c>
      <c r="JS449">
        <v>47.21508</v>
      </c>
      <c r="JT449" s="1">
        <v>1.5130269999999999E-2</v>
      </c>
      <c r="JU449">
        <v>5.9855450000000001</v>
      </c>
      <c r="JV449">
        <v>0.58809920000000004</v>
      </c>
      <c r="JW449">
        <v>46.030990000000003</v>
      </c>
      <c r="JX449" s="1">
        <v>1.2498449999999999E-2</v>
      </c>
      <c r="JY449">
        <v>4.9926589999999997</v>
      </c>
      <c r="JZ449">
        <v>0.58392860000000002</v>
      </c>
      <c r="KA449">
        <v>45.076839999999997</v>
      </c>
      <c r="KB449" s="1">
        <v>1.0304239999999999E-2</v>
      </c>
      <c r="KC449">
        <v>4.1514439999999997</v>
      </c>
      <c r="KD449">
        <v>0.58000350000000001</v>
      </c>
      <c r="KE449">
        <v>44.532139999999998</v>
      </c>
      <c r="KF449" s="1">
        <v>8.5722369999999999E-3</v>
      </c>
      <c r="KG449">
        <v>3.4787029999999999</v>
      </c>
      <c r="KH449">
        <v>0.57617929999999995</v>
      </c>
      <c r="KI449">
        <v>43.983170000000001</v>
      </c>
      <c r="KJ449" s="1">
        <v>7.2649999999999998E-3</v>
      </c>
      <c r="KK449">
        <v>2.9668960000000002</v>
      </c>
      <c r="KL449">
        <v>0.57296630000000004</v>
      </c>
      <c r="KM449">
        <v>45.911290000000001</v>
      </c>
      <c r="KN449" s="1">
        <v>6.3145140000000002E-3</v>
      </c>
      <c r="KO449">
        <v>2.591364</v>
      </c>
      <c r="KP449">
        <v>0.56997730000000002</v>
      </c>
      <c r="KQ449">
        <v>50.859900000000003</v>
      </c>
      <c r="KR449" s="1">
        <v>5.6234869999999999E-3</v>
      </c>
      <c r="KS449">
        <v>2.31846</v>
      </c>
      <c r="KT449">
        <v>0.56718349999999995</v>
      </c>
      <c r="KU449">
        <v>56.26802</v>
      </c>
      <c r="KV449" s="1">
        <v>5.1149300000000002E-3</v>
      </c>
      <c r="KW449">
        <v>2.1181969999999999</v>
      </c>
      <c r="KX449">
        <v>0.56452360000000001</v>
      </c>
      <c r="KY449">
        <v>57.717289999999998</v>
      </c>
      <c r="KZ449" s="1">
        <v>4.7280960000000002E-3</v>
      </c>
      <c r="LA449">
        <v>1.9670589999999999</v>
      </c>
      <c r="LB449">
        <v>0.56199739999999998</v>
      </c>
      <c r="LC449">
        <v>54.049010000000003</v>
      </c>
      <c r="LD449" s="1">
        <v>4.4209540000000004E-3</v>
      </c>
      <c r="LE449">
        <v>1.847707</v>
      </c>
      <c r="LF449">
        <v>0.55966660000000001</v>
      </c>
      <c r="LG449">
        <v>50.086849999999998</v>
      </c>
      <c r="LH449" s="1">
        <v>4.1651889999999997E-3</v>
      </c>
      <c r="LI449">
        <v>1.748723</v>
      </c>
      <c r="LJ449">
        <v>0.55750690000000003</v>
      </c>
      <c r="LK449">
        <v>48.703699999999998</v>
      </c>
      <c r="LL449" s="1">
        <v>3.9459229999999996E-3</v>
      </c>
      <c r="LM449">
        <v>1.663726</v>
      </c>
      <c r="LN449">
        <v>0.55547849999999999</v>
      </c>
      <c r="LO449">
        <v>48.55115</v>
      </c>
      <c r="LP449" s="1">
        <v>3.7508260000000001E-3</v>
      </c>
      <c r="LQ449">
        <v>1.58816</v>
      </c>
      <c r="LR449">
        <v>0.553477</v>
      </c>
      <c r="LS449">
        <v>49.772660000000002</v>
      </c>
      <c r="LT449" s="1">
        <v>3.5730620000000001E-3</v>
      </c>
      <c r="LU449">
        <v>1.5191920000000001</v>
      </c>
      <c r="LV449">
        <v>0.55155949999999998</v>
      </c>
      <c r="LW449">
        <v>51.623089999999998</v>
      </c>
      <c r="LX449" s="1">
        <v>3.4084269999999999E-3</v>
      </c>
      <c r="LY449">
        <v>1.4551210000000001</v>
      </c>
      <c r="LZ449">
        <v>0.54977430000000005</v>
      </c>
      <c r="MA449">
        <v>51.791179999999997</v>
      </c>
      <c r="MB449" s="1">
        <v>3.2544560000000002E-3</v>
      </c>
      <c r="MC449">
        <v>1.394811</v>
      </c>
      <c r="MD449">
        <v>0.54809229999999998</v>
      </c>
      <c r="ME449">
        <v>50.91048</v>
      </c>
      <c r="MF449" s="1">
        <v>3.1096969999999998E-3</v>
      </c>
      <c r="MG449">
        <v>1.337699</v>
      </c>
      <c r="MH449">
        <v>0.54647959999999995</v>
      </c>
      <c r="MI449">
        <v>49.379280000000001</v>
      </c>
      <c r="MJ449" s="1">
        <v>2.9731129999999999E-3</v>
      </c>
      <c r="MK449">
        <v>1.283604</v>
      </c>
      <c r="ML449">
        <v>0.54490760000000005</v>
      </c>
      <c r="MM449">
        <v>46.916530000000002</v>
      </c>
      <c r="MN449" s="1">
        <v>2.8434179999999999E-3</v>
      </c>
      <c r="MO449">
        <v>1.2321979999999999</v>
      </c>
      <c r="MP449">
        <v>0.54337530000000001</v>
      </c>
      <c r="MQ449">
        <v>45.894159999999999</v>
      </c>
      <c r="MR449" s="1">
        <v>2.7205620000000002E-3</v>
      </c>
      <c r="MS449">
        <v>1.1833210000000001</v>
      </c>
      <c r="MT449">
        <v>0.54189160000000003</v>
      </c>
      <c r="MU449">
        <v>45.86506</v>
      </c>
      <c r="MV449" s="1">
        <v>2.604019E-3</v>
      </c>
      <c r="MW449">
        <v>1.136768</v>
      </c>
      <c r="MX449">
        <v>0.54053110000000004</v>
      </c>
      <c r="MY449">
        <v>47.674120000000002</v>
      </c>
      <c r="MZ449" s="1">
        <v>2.494287E-3</v>
      </c>
      <c r="NA449">
        <v>1.0924700000000001</v>
      </c>
      <c r="NB449">
        <v>0.53916969999999997</v>
      </c>
      <c r="NC449">
        <v>49.581400000000002</v>
      </c>
      <c r="ND449" s="1">
        <v>2.3899500000000001E-3</v>
      </c>
      <c r="NE449">
        <v>1.050214</v>
      </c>
      <c r="NF449">
        <v>0.53781380000000001</v>
      </c>
      <c r="NG449">
        <v>52.24192</v>
      </c>
      <c r="NH449" s="1">
        <v>2.2911059999999998E-3</v>
      </c>
      <c r="NI449">
        <v>1.0101249999999999</v>
      </c>
      <c r="NJ449">
        <v>0.53646210000000005</v>
      </c>
      <c r="NK449">
        <v>54.592880000000001</v>
      </c>
      <c r="NL449" s="1">
        <v>2.1973439999999999E-3</v>
      </c>
      <c r="NM449">
        <v>0.97201269999999995</v>
      </c>
      <c r="NN449">
        <v>0.5351378</v>
      </c>
      <c r="NO449">
        <v>53.172150000000002</v>
      </c>
      <c r="NP449" s="1">
        <v>2.1082829999999999E-3</v>
      </c>
      <c r="NQ449">
        <v>0.93558649999999999</v>
      </c>
      <c r="NR449">
        <v>0.53389470000000006</v>
      </c>
      <c r="NS449">
        <v>48.818959999999997</v>
      </c>
      <c r="NT449" s="1">
        <v>2.0236960000000002E-3</v>
      </c>
      <c r="NU449">
        <v>0.90081069999999996</v>
      </c>
      <c r="NV449">
        <v>0.53272600000000003</v>
      </c>
      <c r="NW449">
        <v>46.276389999999999</v>
      </c>
      <c r="NX449" s="1">
        <v>1.94364E-3</v>
      </c>
      <c r="NY449">
        <v>0.86767289999999997</v>
      </c>
      <c r="NZ449">
        <v>0.53156890000000001</v>
      </c>
      <c r="OA449">
        <v>45.658250000000002</v>
      </c>
      <c r="OB449" s="1">
        <v>1.867711E-3</v>
      </c>
      <c r="OC449">
        <v>0.83605200000000002</v>
      </c>
      <c r="OD449">
        <v>0.53042940000000005</v>
      </c>
      <c r="OE449">
        <v>47.737400000000001</v>
      </c>
      <c r="OF449" s="1">
        <v>1.7952510000000001E-3</v>
      </c>
      <c r="OG449">
        <v>0.80568669999999998</v>
      </c>
      <c r="OH449">
        <v>0.5293409</v>
      </c>
      <c r="OI449">
        <v>48.551949999999998</v>
      </c>
      <c r="OJ449" s="1">
        <v>1.726174E-3</v>
      </c>
      <c r="OK449">
        <v>0.77661409999999997</v>
      </c>
    </row>
    <row r="450" spans="1:401" x14ac:dyDescent="0.35">
      <c r="A450">
        <v>459</v>
      </c>
      <c r="B450" t="s">
        <v>4</v>
      </c>
      <c r="C450" t="s">
        <v>364</v>
      </c>
      <c r="D450" t="s">
        <v>457</v>
      </c>
      <c r="E450">
        <v>845.08540000000005</v>
      </c>
      <c r="F450">
        <v>0.45702500000000001</v>
      </c>
      <c r="G450">
        <v>29.29814</v>
      </c>
      <c r="H450">
        <v>0</v>
      </c>
      <c r="I450">
        <v>0</v>
      </c>
      <c r="J450">
        <v>0.45743420000000001</v>
      </c>
      <c r="K450">
        <v>30.601479999999999</v>
      </c>
      <c r="L450">
        <v>0</v>
      </c>
      <c r="M450">
        <v>0</v>
      </c>
      <c r="N450">
        <v>0.45746100000000001</v>
      </c>
      <c r="O450">
        <v>30.486339999999998</v>
      </c>
      <c r="P450">
        <v>0</v>
      </c>
      <c r="Q450">
        <v>0</v>
      </c>
      <c r="R450">
        <v>0.45742739999999998</v>
      </c>
      <c r="S450">
        <v>32.785539999999997</v>
      </c>
      <c r="T450">
        <v>0</v>
      </c>
      <c r="U450">
        <v>0</v>
      </c>
      <c r="V450">
        <v>0.45744299999999999</v>
      </c>
      <c r="W450">
        <v>33.49539</v>
      </c>
      <c r="X450">
        <v>0</v>
      </c>
      <c r="Y450">
        <v>0</v>
      </c>
      <c r="Z450">
        <v>0.45749109999999998</v>
      </c>
      <c r="AA450">
        <v>31.691569999999999</v>
      </c>
      <c r="AB450">
        <v>0</v>
      </c>
      <c r="AC450">
        <v>0</v>
      </c>
      <c r="AD450">
        <v>0.45783810000000003</v>
      </c>
      <c r="AE450">
        <v>29.275210000000001</v>
      </c>
      <c r="AF450">
        <v>0</v>
      </c>
      <c r="AG450">
        <v>0</v>
      </c>
      <c r="AH450">
        <v>0.45838119999999999</v>
      </c>
      <c r="AI450">
        <v>27.35726</v>
      </c>
      <c r="AJ450">
        <v>0</v>
      </c>
      <c r="AK450">
        <v>0</v>
      </c>
      <c r="AL450">
        <v>0.45867180000000002</v>
      </c>
      <c r="AM450">
        <v>26.801279999999998</v>
      </c>
      <c r="AN450">
        <v>0</v>
      </c>
      <c r="AO450">
        <v>0</v>
      </c>
      <c r="AP450">
        <v>0.458955</v>
      </c>
      <c r="AQ450">
        <v>29.742540000000002</v>
      </c>
      <c r="AR450">
        <v>0</v>
      </c>
      <c r="AS450">
        <v>0</v>
      </c>
      <c r="AT450">
        <v>0.45916770000000001</v>
      </c>
      <c r="AU450">
        <v>33.796230000000001</v>
      </c>
      <c r="AV450">
        <v>0</v>
      </c>
      <c r="AW450">
        <v>0</v>
      </c>
      <c r="AX450">
        <v>0.45955750000000001</v>
      </c>
      <c r="AY450">
        <v>37.880510000000001</v>
      </c>
      <c r="AZ450">
        <v>0</v>
      </c>
      <c r="BA450">
        <v>0</v>
      </c>
      <c r="BB450">
        <v>0.46005200000000002</v>
      </c>
      <c r="BC450">
        <v>39.642339999999997</v>
      </c>
      <c r="BD450">
        <v>0</v>
      </c>
      <c r="BE450">
        <v>0</v>
      </c>
      <c r="BF450">
        <v>0.46051150000000002</v>
      </c>
      <c r="BG450">
        <v>37.456949999999999</v>
      </c>
      <c r="BH450">
        <v>0</v>
      </c>
      <c r="BI450">
        <v>0</v>
      </c>
      <c r="BJ450">
        <v>0.4609856</v>
      </c>
      <c r="BK450">
        <v>34.305889999999998</v>
      </c>
      <c r="BL450">
        <v>0</v>
      </c>
      <c r="BM450">
        <v>0</v>
      </c>
      <c r="BN450">
        <v>0.4614702</v>
      </c>
      <c r="BO450">
        <v>32.293790000000001</v>
      </c>
      <c r="BP450">
        <v>0</v>
      </c>
      <c r="BQ450">
        <v>0</v>
      </c>
      <c r="BR450">
        <v>0.46203670000000002</v>
      </c>
      <c r="BS450">
        <v>31.376460000000002</v>
      </c>
      <c r="BT450">
        <v>0</v>
      </c>
      <c r="BU450">
        <v>0</v>
      </c>
      <c r="BV450">
        <v>0.46263729999999997</v>
      </c>
      <c r="BW450">
        <v>33.479599999999998</v>
      </c>
      <c r="BX450">
        <v>0</v>
      </c>
      <c r="BY450">
        <v>0</v>
      </c>
      <c r="BZ450">
        <v>0.4633043</v>
      </c>
      <c r="CA450">
        <v>35.16084</v>
      </c>
      <c r="CB450">
        <v>0</v>
      </c>
      <c r="CC450">
        <v>0</v>
      </c>
      <c r="CD450">
        <v>0.46425149999999998</v>
      </c>
      <c r="CE450">
        <v>36.467149999999997</v>
      </c>
      <c r="CF450">
        <v>0</v>
      </c>
      <c r="CG450">
        <v>0</v>
      </c>
      <c r="CH450">
        <v>0.4652288</v>
      </c>
      <c r="CI450">
        <v>35.787869999999998</v>
      </c>
      <c r="CJ450">
        <v>0</v>
      </c>
      <c r="CK450">
        <v>0</v>
      </c>
      <c r="CL450">
        <v>0.46619729999999998</v>
      </c>
      <c r="CM450">
        <v>33.698149999999998</v>
      </c>
      <c r="CN450">
        <v>0</v>
      </c>
      <c r="CO450">
        <v>0</v>
      </c>
      <c r="CP450">
        <v>0.46703210000000001</v>
      </c>
      <c r="CQ450">
        <v>31.784379999999999</v>
      </c>
      <c r="CR450">
        <v>0</v>
      </c>
      <c r="CS450">
        <v>0</v>
      </c>
      <c r="CT450">
        <v>0.4678755</v>
      </c>
      <c r="CU450">
        <v>30.288440000000001</v>
      </c>
      <c r="CV450">
        <v>0</v>
      </c>
      <c r="CW450">
        <v>0</v>
      </c>
      <c r="CX450">
        <v>0.4689296</v>
      </c>
      <c r="CY450">
        <v>30.090859999999999</v>
      </c>
      <c r="CZ450">
        <v>0</v>
      </c>
      <c r="DA450">
        <v>0</v>
      </c>
      <c r="DB450">
        <v>0.47035379999999999</v>
      </c>
      <c r="DC450">
        <v>32.559730000000002</v>
      </c>
      <c r="DD450" s="1">
        <v>8.732678E-37</v>
      </c>
      <c r="DE450" s="1">
        <v>4.1903390000000002E-34</v>
      </c>
      <c r="DF450">
        <v>0.47208620000000001</v>
      </c>
      <c r="DG450">
        <v>36.58925</v>
      </c>
      <c r="DH450" s="1">
        <v>1.269177E-30</v>
      </c>
      <c r="DI450" s="1">
        <v>5.754412E-28</v>
      </c>
      <c r="DJ450">
        <v>0.47421580000000002</v>
      </c>
      <c r="DK450">
        <v>42.526029999999999</v>
      </c>
      <c r="DL450" s="1">
        <v>1.873636E-25</v>
      </c>
      <c r="DM450" s="1">
        <v>7.6234189999999995E-23</v>
      </c>
      <c r="DN450">
        <v>0.4766338</v>
      </c>
      <c r="DO450">
        <v>47.095039999999997</v>
      </c>
      <c r="DP450" s="1">
        <v>2.3115540000000001E-21</v>
      </c>
      <c r="DQ450" s="1">
        <v>9.2529919999999997E-19</v>
      </c>
      <c r="DR450">
        <v>0.47918339999999998</v>
      </c>
      <c r="DS450">
        <v>44.308439999999997</v>
      </c>
      <c r="DT450" s="1">
        <v>4.948248E-18</v>
      </c>
      <c r="DU450" s="1">
        <v>2.0006090000000002E-15</v>
      </c>
      <c r="DV450">
        <v>0.48282649999999999</v>
      </c>
      <c r="DW450">
        <v>39.830660000000002</v>
      </c>
      <c r="DX450" s="1">
        <v>3.3739310000000002E-15</v>
      </c>
      <c r="DY450" s="1">
        <v>1.3838120000000001E-12</v>
      </c>
      <c r="DZ450">
        <v>0.48677209999999999</v>
      </c>
      <c r="EA450">
        <v>37.23368</v>
      </c>
      <c r="EB450" s="1">
        <v>9.4835189999999998E-13</v>
      </c>
      <c r="EC450" s="1">
        <v>3.9550090000000001E-10</v>
      </c>
      <c r="ED450">
        <v>0.49100189999999999</v>
      </c>
      <c r="EE450">
        <v>35.817689999999999</v>
      </c>
      <c r="EF450" s="1">
        <v>1.2850620000000001E-10</v>
      </c>
      <c r="EG450" s="1">
        <v>5.455755E-8</v>
      </c>
      <c r="EH450">
        <v>0.49547560000000002</v>
      </c>
      <c r="EI450">
        <v>36.693210000000001</v>
      </c>
      <c r="EJ450" s="1">
        <v>9.3963700000000007E-9</v>
      </c>
      <c r="EK450" s="1">
        <v>4.058754E-6</v>
      </c>
      <c r="EL450">
        <v>0.50034299999999998</v>
      </c>
      <c r="EM450">
        <v>39.994169999999997</v>
      </c>
      <c r="EN450" s="1">
        <v>4.0229059999999999E-7</v>
      </c>
      <c r="EO450" s="1">
        <v>1.7666200000000001E-4</v>
      </c>
      <c r="EP450">
        <v>0.50568369999999996</v>
      </c>
      <c r="EQ450">
        <v>45.301879999999997</v>
      </c>
      <c r="ER450" s="1">
        <v>1.073106E-5</v>
      </c>
      <c r="ES450" s="1">
        <v>4.7942530000000001E-3</v>
      </c>
      <c r="ET450">
        <v>0.50752620000000004</v>
      </c>
      <c r="EU450">
        <v>47.852820000000001</v>
      </c>
      <c r="EV450" s="1">
        <v>1.8514930000000001E-4</v>
      </c>
      <c r="EW450">
        <v>8.4437689999999996E-2</v>
      </c>
      <c r="EX450">
        <v>0.50879059999999998</v>
      </c>
      <c r="EY450">
        <v>44.023000000000003</v>
      </c>
      <c r="EZ450" s="1">
        <v>2.1633690000000001E-3</v>
      </c>
      <c r="FA450">
        <v>1.0082059999999999</v>
      </c>
      <c r="FB450">
        <v>0.50976790000000005</v>
      </c>
      <c r="FC450">
        <v>40.456620000000001</v>
      </c>
      <c r="FD450" s="1">
        <v>1.7823769999999999E-2</v>
      </c>
      <c r="FE450">
        <v>8.4838360000000002</v>
      </c>
      <c r="FF450">
        <v>0.51059779999999999</v>
      </c>
      <c r="FG450">
        <v>38.573210000000003</v>
      </c>
      <c r="FH450">
        <v>0.1070247</v>
      </c>
      <c r="FI450">
        <v>52.01923</v>
      </c>
      <c r="FJ450">
        <v>0.5114128</v>
      </c>
      <c r="FK450">
        <v>38.231879999999997</v>
      </c>
      <c r="FL450">
        <v>0.48610639999999999</v>
      </c>
      <c r="FM450">
        <v>241.02619999999999</v>
      </c>
      <c r="FN450">
        <v>0.51216039999999996</v>
      </c>
      <c r="FO450">
        <v>40.726939999999999</v>
      </c>
      <c r="FP450">
        <v>1.712602</v>
      </c>
      <c r="FQ450">
        <v>866.26220000000001</v>
      </c>
      <c r="FR450">
        <v>0.51297009999999998</v>
      </c>
      <c r="FS450">
        <v>43.253059999999998</v>
      </c>
      <c r="FT450">
        <v>4.7873390000000002</v>
      </c>
      <c r="FU450">
        <v>2467.6959999999999</v>
      </c>
      <c r="FV450">
        <v>0.51377130000000004</v>
      </c>
      <c r="FW450">
        <v>44.840789999999998</v>
      </c>
      <c r="FX450">
        <v>10.82273</v>
      </c>
      <c r="FY450">
        <v>5683.4319999999998</v>
      </c>
      <c r="FZ450">
        <v>0.51478009999999996</v>
      </c>
      <c r="GA450">
        <v>43.362540000000003</v>
      </c>
      <c r="GB450">
        <v>20.142759999999999</v>
      </c>
      <c r="GC450">
        <v>10769.55</v>
      </c>
      <c r="GD450">
        <v>0.51586290000000001</v>
      </c>
      <c r="GE450">
        <v>40.665790000000001</v>
      </c>
      <c r="GF450">
        <v>31.329080000000001</v>
      </c>
      <c r="GG450">
        <v>17042.27</v>
      </c>
      <c r="GH450">
        <v>0.51711949999999995</v>
      </c>
      <c r="GI450">
        <v>37.664000000000001</v>
      </c>
      <c r="GJ450">
        <v>41.306510000000003</v>
      </c>
      <c r="GK450">
        <v>22834.27</v>
      </c>
      <c r="GL450">
        <v>0.51850830000000003</v>
      </c>
      <c r="GM450">
        <v>35.948599999999999</v>
      </c>
      <c r="GN450">
        <v>46.897750000000002</v>
      </c>
      <c r="GO450">
        <v>26309.79</v>
      </c>
      <c r="GP450">
        <v>0.520957</v>
      </c>
      <c r="GQ450">
        <v>35.498829999999998</v>
      </c>
      <c r="GR450">
        <v>46.489400000000003</v>
      </c>
      <c r="GS450">
        <v>26472.98</v>
      </c>
      <c r="GT450">
        <v>0.52350839999999998</v>
      </c>
      <c r="GU450">
        <v>38.558790000000002</v>
      </c>
      <c r="GV450">
        <v>40.707949999999997</v>
      </c>
      <c r="GW450">
        <v>23515.96</v>
      </c>
      <c r="GX450">
        <v>0.52624749999999998</v>
      </c>
      <c r="GY450">
        <v>41.324910000000003</v>
      </c>
      <c r="GZ450">
        <v>31.855039999999999</v>
      </c>
      <c r="HA450">
        <v>18655.64</v>
      </c>
      <c r="HB450">
        <v>0.52990970000000004</v>
      </c>
      <c r="HC450">
        <v>44.202770000000001</v>
      </c>
      <c r="HD450">
        <v>22.540240000000001</v>
      </c>
      <c r="HE450">
        <v>13345.51</v>
      </c>
      <c r="HF450">
        <v>0.53393429999999997</v>
      </c>
      <c r="HG450">
        <v>44.594999999999999</v>
      </c>
      <c r="HH450">
        <v>14.526899999999999</v>
      </c>
      <c r="HI450">
        <v>8688.5409999999993</v>
      </c>
      <c r="HJ450">
        <v>0.53846229999999995</v>
      </c>
      <c r="HK450">
        <v>41.340179999999997</v>
      </c>
      <c r="HL450">
        <v>8.5975750000000009</v>
      </c>
      <c r="HM450">
        <v>5187.3869999999997</v>
      </c>
      <c r="HN450">
        <v>0.54325950000000001</v>
      </c>
      <c r="HO450">
        <v>38.710990000000002</v>
      </c>
      <c r="HP450">
        <v>4.6988289999999999</v>
      </c>
      <c r="HQ450">
        <v>2857.7739999999999</v>
      </c>
      <c r="HR450">
        <v>0.54811160000000003</v>
      </c>
      <c r="HS450">
        <v>37.299630000000001</v>
      </c>
      <c r="HT450">
        <v>2.3927839999999998</v>
      </c>
      <c r="HU450">
        <v>1465.194</v>
      </c>
      <c r="HV450">
        <v>0.55319320000000005</v>
      </c>
      <c r="HW450">
        <v>37.591290000000001</v>
      </c>
      <c r="HX450">
        <v>1.1505939999999999</v>
      </c>
      <c r="HY450">
        <v>707.68010000000004</v>
      </c>
      <c r="HZ450">
        <v>0.5586042</v>
      </c>
      <c r="IA450">
        <v>41.31306</v>
      </c>
      <c r="IB450">
        <v>0.53121779999999996</v>
      </c>
      <c r="IC450">
        <v>327.01319999999998</v>
      </c>
      <c r="ID450">
        <v>0.56410119999999997</v>
      </c>
      <c r="IE450">
        <v>47.246859999999998</v>
      </c>
      <c r="IF450">
        <v>0.2428968</v>
      </c>
      <c r="IG450">
        <v>148.4974</v>
      </c>
      <c r="IH450">
        <v>0.5698839</v>
      </c>
      <c r="II450">
        <v>52.164540000000002</v>
      </c>
      <c r="IJ450">
        <v>0.11752659999999999</v>
      </c>
      <c r="IK450">
        <v>70.295730000000006</v>
      </c>
      <c r="IL450">
        <v>0.57212180000000001</v>
      </c>
      <c r="IM450">
        <v>52.166449999999998</v>
      </c>
      <c r="IN450">
        <v>6.5839289999999995E-2</v>
      </c>
      <c r="IO450">
        <v>37.874110000000002</v>
      </c>
      <c r="IP450">
        <v>0.56954380000000004</v>
      </c>
      <c r="IQ450">
        <v>48.867060000000002</v>
      </c>
      <c r="IR450" s="1">
        <v>4.4970719999999999E-2</v>
      </c>
      <c r="IS450">
        <v>24.827010000000001</v>
      </c>
      <c r="IT450">
        <v>0.56582920000000003</v>
      </c>
      <c r="IU450">
        <v>46.088149999999999</v>
      </c>
      <c r="IV450" s="1">
        <v>3.6107E-2</v>
      </c>
      <c r="IW450">
        <v>19.372119999999999</v>
      </c>
      <c r="IX450">
        <v>0.56168629999999997</v>
      </c>
      <c r="IY450">
        <v>45.285220000000002</v>
      </c>
      <c r="IZ450" s="1">
        <v>3.1485319999999997E-2</v>
      </c>
      <c r="JA450">
        <v>16.698060000000002</v>
      </c>
      <c r="JB450">
        <v>0.55714090000000005</v>
      </c>
      <c r="JC450">
        <v>45.93582</v>
      </c>
      <c r="JD450" s="1">
        <v>2.8105370000000001E-2</v>
      </c>
      <c r="JE450">
        <v>14.89498</v>
      </c>
      <c r="JF450">
        <v>0.55282609999999999</v>
      </c>
      <c r="JG450">
        <v>49.147289999999998</v>
      </c>
      <c r="JH450" s="1">
        <v>2.496429E-2</v>
      </c>
      <c r="JI450">
        <v>13.27422</v>
      </c>
      <c r="JJ450">
        <v>0.54901120000000003</v>
      </c>
      <c r="JK450">
        <v>50.335209999999996</v>
      </c>
      <c r="JL450" s="1">
        <v>2.1792539999999999E-2</v>
      </c>
      <c r="JM450">
        <v>11.64808</v>
      </c>
      <c r="JN450">
        <v>0.545547</v>
      </c>
      <c r="JO450">
        <v>49.246780000000001</v>
      </c>
      <c r="JP450">
        <v>1.8603539999999998E-2</v>
      </c>
      <c r="JQ450">
        <v>10.019640000000001</v>
      </c>
      <c r="JR450">
        <v>0.54231569999999996</v>
      </c>
      <c r="JS450">
        <v>47.416339999999998</v>
      </c>
      <c r="JT450" s="1">
        <v>1.559348E-2</v>
      </c>
      <c r="JU450">
        <v>8.4591580000000004</v>
      </c>
      <c r="JV450">
        <v>0.53941499999999998</v>
      </c>
      <c r="JW450">
        <v>45.963799999999999</v>
      </c>
      <c r="JX450" s="1">
        <v>1.29103E-2</v>
      </c>
      <c r="JY450">
        <v>7.0461359999999997</v>
      </c>
      <c r="JZ450">
        <v>0.53664849999999997</v>
      </c>
      <c r="KA450">
        <v>44.85398</v>
      </c>
      <c r="KB450" s="1">
        <v>1.065194E-2</v>
      </c>
      <c r="KC450">
        <v>5.8400080000000001</v>
      </c>
      <c r="KD450">
        <v>0.53404300000000005</v>
      </c>
      <c r="KE450">
        <v>44.206850000000003</v>
      </c>
      <c r="KF450" s="1">
        <v>8.8521720000000002E-3</v>
      </c>
      <c r="KG450">
        <v>4.8663629999999998</v>
      </c>
      <c r="KH450">
        <v>0.53155520000000001</v>
      </c>
      <c r="KI450">
        <v>43.705060000000003</v>
      </c>
      <c r="KJ450" s="1">
        <v>7.4835700000000002E-3</v>
      </c>
      <c r="KK450">
        <v>4.1190129999999998</v>
      </c>
      <c r="KL450">
        <v>0.52953740000000005</v>
      </c>
      <c r="KM450">
        <v>46.216169999999998</v>
      </c>
      <c r="KN450" s="1">
        <v>6.4824330000000001E-3</v>
      </c>
      <c r="KO450">
        <v>3.5653100000000002</v>
      </c>
      <c r="KP450">
        <v>0.52769060000000001</v>
      </c>
      <c r="KQ450">
        <v>51.990189999999998</v>
      </c>
      <c r="KR450" s="1">
        <v>5.75408E-3</v>
      </c>
      <c r="KS450">
        <v>3.1615980000000001</v>
      </c>
      <c r="KT450">
        <v>0.52597859999999996</v>
      </c>
      <c r="KU450">
        <v>57.777740000000001</v>
      </c>
      <c r="KV450" s="1">
        <v>5.2189259999999996E-3</v>
      </c>
      <c r="KW450">
        <v>2.8651589999999998</v>
      </c>
      <c r="KX450">
        <v>0.52431709999999998</v>
      </c>
      <c r="KY450">
        <v>58.80809</v>
      </c>
      <c r="KZ450" s="1">
        <v>4.8139819999999996E-3</v>
      </c>
      <c r="LA450">
        <v>2.6419350000000001</v>
      </c>
      <c r="LB450">
        <v>0.52275190000000005</v>
      </c>
      <c r="LC450">
        <v>54.307459999999999</v>
      </c>
      <c r="LD450" s="1">
        <v>4.4946049999999996E-3</v>
      </c>
      <c r="LE450">
        <v>2.4665729999999999</v>
      </c>
      <c r="LF450">
        <v>0.52136190000000004</v>
      </c>
      <c r="LG450">
        <v>50.012149999999998</v>
      </c>
      <c r="LH450" s="1">
        <v>4.2304279999999996E-3</v>
      </c>
      <c r="LI450">
        <v>2.321679</v>
      </c>
      <c r="LJ450">
        <v>0.52013279999999995</v>
      </c>
      <c r="LK450">
        <v>48.328679999999999</v>
      </c>
      <c r="LL450" s="1">
        <v>4.0049459999999997E-3</v>
      </c>
      <c r="LM450">
        <v>2.1977720000000001</v>
      </c>
      <c r="LN450">
        <v>0.51896019999999998</v>
      </c>
      <c r="LO450">
        <v>48.027810000000002</v>
      </c>
      <c r="LP450" s="1">
        <v>3.8053560000000002E-3</v>
      </c>
      <c r="LQ450">
        <v>2.0884819999999999</v>
      </c>
      <c r="LR450">
        <v>0.51780060000000006</v>
      </c>
      <c r="LS450">
        <v>49.551720000000003</v>
      </c>
      <c r="LT450" s="1">
        <v>3.6241749999999999E-3</v>
      </c>
      <c r="LU450">
        <v>1.989501</v>
      </c>
      <c r="LV450">
        <v>0.51668550000000002</v>
      </c>
      <c r="LW450">
        <v>51.904960000000003</v>
      </c>
      <c r="LX450" s="1">
        <v>3.456635E-3</v>
      </c>
      <c r="LY450">
        <v>1.898279</v>
      </c>
      <c r="LZ450">
        <v>0.51565899999999998</v>
      </c>
      <c r="MA450">
        <v>52.065460000000002</v>
      </c>
      <c r="MB450" s="1">
        <v>3.3002249999999999E-3</v>
      </c>
      <c r="MC450">
        <v>1.812851</v>
      </c>
      <c r="MD450">
        <v>0.51476350000000004</v>
      </c>
      <c r="ME450">
        <v>51.437930000000001</v>
      </c>
      <c r="MF450" s="1">
        <v>3.153239E-3</v>
      </c>
      <c r="MG450">
        <v>1.7322390000000001</v>
      </c>
      <c r="MH450">
        <v>0.51388590000000001</v>
      </c>
      <c r="MI450">
        <v>49.437579999999997</v>
      </c>
      <c r="MJ450" s="1">
        <v>3.0145179999999999E-3</v>
      </c>
      <c r="MK450">
        <v>1.6560539999999999</v>
      </c>
      <c r="ML450">
        <v>0.51304640000000001</v>
      </c>
      <c r="MM450">
        <v>46.667850000000001</v>
      </c>
      <c r="MN450" s="1">
        <v>2.8828019999999998E-3</v>
      </c>
      <c r="MO450">
        <v>1.583995</v>
      </c>
      <c r="MP450">
        <v>0.51220699999999997</v>
      </c>
      <c r="MQ450">
        <v>45.524679999999996</v>
      </c>
      <c r="MR450" s="1">
        <v>2.758071E-3</v>
      </c>
      <c r="MS450">
        <v>1.515987</v>
      </c>
      <c r="MT450">
        <v>0.51139290000000004</v>
      </c>
      <c r="MU450">
        <v>45.516550000000002</v>
      </c>
      <c r="MV450" s="1">
        <v>2.6397030000000002E-3</v>
      </c>
      <c r="MW450">
        <v>1.451255</v>
      </c>
      <c r="MX450">
        <v>0.51068939999999996</v>
      </c>
      <c r="MY450">
        <v>47.612720000000003</v>
      </c>
      <c r="MZ450" s="1">
        <v>2.528307E-3</v>
      </c>
      <c r="NA450">
        <v>1.3898950000000001</v>
      </c>
      <c r="NB450">
        <v>0.51000909999999999</v>
      </c>
      <c r="NC450">
        <v>50.004469999999998</v>
      </c>
      <c r="ND450" s="1">
        <v>2.4223230000000001E-3</v>
      </c>
      <c r="NE450">
        <v>1.3314509999999999</v>
      </c>
      <c r="NF450">
        <v>0.50931630000000006</v>
      </c>
      <c r="NG450">
        <v>53.050049999999999</v>
      </c>
      <c r="NH450" s="1">
        <v>2.321937E-3</v>
      </c>
      <c r="NI450">
        <v>1.2761020000000001</v>
      </c>
      <c r="NJ450">
        <v>0.50858029999999999</v>
      </c>
      <c r="NK450">
        <v>55.628889999999998</v>
      </c>
      <c r="NL450" s="1">
        <v>2.226647E-3</v>
      </c>
      <c r="NM450">
        <v>1.2237</v>
      </c>
      <c r="NN450">
        <v>0.50790950000000001</v>
      </c>
      <c r="NO450">
        <v>53.402589999999996</v>
      </c>
      <c r="NP450" s="1">
        <v>2.136294E-3</v>
      </c>
      <c r="NQ450">
        <v>1.1738440000000001</v>
      </c>
      <c r="NR450">
        <v>0.50728969999999995</v>
      </c>
      <c r="NS450">
        <v>48.736629999999998</v>
      </c>
      <c r="NT450" s="1">
        <v>2.0504070000000002E-3</v>
      </c>
      <c r="NU450">
        <v>1.1263890000000001</v>
      </c>
      <c r="NV450">
        <v>0.50673049999999997</v>
      </c>
      <c r="NW450">
        <v>45.959679999999999</v>
      </c>
      <c r="NX450" s="1">
        <v>1.969143E-3</v>
      </c>
      <c r="NY450">
        <v>1.0812889999999999</v>
      </c>
      <c r="NZ450">
        <v>0.5061466</v>
      </c>
      <c r="OA450">
        <v>45.332720000000002</v>
      </c>
      <c r="OB450" s="1">
        <v>1.892021E-3</v>
      </c>
      <c r="OC450">
        <v>1.038354</v>
      </c>
      <c r="OD450">
        <v>0.5056216</v>
      </c>
      <c r="OE450">
        <v>47.777430000000003</v>
      </c>
      <c r="OF450" s="1">
        <v>1.8185250000000001E-3</v>
      </c>
      <c r="OG450">
        <v>0.99739270000000002</v>
      </c>
      <c r="OH450">
        <v>0.50506439999999997</v>
      </c>
      <c r="OI450">
        <v>48.335459999999998</v>
      </c>
      <c r="OJ450" s="1">
        <v>1.74843E-3</v>
      </c>
      <c r="OK450">
        <v>0.95826409999999995</v>
      </c>
    </row>
    <row r="451" spans="1:401" x14ac:dyDescent="0.35">
      <c r="A451">
        <v>460</v>
      </c>
      <c r="B451" t="s">
        <v>4</v>
      </c>
      <c r="C451" t="s">
        <v>364</v>
      </c>
      <c r="D451" t="s">
        <v>458</v>
      </c>
      <c r="E451">
        <v>734.60760000000005</v>
      </c>
      <c r="F451">
        <v>0.31523309999999999</v>
      </c>
      <c r="G451">
        <v>29.291419999999999</v>
      </c>
      <c r="H451">
        <v>0</v>
      </c>
      <c r="I451">
        <v>0</v>
      </c>
      <c r="J451">
        <v>0.3148668</v>
      </c>
      <c r="K451">
        <v>30.64967</v>
      </c>
      <c r="L451">
        <v>0</v>
      </c>
      <c r="M451">
        <v>0</v>
      </c>
      <c r="N451">
        <v>0.31449169999999999</v>
      </c>
      <c r="O451">
        <v>30.51932</v>
      </c>
      <c r="P451">
        <v>0</v>
      </c>
      <c r="Q451">
        <v>0</v>
      </c>
      <c r="R451">
        <v>0.31407930000000001</v>
      </c>
      <c r="S451">
        <v>32.866050000000001</v>
      </c>
      <c r="T451">
        <v>0</v>
      </c>
      <c r="U451">
        <v>0</v>
      </c>
      <c r="V451">
        <v>0.31364819999999999</v>
      </c>
      <c r="W451">
        <v>33.819130000000001</v>
      </c>
      <c r="X451">
        <v>0</v>
      </c>
      <c r="Y451">
        <v>0</v>
      </c>
      <c r="Z451">
        <v>0.3132645</v>
      </c>
      <c r="AA451">
        <v>32.107860000000002</v>
      </c>
      <c r="AB451">
        <v>0</v>
      </c>
      <c r="AC451">
        <v>0</v>
      </c>
      <c r="AD451">
        <v>0.31303639999999999</v>
      </c>
      <c r="AE451">
        <v>29.490220000000001</v>
      </c>
      <c r="AF451">
        <v>0</v>
      </c>
      <c r="AG451">
        <v>0</v>
      </c>
      <c r="AH451">
        <v>0.31298540000000002</v>
      </c>
      <c r="AI451">
        <v>27.480689999999999</v>
      </c>
      <c r="AJ451">
        <v>0</v>
      </c>
      <c r="AK451">
        <v>0</v>
      </c>
      <c r="AL451">
        <v>0.31276039999999999</v>
      </c>
      <c r="AM451">
        <v>26.804069999999999</v>
      </c>
      <c r="AN451">
        <v>0</v>
      </c>
      <c r="AO451">
        <v>0</v>
      </c>
      <c r="AP451">
        <v>0.31247340000000001</v>
      </c>
      <c r="AQ451">
        <v>29.80855</v>
      </c>
      <c r="AR451">
        <v>0</v>
      </c>
      <c r="AS451">
        <v>0</v>
      </c>
      <c r="AT451">
        <v>0.31211949999999999</v>
      </c>
      <c r="AU451">
        <v>34.088279999999997</v>
      </c>
      <c r="AV451">
        <v>0</v>
      </c>
      <c r="AW451">
        <v>0</v>
      </c>
      <c r="AX451">
        <v>0.31181199999999998</v>
      </c>
      <c r="AY451">
        <v>38.352730000000001</v>
      </c>
      <c r="AZ451">
        <v>0</v>
      </c>
      <c r="BA451">
        <v>0</v>
      </c>
      <c r="BB451">
        <v>0.31156709999999999</v>
      </c>
      <c r="BC451">
        <v>40.312330000000003</v>
      </c>
      <c r="BD451">
        <v>0</v>
      </c>
      <c r="BE451">
        <v>0</v>
      </c>
      <c r="BF451">
        <v>0.31129380000000001</v>
      </c>
      <c r="BG451">
        <v>38.09131</v>
      </c>
      <c r="BH451">
        <v>0</v>
      </c>
      <c r="BI451">
        <v>0</v>
      </c>
      <c r="BJ451">
        <v>0.31097340000000001</v>
      </c>
      <c r="BK451">
        <v>34.615639999999999</v>
      </c>
      <c r="BL451">
        <v>0</v>
      </c>
      <c r="BM451">
        <v>0</v>
      </c>
      <c r="BN451">
        <v>0.31063990000000002</v>
      </c>
      <c r="BO451">
        <v>32.411810000000003</v>
      </c>
      <c r="BP451">
        <v>0</v>
      </c>
      <c r="BQ451">
        <v>0</v>
      </c>
      <c r="BR451">
        <v>0.31031409999999998</v>
      </c>
      <c r="BS451">
        <v>31.336069999999999</v>
      </c>
      <c r="BT451">
        <v>0</v>
      </c>
      <c r="BU451">
        <v>0</v>
      </c>
      <c r="BV451">
        <v>0.30997170000000002</v>
      </c>
      <c r="BW451">
        <v>33.381889999999999</v>
      </c>
      <c r="BX451">
        <v>0</v>
      </c>
      <c r="BY451">
        <v>0</v>
      </c>
      <c r="BZ451">
        <v>0.30964320000000001</v>
      </c>
      <c r="CA451">
        <v>35.32132</v>
      </c>
      <c r="CB451">
        <v>0</v>
      </c>
      <c r="CC451">
        <v>0</v>
      </c>
      <c r="CD451">
        <v>0.3094906</v>
      </c>
      <c r="CE451">
        <v>36.483280000000001</v>
      </c>
      <c r="CF451">
        <v>0</v>
      </c>
      <c r="CG451">
        <v>0</v>
      </c>
      <c r="CH451">
        <v>0.30939050000000001</v>
      </c>
      <c r="CI451">
        <v>36.186520000000002</v>
      </c>
      <c r="CJ451">
        <v>0</v>
      </c>
      <c r="CK451">
        <v>0</v>
      </c>
      <c r="CL451">
        <v>0.30936659999999999</v>
      </c>
      <c r="CM451">
        <v>33.968119999999999</v>
      </c>
      <c r="CN451">
        <v>0</v>
      </c>
      <c r="CO451">
        <v>0</v>
      </c>
      <c r="CP451">
        <v>0.30929590000000001</v>
      </c>
      <c r="CQ451">
        <v>31.954820000000002</v>
      </c>
      <c r="CR451">
        <v>0</v>
      </c>
      <c r="CS451">
        <v>0</v>
      </c>
      <c r="CT451">
        <v>0.30927189999999999</v>
      </c>
      <c r="CU451">
        <v>30.360800000000001</v>
      </c>
      <c r="CV451">
        <v>0</v>
      </c>
      <c r="CW451">
        <v>0</v>
      </c>
      <c r="CX451">
        <v>0.30933389999999999</v>
      </c>
      <c r="CY451">
        <v>30.034220000000001</v>
      </c>
      <c r="CZ451">
        <v>0</v>
      </c>
      <c r="DA451">
        <v>0</v>
      </c>
      <c r="DB451">
        <v>0.30959300000000001</v>
      </c>
      <c r="DC451">
        <v>32.60371</v>
      </c>
      <c r="DD451" s="1">
        <v>1.902185E-37</v>
      </c>
      <c r="DE451" s="1">
        <v>1.247606E-34</v>
      </c>
      <c r="DF451">
        <v>0.31003619999999998</v>
      </c>
      <c r="DG451">
        <v>36.940190000000001</v>
      </c>
      <c r="DH451" s="1">
        <v>2.3507150000000001E-31</v>
      </c>
      <c r="DI451" s="1">
        <v>1.53661E-28</v>
      </c>
      <c r="DJ451">
        <v>0.31061290000000003</v>
      </c>
      <c r="DK451">
        <v>43.278709999999997</v>
      </c>
      <c r="DL451" s="1">
        <v>3.6382779999999999E-26</v>
      </c>
      <c r="DM451" s="1">
        <v>2.3678299999999999E-23</v>
      </c>
      <c r="DN451">
        <v>0.31128670000000003</v>
      </c>
      <c r="DO451">
        <v>48.265639999999998</v>
      </c>
      <c r="DP451" s="1">
        <v>5.8951449999999997E-22</v>
      </c>
      <c r="DQ451" s="1">
        <v>3.40211E-19</v>
      </c>
      <c r="DR451">
        <v>0.31197510000000001</v>
      </c>
      <c r="DS451">
        <v>45.479019999999998</v>
      </c>
      <c r="DT451" s="1">
        <v>1.5362380000000001E-18</v>
      </c>
      <c r="DU451" s="1">
        <v>8.3544969999999995E-16</v>
      </c>
      <c r="DV451">
        <v>0.31340699999999999</v>
      </c>
      <c r="DW451">
        <v>40.3339</v>
      </c>
      <c r="DX451" s="1">
        <v>1.1967919999999999E-15</v>
      </c>
      <c r="DY451" s="1">
        <v>6.3511009999999996E-13</v>
      </c>
      <c r="DZ451">
        <v>0.3148859</v>
      </c>
      <c r="EA451">
        <v>37.440330000000003</v>
      </c>
      <c r="EB451" s="1">
        <v>3.750632E-13</v>
      </c>
      <c r="EC451" s="1">
        <v>1.968624E-10</v>
      </c>
      <c r="ED451">
        <v>0.31644470000000002</v>
      </c>
      <c r="EE451">
        <v>35.852330000000002</v>
      </c>
      <c r="EF451" s="1">
        <v>5.5806999999999999E-11</v>
      </c>
      <c r="EG451" s="1">
        <v>2.9187630000000001E-8</v>
      </c>
      <c r="EH451">
        <v>0.31806620000000002</v>
      </c>
      <c r="EI451">
        <v>36.707090000000001</v>
      </c>
      <c r="EJ451" s="1">
        <v>4.427507E-9</v>
      </c>
      <c r="EK451" s="1">
        <v>2.31628E-6</v>
      </c>
      <c r="EL451">
        <v>0.31981399999999999</v>
      </c>
      <c r="EM451">
        <v>40.172429999999999</v>
      </c>
      <c r="EN451" s="1">
        <v>2.0414959999999999E-7</v>
      </c>
      <c r="EO451" s="1">
        <v>1.070571E-4</v>
      </c>
      <c r="EP451">
        <v>0.32181189999999998</v>
      </c>
      <c r="EQ451">
        <v>46.028149999999997</v>
      </c>
      <c r="ER451" s="1">
        <v>5.8316659999999999E-6</v>
      </c>
      <c r="ES451" s="1">
        <v>3.0736159999999999E-3</v>
      </c>
      <c r="ET451">
        <v>0.323961</v>
      </c>
      <c r="EU451">
        <v>48.996769999999998</v>
      </c>
      <c r="EV451" s="1">
        <v>1.076091E-4</v>
      </c>
      <c r="EW451" s="1">
        <v>5.7044739999999997E-2</v>
      </c>
      <c r="EX451">
        <v>0.32587179999999999</v>
      </c>
      <c r="EY451">
        <v>44.971240000000002</v>
      </c>
      <c r="EZ451" s="1">
        <v>1.336835E-3</v>
      </c>
      <c r="FA451">
        <v>0.71468310000000002</v>
      </c>
      <c r="FB451">
        <v>0.32754139999999998</v>
      </c>
      <c r="FC451">
        <v>40.747909999999997</v>
      </c>
      <c r="FD451">
        <v>1.167019E-2</v>
      </c>
      <c r="FE451">
        <v>6.2965989999999996</v>
      </c>
      <c r="FF451">
        <v>0.3291019</v>
      </c>
      <c r="FG451">
        <v>38.582129999999999</v>
      </c>
      <c r="FH451" s="1">
        <v>7.3934280000000005E-2</v>
      </c>
      <c r="FI451">
        <v>40.310119999999998</v>
      </c>
      <c r="FJ451">
        <v>0.33059949999999999</v>
      </c>
      <c r="FK451">
        <v>38.105119999999999</v>
      </c>
      <c r="FL451">
        <v>0.35290169999999998</v>
      </c>
      <c r="FM451">
        <v>194.46950000000001</v>
      </c>
      <c r="FN451">
        <v>0.33216709999999999</v>
      </c>
      <c r="FO451">
        <v>40.821640000000002</v>
      </c>
      <c r="FP451">
        <v>1.3037030000000001</v>
      </c>
      <c r="FQ451">
        <v>726.63040000000001</v>
      </c>
      <c r="FR451">
        <v>0.33374569999999998</v>
      </c>
      <c r="FS451">
        <v>43.730989999999998</v>
      </c>
      <c r="FT451">
        <v>3.812945</v>
      </c>
      <c r="FU451">
        <v>2148.8890000000001</v>
      </c>
      <c r="FV451">
        <v>0.33534890000000001</v>
      </c>
      <c r="FW451">
        <v>45.675139999999999</v>
      </c>
      <c r="FX451">
        <v>9.0003060000000001</v>
      </c>
      <c r="FY451">
        <v>5131.3040000000001</v>
      </c>
      <c r="FZ451">
        <v>0.33708290000000002</v>
      </c>
      <c r="GA451">
        <v>44.167349999999999</v>
      </c>
      <c r="GB451">
        <v>17.464179999999999</v>
      </c>
      <c r="GC451">
        <v>10072.959999999999</v>
      </c>
      <c r="GD451">
        <v>0.33895140000000001</v>
      </c>
      <c r="GE451">
        <v>41.243090000000002</v>
      </c>
      <c r="GF451">
        <v>28.277889999999999</v>
      </c>
      <c r="GG451">
        <v>16498.78</v>
      </c>
      <c r="GH451">
        <v>0.3411438</v>
      </c>
      <c r="GI451">
        <v>37.850110000000001</v>
      </c>
      <c r="GJ451">
        <v>38.755409999999998</v>
      </c>
      <c r="GK451">
        <v>22862.5</v>
      </c>
      <c r="GL451">
        <v>0.34352189999999999</v>
      </c>
      <c r="GM451">
        <v>35.907519999999998</v>
      </c>
      <c r="GN451">
        <v>45.648879999999998</v>
      </c>
      <c r="GO451">
        <v>27211.55</v>
      </c>
      <c r="GP451">
        <v>0.34483999999999998</v>
      </c>
      <c r="GQ451">
        <v>35.369579999999999</v>
      </c>
      <c r="GR451">
        <v>46.773850000000003</v>
      </c>
      <c r="GS451">
        <v>28241.35</v>
      </c>
      <c r="GT451">
        <v>0.34602280000000002</v>
      </c>
      <c r="GU451">
        <v>38.881839999999997</v>
      </c>
      <c r="GV451">
        <v>42.41366</v>
      </c>
      <c r="GW451">
        <v>25878.86</v>
      </c>
      <c r="GX451">
        <v>0.34725600000000001</v>
      </c>
      <c r="GY451">
        <v>42.106459999999998</v>
      </c>
      <c r="GZ451">
        <v>34.263440000000003</v>
      </c>
      <c r="HA451">
        <v>21142.76</v>
      </c>
      <c r="HB451">
        <v>0.34922560000000002</v>
      </c>
      <c r="HC451">
        <v>45.324280000000002</v>
      </c>
      <c r="HD451">
        <v>24.995840000000001</v>
      </c>
      <c r="HE451">
        <v>15559.5</v>
      </c>
      <c r="HF451">
        <v>0.3512613</v>
      </c>
      <c r="HG451">
        <v>45.772660000000002</v>
      </c>
      <c r="HH451">
        <v>16.586510000000001</v>
      </c>
      <c r="HI451">
        <v>10417.01</v>
      </c>
      <c r="HJ451">
        <v>0.35355819999999999</v>
      </c>
      <c r="HK451">
        <v>41.996810000000004</v>
      </c>
      <c r="HL451">
        <v>10.09782</v>
      </c>
      <c r="HM451">
        <v>6393.64</v>
      </c>
      <c r="HN451">
        <v>0.35600379999999998</v>
      </c>
      <c r="HO451">
        <v>38.90166</v>
      </c>
      <c r="HP451">
        <v>5.6730580000000002</v>
      </c>
      <c r="HQ451">
        <v>3620.1669999999999</v>
      </c>
      <c r="HR451">
        <v>0.35844900000000002</v>
      </c>
      <c r="HS451">
        <v>37.158259999999999</v>
      </c>
      <c r="HT451">
        <v>2.9633389999999999</v>
      </c>
      <c r="HU451">
        <v>1905.0709999999999</v>
      </c>
      <c r="HV451">
        <v>0.36100090000000001</v>
      </c>
      <c r="HW451">
        <v>37.393929999999997</v>
      </c>
      <c r="HX451">
        <v>1.456402</v>
      </c>
      <c r="HY451">
        <v>942.1979</v>
      </c>
      <c r="HZ451">
        <v>0.36368420000000001</v>
      </c>
      <c r="IA451">
        <v>41.719670000000001</v>
      </c>
      <c r="IB451">
        <v>0.68362840000000002</v>
      </c>
      <c r="IC451">
        <v>444.16680000000002</v>
      </c>
      <c r="ID451">
        <v>0.36643979999999998</v>
      </c>
      <c r="IE451">
        <v>48.525460000000002</v>
      </c>
      <c r="IF451">
        <v>0.31382939999999998</v>
      </c>
      <c r="IG451">
        <v>203.93819999999999</v>
      </c>
      <c r="IH451">
        <v>0.36922440000000001</v>
      </c>
      <c r="II451">
        <v>53.9709</v>
      </c>
      <c r="IJ451">
        <v>0.148616</v>
      </c>
      <c r="IK451">
        <v>95.742699999999999</v>
      </c>
      <c r="IL451">
        <v>0.37224649999999998</v>
      </c>
      <c r="IM451">
        <v>53.652099999999997</v>
      </c>
      <c r="IN451" s="1">
        <v>7.8844369999999997E-2</v>
      </c>
      <c r="IO451">
        <v>49.649990000000003</v>
      </c>
      <c r="IP451">
        <v>0.37546309999999999</v>
      </c>
      <c r="IQ451">
        <v>49.619030000000002</v>
      </c>
      <c r="IR451" s="1">
        <v>5.0407920000000002E-2</v>
      </c>
      <c r="IS451">
        <v>30.737490000000001</v>
      </c>
      <c r="IT451">
        <v>0.37822240000000001</v>
      </c>
      <c r="IU451">
        <v>46.135959999999997</v>
      </c>
      <c r="IV451" s="1">
        <v>3.8554529999999997E-2</v>
      </c>
      <c r="IW451">
        <v>22.882570000000001</v>
      </c>
      <c r="IX451">
        <v>0.37974659999999999</v>
      </c>
      <c r="IY451">
        <v>44.874169999999999</v>
      </c>
      <c r="IZ451" s="1">
        <v>3.2863419999999997E-2</v>
      </c>
      <c r="JA451">
        <v>19.255970000000001</v>
      </c>
      <c r="JB451">
        <v>0.3804128</v>
      </c>
      <c r="JC451">
        <v>45.388869999999997</v>
      </c>
      <c r="JD451" s="1">
        <v>2.9165610000000002E-2</v>
      </c>
      <c r="JE451">
        <v>17.05095</v>
      </c>
      <c r="JF451">
        <v>0.38098120000000002</v>
      </c>
      <c r="JG451">
        <v>49.12359</v>
      </c>
      <c r="JH451" s="1">
        <v>2.595925E-2</v>
      </c>
      <c r="JI451">
        <v>15.20659</v>
      </c>
      <c r="JJ451">
        <v>0.38164540000000002</v>
      </c>
      <c r="JK451">
        <v>50.495460000000001</v>
      </c>
      <c r="JL451" s="1">
        <v>2.278285E-2</v>
      </c>
      <c r="JM451">
        <v>13.40485</v>
      </c>
      <c r="JN451">
        <v>0.38228040000000002</v>
      </c>
      <c r="JO451">
        <v>49.54372</v>
      </c>
      <c r="JP451" s="1">
        <v>1.9578660000000001E-2</v>
      </c>
      <c r="JQ451">
        <v>11.60303</v>
      </c>
      <c r="JR451">
        <v>0.3828973</v>
      </c>
      <c r="JS451">
        <v>47.579369999999997</v>
      </c>
      <c r="JT451" s="1">
        <v>1.6516059999999999E-2</v>
      </c>
      <c r="JU451">
        <v>9.859216</v>
      </c>
      <c r="JV451">
        <v>0.38355420000000001</v>
      </c>
      <c r="JW451">
        <v>45.945239999999998</v>
      </c>
      <c r="JX451" s="1">
        <v>1.3744559999999999E-2</v>
      </c>
      <c r="JY451">
        <v>8.2598129999999994</v>
      </c>
      <c r="JZ451">
        <v>0.38426110000000002</v>
      </c>
      <c r="KA451">
        <v>44.649459999999998</v>
      </c>
      <c r="KB451" s="1">
        <v>1.137488E-2</v>
      </c>
      <c r="KC451">
        <v>6.8736930000000003</v>
      </c>
      <c r="KD451">
        <v>0.38503300000000001</v>
      </c>
      <c r="KE451">
        <v>43.869109999999999</v>
      </c>
      <c r="KF451" s="1">
        <v>9.4561339999999997E-3</v>
      </c>
      <c r="KG451">
        <v>5.7377549999999999</v>
      </c>
      <c r="KH451">
        <v>0.38582559999999999</v>
      </c>
      <c r="KI451">
        <v>43.344090000000001</v>
      </c>
      <c r="KJ451" s="1">
        <v>7.9774359999999992E-3</v>
      </c>
      <c r="KK451">
        <v>4.8533670000000004</v>
      </c>
      <c r="KL451">
        <v>0.3869377</v>
      </c>
      <c r="KM451">
        <v>46.428170000000001</v>
      </c>
      <c r="KN451" s="1">
        <v>6.8821830000000001E-3</v>
      </c>
      <c r="KO451">
        <v>4.1893349999999998</v>
      </c>
      <c r="KP451">
        <v>0.38808530000000002</v>
      </c>
      <c r="KQ451">
        <v>53.08531</v>
      </c>
      <c r="KR451" s="1">
        <v>6.0822469999999998E-3</v>
      </c>
      <c r="KS451">
        <v>3.7020780000000002</v>
      </c>
      <c r="KT451">
        <v>0.38916299999999998</v>
      </c>
      <c r="KU451">
        <v>59.366070000000001</v>
      </c>
      <c r="KV451" s="1">
        <v>5.494418E-3</v>
      </c>
      <c r="KW451">
        <v>3.3429479999999998</v>
      </c>
      <c r="KX451">
        <v>0.3902023</v>
      </c>
      <c r="KY451">
        <v>60.080370000000002</v>
      </c>
      <c r="KZ451" s="1">
        <v>5.0517440000000004E-3</v>
      </c>
      <c r="LA451">
        <v>3.072994</v>
      </c>
      <c r="LB451">
        <v>0.39125339999999997</v>
      </c>
      <c r="LC451">
        <v>54.743470000000002</v>
      </c>
      <c r="LD451" s="1">
        <v>4.7058459999999996E-3</v>
      </c>
      <c r="LE451">
        <v>2.8618769999999998</v>
      </c>
      <c r="LF451">
        <v>0.3924898</v>
      </c>
      <c r="LG451">
        <v>50.003959999999999</v>
      </c>
      <c r="LH451" s="1">
        <v>4.4223530000000004E-3</v>
      </c>
      <c r="LI451">
        <v>2.6883599999999999</v>
      </c>
      <c r="LJ451">
        <v>0.39377210000000001</v>
      </c>
      <c r="LK451">
        <v>47.965960000000003</v>
      </c>
      <c r="LL451" s="1">
        <v>4.1815209999999997E-3</v>
      </c>
      <c r="LM451">
        <v>2.5405880000000001</v>
      </c>
      <c r="LN451">
        <v>0.3950804</v>
      </c>
      <c r="LO451">
        <v>47.43477</v>
      </c>
      <c r="LP451" s="1">
        <v>3.9702540000000003E-3</v>
      </c>
      <c r="LQ451">
        <v>2.4110719999999999</v>
      </c>
      <c r="LR451">
        <v>0.39634390000000003</v>
      </c>
      <c r="LS451">
        <v>49.229190000000003</v>
      </c>
      <c r="LT451" s="1">
        <v>3.7796209999999999E-3</v>
      </c>
      <c r="LU451">
        <v>2.2947669999999998</v>
      </c>
      <c r="LV451">
        <v>0.39752999999999999</v>
      </c>
      <c r="LW451">
        <v>52.15128</v>
      </c>
      <c r="LX451" s="1">
        <v>3.603883E-3</v>
      </c>
      <c r="LY451">
        <v>2.187786</v>
      </c>
      <c r="LZ451">
        <v>0.39880850000000001</v>
      </c>
      <c r="MA451">
        <v>52.434719999999999</v>
      </c>
      <c r="MB451" s="1">
        <v>3.4403979999999999E-3</v>
      </c>
      <c r="MC451">
        <v>2.0877810000000001</v>
      </c>
      <c r="MD451">
        <v>0.40013789999999999</v>
      </c>
      <c r="ME451">
        <v>52.026890000000002</v>
      </c>
      <c r="MF451" s="1">
        <v>3.2865580000000002E-3</v>
      </c>
      <c r="MG451">
        <v>1.9933399999999999</v>
      </c>
      <c r="MH451">
        <v>0.40151999999999999</v>
      </c>
      <c r="MI451">
        <v>49.592199999999998</v>
      </c>
      <c r="MJ451" s="1">
        <v>3.1413130000000002E-3</v>
      </c>
      <c r="MK451">
        <v>1.9040060000000001</v>
      </c>
      <c r="ML451">
        <v>0.40287800000000001</v>
      </c>
      <c r="MM451">
        <v>46.41733</v>
      </c>
      <c r="MN451" s="1">
        <v>3.003454E-3</v>
      </c>
      <c r="MO451">
        <v>1.819655</v>
      </c>
      <c r="MP451">
        <v>0.40412510000000001</v>
      </c>
      <c r="MQ451">
        <v>45.102890000000002</v>
      </c>
      <c r="MR451" s="1">
        <v>2.8729960000000001E-3</v>
      </c>
      <c r="MS451">
        <v>1.740156</v>
      </c>
      <c r="MT451">
        <v>0.40549020000000002</v>
      </c>
      <c r="MU451">
        <v>45.060429999999997</v>
      </c>
      <c r="MV451" s="1">
        <v>2.7492839999999998E-3</v>
      </c>
      <c r="MW451">
        <v>1.6645829999999999</v>
      </c>
      <c r="MX451">
        <v>0.40690789999999999</v>
      </c>
      <c r="MY451">
        <v>47.536720000000003</v>
      </c>
      <c r="MZ451" s="1">
        <v>2.6326710000000001E-3</v>
      </c>
      <c r="NA451">
        <v>1.5927290000000001</v>
      </c>
      <c r="NB451">
        <v>0.40836230000000001</v>
      </c>
      <c r="NC451">
        <v>50.400660000000002</v>
      </c>
      <c r="ND451" s="1">
        <v>2.5217949999999999E-3</v>
      </c>
      <c r="NE451">
        <v>1.5243910000000001</v>
      </c>
      <c r="NF451">
        <v>0.40981889999999999</v>
      </c>
      <c r="NG451">
        <v>53.956040000000002</v>
      </c>
      <c r="NH451" s="1">
        <v>2.416559E-3</v>
      </c>
      <c r="NI451">
        <v>1.4594860000000001</v>
      </c>
      <c r="NJ451">
        <v>0.41122900000000001</v>
      </c>
      <c r="NK451">
        <v>56.871580000000002</v>
      </c>
      <c r="NL451" s="1">
        <v>2.3168450000000001E-3</v>
      </c>
      <c r="NM451">
        <v>1.3982079999999999</v>
      </c>
      <c r="NN451">
        <v>0.41269660000000002</v>
      </c>
      <c r="NO451">
        <v>53.841799999999999</v>
      </c>
      <c r="NP451" s="1">
        <v>2.2224969999999999E-3</v>
      </c>
      <c r="NQ451">
        <v>1.3401000000000001</v>
      </c>
      <c r="NR451">
        <v>0.41417110000000001</v>
      </c>
      <c r="NS451">
        <v>48.679049999999997</v>
      </c>
      <c r="NT451" s="1">
        <v>2.1326840000000001E-3</v>
      </c>
      <c r="NU451">
        <v>1.284732</v>
      </c>
      <c r="NV451">
        <v>0.41570469999999998</v>
      </c>
      <c r="NW451">
        <v>45.59984</v>
      </c>
      <c r="NX451" s="1">
        <v>2.0476520000000001E-3</v>
      </c>
      <c r="NY451">
        <v>1.2320720000000001</v>
      </c>
      <c r="NZ451">
        <v>0.41725820000000002</v>
      </c>
      <c r="OA451">
        <v>44.908900000000003</v>
      </c>
      <c r="OB451" s="1">
        <v>1.9670379999999999E-3</v>
      </c>
      <c r="OC451">
        <v>1.1819329999999999</v>
      </c>
      <c r="OD451">
        <v>0.41874260000000002</v>
      </c>
      <c r="OE451">
        <v>47.748579999999997</v>
      </c>
      <c r="OF451" s="1">
        <v>1.890201E-3</v>
      </c>
      <c r="OG451">
        <v>1.134288</v>
      </c>
      <c r="OH451">
        <v>0.42031099999999999</v>
      </c>
      <c r="OI451">
        <v>48.092930000000003</v>
      </c>
      <c r="OJ451" s="1">
        <v>1.8170759999999999E-3</v>
      </c>
      <c r="OK451">
        <v>1.0888180000000001</v>
      </c>
    </row>
    <row r="452" spans="1:401" x14ac:dyDescent="0.35">
      <c r="A452">
        <v>461</v>
      </c>
      <c r="B452" t="s">
        <v>4</v>
      </c>
      <c r="C452" t="s">
        <v>364</v>
      </c>
      <c r="D452" t="s">
        <v>459</v>
      </c>
      <c r="E452">
        <v>824.09389999999996</v>
      </c>
      <c r="F452">
        <v>0.3518154</v>
      </c>
      <c r="G452">
        <v>29.310169999999999</v>
      </c>
      <c r="H452">
        <v>0</v>
      </c>
      <c r="I452">
        <v>0</v>
      </c>
      <c r="J452">
        <v>0.35112910000000003</v>
      </c>
      <c r="K452">
        <v>30.6508</v>
      </c>
      <c r="L452">
        <v>0</v>
      </c>
      <c r="M452">
        <v>0</v>
      </c>
      <c r="N452">
        <v>0.35049069999999999</v>
      </c>
      <c r="O452">
        <v>30.55397</v>
      </c>
      <c r="P452">
        <v>0</v>
      </c>
      <c r="Q452">
        <v>0</v>
      </c>
      <c r="R452">
        <v>0.34975800000000001</v>
      </c>
      <c r="S452">
        <v>32.866489999999999</v>
      </c>
      <c r="T452">
        <v>0</v>
      </c>
      <c r="U452">
        <v>0</v>
      </c>
      <c r="V452">
        <v>0.3489836</v>
      </c>
      <c r="W452">
        <v>34.068779999999997</v>
      </c>
      <c r="X452">
        <v>0</v>
      </c>
      <c r="Y452">
        <v>0</v>
      </c>
      <c r="Z452">
        <v>0.34829369999999998</v>
      </c>
      <c r="AA452">
        <v>32.50676</v>
      </c>
      <c r="AB452">
        <v>0</v>
      </c>
      <c r="AC452">
        <v>0</v>
      </c>
      <c r="AD452">
        <v>0.34777019999999997</v>
      </c>
      <c r="AE452">
        <v>29.730070000000001</v>
      </c>
      <c r="AF452">
        <v>0</v>
      </c>
      <c r="AG452">
        <v>0</v>
      </c>
      <c r="AH452">
        <v>0.34741260000000002</v>
      </c>
      <c r="AI452">
        <v>27.622140000000002</v>
      </c>
      <c r="AJ452">
        <v>0</v>
      </c>
      <c r="AK452">
        <v>0</v>
      </c>
      <c r="AL452">
        <v>0.3469101</v>
      </c>
      <c r="AM452">
        <v>26.825330000000001</v>
      </c>
      <c r="AN452">
        <v>0</v>
      </c>
      <c r="AO452">
        <v>0</v>
      </c>
      <c r="AP452">
        <v>0.3463387</v>
      </c>
      <c r="AQ452">
        <v>29.800809999999998</v>
      </c>
      <c r="AR452">
        <v>0</v>
      </c>
      <c r="AS452">
        <v>0</v>
      </c>
      <c r="AT452">
        <v>0.34565659999999998</v>
      </c>
      <c r="AU452">
        <v>34.25864</v>
      </c>
      <c r="AV452">
        <v>0</v>
      </c>
      <c r="AW452">
        <v>0</v>
      </c>
      <c r="AX452">
        <v>0.34496700000000002</v>
      </c>
      <c r="AY452">
        <v>38.669130000000003</v>
      </c>
      <c r="AZ452">
        <v>0</v>
      </c>
      <c r="BA452">
        <v>0</v>
      </c>
      <c r="BB452">
        <v>0.34436460000000002</v>
      </c>
      <c r="BC452">
        <v>40.857080000000003</v>
      </c>
      <c r="BD452">
        <v>0</v>
      </c>
      <c r="BE452">
        <v>0</v>
      </c>
      <c r="BF452">
        <v>0.34369490000000003</v>
      </c>
      <c r="BG452">
        <v>38.709229999999998</v>
      </c>
      <c r="BH452">
        <v>0</v>
      </c>
      <c r="BI452">
        <v>0</v>
      </c>
      <c r="BJ452">
        <v>0.34298820000000002</v>
      </c>
      <c r="BK452">
        <v>34.97128</v>
      </c>
      <c r="BL452">
        <v>0</v>
      </c>
      <c r="BM452">
        <v>0</v>
      </c>
      <c r="BN452">
        <v>0.34222530000000001</v>
      </c>
      <c r="BO452">
        <v>32.567259999999997</v>
      </c>
      <c r="BP452">
        <v>0</v>
      </c>
      <c r="BQ452">
        <v>0</v>
      </c>
      <c r="BR452">
        <v>0.34145809999999999</v>
      </c>
      <c r="BS452">
        <v>31.339849999999998</v>
      </c>
      <c r="BT452">
        <v>0</v>
      </c>
      <c r="BU452">
        <v>0</v>
      </c>
      <c r="BV452">
        <v>0.34068500000000002</v>
      </c>
      <c r="BW452">
        <v>33.250909999999998</v>
      </c>
      <c r="BX452">
        <v>0</v>
      </c>
      <c r="BY452">
        <v>0</v>
      </c>
      <c r="BZ452">
        <v>0.33987600000000001</v>
      </c>
      <c r="CA452">
        <v>35.413519999999998</v>
      </c>
      <c r="CB452">
        <v>0</v>
      </c>
      <c r="CC452">
        <v>0</v>
      </c>
      <c r="CD452">
        <v>0.33920119999999998</v>
      </c>
      <c r="CE452">
        <v>36.481430000000003</v>
      </c>
      <c r="CF452">
        <v>0</v>
      </c>
      <c r="CG452">
        <v>0</v>
      </c>
      <c r="CH452">
        <v>0.33868609999999999</v>
      </c>
      <c r="CI452">
        <v>36.544339999999998</v>
      </c>
      <c r="CJ452">
        <v>0</v>
      </c>
      <c r="CK452">
        <v>0</v>
      </c>
      <c r="CL452">
        <v>0.33826889999999998</v>
      </c>
      <c r="CM452">
        <v>34.251629999999999</v>
      </c>
      <c r="CN452">
        <v>0</v>
      </c>
      <c r="CO452">
        <v>0</v>
      </c>
      <c r="CP452">
        <v>0.3378292</v>
      </c>
      <c r="CQ452">
        <v>32.148119999999999</v>
      </c>
      <c r="CR452">
        <v>0</v>
      </c>
      <c r="CS452">
        <v>0</v>
      </c>
      <c r="CT452">
        <v>0.33743869999999998</v>
      </c>
      <c r="CU452">
        <v>30.465050000000002</v>
      </c>
      <c r="CV452">
        <v>0</v>
      </c>
      <c r="CW452">
        <v>0</v>
      </c>
      <c r="CX452">
        <v>0.33719169999999998</v>
      </c>
      <c r="CY452">
        <v>29.993040000000001</v>
      </c>
      <c r="CZ452">
        <v>0</v>
      </c>
      <c r="DA452">
        <v>0</v>
      </c>
      <c r="DB452">
        <v>0.3371382</v>
      </c>
      <c r="DC452">
        <v>32.571840000000002</v>
      </c>
      <c r="DD452" s="1">
        <v>6.7188339999999998E-38</v>
      </c>
      <c r="DE452" s="1">
        <v>4.1555880000000001E-35</v>
      </c>
      <c r="DF452">
        <v>0.33729229999999999</v>
      </c>
      <c r="DG452">
        <v>37.101129999999998</v>
      </c>
      <c r="DH452" s="1">
        <v>6.2810829999999997E-32</v>
      </c>
      <c r="DI452" s="1">
        <v>4.4245660000000002E-29</v>
      </c>
      <c r="DJ452">
        <v>0.33749459999999998</v>
      </c>
      <c r="DK452">
        <v>43.722439999999999</v>
      </c>
      <c r="DL452" s="1">
        <v>1.3827539999999999E-26</v>
      </c>
      <c r="DM452" s="1">
        <v>8.2714969999999993E-24</v>
      </c>
      <c r="DN452">
        <v>0.33783609999999997</v>
      </c>
      <c r="DO452">
        <v>49.115650000000002</v>
      </c>
      <c r="DP452" s="1">
        <v>2.5651960000000001E-22</v>
      </c>
      <c r="DQ452" s="1">
        <v>1.4022449999999999E-19</v>
      </c>
      <c r="DR452">
        <v>0.3381403</v>
      </c>
      <c r="DS452">
        <v>46.599260000000001</v>
      </c>
      <c r="DT452" s="1">
        <v>7.2763879999999995E-19</v>
      </c>
      <c r="DU452" s="1">
        <v>3.8815039999999998E-16</v>
      </c>
      <c r="DV452">
        <v>0.33796530000000002</v>
      </c>
      <c r="DW452">
        <v>40.929969999999997</v>
      </c>
      <c r="DX452" s="1">
        <v>6.0419520000000001E-16</v>
      </c>
      <c r="DY452" s="1">
        <v>3.2224119999999998E-13</v>
      </c>
      <c r="DZ452">
        <v>0.3376053</v>
      </c>
      <c r="EA452">
        <v>37.70185</v>
      </c>
      <c r="EB452" s="1">
        <v>2.0051790000000001E-13</v>
      </c>
      <c r="EC452" s="1">
        <v>1.077504E-10</v>
      </c>
      <c r="ED452">
        <v>0.33722229999999997</v>
      </c>
      <c r="EE452">
        <v>35.931060000000002</v>
      </c>
      <c r="EF452" s="1">
        <v>3.1439350000000003E-11</v>
      </c>
      <c r="EG452" s="1">
        <v>1.708719E-8</v>
      </c>
      <c r="EH452">
        <v>0.3367986</v>
      </c>
      <c r="EI452">
        <v>36.692830000000001</v>
      </c>
      <c r="EJ452" s="1">
        <v>2.616088E-9</v>
      </c>
      <c r="EK452" s="1">
        <v>1.4401040000000001E-6</v>
      </c>
      <c r="EL452">
        <v>0.33634819999999999</v>
      </c>
      <c r="EM452">
        <v>40.148180000000004</v>
      </c>
      <c r="EN452" s="1">
        <v>1.261574E-7</v>
      </c>
      <c r="EO452" s="1">
        <v>7.0379929999999995E-5</v>
      </c>
      <c r="EP452">
        <v>0.3359376</v>
      </c>
      <c r="EQ452">
        <v>46.403939999999999</v>
      </c>
      <c r="ER452" s="1">
        <v>3.7583539999999999E-6</v>
      </c>
      <c r="ES452" s="1">
        <v>2.1285259999999999E-3</v>
      </c>
      <c r="ET452">
        <v>0.33574989999999999</v>
      </c>
      <c r="EU452">
        <v>49.830289999999998</v>
      </c>
      <c r="EV452" s="1">
        <v>7.2375680000000004E-5</v>
      </c>
      <c r="EW452" s="1">
        <v>4.1590620000000002E-2</v>
      </c>
      <c r="EX452">
        <v>0.33560620000000002</v>
      </c>
      <c r="EY452">
        <v>45.950879999999998</v>
      </c>
      <c r="EZ452" s="1">
        <v>9.3600010000000002E-4</v>
      </c>
      <c r="FA452">
        <v>0.54633719999999997</v>
      </c>
      <c r="FB452">
        <v>0.33538950000000001</v>
      </c>
      <c r="FC452">
        <v>41.142600000000002</v>
      </c>
      <c r="FD452" s="1">
        <v>8.4970400000000008E-3</v>
      </c>
      <c r="FE452">
        <v>5.0355109999999996</v>
      </c>
      <c r="FF452">
        <v>0.33511629999999998</v>
      </c>
      <c r="FG452">
        <v>38.658520000000003</v>
      </c>
      <c r="FH452" s="1">
        <v>5.5874649999999998E-2</v>
      </c>
      <c r="FI452">
        <v>33.638979999999997</v>
      </c>
      <c r="FJ452">
        <v>0.33482190000000001</v>
      </c>
      <c r="FK452">
        <v>38.001739999999998</v>
      </c>
      <c r="FL452">
        <v>0.27621020000000002</v>
      </c>
      <c r="FM452">
        <v>168.8553</v>
      </c>
      <c r="FN452">
        <v>0.33453549999999999</v>
      </c>
      <c r="FO452">
        <v>40.786769999999997</v>
      </c>
      <c r="FP452">
        <v>1.055596</v>
      </c>
      <c r="FQ452">
        <v>655.43759999999997</v>
      </c>
      <c r="FR452">
        <v>0.33428859999999999</v>
      </c>
      <c r="FS452">
        <v>43.996220000000001</v>
      </c>
      <c r="FT452">
        <v>3.1905070000000002</v>
      </c>
      <c r="FU452">
        <v>2010.5989999999999</v>
      </c>
      <c r="FV452">
        <v>0.33400370000000001</v>
      </c>
      <c r="FW452">
        <v>46.286700000000003</v>
      </c>
      <c r="FX452">
        <v>7.774235</v>
      </c>
      <c r="FY452">
        <v>4973.3900000000003</v>
      </c>
      <c r="FZ452">
        <v>0.33374670000000001</v>
      </c>
      <c r="GA452">
        <v>44.874420000000001</v>
      </c>
      <c r="GB452">
        <v>15.55986</v>
      </c>
      <c r="GC452">
        <v>10102.92</v>
      </c>
      <c r="GD452">
        <v>0.33356200000000003</v>
      </c>
      <c r="GE452">
        <v>41.849429999999998</v>
      </c>
      <c r="GF452">
        <v>25.971060000000001</v>
      </c>
      <c r="GG452">
        <v>17108.400000000001</v>
      </c>
      <c r="GH452">
        <v>0.33344990000000002</v>
      </c>
      <c r="GI452">
        <v>38.122309999999999</v>
      </c>
      <c r="GJ452">
        <v>36.663640000000001</v>
      </c>
      <c r="GK452">
        <v>24491.19</v>
      </c>
      <c r="GL452">
        <v>0.33338410000000002</v>
      </c>
      <c r="GM452">
        <v>35.940849999999998</v>
      </c>
      <c r="GN452">
        <v>44.43553</v>
      </c>
      <c r="GO452">
        <v>30075.02</v>
      </c>
      <c r="GP452">
        <v>0.33323730000000001</v>
      </c>
      <c r="GQ452">
        <v>35.247010000000003</v>
      </c>
      <c r="GR452">
        <v>46.886420000000001</v>
      </c>
      <c r="GS452">
        <v>32112.02</v>
      </c>
      <c r="GT452">
        <v>0.33320559999999999</v>
      </c>
      <c r="GU452">
        <v>38.933990000000001</v>
      </c>
      <c r="GV452">
        <v>43.550600000000003</v>
      </c>
      <c r="GW452">
        <v>30209.040000000001</v>
      </c>
      <c r="GX452">
        <v>0.3332253</v>
      </c>
      <c r="GY452">
        <v>42.649169999999998</v>
      </c>
      <c r="GZ452">
        <v>36.082509999999999</v>
      </c>
      <c r="HA452">
        <v>25308.39</v>
      </c>
      <c r="HB452">
        <v>0.33390259999999999</v>
      </c>
      <c r="HC452">
        <v>46.094769999999997</v>
      </c>
      <c r="HD452">
        <v>26.973220000000001</v>
      </c>
      <c r="HE452">
        <v>19130.86</v>
      </c>
      <c r="HF452">
        <v>0.33435749999999997</v>
      </c>
      <c r="HG452">
        <v>46.765929999999997</v>
      </c>
      <c r="HH452">
        <v>18.323370000000001</v>
      </c>
      <c r="HI452">
        <v>13156.01</v>
      </c>
      <c r="HJ452">
        <v>0.33492919999999998</v>
      </c>
      <c r="HK452">
        <v>42.723770000000002</v>
      </c>
      <c r="HL452">
        <v>11.414099999999999</v>
      </c>
      <c r="HM452">
        <v>8292.5519999999997</v>
      </c>
      <c r="HN452">
        <v>0.3355593</v>
      </c>
      <c r="HO452">
        <v>39.177639999999997</v>
      </c>
      <c r="HP452">
        <v>6.5594219999999996</v>
      </c>
      <c r="HQ452">
        <v>4820.6080000000002</v>
      </c>
      <c r="HR452">
        <v>0.33619500000000002</v>
      </c>
      <c r="HS452">
        <v>37.136890000000001</v>
      </c>
      <c r="HT452">
        <v>3.5012310000000002</v>
      </c>
      <c r="HU452">
        <v>2602.2150000000001</v>
      </c>
      <c r="HV452">
        <v>0.33680979999999999</v>
      </c>
      <c r="HW452">
        <v>37.181010000000001</v>
      </c>
      <c r="HX452">
        <v>1.7545949999999999</v>
      </c>
      <c r="HY452">
        <v>1317.884</v>
      </c>
      <c r="HZ452">
        <v>0.33746290000000001</v>
      </c>
      <c r="IA452">
        <v>41.782020000000003</v>
      </c>
      <c r="IB452">
        <v>0.8370225</v>
      </c>
      <c r="IC452">
        <v>634.38779999999997</v>
      </c>
      <c r="ID452">
        <v>0.33813359999999998</v>
      </c>
      <c r="IE452">
        <v>49.267989999999998</v>
      </c>
      <c r="IF452">
        <v>0.3877275</v>
      </c>
      <c r="IG452">
        <v>295.76929999999999</v>
      </c>
      <c r="IH452">
        <v>0.33866220000000002</v>
      </c>
      <c r="II452">
        <v>55.271929999999998</v>
      </c>
      <c r="IJ452">
        <v>0.18220919999999999</v>
      </c>
      <c r="IK452">
        <v>139.06389999999999</v>
      </c>
      <c r="IL452">
        <v>0.33905030000000003</v>
      </c>
      <c r="IM452">
        <v>54.959209999999999</v>
      </c>
      <c r="IN452" s="1">
        <v>9.3571769999999999E-2</v>
      </c>
      <c r="IO452">
        <v>70.707740000000001</v>
      </c>
      <c r="IP452">
        <v>0.33946670000000001</v>
      </c>
      <c r="IQ452">
        <v>50.474809999999998</v>
      </c>
      <c r="IR452" s="1">
        <v>5.6887090000000001E-2</v>
      </c>
      <c r="IS452">
        <v>42.141150000000003</v>
      </c>
      <c r="IT452">
        <v>0.33944980000000002</v>
      </c>
      <c r="IU452">
        <v>46.328530000000001</v>
      </c>
      <c r="IV452" s="1">
        <v>4.1631729999999999E-2</v>
      </c>
      <c r="IW452">
        <v>30.275449999999999</v>
      </c>
      <c r="IX452">
        <v>0.33839069999999999</v>
      </c>
      <c r="IY452">
        <v>44.61712</v>
      </c>
      <c r="IZ452" s="1">
        <v>3.4641619999999998E-2</v>
      </c>
      <c r="JA452">
        <v>25.02197</v>
      </c>
      <c r="JB452">
        <v>0.336926</v>
      </c>
      <c r="JC452">
        <v>44.893799999999999</v>
      </c>
      <c r="JD452" s="1">
        <v>3.0520220000000001E-2</v>
      </c>
      <c r="JE452">
        <v>22.10472</v>
      </c>
      <c r="JF452">
        <v>0.3356345</v>
      </c>
      <c r="JG452">
        <v>48.914650000000002</v>
      </c>
      <c r="JH452" s="1">
        <v>2.7202859999999999E-2</v>
      </c>
      <c r="JI452">
        <v>19.83595</v>
      </c>
      <c r="JJ452">
        <v>0.33442630000000001</v>
      </c>
      <c r="JK452">
        <v>50.70964</v>
      </c>
      <c r="JL452" s="1">
        <v>2.4000259999999999E-2</v>
      </c>
      <c r="JM452">
        <v>17.66771</v>
      </c>
      <c r="JN452">
        <v>0.33339449999999998</v>
      </c>
      <c r="JO452">
        <v>49.814680000000003</v>
      </c>
      <c r="JP452" s="1">
        <v>2.0776619999999999E-2</v>
      </c>
      <c r="JQ452">
        <v>15.483739999999999</v>
      </c>
      <c r="JR452">
        <v>0.33246510000000001</v>
      </c>
      <c r="JS452">
        <v>47.70223</v>
      </c>
      <c r="JT452" s="1">
        <v>1.7665219999999999E-2</v>
      </c>
      <c r="JU452">
        <v>13.33081</v>
      </c>
      <c r="JV452">
        <v>0.33163819999999999</v>
      </c>
      <c r="JW452">
        <v>46.009430000000002</v>
      </c>
      <c r="JX452" s="1">
        <v>1.481114E-2</v>
      </c>
      <c r="JY452">
        <v>11.314299999999999</v>
      </c>
      <c r="JZ452">
        <v>0.33093630000000002</v>
      </c>
      <c r="KA452">
        <v>44.535139999999998</v>
      </c>
      <c r="KB452">
        <v>1.233385E-2</v>
      </c>
      <c r="KC452">
        <v>9.5295360000000002</v>
      </c>
      <c r="KD452">
        <v>0.33030789999999999</v>
      </c>
      <c r="KE452">
        <v>43.611759999999997</v>
      </c>
      <c r="KF452" s="1">
        <v>1.0296369999999999E-2</v>
      </c>
      <c r="KG452">
        <v>8.0374470000000002</v>
      </c>
      <c r="KH452">
        <v>0.32977010000000001</v>
      </c>
      <c r="KI452">
        <v>42.99588</v>
      </c>
      <c r="KJ452" s="1">
        <v>8.7031360000000002E-3</v>
      </c>
      <c r="KK452">
        <v>6.8532320000000002</v>
      </c>
      <c r="KL452">
        <v>0.32952340000000002</v>
      </c>
      <c r="KM452">
        <v>46.38409</v>
      </c>
      <c r="KN452" s="1">
        <v>7.5067850000000002E-3</v>
      </c>
      <c r="KO452">
        <v>5.9510149999999999</v>
      </c>
      <c r="KP452">
        <v>0.32929429999999998</v>
      </c>
      <c r="KQ452">
        <v>53.698839999999997</v>
      </c>
      <c r="KR452" s="1">
        <v>6.6251690000000002E-3</v>
      </c>
      <c r="KS452">
        <v>5.280341</v>
      </c>
      <c r="KT452">
        <v>0.32914500000000002</v>
      </c>
      <c r="KU452">
        <v>60.49483</v>
      </c>
      <c r="KV452" s="1">
        <v>5.9743089999999997E-3</v>
      </c>
      <c r="KW452">
        <v>4.7822820000000004</v>
      </c>
      <c r="KX452">
        <v>0.32894269999999998</v>
      </c>
      <c r="KY452">
        <v>61.240589999999997</v>
      </c>
      <c r="KZ452" s="1">
        <v>5.4836590000000001E-3</v>
      </c>
      <c r="LA452">
        <v>4.4065700000000003</v>
      </c>
      <c r="LB452">
        <v>0.32884530000000001</v>
      </c>
      <c r="LC452">
        <v>55.43233</v>
      </c>
      <c r="LD452" s="1">
        <v>5.1018039999999997E-3</v>
      </c>
      <c r="LE452">
        <v>4.1132549999999997</v>
      </c>
      <c r="LF452">
        <v>0.32888869999999998</v>
      </c>
      <c r="LG452">
        <v>50.141460000000002</v>
      </c>
      <c r="LH452" s="1">
        <v>4.7901590000000004E-3</v>
      </c>
      <c r="LI452">
        <v>3.8725719999999999</v>
      </c>
      <c r="LJ452">
        <v>0.32898450000000001</v>
      </c>
      <c r="LK452">
        <v>47.754959999999997</v>
      </c>
      <c r="LL452" s="1">
        <v>4.5262239999999997E-3</v>
      </c>
      <c r="LM452">
        <v>3.6682109999999999</v>
      </c>
      <c r="LN452">
        <v>0.329148</v>
      </c>
      <c r="LO452">
        <v>46.937460000000002</v>
      </c>
      <c r="LP452" s="1">
        <v>4.2961409999999998E-3</v>
      </c>
      <c r="LQ452">
        <v>3.4900169999999999</v>
      </c>
      <c r="LR452">
        <v>0.32920579999999999</v>
      </c>
      <c r="LS452">
        <v>48.835290000000001</v>
      </c>
      <c r="LT452" s="1">
        <v>4.0893819999999999E-3</v>
      </c>
      <c r="LU452">
        <v>3.330546</v>
      </c>
      <c r="LV452">
        <v>0.32932889999999998</v>
      </c>
      <c r="LW452">
        <v>52.165349999999997</v>
      </c>
      <c r="LX452" s="1">
        <v>3.8997120000000001E-3</v>
      </c>
      <c r="LY452">
        <v>3.1838869999999999</v>
      </c>
      <c r="LZ452">
        <v>0.32952530000000002</v>
      </c>
      <c r="MA452">
        <v>52.836680000000001</v>
      </c>
      <c r="MB452" s="1">
        <v>3.7232760000000002E-3</v>
      </c>
      <c r="MC452">
        <v>3.0462389999999999</v>
      </c>
      <c r="MD452">
        <v>0.32978150000000001</v>
      </c>
      <c r="ME452">
        <v>52.494250000000001</v>
      </c>
      <c r="MF452" s="1">
        <v>3.557022E-3</v>
      </c>
      <c r="MG452">
        <v>2.9154260000000001</v>
      </c>
      <c r="MH452">
        <v>0.33005839999999997</v>
      </c>
      <c r="MI452">
        <v>49.908329999999999</v>
      </c>
      <c r="MJ452" s="1">
        <v>3.3996849999999999E-3</v>
      </c>
      <c r="MK452">
        <v>2.7913600000000001</v>
      </c>
      <c r="ML452">
        <v>0.3303275</v>
      </c>
      <c r="MM452">
        <v>46.360639999999997</v>
      </c>
      <c r="MN452" s="1">
        <v>3.2504790000000001E-3</v>
      </c>
      <c r="MO452">
        <v>2.6740370000000002</v>
      </c>
      <c r="MP452">
        <v>0.3305708</v>
      </c>
      <c r="MQ452">
        <v>44.777059999999999</v>
      </c>
      <c r="MR452" s="1">
        <v>3.1093639999999999E-3</v>
      </c>
      <c r="MS452">
        <v>2.5629590000000002</v>
      </c>
      <c r="MT452">
        <v>0.33085439999999999</v>
      </c>
      <c r="MU452">
        <v>44.61524</v>
      </c>
      <c r="MV452" s="1">
        <v>2.9757730000000001E-3</v>
      </c>
      <c r="MW452">
        <v>2.4573689999999999</v>
      </c>
      <c r="MX452">
        <v>0.33121279999999997</v>
      </c>
      <c r="MY452">
        <v>47.3919</v>
      </c>
      <c r="MZ452" s="1">
        <v>2.8492869999999998E-3</v>
      </c>
      <c r="NA452">
        <v>2.3561869999999998</v>
      </c>
      <c r="NB452">
        <v>0.33157710000000001</v>
      </c>
      <c r="NC452">
        <v>50.476689999999998</v>
      </c>
      <c r="ND452">
        <v>2.7290169999999998E-3</v>
      </c>
      <c r="NE452">
        <v>2.2595900000000002</v>
      </c>
      <c r="NF452">
        <v>0.33196199999999998</v>
      </c>
      <c r="NG452">
        <v>54.56476</v>
      </c>
      <c r="NH452" s="1">
        <v>2.6146580000000002E-3</v>
      </c>
      <c r="NI452">
        <v>2.16777</v>
      </c>
      <c r="NJ452">
        <v>0.3323197</v>
      </c>
      <c r="NK452">
        <v>57.857039999999998</v>
      </c>
      <c r="NL452" s="1">
        <v>2.5065640000000002E-3</v>
      </c>
      <c r="NM452">
        <v>2.0811030000000001</v>
      </c>
      <c r="NN452">
        <v>0.33269310000000002</v>
      </c>
      <c r="NO452">
        <v>54.581150000000001</v>
      </c>
      <c r="NP452" s="1">
        <v>2.4044969999999998E-3</v>
      </c>
      <c r="NQ452">
        <v>1.9989239999999999</v>
      </c>
      <c r="NR452">
        <v>0.3330922</v>
      </c>
      <c r="NS452">
        <v>48.814480000000003</v>
      </c>
      <c r="NT452" s="1">
        <v>2.3071139999999999E-3</v>
      </c>
      <c r="NU452">
        <v>1.920258</v>
      </c>
      <c r="NV452">
        <v>0.33353430000000001</v>
      </c>
      <c r="NW452">
        <v>45.403680000000001</v>
      </c>
      <c r="NX452" s="1">
        <v>2.2147809999999999E-3</v>
      </c>
      <c r="NY452">
        <v>1.8451569999999999</v>
      </c>
      <c r="NZ452">
        <v>0.33400279999999999</v>
      </c>
      <c r="OA452">
        <v>44.511009999999999</v>
      </c>
      <c r="OB452" s="1">
        <v>2.127309E-3</v>
      </c>
      <c r="OC452">
        <v>1.7735030000000001</v>
      </c>
      <c r="OD452">
        <v>0.33441520000000002</v>
      </c>
      <c r="OE452">
        <v>47.511339999999997</v>
      </c>
      <c r="OF452" s="1">
        <v>2.04397E-3</v>
      </c>
      <c r="OG452">
        <v>1.7053199999999999</v>
      </c>
      <c r="OH452">
        <v>0.33487240000000001</v>
      </c>
      <c r="OI452">
        <v>47.994779999999999</v>
      </c>
      <c r="OJ452" s="1">
        <v>1.9648920000000002E-3</v>
      </c>
      <c r="OK452">
        <v>1.6403890000000001</v>
      </c>
    </row>
    <row r="453" spans="1:401" x14ac:dyDescent="0.35">
      <c r="A453">
        <v>462</v>
      </c>
      <c r="B453" t="s">
        <v>4</v>
      </c>
      <c r="C453" t="s">
        <v>364</v>
      </c>
      <c r="D453" t="s">
        <v>460</v>
      </c>
      <c r="E453">
        <v>818.27520000000004</v>
      </c>
      <c r="F453">
        <v>0.34881570000000001</v>
      </c>
      <c r="G453">
        <v>29.358889999999999</v>
      </c>
      <c r="H453">
        <v>0</v>
      </c>
      <c r="I453">
        <v>0</v>
      </c>
      <c r="J453">
        <v>0.34799839999999999</v>
      </c>
      <c r="K453">
        <v>30.63184</v>
      </c>
      <c r="L453">
        <v>0</v>
      </c>
      <c r="M453">
        <v>0</v>
      </c>
      <c r="N453">
        <v>0.34713369999999999</v>
      </c>
      <c r="O453">
        <v>30.595220000000001</v>
      </c>
      <c r="P453">
        <v>0</v>
      </c>
      <c r="Q453">
        <v>0</v>
      </c>
      <c r="R453">
        <v>0.34625010000000001</v>
      </c>
      <c r="S453">
        <v>32.853140000000003</v>
      </c>
      <c r="T453">
        <v>0</v>
      </c>
      <c r="U453">
        <v>0</v>
      </c>
      <c r="V453">
        <v>0.34527469999999999</v>
      </c>
      <c r="W453">
        <v>34.275539999999999</v>
      </c>
      <c r="X453">
        <v>0</v>
      </c>
      <c r="Y453">
        <v>0</v>
      </c>
      <c r="Z453">
        <v>0.34443249999999997</v>
      </c>
      <c r="AA453">
        <v>32.86889</v>
      </c>
      <c r="AB453">
        <v>0</v>
      </c>
      <c r="AC453">
        <v>0</v>
      </c>
      <c r="AD453">
        <v>0.34377469999999999</v>
      </c>
      <c r="AE453">
        <v>29.97944</v>
      </c>
      <c r="AF453">
        <v>0</v>
      </c>
      <c r="AG453">
        <v>0</v>
      </c>
      <c r="AH453">
        <v>0.34322659999999999</v>
      </c>
      <c r="AI453">
        <v>27.768910000000002</v>
      </c>
      <c r="AJ453">
        <v>0</v>
      </c>
      <c r="AK453">
        <v>0</v>
      </c>
      <c r="AL453">
        <v>0.34257650000000001</v>
      </c>
      <c r="AM453">
        <v>26.872109999999999</v>
      </c>
      <c r="AN453">
        <v>0</v>
      </c>
      <c r="AO453">
        <v>0</v>
      </c>
      <c r="AP453">
        <v>0.34183039999999998</v>
      </c>
      <c r="AQ453">
        <v>29.78021</v>
      </c>
      <c r="AR453">
        <v>0</v>
      </c>
      <c r="AS453">
        <v>0</v>
      </c>
      <c r="AT453">
        <v>0.34100229999999998</v>
      </c>
      <c r="AU453">
        <v>34.374540000000003</v>
      </c>
      <c r="AV453">
        <v>0</v>
      </c>
      <c r="AW453">
        <v>0</v>
      </c>
      <c r="AX453">
        <v>0.34011449999999999</v>
      </c>
      <c r="AY453">
        <v>38.914850000000001</v>
      </c>
      <c r="AZ453">
        <v>0</v>
      </c>
      <c r="BA453">
        <v>0</v>
      </c>
      <c r="BB453">
        <v>0.33931149999999999</v>
      </c>
      <c r="BC453">
        <v>41.318240000000003</v>
      </c>
      <c r="BD453">
        <v>0</v>
      </c>
      <c r="BE453">
        <v>0</v>
      </c>
      <c r="BF453">
        <v>0.33842719999999998</v>
      </c>
      <c r="BG453">
        <v>39.290329999999997</v>
      </c>
      <c r="BH453">
        <v>0</v>
      </c>
      <c r="BI453">
        <v>0</v>
      </c>
      <c r="BJ453">
        <v>0.3375205</v>
      </c>
      <c r="BK453">
        <v>35.352370000000001</v>
      </c>
      <c r="BL453">
        <v>0</v>
      </c>
      <c r="BM453">
        <v>0</v>
      </c>
      <c r="BN453">
        <v>0.33655570000000001</v>
      </c>
      <c r="BO453">
        <v>32.744610000000002</v>
      </c>
      <c r="BP453">
        <v>0</v>
      </c>
      <c r="BQ453">
        <v>0</v>
      </c>
      <c r="BR453">
        <v>0.33555580000000002</v>
      </c>
      <c r="BS453">
        <v>31.371400000000001</v>
      </c>
      <c r="BT453">
        <v>0</v>
      </c>
      <c r="BU453">
        <v>0</v>
      </c>
      <c r="BV453">
        <v>0.33454780000000001</v>
      </c>
      <c r="BW453">
        <v>33.122639999999997</v>
      </c>
      <c r="BX453">
        <v>0</v>
      </c>
      <c r="BY453">
        <v>0</v>
      </c>
      <c r="BZ453">
        <v>0.33351350000000002</v>
      </c>
      <c r="CA453">
        <v>35.44164</v>
      </c>
      <c r="CB453">
        <v>0</v>
      </c>
      <c r="CC453">
        <v>0</v>
      </c>
      <c r="CD453">
        <v>0.33256409999999997</v>
      </c>
      <c r="CE453">
        <v>36.503749999999997</v>
      </c>
      <c r="CF453">
        <v>0</v>
      </c>
      <c r="CG453">
        <v>0</v>
      </c>
      <c r="CH453">
        <v>0.33173639999999999</v>
      </c>
      <c r="CI453">
        <v>36.841160000000002</v>
      </c>
      <c r="CJ453">
        <v>0</v>
      </c>
      <c r="CK453">
        <v>0</v>
      </c>
      <c r="CL453">
        <v>0.3311192</v>
      </c>
      <c r="CM453">
        <v>34.535539999999997</v>
      </c>
      <c r="CN453">
        <v>0</v>
      </c>
      <c r="CO453">
        <v>0</v>
      </c>
      <c r="CP453">
        <v>0.33047320000000002</v>
      </c>
      <c r="CQ453">
        <v>32.349580000000003</v>
      </c>
      <c r="CR453">
        <v>0</v>
      </c>
      <c r="CS453">
        <v>0</v>
      </c>
      <c r="CT453">
        <v>0.32990520000000001</v>
      </c>
      <c r="CU453">
        <v>30.58437</v>
      </c>
      <c r="CV453">
        <v>0</v>
      </c>
      <c r="CW453">
        <v>0</v>
      </c>
      <c r="CX453">
        <v>0.32944960000000001</v>
      </c>
      <c r="CY453">
        <v>29.980319999999999</v>
      </c>
      <c r="CZ453">
        <v>0</v>
      </c>
      <c r="DA453">
        <v>0</v>
      </c>
      <c r="DB453">
        <v>0.32920050000000001</v>
      </c>
      <c r="DC453">
        <v>32.506740000000001</v>
      </c>
      <c r="DD453" s="1">
        <v>2.176696E-38</v>
      </c>
      <c r="DE453" s="1">
        <v>1.196389E-35</v>
      </c>
      <c r="DF453">
        <v>0.32916279999999998</v>
      </c>
      <c r="DG453">
        <v>37.175510000000003</v>
      </c>
      <c r="DH453" s="1">
        <v>1.6732330000000001E-32</v>
      </c>
      <c r="DI453" s="1">
        <v>1.078031E-29</v>
      </c>
      <c r="DJ453">
        <v>0.32918999999999998</v>
      </c>
      <c r="DK453">
        <v>44.011670000000002</v>
      </c>
      <c r="DL453" s="1">
        <v>4.7098000000000003E-27</v>
      </c>
      <c r="DM453" s="1">
        <v>2.5221040000000001E-24</v>
      </c>
      <c r="DN453">
        <v>0.32928629999999998</v>
      </c>
      <c r="DO453">
        <v>49.765050000000002</v>
      </c>
      <c r="DP453" s="1">
        <v>1.0001670000000001E-22</v>
      </c>
      <c r="DQ453" s="1">
        <v>5.0753939999999999E-20</v>
      </c>
      <c r="DR453">
        <v>0.32935940000000002</v>
      </c>
      <c r="DS453">
        <v>47.627020000000002</v>
      </c>
      <c r="DT453" s="1">
        <v>3.145577E-19</v>
      </c>
      <c r="DU453" s="1">
        <v>1.590198E-16</v>
      </c>
      <c r="DV453">
        <v>0.32950459999999998</v>
      </c>
      <c r="DW453">
        <v>41.587409999999998</v>
      </c>
      <c r="DX453" s="1">
        <v>2.826257E-16</v>
      </c>
      <c r="DY453" s="1">
        <v>1.442515E-13</v>
      </c>
      <c r="DZ453">
        <v>0.32963350000000002</v>
      </c>
      <c r="EA453">
        <v>37.99897</v>
      </c>
      <c r="EB453" s="1">
        <v>1.0055150000000001E-13</v>
      </c>
      <c r="EC453" s="1">
        <v>5.2006820000000003E-11</v>
      </c>
      <c r="ED453">
        <v>0.3297448</v>
      </c>
      <c r="EE453">
        <v>36.041849999999997</v>
      </c>
      <c r="EF453" s="1">
        <v>1.6778480000000001E-11</v>
      </c>
      <c r="EG453" s="1">
        <v>8.8108469999999995E-9</v>
      </c>
      <c r="EH453">
        <v>0.3299106</v>
      </c>
      <c r="EI453">
        <v>36.675550000000001</v>
      </c>
      <c r="EJ453" s="1">
        <v>1.4768590000000001E-9</v>
      </c>
      <c r="EK453" s="1">
        <v>7.8750180000000005E-7</v>
      </c>
      <c r="EL453">
        <v>0.33009959999999999</v>
      </c>
      <c r="EM453">
        <v>40.102550000000001</v>
      </c>
      <c r="EN453" s="1">
        <v>7.5037410000000004E-8</v>
      </c>
      <c r="EO453" s="1">
        <v>4.0618309999999998E-5</v>
      </c>
      <c r="EP453">
        <v>0.33028489999999999</v>
      </c>
      <c r="EQ453">
        <v>46.638080000000002</v>
      </c>
      <c r="ER453" s="1">
        <v>2.3460640000000001E-6</v>
      </c>
      <c r="ES453" s="1">
        <v>1.291106E-3</v>
      </c>
      <c r="ET453">
        <v>0.33065250000000002</v>
      </c>
      <c r="EU453">
        <v>50.496510000000001</v>
      </c>
      <c r="EV453" s="1">
        <v>4.738944E-5</v>
      </c>
      <c r="EW453" s="1">
        <v>2.6496490000000001E-2</v>
      </c>
      <c r="EX453">
        <v>0.3309742</v>
      </c>
      <c r="EY453">
        <v>46.905410000000003</v>
      </c>
      <c r="EZ453" s="1">
        <v>6.4069280000000005E-4</v>
      </c>
      <c r="FA453">
        <v>0.36427359999999998</v>
      </c>
      <c r="FB453">
        <v>0.33123130000000001</v>
      </c>
      <c r="FC453">
        <v>41.612110000000001</v>
      </c>
      <c r="FD453" s="1">
        <v>6.0692530000000001E-3</v>
      </c>
      <c r="FE453">
        <v>3.5057770000000001</v>
      </c>
      <c r="FF453">
        <v>0.33138990000000002</v>
      </c>
      <c r="FG453">
        <v>38.785330000000002</v>
      </c>
      <c r="FH453" s="1">
        <v>4.1553670000000001E-2</v>
      </c>
      <c r="FI453">
        <v>24.395959999999999</v>
      </c>
      <c r="FJ453">
        <v>0.3315477</v>
      </c>
      <c r="FK453">
        <v>37.937510000000003</v>
      </c>
      <c r="FL453">
        <v>0.2132984</v>
      </c>
      <c r="FM453">
        <v>127.1861</v>
      </c>
      <c r="FN453">
        <v>0.33175310000000002</v>
      </c>
      <c r="FO453">
        <v>40.706600000000002</v>
      </c>
      <c r="FP453">
        <v>0.84510419999999997</v>
      </c>
      <c r="FQ453">
        <v>511.77910000000003</v>
      </c>
      <c r="FR453">
        <v>0.33202300000000001</v>
      </c>
      <c r="FS453">
        <v>44.167270000000002</v>
      </c>
      <c r="FT453">
        <v>2.64466</v>
      </c>
      <c r="FU453">
        <v>1625.001</v>
      </c>
      <c r="FV453">
        <v>0.33218629999999999</v>
      </c>
      <c r="FW453">
        <v>46.780670000000001</v>
      </c>
      <c r="FX453">
        <v>6.6617990000000002</v>
      </c>
      <c r="FY453">
        <v>4154.1120000000001</v>
      </c>
      <c r="FZ453">
        <v>0.33239089999999999</v>
      </c>
      <c r="GA453">
        <v>45.536050000000003</v>
      </c>
      <c r="GB453">
        <v>13.767709999999999</v>
      </c>
      <c r="GC453">
        <v>8710.134</v>
      </c>
      <c r="GD453">
        <v>0.3327309</v>
      </c>
      <c r="GE453">
        <v>42.459269999999997</v>
      </c>
      <c r="GF453">
        <v>23.708770000000001</v>
      </c>
      <c r="GG453">
        <v>15208.64</v>
      </c>
      <c r="GH453">
        <v>0.33318730000000002</v>
      </c>
      <c r="GI453">
        <v>38.450200000000002</v>
      </c>
      <c r="GJ453">
        <v>34.494819999999997</v>
      </c>
      <c r="GK453">
        <v>22421.79</v>
      </c>
      <c r="GL453">
        <v>0.33374549999999997</v>
      </c>
      <c r="GM453">
        <v>36.020479999999999</v>
      </c>
      <c r="GN453">
        <v>43.028030000000001</v>
      </c>
      <c r="GO453">
        <v>28314.95</v>
      </c>
      <c r="GP453">
        <v>0.33428439999999998</v>
      </c>
      <c r="GQ453">
        <v>35.158769999999997</v>
      </c>
      <c r="GR453">
        <v>46.622779999999999</v>
      </c>
      <c r="GS453">
        <v>31049.4</v>
      </c>
      <c r="GT453">
        <v>0.33505200000000002</v>
      </c>
      <c r="GU453">
        <v>38.912239999999997</v>
      </c>
      <c r="GV453">
        <v>44.489539999999998</v>
      </c>
      <c r="GW453">
        <v>29947.48</v>
      </c>
      <c r="GX453">
        <v>0.33592319999999998</v>
      </c>
      <c r="GY453">
        <v>43.077159999999999</v>
      </c>
      <c r="GZ453">
        <v>37.785980000000002</v>
      </c>
      <c r="HA453">
        <v>25694.93</v>
      </c>
      <c r="HB453">
        <v>0.33549639999999997</v>
      </c>
      <c r="HC453">
        <v>46.736579999999996</v>
      </c>
      <c r="HD453">
        <v>28.905889999999999</v>
      </c>
      <c r="HE453">
        <v>19873.88</v>
      </c>
      <c r="HF453">
        <v>0.33464349999999998</v>
      </c>
      <c r="HG453">
        <v>47.67295</v>
      </c>
      <c r="HH453">
        <v>20.086849999999998</v>
      </c>
      <c r="HI453">
        <v>13973.65</v>
      </c>
      <c r="HJ453">
        <v>0.33374239999999999</v>
      </c>
      <c r="HK453">
        <v>43.49371</v>
      </c>
      <c r="HL453">
        <v>12.79054</v>
      </c>
      <c r="HM453">
        <v>8999.0519999999997</v>
      </c>
      <c r="HN453">
        <v>0.33292319999999997</v>
      </c>
      <c r="HO453">
        <v>39.516770000000001</v>
      </c>
      <c r="HP453">
        <v>7.5112290000000002</v>
      </c>
      <c r="HQ453">
        <v>5342.1540000000005</v>
      </c>
      <c r="HR453">
        <v>0.33206190000000002</v>
      </c>
      <c r="HS453">
        <v>37.162930000000003</v>
      </c>
      <c r="HT453">
        <v>4.093718</v>
      </c>
      <c r="HU453">
        <v>2942.3380000000002</v>
      </c>
      <c r="HV453">
        <v>0.33114959999999999</v>
      </c>
      <c r="HW453">
        <v>36.998759999999997</v>
      </c>
      <c r="HX453">
        <v>2.0910799999999998</v>
      </c>
      <c r="HY453">
        <v>1518.144</v>
      </c>
      <c r="HZ453">
        <v>0.33030959999999998</v>
      </c>
      <c r="IA453">
        <v>41.745220000000003</v>
      </c>
      <c r="IB453">
        <v>1.014284</v>
      </c>
      <c r="IC453">
        <v>742.92809999999997</v>
      </c>
      <c r="ID453">
        <v>0.32935560000000003</v>
      </c>
      <c r="IE453">
        <v>49.748440000000002</v>
      </c>
      <c r="IF453">
        <v>0.4754352</v>
      </c>
      <c r="IG453">
        <v>350.8922</v>
      </c>
      <c r="IH453">
        <v>0.32823829999999998</v>
      </c>
      <c r="II453">
        <v>56.307180000000002</v>
      </c>
      <c r="IJ453">
        <v>0.2234091</v>
      </c>
      <c r="IK453">
        <v>165.63640000000001</v>
      </c>
      <c r="IL453">
        <v>0.32675500000000002</v>
      </c>
      <c r="IM453">
        <v>56.144100000000002</v>
      </c>
      <c r="IN453">
        <v>0.1124691</v>
      </c>
      <c r="IO453">
        <v>83.241839999999996</v>
      </c>
      <c r="IP453">
        <v>0.32524330000000001</v>
      </c>
      <c r="IQ453">
        <v>51.372540000000001</v>
      </c>
      <c r="IR453" s="1">
        <v>6.5764959999999997E-2</v>
      </c>
      <c r="IS453">
        <v>48.215890000000002</v>
      </c>
      <c r="IT453">
        <v>0.32324940000000002</v>
      </c>
      <c r="IU453">
        <v>46.629289999999997</v>
      </c>
      <c r="IV453" s="1">
        <v>4.624064E-2</v>
      </c>
      <c r="IW453">
        <v>33.530650000000001</v>
      </c>
      <c r="IX453">
        <v>0.32026470000000001</v>
      </c>
      <c r="IY453">
        <v>44.469630000000002</v>
      </c>
      <c r="IZ453" s="1">
        <v>3.7538929999999998E-2</v>
      </c>
      <c r="JA453">
        <v>27.165220000000001</v>
      </c>
      <c r="JB453">
        <v>0.31732660000000001</v>
      </c>
      <c r="JC453">
        <v>44.479489999999998</v>
      </c>
      <c r="JD453" s="1">
        <v>3.2812580000000001E-2</v>
      </c>
      <c r="JE453">
        <v>23.859400000000001</v>
      </c>
      <c r="JF453">
        <v>0.31474069999999998</v>
      </c>
      <c r="JG453">
        <v>48.635129999999997</v>
      </c>
      <c r="JH453" s="1">
        <v>2.9295720000000001E-2</v>
      </c>
      <c r="JI453">
        <v>21.470089999999999</v>
      </c>
      <c r="JJ453">
        <v>0.31233030000000001</v>
      </c>
      <c r="JK453">
        <v>50.865139999999997</v>
      </c>
      <c r="JL453" s="1">
        <v>2.601699E-2</v>
      </c>
      <c r="JM453">
        <v>19.270109999999999</v>
      </c>
      <c r="JN453">
        <v>0.31021310000000002</v>
      </c>
      <c r="JO453">
        <v>49.98856</v>
      </c>
      <c r="JP453">
        <v>2.2740750000000001E-2</v>
      </c>
      <c r="JQ453">
        <v>17.0731</v>
      </c>
      <c r="JR453">
        <v>0.308278</v>
      </c>
      <c r="JS453">
        <v>47.828429999999997</v>
      </c>
      <c r="JT453" s="1">
        <v>1.9554970000000001E-2</v>
      </c>
      <c r="JU453">
        <v>14.89077</v>
      </c>
      <c r="JV453">
        <v>0.30653780000000003</v>
      </c>
      <c r="JW453">
        <v>46.131050000000002</v>
      </c>
      <c r="JX453" s="1">
        <v>1.6593839999999999E-2</v>
      </c>
      <c r="JY453">
        <v>12.81756</v>
      </c>
      <c r="JZ453">
        <v>0.3049674</v>
      </c>
      <c r="KA453">
        <v>44.474850000000004</v>
      </c>
      <c r="KB453" s="1">
        <v>1.398276E-2</v>
      </c>
      <c r="KC453">
        <v>10.9526</v>
      </c>
      <c r="KD453">
        <v>0.30347689999999999</v>
      </c>
      <c r="KE453">
        <v>43.407539999999997</v>
      </c>
      <c r="KF453" s="1">
        <v>1.1796940000000001E-2</v>
      </c>
      <c r="KG453">
        <v>9.3660359999999994</v>
      </c>
      <c r="KH453">
        <v>0.30219400000000002</v>
      </c>
      <c r="KI453">
        <v>42.702820000000003</v>
      </c>
      <c r="KJ453" s="1">
        <v>1.005937E-2</v>
      </c>
      <c r="KK453">
        <v>8.0883040000000008</v>
      </c>
      <c r="KL453">
        <v>0.30107450000000002</v>
      </c>
      <c r="KM453">
        <v>46.27196</v>
      </c>
      <c r="KN453" s="1">
        <v>8.7320390000000005E-3</v>
      </c>
      <c r="KO453">
        <v>7.1061360000000002</v>
      </c>
      <c r="KP453">
        <v>0.30010579999999998</v>
      </c>
      <c r="KQ453">
        <v>54.057169999999999</v>
      </c>
      <c r="KR453" s="1">
        <v>7.7380540000000003E-3</v>
      </c>
      <c r="KS453">
        <v>6.3604089999999998</v>
      </c>
      <c r="KT453">
        <v>0.29918070000000002</v>
      </c>
      <c r="KU453">
        <v>61.302599999999998</v>
      </c>
      <c r="KV453" s="1">
        <v>6.9942229999999999E-3</v>
      </c>
      <c r="KW453">
        <v>5.797091</v>
      </c>
      <c r="KX453">
        <v>0.29833379999999998</v>
      </c>
      <c r="KY453">
        <v>62.231960000000001</v>
      </c>
      <c r="KZ453" s="1">
        <v>6.4284950000000002E-3</v>
      </c>
      <c r="LA453">
        <v>5.3657849999999998</v>
      </c>
      <c r="LB453">
        <v>0.29754779999999997</v>
      </c>
      <c r="LC453">
        <v>56.175609999999999</v>
      </c>
      <c r="LD453" s="1">
        <v>5.985148E-3</v>
      </c>
      <c r="LE453">
        <v>5.0249689999999996</v>
      </c>
      <c r="LF453">
        <v>0.29693629999999999</v>
      </c>
      <c r="LG453">
        <v>50.384720000000002</v>
      </c>
      <c r="LH453" s="1">
        <v>5.6213000000000001E-3</v>
      </c>
      <c r="LI453">
        <v>4.7417550000000004</v>
      </c>
      <c r="LJ453">
        <v>0.29641709999999999</v>
      </c>
      <c r="LK453">
        <v>47.657649999999997</v>
      </c>
      <c r="LL453" s="1">
        <v>5.313847E-3</v>
      </c>
      <c r="LM453">
        <v>4.5014219999999998</v>
      </c>
      <c r="LN453">
        <v>0.29590129999999998</v>
      </c>
      <c r="LO453">
        <v>46.555140000000002</v>
      </c>
      <c r="LP453" s="1">
        <v>5.0454749999999998E-3</v>
      </c>
      <c r="LQ453">
        <v>4.2912850000000002</v>
      </c>
      <c r="LR453">
        <v>0.29535440000000002</v>
      </c>
      <c r="LS453">
        <v>48.450330000000001</v>
      </c>
      <c r="LT453" s="1">
        <v>4.8049959999999997E-3</v>
      </c>
      <c r="LU453">
        <v>4.1032390000000003</v>
      </c>
      <c r="LV453">
        <v>0.29487249999999998</v>
      </c>
      <c r="LW453">
        <v>52.101480000000002</v>
      </c>
      <c r="LX453" s="1">
        <v>4.5851770000000002E-3</v>
      </c>
      <c r="LY453">
        <v>3.9302060000000001</v>
      </c>
      <c r="LZ453">
        <v>0.29447990000000002</v>
      </c>
      <c r="MA453">
        <v>53.154980000000002</v>
      </c>
      <c r="MB453" s="1">
        <v>4.3799490000000002E-3</v>
      </c>
      <c r="MC453">
        <v>3.7665829999999998</v>
      </c>
      <c r="MD453">
        <v>0.29417149999999997</v>
      </c>
      <c r="ME453">
        <v>52.842559999999999</v>
      </c>
      <c r="MF453" s="1">
        <v>4.1857600000000002E-3</v>
      </c>
      <c r="MG453">
        <v>3.6097990000000002</v>
      </c>
      <c r="MH453">
        <v>0.29384470000000001</v>
      </c>
      <c r="MI453">
        <v>50.268999999999998</v>
      </c>
      <c r="MJ453" s="1">
        <v>4.0014739999999997E-3</v>
      </c>
      <c r="MK453">
        <v>3.4606979999999998</v>
      </c>
      <c r="ML453">
        <v>0.29352279999999997</v>
      </c>
      <c r="MM453">
        <v>46.390410000000003</v>
      </c>
      <c r="MN453" s="1">
        <v>3.8268249999999998E-3</v>
      </c>
      <c r="MO453">
        <v>3.3198650000000001</v>
      </c>
      <c r="MP453">
        <v>0.2932149</v>
      </c>
      <c r="MQ453">
        <v>44.546590000000002</v>
      </c>
      <c r="MR453" s="1">
        <v>3.661784E-3</v>
      </c>
      <c r="MS453">
        <v>3.1862569999999999</v>
      </c>
      <c r="MT453">
        <v>0.29297240000000002</v>
      </c>
      <c r="MU453">
        <v>44.24438</v>
      </c>
      <c r="MV453" s="1">
        <v>3.505729E-3</v>
      </c>
      <c r="MW453">
        <v>3.0589330000000001</v>
      </c>
      <c r="MX453">
        <v>0.29279260000000001</v>
      </c>
      <c r="MY453">
        <v>47.191830000000003</v>
      </c>
      <c r="MZ453" s="1">
        <v>3.3572160000000001E-3</v>
      </c>
      <c r="NA453">
        <v>2.936213</v>
      </c>
      <c r="NB453">
        <v>0.29264299999999999</v>
      </c>
      <c r="NC453">
        <v>50.451239999999999</v>
      </c>
      <c r="ND453" s="1">
        <v>3.2155769999999998E-3</v>
      </c>
      <c r="NE453">
        <v>2.8185359999999999</v>
      </c>
      <c r="NF453">
        <v>0.2924583</v>
      </c>
      <c r="NG453">
        <v>54.96555</v>
      </c>
      <c r="NH453" s="1">
        <v>3.0809750000000001E-3</v>
      </c>
      <c r="NI453">
        <v>2.706877</v>
      </c>
      <c r="NJ453">
        <v>0.29224939999999999</v>
      </c>
      <c r="NK453">
        <v>58.600439999999999</v>
      </c>
      <c r="NL453" s="1">
        <v>2.9539050000000002E-3</v>
      </c>
      <c r="NM453">
        <v>2.6016789999999999</v>
      </c>
      <c r="NN453">
        <v>0.2920856</v>
      </c>
      <c r="NO453">
        <v>55.361249999999998</v>
      </c>
      <c r="NP453" s="1">
        <v>2.8342440000000001E-3</v>
      </c>
      <c r="NQ453">
        <v>2.5018760000000002</v>
      </c>
      <c r="NR453">
        <v>0.29195559999999998</v>
      </c>
      <c r="NS453">
        <v>49.079000000000001</v>
      </c>
      <c r="NT453" s="1">
        <v>2.7199440000000002E-3</v>
      </c>
      <c r="NU453">
        <v>2.4061210000000002</v>
      </c>
      <c r="NV453">
        <v>0.29185440000000001</v>
      </c>
      <c r="NW453">
        <v>45.35201</v>
      </c>
      <c r="NX453" s="1">
        <v>2.6112150000000001E-3</v>
      </c>
      <c r="NY453">
        <v>2.3142860000000001</v>
      </c>
      <c r="NZ453">
        <v>0.291771</v>
      </c>
      <c r="OA453">
        <v>44.200519999999997</v>
      </c>
      <c r="OB453" s="1">
        <v>2.5080829999999999E-3</v>
      </c>
      <c r="OC453">
        <v>2.2266110000000001</v>
      </c>
      <c r="OD453">
        <v>0.29167199999999999</v>
      </c>
      <c r="OE453">
        <v>47.224879999999999</v>
      </c>
      <c r="OF453" s="1">
        <v>2.410176E-3</v>
      </c>
      <c r="OG453">
        <v>2.143281</v>
      </c>
      <c r="OH453">
        <v>0.2915915</v>
      </c>
      <c r="OI453">
        <v>47.971359999999997</v>
      </c>
      <c r="OJ453" s="1">
        <v>2.3173999999999998E-3</v>
      </c>
      <c r="OK453">
        <v>2.0639470000000002</v>
      </c>
    </row>
    <row r="454" spans="1:401" x14ac:dyDescent="0.35">
      <c r="A454">
        <v>463</v>
      </c>
      <c r="B454" t="s">
        <v>4</v>
      </c>
      <c r="C454" t="s">
        <v>364</v>
      </c>
      <c r="D454" t="s">
        <v>461</v>
      </c>
      <c r="E454">
        <v>838.78520000000003</v>
      </c>
      <c r="F454">
        <v>0.37527179999999999</v>
      </c>
      <c r="G454">
        <v>29.41948</v>
      </c>
      <c r="H454">
        <v>0</v>
      </c>
      <c r="I454">
        <v>0</v>
      </c>
      <c r="J454">
        <v>0.37440440000000003</v>
      </c>
      <c r="K454">
        <v>30.604120000000002</v>
      </c>
      <c r="L454">
        <v>0</v>
      </c>
      <c r="M454">
        <v>0</v>
      </c>
      <c r="N454">
        <v>0.37354739999999997</v>
      </c>
      <c r="O454">
        <v>30.6357</v>
      </c>
      <c r="P454">
        <v>0</v>
      </c>
      <c r="Q454">
        <v>0</v>
      </c>
      <c r="R454">
        <v>0.372589</v>
      </c>
      <c r="S454">
        <v>32.830840000000002</v>
      </c>
      <c r="T454">
        <v>0</v>
      </c>
      <c r="U454">
        <v>0</v>
      </c>
      <c r="V454">
        <v>0.37159710000000001</v>
      </c>
      <c r="W454">
        <v>34.425759999999997</v>
      </c>
      <c r="X454">
        <v>0</v>
      </c>
      <c r="Y454">
        <v>0</v>
      </c>
      <c r="Z454">
        <v>0.37077549999999998</v>
      </c>
      <c r="AA454">
        <v>33.161679999999997</v>
      </c>
      <c r="AB454">
        <v>0</v>
      </c>
      <c r="AC454">
        <v>0</v>
      </c>
      <c r="AD454">
        <v>0.3702336</v>
      </c>
      <c r="AE454">
        <v>30.210149999999999</v>
      </c>
      <c r="AF454">
        <v>0</v>
      </c>
      <c r="AG454">
        <v>0</v>
      </c>
      <c r="AH454">
        <v>0.36971999999999999</v>
      </c>
      <c r="AI454">
        <v>27.906199999999998</v>
      </c>
      <c r="AJ454">
        <v>0</v>
      </c>
      <c r="AK454">
        <v>0</v>
      </c>
      <c r="AL454">
        <v>0.36913459999999998</v>
      </c>
      <c r="AM454">
        <v>26.927969999999998</v>
      </c>
      <c r="AN454">
        <v>0</v>
      </c>
      <c r="AO454">
        <v>0</v>
      </c>
      <c r="AP454">
        <v>0.36847479999999999</v>
      </c>
      <c r="AQ454">
        <v>29.745370000000001</v>
      </c>
      <c r="AR454">
        <v>0</v>
      </c>
      <c r="AS454">
        <v>0</v>
      </c>
      <c r="AT454">
        <v>0.3677376</v>
      </c>
      <c r="AU454">
        <v>34.429920000000003</v>
      </c>
      <c r="AV454">
        <v>0</v>
      </c>
      <c r="AW454">
        <v>0</v>
      </c>
      <c r="AX454">
        <v>0.36694270000000001</v>
      </c>
      <c r="AY454">
        <v>39.083150000000003</v>
      </c>
      <c r="AZ454">
        <v>0</v>
      </c>
      <c r="BA454">
        <v>0</v>
      </c>
      <c r="BB454">
        <v>0.36620910000000001</v>
      </c>
      <c r="BC454">
        <v>41.66534</v>
      </c>
      <c r="BD454">
        <v>0</v>
      </c>
      <c r="BE454">
        <v>0</v>
      </c>
      <c r="BF454">
        <v>0.36543920000000002</v>
      </c>
      <c r="BG454">
        <v>39.779870000000003</v>
      </c>
      <c r="BH454">
        <v>0</v>
      </c>
      <c r="BI454">
        <v>0</v>
      </c>
      <c r="BJ454">
        <v>0.36461399999999999</v>
      </c>
      <c r="BK454">
        <v>35.713290000000001</v>
      </c>
      <c r="BL454">
        <v>0</v>
      </c>
      <c r="BM454">
        <v>0</v>
      </c>
      <c r="BN454">
        <v>0.36373860000000002</v>
      </c>
      <c r="BO454">
        <v>32.922159999999998</v>
      </c>
      <c r="BP454">
        <v>0</v>
      </c>
      <c r="BQ454">
        <v>0</v>
      </c>
      <c r="BR454">
        <v>0.36284339999999998</v>
      </c>
      <c r="BS454">
        <v>31.42109</v>
      </c>
      <c r="BT454">
        <v>0</v>
      </c>
      <c r="BU454">
        <v>0</v>
      </c>
      <c r="BV454">
        <v>0.36196149999999999</v>
      </c>
      <c r="BW454">
        <v>33.011330000000001</v>
      </c>
      <c r="BX454">
        <v>0</v>
      </c>
      <c r="BY454">
        <v>0</v>
      </c>
      <c r="BZ454">
        <v>0.36105009999999998</v>
      </c>
      <c r="CA454">
        <v>35.430129999999998</v>
      </c>
      <c r="CB454">
        <v>0</v>
      </c>
      <c r="CC454">
        <v>0</v>
      </c>
      <c r="CD454">
        <v>0.36018460000000002</v>
      </c>
      <c r="CE454">
        <v>36.532449999999997</v>
      </c>
      <c r="CF454">
        <v>0</v>
      </c>
      <c r="CG454">
        <v>0</v>
      </c>
      <c r="CH454">
        <v>0.35939130000000002</v>
      </c>
      <c r="CI454">
        <v>37.053789999999999</v>
      </c>
      <c r="CJ454">
        <v>0</v>
      </c>
      <c r="CK454">
        <v>0</v>
      </c>
      <c r="CL454">
        <v>0.35844799999999999</v>
      </c>
      <c r="CM454">
        <v>34.792439999999999</v>
      </c>
      <c r="CN454">
        <v>0</v>
      </c>
      <c r="CO454">
        <v>0</v>
      </c>
      <c r="CP454">
        <v>0.357352</v>
      </c>
      <c r="CQ454">
        <v>32.539749999999998</v>
      </c>
      <c r="CR454">
        <v>0</v>
      </c>
      <c r="CS454">
        <v>0</v>
      </c>
      <c r="CT454">
        <v>0.35632760000000002</v>
      </c>
      <c r="CU454">
        <v>30.704129999999999</v>
      </c>
      <c r="CV454">
        <v>0</v>
      </c>
      <c r="CW454">
        <v>0</v>
      </c>
      <c r="CX454">
        <v>0.35545169999999998</v>
      </c>
      <c r="CY454">
        <v>29.987020000000001</v>
      </c>
      <c r="CZ454">
        <v>0</v>
      </c>
      <c r="DA454">
        <v>0</v>
      </c>
      <c r="DB454">
        <v>0.35488560000000002</v>
      </c>
      <c r="DC454">
        <v>32.427190000000003</v>
      </c>
      <c r="DD454">
        <v>0</v>
      </c>
      <c r="DE454" s="1">
        <v>3.3455169999999998E-36</v>
      </c>
      <c r="DF454">
        <v>0.35449389999999997</v>
      </c>
      <c r="DG454">
        <v>37.174550000000004</v>
      </c>
      <c r="DH454" s="1">
        <v>4.4733069999999998E-33</v>
      </c>
      <c r="DI454" s="1">
        <v>2.5457570000000001E-30</v>
      </c>
      <c r="DJ454">
        <v>0.35410580000000003</v>
      </c>
      <c r="DK454">
        <v>44.169069999999998</v>
      </c>
      <c r="DL454" s="1">
        <v>1.579108E-27</v>
      </c>
      <c r="DM454" s="1">
        <v>7.583358E-25</v>
      </c>
      <c r="DN454">
        <v>0.3537283</v>
      </c>
      <c r="DO454">
        <v>50.211080000000003</v>
      </c>
      <c r="DP454" s="1">
        <v>3.8944969999999998E-23</v>
      </c>
      <c r="DQ454" s="1">
        <v>1.81054E-20</v>
      </c>
      <c r="DR454">
        <v>0.3533134</v>
      </c>
      <c r="DS454">
        <v>48.473550000000003</v>
      </c>
      <c r="DT454" s="1">
        <v>1.372469E-19</v>
      </c>
      <c r="DU454" s="1">
        <v>6.4256649999999995E-17</v>
      </c>
      <c r="DV454">
        <v>0.35292649999999998</v>
      </c>
      <c r="DW454">
        <v>42.228999999999999</v>
      </c>
      <c r="DX454" s="1">
        <v>1.3405080000000001E-16</v>
      </c>
      <c r="DY454" s="1">
        <v>6.3733639999999998E-14</v>
      </c>
      <c r="DZ454">
        <v>0.35247650000000003</v>
      </c>
      <c r="EA454">
        <v>38.300980000000003</v>
      </c>
      <c r="EB454" s="1">
        <v>5.1228669999999999E-14</v>
      </c>
      <c r="EC454" s="1">
        <v>2.477312E-11</v>
      </c>
      <c r="ED454">
        <v>0.3520162</v>
      </c>
      <c r="EE454">
        <v>36.168590000000002</v>
      </c>
      <c r="EF454" s="1">
        <v>9.1051299999999996E-12</v>
      </c>
      <c r="EG454" s="1">
        <v>4.4812209999999999E-9</v>
      </c>
      <c r="EH454">
        <v>0.35156949999999998</v>
      </c>
      <c r="EI454">
        <v>36.661670000000001</v>
      </c>
      <c r="EJ454" s="1">
        <v>8.4802699999999999E-10</v>
      </c>
      <c r="EK454" s="1">
        <v>4.2452450000000001E-7</v>
      </c>
      <c r="EL454">
        <v>0.35110029999999998</v>
      </c>
      <c r="EM454">
        <v>40.029910000000001</v>
      </c>
      <c r="EN454" s="1">
        <v>4.5385800000000003E-8</v>
      </c>
      <c r="EO454" s="1">
        <v>2.309212E-5</v>
      </c>
      <c r="EP454">
        <v>0.3505684</v>
      </c>
      <c r="EQ454">
        <v>46.728560000000002</v>
      </c>
      <c r="ER454" s="1">
        <v>1.4885799999999999E-6</v>
      </c>
      <c r="ES454" s="1">
        <v>7.7076170000000004E-4</v>
      </c>
      <c r="ET454">
        <v>0.35015200000000002</v>
      </c>
      <c r="EU454">
        <v>50.962719999999997</v>
      </c>
      <c r="EV454" s="1">
        <v>3.1511830000000001E-5</v>
      </c>
      <c r="EW454" s="1">
        <v>1.6588970000000001E-2</v>
      </c>
      <c r="EX454">
        <v>0.34981709999999999</v>
      </c>
      <c r="EY454">
        <v>47.726939999999999</v>
      </c>
      <c r="EZ454" s="1">
        <v>4.4508679999999998E-4</v>
      </c>
      <c r="FA454">
        <v>0.2383564</v>
      </c>
      <c r="FB454">
        <v>0.3494777</v>
      </c>
      <c r="FC454">
        <v>42.100169999999999</v>
      </c>
      <c r="FD454" s="1">
        <v>4.3952599999999998E-3</v>
      </c>
      <c r="FE454">
        <v>2.3912200000000001</v>
      </c>
      <c r="FF454">
        <v>0.3490877</v>
      </c>
      <c r="FG454">
        <v>38.949150000000003</v>
      </c>
      <c r="FH454">
        <v>3.1299590000000002E-2</v>
      </c>
      <c r="FI454">
        <v>17.302659999999999</v>
      </c>
      <c r="FJ454">
        <v>0.3486881</v>
      </c>
      <c r="FK454">
        <v>37.914239999999999</v>
      </c>
      <c r="FL454">
        <v>0.1666251</v>
      </c>
      <c r="FM454">
        <v>93.51585</v>
      </c>
      <c r="FN454">
        <v>0.34839140000000002</v>
      </c>
      <c r="FO454">
        <v>40.594920000000002</v>
      </c>
      <c r="FP454">
        <v>0.68344009999999999</v>
      </c>
      <c r="FQ454">
        <v>389.28480000000002</v>
      </c>
      <c r="FR454">
        <v>0.34812789999999999</v>
      </c>
      <c r="FS454">
        <v>44.233690000000003</v>
      </c>
      <c r="FT454">
        <v>2.210779</v>
      </c>
      <c r="FU454">
        <v>1276.749</v>
      </c>
      <c r="FV454">
        <v>0.34779700000000002</v>
      </c>
      <c r="FW454">
        <v>47.118180000000002</v>
      </c>
      <c r="FX454">
        <v>5.7474350000000003</v>
      </c>
      <c r="FY454">
        <v>3365.7959999999998</v>
      </c>
      <c r="FZ454">
        <v>0.3474353</v>
      </c>
      <c r="GA454">
        <v>46.08549</v>
      </c>
      <c r="GB454">
        <v>12.241390000000001</v>
      </c>
      <c r="GC454">
        <v>7267.44</v>
      </c>
      <c r="GD454">
        <v>0.34721839999999998</v>
      </c>
      <c r="GE454">
        <v>43.008159999999997</v>
      </c>
      <c r="GF454">
        <v>21.704709999999999</v>
      </c>
      <c r="GG454">
        <v>13053.88</v>
      </c>
      <c r="GH454">
        <v>0.34712130000000002</v>
      </c>
      <c r="GI454">
        <v>38.796300000000002</v>
      </c>
      <c r="GJ454">
        <v>32.477510000000002</v>
      </c>
      <c r="GK454">
        <v>19773.689999999999</v>
      </c>
      <c r="GL454">
        <v>0.34705419999999998</v>
      </c>
      <c r="GM454">
        <v>36.139339999999997</v>
      </c>
      <c r="GN454">
        <v>41.601779999999998</v>
      </c>
      <c r="GO454">
        <v>25622.400000000001</v>
      </c>
      <c r="GP454">
        <v>0.34695710000000002</v>
      </c>
      <c r="GQ454">
        <v>35.111069999999998</v>
      </c>
      <c r="GR454">
        <v>46.233089999999997</v>
      </c>
      <c r="GS454">
        <v>28794.33</v>
      </c>
      <c r="GT454">
        <v>0.3470375</v>
      </c>
      <c r="GU454">
        <v>38.811819999999997</v>
      </c>
      <c r="GV454">
        <v>45.179310000000001</v>
      </c>
      <c r="GW454">
        <v>28419.05</v>
      </c>
      <c r="GX454">
        <v>0.34713470000000002</v>
      </c>
      <c r="GY454">
        <v>43.331919999999997</v>
      </c>
      <c r="GZ454">
        <v>39.251330000000003</v>
      </c>
      <c r="HA454">
        <v>24931.05</v>
      </c>
      <c r="HB454">
        <v>0.3471764</v>
      </c>
      <c r="HC454">
        <v>47.167789999999997</v>
      </c>
      <c r="HD454">
        <v>30.651260000000001</v>
      </c>
      <c r="HE454">
        <v>19644.64</v>
      </c>
      <c r="HF454">
        <v>0.34713919999999998</v>
      </c>
      <c r="HG454">
        <v>48.38691</v>
      </c>
      <c r="HH454">
        <v>21.732690000000002</v>
      </c>
      <c r="HI454">
        <v>14056.71</v>
      </c>
      <c r="HJ454">
        <v>0.34707890000000002</v>
      </c>
      <c r="HK454">
        <v>44.215429999999998</v>
      </c>
      <c r="HL454">
        <v>14.1075</v>
      </c>
      <c r="HM454">
        <v>9205.6170000000002</v>
      </c>
      <c r="HN454">
        <v>0.34709099999999998</v>
      </c>
      <c r="HO454">
        <v>39.886069999999997</v>
      </c>
      <c r="HP454">
        <v>8.4421119999999998</v>
      </c>
      <c r="HQ454">
        <v>5555.5780000000004</v>
      </c>
      <c r="HR454">
        <v>0.3471262</v>
      </c>
      <c r="HS454">
        <v>37.254060000000003</v>
      </c>
      <c r="HT454">
        <v>4.6857810000000004</v>
      </c>
      <c r="HU454">
        <v>3109.5309999999999</v>
      </c>
      <c r="HV454">
        <v>0.3470781</v>
      </c>
      <c r="HW454">
        <v>36.864460000000001</v>
      </c>
      <c r="HX454">
        <v>2.4348529999999999</v>
      </c>
      <c r="HY454">
        <v>1629.607</v>
      </c>
      <c r="HZ454">
        <v>0.34717330000000002</v>
      </c>
      <c r="IA454">
        <v>41.595320000000001</v>
      </c>
      <c r="IB454">
        <v>1.2</v>
      </c>
      <c r="IC454">
        <v>809.64580000000001</v>
      </c>
      <c r="ID454">
        <v>0.34720640000000003</v>
      </c>
      <c r="IE454">
        <v>49.927010000000003</v>
      </c>
      <c r="IF454">
        <v>0.57037490000000002</v>
      </c>
      <c r="IG454">
        <v>388.09530000000001</v>
      </c>
      <c r="IH454">
        <v>0.34709839999999997</v>
      </c>
      <c r="II454">
        <v>56.985300000000002</v>
      </c>
      <c r="IJ454">
        <v>0.27023069999999999</v>
      </c>
      <c r="IK454">
        <v>185.4862</v>
      </c>
      <c r="IL454">
        <v>0.34669309999999998</v>
      </c>
      <c r="IM454">
        <v>57.100859999999997</v>
      </c>
      <c r="IN454">
        <v>0.1356212</v>
      </c>
      <c r="IO454">
        <v>93.757050000000007</v>
      </c>
      <c r="IP454">
        <v>0.34629490000000002</v>
      </c>
      <c r="IQ454">
        <v>52.22992</v>
      </c>
      <c r="IR454" s="1">
        <v>7.7949640000000001E-2</v>
      </c>
      <c r="IS454">
        <v>54.041640000000001</v>
      </c>
      <c r="IT454">
        <v>0.34582930000000001</v>
      </c>
      <c r="IU454">
        <v>47.005459999999999</v>
      </c>
      <c r="IV454" s="1">
        <v>5.355911E-2</v>
      </c>
      <c r="IW454">
        <v>37.159529999999997</v>
      </c>
      <c r="IX454">
        <v>0.34361360000000002</v>
      </c>
      <c r="IY454">
        <v>44.46078</v>
      </c>
      <c r="IZ454" s="1">
        <v>4.278933E-2</v>
      </c>
      <c r="JA454">
        <v>29.940169999999998</v>
      </c>
      <c r="JB454">
        <v>0.34139059999999999</v>
      </c>
      <c r="JC454">
        <v>44.169510000000002</v>
      </c>
      <c r="JD454" s="1">
        <v>3.7237729999999997E-2</v>
      </c>
      <c r="JE454">
        <v>26.325669999999999</v>
      </c>
      <c r="JF454">
        <v>0.33950439999999998</v>
      </c>
      <c r="JG454">
        <v>48.297759999999997</v>
      </c>
      <c r="JH454" s="1">
        <v>3.3354349999999998E-2</v>
      </c>
      <c r="JI454">
        <v>23.848479999999999</v>
      </c>
      <c r="JJ454">
        <v>0.33773039999999999</v>
      </c>
      <c r="JK454">
        <v>50.953960000000002</v>
      </c>
      <c r="JL454" s="1">
        <v>2.9868800000000001E-2</v>
      </c>
      <c r="JM454">
        <v>21.654309999999999</v>
      </c>
      <c r="JN454">
        <v>0.33618189999999998</v>
      </c>
      <c r="JO454">
        <v>50.097839999999998</v>
      </c>
      <c r="JP454" s="1">
        <v>2.6428139999999999E-2</v>
      </c>
      <c r="JQ454">
        <v>19.493289999999998</v>
      </c>
      <c r="JR454">
        <v>0.33480189999999999</v>
      </c>
      <c r="JS454">
        <v>47.95919</v>
      </c>
      <c r="JT454" s="1">
        <v>2.307478E-2</v>
      </c>
      <c r="JU454">
        <v>17.33746</v>
      </c>
      <c r="JV454">
        <v>0.33364529999999998</v>
      </c>
      <c r="JW454">
        <v>46.297199999999997</v>
      </c>
      <c r="JX454" s="1">
        <v>1.9926369999999999E-2</v>
      </c>
      <c r="JY454">
        <v>15.26229</v>
      </c>
      <c r="JZ454">
        <v>0.33263710000000002</v>
      </c>
      <c r="KA454">
        <v>44.481319999999997</v>
      </c>
      <c r="KB454" s="1">
        <v>1.7107710000000002E-2</v>
      </c>
      <c r="KC454">
        <v>13.361969999999999</v>
      </c>
      <c r="KD454">
        <v>0.33168120000000001</v>
      </c>
      <c r="KE454">
        <v>43.275399999999998</v>
      </c>
      <c r="KF454" s="1">
        <v>1.47064E-2</v>
      </c>
      <c r="KG454">
        <v>11.71264</v>
      </c>
      <c r="KH454">
        <v>0.33049709999999999</v>
      </c>
      <c r="KI454">
        <v>42.478520000000003</v>
      </c>
      <c r="KJ454" s="1">
        <v>1.275807E-2</v>
      </c>
      <c r="KK454">
        <v>10.35487</v>
      </c>
      <c r="KL454">
        <v>0.32889220000000002</v>
      </c>
      <c r="KM454">
        <v>46.059919999999998</v>
      </c>
      <c r="KN454" s="1">
        <v>1.1239209999999999E-2</v>
      </c>
      <c r="KO454">
        <v>9.2803149999999999</v>
      </c>
      <c r="KP454">
        <v>0.3274859</v>
      </c>
      <c r="KQ454">
        <v>54.063000000000002</v>
      </c>
      <c r="KR454" s="1">
        <v>1.0070829999999999E-2</v>
      </c>
      <c r="KS454">
        <v>8.4352739999999997</v>
      </c>
      <c r="KT454">
        <v>0.3261424</v>
      </c>
      <c r="KU454">
        <v>61.764040000000001</v>
      </c>
      <c r="KV454" s="1">
        <v>9.1727749999999993E-3</v>
      </c>
      <c r="KW454">
        <v>7.7732109999999999</v>
      </c>
      <c r="KX454">
        <v>0.32490829999999998</v>
      </c>
      <c r="KY454">
        <v>63.026539999999997</v>
      </c>
      <c r="KZ454" s="1">
        <v>8.4738720000000003E-3</v>
      </c>
      <c r="LA454">
        <v>7.2497550000000004</v>
      </c>
      <c r="LB454">
        <v>0.32376890000000003</v>
      </c>
      <c r="LC454">
        <v>56.972270000000002</v>
      </c>
      <c r="LD454" s="1">
        <v>7.9128259999999995E-3</v>
      </c>
      <c r="LE454">
        <v>6.8211959999999996</v>
      </c>
      <c r="LF454">
        <v>0.32287690000000002</v>
      </c>
      <c r="LG454">
        <v>50.739139999999999</v>
      </c>
      <c r="LH454" s="1">
        <v>7.4437829999999998E-3</v>
      </c>
      <c r="LI454">
        <v>6.4549779999999997</v>
      </c>
      <c r="LJ454">
        <v>0.32204290000000002</v>
      </c>
      <c r="LK454">
        <v>47.68242</v>
      </c>
      <c r="LL454" s="1">
        <v>7.0455609999999997E-3</v>
      </c>
      <c r="LM454">
        <v>6.1423439999999996</v>
      </c>
      <c r="LN454">
        <v>0.3212179</v>
      </c>
      <c r="LO454">
        <v>46.302790000000002</v>
      </c>
      <c r="LP454" s="1">
        <v>6.6944750000000001E-3</v>
      </c>
      <c r="LQ454">
        <v>5.8650760000000002</v>
      </c>
      <c r="LR454">
        <v>0.32035269999999999</v>
      </c>
      <c r="LS454">
        <v>48.085299999999997</v>
      </c>
      <c r="LT454" s="1">
        <v>6.3795850000000001E-3</v>
      </c>
      <c r="LU454">
        <v>5.6160860000000001</v>
      </c>
      <c r="LV454">
        <v>0.31959500000000002</v>
      </c>
      <c r="LW454">
        <v>51.9208</v>
      </c>
      <c r="LX454" s="1">
        <v>6.0910440000000003E-3</v>
      </c>
      <c r="LY454">
        <v>5.3851440000000004</v>
      </c>
      <c r="LZ454">
        <v>0.31895509999999999</v>
      </c>
      <c r="MA454">
        <v>53.382660000000001</v>
      </c>
      <c r="MB454" s="1">
        <v>5.8200750000000001E-3</v>
      </c>
      <c r="MC454">
        <v>5.1645859999999999</v>
      </c>
      <c r="MD454">
        <v>0.31840740000000001</v>
      </c>
      <c r="ME454">
        <v>53.083770000000001</v>
      </c>
      <c r="MF454" s="1">
        <v>5.5617150000000001E-3</v>
      </c>
      <c r="MG454">
        <v>4.9515120000000001</v>
      </c>
      <c r="MH454">
        <v>0.3178725</v>
      </c>
      <c r="MI454">
        <v>50.663330000000002</v>
      </c>
      <c r="MJ454" s="1">
        <v>5.3164680000000004E-3</v>
      </c>
      <c r="MK454">
        <v>4.7486930000000003</v>
      </c>
      <c r="ML454">
        <v>0.31728580000000001</v>
      </c>
      <c r="MM454">
        <v>46.531129999999997</v>
      </c>
      <c r="MN454" s="1">
        <v>5.0840290000000003E-3</v>
      </c>
      <c r="MO454">
        <v>4.5573610000000002</v>
      </c>
      <c r="MP454">
        <v>0.31676219999999999</v>
      </c>
      <c r="MQ454">
        <v>44.423909999999999</v>
      </c>
      <c r="MR454" s="1">
        <v>4.8651730000000004E-3</v>
      </c>
      <c r="MS454">
        <v>4.3761340000000004</v>
      </c>
      <c r="MT454">
        <v>0.31631749999999997</v>
      </c>
      <c r="MU454">
        <v>43.95984</v>
      </c>
      <c r="MV454" s="1">
        <v>4.6578230000000002E-3</v>
      </c>
      <c r="MW454">
        <v>4.2029990000000002</v>
      </c>
      <c r="MX454">
        <v>0.31594640000000002</v>
      </c>
      <c r="MY454">
        <v>46.938519999999997</v>
      </c>
      <c r="MZ454" s="1">
        <v>4.459747E-3</v>
      </c>
      <c r="NA454">
        <v>4.0350029999999997</v>
      </c>
      <c r="NB454">
        <v>0.3155906</v>
      </c>
      <c r="NC454">
        <v>50.311630000000001</v>
      </c>
      <c r="ND454" s="1">
        <v>4.2703769999999997E-3</v>
      </c>
      <c r="NE454">
        <v>3.873856</v>
      </c>
      <c r="NF454">
        <v>0.31521139999999997</v>
      </c>
      <c r="NG454">
        <v>55.1462</v>
      </c>
      <c r="NH454" s="1">
        <v>4.0907579999999999E-3</v>
      </c>
      <c r="NI454">
        <v>3.7212239999999999</v>
      </c>
      <c r="NJ454">
        <v>0.31479030000000002</v>
      </c>
      <c r="NK454">
        <v>59.088459999999998</v>
      </c>
      <c r="NL454" s="1">
        <v>3.9217239999999997E-3</v>
      </c>
      <c r="NM454">
        <v>3.5780959999999999</v>
      </c>
      <c r="NN454">
        <v>0.31443719999999997</v>
      </c>
      <c r="NO454">
        <v>56.14217</v>
      </c>
      <c r="NP454" s="1">
        <v>3.7627060000000002E-3</v>
      </c>
      <c r="NQ454">
        <v>3.4422429999999999</v>
      </c>
      <c r="NR454">
        <v>0.31412760000000001</v>
      </c>
      <c r="NS454">
        <v>49.471800000000002</v>
      </c>
      <c r="NT454" s="1">
        <v>3.610814E-3</v>
      </c>
      <c r="NU454">
        <v>3.3115389999999998</v>
      </c>
      <c r="NV454">
        <v>0.3138534</v>
      </c>
      <c r="NW454">
        <v>45.415390000000002</v>
      </c>
      <c r="NX454" s="1">
        <v>3.4657690000000001E-3</v>
      </c>
      <c r="NY454">
        <v>3.185765</v>
      </c>
      <c r="NZ454">
        <v>0.31359330000000002</v>
      </c>
      <c r="OA454">
        <v>43.994950000000003</v>
      </c>
      <c r="OB454" s="1">
        <v>3.3283570000000001E-3</v>
      </c>
      <c r="OC454">
        <v>3.066001</v>
      </c>
      <c r="OD454">
        <v>0.3133146</v>
      </c>
      <c r="OE454">
        <v>46.901339999999998</v>
      </c>
      <c r="OF454" s="1">
        <v>3.1982859999999998E-3</v>
      </c>
      <c r="OG454">
        <v>2.9524759999999999</v>
      </c>
      <c r="OH454">
        <v>0.31307380000000001</v>
      </c>
      <c r="OI454">
        <v>47.98301</v>
      </c>
      <c r="OJ454" s="1">
        <v>3.0751400000000001E-3</v>
      </c>
      <c r="OK454">
        <v>2.844382</v>
      </c>
    </row>
    <row r="455" spans="1:401" x14ac:dyDescent="0.35">
      <c r="A455">
        <v>464</v>
      </c>
      <c r="B455" t="s">
        <v>4</v>
      </c>
      <c r="C455" t="s">
        <v>364</v>
      </c>
      <c r="D455" t="s">
        <v>462</v>
      </c>
      <c r="E455">
        <v>815.2242</v>
      </c>
      <c r="F455">
        <v>0.44211630000000002</v>
      </c>
      <c r="G455">
        <v>29.477129999999999</v>
      </c>
      <c r="H455">
        <v>0</v>
      </c>
      <c r="I455">
        <v>0</v>
      </c>
      <c r="J455">
        <v>0.44188630000000001</v>
      </c>
      <c r="K455">
        <v>30.578399999999998</v>
      </c>
      <c r="L455">
        <v>0</v>
      </c>
      <c r="M455">
        <v>0</v>
      </c>
      <c r="N455">
        <v>0.44171179999999999</v>
      </c>
      <c r="O455">
        <v>30.667470000000002</v>
      </c>
      <c r="P455">
        <v>0</v>
      </c>
      <c r="Q455">
        <v>0</v>
      </c>
      <c r="R455">
        <v>0.44142680000000001</v>
      </c>
      <c r="S455">
        <v>32.791080000000001</v>
      </c>
      <c r="T455">
        <v>0</v>
      </c>
      <c r="U455">
        <v>0</v>
      </c>
      <c r="V455">
        <v>0.44111820000000002</v>
      </c>
      <c r="W455">
        <v>34.511279999999999</v>
      </c>
      <c r="X455">
        <v>0</v>
      </c>
      <c r="Y455">
        <v>0</v>
      </c>
      <c r="Z455">
        <v>0.44132569999999999</v>
      </c>
      <c r="AA455">
        <v>33.387920000000001</v>
      </c>
      <c r="AB455">
        <v>0</v>
      </c>
      <c r="AC455">
        <v>0</v>
      </c>
      <c r="AD455">
        <v>0.4408415</v>
      </c>
      <c r="AE455">
        <v>30.416239999999998</v>
      </c>
      <c r="AF455">
        <v>0</v>
      </c>
      <c r="AG455">
        <v>0</v>
      </c>
      <c r="AH455">
        <v>0.43976870000000001</v>
      </c>
      <c r="AI455">
        <v>28.03387</v>
      </c>
      <c r="AJ455">
        <v>0</v>
      </c>
      <c r="AK455">
        <v>0</v>
      </c>
      <c r="AL455">
        <v>0.43862699999999999</v>
      </c>
      <c r="AM455">
        <v>26.974029999999999</v>
      </c>
      <c r="AN455">
        <v>0</v>
      </c>
      <c r="AO455">
        <v>0</v>
      </c>
      <c r="AP455">
        <v>0.43739349999999999</v>
      </c>
      <c r="AQ455">
        <v>29.67963</v>
      </c>
      <c r="AR455">
        <v>0</v>
      </c>
      <c r="AS455">
        <v>0</v>
      </c>
      <c r="AT455">
        <v>0.4360734</v>
      </c>
      <c r="AU455">
        <v>34.415500000000002</v>
      </c>
      <c r="AV455">
        <v>0</v>
      </c>
      <c r="AW455">
        <v>0</v>
      </c>
      <c r="AX455">
        <v>0.4346139</v>
      </c>
      <c r="AY455">
        <v>39.156700000000001</v>
      </c>
      <c r="AZ455">
        <v>0</v>
      </c>
      <c r="BA455">
        <v>0</v>
      </c>
      <c r="BB455">
        <v>0.43319560000000001</v>
      </c>
      <c r="BC455">
        <v>41.88982</v>
      </c>
      <c r="BD455">
        <v>0</v>
      </c>
      <c r="BE455">
        <v>0</v>
      </c>
      <c r="BF455">
        <v>0.43173280000000003</v>
      </c>
      <c r="BG455">
        <v>40.168050000000001</v>
      </c>
      <c r="BH455">
        <v>0</v>
      </c>
      <c r="BI455">
        <v>0</v>
      </c>
      <c r="BJ455">
        <v>0.43016149999999997</v>
      </c>
      <c r="BK455">
        <v>36.036180000000002</v>
      </c>
      <c r="BL455">
        <v>0</v>
      </c>
      <c r="BM455">
        <v>0</v>
      </c>
      <c r="BN455">
        <v>0.4285274</v>
      </c>
      <c r="BO455">
        <v>33.09393</v>
      </c>
      <c r="BP455">
        <v>0</v>
      </c>
      <c r="BQ455">
        <v>0</v>
      </c>
      <c r="BR455">
        <v>0.426844</v>
      </c>
      <c r="BS455">
        <v>31.480630000000001</v>
      </c>
      <c r="BT455">
        <v>0</v>
      </c>
      <c r="BU455">
        <v>0</v>
      </c>
      <c r="BV455">
        <v>0.42516199999999998</v>
      </c>
      <c r="BW455">
        <v>32.912219999999998</v>
      </c>
      <c r="BX455">
        <v>0</v>
      </c>
      <c r="BY455">
        <v>0</v>
      </c>
      <c r="BZ455">
        <v>0.42341129999999999</v>
      </c>
      <c r="CA455">
        <v>35.393180000000001</v>
      </c>
      <c r="CB455">
        <v>0</v>
      </c>
      <c r="CC455">
        <v>0</v>
      </c>
      <c r="CD455">
        <v>0.42165130000000001</v>
      </c>
      <c r="CE455">
        <v>36.53022</v>
      </c>
      <c r="CF455">
        <v>0</v>
      </c>
      <c r="CG455">
        <v>0</v>
      </c>
      <c r="CH455">
        <v>0.420018</v>
      </c>
      <c r="CI455">
        <v>37.190930000000002</v>
      </c>
      <c r="CJ455">
        <v>0</v>
      </c>
      <c r="CK455">
        <v>0</v>
      </c>
      <c r="CL455">
        <v>0.4185121</v>
      </c>
      <c r="CM455">
        <v>35.013089999999998</v>
      </c>
      <c r="CN455">
        <v>0</v>
      </c>
      <c r="CO455">
        <v>0</v>
      </c>
      <c r="CP455">
        <v>0.41713030000000001</v>
      </c>
      <c r="CQ455">
        <v>32.713439999999999</v>
      </c>
      <c r="CR455">
        <v>0</v>
      </c>
      <c r="CS455">
        <v>0</v>
      </c>
      <c r="CT455">
        <v>0.41585929999999999</v>
      </c>
      <c r="CU455">
        <v>30.8216</v>
      </c>
      <c r="CV455">
        <v>0</v>
      </c>
      <c r="CW455">
        <v>0</v>
      </c>
      <c r="CX455">
        <v>0.41472399999999998</v>
      </c>
      <c r="CY455">
        <v>30.005700000000001</v>
      </c>
      <c r="CZ455">
        <v>0</v>
      </c>
      <c r="DA455">
        <v>0</v>
      </c>
      <c r="DB455">
        <v>0.41399469999999999</v>
      </c>
      <c r="DC455">
        <v>32.334090000000003</v>
      </c>
      <c r="DD455">
        <v>0</v>
      </c>
      <c r="DE455" s="1">
        <v>8.7141020000000002E-37</v>
      </c>
      <c r="DF455">
        <v>0.41350710000000002</v>
      </c>
      <c r="DG455">
        <v>37.109459999999999</v>
      </c>
      <c r="DH455" s="1">
        <v>1.4153639999999999E-33</v>
      </c>
      <c r="DI455" s="1">
        <v>5.6600680000000004E-31</v>
      </c>
      <c r="DJ455">
        <v>0.41300209999999998</v>
      </c>
      <c r="DK455">
        <v>44.183999999999997</v>
      </c>
      <c r="DL455" s="1">
        <v>5.8376519999999996E-28</v>
      </c>
      <c r="DM455" s="1">
        <v>2.1599E-25</v>
      </c>
      <c r="DN455">
        <v>0.41254190000000002</v>
      </c>
      <c r="DO455">
        <v>50.474170000000001</v>
      </c>
      <c r="DP455" s="1">
        <v>1.6376189999999999E-23</v>
      </c>
      <c r="DQ455" s="1">
        <v>6.0717899999999997E-21</v>
      </c>
      <c r="DR455">
        <v>0.41199590000000003</v>
      </c>
      <c r="DS455">
        <v>49.139330000000001</v>
      </c>
      <c r="DT455" s="1">
        <v>6.4163649999999999E-20</v>
      </c>
      <c r="DU455" s="1">
        <v>2.429251E-17</v>
      </c>
      <c r="DV455">
        <v>0.41144160000000002</v>
      </c>
      <c r="DW455">
        <v>42.825299999999999</v>
      </c>
      <c r="DX455" s="1">
        <v>6.7753269999999994E-17</v>
      </c>
      <c r="DY455" s="1">
        <v>2.6215740000000001E-14</v>
      </c>
      <c r="DZ455">
        <v>0.41081849999999998</v>
      </c>
      <c r="EA455">
        <v>38.605449999999998</v>
      </c>
      <c r="EB455" s="1">
        <v>2.7675290000000001E-14</v>
      </c>
      <c r="EC455" s="1">
        <v>1.092843E-11</v>
      </c>
      <c r="ED455">
        <v>0.41018130000000003</v>
      </c>
      <c r="EE455">
        <v>36.308250000000001</v>
      </c>
      <c r="EF455" s="1">
        <v>5.2151710000000001E-12</v>
      </c>
      <c r="EG455" s="1">
        <v>2.0996679999999998E-9</v>
      </c>
      <c r="EH455">
        <v>0.40962300000000001</v>
      </c>
      <c r="EI455">
        <v>36.65992</v>
      </c>
      <c r="EJ455" s="1">
        <v>5.1186819999999996E-10</v>
      </c>
      <c r="EK455" s="1">
        <v>2.0978750000000001E-7</v>
      </c>
      <c r="EL455">
        <v>0.40897169999999999</v>
      </c>
      <c r="EM455">
        <v>39.912219999999998</v>
      </c>
      <c r="EN455" s="1">
        <v>2.8739379999999999E-8</v>
      </c>
      <c r="EO455" s="1">
        <v>1.1976130000000001E-5</v>
      </c>
      <c r="EP455">
        <v>0.40824129999999997</v>
      </c>
      <c r="EQ455">
        <v>46.68947</v>
      </c>
      <c r="ER455" s="1">
        <v>9.8507969999999995E-7</v>
      </c>
      <c r="ES455" s="1">
        <v>4.1783180000000002E-4</v>
      </c>
      <c r="ET455">
        <v>0.40753</v>
      </c>
      <c r="EU455">
        <v>51.244399999999999</v>
      </c>
      <c r="EV455" s="1">
        <v>2.176167E-5</v>
      </c>
      <c r="EW455" s="1">
        <v>9.3845279999999996E-3</v>
      </c>
      <c r="EX455">
        <v>0.4069721</v>
      </c>
      <c r="EY455">
        <v>48.410890000000002</v>
      </c>
      <c r="EZ455" s="1">
        <v>3.1993229999999998E-4</v>
      </c>
      <c r="FA455">
        <v>0.1403054</v>
      </c>
      <c r="FB455">
        <v>0.40641559999999999</v>
      </c>
      <c r="FC455">
        <v>42.594720000000002</v>
      </c>
      <c r="FD455" s="1">
        <v>3.2809850000000002E-3</v>
      </c>
      <c r="FE455">
        <v>1.460788</v>
      </c>
      <c r="FF455">
        <v>0.40583249999999998</v>
      </c>
      <c r="FG455">
        <v>39.153109999999998</v>
      </c>
      <c r="FH455" s="1">
        <v>2.4214389999999999E-2</v>
      </c>
      <c r="FI455">
        <v>10.94575</v>
      </c>
      <c r="FJ455">
        <v>0.40528140000000001</v>
      </c>
      <c r="FK455">
        <v>37.922040000000003</v>
      </c>
      <c r="FL455">
        <v>0.13323209999999999</v>
      </c>
      <c r="FM455">
        <v>61.092730000000003</v>
      </c>
      <c r="FN455">
        <v>0.40490369999999998</v>
      </c>
      <c r="FO455">
        <v>40.466439999999999</v>
      </c>
      <c r="FP455">
        <v>0.5637664</v>
      </c>
      <c r="FQ455">
        <v>262.12860000000001</v>
      </c>
      <c r="FR455">
        <v>0.40452349999999998</v>
      </c>
      <c r="FS455">
        <v>44.212519999999998</v>
      </c>
      <c r="FT455">
        <v>1.878449</v>
      </c>
      <c r="FU455">
        <v>884.86990000000003</v>
      </c>
      <c r="FV455">
        <v>0.40403099999999997</v>
      </c>
      <c r="FW455">
        <v>47.317059999999998</v>
      </c>
      <c r="FX455">
        <v>5.0229299999999997</v>
      </c>
      <c r="FY455">
        <v>2397.81</v>
      </c>
      <c r="FZ455">
        <v>0.40350279999999999</v>
      </c>
      <c r="GA455">
        <v>46.529330000000002</v>
      </c>
      <c r="GB455">
        <v>10.98785</v>
      </c>
      <c r="GC455">
        <v>5314.6139999999996</v>
      </c>
      <c r="GD455">
        <v>0.40315590000000001</v>
      </c>
      <c r="GE455">
        <v>43.506529999999998</v>
      </c>
      <c r="GF455">
        <v>19.990739999999999</v>
      </c>
      <c r="GG455">
        <v>9790.1309999999994</v>
      </c>
      <c r="GH455">
        <v>0.40299089999999999</v>
      </c>
      <c r="GI455">
        <v>39.163899999999998</v>
      </c>
      <c r="GJ455">
        <v>30.662220000000001</v>
      </c>
      <c r="GK455">
        <v>15197.43</v>
      </c>
      <c r="GL455">
        <v>0.40283289999999999</v>
      </c>
      <c r="GM455">
        <v>36.304920000000003</v>
      </c>
      <c r="GN455">
        <v>40.20749</v>
      </c>
      <c r="GO455">
        <v>20160.939999999999</v>
      </c>
      <c r="GP455">
        <v>0.40265200000000001</v>
      </c>
      <c r="GQ455">
        <v>35.108359999999998</v>
      </c>
      <c r="GR455">
        <v>45.691270000000003</v>
      </c>
      <c r="GS455">
        <v>23176.080000000002</v>
      </c>
      <c r="GT455">
        <v>0.40271249999999997</v>
      </c>
      <c r="GU455">
        <v>38.651479999999999</v>
      </c>
      <c r="GV455">
        <v>45.584240000000001</v>
      </c>
      <c r="GW455">
        <v>23361.99</v>
      </c>
      <c r="GX455">
        <v>0.40282010000000001</v>
      </c>
      <c r="GY455">
        <v>43.428930000000001</v>
      </c>
      <c r="GZ455">
        <v>40.42456</v>
      </c>
      <c r="HA455">
        <v>20950.560000000001</v>
      </c>
      <c r="HB455">
        <v>0.40284120000000001</v>
      </c>
      <c r="HC455">
        <v>47.404220000000002</v>
      </c>
      <c r="HD455">
        <v>32.167589999999997</v>
      </c>
      <c r="HE455">
        <v>16849.11</v>
      </c>
      <c r="HF455">
        <v>0.40265889999999999</v>
      </c>
      <c r="HG455">
        <v>48.928260000000002</v>
      </c>
      <c r="HH455">
        <v>23.2255</v>
      </c>
      <c r="HI455">
        <v>12304.59</v>
      </c>
      <c r="HJ455">
        <v>0.4024451</v>
      </c>
      <c r="HK455">
        <v>44.901890000000002</v>
      </c>
      <c r="HL455">
        <v>15.345940000000001</v>
      </c>
      <c r="HM455">
        <v>8225.07</v>
      </c>
      <c r="HN455">
        <v>0.40233079999999999</v>
      </c>
      <c r="HO455">
        <v>40.303910000000002</v>
      </c>
      <c r="HP455">
        <v>9.3478879999999993</v>
      </c>
      <c r="HQ455">
        <v>5069.7089999999998</v>
      </c>
      <c r="HR455">
        <v>0.4022655</v>
      </c>
      <c r="HS455">
        <v>37.421950000000002</v>
      </c>
      <c r="HT455">
        <v>5.2836780000000001</v>
      </c>
      <c r="HU455">
        <v>2901.6979999999999</v>
      </c>
      <c r="HV455">
        <v>0.40209260000000002</v>
      </c>
      <c r="HW455">
        <v>36.78219</v>
      </c>
      <c r="HX455">
        <v>2.7973460000000001</v>
      </c>
      <c r="HY455">
        <v>1557.884</v>
      </c>
      <c r="HZ455">
        <v>0.40210980000000002</v>
      </c>
      <c r="IA455">
        <v>41.344839999999998</v>
      </c>
      <c r="IB455">
        <v>1.40663</v>
      </c>
      <c r="IC455">
        <v>795.65120000000002</v>
      </c>
      <c r="ID455">
        <v>0.40204119999999999</v>
      </c>
      <c r="IE455">
        <v>49.844149999999999</v>
      </c>
      <c r="IF455">
        <v>0.68412930000000005</v>
      </c>
      <c r="IG455">
        <v>394.52960000000002</v>
      </c>
      <c r="IH455">
        <v>0.40175</v>
      </c>
      <c r="II455">
        <v>57.328380000000003</v>
      </c>
      <c r="IJ455">
        <v>0.33269510000000002</v>
      </c>
      <c r="IK455">
        <v>196.7671</v>
      </c>
      <c r="IL455">
        <v>0.40116099999999999</v>
      </c>
      <c r="IM455">
        <v>57.867069999999998</v>
      </c>
      <c r="IN455">
        <v>0.17155429999999999</v>
      </c>
      <c r="IO455">
        <v>104.6327</v>
      </c>
      <c r="IP455">
        <v>0.40052589999999999</v>
      </c>
      <c r="IQ455">
        <v>53.086930000000002</v>
      </c>
      <c r="IR455">
        <v>0.1007103</v>
      </c>
      <c r="IS455">
        <v>63.358640000000001</v>
      </c>
      <c r="IT455">
        <v>0.39803309999999997</v>
      </c>
      <c r="IU455">
        <v>47.489939999999997</v>
      </c>
      <c r="IV455" s="1">
        <v>6.9829589999999997E-2</v>
      </c>
      <c r="IW455">
        <v>45.125810000000001</v>
      </c>
      <c r="IX455">
        <v>0.39201320000000001</v>
      </c>
      <c r="IY455">
        <v>44.561050000000002</v>
      </c>
      <c r="IZ455" s="1">
        <v>5.5982530000000003E-2</v>
      </c>
      <c r="JA455">
        <v>37.103079999999999</v>
      </c>
      <c r="JB455">
        <v>0.38681989999999999</v>
      </c>
      <c r="JC455">
        <v>43.966810000000002</v>
      </c>
      <c r="JD455" s="1">
        <v>4.891276E-2</v>
      </c>
      <c r="JE455">
        <v>33.037329999999997</v>
      </c>
      <c r="JF455">
        <v>0.38233119999999998</v>
      </c>
      <c r="JG455">
        <v>47.89425</v>
      </c>
      <c r="JH455" s="1">
        <v>4.4108660000000001E-2</v>
      </c>
      <c r="JI455">
        <v>30.277259999999998</v>
      </c>
      <c r="JJ455">
        <v>0.37817610000000002</v>
      </c>
      <c r="JK455">
        <v>50.988729999999997</v>
      </c>
      <c r="JL455" s="1">
        <v>3.9957939999999997E-2</v>
      </c>
      <c r="JM455">
        <v>27.919360000000001</v>
      </c>
      <c r="JN455">
        <v>0.3744595</v>
      </c>
      <c r="JO455">
        <v>50.185839999999999</v>
      </c>
      <c r="JP455" s="1">
        <v>3.5950589999999998E-2</v>
      </c>
      <c r="JQ455">
        <v>25.652719999999999</v>
      </c>
      <c r="JR455">
        <v>0.37112630000000002</v>
      </c>
      <c r="JS455">
        <v>48.098439999999997</v>
      </c>
      <c r="JT455" s="1">
        <v>3.2075079999999999E-2</v>
      </c>
      <c r="JU455">
        <v>23.404530000000001</v>
      </c>
      <c r="JV455">
        <v>0.36817870000000003</v>
      </c>
      <c r="JW455">
        <v>46.508769999999998</v>
      </c>
      <c r="JX455" s="1">
        <v>2.8415639999999999E-2</v>
      </c>
      <c r="JY455">
        <v>21.219329999999999</v>
      </c>
      <c r="JZ455">
        <v>0.36545800000000001</v>
      </c>
      <c r="KA455">
        <v>44.562390000000001</v>
      </c>
      <c r="KB455" s="1">
        <v>2.5087950000000001E-2</v>
      </c>
      <c r="KC455">
        <v>19.178229999999999</v>
      </c>
      <c r="KD455">
        <v>0.36289959999999999</v>
      </c>
      <c r="KE455">
        <v>43.23357</v>
      </c>
      <c r="KF455" s="1">
        <v>2.21943E-2</v>
      </c>
      <c r="KG455">
        <v>17.362469999999998</v>
      </c>
      <c r="KH455">
        <v>0.36038769999999998</v>
      </c>
      <c r="KI455">
        <v>42.328539999999997</v>
      </c>
      <c r="KJ455" s="1">
        <v>1.977576E-2</v>
      </c>
      <c r="KK455">
        <v>15.81076</v>
      </c>
      <c r="KL455">
        <v>0.35825370000000001</v>
      </c>
      <c r="KM455">
        <v>45.738639999999997</v>
      </c>
      <c r="KN455" s="1">
        <v>1.78186E-2</v>
      </c>
      <c r="KO455">
        <v>14.50667</v>
      </c>
      <c r="KP455">
        <v>0.35631010000000002</v>
      </c>
      <c r="KQ455">
        <v>53.818249999999999</v>
      </c>
      <c r="KR455" s="1">
        <v>1.6240000000000001E-2</v>
      </c>
      <c r="KS455">
        <v>13.42112</v>
      </c>
      <c r="KT455">
        <v>0.3545315</v>
      </c>
      <c r="KU455">
        <v>61.838619999999999</v>
      </c>
      <c r="KV455" s="1">
        <v>1.4967630000000001E-2</v>
      </c>
      <c r="KW455">
        <v>12.519299999999999</v>
      </c>
      <c r="KX455">
        <v>0.35283979999999998</v>
      </c>
      <c r="KY455">
        <v>63.620579999999997</v>
      </c>
      <c r="KZ455" s="1">
        <v>1.393077E-2</v>
      </c>
      <c r="LA455">
        <v>11.766450000000001</v>
      </c>
      <c r="LB455">
        <v>0.35130280000000003</v>
      </c>
      <c r="LC455">
        <v>57.828409999999998</v>
      </c>
      <c r="LD455" s="1">
        <v>1.3060530000000001E-2</v>
      </c>
      <c r="LE455">
        <v>11.115220000000001</v>
      </c>
      <c r="LF455">
        <v>0.35006660000000001</v>
      </c>
      <c r="LG455">
        <v>51.22925</v>
      </c>
      <c r="LH455">
        <v>1.2311890000000001E-2</v>
      </c>
      <c r="LI455">
        <v>10.54074</v>
      </c>
      <c r="LJ455">
        <v>0.34888849999999999</v>
      </c>
      <c r="LK455">
        <v>47.847430000000003</v>
      </c>
      <c r="LL455" s="1">
        <v>1.166851E-2</v>
      </c>
      <c r="LM455">
        <v>10.04344</v>
      </c>
      <c r="LN455">
        <v>0.34769369999999999</v>
      </c>
      <c r="LO455">
        <v>46.193869999999997</v>
      </c>
      <c r="LP455" s="1">
        <v>1.1089959999999999E-2</v>
      </c>
      <c r="LQ455">
        <v>9.5925560000000001</v>
      </c>
      <c r="LR455">
        <v>0.34648269999999998</v>
      </c>
      <c r="LS455">
        <v>47.750520000000002</v>
      </c>
      <c r="LT455" s="1">
        <v>1.0568360000000001E-2</v>
      </c>
      <c r="LU455">
        <v>9.1843660000000007</v>
      </c>
      <c r="LV455">
        <v>0.34542859999999997</v>
      </c>
      <c r="LW455">
        <v>51.640079999999998</v>
      </c>
      <c r="LX455" s="1">
        <v>1.008704E-2</v>
      </c>
      <c r="LY455">
        <v>8.8015340000000002</v>
      </c>
      <c r="LZ455">
        <v>0.34450360000000002</v>
      </c>
      <c r="MA455">
        <v>53.527500000000003</v>
      </c>
      <c r="MB455" s="1">
        <v>9.6311309999999994E-3</v>
      </c>
      <c r="MC455">
        <v>8.4335109999999993</v>
      </c>
      <c r="MD455">
        <v>0.34367059999999999</v>
      </c>
      <c r="ME455">
        <v>53.238770000000002</v>
      </c>
      <c r="MF455" s="1">
        <v>9.1944130000000002E-3</v>
      </c>
      <c r="MG455">
        <v>8.0764709999999997</v>
      </c>
      <c r="MH455">
        <v>0.3428447</v>
      </c>
      <c r="MI455">
        <v>51.084009999999999</v>
      </c>
      <c r="MJ455" s="1">
        <v>8.7806659999999995E-3</v>
      </c>
      <c r="MK455">
        <v>7.7379040000000003</v>
      </c>
      <c r="ML455">
        <v>0.3419932</v>
      </c>
      <c r="MM455">
        <v>46.794429999999998</v>
      </c>
      <c r="MN455" s="1">
        <v>8.3896370000000001E-3</v>
      </c>
      <c r="MO455">
        <v>7.4192679999999998</v>
      </c>
      <c r="MP455">
        <v>0.34121750000000001</v>
      </c>
      <c r="MQ455">
        <v>44.428829999999998</v>
      </c>
      <c r="MR455" s="1">
        <v>8.0227370000000003E-3</v>
      </c>
      <c r="MS455">
        <v>7.1183550000000002</v>
      </c>
      <c r="MT455">
        <v>0.34051500000000001</v>
      </c>
      <c r="MU455">
        <v>43.767389999999999</v>
      </c>
      <c r="MV455" s="1">
        <v>7.6747789999999996E-3</v>
      </c>
      <c r="MW455">
        <v>6.8308369999999998</v>
      </c>
      <c r="MX455">
        <v>0.3399238</v>
      </c>
      <c r="MY455">
        <v>46.652209999999997</v>
      </c>
      <c r="MZ455" s="1">
        <v>7.3411830000000003E-3</v>
      </c>
      <c r="NA455">
        <v>6.5507460000000002</v>
      </c>
      <c r="NB455">
        <v>0.33931860000000003</v>
      </c>
      <c r="NC455">
        <v>50.05453</v>
      </c>
      <c r="ND455" s="1">
        <v>7.0223320000000001E-3</v>
      </c>
      <c r="NE455">
        <v>6.2826440000000003</v>
      </c>
      <c r="NF455">
        <v>0.33870889999999998</v>
      </c>
      <c r="NG455">
        <v>55.103319999999997</v>
      </c>
      <c r="NH455" s="1">
        <v>6.7215410000000001E-3</v>
      </c>
      <c r="NI455">
        <v>6.0304919999999997</v>
      </c>
      <c r="NJ455">
        <v>0.33805289999999999</v>
      </c>
      <c r="NK455">
        <v>59.331069999999997</v>
      </c>
      <c r="NL455" s="1">
        <v>6.4398179999999999E-3</v>
      </c>
      <c r="NM455">
        <v>5.7950730000000004</v>
      </c>
      <c r="NN455">
        <v>0.33747090000000002</v>
      </c>
      <c r="NO455">
        <v>56.906010000000002</v>
      </c>
      <c r="NP455" s="1">
        <v>6.174934E-3</v>
      </c>
      <c r="NQ455">
        <v>5.5715269999999997</v>
      </c>
      <c r="NR455">
        <v>0.33696310000000002</v>
      </c>
      <c r="NS455">
        <v>49.993560000000002</v>
      </c>
      <c r="NT455" s="1">
        <v>5.9215450000000003E-3</v>
      </c>
      <c r="NU455">
        <v>5.3560249999999998</v>
      </c>
      <c r="NV455">
        <v>0.3364798</v>
      </c>
      <c r="NW455">
        <v>45.628639999999997</v>
      </c>
      <c r="NX455" s="1">
        <v>5.679435E-3</v>
      </c>
      <c r="NY455">
        <v>5.1489539999999998</v>
      </c>
      <c r="NZ455">
        <v>0.33599309999999999</v>
      </c>
      <c r="OA455">
        <v>43.908250000000002</v>
      </c>
      <c r="OB455" s="1">
        <v>5.4506090000000004E-3</v>
      </c>
      <c r="OC455">
        <v>4.9520479999999996</v>
      </c>
      <c r="OD455">
        <v>0.3354954</v>
      </c>
      <c r="OE455">
        <v>46.555370000000003</v>
      </c>
      <c r="OF455" s="1">
        <v>5.2348669999999998E-3</v>
      </c>
      <c r="OG455">
        <v>4.7667120000000001</v>
      </c>
      <c r="OH455">
        <v>0.33505000000000001</v>
      </c>
      <c r="OI455">
        <v>48.006050000000002</v>
      </c>
      <c r="OJ455" s="1">
        <v>5.0310399999999996E-3</v>
      </c>
      <c r="OK455">
        <v>4.5901959999999997</v>
      </c>
    </row>
    <row r="456" spans="1:401" x14ac:dyDescent="0.35">
      <c r="A456">
        <v>465</v>
      </c>
      <c r="B456" t="s">
        <v>4</v>
      </c>
      <c r="C456" t="s">
        <v>364</v>
      </c>
      <c r="D456" t="s">
        <v>463</v>
      </c>
      <c r="E456">
        <v>757.47670000000005</v>
      </c>
      <c r="F456">
        <v>0.63071630000000001</v>
      </c>
      <c r="G456">
        <v>29.577950000000001</v>
      </c>
      <c r="H456">
        <v>0</v>
      </c>
      <c r="I456">
        <v>0</v>
      </c>
      <c r="J456">
        <v>0.63148179999999998</v>
      </c>
      <c r="K456">
        <v>30.57696</v>
      </c>
      <c r="L456">
        <v>0</v>
      </c>
      <c r="M456">
        <v>0</v>
      </c>
      <c r="N456">
        <v>0.63232549999999998</v>
      </c>
      <c r="O456">
        <v>30.712910000000001</v>
      </c>
      <c r="P456">
        <v>0</v>
      </c>
      <c r="Q456">
        <v>0</v>
      </c>
      <c r="R456">
        <v>0.63305279999999997</v>
      </c>
      <c r="S456">
        <v>32.804070000000003</v>
      </c>
      <c r="T456">
        <v>0</v>
      </c>
      <c r="U456">
        <v>0</v>
      </c>
      <c r="V456">
        <v>0.63374059999999999</v>
      </c>
      <c r="W456">
        <v>34.619450000000001</v>
      </c>
      <c r="X456">
        <v>0</v>
      </c>
      <c r="Y456">
        <v>0</v>
      </c>
      <c r="Z456">
        <v>0.63243939999999998</v>
      </c>
      <c r="AA456">
        <v>33.611339999999998</v>
      </c>
      <c r="AB456">
        <v>0</v>
      </c>
      <c r="AC456">
        <v>0</v>
      </c>
      <c r="AD456">
        <v>0.62908489999999995</v>
      </c>
      <c r="AE456">
        <v>30.66093</v>
      </c>
      <c r="AF456">
        <v>0</v>
      </c>
      <c r="AG456">
        <v>0</v>
      </c>
      <c r="AH456">
        <v>0.62603279999999994</v>
      </c>
      <c r="AI456">
        <v>28.191479999999999</v>
      </c>
      <c r="AJ456">
        <v>0</v>
      </c>
      <c r="AK456">
        <v>0</v>
      </c>
      <c r="AL456">
        <v>0.62300809999999995</v>
      </c>
      <c r="AM456">
        <v>27.08004</v>
      </c>
      <c r="AN456">
        <v>0</v>
      </c>
      <c r="AO456">
        <v>0</v>
      </c>
      <c r="AP456">
        <v>0.61975659999999999</v>
      </c>
      <c r="AQ456">
        <v>29.696819999999999</v>
      </c>
      <c r="AR456">
        <v>0</v>
      </c>
      <c r="AS456">
        <v>0</v>
      </c>
      <c r="AT456">
        <v>0.61627540000000003</v>
      </c>
      <c r="AU456">
        <v>34.46416</v>
      </c>
      <c r="AV456">
        <v>0</v>
      </c>
      <c r="AW456">
        <v>0</v>
      </c>
      <c r="AX456">
        <v>0.61248590000000003</v>
      </c>
      <c r="AY456">
        <v>39.326799999999999</v>
      </c>
      <c r="AZ456">
        <v>0</v>
      </c>
      <c r="BA456">
        <v>0</v>
      </c>
      <c r="BB456">
        <v>0.60866719999999996</v>
      </c>
      <c r="BC456">
        <v>42.180660000000003</v>
      </c>
      <c r="BD456">
        <v>0</v>
      </c>
      <c r="BE456">
        <v>0</v>
      </c>
      <c r="BF456">
        <v>0.60476090000000005</v>
      </c>
      <c r="BG456">
        <v>40.596809999999998</v>
      </c>
      <c r="BH456">
        <v>0</v>
      </c>
      <c r="BI456">
        <v>0</v>
      </c>
      <c r="BJ456">
        <v>0.60071240000000004</v>
      </c>
      <c r="BK456">
        <v>36.437519999999999</v>
      </c>
      <c r="BL456">
        <v>0</v>
      </c>
      <c r="BM456">
        <v>0</v>
      </c>
      <c r="BN456">
        <v>0.59651540000000003</v>
      </c>
      <c r="BO456">
        <v>33.328569999999999</v>
      </c>
      <c r="BP456">
        <v>0</v>
      </c>
      <c r="BQ456">
        <v>0</v>
      </c>
      <c r="BR456">
        <v>0.59213470000000001</v>
      </c>
      <c r="BS456">
        <v>31.590520000000001</v>
      </c>
      <c r="BT456">
        <v>0</v>
      </c>
      <c r="BU456">
        <v>0</v>
      </c>
      <c r="BV456">
        <v>0.58770659999999997</v>
      </c>
      <c r="BW456">
        <v>32.897419999999997</v>
      </c>
      <c r="BX456">
        <v>0</v>
      </c>
      <c r="BY456">
        <v>0</v>
      </c>
      <c r="BZ456">
        <v>0.58314730000000004</v>
      </c>
      <c r="CA456">
        <v>35.332230000000003</v>
      </c>
      <c r="CB456">
        <v>0</v>
      </c>
      <c r="CC456">
        <v>0</v>
      </c>
      <c r="CD456">
        <v>0.5785226</v>
      </c>
      <c r="CE456">
        <v>36.617579999999997</v>
      </c>
      <c r="CF456">
        <v>0</v>
      </c>
      <c r="CG456">
        <v>0</v>
      </c>
      <c r="CH456">
        <v>0.57424439999999999</v>
      </c>
      <c r="CI456">
        <v>37.291339999999998</v>
      </c>
      <c r="CJ456">
        <v>0</v>
      </c>
      <c r="CK456">
        <v>0</v>
      </c>
      <c r="CL456">
        <v>0.57037040000000006</v>
      </c>
      <c r="CM456">
        <v>35.259410000000003</v>
      </c>
      <c r="CN456">
        <v>0</v>
      </c>
      <c r="CO456">
        <v>0</v>
      </c>
      <c r="CP456">
        <v>0.56681669999999995</v>
      </c>
      <c r="CQ456">
        <v>32.92521</v>
      </c>
      <c r="CR456">
        <v>0</v>
      </c>
      <c r="CS456">
        <v>0</v>
      </c>
      <c r="CT456">
        <v>0.56352990000000003</v>
      </c>
      <c r="CU456">
        <v>30.971910000000001</v>
      </c>
      <c r="CV456">
        <v>0</v>
      </c>
      <c r="CW456">
        <v>0</v>
      </c>
      <c r="CX456">
        <v>0.56053390000000003</v>
      </c>
      <c r="CY456">
        <v>30.08522</v>
      </c>
      <c r="CZ456">
        <v>0</v>
      </c>
      <c r="DA456">
        <v>0</v>
      </c>
      <c r="DB456">
        <v>0.55833549999999998</v>
      </c>
      <c r="DC456">
        <v>32.328020000000002</v>
      </c>
      <c r="DD456">
        <v>0</v>
      </c>
      <c r="DE456" s="1">
        <v>2.5051559999999999E-37</v>
      </c>
      <c r="DF456">
        <v>0.55620800000000004</v>
      </c>
      <c r="DG456">
        <v>37.132719999999999</v>
      </c>
      <c r="DH456" s="1">
        <v>4.8217660000000002E-34</v>
      </c>
      <c r="DI456" s="1">
        <v>1.430465E-31</v>
      </c>
      <c r="DJ456">
        <v>0.55383059999999995</v>
      </c>
      <c r="DK456">
        <v>44.332419999999999</v>
      </c>
      <c r="DL456" s="1">
        <v>2.3749480000000002E-28</v>
      </c>
      <c r="DM456" s="1">
        <v>6.8834429999999995E-26</v>
      </c>
      <c r="DN456">
        <v>0.55130440000000003</v>
      </c>
      <c r="DO456">
        <v>50.832920000000001</v>
      </c>
      <c r="DP456" s="1">
        <v>7.5569940000000002E-24</v>
      </c>
      <c r="DQ456" s="1">
        <v>2.2490650000000001E-21</v>
      </c>
      <c r="DR456">
        <v>0.54857860000000003</v>
      </c>
      <c r="DS456">
        <v>49.821959999999997</v>
      </c>
      <c r="DT456" s="1">
        <v>3.2716529999999999E-20</v>
      </c>
      <c r="DU456" s="1">
        <v>1.009044E-17</v>
      </c>
      <c r="DV456">
        <v>0.54563289999999998</v>
      </c>
      <c r="DW456">
        <v>43.571019999999997</v>
      </c>
      <c r="DX456" s="1">
        <v>3.7089879999999999E-17</v>
      </c>
      <c r="DY456" s="1">
        <v>1.180438E-14</v>
      </c>
      <c r="DZ456">
        <v>0.54255940000000002</v>
      </c>
      <c r="EA456">
        <v>39.039520000000003</v>
      </c>
      <c r="EB456" s="1">
        <v>1.60746E-14</v>
      </c>
      <c r="EC456" s="1">
        <v>5.2602739999999996E-12</v>
      </c>
      <c r="ED456">
        <v>0.53937860000000004</v>
      </c>
      <c r="EE456">
        <v>36.543370000000003</v>
      </c>
      <c r="EF456" s="1">
        <v>3.1881709999999999E-12</v>
      </c>
      <c r="EG456" s="1">
        <v>1.070347E-9</v>
      </c>
      <c r="EH456">
        <v>0.53620679999999998</v>
      </c>
      <c r="EI456">
        <v>36.720480000000002</v>
      </c>
      <c r="EJ456" s="1">
        <v>3.2750200000000002E-10</v>
      </c>
      <c r="EK456" s="1">
        <v>1.125331E-7</v>
      </c>
      <c r="EL456">
        <v>0.53284100000000001</v>
      </c>
      <c r="EM456">
        <v>39.940269999999998</v>
      </c>
      <c r="EN456" s="1">
        <v>1.9163300000000001E-8</v>
      </c>
      <c r="EO456" s="1">
        <v>6.7275910000000001E-6</v>
      </c>
      <c r="EP456">
        <v>0.52918880000000001</v>
      </c>
      <c r="EQ456">
        <v>46.755969999999998</v>
      </c>
      <c r="ER456" s="1">
        <v>6.821988E-7</v>
      </c>
      <c r="ES456" s="1">
        <v>2.4490720000000001E-4</v>
      </c>
      <c r="ET456">
        <v>0.5255765</v>
      </c>
      <c r="EU456">
        <v>51.591230000000003</v>
      </c>
      <c r="EV456" s="1">
        <v>1.5627480000000001E-5</v>
      </c>
      <c r="EW456" s="1">
        <v>5.728866E-3</v>
      </c>
      <c r="EX456">
        <v>0.52249540000000005</v>
      </c>
      <c r="EY456">
        <v>49.0914</v>
      </c>
      <c r="EZ456" s="1">
        <v>2.3779890000000001E-4</v>
      </c>
      <c r="FA456" s="1">
        <v>8.9014789999999996E-2</v>
      </c>
      <c r="FB456">
        <v>0.51969500000000002</v>
      </c>
      <c r="FC456">
        <v>43.234070000000003</v>
      </c>
      <c r="FD456" s="1">
        <v>2.5189169999999999E-3</v>
      </c>
      <c r="FE456">
        <v>0.96076039999999996</v>
      </c>
      <c r="FF456">
        <v>0.51699709999999999</v>
      </c>
      <c r="FG456">
        <v>39.474150000000002</v>
      </c>
      <c r="FH456" s="1">
        <v>1.91705E-2</v>
      </c>
      <c r="FI456">
        <v>7.4493320000000001</v>
      </c>
      <c r="FJ456">
        <v>0.51442969999999999</v>
      </c>
      <c r="FK456">
        <v>38.032600000000002</v>
      </c>
      <c r="FL456">
        <v>0.10853160000000001</v>
      </c>
      <c r="FM456">
        <v>42.918329999999997</v>
      </c>
      <c r="FN456">
        <v>0.51208070000000006</v>
      </c>
      <c r="FO456">
        <v>40.423180000000002</v>
      </c>
      <c r="FP456">
        <v>0.47177659999999999</v>
      </c>
      <c r="FQ456">
        <v>189.7115</v>
      </c>
      <c r="FR456">
        <v>0.50968250000000004</v>
      </c>
      <c r="FS456">
        <v>44.236649999999997</v>
      </c>
      <c r="FT456">
        <v>1.6128199999999999</v>
      </c>
      <c r="FU456">
        <v>658.90020000000004</v>
      </c>
      <c r="FV456">
        <v>0.50716249999999996</v>
      </c>
      <c r="FW456">
        <v>47.549610000000001</v>
      </c>
      <c r="FX456">
        <v>4.4195710000000004</v>
      </c>
      <c r="FY456">
        <v>1835.075</v>
      </c>
      <c r="FZ456">
        <v>0.50465000000000004</v>
      </c>
      <c r="GA456">
        <v>47.027290000000001</v>
      </c>
      <c r="GB456">
        <v>9.8971239999999998</v>
      </c>
      <c r="GC456">
        <v>4175.9960000000001</v>
      </c>
      <c r="GD456">
        <v>0.50240770000000001</v>
      </c>
      <c r="GE456">
        <v>44.067549999999997</v>
      </c>
      <c r="GF456">
        <v>18.420159999999999</v>
      </c>
      <c r="GG456">
        <v>7892.375</v>
      </c>
      <c r="GH456">
        <v>0.50015310000000002</v>
      </c>
      <c r="GI456">
        <v>39.640320000000003</v>
      </c>
      <c r="GJ456">
        <v>28.883299999999998</v>
      </c>
      <c r="GK456">
        <v>12560.96</v>
      </c>
      <c r="GL456">
        <v>0.49777270000000001</v>
      </c>
      <c r="GM456">
        <v>36.56514</v>
      </c>
      <c r="GN456">
        <v>38.685099999999998</v>
      </c>
      <c r="GO456">
        <v>17069.82</v>
      </c>
      <c r="GP456">
        <v>0.49522110000000003</v>
      </c>
      <c r="GQ456">
        <v>35.184640000000002</v>
      </c>
      <c r="GR456">
        <v>44.868229999999997</v>
      </c>
      <c r="GS456">
        <v>20087.16</v>
      </c>
      <c r="GT456">
        <v>0.49283719999999998</v>
      </c>
      <c r="GU456">
        <v>38.593620000000001</v>
      </c>
      <c r="GV456">
        <v>45.692779999999999</v>
      </c>
      <c r="GW456">
        <v>20725.78</v>
      </c>
      <c r="GX456">
        <v>0.49031229999999998</v>
      </c>
      <c r="GY456">
        <v>43.534529999999997</v>
      </c>
      <c r="GZ456">
        <v>41.298969999999997</v>
      </c>
      <c r="HA456">
        <v>19003.259999999998</v>
      </c>
      <c r="HB456">
        <v>0.4873979</v>
      </c>
      <c r="HC456">
        <v>47.726950000000002</v>
      </c>
      <c r="HD456">
        <v>33.471800000000002</v>
      </c>
      <c r="HE456">
        <v>15611.34</v>
      </c>
      <c r="HF456">
        <v>0.4841396</v>
      </c>
      <c r="HG456">
        <v>49.509720000000002</v>
      </c>
      <c r="HH456">
        <v>24.62321</v>
      </c>
      <c r="HI456">
        <v>11659.84</v>
      </c>
      <c r="HJ456">
        <v>0.4807456</v>
      </c>
      <c r="HK456">
        <v>45.660359999999997</v>
      </c>
      <c r="HL456">
        <v>16.587409999999998</v>
      </c>
      <c r="HM456">
        <v>7981.1469999999999</v>
      </c>
      <c r="HN456">
        <v>0.47744920000000002</v>
      </c>
      <c r="HO456">
        <v>40.867510000000003</v>
      </c>
      <c r="HP456">
        <v>10.3177</v>
      </c>
      <c r="HQ456">
        <v>5049.6170000000002</v>
      </c>
      <c r="HR456">
        <v>0.47410930000000001</v>
      </c>
      <c r="HS456">
        <v>37.710079999999998</v>
      </c>
      <c r="HT456">
        <v>5.9710159999999997</v>
      </c>
      <c r="HU456">
        <v>2979.9490000000001</v>
      </c>
      <c r="HV456">
        <v>0.47066849999999999</v>
      </c>
      <c r="HW456">
        <v>36.814360000000001</v>
      </c>
      <c r="HX456">
        <v>3.2509410000000001</v>
      </c>
      <c r="HY456">
        <v>1661.3489999999999</v>
      </c>
      <c r="HZ456">
        <v>0.46735989999999999</v>
      </c>
      <c r="IA456">
        <v>41.18553</v>
      </c>
      <c r="IB456">
        <v>1.693508</v>
      </c>
      <c r="IC456">
        <v>891.04089999999997</v>
      </c>
      <c r="ID456">
        <v>0.46389200000000003</v>
      </c>
      <c r="IE456">
        <v>49.83135</v>
      </c>
      <c r="IF456">
        <v>0.86413169999999995</v>
      </c>
      <c r="IG456">
        <v>472.73009999999999</v>
      </c>
      <c r="IH456">
        <v>0.46012249999999999</v>
      </c>
      <c r="II456">
        <v>57.68582</v>
      </c>
      <c r="IJ456">
        <v>0.4487467</v>
      </c>
      <c r="IK456">
        <v>258.46460000000002</v>
      </c>
      <c r="IL456">
        <v>0.45578419999999997</v>
      </c>
      <c r="IM456">
        <v>58.637869999999999</v>
      </c>
      <c r="IN456">
        <v>0.25108730000000001</v>
      </c>
      <c r="IO456">
        <v>153.53200000000001</v>
      </c>
      <c r="IP456">
        <v>0.45116230000000002</v>
      </c>
      <c r="IQ456">
        <v>54.022280000000002</v>
      </c>
      <c r="IR456">
        <v>0.15967039999999999</v>
      </c>
      <c r="IS456">
        <v>103.1234</v>
      </c>
      <c r="IT456">
        <v>0.4452528</v>
      </c>
      <c r="IU456">
        <v>48.158209999999997</v>
      </c>
      <c r="IV456">
        <v>0.1168857</v>
      </c>
      <c r="IW456">
        <v>78.449430000000007</v>
      </c>
      <c r="IX456">
        <v>0.43778400000000001</v>
      </c>
      <c r="IY456">
        <v>44.837879999999998</v>
      </c>
      <c r="IZ456" s="1">
        <v>9.6268859999999998E-2</v>
      </c>
      <c r="JA456">
        <v>66.255290000000002</v>
      </c>
      <c r="JB456">
        <v>0.43149660000000001</v>
      </c>
      <c r="JC456">
        <v>43.913220000000003</v>
      </c>
      <c r="JD456" s="1">
        <v>8.5060209999999997E-2</v>
      </c>
      <c r="JE456">
        <v>59.386760000000002</v>
      </c>
      <c r="JF456">
        <v>0.4261105</v>
      </c>
      <c r="JG456">
        <v>47.561199999999999</v>
      </c>
      <c r="JH456" s="1">
        <v>7.7215270000000003E-2</v>
      </c>
      <c r="JI456">
        <v>54.408099999999997</v>
      </c>
      <c r="JJ456">
        <v>0.42108449999999997</v>
      </c>
      <c r="JK456">
        <v>50.931849999999997</v>
      </c>
      <c r="JL456" s="1">
        <v>7.0624800000000001E-2</v>
      </c>
      <c r="JM456">
        <v>50.2774</v>
      </c>
      <c r="JN456">
        <v>0.41663420000000001</v>
      </c>
      <c r="JO456">
        <v>50.248269999999998</v>
      </c>
      <c r="JP456">
        <v>6.4501600000000006E-2</v>
      </c>
      <c r="JQ456">
        <v>46.527329999999999</v>
      </c>
      <c r="JR456">
        <v>0.41267710000000002</v>
      </c>
      <c r="JS456">
        <v>48.278860000000002</v>
      </c>
      <c r="JT456" s="1">
        <v>5.87441E-2</v>
      </c>
      <c r="JU456">
        <v>42.979019999999998</v>
      </c>
      <c r="JV456">
        <v>0.4091632</v>
      </c>
      <c r="JW456">
        <v>46.72681</v>
      </c>
      <c r="JX456" s="1">
        <v>5.3346789999999998E-2</v>
      </c>
      <c r="JY456">
        <v>39.60087</v>
      </c>
      <c r="JZ456">
        <v>0.405918</v>
      </c>
      <c r="KA456">
        <v>44.693080000000002</v>
      </c>
      <c r="KB456" s="1">
        <v>4.8391160000000003E-2</v>
      </c>
      <c r="KC456">
        <v>36.443550000000002</v>
      </c>
      <c r="KD456">
        <v>0.40284569999999997</v>
      </c>
      <c r="KE456">
        <v>43.24324</v>
      </c>
      <c r="KF456" s="1">
        <v>4.3991629999999997E-2</v>
      </c>
      <c r="KG456">
        <v>33.599290000000003</v>
      </c>
      <c r="KH456">
        <v>0.399895</v>
      </c>
      <c r="KI456">
        <v>42.236350000000002</v>
      </c>
      <c r="KJ456" s="1">
        <v>4.0183209999999997E-2</v>
      </c>
      <c r="KK456">
        <v>31.081600000000002</v>
      </c>
      <c r="KL456">
        <v>0.39735520000000002</v>
      </c>
      <c r="KM456">
        <v>45.47775</v>
      </c>
      <c r="KN456" s="1">
        <v>3.692318E-2</v>
      </c>
      <c r="KO456">
        <v>28.8371</v>
      </c>
      <c r="KP456">
        <v>0.39506970000000002</v>
      </c>
      <c r="KQ456">
        <v>53.535899999999998</v>
      </c>
      <c r="KR456" s="1">
        <v>3.4136090000000001E-2</v>
      </c>
      <c r="KS456">
        <v>26.864190000000001</v>
      </c>
      <c r="KT456">
        <v>0.39294430000000002</v>
      </c>
      <c r="KU456">
        <v>61.875079999999997</v>
      </c>
      <c r="KV456" s="1">
        <v>3.1752290000000002E-2</v>
      </c>
      <c r="KW456">
        <v>25.132930000000002</v>
      </c>
      <c r="KX456">
        <v>0.39092450000000001</v>
      </c>
      <c r="KY456">
        <v>64.100430000000003</v>
      </c>
      <c r="KZ456">
        <v>2.9701620000000001E-2</v>
      </c>
      <c r="LA456">
        <v>23.60961</v>
      </c>
      <c r="LB456">
        <v>0.38912289999999999</v>
      </c>
      <c r="LC456">
        <v>58.594790000000003</v>
      </c>
      <c r="LD456" s="1">
        <v>2.7897140000000001E-2</v>
      </c>
      <c r="LE456">
        <v>22.233409999999999</v>
      </c>
      <c r="LF456">
        <v>0.38768799999999998</v>
      </c>
      <c r="LG456">
        <v>51.799520000000001</v>
      </c>
      <c r="LH456">
        <v>2.631354E-2</v>
      </c>
      <c r="LI456">
        <v>21.055440000000001</v>
      </c>
      <c r="LJ456">
        <v>0.38629150000000001</v>
      </c>
      <c r="LK456">
        <v>48.1325</v>
      </c>
      <c r="LL456" s="1">
        <v>2.492801E-2</v>
      </c>
      <c r="LM456">
        <v>20.043220000000002</v>
      </c>
      <c r="LN456">
        <v>0.38486769999999998</v>
      </c>
      <c r="LO456">
        <v>46.210760000000001</v>
      </c>
      <c r="LP456" s="1">
        <v>2.3657339999999999E-2</v>
      </c>
      <c r="LQ456">
        <v>19.1081</v>
      </c>
      <c r="LR456">
        <v>0.38345370000000001</v>
      </c>
      <c r="LS456">
        <v>47.502160000000003</v>
      </c>
      <c r="LT456" s="1">
        <v>2.2506060000000001E-2</v>
      </c>
      <c r="LU456">
        <v>18.2575</v>
      </c>
      <c r="LV456">
        <v>0.38223010000000002</v>
      </c>
      <c r="LW456">
        <v>51.375210000000003</v>
      </c>
      <c r="LX456" s="1">
        <v>2.1435880000000001E-2</v>
      </c>
      <c r="LY456">
        <v>17.453890000000001</v>
      </c>
      <c r="LZ456">
        <v>0.3811271</v>
      </c>
      <c r="MA456">
        <v>53.552970000000002</v>
      </c>
      <c r="MB456">
        <v>2.0420230000000001E-2</v>
      </c>
      <c r="MC456">
        <v>16.682390000000002</v>
      </c>
      <c r="MD456">
        <v>0.38014809999999999</v>
      </c>
      <c r="ME456">
        <v>53.391800000000003</v>
      </c>
      <c r="MF456" s="1">
        <v>1.9448500000000001E-2</v>
      </c>
      <c r="MG456">
        <v>15.937250000000001</v>
      </c>
      <c r="MH456">
        <v>0.37917050000000002</v>
      </c>
      <c r="MI456">
        <v>51.453420000000001</v>
      </c>
      <c r="MJ456" s="1">
        <v>1.8532739999999999E-2</v>
      </c>
      <c r="MK456">
        <v>15.23448</v>
      </c>
      <c r="ML456">
        <v>0.3781909</v>
      </c>
      <c r="MM456">
        <v>47.103290000000001</v>
      </c>
      <c r="MN456" s="1">
        <v>1.767264E-2</v>
      </c>
      <c r="MO456">
        <v>14.576930000000001</v>
      </c>
      <c r="MP456">
        <v>0.37728050000000002</v>
      </c>
      <c r="MQ456">
        <v>44.515599999999999</v>
      </c>
      <c r="MR456" s="1">
        <v>1.6867099999999999E-2</v>
      </c>
      <c r="MS456">
        <v>13.9573</v>
      </c>
      <c r="MT456">
        <v>0.37646489999999999</v>
      </c>
      <c r="MU456">
        <v>43.664909999999999</v>
      </c>
      <c r="MV456" s="1">
        <v>1.6105390000000001E-2</v>
      </c>
      <c r="MW456">
        <v>13.36674</v>
      </c>
      <c r="MX456">
        <v>0.375778</v>
      </c>
      <c r="MY456">
        <v>46.393180000000001</v>
      </c>
      <c r="MZ456" s="1">
        <v>1.5375150000000001E-2</v>
      </c>
      <c r="NA456">
        <v>12.79335</v>
      </c>
      <c r="NB456">
        <v>0.3750946</v>
      </c>
      <c r="NC456">
        <v>49.840049999999998</v>
      </c>
      <c r="ND456" s="1">
        <v>1.468067E-2</v>
      </c>
      <c r="NE456">
        <v>12.247629999999999</v>
      </c>
      <c r="NF456">
        <v>0.37436760000000002</v>
      </c>
      <c r="NG456">
        <v>55.038620000000002</v>
      </c>
      <c r="NH456" s="1">
        <v>1.402928E-2</v>
      </c>
      <c r="NI456">
        <v>11.73748</v>
      </c>
      <c r="NJ456">
        <v>0.37359140000000002</v>
      </c>
      <c r="NK456">
        <v>59.527279999999998</v>
      </c>
      <c r="NL456" s="1">
        <v>1.3421020000000001E-2</v>
      </c>
      <c r="NM456">
        <v>11.261419999999999</v>
      </c>
      <c r="NN456">
        <v>0.37291580000000002</v>
      </c>
      <c r="NO456">
        <v>57.507190000000001</v>
      </c>
      <c r="NP456" s="1">
        <v>1.284983E-2</v>
      </c>
      <c r="NQ456">
        <v>10.81006</v>
      </c>
      <c r="NR456">
        <v>0.37232520000000002</v>
      </c>
      <c r="NS456">
        <v>50.538519999999998</v>
      </c>
      <c r="NT456" s="1">
        <v>1.230409E-2</v>
      </c>
      <c r="NU456">
        <v>10.37567</v>
      </c>
      <c r="NV456">
        <v>0.3717493</v>
      </c>
      <c r="NW456">
        <v>45.926670000000001</v>
      </c>
      <c r="NX456" s="1">
        <v>1.17842E-2</v>
      </c>
      <c r="NY456">
        <v>9.9604850000000003</v>
      </c>
      <c r="NZ456">
        <v>0.3712143</v>
      </c>
      <c r="OA456">
        <v>43.938380000000002</v>
      </c>
      <c r="OB456" s="1">
        <v>1.1294230000000001E-2</v>
      </c>
      <c r="OC456">
        <v>9.5670389999999994</v>
      </c>
      <c r="OD456">
        <v>0.3706103</v>
      </c>
      <c r="OE456">
        <v>46.328220000000002</v>
      </c>
      <c r="OF456" s="1">
        <v>1.083457E-2</v>
      </c>
      <c r="OG456">
        <v>9.1980599999999999</v>
      </c>
      <c r="OH456">
        <v>0.3701082</v>
      </c>
      <c r="OI456">
        <v>47.971510000000002</v>
      </c>
      <c r="OJ456" s="1">
        <v>1.040132E-2</v>
      </c>
      <c r="OK456">
        <v>8.8473190000000006</v>
      </c>
    </row>
    <row r="457" spans="1:401" x14ac:dyDescent="0.35">
      <c r="A457">
        <v>466</v>
      </c>
      <c r="B457" t="s">
        <v>4</v>
      </c>
      <c r="C457" t="s">
        <v>364</v>
      </c>
      <c r="D457" t="s">
        <v>464</v>
      </c>
      <c r="E457">
        <v>883.4384</v>
      </c>
      <c r="F457">
        <v>0.50110920000000003</v>
      </c>
      <c r="G457">
        <v>29.760870000000001</v>
      </c>
      <c r="H457">
        <v>0</v>
      </c>
      <c r="I457">
        <v>0</v>
      </c>
      <c r="J457">
        <v>0.49994889999999997</v>
      </c>
      <c r="K457">
        <v>30.617819999999998</v>
      </c>
      <c r="L457">
        <v>0</v>
      </c>
      <c r="M457">
        <v>0</v>
      </c>
      <c r="N457">
        <v>0.49870350000000002</v>
      </c>
      <c r="O457">
        <v>30.7818</v>
      </c>
      <c r="P457">
        <v>0</v>
      </c>
      <c r="Q457">
        <v>0</v>
      </c>
      <c r="R457">
        <v>0.49729669999999998</v>
      </c>
      <c r="S457">
        <v>32.896859999999997</v>
      </c>
      <c r="T457">
        <v>0</v>
      </c>
      <c r="U457">
        <v>0</v>
      </c>
      <c r="V457">
        <v>0.49571900000000002</v>
      </c>
      <c r="W457">
        <v>34.763809999999999</v>
      </c>
      <c r="X457">
        <v>0</v>
      </c>
      <c r="Y457">
        <v>0</v>
      </c>
      <c r="Z457">
        <v>0.49405959999999999</v>
      </c>
      <c r="AA457">
        <v>33.84957</v>
      </c>
      <c r="AB457">
        <v>0</v>
      </c>
      <c r="AC457">
        <v>0</v>
      </c>
      <c r="AD457">
        <v>0.4924596</v>
      </c>
      <c r="AE457">
        <v>30.98415</v>
      </c>
      <c r="AF457">
        <v>0</v>
      </c>
      <c r="AG457">
        <v>0</v>
      </c>
      <c r="AH457">
        <v>0.4910465</v>
      </c>
      <c r="AI457">
        <v>28.425219999999999</v>
      </c>
      <c r="AJ457">
        <v>0</v>
      </c>
      <c r="AK457">
        <v>0</v>
      </c>
      <c r="AL457">
        <v>0.48954629999999999</v>
      </c>
      <c r="AM457">
        <v>27.287240000000001</v>
      </c>
      <c r="AN457">
        <v>0</v>
      </c>
      <c r="AO457">
        <v>0</v>
      </c>
      <c r="AP457">
        <v>0.4879</v>
      </c>
      <c r="AQ457">
        <v>29.840450000000001</v>
      </c>
      <c r="AR457">
        <v>0</v>
      </c>
      <c r="AS457">
        <v>0</v>
      </c>
      <c r="AT457">
        <v>0.48614970000000002</v>
      </c>
      <c r="AU457">
        <v>34.645699999999998</v>
      </c>
      <c r="AV457">
        <v>0</v>
      </c>
      <c r="AW457">
        <v>0</v>
      </c>
      <c r="AX457">
        <v>0.48430139999999999</v>
      </c>
      <c r="AY457">
        <v>39.649619999999999</v>
      </c>
      <c r="AZ457">
        <v>0</v>
      </c>
      <c r="BA457">
        <v>0</v>
      </c>
      <c r="BB457">
        <v>0.48246349999999999</v>
      </c>
      <c r="BC457">
        <v>42.585920000000002</v>
      </c>
      <c r="BD457">
        <v>0</v>
      </c>
      <c r="BE457">
        <v>0</v>
      </c>
      <c r="BF457">
        <v>0.48048299999999999</v>
      </c>
      <c r="BG457">
        <v>41.118850000000002</v>
      </c>
      <c r="BH457">
        <v>0</v>
      </c>
      <c r="BI457">
        <v>0</v>
      </c>
      <c r="BJ457">
        <v>0.47844209999999998</v>
      </c>
      <c r="BK457">
        <v>36.994210000000002</v>
      </c>
      <c r="BL457">
        <v>0</v>
      </c>
      <c r="BM457">
        <v>0</v>
      </c>
      <c r="BN457">
        <v>0.47631459999999998</v>
      </c>
      <c r="BO457">
        <v>33.707540000000002</v>
      </c>
      <c r="BP457">
        <v>0</v>
      </c>
      <c r="BQ457">
        <v>0</v>
      </c>
      <c r="BR457">
        <v>0.47414020000000001</v>
      </c>
      <c r="BS457">
        <v>31.813479999999998</v>
      </c>
      <c r="BT457">
        <v>0</v>
      </c>
      <c r="BU457">
        <v>0</v>
      </c>
      <c r="BV457">
        <v>0.47199920000000001</v>
      </c>
      <c r="BW457">
        <v>32.987499999999997</v>
      </c>
      <c r="BX457">
        <v>0</v>
      </c>
      <c r="BY457">
        <v>0</v>
      </c>
      <c r="BZ457">
        <v>0.46974840000000001</v>
      </c>
      <c r="CA457">
        <v>35.263770000000001</v>
      </c>
      <c r="CB457">
        <v>0</v>
      </c>
      <c r="CC457">
        <v>0</v>
      </c>
      <c r="CD457">
        <v>0.46746009999999999</v>
      </c>
      <c r="CE457">
        <v>36.84787</v>
      </c>
      <c r="CF457">
        <v>0</v>
      </c>
      <c r="CG457">
        <v>0</v>
      </c>
      <c r="CH457">
        <v>0.46520590000000001</v>
      </c>
      <c r="CI457">
        <v>37.362169999999999</v>
      </c>
      <c r="CJ457">
        <v>0</v>
      </c>
      <c r="CK457">
        <v>0</v>
      </c>
      <c r="CL457">
        <v>0.46316610000000003</v>
      </c>
      <c r="CM457">
        <v>35.561480000000003</v>
      </c>
      <c r="CN457">
        <v>0</v>
      </c>
      <c r="CO457">
        <v>0</v>
      </c>
      <c r="CP457">
        <v>0.4613198</v>
      </c>
      <c r="CQ457">
        <v>33.228740000000002</v>
      </c>
      <c r="CR457">
        <v>0</v>
      </c>
      <c r="CS457">
        <v>0</v>
      </c>
      <c r="CT457">
        <v>0.4595863</v>
      </c>
      <c r="CU457">
        <v>31.208829999999999</v>
      </c>
      <c r="CV457">
        <v>0</v>
      </c>
      <c r="CW457">
        <v>0</v>
      </c>
      <c r="CX457">
        <v>0.45792319999999997</v>
      </c>
      <c r="CY457">
        <v>30.284490000000002</v>
      </c>
      <c r="CZ457">
        <v>0</v>
      </c>
      <c r="DA457">
        <v>0</v>
      </c>
      <c r="DB457">
        <v>0.45679910000000001</v>
      </c>
      <c r="DC457">
        <v>32.428440000000002</v>
      </c>
      <c r="DD457">
        <v>0</v>
      </c>
      <c r="DE457" s="1">
        <v>9.3180239999999998E-38</v>
      </c>
      <c r="DF457">
        <v>0.45592060000000001</v>
      </c>
      <c r="DG457">
        <v>37.31906</v>
      </c>
      <c r="DH457" s="1">
        <v>8.4092900000000003E-35</v>
      </c>
      <c r="DI457" s="1">
        <v>4.6587720000000002E-32</v>
      </c>
      <c r="DJ457">
        <v>0.4550612</v>
      </c>
      <c r="DK457">
        <v>44.72504</v>
      </c>
      <c r="DL457" s="1">
        <v>6.9879739999999997E-29</v>
      </c>
      <c r="DM457" s="1">
        <v>2.9853899999999997E-26</v>
      </c>
      <c r="DN457">
        <v>0.45420490000000002</v>
      </c>
      <c r="DO457">
        <v>51.404350000000001</v>
      </c>
      <c r="DP457" s="1">
        <v>2.806409E-24</v>
      </c>
      <c r="DQ457" s="1">
        <v>1.154182E-21</v>
      </c>
      <c r="DR457">
        <v>0.45324550000000002</v>
      </c>
      <c r="DS457">
        <v>50.595019999999998</v>
      </c>
      <c r="DT457" s="1">
        <v>1.4200290000000001E-20</v>
      </c>
      <c r="DU457" s="1">
        <v>5.8959920000000001E-18</v>
      </c>
      <c r="DV457">
        <v>0.45219540000000003</v>
      </c>
      <c r="DW457">
        <v>44.618789999999997</v>
      </c>
      <c r="DX457" s="1">
        <v>1.7817100000000001E-17</v>
      </c>
      <c r="DY457" s="1">
        <v>7.56063E-15</v>
      </c>
      <c r="DZ457">
        <v>0.45100059999999997</v>
      </c>
      <c r="EA457">
        <v>39.776980000000002</v>
      </c>
      <c r="EB457" s="1">
        <v>8.3604669999999997E-15</v>
      </c>
      <c r="EC457" s="1">
        <v>3.6317380000000001E-12</v>
      </c>
      <c r="ED457">
        <v>0.44986399999999999</v>
      </c>
      <c r="EE457">
        <v>37.016869999999997</v>
      </c>
      <c r="EF457" s="1">
        <v>1.771525E-12</v>
      </c>
      <c r="EG457" s="1">
        <v>7.8847470000000002E-10</v>
      </c>
      <c r="EH457">
        <v>0.44897540000000002</v>
      </c>
      <c r="EI457">
        <v>37.00723</v>
      </c>
      <c r="EJ457" s="1">
        <v>1.9274499999999999E-10</v>
      </c>
      <c r="EK457" s="1">
        <v>8.7855580000000001E-8</v>
      </c>
      <c r="EL457">
        <v>0.44791360000000002</v>
      </c>
      <c r="EM457">
        <v>40.253860000000003</v>
      </c>
      <c r="EN457" s="1">
        <v>1.1865789999999999E-8</v>
      </c>
      <c r="EO457" s="1">
        <v>5.5369420000000002E-6</v>
      </c>
      <c r="EP457">
        <v>0.4466214</v>
      </c>
      <c r="EQ457">
        <v>47.128860000000003</v>
      </c>
      <c r="ER457" s="1">
        <v>4.4215319999999999E-7</v>
      </c>
      <c r="ES457" s="1">
        <v>2.1165520000000001E-4</v>
      </c>
      <c r="ET457">
        <v>0.44521729999999998</v>
      </c>
      <c r="EU457">
        <v>52.129219999999997</v>
      </c>
      <c r="EV457" s="1">
        <v>1.0571799999999999E-5</v>
      </c>
      <c r="EW457" s="1">
        <v>5.1882869999999998E-3</v>
      </c>
      <c r="EX457">
        <v>0.44407459999999999</v>
      </c>
      <c r="EY457">
        <v>49.848509999999997</v>
      </c>
      <c r="EZ457" s="1">
        <v>1.674782E-4</v>
      </c>
      <c r="FA457" s="1">
        <v>8.4364590000000003E-2</v>
      </c>
      <c r="FB457">
        <v>0.44302989999999998</v>
      </c>
      <c r="FC457">
        <v>44.201700000000002</v>
      </c>
      <c r="FD457" s="1">
        <v>1.841545E-3</v>
      </c>
      <c r="FE457">
        <v>0.9505152</v>
      </c>
      <c r="FF457">
        <v>0.44202649999999999</v>
      </c>
      <c r="FG457">
        <v>40.090260000000001</v>
      </c>
      <c r="FH457" s="1">
        <v>1.451771E-2</v>
      </c>
      <c r="FI457">
        <v>7.6813950000000002</v>
      </c>
      <c r="FJ457">
        <v>0.44110270000000001</v>
      </c>
      <c r="FK457">
        <v>38.390270000000001</v>
      </c>
      <c r="FL457" s="1">
        <v>8.4905099999999997E-2</v>
      </c>
      <c r="FM457">
        <v>46.015059999999998</v>
      </c>
      <c r="FN457">
        <v>0.44064880000000001</v>
      </c>
      <c r="FO457">
        <v>40.566510000000001</v>
      </c>
      <c r="FP457">
        <v>0.38056990000000002</v>
      </c>
      <c r="FQ457">
        <v>211.0575</v>
      </c>
      <c r="FR457">
        <v>0.44014730000000002</v>
      </c>
      <c r="FS457">
        <v>44.423999999999999</v>
      </c>
      <c r="FT457">
        <v>1.3394779999999999</v>
      </c>
      <c r="FU457">
        <v>759.83109999999999</v>
      </c>
      <c r="FV457">
        <v>0.4393378</v>
      </c>
      <c r="FW457">
        <v>47.941040000000001</v>
      </c>
      <c r="FX457">
        <v>3.7736160000000001</v>
      </c>
      <c r="FY457">
        <v>2191.6350000000002</v>
      </c>
      <c r="FZ457">
        <v>0.43840380000000001</v>
      </c>
      <c r="GA457">
        <v>47.715319999999998</v>
      </c>
      <c r="GB457">
        <v>8.6771229999999999</v>
      </c>
      <c r="GC457">
        <v>5161.3469999999998</v>
      </c>
      <c r="GD457">
        <v>0.43771520000000003</v>
      </c>
      <c r="GE457">
        <v>44.852049999999998</v>
      </c>
      <c r="GF457">
        <v>16.571280000000002</v>
      </c>
      <c r="GG457">
        <v>10090.6</v>
      </c>
      <c r="GH457">
        <v>0.43734040000000002</v>
      </c>
      <c r="GI457">
        <v>40.407690000000002</v>
      </c>
      <c r="GJ457">
        <v>26.648859999999999</v>
      </c>
      <c r="GK457">
        <v>16609.75</v>
      </c>
      <c r="GL457">
        <v>0.43697799999999998</v>
      </c>
      <c r="GM457">
        <v>37.084960000000002</v>
      </c>
      <c r="GN457">
        <v>36.577469999999998</v>
      </c>
      <c r="GO457">
        <v>23339.37</v>
      </c>
      <c r="GP457">
        <v>0.43660260000000001</v>
      </c>
      <c r="GQ457">
        <v>35.518729999999998</v>
      </c>
      <c r="GR457">
        <v>43.448880000000003</v>
      </c>
      <c r="GS457">
        <v>28394.73</v>
      </c>
      <c r="GT457">
        <v>0.4368631</v>
      </c>
      <c r="GU457">
        <v>38.784680000000002</v>
      </c>
      <c r="GV457">
        <v>45.301220000000001</v>
      </c>
      <c r="GW457">
        <v>30305.27</v>
      </c>
      <c r="GX457">
        <v>0.4371834</v>
      </c>
      <c r="GY457">
        <v>43.788780000000003</v>
      </c>
      <c r="GZ457">
        <v>41.854999999999997</v>
      </c>
      <c r="HA457">
        <v>28676.02</v>
      </c>
      <c r="HB457">
        <v>0.43713550000000001</v>
      </c>
      <c r="HC457">
        <v>48.387740000000001</v>
      </c>
      <c r="HD457">
        <v>34.782470000000004</v>
      </c>
      <c r="HE457">
        <v>24531.81</v>
      </c>
      <c r="HF457">
        <v>0.43673420000000002</v>
      </c>
      <c r="HG457">
        <v>50.372909999999997</v>
      </c>
      <c r="HH457">
        <v>26.211739999999999</v>
      </c>
      <c r="HI457">
        <v>19055.09</v>
      </c>
      <c r="HJ457">
        <v>0.43636039999999998</v>
      </c>
      <c r="HK457">
        <v>46.726170000000003</v>
      </c>
      <c r="HL457">
        <v>18.123640000000002</v>
      </c>
      <c r="HM457">
        <v>13623.53</v>
      </c>
      <c r="HN457">
        <v>0.43621520000000003</v>
      </c>
      <c r="HO457">
        <v>41.868450000000003</v>
      </c>
      <c r="HP457">
        <v>11.61157</v>
      </c>
      <c r="HQ457">
        <v>9067.4789999999994</v>
      </c>
      <c r="HR457">
        <v>0.43603910000000001</v>
      </c>
      <c r="HS457">
        <v>38.346809999999998</v>
      </c>
      <c r="HT457">
        <v>6.9615879999999999</v>
      </c>
      <c r="HU457">
        <v>5691.6030000000001</v>
      </c>
      <c r="HV457">
        <v>0.43582300000000002</v>
      </c>
      <c r="HW457">
        <v>37.166510000000002</v>
      </c>
      <c r="HX457">
        <v>3.9633310000000002</v>
      </c>
      <c r="HY457">
        <v>3430.201</v>
      </c>
      <c r="HZ457">
        <v>0.43599480000000002</v>
      </c>
      <c r="IA457">
        <v>41.348509999999997</v>
      </c>
      <c r="IB457">
        <v>2.1893400000000001</v>
      </c>
      <c r="IC457">
        <v>2033.1189999999999</v>
      </c>
      <c r="ID457">
        <v>0.43598629999999999</v>
      </c>
      <c r="IE457">
        <v>50.1404</v>
      </c>
      <c r="IF457">
        <v>1.209201</v>
      </c>
      <c r="IG457">
        <v>1225.0730000000001</v>
      </c>
      <c r="IH457">
        <v>0.435668</v>
      </c>
      <c r="II457">
        <v>58.428150000000002</v>
      </c>
      <c r="IJ457">
        <v>0.69558640000000005</v>
      </c>
      <c r="IK457">
        <v>778.38670000000002</v>
      </c>
      <c r="IL457">
        <v>0.4348938</v>
      </c>
      <c r="IM457">
        <v>59.758940000000003</v>
      </c>
      <c r="IN457">
        <v>0.43617810000000001</v>
      </c>
      <c r="IO457">
        <v>537.42049999999995</v>
      </c>
      <c r="IP457">
        <v>0.4339847</v>
      </c>
      <c r="IQ457">
        <v>55.433239999999998</v>
      </c>
      <c r="IR457">
        <v>0.306062</v>
      </c>
      <c r="IS457">
        <v>406.46409999999997</v>
      </c>
      <c r="IT457">
        <v>0.43256460000000002</v>
      </c>
      <c r="IU457">
        <v>49.438879999999997</v>
      </c>
      <c r="IV457">
        <v>0.23817749999999999</v>
      </c>
      <c r="IW457">
        <v>332.35</v>
      </c>
      <c r="IX457">
        <v>0.42871740000000003</v>
      </c>
      <c r="IY457">
        <v>45.56662</v>
      </c>
      <c r="IZ457">
        <v>0.20120479999999999</v>
      </c>
      <c r="JA457">
        <v>289.78129999999999</v>
      </c>
      <c r="JB457">
        <v>0.42539969999999999</v>
      </c>
      <c r="JC457">
        <v>44.119660000000003</v>
      </c>
      <c r="JD457">
        <v>0.1790042</v>
      </c>
      <c r="JE457">
        <v>262.24619999999999</v>
      </c>
      <c r="JF457">
        <v>0.42286829999999997</v>
      </c>
      <c r="JG457">
        <v>47.475290000000001</v>
      </c>
      <c r="JH457">
        <v>0.16261510000000001</v>
      </c>
      <c r="JI457">
        <v>240.8586</v>
      </c>
      <c r="JJ457">
        <v>0.42040739999999999</v>
      </c>
      <c r="JK457">
        <v>50.660800000000002</v>
      </c>
      <c r="JL457">
        <v>0.14899780000000001</v>
      </c>
      <c r="JM457">
        <v>223.1814</v>
      </c>
      <c r="JN457">
        <v>0.41832510000000001</v>
      </c>
      <c r="JO457">
        <v>50.318710000000003</v>
      </c>
      <c r="JP457">
        <v>0.13678960000000001</v>
      </c>
      <c r="JQ457">
        <v>207.62979999999999</v>
      </c>
      <c r="JR457">
        <v>0.41664279999999998</v>
      </c>
      <c r="JS457">
        <v>48.618830000000003</v>
      </c>
      <c r="JT457">
        <v>0.1257008</v>
      </c>
      <c r="JU457">
        <v>193.47730000000001</v>
      </c>
      <c r="JV457">
        <v>0.41539769999999998</v>
      </c>
      <c r="JW457">
        <v>47.033340000000003</v>
      </c>
      <c r="JX457">
        <v>0.1155062</v>
      </c>
      <c r="JY457">
        <v>180.29730000000001</v>
      </c>
      <c r="JZ457">
        <v>0.41442869999999998</v>
      </c>
      <c r="KA457">
        <v>44.969619999999999</v>
      </c>
      <c r="KB457">
        <v>0.1061724</v>
      </c>
      <c r="KC457">
        <v>168.0652</v>
      </c>
      <c r="KD457">
        <v>0.41347630000000002</v>
      </c>
      <c r="KE457">
        <v>43.350160000000002</v>
      </c>
      <c r="KF457" s="1">
        <v>9.7796910000000001E-2</v>
      </c>
      <c r="KG457">
        <v>156.94730000000001</v>
      </c>
      <c r="KH457">
        <v>0.41271219999999997</v>
      </c>
      <c r="KI457">
        <v>42.23677</v>
      </c>
      <c r="KJ457" s="1">
        <v>9.0372960000000002E-2</v>
      </c>
      <c r="KK457">
        <v>146.8751</v>
      </c>
      <c r="KL457">
        <v>0.41248600000000002</v>
      </c>
      <c r="KM457">
        <v>45.385339999999999</v>
      </c>
      <c r="KN457" s="1">
        <v>8.3781969999999997E-2</v>
      </c>
      <c r="KO457">
        <v>137.5986</v>
      </c>
      <c r="KP457">
        <v>0.41236010000000001</v>
      </c>
      <c r="KQ457">
        <v>53.58455</v>
      </c>
      <c r="KR457" s="1">
        <v>7.7934939999999994E-2</v>
      </c>
      <c r="KS457">
        <v>129.14570000000001</v>
      </c>
      <c r="KT457">
        <v>0.41225879999999998</v>
      </c>
      <c r="KU457">
        <v>62.153300000000002</v>
      </c>
      <c r="KV457" s="1">
        <v>7.2747389999999995E-2</v>
      </c>
      <c r="KW457">
        <v>121.4571</v>
      </c>
      <c r="KX457">
        <v>0.41227190000000002</v>
      </c>
      <c r="KY457">
        <v>64.708590000000001</v>
      </c>
      <c r="KZ457" s="1">
        <v>6.8141099999999996E-2</v>
      </c>
      <c r="LA457">
        <v>114.4813</v>
      </c>
      <c r="LB457">
        <v>0.4125104</v>
      </c>
      <c r="LC457">
        <v>59.439390000000003</v>
      </c>
      <c r="LD457" s="1">
        <v>6.3991240000000005E-2</v>
      </c>
      <c r="LE457">
        <v>108.0425</v>
      </c>
      <c r="LF457">
        <v>0.41145120000000002</v>
      </c>
      <c r="LG457">
        <v>52.771509999999999</v>
      </c>
      <c r="LH457" s="1">
        <v>6.0294109999999998E-2</v>
      </c>
      <c r="LI457">
        <v>102.1964</v>
      </c>
      <c r="LJ457">
        <v>0.40976390000000001</v>
      </c>
      <c r="LK457">
        <v>48.809559999999998</v>
      </c>
      <c r="LL457">
        <v>5.7021009999999997E-2</v>
      </c>
      <c r="LM457">
        <v>96.855720000000005</v>
      </c>
      <c r="LN457">
        <v>0.40809210000000001</v>
      </c>
      <c r="LO457">
        <v>46.492069999999998</v>
      </c>
      <c r="LP457" s="1">
        <v>5.3994170000000001E-2</v>
      </c>
      <c r="LQ457">
        <v>91.911280000000005</v>
      </c>
      <c r="LR457">
        <v>0.40640140000000002</v>
      </c>
      <c r="LS457">
        <v>47.462890000000002</v>
      </c>
      <c r="LT457" s="1">
        <v>5.1240760000000003E-2</v>
      </c>
      <c r="LU457">
        <v>87.407399999999996</v>
      </c>
      <c r="LV457">
        <v>0.40496140000000003</v>
      </c>
      <c r="LW457">
        <v>51.158470000000001</v>
      </c>
      <c r="LX457" s="1">
        <v>4.8681130000000003E-2</v>
      </c>
      <c r="LY457">
        <v>83.156199999999998</v>
      </c>
      <c r="LZ457">
        <v>0.40365459999999997</v>
      </c>
      <c r="MA457">
        <v>53.426789999999997</v>
      </c>
      <c r="MB457" s="1">
        <v>4.6258819999999999E-2</v>
      </c>
      <c r="MC457">
        <v>79.100499999999997</v>
      </c>
      <c r="MD457">
        <v>0.40248030000000001</v>
      </c>
      <c r="ME457">
        <v>53.706629999999997</v>
      </c>
      <c r="MF457" s="1">
        <v>4.39564E-2</v>
      </c>
      <c r="MG457">
        <v>75.228170000000006</v>
      </c>
      <c r="MH457">
        <v>0.40130949999999999</v>
      </c>
      <c r="MI457">
        <v>51.860019999999999</v>
      </c>
      <c r="MJ457" s="1">
        <v>4.179426E-2</v>
      </c>
      <c r="MK457">
        <v>71.603970000000004</v>
      </c>
      <c r="ML457">
        <v>0.40013070000000001</v>
      </c>
      <c r="MM457">
        <v>47.582650000000001</v>
      </c>
      <c r="MN457" s="1">
        <v>3.9772879999999997E-2</v>
      </c>
      <c r="MO457">
        <v>68.232510000000005</v>
      </c>
      <c r="MP457">
        <v>0.39904699999999999</v>
      </c>
      <c r="MQ457">
        <v>44.807609999999997</v>
      </c>
      <c r="MR457" s="1">
        <v>3.7885870000000002E-2</v>
      </c>
      <c r="MS457">
        <v>65.072100000000006</v>
      </c>
      <c r="MT457">
        <v>0.3980843</v>
      </c>
      <c r="MU457">
        <v>43.712409999999998</v>
      </c>
      <c r="MV457" s="1">
        <v>3.6106899999999997E-2</v>
      </c>
      <c r="MW457">
        <v>62.075650000000003</v>
      </c>
      <c r="MX457">
        <v>0.39724219999999999</v>
      </c>
      <c r="MY457">
        <v>46.154559999999996</v>
      </c>
      <c r="MZ457" s="1">
        <v>3.4408679999999997E-2</v>
      </c>
      <c r="NA457">
        <v>59.184919999999998</v>
      </c>
      <c r="NB457">
        <v>0.3964046</v>
      </c>
      <c r="NC457">
        <v>49.74456</v>
      </c>
      <c r="ND457" s="1">
        <v>3.2801839999999999E-2</v>
      </c>
      <c r="NE457">
        <v>56.454250000000002</v>
      </c>
      <c r="NF457">
        <v>0.39550249999999998</v>
      </c>
      <c r="NG457">
        <v>55.095469999999999</v>
      </c>
      <c r="NH457" s="1">
        <v>3.1298060000000003E-2</v>
      </c>
      <c r="NI457">
        <v>53.913330000000002</v>
      </c>
      <c r="NJ457">
        <v>0.39458919999999997</v>
      </c>
      <c r="NK457">
        <v>59.937629999999999</v>
      </c>
      <c r="NL457" s="1">
        <v>2.9896120000000002E-2</v>
      </c>
      <c r="NM457">
        <v>51.545879999999997</v>
      </c>
      <c r="NN457">
        <v>0.3937716</v>
      </c>
      <c r="NO457">
        <v>57.99183</v>
      </c>
      <c r="NP457" s="1">
        <v>2.8580729999999999E-2</v>
      </c>
      <c r="NQ457">
        <v>49.310420000000001</v>
      </c>
      <c r="NR457">
        <v>0.39307639999999999</v>
      </c>
      <c r="NS457">
        <v>51.28895</v>
      </c>
      <c r="NT457" s="1">
        <v>2.7330090000000001E-2</v>
      </c>
      <c r="NU457">
        <v>47.169609999999999</v>
      </c>
      <c r="NV457">
        <v>0.39236670000000001</v>
      </c>
      <c r="NW457">
        <v>46.49333</v>
      </c>
      <c r="NX457" s="1">
        <v>2.6141299999999999E-2</v>
      </c>
      <c r="NY457">
        <v>45.132370000000002</v>
      </c>
      <c r="NZ457">
        <v>0.39166620000000002</v>
      </c>
      <c r="OA457">
        <v>44.25027</v>
      </c>
      <c r="OB457" s="1">
        <v>2.5024060000000001E-2</v>
      </c>
      <c r="OC457">
        <v>43.214759999999998</v>
      </c>
      <c r="OD457">
        <v>0.39095659999999999</v>
      </c>
      <c r="OE457">
        <v>46.423349999999999</v>
      </c>
      <c r="OF457" s="1">
        <v>2.397931E-2</v>
      </c>
      <c r="OG457">
        <v>41.423690000000001</v>
      </c>
      <c r="OH457">
        <v>0.39032889999999998</v>
      </c>
      <c r="OI457">
        <v>47.755099999999999</v>
      </c>
      <c r="OJ457" s="1">
        <v>2.2996030000000001E-2</v>
      </c>
      <c r="OK457">
        <v>39.725270000000002</v>
      </c>
    </row>
    <row r="458" spans="1:401" x14ac:dyDescent="0.35">
      <c r="A458">
        <v>467</v>
      </c>
      <c r="B458" t="s">
        <v>4</v>
      </c>
      <c r="C458" t="s">
        <v>364</v>
      </c>
      <c r="D458" t="s">
        <v>465</v>
      </c>
      <c r="E458">
        <v>742.93169999999998</v>
      </c>
      <c r="F458">
        <v>0.39759499999999998</v>
      </c>
      <c r="G458">
        <v>30.071940000000001</v>
      </c>
      <c r="H458">
        <v>0</v>
      </c>
      <c r="I458">
        <v>0</v>
      </c>
      <c r="J458">
        <v>0.39612000000000003</v>
      </c>
      <c r="K458">
        <v>30.74811</v>
      </c>
      <c r="L458">
        <v>0</v>
      </c>
      <c r="M458">
        <v>0</v>
      </c>
      <c r="N458">
        <v>0.39454060000000002</v>
      </c>
      <c r="O458">
        <v>30.87107</v>
      </c>
      <c r="P458">
        <v>0</v>
      </c>
      <c r="Q458">
        <v>0</v>
      </c>
      <c r="R458">
        <v>0.39276759999999999</v>
      </c>
      <c r="S458">
        <v>32.941380000000002</v>
      </c>
      <c r="T458">
        <v>0</v>
      </c>
      <c r="U458">
        <v>0</v>
      </c>
      <c r="V458">
        <v>0.39080100000000001</v>
      </c>
      <c r="W458">
        <v>34.81409</v>
      </c>
      <c r="X458">
        <v>0</v>
      </c>
      <c r="Y458">
        <v>0</v>
      </c>
      <c r="Z458">
        <v>0.3888065</v>
      </c>
      <c r="AA458">
        <v>34.133220000000001</v>
      </c>
      <c r="AB458">
        <v>0</v>
      </c>
      <c r="AC458">
        <v>0</v>
      </c>
      <c r="AD458">
        <v>0.38688869999999997</v>
      </c>
      <c r="AE458">
        <v>31.453410000000002</v>
      </c>
      <c r="AF458">
        <v>0</v>
      </c>
      <c r="AG458">
        <v>0</v>
      </c>
      <c r="AH458">
        <v>0.38505650000000002</v>
      </c>
      <c r="AI458">
        <v>28.839220000000001</v>
      </c>
      <c r="AJ458">
        <v>0</v>
      </c>
      <c r="AK458">
        <v>0</v>
      </c>
      <c r="AL458">
        <v>0.38318190000000002</v>
      </c>
      <c r="AM458">
        <v>27.58709</v>
      </c>
      <c r="AN458">
        <v>0</v>
      </c>
      <c r="AO458">
        <v>0</v>
      </c>
      <c r="AP458">
        <v>0.38122309999999998</v>
      </c>
      <c r="AQ458">
        <v>29.937860000000001</v>
      </c>
      <c r="AR458">
        <v>0</v>
      </c>
      <c r="AS458">
        <v>0</v>
      </c>
      <c r="AT458">
        <v>0.37910280000000002</v>
      </c>
      <c r="AU458">
        <v>34.610210000000002</v>
      </c>
      <c r="AV458">
        <v>0</v>
      </c>
      <c r="AW458">
        <v>0</v>
      </c>
      <c r="AX458">
        <v>0.37690800000000002</v>
      </c>
      <c r="AY458">
        <v>39.679740000000002</v>
      </c>
      <c r="AZ458">
        <v>0</v>
      </c>
      <c r="BA458">
        <v>0</v>
      </c>
      <c r="BB458">
        <v>0.37460579999999999</v>
      </c>
      <c r="BC458">
        <v>42.862380000000002</v>
      </c>
      <c r="BD458">
        <v>0</v>
      </c>
      <c r="BE458">
        <v>0</v>
      </c>
      <c r="BF458">
        <v>0.37228309999999998</v>
      </c>
      <c r="BG458">
        <v>41.700020000000002</v>
      </c>
      <c r="BH458">
        <v>0</v>
      </c>
      <c r="BI458">
        <v>0</v>
      </c>
      <c r="BJ458">
        <v>0.36981039999999998</v>
      </c>
      <c r="BK458">
        <v>37.768859999999997</v>
      </c>
      <c r="BL458">
        <v>0</v>
      </c>
      <c r="BM458">
        <v>0</v>
      </c>
      <c r="BN458">
        <v>0.3672551</v>
      </c>
      <c r="BO458">
        <v>34.356580000000001</v>
      </c>
      <c r="BP458">
        <v>0</v>
      </c>
      <c r="BQ458">
        <v>0</v>
      </c>
      <c r="BR458">
        <v>0.36468129999999999</v>
      </c>
      <c r="BS458">
        <v>32.25018</v>
      </c>
      <c r="BT458">
        <v>0</v>
      </c>
      <c r="BU458">
        <v>0</v>
      </c>
      <c r="BV458">
        <v>0.3621586</v>
      </c>
      <c r="BW458">
        <v>33.156300000000002</v>
      </c>
      <c r="BX458">
        <v>0</v>
      </c>
      <c r="BY458">
        <v>0</v>
      </c>
      <c r="BZ458">
        <v>0.35945840000000001</v>
      </c>
      <c r="CA458">
        <v>35.221690000000002</v>
      </c>
      <c r="CB458">
        <v>0</v>
      </c>
      <c r="CC458">
        <v>0</v>
      </c>
      <c r="CD458">
        <v>0.35667959999999999</v>
      </c>
      <c r="CE458">
        <v>36.868659999999998</v>
      </c>
      <c r="CF458">
        <v>0</v>
      </c>
      <c r="CG458">
        <v>0</v>
      </c>
      <c r="CH458">
        <v>0.35399849999999999</v>
      </c>
      <c r="CI458">
        <v>37.42069</v>
      </c>
      <c r="CJ458">
        <v>0</v>
      </c>
      <c r="CK458">
        <v>0</v>
      </c>
      <c r="CL458">
        <v>0.35160089999999999</v>
      </c>
      <c r="CM458">
        <v>35.928400000000003</v>
      </c>
      <c r="CN458">
        <v>0</v>
      </c>
      <c r="CO458">
        <v>0</v>
      </c>
      <c r="CP458">
        <v>0.34935490000000002</v>
      </c>
      <c r="CQ458">
        <v>33.689410000000002</v>
      </c>
      <c r="CR458">
        <v>0</v>
      </c>
      <c r="CS458">
        <v>0</v>
      </c>
      <c r="CT458">
        <v>0.34730359999999999</v>
      </c>
      <c r="CU458">
        <v>31.635960000000001</v>
      </c>
      <c r="CV458">
        <v>0</v>
      </c>
      <c r="CW458">
        <v>0</v>
      </c>
      <c r="CX458">
        <v>0.34540399999999999</v>
      </c>
      <c r="CY458">
        <v>30.609559999999998</v>
      </c>
      <c r="CZ458">
        <v>0</v>
      </c>
      <c r="DA458">
        <v>0</v>
      </c>
      <c r="DB458">
        <v>0.34390300000000001</v>
      </c>
      <c r="DC458">
        <v>32.53593</v>
      </c>
      <c r="DD458">
        <v>0</v>
      </c>
      <c r="DE458" s="1">
        <v>2.017665E-38</v>
      </c>
      <c r="DF458">
        <v>0.34255629999999998</v>
      </c>
      <c r="DG458">
        <v>37.263660000000002</v>
      </c>
      <c r="DH458" s="1">
        <v>1.334062E-35</v>
      </c>
      <c r="DI458" s="1">
        <v>9.7782620000000004E-33</v>
      </c>
      <c r="DJ458">
        <v>0.3411209</v>
      </c>
      <c r="DK458">
        <v>44.663020000000003</v>
      </c>
      <c r="DL458" s="1">
        <v>9.8308360000000001E-30</v>
      </c>
      <c r="DM458" s="1">
        <v>7.2187699999999995E-27</v>
      </c>
      <c r="DN458">
        <v>0.33958949999999999</v>
      </c>
      <c r="DO458">
        <v>51.538710000000002</v>
      </c>
      <c r="DP458" s="1">
        <v>5.8608740000000004E-25</v>
      </c>
      <c r="DQ458" s="1">
        <v>3.4613369999999998E-22</v>
      </c>
      <c r="DR458">
        <v>0.33790599999999998</v>
      </c>
      <c r="DS458">
        <v>51.315809999999999</v>
      </c>
      <c r="DT458" s="1">
        <v>3.9014159999999997E-21</v>
      </c>
      <c r="DU458" s="1">
        <v>2.1400589999999999E-18</v>
      </c>
      <c r="DV458">
        <v>0.336088</v>
      </c>
      <c r="DW458">
        <v>45.925190000000001</v>
      </c>
      <c r="DX458" s="1">
        <v>5.747463E-18</v>
      </c>
      <c r="DY458" s="1">
        <v>3.1085879999999999E-15</v>
      </c>
      <c r="DZ458">
        <v>0.3341461</v>
      </c>
      <c r="EA458">
        <v>40.953949999999999</v>
      </c>
      <c r="EB458" s="1">
        <v>3.0303100000000001E-15</v>
      </c>
      <c r="EC458" s="1">
        <v>1.632124E-12</v>
      </c>
      <c r="ED458">
        <v>0.3322814</v>
      </c>
      <c r="EE458">
        <v>37.870109999999997</v>
      </c>
      <c r="EF458" s="1">
        <v>7.0613960000000003E-13</v>
      </c>
      <c r="EG458" s="1">
        <v>3.8249070000000001E-10</v>
      </c>
      <c r="EH458">
        <v>0.33052110000000001</v>
      </c>
      <c r="EI458">
        <v>37.533290000000001</v>
      </c>
      <c r="EJ458" s="1">
        <v>8.3384109999999995E-11</v>
      </c>
      <c r="EK458" s="1">
        <v>4.5643090000000003E-8</v>
      </c>
      <c r="EL458">
        <v>0.32860879999999998</v>
      </c>
      <c r="EM458">
        <v>40.488419999999998</v>
      </c>
      <c r="EN458" s="1">
        <v>5.5163279999999999E-9</v>
      </c>
      <c r="EO458" s="1">
        <v>3.061239E-6</v>
      </c>
      <c r="EP458">
        <v>0.32639800000000002</v>
      </c>
      <c r="EQ458">
        <v>47.107080000000003</v>
      </c>
      <c r="ER458" s="1">
        <v>2.1929460000000001E-7</v>
      </c>
      <c r="ES458" s="1">
        <v>1.2397370000000001E-4</v>
      </c>
      <c r="ET458">
        <v>0.324131</v>
      </c>
      <c r="EU458">
        <v>52.345280000000002</v>
      </c>
      <c r="EV458" s="1">
        <v>5.5704479999999997E-6</v>
      </c>
      <c r="EW458" s="1">
        <v>3.2104949999999998E-3</v>
      </c>
      <c r="EX458">
        <v>0.32211230000000002</v>
      </c>
      <c r="EY458">
        <v>50.63326</v>
      </c>
      <c r="EZ458" s="1">
        <v>9.3515699999999996E-5</v>
      </c>
      <c r="FA458" s="1">
        <v>5.5076569999999998E-2</v>
      </c>
      <c r="FB458">
        <v>0.32040390000000002</v>
      </c>
      <c r="FC458">
        <v>45.507829999999998</v>
      </c>
      <c r="FD458" s="1">
        <v>1.085815E-3</v>
      </c>
      <c r="FE458">
        <v>0.65282099999999998</v>
      </c>
      <c r="FF458">
        <v>0.3187663</v>
      </c>
      <c r="FG458">
        <v>41.182549999999999</v>
      </c>
      <c r="FH458" s="1">
        <v>9.0170300000000005E-3</v>
      </c>
      <c r="FI458">
        <v>5.541474</v>
      </c>
      <c r="FJ458">
        <v>0.3172758</v>
      </c>
      <c r="FK458">
        <v>39.10474</v>
      </c>
      <c r="FL458" s="1">
        <v>5.5373850000000002E-2</v>
      </c>
      <c r="FM458">
        <v>34.786479999999997</v>
      </c>
      <c r="FN458">
        <v>0.31627640000000001</v>
      </c>
      <c r="FO458">
        <v>40.873519999999999</v>
      </c>
      <c r="FP458">
        <v>0.26005489999999998</v>
      </c>
      <c r="FQ458">
        <v>166.9128</v>
      </c>
      <c r="FR458">
        <v>0.31507180000000001</v>
      </c>
      <c r="FS458">
        <v>44.5227</v>
      </c>
      <c r="FT458">
        <v>0.95710689999999998</v>
      </c>
      <c r="FU458">
        <v>627.98929999999996</v>
      </c>
      <c r="FV458">
        <v>0.31362669999999998</v>
      </c>
      <c r="FW458">
        <v>48.18571</v>
      </c>
      <c r="FX458">
        <v>2.8151630000000001</v>
      </c>
      <c r="FY458">
        <v>1891.34</v>
      </c>
      <c r="FZ458">
        <v>0.31206859999999997</v>
      </c>
      <c r="GA458">
        <v>48.364100000000001</v>
      </c>
      <c r="GB458">
        <v>6.7497949999999998</v>
      </c>
      <c r="GC458">
        <v>4647.7070000000003</v>
      </c>
      <c r="GD458">
        <v>0.31084450000000002</v>
      </c>
      <c r="GE458">
        <v>45.861190000000001</v>
      </c>
      <c r="GF458">
        <v>13.438409999999999</v>
      </c>
      <c r="GG458">
        <v>9480.59</v>
      </c>
      <c r="GH458">
        <v>0.30972379999999999</v>
      </c>
      <c r="GI458">
        <v>41.569690000000001</v>
      </c>
      <c r="GJ458">
        <v>22.52722</v>
      </c>
      <c r="GK458">
        <v>16292.97</v>
      </c>
      <c r="GL458">
        <v>0.30852049999999998</v>
      </c>
      <c r="GM458">
        <v>38.073210000000003</v>
      </c>
      <c r="GN458">
        <v>32.221730000000001</v>
      </c>
      <c r="GO458">
        <v>23916.6</v>
      </c>
      <c r="GP458">
        <v>0.30731950000000002</v>
      </c>
      <c r="GQ458">
        <v>36.208739999999999</v>
      </c>
      <c r="GR458">
        <v>39.892290000000003</v>
      </c>
      <c r="GS458">
        <v>30418.14</v>
      </c>
      <c r="GT458">
        <v>0.30624279999999998</v>
      </c>
      <c r="GU458">
        <v>39.080260000000003</v>
      </c>
      <c r="GV458">
        <v>43.362909999999999</v>
      </c>
      <c r="GW458">
        <v>33980.94</v>
      </c>
      <c r="GX458">
        <v>0.30468719999999999</v>
      </c>
      <c r="GY458">
        <v>43.914830000000002</v>
      </c>
      <c r="GZ458">
        <v>41.929499999999997</v>
      </c>
      <c r="HA458">
        <v>33810.730000000003</v>
      </c>
      <c r="HB458">
        <v>0.30274669999999998</v>
      </c>
      <c r="HC458">
        <v>48.797029999999999</v>
      </c>
      <c r="HD458">
        <v>36.355440000000002</v>
      </c>
      <c r="HE458">
        <v>30365.94</v>
      </c>
      <c r="HF458">
        <v>0.30057289999999998</v>
      </c>
      <c r="HG458">
        <v>51.106000000000002</v>
      </c>
      <c r="HH458">
        <v>28.741759999999999</v>
      </c>
      <c r="HI458">
        <v>24902.11</v>
      </c>
      <c r="HJ458">
        <v>0.29834670000000002</v>
      </c>
      <c r="HK458">
        <v>47.984650000000002</v>
      </c>
      <c r="HL458">
        <v>20.958970000000001</v>
      </c>
      <c r="HM458">
        <v>18898.38</v>
      </c>
      <c r="HN458">
        <v>0.29621459999999999</v>
      </c>
      <c r="HO458">
        <v>43.330419999999997</v>
      </c>
      <c r="HP458">
        <v>14.285209999999999</v>
      </c>
      <c r="HQ458">
        <v>13468.04</v>
      </c>
      <c r="HR458">
        <v>0.29402869999999998</v>
      </c>
      <c r="HS458">
        <v>39.530119999999997</v>
      </c>
      <c r="HT458">
        <v>9.2274600000000007</v>
      </c>
      <c r="HU458">
        <v>9157.2000000000007</v>
      </c>
      <c r="HV458">
        <v>0.29185800000000001</v>
      </c>
      <c r="HW458">
        <v>37.941679999999998</v>
      </c>
      <c r="HX458">
        <v>5.7611990000000004</v>
      </c>
      <c r="HY458">
        <v>6062.4960000000001</v>
      </c>
      <c r="HZ458">
        <v>0.28986299999999998</v>
      </c>
      <c r="IA458">
        <v>41.621780000000001</v>
      </c>
      <c r="IB458">
        <v>3.5659830000000001</v>
      </c>
      <c r="IC458">
        <v>4002.6729999999998</v>
      </c>
      <c r="ID458">
        <v>0.28768260000000001</v>
      </c>
      <c r="IE458">
        <v>50.097459999999998</v>
      </c>
      <c r="IF458">
        <v>2.2556340000000001</v>
      </c>
      <c r="IG458">
        <v>2710.4740000000002</v>
      </c>
      <c r="IH458">
        <v>0.28525070000000002</v>
      </c>
      <c r="II458">
        <v>58.54325</v>
      </c>
      <c r="IJ458">
        <v>1.50301</v>
      </c>
      <c r="IK458">
        <v>1927.412</v>
      </c>
      <c r="IL458">
        <v>0.2824547</v>
      </c>
      <c r="IM458">
        <v>60.634770000000003</v>
      </c>
      <c r="IN458">
        <v>1.077488</v>
      </c>
      <c r="IO458">
        <v>1458.4960000000001</v>
      </c>
      <c r="IP458">
        <v>0.27952640000000001</v>
      </c>
      <c r="IQ458">
        <v>56.971829999999997</v>
      </c>
      <c r="IR458">
        <v>0.8330457</v>
      </c>
      <c r="IS458">
        <v>1172.7829999999999</v>
      </c>
      <c r="IT458">
        <v>0.27592220000000001</v>
      </c>
      <c r="IU458">
        <v>51.212350000000001</v>
      </c>
      <c r="IV458">
        <v>0.68485879999999999</v>
      </c>
      <c r="IW458">
        <v>991.49459999999999</v>
      </c>
      <c r="IX458">
        <v>0.27090310000000001</v>
      </c>
      <c r="IY458">
        <v>46.93562</v>
      </c>
      <c r="IZ458">
        <v>0.59044169999999996</v>
      </c>
      <c r="JA458">
        <v>874.69740000000002</v>
      </c>
      <c r="JB458">
        <v>0.26697759999999998</v>
      </c>
      <c r="JC458">
        <v>44.889429999999997</v>
      </c>
      <c r="JD458">
        <v>0.52734639999999999</v>
      </c>
      <c r="JE458">
        <v>792.14639999999997</v>
      </c>
      <c r="JF458">
        <v>0.26372620000000002</v>
      </c>
      <c r="JG458">
        <v>47.59225</v>
      </c>
      <c r="JH458">
        <v>0.47846</v>
      </c>
      <c r="JI458">
        <v>726.11410000000001</v>
      </c>
      <c r="JJ458">
        <v>0.26065650000000001</v>
      </c>
      <c r="JK458">
        <v>50.446770000000001</v>
      </c>
      <c r="JL458">
        <v>0.4378609</v>
      </c>
      <c r="JM458">
        <v>671.26239999999996</v>
      </c>
      <c r="JN458">
        <v>0.25800070000000003</v>
      </c>
      <c r="JO458">
        <v>50.449080000000002</v>
      </c>
      <c r="JP458">
        <v>0.40227190000000002</v>
      </c>
      <c r="JQ458">
        <v>623.56780000000003</v>
      </c>
      <c r="JR458">
        <v>0.25567329999999999</v>
      </c>
      <c r="JS458">
        <v>48.99682</v>
      </c>
      <c r="JT458">
        <v>0.37091350000000001</v>
      </c>
      <c r="JU458">
        <v>580.94150000000002</v>
      </c>
      <c r="JV458">
        <v>0.25367610000000002</v>
      </c>
      <c r="JW458">
        <v>47.491399999999999</v>
      </c>
      <c r="JX458">
        <v>0.34267730000000002</v>
      </c>
      <c r="JY458">
        <v>541.9828</v>
      </c>
      <c r="JZ458">
        <v>0.25189270000000002</v>
      </c>
      <c r="KA458">
        <v>45.498420000000003</v>
      </c>
      <c r="KB458">
        <v>0.31712590000000002</v>
      </c>
      <c r="KC458">
        <v>506.30680000000001</v>
      </c>
      <c r="KD458">
        <v>0.25017739999999999</v>
      </c>
      <c r="KE458">
        <v>43.754550000000002</v>
      </c>
      <c r="KF458">
        <v>0.2941146</v>
      </c>
      <c r="KG458">
        <v>473.87950000000001</v>
      </c>
      <c r="KH458">
        <v>0.2486148</v>
      </c>
      <c r="KI458">
        <v>42.453429999999997</v>
      </c>
      <c r="KJ458">
        <v>0.27349990000000002</v>
      </c>
      <c r="KK458">
        <v>444.38170000000002</v>
      </c>
      <c r="KL458">
        <v>0.24730959999999999</v>
      </c>
      <c r="KM458">
        <v>45.338410000000003</v>
      </c>
      <c r="KN458">
        <v>0.25486500000000001</v>
      </c>
      <c r="KO458">
        <v>417.17520000000002</v>
      </c>
      <c r="KP458">
        <v>0.24614539999999999</v>
      </c>
      <c r="KQ458">
        <v>53.330370000000002</v>
      </c>
      <c r="KR458">
        <v>0.23799680000000001</v>
      </c>
      <c r="KS458">
        <v>392.23910000000001</v>
      </c>
      <c r="KT458">
        <v>0.24505679999999999</v>
      </c>
      <c r="KU458">
        <v>61.931669999999997</v>
      </c>
      <c r="KV458">
        <v>0.222714</v>
      </c>
      <c r="KW458">
        <v>369.36259999999999</v>
      </c>
      <c r="KX458">
        <v>0.24408170000000001</v>
      </c>
      <c r="KY458">
        <v>64.804900000000004</v>
      </c>
      <c r="KZ458">
        <v>0.20892620000000001</v>
      </c>
      <c r="LA458">
        <v>348.43900000000002</v>
      </c>
      <c r="LB458">
        <v>0.24324709999999999</v>
      </c>
      <c r="LC458">
        <v>60.229700000000001</v>
      </c>
      <c r="LD458">
        <v>0.1963539</v>
      </c>
      <c r="LE458">
        <v>329.06720000000001</v>
      </c>
      <c r="LF458">
        <v>0.2424135</v>
      </c>
      <c r="LG458">
        <v>54.026119999999999</v>
      </c>
      <c r="LH458">
        <v>0.18469250000000001</v>
      </c>
      <c r="LI458">
        <v>310.9982</v>
      </c>
      <c r="LJ458">
        <v>0.24179239999999999</v>
      </c>
      <c r="LK458">
        <v>49.950279999999999</v>
      </c>
      <c r="LL458">
        <v>0.174072</v>
      </c>
      <c r="LM458">
        <v>294.17270000000002</v>
      </c>
      <c r="LN458">
        <v>0.24112040000000001</v>
      </c>
      <c r="LO458">
        <v>47.254280000000001</v>
      </c>
      <c r="LP458">
        <v>0.16423879999999999</v>
      </c>
      <c r="LQ458">
        <v>278.59460000000001</v>
      </c>
      <c r="LR458">
        <v>0.24042959999999999</v>
      </c>
      <c r="LS458">
        <v>47.694209999999998</v>
      </c>
      <c r="LT458">
        <v>0.15529609999999999</v>
      </c>
      <c r="LU458">
        <v>264.35230000000001</v>
      </c>
      <c r="LV458">
        <v>0.23991779999999999</v>
      </c>
      <c r="LW458">
        <v>51.008279999999999</v>
      </c>
      <c r="LX458">
        <v>0.14700820000000001</v>
      </c>
      <c r="LY458">
        <v>251.00479999999999</v>
      </c>
      <c r="LZ458">
        <v>0.23952390000000001</v>
      </c>
      <c r="MA458">
        <v>53.234250000000003</v>
      </c>
      <c r="MB458">
        <v>0.13922709999999999</v>
      </c>
      <c r="MC458">
        <v>238.3297</v>
      </c>
      <c r="MD458">
        <v>0.23920540000000001</v>
      </c>
      <c r="ME458">
        <v>53.935070000000003</v>
      </c>
      <c r="MF458">
        <v>0.1318877</v>
      </c>
      <c r="MG458">
        <v>226.3366</v>
      </c>
      <c r="MH458">
        <v>0.23885919999999999</v>
      </c>
      <c r="MI458">
        <v>52.293770000000002</v>
      </c>
      <c r="MJ458">
        <v>0.12502779999999999</v>
      </c>
      <c r="MK458">
        <v>215.14150000000001</v>
      </c>
      <c r="ML458">
        <v>0.2385003</v>
      </c>
      <c r="MM458">
        <v>48.295830000000002</v>
      </c>
      <c r="MN458">
        <v>0.11863849999999999</v>
      </c>
      <c r="MO458">
        <v>204.7303</v>
      </c>
      <c r="MP458">
        <v>0.238203</v>
      </c>
      <c r="MQ458">
        <v>45.451479999999997</v>
      </c>
      <c r="MR458">
        <v>0.1127013</v>
      </c>
      <c r="MS458">
        <v>195.01400000000001</v>
      </c>
      <c r="MT458">
        <v>0.23798859999999999</v>
      </c>
      <c r="MU458">
        <v>44.070799999999998</v>
      </c>
      <c r="MV458">
        <v>0.1071298</v>
      </c>
      <c r="MW458">
        <v>185.8073</v>
      </c>
      <c r="MX458">
        <v>0.23787559999999999</v>
      </c>
      <c r="MY458">
        <v>46.155839999999998</v>
      </c>
      <c r="MZ458">
        <v>0.1018415</v>
      </c>
      <c r="NA458">
        <v>177.0018</v>
      </c>
      <c r="NB458">
        <v>0.2377744</v>
      </c>
      <c r="NC458">
        <v>49.556789999999999</v>
      </c>
      <c r="ND458" s="1">
        <v>9.6869220000000006E-2</v>
      </c>
      <c r="NE458">
        <v>168.7277</v>
      </c>
      <c r="NF458">
        <v>0.23759630000000001</v>
      </c>
      <c r="NG458">
        <v>54.883189999999999</v>
      </c>
      <c r="NH458" s="1">
        <v>9.221559E-2</v>
      </c>
      <c r="NI458">
        <v>161.00380000000001</v>
      </c>
      <c r="NJ458">
        <v>0.23740310000000001</v>
      </c>
      <c r="NK458">
        <v>59.890129999999999</v>
      </c>
      <c r="NL458" s="1">
        <v>8.7882909999999995E-2</v>
      </c>
      <c r="NM458">
        <v>153.81110000000001</v>
      </c>
      <c r="NN458">
        <v>0.23728179999999999</v>
      </c>
      <c r="NO458">
        <v>58.345370000000003</v>
      </c>
      <c r="NP458" s="1">
        <v>8.3836880000000003E-2</v>
      </c>
      <c r="NQ458">
        <v>147.01840000000001</v>
      </c>
      <c r="NR458">
        <v>0.23724899999999999</v>
      </c>
      <c r="NS458">
        <v>52.209330000000001</v>
      </c>
      <c r="NT458" s="1">
        <v>8.0004569999999997E-2</v>
      </c>
      <c r="NU458">
        <v>140.55670000000001</v>
      </c>
      <c r="NV458">
        <v>0.23722689999999999</v>
      </c>
      <c r="NW458">
        <v>47.437289999999997</v>
      </c>
      <c r="NX458">
        <v>7.6374709999999998E-2</v>
      </c>
      <c r="NY458">
        <v>134.42859999999999</v>
      </c>
      <c r="NZ458">
        <v>0.23718910000000001</v>
      </c>
      <c r="OA458">
        <v>44.97383</v>
      </c>
      <c r="OB458">
        <v>7.2974869999999997E-2</v>
      </c>
      <c r="OC458">
        <v>128.66499999999999</v>
      </c>
      <c r="OD458">
        <v>0.2371336</v>
      </c>
      <c r="OE458">
        <v>46.735259999999997</v>
      </c>
      <c r="OF458" s="1">
        <v>6.9805229999999996E-2</v>
      </c>
      <c r="OG458">
        <v>123.2941</v>
      </c>
      <c r="OH458">
        <v>0.23714279999999999</v>
      </c>
      <c r="OI458">
        <v>47.688749999999999</v>
      </c>
      <c r="OJ458" s="1">
        <v>6.6826540000000004E-2</v>
      </c>
      <c r="OK458">
        <v>118.203</v>
      </c>
    </row>
    <row r="459" spans="1:401" x14ac:dyDescent="0.35">
      <c r="A459">
        <v>468</v>
      </c>
      <c r="B459" t="s">
        <v>4</v>
      </c>
      <c r="C459" t="s">
        <v>364</v>
      </c>
      <c r="D459" t="s">
        <v>466</v>
      </c>
      <c r="E459">
        <v>880.04600000000005</v>
      </c>
      <c r="F459">
        <v>0.30788480000000001</v>
      </c>
      <c r="G459">
        <v>30.528649999999999</v>
      </c>
      <c r="H459">
        <v>0</v>
      </c>
      <c r="I459">
        <v>0</v>
      </c>
      <c r="J459">
        <v>0.30636590000000002</v>
      </c>
      <c r="K459">
        <v>30.97354</v>
      </c>
      <c r="L459">
        <v>0</v>
      </c>
      <c r="M459">
        <v>0</v>
      </c>
      <c r="N459">
        <v>0.30470079999999999</v>
      </c>
      <c r="O459">
        <v>30.998809999999999</v>
      </c>
      <c r="P459">
        <v>0</v>
      </c>
      <c r="Q459">
        <v>0</v>
      </c>
      <c r="R459">
        <v>0.30283779999999999</v>
      </c>
      <c r="S459">
        <v>32.933120000000002</v>
      </c>
      <c r="T459">
        <v>0</v>
      </c>
      <c r="U459">
        <v>0</v>
      </c>
      <c r="V459">
        <v>0.30086679999999999</v>
      </c>
      <c r="W459">
        <v>34.776679999999999</v>
      </c>
      <c r="X459">
        <v>0</v>
      </c>
      <c r="Y459">
        <v>0</v>
      </c>
      <c r="Z459">
        <v>0.298869</v>
      </c>
      <c r="AA459">
        <v>34.393720000000002</v>
      </c>
      <c r="AB459">
        <v>0</v>
      </c>
      <c r="AC459">
        <v>0</v>
      </c>
      <c r="AD459">
        <v>0.2968923</v>
      </c>
      <c r="AE459">
        <v>31.98075</v>
      </c>
      <c r="AF459">
        <v>0</v>
      </c>
      <c r="AG459">
        <v>0</v>
      </c>
      <c r="AH459">
        <v>0.29499829999999999</v>
      </c>
      <c r="AI459">
        <v>29.39077</v>
      </c>
      <c r="AJ459">
        <v>0</v>
      </c>
      <c r="AK459">
        <v>0</v>
      </c>
      <c r="AL459">
        <v>0.29312690000000002</v>
      </c>
      <c r="AM459">
        <v>27.99436</v>
      </c>
      <c r="AN459">
        <v>0</v>
      </c>
      <c r="AO459">
        <v>0</v>
      </c>
      <c r="AP459">
        <v>0.29114380000000001</v>
      </c>
      <c r="AQ459">
        <v>30.03125</v>
      </c>
      <c r="AR459">
        <v>0</v>
      </c>
      <c r="AS459">
        <v>0</v>
      </c>
      <c r="AT459">
        <v>0.28907729999999998</v>
      </c>
      <c r="AU459">
        <v>34.437660000000001</v>
      </c>
      <c r="AV459">
        <v>0</v>
      </c>
      <c r="AW459">
        <v>0</v>
      </c>
      <c r="AX459">
        <v>0.28685450000000001</v>
      </c>
      <c r="AY459">
        <v>39.495019999999997</v>
      </c>
      <c r="AZ459">
        <v>0</v>
      </c>
      <c r="BA459">
        <v>0</v>
      </c>
      <c r="BB459">
        <v>0.2845818</v>
      </c>
      <c r="BC459">
        <v>42.832059999999998</v>
      </c>
      <c r="BD459">
        <v>0</v>
      </c>
      <c r="BE459">
        <v>0</v>
      </c>
      <c r="BF459">
        <v>0.2822499</v>
      </c>
      <c r="BG459">
        <v>42.164119999999997</v>
      </c>
      <c r="BH459">
        <v>0</v>
      </c>
      <c r="BI459">
        <v>0</v>
      </c>
      <c r="BJ459">
        <v>0.27984160000000002</v>
      </c>
      <c r="BK459">
        <v>38.593640000000001</v>
      </c>
      <c r="BL459">
        <v>0</v>
      </c>
      <c r="BM459">
        <v>0</v>
      </c>
      <c r="BN459">
        <v>0.277337</v>
      </c>
      <c r="BO459">
        <v>35.181849999999997</v>
      </c>
      <c r="BP459">
        <v>0</v>
      </c>
      <c r="BQ459">
        <v>0</v>
      </c>
      <c r="BR459">
        <v>0.27484439999999999</v>
      </c>
      <c r="BS459">
        <v>32.884369999999997</v>
      </c>
      <c r="BT459">
        <v>0</v>
      </c>
      <c r="BU459">
        <v>0</v>
      </c>
      <c r="BV459">
        <v>0.27232260000000003</v>
      </c>
      <c r="BW459">
        <v>33.431069999999998</v>
      </c>
      <c r="BX459">
        <v>0</v>
      </c>
      <c r="BY459">
        <v>0</v>
      </c>
      <c r="BZ459">
        <v>0.26966899999999999</v>
      </c>
      <c r="CA459">
        <v>35.245510000000003</v>
      </c>
      <c r="CB459">
        <v>0</v>
      </c>
      <c r="CC459">
        <v>0</v>
      </c>
      <c r="CD459">
        <v>0.26694960000000001</v>
      </c>
      <c r="CE459">
        <v>36.793120000000002</v>
      </c>
      <c r="CF459">
        <v>0</v>
      </c>
      <c r="CG459">
        <v>0</v>
      </c>
      <c r="CH459">
        <v>0.26435229999999998</v>
      </c>
      <c r="CI459">
        <v>37.472999999999999</v>
      </c>
      <c r="CJ459">
        <v>0</v>
      </c>
      <c r="CK459">
        <v>0</v>
      </c>
      <c r="CL459">
        <v>0.26202730000000002</v>
      </c>
      <c r="CM459">
        <v>36.272869999999998</v>
      </c>
      <c r="CN459">
        <v>0</v>
      </c>
      <c r="CO459">
        <v>0</v>
      </c>
      <c r="CP459">
        <v>0.25991120000000001</v>
      </c>
      <c r="CQ459">
        <v>34.220640000000003</v>
      </c>
      <c r="CR459">
        <v>0</v>
      </c>
      <c r="CS459">
        <v>0</v>
      </c>
      <c r="CT459">
        <v>0.25794509999999998</v>
      </c>
      <c r="CU459">
        <v>32.195340000000002</v>
      </c>
      <c r="CV459">
        <v>0</v>
      </c>
      <c r="CW459">
        <v>0</v>
      </c>
      <c r="CX459">
        <v>0.25612889999999999</v>
      </c>
      <c r="CY459">
        <v>31.04805</v>
      </c>
      <c r="CZ459">
        <v>0</v>
      </c>
      <c r="DA459">
        <v>0</v>
      </c>
      <c r="DB459">
        <v>0.25472470000000003</v>
      </c>
      <c r="DC459">
        <v>32.662039999999998</v>
      </c>
      <c r="DD459">
        <v>0</v>
      </c>
      <c r="DE459">
        <v>0</v>
      </c>
      <c r="DF459">
        <v>0.25333909999999998</v>
      </c>
      <c r="DG459">
        <v>37.0383</v>
      </c>
      <c r="DH459" s="1">
        <v>3.5072210000000003E-36</v>
      </c>
      <c r="DI459" s="1">
        <v>3.8756779999999999E-33</v>
      </c>
      <c r="DJ459">
        <v>0.25184830000000002</v>
      </c>
      <c r="DK459">
        <v>44.21452</v>
      </c>
      <c r="DL459" s="1">
        <v>2.8926219999999999E-30</v>
      </c>
      <c r="DM459" s="1">
        <v>3.2056880000000002E-27</v>
      </c>
      <c r="DN459">
        <v>0.2502144</v>
      </c>
      <c r="DO459">
        <v>51.212649999999996</v>
      </c>
      <c r="DP459" s="1">
        <v>1.451255E-25</v>
      </c>
      <c r="DQ459" s="1">
        <v>1.6173870000000001E-22</v>
      </c>
      <c r="DR459">
        <v>0.24849109999999999</v>
      </c>
      <c r="DS459">
        <v>51.70449</v>
      </c>
      <c r="DT459" s="1">
        <v>9.5072440000000006E-22</v>
      </c>
      <c r="DU459" s="1">
        <v>1.0654749999999999E-18</v>
      </c>
      <c r="DV459">
        <v>0.24655460000000001</v>
      </c>
      <c r="DW459">
        <v>47.115160000000003</v>
      </c>
      <c r="DX459" s="1">
        <v>1.5601300000000001E-18</v>
      </c>
      <c r="DY459" s="1">
        <v>1.666183E-15</v>
      </c>
      <c r="DZ459">
        <v>0.24457690000000001</v>
      </c>
      <c r="EA459">
        <v>42.303699999999999</v>
      </c>
      <c r="EB459" s="1">
        <v>9.6769119999999993E-16</v>
      </c>
      <c r="EC459" s="1">
        <v>9.5034589999999994E-13</v>
      </c>
      <c r="ED459">
        <v>0.2426383</v>
      </c>
      <c r="EE459">
        <v>38.976700000000001</v>
      </c>
      <c r="EF459" s="1">
        <v>2.5418240000000001E-13</v>
      </c>
      <c r="EG459" s="1">
        <v>2.3931110000000001E-10</v>
      </c>
      <c r="EH459">
        <v>0.2407753</v>
      </c>
      <c r="EI459">
        <v>38.255090000000003</v>
      </c>
      <c r="EJ459" s="1">
        <v>3.3072129999999997E-11</v>
      </c>
      <c r="EK459" s="1">
        <v>3.0472319999999999E-8</v>
      </c>
      <c r="EL459">
        <v>0.23873259999999999</v>
      </c>
      <c r="EM459">
        <v>40.683660000000003</v>
      </c>
      <c r="EN459" s="1">
        <v>2.3733250000000002E-9</v>
      </c>
      <c r="EO459" s="1">
        <v>2.168491E-6</v>
      </c>
      <c r="EP459">
        <v>0.23642940000000001</v>
      </c>
      <c r="EQ459">
        <v>46.843089999999997</v>
      </c>
      <c r="ER459" s="1">
        <v>1.0129790000000001E-7</v>
      </c>
      <c r="ES459" s="1">
        <v>9.2809470000000004E-5</v>
      </c>
      <c r="ET459">
        <v>0.23410320000000001</v>
      </c>
      <c r="EU459">
        <v>52.142090000000003</v>
      </c>
      <c r="EV459" s="1">
        <v>2.7451199999999999E-6</v>
      </c>
      <c r="EW459" s="1">
        <v>2.5328680000000002E-3</v>
      </c>
      <c r="EX459">
        <v>0.23210040000000001</v>
      </c>
      <c r="EY459">
        <v>51.206270000000004</v>
      </c>
      <c r="EZ459" s="1">
        <v>4.9032249999999998E-5</v>
      </c>
      <c r="FA459" s="1">
        <v>4.5753870000000002E-2</v>
      </c>
      <c r="FB459">
        <v>0.2303501</v>
      </c>
      <c r="FC459">
        <v>46.774030000000003</v>
      </c>
      <c r="FD459" s="1">
        <v>6.0293949999999999E-4</v>
      </c>
      <c r="FE459">
        <v>0.56963470000000005</v>
      </c>
      <c r="FF459">
        <v>0.22870199999999999</v>
      </c>
      <c r="FG459">
        <v>42.498649999999998</v>
      </c>
      <c r="FH459" s="1">
        <v>5.2878100000000004E-3</v>
      </c>
      <c r="FI459">
        <v>5.072038</v>
      </c>
      <c r="FJ459">
        <v>0.22724420000000001</v>
      </c>
      <c r="FK459">
        <v>40.08372</v>
      </c>
      <c r="FL459" s="1">
        <v>3.4183690000000003E-2</v>
      </c>
      <c r="FM459">
        <v>33.334020000000002</v>
      </c>
      <c r="FN459">
        <v>0.22606760000000001</v>
      </c>
      <c r="FO459">
        <v>41.325809999999997</v>
      </c>
      <c r="FP459">
        <v>0.16849529999999999</v>
      </c>
      <c r="FQ459">
        <v>167.16810000000001</v>
      </c>
      <c r="FR459">
        <v>0.2247024</v>
      </c>
      <c r="FS459">
        <v>44.562869999999997</v>
      </c>
      <c r="FT459">
        <v>0.649501</v>
      </c>
      <c r="FU459">
        <v>656.67560000000003</v>
      </c>
      <c r="FV459">
        <v>0.22319990000000001</v>
      </c>
      <c r="FW459">
        <v>48.159959999999998</v>
      </c>
      <c r="FX459">
        <v>1.9980549999999999</v>
      </c>
      <c r="FY459">
        <v>2063.3870000000002</v>
      </c>
      <c r="FZ459">
        <v>0.2216514</v>
      </c>
      <c r="GA459">
        <v>48.77657</v>
      </c>
      <c r="GB459">
        <v>5.0047509999999997</v>
      </c>
      <c r="GC459">
        <v>5286.6869999999999</v>
      </c>
      <c r="GD459">
        <v>0.22038679999999999</v>
      </c>
      <c r="GE459">
        <v>46.795050000000003</v>
      </c>
      <c r="GF459">
        <v>10.40746</v>
      </c>
      <c r="GG459">
        <v>11242.92</v>
      </c>
      <c r="GH459">
        <v>0.21913850000000001</v>
      </c>
      <c r="GI459">
        <v>42.825989999999997</v>
      </c>
      <c r="GJ459">
        <v>18.219989999999999</v>
      </c>
      <c r="GK459">
        <v>20152.28</v>
      </c>
      <c r="GL459">
        <v>0.2177866</v>
      </c>
      <c r="GM459">
        <v>39.312919999999998</v>
      </c>
      <c r="GN459">
        <v>27.2182</v>
      </c>
      <c r="GO459">
        <v>30871.61</v>
      </c>
      <c r="GP459">
        <v>0.2164567</v>
      </c>
      <c r="GQ459">
        <v>37.163559999999997</v>
      </c>
      <c r="GR459">
        <v>35.211489999999998</v>
      </c>
      <c r="GS459">
        <v>41000.78</v>
      </c>
      <c r="GT459">
        <v>0.21518680000000001</v>
      </c>
      <c r="GU459">
        <v>39.445709999999998</v>
      </c>
      <c r="GV459">
        <v>40.006979999999999</v>
      </c>
      <c r="GW459">
        <v>47868.47</v>
      </c>
      <c r="GX459">
        <v>0.21371889999999999</v>
      </c>
      <c r="GY459">
        <v>43.892159999999997</v>
      </c>
      <c r="GZ459">
        <v>40.46452</v>
      </c>
      <c r="HA459">
        <v>49836.11</v>
      </c>
      <c r="HB459">
        <v>0.21197160000000001</v>
      </c>
      <c r="HC459">
        <v>48.718620000000001</v>
      </c>
      <c r="HD459">
        <v>36.657589999999999</v>
      </c>
      <c r="HE459">
        <v>46856.29</v>
      </c>
      <c r="HF459">
        <v>0.21002680000000001</v>
      </c>
      <c r="HG459">
        <v>51.433790000000002</v>
      </c>
      <c r="HH459">
        <v>30.681180000000001</v>
      </c>
      <c r="HI459">
        <v>40557.82</v>
      </c>
      <c r="HJ459">
        <v>0.20809069999999999</v>
      </c>
      <c r="HK459">
        <v>49.030749999999998</v>
      </c>
      <c r="HL459">
        <v>23.65157</v>
      </c>
      <c r="HM459">
        <v>32473.4</v>
      </c>
      <c r="HN459">
        <v>0.2062225</v>
      </c>
      <c r="HO459">
        <v>44.803530000000002</v>
      </c>
      <c r="HP459">
        <v>17.16704</v>
      </c>
      <c r="HQ459">
        <v>24574.77</v>
      </c>
      <c r="HR459">
        <v>0.2042843</v>
      </c>
      <c r="HS459">
        <v>40.950569999999999</v>
      </c>
      <c r="HT459">
        <v>11.915229999999999</v>
      </c>
      <c r="HU459">
        <v>17859.59</v>
      </c>
      <c r="HV459">
        <v>0.20240949999999999</v>
      </c>
      <c r="HW459">
        <v>38.985810000000001</v>
      </c>
      <c r="HX459">
        <v>8.0753799999999991</v>
      </c>
      <c r="HY459">
        <v>12714.62</v>
      </c>
      <c r="HZ459">
        <v>0.2006522</v>
      </c>
      <c r="IA459">
        <v>41.945459999999997</v>
      </c>
      <c r="IB459">
        <v>5.4684379999999999</v>
      </c>
      <c r="IC459">
        <v>9052.5830000000005</v>
      </c>
      <c r="ID459">
        <v>0.1987178</v>
      </c>
      <c r="IE459">
        <v>49.732170000000004</v>
      </c>
      <c r="IF459">
        <v>3.7905489999999999</v>
      </c>
      <c r="IG459">
        <v>6589.2340000000004</v>
      </c>
      <c r="IH459">
        <v>0.1966417</v>
      </c>
      <c r="II459">
        <v>58.104819999999997</v>
      </c>
      <c r="IJ459">
        <v>2.743649</v>
      </c>
      <c r="IK459">
        <v>4981.5810000000001</v>
      </c>
      <c r="IL459">
        <v>0.1943135</v>
      </c>
      <c r="IM459">
        <v>60.726300000000002</v>
      </c>
      <c r="IN459">
        <v>2.094957</v>
      </c>
      <c r="IO459">
        <v>3940.4</v>
      </c>
      <c r="IP459">
        <v>0.19187129999999999</v>
      </c>
      <c r="IQ459">
        <v>58.078130000000002</v>
      </c>
      <c r="IR459">
        <v>1.684965</v>
      </c>
      <c r="IS459">
        <v>3254.2040000000002</v>
      </c>
      <c r="IT459">
        <v>0.18898280000000001</v>
      </c>
      <c r="IU459">
        <v>52.872</v>
      </c>
      <c r="IV459">
        <v>1.4124859999999999</v>
      </c>
      <c r="IW459">
        <v>2785.9189999999999</v>
      </c>
      <c r="IX459">
        <v>0.18502779999999999</v>
      </c>
      <c r="IY459">
        <v>48.520159999999997</v>
      </c>
      <c r="IZ459">
        <v>1.2223310000000001</v>
      </c>
      <c r="JA459">
        <v>2461.652</v>
      </c>
      <c r="JB459">
        <v>0.18205689999999999</v>
      </c>
      <c r="JC459">
        <v>46.016860000000001</v>
      </c>
      <c r="JD459">
        <v>1.0886260000000001</v>
      </c>
      <c r="JE459">
        <v>2222.1149999999998</v>
      </c>
      <c r="JF459">
        <v>0.1795551</v>
      </c>
      <c r="JG459">
        <v>47.932429999999997</v>
      </c>
      <c r="JH459">
        <v>0.98330059999999997</v>
      </c>
      <c r="JI459">
        <v>2028.037</v>
      </c>
      <c r="JJ459">
        <v>0.17720710000000001</v>
      </c>
      <c r="JK459">
        <v>50.465850000000003</v>
      </c>
      <c r="JL459">
        <v>0.89565289999999997</v>
      </c>
      <c r="JM459">
        <v>1866.1320000000001</v>
      </c>
      <c r="JN459">
        <v>0.17516280000000001</v>
      </c>
      <c r="JO459">
        <v>50.581800000000001</v>
      </c>
      <c r="JP459">
        <v>0.8195692</v>
      </c>
      <c r="JQ459">
        <v>1726.338</v>
      </c>
      <c r="JR459">
        <v>0.1734019</v>
      </c>
      <c r="JS459">
        <v>49.32938</v>
      </c>
      <c r="JT459">
        <v>0.7534767</v>
      </c>
      <c r="JU459">
        <v>1602.633</v>
      </c>
      <c r="JV459">
        <v>0.1718693</v>
      </c>
      <c r="JW459">
        <v>48.007109999999997</v>
      </c>
      <c r="JX459">
        <v>0.69484590000000002</v>
      </c>
      <c r="JY459">
        <v>1491.116</v>
      </c>
      <c r="JZ459">
        <v>0.1704504</v>
      </c>
      <c r="KA459">
        <v>46.135289999999998</v>
      </c>
      <c r="KB459">
        <v>0.64228419999999997</v>
      </c>
      <c r="KC459">
        <v>1390.0730000000001</v>
      </c>
      <c r="KD459">
        <v>0.16911960000000001</v>
      </c>
      <c r="KE459">
        <v>44.35933</v>
      </c>
      <c r="KF459">
        <v>0.59518139999999997</v>
      </c>
      <c r="KG459">
        <v>1298.7380000000001</v>
      </c>
      <c r="KH459">
        <v>0.1679177</v>
      </c>
      <c r="KI459">
        <v>42.899799999999999</v>
      </c>
      <c r="KJ459">
        <v>0.55303000000000002</v>
      </c>
      <c r="KK459">
        <v>1215.8109999999999</v>
      </c>
      <c r="KL459">
        <v>0.16686680000000001</v>
      </c>
      <c r="KM459">
        <v>45.331479999999999</v>
      </c>
      <c r="KN459">
        <v>0.51494130000000005</v>
      </c>
      <c r="KO459">
        <v>1139.6990000000001</v>
      </c>
      <c r="KP459">
        <v>0.16591320000000001</v>
      </c>
      <c r="KQ459">
        <v>52.712440000000001</v>
      </c>
      <c r="KR459">
        <v>0.48050169999999998</v>
      </c>
      <c r="KS459">
        <v>1070.087</v>
      </c>
      <c r="KT459">
        <v>0.1650095</v>
      </c>
      <c r="KU459">
        <v>61.148240000000001</v>
      </c>
      <c r="KV459">
        <v>0.44920500000000002</v>
      </c>
      <c r="KW459">
        <v>1006.3579999999999</v>
      </c>
      <c r="KX459">
        <v>0.16421930000000001</v>
      </c>
      <c r="KY459">
        <v>64.469059999999999</v>
      </c>
      <c r="KZ459">
        <v>0.42096909999999998</v>
      </c>
      <c r="LA459">
        <v>948.10220000000004</v>
      </c>
      <c r="LB459">
        <v>0.16350229999999999</v>
      </c>
      <c r="LC459">
        <v>60.754170000000002</v>
      </c>
      <c r="LD459">
        <v>0.39517669999999999</v>
      </c>
      <c r="LE459">
        <v>894.20870000000002</v>
      </c>
      <c r="LF459">
        <v>0.16282050000000001</v>
      </c>
      <c r="LG459">
        <v>55.145000000000003</v>
      </c>
      <c r="LH459">
        <v>0.37126239999999999</v>
      </c>
      <c r="LI459">
        <v>844.19870000000003</v>
      </c>
      <c r="LJ459">
        <v>0.16225410000000001</v>
      </c>
      <c r="LK459">
        <v>51.170720000000003</v>
      </c>
      <c r="LL459">
        <v>0.34936099999999998</v>
      </c>
      <c r="LM459">
        <v>797.7595</v>
      </c>
      <c r="LN459">
        <v>0.1616494</v>
      </c>
      <c r="LO459">
        <v>48.267969999999998</v>
      </c>
      <c r="LP459">
        <v>0.32906370000000001</v>
      </c>
      <c r="LQ459">
        <v>754.81730000000005</v>
      </c>
      <c r="LR459">
        <v>0.16107550000000001</v>
      </c>
      <c r="LS459">
        <v>48.207850000000001</v>
      </c>
      <c r="LT459">
        <v>0.31061080000000002</v>
      </c>
      <c r="LU459">
        <v>715.48659999999995</v>
      </c>
      <c r="LV459">
        <v>0.16059619999999999</v>
      </c>
      <c r="LW459">
        <v>50.993049999999997</v>
      </c>
      <c r="LX459">
        <v>0.29358889999999999</v>
      </c>
      <c r="LY459">
        <v>678.72270000000003</v>
      </c>
      <c r="LZ459">
        <v>0.1602471</v>
      </c>
      <c r="MA459">
        <v>53.092370000000003</v>
      </c>
      <c r="MB459">
        <v>0.2777346</v>
      </c>
      <c r="MC459">
        <v>644.02719999999999</v>
      </c>
      <c r="MD459">
        <v>0.1599016</v>
      </c>
      <c r="ME459">
        <v>53.928930000000001</v>
      </c>
      <c r="MF459">
        <v>0.2628219</v>
      </c>
      <c r="MG459">
        <v>611.35810000000004</v>
      </c>
      <c r="MH459">
        <v>0.15955900000000001</v>
      </c>
      <c r="MI459">
        <v>52.660469999999997</v>
      </c>
      <c r="MJ459">
        <v>0.24893499999999999</v>
      </c>
      <c r="MK459">
        <v>580.91840000000002</v>
      </c>
      <c r="ML459">
        <v>0.15920570000000001</v>
      </c>
      <c r="MM459">
        <v>49.044319999999999</v>
      </c>
      <c r="MN459">
        <v>0.2359859</v>
      </c>
      <c r="MO459">
        <v>552.60550000000001</v>
      </c>
      <c r="MP459">
        <v>0.15887390000000001</v>
      </c>
      <c r="MQ459">
        <v>46.252560000000003</v>
      </c>
      <c r="MR459">
        <v>0.2239765</v>
      </c>
      <c r="MS459">
        <v>526.15089999999998</v>
      </c>
      <c r="MT459">
        <v>0.15864900000000001</v>
      </c>
      <c r="MU459">
        <v>44.6661</v>
      </c>
      <c r="MV459">
        <v>0.21276300000000001</v>
      </c>
      <c r="MW459">
        <v>501.21679999999998</v>
      </c>
      <c r="MX459">
        <v>0.15846730000000001</v>
      </c>
      <c r="MY459">
        <v>46.316699999999997</v>
      </c>
      <c r="MZ459">
        <v>0.20217969999999999</v>
      </c>
      <c r="NA459">
        <v>477.46379999999999</v>
      </c>
      <c r="NB459">
        <v>0.15826560000000001</v>
      </c>
      <c r="NC459">
        <v>49.321539999999999</v>
      </c>
      <c r="ND459">
        <v>0.19224089999999999</v>
      </c>
      <c r="NE459">
        <v>455.20119999999997</v>
      </c>
      <c r="NF459">
        <v>0.15803220000000001</v>
      </c>
      <c r="NG459">
        <v>54.37162</v>
      </c>
      <c r="NH459">
        <v>0.18292359999999999</v>
      </c>
      <c r="NI459">
        <v>434.38810000000001</v>
      </c>
      <c r="NJ459">
        <v>0.15777179999999999</v>
      </c>
      <c r="NK459">
        <v>59.40775</v>
      </c>
      <c r="NL459">
        <v>0.17423469999999999</v>
      </c>
      <c r="NM459">
        <v>414.97730000000001</v>
      </c>
      <c r="NN459">
        <v>0.15761349999999999</v>
      </c>
      <c r="NO459">
        <v>58.461620000000003</v>
      </c>
      <c r="NP459">
        <v>0.1661628</v>
      </c>
      <c r="NQ459">
        <v>396.66149999999999</v>
      </c>
      <c r="NR459">
        <v>0.15746869999999999</v>
      </c>
      <c r="NS459">
        <v>53.026009999999999</v>
      </c>
      <c r="NT459">
        <v>0.15852369999999999</v>
      </c>
      <c r="NU459">
        <v>379.29880000000003</v>
      </c>
      <c r="NV459">
        <v>0.15733649999999999</v>
      </c>
      <c r="NW459">
        <v>48.472110000000001</v>
      </c>
      <c r="NX459">
        <v>0.1513244</v>
      </c>
      <c r="NY459">
        <v>362.87</v>
      </c>
      <c r="NZ459">
        <v>0.1571939</v>
      </c>
      <c r="OA459">
        <v>45.881520000000002</v>
      </c>
      <c r="OB459">
        <v>0.14457159999999999</v>
      </c>
      <c r="OC459">
        <v>347.4239</v>
      </c>
      <c r="OD459">
        <v>0.1570242</v>
      </c>
      <c r="OE459">
        <v>47.147080000000003</v>
      </c>
      <c r="OF459">
        <v>0.13827929999999999</v>
      </c>
      <c r="OG459">
        <v>332.99130000000002</v>
      </c>
      <c r="OH459">
        <v>0.1569055</v>
      </c>
      <c r="OI459">
        <v>47.853920000000002</v>
      </c>
      <c r="OJ459">
        <v>0.1323734</v>
      </c>
      <c r="OK459">
        <v>319.3288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467</v>
      </c>
      <c r="E460">
        <v>967.74</v>
      </c>
      <c r="F460">
        <v>0.25899860000000002</v>
      </c>
      <c r="G460">
        <v>31.278110000000002</v>
      </c>
      <c r="H460">
        <v>0</v>
      </c>
      <c r="I460">
        <v>0</v>
      </c>
      <c r="J460">
        <v>0.25759670000000001</v>
      </c>
      <c r="K460">
        <v>31.401700000000002</v>
      </c>
      <c r="L460">
        <v>0</v>
      </c>
      <c r="M460">
        <v>0</v>
      </c>
      <c r="N460">
        <v>0.25600669999999998</v>
      </c>
      <c r="O460">
        <v>31.259979999999999</v>
      </c>
      <c r="P460">
        <v>0</v>
      </c>
      <c r="Q460">
        <v>0</v>
      </c>
      <c r="R460">
        <v>0.2542296</v>
      </c>
      <c r="S460">
        <v>32.960039999999999</v>
      </c>
      <c r="T460">
        <v>0</v>
      </c>
      <c r="U460">
        <v>0</v>
      </c>
      <c r="V460">
        <v>0.25235610000000003</v>
      </c>
      <c r="W460">
        <v>34.691989999999997</v>
      </c>
      <c r="X460">
        <v>0</v>
      </c>
      <c r="Y460">
        <v>0</v>
      </c>
      <c r="Z460">
        <v>0.2505018</v>
      </c>
      <c r="AA460">
        <v>34.605269999999997</v>
      </c>
      <c r="AB460">
        <v>0</v>
      </c>
      <c r="AC460">
        <v>0</v>
      </c>
      <c r="AD460">
        <v>0.24866740000000001</v>
      </c>
      <c r="AE460">
        <v>32.582079999999998</v>
      </c>
      <c r="AF460">
        <v>0</v>
      </c>
      <c r="AG460">
        <v>0</v>
      </c>
      <c r="AH460">
        <v>0.24686430000000001</v>
      </c>
      <c r="AI460">
        <v>30.152180000000001</v>
      </c>
      <c r="AJ460">
        <v>0</v>
      </c>
      <c r="AK460">
        <v>0</v>
      </c>
      <c r="AL460">
        <v>0.24510850000000001</v>
      </c>
      <c r="AM460">
        <v>28.6493</v>
      </c>
      <c r="AN460">
        <v>0</v>
      </c>
      <c r="AO460">
        <v>0</v>
      </c>
      <c r="AP460">
        <v>0.2432704</v>
      </c>
      <c r="AQ460">
        <v>30.266490000000001</v>
      </c>
      <c r="AR460">
        <v>0</v>
      </c>
      <c r="AS460">
        <v>0</v>
      </c>
      <c r="AT460">
        <v>0.24136879999999999</v>
      </c>
      <c r="AU460">
        <v>34.208280000000002</v>
      </c>
      <c r="AV460">
        <v>0</v>
      </c>
      <c r="AW460">
        <v>0</v>
      </c>
      <c r="AX460">
        <v>0.239314</v>
      </c>
      <c r="AY460">
        <v>39.035299999999999</v>
      </c>
      <c r="AZ460">
        <v>0</v>
      </c>
      <c r="BA460">
        <v>0</v>
      </c>
      <c r="BB460">
        <v>0.23720749999999999</v>
      </c>
      <c r="BC460">
        <v>42.521990000000002</v>
      </c>
      <c r="BD460">
        <v>0</v>
      </c>
      <c r="BE460">
        <v>0</v>
      </c>
      <c r="BF460">
        <v>0.23504169999999999</v>
      </c>
      <c r="BG460">
        <v>42.40692</v>
      </c>
      <c r="BH460">
        <v>0</v>
      </c>
      <c r="BI460">
        <v>0</v>
      </c>
      <c r="BJ460">
        <v>0.2328143</v>
      </c>
      <c r="BK460">
        <v>39.453339999999997</v>
      </c>
      <c r="BL460">
        <v>0</v>
      </c>
      <c r="BM460">
        <v>0</v>
      </c>
      <c r="BN460">
        <v>0.23051659999999999</v>
      </c>
      <c r="BO460">
        <v>36.253309999999999</v>
      </c>
      <c r="BP460">
        <v>0</v>
      </c>
      <c r="BQ460">
        <v>0</v>
      </c>
      <c r="BR460">
        <v>0.22823979999999999</v>
      </c>
      <c r="BS460">
        <v>33.849409999999999</v>
      </c>
      <c r="BT460">
        <v>0</v>
      </c>
      <c r="BU460">
        <v>0</v>
      </c>
      <c r="BV460">
        <v>0.22597500000000001</v>
      </c>
      <c r="BW460">
        <v>33.975430000000003</v>
      </c>
      <c r="BX460">
        <v>0</v>
      </c>
      <c r="BY460">
        <v>0</v>
      </c>
      <c r="BZ460">
        <v>0.22353029999999999</v>
      </c>
      <c r="CA460">
        <v>35.39602</v>
      </c>
      <c r="CB460">
        <v>0</v>
      </c>
      <c r="CC460">
        <v>0</v>
      </c>
      <c r="CD460">
        <v>0.2210318</v>
      </c>
      <c r="CE460">
        <v>36.749119999999998</v>
      </c>
      <c r="CF460">
        <v>0</v>
      </c>
      <c r="CG460">
        <v>0</v>
      </c>
      <c r="CH460">
        <v>0.21866379999999999</v>
      </c>
      <c r="CI460">
        <v>37.520060000000001</v>
      </c>
      <c r="CJ460">
        <v>0</v>
      </c>
      <c r="CK460">
        <v>0</v>
      </c>
      <c r="CL460">
        <v>0.2165464</v>
      </c>
      <c r="CM460">
        <v>36.602910000000001</v>
      </c>
      <c r="CN460">
        <v>0</v>
      </c>
      <c r="CO460">
        <v>0</v>
      </c>
      <c r="CP460">
        <v>0.21463309999999999</v>
      </c>
      <c r="CQ460">
        <v>34.854590000000002</v>
      </c>
      <c r="CR460">
        <v>0</v>
      </c>
      <c r="CS460">
        <v>0</v>
      </c>
      <c r="CT460">
        <v>0.212866</v>
      </c>
      <c r="CU460">
        <v>32.951810000000002</v>
      </c>
      <c r="CV460">
        <v>0</v>
      </c>
      <c r="CW460">
        <v>0</v>
      </c>
      <c r="CX460">
        <v>0.2111806</v>
      </c>
      <c r="CY460">
        <v>31.726959999999998</v>
      </c>
      <c r="CZ460">
        <v>0</v>
      </c>
      <c r="DA460">
        <v>0</v>
      </c>
      <c r="DB460">
        <v>0.2099017</v>
      </c>
      <c r="DC460">
        <v>32.952039999999997</v>
      </c>
      <c r="DD460">
        <v>0</v>
      </c>
      <c r="DE460">
        <v>0</v>
      </c>
      <c r="DF460">
        <v>0.20864240000000001</v>
      </c>
      <c r="DG460">
        <v>36.778370000000002</v>
      </c>
      <c r="DH460" s="1">
        <v>6.4048729999999997E-37</v>
      </c>
      <c r="DI460" s="1">
        <v>9.580029E-34</v>
      </c>
      <c r="DJ460">
        <v>0.20729239999999999</v>
      </c>
      <c r="DK460">
        <v>43.438639999999999</v>
      </c>
      <c r="DL460" s="1">
        <v>5.9952539999999996E-31</v>
      </c>
      <c r="DM460" s="1">
        <v>8.9974230000000002E-28</v>
      </c>
      <c r="DN460">
        <v>0.20578050000000001</v>
      </c>
      <c r="DO460">
        <v>50.320180000000001</v>
      </c>
      <c r="DP460" s="1">
        <v>3.4396669999999997E-26</v>
      </c>
      <c r="DQ460" s="1">
        <v>5.1944890000000002E-23</v>
      </c>
      <c r="DR460">
        <v>0.2041781</v>
      </c>
      <c r="DS460">
        <v>51.569839999999999</v>
      </c>
      <c r="DT460" s="1">
        <v>2.553042E-22</v>
      </c>
      <c r="DU460" s="1">
        <v>3.8796609999999999E-19</v>
      </c>
      <c r="DV460">
        <v>0.20241110000000001</v>
      </c>
      <c r="DW460">
        <v>48.109870000000001</v>
      </c>
      <c r="DX460" s="1">
        <v>4.5203290000000002E-19</v>
      </c>
      <c r="DY460" s="1">
        <v>6.6367339999999997E-16</v>
      </c>
      <c r="DZ460">
        <v>0.20058300000000001</v>
      </c>
      <c r="EA460">
        <v>43.849530000000001</v>
      </c>
      <c r="EB460" s="1">
        <v>3.1539789999999999E-16</v>
      </c>
      <c r="EC460" s="1">
        <v>4.1461059999999998E-13</v>
      </c>
      <c r="ED460">
        <v>0.19884689999999999</v>
      </c>
      <c r="EE460">
        <v>40.476550000000003</v>
      </c>
      <c r="EF460" s="1">
        <v>9.1013750000000002E-14</v>
      </c>
      <c r="EG460" s="1">
        <v>1.130241E-10</v>
      </c>
      <c r="EH460">
        <v>0.19717879999999999</v>
      </c>
      <c r="EI460">
        <v>39.3718</v>
      </c>
      <c r="EJ460" s="1">
        <v>1.28365E-11</v>
      </c>
      <c r="EK460" s="1">
        <v>1.545764E-8</v>
      </c>
      <c r="EL460">
        <v>0.19527739999999999</v>
      </c>
      <c r="EM460">
        <v>41.145870000000002</v>
      </c>
      <c r="EN460" s="1">
        <v>9.8851149999999999E-10</v>
      </c>
      <c r="EO460" s="1">
        <v>1.1740539999999999E-6</v>
      </c>
      <c r="EP460">
        <v>0.19316520000000001</v>
      </c>
      <c r="EQ460">
        <v>46.547739999999997</v>
      </c>
      <c r="ER460" s="1">
        <v>4.4988969999999997E-8</v>
      </c>
      <c r="ES460" s="1">
        <v>5.340217E-5</v>
      </c>
      <c r="ET460">
        <v>0.1910393</v>
      </c>
      <c r="EU460">
        <v>51.6432</v>
      </c>
      <c r="EV460" s="1">
        <v>1.2936950000000001E-6</v>
      </c>
      <c r="EW460" s="1">
        <v>1.5438279999999999E-3</v>
      </c>
      <c r="EX460">
        <v>0.18923619999999999</v>
      </c>
      <c r="EY460">
        <v>51.464199999999998</v>
      </c>
      <c r="EZ460" s="1">
        <v>2.4488360000000001E-5</v>
      </c>
      <c r="FA460" s="1">
        <v>2.952666E-2</v>
      </c>
      <c r="FB460">
        <v>0.1876602</v>
      </c>
      <c r="FC460">
        <v>47.984340000000003</v>
      </c>
      <c r="FD460" s="1">
        <v>3.1801589999999998E-4</v>
      </c>
      <c r="FE460">
        <v>0.3882235</v>
      </c>
      <c r="FF460">
        <v>0.1861747</v>
      </c>
      <c r="FG460">
        <v>44.09986</v>
      </c>
      <c r="FH460" s="1">
        <v>2.9395139999999998E-3</v>
      </c>
      <c r="FI460">
        <v>3.6454740000000001</v>
      </c>
      <c r="FJ460">
        <v>0.18491969999999999</v>
      </c>
      <c r="FK460">
        <v>41.505870000000002</v>
      </c>
      <c r="FL460" s="1">
        <v>1.9988820000000001E-2</v>
      </c>
      <c r="FM460">
        <v>25.22259</v>
      </c>
      <c r="FN460">
        <v>0.1838514</v>
      </c>
      <c r="FO460">
        <v>42.141689999999997</v>
      </c>
      <c r="FP460">
        <v>0.1033598</v>
      </c>
      <c r="FQ460">
        <v>132.90379999999999</v>
      </c>
      <c r="FR460">
        <v>0.1825957</v>
      </c>
      <c r="FS460">
        <v>44.765180000000001</v>
      </c>
      <c r="FT460">
        <v>0.41728599999999999</v>
      </c>
      <c r="FU460">
        <v>547.93349999999998</v>
      </c>
      <c r="FV460">
        <v>0.18121200000000001</v>
      </c>
      <c r="FW460">
        <v>48.080649999999999</v>
      </c>
      <c r="FX460">
        <v>1.3430629999999999</v>
      </c>
      <c r="FY460">
        <v>1805.712</v>
      </c>
      <c r="FZ460">
        <v>0.1798063</v>
      </c>
      <c r="GA460">
        <v>49.018349999999998</v>
      </c>
      <c r="GB460">
        <v>3.517045</v>
      </c>
      <c r="GC460">
        <v>4849.5460000000003</v>
      </c>
      <c r="GD460">
        <v>0.1787039</v>
      </c>
      <c r="GE460">
        <v>47.653840000000002</v>
      </c>
      <c r="GF460">
        <v>7.6466500000000002</v>
      </c>
      <c r="GG460">
        <v>10810.39</v>
      </c>
      <c r="GH460">
        <v>0.17760020000000001</v>
      </c>
      <c r="GI460">
        <v>44.233669999999996</v>
      </c>
      <c r="GJ460">
        <v>13.997820000000001</v>
      </c>
      <c r="GK460">
        <v>20321.04</v>
      </c>
      <c r="GL460">
        <v>0.17637549999999999</v>
      </c>
      <c r="GM460">
        <v>40.907510000000002</v>
      </c>
      <c r="GN460">
        <v>21.872389999999999</v>
      </c>
      <c r="GO460">
        <v>32672.16</v>
      </c>
      <c r="GP460">
        <v>0.1752301</v>
      </c>
      <c r="GQ460">
        <v>38.582520000000002</v>
      </c>
      <c r="GR460">
        <v>29.621580000000002</v>
      </c>
      <c r="GS460">
        <v>45578.59</v>
      </c>
      <c r="GT460">
        <v>0.17409910000000001</v>
      </c>
      <c r="GU460">
        <v>40.156149999999997</v>
      </c>
      <c r="GV460">
        <v>35.25685</v>
      </c>
      <c r="GW460">
        <v>55961.19</v>
      </c>
      <c r="GX460">
        <v>0.17271500000000001</v>
      </c>
      <c r="GY460">
        <v>43.95872</v>
      </c>
      <c r="GZ460">
        <v>37.360370000000003</v>
      </c>
      <c r="HA460">
        <v>61371.21</v>
      </c>
      <c r="HB460">
        <v>0.1711068</v>
      </c>
      <c r="HC460">
        <v>48.500480000000003</v>
      </c>
      <c r="HD460">
        <v>35.706760000000003</v>
      </c>
      <c r="HE460">
        <v>60944.65</v>
      </c>
      <c r="HF460">
        <v>0.16938439999999999</v>
      </c>
      <c r="HG460">
        <v>51.396970000000003</v>
      </c>
      <c r="HH460">
        <v>31.08588</v>
      </c>
      <c r="HI460">
        <v>55622.66</v>
      </c>
      <c r="HJ460">
        <v>0.1676849</v>
      </c>
      <c r="HK460">
        <v>49.861240000000002</v>
      </c>
      <c r="HL460">
        <v>25.635560000000002</v>
      </c>
      <c r="HM460">
        <v>47534.36</v>
      </c>
      <c r="HN460">
        <v>0.16602239999999999</v>
      </c>
      <c r="HO460">
        <v>46.340299999999999</v>
      </c>
      <c r="HP460">
        <v>19.781169999999999</v>
      </c>
      <c r="HQ460">
        <v>38367.22</v>
      </c>
      <c r="HR460">
        <v>0.16430049999999999</v>
      </c>
      <c r="HS460">
        <v>42.708320000000001</v>
      </c>
      <c r="HT460">
        <v>14.67521</v>
      </c>
      <c r="HU460">
        <v>29863.17</v>
      </c>
      <c r="HV460">
        <v>0.1626676</v>
      </c>
      <c r="HW460">
        <v>40.49933</v>
      </c>
      <c r="HX460">
        <v>10.67862</v>
      </c>
      <c r="HY460">
        <v>22817.33</v>
      </c>
      <c r="HZ460">
        <v>0.16110160000000001</v>
      </c>
      <c r="IA460">
        <v>42.601149999999997</v>
      </c>
      <c r="IB460">
        <v>7.7678000000000003</v>
      </c>
      <c r="IC460">
        <v>17403.5</v>
      </c>
      <c r="ID460">
        <v>0.1593725</v>
      </c>
      <c r="IE460">
        <v>49.320819999999998</v>
      </c>
      <c r="IF460">
        <v>5.7521079999999998</v>
      </c>
      <c r="IG460">
        <v>13472.81</v>
      </c>
      <c r="IH460">
        <v>0.15752579999999999</v>
      </c>
      <c r="II460">
        <v>57.198770000000003</v>
      </c>
      <c r="IJ460">
        <v>4.3955330000000004</v>
      </c>
      <c r="IK460">
        <v>10700.87</v>
      </c>
      <c r="IL460">
        <v>0.1555029</v>
      </c>
      <c r="IM460">
        <v>60.385359999999999</v>
      </c>
      <c r="IN460">
        <v>3.4867240000000002</v>
      </c>
      <c r="IO460">
        <v>8762.3209999999999</v>
      </c>
      <c r="IP460">
        <v>0.15339749999999999</v>
      </c>
      <c r="IQ460">
        <v>58.766489999999997</v>
      </c>
      <c r="IR460">
        <v>2.8670140000000002</v>
      </c>
      <c r="IS460">
        <v>7388.2290000000003</v>
      </c>
      <c r="IT460">
        <v>0.15094850000000001</v>
      </c>
      <c r="IU460">
        <v>54.481780000000001</v>
      </c>
      <c r="IV460">
        <v>2.426342</v>
      </c>
      <c r="IW460">
        <v>6389.8069999999998</v>
      </c>
      <c r="IX460">
        <v>0.14756739999999999</v>
      </c>
      <c r="IY460">
        <v>50.399169999999998</v>
      </c>
      <c r="IZ460">
        <v>2.0972110000000002</v>
      </c>
      <c r="JA460">
        <v>5654.99</v>
      </c>
      <c r="JB460">
        <v>0.1450738</v>
      </c>
      <c r="JC460">
        <v>47.634419999999999</v>
      </c>
      <c r="JD460">
        <v>1.858976</v>
      </c>
      <c r="JE460">
        <v>5091.43</v>
      </c>
      <c r="JF460">
        <v>0.14295630000000001</v>
      </c>
      <c r="JG460">
        <v>48.696770000000001</v>
      </c>
      <c r="JH460">
        <v>1.6693309999999999</v>
      </c>
      <c r="JI460">
        <v>4629.5219999999999</v>
      </c>
      <c r="JJ460">
        <v>0.1409784</v>
      </c>
      <c r="JK460">
        <v>50.643549999999998</v>
      </c>
      <c r="JL460">
        <v>1.511236</v>
      </c>
      <c r="JM460">
        <v>4242.4639999999999</v>
      </c>
      <c r="JN460">
        <v>0.13925670000000001</v>
      </c>
      <c r="JO460">
        <v>50.761229999999998</v>
      </c>
      <c r="JP460">
        <v>1.3751530000000001</v>
      </c>
      <c r="JQ460">
        <v>3908.95</v>
      </c>
      <c r="JR460">
        <v>0.1377748</v>
      </c>
      <c r="JS460">
        <v>49.737160000000003</v>
      </c>
      <c r="JT460">
        <v>1.2580389999999999</v>
      </c>
      <c r="JU460">
        <v>3616.0230000000001</v>
      </c>
      <c r="JV460">
        <v>0.13649259999999999</v>
      </c>
      <c r="JW460">
        <v>48.62735</v>
      </c>
      <c r="JX460">
        <v>1.155462</v>
      </c>
      <c r="JY460">
        <v>3354.5129999999999</v>
      </c>
      <c r="JZ460">
        <v>0.13528270000000001</v>
      </c>
      <c r="KA460">
        <v>46.938630000000003</v>
      </c>
      <c r="KB460">
        <v>1.0642419999999999</v>
      </c>
      <c r="KC460">
        <v>3119.6260000000002</v>
      </c>
      <c r="KD460">
        <v>0.1341427</v>
      </c>
      <c r="KE460">
        <v>45.214329999999997</v>
      </c>
      <c r="KF460">
        <v>0.98303600000000002</v>
      </c>
      <c r="KG460">
        <v>2908.174</v>
      </c>
      <c r="KH460">
        <v>0.13313040000000001</v>
      </c>
      <c r="KI460">
        <v>43.665979999999998</v>
      </c>
      <c r="KJ460">
        <v>0.91078029999999999</v>
      </c>
      <c r="KK460">
        <v>2716.9450000000002</v>
      </c>
      <c r="KL460">
        <v>0.1322168</v>
      </c>
      <c r="KM460">
        <v>45.530239999999999</v>
      </c>
      <c r="KN460">
        <v>0.84572780000000003</v>
      </c>
      <c r="KO460">
        <v>2542.3069999999998</v>
      </c>
      <c r="KP460">
        <v>0.1314004</v>
      </c>
      <c r="KQ460">
        <v>51.977089999999997</v>
      </c>
      <c r="KR460">
        <v>0.78715729999999995</v>
      </c>
      <c r="KS460">
        <v>2383.2069999999999</v>
      </c>
      <c r="KT460">
        <v>0.13060089999999999</v>
      </c>
      <c r="KU460">
        <v>59.900179999999999</v>
      </c>
      <c r="KV460">
        <v>0.73405240000000005</v>
      </c>
      <c r="KW460">
        <v>2237.9690000000001</v>
      </c>
      <c r="KX460">
        <v>0.12990360000000001</v>
      </c>
      <c r="KY460">
        <v>63.573970000000003</v>
      </c>
      <c r="KZ460">
        <v>0.68630060000000004</v>
      </c>
      <c r="LA460">
        <v>2105.3690000000001</v>
      </c>
      <c r="LB460">
        <v>0.129276</v>
      </c>
      <c r="LC460">
        <v>60.875059999999998</v>
      </c>
      <c r="LD460">
        <v>0.64280360000000003</v>
      </c>
      <c r="LE460">
        <v>1982.9459999999999</v>
      </c>
      <c r="LF460">
        <v>0.12867429999999999</v>
      </c>
      <c r="LG460">
        <v>56.178249999999998</v>
      </c>
      <c r="LH460">
        <v>0.60279090000000002</v>
      </c>
      <c r="LI460">
        <v>1869.874</v>
      </c>
      <c r="LJ460">
        <v>0.1281651</v>
      </c>
      <c r="LK460">
        <v>52.549349999999997</v>
      </c>
      <c r="LL460">
        <v>0.56629209999999996</v>
      </c>
      <c r="LM460">
        <v>1765.1479999999999</v>
      </c>
      <c r="LN460">
        <v>0.1276176</v>
      </c>
      <c r="LO460">
        <v>49.624960000000002</v>
      </c>
      <c r="LP460">
        <v>0.53253320000000004</v>
      </c>
      <c r="LQ460">
        <v>1668.568</v>
      </c>
      <c r="LR460">
        <v>0.12708839999999999</v>
      </c>
      <c r="LS460">
        <v>49.087510000000002</v>
      </c>
      <c r="LT460">
        <v>0.50180329999999995</v>
      </c>
      <c r="LU460">
        <v>1580.0160000000001</v>
      </c>
      <c r="LV460">
        <v>0.12666540000000001</v>
      </c>
      <c r="LW460">
        <v>51.174959999999999</v>
      </c>
      <c r="LX460">
        <v>0.47359319999999999</v>
      </c>
      <c r="LY460">
        <v>1497.3019999999999</v>
      </c>
      <c r="LZ460">
        <v>0.1263541</v>
      </c>
      <c r="MA460">
        <v>52.988390000000003</v>
      </c>
      <c r="MB460">
        <v>0.44756279999999998</v>
      </c>
      <c r="MC460">
        <v>1419.7370000000001</v>
      </c>
      <c r="MD460">
        <v>0.1260172</v>
      </c>
      <c r="ME460">
        <v>53.867139999999999</v>
      </c>
      <c r="MF460">
        <v>0.42308059999999997</v>
      </c>
      <c r="MG460">
        <v>1347.049</v>
      </c>
      <c r="MH460">
        <v>0.12567990000000001</v>
      </c>
      <c r="MI460">
        <v>52.970370000000003</v>
      </c>
      <c r="MJ460">
        <v>0.40033239999999998</v>
      </c>
      <c r="MK460">
        <v>1279.434</v>
      </c>
      <c r="ML460">
        <v>0.12533059999999999</v>
      </c>
      <c r="MM460">
        <v>49.869340000000001</v>
      </c>
      <c r="MN460">
        <v>0.37912489999999999</v>
      </c>
      <c r="MO460">
        <v>1216.5260000000001</v>
      </c>
      <c r="MP460">
        <v>0.1250435</v>
      </c>
      <c r="MQ460">
        <v>47.27955</v>
      </c>
      <c r="MR460">
        <v>0.35952689999999998</v>
      </c>
      <c r="MS460">
        <v>1157.7560000000001</v>
      </c>
      <c r="MT460">
        <v>0.1248027</v>
      </c>
      <c r="MU460">
        <v>45.585610000000003</v>
      </c>
      <c r="MV460">
        <v>0.34127829999999998</v>
      </c>
      <c r="MW460">
        <v>1102.4780000000001</v>
      </c>
      <c r="MX460">
        <v>0.1246329</v>
      </c>
      <c r="MY460">
        <v>46.724969999999999</v>
      </c>
      <c r="MZ460">
        <v>0.32419500000000001</v>
      </c>
      <c r="NA460">
        <v>1050.154</v>
      </c>
      <c r="NB460">
        <v>0.124391</v>
      </c>
      <c r="NC460">
        <v>49.191760000000002</v>
      </c>
      <c r="ND460">
        <v>0.3080447</v>
      </c>
      <c r="NE460">
        <v>1001.0650000000001</v>
      </c>
      <c r="NF460">
        <v>0.1241442</v>
      </c>
      <c r="NG460">
        <v>53.709870000000002</v>
      </c>
      <c r="NH460">
        <v>0.29296080000000002</v>
      </c>
      <c r="NI460">
        <v>955.24789999999996</v>
      </c>
      <c r="NJ460">
        <v>0.1238877</v>
      </c>
      <c r="NK460">
        <v>58.52863</v>
      </c>
      <c r="NL460">
        <v>0.2788911</v>
      </c>
      <c r="NM460">
        <v>912.44830000000002</v>
      </c>
      <c r="NN460">
        <v>0.1237167</v>
      </c>
      <c r="NO460">
        <v>58.28519</v>
      </c>
      <c r="NP460">
        <v>0.26585900000000001</v>
      </c>
      <c r="NQ460">
        <v>872.07839999999999</v>
      </c>
      <c r="NR460">
        <v>0.12354320000000001</v>
      </c>
      <c r="NS460">
        <v>53.750830000000001</v>
      </c>
      <c r="NT460">
        <v>0.25353209999999998</v>
      </c>
      <c r="NU460">
        <v>833.89279999999997</v>
      </c>
      <c r="NV460">
        <v>0.12340959999999999</v>
      </c>
      <c r="NW460">
        <v>49.660850000000003</v>
      </c>
      <c r="NX460">
        <v>0.24199670000000001</v>
      </c>
      <c r="NY460">
        <v>797.89850000000001</v>
      </c>
      <c r="NZ460">
        <v>0.1232212</v>
      </c>
      <c r="OA460">
        <v>47.08663</v>
      </c>
      <c r="OB460">
        <v>0.23110269999999999</v>
      </c>
      <c r="OC460">
        <v>764.06539999999995</v>
      </c>
      <c r="OD460">
        <v>0.1230371</v>
      </c>
      <c r="OE460">
        <v>47.830039999999997</v>
      </c>
      <c r="OF460">
        <v>0.22095380000000001</v>
      </c>
      <c r="OG460">
        <v>732.34199999999998</v>
      </c>
      <c r="OH460">
        <v>0.12289079999999999</v>
      </c>
      <c r="OI460">
        <v>48.239919999999998</v>
      </c>
      <c r="OJ460">
        <v>0.2114463</v>
      </c>
      <c r="OK460">
        <v>702.32299999999998</v>
      </c>
    </row>
    <row r="461" spans="1:401" x14ac:dyDescent="0.35">
      <c r="A461">
        <v>470</v>
      </c>
      <c r="B461" t="s">
        <v>4</v>
      </c>
      <c r="C461" t="s">
        <v>364</v>
      </c>
      <c r="D461" t="s">
        <v>468</v>
      </c>
      <c r="E461">
        <v>733.98889999999994</v>
      </c>
      <c r="F461">
        <v>0.2109905</v>
      </c>
      <c r="G461">
        <v>32.157089999999997</v>
      </c>
      <c r="H461">
        <v>0</v>
      </c>
      <c r="I461">
        <v>0</v>
      </c>
      <c r="J461">
        <v>0.20978859999999999</v>
      </c>
      <c r="K461">
        <v>31.97879</v>
      </c>
      <c r="L461">
        <v>0</v>
      </c>
      <c r="M461">
        <v>0</v>
      </c>
      <c r="N461">
        <v>0.20835090000000001</v>
      </c>
      <c r="O461">
        <v>31.65212</v>
      </c>
      <c r="P461">
        <v>0</v>
      </c>
      <c r="Q461">
        <v>0</v>
      </c>
      <c r="R461">
        <v>0.2067852</v>
      </c>
      <c r="S461">
        <v>33.063400000000001</v>
      </c>
      <c r="T461">
        <v>0</v>
      </c>
      <c r="U461">
        <v>0</v>
      </c>
      <c r="V461">
        <v>0.20514640000000001</v>
      </c>
      <c r="W461">
        <v>34.615830000000003</v>
      </c>
      <c r="X461">
        <v>0</v>
      </c>
      <c r="Y461">
        <v>0</v>
      </c>
      <c r="Z461">
        <v>0.20354810000000001</v>
      </c>
      <c r="AA461">
        <v>34.719360000000002</v>
      </c>
      <c r="AB461">
        <v>0</v>
      </c>
      <c r="AC461">
        <v>0</v>
      </c>
      <c r="AD461">
        <v>0.2019572</v>
      </c>
      <c r="AE461">
        <v>33.091549999999998</v>
      </c>
      <c r="AF461">
        <v>0</v>
      </c>
      <c r="AG461">
        <v>0</v>
      </c>
      <c r="AH461">
        <v>0.2003907</v>
      </c>
      <c r="AI461">
        <v>30.921859999999999</v>
      </c>
      <c r="AJ461">
        <v>0</v>
      </c>
      <c r="AK461">
        <v>0</v>
      </c>
      <c r="AL461">
        <v>0.19884060000000001</v>
      </c>
      <c r="AM461">
        <v>29.40258</v>
      </c>
      <c r="AN461">
        <v>0</v>
      </c>
      <c r="AO461">
        <v>0</v>
      </c>
      <c r="AP461">
        <v>0.19725909999999999</v>
      </c>
      <c r="AQ461">
        <v>30.616160000000001</v>
      </c>
      <c r="AR461">
        <v>0</v>
      </c>
      <c r="AS461">
        <v>0</v>
      </c>
      <c r="AT461">
        <v>0.19561190000000001</v>
      </c>
      <c r="AU461">
        <v>34.018749999999997</v>
      </c>
      <c r="AV461">
        <v>0</v>
      </c>
      <c r="AW461">
        <v>0</v>
      </c>
      <c r="AX461">
        <v>0.19384760000000001</v>
      </c>
      <c r="AY461">
        <v>38.461829999999999</v>
      </c>
      <c r="AZ461">
        <v>0</v>
      </c>
      <c r="BA461">
        <v>0</v>
      </c>
      <c r="BB461">
        <v>0.1920443</v>
      </c>
      <c r="BC461">
        <v>41.959629999999997</v>
      </c>
      <c r="BD461">
        <v>0</v>
      </c>
      <c r="BE461">
        <v>0</v>
      </c>
      <c r="BF461">
        <v>0.19016169999999999</v>
      </c>
      <c r="BG461">
        <v>42.33361</v>
      </c>
      <c r="BH461">
        <v>0</v>
      </c>
      <c r="BI461">
        <v>0</v>
      </c>
      <c r="BJ461">
        <v>0.18825239999999999</v>
      </c>
      <c r="BK461">
        <v>40.058779999999999</v>
      </c>
      <c r="BL461">
        <v>0</v>
      </c>
      <c r="BM461">
        <v>0</v>
      </c>
      <c r="BN461">
        <v>0.1862607</v>
      </c>
      <c r="BO461">
        <v>37.241970000000002</v>
      </c>
      <c r="BP461">
        <v>0</v>
      </c>
      <c r="BQ461">
        <v>0</v>
      </c>
      <c r="BR461">
        <v>0.18435370000000001</v>
      </c>
      <c r="BS461">
        <v>34.885350000000003</v>
      </c>
      <c r="BT461">
        <v>0</v>
      </c>
      <c r="BU461">
        <v>0</v>
      </c>
      <c r="BV461">
        <v>0.18241969999999999</v>
      </c>
      <c r="BW461">
        <v>34.670999999999999</v>
      </c>
      <c r="BX461">
        <v>0</v>
      </c>
      <c r="BY461">
        <v>0</v>
      </c>
      <c r="BZ461">
        <v>0.1803198</v>
      </c>
      <c r="CA461">
        <v>35.683839999999996</v>
      </c>
      <c r="CB461">
        <v>0</v>
      </c>
      <c r="CC461">
        <v>0</v>
      </c>
      <c r="CD461">
        <v>0.17816009999999999</v>
      </c>
      <c r="CE461">
        <v>36.780230000000003</v>
      </c>
      <c r="CF461">
        <v>0</v>
      </c>
      <c r="CG461">
        <v>0</v>
      </c>
      <c r="CH461">
        <v>0.17611289999999999</v>
      </c>
      <c r="CI461">
        <v>37.555929999999996</v>
      </c>
      <c r="CJ461">
        <v>0</v>
      </c>
      <c r="CK461">
        <v>0</v>
      </c>
      <c r="CL461">
        <v>0.17432710000000001</v>
      </c>
      <c r="CM461">
        <v>36.85501</v>
      </c>
      <c r="CN461">
        <v>0</v>
      </c>
      <c r="CO461">
        <v>0</v>
      </c>
      <c r="CP461">
        <v>0.172704</v>
      </c>
      <c r="CQ461">
        <v>35.417050000000003</v>
      </c>
      <c r="CR461">
        <v>0</v>
      </c>
      <c r="CS461">
        <v>0</v>
      </c>
      <c r="CT461">
        <v>0.17119609999999999</v>
      </c>
      <c r="CU461">
        <v>33.701340000000002</v>
      </c>
      <c r="CV461">
        <v>0</v>
      </c>
      <c r="CW461">
        <v>0</v>
      </c>
      <c r="CX461">
        <v>0.16974230000000001</v>
      </c>
      <c r="CY461">
        <v>32.472499999999997</v>
      </c>
      <c r="CZ461">
        <v>0</v>
      </c>
      <c r="DA461">
        <v>0</v>
      </c>
      <c r="DB461">
        <v>0.16865810000000001</v>
      </c>
      <c r="DC461">
        <v>33.353540000000002</v>
      </c>
      <c r="DD461">
        <v>0</v>
      </c>
      <c r="DE461">
        <v>0</v>
      </c>
      <c r="DF461">
        <v>0.167604</v>
      </c>
      <c r="DG461">
        <v>36.598979999999997</v>
      </c>
      <c r="DH461" s="1">
        <v>9.8384459999999995E-38</v>
      </c>
      <c r="DI461" s="1">
        <v>1.364693E-34</v>
      </c>
      <c r="DJ461">
        <v>0.16646320000000001</v>
      </c>
      <c r="DK461">
        <v>42.59413</v>
      </c>
      <c r="DL461" s="1">
        <v>1.070615E-31</v>
      </c>
      <c r="DM461" s="1">
        <v>1.490325E-28</v>
      </c>
      <c r="DN461">
        <v>0.16517660000000001</v>
      </c>
      <c r="DO461">
        <v>49.148820000000001</v>
      </c>
      <c r="DP461" s="1">
        <v>7.1899660000000001E-27</v>
      </c>
      <c r="DQ461" s="1">
        <v>1.0073959999999999E-23</v>
      </c>
      <c r="DR461">
        <v>0.1638067</v>
      </c>
      <c r="DS461">
        <v>50.99024</v>
      </c>
      <c r="DT461" s="1">
        <v>6.1872080000000005E-23</v>
      </c>
      <c r="DU461" s="1">
        <v>8.7265820000000004E-20</v>
      </c>
      <c r="DV461">
        <v>0.16227569999999999</v>
      </c>
      <c r="DW461">
        <v>48.592190000000002</v>
      </c>
      <c r="DX461" s="1">
        <v>1.27772E-19</v>
      </c>
      <c r="DY461" s="1">
        <v>1.6834339999999999E-16</v>
      </c>
      <c r="DZ461">
        <v>0.16072210000000001</v>
      </c>
      <c r="EA461">
        <v>45.077500000000001</v>
      </c>
      <c r="EB461" s="1">
        <v>9.7034820000000003E-17</v>
      </c>
      <c r="EC461" s="1">
        <v>1.1771280000000001E-13</v>
      </c>
      <c r="ED461">
        <v>0.15927440000000001</v>
      </c>
      <c r="EE461">
        <v>41.911830000000002</v>
      </c>
      <c r="EF461" s="1">
        <v>3.0227330000000002E-14</v>
      </c>
      <c r="EG461" s="1">
        <v>3.5220139999999999E-11</v>
      </c>
      <c r="EH461">
        <v>0.15786729999999999</v>
      </c>
      <c r="EI461">
        <v>40.575510000000001</v>
      </c>
      <c r="EJ461" s="1">
        <v>4.5651519999999997E-12</v>
      </c>
      <c r="EK461" s="1">
        <v>5.2048249999999998E-9</v>
      </c>
      <c r="EL461">
        <v>0.1562047</v>
      </c>
      <c r="EM461">
        <v>41.772550000000003</v>
      </c>
      <c r="EN461" s="1">
        <v>3.7432719999999997E-10</v>
      </c>
      <c r="EO461" s="1">
        <v>4.2361249999999998E-7</v>
      </c>
      <c r="EP461">
        <v>0.15438869999999999</v>
      </c>
      <c r="EQ461">
        <v>46.346429999999998</v>
      </c>
      <c r="ER461" s="1">
        <v>1.807787E-8</v>
      </c>
      <c r="ES461" s="1">
        <v>2.0532360000000001E-5</v>
      </c>
      <c r="ET461">
        <v>0.15258559999999999</v>
      </c>
      <c r="EU461">
        <v>51.04354</v>
      </c>
      <c r="EV461" s="1">
        <v>5.4999489999999995E-7</v>
      </c>
      <c r="EW461" s="1">
        <v>6.2976280000000002E-4</v>
      </c>
      <c r="EX461">
        <v>0.15106130000000001</v>
      </c>
      <c r="EY461">
        <v>51.405200000000001</v>
      </c>
      <c r="EZ461" s="1">
        <v>1.101456E-5</v>
      </c>
      <c r="FA461" s="1">
        <v>1.2762829999999999E-2</v>
      </c>
      <c r="FB461">
        <v>0.14973359999999999</v>
      </c>
      <c r="FC461">
        <v>48.797469999999997</v>
      </c>
      <c r="FD461" s="1">
        <v>1.510347E-4</v>
      </c>
      <c r="FE461">
        <v>0.1772958</v>
      </c>
      <c r="FF461">
        <v>0.14847579999999999</v>
      </c>
      <c r="FG461">
        <v>45.485599999999998</v>
      </c>
      <c r="FH461" s="1">
        <v>1.4721630000000001E-3</v>
      </c>
      <c r="FI461">
        <v>1.7553300000000001</v>
      </c>
      <c r="FJ461">
        <v>0.14747499999999999</v>
      </c>
      <c r="FK461">
        <v>42.940530000000003</v>
      </c>
      <c r="FL461" s="1">
        <v>1.0547920000000001E-2</v>
      </c>
      <c r="FM461">
        <v>12.78023</v>
      </c>
      <c r="FN461">
        <v>0.14658099999999999</v>
      </c>
      <c r="FO461">
        <v>43.104770000000002</v>
      </c>
      <c r="FP461" s="1">
        <v>5.7345640000000003E-2</v>
      </c>
      <c r="FQ461">
        <v>70.703249999999997</v>
      </c>
      <c r="FR461">
        <v>0.1454501</v>
      </c>
      <c r="FS461">
        <v>45.119630000000001</v>
      </c>
      <c r="FT461">
        <v>0.2430292</v>
      </c>
      <c r="FU461">
        <v>305.55689999999998</v>
      </c>
      <c r="FV461">
        <v>0.14423910000000001</v>
      </c>
      <c r="FW461">
        <v>48.012259999999998</v>
      </c>
      <c r="FX461">
        <v>0.82069460000000005</v>
      </c>
      <c r="FY461">
        <v>1054.5</v>
      </c>
      <c r="FZ461">
        <v>0.1430604</v>
      </c>
      <c r="GA461">
        <v>49.089350000000003</v>
      </c>
      <c r="GB461">
        <v>2.2547199999999998</v>
      </c>
      <c r="GC461">
        <v>2963.779</v>
      </c>
      <c r="GD461">
        <v>0.14216139999999999</v>
      </c>
      <c r="GE461">
        <v>48.231029999999997</v>
      </c>
      <c r="GF461">
        <v>5.1451070000000003</v>
      </c>
      <c r="GG461">
        <v>6912.4279999999999</v>
      </c>
      <c r="GH461">
        <v>0.14124200000000001</v>
      </c>
      <c r="GI461">
        <v>45.400680000000001</v>
      </c>
      <c r="GJ461">
        <v>9.8905410000000007</v>
      </c>
      <c r="GK461">
        <v>13598.74</v>
      </c>
      <c r="GL461">
        <v>0.14019029999999999</v>
      </c>
      <c r="GM461">
        <v>42.397060000000003</v>
      </c>
      <c r="GN461">
        <v>16.240549999999999</v>
      </c>
      <c r="GO461">
        <v>22895.02</v>
      </c>
      <c r="GP461">
        <v>0.13924739999999999</v>
      </c>
      <c r="GQ461">
        <v>40.057450000000003</v>
      </c>
      <c r="GR461">
        <v>23.143550000000001</v>
      </c>
      <c r="GS461">
        <v>33467.39</v>
      </c>
      <c r="GT461">
        <v>0.13829720000000001</v>
      </c>
      <c r="GU461">
        <v>41.034210000000002</v>
      </c>
      <c r="GV461">
        <v>29.022069999999999</v>
      </c>
      <c r="GW461">
        <v>43101.5</v>
      </c>
      <c r="GX461">
        <v>0.1370584</v>
      </c>
      <c r="GY461">
        <v>44.148249999999997</v>
      </c>
      <c r="GZ461">
        <v>32.436810000000001</v>
      </c>
      <c r="HA461">
        <v>49641.21</v>
      </c>
      <c r="HB461">
        <v>0.13566120000000001</v>
      </c>
      <c r="HC461">
        <v>48.230400000000003</v>
      </c>
      <c r="HD461">
        <v>32.807929999999999</v>
      </c>
      <c r="HE461">
        <v>51862.81</v>
      </c>
      <c r="HF461">
        <v>0.1342111</v>
      </c>
      <c r="HG461">
        <v>51.150910000000003</v>
      </c>
      <c r="HH461">
        <v>30.470300000000002</v>
      </c>
      <c r="HI461">
        <v>49883.95</v>
      </c>
      <c r="HJ461">
        <v>0.1327924</v>
      </c>
      <c r="HK461">
        <v>50.291370000000001</v>
      </c>
      <c r="HL461">
        <v>26.364920000000001</v>
      </c>
      <c r="HM461">
        <v>44863.1</v>
      </c>
      <c r="HN461">
        <v>0.13139819999999999</v>
      </c>
      <c r="HO461">
        <v>47.505580000000002</v>
      </c>
      <c r="HP461">
        <v>21.873930000000001</v>
      </c>
      <c r="HQ461">
        <v>38419.879999999997</v>
      </c>
      <c r="HR461">
        <v>0.12994410000000001</v>
      </c>
      <c r="HS461">
        <v>44.275390000000002</v>
      </c>
      <c r="HT461">
        <v>17.368539999999999</v>
      </c>
      <c r="HU461">
        <v>31667.58</v>
      </c>
      <c r="HV461">
        <v>0.1285907</v>
      </c>
      <c r="HW461">
        <v>42.023470000000003</v>
      </c>
      <c r="HX461">
        <v>13.53708</v>
      </c>
      <c r="HY461">
        <v>25586.11</v>
      </c>
      <c r="HZ461">
        <v>0.12726779999999999</v>
      </c>
      <c r="IA461">
        <v>43.418030000000002</v>
      </c>
      <c r="IB461">
        <v>10.511039999999999</v>
      </c>
      <c r="IC461">
        <v>20553.21</v>
      </c>
      <c r="ID461">
        <v>0.1257779</v>
      </c>
      <c r="IE461">
        <v>49.045459999999999</v>
      </c>
      <c r="IF461">
        <v>8.2389829999999993</v>
      </c>
      <c r="IG461">
        <v>16632.22</v>
      </c>
      <c r="IH461">
        <v>0.1242123</v>
      </c>
      <c r="II461">
        <v>56.202939999999998</v>
      </c>
      <c r="IJ461">
        <v>6.5844579999999997</v>
      </c>
      <c r="IK461">
        <v>13674.53</v>
      </c>
      <c r="IL461">
        <v>0.1225256</v>
      </c>
      <c r="IM461">
        <v>59.66677</v>
      </c>
      <c r="IN461">
        <v>5.3887239999999998</v>
      </c>
      <c r="IO461">
        <v>11470.24</v>
      </c>
      <c r="IP461">
        <v>0.12079040000000001</v>
      </c>
      <c r="IQ461">
        <v>58.883380000000002</v>
      </c>
      <c r="IR461">
        <v>4.5149800000000004</v>
      </c>
      <c r="IS461">
        <v>9816.7369999999992</v>
      </c>
      <c r="IT461">
        <v>0.1187839</v>
      </c>
      <c r="IU461">
        <v>55.576439999999998</v>
      </c>
      <c r="IV461">
        <v>3.8562639999999999</v>
      </c>
      <c r="IW461">
        <v>8556.7139999999999</v>
      </c>
      <c r="IX461">
        <v>0.1159871</v>
      </c>
      <c r="IY461">
        <v>51.983139999999999</v>
      </c>
      <c r="IZ461">
        <v>3.3357730000000001</v>
      </c>
      <c r="JA461">
        <v>7588.64</v>
      </c>
      <c r="JB461">
        <v>0.11396920000000001</v>
      </c>
      <c r="JC461">
        <v>49.212879999999998</v>
      </c>
      <c r="JD461">
        <v>2.9488270000000001</v>
      </c>
      <c r="JE461">
        <v>6824.7420000000002</v>
      </c>
      <c r="JF461">
        <v>0.1122248</v>
      </c>
      <c r="JG461">
        <v>49.628950000000003</v>
      </c>
      <c r="JH461">
        <v>2.6373449999999998</v>
      </c>
      <c r="JI461">
        <v>6192.57</v>
      </c>
      <c r="JJ461">
        <v>0.1105869</v>
      </c>
      <c r="JK461">
        <v>50.995080000000002</v>
      </c>
      <c r="JL461">
        <v>2.376776</v>
      </c>
      <c r="JM461">
        <v>5660.1120000000001</v>
      </c>
      <c r="JN461">
        <v>0.10917689999999999</v>
      </c>
      <c r="JO461">
        <v>51.008719999999997</v>
      </c>
      <c r="JP461">
        <v>2.1532960000000001</v>
      </c>
      <c r="JQ461">
        <v>5201.4369999999999</v>
      </c>
      <c r="JR461">
        <v>0.1079658</v>
      </c>
      <c r="JS461">
        <v>50.141039999999997</v>
      </c>
      <c r="JT461">
        <v>1.9623200000000001</v>
      </c>
      <c r="JU461">
        <v>4799.9189999999999</v>
      </c>
      <c r="JV461">
        <v>0.106908</v>
      </c>
      <c r="JW461">
        <v>49.195390000000003</v>
      </c>
      <c r="JX461">
        <v>1.7962199999999999</v>
      </c>
      <c r="JY461">
        <v>4443.3540000000003</v>
      </c>
      <c r="JZ461">
        <v>0.1059027</v>
      </c>
      <c r="KA461">
        <v>47.690429999999999</v>
      </c>
      <c r="KB461">
        <v>1.6494789999999999</v>
      </c>
      <c r="KC461">
        <v>4124.6139999999996</v>
      </c>
      <c r="KD461">
        <v>0.1049578</v>
      </c>
      <c r="KE461">
        <v>46.06747</v>
      </c>
      <c r="KF461">
        <v>1.5193350000000001</v>
      </c>
      <c r="KG461">
        <v>3838.8020000000001</v>
      </c>
      <c r="KH461">
        <v>0.1041475</v>
      </c>
      <c r="KI461">
        <v>44.508429999999997</v>
      </c>
      <c r="KJ461">
        <v>1.4044939999999999</v>
      </c>
      <c r="KK461">
        <v>3580.9659999999999</v>
      </c>
      <c r="KL461">
        <v>0.1033849</v>
      </c>
      <c r="KM461">
        <v>45.874679999999998</v>
      </c>
      <c r="KN461">
        <v>1.301139</v>
      </c>
      <c r="KO461">
        <v>3346.3180000000002</v>
      </c>
      <c r="KP461">
        <v>0.102698</v>
      </c>
      <c r="KQ461">
        <v>51.373420000000003</v>
      </c>
      <c r="KR461">
        <v>1.208566</v>
      </c>
      <c r="KS461">
        <v>3133.2080000000001</v>
      </c>
      <c r="KT461">
        <v>0.1020057</v>
      </c>
      <c r="KU461">
        <v>58.618009999999998</v>
      </c>
      <c r="KV461">
        <v>1.1246130000000001</v>
      </c>
      <c r="KW461">
        <v>2939.0520000000001</v>
      </c>
      <c r="KX461">
        <v>0.10141219999999999</v>
      </c>
      <c r="KY461">
        <v>62.462899999999998</v>
      </c>
      <c r="KZ461">
        <v>1.049399</v>
      </c>
      <c r="LA461">
        <v>2762.0010000000002</v>
      </c>
      <c r="LB461">
        <v>0.1009014</v>
      </c>
      <c r="LC461">
        <v>60.701970000000003</v>
      </c>
      <c r="LD461">
        <v>0.98134129999999997</v>
      </c>
      <c r="LE461">
        <v>2599.0070000000001</v>
      </c>
      <c r="LF461">
        <v>0.1003893</v>
      </c>
      <c r="LG461">
        <v>56.854509999999998</v>
      </c>
      <c r="LH461">
        <v>0.91878389999999999</v>
      </c>
      <c r="LI461">
        <v>2448.7020000000002</v>
      </c>
      <c r="LJ461" s="1">
        <v>9.9959110000000004E-2</v>
      </c>
      <c r="LK461">
        <v>53.672699999999999</v>
      </c>
      <c r="LL461">
        <v>0.86197829999999998</v>
      </c>
      <c r="LM461">
        <v>2309.9299999999998</v>
      </c>
      <c r="LN461" s="1">
        <v>9.9468020000000004E-2</v>
      </c>
      <c r="LO461">
        <v>50.887880000000003</v>
      </c>
      <c r="LP461">
        <v>0.80930690000000005</v>
      </c>
      <c r="LQ461">
        <v>2182.163</v>
      </c>
      <c r="LR461" s="1">
        <v>9.8999809999999994E-2</v>
      </c>
      <c r="LS461">
        <v>50.03445</v>
      </c>
      <c r="LT461">
        <v>0.76141230000000004</v>
      </c>
      <c r="LU461">
        <v>2064.7950000000001</v>
      </c>
      <c r="LV461" s="1">
        <v>9.8653400000000002E-2</v>
      </c>
      <c r="LW461">
        <v>51.516550000000002</v>
      </c>
      <c r="LX461">
        <v>0.7177711</v>
      </c>
      <c r="LY461">
        <v>1955.443</v>
      </c>
      <c r="LZ461">
        <v>9.8394709999999996E-2</v>
      </c>
      <c r="MA461">
        <v>52.992080000000001</v>
      </c>
      <c r="MB461">
        <v>0.67770949999999996</v>
      </c>
      <c r="MC461">
        <v>1853.3140000000001</v>
      </c>
      <c r="MD461" s="1">
        <v>9.8093310000000003E-2</v>
      </c>
      <c r="ME461">
        <v>53.799790000000002</v>
      </c>
      <c r="MF461">
        <v>0.64005999999999996</v>
      </c>
      <c r="MG461">
        <v>1757.8879999999999</v>
      </c>
      <c r="MH461">
        <v>9.7765359999999996E-2</v>
      </c>
      <c r="MI461">
        <v>53.178660000000001</v>
      </c>
      <c r="MJ461">
        <v>0.60497270000000003</v>
      </c>
      <c r="MK461">
        <v>1669.0640000000001</v>
      </c>
      <c r="ML461" s="1">
        <v>9.744854E-2</v>
      </c>
      <c r="MM461">
        <v>50.558540000000001</v>
      </c>
      <c r="MN461">
        <v>0.57238979999999995</v>
      </c>
      <c r="MO461">
        <v>1586.537</v>
      </c>
      <c r="MP461" s="1">
        <v>9.7189529999999996E-2</v>
      </c>
      <c r="MQ461">
        <v>48.223329999999997</v>
      </c>
      <c r="MR461">
        <v>0.54238560000000002</v>
      </c>
      <c r="MS461">
        <v>1509.454</v>
      </c>
      <c r="MT461" s="1">
        <v>9.6983810000000004E-2</v>
      </c>
      <c r="MU461">
        <v>46.530329999999999</v>
      </c>
      <c r="MV461">
        <v>0.51451999999999998</v>
      </c>
      <c r="MW461">
        <v>1437.068</v>
      </c>
      <c r="MX461" s="1">
        <v>9.6814789999999998E-2</v>
      </c>
      <c r="MY461">
        <v>47.242319999999999</v>
      </c>
      <c r="MZ461">
        <v>0.48854740000000002</v>
      </c>
      <c r="NA461">
        <v>1368.818</v>
      </c>
      <c r="NB461" s="1">
        <v>9.6588720000000003E-2</v>
      </c>
      <c r="NC461">
        <v>49.201599999999999</v>
      </c>
      <c r="ND461">
        <v>0.46394560000000001</v>
      </c>
      <c r="NE461">
        <v>1304.8209999999999</v>
      </c>
      <c r="NF461" s="1">
        <v>9.6345539999999993E-2</v>
      </c>
      <c r="NG461">
        <v>53.131129999999999</v>
      </c>
      <c r="NH461">
        <v>0.44095390000000001</v>
      </c>
      <c r="NI461">
        <v>1245.0150000000001</v>
      </c>
      <c r="NJ461" s="1">
        <v>9.6112310000000006E-2</v>
      </c>
      <c r="NK461">
        <v>57.587260000000001</v>
      </c>
      <c r="NL461">
        <v>0.41956670000000001</v>
      </c>
      <c r="NM461">
        <v>1189.1890000000001</v>
      </c>
      <c r="NN461" s="1">
        <v>9.5951759999999997E-2</v>
      </c>
      <c r="NO461">
        <v>57.884610000000002</v>
      </c>
      <c r="NP461">
        <v>0.3997851</v>
      </c>
      <c r="NQ461">
        <v>1136.5</v>
      </c>
      <c r="NR461" s="1">
        <v>9.578971E-2</v>
      </c>
      <c r="NS461">
        <v>54.214120000000001</v>
      </c>
      <c r="NT461">
        <v>0.3811216</v>
      </c>
      <c r="NU461">
        <v>1086.759</v>
      </c>
      <c r="NV461" s="1">
        <v>9.5640199999999995E-2</v>
      </c>
      <c r="NW461">
        <v>50.650109999999998</v>
      </c>
      <c r="NX461">
        <v>0.36365259999999999</v>
      </c>
      <c r="NY461">
        <v>1039.9829999999999</v>
      </c>
      <c r="NZ461" s="1">
        <v>9.5437590000000003E-2</v>
      </c>
      <c r="OA461">
        <v>48.20975</v>
      </c>
      <c r="OB461">
        <v>0.34713480000000002</v>
      </c>
      <c r="OC461">
        <v>995.98140000000001</v>
      </c>
      <c r="OD461" s="1">
        <v>9.524726E-2</v>
      </c>
      <c r="OE461">
        <v>48.555259999999997</v>
      </c>
      <c r="OF461">
        <v>0.3317234</v>
      </c>
      <c r="OG461">
        <v>954.69619999999998</v>
      </c>
      <c r="OH461">
        <v>9.5105930000000005E-2</v>
      </c>
      <c r="OI461">
        <v>48.711480000000002</v>
      </c>
      <c r="OJ461">
        <v>0.317361</v>
      </c>
      <c r="OK461">
        <v>915.63919999999996</v>
      </c>
    </row>
    <row r="462" spans="1:401" x14ac:dyDescent="0.35">
      <c r="A462">
        <v>471</v>
      </c>
      <c r="B462" t="s">
        <v>4</v>
      </c>
      <c r="C462" t="s">
        <v>364</v>
      </c>
      <c r="D462" t="s">
        <v>469</v>
      </c>
      <c r="E462">
        <v>883.88340000000005</v>
      </c>
      <c r="F462">
        <v>0.17603659999999999</v>
      </c>
      <c r="G462">
        <v>33.095469999999999</v>
      </c>
      <c r="H462">
        <v>0</v>
      </c>
      <c r="I462">
        <v>0</v>
      </c>
      <c r="J462">
        <v>0.17501539999999999</v>
      </c>
      <c r="K462">
        <v>32.669040000000003</v>
      </c>
      <c r="L462">
        <v>0</v>
      </c>
      <c r="M462">
        <v>0</v>
      </c>
      <c r="N462">
        <v>0.1737639</v>
      </c>
      <c r="O462">
        <v>32.160559999999997</v>
      </c>
      <c r="P462">
        <v>0</v>
      </c>
      <c r="Q462">
        <v>0</v>
      </c>
      <c r="R462">
        <v>0.17240730000000001</v>
      </c>
      <c r="S462">
        <v>33.246560000000002</v>
      </c>
      <c r="T462">
        <v>0</v>
      </c>
      <c r="U462">
        <v>0</v>
      </c>
      <c r="V462">
        <v>0.171012</v>
      </c>
      <c r="W462">
        <v>34.57649</v>
      </c>
      <c r="X462">
        <v>0</v>
      </c>
      <c r="Y462">
        <v>0</v>
      </c>
      <c r="Z462">
        <v>0.16966210000000001</v>
      </c>
      <c r="AA462">
        <v>34.779290000000003</v>
      </c>
      <c r="AB462">
        <v>0</v>
      </c>
      <c r="AC462">
        <v>0</v>
      </c>
      <c r="AD462">
        <v>0.16831199999999999</v>
      </c>
      <c r="AE462">
        <v>33.513800000000003</v>
      </c>
      <c r="AF462">
        <v>0</v>
      </c>
      <c r="AG462">
        <v>0</v>
      </c>
      <c r="AH462">
        <v>0.16695579999999999</v>
      </c>
      <c r="AI462">
        <v>31.65588</v>
      </c>
      <c r="AJ462">
        <v>0</v>
      </c>
      <c r="AK462">
        <v>0</v>
      </c>
      <c r="AL462">
        <v>0.1656396</v>
      </c>
      <c r="AM462">
        <v>30.195689999999999</v>
      </c>
      <c r="AN462">
        <v>0</v>
      </c>
      <c r="AO462">
        <v>0</v>
      </c>
      <c r="AP462">
        <v>0.16427130000000001</v>
      </c>
      <c r="AQ462">
        <v>31.047419999999999</v>
      </c>
      <c r="AR462">
        <v>0</v>
      </c>
      <c r="AS462">
        <v>0</v>
      </c>
      <c r="AT462">
        <v>0.16288140000000001</v>
      </c>
      <c r="AU462">
        <v>33.890979999999999</v>
      </c>
      <c r="AV462">
        <v>0</v>
      </c>
      <c r="AW462">
        <v>0</v>
      </c>
      <c r="AX462">
        <v>0.161388</v>
      </c>
      <c r="AY462">
        <v>37.859119999999997</v>
      </c>
      <c r="AZ462">
        <v>0</v>
      </c>
      <c r="BA462">
        <v>0</v>
      </c>
      <c r="BB462">
        <v>0.15984789999999999</v>
      </c>
      <c r="BC462">
        <v>41.243980000000001</v>
      </c>
      <c r="BD462">
        <v>0</v>
      </c>
      <c r="BE462">
        <v>0</v>
      </c>
      <c r="BF462">
        <v>0.15823599999999999</v>
      </c>
      <c r="BG462">
        <v>42.021470000000001</v>
      </c>
      <c r="BH462">
        <v>0</v>
      </c>
      <c r="BI462">
        <v>0</v>
      </c>
      <c r="BJ462">
        <v>0.1566062</v>
      </c>
      <c r="BK462">
        <v>40.413969999999999</v>
      </c>
      <c r="BL462">
        <v>0</v>
      </c>
      <c r="BM462">
        <v>0</v>
      </c>
      <c r="BN462">
        <v>0.15491579999999999</v>
      </c>
      <c r="BO462">
        <v>38.084629999999997</v>
      </c>
      <c r="BP462">
        <v>0</v>
      </c>
      <c r="BQ462">
        <v>0</v>
      </c>
      <c r="BR462">
        <v>0.1533147</v>
      </c>
      <c r="BS462">
        <v>35.90325</v>
      </c>
      <c r="BT462">
        <v>0</v>
      </c>
      <c r="BU462">
        <v>0</v>
      </c>
      <c r="BV462">
        <v>0.15165890000000001</v>
      </c>
      <c r="BW462">
        <v>35.443210000000001</v>
      </c>
      <c r="BX462">
        <v>0</v>
      </c>
      <c r="BY462">
        <v>0</v>
      </c>
      <c r="BZ462">
        <v>0.14987130000000001</v>
      </c>
      <c r="CA462">
        <v>36.084679999999999</v>
      </c>
      <c r="CB462">
        <v>0</v>
      </c>
      <c r="CC462">
        <v>0</v>
      </c>
      <c r="CD462">
        <v>0.14802879999999999</v>
      </c>
      <c r="CE462">
        <v>36.893540000000002</v>
      </c>
      <c r="CF462">
        <v>0</v>
      </c>
      <c r="CG462">
        <v>0</v>
      </c>
      <c r="CH462">
        <v>0.14627889999999999</v>
      </c>
      <c r="CI462">
        <v>37.600270000000002</v>
      </c>
      <c r="CJ462">
        <v>0</v>
      </c>
      <c r="CK462">
        <v>0</v>
      </c>
      <c r="CL462">
        <v>0.1447716</v>
      </c>
      <c r="CM462">
        <v>37.05986</v>
      </c>
      <c r="CN462">
        <v>0</v>
      </c>
      <c r="CO462">
        <v>0</v>
      </c>
      <c r="CP462">
        <v>0.143398</v>
      </c>
      <c r="CQ462">
        <v>35.901040000000002</v>
      </c>
      <c r="CR462">
        <v>0</v>
      </c>
      <c r="CS462">
        <v>0</v>
      </c>
      <c r="CT462">
        <v>0.1421162</v>
      </c>
      <c r="CU462">
        <v>34.405589999999997</v>
      </c>
      <c r="CV462">
        <v>0</v>
      </c>
      <c r="CW462">
        <v>0</v>
      </c>
      <c r="CX462">
        <v>0.14087859999999999</v>
      </c>
      <c r="CY462">
        <v>33.22578</v>
      </c>
      <c r="CZ462">
        <v>0</v>
      </c>
      <c r="DA462">
        <v>0</v>
      </c>
      <c r="DB462">
        <v>0.13996420000000001</v>
      </c>
      <c r="DC462">
        <v>33.820210000000003</v>
      </c>
      <c r="DD462">
        <v>0</v>
      </c>
      <c r="DE462">
        <v>0</v>
      </c>
      <c r="DF462">
        <v>0.13907369999999999</v>
      </c>
      <c r="DG462">
        <v>36.506189999999997</v>
      </c>
      <c r="DH462" s="1">
        <v>2.5904969999999999E-38</v>
      </c>
      <c r="DI462" s="1">
        <v>5.4466160000000004E-35</v>
      </c>
      <c r="DJ462">
        <v>0.13811480000000001</v>
      </c>
      <c r="DK462">
        <v>41.772440000000003</v>
      </c>
      <c r="DL462" s="1">
        <v>2.9372900000000001E-32</v>
      </c>
      <c r="DM462" s="1">
        <v>6.1980159999999998E-29</v>
      </c>
      <c r="DN462">
        <v>0.13703099999999999</v>
      </c>
      <c r="DO462">
        <v>47.866770000000002</v>
      </c>
      <c r="DP462" s="1">
        <v>2.1075969999999999E-27</v>
      </c>
      <c r="DQ462" s="1">
        <v>4.4765860000000001E-24</v>
      </c>
      <c r="DR462">
        <v>0.13586090000000001</v>
      </c>
      <c r="DS462">
        <v>50.115220000000001</v>
      </c>
      <c r="DT462" s="1">
        <v>1.9466679999999999E-23</v>
      </c>
      <c r="DU462" s="1">
        <v>4.1629909999999998E-20</v>
      </c>
      <c r="DV462">
        <v>0.13455139999999999</v>
      </c>
      <c r="DW462">
        <v>48.613979999999998</v>
      </c>
      <c r="DX462" s="1">
        <v>3.9158839999999998E-20</v>
      </c>
      <c r="DY462" s="1">
        <v>8.4478440000000004E-17</v>
      </c>
      <c r="DZ462">
        <v>0.13323969999999999</v>
      </c>
      <c r="EA462">
        <v>45.95082</v>
      </c>
      <c r="EB462" s="1">
        <v>2.8306919999999998E-17</v>
      </c>
      <c r="EC462" s="1">
        <v>6.1544419999999995E-14</v>
      </c>
      <c r="ED462">
        <v>0.13203989999999999</v>
      </c>
      <c r="EE462">
        <v>43.172710000000002</v>
      </c>
      <c r="EF462" s="1">
        <v>9.2822839999999999E-15</v>
      </c>
      <c r="EG462" s="1">
        <v>1.9332069999999999E-11</v>
      </c>
      <c r="EH462">
        <v>0.13085279999999999</v>
      </c>
      <c r="EI462">
        <v>41.752600000000001</v>
      </c>
      <c r="EJ462" s="1">
        <v>1.5765159999999999E-12</v>
      </c>
      <c r="EK462" s="1">
        <v>3.0287690000000002E-9</v>
      </c>
      <c r="EL462">
        <v>0.12942480000000001</v>
      </c>
      <c r="EM462">
        <v>42.474829999999997</v>
      </c>
      <c r="EN462" s="1">
        <v>1.418152E-10</v>
      </c>
      <c r="EO462" s="1">
        <v>2.6020299999999999E-7</v>
      </c>
      <c r="EP462">
        <v>0.12786030000000001</v>
      </c>
      <c r="EQ462">
        <v>46.239649999999997</v>
      </c>
      <c r="ER462" s="1">
        <v>7.4072129999999998E-9</v>
      </c>
      <c r="ES462" s="1">
        <v>1.327448E-5</v>
      </c>
      <c r="ET462">
        <v>0.12632560000000001</v>
      </c>
      <c r="EU462">
        <v>50.441659999999999</v>
      </c>
      <c r="EV462" s="1">
        <v>2.4140910000000001E-7</v>
      </c>
      <c r="EW462" s="1">
        <v>4.2751429999999998E-4</v>
      </c>
      <c r="EX462">
        <v>0.12504670000000001</v>
      </c>
      <c r="EY462">
        <v>51.160080000000001</v>
      </c>
      <c r="EZ462" s="1">
        <v>5.1566099999999997E-6</v>
      </c>
      <c r="FA462" s="1">
        <v>9.0954290000000004E-3</v>
      </c>
      <c r="FB462">
        <v>0.12392839999999999</v>
      </c>
      <c r="FC462">
        <v>49.285350000000001</v>
      </c>
      <c r="FD462" s="1">
        <v>7.502606E-5</v>
      </c>
      <c r="FE462">
        <v>0.13247809999999999</v>
      </c>
      <c r="FF462">
        <v>0.122859</v>
      </c>
      <c r="FG462">
        <v>46.602429999999998</v>
      </c>
      <c r="FH462" s="1">
        <v>7.7285959999999997E-4</v>
      </c>
      <c r="FI462">
        <v>1.373791</v>
      </c>
      <c r="FJ462">
        <v>0.12205439999999999</v>
      </c>
      <c r="FK462">
        <v>44.265000000000001</v>
      </c>
      <c r="FL462" s="1">
        <v>5.8365509999999997E-3</v>
      </c>
      <c r="FM462">
        <v>10.468640000000001</v>
      </c>
      <c r="FN462">
        <v>0.1212869</v>
      </c>
      <c r="FO462">
        <v>44.10445</v>
      </c>
      <c r="FP462" s="1">
        <v>3.3321730000000001E-2</v>
      </c>
      <c r="FQ462">
        <v>60.538379999999997</v>
      </c>
      <c r="FR462">
        <v>0.1202989</v>
      </c>
      <c r="FS462">
        <v>45.578090000000003</v>
      </c>
      <c r="FT462">
        <v>0.1479048</v>
      </c>
      <c r="FU462">
        <v>273.22000000000003</v>
      </c>
      <c r="FV462">
        <v>0.1192435</v>
      </c>
      <c r="FW462">
        <v>48.002180000000003</v>
      </c>
      <c r="FX462">
        <v>0.52230699999999997</v>
      </c>
      <c r="FY462">
        <v>984.35799999999995</v>
      </c>
      <c r="FZ462">
        <v>0.1182439</v>
      </c>
      <c r="GA462">
        <v>49.082099999999997</v>
      </c>
      <c r="GB462">
        <v>1.49935</v>
      </c>
      <c r="GC462">
        <v>2888.1010000000001</v>
      </c>
      <c r="GD462">
        <v>0.1174984</v>
      </c>
      <c r="GE462">
        <v>48.603259999999999</v>
      </c>
      <c r="GF462">
        <v>3.57314</v>
      </c>
      <c r="GG462">
        <v>7032.8389999999999</v>
      </c>
      <c r="GH462">
        <v>0.1167332</v>
      </c>
      <c r="GI462">
        <v>46.329500000000003</v>
      </c>
      <c r="GJ462">
        <v>7.1719220000000004</v>
      </c>
      <c r="GK462">
        <v>14454.13</v>
      </c>
      <c r="GL462">
        <v>0.1158361</v>
      </c>
      <c r="GM462">
        <v>43.70937</v>
      </c>
      <c r="GN462">
        <v>12.295859999999999</v>
      </c>
      <c r="GO462">
        <v>25444.15</v>
      </c>
      <c r="GP462">
        <v>0.1150583</v>
      </c>
      <c r="GQ462">
        <v>41.467469999999999</v>
      </c>
      <c r="GR462">
        <v>18.305260000000001</v>
      </c>
      <c r="GS462">
        <v>38925.29</v>
      </c>
      <c r="GT462">
        <v>0.1142488</v>
      </c>
      <c r="GU462">
        <v>41.976990000000001</v>
      </c>
      <c r="GV462">
        <v>23.99108</v>
      </c>
      <c r="GW462">
        <v>52524.73</v>
      </c>
      <c r="GX462">
        <v>0.1131684</v>
      </c>
      <c r="GY462">
        <v>44.4422</v>
      </c>
      <c r="GZ462">
        <v>28.034030000000001</v>
      </c>
      <c r="HA462">
        <v>63449.45</v>
      </c>
      <c r="HB462">
        <v>0.1119487</v>
      </c>
      <c r="HC462">
        <v>47.984659999999998</v>
      </c>
      <c r="HD462">
        <v>29.67501</v>
      </c>
      <c r="HE462">
        <v>69614.67</v>
      </c>
      <c r="HF462">
        <v>0.1107157</v>
      </c>
      <c r="HG462">
        <v>50.796579999999999</v>
      </c>
      <c r="HH462">
        <v>28.903939999999999</v>
      </c>
      <c r="HI462">
        <v>70399.66</v>
      </c>
      <c r="HJ462">
        <v>0.1095308</v>
      </c>
      <c r="HK462">
        <v>50.445869999999999</v>
      </c>
      <c r="HL462">
        <v>26.389710000000001</v>
      </c>
      <c r="HM462">
        <v>66654.789999999994</v>
      </c>
      <c r="HN462">
        <v>0.1083508</v>
      </c>
      <c r="HO462">
        <v>48.336370000000002</v>
      </c>
      <c r="HP462">
        <v>22.816299999999998</v>
      </c>
      <c r="HQ462">
        <v>59945.18</v>
      </c>
      <c r="HR462">
        <v>0.1070984</v>
      </c>
      <c r="HS462">
        <v>45.587020000000003</v>
      </c>
      <c r="HT462">
        <v>19.012119999999999</v>
      </c>
      <c r="HU462">
        <v>51968.800000000003</v>
      </c>
      <c r="HV462">
        <v>0.1059722</v>
      </c>
      <c r="HW462">
        <v>43.432459999999999</v>
      </c>
      <c r="HX462">
        <v>15.51798</v>
      </c>
      <c r="HY462">
        <v>44001.25</v>
      </c>
      <c r="HZ462">
        <v>0.1048461</v>
      </c>
      <c r="IA462">
        <v>44.286799999999999</v>
      </c>
      <c r="IB462">
        <v>12.56268</v>
      </c>
      <c r="IC462">
        <v>36861.949999999997</v>
      </c>
      <c r="ID462">
        <v>0.10356650000000001</v>
      </c>
      <c r="IE462">
        <v>48.904609999999998</v>
      </c>
      <c r="IF462">
        <v>10.196260000000001</v>
      </c>
      <c r="IG462">
        <v>30892.65</v>
      </c>
      <c r="IH462">
        <v>0.1022188</v>
      </c>
      <c r="II462">
        <v>55.256320000000002</v>
      </c>
      <c r="IJ462">
        <v>8.3698329999999999</v>
      </c>
      <c r="IK462">
        <v>26093.78</v>
      </c>
      <c r="IL462">
        <v>0.1008025</v>
      </c>
      <c r="IM462">
        <v>58.793810000000001</v>
      </c>
      <c r="IN462">
        <v>6.9794910000000003</v>
      </c>
      <c r="IO462">
        <v>22306.82</v>
      </c>
      <c r="IP462" s="1">
        <v>9.9344650000000007E-2</v>
      </c>
      <c r="IQ462">
        <v>58.686010000000003</v>
      </c>
      <c r="IR462">
        <v>5.9162369999999997</v>
      </c>
      <c r="IS462">
        <v>19325.080000000002</v>
      </c>
      <c r="IT462" s="1">
        <v>9.7676700000000005E-2</v>
      </c>
      <c r="IU462">
        <v>56.23122</v>
      </c>
      <c r="IV462">
        <v>5.0843870000000004</v>
      </c>
      <c r="IW462">
        <v>16961.560000000001</v>
      </c>
      <c r="IX462" s="1">
        <v>9.5322989999999996E-2</v>
      </c>
      <c r="IY462">
        <v>53.222320000000003</v>
      </c>
      <c r="IZ462">
        <v>4.4044689999999997</v>
      </c>
      <c r="JA462">
        <v>15081.02</v>
      </c>
      <c r="JB462" s="1">
        <v>9.3625829999999993E-2</v>
      </c>
      <c r="JC462">
        <v>50.6175</v>
      </c>
      <c r="JD462">
        <v>3.8897249999999999</v>
      </c>
      <c r="JE462">
        <v>13562.73</v>
      </c>
      <c r="JF462" s="1">
        <v>9.2149540000000002E-2</v>
      </c>
      <c r="JG462">
        <v>50.585659999999997</v>
      </c>
      <c r="JH462">
        <v>3.4721679999999999</v>
      </c>
      <c r="JI462">
        <v>12294.73</v>
      </c>
      <c r="JJ462" s="1">
        <v>9.0771560000000001E-2</v>
      </c>
      <c r="JK462">
        <v>51.463200000000001</v>
      </c>
      <c r="JL462">
        <v>3.1220379999999999</v>
      </c>
      <c r="JM462">
        <v>11220.74</v>
      </c>
      <c r="JN462" s="1">
        <v>8.9575249999999995E-2</v>
      </c>
      <c r="JO462">
        <v>51.322839999999999</v>
      </c>
      <c r="JP462">
        <v>2.8218019999999999</v>
      </c>
      <c r="JQ462">
        <v>10294.66</v>
      </c>
      <c r="JR462" s="1">
        <v>8.8567679999999996E-2</v>
      </c>
      <c r="JS462">
        <v>50.534260000000003</v>
      </c>
      <c r="JT462">
        <v>2.5663550000000002</v>
      </c>
      <c r="JU462">
        <v>9485.0319999999992</v>
      </c>
      <c r="JV462" s="1">
        <v>8.7671570000000004E-2</v>
      </c>
      <c r="JW462">
        <v>49.707270000000001</v>
      </c>
      <c r="JX462">
        <v>2.3445239999999998</v>
      </c>
      <c r="JY462">
        <v>8767.9560000000001</v>
      </c>
      <c r="JZ462" s="1">
        <v>8.6825189999999997E-2</v>
      </c>
      <c r="KA462">
        <v>48.365749999999998</v>
      </c>
      <c r="KB462">
        <v>2.1492800000000001</v>
      </c>
      <c r="KC462">
        <v>8129.1319999999996</v>
      </c>
      <c r="KD462" s="1">
        <v>8.6010459999999997E-2</v>
      </c>
      <c r="KE462">
        <v>46.864660000000001</v>
      </c>
      <c r="KF462">
        <v>1.9764619999999999</v>
      </c>
      <c r="KG462">
        <v>7557.6459999999997</v>
      </c>
      <c r="KH462">
        <v>8.5342749999999995E-2</v>
      </c>
      <c r="KI462">
        <v>45.339579999999998</v>
      </c>
      <c r="KJ462">
        <v>1.8248530000000001</v>
      </c>
      <c r="KK462">
        <v>7043.0640000000003</v>
      </c>
      <c r="KL462">
        <v>8.4690150000000006E-2</v>
      </c>
      <c r="KM462">
        <v>46.28801</v>
      </c>
      <c r="KN462">
        <v>1.6883349999999999</v>
      </c>
      <c r="KO462">
        <v>6575.8950000000004</v>
      </c>
      <c r="KP462" s="1">
        <v>8.4104150000000003E-2</v>
      </c>
      <c r="KQ462">
        <v>50.912030000000001</v>
      </c>
      <c r="KR462">
        <v>1.566324</v>
      </c>
      <c r="KS462">
        <v>6152.4129999999996</v>
      </c>
      <c r="KT462" s="1">
        <v>8.3497870000000002E-2</v>
      </c>
      <c r="KU462">
        <v>57.427959999999999</v>
      </c>
      <c r="KV462">
        <v>1.455603</v>
      </c>
      <c r="KW462">
        <v>5767.201</v>
      </c>
      <c r="KX462">
        <v>8.2983860000000007E-2</v>
      </c>
      <c r="KY462">
        <v>61.312950000000001</v>
      </c>
      <c r="KZ462">
        <v>1.3567370000000001</v>
      </c>
      <c r="LA462">
        <v>5416.1379999999999</v>
      </c>
      <c r="LB462" s="1">
        <v>8.2546149999999999E-2</v>
      </c>
      <c r="LC462">
        <v>60.318019999999997</v>
      </c>
      <c r="LD462">
        <v>1.267631</v>
      </c>
      <c r="LE462">
        <v>5093.7269999999999</v>
      </c>
      <c r="LF462" s="1">
        <v>8.2105150000000002E-2</v>
      </c>
      <c r="LG462">
        <v>57.239649999999997</v>
      </c>
      <c r="LH462">
        <v>1.185719</v>
      </c>
      <c r="LI462">
        <v>4796.723</v>
      </c>
      <c r="LJ462">
        <v>8.1733609999999998E-2</v>
      </c>
      <c r="LK462">
        <v>54.524900000000002</v>
      </c>
      <c r="LL462">
        <v>1.111596</v>
      </c>
      <c r="LM462">
        <v>4523.2030000000004</v>
      </c>
      <c r="LN462" s="1">
        <v>8.1276379999999995E-2</v>
      </c>
      <c r="LO462">
        <v>51.969819999999999</v>
      </c>
      <c r="LP462">
        <v>1.0425089999999999</v>
      </c>
      <c r="LQ462">
        <v>4271.4009999999998</v>
      </c>
      <c r="LR462">
        <v>8.0876450000000003E-2</v>
      </c>
      <c r="LS462">
        <v>50.936030000000002</v>
      </c>
      <c r="LT462">
        <v>0.98001439999999995</v>
      </c>
      <c r="LU462">
        <v>4039.87</v>
      </c>
      <c r="LV462" s="1">
        <v>8.0585840000000006E-2</v>
      </c>
      <c r="LW462">
        <v>51.93103</v>
      </c>
      <c r="LX462">
        <v>0.9233673</v>
      </c>
      <c r="LY462">
        <v>3824.7190000000001</v>
      </c>
      <c r="LZ462" s="1">
        <v>8.0353480000000005E-2</v>
      </c>
      <c r="MA462">
        <v>53.079439999999998</v>
      </c>
      <c r="MB462">
        <v>0.87136550000000002</v>
      </c>
      <c r="MC462">
        <v>3624.2469999999998</v>
      </c>
      <c r="MD462" s="1">
        <v>8.0077229999999999E-2</v>
      </c>
      <c r="ME462">
        <v>53.760199999999998</v>
      </c>
      <c r="MF462">
        <v>0.82250730000000005</v>
      </c>
      <c r="MG462">
        <v>3437.2080000000001</v>
      </c>
      <c r="MH462" s="1">
        <v>7.9784330000000001E-2</v>
      </c>
      <c r="MI462">
        <v>53.329940000000001</v>
      </c>
      <c r="MJ462">
        <v>0.77694470000000004</v>
      </c>
      <c r="MK462">
        <v>3263.1489999999999</v>
      </c>
      <c r="ML462" s="1">
        <v>7.9494880000000004E-2</v>
      </c>
      <c r="MM462">
        <v>51.11994</v>
      </c>
      <c r="MN462">
        <v>0.73468389999999995</v>
      </c>
      <c r="MO462">
        <v>3101.3620000000001</v>
      </c>
      <c r="MP462" s="1">
        <v>7.9255790000000007E-2</v>
      </c>
      <c r="MQ462">
        <v>49.039380000000001</v>
      </c>
      <c r="MR462">
        <v>0.69578949999999995</v>
      </c>
      <c r="MS462">
        <v>2950.4290000000001</v>
      </c>
      <c r="MT462" s="1">
        <v>7.9082669999999994E-2</v>
      </c>
      <c r="MU462">
        <v>47.411110000000001</v>
      </c>
      <c r="MV462">
        <v>0.6599488</v>
      </c>
      <c r="MW462">
        <v>2808.9319999999998</v>
      </c>
      <c r="MX462" s="1">
        <v>7.8913209999999998E-2</v>
      </c>
      <c r="MY462">
        <v>47.79336</v>
      </c>
      <c r="MZ462">
        <v>0.62638400000000005</v>
      </c>
      <c r="NA462">
        <v>2675.7289999999998</v>
      </c>
      <c r="NB462" s="1">
        <v>7.8708790000000001E-2</v>
      </c>
      <c r="NC462">
        <v>49.308259999999997</v>
      </c>
      <c r="ND462">
        <v>0.59474349999999998</v>
      </c>
      <c r="NE462">
        <v>2550.9580000000001</v>
      </c>
      <c r="NF462" s="1">
        <v>7.8477859999999997E-2</v>
      </c>
      <c r="NG462">
        <v>52.667520000000003</v>
      </c>
      <c r="NH462">
        <v>0.56500419999999996</v>
      </c>
      <c r="NI462">
        <v>2434.2220000000002</v>
      </c>
      <c r="NJ462" s="1">
        <v>7.82553E-2</v>
      </c>
      <c r="NK462">
        <v>56.702060000000003</v>
      </c>
      <c r="NL462">
        <v>0.53739709999999996</v>
      </c>
      <c r="NM462">
        <v>2325.181</v>
      </c>
      <c r="NN462" s="1">
        <v>7.8113660000000001E-2</v>
      </c>
      <c r="NO462">
        <v>57.398949999999999</v>
      </c>
      <c r="NP462">
        <v>0.51198710000000003</v>
      </c>
      <c r="NQ462">
        <v>2222.3980000000001</v>
      </c>
      <c r="NR462" s="1">
        <v>7.7972899999999998E-2</v>
      </c>
      <c r="NS462">
        <v>54.480159999999998</v>
      </c>
      <c r="NT462">
        <v>0.48805680000000001</v>
      </c>
      <c r="NU462">
        <v>2125.5329999999999</v>
      </c>
      <c r="NV462" s="1">
        <v>7.7808479999999999E-2</v>
      </c>
      <c r="NW462">
        <v>51.423870000000001</v>
      </c>
      <c r="NX462">
        <v>0.46550390000000003</v>
      </c>
      <c r="NY462">
        <v>2034.386</v>
      </c>
      <c r="NZ462" s="1">
        <v>7.7620629999999996E-2</v>
      </c>
      <c r="OA462">
        <v>49.175879999999999</v>
      </c>
      <c r="OB462">
        <v>0.44425569999999998</v>
      </c>
      <c r="OC462">
        <v>1948.664</v>
      </c>
      <c r="OD462" s="1">
        <v>7.7434020000000006E-2</v>
      </c>
      <c r="OE462">
        <v>49.235520000000001</v>
      </c>
      <c r="OF462">
        <v>0.4244156</v>
      </c>
      <c r="OG462">
        <v>1868.1690000000001</v>
      </c>
      <c r="OH462" s="1">
        <v>7.7308160000000001E-2</v>
      </c>
      <c r="OI462">
        <v>49.211889999999997</v>
      </c>
      <c r="OJ462">
        <v>0.40603359999999999</v>
      </c>
      <c r="OK462">
        <v>1792.16</v>
      </c>
    </row>
    <row r="463" spans="1:401" x14ac:dyDescent="0.35">
      <c r="A463">
        <v>472</v>
      </c>
      <c r="B463" t="s">
        <v>4</v>
      </c>
      <c r="C463" t="s">
        <v>364</v>
      </c>
      <c r="D463" t="s">
        <v>470</v>
      </c>
      <c r="E463">
        <v>801.68489999999997</v>
      </c>
      <c r="F463">
        <v>0.13538410000000001</v>
      </c>
      <c r="G463">
        <v>33.968510000000002</v>
      </c>
      <c r="H463">
        <v>0</v>
      </c>
      <c r="I463">
        <v>0</v>
      </c>
      <c r="J463">
        <v>0.13459589999999999</v>
      </c>
      <c r="K463">
        <v>33.385060000000003</v>
      </c>
      <c r="L463">
        <v>0</v>
      </c>
      <c r="M463">
        <v>0</v>
      </c>
      <c r="N463">
        <v>0.1336011</v>
      </c>
      <c r="O463">
        <v>32.725960000000001</v>
      </c>
      <c r="P463">
        <v>0</v>
      </c>
      <c r="Q463">
        <v>0</v>
      </c>
      <c r="R463">
        <v>0.1325199</v>
      </c>
      <c r="S463">
        <v>33.50779</v>
      </c>
      <c r="T463">
        <v>0</v>
      </c>
      <c r="U463">
        <v>0</v>
      </c>
      <c r="V463">
        <v>0.1314514</v>
      </c>
      <c r="W463">
        <v>34.601059999999997</v>
      </c>
      <c r="X463">
        <v>0</v>
      </c>
      <c r="Y463">
        <v>0</v>
      </c>
      <c r="Z463">
        <v>0.13042780000000001</v>
      </c>
      <c r="AA463">
        <v>34.822589999999998</v>
      </c>
      <c r="AB463">
        <v>0</v>
      </c>
      <c r="AC463">
        <v>0</v>
      </c>
      <c r="AD463">
        <v>0.12938659999999999</v>
      </c>
      <c r="AE463">
        <v>33.837119999999999</v>
      </c>
      <c r="AF463">
        <v>0</v>
      </c>
      <c r="AG463">
        <v>0</v>
      </c>
      <c r="AH463">
        <v>0.12832260000000001</v>
      </c>
      <c r="AI463">
        <v>32.279530000000001</v>
      </c>
      <c r="AJ463">
        <v>0</v>
      </c>
      <c r="AK463">
        <v>0</v>
      </c>
      <c r="AL463">
        <v>0.1272913</v>
      </c>
      <c r="AM463">
        <v>30.935420000000001</v>
      </c>
      <c r="AN463">
        <v>0</v>
      </c>
      <c r="AO463">
        <v>0</v>
      </c>
      <c r="AP463">
        <v>0.12623699999999999</v>
      </c>
      <c r="AQ463">
        <v>31.519439999999999</v>
      </c>
      <c r="AR463">
        <v>0</v>
      </c>
      <c r="AS463">
        <v>0</v>
      </c>
      <c r="AT463">
        <v>0.12515970000000001</v>
      </c>
      <c r="AU463">
        <v>33.876579999999997</v>
      </c>
      <c r="AV463">
        <v>0</v>
      </c>
      <c r="AW463">
        <v>0</v>
      </c>
      <c r="AX463">
        <v>0.1240142</v>
      </c>
      <c r="AY463">
        <v>37.357059999999997</v>
      </c>
      <c r="AZ463">
        <v>0</v>
      </c>
      <c r="BA463">
        <v>0</v>
      </c>
      <c r="BB463">
        <v>0.1228142</v>
      </c>
      <c r="BC463">
        <v>40.537469999999999</v>
      </c>
      <c r="BD463">
        <v>0</v>
      </c>
      <c r="BE463">
        <v>0</v>
      </c>
      <c r="BF463">
        <v>0.1215613</v>
      </c>
      <c r="BG463">
        <v>41.579430000000002</v>
      </c>
      <c r="BH463">
        <v>0</v>
      </c>
      <c r="BI463">
        <v>0</v>
      </c>
      <c r="BJ463">
        <v>0.1202903</v>
      </c>
      <c r="BK463">
        <v>40.529429999999998</v>
      </c>
      <c r="BL463">
        <v>0</v>
      </c>
      <c r="BM463">
        <v>0</v>
      </c>
      <c r="BN463">
        <v>0.1189996</v>
      </c>
      <c r="BO463">
        <v>38.703989999999997</v>
      </c>
      <c r="BP463">
        <v>0</v>
      </c>
      <c r="BQ463">
        <v>0</v>
      </c>
      <c r="BR463">
        <v>0.117773</v>
      </c>
      <c r="BS463">
        <v>36.778419999999997</v>
      </c>
      <c r="BT463">
        <v>0</v>
      </c>
      <c r="BU463">
        <v>0</v>
      </c>
      <c r="BV463">
        <v>0.1164824</v>
      </c>
      <c r="BW463">
        <v>36.193719999999999</v>
      </c>
      <c r="BX463">
        <v>0</v>
      </c>
      <c r="BY463">
        <v>0</v>
      </c>
      <c r="BZ463">
        <v>0.115083</v>
      </c>
      <c r="CA463">
        <v>36.542529999999999</v>
      </c>
      <c r="CB463">
        <v>0</v>
      </c>
      <c r="CC463">
        <v>0</v>
      </c>
      <c r="CD463">
        <v>0.1136365</v>
      </c>
      <c r="CE463">
        <v>37.085680000000004</v>
      </c>
      <c r="CF463">
        <v>0</v>
      </c>
      <c r="CG463">
        <v>0</v>
      </c>
      <c r="CH463">
        <v>0.11227529999999999</v>
      </c>
      <c r="CI463">
        <v>37.670870000000001</v>
      </c>
      <c r="CJ463">
        <v>0</v>
      </c>
      <c r="CK463">
        <v>0</v>
      </c>
      <c r="CL463">
        <v>0.1111178</v>
      </c>
      <c r="CM463">
        <v>37.230589999999999</v>
      </c>
      <c r="CN463">
        <v>0</v>
      </c>
      <c r="CO463">
        <v>0</v>
      </c>
      <c r="CP463">
        <v>0.1100527</v>
      </c>
      <c r="CQ463">
        <v>36.288429999999998</v>
      </c>
      <c r="CR463">
        <v>0</v>
      </c>
      <c r="CS463">
        <v>0</v>
      </c>
      <c r="CT463">
        <v>0.1090556</v>
      </c>
      <c r="CU463">
        <v>35.00517</v>
      </c>
      <c r="CV463">
        <v>0</v>
      </c>
      <c r="CW463">
        <v>0</v>
      </c>
      <c r="CX463">
        <v>0.1080919</v>
      </c>
      <c r="CY463">
        <v>33.910449999999997</v>
      </c>
      <c r="CZ463">
        <v>0</v>
      </c>
      <c r="DA463">
        <v>0</v>
      </c>
      <c r="DB463">
        <v>0.1073799</v>
      </c>
      <c r="DC463">
        <v>34.302410000000002</v>
      </c>
      <c r="DD463">
        <v>0</v>
      </c>
      <c r="DE463">
        <v>0</v>
      </c>
      <c r="DF463">
        <v>0.1067019</v>
      </c>
      <c r="DG463">
        <v>36.522660000000002</v>
      </c>
      <c r="DH463">
        <v>0</v>
      </c>
      <c r="DI463" s="1">
        <v>1.1385789999999999E-35</v>
      </c>
      <c r="DJ463">
        <v>0.10597189999999999</v>
      </c>
      <c r="DK463">
        <v>41.118659999999998</v>
      </c>
      <c r="DL463" s="1">
        <v>5.9365969999999998E-33</v>
      </c>
      <c r="DM463" s="1">
        <v>1.4069089999999999E-29</v>
      </c>
      <c r="DN463">
        <v>0.105139</v>
      </c>
      <c r="DO463">
        <v>46.706440000000001</v>
      </c>
      <c r="DP463" s="1">
        <v>4.8479429999999998E-28</v>
      </c>
      <c r="DQ463" s="1">
        <v>1.156489E-24</v>
      </c>
      <c r="DR463">
        <v>0.10423010000000001</v>
      </c>
      <c r="DS463">
        <v>49.161430000000003</v>
      </c>
      <c r="DT463" s="1">
        <v>5.1389410000000002E-24</v>
      </c>
      <c r="DU463" s="1">
        <v>1.216727E-20</v>
      </c>
      <c r="DV463">
        <v>0.1031953</v>
      </c>
      <c r="DW463">
        <v>48.386330000000001</v>
      </c>
      <c r="DX463" s="1">
        <v>1.211805E-20</v>
      </c>
      <c r="DY463" s="1">
        <v>2.728051E-17</v>
      </c>
      <c r="DZ463">
        <v>0.1021944</v>
      </c>
      <c r="EA463">
        <v>46.457369999999997</v>
      </c>
      <c r="EB463" s="1">
        <v>9.7813169999999999E-18</v>
      </c>
      <c r="EC463" s="1">
        <v>2.153684E-14</v>
      </c>
      <c r="ED463">
        <v>0.1012965</v>
      </c>
      <c r="EE463">
        <v>44.145629999999997</v>
      </c>
      <c r="EF463" s="1">
        <v>3.4020940000000001E-15</v>
      </c>
      <c r="EG463" s="1">
        <v>7.2616250000000004E-12</v>
      </c>
      <c r="EH463">
        <v>0.1003764</v>
      </c>
      <c r="EI463">
        <v>42.776479999999999</v>
      </c>
      <c r="EJ463" s="1">
        <v>5.9050719999999997E-13</v>
      </c>
      <c r="EK463" s="1">
        <v>1.216294E-9</v>
      </c>
      <c r="EL463" s="1">
        <v>9.9246239999999999E-2</v>
      </c>
      <c r="EM463">
        <v>43.174619999999997</v>
      </c>
      <c r="EN463" s="1">
        <v>5.4949849999999999E-11</v>
      </c>
      <c r="EO463" s="1">
        <v>1.1109139999999999E-7</v>
      </c>
      <c r="EP463" s="1">
        <v>9.8006140000000005E-2</v>
      </c>
      <c r="EQ463">
        <v>46.259050000000002</v>
      </c>
      <c r="ER463" s="1">
        <v>2.9860169999999999E-9</v>
      </c>
      <c r="ES463" s="1">
        <v>6.0022199999999996E-6</v>
      </c>
      <c r="ET463">
        <v>9.6823450000000005E-2</v>
      </c>
      <c r="EU463">
        <v>49.960819999999998</v>
      </c>
      <c r="EV463" s="1">
        <v>1.0154510000000001E-7</v>
      </c>
      <c r="EW463" s="1">
        <v>2.0408500000000001E-4</v>
      </c>
      <c r="EX463" s="1">
        <v>9.5827490000000001E-2</v>
      </c>
      <c r="EY463">
        <v>50.848210000000002</v>
      </c>
      <c r="EZ463" s="1">
        <v>2.2686950000000001E-6</v>
      </c>
      <c r="FA463" s="1">
        <v>4.5802860000000003E-3</v>
      </c>
      <c r="FB463" s="1">
        <v>9.496512E-2</v>
      </c>
      <c r="FC463">
        <v>49.52525</v>
      </c>
      <c r="FD463" s="1">
        <v>3.457636E-5</v>
      </c>
      <c r="FE463" s="1">
        <v>7.0271890000000004E-2</v>
      </c>
      <c r="FF463" s="1">
        <v>9.4129729999999995E-2</v>
      </c>
      <c r="FG463">
        <v>47.41001</v>
      </c>
      <c r="FH463" s="1">
        <v>3.7316649999999998E-4</v>
      </c>
      <c r="FI463">
        <v>0.76635070000000005</v>
      </c>
      <c r="FJ463" s="1">
        <v>9.3544240000000001E-2</v>
      </c>
      <c r="FK463">
        <v>45.360660000000003</v>
      </c>
      <c r="FL463" s="1">
        <v>2.9553420000000001E-3</v>
      </c>
      <c r="FM463">
        <v>6.1347170000000002</v>
      </c>
      <c r="FN463" s="1">
        <v>9.2941389999999999E-2</v>
      </c>
      <c r="FO463">
        <v>45.029600000000002</v>
      </c>
      <c r="FP463" s="1">
        <v>1.7676520000000001E-2</v>
      </c>
      <c r="FQ463">
        <v>37.208210000000001</v>
      </c>
      <c r="FR463" s="1">
        <v>9.2147880000000001E-2</v>
      </c>
      <c r="FS463">
        <v>46.089199999999998</v>
      </c>
      <c r="FT463" s="1">
        <v>8.2140299999999999E-2</v>
      </c>
      <c r="FU463">
        <v>175.8871</v>
      </c>
      <c r="FV463" s="1">
        <v>9.1293819999999998E-2</v>
      </c>
      <c r="FW463">
        <v>48.07714</v>
      </c>
      <c r="FX463">
        <v>0.3036451</v>
      </c>
      <c r="FY463">
        <v>663.2645</v>
      </c>
      <c r="FZ463" s="1">
        <v>9.0518500000000002E-2</v>
      </c>
      <c r="GA463">
        <v>49.078960000000002</v>
      </c>
      <c r="GB463">
        <v>0.91298539999999995</v>
      </c>
      <c r="GC463">
        <v>2036.0619999999999</v>
      </c>
      <c r="GD463" s="1">
        <v>8.9936580000000002E-2</v>
      </c>
      <c r="GE463">
        <v>48.837029999999999</v>
      </c>
      <c r="GF463">
        <v>2.2797049999999999</v>
      </c>
      <c r="GG463">
        <v>5186.5190000000002</v>
      </c>
      <c r="GH463" s="1">
        <v>8.9350959999999993E-2</v>
      </c>
      <c r="GI463">
        <v>47.01793</v>
      </c>
      <c r="GJ463">
        <v>4.798495</v>
      </c>
      <c r="GK463">
        <v>11152.8</v>
      </c>
      <c r="GL463" s="1">
        <v>8.8646059999999999E-2</v>
      </c>
      <c r="GM463">
        <v>44.768680000000003</v>
      </c>
      <c r="GN463">
        <v>8.6336329999999997</v>
      </c>
      <c r="GO463">
        <v>20549.87</v>
      </c>
      <c r="GP463" s="1">
        <v>8.8068579999999994E-2</v>
      </c>
      <c r="GQ463">
        <v>42.688830000000003</v>
      </c>
      <c r="GR463">
        <v>13.5076</v>
      </c>
      <c r="GS463">
        <v>32921.599999999999</v>
      </c>
      <c r="GT463" s="1">
        <v>8.7434719999999994E-2</v>
      </c>
      <c r="GU463">
        <v>42.88888</v>
      </c>
      <c r="GV463">
        <v>18.61862</v>
      </c>
      <c r="GW463">
        <v>46544.56</v>
      </c>
      <c r="GX463" s="1">
        <v>8.6546230000000002E-2</v>
      </c>
      <c r="GY463">
        <v>44.821939999999998</v>
      </c>
      <c r="GZ463">
        <v>22.890370000000001</v>
      </c>
      <c r="HA463">
        <v>58926.32</v>
      </c>
      <c r="HB463" s="1">
        <v>8.5561979999999996E-2</v>
      </c>
      <c r="HC463">
        <v>47.85378</v>
      </c>
      <c r="HD463">
        <v>25.519110000000001</v>
      </c>
      <c r="HE463">
        <v>67776.62</v>
      </c>
      <c r="HF463" s="1">
        <v>8.4592039999999993E-2</v>
      </c>
      <c r="HG463">
        <v>50.472799999999999</v>
      </c>
      <c r="HH463">
        <v>26.20806</v>
      </c>
      <c r="HI463">
        <v>71849.05</v>
      </c>
      <c r="HJ463" s="1">
        <v>8.3684869999999995E-2</v>
      </c>
      <c r="HK463">
        <v>50.452199999999998</v>
      </c>
      <c r="HL463">
        <v>25.196670000000001</v>
      </c>
      <c r="HM463">
        <v>71245.98</v>
      </c>
      <c r="HN463">
        <v>8.276E-2</v>
      </c>
      <c r="HO463">
        <v>48.882480000000001</v>
      </c>
      <c r="HP463">
        <v>22.893560000000001</v>
      </c>
      <c r="HQ463">
        <v>67003.33</v>
      </c>
      <c r="HR463" s="1">
        <v>8.1766169999999999E-2</v>
      </c>
      <c r="HS463">
        <v>46.593179999999997</v>
      </c>
      <c r="HT463">
        <v>20.14086</v>
      </c>
      <c r="HU463">
        <v>60662.3</v>
      </c>
      <c r="HV463" s="1">
        <v>8.0898540000000005E-2</v>
      </c>
      <c r="HW463">
        <v>44.616900000000001</v>
      </c>
      <c r="HX463">
        <v>17.231999999999999</v>
      </c>
      <c r="HY463">
        <v>53405.79</v>
      </c>
      <c r="HZ463" s="1">
        <v>8.0013680000000004E-2</v>
      </c>
      <c r="IA463">
        <v>45.118250000000003</v>
      </c>
      <c r="IB463">
        <v>14.542859999999999</v>
      </c>
      <c r="IC463">
        <v>46302.6</v>
      </c>
      <c r="ID463" s="1">
        <v>7.8993569999999999E-2</v>
      </c>
      <c r="IE463">
        <v>48.925440000000002</v>
      </c>
      <c r="IF463">
        <v>12.21481</v>
      </c>
      <c r="IG463">
        <v>39915.129999999997</v>
      </c>
      <c r="IH463" s="1">
        <v>7.7908740000000004E-2</v>
      </c>
      <c r="II463">
        <v>54.523600000000002</v>
      </c>
      <c r="IJ463">
        <v>10.291779999999999</v>
      </c>
      <c r="IK463">
        <v>34456.92</v>
      </c>
      <c r="IL463" s="1">
        <v>7.6804120000000003E-2</v>
      </c>
      <c r="IM463">
        <v>57.978679999999997</v>
      </c>
      <c r="IN463">
        <v>8.7443010000000001</v>
      </c>
      <c r="IO463">
        <v>29921.86</v>
      </c>
      <c r="IP463" s="1">
        <v>7.5682990000000006E-2</v>
      </c>
      <c r="IQ463">
        <v>58.321919999999999</v>
      </c>
      <c r="IR463">
        <v>7.5040279999999999</v>
      </c>
      <c r="IS463">
        <v>26196.49</v>
      </c>
      <c r="IT463" s="1">
        <v>7.4386369999999993E-2</v>
      </c>
      <c r="IU463">
        <v>56.551650000000002</v>
      </c>
      <c r="IV463">
        <v>6.4946599999999997</v>
      </c>
      <c r="IW463">
        <v>23141.35</v>
      </c>
      <c r="IX463" s="1">
        <v>7.2565859999999996E-2</v>
      </c>
      <c r="IY463">
        <v>54.097799999999999</v>
      </c>
      <c r="IZ463">
        <v>5.6410410000000004</v>
      </c>
      <c r="JA463">
        <v>20640.29</v>
      </c>
      <c r="JB463" s="1">
        <v>7.1241949999999998E-2</v>
      </c>
      <c r="JC463">
        <v>51.744709999999998</v>
      </c>
      <c r="JD463">
        <v>4.9818809999999996</v>
      </c>
      <c r="JE463">
        <v>18580.39</v>
      </c>
      <c r="JF463" s="1">
        <v>7.0078680000000004E-2</v>
      </c>
      <c r="JG463">
        <v>51.454799999999999</v>
      </c>
      <c r="JH463">
        <v>4.4422040000000003</v>
      </c>
      <c r="JI463">
        <v>16843.91</v>
      </c>
      <c r="JJ463" s="1">
        <v>6.8998420000000005E-2</v>
      </c>
      <c r="JK463">
        <v>51.96114</v>
      </c>
      <c r="JL463">
        <v>3.9877889999999998</v>
      </c>
      <c r="JM463">
        <v>15364.2</v>
      </c>
      <c r="JN463" s="1">
        <v>6.8059560000000005E-2</v>
      </c>
      <c r="JO463">
        <v>51.666620000000002</v>
      </c>
      <c r="JP463">
        <v>3.5978129999999999</v>
      </c>
      <c r="JQ463">
        <v>14085.33</v>
      </c>
      <c r="JR463" s="1">
        <v>6.727147E-2</v>
      </c>
      <c r="JS463">
        <v>50.901359999999997</v>
      </c>
      <c r="JT463">
        <v>3.2666590000000002</v>
      </c>
      <c r="JU463">
        <v>12966.79</v>
      </c>
      <c r="JV463" s="1">
        <v>6.6568870000000002E-2</v>
      </c>
      <c r="JW463">
        <v>50.146500000000003</v>
      </c>
      <c r="JX463">
        <v>2.9796299999999998</v>
      </c>
      <c r="JY463">
        <v>11977.3</v>
      </c>
      <c r="JZ463" s="1">
        <v>6.5899879999999994E-2</v>
      </c>
      <c r="KA463">
        <v>48.934939999999997</v>
      </c>
      <c r="KB463">
        <v>2.7276899999999999</v>
      </c>
      <c r="KC463">
        <v>11097.21</v>
      </c>
      <c r="KD463" s="1">
        <v>6.5250790000000003E-2</v>
      </c>
      <c r="KE463">
        <v>47.548960000000001</v>
      </c>
      <c r="KF463">
        <v>2.5046900000000001</v>
      </c>
      <c r="KG463">
        <v>10310.49</v>
      </c>
      <c r="KH463" s="1">
        <v>6.4729670000000003E-2</v>
      </c>
      <c r="KI463">
        <v>46.077939999999998</v>
      </c>
      <c r="KJ463">
        <v>2.310098</v>
      </c>
      <c r="KK463">
        <v>9602.7479999999996</v>
      </c>
      <c r="KL463" s="1">
        <v>6.4210710000000004E-2</v>
      </c>
      <c r="KM463">
        <v>46.723500000000001</v>
      </c>
      <c r="KN463">
        <v>2.1348950000000002</v>
      </c>
      <c r="KO463">
        <v>8961.4750000000004</v>
      </c>
      <c r="KP463" s="1">
        <v>6.3736009999999996E-2</v>
      </c>
      <c r="KQ463">
        <v>50.640219999999999</v>
      </c>
      <c r="KR463">
        <v>1.9784139999999999</v>
      </c>
      <c r="KS463">
        <v>8380.4599999999991</v>
      </c>
      <c r="KT463" s="1">
        <v>6.3245380000000004E-2</v>
      </c>
      <c r="KU463">
        <v>56.488729999999997</v>
      </c>
      <c r="KV463">
        <v>1.836638</v>
      </c>
      <c r="KW463">
        <v>7852.4989999999998</v>
      </c>
      <c r="KX463" s="1">
        <v>6.282741E-2</v>
      </c>
      <c r="KY463">
        <v>60.299340000000001</v>
      </c>
      <c r="KZ463">
        <v>1.7101139999999999</v>
      </c>
      <c r="LA463">
        <v>7371.4480000000003</v>
      </c>
      <c r="LB463" s="1">
        <v>6.2468460000000003E-2</v>
      </c>
      <c r="LC463">
        <v>59.851869999999998</v>
      </c>
      <c r="LD463">
        <v>1.5963540000000001</v>
      </c>
      <c r="LE463">
        <v>6930.28</v>
      </c>
      <c r="LF463" s="1">
        <v>6.211564E-2</v>
      </c>
      <c r="LG463">
        <v>57.396180000000001</v>
      </c>
      <c r="LH463">
        <v>1.4921690000000001</v>
      </c>
      <c r="LI463">
        <v>6524.4139999999998</v>
      </c>
      <c r="LJ463" s="1">
        <v>6.180741E-2</v>
      </c>
      <c r="LK463">
        <v>55.106900000000003</v>
      </c>
      <c r="LL463">
        <v>1.3978839999999999</v>
      </c>
      <c r="LM463">
        <v>6151.009</v>
      </c>
      <c r="LN463" s="1">
        <v>6.1425889999999997E-2</v>
      </c>
      <c r="LO463">
        <v>52.809359999999998</v>
      </c>
      <c r="LP463">
        <v>1.3098240000000001</v>
      </c>
      <c r="LQ463">
        <v>5807.2169999999996</v>
      </c>
      <c r="LR463" s="1">
        <v>6.1101469999999998E-2</v>
      </c>
      <c r="LS463">
        <v>51.706359999999997</v>
      </c>
      <c r="LT463">
        <v>1.2304470000000001</v>
      </c>
      <c r="LU463">
        <v>5491.0209999999997</v>
      </c>
      <c r="LV463" s="1">
        <v>6.086163E-2</v>
      </c>
      <c r="LW463">
        <v>52.3553</v>
      </c>
      <c r="LX463">
        <v>1.1586639999999999</v>
      </c>
      <c r="LY463">
        <v>5197.67</v>
      </c>
      <c r="LZ463" s="1">
        <v>6.0663080000000001E-2</v>
      </c>
      <c r="MA463">
        <v>53.228659999999998</v>
      </c>
      <c r="MB463">
        <v>1.0928439999999999</v>
      </c>
      <c r="MC463">
        <v>4924.6509999999998</v>
      </c>
      <c r="MD463" s="1">
        <v>6.0430539999999998E-2</v>
      </c>
      <c r="ME463">
        <v>53.770620000000001</v>
      </c>
      <c r="MF463">
        <v>1.0310820000000001</v>
      </c>
      <c r="MG463">
        <v>4670.2179999999998</v>
      </c>
      <c r="MH463" s="1">
        <v>6.0176559999999997E-2</v>
      </c>
      <c r="MI463">
        <v>53.444110000000002</v>
      </c>
      <c r="MJ463">
        <v>0.97343809999999997</v>
      </c>
      <c r="MK463">
        <v>4433.5190000000002</v>
      </c>
      <c r="ML463" s="1">
        <v>5.993602E-2</v>
      </c>
      <c r="MM463">
        <v>51.546869999999998</v>
      </c>
      <c r="MN463">
        <v>0.92005159999999997</v>
      </c>
      <c r="MO463">
        <v>4213.4369999999999</v>
      </c>
      <c r="MP463" s="1">
        <v>5.9729009999999999E-2</v>
      </c>
      <c r="MQ463">
        <v>49.690800000000003</v>
      </c>
      <c r="MR463">
        <v>0.87095279999999997</v>
      </c>
      <c r="MS463">
        <v>4008.2649999999999</v>
      </c>
      <c r="MT463" s="1">
        <v>5.958252E-2</v>
      </c>
      <c r="MU463">
        <v>48.154899999999998</v>
      </c>
      <c r="MV463">
        <v>0.82590189999999997</v>
      </c>
      <c r="MW463">
        <v>3815.9740000000002</v>
      </c>
      <c r="MX463" s="1">
        <v>5.9430209999999997E-2</v>
      </c>
      <c r="MY463">
        <v>48.315269999999998</v>
      </c>
      <c r="MZ463">
        <v>0.78367710000000002</v>
      </c>
      <c r="NA463">
        <v>3635.3580000000002</v>
      </c>
      <c r="NB463" s="1">
        <v>5.925681E-2</v>
      </c>
      <c r="NC463">
        <v>49.48874</v>
      </c>
      <c r="ND463">
        <v>0.74396139999999999</v>
      </c>
      <c r="NE463">
        <v>3466.2159999999999</v>
      </c>
      <c r="NF463">
        <v>5.9040179999999998E-2</v>
      </c>
      <c r="NG463">
        <v>52.366990000000001</v>
      </c>
      <c r="NH463">
        <v>0.70637019999999995</v>
      </c>
      <c r="NI463">
        <v>3307.846</v>
      </c>
      <c r="NJ463" s="1">
        <v>5.8850340000000001E-2</v>
      </c>
      <c r="NK463">
        <v>55.999929999999999</v>
      </c>
      <c r="NL463">
        <v>0.67164170000000001</v>
      </c>
      <c r="NM463">
        <v>3159.7910000000002</v>
      </c>
      <c r="NN463" s="1">
        <v>5.8728250000000003E-2</v>
      </c>
      <c r="NO463">
        <v>56.926160000000003</v>
      </c>
      <c r="NP463">
        <v>0.63983639999999997</v>
      </c>
      <c r="NQ463">
        <v>3020.4810000000002</v>
      </c>
      <c r="NR463" s="1">
        <v>5.8606239999999997E-2</v>
      </c>
      <c r="NS463">
        <v>54.587940000000003</v>
      </c>
      <c r="NT463">
        <v>0.60992780000000002</v>
      </c>
      <c r="NU463">
        <v>2889.33</v>
      </c>
      <c r="NV463" s="1">
        <v>5.844999E-2</v>
      </c>
      <c r="NW463">
        <v>51.97054</v>
      </c>
      <c r="NX463">
        <v>0.5815302</v>
      </c>
      <c r="NY463">
        <v>2765.7939999999999</v>
      </c>
      <c r="NZ463" s="1">
        <v>5.8269599999999998E-2</v>
      </c>
      <c r="OA463">
        <v>49.932209999999998</v>
      </c>
      <c r="OB463">
        <v>0.55475039999999998</v>
      </c>
      <c r="OC463">
        <v>2649.607</v>
      </c>
      <c r="OD463">
        <v>5.8116349999999997E-2</v>
      </c>
      <c r="OE463">
        <v>49.826329999999999</v>
      </c>
      <c r="OF463">
        <v>0.5299526</v>
      </c>
      <c r="OG463">
        <v>2540.5169999999998</v>
      </c>
      <c r="OH463" s="1">
        <v>5.7998399999999999E-2</v>
      </c>
      <c r="OI463">
        <v>49.672409999999999</v>
      </c>
      <c r="OJ463">
        <v>0.50694229999999996</v>
      </c>
      <c r="OK463">
        <v>2437.5360000000001</v>
      </c>
    </row>
    <row r="464" spans="1:401" x14ac:dyDescent="0.35">
      <c r="A464">
        <v>473</v>
      </c>
      <c r="B464" t="s">
        <v>4</v>
      </c>
      <c r="C464" t="s">
        <v>364</v>
      </c>
      <c r="D464" t="s">
        <v>471</v>
      </c>
      <c r="E464">
        <v>863.59590000000003</v>
      </c>
      <c r="F464">
        <v>0.1139775</v>
      </c>
      <c r="G464">
        <v>34.650410000000001</v>
      </c>
      <c r="H464">
        <v>0</v>
      </c>
      <c r="I464">
        <v>0</v>
      </c>
      <c r="J464">
        <v>0.1133111</v>
      </c>
      <c r="K464">
        <v>34.010919999999999</v>
      </c>
      <c r="L464">
        <v>0</v>
      </c>
      <c r="M464">
        <v>0</v>
      </c>
      <c r="N464">
        <v>0.1124703</v>
      </c>
      <c r="O464">
        <v>33.252809999999997</v>
      </c>
      <c r="P464">
        <v>0</v>
      </c>
      <c r="Q464">
        <v>0</v>
      </c>
      <c r="R464">
        <v>0.1115317</v>
      </c>
      <c r="S464">
        <v>33.809130000000003</v>
      </c>
      <c r="T464">
        <v>0</v>
      </c>
      <c r="U464">
        <v>0</v>
      </c>
      <c r="V464">
        <v>0.1106351</v>
      </c>
      <c r="W464">
        <v>34.693280000000001</v>
      </c>
      <c r="X464">
        <v>0</v>
      </c>
      <c r="Y464">
        <v>0</v>
      </c>
      <c r="Z464">
        <v>0.109789</v>
      </c>
      <c r="AA464">
        <v>34.867049999999999</v>
      </c>
      <c r="AB464">
        <v>0</v>
      </c>
      <c r="AC464">
        <v>0</v>
      </c>
      <c r="AD464">
        <v>0.1089131</v>
      </c>
      <c r="AE464">
        <v>34.051920000000003</v>
      </c>
      <c r="AF464">
        <v>0</v>
      </c>
      <c r="AG464">
        <v>0</v>
      </c>
      <c r="AH464">
        <v>0.1080175</v>
      </c>
      <c r="AI464">
        <v>32.730730000000001</v>
      </c>
      <c r="AJ464">
        <v>0</v>
      </c>
      <c r="AK464">
        <v>0</v>
      </c>
      <c r="AL464">
        <v>0.10713739999999999</v>
      </c>
      <c r="AM464">
        <v>31.525749999999999</v>
      </c>
      <c r="AN464">
        <v>0</v>
      </c>
      <c r="AO464">
        <v>0</v>
      </c>
      <c r="AP464">
        <v>0.1062464</v>
      </c>
      <c r="AQ464">
        <v>31.966069999999998</v>
      </c>
      <c r="AR464">
        <v>0</v>
      </c>
      <c r="AS464">
        <v>0</v>
      </c>
      <c r="AT464">
        <v>0.1053497</v>
      </c>
      <c r="AU464">
        <v>33.965409999999999</v>
      </c>
      <c r="AV464">
        <v>0</v>
      </c>
      <c r="AW464">
        <v>0</v>
      </c>
      <c r="AX464">
        <v>0.10438840000000001</v>
      </c>
      <c r="AY464">
        <v>37.045119999999997</v>
      </c>
      <c r="AZ464">
        <v>0</v>
      </c>
      <c r="BA464">
        <v>0</v>
      </c>
      <c r="BB464">
        <v>0.10337979999999999</v>
      </c>
      <c r="BC464">
        <v>39.985990000000001</v>
      </c>
      <c r="BD464">
        <v>0</v>
      </c>
      <c r="BE464">
        <v>0</v>
      </c>
      <c r="BF464">
        <v>0.10230939999999999</v>
      </c>
      <c r="BG464">
        <v>41.13514</v>
      </c>
      <c r="BH464">
        <v>0</v>
      </c>
      <c r="BI464">
        <v>0</v>
      </c>
      <c r="BJ464">
        <v>0.1012448</v>
      </c>
      <c r="BK464">
        <v>40.477260000000001</v>
      </c>
      <c r="BL464">
        <v>0</v>
      </c>
      <c r="BM464">
        <v>0</v>
      </c>
      <c r="BN464">
        <v>0.1001573</v>
      </c>
      <c r="BO464">
        <v>39.062840000000001</v>
      </c>
      <c r="BP464">
        <v>0</v>
      </c>
      <c r="BQ464">
        <v>0</v>
      </c>
      <c r="BR464" s="1">
        <v>9.9140699999999998E-2</v>
      </c>
      <c r="BS464">
        <v>37.40896</v>
      </c>
      <c r="BT464">
        <v>0</v>
      </c>
      <c r="BU464">
        <v>0</v>
      </c>
      <c r="BV464" s="1">
        <v>9.8052059999999996E-2</v>
      </c>
      <c r="BW464">
        <v>36.816580000000002</v>
      </c>
      <c r="BX464">
        <v>0</v>
      </c>
      <c r="BY464">
        <v>0</v>
      </c>
      <c r="BZ464" s="1">
        <v>9.6857570000000004E-2</v>
      </c>
      <c r="CA464">
        <v>36.976149999999997</v>
      </c>
      <c r="CB464">
        <v>0</v>
      </c>
      <c r="CC464">
        <v>0</v>
      </c>
      <c r="CD464">
        <v>9.5627429999999999E-2</v>
      </c>
      <c r="CE464">
        <v>37.325989999999997</v>
      </c>
      <c r="CF464">
        <v>0</v>
      </c>
      <c r="CG464">
        <v>0</v>
      </c>
      <c r="CH464">
        <v>9.4478530000000005E-2</v>
      </c>
      <c r="CI464">
        <v>37.7667</v>
      </c>
      <c r="CJ464">
        <v>0</v>
      </c>
      <c r="CK464">
        <v>0</v>
      </c>
      <c r="CL464" s="1">
        <v>9.350369E-2</v>
      </c>
      <c r="CM464">
        <v>37.364789999999999</v>
      </c>
      <c r="CN464">
        <v>0</v>
      </c>
      <c r="CO464">
        <v>0</v>
      </c>
      <c r="CP464" s="1">
        <v>9.2608789999999996E-2</v>
      </c>
      <c r="CQ464">
        <v>36.561819999999997</v>
      </c>
      <c r="CR464">
        <v>0</v>
      </c>
      <c r="CS464">
        <v>0</v>
      </c>
      <c r="CT464" s="1">
        <v>9.1769809999999993E-2</v>
      </c>
      <c r="CU464">
        <v>35.447290000000002</v>
      </c>
      <c r="CV464">
        <v>0</v>
      </c>
      <c r="CW464">
        <v>0</v>
      </c>
      <c r="CX464" s="1">
        <v>9.0947390000000003E-2</v>
      </c>
      <c r="CY464">
        <v>34.451970000000003</v>
      </c>
      <c r="CZ464">
        <v>0</v>
      </c>
      <c r="DA464">
        <v>0</v>
      </c>
      <c r="DB464" s="1">
        <v>9.0341859999999996E-2</v>
      </c>
      <c r="DC464">
        <v>34.739469999999997</v>
      </c>
      <c r="DD464">
        <v>0</v>
      </c>
      <c r="DE464">
        <v>0</v>
      </c>
      <c r="DF464" s="1">
        <v>8.9777650000000001E-2</v>
      </c>
      <c r="DG464">
        <v>36.63993</v>
      </c>
      <c r="DH464">
        <v>0</v>
      </c>
      <c r="DI464" s="1">
        <v>3.1629279999999998E-36</v>
      </c>
      <c r="DJ464" s="1">
        <v>8.9174000000000003E-2</v>
      </c>
      <c r="DK464">
        <v>40.726100000000002</v>
      </c>
      <c r="DL464" s="1">
        <v>1.419146E-33</v>
      </c>
      <c r="DM464" s="1">
        <v>4.0712340000000001E-30</v>
      </c>
      <c r="DN464" s="1">
        <v>8.8472659999999995E-2</v>
      </c>
      <c r="DO464">
        <v>45.854889999999997</v>
      </c>
      <c r="DP464" s="1">
        <v>1.2898649999999999E-28</v>
      </c>
      <c r="DQ464" s="1">
        <v>3.7246819999999998E-25</v>
      </c>
      <c r="DR464" s="1">
        <v>8.7706629999999994E-2</v>
      </c>
      <c r="DS464">
        <v>48.32367</v>
      </c>
      <c r="DT464" s="1">
        <v>1.492618E-24</v>
      </c>
      <c r="DU464" s="1">
        <v>4.339818E-21</v>
      </c>
      <c r="DV464" s="1">
        <v>8.6819839999999995E-2</v>
      </c>
      <c r="DW464">
        <v>48.000590000000003</v>
      </c>
      <c r="DX464" s="1">
        <v>3.583314E-21</v>
      </c>
      <c r="DY464" s="1">
        <v>1.051494E-17</v>
      </c>
      <c r="DZ464" s="1">
        <v>8.5988339999999996E-2</v>
      </c>
      <c r="EA464">
        <v>46.633789999999998</v>
      </c>
      <c r="EB464" s="1">
        <v>2.990025E-18</v>
      </c>
      <c r="EC464" s="1">
        <v>8.8407119999999997E-15</v>
      </c>
      <c r="ED464" s="1">
        <v>8.5260359999999993E-2</v>
      </c>
      <c r="EE464">
        <v>44.762909999999998</v>
      </c>
      <c r="EF464" s="1">
        <v>1.1593809999999999E-15</v>
      </c>
      <c r="EG464" s="1">
        <v>3.1829860000000001E-12</v>
      </c>
      <c r="EH464" s="1">
        <v>8.4489439999999999E-2</v>
      </c>
      <c r="EI464">
        <v>43.538249999999998</v>
      </c>
      <c r="EJ464" s="1">
        <v>2.1684590000000001E-13</v>
      </c>
      <c r="EK464" s="1">
        <v>5.6692320000000003E-10</v>
      </c>
      <c r="EL464">
        <v>8.3517110000000006E-2</v>
      </c>
      <c r="EM464">
        <v>43.78387</v>
      </c>
      <c r="EN464" s="1">
        <v>2.1536939999999998E-11</v>
      </c>
      <c r="EO464" s="1">
        <v>5.4800130000000003E-8</v>
      </c>
      <c r="EP464" s="1">
        <v>8.2455749999999994E-2</v>
      </c>
      <c r="EQ464">
        <v>46.398319999999998</v>
      </c>
      <c r="ER464" s="1">
        <v>1.241617E-9</v>
      </c>
      <c r="ES464" s="1">
        <v>3.1225230000000002E-6</v>
      </c>
      <c r="ET464" s="1">
        <v>8.1455920000000001E-2</v>
      </c>
      <c r="EU464">
        <v>49.673340000000003</v>
      </c>
      <c r="EV464" s="1">
        <v>4.4605500000000002E-8</v>
      </c>
      <c r="EW464" s="1">
        <v>1.11659E-4</v>
      </c>
      <c r="EX464" s="1">
        <v>8.0615870000000006E-2</v>
      </c>
      <c r="EY464">
        <v>50.561799999999998</v>
      </c>
      <c r="EZ464" s="1">
        <v>1.050755E-6</v>
      </c>
      <c r="FA464" s="1">
        <v>2.6327849999999999E-3</v>
      </c>
      <c r="FB464" s="1">
        <v>7.9896149999999999E-2</v>
      </c>
      <c r="FC464">
        <v>49.576309999999999</v>
      </c>
      <c r="FD464" s="1">
        <v>1.6856320000000001E-5</v>
      </c>
      <c r="FE464" s="1">
        <v>4.2390150000000001E-2</v>
      </c>
      <c r="FF464" s="1">
        <v>7.9175380000000004E-2</v>
      </c>
      <c r="FG464">
        <v>47.893999999999998</v>
      </c>
      <c r="FH464" s="1">
        <v>1.910286E-4</v>
      </c>
      <c r="FI464">
        <v>0.48439159999999998</v>
      </c>
      <c r="FJ464">
        <v>7.8732070000000001E-2</v>
      </c>
      <c r="FK464">
        <v>46.138620000000003</v>
      </c>
      <c r="FL464" s="1">
        <v>1.5877969999999999E-3</v>
      </c>
      <c r="FM464">
        <v>4.0589849999999998</v>
      </c>
      <c r="FN464" s="1">
        <v>7.8226909999999997E-2</v>
      </c>
      <c r="FO464">
        <v>45.775910000000003</v>
      </c>
      <c r="FP464" s="1">
        <v>9.9440139999999993E-3</v>
      </c>
      <c r="FQ464">
        <v>25.732949999999999</v>
      </c>
      <c r="FR464" s="1">
        <v>7.7528979999999997E-2</v>
      </c>
      <c r="FS464">
        <v>46.57882</v>
      </c>
      <c r="FT464" s="1">
        <v>4.82893E-2</v>
      </c>
      <c r="FU464">
        <v>126.97320000000001</v>
      </c>
      <c r="FV464" s="1">
        <v>7.6789469999999999E-2</v>
      </c>
      <c r="FW464">
        <v>48.234679999999997</v>
      </c>
      <c r="FX464">
        <v>0.1863995</v>
      </c>
      <c r="FY464">
        <v>499.40839999999997</v>
      </c>
      <c r="FZ464" s="1">
        <v>7.613251E-2</v>
      </c>
      <c r="GA464">
        <v>49.10539</v>
      </c>
      <c r="GB464">
        <v>0.58505580000000001</v>
      </c>
      <c r="GC464">
        <v>1598.2950000000001</v>
      </c>
      <c r="GD464" s="1">
        <v>7.5647969999999995E-2</v>
      </c>
      <c r="GE464">
        <v>48.969349999999999</v>
      </c>
      <c r="GF464">
        <v>1.524624</v>
      </c>
      <c r="GG464">
        <v>4243.0820000000003</v>
      </c>
      <c r="GH464" s="1">
        <v>7.5163149999999998E-2</v>
      </c>
      <c r="GI464">
        <v>47.459899999999998</v>
      </c>
      <c r="GJ464">
        <v>3.349262</v>
      </c>
      <c r="GK464">
        <v>9508.1830000000009</v>
      </c>
      <c r="GL464" s="1">
        <v>7.4563939999999995E-2</v>
      </c>
      <c r="GM464">
        <v>45.512560000000001</v>
      </c>
      <c r="GN464">
        <v>6.2894459999999999</v>
      </c>
      <c r="GO464">
        <v>18259.25</v>
      </c>
      <c r="GP464" s="1">
        <v>7.4106649999999996E-2</v>
      </c>
      <c r="GQ464">
        <v>43.613849999999999</v>
      </c>
      <c r="GR464">
        <v>10.277419999999999</v>
      </c>
      <c r="GS464">
        <v>30490.14</v>
      </c>
      <c r="GT464" s="1">
        <v>7.3564809999999994E-2</v>
      </c>
      <c r="GU464">
        <v>43.668039999999998</v>
      </c>
      <c r="GV464">
        <v>14.79236</v>
      </c>
      <c r="GW464">
        <v>44934.75</v>
      </c>
      <c r="GX464" s="1">
        <v>7.2795020000000002E-2</v>
      </c>
      <c r="GY464">
        <v>45.234430000000003</v>
      </c>
      <c r="GZ464">
        <v>18.985399999999998</v>
      </c>
      <c r="HA464">
        <v>59287.39</v>
      </c>
      <c r="HB464" s="1">
        <v>7.1936E-2</v>
      </c>
      <c r="HC464">
        <v>47.867890000000003</v>
      </c>
      <c r="HD464">
        <v>22.092130000000001</v>
      </c>
      <c r="HE464">
        <v>71043.83</v>
      </c>
      <c r="HF464" s="1">
        <v>7.1113430000000005E-2</v>
      </c>
      <c r="HG464">
        <v>50.260199999999998</v>
      </c>
      <c r="HH464">
        <v>23.678879999999999</v>
      </c>
      <c r="HI464">
        <v>78406.48</v>
      </c>
      <c r="HJ464" s="1">
        <v>7.0360409999999998E-2</v>
      </c>
      <c r="HK464">
        <v>50.392989999999998</v>
      </c>
      <c r="HL464">
        <v>23.731089999999998</v>
      </c>
      <c r="HM464">
        <v>80833.929999999993</v>
      </c>
      <c r="HN464" s="1">
        <v>6.957787E-2</v>
      </c>
      <c r="HO464">
        <v>49.180390000000003</v>
      </c>
      <c r="HP464">
        <v>22.514520000000001</v>
      </c>
      <c r="HQ464">
        <v>78906.759999999995</v>
      </c>
      <c r="HR464" s="1">
        <v>6.8729479999999996E-2</v>
      </c>
      <c r="HS464">
        <v>47.257849999999998</v>
      </c>
      <c r="HT464">
        <v>20.41255</v>
      </c>
      <c r="HU464">
        <v>73852.009999999995</v>
      </c>
      <c r="HV464" s="1">
        <v>6.8015489999999998E-2</v>
      </c>
      <c r="HW464">
        <v>45.488219999999998</v>
      </c>
      <c r="HX464">
        <v>18.160830000000001</v>
      </c>
      <c r="HY464">
        <v>67147.69</v>
      </c>
      <c r="HZ464">
        <v>6.7256880000000005E-2</v>
      </c>
      <c r="IA464">
        <v>45.8247</v>
      </c>
      <c r="IB464">
        <v>15.78894</v>
      </c>
      <c r="IC464">
        <v>59816.41</v>
      </c>
      <c r="ID464" s="1">
        <v>6.6396979999999994E-2</v>
      </c>
      <c r="IE464">
        <v>49.092979999999997</v>
      </c>
      <c r="IF464">
        <v>13.59042</v>
      </c>
      <c r="IG464">
        <v>52727.73</v>
      </c>
      <c r="IH464">
        <v>6.5449900000000005E-2</v>
      </c>
      <c r="II464">
        <v>54.093409999999999</v>
      </c>
      <c r="IJ464">
        <v>11.66517</v>
      </c>
      <c r="IK464">
        <v>46316.43</v>
      </c>
      <c r="IL464">
        <v>6.4510029999999996E-2</v>
      </c>
      <c r="IM464">
        <v>57.360590000000002</v>
      </c>
      <c r="IN464">
        <v>10.04865</v>
      </c>
      <c r="IO464">
        <v>40743.980000000003</v>
      </c>
      <c r="IP464" s="1">
        <v>6.3568769999999997E-2</v>
      </c>
      <c r="IQ464">
        <v>57.928179999999998</v>
      </c>
      <c r="IR464">
        <v>8.7064269999999997</v>
      </c>
      <c r="IS464">
        <v>35997.160000000003</v>
      </c>
      <c r="IT464" s="1">
        <v>6.2483669999999998E-2</v>
      </c>
      <c r="IU464">
        <v>56.613100000000003</v>
      </c>
      <c r="IV464">
        <v>7.5811719999999996</v>
      </c>
      <c r="IW464">
        <v>31990.22</v>
      </c>
      <c r="IX464" s="1">
        <v>6.0940439999999998E-2</v>
      </c>
      <c r="IY464">
        <v>54.607570000000003</v>
      </c>
      <c r="IZ464">
        <v>6.6047729999999998</v>
      </c>
      <c r="JA464">
        <v>28632.65</v>
      </c>
      <c r="JB464">
        <v>5.9821310000000003E-2</v>
      </c>
      <c r="JC464">
        <v>52.522390000000001</v>
      </c>
      <c r="JD464">
        <v>5.8398180000000002</v>
      </c>
      <c r="JE464">
        <v>25819.5</v>
      </c>
      <c r="JF464" s="1">
        <v>5.8829680000000002E-2</v>
      </c>
      <c r="JG464">
        <v>52.147419999999997</v>
      </c>
      <c r="JH464">
        <v>5.2079300000000002</v>
      </c>
      <c r="JI464">
        <v>23425.42</v>
      </c>
      <c r="JJ464" s="1">
        <v>5.7912850000000002E-2</v>
      </c>
      <c r="JK464">
        <v>52.408580000000001</v>
      </c>
      <c r="JL464">
        <v>4.6734830000000001</v>
      </c>
      <c r="JM464">
        <v>21372.51</v>
      </c>
      <c r="JN464" s="1">
        <v>5.711368E-2</v>
      </c>
      <c r="JO464">
        <v>51.989249999999998</v>
      </c>
      <c r="JP464">
        <v>4.2138479999999996</v>
      </c>
      <c r="JQ464">
        <v>19592.62</v>
      </c>
      <c r="JR464" s="1">
        <v>5.64447E-2</v>
      </c>
      <c r="JS464">
        <v>51.213290000000001</v>
      </c>
      <c r="JT464">
        <v>3.8233799999999998</v>
      </c>
      <c r="JU464">
        <v>18033.16</v>
      </c>
      <c r="JV464" s="1">
        <v>5.5859239999999998E-2</v>
      </c>
      <c r="JW464">
        <v>50.487920000000003</v>
      </c>
      <c r="JX464">
        <v>3.4859469999999999</v>
      </c>
      <c r="JY464">
        <v>16653.599999999999</v>
      </c>
      <c r="JZ464" s="1">
        <v>5.5284020000000003E-2</v>
      </c>
      <c r="KA464">
        <v>49.36506</v>
      </c>
      <c r="KB464">
        <v>3.1888130000000001</v>
      </c>
      <c r="KC464">
        <v>15425.79</v>
      </c>
      <c r="KD464">
        <v>5.4722420000000001E-2</v>
      </c>
      <c r="KE464">
        <v>48.069960000000002</v>
      </c>
      <c r="KF464">
        <v>2.925894</v>
      </c>
      <c r="KG464">
        <v>14328.63</v>
      </c>
      <c r="KH464" s="1">
        <v>5.428877E-2</v>
      </c>
      <c r="KI464">
        <v>46.65842</v>
      </c>
      <c r="KJ464">
        <v>2.6975020000000001</v>
      </c>
      <c r="KK464">
        <v>13341.53</v>
      </c>
      <c r="KL464" s="1">
        <v>5.383897E-2</v>
      </c>
      <c r="KM464">
        <v>47.132820000000002</v>
      </c>
      <c r="KN464">
        <v>2.4913850000000002</v>
      </c>
      <c r="KO464">
        <v>12448.08</v>
      </c>
      <c r="KP464" s="1">
        <v>5.3432920000000002E-2</v>
      </c>
      <c r="KQ464">
        <v>50.575719999999997</v>
      </c>
      <c r="KR464">
        <v>2.3075649999999999</v>
      </c>
      <c r="KS464">
        <v>11638.55</v>
      </c>
      <c r="KT464" s="1">
        <v>5.3012999999999998E-2</v>
      </c>
      <c r="KU464">
        <v>55.894120000000001</v>
      </c>
      <c r="KV464">
        <v>2.1410969999999998</v>
      </c>
      <c r="KW464">
        <v>10903.31</v>
      </c>
      <c r="KX464" s="1">
        <v>5.2653619999999998E-2</v>
      </c>
      <c r="KY464">
        <v>59.542059999999999</v>
      </c>
      <c r="KZ464">
        <v>1.992605</v>
      </c>
      <c r="LA464">
        <v>10233.219999999999</v>
      </c>
      <c r="LB464" s="1">
        <v>5.234602E-2</v>
      </c>
      <c r="LC464">
        <v>59.391500000000001</v>
      </c>
      <c r="LD464">
        <v>1.8592979999999999</v>
      </c>
      <c r="LE464">
        <v>9619.2559999999994</v>
      </c>
      <c r="LF464" s="1">
        <v>5.2049280000000003E-2</v>
      </c>
      <c r="LG464">
        <v>57.37388</v>
      </c>
      <c r="LH464">
        <v>1.737546</v>
      </c>
      <c r="LI464">
        <v>9054.848</v>
      </c>
      <c r="LJ464" s="1">
        <v>5.177325E-2</v>
      </c>
      <c r="LK464">
        <v>55.425789999999999</v>
      </c>
      <c r="LL464">
        <v>1.6268629999999999</v>
      </c>
      <c r="LM464">
        <v>8535.4410000000007</v>
      </c>
      <c r="LN464" s="1">
        <v>5.1438530000000003E-2</v>
      </c>
      <c r="LO464">
        <v>53.367530000000002</v>
      </c>
      <c r="LP464">
        <v>1.523622</v>
      </c>
      <c r="LQ464">
        <v>8057.585</v>
      </c>
      <c r="LR464" s="1">
        <v>5.1163710000000001E-2</v>
      </c>
      <c r="LS464">
        <v>52.28481</v>
      </c>
      <c r="LT464">
        <v>1.430893</v>
      </c>
      <c r="LU464">
        <v>7617.8860000000004</v>
      </c>
      <c r="LV464" s="1">
        <v>5.0955859999999999E-2</v>
      </c>
      <c r="LW464">
        <v>52.736519999999999</v>
      </c>
      <c r="LX464">
        <v>1.3470260000000001</v>
      </c>
      <c r="LY464">
        <v>7210.2780000000002</v>
      </c>
      <c r="LZ464" s="1">
        <v>5.0780619999999999E-2</v>
      </c>
      <c r="MA464">
        <v>53.401119999999999</v>
      </c>
      <c r="MB464">
        <v>1.27013</v>
      </c>
      <c r="MC464">
        <v>6831.0630000000001</v>
      </c>
      <c r="MD464" s="1">
        <v>5.0575950000000001E-2</v>
      </c>
      <c r="ME464">
        <v>53.826230000000002</v>
      </c>
      <c r="MF464">
        <v>1.198026</v>
      </c>
      <c r="MG464">
        <v>6477.9679999999998</v>
      </c>
      <c r="MH464" s="1">
        <v>5.0354910000000003E-2</v>
      </c>
      <c r="MI464">
        <v>53.52496</v>
      </c>
      <c r="MJ464">
        <v>1.130773</v>
      </c>
      <c r="MK464">
        <v>6149.509</v>
      </c>
      <c r="ML464" s="1">
        <v>5.0142529999999998E-2</v>
      </c>
      <c r="MM464">
        <v>51.828490000000002</v>
      </c>
      <c r="MN464">
        <v>1.068465</v>
      </c>
      <c r="MO464">
        <v>5844.2569999999996</v>
      </c>
      <c r="MP464" s="1">
        <v>4.9965860000000001E-2</v>
      </c>
      <c r="MQ464">
        <v>50.148769999999999</v>
      </c>
      <c r="MR464">
        <v>1.011317</v>
      </c>
      <c r="MS464">
        <v>5559.5</v>
      </c>
      <c r="MT464" s="1">
        <v>4.9842280000000003E-2</v>
      </c>
      <c r="MU464">
        <v>48.711559999999999</v>
      </c>
      <c r="MV464">
        <v>0.95893050000000002</v>
      </c>
      <c r="MW464">
        <v>5292.8280000000004</v>
      </c>
      <c r="MX464" s="1">
        <v>4.9704789999999999E-2</v>
      </c>
      <c r="MY464">
        <v>48.7575</v>
      </c>
      <c r="MZ464">
        <v>0.90977560000000002</v>
      </c>
      <c r="NA464">
        <v>5042.5659999999998</v>
      </c>
      <c r="NB464" s="1">
        <v>4.95448E-2</v>
      </c>
      <c r="NC464">
        <v>49.712069999999997</v>
      </c>
      <c r="ND464">
        <v>0.86347810000000003</v>
      </c>
      <c r="NE464">
        <v>4808.3140000000003</v>
      </c>
      <c r="NF464">
        <v>4.9356940000000002E-2</v>
      </c>
      <c r="NG464">
        <v>52.242789999999999</v>
      </c>
      <c r="NH464">
        <v>0.81974369999999996</v>
      </c>
      <c r="NI464">
        <v>4588.9219999999996</v>
      </c>
      <c r="NJ464" s="1">
        <v>4.9195009999999997E-2</v>
      </c>
      <c r="NK464">
        <v>55.547229999999999</v>
      </c>
      <c r="NL464">
        <v>0.77940410000000004</v>
      </c>
      <c r="NM464">
        <v>4383.808</v>
      </c>
      <c r="NN464" s="1">
        <v>4.9085799999999999E-2</v>
      </c>
      <c r="NO464">
        <v>56.530090000000001</v>
      </c>
      <c r="NP464">
        <v>0.74243459999999994</v>
      </c>
      <c r="NQ464">
        <v>4190.8720000000003</v>
      </c>
      <c r="NR464" s="1">
        <v>4.8973089999999997E-2</v>
      </c>
      <c r="NS464">
        <v>54.569859999999998</v>
      </c>
      <c r="NT464">
        <v>0.70765630000000002</v>
      </c>
      <c r="NU464">
        <v>4009.2339999999999</v>
      </c>
      <c r="NV464" s="1">
        <v>4.8834540000000003E-2</v>
      </c>
      <c r="NW464">
        <v>52.287039999999998</v>
      </c>
      <c r="NX464">
        <v>0.67465200000000003</v>
      </c>
      <c r="NY464">
        <v>3838.1970000000001</v>
      </c>
      <c r="NZ464" s="1">
        <v>4.8670270000000002E-2</v>
      </c>
      <c r="OA464">
        <v>50.448729999999998</v>
      </c>
      <c r="OB464">
        <v>0.64344789999999996</v>
      </c>
      <c r="OC464">
        <v>3677.31</v>
      </c>
      <c r="OD464" s="1">
        <v>4.8533359999999998E-2</v>
      </c>
      <c r="OE464">
        <v>50.29119</v>
      </c>
      <c r="OF464">
        <v>0.61463310000000004</v>
      </c>
      <c r="OG464">
        <v>3526.277</v>
      </c>
      <c r="OH464" s="1">
        <v>4.8428539999999999E-2</v>
      </c>
      <c r="OI464">
        <v>50.043590000000002</v>
      </c>
      <c r="OJ464">
        <v>0.58791170000000004</v>
      </c>
      <c r="OK464">
        <v>3383.6709999999998</v>
      </c>
    </row>
    <row r="465" spans="1:401" x14ac:dyDescent="0.35">
      <c r="A465">
        <v>474</v>
      </c>
      <c r="B465" t="s">
        <v>4</v>
      </c>
      <c r="C465" t="s">
        <v>364</v>
      </c>
      <c r="D465" t="s">
        <v>472</v>
      </c>
      <c r="E465">
        <v>892.99080000000004</v>
      </c>
      <c r="F465">
        <v>0.10662820000000001</v>
      </c>
      <c r="G465">
        <v>35.223089999999999</v>
      </c>
      <c r="H465">
        <v>0</v>
      </c>
      <c r="I465">
        <v>0</v>
      </c>
      <c r="J465">
        <v>0.1060087</v>
      </c>
      <c r="K465">
        <v>34.603020000000001</v>
      </c>
      <c r="L465">
        <v>0</v>
      </c>
      <c r="M465">
        <v>0</v>
      </c>
      <c r="N465">
        <v>0.1052133</v>
      </c>
      <c r="O465">
        <v>33.783439999999999</v>
      </c>
      <c r="P465">
        <v>0</v>
      </c>
      <c r="Q465">
        <v>0</v>
      </c>
      <c r="R465">
        <v>0.1043234</v>
      </c>
      <c r="S465">
        <v>34.166609999999999</v>
      </c>
      <c r="T465">
        <v>0</v>
      </c>
      <c r="U465">
        <v>0</v>
      </c>
      <c r="V465">
        <v>0.1034817</v>
      </c>
      <c r="W465">
        <v>34.854430000000001</v>
      </c>
      <c r="X465">
        <v>0</v>
      </c>
      <c r="Y465">
        <v>0</v>
      </c>
      <c r="Z465">
        <v>0.1026941</v>
      </c>
      <c r="AA465">
        <v>34.9358</v>
      </c>
      <c r="AB465">
        <v>0</v>
      </c>
      <c r="AC465">
        <v>0</v>
      </c>
      <c r="AD465">
        <v>0.1018834</v>
      </c>
      <c r="AE465">
        <v>34.218809999999998</v>
      </c>
      <c r="AF465">
        <v>0</v>
      </c>
      <c r="AG465">
        <v>0</v>
      </c>
      <c r="AH465">
        <v>0.1010408</v>
      </c>
      <c r="AI465">
        <v>33.092770000000002</v>
      </c>
      <c r="AJ465">
        <v>0</v>
      </c>
      <c r="AK465">
        <v>0</v>
      </c>
      <c r="AL465">
        <v>0.10020950000000001</v>
      </c>
      <c r="AM465">
        <v>32.04318</v>
      </c>
      <c r="AN465">
        <v>0</v>
      </c>
      <c r="AO465">
        <v>0</v>
      </c>
      <c r="AP465" s="1">
        <v>9.9377869999999993E-2</v>
      </c>
      <c r="AQ465">
        <v>32.422069999999998</v>
      </c>
      <c r="AR465">
        <v>0</v>
      </c>
      <c r="AS465">
        <v>0</v>
      </c>
      <c r="AT465" s="1">
        <v>9.8537570000000005E-2</v>
      </c>
      <c r="AU465">
        <v>34.151440000000001</v>
      </c>
      <c r="AV465">
        <v>0</v>
      </c>
      <c r="AW465">
        <v>0</v>
      </c>
      <c r="AX465" s="1">
        <v>9.7644599999999998E-2</v>
      </c>
      <c r="AY465">
        <v>36.87068</v>
      </c>
      <c r="AZ465">
        <v>0</v>
      </c>
      <c r="BA465">
        <v>0</v>
      </c>
      <c r="BB465">
        <v>9.6702179999999999E-2</v>
      </c>
      <c r="BC465">
        <v>39.53989</v>
      </c>
      <c r="BD465">
        <v>0</v>
      </c>
      <c r="BE465">
        <v>0</v>
      </c>
      <c r="BF465" s="1">
        <v>9.5688560000000006E-2</v>
      </c>
      <c r="BG465">
        <v>40.687510000000003</v>
      </c>
      <c r="BH465">
        <v>0</v>
      </c>
      <c r="BI465">
        <v>0</v>
      </c>
      <c r="BJ465" s="1">
        <v>9.4685249999999999E-2</v>
      </c>
      <c r="BK465">
        <v>40.309930000000001</v>
      </c>
      <c r="BL465">
        <v>0</v>
      </c>
      <c r="BM465">
        <v>0</v>
      </c>
      <c r="BN465" s="1">
        <v>9.3672050000000007E-2</v>
      </c>
      <c r="BO465">
        <v>39.25665</v>
      </c>
      <c r="BP465">
        <v>0</v>
      </c>
      <c r="BQ465">
        <v>0</v>
      </c>
      <c r="BR465" s="1">
        <v>9.2741459999999998E-2</v>
      </c>
      <c r="BS465">
        <v>37.892740000000003</v>
      </c>
      <c r="BT465">
        <v>0</v>
      </c>
      <c r="BU465">
        <v>0</v>
      </c>
      <c r="BV465" s="1">
        <v>9.1726089999999996E-2</v>
      </c>
      <c r="BW465">
        <v>37.374679999999998</v>
      </c>
      <c r="BX465">
        <v>0</v>
      </c>
      <c r="BY465">
        <v>0</v>
      </c>
      <c r="BZ465" s="1">
        <v>9.0594170000000002E-2</v>
      </c>
      <c r="CA465">
        <v>37.41724</v>
      </c>
      <c r="CB465">
        <v>0</v>
      </c>
      <c r="CC465">
        <v>0</v>
      </c>
      <c r="CD465" s="1">
        <v>8.9426969999999995E-2</v>
      </c>
      <c r="CE465">
        <v>37.616149999999998</v>
      </c>
      <c r="CF465">
        <v>0</v>
      </c>
      <c r="CG465">
        <v>0</v>
      </c>
      <c r="CH465" s="1">
        <v>8.8353870000000001E-2</v>
      </c>
      <c r="CI465">
        <v>37.901420000000002</v>
      </c>
      <c r="CJ465">
        <v>0</v>
      </c>
      <c r="CK465">
        <v>0</v>
      </c>
      <c r="CL465" s="1">
        <v>8.7447079999999996E-2</v>
      </c>
      <c r="CM465">
        <v>37.495669999999997</v>
      </c>
      <c r="CN465">
        <v>0</v>
      </c>
      <c r="CO465">
        <v>0</v>
      </c>
      <c r="CP465" s="1">
        <v>8.6613330000000002E-2</v>
      </c>
      <c r="CQ465">
        <v>36.785620000000002</v>
      </c>
      <c r="CR465">
        <v>0</v>
      </c>
      <c r="CS465">
        <v>0</v>
      </c>
      <c r="CT465" s="1">
        <v>8.5825609999999997E-2</v>
      </c>
      <c r="CU465">
        <v>35.814050000000002</v>
      </c>
      <c r="CV465">
        <v>0</v>
      </c>
      <c r="CW465">
        <v>0</v>
      </c>
      <c r="CX465">
        <v>8.5040370000000004E-2</v>
      </c>
      <c r="CY465">
        <v>34.929470000000002</v>
      </c>
      <c r="CZ465">
        <v>0</v>
      </c>
      <c r="DA465">
        <v>0</v>
      </c>
      <c r="DB465" s="1">
        <v>8.4468420000000002E-2</v>
      </c>
      <c r="DC465">
        <v>35.174370000000003</v>
      </c>
      <c r="DD465">
        <v>0</v>
      </c>
      <c r="DE465">
        <v>0</v>
      </c>
      <c r="DF465" s="1">
        <v>8.3948659999999994E-2</v>
      </c>
      <c r="DG465">
        <v>36.841659999999997</v>
      </c>
      <c r="DH465">
        <v>0</v>
      </c>
      <c r="DI465" s="1">
        <v>6.9605670000000003E-37</v>
      </c>
      <c r="DJ465">
        <v>8.3391709999999994E-2</v>
      </c>
      <c r="DK465">
        <v>40.506990000000002</v>
      </c>
      <c r="DL465" s="1">
        <v>2.934036E-34</v>
      </c>
      <c r="DM465" s="1">
        <v>9.1953660000000007E-31</v>
      </c>
      <c r="DN465" s="1">
        <v>8.2734630000000003E-2</v>
      </c>
      <c r="DO465">
        <v>45.193280000000001</v>
      </c>
      <c r="DP465" s="1">
        <v>3.0332559999999998E-29</v>
      </c>
      <c r="DQ465" s="1">
        <v>9.5691150000000005E-26</v>
      </c>
      <c r="DR465" s="1">
        <v>8.2014530000000002E-2</v>
      </c>
      <c r="DS465">
        <v>47.545499999999997</v>
      </c>
      <c r="DT465" s="1">
        <v>4.2740370000000004E-25</v>
      </c>
      <c r="DU465" s="1">
        <v>1.263421E-21</v>
      </c>
      <c r="DV465" s="1">
        <v>8.1181710000000004E-2</v>
      </c>
      <c r="DW465">
        <v>47.508330000000001</v>
      </c>
      <c r="DX465" s="1">
        <v>1.24376E-21</v>
      </c>
      <c r="DY465" s="1">
        <v>3.3844880000000001E-18</v>
      </c>
      <c r="DZ465" s="1">
        <v>8.0408179999999996E-2</v>
      </c>
      <c r="EA465">
        <v>46.599850000000004</v>
      </c>
      <c r="EB465" s="1">
        <v>1.177824E-18</v>
      </c>
      <c r="EC465" s="1">
        <v>3.0771439999999998E-15</v>
      </c>
      <c r="ED465" s="1">
        <v>7.9748120000000006E-2</v>
      </c>
      <c r="EE465">
        <v>45.159149999999997</v>
      </c>
      <c r="EF465" s="1">
        <v>4.7042240000000002E-16</v>
      </c>
      <c r="EG465" s="1">
        <v>1.189687E-12</v>
      </c>
      <c r="EH465" s="1">
        <v>7.9038049999999999E-2</v>
      </c>
      <c r="EI465">
        <v>44.149760000000001</v>
      </c>
      <c r="EJ465" s="1">
        <v>9.1020009999999998E-14</v>
      </c>
      <c r="EK465" s="1">
        <v>2.2628410000000001E-10</v>
      </c>
      <c r="EL465">
        <v>7.8117329999999999E-2</v>
      </c>
      <c r="EM465">
        <v>44.355049999999999</v>
      </c>
      <c r="EN465" s="1">
        <v>9.3857009999999992E-12</v>
      </c>
      <c r="EO465" s="1">
        <v>2.3239979999999999E-8</v>
      </c>
      <c r="EP465" s="1">
        <v>7.7107549999999997E-2</v>
      </c>
      <c r="EQ465">
        <v>46.628279999999997</v>
      </c>
      <c r="ER465" s="1">
        <v>5.6250930000000004E-10</v>
      </c>
      <c r="ES465" s="1">
        <v>1.4013940000000001E-6</v>
      </c>
      <c r="ET465" s="1">
        <v>7.616945E-2</v>
      </c>
      <c r="EU465">
        <v>49.516469999999998</v>
      </c>
      <c r="EV465" s="1">
        <v>2.1024129999999999E-8</v>
      </c>
      <c r="EW465" s="1">
        <v>5.2870469999999999E-5</v>
      </c>
      <c r="EX465" s="1">
        <v>7.5386529999999993E-2</v>
      </c>
      <c r="EY465">
        <v>50.301009999999998</v>
      </c>
      <c r="EZ465" s="1">
        <v>5.1568959999999996E-7</v>
      </c>
      <c r="FA465" s="1">
        <v>1.313324E-3</v>
      </c>
      <c r="FB465" s="1">
        <v>7.4717130000000007E-2</v>
      </c>
      <c r="FC465">
        <v>49.534059999999997</v>
      </c>
      <c r="FD465" s="1">
        <v>8.6215519999999993E-6</v>
      </c>
      <c r="FE465" s="1">
        <v>2.2253829999999999E-2</v>
      </c>
      <c r="FF465">
        <v>7.4033440000000006E-2</v>
      </c>
      <c r="FG465">
        <v>48.196480000000001</v>
      </c>
      <c r="FH465" s="1">
        <v>1.01776E-4</v>
      </c>
      <c r="FI465">
        <v>0.26713300000000001</v>
      </c>
      <c r="FJ465" s="1">
        <v>7.3659660000000002E-2</v>
      </c>
      <c r="FK465">
        <v>46.741160000000001</v>
      </c>
      <c r="FL465" s="1">
        <v>8.8187059999999997E-4</v>
      </c>
      <c r="FM465">
        <v>2.348951</v>
      </c>
      <c r="FN465" s="1">
        <v>7.319117E-2</v>
      </c>
      <c r="FO465">
        <v>46.438510000000001</v>
      </c>
      <c r="FP465" s="1">
        <v>5.7515889999999997E-3</v>
      </c>
      <c r="FQ465">
        <v>15.602919999999999</v>
      </c>
      <c r="FR465" s="1">
        <v>7.2520109999999999E-2</v>
      </c>
      <c r="FS465">
        <v>47.082590000000003</v>
      </c>
      <c r="FT465" s="1">
        <v>2.9055230000000001E-2</v>
      </c>
      <c r="FU465">
        <v>80.533699999999996</v>
      </c>
      <c r="FV465">
        <v>7.1808129999999998E-2</v>
      </c>
      <c r="FW465">
        <v>48.46669</v>
      </c>
      <c r="FX465">
        <v>0.1166316</v>
      </c>
      <c r="FY465">
        <v>331.02820000000003</v>
      </c>
      <c r="FZ465" s="1">
        <v>7.1184810000000001E-2</v>
      </c>
      <c r="GA465">
        <v>49.176769999999998</v>
      </c>
      <c r="GB465">
        <v>0.38071739999999998</v>
      </c>
      <c r="GC465">
        <v>1106.4670000000001</v>
      </c>
      <c r="GD465" s="1">
        <v>7.0753010000000005E-2</v>
      </c>
      <c r="GE465">
        <v>49.06664</v>
      </c>
      <c r="GF465">
        <v>1.032206</v>
      </c>
      <c r="GG465">
        <v>3066.404</v>
      </c>
      <c r="GH465" s="1">
        <v>7.0306930000000004E-2</v>
      </c>
      <c r="GI465">
        <v>47.780090000000001</v>
      </c>
      <c r="GJ465">
        <v>2.359022</v>
      </c>
      <c r="GK465">
        <v>7171.0529999999999</v>
      </c>
      <c r="GL465" s="1">
        <v>6.9738040000000001E-2</v>
      </c>
      <c r="GM465">
        <v>46.09825</v>
      </c>
      <c r="GN465">
        <v>4.609013</v>
      </c>
      <c r="GO465">
        <v>14369.57</v>
      </c>
      <c r="GP465">
        <v>6.9351700000000002E-2</v>
      </c>
      <c r="GQ465">
        <v>44.398870000000002</v>
      </c>
      <c r="GR465">
        <v>7.8433270000000004</v>
      </c>
      <c r="GS465">
        <v>25034.57</v>
      </c>
      <c r="GT465" s="1">
        <v>6.8840929999999995E-2</v>
      </c>
      <c r="GU465">
        <v>44.407429999999998</v>
      </c>
      <c r="GV465">
        <v>11.75062</v>
      </c>
      <c r="GW465">
        <v>38483.54</v>
      </c>
      <c r="GX465" s="1">
        <v>6.8104650000000003E-2</v>
      </c>
      <c r="GY465">
        <v>45.705719999999999</v>
      </c>
      <c r="GZ465">
        <v>15.693339999999999</v>
      </c>
      <c r="HA465">
        <v>52931.42</v>
      </c>
      <c r="HB465" s="1">
        <v>6.7278969999999994E-2</v>
      </c>
      <c r="HC465">
        <v>47.997390000000003</v>
      </c>
      <c r="HD465">
        <v>18.992840000000001</v>
      </c>
      <c r="HE465">
        <v>66068.84</v>
      </c>
      <c r="HF465" s="1">
        <v>6.6512409999999994E-2</v>
      </c>
      <c r="HG465">
        <v>50.138570000000001</v>
      </c>
      <c r="HH465">
        <v>21.165009999999999</v>
      </c>
      <c r="HI465">
        <v>75864.42</v>
      </c>
      <c r="HJ465" s="1">
        <v>6.5827319999999995E-2</v>
      </c>
      <c r="HK465">
        <v>50.309429999999999</v>
      </c>
      <c r="HL465">
        <v>22.029129999999999</v>
      </c>
      <c r="HM465">
        <v>81235.320000000007</v>
      </c>
      <c r="HN465" s="1">
        <v>6.5086740000000004E-2</v>
      </c>
      <c r="HO465">
        <v>49.351979999999998</v>
      </c>
      <c r="HP465">
        <v>21.66132</v>
      </c>
      <c r="HQ465">
        <v>82181.59</v>
      </c>
      <c r="HR465" s="1">
        <v>6.4282500000000006E-2</v>
      </c>
      <c r="HS465">
        <v>47.74512</v>
      </c>
      <c r="HT465">
        <v>20.435739999999999</v>
      </c>
      <c r="HU465">
        <v>79526.31</v>
      </c>
      <c r="HV465" s="1">
        <v>6.3648389999999999E-2</v>
      </c>
      <c r="HW465">
        <v>46.205060000000003</v>
      </c>
      <c r="HX465">
        <v>18.607140000000001</v>
      </c>
      <c r="HY465">
        <v>74409.02</v>
      </c>
      <c r="HZ465">
        <v>6.2928880000000006E-2</v>
      </c>
      <c r="IA465">
        <v>46.490259999999999</v>
      </c>
      <c r="IB465">
        <v>16.60088</v>
      </c>
      <c r="IC465">
        <v>68003.77</v>
      </c>
      <c r="ID465" s="1">
        <v>6.2116089999999999E-2</v>
      </c>
      <c r="IE465">
        <v>49.374720000000003</v>
      </c>
      <c r="IF465">
        <v>14.599349999999999</v>
      </c>
      <c r="IG465">
        <v>61230.95</v>
      </c>
      <c r="IH465" s="1">
        <v>6.1214820000000003E-2</v>
      </c>
      <c r="II465">
        <v>53.858539999999998</v>
      </c>
      <c r="IJ465">
        <v>12.742929999999999</v>
      </c>
      <c r="IK465">
        <v>54700.61</v>
      </c>
      <c r="IL465" s="1">
        <v>6.033231E-2</v>
      </c>
      <c r="IM465">
        <v>56.862789999999997</v>
      </c>
      <c r="IN465">
        <v>11.11852</v>
      </c>
      <c r="IO465">
        <v>48746.71</v>
      </c>
      <c r="IP465" s="1">
        <v>5.9452520000000002E-2</v>
      </c>
      <c r="IQ465">
        <v>57.513190000000002</v>
      </c>
      <c r="IR465">
        <v>9.7232669999999999</v>
      </c>
      <c r="IS465">
        <v>43478.63</v>
      </c>
      <c r="IT465" s="1">
        <v>5.8450009999999997E-2</v>
      </c>
      <c r="IU465">
        <v>56.535760000000003</v>
      </c>
      <c r="IV465">
        <v>8.5225740000000005</v>
      </c>
      <c r="IW465">
        <v>38900.839999999997</v>
      </c>
      <c r="IX465" s="1">
        <v>5.6999849999999998E-2</v>
      </c>
      <c r="IY465">
        <v>54.909399999999998</v>
      </c>
      <c r="IZ465">
        <v>7.4533449999999997</v>
      </c>
      <c r="JA465">
        <v>34972.32</v>
      </c>
      <c r="JB465" s="1">
        <v>5.5957850000000003E-2</v>
      </c>
      <c r="JC465">
        <v>53.110329999999998</v>
      </c>
      <c r="JD465">
        <v>6.6053179999999996</v>
      </c>
      <c r="JE465">
        <v>31621.62</v>
      </c>
      <c r="JF465">
        <v>5.5015080000000001E-2</v>
      </c>
      <c r="JG465">
        <v>52.756700000000002</v>
      </c>
      <c r="JH465">
        <v>5.8962219999999999</v>
      </c>
      <c r="JI465">
        <v>28738</v>
      </c>
      <c r="JJ465" s="1">
        <v>5.4154769999999998E-2</v>
      </c>
      <c r="JK465">
        <v>52.851469999999999</v>
      </c>
      <c r="JL465">
        <v>5.2941719999999997</v>
      </c>
      <c r="JM465">
        <v>26247.01</v>
      </c>
      <c r="JN465" s="1">
        <v>5.3402980000000003E-2</v>
      </c>
      <c r="JO465">
        <v>52.323880000000003</v>
      </c>
      <c r="JP465">
        <v>4.7744429999999998</v>
      </c>
      <c r="JQ465">
        <v>24076.84</v>
      </c>
      <c r="JR465" s="1">
        <v>5.2776770000000001E-2</v>
      </c>
      <c r="JS465">
        <v>51.518569999999997</v>
      </c>
      <c r="JT465">
        <v>4.3324259999999999</v>
      </c>
      <c r="JU465">
        <v>22169.75</v>
      </c>
      <c r="JV465" s="1">
        <v>5.2235990000000003E-2</v>
      </c>
      <c r="JW465">
        <v>50.800310000000003</v>
      </c>
      <c r="JX465">
        <v>3.9507050000000001</v>
      </c>
      <c r="JY465">
        <v>20479.57</v>
      </c>
      <c r="JZ465" s="1">
        <v>5.1694869999999997E-2</v>
      </c>
      <c r="KA465">
        <v>49.744280000000003</v>
      </c>
      <c r="KB465">
        <v>3.6134629999999999</v>
      </c>
      <c r="KC465">
        <v>18973.3</v>
      </c>
      <c r="KD465" s="1">
        <v>5.1160959999999998E-2</v>
      </c>
      <c r="KE465">
        <v>48.528559999999999</v>
      </c>
      <c r="KF465">
        <v>3.3146949999999999</v>
      </c>
      <c r="KG465">
        <v>17626.59</v>
      </c>
      <c r="KH465" s="1">
        <v>5.0770309999999999E-2</v>
      </c>
      <c r="KI465">
        <v>47.181690000000003</v>
      </c>
      <c r="KJ465">
        <v>3.0565150000000001</v>
      </c>
      <c r="KK465">
        <v>16413.88</v>
      </c>
      <c r="KL465" s="1">
        <v>5.0339639999999998E-2</v>
      </c>
      <c r="KM465">
        <v>47.558750000000003</v>
      </c>
      <c r="KN465">
        <v>2.8221699999999998</v>
      </c>
      <c r="KO465">
        <v>15315.86</v>
      </c>
      <c r="KP465" s="1">
        <v>4.995633E-2</v>
      </c>
      <c r="KQ465">
        <v>50.643940000000001</v>
      </c>
      <c r="KR465">
        <v>2.6135199999999998</v>
      </c>
      <c r="KS465">
        <v>14320.9</v>
      </c>
      <c r="KT465" s="1">
        <v>4.9554939999999999E-2</v>
      </c>
      <c r="KU465">
        <v>55.50459</v>
      </c>
      <c r="KV465">
        <v>2.424423</v>
      </c>
      <c r="KW465">
        <v>13417.18</v>
      </c>
      <c r="KX465" s="1">
        <v>4.9221330000000001E-2</v>
      </c>
      <c r="KY465">
        <v>58.921990000000001</v>
      </c>
      <c r="KZ465">
        <v>2.2561200000000001</v>
      </c>
      <c r="LA465">
        <v>12593.21</v>
      </c>
      <c r="LB465" s="1">
        <v>4.8937910000000001E-2</v>
      </c>
      <c r="LC465">
        <v>58.916119999999999</v>
      </c>
      <c r="LD465">
        <v>2.1052209999999998</v>
      </c>
      <c r="LE465">
        <v>11838.38</v>
      </c>
      <c r="LF465" s="1">
        <v>4.8656379999999999E-2</v>
      </c>
      <c r="LG465">
        <v>57.236739999999998</v>
      </c>
      <c r="LH465">
        <v>1.9671190000000001</v>
      </c>
      <c r="LI465">
        <v>11144.46</v>
      </c>
      <c r="LJ465" s="1">
        <v>4.839363E-2</v>
      </c>
      <c r="LK465">
        <v>55.591160000000002</v>
      </c>
      <c r="LL465">
        <v>1.8414759999999999</v>
      </c>
      <c r="LM465">
        <v>10505.56</v>
      </c>
      <c r="LN465">
        <v>4.8059690000000002E-2</v>
      </c>
      <c r="LO465">
        <v>53.773359999999997</v>
      </c>
      <c r="LP465">
        <v>1.7238290000000001</v>
      </c>
      <c r="LQ465">
        <v>9917.98</v>
      </c>
      <c r="LR465" s="1">
        <v>4.780334E-2</v>
      </c>
      <c r="LS465">
        <v>52.769120000000001</v>
      </c>
      <c r="LT465">
        <v>1.6188260000000001</v>
      </c>
      <c r="LU465">
        <v>9377.1560000000009</v>
      </c>
      <c r="LV465" s="1">
        <v>4.7613339999999997E-2</v>
      </c>
      <c r="LW465">
        <v>53.111499999999999</v>
      </c>
      <c r="LX465">
        <v>1.52403</v>
      </c>
      <c r="LY465">
        <v>8875.9609999999993</v>
      </c>
      <c r="LZ465" s="1">
        <v>4.74522E-2</v>
      </c>
      <c r="MA465">
        <v>53.605899999999998</v>
      </c>
      <c r="MB465">
        <v>1.4370670000000001</v>
      </c>
      <c r="MC465">
        <v>8409.6059999999998</v>
      </c>
      <c r="MD465" s="1">
        <v>4.7247579999999997E-2</v>
      </c>
      <c r="ME465">
        <v>53.92183</v>
      </c>
      <c r="MF465">
        <v>1.355113</v>
      </c>
      <c r="MG465">
        <v>7975.4960000000001</v>
      </c>
      <c r="MH465">
        <v>4.7043649999999999E-2</v>
      </c>
      <c r="MI465">
        <v>53.601700000000001</v>
      </c>
      <c r="MJ465">
        <v>1.279134</v>
      </c>
      <c r="MK465">
        <v>7571.85</v>
      </c>
      <c r="ML465" s="1">
        <v>4.6829500000000003E-2</v>
      </c>
      <c r="MM465">
        <v>52.042549999999999</v>
      </c>
      <c r="MN465">
        <v>1.2082999999999999</v>
      </c>
      <c r="MO465">
        <v>7196.6769999999997</v>
      </c>
      <c r="MP465" s="1">
        <v>4.6673720000000002E-2</v>
      </c>
      <c r="MQ465">
        <v>50.518180000000001</v>
      </c>
      <c r="MR465">
        <v>1.143894</v>
      </c>
      <c r="MS465">
        <v>6846.7830000000004</v>
      </c>
      <c r="MT465" s="1">
        <v>4.6566709999999997E-2</v>
      </c>
      <c r="MU465">
        <v>49.188839999999999</v>
      </c>
      <c r="MV465">
        <v>1.0849040000000001</v>
      </c>
      <c r="MW465">
        <v>6519.0640000000003</v>
      </c>
      <c r="MX465" s="1">
        <v>4.643502E-2</v>
      </c>
      <c r="MY465">
        <v>49.183929999999997</v>
      </c>
      <c r="MZ465">
        <v>1.0292669999999999</v>
      </c>
      <c r="NA465">
        <v>6211.5150000000003</v>
      </c>
      <c r="NB465" s="1">
        <v>4.6269409999999997E-2</v>
      </c>
      <c r="NC465">
        <v>49.983699999999999</v>
      </c>
      <c r="ND465">
        <v>0.97662139999999997</v>
      </c>
      <c r="NE465">
        <v>5923.73</v>
      </c>
      <c r="NF465" s="1">
        <v>4.6096129999999999E-2</v>
      </c>
      <c r="NG465">
        <v>52.237299999999998</v>
      </c>
      <c r="NH465">
        <v>0.9273015</v>
      </c>
      <c r="NI465">
        <v>5654.3630000000003</v>
      </c>
      <c r="NJ465" s="1">
        <v>4.5936699999999997E-2</v>
      </c>
      <c r="NK465">
        <v>55.240110000000001</v>
      </c>
      <c r="NL465">
        <v>0.88159799999999999</v>
      </c>
      <c r="NM465">
        <v>5402.201</v>
      </c>
      <c r="NN465" s="1">
        <v>4.5832329999999998E-2</v>
      </c>
      <c r="NO465">
        <v>56.175640000000001</v>
      </c>
      <c r="NP465">
        <v>0.83982469999999998</v>
      </c>
      <c r="NQ465">
        <v>5165.2359999999999</v>
      </c>
      <c r="NR465" s="1">
        <v>4.5723640000000003E-2</v>
      </c>
      <c r="NS465">
        <v>54.47513</v>
      </c>
      <c r="NT465">
        <v>0.80047400000000002</v>
      </c>
      <c r="NU465">
        <v>4941.9380000000001</v>
      </c>
      <c r="NV465" s="1">
        <v>4.5590260000000001E-2</v>
      </c>
      <c r="NW465">
        <v>52.475909999999999</v>
      </c>
      <c r="NX465">
        <v>0.76316119999999998</v>
      </c>
      <c r="NY465">
        <v>4731.8220000000001</v>
      </c>
      <c r="NZ465" s="1">
        <v>4.5433019999999998E-2</v>
      </c>
      <c r="OA465">
        <v>50.843490000000003</v>
      </c>
      <c r="OB465">
        <v>0.72789119999999996</v>
      </c>
      <c r="OC465">
        <v>4534.1899999999996</v>
      </c>
      <c r="OD465">
        <v>4.5294059999999997E-2</v>
      </c>
      <c r="OE465">
        <v>50.703600000000002</v>
      </c>
      <c r="OF465">
        <v>0.69519850000000005</v>
      </c>
      <c r="OG465">
        <v>4348.6149999999998</v>
      </c>
      <c r="OH465" s="1">
        <v>4.5199209999999997E-2</v>
      </c>
      <c r="OI465">
        <v>50.387999999999998</v>
      </c>
      <c r="OJ465">
        <v>0.66510740000000002</v>
      </c>
      <c r="OK465">
        <v>4173.4340000000002</v>
      </c>
    </row>
    <row r="466" spans="1:401" x14ac:dyDescent="0.35">
      <c r="A466">
        <v>475</v>
      </c>
      <c r="B466" t="s">
        <v>4</v>
      </c>
      <c r="C466" t="s">
        <v>364</v>
      </c>
      <c r="D466" t="s">
        <v>473</v>
      </c>
      <c r="E466">
        <v>872.45339999999999</v>
      </c>
      <c r="F466">
        <v>0.10212830000000001</v>
      </c>
      <c r="G466">
        <v>35.66621</v>
      </c>
      <c r="H466">
        <v>0</v>
      </c>
      <c r="I466">
        <v>0</v>
      </c>
      <c r="J466">
        <v>0.1015447</v>
      </c>
      <c r="K466">
        <v>35.12144</v>
      </c>
      <c r="L466">
        <v>0</v>
      </c>
      <c r="M466">
        <v>0</v>
      </c>
      <c r="N466">
        <v>0.10075919999999999</v>
      </c>
      <c r="O466">
        <v>34.278959999999998</v>
      </c>
      <c r="P466">
        <v>0</v>
      </c>
      <c r="Q466">
        <v>0</v>
      </c>
      <c r="R466" s="1">
        <v>9.9891450000000007E-2</v>
      </c>
      <c r="S466">
        <v>34.542029999999997</v>
      </c>
      <c r="T466">
        <v>0</v>
      </c>
      <c r="U466">
        <v>0</v>
      </c>
      <c r="V466" s="1">
        <v>9.9083210000000005E-2</v>
      </c>
      <c r="W466">
        <v>35.064140000000002</v>
      </c>
      <c r="X466">
        <v>0</v>
      </c>
      <c r="Y466">
        <v>0</v>
      </c>
      <c r="Z466" s="1">
        <v>9.8340559999999994E-2</v>
      </c>
      <c r="AA466">
        <v>35.037350000000004</v>
      </c>
      <c r="AB466">
        <v>0</v>
      </c>
      <c r="AC466">
        <v>0</v>
      </c>
      <c r="AD466" s="1">
        <v>9.7579810000000003E-2</v>
      </c>
      <c r="AE466">
        <v>34.357610000000001</v>
      </c>
      <c r="AF466">
        <v>0</v>
      </c>
      <c r="AG466">
        <v>0</v>
      </c>
      <c r="AH466" s="1">
        <v>9.6760540000000006E-2</v>
      </c>
      <c r="AI466">
        <v>33.374650000000003</v>
      </c>
      <c r="AJ466">
        <v>0</v>
      </c>
      <c r="AK466">
        <v>0</v>
      </c>
      <c r="AL466" s="1">
        <v>9.5953869999999997E-2</v>
      </c>
      <c r="AM466">
        <v>32.470550000000003</v>
      </c>
      <c r="AN466">
        <v>0</v>
      </c>
      <c r="AO466">
        <v>0</v>
      </c>
      <c r="AP466" s="1">
        <v>9.5161270000000006E-2</v>
      </c>
      <c r="AQ466">
        <v>32.84628</v>
      </c>
      <c r="AR466">
        <v>0</v>
      </c>
      <c r="AS466">
        <v>0</v>
      </c>
      <c r="AT466" s="1">
        <v>9.4349580000000002E-2</v>
      </c>
      <c r="AU466">
        <v>34.389229999999998</v>
      </c>
      <c r="AV466">
        <v>0</v>
      </c>
      <c r="AW466">
        <v>0</v>
      </c>
      <c r="AX466">
        <v>9.3502859999999993E-2</v>
      </c>
      <c r="AY466">
        <v>36.816650000000003</v>
      </c>
      <c r="AZ466">
        <v>0</v>
      </c>
      <c r="BA466">
        <v>0</v>
      </c>
      <c r="BB466" s="1">
        <v>9.2595529999999995E-2</v>
      </c>
      <c r="BC466">
        <v>39.217449999999999</v>
      </c>
      <c r="BD466">
        <v>0</v>
      </c>
      <c r="BE466">
        <v>0</v>
      </c>
      <c r="BF466" s="1">
        <v>9.1622889999999999E-2</v>
      </c>
      <c r="BG466">
        <v>40.289960000000001</v>
      </c>
      <c r="BH466">
        <v>0</v>
      </c>
      <c r="BI466">
        <v>0</v>
      </c>
      <c r="BJ466" s="1">
        <v>9.0654810000000002E-2</v>
      </c>
      <c r="BK466">
        <v>40.0807</v>
      </c>
      <c r="BL466">
        <v>0</v>
      </c>
      <c r="BM466">
        <v>0</v>
      </c>
      <c r="BN466" s="1">
        <v>8.9681040000000004E-2</v>
      </c>
      <c r="BO466">
        <v>39.31326</v>
      </c>
      <c r="BP466">
        <v>0</v>
      </c>
      <c r="BQ466">
        <v>0</v>
      </c>
      <c r="BR466" s="1">
        <v>8.8811249999999994E-2</v>
      </c>
      <c r="BS466">
        <v>38.223379999999999</v>
      </c>
      <c r="BT466">
        <v>0</v>
      </c>
      <c r="BU466">
        <v>0</v>
      </c>
      <c r="BV466">
        <v>8.7843000000000004E-2</v>
      </c>
      <c r="BW466">
        <v>37.82884</v>
      </c>
      <c r="BX466">
        <v>0</v>
      </c>
      <c r="BY466">
        <v>0</v>
      </c>
      <c r="BZ466" s="1">
        <v>8.675078E-2</v>
      </c>
      <c r="CA466">
        <v>37.827289999999998</v>
      </c>
      <c r="CB466">
        <v>0</v>
      </c>
      <c r="CC466">
        <v>0</v>
      </c>
      <c r="CD466" s="1">
        <v>8.5616919999999999E-2</v>
      </c>
      <c r="CE466">
        <v>37.913730000000001</v>
      </c>
      <c r="CF466">
        <v>0</v>
      </c>
      <c r="CG466">
        <v>0</v>
      </c>
      <c r="CH466" s="1">
        <v>8.4586819999999993E-2</v>
      </c>
      <c r="CI466">
        <v>38.06617</v>
      </c>
      <c r="CJ466">
        <v>0</v>
      </c>
      <c r="CK466">
        <v>0</v>
      </c>
      <c r="CL466" s="1">
        <v>8.3725289999999994E-2</v>
      </c>
      <c r="CM466">
        <v>37.627870000000001</v>
      </c>
      <c r="CN466">
        <v>0</v>
      </c>
      <c r="CO466">
        <v>0</v>
      </c>
      <c r="CP466" s="1">
        <v>8.2926680000000003E-2</v>
      </c>
      <c r="CQ466">
        <v>36.969990000000003</v>
      </c>
      <c r="CR466">
        <v>0</v>
      </c>
      <c r="CS466">
        <v>0</v>
      </c>
      <c r="CT466" s="1">
        <v>8.2171720000000004E-2</v>
      </c>
      <c r="CU466">
        <v>36.108699999999999</v>
      </c>
      <c r="CV466">
        <v>0</v>
      </c>
      <c r="CW466">
        <v>0</v>
      </c>
      <c r="CX466" s="1">
        <v>8.1402810000000006E-2</v>
      </c>
      <c r="CY466">
        <v>35.3277</v>
      </c>
      <c r="CZ466">
        <v>0</v>
      </c>
      <c r="DA466">
        <v>0</v>
      </c>
      <c r="DB466" s="1">
        <v>8.0851469999999995E-2</v>
      </c>
      <c r="DC466">
        <v>35.573059999999998</v>
      </c>
      <c r="DD466">
        <v>0</v>
      </c>
      <c r="DE466">
        <v>0</v>
      </c>
      <c r="DF466" s="1">
        <v>8.036248E-2</v>
      </c>
      <c r="DG466">
        <v>37.084150000000001</v>
      </c>
      <c r="DH466">
        <v>0</v>
      </c>
      <c r="DI466" s="1">
        <v>1.4166620000000001E-37</v>
      </c>
      <c r="DJ466" s="1">
        <v>7.9838909999999999E-2</v>
      </c>
      <c r="DK466">
        <v>40.425310000000003</v>
      </c>
      <c r="DL466" s="1">
        <v>5.7886749999999997E-35</v>
      </c>
      <c r="DM466" s="1">
        <v>1.8658620000000001E-31</v>
      </c>
      <c r="DN466" s="1">
        <v>7.9204830000000004E-2</v>
      </c>
      <c r="DO466">
        <v>44.72372</v>
      </c>
      <c r="DP466" s="1">
        <v>6.8511599999999999E-30</v>
      </c>
      <c r="DQ466" s="1">
        <v>2.2230529999999999E-26</v>
      </c>
      <c r="DR466" s="1">
        <v>7.8515329999999994E-2</v>
      </c>
      <c r="DS466">
        <v>46.889719999999997</v>
      </c>
      <c r="DT466" s="1">
        <v>1.0334599999999999E-25</v>
      </c>
      <c r="DU466" s="1">
        <v>3.3232850000000002E-22</v>
      </c>
      <c r="DV466" s="1">
        <v>7.7717259999999996E-2</v>
      </c>
      <c r="DW466">
        <v>46.9893</v>
      </c>
      <c r="DX466" s="1">
        <v>3.5310879999999999E-22</v>
      </c>
      <c r="DY466" s="1">
        <v>9.920737E-19</v>
      </c>
      <c r="DZ466">
        <v>7.6977770000000001E-2</v>
      </c>
      <c r="EA466">
        <v>46.420780000000001</v>
      </c>
      <c r="EB466" s="1">
        <v>3.704221E-19</v>
      </c>
      <c r="EC466" s="1">
        <v>9.7954140000000008E-16</v>
      </c>
      <c r="ED466">
        <v>7.637091E-2</v>
      </c>
      <c r="EE466">
        <v>45.353160000000003</v>
      </c>
      <c r="EF466" s="1">
        <v>1.5958359999999999E-16</v>
      </c>
      <c r="EG466" s="1">
        <v>4.0802270000000001E-13</v>
      </c>
      <c r="EH466" s="1">
        <v>7.569911E-2</v>
      </c>
      <c r="EI466">
        <v>44.586320000000001</v>
      </c>
      <c r="EJ466" s="1">
        <v>3.3029950000000002E-14</v>
      </c>
      <c r="EK466" s="1">
        <v>8.3065239999999996E-11</v>
      </c>
      <c r="EL466" s="1">
        <v>7.4805679999999999E-2</v>
      </c>
      <c r="EM466">
        <v>44.828830000000004</v>
      </c>
      <c r="EN466" s="1">
        <v>3.6225570000000002E-12</v>
      </c>
      <c r="EO466" s="1">
        <v>9.0846469999999999E-9</v>
      </c>
      <c r="EP466" s="1">
        <v>7.3821600000000001E-2</v>
      </c>
      <c r="EQ466">
        <v>46.883499999999998</v>
      </c>
      <c r="ER466" s="1">
        <v>2.298528E-10</v>
      </c>
      <c r="ES466" s="1">
        <v>5.8085070000000001E-7</v>
      </c>
      <c r="ET466" s="1">
        <v>7.291599E-2</v>
      </c>
      <c r="EU466">
        <v>49.461449999999999</v>
      </c>
      <c r="EV466" s="1">
        <v>9.0668129999999993E-9</v>
      </c>
      <c r="EW466" s="1">
        <v>2.31608E-5</v>
      </c>
      <c r="EX466" s="1">
        <v>7.2173420000000002E-2</v>
      </c>
      <c r="EY466">
        <v>50.096739999999997</v>
      </c>
      <c r="EZ466" s="1">
        <v>2.3433329999999999E-7</v>
      </c>
      <c r="FA466" s="1">
        <v>6.0698230000000004E-4</v>
      </c>
      <c r="FB466" s="1">
        <v>7.1539950000000005E-2</v>
      </c>
      <c r="FC466">
        <v>49.435920000000003</v>
      </c>
      <c r="FD466" s="1">
        <v>4.1242439999999998E-6</v>
      </c>
      <c r="FE466" s="1">
        <v>1.0840590000000001E-2</v>
      </c>
      <c r="FF466">
        <v>7.0885450000000003E-2</v>
      </c>
      <c r="FG466">
        <v>48.353349999999999</v>
      </c>
      <c r="FH466" s="1">
        <v>5.1150039999999999E-5</v>
      </c>
      <c r="FI466">
        <v>0.1368965</v>
      </c>
      <c r="FJ466" s="1">
        <v>7.0565950000000002E-2</v>
      </c>
      <c r="FK466">
        <v>47.16554</v>
      </c>
      <c r="FL466" s="1">
        <v>4.653797E-4</v>
      </c>
      <c r="FM466">
        <v>1.264866</v>
      </c>
      <c r="FN466" s="1">
        <v>7.0113229999999999E-2</v>
      </c>
      <c r="FO466">
        <v>46.9771</v>
      </c>
      <c r="FP466" s="1">
        <v>3.1805330000000001E-3</v>
      </c>
      <c r="FQ466">
        <v>8.8152609999999996</v>
      </c>
      <c r="FR466">
        <v>6.9462579999999996E-2</v>
      </c>
      <c r="FS466">
        <v>47.547049999999999</v>
      </c>
      <c r="FT466" s="1">
        <v>1.6806950000000001E-2</v>
      </c>
      <c r="FU466">
        <v>47.653320000000001</v>
      </c>
      <c r="FV466" s="1">
        <v>6.8751679999999996E-2</v>
      </c>
      <c r="FW466">
        <v>48.733669999999996</v>
      </c>
      <c r="FX466" s="1">
        <v>7.0480490000000007E-2</v>
      </c>
      <c r="FY466">
        <v>204.9126</v>
      </c>
      <c r="FZ466" s="1">
        <v>6.8153699999999998E-2</v>
      </c>
      <c r="GA466">
        <v>49.285249999999998</v>
      </c>
      <c r="GB466">
        <v>0.2402772</v>
      </c>
      <c r="GC466">
        <v>715.93420000000003</v>
      </c>
      <c r="GD466" s="1">
        <v>6.7752649999999998E-2</v>
      </c>
      <c r="GE466">
        <v>49.151130000000002</v>
      </c>
      <c r="GF466">
        <v>0.68017760000000005</v>
      </c>
      <c r="GG466">
        <v>2072.6559999999999</v>
      </c>
      <c r="GH466" s="1">
        <v>6.733799E-2</v>
      </c>
      <c r="GI466">
        <v>48.005980000000001</v>
      </c>
      <c r="GJ466">
        <v>1.6224430000000001</v>
      </c>
      <c r="GK466">
        <v>5060.6729999999998</v>
      </c>
      <c r="GL466" s="1">
        <v>6.679206E-2</v>
      </c>
      <c r="GM466">
        <v>46.536639999999998</v>
      </c>
      <c r="GN466">
        <v>3.3069130000000002</v>
      </c>
      <c r="GO466">
        <v>10582.55</v>
      </c>
      <c r="GP466" s="1">
        <v>6.6465860000000002E-2</v>
      </c>
      <c r="GQ466">
        <v>45.026260000000001</v>
      </c>
      <c r="GR466">
        <v>5.8735569999999999</v>
      </c>
      <c r="GS466">
        <v>19231.78</v>
      </c>
      <c r="GT466" s="1">
        <v>6.5968070000000004E-2</v>
      </c>
      <c r="GU466">
        <v>45.056629999999998</v>
      </c>
      <c r="GV466">
        <v>9.1739350000000002</v>
      </c>
      <c r="GW466">
        <v>30819.56</v>
      </c>
      <c r="GX466" s="1">
        <v>6.5254290000000006E-2</v>
      </c>
      <c r="GY466">
        <v>46.183529999999998</v>
      </c>
      <c r="GZ466">
        <v>12.763400000000001</v>
      </c>
      <c r="HA466">
        <v>44147.18</v>
      </c>
      <c r="HB466" s="1">
        <v>6.4439179999999999E-2</v>
      </c>
      <c r="HC466">
        <v>48.203949999999999</v>
      </c>
      <c r="HD466">
        <v>16.072710000000001</v>
      </c>
      <c r="HE466">
        <v>57316.12</v>
      </c>
      <c r="HF466" s="1">
        <v>6.3716640000000005E-2</v>
      </c>
      <c r="HG466">
        <v>50.109340000000003</v>
      </c>
      <c r="HH466">
        <v>18.622779999999999</v>
      </c>
      <c r="HI466">
        <v>68348.94</v>
      </c>
      <c r="HJ466" s="1">
        <v>6.3067880000000007E-2</v>
      </c>
      <c r="HK466">
        <v>50.240639999999999</v>
      </c>
      <c r="HL466">
        <v>20.115089999999999</v>
      </c>
      <c r="HM466">
        <v>75853.7</v>
      </c>
      <c r="HN466" s="1">
        <v>6.2362460000000002E-2</v>
      </c>
      <c r="HO466">
        <v>49.439700000000002</v>
      </c>
      <c r="HP466">
        <v>20.47663</v>
      </c>
      <c r="HQ466">
        <v>79336.11</v>
      </c>
      <c r="HR466" s="1">
        <v>6.158429E-2</v>
      </c>
      <c r="HS466">
        <v>48.080269999999999</v>
      </c>
      <c r="HT466">
        <v>19.88083</v>
      </c>
      <c r="HU466">
        <v>79133.5</v>
      </c>
      <c r="HV466" s="1">
        <v>6.1002929999999997E-2</v>
      </c>
      <c r="HW466">
        <v>46.755969999999998</v>
      </c>
      <c r="HX466">
        <v>18.677479999999999</v>
      </c>
      <c r="HY466">
        <v>76086.92</v>
      </c>
      <c r="HZ466" s="1">
        <v>6.0314680000000002E-2</v>
      </c>
      <c r="IA466">
        <v>47.06588</v>
      </c>
      <c r="IB466">
        <v>17.08625</v>
      </c>
      <c r="IC466">
        <v>71194.95</v>
      </c>
      <c r="ID466" s="1">
        <v>5.9521039999999997E-2</v>
      </c>
      <c r="IE466">
        <v>49.699959999999997</v>
      </c>
      <c r="IF466">
        <v>15.33536</v>
      </c>
      <c r="IG466">
        <v>65383.46</v>
      </c>
      <c r="IH466" s="1">
        <v>5.8651880000000003E-2</v>
      </c>
      <c r="II466">
        <v>53.776240000000001</v>
      </c>
      <c r="IJ466">
        <v>13.6081</v>
      </c>
      <c r="IK466">
        <v>59359.040000000001</v>
      </c>
      <c r="IL466" s="1">
        <v>5.7805200000000001E-2</v>
      </c>
      <c r="IM466">
        <v>56.500790000000002</v>
      </c>
      <c r="IN466">
        <v>12.028130000000001</v>
      </c>
      <c r="IO466">
        <v>53577.73</v>
      </c>
      <c r="IP466">
        <v>5.6969140000000001E-2</v>
      </c>
      <c r="IQ466">
        <v>57.131599999999999</v>
      </c>
      <c r="IR466">
        <v>10.622450000000001</v>
      </c>
      <c r="IS466">
        <v>48256.87</v>
      </c>
      <c r="IT466" s="1">
        <v>5.6016389999999999E-2</v>
      </c>
      <c r="IU466">
        <v>56.36504</v>
      </c>
      <c r="IV466">
        <v>9.3783770000000004</v>
      </c>
      <c r="IW466">
        <v>43493.36</v>
      </c>
      <c r="IX466" s="1">
        <v>5.4627130000000003E-2</v>
      </c>
      <c r="IY466">
        <v>55.042679999999997</v>
      </c>
      <c r="IZ466">
        <v>8.2420500000000008</v>
      </c>
      <c r="JA466">
        <v>39307.68</v>
      </c>
      <c r="JB466" s="1">
        <v>5.363822E-2</v>
      </c>
      <c r="JC466">
        <v>53.510170000000002</v>
      </c>
      <c r="JD466">
        <v>7.3288549999999999</v>
      </c>
      <c r="JE466">
        <v>35671.519999999997</v>
      </c>
      <c r="JF466" s="1">
        <v>5.2721440000000001E-2</v>
      </c>
      <c r="JG466">
        <v>53.242530000000002</v>
      </c>
      <c r="JH466">
        <v>6.5544399999999996</v>
      </c>
      <c r="JI466">
        <v>32502.799999999999</v>
      </c>
      <c r="JJ466" s="1">
        <v>5.1891359999999997E-2</v>
      </c>
      <c r="JK466">
        <v>53.255740000000003</v>
      </c>
      <c r="JL466">
        <v>5.8931789999999999</v>
      </c>
      <c r="JM466">
        <v>29742.62</v>
      </c>
      <c r="JN466" s="1">
        <v>5.1169239999999998E-2</v>
      </c>
      <c r="JO466">
        <v>52.645769999999999</v>
      </c>
      <c r="JP466">
        <v>5.3198970000000001</v>
      </c>
      <c r="JQ466">
        <v>27321.79</v>
      </c>
      <c r="JR466" s="1">
        <v>5.0567899999999999E-2</v>
      </c>
      <c r="JS466">
        <v>51.802430000000001</v>
      </c>
      <c r="JT466">
        <v>4.8307789999999997</v>
      </c>
      <c r="JU466">
        <v>25185.27</v>
      </c>
      <c r="JV466" s="1">
        <v>5.0057780000000003E-2</v>
      </c>
      <c r="JW466">
        <v>51.081859999999999</v>
      </c>
      <c r="JX466">
        <v>4.4082470000000002</v>
      </c>
      <c r="JY466">
        <v>23286.01</v>
      </c>
      <c r="JZ466" s="1">
        <v>4.9540580000000001E-2</v>
      </c>
      <c r="KA466">
        <v>50.072229999999998</v>
      </c>
      <c r="KB466">
        <v>4.0338799999999999</v>
      </c>
      <c r="KC466">
        <v>21589.97</v>
      </c>
      <c r="KD466" s="1">
        <v>4.9022749999999997E-2</v>
      </c>
      <c r="KE466">
        <v>48.921939999999999</v>
      </c>
      <c r="KF466">
        <v>3.701362</v>
      </c>
      <c r="KG466">
        <v>20070.38</v>
      </c>
      <c r="KH466" s="1">
        <v>4.8663579999999998E-2</v>
      </c>
      <c r="KI466">
        <v>47.635590000000001</v>
      </c>
      <c r="KJ466">
        <v>3.4151549999999999</v>
      </c>
      <c r="KK466">
        <v>18700.150000000001</v>
      </c>
      <c r="KL466" s="1">
        <v>4.8248239999999998E-2</v>
      </c>
      <c r="KM466">
        <v>47.965310000000002</v>
      </c>
      <c r="KN466">
        <v>3.1538940000000002</v>
      </c>
      <c r="KO466">
        <v>17457.78</v>
      </c>
      <c r="KP466" s="1">
        <v>4.7877679999999999E-2</v>
      </c>
      <c r="KQ466">
        <v>50.799239999999998</v>
      </c>
      <c r="KR466">
        <v>2.9212120000000001</v>
      </c>
      <c r="KS466">
        <v>16331.37</v>
      </c>
      <c r="KT466" s="1">
        <v>4.7485270000000003E-2</v>
      </c>
      <c r="KU466">
        <v>55.28687</v>
      </c>
      <c r="KV466">
        <v>2.7099769999999999</v>
      </c>
      <c r="KW466">
        <v>15307.15</v>
      </c>
      <c r="KX466">
        <v>4.7165159999999998E-2</v>
      </c>
      <c r="KY466">
        <v>58.455410000000001</v>
      </c>
      <c r="KZ466">
        <v>2.5223599999999999</v>
      </c>
      <c r="LA466">
        <v>14372.92</v>
      </c>
      <c r="LB466" s="1">
        <v>4.6897990000000001E-2</v>
      </c>
      <c r="LC466">
        <v>58.482399999999998</v>
      </c>
      <c r="LD466">
        <v>2.3543129999999999</v>
      </c>
      <c r="LE466">
        <v>13516.42</v>
      </c>
      <c r="LF466">
        <v>4.6625699999999999E-2</v>
      </c>
      <c r="LG466">
        <v>57.031390000000002</v>
      </c>
      <c r="LH466">
        <v>2.2001230000000001</v>
      </c>
      <c r="LI466">
        <v>12728.51</v>
      </c>
      <c r="LJ466" s="1">
        <v>4.6375800000000002E-2</v>
      </c>
      <c r="LK466">
        <v>55.632950000000001</v>
      </c>
      <c r="LL466">
        <v>2.059993</v>
      </c>
      <c r="LM466">
        <v>12002.81</v>
      </c>
      <c r="LN466" s="1">
        <v>4.6036710000000002E-2</v>
      </c>
      <c r="LO466">
        <v>54.035780000000003</v>
      </c>
      <c r="LP466">
        <v>1.9278470000000001</v>
      </c>
      <c r="LQ466">
        <v>11335.05</v>
      </c>
      <c r="LR466" s="1">
        <v>4.5791800000000001E-2</v>
      </c>
      <c r="LS466">
        <v>53.140560000000001</v>
      </c>
      <c r="LT466">
        <v>1.810719</v>
      </c>
      <c r="LU466">
        <v>10720.13</v>
      </c>
      <c r="LV466" s="1">
        <v>4.5614509999999997E-2</v>
      </c>
      <c r="LW466">
        <v>53.44303</v>
      </c>
      <c r="LX466">
        <v>1.7051190000000001</v>
      </c>
      <c r="LY466">
        <v>10150.18</v>
      </c>
      <c r="LZ466" s="1">
        <v>4.5470990000000003E-2</v>
      </c>
      <c r="MA466">
        <v>53.8215</v>
      </c>
      <c r="MB466">
        <v>1.6084339999999999</v>
      </c>
      <c r="MC466">
        <v>9619.7279999999992</v>
      </c>
      <c r="MD466" s="1">
        <v>4.5269650000000002E-2</v>
      </c>
      <c r="ME466">
        <v>54.04083</v>
      </c>
      <c r="MF466">
        <v>1.5167520000000001</v>
      </c>
      <c r="MG466">
        <v>9125.8080000000009</v>
      </c>
      <c r="MH466" s="1">
        <v>4.5069640000000001E-2</v>
      </c>
      <c r="MI466">
        <v>53.68365</v>
      </c>
      <c r="MJ466">
        <v>1.431808</v>
      </c>
      <c r="MK466">
        <v>8666.5720000000001</v>
      </c>
      <c r="ML466" s="1">
        <v>4.4857679999999997E-2</v>
      </c>
      <c r="MM466">
        <v>52.207850000000001</v>
      </c>
      <c r="MN466">
        <v>1.352525</v>
      </c>
      <c r="MO466">
        <v>8239.4889999999996</v>
      </c>
      <c r="MP466" s="1">
        <v>4.4708329999999998E-2</v>
      </c>
      <c r="MQ466">
        <v>50.807139999999997</v>
      </c>
      <c r="MR466">
        <v>1.280694</v>
      </c>
      <c r="MS466">
        <v>7841.1859999999997</v>
      </c>
      <c r="MT466" s="1">
        <v>4.4617829999999997E-2</v>
      </c>
      <c r="MU466">
        <v>49.580280000000002</v>
      </c>
      <c r="MV466">
        <v>1.21516</v>
      </c>
      <c r="MW466">
        <v>7468.1120000000001</v>
      </c>
      <c r="MX466" s="1">
        <v>4.4488529999999998E-2</v>
      </c>
      <c r="MY466">
        <v>49.570709999999998</v>
      </c>
      <c r="MZ466">
        <v>1.152962</v>
      </c>
      <c r="NA466">
        <v>7117.8860000000004</v>
      </c>
      <c r="NB466" s="1">
        <v>4.4322519999999997E-2</v>
      </c>
      <c r="NC466">
        <v>50.266829999999999</v>
      </c>
      <c r="ND466">
        <v>1.094014</v>
      </c>
      <c r="NE466">
        <v>6790.049</v>
      </c>
      <c r="NF466" s="1">
        <v>4.4152650000000002E-2</v>
      </c>
      <c r="NG466">
        <v>52.309690000000003</v>
      </c>
      <c r="NH466">
        <v>1.0388869999999999</v>
      </c>
      <c r="NI466">
        <v>6483.3649999999998</v>
      </c>
      <c r="NJ466" s="1">
        <v>4.3995909999999999E-2</v>
      </c>
      <c r="NK466">
        <v>55.06015</v>
      </c>
      <c r="NL466">
        <v>0.98772280000000001</v>
      </c>
      <c r="NM466">
        <v>6196.0069999999996</v>
      </c>
      <c r="NN466" s="1">
        <v>4.3895669999999998E-2</v>
      </c>
      <c r="NO466">
        <v>55.898699999999998</v>
      </c>
      <c r="NP466">
        <v>0.94110050000000001</v>
      </c>
      <c r="NQ466">
        <v>5925.9709999999995</v>
      </c>
      <c r="NR466" s="1">
        <v>4.3796290000000002E-2</v>
      </c>
      <c r="NS466">
        <v>54.346150000000002</v>
      </c>
      <c r="NT466">
        <v>0.89725049999999995</v>
      </c>
      <c r="NU466">
        <v>5671.4639999999999</v>
      </c>
      <c r="NV466" s="1">
        <v>4.3666820000000002E-2</v>
      </c>
      <c r="NW466">
        <v>52.567749999999997</v>
      </c>
      <c r="NX466">
        <v>0.85555309999999996</v>
      </c>
      <c r="NY466">
        <v>5431.875</v>
      </c>
      <c r="NZ466" s="1">
        <v>4.3515230000000002E-2</v>
      </c>
      <c r="OA466">
        <v>51.123220000000003</v>
      </c>
      <c r="OB466">
        <v>0.8161505</v>
      </c>
      <c r="OC466">
        <v>5206.6329999999998</v>
      </c>
      <c r="OD466" s="1">
        <v>4.3379050000000002E-2</v>
      </c>
      <c r="OE466">
        <v>51.040210000000002</v>
      </c>
      <c r="OF466">
        <v>0.77958899999999998</v>
      </c>
      <c r="OG466">
        <v>4994.9799999999996</v>
      </c>
      <c r="OH466" s="1">
        <v>4.3286909999999998E-2</v>
      </c>
      <c r="OI466">
        <v>50.694749999999999</v>
      </c>
      <c r="OJ466">
        <v>0.74596260000000003</v>
      </c>
      <c r="OK466">
        <v>4795.1750000000002</v>
      </c>
    </row>
    <row r="467" spans="1:401" x14ac:dyDescent="0.35">
      <c r="A467">
        <v>476</v>
      </c>
      <c r="B467" t="s">
        <v>4</v>
      </c>
      <c r="C467" t="s">
        <v>364</v>
      </c>
      <c r="D467" t="s">
        <v>474</v>
      </c>
      <c r="E467">
        <v>872.96860000000004</v>
      </c>
      <c r="F467" s="1">
        <v>9.6302730000000003E-2</v>
      </c>
      <c r="G467">
        <v>35.965629999999997</v>
      </c>
      <c r="H467">
        <v>0</v>
      </c>
      <c r="I467">
        <v>0</v>
      </c>
      <c r="J467" s="1">
        <v>9.5759300000000006E-2</v>
      </c>
      <c r="K467">
        <v>35.518940000000001</v>
      </c>
      <c r="L467">
        <v>0</v>
      </c>
      <c r="M467">
        <v>0</v>
      </c>
      <c r="N467" s="1">
        <v>9.4999979999999998E-2</v>
      </c>
      <c r="O467">
        <v>34.685229999999997</v>
      </c>
      <c r="P467">
        <v>0</v>
      </c>
      <c r="Q467">
        <v>0</v>
      </c>
      <c r="R467" s="1">
        <v>9.415896E-2</v>
      </c>
      <c r="S467">
        <v>34.885680000000001</v>
      </c>
      <c r="T467">
        <v>0</v>
      </c>
      <c r="U467">
        <v>0</v>
      </c>
      <c r="V467" s="1">
        <v>9.3404269999999998E-2</v>
      </c>
      <c r="W467">
        <v>35.28633</v>
      </c>
      <c r="X467">
        <v>0</v>
      </c>
      <c r="Y467">
        <v>0</v>
      </c>
      <c r="Z467" s="1">
        <v>9.2721769999999995E-2</v>
      </c>
      <c r="AA467">
        <v>35.155009999999997</v>
      </c>
      <c r="AB467">
        <v>0</v>
      </c>
      <c r="AC467">
        <v>0</v>
      </c>
      <c r="AD467" s="1">
        <v>9.20184E-2</v>
      </c>
      <c r="AE467">
        <v>34.472209999999997</v>
      </c>
      <c r="AF467">
        <v>0</v>
      </c>
      <c r="AG467">
        <v>0</v>
      </c>
      <c r="AH467">
        <v>9.1228809999999994E-2</v>
      </c>
      <c r="AI467">
        <v>33.577829999999999</v>
      </c>
      <c r="AJ467">
        <v>0</v>
      </c>
      <c r="AK467">
        <v>0</v>
      </c>
      <c r="AL467" s="1">
        <v>9.0462639999999997E-2</v>
      </c>
      <c r="AM467">
        <v>32.792180000000002</v>
      </c>
      <c r="AN467">
        <v>0</v>
      </c>
      <c r="AO467">
        <v>0</v>
      </c>
      <c r="AP467" s="1">
        <v>8.9717119999999997E-2</v>
      </c>
      <c r="AQ467">
        <v>33.20243</v>
      </c>
      <c r="AR467">
        <v>0</v>
      </c>
      <c r="AS467">
        <v>0</v>
      </c>
      <c r="AT467" s="1">
        <v>8.8964039999999994E-2</v>
      </c>
      <c r="AU467">
        <v>34.639229999999998</v>
      </c>
      <c r="AV467">
        <v>0</v>
      </c>
      <c r="AW467">
        <v>0</v>
      </c>
      <c r="AX467" s="1">
        <v>8.8161920000000005E-2</v>
      </c>
      <c r="AY467">
        <v>36.854669999999999</v>
      </c>
      <c r="AZ467">
        <v>0</v>
      </c>
      <c r="BA467">
        <v>0</v>
      </c>
      <c r="BB467" s="1">
        <v>8.7308730000000001E-2</v>
      </c>
      <c r="BC467">
        <v>39.030700000000003</v>
      </c>
      <c r="BD467">
        <v>0</v>
      </c>
      <c r="BE467">
        <v>0</v>
      </c>
      <c r="BF467">
        <v>8.6392769999999994E-2</v>
      </c>
      <c r="BG467">
        <v>39.987850000000002</v>
      </c>
      <c r="BH467">
        <v>0</v>
      </c>
      <c r="BI467">
        <v>0</v>
      </c>
      <c r="BJ467" s="1">
        <v>8.5475460000000003E-2</v>
      </c>
      <c r="BK467">
        <v>39.851170000000003</v>
      </c>
      <c r="BL467">
        <v>0</v>
      </c>
      <c r="BM467">
        <v>0</v>
      </c>
      <c r="BN467" s="1">
        <v>8.4551849999999998E-2</v>
      </c>
      <c r="BO467">
        <v>39.281190000000002</v>
      </c>
      <c r="BP467">
        <v>0</v>
      </c>
      <c r="BQ467">
        <v>0</v>
      </c>
      <c r="BR467" s="1">
        <v>8.3752820000000006E-2</v>
      </c>
      <c r="BS467">
        <v>38.407960000000003</v>
      </c>
      <c r="BT467">
        <v>0</v>
      </c>
      <c r="BU467">
        <v>0</v>
      </c>
      <c r="BV467">
        <v>8.2839839999999998E-2</v>
      </c>
      <c r="BW467">
        <v>38.152279999999998</v>
      </c>
      <c r="BX467">
        <v>0</v>
      </c>
      <c r="BY467">
        <v>0</v>
      </c>
      <c r="BZ467" s="1">
        <v>8.1805989999999995E-2</v>
      </c>
      <c r="CA467">
        <v>38.155119999999997</v>
      </c>
      <c r="CB467">
        <v>0</v>
      </c>
      <c r="CC467">
        <v>0</v>
      </c>
      <c r="CD467">
        <v>8.072849E-2</v>
      </c>
      <c r="CE467">
        <v>38.183390000000003</v>
      </c>
      <c r="CF467">
        <v>0</v>
      </c>
      <c r="CG467">
        <v>0</v>
      </c>
      <c r="CH467" s="1">
        <v>7.9746600000000001E-2</v>
      </c>
      <c r="CI467">
        <v>38.231439999999999</v>
      </c>
      <c r="CJ467">
        <v>0</v>
      </c>
      <c r="CK467">
        <v>0</v>
      </c>
      <c r="CL467" s="1">
        <v>7.8941020000000001E-2</v>
      </c>
      <c r="CM467">
        <v>37.750700000000002</v>
      </c>
      <c r="CN467">
        <v>0</v>
      </c>
      <c r="CO467">
        <v>0</v>
      </c>
      <c r="CP467" s="1">
        <v>7.8191090000000005E-2</v>
      </c>
      <c r="CQ467">
        <v>37.114049999999999</v>
      </c>
      <c r="CR467">
        <v>0</v>
      </c>
      <c r="CS467">
        <v>0</v>
      </c>
      <c r="CT467" s="1">
        <v>7.7472689999999997E-2</v>
      </c>
      <c r="CU467">
        <v>36.32611</v>
      </c>
      <c r="CV467">
        <v>0</v>
      </c>
      <c r="CW467">
        <v>0</v>
      </c>
      <c r="CX467" s="1">
        <v>7.6742690000000002E-2</v>
      </c>
      <c r="CY467">
        <v>35.631419999999999</v>
      </c>
      <c r="CZ467">
        <v>0</v>
      </c>
      <c r="DA467">
        <v>0</v>
      </c>
      <c r="DB467" s="1">
        <v>7.6224620000000007E-2</v>
      </c>
      <c r="DC467">
        <v>35.90551</v>
      </c>
      <c r="DD467">
        <v>0</v>
      </c>
      <c r="DE467">
        <v>0</v>
      </c>
      <c r="DF467">
        <v>7.5764460000000006E-2</v>
      </c>
      <c r="DG467">
        <v>37.331719999999997</v>
      </c>
      <c r="DH467">
        <v>0</v>
      </c>
      <c r="DI467" s="1">
        <v>3.0973820000000002E-38</v>
      </c>
      <c r="DJ467" s="1">
        <v>7.5279189999999996E-2</v>
      </c>
      <c r="DK467">
        <v>40.455120000000001</v>
      </c>
      <c r="DL467" s="1">
        <v>1.219076E-35</v>
      </c>
      <c r="DM467" s="1">
        <v>3.9603290000000001E-32</v>
      </c>
      <c r="DN467">
        <v>7.4677880000000002E-2</v>
      </c>
      <c r="DO467">
        <v>44.452289999999998</v>
      </c>
      <c r="DP467" s="1">
        <v>1.6522839999999998E-30</v>
      </c>
      <c r="DQ467" s="1">
        <v>5.4036809999999998E-27</v>
      </c>
      <c r="DR467" s="1">
        <v>7.4037370000000005E-2</v>
      </c>
      <c r="DS467">
        <v>46.403370000000002</v>
      </c>
      <c r="DT467" s="1">
        <v>2.7668459999999999E-26</v>
      </c>
      <c r="DU467" s="1">
        <v>9.1103829999999996E-23</v>
      </c>
      <c r="DV467">
        <v>7.3280449999999997E-2</v>
      </c>
      <c r="DW467">
        <v>46.529559999999996</v>
      </c>
      <c r="DX467" s="1">
        <v>1.02375E-22</v>
      </c>
      <c r="DY467" s="1">
        <v>3.0216160000000002E-19</v>
      </c>
      <c r="DZ467" s="1">
        <v>7.2584579999999996E-2</v>
      </c>
      <c r="EA467">
        <v>46.172409999999999</v>
      </c>
      <c r="EB467" s="1">
        <v>1.1686599999999999E-19</v>
      </c>
      <c r="EC467" s="1">
        <v>3.239178E-16</v>
      </c>
      <c r="ED467">
        <v>7.2037390000000007E-2</v>
      </c>
      <c r="EE467">
        <v>45.38138</v>
      </c>
      <c r="EF467" s="1">
        <v>5.4287480000000001E-17</v>
      </c>
      <c r="EG467" s="1">
        <v>1.453206E-13</v>
      </c>
      <c r="EH467" s="1">
        <v>7.1403530000000007E-2</v>
      </c>
      <c r="EI467">
        <v>44.843580000000003</v>
      </c>
      <c r="EJ467" s="1">
        <v>1.201676E-14</v>
      </c>
      <c r="EK467" s="1">
        <v>3.1633199999999997E-11</v>
      </c>
      <c r="EL467" s="1">
        <v>7.055235E-2</v>
      </c>
      <c r="EM467">
        <v>45.175310000000003</v>
      </c>
      <c r="EN467" s="1">
        <v>1.40271E-12</v>
      </c>
      <c r="EO467" s="1">
        <v>3.681476E-9</v>
      </c>
      <c r="EP467" s="1">
        <v>6.9610599999999995E-2</v>
      </c>
      <c r="EQ467">
        <v>47.12341</v>
      </c>
      <c r="ER467" s="1">
        <v>9.4298510000000006E-11</v>
      </c>
      <c r="ES467" s="1">
        <v>2.4935930000000001E-7</v>
      </c>
      <c r="ET467" s="1">
        <v>6.874355E-2</v>
      </c>
      <c r="EU467">
        <v>49.478810000000003</v>
      </c>
      <c r="EV467" s="1">
        <v>3.9286589999999996E-9</v>
      </c>
      <c r="EW467" s="1">
        <v>1.0498490000000001E-5</v>
      </c>
      <c r="EX467" s="1">
        <v>6.8059090000000003E-2</v>
      </c>
      <c r="EY467">
        <v>49.953299999999999</v>
      </c>
      <c r="EZ467" s="1">
        <v>1.070696E-7</v>
      </c>
      <c r="FA467" s="1">
        <v>2.8989970000000001E-4</v>
      </c>
      <c r="FB467" s="1">
        <v>6.7463029999999993E-2</v>
      </c>
      <c r="FC467">
        <v>49.322090000000003</v>
      </c>
      <c r="FD467" s="1">
        <v>1.9851150000000001E-6</v>
      </c>
      <c r="FE467" s="1">
        <v>5.4496889999999997E-3</v>
      </c>
      <c r="FF467" s="1">
        <v>6.6847450000000003E-2</v>
      </c>
      <c r="FG467">
        <v>48.401479999999999</v>
      </c>
      <c r="FH467" s="1">
        <v>2.5886869999999999E-5</v>
      </c>
      <c r="FI467" s="1">
        <v>7.2291629999999996E-2</v>
      </c>
      <c r="FJ467" s="1">
        <v>6.6581219999999997E-2</v>
      </c>
      <c r="FK467">
        <v>47.422580000000004</v>
      </c>
      <c r="FL467" s="1">
        <v>2.474709E-4</v>
      </c>
      <c r="FM467">
        <v>0.7006348</v>
      </c>
      <c r="FN467" s="1">
        <v>6.6149159999999999E-2</v>
      </c>
      <c r="FO467">
        <v>47.363799999999998</v>
      </c>
      <c r="FP467" s="1">
        <v>1.7734020000000001E-3</v>
      </c>
      <c r="FQ467">
        <v>5.1138209999999997</v>
      </c>
      <c r="FR467" s="1">
        <v>6.5520739999999994E-2</v>
      </c>
      <c r="FS467">
        <v>47.924160000000001</v>
      </c>
      <c r="FT467" s="1">
        <v>9.8070310000000008E-3</v>
      </c>
      <c r="FU467">
        <v>28.893270000000001</v>
      </c>
      <c r="FV467" s="1">
        <v>6.4821340000000005E-2</v>
      </c>
      <c r="FW467">
        <v>48.988250000000001</v>
      </c>
      <c r="FX467" s="1">
        <v>4.2971530000000001E-2</v>
      </c>
      <c r="FY467">
        <v>129.6575</v>
      </c>
      <c r="FZ467" s="1">
        <v>6.4264059999999998E-2</v>
      </c>
      <c r="GA467">
        <v>49.40907</v>
      </c>
      <c r="GB467">
        <v>0.15301339999999999</v>
      </c>
      <c r="GC467">
        <v>472.2242</v>
      </c>
      <c r="GD467" s="1">
        <v>6.3891530000000002E-2</v>
      </c>
      <c r="GE467">
        <v>49.22343</v>
      </c>
      <c r="GF467">
        <v>0.4520749</v>
      </c>
      <c r="GG467">
        <v>1423.681</v>
      </c>
      <c r="GH467" s="1">
        <v>6.3511289999999998E-2</v>
      </c>
      <c r="GI467">
        <v>48.151479999999999</v>
      </c>
      <c r="GJ467">
        <v>1.124763</v>
      </c>
      <c r="GK467">
        <v>3616.6019999999999</v>
      </c>
      <c r="GL467" s="1">
        <v>6.2985929999999996E-2</v>
      </c>
      <c r="GM467">
        <v>46.831290000000003</v>
      </c>
      <c r="GN467">
        <v>2.3889390000000001</v>
      </c>
      <c r="GO467">
        <v>7861.5510000000004</v>
      </c>
      <c r="GP467" s="1">
        <v>6.2718960000000004E-2</v>
      </c>
      <c r="GQ467">
        <v>45.478230000000003</v>
      </c>
      <c r="GR467">
        <v>4.4222549999999998</v>
      </c>
      <c r="GS467">
        <v>14838.56</v>
      </c>
      <c r="GT467" s="1">
        <v>6.2237389999999997E-2</v>
      </c>
      <c r="GU467">
        <v>45.572339999999997</v>
      </c>
      <c r="GV467">
        <v>7.187195</v>
      </c>
      <c r="GW467">
        <v>24672.18</v>
      </c>
      <c r="GX467" s="1">
        <v>6.155045E-2</v>
      </c>
      <c r="GY467">
        <v>46.609050000000003</v>
      </c>
      <c r="GZ467">
        <v>10.392810000000001</v>
      </c>
      <c r="HA467">
        <v>36621.22</v>
      </c>
      <c r="HB467" s="1">
        <v>6.0758119999999999E-2</v>
      </c>
      <c r="HC467">
        <v>48.446280000000002</v>
      </c>
      <c r="HD467">
        <v>13.57976</v>
      </c>
      <c r="HE467">
        <v>49188.91</v>
      </c>
      <c r="HF467" s="1">
        <v>6.0084949999999998E-2</v>
      </c>
      <c r="HG467">
        <v>50.150889999999997</v>
      </c>
      <c r="HH467">
        <v>16.30762</v>
      </c>
      <c r="HI467">
        <v>60583.66</v>
      </c>
      <c r="HJ467" s="1">
        <v>5.9474329999999999E-2</v>
      </c>
      <c r="HK467">
        <v>50.201129999999999</v>
      </c>
      <c r="HL467">
        <v>18.217099999999999</v>
      </c>
      <c r="HM467">
        <v>69303.98</v>
      </c>
      <c r="HN467" s="1">
        <v>5.8817510000000003E-2</v>
      </c>
      <c r="HO467">
        <v>49.47634</v>
      </c>
      <c r="HP467">
        <v>19.13495</v>
      </c>
      <c r="HQ467">
        <v>74546.41</v>
      </c>
      <c r="HR467" s="1">
        <v>5.8070190000000001E-2</v>
      </c>
      <c r="HS467">
        <v>48.282980000000002</v>
      </c>
      <c r="HT467">
        <v>19.105039999999999</v>
      </c>
      <c r="HU467">
        <v>76272.09</v>
      </c>
      <c r="HV467">
        <v>5.7541620000000002E-2</v>
      </c>
      <c r="HW467">
        <v>47.136670000000002</v>
      </c>
      <c r="HX467">
        <v>18.425830000000001</v>
      </c>
      <c r="HY467">
        <v>75027.66</v>
      </c>
      <c r="HZ467" s="1">
        <v>5.6885619999999998E-2</v>
      </c>
      <c r="IA467">
        <v>47.517099999999999</v>
      </c>
      <c r="IB467">
        <v>17.19032</v>
      </c>
      <c r="IC467">
        <v>71607.03</v>
      </c>
      <c r="ID467" s="1">
        <v>5.6123190000000003E-2</v>
      </c>
      <c r="IE467">
        <v>50.021889999999999</v>
      </c>
      <c r="IF467">
        <v>15.74823</v>
      </c>
      <c r="IG467">
        <v>66902.350000000006</v>
      </c>
      <c r="IH467" s="1">
        <v>5.5288829999999997E-2</v>
      </c>
      <c r="II467">
        <v>53.81127</v>
      </c>
      <c r="IJ467">
        <v>14.18754</v>
      </c>
      <c r="IK467">
        <v>61600.7</v>
      </c>
      <c r="IL467" s="1">
        <v>5.4490829999999997E-2</v>
      </c>
      <c r="IM467">
        <v>56.280259999999998</v>
      </c>
      <c r="IN467">
        <v>12.69655</v>
      </c>
      <c r="IO467">
        <v>56247.39</v>
      </c>
      <c r="IP467" s="1">
        <v>5.3707650000000003E-2</v>
      </c>
      <c r="IQ467">
        <v>56.828189999999999</v>
      </c>
      <c r="IR467">
        <v>11.323119999999999</v>
      </c>
      <c r="IS467">
        <v>51131.4</v>
      </c>
      <c r="IT467">
        <v>5.2809349999999998E-2</v>
      </c>
      <c r="IU467">
        <v>56.165950000000002</v>
      </c>
      <c r="IV467">
        <v>10.07145</v>
      </c>
      <c r="IW467">
        <v>46417.440000000002</v>
      </c>
      <c r="IX467" s="1">
        <v>5.1490389999999997E-2</v>
      </c>
      <c r="IY467">
        <v>55.047930000000001</v>
      </c>
      <c r="IZ467">
        <v>8.8986400000000003</v>
      </c>
      <c r="JA467">
        <v>42181.89</v>
      </c>
      <c r="JB467" s="1">
        <v>5.0565180000000001E-2</v>
      </c>
      <c r="JC467">
        <v>53.733159999999998</v>
      </c>
      <c r="JD467">
        <v>7.94564</v>
      </c>
      <c r="JE467">
        <v>38438.93</v>
      </c>
      <c r="JF467" s="1">
        <v>4.9691850000000003E-2</v>
      </c>
      <c r="JG467">
        <v>53.582540000000002</v>
      </c>
      <c r="JH467">
        <v>7.1259639999999997</v>
      </c>
      <c r="JI467">
        <v>35134.85</v>
      </c>
      <c r="JJ467" s="1">
        <v>4.8895960000000002E-2</v>
      </c>
      <c r="JK467">
        <v>53.567030000000003</v>
      </c>
      <c r="JL467">
        <v>6.4200809999999997</v>
      </c>
      <c r="JM467">
        <v>32231.11</v>
      </c>
      <c r="JN467" s="1">
        <v>4.8213880000000001E-2</v>
      </c>
      <c r="JO467">
        <v>52.913069999999998</v>
      </c>
      <c r="JP467">
        <v>5.8054819999999996</v>
      </c>
      <c r="JQ467">
        <v>29665.42</v>
      </c>
      <c r="JR467" s="1">
        <v>4.7646059999999997E-2</v>
      </c>
      <c r="JS467">
        <v>52.041469999999997</v>
      </c>
      <c r="JT467">
        <v>5.2790660000000003</v>
      </c>
      <c r="JU467">
        <v>27389.03</v>
      </c>
      <c r="JV467" s="1">
        <v>4.7165609999999997E-2</v>
      </c>
      <c r="JW467">
        <v>51.311529999999998</v>
      </c>
      <c r="JX467">
        <v>4.8231549999999999</v>
      </c>
      <c r="JY467">
        <v>25357.73</v>
      </c>
      <c r="JZ467">
        <v>4.6664909999999997E-2</v>
      </c>
      <c r="KA467">
        <v>50.331200000000003</v>
      </c>
      <c r="KB467">
        <v>4.4169219999999996</v>
      </c>
      <c r="KC467">
        <v>23537.77</v>
      </c>
      <c r="KD467" s="1">
        <v>4.6174779999999999E-2</v>
      </c>
      <c r="KE467">
        <v>49.229779999999998</v>
      </c>
      <c r="KF467">
        <v>4.0560919999999996</v>
      </c>
      <c r="KG467">
        <v>21902.55</v>
      </c>
      <c r="KH467" s="1">
        <v>4.5845259999999999E-2</v>
      </c>
      <c r="KI467">
        <v>47.995350000000002</v>
      </c>
      <c r="KJ467">
        <v>3.7461869999999999</v>
      </c>
      <c r="KK467">
        <v>20425.73</v>
      </c>
      <c r="KL467" s="1">
        <v>4.5450049999999999E-2</v>
      </c>
      <c r="KM467">
        <v>48.322490000000002</v>
      </c>
      <c r="KN467">
        <v>3.461808</v>
      </c>
      <c r="KO467">
        <v>19083.72</v>
      </c>
      <c r="KP467" s="1">
        <v>4.5091720000000002E-2</v>
      </c>
      <c r="KQ467">
        <v>51.008809999999997</v>
      </c>
      <c r="KR467">
        <v>3.2079499999999999</v>
      </c>
      <c r="KS467">
        <v>17865.12</v>
      </c>
      <c r="KT467" s="1">
        <v>4.4710680000000003E-2</v>
      </c>
      <c r="KU467">
        <v>55.225720000000003</v>
      </c>
      <c r="KV467">
        <v>2.9769890000000001</v>
      </c>
      <c r="KW467">
        <v>16755.78</v>
      </c>
      <c r="KX467" s="1">
        <v>4.4403629999999999E-2</v>
      </c>
      <c r="KY467">
        <v>58.153559999999999</v>
      </c>
      <c r="KZ467">
        <v>2.7721469999999999</v>
      </c>
      <c r="LA467">
        <v>15742.6</v>
      </c>
      <c r="LB467" s="1">
        <v>4.415115E-2</v>
      </c>
      <c r="LC467">
        <v>58.12659</v>
      </c>
      <c r="LD467">
        <v>2.5887889999999998</v>
      </c>
      <c r="LE467">
        <v>14812.92</v>
      </c>
      <c r="LF467" s="1">
        <v>4.3894910000000002E-2</v>
      </c>
      <c r="LG467">
        <v>56.808219999999999</v>
      </c>
      <c r="LH467">
        <v>2.4204460000000001</v>
      </c>
      <c r="LI467">
        <v>13956.68</v>
      </c>
      <c r="LJ467" s="1">
        <v>4.3655180000000002E-2</v>
      </c>
      <c r="LK467">
        <v>55.591009999999997</v>
      </c>
      <c r="LL467">
        <v>2.2671899999999998</v>
      </c>
      <c r="LM467">
        <v>13167.54</v>
      </c>
      <c r="LN467" s="1">
        <v>4.3311719999999998E-2</v>
      </c>
      <c r="LO467">
        <v>54.16628</v>
      </c>
      <c r="LP467">
        <v>2.121556</v>
      </c>
      <c r="LQ467">
        <v>12440.7</v>
      </c>
      <c r="LR467" s="1">
        <v>4.307983E-2</v>
      </c>
      <c r="LS467">
        <v>53.38843</v>
      </c>
      <c r="LT467">
        <v>1.993452</v>
      </c>
      <c r="LU467">
        <v>11771.28</v>
      </c>
      <c r="LV467" s="1">
        <v>4.2912909999999999E-2</v>
      </c>
      <c r="LW467">
        <v>53.701560000000001</v>
      </c>
      <c r="LX467">
        <v>1.8779889999999999</v>
      </c>
      <c r="LY467">
        <v>11150.09</v>
      </c>
      <c r="LZ467" s="1">
        <v>4.2783269999999998E-2</v>
      </c>
      <c r="MA467">
        <v>54.007199999999997</v>
      </c>
      <c r="MB467">
        <v>1.772483</v>
      </c>
      <c r="MC467">
        <v>10571.77</v>
      </c>
      <c r="MD467" s="1">
        <v>4.2590759999999998E-2</v>
      </c>
      <c r="ME467">
        <v>54.162849999999999</v>
      </c>
      <c r="MF467">
        <v>1.6720349999999999</v>
      </c>
      <c r="MG467">
        <v>10033.120000000001</v>
      </c>
      <c r="MH467" s="1">
        <v>4.2393800000000002E-2</v>
      </c>
      <c r="MI467">
        <v>53.757040000000003</v>
      </c>
      <c r="MJ467">
        <v>1.578735</v>
      </c>
      <c r="MK467">
        <v>9532.0759999999991</v>
      </c>
      <c r="ML467" s="1">
        <v>4.2184640000000002E-2</v>
      </c>
      <c r="MM467">
        <v>52.323059999999998</v>
      </c>
      <c r="MN467">
        <v>1.4915560000000001</v>
      </c>
      <c r="MO467">
        <v>9065.9760000000006</v>
      </c>
      <c r="MP467" s="1">
        <v>4.2042889999999999E-2</v>
      </c>
      <c r="MQ467">
        <v>51.012990000000002</v>
      </c>
      <c r="MR467">
        <v>1.4128179999999999</v>
      </c>
      <c r="MS467">
        <v>8630.8240000000005</v>
      </c>
      <c r="MT467" s="1">
        <v>4.1963680000000003E-2</v>
      </c>
      <c r="MU467">
        <v>49.87285</v>
      </c>
      <c r="MV467">
        <v>1.341291</v>
      </c>
      <c r="MW467">
        <v>8223.3719999999994</v>
      </c>
      <c r="MX467" s="1">
        <v>4.1834749999999997E-2</v>
      </c>
      <c r="MY467">
        <v>49.8874</v>
      </c>
      <c r="MZ467">
        <v>1.2729200000000001</v>
      </c>
      <c r="NA467">
        <v>7840.5410000000002</v>
      </c>
      <c r="NB467">
        <v>4.1676810000000002E-2</v>
      </c>
      <c r="NC467">
        <v>50.53302</v>
      </c>
      <c r="ND467">
        <v>1.2082360000000001</v>
      </c>
      <c r="NE467">
        <v>7482.2430000000004</v>
      </c>
      <c r="NF467" s="1">
        <v>4.1501709999999997E-2</v>
      </c>
      <c r="NG467">
        <v>52.43777</v>
      </c>
      <c r="NH467">
        <v>1.147419</v>
      </c>
      <c r="NI467">
        <v>7146.9080000000004</v>
      </c>
      <c r="NJ467" s="1">
        <v>4.1351569999999997E-2</v>
      </c>
      <c r="NK467">
        <v>54.998100000000001</v>
      </c>
      <c r="NL467">
        <v>1.091297</v>
      </c>
      <c r="NM467">
        <v>6832.8509999999997</v>
      </c>
      <c r="NN467" s="1">
        <v>4.1254520000000003E-2</v>
      </c>
      <c r="NO467">
        <v>55.702480000000001</v>
      </c>
      <c r="NP467">
        <v>1.0401020000000001</v>
      </c>
      <c r="NQ467">
        <v>6537.2569999999996</v>
      </c>
      <c r="NR467" s="1">
        <v>4.1159830000000001E-2</v>
      </c>
      <c r="NS467">
        <v>54.21378</v>
      </c>
      <c r="NT467">
        <v>0.99201539999999999</v>
      </c>
      <c r="NU467">
        <v>6258.7839999999997</v>
      </c>
      <c r="NV467" s="1">
        <v>4.1040920000000002E-2</v>
      </c>
      <c r="NW467">
        <v>52.587069999999997</v>
      </c>
      <c r="NX467">
        <v>0.94632870000000002</v>
      </c>
      <c r="NY467">
        <v>5996.5349999999999</v>
      </c>
      <c r="NZ467" s="1">
        <v>4.0886690000000003E-2</v>
      </c>
      <c r="OA467">
        <v>51.296700000000001</v>
      </c>
      <c r="OB467">
        <v>0.90285490000000002</v>
      </c>
      <c r="OC467">
        <v>5749.8980000000001</v>
      </c>
      <c r="OD467" s="1">
        <v>4.0751809999999999E-2</v>
      </c>
      <c r="OE467">
        <v>51.291029999999999</v>
      </c>
      <c r="OF467">
        <v>0.86258349999999995</v>
      </c>
      <c r="OG467">
        <v>5518.0230000000001</v>
      </c>
      <c r="OH467" s="1">
        <v>4.0660519999999999E-2</v>
      </c>
      <c r="OI467">
        <v>50.930210000000002</v>
      </c>
      <c r="OJ467">
        <v>0.82560089999999997</v>
      </c>
      <c r="OK467">
        <v>5299.1450000000004</v>
      </c>
    </row>
    <row r="468" spans="1:401" x14ac:dyDescent="0.35">
      <c r="A468">
        <v>477</v>
      </c>
      <c r="B468" t="s">
        <v>4</v>
      </c>
      <c r="C468" t="s">
        <v>364</v>
      </c>
      <c r="D468" t="s">
        <v>475</v>
      </c>
      <c r="E468">
        <v>853.60770000000002</v>
      </c>
      <c r="F468">
        <v>0.1006977</v>
      </c>
      <c r="G468">
        <v>36.153979999999997</v>
      </c>
      <c r="H468">
        <v>0</v>
      </c>
      <c r="I468">
        <v>0</v>
      </c>
      <c r="J468">
        <v>0.10013180000000001</v>
      </c>
      <c r="K468">
        <v>35.80339</v>
      </c>
      <c r="L468">
        <v>0</v>
      </c>
      <c r="M468">
        <v>0</v>
      </c>
      <c r="N468" s="1">
        <v>9.9320190000000003E-2</v>
      </c>
      <c r="O468">
        <v>35.000279999999997</v>
      </c>
      <c r="P468">
        <v>0</v>
      </c>
      <c r="Q468">
        <v>0</v>
      </c>
      <c r="R468" s="1">
        <v>9.8421949999999994E-2</v>
      </c>
      <c r="S468">
        <v>35.184199999999997</v>
      </c>
      <c r="T468">
        <v>0</v>
      </c>
      <c r="U468">
        <v>0</v>
      </c>
      <c r="V468" s="1">
        <v>9.7623280000000007E-2</v>
      </c>
      <c r="W468">
        <v>35.501350000000002</v>
      </c>
      <c r="X468">
        <v>0</v>
      </c>
      <c r="Y468">
        <v>0</v>
      </c>
      <c r="Z468" s="1">
        <v>9.6922460000000002E-2</v>
      </c>
      <c r="AA468">
        <v>35.27637</v>
      </c>
      <c r="AB468">
        <v>0</v>
      </c>
      <c r="AC468">
        <v>0</v>
      </c>
      <c r="AD468" s="1">
        <v>9.6202209999999996E-2</v>
      </c>
      <c r="AE468">
        <v>34.572949999999999</v>
      </c>
      <c r="AF468">
        <v>0</v>
      </c>
      <c r="AG468">
        <v>0</v>
      </c>
      <c r="AH468" s="1">
        <v>9.5367359999999998E-2</v>
      </c>
      <c r="AI468">
        <v>33.727699999999999</v>
      </c>
      <c r="AJ468">
        <v>0</v>
      </c>
      <c r="AK468">
        <v>0</v>
      </c>
      <c r="AL468" s="1">
        <v>9.4557169999999996E-2</v>
      </c>
      <c r="AM468">
        <v>33.034480000000002</v>
      </c>
      <c r="AN468">
        <v>0</v>
      </c>
      <c r="AO468">
        <v>0</v>
      </c>
      <c r="AP468" s="1">
        <v>9.3767420000000004E-2</v>
      </c>
      <c r="AQ468">
        <v>33.496560000000002</v>
      </c>
      <c r="AR468">
        <v>0</v>
      </c>
      <c r="AS468">
        <v>0</v>
      </c>
      <c r="AT468" s="1">
        <v>9.2991770000000001E-2</v>
      </c>
      <c r="AU468">
        <v>34.881709999999998</v>
      </c>
      <c r="AV468">
        <v>0</v>
      </c>
      <c r="AW468">
        <v>0</v>
      </c>
      <c r="AX468" s="1">
        <v>9.2151289999999997E-2</v>
      </c>
      <c r="AY468">
        <v>36.953189999999999</v>
      </c>
      <c r="AZ468">
        <v>0</v>
      </c>
      <c r="BA468">
        <v>0</v>
      </c>
      <c r="BB468" s="1">
        <v>9.1256550000000006E-2</v>
      </c>
      <c r="BC468">
        <v>38.945689999999999</v>
      </c>
      <c r="BD468">
        <v>0</v>
      </c>
      <c r="BE468">
        <v>0</v>
      </c>
      <c r="BF468" s="1">
        <v>9.0295650000000005E-2</v>
      </c>
      <c r="BG468">
        <v>39.77261</v>
      </c>
      <c r="BH468">
        <v>0</v>
      </c>
      <c r="BI468">
        <v>0</v>
      </c>
      <c r="BJ468" s="1">
        <v>8.9336180000000001E-2</v>
      </c>
      <c r="BK468">
        <v>39.64875</v>
      </c>
      <c r="BL468">
        <v>0</v>
      </c>
      <c r="BM468">
        <v>0</v>
      </c>
      <c r="BN468" s="1">
        <v>8.8369649999999994E-2</v>
      </c>
      <c r="BO468">
        <v>39.199489999999997</v>
      </c>
      <c r="BP468">
        <v>0</v>
      </c>
      <c r="BQ468">
        <v>0</v>
      </c>
      <c r="BR468" s="1">
        <v>8.7546799999999994E-2</v>
      </c>
      <c r="BS468">
        <v>38.488549999999996</v>
      </c>
      <c r="BT468">
        <v>0</v>
      </c>
      <c r="BU468">
        <v>0</v>
      </c>
      <c r="BV468" s="1">
        <v>8.659182E-2</v>
      </c>
      <c r="BW468">
        <v>38.367420000000003</v>
      </c>
      <c r="BX468">
        <v>0</v>
      </c>
      <c r="BY468">
        <v>0</v>
      </c>
      <c r="BZ468" s="1">
        <v>8.5502359999999999E-2</v>
      </c>
      <c r="CA468">
        <v>38.394959999999998</v>
      </c>
      <c r="CB468">
        <v>0</v>
      </c>
      <c r="CC468">
        <v>0</v>
      </c>
      <c r="CD468" s="1">
        <v>8.4370050000000002E-2</v>
      </c>
      <c r="CE468">
        <v>38.421520000000001</v>
      </c>
      <c r="CF468">
        <v>0</v>
      </c>
      <c r="CG468">
        <v>0</v>
      </c>
      <c r="CH468">
        <v>8.3330940000000006E-2</v>
      </c>
      <c r="CI468">
        <v>38.382269999999998</v>
      </c>
      <c r="CJ468">
        <v>0</v>
      </c>
      <c r="CK468">
        <v>0</v>
      </c>
      <c r="CL468">
        <v>8.2497790000000001E-2</v>
      </c>
      <c r="CM468">
        <v>37.862749999999998</v>
      </c>
      <c r="CN468">
        <v>0</v>
      </c>
      <c r="CO468">
        <v>0</v>
      </c>
      <c r="CP468" s="1">
        <v>8.1714770000000006E-2</v>
      </c>
      <c r="CQ468">
        <v>37.230759999999997</v>
      </c>
      <c r="CR468">
        <v>0</v>
      </c>
      <c r="CS468">
        <v>0</v>
      </c>
      <c r="CT468" s="1">
        <v>8.0955719999999995E-2</v>
      </c>
      <c r="CU468">
        <v>36.487490000000001</v>
      </c>
      <c r="CV468">
        <v>0</v>
      </c>
      <c r="CW468">
        <v>0</v>
      </c>
      <c r="CX468" s="1">
        <v>8.0184469999999994E-2</v>
      </c>
      <c r="CY468">
        <v>35.864460000000001</v>
      </c>
      <c r="CZ468">
        <v>0</v>
      </c>
      <c r="DA468">
        <v>0</v>
      </c>
      <c r="DB468" s="1">
        <v>7.9640349999999999E-2</v>
      </c>
      <c r="DC468">
        <v>36.179580000000001</v>
      </c>
      <c r="DD468">
        <v>0</v>
      </c>
      <c r="DE468">
        <v>0</v>
      </c>
      <c r="DF468" s="1">
        <v>7.9160140000000004E-2</v>
      </c>
      <c r="DG468">
        <v>37.570010000000003</v>
      </c>
      <c r="DH468">
        <v>0</v>
      </c>
      <c r="DI468">
        <v>0</v>
      </c>
      <c r="DJ468" s="1">
        <v>7.8662309999999999E-2</v>
      </c>
      <c r="DK468">
        <v>40.557169999999999</v>
      </c>
      <c r="DL468" s="1">
        <v>2.72025E-36</v>
      </c>
      <c r="DM468" s="1">
        <v>7.1821979999999998E-33</v>
      </c>
      <c r="DN468" s="1">
        <v>7.8032770000000001E-2</v>
      </c>
      <c r="DO468">
        <v>44.319980000000001</v>
      </c>
      <c r="DP468" s="1">
        <v>4.5975510000000001E-31</v>
      </c>
      <c r="DQ468" s="1">
        <v>1.151432E-27</v>
      </c>
      <c r="DR468" s="1">
        <v>7.7361289999999999E-2</v>
      </c>
      <c r="DS468">
        <v>46.050550000000001</v>
      </c>
      <c r="DT468" s="1">
        <v>9.9003150000000006E-27</v>
      </c>
      <c r="DU468" s="1">
        <v>2.2395729999999999E-23</v>
      </c>
      <c r="DV468">
        <v>7.6572009999999996E-2</v>
      </c>
      <c r="DW468">
        <v>46.147219999999997</v>
      </c>
      <c r="DX468" s="1">
        <v>3.8358680000000001E-23</v>
      </c>
      <c r="DY468" s="1">
        <v>8.3161509999999995E-20</v>
      </c>
      <c r="DZ468">
        <v>7.5838740000000002E-2</v>
      </c>
      <c r="EA468">
        <v>45.906390000000002</v>
      </c>
      <c r="EB468" s="1">
        <v>4.5384019999999999E-20</v>
      </c>
      <c r="EC468" s="1">
        <v>9.7035370000000003E-17</v>
      </c>
      <c r="ED468" s="1">
        <v>7.5297009999999998E-2</v>
      </c>
      <c r="EE468">
        <v>45.315449999999998</v>
      </c>
      <c r="EF468" s="1">
        <v>2.2025170000000001E-17</v>
      </c>
      <c r="EG468" s="1">
        <v>4.6913140000000002E-14</v>
      </c>
      <c r="EH468" s="1">
        <v>7.4634199999999998E-2</v>
      </c>
      <c r="EI468">
        <v>44.964530000000003</v>
      </c>
      <c r="EJ468" s="1">
        <v>5.0974649999999997E-15</v>
      </c>
      <c r="EK468" s="1">
        <v>1.09064E-11</v>
      </c>
      <c r="EL468">
        <v>7.3736549999999998E-2</v>
      </c>
      <c r="EM468">
        <v>45.415979999999998</v>
      </c>
      <c r="EN468" s="1">
        <v>6.2270310000000003E-13</v>
      </c>
      <c r="EO468" s="1">
        <v>1.3480220000000001E-9</v>
      </c>
      <c r="EP468" s="1">
        <v>7.2743249999999995E-2</v>
      </c>
      <c r="EQ468">
        <v>47.332120000000003</v>
      </c>
      <c r="ER468" s="1">
        <v>4.3769230000000003E-11</v>
      </c>
      <c r="ES468" s="1">
        <v>9.6457220000000005E-8</v>
      </c>
      <c r="ET468" s="1">
        <v>7.1829829999999997E-2</v>
      </c>
      <c r="EU468">
        <v>49.52937</v>
      </c>
      <c r="EV468" s="1">
        <v>1.9050980000000002E-9</v>
      </c>
      <c r="EW468" s="1">
        <v>4.2734480000000001E-6</v>
      </c>
      <c r="EX468" s="1">
        <v>7.1125450000000007E-2</v>
      </c>
      <c r="EY468">
        <v>49.8461</v>
      </c>
      <c r="EZ468" s="1">
        <v>5.4224580000000003E-8</v>
      </c>
      <c r="FA468" s="1">
        <v>1.2382990000000001E-4</v>
      </c>
      <c r="FB468" s="1">
        <v>7.0502309999999999E-2</v>
      </c>
      <c r="FC468">
        <v>49.210709999999999</v>
      </c>
      <c r="FD468" s="1">
        <v>1.0499920000000001E-6</v>
      </c>
      <c r="FE468" s="1">
        <v>2.438801E-3</v>
      </c>
      <c r="FF468">
        <v>6.9865339999999998E-2</v>
      </c>
      <c r="FG468">
        <v>48.387180000000001</v>
      </c>
      <c r="FH468" s="1">
        <v>1.4288749999999999E-5</v>
      </c>
      <c r="FI468" s="1">
        <v>3.3813389999999999E-2</v>
      </c>
      <c r="FJ468" s="1">
        <v>6.9626370000000007E-2</v>
      </c>
      <c r="FK468">
        <v>47.563630000000003</v>
      </c>
      <c r="FL468" s="1">
        <v>1.4250609999999999E-4</v>
      </c>
      <c r="FM468">
        <v>0.34186929999999999</v>
      </c>
      <c r="FN468" s="1">
        <v>6.917769E-2</v>
      </c>
      <c r="FO468">
        <v>47.62773</v>
      </c>
      <c r="FP468" s="1">
        <v>1.0639219999999999E-3</v>
      </c>
      <c r="FQ468">
        <v>2.5981679999999998</v>
      </c>
      <c r="FR468" s="1">
        <v>6.8503069999999999E-2</v>
      </c>
      <c r="FS468">
        <v>48.215260000000001</v>
      </c>
      <c r="FT468" s="1">
        <v>6.1184969999999997E-3</v>
      </c>
      <c r="FU468">
        <v>15.250019999999999</v>
      </c>
      <c r="FV468" s="1">
        <v>6.7755319999999994E-2</v>
      </c>
      <c r="FW468">
        <v>49.210189999999997</v>
      </c>
      <c r="FX468" s="1">
        <v>2.7846530000000001E-2</v>
      </c>
      <c r="FY468">
        <v>70.964489999999998</v>
      </c>
      <c r="FZ468" s="1">
        <v>6.7173919999999998E-2</v>
      </c>
      <c r="GA468">
        <v>49.530529999999999</v>
      </c>
      <c r="GB468">
        <v>0.10293239999999999</v>
      </c>
      <c r="GC468">
        <v>267.6585</v>
      </c>
      <c r="GD468" s="1">
        <v>6.680179E-2</v>
      </c>
      <c r="GE468">
        <v>49.284210000000002</v>
      </c>
      <c r="GF468">
        <v>0.31552370000000002</v>
      </c>
      <c r="GG468">
        <v>834.67949999999996</v>
      </c>
      <c r="GH468" s="1">
        <v>6.641321E-2</v>
      </c>
      <c r="GI468">
        <v>48.24532</v>
      </c>
      <c r="GJ468">
        <v>0.81374860000000004</v>
      </c>
      <c r="GK468">
        <v>2190.7109999999998</v>
      </c>
      <c r="GL468" s="1">
        <v>6.5859119999999993E-2</v>
      </c>
      <c r="GM468">
        <v>47.025350000000003</v>
      </c>
      <c r="GN468">
        <v>1.7898510000000001</v>
      </c>
      <c r="GO468">
        <v>4914.8890000000001</v>
      </c>
      <c r="GP468" s="1">
        <v>6.5620620000000005E-2</v>
      </c>
      <c r="GQ468">
        <v>45.800789999999999</v>
      </c>
      <c r="GR468">
        <v>3.4311539999999998</v>
      </c>
      <c r="GS468">
        <v>9565.5630000000001</v>
      </c>
      <c r="GT468" s="1">
        <v>6.5127329999999997E-2</v>
      </c>
      <c r="GU468">
        <v>45.977209999999999</v>
      </c>
      <c r="GV468">
        <v>5.7667739999999998</v>
      </c>
      <c r="GW468">
        <v>16382.57</v>
      </c>
      <c r="GX468" s="1">
        <v>6.4395519999999998E-2</v>
      </c>
      <c r="GY468">
        <v>46.971829999999997</v>
      </c>
      <c r="GZ468">
        <v>8.6104669999999999</v>
      </c>
      <c r="HA468">
        <v>25016.49</v>
      </c>
      <c r="HB468" s="1">
        <v>6.355587E-2</v>
      </c>
      <c r="HC468">
        <v>48.6995</v>
      </c>
      <c r="HD468">
        <v>11.601900000000001</v>
      </c>
      <c r="HE468">
        <v>34523.49</v>
      </c>
      <c r="HF468" s="1">
        <v>6.2845739999999997E-2</v>
      </c>
      <c r="HG468">
        <v>50.237139999999997</v>
      </c>
      <c r="HH468">
        <v>14.34793</v>
      </c>
      <c r="HI468">
        <v>43629.49</v>
      </c>
      <c r="HJ468" s="1">
        <v>6.2229850000000003E-2</v>
      </c>
      <c r="HK468">
        <v>50.186579999999999</v>
      </c>
      <c r="HL468">
        <v>16.483930000000001</v>
      </c>
      <c r="HM468">
        <v>51132.65</v>
      </c>
      <c r="HN468" s="1">
        <v>6.1558000000000002E-2</v>
      </c>
      <c r="HO468">
        <v>49.490940000000002</v>
      </c>
      <c r="HP468">
        <v>17.77047</v>
      </c>
      <c r="HQ468">
        <v>56253.38</v>
      </c>
      <c r="HR468" s="1">
        <v>6.0773189999999998E-2</v>
      </c>
      <c r="HS468">
        <v>48.400680000000001</v>
      </c>
      <c r="HT468">
        <v>18.16451</v>
      </c>
      <c r="HU468">
        <v>58757.06</v>
      </c>
      <c r="HV468" s="1">
        <v>6.024848E-2</v>
      </c>
      <c r="HW468">
        <v>47.398510000000002</v>
      </c>
      <c r="HX468">
        <v>17.903189999999999</v>
      </c>
      <c r="HY468">
        <v>58889.65</v>
      </c>
      <c r="HZ468" s="1">
        <v>5.9564970000000002E-2</v>
      </c>
      <c r="IA468">
        <v>47.867220000000003</v>
      </c>
      <c r="IB468">
        <v>17.052720000000001</v>
      </c>
      <c r="IC468">
        <v>57154.2</v>
      </c>
      <c r="ID468" s="1">
        <v>5.8756870000000003E-2</v>
      </c>
      <c r="IE468">
        <v>50.322479999999999</v>
      </c>
      <c r="IF468">
        <v>15.8299</v>
      </c>
      <c r="IG468">
        <v>54178.11</v>
      </c>
      <c r="IH468" s="1">
        <v>5.788157E-2</v>
      </c>
      <c r="II468">
        <v>53.913449999999997</v>
      </c>
      <c r="IJ468">
        <v>14.47162</v>
      </c>
      <c r="IK468">
        <v>50512.19</v>
      </c>
      <c r="IL468" s="1">
        <v>5.7051539999999998E-2</v>
      </c>
      <c r="IM468">
        <v>56.154400000000003</v>
      </c>
      <c r="IN468">
        <v>13.100680000000001</v>
      </c>
      <c r="IO468">
        <v>46609.27</v>
      </c>
      <c r="IP468" s="1">
        <v>5.6244370000000002E-2</v>
      </c>
      <c r="IQ468">
        <v>56.592010000000002</v>
      </c>
      <c r="IR468">
        <v>11.7956</v>
      </c>
      <c r="IS468">
        <v>42741.04</v>
      </c>
      <c r="IT468" s="1">
        <v>5.5314710000000003E-2</v>
      </c>
      <c r="IU468">
        <v>55.970579999999998</v>
      </c>
      <c r="IV468">
        <v>10.572340000000001</v>
      </c>
      <c r="IW468">
        <v>39076.86</v>
      </c>
      <c r="IX468" s="1">
        <v>5.3933109999999999E-2</v>
      </c>
      <c r="IY468">
        <v>54.982599999999998</v>
      </c>
      <c r="IZ468">
        <v>9.3958209999999998</v>
      </c>
      <c r="JA468">
        <v>35712.14</v>
      </c>
      <c r="JB468" s="1">
        <v>5.2975149999999999E-2</v>
      </c>
      <c r="JC468">
        <v>53.835120000000003</v>
      </c>
      <c r="JD468">
        <v>8.4295109999999998</v>
      </c>
      <c r="JE468">
        <v>32688.6</v>
      </c>
      <c r="JF468" s="1">
        <v>5.2061209999999997E-2</v>
      </c>
      <c r="JG468">
        <v>53.809330000000003</v>
      </c>
      <c r="JH468">
        <v>7.5867370000000003</v>
      </c>
      <c r="JI468">
        <v>29984.85</v>
      </c>
      <c r="JJ468">
        <v>5.1219149999999998E-2</v>
      </c>
      <c r="JK468">
        <v>53.782139999999998</v>
      </c>
      <c r="JL468">
        <v>6.8534379999999997</v>
      </c>
      <c r="JM468">
        <v>27585.78</v>
      </c>
      <c r="JN468">
        <v>5.0513820000000001E-2</v>
      </c>
      <c r="JO468">
        <v>53.119950000000003</v>
      </c>
      <c r="JP468">
        <v>6.2125769999999996</v>
      </c>
      <c r="JQ468">
        <v>25449.65</v>
      </c>
      <c r="JR468" s="1">
        <v>4.9929550000000003E-2</v>
      </c>
      <c r="JS468">
        <v>52.243400000000001</v>
      </c>
      <c r="JT468">
        <v>5.661009</v>
      </c>
      <c r="JU468">
        <v>23542.17</v>
      </c>
      <c r="JV468" s="1">
        <v>4.9425440000000001E-2</v>
      </c>
      <c r="JW468">
        <v>51.498240000000003</v>
      </c>
      <c r="JX468">
        <v>5.1802339999999996</v>
      </c>
      <c r="JY468">
        <v>21831.86</v>
      </c>
      <c r="JZ468" s="1">
        <v>4.8900239999999998E-2</v>
      </c>
      <c r="KA468">
        <v>50.538829999999997</v>
      </c>
      <c r="KB468">
        <v>4.7502250000000004</v>
      </c>
      <c r="KC468">
        <v>20292.96</v>
      </c>
      <c r="KD468">
        <v>4.8395380000000002E-2</v>
      </c>
      <c r="KE468">
        <v>49.474260000000001</v>
      </c>
      <c r="KF468">
        <v>4.3680899999999996</v>
      </c>
      <c r="KG468">
        <v>18906.080000000002</v>
      </c>
      <c r="KH468" s="1">
        <v>4.8057709999999997E-2</v>
      </c>
      <c r="KI468">
        <v>48.286670000000001</v>
      </c>
      <c r="KJ468">
        <v>4.0392960000000002</v>
      </c>
      <c r="KK468">
        <v>17649.86</v>
      </c>
      <c r="KL468" s="1">
        <v>4.7652519999999997E-2</v>
      </c>
      <c r="KM468">
        <v>48.641260000000003</v>
      </c>
      <c r="KN468">
        <v>3.7367889999999999</v>
      </c>
      <c r="KO468">
        <v>16505.63</v>
      </c>
      <c r="KP468" s="1">
        <v>4.7276720000000001E-2</v>
      </c>
      <c r="KQ468">
        <v>51.24821</v>
      </c>
      <c r="KR468">
        <v>3.4655269999999998</v>
      </c>
      <c r="KS468">
        <v>15464.43</v>
      </c>
      <c r="KT468" s="1">
        <v>4.6869540000000001E-2</v>
      </c>
      <c r="KU468">
        <v>55.260359999999999</v>
      </c>
      <c r="KV468">
        <v>3.218</v>
      </c>
      <c r="KW468">
        <v>14515.19</v>
      </c>
      <c r="KX468" s="1">
        <v>4.6549960000000001E-2</v>
      </c>
      <c r="KY468">
        <v>57.961779999999997</v>
      </c>
      <c r="KZ468">
        <v>2.998726</v>
      </c>
      <c r="LA468">
        <v>13646.71</v>
      </c>
      <c r="LB468" s="1">
        <v>4.6290049999999999E-2</v>
      </c>
      <c r="LC468">
        <v>57.832549999999998</v>
      </c>
      <c r="LD468">
        <v>2.8024990000000001</v>
      </c>
      <c r="LE468">
        <v>12848.88</v>
      </c>
      <c r="LF468" s="1">
        <v>4.6034060000000002E-2</v>
      </c>
      <c r="LG468">
        <v>56.591889999999999</v>
      </c>
      <c r="LH468">
        <v>2.6225239999999999</v>
      </c>
      <c r="LI468">
        <v>12113</v>
      </c>
      <c r="LJ468" s="1">
        <v>4.5786529999999999E-2</v>
      </c>
      <c r="LK468">
        <v>55.500340000000001</v>
      </c>
      <c r="LL468">
        <v>2.4580099999999998</v>
      </c>
      <c r="LM468">
        <v>11434.04</v>
      </c>
      <c r="LN468" s="1">
        <v>4.5413729999999999E-2</v>
      </c>
      <c r="LO468">
        <v>54.21</v>
      </c>
      <c r="LP468">
        <v>2.3006449999999998</v>
      </c>
      <c r="LQ468">
        <v>10808.26</v>
      </c>
      <c r="LR468">
        <v>4.516862E-2</v>
      </c>
      <c r="LS468">
        <v>53.546100000000003</v>
      </c>
      <c r="LT468">
        <v>2.1627619999999999</v>
      </c>
      <c r="LU468">
        <v>10231.65</v>
      </c>
      <c r="LV468" s="1">
        <v>4.4999699999999997E-2</v>
      </c>
      <c r="LW468">
        <v>53.89687</v>
      </c>
      <c r="LX468">
        <v>2.038691</v>
      </c>
      <c r="LY468">
        <v>9695.8439999999991</v>
      </c>
      <c r="LZ468" s="1">
        <v>4.4876409999999999E-2</v>
      </c>
      <c r="MA468">
        <v>54.150120000000001</v>
      </c>
      <c r="MB468">
        <v>1.92554</v>
      </c>
      <c r="MC468">
        <v>9196.6830000000009</v>
      </c>
      <c r="MD468" s="1">
        <v>4.4677710000000002E-2</v>
      </c>
      <c r="ME468">
        <v>54.278309999999998</v>
      </c>
      <c r="MF468">
        <v>1.8173440000000001</v>
      </c>
      <c r="MG468">
        <v>8731.4920000000002</v>
      </c>
      <c r="MH468" s="1">
        <v>4.4475720000000003E-2</v>
      </c>
      <c r="MI468">
        <v>53.817010000000003</v>
      </c>
      <c r="MJ468">
        <v>1.716842</v>
      </c>
      <c r="MK468">
        <v>8298.5830000000005</v>
      </c>
      <c r="ML468" s="1">
        <v>4.424322E-2</v>
      </c>
      <c r="MM468">
        <v>52.405320000000003</v>
      </c>
      <c r="MN468">
        <v>1.6222749999999999</v>
      </c>
      <c r="MO468">
        <v>7895.7719999999999</v>
      </c>
      <c r="MP468" s="1">
        <v>4.4105819999999997E-2</v>
      </c>
      <c r="MQ468">
        <v>51.165599999999998</v>
      </c>
      <c r="MR468">
        <v>1.5376289999999999</v>
      </c>
      <c r="MS468">
        <v>7519.4930000000004</v>
      </c>
      <c r="MT468">
        <v>4.4030739999999999E-2</v>
      </c>
      <c r="MU468">
        <v>50.097859999999997</v>
      </c>
      <c r="MV468">
        <v>1.4605939999999999</v>
      </c>
      <c r="MW468">
        <v>7166.7910000000002</v>
      </c>
      <c r="MX468" s="1">
        <v>4.3908500000000003E-2</v>
      </c>
      <c r="MY468">
        <v>50.146639999999998</v>
      </c>
      <c r="MZ468">
        <v>1.3870549999999999</v>
      </c>
      <c r="NA468">
        <v>6835.2169999999996</v>
      </c>
      <c r="NB468" s="1">
        <v>4.3738180000000002E-2</v>
      </c>
      <c r="NC468">
        <v>50.783189999999998</v>
      </c>
      <c r="ND468">
        <v>1.3169740000000001</v>
      </c>
      <c r="NE468">
        <v>6524.9859999999999</v>
      </c>
      <c r="NF468" s="1">
        <v>4.3547040000000002E-2</v>
      </c>
      <c r="NG468">
        <v>52.596449999999997</v>
      </c>
      <c r="NH468">
        <v>1.2509030000000001</v>
      </c>
      <c r="NI468">
        <v>6234.5020000000004</v>
      </c>
      <c r="NJ468" s="1">
        <v>4.3393479999999998E-2</v>
      </c>
      <c r="NK468">
        <v>55.010680000000001</v>
      </c>
      <c r="NL468">
        <v>1.190296</v>
      </c>
      <c r="NM468">
        <v>5962.4110000000001</v>
      </c>
      <c r="NN468" s="1">
        <v>4.3301720000000002E-2</v>
      </c>
      <c r="NO468">
        <v>55.555250000000001</v>
      </c>
      <c r="NP468">
        <v>1.1351100000000001</v>
      </c>
      <c r="NQ468">
        <v>5706.2259999999997</v>
      </c>
      <c r="NR468">
        <v>4.3208280000000002E-2</v>
      </c>
      <c r="NS468">
        <v>54.092239999999997</v>
      </c>
      <c r="NT468">
        <v>1.083161</v>
      </c>
      <c r="NU468">
        <v>5464.6540000000005</v>
      </c>
      <c r="NV468" s="1">
        <v>4.3084070000000002E-2</v>
      </c>
      <c r="NW468">
        <v>52.570779999999999</v>
      </c>
      <c r="NX468">
        <v>1.033679</v>
      </c>
      <c r="NY468">
        <v>5237.2089999999998</v>
      </c>
      <c r="NZ468" s="1">
        <v>4.291731E-2</v>
      </c>
      <c r="OA468">
        <v>51.404640000000001</v>
      </c>
      <c r="OB468">
        <v>0.98640470000000002</v>
      </c>
      <c r="OC468">
        <v>5023.1289999999999</v>
      </c>
      <c r="OD468" s="1">
        <v>4.2780579999999999E-2</v>
      </c>
      <c r="OE468">
        <v>51.484200000000001</v>
      </c>
      <c r="OF468">
        <v>0.94283930000000005</v>
      </c>
      <c r="OG468">
        <v>4821.9790000000003</v>
      </c>
      <c r="OH468" s="1">
        <v>4.268636E-2</v>
      </c>
      <c r="OI468">
        <v>51.10239</v>
      </c>
      <c r="OJ468">
        <v>0.902756</v>
      </c>
      <c r="OK468">
        <v>4631.8890000000001</v>
      </c>
    </row>
    <row r="469" spans="1:401" x14ac:dyDescent="0.35">
      <c r="A469">
        <v>478</v>
      </c>
      <c r="B469" t="s">
        <v>4</v>
      </c>
      <c r="C469" t="s">
        <v>364</v>
      </c>
      <c r="D469" t="s">
        <v>476</v>
      </c>
      <c r="E469">
        <v>836.87099999999998</v>
      </c>
      <c r="F469">
        <v>0.14423939999999999</v>
      </c>
      <c r="G469">
        <v>36.33128</v>
      </c>
      <c r="H469">
        <v>0</v>
      </c>
      <c r="I469">
        <v>0</v>
      </c>
      <c r="J469">
        <v>0.143425</v>
      </c>
      <c r="K469">
        <v>36.105919999999998</v>
      </c>
      <c r="L469">
        <v>0</v>
      </c>
      <c r="M469">
        <v>0</v>
      </c>
      <c r="N469">
        <v>0.14223949999999999</v>
      </c>
      <c r="O469">
        <v>35.375309999999999</v>
      </c>
      <c r="P469">
        <v>0</v>
      </c>
      <c r="Q469">
        <v>0</v>
      </c>
      <c r="R469">
        <v>0.14091980000000001</v>
      </c>
      <c r="S469">
        <v>35.54945</v>
      </c>
      <c r="T469">
        <v>0</v>
      </c>
      <c r="U469">
        <v>0</v>
      </c>
      <c r="V469">
        <v>0.13975070000000001</v>
      </c>
      <c r="W469">
        <v>35.793089999999999</v>
      </c>
      <c r="X469">
        <v>0</v>
      </c>
      <c r="Y469">
        <v>0</v>
      </c>
      <c r="Z469">
        <v>0.13875170000000001</v>
      </c>
      <c r="AA469">
        <v>35.484659999999998</v>
      </c>
      <c r="AB469">
        <v>0</v>
      </c>
      <c r="AC469">
        <v>0</v>
      </c>
      <c r="AD469">
        <v>0.1377245</v>
      </c>
      <c r="AE469">
        <v>34.746850000000002</v>
      </c>
      <c r="AF469">
        <v>0</v>
      </c>
      <c r="AG469">
        <v>0</v>
      </c>
      <c r="AH469">
        <v>0.13651460000000001</v>
      </c>
      <c r="AI469">
        <v>33.93533</v>
      </c>
      <c r="AJ469">
        <v>0</v>
      </c>
      <c r="AK469">
        <v>0</v>
      </c>
      <c r="AL469">
        <v>0.13532279999999999</v>
      </c>
      <c r="AM469">
        <v>33.322870000000002</v>
      </c>
      <c r="AN469">
        <v>0</v>
      </c>
      <c r="AO469">
        <v>0</v>
      </c>
      <c r="AP469">
        <v>0.13418430000000001</v>
      </c>
      <c r="AQ469">
        <v>33.829120000000003</v>
      </c>
      <c r="AR469">
        <v>0</v>
      </c>
      <c r="AS469">
        <v>0</v>
      </c>
      <c r="AT469">
        <v>0.13307160000000001</v>
      </c>
      <c r="AU469">
        <v>35.162390000000002</v>
      </c>
      <c r="AV469">
        <v>0</v>
      </c>
      <c r="AW469">
        <v>0</v>
      </c>
      <c r="AX469">
        <v>0.1318648</v>
      </c>
      <c r="AY469">
        <v>37.081740000000003</v>
      </c>
      <c r="AZ469">
        <v>0</v>
      </c>
      <c r="BA469">
        <v>0</v>
      </c>
      <c r="BB469">
        <v>0.13056809999999999</v>
      </c>
      <c r="BC469">
        <v>38.872340000000001</v>
      </c>
      <c r="BD469">
        <v>0</v>
      </c>
      <c r="BE469">
        <v>0</v>
      </c>
      <c r="BF469">
        <v>0.12917680000000001</v>
      </c>
      <c r="BG469">
        <v>39.551940000000002</v>
      </c>
      <c r="BH469">
        <v>0</v>
      </c>
      <c r="BI469">
        <v>0</v>
      </c>
      <c r="BJ469">
        <v>0.1277943</v>
      </c>
      <c r="BK469">
        <v>39.408180000000002</v>
      </c>
      <c r="BL469">
        <v>0</v>
      </c>
      <c r="BM469">
        <v>0</v>
      </c>
      <c r="BN469">
        <v>0.12640109999999999</v>
      </c>
      <c r="BO469">
        <v>39.058459999999997</v>
      </c>
      <c r="BP469">
        <v>0</v>
      </c>
      <c r="BQ469">
        <v>0</v>
      </c>
      <c r="BR469">
        <v>0.12523699999999999</v>
      </c>
      <c r="BS469">
        <v>38.517330000000001</v>
      </c>
      <c r="BT469">
        <v>0</v>
      </c>
      <c r="BU469">
        <v>0</v>
      </c>
      <c r="BV469">
        <v>0.1238663</v>
      </c>
      <c r="BW469">
        <v>38.546889999999998</v>
      </c>
      <c r="BX469">
        <v>0</v>
      </c>
      <c r="BY469">
        <v>0</v>
      </c>
      <c r="BZ469">
        <v>0.1222969</v>
      </c>
      <c r="CA469">
        <v>38.647480000000002</v>
      </c>
      <c r="CB469">
        <v>0</v>
      </c>
      <c r="CC469">
        <v>0</v>
      </c>
      <c r="CD469">
        <v>0.1206546</v>
      </c>
      <c r="CE469">
        <v>38.683039999999998</v>
      </c>
      <c r="CF469">
        <v>0</v>
      </c>
      <c r="CG469">
        <v>0</v>
      </c>
      <c r="CH469">
        <v>0.11915290000000001</v>
      </c>
      <c r="CI469">
        <v>38.593229999999998</v>
      </c>
      <c r="CJ469">
        <v>0</v>
      </c>
      <c r="CK469">
        <v>0</v>
      </c>
      <c r="CL469">
        <v>0.1179592</v>
      </c>
      <c r="CM469">
        <v>38.037640000000003</v>
      </c>
      <c r="CN469">
        <v>0</v>
      </c>
      <c r="CO469">
        <v>0</v>
      </c>
      <c r="CP469">
        <v>0.1168463</v>
      </c>
      <c r="CQ469">
        <v>37.404339999999998</v>
      </c>
      <c r="CR469">
        <v>0</v>
      </c>
      <c r="CS469">
        <v>0</v>
      </c>
      <c r="CT469">
        <v>0.115744</v>
      </c>
      <c r="CU469">
        <v>36.701569999999997</v>
      </c>
      <c r="CV469">
        <v>0</v>
      </c>
      <c r="CW469">
        <v>0</v>
      </c>
      <c r="CX469">
        <v>0.1146252</v>
      </c>
      <c r="CY469">
        <v>36.145609999999998</v>
      </c>
      <c r="CZ469">
        <v>0</v>
      </c>
      <c r="DA469">
        <v>0</v>
      </c>
      <c r="DB469">
        <v>0.1138315</v>
      </c>
      <c r="DC469">
        <v>36.494109999999999</v>
      </c>
      <c r="DD469">
        <v>0</v>
      </c>
      <c r="DE469">
        <v>0</v>
      </c>
      <c r="DF469">
        <v>0.1131392</v>
      </c>
      <c r="DG469">
        <v>37.835889999999999</v>
      </c>
      <c r="DH469">
        <v>0</v>
      </c>
      <c r="DI469">
        <v>0</v>
      </c>
      <c r="DJ469">
        <v>0.1124291</v>
      </c>
      <c r="DK469">
        <v>40.653309999999998</v>
      </c>
      <c r="DL469" s="1">
        <v>7.0009890000000001E-37</v>
      </c>
      <c r="DM469" s="1">
        <v>1.2110389999999999E-33</v>
      </c>
      <c r="DN469">
        <v>0.11152579999999999</v>
      </c>
      <c r="DO469">
        <v>44.147410000000001</v>
      </c>
      <c r="DP469" s="1">
        <v>1.536449E-31</v>
      </c>
      <c r="DQ469" s="1">
        <v>2.325333E-28</v>
      </c>
      <c r="DR469">
        <v>0.1105545</v>
      </c>
      <c r="DS469">
        <v>45.65598</v>
      </c>
      <c r="DT469" s="1">
        <v>3.6112970000000002E-27</v>
      </c>
      <c r="DU469" s="1">
        <v>5.2325640000000001E-24</v>
      </c>
      <c r="DV469">
        <v>0.1094213</v>
      </c>
      <c r="DW469">
        <v>45.686340000000001</v>
      </c>
      <c r="DX469" s="1">
        <v>1.50118E-23</v>
      </c>
      <c r="DY469" s="1">
        <v>2.1761740000000001E-20</v>
      </c>
      <c r="DZ469">
        <v>0.1083528</v>
      </c>
      <c r="EA469">
        <v>45.526249999999997</v>
      </c>
      <c r="EB469" s="1">
        <v>1.8806250000000001E-20</v>
      </c>
      <c r="EC469" s="1">
        <v>2.7647290000000001E-17</v>
      </c>
      <c r="ED469">
        <v>0.10763259999999999</v>
      </c>
      <c r="EE469">
        <v>45.126809999999999</v>
      </c>
      <c r="EF469" s="1">
        <v>9.6348100000000003E-18</v>
      </c>
      <c r="EG469" s="1">
        <v>1.4410250000000001E-14</v>
      </c>
      <c r="EH469">
        <v>0.1066874</v>
      </c>
      <c r="EI469">
        <v>44.983809999999998</v>
      </c>
      <c r="EJ469" s="1">
        <v>2.3417680000000002E-15</v>
      </c>
      <c r="EK469" s="1">
        <v>3.579543E-12</v>
      </c>
      <c r="EL469">
        <v>0.10538549999999999</v>
      </c>
      <c r="EM469">
        <v>45.576889999999999</v>
      </c>
      <c r="EN469" s="1">
        <v>2.9959380000000001E-13</v>
      </c>
      <c r="EO469" s="1">
        <v>4.7024509999999999E-10</v>
      </c>
      <c r="EP469">
        <v>0.1039485</v>
      </c>
      <c r="EQ469">
        <v>47.474229999999999</v>
      </c>
      <c r="ER469" s="1">
        <v>2.1986129999999999E-11</v>
      </c>
      <c r="ES469" s="1">
        <v>3.5581079999999998E-8</v>
      </c>
      <c r="ET469">
        <v>0.1026425</v>
      </c>
      <c r="EU469">
        <v>49.532739999999997</v>
      </c>
      <c r="EV469" s="1">
        <v>9.9714449999999992E-10</v>
      </c>
      <c r="EW469" s="1">
        <v>1.661028E-6</v>
      </c>
      <c r="EX469">
        <v>0.10164040000000001</v>
      </c>
      <c r="EY469">
        <v>49.733899999999998</v>
      </c>
      <c r="EZ469" s="1">
        <v>2.9524959999999999E-8</v>
      </c>
      <c r="FA469" s="1">
        <v>5.0584870000000002E-5</v>
      </c>
      <c r="FB469">
        <v>0.10074959999999999</v>
      </c>
      <c r="FC469">
        <v>49.079560000000001</v>
      </c>
      <c r="FD469" s="1">
        <v>5.9433499999999998E-7</v>
      </c>
      <c r="FE469" s="1">
        <v>1.0457540000000001E-3</v>
      </c>
      <c r="FF469">
        <v>9.9845539999999997E-2</v>
      </c>
      <c r="FG469">
        <v>48.337069999999997</v>
      </c>
      <c r="FH469" s="1">
        <v>8.3969060000000006E-6</v>
      </c>
      <c r="FI469" s="1">
        <v>1.518954E-2</v>
      </c>
      <c r="FJ469" s="1">
        <v>9.9568669999999998E-2</v>
      </c>
      <c r="FK469">
        <v>47.665039999999998</v>
      </c>
      <c r="FL469" s="1">
        <v>8.6897819999999995E-5</v>
      </c>
      <c r="FM469">
        <v>0.16064519999999999</v>
      </c>
      <c r="FN469" s="1">
        <v>9.8941829999999995E-2</v>
      </c>
      <c r="FO469">
        <v>47.859200000000001</v>
      </c>
      <c r="FP469" s="1">
        <v>6.7202159999999996E-4</v>
      </c>
      <c r="FQ469">
        <v>1.2750729999999999</v>
      </c>
      <c r="FR469" s="1">
        <v>9.7959740000000003E-2</v>
      </c>
      <c r="FS469">
        <v>48.496279999999999</v>
      </c>
      <c r="FT469" s="1">
        <v>3.9955709999999998E-3</v>
      </c>
      <c r="FU469">
        <v>7.7990550000000001</v>
      </c>
      <c r="FV469" s="1">
        <v>9.6877809999999995E-2</v>
      </c>
      <c r="FW469">
        <v>49.444409999999998</v>
      </c>
      <c r="FX469" s="1">
        <v>1.877788E-2</v>
      </c>
      <c r="FY469">
        <v>37.757919999999999</v>
      </c>
      <c r="FZ469" s="1">
        <v>9.6043420000000004E-2</v>
      </c>
      <c r="GA469">
        <v>49.684759999999997</v>
      </c>
      <c r="GB469" s="1">
        <v>7.1622480000000002E-2</v>
      </c>
      <c r="GC469">
        <v>147.99979999999999</v>
      </c>
      <c r="GD469">
        <v>9.5538910000000005E-2</v>
      </c>
      <c r="GE469">
        <v>49.38597</v>
      </c>
      <c r="GF469">
        <v>0.22645770000000001</v>
      </c>
      <c r="GG469">
        <v>479.2765</v>
      </c>
      <c r="GH469" s="1">
        <v>9.5009029999999994E-2</v>
      </c>
      <c r="GI469">
        <v>48.375900000000001</v>
      </c>
      <c r="GJ469">
        <v>0.60196850000000002</v>
      </c>
      <c r="GK469">
        <v>1305.144</v>
      </c>
      <c r="GL469" s="1">
        <v>9.4216439999999999E-2</v>
      </c>
      <c r="GM469">
        <v>47.25611</v>
      </c>
      <c r="GN469">
        <v>1.3634299999999999</v>
      </c>
      <c r="GO469">
        <v>3035.5360000000001</v>
      </c>
      <c r="GP469" s="1">
        <v>9.3950190000000003E-2</v>
      </c>
      <c r="GQ469">
        <v>46.167900000000003</v>
      </c>
      <c r="GR469">
        <v>2.691983</v>
      </c>
      <c r="GS469">
        <v>6121.06</v>
      </c>
      <c r="GT469" s="1">
        <v>9.3271300000000001E-2</v>
      </c>
      <c r="GU469">
        <v>46.42165</v>
      </c>
      <c r="GV469">
        <v>4.6548179999999997</v>
      </c>
      <c r="GW469">
        <v>10854.66</v>
      </c>
      <c r="GX469">
        <v>9.2216129999999993E-2</v>
      </c>
      <c r="GY469">
        <v>47.388399999999997</v>
      </c>
      <c r="GZ469">
        <v>7.1414939999999998</v>
      </c>
      <c r="HA469">
        <v>17143.580000000002</v>
      </c>
      <c r="HB469" s="1">
        <v>9.1008030000000004E-2</v>
      </c>
      <c r="HC469">
        <v>48.99248</v>
      </c>
      <c r="HD469">
        <v>9.8786330000000007</v>
      </c>
      <c r="HE469">
        <v>24444.18</v>
      </c>
      <c r="HF469" s="1">
        <v>8.9993429999999999E-2</v>
      </c>
      <c r="HG469">
        <v>50.361579999999996</v>
      </c>
      <c r="HH469">
        <v>12.531359999999999</v>
      </c>
      <c r="HI469">
        <v>31881.27</v>
      </c>
      <c r="HJ469" s="1">
        <v>8.9149409999999998E-2</v>
      </c>
      <c r="HK469">
        <v>50.214120000000001</v>
      </c>
      <c r="HL469">
        <v>14.757490000000001</v>
      </c>
      <c r="HM469">
        <v>38514.68</v>
      </c>
      <c r="HN469" s="1">
        <v>8.8210499999999997E-2</v>
      </c>
      <c r="HO469">
        <v>49.529609999999998</v>
      </c>
      <c r="HP469">
        <v>16.28256</v>
      </c>
      <c r="HQ469">
        <v>43608.19</v>
      </c>
      <c r="HR469" s="1">
        <v>8.7101410000000004E-2</v>
      </c>
      <c r="HS469">
        <v>48.53886</v>
      </c>
      <c r="HT469">
        <v>17.006129999999999</v>
      </c>
      <c r="HU469">
        <v>46793.54</v>
      </c>
      <c r="HV469" s="1">
        <v>8.6400870000000005E-2</v>
      </c>
      <c r="HW469">
        <v>47.681130000000003</v>
      </c>
      <c r="HX469">
        <v>17.103829999999999</v>
      </c>
      <c r="HY469">
        <v>48081.93</v>
      </c>
      <c r="HZ469" s="1">
        <v>8.5441509999999998E-2</v>
      </c>
      <c r="IA469">
        <v>48.228319999999997</v>
      </c>
      <c r="IB469">
        <v>16.59</v>
      </c>
      <c r="IC469">
        <v>47744.82</v>
      </c>
      <c r="ID469" s="1">
        <v>8.4286650000000005E-2</v>
      </c>
      <c r="IE469">
        <v>50.608040000000003</v>
      </c>
      <c r="IF469">
        <v>15.661569999999999</v>
      </c>
      <c r="IG469">
        <v>46194</v>
      </c>
      <c r="IH469" s="1">
        <v>8.3048869999999997E-2</v>
      </c>
      <c r="II469">
        <v>53.97871</v>
      </c>
      <c r="IJ469">
        <v>14.523479999999999</v>
      </c>
      <c r="IK469">
        <v>43864.77</v>
      </c>
      <c r="IL469" s="1">
        <v>8.1877259999999993E-2</v>
      </c>
      <c r="IM469">
        <v>55.995980000000003</v>
      </c>
      <c r="IN469">
        <v>13.29255</v>
      </c>
      <c r="IO469">
        <v>41094.51</v>
      </c>
      <c r="IP469" s="1">
        <v>8.0740709999999993E-2</v>
      </c>
      <c r="IQ469">
        <v>56.317100000000003</v>
      </c>
      <c r="IR469">
        <v>12.092499999999999</v>
      </c>
      <c r="IS469">
        <v>38186.81</v>
      </c>
      <c r="IT469" s="1">
        <v>7.9445630000000003E-2</v>
      </c>
      <c r="IU469">
        <v>55.717480000000002</v>
      </c>
      <c r="IV469">
        <v>10.93507</v>
      </c>
      <c r="IW469">
        <v>35311.21</v>
      </c>
      <c r="IX469">
        <v>7.7477450000000003E-2</v>
      </c>
      <c r="IY469">
        <v>54.856009999999998</v>
      </c>
      <c r="IZ469">
        <v>9.7864389999999997</v>
      </c>
      <c r="JA469">
        <v>32572.18</v>
      </c>
      <c r="JB469" s="1">
        <v>7.613586E-2</v>
      </c>
      <c r="JC469">
        <v>53.890300000000003</v>
      </c>
      <c r="JD469">
        <v>8.8318700000000003</v>
      </c>
      <c r="JE469">
        <v>30043.77</v>
      </c>
      <c r="JF469" s="1">
        <v>7.4836360000000005E-2</v>
      </c>
      <c r="JG469">
        <v>53.994419999999998</v>
      </c>
      <c r="JH469">
        <v>7.9857379999999996</v>
      </c>
      <c r="JI469">
        <v>27734.66</v>
      </c>
      <c r="JJ469" s="1">
        <v>7.3630609999999999E-2</v>
      </c>
      <c r="JK469">
        <v>54.01352</v>
      </c>
      <c r="JL469">
        <v>7.240577</v>
      </c>
      <c r="JM469">
        <v>25649.89</v>
      </c>
      <c r="JN469" s="1">
        <v>7.2634580000000004E-2</v>
      </c>
      <c r="JO469">
        <v>53.373539999999998</v>
      </c>
      <c r="JP469">
        <v>6.5850309999999999</v>
      </c>
      <c r="JQ469">
        <v>23769.360000000001</v>
      </c>
      <c r="JR469" s="1">
        <v>7.1825920000000001E-2</v>
      </c>
      <c r="JS469">
        <v>52.507150000000003</v>
      </c>
      <c r="JT469">
        <v>6.0179989999999997</v>
      </c>
      <c r="JU469">
        <v>22070.89</v>
      </c>
      <c r="JV469" s="1">
        <v>7.110785E-2</v>
      </c>
      <c r="JW469">
        <v>51.76332</v>
      </c>
      <c r="JX469">
        <v>5.5191249999999998</v>
      </c>
      <c r="JY469">
        <v>20534.09</v>
      </c>
      <c r="JZ469" s="1">
        <v>7.0379700000000003E-2</v>
      </c>
      <c r="KA469">
        <v>50.83211</v>
      </c>
      <c r="KB469">
        <v>5.0720210000000003</v>
      </c>
      <c r="KC469">
        <v>19141.599999999999</v>
      </c>
      <c r="KD469" s="1">
        <v>6.967479E-2</v>
      </c>
      <c r="KE469">
        <v>49.814010000000003</v>
      </c>
      <c r="KF469">
        <v>4.672752</v>
      </c>
      <c r="KG469">
        <v>17878.8</v>
      </c>
      <c r="KH469" s="1">
        <v>6.9222580000000006E-2</v>
      </c>
      <c r="KI469">
        <v>48.682699999999997</v>
      </c>
      <c r="KJ469">
        <v>4.3288310000000001</v>
      </c>
      <c r="KK469">
        <v>16728.45</v>
      </c>
      <c r="KL469" s="1">
        <v>6.8661970000000003E-2</v>
      </c>
      <c r="KM469">
        <v>49.034840000000003</v>
      </c>
      <c r="KN469">
        <v>4.0107869999999997</v>
      </c>
      <c r="KO469">
        <v>15676.57</v>
      </c>
      <c r="KP469" s="1">
        <v>6.8130140000000006E-2</v>
      </c>
      <c r="KQ469">
        <v>51.500950000000003</v>
      </c>
      <c r="KR469">
        <v>3.7241409999999999</v>
      </c>
      <c r="KS469">
        <v>14715.39</v>
      </c>
      <c r="KT469" s="1">
        <v>6.7555089999999998E-2</v>
      </c>
      <c r="KU469">
        <v>55.251989999999999</v>
      </c>
      <c r="KV469">
        <v>3.4620139999999999</v>
      </c>
      <c r="KW469">
        <v>13836.03</v>
      </c>
      <c r="KX469" s="1">
        <v>6.7116369999999995E-2</v>
      </c>
      <c r="KY469">
        <v>57.718690000000002</v>
      </c>
      <c r="KZ469">
        <v>3.2299570000000002</v>
      </c>
      <c r="LA469">
        <v>13028.99</v>
      </c>
      <c r="LB469" s="1">
        <v>6.6762160000000001E-2</v>
      </c>
      <c r="LC469">
        <v>57.511020000000002</v>
      </c>
      <c r="LD469">
        <v>3.0218479999999999</v>
      </c>
      <c r="LE469">
        <v>12285.26</v>
      </c>
      <c r="LF469" s="1">
        <v>6.6423549999999998E-2</v>
      </c>
      <c r="LG469">
        <v>56.335610000000003</v>
      </c>
      <c r="LH469">
        <v>2.831029</v>
      </c>
      <c r="LI469">
        <v>11597.88</v>
      </c>
      <c r="LJ469" s="1">
        <v>6.6075949999999994E-2</v>
      </c>
      <c r="LK469">
        <v>55.365879999999997</v>
      </c>
      <c r="LL469">
        <v>2.6554790000000001</v>
      </c>
      <c r="LM469">
        <v>10962.06</v>
      </c>
      <c r="LN469" s="1">
        <v>6.5547670000000002E-2</v>
      </c>
      <c r="LO469">
        <v>54.230829999999997</v>
      </c>
      <c r="LP469">
        <v>2.4874019999999999</v>
      </c>
      <c r="LQ469">
        <v>10375.299999999999</v>
      </c>
      <c r="LR469" s="1">
        <v>6.5205620000000006E-2</v>
      </c>
      <c r="LS469">
        <v>53.692030000000003</v>
      </c>
      <c r="LT469">
        <v>2.3400799999999999</v>
      </c>
      <c r="LU469">
        <v>9833.2860000000001</v>
      </c>
      <c r="LV469" s="1">
        <v>6.4982070000000003E-2</v>
      </c>
      <c r="LW469">
        <v>54.085740000000001</v>
      </c>
      <c r="LX469">
        <v>2.207659</v>
      </c>
      <c r="LY469">
        <v>9328.8070000000007</v>
      </c>
      <c r="LZ469" s="1">
        <v>6.4832909999999994E-2</v>
      </c>
      <c r="MA469">
        <v>54.32179</v>
      </c>
      <c r="MB469">
        <v>2.0870850000000001</v>
      </c>
      <c r="MC469">
        <v>8857.9879999999994</v>
      </c>
      <c r="MD469" s="1">
        <v>6.456394E-2</v>
      </c>
      <c r="ME469">
        <v>54.417450000000002</v>
      </c>
      <c r="MF469">
        <v>1.9712289999999999</v>
      </c>
      <c r="MG469">
        <v>8418.75</v>
      </c>
      <c r="MH469" s="1">
        <v>6.4292249999999995E-2</v>
      </c>
      <c r="MI469">
        <v>53.928379999999997</v>
      </c>
      <c r="MJ469">
        <v>1.8635999999999999</v>
      </c>
      <c r="MK469">
        <v>8009.625</v>
      </c>
      <c r="ML469">
        <v>6.3962430000000001E-2</v>
      </c>
      <c r="MM469">
        <v>52.555309999999999</v>
      </c>
      <c r="MN469">
        <v>1.761836</v>
      </c>
      <c r="MO469">
        <v>7628.335</v>
      </c>
      <c r="MP469" s="1">
        <v>6.3782050000000007E-2</v>
      </c>
      <c r="MQ469">
        <v>51.386020000000002</v>
      </c>
      <c r="MR469">
        <v>1.6710860000000001</v>
      </c>
      <c r="MS469">
        <v>7271.7070000000003</v>
      </c>
      <c r="MT469" s="1">
        <v>6.3706170000000006E-2</v>
      </c>
      <c r="MU469">
        <v>50.396929999999998</v>
      </c>
      <c r="MV469">
        <v>1.588743</v>
      </c>
      <c r="MW469">
        <v>6937.1139999999996</v>
      </c>
      <c r="MX469" s="1">
        <v>6.3561740000000005E-2</v>
      </c>
      <c r="MY469">
        <v>50.473350000000003</v>
      </c>
      <c r="MZ469">
        <v>1.510013</v>
      </c>
      <c r="NA469">
        <v>6622.2439999999997</v>
      </c>
      <c r="NB469" s="1">
        <v>6.3317540000000005E-2</v>
      </c>
      <c r="NC469">
        <v>51.082210000000003</v>
      </c>
      <c r="ND469">
        <v>1.4342220000000001</v>
      </c>
      <c r="NE469">
        <v>6327.3410000000003</v>
      </c>
      <c r="NF469" s="1">
        <v>6.3051560000000006E-2</v>
      </c>
      <c r="NG469">
        <v>52.776919999999997</v>
      </c>
      <c r="NH469">
        <v>1.3629929999999999</v>
      </c>
      <c r="NI469">
        <v>6051.125</v>
      </c>
      <c r="NJ469" s="1">
        <v>6.2849719999999998E-2</v>
      </c>
      <c r="NK469">
        <v>55.007469999999998</v>
      </c>
      <c r="NL469">
        <v>1.297782</v>
      </c>
      <c r="NM469">
        <v>5792.0789999999997</v>
      </c>
      <c r="NN469" s="1">
        <v>6.2740969999999993E-2</v>
      </c>
      <c r="NO469">
        <v>55.427230000000002</v>
      </c>
      <c r="NP469">
        <v>1.2385299999999999</v>
      </c>
      <c r="NQ469">
        <v>5548.0119999999997</v>
      </c>
      <c r="NR469" s="1">
        <v>6.2630169999999999E-2</v>
      </c>
      <c r="NS469">
        <v>53.994450000000001</v>
      </c>
      <c r="NT469">
        <v>1.1826220000000001</v>
      </c>
      <c r="NU469">
        <v>5317.567</v>
      </c>
      <c r="NV469" s="1">
        <v>6.2457859999999997E-2</v>
      </c>
      <c r="NW469">
        <v>52.576790000000003</v>
      </c>
      <c r="NX469">
        <v>1.1290480000000001</v>
      </c>
      <c r="NY469">
        <v>5100.4520000000002</v>
      </c>
      <c r="NZ469" s="1">
        <v>6.2232269999999999E-2</v>
      </c>
      <c r="OA469">
        <v>51.53481</v>
      </c>
      <c r="OB469">
        <v>1.0779920000000001</v>
      </c>
      <c r="OC469">
        <v>4896.0200000000004</v>
      </c>
      <c r="OD469" s="1">
        <v>6.2053659999999997E-2</v>
      </c>
      <c r="OE469">
        <v>51.68573</v>
      </c>
      <c r="OF469">
        <v>1.0310330000000001</v>
      </c>
      <c r="OG469">
        <v>4703.8590000000004</v>
      </c>
      <c r="OH469" s="1">
        <v>6.1934200000000002E-2</v>
      </c>
      <c r="OI469">
        <v>51.332799999999999</v>
      </c>
      <c r="OJ469">
        <v>0.98770089999999999</v>
      </c>
      <c r="OK469">
        <v>4521.9279999999999</v>
      </c>
    </row>
    <row r="470" spans="1:401" x14ac:dyDescent="0.35">
      <c r="A470">
        <v>479</v>
      </c>
      <c r="B470" t="s">
        <v>4</v>
      </c>
      <c r="C470" t="s">
        <v>364</v>
      </c>
      <c r="D470" t="s">
        <v>477</v>
      </c>
      <c r="E470">
        <v>850.02930000000003</v>
      </c>
      <c r="F470">
        <v>0.1239543</v>
      </c>
      <c r="G470">
        <v>36.468649999999997</v>
      </c>
      <c r="H470">
        <v>0</v>
      </c>
      <c r="I470">
        <v>0</v>
      </c>
      <c r="J470">
        <v>0.1232567</v>
      </c>
      <c r="K470">
        <v>36.350999999999999</v>
      </c>
      <c r="L470">
        <v>0</v>
      </c>
      <c r="M470">
        <v>0</v>
      </c>
      <c r="N470">
        <v>0.12222669999999999</v>
      </c>
      <c r="O470">
        <v>35.717120000000001</v>
      </c>
      <c r="P470">
        <v>0</v>
      </c>
      <c r="Q470">
        <v>0</v>
      </c>
      <c r="R470">
        <v>0.1210841</v>
      </c>
      <c r="S470">
        <v>35.874220000000001</v>
      </c>
      <c r="T470">
        <v>0</v>
      </c>
      <c r="U470">
        <v>0</v>
      </c>
      <c r="V470">
        <v>0.1200958</v>
      </c>
      <c r="W470">
        <v>36.075420000000001</v>
      </c>
      <c r="X470">
        <v>0</v>
      </c>
      <c r="Y470">
        <v>0</v>
      </c>
      <c r="Z470">
        <v>0.1192647</v>
      </c>
      <c r="AA470">
        <v>35.735480000000003</v>
      </c>
      <c r="AB470">
        <v>0</v>
      </c>
      <c r="AC470">
        <v>0</v>
      </c>
      <c r="AD470">
        <v>0.11838949999999999</v>
      </c>
      <c r="AE470">
        <v>34.970390000000002</v>
      </c>
      <c r="AF470">
        <v>0</v>
      </c>
      <c r="AG470">
        <v>0</v>
      </c>
      <c r="AH470">
        <v>0.1173435</v>
      </c>
      <c r="AI470">
        <v>34.173819999999999</v>
      </c>
      <c r="AJ470">
        <v>0</v>
      </c>
      <c r="AK470">
        <v>0</v>
      </c>
      <c r="AL470">
        <v>0.1163213</v>
      </c>
      <c r="AM470">
        <v>33.601410000000001</v>
      </c>
      <c r="AN470">
        <v>0</v>
      </c>
      <c r="AO470">
        <v>0</v>
      </c>
      <c r="AP470">
        <v>0.1153472</v>
      </c>
      <c r="AQ470">
        <v>34.105510000000002</v>
      </c>
      <c r="AR470">
        <v>0</v>
      </c>
      <c r="AS470">
        <v>0</v>
      </c>
      <c r="AT470">
        <v>0.11441</v>
      </c>
      <c r="AU470">
        <v>35.378959999999999</v>
      </c>
      <c r="AV470">
        <v>0</v>
      </c>
      <c r="AW470">
        <v>0</v>
      </c>
      <c r="AX470">
        <v>0.11337650000000001</v>
      </c>
      <c r="AY470">
        <v>37.163609999999998</v>
      </c>
      <c r="AZ470">
        <v>0</v>
      </c>
      <c r="BA470">
        <v>0</v>
      </c>
      <c r="BB470">
        <v>0.1122658</v>
      </c>
      <c r="BC470">
        <v>38.797330000000002</v>
      </c>
      <c r="BD470">
        <v>0</v>
      </c>
      <c r="BE470">
        <v>0</v>
      </c>
      <c r="BF470">
        <v>0.1110637</v>
      </c>
      <c r="BG470">
        <v>39.379620000000003</v>
      </c>
      <c r="BH470">
        <v>0</v>
      </c>
      <c r="BI470">
        <v>0</v>
      </c>
      <c r="BJ470">
        <v>0.10988050000000001</v>
      </c>
      <c r="BK470">
        <v>39.207839999999997</v>
      </c>
      <c r="BL470">
        <v>0</v>
      </c>
      <c r="BM470">
        <v>0</v>
      </c>
      <c r="BN470">
        <v>0.1086944</v>
      </c>
      <c r="BO470">
        <v>38.916159999999998</v>
      </c>
      <c r="BP470">
        <v>0</v>
      </c>
      <c r="BQ470">
        <v>0</v>
      </c>
      <c r="BR470">
        <v>0.1077114</v>
      </c>
      <c r="BS470">
        <v>38.504260000000002</v>
      </c>
      <c r="BT470">
        <v>0</v>
      </c>
      <c r="BU470">
        <v>0</v>
      </c>
      <c r="BV470">
        <v>0.1065281</v>
      </c>
      <c r="BW470">
        <v>38.638469999999998</v>
      </c>
      <c r="BX470">
        <v>0</v>
      </c>
      <c r="BY470">
        <v>0</v>
      </c>
      <c r="BZ470">
        <v>0.1051696</v>
      </c>
      <c r="CA470">
        <v>38.837620000000001</v>
      </c>
      <c r="CB470">
        <v>0</v>
      </c>
      <c r="CC470">
        <v>0</v>
      </c>
      <c r="CD470">
        <v>0.1037434</v>
      </c>
      <c r="CE470">
        <v>38.876959999999997</v>
      </c>
      <c r="CF470">
        <v>0</v>
      </c>
      <c r="CG470">
        <v>0</v>
      </c>
      <c r="CH470">
        <v>0.1024663</v>
      </c>
      <c r="CI470">
        <v>38.803559999999997</v>
      </c>
      <c r="CJ470">
        <v>0</v>
      </c>
      <c r="CK470">
        <v>0</v>
      </c>
      <c r="CL470">
        <v>0.1014417</v>
      </c>
      <c r="CM470">
        <v>38.235810000000001</v>
      </c>
      <c r="CN470">
        <v>0</v>
      </c>
      <c r="CO470">
        <v>0</v>
      </c>
      <c r="CP470">
        <v>0.100493</v>
      </c>
      <c r="CQ470">
        <v>37.602679999999999</v>
      </c>
      <c r="CR470">
        <v>0</v>
      </c>
      <c r="CS470">
        <v>0</v>
      </c>
      <c r="CT470" s="1">
        <v>9.9546540000000003E-2</v>
      </c>
      <c r="CU470">
        <v>36.930430000000001</v>
      </c>
      <c r="CV470">
        <v>0</v>
      </c>
      <c r="CW470">
        <v>0</v>
      </c>
      <c r="CX470" s="1">
        <v>9.8577769999999995E-2</v>
      </c>
      <c r="CY470">
        <v>36.412120000000002</v>
      </c>
      <c r="CZ470">
        <v>0</v>
      </c>
      <c r="DA470">
        <v>0</v>
      </c>
      <c r="DB470" s="1">
        <v>9.7904759999999993E-2</v>
      </c>
      <c r="DC470">
        <v>36.757930000000002</v>
      </c>
      <c r="DD470">
        <v>0</v>
      </c>
      <c r="DE470">
        <v>0</v>
      </c>
      <c r="DF470" s="1">
        <v>9.7313079999999996E-2</v>
      </c>
      <c r="DG470">
        <v>38.026110000000003</v>
      </c>
      <c r="DH470">
        <v>0</v>
      </c>
      <c r="DI470">
        <v>0</v>
      </c>
      <c r="DJ470" s="1">
        <v>9.6721929999999998E-2</v>
      </c>
      <c r="DK470">
        <v>40.651870000000002</v>
      </c>
      <c r="DL470" s="1">
        <v>1.10222E-37</v>
      </c>
      <c r="DM470" s="1">
        <v>2.8404880000000001E-34</v>
      </c>
      <c r="DN470" s="1">
        <v>9.5936460000000001E-2</v>
      </c>
      <c r="DO470">
        <v>43.91169</v>
      </c>
      <c r="DP470" s="1">
        <v>2.382499E-32</v>
      </c>
      <c r="DQ470" s="1">
        <v>6.1818450000000004E-29</v>
      </c>
      <c r="DR470" s="1">
        <v>9.5107880000000006E-2</v>
      </c>
      <c r="DS470">
        <v>45.305480000000003</v>
      </c>
      <c r="DT470" s="1">
        <v>7.0418109999999997E-28</v>
      </c>
      <c r="DU470" s="1">
        <v>1.572034E-24</v>
      </c>
      <c r="DV470" s="1">
        <v>9.4127169999999996E-2</v>
      </c>
      <c r="DW470">
        <v>45.279269999999997</v>
      </c>
      <c r="DX470" s="1">
        <v>3.6143919999999997E-24</v>
      </c>
      <c r="DY470" s="1">
        <v>7.270476E-21</v>
      </c>
      <c r="DZ470" s="1">
        <v>9.3211240000000001E-2</v>
      </c>
      <c r="EA470">
        <v>45.15408</v>
      </c>
      <c r="EB470" s="1">
        <v>5.1835289999999999E-21</v>
      </c>
      <c r="EC470" s="1">
        <v>1.0008059999999999E-17</v>
      </c>
      <c r="ED470" s="1">
        <v>9.2628790000000003E-2</v>
      </c>
      <c r="EE470">
        <v>44.888620000000003</v>
      </c>
      <c r="EF470" s="1">
        <v>2.962124E-18</v>
      </c>
      <c r="EG470" s="1">
        <v>5.599778E-15</v>
      </c>
      <c r="EH470" s="1">
        <v>9.1810370000000002E-2</v>
      </c>
      <c r="EI470">
        <v>44.905740000000002</v>
      </c>
      <c r="EJ470" s="1">
        <v>7.8768380000000002E-16</v>
      </c>
      <c r="EK470" s="1">
        <v>1.481596E-12</v>
      </c>
      <c r="EL470" s="1">
        <v>9.0663919999999995E-2</v>
      </c>
      <c r="EM470">
        <v>45.575560000000003</v>
      </c>
      <c r="EN470" s="1">
        <v>1.0904310000000001E-13</v>
      </c>
      <c r="EO470" s="1">
        <v>2.0637619999999999E-10</v>
      </c>
      <c r="EP470" s="1">
        <v>8.9404259999999999E-2</v>
      </c>
      <c r="EQ470">
        <v>47.445300000000003</v>
      </c>
      <c r="ER470" s="1">
        <v>8.5794840000000004E-12</v>
      </c>
      <c r="ES470" s="1">
        <v>1.6480819999999999E-8</v>
      </c>
      <c r="ET470" s="1">
        <v>8.8293769999999994E-2</v>
      </c>
      <c r="EU470">
        <v>49.436419999999998</v>
      </c>
      <c r="EV470" s="1">
        <v>4.1473259999999997E-10</v>
      </c>
      <c r="EW470" s="1">
        <v>8.0939729999999998E-7</v>
      </c>
      <c r="EX470" s="1">
        <v>8.7430090000000002E-2</v>
      </c>
      <c r="EY470">
        <v>49.634700000000002</v>
      </c>
      <c r="EZ470" s="1">
        <v>1.3027210000000001E-8</v>
      </c>
      <c r="FA470" s="1">
        <v>2.586998E-5</v>
      </c>
      <c r="FB470" s="1">
        <v>8.6664430000000001E-2</v>
      </c>
      <c r="FC470">
        <v>48.972929999999998</v>
      </c>
      <c r="FD470" s="1">
        <v>2.7747779999999998E-7</v>
      </c>
      <c r="FE470" s="1">
        <v>5.6072209999999997E-4</v>
      </c>
      <c r="FF470" s="1">
        <v>8.5882169999999994E-2</v>
      </c>
      <c r="FG470">
        <v>48.283009999999997</v>
      </c>
      <c r="FH470" s="1">
        <v>4.1347469999999998E-6</v>
      </c>
      <c r="FI470" s="1">
        <v>8.5253889999999995E-3</v>
      </c>
      <c r="FJ470" s="1">
        <v>8.5683549999999997E-2</v>
      </c>
      <c r="FK470">
        <v>47.712339999999998</v>
      </c>
      <c r="FL470" s="1">
        <v>4.504374E-5</v>
      </c>
      <c r="FM470" s="1">
        <v>9.4254340000000006E-2</v>
      </c>
      <c r="FN470" s="1">
        <v>8.5126170000000001E-2</v>
      </c>
      <c r="FO470">
        <v>47.984459999999999</v>
      </c>
      <c r="FP470" s="1">
        <v>3.6559919999999999E-4</v>
      </c>
      <c r="FQ470">
        <v>0.7811283</v>
      </c>
      <c r="FR470" s="1">
        <v>8.4253770000000006E-2</v>
      </c>
      <c r="FS470">
        <v>48.662649999999999</v>
      </c>
      <c r="FT470" s="1">
        <v>2.274224E-3</v>
      </c>
      <c r="FU470">
        <v>4.9786840000000003</v>
      </c>
      <c r="FV470" s="1">
        <v>8.3292000000000005E-2</v>
      </c>
      <c r="FW470">
        <v>49.591160000000002</v>
      </c>
      <c r="FX470" s="1">
        <v>1.1155780000000001E-2</v>
      </c>
      <c r="FY470">
        <v>25.076889999999999</v>
      </c>
      <c r="FZ470" s="1">
        <v>8.2573930000000004E-2</v>
      </c>
      <c r="GA470">
        <v>49.809840000000001</v>
      </c>
      <c r="GB470" s="1">
        <v>4.4354560000000001E-2</v>
      </c>
      <c r="GC470">
        <v>102.1542</v>
      </c>
      <c r="GD470">
        <v>8.2137489999999994E-2</v>
      </c>
      <c r="GE470">
        <v>49.501739999999998</v>
      </c>
      <c r="GF470">
        <v>0.14602899999999999</v>
      </c>
      <c r="GG470">
        <v>343.59559999999999</v>
      </c>
      <c r="GH470" s="1">
        <v>8.1682589999999999E-2</v>
      </c>
      <c r="GI470">
        <v>48.525869999999998</v>
      </c>
      <c r="GJ470">
        <v>0.40372839999999999</v>
      </c>
      <c r="GK470">
        <v>971.14819999999997</v>
      </c>
      <c r="GL470" s="1">
        <v>8.0992880000000003E-2</v>
      </c>
      <c r="GM470">
        <v>47.484439999999999</v>
      </c>
      <c r="GN470">
        <v>0.94985779999999997</v>
      </c>
      <c r="GO470">
        <v>2342.6460000000002</v>
      </c>
      <c r="GP470" s="1">
        <v>8.0791680000000005E-2</v>
      </c>
      <c r="GQ470">
        <v>46.495519999999999</v>
      </c>
      <c r="GR470">
        <v>1.9474340000000001</v>
      </c>
      <c r="GS470">
        <v>4896.9939999999997</v>
      </c>
      <c r="GT470" s="1">
        <v>8.0178639999999995E-2</v>
      </c>
      <c r="GU470">
        <v>46.769509999999997</v>
      </c>
      <c r="GV470">
        <v>3.4914230000000002</v>
      </c>
      <c r="GW470">
        <v>8997.9089999999997</v>
      </c>
      <c r="GX470">
        <v>7.9231220000000005E-2</v>
      </c>
      <c r="GY470">
        <v>47.716419999999999</v>
      </c>
      <c r="GZ470">
        <v>5.5455079999999999</v>
      </c>
      <c r="HA470">
        <v>14709.84</v>
      </c>
      <c r="HB470" s="1">
        <v>7.8155279999999994E-2</v>
      </c>
      <c r="HC470">
        <v>49.19903</v>
      </c>
      <c r="HD470">
        <v>7.9314030000000004</v>
      </c>
      <c r="HE470">
        <v>21687.68</v>
      </c>
      <c r="HF470" s="1">
        <v>7.7272800000000003E-2</v>
      </c>
      <c r="HG470">
        <v>50.458680000000001</v>
      </c>
      <c r="HH470">
        <v>10.392329999999999</v>
      </c>
      <c r="HI470">
        <v>29215.08</v>
      </c>
      <c r="HJ470" s="1">
        <v>7.6548640000000001E-2</v>
      </c>
      <c r="HK470">
        <v>50.2834</v>
      </c>
      <c r="HL470">
        <v>12.62613</v>
      </c>
      <c r="HM470">
        <v>36410.589999999997</v>
      </c>
      <c r="HN470" s="1">
        <v>7.5725210000000001E-2</v>
      </c>
      <c r="HO470">
        <v>49.599829999999997</v>
      </c>
      <c r="HP470">
        <v>14.34512</v>
      </c>
      <c r="HQ470">
        <v>42466.1</v>
      </c>
      <c r="HR470" s="1">
        <v>7.4749599999999999E-2</v>
      </c>
      <c r="HS470">
        <v>48.685969999999998</v>
      </c>
      <c r="HT470">
        <v>15.397600000000001</v>
      </c>
      <c r="HU470">
        <v>46855.24</v>
      </c>
      <c r="HV470">
        <v>7.4153590000000005E-2</v>
      </c>
      <c r="HW470">
        <v>47.921889999999998</v>
      </c>
      <c r="HX470">
        <v>15.88734</v>
      </c>
      <c r="HY470">
        <v>49404.91</v>
      </c>
      <c r="HZ470" s="1">
        <v>7.3296059999999996E-2</v>
      </c>
      <c r="IA470">
        <v>48.48133</v>
      </c>
      <c r="IB470">
        <v>15.76845</v>
      </c>
      <c r="IC470">
        <v>50238.879999999997</v>
      </c>
      <c r="ID470" s="1">
        <v>7.2279300000000005E-2</v>
      </c>
      <c r="IE470">
        <v>50.740180000000002</v>
      </c>
      <c r="IF470">
        <v>15.19627</v>
      </c>
      <c r="IG470">
        <v>49658.8</v>
      </c>
      <c r="IH470" s="1">
        <v>7.1182330000000002E-2</v>
      </c>
      <c r="II470">
        <v>53.914209999999997</v>
      </c>
      <c r="IJ470">
        <v>14.33709</v>
      </c>
      <c r="IK470">
        <v>48058.39</v>
      </c>
      <c r="IL470">
        <v>7.0162260000000004E-2</v>
      </c>
      <c r="IM470">
        <v>55.807409999999997</v>
      </c>
      <c r="IN470">
        <v>13.347799999999999</v>
      </c>
      <c r="IO470">
        <v>45782.19</v>
      </c>
      <c r="IP470" s="1">
        <v>6.9173639999999995E-2</v>
      </c>
      <c r="IQ470">
        <v>56.078650000000003</v>
      </c>
      <c r="IR470">
        <v>12.30068</v>
      </c>
      <c r="IS470">
        <v>43138.61</v>
      </c>
      <c r="IT470" s="1">
        <v>6.805456E-2</v>
      </c>
      <c r="IU470">
        <v>55.497549999999997</v>
      </c>
      <c r="IV470">
        <v>11.25474</v>
      </c>
      <c r="IW470">
        <v>40386.1</v>
      </c>
      <c r="IX470" s="1">
        <v>6.6342670000000006E-2</v>
      </c>
      <c r="IY470">
        <v>54.733229999999999</v>
      </c>
      <c r="IZ470">
        <v>10.16799</v>
      </c>
      <c r="JA470">
        <v>37638.28</v>
      </c>
      <c r="JB470" s="1">
        <v>6.5176490000000004E-2</v>
      </c>
      <c r="JC470">
        <v>53.901609999999998</v>
      </c>
      <c r="JD470">
        <v>9.2494320000000005</v>
      </c>
      <c r="JE470">
        <v>35014.35</v>
      </c>
      <c r="JF470" s="1">
        <v>6.4031000000000005E-2</v>
      </c>
      <c r="JG470">
        <v>54.074629999999999</v>
      </c>
      <c r="JH470">
        <v>8.416919</v>
      </c>
      <c r="JI470">
        <v>32558.29</v>
      </c>
      <c r="JJ470" s="1">
        <v>6.2981029999999993E-2</v>
      </c>
      <c r="JK470">
        <v>54.186419999999998</v>
      </c>
      <c r="JL470">
        <v>7.6730280000000004</v>
      </c>
      <c r="JM470">
        <v>30292.92</v>
      </c>
      <c r="JN470">
        <v>6.2100669999999997E-2</v>
      </c>
      <c r="JO470">
        <v>53.590980000000002</v>
      </c>
      <c r="JP470">
        <v>7.0094989999999999</v>
      </c>
      <c r="JQ470">
        <v>28216.76</v>
      </c>
      <c r="JR470" s="1">
        <v>6.1394339999999999E-2</v>
      </c>
      <c r="JS470">
        <v>52.751399999999997</v>
      </c>
      <c r="JT470">
        <v>6.4314410000000004</v>
      </c>
      <c r="JU470">
        <v>26316.97</v>
      </c>
      <c r="JV470">
        <v>6.0767809999999998E-2</v>
      </c>
      <c r="JW470">
        <v>52.036470000000001</v>
      </c>
      <c r="JX470">
        <v>5.918768</v>
      </c>
      <c r="JY470">
        <v>24579.16</v>
      </c>
      <c r="JZ470" s="1">
        <v>6.0123509999999998E-2</v>
      </c>
      <c r="KA470">
        <v>51.13561</v>
      </c>
      <c r="KB470">
        <v>5.4554</v>
      </c>
      <c r="KC470">
        <v>22991.119999999999</v>
      </c>
      <c r="KD470" s="1">
        <v>5.9498250000000003E-2</v>
      </c>
      <c r="KE470">
        <v>50.161630000000002</v>
      </c>
      <c r="KF470">
        <v>5.0388700000000002</v>
      </c>
      <c r="KG470">
        <v>21539.91</v>
      </c>
      <c r="KH470">
        <v>5.9104190000000001E-2</v>
      </c>
      <c r="KI470">
        <v>49.080460000000002</v>
      </c>
      <c r="KJ470">
        <v>4.679996</v>
      </c>
      <c r="KK470">
        <v>20209.5</v>
      </c>
      <c r="KL470">
        <v>5.8599810000000002E-2</v>
      </c>
      <c r="KM470">
        <v>49.372210000000003</v>
      </c>
      <c r="KN470">
        <v>4.3451019999999998</v>
      </c>
      <c r="KO470">
        <v>18986.64</v>
      </c>
      <c r="KP470" s="1">
        <v>5.8120489999999997E-2</v>
      </c>
      <c r="KQ470">
        <v>51.638890000000004</v>
      </c>
      <c r="KR470">
        <v>4.0420340000000001</v>
      </c>
      <c r="KS470">
        <v>17863.310000000001</v>
      </c>
      <c r="KT470" s="1">
        <v>5.7600949999999998E-2</v>
      </c>
      <c r="KU470">
        <v>55.133760000000002</v>
      </c>
      <c r="KV470">
        <v>3.7636189999999998</v>
      </c>
      <c r="KW470">
        <v>16831.43</v>
      </c>
      <c r="KX470" s="1">
        <v>5.721391E-2</v>
      </c>
      <c r="KY470">
        <v>57.457439999999998</v>
      </c>
      <c r="KZ470">
        <v>3.5174979999999998</v>
      </c>
      <c r="LA470">
        <v>15881.16</v>
      </c>
      <c r="LB470" s="1">
        <v>5.689818E-2</v>
      </c>
      <c r="LC470">
        <v>57.271189999999997</v>
      </c>
      <c r="LD470">
        <v>3.2960940000000001</v>
      </c>
      <c r="LE470">
        <v>15001.86</v>
      </c>
      <c r="LF470" s="1">
        <v>5.6584839999999997E-2</v>
      </c>
      <c r="LG470">
        <v>56.14387</v>
      </c>
      <c r="LH470">
        <v>3.0921650000000001</v>
      </c>
      <c r="LI470">
        <v>14187.03</v>
      </c>
      <c r="LJ470" s="1">
        <v>5.6264189999999999E-2</v>
      </c>
      <c r="LK470">
        <v>55.256329999999998</v>
      </c>
      <c r="LL470">
        <v>2.9040819999999998</v>
      </c>
      <c r="LM470">
        <v>13431.48</v>
      </c>
      <c r="LN470" s="1">
        <v>5.5786160000000001E-2</v>
      </c>
      <c r="LO470">
        <v>54.246279999999999</v>
      </c>
      <c r="LP470">
        <v>2.7232980000000002</v>
      </c>
      <c r="LQ470">
        <v>12732.39</v>
      </c>
      <c r="LR470" s="1">
        <v>5.5477659999999998E-2</v>
      </c>
      <c r="LS470">
        <v>53.787939999999999</v>
      </c>
      <c r="LT470">
        <v>2.565064</v>
      </c>
      <c r="LU470">
        <v>12084.86</v>
      </c>
      <c r="LV470" s="1">
        <v>5.526797E-2</v>
      </c>
      <c r="LW470">
        <v>54.19576</v>
      </c>
      <c r="LX470">
        <v>2.4226450000000002</v>
      </c>
      <c r="LY470">
        <v>11480.98</v>
      </c>
      <c r="LZ470">
        <v>5.5131199999999998E-2</v>
      </c>
      <c r="MA470">
        <v>54.459899999999998</v>
      </c>
      <c r="MB470">
        <v>2.2931330000000001</v>
      </c>
      <c r="MC470">
        <v>10916.39</v>
      </c>
      <c r="MD470" s="1">
        <v>5.4878780000000002E-2</v>
      </c>
      <c r="ME470">
        <v>54.521419999999999</v>
      </c>
      <c r="MF470">
        <v>2.1679780000000002</v>
      </c>
      <c r="MG470">
        <v>10388.879999999999</v>
      </c>
      <c r="MH470" s="1">
        <v>5.4620299999999997E-2</v>
      </c>
      <c r="MI470">
        <v>54.062559999999998</v>
      </c>
      <c r="MJ470">
        <v>2.0514519999999998</v>
      </c>
      <c r="MK470">
        <v>9896.8549999999996</v>
      </c>
      <c r="ML470" s="1">
        <v>5.4323099999999999E-2</v>
      </c>
      <c r="MM470">
        <v>52.747230000000002</v>
      </c>
      <c r="MN470">
        <v>1.941406</v>
      </c>
      <c r="MO470">
        <v>9437.5540000000001</v>
      </c>
      <c r="MP470" s="1">
        <v>5.4152470000000001E-2</v>
      </c>
      <c r="MQ470">
        <v>51.62603</v>
      </c>
      <c r="MR470">
        <v>1.843146</v>
      </c>
      <c r="MS470">
        <v>9007.3009999999995</v>
      </c>
      <c r="MT470" s="1">
        <v>5.4078939999999999E-2</v>
      </c>
      <c r="MU470">
        <v>50.694020000000002</v>
      </c>
      <c r="MV470">
        <v>1.7543219999999999</v>
      </c>
      <c r="MW470">
        <v>8603.16</v>
      </c>
      <c r="MX470" s="1">
        <v>5.3935610000000002E-2</v>
      </c>
      <c r="MY470">
        <v>50.764360000000003</v>
      </c>
      <c r="MZ470">
        <v>1.668917</v>
      </c>
      <c r="NA470">
        <v>8222.5630000000001</v>
      </c>
      <c r="NB470" s="1">
        <v>5.3699080000000003E-2</v>
      </c>
      <c r="NC470">
        <v>51.316119999999998</v>
      </c>
      <c r="ND470">
        <v>1.586298</v>
      </c>
      <c r="NE470">
        <v>7865.5079999999998</v>
      </c>
      <c r="NF470" s="1">
        <v>5.3448160000000002E-2</v>
      </c>
      <c r="NG470">
        <v>52.885649999999998</v>
      </c>
      <c r="NH470">
        <v>1.508667</v>
      </c>
      <c r="NI470">
        <v>7530.6760000000004</v>
      </c>
      <c r="NJ470" s="1">
        <v>5.326322E-2</v>
      </c>
      <c r="NK470">
        <v>54.948099999999997</v>
      </c>
      <c r="NL470">
        <v>1.4378869999999999</v>
      </c>
      <c r="NM470">
        <v>7216.2929999999997</v>
      </c>
      <c r="NN470" s="1">
        <v>5.31528E-2</v>
      </c>
      <c r="NO470">
        <v>55.361530000000002</v>
      </c>
      <c r="NP470">
        <v>1.3733709999999999</v>
      </c>
      <c r="NQ470">
        <v>6919.6959999999999</v>
      </c>
      <c r="NR470" s="1">
        <v>5.3040400000000001E-2</v>
      </c>
      <c r="NS470">
        <v>53.98066</v>
      </c>
      <c r="NT470">
        <v>1.3125070000000001</v>
      </c>
      <c r="NU470">
        <v>6639.5469999999996</v>
      </c>
      <c r="NV470" s="1">
        <v>5.2871509999999997E-2</v>
      </c>
      <c r="NW470">
        <v>52.636130000000001</v>
      </c>
      <c r="NX470">
        <v>1.2539880000000001</v>
      </c>
      <c r="NY470">
        <v>6375.223</v>
      </c>
      <c r="NZ470" s="1">
        <v>5.2657719999999998E-2</v>
      </c>
      <c r="OA470">
        <v>51.669249999999998</v>
      </c>
      <c r="OB470">
        <v>1.1981759999999999</v>
      </c>
      <c r="OC470">
        <v>6126.1719999999996</v>
      </c>
      <c r="OD470" s="1">
        <v>5.2482889999999997E-2</v>
      </c>
      <c r="OE470">
        <v>51.828200000000002</v>
      </c>
      <c r="OF470">
        <v>1.1467700000000001</v>
      </c>
      <c r="OG470">
        <v>5891.6279999999997</v>
      </c>
      <c r="OH470" s="1">
        <v>5.2365689999999999E-2</v>
      </c>
      <c r="OI470">
        <v>51.558750000000003</v>
      </c>
      <c r="OJ470">
        <v>1.0994930000000001</v>
      </c>
      <c r="OK470">
        <v>5669.5649999999996</v>
      </c>
    </row>
    <row r="471" spans="1:401" x14ac:dyDescent="0.35">
      <c r="A471">
        <v>480</v>
      </c>
      <c r="B471" t="s">
        <v>4</v>
      </c>
      <c r="C471" t="s">
        <v>364</v>
      </c>
      <c r="D471" t="s">
        <v>478</v>
      </c>
      <c r="E471">
        <v>844.41790000000003</v>
      </c>
      <c r="F471">
        <v>0.11821189999999999</v>
      </c>
      <c r="G471">
        <v>36.574680000000001</v>
      </c>
      <c r="H471">
        <v>0</v>
      </c>
      <c r="I471">
        <v>0</v>
      </c>
      <c r="J471">
        <v>0.1175501</v>
      </c>
      <c r="K471">
        <v>36.542679999999997</v>
      </c>
      <c r="L471">
        <v>0</v>
      </c>
      <c r="M471">
        <v>0</v>
      </c>
      <c r="N471">
        <v>0.1165586</v>
      </c>
      <c r="O471">
        <v>36.018990000000002</v>
      </c>
      <c r="P471">
        <v>0</v>
      </c>
      <c r="Q471">
        <v>0</v>
      </c>
      <c r="R471">
        <v>0.1154591</v>
      </c>
      <c r="S471">
        <v>36.172400000000003</v>
      </c>
      <c r="T471">
        <v>0</v>
      </c>
      <c r="U471">
        <v>0</v>
      </c>
      <c r="V471">
        <v>0.1145163</v>
      </c>
      <c r="W471">
        <v>36.350740000000002</v>
      </c>
      <c r="X471">
        <v>0</v>
      </c>
      <c r="Y471">
        <v>0</v>
      </c>
      <c r="Z471">
        <v>0.11373610000000001</v>
      </c>
      <c r="AA471">
        <v>36.00282</v>
      </c>
      <c r="AB471">
        <v>0</v>
      </c>
      <c r="AC471">
        <v>0</v>
      </c>
      <c r="AD471">
        <v>0.1129052</v>
      </c>
      <c r="AE471">
        <v>35.223280000000003</v>
      </c>
      <c r="AF471">
        <v>0</v>
      </c>
      <c r="AG471">
        <v>0</v>
      </c>
      <c r="AH471">
        <v>0.1119057</v>
      </c>
      <c r="AI471">
        <v>34.432319999999997</v>
      </c>
      <c r="AJ471">
        <v>0</v>
      </c>
      <c r="AK471">
        <v>0</v>
      </c>
      <c r="AL471">
        <v>0.1109325</v>
      </c>
      <c r="AM471">
        <v>33.883049999999997</v>
      </c>
      <c r="AN471">
        <v>0</v>
      </c>
      <c r="AO471">
        <v>0</v>
      </c>
      <c r="AP471">
        <v>0.10999150000000001</v>
      </c>
      <c r="AQ471">
        <v>34.364159999999998</v>
      </c>
      <c r="AR471">
        <v>0</v>
      </c>
      <c r="AS471">
        <v>0</v>
      </c>
      <c r="AT471">
        <v>0.109115</v>
      </c>
      <c r="AU471">
        <v>35.575339999999997</v>
      </c>
      <c r="AV471">
        <v>0</v>
      </c>
      <c r="AW471">
        <v>0</v>
      </c>
      <c r="AX471">
        <v>0.1081348</v>
      </c>
      <c r="AY471">
        <v>37.238309999999998</v>
      </c>
      <c r="AZ471">
        <v>0</v>
      </c>
      <c r="BA471">
        <v>0</v>
      </c>
      <c r="BB471">
        <v>0.1070745</v>
      </c>
      <c r="BC471">
        <v>38.7393</v>
      </c>
      <c r="BD471">
        <v>0</v>
      </c>
      <c r="BE471">
        <v>0</v>
      </c>
      <c r="BF471">
        <v>0.1059219</v>
      </c>
      <c r="BG471">
        <v>39.243139999999997</v>
      </c>
      <c r="BH471">
        <v>0</v>
      </c>
      <c r="BI471">
        <v>0</v>
      </c>
      <c r="BJ471">
        <v>0.10478899999999999</v>
      </c>
      <c r="BK471">
        <v>39.040080000000003</v>
      </c>
      <c r="BL471">
        <v>0</v>
      </c>
      <c r="BM471">
        <v>0</v>
      </c>
      <c r="BN471">
        <v>0.1036596</v>
      </c>
      <c r="BO471">
        <v>38.774830000000001</v>
      </c>
      <c r="BP471">
        <v>0</v>
      </c>
      <c r="BQ471">
        <v>0</v>
      </c>
      <c r="BR471">
        <v>0.1027439</v>
      </c>
      <c r="BS471">
        <v>38.457889999999999</v>
      </c>
      <c r="BT471">
        <v>0</v>
      </c>
      <c r="BU471">
        <v>0</v>
      </c>
      <c r="BV471">
        <v>0.1016167</v>
      </c>
      <c r="BW471">
        <v>38.672510000000003</v>
      </c>
      <c r="BX471">
        <v>0</v>
      </c>
      <c r="BY471">
        <v>0</v>
      </c>
      <c r="BZ471">
        <v>0.10031</v>
      </c>
      <c r="CA471">
        <v>38.964320000000001</v>
      </c>
      <c r="CB471">
        <v>0</v>
      </c>
      <c r="CC471">
        <v>0</v>
      </c>
      <c r="CD471" s="1">
        <v>9.8933469999999996E-2</v>
      </c>
      <c r="CE471">
        <v>39.037100000000002</v>
      </c>
      <c r="CF471">
        <v>0</v>
      </c>
      <c r="CG471">
        <v>0</v>
      </c>
      <c r="CH471" s="1">
        <v>9.7724420000000006E-2</v>
      </c>
      <c r="CI471">
        <v>38.994619999999998</v>
      </c>
      <c r="CJ471">
        <v>0</v>
      </c>
      <c r="CK471">
        <v>0</v>
      </c>
      <c r="CL471" s="1">
        <v>9.6748840000000003E-2</v>
      </c>
      <c r="CM471">
        <v>38.436500000000002</v>
      </c>
      <c r="CN471">
        <v>0</v>
      </c>
      <c r="CO471">
        <v>0</v>
      </c>
      <c r="CP471" s="1">
        <v>9.5847870000000002E-2</v>
      </c>
      <c r="CQ471">
        <v>37.808880000000002</v>
      </c>
      <c r="CR471">
        <v>0</v>
      </c>
      <c r="CS471">
        <v>0</v>
      </c>
      <c r="CT471">
        <v>9.4943020000000003E-2</v>
      </c>
      <c r="CU471">
        <v>37.160980000000002</v>
      </c>
      <c r="CV471">
        <v>0</v>
      </c>
      <c r="CW471">
        <v>0</v>
      </c>
      <c r="CX471" s="1">
        <v>9.4009549999999997E-2</v>
      </c>
      <c r="CY471">
        <v>36.671439999999997</v>
      </c>
      <c r="CZ471">
        <v>0</v>
      </c>
      <c r="DA471">
        <v>0</v>
      </c>
      <c r="DB471" s="1">
        <v>9.3370400000000006E-2</v>
      </c>
      <c r="DC471">
        <v>37.000819999999997</v>
      </c>
      <c r="DD471">
        <v>0</v>
      </c>
      <c r="DE471">
        <v>0</v>
      </c>
      <c r="DF471" s="1">
        <v>9.2810790000000004E-2</v>
      </c>
      <c r="DG471">
        <v>38.193150000000003</v>
      </c>
      <c r="DH471">
        <v>0</v>
      </c>
      <c r="DI471">
        <v>0</v>
      </c>
      <c r="DJ471">
        <v>9.2256619999999998E-2</v>
      </c>
      <c r="DK471">
        <v>40.636470000000003</v>
      </c>
      <c r="DL471" s="1">
        <v>2.1497069999999999E-38</v>
      </c>
      <c r="DM471" s="1">
        <v>6.1374550000000005E-35</v>
      </c>
      <c r="DN471" s="1">
        <v>9.1502159999999999E-2</v>
      </c>
      <c r="DO471">
        <v>43.6723</v>
      </c>
      <c r="DP471" s="1">
        <v>5.3061829999999997E-33</v>
      </c>
      <c r="DQ471" s="1">
        <v>1.525379E-29</v>
      </c>
      <c r="DR471" s="1">
        <v>9.0710769999999996E-2</v>
      </c>
      <c r="DS471">
        <v>44.981279999999998</v>
      </c>
      <c r="DT471" s="1">
        <v>1.4959040000000001E-28</v>
      </c>
      <c r="DU471" s="1">
        <v>4.3297819999999997E-25</v>
      </c>
      <c r="DV471" s="1">
        <v>8.9772829999999998E-2</v>
      </c>
      <c r="DW471">
        <v>44.913200000000003</v>
      </c>
      <c r="DX471" s="1">
        <v>8.7462600000000007E-25</v>
      </c>
      <c r="DY471" s="1">
        <v>2.228686E-21</v>
      </c>
      <c r="DZ471" s="1">
        <v>8.8902490000000001E-2</v>
      </c>
      <c r="EA471">
        <v>44.792140000000003</v>
      </c>
      <c r="EB471" s="1">
        <v>1.4161989999999999E-21</v>
      </c>
      <c r="EC471" s="1">
        <v>3.3381920000000001E-18</v>
      </c>
      <c r="ED471" s="1">
        <v>8.8376789999999997E-2</v>
      </c>
      <c r="EE471">
        <v>44.615850000000002</v>
      </c>
      <c r="EF471" s="1">
        <v>8.9231679999999998E-19</v>
      </c>
      <c r="EG471" s="1">
        <v>2.0098280000000001E-15</v>
      </c>
      <c r="EH471" s="1">
        <v>8.7598510000000004E-2</v>
      </c>
      <c r="EI471">
        <v>44.749279999999999</v>
      </c>
      <c r="EJ471" s="1">
        <v>2.5761440000000001E-16</v>
      </c>
      <c r="EK471" s="1">
        <v>5.6776670000000003E-13</v>
      </c>
      <c r="EL471" s="1">
        <v>8.6487129999999995E-2</v>
      </c>
      <c r="EM471">
        <v>45.497160000000001</v>
      </c>
      <c r="EN471" s="1">
        <v>3.8378129999999999E-14</v>
      </c>
      <c r="EO471" s="1">
        <v>8.4060270000000006E-11</v>
      </c>
      <c r="EP471" s="1">
        <v>8.5271189999999997E-2</v>
      </c>
      <c r="EQ471">
        <v>47.338799999999999</v>
      </c>
      <c r="ER471" s="1">
        <v>3.224769E-12</v>
      </c>
      <c r="ES471" s="1">
        <v>7.1019249999999998E-9</v>
      </c>
      <c r="ET471" s="1">
        <v>8.4211649999999999E-2</v>
      </c>
      <c r="EU471">
        <v>49.272419999999997</v>
      </c>
      <c r="EV471" s="1">
        <v>1.6564049999999999E-10</v>
      </c>
      <c r="EW471" s="1">
        <v>3.6780720000000002E-7</v>
      </c>
      <c r="EX471" s="1">
        <v>8.3399039999999994E-2</v>
      </c>
      <c r="EY471">
        <v>49.511049999999997</v>
      </c>
      <c r="EZ471" s="1">
        <v>5.5071469999999998E-9</v>
      </c>
      <c r="FA471" s="1">
        <v>1.2365840000000001E-5</v>
      </c>
      <c r="FB471" s="1">
        <v>8.2667569999999996E-2</v>
      </c>
      <c r="FC471">
        <v>48.863810000000001</v>
      </c>
      <c r="FD471" s="1">
        <v>1.2389659999999999E-7</v>
      </c>
      <c r="FE471" s="1">
        <v>2.8163819999999998E-4</v>
      </c>
      <c r="FF471">
        <v>8.1917779999999996E-2</v>
      </c>
      <c r="FG471">
        <v>48.211640000000003</v>
      </c>
      <c r="FH471" s="1">
        <v>1.9452800000000001E-6</v>
      </c>
      <c r="FI471" s="1">
        <v>4.4931609999999999E-3</v>
      </c>
      <c r="FJ471" s="1">
        <v>8.1767950000000006E-2</v>
      </c>
      <c r="FK471">
        <v>47.71407</v>
      </c>
      <c r="FL471" s="1">
        <v>2.229274E-5</v>
      </c>
      <c r="FM471" s="1">
        <v>5.2048270000000001E-2</v>
      </c>
      <c r="FN471" s="1">
        <v>8.1229889999999999E-2</v>
      </c>
      <c r="FO471">
        <v>48.037590000000002</v>
      </c>
      <c r="FP471" s="1">
        <v>1.899076E-4</v>
      </c>
      <c r="FQ471">
        <v>0.45147999999999999</v>
      </c>
      <c r="FR471" s="1">
        <v>8.0379809999999996E-2</v>
      </c>
      <c r="FS471">
        <v>48.751959999999997</v>
      </c>
      <c r="FT471" s="1">
        <v>1.2366E-3</v>
      </c>
      <c r="FU471">
        <v>3.006224</v>
      </c>
      <c r="FV471">
        <v>7.9445009999999996E-2</v>
      </c>
      <c r="FW471">
        <v>49.674480000000003</v>
      </c>
      <c r="FX471" s="1">
        <v>6.3363819999999998E-3</v>
      </c>
      <c r="FY471">
        <v>15.79264</v>
      </c>
      <c r="FZ471" s="1">
        <v>7.8763130000000001E-2</v>
      </c>
      <c r="GA471">
        <v>49.90025</v>
      </c>
      <c r="GB471" s="1">
        <v>2.6285380000000001E-2</v>
      </c>
      <c r="GC471">
        <v>67.021870000000007</v>
      </c>
      <c r="GD471" s="1">
        <v>7.8350069999999994E-2</v>
      </c>
      <c r="GE471">
        <v>49.60089</v>
      </c>
      <c r="GF471" s="1">
        <v>9.0207739999999995E-2</v>
      </c>
      <c r="GG471">
        <v>234.6823</v>
      </c>
      <c r="GH471" s="1">
        <v>7.7916470000000002E-2</v>
      </c>
      <c r="GI471">
        <v>48.666220000000003</v>
      </c>
      <c r="GJ471">
        <v>0.25971270000000002</v>
      </c>
      <c r="GK471">
        <v>690.04570000000001</v>
      </c>
      <c r="GL471" s="1">
        <v>7.7263910000000005E-2</v>
      </c>
      <c r="GM471">
        <v>47.689369999999997</v>
      </c>
      <c r="GN471">
        <v>0.63572470000000003</v>
      </c>
      <c r="GO471">
        <v>1730.336</v>
      </c>
      <c r="GP471" s="1">
        <v>7.7102270000000001E-2</v>
      </c>
      <c r="GQ471">
        <v>46.784469999999999</v>
      </c>
      <c r="GR471">
        <v>1.3554710000000001</v>
      </c>
      <c r="GS471">
        <v>3757.4</v>
      </c>
      <c r="GT471" s="1">
        <v>7.6509750000000001E-2</v>
      </c>
      <c r="GU471">
        <v>47.06082</v>
      </c>
      <c r="GV471">
        <v>2.5242</v>
      </c>
      <c r="GW471">
        <v>7167.7849999999999</v>
      </c>
      <c r="GX471" s="1">
        <v>7.5580610000000006E-2</v>
      </c>
      <c r="GY471">
        <v>47.986989999999999</v>
      </c>
      <c r="GZ471">
        <v>4.158531</v>
      </c>
      <c r="HA471">
        <v>12152.8</v>
      </c>
      <c r="HB471" s="1">
        <v>7.453593E-2</v>
      </c>
      <c r="HC471">
        <v>49.37086</v>
      </c>
      <c r="HD471">
        <v>6.1620650000000001</v>
      </c>
      <c r="HE471">
        <v>18560.259999999998</v>
      </c>
      <c r="HF471">
        <v>7.3693640000000005E-2</v>
      </c>
      <c r="HG471">
        <v>50.541429999999998</v>
      </c>
      <c r="HH471">
        <v>8.3557360000000003</v>
      </c>
      <c r="HI471">
        <v>25864.07</v>
      </c>
      <c r="HJ471" s="1">
        <v>7.3008149999999994E-2</v>
      </c>
      <c r="HK471">
        <v>50.360939999999999</v>
      </c>
      <c r="HL471">
        <v>10.49244</v>
      </c>
      <c r="HM471">
        <v>33299.519999999997</v>
      </c>
      <c r="HN471">
        <v>7.2223229999999999E-2</v>
      </c>
      <c r="HO471">
        <v>49.681179999999998</v>
      </c>
      <c r="HP471">
        <v>12.299060000000001</v>
      </c>
      <c r="HQ471">
        <v>40053.43</v>
      </c>
      <c r="HR471" s="1">
        <v>7.1285669999999995E-2</v>
      </c>
      <c r="HS471">
        <v>48.823860000000003</v>
      </c>
      <c r="HT471">
        <v>13.59158</v>
      </c>
      <c r="HU471">
        <v>45487.48</v>
      </c>
      <c r="HV471">
        <v>7.0734030000000003E-2</v>
      </c>
      <c r="HW471">
        <v>48.131549999999997</v>
      </c>
      <c r="HX471">
        <v>14.41146</v>
      </c>
      <c r="HY471">
        <v>49259.64</v>
      </c>
      <c r="HZ471" s="1">
        <v>6.990739E-2</v>
      </c>
      <c r="IA471">
        <v>48.68092</v>
      </c>
      <c r="IB471">
        <v>14.66066</v>
      </c>
      <c r="IC471">
        <v>51331.03</v>
      </c>
      <c r="ID471" s="1">
        <v>6.8927959999999996E-2</v>
      </c>
      <c r="IE471">
        <v>50.816609999999997</v>
      </c>
      <c r="IF471">
        <v>14.44534</v>
      </c>
      <c r="IG471">
        <v>51868.84</v>
      </c>
      <c r="IH471" s="1">
        <v>6.7858230000000005E-2</v>
      </c>
      <c r="II471">
        <v>53.810029999999998</v>
      </c>
      <c r="IJ471">
        <v>13.894740000000001</v>
      </c>
      <c r="IK471">
        <v>51185.04</v>
      </c>
      <c r="IL471">
        <v>6.6891220000000001E-2</v>
      </c>
      <c r="IM471">
        <v>55.611240000000002</v>
      </c>
      <c r="IN471">
        <v>13.15878</v>
      </c>
      <c r="IO471">
        <v>49606.73</v>
      </c>
      <c r="IP471" s="1">
        <v>6.594767E-2</v>
      </c>
      <c r="IQ471">
        <v>55.856960000000001</v>
      </c>
      <c r="IR471">
        <v>12.32564</v>
      </c>
      <c r="IS471">
        <v>47452</v>
      </c>
      <c r="IT471" s="1">
        <v>6.4885429999999994E-2</v>
      </c>
      <c r="IU471">
        <v>55.294879999999999</v>
      </c>
      <c r="IV471">
        <v>11.3917</v>
      </c>
      <c r="IW471">
        <v>44960.29</v>
      </c>
      <c r="IX471" s="1">
        <v>6.3249239999999998E-2</v>
      </c>
      <c r="IY471">
        <v>54.598610000000001</v>
      </c>
      <c r="IZ471">
        <v>10.419079999999999</v>
      </c>
      <c r="JA471">
        <v>42379.89</v>
      </c>
      <c r="JB471" s="1">
        <v>6.2133830000000001E-2</v>
      </c>
      <c r="JC471">
        <v>53.87453</v>
      </c>
      <c r="JD471">
        <v>9.5618020000000001</v>
      </c>
      <c r="JE471">
        <v>39778.76</v>
      </c>
      <c r="JF471" s="1">
        <v>6.1026810000000001E-2</v>
      </c>
      <c r="JG471">
        <v>54.089840000000002</v>
      </c>
      <c r="JH471">
        <v>8.7652509999999992</v>
      </c>
      <c r="JI471">
        <v>37276.11</v>
      </c>
      <c r="JJ471" s="1">
        <v>6.0021379999999999E-2</v>
      </c>
      <c r="JK471">
        <v>54.282989999999998</v>
      </c>
      <c r="JL471">
        <v>8.040699</v>
      </c>
      <c r="JM471">
        <v>34907.26</v>
      </c>
      <c r="JN471" s="1">
        <v>5.9173570000000002E-2</v>
      </c>
      <c r="JO471">
        <v>53.753579999999999</v>
      </c>
      <c r="JP471">
        <v>7.3838549999999996</v>
      </c>
      <c r="JQ471">
        <v>32695.360000000001</v>
      </c>
      <c r="JR471" s="1">
        <v>5.8494999999999998E-2</v>
      </c>
      <c r="JS471">
        <v>52.96575</v>
      </c>
      <c r="JT471">
        <v>6.8058480000000001</v>
      </c>
      <c r="JU471">
        <v>30640.14</v>
      </c>
      <c r="JV471" s="1">
        <v>5.7907119999999999E-2</v>
      </c>
      <c r="JW471">
        <v>52.285690000000002</v>
      </c>
      <c r="JX471">
        <v>6.289644</v>
      </c>
      <c r="JY471">
        <v>28736.799999999999</v>
      </c>
      <c r="JZ471">
        <v>5.7284519999999998E-2</v>
      </c>
      <c r="KA471">
        <v>51.420319999999997</v>
      </c>
      <c r="KB471">
        <v>5.8170000000000002</v>
      </c>
      <c r="KC471">
        <v>26979.08</v>
      </c>
      <c r="KD471" s="1">
        <v>5.6682900000000001E-2</v>
      </c>
      <c r="KE471">
        <v>50.489800000000002</v>
      </c>
      <c r="KF471">
        <v>5.3892990000000003</v>
      </c>
      <c r="KG471">
        <v>25358.74</v>
      </c>
      <c r="KH471" s="1">
        <v>5.630831E-2</v>
      </c>
      <c r="KI471">
        <v>49.460749999999997</v>
      </c>
      <c r="KJ471">
        <v>5.0196249999999996</v>
      </c>
      <c r="KK471">
        <v>23862.18</v>
      </c>
      <c r="KL471" s="1">
        <v>5.5821030000000001E-2</v>
      </c>
      <c r="KM471">
        <v>49.690440000000002</v>
      </c>
      <c r="KN471">
        <v>4.6719030000000004</v>
      </c>
      <c r="KO471">
        <v>22478.06</v>
      </c>
      <c r="KP471" s="1">
        <v>5.536071E-2</v>
      </c>
      <c r="KQ471">
        <v>51.760199999999998</v>
      </c>
      <c r="KR471">
        <v>4.3557980000000001</v>
      </c>
      <c r="KS471">
        <v>21199.34</v>
      </c>
      <c r="KT471" s="1">
        <v>5.4850500000000003E-2</v>
      </c>
      <c r="KU471">
        <v>55.005499999999998</v>
      </c>
      <c r="KV471">
        <v>4.0633109999999997</v>
      </c>
      <c r="KW471">
        <v>20018.93</v>
      </c>
      <c r="KX471">
        <v>5.447432E-2</v>
      </c>
      <c r="KY471">
        <v>57.205660000000002</v>
      </c>
      <c r="KZ471">
        <v>3.8046890000000002</v>
      </c>
      <c r="LA471">
        <v>18927.310000000001</v>
      </c>
      <c r="LB471" s="1">
        <v>5.4177740000000002E-2</v>
      </c>
      <c r="LC471">
        <v>57.057000000000002</v>
      </c>
      <c r="LD471">
        <v>3.572006</v>
      </c>
      <c r="LE471">
        <v>17913.68</v>
      </c>
      <c r="LF471" s="1">
        <v>5.3876149999999998E-2</v>
      </c>
      <c r="LG471">
        <v>55.980339999999998</v>
      </c>
      <c r="LH471">
        <v>3.3565339999999999</v>
      </c>
      <c r="LI471">
        <v>16970.66</v>
      </c>
      <c r="LJ471" s="1">
        <v>5.356172E-2</v>
      </c>
      <c r="LK471">
        <v>55.151490000000003</v>
      </c>
      <c r="LL471">
        <v>3.1570070000000001</v>
      </c>
      <c r="LM471">
        <v>16094.22</v>
      </c>
      <c r="LN471" s="1">
        <v>5.3090459999999999E-2</v>
      </c>
      <c r="LO471">
        <v>54.241480000000003</v>
      </c>
      <c r="LP471">
        <v>2.9641150000000001</v>
      </c>
      <c r="LQ471">
        <v>15280.66</v>
      </c>
      <c r="LR471" s="1">
        <v>5.27918E-2</v>
      </c>
      <c r="LS471">
        <v>53.846290000000003</v>
      </c>
      <c r="LT471">
        <v>2.7956690000000002</v>
      </c>
      <c r="LU471">
        <v>14524.97</v>
      </c>
      <c r="LV471" s="1">
        <v>5.259432E-2</v>
      </c>
      <c r="LW471">
        <v>54.259700000000002</v>
      </c>
      <c r="LX471">
        <v>2.644129</v>
      </c>
      <c r="LY471">
        <v>13818.91</v>
      </c>
      <c r="LZ471" s="1">
        <v>5.2465890000000001E-2</v>
      </c>
      <c r="MA471">
        <v>54.551760000000002</v>
      </c>
      <c r="MB471">
        <v>2.5062220000000002</v>
      </c>
      <c r="MC471">
        <v>13157.53</v>
      </c>
      <c r="MD471" s="1">
        <v>5.2216220000000001E-2</v>
      </c>
      <c r="ME471">
        <v>54.601469999999999</v>
      </c>
      <c r="MF471">
        <v>2.3720409999999998</v>
      </c>
      <c r="MG471">
        <v>12538.27</v>
      </c>
      <c r="MH471" s="1">
        <v>5.1959060000000001E-2</v>
      </c>
      <c r="MI471">
        <v>54.180950000000003</v>
      </c>
      <c r="MJ471">
        <v>2.246823</v>
      </c>
      <c r="MK471">
        <v>11959.61</v>
      </c>
      <c r="ML471" s="1">
        <v>5.1676489999999999E-2</v>
      </c>
      <c r="MM471">
        <v>52.934609999999999</v>
      </c>
      <c r="MN471">
        <v>2.1288990000000001</v>
      </c>
      <c r="MO471">
        <v>11418.63</v>
      </c>
      <c r="MP471" s="1">
        <v>5.1508100000000001E-2</v>
      </c>
      <c r="MQ471">
        <v>51.85868</v>
      </c>
      <c r="MR471">
        <v>2.0233240000000001</v>
      </c>
      <c r="MS471">
        <v>10911.2</v>
      </c>
      <c r="MT471" s="1">
        <v>5.1437780000000002E-2</v>
      </c>
      <c r="MU471">
        <v>50.975619999999999</v>
      </c>
      <c r="MV471">
        <v>1.927969</v>
      </c>
      <c r="MW471">
        <v>10433.799999999999</v>
      </c>
      <c r="MX471" s="1">
        <v>5.1289269999999998E-2</v>
      </c>
      <c r="MY471">
        <v>51.027639999999998</v>
      </c>
      <c r="MZ471">
        <v>1.835766</v>
      </c>
      <c r="NA471">
        <v>9983.7710000000006</v>
      </c>
      <c r="NB471">
        <v>5.1061080000000002E-2</v>
      </c>
      <c r="NC471">
        <v>51.531579999999998</v>
      </c>
      <c r="ND471">
        <v>1.7466969999999999</v>
      </c>
      <c r="NE471">
        <v>9560.7839999999997</v>
      </c>
      <c r="NF471" s="1">
        <v>5.0810929999999997E-2</v>
      </c>
      <c r="NG471">
        <v>52.982109999999999</v>
      </c>
      <c r="NH471">
        <v>1.662614</v>
      </c>
      <c r="NI471">
        <v>9163.6939999999995</v>
      </c>
      <c r="NJ471">
        <v>5.0637099999999997E-2</v>
      </c>
      <c r="NK471">
        <v>54.889270000000003</v>
      </c>
      <c r="NL471">
        <v>1.586295</v>
      </c>
      <c r="NM471">
        <v>8790.4179999999997</v>
      </c>
      <c r="NN471" s="1">
        <v>5.0525380000000002E-2</v>
      </c>
      <c r="NO471">
        <v>55.304830000000003</v>
      </c>
      <c r="NP471">
        <v>1.516478</v>
      </c>
      <c r="NQ471">
        <v>8437.8209999999999</v>
      </c>
      <c r="NR471" s="1">
        <v>5.0413619999999999E-2</v>
      </c>
      <c r="NS471">
        <v>53.993000000000002</v>
      </c>
      <c r="NT471">
        <v>1.4506159999999999</v>
      </c>
      <c r="NU471">
        <v>8104.4849999999997</v>
      </c>
      <c r="NV471" s="1">
        <v>5.0250789999999997E-2</v>
      </c>
      <c r="NW471">
        <v>52.711829999999999</v>
      </c>
      <c r="NX471">
        <v>1.3872450000000001</v>
      </c>
      <c r="NY471">
        <v>7789.6509999999998</v>
      </c>
      <c r="NZ471" s="1">
        <v>5.003291E-2</v>
      </c>
      <c r="OA471">
        <v>51.800139999999999</v>
      </c>
      <c r="OB471">
        <v>1.326403</v>
      </c>
      <c r="OC471">
        <v>7492.5709999999999</v>
      </c>
      <c r="OD471">
        <v>4.986467E-2</v>
      </c>
      <c r="OE471">
        <v>51.950449999999996</v>
      </c>
      <c r="OF471">
        <v>1.2705949999999999</v>
      </c>
      <c r="OG471">
        <v>7212.5360000000001</v>
      </c>
      <c r="OH471" s="1">
        <v>4.9750160000000002E-2</v>
      </c>
      <c r="OI471">
        <v>51.751199999999997</v>
      </c>
      <c r="OJ471">
        <v>1.21929</v>
      </c>
      <c r="OK471">
        <v>6947.165</v>
      </c>
    </row>
    <row r="472" spans="1:401" x14ac:dyDescent="0.35">
      <c r="A472">
        <v>481</v>
      </c>
      <c r="B472" t="s">
        <v>4</v>
      </c>
      <c r="C472" t="s">
        <v>364</v>
      </c>
      <c r="D472" t="s">
        <v>479</v>
      </c>
      <c r="E472">
        <v>840.73599999999999</v>
      </c>
      <c r="F472">
        <v>0.1002324</v>
      </c>
      <c r="G472">
        <v>36.640279999999997</v>
      </c>
      <c r="H472">
        <v>0</v>
      </c>
      <c r="I472">
        <v>0</v>
      </c>
      <c r="J472" s="1">
        <v>9.9672140000000006E-2</v>
      </c>
      <c r="K472">
        <v>36.665300000000002</v>
      </c>
      <c r="L472">
        <v>0</v>
      </c>
      <c r="M472">
        <v>0</v>
      </c>
      <c r="N472" s="1">
        <v>9.8824839999999997E-2</v>
      </c>
      <c r="O472">
        <v>36.232610000000001</v>
      </c>
      <c r="P472">
        <v>0</v>
      </c>
      <c r="Q472">
        <v>0</v>
      </c>
      <c r="R472" s="1">
        <v>9.7888080000000002E-2</v>
      </c>
      <c r="S472">
        <v>36.398569999999999</v>
      </c>
      <c r="T472">
        <v>0</v>
      </c>
      <c r="U472">
        <v>0</v>
      </c>
      <c r="V472" s="1">
        <v>9.7086240000000004E-2</v>
      </c>
      <c r="W472">
        <v>36.569839999999999</v>
      </c>
      <c r="X472">
        <v>0</v>
      </c>
      <c r="Y472">
        <v>0</v>
      </c>
      <c r="Z472">
        <v>9.6439940000000002E-2</v>
      </c>
      <c r="AA472">
        <v>36.22522</v>
      </c>
      <c r="AB472">
        <v>0</v>
      </c>
      <c r="AC472">
        <v>0</v>
      </c>
      <c r="AD472" s="1">
        <v>9.5734319999999998E-2</v>
      </c>
      <c r="AE472">
        <v>35.445360000000001</v>
      </c>
      <c r="AF472">
        <v>0</v>
      </c>
      <c r="AG472">
        <v>0</v>
      </c>
      <c r="AH472" s="1">
        <v>9.4886810000000002E-2</v>
      </c>
      <c r="AI472">
        <v>34.657589999999999</v>
      </c>
      <c r="AJ472">
        <v>0</v>
      </c>
      <c r="AK472">
        <v>0</v>
      </c>
      <c r="AL472" s="1">
        <v>9.4060229999999995E-2</v>
      </c>
      <c r="AM472">
        <v>34.120530000000002</v>
      </c>
      <c r="AN472">
        <v>0</v>
      </c>
      <c r="AO472">
        <v>0</v>
      </c>
      <c r="AP472" s="1">
        <v>9.3262579999999998E-2</v>
      </c>
      <c r="AQ472">
        <v>34.576160000000002</v>
      </c>
      <c r="AR472">
        <v>0</v>
      </c>
      <c r="AS472">
        <v>0</v>
      </c>
      <c r="AT472" s="1">
        <v>9.2527789999999999E-2</v>
      </c>
      <c r="AU472">
        <v>35.735610000000001</v>
      </c>
      <c r="AV472">
        <v>0</v>
      </c>
      <c r="AW472">
        <v>0</v>
      </c>
      <c r="AX472" s="1">
        <v>9.1703880000000002E-2</v>
      </c>
      <c r="AY472">
        <v>37.308839999999996</v>
      </c>
      <c r="AZ472">
        <v>0</v>
      </c>
      <c r="BA472">
        <v>0</v>
      </c>
      <c r="BB472" s="1">
        <v>9.0798619999999997E-2</v>
      </c>
      <c r="BC472">
        <v>38.710509999999999</v>
      </c>
      <c r="BD472">
        <v>0</v>
      </c>
      <c r="BE472">
        <v>0</v>
      </c>
      <c r="BF472" s="1">
        <v>8.9821090000000006E-2</v>
      </c>
      <c r="BG472">
        <v>39.155940000000001</v>
      </c>
      <c r="BH472">
        <v>0</v>
      </c>
      <c r="BI472">
        <v>0</v>
      </c>
      <c r="BJ472" s="1">
        <v>8.8861369999999995E-2</v>
      </c>
      <c r="BK472">
        <v>38.925649999999997</v>
      </c>
      <c r="BL472">
        <v>0</v>
      </c>
      <c r="BM472">
        <v>0</v>
      </c>
      <c r="BN472" s="1">
        <v>8.7903780000000001E-2</v>
      </c>
      <c r="BO472">
        <v>38.664520000000003</v>
      </c>
      <c r="BP472">
        <v>0</v>
      </c>
      <c r="BQ472">
        <v>0</v>
      </c>
      <c r="BR472" s="1">
        <v>8.7143609999999996E-2</v>
      </c>
      <c r="BS472">
        <v>38.401989999999998</v>
      </c>
      <c r="BT472">
        <v>0</v>
      </c>
      <c r="BU472">
        <v>0</v>
      </c>
      <c r="BV472" s="1">
        <v>8.6190249999999996E-2</v>
      </c>
      <c r="BW472">
        <v>38.666989999999998</v>
      </c>
      <c r="BX472">
        <v>0</v>
      </c>
      <c r="BY472">
        <v>0</v>
      </c>
      <c r="BZ472" s="1">
        <v>8.5070149999999997E-2</v>
      </c>
      <c r="CA472">
        <v>39.023789999999998</v>
      </c>
      <c r="CB472">
        <v>0</v>
      </c>
      <c r="CC472">
        <v>0</v>
      </c>
      <c r="CD472" s="1">
        <v>8.3895629999999999E-2</v>
      </c>
      <c r="CE472">
        <v>39.14058</v>
      </c>
      <c r="CF472">
        <v>0</v>
      </c>
      <c r="CG472">
        <v>0</v>
      </c>
      <c r="CH472" s="1">
        <v>8.2877080000000006E-2</v>
      </c>
      <c r="CI472">
        <v>39.128309999999999</v>
      </c>
      <c r="CJ472">
        <v>0</v>
      </c>
      <c r="CK472">
        <v>0</v>
      </c>
      <c r="CL472" s="1">
        <v>8.2055310000000006E-2</v>
      </c>
      <c r="CM472">
        <v>38.593490000000003</v>
      </c>
      <c r="CN472">
        <v>0</v>
      </c>
      <c r="CO472">
        <v>0</v>
      </c>
      <c r="CP472" s="1">
        <v>8.1288529999999998E-2</v>
      </c>
      <c r="CQ472">
        <v>37.977460000000001</v>
      </c>
      <c r="CR472">
        <v>0</v>
      </c>
      <c r="CS472">
        <v>0</v>
      </c>
      <c r="CT472" s="1">
        <v>8.0519030000000005E-2</v>
      </c>
      <c r="CU472">
        <v>37.348219999999998</v>
      </c>
      <c r="CV472">
        <v>0</v>
      </c>
      <c r="CW472">
        <v>0</v>
      </c>
      <c r="CX472" s="1">
        <v>7.9727290000000006E-2</v>
      </c>
      <c r="CY472">
        <v>36.880249999999997</v>
      </c>
      <c r="CZ472">
        <v>0</v>
      </c>
      <c r="DA472">
        <v>0</v>
      </c>
      <c r="DB472" s="1">
        <v>7.9184610000000002E-2</v>
      </c>
      <c r="DC472">
        <v>37.194130000000001</v>
      </c>
      <c r="DD472">
        <v>0</v>
      </c>
      <c r="DE472">
        <v>0</v>
      </c>
      <c r="DF472" s="1">
        <v>7.8715309999999997E-2</v>
      </c>
      <c r="DG472">
        <v>38.328270000000003</v>
      </c>
      <c r="DH472">
        <v>0</v>
      </c>
      <c r="DI472">
        <v>0</v>
      </c>
      <c r="DJ472" s="1">
        <v>7.8249639999999995E-2</v>
      </c>
      <c r="DK472">
        <v>40.633659999999999</v>
      </c>
      <c r="DL472">
        <v>0</v>
      </c>
      <c r="DM472" s="1">
        <v>1.4002299999999999E-35</v>
      </c>
      <c r="DN472" s="1">
        <v>7.7610689999999996E-2</v>
      </c>
      <c r="DO472">
        <v>43.495310000000003</v>
      </c>
      <c r="DP472" s="1">
        <v>1.303866E-33</v>
      </c>
      <c r="DQ472" s="1">
        <v>3.9726199999999998E-30</v>
      </c>
      <c r="DR472" s="1">
        <v>7.693419E-2</v>
      </c>
      <c r="DS472">
        <v>44.732619999999997</v>
      </c>
      <c r="DT472" s="1">
        <v>4.0934679999999999E-29</v>
      </c>
      <c r="DU472" s="1">
        <v>1.255814E-25</v>
      </c>
      <c r="DV472" s="1">
        <v>7.6137159999999995E-2</v>
      </c>
      <c r="DW472">
        <v>44.635980000000004</v>
      </c>
      <c r="DX472" s="1">
        <v>2.2925800000000002E-25</v>
      </c>
      <c r="DY472" s="1">
        <v>7.1007709999999997E-22</v>
      </c>
      <c r="DZ472" s="1">
        <v>7.5408269999999999E-2</v>
      </c>
      <c r="EA472">
        <v>44.503970000000002</v>
      </c>
      <c r="EB472" s="1">
        <v>3.973132E-22</v>
      </c>
      <c r="EC472" s="1">
        <v>1.151717E-18</v>
      </c>
      <c r="ED472">
        <v>7.4981069999999997E-2</v>
      </c>
      <c r="EE472">
        <v>44.37229</v>
      </c>
      <c r="EF472" s="1">
        <v>2.7371689999999999E-19</v>
      </c>
      <c r="EG472" s="1">
        <v>7.4480609999999998E-16</v>
      </c>
      <c r="EH472" s="1">
        <v>7.4321869999999998E-2</v>
      </c>
      <c r="EI472">
        <v>44.576120000000003</v>
      </c>
      <c r="EJ472" s="1">
        <v>8.5303560000000001E-17</v>
      </c>
      <c r="EK472" s="1">
        <v>2.242942E-13</v>
      </c>
      <c r="EL472" s="1">
        <v>7.336703E-2</v>
      </c>
      <c r="EM472">
        <v>45.377000000000002</v>
      </c>
      <c r="EN472" s="1">
        <v>1.3616410000000001E-14</v>
      </c>
      <c r="EO472" s="1">
        <v>3.523709E-11</v>
      </c>
      <c r="EP472" s="1">
        <v>7.2325550000000002E-2</v>
      </c>
      <c r="EQ472">
        <v>47.203760000000003</v>
      </c>
      <c r="ER472" s="1">
        <v>1.217939E-12</v>
      </c>
      <c r="ES472" s="1">
        <v>3.1443019999999998E-9</v>
      </c>
      <c r="ET472">
        <v>7.1424280000000007E-2</v>
      </c>
      <c r="EU472">
        <v>49.099580000000003</v>
      </c>
      <c r="EV472" s="1">
        <v>6.6299689999999995E-11</v>
      </c>
      <c r="EW472" s="1">
        <v>1.714059E-7</v>
      </c>
      <c r="EX472" s="1">
        <v>7.0745359999999993E-2</v>
      </c>
      <c r="EY472">
        <v>49.374769999999998</v>
      </c>
      <c r="EZ472" s="1">
        <v>2.3283670000000002E-9</v>
      </c>
      <c r="FA472" s="1">
        <v>6.0495509999999998E-6</v>
      </c>
      <c r="FB472" s="1">
        <v>7.0129549999999999E-2</v>
      </c>
      <c r="FC472">
        <v>48.755890000000001</v>
      </c>
      <c r="FD472" s="1">
        <v>5.5231449999999998E-8</v>
      </c>
      <c r="FE472" s="1">
        <v>1.444478E-4</v>
      </c>
      <c r="FF472" s="1">
        <v>6.9488549999999996E-2</v>
      </c>
      <c r="FG472">
        <v>48.131770000000003</v>
      </c>
      <c r="FH472" s="1">
        <v>9.1255530000000001E-7</v>
      </c>
      <c r="FI472" s="1">
        <v>2.4124609999999999E-3</v>
      </c>
      <c r="FJ472" s="1">
        <v>6.9392270000000006E-2</v>
      </c>
      <c r="FK472">
        <v>47.683570000000003</v>
      </c>
      <c r="FL472" s="1">
        <v>1.0989260000000001E-5</v>
      </c>
      <c r="FM472" s="1">
        <v>2.92064E-2</v>
      </c>
      <c r="FN472" s="1">
        <v>6.8930179999999994E-2</v>
      </c>
      <c r="FO472">
        <v>48.033909999999999</v>
      </c>
      <c r="FP472" s="1">
        <v>9.8189390000000005E-5</v>
      </c>
      <c r="FQ472">
        <v>0.26446730000000002</v>
      </c>
      <c r="FR472" s="1">
        <v>6.8192589999999997E-2</v>
      </c>
      <c r="FS472">
        <v>48.773519999999998</v>
      </c>
      <c r="FT472" s="1">
        <v>6.6908479999999997E-4</v>
      </c>
      <c r="FU472">
        <v>1.8349200000000001</v>
      </c>
      <c r="FV472" s="1">
        <v>6.7385219999999996E-2</v>
      </c>
      <c r="FW472">
        <v>49.697569999999999</v>
      </c>
      <c r="FX472" s="1">
        <v>3.5807450000000002E-3</v>
      </c>
      <c r="FY472">
        <v>10.02614</v>
      </c>
      <c r="FZ472" s="1">
        <v>6.6814189999999996E-2</v>
      </c>
      <c r="GA472">
        <v>49.9407</v>
      </c>
      <c r="GB472" s="1">
        <v>1.549624E-2</v>
      </c>
      <c r="GC472">
        <v>44.196489999999997</v>
      </c>
      <c r="GD472" s="1">
        <v>6.6468020000000003E-2</v>
      </c>
      <c r="GE472">
        <v>49.657499999999999</v>
      </c>
      <c r="GF472">
        <v>5.5423359999999998E-2</v>
      </c>
      <c r="GG472">
        <v>160.5883</v>
      </c>
      <c r="GH472" s="1">
        <v>6.6102620000000001E-2</v>
      </c>
      <c r="GI472">
        <v>48.762070000000001</v>
      </c>
      <c r="GJ472">
        <v>0.16613510000000001</v>
      </c>
      <c r="GK472">
        <v>489.53190000000001</v>
      </c>
      <c r="GL472" s="1">
        <v>6.5545469999999995E-2</v>
      </c>
      <c r="GM472">
        <v>47.833080000000002</v>
      </c>
      <c r="GN472">
        <v>0.42297289999999998</v>
      </c>
      <c r="GO472">
        <v>1271.4459999999999</v>
      </c>
      <c r="GP472" s="1">
        <v>6.5437969999999998E-2</v>
      </c>
      <c r="GQ472">
        <v>46.990200000000002</v>
      </c>
      <c r="GR472">
        <v>0.93758070000000004</v>
      </c>
      <c r="GS472">
        <v>2856.9850000000001</v>
      </c>
      <c r="GT472" s="1">
        <v>6.4923850000000005E-2</v>
      </c>
      <c r="GU472">
        <v>47.267870000000002</v>
      </c>
      <c r="GV472">
        <v>1.812748</v>
      </c>
      <c r="GW472">
        <v>5635.4579999999996</v>
      </c>
      <c r="GX472" s="1">
        <v>6.411915E-2</v>
      </c>
      <c r="GY472">
        <v>48.174610000000001</v>
      </c>
      <c r="GZ472">
        <v>3.0966109999999998</v>
      </c>
      <c r="HA472">
        <v>9868.3639999999996</v>
      </c>
      <c r="HB472" s="1">
        <v>6.3225519999999993E-2</v>
      </c>
      <c r="HC472">
        <v>49.494320000000002</v>
      </c>
      <c r="HD472">
        <v>4.7516980000000002</v>
      </c>
      <c r="HE472">
        <v>15545.47</v>
      </c>
      <c r="HF472" s="1">
        <v>6.2509010000000004E-2</v>
      </c>
      <c r="HG472">
        <v>50.6008</v>
      </c>
      <c r="HH472">
        <v>6.6630330000000004</v>
      </c>
      <c r="HI472">
        <v>22312.240000000002</v>
      </c>
      <c r="HJ472" s="1">
        <v>6.1927360000000001E-2</v>
      </c>
      <c r="HK472">
        <v>50.41977</v>
      </c>
      <c r="HL472">
        <v>8.6390799999999999</v>
      </c>
      <c r="HM472">
        <v>29544.48</v>
      </c>
      <c r="HN472" s="1">
        <v>6.1266349999999997E-2</v>
      </c>
      <c r="HO472">
        <v>49.748559999999998</v>
      </c>
      <c r="HP472">
        <v>10.438330000000001</v>
      </c>
      <c r="HQ472">
        <v>36490.879999999997</v>
      </c>
      <c r="HR472" s="1">
        <v>6.0461359999999999E-2</v>
      </c>
      <c r="HS472">
        <v>48.926720000000003</v>
      </c>
      <c r="HT472">
        <v>11.86382</v>
      </c>
      <c r="HU472">
        <v>42476.83</v>
      </c>
      <c r="HV472" s="1">
        <v>6.0009420000000001E-2</v>
      </c>
      <c r="HW472">
        <v>48.282510000000002</v>
      </c>
      <c r="HX472">
        <v>12.914529999999999</v>
      </c>
      <c r="HY472">
        <v>47058.3</v>
      </c>
      <c r="HZ472" s="1">
        <v>5.9304519999999999E-2</v>
      </c>
      <c r="IA472">
        <v>48.821100000000001</v>
      </c>
      <c r="IB472">
        <v>13.45323</v>
      </c>
      <c r="IC472">
        <v>50067.94</v>
      </c>
      <c r="ID472" s="1">
        <v>5.8462109999999998E-2</v>
      </c>
      <c r="IE472">
        <v>50.86195</v>
      </c>
      <c r="IF472">
        <v>13.54002</v>
      </c>
      <c r="IG472">
        <v>51549.36</v>
      </c>
      <c r="IH472" s="1">
        <v>5.7537190000000002E-2</v>
      </c>
      <c r="II472">
        <v>53.716920000000002</v>
      </c>
      <c r="IJ472">
        <v>13.268879999999999</v>
      </c>
      <c r="IK472">
        <v>51723.21</v>
      </c>
      <c r="IL472" s="1">
        <v>5.6719789999999999E-2</v>
      </c>
      <c r="IM472">
        <v>55.446460000000002</v>
      </c>
      <c r="IN472">
        <v>12.77866</v>
      </c>
      <c r="IO472">
        <v>50873.2</v>
      </c>
      <c r="IP472" s="1">
        <v>5.5918389999999998E-2</v>
      </c>
      <c r="IQ472">
        <v>55.67568</v>
      </c>
      <c r="IR472">
        <v>12.132960000000001</v>
      </c>
      <c r="IS472">
        <v>49292.27</v>
      </c>
      <c r="IT472" s="1">
        <v>5.5020640000000003E-2</v>
      </c>
      <c r="IU472">
        <v>55.129130000000004</v>
      </c>
      <c r="IV472">
        <v>11.40527</v>
      </c>
      <c r="IW472">
        <v>47243.43</v>
      </c>
      <c r="IX472">
        <v>5.3628349999999998E-2</v>
      </c>
      <c r="IY472">
        <v>54.47401</v>
      </c>
      <c r="IZ472">
        <v>10.479089999999999</v>
      </c>
      <c r="JA472">
        <v>44929.63</v>
      </c>
      <c r="JB472" s="1">
        <v>5.2683899999999999E-2</v>
      </c>
      <c r="JC472">
        <v>53.819940000000003</v>
      </c>
      <c r="JD472">
        <v>9.7266449999999995</v>
      </c>
      <c r="JE472">
        <v>42524.03</v>
      </c>
      <c r="JF472" s="1">
        <v>5.173751E-2</v>
      </c>
      <c r="JG472">
        <v>54.065600000000003</v>
      </c>
      <c r="JH472">
        <v>8.9838529999999999</v>
      </c>
      <c r="JI472">
        <v>40127.29</v>
      </c>
      <c r="JJ472" s="1">
        <v>5.0874460000000003E-2</v>
      </c>
      <c r="JK472">
        <v>54.308239999999998</v>
      </c>
      <c r="JL472">
        <v>8.292643</v>
      </c>
      <c r="JM472">
        <v>37800.35</v>
      </c>
      <c r="JN472" s="1">
        <v>5.0149640000000002E-2</v>
      </c>
      <c r="JO472">
        <v>53.843910000000001</v>
      </c>
      <c r="JP472">
        <v>7.6565500000000002</v>
      </c>
      <c r="JQ472">
        <v>35585.480000000003</v>
      </c>
      <c r="JR472" s="1">
        <v>4.9574409999999999E-2</v>
      </c>
      <c r="JS472">
        <v>53.108739999999997</v>
      </c>
      <c r="JT472">
        <v>7.0910279999999997</v>
      </c>
      <c r="JU472">
        <v>33497.160000000003</v>
      </c>
      <c r="JV472" s="1">
        <v>4.9075729999999998E-2</v>
      </c>
      <c r="JW472">
        <v>52.461460000000002</v>
      </c>
      <c r="JX472">
        <v>6.5807539999999998</v>
      </c>
      <c r="JY472">
        <v>31538.69</v>
      </c>
      <c r="JZ472" s="1">
        <v>4.854468E-2</v>
      </c>
      <c r="KA472">
        <v>51.631529999999998</v>
      </c>
      <c r="KB472">
        <v>6.1083150000000002</v>
      </c>
      <c r="KC472">
        <v>29711.98</v>
      </c>
      <c r="KD472" s="1">
        <v>4.8029500000000003E-2</v>
      </c>
      <c r="KE472">
        <v>50.739080000000001</v>
      </c>
      <c r="KF472">
        <v>5.6771159999999998</v>
      </c>
      <c r="KG472">
        <v>28013.040000000001</v>
      </c>
      <c r="KH472" s="1">
        <v>4.7716069999999999E-2</v>
      </c>
      <c r="KI472">
        <v>49.753639999999997</v>
      </c>
      <c r="KJ472">
        <v>5.3038080000000001</v>
      </c>
      <c r="KK472">
        <v>26432.93</v>
      </c>
      <c r="KL472" s="1">
        <v>4.7296369999999997E-2</v>
      </c>
      <c r="KM472">
        <v>49.944470000000003</v>
      </c>
      <c r="KN472">
        <v>4.9489000000000001</v>
      </c>
      <c r="KO472">
        <v>24961.87</v>
      </c>
      <c r="KP472" s="1">
        <v>4.6899969999999999E-2</v>
      </c>
      <c r="KQ472">
        <v>51.869399999999999</v>
      </c>
      <c r="KR472">
        <v>4.6247629999999997</v>
      </c>
      <c r="KS472">
        <v>23595.74</v>
      </c>
      <c r="KT472" s="1">
        <v>4.6458649999999997E-2</v>
      </c>
      <c r="KU472">
        <v>54.921169999999996</v>
      </c>
      <c r="KV472">
        <v>4.3229740000000003</v>
      </c>
      <c r="KW472">
        <v>22328.55</v>
      </c>
      <c r="KX472">
        <v>4.613461E-2</v>
      </c>
      <c r="KY472">
        <v>57.013919999999999</v>
      </c>
      <c r="KZ472">
        <v>4.0555849999999998</v>
      </c>
      <c r="LA472">
        <v>21151.360000000001</v>
      </c>
      <c r="LB472" s="1">
        <v>4.5879299999999998E-2</v>
      </c>
      <c r="LC472">
        <v>56.886009999999999</v>
      </c>
      <c r="LD472">
        <v>3.8146429999999998</v>
      </c>
      <c r="LE472">
        <v>20054.650000000001</v>
      </c>
      <c r="LF472" s="1">
        <v>4.5631140000000001E-2</v>
      </c>
      <c r="LG472">
        <v>55.853580000000001</v>
      </c>
      <c r="LH472">
        <v>3.5914860000000002</v>
      </c>
      <c r="LI472">
        <v>19031.150000000001</v>
      </c>
      <c r="LJ472">
        <v>4.5351089999999997E-2</v>
      </c>
      <c r="LK472">
        <v>55.062359999999998</v>
      </c>
      <c r="LL472">
        <v>3.382736</v>
      </c>
      <c r="LM472">
        <v>18076.689999999999</v>
      </c>
      <c r="LN472" s="1">
        <v>4.4941120000000001E-2</v>
      </c>
      <c r="LO472">
        <v>54.219740000000002</v>
      </c>
      <c r="LP472">
        <v>3.180358</v>
      </c>
      <c r="LQ472">
        <v>17188.63</v>
      </c>
      <c r="LR472" s="1">
        <v>4.4680739999999997E-2</v>
      </c>
      <c r="LS472">
        <v>53.869819999999997</v>
      </c>
      <c r="LT472">
        <v>3.0035189999999998</v>
      </c>
      <c r="LU472">
        <v>16361.29</v>
      </c>
      <c r="LV472" s="1">
        <v>4.4517519999999998E-2</v>
      </c>
      <c r="LW472">
        <v>54.286079999999998</v>
      </c>
      <c r="LX472">
        <v>2.8451119999999999</v>
      </c>
      <c r="LY472">
        <v>15587.05</v>
      </c>
      <c r="LZ472" s="1">
        <v>4.44103E-2</v>
      </c>
      <c r="MA472">
        <v>54.595930000000003</v>
      </c>
      <c r="MB472">
        <v>2.7005569999999999</v>
      </c>
      <c r="MC472">
        <v>14860.23</v>
      </c>
      <c r="MD472" s="1">
        <v>4.4189659999999999E-2</v>
      </c>
      <c r="ME472">
        <v>54.65005</v>
      </c>
      <c r="MF472">
        <v>2.5588389999999999</v>
      </c>
      <c r="MG472">
        <v>14178.47</v>
      </c>
      <c r="MH472" s="1">
        <v>4.3966610000000003E-2</v>
      </c>
      <c r="MI472">
        <v>54.258310000000002</v>
      </c>
      <c r="MJ472">
        <v>2.4265539999999999</v>
      </c>
      <c r="MK472">
        <v>13540.28</v>
      </c>
      <c r="ML472" s="1">
        <v>4.3723919999999999E-2</v>
      </c>
      <c r="MM472">
        <v>53.072670000000002</v>
      </c>
      <c r="MN472">
        <v>2.3018010000000002</v>
      </c>
      <c r="MO472">
        <v>12942.53</v>
      </c>
      <c r="MP472" s="1">
        <v>4.357743E-2</v>
      </c>
      <c r="MQ472">
        <v>52.037370000000003</v>
      </c>
      <c r="MR472">
        <v>2.1900539999999999</v>
      </c>
      <c r="MS472">
        <v>12381.21</v>
      </c>
      <c r="MT472" s="1">
        <v>4.3516300000000001E-2</v>
      </c>
      <c r="MU472">
        <v>51.192520000000002</v>
      </c>
      <c r="MV472">
        <v>2.0892309999999998</v>
      </c>
      <c r="MW472">
        <v>11852.31</v>
      </c>
      <c r="MX472" s="1">
        <v>4.337995E-2</v>
      </c>
      <c r="MY472">
        <v>51.231119999999997</v>
      </c>
      <c r="MZ472">
        <v>1.991106</v>
      </c>
      <c r="NA472">
        <v>11353.07</v>
      </c>
      <c r="NB472" s="1">
        <v>4.3190810000000003E-2</v>
      </c>
      <c r="NC472">
        <v>51.702869999999997</v>
      </c>
      <c r="ND472">
        <v>1.8967229999999999</v>
      </c>
      <c r="NE472">
        <v>10883.32</v>
      </c>
      <c r="NF472" s="1">
        <v>4.296908E-2</v>
      </c>
      <c r="NG472">
        <v>53.064590000000003</v>
      </c>
      <c r="NH472">
        <v>1.8069280000000001</v>
      </c>
      <c r="NI472">
        <v>10441.66</v>
      </c>
      <c r="NJ472" s="1">
        <v>4.2817180000000003E-2</v>
      </c>
      <c r="NK472">
        <v>54.854610000000001</v>
      </c>
      <c r="NL472">
        <v>1.725622</v>
      </c>
      <c r="NM472">
        <v>10026.07</v>
      </c>
      <c r="NN472" s="1">
        <v>4.2722919999999998E-2</v>
      </c>
      <c r="NO472">
        <v>55.25864</v>
      </c>
      <c r="NP472">
        <v>1.6513519999999999</v>
      </c>
      <c r="NQ472">
        <v>9633.0049999999992</v>
      </c>
      <c r="NR472" s="1">
        <v>4.2625540000000003E-2</v>
      </c>
      <c r="NS472">
        <v>54.00703</v>
      </c>
      <c r="NT472">
        <v>1.581108</v>
      </c>
      <c r="NU472">
        <v>9261.0879999999997</v>
      </c>
      <c r="NV472" s="1">
        <v>4.248565E-2</v>
      </c>
      <c r="NW472">
        <v>52.775359999999999</v>
      </c>
      <c r="NX472">
        <v>1.513458</v>
      </c>
      <c r="NY472">
        <v>8909.4599999999991</v>
      </c>
      <c r="NZ472" s="1">
        <v>4.2288810000000003E-2</v>
      </c>
      <c r="OA472">
        <v>51.903120000000001</v>
      </c>
      <c r="OB472">
        <v>1.4480170000000001</v>
      </c>
      <c r="OC472">
        <v>8577.2060000000001</v>
      </c>
      <c r="OD472" s="1">
        <v>4.2142440000000003E-2</v>
      </c>
      <c r="OE472">
        <v>52.044460000000001</v>
      </c>
      <c r="OF472">
        <v>1.388288</v>
      </c>
      <c r="OG472">
        <v>8263.75</v>
      </c>
      <c r="OH472">
        <v>4.2049900000000001E-2</v>
      </c>
      <c r="OI472">
        <v>51.885539999999999</v>
      </c>
      <c r="OJ472">
        <v>1.333569</v>
      </c>
      <c r="OK472">
        <v>7966.4750000000004</v>
      </c>
    </row>
    <row r="473" spans="1:401" x14ac:dyDescent="0.35">
      <c r="A473">
        <v>482</v>
      </c>
      <c r="B473" t="s">
        <v>4</v>
      </c>
      <c r="C473" t="s">
        <v>364</v>
      </c>
      <c r="D473" t="s">
        <v>480</v>
      </c>
      <c r="E473">
        <v>749.49099999999999</v>
      </c>
      <c r="F473">
        <v>0.1035953</v>
      </c>
      <c r="G473">
        <v>36.680790000000002</v>
      </c>
      <c r="H473">
        <v>0</v>
      </c>
      <c r="I473">
        <v>0</v>
      </c>
      <c r="J473">
        <v>0.103015</v>
      </c>
      <c r="K473">
        <v>36.747100000000003</v>
      </c>
      <c r="L473">
        <v>0</v>
      </c>
      <c r="M473">
        <v>0</v>
      </c>
      <c r="N473">
        <v>0.1021271</v>
      </c>
      <c r="O473">
        <v>36.387779999999999</v>
      </c>
      <c r="P473">
        <v>0</v>
      </c>
      <c r="Q473">
        <v>0</v>
      </c>
      <c r="R473">
        <v>0.101149</v>
      </c>
      <c r="S473">
        <v>36.581740000000003</v>
      </c>
      <c r="T473">
        <v>0</v>
      </c>
      <c r="U473">
        <v>0</v>
      </c>
      <c r="V473">
        <v>0.100327</v>
      </c>
      <c r="W473">
        <v>36.754550000000002</v>
      </c>
      <c r="X473">
        <v>0</v>
      </c>
      <c r="Y473">
        <v>0</v>
      </c>
      <c r="Z473" s="1">
        <v>9.9674879999999993E-2</v>
      </c>
      <c r="AA473">
        <v>36.413829999999997</v>
      </c>
      <c r="AB473">
        <v>0</v>
      </c>
      <c r="AC473">
        <v>0</v>
      </c>
      <c r="AD473" s="1">
        <v>9.8942169999999996E-2</v>
      </c>
      <c r="AE473">
        <v>35.643149999999999</v>
      </c>
      <c r="AF473">
        <v>0</v>
      </c>
      <c r="AG473">
        <v>0</v>
      </c>
      <c r="AH473" s="1">
        <v>9.8068840000000004E-2</v>
      </c>
      <c r="AI473">
        <v>34.861649999999997</v>
      </c>
      <c r="AJ473">
        <v>0</v>
      </c>
      <c r="AK473">
        <v>0</v>
      </c>
      <c r="AL473" s="1">
        <v>9.7211409999999998E-2</v>
      </c>
      <c r="AM473">
        <v>34.33652</v>
      </c>
      <c r="AN473">
        <v>0</v>
      </c>
      <c r="AO473">
        <v>0</v>
      </c>
      <c r="AP473" s="1">
        <v>9.6383449999999996E-2</v>
      </c>
      <c r="AQ473">
        <v>34.7742</v>
      </c>
      <c r="AR473">
        <v>0</v>
      </c>
      <c r="AS473">
        <v>0</v>
      </c>
      <c r="AT473" s="1">
        <v>9.5630380000000001E-2</v>
      </c>
      <c r="AU473">
        <v>35.89087</v>
      </c>
      <c r="AV473">
        <v>0</v>
      </c>
      <c r="AW473">
        <v>0</v>
      </c>
      <c r="AX473" s="1">
        <v>9.4779189999999999E-2</v>
      </c>
      <c r="AY473">
        <v>37.392699999999998</v>
      </c>
      <c r="AZ473">
        <v>0</v>
      </c>
      <c r="BA473">
        <v>0</v>
      </c>
      <c r="BB473" s="1">
        <v>9.3846170000000007E-2</v>
      </c>
      <c r="BC473">
        <v>38.710050000000003</v>
      </c>
      <c r="BD473">
        <v>0</v>
      </c>
      <c r="BE473">
        <v>0</v>
      </c>
      <c r="BF473" s="1">
        <v>9.2829880000000004E-2</v>
      </c>
      <c r="BG473">
        <v>39.097850000000001</v>
      </c>
      <c r="BH473">
        <v>0</v>
      </c>
      <c r="BI473">
        <v>0</v>
      </c>
      <c r="BJ473">
        <v>9.1842229999999997E-2</v>
      </c>
      <c r="BK473">
        <v>38.841799999999999</v>
      </c>
      <c r="BL473">
        <v>0</v>
      </c>
      <c r="BM473">
        <v>0</v>
      </c>
      <c r="BN473" s="1">
        <v>9.085654E-2</v>
      </c>
      <c r="BO473">
        <v>38.574399999999997</v>
      </c>
      <c r="BP473">
        <v>0</v>
      </c>
      <c r="BQ473">
        <v>0</v>
      </c>
      <c r="BR473" s="1">
        <v>9.0084310000000001E-2</v>
      </c>
      <c r="BS473">
        <v>38.342709999999997</v>
      </c>
      <c r="BT473">
        <v>0</v>
      </c>
      <c r="BU473">
        <v>0</v>
      </c>
      <c r="BV473" s="1">
        <v>8.9097570000000001E-2</v>
      </c>
      <c r="BW473">
        <v>38.645180000000003</v>
      </c>
      <c r="BX473">
        <v>0</v>
      </c>
      <c r="BY473">
        <v>0</v>
      </c>
      <c r="BZ473" s="1">
        <v>8.7929610000000005E-2</v>
      </c>
      <c r="CA473">
        <v>39.042679999999997</v>
      </c>
      <c r="CB473">
        <v>0</v>
      </c>
      <c r="CC473">
        <v>0</v>
      </c>
      <c r="CD473" s="1">
        <v>8.6712639999999994E-2</v>
      </c>
      <c r="CE473">
        <v>39.211590000000001</v>
      </c>
      <c r="CF473">
        <v>0</v>
      </c>
      <c r="CG473">
        <v>0</v>
      </c>
      <c r="CH473" s="1">
        <v>8.5665199999999997E-2</v>
      </c>
      <c r="CI473">
        <v>39.22054</v>
      </c>
      <c r="CJ473">
        <v>0</v>
      </c>
      <c r="CK473">
        <v>0</v>
      </c>
      <c r="CL473" s="1">
        <v>8.4817699999999996E-2</v>
      </c>
      <c r="CM473">
        <v>38.715699999999998</v>
      </c>
      <c r="CN473">
        <v>0</v>
      </c>
      <c r="CO473">
        <v>0</v>
      </c>
      <c r="CP473" s="1">
        <v>8.402279E-2</v>
      </c>
      <c r="CQ473">
        <v>38.11768</v>
      </c>
      <c r="CR473">
        <v>0</v>
      </c>
      <c r="CS473">
        <v>0</v>
      </c>
      <c r="CT473" s="1">
        <v>8.3228250000000004E-2</v>
      </c>
      <c r="CU473">
        <v>37.506770000000003</v>
      </c>
      <c r="CV473">
        <v>0</v>
      </c>
      <c r="CW473">
        <v>0</v>
      </c>
      <c r="CX473" s="1">
        <v>8.2405500000000007E-2</v>
      </c>
      <c r="CY473">
        <v>37.060969999999998</v>
      </c>
      <c r="CZ473">
        <v>0</v>
      </c>
      <c r="DA473">
        <v>0</v>
      </c>
      <c r="DB473" s="1">
        <v>8.1845050000000003E-2</v>
      </c>
      <c r="DC473">
        <v>37.367919999999998</v>
      </c>
      <c r="DD473">
        <v>0</v>
      </c>
      <c r="DE473">
        <v>0</v>
      </c>
      <c r="DF473" s="1">
        <v>8.1365989999999999E-2</v>
      </c>
      <c r="DG473">
        <v>38.460569999999997</v>
      </c>
      <c r="DH473">
        <v>0</v>
      </c>
      <c r="DI473">
        <v>0</v>
      </c>
      <c r="DJ473" s="1">
        <v>8.0888150000000006E-2</v>
      </c>
      <c r="DK473">
        <v>40.660829999999997</v>
      </c>
      <c r="DL473">
        <v>0</v>
      </c>
      <c r="DM473" s="1">
        <v>2.5155129999999999E-36</v>
      </c>
      <c r="DN473" s="1">
        <v>8.0229679999999998E-2</v>
      </c>
      <c r="DO473">
        <v>43.37567</v>
      </c>
      <c r="DP473" s="1">
        <v>3.372881E-34</v>
      </c>
      <c r="DQ473" s="1">
        <v>8.3526280000000009E-31</v>
      </c>
      <c r="DR473" s="1">
        <v>7.9525410000000005E-2</v>
      </c>
      <c r="DS473">
        <v>44.52684</v>
      </c>
      <c r="DT473" s="1">
        <v>1.3625919999999999E-29</v>
      </c>
      <c r="DU473" s="1">
        <v>3.0074510000000002E-26</v>
      </c>
      <c r="DV473" s="1">
        <v>7.8698690000000002E-2</v>
      </c>
      <c r="DW473">
        <v>44.404060000000001</v>
      </c>
      <c r="DX473" s="1">
        <v>9.0254779999999999E-26</v>
      </c>
      <c r="DY473" s="1">
        <v>1.9004870000000001E-22</v>
      </c>
      <c r="DZ473" s="1">
        <v>7.7950839999999993E-2</v>
      </c>
      <c r="EA473">
        <v>44.255659999999999</v>
      </c>
      <c r="EB473" s="1">
        <v>1.6311090000000001E-22</v>
      </c>
      <c r="EC473" s="1">
        <v>3.3602110000000002E-19</v>
      </c>
      <c r="ED473" s="1">
        <v>7.7531959999999997E-2</v>
      </c>
      <c r="EE473">
        <v>44.144599999999997</v>
      </c>
      <c r="EF473" s="1">
        <v>1.149289E-19</v>
      </c>
      <c r="EG473" s="1">
        <v>2.3387530000000002E-16</v>
      </c>
      <c r="EH473" s="1">
        <v>7.6851039999999995E-2</v>
      </c>
      <c r="EI473">
        <v>44.394329999999997</v>
      </c>
      <c r="EJ473" s="1">
        <v>3.6927680000000002E-17</v>
      </c>
      <c r="EK473" s="1">
        <v>7.5158999999999996E-14</v>
      </c>
      <c r="EL473" s="1">
        <v>7.5852870000000003E-2</v>
      </c>
      <c r="EM473">
        <v>45.240130000000001</v>
      </c>
      <c r="EN473" s="1">
        <v>6.099784E-15</v>
      </c>
      <c r="EO473" s="1">
        <v>1.253062E-11</v>
      </c>
      <c r="EP473" s="1">
        <v>7.4765120000000004E-2</v>
      </c>
      <c r="EQ473">
        <v>47.06185</v>
      </c>
      <c r="ER473" s="1">
        <v>5.6532319999999999E-13</v>
      </c>
      <c r="ES473" s="1">
        <v>1.1804600000000001E-9</v>
      </c>
      <c r="ET473" s="1">
        <v>7.38317E-2</v>
      </c>
      <c r="EU473">
        <v>48.924210000000002</v>
      </c>
      <c r="EV473" s="1">
        <v>3.190329E-11</v>
      </c>
      <c r="EW473" s="1">
        <v>6.7672790000000006E-8</v>
      </c>
      <c r="EX473" s="1">
        <v>7.3137439999999998E-2</v>
      </c>
      <c r="EY473">
        <v>49.21217</v>
      </c>
      <c r="EZ473" s="1">
        <v>1.161646E-9</v>
      </c>
      <c r="FA473" s="1">
        <v>2.5040609999999999E-6</v>
      </c>
      <c r="FB473" s="1">
        <v>7.2507550000000004E-2</v>
      </c>
      <c r="FC473">
        <v>48.629429999999999</v>
      </c>
      <c r="FD473" s="1">
        <v>2.85829E-8</v>
      </c>
      <c r="FE473" s="1">
        <v>6.2575760000000002E-5</v>
      </c>
      <c r="FF473" s="1">
        <v>7.1840959999999995E-2</v>
      </c>
      <c r="FG473">
        <v>48.03304</v>
      </c>
      <c r="FH473" s="1">
        <v>4.8988199999999999E-7</v>
      </c>
      <c r="FI473" s="1">
        <v>1.0919320000000001E-3</v>
      </c>
      <c r="FJ473" s="1">
        <v>7.17748E-2</v>
      </c>
      <c r="FK473">
        <v>47.624400000000001</v>
      </c>
      <c r="FL473" s="1">
        <v>6.1199849999999996E-6</v>
      </c>
      <c r="FM473" s="1">
        <v>1.3786029999999999E-2</v>
      </c>
      <c r="FN473">
        <v>7.129183E-2</v>
      </c>
      <c r="FO473">
        <v>47.999740000000003</v>
      </c>
      <c r="FP473" s="1">
        <v>5.6689720000000002E-5</v>
      </c>
      <c r="FQ473">
        <v>0.12999749999999999</v>
      </c>
      <c r="FR473" s="1">
        <v>7.0511599999999994E-2</v>
      </c>
      <c r="FS473">
        <v>48.757950000000001</v>
      </c>
      <c r="FT473" s="1">
        <v>4.0008049999999999E-4</v>
      </c>
      <c r="FU473">
        <v>0.93740480000000004</v>
      </c>
      <c r="FV473" s="1">
        <v>6.9664030000000002E-2</v>
      </c>
      <c r="FW473">
        <v>49.684130000000003</v>
      </c>
      <c r="FX473" s="1">
        <v>2.2151800000000002E-3</v>
      </c>
      <c r="FY473">
        <v>5.3130249999999997</v>
      </c>
      <c r="FZ473" s="1">
        <v>6.9076910000000005E-2</v>
      </c>
      <c r="GA473">
        <v>49.940829999999998</v>
      </c>
      <c r="GB473" s="1">
        <v>9.9123270000000003E-3</v>
      </c>
      <c r="GC473">
        <v>24.257670000000001</v>
      </c>
      <c r="GD473" s="1">
        <v>6.8725839999999996E-2</v>
      </c>
      <c r="GE473">
        <v>49.674610000000001</v>
      </c>
      <c r="GF473" s="1">
        <v>3.6637139999999999E-2</v>
      </c>
      <c r="GG473">
        <v>91.185770000000005</v>
      </c>
      <c r="GH473" s="1">
        <v>6.8357580000000001E-2</v>
      </c>
      <c r="GI473">
        <v>48.817540000000001</v>
      </c>
      <c r="GJ473">
        <v>0.1134397</v>
      </c>
      <c r="GK473">
        <v>287.28039999999999</v>
      </c>
      <c r="GL473" s="1">
        <v>6.7775039999999995E-2</v>
      </c>
      <c r="GM473">
        <v>47.930680000000002</v>
      </c>
      <c r="GN473">
        <v>0.29807319999999998</v>
      </c>
      <c r="GO473">
        <v>770.31870000000004</v>
      </c>
      <c r="GP473" s="1">
        <v>6.7693989999999996E-2</v>
      </c>
      <c r="GQ473">
        <v>47.142200000000003</v>
      </c>
      <c r="GR473">
        <v>0.68183300000000002</v>
      </c>
      <c r="GS473">
        <v>1785.2529999999999</v>
      </c>
      <c r="GT473" s="1">
        <v>6.7151649999999993E-2</v>
      </c>
      <c r="GU473">
        <v>47.432400000000001</v>
      </c>
      <c r="GV473">
        <v>1.358849</v>
      </c>
      <c r="GW473">
        <v>3628.7089999999998</v>
      </c>
      <c r="GX473" s="1">
        <v>6.6308699999999998E-2</v>
      </c>
      <c r="GY473">
        <v>48.320950000000003</v>
      </c>
      <c r="GZ473">
        <v>2.3905650000000001</v>
      </c>
      <c r="HA473">
        <v>6540.3620000000001</v>
      </c>
      <c r="HB473" s="1">
        <v>6.5370419999999999E-2</v>
      </c>
      <c r="HC473">
        <v>49.598680000000002</v>
      </c>
      <c r="HD473">
        <v>3.773587</v>
      </c>
      <c r="HE473">
        <v>10591.32</v>
      </c>
      <c r="HF473" s="1">
        <v>6.4627560000000001E-2</v>
      </c>
      <c r="HG473">
        <v>50.648389999999999</v>
      </c>
      <c r="HH473">
        <v>5.4378289999999998</v>
      </c>
      <c r="HI473">
        <v>15606.39</v>
      </c>
      <c r="HJ473" s="1">
        <v>6.4038020000000001E-2</v>
      </c>
      <c r="HK473">
        <v>50.458410000000001</v>
      </c>
      <c r="HL473">
        <v>7.2378600000000004</v>
      </c>
      <c r="HM473">
        <v>21187.24</v>
      </c>
      <c r="HN473" s="1">
        <v>6.3354629999999995E-2</v>
      </c>
      <c r="HO473">
        <v>49.799460000000003</v>
      </c>
      <c r="HP473">
        <v>8.9641660000000005</v>
      </c>
      <c r="HQ473">
        <v>26792.240000000002</v>
      </c>
      <c r="HR473" s="1">
        <v>6.2515399999999999E-2</v>
      </c>
      <c r="HS473">
        <v>49.003320000000002</v>
      </c>
      <c r="HT473">
        <v>10.42535</v>
      </c>
      <c r="HU473">
        <v>31880.21</v>
      </c>
      <c r="HV473" s="1">
        <v>6.2061400000000003E-2</v>
      </c>
      <c r="HW473">
        <v>48.399279999999997</v>
      </c>
      <c r="HX473">
        <v>11.597479999999999</v>
      </c>
      <c r="HY473">
        <v>36045.11</v>
      </c>
      <c r="HZ473" s="1">
        <v>6.1329740000000001E-2</v>
      </c>
      <c r="IA473">
        <v>48.937719999999999</v>
      </c>
      <c r="IB473">
        <v>12.321400000000001</v>
      </c>
      <c r="IC473">
        <v>39074.93</v>
      </c>
      <c r="ID473">
        <v>6.0454880000000003E-2</v>
      </c>
      <c r="IE473">
        <v>50.91075</v>
      </c>
      <c r="IF473">
        <v>12.62354</v>
      </c>
      <c r="IG473">
        <v>40919.18</v>
      </c>
      <c r="IH473" s="1">
        <v>5.9484849999999999E-2</v>
      </c>
      <c r="II473">
        <v>53.649459999999998</v>
      </c>
      <c r="IJ473">
        <v>12.56747</v>
      </c>
      <c r="IK473">
        <v>41686.75</v>
      </c>
      <c r="IL473" s="1">
        <v>5.8636010000000002E-2</v>
      </c>
      <c r="IM473">
        <v>55.300910000000002</v>
      </c>
      <c r="IN473">
        <v>12.27636</v>
      </c>
      <c r="IO473">
        <v>41563.160000000003</v>
      </c>
      <c r="IP473">
        <v>5.7811229999999998E-2</v>
      </c>
      <c r="IQ473">
        <v>55.506230000000002</v>
      </c>
      <c r="IR473">
        <v>11.80358</v>
      </c>
      <c r="IS473">
        <v>40757.949999999997</v>
      </c>
      <c r="IT473" s="1">
        <v>5.6882410000000001E-2</v>
      </c>
      <c r="IU473">
        <v>54.971829999999997</v>
      </c>
      <c r="IV473">
        <v>11.19628</v>
      </c>
      <c r="IW473">
        <v>39478.660000000003</v>
      </c>
      <c r="IX473">
        <v>5.5444460000000001E-2</v>
      </c>
      <c r="IY473">
        <v>54.344000000000001</v>
      </c>
      <c r="IZ473">
        <v>10.428800000000001</v>
      </c>
      <c r="JA473">
        <v>37891.4</v>
      </c>
      <c r="JB473" s="1">
        <v>5.4470310000000001E-2</v>
      </c>
      <c r="JC473">
        <v>53.742469999999997</v>
      </c>
      <c r="JD473">
        <v>9.7457279999999997</v>
      </c>
      <c r="JE473">
        <v>36149.21</v>
      </c>
      <c r="JF473" s="1">
        <v>5.3484789999999997E-2</v>
      </c>
      <c r="JG473">
        <v>54.018090000000001</v>
      </c>
      <c r="JH473">
        <v>9.0456939999999992</v>
      </c>
      <c r="JI473">
        <v>34333.08</v>
      </c>
      <c r="JJ473" s="1">
        <v>5.2585470000000002E-2</v>
      </c>
      <c r="JK473">
        <v>54.28754</v>
      </c>
      <c r="JL473">
        <v>8.4090629999999997</v>
      </c>
      <c r="JM473">
        <v>32541.85</v>
      </c>
      <c r="JN473" s="1">
        <v>5.1834440000000002E-2</v>
      </c>
      <c r="JO473">
        <v>53.88317</v>
      </c>
      <c r="JP473">
        <v>7.804176</v>
      </c>
      <c r="JQ473">
        <v>30791.02</v>
      </c>
      <c r="JR473" s="1">
        <v>5.1240180000000003E-2</v>
      </c>
      <c r="JS473">
        <v>53.201720000000002</v>
      </c>
      <c r="JT473">
        <v>7.2611530000000002</v>
      </c>
      <c r="JU473">
        <v>29116.29</v>
      </c>
      <c r="JV473" s="1">
        <v>5.0725310000000003E-2</v>
      </c>
      <c r="JW473">
        <v>52.585099999999997</v>
      </c>
      <c r="JX473">
        <v>6.7657670000000003</v>
      </c>
      <c r="JY473">
        <v>27522.05</v>
      </c>
      <c r="JZ473" s="1">
        <v>5.0177050000000001E-2</v>
      </c>
      <c r="KA473">
        <v>51.792470000000002</v>
      </c>
      <c r="KB473">
        <v>6.3027800000000003</v>
      </c>
      <c r="KC473">
        <v>26020.240000000002</v>
      </c>
      <c r="KD473" s="1">
        <v>4.9634980000000002E-2</v>
      </c>
      <c r="KE473">
        <v>50.937060000000002</v>
      </c>
      <c r="KF473">
        <v>5.8753820000000001</v>
      </c>
      <c r="KG473">
        <v>24609.49</v>
      </c>
      <c r="KH473" s="1">
        <v>4.9315360000000003E-2</v>
      </c>
      <c r="KI473">
        <v>49.992809999999999</v>
      </c>
      <c r="KJ473">
        <v>5.5054309999999997</v>
      </c>
      <c r="KK473">
        <v>23287.279999999999</v>
      </c>
      <c r="KL473" s="1">
        <v>4.8880470000000002E-2</v>
      </c>
      <c r="KM473">
        <v>50.171230000000001</v>
      </c>
      <c r="KN473">
        <v>5.1502660000000002</v>
      </c>
      <c r="KO473">
        <v>22047.65</v>
      </c>
      <c r="KP473" s="1">
        <v>4.846611E-2</v>
      </c>
      <c r="KQ473">
        <v>51.995019999999997</v>
      </c>
      <c r="KR473">
        <v>4.8239590000000003</v>
      </c>
      <c r="KS473">
        <v>20890.18</v>
      </c>
      <c r="KT473" s="1">
        <v>4.8000760000000003E-2</v>
      </c>
      <c r="KU473">
        <v>54.886989999999997</v>
      </c>
      <c r="KV473">
        <v>4.5182070000000003</v>
      </c>
      <c r="KW473">
        <v>19810.66</v>
      </c>
      <c r="KX473" s="1">
        <v>4.766538E-2</v>
      </c>
      <c r="KY473">
        <v>56.863599999999998</v>
      </c>
      <c r="KZ473">
        <v>4.2472159999999999</v>
      </c>
      <c r="LA473">
        <v>18803.349999999999</v>
      </c>
      <c r="LB473" s="1">
        <v>4.7401069999999997E-2</v>
      </c>
      <c r="LC473">
        <v>56.725659999999998</v>
      </c>
      <c r="LD473">
        <v>4.0022630000000001</v>
      </c>
      <c r="LE473">
        <v>17861.04</v>
      </c>
      <c r="LF473">
        <v>4.7146449999999999E-2</v>
      </c>
      <c r="LG473">
        <v>55.733629999999998</v>
      </c>
      <c r="LH473">
        <v>3.7750319999999999</v>
      </c>
      <c r="LI473">
        <v>16978.98</v>
      </c>
      <c r="LJ473" s="1">
        <v>4.6854470000000002E-2</v>
      </c>
      <c r="LK473">
        <v>54.973489999999998</v>
      </c>
      <c r="LL473">
        <v>3.5612200000000001</v>
      </c>
      <c r="LM473">
        <v>16153.46</v>
      </c>
      <c r="LN473" s="1">
        <v>4.641642E-2</v>
      </c>
      <c r="LO473">
        <v>54.181370000000001</v>
      </c>
      <c r="LP473">
        <v>3.3523520000000002</v>
      </c>
      <c r="LQ473">
        <v>15383.22</v>
      </c>
      <c r="LR473" s="1">
        <v>4.6145310000000002E-2</v>
      </c>
      <c r="LS473">
        <v>53.87229</v>
      </c>
      <c r="LT473">
        <v>3.170452</v>
      </c>
      <c r="LU473">
        <v>14664.02</v>
      </c>
      <c r="LV473" s="1">
        <v>4.5976940000000001E-2</v>
      </c>
      <c r="LW473">
        <v>54.295340000000003</v>
      </c>
      <c r="LX473">
        <v>3.007495</v>
      </c>
      <c r="LY473">
        <v>13989.08</v>
      </c>
      <c r="LZ473" s="1">
        <v>4.5869470000000002E-2</v>
      </c>
      <c r="MA473">
        <v>54.6096</v>
      </c>
      <c r="MB473">
        <v>2.858727</v>
      </c>
      <c r="MC473">
        <v>13354.34</v>
      </c>
      <c r="MD473" s="1">
        <v>4.563851E-2</v>
      </c>
      <c r="ME473">
        <v>54.679290000000002</v>
      </c>
      <c r="MF473">
        <v>2.7120389999999999</v>
      </c>
      <c r="MG473">
        <v>12757.7</v>
      </c>
      <c r="MH473" s="1">
        <v>4.5398050000000002E-2</v>
      </c>
      <c r="MI473">
        <v>54.30294</v>
      </c>
      <c r="MJ473">
        <v>2.5744919999999998</v>
      </c>
      <c r="MK473">
        <v>12198.21</v>
      </c>
      <c r="ML473" s="1">
        <v>4.5144629999999998E-2</v>
      </c>
      <c r="MM473">
        <v>53.170520000000003</v>
      </c>
      <c r="MN473">
        <v>2.4448859999999999</v>
      </c>
      <c r="MO473">
        <v>11673.19</v>
      </c>
      <c r="MP473" s="1">
        <v>4.4989800000000003E-2</v>
      </c>
      <c r="MQ473">
        <v>52.178780000000003</v>
      </c>
      <c r="MR473">
        <v>2.3287390000000001</v>
      </c>
      <c r="MS473">
        <v>11179.5</v>
      </c>
      <c r="MT473" s="1">
        <v>4.4927920000000003E-2</v>
      </c>
      <c r="MU473">
        <v>51.370570000000001</v>
      </c>
      <c r="MV473">
        <v>2.2240570000000002</v>
      </c>
      <c r="MW473">
        <v>10713.44</v>
      </c>
      <c r="MX473" s="1">
        <v>4.4786729999999997E-2</v>
      </c>
      <c r="MY473">
        <v>51.406300000000002</v>
      </c>
      <c r="MZ473">
        <v>2.1219000000000001</v>
      </c>
      <c r="NA473">
        <v>10272.950000000001</v>
      </c>
      <c r="NB473" s="1">
        <v>4.4589940000000002E-2</v>
      </c>
      <c r="NC473">
        <v>51.860480000000003</v>
      </c>
      <c r="ND473">
        <v>2.0234670000000001</v>
      </c>
      <c r="NE473">
        <v>9858.1820000000007</v>
      </c>
      <c r="NF473" s="1">
        <v>4.4351509999999997E-2</v>
      </c>
      <c r="NG473">
        <v>53.153759999999998</v>
      </c>
      <c r="NH473">
        <v>1.9292450000000001</v>
      </c>
      <c r="NI473">
        <v>9467.3739999999998</v>
      </c>
      <c r="NJ473" s="1">
        <v>4.4192120000000001E-2</v>
      </c>
      <c r="NK473">
        <v>54.848050000000001</v>
      </c>
      <c r="NL473">
        <v>1.844168</v>
      </c>
      <c r="NM473">
        <v>9099.2880000000005</v>
      </c>
      <c r="NN473" s="1">
        <v>4.4095009999999997E-2</v>
      </c>
      <c r="NO473">
        <v>55.210329999999999</v>
      </c>
      <c r="NP473">
        <v>1.7665360000000001</v>
      </c>
      <c r="NQ473">
        <v>8750.7489999999998</v>
      </c>
      <c r="NR473" s="1">
        <v>4.3992950000000003E-2</v>
      </c>
      <c r="NS473">
        <v>54.008380000000002</v>
      </c>
      <c r="NT473">
        <v>1.692971</v>
      </c>
      <c r="NU473">
        <v>8420.634</v>
      </c>
      <c r="NV473" s="1">
        <v>4.3842260000000001E-2</v>
      </c>
      <c r="NW473">
        <v>52.822220000000002</v>
      </c>
      <c r="NX473">
        <v>1.621823</v>
      </c>
      <c r="NY473">
        <v>8108.0680000000002</v>
      </c>
      <c r="NZ473" s="1">
        <v>4.3636300000000003E-2</v>
      </c>
      <c r="OA473">
        <v>51.989359999999998</v>
      </c>
      <c r="OB473">
        <v>1.553026</v>
      </c>
      <c r="OC473">
        <v>7812.48</v>
      </c>
      <c r="OD473" s="1">
        <v>4.3479070000000002E-2</v>
      </c>
      <c r="OE473">
        <v>52.131570000000004</v>
      </c>
      <c r="OF473">
        <v>1.4900439999999999</v>
      </c>
      <c r="OG473">
        <v>7533.2640000000001</v>
      </c>
      <c r="OH473" s="1">
        <v>4.3388210000000003E-2</v>
      </c>
      <c r="OI473">
        <v>51.984940000000002</v>
      </c>
      <c r="OJ473">
        <v>1.4327369999999999</v>
      </c>
      <c r="OK473">
        <v>7268.3239999999996</v>
      </c>
    </row>
    <row r="474" spans="1:401" x14ac:dyDescent="0.35">
      <c r="A474">
        <v>483</v>
      </c>
      <c r="B474" t="s">
        <v>4</v>
      </c>
      <c r="C474" t="s">
        <v>364</v>
      </c>
      <c r="D474" t="s">
        <v>481</v>
      </c>
      <c r="E474">
        <v>750.64919999999995</v>
      </c>
      <c r="F474">
        <v>0.1093329</v>
      </c>
      <c r="G474">
        <v>36.70673</v>
      </c>
      <c r="H474">
        <v>0</v>
      </c>
      <c r="I474">
        <v>0</v>
      </c>
      <c r="J474">
        <v>0.1087139</v>
      </c>
      <c r="K474">
        <v>36.805169999999997</v>
      </c>
      <c r="L474">
        <v>0</v>
      </c>
      <c r="M474">
        <v>0</v>
      </c>
      <c r="N474">
        <v>0.1077685</v>
      </c>
      <c r="O474">
        <v>36.508319999999998</v>
      </c>
      <c r="P474">
        <v>0</v>
      </c>
      <c r="Q474">
        <v>0</v>
      </c>
      <c r="R474">
        <v>0.1067206</v>
      </c>
      <c r="S474">
        <v>36.740409999999997</v>
      </c>
      <c r="T474">
        <v>0</v>
      </c>
      <c r="U474">
        <v>0</v>
      </c>
      <c r="V474">
        <v>0.1058558</v>
      </c>
      <c r="W474">
        <v>36.921239999999997</v>
      </c>
      <c r="X474">
        <v>0</v>
      </c>
      <c r="Y474">
        <v>0</v>
      </c>
      <c r="Z474">
        <v>0.1051718</v>
      </c>
      <c r="AA474">
        <v>36.585819999999998</v>
      </c>
      <c r="AB474">
        <v>0</v>
      </c>
      <c r="AC474">
        <v>0</v>
      </c>
      <c r="AD474">
        <v>0.1043997</v>
      </c>
      <c r="AE474">
        <v>35.832769999999996</v>
      </c>
      <c r="AF474">
        <v>0</v>
      </c>
      <c r="AG474">
        <v>0</v>
      </c>
      <c r="AH474">
        <v>0.1034745</v>
      </c>
      <c r="AI474">
        <v>35.063029999999998</v>
      </c>
      <c r="AJ474">
        <v>0</v>
      </c>
      <c r="AK474">
        <v>0</v>
      </c>
      <c r="AL474">
        <v>0.10256469999999999</v>
      </c>
      <c r="AM474">
        <v>34.55247</v>
      </c>
      <c r="AN474">
        <v>0</v>
      </c>
      <c r="AO474">
        <v>0</v>
      </c>
      <c r="AP474">
        <v>0.10168779999999999</v>
      </c>
      <c r="AQ474">
        <v>34.9771</v>
      </c>
      <c r="AR474">
        <v>0</v>
      </c>
      <c r="AS474">
        <v>0</v>
      </c>
      <c r="AT474">
        <v>0.1008917</v>
      </c>
      <c r="AU474">
        <v>36.053629999999998</v>
      </c>
      <c r="AV474">
        <v>0</v>
      </c>
      <c r="AW474">
        <v>0</v>
      </c>
      <c r="AX474">
        <v>9.9994040000000006E-2</v>
      </c>
      <c r="AY474">
        <v>37.490960000000001</v>
      </c>
      <c r="AZ474">
        <v>0</v>
      </c>
      <c r="BA474">
        <v>0</v>
      </c>
      <c r="BB474" s="1">
        <v>9.9007200000000004E-2</v>
      </c>
      <c r="BC474">
        <v>38.727879999999999</v>
      </c>
      <c r="BD474">
        <v>0</v>
      </c>
      <c r="BE474">
        <v>0</v>
      </c>
      <c r="BF474">
        <v>9.7934919999999995E-2</v>
      </c>
      <c r="BG474">
        <v>39.057290000000002</v>
      </c>
      <c r="BH474">
        <v>0</v>
      </c>
      <c r="BI474">
        <v>0</v>
      </c>
      <c r="BJ474" s="1">
        <v>9.6892870000000006E-2</v>
      </c>
      <c r="BK474">
        <v>38.776139999999998</v>
      </c>
      <c r="BL474">
        <v>0</v>
      </c>
      <c r="BM474">
        <v>0</v>
      </c>
      <c r="BN474" s="1">
        <v>9.5851560000000002E-2</v>
      </c>
      <c r="BO474">
        <v>38.497450000000001</v>
      </c>
      <c r="BP474">
        <v>0</v>
      </c>
      <c r="BQ474">
        <v>0</v>
      </c>
      <c r="BR474" s="1">
        <v>9.5046640000000002E-2</v>
      </c>
      <c r="BS474">
        <v>38.282170000000001</v>
      </c>
      <c r="BT474">
        <v>0</v>
      </c>
      <c r="BU474">
        <v>0</v>
      </c>
      <c r="BV474" s="1">
        <v>9.4004119999999997E-2</v>
      </c>
      <c r="BW474">
        <v>38.612540000000003</v>
      </c>
      <c r="BX474">
        <v>0</v>
      </c>
      <c r="BY474">
        <v>0</v>
      </c>
      <c r="BZ474" s="1">
        <v>9.2767370000000002E-2</v>
      </c>
      <c r="CA474">
        <v>39.035229999999999</v>
      </c>
      <c r="CB474">
        <v>0</v>
      </c>
      <c r="CC474">
        <v>0</v>
      </c>
      <c r="CD474" s="1">
        <v>9.1475200000000007E-2</v>
      </c>
      <c r="CE474">
        <v>39.259039999999999</v>
      </c>
      <c r="CF474">
        <v>0</v>
      </c>
      <c r="CG474">
        <v>0</v>
      </c>
      <c r="CH474">
        <v>9.0365249999999994E-2</v>
      </c>
      <c r="CI474">
        <v>39.284080000000003</v>
      </c>
      <c r="CJ474">
        <v>0</v>
      </c>
      <c r="CK474">
        <v>0</v>
      </c>
      <c r="CL474" s="1">
        <v>8.947339E-2</v>
      </c>
      <c r="CM474">
        <v>38.815309999999997</v>
      </c>
      <c r="CN474">
        <v>0</v>
      </c>
      <c r="CO474">
        <v>0</v>
      </c>
      <c r="CP474" s="1">
        <v>8.8637919999999995E-2</v>
      </c>
      <c r="CQ474">
        <v>38.242559999999997</v>
      </c>
      <c r="CR474">
        <v>0</v>
      </c>
      <c r="CS474">
        <v>0</v>
      </c>
      <c r="CT474" s="1">
        <v>8.7797299999999995E-2</v>
      </c>
      <c r="CU474">
        <v>37.653149999999997</v>
      </c>
      <c r="CV474">
        <v>0</v>
      </c>
      <c r="CW474">
        <v>0</v>
      </c>
      <c r="CX474" s="1">
        <v>8.6924139999999997E-2</v>
      </c>
      <c r="CY474">
        <v>37.23198</v>
      </c>
      <c r="CZ474">
        <v>0</v>
      </c>
      <c r="DA474">
        <v>0</v>
      </c>
      <c r="DB474" s="1">
        <v>8.6326169999999994E-2</v>
      </c>
      <c r="DC474">
        <v>37.537849999999999</v>
      </c>
      <c r="DD474">
        <v>0</v>
      </c>
      <c r="DE474">
        <v>0</v>
      </c>
      <c r="DF474" s="1">
        <v>8.5824159999999997E-2</v>
      </c>
      <c r="DG474">
        <v>38.59731</v>
      </c>
      <c r="DH474">
        <v>0</v>
      </c>
      <c r="DI474">
        <v>0</v>
      </c>
      <c r="DJ474" s="1">
        <v>8.5326399999999997E-2</v>
      </c>
      <c r="DK474">
        <v>40.709670000000003</v>
      </c>
      <c r="DL474">
        <v>0</v>
      </c>
      <c r="DM474" s="1">
        <v>5.7041180000000002E-37</v>
      </c>
      <c r="DN474" s="1">
        <v>8.4632540000000006E-2</v>
      </c>
      <c r="DO474">
        <v>43.286659999999998</v>
      </c>
      <c r="DP474" s="1">
        <v>9.6881939999999989E-35</v>
      </c>
      <c r="DQ474" s="1">
        <v>2.18308E-31</v>
      </c>
      <c r="DR474" s="1">
        <v>8.3879780000000001E-2</v>
      </c>
      <c r="DS474">
        <v>44.337989999999998</v>
      </c>
      <c r="DT474" s="1">
        <v>4.4232130000000001E-30</v>
      </c>
      <c r="DU474" s="1">
        <v>8.8454880000000005E-27</v>
      </c>
      <c r="DV474">
        <v>8.3010219999999996E-2</v>
      </c>
      <c r="DW474">
        <v>44.189590000000003</v>
      </c>
      <c r="DX474" s="1">
        <v>3.2408019999999998E-26</v>
      </c>
      <c r="DY474" s="1">
        <v>6.1938130000000005E-23</v>
      </c>
      <c r="DZ474" s="1">
        <v>8.2218520000000003E-2</v>
      </c>
      <c r="EA474">
        <v>44.022599999999997</v>
      </c>
      <c r="EB474" s="1">
        <v>6.2894839999999996E-23</v>
      </c>
      <c r="EC474" s="1">
        <v>1.1853149999999999E-19</v>
      </c>
      <c r="ED474" s="1">
        <v>8.1802139999999995E-2</v>
      </c>
      <c r="EE474">
        <v>43.918410000000002</v>
      </c>
      <c r="EF474" s="1">
        <v>4.7032929999999998E-20</v>
      </c>
      <c r="EG474" s="1">
        <v>8.8179890000000005E-17</v>
      </c>
      <c r="EH474" s="1">
        <v>8.1083069999999993E-2</v>
      </c>
      <c r="EI474">
        <v>44.198120000000003</v>
      </c>
      <c r="EJ474" s="1">
        <v>1.594455E-17</v>
      </c>
      <c r="EK474" s="1">
        <v>3.0069369999999998E-14</v>
      </c>
      <c r="EL474" s="1">
        <v>8.0017630000000006E-2</v>
      </c>
      <c r="EM474">
        <v>45.08173</v>
      </c>
      <c r="EN474" s="1">
        <v>2.7673979999999999E-15</v>
      </c>
      <c r="EO474" s="1">
        <v>5.292696E-12</v>
      </c>
      <c r="EP474" s="1">
        <v>7.8862500000000002E-2</v>
      </c>
      <c r="EQ474">
        <v>46.90014</v>
      </c>
      <c r="ER474" s="1">
        <v>2.685012E-13</v>
      </c>
      <c r="ES474" s="1">
        <v>5.2403419999999999E-10</v>
      </c>
      <c r="ET474" s="1">
        <v>7.7879439999999994E-2</v>
      </c>
      <c r="EU474">
        <v>48.728079999999999</v>
      </c>
      <c r="EV474" s="1">
        <v>1.581888E-11</v>
      </c>
      <c r="EW474" s="1">
        <v>3.1464160000000001E-8</v>
      </c>
      <c r="EX474" s="1">
        <v>7.7146679999999995E-2</v>
      </c>
      <c r="EY474">
        <v>49.01332</v>
      </c>
      <c r="EZ474" s="1">
        <v>5.9994319999999998E-10</v>
      </c>
      <c r="FA474" s="1">
        <v>1.216129E-6</v>
      </c>
      <c r="FB474" s="1">
        <v>7.6489710000000002E-2</v>
      </c>
      <c r="FC474">
        <v>48.473619999999997</v>
      </c>
      <c r="FD474" s="1">
        <v>1.5357349999999999E-8</v>
      </c>
      <c r="FE474" s="1">
        <v>3.1693239999999999E-5</v>
      </c>
      <c r="FF474" s="1">
        <v>7.5787980000000005E-2</v>
      </c>
      <c r="FG474">
        <v>47.90945</v>
      </c>
      <c r="FH474" s="1">
        <v>2.7348819999999998E-7</v>
      </c>
      <c r="FI474" s="1">
        <v>5.7594259999999996E-4</v>
      </c>
      <c r="FJ474" s="1">
        <v>7.5745809999999997E-2</v>
      </c>
      <c r="FK474">
        <v>47.538379999999997</v>
      </c>
      <c r="FL474" s="1">
        <v>3.5462879999999999E-6</v>
      </c>
      <c r="FM474" s="1">
        <v>7.5604410000000002E-3</v>
      </c>
      <c r="FN474" s="1">
        <v>7.523415E-2</v>
      </c>
      <c r="FO474">
        <v>47.936700000000002</v>
      </c>
      <c r="FP474" s="1">
        <v>3.4044200000000002E-5</v>
      </c>
      <c r="FQ474" s="1">
        <v>7.4028070000000001E-2</v>
      </c>
      <c r="FR474" s="1">
        <v>7.4403029999999995E-2</v>
      </c>
      <c r="FS474">
        <v>48.708440000000003</v>
      </c>
      <c r="FT474" s="1">
        <v>2.4859319999999998E-4</v>
      </c>
      <c r="FU474">
        <v>0.55333829999999995</v>
      </c>
      <c r="FV474" s="1">
        <v>7.3497409999999999E-2</v>
      </c>
      <c r="FW474">
        <v>49.6355</v>
      </c>
      <c r="FX474" s="1">
        <v>1.421776E-3</v>
      </c>
      <c r="FY474">
        <v>3.245234</v>
      </c>
      <c r="FZ474" s="1">
        <v>7.2874110000000006E-2</v>
      </c>
      <c r="GA474">
        <v>49.905639999999998</v>
      </c>
      <c r="GB474" s="1">
        <v>6.5643050000000003E-3</v>
      </c>
      <c r="GC474">
        <v>15.31085</v>
      </c>
      <c r="GD474" s="1">
        <v>7.251813E-2</v>
      </c>
      <c r="GE474">
        <v>49.657530000000001</v>
      </c>
      <c r="GF474" s="1">
        <v>2.5016340000000001E-2</v>
      </c>
      <c r="GG474">
        <v>59.412909999999997</v>
      </c>
      <c r="GH474" s="1">
        <v>7.2137770000000004E-2</v>
      </c>
      <c r="GI474">
        <v>48.84066</v>
      </c>
      <c r="GJ474" s="1">
        <v>7.9792429999999998E-2</v>
      </c>
      <c r="GK474">
        <v>193.04929999999999</v>
      </c>
      <c r="GL474" s="1">
        <v>7.151921E-2</v>
      </c>
      <c r="GM474">
        <v>47.996699999999997</v>
      </c>
      <c r="GN474">
        <v>0.21575349999999999</v>
      </c>
      <c r="GO474">
        <v>533.36270000000002</v>
      </c>
      <c r="GP474" s="1">
        <v>7.1466009999999996E-2</v>
      </c>
      <c r="GQ474">
        <v>47.261279999999999</v>
      </c>
      <c r="GR474">
        <v>0.5077062</v>
      </c>
      <c r="GS474">
        <v>1272.5530000000001</v>
      </c>
      <c r="GT474" s="1">
        <v>7.089028E-2</v>
      </c>
      <c r="GU474">
        <v>47.572049999999997</v>
      </c>
      <c r="GV474">
        <v>1.0395810000000001</v>
      </c>
      <c r="GW474">
        <v>2660.6669999999999</v>
      </c>
      <c r="GX474" s="1">
        <v>6.9998729999999995E-2</v>
      </c>
      <c r="GY474">
        <v>48.442439999999998</v>
      </c>
      <c r="GZ474">
        <v>1.877308</v>
      </c>
      <c r="HA474">
        <v>4927.973</v>
      </c>
      <c r="HB474" s="1">
        <v>6.8994230000000004E-2</v>
      </c>
      <c r="HC474">
        <v>49.688029999999998</v>
      </c>
      <c r="HD474">
        <v>3.0380500000000001</v>
      </c>
      <c r="HE474">
        <v>8191.509</v>
      </c>
      <c r="HF474" s="1">
        <v>6.8213120000000002E-2</v>
      </c>
      <c r="HG474">
        <v>50.683419999999998</v>
      </c>
      <c r="HH474">
        <v>4.484343</v>
      </c>
      <c r="HI474">
        <v>12375.93</v>
      </c>
      <c r="HJ474" s="1">
        <v>6.7603099999999999E-2</v>
      </c>
      <c r="HK474">
        <v>50.4801</v>
      </c>
      <c r="HL474">
        <v>6.1079689999999998</v>
      </c>
      <c r="HM474">
        <v>17207.759999999998</v>
      </c>
      <c r="HN474" s="1">
        <v>6.6888409999999995E-2</v>
      </c>
      <c r="HO474">
        <v>49.837739999999997</v>
      </c>
      <c r="HP474">
        <v>7.7309099999999997</v>
      </c>
      <c r="HQ474">
        <v>22258.38</v>
      </c>
      <c r="HR474" s="1">
        <v>6.5998219999999996E-2</v>
      </c>
      <c r="HS474">
        <v>49.064619999999998</v>
      </c>
      <c r="HT474">
        <v>9.1749220000000005</v>
      </c>
      <c r="HU474">
        <v>27055.41</v>
      </c>
      <c r="HV474" s="1">
        <v>6.5541130000000003E-2</v>
      </c>
      <c r="HW474">
        <v>48.498100000000001</v>
      </c>
      <c r="HX474">
        <v>10.404310000000001</v>
      </c>
      <c r="HY474">
        <v>31203.87</v>
      </c>
      <c r="HZ474" s="1">
        <v>6.4766210000000005E-2</v>
      </c>
      <c r="IA474">
        <v>49.042000000000002</v>
      </c>
      <c r="IB474">
        <v>11.248049999999999</v>
      </c>
      <c r="IC474">
        <v>34456.160000000003</v>
      </c>
      <c r="ID474" s="1">
        <v>6.3842449999999995E-2</v>
      </c>
      <c r="IE474">
        <v>50.959760000000003</v>
      </c>
      <c r="IF474">
        <v>11.70879</v>
      </c>
      <c r="IG474">
        <v>36696.22</v>
      </c>
      <c r="IH474">
        <v>6.2814819999999993E-2</v>
      </c>
      <c r="II474">
        <v>53.590130000000002</v>
      </c>
      <c r="IJ474">
        <v>11.82493</v>
      </c>
      <c r="IK474">
        <v>37961</v>
      </c>
      <c r="IL474" s="1">
        <v>6.1915690000000002E-2</v>
      </c>
      <c r="IM474">
        <v>55.15475</v>
      </c>
      <c r="IN474">
        <v>11.7006</v>
      </c>
      <c r="IO474">
        <v>38374.400000000001</v>
      </c>
      <c r="IP474" s="1">
        <v>6.1059469999999998E-2</v>
      </c>
      <c r="IQ474">
        <v>55.331009999999999</v>
      </c>
      <c r="IR474">
        <v>11.3825</v>
      </c>
      <c r="IS474">
        <v>38098.89</v>
      </c>
      <c r="IT474" s="1">
        <v>6.0077489999999997E-2</v>
      </c>
      <c r="IU474">
        <v>54.80789</v>
      </c>
      <c r="IV474">
        <v>10.90643</v>
      </c>
      <c r="IW474">
        <v>37309.61</v>
      </c>
      <c r="IX474" s="1">
        <v>5.8565899999999997E-2</v>
      </c>
      <c r="IY474">
        <v>54.20187</v>
      </c>
      <c r="IZ474">
        <v>10.25202</v>
      </c>
      <c r="JA474">
        <v>36157.800000000003</v>
      </c>
      <c r="JB474" s="1">
        <v>5.7549709999999997E-2</v>
      </c>
      <c r="JC474">
        <v>53.644919999999999</v>
      </c>
      <c r="JD474">
        <v>9.6489329999999995</v>
      </c>
      <c r="JE474">
        <v>34784.21</v>
      </c>
      <c r="JF474" s="1">
        <v>5.6498220000000002E-2</v>
      </c>
      <c r="JG474">
        <v>53.949190000000002</v>
      </c>
      <c r="JH474">
        <v>9.0543739999999993</v>
      </c>
      <c r="JI474">
        <v>33290.6</v>
      </c>
      <c r="JJ474">
        <v>5.555119E-2</v>
      </c>
      <c r="JK474">
        <v>54.22927</v>
      </c>
      <c r="JL474">
        <v>8.4329049999999999</v>
      </c>
      <c r="JM474">
        <v>31745.98</v>
      </c>
      <c r="JN474" s="1">
        <v>5.4762379999999999E-2</v>
      </c>
      <c r="JO474">
        <v>53.882390000000001</v>
      </c>
      <c r="JP474">
        <v>7.8682970000000001</v>
      </c>
      <c r="JQ474">
        <v>30204.54</v>
      </c>
      <c r="JR474" s="1">
        <v>5.4133870000000001E-2</v>
      </c>
      <c r="JS474">
        <v>53.258360000000003</v>
      </c>
      <c r="JT474">
        <v>7.353961</v>
      </c>
      <c r="JU474">
        <v>28705.59</v>
      </c>
      <c r="JV474" s="1">
        <v>5.3598489999999999E-2</v>
      </c>
      <c r="JW474">
        <v>52.674320000000002</v>
      </c>
      <c r="JX474">
        <v>6.8800699999999999</v>
      </c>
      <c r="JY474">
        <v>27251.22</v>
      </c>
      <c r="JZ474">
        <v>5.3023250000000001E-2</v>
      </c>
      <c r="KA474">
        <v>51.922539999999998</v>
      </c>
      <c r="KB474">
        <v>6.4324300000000001</v>
      </c>
      <c r="KC474">
        <v>25865.89</v>
      </c>
      <c r="KD474" s="1">
        <v>5.2444619999999997E-2</v>
      </c>
      <c r="KE474">
        <v>51.106650000000002</v>
      </c>
      <c r="KF474">
        <v>6.0143069999999996</v>
      </c>
      <c r="KG474">
        <v>24547.71</v>
      </c>
      <c r="KH474" s="1">
        <v>5.2116219999999998E-2</v>
      </c>
      <c r="KI474">
        <v>50.205449999999999</v>
      </c>
      <c r="KJ474">
        <v>5.6524239999999999</v>
      </c>
      <c r="KK474">
        <v>23302.080000000002</v>
      </c>
      <c r="KL474" s="1">
        <v>5.1663229999999997E-2</v>
      </c>
      <c r="KM474">
        <v>50.38758</v>
      </c>
      <c r="KN474">
        <v>5.3019059999999998</v>
      </c>
      <c r="KO474">
        <v>22124.33</v>
      </c>
      <c r="KP474" s="1">
        <v>5.1224279999999997E-2</v>
      </c>
      <c r="KQ474">
        <v>52.133220000000001</v>
      </c>
      <c r="KR474">
        <v>4.9775679999999998</v>
      </c>
      <c r="KS474">
        <v>21017.37</v>
      </c>
      <c r="KT474" s="1">
        <v>5.0729490000000002E-2</v>
      </c>
      <c r="KU474">
        <v>54.879689999999997</v>
      </c>
      <c r="KV474">
        <v>4.671621</v>
      </c>
      <c r="KW474">
        <v>19978.54</v>
      </c>
      <c r="KX474" s="1">
        <v>5.0378529999999998E-2</v>
      </c>
      <c r="KY474">
        <v>56.73019</v>
      </c>
      <c r="KZ474">
        <v>4.400328</v>
      </c>
      <c r="LA474">
        <v>19004.32</v>
      </c>
      <c r="LB474" s="1">
        <v>5.0106659999999997E-2</v>
      </c>
      <c r="LC474">
        <v>56.56335</v>
      </c>
      <c r="LD474">
        <v>4.1547200000000002</v>
      </c>
      <c r="LE474">
        <v>18088.830000000002</v>
      </c>
      <c r="LF474" s="1">
        <v>4.9838960000000002E-2</v>
      </c>
      <c r="LG474">
        <v>55.610700000000001</v>
      </c>
      <c r="LH474">
        <v>3.925621</v>
      </c>
      <c r="LI474">
        <v>17228.07</v>
      </c>
      <c r="LJ474" s="1">
        <v>4.9535389999999999E-2</v>
      </c>
      <c r="LK474">
        <v>54.88073</v>
      </c>
      <c r="LL474">
        <v>3.7096079999999998</v>
      </c>
      <c r="LM474">
        <v>16419.990000000002</v>
      </c>
      <c r="LN474" s="1">
        <v>4.9063250000000003E-2</v>
      </c>
      <c r="LO474">
        <v>54.13053</v>
      </c>
      <c r="LP474">
        <v>3.4965820000000001</v>
      </c>
      <c r="LQ474">
        <v>15663.14</v>
      </c>
      <c r="LR474" s="1">
        <v>4.8778250000000002E-2</v>
      </c>
      <c r="LS474">
        <v>53.860860000000002</v>
      </c>
      <c r="LT474">
        <v>3.311725</v>
      </c>
      <c r="LU474">
        <v>14954.66</v>
      </c>
      <c r="LV474" s="1">
        <v>4.860519E-2</v>
      </c>
      <c r="LW474">
        <v>54.29128</v>
      </c>
      <c r="LX474">
        <v>3.1459679999999999</v>
      </c>
      <c r="LY474">
        <v>14287.65</v>
      </c>
      <c r="LZ474" s="1">
        <v>4.8492449999999999E-2</v>
      </c>
      <c r="MA474">
        <v>54.600659999999998</v>
      </c>
      <c r="MB474">
        <v>2.9942950000000002</v>
      </c>
      <c r="MC474">
        <v>13658.95</v>
      </c>
      <c r="MD474" s="1">
        <v>4.8253890000000001E-2</v>
      </c>
      <c r="ME474">
        <v>54.691279999999999</v>
      </c>
      <c r="MF474">
        <v>2.8444769999999999</v>
      </c>
      <c r="MG474">
        <v>13066.65</v>
      </c>
      <c r="MH474" s="1">
        <v>4.7994870000000002E-2</v>
      </c>
      <c r="MI474">
        <v>54.324509999999997</v>
      </c>
      <c r="MJ474">
        <v>2.7031160000000001</v>
      </c>
      <c r="MK474">
        <v>12509.94</v>
      </c>
      <c r="ML474" s="1">
        <v>4.7727899999999997E-2</v>
      </c>
      <c r="MM474">
        <v>53.243369999999999</v>
      </c>
      <c r="MN474">
        <v>2.569995</v>
      </c>
      <c r="MO474">
        <v>11986.73</v>
      </c>
      <c r="MP474" s="1">
        <v>4.756523E-2</v>
      </c>
      <c r="MQ474">
        <v>52.30021</v>
      </c>
      <c r="MR474">
        <v>2.4506199999999998</v>
      </c>
      <c r="MS474">
        <v>11493.72</v>
      </c>
      <c r="MT474" s="1">
        <v>4.7509099999999999E-2</v>
      </c>
      <c r="MU474">
        <v>51.530619999999999</v>
      </c>
      <c r="MV474">
        <v>2.3433790000000001</v>
      </c>
      <c r="MW474">
        <v>11027.49</v>
      </c>
      <c r="MX474" s="1">
        <v>4.7363450000000001E-2</v>
      </c>
      <c r="MY474">
        <v>51.57038</v>
      </c>
      <c r="MZ474">
        <v>2.238178</v>
      </c>
      <c r="NA474">
        <v>10586.05</v>
      </c>
      <c r="NB474" s="1">
        <v>4.7154050000000003E-2</v>
      </c>
      <c r="NC474">
        <v>52.014679999999998</v>
      </c>
      <c r="ND474">
        <v>2.1364230000000002</v>
      </c>
      <c r="NE474">
        <v>10169.799999999999</v>
      </c>
      <c r="NF474" s="1">
        <v>4.6902279999999998E-2</v>
      </c>
      <c r="NG474">
        <v>53.249369999999999</v>
      </c>
      <c r="NH474">
        <v>2.0388630000000001</v>
      </c>
      <c r="NI474">
        <v>9777.0619999999999</v>
      </c>
      <c r="NJ474" s="1">
        <v>4.6735470000000001E-2</v>
      </c>
      <c r="NK474">
        <v>54.855690000000003</v>
      </c>
      <c r="NL474">
        <v>1.9508220000000001</v>
      </c>
      <c r="NM474">
        <v>9406.5229999999992</v>
      </c>
      <c r="NN474" s="1">
        <v>4.663585E-2</v>
      </c>
      <c r="NO474">
        <v>55.158470000000001</v>
      </c>
      <c r="NP474">
        <v>1.8705149999999999</v>
      </c>
      <c r="NQ474">
        <v>9055.2420000000002</v>
      </c>
      <c r="NR474" s="1">
        <v>4.6530879999999997E-2</v>
      </c>
      <c r="NS474">
        <v>54.001269999999998</v>
      </c>
      <c r="NT474">
        <v>1.794306</v>
      </c>
      <c r="NU474">
        <v>8722.1020000000008</v>
      </c>
      <c r="NV474" s="1">
        <v>4.6369250000000001E-2</v>
      </c>
      <c r="NW474">
        <v>52.861370000000001</v>
      </c>
      <c r="NX474">
        <v>1.7202550000000001</v>
      </c>
      <c r="NY474">
        <v>8406.1460000000006</v>
      </c>
      <c r="NZ474" s="1">
        <v>4.6154290000000001E-2</v>
      </c>
      <c r="OA474">
        <v>52.070189999999997</v>
      </c>
      <c r="OB474">
        <v>1.6487270000000001</v>
      </c>
      <c r="OC474">
        <v>8107.1149999999998</v>
      </c>
      <c r="OD474" s="1">
        <v>4.598505E-2</v>
      </c>
      <c r="OE474">
        <v>52.2194</v>
      </c>
      <c r="OF474">
        <v>1.5830489999999999</v>
      </c>
      <c r="OG474">
        <v>7824.3410000000003</v>
      </c>
      <c r="OH474" s="1">
        <v>4.5892280000000001E-2</v>
      </c>
      <c r="OI474">
        <v>52.067990000000002</v>
      </c>
      <c r="OJ474">
        <v>1.523471</v>
      </c>
      <c r="OK474">
        <v>7555.6629999999996</v>
      </c>
    </row>
    <row r="475" spans="1:401" x14ac:dyDescent="0.35">
      <c r="A475">
        <v>484</v>
      </c>
      <c r="B475" t="s">
        <v>4</v>
      </c>
      <c r="C475" t="s">
        <v>364</v>
      </c>
      <c r="D475" t="s">
        <v>482</v>
      </c>
      <c r="E475">
        <v>753.09379999999999</v>
      </c>
      <c r="F475">
        <v>0.1085685</v>
      </c>
      <c r="G475">
        <v>36.723959999999998</v>
      </c>
      <c r="H475">
        <v>0</v>
      </c>
      <c r="I475">
        <v>0</v>
      </c>
      <c r="J475">
        <v>0.10794960000000001</v>
      </c>
      <c r="K475">
        <v>36.846339999999998</v>
      </c>
      <c r="L475">
        <v>0</v>
      </c>
      <c r="M475">
        <v>0</v>
      </c>
      <c r="N475">
        <v>0.1070039</v>
      </c>
      <c r="O475">
        <v>36.604999999999997</v>
      </c>
      <c r="P475">
        <v>0</v>
      </c>
      <c r="Q475">
        <v>0</v>
      </c>
      <c r="R475">
        <v>0.10594629999999999</v>
      </c>
      <c r="S475">
        <v>36.872500000000002</v>
      </c>
      <c r="T475">
        <v>0</v>
      </c>
      <c r="U475">
        <v>0</v>
      </c>
      <c r="V475">
        <v>0.1050904</v>
      </c>
      <c r="W475">
        <v>37.069609999999997</v>
      </c>
      <c r="X475">
        <v>0</v>
      </c>
      <c r="Y475">
        <v>0</v>
      </c>
      <c r="Z475">
        <v>0.1044148</v>
      </c>
      <c r="AA475">
        <v>36.75311</v>
      </c>
      <c r="AB475">
        <v>0</v>
      </c>
      <c r="AC475">
        <v>0</v>
      </c>
      <c r="AD475">
        <v>0.10364859999999999</v>
      </c>
      <c r="AE475">
        <v>36.027880000000003</v>
      </c>
      <c r="AF475">
        <v>0</v>
      </c>
      <c r="AG475">
        <v>0</v>
      </c>
      <c r="AH475">
        <v>0.1027275</v>
      </c>
      <c r="AI475">
        <v>35.276490000000003</v>
      </c>
      <c r="AJ475">
        <v>0</v>
      </c>
      <c r="AK475">
        <v>0</v>
      </c>
      <c r="AL475">
        <v>0.1018168</v>
      </c>
      <c r="AM475">
        <v>34.777500000000003</v>
      </c>
      <c r="AN475">
        <v>0</v>
      </c>
      <c r="AO475">
        <v>0</v>
      </c>
      <c r="AP475">
        <v>0.100942</v>
      </c>
      <c r="AQ475">
        <v>35.18121</v>
      </c>
      <c r="AR475">
        <v>0</v>
      </c>
      <c r="AS475">
        <v>0</v>
      </c>
      <c r="AT475">
        <v>0.1001553</v>
      </c>
      <c r="AU475">
        <v>36.211390000000002</v>
      </c>
      <c r="AV475">
        <v>0</v>
      </c>
      <c r="AW475">
        <v>0</v>
      </c>
      <c r="AX475" s="1">
        <v>9.9264030000000003E-2</v>
      </c>
      <c r="AY475">
        <v>37.583770000000001</v>
      </c>
      <c r="AZ475">
        <v>0</v>
      </c>
      <c r="BA475">
        <v>0</v>
      </c>
      <c r="BB475" s="1">
        <v>9.8281880000000002E-2</v>
      </c>
      <c r="BC475">
        <v>38.748100000000001</v>
      </c>
      <c r="BD475">
        <v>0</v>
      </c>
      <c r="BE475">
        <v>0</v>
      </c>
      <c r="BF475" s="1">
        <v>9.7212889999999996E-2</v>
      </c>
      <c r="BG475">
        <v>39.03107</v>
      </c>
      <c r="BH475">
        <v>0</v>
      </c>
      <c r="BI475">
        <v>0</v>
      </c>
      <c r="BJ475" s="1">
        <v>9.6178529999999998E-2</v>
      </c>
      <c r="BK475">
        <v>38.72945</v>
      </c>
      <c r="BL475">
        <v>0</v>
      </c>
      <c r="BM475">
        <v>0</v>
      </c>
      <c r="BN475" s="1">
        <v>9.5144309999999996E-2</v>
      </c>
      <c r="BO475">
        <v>38.436920000000001</v>
      </c>
      <c r="BP475">
        <v>0</v>
      </c>
      <c r="BQ475">
        <v>0</v>
      </c>
      <c r="BR475" s="1">
        <v>9.4359219999999994E-2</v>
      </c>
      <c r="BS475">
        <v>38.225830000000002</v>
      </c>
      <c r="BT475">
        <v>0</v>
      </c>
      <c r="BU475">
        <v>0</v>
      </c>
      <c r="BV475" s="1">
        <v>9.3319940000000004E-2</v>
      </c>
      <c r="BW475">
        <v>38.565930000000002</v>
      </c>
      <c r="BX475">
        <v>0</v>
      </c>
      <c r="BY475">
        <v>0</v>
      </c>
      <c r="BZ475" s="1">
        <v>9.2085180000000003E-2</v>
      </c>
      <c r="CA475">
        <v>39.006439999999998</v>
      </c>
      <c r="CB475">
        <v>0</v>
      </c>
      <c r="CC475">
        <v>0</v>
      </c>
      <c r="CD475" s="1">
        <v>9.0797970000000006E-2</v>
      </c>
      <c r="CE475">
        <v>39.271270000000001</v>
      </c>
      <c r="CF475">
        <v>0</v>
      </c>
      <c r="CG475">
        <v>0</v>
      </c>
      <c r="CH475" s="1">
        <v>8.9691129999999994E-2</v>
      </c>
      <c r="CI475">
        <v>39.325339999999997</v>
      </c>
      <c r="CJ475">
        <v>0</v>
      </c>
      <c r="CK475">
        <v>0</v>
      </c>
      <c r="CL475" s="1">
        <v>8.8807079999999997E-2</v>
      </c>
      <c r="CM475">
        <v>38.90061</v>
      </c>
      <c r="CN475">
        <v>0</v>
      </c>
      <c r="CO475">
        <v>0</v>
      </c>
      <c r="CP475" s="1">
        <v>8.7983279999999997E-2</v>
      </c>
      <c r="CQ475">
        <v>38.361640000000001</v>
      </c>
      <c r="CR475">
        <v>0</v>
      </c>
      <c r="CS475">
        <v>0</v>
      </c>
      <c r="CT475" s="1">
        <v>8.7141250000000003E-2</v>
      </c>
      <c r="CU475">
        <v>37.799010000000003</v>
      </c>
      <c r="CV475">
        <v>0</v>
      </c>
      <c r="CW475">
        <v>0</v>
      </c>
      <c r="CX475" s="1">
        <v>8.6273420000000003E-2</v>
      </c>
      <c r="CY475">
        <v>37.400019999999998</v>
      </c>
      <c r="CZ475">
        <v>0</v>
      </c>
      <c r="DA475">
        <v>0</v>
      </c>
      <c r="DB475" s="1">
        <v>8.5674920000000002E-2</v>
      </c>
      <c r="DC475">
        <v>37.700069999999997</v>
      </c>
      <c r="DD475">
        <v>0</v>
      </c>
      <c r="DE475">
        <v>0</v>
      </c>
      <c r="DF475" s="1">
        <v>8.5180480000000003E-2</v>
      </c>
      <c r="DG475">
        <v>38.720109999999998</v>
      </c>
      <c r="DH475">
        <v>0</v>
      </c>
      <c r="DI475">
        <v>0</v>
      </c>
      <c r="DJ475" s="1">
        <v>8.4691589999999997E-2</v>
      </c>
      <c r="DK475">
        <v>40.740859999999998</v>
      </c>
      <c r="DL475">
        <v>0</v>
      </c>
      <c r="DM475" s="1">
        <v>1.3388350000000001E-37</v>
      </c>
      <c r="DN475" s="1">
        <v>8.4002549999999995E-2</v>
      </c>
      <c r="DO475">
        <v>43.185789999999997</v>
      </c>
      <c r="DP475" s="1">
        <v>2.5485890000000003E-35</v>
      </c>
      <c r="DQ475" s="1">
        <v>5.8725340000000001E-32</v>
      </c>
      <c r="DR475" s="1">
        <v>8.3248119999999995E-2</v>
      </c>
      <c r="DS475">
        <v>44.154859999999999</v>
      </c>
      <c r="DT475" s="1">
        <v>1.3034440000000001E-30</v>
      </c>
      <c r="DU475" s="1">
        <v>2.66678E-27</v>
      </c>
      <c r="DV475" s="1">
        <v>8.2378549999999995E-2</v>
      </c>
      <c r="DW475">
        <v>43.985019999999999</v>
      </c>
      <c r="DX475" s="1">
        <v>1.059262E-26</v>
      </c>
      <c r="DY475" s="1">
        <v>2.066235E-23</v>
      </c>
      <c r="DZ475" s="1">
        <v>8.1594470000000002E-2</v>
      </c>
      <c r="EA475">
        <v>43.8</v>
      </c>
      <c r="EB475" s="1">
        <v>2.2264639999999999E-23</v>
      </c>
      <c r="EC475" s="1">
        <v>4.2781829999999997E-20</v>
      </c>
      <c r="ED475" s="1">
        <v>8.1203339999999999E-2</v>
      </c>
      <c r="EE475">
        <v>43.69171</v>
      </c>
      <c r="EF475" s="1">
        <v>1.7796780000000001E-20</v>
      </c>
      <c r="EG475" s="1">
        <v>3.398777E-17</v>
      </c>
      <c r="EH475" s="1">
        <v>8.0488610000000002E-2</v>
      </c>
      <c r="EI475">
        <v>43.9818</v>
      </c>
      <c r="EJ475" s="1">
        <v>6.4043390000000001E-18</v>
      </c>
      <c r="EK475" s="1">
        <v>1.229266E-14</v>
      </c>
      <c r="EL475" s="1">
        <v>7.9422560000000003E-2</v>
      </c>
      <c r="EM475">
        <v>44.878079999999997</v>
      </c>
      <c r="EN475" s="1">
        <v>1.1738599999999999E-15</v>
      </c>
      <c r="EO475" s="1">
        <v>2.2832819999999999E-12</v>
      </c>
      <c r="EP475" s="1">
        <v>7.8268069999999995E-2</v>
      </c>
      <c r="EQ475">
        <v>46.679630000000003</v>
      </c>
      <c r="ER475" s="1">
        <v>1.197511E-13</v>
      </c>
      <c r="ES475" s="1">
        <v>2.3754510000000001E-10</v>
      </c>
      <c r="ET475" s="1">
        <v>7.7295429999999998E-2</v>
      </c>
      <c r="EU475">
        <v>48.477719999999998</v>
      </c>
      <c r="EV475" s="1">
        <v>7.3935250000000006E-12</v>
      </c>
      <c r="EW475" s="1">
        <v>1.4935270000000001E-8</v>
      </c>
      <c r="EX475" s="1">
        <v>7.6569010000000007E-2</v>
      </c>
      <c r="EY475">
        <v>48.778239999999997</v>
      </c>
      <c r="EZ475" s="1">
        <v>2.930494E-10</v>
      </c>
      <c r="FA475" s="1">
        <v>6.0290110000000005E-7</v>
      </c>
      <c r="FB475" s="1">
        <v>7.5919120000000007E-2</v>
      </c>
      <c r="FC475">
        <v>48.288789999999999</v>
      </c>
      <c r="FD475" s="1">
        <v>7.8268010000000006E-9</v>
      </c>
      <c r="FE475" s="1">
        <v>1.6382659999999999E-5</v>
      </c>
      <c r="FF475" s="1">
        <v>7.5224390000000002E-2</v>
      </c>
      <c r="FG475">
        <v>47.763190000000002</v>
      </c>
      <c r="FH475" s="1">
        <v>1.4522749999999999E-7</v>
      </c>
      <c r="FI475" s="1">
        <v>3.100213E-4</v>
      </c>
      <c r="FJ475" s="1">
        <v>7.5211459999999994E-2</v>
      </c>
      <c r="FK475">
        <v>47.424639999999997</v>
      </c>
      <c r="FL475" s="1">
        <v>1.9596829999999998E-6</v>
      </c>
      <c r="FM475" s="1">
        <v>4.2314589999999999E-3</v>
      </c>
      <c r="FN475">
        <v>7.4703710000000006E-2</v>
      </c>
      <c r="FO475">
        <v>47.835129999999999</v>
      </c>
      <c r="FP475" s="1">
        <v>1.9542840000000001E-5</v>
      </c>
      <c r="FQ475" s="1">
        <v>4.3024E-2</v>
      </c>
      <c r="FR475" s="1">
        <v>7.3873240000000007E-2</v>
      </c>
      <c r="FS475">
        <v>48.611420000000003</v>
      </c>
      <c r="FT475" s="1">
        <v>1.4797829999999999E-4</v>
      </c>
      <c r="FU475">
        <v>0.33340639999999999</v>
      </c>
      <c r="FV475" s="1">
        <v>7.2954959999999999E-2</v>
      </c>
      <c r="FW475">
        <v>49.537210000000002</v>
      </c>
      <c r="FX475" s="1">
        <v>8.758676E-4</v>
      </c>
      <c r="FY475">
        <v>2.023701</v>
      </c>
      <c r="FZ475" s="1">
        <v>7.2336639999999994E-2</v>
      </c>
      <c r="GA475">
        <v>49.826509999999999</v>
      </c>
      <c r="GB475" s="1">
        <v>4.1800709999999996E-3</v>
      </c>
      <c r="GC475">
        <v>9.8677630000000001</v>
      </c>
      <c r="GD475" s="1">
        <v>7.1995809999999993E-2</v>
      </c>
      <c r="GE475">
        <v>49.609459999999999</v>
      </c>
      <c r="GF475" s="1">
        <v>1.6452649999999999E-2</v>
      </c>
      <c r="GG475">
        <v>39.5366</v>
      </c>
      <c r="GH475" s="1">
        <v>7.1628590000000006E-2</v>
      </c>
      <c r="GI475">
        <v>48.841140000000003</v>
      </c>
      <c r="GJ475" s="1">
        <v>5.4146920000000001E-2</v>
      </c>
      <c r="GK475">
        <v>132.52959999999999</v>
      </c>
      <c r="GL475" s="1">
        <v>7.1012000000000006E-2</v>
      </c>
      <c r="GM475">
        <v>48.04439</v>
      </c>
      <c r="GN475">
        <v>0.150891</v>
      </c>
      <c r="GO475">
        <v>377.39080000000001</v>
      </c>
      <c r="GP475" s="1">
        <v>7.0990289999999998E-2</v>
      </c>
      <c r="GQ475">
        <v>47.357300000000002</v>
      </c>
      <c r="GR475">
        <v>0.36581409999999998</v>
      </c>
      <c r="GS475">
        <v>927.34090000000003</v>
      </c>
      <c r="GT475">
        <v>7.0410039999999993E-2</v>
      </c>
      <c r="GU475">
        <v>47.678959999999996</v>
      </c>
      <c r="GV475">
        <v>0.77060879999999998</v>
      </c>
      <c r="GW475">
        <v>1995.31</v>
      </c>
      <c r="GX475" s="1">
        <v>6.9524959999999997E-2</v>
      </c>
      <c r="GY475">
        <v>48.529719999999998</v>
      </c>
      <c r="GZ475">
        <v>1.430423</v>
      </c>
      <c r="HA475">
        <v>3799.6610000000001</v>
      </c>
      <c r="HB475" s="1">
        <v>6.8516220000000003E-2</v>
      </c>
      <c r="HC475">
        <v>49.738900000000001</v>
      </c>
      <c r="HD475">
        <v>2.376401</v>
      </c>
      <c r="HE475">
        <v>6487.01</v>
      </c>
      <c r="HF475" s="1">
        <v>6.7744200000000004E-2</v>
      </c>
      <c r="HG475">
        <v>50.691789999999997</v>
      </c>
      <c r="HH475">
        <v>3.5978590000000001</v>
      </c>
      <c r="HI475">
        <v>10055.790000000001</v>
      </c>
      <c r="HJ475" s="1">
        <v>6.7145060000000006E-2</v>
      </c>
      <c r="HK475">
        <v>50.489829999999998</v>
      </c>
      <c r="HL475">
        <v>5.0210400000000002</v>
      </c>
      <c r="HM475">
        <v>14330.6</v>
      </c>
      <c r="HN475" s="1">
        <v>6.6444639999999999E-2</v>
      </c>
      <c r="HO475">
        <v>49.870159999999998</v>
      </c>
      <c r="HP475">
        <v>6.5040620000000002</v>
      </c>
      <c r="HQ475">
        <v>18978.080000000002</v>
      </c>
      <c r="HR475" s="1">
        <v>6.5556879999999998E-2</v>
      </c>
      <c r="HS475">
        <v>49.123309999999996</v>
      </c>
      <c r="HT475">
        <v>7.8875729999999997</v>
      </c>
      <c r="HU475">
        <v>23587.03</v>
      </c>
      <c r="HV475" s="1">
        <v>6.5125890000000006E-2</v>
      </c>
      <c r="HW475">
        <v>48.58614</v>
      </c>
      <c r="HX475">
        <v>9.1311180000000007</v>
      </c>
      <c r="HY475">
        <v>27778.47</v>
      </c>
      <c r="HZ475" s="1">
        <v>6.4350039999999997E-2</v>
      </c>
      <c r="IA475">
        <v>49.122169999999997</v>
      </c>
      <c r="IB475">
        <v>10.058669999999999</v>
      </c>
      <c r="IC475">
        <v>31278.97</v>
      </c>
      <c r="ID475" s="1">
        <v>6.3433379999999998E-2</v>
      </c>
      <c r="IE475">
        <v>50.971350000000001</v>
      </c>
      <c r="IF475">
        <v>10.653779999999999</v>
      </c>
      <c r="IG475">
        <v>33917.980000000003</v>
      </c>
      <c r="IH475" s="1">
        <v>6.2409680000000002E-2</v>
      </c>
      <c r="II475">
        <v>53.492469999999997</v>
      </c>
      <c r="IJ475">
        <v>10.93</v>
      </c>
      <c r="IK475">
        <v>35669.440000000002</v>
      </c>
      <c r="IL475" s="1">
        <v>6.1514399999999997E-2</v>
      </c>
      <c r="IM475">
        <v>54.983240000000002</v>
      </c>
      <c r="IN475">
        <v>10.9701</v>
      </c>
      <c r="IO475">
        <v>36601.07</v>
      </c>
      <c r="IP475" s="1">
        <v>6.0676960000000002E-2</v>
      </c>
      <c r="IQ475">
        <v>55.143859999999997</v>
      </c>
      <c r="IR475">
        <v>10.812239999999999</v>
      </c>
      <c r="IS475">
        <v>36833.279999999999</v>
      </c>
      <c r="IT475" s="1">
        <v>5.97057E-2</v>
      </c>
      <c r="IU475">
        <v>54.636740000000003</v>
      </c>
      <c r="IV475">
        <v>10.479649999999999</v>
      </c>
      <c r="IW475">
        <v>36508.43</v>
      </c>
      <c r="IX475" s="1">
        <v>5.8204079999999998E-2</v>
      </c>
      <c r="IY475">
        <v>54.054459999999999</v>
      </c>
      <c r="IZ475">
        <v>9.9510959999999997</v>
      </c>
      <c r="JA475">
        <v>35763.050000000003</v>
      </c>
      <c r="JB475" s="1">
        <v>5.7204600000000001E-2</v>
      </c>
      <c r="JC475">
        <v>53.53293</v>
      </c>
      <c r="JD475">
        <v>9.4497710000000001</v>
      </c>
      <c r="JE475">
        <v>34728.769999999997</v>
      </c>
      <c r="JF475" s="1">
        <v>5.615705E-2</v>
      </c>
      <c r="JG475">
        <v>53.850149999999999</v>
      </c>
      <c r="JH475">
        <v>8.9139959999999991</v>
      </c>
      <c r="JI475">
        <v>33512.75</v>
      </c>
      <c r="JJ475" s="1">
        <v>5.5215119999999999E-2</v>
      </c>
      <c r="JK475">
        <v>54.144159999999999</v>
      </c>
      <c r="JL475">
        <v>8.3811719999999994</v>
      </c>
      <c r="JM475">
        <v>32193.439999999999</v>
      </c>
      <c r="JN475" s="1">
        <v>5.4434969999999999E-2</v>
      </c>
      <c r="JO475">
        <v>53.850940000000001</v>
      </c>
      <c r="JP475">
        <v>7.8774230000000003</v>
      </c>
      <c r="JQ475">
        <v>30832.99</v>
      </c>
      <c r="JR475" s="1">
        <v>5.3814090000000002E-2</v>
      </c>
      <c r="JS475">
        <v>53.283470000000001</v>
      </c>
      <c r="JT475">
        <v>7.382301</v>
      </c>
      <c r="JU475">
        <v>29460.720000000001</v>
      </c>
      <c r="JV475">
        <v>5.3283839999999999E-2</v>
      </c>
      <c r="JW475">
        <v>52.741660000000003</v>
      </c>
      <c r="JX475">
        <v>6.945989</v>
      </c>
      <c r="JY475">
        <v>28111.1</v>
      </c>
      <c r="JZ475" s="1">
        <v>5.2713950000000002E-2</v>
      </c>
      <c r="KA475">
        <v>52.035229999999999</v>
      </c>
      <c r="KB475">
        <v>6.521668</v>
      </c>
      <c r="KC475">
        <v>26804.63</v>
      </c>
      <c r="KD475" s="1">
        <v>5.2138959999999998E-2</v>
      </c>
      <c r="KE475">
        <v>51.263199999999998</v>
      </c>
      <c r="KF475">
        <v>6.1198980000000001</v>
      </c>
      <c r="KG475">
        <v>25540.03</v>
      </c>
      <c r="KH475" s="1">
        <v>5.1819480000000001E-2</v>
      </c>
      <c r="KI475">
        <v>50.406140000000001</v>
      </c>
      <c r="KJ475">
        <v>5.7718990000000003</v>
      </c>
      <c r="KK475">
        <v>24333.9</v>
      </c>
      <c r="KL475">
        <v>5.1378119999999999E-2</v>
      </c>
      <c r="KM475">
        <v>50.585479999999997</v>
      </c>
      <c r="KN475">
        <v>5.4313549999999999</v>
      </c>
      <c r="KO475">
        <v>23180.99</v>
      </c>
      <c r="KP475" s="1">
        <v>5.094241E-2</v>
      </c>
      <c r="KQ475">
        <v>52.2453</v>
      </c>
      <c r="KR475">
        <v>5.1132150000000003</v>
      </c>
      <c r="KS475">
        <v>22088.71</v>
      </c>
      <c r="KT475" s="1">
        <v>5.0444530000000001E-2</v>
      </c>
      <c r="KU475">
        <v>54.84742</v>
      </c>
      <c r="KV475">
        <v>4.8105989999999998</v>
      </c>
      <c r="KW475">
        <v>21055.85</v>
      </c>
      <c r="KX475" s="1">
        <v>5.0097820000000001E-2</v>
      </c>
      <c r="KY475">
        <v>56.586680000000001</v>
      </c>
      <c r="KZ475">
        <v>4.5420910000000001</v>
      </c>
      <c r="LA475">
        <v>20080.84</v>
      </c>
      <c r="LB475" s="1">
        <v>4.983456E-2</v>
      </c>
      <c r="LC475">
        <v>56.407780000000002</v>
      </c>
      <c r="LD475">
        <v>4.2985499999999996</v>
      </c>
      <c r="LE475">
        <v>19160.150000000001</v>
      </c>
      <c r="LF475" s="1">
        <v>4.9574609999999998E-2</v>
      </c>
      <c r="LG475">
        <v>55.493749999999999</v>
      </c>
      <c r="LH475">
        <v>4.070208</v>
      </c>
      <c r="LI475">
        <v>18289.62</v>
      </c>
      <c r="LJ475" s="1">
        <v>4.9272570000000002E-2</v>
      </c>
      <c r="LK475">
        <v>54.792430000000003</v>
      </c>
      <c r="LL475">
        <v>3.8536440000000001</v>
      </c>
      <c r="LM475">
        <v>17469.16</v>
      </c>
      <c r="LN475" s="1">
        <v>4.8796310000000002E-2</v>
      </c>
      <c r="LO475">
        <v>54.078870000000002</v>
      </c>
      <c r="LP475">
        <v>3.6383610000000002</v>
      </c>
      <c r="LQ475">
        <v>16697.38</v>
      </c>
      <c r="LR475" s="1">
        <v>4.8511650000000003E-2</v>
      </c>
      <c r="LS475">
        <v>53.836750000000002</v>
      </c>
      <c r="LT475">
        <v>3.4517129999999998</v>
      </c>
      <c r="LU475">
        <v>15972.08</v>
      </c>
      <c r="LV475" s="1">
        <v>4.8347550000000003E-2</v>
      </c>
      <c r="LW475">
        <v>54.266300000000001</v>
      </c>
      <c r="LX475">
        <v>3.28478</v>
      </c>
      <c r="LY475">
        <v>15287.17</v>
      </c>
      <c r="LZ475" s="1">
        <v>4.8237040000000002E-2</v>
      </c>
      <c r="MA475">
        <v>54.575020000000002</v>
      </c>
      <c r="MB475">
        <v>3.1312769999999999</v>
      </c>
      <c r="MC475">
        <v>14639.75</v>
      </c>
      <c r="MD475" s="1">
        <v>4.8005039999999999E-2</v>
      </c>
      <c r="ME475">
        <v>54.68103</v>
      </c>
      <c r="MF475">
        <v>2.9792909999999999</v>
      </c>
      <c r="MG475">
        <v>14028.12</v>
      </c>
      <c r="MH475" s="1">
        <v>4.7747640000000001E-2</v>
      </c>
      <c r="MI475">
        <v>54.336239999999997</v>
      </c>
      <c r="MJ475">
        <v>2.8351700000000002</v>
      </c>
      <c r="MK475">
        <v>13451.69</v>
      </c>
      <c r="ML475" s="1">
        <v>4.7477659999999998E-2</v>
      </c>
      <c r="MM475">
        <v>53.310809999999996</v>
      </c>
      <c r="MN475">
        <v>2.6989559999999999</v>
      </c>
      <c r="MO475">
        <v>12908.66</v>
      </c>
      <c r="MP475">
        <v>4.7316909999999997E-2</v>
      </c>
      <c r="MQ475">
        <v>52.417250000000003</v>
      </c>
      <c r="MR475">
        <v>2.576981</v>
      </c>
      <c r="MS475">
        <v>12395.83</v>
      </c>
      <c r="MT475" s="1">
        <v>4.7270760000000002E-2</v>
      </c>
      <c r="MU475">
        <v>51.68571</v>
      </c>
      <c r="MV475">
        <v>2.4677899999999999</v>
      </c>
      <c r="MW475">
        <v>11909.97</v>
      </c>
      <c r="MX475" s="1">
        <v>4.7129200000000003E-2</v>
      </c>
      <c r="MY475">
        <v>51.72692</v>
      </c>
      <c r="MZ475">
        <v>2.3600120000000002</v>
      </c>
      <c r="NA475">
        <v>11449</v>
      </c>
      <c r="NB475" s="1">
        <v>4.6920400000000001E-2</v>
      </c>
      <c r="NC475">
        <v>52.152569999999997</v>
      </c>
      <c r="ND475">
        <v>2.2552919999999999</v>
      </c>
      <c r="NE475">
        <v>11013.44</v>
      </c>
      <c r="NF475" s="1">
        <v>4.6668149999999999E-2</v>
      </c>
      <c r="NG475">
        <v>53.327599999999997</v>
      </c>
      <c r="NH475">
        <v>2.1547010000000002</v>
      </c>
      <c r="NI475">
        <v>10601.82</v>
      </c>
      <c r="NJ475" s="1">
        <v>4.6509019999999998E-2</v>
      </c>
      <c r="NK475">
        <v>54.848410000000001</v>
      </c>
      <c r="NL475">
        <v>2.0641940000000001</v>
      </c>
      <c r="NM475">
        <v>10212.67</v>
      </c>
      <c r="NN475" s="1">
        <v>4.6413599999999999E-2</v>
      </c>
      <c r="NO475">
        <v>55.114570000000001</v>
      </c>
      <c r="NP475">
        <v>1.981454</v>
      </c>
      <c r="NQ475">
        <v>9843.1170000000002</v>
      </c>
      <c r="NR475" s="1">
        <v>4.6307800000000003E-2</v>
      </c>
      <c r="NS475">
        <v>54.003819999999997</v>
      </c>
      <c r="NT475">
        <v>1.902617</v>
      </c>
      <c r="NU475">
        <v>9492.0939999999991</v>
      </c>
      <c r="NV475" s="1">
        <v>4.6153470000000002E-2</v>
      </c>
      <c r="NW475">
        <v>52.911769999999997</v>
      </c>
      <c r="NX475">
        <v>1.826155</v>
      </c>
      <c r="NY475">
        <v>9158.7350000000006</v>
      </c>
      <c r="NZ475" s="1">
        <v>4.5936919999999999E-2</v>
      </c>
      <c r="OA475">
        <v>52.155859999999997</v>
      </c>
      <c r="OB475">
        <v>1.75183</v>
      </c>
      <c r="OC475">
        <v>8842.8279999999995</v>
      </c>
      <c r="OD475" s="1">
        <v>4.5766469999999997E-2</v>
      </c>
      <c r="OE475">
        <v>52.301279999999998</v>
      </c>
      <c r="OF475">
        <v>1.6835389999999999</v>
      </c>
      <c r="OG475">
        <v>8543.4629999999997</v>
      </c>
      <c r="OH475" s="1">
        <v>4.5677809999999999E-2</v>
      </c>
      <c r="OI475">
        <v>52.152859999999997</v>
      </c>
      <c r="OJ475">
        <v>1.6217729999999999</v>
      </c>
      <c r="OK475">
        <v>8258.6509999999998</v>
      </c>
    </row>
    <row r="476" spans="1:401" x14ac:dyDescent="0.35">
      <c r="A476">
        <v>485</v>
      </c>
      <c r="B476" t="s">
        <v>4</v>
      </c>
      <c r="C476" t="s">
        <v>364</v>
      </c>
      <c r="D476" t="s">
        <v>483</v>
      </c>
      <c r="E476">
        <v>753.47479999999996</v>
      </c>
      <c r="F476">
        <v>0.10445</v>
      </c>
      <c r="G476">
        <v>36.73471</v>
      </c>
      <c r="H476">
        <v>0</v>
      </c>
      <c r="I476">
        <v>0</v>
      </c>
      <c r="J476">
        <v>0.1038506</v>
      </c>
      <c r="K476">
        <v>36.870750000000001</v>
      </c>
      <c r="L476">
        <v>0</v>
      </c>
      <c r="M476">
        <v>0</v>
      </c>
      <c r="N476">
        <v>0.10293480000000001</v>
      </c>
      <c r="O476">
        <v>36.677630000000001</v>
      </c>
      <c r="P476">
        <v>0</v>
      </c>
      <c r="Q476">
        <v>0</v>
      </c>
      <c r="R476">
        <v>0.1019057</v>
      </c>
      <c r="S476">
        <v>36.971769999999999</v>
      </c>
      <c r="T476">
        <v>0</v>
      </c>
      <c r="U476">
        <v>0</v>
      </c>
      <c r="V476">
        <v>0.1010918</v>
      </c>
      <c r="W476">
        <v>37.191589999999998</v>
      </c>
      <c r="X476">
        <v>0</v>
      </c>
      <c r="Y476">
        <v>0</v>
      </c>
      <c r="Z476">
        <v>0.1004553</v>
      </c>
      <c r="AA476">
        <v>36.909779999999998</v>
      </c>
      <c r="AB476">
        <v>0</v>
      </c>
      <c r="AC476">
        <v>0</v>
      </c>
      <c r="AD476" s="1">
        <v>9.9720660000000003E-2</v>
      </c>
      <c r="AE476">
        <v>36.222090000000001</v>
      </c>
      <c r="AF476">
        <v>0</v>
      </c>
      <c r="AG476">
        <v>0</v>
      </c>
      <c r="AH476" s="1">
        <v>9.8833859999999996E-2</v>
      </c>
      <c r="AI476">
        <v>35.496169999999999</v>
      </c>
      <c r="AJ476">
        <v>0</v>
      </c>
      <c r="AK476">
        <v>0</v>
      </c>
      <c r="AL476">
        <v>9.7955E-2</v>
      </c>
      <c r="AM476">
        <v>35.006230000000002</v>
      </c>
      <c r="AN476">
        <v>0</v>
      </c>
      <c r="AO476">
        <v>0</v>
      </c>
      <c r="AP476" s="1">
        <v>9.7118300000000005E-2</v>
      </c>
      <c r="AQ476">
        <v>35.379440000000002</v>
      </c>
      <c r="AR476">
        <v>0</v>
      </c>
      <c r="AS476">
        <v>0</v>
      </c>
      <c r="AT476" s="1">
        <v>9.6368159999999994E-2</v>
      </c>
      <c r="AU476">
        <v>36.35622</v>
      </c>
      <c r="AV476">
        <v>0</v>
      </c>
      <c r="AW476">
        <v>0</v>
      </c>
      <c r="AX476" s="1">
        <v>9.5508960000000004E-2</v>
      </c>
      <c r="AY476">
        <v>37.66169</v>
      </c>
      <c r="AZ476">
        <v>0</v>
      </c>
      <c r="BA476">
        <v>0</v>
      </c>
      <c r="BB476" s="1">
        <v>9.4573740000000003E-2</v>
      </c>
      <c r="BC476">
        <v>38.763469999999998</v>
      </c>
      <c r="BD476">
        <v>0</v>
      </c>
      <c r="BE476">
        <v>0</v>
      </c>
      <c r="BF476" s="1">
        <v>9.3538360000000001E-2</v>
      </c>
      <c r="BG476">
        <v>39.01641</v>
      </c>
      <c r="BH476">
        <v>0</v>
      </c>
      <c r="BI476">
        <v>0</v>
      </c>
      <c r="BJ476" s="1">
        <v>9.2550640000000003E-2</v>
      </c>
      <c r="BK476">
        <v>38.702249999999999</v>
      </c>
      <c r="BL476">
        <v>0</v>
      </c>
      <c r="BM476">
        <v>0</v>
      </c>
      <c r="BN476" s="1">
        <v>9.1556899999999997E-2</v>
      </c>
      <c r="BO476">
        <v>38.395600000000002</v>
      </c>
      <c r="BP476">
        <v>0</v>
      </c>
      <c r="BQ476">
        <v>0</v>
      </c>
      <c r="BR476" s="1">
        <v>9.0815160000000006E-2</v>
      </c>
      <c r="BS476">
        <v>38.179470000000002</v>
      </c>
      <c r="BT476">
        <v>0</v>
      </c>
      <c r="BU476">
        <v>0</v>
      </c>
      <c r="BV476">
        <v>8.9811650000000007E-2</v>
      </c>
      <c r="BW476">
        <v>38.509880000000003</v>
      </c>
      <c r="BX476">
        <v>0</v>
      </c>
      <c r="BY476">
        <v>0</v>
      </c>
      <c r="BZ476" s="1">
        <v>8.8618160000000001E-2</v>
      </c>
      <c r="CA476">
        <v>38.960380000000001</v>
      </c>
      <c r="CB476">
        <v>0</v>
      </c>
      <c r="CC476">
        <v>0</v>
      </c>
      <c r="CD476" s="1">
        <v>8.737578E-2</v>
      </c>
      <c r="CE476">
        <v>39.250880000000002</v>
      </c>
      <c r="CF476">
        <v>0</v>
      </c>
      <c r="CG476">
        <v>0</v>
      </c>
      <c r="CH476" s="1">
        <v>8.6315649999999994E-2</v>
      </c>
      <c r="CI476">
        <v>39.34449</v>
      </c>
      <c r="CJ476">
        <v>0</v>
      </c>
      <c r="CK476">
        <v>0</v>
      </c>
      <c r="CL476" s="1">
        <v>8.5465529999999998E-2</v>
      </c>
      <c r="CM476">
        <v>38.969050000000003</v>
      </c>
      <c r="CN476">
        <v>0</v>
      </c>
      <c r="CO476">
        <v>0</v>
      </c>
      <c r="CP476" s="1">
        <v>8.4678260000000005E-2</v>
      </c>
      <c r="CQ476">
        <v>38.47092</v>
      </c>
      <c r="CR476">
        <v>0</v>
      </c>
      <c r="CS476">
        <v>0</v>
      </c>
      <c r="CT476" s="1">
        <v>8.3865110000000007E-2</v>
      </c>
      <c r="CU476">
        <v>37.940080000000002</v>
      </c>
      <c r="CV476">
        <v>0</v>
      </c>
      <c r="CW476">
        <v>0</v>
      </c>
      <c r="CX476" s="1">
        <v>8.3024760000000003E-2</v>
      </c>
      <c r="CY476">
        <v>37.560560000000002</v>
      </c>
      <c r="CZ476">
        <v>0</v>
      </c>
      <c r="DA476">
        <v>0</v>
      </c>
      <c r="DB476" s="1">
        <v>8.2455799999999996E-2</v>
      </c>
      <c r="DC476">
        <v>37.848129999999998</v>
      </c>
      <c r="DD476">
        <v>0</v>
      </c>
      <c r="DE476">
        <v>0</v>
      </c>
      <c r="DF476" s="1">
        <v>8.1983219999999996E-2</v>
      </c>
      <c r="DG476">
        <v>38.820529999999998</v>
      </c>
      <c r="DH476">
        <v>0</v>
      </c>
      <c r="DI476">
        <v>0</v>
      </c>
      <c r="DJ476" s="1">
        <v>8.1517640000000002E-2</v>
      </c>
      <c r="DK476">
        <v>40.741950000000003</v>
      </c>
      <c r="DL476">
        <v>0</v>
      </c>
      <c r="DM476" s="1">
        <v>3.195964E-38</v>
      </c>
      <c r="DN476" s="1">
        <v>8.0857760000000001E-2</v>
      </c>
      <c r="DO476">
        <v>43.062719999999999</v>
      </c>
      <c r="DP476" s="1">
        <v>5.8126519999999997E-36</v>
      </c>
      <c r="DQ476" s="1">
        <v>1.583402E-32</v>
      </c>
      <c r="DR476" s="1">
        <v>8.0130580000000007E-2</v>
      </c>
      <c r="DS476">
        <v>43.97681</v>
      </c>
      <c r="DT476" s="1">
        <v>3.4683230000000002E-31</v>
      </c>
      <c r="DU476" s="1">
        <v>8.0435399999999996E-28</v>
      </c>
      <c r="DV476" s="1">
        <v>7.9289769999999996E-2</v>
      </c>
      <c r="DW476">
        <v>43.793849999999999</v>
      </c>
      <c r="DX476" s="1">
        <v>3.1943369999999999E-27</v>
      </c>
      <c r="DY476" s="1">
        <v>6.8912280000000002E-24</v>
      </c>
      <c r="DZ476" s="1">
        <v>7.8542020000000004E-2</v>
      </c>
      <c r="EA476">
        <v>43.593299999999999</v>
      </c>
      <c r="EB476" s="1">
        <v>7.3662209999999993E-24</v>
      </c>
      <c r="EC476" s="1">
        <v>1.5440239999999999E-20</v>
      </c>
      <c r="ED476" s="1">
        <v>7.8186610000000004E-2</v>
      </c>
      <c r="EE476">
        <v>43.473700000000001</v>
      </c>
      <c r="EF476" s="1">
        <v>6.3417399999999997E-21</v>
      </c>
      <c r="EG476" s="1">
        <v>1.309328E-17</v>
      </c>
      <c r="EH476" s="1">
        <v>7.7493060000000002E-2</v>
      </c>
      <c r="EI476">
        <v>43.755589999999998</v>
      </c>
      <c r="EJ476" s="1">
        <v>2.4358860000000002E-18</v>
      </c>
      <c r="EK476" s="1">
        <v>5.0222939999999999E-15</v>
      </c>
      <c r="EL476">
        <v>7.6456689999999994E-2</v>
      </c>
      <c r="EM476">
        <v>44.637219999999999</v>
      </c>
      <c r="EN476" s="1">
        <v>4.7338249999999996E-16</v>
      </c>
      <c r="EO476" s="1">
        <v>9.842658E-13</v>
      </c>
      <c r="EP476" s="1">
        <v>7.5336970000000003E-2</v>
      </c>
      <c r="EQ476">
        <v>46.403469999999999</v>
      </c>
      <c r="ER476" s="1">
        <v>5.0938280000000002E-14</v>
      </c>
      <c r="ES476" s="1">
        <v>1.075997E-10</v>
      </c>
      <c r="ET476" s="1">
        <v>7.4409310000000006E-2</v>
      </c>
      <c r="EU476">
        <v>48.174109999999999</v>
      </c>
      <c r="EV476" s="1">
        <v>3.304263E-12</v>
      </c>
      <c r="EW476" s="1">
        <v>7.0843300000000001E-9</v>
      </c>
      <c r="EX476" s="1">
        <v>7.3715359999999994E-2</v>
      </c>
      <c r="EY476">
        <v>48.513480000000001</v>
      </c>
      <c r="EZ476" s="1">
        <v>1.3716169999999999E-10</v>
      </c>
      <c r="FA476" s="1">
        <v>2.9870279999999999E-7</v>
      </c>
      <c r="FB476" s="1">
        <v>7.3084259999999998E-2</v>
      </c>
      <c r="FC476">
        <v>48.078980000000001</v>
      </c>
      <c r="FD476" s="1">
        <v>3.8280909999999997E-9</v>
      </c>
      <c r="FE476" s="1">
        <v>8.4632870000000002E-6</v>
      </c>
      <c r="FF476" s="1">
        <v>7.2413359999999996E-2</v>
      </c>
      <c r="FG476">
        <v>47.596809999999998</v>
      </c>
      <c r="FH476" s="1">
        <v>7.4115549999999996E-8</v>
      </c>
      <c r="FI476" s="1">
        <v>1.668029E-4</v>
      </c>
      <c r="FJ476" s="1">
        <v>7.2431079999999995E-2</v>
      </c>
      <c r="FK476">
        <v>47.286650000000002</v>
      </c>
      <c r="FL476" s="1">
        <v>1.042179E-6</v>
      </c>
      <c r="FM476" s="1">
        <v>2.367755E-3</v>
      </c>
      <c r="FN476" s="1">
        <v>7.1938680000000005E-2</v>
      </c>
      <c r="FO476">
        <v>47.697220000000002</v>
      </c>
      <c r="FP476" s="1">
        <v>1.0809260000000001E-5</v>
      </c>
      <c r="FQ476" s="1">
        <v>2.5007399999999999E-2</v>
      </c>
      <c r="FR476" s="1">
        <v>7.1127339999999997E-2</v>
      </c>
      <c r="FS476">
        <v>48.468119999999999</v>
      </c>
      <c r="FT476" s="1">
        <v>8.4965359999999995E-5</v>
      </c>
      <c r="FU476">
        <v>0.20099600000000001</v>
      </c>
      <c r="FV476" s="1">
        <v>7.0225049999999997E-2</v>
      </c>
      <c r="FW476">
        <v>49.389189999999999</v>
      </c>
      <c r="FX476" s="1">
        <v>5.2100340000000005E-4</v>
      </c>
      <c r="FY476">
        <v>1.2632490000000001</v>
      </c>
      <c r="FZ476">
        <v>6.9633829999999994E-2</v>
      </c>
      <c r="GA476">
        <v>49.704909999999998</v>
      </c>
      <c r="GB476" s="1">
        <v>2.5729440000000002E-3</v>
      </c>
      <c r="GC476">
        <v>6.3695899999999996</v>
      </c>
      <c r="GD476" s="1">
        <v>6.9313910000000006E-2</v>
      </c>
      <c r="GE476">
        <v>49.530230000000003</v>
      </c>
      <c r="GF476" s="1">
        <v>1.04686E-2</v>
      </c>
      <c r="GG476">
        <v>26.36533</v>
      </c>
      <c r="GH476">
        <v>6.89607E-2</v>
      </c>
      <c r="GI476">
        <v>48.818680000000001</v>
      </c>
      <c r="GJ476" s="1">
        <v>3.5577959999999999E-2</v>
      </c>
      <c r="GK476">
        <v>91.231639999999999</v>
      </c>
      <c r="GL476" s="1">
        <v>6.8364510000000003E-2</v>
      </c>
      <c r="GM476">
        <v>48.072279999999999</v>
      </c>
      <c r="GN476">
        <v>0.1022786</v>
      </c>
      <c r="GO476">
        <v>267.95269999999999</v>
      </c>
      <c r="GP476" s="1">
        <v>6.8369680000000002E-2</v>
      </c>
      <c r="GQ476">
        <v>47.428849999999997</v>
      </c>
      <c r="GR476">
        <v>0.25569500000000001</v>
      </c>
      <c r="GS476">
        <v>678.62580000000003</v>
      </c>
      <c r="GT476" s="1">
        <v>6.7794229999999997E-2</v>
      </c>
      <c r="GU476">
        <v>47.747590000000002</v>
      </c>
      <c r="GV476">
        <v>0.55465149999999996</v>
      </c>
      <c r="GW476">
        <v>1503.913</v>
      </c>
      <c r="GX476" s="1">
        <v>6.6932500000000006E-2</v>
      </c>
      <c r="GY476">
        <v>48.576549999999997</v>
      </c>
      <c r="GZ476">
        <v>1.0592630000000001</v>
      </c>
      <c r="HA476">
        <v>2947.2310000000002</v>
      </c>
      <c r="HB476">
        <v>6.5947850000000002E-2</v>
      </c>
      <c r="HC476">
        <v>49.743499999999997</v>
      </c>
      <c r="HD476">
        <v>1.808516</v>
      </c>
      <c r="HE476">
        <v>5173.1580000000004</v>
      </c>
      <c r="HF476" s="1">
        <v>6.5204819999999997E-2</v>
      </c>
      <c r="HG476">
        <v>50.668109999999999</v>
      </c>
      <c r="HH476">
        <v>2.8115350000000001</v>
      </c>
      <c r="HI476">
        <v>8236.4979999999996</v>
      </c>
      <c r="HJ476" s="1">
        <v>6.4630359999999998E-2</v>
      </c>
      <c r="HK476">
        <v>50.484879999999997</v>
      </c>
      <c r="HL476">
        <v>4.0247599999999997</v>
      </c>
      <c r="HM476">
        <v>12043.95</v>
      </c>
      <c r="HN476" s="1">
        <v>6.3960669999999997E-2</v>
      </c>
      <c r="HO476">
        <v>49.893630000000002</v>
      </c>
      <c r="HP476">
        <v>5.3420290000000001</v>
      </c>
      <c r="HQ476">
        <v>16348.34</v>
      </c>
      <c r="HR476" s="1">
        <v>6.3095460000000006E-2</v>
      </c>
      <c r="HS476">
        <v>49.177399999999999</v>
      </c>
      <c r="HT476">
        <v>6.6279329999999996</v>
      </c>
      <c r="HU476">
        <v>20800.009999999998</v>
      </c>
      <c r="HV476" s="1">
        <v>6.2696479999999999E-2</v>
      </c>
      <c r="HW476">
        <v>48.661949999999997</v>
      </c>
      <c r="HX476">
        <v>7.8426039999999997</v>
      </c>
      <c r="HY476">
        <v>25043.46</v>
      </c>
      <c r="HZ476" s="1">
        <v>6.1934469999999998E-2</v>
      </c>
      <c r="IA476">
        <v>49.173369999999998</v>
      </c>
      <c r="IB476">
        <v>8.8140040000000006</v>
      </c>
      <c r="IC476">
        <v>28789.56</v>
      </c>
      <c r="ID476" s="1">
        <v>6.1045990000000001E-2</v>
      </c>
      <c r="IE476">
        <v>50.939219999999999</v>
      </c>
      <c r="IF476">
        <v>9.5108470000000001</v>
      </c>
      <c r="IG476">
        <v>31823.83</v>
      </c>
      <c r="IH476" s="1">
        <v>6.0051680000000003E-2</v>
      </c>
      <c r="II476">
        <v>53.349670000000003</v>
      </c>
      <c r="IJ476">
        <v>9.9245169999999998</v>
      </c>
      <c r="IK476">
        <v>34061.480000000003</v>
      </c>
      <c r="IL476" s="1">
        <v>5.9182150000000003E-2</v>
      </c>
      <c r="IM476">
        <v>54.785469999999997</v>
      </c>
      <c r="IN476">
        <v>10.115930000000001</v>
      </c>
      <c r="IO476">
        <v>35515.85</v>
      </c>
      <c r="IP476" s="1">
        <v>5.8380029999999999E-2</v>
      </c>
      <c r="IQ476">
        <v>54.947400000000002</v>
      </c>
      <c r="IR476">
        <v>10.1127</v>
      </c>
      <c r="IS476">
        <v>36264.769999999997</v>
      </c>
      <c r="IT476">
        <v>5.7446900000000002E-2</v>
      </c>
      <c r="IU476">
        <v>54.463369999999998</v>
      </c>
      <c r="IV476">
        <v>9.9265410000000003</v>
      </c>
      <c r="IW476">
        <v>36417.58</v>
      </c>
      <c r="IX476" s="1">
        <v>5.5994509999999997E-2</v>
      </c>
      <c r="IY476">
        <v>53.907049999999998</v>
      </c>
      <c r="IZ476">
        <v>9.5311400000000006</v>
      </c>
      <c r="JA476">
        <v>36090.82</v>
      </c>
      <c r="JB476" s="1">
        <v>5.5033310000000002E-2</v>
      </c>
      <c r="JC476">
        <v>53.412999999999997</v>
      </c>
      <c r="JD476">
        <v>9.1409190000000002</v>
      </c>
      <c r="JE476">
        <v>35407.15</v>
      </c>
      <c r="JF476" s="1">
        <v>5.4019459999999998E-2</v>
      </c>
      <c r="JG476">
        <v>53.72569</v>
      </c>
      <c r="JH476">
        <v>8.6966470000000005</v>
      </c>
      <c r="JI476">
        <v>34477.769999999997</v>
      </c>
      <c r="JJ476" s="1">
        <v>5.3106479999999998E-2</v>
      </c>
      <c r="JK476">
        <v>54.037089999999999</v>
      </c>
      <c r="JL476">
        <v>8.2397460000000002</v>
      </c>
      <c r="JM476">
        <v>33386.75</v>
      </c>
      <c r="JN476" s="1">
        <v>5.2348029999999997E-2</v>
      </c>
      <c r="JO476">
        <v>53.789830000000002</v>
      </c>
      <c r="JP476">
        <v>7.7851429999999997</v>
      </c>
      <c r="JQ476">
        <v>32200.59</v>
      </c>
      <c r="JR476" s="1">
        <v>5.174956E-2</v>
      </c>
      <c r="JS476">
        <v>53.277549999999998</v>
      </c>
      <c r="JT476">
        <v>7.3567619999999998</v>
      </c>
      <c r="JU476">
        <v>30961.48</v>
      </c>
      <c r="JV476" s="1">
        <v>5.1239430000000002E-2</v>
      </c>
      <c r="JW476">
        <v>52.785879999999999</v>
      </c>
      <c r="JX476">
        <v>6.9580630000000001</v>
      </c>
      <c r="JY476">
        <v>29710.21</v>
      </c>
      <c r="JZ476">
        <v>5.0682400000000002E-2</v>
      </c>
      <c r="KA476">
        <v>52.126930000000002</v>
      </c>
      <c r="KB476">
        <v>6.5482490000000002</v>
      </c>
      <c r="KC476">
        <v>28463.35</v>
      </c>
      <c r="KD476" s="1">
        <v>5.0123639999999997E-2</v>
      </c>
      <c r="KE476">
        <v>51.400959999999998</v>
      </c>
      <c r="KF476">
        <v>6.1797149999999998</v>
      </c>
      <c r="KG476">
        <v>27245.47</v>
      </c>
      <c r="KH476" s="1">
        <v>4.9820789999999997E-2</v>
      </c>
      <c r="KI476">
        <v>50.589089999999999</v>
      </c>
      <c r="KJ476">
        <v>5.8518889999999999</v>
      </c>
      <c r="KK476">
        <v>26065.34</v>
      </c>
      <c r="KL476" s="1">
        <v>4.9393579999999999E-2</v>
      </c>
      <c r="KM476">
        <v>50.755029999999998</v>
      </c>
      <c r="KN476">
        <v>5.5258919999999998</v>
      </c>
      <c r="KO476">
        <v>24921.47</v>
      </c>
      <c r="KP476">
        <v>4.8965660000000001E-2</v>
      </c>
      <c r="KQ476">
        <v>52.318350000000002</v>
      </c>
      <c r="KR476">
        <v>5.2184999999999997</v>
      </c>
      <c r="KS476">
        <v>23828.78</v>
      </c>
      <c r="KT476" s="1">
        <v>4.8478840000000002E-2</v>
      </c>
      <c r="KU476">
        <v>54.779060000000001</v>
      </c>
      <c r="KV476">
        <v>4.9235639999999998</v>
      </c>
      <c r="KW476">
        <v>22785.08</v>
      </c>
      <c r="KX476" s="1">
        <v>4.8142810000000001E-2</v>
      </c>
      <c r="KY476">
        <v>56.430160000000001</v>
      </c>
      <c r="KZ476">
        <v>4.6613280000000001</v>
      </c>
      <c r="LA476">
        <v>21792.37</v>
      </c>
      <c r="LB476" s="1">
        <v>4.788477E-2</v>
      </c>
      <c r="LC476">
        <v>56.263060000000003</v>
      </c>
      <c r="LD476">
        <v>4.4225630000000002</v>
      </c>
      <c r="LE476">
        <v>20849.419999999998</v>
      </c>
      <c r="LF476">
        <v>4.7636650000000003E-2</v>
      </c>
      <c r="LG476">
        <v>55.387419999999999</v>
      </c>
      <c r="LH476">
        <v>4.1980459999999997</v>
      </c>
      <c r="LI476">
        <v>19952.509999999998</v>
      </c>
      <c r="LJ476" s="1">
        <v>4.7335769999999999E-2</v>
      </c>
      <c r="LK476">
        <v>54.712359999999997</v>
      </c>
      <c r="LL476">
        <v>3.9829870000000001</v>
      </c>
      <c r="LM476">
        <v>19102.78</v>
      </c>
      <c r="LN476" s="1">
        <v>4.6868519999999997E-2</v>
      </c>
      <c r="LO476">
        <v>54.030740000000002</v>
      </c>
      <c r="LP476">
        <v>3.7678639999999999</v>
      </c>
      <c r="LQ476">
        <v>18299.71</v>
      </c>
      <c r="LR476" s="1">
        <v>4.6591430000000003E-2</v>
      </c>
      <c r="LS476">
        <v>53.803669999999997</v>
      </c>
      <c r="LT476">
        <v>3.5815769999999998</v>
      </c>
      <c r="LU476">
        <v>17541.5</v>
      </c>
      <c r="LV476" s="1">
        <v>4.6432569999999999E-2</v>
      </c>
      <c r="LW476">
        <v>54.221400000000003</v>
      </c>
      <c r="LX476">
        <v>3.4148879999999999</v>
      </c>
      <c r="LY476">
        <v>16823.11</v>
      </c>
      <c r="LZ476" s="1">
        <v>4.6324400000000002E-2</v>
      </c>
      <c r="MA476">
        <v>54.534199999999998</v>
      </c>
      <c r="MB476">
        <v>3.2613159999999999</v>
      </c>
      <c r="MC476">
        <v>16141.63</v>
      </c>
      <c r="MD476" s="1">
        <v>4.6099460000000002E-2</v>
      </c>
      <c r="ME476">
        <v>54.648539999999997</v>
      </c>
      <c r="MF476">
        <v>3.1084800000000001</v>
      </c>
      <c r="MG476">
        <v>15495.86</v>
      </c>
      <c r="MH476" s="1">
        <v>4.5844709999999997E-2</v>
      </c>
      <c r="MI476">
        <v>54.338329999999999</v>
      </c>
      <c r="MJ476">
        <v>2.9627560000000002</v>
      </c>
      <c r="MK476">
        <v>14885.46</v>
      </c>
      <c r="ML476" s="1">
        <v>4.5575839999999999E-2</v>
      </c>
      <c r="MM476">
        <v>53.372779999999999</v>
      </c>
      <c r="MN476">
        <v>2.8244449999999999</v>
      </c>
      <c r="MO476">
        <v>14308.47</v>
      </c>
      <c r="MP476" s="1">
        <v>4.541709E-2</v>
      </c>
      <c r="MQ476">
        <v>52.526600000000002</v>
      </c>
      <c r="MR476">
        <v>2.700812</v>
      </c>
      <c r="MS476">
        <v>13762.27</v>
      </c>
      <c r="MT476" s="1">
        <v>4.5370670000000002E-2</v>
      </c>
      <c r="MU476">
        <v>51.83135</v>
      </c>
      <c r="MV476">
        <v>2.5903070000000001</v>
      </c>
      <c r="MW476">
        <v>13243.71</v>
      </c>
      <c r="MX476" s="1">
        <v>4.5234709999999997E-2</v>
      </c>
      <c r="MY476">
        <v>51.868429999999996</v>
      </c>
      <c r="MZ476">
        <v>2.4809350000000001</v>
      </c>
      <c r="NA476">
        <v>12750.86</v>
      </c>
      <c r="NB476" s="1">
        <v>4.5025389999999998E-2</v>
      </c>
      <c r="NC476">
        <v>52.267670000000003</v>
      </c>
      <c r="ND476">
        <v>2.3738730000000001</v>
      </c>
      <c r="NE476">
        <v>12283.96</v>
      </c>
      <c r="NF476" s="1">
        <v>4.477627E-2</v>
      </c>
      <c r="NG476">
        <v>53.380789999999998</v>
      </c>
      <c r="NH476">
        <v>2.270807</v>
      </c>
      <c r="NI476">
        <v>11841.62</v>
      </c>
      <c r="NJ476" s="1">
        <v>4.4624329999999997E-2</v>
      </c>
      <c r="NK476">
        <v>54.819940000000003</v>
      </c>
      <c r="NL476">
        <v>2.1784150000000002</v>
      </c>
      <c r="NM476">
        <v>11422.67</v>
      </c>
      <c r="NN476" s="1">
        <v>4.4529590000000001E-2</v>
      </c>
      <c r="NO476">
        <v>55.077530000000003</v>
      </c>
      <c r="NP476">
        <v>2.0937100000000002</v>
      </c>
      <c r="NQ476">
        <v>11024</v>
      </c>
      <c r="NR476" s="1">
        <v>4.4420139999999997E-2</v>
      </c>
      <c r="NS476">
        <v>54.017699999999998</v>
      </c>
      <c r="NT476">
        <v>2.0126369999999998</v>
      </c>
      <c r="NU476">
        <v>10644.66</v>
      </c>
      <c r="NV476" s="1">
        <v>4.4271270000000001E-2</v>
      </c>
      <c r="NW476">
        <v>52.972920000000002</v>
      </c>
      <c r="NX476">
        <v>1.9341630000000001</v>
      </c>
      <c r="NY476">
        <v>10283.879999999999</v>
      </c>
      <c r="NZ476" s="1">
        <v>4.405361E-2</v>
      </c>
      <c r="OA476">
        <v>52.24465</v>
      </c>
      <c r="OB476">
        <v>1.857316</v>
      </c>
      <c r="OC476">
        <v>9941.3349999999991</v>
      </c>
      <c r="OD476" s="1">
        <v>4.3886929999999998E-2</v>
      </c>
      <c r="OE476">
        <v>52.373919999999998</v>
      </c>
      <c r="OF476">
        <v>1.7868539999999999</v>
      </c>
      <c r="OG476">
        <v>9616.0319999999992</v>
      </c>
      <c r="OH476" s="1">
        <v>4.3795189999999998E-2</v>
      </c>
      <c r="OI476">
        <v>52.238259999999997</v>
      </c>
      <c r="OJ476">
        <v>1.7229939999999999</v>
      </c>
      <c r="OK476">
        <v>9306.0010000000002</v>
      </c>
    </row>
    <row r="477" spans="1:401" x14ac:dyDescent="0.35">
      <c r="A477">
        <v>486</v>
      </c>
      <c r="B477" t="s">
        <v>4</v>
      </c>
      <c r="C477" t="s">
        <v>364</v>
      </c>
      <c r="D477" t="s">
        <v>484</v>
      </c>
      <c r="E477">
        <v>697.26350000000002</v>
      </c>
      <c r="F477" s="1">
        <v>9.6670019999999995E-2</v>
      </c>
      <c r="G477">
        <v>36.73874</v>
      </c>
      <c r="H477">
        <v>0</v>
      </c>
      <c r="I477">
        <v>0</v>
      </c>
      <c r="J477" s="1">
        <v>9.6109070000000005E-2</v>
      </c>
      <c r="K477">
        <v>36.879550000000002</v>
      </c>
      <c r="L477">
        <v>0</v>
      </c>
      <c r="M477">
        <v>0</v>
      </c>
      <c r="N477" s="1">
        <v>9.5257449999999994E-2</v>
      </c>
      <c r="O477">
        <v>36.725650000000002</v>
      </c>
      <c r="P477">
        <v>0</v>
      </c>
      <c r="Q477">
        <v>0</v>
      </c>
      <c r="R477" s="1">
        <v>9.4297359999999997E-2</v>
      </c>
      <c r="S477">
        <v>37.039079999999998</v>
      </c>
      <c r="T477">
        <v>0</v>
      </c>
      <c r="U477">
        <v>0</v>
      </c>
      <c r="V477" s="1">
        <v>9.3543130000000002E-2</v>
      </c>
      <c r="W477">
        <v>37.282470000000004</v>
      </c>
      <c r="X477">
        <v>0</v>
      </c>
      <c r="Y477">
        <v>0</v>
      </c>
      <c r="Z477" s="1">
        <v>9.2964850000000002E-2</v>
      </c>
      <c r="AA477">
        <v>37.041020000000003</v>
      </c>
      <c r="AB477">
        <v>0</v>
      </c>
      <c r="AC477">
        <v>0</v>
      </c>
      <c r="AD477" s="1">
        <v>9.2286770000000004E-2</v>
      </c>
      <c r="AE477">
        <v>36.395890000000001</v>
      </c>
      <c r="AF477">
        <v>0</v>
      </c>
      <c r="AG477">
        <v>0</v>
      </c>
      <c r="AH477" s="1">
        <v>9.1463740000000002E-2</v>
      </c>
      <c r="AI477">
        <v>35.700859999999999</v>
      </c>
      <c r="AJ477">
        <v>0</v>
      </c>
      <c r="AK477">
        <v>0</v>
      </c>
      <c r="AL477" s="1">
        <v>9.0649359999999998E-2</v>
      </c>
      <c r="AM477">
        <v>35.222050000000003</v>
      </c>
      <c r="AN477">
        <v>0</v>
      </c>
      <c r="AO477">
        <v>0</v>
      </c>
      <c r="AP477" s="1">
        <v>8.9875769999999994E-2</v>
      </c>
      <c r="AQ477">
        <v>35.563859999999998</v>
      </c>
      <c r="AR477">
        <v>0</v>
      </c>
      <c r="AS477">
        <v>0</v>
      </c>
      <c r="AT477" s="1">
        <v>8.9185990000000007E-2</v>
      </c>
      <c r="AU477">
        <v>36.487259999999999</v>
      </c>
      <c r="AV477">
        <v>0</v>
      </c>
      <c r="AW477">
        <v>0</v>
      </c>
      <c r="AX477" s="1">
        <v>8.8395199999999993E-2</v>
      </c>
      <c r="AY477">
        <v>37.72833</v>
      </c>
      <c r="AZ477">
        <v>0</v>
      </c>
      <c r="BA477">
        <v>0</v>
      </c>
      <c r="BB477" s="1">
        <v>8.7528410000000001E-2</v>
      </c>
      <c r="BC477">
        <v>38.775959999999998</v>
      </c>
      <c r="BD477">
        <v>0</v>
      </c>
      <c r="BE477">
        <v>0</v>
      </c>
      <c r="BF477" s="1">
        <v>8.6567809999999995E-2</v>
      </c>
      <c r="BG477">
        <v>39.008839999999999</v>
      </c>
      <c r="BH477">
        <v>0</v>
      </c>
      <c r="BI477">
        <v>0</v>
      </c>
      <c r="BJ477" s="1">
        <v>8.5652930000000002E-2</v>
      </c>
      <c r="BK477">
        <v>38.689120000000003</v>
      </c>
      <c r="BL477">
        <v>0</v>
      </c>
      <c r="BM477">
        <v>0</v>
      </c>
      <c r="BN477">
        <v>8.4734719999999999E-2</v>
      </c>
      <c r="BO477">
        <v>38.370800000000003</v>
      </c>
      <c r="BP477">
        <v>0</v>
      </c>
      <c r="BQ477">
        <v>0</v>
      </c>
      <c r="BR477" s="1">
        <v>8.4062869999999998E-2</v>
      </c>
      <c r="BS477">
        <v>38.145679999999999</v>
      </c>
      <c r="BT477">
        <v>0</v>
      </c>
      <c r="BU477">
        <v>0</v>
      </c>
      <c r="BV477" s="1">
        <v>8.3130609999999994E-2</v>
      </c>
      <c r="BW477">
        <v>38.455759999999998</v>
      </c>
      <c r="BX477">
        <v>0</v>
      </c>
      <c r="BY477">
        <v>0</v>
      </c>
      <c r="BZ477" s="1">
        <v>8.2025130000000002E-2</v>
      </c>
      <c r="CA477">
        <v>38.906269999999999</v>
      </c>
      <c r="CB477">
        <v>0</v>
      </c>
      <c r="CC477">
        <v>0</v>
      </c>
      <c r="CD477" s="1">
        <v>8.0866579999999993E-2</v>
      </c>
      <c r="CE477">
        <v>39.211759999999998</v>
      </c>
      <c r="CF477">
        <v>0</v>
      </c>
      <c r="CG477">
        <v>0</v>
      </c>
      <c r="CH477">
        <v>7.9891050000000005E-2</v>
      </c>
      <c r="CI477">
        <v>39.342669999999998</v>
      </c>
      <c r="CJ477">
        <v>0</v>
      </c>
      <c r="CK477">
        <v>0</v>
      </c>
      <c r="CL477" s="1">
        <v>7.9103720000000002E-2</v>
      </c>
      <c r="CM477">
        <v>39.015470000000001</v>
      </c>
      <c r="CN477">
        <v>0</v>
      </c>
      <c r="CO477">
        <v>0</v>
      </c>
      <c r="CP477" s="1">
        <v>7.8377080000000002E-2</v>
      </c>
      <c r="CQ477">
        <v>38.559980000000003</v>
      </c>
      <c r="CR477">
        <v>0</v>
      </c>
      <c r="CS477">
        <v>0</v>
      </c>
      <c r="CT477" s="1">
        <v>7.7622730000000001E-2</v>
      </c>
      <c r="CU477">
        <v>38.06306</v>
      </c>
      <c r="CV477">
        <v>0</v>
      </c>
      <c r="CW477">
        <v>0</v>
      </c>
      <c r="CX477" s="1">
        <v>7.683972E-2</v>
      </c>
      <c r="CY477">
        <v>37.703159999999997</v>
      </c>
      <c r="CZ477">
        <v>0</v>
      </c>
      <c r="DA477">
        <v>0</v>
      </c>
      <c r="DB477" s="1">
        <v>7.6314119999999999E-2</v>
      </c>
      <c r="DC477">
        <v>37.976990000000001</v>
      </c>
      <c r="DD477">
        <v>0</v>
      </c>
      <c r="DE477">
        <v>0</v>
      </c>
      <c r="DF477" s="1">
        <v>7.5879660000000002E-2</v>
      </c>
      <c r="DG477">
        <v>38.90269</v>
      </c>
      <c r="DH477">
        <v>0</v>
      </c>
      <c r="DI477">
        <v>0</v>
      </c>
      <c r="DJ477" s="1">
        <v>7.5453359999999997E-2</v>
      </c>
      <c r="DK477">
        <v>40.729570000000002</v>
      </c>
      <c r="DL477">
        <v>0</v>
      </c>
      <c r="DM477">
        <v>0</v>
      </c>
      <c r="DN477">
        <v>7.4844960000000002E-2</v>
      </c>
      <c r="DO477">
        <v>42.937199999999997</v>
      </c>
      <c r="DP477" s="1">
        <v>1.424726E-36</v>
      </c>
      <c r="DQ477" s="1">
        <v>4.0919340000000001E-33</v>
      </c>
      <c r="DR477" s="1">
        <v>7.4169750000000007E-2</v>
      </c>
      <c r="DS477">
        <v>43.810830000000003</v>
      </c>
      <c r="DT477" s="1">
        <v>9.1238030000000005E-32</v>
      </c>
      <c r="DU477" s="1">
        <v>2.3188630000000002E-28</v>
      </c>
      <c r="DV477">
        <v>7.3390399999999995E-2</v>
      </c>
      <c r="DW477">
        <v>43.622489999999999</v>
      </c>
      <c r="DX477" s="1">
        <v>9.4530579999999993E-28</v>
      </c>
      <c r="DY477" s="1">
        <v>2.198969E-24</v>
      </c>
      <c r="DZ477" s="1">
        <v>7.2702550000000005E-2</v>
      </c>
      <c r="EA477">
        <v>43.410139999999998</v>
      </c>
      <c r="EB477" s="1">
        <v>2.3831600000000001E-24</v>
      </c>
      <c r="EC477" s="1">
        <v>5.3366229999999999E-21</v>
      </c>
      <c r="ED477" s="1">
        <v>7.239131E-2</v>
      </c>
      <c r="EE477">
        <v>43.277050000000003</v>
      </c>
      <c r="EF477" s="1">
        <v>2.2032229999999998E-21</v>
      </c>
      <c r="EG477" s="1">
        <v>4.8311469999999998E-18</v>
      </c>
      <c r="EH477" s="1">
        <v>7.1746219999999999E-2</v>
      </c>
      <c r="EI477">
        <v>43.540619999999997</v>
      </c>
      <c r="EJ477" s="1">
        <v>9.0157509999999999E-19</v>
      </c>
      <c r="EK477" s="1">
        <v>1.9658330000000001E-15</v>
      </c>
      <c r="EL477" s="1">
        <v>7.0780259999999998E-2</v>
      </c>
      <c r="EM477">
        <v>44.394530000000003</v>
      </c>
      <c r="EN477" s="1">
        <v>1.854891E-16</v>
      </c>
      <c r="EO477" s="1">
        <v>4.0654160000000002E-13</v>
      </c>
      <c r="EP477" s="1">
        <v>6.9733199999999995E-2</v>
      </c>
      <c r="EQ477">
        <v>46.114980000000003</v>
      </c>
      <c r="ER477" s="1">
        <v>2.103161E-14</v>
      </c>
      <c r="ES477" s="1">
        <v>4.671159E-11</v>
      </c>
      <c r="ET477" s="1">
        <v>6.8877960000000002E-2</v>
      </c>
      <c r="EU477">
        <v>47.855429999999998</v>
      </c>
      <c r="EV477" s="1">
        <v>1.4322129999999999E-12</v>
      </c>
      <c r="EW477" s="1">
        <v>3.2212770000000001E-9</v>
      </c>
      <c r="EX477" s="1">
        <v>6.8239789999999995E-2</v>
      </c>
      <c r="EY477">
        <v>48.236919999999998</v>
      </c>
      <c r="EZ477" s="1">
        <v>6.223096E-11</v>
      </c>
      <c r="FA477" s="1">
        <v>1.4189780000000001E-7</v>
      </c>
      <c r="FB477" s="1">
        <v>6.7657369999999994E-2</v>
      </c>
      <c r="FC477">
        <v>47.856360000000002</v>
      </c>
      <c r="FD477" s="1">
        <v>1.8142639999999999E-9</v>
      </c>
      <c r="FE477" s="1">
        <v>4.1927370000000001E-6</v>
      </c>
      <c r="FF477">
        <v>6.7034469999999999E-2</v>
      </c>
      <c r="FG477">
        <v>47.418300000000002</v>
      </c>
      <c r="FH477" s="1">
        <v>3.664325E-8</v>
      </c>
      <c r="FI477" s="1">
        <v>8.6082120000000002E-5</v>
      </c>
      <c r="FJ477" s="1">
        <v>6.7076010000000005E-2</v>
      </c>
      <c r="FK477">
        <v>47.135060000000003</v>
      </c>
      <c r="FL477" s="1">
        <v>5.3688609999999997E-7</v>
      </c>
      <c r="FM477" s="1">
        <v>1.2711319999999999E-3</v>
      </c>
      <c r="FN477" s="1">
        <v>6.6619940000000002E-2</v>
      </c>
      <c r="FO477">
        <v>47.540460000000003</v>
      </c>
      <c r="FP477" s="1">
        <v>5.7921890000000001E-6</v>
      </c>
      <c r="FQ477" s="1">
        <v>1.394956E-2</v>
      </c>
      <c r="FR477" s="1">
        <v>6.5856700000000004E-2</v>
      </c>
      <c r="FS477">
        <v>48.30003</v>
      </c>
      <c r="FT477" s="1">
        <v>4.7277249999999999E-5</v>
      </c>
      <c r="FU477">
        <v>0.1163373</v>
      </c>
      <c r="FV477" s="1">
        <v>6.5008330000000003E-2</v>
      </c>
      <c r="FW477">
        <v>49.212890000000002</v>
      </c>
      <c r="FX477" s="1">
        <v>3.0050059999999997E-4</v>
      </c>
      <c r="FY477">
        <v>0.75748470000000001</v>
      </c>
      <c r="FZ477" s="1">
        <v>6.4467040000000003E-2</v>
      </c>
      <c r="GA477">
        <v>49.554549999999999</v>
      </c>
      <c r="GB477" s="1">
        <v>1.536485E-3</v>
      </c>
      <c r="GC477">
        <v>3.9515150000000001</v>
      </c>
      <c r="GD477">
        <v>6.4181589999999997E-2</v>
      </c>
      <c r="GE477">
        <v>49.423450000000003</v>
      </c>
      <c r="GF477" s="1">
        <v>6.4664500000000003E-3</v>
      </c>
      <c r="GG477">
        <v>16.905629999999999</v>
      </c>
      <c r="GH477" s="1">
        <v>6.3849719999999999E-2</v>
      </c>
      <c r="GI477">
        <v>48.76914</v>
      </c>
      <c r="GJ477" s="1">
        <v>2.2707330000000001E-2</v>
      </c>
      <c r="GK477">
        <v>60.41469</v>
      </c>
      <c r="GL477" s="1">
        <v>6.3294939999999994E-2</v>
      </c>
      <c r="GM477">
        <v>48.07235</v>
      </c>
      <c r="GN477" s="1">
        <v>6.7392759999999996E-2</v>
      </c>
      <c r="GO477">
        <v>183.11089999999999</v>
      </c>
      <c r="GP477" s="1">
        <v>6.3326309999999997E-2</v>
      </c>
      <c r="GQ477">
        <v>47.470790000000001</v>
      </c>
      <c r="GR477">
        <v>0.1738845</v>
      </c>
      <c r="GS477">
        <v>478.21789999999999</v>
      </c>
      <c r="GT477" s="1">
        <v>6.2788609999999995E-2</v>
      </c>
      <c r="GU477">
        <v>47.782389999999999</v>
      </c>
      <c r="GV477">
        <v>0.38880819999999999</v>
      </c>
      <c r="GW477">
        <v>1092.107</v>
      </c>
      <c r="GX477" s="1">
        <v>6.1980769999999998E-2</v>
      </c>
      <c r="GY477">
        <v>48.58907</v>
      </c>
      <c r="GZ477">
        <v>0.76469790000000004</v>
      </c>
      <c r="HA477">
        <v>2203.6979999999999</v>
      </c>
      <c r="HB477" s="1">
        <v>6.1059380000000003E-2</v>
      </c>
      <c r="HC477">
        <v>49.717689999999997</v>
      </c>
      <c r="HD477">
        <v>1.3432299999999999</v>
      </c>
      <c r="HE477">
        <v>3979.0770000000002</v>
      </c>
      <c r="HF477">
        <v>6.0369560000000003E-2</v>
      </c>
      <c r="HG477">
        <v>50.617660000000001</v>
      </c>
      <c r="HH477">
        <v>2.1465049999999999</v>
      </c>
      <c r="HI477">
        <v>6510.5039999999999</v>
      </c>
      <c r="HJ477" s="1">
        <v>5.9846829999999997E-2</v>
      </c>
      <c r="HK477">
        <v>50.461080000000003</v>
      </c>
      <c r="HL477">
        <v>3.1557559999999998</v>
      </c>
      <c r="HM477">
        <v>9773.0859999999993</v>
      </c>
      <c r="HN477" s="1">
        <v>5.9225760000000002E-2</v>
      </c>
      <c r="HO477">
        <v>49.90034</v>
      </c>
      <c r="HP477">
        <v>4.2962590000000001</v>
      </c>
      <c r="HQ477">
        <v>13603.09</v>
      </c>
      <c r="HR477" s="1">
        <v>5.8423250000000003E-2</v>
      </c>
      <c r="HS477">
        <v>49.216189999999997</v>
      </c>
      <c r="HT477">
        <v>5.4601699999999997</v>
      </c>
      <c r="HU477">
        <v>17724.349999999999</v>
      </c>
      <c r="HV477" s="1">
        <v>5.8068099999999997E-2</v>
      </c>
      <c r="HW477">
        <v>48.719900000000003</v>
      </c>
      <c r="HX477">
        <v>6.6109429999999998</v>
      </c>
      <c r="HY477">
        <v>21824.75</v>
      </c>
      <c r="HZ477" s="1">
        <v>5.7357709999999999E-2</v>
      </c>
      <c r="IA477">
        <v>49.202260000000003</v>
      </c>
      <c r="IB477">
        <v>7.5887700000000002</v>
      </c>
      <c r="IC477">
        <v>25621.77</v>
      </c>
      <c r="ID477" s="1">
        <v>5.6528450000000001E-2</v>
      </c>
      <c r="IE477">
        <v>50.883969999999998</v>
      </c>
      <c r="IF477">
        <v>8.3508969999999998</v>
      </c>
      <c r="IG477">
        <v>28878.639999999999</v>
      </c>
      <c r="IH477" s="1">
        <v>5.5602350000000002E-2</v>
      </c>
      <c r="II477">
        <v>53.191580000000002</v>
      </c>
      <c r="IJ477">
        <v>8.8721940000000004</v>
      </c>
      <c r="IK477">
        <v>31465.47</v>
      </c>
      <c r="IL477" s="1">
        <v>5.4794519999999999E-2</v>
      </c>
      <c r="IM477">
        <v>54.582389999999997</v>
      </c>
      <c r="IN477">
        <v>9.1926939999999995</v>
      </c>
      <c r="IO477">
        <v>33344.959999999999</v>
      </c>
      <c r="IP477" s="1">
        <v>5.4054999999999999E-2</v>
      </c>
      <c r="IQ477">
        <v>54.752220000000001</v>
      </c>
      <c r="IR477">
        <v>9.3282869999999996</v>
      </c>
      <c r="IS477">
        <v>34551.660000000003</v>
      </c>
      <c r="IT477" s="1">
        <v>5.3190929999999997E-2</v>
      </c>
      <c r="IU477">
        <v>54.294119999999999</v>
      </c>
      <c r="IV477">
        <v>9.2800290000000007</v>
      </c>
      <c r="IW477">
        <v>35157.89</v>
      </c>
      <c r="IX477" s="1">
        <v>5.1849029999999997E-2</v>
      </c>
      <c r="IY477">
        <v>53.763359999999999</v>
      </c>
      <c r="IZ477">
        <v>9.0175549999999998</v>
      </c>
      <c r="JA477">
        <v>35253.919999999998</v>
      </c>
      <c r="JB477" s="1">
        <v>5.0962939999999998E-2</v>
      </c>
      <c r="JC477">
        <v>53.291870000000003</v>
      </c>
      <c r="JD477">
        <v>8.7399839999999998</v>
      </c>
      <c r="JE477">
        <v>34945.49</v>
      </c>
      <c r="JF477" s="1">
        <v>5.00197E-2</v>
      </c>
      <c r="JG477">
        <v>53.592910000000003</v>
      </c>
      <c r="JH477">
        <v>8.3919099999999993</v>
      </c>
      <c r="JI477">
        <v>34340.9</v>
      </c>
      <c r="JJ477" s="1">
        <v>4.9168780000000002E-2</v>
      </c>
      <c r="JK477">
        <v>53.915619999999997</v>
      </c>
      <c r="JL477">
        <v>8.0155239999999992</v>
      </c>
      <c r="JM477">
        <v>33523.760000000002</v>
      </c>
      <c r="JN477" s="1">
        <v>4.8464489999999999E-2</v>
      </c>
      <c r="JO477">
        <v>53.706110000000002</v>
      </c>
      <c r="JP477">
        <v>7.6271769999999997</v>
      </c>
      <c r="JQ477">
        <v>32562.55</v>
      </c>
      <c r="JR477" s="1">
        <v>4.7907909999999998E-2</v>
      </c>
      <c r="JS477">
        <v>53.245260000000002</v>
      </c>
      <c r="JT477">
        <v>7.253978</v>
      </c>
      <c r="JU477">
        <v>31508.54</v>
      </c>
      <c r="JV477" s="1">
        <v>4.7440610000000001E-2</v>
      </c>
      <c r="JW477">
        <v>52.801699999999997</v>
      </c>
      <c r="JX477">
        <v>6.895626</v>
      </c>
      <c r="JY477">
        <v>30405.47</v>
      </c>
      <c r="JZ477">
        <v>4.6917779999999999E-2</v>
      </c>
      <c r="KA477">
        <v>52.188580000000002</v>
      </c>
      <c r="KB477">
        <v>6.5348839999999999</v>
      </c>
      <c r="KC477">
        <v>29277.23</v>
      </c>
      <c r="KD477" s="1">
        <v>4.63977E-2</v>
      </c>
      <c r="KE477">
        <v>51.506880000000002</v>
      </c>
      <c r="KF477">
        <v>6.1898929999999996</v>
      </c>
      <c r="KG477">
        <v>28152.85</v>
      </c>
      <c r="KH477" s="1">
        <v>4.6128450000000001E-2</v>
      </c>
      <c r="KI477">
        <v>50.739669999999997</v>
      </c>
      <c r="KJ477">
        <v>5.8755670000000002</v>
      </c>
      <c r="KK477">
        <v>27038.7</v>
      </c>
      <c r="KL477" s="1">
        <v>4.5728350000000001E-2</v>
      </c>
      <c r="KM477">
        <v>50.891590000000001</v>
      </c>
      <c r="KN477">
        <v>5.5767100000000003</v>
      </c>
      <c r="KO477">
        <v>25952.33</v>
      </c>
      <c r="KP477">
        <v>4.5329250000000001E-2</v>
      </c>
      <c r="KQ477">
        <v>52.365090000000002</v>
      </c>
      <c r="KR477">
        <v>5.2846450000000003</v>
      </c>
      <c r="KS477">
        <v>24900.92</v>
      </c>
      <c r="KT477" s="1">
        <v>4.4873160000000002E-2</v>
      </c>
      <c r="KU477">
        <v>54.698230000000002</v>
      </c>
      <c r="KV477">
        <v>5.0011140000000003</v>
      </c>
      <c r="KW477">
        <v>23884.61</v>
      </c>
      <c r="KX477" s="1">
        <v>4.4561219999999999E-2</v>
      </c>
      <c r="KY477">
        <v>56.276380000000003</v>
      </c>
      <c r="KZ477">
        <v>4.7485660000000003</v>
      </c>
      <c r="LA477">
        <v>22911.19</v>
      </c>
      <c r="LB477" s="1">
        <v>4.4321430000000002E-2</v>
      </c>
      <c r="LC477">
        <v>56.12811</v>
      </c>
      <c r="LD477">
        <v>4.5175340000000004</v>
      </c>
      <c r="LE477">
        <v>21979.39</v>
      </c>
      <c r="LF477" s="1">
        <v>4.4091169999999999E-2</v>
      </c>
      <c r="LG477">
        <v>55.289709999999999</v>
      </c>
      <c r="LH477">
        <v>4.299194</v>
      </c>
      <c r="LI477">
        <v>21087.77</v>
      </c>
      <c r="LJ477" s="1">
        <v>4.3809729999999998E-2</v>
      </c>
      <c r="LK477">
        <v>54.638469999999998</v>
      </c>
      <c r="LL477">
        <v>4.0885100000000003</v>
      </c>
      <c r="LM477">
        <v>20238.46</v>
      </c>
      <c r="LN477" s="1">
        <v>4.3369640000000001E-2</v>
      </c>
      <c r="LO477">
        <v>53.984470000000002</v>
      </c>
      <c r="LP477">
        <v>3.8758110000000001</v>
      </c>
      <c r="LQ477">
        <v>19431.41</v>
      </c>
      <c r="LR477" s="1">
        <v>4.3116229999999998E-2</v>
      </c>
      <c r="LS477">
        <v>53.76587</v>
      </c>
      <c r="LT477">
        <v>3.6922739999999998</v>
      </c>
      <c r="LU477">
        <v>18665.78</v>
      </c>
      <c r="LV477" s="1">
        <v>4.2964870000000002E-2</v>
      </c>
      <c r="LW477">
        <v>54.166849999999997</v>
      </c>
      <c r="LX477">
        <v>3.5273180000000002</v>
      </c>
      <c r="LY477">
        <v>17937.7</v>
      </c>
      <c r="LZ477" s="1">
        <v>4.2866410000000001E-2</v>
      </c>
      <c r="MA477">
        <v>54.481439999999999</v>
      </c>
      <c r="MB477">
        <v>3.375321</v>
      </c>
      <c r="MC477">
        <v>17244.32</v>
      </c>
      <c r="MD477">
        <v>4.2658599999999998E-2</v>
      </c>
      <c r="ME477">
        <v>54.602049999999998</v>
      </c>
      <c r="MF477">
        <v>3.2231839999999998</v>
      </c>
      <c r="MG477">
        <v>16585.38</v>
      </c>
      <c r="MH477" s="1">
        <v>4.2418119999999997E-2</v>
      </c>
      <c r="MI477">
        <v>54.32658</v>
      </c>
      <c r="MJ477">
        <v>3.0772210000000002</v>
      </c>
      <c r="MK477">
        <v>15960.45</v>
      </c>
      <c r="ML477" s="1">
        <v>4.2166740000000001E-2</v>
      </c>
      <c r="MM477">
        <v>53.418529999999997</v>
      </c>
      <c r="MN477">
        <v>2.938339</v>
      </c>
      <c r="MO477">
        <v>15367.66</v>
      </c>
      <c r="MP477" s="1">
        <v>4.2021759999999998E-2</v>
      </c>
      <c r="MQ477">
        <v>52.616259999999997</v>
      </c>
      <c r="MR477">
        <v>2.8144300000000002</v>
      </c>
      <c r="MS477">
        <v>14805.17</v>
      </c>
      <c r="MT477" s="1">
        <v>4.1976670000000001E-2</v>
      </c>
      <c r="MU477">
        <v>51.955159999999999</v>
      </c>
      <c r="MV477">
        <v>2.703376</v>
      </c>
      <c r="MW477">
        <v>14269.69</v>
      </c>
      <c r="MX477" s="1">
        <v>4.1852279999999999E-2</v>
      </c>
      <c r="MY477">
        <v>51.986420000000003</v>
      </c>
      <c r="MZ477">
        <v>2.5933609999999998</v>
      </c>
      <c r="NA477">
        <v>13759.76</v>
      </c>
      <c r="NB477" s="1">
        <v>4.1653580000000003E-2</v>
      </c>
      <c r="NC477">
        <v>52.361789999999999</v>
      </c>
      <c r="ND477">
        <v>2.4848089999999998</v>
      </c>
      <c r="NE477">
        <v>13275.42</v>
      </c>
      <c r="NF477" s="1">
        <v>4.142208E-2</v>
      </c>
      <c r="NG477">
        <v>53.417230000000004</v>
      </c>
      <c r="NH477">
        <v>2.3802490000000001</v>
      </c>
      <c r="NI477">
        <v>12815.51</v>
      </c>
      <c r="NJ477" s="1">
        <v>4.1276889999999997E-2</v>
      </c>
      <c r="NK477">
        <v>54.782640000000001</v>
      </c>
      <c r="NL477">
        <v>2.286286</v>
      </c>
      <c r="NM477">
        <v>12378.86</v>
      </c>
      <c r="NN477" s="1">
        <v>4.1192220000000002E-2</v>
      </c>
      <c r="NO477">
        <v>55.040199999999999</v>
      </c>
      <c r="NP477">
        <v>2.2004630000000001</v>
      </c>
      <c r="NQ477">
        <v>11962.59</v>
      </c>
      <c r="NR477" s="1">
        <v>4.1086249999999998E-2</v>
      </c>
      <c r="NS477">
        <v>54.031640000000003</v>
      </c>
      <c r="NT477">
        <v>2.117747</v>
      </c>
      <c r="NU477">
        <v>11565.78</v>
      </c>
      <c r="NV477" s="1">
        <v>4.0949840000000001E-2</v>
      </c>
      <c r="NW477">
        <v>53.030830000000002</v>
      </c>
      <c r="NX477">
        <v>2.0378080000000001</v>
      </c>
      <c r="NY477">
        <v>11187.74</v>
      </c>
      <c r="NZ477" s="1">
        <v>4.0742269999999997E-2</v>
      </c>
      <c r="OA477">
        <v>52.326680000000003</v>
      </c>
      <c r="OB477">
        <v>1.958901</v>
      </c>
      <c r="OC477">
        <v>10827.98</v>
      </c>
      <c r="OD477" s="1">
        <v>4.0586780000000003E-2</v>
      </c>
      <c r="OE477">
        <v>52.437089999999998</v>
      </c>
      <c r="OF477">
        <v>1.886719</v>
      </c>
      <c r="OG477">
        <v>10485.66</v>
      </c>
      <c r="OH477" s="1">
        <v>4.0498119999999999E-2</v>
      </c>
      <c r="OI477">
        <v>52.313429999999997</v>
      </c>
      <c r="OJ477">
        <v>1.821156</v>
      </c>
      <c r="OK477">
        <v>10158.85</v>
      </c>
    </row>
    <row r="478" spans="1:401" x14ac:dyDescent="0.35">
      <c r="A478">
        <v>487</v>
      </c>
      <c r="B478" t="s">
        <v>4</v>
      </c>
      <c r="C478" t="s">
        <v>364</v>
      </c>
      <c r="D478" t="s">
        <v>485</v>
      </c>
      <c r="E478">
        <v>705.53890000000001</v>
      </c>
      <c r="F478" s="1">
        <v>8.3566000000000001E-2</v>
      </c>
      <c r="G478">
        <v>36.735590000000002</v>
      </c>
      <c r="H478">
        <v>0</v>
      </c>
      <c r="I478">
        <v>0</v>
      </c>
      <c r="J478" s="1">
        <v>8.3078730000000003E-2</v>
      </c>
      <c r="K478">
        <v>36.8765</v>
      </c>
      <c r="L478">
        <v>0</v>
      </c>
      <c r="M478">
        <v>0</v>
      </c>
      <c r="N478" s="1">
        <v>8.2338400000000006E-2</v>
      </c>
      <c r="O478">
        <v>36.750520000000002</v>
      </c>
      <c r="P478">
        <v>0</v>
      </c>
      <c r="Q478">
        <v>0</v>
      </c>
      <c r="R478" s="1">
        <v>8.1505599999999997E-2</v>
      </c>
      <c r="S478">
        <v>37.077010000000001</v>
      </c>
      <c r="T478">
        <v>0</v>
      </c>
      <c r="U478">
        <v>0</v>
      </c>
      <c r="V478" s="1">
        <v>8.0855629999999998E-2</v>
      </c>
      <c r="W478">
        <v>37.340020000000003</v>
      </c>
      <c r="X478">
        <v>0</v>
      </c>
      <c r="Y478">
        <v>0</v>
      </c>
      <c r="Z478" s="1">
        <v>8.036227E-2</v>
      </c>
      <c r="AA478">
        <v>37.134270000000001</v>
      </c>
      <c r="AB478">
        <v>0</v>
      </c>
      <c r="AC478">
        <v>0</v>
      </c>
      <c r="AD478" s="1">
        <v>7.9781729999999995E-2</v>
      </c>
      <c r="AE478">
        <v>36.529229999999998</v>
      </c>
      <c r="AF478">
        <v>0</v>
      </c>
      <c r="AG478">
        <v>0</v>
      </c>
      <c r="AH478" s="1">
        <v>7.9067209999999999E-2</v>
      </c>
      <c r="AI478">
        <v>35.864939999999997</v>
      </c>
      <c r="AJ478">
        <v>0</v>
      </c>
      <c r="AK478">
        <v>0</v>
      </c>
      <c r="AL478" s="1">
        <v>7.8360280000000004E-2</v>
      </c>
      <c r="AM478">
        <v>35.399380000000001</v>
      </c>
      <c r="AN478">
        <v>0</v>
      </c>
      <c r="AO478">
        <v>0</v>
      </c>
      <c r="AP478" s="1">
        <v>7.7695529999999999E-2</v>
      </c>
      <c r="AQ478">
        <v>35.716929999999998</v>
      </c>
      <c r="AR478">
        <v>0</v>
      </c>
      <c r="AS478">
        <v>0</v>
      </c>
      <c r="AT478" s="1">
        <v>7.7102270000000001E-2</v>
      </c>
      <c r="AU478">
        <v>36.59592</v>
      </c>
      <c r="AV478">
        <v>0</v>
      </c>
      <c r="AW478">
        <v>0</v>
      </c>
      <c r="AX478" s="1">
        <v>7.6421859999999994E-2</v>
      </c>
      <c r="AY478">
        <v>37.783160000000002</v>
      </c>
      <c r="AZ478">
        <v>0</v>
      </c>
      <c r="BA478">
        <v>0</v>
      </c>
      <c r="BB478" s="1">
        <v>7.5672519999999993E-2</v>
      </c>
      <c r="BC478">
        <v>38.786760000000001</v>
      </c>
      <c r="BD478">
        <v>0</v>
      </c>
      <c r="BE478">
        <v>0</v>
      </c>
      <c r="BF478">
        <v>7.4841630000000006E-2</v>
      </c>
      <c r="BG478">
        <v>39.00544</v>
      </c>
      <c r="BH478">
        <v>0</v>
      </c>
      <c r="BI478">
        <v>0</v>
      </c>
      <c r="BJ478" s="1">
        <v>7.4049030000000002E-2</v>
      </c>
      <c r="BK478">
        <v>38.684429999999999</v>
      </c>
      <c r="BL478">
        <v>0</v>
      </c>
      <c r="BM478">
        <v>0</v>
      </c>
      <c r="BN478" s="1">
        <v>7.3258390000000007E-2</v>
      </c>
      <c r="BO478">
        <v>38.358629999999998</v>
      </c>
      <c r="BP478">
        <v>0</v>
      </c>
      <c r="BQ478">
        <v>0</v>
      </c>
      <c r="BR478" s="1">
        <v>7.2689210000000004E-2</v>
      </c>
      <c r="BS478">
        <v>38.124659999999999</v>
      </c>
      <c r="BT478">
        <v>0</v>
      </c>
      <c r="BU478">
        <v>0</v>
      </c>
      <c r="BV478" s="1">
        <v>7.1880410000000006E-2</v>
      </c>
      <c r="BW478">
        <v>38.413060000000002</v>
      </c>
      <c r="BX478">
        <v>0</v>
      </c>
      <c r="BY478">
        <v>0</v>
      </c>
      <c r="BZ478" s="1">
        <v>7.0924860000000006E-2</v>
      </c>
      <c r="CA478">
        <v>38.856189999999998</v>
      </c>
      <c r="CB478">
        <v>0</v>
      </c>
      <c r="CC478">
        <v>0</v>
      </c>
      <c r="CD478" s="1">
        <v>6.9918419999999995E-2</v>
      </c>
      <c r="CE478">
        <v>39.169199999999996</v>
      </c>
      <c r="CF478">
        <v>0</v>
      </c>
      <c r="CG478">
        <v>0</v>
      </c>
      <c r="CH478" s="1">
        <v>6.907576E-2</v>
      </c>
      <c r="CI478">
        <v>39.326889999999999</v>
      </c>
      <c r="CJ478">
        <v>0</v>
      </c>
      <c r="CK478">
        <v>0</v>
      </c>
      <c r="CL478" s="1">
        <v>6.8398940000000005E-2</v>
      </c>
      <c r="CM478">
        <v>39.039070000000002</v>
      </c>
      <c r="CN478">
        <v>0</v>
      </c>
      <c r="CO478">
        <v>0</v>
      </c>
      <c r="CP478" s="1">
        <v>6.7770620000000004E-2</v>
      </c>
      <c r="CQ478">
        <v>38.620919999999998</v>
      </c>
      <c r="CR478">
        <v>0</v>
      </c>
      <c r="CS478">
        <v>0</v>
      </c>
      <c r="CT478" s="1">
        <v>6.7120100000000002E-2</v>
      </c>
      <c r="CU478">
        <v>38.154829999999997</v>
      </c>
      <c r="CV478">
        <v>0</v>
      </c>
      <c r="CW478">
        <v>0</v>
      </c>
      <c r="CX478" s="1">
        <v>6.6438510000000006E-2</v>
      </c>
      <c r="CY478">
        <v>37.813830000000003</v>
      </c>
      <c r="CZ478">
        <v>0</v>
      </c>
      <c r="DA478">
        <v>0</v>
      </c>
      <c r="DB478" s="1">
        <v>6.5981799999999993E-2</v>
      </c>
      <c r="DC478">
        <v>38.077469999999998</v>
      </c>
      <c r="DD478">
        <v>0</v>
      </c>
      <c r="DE478">
        <v>0</v>
      </c>
      <c r="DF478" s="1">
        <v>6.5609429999999996E-2</v>
      </c>
      <c r="DG478">
        <v>38.965710000000001</v>
      </c>
      <c r="DH478">
        <v>0</v>
      </c>
      <c r="DI478">
        <v>0</v>
      </c>
      <c r="DJ478" s="1">
        <v>6.5246280000000004E-2</v>
      </c>
      <c r="DK478">
        <v>40.715420000000002</v>
      </c>
      <c r="DL478">
        <v>0</v>
      </c>
      <c r="DM478">
        <v>0</v>
      </c>
      <c r="DN478" s="1">
        <v>6.4720949999999999E-2</v>
      </c>
      <c r="DO478">
        <v>42.831530000000001</v>
      </c>
      <c r="DP478" s="1">
        <v>3.9750500000000001E-37</v>
      </c>
      <c r="DQ478" s="1">
        <v>1.277688E-33</v>
      </c>
      <c r="DR478">
        <v>6.4136070000000003E-2</v>
      </c>
      <c r="DS478">
        <v>43.672609999999999</v>
      </c>
      <c r="DT478" s="1">
        <v>2.4457870000000001E-32</v>
      </c>
      <c r="DU478" s="1">
        <v>7.9183440000000003E-29</v>
      </c>
      <c r="DV478" s="1">
        <v>6.3461950000000003E-2</v>
      </c>
      <c r="DW478">
        <v>43.482860000000002</v>
      </c>
      <c r="DX478" s="1">
        <v>2.800909E-28</v>
      </c>
      <c r="DY478" s="1">
        <v>8.2223799999999998E-25</v>
      </c>
      <c r="DZ478" s="1">
        <v>6.2869629999999996E-2</v>
      </c>
      <c r="EA478">
        <v>43.262689999999999</v>
      </c>
      <c r="EB478" s="1">
        <v>7.7545900000000003E-25</v>
      </c>
      <c r="EC478" s="1">
        <v>2.1487440000000002E-21</v>
      </c>
      <c r="ED478" s="1">
        <v>6.2613950000000002E-2</v>
      </c>
      <c r="EE478">
        <v>43.117870000000003</v>
      </c>
      <c r="EF478" s="1">
        <v>7.7118589999999996E-22</v>
      </c>
      <c r="EG478" s="1">
        <v>2.0662179999999999E-18</v>
      </c>
      <c r="EH478" s="1">
        <v>6.2054890000000001E-2</v>
      </c>
      <c r="EI478">
        <v>43.361789999999999</v>
      </c>
      <c r="EJ478" s="1">
        <v>3.3656350000000001E-19</v>
      </c>
      <c r="EK478" s="1">
        <v>8.8815649999999996E-16</v>
      </c>
      <c r="EL478">
        <v>6.1215680000000001E-2</v>
      </c>
      <c r="EM478">
        <v>44.186590000000002</v>
      </c>
      <c r="EN478" s="1">
        <v>7.3342899999999995E-17</v>
      </c>
      <c r="EO478" s="1">
        <v>1.930901E-13</v>
      </c>
      <c r="EP478" s="1">
        <v>6.0305400000000002E-2</v>
      </c>
      <c r="EQ478">
        <v>45.862340000000003</v>
      </c>
      <c r="ER478" s="1">
        <v>8.7658790000000005E-15</v>
      </c>
      <c r="ES478" s="1">
        <v>2.3242379999999999E-11</v>
      </c>
      <c r="ET478" s="1">
        <v>5.9563669999999999E-2</v>
      </c>
      <c r="EU478">
        <v>47.571770000000001</v>
      </c>
      <c r="EV478" s="1">
        <v>6.2665660000000003E-13</v>
      </c>
      <c r="EW478" s="1">
        <v>1.673743E-9</v>
      </c>
      <c r="EX478" s="1">
        <v>5.9017479999999997E-2</v>
      </c>
      <c r="EY478">
        <v>47.983789999999999</v>
      </c>
      <c r="EZ478" s="1">
        <v>2.8500950000000001E-11</v>
      </c>
      <c r="FA478" s="1">
        <v>7.6809649999999999E-8</v>
      </c>
      <c r="FB478" s="1">
        <v>5.8514860000000002E-2</v>
      </c>
      <c r="FC478">
        <v>47.648090000000003</v>
      </c>
      <c r="FD478" s="1">
        <v>8.6775529999999996E-10</v>
      </c>
      <c r="FE478" s="1">
        <v>2.3603239999999999E-6</v>
      </c>
      <c r="FF478" s="1">
        <v>5.7977809999999998E-2</v>
      </c>
      <c r="FG478">
        <v>47.248249999999999</v>
      </c>
      <c r="FH478" s="1">
        <v>1.8279240000000001E-8</v>
      </c>
      <c r="FI478" s="1">
        <v>5.0349349999999999E-5</v>
      </c>
      <c r="FJ478" s="1">
        <v>5.8035389999999999E-2</v>
      </c>
      <c r="FK478">
        <v>46.989199999999997</v>
      </c>
      <c r="FL478" s="1">
        <v>2.7897410000000001E-7</v>
      </c>
      <c r="FM478" s="1">
        <v>7.7144979999999995E-4</v>
      </c>
      <c r="FN478" s="1">
        <v>5.7634070000000003E-2</v>
      </c>
      <c r="FO478">
        <v>47.389229999999998</v>
      </c>
      <c r="FP478" s="1">
        <v>3.1292929999999999E-6</v>
      </c>
      <c r="FQ478" s="1">
        <v>8.7751860000000008E-3</v>
      </c>
      <c r="FR478" s="1">
        <v>5.6967030000000002E-2</v>
      </c>
      <c r="FS478">
        <v>48.136870000000002</v>
      </c>
      <c r="FT478" s="1">
        <v>2.651825E-5</v>
      </c>
      <c r="FU478" s="1">
        <v>7.5768660000000002E-2</v>
      </c>
      <c r="FV478" s="1">
        <v>5.6220829999999999E-2</v>
      </c>
      <c r="FW478">
        <v>49.039909999999999</v>
      </c>
      <c r="FX478" s="1">
        <v>1.746776E-4</v>
      </c>
      <c r="FY478">
        <v>0.51001609999999997</v>
      </c>
      <c r="FZ478" s="1">
        <v>5.5756760000000002E-2</v>
      </c>
      <c r="GA478">
        <v>49.400799999999997</v>
      </c>
      <c r="GB478" s="1">
        <v>9.2446610000000002E-4</v>
      </c>
      <c r="GC478">
        <v>2.7468569999999999</v>
      </c>
      <c r="GD478" s="1">
        <v>5.5517299999999999E-2</v>
      </c>
      <c r="GE478">
        <v>49.305590000000002</v>
      </c>
      <c r="GF478" s="1">
        <v>4.0229419999999998E-3</v>
      </c>
      <c r="GG478">
        <v>12.120649999999999</v>
      </c>
      <c r="GH478" s="1">
        <v>5.5229319999999998E-2</v>
      </c>
      <c r="GI478">
        <v>48.700690000000002</v>
      </c>
      <c r="GJ478" s="1">
        <v>1.459118E-2</v>
      </c>
      <c r="GK478">
        <v>44.638339999999999</v>
      </c>
      <c r="GL478" s="1">
        <v>5.4748350000000001E-2</v>
      </c>
      <c r="GM478">
        <v>48.04768</v>
      </c>
      <c r="GN478" s="1">
        <v>4.4690969999999997E-2</v>
      </c>
      <c r="GO478">
        <v>139.32470000000001</v>
      </c>
      <c r="GP478" s="1">
        <v>5.4795480000000001E-2</v>
      </c>
      <c r="GQ478">
        <v>47.481789999999997</v>
      </c>
      <c r="GR478">
        <v>0.1189442</v>
      </c>
      <c r="GS478">
        <v>374.40339999999998</v>
      </c>
      <c r="GT478" s="1">
        <v>5.4324820000000003E-2</v>
      </c>
      <c r="GU478">
        <v>47.7881</v>
      </c>
      <c r="GV478">
        <v>0.2740146</v>
      </c>
      <c r="GW478">
        <v>879.19269999999995</v>
      </c>
      <c r="GX478">
        <v>5.3617390000000001E-2</v>
      </c>
      <c r="GY478">
        <v>48.576779999999999</v>
      </c>
      <c r="GZ478">
        <v>0.55472860000000002</v>
      </c>
      <c r="HA478">
        <v>1822.796</v>
      </c>
      <c r="HB478" s="1">
        <v>5.2809380000000003E-2</v>
      </c>
      <c r="HC478">
        <v>49.6736</v>
      </c>
      <c r="HD478">
        <v>1.0019149999999999</v>
      </c>
      <c r="HE478">
        <v>3378.5050000000001</v>
      </c>
      <c r="HF478" s="1">
        <v>5.2213309999999999E-2</v>
      </c>
      <c r="HG478">
        <v>50.555019999999999</v>
      </c>
      <c r="HH478">
        <v>1.644819</v>
      </c>
      <c r="HI478">
        <v>5668.3490000000002</v>
      </c>
      <c r="HJ478" s="1">
        <v>5.1766720000000002E-2</v>
      </c>
      <c r="HK478">
        <v>50.42174</v>
      </c>
      <c r="HL478">
        <v>2.4816989999999999</v>
      </c>
      <c r="HM478">
        <v>8715.7540000000008</v>
      </c>
      <c r="HN478" s="1">
        <v>5.1230520000000002E-2</v>
      </c>
      <c r="HO478">
        <v>49.889420000000001</v>
      </c>
      <c r="HP478">
        <v>3.4628760000000001</v>
      </c>
      <c r="HQ478">
        <v>12412.13</v>
      </c>
      <c r="HR478" s="1">
        <v>5.0534809999999999E-2</v>
      </c>
      <c r="HS478">
        <v>49.233829999999998</v>
      </c>
      <c r="HT478">
        <v>4.5046900000000001</v>
      </c>
      <c r="HU478">
        <v>16526.560000000001</v>
      </c>
      <c r="HV478">
        <v>5.0239270000000003E-2</v>
      </c>
      <c r="HW478">
        <v>48.754719999999999</v>
      </c>
      <c r="HX478">
        <v>5.5760800000000001</v>
      </c>
      <c r="HY478">
        <v>20766.98</v>
      </c>
      <c r="HZ478">
        <v>4.9619759999999999E-2</v>
      </c>
      <c r="IA478">
        <v>49.21367</v>
      </c>
      <c r="IB478">
        <v>6.5323529999999996</v>
      </c>
      <c r="IC478">
        <v>24845.759999999998</v>
      </c>
      <c r="ID478" s="1">
        <v>4.8895330000000001E-2</v>
      </c>
      <c r="IE478">
        <v>50.826149999999998</v>
      </c>
      <c r="IF478">
        <v>7.3243099999999997</v>
      </c>
      <c r="IG478">
        <v>28497.49</v>
      </c>
      <c r="IH478" s="1">
        <v>4.808954E-2</v>
      </c>
      <c r="II478">
        <v>53.049289999999999</v>
      </c>
      <c r="IJ478">
        <v>7.9164640000000004</v>
      </c>
      <c r="IK478">
        <v>31550.41</v>
      </c>
      <c r="IL478" s="1">
        <v>4.738966E-2</v>
      </c>
      <c r="IM478">
        <v>54.4024</v>
      </c>
      <c r="IN478">
        <v>8.3317060000000005</v>
      </c>
      <c r="IO478">
        <v>33922.629999999997</v>
      </c>
      <c r="IP478" s="1">
        <v>4.6750449999999999E-2</v>
      </c>
      <c r="IQ478">
        <v>54.57864</v>
      </c>
      <c r="IR478">
        <v>8.5752439999999996</v>
      </c>
      <c r="IS478">
        <v>35613.08</v>
      </c>
      <c r="IT478" s="1">
        <v>4.6001109999999998E-2</v>
      </c>
      <c r="IU478">
        <v>54.143250000000002</v>
      </c>
      <c r="IV478">
        <v>8.6395599999999995</v>
      </c>
      <c r="IW478">
        <v>36665.839999999997</v>
      </c>
      <c r="IX478" s="1">
        <v>4.4839329999999997E-2</v>
      </c>
      <c r="IY478">
        <v>53.634030000000003</v>
      </c>
      <c r="IZ478">
        <v>8.4904670000000007</v>
      </c>
      <c r="JA478">
        <v>37152.910000000003</v>
      </c>
      <c r="JB478" s="1">
        <v>4.4077039999999998E-2</v>
      </c>
      <c r="JC478">
        <v>53.180660000000003</v>
      </c>
      <c r="JD478">
        <v>8.3123579999999997</v>
      </c>
      <c r="JE478">
        <v>37169.199999999997</v>
      </c>
      <c r="JF478" s="1">
        <v>4.3253699999999999E-2</v>
      </c>
      <c r="JG478">
        <v>53.470619999999997</v>
      </c>
      <c r="JH478">
        <v>8.0504470000000001</v>
      </c>
      <c r="JI478">
        <v>36825.480000000003</v>
      </c>
      <c r="JJ478" s="1">
        <v>4.2514490000000002E-2</v>
      </c>
      <c r="JK478">
        <v>53.797750000000001</v>
      </c>
      <c r="JL478">
        <v>7.7487209999999997</v>
      </c>
      <c r="JM478">
        <v>36208.959999999999</v>
      </c>
      <c r="JN478" s="1">
        <v>4.1905530000000003E-2</v>
      </c>
      <c r="JO478">
        <v>53.616599999999998</v>
      </c>
      <c r="JP478">
        <v>7.4237960000000003</v>
      </c>
      <c r="JQ478">
        <v>35394.82</v>
      </c>
      <c r="JR478" s="1">
        <v>4.142436E-2</v>
      </c>
      <c r="JS478">
        <v>53.196669999999997</v>
      </c>
      <c r="JT478">
        <v>7.103758</v>
      </c>
      <c r="JU478">
        <v>34444</v>
      </c>
      <c r="JV478">
        <v>4.101701E-2</v>
      </c>
      <c r="JW478">
        <v>52.791510000000002</v>
      </c>
      <c r="JX478">
        <v>6.7888070000000003</v>
      </c>
      <c r="JY478">
        <v>33406.230000000003</v>
      </c>
      <c r="JZ478" s="1">
        <v>4.0565289999999997E-2</v>
      </c>
      <c r="KA478">
        <v>52.217350000000003</v>
      </c>
      <c r="KB478">
        <v>6.4654499999999997</v>
      </c>
      <c r="KC478">
        <v>32313.47</v>
      </c>
      <c r="KD478" s="1">
        <v>4.0111550000000003E-2</v>
      </c>
      <c r="KE478">
        <v>51.573500000000003</v>
      </c>
      <c r="KF478">
        <v>6.1472499999999997</v>
      </c>
      <c r="KG478">
        <v>31198.94</v>
      </c>
      <c r="KH478" s="1">
        <v>3.9883620000000002E-2</v>
      </c>
      <c r="KI478">
        <v>50.844729999999998</v>
      </c>
      <c r="KJ478">
        <v>5.8693999999999997</v>
      </c>
      <c r="KK478">
        <v>30076.79</v>
      </c>
      <c r="KL478" s="1">
        <v>3.9535720000000003E-2</v>
      </c>
      <c r="KM478">
        <v>50.98836</v>
      </c>
      <c r="KN478">
        <v>5.5853130000000002</v>
      </c>
      <c r="KO478">
        <v>28967.11</v>
      </c>
      <c r="KP478" s="1">
        <v>3.9190679999999999E-2</v>
      </c>
      <c r="KQ478">
        <v>52.39302</v>
      </c>
      <c r="KR478">
        <v>5.3023189999999998</v>
      </c>
      <c r="KS478">
        <v>27876.41</v>
      </c>
      <c r="KT478" s="1">
        <v>3.8788110000000001E-2</v>
      </c>
      <c r="KU478">
        <v>54.625230000000002</v>
      </c>
      <c r="KV478">
        <v>5.0361890000000002</v>
      </c>
      <c r="KW478">
        <v>26816.32</v>
      </c>
      <c r="KX478" s="1">
        <v>3.8513239999999997E-2</v>
      </c>
      <c r="KY478">
        <v>56.144759999999998</v>
      </c>
      <c r="KZ478">
        <v>4.7966100000000003</v>
      </c>
      <c r="LA478">
        <v>25793.599999999999</v>
      </c>
      <c r="LB478" s="1">
        <v>3.8306850000000003E-2</v>
      </c>
      <c r="LC478">
        <v>56.011310000000002</v>
      </c>
      <c r="LD478">
        <v>4.5753550000000001</v>
      </c>
      <c r="LE478">
        <v>24805.54</v>
      </c>
      <c r="LF478" s="1">
        <v>3.8103919999999999E-2</v>
      </c>
      <c r="LG478">
        <v>55.204340000000002</v>
      </c>
      <c r="LH478">
        <v>4.3645639999999997</v>
      </c>
      <c r="LI478">
        <v>23854.83</v>
      </c>
      <c r="LJ478">
        <v>3.7859650000000002E-2</v>
      </c>
      <c r="LK478">
        <v>54.573279999999997</v>
      </c>
      <c r="LL478">
        <v>4.1603289999999999</v>
      </c>
      <c r="LM478">
        <v>22944.69</v>
      </c>
      <c r="LN478">
        <v>3.7472480000000002E-2</v>
      </c>
      <c r="LO478">
        <v>53.941220000000001</v>
      </c>
      <c r="LP478">
        <v>3.951762</v>
      </c>
      <c r="LQ478">
        <v>22074.87</v>
      </c>
      <c r="LR478" s="1">
        <v>3.7252279999999999E-2</v>
      </c>
      <c r="LS478">
        <v>53.728180000000002</v>
      </c>
      <c r="LT478">
        <v>3.7722370000000001</v>
      </c>
      <c r="LU478">
        <v>21246.15</v>
      </c>
      <c r="LV478" s="1">
        <v>3.7121349999999997E-2</v>
      </c>
      <c r="LW478">
        <v>54.113840000000003</v>
      </c>
      <c r="LX478">
        <v>3.610741</v>
      </c>
      <c r="LY478">
        <v>20455.16</v>
      </c>
      <c r="LZ478" s="1">
        <v>3.7039389999999998E-2</v>
      </c>
      <c r="MA478">
        <v>54.426949999999998</v>
      </c>
      <c r="MB478">
        <v>3.461932</v>
      </c>
      <c r="MC478">
        <v>19699.169999999998</v>
      </c>
      <c r="MD478" s="1">
        <v>3.6856060000000003E-2</v>
      </c>
      <c r="ME478">
        <v>54.55227</v>
      </c>
      <c r="MF478">
        <v>3.311553</v>
      </c>
      <c r="MG478">
        <v>18978.73</v>
      </c>
      <c r="MH478" s="1">
        <v>3.6642830000000001E-2</v>
      </c>
      <c r="MI478">
        <v>54.303130000000003</v>
      </c>
      <c r="MJ478">
        <v>3.1665890000000001</v>
      </c>
      <c r="MK478">
        <v>18293.099999999999</v>
      </c>
      <c r="ML478" s="1">
        <v>3.642596E-2</v>
      </c>
      <c r="MM478">
        <v>53.443019999999997</v>
      </c>
      <c r="MN478">
        <v>3.028648</v>
      </c>
      <c r="MO478">
        <v>17640.87</v>
      </c>
      <c r="MP478" s="1">
        <v>3.6297530000000001E-2</v>
      </c>
      <c r="MQ478">
        <v>52.677250000000001</v>
      </c>
      <c r="MR478">
        <v>2.905287</v>
      </c>
      <c r="MS478">
        <v>17020.330000000002</v>
      </c>
      <c r="MT478" s="1">
        <v>3.6258850000000002E-2</v>
      </c>
      <c r="MU478">
        <v>52.045349999999999</v>
      </c>
      <c r="MV478">
        <v>2.7949350000000002</v>
      </c>
      <c r="MW478">
        <v>16428.25</v>
      </c>
      <c r="MX478" s="1">
        <v>3.6152829999999997E-2</v>
      </c>
      <c r="MY478">
        <v>52.073009999999996</v>
      </c>
      <c r="MZ478">
        <v>2.6852429999999998</v>
      </c>
      <c r="NA478">
        <v>15863.08</v>
      </c>
      <c r="NB478" s="1">
        <v>3.597297E-2</v>
      </c>
      <c r="NC478">
        <v>52.430720000000001</v>
      </c>
      <c r="ND478">
        <v>2.5759159999999999</v>
      </c>
      <c r="NE478">
        <v>15325</v>
      </c>
      <c r="NF478" s="1">
        <v>3.577089E-2</v>
      </c>
      <c r="NG478">
        <v>53.440449999999998</v>
      </c>
      <c r="NH478">
        <v>2.4707659999999998</v>
      </c>
      <c r="NI478">
        <v>14813.11</v>
      </c>
      <c r="NJ478" s="1">
        <v>3.5641480000000003E-2</v>
      </c>
      <c r="NK478">
        <v>54.747570000000003</v>
      </c>
      <c r="NL478">
        <v>2.3760599999999998</v>
      </c>
      <c r="NM478">
        <v>14325.79</v>
      </c>
      <c r="NN478" s="1">
        <v>3.5573210000000001E-2</v>
      </c>
      <c r="NO478">
        <v>55.004510000000003</v>
      </c>
      <c r="NP478">
        <v>2.2900999999999998</v>
      </c>
      <c r="NQ478">
        <v>13860.51</v>
      </c>
      <c r="NR478" s="1">
        <v>3.5477109999999999E-2</v>
      </c>
      <c r="NS478">
        <v>54.038670000000003</v>
      </c>
      <c r="NT478">
        <v>2.2064599999999999</v>
      </c>
      <c r="NU478">
        <v>13416.17</v>
      </c>
      <c r="NV478" s="1">
        <v>3.5359649999999999E-2</v>
      </c>
      <c r="NW478">
        <v>53.074199999999998</v>
      </c>
      <c r="NX478">
        <v>2.1257429999999999</v>
      </c>
      <c r="NY478">
        <v>12992.1</v>
      </c>
      <c r="NZ478" s="1">
        <v>3.5174379999999998E-2</v>
      </c>
      <c r="OA478">
        <v>52.391089999999998</v>
      </c>
      <c r="OB478">
        <v>2.0454289999999999</v>
      </c>
      <c r="OC478">
        <v>12587.81</v>
      </c>
      <c r="OD478" s="1">
        <v>3.503858E-2</v>
      </c>
      <c r="OE478">
        <v>52.486609999999999</v>
      </c>
      <c r="OF478">
        <v>1.9721379999999999</v>
      </c>
      <c r="OG478">
        <v>12202.36</v>
      </c>
      <c r="OH478" s="1">
        <v>3.4958169999999997E-2</v>
      </c>
      <c r="OI478">
        <v>52.370539999999998</v>
      </c>
      <c r="OJ478">
        <v>1.9054310000000001</v>
      </c>
      <c r="OK478">
        <v>11833.8</v>
      </c>
    </row>
    <row r="479" spans="1:401" x14ac:dyDescent="0.35">
      <c r="A479">
        <v>488</v>
      </c>
      <c r="B479" t="s">
        <v>4</v>
      </c>
      <c r="C479" t="s">
        <v>364</v>
      </c>
      <c r="D479" t="s">
        <v>486</v>
      </c>
      <c r="E479">
        <v>701.40269999999998</v>
      </c>
      <c r="F479" s="1">
        <v>7.8649709999999998E-2</v>
      </c>
      <c r="G479">
        <v>36.724420000000002</v>
      </c>
      <c r="H479">
        <v>0</v>
      </c>
      <c r="I479">
        <v>0</v>
      </c>
      <c r="J479" s="1">
        <v>7.8187140000000002E-2</v>
      </c>
      <c r="K479">
        <v>36.864400000000003</v>
      </c>
      <c r="L479">
        <v>0</v>
      </c>
      <c r="M479">
        <v>0</v>
      </c>
      <c r="N479" s="1">
        <v>7.7487760000000003E-2</v>
      </c>
      <c r="O479">
        <v>36.759410000000003</v>
      </c>
      <c r="P479">
        <v>0</v>
      </c>
      <c r="Q479">
        <v>0</v>
      </c>
      <c r="R479" s="1">
        <v>7.6696429999999996E-2</v>
      </c>
      <c r="S479">
        <v>37.096429999999998</v>
      </c>
      <c r="T479">
        <v>0</v>
      </c>
      <c r="U479">
        <v>0</v>
      </c>
      <c r="V479" s="1">
        <v>7.6086630000000002E-2</v>
      </c>
      <c r="W479">
        <v>37.375630000000001</v>
      </c>
      <c r="X479">
        <v>0</v>
      </c>
      <c r="Y479">
        <v>0</v>
      </c>
      <c r="Z479" s="1">
        <v>7.5631740000000003E-2</v>
      </c>
      <c r="AA479">
        <v>37.200850000000003</v>
      </c>
      <c r="AB479">
        <v>0</v>
      </c>
      <c r="AC479">
        <v>0</v>
      </c>
      <c r="AD479">
        <v>7.5091359999999996E-2</v>
      </c>
      <c r="AE479">
        <v>36.634619999999998</v>
      </c>
      <c r="AF479">
        <v>0</v>
      </c>
      <c r="AG479">
        <v>0</v>
      </c>
      <c r="AH479" s="1">
        <v>7.4412249999999999E-2</v>
      </c>
      <c r="AI479">
        <v>36.001849999999997</v>
      </c>
      <c r="AJ479">
        <v>0</v>
      </c>
      <c r="AK479">
        <v>0</v>
      </c>
      <c r="AL479" s="1">
        <v>7.3744409999999996E-2</v>
      </c>
      <c r="AM479">
        <v>35.553370000000001</v>
      </c>
      <c r="AN479">
        <v>0</v>
      </c>
      <c r="AO479">
        <v>0</v>
      </c>
      <c r="AP479" s="1">
        <v>7.3117989999999994E-2</v>
      </c>
      <c r="AQ479">
        <v>35.854109999999999</v>
      </c>
      <c r="AR479">
        <v>0</v>
      </c>
      <c r="AS479">
        <v>0</v>
      </c>
      <c r="AT479" s="1">
        <v>7.2564359999999994E-2</v>
      </c>
      <c r="AU479">
        <v>36.695419999999999</v>
      </c>
      <c r="AV479">
        <v>0</v>
      </c>
      <c r="AW479">
        <v>0</v>
      </c>
      <c r="AX479" s="1">
        <v>7.1922620000000007E-2</v>
      </c>
      <c r="AY479">
        <v>37.835459999999998</v>
      </c>
      <c r="AZ479">
        <v>0</v>
      </c>
      <c r="BA479">
        <v>0</v>
      </c>
      <c r="BB479">
        <v>7.1219749999999998E-2</v>
      </c>
      <c r="BC479">
        <v>38.798969999999997</v>
      </c>
      <c r="BD479">
        <v>0</v>
      </c>
      <c r="BE479">
        <v>0</v>
      </c>
      <c r="BF479" s="1">
        <v>7.0439429999999997E-2</v>
      </c>
      <c r="BG479">
        <v>39.003689999999999</v>
      </c>
      <c r="BH479">
        <v>0</v>
      </c>
      <c r="BI479">
        <v>0</v>
      </c>
      <c r="BJ479" s="1">
        <v>6.9688139999999996E-2</v>
      </c>
      <c r="BK479">
        <v>38.682949999999998</v>
      </c>
      <c r="BL479">
        <v>0</v>
      </c>
      <c r="BM479">
        <v>0</v>
      </c>
      <c r="BN479">
        <v>6.8944450000000004E-2</v>
      </c>
      <c r="BO479">
        <v>38.352440000000001</v>
      </c>
      <c r="BP479">
        <v>0</v>
      </c>
      <c r="BQ479">
        <v>0</v>
      </c>
      <c r="BR479" s="1">
        <v>6.842297E-2</v>
      </c>
      <c r="BS479">
        <v>38.111150000000002</v>
      </c>
      <c r="BT479">
        <v>0</v>
      </c>
      <c r="BU479">
        <v>0</v>
      </c>
      <c r="BV479">
        <v>6.7658570000000001E-2</v>
      </c>
      <c r="BW479">
        <v>38.379100000000001</v>
      </c>
      <c r="BX479">
        <v>0</v>
      </c>
      <c r="BY479">
        <v>0</v>
      </c>
      <c r="BZ479" s="1">
        <v>6.675383E-2</v>
      </c>
      <c r="CA479">
        <v>38.809049999999999</v>
      </c>
      <c r="CB479">
        <v>0</v>
      </c>
      <c r="CC479">
        <v>0</v>
      </c>
      <c r="CD479">
        <v>6.5806790000000004E-2</v>
      </c>
      <c r="CE479">
        <v>39.125770000000003</v>
      </c>
      <c r="CF479">
        <v>0</v>
      </c>
      <c r="CG479">
        <v>0</v>
      </c>
      <c r="CH479" s="1">
        <v>6.5011600000000003E-2</v>
      </c>
      <c r="CI479">
        <v>39.300449999999998</v>
      </c>
      <c r="CJ479">
        <v>0</v>
      </c>
      <c r="CK479">
        <v>0</v>
      </c>
      <c r="CL479" s="1">
        <v>6.4379320000000004E-2</v>
      </c>
      <c r="CM479">
        <v>39.04607</v>
      </c>
      <c r="CN479">
        <v>0</v>
      </c>
      <c r="CO479">
        <v>0</v>
      </c>
      <c r="CP479" s="1">
        <v>6.3786019999999999E-2</v>
      </c>
      <c r="CQ479">
        <v>38.661900000000003</v>
      </c>
      <c r="CR479">
        <v>0</v>
      </c>
      <c r="CS479">
        <v>0</v>
      </c>
      <c r="CT479" s="1">
        <v>6.3174930000000004E-2</v>
      </c>
      <c r="CU479">
        <v>38.225459999999998</v>
      </c>
      <c r="CV479">
        <v>0</v>
      </c>
      <c r="CW479">
        <v>0</v>
      </c>
      <c r="CX479" s="1">
        <v>6.2527840000000001E-2</v>
      </c>
      <c r="CY479">
        <v>37.904640000000001</v>
      </c>
      <c r="CZ479">
        <v>0</v>
      </c>
      <c r="DA479">
        <v>0</v>
      </c>
      <c r="DB479" s="1">
        <v>6.2097010000000001E-2</v>
      </c>
      <c r="DC479">
        <v>38.162680000000002</v>
      </c>
      <c r="DD479">
        <v>0</v>
      </c>
      <c r="DE479">
        <v>0</v>
      </c>
      <c r="DF479" s="1">
        <v>6.1749730000000003E-2</v>
      </c>
      <c r="DG479">
        <v>39.020710000000001</v>
      </c>
      <c r="DH479">
        <v>0</v>
      </c>
      <c r="DI479">
        <v>0</v>
      </c>
      <c r="DJ479" s="1">
        <v>6.1410880000000001E-2</v>
      </c>
      <c r="DK479">
        <v>40.70534</v>
      </c>
      <c r="DL479">
        <v>0</v>
      </c>
      <c r="DM479">
        <v>0</v>
      </c>
      <c r="DN479" s="1">
        <v>6.0918930000000003E-2</v>
      </c>
      <c r="DO479">
        <v>42.740569999999998</v>
      </c>
      <c r="DP479" s="1">
        <v>1.118523E-37</v>
      </c>
      <c r="DQ479" s="1">
        <v>3.6754539999999999E-34</v>
      </c>
      <c r="DR479" s="1">
        <v>6.0368049999999999E-2</v>
      </c>
      <c r="DS479">
        <v>43.547440000000002</v>
      </c>
      <c r="DT479" s="1">
        <v>8.5334269999999994E-33</v>
      </c>
      <c r="DU479" s="1">
        <v>2.521758E-29</v>
      </c>
      <c r="DV479" s="1">
        <v>5.9730279999999997E-2</v>
      </c>
      <c r="DW479">
        <v>43.356670000000001</v>
      </c>
      <c r="DX479" s="1">
        <v>1.037174E-28</v>
      </c>
      <c r="DY479" s="1">
        <v>2.8795370000000002E-25</v>
      </c>
      <c r="DZ479" s="1">
        <v>5.9173129999999997E-2</v>
      </c>
      <c r="EA479">
        <v>43.130659999999999</v>
      </c>
      <c r="EB479" s="1">
        <v>3.0096570000000001E-25</v>
      </c>
      <c r="EC479" s="1">
        <v>8.1254500000000002E-22</v>
      </c>
      <c r="ED479" s="1">
        <v>5.8950299999999997E-2</v>
      </c>
      <c r="EE479">
        <v>42.976190000000003</v>
      </c>
      <c r="EF479" s="1">
        <v>3.1280089999999999E-22</v>
      </c>
      <c r="EG479" s="1">
        <v>8.3143519999999998E-19</v>
      </c>
      <c r="EH479" s="1">
        <v>5.8424950000000003E-2</v>
      </c>
      <c r="EI479">
        <v>43.201419999999999</v>
      </c>
      <c r="EJ479" s="1">
        <v>1.425717E-19</v>
      </c>
      <c r="EK479" s="1">
        <v>3.7812589999999999E-16</v>
      </c>
      <c r="EL479" s="1">
        <v>5.7624370000000001E-2</v>
      </c>
      <c r="EM479">
        <v>43.998010000000001</v>
      </c>
      <c r="EN479" s="1">
        <v>3.2382400000000001E-17</v>
      </c>
      <c r="EO479" s="1">
        <v>8.6529410000000004E-14</v>
      </c>
      <c r="EP479" s="1">
        <v>5.676258E-2</v>
      </c>
      <c r="EQ479">
        <v>45.630200000000002</v>
      </c>
      <c r="ER479" s="1">
        <v>4.0287780000000003E-15</v>
      </c>
      <c r="ES479" s="1">
        <v>1.0924429999999999E-11</v>
      </c>
      <c r="ET479" s="1">
        <v>5.6063670000000003E-2</v>
      </c>
      <c r="EU479">
        <v>47.305230000000002</v>
      </c>
      <c r="EV479" s="1">
        <v>2.9926709999999999E-13</v>
      </c>
      <c r="EW479" s="1">
        <v>8.2235120000000003E-10</v>
      </c>
      <c r="EX479">
        <v>5.5559860000000003E-2</v>
      </c>
      <c r="EY479">
        <v>47.734389999999998</v>
      </c>
      <c r="EZ479" s="1">
        <v>1.412574E-11</v>
      </c>
      <c r="FA479" s="1">
        <v>3.935121E-8</v>
      </c>
      <c r="FB479" s="1">
        <v>5.508445E-2</v>
      </c>
      <c r="FC479">
        <v>47.436779999999999</v>
      </c>
      <c r="FD479" s="1">
        <v>4.4576879999999998E-10</v>
      </c>
      <c r="FE479" s="1">
        <v>1.2585239999999999E-6</v>
      </c>
      <c r="FF479" s="1">
        <v>5.4578040000000001E-2</v>
      </c>
      <c r="FG479">
        <v>47.071510000000004</v>
      </c>
      <c r="FH479" s="1">
        <v>9.7285590000000007E-9</v>
      </c>
      <c r="FI479" s="1">
        <v>2.7910729999999999E-5</v>
      </c>
      <c r="FJ479" s="1">
        <v>5.4655719999999998E-2</v>
      </c>
      <c r="FK479">
        <v>46.836539999999999</v>
      </c>
      <c r="FL479" s="1">
        <v>1.5375910000000001E-7</v>
      </c>
      <c r="FM479" s="1">
        <v>4.439965E-4</v>
      </c>
      <c r="FN479" s="1">
        <v>5.4271369999999999E-2</v>
      </c>
      <c r="FO479">
        <v>47.23357</v>
      </c>
      <c r="FP479" s="1">
        <v>1.783863E-6</v>
      </c>
      <c r="FQ479" s="1">
        <v>5.2371839999999998E-3</v>
      </c>
      <c r="FR479" s="1">
        <v>5.3638110000000003E-2</v>
      </c>
      <c r="FS479">
        <v>47.97007</v>
      </c>
      <c r="FT479" s="1">
        <v>1.562349E-5</v>
      </c>
      <c r="FU479" s="1">
        <v>4.6837509999999999E-2</v>
      </c>
      <c r="FV479">
        <v>5.292591E-2</v>
      </c>
      <c r="FW479">
        <v>48.86177</v>
      </c>
      <c r="FX479" s="1">
        <v>1.0622499999999999E-4</v>
      </c>
      <c r="FY479">
        <v>0.32605060000000002</v>
      </c>
      <c r="FZ479" s="1">
        <v>5.2492200000000003E-2</v>
      </c>
      <c r="GA479">
        <v>49.23592</v>
      </c>
      <c r="GB479" s="1">
        <v>5.7974380000000002E-4</v>
      </c>
      <c r="GC479">
        <v>1.813463</v>
      </c>
      <c r="GD479" s="1">
        <v>5.227267E-2</v>
      </c>
      <c r="GE479">
        <v>49.169670000000004</v>
      </c>
      <c r="GF479" s="1">
        <v>2.599353E-3</v>
      </c>
      <c r="GG479">
        <v>8.2539320000000007</v>
      </c>
      <c r="GH479" s="1">
        <v>5.2002069999999997E-2</v>
      </c>
      <c r="GI479">
        <v>48.609610000000004</v>
      </c>
      <c r="GJ479" s="1">
        <v>9.7061219999999993E-3</v>
      </c>
      <c r="GK479">
        <v>31.326229999999999</v>
      </c>
      <c r="GL479" s="1">
        <v>5.1550539999999999E-2</v>
      </c>
      <c r="GM479">
        <v>47.997729999999997</v>
      </c>
      <c r="GN479" s="1">
        <v>3.0586970000000002E-2</v>
      </c>
      <c r="GO479">
        <v>100.67619999999999</v>
      </c>
      <c r="GP479" s="1">
        <v>5.1613159999999998E-2</v>
      </c>
      <c r="GQ479">
        <v>47.466659999999997</v>
      </c>
      <c r="GR479" s="1">
        <v>8.3721149999999994E-2</v>
      </c>
      <c r="GS479">
        <v>278.31779999999998</v>
      </c>
      <c r="GT479" s="1">
        <v>5.1168070000000003E-2</v>
      </c>
      <c r="GU479">
        <v>47.772970000000001</v>
      </c>
      <c r="GV479">
        <v>0.19815140000000001</v>
      </c>
      <c r="GW479">
        <v>671.78340000000003</v>
      </c>
      <c r="GX479" s="1">
        <v>5.0493929999999999E-2</v>
      </c>
      <c r="GY479">
        <v>48.545699999999997</v>
      </c>
      <c r="GZ479">
        <v>0.41178999999999999</v>
      </c>
      <c r="HA479">
        <v>1430.3910000000001</v>
      </c>
      <c r="HB479">
        <v>4.9724549999999999E-2</v>
      </c>
      <c r="HC479">
        <v>49.616439999999997</v>
      </c>
      <c r="HD479">
        <v>0.7627794</v>
      </c>
      <c r="HE479">
        <v>2719.9989999999998</v>
      </c>
      <c r="HF479" s="1">
        <v>4.916682E-2</v>
      </c>
      <c r="HG479">
        <v>50.48001</v>
      </c>
      <c r="HH479">
        <v>1.283293</v>
      </c>
      <c r="HI479">
        <v>4676.6589999999997</v>
      </c>
      <c r="HJ479" s="1">
        <v>4.8748989999999999E-2</v>
      </c>
      <c r="HK479">
        <v>50.364409999999999</v>
      </c>
      <c r="HL479">
        <v>1.982083</v>
      </c>
      <c r="HM479">
        <v>7360.54</v>
      </c>
      <c r="HN479" s="1">
        <v>4.8248119999999999E-2</v>
      </c>
      <c r="HO479">
        <v>49.859279999999998</v>
      </c>
      <c r="HP479">
        <v>2.8281499999999999</v>
      </c>
      <c r="HQ479">
        <v>10716.65</v>
      </c>
      <c r="HR479" s="1">
        <v>4.7590750000000001E-2</v>
      </c>
      <c r="HS479">
        <v>49.231310000000001</v>
      </c>
      <c r="HT479">
        <v>3.7571029999999999</v>
      </c>
      <c r="HU479">
        <v>14569.9</v>
      </c>
      <c r="HV479">
        <v>4.7328670000000003E-2</v>
      </c>
      <c r="HW479">
        <v>48.77111</v>
      </c>
      <c r="HX479">
        <v>4.7448969999999999</v>
      </c>
      <c r="HY479">
        <v>18668.669999999998</v>
      </c>
      <c r="HZ479" s="1">
        <v>4.6740200000000003E-2</v>
      </c>
      <c r="IA479">
        <v>49.21313</v>
      </c>
      <c r="IB479">
        <v>5.6611310000000001</v>
      </c>
      <c r="IC479">
        <v>22743.83</v>
      </c>
      <c r="ID479" s="1">
        <v>4.60507E-2</v>
      </c>
      <c r="IE479">
        <v>50.768169999999998</v>
      </c>
      <c r="IF479">
        <v>6.4551080000000001</v>
      </c>
      <c r="IG479">
        <v>26525.42</v>
      </c>
      <c r="IH479" s="1">
        <v>4.5288479999999999E-2</v>
      </c>
      <c r="II479">
        <v>52.916530000000002</v>
      </c>
      <c r="IJ479">
        <v>7.0856190000000003</v>
      </c>
      <c r="IK479">
        <v>29818.65</v>
      </c>
      <c r="IL479" s="1">
        <v>4.4631450000000003E-2</v>
      </c>
      <c r="IM479">
        <v>54.23095</v>
      </c>
      <c r="IN479">
        <v>7.5633439999999998</v>
      </c>
      <c r="IO479">
        <v>32506.880000000001</v>
      </c>
      <c r="IP479" s="1">
        <v>4.4033339999999997E-2</v>
      </c>
      <c r="IQ479">
        <v>54.408639999999998</v>
      </c>
      <c r="IR479">
        <v>7.8847620000000003</v>
      </c>
      <c r="IS479">
        <v>34555.79</v>
      </c>
      <c r="IT479">
        <v>4.3328829999999999E-2</v>
      </c>
      <c r="IU479">
        <v>53.993160000000003</v>
      </c>
      <c r="IV479">
        <v>8.0354310000000009</v>
      </c>
      <c r="IW479">
        <v>35978.81</v>
      </c>
      <c r="IX479" s="1">
        <v>4.2229530000000001E-2</v>
      </c>
      <c r="IY479">
        <v>53.502980000000001</v>
      </c>
      <c r="IZ479">
        <v>7.9768410000000003</v>
      </c>
      <c r="JA479">
        <v>36823.61</v>
      </c>
      <c r="JB479" s="1">
        <v>4.1521309999999999E-2</v>
      </c>
      <c r="JC479">
        <v>53.06691</v>
      </c>
      <c r="JD479">
        <v>7.8819489999999996</v>
      </c>
      <c r="JE479">
        <v>37168.25</v>
      </c>
      <c r="JF479" s="1">
        <v>4.0738580000000003E-2</v>
      </c>
      <c r="JG479">
        <v>53.34883</v>
      </c>
      <c r="JH479">
        <v>7.6934930000000001</v>
      </c>
      <c r="JI479">
        <v>37115.75</v>
      </c>
      <c r="JJ479" s="1">
        <v>4.0040659999999999E-2</v>
      </c>
      <c r="JK479">
        <v>53.674869999999999</v>
      </c>
      <c r="JL479">
        <v>7.4571839999999998</v>
      </c>
      <c r="JM479">
        <v>36749.699999999997</v>
      </c>
      <c r="JN479" s="1">
        <v>3.946819E-2</v>
      </c>
      <c r="JO479">
        <v>53.516910000000003</v>
      </c>
      <c r="JP479">
        <v>7.1894200000000001</v>
      </c>
      <c r="JQ479">
        <v>36146.19</v>
      </c>
      <c r="JR479" s="1">
        <v>3.901934E-2</v>
      </c>
      <c r="JS479">
        <v>53.131819999999998</v>
      </c>
      <c r="JT479">
        <v>6.9187469999999998</v>
      </c>
      <c r="JU479">
        <v>35370.93</v>
      </c>
      <c r="JV479" s="1">
        <v>3.8630150000000002E-2</v>
      </c>
      <c r="JW479">
        <v>52.75855</v>
      </c>
      <c r="JX479">
        <v>6.6440380000000001</v>
      </c>
      <c r="JY479">
        <v>34475.18</v>
      </c>
      <c r="JZ479" s="1">
        <v>3.8208649999999997E-2</v>
      </c>
      <c r="KA479">
        <v>52.219940000000001</v>
      </c>
      <c r="KB479">
        <v>6.3568040000000003</v>
      </c>
      <c r="KC479">
        <v>33497.75</v>
      </c>
      <c r="KD479" s="1">
        <v>3.7779439999999997E-2</v>
      </c>
      <c r="KE479">
        <v>51.611719999999998</v>
      </c>
      <c r="KF479">
        <v>6.0678559999999999</v>
      </c>
      <c r="KG479">
        <v>32472.53</v>
      </c>
      <c r="KH479" s="1">
        <v>3.7567650000000001E-2</v>
      </c>
      <c r="KI479">
        <v>50.919069999999998</v>
      </c>
      <c r="KJ479">
        <v>5.8158890000000003</v>
      </c>
      <c r="KK479">
        <v>31421.18</v>
      </c>
      <c r="KL479">
        <v>3.7239319999999999E-2</v>
      </c>
      <c r="KM479">
        <v>51.061360000000001</v>
      </c>
      <c r="KN479">
        <v>5.5510799999999998</v>
      </c>
      <c r="KO479">
        <v>30364.48</v>
      </c>
      <c r="KP479" s="1">
        <v>3.6916039999999997E-2</v>
      </c>
      <c r="KQ479">
        <v>52.412379999999999</v>
      </c>
      <c r="KR479">
        <v>5.293704</v>
      </c>
      <c r="KS479">
        <v>29312.89</v>
      </c>
      <c r="KT479" s="1">
        <v>3.6531939999999999E-2</v>
      </c>
      <c r="KU479">
        <v>54.559060000000002</v>
      </c>
      <c r="KV479">
        <v>5.0419970000000003</v>
      </c>
      <c r="KW479">
        <v>28281</v>
      </c>
      <c r="KX479">
        <v>3.6269999999999997E-2</v>
      </c>
      <c r="KY479">
        <v>56.022959999999998</v>
      </c>
      <c r="KZ479">
        <v>4.806667</v>
      </c>
      <c r="LA479">
        <v>27272.13</v>
      </c>
      <c r="LB479">
        <v>3.6074719999999998E-2</v>
      </c>
      <c r="LC479">
        <v>55.896439999999998</v>
      </c>
      <c r="LD479">
        <v>4.5943630000000004</v>
      </c>
      <c r="LE479">
        <v>26291.13</v>
      </c>
      <c r="LF479" s="1">
        <v>3.5887269999999999E-2</v>
      </c>
      <c r="LG479">
        <v>55.11824</v>
      </c>
      <c r="LH479">
        <v>4.3970630000000002</v>
      </c>
      <c r="LI479">
        <v>25345.54</v>
      </c>
      <c r="LJ479" s="1">
        <v>3.5654989999999998E-2</v>
      </c>
      <c r="LK479">
        <v>54.505989999999997</v>
      </c>
      <c r="LL479">
        <v>4.2002579999999998</v>
      </c>
      <c r="LM479">
        <v>24433.27</v>
      </c>
      <c r="LN479" s="1">
        <v>3.5284070000000001E-2</v>
      </c>
      <c r="LO479">
        <v>53.893720000000002</v>
      </c>
      <c r="LP479">
        <v>3.9971410000000001</v>
      </c>
      <c r="LQ479">
        <v>23555.4</v>
      </c>
      <c r="LR479" s="1">
        <v>3.5073939999999998E-2</v>
      </c>
      <c r="LS479">
        <v>53.686709999999998</v>
      </c>
      <c r="LT479">
        <v>3.8226390000000001</v>
      </c>
      <c r="LU479">
        <v>22715.79</v>
      </c>
      <c r="LV479" s="1">
        <v>3.4954180000000001E-2</v>
      </c>
      <c r="LW479">
        <v>54.059730000000002</v>
      </c>
      <c r="LX479">
        <v>3.6661320000000002</v>
      </c>
      <c r="LY479">
        <v>21911.26</v>
      </c>
      <c r="LZ479" s="1">
        <v>3.4884409999999998E-2</v>
      </c>
      <c r="MA479">
        <v>54.36795</v>
      </c>
      <c r="MB479">
        <v>3.5219719999999999</v>
      </c>
      <c r="MC479">
        <v>21139.35</v>
      </c>
      <c r="MD479" s="1">
        <v>3.470641E-2</v>
      </c>
      <c r="ME479">
        <v>54.497500000000002</v>
      </c>
      <c r="MF479">
        <v>3.37419</v>
      </c>
      <c r="MG479">
        <v>20401.259999999998</v>
      </c>
      <c r="MH479" s="1">
        <v>3.4505090000000002E-2</v>
      </c>
      <c r="MI479">
        <v>54.268120000000003</v>
      </c>
      <c r="MJ479">
        <v>3.2315969999999998</v>
      </c>
      <c r="MK479">
        <v>19696.169999999998</v>
      </c>
      <c r="ML479" s="1">
        <v>3.4299379999999997E-2</v>
      </c>
      <c r="MM479">
        <v>53.449629999999999</v>
      </c>
      <c r="MN479">
        <v>3.0954570000000001</v>
      </c>
      <c r="MO479">
        <v>19023.830000000002</v>
      </c>
      <c r="MP479" s="1">
        <v>3.4177199999999998E-2</v>
      </c>
      <c r="MQ479">
        <v>52.7179</v>
      </c>
      <c r="MR479">
        <v>2.9736150000000001</v>
      </c>
      <c r="MS479">
        <v>18381.84</v>
      </c>
      <c r="MT479" s="1">
        <v>3.4142230000000003E-2</v>
      </c>
      <c r="MU479">
        <v>52.113669999999999</v>
      </c>
      <c r="MV479">
        <v>2.8648669999999998</v>
      </c>
      <c r="MW479">
        <v>17768.16</v>
      </c>
      <c r="MX479">
        <v>3.4044570000000003E-2</v>
      </c>
      <c r="MY479">
        <v>52.141300000000001</v>
      </c>
      <c r="MZ479">
        <v>2.7564030000000002</v>
      </c>
      <c r="NA479">
        <v>17180.93</v>
      </c>
      <c r="NB479" s="1">
        <v>3.3871579999999998E-2</v>
      </c>
      <c r="NC479">
        <v>52.486669999999997</v>
      </c>
      <c r="ND479">
        <v>2.647373</v>
      </c>
      <c r="NE479">
        <v>16620.330000000002</v>
      </c>
      <c r="NF479" s="1">
        <v>3.36773E-2</v>
      </c>
      <c r="NG479">
        <v>53.458309999999997</v>
      </c>
      <c r="NH479">
        <v>2.542246</v>
      </c>
      <c r="NI479">
        <v>16085.83</v>
      </c>
      <c r="NJ479" s="1">
        <v>3.3553079999999999E-2</v>
      </c>
      <c r="NK479">
        <v>54.71528</v>
      </c>
      <c r="NL479">
        <v>2.4475630000000002</v>
      </c>
      <c r="NM479">
        <v>15575.78</v>
      </c>
      <c r="NN479" s="1">
        <v>3.3495240000000003E-2</v>
      </c>
      <c r="NO479">
        <v>54.96528</v>
      </c>
      <c r="NP479">
        <v>2.3622369999999999</v>
      </c>
      <c r="NQ479">
        <v>15088.01</v>
      </c>
      <c r="NR479" s="1">
        <v>3.3404410000000002E-2</v>
      </c>
      <c r="NS479">
        <v>54.036459999999998</v>
      </c>
      <c r="NT479">
        <v>2.2785259999999998</v>
      </c>
      <c r="NU479">
        <v>14621.06</v>
      </c>
      <c r="NV479">
        <v>3.3292450000000001E-2</v>
      </c>
      <c r="NW479">
        <v>53.104930000000003</v>
      </c>
      <c r="NX479">
        <v>2.1974909999999999</v>
      </c>
      <c r="NY479">
        <v>14174.64</v>
      </c>
      <c r="NZ479" s="1">
        <v>3.3113009999999998E-2</v>
      </c>
      <c r="OA479">
        <v>52.443539999999999</v>
      </c>
      <c r="OB479">
        <v>2.1163949999999998</v>
      </c>
      <c r="OC479">
        <v>13748.29</v>
      </c>
      <c r="OD479" s="1">
        <v>3.298748E-2</v>
      </c>
      <c r="OE479">
        <v>52.529910000000001</v>
      </c>
      <c r="OF479">
        <v>2.0427849999999999</v>
      </c>
      <c r="OG479">
        <v>13341.05</v>
      </c>
      <c r="OH479" s="1">
        <v>3.2909220000000003E-2</v>
      </c>
      <c r="OI479">
        <v>52.41648</v>
      </c>
      <c r="OJ479">
        <v>1.975471</v>
      </c>
      <c r="OK479">
        <v>12950.9</v>
      </c>
    </row>
    <row r="480" spans="1:401" x14ac:dyDescent="0.35">
      <c r="A480">
        <v>489</v>
      </c>
      <c r="B480" t="s">
        <v>4</v>
      </c>
      <c r="C480" t="s">
        <v>364</v>
      </c>
      <c r="D480" t="s">
        <v>487</v>
      </c>
      <c r="E480">
        <v>701.40269999999998</v>
      </c>
      <c r="F480" s="1">
        <v>7.3728870000000002E-2</v>
      </c>
      <c r="G480">
        <v>36.705629999999999</v>
      </c>
      <c r="H480">
        <v>0</v>
      </c>
      <c r="I480">
        <v>0</v>
      </c>
      <c r="J480" s="1">
        <v>7.3294520000000002E-2</v>
      </c>
      <c r="K480">
        <v>36.845289999999999</v>
      </c>
      <c r="L480">
        <v>0</v>
      </c>
      <c r="M480">
        <v>0</v>
      </c>
      <c r="N480" s="1">
        <v>7.2633879999999998E-2</v>
      </c>
      <c r="O480">
        <v>36.755229999999997</v>
      </c>
      <c r="P480">
        <v>0</v>
      </c>
      <c r="Q480">
        <v>0</v>
      </c>
      <c r="R480" s="1">
        <v>7.1888149999999998E-2</v>
      </c>
      <c r="S480">
        <v>37.100610000000003</v>
      </c>
      <c r="T480">
        <v>0</v>
      </c>
      <c r="U480">
        <v>0</v>
      </c>
      <c r="V480" s="1">
        <v>7.1316260000000006E-2</v>
      </c>
      <c r="W480">
        <v>37.391730000000003</v>
      </c>
      <c r="X480">
        <v>0</v>
      </c>
      <c r="Y480">
        <v>0</v>
      </c>
      <c r="Z480" s="1">
        <v>7.0897089999999996E-2</v>
      </c>
      <c r="AA480">
        <v>37.240810000000003</v>
      </c>
      <c r="AB480">
        <v>0</v>
      </c>
      <c r="AC480">
        <v>0</v>
      </c>
      <c r="AD480" s="1">
        <v>7.039484E-2</v>
      </c>
      <c r="AE480">
        <v>36.708620000000003</v>
      </c>
      <c r="AF480">
        <v>0</v>
      </c>
      <c r="AG480">
        <v>0</v>
      </c>
      <c r="AH480" s="1">
        <v>6.9754399999999994E-2</v>
      </c>
      <c r="AI480">
        <v>36.105849999999997</v>
      </c>
      <c r="AJ480">
        <v>0</v>
      </c>
      <c r="AK480">
        <v>0</v>
      </c>
      <c r="AL480">
        <v>6.9127569999999999E-2</v>
      </c>
      <c r="AM480">
        <v>35.676960000000001</v>
      </c>
      <c r="AN480">
        <v>0</v>
      </c>
      <c r="AO480">
        <v>0</v>
      </c>
      <c r="AP480">
        <v>6.8539279999999994E-2</v>
      </c>
      <c r="AQ480">
        <v>35.969200000000001</v>
      </c>
      <c r="AR480">
        <v>0</v>
      </c>
      <c r="AS480">
        <v>0</v>
      </c>
      <c r="AT480" s="1">
        <v>6.8024039999999994E-2</v>
      </c>
      <c r="AU480">
        <v>36.78181</v>
      </c>
      <c r="AV480">
        <v>0</v>
      </c>
      <c r="AW480">
        <v>0</v>
      </c>
      <c r="AX480" s="1">
        <v>6.7422460000000003E-2</v>
      </c>
      <c r="AY480">
        <v>37.883290000000002</v>
      </c>
      <c r="AZ480">
        <v>0</v>
      </c>
      <c r="BA480">
        <v>0</v>
      </c>
      <c r="BB480">
        <v>6.6764299999999999E-2</v>
      </c>
      <c r="BC480">
        <v>38.811709999999998</v>
      </c>
      <c r="BD480">
        <v>0</v>
      </c>
      <c r="BE480">
        <v>0</v>
      </c>
      <c r="BF480" s="1">
        <v>6.6033270000000005E-2</v>
      </c>
      <c r="BG480">
        <v>39.00235</v>
      </c>
      <c r="BH480">
        <v>0</v>
      </c>
      <c r="BI480">
        <v>0</v>
      </c>
      <c r="BJ480" s="1">
        <v>6.5327200000000002E-2</v>
      </c>
      <c r="BK480">
        <v>38.682299999999998</v>
      </c>
      <c r="BL480">
        <v>0</v>
      </c>
      <c r="BM480">
        <v>0</v>
      </c>
      <c r="BN480">
        <v>6.4632019999999998E-2</v>
      </c>
      <c r="BO480">
        <v>38.349640000000001</v>
      </c>
      <c r="BP480">
        <v>0</v>
      </c>
      <c r="BQ480">
        <v>0</v>
      </c>
      <c r="BR480" s="1">
        <v>6.4153039999999995E-2</v>
      </c>
      <c r="BS480">
        <v>38.103209999999997</v>
      </c>
      <c r="BT480">
        <v>0</v>
      </c>
      <c r="BU480">
        <v>0</v>
      </c>
      <c r="BV480">
        <v>6.343538E-2</v>
      </c>
      <c r="BW480">
        <v>38.354709999999997</v>
      </c>
      <c r="BX480">
        <v>0</v>
      </c>
      <c r="BY480">
        <v>0</v>
      </c>
      <c r="BZ480" s="1">
        <v>6.2583250000000007E-2</v>
      </c>
      <c r="CA480">
        <v>38.768749999999997</v>
      </c>
      <c r="CB480">
        <v>0</v>
      </c>
      <c r="CC480">
        <v>0</v>
      </c>
      <c r="CD480" s="1">
        <v>6.1692299999999999E-2</v>
      </c>
      <c r="CE480">
        <v>39.086269999999999</v>
      </c>
      <c r="CF480">
        <v>0</v>
      </c>
      <c r="CG480">
        <v>0</v>
      </c>
      <c r="CH480" s="1">
        <v>6.0944640000000001E-2</v>
      </c>
      <c r="CI480">
        <v>39.268450000000001</v>
      </c>
      <c r="CJ480">
        <v>0</v>
      </c>
      <c r="CK480">
        <v>0</v>
      </c>
      <c r="CL480" s="1">
        <v>6.0358200000000001E-2</v>
      </c>
      <c r="CM480">
        <v>39.040059999999997</v>
      </c>
      <c r="CN480">
        <v>0</v>
      </c>
      <c r="CO480">
        <v>0</v>
      </c>
      <c r="CP480">
        <v>5.9802010000000003E-2</v>
      </c>
      <c r="CQ480">
        <v>38.684069999999998</v>
      </c>
      <c r="CR480">
        <v>0</v>
      </c>
      <c r="CS480">
        <v>0</v>
      </c>
      <c r="CT480" s="1">
        <v>5.9229950000000003E-2</v>
      </c>
      <c r="CU480">
        <v>38.274000000000001</v>
      </c>
      <c r="CV480">
        <v>0</v>
      </c>
      <c r="CW480">
        <v>0</v>
      </c>
      <c r="CX480" s="1">
        <v>5.861711E-2</v>
      </c>
      <c r="CY480">
        <v>37.973210000000002</v>
      </c>
      <c r="CZ480">
        <v>0</v>
      </c>
      <c r="DA480">
        <v>0</v>
      </c>
      <c r="DB480" s="1">
        <v>5.8214410000000001E-2</v>
      </c>
      <c r="DC480">
        <v>38.230420000000002</v>
      </c>
      <c r="DD480">
        <v>0</v>
      </c>
      <c r="DE480">
        <v>0</v>
      </c>
      <c r="DF480" s="1">
        <v>5.7889650000000001E-2</v>
      </c>
      <c r="DG480">
        <v>39.066519999999997</v>
      </c>
      <c r="DH480">
        <v>0</v>
      </c>
      <c r="DI480">
        <v>0</v>
      </c>
      <c r="DJ480" s="1">
        <v>5.7575460000000002E-2</v>
      </c>
      <c r="DK480">
        <v>40.700290000000003</v>
      </c>
      <c r="DL480">
        <v>0</v>
      </c>
      <c r="DM480">
        <v>0</v>
      </c>
      <c r="DN480" s="1">
        <v>5.7116809999999997E-2</v>
      </c>
      <c r="DO480">
        <v>42.667859999999997</v>
      </c>
      <c r="DP480" s="1">
        <v>3.3011009999999999E-38</v>
      </c>
      <c r="DQ480" s="1">
        <v>1.038577E-34</v>
      </c>
      <c r="DR480" s="1">
        <v>5.6597849999999998E-2</v>
      </c>
      <c r="DS480">
        <v>43.439419999999998</v>
      </c>
      <c r="DT480" s="1">
        <v>2.7707389999999999E-33</v>
      </c>
      <c r="DU480" s="1">
        <v>7.9075760000000004E-30</v>
      </c>
      <c r="DV480" s="1">
        <v>5.599701E-2</v>
      </c>
      <c r="DW480">
        <v>43.246319999999997</v>
      </c>
      <c r="DX480" s="1">
        <v>3.6476499999999999E-29</v>
      </c>
      <c r="DY480" s="1">
        <v>9.9376539999999995E-26</v>
      </c>
      <c r="DZ480" s="1">
        <v>5.5476190000000002E-2</v>
      </c>
      <c r="EA480">
        <v>43.016350000000003</v>
      </c>
      <c r="EB480" s="1">
        <v>1.132228E-25</v>
      </c>
      <c r="EC480" s="1">
        <v>3.0290290000000001E-22</v>
      </c>
      <c r="ED480" s="1">
        <v>5.5284079999999999E-2</v>
      </c>
      <c r="EE480">
        <v>42.85474</v>
      </c>
      <c r="EF480" s="1">
        <v>1.244471E-22</v>
      </c>
      <c r="EG480" s="1">
        <v>3.2965800000000001E-19</v>
      </c>
      <c r="EH480" s="1">
        <v>5.4789890000000001E-2</v>
      </c>
      <c r="EI480">
        <v>43.064509999999999</v>
      </c>
      <c r="EJ480" s="1">
        <v>5.9714760000000001E-20</v>
      </c>
      <c r="EK480" s="1">
        <v>1.584798E-16</v>
      </c>
      <c r="EL480" s="1">
        <v>5.4031089999999997E-2</v>
      </c>
      <c r="EM480">
        <v>43.837020000000003</v>
      </c>
      <c r="EN480" s="1">
        <v>1.4216939999999999E-17</v>
      </c>
      <c r="EO480" s="1">
        <v>3.8125269999999997E-14</v>
      </c>
      <c r="EP480" s="1">
        <v>5.3218090000000003E-2</v>
      </c>
      <c r="EQ480">
        <v>45.430219999999998</v>
      </c>
      <c r="ER480" s="1">
        <v>1.8489669999999999E-15</v>
      </c>
      <c r="ES480" s="1">
        <v>5.0413350000000003E-12</v>
      </c>
      <c r="ET480" s="1">
        <v>5.2563310000000002E-2</v>
      </c>
      <c r="EU480">
        <v>47.07011</v>
      </c>
      <c r="EV480" s="1">
        <v>1.4318110000000001E-13</v>
      </c>
      <c r="EW480" s="1">
        <v>3.9606660000000001E-10</v>
      </c>
      <c r="EX480" s="1">
        <v>5.209623E-2</v>
      </c>
      <c r="EY480">
        <v>47.502490000000002</v>
      </c>
      <c r="EZ480" s="1">
        <v>7.0310590000000004E-12</v>
      </c>
      <c r="FA480" s="1">
        <v>1.9728059999999999E-8</v>
      </c>
      <c r="FB480" s="1">
        <v>5.1653900000000003E-2</v>
      </c>
      <c r="FC480">
        <v>47.23404</v>
      </c>
      <c r="FD480" s="1">
        <v>2.3043929999999999E-10</v>
      </c>
      <c r="FE480" s="1">
        <v>6.5537890000000002E-7</v>
      </c>
      <c r="FF480" s="1">
        <v>5.1178120000000001E-2</v>
      </c>
      <c r="FG480">
        <v>46.897509999999997</v>
      </c>
      <c r="FH480" s="1">
        <v>5.2180429999999996E-9</v>
      </c>
      <c r="FI480" s="1">
        <v>1.507877E-5</v>
      </c>
      <c r="FJ480" s="1">
        <v>5.1270540000000003E-2</v>
      </c>
      <c r="FK480">
        <v>46.68488</v>
      </c>
      <c r="FL480" s="1">
        <v>8.5504379999999998E-8</v>
      </c>
      <c r="FM480" s="1">
        <v>2.484985E-4</v>
      </c>
      <c r="FN480" s="1">
        <v>5.090505E-2</v>
      </c>
      <c r="FO480">
        <v>47.082120000000003</v>
      </c>
      <c r="FP480" s="1">
        <v>1.0268329999999999E-6</v>
      </c>
      <c r="FQ480" s="1">
        <v>3.0324549999999999E-3</v>
      </c>
      <c r="FR480" s="1">
        <v>5.0305780000000001E-2</v>
      </c>
      <c r="FS480">
        <v>47.809429999999999</v>
      </c>
      <c r="FT480" s="1">
        <v>9.2996550000000003E-6</v>
      </c>
      <c r="FU480" s="1">
        <v>2.8022470000000001E-2</v>
      </c>
      <c r="FV480" s="1">
        <v>4.9629479999999997E-2</v>
      </c>
      <c r="FW480">
        <v>48.689450000000001</v>
      </c>
      <c r="FX480" s="1">
        <v>6.5286690000000006E-5</v>
      </c>
      <c r="FY480">
        <v>0.2012523</v>
      </c>
      <c r="FZ480" s="1">
        <v>4.9226230000000003E-2</v>
      </c>
      <c r="GA480">
        <v>49.070729999999998</v>
      </c>
      <c r="GB480" s="1">
        <v>3.6749139999999998E-4</v>
      </c>
      <c r="GC480">
        <v>1.1530769999999999</v>
      </c>
      <c r="GD480" s="1">
        <v>4.902451E-2</v>
      </c>
      <c r="GE480">
        <v>49.025469999999999</v>
      </c>
      <c r="GF480" s="1">
        <v>1.6974920000000001E-3</v>
      </c>
      <c r="GG480">
        <v>5.3996449999999996</v>
      </c>
      <c r="GH480" s="1">
        <v>4.877459E-2</v>
      </c>
      <c r="GI480">
        <v>48.503230000000002</v>
      </c>
      <c r="GJ480" s="1">
        <v>6.5241769999999999E-3</v>
      </c>
      <c r="GK480">
        <v>21.063759999999998</v>
      </c>
      <c r="GL480" s="1">
        <v>4.8348509999999997E-2</v>
      </c>
      <c r="GM480">
        <v>47.927250000000001</v>
      </c>
      <c r="GN480" s="1">
        <v>2.1142109999999999E-2</v>
      </c>
      <c r="GO480">
        <v>69.516040000000004</v>
      </c>
      <c r="GP480" s="1">
        <v>4.8424729999999999E-2</v>
      </c>
      <c r="GQ480">
        <v>47.428199999999997</v>
      </c>
      <c r="GR480">
        <v>5.9481150000000003E-2</v>
      </c>
      <c r="GS480">
        <v>197.16380000000001</v>
      </c>
      <c r="GT480" s="1">
        <v>4.8009339999999998E-2</v>
      </c>
      <c r="GU480">
        <v>47.739910000000002</v>
      </c>
      <c r="GV480">
        <v>0.1445381</v>
      </c>
      <c r="GW480">
        <v>487.82549999999998</v>
      </c>
      <c r="GX480" s="1">
        <v>4.736522E-2</v>
      </c>
      <c r="GY480">
        <v>48.500610000000002</v>
      </c>
      <c r="GZ480">
        <v>0.30804530000000002</v>
      </c>
      <c r="HA480">
        <v>1063.777</v>
      </c>
      <c r="HB480" s="1">
        <v>4.663631E-2</v>
      </c>
      <c r="HC480">
        <v>49.551749999999998</v>
      </c>
      <c r="HD480">
        <v>0.58465739999999999</v>
      </c>
      <c r="HE480">
        <v>2069.663</v>
      </c>
      <c r="HF480" s="1">
        <v>4.6116459999999998E-2</v>
      </c>
      <c r="HG480">
        <v>50.398110000000003</v>
      </c>
      <c r="HH480">
        <v>1.006964</v>
      </c>
      <c r="HI480">
        <v>3636.9209999999998</v>
      </c>
      <c r="HJ480" s="1">
        <v>4.5729270000000002E-2</v>
      </c>
      <c r="HK480">
        <v>50.293959999999998</v>
      </c>
      <c r="HL480">
        <v>1.590436</v>
      </c>
      <c r="HM480">
        <v>5843.8159999999998</v>
      </c>
      <c r="HN480" s="1">
        <v>4.5262419999999998E-2</v>
      </c>
      <c r="HO480">
        <v>49.812710000000003</v>
      </c>
      <c r="HP480">
        <v>2.3178779999999999</v>
      </c>
      <c r="HQ480">
        <v>8676.6650000000009</v>
      </c>
      <c r="HR480" s="1">
        <v>4.4640150000000003E-2</v>
      </c>
      <c r="HS480">
        <v>49.209859999999999</v>
      </c>
      <c r="HT480">
        <v>3.140701</v>
      </c>
      <c r="HU480">
        <v>12015.89</v>
      </c>
      <c r="HV480" s="1">
        <v>4.440976E-2</v>
      </c>
      <c r="HW480">
        <v>48.769069999999999</v>
      </c>
      <c r="HX480">
        <v>4.0423210000000003</v>
      </c>
      <c r="HY480">
        <v>15663.81</v>
      </c>
      <c r="HZ480" s="1">
        <v>4.385356E-2</v>
      </c>
      <c r="IA480">
        <v>49.20232</v>
      </c>
      <c r="IB480">
        <v>4.9066179999999999</v>
      </c>
      <c r="IC480">
        <v>19390.990000000002</v>
      </c>
      <c r="ID480">
        <v>4.3203489999999997E-2</v>
      </c>
      <c r="IE480">
        <v>50.713529999999999</v>
      </c>
      <c r="IF480">
        <v>5.684088</v>
      </c>
      <c r="IG480">
        <v>22950.880000000001</v>
      </c>
      <c r="IH480" s="1">
        <v>4.2480030000000002E-2</v>
      </c>
      <c r="II480">
        <v>52.799019999999999</v>
      </c>
      <c r="IJ480">
        <v>6.3298410000000001</v>
      </c>
      <c r="IK480">
        <v>26151.23</v>
      </c>
      <c r="IL480" s="1">
        <v>4.1867809999999998E-2</v>
      </c>
      <c r="IM480">
        <v>54.075360000000003</v>
      </c>
      <c r="IN480">
        <v>6.8473220000000001</v>
      </c>
      <c r="IO480">
        <v>28861.07</v>
      </c>
      <c r="IP480" s="1">
        <v>4.1308890000000001E-2</v>
      </c>
      <c r="IQ480">
        <v>54.249000000000002</v>
      </c>
      <c r="IR480">
        <v>7.2248039999999998</v>
      </c>
      <c r="IS480">
        <v>31023.63</v>
      </c>
      <c r="IT480" s="1">
        <v>4.0650810000000002E-2</v>
      </c>
      <c r="IU480">
        <v>53.849240000000002</v>
      </c>
      <c r="IV480">
        <v>7.4432780000000003</v>
      </c>
      <c r="IW480">
        <v>32627.23</v>
      </c>
      <c r="IX480">
        <v>3.9619920000000003E-2</v>
      </c>
      <c r="IY480">
        <v>53.37529</v>
      </c>
      <c r="IZ480">
        <v>7.4606490000000001</v>
      </c>
      <c r="JA480">
        <v>33695.1</v>
      </c>
      <c r="JB480" s="1">
        <v>3.8960719999999997E-2</v>
      </c>
      <c r="JC480">
        <v>52.95505</v>
      </c>
      <c r="JD480">
        <v>7.4365839999999999</v>
      </c>
      <c r="JE480">
        <v>34284.69</v>
      </c>
      <c r="JF480" s="1">
        <v>3.8221539999999998E-2</v>
      </c>
      <c r="JG480">
        <v>53.233269999999997</v>
      </c>
      <c r="JH480">
        <v>7.3135760000000003</v>
      </c>
      <c r="JI480">
        <v>34482.720000000001</v>
      </c>
      <c r="JJ480" s="1">
        <v>3.7561419999999998E-2</v>
      </c>
      <c r="JK480">
        <v>53.554220000000001</v>
      </c>
      <c r="JL480">
        <v>7.136253</v>
      </c>
      <c r="JM480">
        <v>34361.300000000003</v>
      </c>
      <c r="JN480" s="1">
        <v>3.7025490000000001E-2</v>
      </c>
      <c r="JO480">
        <v>53.413739999999997</v>
      </c>
      <c r="JP480">
        <v>6.9218919999999997</v>
      </c>
      <c r="JQ480">
        <v>33990.720000000001</v>
      </c>
      <c r="JR480" s="1">
        <v>3.660484E-2</v>
      </c>
      <c r="JS480">
        <v>53.056359999999998</v>
      </c>
      <c r="JT480">
        <v>6.697743</v>
      </c>
      <c r="JU480">
        <v>33433.550000000003</v>
      </c>
      <c r="JV480" s="1">
        <v>3.6240990000000001E-2</v>
      </c>
      <c r="JW480">
        <v>52.708379999999998</v>
      </c>
      <c r="JX480">
        <v>6.4633289999999999</v>
      </c>
      <c r="JY480">
        <v>32738.03</v>
      </c>
      <c r="JZ480" s="1">
        <v>3.5846049999999997E-2</v>
      </c>
      <c r="KA480">
        <v>52.201120000000003</v>
      </c>
      <c r="KB480">
        <v>6.2114919999999998</v>
      </c>
      <c r="KC480">
        <v>31944.54</v>
      </c>
      <c r="KD480" s="1">
        <v>3.544419E-2</v>
      </c>
      <c r="KE480">
        <v>51.623469999999998</v>
      </c>
      <c r="KF480">
        <v>5.9529379999999996</v>
      </c>
      <c r="KG480">
        <v>31085.63</v>
      </c>
      <c r="KH480" s="1">
        <v>3.5245819999999997E-2</v>
      </c>
      <c r="KI480">
        <v>50.962980000000002</v>
      </c>
      <c r="KJ480">
        <v>5.7268420000000004</v>
      </c>
      <c r="KK480">
        <v>30185.15</v>
      </c>
      <c r="KL480" s="1">
        <v>3.493334E-2</v>
      </c>
      <c r="KM480">
        <v>51.11009</v>
      </c>
      <c r="KN480">
        <v>5.4838459999999998</v>
      </c>
      <c r="KO480">
        <v>29264.36</v>
      </c>
      <c r="KP480" s="1">
        <v>3.4630399999999999E-2</v>
      </c>
      <c r="KQ480">
        <v>52.423299999999998</v>
      </c>
      <c r="KR480">
        <v>5.2462270000000002</v>
      </c>
      <c r="KS480">
        <v>28336</v>
      </c>
      <c r="KT480" s="1">
        <v>3.4268779999999999E-2</v>
      </c>
      <c r="KU480">
        <v>54.501950000000001</v>
      </c>
      <c r="KV480">
        <v>5.0069400000000002</v>
      </c>
      <c r="KW480">
        <v>27414.09</v>
      </c>
      <c r="KX480" s="1">
        <v>3.4026389999999997E-2</v>
      </c>
      <c r="KY480">
        <v>55.914999999999999</v>
      </c>
      <c r="KZ480">
        <v>4.792173</v>
      </c>
      <c r="LA480">
        <v>26504.6</v>
      </c>
      <c r="LB480" s="1">
        <v>3.384181E-2</v>
      </c>
      <c r="LC480">
        <v>55.787799999999997</v>
      </c>
      <c r="LD480">
        <v>4.6000680000000003</v>
      </c>
      <c r="LE480">
        <v>25615.69</v>
      </c>
      <c r="LF480" s="1">
        <v>3.366657E-2</v>
      </c>
      <c r="LG480">
        <v>55.033360000000002</v>
      </c>
      <c r="LH480">
        <v>4.4045779999999999</v>
      </c>
      <c r="LI480">
        <v>24748.95</v>
      </c>
      <c r="LJ480" s="1">
        <v>3.3444929999999998E-2</v>
      </c>
      <c r="LK480">
        <v>54.438099999999999</v>
      </c>
      <c r="LL480">
        <v>4.2118909999999996</v>
      </c>
      <c r="LM480">
        <v>23907.96</v>
      </c>
      <c r="LN480" s="1">
        <v>3.309165E-2</v>
      </c>
      <c r="LO480">
        <v>53.84355</v>
      </c>
      <c r="LP480">
        <v>4.0179790000000004</v>
      </c>
      <c r="LQ480">
        <v>23095.93</v>
      </c>
      <c r="LR480" s="1">
        <v>3.2891940000000001E-2</v>
      </c>
      <c r="LS480">
        <v>53.643389999999997</v>
      </c>
      <c r="LT480">
        <v>3.8508460000000002</v>
      </c>
      <c r="LU480">
        <v>22316.12</v>
      </c>
      <c r="LV480" s="1">
        <v>3.2782760000000001E-2</v>
      </c>
      <c r="LW480">
        <v>54.007390000000001</v>
      </c>
      <c r="LX480">
        <v>3.7005379999999999</v>
      </c>
      <c r="LY480">
        <v>21565.22</v>
      </c>
      <c r="LZ480" s="1">
        <v>3.2720760000000002E-2</v>
      </c>
      <c r="MA480">
        <v>54.30836</v>
      </c>
      <c r="MB480">
        <v>3.561871</v>
      </c>
      <c r="MC480">
        <v>20841.97</v>
      </c>
      <c r="MD480" s="1">
        <v>3.2551940000000001E-2</v>
      </c>
      <c r="ME480">
        <v>54.441510000000001</v>
      </c>
      <c r="MF480">
        <v>3.4181189999999999</v>
      </c>
      <c r="MG480">
        <v>20148.09</v>
      </c>
      <c r="MH480">
        <v>3.236265E-2</v>
      </c>
      <c r="MI480">
        <v>54.224930000000001</v>
      </c>
      <c r="MJ480">
        <v>3.2789619999999999</v>
      </c>
      <c r="MK480">
        <v>19482.580000000002</v>
      </c>
      <c r="ML480" s="1">
        <v>3.2164909999999998E-2</v>
      </c>
      <c r="MM480">
        <v>53.440390000000001</v>
      </c>
      <c r="MN480">
        <v>3.1453730000000002</v>
      </c>
      <c r="MO480">
        <v>18846.349999999999</v>
      </c>
      <c r="MP480" s="1">
        <v>3.2055439999999998E-2</v>
      </c>
      <c r="MQ480">
        <v>52.739049999999999</v>
      </c>
      <c r="MR480">
        <v>3.0265460000000002</v>
      </c>
      <c r="MS480">
        <v>18236.82</v>
      </c>
      <c r="MT480" s="1">
        <v>3.2020489999999999E-2</v>
      </c>
      <c r="MU480">
        <v>52.159829999999999</v>
      </c>
      <c r="MV480">
        <v>2.9199519999999999</v>
      </c>
      <c r="MW480">
        <v>17652.59</v>
      </c>
      <c r="MX480">
        <v>3.1930729999999997E-2</v>
      </c>
      <c r="MY480">
        <v>52.190829999999998</v>
      </c>
      <c r="MZ480">
        <v>2.8135309999999998</v>
      </c>
      <c r="NA480">
        <v>17092.55</v>
      </c>
      <c r="NB480">
        <v>3.1767669999999998E-2</v>
      </c>
      <c r="NC480">
        <v>52.529290000000003</v>
      </c>
      <c r="ND480">
        <v>2.7058140000000002</v>
      </c>
      <c r="NE480">
        <v>16556.169999999998</v>
      </c>
      <c r="NF480" s="1">
        <v>3.1579330000000003E-2</v>
      </c>
      <c r="NG480">
        <v>53.471150000000002</v>
      </c>
      <c r="NH480">
        <v>2.6011980000000001</v>
      </c>
      <c r="NI480">
        <v>16043.6</v>
      </c>
      <c r="NJ480" s="1">
        <v>3.1460019999999998E-2</v>
      </c>
      <c r="NK480">
        <v>54.68712</v>
      </c>
      <c r="NL480">
        <v>2.5072209999999999</v>
      </c>
      <c r="NM480">
        <v>15553.44</v>
      </c>
      <c r="NN480" s="1">
        <v>3.140805E-2</v>
      </c>
      <c r="NO480">
        <v>54.92409</v>
      </c>
      <c r="NP480">
        <v>2.4229409999999998</v>
      </c>
      <c r="NQ480">
        <v>15083.85</v>
      </c>
      <c r="NR480" s="1">
        <v>3.1325749999999999E-2</v>
      </c>
      <c r="NS480">
        <v>54.024940000000001</v>
      </c>
      <c r="NT480">
        <v>2.3399760000000001</v>
      </c>
      <c r="NU480">
        <v>14633.19</v>
      </c>
      <c r="NV480" s="1">
        <v>3.1219110000000001E-2</v>
      </c>
      <c r="NW480">
        <v>53.122399999999999</v>
      </c>
      <c r="NX480">
        <v>2.2591700000000001</v>
      </c>
      <c r="NY480">
        <v>14201.6</v>
      </c>
      <c r="NZ480" s="1">
        <v>3.1046199999999999E-2</v>
      </c>
      <c r="OA480">
        <v>52.481940000000002</v>
      </c>
      <c r="OB480">
        <v>2.1778040000000001</v>
      </c>
      <c r="OC480">
        <v>13788.58</v>
      </c>
      <c r="OD480" s="1">
        <v>3.092814E-2</v>
      </c>
      <c r="OE480">
        <v>52.564990000000002</v>
      </c>
      <c r="OF480">
        <v>2.1042019999999999</v>
      </c>
      <c r="OG480">
        <v>13393.38</v>
      </c>
      <c r="OH480" s="1">
        <v>3.085823E-2</v>
      </c>
      <c r="OI480">
        <v>52.45073</v>
      </c>
      <c r="OJ480">
        <v>2.0371169999999998</v>
      </c>
      <c r="OK480">
        <v>13014.13</v>
      </c>
    </row>
    <row r="481" spans="1:401" x14ac:dyDescent="0.35">
      <c r="A481">
        <v>490</v>
      </c>
      <c r="B481" t="s">
        <v>4</v>
      </c>
      <c r="C481" t="s">
        <v>364</v>
      </c>
      <c r="D481" t="s">
        <v>488</v>
      </c>
      <c r="E481">
        <v>690.0154</v>
      </c>
      <c r="F481" s="1">
        <v>8.2253370000000006E-2</v>
      </c>
      <c r="G481">
        <v>36.674570000000003</v>
      </c>
      <c r="H481">
        <v>0</v>
      </c>
      <c r="I481">
        <v>0</v>
      </c>
      <c r="J481" s="1">
        <v>8.1763699999999995E-2</v>
      </c>
      <c r="K481">
        <v>36.814860000000003</v>
      </c>
      <c r="L481">
        <v>0</v>
      </c>
      <c r="M481">
        <v>0</v>
      </c>
      <c r="N481" s="1">
        <v>8.102065E-2</v>
      </c>
      <c r="O481">
        <v>36.737499999999997</v>
      </c>
      <c r="P481">
        <v>0</v>
      </c>
      <c r="Q481">
        <v>0</v>
      </c>
      <c r="R481" s="1">
        <v>8.0182489999999995E-2</v>
      </c>
      <c r="S481">
        <v>37.090600000000002</v>
      </c>
      <c r="T481">
        <v>0</v>
      </c>
      <c r="U481">
        <v>0</v>
      </c>
      <c r="V481" s="1">
        <v>7.9546320000000004E-2</v>
      </c>
      <c r="W481">
        <v>37.391100000000002</v>
      </c>
      <c r="X481">
        <v>0</v>
      </c>
      <c r="Y481">
        <v>0</v>
      </c>
      <c r="Z481">
        <v>7.9080349999999994E-2</v>
      </c>
      <c r="AA481">
        <v>37.263710000000003</v>
      </c>
      <c r="AB481">
        <v>0</v>
      </c>
      <c r="AC481">
        <v>0</v>
      </c>
      <c r="AD481" s="1">
        <v>7.8525449999999997E-2</v>
      </c>
      <c r="AE481">
        <v>36.767479999999999</v>
      </c>
      <c r="AF481">
        <v>0</v>
      </c>
      <c r="AG481">
        <v>0</v>
      </c>
      <c r="AH481" s="1">
        <v>7.7807559999999998E-2</v>
      </c>
      <c r="AI481">
        <v>36.198749999999997</v>
      </c>
      <c r="AJ481">
        <v>0</v>
      </c>
      <c r="AK481">
        <v>0</v>
      </c>
      <c r="AL481" s="1">
        <v>7.7103989999999997E-2</v>
      </c>
      <c r="AM481">
        <v>35.794249999999998</v>
      </c>
      <c r="AN481">
        <v>0</v>
      </c>
      <c r="AO481">
        <v>0</v>
      </c>
      <c r="AP481" s="1">
        <v>7.6447080000000001E-2</v>
      </c>
      <c r="AQ481">
        <v>36.082450000000001</v>
      </c>
      <c r="AR481">
        <v>0</v>
      </c>
      <c r="AS481">
        <v>0</v>
      </c>
      <c r="AT481" s="1">
        <v>7.5875300000000007E-2</v>
      </c>
      <c r="AU481">
        <v>36.869070000000001</v>
      </c>
      <c r="AV481">
        <v>0</v>
      </c>
      <c r="AW481">
        <v>0</v>
      </c>
      <c r="AX481" s="1">
        <v>7.5203800000000001E-2</v>
      </c>
      <c r="AY481">
        <v>37.93235</v>
      </c>
      <c r="AZ481">
        <v>0</v>
      </c>
      <c r="BA481">
        <v>0</v>
      </c>
      <c r="BB481">
        <v>7.4467080000000005E-2</v>
      </c>
      <c r="BC481">
        <v>38.824649999999998</v>
      </c>
      <c r="BD481">
        <v>0</v>
      </c>
      <c r="BE481">
        <v>0</v>
      </c>
      <c r="BF481" s="1">
        <v>7.3652460000000003E-2</v>
      </c>
      <c r="BG481">
        <v>39.000329999999998</v>
      </c>
      <c r="BH481">
        <v>0</v>
      </c>
      <c r="BI481">
        <v>0</v>
      </c>
      <c r="BJ481" s="1">
        <v>7.2865609999999997E-2</v>
      </c>
      <c r="BK481">
        <v>38.681840000000001</v>
      </c>
      <c r="BL481">
        <v>0</v>
      </c>
      <c r="BM481">
        <v>0</v>
      </c>
      <c r="BN481" s="1">
        <v>7.2089020000000004E-2</v>
      </c>
      <c r="BO481">
        <v>38.348849999999999</v>
      </c>
      <c r="BP481">
        <v>0</v>
      </c>
      <c r="BQ481">
        <v>0</v>
      </c>
      <c r="BR481" s="1">
        <v>7.1560869999999999E-2</v>
      </c>
      <c r="BS481">
        <v>38.097999999999999</v>
      </c>
      <c r="BT481">
        <v>0</v>
      </c>
      <c r="BU481">
        <v>0</v>
      </c>
      <c r="BV481" s="1">
        <v>7.0759249999999996E-2</v>
      </c>
      <c r="BW481">
        <v>38.332839999999997</v>
      </c>
      <c r="BX481">
        <v>0</v>
      </c>
      <c r="BY481">
        <v>0</v>
      </c>
      <c r="BZ481" s="1">
        <v>6.9806170000000001E-2</v>
      </c>
      <c r="CA481">
        <v>38.727670000000003</v>
      </c>
      <c r="CB481">
        <v>0</v>
      </c>
      <c r="CC481">
        <v>0</v>
      </c>
      <c r="CD481" s="1">
        <v>6.8809519999999999E-2</v>
      </c>
      <c r="CE481">
        <v>39.04148</v>
      </c>
      <c r="CF481">
        <v>0</v>
      </c>
      <c r="CG481">
        <v>0</v>
      </c>
      <c r="CH481" s="1">
        <v>6.7971900000000002E-2</v>
      </c>
      <c r="CI481">
        <v>39.226489999999998</v>
      </c>
      <c r="CJ481">
        <v>0</v>
      </c>
      <c r="CK481">
        <v>0</v>
      </c>
      <c r="CL481">
        <v>6.7322000000000007E-2</v>
      </c>
      <c r="CM481">
        <v>39.021560000000001</v>
      </c>
      <c r="CN481">
        <v>0</v>
      </c>
      <c r="CO481">
        <v>0</v>
      </c>
      <c r="CP481" s="1">
        <v>6.6703020000000002E-2</v>
      </c>
      <c r="CQ481">
        <v>38.693899999999999</v>
      </c>
      <c r="CR481">
        <v>0</v>
      </c>
      <c r="CS481">
        <v>0</v>
      </c>
      <c r="CT481" s="1">
        <v>6.606418E-2</v>
      </c>
      <c r="CU481">
        <v>38.311709999999998</v>
      </c>
      <c r="CV481">
        <v>0</v>
      </c>
      <c r="CW481">
        <v>0</v>
      </c>
      <c r="CX481">
        <v>6.5375180000000005E-2</v>
      </c>
      <c r="CY481">
        <v>38.033540000000002</v>
      </c>
      <c r="CZ481">
        <v>0</v>
      </c>
      <c r="DA481">
        <v>0</v>
      </c>
      <c r="DB481" s="1">
        <v>6.4925659999999996E-2</v>
      </c>
      <c r="DC481">
        <v>38.292720000000003</v>
      </c>
      <c r="DD481">
        <v>0</v>
      </c>
      <c r="DE481">
        <v>0</v>
      </c>
      <c r="DF481" s="1">
        <v>6.4566499999999999E-2</v>
      </c>
      <c r="DG481">
        <v>39.108690000000003</v>
      </c>
      <c r="DH481">
        <v>0</v>
      </c>
      <c r="DI481">
        <v>0</v>
      </c>
      <c r="DJ481" s="1">
        <v>6.4213690000000004E-2</v>
      </c>
      <c r="DK481">
        <v>40.692570000000003</v>
      </c>
      <c r="DL481">
        <v>0</v>
      </c>
      <c r="DM481">
        <v>0</v>
      </c>
      <c r="DN481">
        <v>6.3704739999999996E-2</v>
      </c>
      <c r="DO481">
        <v>42.591909999999999</v>
      </c>
      <c r="DP481">
        <v>0</v>
      </c>
      <c r="DQ481" s="1">
        <v>2.702405E-35</v>
      </c>
      <c r="DR481" s="1">
        <v>6.3124959999999994E-2</v>
      </c>
      <c r="DS481">
        <v>43.325209999999998</v>
      </c>
      <c r="DT481" s="1">
        <v>1.002457E-33</v>
      </c>
      <c r="DU481" s="1">
        <v>2.2899960000000001E-30</v>
      </c>
      <c r="DV481" s="1">
        <v>6.2451039999999999E-2</v>
      </c>
      <c r="DW481">
        <v>43.12818</v>
      </c>
      <c r="DX481" s="1">
        <v>1.410045E-29</v>
      </c>
      <c r="DY481" s="1">
        <v>3.174796E-26</v>
      </c>
      <c r="DZ481" s="1">
        <v>6.1874619999999998E-2</v>
      </c>
      <c r="EA481">
        <v>42.895189999999999</v>
      </c>
      <c r="EB481" s="1">
        <v>4.6446339999999998E-26</v>
      </c>
      <c r="EC481" s="1">
        <v>1.047763E-22</v>
      </c>
      <c r="ED481" s="1">
        <v>6.1672980000000002E-2</v>
      </c>
      <c r="EE481">
        <v>42.727049999999998</v>
      </c>
      <c r="EF481" s="1">
        <v>5.3655210000000004E-23</v>
      </c>
      <c r="EG481" s="1">
        <v>1.2149479999999999E-19</v>
      </c>
      <c r="EH481">
        <v>6.1120099999999997E-2</v>
      </c>
      <c r="EI481">
        <v>42.920749999999998</v>
      </c>
      <c r="EJ481" s="1">
        <v>2.695643E-20</v>
      </c>
      <c r="EK481" s="1">
        <v>6.1825880000000001E-17</v>
      </c>
      <c r="EL481" s="1">
        <v>6.0272390000000002E-2</v>
      </c>
      <c r="EM481">
        <v>43.666379999999997</v>
      </c>
      <c r="EN481" s="1">
        <v>6.695114E-18</v>
      </c>
      <c r="EO481" s="1">
        <v>1.5653799999999999E-14</v>
      </c>
      <c r="EP481" s="1">
        <v>5.9356649999999997E-2</v>
      </c>
      <c r="EQ481">
        <v>45.215850000000003</v>
      </c>
      <c r="ER481" s="1">
        <v>9.0605809999999992E-16</v>
      </c>
      <c r="ES481" s="1">
        <v>2.1703429999999999E-12</v>
      </c>
      <c r="ET481" s="1">
        <v>5.8626850000000001E-2</v>
      </c>
      <c r="EU481">
        <v>46.814450000000001</v>
      </c>
      <c r="EV481" s="1">
        <v>7.2839380000000006E-14</v>
      </c>
      <c r="EW481" s="1">
        <v>1.7814410000000001E-10</v>
      </c>
      <c r="EX481" s="1">
        <v>5.8107970000000002E-2</v>
      </c>
      <c r="EY481">
        <v>47.24268</v>
      </c>
      <c r="EZ481" s="1">
        <v>3.7062409999999999E-12</v>
      </c>
      <c r="FA481" s="1">
        <v>9.2457550000000002E-9</v>
      </c>
      <c r="FB481" s="1">
        <v>5.761981E-2</v>
      </c>
      <c r="FC481">
        <v>47.000010000000003</v>
      </c>
      <c r="FD481" s="1">
        <v>1.2567859999999999E-10</v>
      </c>
      <c r="FE481" s="1">
        <v>3.1935519999999997E-7</v>
      </c>
      <c r="FF481" s="1">
        <v>5.7090269999999999E-2</v>
      </c>
      <c r="FG481">
        <v>46.692039999999999</v>
      </c>
      <c r="FH481" s="1">
        <v>2.9417330000000001E-9</v>
      </c>
      <c r="FI481" s="1">
        <v>7.6296629999999996E-6</v>
      </c>
      <c r="FJ481" s="1">
        <v>5.7212319999999997E-2</v>
      </c>
      <c r="FK481">
        <v>46.502719999999997</v>
      </c>
      <c r="FL481" s="1">
        <v>4.9795979999999998E-8</v>
      </c>
      <c r="FM481" s="1">
        <v>1.303954E-4</v>
      </c>
      <c r="FN481" s="1">
        <v>5.6801579999999997E-2</v>
      </c>
      <c r="FO481">
        <v>46.90157</v>
      </c>
      <c r="FP481" s="1">
        <v>6.168435E-7</v>
      </c>
      <c r="FQ481" s="1">
        <v>1.6477600000000001E-3</v>
      </c>
      <c r="FR481" s="1">
        <v>5.6127089999999998E-2</v>
      </c>
      <c r="FS481">
        <v>47.619149999999998</v>
      </c>
      <c r="FT481" s="1">
        <v>5.7569720000000002E-6</v>
      </c>
      <c r="FU481" s="1">
        <v>1.5747870000000001E-2</v>
      </c>
      <c r="FV481" s="1">
        <v>5.5365440000000002E-2</v>
      </c>
      <c r="FW481">
        <v>48.485349999999997</v>
      </c>
      <c r="FX481" s="1">
        <v>4.1595850000000003E-5</v>
      </c>
      <c r="FY481">
        <v>0.1167909</v>
      </c>
      <c r="FZ481" s="1">
        <v>5.491625E-2</v>
      </c>
      <c r="GA481">
        <v>48.87086</v>
      </c>
      <c r="GB481" s="1">
        <v>2.407102E-4</v>
      </c>
      <c r="GC481">
        <v>0.68997799999999998</v>
      </c>
      <c r="GD481" s="1">
        <v>5.469976E-2</v>
      </c>
      <c r="GE481">
        <v>48.845489999999998</v>
      </c>
      <c r="GF481" s="1">
        <v>1.1420499999999999E-3</v>
      </c>
      <c r="GG481">
        <v>3.3274240000000002</v>
      </c>
      <c r="GH481" s="1">
        <v>5.4424390000000003E-2</v>
      </c>
      <c r="GI481">
        <v>48.361319999999999</v>
      </c>
      <c r="GJ481" s="1">
        <v>4.5043929999999998E-3</v>
      </c>
      <c r="GK481">
        <v>13.35379</v>
      </c>
      <c r="GL481" s="1">
        <v>5.3948370000000002E-2</v>
      </c>
      <c r="GM481">
        <v>47.823549999999997</v>
      </c>
      <c r="GN481" s="1">
        <v>1.496685E-2</v>
      </c>
      <c r="GO481">
        <v>45.29712</v>
      </c>
      <c r="GP481" s="1">
        <v>5.4052900000000001E-2</v>
      </c>
      <c r="GQ481">
        <v>47.359549999999999</v>
      </c>
      <c r="GR481" s="1">
        <v>4.3157250000000001E-2</v>
      </c>
      <c r="GS481">
        <v>131.93100000000001</v>
      </c>
      <c r="GT481" s="1">
        <v>5.3590980000000003E-2</v>
      </c>
      <c r="GU481">
        <v>47.680109999999999</v>
      </c>
      <c r="GV481">
        <v>0.1073702</v>
      </c>
      <c r="GW481">
        <v>334.90449999999998</v>
      </c>
      <c r="GX481" s="1">
        <v>5.286329E-2</v>
      </c>
      <c r="GY481">
        <v>48.429900000000004</v>
      </c>
      <c r="GZ481">
        <v>0.23405129999999999</v>
      </c>
      <c r="HA481">
        <v>748.57870000000003</v>
      </c>
      <c r="HB481" s="1">
        <v>5.2042289999999998E-2</v>
      </c>
      <c r="HC481">
        <v>49.461739999999999</v>
      </c>
      <c r="HD481">
        <v>0.45397559999999998</v>
      </c>
      <c r="HE481">
        <v>1491.3910000000001</v>
      </c>
      <c r="HF481" s="1">
        <v>5.146469E-2</v>
      </c>
      <c r="HG481">
        <v>50.290239999999997</v>
      </c>
      <c r="HH481">
        <v>0.7984772</v>
      </c>
      <c r="HI481">
        <v>2680.922</v>
      </c>
      <c r="HJ481" s="1">
        <v>5.1041240000000002E-2</v>
      </c>
      <c r="HK481">
        <v>50.196930000000002</v>
      </c>
      <c r="HL481">
        <v>1.2867649999999999</v>
      </c>
      <c r="HM481">
        <v>4401.8270000000002</v>
      </c>
      <c r="HN481" s="1">
        <v>5.0527130000000003E-2</v>
      </c>
      <c r="HO481">
        <v>49.741039999999998</v>
      </c>
      <c r="HP481">
        <v>1.911419</v>
      </c>
      <c r="HQ481">
        <v>6670.9830000000002</v>
      </c>
      <c r="HR481" s="1">
        <v>4.9826589999999997E-2</v>
      </c>
      <c r="HS481">
        <v>49.16592</v>
      </c>
      <c r="HT481">
        <v>2.6363569999999998</v>
      </c>
      <c r="HU481">
        <v>9418.6569999999992</v>
      </c>
      <c r="HV481" s="1">
        <v>4.9581849999999997E-2</v>
      </c>
      <c r="HW481">
        <v>48.74747</v>
      </c>
      <c r="HX481">
        <v>3.4514909999999999</v>
      </c>
      <c r="HY481">
        <v>12503.09</v>
      </c>
      <c r="HZ481" s="1">
        <v>4.8963479999999997E-2</v>
      </c>
      <c r="IA481">
        <v>49.174849999999999</v>
      </c>
      <c r="IB481">
        <v>4.2557239999999998</v>
      </c>
      <c r="IC481">
        <v>15742.57</v>
      </c>
      <c r="ID481" s="1">
        <v>4.8236349999999997E-2</v>
      </c>
      <c r="IE481">
        <v>50.64387</v>
      </c>
      <c r="IF481">
        <v>5.0018070000000003</v>
      </c>
      <c r="IG481">
        <v>18926.89</v>
      </c>
      <c r="IH481" s="1">
        <v>4.7420450000000003E-2</v>
      </c>
      <c r="II481">
        <v>52.66498</v>
      </c>
      <c r="IJ481">
        <v>5.6436700000000002</v>
      </c>
      <c r="IK481">
        <v>21879.17</v>
      </c>
      <c r="IL481" s="1">
        <v>4.6742249999999999E-2</v>
      </c>
      <c r="IM481">
        <v>53.899859999999997</v>
      </c>
      <c r="IN481">
        <v>6.180434</v>
      </c>
      <c r="IO481">
        <v>24467.32</v>
      </c>
      <c r="IP481" s="1">
        <v>4.6121700000000002E-2</v>
      </c>
      <c r="IQ481">
        <v>54.066279999999999</v>
      </c>
      <c r="IR481">
        <v>6.5941910000000004</v>
      </c>
      <c r="IS481">
        <v>26619.25</v>
      </c>
      <c r="IT481">
        <v>4.5390489999999999E-2</v>
      </c>
      <c r="IU481">
        <v>53.681370000000001</v>
      </c>
      <c r="IV481">
        <v>6.862622</v>
      </c>
      <c r="IW481">
        <v>28303.35</v>
      </c>
      <c r="IX481" s="1">
        <v>4.4241950000000002E-2</v>
      </c>
      <c r="IY481">
        <v>53.224850000000004</v>
      </c>
      <c r="IZ481">
        <v>6.9414949999999997</v>
      </c>
      <c r="JA481">
        <v>29519.75</v>
      </c>
      <c r="JB481" s="1">
        <v>4.3514339999999999E-2</v>
      </c>
      <c r="JC481">
        <v>52.821689999999997</v>
      </c>
      <c r="JD481">
        <v>6.9766500000000002</v>
      </c>
      <c r="JE481">
        <v>30304.48</v>
      </c>
      <c r="JF481" s="1">
        <v>4.2684529999999998E-2</v>
      </c>
      <c r="JG481">
        <v>53.09731</v>
      </c>
      <c r="JH481">
        <v>6.9106430000000003</v>
      </c>
      <c r="JI481">
        <v>30724.66</v>
      </c>
      <c r="JJ481" s="1">
        <v>4.1946919999999999E-2</v>
      </c>
      <c r="JK481">
        <v>53.412059999999997</v>
      </c>
      <c r="JL481">
        <v>6.7869580000000003</v>
      </c>
      <c r="JM481">
        <v>30837.49</v>
      </c>
      <c r="JN481" s="1">
        <v>4.1349820000000002E-2</v>
      </c>
      <c r="JO481">
        <v>53.287170000000003</v>
      </c>
      <c r="JP481">
        <v>6.622071</v>
      </c>
      <c r="JQ481">
        <v>30703.91</v>
      </c>
      <c r="JR481" s="1">
        <v>4.0879239999999997E-2</v>
      </c>
      <c r="JS481">
        <v>52.955719999999999</v>
      </c>
      <c r="JT481">
        <v>6.4415199999999997</v>
      </c>
      <c r="JU481">
        <v>30378.66</v>
      </c>
      <c r="JV481">
        <v>4.0478229999999997E-2</v>
      </c>
      <c r="JW481">
        <v>52.633189999999999</v>
      </c>
      <c r="JX481">
        <v>6.2467730000000001</v>
      </c>
      <c r="JY481">
        <v>29906.7</v>
      </c>
      <c r="JZ481">
        <v>4.0035950000000001E-2</v>
      </c>
      <c r="KA481">
        <v>52.157710000000002</v>
      </c>
      <c r="KB481">
        <v>6.0295420000000002</v>
      </c>
      <c r="KC481">
        <v>29325.14</v>
      </c>
      <c r="KD481" s="1">
        <v>3.9587860000000002E-2</v>
      </c>
      <c r="KE481">
        <v>51.61347</v>
      </c>
      <c r="KF481">
        <v>5.8018739999999998</v>
      </c>
      <c r="KG481">
        <v>28665.07</v>
      </c>
      <c r="KH481" s="1">
        <v>3.937189E-2</v>
      </c>
      <c r="KI481">
        <v>50.98724</v>
      </c>
      <c r="KJ481">
        <v>5.602792</v>
      </c>
      <c r="KK481">
        <v>27949.96</v>
      </c>
      <c r="KL481">
        <v>3.9020300000000001E-2</v>
      </c>
      <c r="KM481">
        <v>51.142710000000001</v>
      </c>
      <c r="KN481">
        <v>5.382809</v>
      </c>
      <c r="KO481">
        <v>27200.880000000001</v>
      </c>
      <c r="KP481" s="1">
        <v>3.8684200000000002E-2</v>
      </c>
      <c r="KQ481">
        <v>52.421590000000002</v>
      </c>
      <c r="KR481">
        <v>5.1661140000000003</v>
      </c>
      <c r="KS481">
        <v>26432.02</v>
      </c>
      <c r="KT481" s="1">
        <v>3.8279180000000003E-2</v>
      </c>
      <c r="KU481">
        <v>54.433779999999999</v>
      </c>
      <c r="KV481">
        <v>4.9446890000000003</v>
      </c>
      <c r="KW481">
        <v>25656.639999999999</v>
      </c>
      <c r="KX481">
        <v>3.8013180000000001E-2</v>
      </c>
      <c r="KY481">
        <v>55.79401</v>
      </c>
      <c r="KZ481">
        <v>4.7462220000000004</v>
      </c>
      <c r="LA481">
        <v>24882.6</v>
      </c>
      <c r="LB481" s="1">
        <v>3.7807970000000003E-2</v>
      </c>
      <c r="LC481">
        <v>55.66384</v>
      </c>
      <c r="LD481">
        <v>4.5614160000000004</v>
      </c>
      <c r="LE481">
        <v>24117.57</v>
      </c>
      <c r="LF481" s="1">
        <v>3.7613210000000001E-2</v>
      </c>
      <c r="LG481">
        <v>54.932740000000003</v>
      </c>
      <c r="LH481">
        <v>4.3829840000000004</v>
      </c>
      <c r="LI481">
        <v>23365.72</v>
      </c>
      <c r="LJ481" s="1">
        <v>3.7364309999999998E-2</v>
      </c>
      <c r="LK481">
        <v>54.356180000000002</v>
      </c>
      <c r="LL481">
        <v>4.204834</v>
      </c>
      <c r="LM481">
        <v>22630.400000000001</v>
      </c>
      <c r="LN481" s="1">
        <v>3.6967800000000002E-2</v>
      </c>
      <c r="LO481">
        <v>53.78078</v>
      </c>
      <c r="LP481">
        <v>4.0223570000000004</v>
      </c>
      <c r="LQ481">
        <v>21917.29</v>
      </c>
      <c r="LR481" s="1">
        <v>3.6746399999999999E-2</v>
      </c>
      <c r="LS481">
        <v>53.589190000000002</v>
      </c>
      <c r="LT481">
        <v>3.857945</v>
      </c>
      <c r="LU481">
        <v>21224.799999999999</v>
      </c>
      <c r="LV481" s="1">
        <v>3.662559E-2</v>
      </c>
      <c r="LW481">
        <v>53.944159999999997</v>
      </c>
      <c r="LX481">
        <v>3.7120920000000002</v>
      </c>
      <c r="LY481">
        <v>20553.939999999999</v>
      </c>
      <c r="LZ481" s="1">
        <v>3.6559269999999998E-2</v>
      </c>
      <c r="MA481">
        <v>54.23648</v>
      </c>
      <c r="MB481">
        <v>3.5820940000000001</v>
      </c>
      <c r="MC481">
        <v>19907.97</v>
      </c>
      <c r="MD481" s="1">
        <v>3.6372359999999999E-2</v>
      </c>
      <c r="ME481">
        <v>54.372140000000002</v>
      </c>
      <c r="MF481">
        <v>3.4438430000000002</v>
      </c>
      <c r="MG481">
        <v>19284.490000000002</v>
      </c>
      <c r="MH481" s="1">
        <v>3.615757E-2</v>
      </c>
      <c r="MI481">
        <v>54.166840000000001</v>
      </c>
      <c r="MJ481">
        <v>3.308894</v>
      </c>
      <c r="MK481">
        <v>18683.07</v>
      </c>
      <c r="ML481" s="1">
        <v>3.5933769999999997E-2</v>
      </c>
      <c r="MM481">
        <v>53.415889999999997</v>
      </c>
      <c r="MN481">
        <v>3.1789299999999998</v>
      </c>
      <c r="MO481">
        <v>18106.29</v>
      </c>
      <c r="MP481" s="1">
        <v>3.5817649999999999E-2</v>
      </c>
      <c r="MQ481">
        <v>52.747259999999997</v>
      </c>
      <c r="MR481">
        <v>3.064101</v>
      </c>
      <c r="MS481">
        <v>17551.57</v>
      </c>
      <c r="MT481" s="1">
        <v>3.578216E-2</v>
      </c>
      <c r="MU481">
        <v>52.195050000000002</v>
      </c>
      <c r="MV481">
        <v>2.960772</v>
      </c>
      <c r="MW481">
        <v>17017.919999999998</v>
      </c>
      <c r="MX481" s="1">
        <v>3.5681270000000001E-2</v>
      </c>
      <c r="MY481">
        <v>52.232010000000002</v>
      </c>
      <c r="MZ481">
        <v>2.856954</v>
      </c>
      <c r="NA481">
        <v>16504.95</v>
      </c>
      <c r="NB481">
        <v>3.5499929999999999E-2</v>
      </c>
      <c r="NC481">
        <v>52.564779999999999</v>
      </c>
      <c r="ND481">
        <v>2.75135</v>
      </c>
      <c r="NE481">
        <v>16011.83</v>
      </c>
      <c r="NF481" s="1">
        <v>3.5286749999999999E-2</v>
      </c>
      <c r="NG481">
        <v>53.477760000000004</v>
      </c>
      <c r="NH481">
        <v>2.648237</v>
      </c>
      <c r="NI481">
        <v>15539.38</v>
      </c>
      <c r="NJ481" s="1">
        <v>3.5152349999999999E-2</v>
      </c>
      <c r="NK481">
        <v>54.65269</v>
      </c>
      <c r="NL481">
        <v>2.5556700000000001</v>
      </c>
      <c r="NM481">
        <v>15086.17</v>
      </c>
      <c r="NN481" s="1">
        <v>3.509549E-2</v>
      </c>
      <c r="NO481">
        <v>54.874409999999997</v>
      </c>
      <c r="NP481">
        <v>2.4728319999999999</v>
      </c>
      <c r="NQ481">
        <v>14650.84</v>
      </c>
      <c r="NR481" s="1">
        <v>3.501071E-2</v>
      </c>
      <c r="NS481">
        <v>54.004289999999997</v>
      </c>
      <c r="NT481">
        <v>2.391429</v>
      </c>
      <c r="NU481">
        <v>14232.16</v>
      </c>
      <c r="NV481" s="1">
        <v>3.4888540000000003E-2</v>
      </c>
      <c r="NW481">
        <v>53.13261</v>
      </c>
      <c r="NX481">
        <v>2.3112240000000002</v>
      </c>
      <c r="NY481">
        <v>13829.97</v>
      </c>
      <c r="NZ481" s="1">
        <v>3.4694049999999997E-2</v>
      </c>
      <c r="OA481">
        <v>52.515189999999997</v>
      </c>
      <c r="OB481">
        <v>2.230302</v>
      </c>
      <c r="OC481">
        <v>13444.39</v>
      </c>
      <c r="OD481" s="1">
        <v>3.4559670000000001E-2</v>
      </c>
      <c r="OE481">
        <v>52.597079999999998</v>
      </c>
      <c r="OF481">
        <v>2.1570049999999998</v>
      </c>
      <c r="OG481">
        <v>13074.53</v>
      </c>
      <c r="OH481" s="1">
        <v>3.448652E-2</v>
      </c>
      <c r="OI481">
        <v>52.482170000000004</v>
      </c>
      <c r="OJ481">
        <v>2.0906310000000001</v>
      </c>
      <c r="OK481">
        <v>12718.85</v>
      </c>
    </row>
    <row r="482" spans="1:401" x14ac:dyDescent="0.35">
      <c r="A482">
        <v>491</v>
      </c>
      <c r="B482" t="s">
        <v>4</v>
      </c>
      <c r="C482" t="s">
        <v>364</v>
      </c>
      <c r="D482" t="s">
        <v>489</v>
      </c>
      <c r="E482">
        <v>688.3329</v>
      </c>
      <c r="F482" s="1">
        <v>7.8453759999999997E-2</v>
      </c>
      <c r="G482">
        <v>36.633119999999998</v>
      </c>
      <c r="H482">
        <v>0</v>
      </c>
      <c r="I482">
        <v>0</v>
      </c>
      <c r="J482" s="1">
        <v>7.7983449999999996E-2</v>
      </c>
      <c r="K482">
        <v>36.774909999999998</v>
      </c>
      <c r="L482">
        <v>0</v>
      </c>
      <c r="M482">
        <v>0</v>
      </c>
      <c r="N482" s="1">
        <v>7.7270539999999999E-2</v>
      </c>
      <c r="O482">
        <v>36.707900000000002</v>
      </c>
      <c r="P482">
        <v>0</v>
      </c>
      <c r="Q482">
        <v>0</v>
      </c>
      <c r="R482" s="1">
        <v>7.6466049999999994E-2</v>
      </c>
      <c r="S482">
        <v>37.065080000000002</v>
      </c>
      <c r="T482">
        <v>0</v>
      </c>
      <c r="U482">
        <v>0</v>
      </c>
      <c r="V482">
        <v>7.5859460000000004E-2</v>
      </c>
      <c r="W482">
        <v>37.373620000000003</v>
      </c>
      <c r="X482">
        <v>0</v>
      </c>
      <c r="Y482">
        <v>0</v>
      </c>
      <c r="Z482" s="1">
        <v>7.5420719999999997E-2</v>
      </c>
      <c r="AA482">
        <v>37.267919999999997</v>
      </c>
      <c r="AB482">
        <v>0</v>
      </c>
      <c r="AC482">
        <v>0</v>
      </c>
      <c r="AD482" s="1">
        <v>7.4895820000000002E-2</v>
      </c>
      <c r="AE482">
        <v>36.806399999999996</v>
      </c>
      <c r="AF482">
        <v>0</v>
      </c>
      <c r="AG482">
        <v>0</v>
      </c>
      <c r="AH482" s="1">
        <v>7.4210230000000002E-2</v>
      </c>
      <c r="AI482">
        <v>36.271920000000001</v>
      </c>
      <c r="AJ482">
        <v>0</v>
      </c>
      <c r="AK482">
        <v>0</v>
      </c>
      <c r="AL482" s="1">
        <v>7.3535859999999995E-2</v>
      </c>
      <c r="AM482">
        <v>35.892650000000003</v>
      </c>
      <c r="AN482">
        <v>0</v>
      </c>
      <c r="AO482">
        <v>0</v>
      </c>
      <c r="AP482" s="1">
        <v>7.2915250000000001E-2</v>
      </c>
      <c r="AQ482">
        <v>36.179789999999997</v>
      </c>
      <c r="AR482">
        <v>0</v>
      </c>
      <c r="AS482">
        <v>0</v>
      </c>
      <c r="AT482" s="1">
        <v>7.2368730000000006E-2</v>
      </c>
      <c r="AU482">
        <v>36.94462</v>
      </c>
      <c r="AV482">
        <v>0</v>
      </c>
      <c r="AW482">
        <v>0</v>
      </c>
      <c r="AX482" s="1">
        <v>7.1730189999999999E-2</v>
      </c>
      <c r="AY482">
        <v>37.973610000000001</v>
      </c>
      <c r="AZ482">
        <v>0</v>
      </c>
      <c r="BA482">
        <v>0</v>
      </c>
      <c r="BB482" s="1">
        <v>7.1028339999999995E-2</v>
      </c>
      <c r="BC482">
        <v>38.833550000000002</v>
      </c>
      <c r="BD482">
        <v>0</v>
      </c>
      <c r="BE482">
        <v>0</v>
      </c>
      <c r="BF482" s="1">
        <v>7.0249710000000007E-2</v>
      </c>
      <c r="BG482">
        <v>38.996850000000002</v>
      </c>
      <c r="BH482">
        <v>0</v>
      </c>
      <c r="BI482">
        <v>0</v>
      </c>
      <c r="BJ482" s="1">
        <v>6.9499430000000001E-2</v>
      </c>
      <c r="BK482">
        <v>38.680819999999997</v>
      </c>
      <c r="BL482">
        <v>0</v>
      </c>
      <c r="BM482">
        <v>0</v>
      </c>
      <c r="BN482" s="1">
        <v>6.8757979999999996E-2</v>
      </c>
      <c r="BO482">
        <v>38.349159999999998</v>
      </c>
      <c r="BP482">
        <v>0</v>
      </c>
      <c r="BQ482">
        <v>0</v>
      </c>
      <c r="BR482" s="1">
        <v>6.8262519999999993E-2</v>
      </c>
      <c r="BS482">
        <v>38.095280000000002</v>
      </c>
      <c r="BT482">
        <v>0</v>
      </c>
      <c r="BU482">
        <v>0</v>
      </c>
      <c r="BV482" s="1">
        <v>6.7499740000000003E-2</v>
      </c>
      <c r="BW482">
        <v>38.31371</v>
      </c>
      <c r="BX482">
        <v>0</v>
      </c>
      <c r="BY482">
        <v>0</v>
      </c>
      <c r="BZ482">
        <v>6.6584329999999997E-2</v>
      </c>
      <c r="CA482">
        <v>38.689619999999998</v>
      </c>
      <c r="CB482">
        <v>0</v>
      </c>
      <c r="CC482">
        <v>0</v>
      </c>
      <c r="CD482" s="1">
        <v>6.563476E-2</v>
      </c>
      <c r="CE482">
        <v>38.99456</v>
      </c>
      <c r="CF482">
        <v>0</v>
      </c>
      <c r="CG482">
        <v>0</v>
      </c>
      <c r="CH482" s="1">
        <v>6.4833479999999999E-2</v>
      </c>
      <c r="CI482">
        <v>39.180300000000003</v>
      </c>
      <c r="CJ482">
        <v>0</v>
      </c>
      <c r="CK482">
        <v>0</v>
      </c>
      <c r="CL482" s="1">
        <v>6.4215519999999998E-2</v>
      </c>
      <c r="CM482">
        <v>38.99409</v>
      </c>
      <c r="CN482">
        <v>0</v>
      </c>
      <c r="CO482">
        <v>0</v>
      </c>
      <c r="CP482" s="1">
        <v>6.3627749999999997E-2</v>
      </c>
      <c r="CQ482">
        <v>38.691719999999997</v>
      </c>
      <c r="CR482">
        <v>0</v>
      </c>
      <c r="CS482">
        <v>0</v>
      </c>
      <c r="CT482" s="1">
        <v>6.3020160000000006E-2</v>
      </c>
      <c r="CU482">
        <v>38.336060000000003</v>
      </c>
      <c r="CV482">
        <v>0</v>
      </c>
      <c r="CW482">
        <v>0</v>
      </c>
      <c r="CX482" s="1">
        <v>6.2357660000000002E-2</v>
      </c>
      <c r="CY482">
        <v>38.079360000000001</v>
      </c>
      <c r="CZ482">
        <v>0</v>
      </c>
      <c r="DA482">
        <v>0</v>
      </c>
      <c r="DB482" s="1">
        <v>6.1928589999999999E-2</v>
      </c>
      <c r="DC482">
        <v>38.341299999999997</v>
      </c>
      <c r="DD482">
        <v>0</v>
      </c>
      <c r="DE482">
        <v>0</v>
      </c>
      <c r="DF482" s="1">
        <v>6.1588999999999998E-2</v>
      </c>
      <c r="DG482">
        <v>39.138910000000003</v>
      </c>
      <c r="DH482">
        <v>0</v>
      </c>
      <c r="DI482">
        <v>0</v>
      </c>
      <c r="DJ482">
        <v>6.1253439999999999E-2</v>
      </c>
      <c r="DK482">
        <v>40.676690000000001</v>
      </c>
      <c r="DL482">
        <v>0</v>
      </c>
      <c r="DM482">
        <v>0</v>
      </c>
      <c r="DN482" s="1">
        <v>6.0768959999999997E-2</v>
      </c>
      <c r="DO482">
        <v>42.513759999999998</v>
      </c>
      <c r="DP482">
        <v>0</v>
      </c>
      <c r="DQ482" s="1">
        <v>7.7117920000000006E-36</v>
      </c>
      <c r="DR482" s="1">
        <v>6.0217090000000001E-2</v>
      </c>
      <c r="DS482">
        <v>43.214370000000002</v>
      </c>
      <c r="DT482" s="1">
        <v>2.8540570000000001E-34</v>
      </c>
      <c r="DU482" s="1">
        <v>7.2449660000000001E-31</v>
      </c>
      <c r="DV482">
        <v>5.9573170000000002E-2</v>
      </c>
      <c r="DW482">
        <v>43.013339999999999</v>
      </c>
      <c r="DX482" s="1">
        <v>4.5131230000000002E-30</v>
      </c>
      <c r="DY482" s="1">
        <v>1.104056E-26</v>
      </c>
      <c r="DZ482" s="1">
        <v>5.9023329999999999E-2</v>
      </c>
      <c r="EA482">
        <v>42.778080000000003</v>
      </c>
      <c r="EB482" s="1">
        <v>1.6282600000000001E-26</v>
      </c>
      <c r="EC482" s="1">
        <v>3.9366419999999999E-23</v>
      </c>
      <c r="ED482" s="1">
        <v>5.884735E-2</v>
      </c>
      <c r="EE482">
        <v>42.604900000000001</v>
      </c>
      <c r="EF482" s="1">
        <v>2.018692E-23</v>
      </c>
      <c r="EG482" s="1">
        <v>4.854815E-20</v>
      </c>
      <c r="EH482" s="1">
        <v>5.8314749999999999E-2</v>
      </c>
      <c r="EI482">
        <v>42.782670000000003</v>
      </c>
      <c r="EJ482" s="1">
        <v>1.078832E-20</v>
      </c>
      <c r="EK482" s="1">
        <v>2.610646E-17</v>
      </c>
      <c r="EL482">
        <v>5.7505880000000002E-2</v>
      </c>
      <c r="EM482">
        <v>43.499360000000003</v>
      </c>
      <c r="EN482" s="1">
        <v>2.830463E-18</v>
      </c>
      <c r="EO482" s="1">
        <v>6.946068E-15</v>
      </c>
      <c r="EP482" s="1">
        <v>5.6626269999999999E-2</v>
      </c>
      <c r="EQ482">
        <v>45.003700000000002</v>
      </c>
      <c r="ER482" s="1">
        <v>4.0274870000000002E-16</v>
      </c>
      <c r="ES482" s="1">
        <v>1.0083420000000001E-12</v>
      </c>
      <c r="ET482" s="1">
        <v>5.5928480000000003E-2</v>
      </c>
      <c r="EU482">
        <v>46.560409999999997</v>
      </c>
      <c r="EV482" s="1">
        <v>3.3904860000000002E-14</v>
      </c>
      <c r="EW482" s="1">
        <v>8.6359250000000006E-11</v>
      </c>
      <c r="EX482" s="1">
        <v>5.5437670000000001E-2</v>
      </c>
      <c r="EY482">
        <v>46.982979999999998</v>
      </c>
      <c r="EZ482" s="1">
        <v>1.8010370000000001E-12</v>
      </c>
      <c r="FA482" s="1">
        <v>4.6643700000000001E-9</v>
      </c>
      <c r="FB482" s="1">
        <v>5.4975570000000001E-2</v>
      </c>
      <c r="FC482">
        <v>46.760089999999998</v>
      </c>
      <c r="FD482" s="1">
        <v>6.3600650000000006E-11</v>
      </c>
      <c r="FE482" s="1">
        <v>1.6730919999999999E-7</v>
      </c>
      <c r="FF482" s="1">
        <v>5.4470739999999997E-2</v>
      </c>
      <c r="FG482">
        <v>46.477229999999999</v>
      </c>
      <c r="FH482" s="1">
        <v>1.5477550000000001E-9</v>
      </c>
      <c r="FI482" s="1">
        <v>4.1454850000000002E-6</v>
      </c>
      <c r="FJ482" s="1">
        <v>5.4602730000000002E-2</v>
      </c>
      <c r="FK482">
        <v>46.308300000000003</v>
      </c>
      <c r="FL482" s="1">
        <v>2.7207430000000001E-8</v>
      </c>
      <c r="FM482" s="1">
        <v>7.3388199999999996E-5</v>
      </c>
      <c r="FN482" s="1">
        <v>5.4207409999999998E-2</v>
      </c>
      <c r="FO482">
        <v>46.708210000000001</v>
      </c>
      <c r="FP482" s="1">
        <v>3.4928890000000001E-7</v>
      </c>
      <c r="FQ482" s="1">
        <v>9.5926240000000003E-4</v>
      </c>
      <c r="FR482" s="1">
        <v>5.3556369999999999E-2</v>
      </c>
      <c r="FS482">
        <v>47.415700000000001</v>
      </c>
      <c r="FT482" s="1">
        <v>3.3734779999999998E-6</v>
      </c>
      <c r="FU482" s="1">
        <v>9.4713729999999999E-3</v>
      </c>
      <c r="FV482">
        <v>5.2826770000000002E-2</v>
      </c>
      <c r="FW482">
        <v>48.268169999999998</v>
      </c>
      <c r="FX482" s="1">
        <v>2.5184140000000001E-5</v>
      </c>
      <c r="FY482" s="1">
        <v>7.2463620000000006E-2</v>
      </c>
      <c r="FZ482" s="1">
        <v>5.239543E-2</v>
      </c>
      <c r="GA482">
        <v>48.656440000000003</v>
      </c>
      <c r="GB482" s="1">
        <v>1.5033820000000001E-4</v>
      </c>
      <c r="GC482">
        <v>0.4409923</v>
      </c>
      <c r="GD482" s="1">
        <v>5.2196390000000002E-2</v>
      </c>
      <c r="GE482">
        <v>48.649000000000001</v>
      </c>
      <c r="GF482" s="1">
        <v>7.3494949999999999E-4</v>
      </c>
      <c r="GG482">
        <v>2.1880510000000002</v>
      </c>
      <c r="GH482" s="1">
        <v>5.193797E-2</v>
      </c>
      <c r="GI482">
        <v>48.199620000000003</v>
      </c>
      <c r="GJ482" s="1">
        <v>2.9833160000000002E-3</v>
      </c>
      <c r="GK482">
        <v>9.0254379999999994</v>
      </c>
      <c r="GL482" s="1">
        <v>5.1482170000000001E-2</v>
      </c>
      <c r="GM482">
        <v>47.698329999999999</v>
      </c>
      <c r="GN482" s="1">
        <v>1.0190380000000001E-2</v>
      </c>
      <c r="GO482">
        <v>31.436889999999998</v>
      </c>
      <c r="GP482">
        <v>5.1595259999999997E-2</v>
      </c>
      <c r="GQ482">
        <v>47.267760000000003</v>
      </c>
      <c r="GR482" s="1">
        <v>3.0188380000000001E-2</v>
      </c>
      <c r="GS482">
        <v>93.942030000000003</v>
      </c>
      <c r="GT482" s="1">
        <v>5.1152969999999999E-2</v>
      </c>
      <c r="GU482">
        <v>47.596939999999996</v>
      </c>
      <c r="GV482" s="1">
        <v>7.7062580000000006E-2</v>
      </c>
      <c r="GW482">
        <v>244.44909999999999</v>
      </c>
      <c r="GX482" s="1">
        <v>5.0452169999999998E-2</v>
      </c>
      <c r="GY482">
        <v>48.338200000000001</v>
      </c>
      <c r="GZ482">
        <v>0.172178</v>
      </c>
      <c r="HA482">
        <v>559.58219999999994</v>
      </c>
      <c r="HB482" s="1">
        <v>4.9660019999999999E-2</v>
      </c>
      <c r="HC482">
        <v>49.351260000000003</v>
      </c>
      <c r="HD482">
        <v>0.34192549999999999</v>
      </c>
      <c r="HE482">
        <v>1140.683</v>
      </c>
      <c r="HF482">
        <v>4.9109449999999999E-2</v>
      </c>
      <c r="HG482">
        <v>50.165080000000003</v>
      </c>
      <c r="HH482">
        <v>0.61521490000000001</v>
      </c>
      <c r="HI482">
        <v>2095.9409999999998</v>
      </c>
      <c r="HJ482" s="1">
        <v>4.8713939999999997E-2</v>
      </c>
      <c r="HK482">
        <v>50.083640000000003</v>
      </c>
      <c r="HL482">
        <v>1.0132620000000001</v>
      </c>
      <c r="HM482">
        <v>3514.0889999999999</v>
      </c>
      <c r="HN482" s="1">
        <v>4.8224469999999998E-2</v>
      </c>
      <c r="HO482">
        <v>49.651850000000003</v>
      </c>
      <c r="HP482">
        <v>1.5363100000000001</v>
      </c>
      <c r="HQ482">
        <v>5432.4380000000001</v>
      </c>
      <c r="HR482" s="1">
        <v>4.7550750000000003E-2</v>
      </c>
      <c r="HS482">
        <v>49.10436</v>
      </c>
      <c r="HT482">
        <v>2.1600489999999999</v>
      </c>
      <c r="HU482">
        <v>7815.2389999999996</v>
      </c>
      <c r="HV482" s="1">
        <v>4.7326720000000003E-2</v>
      </c>
      <c r="HW482">
        <v>48.707509999999999</v>
      </c>
      <c r="HX482">
        <v>2.8802639999999999</v>
      </c>
      <c r="HY482">
        <v>10559.54</v>
      </c>
      <c r="HZ482" s="1">
        <v>4.6735260000000001E-2</v>
      </c>
      <c r="IA482">
        <v>49.130189999999999</v>
      </c>
      <c r="IB482">
        <v>3.611964</v>
      </c>
      <c r="IC482">
        <v>13517.33</v>
      </c>
      <c r="ID482">
        <v>4.6040619999999997E-2</v>
      </c>
      <c r="IE482">
        <v>50.559840000000001</v>
      </c>
      <c r="IF482">
        <v>4.3121729999999996</v>
      </c>
      <c r="IG482">
        <v>16503.07</v>
      </c>
      <c r="IH482" s="1">
        <v>4.5254740000000002E-2</v>
      </c>
      <c r="II482">
        <v>52.521630000000002</v>
      </c>
      <c r="IJ482">
        <v>4.9355140000000004</v>
      </c>
      <c r="IK482">
        <v>19349.7</v>
      </c>
      <c r="IL482" s="1">
        <v>4.4607149999999998E-2</v>
      </c>
      <c r="IM482">
        <v>53.719059999999999</v>
      </c>
      <c r="IN482">
        <v>5.4769639999999997</v>
      </c>
      <c r="IO482">
        <v>21923.18</v>
      </c>
      <c r="IP482" s="1">
        <v>4.4018479999999999E-2</v>
      </c>
      <c r="IQ482">
        <v>53.878959999999999</v>
      </c>
      <c r="IR482">
        <v>5.9152899999999997</v>
      </c>
      <c r="IS482">
        <v>24138.880000000001</v>
      </c>
      <c r="IT482">
        <v>4.3320400000000002E-2</v>
      </c>
      <c r="IU482">
        <v>53.507219999999997</v>
      </c>
      <c r="IV482">
        <v>6.2244010000000003</v>
      </c>
      <c r="IW482">
        <v>25948.73</v>
      </c>
      <c r="IX482" s="1">
        <v>4.2226710000000001E-2</v>
      </c>
      <c r="IY482">
        <v>53.067779999999999</v>
      </c>
      <c r="IZ482">
        <v>6.3593780000000004</v>
      </c>
      <c r="JA482">
        <v>27334.560000000001</v>
      </c>
      <c r="JB482">
        <v>4.1534359999999999E-2</v>
      </c>
      <c r="JC482">
        <v>52.680630000000001</v>
      </c>
      <c r="JD482">
        <v>6.449872</v>
      </c>
      <c r="JE482">
        <v>28315.57</v>
      </c>
      <c r="JF482" s="1">
        <v>4.073852E-2</v>
      </c>
      <c r="JG482">
        <v>52.952910000000003</v>
      </c>
      <c r="JH482">
        <v>6.4405359999999998</v>
      </c>
      <c r="JI482">
        <v>28944.62</v>
      </c>
      <c r="JJ482" s="1">
        <v>4.0031310000000001E-2</v>
      </c>
      <c r="JK482">
        <v>53.263629999999999</v>
      </c>
      <c r="JL482">
        <v>6.3714459999999997</v>
      </c>
      <c r="JM482">
        <v>29266.87</v>
      </c>
      <c r="JN482" s="1">
        <v>3.9461379999999997E-2</v>
      </c>
      <c r="JO482">
        <v>53.151400000000002</v>
      </c>
      <c r="JP482">
        <v>6.2581369999999996</v>
      </c>
      <c r="JQ482">
        <v>29337.21</v>
      </c>
      <c r="JR482" s="1">
        <v>3.9013600000000002E-2</v>
      </c>
      <c r="JS482">
        <v>52.841500000000003</v>
      </c>
      <c r="JT482">
        <v>6.1244860000000001</v>
      </c>
      <c r="JU482">
        <v>29205.13</v>
      </c>
      <c r="JV482" s="1">
        <v>3.8630119999999997E-2</v>
      </c>
      <c r="JW482">
        <v>52.5426</v>
      </c>
      <c r="JX482">
        <v>5.9721700000000002</v>
      </c>
      <c r="JY482">
        <v>28913.68</v>
      </c>
      <c r="JZ482" s="1">
        <v>3.8208010000000001E-2</v>
      </c>
      <c r="KA482">
        <v>52.09675</v>
      </c>
      <c r="KB482">
        <v>5.793723</v>
      </c>
      <c r="KC482">
        <v>28498.639999999999</v>
      </c>
      <c r="KD482" s="1">
        <v>3.7777070000000003E-2</v>
      </c>
      <c r="KE482">
        <v>51.583869999999997</v>
      </c>
      <c r="KF482">
        <v>5.6003720000000001</v>
      </c>
      <c r="KG482">
        <v>27989.65</v>
      </c>
      <c r="KH482" s="1">
        <v>3.7576810000000002E-2</v>
      </c>
      <c r="KI482">
        <v>50.99033</v>
      </c>
      <c r="KJ482">
        <v>5.4323249999999996</v>
      </c>
      <c r="KK482">
        <v>27411.95</v>
      </c>
      <c r="KL482" s="1">
        <v>3.7239290000000001E-2</v>
      </c>
      <c r="KM482">
        <v>51.154069999999997</v>
      </c>
      <c r="KN482">
        <v>5.2395610000000001</v>
      </c>
      <c r="KO482">
        <v>26786.86</v>
      </c>
      <c r="KP482" s="1">
        <v>3.6915799999999999E-2</v>
      </c>
      <c r="KQ482">
        <v>52.401879999999998</v>
      </c>
      <c r="KR482">
        <v>5.0469629999999999</v>
      </c>
      <c r="KS482">
        <v>26129.279999999999</v>
      </c>
      <c r="KT482">
        <v>3.6526839999999998E-2</v>
      </c>
      <c r="KU482">
        <v>54.354089999999999</v>
      </c>
      <c r="KV482">
        <v>4.8469689999999996</v>
      </c>
      <c r="KW482">
        <v>25452.97</v>
      </c>
      <c r="KX482" s="1">
        <v>3.6272270000000002E-2</v>
      </c>
      <c r="KY482">
        <v>55.668790000000001</v>
      </c>
      <c r="KZ482">
        <v>4.6674670000000003</v>
      </c>
      <c r="LA482">
        <v>24767.63</v>
      </c>
      <c r="LB482" s="1">
        <v>3.6075429999999999E-2</v>
      </c>
      <c r="LC482">
        <v>55.537950000000002</v>
      </c>
      <c r="LD482">
        <v>4.4990769999999998</v>
      </c>
      <c r="LE482">
        <v>24081.43</v>
      </c>
      <c r="LF482" s="1">
        <v>3.5895099999999999E-2</v>
      </c>
      <c r="LG482">
        <v>54.828290000000003</v>
      </c>
      <c r="LH482">
        <v>4.3362499999999997</v>
      </c>
      <c r="LI482">
        <v>23399.99</v>
      </c>
      <c r="LJ482" s="1">
        <v>3.565397E-2</v>
      </c>
      <c r="LK482">
        <v>54.269710000000003</v>
      </c>
      <c r="LL482">
        <v>4.1709899999999998</v>
      </c>
      <c r="LM482">
        <v>22727.439999999999</v>
      </c>
      <c r="LN482">
        <v>3.5269420000000003E-2</v>
      </c>
      <c r="LO482">
        <v>53.712530000000001</v>
      </c>
      <c r="LP482">
        <v>3.9951949999999998</v>
      </c>
      <c r="LQ482">
        <v>22069.43</v>
      </c>
      <c r="LR482" s="1">
        <v>3.5057989999999997E-2</v>
      </c>
      <c r="LS482">
        <v>53.529159999999997</v>
      </c>
      <c r="LT482">
        <v>3.8451279999999999</v>
      </c>
      <c r="LU482">
        <v>21426.07</v>
      </c>
      <c r="LV482" s="1">
        <v>3.4942910000000001E-2</v>
      </c>
      <c r="LW482">
        <v>53.875030000000002</v>
      </c>
      <c r="LX482">
        <v>3.7160299999999999</v>
      </c>
      <c r="LY482">
        <v>20800.14</v>
      </c>
      <c r="LZ482" s="1">
        <v>3.4880260000000003E-2</v>
      </c>
      <c r="MA482">
        <v>54.160069999999997</v>
      </c>
      <c r="MB482">
        <v>3.5880359999999998</v>
      </c>
      <c r="MC482">
        <v>20191.16</v>
      </c>
      <c r="MD482" s="1">
        <v>3.4702129999999998E-2</v>
      </c>
      <c r="ME482">
        <v>54.296120000000002</v>
      </c>
      <c r="MF482">
        <v>3.4533320000000001</v>
      </c>
      <c r="MG482">
        <v>19600.13</v>
      </c>
      <c r="MH482" s="1">
        <v>3.449294E-2</v>
      </c>
      <c r="MI482">
        <v>54.101990000000001</v>
      </c>
      <c r="MJ482">
        <v>3.3263379999999998</v>
      </c>
      <c r="MK482">
        <v>19028.61</v>
      </c>
      <c r="ML482">
        <v>3.4277830000000002E-2</v>
      </c>
      <c r="MM482">
        <v>53.381790000000002</v>
      </c>
      <c r="MN482">
        <v>3.2017410000000002</v>
      </c>
      <c r="MO482">
        <v>18478.150000000001</v>
      </c>
      <c r="MP482" s="1">
        <v>3.4165719999999997E-2</v>
      </c>
      <c r="MQ482">
        <v>52.743229999999997</v>
      </c>
      <c r="MR482">
        <v>3.0916320000000002</v>
      </c>
      <c r="MS482">
        <v>17945.61</v>
      </c>
      <c r="MT482" s="1">
        <v>3.4135100000000002E-2</v>
      </c>
      <c r="MU482">
        <v>52.216340000000002</v>
      </c>
      <c r="MV482">
        <v>2.9929990000000002</v>
      </c>
      <c r="MW482">
        <v>17431.939999999999</v>
      </c>
      <c r="MX482" s="1">
        <v>3.403482E-2</v>
      </c>
      <c r="MY482">
        <v>52.259610000000002</v>
      </c>
      <c r="MZ482">
        <v>2.8925890000000001</v>
      </c>
      <c r="NA482">
        <v>16935.84</v>
      </c>
      <c r="NB482" s="1">
        <v>3.386347E-2</v>
      </c>
      <c r="NC482">
        <v>52.586889999999997</v>
      </c>
      <c r="ND482">
        <v>2.7903609999999999</v>
      </c>
      <c r="NE482">
        <v>16457.490000000002</v>
      </c>
      <c r="NF482" s="1">
        <v>3.3659010000000003E-2</v>
      </c>
      <c r="NG482">
        <v>53.473730000000003</v>
      </c>
      <c r="NH482">
        <v>2.6899160000000002</v>
      </c>
      <c r="NI482">
        <v>15997.57</v>
      </c>
      <c r="NJ482" s="1">
        <v>3.3528099999999998E-2</v>
      </c>
      <c r="NK482">
        <v>54.611409999999999</v>
      </c>
      <c r="NL482">
        <v>2.5995759999999999</v>
      </c>
      <c r="NM482">
        <v>15554.7</v>
      </c>
      <c r="NN482">
        <v>3.3473929999999999E-2</v>
      </c>
      <c r="NO482">
        <v>54.822539999999996</v>
      </c>
      <c r="NP482">
        <v>2.5189300000000001</v>
      </c>
      <c r="NQ482">
        <v>15128.18</v>
      </c>
      <c r="NR482" s="1">
        <v>3.3394390000000003E-2</v>
      </c>
      <c r="NS482">
        <v>53.97871</v>
      </c>
      <c r="NT482">
        <v>2.4395380000000002</v>
      </c>
      <c r="NU482">
        <v>14716.9</v>
      </c>
      <c r="NV482" s="1">
        <v>3.3273860000000002E-2</v>
      </c>
      <c r="NW482">
        <v>53.136049999999997</v>
      </c>
      <c r="NX482">
        <v>2.3605670000000001</v>
      </c>
      <c r="NY482">
        <v>14320.47</v>
      </c>
      <c r="NZ482" s="1">
        <v>3.3085110000000001E-2</v>
      </c>
      <c r="OA482">
        <v>52.540179999999999</v>
      </c>
      <c r="OB482">
        <v>2.2806600000000001</v>
      </c>
      <c r="OC482">
        <v>13939.49</v>
      </c>
      <c r="OD482" s="1">
        <v>3.295609E-2</v>
      </c>
      <c r="OE482">
        <v>52.621139999999997</v>
      </c>
      <c r="OF482">
        <v>2.2083889999999999</v>
      </c>
      <c r="OG482">
        <v>13573.01</v>
      </c>
      <c r="OH482" s="1">
        <v>3.2886430000000001E-2</v>
      </c>
      <c r="OI482">
        <v>52.508490000000002</v>
      </c>
      <c r="OJ482">
        <v>2.1429960000000001</v>
      </c>
      <c r="OK482">
        <v>13219.8</v>
      </c>
    </row>
    <row r="483" spans="1:401" x14ac:dyDescent="0.35">
      <c r="A483">
        <v>492</v>
      </c>
      <c r="B483" t="s">
        <v>4</v>
      </c>
      <c r="C483" t="s">
        <v>364</v>
      </c>
      <c r="D483" t="s">
        <v>490</v>
      </c>
      <c r="E483">
        <v>694.48990000000003</v>
      </c>
      <c r="F483" s="1">
        <v>7.9243270000000005E-2</v>
      </c>
      <c r="G483">
        <v>36.578299999999999</v>
      </c>
      <c r="H483">
        <v>0</v>
      </c>
      <c r="I483">
        <v>0</v>
      </c>
      <c r="J483" s="1">
        <v>7.8766920000000004E-2</v>
      </c>
      <c r="K483">
        <v>36.722430000000003</v>
      </c>
      <c r="L483">
        <v>0</v>
      </c>
      <c r="M483">
        <v>0</v>
      </c>
      <c r="N483" s="1">
        <v>7.804005E-2</v>
      </c>
      <c r="O483">
        <v>36.664909999999999</v>
      </c>
      <c r="P483">
        <v>0</v>
      </c>
      <c r="Q483">
        <v>0</v>
      </c>
      <c r="R483" s="1">
        <v>7.7220579999999997E-2</v>
      </c>
      <c r="S483">
        <v>37.024140000000003</v>
      </c>
      <c r="T483">
        <v>0</v>
      </c>
      <c r="U483">
        <v>0</v>
      </c>
      <c r="V483" s="1">
        <v>7.6613689999999998E-2</v>
      </c>
      <c r="W483">
        <v>37.339019999999998</v>
      </c>
      <c r="X483">
        <v>0</v>
      </c>
      <c r="Y483">
        <v>0</v>
      </c>
      <c r="Z483" s="1">
        <v>7.6175160000000006E-2</v>
      </c>
      <c r="AA483">
        <v>37.255000000000003</v>
      </c>
      <c r="AB483">
        <v>0</v>
      </c>
      <c r="AC483">
        <v>0</v>
      </c>
      <c r="AD483" s="1">
        <v>7.5646790000000005E-2</v>
      </c>
      <c r="AE483">
        <v>36.82705</v>
      </c>
      <c r="AF483">
        <v>0</v>
      </c>
      <c r="AG483">
        <v>0</v>
      </c>
      <c r="AH483" s="1">
        <v>7.4951879999999999E-2</v>
      </c>
      <c r="AI483">
        <v>36.328209999999999</v>
      </c>
      <c r="AJ483">
        <v>0</v>
      </c>
      <c r="AK483">
        <v>0</v>
      </c>
      <c r="AL483" s="1">
        <v>7.4268619999999994E-2</v>
      </c>
      <c r="AM483">
        <v>35.976700000000001</v>
      </c>
      <c r="AN483">
        <v>0</v>
      </c>
      <c r="AO483">
        <v>0</v>
      </c>
      <c r="AP483" s="1">
        <v>7.3644500000000002E-2</v>
      </c>
      <c r="AQ483">
        <v>36.266080000000002</v>
      </c>
      <c r="AR483">
        <v>0</v>
      </c>
      <c r="AS483">
        <v>0</v>
      </c>
      <c r="AT483">
        <v>7.3091799999999998E-2</v>
      </c>
      <c r="AU483">
        <v>37.01211</v>
      </c>
      <c r="AV483">
        <v>0</v>
      </c>
      <c r="AW483">
        <v>0</v>
      </c>
      <c r="AX483" s="1">
        <v>7.2449E-2</v>
      </c>
      <c r="AY483">
        <v>38.008800000000001</v>
      </c>
      <c r="AZ483">
        <v>0</v>
      </c>
      <c r="BA483">
        <v>0</v>
      </c>
      <c r="BB483" s="1">
        <v>7.1739360000000002E-2</v>
      </c>
      <c r="BC483">
        <v>38.837910000000001</v>
      </c>
      <c r="BD483">
        <v>0</v>
      </c>
      <c r="BE483">
        <v>0</v>
      </c>
      <c r="BF483" s="1">
        <v>7.0953340000000004E-2</v>
      </c>
      <c r="BG483">
        <v>38.98977</v>
      </c>
      <c r="BH483">
        <v>0</v>
      </c>
      <c r="BI483">
        <v>0</v>
      </c>
      <c r="BJ483" s="1">
        <v>7.0194010000000001E-2</v>
      </c>
      <c r="BK483">
        <v>38.677199999999999</v>
      </c>
      <c r="BL483">
        <v>0</v>
      </c>
      <c r="BM483">
        <v>0</v>
      </c>
      <c r="BN483" s="1">
        <v>6.9446439999999998E-2</v>
      </c>
      <c r="BO483">
        <v>38.348489999999998</v>
      </c>
      <c r="BP483">
        <v>0</v>
      </c>
      <c r="BQ483">
        <v>0</v>
      </c>
      <c r="BR483" s="1">
        <v>6.8955349999999999E-2</v>
      </c>
      <c r="BS483">
        <v>38.093490000000003</v>
      </c>
      <c r="BT483">
        <v>0</v>
      </c>
      <c r="BU483">
        <v>0</v>
      </c>
      <c r="BV483" s="1">
        <v>6.8186839999999999E-2</v>
      </c>
      <c r="BW483">
        <v>38.296190000000003</v>
      </c>
      <c r="BX483">
        <v>0</v>
      </c>
      <c r="BY483">
        <v>0</v>
      </c>
      <c r="BZ483" s="1">
        <v>6.7255780000000001E-2</v>
      </c>
      <c r="CA483">
        <v>38.652209999999997</v>
      </c>
      <c r="CB483">
        <v>0</v>
      </c>
      <c r="CC483">
        <v>0</v>
      </c>
      <c r="CD483" s="1">
        <v>6.6291810000000007E-2</v>
      </c>
      <c r="CE483">
        <v>38.945309999999999</v>
      </c>
      <c r="CF483">
        <v>0</v>
      </c>
      <c r="CG483">
        <v>0</v>
      </c>
      <c r="CH483" s="1">
        <v>6.5485799999999997E-2</v>
      </c>
      <c r="CI483">
        <v>39.128630000000001</v>
      </c>
      <c r="CJ483">
        <v>0</v>
      </c>
      <c r="CK483">
        <v>0</v>
      </c>
      <c r="CL483" s="1">
        <v>6.4860790000000001E-2</v>
      </c>
      <c r="CM483">
        <v>38.95731</v>
      </c>
      <c r="CN483">
        <v>0</v>
      </c>
      <c r="CO483">
        <v>0</v>
      </c>
      <c r="CP483" s="1">
        <v>6.4272159999999995E-2</v>
      </c>
      <c r="CQ483">
        <v>38.67841</v>
      </c>
      <c r="CR483">
        <v>0</v>
      </c>
      <c r="CS483">
        <v>0</v>
      </c>
      <c r="CT483" s="1">
        <v>6.3656450000000003E-2</v>
      </c>
      <c r="CU483">
        <v>38.348669999999998</v>
      </c>
      <c r="CV483">
        <v>0</v>
      </c>
      <c r="CW483">
        <v>0</v>
      </c>
      <c r="CX483" s="1">
        <v>6.2983540000000005E-2</v>
      </c>
      <c r="CY483">
        <v>38.11365</v>
      </c>
      <c r="CZ483">
        <v>0</v>
      </c>
      <c r="DA483">
        <v>0</v>
      </c>
      <c r="DB483" s="1">
        <v>6.2548140000000002E-2</v>
      </c>
      <c r="DC483">
        <v>38.379300000000001</v>
      </c>
      <c r="DD483">
        <v>0</v>
      </c>
      <c r="DE483">
        <v>0</v>
      </c>
      <c r="DF483" s="1">
        <v>6.2207169999999999E-2</v>
      </c>
      <c r="DG483">
        <v>39.159829999999999</v>
      </c>
      <c r="DH483">
        <v>0</v>
      </c>
      <c r="DI483">
        <v>0</v>
      </c>
      <c r="DJ483" s="1">
        <v>6.1871700000000002E-2</v>
      </c>
      <c r="DK483">
        <v>40.653109999999998</v>
      </c>
      <c r="DL483">
        <v>0</v>
      </c>
      <c r="DM483">
        <v>0</v>
      </c>
      <c r="DN483" s="1">
        <v>6.1384189999999998E-2</v>
      </c>
      <c r="DO483">
        <v>42.429650000000002</v>
      </c>
      <c r="DP483">
        <v>0</v>
      </c>
      <c r="DQ483" s="1">
        <v>2.155847E-36</v>
      </c>
      <c r="DR483" s="1">
        <v>6.0823740000000001E-2</v>
      </c>
      <c r="DS483">
        <v>43.098849999999999</v>
      </c>
      <c r="DT483" s="1">
        <v>8.6982780000000002E-35</v>
      </c>
      <c r="DU483" s="1">
        <v>2.246973E-31</v>
      </c>
      <c r="DV483">
        <v>6.0175079999999999E-2</v>
      </c>
      <c r="DW483">
        <v>42.894089999999998</v>
      </c>
      <c r="DX483" s="1">
        <v>1.51471E-30</v>
      </c>
      <c r="DY483" s="1">
        <v>3.7649449999999998E-27</v>
      </c>
      <c r="DZ483">
        <v>5.9617719999999999E-2</v>
      </c>
      <c r="EA483">
        <v>42.657269999999997</v>
      </c>
      <c r="EB483" s="1">
        <v>5.9165470000000002E-27</v>
      </c>
      <c r="EC483" s="1">
        <v>1.451931E-23</v>
      </c>
      <c r="ED483" s="1">
        <v>5.9455479999999998E-2</v>
      </c>
      <c r="EE483">
        <v>42.480289999999997</v>
      </c>
      <c r="EF483" s="1">
        <v>7.8140360000000006E-24</v>
      </c>
      <c r="EG483" s="1">
        <v>1.906095E-20</v>
      </c>
      <c r="EH483" s="1">
        <v>5.8914229999999998E-2</v>
      </c>
      <c r="EI483">
        <v>42.642510000000001</v>
      </c>
      <c r="EJ483" s="1">
        <v>4.4167909999999997E-21</v>
      </c>
      <c r="EK483" s="1">
        <v>1.083827E-17</v>
      </c>
      <c r="EL483" s="1">
        <v>5.8095470000000003E-2</v>
      </c>
      <c r="EM483">
        <v>43.32929</v>
      </c>
      <c r="EN483" s="1">
        <v>1.2186419999999999E-18</v>
      </c>
      <c r="EO483" s="1">
        <v>3.032256E-15</v>
      </c>
      <c r="EP483" s="1">
        <v>5.7198730000000003E-2</v>
      </c>
      <c r="EQ483">
        <v>44.785919999999997</v>
      </c>
      <c r="ER483" s="1">
        <v>1.816507E-16</v>
      </c>
      <c r="ES483" s="1">
        <v>4.6116759999999997E-13</v>
      </c>
      <c r="ET483" s="1">
        <v>5.6495299999999998E-2</v>
      </c>
      <c r="EU483">
        <v>46.297029999999999</v>
      </c>
      <c r="EV483" s="1">
        <v>1.5965449999999999E-14</v>
      </c>
      <c r="EW483" s="1">
        <v>4.1236629999999998E-11</v>
      </c>
      <c r="EX483" s="1">
        <v>5.6005560000000003E-2</v>
      </c>
      <c r="EY483">
        <v>46.710430000000002</v>
      </c>
      <c r="EZ483" s="1">
        <v>8.830952E-13</v>
      </c>
      <c r="FA483" s="1">
        <v>2.3191759999999998E-9</v>
      </c>
      <c r="FB483" s="1">
        <v>5.5540920000000001E-2</v>
      </c>
      <c r="FC483">
        <v>46.503140000000002</v>
      </c>
      <c r="FD483" s="1">
        <v>3.2399529999999999E-11</v>
      </c>
      <c r="FE483" s="1">
        <v>8.6436029999999997E-8</v>
      </c>
      <c r="FF483" s="1">
        <v>5.5027779999999998E-2</v>
      </c>
      <c r="FG483">
        <v>46.242600000000003</v>
      </c>
      <c r="FH483" s="1">
        <v>8.1794289999999996E-10</v>
      </c>
      <c r="FI483" s="1">
        <v>2.222214E-6</v>
      </c>
      <c r="FJ483" s="1">
        <v>5.5179510000000001E-2</v>
      </c>
      <c r="FK483">
        <v>46.092939999999999</v>
      </c>
      <c r="FL483" s="1">
        <v>1.490364E-8</v>
      </c>
      <c r="FM483" s="1">
        <v>4.0772570000000001E-5</v>
      </c>
      <c r="FN483" s="1">
        <v>5.4779519999999998E-2</v>
      </c>
      <c r="FO483">
        <v>46.49371</v>
      </c>
      <c r="FP483" s="1">
        <v>1.979638E-7</v>
      </c>
      <c r="FQ483" s="1">
        <v>5.51554E-4</v>
      </c>
      <c r="FR483" s="1">
        <v>5.4115839999999998E-2</v>
      </c>
      <c r="FS483">
        <v>47.190829999999998</v>
      </c>
      <c r="FT483" s="1">
        <v>1.9756140000000002E-6</v>
      </c>
      <c r="FU483" s="1">
        <v>5.6290569999999998E-3</v>
      </c>
      <c r="FV483" s="1">
        <v>5.3370059999999997E-2</v>
      </c>
      <c r="FW483">
        <v>48.028489999999998</v>
      </c>
      <c r="FX483" s="1">
        <v>1.5216529999999999E-5</v>
      </c>
      <c r="FY483" s="1">
        <v>4.4452470000000001E-2</v>
      </c>
      <c r="FZ483" s="1">
        <v>5.2934769999999999E-2</v>
      </c>
      <c r="GA483">
        <v>48.417870000000001</v>
      </c>
      <c r="GB483" s="1">
        <v>9.3594139999999995E-5</v>
      </c>
      <c r="GC483">
        <v>0.27882230000000002</v>
      </c>
      <c r="GD483" s="1">
        <v>5.273982E-2</v>
      </c>
      <c r="GE483">
        <v>48.426430000000003</v>
      </c>
      <c r="GF483" s="1">
        <v>4.7091059999999999E-4</v>
      </c>
      <c r="GG483">
        <v>1.4240930000000001</v>
      </c>
      <c r="GH483" s="1">
        <v>5.2484709999999997E-2</v>
      </c>
      <c r="GI483">
        <v>48.0105</v>
      </c>
      <c r="GJ483" s="1">
        <v>1.9652889999999998E-3</v>
      </c>
      <c r="GK483">
        <v>6.0406029999999999</v>
      </c>
      <c r="GL483" s="1">
        <v>5.2022569999999997E-2</v>
      </c>
      <c r="GM483">
        <v>47.545569999999998</v>
      </c>
      <c r="GN483" s="1">
        <v>6.8941489999999996E-3</v>
      </c>
      <c r="GO483">
        <v>21.61542</v>
      </c>
      <c r="GP483" s="1">
        <v>5.2151219999999998E-2</v>
      </c>
      <c r="GQ483">
        <v>47.14893</v>
      </c>
      <c r="GR483" s="1">
        <v>2.0963430000000002E-2</v>
      </c>
      <c r="GS483">
        <v>66.303740000000005</v>
      </c>
      <c r="GT483" s="1">
        <v>5.1701850000000001E-2</v>
      </c>
      <c r="GU483">
        <v>47.487650000000002</v>
      </c>
      <c r="GV483" s="1">
        <v>5.4861479999999997E-2</v>
      </c>
      <c r="GW483">
        <v>176.94149999999999</v>
      </c>
      <c r="GX483" s="1">
        <v>5.0990069999999998E-2</v>
      </c>
      <c r="GY483">
        <v>48.222160000000002</v>
      </c>
      <c r="GZ483">
        <v>0.1255423</v>
      </c>
      <c r="HA483">
        <v>415.01769999999999</v>
      </c>
      <c r="HB483">
        <v>5.0178300000000002E-2</v>
      </c>
      <c r="HC483">
        <v>49.217080000000003</v>
      </c>
      <c r="HD483">
        <v>0.25507020000000002</v>
      </c>
      <c r="HE483">
        <v>866.00990000000002</v>
      </c>
      <c r="HF483" s="1">
        <v>4.962403E-2</v>
      </c>
      <c r="HG483">
        <v>50.016800000000003</v>
      </c>
      <c r="HH483">
        <v>0.4691959</v>
      </c>
      <c r="HI483">
        <v>1627.328</v>
      </c>
      <c r="HJ483" s="1">
        <v>4.9232650000000003E-2</v>
      </c>
      <c r="HK483">
        <v>49.947479999999999</v>
      </c>
      <c r="HL483">
        <v>0.78936229999999996</v>
      </c>
      <c r="HM483">
        <v>2787.5810000000001</v>
      </c>
      <c r="HN483" s="1">
        <v>4.8738259999999999E-2</v>
      </c>
      <c r="HO483">
        <v>49.540129999999998</v>
      </c>
      <c r="HP483">
        <v>1.221058</v>
      </c>
      <c r="HQ483">
        <v>4398.1589999999997</v>
      </c>
      <c r="HR483" s="1">
        <v>4.8054300000000001E-2</v>
      </c>
      <c r="HS483">
        <v>49.021160000000002</v>
      </c>
      <c r="HT483">
        <v>1.749514</v>
      </c>
      <c r="HU483">
        <v>6450.8459999999995</v>
      </c>
      <c r="HV483" s="1">
        <v>4.7838100000000001E-2</v>
      </c>
      <c r="HW483">
        <v>48.647399999999998</v>
      </c>
      <c r="HX483">
        <v>2.375397</v>
      </c>
      <c r="HY483">
        <v>8876.6990000000005</v>
      </c>
      <c r="HZ483" s="1">
        <v>4.723811E-2</v>
      </c>
      <c r="IA483">
        <v>49.066879999999998</v>
      </c>
      <c r="IB483">
        <v>3.0290550000000001</v>
      </c>
      <c r="IC483">
        <v>11560.09</v>
      </c>
      <c r="ID483" s="1">
        <v>4.6534619999999999E-2</v>
      </c>
      <c r="IE483">
        <v>50.45908</v>
      </c>
      <c r="IF483">
        <v>3.6729669999999999</v>
      </c>
      <c r="IG483">
        <v>14341.23</v>
      </c>
      <c r="IH483" s="1">
        <v>4.5735890000000001E-2</v>
      </c>
      <c r="II483">
        <v>52.363190000000003</v>
      </c>
      <c r="IJ483">
        <v>4.2645379999999999</v>
      </c>
      <c r="IK483">
        <v>17066.63</v>
      </c>
      <c r="IL483" s="1">
        <v>4.5080380000000003E-2</v>
      </c>
      <c r="IM483">
        <v>53.523789999999998</v>
      </c>
      <c r="IN483">
        <v>4.7957419999999997</v>
      </c>
      <c r="IO483">
        <v>19604.25</v>
      </c>
      <c r="IP483" s="1">
        <v>4.4488630000000001E-2</v>
      </c>
      <c r="IQ483">
        <v>53.676459999999999</v>
      </c>
      <c r="IR483">
        <v>5.2437449999999997</v>
      </c>
      <c r="IS483">
        <v>21861.3</v>
      </c>
      <c r="IT483" s="1">
        <v>4.3786159999999998E-2</v>
      </c>
      <c r="IU483">
        <v>53.317599999999999</v>
      </c>
      <c r="IV483">
        <v>5.5803900000000004</v>
      </c>
      <c r="IW483">
        <v>23776.18</v>
      </c>
      <c r="IX483" s="1">
        <v>4.2683989999999998E-2</v>
      </c>
      <c r="IY483">
        <v>52.895299999999999</v>
      </c>
      <c r="IZ483">
        <v>5.760535</v>
      </c>
      <c r="JA483">
        <v>25314.75</v>
      </c>
      <c r="JB483" s="1">
        <v>4.1985019999999998E-2</v>
      </c>
      <c r="JC483">
        <v>52.524509999999999</v>
      </c>
      <c r="JD483">
        <v>5.8971819999999999</v>
      </c>
      <c r="JE483">
        <v>26479.82</v>
      </c>
      <c r="JF483" s="1">
        <v>4.1175570000000002E-2</v>
      </c>
      <c r="JG483">
        <v>52.793640000000003</v>
      </c>
      <c r="JH483">
        <v>5.9381849999999998</v>
      </c>
      <c r="JI483">
        <v>27310.03</v>
      </c>
      <c r="JJ483" s="1">
        <v>4.0461900000000002E-2</v>
      </c>
      <c r="JK483">
        <v>53.10069</v>
      </c>
      <c r="JL483">
        <v>5.9198870000000001</v>
      </c>
      <c r="JM483">
        <v>27838.74</v>
      </c>
      <c r="JN483" s="1">
        <v>3.9883309999999998E-2</v>
      </c>
      <c r="JO483">
        <v>52.999339999999997</v>
      </c>
      <c r="JP483">
        <v>5.8551919999999997</v>
      </c>
      <c r="JQ483">
        <v>28113.200000000001</v>
      </c>
      <c r="JR483" s="1">
        <v>3.9433679999999999E-2</v>
      </c>
      <c r="JS483">
        <v>52.709490000000002</v>
      </c>
      <c r="JT483">
        <v>5.7674979999999998</v>
      </c>
      <c r="JU483">
        <v>28177.48</v>
      </c>
      <c r="JV483" s="1">
        <v>3.9049170000000001E-2</v>
      </c>
      <c r="JW483">
        <v>52.43309</v>
      </c>
      <c r="JX483">
        <v>5.6576550000000001</v>
      </c>
      <c r="JY483">
        <v>28071.21</v>
      </c>
      <c r="JZ483" s="1">
        <v>3.8619689999999998E-2</v>
      </c>
      <c r="KA483">
        <v>52.015970000000003</v>
      </c>
      <c r="KB483">
        <v>5.5181120000000004</v>
      </c>
      <c r="KC483">
        <v>27828.240000000002</v>
      </c>
      <c r="KD483">
        <v>3.8184259999999998E-2</v>
      </c>
      <c r="KE483">
        <v>51.534120000000001</v>
      </c>
      <c r="KF483">
        <v>5.3605869999999998</v>
      </c>
      <c r="KG483">
        <v>27476.71</v>
      </c>
      <c r="KH483" s="1">
        <v>3.7988189999999998E-2</v>
      </c>
      <c r="KI483">
        <v>50.974469999999997</v>
      </c>
      <c r="KJ483">
        <v>5.2247579999999996</v>
      </c>
      <c r="KK483">
        <v>27043.07</v>
      </c>
      <c r="KL483" s="1">
        <v>3.7644740000000003E-2</v>
      </c>
      <c r="KM483">
        <v>51.14678</v>
      </c>
      <c r="KN483">
        <v>5.0608839999999997</v>
      </c>
      <c r="KO483">
        <v>26548.29</v>
      </c>
      <c r="KP483">
        <v>3.7315330000000001E-2</v>
      </c>
      <c r="KQ483">
        <v>52.36506</v>
      </c>
      <c r="KR483">
        <v>4.8941660000000002</v>
      </c>
      <c r="KS483">
        <v>26007.84</v>
      </c>
      <c r="KT483" s="1">
        <v>3.6920080000000001E-2</v>
      </c>
      <c r="KU483">
        <v>54.260449999999999</v>
      </c>
      <c r="KV483">
        <v>4.7175859999999998</v>
      </c>
      <c r="KW483">
        <v>25436.32</v>
      </c>
      <c r="KX483">
        <v>3.6660650000000003E-2</v>
      </c>
      <c r="KY483">
        <v>55.532170000000001</v>
      </c>
      <c r="KZ483">
        <v>4.5585719999999998</v>
      </c>
      <c r="LA483">
        <v>24844.5</v>
      </c>
      <c r="LB483" s="1">
        <v>3.646253E-2</v>
      </c>
      <c r="LC483">
        <v>55.401670000000003</v>
      </c>
      <c r="LD483">
        <v>4.4088260000000004</v>
      </c>
      <c r="LE483">
        <v>24241.74</v>
      </c>
      <c r="LF483" s="1">
        <v>3.6283799999999998E-2</v>
      </c>
      <c r="LG483">
        <v>54.713340000000002</v>
      </c>
      <c r="LH483">
        <v>4.262956</v>
      </c>
      <c r="LI483">
        <v>23634.61</v>
      </c>
      <c r="LJ483" s="1">
        <v>3.6039479999999999E-2</v>
      </c>
      <c r="LK483">
        <v>54.173160000000003</v>
      </c>
      <c r="LL483">
        <v>4.11259</v>
      </c>
      <c r="LM483">
        <v>23028.2</v>
      </c>
      <c r="LN483" s="1">
        <v>3.564171E-2</v>
      </c>
      <c r="LO483">
        <v>53.634799999999998</v>
      </c>
      <c r="LP483">
        <v>3.9491830000000001</v>
      </c>
      <c r="LQ483">
        <v>22427.71</v>
      </c>
      <c r="LR483" s="1">
        <v>3.5426300000000001E-2</v>
      </c>
      <c r="LS483">
        <v>53.459879999999998</v>
      </c>
      <c r="LT483">
        <v>3.810765</v>
      </c>
      <c r="LU483">
        <v>21835.45</v>
      </c>
      <c r="LV483" s="1">
        <v>3.531571E-2</v>
      </c>
      <c r="LW483">
        <v>53.797199999999997</v>
      </c>
      <c r="LX483">
        <v>3.6875770000000001</v>
      </c>
      <c r="LY483">
        <v>21254.13</v>
      </c>
      <c r="LZ483" s="1">
        <v>3.5253439999999997E-2</v>
      </c>
      <c r="MA483">
        <v>54.074820000000003</v>
      </c>
      <c r="MB483">
        <v>3.5728439999999999</v>
      </c>
      <c r="MC483">
        <v>20685</v>
      </c>
      <c r="MD483" s="1">
        <v>3.5071199999999997E-2</v>
      </c>
      <c r="ME483">
        <v>54.209969999999998</v>
      </c>
      <c r="MF483">
        <v>3.4496760000000002</v>
      </c>
      <c r="MG483">
        <v>20128.810000000001</v>
      </c>
      <c r="MH483" s="1">
        <v>3.4859080000000001E-2</v>
      </c>
      <c r="MI483">
        <v>54.026730000000001</v>
      </c>
      <c r="MJ483">
        <v>3.3301249999999998</v>
      </c>
      <c r="MK483">
        <v>19587.96</v>
      </c>
      <c r="ML483">
        <v>3.4640070000000002E-2</v>
      </c>
      <c r="MM483">
        <v>53.336269999999999</v>
      </c>
      <c r="MN483">
        <v>3.2086239999999999</v>
      </c>
      <c r="MO483">
        <v>19061.93</v>
      </c>
      <c r="MP483" s="1">
        <v>3.4526229999999998E-2</v>
      </c>
      <c r="MQ483">
        <v>52.726840000000003</v>
      </c>
      <c r="MR483">
        <v>3.1051799999999998</v>
      </c>
      <c r="MS483">
        <v>18551.419999999998</v>
      </c>
      <c r="MT483" s="1">
        <v>3.4498800000000003E-2</v>
      </c>
      <c r="MU483">
        <v>52.225490000000001</v>
      </c>
      <c r="MV483">
        <v>3.0125139999999999</v>
      </c>
      <c r="MW483">
        <v>18057.23</v>
      </c>
      <c r="MX483">
        <v>3.4393310000000003E-2</v>
      </c>
      <c r="MY483">
        <v>52.275509999999997</v>
      </c>
      <c r="MZ483">
        <v>2.9163899999999998</v>
      </c>
      <c r="NA483">
        <v>17576.990000000002</v>
      </c>
      <c r="NB483" s="1">
        <v>3.4222130000000003E-2</v>
      </c>
      <c r="NC483">
        <v>52.598399999999998</v>
      </c>
      <c r="ND483">
        <v>2.8184369999999999</v>
      </c>
      <c r="NE483">
        <v>17112.52</v>
      </c>
      <c r="NF483">
        <v>3.4014629999999997E-2</v>
      </c>
      <c r="NG483">
        <v>53.460160000000002</v>
      </c>
      <c r="NH483">
        <v>2.721463</v>
      </c>
      <c r="NI483">
        <v>16663.650000000001</v>
      </c>
      <c r="NJ483" s="1">
        <v>3.3883499999999997E-2</v>
      </c>
      <c r="NK483">
        <v>54.561869999999999</v>
      </c>
      <c r="NL483">
        <v>2.6343179999999999</v>
      </c>
      <c r="NM483">
        <v>16229.6</v>
      </c>
      <c r="NN483" s="1">
        <v>3.3828629999999998E-2</v>
      </c>
      <c r="NO483">
        <v>54.763570000000001</v>
      </c>
      <c r="NP483">
        <v>2.5565410000000002</v>
      </c>
      <c r="NQ483">
        <v>15810.27</v>
      </c>
      <c r="NR483" s="1">
        <v>3.374709E-2</v>
      </c>
      <c r="NS483">
        <v>53.945720000000001</v>
      </c>
      <c r="NT483">
        <v>2.4795569999999998</v>
      </c>
      <c r="NU483">
        <v>15404.3</v>
      </c>
      <c r="NV483">
        <v>3.3621419999999999E-2</v>
      </c>
      <c r="NW483">
        <v>53.132159999999999</v>
      </c>
      <c r="NX483">
        <v>2.4024190000000001</v>
      </c>
      <c r="NY483">
        <v>15011.75</v>
      </c>
      <c r="NZ483" s="1">
        <v>3.34285E-2</v>
      </c>
      <c r="OA483">
        <v>52.558050000000001</v>
      </c>
      <c r="OB483">
        <v>2.324074</v>
      </c>
      <c r="OC483">
        <v>14633.2</v>
      </c>
      <c r="OD483" s="1">
        <v>3.3301419999999998E-2</v>
      </c>
      <c r="OE483">
        <v>52.63917</v>
      </c>
      <c r="OF483">
        <v>2.2535539999999998</v>
      </c>
      <c r="OG483">
        <v>14268.01</v>
      </c>
      <c r="OH483" s="1">
        <v>3.3228630000000002E-2</v>
      </c>
      <c r="OI483">
        <v>52.529789999999998</v>
      </c>
      <c r="OJ483">
        <v>2.1894140000000002</v>
      </c>
      <c r="OK483">
        <v>13915.02</v>
      </c>
    </row>
    <row r="484" spans="1:401" x14ac:dyDescent="0.35">
      <c r="A484">
        <v>493</v>
      </c>
      <c r="B484" t="s">
        <v>4</v>
      </c>
      <c r="C484" t="s">
        <v>364</v>
      </c>
      <c r="D484" t="s">
        <v>491</v>
      </c>
      <c r="E484">
        <v>687.1259</v>
      </c>
      <c r="F484">
        <v>7.5052750000000001E-2</v>
      </c>
      <c r="G484">
        <v>36.512300000000003</v>
      </c>
      <c r="H484">
        <v>0</v>
      </c>
      <c r="I484">
        <v>0</v>
      </c>
      <c r="J484" s="1">
        <v>7.4598709999999999E-2</v>
      </c>
      <c r="K484">
        <v>36.659390000000002</v>
      </c>
      <c r="L484">
        <v>0</v>
      </c>
      <c r="M484">
        <v>0</v>
      </c>
      <c r="N484" s="1">
        <v>7.390331E-2</v>
      </c>
      <c r="O484">
        <v>36.61063</v>
      </c>
      <c r="P484">
        <v>0</v>
      </c>
      <c r="Q484">
        <v>0</v>
      </c>
      <c r="R484">
        <v>7.3119069999999994E-2</v>
      </c>
      <c r="S484">
        <v>36.969900000000003</v>
      </c>
      <c r="T484">
        <v>0</v>
      </c>
      <c r="U484">
        <v>0</v>
      </c>
      <c r="V484" s="1">
        <v>7.2552439999999996E-2</v>
      </c>
      <c r="W484">
        <v>37.289639999999999</v>
      </c>
      <c r="X484">
        <v>0</v>
      </c>
      <c r="Y484">
        <v>0</v>
      </c>
      <c r="Z484" s="1">
        <v>7.2140709999999997E-2</v>
      </c>
      <c r="AA484">
        <v>37.224519999999998</v>
      </c>
      <c r="AB484">
        <v>0</v>
      </c>
      <c r="AC484">
        <v>0</v>
      </c>
      <c r="AD484" s="1">
        <v>7.1645219999999996E-2</v>
      </c>
      <c r="AE484">
        <v>36.828279999999999</v>
      </c>
      <c r="AF484">
        <v>0</v>
      </c>
      <c r="AG484">
        <v>0</v>
      </c>
      <c r="AH484" s="1">
        <v>7.0979899999999999E-2</v>
      </c>
      <c r="AI484">
        <v>36.364570000000001</v>
      </c>
      <c r="AJ484">
        <v>0</v>
      </c>
      <c r="AK484">
        <v>0</v>
      </c>
      <c r="AL484" s="1">
        <v>7.0332240000000004E-2</v>
      </c>
      <c r="AM484">
        <v>36.04139</v>
      </c>
      <c r="AN484">
        <v>0</v>
      </c>
      <c r="AO484">
        <v>0</v>
      </c>
      <c r="AP484" s="1">
        <v>6.9743559999999996E-2</v>
      </c>
      <c r="AQ484">
        <v>36.335479999999997</v>
      </c>
      <c r="AR484">
        <v>0</v>
      </c>
      <c r="AS484">
        <v>0</v>
      </c>
      <c r="AT484">
        <v>6.9217609999999999E-2</v>
      </c>
      <c r="AU484">
        <v>37.065959999999997</v>
      </c>
      <c r="AV484">
        <v>0</v>
      </c>
      <c r="AW484">
        <v>0</v>
      </c>
      <c r="AX484" s="1">
        <v>6.8613060000000003E-2</v>
      </c>
      <c r="AY484">
        <v>38.034019999999998</v>
      </c>
      <c r="AZ484">
        <v>0</v>
      </c>
      <c r="BA484">
        <v>0</v>
      </c>
      <c r="BB484" s="1">
        <v>6.7939040000000006E-2</v>
      </c>
      <c r="BC484">
        <v>38.835369999999998</v>
      </c>
      <c r="BD484">
        <v>0</v>
      </c>
      <c r="BE484">
        <v>0</v>
      </c>
      <c r="BF484" s="1">
        <v>6.7193749999999997E-2</v>
      </c>
      <c r="BG484">
        <v>38.97777</v>
      </c>
      <c r="BH484">
        <v>0</v>
      </c>
      <c r="BI484">
        <v>0</v>
      </c>
      <c r="BJ484" s="1">
        <v>6.6473770000000001E-2</v>
      </c>
      <c r="BK484">
        <v>38.669719999999998</v>
      </c>
      <c r="BL484">
        <v>0</v>
      </c>
      <c r="BM484">
        <v>0</v>
      </c>
      <c r="BN484" s="1">
        <v>6.5766920000000006E-2</v>
      </c>
      <c r="BO484">
        <v>38.345419999999997</v>
      </c>
      <c r="BP484">
        <v>0</v>
      </c>
      <c r="BQ484">
        <v>0</v>
      </c>
      <c r="BR484" s="1">
        <v>6.5311750000000002E-2</v>
      </c>
      <c r="BS484">
        <v>38.091180000000001</v>
      </c>
      <c r="BT484">
        <v>0</v>
      </c>
      <c r="BU484">
        <v>0</v>
      </c>
      <c r="BV484" s="1">
        <v>6.4584180000000005E-2</v>
      </c>
      <c r="BW484">
        <v>38.279640000000001</v>
      </c>
      <c r="BX484">
        <v>0</v>
      </c>
      <c r="BY484">
        <v>0</v>
      </c>
      <c r="BZ484" s="1">
        <v>6.3696580000000003E-2</v>
      </c>
      <c r="CA484">
        <v>38.616660000000003</v>
      </c>
      <c r="CB484">
        <v>0</v>
      </c>
      <c r="CC484">
        <v>0</v>
      </c>
      <c r="CD484" s="1">
        <v>6.2779189999999999E-2</v>
      </c>
      <c r="CE484">
        <v>38.896030000000003</v>
      </c>
      <c r="CF484">
        <v>0</v>
      </c>
      <c r="CG484">
        <v>0</v>
      </c>
      <c r="CH484" s="1">
        <v>6.2019129999999999E-2</v>
      </c>
      <c r="CI484">
        <v>39.074779999999997</v>
      </c>
      <c r="CJ484">
        <v>0</v>
      </c>
      <c r="CK484">
        <v>0</v>
      </c>
      <c r="CL484" s="1">
        <v>6.1428919999999998E-2</v>
      </c>
      <c r="CM484">
        <v>38.914760000000001</v>
      </c>
      <c r="CN484">
        <v>0</v>
      </c>
      <c r="CO484">
        <v>0</v>
      </c>
      <c r="CP484" s="1">
        <v>6.0872660000000002E-2</v>
      </c>
      <c r="CQ484">
        <v>38.655839999999998</v>
      </c>
      <c r="CR484">
        <v>0</v>
      </c>
      <c r="CS484">
        <v>0</v>
      </c>
      <c r="CT484">
        <v>6.0286779999999998E-2</v>
      </c>
      <c r="CU484">
        <v>38.349350000000001</v>
      </c>
      <c r="CV484">
        <v>0</v>
      </c>
      <c r="CW484">
        <v>0</v>
      </c>
      <c r="CX484" s="1">
        <v>5.9647579999999999E-2</v>
      </c>
      <c r="CY484">
        <v>38.135080000000002</v>
      </c>
      <c r="CZ484">
        <v>0</v>
      </c>
      <c r="DA484">
        <v>0</v>
      </c>
      <c r="DB484" s="1">
        <v>5.9236669999999998E-2</v>
      </c>
      <c r="DC484">
        <v>38.404640000000001</v>
      </c>
      <c r="DD484">
        <v>0</v>
      </c>
      <c r="DE484">
        <v>0</v>
      </c>
      <c r="DF484" s="1">
        <v>5.8915080000000002E-2</v>
      </c>
      <c r="DG484">
        <v>39.169759999999997</v>
      </c>
      <c r="DH484">
        <v>0</v>
      </c>
      <c r="DI484">
        <v>0</v>
      </c>
      <c r="DJ484" s="1">
        <v>5.8598409999999997E-2</v>
      </c>
      <c r="DK484">
        <v>40.621299999999998</v>
      </c>
      <c r="DL484">
        <v>0</v>
      </c>
      <c r="DM484">
        <v>0</v>
      </c>
      <c r="DN484" s="1">
        <v>5.8138240000000001E-2</v>
      </c>
      <c r="DO484">
        <v>42.34187</v>
      </c>
      <c r="DP484">
        <v>0</v>
      </c>
      <c r="DQ484" s="1">
        <v>5.9058169999999999E-37</v>
      </c>
      <c r="DR484" s="1">
        <v>5.760332E-2</v>
      </c>
      <c r="DS484">
        <v>42.982869999999998</v>
      </c>
      <c r="DT484" s="1">
        <v>2.4413050000000002E-35</v>
      </c>
      <c r="DU484" s="1">
        <v>6.8615660000000001E-32</v>
      </c>
      <c r="DV484" s="1">
        <v>5.6990979999999997E-2</v>
      </c>
      <c r="DW484">
        <v>42.775620000000004</v>
      </c>
      <c r="DX484" s="1">
        <v>4.7473449999999999E-31</v>
      </c>
      <c r="DY484" s="1">
        <v>1.2662799999999999E-27</v>
      </c>
      <c r="DZ484" s="1">
        <v>5.6464229999999997E-2</v>
      </c>
      <c r="EA484">
        <v>42.538240000000002</v>
      </c>
      <c r="EB484" s="1">
        <v>2.0260049999999999E-27</v>
      </c>
      <c r="EC484" s="1">
        <v>5.2913269999999998E-24</v>
      </c>
      <c r="ED484" s="1">
        <v>5.6322079999999997E-2</v>
      </c>
      <c r="EE484">
        <v>42.358519999999999</v>
      </c>
      <c r="EF484" s="1">
        <v>2.8671720000000001E-24</v>
      </c>
      <c r="EG484" s="1">
        <v>7.4038680000000004E-21</v>
      </c>
      <c r="EH484" s="1">
        <v>5.5810800000000001E-2</v>
      </c>
      <c r="EI484">
        <v>42.506689999999999</v>
      </c>
      <c r="EJ484" s="1">
        <v>1.7214629999999999E-21</v>
      </c>
      <c r="EK484" s="1">
        <v>4.4546300000000002E-18</v>
      </c>
      <c r="EL484" s="1">
        <v>5.5029050000000003E-2</v>
      </c>
      <c r="EM484">
        <v>43.164119999999997</v>
      </c>
      <c r="EN484" s="1">
        <v>5.0113600000000002E-19</v>
      </c>
      <c r="EO484" s="1">
        <v>1.31116E-15</v>
      </c>
      <c r="EP484" s="1">
        <v>5.4174409999999999E-2</v>
      </c>
      <c r="EQ484">
        <v>44.573320000000002</v>
      </c>
      <c r="ER484" s="1">
        <v>7.8471789999999994E-17</v>
      </c>
      <c r="ES484" s="1">
        <v>2.08984E-13</v>
      </c>
      <c r="ET484" s="1">
        <v>5.3506749999999999E-2</v>
      </c>
      <c r="EU484">
        <v>46.038110000000003</v>
      </c>
      <c r="EV484" s="1">
        <v>7.2174920000000001E-15</v>
      </c>
      <c r="EW484" s="1">
        <v>1.9514890000000001E-11</v>
      </c>
      <c r="EX484" s="1">
        <v>5.3051309999999997E-2</v>
      </c>
      <c r="EY484">
        <v>46.440600000000003</v>
      </c>
      <c r="EZ484" s="1">
        <v>4.1656209999999999E-13</v>
      </c>
      <c r="FA484" s="1">
        <v>1.142953E-9</v>
      </c>
      <c r="FB484" s="1">
        <v>5.2610509999999999E-2</v>
      </c>
      <c r="FC484">
        <v>46.244509999999998</v>
      </c>
      <c r="FD484" s="1">
        <v>1.5905379999999999E-11</v>
      </c>
      <c r="FE484" s="1">
        <v>4.4260770000000001E-8</v>
      </c>
      <c r="FF484" s="1">
        <v>5.212079E-2</v>
      </c>
      <c r="FG484">
        <v>46.002290000000002</v>
      </c>
      <c r="FH484" s="1">
        <v>4.1718310000000001E-10</v>
      </c>
      <c r="FI484" s="1">
        <v>1.1805570000000001E-6</v>
      </c>
      <c r="FJ484" s="1">
        <v>5.228882E-2</v>
      </c>
      <c r="FK484">
        <v>45.869610000000002</v>
      </c>
      <c r="FL484" s="1">
        <v>7.8915299999999995E-9</v>
      </c>
      <c r="FM484" s="1">
        <v>2.244564E-5</v>
      </c>
      <c r="FN484" s="1">
        <v>5.1906750000000001E-2</v>
      </c>
      <c r="FO484">
        <v>46.270389999999999</v>
      </c>
      <c r="FP484" s="1">
        <v>1.085936E-7</v>
      </c>
      <c r="FQ484" s="1">
        <v>3.1417990000000002E-4</v>
      </c>
      <c r="FR484" s="1">
        <v>5.127222E-2</v>
      </c>
      <c r="FS484">
        <v>46.95711</v>
      </c>
      <c r="FT484" s="1">
        <v>1.121118E-6</v>
      </c>
      <c r="FU484" s="1">
        <v>3.313528E-3</v>
      </c>
      <c r="FV484" s="1">
        <v>5.0556530000000002E-2</v>
      </c>
      <c r="FW484">
        <v>47.77984</v>
      </c>
      <c r="FX484" s="1">
        <v>8.918736E-6</v>
      </c>
      <c r="FY484" s="1">
        <v>2.7002559999999998E-2</v>
      </c>
      <c r="FZ484" s="1">
        <v>5.0143930000000003E-2</v>
      </c>
      <c r="GA484">
        <v>48.168750000000003</v>
      </c>
      <c r="GB484" s="1">
        <v>5.6581659999999998E-5</v>
      </c>
      <c r="GC484">
        <v>0.17452419999999999</v>
      </c>
      <c r="GD484" s="1">
        <v>4.9965599999999999E-2</v>
      </c>
      <c r="GE484">
        <v>48.191279999999999</v>
      </c>
      <c r="GF484" s="1">
        <v>2.9327969999999999E-4</v>
      </c>
      <c r="GG484">
        <v>0.91735049999999996</v>
      </c>
      <c r="GH484">
        <v>4.9729710000000003E-2</v>
      </c>
      <c r="GI484">
        <v>47.80592</v>
      </c>
      <c r="GJ484" s="1">
        <v>1.2594800000000001E-3</v>
      </c>
      <c r="GK484">
        <v>4.0001559999999996</v>
      </c>
      <c r="GL484" s="1">
        <v>4.9288539999999999E-2</v>
      </c>
      <c r="GM484">
        <v>47.375050000000002</v>
      </c>
      <c r="GN484" s="1">
        <v>4.5409739999999997E-3</v>
      </c>
      <c r="GO484">
        <v>14.701000000000001</v>
      </c>
      <c r="GP484" s="1">
        <v>4.9427680000000002E-2</v>
      </c>
      <c r="GQ484">
        <v>47.01079</v>
      </c>
      <c r="GR484" s="1">
        <v>1.4185E-2</v>
      </c>
      <c r="GS484">
        <v>46.275060000000003</v>
      </c>
      <c r="GT484" s="1">
        <v>4.8998340000000001E-2</v>
      </c>
      <c r="GU484">
        <v>47.358829999999998</v>
      </c>
      <c r="GV484" s="1">
        <v>3.8084189999999997E-2</v>
      </c>
      <c r="GW484">
        <v>126.61490000000001</v>
      </c>
      <c r="GX484" s="1">
        <v>4.8319609999999999E-2</v>
      </c>
      <c r="GY484">
        <v>48.087789999999998</v>
      </c>
      <c r="GZ484" s="1">
        <v>8.9320540000000004E-2</v>
      </c>
      <c r="HA484">
        <v>304.20870000000002</v>
      </c>
      <c r="HB484" s="1">
        <v>4.754303E-2</v>
      </c>
      <c r="HC484">
        <v>49.066249999999997</v>
      </c>
      <c r="HD484">
        <v>0.18580099999999999</v>
      </c>
      <c r="HE484">
        <v>649.65700000000004</v>
      </c>
      <c r="HF484" s="1">
        <v>4.7017719999999999E-2</v>
      </c>
      <c r="HG484">
        <v>49.853180000000002</v>
      </c>
      <c r="HH484">
        <v>0.34964679999999998</v>
      </c>
      <c r="HI484">
        <v>1248.251</v>
      </c>
      <c r="HJ484" s="1">
        <v>4.665387E-2</v>
      </c>
      <c r="HK484">
        <v>49.796169999999996</v>
      </c>
      <c r="HL484">
        <v>0.60127529999999996</v>
      </c>
      <c r="HM484">
        <v>2184.3359999999998</v>
      </c>
      <c r="HN484" s="1">
        <v>4.6186820000000003E-2</v>
      </c>
      <c r="HO484">
        <v>49.412410000000001</v>
      </c>
      <c r="HP484">
        <v>0.94958149999999997</v>
      </c>
      <c r="HQ484">
        <v>3517.1559999999999</v>
      </c>
      <c r="HR484" s="1">
        <v>4.5536430000000003E-2</v>
      </c>
      <c r="HS484">
        <v>48.921610000000001</v>
      </c>
      <c r="HT484">
        <v>1.387473</v>
      </c>
      <c r="HU484">
        <v>5259.3069999999998</v>
      </c>
      <c r="HV484" s="1">
        <v>4.5342210000000001E-2</v>
      </c>
      <c r="HW484">
        <v>48.570729999999998</v>
      </c>
      <c r="HX484">
        <v>1.9195660000000001</v>
      </c>
      <c r="HY484">
        <v>7370.73</v>
      </c>
      <c r="HZ484" s="1">
        <v>4.4769829999999997E-2</v>
      </c>
      <c r="IA484">
        <v>48.987879999999997</v>
      </c>
      <c r="IB484">
        <v>2.4907710000000001</v>
      </c>
      <c r="IC484">
        <v>9766.17</v>
      </c>
      <c r="ID484" s="1">
        <v>4.4102339999999997E-2</v>
      </c>
      <c r="IE484">
        <v>50.345880000000001</v>
      </c>
      <c r="IF484">
        <v>3.069833</v>
      </c>
      <c r="IG484">
        <v>12313.28</v>
      </c>
      <c r="IH484" s="1">
        <v>4.3341949999999997E-2</v>
      </c>
      <c r="II484">
        <v>52.1965</v>
      </c>
      <c r="IJ484">
        <v>3.6184910000000001</v>
      </c>
      <c r="IK484">
        <v>14876.04</v>
      </c>
      <c r="IL484" s="1">
        <v>4.2720439999999998E-2</v>
      </c>
      <c r="IM484">
        <v>53.323390000000003</v>
      </c>
      <c r="IN484">
        <v>4.126773</v>
      </c>
      <c r="IO484">
        <v>17329.12</v>
      </c>
      <c r="IP484" s="1">
        <v>4.2161650000000002E-2</v>
      </c>
      <c r="IQ484">
        <v>53.46949</v>
      </c>
      <c r="IR484">
        <v>4.5715769999999996</v>
      </c>
      <c r="IS484">
        <v>19577.04</v>
      </c>
      <c r="IT484" s="1">
        <v>4.1500330000000002E-2</v>
      </c>
      <c r="IU484">
        <v>53.123040000000003</v>
      </c>
      <c r="IV484">
        <v>4.9242660000000003</v>
      </c>
      <c r="IW484">
        <v>21549.49</v>
      </c>
      <c r="IX484" s="1">
        <v>4.045812E-2</v>
      </c>
      <c r="IY484">
        <v>52.717350000000003</v>
      </c>
      <c r="IZ484">
        <v>5.1396660000000001</v>
      </c>
      <c r="JA484">
        <v>23199.14</v>
      </c>
      <c r="JB484" s="1">
        <v>3.9795820000000003E-2</v>
      </c>
      <c r="JC484">
        <v>52.362319999999997</v>
      </c>
      <c r="JD484">
        <v>5.3147950000000002</v>
      </c>
      <c r="JE484">
        <v>24514.26</v>
      </c>
      <c r="JF484" s="1">
        <v>3.9025049999999999E-2</v>
      </c>
      <c r="JG484">
        <v>52.628309999999999</v>
      </c>
      <c r="JH484">
        <v>5.4006069999999999</v>
      </c>
      <c r="JI484">
        <v>25519.279999999999</v>
      </c>
      <c r="JJ484" s="1">
        <v>3.8351030000000001E-2</v>
      </c>
      <c r="JK484">
        <v>52.93235</v>
      </c>
      <c r="JL484">
        <v>5.429824</v>
      </c>
      <c r="JM484">
        <v>26236.55</v>
      </c>
      <c r="JN484" s="1">
        <v>3.7800269999999997E-2</v>
      </c>
      <c r="JO484">
        <v>52.840470000000003</v>
      </c>
      <c r="JP484">
        <v>5.4116489999999997</v>
      </c>
      <c r="JQ484">
        <v>26703.759999999998</v>
      </c>
      <c r="JR484" s="1">
        <v>3.737468E-2</v>
      </c>
      <c r="JS484">
        <v>52.568269999999998</v>
      </c>
      <c r="JT484">
        <v>5.3684659999999997</v>
      </c>
      <c r="JU484">
        <v>26958.35</v>
      </c>
      <c r="JV484" s="1">
        <v>3.7014900000000003E-2</v>
      </c>
      <c r="JW484">
        <v>52.312399999999997</v>
      </c>
      <c r="JX484">
        <v>5.30138</v>
      </c>
      <c r="JY484">
        <v>27036.14</v>
      </c>
      <c r="JZ484" s="1">
        <v>3.6603339999999998E-2</v>
      </c>
      <c r="KA484">
        <v>51.921309999999998</v>
      </c>
      <c r="KB484">
        <v>5.2011149999999997</v>
      </c>
      <c r="KC484">
        <v>26967.25</v>
      </c>
      <c r="KD484">
        <v>3.6190279999999998E-2</v>
      </c>
      <c r="KE484">
        <v>51.46848</v>
      </c>
      <c r="KF484">
        <v>5.0807159999999998</v>
      </c>
      <c r="KG484">
        <v>26778.639999999999</v>
      </c>
      <c r="KH484" s="1">
        <v>3.6010359999999998E-2</v>
      </c>
      <c r="KI484">
        <v>50.94079</v>
      </c>
      <c r="KJ484">
        <v>4.9784920000000001</v>
      </c>
      <c r="KK484">
        <v>26495.94</v>
      </c>
      <c r="KL484" s="1">
        <v>3.568321E-2</v>
      </c>
      <c r="KM484">
        <v>51.121459999999999</v>
      </c>
      <c r="KN484">
        <v>4.8453229999999996</v>
      </c>
      <c r="KO484">
        <v>26139.62</v>
      </c>
      <c r="KP484" s="1">
        <v>3.5374179999999998E-2</v>
      </c>
      <c r="KQ484">
        <v>52.313020000000002</v>
      </c>
      <c r="KR484">
        <v>4.707192</v>
      </c>
      <c r="KS484">
        <v>25725.72</v>
      </c>
      <c r="KT484" s="1">
        <v>3.4994869999999997E-2</v>
      </c>
      <c r="KU484">
        <v>54.156410000000001</v>
      </c>
      <c r="KV484">
        <v>4.555796</v>
      </c>
      <c r="KW484">
        <v>25268.76</v>
      </c>
      <c r="KX484" s="1">
        <v>3.474667E-2</v>
      </c>
      <c r="KY484">
        <v>55.389870000000002</v>
      </c>
      <c r="KZ484">
        <v>4.4192710000000002</v>
      </c>
      <c r="LA484">
        <v>24780.37</v>
      </c>
      <c r="LB484" s="1">
        <v>3.456095E-2</v>
      </c>
      <c r="LC484">
        <v>55.261710000000001</v>
      </c>
      <c r="LD484">
        <v>4.290114</v>
      </c>
      <c r="LE484">
        <v>24270.880000000001</v>
      </c>
      <c r="LF484" s="1">
        <v>3.4391489999999997E-2</v>
      </c>
      <c r="LG484">
        <v>54.594110000000001</v>
      </c>
      <c r="LH484">
        <v>4.1627070000000002</v>
      </c>
      <c r="LI484">
        <v>23747.9</v>
      </c>
      <c r="LJ484" s="1">
        <v>3.4158840000000003E-2</v>
      </c>
      <c r="LK484">
        <v>54.071759999999998</v>
      </c>
      <c r="LL484">
        <v>4.0290679999999996</v>
      </c>
      <c r="LM484">
        <v>23217.02</v>
      </c>
      <c r="LN484" s="1">
        <v>3.3777120000000001E-2</v>
      </c>
      <c r="LO484">
        <v>53.551990000000004</v>
      </c>
      <c r="LP484">
        <v>3.8803359999999998</v>
      </c>
      <c r="LQ484">
        <v>22683.31</v>
      </c>
      <c r="LR484" s="1">
        <v>3.357363E-2</v>
      </c>
      <c r="LS484">
        <v>53.385390000000001</v>
      </c>
      <c r="LT484">
        <v>3.7554539999999998</v>
      </c>
      <c r="LU484">
        <v>22150.94</v>
      </c>
      <c r="LV484" s="1">
        <v>3.3471130000000002E-2</v>
      </c>
      <c r="LW484">
        <v>53.714590000000001</v>
      </c>
      <c r="LX484">
        <v>3.6443750000000001</v>
      </c>
      <c r="LY484">
        <v>21622.58</v>
      </c>
      <c r="LZ484" s="1">
        <v>3.3413150000000003E-2</v>
      </c>
      <c r="MA484">
        <v>53.985480000000003</v>
      </c>
      <c r="MB484">
        <v>3.5405899999999999</v>
      </c>
      <c r="MC484">
        <v>21100.84</v>
      </c>
      <c r="MD484" s="1">
        <v>3.3237900000000001E-2</v>
      </c>
      <c r="ME484">
        <v>54.118839999999999</v>
      </c>
      <c r="MF484">
        <v>3.427054</v>
      </c>
      <c r="MG484">
        <v>20586.62</v>
      </c>
      <c r="MH484" s="1">
        <v>3.3035729999999999E-2</v>
      </c>
      <c r="MI484">
        <v>53.945689999999999</v>
      </c>
      <c r="MJ484">
        <v>3.31412</v>
      </c>
      <c r="MK484">
        <v>20082.54</v>
      </c>
      <c r="ML484">
        <v>3.2827599999999998E-2</v>
      </c>
      <c r="MM484">
        <v>53.282829999999997</v>
      </c>
      <c r="MN484">
        <v>3.2034919999999998</v>
      </c>
      <c r="MO484">
        <v>19588.84</v>
      </c>
      <c r="MP484">
        <v>3.2721350000000003E-2</v>
      </c>
      <c r="MQ484">
        <v>52.700409999999998</v>
      </c>
      <c r="MR484">
        <v>3.1085910000000001</v>
      </c>
      <c r="MS484">
        <v>19107.5</v>
      </c>
      <c r="MT484" s="1">
        <v>3.2699579999999999E-2</v>
      </c>
      <c r="MU484">
        <v>52.223329999999997</v>
      </c>
      <c r="MV484">
        <v>3.0191330000000001</v>
      </c>
      <c r="MW484">
        <v>18636.52</v>
      </c>
      <c r="MX484" s="1">
        <v>3.2595649999999997E-2</v>
      </c>
      <c r="MY484">
        <v>52.279589999999999</v>
      </c>
      <c r="MZ484">
        <v>2.9283890000000001</v>
      </c>
      <c r="NA484">
        <v>18177.14</v>
      </c>
      <c r="NB484">
        <v>3.243236E-2</v>
      </c>
      <c r="NC484">
        <v>52.598289999999999</v>
      </c>
      <c r="ND484">
        <v>2.8360609999999999</v>
      </c>
      <c r="NE484">
        <v>17731.830000000002</v>
      </c>
      <c r="NF484" s="1">
        <v>3.2234890000000002E-2</v>
      </c>
      <c r="NG484">
        <v>53.437130000000003</v>
      </c>
      <c r="NH484">
        <v>2.7433800000000002</v>
      </c>
      <c r="NI484">
        <v>17298.32</v>
      </c>
      <c r="NJ484" s="1">
        <v>3.2111389999999997E-2</v>
      </c>
      <c r="NK484">
        <v>54.505450000000003</v>
      </c>
      <c r="NL484">
        <v>2.6602209999999999</v>
      </c>
      <c r="NM484">
        <v>16877.439999999999</v>
      </c>
      <c r="NN484" s="1">
        <v>3.2059890000000001E-2</v>
      </c>
      <c r="NO484">
        <v>54.700209999999998</v>
      </c>
      <c r="NP484">
        <v>2.5860319999999999</v>
      </c>
      <c r="NQ484">
        <v>16469.2</v>
      </c>
      <c r="NR484" s="1">
        <v>3.198231E-2</v>
      </c>
      <c r="NS484">
        <v>53.907269999999997</v>
      </c>
      <c r="NT484">
        <v>2.512095</v>
      </c>
      <c r="NU484">
        <v>16071.89</v>
      </c>
      <c r="NV484" s="1">
        <v>3.1859520000000002E-2</v>
      </c>
      <c r="NW484">
        <v>53.121229999999997</v>
      </c>
      <c r="NX484">
        <v>2.4373960000000001</v>
      </c>
      <c r="NY484">
        <v>15686.65</v>
      </c>
      <c r="NZ484" s="1">
        <v>3.1676910000000003E-2</v>
      </c>
      <c r="OA484">
        <v>52.568269999999998</v>
      </c>
      <c r="OB484">
        <v>2.3613900000000001</v>
      </c>
      <c r="OC484">
        <v>15313.78</v>
      </c>
      <c r="OD484" s="1">
        <v>3.1556309999999997E-2</v>
      </c>
      <c r="OE484">
        <v>52.649749999999997</v>
      </c>
      <c r="OF484">
        <v>2.2929650000000001</v>
      </c>
      <c r="OG484">
        <v>14952.65</v>
      </c>
      <c r="OH484" s="1">
        <v>3.1485100000000002E-2</v>
      </c>
      <c r="OI484">
        <v>52.544440000000002</v>
      </c>
      <c r="OJ484">
        <v>2.2305450000000002</v>
      </c>
      <c r="OK484">
        <v>14602.44</v>
      </c>
    </row>
    <row r="485" spans="1:401" x14ac:dyDescent="0.35">
      <c r="A485">
        <v>494</v>
      </c>
      <c r="B485" t="s">
        <v>4</v>
      </c>
      <c r="C485" t="s">
        <v>364</v>
      </c>
      <c r="D485" t="s">
        <v>492</v>
      </c>
      <c r="E485">
        <v>833.33230000000003</v>
      </c>
      <c r="F485" s="1">
        <v>7.2733590000000001E-2</v>
      </c>
      <c r="G485">
        <v>36.422919999999998</v>
      </c>
      <c r="H485">
        <v>0</v>
      </c>
      <c r="I485">
        <v>0</v>
      </c>
      <c r="J485" s="1">
        <v>7.2289450000000005E-2</v>
      </c>
      <c r="K485">
        <v>36.573880000000003</v>
      </c>
      <c r="L485">
        <v>0</v>
      </c>
      <c r="M485">
        <v>0</v>
      </c>
      <c r="N485" s="1">
        <v>7.1610400000000005E-2</v>
      </c>
      <c r="O485">
        <v>36.534950000000002</v>
      </c>
      <c r="P485">
        <v>0</v>
      </c>
      <c r="Q485">
        <v>0</v>
      </c>
      <c r="R485" s="1">
        <v>7.0844180000000007E-2</v>
      </c>
      <c r="S485">
        <v>36.892620000000001</v>
      </c>
      <c r="T485">
        <v>0</v>
      </c>
      <c r="U485">
        <v>0</v>
      </c>
      <c r="V485" s="1">
        <v>7.029755E-2</v>
      </c>
      <c r="W485">
        <v>37.215960000000003</v>
      </c>
      <c r="X485">
        <v>0</v>
      </c>
      <c r="Y485">
        <v>0</v>
      </c>
      <c r="Z485" s="1">
        <v>6.9904279999999999E-2</v>
      </c>
      <c r="AA485">
        <v>37.170279999999998</v>
      </c>
      <c r="AB485">
        <v>0</v>
      </c>
      <c r="AC485">
        <v>0</v>
      </c>
      <c r="AD485" s="1">
        <v>6.9427299999999997E-2</v>
      </c>
      <c r="AE485">
        <v>36.80894</v>
      </c>
      <c r="AF485">
        <v>0</v>
      </c>
      <c r="AG485">
        <v>0</v>
      </c>
      <c r="AH485">
        <v>6.8778049999999993E-2</v>
      </c>
      <c r="AI485">
        <v>36.383459999999999</v>
      </c>
      <c r="AJ485">
        <v>0</v>
      </c>
      <c r="AK485">
        <v>0</v>
      </c>
      <c r="AL485" s="1">
        <v>6.8152539999999998E-2</v>
      </c>
      <c r="AM485">
        <v>36.093060000000001</v>
      </c>
      <c r="AN485">
        <v>0</v>
      </c>
      <c r="AO485">
        <v>0</v>
      </c>
      <c r="AP485" s="1">
        <v>6.7580580000000001E-2</v>
      </c>
      <c r="AQ485">
        <v>36.394680000000001</v>
      </c>
      <c r="AR485">
        <v>0</v>
      </c>
      <c r="AS485">
        <v>0</v>
      </c>
      <c r="AT485" s="1">
        <v>6.7072989999999999E-2</v>
      </c>
      <c r="AU485">
        <v>37.110819999999997</v>
      </c>
      <c r="AV485">
        <v>0</v>
      </c>
      <c r="AW485">
        <v>0</v>
      </c>
      <c r="AX485" s="1">
        <v>6.6490389999999996E-2</v>
      </c>
      <c r="AY485">
        <v>38.049750000000003</v>
      </c>
      <c r="AZ485">
        <v>0</v>
      </c>
      <c r="BA485">
        <v>0</v>
      </c>
      <c r="BB485">
        <v>6.5834550000000006E-2</v>
      </c>
      <c r="BC485">
        <v>38.822670000000002</v>
      </c>
      <c r="BD485">
        <v>0</v>
      </c>
      <c r="BE485">
        <v>0</v>
      </c>
      <c r="BF485" s="1">
        <v>6.5110689999999999E-2</v>
      </c>
      <c r="BG485">
        <v>38.956299999999999</v>
      </c>
      <c r="BH485">
        <v>0</v>
      </c>
      <c r="BI485">
        <v>0</v>
      </c>
      <c r="BJ485" s="1">
        <v>6.4414639999999995E-2</v>
      </c>
      <c r="BK485">
        <v>38.654769999999999</v>
      </c>
      <c r="BL485">
        <v>0</v>
      </c>
      <c r="BM485">
        <v>0</v>
      </c>
      <c r="BN485" s="1">
        <v>6.3730750000000003E-2</v>
      </c>
      <c r="BO485">
        <v>38.337499999999999</v>
      </c>
      <c r="BP485">
        <v>0</v>
      </c>
      <c r="BQ485">
        <v>0</v>
      </c>
      <c r="BR485" s="1">
        <v>6.3295080000000004E-2</v>
      </c>
      <c r="BS485">
        <v>38.086039999999997</v>
      </c>
      <c r="BT485">
        <v>0</v>
      </c>
      <c r="BU485">
        <v>0</v>
      </c>
      <c r="BV485" s="1">
        <v>6.2591549999999996E-2</v>
      </c>
      <c r="BW485">
        <v>38.260089999999998</v>
      </c>
      <c r="BX485">
        <v>0</v>
      </c>
      <c r="BY485">
        <v>0</v>
      </c>
      <c r="BZ485" s="1">
        <v>6.1728440000000002E-2</v>
      </c>
      <c r="CA485">
        <v>38.576560000000001</v>
      </c>
      <c r="CB485">
        <v>0</v>
      </c>
      <c r="CC485">
        <v>0</v>
      </c>
      <c r="CD485" s="1">
        <v>6.0835350000000003E-2</v>
      </c>
      <c r="CE485">
        <v>38.839419999999997</v>
      </c>
      <c r="CF485">
        <v>0</v>
      </c>
      <c r="CG485">
        <v>0</v>
      </c>
      <c r="CH485" s="1">
        <v>6.0099510000000002E-2</v>
      </c>
      <c r="CI485">
        <v>39.010420000000003</v>
      </c>
      <c r="CJ485">
        <v>0</v>
      </c>
      <c r="CK485">
        <v>0</v>
      </c>
      <c r="CL485" s="1">
        <v>5.9533700000000002E-2</v>
      </c>
      <c r="CM485">
        <v>38.860210000000002</v>
      </c>
      <c r="CN485">
        <v>0</v>
      </c>
      <c r="CO485">
        <v>0</v>
      </c>
      <c r="CP485" s="1">
        <v>5.8993360000000002E-2</v>
      </c>
      <c r="CQ485">
        <v>38.620150000000002</v>
      </c>
      <c r="CR485">
        <v>0</v>
      </c>
      <c r="CS485">
        <v>0</v>
      </c>
      <c r="CT485" s="1">
        <v>5.8424209999999997E-2</v>
      </c>
      <c r="CU485">
        <v>38.338000000000001</v>
      </c>
      <c r="CV485">
        <v>0</v>
      </c>
      <c r="CW485">
        <v>0</v>
      </c>
      <c r="CX485" s="1">
        <v>5.7801650000000003E-2</v>
      </c>
      <c r="CY485">
        <v>38.145650000000003</v>
      </c>
      <c r="CZ485">
        <v>0</v>
      </c>
      <c r="DA485">
        <v>0</v>
      </c>
      <c r="DB485" s="1">
        <v>5.7403780000000001E-2</v>
      </c>
      <c r="DC485">
        <v>38.419449999999998</v>
      </c>
      <c r="DD485">
        <v>0</v>
      </c>
      <c r="DE485">
        <v>0</v>
      </c>
      <c r="DF485" s="1">
        <v>5.7093169999999999E-2</v>
      </c>
      <c r="DG485">
        <v>39.16798</v>
      </c>
      <c r="DH485">
        <v>0</v>
      </c>
      <c r="DI485">
        <v>0</v>
      </c>
      <c r="DJ485" s="1">
        <v>5.6789920000000001E-2</v>
      </c>
      <c r="DK485">
        <v>40.574809999999999</v>
      </c>
      <c r="DL485">
        <v>0</v>
      </c>
      <c r="DM485">
        <v>0</v>
      </c>
      <c r="DN485" s="1">
        <v>5.6344869999999998E-2</v>
      </c>
      <c r="DO485">
        <v>42.235340000000001</v>
      </c>
      <c r="DP485">
        <v>0</v>
      </c>
      <c r="DQ485" s="1">
        <v>1.9209110000000001E-37</v>
      </c>
      <c r="DR485">
        <v>5.582409E-2</v>
      </c>
      <c r="DS485">
        <v>42.847029999999997</v>
      </c>
      <c r="DT485" s="1">
        <v>5.4584539999999998E-36</v>
      </c>
      <c r="DU485" s="1">
        <v>2.4355979999999999E-32</v>
      </c>
      <c r="DV485" s="1">
        <v>5.5230719999999997E-2</v>
      </c>
      <c r="DW485">
        <v>42.63843</v>
      </c>
      <c r="DX485" s="1">
        <v>1.2813299999999999E-31</v>
      </c>
      <c r="DY485" s="1">
        <v>4.9200510000000004E-28</v>
      </c>
      <c r="DZ485" s="1">
        <v>5.4721909999999999E-2</v>
      </c>
      <c r="EA485">
        <v>42.401850000000003</v>
      </c>
      <c r="EB485" s="1">
        <v>6.2267329999999999E-28</v>
      </c>
      <c r="EC485" s="1">
        <v>2.2215349999999999E-24</v>
      </c>
      <c r="ED485" s="1">
        <v>5.4596699999999998E-2</v>
      </c>
      <c r="EE485">
        <v>42.220419999999997</v>
      </c>
      <c r="EF485" s="1">
        <v>9.6671270000000005E-25</v>
      </c>
      <c r="EG485" s="1">
        <v>3.3084789999999999E-21</v>
      </c>
      <c r="EH485" s="1">
        <v>5.4099139999999997E-2</v>
      </c>
      <c r="EI485">
        <v>42.354230000000001</v>
      </c>
      <c r="EJ485" s="1">
        <v>6.2629590000000002E-22</v>
      </c>
      <c r="EK485" s="1">
        <v>2.1049779999999999E-18</v>
      </c>
      <c r="EL485" s="1">
        <v>5.3338110000000001E-2</v>
      </c>
      <c r="EM485">
        <v>42.979320000000001</v>
      </c>
      <c r="EN485" s="1">
        <v>1.9457569999999999E-19</v>
      </c>
      <c r="EO485" s="1">
        <v>6.5200359999999999E-16</v>
      </c>
      <c r="EP485" s="1">
        <v>5.2505389999999999E-2</v>
      </c>
      <c r="EQ485">
        <v>44.334809999999997</v>
      </c>
      <c r="ER485" s="1">
        <v>3.2282839999999998E-17</v>
      </c>
      <c r="ES485" s="1">
        <v>1.0900440000000001E-13</v>
      </c>
      <c r="ET485">
        <v>5.185758E-2</v>
      </c>
      <c r="EU485">
        <v>45.746119999999998</v>
      </c>
      <c r="EV485" s="1">
        <v>3.1278460000000001E-15</v>
      </c>
      <c r="EW485" s="1">
        <v>1.0644E-11</v>
      </c>
      <c r="EX485" s="1">
        <v>5.1420729999999998E-2</v>
      </c>
      <c r="EY485">
        <v>46.133760000000002</v>
      </c>
      <c r="EZ485" s="1">
        <v>1.8933000000000001E-13</v>
      </c>
      <c r="FA485" s="1">
        <v>6.5029399999999997E-10</v>
      </c>
      <c r="FB485" s="1">
        <v>5.0994749999999998E-2</v>
      </c>
      <c r="FC485">
        <v>45.946510000000004</v>
      </c>
      <c r="FD485" s="1">
        <v>7.5546499999999999E-12</v>
      </c>
      <c r="FE485" s="1">
        <v>2.6217289999999999E-8</v>
      </c>
      <c r="FF485" s="1">
        <v>5.0517920000000001E-2</v>
      </c>
      <c r="FG485">
        <v>45.72128</v>
      </c>
      <c r="FH485" s="1">
        <v>2.0655449999999999E-10</v>
      </c>
      <c r="FI485" s="1">
        <v>7.2708959999999996E-7</v>
      </c>
      <c r="FJ485" s="1">
        <v>5.0701259999999998E-2</v>
      </c>
      <c r="FK485">
        <v>45.605350000000001</v>
      </c>
      <c r="FL485" s="1">
        <v>4.0671640000000003E-9</v>
      </c>
      <c r="FM485" s="1">
        <v>1.436064E-5</v>
      </c>
      <c r="FN485" s="1">
        <v>5.0327459999999997E-2</v>
      </c>
      <c r="FO485">
        <v>46.004910000000002</v>
      </c>
      <c r="FP485" s="1">
        <v>5.8109040000000001E-8</v>
      </c>
      <c r="FQ485" s="1">
        <v>2.0856100000000001E-4</v>
      </c>
      <c r="FR485" s="1">
        <v>4.9708429999999998E-2</v>
      </c>
      <c r="FS485">
        <v>46.679450000000003</v>
      </c>
      <c r="FT485" s="1">
        <v>6.2177029999999996E-7</v>
      </c>
      <c r="FU485" s="1">
        <v>2.2797410000000001E-3</v>
      </c>
      <c r="FV485" s="1">
        <v>4.9007370000000001E-2</v>
      </c>
      <c r="FW485">
        <v>47.484969999999997</v>
      </c>
      <c r="FX485" s="1">
        <v>5.1168279999999998E-6</v>
      </c>
      <c r="FY485" s="1">
        <v>1.9231600000000001E-2</v>
      </c>
      <c r="FZ485" s="1">
        <v>4.8606459999999997E-2</v>
      </c>
      <c r="GA485">
        <v>47.871850000000002</v>
      </c>
      <c r="GB485" s="1">
        <v>3.3523899999999999E-5</v>
      </c>
      <c r="GC485">
        <v>0.1284961</v>
      </c>
      <c r="GD485" s="1">
        <v>4.8437040000000001E-2</v>
      </c>
      <c r="GE485">
        <v>47.907730000000001</v>
      </c>
      <c r="GF485" s="1">
        <v>1.7918470000000001E-4</v>
      </c>
      <c r="GG485">
        <v>0.69737709999999997</v>
      </c>
      <c r="GH485" s="1">
        <v>4.821392E-2</v>
      </c>
      <c r="GI485">
        <v>47.554609999999997</v>
      </c>
      <c r="GJ485" s="1">
        <v>7.9248179999999999E-4</v>
      </c>
      <c r="GK485">
        <v>3.1366309999999999</v>
      </c>
      <c r="GL485" s="1">
        <v>4.7782789999999999E-2</v>
      </c>
      <c r="GM485">
        <v>47.160119999999999</v>
      </c>
      <c r="GN485" s="1">
        <v>2.938642E-3</v>
      </c>
      <c r="GO485">
        <v>11.879490000000001</v>
      </c>
      <c r="GP485" s="1">
        <v>4.79348E-2</v>
      </c>
      <c r="GQ485">
        <v>46.831119999999999</v>
      </c>
      <c r="GR485" s="1">
        <v>9.4358289999999997E-3</v>
      </c>
      <c r="GS485">
        <v>38.505749999999999</v>
      </c>
      <c r="GT485" s="1">
        <v>4.751346E-2</v>
      </c>
      <c r="GU485">
        <v>47.189250000000001</v>
      </c>
      <c r="GV485" s="1">
        <v>2.6002270000000001E-2</v>
      </c>
      <c r="GW485">
        <v>108.4014</v>
      </c>
      <c r="GX485" s="1">
        <v>4.6852690000000002E-2</v>
      </c>
      <c r="GY485">
        <v>47.912889999999997</v>
      </c>
      <c r="GZ485" s="1">
        <v>6.2532480000000001E-2</v>
      </c>
      <c r="HA485">
        <v>267.74110000000002</v>
      </c>
      <c r="HB485" s="1">
        <v>4.6093349999999998E-2</v>
      </c>
      <c r="HC485">
        <v>48.87397</v>
      </c>
      <c r="HD485">
        <v>0.13323470000000001</v>
      </c>
      <c r="HE485">
        <v>587.26530000000002</v>
      </c>
      <c r="HF485" s="1">
        <v>4.558384E-2</v>
      </c>
      <c r="HG485">
        <v>49.647620000000003</v>
      </c>
      <c r="HH485">
        <v>0.25659009999999999</v>
      </c>
      <c r="HI485">
        <v>1157.865</v>
      </c>
      <c r="HJ485">
        <v>4.523779E-2</v>
      </c>
      <c r="HK485">
        <v>49.604950000000002</v>
      </c>
      <c r="HL485">
        <v>0.451187</v>
      </c>
      <c r="HM485">
        <v>2077.1669999999999</v>
      </c>
      <c r="HN485" s="1">
        <v>4.4783980000000001E-2</v>
      </c>
      <c r="HO485">
        <v>49.247529999999998</v>
      </c>
      <c r="HP485">
        <v>0.72771229999999998</v>
      </c>
      <c r="HQ485">
        <v>3425.24</v>
      </c>
      <c r="HR485" s="1">
        <v>4.4151509999999998E-2</v>
      </c>
      <c r="HS485">
        <v>48.788429999999998</v>
      </c>
      <c r="HT485">
        <v>1.084705</v>
      </c>
      <c r="HU485">
        <v>5239.625</v>
      </c>
      <c r="HV485" s="1">
        <v>4.3975489999999999E-2</v>
      </c>
      <c r="HW485">
        <v>48.463839999999998</v>
      </c>
      <c r="HX485">
        <v>1.529792</v>
      </c>
      <c r="HY485">
        <v>7503.8149999999996</v>
      </c>
      <c r="HZ485" s="1">
        <v>4.341884E-2</v>
      </c>
      <c r="IA485">
        <v>48.87941</v>
      </c>
      <c r="IB485">
        <v>2.0206919999999999</v>
      </c>
      <c r="IC485">
        <v>10148.65</v>
      </c>
      <c r="ID485" s="1">
        <v>4.2768920000000002E-2</v>
      </c>
      <c r="IE485">
        <v>50.201329999999999</v>
      </c>
      <c r="IF485">
        <v>2.5323530000000001</v>
      </c>
      <c r="IG485">
        <v>13045.24</v>
      </c>
      <c r="IH485" s="1">
        <v>4.2024640000000002E-2</v>
      </c>
      <c r="II485">
        <v>51.994889999999998</v>
      </c>
      <c r="IJ485">
        <v>3.0314139999999998</v>
      </c>
      <c r="IK485">
        <v>16048.37</v>
      </c>
      <c r="IL485" s="1">
        <v>4.1423069999999999E-2</v>
      </c>
      <c r="IM485">
        <v>53.086219999999997</v>
      </c>
      <c r="IN485">
        <v>3.5078480000000001</v>
      </c>
      <c r="IO485">
        <v>19013.669999999998</v>
      </c>
      <c r="IP485" s="1">
        <v>4.0885850000000001E-2</v>
      </c>
      <c r="IQ485">
        <v>53.226080000000003</v>
      </c>
      <c r="IR485">
        <v>3.9389910000000001</v>
      </c>
      <c r="IS485">
        <v>21820.97</v>
      </c>
      <c r="IT485" s="1">
        <v>4.0245219999999998E-2</v>
      </c>
      <c r="IU485">
        <v>52.893070000000002</v>
      </c>
      <c r="IV485">
        <v>4.2961619999999998</v>
      </c>
      <c r="IW485">
        <v>24373.51</v>
      </c>
      <c r="IX485" s="1">
        <v>3.9234970000000001E-2</v>
      </c>
      <c r="IY485">
        <v>52.506259999999997</v>
      </c>
      <c r="IZ485">
        <v>4.5359249999999998</v>
      </c>
      <c r="JA485">
        <v>26597.040000000001</v>
      </c>
      <c r="JB485" s="1">
        <v>3.8596159999999997E-2</v>
      </c>
      <c r="JC485">
        <v>52.168950000000002</v>
      </c>
      <c r="JD485">
        <v>4.7405470000000003</v>
      </c>
      <c r="JE485">
        <v>28457.41</v>
      </c>
      <c r="JF485" s="1">
        <v>3.7845400000000001E-2</v>
      </c>
      <c r="JG485">
        <v>52.431780000000003</v>
      </c>
      <c r="JH485">
        <v>4.8636010000000001</v>
      </c>
      <c r="JI485">
        <v>29966.86</v>
      </c>
      <c r="JJ485" s="1">
        <v>3.7191620000000002E-2</v>
      </c>
      <c r="JK485">
        <v>52.732570000000003</v>
      </c>
      <c r="JL485">
        <v>4.933548</v>
      </c>
      <c r="JM485">
        <v>31136.55</v>
      </c>
      <c r="JN485" s="1">
        <v>3.6654409999999998E-2</v>
      </c>
      <c r="JO485">
        <v>52.650770000000001</v>
      </c>
      <c r="JP485">
        <v>4.9569720000000004</v>
      </c>
      <c r="JQ485">
        <v>32001.3</v>
      </c>
      <c r="JR485" s="1">
        <v>3.6241900000000001E-2</v>
      </c>
      <c r="JS485">
        <v>52.396790000000003</v>
      </c>
      <c r="JT485">
        <v>4.954504</v>
      </c>
      <c r="JU485">
        <v>32597.55</v>
      </c>
      <c r="JV485" s="1">
        <v>3.5895249999999997E-2</v>
      </c>
      <c r="JW485">
        <v>52.161749999999998</v>
      </c>
      <c r="JX485">
        <v>4.9269290000000003</v>
      </c>
      <c r="JY485">
        <v>32963.79</v>
      </c>
      <c r="JZ485" s="1">
        <v>3.5496109999999997E-2</v>
      </c>
      <c r="KA485">
        <v>51.798250000000003</v>
      </c>
      <c r="KB485">
        <v>4.8648319999999998</v>
      </c>
      <c r="KC485">
        <v>33133.279999999999</v>
      </c>
      <c r="KD485" s="1">
        <v>3.5091829999999997E-2</v>
      </c>
      <c r="KE485">
        <v>51.37623</v>
      </c>
      <c r="KF485">
        <v>4.780036</v>
      </c>
      <c r="KG485">
        <v>33136.379999999997</v>
      </c>
      <c r="KH485" s="1">
        <v>3.4921180000000003E-2</v>
      </c>
      <c r="KI485">
        <v>50.883209999999998</v>
      </c>
      <c r="KJ485">
        <v>4.7102529999999998</v>
      </c>
      <c r="KK485">
        <v>33004.04</v>
      </c>
      <c r="KL485" s="1">
        <v>3.4606390000000001E-2</v>
      </c>
      <c r="KM485">
        <v>51.072940000000003</v>
      </c>
      <c r="KN485">
        <v>4.6082130000000001</v>
      </c>
      <c r="KO485">
        <v>32761.39</v>
      </c>
      <c r="KP485" s="1">
        <v>3.4306799999999998E-2</v>
      </c>
      <c r="KQ485">
        <v>52.236289999999997</v>
      </c>
      <c r="KR485">
        <v>4.4984029999999997</v>
      </c>
      <c r="KS485">
        <v>32428.6</v>
      </c>
      <c r="KT485" s="1">
        <v>3.393413E-2</v>
      </c>
      <c r="KU485">
        <v>54.024410000000003</v>
      </c>
      <c r="KV485">
        <v>4.3726279999999997</v>
      </c>
      <c r="KW485">
        <v>32023.72</v>
      </c>
      <c r="KX485">
        <v>3.3693670000000002E-2</v>
      </c>
      <c r="KY485">
        <v>55.218609999999998</v>
      </c>
      <c r="KZ485">
        <v>4.2594010000000004</v>
      </c>
      <c r="LA485">
        <v>31562.75</v>
      </c>
      <c r="LB485" s="1">
        <v>3.3514809999999999E-2</v>
      </c>
      <c r="LC485">
        <v>55.095269999999999</v>
      </c>
      <c r="LD485">
        <v>4.151402</v>
      </c>
      <c r="LE485">
        <v>31059.71</v>
      </c>
      <c r="LF485" s="1">
        <v>3.335043E-2</v>
      </c>
      <c r="LG485">
        <v>54.451500000000003</v>
      </c>
      <c r="LH485">
        <v>4.0430910000000004</v>
      </c>
      <c r="LI485">
        <v>30525.55</v>
      </c>
      <c r="LJ485" s="1">
        <v>3.3121100000000001E-2</v>
      </c>
      <c r="LK485">
        <v>53.94941</v>
      </c>
      <c r="LL485">
        <v>3.9265810000000001</v>
      </c>
      <c r="LM485">
        <v>29967.84</v>
      </c>
      <c r="LN485" s="1">
        <v>3.274734E-2</v>
      </c>
      <c r="LO485">
        <v>53.450839999999999</v>
      </c>
      <c r="LP485">
        <v>3.79372</v>
      </c>
      <c r="LQ485">
        <v>29394.18</v>
      </c>
      <c r="LR485" s="1">
        <v>3.2550610000000001E-2</v>
      </c>
      <c r="LS485">
        <v>53.293779999999998</v>
      </c>
      <c r="LT485">
        <v>3.6831420000000001</v>
      </c>
      <c r="LU485">
        <v>28810.85</v>
      </c>
      <c r="LV485" s="1">
        <v>3.245149E-2</v>
      </c>
      <c r="LW485">
        <v>53.61403</v>
      </c>
      <c r="LX485">
        <v>3.584711</v>
      </c>
      <c r="LY485">
        <v>28222.07</v>
      </c>
      <c r="LZ485" s="1">
        <v>3.2396130000000002E-2</v>
      </c>
      <c r="MA485">
        <v>53.877670000000002</v>
      </c>
      <c r="MB485">
        <v>3.4924770000000001</v>
      </c>
      <c r="MC485">
        <v>27632.51</v>
      </c>
      <c r="MD485" s="1">
        <v>3.2226820000000003E-2</v>
      </c>
      <c r="ME485">
        <v>54.008870000000002</v>
      </c>
      <c r="MF485">
        <v>3.3895240000000002</v>
      </c>
      <c r="MG485">
        <v>27044.19</v>
      </c>
      <c r="MH485">
        <v>3.2026550000000001E-2</v>
      </c>
      <c r="MI485">
        <v>53.8461</v>
      </c>
      <c r="MJ485">
        <v>3.2856390000000002</v>
      </c>
      <c r="MK485">
        <v>26460.58</v>
      </c>
      <c r="ML485" s="1">
        <v>3.1826220000000002E-2</v>
      </c>
      <c r="MM485">
        <v>53.212969999999999</v>
      </c>
      <c r="MN485">
        <v>3.1837930000000001</v>
      </c>
      <c r="MO485">
        <v>25883.439999999999</v>
      </c>
      <c r="MP485" s="1">
        <v>3.1722479999999997E-2</v>
      </c>
      <c r="MQ485">
        <v>52.659170000000003</v>
      </c>
      <c r="MR485">
        <v>3.0942989999999999</v>
      </c>
      <c r="MS485">
        <v>25314.81</v>
      </c>
      <c r="MT485" s="1">
        <v>3.1704900000000001E-2</v>
      </c>
      <c r="MU485">
        <v>52.208460000000002</v>
      </c>
      <c r="MV485">
        <v>3.0149659999999998</v>
      </c>
      <c r="MW485">
        <v>24754.52</v>
      </c>
      <c r="MX485">
        <v>3.1602480000000002E-2</v>
      </c>
      <c r="MY485">
        <v>52.271360000000001</v>
      </c>
      <c r="MZ485">
        <v>2.931781</v>
      </c>
      <c r="NA485">
        <v>24204.19</v>
      </c>
      <c r="NB485" s="1">
        <v>3.1443390000000002E-2</v>
      </c>
      <c r="NC485">
        <v>52.585720000000002</v>
      </c>
      <c r="ND485">
        <v>2.8415710000000001</v>
      </c>
      <c r="NE485">
        <v>23664.16</v>
      </c>
      <c r="NF485" s="1">
        <v>3.124828E-2</v>
      </c>
      <c r="NG485">
        <v>53.399729999999998</v>
      </c>
      <c r="NH485">
        <v>2.7531110000000001</v>
      </c>
      <c r="NI485">
        <v>23135.33</v>
      </c>
      <c r="NJ485">
        <v>3.112908E-2</v>
      </c>
      <c r="NK485">
        <v>54.432229999999997</v>
      </c>
      <c r="NL485">
        <v>2.675942</v>
      </c>
      <c r="NM485">
        <v>22621.63</v>
      </c>
      <c r="NN485" s="1">
        <v>3.1079559999999999E-2</v>
      </c>
      <c r="NO485">
        <v>54.621040000000001</v>
      </c>
      <c r="NP485">
        <v>2.605845</v>
      </c>
      <c r="NQ485">
        <v>22119.13</v>
      </c>
      <c r="NR485">
        <v>3.1003389999999999E-2</v>
      </c>
      <c r="NS485">
        <v>53.856250000000003</v>
      </c>
      <c r="NT485">
        <v>2.5353829999999999</v>
      </c>
      <c r="NU485">
        <v>21626.42</v>
      </c>
      <c r="NV485" s="1">
        <v>3.0882699999999999E-2</v>
      </c>
      <c r="NW485">
        <v>53.100769999999997</v>
      </c>
      <c r="NX485">
        <v>2.463768</v>
      </c>
      <c r="NY485">
        <v>21147.03</v>
      </c>
      <c r="NZ485" s="1">
        <v>3.070558E-2</v>
      </c>
      <c r="OA485">
        <v>52.571159999999999</v>
      </c>
      <c r="OB485">
        <v>2.390536</v>
      </c>
      <c r="OC485">
        <v>20680.75</v>
      </c>
      <c r="OD485" s="1">
        <v>3.058659E-2</v>
      </c>
      <c r="OE485">
        <v>52.653239999999997</v>
      </c>
      <c r="OF485">
        <v>2.3244020000000001</v>
      </c>
      <c r="OG485">
        <v>20226.39</v>
      </c>
      <c r="OH485" s="1">
        <v>3.0517720000000002E-2</v>
      </c>
      <c r="OI485">
        <v>52.553069999999998</v>
      </c>
      <c r="OJ485">
        <v>2.2642419999999999</v>
      </c>
      <c r="OK485">
        <v>19784.23</v>
      </c>
    </row>
    <row r="486" spans="1:401" x14ac:dyDescent="0.35">
      <c r="A486">
        <v>495</v>
      </c>
      <c r="B486" t="s">
        <v>4</v>
      </c>
      <c r="C486" t="s">
        <v>364</v>
      </c>
      <c r="D486" t="s">
        <v>493</v>
      </c>
      <c r="E486">
        <v>833.49689999999998</v>
      </c>
      <c r="F486" s="1">
        <v>6.2256659999999998E-2</v>
      </c>
      <c r="G486">
        <v>36.319450000000003</v>
      </c>
      <c r="H486">
        <v>0</v>
      </c>
      <c r="I486">
        <v>0</v>
      </c>
      <c r="J486" s="1">
        <v>6.1873249999999998E-2</v>
      </c>
      <c r="K486">
        <v>36.474530000000001</v>
      </c>
      <c r="L486">
        <v>0</v>
      </c>
      <c r="M486">
        <v>0</v>
      </c>
      <c r="N486" s="1">
        <v>6.1287889999999998E-2</v>
      </c>
      <c r="O486">
        <v>36.445369999999997</v>
      </c>
      <c r="P486">
        <v>0</v>
      </c>
      <c r="Q486">
        <v>0</v>
      </c>
      <c r="R486" s="1">
        <v>6.0623120000000003E-2</v>
      </c>
      <c r="S486">
        <v>36.800739999999998</v>
      </c>
      <c r="T486">
        <v>0</v>
      </c>
      <c r="U486">
        <v>0</v>
      </c>
      <c r="V486" s="1">
        <v>6.0159369999999997E-2</v>
      </c>
      <c r="W486">
        <v>37.12538</v>
      </c>
      <c r="X486">
        <v>0</v>
      </c>
      <c r="Y486">
        <v>0</v>
      </c>
      <c r="Z486" s="1">
        <v>5.9828279999999998E-2</v>
      </c>
      <c r="AA486">
        <v>37.096429999999998</v>
      </c>
      <c r="AB486">
        <v>0</v>
      </c>
      <c r="AC486">
        <v>0</v>
      </c>
      <c r="AD486" s="1">
        <v>5.9418140000000001E-2</v>
      </c>
      <c r="AE486">
        <v>36.766640000000002</v>
      </c>
      <c r="AF486">
        <v>0</v>
      </c>
      <c r="AG486">
        <v>0</v>
      </c>
      <c r="AH486" s="1">
        <v>5.8862589999999999E-2</v>
      </c>
      <c r="AI486">
        <v>36.378019999999999</v>
      </c>
      <c r="AJ486">
        <v>0</v>
      </c>
      <c r="AK486">
        <v>0</v>
      </c>
      <c r="AL486" s="1">
        <v>5.8326870000000003E-2</v>
      </c>
      <c r="AM486">
        <v>36.120489999999997</v>
      </c>
      <c r="AN486">
        <v>0</v>
      </c>
      <c r="AO486">
        <v>0</v>
      </c>
      <c r="AP486">
        <v>5.7836600000000002E-2</v>
      </c>
      <c r="AQ486">
        <v>36.431190000000001</v>
      </c>
      <c r="AR486">
        <v>0</v>
      </c>
      <c r="AS486">
        <v>0</v>
      </c>
      <c r="AT486" s="1">
        <v>5.7405449999999997E-2</v>
      </c>
      <c r="AU486">
        <v>37.136330000000001</v>
      </c>
      <c r="AV486">
        <v>0</v>
      </c>
      <c r="AW486">
        <v>0</v>
      </c>
      <c r="AX486" s="1">
        <v>5.690916E-2</v>
      </c>
      <c r="AY486">
        <v>38.049149999999997</v>
      </c>
      <c r="AZ486">
        <v>0</v>
      </c>
      <c r="BA486">
        <v>0</v>
      </c>
      <c r="BB486" s="1">
        <v>5.6346729999999998E-2</v>
      </c>
      <c r="BC486">
        <v>38.797179999999997</v>
      </c>
      <c r="BD486">
        <v>0</v>
      </c>
      <c r="BE486">
        <v>0</v>
      </c>
      <c r="BF486" s="1">
        <v>5.5724259999999998E-2</v>
      </c>
      <c r="BG486">
        <v>38.924309999999998</v>
      </c>
      <c r="BH486">
        <v>0</v>
      </c>
      <c r="BI486">
        <v>0</v>
      </c>
      <c r="BJ486" s="1">
        <v>5.5131960000000001E-2</v>
      </c>
      <c r="BK486">
        <v>38.631079999999997</v>
      </c>
      <c r="BL486">
        <v>0</v>
      </c>
      <c r="BM486">
        <v>0</v>
      </c>
      <c r="BN486" s="1">
        <v>5.4543840000000003E-2</v>
      </c>
      <c r="BO486">
        <v>38.322369999999999</v>
      </c>
      <c r="BP486">
        <v>0</v>
      </c>
      <c r="BQ486">
        <v>0</v>
      </c>
      <c r="BR486" s="1">
        <v>5.4177290000000003E-2</v>
      </c>
      <c r="BS486">
        <v>38.07611</v>
      </c>
      <c r="BT486">
        <v>0</v>
      </c>
      <c r="BU486">
        <v>0</v>
      </c>
      <c r="BV486" s="1">
        <v>5.3577689999999997E-2</v>
      </c>
      <c r="BW486">
        <v>38.238549999999996</v>
      </c>
      <c r="BX486">
        <v>0</v>
      </c>
      <c r="BY486">
        <v>0</v>
      </c>
      <c r="BZ486" s="1">
        <v>5.2836460000000002E-2</v>
      </c>
      <c r="CA486">
        <v>38.535809999999998</v>
      </c>
      <c r="CB486">
        <v>0</v>
      </c>
      <c r="CC486">
        <v>0</v>
      </c>
      <c r="CD486" s="1">
        <v>5.2067200000000001E-2</v>
      </c>
      <c r="CE486">
        <v>38.782879999999999</v>
      </c>
      <c r="CF486">
        <v>0</v>
      </c>
      <c r="CG486">
        <v>0</v>
      </c>
      <c r="CH486" s="1">
        <v>5.143723E-2</v>
      </c>
      <c r="CI486">
        <v>38.943759999999997</v>
      </c>
      <c r="CJ486">
        <v>0</v>
      </c>
      <c r="CK486">
        <v>0</v>
      </c>
      <c r="CL486">
        <v>5.0959320000000002E-2</v>
      </c>
      <c r="CM486">
        <v>38.800429999999999</v>
      </c>
      <c r="CN486">
        <v>0</v>
      </c>
      <c r="CO486">
        <v>0</v>
      </c>
      <c r="CP486" s="1">
        <v>5.0496340000000001E-2</v>
      </c>
      <c r="CQ486">
        <v>38.575470000000003</v>
      </c>
      <c r="CR486">
        <v>0</v>
      </c>
      <c r="CS486">
        <v>0</v>
      </c>
      <c r="CT486" s="1">
        <v>5.0007639999999999E-2</v>
      </c>
      <c r="CU486">
        <v>38.314500000000002</v>
      </c>
      <c r="CV486">
        <v>0</v>
      </c>
      <c r="CW486">
        <v>0</v>
      </c>
      <c r="CX486" s="1">
        <v>4.9471670000000002E-2</v>
      </c>
      <c r="CY486">
        <v>38.142249999999997</v>
      </c>
      <c r="CZ486">
        <v>0</v>
      </c>
      <c r="DA486">
        <v>0</v>
      </c>
      <c r="DB486" s="1">
        <v>4.9127490000000003E-2</v>
      </c>
      <c r="DC486">
        <v>38.419359999999998</v>
      </c>
      <c r="DD486">
        <v>0</v>
      </c>
      <c r="DE486">
        <v>0</v>
      </c>
      <c r="DF486" s="1">
        <v>4.8865039999999998E-2</v>
      </c>
      <c r="DG486">
        <v>39.153619999999997</v>
      </c>
      <c r="DH486">
        <v>0</v>
      </c>
      <c r="DI486">
        <v>0</v>
      </c>
      <c r="DJ486" s="1">
        <v>4.8608680000000001E-2</v>
      </c>
      <c r="DK486">
        <v>40.518300000000004</v>
      </c>
      <c r="DL486">
        <v>0</v>
      </c>
      <c r="DM486">
        <v>0</v>
      </c>
      <c r="DN486" s="1">
        <v>4.8230719999999998E-2</v>
      </c>
      <c r="DO486">
        <v>42.122480000000003</v>
      </c>
      <c r="DP486">
        <v>0</v>
      </c>
      <c r="DQ486" s="1">
        <v>4.5878039999999998E-38</v>
      </c>
      <c r="DR486" s="1">
        <v>4.7784189999999997E-2</v>
      </c>
      <c r="DS486">
        <v>42.707149999999999</v>
      </c>
      <c r="DT486" s="1">
        <v>1.2329939999999999E-36</v>
      </c>
      <c r="DU486" s="1">
        <v>6.4637440000000002E-33</v>
      </c>
      <c r="DV486" s="1">
        <v>4.7271500000000001E-2</v>
      </c>
      <c r="DW486">
        <v>42.49897</v>
      </c>
      <c r="DX486" s="1">
        <v>2.7134759999999998E-32</v>
      </c>
      <c r="DY486" s="1">
        <v>1.436874E-28</v>
      </c>
      <c r="DZ486" s="1">
        <v>4.6840909999999999E-2</v>
      </c>
      <c r="EA486">
        <v>42.264949999999999</v>
      </c>
      <c r="EB486" s="1">
        <v>1.4165270000000001E-28</v>
      </c>
      <c r="EC486" s="1">
        <v>7.0703569999999997E-25</v>
      </c>
      <c r="ED486">
        <v>4.6746530000000001E-2</v>
      </c>
      <c r="EE486">
        <v>42.083539999999999</v>
      </c>
      <c r="EF486" s="1">
        <v>2.4600819999999999E-25</v>
      </c>
      <c r="EG486" s="1">
        <v>1.131096E-21</v>
      </c>
      <c r="EH486" s="1">
        <v>4.6318890000000001E-2</v>
      </c>
      <c r="EI486">
        <v>42.205120000000001</v>
      </c>
      <c r="EJ486" s="1">
        <v>1.744665E-22</v>
      </c>
      <c r="EK486" s="1">
        <v>7.663907E-19</v>
      </c>
      <c r="EL486">
        <v>4.566419E-2</v>
      </c>
      <c r="EM486">
        <v>42.800789999999999</v>
      </c>
      <c r="EN486" s="1">
        <v>5.8572559999999997E-20</v>
      </c>
      <c r="EO486" s="1">
        <v>2.5138980000000001E-16</v>
      </c>
      <c r="EP486" s="1">
        <v>4.4941920000000003E-2</v>
      </c>
      <c r="EQ486">
        <v>44.103870000000001</v>
      </c>
      <c r="ER486" s="1">
        <v>1.041165E-17</v>
      </c>
      <c r="ES486" s="1">
        <v>4.4330009999999997E-14</v>
      </c>
      <c r="ET486" s="1">
        <v>4.4392630000000002E-2</v>
      </c>
      <c r="EU486">
        <v>45.462339999999998</v>
      </c>
      <c r="EV486" s="1">
        <v>1.073901E-15</v>
      </c>
      <c r="EW486" s="1">
        <v>4.5493540000000001E-12</v>
      </c>
      <c r="EX486" s="1">
        <v>4.4019919999999997E-2</v>
      </c>
      <c r="EY486">
        <v>45.832340000000002</v>
      </c>
      <c r="EZ486" s="1">
        <v>6.8834129999999997E-14</v>
      </c>
      <c r="FA486" s="1">
        <v>2.9124019999999998E-10</v>
      </c>
      <c r="FB486">
        <v>4.365583E-2</v>
      </c>
      <c r="FC486">
        <v>45.650790000000001</v>
      </c>
      <c r="FD486" s="1">
        <v>2.8969760000000002E-12</v>
      </c>
      <c r="FE486" s="1">
        <v>1.227452E-8</v>
      </c>
      <c r="FF486" s="1">
        <v>4.3251579999999998E-2</v>
      </c>
      <c r="FG486">
        <v>45.439390000000003</v>
      </c>
      <c r="FH486" s="1">
        <v>8.3317070000000005E-11</v>
      </c>
      <c r="FI486" s="1">
        <v>3.5529050000000001E-7</v>
      </c>
      <c r="FJ486" s="1">
        <v>4.3427109999999998E-2</v>
      </c>
      <c r="FK486">
        <v>45.33719</v>
      </c>
      <c r="FL486" s="1">
        <v>1.7227630000000001E-9</v>
      </c>
      <c r="FM486" s="1">
        <v>7.315165E-6</v>
      </c>
      <c r="FN486" s="1">
        <v>4.310369E-2</v>
      </c>
      <c r="FO486">
        <v>45.734259999999999</v>
      </c>
      <c r="FP486" s="1">
        <v>2.577755E-8</v>
      </c>
      <c r="FQ486" s="1">
        <v>1.106032E-4</v>
      </c>
      <c r="FR486" s="1">
        <v>4.2568630000000003E-2</v>
      </c>
      <c r="FS486">
        <v>46.396169999999998</v>
      </c>
      <c r="FT486" s="1">
        <v>2.8830000000000001E-7</v>
      </c>
      <c r="FU486" s="1">
        <v>1.2570960000000001E-3</v>
      </c>
      <c r="FV486" s="1">
        <v>4.1959780000000002E-2</v>
      </c>
      <c r="FW486">
        <v>47.183900000000001</v>
      </c>
      <c r="FX486" s="1">
        <v>2.4748259999999999E-6</v>
      </c>
      <c r="FY486" s="1">
        <v>1.101208E-2</v>
      </c>
      <c r="FZ486">
        <v>4.161579E-2</v>
      </c>
      <c r="GA486">
        <v>47.567419999999998</v>
      </c>
      <c r="GB486" s="1">
        <v>1.6881070000000001E-5</v>
      </c>
      <c r="GC486" s="1">
        <v>7.6283509999999999E-2</v>
      </c>
      <c r="GD486" s="1">
        <v>4.1477710000000001E-2</v>
      </c>
      <c r="GE486">
        <v>47.614199999999997</v>
      </c>
      <c r="GF486" s="1">
        <v>9.3784799999999997E-5</v>
      </c>
      <c r="GG486">
        <v>0.42862260000000002</v>
      </c>
      <c r="GH486" s="1">
        <v>4.1288440000000003E-2</v>
      </c>
      <c r="GI486">
        <v>47.289879999999997</v>
      </c>
      <c r="GJ486" s="1">
        <v>4.3041390000000002E-4</v>
      </c>
      <c r="GK486">
        <v>1.9935339999999999</v>
      </c>
      <c r="GL486" s="1">
        <v>4.091823E-2</v>
      </c>
      <c r="GM486">
        <v>46.928919999999998</v>
      </c>
      <c r="GN486" s="1">
        <v>1.653884E-3</v>
      </c>
      <c r="GO486">
        <v>7.7997019999999999</v>
      </c>
      <c r="GP486" s="1">
        <v>4.1068430000000003E-2</v>
      </c>
      <c r="GQ486">
        <v>46.632930000000002</v>
      </c>
      <c r="GR486" s="1">
        <v>5.4993790000000004E-3</v>
      </c>
      <c r="GS486">
        <v>26.09197</v>
      </c>
      <c r="GT486" s="1">
        <v>4.0700849999999997E-2</v>
      </c>
      <c r="GU486">
        <v>47.000500000000002</v>
      </c>
      <c r="GV486" s="1">
        <v>1.5665430000000001E-2</v>
      </c>
      <c r="GW486">
        <v>75.742199999999997</v>
      </c>
      <c r="GX486" s="1">
        <v>4.0130939999999997E-2</v>
      </c>
      <c r="GY486">
        <v>47.719169999999998</v>
      </c>
      <c r="GZ486" s="1">
        <v>3.890076E-2</v>
      </c>
      <c r="HA486">
        <v>192.72819999999999</v>
      </c>
      <c r="HB486" s="1">
        <v>3.9472649999999998E-2</v>
      </c>
      <c r="HC486">
        <v>48.664230000000003</v>
      </c>
      <c r="HD486" s="1">
        <v>8.5473160000000006E-2</v>
      </c>
      <c r="HE486">
        <v>435.0804</v>
      </c>
      <c r="HF486" s="1">
        <v>3.903881E-2</v>
      </c>
      <c r="HG486">
        <v>49.425449999999998</v>
      </c>
      <c r="HH486">
        <v>0.16959440000000001</v>
      </c>
      <c r="HI486">
        <v>881.96339999999998</v>
      </c>
      <c r="HJ486" s="1">
        <v>3.8746929999999999E-2</v>
      </c>
      <c r="HK486">
        <v>49.396639999999998</v>
      </c>
      <c r="HL486">
        <v>0.30688919999999997</v>
      </c>
      <c r="HM486">
        <v>1625.0309999999999</v>
      </c>
      <c r="HN486">
        <v>3.8360230000000002E-2</v>
      </c>
      <c r="HO486">
        <v>49.064979999999998</v>
      </c>
      <c r="HP486">
        <v>0.50869220000000004</v>
      </c>
      <c r="HQ486">
        <v>2749.17</v>
      </c>
      <c r="HR486" s="1">
        <v>3.78152E-2</v>
      </c>
      <c r="HS486">
        <v>48.63644</v>
      </c>
      <c r="HT486">
        <v>0.77812119999999996</v>
      </c>
      <c r="HU486">
        <v>4309.4989999999998</v>
      </c>
      <c r="HV486" s="1">
        <v>3.7681689999999997E-2</v>
      </c>
      <c r="HW486">
        <v>48.338560000000001</v>
      </c>
      <c r="HX486">
        <v>1.1253120000000001</v>
      </c>
      <c r="HY486">
        <v>6316.9989999999998</v>
      </c>
      <c r="HZ486" s="1">
        <v>3.7200860000000002E-2</v>
      </c>
      <c r="IA486">
        <v>48.754089999999998</v>
      </c>
      <c r="IB486">
        <v>1.5213429999999999</v>
      </c>
      <c r="IC486">
        <v>8734.1370000000006</v>
      </c>
      <c r="ID486" s="1">
        <v>3.6642090000000002E-2</v>
      </c>
      <c r="IE486">
        <v>50.043320000000001</v>
      </c>
      <c r="IF486">
        <v>1.948734</v>
      </c>
      <c r="IG486">
        <v>11463.27</v>
      </c>
      <c r="IH486" s="1">
        <v>3.5996979999999998E-2</v>
      </c>
      <c r="II486">
        <v>51.783850000000001</v>
      </c>
      <c r="IJ486">
        <v>2.3806780000000001</v>
      </c>
      <c r="IK486">
        <v>14380.41</v>
      </c>
      <c r="IL486" s="1">
        <v>3.54825E-2</v>
      </c>
      <c r="IM486">
        <v>52.841740000000001</v>
      </c>
      <c r="IN486">
        <v>2.8081619999999998</v>
      </c>
      <c r="IO486">
        <v>17351.689999999999</v>
      </c>
      <c r="IP486" s="1">
        <v>3.5029530000000003E-2</v>
      </c>
      <c r="IQ486">
        <v>52.976999999999997</v>
      </c>
      <c r="IR486">
        <v>3.2106479999999999</v>
      </c>
      <c r="IS486">
        <v>20255.88</v>
      </c>
      <c r="IT486" s="1">
        <v>3.4481110000000002E-2</v>
      </c>
      <c r="IU486">
        <v>52.657260000000001</v>
      </c>
      <c r="IV486">
        <v>3.5601950000000002</v>
      </c>
      <c r="IW486">
        <v>22986.78</v>
      </c>
      <c r="IX486" s="1">
        <v>3.3615829999999999E-2</v>
      </c>
      <c r="IY486">
        <v>52.289160000000003</v>
      </c>
      <c r="IZ486">
        <v>3.8168829999999998</v>
      </c>
      <c r="JA486">
        <v>25455.7</v>
      </c>
      <c r="JB486" s="1">
        <v>3.3075090000000001E-2</v>
      </c>
      <c r="JC486">
        <v>51.969639999999998</v>
      </c>
      <c r="JD486">
        <v>4.0465169999999997</v>
      </c>
      <c r="JE486">
        <v>27609.23</v>
      </c>
      <c r="JF486" s="1">
        <v>3.2427900000000003E-2</v>
      </c>
      <c r="JG486">
        <v>52.230429999999998</v>
      </c>
      <c r="JH486">
        <v>4.205362</v>
      </c>
      <c r="JI486">
        <v>29440.66</v>
      </c>
      <c r="JJ486" s="1">
        <v>3.1868260000000002E-2</v>
      </c>
      <c r="JK486">
        <v>52.527320000000003</v>
      </c>
      <c r="JL486">
        <v>4.3171340000000002</v>
      </c>
      <c r="JM486">
        <v>30945.34</v>
      </c>
      <c r="JN486" s="1">
        <v>3.1402289999999999E-2</v>
      </c>
      <c r="JO486">
        <v>52.455089999999998</v>
      </c>
      <c r="JP486">
        <v>4.384811</v>
      </c>
      <c r="JQ486">
        <v>32145.360000000001</v>
      </c>
      <c r="JR486" s="1">
        <v>3.1052159999999999E-2</v>
      </c>
      <c r="JS486">
        <v>52.21799</v>
      </c>
      <c r="JT486">
        <v>4.4276999999999997</v>
      </c>
      <c r="JU486">
        <v>33067.410000000003</v>
      </c>
      <c r="JV486" s="1">
        <v>3.0757389999999999E-2</v>
      </c>
      <c r="JW486">
        <v>52.000900000000001</v>
      </c>
      <c r="JX486">
        <v>4.4447549999999998</v>
      </c>
      <c r="JY486">
        <v>33743.79</v>
      </c>
      <c r="JZ486">
        <v>3.0412419999999999E-2</v>
      </c>
      <c r="KA486">
        <v>51.66198</v>
      </c>
      <c r="KB486">
        <v>4.42645</v>
      </c>
      <c r="KC486">
        <v>34203.199999999997</v>
      </c>
      <c r="KD486" s="1">
        <v>3.0065499999999998E-2</v>
      </c>
      <c r="KE486">
        <v>51.268529999999998</v>
      </c>
      <c r="KF486">
        <v>4.3841640000000002</v>
      </c>
      <c r="KG486">
        <v>34473.360000000001</v>
      </c>
      <c r="KH486" s="1">
        <v>2.992044E-2</v>
      </c>
      <c r="KI486">
        <v>50.807740000000003</v>
      </c>
      <c r="KJ486">
        <v>4.3526100000000003</v>
      </c>
      <c r="KK486">
        <v>34584.29</v>
      </c>
      <c r="KL486" s="1">
        <v>2.965597E-2</v>
      </c>
      <c r="KM486">
        <v>51.006239999999998</v>
      </c>
      <c r="KN486">
        <v>4.288653</v>
      </c>
      <c r="KO486">
        <v>34561.56</v>
      </c>
      <c r="KP486" s="1">
        <v>2.9393909999999999E-2</v>
      </c>
      <c r="KQ486">
        <v>52.14329</v>
      </c>
      <c r="KR486">
        <v>4.21279</v>
      </c>
      <c r="KS486">
        <v>34424.980000000003</v>
      </c>
      <c r="KT486" s="1">
        <v>2.9072420000000002E-2</v>
      </c>
      <c r="KU486">
        <v>53.88053</v>
      </c>
      <c r="KV486">
        <v>4.1193650000000002</v>
      </c>
      <c r="KW486">
        <v>34193.919999999998</v>
      </c>
      <c r="KX486" s="1">
        <v>2.8869309999999999E-2</v>
      </c>
      <c r="KY486">
        <v>55.039000000000001</v>
      </c>
      <c r="KZ486">
        <v>4.0357440000000002</v>
      </c>
      <c r="LA486">
        <v>33885.82</v>
      </c>
      <c r="LB486" s="1">
        <v>2.871804E-2</v>
      </c>
      <c r="LC486">
        <v>54.921680000000002</v>
      </c>
      <c r="LD486">
        <v>3.9544100000000002</v>
      </c>
      <c r="LE486">
        <v>33515.949999999997</v>
      </c>
      <c r="LF486" s="1">
        <v>2.8577100000000001E-2</v>
      </c>
      <c r="LG486">
        <v>54.302660000000003</v>
      </c>
      <c r="LH486">
        <v>3.8703419999999999</v>
      </c>
      <c r="LI486">
        <v>33097.120000000003</v>
      </c>
      <c r="LJ486" s="1">
        <v>2.837698E-2</v>
      </c>
      <c r="LK486">
        <v>53.821040000000004</v>
      </c>
      <c r="LL486">
        <v>3.7757990000000001</v>
      </c>
      <c r="LM486">
        <v>32638.29</v>
      </c>
      <c r="LN486" s="1">
        <v>2.8053370000000001E-2</v>
      </c>
      <c r="LO486">
        <v>53.343580000000003</v>
      </c>
      <c r="LP486">
        <v>3.6635620000000002</v>
      </c>
      <c r="LQ486">
        <v>32148.75</v>
      </c>
      <c r="LR486" s="1">
        <v>2.7886069999999999E-2</v>
      </c>
      <c r="LS486">
        <v>53.19614</v>
      </c>
      <c r="LT486">
        <v>3.5715910000000002</v>
      </c>
      <c r="LU486">
        <v>31635.59</v>
      </c>
      <c r="LV486" s="1">
        <v>2.7800689999999999E-2</v>
      </c>
      <c r="LW486">
        <v>53.508290000000002</v>
      </c>
      <c r="LX486">
        <v>3.489617</v>
      </c>
      <c r="LY486">
        <v>31104.83</v>
      </c>
      <c r="LZ486" s="1">
        <v>2.7757549999999999E-2</v>
      </c>
      <c r="MA486">
        <v>53.764690000000002</v>
      </c>
      <c r="MB486">
        <v>3.412839</v>
      </c>
      <c r="MC486">
        <v>30562.12</v>
      </c>
      <c r="MD486" s="1">
        <v>2.7609809999999999E-2</v>
      </c>
      <c r="ME486">
        <v>53.89376</v>
      </c>
      <c r="MF486">
        <v>3.3234729999999999</v>
      </c>
      <c r="MG486">
        <v>30011.31</v>
      </c>
      <c r="MH486">
        <v>2.7434119999999999E-2</v>
      </c>
      <c r="MI486">
        <v>53.74033</v>
      </c>
      <c r="MJ486">
        <v>3.2317049999999998</v>
      </c>
      <c r="MK486">
        <v>29455.95</v>
      </c>
      <c r="ML486" s="1">
        <v>2.726139E-2</v>
      </c>
      <c r="MM486">
        <v>53.134639999999997</v>
      </c>
      <c r="MN486">
        <v>3.1411989999999999</v>
      </c>
      <c r="MO486">
        <v>28899.35</v>
      </c>
      <c r="MP486" s="1">
        <v>2.7172129999999999E-2</v>
      </c>
      <c r="MQ486">
        <v>52.607230000000001</v>
      </c>
      <c r="MR486">
        <v>3.061779</v>
      </c>
      <c r="MS486">
        <v>28343.71</v>
      </c>
      <c r="MT486">
        <v>2.7161250000000001E-2</v>
      </c>
      <c r="MU486">
        <v>52.180810000000001</v>
      </c>
      <c r="MV486">
        <v>2.9922399999999998</v>
      </c>
      <c r="MW486">
        <v>27790.720000000001</v>
      </c>
      <c r="MX486" s="1">
        <v>2.7074549999999999E-2</v>
      </c>
      <c r="MY486">
        <v>52.249890000000001</v>
      </c>
      <c r="MZ486">
        <v>2.9159839999999999</v>
      </c>
      <c r="NA486">
        <v>27241.67</v>
      </c>
      <c r="NB486" s="1">
        <v>2.6937579999999999E-2</v>
      </c>
      <c r="NC486">
        <v>52.56044</v>
      </c>
      <c r="ND486">
        <v>2.835871</v>
      </c>
      <c r="NE486">
        <v>26698.48</v>
      </c>
      <c r="NF486" s="1">
        <v>2.6767010000000001E-2</v>
      </c>
      <c r="NG486">
        <v>53.351289999999999</v>
      </c>
      <c r="NH486">
        <v>2.7568519999999999</v>
      </c>
      <c r="NI486">
        <v>26163.46</v>
      </c>
      <c r="NJ486">
        <v>2.6665419999999999E-2</v>
      </c>
      <c r="NK486">
        <v>54.350639999999999</v>
      </c>
      <c r="NL486">
        <v>2.6816620000000002</v>
      </c>
      <c r="NM486">
        <v>25636.22</v>
      </c>
      <c r="NN486" s="1">
        <v>2.6623770000000001E-2</v>
      </c>
      <c r="NO486">
        <v>54.533790000000003</v>
      </c>
      <c r="NP486">
        <v>2.6145480000000001</v>
      </c>
      <c r="NQ486">
        <v>25116.720000000001</v>
      </c>
      <c r="NR486" s="1">
        <v>2.6557580000000001E-2</v>
      </c>
      <c r="NS486">
        <v>53.797310000000003</v>
      </c>
      <c r="NT486">
        <v>2.5515210000000002</v>
      </c>
      <c r="NU486">
        <v>24606.959999999999</v>
      </c>
      <c r="NV486" s="1">
        <v>2.645318E-2</v>
      </c>
      <c r="NW486">
        <v>53.071750000000002</v>
      </c>
      <c r="NX486">
        <v>2.4846900000000001</v>
      </c>
      <c r="NY486">
        <v>24107.68</v>
      </c>
      <c r="NZ486" s="1">
        <v>2.63012E-2</v>
      </c>
      <c r="OA486">
        <v>52.564819999999997</v>
      </c>
      <c r="OB486">
        <v>2.4154330000000002</v>
      </c>
      <c r="OC486">
        <v>23618.37</v>
      </c>
      <c r="OD486" s="1">
        <v>2.6197270000000002E-2</v>
      </c>
      <c r="OE486">
        <v>52.647579999999998</v>
      </c>
      <c r="OF486">
        <v>2.3526419999999999</v>
      </c>
      <c r="OG486">
        <v>23138.720000000001</v>
      </c>
      <c r="OH486" s="1">
        <v>2.6141689999999999E-2</v>
      </c>
      <c r="OI486">
        <v>52.552280000000003</v>
      </c>
      <c r="OJ486">
        <v>2.2960289999999999</v>
      </c>
      <c r="OK486">
        <v>22670.07</v>
      </c>
    </row>
    <row r="487" spans="1:401" x14ac:dyDescent="0.35">
      <c r="A487">
        <v>496</v>
      </c>
      <c r="B487" t="s">
        <v>4</v>
      </c>
      <c r="C487" t="s">
        <v>364</v>
      </c>
      <c r="D487" t="s">
        <v>494</v>
      </c>
      <c r="E487">
        <v>842.55560000000003</v>
      </c>
      <c r="F487" s="1">
        <v>5.6285599999999998E-2</v>
      </c>
      <c r="G487">
        <v>36.210030000000003</v>
      </c>
      <c r="H487">
        <v>0</v>
      </c>
      <c r="I487">
        <v>0</v>
      </c>
      <c r="J487" s="1">
        <v>5.593687E-2</v>
      </c>
      <c r="K487">
        <v>36.368690000000001</v>
      </c>
      <c r="L487">
        <v>0</v>
      </c>
      <c r="M487">
        <v>0</v>
      </c>
      <c r="N487" s="1">
        <v>5.5401949999999998E-2</v>
      </c>
      <c r="O487">
        <v>36.348590000000002</v>
      </c>
      <c r="P487">
        <v>0</v>
      </c>
      <c r="Q487">
        <v>0</v>
      </c>
      <c r="R487" s="1">
        <v>5.479564E-2</v>
      </c>
      <c r="S487">
        <v>36.70102</v>
      </c>
      <c r="T487">
        <v>0</v>
      </c>
      <c r="U487">
        <v>0</v>
      </c>
      <c r="V487">
        <v>5.4380640000000001E-2</v>
      </c>
      <c r="W487">
        <v>37.025120000000001</v>
      </c>
      <c r="X487">
        <v>0</v>
      </c>
      <c r="Y487">
        <v>0</v>
      </c>
      <c r="Z487" s="1">
        <v>5.4085689999999999E-2</v>
      </c>
      <c r="AA487">
        <v>37.009950000000003</v>
      </c>
      <c r="AB487">
        <v>0</v>
      </c>
      <c r="AC487">
        <v>0</v>
      </c>
      <c r="AD487" s="1">
        <v>5.3714190000000002E-2</v>
      </c>
      <c r="AE487">
        <v>36.707299999999996</v>
      </c>
      <c r="AF487">
        <v>0</v>
      </c>
      <c r="AG487">
        <v>0</v>
      </c>
      <c r="AH487" s="1">
        <v>5.3213089999999998E-2</v>
      </c>
      <c r="AI487">
        <v>36.351120000000002</v>
      </c>
      <c r="AJ487">
        <v>0</v>
      </c>
      <c r="AK487">
        <v>0</v>
      </c>
      <c r="AL487" s="1">
        <v>5.2722190000000002E-2</v>
      </c>
      <c r="AM487">
        <v>36.121549999999999</v>
      </c>
      <c r="AN487">
        <v>0</v>
      </c>
      <c r="AO487">
        <v>0</v>
      </c>
      <c r="AP487" s="1">
        <v>5.2282240000000001E-2</v>
      </c>
      <c r="AQ487">
        <v>36.441839999999999</v>
      </c>
      <c r="AR487">
        <v>0</v>
      </c>
      <c r="AS487">
        <v>0</v>
      </c>
      <c r="AT487" s="1">
        <v>5.1892960000000002E-2</v>
      </c>
      <c r="AU487">
        <v>37.137949999999996</v>
      </c>
      <c r="AV487">
        <v>0</v>
      </c>
      <c r="AW487">
        <v>0</v>
      </c>
      <c r="AX487" s="1">
        <v>5.144572E-2</v>
      </c>
      <c r="AY487">
        <v>38.031019999999998</v>
      </c>
      <c r="AZ487">
        <v>0</v>
      </c>
      <c r="BA487">
        <v>0</v>
      </c>
      <c r="BB487">
        <v>5.0940800000000001E-2</v>
      </c>
      <c r="BC487">
        <v>38.758249999999997</v>
      </c>
      <c r="BD487">
        <v>0</v>
      </c>
      <c r="BE487">
        <v>0</v>
      </c>
      <c r="BF487">
        <v>5.0374259999999997E-2</v>
      </c>
      <c r="BG487">
        <v>38.882179999999998</v>
      </c>
      <c r="BH487">
        <v>0</v>
      </c>
      <c r="BI487">
        <v>0</v>
      </c>
      <c r="BJ487" s="1">
        <v>4.9838479999999998E-2</v>
      </c>
      <c r="BK487">
        <v>38.599029999999999</v>
      </c>
      <c r="BL487">
        <v>0</v>
      </c>
      <c r="BM487">
        <v>0</v>
      </c>
      <c r="BN487" s="1">
        <v>4.9308959999999999E-2</v>
      </c>
      <c r="BO487">
        <v>38.300069999999998</v>
      </c>
      <c r="BP487">
        <v>0</v>
      </c>
      <c r="BQ487">
        <v>0</v>
      </c>
      <c r="BR487" s="1">
        <v>4.8984109999999997E-2</v>
      </c>
      <c r="BS487">
        <v>38.060290000000002</v>
      </c>
      <c r="BT487">
        <v>0</v>
      </c>
      <c r="BU487">
        <v>0</v>
      </c>
      <c r="BV487" s="1">
        <v>4.8441150000000002E-2</v>
      </c>
      <c r="BW487">
        <v>38.213979999999999</v>
      </c>
      <c r="BX487">
        <v>0</v>
      </c>
      <c r="BY487">
        <v>0</v>
      </c>
      <c r="BZ487" s="1">
        <v>4.7769579999999999E-2</v>
      </c>
      <c r="CA487">
        <v>38.495269999999998</v>
      </c>
      <c r="CB487">
        <v>0</v>
      </c>
      <c r="CC487">
        <v>0</v>
      </c>
      <c r="CD487" s="1">
        <v>4.7068359999999997E-2</v>
      </c>
      <c r="CE487">
        <v>38.727960000000003</v>
      </c>
      <c r="CF487">
        <v>0</v>
      </c>
      <c r="CG487">
        <v>0</v>
      </c>
      <c r="CH487" s="1">
        <v>4.6500930000000003E-2</v>
      </c>
      <c r="CI487">
        <v>38.879219999999997</v>
      </c>
      <c r="CJ487">
        <v>0</v>
      </c>
      <c r="CK487">
        <v>0</v>
      </c>
      <c r="CL487" s="1">
        <v>4.6068119999999997E-2</v>
      </c>
      <c r="CM487">
        <v>38.739980000000003</v>
      </c>
      <c r="CN487">
        <v>0</v>
      </c>
      <c r="CO487">
        <v>0</v>
      </c>
      <c r="CP487" s="1">
        <v>4.5654559999999997E-2</v>
      </c>
      <c r="CQ487">
        <v>38.526589999999999</v>
      </c>
      <c r="CR487">
        <v>0</v>
      </c>
      <c r="CS487">
        <v>0</v>
      </c>
      <c r="CT487" s="1">
        <v>4.5211059999999997E-2</v>
      </c>
      <c r="CU487">
        <v>38.282409999999999</v>
      </c>
      <c r="CV487">
        <v>0</v>
      </c>
      <c r="CW487">
        <v>0</v>
      </c>
      <c r="CX487" s="1">
        <v>4.4721700000000003E-2</v>
      </c>
      <c r="CY487">
        <v>38.126660000000001</v>
      </c>
      <c r="CZ487">
        <v>0</v>
      </c>
      <c r="DA487">
        <v>0</v>
      </c>
      <c r="DB487" s="1">
        <v>4.4410329999999998E-2</v>
      </c>
      <c r="DC487">
        <v>38.40625</v>
      </c>
      <c r="DD487">
        <v>0</v>
      </c>
      <c r="DE487">
        <v>0</v>
      </c>
      <c r="DF487">
        <v>4.4172639999999999E-2</v>
      </c>
      <c r="DG487">
        <v>39.125900000000001</v>
      </c>
      <c r="DH487">
        <v>0</v>
      </c>
      <c r="DI487">
        <v>0</v>
      </c>
      <c r="DJ487" s="1">
        <v>4.3943900000000001E-2</v>
      </c>
      <c r="DK487">
        <v>40.452849999999998</v>
      </c>
      <c r="DL487">
        <v>0</v>
      </c>
      <c r="DM487">
        <v>0</v>
      </c>
      <c r="DN487" s="1">
        <v>4.3604110000000001E-2</v>
      </c>
      <c r="DO487">
        <v>42.007689999999997</v>
      </c>
      <c r="DP487">
        <v>0</v>
      </c>
      <c r="DQ487">
        <v>0</v>
      </c>
      <c r="DR487" s="1">
        <v>4.320094E-2</v>
      </c>
      <c r="DS487">
        <v>42.571019999999997</v>
      </c>
      <c r="DT487" s="1">
        <v>2.8620660000000002E-37</v>
      </c>
      <c r="DU487" s="1">
        <v>1.688072E-33</v>
      </c>
      <c r="DV487" s="1">
        <v>4.273296E-2</v>
      </c>
      <c r="DW487">
        <v>42.365740000000002</v>
      </c>
      <c r="DX487" s="1">
        <v>6.9235070000000002E-33</v>
      </c>
      <c r="DY487" s="1">
        <v>4.125337E-29</v>
      </c>
      <c r="DZ487" s="1">
        <v>4.2346929999999998E-2</v>
      </c>
      <c r="EA487">
        <v>42.13588</v>
      </c>
      <c r="EB487" s="1">
        <v>3.6754059999999997E-29</v>
      </c>
      <c r="EC487" s="1">
        <v>2.205413E-25</v>
      </c>
      <c r="ED487" s="1">
        <v>4.2275529999999999E-2</v>
      </c>
      <c r="EE487">
        <v>41.956020000000002</v>
      </c>
      <c r="EF487" s="1">
        <v>6.8076850000000005E-26</v>
      </c>
      <c r="EG487" s="1">
        <v>3.7833090000000001E-22</v>
      </c>
      <c r="EH487" s="1">
        <v>4.189089E-2</v>
      </c>
      <c r="EI487">
        <v>42.068100000000001</v>
      </c>
      <c r="EJ487" s="1">
        <v>5.2566100000000002E-23</v>
      </c>
      <c r="EK487" s="1">
        <v>2.7300650000000002E-19</v>
      </c>
      <c r="EL487" s="1">
        <v>4.1289859999999998E-2</v>
      </c>
      <c r="EM487">
        <v>42.637459999999997</v>
      </c>
      <c r="EN487" s="1">
        <v>1.8959190000000001E-20</v>
      </c>
      <c r="EO487" s="1">
        <v>9.4853690000000004E-17</v>
      </c>
      <c r="EP487">
        <v>4.0632660000000001E-2</v>
      </c>
      <c r="EQ487">
        <v>43.892769999999999</v>
      </c>
      <c r="ER487" s="1">
        <v>3.5902320000000001E-18</v>
      </c>
      <c r="ES487" s="1">
        <v>1.7645010000000002E-14</v>
      </c>
      <c r="ET487">
        <v>4.0136190000000002E-2</v>
      </c>
      <c r="EU487">
        <v>45.203090000000003</v>
      </c>
      <c r="EV487" s="1">
        <v>3.9204380000000001E-16</v>
      </c>
      <c r="EW487" s="1">
        <v>1.903562E-12</v>
      </c>
      <c r="EX487" s="1">
        <v>3.9803459999999999E-2</v>
      </c>
      <c r="EY487">
        <v>45.556579999999997</v>
      </c>
      <c r="EZ487" s="1">
        <v>2.6475089999999998E-14</v>
      </c>
      <c r="FA487" s="1">
        <v>1.27714E-10</v>
      </c>
      <c r="FB487" s="1">
        <v>3.9474960000000003E-2</v>
      </c>
      <c r="FC487">
        <v>45.378630000000001</v>
      </c>
      <c r="FD487" s="1">
        <v>1.1696E-12</v>
      </c>
      <c r="FE487" s="1">
        <v>5.6278099999999998E-9</v>
      </c>
      <c r="FF487" s="1">
        <v>3.911187E-2</v>
      </c>
      <c r="FG487">
        <v>45.177599999999998</v>
      </c>
      <c r="FH487" s="1">
        <v>3.5221210000000003E-11</v>
      </c>
      <c r="FI487" s="1">
        <v>1.700397E-7</v>
      </c>
      <c r="FJ487" s="1">
        <v>3.9290440000000003E-2</v>
      </c>
      <c r="FK487">
        <v>45.085189999999997</v>
      </c>
      <c r="FL487" s="1">
        <v>7.6143230000000004E-10</v>
      </c>
      <c r="FM487" s="1">
        <v>3.6499310000000002E-6</v>
      </c>
      <c r="FN487" s="1">
        <v>3.899383E-2</v>
      </c>
      <c r="FO487">
        <v>45.477620000000002</v>
      </c>
      <c r="FP487" s="1">
        <v>1.188405E-8</v>
      </c>
      <c r="FQ487" s="1">
        <v>5.7460699999999997E-5</v>
      </c>
      <c r="FR487" s="1">
        <v>3.8504780000000002E-2</v>
      </c>
      <c r="FS487">
        <v>46.126570000000001</v>
      </c>
      <c r="FT487" s="1">
        <v>1.3841929999999999E-7</v>
      </c>
      <c r="FU487" s="1">
        <v>6.7920640000000004E-4</v>
      </c>
      <c r="FV487" s="1">
        <v>3.7944350000000002E-2</v>
      </c>
      <c r="FW487">
        <v>46.897030000000001</v>
      </c>
      <c r="FX487" s="1">
        <v>1.235306E-6</v>
      </c>
      <c r="FY487" s="1">
        <v>6.1798360000000002E-3</v>
      </c>
      <c r="FZ487" s="1">
        <v>3.7636019999999999E-2</v>
      </c>
      <c r="GA487">
        <v>47.276739999999997</v>
      </c>
      <c r="GB487" s="1">
        <v>8.7467459999999996E-6</v>
      </c>
      <c r="GC487" s="1">
        <v>4.4395740000000003E-2</v>
      </c>
      <c r="GD487" s="1">
        <v>3.751761E-2</v>
      </c>
      <c r="GE487">
        <v>47.332479999999997</v>
      </c>
      <c r="GF487" s="1">
        <v>5.0363240000000002E-5</v>
      </c>
      <c r="GG487">
        <v>0.2583163</v>
      </c>
      <c r="GH487" s="1">
        <v>3.7348640000000002E-2</v>
      </c>
      <c r="GI487">
        <v>47.032530000000001</v>
      </c>
      <c r="GJ487" s="1">
        <v>2.3919889999999999E-4</v>
      </c>
      <c r="GK487">
        <v>1.2426060000000001</v>
      </c>
      <c r="GL487" s="1">
        <v>3.7011490000000001E-2</v>
      </c>
      <c r="GM487">
        <v>46.700130000000001</v>
      </c>
      <c r="GN487" s="1">
        <v>9.5004390000000001E-4</v>
      </c>
      <c r="GO487">
        <v>5.0233150000000002</v>
      </c>
      <c r="GP487" s="1">
        <v>3.7168369999999999E-2</v>
      </c>
      <c r="GQ487">
        <v>46.432299999999998</v>
      </c>
      <c r="GR487" s="1">
        <v>3.2636359999999999E-3</v>
      </c>
      <c r="GS487">
        <v>17.345500000000001</v>
      </c>
      <c r="GT487" s="1">
        <v>3.6830519999999999E-2</v>
      </c>
      <c r="GU487">
        <v>46.807200000000002</v>
      </c>
      <c r="GV487" s="1">
        <v>9.5889479999999999E-3</v>
      </c>
      <c r="GW487">
        <v>51.92783</v>
      </c>
      <c r="GX487" s="1">
        <v>3.6308809999999997E-2</v>
      </c>
      <c r="GY487">
        <v>47.52008</v>
      </c>
      <c r="GZ487" s="1">
        <v>2.453601E-2</v>
      </c>
      <c r="HA487">
        <v>136.1455</v>
      </c>
      <c r="HB487" s="1">
        <v>3.5707129999999997E-2</v>
      </c>
      <c r="HC487">
        <v>48.450940000000003</v>
      </c>
      <c r="HD487">
        <v>5.5494179999999997E-2</v>
      </c>
      <c r="HE487">
        <v>316.38170000000002</v>
      </c>
      <c r="HF487" s="1">
        <v>3.5319990000000002E-2</v>
      </c>
      <c r="HG487">
        <v>49.20147</v>
      </c>
      <c r="HH487">
        <v>0.1132585</v>
      </c>
      <c r="HI487">
        <v>659.51559999999995</v>
      </c>
      <c r="HJ487" s="1">
        <v>3.5057489999999997E-2</v>
      </c>
      <c r="HK487">
        <v>49.186219999999999</v>
      </c>
      <c r="HL487">
        <v>0.21054829999999999</v>
      </c>
      <c r="HM487">
        <v>1248.2449999999999</v>
      </c>
      <c r="HN487" s="1">
        <v>3.4711819999999997E-2</v>
      </c>
      <c r="HO487">
        <v>48.878529999999998</v>
      </c>
      <c r="HP487">
        <v>0.35816700000000001</v>
      </c>
      <c r="HQ487">
        <v>2166.846</v>
      </c>
      <c r="HR487" s="1">
        <v>3.4214759999999997E-2</v>
      </c>
      <c r="HS487">
        <v>48.478119999999997</v>
      </c>
      <c r="HT487">
        <v>0.56146430000000003</v>
      </c>
      <c r="HU487">
        <v>3481.3029999999999</v>
      </c>
      <c r="HV487" s="1">
        <v>3.4108699999999999E-2</v>
      </c>
      <c r="HW487">
        <v>48.204549999999998</v>
      </c>
      <c r="HX487">
        <v>0.83158370000000004</v>
      </c>
      <c r="HY487">
        <v>5223.9989999999998</v>
      </c>
      <c r="HZ487" s="1">
        <v>3.3669669999999999E-2</v>
      </c>
      <c r="IA487">
        <v>48.62</v>
      </c>
      <c r="IB487">
        <v>1.1493530000000001</v>
      </c>
      <c r="IC487">
        <v>7385.2219999999998</v>
      </c>
      <c r="ID487" s="1">
        <v>3.3160830000000002E-2</v>
      </c>
      <c r="IE487">
        <v>49.880029999999998</v>
      </c>
      <c r="IF487">
        <v>1.5033240000000001</v>
      </c>
      <c r="IG487">
        <v>9898.8709999999992</v>
      </c>
      <c r="IH487" s="1">
        <v>3.2575260000000002E-2</v>
      </c>
      <c r="II487">
        <v>51.573779999999999</v>
      </c>
      <c r="IJ487">
        <v>1.872952</v>
      </c>
      <c r="IK487">
        <v>12665.74</v>
      </c>
      <c r="IL487" s="1">
        <v>3.2110350000000003E-2</v>
      </c>
      <c r="IM487">
        <v>52.603610000000003</v>
      </c>
      <c r="IN487">
        <v>2.2503980000000001</v>
      </c>
      <c r="IO487">
        <v>15568.15</v>
      </c>
      <c r="IP487" s="1">
        <v>3.1704570000000001E-2</v>
      </c>
      <c r="IQ487">
        <v>52.737220000000001</v>
      </c>
      <c r="IR487">
        <v>2.6178940000000002</v>
      </c>
      <c r="IS487">
        <v>18490.84</v>
      </c>
      <c r="IT487" s="1">
        <v>3.121053E-2</v>
      </c>
      <c r="IU487">
        <v>52.431269999999998</v>
      </c>
      <c r="IV487">
        <v>2.949945</v>
      </c>
      <c r="IW487">
        <v>21324.48</v>
      </c>
      <c r="IX487">
        <v>3.0429879999999999E-2</v>
      </c>
      <c r="IY487">
        <v>52.080710000000003</v>
      </c>
      <c r="IZ487">
        <v>3.2102819999999999</v>
      </c>
      <c r="JA487">
        <v>23971.65</v>
      </c>
      <c r="JB487" s="1">
        <v>2.9941599999999999E-2</v>
      </c>
      <c r="JC487">
        <v>51.777419999999999</v>
      </c>
      <c r="JD487">
        <v>3.4507379999999999</v>
      </c>
      <c r="JE487">
        <v>26363.46</v>
      </c>
      <c r="JF487" s="1">
        <v>2.9354970000000001E-2</v>
      </c>
      <c r="JG487">
        <v>52.036340000000003</v>
      </c>
      <c r="JH487">
        <v>3.6318969999999999</v>
      </c>
      <c r="JI487">
        <v>28475.33</v>
      </c>
      <c r="JJ487" s="1">
        <v>2.884569E-2</v>
      </c>
      <c r="JK487">
        <v>52.32976</v>
      </c>
      <c r="JL487">
        <v>3.7720050000000001</v>
      </c>
      <c r="JM487">
        <v>30287.41</v>
      </c>
      <c r="JN487">
        <v>2.842124E-2</v>
      </c>
      <c r="JO487">
        <v>52.266129999999997</v>
      </c>
      <c r="JP487">
        <v>3.8723559999999999</v>
      </c>
      <c r="JQ487">
        <v>31807.47</v>
      </c>
      <c r="JR487" s="1">
        <v>2.8108080000000001E-2</v>
      </c>
      <c r="JS487">
        <v>52.043370000000003</v>
      </c>
      <c r="JT487">
        <v>3.9498449999999998</v>
      </c>
      <c r="JU487">
        <v>33051.760000000002</v>
      </c>
      <c r="JV487" s="1">
        <v>2.7842909999999998E-2</v>
      </c>
      <c r="JW487">
        <v>51.841380000000001</v>
      </c>
      <c r="JX487">
        <v>4.0019450000000001</v>
      </c>
      <c r="JY487">
        <v>34043.51</v>
      </c>
      <c r="JZ487" s="1">
        <v>2.7528360000000002E-2</v>
      </c>
      <c r="KA487">
        <v>51.523060000000001</v>
      </c>
      <c r="KB487">
        <v>4.0191569999999999</v>
      </c>
      <c r="KC487">
        <v>34805.699999999997</v>
      </c>
      <c r="KD487" s="1">
        <v>2.7213919999999999E-2</v>
      </c>
      <c r="KE487">
        <v>51.154200000000003</v>
      </c>
      <c r="KF487">
        <v>4.0121529999999996</v>
      </c>
      <c r="KG487">
        <v>35361.800000000003</v>
      </c>
      <c r="KH487" s="1">
        <v>2.7087730000000001E-2</v>
      </c>
      <c r="KI487">
        <v>50.721290000000003</v>
      </c>
      <c r="KJ487">
        <v>4.013185</v>
      </c>
      <c r="KK487">
        <v>35738.9</v>
      </c>
      <c r="KL487" s="1">
        <v>2.684752E-2</v>
      </c>
      <c r="KM487">
        <v>50.926189999999998</v>
      </c>
      <c r="KN487">
        <v>3.9810789999999998</v>
      </c>
      <c r="KO487">
        <v>35961.83</v>
      </c>
      <c r="KP487" s="1">
        <v>2.6608079999999999E-2</v>
      </c>
      <c r="KQ487">
        <v>52.038780000000003</v>
      </c>
      <c r="KR487">
        <v>3.935098</v>
      </c>
      <c r="KS487">
        <v>36049.33</v>
      </c>
      <c r="KT487" s="1">
        <v>2.6315069999999999E-2</v>
      </c>
      <c r="KU487">
        <v>53.731079999999999</v>
      </c>
      <c r="KV487">
        <v>3.8702540000000001</v>
      </c>
      <c r="KW487">
        <v>36021.22</v>
      </c>
      <c r="KX487" s="1">
        <v>2.6134339999999999E-2</v>
      </c>
      <c r="KY487">
        <v>54.859520000000003</v>
      </c>
      <c r="KZ487">
        <v>3.8130120000000001</v>
      </c>
      <c r="LA487">
        <v>35894.99</v>
      </c>
      <c r="LB487" s="1">
        <v>2.599895E-2</v>
      </c>
      <c r="LC487">
        <v>54.750990000000002</v>
      </c>
      <c r="LD487">
        <v>3.7556189999999998</v>
      </c>
      <c r="LE487">
        <v>35687.43</v>
      </c>
      <c r="LF487" s="1">
        <v>2.58719E-2</v>
      </c>
      <c r="LG487">
        <v>54.156579999999998</v>
      </c>
      <c r="LH487">
        <v>3.693495</v>
      </c>
      <c r="LI487">
        <v>35412.080000000002</v>
      </c>
      <c r="LJ487" s="1">
        <v>2.5689699999999999E-2</v>
      </c>
      <c r="LK487">
        <v>53.694719999999997</v>
      </c>
      <c r="LL487">
        <v>3.6193819999999999</v>
      </c>
      <c r="LM487">
        <v>35079.79</v>
      </c>
      <c r="LN487" s="1">
        <v>2.5390289999999999E-2</v>
      </c>
      <c r="LO487">
        <v>53.236840000000001</v>
      </c>
      <c r="LP487">
        <v>3.5257999999999998</v>
      </c>
      <c r="LQ487">
        <v>34700.76</v>
      </c>
      <c r="LR487" s="1">
        <v>2.5240149999999999E-2</v>
      </c>
      <c r="LS487">
        <v>53.097839999999998</v>
      </c>
      <c r="LT487">
        <v>3.451079</v>
      </c>
      <c r="LU487">
        <v>34282.61</v>
      </c>
      <c r="LV487">
        <v>2.5165969999999999E-2</v>
      </c>
      <c r="LW487">
        <v>53.403039999999997</v>
      </c>
      <c r="LX487">
        <v>3.3848699999999998</v>
      </c>
      <c r="LY487">
        <v>33833.589999999997</v>
      </c>
      <c r="LZ487" s="1">
        <v>2.5131420000000002E-2</v>
      </c>
      <c r="MA487">
        <v>53.652900000000002</v>
      </c>
      <c r="MB487">
        <v>3.3225820000000001</v>
      </c>
      <c r="MC487">
        <v>33360.129999999997</v>
      </c>
      <c r="MD487">
        <v>2.4992049999999998E-2</v>
      </c>
      <c r="ME487">
        <v>53.780050000000003</v>
      </c>
      <c r="MF487">
        <v>3.2456209999999999</v>
      </c>
      <c r="MG487">
        <v>32867.65</v>
      </c>
      <c r="MH487">
        <v>2.483221E-2</v>
      </c>
      <c r="MI487">
        <v>53.635109999999997</v>
      </c>
      <c r="MJ487">
        <v>3.1657609999999998</v>
      </c>
      <c r="MK487">
        <v>32360.49</v>
      </c>
      <c r="ML487" s="1">
        <v>2.4672309999999999E-2</v>
      </c>
      <c r="MM487">
        <v>53.053629999999998</v>
      </c>
      <c r="MN487">
        <v>3.0857570000000001</v>
      </c>
      <c r="MO487">
        <v>31842.54</v>
      </c>
      <c r="MP487" s="1">
        <v>2.4594009999999999E-2</v>
      </c>
      <c r="MQ487">
        <v>52.549439999999997</v>
      </c>
      <c r="MR487">
        <v>3.016419</v>
      </c>
      <c r="MS487">
        <v>31317.200000000001</v>
      </c>
      <c r="MT487" s="1">
        <v>2.4588579999999999E-2</v>
      </c>
      <c r="MU487">
        <v>52.143799999999999</v>
      </c>
      <c r="MV487">
        <v>2.9562620000000002</v>
      </c>
      <c r="MW487">
        <v>30787.31</v>
      </c>
      <c r="MX487" s="1">
        <v>2.4511040000000001E-2</v>
      </c>
      <c r="MY487">
        <v>52.217399999999998</v>
      </c>
      <c r="MZ487">
        <v>2.8882189999999999</v>
      </c>
      <c r="NA487">
        <v>30254.32</v>
      </c>
      <c r="NB487" s="1">
        <v>2.4383910000000002E-2</v>
      </c>
      <c r="NC487">
        <v>52.523940000000003</v>
      </c>
      <c r="ND487">
        <v>2.8152979999999999</v>
      </c>
      <c r="NE487">
        <v>29721.64</v>
      </c>
      <c r="NF487" s="1">
        <v>2.4228360000000001E-2</v>
      </c>
      <c r="NG487">
        <v>53.293599999999998</v>
      </c>
      <c r="NH487">
        <v>2.740459</v>
      </c>
      <c r="NI487">
        <v>29191.040000000001</v>
      </c>
      <c r="NJ487" s="1">
        <v>2.4134659999999999E-2</v>
      </c>
      <c r="NK487">
        <v>54.263449999999999</v>
      </c>
      <c r="NL487">
        <v>2.673861</v>
      </c>
      <c r="NM487">
        <v>28663.95</v>
      </c>
      <c r="NN487" s="1">
        <v>2.4100949999999999E-2</v>
      </c>
      <c r="NO487">
        <v>54.443770000000001</v>
      </c>
      <c r="NP487">
        <v>2.6151430000000002</v>
      </c>
      <c r="NQ487">
        <v>28140.27</v>
      </c>
      <c r="NR487" s="1">
        <v>2.404009E-2</v>
      </c>
      <c r="NS487">
        <v>53.734560000000002</v>
      </c>
      <c r="NT487">
        <v>2.5557240000000001</v>
      </c>
      <c r="NU487">
        <v>27622.92</v>
      </c>
      <c r="NV487" s="1">
        <v>2.3944389999999999E-2</v>
      </c>
      <c r="NW487">
        <v>53.036529999999999</v>
      </c>
      <c r="NX487">
        <v>2.490723</v>
      </c>
      <c r="NY487">
        <v>27110.59</v>
      </c>
      <c r="NZ487">
        <v>2.3803979999999999E-2</v>
      </c>
      <c r="OA487">
        <v>52.549750000000003</v>
      </c>
      <c r="OB487">
        <v>2.4245610000000002</v>
      </c>
      <c r="OC487">
        <v>26605.35</v>
      </c>
      <c r="OD487" s="1">
        <v>2.3710660000000001E-2</v>
      </c>
      <c r="OE487">
        <v>52.632739999999998</v>
      </c>
      <c r="OF487">
        <v>2.3673820000000001</v>
      </c>
      <c r="OG487">
        <v>26110.06</v>
      </c>
      <c r="OH487" s="1">
        <v>2.366362E-2</v>
      </c>
      <c r="OI487">
        <v>52.542740000000002</v>
      </c>
      <c r="OJ487">
        <v>2.3144689999999999</v>
      </c>
      <c r="OK487">
        <v>25622.29</v>
      </c>
    </row>
    <row r="488" spans="1:401" x14ac:dyDescent="0.35">
      <c r="A488">
        <v>497</v>
      </c>
      <c r="B488" t="s">
        <v>4</v>
      </c>
      <c r="C488" t="s">
        <v>364</v>
      </c>
      <c r="D488" t="s">
        <v>495</v>
      </c>
      <c r="E488">
        <v>817.22969999999998</v>
      </c>
      <c r="F488" s="1">
        <v>5.0284330000000002E-2</v>
      </c>
      <c r="G488">
        <v>36.10183</v>
      </c>
      <c r="H488">
        <v>0</v>
      </c>
      <c r="I488">
        <v>0</v>
      </c>
      <c r="J488" s="1">
        <v>4.9969550000000001E-2</v>
      </c>
      <c r="K488">
        <v>36.262920000000001</v>
      </c>
      <c r="L488">
        <v>0</v>
      </c>
      <c r="M488">
        <v>0</v>
      </c>
      <c r="N488" s="1">
        <v>4.9486570000000001E-2</v>
      </c>
      <c r="O488">
        <v>36.250599999999999</v>
      </c>
      <c r="P488">
        <v>0</v>
      </c>
      <c r="Q488">
        <v>0</v>
      </c>
      <c r="R488">
        <v>4.8939780000000002E-2</v>
      </c>
      <c r="S488">
        <v>36.600029999999997</v>
      </c>
      <c r="T488">
        <v>0</v>
      </c>
      <c r="U488">
        <v>0</v>
      </c>
      <c r="V488" s="1">
        <v>4.857413E-2</v>
      </c>
      <c r="W488">
        <v>36.922339999999998</v>
      </c>
      <c r="X488">
        <v>0</v>
      </c>
      <c r="Y488">
        <v>0</v>
      </c>
      <c r="Z488" s="1">
        <v>4.8315289999999997E-2</v>
      </c>
      <c r="AA488">
        <v>36.917990000000003</v>
      </c>
      <c r="AB488">
        <v>0</v>
      </c>
      <c r="AC488">
        <v>0</v>
      </c>
      <c r="AD488" s="1">
        <v>4.7986979999999999E-2</v>
      </c>
      <c r="AE488">
        <v>36.637909999999998</v>
      </c>
      <c r="AF488">
        <v>0</v>
      </c>
      <c r="AG488">
        <v>0</v>
      </c>
      <c r="AH488" s="1">
        <v>4.7536559999999999E-2</v>
      </c>
      <c r="AI488">
        <v>36.308430000000001</v>
      </c>
      <c r="AJ488">
        <v>0</v>
      </c>
      <c r="AK488">
        <v>0</v>
      </c>
      <c r="AL488" s="1">
        <v>4.7092490000000001E-2</v>
      </c>
      <c r="AM488">
        <v>36.103580000000001</v>
      </c>
      <c r="AN488">
        <v>0</v>
      </c>
      <c r="AO488">
        <v>0</v>
      </c>
      <c r="AP488">
        <v>4.6702420000000001E-2</v>
      </c>
      <c r="AQ488">
        <v>36.431049999999999</v>
      </c>
      <c r="AR488">
        <v>0</v>
      </c>
      <c r="AS488">
        <v>0</v>
      </c>
      <c r="AT488" s="1">
        <v>4.6354729999999997E-2</v>
      </c>
      <c r="AU488">
        <v>37.120780000000003</v>
      </c>
      <c r="AV488">
        <v>0</v>
      </c>
      <c r="AW488">
        <v>0</v>
      </c>
      <c r="AX488" s="1">
        <v>4.5958899999999997E-2</v>
      </c>
      <c r="AY488">
        <v>37.996899999999997</v>
      </c>
      <c r="AZ488">
        <v>0</v>
      </c>
      <c r="BA488">
        <v>0</v>
      </c>
      <c r="BB488" s="1">
        <v>4.5507260000000001E-2</v>
      </c>
      <c r="BC488">
        <v>38.708399999999997</v>
      </c>
      <c r="BD488">
        <v>0</v>
      </c>
      <c r="BE488">
        <v>0</v>
      </c>
      <c r="BF488">
        <v>4.4999789999999998E-2</v>
      </c>
      <c r="BG488">
        <v>38.831659999999999</v>
      </c>
      <c r="BH488">
        <v>0</v>
      </c>
      <c r="BI488">
        <v>0</v>
      </c>
      <c r="BJ488" s="1">
        <v>4.4517800000000003E-2</v>
      </c>
      <c r="BK488">
        <v>38.559649999999998</v>
      </c>
      <c r="BL488">
        <v>0</v>
      </c>
      <c r="BM488">
        <v>0</v>
      </c>
      <c r="BN488" s="1">
        <v>4.4048799999999999E-2</v>
      </c>
      <c r="BO488">
        <v>38.27131</v>
      </c>
      <c r="BP488">
        <v>0</v>
      </c>
      <c r="BQ488">
        <v>0</v>
      </c>
      <c r="BR488" s="1">
        <v>4.376671E-2</v>
      </c>
      <c r="BS488">
        <v>38.038719999999998</v>
      </c>
      <c r="BT488">
        <v>0</v>
      </c>
      <c r="BU488">
        <v>0</v>
      </c>
      <c r="BV488" s="1">
        <v>4.3277320000000001E-2</v>
      </c>
      <c r="BW488">
        <v>38.186100000000003</v>
      </c>
      <c r="BX488">
        <v>0</v>
      </c>
      <c r="BY488">
        <v>0</v>
      </c>
      <c r="BZ488" s="1">
        <v>4.2678960000000002E-2</v>
      </c>
      <c r="CA488">
        <v>38.454799999999999</v>
      </c>
      <c r="CB488">
        <v>0</v>
      </c>
      <c r="CC488">
        <v>0</v>
      </c>
      <c r="CD488" s="1">
        <v>4.204629E-2</v>
      </c>
      <c r="CE488">
        <v>38.676279999999998</v>
      </c>
      <c r="CF488">
        <v>0</v>
      </c>
      <c r="CG488">
        <v>0</v>
      </c>
      <c r="CH488" s="1">
        <v>4.1540929999999997E-2</v>
      </c>
      <c r="CI488">
        <v>38.818660000000001</v>
      </c>
      <c r="CJ488">
        <v>0</v>
      </c>
      <c r="CK488">
        <v>0</v>
      </c>
      <c r="CL488">
        <v>4.11568E-2</v>
      </c>
      <c r="CM488">
        <v>38.68206</v>
      </c>
      <c r="CN488">
        <v>0</v>
      </c>
      <c r="CO488">
        <v>0</v>
      </c>
      <c r="CP488">
        <v>4.0791639999999997E-2</v>
      </c>
      <c r="CQ488">
        <v>38.477269999999997</v>
      </c>
      <c r="CR488">
        <v>0</v>
      </c>
      <c r="CS488">
        <v>0</v>
      </c>
      <c r="CT488" s="1">
        <v>4.0392539999999998E-2</v>
      </c>
      <c r="CU488">
        <v>38.245579999999997</v>
      </c>
      <c r="CV488">
        <v>0</v>
      </c>
      <c r="CW488">
        <v>0</v>
      </c>
      <c r="CX488" s="1">
        <v>3.9951109999999998E-2</v>
      </c>
      <c r="CY488">
        <v>38.102499999999999</v>
      </c>
      <c r="CZ488">
        <v>0</v>
      </c>
      <c r="DA488">
        <v>0</v>
      </c>
      <c r="DB488" s="1">
        <v>3.967474E-2</v>
      </c>
      <c r="DC488">
        <v>38.382919999999999</v>
      </c>
      <c r="DD488">
        <v>0</v>
      </c>
      <c r="DE488">
        <v>0</v>
      </c>
      <c r="DF488" s="1">
        <v>3.9462440000000001E-2</v>
      </c>
      <c r="DG488">
        <v>39.089260000000003</v>
      </c>
      <c r="DH488">
        <v>0</v>
      </c>
      <c r="DI488">
        <v>0</v>
      </c>
      <c r="DJ488" s="1">
        <v>3.9259830000000003E-2</v>
      </c>
      <c r="DK488">
        <v>40.383409999999998</v>
      </c>
      <c r="DL488">
        <v>0</v>
      </c>
      <c r="DM488">
        <v>0</v>
      </c>
      <c r="DN488" s="1">
        <v>3.8955799999999999E-2</v>
      </c>
      <c r="DO488">
        <v>41.896059999999999</v>
      </c>
      <c r="DP488">
        <v>0</v>
      </c>
      <c r="DQ488">
        <v>0</v>
      </c>
      <c r="DR488" s="1">
        <v>3.8595999999999998E-2</v>
      </c>
      <c r="DS488">
        <v>42.44285</v>
      </c>
      <c r="DT488" s="1">
        <v>6.6888719999999996E-38</v>
      </c>
      <c r="DU488" s="1">
        <v>4.1459239999999999E-34</v>
      </c>
      <c r="DV488" s="1">
        <v>3.8175510000000003E-2</v>
      </c>
      <c r="DW488">
        <v>42.242939999999997</v>
      </c>
      <c r="DX488" s="1">
        <v>1.7853690000000001E-33</v>
      </c>
      <c r="DY488" s="1">
        <v>1.118027E-29</v>
      </c>
      <c r="DZ488" s="1">
        <v>3.7833869999999999E-2</v>
      </c>
      <c r="EA488">
        <v>42.01867</v>
      </c>
      <c r="EB488" s="1">
        <v>1.033049E-29</v>
      </c>
      <c r="EC488" s="1">
        <v>6.5142300000000006E-26</v>
      </c>
      <c r="ED488" s="1">
        <v>3.7783419999999998E-2</v>
      </c>
      <c r="EE488">
        <v>41.841560000000001</v>
      </c>
      <c r="EF488" s="1">
        <v>2.1020729999999999E-26</v>
      </c>
      <c r="EG488" s="1">
        <v>1.202306E-22</v>
      </c>
      <c r="EH488" s="1">
        <v>3.7440359999999999E-2</v>
      </c>
      <c r="EI488">
        <v>41.946689999999997</v>
      </c>
      <c r="EJ488" s="1">
        <v>1.7117900000000001E-23</v>
      </c>
      <c r="EK488" s="1">
        <v>9.2496710000000005E-20</v>
      </c>
      <c r="EL488" s="1">
        <v>3.6893679999999998E-2</v>
      </c>
      <c r="EM488">
        <v>42.493920000000003</v>
      </c>
      <c r="EN488" s="1">
        <v>6.4968630000000001E-21</v>
      </c>
      <c r="EO488" s="1">
        <v>3.4068030000000002E-17</v>
      </c>
      <c r="EP488" s="1">
        <v>3.6304139999999999E-2</v>
      </c>
      <c r="EQ488">
        <v>43.70805</v>
      </c>
      <c r="ER488" s="1">
        <v>1.2917800000000001E-18</v>
      </c>
      <c r="ES488" s="1">
        <v>6.688507E-15</v>
      </c>
      <c r="ET488" s="1">
        <v>3.5858399999999999E-2</v>
      </c>
      <c r="EU488">
        <v>44.975969999999997</v>
      </c>
      <c r="EV488" s="1">
        <v>1.4777970000000001E-16</v>
      </c>
      <c r="EW488" s="1">
        <v>7.5874649999999997E-13</v>
      </c>
      <c r="EX488" s="1">
        <v>3.5567979999999999E-2</v>
      </c>
      <c r="EY488">
        <v>45.31467</v>
      </c>
      <c r="EZ488" s="1">
        <v>1.043332E-14</v>
      </c>
      <c r="FA488" s="1">
        <v>5.3355029999999997E-11</v>
      </c>
      <c r="FB488" s="1">
        <v>3.5276630000000003E-2</v>
      </c>
      <c r="FC488">
        <v>45.139879999999998</v>
      </c>
      <c r="FD488" s="1">
        <v>4.8093590000000002E-13</v>
      </c>
      <c r="FE488" s="1">
        <v>2.4580659999999999E-9</v>
      </c>
      <c r="FF488" s="1">
        <v>3.49521E-2</v>
      </c>
      <c r="FG488">
        <v>44.946109999999997</v>
      </c>
      <c r="FH488" s="1">
        <v>1.509079E-11</v>
      </c>
      <c r="FI488" s="1">
        <v>7.750208E-8</v>
      </c>
      <c r="FJ488" s="1">
        <v>3.5131210000000003E-2</v>
      </c>
      <c r="FK488">
        <v>44.860460000000003</v>
      </c>
      <c r="FL488" s="1">
        <v>3.3979959999999998E-10</v>
      </c>
      <c r="FM488" s="1">
        <v>1.733693E-6</v>
      </c>
      <c r="FN488" s="1">
        <v>3.4863640000000001E-2</v>
      </c>
      <c r="FO488">
        <v>45.246749999999999</v>
      </c>
      <c r="FP488" s="1">
        <v>5.514857E-9</v>
      </c>
      <c r="FQ488" s="1">
        <v>2.840442E-5</v>
      </c>
      <c r="FR488" s="1">
        <v>3.4417669999999997E-2</v>
      </c>
      <c r="FS488">
        <v>45.882840000000002</v>
      </c>
      <c r="FT488" s="1">
        <v>6.6720310000000004E-8</v>
      </c>
      <c r="FU488" s="1">
        <v>3.4898150000000001E-4</v>
      </c>
      <c r="FV488" s="1">
        <v>3.3910540000000003E-2</v>
      </c>
      <c r="FW488">
        <v>46.637180000000001</v>
      </c>
      <c r="FX488" s="1">
        <v>6.1784139999999998E-7</v>
      </c>
      <c r="FY488" s="1">
        <v>3.2960229999999999E-3</v>
      </c>
      <c r="FZ488" s="1">
        <v>3.3639620000000002E-2</v>
      </c>
      <c r="GA488">
        <v>47.012929999999997</v>
      </c>
      <c r="GB488" s="1">
        <v>4.5344850000000002E-6</v>
      </c>
      <c r="GC488" s="1">
        <v>2.4540889999999999E-2</v>
      </c>
      <c r="GD488" s="1">
        <v>3.3534750000000002E-2</v>
      </c>
      <c r="GE488">
        <v>47.075020000000002</v>
      </c>
      <c r="GF488" s="1">
        <v>2.7022120000000001E-5</v>
      </c>
      <c r="GG488">
        <v>0.14776</v>
      </c>
      <c r="GH488" s="1">
        <v>3.338812E-2</v>
      </c>
      <c r="GI488">
        <v>46.795400000000001</v>
      </c>
      <c r="GJ488" s="1">
        <v>1.32686E-4</v>
      </c>
      <c r="GK488">
        <v>0.73456699999999997</v>
      </c>
      <c r="GL488" s="1">
        <v>3.3087249999999999E-2</v>
      </c>
      <c r="GM488">
        <v>46.486420000000003</v>
      </c>
      <c r="GN488" s="1">
        <v>5.4427239999999997E-4</v>
      </c>
      <c r="GO488">
        <v>3.0656569999999999</v>
      </c>
      <c r="GP488" s="1">
        <v>3.3242620000000001E-2</v>
      </c>
      <c r="GQ488">
        <v>46.241399999999999</v>
      </c>
      <c r="GR488" s="1">
        <v>1.929989E-3</v>
      </c>
      <c r="GS488">
        <v>10.916880000000001</v>
      </c>
      <c r="GT488">
        <v>3.2937019999999997E-2</v>
      </c>
      <c r="GU488">
        <v>46.621339999999996</v>
      </c>
      <c r="GV488" s="1">
        <v>5.8451010000000001E-3</v>
      </c>
      <c r="GW488">
        <v>33.672840000000001</v>
      </c>
      <c r="GX488" s="1">
        <v>3.2466540000000002E-2</v>
      </c>
      <c r="GY488">
        <v>47.327660000000002</v>
      </c>
      <c r="GZ488" s="1">
        <v>1.54038E-2</v>
      </c>
      <c r="HA488">
        <v>90.879549999999995</v>
      </c>
      <c r="HB488" s="1">
        <v>3.192205E-2</v>
      </c>
      <c r="HC488">
        <v>48.246319999999997</v>
      </c>
      <c r="HD488" s="1">
        <v>3.5846019999999999E-2</v>
      </c>
      <c r="HE488">
        <v>217.1902</v>
      </c>
      <c r="HF488" s="1">
        <v>3.1580160000000003E-2</v>
      </c>
      <c r="HG488">
        <v>48.987369999999999</v>
      </c>
      <c r="HH488" s="1">
        <v>7.5223029999999996E-2</v>
      </c>
      <c r="HI488">
        <v>465.12700000000001</v>
      </c>
      <c r="HJ488" s="1">
        <v>3.1346899999999997E-2</v>
      </c>
      <c r="HK488">
        <v>48.984499999999997</v>
      </c>
      <c r="HL488">
        <v>0.14361950000000001</v>
      </c>
      <c r="HM488">
        <v>903.42439999999999</v>
      </c>
      <c r="HN488" s="1">
        <v>3.104471E-2</v>
      </c>
      <c r="HO488">
        <v>48.698749999999997</v>
      </c>
      <c r="HP488">
        <v>0.25069259999999999</v>
      </c>
      <c r="HQ488">
        <v>1607.6790000000001</v>
      </c>
      <c r="HR488" s="1">
        <v>3.0595669999999998E-2</v>
      </c>
      <c r="HS488">
        <v>48.323120000000003</v>
      </c>
      <c r="HT488">
        <v>0.40265139999999999</v>
      </c>
      <c r="HU488">
        <v>2644.8939999999998</v>
      </c>
      <c r="HV488" s="1">
        <v>3.0510209999999999E-2</v>
      </c>
      <c r="HW488">
        <v>48.070279999999997</v>
      </c>
      <c r="HX488">
        <v>0.61060630000000005</v>
      </c>
      <c r="HY488">
        <v>4059.422</v>
      </c>
      <c r="HZ488" s="1">
        <v>3.0117890000000001E-2</v>
      </c>
      <c r="IA488">
        <v>48.485999999999997</v>
      </c>
      <c r="IB488">
        <v>0.86280480000000004</v>
      </c>
      <c r="IC488">
        <v>5862.9139999999998</v>
      </c>
      <c r="ID488" s="1">
        <v>2.9656970000000001E-2</v>
      </c>
      <c r="IE488">
        <v>49.720529999999997</v>
      </c>
      <c r="IF488">
        <v>1.152182</v>
      </c>
      <c r="IG488">
        <v>8019.2070000000003</v>
      </c>
      <c r="IH488" s="1">
        <v>2.9129639999999998E-2</v>
      </c>
      <c r="II488">
        <v>51.374009999999998</v>
      </c>
      <c r="IJ488">
        <v>1.4638869999999999</v>
      </c>
      <c r="IK488">
        <v>10458.17</v>
      </c>
      <c r="IL488" s="1">
        <v>2.8720280000000001E-2</v>
      </c>
      <c r="IM488">
        <v>52.381259999999997</v>
      </c>
      <c r="IN488">
        <v>1.792073</v>
      </c>
      <c r="IO488">
        <v>13086.59</v>
      </c>
      <c r="IP488" s="1">
        <v>2.8358109999999999E-2</v>
      </c>
      <c r="IQ488">
        <v>52.515459999999997</v>
      </c>
      <c r="IR488">
        <v>2.1211359999999999</v>
      </c>
      <c r="IS488">
        <v>15805.44</v>
      </c>
      <c r="IT488" s="1">
        <v>2.7918330000000002E-2</v>
      </c>
      <c r="IU488">
        <v>52.223700000000001</v>
      </c>
      <c r="IV488">
        <v>2.4291800000000001</v>
      </c>
      <c r="IW488">
        <v>18514.169999999998</v>
      </c>
      <c r="IX488" s="1">
        <v>2.7220950000000001E-2</v>
      </c>
      <c r="IY488">
        <v>51.888680000000001</v>
      </c>
      <c r="IZ488">
        <v>2.6836899999999999</v>
      </c>
      <c r="JA488">
        <v>21117.42</v>
      </c>
      <c r="JB488" s="1">
        <v>2.678299E-2</v>
      </c>
      <c r="JC488">
        <v>51.59984</v>
      </c>
      <c r="JD488">
        <v>2.9250780000000001</v>
      </c>
      <c r="JE488">
        <v>23540.240000000002</v>
      </c>
      <c r="JF488" s="1">
        <v>2.6259060000000001E-2</v>
      </c>
      <c r="JG488">
        <v>51.85707</v>
      </c>
      <c r="JH488">
        <v>3.1187040000000001</v>
      </c>
      <c r="JI488">
        <v>25745.93</v>
      </c>
      <c r="JJ488">
        <v>2.5798479999999999E-2</v>
      </c>
      <c r="JK488">
        <v>52.14687</v>
      </c>
      <c r="JL488">
        <v>3.2771859999999999</v>
      </c>
      <c r="JM488">
        <v>27702.63</v>
      </c>
      <c r="JN488" s="1">
        <v>2.5421909999999999E-2</v>
      </c>
      <c r="JO488">
        <v>52.090940000000003</v>
      </c>
      <c r="JP488">
        <v>3.4019430000000002</v>
      </c>
      <c r="JQ488">
        <v>29405.1</v>
      </c>
      <c r="JR488">
        <v>2.5141589999999998E-2</v>
      </c>
      <c r="JS488">
        <v>51.880499999999998</v>
      </c>
      <c r="JT488">
        <v>3.5054799999999999</v>
      </c>
      <c r="JU488">
        <v>30858.29</v>
      </c>
      <c r="JV488" s="1">
        <v>2.490641E-2</v>
      </c>
      <c r="JW488">
        <v>51.69032</v>
      </c>
      <c r="JX488">
        <v>3.5854490000000001</v>
      </c>
      <c r="JY488">
        <v>32074.77</v>
      </c>
      <c r="JZ488" s="1">
        <v>2.4624750000000001E-2</v>
      </c>
      <c r="KA488">
        <v>51.389270000000003</v>
      </c>
      <c r="KB488">
        <v>3.6322399999999999</v>
      </c>
      <c r="KC488">
        <v>33070.26</v>
      </c>
      <c r="KD488" s="1">
        <v>2.4342760000000001E-2</v>
      </c>
      <c r="KE488">
        <v>51.040439999999997</v>
      </c>
      <c r="KF488">
        <v>3.6550760000000002</v>
      </c>
      <c r="KG488">
        <v>33861.57</v>
      </c>
      <c r="KH488">
        <v>2.4234370000000002E-2</v>
      </c>
      <c r="KI488">
        <v>50.630600000000001</v>
      </c>
      <c r="KJ488">
        <v>3.6840269999999999</v>
      </c>
      <c r="KK488">
        <v>34470.589999999997</v>
      </c>
      <c r="KL488" s="1">
        <v>2.40187E-2</v>
      </c>
      <c r="KM488">
        <v>50.840269999999997</v>
      </c>
      <c r="KN488">
        <v>3.6797789999999999</v>
      </c>
      <c r="KO488">
        <v>34918.370000000003</v>
      </c>
      <c r="KP488" s="1">
        <v>2.3804769999999999E-2</v>
      </c>
      <c r="KQ488">
        <v>51.930950000000003</v>
      </c>
      <c r="KR488">
        <v>3.6607599999999998</v>
      </c>
      <c r="KS488">
        <v>35221.629999999997</v>
      </c>
      <c r="KT488" s="1">
        <v>2.3537700000000002E-2</v>
      </c>
      <c r="KU488">
        <v>53.583970000000001</v>
      </c>
      <c r="KV488">
        <v>3.6212680000000002</v>
      </c>
      <c r="KW488">
        <v>35397.74</v>
      </c>
      <c r="KX488" s="1">
        <v>2.3376319999999999E-2</v>
      </c>
      <c r="KY488">
        <v>54.687280000000001</v>
      </c>
      <c r="KZ488">
        <v>3.5876320000000002</v>
      </c>
      <c r="LA488">
        <v>35463.47</v>
      </c>
      <c r="LB488" s="1">
        <v>2.3256829999999999E-2</v>
      </c>
      <c r="LC488">
        <v>54.589260000000003</v>
      </c>
      <c r="LD488">
        <v>3.5522360000000002</v>
      </c>
      <c r="LE488">
        <v>35435.18</v>
      </c>
      <c r="LF488" s="1">
        <v>2.3146E-2</v>
      </c>
      <c r="LG488">
        <v>54.018889999999999</v>
      </c>
      <c r="LH488">
        <v>3.510853</v>
      </c>
      <c r="LI488">
        <v>35325.93</v>
      </c>
      <c r="LJ488" s="1">
        <v>2.2981399999999999E-2</v>
      </c>
      <c r="LK488">
        <v>53.575130000000001</v>
      </c>
      <c r="LL488">
        <v>3.455781</v>
      </c>
      <c r="LM488">
        <v>35147.03</v>
      </c>
      <c r="LN488" s="1">
        <v>2.2704720000000001E-2</v>
      </c>
      <c r="LO488">
        <v>53.134689999999999</v>
      </c>
      <c r="LP488">
        <v>3.379413</v>
      </c>
      <c r="LQ488">
        <v>34908.800000000003</v>
      </c>
      <c r="LR488" s="1">
        <v>2.2571890000000001E-2</v>
      </c>
      <c r="LS488">
        <v>53.003239999999998</v>
      </c>
      <c r="LT488">
        <v>3.3211149999999998</v>
      </c>
      <c r="LU488">
        <v>34619.480000000003</v>
      </c>
      <c r="LV488" s="1">
        <v>2.2511030000000001E-2</v>
      </c>
      <c r="LW488">
        <v>53.302399999999999</v>
      </c>
      <c r="LX488">
        <v>3.2703319999999998</v>
      </c>
      <c r="LY488">
        <v>34288.120000000003</v>
      </c>
      <c r="LZ488" s="1">
        <v>2.248124E-2</v>
      </c>
      <c r="MA488">
        <v>53.545929999999998</v>
      </c>
      <c r="MB488">
        <v>3.221565</v>
      </c>
      <c r="MC488">
        <v>33921.360000000001</v>
      </c>
      <c r="MD488" s="1">
        <v>2.2354039999999999E-2</v>
      </c>
      <c r="ME488">
        <v>53.672310000000003</v>
      </c>
      <c r="MF488">
        <v>3.1569400000000001</v>
      </c>
      <c r="MG488">
        <v>33525.9</v>
      </c>
      <c r="MH488" s="1">
        <v>2.2209369999999999E-2</v>
      </c>
      <c r="MI488">
        <v>53.534320000000001</v>
      </c>
      <c r="MJ488">
        <v>3.0886300000000002</v>
      </c>
      <c r="MK488">
        <v>33106.43</v>
      </c>
      <c r="ML488" s="1">
        <v>2.2062849999999998E-2</v>
      </c>
      <c r="MM488">
        <v>52.9739</v>
      </c>
      <c r="MN488">
        <v>3.0188799999999998</v>
      </c>
      <c r="MO488">
        <v>32667.27</v>
      </c>
      <c r="MP488" s="1">
        <v>2.1995130000000002E-2</v>
      </c>
      <c r="MQ488">
        <v>52.489699999999999</v>
      </c>
      <c r="MR488">
        <v>2.9594990000000001</v>
      </c>
      <c r="MS488">
        <v>32212.85</v>
      </c>
      <c r="MT488" s="1">
        <v>2.199158E-2</v>
      </c>
      <c r="MU488">
        <v>52.100900000000003</v>
      </c>
      <c r="MV488">
        <v>2.9082240000000001</v>
      </c>
      <c r="MW488">
        <v>31746.21</v>
      </c>
      <c r="MX488" s="1">
        <v>2.192564E-2</v>
      </c>
      <c r="MY488">
        <v>52.177790000000002</v>
      </c>
      <c r="MZ488">
        <v>2.8487490000000002</v>
      </c>
      <c r="NA488">
        <v>31269.85</v>
      </c>
      <c r="NB488" s="1">
        <v>2.1808749999999998E-2</v>
      </c>
      <c r="NC488">
        <v>52.48019</v>
      </c>
      <c r="ND488">
        <v>2.7829389999999998</v>
      </c>
      <c r="NE488">
        <v>30787.58</v>
      </c>
      <c r="NF488" s="1">
        <v>2.1668799999999998E-2</v>
      </c>
      <c r="NG488">
        <v>53.231200000000001</v>
      </c>
      <c r="NH488">
        <v>2.7147640000000002</v>
      </c>
      <c r="NI488">
        <v>30301.46</v>
      </c>
      <c r="NJ488" s="1">
        <v>2.1582879999999999E-2</v>
      </c>
      <c r="NK488">
        <v>54.175550000000001</v>
      </c>
      <c r="NL488">
        <v>2.6541809999999999</v>
      </c>
      <c r="NM488">
        <v>29813.46</v>
      </c>
      <c r="NN488" s="1">
        <v>2.1556309999999999E-2</v>
      </c>
      <c r="NO488">
        <v>54.354170000000003</v>
      </c>
      <c r="NP488">
        <v>2.6015839999999999</v>
      </c>
      <c r="NQ488">
        <v>29324.48</v>
      </c>
      <c r="NR488" s="1">
        <v>2.1500660000000001E-2</v>
      </c>
      <c r="NS488">
        <v>53.670670000000001</v>
      </c>
      <c r="NT488">
        <v>2.5461040000000001</v>
      </c>
      <c r="NU488">
        <v>28836.7</v>
      </c>
      <c r="NV488" s="1">
        <v>2.1416569999999999E-2</v>
      </c>
      <c r="NW488">
        <v>52.997399999999999</v>
      </c>
      <c r="NX488">
        <v>2.4880969999999998</v>
      </c>
      <c r="NY488">
        <v>28350.51</v>
      </c>
      <c r="NZ488" s="1">
        <v>2.1285310000000002E-2</v>
      </c>
      <c r="OA488">
        <v>52.527990000000003</v>
      </c>
      <c r="OB488">
        <v>2.4285739999999998</v>
      </c>
      <c r="OC488">
        <v>27868.6</v>
      </c>
      <c r="OD488" s="1">
        <v>2.1202639999999998E-2</v>
      </c>
      <c r="OE488">
        <v>52.611190000000001</v>
      </c>
      <c r="OF488">
        <v>2.3717280000000001</v>
      </c>
      <c r="OG488">
        <v>27390.720000000001</v>
      </c>
      <c r="OH488" s="1">
        <v>2.1160950000000001E-2</v>
      </c>
      <c r="OI488">
        <v>52.525260000000003</v>
      </c>
      <c r="OJ488">
        <v>2.3206600000000002</v>
      </c>
      <c r="OK488">
        <v>26917.68</v>
      </c>
    </row>
    <row r="489" spans="1:401" x14ac:dyDescent="0.35">
      <c r="A489">
        <v>498</v>
      </c>
      <c r="B489" t="s">
        <v>4</v>
      </c>
      <c r="C489" t="s">
        <v>364</v>
      </c>
      <c r="D489" t="s">
        <v>496</v>
      </c>
      <c r="E489">
        <v>788.1884</v>
      </c>
      <c r="F489">
        <v>4.7831970000000001E-2</v>
      </c>
      <c r="G489">
        <v>35.993499999999997</v>
      </c>
      <c r="H489">
        <v>0</v>
      </c>
      <c r="I489">
        <v>0</v>
      </c>
      <c r="J489" s="1">
        <v>4.7527760000000002E-2</v>
      </c>
      <c r="K489">
        <v>36.155740000000002</v>
      </c>
      <c r="L489">
        <v>0</v>
      </c>
      <c r="M489">
        <v>0</v>
      </c>
      <c r="N489" s="1">
        <v>4.7062079999999999E-2</v>
      </c>
      <c r="O489">
        <v>36.150039999999997</v>
      </c>
      <c r="P489">
        <v>0</v>
      </c>
      <c r="Q489">
        <v>0</v>
      </c>
      <c r="R489" s="1">
        <v>4.6537189999999999E-2</v>
      </c>
      <c r="S489">
        <v>36.496020000000001</v>
      </c>
      <c r="T489">
        <v>0</v>
      </c>
      <c r="U489">
        <v>0</v>
      </c>
      <c r="V489" s="1">
        <v>4.6192900000000002E-2</v>
      </c>
      <c r="W489">
        <v>36.815989999999999</v>
      </c>
      <c r="X489">
        <v>0</v>
      </c>
      <c r="Y489">
        <v>0</v>
      </c>
      <c r="Z489" s="1">
        <v>4.5951619999999999E-2</v>
      </c>
      <c r="AA489">
        <v>36.820799999999998</v>
      </c>
      <c r="AB489">
        <v>0</v>
      </c>
      <c r="AC489">
        <v>0</v>
      </c>
      <c r="AD489" s="1">
        <v>4.5641420000000002E-2</v>
      </c>
      <c r="AE489">
        <v>36.560299999999998</v>
      </c>
      <c r="AF489">
        <v>0</v>
      </c>
      <c r="AG489">
        <v>0</v>
      </c>
      <c r="AH489" s="1">
        <v>4.5210199999999999E-2</v>
      </c>
      <c r="AI489">
        <v>36.253439999999998</v>
      </c>
      <c r="AJ489">
        <v>0</v>
      </c>
      <c r="AK489">
        <v>0</v>
      </c>
      <c r="AL489" s="1">
        <v>4.4787010000000002E-2</v>
      </c>
      <c r="AM489">
        <v>36.069389999999999</v>
      </c>
      <c r="AN489">
        <v>0</v>
      </c>
      <c r="AO489">
        <v>0</v>
      </c>
      <c r="AP489" s="1">
        <v>4.4414799999999997E-2</v>
      </c>
      <c r="AQ489">
        <v>36.402230000000003</v>
      </c>
      <c r="AR489">
        <v>0</v>
      </c>
      <c r="AS489">
        <v>0</v>
      </c>
      <c r="AT489" s="1">
        <v>4.4086649999999998E-2</v>
      </c>
      <c r="AU489">
        <v>37.085529999999999</v>
      </c>
      <c r="AV489">
        <v>0</v>
      </c>
      <c r="AW489">
        <v>0</v>
      </c>
      <c r="AX489" s="1">
        <v>4.3712979999999999E-2</v>
      </c>
      <c r="AY489">
        <v>37.947780000000002</v>
      </c>
      <c r="AZ489">
        <v>0</v>
      </c>
      <c r="BA489">
        <v>0</v>
      </c>
      <c r="BB489">
        <v>4.328021E-2</v>
      </c>
      <c r="BC489">
        <v>38.646920000000001</v>
      </c>
      <c r="BD489">
        <v>0</v>
      </c>
      <c r="BE489">
        <v>0</v>
      </c>
      <c r="BF489" s="1">
        <v>4.2798089999999997E-2</v>
      </c>
      <c r="BG489">
        <v>38.77261</v>
      </c>
      <c r="BH489">
        <v>0</v>
      </c>
      <c r="BI489">
        <v>0</v>
      </c>
      <c r="BJ489" s="1">
        <v>4.2335699999999997E-2</v>
      </c>
      <c r="BK489">
        <v>38.512909999999998</v>
      </c>
      <c r="BL489">
        <v>0</v>
      </c>
      <c r="BM489">
        <v>0</v>
      </c>
      <c r="BN489" s="1">
        <v>4.1893079999999999E-2</v>
      </c>
      <c r="BO489">
        <v>38.235819999999997</v>
      </c>
      <c r="BP489">
        <v>0</v>
      </c>
      <c r="BQ489">
        <v>0</v>
      </c>
      <c r="BR489" s="1">
        <v>4.1633089999999998E-2</v>
      </c>
      <c r="BS489">
        <v>38.011069999999997</v>
      </c>
      <c r="BT489">
        <v>0</v>
      </c>
      <c r="BU489">
        <v>0</v>
      </c>
      <c r="BV489" s="1">
        <v>4.1164880000000001E-2</v>
      </c>
      <c r="BW489">
        <v>38.15352</v>
      </c>
      <c r="BX489">
        <v>0</v>
      </c>
      <c r="BY489">
        <v>0</v>
      </c>
      <c r="BZ489" s="1">
        <v>4.0593369999999997E-2</v>
      </c>
      <c r="CA489">
        <v>38.412010000000002</v>
      </c>
      <c r="CB489">
        <v>0</v>
      </c>
      <c r="CC489">
        <v>0</v>
      </c>
      <c r="CD489" s="1">
        <v>3.9987099999999998E-2</v>
      </c>
      <c r="CE489">
        <v>38.624540000000003</v>
      </c>
      <c r="CF489">
        <v>0</v>
      </c>
      <c r="CG489">
        <v>0</v>
      </c>
      <c r="CH489" s="1">
        <v>3.9505369999999998E-2</v>
      </c>
      <c r="CI489">
        <v>38.75902</v>
      </c>
      <c r="CJ489">
        <v>0</v>
      </c>
      <c r="CK489">
        <v>0</v>
      </c>
      <c r="CL489" s="1">
        <v>3.9144110000000003E-2</v>
      </c>
      <c r="CM489">
        <v>38.625100000000003</v>
      </c>
      <c r="CN489">
        <v>0</v>
      </c>
      <c r="CO489">
        <v>0</v>
      </c>
      <c r="CP489" s="1">
        <v>3.8801139999999998E-2</v>
      </c>
      <c r="CQ489">
        <v>38.426960000000001</v>
      </c>
      <c r="CR489">
        <v>0</v>
      </c>
      <c r="CS489">
        <v>0</v>
      </c>
      <c r="CT489" s="1">
        <v>3.8418639999999997E-2</v>
      </c>
      <c r="CU489">
        <v>38.205089999999998</v>
      </c>
      <c r="CV489">
        <v>0</v>
      </c>
      <c r="CW489">
        <v>0</v>
      </c>
      <c r="CX489" s="1">
        <v>3.799636E-2</v>
      </c>
      <c r="CY489">
        <v>38.071719999999999</v>
      </c>
      <c r="CZ489">
        <v>0</v>
      </c>
      <c r="DA489">
        <v>0</v>
      </c>
      <c r="DB489" s="1">
        <v>3.7731849999999997E-2</v>
      </c>
      <c r="DC489">
        <v>38.350909999999999</v>
      </c>
      <c r="DD489">
        <v>0</v>
      </c>
      <c r="DE489">
        <v>0</v>
      </c>
      <c r="DF489" s="1">
        <v>3.7535180000000001E-2</v>
      </c>
      <c r="DG489">
        <v>39.044119999999999</v>
      </c>
      <c r="DH489">
        <v>0</v>
      </c>
      <c r="DI489">
        <v>0</v>
      </c>
      <c r="DJ489" s="1">
        <v>3.7344099999999998E-2</v>
      </c>
      <c r="DK489">
        <v>40.307920000000003</v>
      </c>
      <c r="DL489">
        <v>0</v>
      </c>
      <c r="DM489">
        <v>0</v>
      </c>
      <c r="DN489" s="1">
        <v>3.705104E-2</v>
      </c>
      <c r="DO489">
        <v>41.782809999999998</v>
      </c>
      <c r="DP489">
        <v>0</v>
      </c>
      <c r="DQ489">
        <v>0</v>
      </c>
      <c r="DR489" s="1">
        <v>3.6708640000000001E-2</v>
      </c>
      <c r="DS489">
        <v>42.317979999999999</v>
      </c>
      <c r="DT489" s="1">
        <v>1.5777809999999999E-38</v>
      </c>
      <c r="DU489" s="1">
        <v>1.005983E-34</v>
      </c>
      <c r="DV489" s="1">
        <v>3.6308390000000003E-2</v>
      </c>
      <c r="DW489">
        <v>42.126199999999997</v>
      </c>
      <c r="DX489" s="1">
        <v>4.646384E-34</v>
      </c>
      <c r="DY489" s="1">
        <v>2.9931299999999999E-30</v>
      </c>
      <c r="DZ489">
        <v>3.5983090000000002E-2</v>
      </c>
      <c r="EA489">
        <v>41.908569999999997</v>
      </c>
      <c r="EB489" s="1">
        <v>3.260477E-30</v>
      </c>
      <c r="EC489" s="1">
        <v>1.9079690000000001E-26</v>
      </c>
      <c r="ED489" s="1">
        <v>3.5951360000000002E-2</v>
      </c>
      <c r="EE489">
        <v>41.735140000000001</v>
      </c>
      <c r="EF489" s="1">
        <v>7.0085180000000005E-27</v>
      </c>
      <c r="EG489" s="1">
        <v>3.7901220000000002E-23</v>
      </c>
      <c r="EH489" s="1">
        <v>3.5621920000000001E-2</v>
      </c>
      <c r="EI489">
        <v>41.834510000000002</v>
      </c>
      <c r="EJ489" s="1">
        <v>5.9827490000000002E-24</v>
      </c>
      <c r="EK489" s="1">
        <v>3.1073039999999998E-20</v>
      </c>
      <c r="EL489" s="1">
        <v>3.5097610000000001E-2</v>
      </c>
      <c r="EM489">
        <v>42.362279999999998</v>
      </c>
      <c r="EN489" s="1">
        <v>2.3780849999999999E-21</v>
      </c>
      <c r="EO489" s="1">
        <v>1.2127269999999999E-17</v>
      </c>
      <c r="EP489">
        <v>3.453171E-2</v>
      </c>
      <c r="EQ489">
        <v>43.538849999999996</v>
      </c>
      <c r="ER489" s="1">
        <v>4.9430349999999997E-19</v>
      </c>
      <c r="ES489" s="1">
        <v>2.5114169999999998E-15</v>
      </c>
      <c r="ET489" s="1">
        <v>3.4105089999999998E-2</v>
      </c>
      <c r="EU489">
        <v>44.768479999999997</v>
      </c>
      <c r="EV489" s="1">
        <v>5.9021239999999994E-17</v>
      </c>
      <c r="EW489" s="1">
        <v>2.9942479999999999E-13</v>
      </c>
      <c r="EX489" s="1">
        <v>3.3834650000000001E-2</v>
      </c>
      <c r="EY489">
        <v>45.095649999999999</v>
      </c>
      <c r="EZ489" s="1">
        <v>4.3416480000000002E-15</v>
      </c>
      <c r="FA489" s="1">
        <v>2.2056690000000001E-11</v>
      </c>
      <c r="FB489" s="1">
        <v>3.3559730000000003E-2</v>
      </c>
      <c r="FC489">
        <v>44.924590000000002</v>
      </c>
      <c r="FD489" s="1">
        <v>2.0818080000000001E-13</v>
      </c>
      <c r="FE489" s="1">
        <v>1.0617490000000001E-9</v>
      </c>
      <c r="FF489">
        <v>3.3250729999999999E-2</v>
      </c>
      <c r="FG489">
        <v>44.736159999999998</v>
      </c>
      <c r="FH489" s="1">
        <v>6.786096E-12</v>
      </c>
      <c r="FI489" s="1">
        <v>3.4910849999999999E-8</v>
      </c>
      <c r="FJ489" s="1">
        <v>3.3440640000000001E-2</v>
      </c>
      <c r="FK489">
        <v>44.655140000000003</v>
      </c>
      <c r="FL489" s="1">
        <v>1.5870690000000001E-10</v>
      </c>
      <c r="FM489" s="1">
        <v>8.1331150000000001E-7</v>
      </c>
      <c r="FN489" s="1">
        <v>3.3185819999999998E-2</v>
      </c>
      <c r="FO489">
        <v>45.033430000000003</v>
      </c>
      <c r="FP489" s="1">
        <v>2.6712409999999999E-9</v>
      </c>
      <c r="FQ489" s="1">
        <v>1.38578E-5</v>
      </c>
      <c r="FR489">
        <v>3.2750889999999998E-2</v>
      </c>
      <c r="FS489">
        <v>45.655940000000001</v>
      </c>
      <c r="FT489" s="1">
        <v>3.3476750000000002E-8</v>
      </c>
      <c r="FU489" s="1">
        <v>1.768428E-4</v>
      </c>
      <c r="FV489" s="1">
        <v>3.2263800000000002E-2</v>
      </c>
      <c r="FW489">
        <v>46.394770000000001</v>
      </c>
      <c r="FX489" s="1">
        <v>3.208732E-7</v>
      </c>
      <c r="FY489" s="1">
        <v>1.7325960000000001E-3</v>
      </c>
      <c r="FZ489" s="1">
        <v>3.2008090000000003E-2</v>
      </c>
      <c r="GA489">
        <v>46.766620000000003</v>
      </c>
      <c r="GB489" s="1">
        <v>2.4350500000000001E-6</v>
      </c>
      <c r="GC489" s="1">
        <v>1.336183E-2</v>
      </c>
      <c r="GD489" s="1">
        <v>3.1911969999999998E-2</v>
      </c>
      <c r="GE489">
        <v>46.834110000000003</v>
      </c>
      <c r="GF489" s="1">
        <v>1.498539E-5</v>
      </c>
      <c r="GG489" s="1">
        <v>8.319957E-2</v>
      </c>
      <c r="GH489" s="1">
        <v>3.177667E-2</v>
      </c>
      <c r="GI489">
        <v>46.572330000000001</v>
      </c>
      <c r="GJ489" s="1">
        <v>7.5905290000000006E-5</v>
      </c>
      <c r="GK489">
        <v>0.42718040000000002</v>
      </c>
      <c r="GL489" s="1">
        <v>3.1490619999999997E-2</v>
      </c>
      <c r="GM489">
        <v>46.283180000000002</v>
      </c>
      <c r="GN489" s="1">
        <v>3.2086590000000002E-4</v>
      </c>
      <c r="GO489">
        <v>1.839289</v>
      </c>
      <c r="GP489" s="1">
        <v>3.1654309999999998E-2</v>
      </c>
      <c r="GQ489">
        <v>46.056950000000001</v>
      </c>
      <c r="GR489" s="1">
        <v>1.172036E-3</v>
      </c>
      <c r="GS489">
        <v>6.7503450000000003</v>
      </c>
      <c r="GT489" s="1">
        <v>3.1362019999999997E-2</v>
      </c>
      <c r="GU489">
        <v>46.439079999999997</v>
      </c>
      <c r="GV489" s="1">
        <v>3.651465E-3</v>
      </c>
      <c r="GW489">
        <v>21.437830000000002</v>
      </c>
      <c r="GX489" s="1">
        <v>3.0909880000000001E-2</v>
      </c>
      <c r="GY489">
        <v>47.138109999999998</v>
      </c>
      <c r="GZ489" s="1">
        <v>9.8906810000000001E-3</v>
      </c>
      <c r="HA489">
        <v>59.520380000000003</v>
      </c>
      <c r="HB489" s="1">
        <v>3.038269E-2</v>
      </c>
      <c r="HC489">
        <v>48.044640000000001</v>
      </c>
      <c r="HD489" s="1">
        <v>2.3633379999999999E-2</v>
      </c>
      <c r="HE489">
        <v>146.1942</v>
      </c>
      <c r="HF489" s="1">
        <v>3.0061839999999999E-2</v>
      </c>
      <c r="HG489">
        <v>48.777630000000002</v>
      </c>
      <c r="HH489" s="1">
        <v>5.0900290000000001E-2</v>
      </c>
      <c r="HI489">
        <v>321.45639999999997</v>
      </c>
      <c r="HJ489" s="1">
        <v>2.984386E-2</v>
      </c>
      <c r="HK489">
        <v>48.787260000000003</v>
      </c>
      <c r="HL489" s="1">
        <v>9.9639610000000003E-2</v>
      </c>
      <c r="HM489">
        <v>640.39359999999999</v>
      </c>
      <c r="HN489" s="1">
        <v>2.955996E-2</v>
      </c>
      <c r="HO489">
        <v>48.522089999999999</v>
      </c>
      <c r="HP489">
        <v>0.17814949999999999</v>
      </c>
      <c r="HQ489">
        <v>1167.635</v>
      </c>
      <c r="HR489" s="1">
        <v>2.9127489999999999E-2</v>
      </c>
      <c r="HS489">
        <v>48.168930000000003</v>
      </c>
      <c r="HT489">
        <v>0.29270210000000002</v>
      </c>
      <c r="HU489">
        <v>1966.0909999999999</v>
      </c>
      <c r="HV489" s="1">
        <v>2.9058819999999999E-2</v>
      </c>
      <c r="HW489">
        <v>47.934190000000001</v>
      </c>
      <c r="HX489">
        <v>0.45384799999999997</v>
      </c>
      <c r="HY489">
        <v>3085.11</v>
      </c>
      <c r="HZ489" s="1">
        <v>2.8685470000000001E-2</v>
      </c>
      <c r="IA489">
        <v>48.349220000000003</v>
      </c>
      <c r="IB489">
        <v>0.65472330000000001</v>
      </c>
      <c r="IC489">
        <v>4550.3609999999999</v>
      </c>
      <c r="ID489" s="1">
        <v>2.8240790000000002E-2</v>
      </c>
      <c r="IE489">
        <v>49.5595</v>
      </c>
      <c r="IF489">
        <v>0.89148720000000004</v>
      </c>
      <c r="IG489">
        <v>6349.116</v>
      </c>
      <c r="IH489" s="1">
        <v>2.7735679999999999E-2</v>
      </c>
      <c r="II489">
        <v>51.176729999999999</v>
      </c>
      <c r="IJ489">
        <v>1.15374</v>
      </c>
      <c r="IK489">
        <v>8437.2160000000003</v>
      </c>
      <c r="IL489" s="1">
        <v>2.7351670000000002E-2</v>
      </c>
      <c r="IM489">
        <v>52.166069999999998</v>
      </c>
      <c r="IN489">
        <v>1.437557</v>
      </c>
      <c r="IO489">
        <v>10745.99</v>
      </c>
      <c r="IP489" s="1">
        <v>2.7008250000000001E-2</v>
      </c>
      <c r="IQ489">
        <v>52.303890000000003</v>
      </c>
      <c r="IR489">
        <v>1.7296260000000001</v>
      </c>
      <c r="IS489">
        <v>13195.23</v>
      </c>
      <c r="IT489" s="1">
        <v>2.6590920000000001E-2</v>
      </c>
      <c r="IU489">
        <v>52.027050000000003</v>
      </c>
      <c r="IV489">
        <v>2.011441</v>
      </c>
      <c r="IW489">
        <v>15697.96</v>
      </c>
      <c r="IX489" s="1">
        <v>2.592767E-2</v>
      </c>
      <c r="IY489">
        <v>51.706659999999999</v>
      </c>
      <c r="IZ489">
        <v>2.2541850000000001</v>
      </c>
      <c r="JA489">
        <v>18165.849999999999</v>
      </c>
      <c r="JB489" s="1">
        <v>2.5512880000000002E-2</v>
      </c>
      <c r="JC489">
        <v>51.431089999999998</v>
      </c>
      <c r="JD489">
        <v>2.490002</v>
      </c>
      <c r="JE489">
        <v>20524.650000000001</v>
      </c>
      <c r="JF489">
        <v>2.5014660000000001E-2</v>
      </c>
      <c r="JG489">
        <v>51.685659999999999</v>
      </c>
      <c r="JH489">
        <v>2.6878129999999998</v>
      </c>
      <c r="JI489">
        <v>22730</v>
      </c>
      <c r="JJ489" s="1">
        <v>2.4571519999999999E-2</v>
      </c>
      <c r="JK489">
        <v>51.971969999999999</v>
      </c>
      <c r="JL489">
        <v>2.8562639999999999</v>
      </c>
      <c r="JM489">
        <v>24741.96</v>
      </c>
      <c r="JN489">
        <v>2.4215279999999999E-2</v>
      </c>
      <c r="JO489">
        <v>51.923220000000001</v>
      </c>
      <c r="JP489">
        <v>2.9967440000000001</v>
      </c>
      <c r="JQ489">
        <v>26544.95</v>
      </c>
      <c r="JR489">
        <v>2.39493E-2</v>
      </c>
      <c r="JS489">
        <v>51.723930000000003</v>
      </c>
      <c r="JT489">
        <v>3.1182789999999998</v>
      </c>
      <c r="JU489">
        <v>28133.31</v>
      </c>
      <c r="JV489" s="1">
        <v>2.3729670000000001E-2</v>
      </c>
      <c r="JW489">
        <v>51.544139999999999</v>
      </c>
      <c r="JX489">
        <v>3.2188629999999998</v>
      </c>
      <c r="JY489">
        <v>29510.63</v>
      </c>
      <c r="JZ489" s="1">
        <v>2.3459279999999999E-2</v>
      </c>
      <c r="KA489">
        <v>51.25779</v>
      </c>
      <c r="KB489">
        <v>3.2878229999999999</v>
      </c>
      <c r="KC489">
        <v>30684.18</v>
      </c>
      <c r="KD489" s="1">
        <v>2.3192890000000001E-2</v>
      </c>
      <c r="KE489">
        <v>50.926029999999997</v>
      </c>
      <c r="KF489">
        <v>3.334403</v>
      </c>
      <c r="KG489">
        <v>31664.55</v>
      </c>
      <c r="KH489" s="1">
        <v>2.3091750000000001E-2</v>
      </c>
      <c r="KI489">
        <v>50.535809999999998</v>
      </c>
      <c r="KJ489">
        <v>3.3851960000000001</v>
      </c>
      <c r="KK489">
        <v>32467.5</v>
      </c>
      <c r="KL489" s="1">
        <v>2.2885800000000001E-2</v>
      </c>
      <c r="KM489">
        <v>50.747880000000002</v>
      </c>
      <c r="KN489">
        <v>3.4036179999999998</v>
      </c>
      <c r="KO489">
        <v>33109.589999999997</v>
      </c>
      <c r="KP489" s="1">
        <v>2.268243E-2</v>
      </c>
      <c r="KQ489">
        <v>51.816949999999999</v>
      </c>
      <c r="KR489">
        <v>3.406955</v>
      </c>
      <c r="KS489">
        <v>33604.800000000003</v>
      </c>
      <c r="KT489" s="1">
        <v>2.242386E-2</v>
      </c>
      <c r="KU489">
        <v>53.43365</v>
      </c>
      <c r="KV489">
        <v>3.3887740000000002</v>
      </c>
      <c r="KW489">
        <v>33966.980000000003</v>
      </c>
      <c r="KX489" s="1">
        <v>2.2270669999999999E-2</v>
      </c>
      <c r="KY489">
        <v>54.516530000000003</v>
      </c>
      <c r="KZ489">
        <v>3.3751980000000001</v>
      </c>
      <c r="LA489">
        <v>34211.980000000003</v>
      </c>
      <c r="LB489">
        <v>2.2158850000000001E-2</v>
      </c>
      <c r="LC489">
        <v>54.431930000000001</v>
      </c>
      <c r="LD489">
        <v>3.358695</v>
      </c>
      <c r="LE489">
        <v>34354.449999999997</v>
      </c>
      <c r="LF489" s="1">
        <v>2.2056200000000001E-2</v>
      </c>
      <c r="LG489">
        <v>53.885739999999998</v>
      </c>
      <c r="LH489">
        <v>3.335248</v>
      </c>
      <c r="LI489">
        <v>34406.65</v>
      </c>
      <c r="LJ489" s="1">
        <v>2.1898129999999998E-2</v>
      </c>
      <c r="LK489">
        <v>53.458919999999999</v>
      </c>
      <c r="LL489">
        <v>3.2967930000000001</v>
      </c>
      <c r="LM489">
        <v>34379.69</v>
      </c>
      <c r="LN489" s="1">
        <v>2.1626409999999999E-2</v>
      </c>
      <c r="LO489">
        <v>53.034280000000003</v>
      </c>
      <c r="LP489">
        <v>3.2355839999999998</v>
      </c>
      <c r="LQ489">
        <v>34283.339999999997</v>
      </c>
      <c r="LR489" s="1">
        <v>2.1501429999999998E-2</v>
      </c>
      <c r="LS489">
        <v>52.909579999999998</v>
      </c>
      <c r="LT489">
        <v>3.1918820000000001</v>
      </c>
      <c r="LU489">
        <v>34126.46</v>
      </c>
      <c r="LV489" s="1">
        <v>2.1446349999999999E-2</v>
      </c>
      <c r="LW489">
        <v>53.20232</v>
      </c>
      <c r="LX489">
        <v>3.1545030000000001</v>
      </c>
      <c r="LY489">
        <v>33918.160000000003</v>
      </c>
      <c r="LZ489" s="1">
        <v>2.1422489999999999E-2</v>
      </c>
      <c r="MA489">
        <v>53.440399999999997</v>
      </c>
      <c r="MB489">
        <v>3.1182650000000001</v>
      </c>
      <c r="MC489">
        <v>33665.300000000003</v>
      </c>
      <c r="MD489" s="1">
        <v>2.1301359999999998E-2</v>
      </c>
      <c r="ME489">
        <v>53.566249999999997</v>
      </c>
      <c r="MF489">
        <v>3.065137</v>
      </c>
      <c r="MG489">
        <v>33375.22</v>
      </c>
      <c r="MH489" s="1">
        <v>2.1159979999999998E-2</v>
      </c>
      <c r="MI489">
        <v>53.434980000000003</v>
      </c>
      <c r="MJ489">
        <v>3.0069520000000001</v>
      </c>
      <c r="MK489">
        <v>33052.629999999997</v>
      </c>
      <c r="ML489" s="1">
        <v>2.1019909999999999E-2</v>
      </c>
      <c r="MM489">
        <v>52.894419999999997</v>
      </c>
      <c r="MN489">
        <v>2.9469759999999998</v>
      </c>
      <c r="MO489">
        <v>32702.62</v>
      </c>
      <c r="MP489" s="1">
        <v>2.095255E-2</v>
      </c>
      <c r="MQ489">
        <v>52.427410000000002</v>
      </c>
      <c r="MR489">
        <v>2.8960140000000001</v>
      </c>
      <c r="MS489">
        <v>32329.95</v>
      </c>
      <c r="MT489" s="1">
        <v>2.0953820000000001E-2</v>
      </c>
      <c r="MU489">
        <v>52.052720000000001</v>
      </c>
      <c r="MV489">
        <v>2.8533179999999998</v>
      </c>
      <c r="MW489">
        <v>31938.2</v>
      </c>
      <c r="MX489" s="1">
        <v>2.0891860000000002E-2</v>
      </c>
      <c r="MY489">
        <v>52.131360000000001</v>
      </c>
      <c r="MZ489">
        <v>2.8014540000000001</v>
      </c>
      <c r="NA489">
        <v>31530.7</v>
      </c>
      <c r="NB489" s="1">
        <v>2.0780529999999998E-2</v>
      </c>
      <c r="NC489">
        <v>52.428939999999997</v>
      </c>
      <c r="ND489">
        <v>2.742642</v>
      </c>
      <c r="NE489">
        <v>31111.07</v>
      </c>
      <c r="NF489" s="1">
        <v>2.064355E-2</v>
      </c>
      <c r="NG489">
        <v>53.162199999999999</v>
      </c>
      <c r="NH489">
        <v>2.6804670000000002</v>
      </c>
      <c r="NI489">
        <v>30682.19</v>
      </c>
      <c r="NJ489" s="1">
        <v>2.0565799999999999E-2</v>
      </c>
      <c r="NK489">
        <v>54.083950000000002</v>
      </c>
      <c r="NL489">
        <v>2.6261960000000002</v>
      </c>
      <c r="NM489">
        <v>30245.94</v>
      </c>
      <c r="NN489" s="1">
        <v>2.0538850000000001E-2</v>
      </c>
      <c r="NO489">
        <v>54.262869999999999</v>
      </c>
      <c r="NP489">
        <v>2.5786989999999999</v>
      </c>
      <c r="NQ489">
        <v>29804.1</v>
      </c>
      <c r="NR489" s="1">
        <v>2.048784E-2</v>
      </c>
      <c r="NS489">
        <v>53.605029999999999</v>
      </c>
      <c r="NT489">
        <v>2.528289</v>
      </c>
      <c r="NU489">
        <v>29358.97</v>
      </c>
      <c r="NV489" s="1">
        <v>2.0409179999999999E-2</v>
      </c>
      <c r="NW489">
        <v>52.95485</v>
      </c>
      <c r="NX489">
        <v>2.4750179999999999</v>
      </c>
      <c r="NY489">
        <v>28911.58</v>
      </c>
      <c r="NZ489">
        <v>2.0281569999999999E-2</v>
      </c>
      <c r="OA489">
        <v>52.500819999999997</v>
      </c>
      <c r="OB489">
        <v>2.4169499999999999</v>
      </c>
      <c r="OC489">
        <v>28464.25</v>
      </c>
      <c r="OD489" s="1">
        <v>2.02017E-2</v>
      </c>
      <c r="OE489">
        <v>52.583069999999999</v>
      </c>
      <c r="OF489">
        <v>2.3655029999999999</v>
      </c>
      <c r="OG489">
        <v>28017.79</v>
      </c>
      <c r="OH489" s="1">
        <v>2.0159960000000001E-2</v>
      </c>
      <c r="OI489">
        <v>52.500720000000001</v>
      </c>
      <c r="OJ489">
        <v>2.3192840000000001</v>
      </c>
      <c r="OK489">
        <v>27573.06</v>
      </c>
    </row>
    <row r="490" spans="1:401" x14ac:dyDescent="0.35">
      <c r="A490">
        <v>499</v>
      </c>
      <c r="B490" t="s">
        <v>4</v>
      </c>
      <c r="C490" t="s">
        <v>364</v>
      </c>
      <c r="D490" t="s">
        <v>497</v>
      </c>
      <c r="E490">
        <v>792.76949999999999</v>
      </c>
      <c r="F490" s="1">
        <v>4.4250159999999997E-2</v>
      </c>
      <c r="G490">
        <v>35.887610000000002</v>
      </c>
      <c r="H490">
        <v>0</v>
      </c>
      <c r="I490">
        <v>0</v>
      </c>
      <c r="J490" s="1">
        <v>4.3966400000000003E-2</v>
      </c>
      <c r="K490">
        <v>36.049779999999998</v>
      </c>
      <c r="L490">
        <v>0</v>
      </c>
      <c r="M490">
        <v>0</v>
      </c>
      <c r="N490" s="1">
        <v>4.3529409999999998E-2</v>
      </c>
      <c r="O490">
        <v>36.049590000000002</v>
      </c>
      <c r="P490">
        <v>0</v>
      </c>
      <c r="Q490">
        <v>0</v>
      </c>
      <c r="R490" s="1">
        <v>4.3039760000000003E-2</v>
      </c>
      <c r="S490">
        <v>36.391109999999998</v>
      </c>
      <c r="T490">
        <v>0</v>
      </c>
      <c r="U490">
        <v>0</v>
      </c>
      <c r="V490">
        <v>4.2722110000000001E-2</v>
      </c>
      <c r="W490">
        <v>36.708840000000002</v>
      </c>
      <c r="X490">
        <v>0</v>
      </c>
      <c r="Y490">
        <v>0</v>
      </c>
      <c r="Z490" s="1">
        <v>4.2504779999999999E-2</v>
      </c>
      <c r="AA490">
        <v>36.722290000000001</v>
      </c>
      <c r="AB490">
        <v>0</v>
      </c>
      <c r="AC490">
        <v>0</v>
      </c>
      <c r="AD490" s="1">
        <v>4.2217820000000003E-2</v>
      </c>
      <c r="AE490">
        <v>36.478630000000003</v>
      </c>
      <c r="AF490">
        <v>0</v>
      </c>
      <c r="AG490">
        <v>0</v>
      </c>
      <c r="AH490" s="1">
        <v>4.1821379999999998E-2</v>
      </c>
      <c r="AI490">
        <v>36.190989999999999</v>
      </c>
      <c r="AJ490">
        <v>0</v>
      </c>
      <c r="AK490">
        <v>0</v>
      </c>
      <c r="AL490" s="1">
        <v>4.1427680000000001E-2</v>
      </c>
      <c r="AM490">
        <v>36.023690000000002</v>
      </c>
      <c r="AN490">
        <v>0</v>
      </c>
      <c r="AO490">
        <v>0</v>
      </c>
      <c r="AP490" s="1">
        <v>4.1081010000000001E-2</v>
      </c>
      <c r="AQ490">
        <v>36.358899999999998</v>
      </c>
      <c r="AR490">
        <v>0</v>
      </c>
      <c r="AS490">
        <v>0</v>
      </c>
      <c r="AT490" s="1">
        <v>4.0781699999999997E-2</v>
      </c>
      <c r="AU490">
        <v>37.03548</v>
      </c>
      <c r="AV490">
        <v>0</v>
      </c>
      <c r="AW490">
        <v>0</v>
      </c>
      <c r="AX490" s="1">
        <v>4.0436029999999998E-2</v>
      </c>
      <c r="AY490">
        <v>37.885759999999998</v>
      </c>
      <c r="AZ490">
        <v>0</v>
      </c>
      <c r="BA490">
        <v>0</v>
      </c>
      <c r="BB490" s="1">
        <v>4.0034859999999999E-2</v>
      </c>
      <c r="BC490">
        <v>38.576030000000003</v>
      </c>
      <c r="BD490">
        <v>0</v>
      </c>
      <c r="BE490">
        <v>0</v>
      </c>
      <c r="BF490" s="1">
        <v>3.9586299999999998E-2</v>
      </c>
      <c r="BG490">
        <v>38.707369999999997</v>
      </c>
      <c r="BH490">
        <v>0</v>
      </c>
      <c r="BI490">
        <v>0</v>
      </c>
      <c r="BJ490" s="1">
        <v>3.9160059999999997E-2</v>
      </c>
      <c r="BK490">
        <v>38.461010000000002</v>
      </c>
      <c r="BL490">
        <v>0</v>
      </c>
      <c r="BM490">
        <v>0</v>
      </c>
      <c r="BN490" s="1">
        <v>3.8753240000000001E-2</v>
      </c>
      <c r="BO490">
        <v>38.195300000000003</v>
      </c>
      <c r="BP490">
        <v>0</v>
      </c>
      <c r="BQ490">
        <v>0</v>
      </c>
      <c r="BR490" s="1">
        <v>3.8520180000000001E-2</v>
      </c>
      <c r="BS490">
        <v>37.978259999999999</v>
      </c>
      <c r="BT490">
        <v>0</v>
      </c>
      <c r="BU490">
        <v>0</v>
      </c>
      <c r="BV490" s="1">
        <v>3.8087080000000002E-2</v>
      </c>
      <c r="BW490">
        <v>38.116300000000003</v>
      </c>
      <c r="BX490">
        <v>0</v>
      </c>
      <c r="BY490">
        <v>0</v>
      </c>
      <c r="BZ490" s="1">
        <v>3.7550609999999998E-2</v>
      </c>
      <c r="CA490">
        <v>38.366790000000002</v>
      </c>
      <c r="CB490">
        <v>0</v>
      </c>
      <c r="CC490">
        <v>0</v>
      </c>
      <c r="CD490" s="1">
        <v>3.6988310000000003E-2</v>
      </c>
      <c r="CE490">
        <v>38.571350000000002</v>
      </c>
      <c r="CF490">
        <v>0</v>
      </c>
      <c r="CG490">
        <v>0</v>
      </c>
      <c r="CH490" s="1">
        <v>3.6543430000000002E-2</v>
      </c>
      <c r="CI490">
        <v>38.700659999999999</v>
      </c>
      <c r="CJ490">
        <v>0</v>
      </c>
      <c r="CK490">
        <v>0</v>
      </c>
      <c r="CL490" s="1">
        <v>3.621129E-2</v>
      </c>
      <c r="CM490">
        <v>38.569859999999998</v>
      </c>
      <c r="CN490">
        <v>0</v>
      </c>
      <c r="CO490">
        <v>0</v>
      </c>
      <c r="CP490">
        <v>3.5897180000000001E-2</v>
      </c>
      <c r="CQ490">
        <v>38.377079999999999</v>
      </c>
      <c r="CR490">
        <v>0</v>
      </c>
      <c r="CS490">
        <v>0</v>
      </c>
      <c r="CT490" s="1">
        <v>3.5540380000000003E-2</v>
      </c>
      <c r="CU490">
        <v>38.16281</v>
      </c>
      <c r="CV490">
        <v>0</v>
      </c>
      <c r="CW490">
        <v>0</v>
      </c>
      <c r="CX490" s="1">
        <v>3.5146820000000002E-2</v>
      </c>
      <c r="CY490">
        <v>38.036270000000002</v>
      </c>
      <c r="CZ490">
        <v>0</v>
      </c>
      <c r="DA490">
        <v>0</v>
      </c>
      <c r="DB490">
        <v>3.4901410000000001E-2</v>
      </c>
      <c r="DC490">
        <v>38.311909999999997</v>
      </c>
      <c r="DD490">
        <v>0</v>
      </c>
      <c r="DE490">
        <v>0</v>
      </c>
      <c r="DF490" s="1">
        <v>3.4723570000000002E-2</v>
      </c>
      <c r="DG490">
        <v>38.991540000000001</v>
      </c>
      <c r="DH490">
        <v>0</v>
      </c>
      <c r="DI490">
        <v>0</v>
      </c>
      <c r="DJ490" s="1">
        <v>3.4548450000000001E-2</v>
      </c>
      <c r="DK490">
        <v>40.226750000000003</v>
      </c>
      <c r="DL490">
        <v>0</v>
      </c>
      <c r="DM490">
        <v>0</v>
      </c>
      <c r="DN490" s="1">
        <v>3.4278570000000001E-2</v>
      </c>
      <c r="DO490">
        <v>41.668900000000001</v>
      </c>
      <c r="DP490">
        <v>0</v>
      </c>
      <c r="DQ490">
        <v>0</v>
      </c>
      <c r="DR490" s="1">
        <v>3.3958809999999999E-2</v>
      </c>
      <c r="DS490">
        <v>42.198410000000003</v>
      </c>
      <c r="DT490">
        <v>0</v>
      </c>
      <c r="DU490" s="1">
        <v>2.6592860000000001E-35</v>
      </c>
      <c r="DV490" s="1">
        <v>3.3587779999999998E-2</v>
      </c>
      <c r="DW490">
        <v>42.016959999999997</v>
      </c>
      <c r="DX490" s="1">
        <v>1.2639620000000001E-34</v>
      </c>
      <c r="DY490" s="1">
        <v>8.683087E-31</v>
      </c>
      <c r="DZ490" s="1">
        <v>3.3287120000000003E-2</v>
      </c>
      <c r="EA490">
        <v>41.806579999999997</v>
      </c>
      <c r="EB490" s="1">
        <v>9.5553770000000005E-31</v>
      </c>
      <c r="EC490" s="1">
        <v>6.0282370000000004E-27</v>
      </c>
      <c r="ED490" s="1">
        <v>3.3272389999999999E-2</v>
      </c>
      <c r="EE490">
        <v>41.637099999999997</v>
      </c>
      <c r="EF490" s="1">
        <v>2.2056120000000001E-27</v>
      </c>
      <c r="EG490" s="1">
        <v>1.285555E-23</v>
      </c>
      <c r="EH490" s="1">
        <v>3.2967059999999999E-2</v>
      </c>
      <c r="EI490">
        <v>41.731180000000002</v>
      </c>
      <c r="EJ490" s="1">
        <v>2.0004120000000001E-24</v>
      </c>
      <c r="EK490" s="1">
        <v>1.12025E-20</v>
      </c>
      <c r="EL490" s="1">
        <v>3.247775E-2</v>
      </c>
      <c r="EM490">
        <v>42.240589999999997</v>
      </c>
      <c r="EN490" s="1">
        <v>8.4062629999999996E-22</v>
      </c>
      <c r="EO490" s="1">
        <v>4.6227090000000003E-18</v>
      </c>
      <c r="EP490" s="1">
        <v>3.1948419999999998E-2</v>
      </c>
      <c r="EQ490">
        <v>43.382719999999999</v>
      </c>
      <c r="ER490" s="1">
        <v>1.839229E-19</v>
      </c>
      <c r="ES490" s="1">
        <v>1.0077089999999999E-15</v>
      </c>
      <c r="ET490" s="1">
        <v>3.1553659999999997E-2</v>
      </c>
      <c r="EU490">
        <v>44.579320000000003</v>
      </c>
      <c r="EV490" s="1">
        <v>2.304596E-17</v>
      </c>
      <c r="EW490" s="1">
        <v>1.260398E-13</v>
      </c>
      <c r="EX490" s="1">
        <v>3.1306599999999997E-2</v>
      </c>
      <c r="EY490">
        <v>44.900069999999999</v>
      </c>
      <c r="EZ490" s="1">
        <v>1.7736839999999999E-15</v>
      </c>
      <c r="FA490" s="1">
        <v>9.7093109999999993E-12</v>
      </c>
      <c r="FB490" s="1">
        <v>3.105165E-2</v>
      </c>
      <c r="FC490">
        <v>44.73357</v>
      </c>
      <c r="FD490" s="1">
        <v>8.8757290000000001E-14</v>
      </c>
      <c r="FE490" s="1">
        <v>4.8756200000000004E-10</v>
      </c>
      <c r="FF490" s="1">
        <v>3.0767829999999999E-2</v>
      </c>
      <c r="FG490">
        <v>44.549300000000002</v>
      </c>
      <c r="FH490" s="1">
        <v>3.0139699999999999E-12</v>
      </c>
      <c r="FI490" s="1">
        <v>1.669157E-8</v>
      </c>
      <c r="FJ490" s="1">
        <v>3.096026E-2</v>
      </c>
      <c r="FK490">
        <v>44.470529999999997</v>
      </c>
      <c r="FL490" s="1">
        <v>7.3372879999999996E-11</v>
      </c>
      <c r="FM490" s="1">
        <v>4.043465E-7</v>
      </c>
      <c r="FN490" s="1">
        <v>3.0725209999999999E-2</v>
      </c>
      <c r="FO490">
        <v>44.839109999999998</v>
      </c>
      <c r="FP490" s="1">
        <v>1.2831170000000001E-9</v>
      </c>
      <c r="FQ490" s="1">
        <v>7.1544069999999996E-6</v>
      </c>
      <c r="FR490" s="1">
        <v>3.031416E-2</v>
      </c>
      <c r="FS490">
        <v>45.44764</v>
      </c>
      <c r="FT490" s="1">
        <v>1.668286E-8</v>
      </c>
      <c r="FU490" s="1">
        <v>9.4695129999999996E-5</v>
      </c>
      <c r="FV490" s="1">
        <v>2.9857020000000001E-2</v>
      </c>
      <c r="FW490">
        <v>46.17165</v>
      </c>
      <c r="FX490" s="1">
        <v>1.6570389999999999E-7</v>
      </c>
      <c r="FY490" s="1">
        <v>9.6110309999999997E-4</v>
      </c>
      <c r="FZ490" s="1">
        <v>2.9622349999999999E-2</v>
      </c>
      <c r="GA490">
        <v>46.540419999999997</v>
      </c>
      <c r="GB490" s="1">
        <v>1.301623E-6</v>
      </c>
      <c r="GC490" s="1">
        <v>7.6675889999999998E-3</v>
      </c>
      <c r="GD490" s="1">
        <v>2.9538760000000001E-2</v>
      </c>
      <c r="GE490">
        <v>46.613549999999996</v>
      </c>
      <c r="GF490" s="1">
        <v>8.2797089999999993E-6</v>
      </c>
      <c r="GG490" s="1">
        <v>4.9315240000000003E-2</v>
      </c>
      <c r="GH490" s="1">
        <v>2.941467E-2</v>
      </c>
      <c r="GI490">
        <v>46.367159999999998</v>
      </c>
      <c r="GJ490" s="1">
        <v>4.3287210000000002E-5</v>
      </c>
      <c r="GK490">
        <v>0.26119959999999998</v>
      </c>
      <c r="GL490" s="1">
        <v>2.9150229999999999E-2</v>
      </c>
      <c r="GM490">
        <v>46.094580000000001</v>
      </c>
      <c r="GN490" s="1">
        <v>1.8865940000000001E-4</v>
      </c>
      <c r="GO490">
        <v>1.1589179999999999</v>
      </c>
      <c r="GP490" s="1">
        <v>2.9316370000000001E-2</v>
      </c>
      <c r="GQ490">
        <v>45.88297</v>
      </c>
      <c r="GR490" s="1">
        <v>7.1014210000000001E-4</v>
      </c>
      <c r="GS490">
        <v>4.3786649999999998</v>
      </c>
      <c r="GT490" s="1">
        <v>2.9046010000000001E-2</v>
      </c>
      <c r="GU490">
        <v>46.263919999999999</v>
      </c>
      <c r="GV490" s="1">
        <v>2.2765860000000001E-3</v>
      </c>
      <c r="GW490">
        <v>14.3019</v>
      </c>
      <c r="GX490" s="1">
        <v>2.862087E-2</v>
      </c>
      <c r="GY490">
        <v>46.955150000000003</v>
      </c>
      <c r="GZ490" s="1">
        <v>6.3385680000000002E-3</v>
      </c>
      <c r="HA490">
        <v>40.805019999999999</v>
      </c>
      <c r="HB490" s="1">
        <v>2.812595E-2</v>
      </c>
      <c r="HC490">
        <v>47.84919</v>
      </c>
      <c r="HD490" s="1">
        <v>1.5553849999999999E-2</v>
      </c>
      <c r="HE490">
        <v>102.904</v>
      </c>
      <c r="HF490" s="1">
        <v>2.7833E-2</v>
      </c>
      <c r="HG490">
        <v>48.576259999999998</v>
      </c>
      <c r="HH490" s="1">
        <v>3.4382429999999999E-2</v>
      </c>
      <c r="HI490">
        <v>232.09950000000001</v>
      </c>
      <c r="HJ490">
        <v>2.763463E-2</v>
      </c>
      <c r="HK490">
        <v>48.599449999999997</v>
      </c>
      <c r="HL490" s="1">
        <v>6.9007609999999997E-2</v>
      </c>
      <c r="HM490">
        <v>473.82490000000001</v>
      </c>
      <c r="HN490">
        <v>2.7372750000000001E-2</v>
      </c>
      <c r="HO490">
        <v>48.353009999999998</v>
      </c>
      <c r="HP490">
        <v>0.126363</v>
      </c>
      <c r="HQ490">
        <v>884.44510000000002</v>
      </c>
      <c r="HR490" s="1">
        <v>2.696981E-2</v>
      </c>
      <c r="HS490">
        <v>48.019910000000003</v>
      </c>
      <c r="HT490">
        <v>0.21238609999999999</v>
      </c>
      <c r="HU490">
        <v>1523.0740000000001</v>
      </c>
      <c r="HV490" s="1">
        <v>2.69181E-2</v>
      </c>
      <c r="HW490">
        <v>47.800159999999998</v>
      </c>
      <c r="HX490">
        <v>0.33670489999999997</v>
      </c>
      <c r="HY490">
        <v>2441.739</v>
      </c>
      <c r="HZ490" s="1">
        <v>2.6568560000000001E-2</v>
      </c>
      <c r="IA490">
        <v>48.212139999999998</v>
      </c>
      <c r="IB490">
        <v>0.49581150000000002</v>
      </c>
      <c r="IC490">
        <v>3675.6379999999999</v>
      </c>
      <c r="ID490" s="1">
        <v>2.6153949999999999E-2</v>
      </c>
      <c r="IE490">
        <v>49.398389999999999</v>
      </c>
      <c r="IF490">
        <v>0.68839629999999996</v>
      </c>
      <c r="IG490">
        <v>5228.8059999999996</v>
      </c>
      <c r="IH490">
        <v>2.56873E-2</v>
      </c>
      <c r="II490">
        <v>50.983780000000003</v>
      </c>
      <c r="IJ490">
        <v>0.90761230000000004</v>
      </c>
      <c r="IK490">
        <v>7076.9449999999997</v>
      </c>
      <c r="IL490" s="1">
        <v>2.5332420000000001E-2</v>
      </c>
      <c r="IM490">
        <v>51.960680000000004</v>
      </c>
      <c r="IN490">
        <v>1.1508</v>
      </c>
      <c r="IO490">
        <v>9170.27</v>
      </c>
      <c r="IP490" s="1">
        <v>2.501484E-2</v>
      </c>
      <c r="IQ490">
        <v>52.105539999999998</v>
      </c>
      <c r="IR490">
        <v>1.4074720000000001</v>
      </c>
      <c r="IS490">
        <v>11444.26</v>
      </c>
      <c r="IT490" s="1">
        <v>2.4629310000000001E-2</v>
      </c>
      <c r="IU490">
        <v>51.843989999999998</v>
      </c>
      <c r="IV490">
        <v>1.662113</v>
      </c>
      <c r="IW490">
        <v>13823.04</v>
      </c>
      <c r="IX490" s="1">
        <v>2.4017899999999998E-2</v>
      </c>
      <c r="IY490">
        <v>51.537410000000001</v>
      </c>
      <c r="IZ490">
        <v>1.8897330000000001</v>
      </c>
      <c r="JA490">
        <v>16224.69</v>
      </c>
      <c r="JB490" s="1">
        <v>2.363786E-2</v>
      </c>
      <c r="JC490">
        <v>51.273269999999997</v>
      </c>
      <c r="JD490">
        <v>2.1158320000000002</v>
      </c>
      <c r="JE490">
        <v>18575.86</v>
      </c>
      <c r="JF490" s="1">
        <v>2.3173820000000001E-2</v>
      </c>
      <c r="JG490">
        <v>51.523380000000003</v>
      </c>
      <c r="JH490">
        <v>2.3121230000000002</v>
      </c>
      <c r="JI490">
        <v>20826.259999999998</v>
      </c>
      <c r="JJ490" s="1">
        <v>2.2758980000000002E-2</v>
      </c>
      <c r="JK490">
        <v>51.807490000000001</v>
      </c>
      <c r="JL490">
        <v>2.4848750000000002</v>
      </c>
      <c r="JM490">
        <v>22929.39</v>
      </c>
      <c r="JN490" s="1">
        <v>2.2431360000000001E-2</v>
      </c>
      <c r="JO490">
        <v>51.765560000000001</v>
      </c>
      <c r="JP490">
        <v>2.635151</v>
      </c>
      <c r="JQ490">
        <v>24860.95</v>
      </c>
      <c r="JR490" s="1">
        <v>2.218788E-2</v>
      </c>
      <c r="JS490">
        <v>51.575940000000003</v>
      </c>
      <c r="JT490">
        <v>2.7693680000000001</v>
      </c>
      <c r="JU490">
        <v>26606.21</v>
      </c>
      <c r="JV490" s="1">
        <v>2.1985939999999999E-2</v>
      </c>
      <c r="JW490">
        <v>51.405740000000002</v>
      </c>
      <c r="JX490">
        <v>2.8848780000000001</v>
      </c>
      <c r="JY490">
        <v>28160.79</v>
      </c>
      <c r="JZ490" s="1">
        <v>2.1732930000000001E-2</v>
      </c>
      <c r="KA490">
        <v>51.131570000000004</v>
      </c>
      <c r="KB490">
        <v>2.9710610000000002</v>
      </c>
      <c r="KC490">
        <v>29524.47</v>
      </c>
      <c r="KD490" s="1">
        <v>2.1488009999999998E-2</v>
      </c>
      <c r="KE490">
        <v>50.814190000000004</v>
      </c>
      <c r="KF490">
        <v>3.0367769999999998</v>
      </c>
      <c r="KG490">
        <v>30702.2</v>
      </c>
      <c r="KH490" s="1">
        <v>2.139632E-2</v>
      </c>
      <c r="KI490">
        <v>50.440309999999997</v>
      </c>
      <c r="KJ490">
        <v>3.1053920000000002</v>
      </c>
      <c r="KK490">
        <v>31704.11</v>
      </c>
      <c r="KL490" s="1">
        <v>2.1204529999999999E-2</v>
      </c>
      <c r="KM490">
        <v>50.651389999999999</v>
      </c>
      <c r="KN490">
        <v>3.14283</v>
      </c>
      <c r="KO490">
        <v>32543.200000000001</v>
      </c>
      <c r="KP490" s="1">
        <v>2.101395E-2</v>
      </c>
      <c r="KQ490">
        <v>51.698059999999998</v>
      </c>
      <c r="KR490">
        <v>3.1648839999999998</v>
      </c>
      <c r="KS490">
        <v>33230.26</v>
      </c>
      <c r="KT490" s="1">
        <v>2.0774999999999998E-2</v>
      </c>
      <c r="KU490">
        <v>53.281820000000003</v>
      </c>
      <c r="KV490">
        <v>3.1659470000000001</v>
      </c>
      <c r="KW490">
        <v>33777.18</v>
      </c>
      <c r="KX490" s="1">
        <v>2.0631150000000001E-2</v>
      </c>
      <c r="KY490">
        <v>54.350029999999997</v>
      </c>
      <c r="KZ490">
        <v>3.1695630000000001</v>
      </c>
      <c r="LA490">
        <v>34197.64</v>
      </c>
      <c r="LB490" s="1">
        <v>2.0529430000000001E-2</v>
      </c>
      <c r="LC490">
        <v>54.282339999999998</v>
      </c>
      <c r="LD490">
        <v>3.1697449999999998</v>
      </c>
      <c r="LE490">
        <v>34505.51</v>
      </c>
      <c r="LF490" s="1">
        <v>2.0436840000000001E-2</v>
      </c>
      <c r="LG490">
        <v>53.759650000000001</v>
      </c>
      <c r="LH490">
        <v>3.1623000000000001</v>
      </c>
      <c r="LI490">
        <v>34712.67</v>
      </c>
      <c r="LJ490" s="1">
        <v>2.0288509999999999E-2</v>
      </c>
      <c r="LK490">
        <v>53.348219999999998</v>
      </c>
      <c r="LL490">
        <v>3.1387670000000001</v>
      </c>
      <c r="LM490">
        <v>34829.78</v>
      </c>
      <c r="LN490">
        <v>2.0031230000000001E-2</v>
      </c>
      <c r="LO490">
        <v>52.937800000000003</v>
      </c>
      <c r="LP490">
        <v>3.091755</v>
      </c>
      <c r="LQ490">
        <v>34866.449999999997</v>
      </c>
      <c r="LR490" s="1">
        <v>1.9914729999999999E-2</v>
      </c>
      <c r="LS490">
        <v>52.817860000000003</v>
      </c>
      <c r="LT490">
        <v>3.061042</v>
      </c>
      <c r="LU490">
        <v>34831.96</v>
      </c>
      <c r="LV490" s="1">
        <v>1.9866269999999998E-2</v>
      </c>
      <c r="LW490">
        <v>53.103589999999997</v>
      </c>
      <c r="LX490">
        <v>3.0359530000000001</v>
      </c>
      <c r="LY490">
        <v>34735.86</v>
      </c>
      <c r="LZ490" s="1">
        <v>1.984787E-2</v>
      </c>
      <c r="MA490">
        <v>53.338230000000003</v>
      </c>
      <c r="MB490">
        <v>3.0112860000000001</v>
      </c>
      <c r="MC490">
        <v>34585.69</v>
      </c>
      <c r="MD490" s="1">
        <v>1.9735249999999999E-2</v>
      </c>
      <c r="ME490">
        <v>53.462960000000002</v>
      </c>
      <c r="MF490">
        <v>2.968823</v>
      </c>
      <c r="MG490">
        <v>34388.639999999999</v>
      </c>
      <c r="MH490">
        <v>1.9600469999999998E-2</v>
      </c>
      <c r="MI490">
        <v>53.33916</v>
      </c>
      <c r="MJ490">
        <v>2.920115</v>
      </c>
      <c r="MK490">
        <v>34150.379999999997</v>
      </c>
      <c r="ML490" s="1">
        <v>1.9472960000000001E-2</v>
      </c>
      <c r="MM490">
        <v>52.81738</v>
      </c>
      <c r="MN490">
        <v>2.8697599999999999</v>
      </c>
      <c r="MO490">
        <v>33876.61</v>
      </c>
      <c r="MP490" s="1">
        <v>1.940791E-2</v>
      </c>
      <c r="MQ490">
        <v>52.364649999999997</v>
      </c>
      <c r="MR490">
        <v>2.8267600000000002</v>
      </c>
      <c r="MS490">
        <v>33571.910000000003</v>
      </c>
      <c r="MT490" s="1">
        <v>1.941288E-2</v>
      </c>
      <c r="MU490">
        <v>52.001600000000003</v>
      </c>
      <c r="MV490">
        <v>2.7921779999999998</v>
      </c>
      <c r="MW490">
        <v>33241.29</v>
      </c>
      <c r="MX490" s="1">
        <v>1.935334E-2</v>
      </c>
      <c r="MY490">
        <v>52.07985</v>
      </c>
      <c r="MZ490">
        <v>2.7472340000000002</v>
      </c>
      <c r="NA490">
        <v>32888.639999999999</v>
      </c>
      <c r="NB490">
        <v>1.9249949999999998E-2</v>
      </c>
      <c r="NC490">
        <v>52.371299999999998</v>
      </c>
      <c r="ND490">
        <v>2.6951510000000001</v>
      </c>
      <c r="NE490">
        <v>32517.3</v>
      </c>
      <c r="NF490" s="1">
        <v>1.9119669999999998E-2</v>
      </c>
      <c r="NG490">
        <v>53.087679999999999</v>
      </c>
      <c r="NH490">
        <v>2.6388029999999998</v>
      </c>
      <c r="NI490">
        <v>32131.17</v>
      </c>
      <c r="NJ490" s="1">
        <v>1.9051040000000002E-2</v>
      </c>
      <c r="NK490">
        <v>53.989429999999999</v>
      </c>
      <c r="NL490">
        <v>2.5906790000000002</v>
      </c>
      <c r="NM490">
        <v>31732.35</v>
      </c>
      <c r="NN490" s="1">
        <v>1.9024860000000001E-2</v>
      </c>
      <c r="NO490">
        <v>54.172960000000003</v>
      </c>
      <c r="NP490">
        <v>2.5481509999999998</v>
      </c>
      <c r="NQ490">
        <v>31322.92</v>
      </c>
      <c r="NR490" s="1">
        <v>1.8978620000000002E-2</v>
      </c>
      <c r="NS490">
        <v>53.540100000000002</v>
      </c>
      <c r="NT490">
        <v>2.5027029999999999</v>
      </c>
      <c r="NU490">
        <v>30906.02</v>
      </c>
      <c r="NV490" s="1">
        <v>1.8907409999999999E-2</v>
      </c>
      <c r="NW490">
        <v>52.910910000000001</v>
      </c>
      <c r="NX490">
        <v>2.454097</v>
      </c>
      <c r="NY490">
        <v>30482.720000000001</v>
      </c>
      <c r="NZ490" s="1">
        <v>1.878612E-2</v>
      </c>
      <c r="OA490">
        <v>52.469819999999999</v>
      </c>
      <c r="OB490">
        <v>2.3997480000000002</v>
      </c>
      <c r="OC490">
        <v>30055.56</v>
      </c>
      <c r="OD490" s="1">
        <v>1.8710890000000001E-2</v>
      </c>
      <c r="OE490">
        <v>52.549010000000003</v>
      </c>
      <c r="OF490">
        <v>2.3519420000000002</v>
      </c>
      <c r="OG490">
        <v>29626.16</v>
      </c>
      <c r="OH490" s="1">
        <v>1.8670260000000001E-2</v>
      </c>
      <c r="OI490">
        <v>52.471220000000002</v>
      </c>
      <c r="OJ490">
        <v>2.308951</v>
      </c>
      <c r="OK490">
        <v>29195.24</v>
      </c>
    </row>
    <row r="491" spans="1:401" x14ac:dyDescent="0.35">
      <c r="A491">
        <v>500</v>
      </c>
      <c r="B491" t="s">
        <v>4</v>
      </c>
      <c r="C491" t="s">
        <v>364</v>
      </c>
      <c r="D491" t="s">
        <v>498</v>
      </c>
      <c r="E491">
        <v>778.55070000000001</v>
      </c>
      <c r="F491" s="1">
        <v>4.2505689999999999E-2</v>
      </c>
      <c r="G491">
        <v>35.78107</v>
      </c>
      <c r="H491">
        <v>0</v>
      </c>
      <c r="I491">
        <v>0</v>
      </c>
      <c r="J491" s="1">
        <v>4.2232800000000001E-2</v>
      </c>
      <c r="K491">
        <v>35.942169999999997</v>
      </c>
      <c r="L491">
        <v>0</v>
      </c>
      <c r="M491">
        <v>0</v>
      </c>
      <c r="N491" s="1">
        <v>4.180855E-2</v>
      </c>
      <c r="O491">
        <v>35.946899999999999</v>
      </c>
      <c r="P491">
        <v>0</v>
      </c>
      <c r="Q491">
        <v>0</v>
      </c>
      <c r="R491" s="1">
        <v>4.1330730000000003E-2</v>
      </c>
      <c r="S491">
        <v>36.283360000000002</v>
      </c>
      <c r="T491">
        <v>0</v>
      </c>
      <c r="U491">
        <v>0</v>
      </c>
      <c r="V491" s="1">
        <v>4.1027309999999997E-2</v>
      </c>
      <c r="W491">
        <v>36.598959999999998</v>
      </c>
      <c r="X491">
        <v>0</v>
      </c>
      <c r="Y491">
        <v>0</v>
      </c>
      <c r="Z491" s="1">
        <v>4.0824590000000001E-2</v>
      </c>
      <c r="AA491">
        <v>36.620510000000003</v>
      </c>
      <c r="AB491">
        <v>0</v>
      </c>
      <c r="AC491">
        <v>0</v>
      </c>
      <c r="AD491" s="1">
        <v>4.0550610000000001E-2</v>
      </c>
      <c r="AE491">
        <v>36.391669999999998</v>
      </c>
      <c r="AF491">
        <v>0</v>
      </c>
      <c r="AG491">
        <v>0</v>
      </c>
      <c r="AH491" s="1">
        <v>4.0168620000000002E-2</v>
      </c>
      <c r="AI491">
        <v>36.120759999999997</v>
      </c>
      <c r="AJ491">
        <v>0</v>
      </c>
      <c r="AK491">
        <v>0</v>
      </c>
      <c r="AL491" s="1">
        <v>3.9789289999999998E-2</v>
      </c>
      <c r="AM491">
        <v>35.967419999999997</v>
      </c>
      <c r="AN491">
        <v>0</v>
      </c>
      <c r="AO491">
        <v>0</v>
      </c>
      <c r="AP491" s="1">
        <v>3.94534E-2</v>
      </c>
      <c r="AQ491">
        <v>36.303179999999998</v>
      </c>
      <c r="AR491">
        <v>0</v>
      </c>
      <c r="AS491">
        <v>0</v>
      </c>
      <c r="AT491" s="1">
        <v>3.9171949999999997E-2</v>
      </c>
      <c r="AU491">
        <v>36.973059999999997</v>
      </c>
      <c r="AV491">
        <v>0</v>
      </c>
      <c r="AW491">
        <v>0</v>
      </c>
      <c r="AX491" s="1">
        <v>3.8837219999999999E-2</v>
      </c>
      <c r="AY491">
        <v>37.812519999999999</v>
      </c>
      <c r="AZ491">
        <v>0</v>
      </c>
      <c r="BA491">
        <v>0</v>
      </c>
      <c r="BB491" s="1">
        <v>3.8453229999999998E-2</v>
      </c>
      <c r="BC491">
        <v>38.496479999999998</v>
      </c>
      <c r="BD491">
        <v>0</v>
      </c>
      <c r="BE491">
        <v>0</v>
      </c>
      <c r="BF491" s="1">
        <v>3.802034E-2</v>
      </c>
      <c r="BG491">
        <v>38.63514</v>
      </c>
      <c r="BH491">
        <v>0</v>
      </c>
      <c r="BI491">
        <v>0</v>
      </c>
      <c r="BJ491" s="1">
        <v>3.7611249999999999E-2</v>
      </c>
      <c r="BK491">
        <v>38.40269</v>
      </c>
      <c r="BL491">
        <v>0</v>
      </c>
      <c r="BM491">
        <v>0</v>
      </c>
      <c r="BN491" s="1">
        <v>3.7223689999999997E-2</v>
      </c>
      <c r="BO491">
        <v>38.148299999999999</v>
      </c>
      <c r="BP491">
        <v>0</v>
      </c>
      <c r="BQ491">
        <v>0</v>
      </c>
      <c r="BR491" s="1">
        <v>3.7006749999999998E-2</v>
      </c>
      <c r="BS491">
        <v>37.939190000000004</v>
      </c>
      <c r="BT491">
        <v>0</v>
      </c>
      <c r="BU491">
        <v>0</v>
      </c>
      <c r="BV491">
        <v>3.658985E-2</v>
      </c>
      <c r="BW491">
        <v>38.07329</v>
      </c>
      <c r="BX491">
        <v>0</v>
      </c>
      <c r="BY491">
        <v>0</v>
      </c>
      <c r="BZ491" s="1">
        <v>3.6069259999999999E-2</v>
      </c>
      <c r="CA491">
        <v>38.317360000000001</v>
      </c>
      <c r="CB491">
        <v>0</v>
      </c>
      <c r="CC491">
        <v>0</v>
      </c>
      <c r="CD491" s="1">
        <v>3.5526969999999998E-2</v>
      </c>
      <c r="CE491">
        <v>38.515369999999997</v>
      </c>
      <c r="CF491">
        <v>0</v>
      </c>
      <c r="CG491">
        <v>0</v>
      </c>
      <c r="CH491" s="1">
        <v>3.5103019999999999E-2</v>
      </c>
      <c r="CI491">
        <v>38.641249999999999</v>
      </c>
      <c r="CJ491">
        <v>0</v>
      </c>
      <c r="CK491">
        <v>0</v>
      </c>
      <c r="CL491" s="1">
        <v>3.4783099999999997E-2</v>
      </c>
      <c r="CM491">
        <v>38.513629999999999</v>
      </c>
      <c r="CN491">
        <v>0</v>
      </c>
      <c r="CO491">
        <v>0</v>
      </c>
      <c r="CP491" s="1">
        <v>3.448238E-2</v>
      </c>
      <c r="CQ491">
        <v>38.325449999999996</v>
      </c>
      <c r="CR491">
        <v>0</v>
      </c>
      <c r="CS491">
        <v>0</v>
      </c>
      <c r="CT491" s="1">
        <v>3.4138870000000002E-2</v>
      </c>
      <c r="CU491">
        <v>38.117460000000001</v>
      </c>
      <c r="CV491">
        <v>0</v>
      </c>
      <c r="CW491">
        <v>0</v>
      </c>
      <c r="CX491" s="1">
        <v>3.3758410000000003E-2</v>
      </c>
      <c r="CY491">
        <v>37.995890000000003</v>
      </c>
      <c r="CZ491">
        <v>0</v>
      </c>
      <c r="DA491">
        <v>0</v>
      </c>
      <c r="DB491" s="1">
        <v>3.3521200000000001E-2</v>
      </c>
      <c r="DC491">
        <v>38.266579999999998</v>
      </c>
      <c r="DD491">
        <v>0</v>
      </c>
      <c r="DE491">
        <v>0</v>
      </c>
      <c r="DF491">
        <v>3.3355059999999999E-2</v>
      </c>
      <c r="DG491">
        <v>38.932699999999997</v>
      </c>
      <c r="DH491">
        <v>0</v>
      </c>
      <c r="DI491">
        <v>0</v>
      </c>
      <c r="DJ491" s="1">
        <v>3.318517E-2</v>
      </c>
      <c r="DK491">
        <v>40.140770000000003</v>
      </c>
      <c r="DL491">
        <v>0</v>
      </c>
      <c r="DM491">
        <v>0</v>
      </c>
      <c r="DN491" s="1">
        <v>3.2929199999999999E-2</v>
      </c>
      <c r="DO491">
        <v>41.553710000000002</v>
      </c>
      <c r="DP491">
        <v>0</v>
      </c>
      <c r="DQ491">
        <v>0</v>
      </c>
      <c r="DR491" s="1">
        <v>3.2618519999999998E-2</v>
      </c>
      <c r="DS491">
        <v>42.080930000000002</v>
      </c>
      <c r="DT491">
        <v>0</v>
      </c>
      <c r="DU491" s="1">
        <v>6.5972510000000006E-36</v>
      </c>
      <c r="DV491" s="1">
        <v>3.22618E-2</v>
      </c>
      <c r="DW491">
        <v>41.91093</v>
      </c>
      <c r="DX491" s="1">
        <v>3.6246290000000001E-35</v>
      </c>
      <c r="DY491" s="1">
        <v>2.376E-31</v>
      </c>
      <c r="DZ491" s="1">
        <v>3.1975139999999999E-2</v>
      </c>
      <c r="EA491">
        <v>41.708350000000003</v>
      </c>
      <c r="EB491" s="1">
        <v>3.0359619999999999E-31</v>
      </c>
      <c r="EC491" s="1">
        <v>1.8037860000000001E-27</v>
      </c>
      <c r="ED491" s="1">
        <v>3.1973620000000001E-2</v>
      </c>
      <c r="EE491">
        <v>41.542830000000002</v>
      </c>
      <c r="EF491" s="1">
        <v>7.3870159999999996E-28</v>
      </c>
      <c r="EG491" s="1">
        <v>4.1386060000000001E-24</v>
      </c>
      <c r="EH491" s="1">
        <v>3.1681149999999998E-2</v>
      </c>
      <c r="EI491">
        <v>41.632179999999998</v>
      </c>
      <c r="EJ491" s="1">
        <v>7.0350459999999996E-25</v>
      </c>
      <c r="EK491" s="1">
        <v>3.8380129999999998E-21</v>
      </c>
      <c r="EL491" s="1">
        <v>3.1206020000000001E-2</v>
      </c>
      <c r="EM491">
        <v>42.124569999999999</v>
      </c>
      <c r="EN491" s="1">
        <v>3.0991419999999999E-22</v>
      </c>
      <c r="EO491" s="1">
        <v>1.6761600000000001E-18</v>
      </c>
      <c r="EP491" s="1">
        <v>3.0691800000000002E-2</v>
      </c>
      <c r="EQ491">
        <v>43.23516</v>
      </c>
      <c r="ER491" s="1">
        <v>7.0918530000000002E-20</v>
      </c>
      <c r="ES491" s="1">
        <v>3.8488400000000002E-16</v>
      </c>
      <c r="ET491" s="1">
        <v>3.0314589999999999E-2</v>
      </c>
      <c r="EU491">
        <v>44.402450000000002</v>
      </c>
      <c r="EV491" s="1">
        <v>9.2791359999999996E-18</v>
      </c>
      <c r="EW491" s="1">
        <v>5.053021E-14</v>
      </c>
      <c r="EX491" s="1">
        <v>3.0080369999999999E-2</v>
      </c>
      <c r="EY491">
        <v>44.719540000000002</v>
      </c>
      <c r="EZ491" s="1">
        <v>7.4413399999999999E-16</v>
      </c>
      <c r="FA491" s="1">
        <v>4.0723279999999999E-12</v>
      </c>
      <c r="FB491" s="1">
        <v>2.9832310000000001E-2</v>
      </c>
      <c r="FC491">
        <v>44.557740000000003</v>
      </c>
      <c r="FD491" s="1">
        <v>3.8725439999999997E-14</v>
      </c>
      <c r="FE491" s="1">
        <v>2.1338859999999999E-10</v>
      </c>
      <c r="FF491" s="1">
        <v>2.956423E-2</v>
      </c>
      <c r="FG491">
        <v>44.377090000000003</v>
      </c>
      <c r="FH491" s="1">
        <v>1.3659539999999999E-12</v>
      </c>
      <c r="FI491" s="1">
        <v>7.6074249999999997E-9</v>
      </c>
      <c r="FJ491" s="1">
        <v>2.97632E-2</v>
      </c>
      <c r="FK491">
        <v>44.298870000000001</v>
      </c>
      <c r="FL491" s="1">
        <v>3.4520350000000002E-11</v>
      </c>
      <c r="FM491" s="1">
        <v>1.916442E-7</v>
      </c>
      <c r="FN491" s="1">
        <v>2.9537649999999999E-2</v>
      </c>
      <c r="FO491">
        <v>44.656860000000002</v>
      </c>
      <c r="FP491" s="1">
        <v>6.2576209999999996E-10</v>
      </c>
      <c r="FQ491" s="1">
        <v>3.5213309999999999E-6</v>
      </c>
      <c r="FR491" s="1">
        <v>2.913437E-2</v>
      </c>
      <c r="FS491">
        <v>45.251269999999998</v>
      </c>
      <c r="FT491" s="1">
        <v>8.4234849999999995E-9</v>
      </c>
      <c r="FU491" s="1">
        <v>4.833998E-5</v>
      </c>
      <c r="FV491" s="1">
        <v>2.868807E-2</v>
      </c>
      <c r="FW491">
        <v>45.960819999999998</v>
      </c>
      <c r="FX491" s="1">
        <v>8.6541189999999995E-8</v>
      </c>
      <c r="FY491" s="1">
        <v>5.0823329999999996E-4</v>
      </c>
      <c r="FZ491" s="1">
        <v>2.8467059999999999E-2</v>
      </c>
      <c r="GA491">
        <v>46.327089999999998</v>
      </c>
      <c r="GB491" s="1">
        <v>7.0258429999999996E-7</v>
      </c>
      <c r="GC491" s="1">
        <v>4.194354E-3</v>
      </c>
      <c r="GD491" s="1">
        <v>2.8392509999999999E-2</v>
      </c>
      <c r="GE491">
        <v>46.405450000000002</v>
      </c>
      <c r="GF491" s="1">
        <v>4.6130569999999998E-6</v>
      </c>
      <c r="GG491" s="1">
        <v>2.7864010000000002E-2</v>
      </c>
      <c r="GH491" s="1">
        <v>2.8274230000000001E-2</v>
      </c>
      <c r="GI491">
        <v>46.172460000000001</v>
      </c>
      <c r="GJ491" s="1">
        <v>2.4860180000000002E-5</v>
      </c>
      <c r="GK491">
        <v>0.1522337</v>
      </c>
      <c r="GL491" s="1">
        <v>2.8019909999999999E-2</v>
      </c>
      <c r="GM491">
        <v>45.913760000000003</v>
      </c>
      <c r="GN491" s="1">
        <v>1.115742E-4</v>
      </c>
      <c r="GO491">
        <v>0.69598110000000002</v>
      </c>
      <c r="GP491" s="1">
        <v>2.8194790000000001E-2</v>
      </c>
      <c r="GQ491">
        <v>45.71425</v>
      </c>
      <c r="GR491" s="1">
        <v>4.323315E-4</v>
      </c>
      <c r="GS491">
        <v>2.7068750000000001</v>
      </c>
      <c r="GT491" s="1">
        <v>2.7931350000000001E-2</v>
      </c>
      <c r="GU491">
        <v>46.091720000000002</v>
      </c>
      <c r="GV491" s="1">
        <v>1.4245480000000001E-3</v>
      </c>
      <c r="GW491">
        <v>9.0924770000000006</v>
      </c>
      <c r="GX491" s="1">
        <v>2.75187E-2</v>
      </c>
      <c r="GY491">
        <v>46.774970000000003</v>
      </c>
      <c r="GZ491" s="1">
        <v>4.07347E-3</v>
      </c>
      <c r="HA491">
        <v>26.656590000000001</v>
      </c>
      <c r="HB491" s="1">
        <v>2.703844E-2</v>
      </c>
      <c r="HC491">
        <v>47.656860000000002</v>
      </c>
      <c r="HD491" s="1">
        <v>1.0257209999999999E-2</v>
      </c>
      <c r="HE491">
        <v>69.016530000000003</v>
      </c>
      <c r="HF491" s="1">
        <v>2.675841E-2</v>
      </c>
      <c r="HG491">
        <v>48.378779999999999</v>
      </c>
      <c r="HH491">
        <v>2.32529E-2</v>
      </c>
      <c r="HI491">
        <v>159.67590000000001</v>
      </c>
      <c r="HJ491" s="1">
        <v>2.6570920000000001E-2</v>
      </c>
      <c r="HK491">
        <v>48.415889999999997</v>
      </c>
      <c r="HL491" s="1">
        <v>4.7819689999999998E-2</v>
      </c>
      <c r="HM491">
        <v>334.05200000000002</v>
      </c>
      <c r="HN491" s="1">
        <v>2.6319459999999999E-2</v>
      </c>
      <c r="HO491">
        <v>48.186410000000002</v>
      </c>
      <c r="HP491" s="1">
        <v>8.9629719999999996E-2</v>
      </c>
      <c r="HQ491">
        <v>638.38739999999996</v>
      </c>
      <c r="HR491" s="1">
        <v>2.5934220000000001E-2</v>
      </c>
      <c r="HS491">
        <v>47.871569999999998</v>
      </c>
      <c r="HT491">
        <v>0.1540608</v>
      </c>
      <c r="HU491">
        <v>1124.413</v>
      </c>
      <c r="HV491" s="1">
        <v>2.5894199999999999E-2</v>
      </c>
      <c r="HW491">
        <v>47.664879999999997</v>
      </c>
      <c r="HX491">
        <v>0.24960669999999999</v>
      </c>
      <c r="HY491">
        <v>1841.91</v>
      </c>
      <c r="HZ491" s="1">
        <v>2.5551299999999999E-2</v>
      </c>
      <c r="IA491">
        <v>48.072380000000003</v>
      </c>
      <c r="IB491">
        <v>0.37501719999999999</v>
      </c>
      <c r="IC491">
        <v>2830.2080000000001</v>
      </c>
      <c r="ID491" s="1">
        <v>2.5152009999999999E-2</v>
      </c>
      <c r="IE491">
        <v>49.235680000000002</v>
      </c>
      <c r="IF491">
        <v>0.53084160000000002</v>
      </c>
      <c r="IG491">
        <v>4105.5010000000002</v>
      </c>
      <c r="IH491" s="1">
        <v>2.4701620000000001E-2</v>
      </c>
      <c r="II491">
        <v>50.792270000000002</v>
      </c>
      <c r="IJ491">
        <v>0.71280809999999994</v>
      </c>
      <c r="IK491">
        <v>5660.41</v>
      </c>
      <c r="IL491" s="1">
        <v>2.4360949999999999E-2</v>
      </c>
      <c r="IM491">
        <v>51.760120000000001</v>
      </c>
      <c r="IN491">
        <v>0.91959999999999997</v>
      </c>
      <c r="IO491">
        <v>7463.9</v>
      </c>
      <c r="IP491" s="1">
        <v>2.4056020000000001E-2</v>
      </c>
      <c r="IQ491">
        <v>51.913760000000003</v>
      </c>
      <c r="IR491">
        <v>1.143178</v>
      </c>
      <c r="IS491">
        <v>9468.8559999999998</v>
      </c>
      <c r="IT491" s="1">
        <v>2.3688569999999999E-2</v>
      </c>
      <c r="IU491">
        <v>51.667490000000001</v>
      </c>
      <c r="IV491">
        <v>1.370954</v>
      </c>
      <c r="IW491">
        <v>11614.41</v>
      </c>
      <c r="IX491" s="1">
        <v>2.3102459999999998E-2</v>
      </c>
      <c r="IY491">
        <v>51.373919999999998</v>
      </c>
      <c r="IZ491">
        <v>1.581272</v>
      </c>
      <c r="JA491">
        <v>13830.05</v>
      </c>
      <c r="JB491" s="1">
        <v>2.27411E-2</v>
      </c>
      <c r="JC491">
        <v>51.119979999999998</v>
      </c>
      <c r="JD491">
        <v>1.794589</v>
      </c>
      <c r="JE491">
        <v>16048.54</v>
      </c>
      <c r="JF491" s="1">
        <v>2.2292289999999999E-2</v>
      </c>
      <c r="JG491">
        <v>51.364960000000004</v>
      </c>
      <c r="JH491">
        <v>1.98532</v>
      </c>
      <c r="JI491">
        <v>18218.68</v>
      </c>
      <c r="JJ491" s="1">
        <v>2.189135E-2</v>
      </c>
      <c r="JK491">
        <v>51.647500000000001</v>
      </c>
      <c r="JL491">
        <v>2.158131</v>
      </c>
      <c r="JM491">
        <v>20291.830000000002</v>
      </c>
      <c r="JN491" s="1">
        <v>2.1576109999999999E-2</v>
      </c>
      <c r="JO491">
        <v>51.611930000000001</v>
      </c>
      <c r="JP491">
        <v>2.31311</v>
      </c>
      <c r="JQ491">
        <v>22237.65</v>
      </c>
      <c r="JR491" s="1">
        <v>2.1344729999999999E-2</v>
      </c>
      <c r="JS491">
        <v>51.431249999999999</v>
      </c>
      <c r="JT491">
        <v>2.4552290000000001</v>
      </c>
      <c r="JU491">
        <v>24034.57</v>
      </c>
      <c r="JV491" s="1">
        <v>2.1149560000000001E-2</v>
      </c>
      <c r="JW491">
        <v>51.269550000000002</v>
      </c>
      <c r="JX491">
        <v>2.5808219999999999</v>
      </c>
      <c r="JY491">
        <v>25671.26</v>
      </c>
      <c r="JZ491">
        <v>2.090595E-2</v>
      </c>
      <c r="KA491">
        <v>51.005870000000002</v>
      </c>
      <c r="KB491">
        <v>2.6802000000000001</v>
      </c>
      <c r="KC491">
        <v>27140.68</v>
      </c>
      <c r="KD491" s="1">
        <v>2.0669759999999999E-2</v>
      </c>
      <c r="KE491">
        <v>50.70082</v>
      </c>
      <c r="KF491">
        <v>2.7606259999999998</v>
      </c>
      <c r="KG491">
        <v>28442.1</v>
      </c>
      <c r="KH491" s="1">
        <v>2.0586009999999998E-2</v>
      </c>
      <c r="KI491">
        <v>50.341299999999997</v>
      </c>
      <c r="KJ491">
        <v>2.8437809999999999</v>
      </c>
      <c r="KK491">
        <v>29580</v>
      </c>
      <c r="KL491">
        <v>2.0402759999999999E-2</v>
      </c>
      <c r="KM491">
        <v>50.549849999999999</v>
      </c>
      <c r="KN491">
        <v>2.8972329999999999</v>
      </c>
      <c r="KO491">
        <v>30562.85</v>
      </c>
      <c r="KP491" s="1">
        <v>2.0215049999999998E-2</v>
      </c>
      <c r="KQ491">
        <v>51.574089999999998</v>
      </c>
      <c r="KR491">
        <v>2.9346930000000002</v>
      </c>
      <c r="KS491">
        <v>31397.46</v>
      </c>
      <c r="KT491">
        <v>1.99854E-2</v>
      </c>
      <c r="KU491">
        <v>53.12753</v>
      </c>
      <c r="KV491">
        <v>2.9522879999999998</v>
      </c>
      <c r="KW491">
        <v>32093.51</v>
      </c>
      <c r="KX491" s="1">
        <v>1.9845270000000002E-2</v>
      </c>
      <c r="KY491">
        <v>54.184640000000002</v>
      </c>
      <c r="KZ491">
        <v>2.9708049999999999</v>
      </c>
      <c r="LA491">
        <v>32661.35</v>
      </c>
      <c r="LB491" s="1">
        <v>1.9749050000000001E-2</v>
      </c>
      <c r="LC491">
        <v>54.135089999999998</v>
      </c>
      <c r="LD491">
        <v>2.9855659999999999</v>
      </c>
      <c r="LE491">
        <v>33113.49</v>
      </c>
      <c r="LF491" s="1">
        <v>1.9662490000000001E-2</v>
      </c>
      <c r="LG491">
        <v>53.635339999999999</v>
      </c>
      <c r="LH491">
        <v>2.992283</v>
      </c>
      <c r="LI491">
        <v>33460.51</v>
      </c>
      <c r="LJ491" s="1">
        <v>1.9518009999999999E-2</v>
      </c>
      <c r="LK491">
        <v>53.238210000000002</v>
      </c>
      <c r="LL491">
        <v>2.9820859999999998</v>
      </c>
      <c r="LM491">
        <v>33711.57</v>
      </c>
      <c r="LN491" s="1">
        <v>1.9267469999999998E-2</v>
      </c>
      <c r="LO491">
        <v>52.841009999999997</v>
      </c>
      <c r="LP491">
        <v>2.9482940000000002</v>
      </c>
      <c r="LQ491">
        <v>33876.410000000003</v>
      </c>
      <c r="LR491" s="1">
        <v>1.915445E-2</v>
      </c>
      <c r="LS491">
        <v>52.724699999999999</v>
      </c>
      <c r="LT491">
        <v>2.9293779999999998</v>
      </c>
      <c r="LU491">
        <v>33963.24</v>
      </c>
      <c r="LV491" s="1">
        <v>1.9110470000000001E-2</v>
      </c>
      <c r="LW491">
        <v>53.003279999999997</v>
      </c>
      <c r="LX491">
        <v>2.9155190000000002</v>
      </c>
      <c r="LY491">
        <v>33981.99</v>
      </c>
      <c r="LZ491" s="1">
        <v>1.9091779999999999E-2</v>
      </c>
      <c r="MA491">
        <v>53.235300000000002</v>
      </c>
      <c r="MB491">
        <v>2.9007670000000001</v>
      </c>
      <c r="MC491">
        <v>33940.129999999997</v>
      </c>
      <c r="MD491">
        <v>1.89829E-2</v>
      </c>
      <c r="ME491">
        <v>53.359000000000002</v>
      </c>
      <c r="MF491">
        <v>2.8681619999999999</v>
      </c>
      <c r="MG491">
        <v>33844.31</v>
      </c>
      <c r="MH491">
        <v>1.8851860000000002E-2</v>
      </c>
      <c r="MI491">
        <v>53.243020000000001</v>
      </c>
      <c r="MJ491">
        <v>2.8286579999999999</v>
      </c>
      <c r="MK491">
        <v>33701.339999999997</v>
      </c>
      <c r="ML491" s="1">
        <v>1.8728660000000001E-2</v>
      </c>
      <c r="MM491">
        <v>52.738590000000002</v>
      </c>
      <c r="MN491">
        <v>2.7870170000000001</v>
      </c>
      <c r="MO491">
        <v>33516.36</v>
      </c>
      <c r="MP491" s="1">
        <v>1.866847E-2</v>
      </c>
      <c r="MQ491">
        <v>52.298789999999997</v>
      </c>
      <c r="MR491">
        <v>2.7522310000000001</v>
      </c>
      <c r="MS491">
        <v>33294.449999999997</v>
      </c>
      <c r="MT491" s="1">
        <v>1.8674929999999999E-2</v>
      </c>
      <c r="MU491">
        <v>51.945799999999998</v>
      </c>
      <c r="MV491">
        <v>2.7250070000000002</v>
      </c>
      <c r="MW491">
        <v>33040.58</v>
      </c>
      <c r="MX491" s="1">
        <v>1.8615360000000001E-2</v>
      </c>
      <c r="MY491">
        <v>52.022210000000001</v>
      </c>
      <c r="MZ491">
        <v>2.6866110000000001</v>
      </c>
      <c r="NA491">
        <v>32759.759999999998</v>
      </c>
      <c r="NB491" s="1">
        <v>1.8515779999999999E-2</v>
      </c>
      <c r="NC491">
        <v>52.307429999999997</v>
      </c>
      <c r="ND491">
        <v>2.6410149999999999</v>
      </c>
      <c r="NE491">
        <v>32454.83</v>
      </c>
      <c r="NF491" s="1">
        <v>1.8389470000000002E-2</v>
      </c>
      <c r="NG491">
        <v>53.007980000000003</v>
      </c>
      <c r="NH491">
        <v>2.5906410000000002</v>
      </c>
      <c r="NI491">
        <v>32130.39</v>
      </c>
      <c r="NJ491" s="1">
        <v>1.8324509999999999E-2</v>
      </c>
      <c r="NK491">
        <v>53.891539999999999</v>
      </c>
      <c r="NL491">
        <v>2.548171</v>
      </c>
      <c r="NM491">
        <v>31788.43</v>
      </c>
      <c r="NN491" s="1">
        <v>1.8297899999999999E-2</v>
      </c>
      <c r="NO491">
        <v>54.081600000000002</v>
      </c>
      <c r="NP491">
        <v>2.5104660000000001</v>
      </c>
      <c r="NQ491">
        <v>31431.599999999999</v>
      </c>
      <c r="NR491" s="1">
        <v>1.825452E-2</v>
      </c>
      <c r="NS491">
        <v>53.472819999999999</v>
      </c>
      <c r="NT491">
        <v>2.469868</v>
      </c>
      <c r="NU491">
        <v>31063.11</v>
      </c>
      <c r="NV491" s="1">
        <v>1.818753E-2</v>
      </c>
      <c r="NW491">
        <v>52.863109999999999</v>
      </c>
      <c r="NX491">
        <v>2.4258820000000001</v>
      </c>
      <c r="NY491">
        <v>30684.82</v>
      </c>
      <c r="NZ491" s="1">
        <v>1.806806E-2</v>
      </c>
      <c r="OA491">
        <v>52.433529999999998</v>
      </c>
      <c r="OB491">
        <v>2.3752710000000001</v>
      </c>
      <c r="OC491">
        <v>30298.84</v>
      </c>
      <c r="OD491" s="1">
        <v>1.799446E-2</v>
      </c>
      <c r="OE491">
        <v>52.508719999999997</v>
      </c>
      <c r="OF491">
        <v>2.3310810000000002</v>
      </c>
      <c r="OG491">
        <v>29907.32</v>
      </c>
      <c r="OH491" s="1">
        <v>1.795588E-2</v>
      </c>
      <c r="OI491">
        <v>52.435960000000001</v>
      </c>
      <c r="OJ491">
        <v>2.2916029999999998</v>
      </c>
      <c r="OK491">
        <v>29511.35</v>
      </c>
    </row>
    <row r="492" spans="1:401" x14ac:dyDescent="0.35">
      <c r="A492">
        <v>501</v>
      </c>
      <c r="B492" t="s">
        <v>4</v>
      </c>
      <c r="C492" t="s">
        <v>364</v>
      </c>
      <c r="D492" t="s">
        <v>499</v>
      </c>
      <c r="E492">
        <v>794.19899999999996</v>
      </c>
      <c r="F492" s="1">
        <v>4.0922229999999997E-2</v>
      </c>
      <c r="G492">
        <v>35.6708</v>
      </c>
      <c r="H492">
        <v>0</v>
      </c>
      <c r="I492">
        <v>0</v>
      </c>
      <c r="J492" s="1">
        <v>4.0655400000000001E-2</v>
      </c>
      <c r="K492">
        <v>35.830120000000001</v>
      </c>
      <c r="L492">
        <v>0</v>
      </c>
      <c r="M492">
        <v>0</v>
      </c>
      <c r="N492" s="1">
        <v>4.0245009999999998E-2</v>
      </c>
      <c r="O492">
        <v>35.839449999999999</v>
      </c>
      <c r="P492">
        <v>0</v>
      </c>
      <c r="Q492">
        <v>0</v>
      </c>
      <c r="R492" s="1">
        <v>3.9778420000000002E-2</v>
      </c>
      <c r="S492">
        <v>36.170909999999999</v>
      </c>
      <c r="T492">
        <v>0</v>
      </c>
      <c r="U492">
        <v>0</v>
      </c>
      <c r="V492" s="1">
        <v>3.948716E-2</v>
      </c>
      <c r="W492">
        <v>36.484589999999997</v>
      </c>
      <c r="X492">
        <v>0</v>
      </c>
      <c r="Y492">
        <v>0</v>
      </c>
      <c r="Z492" s="1">
        <v>3.9295200000000002E-2</v>
      </c>
      <c r="AA492">
        <v>36.513210000000001</v>
      </c>
      <c r="AB492">
        <v>0</v>
      </c>
      <c r="AC492">
        <v>0</v>
      </c>
      <c r="AD492" s="1">
        <v>3.9037299999999997E-2</v>
      </c>
      <c r="AE492">
        <v>36.297840000000001</v>
      </c>
      <c r="AF492">
        <v>0</v>
      </c>
      <c r="AG492">
        <v>0</v>
      </c>
      <c r="AH492" s="1">
        <v>3.8666529999999998E-2</v>
      </c>
      <c r="AI492">
        <v>36.041490000000003</v>
      </c>
      <c r="AJ492">
        <v>0</v>
      </c>
      <c r="AK492">
        <v>0</v>
      </c>
      <c r="AL492" s="1">
        <v>3.8299310000000003E-2</v>
      </c>
      <c r="AM492">
        <v>35.900289999999998</v>
      </c>
      <c r="AN492">
        <v>0</v>
      </c>
      <c r="AO492">
        <v>0</v>
      </c>
      <c r="AP492" s="1">
        <v>3.7975290000000002E-2</v>
      </c>
      <c r="AQ492">
        <v>36.235970000000002</v>
      </c>
      <c r="AR492">
        <v>0</v>
      </c>
      <c r="AS492">
        <v>0</v>
      </c>
      <c r="AT492" s="1">
        <v>3.7707909999999997E-2</v>
      </c>
      <c r="AU492">
        <v>36.899590000000003</v>
      </c>
      <c r="AV492">
        <v>0</v>
      </c>
      <c r="AW492">
        <v>0</v>
      </c>
      <c r="AX492" s="1">
        <v>3.7385460000000002E-2</v>
      </c>
      <c r="AY492">
        <v>37.72927</v>
      </c>
      <c r="AZ492">
        <v>0</v>
      </c>
      <c r="BA492">
        <v>0</v>
      </c>
      <c r="BB492" s="1">
        <v>3.7016830000000001E-2</v>
      </c>
      <c r="BC492">
        <v>38.408560000000001</v>
      </c>
      <c r="BD492">
        <v>0</v>
      </c>
      <c r="BE492">
        <v>0</v>
      </c>
      <c r="BF492" s="1">
        <v>3.6599510000000002E-2</v>
      </c>
      <c r="BG492">
        <v>38.555160000000001</v>
      </c>
      <c r="BH492">
        <v>0</v>
      </c>
      <c r="BI492">
        <v>0</v>
      </c>
      <c r="BJ492" s="1">
        <v>3.6203730000000003E-2</v>
      </c>
      <c r="BK492">
        <v>38.336410000000001</v>
      </c>
      <c r="BL492">
        <v>0</v>
      </c>
      <c r="BM492">
        <v>0</v>
      </c>
      <c r="BN492" s="1">
        <v>3.5833160000000003E-2</v>
      </c>
      <c r="BO492">
        <v>38.093139999999998</v>
      </c>
      <c r="BP492">
        <v>0</v>
      </c>
      <c r="BQ492">
        <v>0</v>
      </c>
      <c r="BR492">
        <v>3.5629210000000001E-2</v>
      </c>
      <c r="BS492">
        <v>37.892049999999998</v>
      </c>
      <c r="BT492">
        <v>0</v>
      </c>
      <c r="BU492">
        <v>0</v>
      </c>
      <c r="BV492">
        <v>3.5226170000000001E-2</v>
      </c>
      <c r="BW492">
        <v>38.023060000000001</v>
      </c>
      <c r="BX492">
        <v>0</v>
      </c>
      <c r="BY492">
        <v>0</v>
      </c>
      <c r="BZ492" s="1">
        <v>3.4724560000000002E-2</v>
      </c>
      <c r="CA492">
        <v>38.262079999999997</v>
      </c>
      <c r="CB492">
        <v>0</v>
      </c>
      <c r="CC492">
        <v>0</v>
      </c>
      <c r="CD492" s="1">
        <v>3.4200090000000002E-2</v>
      </c>
      <c r="CE492">
        <v>38.455190000000002</v>
      </c>
      <c r="CF492">
        <v>0</v>
      </c>
      <c r="CG492">
        <v>0</v>
      </c>
      <c r="CH492" s="1">
        <v>3.3792469999999998E-2</v>
      </c>
      <c r="CI492">
        <v>38.57855</v>
      </c>
      <c r="CJ492">
        <v>0</v>
      </c>
      <c r="CK492">
        <v>0</v>
      </c>
      <c r="CL492" s="1">
        <v>3.3483510000000001E-2</v>
      </c>
      <c r="CM492">
        <v>38.453879999999998</v>
      </c>
      <c r="CN492">
        <v>0</v>
      </c>
      <c r="CO492">
        <v>0</v>
      </c>
      <c r="CP492" s="1">
        <v>3.319486E-2</v>
      </c>
      <c r="CQ492">
        <v>38.269860000000001</v>
      </c>
      <c r="CR492">
        <v>0</v>
      </c>
      <c r="CS492">
        <v>0</v>
      </c>
      <c r="CT492" s="1">
        <v>3.2865449999999997E-2</v>
      </c>
      <c r="CU492">
        <v>38.067419999999998</v>
      </c>
      <c r="CV492">
        <v>0</v>
      </c>
      <c r="CW492">
        <v>0</v>
      </c>
      <c r="CX492" s="1">
        <v>3.2496079999999997E-2</v>
      </c>
      <c r="CY492">
        <v>37.949620000000003</v>
      </c>
      <c r="CZ492">
        <v>0</v>
      </c>
      <c r="DA492">
        <v>0</v>
      </c>
      <c r="DB492" s="1">
        <v>3.2266789999999997E-2</v>
      </c>
      <c r="DC492">
        <v>38.214979999999997</v>
      </c>
      <c r="DD492">
        <v>0</v>
      </c>
      <c r="DE492">
        <v>0</v>
      </c>
      <c r="DF492" s="1">
        <v>3.2108659999999997E-2</v>
      </c>
      <c r="DG492">
        <v>38.868079999999999</v>
      </c>
      <c r="DH492">
        <v>0</v>
      </c>
      <c r="DI492">
        <v>0</v>
      </c>
      <c r="DJ492" s="1">
        <v>3.1945830000000001E-2</v>
      </c>
      <c r="DK492">
        <v>40.050980000000003</v>
      </c>
      <c r="DL492">
        <v>0</v>
      </c>
      <c r="DM492">
        <v>0</v>
      </c>
      <c r="DN492" s="1">
        <v>3.1699749999999999E-2</v>
      </c>
      <c r="DO492">
        <v>41.437489999999997</v>
      </c>
      <c r="DP492">
        <v>0</v>
      </c>
      <c r="DQ492">
        <v>0</v>
      </c>
      <c r="DR492" s="1">
        <v>3.1400119999999997E-2</v>
      </c>
      <c r="DS492">
        <v>41.963819999999998</v>
      </c>
      <c r="DT492">
        <v>0</v>
      </c>
      <c r="DU492" s="1">
        <v>1.7239339999999999E-36</v>
      </c>
      <c r="DV492" s="1">
        <v>3.105567E-2</v>
      </c>
      <c r="DW492">
        <v>41.805070000000001</v>
      </c>
      <c r="DX492" s="1">
        <v>9.1195729999999993E-36</v>
      </c>
      <c r="DY492" s="1">
        <v>6.8065869999999999E-32</v>
      </c>
      <c r="DZ492" s="1">
        <v>3.0781840000000001E-2</v>
      </c>
      <c r="EA492">
        <v>41.61018</v>
      </c>
      <c r="EB492" s="1">
        <v>8.5758370000000005E-32</v>
      </c>
      <c r="EC492" s="1">
        <v>5.6406420000000004E-28</v>
      </c>
      <c r="ED492" s="1">
        <v>3.079231E-2</v>
      </c>
      <c r="EE492">
        <v>41.448819999999998</v>
      </c>
      <c r="EF492" s="1">
        <v>2.2728859999999998E-28</v>
      </c>
      <c r="EG492" s="1">
        <v>1.3906450000000001E-24</v>
      </c>
      <c r="EH492" s="1">
        <v>3.0510700000000002E-2</v>
      </c>
      <c r="EI492">
        <v>41.534030000000001</v>
      </c>
      <c r="EJ492" s="1">
        <v>2.3183909999999999E-25</v>
      </c>
      <c r="EK492" s="1">
        <v>1.3709140000000001E-21</v>
      </c>
      <c r="EL492" s="1">
        <v>3.0048729999999999E-2</v>
      </c>
      <c r="EM492">
        <v>42.01135</v>
      </c>
      <c r="EN492" s="1">
        <v>1.0854100000000001E-22</v>
      </c>
      <c r="EO492" s="1">
        <v>6.3316730000000005E-19</v>
      </c>
      <c r="EP492" s="1">
        <v>2.9547919999999998E-2</v>
      </c>
      <c r="EQ492">
        <v>43.093319999999999</v>
      </c>
      <c r="ER492" s="1">
        <v>2.623366E-20</v>
      </c>
      <c r="ES492" s="1">
        <v>1.530672E-16</v>
      </c>
      <c r="ET492" s="1">
        <v>2.9186460000000001E-2</v>
      </c>
      <c r="EU492">
        <v>44.234119999999997</v>
      </c>
      <c r="EV492" s="1">
        <v>3.6108440000000002E-18</v>
      </c>
      <c r="EW492" s="1">
        <v>2.1087999999999999E-14</v>
      </c>
      <c r="EX492" s="1">
        <v>2.8963900000000001E-2</v>
      </c>
      <c r="EY492">
        <v>44.548630000000003</v>
      </c>
      <c r="EZ492" s="1">
        <v>3.0344259999999998E-16</v>
      </c>
      <c r="FA492" s="1">
        <v>1.7778789999999999E-12</v>
      </c>
      <c r="FB492">
        <v>2.8726560000000002E-2</v>
      </c>
      <c r="FC492">
        <v>44.391129999999997</v>
      </c>
      <c r="FD492" s="1">
        <v>1.649805E-14</v>
      </c>
      <c r="FE492" s="1">
        <v>9.7216870000000004E-11</v>
      </c>
      <c r="FF492" s="1">
        <v>2.847013E-2</v>
      </c>
      <c r="FG492">
        <v>44.213389999999997</v>
      </c>
      <c r="FH492" s="1">
        <v>6.0654529999999999E-13</v>
      </c>
      <c r="FI492" s="1">
        <v>3.6097409999999999E-9</v>
      </c>
      <c r="FJ492" s="1">
        <v>2.8675860000000001E-2</v>
      </c>
      <c r="FK492">
        <v>44.134740000000001</v>
      </c>
      <c r="FL492" s="1">
        <v>1.5958549999999999E-11</v>
      </c>
      <c r="FM492" s="1">
        <v>9.45885E-8</v>
      </c>
      <c r="FN492" s="1">
        <v>2.845613E-2</v>
      </c>
      <c r="FO492">
        <v>44.481769999999997</v>
      </c>
      <c r="FP492" s="1">
        <v>3.0053220000000002E-10</v>
      </c>
      <c r="FQ492" s="1">
        <v>1.8055159999999999E-6</v>
      </c>
      <c r="FR492" s="1">
        <v>2.8061619999999999E-2</v>
      </c>
      <c r="FS492">
        <v>45.06232</v>
      </c>
      <c r="FT492" s="1">
        <v>4.1966139999999997E-9</v>
      </c>
      <c r="FU492" s="1">
        <v>2.5719320000000001E-5</v>
      </c>
      <c r="FV492" s="1">
        <v>2.7625239999999999E-2</v>
      </c>
      <c r="FW492">
        <v>45.757899999999999</v>
      </c>
      <c r="FX492" s="1">
        <v>4.4665950000000002E-8</v>
      </c>
      <c r="FY492" s="1">
        <v>2.8027839999999999E-4</v>
      </c>
      <c r="FZ492" s="1">
        <v>2.7414520000000001E-2</v>
      </c>
      <c r="GA492">
        <v>46.121380000000002</v>
      </c>
      <c r="GB492" s="1">
        <v>3.7525150000000002E-7</v>
      </c>
      <c r="GC492" s="1">
        <v>2.3945469999999999E-3</v>
      </c>
      <c r="GD492" s="1">
        <v>2.7350269999999999E-2</v>
      </c>
      <c r="GE492">
        <v>46.204160000000002</v>
      </c>
      <c r="GF492" s="1">
        <v>2.5462369999999998E-6</v>
      </c>
      <c r="GG492" s="1">
        <v>1.644441E-2</v>
      </c>
      <c r="GH492" s="1">
        <v>2.7236880000000002E-2</v>
      </c>
      <c r="GI492">
        <v>45.982779999999998</v>
      </c>
      <c r="GJ492" s="1">
        <v>1.415743E-5</v>
      </c>
      <c r="GK492" s="1">
        <v>9.2754420000000004E-2</v>
      </c>
      <c r="GL492" s="1">
        <v>2.6993980000000001E-2</v>
      </c>
      <c r="GM492">
        <v>45.735660000000003</v>
      </c>
      <c r="GN492" s="1">
        <v>6.5486669999999996E-5</v>
      </c>
      <c r="GO492">
        <v>0.43733739999999999</v>
      </c>
      <c r="GP492" s="1">
        <v>2.7175230000000002E-2</v>
      </c>
      <c r="GQ492">
        <v>45.546390000000002</v>
      </c>
      <c r="GR492" s="1">
        <v>2.6136909999999999E-4</v>
      </c>
      <c r="GS492">
        <v>1.7525809999999999</v>
      </c>
      <c r="GT492" s="1">
        <v>2.6917730000000001E-2</v>
      </c>
      <c r="GU492">
        <v>45.919409999999999</v>
      </c>
      <c r="GV492" s="1">
        <v>8.8566860000000003E-4</v>
      </c>
      <c r="GW492">
        <v>6.0600339999999999</v>
      </c>
      <c r="GX492" s="1">
        <v>2.6515850000000001E-2</v>
      </c>
      <c r="GY492">
        <v>46.594650000000001</v>
      </c>
      <c r="GZ492" s="1">
        <v>2.6022480000000001E-3</v>
      </c>
      <c r="HA492">
        <v>18.274349999999998</v>
      </c>
      <c r="HB492" s="1">
        <v>2.6048669999999999E-2</v>
      </c>
      <c r="HC492">
        <v>47.465269999999997</v>
      </c>
      <c r="HD492" s="1">
        <v>6.726999E-3</v>
      </c>
      <c r="HE492">
        <v>48.626980000000003</v>
      </c>
      <c r="HF492" s="1">
        <v>2.5780480000000001E-2</v>
      </c>
      <c r="HG492">
        <v>48.182360000000003</v>
      </c>
      <c r="HH492" s="1">
        <v>1.5645829999999999E-2</v>
      </c>
      <c r="HI492">
        <v>115.5252</v>
      </c>
      <c r="HJ492" s="1">
        <v>2.5603020000000001E-2</v>
      </c>
      <c r="HK492">
        <v>48.232320000000001</v>
      </c>
      <c r="HL492" s="1">
        <v>3.2981469999999999E-2</v>
      </c>
      <c r="HM492">
        <v>247.94739999999999</v>
      </c>
      <c r="HN492" s="1">
        <v>2.5360959999999998E-2</v>
      </c>
      <c r="HO492">
        <v>48.018180000000001</v>
      </c>
      <c r="HP492" s="1">
        <v>6.3298560000000004E-2</v>
      </c>
      <c r="HQ492">
        <v>485.64640000000003</v>
      </c>
      <c r="HR492" s="1">
        <v>2.4993649999999999E-2</v>
      </c>
      <c r="HS492">
        <v>47.72</v>
      </c>
      <c r="HT492">
        <v>0.1113156</v>
      </c>
      <c r="HU492">
        <v>875.84810000000004</v>
      </c>
      <c r="HV492" s="1">
        <v>2.4962370000000001E-2</v>
      </c>
      <c r="HW492">
        <v>47.52505</v>
      </c>
      <c r="HX492">
        <v>0.18436230000000001</v>
      </c>
      <c r="HY492">
        <v>1467.576</v>
      </c>
      <c r="HZ492" s="1">
        <v>2.4630039999999999E-2</v>
      </c>
      <c r="IA492">
        <v>47.927860000000003</v>
      </c>
      <c r="IB492">
        <v>0.28275339999999999</v>
      </c>
      <c r="IC492">
        <v>2304.174</v>
      </c>
      <c r="ID492">
        <v>2.4241869999999999E-2</v>
      </c>
      <c r="IE492">
        <v>49.070349999999998</v>
      </c>
      <c r="IF492">
        <v>0.4081342</v>
      </c>
      <c r="IG492">
        <v>3411.759</v>
      </c>
      <c r="IH492" s="1">
        <v>2.3804059999999998E-2</v>
      </c>
      <c r="II492">
        <v>50.600920000000002</v>
      </c>
      <c r="IJ492">
        <v>0.55826160000000002</v>
      </c>
      <c r="IK492">
        <v>4796.3249999999998</v>
      </c>
      <c r="IL492" s="1">
        <v>2.347641E-2</v>
      </c>
      <c r="IM492">
        <v>51.56147</v>
      </c>
      <c r="IN492">
        <v>0.73301190000000005</v>
      </c>
      <c r="IO492">
        <v>6441.6809999999996</v>
      </c>
      <c r="IP492" s="1">
        <v>2.3185170000000001E-2</v>
      </c>
      <c r="IQ492">
        <v>51.724240000000002</v>
      </c>
      <c r="IR492">
        <v>0.92650999999999994</v>
      </c>
      <c r="IS492">
        <v>8314.1959999999999</v>
      </c>
      <c r="IT492" s="1">
        <v>2.283373E-2</v>
      </c>
      <c r="IU492">
        <v>51.492139999999999</v>
      </c>
      <c r="IV492">
        <v>1.1285989999999999</v>
      </c>
      <c r="IW492">
        <v>10364.280000000001</v>
      </c>
      <c r="IX492" s="1">
        <v>2.227059E-2</v>
      </c>
      <c r="IY492">
        <v>51.210909999999998</v>
      </c>
      <c r="IZ492">
        <v>1.3208329999999999</v>
      </c>
      <c r="JA492">
        <v>12529.24</v>
      </c>
      <c r="JB492" s="1">
        <v>2.192639E-2</v>
      </c>
      <c r="JC492">
        <v>50.966180000000001</v>
      </c>
      <c r="JD492">
        <v>1.5197000000000001</v>
      </c>
      <c r="JE492">
        <v>14745.15</v>
      </c>
      <c r="JF492" s="1">
        <v>2.149125E-2</v>
      </c>
      <c r="JG492">
        <v>51.206479999999999</v>
      </c>
      <c r="JH492">
        <v>1.702234</v>
      </c>
      <c r="JI492">
        <v>16958.849999999999</v>
      </c>
      <c r="JJ492" s="1">
        <v>2.1105260000000001E-2</v>
      </c>
      <c r="JK492">
        <v>51.48771</v>
      </c>
      <c r="JL492">
        <v>1.872061</v>
      </c>
      <c r="JM492">
        <v>19117.89</v>
      </c>
      <c r="JN492" s="1">
        <v>2.0799109999999999E-2</v>
      </c>
      <c r="JO492">
        <v>51.457740000000001</v>
      </c>
      <c r="JP492">
        <v>2.0278990000000001</v>
      </c>
      <c r="JQ492">
        <v>21185.45</v>
      </c>
      <c r="JR492" s="1">
        <v>2.0576420000000002E-2</v>
      </c>
      <c r="JS492">
        <v>51.28519</v>
      </c>
      <c r="JT492">
        <v>2.1738870000000001</v>
      </c>
      <c r="JU492">
        <v>23132.77</v>
      </c>
      <c r="JV492">
        <v>2.0389790000000001E-2</v>
      </c>
      <c r="JW492">
        <v>51.131169999999997</v>
      </c>
      <c r="JX492">
        <v>2.3061389999999999</v>
      </c>
      <c r="JY492">
        <v>24941.63</v>
      </c>
      <c r="JZ492" s="1">
        <v>2.0156980000000001E-2</v>
      </c>
      <c r="KA492">
        <v>50.876829999999998</v>
      </c>
      <c r="KB492">
        <v>2.4152990000000001</v>
      </c>
      <c r="KC492">
        <v>26598.26</v>
      </c>
      <c r="KD492" s="1">
        <v>1.992648E-2</v>
      </c>
      <c r="KE492">
        <v>50.582349999999998</v>
      </c>
      <c r="KF492">
        <v>2.506656</v>
      </c>
      <c r="KG492">
        <v>28096.07</v>
      </c>
      <c r="KH492" s="1">
        <v>1.9850090000000001E-2</v>
      </c>
      <c r="KI492">
        <v>50.235759999999999</v>
      </c>
      <c r="KJ492">
        <v>2.6011039999999999</v>
      </c>
      <c r="KK492">
        <v>29434.3</v>
      </c>
      <c r="KL492" s="1">
        <v>1.9674529999999999E-2</v>
      </c>
      <c r="KM492">
        <v>50.44135</v>
      </c>
      <c r="KN492">
        <v>2.6675119999999999</v>
      </c>
      <c r="KO492">
        <v>30617.47</v>
      </c>
      <c r="KP492" s="1">
        <v>1.948923E-2</v>
      </c>
      <c r="KQ492">
        <v>51.444760000000002</v>
      </c>
      <c r="KR492">
        <v>2.7176999999999998</v>
      </c>
      <c r="KS492">
        <v>31648.58</v>
      </c>
      <c r="KT492" s="1">
        <v>1.9268230000000001E-2</v>
      </c>
      <c r="KU492">
        <v>52.97054</v>
      </c>
      <c r="KV492">
        <v>2.7492749999999999</v>
      </c>
      <c r="KW492">
        <v>32535.05</v>
      </c>
      <c r="KX492" s="1">
        <v>1.9134149999999999E-2</v>
      </c>
      <c r="KY492">
        <v>54.018909999999998</v>
      </c>
      <c r="KZ492">
        <v>2.780869</v>
      </c>
      <c r="LA492">
        <v>33285.279999999999</v>
      </c>
      <c r="LB492" s="1">
        <v>1.904049E-2</v>
      </c>
      <c r="LC492">
        <v>53.986640000000001</v>
      </c>
      <c r="LD492">
        <v>2.8078259999999999</v>
      </c>
      <c r="LE492">
        <v>33909.980000000003</v>
      </c>
      <c r="LF492" s="1">
        <v>1.8957169999999999E-2</v>
      </c>
      <c r="LG492">
        <v>53.508360000000003</v>
      </c>
      <c r="LH492">
        <v>2.8265500000000001</v>
      </c>
      <c r="LI492">
        <v>34419.620000000003</v>
      </c>
      <c r="LJ492" s="1">
        <v>1.8820969999999999E-2</v>
      </c>
      <c r="LK492">
        <v>53.125019999999999</v>
      </c>
      <c r="LL492">
        <v>2.8288319999999998</v>
      </c>
      <c r="LM492">
        <v>34822.410000000003</v>
      </c>
      <c r="LN492" s="1">
        <v>1.857367E-2</v>
      </c>
      <c r="LO492">
        <v>52.739829999999998</v>
      </c>
      <c r="LP492">
        <v>2.806524</v>
      </c>
      <c r="LQ492">
        <v>35128.01</v>
      </c>
      <c r="LR492" s="1">
        <v>1.8466650000000001E-2</v>
      </c>
      <c r="LS492">
        <v>52.627160000000003</v>
      </c>
      <c r="LT492">
        <v>2.7985660000000001</v>
      </c>
      <c r="LU492">
        <v>35344.230000000003</v>
      </c>
      <c r="LV492" s="1">
        <v>1.8426729999999999E-2</v>
      </c>
      <c r="LW492">
        <v>52.899160000000002</v>
      </c>
      <c r="LX492">
        <v>2.7948279999999999</v>
      </c>
      <c r="LY492">
        <v>35481.800000000003</v>
      </c>
      <c r="LZ492" s="1">
        <v>1.8405439999999999E-2</v>
      </c>
      <c r="MA492">
        <v>53.12885</v>
      </c>
      <c r="MB492">
        <v>2.788697</v>
      </c>
      <c r="MC492">
        <v>35548.39</v>
      </c>
      <c r="MD492" s="1">
        <v>1.83024E-2</v>
      </c>
      <c r="ME492">
        <v>53.251980000000003</v>
      </c>
      <c r="MF492">
        <v>2.765479</v>
      </c>
      <c r="MG492">
        <v>35551.19</v>
      </c>
      <c r="MH492" s="1">
        <v>1.81745E-2</v>
      </c>
      <c r="MI492">
        <v>53.143439999999998</v>
      </c>
      <c r="MJ492">
        <v>2.7344789999999999</v>
      </c>
      <c r="MK492">
        <v>35497.730000000003</v>
      </c>
      <c r="ML492" s="1">
        <v>1.8055689999999999E-2</v>
      </c>
      <c r="MM492">
        <v>52.654980000000002</v>
      </c>
      <c r="MN492">
        <v>2.7009460000000001</v>
      </c>
      <c r="MO492">
        <v>35392.93</v>
      </c>
      <c r="MP492" s="1">
        <v>1.7997260000000001E-2</v>
      </c>
      <c r="MQ492">
        <v>52.22683</v>
      </c>
      <c r="MR492">
        <v>2.6734830000000001</v>
      </c>
      <c r="MS492">
        <v>35243.129999999997</v>
      </c>
      <c r="MT492" s="1">
        <v>1.8007720000000001E-2</v>
      </c>
      <c r="MU492">
        <v>51.88326</v>
      </c>
      <c r="MV492">
        <v>2.6535030000000002</v>
      </c>
      <c r="MW492">
        <v>35053.379999999997</v>
      </c>
      <c r="MX492" s="1">
        <v>1.794784E-2</v>
      </c>
      <c r="MY492">
        <v>51.957169999999998</v>
      </c>
      <c r="MZ492">
        <v>2.6212469999999999</v>
      </c>
      <c r="NA492">
        <v>34829.43</v>
      </c>
      <c r="NB492" s="1">
        <v>1.7851809999999999E-2</v>
      </c>
      <c r="NC492">
        <v>52.236989999999999</v>
      </c>
      <c r="ND492">
        <v>2.5818430000000001</v>
      </c>
      <c r="NE492">
        <v>34574.81</v>
      </c>
      <c r="NF492" s="1">
        <v>1.7726660000000002E-2</v>
      </c>
      <c r="NG492">
        <v>52.922809999999998</v>
      </c>
      <c r="NH492">
        <v>2.536845</v>
      </c>
      <c r="NI492">
        <v>34294.19</v>
      </c>
      <c r="NJ492">
        <v>1.766527E-2</v>
      </c>
      <c r="NK492">
        <v>53.78998</v>
      </c>
      <c r="NL492">
        <v>2.499825</v>
      </c>
      <c r="NM492">
        <v>33990.11</v>
      </c>
      <c r="NN492" s="1">
        <v>1.7638230000000001E-2</v>
      </c>
      <c r="NO492">
        <v>53.986759999999997</v>
      </c>
      <c r="NP492">
        <v>2.466755</v>
      </c>
      <c r="NQ492">
        <v>33665.629999999997</v>
      </c>
      <c r="NR492" s="1">
        <v>1.7599739999999999E-2</v>
      </c>
      <c r="NS492">
        <v>53.400700000000001</v>
      </c>
      <c r="NT492">
        <v>2.4311600000000002</v>
      </c>
      <c r="NU492">
        <v>33324.82</v>
      </c>
      <c r="NV492" s="1">
        <v>1.7534399999999999E-2</v>
      </c>
      <c r="NW492">
        <v>52.808839999999996</v>
      </c>
      <c r="NX492">
        <v>2.391375</v>
      </c>
      <c r="NY492">
        <v>32969.69</v>
      </c>
      <c r="NZ492">
        <v>1.7416239999999999E-2</v>
      </c>
      <c r="OA492">
        <v>52.389780000000002</v>
      </c>
      <c r="OB492">
        <v>2.344446</v>
      </c>
      <c r="OC492">
        <v>32602.53</v>
      </c>
      <c r="OD492" s="1">
        <v>1.7346810000000001E-2</v>
      </c>
      <c r="OE492">
        <v>52.461449999999999</v>
      </c>
      <c r="OF492">
        <v>2.3041559999999999</v>
      </c>
      <c r="OG492">
        <v>32226.12</v>
      </c>
      <c r="OH492" s="1">
        <v>1.731009E-2</v>
      </c>
      <c r="OI492">
        <v>52.393659999999997</v>
      </c>
      <c r="OJ492">
        <v>2.268151</v>
      </c>
      <c r="OK492">
        <v>31841.8</v>
      </c>
    </row>
    <row r="493" spans="1:401" x14ac:dyDescent="0.35">
      <c r="A493">
        <v>502</v>
      </c>
      <c r="B493" t="s">
        <v>4</v>
      </c>
      <c r="C493" t="s">
        <v>364</v>
      </c>
      <c r="D493" t="s">
        <v>500</v>
      </c>
      <c r="E493">
        <v>820.91480000000001</v>
      </c>
      <c r="F493" s="1">
        <v>3.7052460000000002E-2</v>
      </c>
      <c r="G493">
        <v>35.561909999999997</v>
      </c>
      <c r="H493">
        <v>0</v>
      </c>
      <c r="I493">
        <v>0</v>
      </c>
      <c r="J493" s="1">
        <v>3.680928E-2</v>
      </c>
      <c r="K493">
        <v>35.719760000000001</v>
      </c>
      <c r="L493">
        <v>0</v>
      </c>
      <c r="M493">
        <v>0</v>
      </c>
      <c r="N493">
        <v>3.6432850000000003E-2</v>
      </c>
      <c r="O493">
        <v>35.732880000000002</v>
      </c>
      <c r="P493">
        <v>0</v>
      </c>
      <c r="Q493">
        <v>0</v>
      </c>
      <c r="R493" s="1">
        <v>3.6005420000000003E-2</v>
      </c>
      <c r="S493">
        <v>36.060299999999998</v>
      </c>
      <c r="T493">
        <v>0</v>
      </c>
      <c r="U493">
        <v>0</v>
      </c>
      <c r="V493" s="1">
        <v>3.5743560000000001E-2</v>
      </c>
      <c r="W493">
        <v>36.372439999999997</v>
      </c>
      <c r="X493">
        <v>0</v>
      </c>
      <c r="Y493">
        <v>0</v>
      </c>
      <c r="Z493" s="1">
        <v>3.5572640000000003E-2</v>
      </c>
      <c r="AA493">
        <v>36.406700000000001</v>
      </c>
      <c r="AB493">
        <v>0</v>
      </c>
      <c r="AC493">
        <v>0</v>
      </c>
      <c r="AD493" s="1">
        <v>3.5341749999999998E-2</v>
      </c>
      <c r="AE493">
        <v>36.202460000000002</v>
      </c>
      <c r="AF493">
        <v>0</v>
      </c>
      <c r="AG493">
        <v>0</v>
      </c>
      <c r="AH493" s="1">
        <v>3.5004449999999999E-2</v>
      </c>
      <c r="AI493">
        <v>35.957949999999997</v>
      </c>
      <c r="AJ493">
        <v>0</v>
      </c>
      <c r="AK493">
        <v>0</v>
      </c>
      <c r="AL493" s="1">
        <v>3.4670560000000003E-2</v>
      </c>
      <c r="AM493">
        <v>35.826450000000001</v>
      </c>
      <c r="AN493">
        <v>0</v>
      </c>
      <c r="AO493">
        <v>0</v>
      </c>
      <c r="AP493" s="1">
        <v>3.4376240000000002E-2</v>
      </c>
      <c r="AQ493">
        <v>36.162140000000001</v>
      </c>
      <c r="AR493">
        <v>0</v>
      </c>
      <c r="AS493">
        <v>0</v>
      </c>
      <c r="AT493" s="1">
        <v>3.41353E-2</v>
      </c>
      <c r="AU493">
        <v>36.820740000000001</v>
      </c>
      <c r="AV493">
        <v>0</v>
      </c>
      <c r="AW493">
        <v>0</v>
      </c>
      <c r="AX493" s="1">
        <v>3.3846750000000002E-2</v>
      </c>
      <c r="AY493">
        <v>37.643009999999997</v>
      </c>
      <c r="AZ493">
        <v>0</v>
      </c>
      <c r="BA493">
        <v>0</v>
      </c>
      <c r="BB493" s="1">
        <v>3.3511550000000001E-2</v>
      </c>
      <c r="BC493">
        <v>38.318980000000003</v>
      </c>
      <c r="BD493">
        <v>0</v>
      </c>
      <c r="BE493">
        <v>0</v>
      </c>
      <c r="BF493" s="1">
        <v>3.3133500000000003E-2</v>
      </c>
      <c r="BG493">
        <v>38.472769999999997</v>
      </c>
      <c r="BH493">
        <v>0</v>
      </c>
      <c r="BI493">
        <v>0</v>
      </c>
      <c r="BJ493" s="1">
        <v>3.2775230000000002E-2</v>
      </c>
      <c r="BK493">
        <v>38.26596</v>
      </c>
      <c r="BL493">
        <v>0</v>
      </c>
      <c r="BM493">
        <v>0</v>
      </c>
      <c r="BN493" s="1">
        <v>3.2439809999999999E-2</v>
      </c>
      <c r="BO493">
        <v>38.03248</v>
      </c>
      <c r="BP493">
        <v>0</v>
      </c>
      <c r="BQ493">
        <v>0</v>
      </c>
      <c r="BR493" s="1">
        <v>3.225923E-2</v>
      </c>
      <c r="BS493">
        <v>37.838650000000001</v>
      </c>
      <c r="BT493">
        <v>0</v>
      </c>
      <c r="BU493">
        <v>0</v>
      </c>
      <c r="BV493" s="1">
        <v>3.1895109999999997E-2</v>
      </c>
      <c r="BW493">
        <v>37.967919999999999</v>
      </c>
      <c r="BX493">
        <v>0</v>
      </c>
      <c r="BY493">
        <v>0</v>
      </c>
      <c r="BZ493" s="1">
        <v>3.143957E-2</v>
      </c>
      <c r="CA493">
        <v>38.203809999999997</v>
      </c>
      <c r="CB493">
        <v>0</v>
      </c>
      <c r="CC493">
        <v>0</v>
      </c>
      <c r="CD493" s="1">
        <v>3.0962139999999999E-2</v>
      </c>
      <c r="CE493">
        <v>38.392969999999998</v>
      </c>
      <c r="CF493">
        <v>0</v>
      </c>
      <c r="CG493">
        <v>0</v>
      </c>
      <c r="CH493" s="1">
        <v>3.0594199999999998E-2</v>
      </c>
      <c r="CI493">
        <v>38.515270000000001</v>
      </c>
      <c r="CJ493">
        <v>0</v>
      </c>
      <c r="CK493">
        <v>0</v>
      </c>
      <c r="CL493" s="1">
        <v>3.0315539999999998E-2</v>
      </c>
      <c r="CM493">
        <v>38.393030000000003</v>
      </c>
      <c r="CN493">
        <v>0</v>
      </c>
      <c r="CO493">
        <v>0</v>
      </c>
      <c r="CP493">
        <v>3.0054959999999999E-2</v>
      </c>
      <c r="CQ493">
        <v>38.212580000000003</v>
      </c>
      <c r="CR493">
        <v>0</v>
      </c>
      <c r="CS493">
        <v>0</v>
      </c>
      <c r="CT493" s="1">
        <v>2.9755400000000001E-2</v>
      </c>
      <c r="CU493">
        <v>38.014560000000003</v>
      </c>
      <c r="CV493">
        <v>0</v>
      </c>
      <c r="CW493">
        <v>0</v>
      </c>
      <c r="CX493" s="1">
        <v>2.9418179999999999E-2</v>
      </c>
      <c r="CY493">
        <v>37.899509999999999</v>
      </c>
      <c r="CZ493">
        <v>0</v>
      </c>
      <c r="DA493">
        <v>0</v>
      </c>
      <c r="DB493" s="1">
        <v>2.9209229999999999E-2</v>
      </c>
      <c r="DC493">
        <v>38.160179999999997</v>
      </c>
      <c r="DD493">
        <v>0</v>
      </c>
      <c r="DE493">
        <v>0</v>
      </c>
      <c r="DF493" s="1">
        <v>2.906796E-2</v>
      </c>
      <c r="DG493">
        <v>38.802019999999999</v>
      </c>
      <c r="DH493">
        <v>0</v>
      </c>
      <c r="DI493">
        <v>0</v>
      </c>
      <c r="DJ493" s="1">
        <v>2.892285E-2</v>
      </c>
      <c r="DK493">
        <v>39.964410000000001</v>
      </c>
      <c r="DL493">
        <v>0</v>
      </c>
      <c r="DM493">
        <v>0</v>
      </c>
      <c r="DN493" s="1">
        <v>2.8700739999999999E-2</v>
      </c>
      <c r="DO493">
        <v>41.329239999999999</v>
      </c>
      <c r="DP493">
        <v>0</v>
      </c>
      <c r="DQ493">
        <v>0</v>
      </c>
      <c r="DR493" s="1">
        <v>2.842809E-2</v>
      </c>
      <c r="DS493">
        <v>41.854909999999997</v>
      </c>
      <c r="DT493">
        <v>0</v>
      </c>
      <c r="DU493" s="1">
        <v>4.6675809999999999E-37</v>
      </c>
      <c r="DV493" s="1">
        <v>2.8117670000000001E-2</v>
      </c>
      <c r="DW493">
        <v>41.705129999999997</v>
      </c>
      <c r="DX493" s="1">
        <v>2.3277210000000001E-36</v>
      </c>
      <c r="DY493" s="1">
        <v>2.0143579999999999E-32</v>
      </c>
      <c r="DZ493" s="1">
        <v>2.7868879999999999E-2</v>
      </c>
      <c r="EA493">
        <v>41.516660000000002</v>
      </c>
      <c r="EB493" s="1">
        <v>2.1266380000000001E-32</v>
      </c>
      <c r="EC493" s="1">
        <v>1.8124740000000001E-28</v>
      </c>
      <c r="ED493" s="1">
        <v>2.7890539999999998E-2</v>
      </c>
      <c r="EE493">
        <v>41.35915</v>
      </c>
      <c r="EF493" s="1">
        <v>6.2477099999999996E-29</v>
      </c>
      <c r="EG493" s="1">
        <v>4.7997579999999998E-25</v>
      </c>
      <c r="EH493" s="1">
        <v>2.763529E-2</v>
      </c>
      <c r="EI493">
        <v>41.440959999999997</v>
      </c>
      <c r="EJ493" s="1">
        <v>6.902862E-26</v>
      </c>
      <c r="EK493" s="1">
        <v>5.0282429999999998E-22</v>
      </c>
      <c r="EL493" s="1">
        <v>2.721225E-2</v>
      </c>
      <c r="EM493">
        <v>41.905949999999997</v>
      </c>
      <c r="EN493" s="1">
        <v>3.4645939999999998E-23</v>
      </c>
      <c r="EO493" s="1">
        <v>2.4557939999999998E-19</v>
      </c>
      <c r="EP493" s="1">
        <v>2.6753039999999999E-2</v>
      </c>
      <c r="EQ493">
        <v>42.964489999999998</v>
      </c>
      <c r="ER493" s="1">
        <v>8.907017E-21</v>
      </c>
      <c r="ES493" s="1">
        <v>6.2507530000000005E-17</v>
      </c>
      <c r="ET493" s="1">
        <v>2.642709E-2</v>
      </c>
      <c r="EU493">
        <v>44.083689999999997</v>
      </c>
      <c r="EV493" s="1">
        <v>1.297538E-18</v>
      </c>
      <c r="EW493" s="1">
        <v>9.0386420000000001E-15</v>
      </c>
      <c r="EX493" s="1">
        <v>2.622851E-2</v>
      </c>
      <c r="EY493">
        <v>44.396050000000002</v>
      </c>
      <c r="EZ493" s="1">
        <v>1.1487389999999999E-16</v>
      </c>
      <c r="FA493" s="1">
        <v>7.9739609999999999E-13</v>
      </c>
      <c r="FB493" s="1">
        <v>2.6016979999999999E-2</v>
      </c>
      <c r="FC493">
        <v>44.241309999999999</v>
      </c>
      <c r="FD493" s="1">
        <v>6.55664E-15</v>
      </c>
      <c r="FE493" s="1">
        <v>4.5517950000000001E-11</v>
      </c>
      <c r="FF493" s="1">
        <v>2.5783940000000002E-2</v>
      </c>
      <c r="FG493">
        <v>44.065330000000003</v>
      </c>
      <c r="FH493" s="1">
        <v>2.5230879999999998E-13</v>
      </c>
      <c r="FI493" s="1">
        <v>1.7610080000000001E-9</v>
      </c>
      <c r="FJ493" s="1">
        <v>2.5984509999999999E-2</v>
      </c>
      <c r="FK493">
        <v>43.98545</v>
      </c>
      <c r="FL493" s="1">
        <v>6.9389709999999996E-12</v>
      </c>
      <c r="FM493" s="1">
        <v>4.8015979999999998E-8</v>
      </c>
      <c r="FN493" s="1">
        <v>2.5782429999999999E-2</v>
      </c>
      <c r="FO493">
        <v>44.322679999999998</v>
      </c>
      <c r="FP493" s="1">
        <v>1.3626230000000001E-10</v>
      </c>
      <c r="FQ493" s="1">
        <v>9.5260010000000004E-7</v>
      </c>
      <c r="FR493" s="1">
        <v>2.5421119999999998E-2</v>
      </c>
      <c r="FS493">
        <v>44.891030000000001</v>
      </c>
      <c r="FT493" s="1">
        <v>1.9810499999999999E-9</v>
      </c>
      <c r="FU493" s="1">
        <v>1.408868E-5</v>
      </c>
      <c r="FV493" s="1">
        <v>2.5019449999999999E-2</v>
      </c>
      <c r="FW493">
        <v>45.574300000000001</v>
      </c>
      <c r="FX493" s="1">
        <v>2.191816E-8</v>
      </c>
      <c r="FY493" s="1">
        <v>1.5923329999999999E-4</v>
      </c>
      <c r="FZ493" s="1">
        <v>2.4828670000000001E-2</v>
      </c>
      <c r="GA493">
        <v>45.934379999999997</v>
      </c>
      <c r="GB493" s="1">
        <v>1.9117059999999999E-7</v>
      </c>
      <c r="GC493" s="1">
        <v>1.409198E-3</v>
      </c>
      <c r="GD493" s="1">
        <v>2.47777E-2</v>
      </c>
      <c r="GE493">
        <v>46.020229999999998</v>
      </c>
      <c r="GF493" s="1">
        <v>1.344799E-6</v>
      </c>
      <c r="GG493" s="1">
        <v>1.0010649999999999E-2</v>
      </c>
      <c r="GH493" s="1">
        <v>2.4675889999999999E-2</v>
      </c>
      <c r="GI493">
        <v>45.807690000000001</v>
      </c>
      <c r="GJ493" s="1">
        <v>7.7375839999999998E-6</v>
      </c>
      <c r="GK493" s="1">
        <v>5.8330090000000001E-2</v>
      </c>
      <c r="GL493" s="1">
        <v>2.4459680000000001E-2</v>
      </c>
      <c r="GM493">
        <v>45.569600000000001</v>
      </c>
      <c r="GN493" s="1">
        <v>3.699528E-5</v>
      </c>
      <c r="GO493">
        <v>0.28380810000000001</v>
      </c>
      <c r="GP493" s="1">
        <v>2.463425E-2</v>
      </c>
      <c r="GQ493">
        <v>45.387949999999996</v>
      </c>
      <c r="GR493" s="1">
        <v>1.5249060000000001E-4</v>
      </c>
      <c r="GS493">
        <v>1.172477</v>
      </c>
      <c r="GT493" s="1">
        <v>2.4396709999999999E-2</v>
      </c>
      <c r="GU493">
        <v>45.75658</v>
      </c>
      <c r="GV493" s="1">
        <v>5.3274759999999996E-4</v>
      </c>
      <c r="GW493">
        <v>4.175497</v>
      </c>
      <c r="GX493" s="1">
        <v>2.4028710000000002E-2</v>
      </c>
      <c r="GY493">
        <v>46.424939999999999</v>
      </c>
      <c r="GZ493" s="1">
        <v>1.6123680000000001E-3</v>
      </c>
      <c r="HA493">
        <v>12.95767</v>
      </c>
      <c r="HB493" s="1">
        <v>2.36011E-2</v>
      </c>
      <c r="HC493">
        <v>47.285919999999997</v>
      </c>
      <c r="HD493" s="1">
        <v>4.2891919999999998E-3</v>
      </c>
      <c r="HE493">
        <v>35.452539999999999</v>
      </c>
      <c r="HF493" s="1">
        <v>2.336193E-2</v>
      </c>
      <c r="HG493">
        <v>47.999339999999997</v>
      </c>
      <c r="HH493" s="1">
        <v>1.0259290000000001E-2</v>
      </c>
      <c r="HI493">
        <v>86.523409999999998</v>
      </c>
      <c r="HJ493" s="1">
        <v>2.3203669999999999E-2</v>
      </c>
      <c r="HK493">
        <v>48.059289999999997</v>
      </c>
      <c r="HL493">
        <v>2.221627E-2</v>
      </c>
      <c r="HM493">
        <v>190.57749999999999</v>
      </c>
      <c r="HN493" s="1">
        <v>2.298468E-2</v>
      </c>
      <c r="HO493">
        <v>47.85772</v>
      </c>
      <c r="HP493" s="1">
        <v>4.3748570000000001E-2</v>
      </c>
      <c r="HQ493">
        <v>382.68669999999997</v>
      </c>
      <c r="HR493" s="1">
        <v>2.265329E-2</v>
      </c>
      <c r="HS493">
        <v>47.573140000000002</v>
      </c>
      <c r="HT493" s="1">
        <v>7.8858349999999994E-2</v>
      </c>
      <c r="HU493">
        <v>706.83090000000004</v>
      </c>
      <c r="HV493" s="1">
        <v>2.263219E-2</v>
      </c>
      <c r="HW493">
        <v>47.387949999999996</v>
      </c>
      <c r="HX493">
        <v>0.13375609999999999</v>
      </c>
      <c r="HY493">
        <v>1211.6569999999999</v>
      </c>
      <c r="HZ493" s="1">
        <v>2.2332910000000001E-2</v>
      </c>
      <c r="IA493">
        <v>47.787109999999998</v>
      </c>
      <c r="IB493">
        <v>0.20979410000000001</v>
      </c>
      <c r="IC493">
        <v>1944.0260000000001</v>
      </c>
      <c r="ID493" s="1">
        <v>2.197578E-2</v>
      </c>
      <c r="IE493">
        <v>48.912700000000001</v>
      </c>
      <c r="IF493">
        <v>0.3092414</v>
      </c>
      <c r="IG493">
        <v>2938.2759999999998</v>
      </c>
      <c r="IH493" s="1">
        <v>2.1575199999999999E-2</v>
      </c>
      <c r="II493">
        <v>50.422490000000003</v>
      </c>
      <c r="IJ493">
        <v>0.43148760000000003</v>
      </c>
      <c r="IK493">
        <v>4211.6840000000002</v>
      </c>
      <c r="IL493" s="1">
        <v>2.1279039999999999E-2</v>
      </c>
      <c r="IM493">
        <v>51.377290000000002</v>
      </c>
      <c r="IN493">
        <v>0.57737090000000002</v>
      </c>
      <c r="IO493">
        <v>5760.7550000000001</v>
      </c>
      <c r="IP493">
        <v>2.101985E-2</v>
      </c>
      <c r="IQ493">
        <v>51.547710000000002</v>
      </c>
      <c r="IR493">
        <v>0.74297120000000005</v>
      </c>
      <c r="IS493">
        <v>7563.5829999999996</v>
      </c>
      <c r="IT493" s="1">
        <v>2.0701319999999999E-2</v>
      </c>
      <c r="IU493">
        <v>51.326889999999999</v>
      </c>
      <c r="IV493">
        <v>0.92011679999999996</v>
      </c>
      <c r="IW493">
        <v>9580.31</v>
      </c>
      <c r="IX493" s="1">
        <v>2.0192209999999999E-2</v>
      </c>
      <c r="IY493">
        <v>51.056179999999998</v>
      </c>
      <c r="IZ493">
        <v>1.093645</v>
      </c>
      <c r="JA493">
        <v>11755.1</v>
      </c>
      <c r="JB493" s="1">
        <v>1.9886649999999999E-2</v>
      </c>
      <c r="JC493">
        <v>50.819000000000003</v>
      </c>
      <c r="JD493">
        <v>1.276875</v>
      </c>
      <c r="JE493">
        <v>14026.32</v>
      </c>
      <c r="JF493" s="1">
        <v>1.9487330000000001E-2</v>
      </c>
      <c r="JG493">
        <v>51.055529999999997</v>
      </c>
      <c r="JH493">
        <v>1.4489669999999999</v>
      </c>
      <c r="JI493">
        <v>16339.02</v>
      </c>
      <c r="JJ493" s="1">
        <v>1.9138059999999998E-2</v>
      </c>
      <c r="JK493">
        <v>51.336219999999997</v>
      </c>
      <c r="JL493">
        <v>1.6131720000000001</v>
      </c>
      <c r="JM493">
        <v>18636.79</v>
      </c>
      <c r="JN493">
        <v>1.885817E-2</v>
      </c>
      <c r="JO493">
        <v>51.310540000000003</v>
      </c>
      <c r="JP493">
        <v>1.7669999999999999</v>
      </c>
      <c r="JQ493">
        <v>20876.2</v>
      </c>
      <c r="JR493" s="1">
        <v>1.8659080000000001E-2</v>
      </c>
      <c r="JS493">
        <v>51.144640000000003</v>
      </c>
      <c r="JT493">
        <v>1.9141300000000001</v>
      </c>
      <c r="JU493">
        <v>23021.72</v>
      </c>
      <c r="JV493" s="1">
        <v>1.849145E-2</v>
      </c>
      <c r="JW493">
        <v>50.996920000000003</v>
      </c>
      <c r="JX493">
        <v>2.0500609999999999</v>
      </c>
      <c r="JY493">
        <v>25047.78</v>
      </c>
      <c r="JZ493" s="1">
        <v>1.8282240000000002E-2</v>
      </c>
      <c r="KA493">
        <v>50.750320000000002</v>
      </c>
      <c r="KB493">
        <v>2.1660529999999998</v>
      </c>
      <c r="KC493">
        <v>26934.45</v>
      </c>
      <c r="KD493" s="1">
        <v>1.807048E-2</v>
      </c>
      <c r="KE493">
        <v>50.464509999999997</v>
      </c>
      <c r="KF493">
        <v>2.265622</v>
      </c>
      <c r="KG493">
        <v>28668.52</v>
      </c>
      <c r="KH493" s="1">
        <v>1.8003459999999999E-2</v>
      </c>
      <c r="KI493">
        <v>50.128329999999998</v>
      </c>
      <c r="KJ493">
        <v>2.3685130000000001</v>
      </c>
      <c r="KK493">
        <v>30244.13</v>
      </c>
      <c r="KL493" s="1">
        <v>1.7845110000000001E-2</v>
      </c>
      <c r="KM493">
        <v>50.331580000000002</v>
      </c>
      <c r="KN493">
        <v>2.445478</v>
      </c>
      <c r="KO493">
        <v>31662.17</v>
      </c>
      <c r="KP493">
        <v>1.7675219999999998E-2</v>
      </c>
      <c r="KQ493">
        <v>51.318210000000001</v>
      </c>
      <c r="KR493">
        <v>2.506637</v>
      </c>
      <c r="KS493">
        <v>32921.32</v>
      </c>
      <c r="KT493" s="1">
        <v>1.747516E-2</v>
      </c>
      <c r="KU493">
        <v>52.82188</v>
      </c>
      <c r="KV493">
        <v>2.5502359999999999</v>
      </c>
      <c r="KW493">
        <v>34027.019999999997</v>
      </c>
      <c r="KX493" s="1">
        <v>1.735225E-2</v>
      </c>
      <c r="KY493">
        <v>53.863639999999997</v>
      </c>
      <c r="KZ493">
        <v>2.592886</v>
      </c>
      <c r="LA493">
        <v>34985.550000000003</v>
      </c>
      <c r="LB493" s="1">
        <v>1.7269070000000001E-2</v>
      </c>
      <c r="LC493">
        <v>53.845970000000001</v>
      </c>
      <c r="LD493">
        <v>2.630906</v>
      </c>
      <c r="LE493">
        <v>35805.919999999998</v>
      </c>
      <c r="LF493" s="1">
        <v>1.7191399999999999E-2</v>
      </c>
      <c r="LG493">
        <v>53.384860000000003</v>
      </c>
      <c r="LH493">
        <v>2.6599529999999998</v>
      </c>
      <c r="LI493">
        <v>36498.410000000003</v>
      </c>
      <c r="LJ493" s="1">
        <v>1.707061E-2</v>
      </c>
      <c r="LK493">
        <v>53.013390000000001</v>
      </c>
      <c r="LL493">
        <v>2.673546</v>
      </c>
      <c r="LM493">
        <v>37071.1</v>
      </c>
      <c r="LN493">
        <v>1.6840919999999999E-2</v>
      </c>
      <c r="LO493">
        <v>52.638309999999997</v>
      </c>
      <c r="LP493">
        <v>2.6617609999999998</v>
      </c>
      <c r="LQ493">
        <v>37532.639999999999</v>
      </c>
      <c r="LR493" s="1">
        <v>1.6745679999999999E-2</v>
      </c>
      <c r="LS493">
        <v>52.529150000000001</v>
      </c>
      <c r="LT493">
        <v>2.6639300000000001</v>
      </c>
      <c r="LU493">
        <v>37891.46</v>
      </c>
      <c r="LV493" s="1">
        <v>1.6712210000000002E-2</v>
      </c>
      <c r="LW493">
        <v>52.796280000000003</v>
      </c>
      <c r="LX493">
        <v>2.669584</v>
      </c>
      <c r="LY493">
        <v>38158.53</v>
      </c>
      <c r="LZ493" s="1">
        <v>1.669228E-2</v>
      </c>
      <c r="MA493">
        <v>53.02449</v>
      </c>
      <c r="MB493">
        <v>2.6718120000000001</v>
      </c>
      <c r="MC493">
        <v>38342.18</v>
      </c>
      <c r="MD493" s="1">
        <v>1.660031E-2</v>
      </c>
      <c r="ME493">
        <v>53.147170000000003</v>
      </c>
      <c r="MF493">
        <v>2.6574529999999998</v>
      </c>
      <c r="MG493">
        <v>38450.85</v>
      </c>
      <c r="MH493" s="1">
        <v>1.6483069999999999E-2</v>
      </c>
      <c r="MI493">
        <v>53.045209999999997</v>
      </c>
      <c r="MJ493">
        <v>2.6345489999999998</v>
      </c>
      <c r="MK493">
        <v>38491.57</v>
      </c>
      <c r="ML493" s="1">
        <v>1.6375199999999999E-2</v>
      </c>
      <c r="MM493">
        <v>52.57011</v>
      </c>
      <c r="MN493">
        <v>2.608797</v>
      </c>
      <c r="MO493">
        <v>38470.51</v>
      </c>
      <c r="MP493" s="1">
        <v>1.6319799999999999E-2</v>
      </c>
      <c r="MQ493">
        <v>52.15137</v>
      </c>
      <c r="MR493">
        <v>2.588006</v>
      </c>
      <c r="MS493">
        <v>38394.160000000003</v>
      </c>
      <c r="MT493">
        <v>1.633337E-2</v>
      </c>
      <c r="MU493">
        <v>51.815899999999999</v>
      </c>
      <c r="MV493">
        <v>2.575059</v>
      </c>
      <c r="MW493">
        <v>38269.17</v>
      </c>
      <c r="MX493" s="1">
        <v>1.6279060000000001E-2</v>
      </c>
      <c r="MY493">
        <v>51.888080000000002</v>
      </c>
      <c r="MZ493">
        <v>2.5490919999999999</v>
      </c>
      <c r="NA493">
        <v>38101.07</v>
      </c>
      <c r="NB493" s="1">
        <v>1.6189820000000001E-2</v>
      </c>
      <c r="NC493">
        <v>52.163519999999998</v>
      </c>
      <c r="ND493">
        <v>2.515447</v>
      </c>
      <c r="NE493">
        <v>37894.68</v>
      </c>
      <c r="NF493" s="1">
        <v>1.6073130000000001E-2</v>
      </c>
      <c r="NG493">
        <v>52.837330000000001</v>
      </c>
      <c r="NH493">
        <v>2.4757500000000001</v>
      </c>
      <c r="NI493">
        <v>37654.54</v>
      </c>
      <c r="NJ493" s="1">
        <v>1.6018910000000001E-2</v>
      </c>
      <c r="NK493">
        <v>53.691249999999997</v>
      </c>
      <c r="NL493">
        <v>2.4441679999999999</v>
      </c>
      <c r="NM493">
        <v>37384.07</v>
      </c>
      <c r="NN493" s="1">
        <v>1.5997810000000001E-2</v>
      </c>
      <c r="NO493">
        <v>53.894629999999999</v>
      </c>
      <c r="NP493">
        <v>2.4163939999999999</v>
      </c>
      <c r="NQ493">
        <v>37087.06</v>
      </c>
      <c r="NR493" s="1">
        <v>1.5961260000000001E-2</v>
      </c>
      <c r="NS493">
        <v>53.32687</v>
      </c>
      <c r="NT493">
        <v>2.3851040000000001</v>
      </c>
      <c r="NU493">
        <v>36768.019999999997</v>
      </c>
      <c r="NV493" s="1">
        <v>1.5903850000000001E-2</v>
      </c>
      <c r="NW493">
        <v>52.749940000000002</v>
      </c>
      <c r="NX493">
        <v>2.3499150000000002</v>
      </c>
      <c r="NY493">
        <v>36429.4</v>
      </c>
      <c r="NZ493" s="1">
        <v>1.5793959999999999E-2</v>
      </c>
      <c r="OA493">
        <v>52.339860000000002</v>
      </c>
      <c r="OB493">
        <v>2.3067259999999998</v>
      </c>
      <c r="OC493">
        <v>36074</v>
      </c>
      <c r="OD493" s="1">
        <v>1.5730069999999999E-2</v>
      </c>
      <c r="OE493">
        <v>52.409129999999998</v>
      </c>
      <c r="OF493">
        <v>2.270092</v>
      </c>
      <c r="OG493">
        <v>35704.839999999997</v>
      </c>
      <c r="OH493" s="1">
        <v>1.5697289999999999E-2</v>
      </c>
      <c r="OI493">
        <v>52.346179999999997</v>
      </c>
      <c r="OJ493">
        <v>2.237638</v>
      </c>
      <c r="OK493">
        <v>35323.79</v>
      </c>
    </row>
    <row r="494" spans="1:401" x14ac:dyDescent="0.35">
      <c r="A494">
        <v>503</v>
      </c>
      <c r="B494" t="s">
        <v>4</v>
      </c>
      <c r="C494" t="s">
        <v>364</v>
      </c>
      <c r="D494" t="s">
        <v>501</v>
      </c>
      <c r="E494">
        <v>822.60950000000003</v>
      </c>
      <c r="F494" s="1">
        <v>3.4358140000000002E-2</v>
      </c>
      <c r="G494">
        <v>35.461010000000002</v>
      </c>
      <c r="H494">
        <v>0</v>
      </c>
      <c r="I494">
        <v>0</v>
      </c>
      <c r="J494" s="1">
        <v>3.4131839999999997E-2</v>
      </c>
      <c r="K494">
        <v>35.618459999999999</v>
      </c>
      <c r="L494">
        <v>0</v>
      </c>
      <c r="M494">
        <v>0</v>
      </c>
      <c r="N494" s="1">
        <v>3.3776069999999998E-2</v>
      </c>
      <c r="O494">
        <v>35.634169999999997</v>
      </c>
      <c r="P494">
        <v>0</v>
      </c>
      <c r="Q494">
        <v>0</v>
      </c>
      <c r="R494" s="1">
        <v>3.3375189999999999E-2</v>
      </c>
      <c r="S494">
        <v>35.959310000000002</v>
      </c>
      <c r="T494">
        <v>0</v>
      </c>
      <c r="U494">
        <v>0</v>
      </c>
      <c r="V494">
        <v>3.3135629999999999E-2</v>
      </c>
      <c r="W494">
        <v>36.270359999999997</v>
      </c>
      <c r="X494">
        <v>0</v>
      </c>
      <c r="Y494">
        <v>0</v>
      </c>
      <c r="Z494" s="1">
        <v>3.2979630000000003E-2</v>
      </c>
      <c r="AA494">
        <v>36.308239999999998</v>
      </c>
      <c r="AB494">
        <v>0</v>
      </c>
      <c r="AC494">
        <v>0</v>
      </c>
      <c r="AD494" s="1">
        <v>3.2766570000000002E-2</v>
      </c>
      <c r="AE494">
        <v>36.111669999999997</v>
      </c>
      <c r="AF494">
        <v>0</v>
      </c>
      <c r="AG494">
        <v>0</v>
      </c>
      <c r="AH494" s="1">
        <v>3.245253E-2</v>
      </c>
      <c r="AI494">
        <v>35.875950000000003</v>
      </c>
      <c r="AJ494">
        <v>0</v>
      </c>
      <c r="AK494">
        <v>0</v>
      </c>
      <c r="AL494" s="1">
        <v>3.2143020000000001E-2</v>
      </c>
      <c r="AM494">
        <v>35.751860000000001</v>
      </c>
      <c r="AN494">
        <v>0</v>
      </c>
      <c r="AO494">
        <v>0</v>
      </c>
      <c r="AP494" s="1">
        <v>3.1869170000000002E-2</v>
      </c>
      <c r="AQ494">
        <v>36.088790000000003</v>
      </c>
      <c r="AR494">
        <v>0</v>
      </c>
      <c r="AS494">
        <v>0</v>
      </c>
      <c r="AT494" s="1">
        <v>3.1646720000000003E-2</v>
      </c>
      <c r="AU494">
        <v>36.744579999999999</v>
      </c>
      <c r="AV494">
        <v>0</v>
      </c>
      <c r="AW494">
        <v>0</v>
      </c>
      <c r="AX494" s="1">
        <v>3.1383029999999999E-2</v>
      </c>
      <c r="AY494">
        <v>37.56232</v>
      </c>
      <c r="AZ494">
        <v>0</v>
      </c>
      <c r="BA494">
        <v>0</v>
      </c>
      <c r="BB494" s="1">
        <v>3.1070609999999999E-2</v>
      </c>
      <c r="BC494">
        <v>38.235869999999998</v>
      </c>
      <c r="BD494">
        <v>0</v>
      </c>
      <c r="BE494">
        <v>0</v>
      </c>
      <c r="BF494" s="1">
        <v>3.0716810000000001E-2</v>
      </c>
      <c r="BG494">
        <v>38.39434</v>
      </c>
      <c r="BH494">
        <v>0</v>
      </c>
      <c r="BI494">
        <v>0</v>
      </c>
      <c r="BJ494">
        <v>3.038447E-2</v>
      </c>
      <c r="BK494">
        <v>38.196109999999997</v>
      </c>
      <c r="BL494">
        <v>0</v>
      </c>
      <c r="BM494">
        <v>0</v>
      </c>
      <c r="BN494" s="1">
        <v>3.0075850000000001E-2</v>
      </c>
      <c r="BO494">
        <v>37.970390000000002</v>
      </c>
      <c r="BP494">
        <v>0</v>
      </c>
      <c r="BQ494">
        <v>0</v>
      </c>
      <c r="BR494">
        <v>2.9912810000000001E-2</v>
      </c>
      <c r="BS494">
        <v>37.782449999999997</v>
      </c>
      <c r="BT494">
        <v>0</v>
      </c>
      <c r="BU494">
        <v>0</v>
      </c>
      <c r="BV494" s="1">
        <v>2.957748E-2</v>
      </c>
      <c r="BW494">
        <v>37.911920000000002</v>
      </c>
      <c r="BX494">
        <v>0</v>
      </c>
      <c r="BY494">
        <v>0</v>
      </c>
      <c r="BZ494" s="1">
        <v>2.915158E-2</v>
      </c>
      <c r="CA494">
        <v>38.146459999999998</v>
      </c>
      <c r="CB494">
        <v>0</v>
      </c>
      <c r="CC494">
        <v>0</v>
      </c>
      <c r="CD494" s="1">
        <v>2.870607E-2</v>
      </c>
      <c r="CE494">
        <v>38.332810000000002</v>
      </c>
      <c r="CF494">
        <v>0</v>
      </c>
      <c r="CG494">
        <v>0</v>
      </c>
      <c r="CH494" s="1">
        <v>2.8368020000000001E-2</v>
      </c>
      <c r="CI494">
        <v>38.454929999999997</v>
      </c>
      <c r="CJ494">
        <v>0</v>
      </c>
      <c r="CK494">
        <v>0</v>
      </c>
      <c r="CL494" s="1">
        <v>2.811052E-2</v>
      </c>
      <c r="CM494">
        <v>38.334249999999997</v>
      </c>
      <c r="CN494">
        <v>0</v>
      </c>
      <c r="CO494">
        <v>0</v>
      </c>
      <c r="CP494" s="1">
        <v>2.7869680000000001E-2</v>
      </c>
      <c r="CQ494">
        <v>38.156460000000003</v>
      </c>
      <c r="CR494">
        <v>0</v>
      </c>
      <c r="CS494">
        <v>0</v>
      </c>
      <c r="CT494" s="1">
        <v>2.75882E-2</v>
      </c>
      <c r="CU494">
        <v>37.961460000000002</v>
      </c>
      <c r="CV494">
        <v>0</v>
      </c>
      <c r="CW494">
        <v>0</v>
      </c>
      <c r="CX494" s="1">
        <v>2.727475E-2</v>
      </c>
      <c r="CY494">
        <v>37.848669999999998</v>
      </c>
      <c r="CZ494">
        <v>0</v>
      </c>
      <c r="DA494">
        <v>0</v>
      </c>
      <c r="DB494">
        <v>2.7079720000000002E-2</v>
      </c>
      <c r="DC494">
        <v>38.106520000000003</v>
      </c>
      <c r="DD494">
        <v>0</v>
      </c>
      <c r="DE494">
        <v>0</v>
      </c>
      <c r="DF494" s="1">
        <v>2.6952540000000001E-2</v>
      </c>
      <c r="DG494">
        <v>38.740810000000003</v>
      </c>
      <c r="DH494">
        <v>0</v>
      </c>
      <c r="DI494">
        <v>0</v>
      </c>
      <c r="DJ494" s="1">
        <v>2.6818410000000001E-2</v>
      </c>
      <c r="DK494">
        <v>39.889090000000003</v>
      </c>
      <c r="DL494">
        <v>0</v>
      </c>
      <c r="DM494">
        <v>0</v>
      </c>
      <c r="DN494" s="1">
        <v>2.6612839999999999E-2</v>
      </c>
      <c r="DO494">
        <v>41.23818</v>
      </c>
      <c r="DP494">
        <v>0</v>
      </c>
      <c r="DQ494">
        <v>0</v>
      </c>
      <c r="DR494" s="1">
        <v>2.635817E-2</v>
      </c>
      <c r="DS494">
        <v>41.761490000000002</v>
      </c>
      <c r="DT494">
        <v>0</v>
      </c>
      <c r="DU494" s="1">
        <v>1.1043790000000001E-37</v>
      </c>
      <c r="DV494" s="1">
        <v>2.607162E-2</v>
      </c>
      <c r="DW494">
        <v>41.61665</v>
      </c>
      <c r="DX494" s="1">
        <v>6.3232230000000001E-37</v>
      </c>
      <c r="DY494" s="1">
        <v>5.2640339999999999E-33</v>
      </c>
      <c r="DZ494" s="1">
        <v>2.584034E-2</v>
      </c>
      <c r="EA494">
        <v>41.432560000000002</v>
      </c>
      <c r="EB494" s="1">
        <v>6.7523079999999997E-33</v>
      </c>
      <c r="EC494" s="1">
        <v>5.1974470000000004E-29</v>
      </c>
      <c r="ED494">
        <v>2.587275E-2</v>
      </c>
      <c r="EE494">
        <v>41.278030000000001</v>
      </c>
      <c r="EF494" s="1">
        <v>2.071503E-29</v>
      </c>
      <c r="EG494" s="1">
        <v>1.4875409999999999E-25</v>
      </c>
      <c r="EH494" s="1">
        <v>2.5635330000000001E-2</v>
      </c>
      <c r="EI494">
        <v>41.357819999999997</v>
      </c>
      <c r="EJ494" s="1">
        <v>2.3906950000000001E-26</v>
      </c>
      <c r="EK494" s="1">
        <v>1.662777E-22</v>
      </c>
      <c r="EL494" s="1">
        <v>2.5237909999999999E-2</v>
      </c>
      <c r="EM494">
        <v>41.814369999999997</v>
      </c>
      <c r="EN494" s="1">
        <v>1.253893E-23</v>
      </c>
      <c r="EO494" s="1">
        <v>8.6130679999999999E-20</v>
      </c>
      <c r="EP494" s="1">
        <v>2.480835E-2</v>
      </c>
      <c r="EQ494">
        <v>42.856879999999997</v>
      </c>
      <c r="ER494" s="1">
        <v>3.3653219999999999E-21</v>
      </c>
      <c r="ES494" s="1">
        <v>2.3130540000000001E-17</v>
      </c>
      <c r="ET494" s="1">
        <v>2.450745E-2</v>
      </c>
      <c r="EU494">
        <v>43.960349999999998</v>
      </c>
      <c r="EV494" s="1">
        <v>5.1139429999999996E-19</v>
      </c>
      <c r="EW494" s="1">
        <v>3.5156519999999999E-15</v>
      </c>
      <c r="EX494" s="1">
        <v>2.4326179999999999E-2</v>
      </c>
      <c r="EY494">
        <v>44.269129999999997</v>
      </c>
      <c r="EZ494" s="1">
        <v>4.7157369999999998E-17</v>
      </c>
      <c r="FA494" s="1">
        <v>3.2485149999999998E-13</v>
      </c>
      <c r="FB494" s="1">
        <v>2.4131139999999999E-2</v>
      </c>
      <c r="FC494">
        <v>44.114570000000001</v>
      </c>
      <c r="FD494" s="1">
        <v>2.7994929999999999E-15</v>
      </c>
      <c r="FE494" s="1">
        <v>1.9366919999999999E-11</v>
      </c>
      <c r="FF494" s="1">
        <v>2.3914390000000001E-2</v>
      </c>
      <c r="FG494">
        <v>43.939059999999998</v>
      </c>
      <c r="FH494" s="1">
        <v>1.119048E-13</v>
      </c>
      <c r="FI494" s="1">
        <v>7.8073519999999995E-10</v>
      </c>
      <c r="FJ494">
        <v>2.4117349999999999E-2</v>
      </c>
      <c r="FK494">
        <v>43.857689999999998</v>
      </c>
      <c r="FL494" s="1">
        <v>3.1964229999999999E-12</v>
      </c>
      <c r="FM494" s="1">
        <v>2.214421E-8</v>
      </c>
      <c r="FN494" s="1">
        <v>2.3924190000000001E-2</v>
      </c>
      <c r="FO494">
        <v>44.187629999999999</v>
      </c>
      <c r="FP494" s="1">
        <v>6.5086370000000003E-11</v>
      </c>
      <c r="FQ494" s="1">
        <v>4.5632899999999998E-7</v>
      </c>
      <c r="FR494" s="1">
        <v>2.3584730000000002E-2</v>
      </c>
      <c r="FS494">
        <v>44.746589999999998</v>
      </c>
      <c r="FT494" s="1">
        <v>9.805776E-10</v>
      </c>
      <c r="FU494" s="1">
        <v>7.0009799999999998E-6</v>
      </c>
      <c r="FV494" s="1">
        <v>2.3207970000000001E-2</v>
      </c>
      <c r="FW494">
        <v>45.420250000000003</v>
      </c>
      <c r="FX494" s="1">
        <v>1.123328E-8</v>
      </c>
      <c r="FY494" s="1">
        <v>8.1973389999999996E-5</v>
      </c>
      <c r="FZ494" s="1">
        <v>2.3033399999999999E-2</v>
      </c>
      <c r="GA494">
        <v>45.776490000000003</v>
      </c>
      <c r="GB494" s="1">
        <v>1.013754E-7</v>
      </c>
      <c r="GC494" s="1">
        <v>7.5051640000000004E-4</v>
      </c>
      <c r="GD494" s="1">
        <v>2.2988809999999998E-2</v>
      </c>
      <c r="GE494">
        <v>45.86307</v>
      </c>
      <c r="GF494" s="1">
        <v>7.3698620000000002E-7</v>
      </c>
      <c r="GG494" s="1">
        <v>5.5071570000000004E-3</v>
      </c>
      <c r="GH494" s="1">
        <v>2.289706E-2</v>
      </c>
      <c r="GI494">
        <v>45.655749999999998</v>
      </c>
      <c r="GJ494" s="1">
        <v>4.3769660000000001E-6</v>
      </c>
      <c r="GK494" s="1">
        <v>3.3097069999999999E-2</v>
      </c>
      <c r="GL494" s="1">
        <v>2.2698550000000001E-2</v>
      </c>
      <c r="GM494">
        <v>45.4238</v>
      </c>
      <c r="GN494" s="1">
        <v>2.1579480000000001E-5</v>
      </c>
      <c r="GO494">
        <v>0.1658886</v>
      </c>
      <c r="GP494" s="1">
        <v>2.2873500000000001E-2</v>
      </c>
      <c r="GQ494">
        <v>45.247309999999999</v>
      </c>
      <c r="GR494" s="1">
        <v>9.1678240000000002E-5</v>
      </c>
      <c r="GS494">
        <v>0.70520260000000001</v>
      </c>
      <c r="GT494" s="1">
        <v>2.2648080000000001E-2</v>
      </c>
      <c r="GU494">
        <v>45.613480000000003</v>
      </c>
      <c r="GV494" s="1">
        <v>3.2957860000000001E-4</v>
      </c>
      <c r="GW494">
        <v>2.5815079999999999</v>
      </c>
      <c r="GX494" s="1">
        <v>2.230495E-2</v>
      </c>
      <c r="GY494">
        <v>46.277250000000002</v>
      </c>
      <c r="GZ494" s="1">
        <v>1.0257490000000001E-3</v>
      </c>
      <c r="HA494">
        <v>8.2270590000000006</v>
      </c>
      <c r="HB494" s="1">
        <v>2.1900840000000001E-2</v>
      </c>
      <c r="HC494">
        <v>47.130980000000001</v>
      </c>
      <c r="HD494" s="1">
        <v>2.803055E-3</v>
      </c>
      <c r="HE494">
        <v>23.094919999999998</v>
      </c>
      <c r="HF494" s="1">
        <v>2.1682880000000002E-2</v>
      </c>
      <c r="HG494">
        <v>47.841299999999997</v>
      </c>
      <c r="HH494" s="1">
        <v>6.8848169999999997E-3</v>
      </c>
      <c r="HI494">
        <v>57.774500000000003</v>
      </c>
      <c r="HJ494" s="1">
        <v>2.154093E-2</v>
      </c>
      <c r="HK494">
        <v>47.907170000000001</v>
      </c>
      <c r="HL494" s="1">
        <v>1.5295309999999999E-2</v>
      </c>
      <c r="HM494">
        <v>130.3049</v>
      </c>
      <c r="HN494" s="1">
        <v>2.1335570000000002E-2</v>
      </c>
      <c r="HO494">
        <v>47.714010000000002</v>
      </c>
      <c r="HP494" s="1">
        <v>3.0859540000000001E-2</v>
      </c>
      <c r="HQ494">
        <v>267.65030000000002</v>
      </c>
      <c r="HR494" s="1">
        <v>2.1029249999999999E-2</v>
      </c>
      <c r="HS494">
        <v>47.439239999999998</v>
      </c>
      <c r="HT494" s="1">
        <v>5.6943199999999999E-2</v>
      </c>
      <c r="HU494">
        <v>505.15499999999997</v>
      </c>
      <c r="HV494" s="1">
        <v>2.101753E-2</v>
      </c>
      <c r="HW494">
        <v>47.261429999999997</v>
      </c>
      <c r="HX494" s="1">
        <v>9.8796540000000002E-2</v>
      </c>
      <c r="HY494">
        <v>883.90629999999999</v>
      </c>
      <c r="HZ494" s="1">
        <v>2.074115E-2</v>
      </c>
      <c r="IA494">
        <v>47.659550000000003</v>
      </c>
      <c r="IB494">
        <v>0.15828909999999999</v>
      </c>
      <c r="IC494">
        <v>1446.0229999999999</v>
      </c>
      <c r="ID494" s="1">
        <v>2.0406219999999999E-2</v>
      </c>
      <c r="IE494">
        <v>48.774459999999998</v>
      </c>
      <c r="IF494">
        <v>0.2380168</v>
      </c>
      <c r="IG494">
        <v>2226.0790000000002</v>
      </c>
      <c r="IH494" s="1">
        <v>2.0028399999999998E-2</v>
      </c>
      <c r="II494">
        <v>50.269970000000001</v>
      </c>
      <c r="IJ494">
        <v>0.33836169999999999</v>
      </c>
      <c r="IK494">
        <v>3246.41</v>
      </c>
      <c r="IL494" s="1">
        <v>1.9756369999999999E-2</v>
      </c>
      <c r="IM494">
        <v>51.21969</v>
      </c>
      <c r="IN494">
        <v>0.4609646</v>
      </c>
      <c r="IO494">
        <v>4512.9269999999997</v>
      </c>
      <c r="IP494" s="1">
        <v>1.9517929999999999E-2</v>
      </c>
      <c r="IQ494">
        <v>51.393909999999998</v>
      </c>
      <c r="IR494">
        <v>0.60321219999999998</v>
      </c>
      <c r="IS494">
        <v>6015.4390000000003</v>
      </c>
      <c r="IT494" s="1">
        <v>1.9224519999999998E-2</v>
      </c>
      <c r="IU494">
        <v>51.180419999999998</v>
      </c>
      <c r="IV494">
        <v>0.75881969999999999</v>
      </c>
      <c r="IW494">
        <v>7727.1549999999997</v>
      </c>
      <c r="IX494" s="1">
        <v>1.8750780000000002E-2</v>
      </c>
      <c r="IY494">
        <v>50.917090000000002</v>
      </c>
      <c r="IZ494">
        <v>0.91501880000000002</v>
      </c>
      <c r="JA494">
        <v>9605.7039999999997</v>
      </c>
      <c r="JB494" s="1">
        <v>1.8473670000000001E-2</v>
      </c>
      <c r="JC494">
        <v>50.685540000000003</v>
      </c>
      <c r="JD494">
        <v>1.083118</v>
      </c>
      <c r="JE494">
        <v>11600.67</v>
      </c>
      <c r="JF494" s="1">
        <v>1.8100209999999999E-2</v>
      </c>
      <c r="JG494">
        <v>50.920290000000001</v>
      </c>
      <c r="JH494">
        <v>1.244205</v>
      </c>
      <c r="JI494">
        <v>13664.33</v>
      </c>
      <c r="JJ494" s="1">
        <v>1.7773899999999999E-2</v>
      </c>
      <c r="JK494">
        <v>51.200920000000004</v>
      </c>
      <c r="JL494">
        <v>1.4009180000000001</v>
      </c>
      <c r="JM494">
        <v>15745.87</v>
      </c>
      <c r="JN494" s="1">
        <v>1.7512110000000001E-2</v>
      </c>
      <c r="JO494">
        <v>51.177869999999999</v>
      </c>
      <c r="JP494">
        <v>1.5504309999999999</v>
      </c>
      <c r="JQ494">
        <v>17803.5</v>
      </c>
      <c r="JR494" s="1">
        <v>1.7332009999999998E-2</v>
      </c>
      <c r="JS494">
        <v>51.016730000000003</v>
      </c>
      <c r="JT494">
        <v>1.696153</v>
      </c>
      <c r="JU494">
        <v>19802.16</v>
      </c>
      <c r="JV494" s="1">
        <v>1.7177970000000001E-2</v>
      </c>
      <c r="JW494">
        <v>50.873620000000003</v>
      </c>
      <c r="JX494">
        <v>1.8327580000000001</v>
      </c>
      <c r="JY494">
        <v>21714.43</v>
      </c>
      <c r="JZ494" s="1">
        <v>1.6983020000000001E-2</v>
      </c>
      <c r="KA494">
        <v>50.63259</v>
      </c>
      <c r="KB494">
        <v>1.952013</v>
      </c>
      <c r="KC494">
        <v>23518.23</v>
      </c>
      <c r="KD494">
        <v>1.6783820000000001E-2</v>
      </c>
      <c r="KE494">
        <v>50.353279999999998</v>
      </c>
      <c r="KF494">
        <v>2.0564770000000001</v>
      </c>
      <c r="KG494">
        <v>25197.05</v>
      </c>
      <c r="KH494" s="1">
        <v>1.6726089999999999E-2</v>
      </c>
      <c r="KI494">
        <v>50.024819999999998</v>
      </c>
      <c r="KJ494">
        <v>2.164974</v>
      </c>
      <c r="KK494">
        <v>26742.13</v>
      </c>
      <c r="KL494" s="1">
        <v>1.657755E-2</v>
      </c>
      <c r="KM494">
        <v>50.227679999999999</v>
      </c>
      <c r="KN494">
        <v>2.248996</v>
      </c>
      <c r="KO494">
        <v>28150.83</v>
      </c>
      <c r="KP494" s="1">
        <v>1.642242E-2</v>
      </c>
      <c r="KQ494">
        <v>51.204189999999997</v>
      </c>
      <c r="KR494">
        <v>2.3187190000000002</v>
      </c>
      <c r="KS494">
        <v>29418.959999999999</v>
      </c>
      <c r="KT494" s="1">
        <v>1.623227E-2</v>
      </c>
      <c r="KU494">
        <v>52.693060000000003</v>
      </c>
      <c r="KV494">
        <v>2.3707690000000001</v>
      </c>
      <c r="KW494">
        <v>30548.78</v>
      </c>
      <c r="KX494" s="1">
        <v>1.6116970000000001E-2</v>
      </c>
      <c r="KY494">
        <v>53.729289999999999</v>
      </c>
      <c r="KZ494">
        <v>2.421853</v>
      </c>
      <c r="LA494">
        <v>31544.15</v>
      </c>
      <c r="LB494" s="1">
        <v>1.604351E-2</v>
      </c>
      <c r="LC494">
        <v>53.720759999999999</v>
      </c>
      <c r="LD494">
        <v>2.4688439999999998</v>
      </c>
      <c r="LE494">
        <v>32411.77</v>
      </c>
      <c r="LF494" s="1">
        <v>1.596933E-2</v>
      </c>
      <c r="LG494">
        <v>53.271230000000003</v>
      </c>
      <c r="LH494">
        <v>2.5060060000000002</v>
      </c>
      <c r="LI494">
        <v>33159.32</v>
      </c>
      <c r="LJ494" s="1">
        <v>1.5857650000000001E-2</v>
      </c>
      <c r="LK494">
        <v>52.908740000000002</v>
      </c>
      <c r="LL494">
        <v>2.5284770000000001</v>
      </c>
      <c r="LM494">
        <v>33794.160000000003</v>
      </c>
      <c r="LN494" s="1">
        <v>1.564076E-2</v>
      </c>
      <c r="LO494">
        <v>52.541550000000001</v>
      </c>
      <c r="LP494">
        <v>2.5256180000000001</v>
      </c>
      <c r="LQ494">
        <v>34322.480000000003</v>
      </c>
      <c r="LR494" s="1">
        <v>1.5552079999999999E-2</v>
      </c>
      <c r="LS494">
        <v>52.435630000000003</v>
      </c>
      <c r="LT494">
        <v>2.5358939999999999</v>
      </c>
      <c r="LU494">
        <v>34751.68</v>
      </c>
      <c r="LV494" s="1">
        <v>1.5521500000000001E-2</v>
      </c>
      <c r="LW494">
        <v>52.700319999999998</v>
      </c>
      <c r="LX494">
        <v>2.549083</v>
      </c>
      <c r="LY494">
        <v>35091.72</v>
      </c>
      <c r="LZ494" s="1">
        <v>1.550665E-2</v>
      </c>
      <c r="MA494">
        <v>52.92801</v>
      </c>
      <c r="MB494">
        <v>2.5590600000000001</v>
      </c>
      <c r="MC494">
        <v>35350.65</v>
      </c>
      <c r="MD494">
        <v>1.5420420000000001E-2</v>
      </c>
      <c r="ME494">
        <v>53.050539999999998</v>
      </c>
      <c r="MF494">
        <v>2.5519720000000001</v>
      </c>
      <c r="MG494">
        <v>35535.57</v>
      </c>
      <c r="MH494" s="1">
        <v>1.531016E-2</v>
      </c>
      <c r="MI494">
        <v>52.953119999999998</v>
      </c>
      <c r="MJ494">
        <v>2.5360309999999999</v>
      </c>
      <c r="MK494">
        <v>35652.620000000003</v>
      </c>
      <c r="ML494" s="1">
        <v>1.5207689999999999E-2</v>
      </c>
      <c r="MM494">
        <v>52.487520000000004</v>
      </c>
      <c r="MN494">
        <v>2.5167389999999998</v>
      </c>
      <c r="MO494">
        <v>35707.89</v>
      </c>
      <c r="MP494" s="1">
        <v>1.5158410000000001E-2</v>
      </c>
      <c r="MQ494">
        <v>52.076120000000003</v>
      </c>
      <c r="MR494">
        <v>2.502507</v>
      </c>
      <c r="MS494">
        <v>35707.43</v>
      </c>
      <c r="MT494" s="1">
        <v>1.517053E-2</v>
      </c>
      <c r="MU494">
        <v>51.746789999999997</v>
      </c>
      <c r="MV494">
        <v>2.4950809999999999</v>
      </c>
      <c r="MW494">
        <v>35657.449999999997</v>
      </c>
      <c r="MX494" s="1">
        <v>1.512223E-2</v>
      </c>
      <c r="MY494">
        <v>51.819299999999998</v>
      </c>
      <c r="MZ494">
        <v>2.4751059999999998</v>
      </c>
      <c r="NA494">
        <v>35563.79</v>
      </c>
      <c r="NB494">
        <v>1.5037150000000001E-2</v>
      </c>
      <c r="NC494">
        <v>52.092089999999999</v>
      </c>
      <c r="ND494">
        <v>2.4466169999999998</v>
      </c>
      <c r="NE494">
        <v>35430.21</v>
      </c>
      <c r="NF494" s="1">
        <v>1.4927579999999999E-2</v>
      </c>
      <c r="NG494">
        <v>52.758110000000002</v>
      </c>
      <c r="NH494">
        <v>2.4120200000000001</v>
      </c>
      <c r="NI494">
        <v>35261.26</v>
      </c>
      <c r="NJ494" s="1">
        <v>1.4878840000000001E-2</v>
      </c>
      <c r="NK494">
        <v>53.60284</v>
      </c>
      <c r="NL494">
        <v>2.3854540000000002</v>
      </c>
      <c r="NM494">
        <v>35060.5</v>
      </c>
      <c r="NN494" s="1">
        <v>1.486239E-2</v>
      </c>
      <c r="NO494">
        <v>53.810630000000003</v>
      </c>
      <c r="NP494">
        <v>2.3625859999999999</v>
      </c>
      <c r="NQ494">
        <v>34831.97</v>
      </c>
      <c r="NR494" s="1">
        <v>1.482472E-2</v>
      </c>
      <c r="NS494">
        <v>53.254669999999997</v>
      </c>
      <c r="NT494">
        <v>2.3348969999999998</v>
      </c>
      <c r="NU494">
        <v>34579.040000000001</v>
      </c>
      <c r="NV494" s="1">
        <v>1.477318E-2</v>
      </c>
      <c r="NW494">
        <v>52.689120000000003</v>
      </c>
      <c r="NX494">
        <v>2.3040210000000001</v>
      </c>
      <c r="NY494">
        <v>34305.120000000003</v>
      </c>
      <c r="NZ494" s="1">
        <v>1.467012E-2</v>
      </c>
      <c r="OA494">
        <v>52.286499999999997</v>
      </c>
      <c r="OB494">
        <v>2.2646389999999998</v>
      </c>
      <c r="OC494">
        <v>34012.83</v>
      </c>
      <c r="OD494" s="1">
        <v>1.4608090000000001E-2</v>
      </c>
      <c r="OE494">
        <v>52.355370000000001</v>
      </c>
      <c r="OF494">
        <v>2.231147</v>
      </c>
      <c r="OG494">
        <v>33704.46</v>
      </c>
      <c r="OH494" s="1">
        <v>1.45781E-2</v>
      </c>
      <c r="OI494">
        <v>52.296320000000001</v>
      </c>
      <c r="OJ494">
        <v>2.2020529999999998</v>
      </c>
      <c r="OK494">
        <v>33382.33</v>
      </c>
    </row>
    <row r="495" spans="1:401" x14ac:dyDescent="0.35">
      <c r="A495">
        <v>504</v>
      </c>
      <c r="B495" t="s">
        <v>4</v>
      </c>
      <c r="C495" t="s">
        <v>364</v>
      </c>
      <c r="D495" t="s">
        <v>502</v>
      </c>
      <c r="E495">
        <v>833.48779999999999</v>
      </c>
      <c r="F495">
        <v>4.0420739999999997E-2</v>
      </c>
      <c r="G495">
        <v>35.336790000000001</v>
      </c>
      <c r="H495">
        <v>0</v>
      </c>
      <c r="I495">
        <v>0</v>
      </c>
      <c r="J495" s="1">
        <v>4.0153300000000003E-2</v>
      </c>
      <c r="K495">
        <v>35.495460000000001</v>
      </c>
      <c r="L495">
        <v>0</v>
      </c>
      <c r="M495">
        <v>0</v>
      </c>
      <c r="N495" s="1">
        <v>3.9728890000000003E-2</v>
      </c>
      <c r="O495">
        <v>35.513120000000001</v>
      </c>
      <c r="P495">
        <v>0</v>
      </c>
      <c r="Q495">
        <v>0</v>
      </c>
      <c r="R495" s="1">
        <v>3.9251660000000001E-2</v>
      </c>
      <c r="S495">
        <v>35.837760000000003</v>
      </c>
      <c r="T495">
        <v>0</v>
      </c>
      <c r="U495">
        <v>0</v>
      </c>
      <c r="V495" s="1">
        <v>3.897366E-2</v>
      </c>
      <c r="W495">
        <v>36.148040000000002</v>
      </c>
      <c r="X495">
        <v>0</v>
      </c>
      <c r="Y495">
        <v>0</v>
      </c>
      <c r="Z495" s="1">
        <v>3.8792880000000002E-2</v>
      </c>
      <c r="AA495">
        <v>36.187860000000001</v>
      </c>
      <c r="AB495">
        <v>0</v>
      </c>
      <c r="AC495">
        <v>0</v>
      </c>
      <c r="AD495">
        <v>3.8545169999999997E-2</v>
      </c>
      <c r="AE495">
        <v>35.997489999999999</v>
      </c>
      <c r="AF495">
        <v>0</v>
      </c>
      <c r="AG495">
        <v>0</v>
      </c>
      <c r="AH495" s="1">
        <v>3.8173350000000002E-2</v>
      </c>
      <c r="AI495">
        <v>35.770139999999998</v>
      </c>
      <c r="AJ495">
        <v>0</v>
      </c>
      <c r="AK495">
        <v>0</v>
      </c>
      <c r="AL495" s="1">
        <v>3.7807109999999998E-2</v>
      </c>
      <c r="AM495">
        <v>35.653790000000001</v>
      </c>
      <c r="AN495">
        <v>0</v>
      </c>
      <c r="AO495">
        <v>0</v>
      </c>
      <c r="AP495">
        <v>3.7486110000000003E-2</v>
      </c>
      <c r="AQ495">
        <v>35.994669999999999</v>
      </c>
      <c r="AR495">
        <v>0</v>
      </c>
      <c r="AS495">
        <v>0</v>
      </c>
      <c r="AT495" s="1">
        <v>3.7225380000000002E-2</v>
      </c>
      <c r="AU495">
        <v>36.64978</v>
      </c>
      <c r="AV495">
        <v>0</v>
      </c>
      <c r="AW495">
        <v>0</v>
      </c>
      <c r="AX495" s="1">
        <v>3.6916049999999999E-2</v>
      </c>
      <c r="AY495">
        <v>37.464790000000001</v>
      </c>
      <c r="AZ495">
        <v>0</v>
      </c>
      <c r="BA495">
        <v>0</v>
      </c>
      <c r="BB495" s="1">
        <v>3.6546719999999998E-2</v>
      </c>
      <c r="BC495">
        <v>38.135489999999997</v>
      </c>
      <c r="BD495">
        <v>0</v>
      </c>
      <c r="BE495">
        <v>0</v>
      </c>
      <c r="BF495" s="1">
        <v>3.6126949999999998E-2</v>
      </c>
      <c r="BG495">
        <v>38.296329999999998</v>
      </c>
      <c r="BH495">
        <v>0</v>
      </c>
      <c r="BI495">
        <v>0</v>
      </c>
      <c r="BJ495" s="1">
        <v>3.5737489999999997E-2</v>
      </c>
      <c r="BK495">
        <v>38.1051</v>
      </c>
      <c r="BL495">
        <v>0</v>
      </c>
      <c r="BM495">
        <v>0</v>
      </c>
      <c r="BN495" s="1">
        <v>3.5377119999999998E-2</v>
      </c>
      <c r="BO495">
        <v>37.887189999999997</v>
      </c>
      <c r="BP495">
        <v>0</v>
      </c>
      <c r="BQ495">
        <v>0</v>
      </c>
      <c r="BR495">
        <v>3.5192639999999997E-2</v>
      </c>
      <c r="BS495">
        <v>37.705390000000001</v>
      </c>
      <c r="BT495">
        <v>0</v>
      </c>
      <c r="BU495">
        <v>0</v>
      </c>
      <c r="BV495" s="1">
        <v>3.4797689999999999E-2</v>
      </c>
      <c r="BW495">
        <v>37.837499999999999</v>
      </c>
      <c r="BX495">
        <v>0</v>
      </c>
      <c r="BY495">
        <v>0</v>
      </c>
      <c r="BZ495" s="1">
        <v>3.4295060000000002E-2</v>
      </c>
      <c r="CA495">
        <v>38.071959999999997</v>
      </c>
      <c r="CB495">
        <v>0</v>
      </c>
      <c r="CC495">
        <v>0</v>
      </c>
      <c r="CD495" s="1">
        <v>3.3764950000000002E-2</v>
      </c>
      <c r="CE495">
        <v>38.256320000000002</v>
      </c>
      <c r="CF495">
        <v>0</v>
      </c>
      <c r="CG495">
        <v>0</v>
      </c>
      <c r="CH495">
        <v>3.3368420000000003E-2</v>
      </c>
      <c r="CI495">
        <v>38.378059999999998</v>
      </c>
      <c r="CJ495">
        <v>0</v>
      </c>
      <c r="CK495">
        <v>0</v>
      </c>
      <c r="CL495">
        <v>3.3068470000000003E-2</v>
      </c>
      <c r="CM495">
        <v>38.258540000000004</v>
      </c>
      <c r="CN495">
        <v>0</v>
      </c>
      <c r="CO495">
        <v>0</v>
      </c>
      <c r="CP495" s="1">
        <v>3.2783390000000003E-2</v>
      </c>
      <c r="CQ495">
        <v>38.083089999999999</v>
      </c>
      <c r="CR495">
        <v>0</v>
      </c>
      <c r="CS495">
        <v>0</v>
      </c>
      <c r="CT495" s="1">
        <v>3.2452639999999998E-2</v>
      </c>
      <c r="CU495">
        <v>37.89096</v>
      </c>
      <c r="CV495">
        <v>0</v>
      </c>
      <c r="CW495">
        <v>0</v>
      </c>
      <c r="CX495">
        <v>3.2080579999999997E-2</v>
      </c>
      <c r="CY495">
        <v>37.78069</v>
      </c>
      <c r="CZ495">
        <v>0</v>
      </c>
      <c r="DA495">
        <v>0</v>
      </c>
      <c r="DB495" s="1">
        <v>3.1852039999999998E-2</v>
      </c>
      <c r="DC495">
        <v>38.037889999999997</v>
      </c>
      <c r="DD495">
        <v>0</v>
      </c>
      <c r="DE495">
        <v>0</v>
      </c>
      <c r="DF495" s="1">
        <v>3.1704419999999997E-2</v>
      </c>
      <c r="DG495">
        <v>38.667299999999997</v>
      </c>
      <c r="DH495">
        <v>0</v>
      </c>
      <c r="DI495">
        <v>0</v>
      </c>
      <c r="DJ495" s="1">
        <v>3.1546499999999998E-2</v>
      </c>
      <c r="DK495">
        <v>39.804859999999998</v>
      </c>
      <c r="DL495">
        <v>0</v>
      </c>
      <c r="DM495">
        <v>0</v>
      </c>
      <c r="DN495" s="1">
        <v>3.1304970000000001E-2</v>
      </c>
      <c r="DO495">
        <v>41.140070000000001</v>
      </c>
      <c r="DP495">
        <v>0</v>
      </c>
      <c r="DQ495">
        <v>0</v>
      </c>
      <c r="DR495" s="1">
        <v>3.100551E-2</v>
      </c>
      <c r="DS495">
        <v>41.656469999999999</v>
      </c>
      <c r="DT495">
        <v>0</v>
      </c>
      <c r="DU495" s="1">
        <v>2.3742079999999998E-38</v>
      </c>
      <c r="DV495" s="1">
        <v>3.0664980000000001E-2</v>
      </c>
      <c r="DW495">
        <v>41.512709999999998</v>
      </c>
      <c r="DX495" s="1">
        <v>2.012494E-37</v>
      </c>
      <c r="DY495" s="1">
        <v>1.256975E-33</v>
      </c>
      <c r="DZ495" s="1">
        <v>3.039679E-2</v>
      </c>
      <c r="EA495">
        <v>41.331989999999998</v>
      </c>
      <c r="EB495" s="1">
        <v>2.3450560000000001E-33</v>
      </c>
      <c r="EC495" s="1">
        <v>1.366178E-29</v>
      </c>
      <c r="ED495" s="1">
        <v>3.044651E-2</v>
      </c>
      <c r="EE495">
        <v>41.180219999999998</v>
      </c>
      <c r="EF495" s="1">
        <v>7.5778610000000001E-30</v>
      </c>
      <c r="EG495" s="1">
        <v>4.2373990000000001E-26</v>
      </c>
      <c r="EH495" s="1">
        <v>3.0168250000000001E-2</v>
      </c>
      <c r="EI495">
        <v>41.259169999999997</v>
      </c>
      <c r="EJ495" s="1">
        <v>9.1616600000000005E-27</v>
      </c>
      <c r="EK495" s="1">
        <v>5.0653779999999999E-23</v>
      </c>
      <c r="EL495" s="1">
        <v>2.9692329999999999E-2</v>
      </c>
      <c r="EM495">
        <v>41.709539999999997</v>
      </c>
      <c r="EN495" s="1">
        <v>5.0213149999999996E-24</v>
      </c>
      <c r="EO495" s="1">
        <v>2.7886580000000001E-20</v>
      </c>
      <c r="EP495" s="1">
        <v>2.9182719999999999E-2</v>
      </c>
      <c r="EQ495">
        <v>42.739980000000003</v>
      </c>
      <c r="ER495" s="1">
        <v>1.405029E-21</v>
      </c>
      <c r="ES495" s="1">
        <v>7.9182889999999997E-18</v>
      </c>
      <c r="ET495" s="1">
        <v>2.8834800000000001E-2</v>
      </c>
      <c r="EU495">
        <v>43.829189999999997</v>
      </c>
      <c r="EV495" s="1">
        <v>2.2226570000000001E-19</v>
      </c>
      <c r="EW495" s="1">
        <v>1.267843E-15</v>
      </c>
      <c r="EX495" s="1">
        <v>2.862228E-2</v>
      </c>
      <c r="EY495">
        <v>44.129600000000003</v>
      </c>
      <c r="EZ495" s="1">
        <v>2.128954E-17</v>
      </c>
      <c r="FA495" s="1">
        <v>1.2298829999999999E-13</v>
      </c>
      <c r="FB495">
        <v>2.8393890000000001E-2</v>
      </c>
      <c r="FC495">
        <v>43.972389999999997</v>
      </c>
      <c r="FD495" s="1">
        <v>1.310543E-15</v>
      </c>
      <c r="FE495" s="1">
        <v>7.6758519999999994E-12</v>
      </c>
      <c r="FF495">
        <v>2.8138139999999999E-2</v>
      </c>
      <c r="FG495">
        <v>43.795830000000002</v>
      </c>
      <c r="FH495" s="1">
        <v>5.424055E-14</v>
      </c>
      <c r="FI495" s="1">
        <v>3.2319499999999999E-10</v>
      </c>
      <c r="FJ495" s="1">
        <v>2.839641E-2</v>
      </c>
      <c r="FK495">
        <v>43.712479999999999</v>
      </c>
      <c r="FL495" s="1">
        <v>1.603697E-12</v>
      </c>
      <c r="FM495" s="1">
        <v>9.5598859999999993E-9</v>
      </c>
      <c r="FN495">
        <v>2.8164649999999999E-2</v>
      </c>
      <c r="FO495">
        <v>44.036490000000001</v>
      </c>
      <c r="FP495" s="1">
        <v>3.3741779999999998E-11</v>
      </c>
      <c r="FQ495" s="1">
        <v>2.0514209999999999E-7</v>
      </c>
      <c r="FR495" s="1">
        <v>2.7759989999999998E-2</v>
      </c>
      <c r="FS495">
        <v>44.58672</v>
      </c>
      <c r="FT495" s="1">
        <v>5.2483680000000003E-10</v>
      </c>
      <c r="FU495" s="1">
        <v>3.2731029999999999E-6</v>
      </c>
      <c r="FV495" s="1">
        <v>2.731186E-2</v>
      </c>
      <c r="FW495">
        <v>45.250900000000001</v>
      </c>
      <c r="FX495" s="1">
        <v>6.2021939999999997E-9</v>
      </c>
      <c r="FY495" s="1">
        <v>3.9806720000000001E-5</v>
      </c>
      <c r="FZ495" s="1">
        <v>2.7109270000000001E-2</v>
      </c>
      <c r="GA495">
        <v>45.601080000000003</v>
      </c>
      <c r="GB495" s="1">
        <v>5.7701669999999997E-8</v>
      </c>
      <c r="GC495" s="1">
        <v>3.780786E-4</v>
      </c>
      <c r="GD495" s="1">
        <v>2.7057609999999999E-2</v>
      </c>
      <c r="GE495">
        <v>45.685769999999998</v>
      </c>
      <c r="GF495" s="1">
        <v>4.3193010000000002E-7</v>
      </c>
      <c r="GG495" s="1">
        <v>2.8737379999999998E-3</v>
      </c>
      <c r="GH495" s="1">
        <v>2.6955059999999999E-2</v>
      </c>
      <c r="GI495">
        <v>45.480960000000003</v>
      </c>
      <c r="GJ495" s="1">
        <v>2.6387930000000001E-6</v>
      </c>
      <c r="GK495" s="1">
        <v>1.7863130000000001E-2</v>
      </c>
      <c r="GL495" s="1">
        <v>2.6721020000000002E-2</v>
      </c>
      <c r="GM495">
        <v>45.25376</v>
      </c>
      <c r="GN495" s="1">
        <v>1.3367360000000001E-5</v>
      </c>
      <c r="GO495" s="1">
        <v>9.2484490000000003E-2</v>
      </c>
      <c r="GP495" s="1">
        <v>2.694156E-2</v>
      </c>
      <c r="GQ495">
        <v>45.081670000000003</v>
      </c>
      <c r="GR495" s="1">
        <v>5.8334710000000003E-5</v>
      </c>
      <c r="GS495">
        <v>0.40569250000000001</v>
      </c>
      <c r="GT495">
        <v>2.667305E-2</v>
      </c>
      <c r="GU495">
        <v>45.4482</v>
      </c>
      <c r="GV495" s="1">
        <v>2.1508930000000001E-4</v>
      </c>
      <c r="GW495">
        <v>1.530681</v>
      </c>
      <c r="GX495" s="1">
        <v>2.626465E-2</v>
      </c>
      <c r="GY495">
        <v>46.10848</v>
      </c>
      <c r="GZ495" s="1">
        <v>6.8605589999999996E-4</v>
      </c>
      <c r="HA495">
        <v>5.022786</v>
      </c>
      <c r="HB495" s="1">
        <v>2.5780730000000002E-2</v>
      </c>
      <c r="HC495">
        <v>46.956119999999999</v>
      </c>
      <c r="HD495" s="1">
        <v>1.9196160000000001E-3</v>
      </c>
      <c r="HE495">
        <v>14.503740000000001</v>
      </c>
      <c r="HF495" s="1">
        <v>2.5528780000000001E-2</v>
      </c>
      <c r="HG495">
        <v>47.662309999999998</v>
      </c>
      <c r="HH495" s="1">
        <v>4.8264110000000001E-3</v>
      </c>
      <c r="HI495">
        <v>37.285269999999997</v>
      </c>
      <c r="HJ495" s="1">
        <v>2.5369780000000001E-2</v>
      </c>
      <c r="HK495">
        <v>47.730719999999998</v>
      </c>
      <c r="HL495" s="1">
        <v>1.0967910000000001E-2</v>
      </c>
      <c r="HM495">
        <v>86.325800000000001</v>
      </c>
      <c r="HN495" s="1">
        <v>2.5125359999999999E-2</v>
      </c>
      <c r="HO495">
        <v>47.543750000000003</v>
      </c>
      <c r="HP495" s="1">
        <v>2.2605650000000001E-2</v>
      </c>
      <c r="HQ495">
        <v>181.81460000000001</v>
      </c>
      <c r="HR495" s="1">
        <v>2.4766079999999999E-2</v>
      </c>
      <c r="HS495">
        <v>47.277529999999999</v>
      </c>
      <c r="HT495" s="1">
        <v>4.2580029999999998E-2</v>
      </c>
      <c r="HU495">
        <v>351.45280000000002</v>
      </c>
      <c r="HV495" s="1">
        <v>2.476107E-2</v>
      </c>
      <c r="HW495">
        <v>47.107059999999997</v>
      </c>
      <c r="HX495" s="1">
        <v>7.5363410000000006E-2</v>
      </c>
      <c r="HY495">
        <v>629.11509999999998</v>
      </c>
      <c r="HZ495" s="1">
        <v>2.4434589999999999E-2</v>
      </c>
      <c r="IA495">
        <v>47.5075</v>
      </c>
      <c r="IB495">
        <v>0.12300609999999999</v>
      </c>
      <c r="IC495">
        <v>1051.6020000000001</v>
      </c>
      <c r="ID495" s="1">
        <v>2.403922E-2</v>
      </c>
      <c r="IE495">
        <v>48.616779999999999</v>
      </c>
      <c r="IF495">
        <v>0.18823580000000001</v>
      </c>
      <c r="IG495">
        <v>1652.085</v>
      </c>
      <c r="IH495" s="1">
        <v>2.358975E-2</v>
      </c>
      <c r="II495">
        <v>50.100940000000001</v>
      </c>
      <c r="IJ495">
        <v>0.27201639999999999</v>
      </c>
      <c r="IK495">
        <v>2455.7199999999998</v>
      </c>
      <c r="IL495" s="1">
        <v>2.327073E-2</v>
      </c>
      <c r="IM495">
        <v>51.043399999999998</v>
      </c>
      <c r="IN495">
        <v>0.37641629999999998</v>
      </c>
      <c r="IO495">
        <v>3475.319</v>
      </c>
      <c r="IP495" s="1">
        <v>2.2992120000000001E-2</v>
      </c>
      <c r="IQ495">
        <v>51.216900000000003</v>
      </c>
      <c r="IR495">
        <v>0.49984709999999999</v>
      </c>
      <c r="IS495">
        <v>4710.2830000000004</v>
      </c>
      <c r="IT495" s="1">
        <v>2.264919E-2</v>
      </c>
      <c r="IU495">
        <v>51.008029999999998</v>
      </c>
      <c r="IV495">
        <v>0.63745189999999996</v>
      </c>
      <c r="IW495">
        <v>6145.1040000000003</v>
      </c>
      <c r="IX495" s="1">
        <v>2.2091980000000001E-2</v>
      </c>
      <c r="IY495">
        <v>50.750889999999998</v>
      </c>
      <c r="IZ495">
        <v>0.7784491</v>
      </c>
      <c r="JA495">
        <v>7749.4639999999999</v>
      </c>
      <c r="JB495" s="1">
        <v>2.1768539999999999E-2</v>
      </c>
      <c r="JC495">
        <v>50.524430000000002</v>
      </c>
      <c r="JD495">
        <v>0.93240080000000003</v>
      </c>
      <c r="JE495">
        <v>9483.8760000000002</v>
      </c>
      <c r="JF495" s="1">
        <v>2.1327800000000001E-2</v>
      </c>
      <c r="JG495">
        <v>50.759970000000003</v>
      </c>
      <c r="JH495">
        <v>1.082633</v>
      </c>
      <c r="JI495">
        <v>11308.43</v>
      </c>
      <c r="JJ495" s="1">
        <v>2.0941319999999999E-2</v>
      </c>
      <c r="JK495">
        <v>51.040570000000002</v>
      </c>
      <c r="JL495">
        <v>1.2310019999999999</v>
      </c>
      <c r="JM495">
        <v>13178.1</v>
      </c>
      <c r="JN495" s="1">
        <v>2.063328E-2</v>
      </c>
      <c r="JO495">
        <v>51.019669999999998</v>
      </c>
      <c r="JP495">
        <v>1.374843</v>
      </c>
      <c r="JQ495">
        <v>15054.34</v>
      </c>
      <c r="JR495" s="1">
        <v>2.042449E-2</v>
      </c>
      <c r="JS495">
        <v>50.861969999999999</v>
      </c>
      <c r="JT495">
        <v>1.5168969999999999</v>
      </c>
      <c r="JU495">
        <v>16903.080000000002</v>
      </c>
      <c r="JV495" s="1">
        <v>2.0244669999999999E-2</v>
      </c>
      <c r="JW495">
        <v>50.723080000000003</v>
      </c>
      <c r="JX495">
        <v>1.6518010000000001</v>
      </c>
      <c r="JY495">
        <v>18696.48</v>
      </c>
      <c r="JZ495" s="1">
        <v>2.001207E-2</v>
      </c>
      <c r="KA495">
        <v>50.48695</v>
      </c>
      <c r="KB495">
        <v>1.771388</v>
      </c>
      <c r="KC495">
        <v>20410.47</v>
      </c>
      <c r="KD495" s="1">
        <v>1.9776809999999999E-2</v>
      </c>
      <c r="KE495">
        <v>50.21378</v>
      </c>
      <c r="KF495">
        <v>1.8781369999999999</v>
      </c>
      <c r="KG495">
        <v>22026.54</v>
      </c>
      <c r="KH495" s="1">
        <v>1.9714229999999999E-2</v>
      </c>
      <c r="KI495">
        <v>49.892690000000002</v>
      </c>
      <c r="KJ495">
        <v>1.9894449999999999</v>
      </c>
      <c r="KK495">
        <v>23533.41</v>
      </c>
      <c r="KL495" s="1">
        <v>1.9537599999999999E-2</v>
      </c>
      <c r="KM495">
        <v>50.098210000000002</v>
      </c>
      <c r="KN495">
        <v>2.0776849999999998</v>
      </c>
      <c r="KO495">
        <v>24925.040000000001</v>
      </c>
      <c r="KP495" s="1">
        <v>1.935773E-2</v>
      </c>
      <c r="KQ495">
        <v>51.070300000000003</v>
      </c>
      <c r="KR495">
        <v>2.1531250000000002</v>
      </c>
      <c r="KS495">
        <v>26195.01</v>
      </c>
      <c r="KT495" s="1">
        <v>1.9129E-2</v>
      </c>
      <c r="KU495">
        <v>52.548630000000003</v>
      </c>
      <c r="KV495">
        <v>2.2109969999999999</v>
      </c>
      <c r="KW495">
        <v>27341.69</v>
      </c>
      <c r="KX495" s="1">
        <v>1.8992289999999998E-2</v>
      </c>
      <c r="KY495">
        <v>53.577550000000002</v>
      </c>
      <c r="KZ495">
        <v>2.2680769999999999</v>
      </c>
      <c r="LA495">
        <v>28367.58</v>
      </c>
      <c r="LB495" s="1">
        <v>1.89076E-2</v>
      </c>
      <c r="LC495">
        <v>53.572429999999997</v>
      </c>
      <c r="LD495">
        <v>2.3213499999999998</v>
      </c>
      <c r="LE495">
        <v>29277.03</v>
      </c>
      <c r="LF495" s="1">
        <v>1.8822990000000001E-2</v>
      </c>
      <c r="LG495">
        <v>53.132330000000003</v>
      </c>
      <c r="LH495">
        <v>2.365148</v>
      </c>
      <c r="LI495">
        <v>30075.24</v>
      </c>
      <c r="LJ495" s="1">
        <v>1.8691989999999999E-2</v>
      </c>
      <c r="LK495">
        <v>52.778570000000002</v>
      </c>
      <c r="LL495">
        <v>2.394476</v>
      </c>
      <c r="LM495">
        <v>30768.21</v>
      </c>
      <c r="LN495" s="1">
        <v>1.843007E-2</v>
      </c>
      <c r="LO495">
        <v>52.41883</v>
      </c>
      <c r="LP495">
        <v>2.3984049999999999</v>
      </c>
      <c r="LQ495">
        <v>31359.759999999998</v>
      </c>
      <c r="LR495" s="1">
        <v>1.8327980000000001E-2</v>
      </c>
      <c r="LS495">
        <v>52.317599999999999</v>
      </c>
      <c r="LT495">
        <v>2.4154429999999998</v>
      </c>
      <c r="LU495">
        <v>31856.33</v>
      </c>
      <c r="LV495" s="1">
        <v>1.829275E-2</v>
      </c>
      <c r="LW495">
        <v>52.582389999999997</v>
      </c>
      <c r="LX495">
        <v>2.4346700000000001</v>
      </c>
      <c r="LY495">
        <v>32267.29</v>
      </c>
      <c r="LZ495">
        <v>1.8277109999999999E-2</v>
      </c>
      <c r="MA495">
        <v>52.809930000000001</v>
      </c>
      <c r="MB495">
        <v>2.450688</v>
      </c>
      <c r="MC495">
        <v>32599.73</v>
      </c>
      <c r="MD495" s="1">
        <v>1.8174989999999999E-2</v>
      </c>
      <c r="ME495">
        <v>52.932870000000001</v>
      </c>
      <c r="MF495">
        <v>2.4496509999999998</v>
      </c>
      <c r="MG495">
        <v>32859.71</v>
      </c>
      <c r="MH495" s="1">
        <v>1.8043179999999999E-2</v>
      </c>
      <c r="MI495">
        <v>52.838230000000003</v>
      </c>
      <c r="MJ495">
        <v>2.4395479999999998</v>
      </c>
      <c r="MK495">
        <v>33052.18</v>
      </c>
      <c r="ML495" s="1">
        <v>1.7920249999999999E-2</v>
      </c>
      <c r="MM495">
        <v>52.380389999999998</v>
      </c>
      <c r="MN495">
        <v>2.4257759999999999</v>
      </c>
      <c r="MO495">
        <v>33183.040000000001</v>
      </c>
      <c r="MP495" s="1">
        <v>1.7867250000000001E-2</v>
      </c>
      <c r="MQ495">
        <v>51.976939999999999</v>
      </c>
      <c r="MR495">
        <v>2.4175460000000002</v>
      </c>
      <c r="MS495">
        <v>33258.33</v>
      </c>
      <c r="MT495" s="1">
        <v>1.7881029999999999E-2</v>
      </c>
      <c r="MU495">
        <v>51.653750000000002</v>
      </c>
      <c r="MV495">
        <v>2.4148000000000001</v>
      </c>
      <c r="MW495">
        <v>33283.01</v>
      </c>
      <c r="MX495" s="1">
        <v>1.782423E-2</v>
      </c>
      <c r="MY495">
        <v>51.729349999999997</v>
      </c>
      <c r="MZ495">
        <v>2.3997839999999999</v>
      </c>
      <c r="NA495">
        <v>33263.85</v>
      </c>
      <c r="NB495">
        <v>1.7724159999999999E-2</v>
      </c>
      <c r="NC495">
        <v>52.001289999999997</v>
      </c>
      <c r="ND495">
        <v>2.3761770000000002</v>
      </c>
      <c r="NE495">
        <v>33203.39</v>
      </c>
      <c r="NF495" s="1">
        <v>1.759374E-2</v>
      </c>
      <c r="NG495">
        <v>52.662309999999998</v>
      </c>
      <c r="NH495">
        <v>2.3461460000000001</v>
      </c>
      <c r="NI495">
        <v>33105.870000000003</v>
      </c>
      <c r="NJ495" s="1">
        <v>1.753832E-2</v>
      </c>
      <c r="NK495">
        <v>53.499920000000003</v>
      </c>
      <c r="NL495">
        <v>2.3241079999999998</v>
      </c>
      <c r="NM495">
        <v>32975.129999999997</v>
      </c>
      <c r="NN495" s="1">
        <v>1.751774E-2</v>
      </c>
      <c r="NO495">
        <v>53.708559999999999</v>
      </c>
      <c r="NP495">
        <v>2.3050280000000001</v>
      </c>
      <c r="NQ495">
        <v>32815.300000000003</v>
      </c>
      <c r="NR495" s="1">
        <v>1.7474090000000001E-2</v>
      </c>
      <c r="NS495">
        <v>53.161029999999997</v>
      </c>
      <c r="NT495">
        <v>2.281247</v>
      </c>
      <c r="NU495">
        <v>32629.08</v>
      </c>
      <c r="NV495" s="1">
        <v>1.7413069999999999E-2</v>
      </c>
      <c r="NW495">
        <v>52.606479999999998</v>
      </c>
      <c r="NX495">
        <v>2.2540249999999999</v>
      </c>
      <c r="NY495">
        <v>32420.33</v>
      </c>
      <c r="NZ495" s="1">
        <v>1.7290699999999999E-2</v>
      </c>
      <c r="OA495">
        <v>52.2121</v>
      </c>
      <c r="OB495">
        <v>2.2181899999999999</v>
      </c>
      <c r="OC495">
        <v>32191.18</v>
      </c>
      <c r="OD495" s="1">
        <v>1.7214859999999998E-2</v>
      </c>
      <c r="OE495">
        <v>52.283450000000002</v>
      </c>
      <c r="OF495">
        <v>2.1876760000000002</v>
      </c>
      <c r="OG495">
        <v>31944.19</v>
      </c>
      <c r="OH495" s="1">
        <v>1.7182610000000001E-2</v>
      </c>
      <c r="OI495">
        <v>52.227670000000003</v>
      </c>
      <c r="OJ495">
        <v>2.1620170000000001</v>
      </c>
      <c r="OK495">
        <v>31681.33</v>
      </c>
    </row>
    <row r="496" spans="1:401" x14ac:dyDescent="0.35">
      <c r="A496">
        <v>505</v>
      </c>
      <c r="B496" t="s">
        <v>4</v>
      </c>
      <c r="C496" t="s">
        <v>364</v>
      </c>
      <c r="D496" t="s">
        <v>503</v>
      </c>
      <c r="E496">
        <v>771.57069999999999</v>
      </c>
      <c r="F496" s="1">
        <v>3.7104440000000002E-2</v>
      </c>
      <c r="G496">
        <v>35.218780000000002</v>
      </c>
      <c r="H496">
        <v>0</v>
      </c>
      <c r="I496">
        <v>0</v>
      </c>
      <c r="J496" s="1">
        <v>3.685679E-2</v>
      </c>
      <c r="K496">
        <v>35.379959999999997</v>
      </c>
      <c r="L496">
        <v>0</v>
      </c>
      <c r="M496">
        <v>0</v>
      </c>
      <c r="N496">
        <v>3.6464389999999999E-2</v>
      </c>
      <c r="O496">
        <v>35.398809999999997</v>
      </c>
      <c r="P496">
        <v>0</v>
      </c>
      <c r="Q496">
        <v>0</v>
      </c>
      <c r="R496" s="1">
        <v>3.6021270000000001E-2</v>
      </c>
      <c r="S496">
        <v>35.726509999999998</v>
      </c>
      <c r="T496">
        <v>0</v>
      </c>
      <c r="U496">
        <v>0</v>
      </c>
      <c r="V496" s="1">
        <v>3.5767529999999999E-2</v>
      </c>
      <c r="W496">
        <v>36.035679999999999</v>
      </c>
      <c r="X496">
        <v>0</v>
      </c>
      <c r="Y496">
        <v>0</v>
      </c>
      <c r="Z496" s="1">
        <v>3.5608649999999999E-2</v>
      </c>
      <c r="AA496">
        <v>36.073639999999997</v>
      </c>
      <c r="AB496">
        <v>0</v>
      </c>
      <c r="AC496">
        <v>0</v>
      </c>
      <c r="AD496">
        <v>3.5381509999999998E-2</v>
      </c>
      <c r="AE496">
        <v>35.886749999999999</v>
      </c>
      <c r="AF496">
        <v>0</v>
      </c>
      <c r="AG496">
        <v>0</v>
      </c>
      <c r="AH496">
        <v>3.5038029999999998E-2</v>
      </c>
      <c r="AI496">
        <v>35.665469999999999</v>
      </c>
      <c r="AJ496">
        <v>0</v>
      </c>
      <c r="AK496">
        <v>0</v>
      </c>
      <c r="AL496" s="1">
        <v>3.4697970000000002E-2</v>
      </c>
      <c r="AM496">
        <v>35.556910000000002</v>
      </c>
      <c r="AN496">
        <v>0</v>
      </c>
      <c r="AO496">
        <v>0</v>
      </c>
      <c r="AP496" s="1">
        <v>3.4404709999999998E-2</v>
      </c>
      <c r="AQ496">
        <v>35.905059999999999</v>
      </c>
      <c r="AR496">
        <v>0</v>
      </c>
      <c r="AS496">
        <v>0</v>
      </c>
      <c r="AT496">
        <v>3.4167780000000002E-2</v>
      </c>
      <c r="AU496">
        <v>36.562919999999998</v>
      </c>
      <c r="AV496">
        <v>0</v>
      </c>
      <c r="AW496">
        <v>0</v>
      </c>
      <c r="AX496" s="1">
        <v>3.388526E-2</v>
      </c>
      <c r="AY496">
        <v>37.377470000000002</v>
      </c>
      <c r="AZ496">
        <v>0</v>
      </c>
      <c r="BA496">
        <v>0</v>
      </c>
      <c r="BB496">
        <v>3.3543999999999997E-2</v>
      </c>
      <c r="BC496">
        <v>38.044449999999998</v>
      </c>
      <c r="BD496">
        <v>0</v>
      </c>
      <c r="BE496">
        <v>0</v>
      </c>
      <c r="BF496">
        <v>3.3157829999999999E-2</v>
      </c>
      <c r="BG496">
        <v>38.202129999999997</v>
      </c>
      <c r="BH496">
        <v>0</v>
      </c>
      <c r="BI496">
        <v>0</v>
      </c>
      <c r="BJ496" s="1">
        <v>3.2801990000000003E-2</v>
      </c>
      <c r="BK496">
        <v>38.01435</v>
      </c>
      <c r="BL496">
        <v>0</v>
      </c>
      <c r="BM496">
        <v>0</v>
      </c>
      <c r="BN496" s="1">
        <v>3.2471300000000002E-2</v>
      </c>
      <c r="BO496">
        <v>37.802109999999999</v>
      </c>
      <c r="BP496">
        <v>0</v>
      </c>
      <c r="BQ496">
        <v>0</v>
      </c>
      <c r="BR496" s="1">
        <v>3.2310199999999997E-2</v>
      </c>
      <c r="BS496">
        <v>37.625909999999998</v>
      </c>
      <c r="BT496">
        <v>0</v>
      </c>
      <c r="BU496">
        <v>0</v>
      </c>
      <c r="BV496" s="1">
        <v>3.1945010000000003E-2</v>
      </c>
      <c r="BW496">
        <v>37.763800000000003</v>
      </c>
      <c r="BX496">
        <v>0</v>
      </c>
      <c r="BY496">
        <v>0</v>
      </c>
      <c r="BZ496" s="1">
        <v>3.1481750000000003E-2</v>
      </c>
      <c r="CA496">
        <v>37.997639999999997</v>
      </c>
      <c r="CB496">
        <v>0</v>
      </c>
      <c r="CC496">
        <v>0</v>
      </c>
      <c r="CD496" s="1">
        <v>3.099232E-2</v>
      </c>
      <c r="CE496">
        <v>38.18497</v>
      </c>
      <c r="CF496">
        <v>0</v>
      </c>
      <c r="CG496">
        <v>0</v>
      </c>
      <c r="CH496">
        <v>3.0626919999999998E-2</v>
      </c>
      <c r="CI496">
        <v>38.302300000000002</v>
      </c>
      <c r="CJ496">
        <v>0</v>
      </c>
      <c r="CK496">
        <v>0</v>
      </c>
      <c r="CL496" s="1">
        <v>3.0356359999999999E-2</v>
      </c>
      <c r="CM496">
        <v>38.183160000000001</v>
      </c>
      <c r="CN496">
        <v>0</v>
      </c>
      <c r="CO496">
        <v>0</v>
      </c>
      <c r="CP496" s="1">
        <v>3.0093760000000001E-2</v>
      </c>
      <c r="CQ496">
        <v>38.009</v>
      </c>
      <c r="CR496">
        <v>0</v>
      </c>
      <c r="CS496">
        <v>0</v>
      </c>
      <c r="CT496" s="1">
        <v>2.97901E-2</v>
      </c>
      <c r="CU496">
        <v>37.818890000000003</v>
      </c>
      <c r="CV496">
        <v>0</v>
      </c>
      <c r="CW496">
        <v>0</v>
      </c>
      <c r="CX496" s="1">
        <v>2.9445280000000001E-2</v>
      </c>
      <c r="CY496">
        <v>37.712350000000001</v>
      </c>
      <c r="CZ496">
        <v>0</v>
      </c>
      <c r="DA496">
        <v>0</v>
      </c>
      <c r="DB496" s="1">
        <v>2.9236350000000001E-2</v>
      </c>
      <c r="DC496">
        <v>37.972630000000002</v>
      </c>
      <c r="DD496">
        <v>0</v>
      </c>
      <c r="DE496">
        <v>0</v>
      </c>
      <c r="DF496" s="1">
        <v>2.9103009999999999E-2</v>
      </c>
      <c r="DG496">
        <v>38.602760000000004</v>
      </c>
      <c r="DH496">
        <v>0</v>
      </c>
      <c r="DI496">
        <v>0</v>
      </c>
      <c r="DJ496">
        <v>2.895996E-2</v>
      </c>
      <c r="DK496">
        <v>39.737499999999997</v>
      </c>
      <c r="DL496">
        <v>0</v>
      </c>
      <c r="DM496">
        <v>0</v>
      </c>
      <c r="DN496" s="1">
        <v>2.8736040000000001E-2</v>
      </c>
      <c r="DO496">
        <v>41.062950000000001</v>
      </c>
      <c r="DP496">
        <v>0</v>
      </c>
      <c r="DQ496">
        <v>0</v>
      </c>
      <c r="DR496" s="1">
        <v>2.846365E-2</v>
      </c>
      <c r="DS496">
        <v>41.564430000000002</v>
      </c>
      <c r="DT496">
        <v>0</v>
      </c>
      <c r="DU496">
        <v>0</v>
      </c>
      <c r="DV496" s="1">
        <v>2.8147729999999999E-2</v>
      </c>
      <c r="DW496">
        <v>41.417999999999999</v>
      </c>
      <c r="DX496" s="1">
        <v>4.3598350000000002E-38</v>
      </c>
      <c r="DY496" s="1">
        <v>3.0600199999999999E-34</v>
      </c>
      <c r="DZ496" s="1">
        <v>2.7905070000000001E-2</v>
      </c>
      <c r="EA496">
        <v>41.238750000000003</v>
      </c>
      <c r="EB496" s="1">
        <v>5.7924380000000004E-34</v>
      </c>
      <c r="EC496" s="1">
        <v>3.6674120000000002E-30</v>
      </c>
      <c r="ED496" s="1">
        <v>2.7958819999999999E-2</v>
      </c>
      <c r="EE496">
        <v>41.088889999999999</v>
      </c>
      <c r="EF496" s="1">
        <v>2.070333E-30</v>
      </c>
      <c r="EG496" s="1">
        <v>1.2337019999999999E-26</v>
      </c>
      <c r="EH496" s="1">
        <v>2.7706120000000001E-2</v>
      </c>
      <c r="EI496">
        <v>41.169490000000003</v>
      </c>
      <c r="EJ496" s="1">
        <v>2.7114580000000001E-27</v>
      </c>
      <c r="EK496" s="1">
        <v>1.5770380000000001E-23</v>
      </c>
      <c r="EL496" s="1">
        <v>2.7261380000000002E-2</v>
      </c>
      <c r="EM496">
        <v>41.620980000000003</v>
      </c>
      <c r="EN496" s="1">
        <v>1.5939090000000001E-24</v>
      </c>
      <c r="EO496" s="1">
        <v>9.2211370000000002E-21</v>
      </c>
      <c r="EP496" s="1">
        <v>2.6789710000000001E-2</v>
      </c>
      <c r="EQ496">
        <v>42.647849999999998</v>
      </c>
      <c r="ER496" s="1">
        <v>4.7497000000000001E-22</v>
      </c>
      <c r="ES496" s="1">
        <v>2.765571E-18</v>
      </c>
      <c r="ET496" s="1">
        <v>2.6475519999999999E-2</v>
      </c>
      <c r="EU496">
        <v>43.725270000000002</v>
      </c>
      <c r="EV496" s="1">
        <v>7.964917E-20</v>
      </c>
      <c r="EW496" s="1">
        <v>4.658553E-16</v>
      </c>
      <c r="EX496" s="1">
        <v>2.6281249999999999E-2</v>
      </c>
      <c r="EY496">
        <v>44.0092</v>
      </c>
      <c r="EZ496" s="1">
        <v>8.0501949999999999E-18</v>
      </c>
      <c r="FA496" s="1">
        <v>4.7369689999999997E-14</v>
      </c>
      <c r="FB496" s="1">
        <v>2.6072080000000001E-2</v>
      </c>
      <c r="FC496">
        <v>43.847799999999999</v>
      </c>
      <c r="FD496" s="1">
        <v>5.210224E-16</v>
      </c>
      <c r="FE496" s="1">
        <v>3.0895470000000002E-12</v>
      </c>
      <c r="FF496" s="1">
        <v>2.5839049999999999E-2</v>
      </c>
      <c r="FG496">
        <v>43.669089999999997</v>
      </c>
      <c r="FH496" s="1">
        <v>2.2607650000000001E-14</v>
      </c>
      <c r="FI496" s="1">
        <v>1.3561049999999999E-10</v>
      </c>
      <c r="FJ496" s="1">
        <v>2.6088650000000001E-2</v>
      </c>
      <c r="FK496">
        <v>43.585090000000001</v>
      </c>
      <c r="FL496" s="1">
        <v>6.997071E-13</v>
      </c>
      <c r="FM496" s="1">
        <v>4.1741659999999998E-9</v>
      </c>
      <c r="FN496" s="1">
        <v>2.5875619999999998E-2</v>
      </c>
      <c r="FO496">
        <v>43.907519999999998</v>
      </c>
      <c r="FP496" s="1">
        <v>1.537405E-11</v>
      </c>
      <c r="FQ496" s="1">
        <v>9.3063040000000004E-8</v>
      </c>
      <c r="FR496" s="1">
        <v>2.5499319999999999E-2</v>
      </c>
      <c r="FS496">
        <v>44.452750000000002</v>
      </c>
      <c r="FT496" s="1">
        <v>2.4928319999999998E-10</v>
      </c>
      <c r="FU496" s="1">
        <v>1.5404840000000001E-6</v>
      </c>
      <c r="FV496" s="1">
        <v>2.5081160000000002E-2</v>
      </c>
      <c r="FW496">
        <v>45.109470000000002</v>
      </c>
      <c r="FX496" s="1">
        <v>3.0659099999999998E-9</v>
      </c>
      <c r="FY496" s="1">
        <v>1.9410320000000001E-5</v>
      </c>
      <c r="FZ496" s="1">
        <v>2.489773E-2</v>
      </c>
      <c r="GA496">
        <v>45.451479999999997</v>
      </c>
      <c r="GB496" s="1">
        <v>2.965279E-8</v>
      </c>
      <c r="GC496" s="1">
        <v>1.9074230000000001E-4</v>
      </c>
      <c r="GD496" s="1">
        <v>2.4851040000000001E-2</v>
      </c>
      <c r="GE496">
        <v>45.530430000000003</v>
      </c>
      <c r="GF496" s="1">
        <v>2.303499E-7</v>
      </c>
      <c r="GG496" s="1">
        <v>1.4977230000000001E-3</v>
      </c>
      <c r="GH496" s="1">
        <v>2.476327E-2</v>
      </c>
      <c r="GI496">
        <v>45.325049999999997</v>
      </c>
      <c r="GJ496" s="1">
        <v>1.458244E-6</v>
      </c>
      <c r="GK496" s="1">
        <v>9.6026259999999995E-3</v>
      </c>
      <c r="GL496" s="1">
        <v>2.4545629999999999E-2</v>
      </c>
      <c r="GM496">
        <v>45.100009999999997</v>
      </c>
      <c r="GN496" s="1">
        <v>7.6400240000000004E-6</v>
      </c>
      <c r="GO496" s="1">
        <v>5.1207669999999997E-2</v>
      </c>
      <c r="GP496" s="1">
        <v>2.4761120000000001E-2</v>
      </c>
      <c r="GQ496">
        <v>44.932160000000003</v>
      </c>
      <c r="GR496" s="1">
        <v>3.4462399999999997E-5</v>
      </c>
      <c r="GS496">
        <v>0.23109789999999999</v>
      </c>
      <c r="GT496" s="1">
        <v>2.4512969999999999E-2</v>
      </c>
      <c r="GU496">
        <v>45.30386</v>
      </c>
      <c r="GV496" s="1">
        <v>1.3109370000000001E-4</v>
      </c>
      <c r="GW496">
        <v>0.89599450000000003</v>
      </c>
      <c r="GX496" s="1">
        <v>2.4131449999999999E-2</v>
      </c>
      <c r="GY496">
        <v>45.962290000000003</v>
      </c>
      <c r="GZ496" s="1">
        <v>4.3077989999999999E-4</v>
      </c>
      <c r="HA496">
        <v>3.0178479999999999</v>
      </c>
      <c r="HB496" s="1">
        <v>2.3681580000000001E-2</v>
      </c>
      <c r="HC496">
        <v>46.808900000000001</v>
      </c>
      <c r="HD496" s="1">
        <v>1.2404219999999999E-3</v>
      </c>
      <c r="HE496">
        <v>8.9354519999999997</v>
      </c>
      <c r="HF496" s="1">
        <v>2.3454349999999999E-2</v>
      </c>
      <c r="HG496">
        <v>47.50844</v>
      </c>
      <c r="HH496" s="1">
        <v>3.2072469999999999E-3</v>
      </c>
      <c r="HI496">
        <v>23.529170000000001</v>
      </c>
      <c r="HJ496" s="1">
        <v>2.3312429999999999E-2</v>
      </c>
      <c r="HK496">
        <v>47.572470000000003</v>
      </c>
      <c r="HL496" s="1">
        <v>7.4865230000000001E-3</v>
      </c>
      <c r="HM496">
        <v>55.742159999999998</v>
      </c>
      <c r="HN496">
        <v>2.3089660000000001E-2</v>
      </c>
      <c r="HO496">
        <v>47.388620000000003</v>
      </c>
      <c r="HP496" s="1">
        <v>1.582799E-2</v>
      </c>
      <c r="HQ496">
        <v>119.9919</v>
      </c>
      <c r="HR496" s="1">
        <v>2.2758259999999999E-2</v>
      </c>
      <c r="HS496">
        <v>47.12697</v>
      </c>
      <c r="HT496" s="1">
        <v>3.053925E-2</v>
      </c>
      <c r="HU496">
        <v>236.79409999999999</v>
      </c>
      <c r="HV496" s="1">
        <v>2.2761440000000001E-2</v>
      </c>
      <c r="HW496">
        <v>46.963940000000001</v>
      </c>
      <c r="HX496" s="1">
        <v>5.5321420000000003E-2</v>
      </c>
      <c r="HY496">
        <v>432.24689999999998</v>
      </c>
      <c r="HZ496" s="1">
        <v>2.2459590000000001E-2</v>
      </c>
      <c r="IA496">
        <v>47.371859999999998</v>
      </c>
      <c r="IB496" s="1">
        <v>9.2255859999999995E-2</v>
      </c>
      <c r="IC496">
        <v>735.96579999999994</v>
      </c>
      <c r="ID496" s="1">
        <v>2.2094849999999999E-2</v>
      </c>
      <c r="IE496">
        <v>48.484659999999998</v>
      </c>
      <c r="IF496">
        <v>0.14405950000000001</v>
      </c>
      <c r="IG496">
        <v>1176.3510000000001</v>
      </c>
      <c r="IH496" s="1">
        <v>2.1677660000000001E-2</v>
      </c>
      <c r="II496">
        <v>49.963099999999997</v>
      </c>
      <c r="IJ496">
        <v>0.21212490000000001</v>
      </c>
      <c r="IK496">
        <v>1777.001</v>
      </c>
      <c r="IL496" s="1">
        <v>2.138543E-2</v>
      </c>
      <c r="IM496">
        <v>50.894199999999998</v>
      </c>
      <c r="IN496">
        <v>0.29879820000000001</v>
      </c>
      <c r="IO496">
        <v>2552.9119999999998</v>
      </c>
      <c r="IP496" s="1">
        <v>2.1133260000000001E-2</v>
      </c>
      <c r="IQ496">
        <v>51.059980000000003</v>
      </c>
      <c r="IR496">
        <v>0.40344970000000002</v>
      </c>
      <c r="IS496">
        <v>3508.85</v>
      </c>
      <c r="IT496" s="1">
        <v>2.0817550000000001E-2</v>
      </c>
      <c r="IU496">
        <v>50.851709999999997</v>
      </c>
      <c r="IV496">
        <v>0.52243070000000003</v>
      </c>
      <c r="IW496">
        <v>4637.3710000000001</v>
      </c>
      <c r="IX496" s="1">
        <v>2.0308280000000001E-2</v>
      </c>
      <c r="IY496">
        <v>50.5974</v>
      </c>
      <c r="IZ496">
        <v>0.64714740000000004</v>
      </c>
      <c r="JA496">
        <v>5918.39</v>
      </c>
      <c r="JB496" s="1">
        <v>2.0013420000000001E-2</v>
      </c>
      <c r="JC496">
        <v>50.375390000000003</v>
      </c>
      <c r="JD496">
        <v>0.78539029999999999</v>
      </c>
      <c r="JE496">
        <v>7323.17</v>
      </c>
      <c r="JF496" s="1">
        <v>1.9604719999999999E-2</v>
      </c>
      <c r="JG496">
        <v>50.616149999999998</v>
      </c>
      <c r="JH496">
        <v>0.92277759999999998</v>
      </c>
      <c r="JI496">
        <v>8820.9760000000006</v>
      </c>
      <c r="JJ496" s="1">
        <v>1.9249789999999999E-2</v>
      </c>
      <c r="JK496">
        <v>50.893230000000003</v>
      </c>
      <c r="JL496">
        <v>1.060845</v>
      </c>
      <c r="JM496">
        <v>10375.299999999999</v>
      </c>
      <c r="JN496" s="1">
        <v>1.8966750000000001E-2</v>
      </c>
      <c r="JO496">
        <v>50.874380000000002</v>
      </c>
      <c r="JP496">
        <v>1.1968080000000001</v>
      </c>
      <c r="JQ496">
        <v>11953.85</v>
      </c>
      <c r="JR496">
        <v>1.877525E-2</v>
      </c>
      <c r="JS496">
        <v>50.719059999999999</v>
      </c>
      <c r="JT496">
        <v>1.3327420000000001</v>
      </c>
      <c r="JU496">
        <v>13527.14</v>
      </c>
      <c r="JV496" s="1">
        <v>1.861144E-2</v>
      </c>
      <c r="JW496">
        <v>50.581240000000001</v>
      </c>
      <c r="JX496">
        <v>1.4637089999999999</v>
      </c>
      <c r="JY496">
        <v>15069.99</v>
      </c>
      <c r="JZ496" s="1">
        <v>1.8394799999999999E-2</v>
      </c>
      <c r="KA496">
        <v>50.34843</v>
      </c>
      <c r="KB496">
        <v>1.5816349999999999</v>
      </c>
      <c r="KC496">
        <v>16559.91</v>
      </c>
      <c r="KD496" s="1">
        <v>1.8180100000000001E-2</v>
      </c>
      <c r="KE496">
        <v>50.07949</v>
      </c>
      <c r="KF496">
        <v>1.6890229999999999</v>
      </c>
      <c r="KG496">
        <v>17979.009999999998</v>
      </c>
      <c r="KH496" s="1">
        <v>1.8124609999999999E-2</v>
      </c>
      <c r="KI496">
        <v>49.764319999999998</v>
      </c>
      <c r="KJ496">
        <v>1.801037</v>
      </c>
      <c r="KK496">
        <v>19315.82</v>
      </c>
      <c r="KL496" s="1">
        <v>1.7962619999999999E-2</v>
      </c>
      <c r="KM496">
        <v>49.977980000000002</v>
      </c>
      <c r="KN496">
        <v>1.892274</v>
      </c>
      <c r="KO496">
        <v>20562.77</v>
      </c>
      <c r="KP496" s="1">
        <v>1.779727E-2</v>
      </c>
      <c r="KQ496">
        <v>50.955469999999998</v>
      </c>
      <c r="KR496">
        <v>1.971835</v>
      </c>
      <c r="KS496">
        <v>21712.39</v>
      </c>
      <c r="KT496" s="1">
        <v>1.758521E-2</v>
      </c>
      <c r="KU496">
        <v>52.43092</v>
      </c>
      <c r="KV496">
        <v>2.0348920000000001</v>
      </c>
      <c r="KW496">
        <v>22761.08</v>
      </c>
      <c r="KX496" s="1">
        <v>1.745843E-2</v>
      </c>
      <c r="KY496">
        <v>53.448230000000002</v>
      </c>
      <c r="KZ496">
        <v>2.0970930000000001</v>
      </c>
      <c r="LA496">
        <v>23709.9</v>
      </c>
      <c r="LB496" s="1">
        <v>1.7381810000000001E-2</v>
      </c>
      <c r="LC496">
        <v>53.435859999999998</v>
      </c>
      <c r="LD496">
        <v>2.1558609999999998</v>
      </c>
      <c r="LE496">
        <v>24561.38</v>
      </c>
      <c r="LF496" s="1">
        <v>1.7303909999999999E-2</v>
      </c>
      <c r="LG496">
        <v>53.001289999999997</v>
      </c>
      <c r="LH496">
        <v>2.2054130000000001</v>
      </c>
      <c r="LI496">
        <v>25318.78</v>
      </c>
      <c r="LJ496" s="1">
        <v>1.7183919999999998E-2</v>
      </c>
      <c r="LK496">
        <v>52.654020000000003</v>
      </c>
      <c r="LL496">
        <v>2.241225</v>
      </c>
      <c r="LM496">
        <v>25986.15</v>
      </c>
      <c r="LN496" s="1">
        <v>1.6939269999999999E-2</v>
      </c>
      <c r="LO496">
        <v>52.299579999999999</v>
      </c>
      <c r="LP496">
        <v>2.2522250000000001</v>
      </c>
      <c r="LQ496">
        <v>26565.38</v>
      </c>
      <c r="LR496" s="1">
        <v>1.6847600000000001E-2</v>
      </c>
      <c r="LS496">
        <v>52.205089999999998</v>
      </c>
      <c r="LT496">
        <v>2.275887</v>
      </c>
      <c r="LU496">
        <v>27061.86</v>
      </c>
      <c r="LV496" s="1">
        <v>1.6815670000000001E-2</v>
      </c>
      <c r="LW496">
        <v>52.473480000000002</v>
      </c>
      <c r="LX496">
        <v>2.3010920000000001</v>
      </c>
      <c r="LY496">
        <v>27483.46</v>
      </c>
      <c r="LZ496" s="1">
        <v>1.6800499999999999E-2</v>
      </c>
      <c r="MA496">
        <v>52.698309999999999</v>
      </c>
      <c r="MB496">
        <v>2.322762</v>
      </c>
      <c r="MC496">
        <v>27835.8</v>
      </c>
      <c r="MD496" s="1">
        <v>1.6705560000000001E-2</v>
      </c>
      <c r="ME496">
        <v>52.824330000000003</v>
      </c>
      <c r="MF496">
        <v>2.3279510000000001</v>
      </c>
      <c r="MG496">
        <v>28123.96</v>
      </c>
      <c r="MH496" s="1">
        <v>1.658275E-2</v>
      </c>
      <c r="MI496">
        <v>52.727330000000002</v>
      </c>
      <c r="MJ496">
        <v>2.3239999999999998</v>
      </c>
      <c r="MK496">
        <v>28351.14</v>
      </c>
      <c r="ML496" s="1">
        <v>1.64698E-2</v>
      </c>
      <c r="MM496">
        <v>52.273449999999997</v>
      </c>
      <c r="MN496">
        <v>2.3164289999999998</v>
      </c>
      <c r="MO496">
        <v>28522.95</v>
      </c>
      <c r="MP496" s="1">
        <v>1.6420799999999999E-2</v>
      </c>
      <c r="MQ496">
        <v>51.877209999999998</v>
      </c>
      <c r="MR496">
        <v>2.313777</v>
      </c>
      <c r="MS496">
        <v>28644.32</v>
      </c>
      <c r="MT496" s="1">
        <v>1.6439680000000002E-2</v>
      </c>
      <c r="MU496">
        <v>51.559840000000001</v>
      </c>
      <c r="MV496">
        <v>2.3169970000000002</v>
      </c>
      <c r="MW496">
        <v>28719.62</v>
      </c>
      <c r="MX496" s="1">
        <v>1.6384920000000001E-2</v>
      </c>
      <c r="MY496">
        <v>51.64085</v>
      </c>
      <c r="MZ496">
        <v>2.3069549999999999</v>
      </c>
      <c r="NA496">
        <v>28754.55</v>
      </c>
      <c r="NB496" s="1">
        <v>1.629272E-2</v>
      </c>
      <c r="NC496">
        <v>51.916759999999996</v>
      </c>
      <c r="ND496">
        <v>2.28871</v>
      </c>
      <c r="NE496">
        <v>28751.49</v>
      </c>
      <c r="NF496" s="1">
        <v>1.6171370000000001E-2</v>
      </c>
      <c r="NG496">
        <v>52.57734</v>
      </c>
      <c r="NH496">
        <v>2.263757</v>
      </c>
      <c r="NI496">
        <v>28713.49</v>
      </c>
      <c r="NJ496" s="1">
        <v>1.6120059999999999E-2</v>
      </c>
      <c r="NK496">
        <v>53.411720000000003</v>
      </c>
      <c r="NL496">
        <v>2.2463880000000001</v>
      </c>
      <c r="NM496">
        <v>28644.21</v>
      </c>
      <c r="NN496" s="1">
        <v>1.609971E-2</v>
      </c>
      <c r="NO496">
        <v>53.610950000000003</v>
      </c>
      <c r="NP496">
        <v>2.2315160000000001</v>
      </c>
      <c r="NQ496">
        <v>28547.71</v>
      </c>
      <c r="NR496" s="1">
        <v>1.6062239999999998E-2</v>
      </c>
      <c r="NS496">
        <v>53.067410000000002</v>
      </c>
      <c r="NT496">
        <v>2.212431</v>
      </c>
      <c r="NU496">
        <v>28426.13</v>
      </c>
      <c r="NV496" s="1">
        <v>1.6003469999999999E-2</v>
      </c>
      <c r="NW496">
        <v>52.520789999999998</v>
      </c>
      <c r="NX496">
        <v>2.1890550000000002</v>
      </c>
      <c r="NY496">
        <v>28282.84</v>
      </c>
      <c r="NZ496" s="1">
        <v>1.5890029999999999E-2</v>
      </c>
      <c r="OA496">
        <v>52.134779999999999</v>
      </c>
      <c r="OB496">
        <v>2.1573000000000002</v>
      </c>
      <c r="OC496">
        <v>28119.47</v>
      </c>
      <c r="OD496" s="1">
        <v>1.581749E-2</v>
      </c>
      <c r="OE496">
        <v>52.212919999999997</v>
      </c>
      <c r="OF496">
        <v>2.1302780000000001</v>
      </c>
      <c r="OG496">
        <v>27938.59</v>
      </c>
      <c r="OH496" s="1">
        <v>1.5792540000000001E-2</v>
      </c>
      <c r="OI496">
        <v>52.154989999999998</v>
      </c>
      <c r="OJ496">
        <v>2.1087920000000002</v>
      </c>
      <c r="OK496">
        <v>27742.06</v>
      </c>
    </row>
    <row r="497" spans="1:401" x14ac:dyDescent="0.35">
      <c r="A497">
        <v>506</v>
      </c>
      <c r="B497" t="s">
        <v>4</v>
      </c>
      <c r="C497" t="s">
        <v>364</v>
      </c>
      <c r="D497" t="s">
        <v>504</v>
      </c>
      <c r="E497">
        <v>772.03700000000003</v>
      </c>
      <c r="F497" s="1">
        <v>4.3009150000000003E-2</v>
      </c>
      <c r="G497">
        <v>35.08858</v>
      </c>
      <c r="H497">
        <v>0</v>
      </c>
      <c r="I497">
        <v>0</v>
      </c>
      <c r="J497" s="1">
        <v>4.271664E-2</v>
      </c>
      <c r="K497">
        <v>35.252380000000002</v>
      </c>
      <c r="L497">
        <v>0</v>
      </c>
      <c r="M497">
        <v>0</v>
      </c>
      <c r="N497" s="1">
        <v>4.225781E-2</v>
      </c>
      <c r="O497">
        <v>35.272570000000002</v>
      </c>
      <c r="P497">
        <v>0</v>
      </c>
      <c r="Q497">
        <v>0</v>
      </c>
      <c r="R497" s="1">
        <v>4.1737749999999997E-2</v>
      </c>
      <c r="S497">
        <v>35.605060000000002</v>
      </c>
      <c r="T497">
        <v>0</v>
      </c>
      <c r="U497">
        <v>0</v>
      </c>
      <c r="V497" s="1">
        <v>4.1444000000000002E-2</v>
      </c>
      <c r="W497">
        <v>35.9131</v>
      </c>
      <c r="X497">
        <v>0</v>
      </c>
      <c r="Y497">
        <v>0</v>
      </c>
      <c r="Z497" s="1">
        <v>4.12656E-2</v>
      </c>
      <c r="AA497">
        <v>35.947870000000002</v>
      </c>
      <c r="AB497">
        <v>0</v>
      </c>
      <c r="AC497">
        <v>0</v>
      </c>
      <c r="AD497" s="1">
        <v>4.1001639999999999E-2</v>
      </c>
      <c r="AE497">
        <v>35.76352</v>
      </c>
      <c r="AF497">
        <v>0</v>
      </c>
      <c r="AG497">
        <v>0</v>
      </c>
      <c r="AH497" s="1">
        <v>4.0600860000000003E-2</v>
      </c>
      <c r="AI497">
        <v>35.547240000000002</v>
      </c>
      <c r="AJ497">
        <v>0</v>
      </c>
      <c r="AK497">
        <v>0</v>
      </c>
      <c r="AL497" s="1">
        <v>4.0203500000000003E-2</v>
      </c>
      <c r="AM497">
        <v>35.446689999999997</v>
      </c>
      <c r="AN497">
        <v>0</v>
      </c>
      <c r="AO497">
        <v>0</v>
      </c>
      <c r="AP497" s="1">
        <v>3.9863469999999998E-2</v>
      </c>
      <c r="AQ497">
        <v>35.8035</v>
      </c>
      <c r="AR497">
        <v>0</v>
      </c>
      <c r="AS497">
        <v>0</v>
      </c>
      <c r="AT497" s="1">
        <v>3.9589060000000002E-2</v>
      </c>
      <c r="AU497">
        <v>36.465789999999998</v>
      </c>
      <c r="AV497">
        <v>0</v>
      </c>
      <c r="AW497">
        <v>0</v>
      </c>
      <c r="AX497" s="1">
        <v>3.9264279999999999E-2</v>
      </c>
      <c r="AY497">
        <v>37.281170000000003</v>
      </c>
      <c r="AZ497">
        <v>0</v>
      </c>
      <c r="BA497">
        <v>0</v>
      </c>
      <c r="BB497" s="1">
        <v>3.8865660000000003E-2</v>
      </c>
      <c r="BC497">
        <v>37.94455</v>
      </c>
      <c r="BD497">
        <v>0</v>
      </c>
      <c r="BE497">
        <v>0</v>
      </c>
      <c r="BF497" s="1">
        <v>3.8417890000000003E-2</v>
      </c>
      <c r="BG497">
        <v>38.096989999999998</v>
      </c>
      <c r="BH497">
        <v>0</v>
      </c>
      <c r="BI497">
        <v>0</v>
      </c>
      <c r="BJ497" s="1">
        <v>3.800394E-2</v>
      </c>
      <c r="BK497">
        <v>37.91133</v>
      </c>
      <c r="BL497">
        <v>0</v>
      </c>
      <c r="BM497">
        <v>0</v>
      </c>
      <c r="BN497" s="1">
        <v>3.7622290000000003E-2</v>
      </c>
      <c r="BO497">
        <v>37.703690000000002</v>
      </c>
      <c r="BP497">
        <v>0</v>
      </c>
      <c r="BQ497">
        <v>0</v>
      </c>
      <c r="BR497" s="1">
        <v>3.74419E-2</v>
      </c>
      <c r="BS497">
        <v>37.532980000000002</v>
      </c>
      <c r="BT497">
        <v>0</v>
      </c>
      <c r="BU497">
        <v>0</v>
      </c>
      <c r="BV497" s="1">
        <v>3.7017210000000002E-2</v>
      </c>
      <c r="BW497">
        <v>37.678089999999997</v>
      </c>
      <c r="BX497">
        <v>0</v>
      </c>
      <c r="BY497">
        <v>0</v>
      </c>
      <c r="BZ497" s="1">
        <v>3.6476090000000003E-2</v>
      </c>
      <c r="CA497">
        <v>37.910910000000001</v>
      </c>
      <c r="CB497">
        <v>0</v>
      </c>
      <c r="CC497">
        <v>0</v>
      </c>
      <c r="CD497" s="1">
        <v>3.5906760000000003E-2</v>
      </c>
      <c r="CE497">
        <v>38.104550000000003</v>
      </c>
      <c r="CF497">
        <v>0</v>
      </c>
      <c r="CG497">
        <v>0</v>
      </c>
      <c r="CH497" s="1">
        <v>3.5481430000000001E-2</v>
      </c>
      <c r="CI497">
        <v>38.215690000000002</v>
      </c>
      <c r="CJ497">
        <v>0</v>
      </c>
      <c r="CK497">
        <v>0</v>
      </c>
      <c r="CL497" s="1">
        <v>3.5172620000000002E-2</v>
      </c>
      <c r="CM497">
        <v>38.096800000000002</v>
      </c>
      <c r="CN497">
        <v>0</v>
      </c>
      <c r="CO497">
        <v>0</v>
      </c>
      <c r="CP497">
        <v>3.4868320000000001E-2</v>
      </c>
      <c r="CQ497">
        <v>37.923639999999999</v>
      </c>
      <c r="CR497">
        <v>0</v>
      </c>
      <c r="CS497">
        <v>0</v>
      </c>
      <c r="CT497" s="1">
        <v>3.45134E-2</v>
      </c>
      <c r="CU497">
        <v>37.735219999999998</v>
      </c>
      <c r="CV497">
        <v>0</v>
      </c>
      <c r="CW497">
        <v>0</v>
      </c>
      <c r="CX497" s="1">
        <v>3.4112709999999997E-2</v>
      </c>
      <c r="CY497">
        <v>37.633240000000001</v>
      </c>
      <c r="CZ497">
        <v>0</v>
      </c>
      <c r="DA497">
        <v>0</v>
      </c>
      <c r="DB497" s="1">
        <v>3.3870829999999998E-2</v>
      </c>
      <c r="DC497">
        <v>37.898159999999997</v>
      </c>
      <c r="DD497">
        <v>0</v>
      </c>
      <c r="DE497">
        <v>0</v>
      </c>
      <c r="DF497" s="1">
        <v>3.3715250000000002E-2</v>
      </c>
      <c r="DG497">
        <v>38.531559999999999</v>
      </c>
      <c r="DH497">
        <v>0</v>
      </c>
      <c r="DI497">
        <v>0</v>
      </c>
      <c r="DJ497" s="1">
        <v>3.3553060000000003E-2</v>
      </c>
      <c r="DK497">
        <v>39.667149999999999</v>
      </c>
      <c r="DL497">
        <v>0</v>
      </c>
      <c r="DM497">
        <v>0</v>
      </c>
      <c r="DN497" s="1">
        <v>3.3288650000000003E-2</v>
      </c>
      <c r="DO497">
        <v>40.984679999999997</v>
      </c>
      <c r="DP497">
        <v>0</v>
      </c>
      <c r="DQ497">
        <v>0</v>
      </c>
      <c r="DR497" s="1">
        <v>3.297456E-2</v>
      </c>
      <c r="DS497">
        <v>41.468380000000003</v>
      </c>
      <c r="DT497">
        <v>0</v>
      </c>
      <c r="DU497">
        <v>0</v>
      </c>
      <c r="DV497" s="1">
        <v>3.2607030000000002E-2</v>
      </c>
      <c r="DW497">
        <v>41.318159999999999</v>
      </c>
      <c r="DX497" s="1">
        <v>1.5412120000000001E-38</v>
      </c>
      <c r="DY497" s="1">
        <v>7.656133E-35</v>
      </c>
      <c r="DZ497" s="1">
        <v>3.2327069999999999E-2</v>
      </c>
      <c r="EA497">
        <v>41.138820000000003</v>
      </c>
      <c r="EB497" s="1">
        <v>2.1201049999999999E-34</v>
      </c>
      <c r="EC497" s="1">
        <v>1.01004E-30</v>
      </c>
      <c r="ED497" s="1">
        <v>3.239993E-2</v>
      </c>
      <c r="EE497">
        <v>40.990009999999998</v>
      </c>
      <c r="EF497" s="1">
        <v>7.9220569999999994E-31</v>
      </c>
      <c r="EG497" s="1">
        <v>3.6801439999999999E-27</v>
      </c>
      <c r="EH497" s="1">
        <v>3.2107669999999998E-2</v>
      </c>
      <c r="EI497">
        <v>41.072980000000001</v>
      </c>
      <c r="EJ497" s="1">
        <v>1.0828000000000001E-27</v>
      </c>
      <c r="EK497" s="1">
        <v>5.022942E-24</v>
      </c>
      <c r="EL497">
        <v>3.1586179999999998E-2</v>
      </c>
      <c r="EM497">
        <v>41.528979999999997</v>
      </c>
      <c r="EN497" s="1">
        <v>6.6352750000000001E-25</v>
      </c>
      <c r="EO497" s="1">
        <v>3.113668E-21</v>
      </c>
      <c r="EP497" s="1">
        <v>3.1034639999999999E-2</v>
      </c>
      <c r="EQ497">
        <v>42.555819999999997</v>
      </c>
      <c r="ER497" s="1">
        <v>2.058172E-22</v>
      </c>
      <c r="ES497" s="1">
        <v>9.8460780000000003E-19</v>
      </c>
      <c r="ET497" s="1">
        <v>3.0674130000000001E-2</v>
      </c>
      <c r="EU497">
        <v>43.622329999999998</v>
      </c>
      <c r="EV497" s="1">
        <v>3.5887850000000002E-20</v>
      </c>
      <c r="EW497" s="1">
        <v>1.741696E-16</v>
      </c>
      <c r="EX497" s="1">
        <v>3.045146E-2</v>
      </c>
      <c r="EY497">
        <v>43.886870000000002</v>
      </c>
      <c r="EZ497" s="1">
        <v>3.7653659999999997E-18</v>
      </c>
      <c r="FA497" s="1">
        <v>1.853174E-14</v>
      </c>
      <c r="FB497" s="1">
        <v>3.0209929999999999E-2</v>
      </c>
      <c r="FC497">
        <v>43.72054</v>
      </c>
      <c r="FD497" s="1">
        <v>2.5257349999999999E-16</v>
      </c>
      <c r="FE497" s="1">
        <v>1.2608529999999999E-12</v>
      </c>
      <c r="FF497" s="1">
        <v>2.9943649999999999E-2</v>
      </c>
      <c r="FG497">
        <v>43.53866</v>
      </c>
      <c r="FH497" s="1">
        <v>1.134412E-14</v>
      </c>
      <c r="FI497" s="1">
        <v>5.7588589999999999E-11</v>
      </c>
      <c r="FJ497" s="1">
        <v>3.02457E-2</v>
      </c>
      <c r="FK497">
        <v>43.45411</v>
      </c>
      <c r="FL497" s="1">
        <v>3.6316969999999998E-13</v>
      </c>
      <c r="FM497" s="1">
        <v>1.8412320000000001E-9</v>
      </c>
      <c r="FN497" s="1">
        <v>2.99986E-2</v>
      </c>
      <c r="FO497">
        <v>43.776049999999998</v>
      </c>
      <c r="FP497" s="1">
        <v>8.2431740000000006E-12</v>
      </c>
      <c r="FQ497" s="1">
        <v>4.256918E-8</v>
      </c>
      <c r="FR497" s="1">
        <v>2.9557839999999998E-2</v>
      </c>
      <c r="FS497">
        <v>44.317540000000001</v>
      </c>
      <c r="FT497" s="1">
        <v>1.379303E-10</v>
      </c>
      <c r="FU497" s="1">
        <v>7.2959629999999999E-7</v>
      </c>
      <c r="FV497" s="1">
        <v>2.906628E-2</v>
      </c>
      <c r="FW497">
        <v>44.967350000000003</v>
      </c>
      <c r="FX497" s="1">
        <v>1.748876E-9</v>
      </c>
      <c r="FY497" s="1">
        <v>9.5051089999999995E-6</v>
      </c>
      <c r="FZ497" s="1">
        <v>2.8854370000000001E-2</v>
      </c>
      <c r="GA497">
        <v>45.300089999999997</v>
      </c>
      <c r="GB497" s="1">
        <v>1.7426460000000001E-8</v>
      </c>
      <c r="GC497" s="1">
        <v>9.6447900000000002E-5</v>
      </c>
      <c r="GD497" s="1">
        <v>2.8805919999999999E-2</v>
      </c>
      <c r="GE497">
        <v>45.371209999999998</v>
      </c>
      <c r="GF497" s="1">
        <v>1.393349E-7</v>
      </c>
      <c r="GG497" s="1">
        <v>7.808305E-4</v>
      </c>
      <c r="GH497" s="1">
        <v>2.870702E-2</v>
      </c>
      <c r="GI497">
        <v>45.163699999999999</v>
      </c>
      <c r="GJ497" s="1">
        <v>9.0670129999999999E-7</v>
      </c>
      <c r="GK497" s="1">
        <v>5.153698E-3</v>
      </c>
      <c r="GL497" s="1">
        <v>2.845495E-2</v>
      </c>
      <c r="GM497">
        <v>44.939019999999999</v>
      </c>
      <c r="GN497" s="1">
        <v>4.8769540000000001E-6</v>
      </c>
      <c r="GO497" s="1">
        <v>2.825093E-2</v>
      </c>
      <c r="GP497" s="1">
        <v>2.8719959999999999E-2</v>
      </c>
      <c r="GQ497">
        <v>44.775149999999996</v>
      </c>
      <c r="GR497" s="1">
        <v>2.2575840000000001E-5</v>
      </c>
      <c r="GS497">
        <v>0.130912</v>
      </c>
      <c r="GT497" s="1">
        <v>2.843327E-2</v>
      </c>
      <c r="GU497">
        <v>45.153530000000003</v>
      </c>
      <c r="GV497" s="1">
        <v>8.800197E-5</v>
      </c>
      <c r="GW497">
        <v>0.52052980000000004</v>
      </c>
      <c r="GX497" s="1">
        <v>2.798515E-2</v>
      </c>
      <c r="GY497">
        <v>45.810690000000001</v>
      </c>
      <c r="GZ497" s="1">
        <v>2.9596990000000002E-4</v>
      </c>
      <c r="HA497">
        <v>1.7958689999999999</v>
      </c>
      <c r="HB497" s="1">
        <v>2.7458799999999998E-2</v>
      </c>
      <c r="HC497">
        <v>46.658740000000002</v>
      </c>
      <c r="HD497" s="1">
        <v>8.7150909999999995E-4</v>
      </c>
      <c r="HE497">
        <v>5.4410100000000003</v>
      </c>
      <c r="HF497" s="1">
        <v>2.7198099999999999E-2</v>
      </c>
      <c r="HG497">
        <v>47.3504</v>
      </c>
      <c r="HH497" s="1">
        <v>2.3029629999999999E-3</v>
      </c>
      <c r="HI497">
        <v>14.64622</v>
      </c>
      <c r="HJ497" s="1">
        <v>2.7039319999999999E-2</v>
      </c>
      <c r="HK497">
        <v>47.406939999999999</v>
      </c>
      <c r="HL497" s="1">
        <v>5.4895330000000004E-3</v>
      </c>
      <c r="HM497">
        <v>35.434359999999998</v>
      </c>
      <c r="HN497" s="1">
        <v>2.6783620000000001E-2</v>
      </c>
      <c r="HO497">
        <v>47.224649999999997</v>
      </c>
      <c r="HP497" s="1">
        <v>1.1838700000000001E-2</v>
      </c>
      <c r="HQ497">
        <v>77.811139999999995</v>
      </c>
      <c r="HR497" s="1">
        <v>2.6401129999999998E-2</v>
      </c>
      <c r="HS497">
        <v>46.965530000000001</v>
      </c>
      <c r="HT497" s="1">
        <v>2.327568E-2</v>
      </c>
      <c r="HU497">
        <v>156.46860000000001</v>
      </c>
      <c r="HV497" s="1">
        <v>2.6412499999999998E-2</v>
      </c>
      <c r="HW497">
        <v>46.809739999999998</v>
      </c>
      <c r="HX497" s="1">
        <v>4.2931179999999999E-2</v>
      </c>
      <c r="HY497">
        <v>290.74619999999999</v>
      </c>
      <c r="HZ497">
        <v>2.6063449999999998E-2</v>
      </c>
      <c r="IA497">
        <v>47.227080000000001</v>
      </c>
      <c r="IB497" s="1">
        <v>7.2805839999999997E-2</v>
      </c>
      <c r="IC497">
        <v>503.39089999999999</v>
      </c>
      <c r="ID497" s="1">
        <v>2.563996E-2</v>
      </c>
      <c r="IE497">
        <v>48.347230000000003</v>
      </c>
      <c r="IF497">
        <v>0.1154842</v>
      </c>
      <c r="IG497">
        <v>817.27120000000002</v>
      </c>
      <c r="IH497" s="1">
        <v>2.515249E-2</v>
      </c>
      <c r="II497">
        <v>49.822800000000001</v>
      </c>
      <c r="IJ497">
        <v>0.17253869999999999</v>
      </c>
      <c r="IK497">
        <v>1252.7</v>
      </c>
      <c r="IL497" s="1">
        <v>2.4815819999999999E-2</v>
      </c>
      <c r="IM497">
        <v>50.741520000000001</v>
      </c>
      <c r="IN497">
        <v>0.2464131</v>
      </c>
      <c r="IO497">
        <v>1824.3219999999999</v>
      </c>
      <c r="IP497" s="1">
        <v>2.452818E-2</v>
      </c>
      <c r="IQ497">
        <v>50.897089999999999</v>
      </c>
      <c r="IR497">
        <v>0.3370631</v>
      </c>
      <c r="IS497">
        <v>2539.4180000000001</v>
      </c>
      <c r="IT497" s="1">
        <v>2.4164519999999998E-2</v>
      </c>
      <c r="IU497">
        <v>50.687539999999998</v>
      </c>
      <c r="IV497">
        <v>0.44171349999999998</v>
      </c>
      <c r="IW497">
        <v>3395.79</v>
      </c>
      <c r="IX497" s="1">
        <v>2.357507E-2</v>
      </c>
      <c r="IY497">
        <v>50.433660000000003</v>
      </c>
      <c r="IZ497">
        <v>0.55321410000000004</v>
      </c>
      <c r="JA497">
        <v>4381.0370000000003</v>
      </c>
      <c r="JB497" s="1">
        <v>2.323708E-2</v>
      </c>
      <c r="JC497">
        <v>50.21537</v>
      </c>
      <c r="JD497">
        <v>0.67832020000000004</v>
      </c>
      <c r="JE497">
        <v>5475.3980000000001</v>
      </c>
      <c r="JF497" s="1">
        <v>2.2760249999999999E-2</v>
      </c>
      <c r="JG497">
        <v>50.462719999999997</v>
      </c>
      <c r="JH497">
        <v>0.80433670000000002</v>
      </c>
      <c r="JI497">
        <v>6656.4179999999997</v>
      </c>
      <c r="JJ497" s="1">
        <v>2.2349540000000001E-2</v>
      </c>
      <c r="JK497">
        <v>50.734229999999997</v>
      </c>
      <c r="JL497">
        <v>0.93267610000000001</v>
      </c>
      <c r="JM497">
        <v>7896.0259999999998</v>
      </c>
      <c r="JN497" s="1">
        <v>2.2022489999999999E-2</v>
      </c>
      <c r="JO497">
        <v>50.7179</v>
      </c>
      <c r="JP497">
        <v>1.0605850000000001</v>
      </c>
      <c r="JQ497">
        <v>9168.8729999999996</v>
      </c>
      <c r="JR497" s="1">
        <v>2.180168E-2</v>
      </c>
      <c r="JS497">
        <v>50.565060000000003</v>
      </c>
      <c r="JT497">
        <v>1.189708</v>
      </c>
      <c r="JU497">
        <v>10450.77</v>
      </c>
      <c r="JV497" s="1">
        <v>2.161426E-2</v>
      </c>
      <c r="JW497">
        <v>50.42671</v>
      </c>
      <c r="JX497">
        <v>1.315518</v>
      </c>
      <c r="JY497">
        <v>11720.67</v>
      </c>
      <c r="JZ497" s="1">
        <v>2.1360790000000001E-2</v>
      </c>
      <c r="KA497">
        <v>50.196579999999997</v>
      </c>
      <c r="KB497">
        <v>1.4300949999999999</v>
      </c>
      <c r="KC497">
        <v>12958.63</v>
      </c>
      <c r="KD497" s="1">
        <v>2.1114319999999999E-2</v>
      </c>
      <c r="KE497">
        <v>49.931010000000001</v>
      </c>
      <c r="KF497">
        <v>1.5360050000000001</v>
      </c>
      <c r="KG497">
        <v>14148.89</v>
      </c>
      <c r="KH497" s="1">
        <v>2.1053639999999998E-2</v>
      </c>
      <c r="KI497">
        <v>49.621510000000001</v>
      </c>
      <c r="KJ497">
        <v>1.6466879999999999</v>
      </c>
      <c r="KK497">
        <v>15280.64</v>
      </c>
      <c r="KL497" s="1">
        <v>2.0869370000000002E-2</v>
      </c>
      <c r="KM497">
        <v>49.84552</v>
      </c>
      <c r="KN497">
        <v>1.7387429999999999</v>
      </c>
      <c r="KO497">
        <v>16346.32</v>
      </c>
      <c r="KP497" s="1">
        <v>2.0676360000000001E-2</v>
      </c>
      <c r="KQ497">
        <v>50.832500000000003</v>
      </c>
      <c r="KR497">
        <v>1.819807</v>
      </c>
      <c r="KS497">
        <v>17337.84</v>
      </c>
      <c r="KT497" s="1">
        <v>2.0431479999999998E-2</v>
      </c>
      <c r="KU497">
        <v>52.309069999999998</v>
      </c>
      <c r="KV497">
        <v>1.885831</v>
      </c>
      <c r="KW497">
        <v>18251.02</v>
      </c>
      <c r="KX497" s="1">
        <v>2.0284259999999998E-2</v>
      </c>
      <c r="KY497">
        <v>53.313920000000003</v>
      </c>
      <c r="KZ497">
        <v>1.950866</v>
      </c>
      <c r="LA497">
        <v>19085.45</v>
      </c>
      <c r="LB497" s="1">
        <v>2.0198150000000002E-2</v>
      </c>
      <c r="LC497">
        <v>53.290849999999999</v>
      </c>
      <c r="LD497">
        <v>2.0129190000000001</v>
      </c>
      <c r="LE497">
        <v>19842.45</v>
      </c>
      <c r="LF497" s="1">
        <v>2.0108560000000001E-2</v>
      </c>
      <c r="LG497">
        <v>52.860239999999997</v>
      </c>
      <c r="LH497">
        <v>2.066109</v>
      </c>
      <c r="LI497">
        <v>20523.98</v>
      </c>
      <c r="LJ497" s="1">
        <v>1.9966330000000001E-2</v>
      </c>
      <c r="LK497">
        <v>52.517330000000001</v>
      </c>
      <c r="LL497">
        <v>2.1058599999999998</v>
      </c>
      <c r="LM497">
        <v>21131.87</v>
      </c>
      <c r="LN497" s="1">
        <v>1.9683429999999998E-2</v>
      </c>
      <c r="LO497">
        <v>52.167349999999999</v>
      </c>
      <c r="LP497">
        <v>2.122433</v>
      </c>
      <c r="LQ497">
        <v>21667.06</v>
      </c>
      <c r="LR497" s="1">
        <v>1.957822E-2</v>
      </c>
      <c r="LS497">
        <v>52.080199999999998</v>
      </c>
      <c r="LT497">
        <v>2.1506609999999999</v>
      </c>
      <c r="LU497">
        <v>22133.66</v>
      </c>
      <c r="LV497" s="1">
        <v>1.9543100000000001E-2</v>
      </c>
      <c r="LW497">
        <v>52.353450000000002</v>
      </c>
      <c r="LX497">
        <v>2.1802160000000002</v>
      </c>
      <c r="LY497">
        <v>22537.72</v>
      </c>
      <c r="LZ497" s="1">
        <v>1.9527699999999999E-2</v>
      </c>
      <c r="MA497">
        <v>52.574649999999998</v>
      </c>
      <c r="MB497">
        <v>2.206315</v>
      </c>
      <c r="MC497">
        <v>22883.98</v>
      </c>
      <c r="MD497" s="1">
        <v>1.9417630000000002E-2</v>
      </c>
      <c r="ME497">
        <v>52.705640000000002</v>
      </c>
      <c r="MF497">
        <v>2.2162980000000001</v>
      </c>
      <c r="MG497">
        <v>23175.759999999998</v>
      </c>
      <c r="MH497" s="1">
        <v>1.9274220000000002E-2</v>
      </c>
      <c r="MI497">
        <v>52.604399999999998</v>
      </c>
      <c r="MJ497">
        <v>2.21719</v>
      </c>
      <c r="MK497">
        <v>23415.19</v>
      </c>
      <c r="ML497" s="1">
        <v>1.9141680000000001E-2</v>
      </c>
      <c r="MM497">
        <v>52.153120000000001</v>
      </c>
      <c r="MN497">
        <v>2.2143130000000002</v>
      </c>
      <c r="MO497">
        <v>23607.06</v>
      </c>
      <c r="MP497" s="1">
        <v>1.9085749999999999E-2</v>
      </c>
      <c r="MQ497">
        <v>51.763730000000002</v>
      </c>
      <c r="MR497">
        <v>2.2161520000000001</v>
      </c>
      <c r="MS497">
        <v>23755.4</v>
      </c>
      <c r="MT497" s="1">
        <v>1.9115480000000001E-2</v>
      </c>
      <c r="MU497">
        <v>51.452370000000002</v>
      </c>
      <c r="MV497">
        <v>2.2242329999999999</v>
      </c>
      <c r="MW497">
        <v>23864.22</v>
      </c>
      <c r="MX497" s="1">
        <v>1.9052389999999999E-2</v>
      </c>
      <c r="MY497">
        <v>51.53951</v>
      </c>
      <c r="MZ497">
        <v>2.2185380000000001</v>
      </c>
      <c r="NA497">
        <v>23937.42</v>
      </c>
      <c r="NB497" s="1">
        <v>1.8943939999999999E-2</v>
      </c>
      <c r="NC497">
        <v>51.821899999999999</v>
      </c>
      <c r="ND497">
        <v>2.2045170000000001</v>
      </c>
      <c r="NE497">
        <v>23976.99</v>
      </c>
      <c r="NF497" s="1">
        <v>1.8802329999999999E-2</v>
      </c>
      <c r="NG497">
        <v>52.48413</v>
      </c>
      <c r="NH497">
        <v>2.1838769999999998</v>
      </c>
      <c r="NI497">
        <v>23985.38</v>
      </c>
      <c r="NJ497">
        <v>1.8743760000000002E-2</v>
      </c>
      <c r="NK497">
        <v>53.317390000000003</v>
      </c>
      <c r="NL497">
        <v>2.170512</v>
      </c>
      <c r="NM497">
        <v>23965.97</v>
      </c>
      <c r="NN497" s="1">
        <v>1.872186E-2</v>
      </c>
      <c r="NO497">
        <v>53.503619999999998</v>
      </c>
      <c r="NP497">
        <v>2.159491</v>
      </c>
      <c r="NQ497">
        <v>23922.2</v>
      </c>
      <c r="NR497" s="1">
        <v>1.8682359999999999E-2</v>
      </c>
      <c r="NS497">
        <v>52.963079999999998</v>
      </c>
      <c r="NT497">
        <v>2.144476</v>
      </c>
      <c r="NU497">
        <v>23855.84</v>
      </c>
      <c r="NV497" s="1">
        <v>1.8609850000000001E-2</v>
      </c>
      <c r="NW497">
        <v>52.422699999999999</v>
      </c>
      <c r="NX497">
        <v>2.124193</v>
      </c>
      <c r="NY497">
        <v>23769.35</v>
      </c>
      <c r="NZ497" s="1">
        <v>1.8477839999999999E-2</v>
      </c>
      <c r="OA497">
        <v>52.044800000000002</v>
      </c>
      <c r="OB497">
        <v>2.0960489999999998</v>
      </c>
      <c r="OC497">
        <v>23664.44</v>
      </c>
      <c r="OD497" s="1">
        <v>1.839648E-2</v>
      </c>
      <c r="OE497">
        <v>52.131599999999999</v>
      </c>
      <c r="OF497">
        <v>2.0726610000000001</v>
      </c>
      <c r="OG497">
        <v>23543.02</v>
      </c>
      <c r="OH497" s="1">
        <v>1.837132E-2</v>
      </c>
      <c r="OI497">
        <v>52.069380000000002</v>
      </c>
      <c r="OJ497">
        <v>2.0546180000000001</v>
      </c>
      <c r="OK497">
        <v>23407.17</v>
      </c>
    </row>
    <row r="498" spans="1:401" x14ac:dyDescent="0.35">
      <c r="A498">
        <v>507</v>
      </c>
      <c r="B498" t="s">
        <v>4</v>
      </c>
      <c r="C498" t="s">
        <v>364</v>
      </c>
      <c r="D498" t="s">
        <v>505</v>
      </c>
      <c r="E498">
        <v>776.49630000000002</v>
      </c>
      <c r="F498" s="1">
        <v>4.887992E-2</v>
      </c>
      <c r="G498">
        <v>34.930860000000003</v>
      </c>
      <c r="H498">
        <v>0</v>
      </c>
      <c r="I498">
        <v>0</v>
      </c>
      <c r="J498" s="1">
        <v>4.8545669999999999E-2</v>
      </c>
      <c r="K498">
        <v>35.096330000000002</v>
      </c>
      <c r="L498">
        <v>0</v>
      </c>
      <c r="M498">
        <v>0</v>
      </c>
      <c r="N498" s="1">
        <v>4.8017509999999999E-2</v>
      </c>
      <c r="O498">
        <v>35.118699999999997</v>
      </c>
      <c r="P498">
        <v>0</v>
      </c>
      <c r="Q498">
        <v>0</v>
      </c>
      <c r="R498" s="1">
        <v>4.7419790000000003E-2</v>
      </c>
      <c r="S498">
        <v>35.452809999999999</v>
      </c>
      <c r="T498">
        <v>0</v>
      </c>
      <c r="U498">
        <v>0</v>
      </c>
      <c r="V498" s="1">
        <v>4.7089430000000002E-2</v>
      </c>
      <c r="W498">
        <v>35.761580000000002</v>
      </c>
      <c r="X498">
        <v>0</v>
      </c>
      <c r="Y498">
        <v>0</v>
      </c>
      <c r="Z498" s="1">
        <v>4.6891149999999999E-2</v>
      </c>
      <c r="AA498">
        <v>35.797969999999999</v>
      </c>
      <c r="AB498">
        <v>0</v>
      </c>
      <c r="AC498">
        <v>0</v>
      </c>
      <c r="AD498" s="1">
        <v>4.659286E-2</v>
      </c>
      <c r="AE498">
        <v>35.616900000000001</v>
      </c>
      <c r="AF498">
        <v>0</v>
      </c>
      <c r="AG498">
        <v>0</v>
      </c>
      <c r="AH498">
        <v>4.6134139999999997E-2</v>
      </c>
      <c r="AI498">
        <v>35.404969999999999</v>
      </c>
      <c r="AJ498">
        <v>0</v>
      </c>
      <c r="AK498">
        <v>0</v>
      </c>
      <c r="AL498" s="1">
        <v>4.5681300000000001E-2</v>
      </c>
      <c r="AM498">
        <v>35.309399999999997</v>
      </c>
      <c r="AN498">
        <v>0</v>
      </c>
      <c r="AO498">
        <v>0</v>
      </c>
      <c r="AP498" s="1">
        <v>4.5295330000000002E-2</v>
      </c>
      <c r="AQ498">
        <v>35.670520000000003</v>
      </c>
      <c r="AR498">
        <v>0</v>
      </c>
      <c r="AS498">
        <v>0</v>
      </c>
      <c r="AT498" s="1">
        <v>4.4980949999999999E-2</v>
      </c>
      <c r="AU498">
        <v>36.335500000000003</v>
      </c>
      <c r="AV498">
        <v>0</v>
      </c>
      <c r="AW498">
        <v>0</v>
      </c>
      <c r="AX498" s="1">
        <v>4.4614840000000003E-2</v>
      </c>
      <c r="AY498">
        <v>37.152299999999997</v>
      </c>
      <c r="AZ498">
        <v>0</v>
      </c>
      <c r="BA498">
        <v>0</v>
      </c>
      <c r="BB498" s="1">
        <v>4.4160680000000001E-2</v>
      </c>
      <c r="BC498">
        <v>37.816130000000001</v>
      </c>
      <c r="BD498">
        <v>0</v>
      </c>
      <c r="BE498">
        <v>0</v>
      </c>
      <c r="BF498" s="1">
        <v>4.3652040000000003E-2</v>
      </c>
      <c r="BG498">
        <v>37.969700000000003</v>
      </c>
      <c r="BH498">
        <v>0</v>
      </c>
      <c r="BI498">
        <v>0</v>
      </c>
      <c r="BJ498" s="1">
        <v>4.3180429999999999E-2</v>
      </c>
      <c r="BK498">
        <v>37.787430000000001</v>
      </c>
      <c r="BL498">
        <v>0</v>
      </c>
      <c r="BM498">
        <v>0</v>
      </c>
      <c r="BN498" s="1">
        <v>4.2748370000000001E-2</v>
      </c>
      <c r="BO498">
        <v>37.583590000000001</v>
      </c>
      <c r="BP498">
        <v>0</v>
      </c>
      <c r="BQ498">
        <v>0</v>
      </c>
      <c r="BR498" s="1">
        <v>4.2550490000000003E-2</v>
      </c>
      <c r="BS498">
        <v>37.417200000000001</v>
      </c>
      <c r="BT498">
        <v>0</v>
      </c>
      <c r="BU498">
        <v>0</v>
      </c>
      <c r="BV498" s="1">
        <v>4.2067939999999998E-2</v>
      </c>
      <c r="BW498">
        <v>37.565739999999998</v>
      </c>
      <c r="BX498">
        <v>0</v>
      </c>
      <c r="BY498">
        <v>0</v>
      </c>
      <c r="BZ498" s="1">
        <v>4.1447579999999998E-2</v>
      </c>
      <c r="CA498">
        <v>37.800420000000003</v>
      </c>
      <c r="CB498">
        <v>0</v>
      </c>
      <c r="CC498">
        <v>0</v>
      </c>
      <c r="CD498" s="1">
        <v>4.0798670000000002E-2</v>
      </c>
      <c r="CE498">
        <v>37.996490000000001</v>
      </c>
      <c r="CF498">
        <v>0</v>
      </c>
      <c r="CG498">
        <v>0</v>
      </c>
      <c r="CH498" s="1">
        <v>4.0313519999999999E-2</v>
      </c>
      <c r="CI498">
        <v>38.108339999999998</v>
      </c>
      <c r="CJ498">
        <v>0</v>
      </c>
      <c r="CK498">
        <v>0</v>
      </c>
      <c r="CL498" s="1">
        <v>3.9964590000000001E-2</v>
      </c>
      <c r="CM498">
        <v>37.991019999999999</v>
      </c>
      <c r="CN498">
        <v>0</v>
      </c>
      <c r="CO498">
        <v>0</v>
      </c>
      <c r="CP498" s="1">
        <v>3.9621499999999997E-2</v>
      </c>
      <c r="CQ498">
        <v>37.819609999999997</v>
      </c>
      <c r="CR498">
        <v>0</v>
      </c>
      <c r="CS498">
        <v>0</v>
      </c>
      <c r="CT498" s="1">
        <v>3.9215559999999997E-2</v>
      </c>
      <c r="CU498">
        <v>37.633090000000003</v>
      </c>
      <c r="CV498">
        <v>0</v>
      </c>
      <c r="CW498">
        <v>0</v>
      </c>
      <c r="CX498" s="1">
        <v>3.8758130000000002E-2</v>
      </c>
      <c r="CY498">
        <v>37.533230000000003</v>
      </c>
      <c r="CZ498">
        <v>0</v>
      </c>
      <c r="DA498">
        <v>0</v>
      </c>
      <c r="DB498" s="1">
        <v>3.8483690000000001E-2</v>
      </c>
      <c r="DC498">
        <v>37.79936</v>
      </c>
      <c r="DD498">
        <v>0</v>
      </c>
      <c r="DE498">
        <v>0</v>
      </c>
      <c r="DF498" s="1">
        <v>3.8306569999999998E-2</v>
      </c>
      <c r="DG498">
        <v>38.43262</v>
      </c>
      <c r="DH498">
        <v>0</v>
      </c>
      <c r="DI498">
        <v>0</v>
      </c>
      <c r="DJ498" s="1">
        <v>3.8125640000000002E-2</v>
      </c>
      <c r="DK498">
        <v>39.565809999999999</v>
      </c>
      <c r="DL498">
        <v>0</v>
      </c>
      <c r="DM498">
        <v>0</v>
      </c>
      <c r="DN498" s="1">
        <v>3.7822509999999997E-2</v>
      </c>
      <c r="DO498">
        <v>40.878259999999997</v>
      </c>
      <c r="DP498">
        <v>0</v>
      </c>
      <c r="DQ498">
        <v>0</v>
      </c>
      <c r="DR498">
        <v>3.7464730000000002E-2</v>
      </c>
      <c r="DS498">
        <v>41.357170000000004</v>
      </c>
      <c r="DT498">
        <v>0</v>
      </c>
      <c r="DU498">
        <v>0</v>
      </c>
      <c r="DV498" s="1">
        <v>3.704561E-2</v>
      </c>
      <c r="DW498">
        <v>41.204979999999999</v>
      </c>
      <c r="DX498">
        <v>0</v>
      </c>
      <c r="DY498" s="1">
        <v>1.94469E-35</v>
      </c>
      <c r="DZ498" s="1">
        <v>3.6728249999999997E-2</v>
      </c>
      <c r="EA498">
        <v>41.024009999999997</v>
      </c>
      <c r="EB498" s="1">
        <v>7.2055360000000005E-35</v>
      </c>
      <c r="EC498" s="1">
        <v>2.8201390000000001E-31</v>
      </c>
      <c r="ED498" s="1">
        <v>3.6825759999999999E-2</v>
      </c>
      <c r="EE498">
        <v>40.874220000000001</v>
      </c>
      <c r="EF498" s="1">
        <v>2.8797440000000001E-31</v>
      </c>
      <c r="EG498" s="1">
        <v>1.112134E-27</v>
      </c>
      <c r="EH498" s="1">
        <v>3.6490689999999999E-2</v>
      </c>
      <c r="EI498">
        <v>40.955919999999999</v>
      </c>
      <c r="EJ498" s="1">
        <v>4.165289E-28</v>
      </c>
      <c r="EK498" s="1">
        <v>1.6194500000000001E-24</v>
      </c>
      <c r="EL498" s="1">
        <v>3.5893439999999999E-2</v>
      </c>
      <c r="EM498">
        <v>41.409689999999998</v>
      </c>
      <c r="EN498" s="1">
        <v>2.6867709999999999E-25</v>
      </c>
      <c r="EO498" s="1">
        <v>1.0630960000000001E-21</v>
      </c>
      <c r="EP498">
        <v>3.5261170000000001E-2</v>
      </c>
      <c r="EQ498">
        <v>42.432560000000002</v>
      </c>
      <c r="ER498" s="1">
        <v>8.7368020000000006E-23</v>
      </c>
      <c r="ES498" s="1">
        <v>3.5406529999999999E-19</v>
      </c>
      <c r="ET498">
        <v>3.4852800000000003E-2</v>
      </c>
      <c r="EU498">
        <v>43.492849999999997</v>
      </c>
      <c r="EV498" s="1">
        <v>1.5924810000000001E-20</v>
      </c>
      <c r="EW498" s="1">
        <v>6.5698849999999998E-17</v>
      </c>
      <c r="EX498">
        <v>3.4605070000000002E-2</v>
      </c>
      <c r="EY498">
        <v>43.751379999999997</v>
      </c>
      <c r="EZ498" s="1">
        <v>1.7418840000000001E-18</v>
      </c>
      <c r="FA498" s="1">
        <v>7.3071620000000006E-15</v>
      </c>
      <c r="FB498" s="1">
        <v>3.4330979999999997E-2</v>
      </c>
      <c r="FC498">
        <v>43.580109999999998</v>
      </c>
      <c r="FD498" s="1">
        <v>1.21484E-16</v>
      </c>
      <c r="FE498" s="1">
        <v>5.1807389999999996E-13</v>
      </c>
      <c r="FF498" s="1">
        <v>3.4030270000000001E-2</v>
      </c>
      <c r="FG498">
        <v>43.393709999999999</v>
      </c>
      <c r="FH498" s="1">
        <v>5.6614269999999999E-15</v>
      </c>
      <c r="FI498" s="1">
        <v>2.459575E-11</v>
      </c>
      <c r="FJ498" s="1">
        <v>3.4389379999999997E-2</v>
      </c>
      <c r="FK498">
        <v>43.304920000000003</v>
      </c>
      <c r="FL498" s="1">
        <v>1.8786139999999999E-13</v>
      </c>
      <c r="FM498" s="1">
        <v>8.1597929999999999E-10</v>
      </c>
      <c r="FN498" s="1">
        <v>3.4107369999999998E-2</v>
      </c>
      <c r="FO498">
        <v>43.621659999999999</v>
      </c>
      <c r="FP498" s="1">
        <v>4.4111100000000002E-12</v>
      </c>
      <c r="FQ498" s="1">
        <v>1.9541420000000001E-8</v>
      </c>
      <c r="FR498" s="1">
        <v>3.3600810000000002E-2</v>
      </c>
      <c r="FS498">
        <v>44.15699</v>
      </c>
      <c r="FT498" s="1">
        <v>7.6240590000000004E-11</v>
      </c>
      <c r="FU498" s="1">
        <v>3.4634940000000002E-7</v>
      </c>
      <c r="FV498" s="1">
        <v>3.3034290000000001E-2</v>
      </c>
      <c r="FW498">
        <v>44.800289999999997</v>
      </c>
      <c r="FX498" s="1">
        <v>9.9721300000000004E-10</v>
      </c>
      <c r="FY498" s="1">
        <v>4.6594989999999998E-6</v>
      </c>
      <c r="FZ498">
        <v>3.2794370000000003E-2</v>
      </c>
      <c r="GA498">
        <v>45.127249999999997</v>
      </c>
      <c r="GB498" s="1">
        <v>1.024128E-8</v>
      </c>
      <c r="GC498" s="1">
        <v>4.8760300000000001E-5</v>
      </c>
      <c r="GD498" s="1">
        <v>3.2747180000000001E-2</v>
      </c>
      <c r="GE498">
        <v>45.193779999999997</v>
      </c>
      <c r="GF498" s="1">
        <v>8.4306530000000004E-8</v>
      </c>
      <c r="GG498" s="1">
        <v>4.0656170000000002E-4</v>
      </c>
      <c r="GH498" s="1">
        <v>3.2635289999999997E-2</v>
      </c>
      <c r="GI498">
        <v>44.98413</v>
      </c>
      <c r="GJ498" s="1">
        <v>5.6389350000000005E-7</v>
      </c>
      <c r="GK498" s="1">
        <v>2.759372E-3</v>
      </c>
      <c r="GL498" s="1">
        <v>3.2350879999999999E-2</v>
      </c>
      <c r="GM498">
        <v>44.758240000000001</v>
      </c>
      <c r="GN498" s="1">
        <v>3.1134600000000001E-6</v>
      </c>
      <c r="GO498" s="1">
        <v>1.5531E-2</v>
      </c>
      <c r="GP498" s="1">
        <v>3.2668259999999998E-2</v>
      </c>
      <c r="GQ498">
        <v>44.594909999999999</v>
      </c>
      <c r="GR498" s="1">
        <v>1.478614E-5</v>
      </c>
      <c r="GS498" s="1">
        <v>7.3820259999999999E-2</v>
      </c>
      <c r="GT498" s="1">
        <v>3.2339819999999998E-2</v>
      </c>
      <c r="GU498">
        <v>44.973140000000001</v>
      </c>
      <c r="GV498" s="1">
        <v>5.9029900000000002E-5</v>
      </c>
      <c r="GW498">
        <v>0.30069810000000002</v>
      </c>
      <c r="GX498" s="1">
        <v>3.1823419999999998E-2</v>
      </c>
      <c r="GY498">
        <v>45.628630000000001</v>
      </c>
      <c r="GZ498" s="1">
        <v>2.0306339999999999E-4</v>
      </c>
      <c r="HA498">
        <v>1.0614570000000001</v>
      </c>
      <c r="HB498" s="1">
        <v>3.122132E-2</v>
      </c>
      <c r="HC498">
        <v>46.475209999999997</v>
      </c>
      <c r="HD498" s="1">
        <v>6.1105090000000001E-4</v>
      </c>
      <c r="HE498">
        <v>3.2870469999999998</v>
      </c>
      <c r="HF498" s="1">
        <v>3.0925379999999999E-2</v>
      </c>
      <c r="HG498">
        <v>47.164149999999999</v>
      </c>
      <c r="HH498" s="1">
        <v>1.6488340000000001E-3</v>
      </c>
      <c r="HI498">
        <v>9.0354019999999995</v>
      </c>
      <c r="HJ498">
        <v>3.075253E-2</v>
      </c>
      <c r="HK498">
        <v>47.219749999999998</v>
      </c>
      <c r="HL498" s="1">
        <v>4.0107190000000003E-3</v>
      </c>
      <c r="HM498">
        <v>22.302600000000002</v>
      </c>
      <c r="HN498" s="1">
        <v>3.0463810000000001E-2</v>
      </c>
      <c r="HO498">
        <v>47.038229999999999</v>
      </c>
      <c r="HP498" s="1">
        <v>8.815827E-3</v>
      </c>
      <c r="HQ498">
        <v>49.915700000000001</v>
      </c>
      <c r="HR498" s="1">
        <v>3.0030350000000001E-2</v>
      </c>
      <c r="HS498">
        <v>46.781179999999999</v>
      </c>
      <c r="HT498" s="1">
        <v>1.7647099999999999E-2</v>
      </c>
      <c r="HU498">
        <v>102.194</v>
      </c>
      <c r="HV498" s="1">
        <v>3.005116E-2</v>
      </c>
      <c r="HW498">
        <v>46.628480000000003</v>
      </c>
      <c r="HX498" s="1">
        <v>3.3116710000000001E-2</v>
      </c>
      <c r="HY498">
        <v>193.16309999999999</v>
      </c>
      <c r="HZ498">
        <v>2.9654280000000002E-2</v>
      </c>
      <c r="IA498">
        <v>47.048180000000002</v>
      </c>
      <c r="IB498" s="1">
        <v>5.706924E-2</v>
      </c>
      <c r="IC498">
        <v>339.85930000000002</v>
      </c>
      <c r="ID498" s="1">
        <v>2.9171349999999999E-2</v>
      </c>
      <c r="IE498">
        <v>48.168729999999996</v>
      </c>
      <c r="IF498">
        <v>9.1883989999999999E-2</v>
      </c>
      <c r="IG498">
        <v>560.11810000000003</v>
      </c>
      <c r="IH498" s="1">
        <v>2.861464E-2</v>
      </c>
      <c r="II498">
        <v>49.642449999999997</v>
      </c>
      <c r="IJ498">
        <v>0.13920379999999999</v>
      </c>
      <c r="IK498">
        <v>870.69069999999999</v>
      </c>
      <c r="IL498" s="1">
        <v>2.8231050000000001E-2</v>
      </c>
      <c r="IM498">
        <v>50.55912</v>
      </c>
      <c r="IN498">
        <v>0.20142080000000001</v>
      </c>
      <c r="IO498">
        <v>1284.809</v>
      </c>
      <c r="IP498" s="1">
        <v>2.7908780000000001E-2</v>
      </c>
      <c r="IQ498">
        <v>50.712330000000001</v>
      </c>
      <c r="IR498">
        <v>0.27895809999999999</v>
      </c>
      <c r="IS498">
        <v>1810.6510000000001</v>
      </c>
      <c r="IT498" s="1">
        <v>2.7499590000000001E-2</v>
      </c>
      <c r="IU498">
        <v>50.501890000000003</v>
      </c>
      <c r="IV498">
        <v>0.36981120000000001</v>
      </c>
      <c r="IW498">
        <v>2449.297</v>
      </c>
      <c r="IX498" s="1">
        <v>2.6826820000000001E-2</v>
      </c>
      <c r="IY498">
        <v>50.247410000000002</v>
      </c>
      <c r="IZ498">
        <v>0.46802179999999999</v>
      </c>
      <c r="JA498">
        <v>3193.7539999999999</v>
      </c>
      <c r="JB498">
        <v>2.64462E-2</v>
      </c>
      <c r="JC498">
        <v>50.02975</v>
      </c>
      <c r="JD498">
        <v>0.57956510000000006</v>
      </c>
      <c r="JE498">
        <v>4031.2689999999998</v>
      </c>
      <c r="JF498" s="1">
        <v>2.5902310000000001E-2</v>
      </c>
      <c r="JG498">
        <v>50.277090000000001</v>
      </c>
      <c r="JH498">
        <v>0.69343220000000005</v>
      </c>
      <c r="JI498">
        <v>4946.1480000000001</v>
      </c>
      <c r="JJ498" s="1">
        <v>2.5436239999999999E-2</v>
      </c>
      <c r="JK498">
        <v>50.548749999999998</v>
      </c>
      <c r="JL498">
        <v>0.81082759999999998</v>
      </c>
      <c r="JM498">
        <v>5917.4459999999999</v>
      </c>
      <c r="JN498" s="1">
        <v>2.5062319999999999E-2</v>
      </c>
      <c r="JO498">
        <v>50.534750000000003</v>
      </c>
      <c r="JP498">
        <v>0.92911540000000004</v>
      </c>
      <c r="JQ498">
        <v>6926.1080000000002</v>
      </c>
      <c r="JR498" s="1">
        <v>2.4815139999999999E-2</v>
      </c>
      <c r="JS498">
        <v>50.383670000000002</v>
      </c>
      <c r="JT498">
        <v>1.0498719999999999</v>
      </c>
      <c r="JU498">
        <v>7952.9639999999999</v>
      </c>
      <c r="JV498" s="1">
        <v>2.460147E-2</v>
      </c>
      <c r="JW498">
        <v>50.247149999999998</v>
      </c>
      <c r="JX498">
        <v>1.16862</v>
      </c>
      <c r="JY498">
        <v>8981.018</v>
      </c>
      <c r="JZ498" s="1">
        <v>2.4312790000000001E-2</v>
      </c>
      <c r="KA498">
        <v>50.019599999999997</v>
      </c>
      <c r="KB498">
        <v>1.278197</v>
      </c>
      <c r="KC498">
        <v>9993.2710000000006</v>
      </c>
      <c r="KD498" s="1">
        <v>2.4032089999999999E-2</v>
      </c>
      <c r="KE498">
        <v>49.757170000000002</v>
      </c>
      <c r="KF498">
        <v>1.3806670000000001</v>
      </c>
      <c r="KG498">
        <v>10976.09</v>
      </c>
      <c r="KH498" s="1">
        <v>2.3969399999999998E-2</v>
      </c>
      <c r="KI498">
        <v>49.452559999999998</v>
      </c>
      <c r="KJ498">
        <v>1.4883770000000001</v>
      </c>
      <c r="KK498">
        <v>11920.08</v>
      </c>
      <c r="KL498" s="1">
        <v>2.3762709999999999E-2</v>
      </c>
      <c r="KM498">
        <v>49.680010000000003</v>
      </c>
      <c r="KN498">
        <v>1.5795680000000001</v>
      </c>
      <c r="KO498">
        <v>12817.89</v>
      </c>
      <c r="KP498" s="1">
        <v>2.3541179999999998E-2</v>
      </c>
      <c r="KQ498">
        <v>50.668990000000001</v>
      </c>
      <c r="KR498">
        <v>1.660655</v>
      </c>
      <c r="KS498">
        <v>13661.29</v>
      </c>
      <c r="KT498" s="1">
        <v>2.3261130000000001E-2</v>
      </c>
      <c r="KU498">
        <v>52.146180000000001</v>
      </c>
      <c r="KV498">
        <v>1.728146</v>
      </c>
      <c r="KW498">
        <v>14445.94</v>
      </c>
      <c r="KX498" s="1">
        <v>2.309284E-2</v>
      </c>
      <c r="KY498">
        <v>53.150309999999998</v>
      </c>
      <c r="KZ498">
        <v>1.7947919999999999</v>
      </c>
      <c r="LA498">
        <v>15170.39</v>
      </c>
      <c r="LB498" s="1">
        <v>2.2999809999999999E-2</v>
      </c>
      <c r="LC498">
        <v>53.12923</v>
      </c>
      <c r="LD498">
        <v>1.8592010000000001</v>
      </c>
      <c r="LE498">
        <v>15835.35</v>
      </c>
      <c r="LF498" s="1">
        <v>2.2900810000000001E-2</v>
      </c>
      <c r="LG498">
        <v>52.701630000000002</v>
      </c>
      <c r="LH498">
        <v>1.9153169999999999</v>
      </c>
      <c r="LI498">
        <v>16441.310000000001</v>
      </c>
      <c r="LJ498" s="1">
        <v>2.273522E-2</v>
      </c>
      <c r="LK498">
        <v>52.360030000000002</v>
      </c>
      <c r="LL498">
        <v>1.95828</v>
      </c>
      <c r="LM498">
        <v>16988.34</v>
      </c>
      <c r="LN498" s="1">
        <v>2.2411380000000002E-2</v>
      </c>
      <c r="LO498">
        <v>52.013100000000001</v>
      </c>
      <c r="LP498">
        <v>1.979652</v>
      </c>
      <c r="LQ498">
        <v>17476.900000000001</v>
      </c>
      <c r="LR498" s="1">
        <v>2.22901E-2</v>
      </c>
      <c r="LS498">
        <v>51.929139999999997</v>
      </c>
      <c r="LT498">
        <v>2.0117150000000001</v>
      </c>
      <c r="LU498">
        <v>17909.650000000001</v>
      </c>
      <c r="LV498" s="1">
        <v>2.2254179999999998E-2</v>
      </c>
      <c r="LW498">
        <v>52.204270000000001</v>
      </c>
      <c r="LX498">
        <v>2.0453920000000001</v>
      </c>
      <c r="LY498">
        <v>18291.64</v>
      </c>
      <c r="LZ498" s="1">
        <v>2.2238629999999999E-2</v>
      </c>
      <c r="MA498">
        <v>52.426990000000004</v>
      </c>
      <c r="MB498">
        <v>2.0755330000000001</v>
      </c>
      <c r="MC498">
        <v>18626.21</v>
      </c>
      <c r="MD498">
        <v>2.2112730000000001E-2</v>
      </c>
      <c r="ME498">
        <v>52.560450000000003</v>
      </c>
      <c r="MF498">
        <v>2.0901109999999998</v>
      </c>
      <c r="MG498">
        <v>18915.5</v>
      </c>
      <c r="MH498" s="1">
        <v>2.195066E-2</v>
      </c>
      <c r="MI498">
        <v>52.46172</v>
      </c>
      <c r="MJ498">
        <v>2.0960290000000001</v>
      </c>
      <c r="MK498">
        <v>19160.599999999999</v>
      </c>
      <c r="ML498" s="1">
        <v>2.1797739999999999E-2</v>
      </c>
      <c r="MM498">
        <v>52.014609999999998</v>
      </c>
      <c r="MN498">
        <v>2.097823</v>
      </c>
      <c r="MO498">
        <v>19365.11</v>
      </c>
      <c r="MP498" s="1">
        <v>2.1734940000000001E-2</v>
      </c>
      <c r="MQ498">
        <v>51.62979</v>
      </c>
      <c r="MR498">
        <v>2.1041669999999999</v>
      </c>
      <c r="MS498">
        <v>19533.04</v>
      </c>
      <c r="MT498" s="1">
        <v>2.177169E-2</v>
      </c>
      <c r="MU498">
        <v>51.322929999999999</v>
      </c>
      <c r="MV498">
        <v>2.1165229999999999</v>
      </c>
      <c r="MW498">
        <v>19667.38</v>
      </c>
      <c r="MX498" s="1">
        <v>2.169973E-2</v>
      </c>
      <c r="MY498">
        <v>51.413420000000002</v>
      </c>
      <c r="MZ498">
        <v>2.1152790000000001</v>
      </c>
      <c r="NA498">
        <v>19770.96</v>
      </c>
      <c r="NB498" s="1">
        <v>2.1576660000000001E-2</v>
      </c>
      <c r="NC498">
        <v>51.698219999999999</v>
      </c>
      <c r="ND498">
        <v>2.1059220000000001</v>
      </c>
      <c r="NE498">
        <v>19844.96</v>
      </c>
      <c r="NF498" s="1">
        <v>2.141442E-2</v>
      </c>
      <c r="NG498">
        <v>52.360840000000003</v>
      </c>
      <c r="NH498">
        <v>2.089861</v>
      </c>
      <c r="NI498">
        <v>19891.59</v>
      </c>
      <c r="NJ498" s="1">
        <v>2.1348410000000002E-2</v>
      </c>
      <c r="NK498">
        <v>53.193649999999998</v>
      </c>
      <c r="NL498">
        <v>2.0807600000000002</v>
      </c>
      <c r="NM498">
        <v>19913.72</v>
      </c>
      <c r="NN498" s="1">
        <v>2.132498E-2</v>
      </c>
      <c r="NO498">
        <v>53.381590000000003</v>
      </c>
      <c r="NP498">
        <v>2.0737950000000001</v>
      </c>
      <c r="NQ498">
        <v>19914.240000000002</v>
      </c>
      <c r="NR498" s="1">
        <v>2.128352E-2</v>
      </c>
      <c r="NS498">
        <v>52.846209999999999</v>
      </c>
      <c r="NT498">
        <v>2.0630519999999999</v>
      </c>
      <c r="NU498">
        <v>19894.79</v>
      </c>
      <c r="NV498" s="1">
        <v>2.1198700000000001E-2</v>
      </c>
      <c r="NW498">
        <v>52.310400000000001</v>
      </c>
      <c r="NX498">
        <v>2.0464639999999998</v>
      </c>
      <c r="NY498">
        <v>19856.740000000002</v>
      </c>
      <c r="NZ498" s="1">
        <v>2.104748E-2</v>
      </c>
      <c r="OA498">
        <v>51.936360000000001</v>
      </c>
      <c r="OB498">
        <v>2.0222829999999998</v>
      </c>
      <c r="OC498">
        <v>19801.900000000001</v>
      </c>
      <c r="OD498" s="1">
        <v>2.0957750000000001E-2</v>
      </c>
      <c r="OE498">
        <v>52.025959999999998</v>
      </c>
      <c r="OF498">
        <v>2.0028510000000002</v>
      </c>
      <c r="OG498">
        <v>19731.75</v>
      </c>
      <c r="OH498" s="1">
        <v>2.0929980000000001E-2</v>
      </c>
      <c r="OI498">
        <v>51.967550000000003</v>
      </c>
      <c r="OJ498">
        <v>1.9882660000000001</v>
      </c>
      <c r="OK498">
        <v>19648.349999999999</v>
      </c>
    </row>
    <row r="499" spans="1:401" x14ac:dyDescent="0.35">
      <c r="A499">
        <v>508</v>
      </c>
      <c r="B499" t="s">
        <v>4</v>
      </c>
      <c r="C499" t="s">
        <v>364</v>
      </c>
      <c r="D499" t="s">
        <v>506</v>
      </c>
      <c r="E499">
        <v>773.17700000000002</v>
      </c>
      <c r="F499" s="1">
        <v>5.720128E-2</v>
      </c>
      <c r="G499">
        <v>34.722459999999998</v>
      </c>
      <c r="H499">
        <v>0</v>
      </c>
      <c r="I499">
        <v>0</v>
      </c>
      <c r="J499" s="1">
        <v>5.6810510000000002E-2</v>
      </c>
      <c r="K499">
        <v>34.888280000000002</v>
      </c>
      <c r="L499">
        <v>0</v>
      </c>
      <c r="M499">
        <v>0</v>
      </c>
      <c r="N499" s="1">
        <v>5.6185249999999999E-2</v>
      </c>
      <c r="O499">
        <v>34.914430000000003</v>
      </c>
      <c r="P499">
        <v>0</v>
      </c>
      <c r="Q499">
        <v>0</v>
      </c>
      <c r="R499" s="1">
        <v>5.5478899999999998E-2</v>
      </c>
      <c r="S499">
        <v>35.245539999999998</v>
      </c>
      <c r="T499">
        <v>0</v>
      </c>
      <c r="U499">
        <v>0</v>
      </c>
      <c r="V499" s="1">
        <v>5.5096840000000001E-2</v>
      </c>
      <c r="W499">
        <v>35.557839999999999</v>
      </c>
      <c r="X499">
        <v>0</v>
      </c>
      <c r="Y499">
        <v>0</v>
      </c>
      <c r="Z499" s="1">
        <v>5.4869849999999998E-2</v>
      </c>
      <c r="AA499">
        <v>35.602980000000002</v>
      </c>
      <c r="AB499">
        <v>0</v>
      </c>
      <c r="AC499">
        <v>0</v>
      </c>
      <c r="AD499" s="1">
        <v>5.4524820000000002E-2</v>
      </c>
      <c r="AE499">
        <v>35.426780000000001</v>
      </c>
      <c r="AF499">
        <v>0</v>
      </c>
      <c r="AG499">
        <v>0</v>
      </c>
      <c r="AH499" s="1">
        <v>5.398472E-2</v>
      </c>
      <c r="AI499">
        <v>35.21902</v>
      </c>
      <c r="AJ499">
        <v>0</v>
      </c>
      <c r="AK499">
        <v>0</v>
      </c>
      <c r="AL499" s="1">
        <v>5.3454229999999998E-2</v>
      </c>
      <c r="AM499">
        <v>35.124870000000001</v>
      </c>
      <c r="AN499">
        <v>0</v>
      </c>
      <c r="AO499">
        <v>0</v>
      </c>
      <c r="AP499" s="1">
        <v>5.300121E-2</v>
      </c>
      <c r="AQ499">
        <v>35.484229999999997</v>
      </c>
      <c r="AR499">
        <v>0</v>
      </c>
      <c r="AS499">
        <v>0</v>
      </c>
      <c r="AT499">
        <v>5.2635590000000003E-2</v>
      </c>
      <c r="AU499">
        <v>36.149880000000003</v>
      </c>
      <c r="AV499">
        <v>0</v>
      </c>
      <c r="AW499">
        <v>0</v>
      </c>
      <c r="AX499">
        <v>5.2210560000000003E-2</v>
      </c>
      <c r="AY499">
        <v>36.968739999999997</v>
      </c>
      <c r="AZ499">
        <v>0</v>
      </c>
      <c r="BA499">
        <v>0</v>
      </c>
      <c r="BB499" s="1">
        <v>5.1678109999999999E-2</v>
      </c>
      <c r="BC499">
        <v>37.638629999999999</v>
      </c>
      <c r="BD499">
        <v>0</v>
      </c>
      <c r="BE499">
        <v>0</v>
      </c>
      <c r="BF499" s="1">
        <v>5.1080140000000003E-2</v>
      </c>
      <c r="BG499">
        <v>37.80245</v>
      </c>
      <c r="BH499">
        <v>0</v>
      </c>
      <c r="BI499">
        <v>0</v>
      </c>
      <c r="BJ499" s="1">
        <v>5.0529110000000002E-2</v>
      </c>
      <c r="BK499">
        <v>37.62585</v>
      </c>
      <c r="BL499">
        <v>0</v>
      </c>
      <c r="BM499">
        <v>0</v>
      </c>
      <c r="BN499" s="1">
        <v>5.0023339999999999E-2</v>
      </c>
      <c r="BO499">
        <v>37.425179999999997</v>
      </c>
      <c r="BP499">
        <v>0</v>
      </c>
      <c r="BQ499">
        <v>0</v>
      </c>
      <c r="BR499" s="1">
        <v>4.9799240000000002E-2</v>
      </c>
      <c r="BS499">
        <v>37.26182</v>
      </c>
      <c r="BT499">
        <v>0</v>
      </c>
      <c r="BU499">
        <v>0</v>
      </c>
      <c r="BV499" s="1">
        <v>4.923715E-2</v>
      </c>
      <c r="BW499">
        <v>37.408670000000001</v>
      </c>
      <c r="BX499">
        <v>0</v>
      </c>
      <c r="BY499">
        <v>0</v>
      </c>
      <c r="BZ499" s="1">
        <v>4.8505319999999998E-2</v>
      </c>
      <c r="CA499">
        <v>37.649430000000002</v>
      </c>
      <c r="CB499">
        <v>0</v>
      </c>
      <c r="CC499">
        <v>0</v>
      </c>
      <c r="CD499" s="1">
        <v>4.7743830000000001E-2</v>
      </c>
      <c r="CE499">
        <v>37.842709999999997</v>
      </c>
      <c r="CF499">
        <v>0</v>
      </c>
      <c r="CG499">
        <v>0</v>
      </c>
      <c r="CH499" s="1">
        <v>4.7177169999999997E-2</v>
      </c>
      <c r="CI499">
        <v>37.964820000000003</v>
      </c>
      <c r="CJ499">
        <v>0</v>
      </c>
      <c r="CK499">
        <v>0</v>
      </c>
      <c r="CL499" s="1">
        <v>4.6770609999999997E-2</v>
      </c>
      <c r="CM499">
        <v>37.851309999999998</v>
      </c>
      <c r="CN499">
        <v>0</v>
      </c>
      <c r="CO499">
        <v>0</v>
      </c>
      <c r="CP499" s="1">
        <v>4.6370069999999999E-2</v>
      </c>
      <c r="CQ499">
        <v>37.68253</v>
      </c>
      <c r="CR499">
        <v>0</v>
      </c>
      <c r="CS499">
        <v>0</v>
      </c>
      <c r="CT499" s="1">
        <v>4.5893690000000001E-2</v>
      </c>
      <c r="CU499">
        <v>37.498469999999998</v>
      </c>
      <c r="CV499">
        <v>0</v>
      </c>
      <c r="CW499">
        <v>0</v>
      </c>
      <c r="CX499" s="1">
        <v>4.535666E-2</v>
      </c>
      <c r="CY499">
        <v>37.397739999999999</v>
      </c>
      <c r="CZ499">
        <v>0</v>
      </c>
      <c r="DA499">
        <v>0</v>
      </c>
      <c r="DB499" s="1">
        <v>4.5036270000000003E-2</v>
      </c>
      <c r="DC499">
        <v>37.660179999999997</v>
      </c>
      <c r="DD499">
        <v>0</v>
      </c>
      <c r="DE499">
        <v>0</v>
      </c>
      <c r="DF499" s="1">
        <v>4.4828750000000001E-2</v>
      </c>
      <c r="DG499">
        <v>38.288400000000003</v>
      </c>
      <c r="DH499">
        <v>0</v>
      </c>
      <c r="DI499">
        <v>0</v>
      </c>
      <c r="DJ499" s="1">
        <v>4.4621620000000001E-2</v>
      </c>
      <c r="DK499">
        <v>39.413460000000001</v>
      </c>
      <c r="DL499">
        <v>0</v>
      </c>
      <c r="DM499">
        <v>0</v>
      </c>
      <c r="DN499" s="1">
        <v>4.4268229999999999E-2</v>
      </c>
      <c r="DO499">
        <v>40.7241</v>
      </c>
      <c r="DP499">
        <v>0</v>
      </c>
      <c r="DQ499">
        <v>0</v>
      </c>
      <c r="DR499" s="1">
        <v>4.3844069999999999E-2</v>
      </c>
      <c r="DS499">
        <v>41.216180000000001</v>
      </c>
      <c r="DT499">
        <v>0</v>
      </c>
      <c r="DU499">
        <v>0</v>
      </c>
      <c r="DV499" s="1">
        <v>4.3354030000000002E-2</v>
      </c>
      <c r="DW499">
        <v>41.064639999999997</v>
      </c>
      <c r="DX499">
        <v>0</v>
      </c>
      <c r="DY499" s="1">
        <v>4.773625E-36</v>
      </c>
      <c r="DZ499" s="1">
        <v>4.2986139999999999E-2</v>
      </c>
      <c r="EA499">
        <v>40.88026</v>
      </c>
      <c r="EB499" s="1">
        <v>2.2672010000000001E-35</v>
      </c>
      <c r="EC499" s="1">
        <v>7.6225510000000004E-32</v>
      </c>
      <c r="ED499" s="1">
        <v>4.3110460000000003E-2</v>
      </c>
      <c r="EE499">
        <v>40.726520000000001</v>
      </c>
      <c r="EF499" s="1">
        <v>9.8235840000000001E-32</v>
      </c>
      <c r="EG499" s="1">
        <v>3.260559E-28</v>
      </c>
      <c r="EH499" s="1">
        <v>4.271697E-2</v>
      </c>
      <c r="EI499">
        <v>40.801990000000004</v>
      </c>
      <c r="EJ499" s="1">
        <v>1.5169379999999999E-28</v>
      </c>
      <c r="EK499" s="1">
        <v>5.0743200000000003E-25</v>
      </c>
      <c r="EL499" s="1">
        <v>4.201274E-2</v>
      </c>
      <c r="EM499">
        <v>41.243639999999999</v>
      </c>
      <c r="EN499" s="1">
        <v>1.036203E-25</v>
      </c>
      <c r="EO499" s="1">
        <v>3.531724E-22</v>
      </c>
      <c r="EP499" s="1">
        <v>4.1269340000000002E-2</v>
      </c>
      <c r="EQ499">
        <v>42.256349999999998</v>
      </c>
      <c r="ER499" s="1">
        <v>3.5484850000000002E-23</v>
      </c>
      <c r="ES499" s="1">
        <v>1.2401669999999999E-19</v>
      </c>
      <c r="ET499" s="1">
        <v>4.0789949999999998E-2</v>
      </c>
      <c r="EU499">
        <v>43.315930000000002</v>
      </c>
      <c r="EV499" s="1">
        <v>6.7836440000000001E-21</v>
      </c>
      <c r="EW499" s="1">
        <v>2.4161359999999999E-17</v>
      </c>
      <c r="EX499">
        <v>4.0505670000000001E-2</v>
      </c>
      <c r="EY499">
        <v>43.586419999999997</v>
      </c>
      <c r="EZ499" s="1">
        <v>7.7562620000000002E-19</v>
      </c>
      <c r="FA499" s="1">
        <v>2.8116990000000001E-15</v>
      </c>
      <c r="FB499" s="1">
        <v>4.018683E-2</v>
      </c>
      <c r="FC499">
        <v>43.410290000000003</v>
      </c>
      <c r="FD499" s="1">
        <v>5.6361800000000002E-17</v>
      </c>
      <c r="FE499" s="1">
        <v>2.0791050000000001E-13</v>
      </c>
      <c r="FF499" s="1">
        <v>3.9834479999999999E-2</v>
      </c>
      <c r="FG499">
        <v>43.21705</v>
      </c>
      <c r="FH499" s="1">
        <v>2.7294370000000002E-15</v>
      </c>
      <c r="FI499" s="1">
        <v>1.0267700000000001E-11</v>
      </c>
      <c r="FJ499" s="1">
        <v>4.0271319999999999E-2</v>
      </c>
      <c r="FK499">
        <v>43.118879999999997</v>
      </c>
      <c r="FL499" s="1">
        <v>9.3997149999999999E-14</v>
      </c>
      <c r="FM499" s="1">
        <v>3.5375969999999998E-10</v>
      </c>
      <c r="FN499" s="1">
        <v>3.9938349999999997E-2</v>
      </c>
      <c r="FO499">
        <v>43.423290000000001</v>
      </c>
      <c r="FP499" s="1">
        <v>2.285389E-12</v>
      </c>
      <c r="FQ499" s="1">
        <v>8.7821009999999996E-9</v>
      </c>
      <c r="FR499" s="1">
        <v>3.934091E-2</v>
      </c>
      <c r="FS499">
        <v>43.948889999999999</v>
      </c>
      <c r="FT499" s="1">
        <v>4.0829319999999998E-11</v>
      </c>
      <c r="FU499" s="1">
        <v>1.6105970000000001E-7</v>
      </c>
      <c r="FV499" s="1">
        <v>3.8669059999999998E-2</v>
      </c>
      <c r="FW499">
        <v>44.585749999999997</v>
      </c>
      <c r="FX499" s="1">
        <v>5.5114880000000004E-10</v>
      </c>
      <c r="FY499" s="1">
        <v>2.2387720000000001E-6</v>
      </c>
      <c r="FZ499" s="1">
        <v>3.8392210000000003E-2</v>
      </c>
      <c r="GA499">
        <v>44.911560000000001</v>
      </c>
      <c r="GB499" s="1">
        <v>5.8361799999999996E-9</v>
      </c>
      <c r="GC499" s="1">
        <v>2.4177289999999999E-5</v>
      </c>
      <c r="GD499">
        <v>3.8342229999999998E-2</v>
      </c>
      <c r="GE499">
        <v>44.977699999999999</v>
      </c>
      <c r="GF499" s="1">
        <v>4.9474140000000002E-8</v>
      </c>
      <c r="GG499" s="1">
        <v>2.077731E-4</v>
      </c>
      <c r="GH499" s="1">
        <v>3.8210920000000002E-2</v>
      </c>
      <c r="GI499">
        <v>44.766170000000002</v>
      </c>
      <c r="GJ499" s="1">
        <v>3.4019859999999999E-7</v>
      </c>
      <c r="GK499" s="1">
        <v>1.4512139999999999E-3</v>
      </c>
      <c r="GL499" s="1">
        <v>3.7881770000000002E-2</v>
      </c>
      <c r="GM499">
        <v>44.537410000000001</v>
      </c>
      <c r="GN499" s="1">
        <v>1.9283779999999999E-6</v>
      </c>
      <c r="GO499" s="1">
        <v>8.3928979999999993E-3</v>
      </c>
      <c r="GP499" s="1">
        <v>3.8267210000000003E-2</v>
      </c>
      <c r="GQ499">
        <v>44.370139999999999</v>
      </c>
      <c r="GR499" s="1">
        <v>9.3952820000000004E-6</v>
      </c>
      <c r="GS499" s="1">
        <v>4.095232E-2</v>
      </c>
      <c r="GT499" s="1">
        <v>3.7877599999999997E-2</v>
      </c>
      <c r="GU499">
        <v>44.738630000000001</v>
      </c>
      <c r="GV499" s="1">
        <v>3.8413400000000001E-5</v>
      </c>
      <c r="GW499">
        <v>0.1710322</v>
      </c>
      <c r="GX499" s="1">
        <v>3.7266920000000002E-2</v>
      </c>
      <c r="GY499">
        <v>45.391959999999997</v>
      </c>
      <c r="GZ499" s="1">
        <v>1.3515369999999999E-4</v>
      </c>
      <c r="HA499">
        <v>0.61817310000000003</v>
      </c>
      <c r="HB499" s="1">
        <v>3.6557439999999997E-2</v>
      </c>
      <c r="HC499">
        <v>46.232779999999998</v>
      </c>
      <c r="HD499" s="1">
        <v>4.1556200000000002E-4</v>
      </c>
      <c r="HE499">
        <v>1.9580880000000001</v>
      </c>
      <c r="HF499" s="1">
        <v>3.621328E-2</v>
      </c>
      <c r="HG499">
        <v>46.925960000000003</v>
      </c>
      <c r="HH499" s="1">
        <v>1.144988E-3</v>
      </c>
      <c r="HI499">
        <v>5.5008090000000003</v>
      </c>
      <c r="HJ499" s="1">
        <v>3.6016230000000003E-2</v>
      </c>
      <c r="HK499">
        <v>46.99006</v>
      </c>
      <c r="HL499" s="1">
        <v>2.841732E-3</v>
      </c>
      <c r="HM499">
        <v>13.86576</v>
      </c>
      <c r="HN499" s="1">
        <v>3.5680910000000003E-2</v>
      </c>
      <c r="HO499">
        <v>46.808599999999998</v>
      </c>
      <c r="HP499" s="1">
        <v>6.3666979999999996E-3</v>
      </c>
      <c r="HQ499">
        <v>31.66085</v>
      </c>
      <c r="HR499" s="1">
        <v>3.517087E-2</v>
      </c>
      <c r="HS499">
        <v>46.553330000000003</v>
      </c>
      <c r="HT499" s="1">
        <v>1.297479E-2</v>
      </c>
      <c r="HU499">
        <v>66.061639999999997</v>
      </c>
      <c r="HV499">
        <v>3.5202850000000001E-2</v>
      </c>
      <c r="HW499">
        <v>46.39846</v>
      </c>
      <c r="HX499" s="1">
        <v>2.4774589999999999E-2</v>
      </c>
      <c r="HY499">
        <v>127.157</v>
      </c>
      <c r="HZ499" s="1">
        <v>3.4736299999999998E-2</v>
      </c>
      <c r="IA499">
        <v>46.810830000000003</v>
      </c>
      <c r="IB499" s="1">
        <v>4.3388179999999998E-2</v>
      </c>
      <c r="IC499">
        <v>227.6131</v>
      </c>
      <c r="ID499" s="1">
        <v>3.417034E-2</v>
      </c>
      <c r="IE499">
        <v>47.922339999999998</v>
      </c>
      <c r="IF499" s="1">
        <v>7.0921970000000001E-2</v>
      </c>
      <c r="IG499">
        <v>381.24009999999998</v>
      </c>
      <c r="IH499" s="1">
        <v>3.3512849999999997E-2</v>
      </c>
      <c r="II499">
        <v>49.394770000000001</v>
      </c>
      <c r="IJ499">
        <v>0.1089671</v>
      </c>
      <c r="IK499">
        <v>601.71879999999999</v>
      </c>
      <c r="IL499" s="1">
        <v>3.306212E-2</v>
      </c>
      <c r="IM499">
        <v>50.323419999999999</v>
      </c>
      <c r="IN499">
        <v>0.15978529999999999</v>
      </c>
      <c r="IO499">
        <v>900.76990000000001</v>
      </c>
      <c r="IP499" s="1">
        <v>3.2690219999999999E-2</v>
      </c>
      <c r="IQ499">
        <v>50.484920000000002</v>
      </c>
      <c r="IR499">
        <v>0.2241406</v>
      </c>
      <c r="IS499">
        <v>1286.847</v>
      </c>
      <c r="IT499" s="1">
        <v>3.2211959999999998E-2</v>
      </c>
      <c r="IU499">
        <v>50.27402</v>
      </c>
      <c r="IV499">
        <v>0.30067630000000001</v>
      </c>
      <c r="IW499">
        <v>1763.1859999999999</v>
      </c>
      <c r="IX499" s="1">
        <v>3.1423010000000001E-2</v>
      </c>
      <c r="IY499">
        <v>50.018000000000001</v>
      </c>
      <c r="IZ499">
        <v>0.38469999999999999</v>
      </c>
      <c r="JA499">
        <v>2326.6889999999999</v>
      </c>
      <c r="JB499" s="1">
        <v>3.098072E-2</v>
      </c>
      <c r="JC499">
        <v>49.797370000000001</v>
      </c>
      <c r="JD499">
        <v>0.48134060000000001</v>
      </c>
      <c r="JE499">
        <v>2969.9430000000002</v>
      </c>
      <c r="JF499" s="1">
        <v>3.0342979999999999E-2</v>
      </c>
      <c r="JG499">
        <v>50.035850000000003</v>
      </c>
      <c r="JH499">
        <v>0.58143250000000002</v>
      </c>
      <c r="JI499">
        <v>3682.5309999999999</v>
      </c>
      <c r="JJ499">
        <v>2.9794629999999999E-2</v>
      </c>
      <c r="JK499">
        <v>50.315620000000003</v>
      </c>
      <c r="JL499">
        <v>0.68588539999999998</v>
      </c>
      <c r="JM499">
        <v>4449.1869999999999</v>
      </c>
      <c r="JN499" s="1">
        <v>2.9356320000000002E-2</v>
      </c>
      <c r="JO499">
        <v>50.303809999999999</v>
      </c>
      <c r="JP499">
        <v>0.79249890000000001</v>
      </c>
      <c r="JQ499">
        <v>5255.9229999999998</v>
      </c>
      <c r="JR499" s="1">
        <v>2.9067300000000001E-2</v>
      </c>
      <c r="JS499">
        <v>50.153880000000001</v>
      </c>
      <c r="JT499">
        <v>0.90252160000000003</v>
      </c>
      <c r="JU499">
        <v>6087.81</v>
      </c>
      <c r="JV499" s="1">
        <v>2.8816140000000001E-2</v>
      </c>
      <c r="JW499">
        <v>50.022590000000001</v>
      </c>
      <c r="JX499">
        <v>1.0119260000000001</v>
      </c>
      <c r="JY499">
        <v>6931.2460000000001</v>
      </c>
      <c r="JZ499" s="1">
        <v>2.8478739999999999E-2</v>
      </c>
      <c r="KA499">
        <v>49.797849999999997</v>
      </c>
      <c r="KB499">
        <v>1.114411</v>
      </c>
      <c r="KC499">
        <v>7771.8379999999997</v>
      </c>
      <c r="KD499" s="1">
        <v>2.8148869999999999E-2</v>
      </c>
      <c r="KE499">
        <v>49.538670000000003</v>
      </c>
      <c r="KF499">
        <v>1.211354</v>
      </c>
      <c r="KG499">
        <v>8597.5730000000003</v>
      </c>
      <c r="KH499" s="1">
        <v>2.8080750000000002E-2</v>
      </c>
      <c r="KI499">
        <v>49.238619999999997</v>
      </c>
      <c r="KJ499">
        <v>1.3139479999999999</v>
      </c>
      <c r="KK499">
        <v>9400.5990000000002</v>
      </c>
      <c r="KL499" s="1">
        <v>2.783851E-2</v>
      </c>
      <c r="KM499">
        <v>49.4604</v>
      </c>
      <c r="KN499">
        <v>1.4022810000000001</v>
      </c>
      <c r="KO499">
        <v>10173.379999999999</v>
      </c>
      <c r="KP499" s="1">
        <v>2.7578729999999999E-2</v>
      </c>
      <c r="KQ499">
        <v>50.441360000000003</v>
      </c>
      <c r="KR499">
        <v>1.482005</v>
      </c>
      <c r="KS499">
        <v>10907.92</v>
      </c>
      <c r="KT499" s="1">
        <v>2.7245330000000002E-2</v>
      </c>
      <c r="KU499">
        <v>51.917630000000003</v>
      </c>
      <c r="KV499">
        <v>1.549528</v>
      </c>
      <c r="KW499">
        <v>11599.47</v>
      </c>
      <c r="KX499" s="1">
        <v>2.7049150000000001E-2</v>
      </c>
      <c r="KY499">
        <v>52.936920000000001</v>
      </c>
      <c r="KZ499">
        <v>1.6167910000000001</v>
      </c>
      <c r="LA499">
        <v>12246</v>
      </c>
      <c r="LB499" s="1">
        <v>2.6942029999999999E-2</v>
      </c>
      <c r="LC499">
        <v>52.93468</v>
      </c>
      <c r="LD499">
        <v>1.6823060000000001</v>
      </c>
      <c r="LE499">
        <v>12847.57</v>
      </c>
      <c r="LF499" s="1">
        <v>2.682582E-2</v>
      </c>
      <c r="LG499">
        <v>52.508740000000003</v>
      </c>
      <c r="LH499">
        <v>1.7402759999999999</v>
      </c>
      <c r="LI499">
        <v>13403.29</v>
      </c>
      <c r="LJ499" s="1">
        <v>2.663447E-2</v>
      </c>
      <c r="LK499">
        <v>52.165680000000002</v>
      </c>
      <c r="LL499">
        <v>1.78647</v>
      </c>
      <c r="LM499">
        <v>13912.22</v>
      </c>
      <c r="LN499" s="1">
        <v>2.624928E-2</v>
      </c>
      <c r="LO499">
        <v>51.82</v>
      </c>
      <c r="LP499">
        <v>1.812262</v>
      </c>
      <c r="LQ499">
        <v>14373.64</v>
      </c>
      <c r="LR499" s="1">
        <v>2.6102879999999998E-2</v>
      </c>
      <c r="LS499">
        <v>51.73413</v>
      </c>
      <c r="LT499">
        <v>1.847734</v>
      </c>
      <c r="LU499">
        <v>14789.38</v>
      </c>
      <c r="LV499" s="1">
        <v>2.6064159999999999E-2</v>
      </c>
      <c r="LW499">
        <v>52.00723</v>
      </c>
      <c r="LX499">
        <v>1.885219</v>
      </c>
      <c r="LY499">
        <v>15163.85</v>
      </c>
      <c r="LZ499" s="1">
        <v>2.6049280000000001E-2</v>
      </c>
      <c r="MA499">
        <v>52.238529999999997</v>
      </c>
      <c r="MB499">
        <v>1.9193979999999999</v>
      </c>
      <c r="MC499">
        <v>15499.05</v>
      </c>
      <c r="MD499" s="1">
        <v>2.5897590000000002E-2</v>
      </c>
      <c r="ME499">
        <v>52.371029999999998</v>
      </c>
      <c r="MF499">
        <v>1.9384939999999999</v>
      </c>
      <c r="MG499">
        <v>15795.86</v>
      </c>
      <c r="MH499" s="1">
        <v>2.5708060000000001E-2</v>
      </c>
      <c r="MI499">
        <v>52.283760000000001</v>
      </c>
      <c r="MJ499">
        <v>1.949667</v>
      </c>
      <c r="MK499">
        <v>16054.99</v>
      </c>
      <c r="ML499" s="1">
        <v>2.553163E-2</v>
      </c>
      <c r="MM499">
        <v>51.84413</v>
      </c>
      <c r="MN499">
        <v>1.9569190000000001</v>
      </c>
      <c r="MO499">
        <v>16278.88</v>
      </c>
      <c r="MP499" s="1">
        <v>2.5454999999999998E-2</v>
      </c>
      <c r="MQ499">
        <v>51.460979999999999</v>
      </c>
      <c r="MR499">
        <v>1.967846</v>
      </c>
      <c r="MS499">
        <v>16471.2</v>
      </c>
      <c r="MT499" s="1">
        <v>2.5500370000000001E-2</v>
      </c>
      <c r="MU499">
        <v>51.1571</v>
      </c>
      <c r="MV499">
        <v>1.9846569999999999</v>
      </c>
      <c r="MW499">
        <v>16634.3</v>
      </c>
      <c r="MX499" s="1">
        <v>2.5414780000000001E-2</v>
      </c>
      <c r="MY499">
        <v>51.24718</v>
      </c>
      <c r="MZ499">
        <v>1.988291</v>
      </c>
      <c r="NA499">
        <v>16770.29</v>
      </c>
      <c r="NB499" s="1">
        <v>2.5270440000000002E-2</v>
      </c>
      <c r="NC499">
        <v>51.52966</v>
      </c>
      <c r="ND499">
        <v>1.984146</v>
      </c>
      <c r="NE499">
        <v>16879.560000000001</v>
      </c>
      <c r="NF499" s="1">
        <v>2.5078019999999999E-2</v>
      </c>
      <c r="NG499">
        <v>52.19059</v>
      </c>
      <c r="NH499">
        <v>1.973293</v>
      </c>
      <c r="NI499">
        <v>16964.21</v>
      </c>
      <c r="NJ499" s="1">
        <v>2.4998570000000001E-2</v>
      </c>
      <c r="NK499">
        <v>53.023299999999999</v>
      </c>
      <c r="NL499">
        <v>1.9687840000000001</v>
      </c>
      <c r="NM499">
        <v>17026.3</v>
      </c>
      <c r="NN499" s="1">
        <v>2.4974039999999999E-2</v>
      </c>
      <c r="NO499">
        <v>53.232230000000001</v>
      </c>
      <c r="NP499">
        <v>1.966548</v>
      </c>
      <c r="NQ499">
        <v>17068.77</v>
      </c>
      <c r="NR499" s="1">
        <v>2.4925510000000001E-2</v>
      </c>
      <c r="NS499">
        <v>52.705370000000002</v>
      </c>
      <c r="NT499">
        <v>1.960369</v>
      </c>
      <c r="NU499">
        <v>17092.91</v>
      </c>
      <c r="NV499" s="1">
        <v>2.4825380000000001E-2</v>
      </c>
      <c r="NW499">
        <v>52.172530000000002</v>
      </c>
      <c r="NX499">
        <v>1.9483569999999999</v>
      </c>
      <c r="NY499">
        <v>17099.560000000001</v>
      </c>
      <c r="NZ499" s="1">
        <v>2.4646689999999999E-2</v>
      </c>
      <c r="OA499">
        <v>51.797490000000003</v>
      </c>
      <c r="OB499">
        <v>1.9288289999999999</v>
      </c>
      <c r="OC499">
        <v>17090.03</v>
      </c>
      <c r="OD499" s="1">
        <v>2.4540960000000001E-2</v>
      </c>
      <c r="OE499">
        <v>51.881999999999998</v>
      </c>
      <c r="OF499">
        <v>1.913718</v>
      </c>
      <c r="OG499">
        <v>17065.87</v>
      </c>
      <c r="OH499" s="1">
        <v>2.450871E-2</v>
      </c>
      <c r="OI499">
        <v>51.838509999999999</v>
      </c>
      <c r="OJ499">
        <v>1.903151</v>
      </c>
      <c r="OK499">
        <v>17028.919999999998</v>
      </c>
    </row>
    <row r="500" spans="1:401" x14ac:dyDescent="0.35">
      <c r="A500">
        <v>509</v>
      </c>
      <c r="B500" t="s">
        <v>4</v>
      </c>
      <c r="C500" t="s">
        <v>364</v>
      </c>
      <c r="D500" t="s">
        <v>507</v>
      </c>
      <c r="E500">
        <v>882.85929999999996</v>
      </c>
      <c r="F500" s="1">
        <v>5.780163E-2</v>
      </c>
      <c r="G500">
        <v>34.435760000000002</v>
      </c>
      <c r="H500">
        <v>0</v>
      </c>
      <c r="I500">
        <v>0</v>
      </c>
      <c r="J500" s="1">
        <v>5.7403610000000001E-2</v>
      </c>
      <c r="K500">
        <v>34.601860000000002</v>
      </c>
      <c r="L500">
        <v>0</v>
      </c>
      <c r="M500">
        <v>0</v>
      </c>
      <c r="N500" s="1">
        <v>5.6770170000000002E-2</v>
      </c>
      <c r="O500">
        <v>34.634059999999998</v>
      </c>
      <c r="P500">
        <v>0</v>
      </c>
      <c r="Q500">
        <v>0</v>
      </c>
      <c r="R500" s="1">
        <v>5.6052030000000003E-2</v>
      </c>
      <c r="S500">
        <v>34.962890000000002</v>
      </c>
      <c r="T500">
        <v>0</v>
      </c>
      <c r="U500">
        <v>0</v>
      </c>
      <c r="V500" s="1">
        <v>5.5668929999999998E-2</v>
      </c>
      <c r="W500">
        <v>35.280569999999997</v>
      </c>
      <c r="X500">
        <v>0</v>
      </c>
      <c r="Y500">
        <v>0</v>
      </c>
      <c r="Z500" s="1">
        <v>5.5444060000000003E-2</v>
      </c>
      <c r="AA500">
        <v>35.336069999999999</v>
      </c>
      <c r="AB500">
        <v>0</v>
      </c>
      <c r="AC500">
        <v>0</v>
      </c>
      <c r="AD500">
        <v>5.5098920000000003E-2</v>
      </c>
      <c r="AE500">
        <v>35.165480000000002</v>
      </c>
      <c r="AF500">
        <v>0</v>
      </c>
      <c r="AG500">
        <v>0</v>
      </c>
      <c r="AH500" s="1">
        <v>5.4552419999999997E-2</v>
      </c>
      <c r="AI500">
        <v>34.962339999999998</v>
      </c>
      <c r="AJ500">
        <v>0</v>
      </c>
      <c r="AK500">
        <v>0</v>
      </c>
      <c r="AL500" s="1">
        <v>5.4016679999999997E-2</v>
      </c>
      <c r="AM500">
        <v>34.870420000000003</v>
      </c>
      <c r="AN500">
        <v>0</v>
      </c>
      <c r="AO500">
        <v>0</v>
      </c>
      <c r="AP500" s="1">
        <v>5.3557939999999998E-2</v>
      </c>
      <c r="AQ500">
        <v>35.22869</v>
      </c>
      <c r="AR500">
        <v>0</v>
      </c>
      <c r="AS500">
        <v>0</v>
      </c>
      <c r="AT500" s="1">
        <v>5.3193110000000002E-2</v>
      </c>
      <c r="AU500">
        <v>35.897559999999999</v>
      </c>
      <c r="AV500">
        <v>0</v>
      </c>
      <c r="AW500">
        <v>0</v>
      </c>
      <c r="AX500" s="1">
        <v>5.2764909999999998E-2</v>
      </c>
      <c r="AY500">
        <v>36.720359999999999</v>
      </c>
      <c r="AZ500">
        <v>0</v>
      </c>
      <c r="BA500">
        <v>0</v>
      </c>
      <c r="BB500" s="1">
        <v>5.2225599999999997E-2</v>
      </c>
      <c r="BC500">
        <v>37.398530000000001</v>
      </c>
      <c r="BD500">
        <v>0</v>
      </c>
      <c r="BE500">
        <v>0</v>
      </c>
      <c r="BF500" s="1">
        <v>5.1622000000000001E-2</v>
      </c>
      <c r="BG500">
        <v>37.573950000000004</v>
      </c>
      <c r="BH500">
        <v>0</v>
      </c>
      <c r="BI500">
        <v>0</v>
      </c>
      <c r="BJ500" s="1">
        <v>5.1066170000000001E-2</v>
      </c>
      <c r="BK500">
        <v>37.402979999999999</v>
      </c>
      <c r="BL500">
        <v>0</v>
      </c>
      <c r="BM500">
        <v>0</v>
      </c>
      <c r="BN500" s="1">
        <v>5.0555759999999998E-2</v>
      </c>
      <c r="BO500">
        <v>37.205080000000002</v>
      </c>
      <c r="BP500">
        <v>0</v>
      </c>
      <c r="BQ500">
        <v>0</v>
      </c>
      <c r="BR500" s="1">
        <v>5.0335060000000001E-2</v>
      </c>
      <c r="BS500">
        <v>37.045059999999999</v>
      </c>
      <c r="BT500">
        <v>0</v>
      </c>
      <c r="BU500">
        <v>0</v>
      </c>
      <c r="BV500" s="1">
        <v>4.9768359999999998E-2</v>
      </c>
      <c r="BW500">
        <v>37.191040000000001</v>
      </c>
      <c r="BX500">
        <v>0</v>
      </c>
      <c r="BY500">
        <v>0</v>
      </c>
      <c r="BZ500" s="1">
        <v>4.9026359999999998E-2</v>
      </c>
      <c r="CA500">
        <v>37.439639999999997</v>
      </c>
      <c r="CB500">
        <v>0</v>
      </c>
      <c r="CC500">
        <v>0</v>
      </c>
      <c r="CD500" s="1">
        <v>4.8254569999999997E-2</v>
      </c>
      <c r="CE500">
        <v>37.633270000000003</v>
      </c>
      <c r="CF500">
        <v>0</v>
      </c>
      <c r="CG500">
        <v>0</v>
      </c>
      <c r="CH500" s="1">
        <v>4.7683150000000001E-2</v>
      </c>
      <c r="CI500">
        <v>37.766669999999998</v>
      </c>
      <c r="CJ500">
        <v>0</v>
      </c>
      <c r="CK500">
        <v>0</v>
      </c>
      <c r="CL500" s="1">
        <v>4.7276699999999998E-2</v>
      </c>
      <c r="CM500">
        <v>37.65813</v>
      </c>
      <c r="CN500">
        <v>0</v>
      </c>
      <c r="CO500">
        <v>0</v>
      </c>
      <c r="CP500" s="1">
        <v>4.6870149999999999E-2</v>
      </c>
      <c r="CQ500">
        <v>37.492269999999998</v>
      </c>
      <c r="CR500">
        <v>0</v>
      </c>
      <c r="CS500">
        <v>0</v>
      </c>
      <c r="CT500" s="1">
        <v>4.6390180000000003E-2</v>
      </c>
      <c r="CU500">
        <v>37.311369999999997</v>
      </c>
      <c r="CV500">
        <v>0</v>
      </c>
      <c r="CW500">
        <v>0</v>
      </c>
      <c r="CX500" s="1">
        <v>4.5846119999999997E-2</v>
      </c>
      <c r="CY500">
        <v>37.210700000000003</v>
      </c>
      <c r="CZ500">
        <v>0</v>
      </c>
      <c r="DA500">
        <v>0</v>
      </c>
      <c r="DB500" s="1">
        <v>4.552341E-2</v>
      </c>
      <c r="DC500">
        <v>37.47</v>
      </c>
      <c r="DD500">
        <v>0</v>
      </c>
      <c r="DE500">
        <v>0</v>
      </c>
      <c r="DF500">
        <v>4.5311940000000002E-2</v>
      </c>
      <c r="DG500">
        <v>38.094709999999999</v>
      </c>
      <c r="DH500">
        <v>0</v>
      </c>
      <c r="DI500">
        <v>0</v>
      </c>
      <c r="DJ500" s="1">
        <v>4.5107510000000003E-2</v>
      </c>
      <c r="DK500">
        <v>39.213099999999997</v>
      </c>
      <c r="DL500">
        <v>0</v>
      </c>
      <c r="DM500">
        <v>0</v>
      </c>
      <c r="DN500" s="1">
        <v>4.4752170000000001E-2</v>
      </c>
      <c r="DO500">
        <v>40.523989999999998</v>
      </c>
      <c r="DP500">
        <v>0</v>
      </c>
      <c r="DQ500">
        <v>0</v>
      </c>
      <c r="DR500">
        <v>4.4318860000000002E-2</v>
      </c>
      <c r="DS500">
        <v>41.03098</v>
      </c>
      <c r="DT500">
        <v>0</v>
      </c>
      <c r="DU500">
        <v>0</v>
      </c>
      <c r="DV500" s="1">
        <v>4.3826039999999997E-2</v>
      </c>
      <c r="DW500">
        <v>40.878999999999998</v>
      </c>
      <c r="DX500">
        <v>0</v>
      </c>
      <c r="DY500" s="1">
        <v>1.3849139999999999E-36</v>
      </c>
      <c r="DZ500" s="1">
        <v>4.3455790000000001E-2</v>
      </c>
      <c r="EA500">
        <v>40.688249999999996</v>
      </c>
      <c r="EB500" s="1">
        <v>4.9038400000000003E-36</v>
      </c>
      <c r="EC500" s="1">
        <v>2.4109269999999999E-32</v>
      </c>
      <c r="ED500" s="1">
        <v>4.359035E-2</v>
      </c>
      <c r="EE500">
        <v>40.528399999999998</v>
      </c>
      <c r="EF500" s="1">
        <v>2.4847259999999998E-32</v>
      </c>
      <c r="EG500" s="1">
        <v>1.1127310000000001E-28</v>
      </c>
      <c r="EH500" s="1">
        <v>4.319286E-2</v>
      </c>
      <c r="EI500">
        <v>40.596600000000002</v>
      </c>
      <c r="EJ500" s="1">
        <v>4.291538E-29</v>
      </c>
      <c r="EK500" s="1">
        <v>1.846465E-25</v>
      </c>
      <c r="EL500" s="1">
        <v>4.247513E-2</v>
      </c>
      <c r="EM500">
        <v>41.026780000000002</v>
      </c>
      <c r="EN500" s="1">
        <v>3.2071410000000001E-26</v>
      </c>
      <c r="EO500" s="1">
        <v>1.361026E-22</v>
      </c>
      <c r="EP500" s="1">
        <v>4.1720479999999997E-2</v>
      </c>
      <c r="EQ500">
        <v>42.0304</v>
      </c>
      <c r="ER500" s="1">
        <v>1.185287E-23</v>
      </c>
      <c r="ES500" s="1">
        <v>5.0370379999999998E-20</v>
      </c>
      <c r="ET500" s="1">
        <v>4.1237490000000002E-2</v>
      </c>
      <c r="EU500">
        <v>43.090690000000002</v>
      </c>
      <c r="EV500" s="1">
        <v>2.422601E-21</v>
      </c>
      <c r="EW500" s="1">
        <v>1.030363E-17</v>
      </c>
      <c r="EX500" s="1">
        <v>4.0954209999999998E-2</v>
      </c>
      <c r="EY500">
        <v>43.373939999999997</v>
      </c>
      <c r="EZ500" s="1">
        <v>2.9406410000000002E-19</v>
      </c>
      <c r="FA500" s="1">
        <v>1.2555500000000001E-15</v>
      </c>
      <c r="FB500" s="1">
        <v>4.0634249999999997E-2</v>
      </c>
      <c r="FC500">
        <v>43.190869999999997</v>
      </c>
      <c r="FD500" s="1">
        <v>2.254925E-17</v>
      </c>
      <c r="FE500" s="1">
        <v>9.6958910000000005E-14</v>
      </c>
      <c r="FF500" s="1">
        <v>4.0277019999999997E-2</v>
      </c>
      <c r="FG500">
        <v>42.987430000000003</v>
      </c>
      <c r="FH500" s="1">
        <v>1.1468710000000001E-15</v>
      </c>
      <c r="FI500" s="1">
        <v>4.9899090000000003E-12</v>
      </c>
      <c r="FJ500" s="1">
        <v>4.0730759999999998E-2</v>
      </c>
      <c r="FK500">
        <v>42.87762</v>
      </c>
      <c r="FL500" s="1">
        <v>4.1367390000000001E-14</v>
      </c>
      <c r="FM500" s="1">
        <v>1.7892859999999999E-10</v>
      </c>
      <c r="FN500" s="1">
        <v>4.0390009999999997E-2</v>
      </c>
      <c r="FO500">
        <v>43.167569999999998</v>
      </c>
      <c r="FP500" s="1">
        <v>1.049751E-12</v>
      </c>
      <c r="FQ500" s="1">
        <v>4.6165510000000001E-9</v>
      </c>
      <c r="FR500" s="1">
        <v>3.9783859999999997E-2</v>
      </c>
      <c r="FS500">
        <v>43.683399999999999</v>
      </c>
      <c r="FT500" s="1">
        <v>1.9519340000000001E-11</v>
      </c>
      <c r="FU500" s="1">
        <v>8.7855840000000005E-8</v>
      </c>
      <c r="FV500" s="1">
        <v>3.9096270000000002E-2</v>
      </c>
      <c r="FW500">
        <v>44.313299999999998</v>
      </c>
      <c r="FX500" s="1">
        <v>2.7357550000000001E-10</v>
      </c>
      <c r="FY500" s="1">
        <v>1.265723E-6</v>
      </c>
      <c r="FZ500" s="1">
        <v>3.8819199999999998E-2</v>
      </c>
      <c r="GA500">
        <v>44.63738</v>
      </c>
      <c r="GB500" s="1">
        <v>3.0031830000000001E-9</v>
      </c>
      <c r="GC500" s="1">
        <v>1.415361E-5</v>
      </c>
      <c r="GD500" s="1">
        <v>3.8772960000000002E-2</v>
      </c>
      <c r="GE500">
        <v>44.700960000000002</v>
      </c>
      <c r="GF500" s="1">
        <v>2.6346299999999999E-8</v>
      </c>
      <c r="GG500" s="1">
        <v>1.2582089999999999E-4</v>
      </c>
      <c r="GH500" s="1">
        <v>3.8639199999999999E-2</v>
      </c>
      <c r="GI500">
        <v>44.485610000000001</v>
      </c>
      <c r="GJ500" s="1">
        <v>1.8707879999999999E-7</v>
      </c>
      <c r="GK500" s="1">
        <v>9.0785740000000001E-4</v>
      </c>
      <c r="GL500" s="1">
        <v>3.8309320000000001E-2</v>
      </c>
      <c r="GM500">
        <v>44.251800000000003</v>
      </c>
      <c r="GN500" s="1">
        <v>1.093009E-6</v>
      </c>
      <c r="GO500" s="1">
        <v>5.4162009999999998E-3</v>
      </c>
      <c r="GP500" s="1">
        <v>3.87102E-2</v>
      </c>
      <c r="GQ500">
        <v>44.079160000000002</v>
      </c>
      <c r="GR500" s="1">
        <v>5.4832539999999997E-6</v>
      </c>
      <c r="GS500" s="1">
        <v>2.7239220000000001E-2</v>
      </c>
      <c r="GT500" s="1">
        <v>3.83118E-2</v>
      </c>
      <c r="GU500">
        <v>44.436770000000003</v>
      </c>
      <c r="GV500" s="1">
        <v>2.3039219999999999E-5</v>
      </c>
      <c r="GW500">
        <v>0.1171262</v>
      </c>
      <c r="GX500" s="1">
        <v>3.7690210000000002E-2</v>
      </c>
      <c r="GY500">
        <v>45.089210000000001</v>
      </c>
      <c r="GZ500" s="1">
        <v>8.3168390000000001E-5</v>
      </c>
      <c r="HA500">
        <v>0.43526399999999998</v>
      </c>
      <c r="HB500" s="1">
        <v>3.6965869999999998E-2</v>
      </c>
      <c r="HC500">
        <v>45.92539</v>
      </c>
      <c r="HD500" s="1">
        <v>2.6202259999999998E-4</v>
      </c>
      <c r="HE500">
        <v>1.4161360000000001</v>
      </c>
      <c r="HF500" s="1">
        <v>3.6619480000000003E-2</v>
      </c>
      <c r="HG500">
        <v>46.623469999999998</v>
      </c>
      <c r="HH500" s="1">
        <v>7.39181E-4</v>
      </c>
      <c r="HI500">
        <v>4.0831020000000002</v>
      </c>
      <c r="HJ500" s="1">
        <v>3.6423120000000003E-2</v>
      </c>
      <c r="HK500">
        <v>46.69529</v>
      </c>
      <c r="HL500" s="1">
        <v>1.8767160000000001E-3</v>
      </c>
      <c r="HM500">
        <v>10.55583</v>
      </c>
      <c r="HN500" s="1">
        <v>3.6082999999999997E-2</v>
      </c>
      <c r="HO500">
        <v>46.511600000000001</v>
      </c>
      <c r="HP500" s="1">
        <v>4.2961869999999999E-3</v>
      </c>
      <c r="HQ500">
        <v>24.698</v>
      </c>
      <c r="HR500" s="1">
        <v>3.5564680000000001E-2</v>
      </c>
      <c r="HS500">
        <v>46.256300000000003</v>
      </c>
      <c r="HT500" s="1">
        <v>8.9349230000000009E-3</v>
      </c>
      <c r="HU500">
        <v>52.749369999999999</v>
      </c>
      <c r="HV500" s="1">
        <v>3.5603900000000001E-2</v>
      </c>
      <c r="HW500">
        <v>46.098570000000002</v>
      </c>
      <c r="HX500" s="1">
        <v>1.740038E-2</v>
      </c>
      <c r="HY500">
        <v>103.8437</v>
      </c>
      <c r="HZ500" s="1">
        <v>3.5128970000000002E-2</v>
      </c>
      <c r="IA500">
        <v>46.503489999999999</v>
      </c>
      <c r="IB500" s="1">
        <v>3.1039569999999999E-2</v>
      </c>
      <c r="IC500">
        <v>189.93350000000001</v>
      </c>
      <c r="ID500" s="1">
        <v>3.4554990000000001E-2</v>
      </c>
      <c r="IE500">
        <v>47.60868</v>
      </c>
      <c r="IF500" s="1">
        <v>5.1622559999999998E-2</v>
      </c>
      <c r="IG500">
        <v>324.6936</v>
      </c>
      <c r="IH500" s="1">
        <v>3.388389E-2</v>
      </c>
      <c r="II500">
        <v>49.083320000000001</v>
      </c>
      <c r="IJ500" s="1">
        <v>8.0606200000000003E-2</v>
      </c>
      <c r="IK500">
        <v>522.5027</v>
      </c>
      <c r="IL500" s="1">
        <v>3.3428180000000002E-2</v>
      </c>
      <c r="IM500">
        <v>50.0261</v>
      </c>
      <c r="IN500">
        <v>0.1200355</v>
      </c>
      <c r="IO500">
        <v>796.75210000000004</v>
      </c>
      <c r="IP500" s="1">
        <v>3.305611E-2</v>
      </c>
      <c r="IQ500">
        <v>50.195169999999997</v>
      </c>
      <c r="IR500">
        <v>0.17088229999999999</v>
      </c>
      <c r="IS500">
        <v>1158.471</v>
      </c>
      <c r="IT500" s="1">
        <v>3.2569609999999999E-2</v>
      </c>
      <c r="IU500">
        <v>49.98068</v>
      </c>
      <c r="IV500">
        <v>0.23239170000000001</v>
      </c>
      <c r="IW500">
        <v>1614.0360000000001</v>
      </c>
      <c r="IX500" s="1">
        <v>3.1773389999999999E-2</v>
      </c>
      <c r="IY500">
        <v>49.72034</v>
      </c>
      <c r="IZ500">
        <v>0.30119430000000003</v>
      </c>
      <c r="JA500">
        <v>2163.6469999999999</v>
      </c>
      <c r="JB500" s="1">
        <v>3.1325800000000001E-2</v>
      </c>
      <c r="JC500">
        <v>49.4953</v>
      </c>
      <c r="JD500">
        <v>0.38143670000000002</v>
      </c>
      <c r="JE500">
        <v>2803.1689999999999</v>
      </c>
      <c r="JF500" s="1">
        <v>3.0680860000000001E-2</v>
      </c>
      <c r="JG500">
        <v>49.724820000000001</v>
      </c>
      <c r="JH500">
        <v>0.46602460000000001</v>
      </c>
      <c r="JI500">
        <v>3524.973</v>
      </c>
      <c r="JJ500" s="1">
        <v>3.0121510000000001E-2</v>
      </c>
      <c r="JK500">
        <v>50.013309999999997</v>
      </c>
      <c r="JL500">
        <v>0.55552460000000004</v>
      </c>
      <c r="JM500">
        <v>4315.4939999999997</v>
      </c>
      <c r="JN500" s="1">
        <v>2.96773E-2</v>
      </c>
      <c r="JO500">
        <v>50.004399999999997</v>
      </c>
      <c r="JP500">
        <v>0.64831530000000004</v>
      </c>
      <c r="JQ500">
        <v>5162.1030000000001</v>
      </c>
      <c r="JR500" s="1">
        <v>2.9386610000000001E-2</v>
      </c>
      <c r="JS500">
        <v>49.857039999999998</v>
      </c>
      <c r="JT500">
        <v>0.74534230000000001</v>
      </c>
      <c r="JU500">
        <v>6050.1319999999996</v>
      </c>
      <c r="JV500" s="1">
        <v>2.9128390000000001E-2</v>
      </c>
      <c r="JW500">
        <v>49.730080000000001</v>
      </c>
      <c r="JX500">
        <v>0.84303810000000001</v>
      </c>
      <c r="JY500">
        <v>6965.6949999999997</v>
      </c>
      <c r="JZ500" s="1">
        <v>2.8787070000000001E-2</v>
      </c>
      <c r="KA500">
        <v>49.508189999999999</v>
      </c>
      <c r="KB500">
        <v>0.93618449999999998</v>
      </c>
      <c r="KC500">
        <v>7893.1239999999998</v>
      </c>
      <c r="KD500" s="1">
        <v>2.8453550000000001E-2</v>
      </c>
      <c r="KE500">
        <v>49.252420000000001</v>
      </c>
      <c r="KF500">
        <v>1.0256099999999999</v>
      </c>
      <c r="KG500">
        <v>8818.6209999999992</v>
      </c>
      <c r="KH500" s="1">
        <v>2.8386040000000001E-2</v>
      </c>
      <c r="KI500">
        <v>48.95823</v>
      </c>
      <c r="KJ500">
        <v>1.12079</v>
      </c>
      <c r="KK500">
        <v>9733.1020000000008</v>
      </c>
      <c r="KL500" s="1">
        <v>2.813949E-2</v>
      </c>
      <c r="KM500">
        <v>49.175870000000003</v>
      </c>
      <c r="KN500">
        <v>1.204445</v>
      </c>
      <c r="KO500">
        <v>10626.93</v>
      </c>
      <c r="KP500" s="1">
        <v>2.7875480000000001E-2</v>
      </c>
      <c r="KQ500">
        <v>50.151969999999999</v>
      </c>
      <c r="KR500">
        <v>1.2812269999999999</v>
      </c>
      <c r="KS500">
        <v>11489.72</v>
      </c>
      <c r="KT500">
        <v>2.7535219999999999E-2</v>
      </c>
      <c r="KU500">
        <v>51.631799999999998</v>
      </c>
      <c r="KV500">
        <v>1.347718</v>
      </c>
      <c r="KW500">
        <v>12314.61</v>
      </c>
      <c r="KX500" s="1">
        <v>2.733667E-2</v>
      </c>
      <c r="KY500">
        <v>52.669519999999999</v>
      </c>
      <c r="KZ500">
        <v>1.4144129999999999</v>
      </c>
      <c r="LA500">
        <v>13098.07</v>
      </c>
      <c r="LB500" s="1">
        <v>2.7226429999999999E-2</v>
      </c>
      <c r="LC500">
        <v>52.68562</v>
      </c>
      <c r="LD500">
        <v>1.4797849999999999</v>
      </c>
      <c r="LE500">
        <v>13838.87</v>
      </c>
      <c r="LF500" s="1">
        <v>2.71074E-2</v>
      </c>
      <c r="LG500">
        <v>52.258670000000002</v>
      </c>
      <c r="LH500">
        <v>1.5387599999999999</v>
      </c>
      <c r="LI500">
        <v>14534.66</v>
      </c>
      <c r="LJ500" s="1">
        <v>2.691547E-2</v>
      </c>
      <c r="LK500">
        <v>51.911850000000001</v>
      </c>
      <c r="LL500">
        <v>1.587577</v>
      </c>
      <c r="LM500">
        <v>15182.96</v>
      </c>
      <c r="LN500" s="1">
        <v>2.652241E-2</v>
      </c>
      <c r="LO500">
        <v>51.566630000000004</v>
      </c>
      <c r="LP500">
        <v>1.6178349999999999</v>
      </c>
      <c r="LQ500">
        <v>15781.17</v>
      </c>
      <c r="LR500">
        <v>2.6369690000000001E-2</v>
      </c>
      <c r="LS500">
        <v>51.479309999999998</v>
      </c>
      <c r="LT500">
        <v>1.656574</v>
      </c>
      <c r="LU500">
        <v>16330.59</v>
      </c>
      <c r="LV500" s="1">
        <v>2.633253E-2</v>
      </c>
      <c r="LW500">
        <v>51.752009999999999</v>
      </c>
      <c r="LX500">
        <v>1.69756</v>
      </c>
      <c r="LY500">
        <v>16835.919999999998</v>
      </c>
      <c r="LZ500">
        <v>2.6317610000000002E-2</v>
      </c>
      <c r="MA500">
        <v>51.993099999999998</v>
      </c>
      <c r="MB500">
        <v>1.7354499999999999</v>
      </c>
      <c r="MC500">
        <v>17298.3</v>
      </c>
      <c r="MD500" s="1">
        <v>2.616158E-2</v>
      </c>
      <c r="ME500">
        <v>52.126350000000002</v>
      </c>
      <c r="MF500">
        <v>1.759368</v>
      </c>
      <c r="MG500">
        <v>17717.48</v>
      </c>
      <c r="MH500" s="1">
        <v>2.596934E-2</v>
      </c>
      <c r="MI500">
        <v>52.050980000000003</v>
      </c>
      <c r="MJ500">
        <v>1.7760689999999999</v>
      </c>
      <c r="MK500">
        <v>18094.099999999999</v>
      </c>
      <c r="ML500">
        <v>2.5788019999999998E-2</v>
      </c>
      <c r="MM500">
        <v>51.619259999999997</v>
      </c>
      <c r="MN500">
        <v>1.7888230000000001</v>
      </c>
      <c r="MO500">
        <v>18429.96</v>
      </c>
      <c r="MP500">
        <v>2.5709260000000001E-2</v>
      </c>
      <c r="MQ500">
        <v>51.23751</v>
      </c>
      <c r="MR500">
        <v>1.8048500000000001</v>
      </c>
      <c r="MS500">
        <v>18728.7</v>
      </c>
      <c r="MT500" s="1">
        <v>2.5758409999999999E-2</v>
      </c>
      <c r="MU500">
        <v>50.937579999999997</v>
      </c>
      <c r="MV500">
        <v>1.8265130000000001</v>
      </c>
      <c r="MW500">
        <v>18993.53</v>
      </c>
      <c r="MX500" s="1">
        <v>2.5669580000000001E-2</v>
      </c>
      <c r="MY500">
        <v>51.02807</v>
      </c>
      <c r="MZ500">
        <v>1.835493</v>
      </c>
      <c r="NA500">
        <v>19225.830000000002</v>
      </c>
      <c r="NB500" s="1">
        <v>2.5522329999999999E-2</v>
      </c>
      <c r="NC500">
        <v>51.311669999999999</v>
      </c>
      <c r="ND500">
        <v>1.8371059999999999</v>
      </c>
      <c r="NE500">
        <v>19425.7</v>
      </c>
      <c r="NF500">
        <v>2.5324929999999999E-2</v>
      </c>
      <c r="NG500">
        <v>51.972949999999997</v>
      </c>
      <c r="NH500">
        <v>1.83216</v>
      </c>
      <c r="NI500">
        <v>19595.169999999998</v>
      </c>
      <c r="NJ500" s="1">
        <v>2.5241960000000001E-2</v>
      </c>
      <c r="NK500">
        <v>52.807760000000002</v>
      </c>
      <c r="NL500">
        <v>1.832884</v>
      </c>
      <c r="NM500">
        <v>19736.599999999999</v>
      </c>
      <c r="NN500" s="1">
        <v>2.5219020000000002E-2</v>
      </c>
      <c r="NO500">
        <v>53.038060000000002</v>
      </c>
      <c r="NP500">
        <v>1.8358840000000001</v>
      </c>
      <c r="NQ500">
        <v>19853.43</v>
      </c>
      <c r="NR500" s="1">
        <v>2.5168929999999999E-2</v>
      </c>
      <c r="NS500">
        <v>52.519489999999998</v>
      </c>
      <c r="NT500">
        <v>1.834813</v>
      </c>
      <c r="NU500">
        <v>19947.07</v>
      </c>
      <c r="NV500" s="1">
        <v>2.5064079999999999E-2</v>
      </c>
      <c r="NW500">
        <v>51.988210000000002</v>
      </c>
      <c r="NX500">
        <v>1.8279019999999999</v>
      </c>
      <c r="NY500">
        <v>20018.34</v>
      </c>
      <c r="NZ500">
        <v>2.4881279999999999E-2</v>
      </c>
      <c r="OA500">
        <v>51.61224</v>
      </c>
      <c r="OB500">
        <v>1.8137890000000001</v>
      </c>
      <c r="OC500">
        <v>20068.310000000001</v>
      </c>
      <c r="OD500" s="1">
        <v>2.4772840000000001E-2</v>
      </c>
      <c r="OE500">
        <v>51.69258</v>
      </c>
      <c r="OF500">
        <v>1.8036650000000001</v>
      </c>
      <c r="OG500">
        <v>20098.73</v>
      </c>
      <c r="OH500" s="1">
        <v>2.4741740000000002E-2</v>
      </c>
      <c r="OI500">
        <v>51.665640000000003</v>
      </c>
      <c r="OJ500">
        <v>1.7978670000000001</v>
      </c>
      <c r="OK500">
        <v>20112.37</v>
      </c>
    </row>
    <row r="501" spans="1:401" x14ac:dyDescent="0.35">
      <c r="A501">
        <v>510</v>
      </c>
      <c r="B501" t="s">
        <v>4</v>
      </c>
      <c r="C501" t="s">
        <v>364</v>
      </c>
      <c r="D501" t="s">
        <v>508</v>
      </c>
      <c r="E501">
        <v>872.65160000000003</v>
      </c>
      <c r="F501" s="1">
        <v>4.6695939999999998E-2</v>
      </c>
      <c r="G501">
        <v>34.14526</v>
      </c>
      <c r="H501">
        <v>0</v>
      </c>
      <c r="I501">
        <v>0</v>
      </c>
      <c r="J501">
        <v>4.6372410000000003E-2</v>
      </c>
      <c r="K501">
        <v>34.31532</v>
      </c>
      <c r="L501">
        <v>0</v>
      </c>
      <c r="M501">
        <v>0</v>
      </c>
      <c r="N501">
        <v>4.5857969999999998E-2</v>
      </c>
      <c r="O501">
        <v>34.352879999999999</v>
      </c>
      <c r="P501">
        <v>0</v>
      </c>
      <c r="Q501">
        <v>0</v>
      </c>
      <c r="R501" s="1">
        <v>4.5273439999999998E-2</v>
      </c>
      <c r="S501">
        <v>34.687199999999997</v>
      </c>
      <c r="T501">
        <v>0</v>
      </c>
      <c r="U501">
        <v>0</v>
      </c>
      <c r="V501" s="1">
        <v>4.4965360000000003E-2</v>
      </c>
      <c r="W501">
        <v>35.009480000000003</v>
      </c>
      <c r="X501">
        <v>0</v>
      </c>
      <c r="Y501">
        <v>0</v>
      </c>
      <c r="Z501" s="1">
        <v>4.478621E-2</v>
      </c>
      <c r="AA501">
        <v>35.067270000000001</v>
      </c>
      <c r="AB501">
        <v>0</v>
      </c>
      <c r="AC501">
        <v>0</v>
      </c>
      <c r="AD501" s="1">
        <v>4.4507970000000001E-2</v>
      </c>
      <c r="AE501">
        <v>34.89913</v>
      </c>
      <c r="AF501">
        <v>0</v>
      </c>
      <c r="AG501">
        <v>0</v>
      </c>
      <c r="AH501" s="1">
        <v>4.4063930000000001E-2</v>
      </c>
      <c r="AI501">
        <v>34.699770000000001</v>
      </c>
      <c r="AJ501">
        <v>0</v>
      </c>
      <c r="AK501">
        <v>0</v>
      </c>
      <c r="AL501" s="1">
        <v>4.3631879999999998E-2</v>
      </c>
      <c r="AM501">
        <v>34.614170000000001</v>
      </c>
      <c r="AN501">
        <v>0</v>
      </c>
      <c r="AO501">
        <v>0</v>
      </c>
      <c r="AP501" s="1">
        <v>4.3261130000000002E-2</v>
      </c>
      <c r="AQ501">
        <v>34.98095</v>
      </c>
      <c r="AR501">
        <v>0</v>
      </c>
      <c r="AS501">
        <v>0</v>
      </c>
      <c r="AT501" s="1">
        <v>4.2965719999999999E-2</v>
      </c>
      <c r="AU501">
        <v>35.659289999999999</v>
      </c>
      <c r="AV501">
        <v>0</v>
      </c>
      <c r="AW501">
        <v>0</v>
      </c>
      <c r="AX501" s="1">
        <v>4.2619749999999998E-2</v>
      </c>
      <c r="AY501">
        <v>36.488959999999999</v>
      </c>
      <c r="AZ501">
        <v>0</v>
      </c>
      <c r="BA501">
        <v>0</v>
      </c>
      <c r="BB501" s="1">
        <v>4.218359E-2</v>
      </c>
      <c r="BC501">
        <v>37.170929999999998</v>
      </c>
      <c r="BD501">
        <v>0</v>
      </c>
      <c r="BE501">
        <v>0</v>
      </c>
      <c r="BF501" s="1">
        <v>4.1697119999999997E-2</v>
      </c>
      <c r="BG501">
        <v>37.345970000000001</v>
      </c>
      <c r="BH501">
        <v>0</v>
      </c>
      <c r="BI501">
        <v>0</v>
      </c>
      <c r="BJ501" s="1">
        <v>4.1245940000000002E-2</v>
      </c>
      <c r="BK501">
        <v>37.174790000000002</v>
      </c>
      <c r="BL501">
        <v>0</v>
      </c>
      <c r="BM501">
        <v>0</v>
      </c>
      <c r="BN501" s="1">
        <v>4.0832680000000003E-2</v>
      </c>
      <c r="BO501">
        <v>36.97833</v>
      </c>
      <c r="BP501">
        <v>0</v>
      </c>
      <c r="BQ501">
        <v>0</v>
      </c>
      <c r="BR501" s="1">
        <v>4.0661900000000001E-2</v>
      </c>
      <c r="BS501">
        <v>36.822670000000002</v>
      </c>
      <c r="BT501">
        <v>0</v>
      </c>
      <c r="BU501">
        <v>0</v>
      </c>
      <c r="BV501" s="1">
        <v>4.0205299999999999E-2</v>
      </c>
      <c r="BW501">
        <v>36.975360000000002</v>
      </c>
      <c r="BX501">
        <v>0</v>
      </c>
      <c r="BY501">
        <v>0</v>
      </c>
      <c r="BZ501" s="1">
        <v>3.9601890000000001E-2</v>
      </c>
      <c r="CA501">
        <v>37.229849999999999</v>
      </c>
      <c r="CB501">
        <v>0</v>
      </c>
      <c r="CC501">
        <v>0</v>
      </c>
      <c r="CD501" s="1">
        <v>3.8977390000000001E-2</v>
      </c>
      <c r="CE501">
        <v>37.431899999999999</v>
      </c>
      <c r="CF501">
        <v>0</v>
      </c>
      <c r="CG501">
        <v>0</v>
      </c>
      <c r="CH501" s="1">
        <v>3.8516160000000001E-2</v>
      </c>
      <c r="CI501">
        <v>37.56709</v>
      </c>
      <c r="CJ501">
        <v>0</v>
      </c>
      <c r="CK501">
        <v>0</v>
      </c>
      <c r="CL501" s="1">
        <v>3.8188939999999998E-2</v>
      </c>
      <c r="CM501">
        <v>37.460909999999998</v>
      </c>
      <c r="CN501">
        <v>0</v>
      </c>
      <c r="CO501">
        <v>0</v>
      </c>
      <c r="CP501" s="1">
        <v>3.7860320000000003E-2</v>
      </c>
      <c r="CQ501">
        <v>37.296970000000002</v>
      </c>
      <c r="CR501">
        <v>0</v>
      </c>
      <c r="CS501">
        <v>0</v>
      </c>
      <c r="CT501" s="1">
        <v>3.7470919999999998E-2</v>
      </c>
      <c r="CU501">
        <v>37.118560000000002</v>
      </c>
      <c r="CV501">
        <v>0</v>
      </c>
      <c r="CW501">
        <v>0</v>
      </c>
      <c r="CX501" s="1">
        <v>3.7031479999999999E-2</v>
      </c>
      <c r="CY501">
        <v>37.02225</v>
      </c>
      <c r="CZ501">
        <v>0</v>
      </c>
      <c r="DA501">
        <v>0</v>
      </c>
      <c r="DB501" s="1">
        <v>3.6768410000000001E-2</v>
      </c>
      <c r="DC501">
        <v>37.28678</v>
      </c>
      <c r="DD501">
        <v>0</v>
      </c>
      <c r="DE501">
        <v>0</v>
      </c>
      <c r="DF501" s="1">
        <v>3.6599810000000003E-2</v>
      </c>
      <c r="DG501">
        <v>37.917990000000003</v>
      </c>
      <c r="DH501">
        <v>0</v>
      </c>
      <c r="DI501">
        <v>0</v>
      </c>
      <c r="DJ501" s="1">
        <v>3.6436299999999998E-2</v>
      </c>
      <c r="DK501">
        <v>39.042319999999997</v>
      </c>
      <c r="DL501">
        <v>0</v>
      </c>
      <c r="DM501">
        <v>0</v>
      </c>
      <c r="DN501" s="1">
        <v>3.6148159999999999E-2</v>
      </c>
      <c r="DO501">
        <v>40.355139999999999</v>
      </c>
      <c r="DP501">
        <v>0</v>
      </c>
      <c r="DQ501">
        <v>0</v>
      </c>
      <c r="DR501" s="1">
        <v>3.57969E-2</v>
      </c>
      <c r="DS501">
        <v>40.855629999999998</v>
      </c>
      <c r="DT501">
        <v>0</v>
      </c>
      <c r="DU501">
        <v>0</v>
      </c>
      <c r="DV501" s="1">
        <v>3.5398119999999998E-2</v>
      </c>
      <c r="DW501">
        <v>40.694789999999998</v>
      </c>
      <c r="DX501">
        <v>0</v>
      </c>
      <c r="DY501" s="1">
        <v>3.5983100000000001E-37</v>
      </c>
      <c r="DZ501" s="1">
        <v>3.5097639999999999E-2</v>
      </c>
      <c r="EA501">
        <v>40.495730000000002</v>
      </c>
      <c r="EB501" s="1">
        <v>8.8927990000000004E-37</v>
      </c>
      <c r="EC501" s="1">
        <v>6.8039089999999998E-33</v>
      </c>
      <c r="ED501" s="1">
        <v>3.5219239999999999E-2</v>
      </c>
      <c r="EE501">
        <v>40.331220000000002</v>
      </c>
      <c r="EF501" s="1">
        <v>4.4404250000000003E-33</v>
      </c>
      <c r="EG501" s="1">
        <v>3.3787310000000002E-29</v>
      </c>
      <c r="EH501" s="1">
        <v>3.489577E-2</v>
      </c>
      <c r="EI501">
        <v>40.398009999999999</v>
      </c>
      <c r="EJ501" s="1">
        <v>7.7914519999999996E-30</v>
      </c>
      <c r="EK501" s="1">
        <v>5.9667579999999999E-26</v>
      </c>
      <c r="EL501" s="1">
        <v>3.4312660000000002E-2</v>
      </c>
      <c r="EM501">
        <v>40.831069999999997</v>
      </c>
      <c r="EN501" s="1">
        <v>5.9936400000000002E-27</v>
      </c>
      <c r="EO501" s="1">
        <v>4.6505330000000002E-23</v>
      </c>
      <c r="EP501" s="1">
        <v>3.3699100000000003E-2</v>
      </c>
      <c r="EQ501">
        <v>41.838940000000001</v>
      </c>
      <c r="ER501" s="1">
        <v>2.4157140000000002E-24</v>
      </c>
      <c r="ES501" s="1">
        <v>1.8156120000000001E-20</v>
      </c>
      <c r="ET501" s="1">
        <v>3.3309770000000002E-2</v>
      </c>
      <c r="EU501">
        <v>42.898569999999999</v>
      </c>
      <c r="EV501" s="1">
        <v>5.4927179999999998E-22</v>
      </c>
      <c r="EW501" s="1">
        <v>3.9072820000000003E-18</v>
      </c>
      <c r="EX501" s="1">
        <v>3.3084929999999999E-2</v>
      </c>
      <c r="EY501">
        <v>43.17257</v>
      </c>
      <c r="EZ501" s="1">
        <v>7.306525E-20</v>
      </c>
      <c r="FA501" s="1">
        <v>4.9931990000000001E-16</v>
      </c>
      <c r="FB501" s="1">
        <v>3.2825890000000003E-2</v>
      </c>
      <c r="FC501">
        <v>42.977930000000001</v>
      </c>
      <c r="FD501" s="1">
        <v>6.0695990000000001E-18</v>
      </c>
      <c r="FE501" s="1">
        <v>4.0324850000000003E-14</v>
      </c>
      <c r="FF501" s="1">
        <v>3.2541460000000001E-2</v>
      </c>
      <c r="FG501">
        <v>42.764099999999999</v>
      </c>
      <c r="FH501" s="1">
        <v>3.3166840000000002E-16</v>
      </c>
      <c r="FI501" s="1">
        <v>2.1653799999999998E-12</v>
      </c>
      <c r="FJ501" s="1">
        <v>3.2918830000000003E-2</v>
      </c>
      <c r="FK501">
        <v>42.647030000000001</v>
      </c>
      <c r="FL501" s="1">
        <v>1.278254E-14</v>
      </c>
      <c r="FM501" s="1">
        <v>8.0869200000000004E-11</v>
      </c>
      <c r="FN501" s="1">
        <v>3.26421E-2</v>
      </c>
      <c r="FO501">
        <v>42.932209999999998</v>
      </c>
      <c r="FP501" s="1">
        <v>3.4480879999999999E-13</v>
      </c>
      <c r="FQ501" s="1">
        <v>2.1708189999999998E-9</v>
      </c>
      <c r="FR501" s="1">
        <v>3.2148019999999999E-2</v>
      </c>
      <c r="FS501">
        <v>43.445059999999998</v>
      </c>
      <c r="FT501" s="1">
        <v>6.7840819999999998E-12</v>
      </c>
      <c r="FU501" s="1">
        <v>4.2918469999999999E-8</v>
      </c>
      <c r="FV501" s="1">
        <v>3.158731E-2</v>
      </c>
      <c r="FW501">
        <v>44.070210000000003</v>
      </c>
      <c r="FX501" s="1">
        <v>1.002545E-10</v>
      </c>
      <c r="FY501" s="1">
        <v>6.4158249999999997E-7</v>
      </c>
      <c r="FZ501" s="1">
        <v>3.1364749999999997E-2</v>
      </c>
      <c r="GA501">
        <v>44.386539999999997</v>
      </c>
      <c r="GB501" s="1">
        <v>1.1573699999999999E-9</v>
      </c>
      <c r="GC501" s="1">
        <v>7.4356210000000004E-6</v>
      </c>
      <c r="GD501" s="1">
        <v>3.1331459999999998E-2</v>
      </c>
      <c r="GE501">
        <v>44.440170000000002</v>
      </c>
      <c r="GF501" s="1">
        <v>1.065159E-8</v>
      </c>
      <c r="GG501" s="1">
        <v>6.8433980000000001E-5</v>
      </c>
      <c r="GH501" s="1">
        <v>3.122548E-2</v>
      </c>
      <c r="GI501">
        <v>44.216909999999999</v>
      </c>
      <c r="GJ501" s="1">
        <v>7.9119010000000005E-8</v>
      </c>
      <c r="GK501" s="1">
        <v>5.1056430000000002E-4</v>
      </c>
      <c r="GL501" s="1">
        <v>3.0960430000000001E-2</v>
      </c>
      <c r="GM501">
        <v>43.977240000000002</v>
      </c>
      <c r="GN501" s="1">
        <v>4.8221629999999996E-7</v>
      </c>
      <c r="GO501" s="1">
        <v>3.1452419999999999E-3</v>
      </c>
      <c r="GP501" s="1">
        <v>3.1296520000000001E-2</v>
      </c>
      <c r="GQ501">
        <v>43.802419999999998</v>
      </c>
      <c r="GR501" s="1">
        <v>2.519648E-6</v>
      </c>
      <c r="GS501" s="1">
        <v>1.6314229999999999E-2</v>
      </c>
      <c r="GT501">
        <v>3.097362E-2</v>
      </c>
      <c r="GU501">
        <v>44.162080000000003</v>
      </c>
      <c r="GV501" s="1">
        <v>1.100114E-5</v>
      </c>
      <c r="GW501" s="1">
        <v>7.2293590000000005E-2</v>
      </c>
      <c r="GX501" s="1">
        <v>3.046861E-2</v>
      </c>
      <c r="GY501">
        <v>44.817500000000003</v>
      </c>
      <c r="GZ501" s="1">
        <v>4.1171770000000002E-5</v>
      </c>
      <c r="HA501">
        <v>0.2765338</v>
      </c>
      <c r="HB501" s="1">
        <v>2.987925E-2</v>
      </c>
      <c r="HC501">
        <v>45.657040000000002</v>
      </c>
      <c r="HD501" s="1">
        <v>1.342406E-4</v>
      </c>
      <c r="HE501">
        <v>0.92516149999999997</v>
      </c>
      <c r="HF501">
        <v>2.9598139999999998E-2</v>
      </c>
      <c r="HG501">
        <v>46.352890000000002</v>
      </c>
      <c r="HH501" s="1">
        <v>3.9141950000000001E-4</v>
      </c>
      <c r="HI501">
        <v>2.740453</v>
      </c>
      <c r="HJ501" s="1">
        <v>2.9445369999999998E-2</v>
      </c>
      <c r="HK501">
        <v>46.417720000000003</v>
      </c>
      <c r="HL501" s="1">
        <v>1.0261560000000001E-3</v>
      </c>
      <c r="HM501">
        <v>7.2729900000000001</v>
      </c>
      <c r="HN501" s="1">
        <v>2.9171030000000001E-2</v>
      </c>
      <c r="HO501">
        <v>46.228140000000003</v>
      </c>
      <c r="HP501" s="1">
        <v>2.4218180000000001E-3</v>
      </c>
      <c r="HQ501">
        <v>17.454660000000001</v>
      </c>
      <c r="HR501" s="1">
        <v>2.875289E-2</v>
      </c>
      <c r="HS501">
        <v>45.969740000000002</v>
      </c>
      <c r="HT501" s="1">
        <v>5.1849080000000002E-3</v>
      </c>
      <c r="HU501">
        <v>38.20205</v>
      </c>
      <c r="HV501" s="1">
        <v>2.8791239999999999E-2</v>
      </c>
      <c r="HW501">
        <v>45.813249999999996</v>
      </c>
      <c r="HX501" s="1">
        <v>1.038324E-2</v>
      </c>
      <c r="HY501">
        <v>76.989009999999993</v>
      </c>
      <c r="HZ501" s="1">
        <v>2.840736E-2</v>
      </c>
      <c r="IA501">
        <v>46.223999999999997</v>
      </c>
      <c r="IB501" s="1">
        <v>1.9017989999999999E-2</v>
      </c>
      <c r="IC501">
        <v>144.03919999999999</v>
      </c>
      <c r="ID501" s="1">
        <v>2.7941299999999999E-2</v>
      </c>
      <c r="IE501">
        <v>47.340850000000003</v>
      </c>
      <c r="IF501" s="1">
        <v>3.242478E-2</v>
      </c>
      <c r="IG501">
        <v>251.6148</v>
      </c>
      <c r="IH501" s="1">
        <v>2.739637E-2</v>
      </c>
      <c r="II501">
        <v>48.824179999999998</v>
      </c>
      <c r="IJ501" s="1">
        <v>5.1831620000000002E-2</v>
      </c>
      <c r="IK501">
        <v>413.3254</v>
      </c>
      <c r="IL501" s="1">
        <v>2.7028969999999999E-2</v>
      </c>
      <c r="IM501">
        <v>49.765770000000003</v>
      </c>
      <c r="IN501" s="1">
        <v>7.8928910000000005E-2</v>
      </c>
      <c r="IO501">
        <v>642.73580000000004</v>
      </c>
      <c r="IP501" s="1">
        <v>2.6731100000000001E-2</v>
      </c>
      <c r="IQ501">
        <v>49.925359999999998</v>
      </c>
      <c r="IR501">
        <v>0.1147807</v>
      </c>
      <c r="IS501">
        <v>952.15260000000001</v>
      </c>
      <c r="IT501" s="1">
        <v>2.6338609999999998E-2</v>
      </c>
      <c r="IU501">
        <v>49.700859999999999</v>
      </c>
      <c r="IV501">
        <v>0.1592587</v>
      </c>
      <c r="IW501">
        <v>1350.3910000000001</v>
      </c>
      <c r="IX501">
        <v>2.569958E-2</v>
      </c>
      <c r="IY501">
        <v>49.433669999999999</v>
      </c>
      <c r="IZ501">
        <v>0.21037230000000001</v>
      </c>
      <c r="JA501">
        <v>1841.058</v>
      </c>
      <c r="JB501" s="1">
        <v>2.5337140000000001E-2</v>
      </c>
      <c r="JC501">
        <v>49.20617</v>
      </c>
      <c r="JD501">
        <v>0.271173</v>
      </c>
      <c r="JE501">
        <v>2423.4989999999998</v>
      </c>
      <c r="JF501" s="1">
        <v>2.4817059999999998E-2</v>
      </c>
      <c r="JG501">
        <v>49.439070000000001</v>
      </c>
      <c r="JH501">
        <v>0.33691320000000002</v>
      </c>
      <c r="JI501">
        <v>3093.8719999999998</v>
      </c>
      <c r="JJ501" s="1">
        <v>2.436369E-2</v>
      </c>
      <c r="JK501">
        <v>49.729840000000003</v>
      </c>
      <c r="JL501">
        <v>0.4079507</v>
      </c>
      <c r="JM501">
        <v>3842.02</v>
      </c>
      <c r="JN501" s="1">
        <v>2.4003110000000001E-2</v>
      </c>
      <c r="JO501">
        <v>49.722830000000002</v>
      </c>
      <c r="JP501">
        <v>0.48315039999999998</v>
      </c>
      <c r="JQ501">
        <v>4657.7849999999999</v>
      </c>
      <c r="JR501" s="1">
        <v>2.3770779999999998E-2</v>
      </c>
      <c r="JS501">
        <v>49.577770000000001</v>
      </c>
      <c r="JT501">
        <v>0.56331030000000004</v>
      </c>
      <c r="JU501">
        <v>5528.6210000000001</v>
      </c>
      <c r="JV501" s="1">
        <v>2.356198E-2</v>
      </c>
      <c r="JW501">
        <v>49.450519999999997</v>
      </c>
      <c r="JX501">
        <v>0.64556049999999998</v>
      </c>
      <c r="JY501">
        <v>6441.7060000000001</v>
      </c>
      <c r="JZ501" s="1">
        <v>2.3286979999999999E-2</v>
      </c>
      <c r="KA501">
        <v>49.2303</v>
      </c>
      <c r="KB501">
        <v>0.72583609999999998</v>
      </c>
      <c r="KC501">
        <v>7382.1949999999997</v>
      </c>
      <c r="KD501" s="1">
        <v>2.3016720000000001E-2</v>
      </c>
      <c r="KE501">
        <v>48.976930000000003</v>
      </c>
      <c r="KF501">
        <v>0.80442389999999997</v>
      </c>
      <c r="KG501">
        <v>8335.8179999999993</v>
      </c>
      <c r="KH501" s="1">
        <v>2.2965369999999999E-2</v>
      </c>
      <c r="KI501">
        <v>48.688420000000001</v>
      </c>
      <c r="KJ501">
        <v>0.88887170000000004</v>
      </c>
      <c r="KK501">
        <v>9292.6180000000004</v>
      </c>
      <c r="KL501" s="1">
        <v>2.2766129999999999E-2</v>
      </c>
      <c r="KM501">
        <v>48.915419999999997</v>
      </c>
      <c r="KN501">
        <v>0.96512929999999997</v>
      </c>
      <c r="KO501">
        <v>10242.31</v>
      </c>
      <c r="KP501" s="1">
        <v>2.255281E-2</v>
      </c>
      <c r="KQ501">
        <v>49.905720000000002</v>
      </c>
      <c r="KR501">
        <v>1.0366869999999999</v>
      </c>
      <c r="KS501">
        <v>11173.02</v>
      </c>
      <c r="KT501" s="1">
        <v>2.2278470000000002E-2</v>
      </c>
      <c r="KU501">
        <v>51.399099999999997</v>
      </c>
      <c r="KV501">
        <v>1.1005400000000001</v>
      </c>
      <c r="KW501">
        <v>12076.29</v>
      </c>
      <c r="KX501" s="1">
        <v>2.2116690000000001E-2</v>
      </c>
      <c r="KY501">
        <v>52.439610000000002</v>
      </c>
      <c r="KZ501">
        <v>1.164949</v>
      </c>
      <c r="LA501">
        <v>12946.81</v>
      </c>
      <c r="LB501" s="1">
        <v>2.2029590000000002E-2</v>
      </c>
      <c r="LC501">
        <v>52.448880000000003</v>
      </c>
      <c r="LD501">
        <v>1.2288870000000001</v>
      </c>
      <c r="LE501">
        <v>13781.77</v>
      </c>
      <c r="LF501" s="1">
        <v>2.1933439999999998E-2</v>
      </c>
      <c r="LG501">
        <v>52.015300000000003</v>
      </c>
      <c r="LH501">
        <v>1.28779</v>
      </c>
      <c r="LI501">
        <v>14577.71</v>
      </c>
      <c r="LJ501" s="1">
        <v>2.1779079999999999E-2</v>
      </c>
      <c r="LK501">
        <v>51.664630000000002</v>
      </c>
      <c r="LL501">
        <v>1.338476</v>
      </c>
      <c r="LM501">
        <v>15330.68</v>
      </c>
      <c r="LN501" s="1">
        <v>2.1458290000000001E-2</v>
      </c>
      <c r="LO501">
        <v>51.319929999999999</v>
      </c>
      <c r="LP501">
        <v>1.3732949999999999</v>
      </c>
      <c r="LQ501">
        <v>16036.69</v>
      </c>
      <c r="LR501" s="1">
        <v>2.1334229999999999E-2</v>
      </c>
      <c r="LS501">
        <v>51.238079999999997</v>
      </c>
      <c r="LT501">
        <v>1.415389</v>
      </c>
      <c r="LU501">
        <v>16695.43</v>
      </c>
      <c r="LV501" s="1">
        <v>2.1305439999999998E-2</v>
      </c>
      <c r="LW501">
        <v>51.518070000000002</v>
      </c>
      <c r="LX501">
        <v>1.459592</v>
      </c>
      <c r="LY501">
        <v>17310.71</v>
      </c>
      <c r="LZ501" s="1">
        <v>2.129292E-2</v>
      </c>
      <c r="MA501">
        <v>51.762839999999997</v>
      </c>
      <c r="MB501">
        <v>1.5010570000000001</v>
      </c>
      <c r="MC501">
        <v>17883.12</v>
      </c>
      <c r="MD501" s="1">
        <v>2.1169650000000002E-2</v>
      </c>
      <c r="ME501">
        <v>51.9011</v>
      </c>
      <c r="MF501">
        <v>1.530613</v>
      </c>
      <c r="MG501">
        <v>18411.82</v>
      </c>
      <c r="MH501" s="1">
        <v>2.1012650000000001E-2</v>
      </c>
      <c r="MI501">
        <v>51.82658</v>
      </c>
      <c r="MJ501">
        <v>1.553426</v>
      </c>
      <c r="MK501">
        <v>18896.599999999999</v>
      </c>
      <c r="ML501" s="1">
        <v>2.0862559999999999E-2</v>
      </c>
      <c r="MM501">
        <v>51.396430000000002</v>
      </c>
      <c r="MN501">
        <v>1.5724130000000001</v>
      </c>
      <c r="MO501">
        <v>19338.349999999999</v>
      </c>
      <c r="MP501" s="1">
        <v>2.0803680000000001E-2</v>
      </c>
      <c r="MQ501">
        <v>51.017809999999997</v>
      </c>
      <c r="MR501">
        <v>1.5946769999999999</v>
      </c>
      <c r="MS501">
        <v>19740.310000000001</v>
      </c>
      <c r="MT501" s="1">
        <v>2.0843739999999999E-2</v>
      </c>
      <c r="MU501">
        <v>50.723520000000001</v>
      </c>
      <c r="MV501">
        <v>1.6214919999999999</v>
      </c>
      <c r="MW501">
        <v>20105.54</v>
      </c>
      <c r="MX501" s="1">
        <v>2.077325E-2</v>
      </c>
      <c r="MY501">
        <v>50.821339999999999</v>
      </c>
      <c r="MZ501">
        <v>1.6369549999999999</v>
      </c>
      <c r="NA501">
        <v>20435.169999999998</v>
      </c>
      <c r="NB501" s="1">
        <v>2.0653830000000001E-2</v>
      </c>
      <c r="NC501">
        <v>51.115020000000001</v>
      </c>
      <c r="ND501">
        <v>1.645497</v>
      </c>
      <c r="NE501">
        <v>20729.16</v>
      </c>
      <c r="NF501" s="1">
        <v>2.0492940000000001E-2</v>
      </c>
      <c r="NG501">
        <v>51.783479999999997</v>
      </c>
      <c r="NH501">
        <v>1.647777</v>
      </c>
      <c r="NI501">
        <v>20989.01</v>
      </c>
      <c r="NJ501" s="1">
        <v>2.0427230000000001E-2</v>
      </c>
      <c r="NK501">
        <v>52.624090000000002</v>
      </c>
      <c r="NL501">
        <v>1.655103</v>
      </c>
      <c r="NM501">
        <v>21216.959999999999</v>
      </c>
      <c r="NN501">
        <v>2.0409739999999999E-2</v>
      </c>
      <c r="NO501">
        <v>52.852809999999998</v>
      </c>
      <c r="NP501">
        <v>1.664239</v>
      </c>
      <c r="NQ501">
        <v>21416.47</v>
      </c>
      <c r="NR501">
        <v>2.0369330000000001E-2</v>
      </c>
      <c r="NS501">
        <v>52.331949999999999</v>
      </c>
      <c r="NT501">
        <v>1.6694059999999999</v>
      </c>
      <c r="NU501">
        <v>21589.01</v>
      </c>
      <c r="NV501" s="1">
        <v>2.0282430000000001E-2</v>
      </c>
      <c r="NW501">
        <v>51.800739999999998</v>
      </c>
      <c r="NX501">
        <v>1.6688510000000001</v>
      </c>
      <c r="NY501">
        <v>21735.57</v>
      </c>
      <c r="NZ501" s="1">
        <v>2.0133689999999999E-2</v>
      </c>
      <c r="OA501">
        <v>51.428469999999997</v>
      </c>
      <c r="OB501">
        <v>1.661537</v>
      </c>
      <c r="OC501">
        <v>21856.880000000001</v>
      </c>
      <c r="OD501" s="1">
        <v>2.004852E-2</v>
      </c>
      <c r="OE501">
        <v>51.51641</v>
      </c>
      <c r="OF501">
        <v>1.6578569999999999</v>
      </c>
      <c r="OG501">
        <v>21954.6</v>
      </c>
      <c r="OH501" s="1">
        <v>2.0023599999999999E-2</v>
      </c>
      <c r="OI501">
        <v>51.49521</v>
      </c>
      <c r="OJ501">
        <v>1.657783</v>
      </c>
      <c r="OK501">
        <v>22031.94</v>
      </c>
    </row>
    <row r="502" spans="1:401" x14ac:dyDescent="0.35">
      <c r="A502">
        <v>511</v>
      </c>
      <c r="B502" t="s">
        <v>4</v>
      </c>
      <c r="C502" t="s">
        <v>364</v>
      </c>
      <c r="D502" t="s">
        <v>509</v>
      </c>
      <c r="E502">
        <v>878.5403</v>
      </c>
      <c r="F502" s="1">
        <v>4.0208979999999998E-2</v>
      </c>
      <c r="G502">
        <v>33.861980000000003</v>
      </c>
      <c r="H502">
        <v>0</v>
      </c>
      <c r="I502">
        <v>0</v>
      </c>
      <c r="J502" s="1">
        <v>3.9929119999999999E-2</v>
      </c>
      <c r="K502">
        <v>34.039949999999997</v>
      </c>
      <c r="L502">
        <v>0</v>
      </c>
      <c r="M502">
        <v>0</v>
      </c>
      <c r="N502" s="1">
        <v>3.9480029999999999E-2</v>
      </c>
      <c r="O502">
        <v>34.081659999999999</v>
      </c>
      <c r="P502">
        <v>0</v>
      </c>
      <c r="Q502">
        <v>0</v>
      </c>
      <c r="R502" s="1">
        <v>3.8973260000000003E-2</v>
      </c>
      <c r="S502">
        <v>34.424079999999996</v>
      </c>
      <c r="T502">
        <v>0</v>
      </c>
      <c r="U502">
        <v>0</v>
      </c>
      <c r="V502">
        <v>3.8708369999999999E-2</v>
      </c>
      <c r="W502">
        <v>34.751739999999998</v>
      </c>
      <c r="X502">
        <v>0</v>
      </c>
      <c r="Y502">
        <v>0</v>
      </c>
      <c r="Z502" s="1">
        <v>3.8557599999999997E-2</v>
      </c>
      <c r="AA502">
        <v>34.80959</v>
      </c>
      <c r="AB502">
        <v>0</v>
      </c>
      <c r="AC502">
        <v>0</v>
      </c>
      <c r="AD502" s="1">
        <v>3.831768E-2</v>
      </c>
      <c r="AE502">
        <v>34.640999999999998</v>
      </c>
      <c r="AF502">
        <v>0</v>
      </c>
      <c r="AG502">
        <v>0</v>
      </c>
      <c r="AH502" s="1">
        <v>3.7933130000000002E-2</v>
      </c>
      <c r="AI502">
        <v>34.444400000000002</v>
      </c>
      <c r="AJ502">
        <v>0</v>
      </c>
      <c r="AK502">
        <v>0</v>
      </c>
      <c r="AL502" s="1">
        <v>3.7560690000000001E-2</v>
      </c>
      <c r="AM502">
        <v>34.364789999999999</v>
      </c>
      <c r="AN502">
        <v>0</v>
      </c>
      <c r="AO502">
        <v>0</v>
      </c>
      <c r="AP502" s="1">
        <v>3.7240799999999998E-2</v>
      </c>
      <c r="AQ502">
        <v>34.743560000000002</v>
      </c>
      <c r="AR502">
        <v>0</v>
      </c>
      <c r="AS502">
        <v>0</v>
      </c>
      <c r="AT502" s="1">
        <v>3.698539E-2</v>
      </c>
      <c r="AU502">
        <v>35.434089999999998</v>
      </c>
      <c r="AV502">
        <v>0</v>
      </c>
      <c r="AW502">
        <v>0</v>
      </c>
      <c r="AX502" s="1">
        <v>3.6689720000000002E-2</v>
      </c>
      <c r="AY502">
        <v>36.273060000000001</v>
      </c>
      <c r="AZ502">
        <v>0</v>
      </c>
      <c r="BA502">
        <v>0</v>
      </c>
      <c r="BB502" s="1">
        <v>3.6312650000000002E-2</v>
      </c>
      <c r="BC502">
        <v>36.957630000000002</v>
      </c>
      <c r="BD502">
        <v>0</v>
      </c>
      <c r="BE502">
        <v>0</v>
      </c>
      <c r="BF502" s="1">
        <v>3.5892109999999998E-2</v>
      </c>
      <c r="BG502">
        <v>37.127450000000003</v>
      </c>
      <c r="BH502">
        <v>0</v>
      </c>
      <c r="BI502">
        <v>0</v>
      </c>
      <c r="BJ502" s="1">
        <v>3.5503279999999998E-2</v>
      </c>
      <c r="BK502">
        <v>36.951529999999998</v>
      </c>
      <c r="BL502">
        <v>0</v>
      </c>
      <c r="BM502">
        <v>0</v>
      </c>
      <c r="BN502" s="1">
        <v>3.5145799999999998E-2</v>
      </c>
      <c r="BO502">
        <v>36.755499999999998</v>
      </c>
      <c r="BP502">
        <v>0</v>
      </c>
      <c r="BQ502">
        <v>0</v>
      </c>
      <c r="BR502" s="1">
        <v>3.5007259999999998E-2</v>
      </c>
      <c r="BS502">
        <v>36.603380000000001</v>
      </c>
      <c r="BT502">
        <v>0</v>
      </c>
      <c r="BU502">
        <v>0</v>
      </c>
      <c r="BV502" s="1">
        <v>3.4613520000000002E-2</v>
      </c>
      <c r="BW502">
        <v>36.765059999999998</v>
      </c>
      <c r="BX502">
        <v>0</v>
      </c>
      <c r="BY502">
        <v>0</v>
      </c>
      <c r="BZ502" s="1">
        <v>3.409065E-2</v>
      </c>
      <c r="CA502">
        <v>37.027740000000001</v>
      </c>
      <c r="CB502">
        <v>0</v>
      </c>
      <c r="CC502">
        <v>0</v>
      </c>
      <c r="CD502" s="1">
        <v>3.3550860000000002E-2</v>
      </c>
      <c r="CE502">
        <v>37.234879999999997</v>
      </c>
      <c r="CF502">
        <v>0</v>
      </c>
      <c r="CG502">
        <v>0</v>
      </c>
      <c r="CH502" s="1">
        <v>3.3155900000000002E-2</v>
      </c>
      <c r="CI502">
        <v>37.37377</v>
      </c>
      <c r="CJ502">
        <v>0</v>
      </c>
      <c r="CK502">
        <v>0</v>
      </c>
      <c r="CL502" s="1">
        <v>3.2873430000000002E-2</v>
      </c>
      <c r="CM502">
        <v>37.267769999999999</v>
      </c>
      <c r="CN502">
        <v>0</v>
      </c>
      <c r="CO502">
        <v>0</v>
      </c>
      <c r="CP502">
        <v>3.2590010000000003E-2</v>
      </c>
      <c r="CQ502">
        <v>37.105110000000003</v>
      </c>
      <c r="CR502">
        <v>0</v>
      </c>
      <c r="CS502">
        <v>0</v>
      </c>
      <c r="CT502" s="1">
        <v>3.2252250000000003E-2</v>
      </c>
      <c r="CU502">
        <v>36.929130000000001</v>
      </c>
      <c r="CV502">
        <v>0</v>
      </c>
      <c r="CW502">
        <v>0</v>
      </c>
      <c r="CX502" s="1">
        <v>3.1873430000000001E-2</v>
      </c>
      <c r="CY502">
        <v>36.837069999999997</v>
      </c>
      <c r="CZ502">
        <v>0</v>
      </c>
      <c r="DA502">
        <v>0</v>
      </c>
      <c r="DB502" s="1">
        <v>3.164496E-2</v>
      </c>
      <c r="DC502">
        <v>37.110419999999998</v>
      </c>
      <c r="DD502">
        <v>0</v>
      </c>
      <c r="DE502">
        <v>0</v>
      </c>
      <c r="DF502" s="1">
        <v>3.1503070000000001E-2</v>
      </c>
      <c r="DG502">
        <v>37.751660000000001</v>
      </c>
      <c r="DH502">
        <v>0</v>
      </c>
      <c r="DI502">
        <v>0</v>
      </c>
      <c r="DJ502" s="1">
        <v>3.1360100000000002E-2</v>
      </c>
      <c r="DK502">
        <v>38.887059999999998</v>
      </c>
      <c r="DL502">
        <v>0</v>
      </c>
      <c r="DM502">
        <v>0</v>
      </c>
      <c r="DN502" s="1">
        <v>3.1112589999999999E-2</v>
      </c>
      <c r="DO502">
        <v>40.205959999999997</v>
      </c>
      <c r="DP502">
        <v>0</v>
      </c>
      <c r="DQ502">
        <v>0</v>
      </c>
      <c r="DR502" s="1">
        <v>3.081014E-2</v>
      </c>
      <c r="DS502">
        <v>40.694710000000001</v>
      </c>
      <c r="DT502">
        <v>0</v>
      </c>
      <c r="DU502">
        <v>0</v>
      </c>
      <c r="DV502" s="1">
        <v>3.0464560000000002E-2</v>
      </c>
      <c r="DW502">
        <v>40.5169</v>
      </c>
      <c r="DX502">
        <v>0</v>
      </c>
      <c r="DY502" s="1">
        <v>9.5884799999999992E-38</v>
      </c>
      <c r="DZ502" s="1">
        <v>3.0205820000000001E-2</v>
      </c>
      <c r="EA502">
        <v>40.30894</v>
      </c>
      <c r="EB502" s="1">
        <v>2.0729999999999999E-37</v>
      </c>
      <c r="EC502" s="1">
        <v>1.9631729999999999E-33</v>
      </c>
      <c r="ED502" s="1">
        <v>3.0322229999999999E-2</v>
      </c>
      <c r="EE502">
        <v>40.1402</v>
      </c>
      <c r="EF502" s="1">
        <v>1.111848E-33</v>
      </c>
      <c r="EG502" s="1">
        <v>1.046762E-29</v>
      </c>
      <c r="EH502" s="1">
        <v>3.0041189999999999E-2</v>
      </c>
      <c r="EI502">
        <v>40.207970000000003</v>
      </c>
      <c r="EJ502" s="1">
        <v>2.0731449999999999E-30</v>
      </c>
      <c r="EK502" s="1">
        <v>1.964525E-26</v>
      </c>
      <c r="EL502">
        <v>2.95366E-2</v>
      </c>
      <c r="EM502">
        <v>40.64602</v>
      </c>
      <c r="EN502" s="1">
        <v>1.683979E-27</v>
      </c>
      <c r="EO502" s="1">
        <v>1.6169220000000001E-23</v>
      </c>
      <c r="EP502" s="1">
        <v>2.9004410000000001E-2</v>
      </c>
      <c r="EQ502">
        <v>41.664670000000001</v>
      </c>
      <c r="ER502" s="1">
        <v>6.7979939999999999E-25</v>
      </c>
      <c r="ES502" s="1">
        <v>6.6382220000000001E-21</v>
      </c>
      <c r="ET502" s="1">
        <v>2.8668220000000001E-2</v>
      </c>
      <c r="EU502">
        <v>42.727539999999998</v>
      </c>
      <c r="EV502" s="1">
        <v>1.624127E-22</v>
      </c>
      <c r="EW502" s="1">
        <v>1.500313E-18</v>
      </c>
      <c r="EX502" s="1">
        <v>2.8481409999999999E-2</v>
      </c>
      <c r="EY502">
        <v>42.988019999999999</v>
      </c>
      <c r="EZ502" s="1">
        <v>2.2978069999999999E-20</v>
      </c>
      <c r="FA502" s="1">
        <v>2.009661E-16</v>
      </c>
      <c r="FB502" s="1">
        <v>2.8257549999999999E-2</v>
      </c>
      <c r="FC502">
        <v>42.776980000000002</v>
      </c>
      <c r="FD502" s="1">
        <v>2.0164090000000001E-18</v>
      </c>
      <c r="FE502" s="1">
        <v>1.6964310000000001E-14</v>
      </c>
      <c r="FF502" s="1">
        <v>2.8015700000000001E-2</v>
      </c>
      <c r="FG502">
        <v>42.553080000000001</v>
      </c>
      <c r="FH502" s="1">
        <v>1.158778E-16</v>
      </c>
      <c r="FI502" s="1">
        <v>9.5026789999999995E-13</v>
      </c>
      <c r="FJ502" s="1">
        <v>2.835348E-2</v>
      </c>
      <c r="FK502">
        <v>42.43</v>
      </c>
      <c r="FL502" s="1">
        <v>4.6794899999999998E-15</v>
      </c>
      <c r="FM502" s="1">
        <v>3.6954979999999998E-11</v>
      </c>
      <c r="FN502" s="1">
        <v>2.8115230000000001E-2</v>
      </c>
      <c r="FO502">
        <v>42.71557</v>
      </c>
      <c r="FP502" s="1">
        <v>1.3199050000000001E-13</v>
      </c>
      <c r="FQ502" s="1">
        <v>1.0321600000000001E-9</v>
      </c>
      <c r="FR502" s="1">
        <v>2.7683449999999998E-2</v>
      </c>
      <c r="FS502">
        <v>43.228839999999998</v>
      </c>
      <c r="FT502" s="1">
        <v>2.7090139999999999E-12</v>
      </c>
      <c r="FU502" s="1">
        <v>2.1207690000000001E-8</v>
      </c>
      <c r="FV502" s="1">
        <v>2.7196669999999999E-2</v>
      </c>
      <c r="FW502">
        <v>43.852150000000002</v>
      </c>
      <c r="FX502" s="1">
        <v>4.1686669999999997E-11</v>
      </c>
      <c r="FY502" s="1">
        <v>3.2914279999999999E-7</v>
      </c>
      <c r="FZ502" s="1">
        <v>2.700756E-2</v>
      </c>
      <c r="GA502">
        <v>44.159399999999998</v>
      </c>
      <c r="GB502" s="1">
        <v>5.0030309999999997E-10</v>
      </c>
      <c r="GC502" s="1">
        <v>3.9561530000000001E-6</v>
      </c>
      <c r="GD502" s="1">
        <v>2.6983650000000001E-2</v>
      </c>
      <c r="GE502">
        <v>44.202019999999997</v>
      </c>
      <c r="GF502" s="1">
        <v>4.7797959999999999E-9</v>
      </c>
      <c r="GG502" s="1">
        <v>3.7724900000000002E-5</v>
      </c>
      <c r="GH502" s="1">
        <v>2.689424E-2</v>
      </c>
      <c r="GI502">
        <v>43.96808</v>
      </c>
      <c r="GJ502" s="1">
        <v>3.6795889999999999E-8</v>
      </c>
      <c r="GK502" s="1">
        <v>2.9129390000000001E-4</v>
      </c>
      <c r="GL502" s="1">
        <v>2.6665439999999999E-2</v>
      </c>
      <c r="GM502">
        <v>43.722430000000003</v>
      </c>
      <c r="GN502" s="1">
        <v>2.3204810000000001E-7</v>
      </c>
      <c r="GO502" s="1">
        <v>1.8549899999999999E-3</v>
      </c>
      <c r="GP502" s="1">
        <v>2.6969859999999998E-2</v>
      </c>
      <c r="GQ502">
        <v>43.545459999999999</v>
      </c>
      <c r="GR502" s="1">
        <v>1.2531839999999999E-6</v>
      </c>
      <c r="GS502" s="1">
        <v>9.9338810000000003E-3</v>
      </c>
      <c r="GT502" s="1">
        <v>2.6689589999999999E-2</v>
      </c>
      <c r="GU502">
        <v>43.911900000000003</v>
      </c>
      <c r="GV502" s="1">
        <v>5.6477019999999998E-6</v>
      </c>
      <c r="GW502" s="1">
        <v>4.5419050000000002E-2</v>
      </c>
      <c r="GX502" s="1">
        <v>2.6252259999999999E-2</v>
      </c>
      <c r="GY502">
        <v>44.573860000000003</v>
      </c>
      <c r="GZ502" s="1">
        <v>2.1789530000000001E-5</v>
      </c>
      <c r="HA502">
        <v>0.1790794</v>
      </c>
      <c r="HB502" s="1">
        <v>2.5739649999999999E-2</v>
      </c>
      <c r="HC502">
        <v>45.417470000000002</v>
      </c>
      <c r="HD502" s="1">
        <v>7.3147910000000006E-5</v>
      </c>
      <c r="HE502">
        <v>0.61695279999999997</v>
      </c>
      <c r="HF502" s="1">
        <v>2.5499569999999999E-2</v>
      </c>
      <c r="HG502">
        <v>46.111690000000003</v>
      </c>
      <c r="HH502" s="1">
        <v>2.1941549999999999E-4</v>
      </c>
      <c r="HI502">
        <v>1.880144</v>
      </c>
      <c r="HJ502" s="1">
        <v>2.5374899999999999E-2</v>
      </c>
      <c r="HK502">
        <v>46.164430000000003</v>
      </c>
      <c r="HL502" s="1">
        <v>5.9132759999999999E-4</v>
      </c>
      <c r="HM502">
        <v>5.1293480000000002</v>
      </c>
      <c r="HN502">
        <v>2.5141150000000001E-2</v>
      </c>
      <c r="HO502">
        <v>45.965560000000004</v>
      </c>
      <c r="HP502" s="1">
        <v>1.4331859999999999E-3</v>
      </c>
      <c r="HQ502">
        <v>12.644629999999999</v>
      </c>
      <c r="HR502" s="1">
        <v>2.477876E-2</v>
      </c>
      <c r="HS502">
        <v>45.702930000000002</v>
      </c>
      <c r="HT502" s="1">
        <v>3.147403E-3</v>
      </c>
      <c r="HU502">
        <v>28.401610000000002</v>
      </c>
      <c r="HV502" s="1">
        <v>2.4820970000000001E-2</v>
      </c>
      <c r="HW502">
        <v>45.546840000000003</v>
      </c>
      <c r="HX502" s="1">
        <v>6.4605890000000001E-3</v>
      </c>
      <c r="HY502">
        <v>58.677909999999997</v>
      </c>
      <c r="HZ502" s="1">
        <v>2.4492420000000001E-2</v>
      </c>
      <c r="IA502">
        <v>45.968490000000003</v>
      </c>
      <c r="IB502" s="1">
        <v>1.211608E-2</v>
      </c>
      <c r="IC502">
        <v>112.4486</v>
      </c>
      <c r="ID502" s="1">
        <v>2.408913E-2</v>
      </c>
      <c r="IE502">
        <v>47.102499999999999</v>
      </c>
      <c r="IF502" s="1">
        <v>2.1126300000000001E-2</v>
      </c>
      <c r="IG502">
        <v>201.01310000000001</v>
      </c>
      <c r="IH502" s="1">
        <v>2.3616769999999999E-2</v>
      </c>
      <c r="II502">
        <v>48.598489999999998</v>
      </c>
      <c r="IJ502" s="1">
        <v>3.4499299999999997E-2</v>
      </c>
      <c r="IK502">
        <v>337.5505</v>
      </c>
      <c r="IL502" s="1">
        <v>2.3300009999999999E-2</v>
      </c>
      <c r="IM502">
        <v>49.53548</v>
      </c>
      <c r="IN502">
        <v>5.3615099999999999E-2</v>
      </c>
      <c r="IO502">
        <v>536.0018</v>
      </c>
      <c r="IP502" s="1">
        <v>2.3046939999999998E-2</v>
      </c>
      <c r="IQ502">
        <v>49.678310000000003</v>
      </c>
      <c r="IR502" s="1">
        <v>7.950554E-2</v>
      </c>
      <c r="IS502">
        <v>810.01099999999997</v>
      </c>
      <c r="IT502" s="1">
        <v>2.2711579999999999E-2</v>
      </c>
      <c r="IU502">
        <v>49.439309999999999</v>
      </c>
      <c r="IV502">
        <v>0.11238239999999999</v>
      </c>
      <c r="IW502">
        <v>1170.81</v>
      </c>
      <c r="IX502" s="1">
        <v>2.2163450000000001E-2</v>
      </c>
      <c r="IY502">
        <v>49.165190000000003</v>
      </c>
      <c r="IZ502">
        <v>0.1510977</v>
      </c>
      <c r="JA502">
        <v>1625.33</v>
      </c>
      <c r="JB502" s="1">
        <v>2.1854209999999999E-2</v>
      </c>
      <c r="JC502">
        <v>48.935380000000002</v>
      </c>
      <c r="JD502">
        <v>0.1980372</v>
      </c>
      <c r="JE502">
        <v>2176.2979999999998</v>
      </c>
      <c r="JF502" s="1">
        <v>2.1405090000000002E-2</v>
      </c>
      <c r="JG502">
        <v>49.175350000000002</v>
      </c>
      <c r="JH502">
        <v>0.249914</v>
      </c>
      <c r="JI502">
        <v>2823.39</v>
      </c>
      <c r="JJ502" s="1">
        <v>2.1015570000000001E-2</v>
      </c>
      <c r="JK502">
        <v>49.472459999999998</v>
      </c>
      <c r="JL502">
        <v>0.30712260000000002</v>
      </c>
      <c r="JM502">
        <v>3559.8879999999999</v>
      </c>
      <c r="JN502" s="1">
        <v>2.0705629999999999E-2</v>
      </c>
      <c r="JO502">
        <v>49.464300000000001</v>
      </c>
      <c r="JP502">
        <v>0.36882720000000002</v>
      </c>
      <c r="JQ502">
        <v>4377.8620000000001</v>
      </c>
      <c r="JR502" s="1">
        <v>2.0504910000000001E-2</v>
      </c>
      <c r="JS502">
        <v>49.317540000000001</v>
      </c>
      <c r="JT502">
        <v>0.43565979999999999</v>
      </c>
      <c r="JU502">
        <v>5266.7330000000002</v>
      </c>
      <c r="JV502" s="1">
        <v>2.032672E-2</v>
      </c>
      <c r="JW502">
        <v>49.191209999999998</v>
      </c>
      <c r="JX502">
        <v>0.50548579999999999</v>
      </c>
      <c r="JY502">
        <v>6214.7290000000003</v>
      </c>
      <c r="JZ502" s="1">
        <v>2.0091029999999999E-2</v>
      </c>
      <c r="KA502">
        <v>48.971380000000003</v>
      </c>
      <c r="KB502">
        <v>0.57501429999999998</v>
      </c>
      <c r="KC502">
        <v>7207.5619999999999</v>
      </c>
      <c r="KD502" s="1">
        <v>1.985841E-2</v>
      </c>
      <c r="KE502">
        <v>48.720260000000003</v>
      </c>
      <c r="KF502">
        <v>0.64427639999999997</v>
      </c>
      <c r="KG502">
        <v>8230.5709999999999</v>
      </c>
      <c r="KH502" s="1">
        <v>1.9818470000000001E-2</v>
      </c>
      <c r="KI502">
        <v>48.435339999999997</v>
      </c>
      <c r="KJ502">
        <v>0.71938530000000001</v>
      </c>
      <c r="KK502">
        <v>9272.44</v>
      </c>
      <c r="KL502" s="1">
        <v>1.9646839999999999E-2</v>
      </c>
      <c r="KM502">
        <v>48.674619999999997</v>
      </c>
      <c r="KN502">
        <v>0.78869999999999996</v>
      </c>
      <c r="KO502">
        <v>10322.040000000001</v>
      </c>
      <c r="KP502">
        <v>1.9461280000000001E-2</v>
      </c>
      <c r="KQ502">
        <v>49.685139999999997</v>
      </c>
      <c r="KR502">
        <v>0.85486419999999996</v>
      </c>
      <c r="KS502">
        <v>11365.9</v>
      </c>
      <c r="KT502" s="1">
        <v>1.9227850000000001E-2</v>
      </c>
      <c r="KU502">
        <v>51.197380000000003</v>
      </c>
      <c r="KV502">
        <v>0.91550719999999997</v>
      </c>
      <c r="KW502">
        <v>12393.72</v>
      </c>
      <c r="KX502" s="1">
        <v>1.9088150000000002E-2</v>
      </c>
      <c r="KY502">
        <v>52.23827</v>
      </c>
      <c r="KZ502">
        <v>0.97694449999999999</v>
      </c>
      <c r="LA502">
        <v>13397.81</v>
      </c>
      <c r="LB502" s="1">
        <v>1.9015959999999998E-2</v>
      </c>
      <c r="LC502">
        <v>52.231560000000002</v>
      </c>
      <c r="LD502">
        <v>1.0385880000000001</v>
      </c>
      <c r="LE502">
        <v>14373.62</v>
      </c>
      <c r="LF502" s="1">
        <v>1.8933439999999999E-2</v>
      </c>
      <c r="LG502">
        <v>51.78492</v>
      </c>
      <c r="LH502">
        <v>1.0962590000000001</v>
      </c>
      <c r="LI502">
        <v>15316.1</v>
      </c>
      <c r="LJ502" s="1">
        <v>1.8799260000000002E-2</v>
      </c>
      <c r="LK502">
        <v>51.430630000000001</v>
      </c>
      <c r="LL502">
        <v>1.147138</v>
      </c>
      <c r="LM502">
        <v>16219.98</v>
      </c>
      <c r="LN502" s="1">
        <v>1.8520100000000001E-2</v>
      </c>
      <c r="LO502">
        <v>51.08634</v>
      </c>
      <c r="LP502">
        <v>1.1844760000000001</v>
      </c>
      <c r="LQ502">
        <v>17079.560000000001</v>
      </c>
      <c r="LR502" s="1">
        <v>1.841253E-2</v>
      </c>
      <c r="LS502">
        <v>51.011850000000003</v>
      </c>
      <c r="LT502">
        <v>1.2282280000000001</v>
      </c>
      <c r="LU502">
        <v>17892.53</v>
      </c>
      <c r="LV502" s="1">
        <v>1.839031E-2</v>
      </c>
      <c r="LW502">
        <v>51.302120000000002</v>
      </c>
      <c r="LX502">
        <v>1.2740830000000001</v>
      </c>
      <c r="LY502">
        <v>18661.57</v>
      </c>
      <c r="LZ502" s="1">
        <v>1.838387E-2</v>
      </c>
      <c r="MA502">
        <v>51.55256</v>
      </c>
      <c r="MB502">
        <v>1.3177749999999999</v>
      </c>
      <c r="MC502">
        <v>19386.55</v>
      </c>
      <c r="MD502" s="1">
        <v>1.8278510000000001E-2</v>
      </c>
      <c r="ME502">
        <v>51.69247</v>
      </c>
      <c r="MF502">
        <v>1.3508290000000001</v>
      </c>
      <c r="MG502">
        <v>20066.04</v>
      </c>
      <c r="MH502" s="1">
        <v>1.8139780000000001E-2</v>
      </c>
      <c r="MI502">
        <v>51.617800000000003</v>
      </c>
      <c r="MJ502">
        <v>1.377561</v>
      </c>
      <c r="MK502">
        <v>20698.87</v>
      </c>
      <c r="ML502" s="1">
        <v>1.8011510000000001E-2</v>
      </c>
      <c r="MM502">
        <v>51.185119999999998</v>
      </c>
      <c r="MN502">
        <v>1.401114</v>
      </c>
      <c r="MO502">
        <v>21285.13</v>
      </c>
      <c r="MP502" s="1">
        <v>1.7963E-2</v>
      </c>
      <c r="MQ502">
        <v>50.808779999999999</v>
      </c>
      <c r="MR502">
        <v>1.4275519999999999</v>
      </c>
      <c r="MS502">
        <v>21827.19</v>
      </c>
      <c r="MT502" s="1">
        <v>1.799744E-2</v>
      </c>
      <c r="MU502">
        <v>50.519880000000001</v>
      </c>
      <c r="MV502">
        <v>1.4577610000000001</v>
      </c>
      <c r="MW502">
        <v>22327.87</v>
      </c>
      <c r="MX502" s="1">
        <v>1.793778E-2</v>
      </c>
      <c r="MY502">
        <v>50.62894</v>
      </c>
      <c r="MZ502">
        <v>1.4777899999999999</v>
      </c>
      <c r="NA502">
        <v>22788.34</v>
      </c>
      <c r="NB502" s="1">
        <v>1.7835650000000002E-2</v>
      </c>
      <c r="NC502">
        <v>50.932130000000001</v>
      </c>
      <c r="ND502">
        <v>1.4914149999999999</v>
      </c>
      <c r="NE502">
        <v>23208.45</v>
      </c>
      <c r="NF502" s="1">
        <v>1.7695570000000001E-2</v>
      </c>
      <c r="NG502">
        <v>51.611420000000003</v>
      </c>
      <c r="NH502">
        <v>1.499012</v>
      </c>
      <c r="NI502">
        <v>23589.07</v>
      </c>
      <c r="NJ502" s="1">
        <v>1.76405E-2</v>
      </c>
      <c r="NK502">
        <v>52.459760000000003</v>
      </c>
      <c r="NL502">
        <v>1.511231</v>
      </c>
      <c r="NM502">
        <v>23932.18</v>
      </c>
      <c r="NN502" s="1">
        <v>1.7627E-2</v>
      </c>
      <c r="NO502">
        <v>52.684620000000002</v>
      </c>
      <c r="NP502">
        <v>1.5249250000000001</v>
      </c>
      <c r="NQ502">
        <v>24241.25</v>
      </c>
      <c r="NR502" s="1">
        <v>1.7593109999999999E-2</v>
      </c>
      <c r="NS502">
        <v>52.151850000000003</v>
      </c>
      <c r="NT502">
        <v>1.5347729999999999</v>
      </c>
      <c r="NU502">
        <v>24517.81</v>
      </c>
      <c r="NV502" s="1">
        <v>1.7518200000000001E-2</v>
      </c>
      <c r="NW502">
        <v>51.619070000000001</v>
      </c>
      <c r="NX502">
        <v>1.539129</v>
      </c>
      <c r="NY502">
        <v>24763.24</v>
      </c>
      <c r="NZ502" s="1">
        <v>1.7389269999999998E-2</v>
      </c>
      <c r="OA502">
        <v>51.25085</v>
      </c>
      <c r="OB502">
        <v>1.536999</v>
      </c>
      <c r="OC502">
        <v>24977.99</v>
      </c>
      <c r="OD502" s="1">
        <v>1.731854E-2</v>
      </c>
      <c r="OE502">
        <v>51.34986</v>
      </c>
      <c r="OF502">
        <v>1.5383180000000001</v>
      </c>
      <c r="OG502">
        <v>25163.69</v>
      </c>
      <c r="OH502" s="1">
        <v>1.7296570000000001E-2</v>
      </c>
      <c r="OI502">
        <v>51.335569999999997</v>
      </c>
      <c r="OJ502">
        <v>1.5424990000000001</v>
      </c>
      <c r="OK502">
        <v>25323.55</v>
      </c>
    </row>
    <row r="503" spans="1:401" x14ac:dyDescent="0.35">
      <c r="A503">
        <v>512</v>
      </c>
      <c r="B503" t="s">
        <v>4</v>
      </c>
      <c r="C503" t="s">
        <v>364</v>
      </c>
      <c r="D503" t="s">
        <v>510</v>
      </c>
      <c r="E503">
        <v>877.23270000000002</v>
      </c>
      <c r="F503">
        <v>3.1225860000000001E-2</v>
      </c>
      <c r="G503">
        <v>33.632379999999998</v>
      </c>
      <c r="H503">
        <v>0</v>
      </c>
      <c r="I503">
        <v>0</v>
      </c>
      <c r="J503" s="1">
        <v>3.100727E-2</v>
      </c>
      <c r="K503">
        <v>33.819749999999999</v>
      </c>
      <c r="L503">
        <v>0</v>
      </c>
      <c r="M503">
        <v>0</v>
      </c>
      <c r="N503" s="1">
        <v>3.0653130000000001E-2</v>
      </c>
      <c r="O503">
        <v>33.863900000000001</v>
      </c>
      <c r="P503">
        <v>0</v>
      </c>
      <c r="Q503">
        <v>0</v>
      </c>
      <c r="R503" s="1">
        <v>3.0257389999999999E-2</v>
      </c>
      <c r="S503">
        <v>34.216180000000001</v>
      </c>
      <c r="T503">
        <v>0</v>
      </c>
      <c r="U503">
        <v>0</v>
      </c>
      <c r="V503" s="1">
        <v>3.0052010000000001E-2</v>
      </c>
      <c r="W503">
        <v>34.547690000000003</v>
      </c>
      <c r="X503">
        <v>0</v>
      </c>
      <c r="Y503">
        <v>0</v>
      </c>
      <c r="Z503" s="1">
        <v>2.9940430000000001E-2</v>
      </c>
      <c r="AA503">
        <v>34.601970000000001</v>
      </c>
      <c r="AB503">
        <v>0</v>
      </c>
      <c r="AC503">
        <v>0</v>
      </c>
      <c r="AD503" s="1">
        <v>2.9756210000000002E-2</v>
      </c>
      <c r="AE503">
        <v>34.4315</v>
      </c>
      <c r="AF503">
        <v>0</v>
      </c>
      <c r="AG503">
        <v>0</v>
      </c>
      <c r="AH503" s="1">
        <v>2.9455080000000002E-2</v>
      </c>
      <c r="AI503">
        <v>34.236969999999999</v>
      </c>
      <c r="AJ503">
        <v>0</v>
      </c>
      <c r="AK503">
        <v>0</v>
      </c>
      <c r="AL503" s="1">
        <v>2.9164840000000001E-2</v>
      </c>
      <c r="AM503">
        <v>34.163499999999999</v>
      </c>
      <c r="AN503">
        <v>0</v>
      </c>
      <c r="AO503">
        <v>0</v>
      </c>
      <c r="AP503" s="1">
        <v>2.8916560000000001E-2</v>
      </c>
      <c r="AQ503">
        <v>34.5563</v>
      </c>
      <c r="AR503">
        <v>0</v>
      </c>
      <c r="AS503">
        <v>0</v>
      </c>
      <c r="AT503" s="1">
        <v>2.8719620000000001E-2</v>
      </c>
      <c r="AU503">
        <v>35.258940000000003</v>
      </c>
      <c r="AV503">
        <v>0</v>
      </c>
      <c r="AW503">
        <v>0</v>
      </c>
      <c r="AX503" s="1">
        <v>2.8492300000000002E-2</v>
      </c>
      <c r="AY503">
        <v>36.106580000000001</v>
      </c>
      <c r="AZ503">
        <v>0</v>
      </c>
      <c r="BA503">
        <v>0</v>
      </c>
      <c r="BB503">
        <v>2.8198790000000001E-2</v>
      </c>
      <c r="BC503">
        <v>36.790089999999999</v>
      </c>
      <c r="BD503">
        <v>0</v>
      </c>
      <c r="BE503">
        <v>0</v>
      </c>
      <c r="BF503" s="1">
        <v>2.7869000000000001E-2</v>
      </c>
      <c r="BG503">
        <v>36.949710000000003</v>
      </c>
      <c r="BH503">
        <v>0</v>
      </c>
      <c r="BI503">
        <v>0</v>
      </c>
      <c r="BJ503" s="1">
        <v>2.7566830000000001E-2</v>
      </c>
      <c r="BK503">
        <v>36.766919999999999</v>
      </c>
      <c r="BL503">
        <v>0</v>
      </c>
      <c r="BM503">
        <v>0</v>
      </c>
      <c r="BN503" s="1">
        <v>2.7293580000000001E-2</v>
      </c>
      <c r="BO503">
        <v>36.571469999999998</v>
      </c>
      <c r="BP503">
        <v>0</v>
      </c>
      <c r="BQ503">
        <v>0</v>
      </c>
      <c r="BR503" s="1">
        <v>2.7191300000000002E-2</v>
      </c>
      <c r="BS503">
        <v>36.422600000000003</v>
      </c>
      <c r="BT503">
        <v>0</v>
      </c>
      <c r="BU503">
        <v>0</v>
      </c>
      <c r="BV503" s="1">
        <v>2.688602E-2</v>
      </c>
      <c r="BW503">
        <v>36.595239999999997</v>
      </c>
      <c r="BX503">
        <v>0</v>
      </c>
      <c r="BY503">
        <v>0</v>
      </c>
      <c r="BZ503" s="1">
        <v>2.6475619999999998E-2</v>
      </c>
      <c r="CA503">
        <v>36.864429999999999</v>
      </c>
      <c r="CB503">
        <v>0</v>
      </c>
      <c r="CC503">
        <v>0</v>
      </c>
      <c r="CD503" s="1">
        <v>2.6055459999999999E-2</v>
      </c>
      <c r="CE503">
        <v>37.07591</v>
      </c>
      <c r="CF503">
        <v>0</v>
      </c>
      <c r="CG503">
        <v>0</v>
      </c>
      <c r="CH503" s="1">
        <v>2.574885E-2</v>
      </c>
      <c r="CI503">
        <v>37.215719999999997</v>
      </c>
      <c r="CJ503">
        <v>0</v>
      </c>
      <c r="CK503">
        <v>0</v>
      </c>
      <c r="CL503" s="1">
        <v>2.5531399999999999E-2</v>
      </c>
      <c r="CM503">
        <v>37.108269999999997</v>
      </c>
      <c r="CN503">
        <v>0</v>
      </c>
      <c r="CO503">
        <v>0</v>
      </c>
      <c r="CP503" s="1">
        <v>2.5310869999999999E-2</v>
      </c>
      <c r="CQ503">
        <v>36.946449999999999</v>
      </c>
      <c r="CR503">
        <v>0</v>
      </c>
      <c r="CS503">
        <v>0</v>
      </c>
      <c r="CT503" s="1">
        <v>2.5046740000000001E-2</v>
      </c>
      <c r="CU503">
        <v>36.77252</v>
      </c>
      <c r="CV503">
        <v>0</v>
      </c>
      <c r="CW503">
        <v>0</v>
      </c>
      <c r="CX503" s="1">
        <v>2.4752489999999999E-2</v>
      </c>
      <c r="CY503">
        <v>36.685319999999997</v>
      </c>
      <c r="CZ503">
        <v>0</v>
      </c>
      <c r="DA503">
        <v>0</v>
      </c>
      <c r="DB503" s="1">
        <v>2.4573250000000001E-2</v>
      </c>
      <c r="DC503">
        <v>36.969740000000002</v>
      </c>
      <c r="DD503">
        <v>0</v>
      </c>
      <c r="DE503">
        <v>0</v>
      </c>
      <c r="DF503" s="1">
        <v>2.4467389999999999E-2</v>
      </c>
      <c r="DG503">
        <v>37.622709999999998</v>
      </c>
      <c r="DH503">
        <v>0</v>
      </c>
      <c r="DI503">
        <v>0</v>
      </c>
      <c r="DJ503" s="1">
        <v>2.4354529999999999E-2</v>
      </c>
      <c r="DK503">
        <v>38.771659999999997</v>
      </c>
      <c r="DL503">
        <v>0</v>
      </c>
      <c r="DM503">
        <v>0</v>
      </c>
      <c r="DN503" s="1">
        <v>2.4164629999999999E-2</v>
      </c>
      <c r="DO503">
        <v>40.09628</v>
      </c>
      <c r="DP503">
        <v>0</v>
      </c>
      <c r="DQ503">
        <v>0</v>
      </c>
      <c r="DR503" s="1">
        <v>2.3928000000000001E-2</v>
      </c>
      <c r="DS503">
        <v>40.565289999999997</v>
      </c>
      <c r="DT503">
        <v>0</v>
      </c>
      <c r="DU503">
        <v>0</v>
      </c>
      <c r="DV503" s="1">
        <v>2.365948E-2</v>
      </c>
      <c r="DW503">
        <v>40.368569999999998</v>
      </c>
      <c r="DX503">
        <v>0</v>
      </c>
      <c r="DY503" s="1">
        <v>2.5679529999999998E-38</v>
      </c>
      <c r="DZ503" s="1">
        <v>2.3459250000000001E-2</v>
      </c>
      <c r="EA503">
        <v>40.153910000000003</v>
      </c>
      <c r="EB503" s="1">
        <v>5.3310610000000001E-38</v>
      </c>
      <c r="EC503" s="1">
        <v>5.7177830000000003E-34</v>
      </c>
      <c r="ED503" s="1">
        <v>2.3559210000000001E-2</v>
      </c>
      <c r="EE503">
        <v>39.9831</v>
      </c>
      <c r="EF503" s="1">
        <v>3.0811350000000002E-34</v>
      </c>
      <c r="EG503" s="1">
        <v>3.2839079999999998E-30</v>
      </c>
      <c r="EH503">
        <v>2.3342109999999999E-2</v>
      </c>
      <c r="EI503">
        <v>40.055160000000001</v>
      </c>
      <c r="EJ503" s="1">
        <v>6.1194610000000002E-31</v>
      </c>
      <c r="EK503" s="1">
        <v>6.5643899999999998E-27</v>
      </c>
      <c r="EL503" s="1">
        <v>2.2945159999999999E-2</v>
      </c>
      <c r="EM503">
        <v>40.50188</v>
      </c>
      <c r="EN503" s="1">
        <v>5.2550659999999997E-28</v>
      </c>
      <c r="EO503" s="1">
        <v>5.7130959999999997E-24</v>
      </c>
      <c r="EP503" s="1">
        <v>2.2527769999999999E-2</v>
      </c>
      <c r="EQ503">
        <v>41.534860000000002</v>
      </c>
      <c r="ER503" s="1">
        <v>2.2333330000000002E-25</v>
      </c>
      <c r="ES503" s="1">
        <v>2.4697160000000002E-21</v>
      </c>
      <c r="ET503" s="1">
        <v>2.2268119999999999E-2</v>
      </c>
      <c r="EU503">
        <v>42.600259999999999</v>
      </c>
      <c r="EV503" s="1">
        <v>5.2500100000000002E-23</v>
      </c>
      <c r="EW503" s="1">
        <v>5.855318E-19</v>
      </c>
      <c r="EX503" s="1">
        <v>2.21271E-2</v>
      </c>
      <c r="EY503">
        <v>42.840159999999997</v>
      </c>
      <c r="EZ503" s="1">
        <v>7.4294529999999996E-21</v>
      </c>
      <c r="FA503" s="1">
        <v>8.2083240000000003E-17</v>
      </c>
      <c r="FB503" s="1">
        <v>2.1952010000000001E-2</v>
      </c>
      <c r="FC503">
        <v>42.613340000000001</v>
      </c>
      <c r="FD503" s="1">
        <v>6.8097180000000001E-19</v>
      </c>
      <c r="FE503" s="1">
        <v>7.2404369999999995E-15</v>
      </c>
      <c r="FF503" s="1">
        <v>2.1765900000000001E-2</v>
      </c>
      <c r="FG503">
        <v>42.382269999999998</v>
      </c>
      <c r="FH503" s="1">
        <v>4.0824180000000002E-17</v>
      </c>
      <c r="FI503" s="1">
        <v>4.2286089999999999E-13</v>
      </c>
      <c r="FJ503">
        <v>2.204271E-2</v>
      </c>
      <c r="FK503">
        <v>42.25694</v>
      </c>
      <c r="FL503" s="1">
        <v>1.7179789999999999E-15</v>
      </c>
      <c r="FM503" s="1">
        <v>1.710939E-11</v>
      </c>
      <c r="FN503" s="1">
        <v>2.185604E-2</v>
      </c>
      <c r="FO503">
        <v>42.548209999999997</v>
      </c>
      <c r="FP503" s="1">
        <v>5.0439369999999997E-14</v>
      </c>
      <c r="FQ503" s="1">
        <v>4.9671220000000001E-10</v>
      </c>
      <c r="FR503" s="1">
        <v>2.1513859999999999E-2</v>
      </c>
      <c r="FS503">
        <v>43.064430000000002</v>
      </c>
      <c r="FT503" s="1">
        <v>1.0764440000000001E-12</v>
      </c>
      <c r="FU503" s="1">
        <v>1.059529E-8</v>
      </c>
      <c r="FV503" s="1">
        <v>2.1131190000000001E-2</v>
      </c>
      <c r="FW503">
        <v>43.687150000000003</v>
      </c>
      <c r="FX503" s="1">
        <v>1.720964E-11</v>
      </c>
      <c r="FY503" s="1">
        <v>1.7050919999999999E-7</v>
      </c>
      <c r="FZ503" s="1">
        <v>2.0985960000000001E-2</v>
      </c>
      <c r="GA503">
        <v>43.984349999999999</v>
      </c>
      <c r="GB503" s="1">
        <v>2.144205E-10</v>
      </c>
      <c r="GC503" s="1">
        <v>2.122424E-6</v>
      </c>
      <c r="GD503" s="1">
        <v>2.0974099999999999E-2</v>
      </c>
      <c r="GE503">
        <v>44.015540000000001</v>
      </c>
      <c r="GF503" s="1">
        <v>2.125065E-9</v>
      </c>
      <c r="GG503" s="1">
        <v>2.093473E-5</v>
      </c>
      <c r="GH503" s="1">
        <v>2.0903669999999999E-2</v>
      </c>
      <c r="GI503">
        <v>43.771380000000001</v>
      </c>
      <c r="GJ503" s="1">
        <v>1.6946489999999999E-8</v>
      </c>
      <c r="GK503" s="1">
        <v>1.670063E-4</v>
      </c>
      <c r="GL503" s="1">
        <v>2.0727599999999999E-2</v>
      </c>
      <c r="GM503">
        <v>43.521599999999999</v>
      </c>
      <c r="GN503" s="1">
        <v>1.105945E-7</v>
      </c>
      <c r="GO503" s="1">
        <v>1.097399E-3</v>
      </c>
      <c r="GP503" s="1">
        <v>2.0974989999999999E-2</v>
      </c>
      <c r="GQ503">
        <v>43.344389999999997</v>
      </c>
      <c r="GR503" s="1">
        <v>6.1746559999999996E-7</v>
      </c>
      <c r="GS503" s="1">
        <v>6.0552899999999996E-3</v>
      </c>
      <c r="GT503" s="1">
        <v>2.0754000000000002E-2</v>
      </c>
      <c r="GU503">
        <v>43.72231</v>
      </c>
      <c r="GV503" s="1">
        <v>2.873091E-6</v>
      </c>
      <c r="GW503" s="1">
        <v>2.8504680000000001E-2</v>
      </c>
      <c r="GX503" s="1">
        <v>2.0410419999999999E-2</v>
      </c>
      <c r="GY503">
        <v>44.390949999999997</v>
      </c>
      <c r="GZ503" s="1">
        <v>1.1434260000000001E-5</v>
      </c>
      <c r="HA503">
        <v>0.1156071</v>
      </c>
      <c r="HB503" s="1">
        <v>2.0004649999999999E-2</v>
      </c>
      <c r="HC503">
        <v>45.239409999999999</v>
      </c>
      <c r="HD503" s="1">
        <v>3.954536E-5</v>
      </c>
      <c r="HE503">
        <v>0.40924050000000001</v>
      </c>
      <c r="HF503" s="1">
        <v>1.982341E-2</v>
      </c>
      <c r="HG503">
        <v>45.929569999999998</v>
      </c>
      <c r="HH503" s="1">
        <v>1.221591E-4</v>
      </c>
      <c r="HI503">
        <v>1.280138</v>
      </c>
      <c r="HJ503" s="1">
        <v>1.9730040000000001E-2</v>
      </c>
      <c r="HK503">
        <v>45.966000000000001</v>
      </c>
      <c r="HL503" s="1">
        <v>3.3869070000000002E-4</v>
      </c>
      <c r="HM503">
        <v>3.5813830000000002</v>
      </c>
      <c r="HN503">
        <v>1.9549400000000001E-2</v>
      </c>
      <c r="HO503">
        <v>45.757890000000003</v>
      </c>
      <c r="HP503" s="1">
        <v>8.4370319999999997E-4</v>
      </c>
      <c r="HQ503">
        <v>9.0460750000000001</v>
      </c>
      <c r="HR503" s="1">
        <v>1.9263829999999999E-2</v>
      </c>
      <c r="HS503">
        <v>45.491459999999996</v>
      </c>
      <c r="HT503" s="1">
        <v>1.902148E-3</v>
      </c>
      <c r="HU503">
        <v>20.800460000000001</v>
      </c>
      <c r="HV503" s="1">
        <v>1.9307870000000001E-2</v>
      </c>
      <c r="HW503">
        <v>45.337589999999999</v>
      </c>
      <c r="HX503" s="1">
        <v>4.0068079999999997E-3</v>
      </c>
      <c r="HY503">
        <v>43.94426</v>
      </c>
      <c r="HZ503" s="1">
        <v>1.9050609999999999E-2</v>
      </c>
      <c r="IA503">
        <v>45.774509999999999</v>
      </c>
      <c r="IB503" s="1">
        <v>7.6990649999999997E-3</v>
      </c>
      <c r="IC503">
        <v>86.038600000000002</v>
      </c>
      <c r="ID503" s="1">
        <v>1.8734029999999999E-2</v>
      </c>
      <c r="IE503">
        <v>46.928559999999997</v>
      </c>
      <c r="IF503" s="1">
        <v>1.3740769999999999E-2</v>
      </c>
      <c r="IG503">
        <v>156.99719999999999</v>
      </c>
      <c r="IH503" s="1">
        <v>1.8363239999999999E-2</v>
      </c>
      <c r="II503">
        <v>48.436050000000002</v>
      </c>
      <c r="IJ503" s="1">
        <v>2.294121E-2</v>
      </c>
      <c r="IK503">
        <v>268.83800000000002</v>
      </c>
      <c r="IL503" s="1">
        <v>1.8118249999999999E-2</v>
      </c>
      <c r="IM503">
        <v>49.361759999999997</v>
      </c>
      <c r="IN503" s="1">
        <v>3.6418529999999998E-2</v>
      </c>
      <c r="IO503">
        <v>434.86070000000001</v>
      </c>
      <c r="IP503" s="1">
        <v>1.7923680000000001E-2</v>
      </c>
      <c r="IQ503">
        <v>49.482439999999997</v>
      </c>
      <c r="IR503" s="1">
        <v>5.5108219999999999E-2</v>
      </c>
      <c r="IS503">
        <v>668.76530000000002</v>
      </c>
      <c r="IT503" s="1">
        <v>1.7664820000000001E-2</v>
      </c>
      <c r="IU503">
        <v>49.22936</v>
      </c>
      <c r="IV503" s="1">
        <v>7.940846E-2</v>
      </c>
      <c r="IW503">
        <v>982.83460000000002</v>
      </c>
      <c r="IX503" s="1">
        <v>1.7237849999999999E-2</v>
      </c>
      <c r="IY503">
        <v>48.950060000000001</v>
      </c>
      <c r="IZ503">
        <v>0.108721</v>
      </c>
      <c r="JA503">
        <v>1386.0619999999999</v>
      </c>
      <c r="JB503" s="1">
        <v>1.7000850000000001E-2</v>
      </c>
      <c r="JC503">
        <v>48.720059999999997</v>
      </c>
      <c r="JD503">
        <v>0.14499010000000001</v>
      </c>
      <c r="JE503">
        <v>1883.6780000000001</v>
      </c>
      <c r="JF503" s="1">
        <v>1.665001E-2</v>
      </c>
      <c r="JG503">
        <v>48.971580000000003</v>
      </c>
      <c r="JH503">
        <v>0.18593380000000001</v>
      </c>
      <c r="JI503">
        <v>2478.1190000000001</v>
      </c>
      <c r="JJ503" s="1">
        <v>1.6345160000000001E-2</v>
      </c>
      <c r="JK503">
        <v>49.272489999999998</v>
      </c>
      <c r="JL503">
        <v>0.23198089999999999</v>
      </c>
      <c r="JM503">
        <v>3165.9110000000001</v>
      </c>
      <c r="JN503" s="1">
        <v>1.6106410000000002E-2</v>
      </c>
      <c r="JO503">
        <v>49.262459999999997</v>
      </c>
      <c r="JP503">
        <v>0.28263880000000002</v>
      </c>
      <c r="JQ503">
        <v>3941.6129999999998</v>
      </c>
      <c r="JR503" s="1">
        <v>1.5948940000000002E-2</v>
      </c>
      <c r="JS503">
        <v>49.112270000000002</v>
      </c>
      <c r="JT503">
        <v>0.33833459999999999</v>
      </c>
      <c r="JU503">
        <v>4796.9709999999995</v>
      </c>
      <c r="JV503" s="1">
        <v>1.5809119999999999E-2</v>
      </c>
      <c r="JW503">
        <v>48.985939999999999</v>
      </c>
      <c r="JX503">
        <v>0.39750960000000002</v>
      </c>
      <c r="JY503">
        <v>5722.04</v>
      </c>
      <c r="JZ503" s="1">
        <v>1.562852E-2</v>
      </c>
      <c r="KA503">
        <v>48.766219999999997</v>
      </c>
      <c r="KB503">
        <v>0.45765869999999997</v>
      </c>
      <c r="KC503">
        <v>6704.0659999999998</v>
      </c>
      <c r="KD503" s="1">
        <v>1.5446629999999999E-2</v>
      </c>
      <c r="KE503">
        <v>48.517029999999998</v>
      </c>
      <c r="KF503">
        <v>0.51850680000000005</v>
      </c>
      <c r="KG503">
        <v>7729.1930000000002</v>
      </c>
      <c r="KH503" s="1">
        <v>1.5418289999999999E-2</v>
      </c>
      <c r="KI503">
        <v>48.234839999999998</v>
      </c>
      <c r="KJ503">
        <v>0.58513979999999999</v>
      </c>
      <c r="KK503">
        <v>8785.9110000000001</v>
      </c>
      <c r="KL503" s="1">
        <v>1.5281670000000001E-2</v>
      </c>
      <c r="KM503">
        <v>48.489350000000002</v>
      </c>
      <c r="KN503">
        <v>0.64771840000000003</v>
      </c>
      <c r="KO503">
        <v>9862.9500000000007</v>
      </c>
      <c r="KP503" s="1">
        <v>1.513755E-2</v>
      </c>
      <c r="KQ503">
        <v>49.52366</v>
      </c>
      <c r="KR503">
        <v>0.7085977</v>
      </c>
      <c r="KS503">
        <v>10946.72</v>
      </c>
      <c r="KT503" s="1">
        <v>1.495576E-2</v>
      </c>
      <c r="KU503">
        <v>51.053989999999999</v>
      </c>
      <c r="KV503">
        <v>0.76550200000000002</v>
      </c>
      <c r="KW503">
        <v>12026</v>
      </c>
      <c r="KX503" s="1">
        <v>1.4847819999999999E-2</v>
      </c>
      <c r="KY503">
        <v>52.087060000000001</v>
      </c>
      <c r="KZ503">
        <v>0.82362860000000004</v>
      </c>
      <c r="LA503">
        <v>13091.45</v>
      </c>
      <c r="LB503" s="1">
        <v>1.4790910000000001E-2</v>
      </c>
      <c r="LC503">
        <v>52.056089999999998</v>
      </c>
      <c r="LD503">
        <v>0.88231720000000002</v>
      </c>
      <c r="LE503">
        <v>14137.39</v>
      </c>
      <c r="LF503" s="1">
        <v>1.4728700000000001E-2</v>
      </c>
      <c r="LG503">
        <v>51.596829999999997</v>
      </c>
      <c r="LH503">
        <v>0.93819779999999997</v>
      </c>
      <c r="LI503">
        <v>15157.69</v>
      </c>
      <c r="LJ503" s="1">
        <v>1.462025E-2</v>
      </c>
      <c r="LK503">
        <v>51.241169999999997</v>
      </c>
      <c r="LL503">
        <v>0.98822160000000003</v>
      </c>
      <c r="LM503">
        <v>16146.13</v>
      </c>
      <c r="LN503" s="1">
        <v>1.440166E-2</v>
      </c>
      <c r="LO503">
        <v>50.898380000000003</v>
      </c>
      <c r="LP503">
        <v>1.0269330000000001</v>
      </c>
      <c r="LQ503">
        <v>17096.05</v>
      </c>
      <c r="LR503" s="1">
        <v>1.431727E-2</v>
      </c>
      <c r="LS503">
        <v>50.833080000000002</v>
      </c>
      <c r="LT503">
        <v>1.0713520000000001</v>
      </c>
      <c r="LU503">
        <v>18003.46</v>
      </c>
      <c r="LV503" s="1">
        <v>1.4300780000000001E-2</v>
      </c>
      <c r="LW503">
        <v>51.135039999999996</v>
      </c>
      <c r="LX503">
        <v>1.117855</v>
      </c>
      <c r="LY503">
        <v>18869.54</v>
      </c>
      <c r="LZ503" s="1">
        <v>1.429851E-2</v>
      </c>
      <c r="MA503">
        <v>51.388390000000001</v>
      </c>
      <c r="MB503">
        <v>1.162738</v>
      </c>
      <c r="MC503">
        <v>19693.73</v>
      </c>
      <c r="MD503" s="1">
        <v>1.421674E-2</v>
      </c>
      <c r="ME503">
        <v>51.529589999999999</v>
      </c>
      <c r="MF503">
        <v>1.1981250000000001</v>
      </c>
      <c r="MG503">
        <v>20473.900000000001</v>
      </c>
      <c r="MH503" s="1">
        <v>1.4105039999999999E-2</v>
      </c>
      <c r="MI503">
        <v>51.451189999999997</v>
      </c>
      <c r="MJ503">
        <v>1.2275499999999999</v>
      </c>
      <c r="MK503">
        <v>21208.14</v>
      </c>
      <c r="ML503" s="1">
        <v>1.4005180000000001E-2</v>
      </c>
      <c r="MM503">
        <v>51.013500000000001</v>
      </c>
      <c r="MN503">
        <v>1.2544139999999999</v>
      </c>
      <c r="MO503">
        <v>21895.71</v>
      </c>
      <c r="MP503" s="1">
        <v>1.3967419999999999E-2</v>
      </c>
      <c r="MQ503">
        <v>50.640169999999998</v>
      </c>
      <c r="MR503">
        <v>1.283787</v>
      </c>
      <c r="MS503">
        <v>22538.23</v>
      </c>
      <c r="MT503" s="1">
        <v>1.3994899999999999E-2</v>
      </c>
      <c r="MU503">
        <v>50.356470000000002</v>
      </c>
      <c r="MV503">
        <v>1.3165830000000001</v>
      </c>
      <c r="MW503">
        <v>23137.84</v>
      </c>
      <c r="MX503" s="1">
        <v>1.3948840000000001E-2</v>
      </c>
      <c r="MY503">
        <v>50.478920000000002</v>
      </c>
      <c r="MZ503">
        <v>1.340109</v>
      </c>
      <c r="NA503">
        <v>23695.75</v>
      </c>
      <c r="NB503" s="1">
        <v>1.386859E-2</v>
      </c>
      <c r="NC503">
        <v>50.79128</v>
      </c>
      <c r="ND503">
        <v>1.35764</v>
      </c>
      <c r="NE503">
        <v>24211.5</v>
      </c>
      <c r="NF503" s="1">
        <v>1.3757780000000001E-2</v>
      </c>
      <c r="NG503">
        <v>51.481879999999997</v>
      </c>
      <c r="NH503">
        <v>1.3694230000000001</v>
      </c>
      <c r="NI503">
        <v>24685.49</v>
      </c>
      <c r="NJ503" s="1">
        <v>1.3713879999999999E-2</v>
      </c>
      <c r="NK503">
        <v>52.336840000000002</v>
      </c>
      <c r="NL503">
        <v>1.3853629999999999</v>
      </c>
      <c r="NM503">
        <v>25119.200000000001</v>
      </c>
      <c r="NN503" s="1">
        <v>1.370388E-2</v>
      </c>
      <c r="NO503">
        <v>52.549779999999998</v>
      </c>
      <c r="NP503">
        <v>1.402687</v>
      </c>
      <c r="NQ503">
        <v>25515.91</v>
      </c>
      <c r="NR503" s="1">
        <v>1.367928E-2</v>
      </c>
      <c r="NS503">
        <v>52.002139999999997</v>
      </c>
      <c r="NT503">
        <v>1.416479</v>
      </c>
      <c r="NU503">
        <v>25877.02</v>
      </c>
      <c r="NV503" s="1">
        <v>1.362004E-2</v>
      </c>
      <c r="NW503">
        <v>51.468420000000002</v>
      </c>
      <c r="NX503">
        <v>1.424798</v>
      </c>
      <c r="NY503">
        <v>26203.88</v>
      </c>
      <c r="NZ503" s="1">
        <v>1.351835E-2</v>
      </c>
      <c r="OA503">
        <v>51.106279999999998</v>
      </c>
      <c r="OB503">
        <v>1.426912</v>
      </c>
      <c r="OC503">
        <v>26497.23</v>
      </c>
      <c r="OD503" s="1">
        <v>1.346338E-2</v>
      </c>
      <c r="OE503">
        <v>51.219070000000002</v>
      </c>
      <c r="OF503">
        <v>1.43222</v>
      </c>
      <c r="OG503">
        <v>26758.04</v>
      </c>
      <c r="OH503" s="1">
        <v>1.3446649999999999E-2</v>
      </c>
      <c r="OI503">
        <v>51.206800000000001</v>
      </c>
      <c r="OJ503">
        <v>1.440072</v>
      </c>
      <c r="OK503">
        <v>26989.85</v>
      </c>
    </row>
    <row r="504" spans="1:401" x14ac:dyDescent="0.35">
      <c r="A504">
        <v>513</v>
      </c>
      <c r="B504" t="s">
        <v>4</v>
      </c>
      <c r="C504" t="s">
        <v>364</v>
      </c>
      <c r="D504" t="s">
        <v>511</v>
      </c>
      <c r="E504">
        <v>843.19870000000003</v>
      </c>
      <c r="F504" s="1">
        <v>3.0774820000000001E-2</v>
      </c>
      <c r="G504">
        <v>33.41357</v>
      </c>
      <c r="H504">
        <v>0</v>
      </c>
      <c r="I504">
        <v>0</v>
      </c>
      <c r="J504" s="1">
        <v>3.0558740000000001E-2</v>
      </c>
      <c r="K504">
        <v>33.611150000000002</v>
      </c>
      <c r="L504">
        <v>0</v>
      </c>
      <c r="M504">
        <v>0</v>
      </c>
      <c r="N504">
        <v>3.0203629999999999E-2</v>
      </c>
      <c r="O504">
        <v>33.657080000000001</v>
      </c>
      <c r="P504">
        <v>0</v>
      </c>
      <c r="Q504">
        <v>0</v>
      </c>
      <c r="R504" s="1">
        <v>2.980733E-2</v>
      </c>
      <c r="S504">
        <v>34.02328</v>
      </c>
      <c r="T504">
        <v>0</v>
      </c>
      <c r="U504">
        <v>0</v>
      </c>
      <c r="V504" s="1">
        <v>2.9606839999999999E-2</v>
      </c>
      <c r="W504">
        <v>34.356340000000003</v>
      </c>
      <c r="X504">
        <v>0</v>
      </c>
      <c r="Y504">
        <v>0</v>
      </c>
      <c r="Z504" s="1">
        <v>2.9502859999999999E-2</v>
      </c>
      <c r="AA504">
        <v>34.401200000000003</v>
      </c>
      <c r="AB504">
        <v>0</v>
      </c>
      <c r="AC504">
        <v>0</v>
      </c>
      <c r="AD504" s="1">
        <v>2.9323140000000001E-2</v>
      </c>
      <c r="AE504">
        <v>34.2286</v>
      </c>
      <c r="AF504">
        <v>0</v>
      </c>
      <c r="AG504">
        <v>0</v>
      </c>
      <c r="AH504" s="1">
        <v>2.9022969999999999E-2</v>
      </c>
      <c r="AI504">
        <v>34.036850000000001</v>
      </c>
      <c r="AJ504">
        <v>0</v>
      </c>
      <c r="AK504">
        <v>0</v>
      </c>
      <c r="AL504" s="1">
        <v>2.8735E-2</v>
      </c>
      <c r="AM504">
        <v>33.973109999999998</v>
      </c>
      <c r="AN504">
        <v>0</v>
      </c>
      <c r="AO504">
        <v>0</v>
      </c>
      <c r="AP504" s="1">
        <v>2.8489589999999999E-2</v>
      </c>
      <c r="AQ504">
        <v>34.384599999999999</v>
      </c>
      <c r="AR504">
        <v>0</v>
      </c>
      <c r="AS504">
        <v>0</v>
      </c>
      <c r="AT504" s="1">
        <v>2.8296350000000001E-2</v>
      </c>
      <c r="AU504">
        <v>35.1004</v>
      </c>
      <c r="AV504">
        <v>0</v>
      </c>
      <c r="AW504">
        <v>0</v>
      </c>
      <c r="AX504" s="1">
        <v>2.8072529999999998E-2</v>
      </c>
      <c r="AY504">
        <v>35.955150000000003</v>
      </c>
      <c r="AZ504">
        <v>0</v>
      </c>
      <c r="BA504">
        <v>0</v>
      </c>
      <c r="BB504" s="1">
        <v>2.7783749999999999E-2</v>
      </c>
      <c r="BC504">
        <v>36.632269999999998</v>
      </c>
      <c r="BD504">
        <v>0</v>
      </c>
      <c r="BE504">
        <v>0</v>
      </c>
      <c r="BF504" s="1">
        <v>2.745506E-2</v>
      </c>
      <c r="BG504">
        <v>36.774180000000001</v>
      </c>
      <c r="BH504">
        <v>0</v>
      </c>
      <c r="BI504">
        <v>0</v>
      </c>
      <c r="BJ504" s="1">
        <v>2.7156670000000001E-2</v>
      </c>
      <c r="BK504">
        <v>36.583950000000002</v>
      </c>
      <c r="BL504">
        <v>0</v>
      </c>
      <c r="BM504">
        <v>0</v>
      </c>
      <c r="BN504" s="1">
        <v>2.6890509999999999E-2</v>
      </c>
      <c r="BO504">
        <v>36.39011</v>
      </c>
      <c r="BP504">
        <v>0</v>
      </c>
      <c r="BQ504">
        <v>0</v>
      </c>
      <c r="BR504" s="1">
        <v>2.6796360000000002E-2</v>
      </c>
      <c r="BS504">
        <v>36.246310000000001</v>
      </c>
      <c r="BT504">
        <v>0</v>
      </c>
      <c r="BU504">
        <v>0</v>
      </c>
      <c r="BV504" s="1">
        <v>2.6494899999999998E-2</v>
      </c>
      <c r="BW504">
        <v>36.434609999999999</v>
      </c>
      <c r="BX504">
        <v>0</v>
      </c>
      <c r="BY504">
        <v>0</v>
      </c>
      <c r="BZ504" s="1">
        <v>2.608572E-2</v>
      </c>
      <c r="CA504">
        <v>36.706009999999999</v>
      </c>
      <c r="CB504">
        <v>0</v>
      </c>
      <c r="CC504">
        <v>0</v>
      </c>
      <c r="CD504" s="1">
        <v>2.5669939999999999E-2</v>
      </c>
      <c r="CE504">
        <v>36.92859</v>
      </c>
      <c r="CF504">
        <v>0</v>
      </c>
      <c r="CG504">
        <v>0</v>
      </c>
      <c r="CH504" s="1">
        <v>2.536588E-2</v>
      </c>
      <c r="CI504">
        <v>37.060079999999999</v>
      </c>
      <c r="CJ504">
        <v>0</v>
      </c>
      <c r="CK504">
        <v>0</v>
      </c>
      <c r="CL504" s="1">
        <v>2.515506E-2</v>
      </c>
      <c r="CM504">
        <v>36.950470000000003</v>
      </c>
      <c r="CN504">
        <v>0</v>
      </c>
      <c r="CO504">
        <v>0</v>
      </c>
      <c r="CP504" s="1">
        <v>2.4937319999999999E-2</v>
      </c>
      <c r="CQ504">
        <v>36.789459999999998</v>
      </c>
      <c r="CR504">
        <v>0</v>
      </c>
      <c r="CS504">
        <v>0</v>
      </c>
      <c r="CT504" s="1">
        <v>2.4674160000000001E-2</v>
      </c>
      <c r="CU504">
        <v>36.617820000000002</v>
      </c>
      <c r="CV504">
        <v>0</v>
      </c>
      <c r="CW504">
        <v>0</v>
      </c>
      <c r="CX504" s="1">
        <v>2.438618E-2</v>
      </c>
      <c r="CY504">
        <v>36.539200000000001</v>
      </c>
      <c r="CZ504">
        <v>0</v>
      </c>
      <c r="DA504">
        <v>0</v>
      </c>
      <c r="DB504" s="1">
        <v>2.420779E-2</v>
      </c>
      <c r="DC504">
        <v>36.83849</v>
      </c>
      <c r="DD504">
        <v>0</v>
      </c>
      <c r="DE504">
        <v>0</v>
      </c>
      <c r="DF504" s="1">
        <v>2.4107110000000001E-2</v>
      </c>
      <c r="DG504">
        <v>37.507060000000003</v>
      </c>
      <c r="DH504">
        <v>0</v>
      </c>
      <c r="DI504">
        <v>0</v>
      </c>
      <c r="DJ504" s="1">
        <v>2.3993359999999998E-2</v>
      </c>
      <c r="DK504">
        <v>38.673560000000002</v>
      </c>
      <c r="DL504">
        <v>0</v>
      </c>
      <c r="DM504">
        <v>0</v>
      </c>
      <c r="DN504" s="1">
        <v>2.3808590000000001E-2</v>
      </c>
      <c r="DO504">
        <v>39.99944</v>
      </c>
      <c r="DP504">
        <v>0</v>
      </c>
      <c r="DQ504">
        <v>0</v>
      </c>
      <c r="DR504" s="1">
        <v>2.35707E-2</v>
      </c>
      <c r="DS504">
        <v>40.433059999999998</v>
      </c>
      <c r="DT504">
        <v>0</v>
      </c>
      <c r="DU504">
        <v>0</v>
      </c>
      <c r="DV504" s="1">
        <v>2.3307979999999999E-2</v>
      </c>
      <c r="DW504">
        <v>40.217779999999998</v>
      </c>
      <c r="DX504">
        <v>0</v>
      </c>
      <c r="DY504">
        <v>0</v>
      </c>
      <c r="DZ504" s="1">
        <v>2.3110869999999999E-2</v>
      </c>
      <c r="EA504">
        <v>39.998530000000002</v>
      </c>
      <c r="EB504" s="1">
        <v>1.3324540000000001E-38</v>
      </c>
      <c r="EC504" s="1">
        <v>1.3530140000000001E-34</v>
      </c>
      <c r="ED504" s="1">
        <v>2.3220419999999999E-2</v>
      </c>
      <c r="EE504">
        <v>39.828699999999998</v>
      </c>
      <c r="EF504" s="1">
        <v>9.2717580000000005E-35</v>
      </c>
      <c r="EG504" s="1">
        <v>8.475631E-31</v>
      </c>
      <c r="EH504" s="1">
        <v>2.300702E-2</v>
      </c>
      <c r="EI504">
        <v>39.909289999999999</v>
      </c>
      <c r="EJ504" s="1">
        <v>2.1162820000000001E-31</v>
      </c>
      <c r="EK504" s="1">
        <v>1.8226049999999999E-27</v>
      </c>
      <c r="EL504" s="1">
        <v>2.261032E-2</v>
      </c>
      <c r="EM504">
        <v>40.374029999999998</v>
      </c>
      <c r="EN504" s="1">
        <v>2.0172270000000001E-28</v>
      </c>
      <c r="EO504" s="1">
        <v>1.6899750000000001E-24</v>
      </c>
      <c r="EP504">
        <v>2.219434E-2</v>
      </c>
      <c r="EQ504">
        <v>41.42557</v>
      </c>
      <c r="ER504" s="1">
        <v>9.3301440000000003E-26</v>
      </c>
      <c r="ES504" s="1">
        <v>7.7394720000000004E-22</v>
      </c>
      <c r="ET504" s="1">
        <v>2.1942400000000001E-2</v>
      </c>
      <c r="EU504">
        <v>42.487540000000003</v>
      </c>
      <c r="EV504" s="1">
        <v>2.354142E-23</v>
      </c>
      <c r="EW504" s="1">
        <v>1.9348189999999999E-19</v>
      </c>
      <c r="EX504" s="1">
        <v>2.1803469999999998E-2</v>
      </c>
      <c r="EY504">
        <v>42.691090000000003</v>
      </c>
      <c r="EZ504" s="1">
        <v>3.4881729999999997E-21</v>
      </c>
      <c r="FA504" s="1">
        <v>2.8501360000000003E-17</v>
      </c>
      <c r="FB504" s="1">
        <v>2.1631959999999999E-2</v>
      </c>
      <c r="FC504">
        <v>42.45064</v>
      </c>
      <c r="FD504" s="1">
        <v>3.229985E-19</v>
      </c>
      <c r="FE504" s="1">
        <v>2.6334680000000001E-15</v>
      </c>
      <c r="FF504" s="1">
        <v>2.145298E-2</v>
      </c>
      <c r="FG504">
        <v>42.21508</v>
      </c>
      <c r="FH504" s="1">
        <v>1.9648830000000001E-17</v>
      </c>
      <c r="FI504" s="1">
        <v>1.6066589999999999E-13</v>
      </c>
      <c r="FJ504" s="1">
        <v>2.1739680000000001E-2</v>
      </c>
      <c r="FK504">
        <v>42.092469999999999</v>
      </c>
      <c r="FL504" s="1">
        <v>8.415836E-16</v>
      </c>
      <c r="FM504" s="1">
        <v>6.7745439999999998E-12</v>
      </c>
      <c r="FN504" s="1">
        <v>2.155433E-2</v>
      </c>
      <c r="FO504">
        <v>42.39481</v>
      </c>
      <c r="FP504" s="1">
        <v>2.518764E-14</v>
      </c>
      <c r="FQ504" s="1">
        <v>2.046455E-10</v>
      </c>
      <c r="FR504" s="1">
        <v>2.1209450000000001E-2</v>
      </c>
      <c r="FS504">
        <v>42.916240000000002</v>
      </c>
      <c r="FT504" s="1">
        <v>5.4869949999999999E-13</v>
      </c>
      <c r="FU504" s="1">
        <v>4.5352510000000003E-9</v>
      </c>
      <c r="FV504" s="1">
        <v>2.082757E-2</v>
      </c>
      <c r="FW504">
        <v>43.537239999999997</v>
      </c>
      <c r="FX504" s="1">
        <v>8.9644550000000003E-12</v>
      </c>
      <c r="FY504" s="1">
        <v>7.571361E-8</v>
      </c>
      <c r="FZ504" s="1">
        <v>2.0687279999999999E-2</v>
      </c>
      <c r="GA504">
        <v>43.82056</v>
      </c>
      <c r="GB504" s="1">
        <v>1.142399E-10</v>
      </c>
      <c r="GC504" s="1">
        <v>9.7627899999999992E-7</v>
      </c>
      <c r="GD504" s="1">
        <v>2.068271E-2</v>
      </c>
      <c r="GE504">
        <v>43.836590000000001</v>
      </c>
      <c r="GF504" s="1">
        <v>1.1586129999999999E-9</v>
      </c>
      <c r="GG504" s="1">
        <v>9.9615109999999995E-6</v>
      </c>
      <c r="GH504" s="1">
        <v>2.0612700000000001E-2</v>
      </c>
      <c r="GI504">
        <v>43.582839999999997</v>
      </c>
      <c r="GJ504" s="1">
        <v>9.4526320000000005E-9</v>
      </c>
      <c r="GK504" s="1">
        <v>8.2091700000000006E-5</v>
      </c>
      <c r="GL504" s="1">
        <v>2.0443550000000001E-2</v>
      </c>
      <c r="GM504">
        <v>43.330559999999998</v>
      </c>
      <c r="GN504" s="1">
        <v>6.3122070000000003E-8</v>
      </c>
      <c r="GO504" s="1">
        <v>5.5644630000000004E-4</v>
      </c>
      <c r="GP504" s="1">
        <v>2.069847E-2</v>
      </c>
      <c r="GQ504">
        <v>43.157229999999998</v>
      </c>
      <c r="GR504" s="1">
        <v>3.605363E-7</v>
      </c>
      <c r="GS504" s="1">
        <v>3.1625260000000001E-3</v>
      </c>
      <c r="GT504" s="1">
        <v>2.0479170000000001E-2</v>
      </c>
      <c r="GU504">
        <v>43.55377</v>
      </c>
      <c r="GV504" s="1">
        <v>1.715059E-6</v>
      </c>
      <c r="GW504" s="1">
        <v>1.53174E-2</v>
      </c>
      <c r="GX504" s="1">
        <v>2.0134699999999998E-2</v>
      </c>
      <c r="GY504">
        <v>44.227330000000002</v>
      </c>
      <c r="GZ504" s="1">
        <v>6.9754250000000002E-6</v>
      </c>
      <c r="HA504" s="1">
        <v>6.3854060000000004E-2</v>
      </c>
      <c r="HB504" s="1">
        <v>1.9731559999999999E-2</v>
      </c>
      <c r="HC504">
        <v>45.084330000000001</v>
      </c>
      <c r="HD504" s="1">
        <v>2.4644999999999999E-5</v>
      </c>
      <c r="HE504">
        <v>0.2320641</v>
      </c>
      <c r="HF504" s="1">
        <v>1.955461E-2</v>
      </c>
      <c r="HG504">
        <v>45.762300000000003</v>
      </c>
      <c r="HH504" s="1">
        <v>7.7752270000000002E-5</v>
      </c>
      <c r="HI504">
        <v>0.74447169999999996</v>
      </c>
      <c r="HJ504">
        <v>1.94649E-2</v>
      </c>
      <c r="HK504">
        <v>45.774839999999998</v>
      </c>
      <c r="HL504" s="1">
        <v>2.2004920000000001E-4</v>
      </c>
      <c r="HM504">
        <v>2.1338400000000002</v>
      </c>
      <c r="HN504" s="1">
        <v>1.9290769999999999E-2</v>
      </c>
      <c r="HO504">
        <v>45.558720000000001</v>
      </c>
      <c r="HP504" s="1">
        <v>5.5935320000000002E-4</v>
      </c>
      <c r="HQ504">
        <v>5.5170009999999996</v>
      </c>
      <c r="HR504" s="1">
        <v>1.9007349999999999E-2</v>
      </c>
      <c r="HS504">
        <v>45.288919999999997</v>
      </c>
      <c r="HT504" s="1">
        <v>1.285802E-3</v>
      </c>
      <c r="HU504">
        <v>12.97316</v>
      </c>
      <c r="HV504" s="1">
        <v>1.9062079999999999E-2</v>
      </c>
      <c r="HW504">
        <v>45.14226</v>
      </c>
      <c r="HX504" s="1">
        <v>2.7614699999999998E-3</v>
      </c>
      <c r="HY504">
        <v>28</v>
      </c>
      <c r="HZ504" s="1">
        <v>1.8807069999999999E-2</v>
      </c>
      <c r="IA504">
        <v>45.601680000000002</v>
      </c>
      <c r="IB504" s="1">
        <v>5.4030420000000003E-3</v>
      </c>
      <c r="IC504">
        <v>55.950659999999999</v>
      </c>
      <c r="ID504" s="1">
        <v>1.848959E-2</v>
      </c>
      <c r="IE504">
        <v>46.782400000000003</v>
      </c>
      <c r="IF504" s="1">
        <v>9.8113490000000005E-3</v>
      </c>
      <c r="IG504">
        <v>104.108</v>
      </c>
      <c r="IH504" s="1">
        <v>1.8122989999999999E-2</v>
      </c>
      <c r="II504">
        <v>48.298690000000001</v>
      </c>
      <c r="IJ504" s="1">
        <v>1.6658340000000001E-2</v>
      </c>
      <c r="IK504">
        <v>181.6086</v>
      </c>
      <c r="IL504" s="1">
        <v>1.7883039999999999E-2</v>
      </c>
      <c r="IM504">
        <v>49.200420000000001</v>
      </c>
      <c r="IN504" s="1">
        <v>2.687554E-2</v>
      </c>
      <c r="IO504">
        <v>298.96969999999999</v>
      </c>
      <c r="IP504" s="1">
        <v>1.7694140000000001E-2</v>
      </c>
      <c r="IQ504">
        <v>49.290349999999997</v>
      </c>
      <c r="IR504" s="1">
        <v>4.130064E-2</v>
      </c>
      <c r="IS504">
        <v>467.48020000000002</v>
      </c>
      <c r="IT504" s="1">
        <v>1.7441149999999999E-2</v>
      </c>
      <c r="IU504">
        <v>49.024430000000002</v>
      </c>
      <c r="IV504" s="1">
        <v>6.0394589999999998E-2</v>
      </c>
      <c r="IW504">
        <v>697.91549999999995</v>
      </c>
      <c r="IX504" s="1">
        <v>1.7022229999999999E-2</v>
      </c>
      <c r="IY504">
        <v>48.740859999999998</v>
      </c>
      <c r="IZ504" s="1">
        <v>8.3858160000000001E-2</v>
      </c>
      <c r="JA504">
        <v>999.03470000000004</v>
      </c>
      <c r="JB504" s="1">
        <v>1.6793490000000001E-2</v>
      </c>
      <c r="JC504">
        <v>48.514429999999997</v>
      </c>
      <c r="JD504">
        <v>0.1133517</v>
      </c>
      <c r="JE504">
        <v>1376.9549999999999</v>
      </c>
      <c r="JF504" s="1">
        <v>1.6443289999999999E-2</v>
      </c>
      <c r="JG504">
        <v>48.784750000000003</v>
      </c>
      <c r="JH504">
        <v>0.14714650000000001</v>
      </c>
      <c r="JI504">
        <v>1835.6</v>
      </c>
      <c r="JJ504" s="1">
        <v>1.6141340000000001E-2</v>
      </c>
      <c r="JK504">
        <v>49.080539999999999</v>
      </c>
      <c r="JL504">
        <v>0.18574869999999999</v>
      </c>
      <c r="JM504">
        <v>2374.4670000000001</v>
      </c>
      <c r="JN504">
        <v>1.590869E-2</v>
      </c>
      <c r="JO504">
        <v>49.070309999999999</v>
      </c>
      <c r="JP504">
        <v>0.22887370000000001</v>
      </c>
      <c r="JQ504">
        <v>2991.0279999999998</v>
      </c>
      <c r="JR504" s="1">
        <v>1.5754939999999999E-2</v>
      </c>
      <c r="JS504">
        <v>48.918520000000001</v>
      </c>
      <c r="JT504">
        <v>0.27687</v>
      </c>
      <c r="JU504">
        <v>3680.2669999999998</v>
      </c>
      <c r="JV504" s="1">
        <v>1.561621E-2</v>
      </c>
      <c r="JW504">
        <v>48.788589999999999</v>
      </c>
      <c r="JX504">
        <v>0.32847929999999997</v>
      </c>
      <c r="JY504">
        <v>4435.3729999999996</v>
      </c>
      <c r="JZ504" s="1">
        <v>1.5441099999999999E-2</v>
      </c>
      <c r="KA504">
        <v>48.569650000000003</v>
      </c>
      <c r="KB504">
        <v>0.38176909999999997</v>
      </c>
      <c r="KC504">
        <v>5247.0519999999997</v>
      </c>
      <c r="KD504" s="1">
        <v>1.526162E-2</v>
      </c>
      <c r="KE504">
        <v>48.322479999999999</v>
      </c>
      <c r="KF504">
        <v>0.4363049</v>
      </c>
      <c r="KG504">
        <v>6104.6049999999996</v>
      </c>
      <c r="KH504" s="1">
        <v>1.5235449999999999E-2</v>
      </c>
      <c r="KI504">
        <v>48.044719999999998</v>
      </c>
      <c r="KJ504">
        <v>0.49646410000000002</v>
      </c>
      <c r="KK504">
        <v>6998.5649999999996</v>
      </c>
      <c r="KL504" s="1">
        <v>1.510036E-2</v>
      </c>
      <c r="KM504">
        <v>48.322139999999997</v>
      </c>
      <c r="KN504">
        <v>0.55378249999999996</v>
      </c>
      <c r="KO504">
        <v>7919.5039999999999</v>
      </c>
      <c r="KP504" s="1">
        <v>1.496113E-2</v>
      </c>
      <c r="KQ504">
        <v>49.387810000000002</v>
      </c>
      <c r="KR504">
        <v>0.61035950000000005</v>
      </c>
      <c r="KS504">
        <v>8856.0540000000001</v>
      </c>
      <c r="KT504">
        <v>1.477725E-2</v>
      </c>
      <c r="KU504">
        <v>50.935130000000001</v>
      </c>
      <c r="KV504">
        <v>0.66370759999999995</v>
      </c>
      <c r="KW504">
        <v>9798.3130000000001</v>
      </c>
      <c r="KX504" s="1">
        <v>1.4672320000000001E-2</v>
      </c>
      <c r="KY504">
        <v>51.945439999999998</v>
      </c>
      <c r="KZ504">
        <v>0.71877919999999995</v>
      </c>
      <c r="LA504">
        <v>10737.55</v>
      </c>
      <c r="LB504">
        <v>1.46167E-2</v>
      </c>
      <c r="LC504">
        <v>51.877209999999998</v>
      </c>
      <c r="LD504">
        <v>0.77467660000000005</v>
      </c>
      <c r="LE504">
        <v>11667.97</v>
      </c>
      <c r="LF504" s="1">
        <v>1.455999E-2</v>
      </c>
      <c r="LG504">
        <v>51.409320000000001</v>
      </c>
      <c r="LH504">
        <v>0.82871059999999996</v>
      </c>
      <c r="LI504">
        <v>12583.81</v>
      </c>
      <c r="LJ504" s="1">
        <v>1.4449210000000001E-2</v>
      </c>
      <c r="LK504">
        <v>51.055059999999997</v>
      </c>
      <c r="LL504">
        <v>0.87737019999999999</v>
      </c>
      <c r="LM504">
        <v>13478.74</v>
      </c>
      <c r="LN504" s="1">
        <v>1.423221E-2</v>
      </c>
      <c r="LO504">
        <v>50.715710000000001</v>
      </c>
      <c r="LP504">
        <v>0.91633089999999995</v>
      </c>
      <c r="LQ504">
        <v>14346.69</v>
      </c>
      <c r="LR504" s="1">
        <v>1.4148279999999999E-2</v>
      </c>
      <c r="LS504">
        <v>50.664110000000001</v>
      </c>
      <c r="LT504">
        <v>0.96054640000000002</v>
      </c>
      <c r="LU504">
        <v>15183.21</v>
      </c>
      <c r="LV504" s="1">
        <v>1.413446E-2</v>
      </c>
      <c r="LW504">
        <v>50.980800000000002</v>
      </c>
      <c r="LX504">
        <v>1.006948</v>
      </c>
      <c r="LY504">
        <v>15987.8</v>
      </c>
      <c r="LZ504" s="1">
        <v>1.413361E-2</v>
      </c>
      <c r="MA504">
        <v>51.229709999999997</v>
      </c>
      <c r="MB504">
        <v>1.051984</v>
      </c>
      <c r="MC504">
        <v>16759.72</v>
      </c>
      <c r="MD504" s="1">
        <v>1.405355E-2</v>
      </c>
      <c r="ME504">
        <v>51.376930000000002</v>
      </c>
      <c r="MF504">
        <v>1.0884689999999999</v>
      </c>
      <c r="MG504">
        <v>17496.38</v>
      </c>
      <c r="MH504" s="1">
        <v>1.3942110000000001E-2</v>
      </c>
      <c r="MI504">
        <v>51.286819999999999</v>
      </c>
      <c r="MJ504">
        <v>1.119434</v>
      </c>
      <c r="MK504">
        <v>18195.75</v>
      </c>
      <c r="ML504" s="1">
        <v>1.38444E-2</v>
      </c>
      <c r="MM504">
        <v>50.843530000000001</v>
      </c>
      <c r="MN504">
        <v>1.1482209999999999</v>
      </c>
      <c r="MO504">
        <v>18856.400000000001</v>
      </c>
      <c r="MP504" s="1">
        <v>1.3807389999999999E-2</v>
      </c>
      <c r="MQ504">
        <v>50.47636</v>
      </c>
      <c r="MR504">
        <v>1.179249</v>
      </c>
      <c r="MS504">
        <v>19479.05</v>
      </c>
      <c r="MT504" s="1">
        <v>1.383621E-2</v>
      </c>
      <c r="MU504">
        <v>50.199820000000003</v>
      </c>
      <c r="MV504">
        <v>1.213525</v>
      </c>
      <c r="MW504">
        <v>20065.07</v>
      </c>
      <c r="MX504" s="1">
        <v>1.3794000000000001E-2</v>
      </c>
      <c r="MY504">
        <v>50.338209999999997</v>
      </c>
      <c r="MZ504">
        <v>1.2394069999999999</v>
      </c>
      <c r="NA504">
        <v>20615.16</v>
      </c>
      <c r="NB504" s="1">
        <v>1.3712459999999999E-2</v>
      </c>
      <c r="NC504">
        <v>50.664520000000003</v>
      </c>
      <c r="ND504">
        <v>1.2592030000000001</v>
      </c>
      <c r="NE504">
        <v>21128.47</v>
      </c>
      <c r="NF504">
        <v>1.360139E-2</v>
      </c>
      <c r="NG504">
        <v>51.366689999999998</v>
      </c>
      <c r="NH504">
        <v>1.2736609999999999</v>
      </c>
      <c r="NI504">
        <v>21605.39</v>
      </c>
      <c r="NJ504" s="1">
        <v>1.3557609999999999E-2</v>
      </c>
      <c r="NK504">
        <v>52.226900000000001</v>
      </c>
      <c r="NL504">
        <v>1.2920039999999999</v>
      </c>
      <c r="NM504">
        <v>22046.52</v>
      </c>
      <c r="NN504" s="1">
        <v>1.354899E-2</v>
      </c>
      <c r="NO504">
        <v>52.410539999999997</v>
      </c>
      <c r="NP504">
        <v>1.3117190000000001</v>
      </c>
      <c r="NQ504">
        <v>22454.639999999999</v>
      </c>
      <c r="NR504" s="1">
        <v>1.352737E-2</v>
      </c>
      <c r="NS504">
        <v>51.848930000000003</v>
      </c>
      <c r="NT504">
        <v>1.3282020000000001</v>
      </c>
      <c r="NU504">
        <v>22830.36</v>
      </c>
      <c r="NV504" s="1">
        <v>1.346842E-2</v>
      </c>
      <c r="NW504">
        <v>51.317120000000003</v>
      </c>
      <c r="NX504">
        <v>1.3391599999999999</v>
      </c>
      <c r="NY504">
        <v>23174.84</v>
      </c>
      <c r="NZ504" s="1">
        <v>1.336699E-2</v>
      </c>
      <c r="OA504">
        <v>50.965870000000002</v>
      </c>
      <c r="OB504">
        <v>1.344157</v>
      </c>
      <c r="OC504">
        <v>23489.01</v>
      </c>
      <c r="OD504" s="1">
        <v>1.331364E-2</v>
      </c>
      <c r="OE504">
        <v>51.098889999999997</v>
      </c>
      <c r="OF504">
        <v>1.352231</v>
      </c>
      <c r="OG504">
        <v>23773.24</v>
      </c>
      <c r="OH504" s="1">
        <v>1.329548E-2</v>
      </c>
      <c r="OI504">
        <v>51.077919999999999</v>
      </c>
      <c r="OJ504">
        <v>1.3623700000000001</v>
      </c>
      <c r="OK504">
        <v>24030.5</v>
      </c>
    </row>
    <row r="505" spans="1:401" x14ac:dyDescent="0.35">
      <c r="A505">
        <v>514</v>
      </c>
      <c r="B505" t="s">
        <v>4</v>
      </c>
      <c r="C505" t="s">
        <v>364</v>
      </c>
      <c r="D505" t="s">
        <v>512</v>
      </c>
      <c r="E505">
        <v>848.56320000000005</v>
      </c>
      <c r="F505" s="1">
        <v>3.223902E-2</v>
      </c>
      <c r="G505">
        <v>33.177930000000003</v>
      </c>
      <c r="H505">
        <v>0</v>
      </c>
      <c r="I505">
        <v>0</v>
      </c>
      <c r="J505" s="1">
        <v>3.2014609999999999E-2</v>
      </c>
      <c r="K505">
        <v>33.38355</v>
      </c>
      <c r="L505">
        <v>0</v>
      </c>
      <c r="M505">
        <v>0</v>
      </c>
      <c r="N505" s="1">
        <v>3.1635089999999998E-2</v>
      </c>
      <c r="O505">
        <v>33.432409999999997</v>
      </c>
      <c r="P505">
        <v>0</v>
      </c>
      <c r="Q505">
        <v>0</v>
      </c>
      <c r="R505" s="1">
        <v>3.1212480000000001E-2</v>
      </c>
      <c r="S505">
        <v>33.810890000000001</v>
      </c>
      <c r="T505">
        <v>0</v>
      </c>
      <c r="U505">
        <v>0</v>
      </c>
      <c r="V505" s="1">
        <v>3.1003880000000001E-2</v>
      </c>
      <c r="W505">
        <v>34.144579999999998</v>
      </c>
      <c r="X505">
        <v>0</v>
      </c>
      <c r="Y505">
        <v>0</v>
      </c>
      <c r="Z505" s="1">
        <v>3.0900790000000001E-2</v>
      </c>
      <c r="AA505">
        <v>34.181399999999996</v>
      </c>
      <c r="AB505">
        <v>0</v>
      </c>
      <c r="AC505">
        <v>0</v>
      </c>
      <c r="AD505" s="1">
        <v>3.0713580000000001E-2</v>
      </c>
      <c r="AE505">
        <v>34.00938</v>
      </c>
      <c r="AF505">
        <v>0</v>
      </c>
      <c r="AG505">
        <v>0</v>
      </c>
      <c r="AH505" s="1">
        <v>3.0395109999999999E-2</v>
      </c>
      <c r="AI505">
        <v>33.821950000000001</v>
      </c>
      <c r="AJ505">
        <v>0</v>
      </c>
      <c r="AK505">
        <v>0</v>
      </c>
      <c r="AL505" s="1">
        <v>3.009061E-2</v>
      </c>
      <c r="AM505">
        <v>33.76876</v>
      </c>
      <c r="AN505">
        <v>0</v>
      </c>
      <c r="AO505">
        <v>0</v>
      </c>
      <c r="AP505" s="1">
        <v>2.983272E-2</v>
      </c>
      <c r="AQ505">
        <v>34.195639999999997</v>
      </c>
      <c r="AR505">
        <v>0</v>
      </c>
      <c r="AS505">
        <v>0</v>
      </c>
      <c r="AT505" s="1">
        <v>2.96306E-2</v>
      </c>
      <c r="AU505">
        <v>34.920760000000001</v>
      </c>
      <c r="AV505">
        <v>0</v>
      </c>
      <c r="AW505">
        <v>0</v>
      </c>
      <c r="AX505" s="1">
        <v>2.939601E-2</v>
      </c>
      <c r="AY505">
        <v>35.778480000000002</v>
      </c>
      <c r="AZ505">
        <v>0</v>
      </c>
      <c r="BA505">
        <v>0</v>
      </c>
      <c r="BB505" s="1">
        <v>2.9093399999999998E-2</v>
      </c>
      <c r="BC505">
        <v>36.44829</v>
      </c>
      <c r="BD505">
        <v>0</v>
      </c>
      <c r="BE505">
        <v>0</v>
      </c>
      <c r="BF505" s="1">
        <v>2.874697E-2</v>
      </c>
      <c r="BG505">
        <v>36.575040000000001</v>
      </c>
      <c r="BH505">
        <v>0</v>
      </c>
      <c r="BI505">
        <v>0</v>
      </c>
      <c r="BJ505" s="1">
        <v>2.843567E-2</v>
      </c>
      <c r="BK505">
        <v>36.381720000000001</v>
      </c>
      <c r="BL505">
        <v>0</v>
      </c>
      <c r="BM505">
        <v>0</v>
      </c>
      <c r="BN505" s="1">
        <v>2.815521E-2</v>
      </c>
      <c r="BO505">
        <v>36.191180000000003</v>
      </c>
      <c r="BP505">
        <v>0</v>
      </c>
      <c r="BQ505">
        <v>0</v>
      </c>
      <c r="BR505" s="1">
        <v>2.8062960000000001E-2</v>
      </c>
      <c r="BS505">
        <v>36.053959999999996</v>
      </c>
      <c r="BT505">
        <v>0</v>
      </c>
      <c r="BU505">
        <v>0</v>
      </c>
      <c r="BV505" s="1">
        <v>2.7746779999999999E-2</v>
      </c>
      <c r="BW505">
        <v>36.25656</v>
      </c>
      <c r="BX505">
        <v>0</v>
      </c>
      <c r="BY505">
        <v>0</v>
      </c>
      <c r="BZ505" s="1">
        <v>2.7314959999999999E-2</v>
      </c>
      <c r="CA505">
        <v>36.527729999999998</v>
      </c>
      <c r="CB505">
        <v>0</v>
      </c>
      <c r="CC505">
        <v>0</v>
      </c>
      <c r="CD505" s="1">
        <v>2.687724E-2</v>
      </c>
      <c r="CE505">
        <v>36.763809999999999</v>
      </c>
      <c r="CF505">
        <v>0</v>
      </c>
      <c r="CG505">
        <v>0</v>
      </c>
      <c r="CH505" s="1">
        <v>2.655886E-2</v>
      </c>
      <c r="CI505">
        <v>36.885339999999999</v>
      </c>
      <c r="CJ505">
        <v>0</v>
      </c>
      <c r="CK505">
        <v>0</v>
      </c>
      <c r="CL505" s="1">
        <v>2.6339069999999999E-2</v>
      </c>
      <c r="CM505">
        <v>36.775390000000002</v>
      </c>
      <c r="CN505">
        <v>0</v>
      </c>
      <c r="CO505">
        <v>0</v>
      </c>
      <c r="CP505" s="1">
        <v>2.6112650000000001E-2</v>
      </c>
      <c r="CQ505">
        <v>36.616990000000001</v>
      </c>
      <c r="CR505">
        <v>0</v>
      </c>
      <c r="CS505">
        <v>0</v>
      </c>
      <c r="CT505" s="1">
        <v>2.5833640000000001E-2</v>
      </c>
      <c r="CU505">
        <v>36.448749999999997</v>
      </c>
      <c r="CV505">
        <v>0</v>
      </c>
      <c r="CW505">
        <v>0</v>
      </c>
      <c r="CX505" s="1">
        <v>2.5528579999999999E-2</v>
      </c>
      <c r="CY505">
        <v>36.379550000000002</v>
      </c>
      <c r="CZ505">
        <v>0</v>
      </c>
      <c r="DA505">
        <v>0</v>
      </c>
      <c r="DB505" s="1">
        <v>2.5341329999999999E-2</v>
      </c>
      <c r="DC505">
        <v>36.691070000000003</v>
      </c>
      <c r="DD505">
        <v>0</v>
      </c>
      <c r="DE505">
        <v>0</v>
      </c>
      <c r="DF505" s="1">
        <v>2.5237579999999999E-2</v>
      </c>
      <c r="DG505">
        <v>37.371659999999999</v>
      </c>
      <c r="DH505">
        <v>0</v>
      </c>
      <c r="DI505">
        <v>0</v>
      </c>
      <c r="DJ505" s="1">
        <v>2.5118080000000001E-2</v>
      </c>
      <c r="DK505">
        <v>38.549849999999999</v>
      </c>
      <c r="DL505">
        <v>0</v>
      </c>
      <c r="DM505">
        <v>0</v>
      </c>
      <c r="DN505" s="1">
        <v>2.4926779999999999E-2</v>
      </c>
      <c r="DO505">
        <v>39.870959999999997</v>
      </c>
      <c r="DP505">
        <v>0</v>
      </c>
      <c r="DQ505">
        <v>0</v>
      </c>
      <c r="DR505" s="1">
        <v>2.4674769999999999E-2</v>
      </c>
      <c r="DS505">
        <v>40.272559999999999</v>
      </c>
      <c r="DT505">
        <v>0</v>
      </c>
      <c r="DU505">
        <v>0</v>
      </c>
      <c r="DV505" s="1">
        <v>2.4398710000000001E-2</v>
      </c>
      <c r="DW505">
        <v>40.04607</v>
      </c>
      <c r="DX505">
        <v>0</v>
      </c>
      <c r="DY505">
        <v>0</v>
      </c>
      <c r="DZ505" s="1">
        <v>2.419485E-2</v>
      </c>
      <c r="EA505">
        <v>39.825569999999999</v>
      </c>
      <c r="EB505">
        <v>0</v>
      </c>
      <c r="EC505" s="1">
        <v>3.3699709999999999E-35</v>
      </c>
      <c r="ED505" s="1">
        <v>2.4319239999999999E-2</v>
      </c>
      <c r="EE505">
        <v>39.658790000000003</v>
      </c>
      <c r="EF505" s="1">
        <v>2.7133259999999999E-35</v>
      </c>
      <c r="EG505" s="1">
        <v>2.2981339999999998E-31</v>
      </c>
      <c r="EH505" s="1">
        <v>2.4096159999999998E-2</v>
      </c>
      <c r="EI505">
        <v>39.747570000000003</v>
      </c>
      <c r="EJ505" s="1">
        <v>6.6715460000000005E-32</v>
      </c>
      <c r="EK505" s="1">
        <v>5.3064010000000001E-28</v>
      </c>
      <c r="EL505" s="1">
        <v>2.3676800000000001E-2</v>
      </c>
      <c r="EM505">
        <v>40.229140000000001</v>
      </c>
      <c r="EN505" s="1">
        <v>6.7611720000000004E-29</v>
      </c>
      <c r="EO505" s="1">
        <v>5.2326580000000001E-25</v>
      </c>
      <c r="EP505" s="1">
        <v>2.3235639999999998E-2</v>
      </c>
      <c r="EQ505">
        <v>41.293379999999999</v>
      </c>
      <c r="ER505" s="1">
        <v>3.3019620000000003E-26</v>
      </c>
      <c r="ES505" s="1">
        <v>2.5348790000000001E-22</v>
      </c>
      <c r="ET505" s="1">
        <v>2.2973569999999999E-2</v>
      </c>
      <c r="EU505">
        <v>42.347320000000003</v>
      </c>
      <c r="EV505" s="1">
        <v>8.7570009999999999E-24</v>
      </c>
      <c r="EW505" s="1">
        <v>6.6737049999999994E-20</v>
      </c>
      <c r="EX505" s="1">
        <v>2.282787E-2</v>
      </c>
      <c r="EY505">
        <v>42.517919999999997</v>
      </c>
      <c r="EZ505" s="1">
        <v>1.358294E-21</v>
      </c>
      <c r="FA505" s="1">
        <v>1.031966E-17</v>
      </c>
      <c r="FB505" s="1">
        <v>2.2654489999999999E-2</v>
      </c>
      <c r="FC505">
        <v>42.27017</v>
      </c>
      <c r="FD505" s="1">
        <v>1.3118690000000001E-19</v>
      </c>
      <c r="FE505" s="1">
        <v>9.9786620000000007E-16</v>
      </c>
      <c r="FF505">
        <v>2.2466280000000002E-2</v>
      </c>
      <c r="FG505">
        <v>42.03304</v>
      </c>
      <c r="FH505" s="1">
        <v>8.3011689999999999E-18</v>
      </c>
      <c r="FI505" s="1">
        <v>6.3547680000000006E-14</v>
      </c>
      <c r="FJ505" s="1">
        <v>2.278297E-2</v>
      </c>
      <c r="FK505">
        <v>41.91498</v>
      </c>
      <c r="FL505" s="1">
        <v>3.6938320000000001E-16</v>
      </c>
      <c r="FM505" s="1">
        <v>2.7908589999999999E-12</v>
      </c>
      <c r="FN505" s="1">
        <v>2.2586749999999999E-2</v>
      </c>
      <c r="FO505">
        <v>42.225990000000003</v>
      </c>
      <c r="FP505" s="1">
        <v>1.145856E-14</v>
      </c>
      <c r="FQ505" s="1">
        <v>8.7670969999999997E-11</v>
      </c>
      <c r="FR505" s="1">
        <v>2.2220119999999999E-2</v>
      </c>
      <c r="FS505">
        <v>42.750590000000003</v>
      </c>
      <c r="FT505" s="1">
        <v>2.5836140000000002E-13</v>
      </c>
      <c r="FU505" s="1">
        <v>2.0176859999999999E-9</v>
      </c>
      <c r="FV505" s="1">
        <v>2.1815169999999998E-2</v>
      </c>
      <c r="FW505">
        <v>43.367429999999999</v>
      </c>
      <c r="FX505" s="1">
        <v>4.3631980000000003E-12</v>
      </c>
      <c r="FY505" s="1">
        <v>3.4931490000000001E-8</v>
      </c>
      <c r="FZ505" s="1">
        <v>2.1671309999999999E-2</v>
      </c>
      <c r="GA505">
        <v>43.638080000000002</v>
      </c>
      <c r="GB505" s="1">
        <v>5.7430740000000003E-11</v>
      </c>
      <c r="GC505" s="1">
        <v>4.665109E-7</v>
      </c>
      <c r="GD505" s="1">
        <v>2.1672239999999999E-2</v>
      </c>
      <c r="GE505">
        <v>43.64123</v>
      </c>
      <c r="GF505" s="1">
        <v>6.0097629999999999E-10</v>
      </c>
      <c r="GG505" s="1">
        <v>4.9239189999999999E-6</v>
      </c>
      <c r="GH505" s="1">
        <v>2.160078E-2</v>
      </c>
      <c r="GI505">
        <v>43.382019999999997</v>
      </c>
      <c r="GJ505" s="1">
        <v>5.0520479999999999E-9</v>
      </c>
      <c r="GK505" s="1">
        <v>4.1920299999999999E-5</v>
      </c>
      <c r="GL505" s="1">
        <v>2.1425969999999999E-2</v>
      </c>
      <c r="GM505">
        <v>43.129100000000001</v>
      </c>
      <c r="GN505" s="1">
        <v>3.4719489999999999E-8</v>
      </c>
      <c r="GO505" s="1">
        <v>2.931675E-4</v>
      </c>
      <c r="GP505" s="1">
        <v>2.1705820000000001E-2</v>
      </c>
      <c r="GQ505">
        <v>42.961219999999997</v>
      </c>
      <c r="GR505" s="1">
        <v>2.0392739999999999E-7</v>
      </c>
      <c r="GS505" s="1">
        <v>1.716757E-3</v>
      </c>
      <c r="GT505" s="1">
        <v>2.1477119999999999E-2</v>
      </c>
      <c r="GU505">
        <v>43.372540000000001</v>
      </c>
      <c r="GV505" s="1">
        <v>9.959873999999999E-7</v>
      </c>
      <c r="GW505" s="1">
        <v>8.5573490000000006E-3</v>
      </c>
      <c r="GX505" s="1">
        <v>2.1107859999999999E-2</v>
      </c>
      <c r="GY505">
        <v>44.04674</v>
      </c>
      <c r="GZ505" s="1">
        <v>4.1537779999999998E-6</v>
      </c>
      <c r="HA505" s="1">
        <v>3.6680299999999999E-2</v>
      </c>
      <c r="HB505" s="1">
        <v>2.068451E-2</v>
      </c>
      <c r="HC505">
        <v>44.90954</v>
      </c>
      <c r="HD505" s="1">
        <v>1.503845E-5</v>
      </c>
      <c r="HE505">
        <v>0.1369214</v>
      </c>
      <c r="HF505">
        <v>2.0499340000000001E-2</v>
      </c>
      <c r="HG505">
        <v>45.572710000000001</v>
      </c>
      <c r="HH505" s="1">
        <v>4.8575880000000002E-5</v>
      </c>
      <c r="HI505">
        <v>0.45071670000000003</v>
      </c>
      <c r="HJ505" s="1">
        <v>2.0411200000000001E-2</v>
      </c>
      <c r="HK505">
        <v>45.565350000000002</v>
      </c>
      <c r="HL505" s="1">
        <v>1.4066609999999999E-4</v>
      </c>
      <c r="HM505">
        <v>1.3243370000000001</v>
      </c>
      <c r="HN505" s="1">
        <v>2.0232880000000002E-2</v>
      </c>
      <c r="HO505">
        <v>45.344999999999999</v>
      </c>
      <c r="HP505" s="1">
        <v>3.6554639999999999E-4</v>
      </c>
      <c r="HQ505">
        <v>3.5070709999999998</v>
      </c>
      <c r="HR505" s="1">
        <v>1.9937070000000001E-2</v>
      </c>
      <c r="HS505">
        <v>45.074339999999999</v>
      </c>
      <c r="HT505" s="1">
        <v>8.582307E-4</v>
      </c>
      <c r="HU505">
        <v>8.4395039999999995</v>
      </c>
      <c r="HV505" s="1">
        <v>2.0005209999999999E-2</v>
      </c>
      <c r="HW505">
        <v>44.936300000000003</v>
      </c>
      <c r="HX505" s="1">
        <v>1.8817910000000001E-3</v>
      </c>
      <c r="HY505">
        <v>18.623349999999999</v>
      </c>
      <c r="HZ505" s="1">
        <v>1.973635E-2</v>
      </c>
      <c r="IA505">
        <v>45.413699999999999</v>
      </c>
      <c r="IB505" s="1">
        <v>3.753269E-3</v>
      </c>
      <c r="IC505">
        <v>38.00996</v>
      </c>
      <c r="ID505" s="1">
        <v>1.939842E-2</v>
      </c>
      <c r="IE505">
        <v>46.61345</v>
      </c>
      <c r="IF505" s="1">
        <v>6.9410790000000002E-3</v>
      </c>
      <c r="IG505">
        <v>72.177989999999994</v>
      </c>
      <c r="IH505" s="1">
        <v>1.9015850000000001E-2</v>
      </c>
      <c r="II505">
        <v>48.131239999999998</v>
      </c>
      <c r="IJ505" s="1">
        <v>1.199601E-2</v>
      </c>
      <c r="IK505">
        <v>128.3758</v>
      </c>
      <c r="IL505">
        <v>1.8767220000000001E-2</v>
      </c>
      <c r="IM505">
        <v>49.008929999999999</v>
      </c>
      <c r="IN505" s="1">
        <v>1.968406E-2</v>
      </c>
      <c r="IO505">
        <v>215.2758</v>
      </c>
      <c r="IP505" s="1">
        <v>1.856998E-2</v>
      </c>
      <c r="IQ505">
        <v>49.07367</v>
      </c>
      <c r="IR505">
        <v>3.073534E-2</v>
      </c>
      <c r="IS505">
        <v>342.55950000000001</v>
      </c>
      <c r="IT505">
        <v>1.8307960000000002E-2</v>
      </c>
      <c r="IU505">
        <v>48.800559999999997</v>
      </c>
      <c r="IV505" s="1">
        <v>4.5635849999999999E-2</v>
      </c>
      <c r="IW505">
        <v>519.98620000000005</v>
      </c>
      <c r="IX505" s="1">
        <v>1.7873569999999998E-2</v>
      </c>
      <c r="IY505">
        <v>48.51558</v>
      </c>
      <c r="IZ505" s="1">
        <v>6.4298770000000005E-2</v>
      </c>
      <c r="JA505">
        <v>756.18349999999998</v>
      </c>
      <c r="JB505" s="1">
        <v>1.7639780000000001E-2</v>
      </c>
      <c r="JC505">
        <v>48.29504</v>
      </c>
      <c r="JD505" s="1">
        <v>8.8132059999999998E-2</v>
      </c>
      <c r="JE505">
        <v>1057.961</v>
      </c>
      <c r="JF505" s="1">
        <v>1.7266090000000001E-2</v>
      </c>
      <c r="JG505">
        <v>48.581299999999999</v>
      </c>
      <c r="JH505">
        <v>0.1158377</v>
      </c>
      <c r="JI505">
        <v>1430.365</v>
      </c>
      <c r="JJ505" s="1">
        <v>1.695116E-2</v>
      </c>
      <c r="JK505">
        <v>48.868969999999997</v>
      </c>
      <c r="JL505">
        <v>0.1480176</v>
      </c>
      <c r="JM505">
        <v>1875.06</v>
      </c>
      <c r="JN505" s="1">
        <v>1.670843E-2</v>
      </c>
      <c r="JO505">
        <v>48.860700000000001</v>
      </c>
      <c r="JP505">
        <v>0.18448020000000001</v>
      </c>
      <c r="JQ505">
        <v>2391.7379999999998</v>
      </c>
      <c r="JR505" s="1">
        <v>1.6549189999999998E-2</v>
      </c>
      <c r="JS505">
        <v>48.710659999999997</v>
      </c>
      <c r="JT505">
        <v>0.22558909999999999</v>
      </c>
      <c r="JU505">
        <v>2977.7469999999998</v>
      </c>
      <c r="JV505" s="1">
        <v>1.6405929999999999E-2</v>
      </c>
      <c r="JW505">
        <v>48.577539999999999</v>
      </c>
      <c r="JX505">
        <v>0.270372</v>
      </c>
      <c r="JY505">
        <v>3628.652</v>
      </c>
      <c r="JZ505" s="1">
        <v>1.6223919999999999E-2</v>
      </c>
      <c r="KA505">
        <v>48.360779999999998</v>
      </c>
      <c r="KB505">
        <v>0.31724200000000002</v>
      </c>
      <c r="KC505">
        <v>4337.5940000000001</v>
      </c>
      <c r="KD505">
        <v>1.6038400000000001E-2</v>
      </c>
      <c r="KE505">
        <v>48.116880000000002</v>
      </c>
      <c r="KF505">
        <v>0.3658592</v>
      </c>
      <c r="KG505">
        <v>5096.2209999999995</v>
      </c>
      <c r="KH505" s="1">
        <v>1.6011230000000001E-2</v>
      </c>
      <c r="KI505">
        <v>47.845179999999999</v>
      </c>
      <c r="KJ505">
        <v>0.41979050000000001</v>
      </c>
      <c r="KK505">
        <v>5896.491</v>
      </c>
      <c r="KL505">
        <v>1.5874389999999999E-2</v>
      </c>
      <c r="KM505">
        <v>48.142270000000003</v>
      </c>
      <c r="KN505">
        <v>0.47208070000000002</v>
      </c>
      <c r="KO505">
        <v>6730.2709999999997</v>
      </c>
      <c r="KP505" s="1">
        <v>1.572964E-2</v>
      </c>
      <c r="KQ505">
        <v>49.231090000000002</v>
      </c>
      <c r="KR505">
        <v>0.52420529999999999</v>
      </c>
      <c r="KS505">
        <v>7587.5739999999996</v>
      </c>
      <c r="KT505" s="1">
        <v>1.553012E-2</v>
      </c>
      <c r="KU505">
        <v>50.786160000000002</v>
      </c>
      <c r="KV505">
        <v>0.57374709999999995</v>
      </c>
      <c r="KW505">
        <v>8459.2379999999994</v>
      </c>
      <c r="KX505" s="1">
        <v>1.542206E-2</v>
      </c>
      <c r="KY505">
        <v>51.772440000000003</v>
      </c>
      <c r="KZ505">
        <v>0.62551109999999999</v>
      </c>
      <c r="LA505">
        <v>9337.1170000000002</v>
      </c>
      <c r="LB505" s="1">
        <v>1.536729E-2</v>
      </c>
      <c r="LC505">
        <v>51.67445</v>
      </c>
      <c r="LD505">
        <v>0.67845469999999997</v>
      </c>
      <c r="LE505">
        <v>10215.07</v>
      </c>
      <c r="LF505">
        <v>1.5310799999999999E-2</v>
      </c>
      <c r="LG505">
        <v>51.205199999999998</v>
      </c>
      <c r="LH505">
        <v>0.73012169999999998</v>
      </c>
      <c r="LI505">
        <v>11087.21</v>
      </c>
      <c r="LJ505" s="1">
        <v>1.519355E-2</v>
      </c>
      <c r="LK505">
        <v>50.854900000000001</v>
      </c>
      <c r="LL505">
        <v>0.77715610000000002</v>
      </c>
      <c r="LM505">
        <v>11947.05</v>
      </c>
      <c r="LN505" s="1">
        <v>1.49648E-2</v>
      </c>
      <c r="LO505">
        <v>50.521030000000003</v>
      </c>
      <c r="LP505">
        <v>0.81581570000000003</v>
      </c>
      <c r="LQ505">
        <v>12788.61</v>
      </c>
      <c r="LR505" s="1">
        <v>1.4874180000000001E-2</v>
      </c>
      <c r="LS505">
        <v>50.482340000000001</v>
      </c>
      <c r="LT505">
        <v>0.85920969999999997</v>
      </c>
      <c r="LU505">
        <v>13606.96</v>
      </c>
      <c r="LV505" s="1">
        <v>1.486525E-2</v>
      </c>
      <c r="LW505">
        <v>50.810789999999997</v>
      </c>
      <c r="LX505">
        <v>0.90519019999999994</v>
      </c>
      <c r="LY505">
        <v>14400.72</v>
      </c>
      <c r="LZ505" s="1">
        <v>1.486649E-2</v>
      </c>
      <c r="MA505">
        <v>51.052700000000002</v>
      </c>
      <c r="MB505">
        <v>0.94990090000000005</v>
      </c>
      <c r="MC505">
        <v>15168.02</v>
      </c>
      <c r="MD505" s="1">
        <v>1.47812E-2</v>
      </c>
      <c r="ME505">
        <v>51.207479999999997</v>
      </c>
      <c r="MF505">
        <v>0.98679740000000005</v>
      </c>
      <c r="MG505">
        <v>15906.28</v>
      </c>
      <c r="MH505">
        <v>1.4665630000000001E-2</v>
      </c>
      <c r="MI505">
        <v>51.106670000000001</v>
      </c>
      <c r="MJ505">
        <v>1.0189410000000001</v>
      </c>
      <c r="MK505">
        <v>16613.060000000001</v>
      </c>
      <c r="ML505" s="1">
        <v>1.4564199999999999E-2</v>
      </c>
      <c r="MM505">
        <v>50.662610000000001</v>
      </c>
      <c r="MN505">
        <v>1.04911</v>
      </c>
      <c r="MO505">
        <v>17286.439999999999</v>
      </c>
      <c r="MP505" s="1">
        <v>1.452676E-2</v>
      </c>
      <c r="MQ505">
        <v>50.303469999999997</v>
      </c>
      <c r="MR505">
        <v>1.081334</v>
      </c>
      <c r="MS505">
        <v>17926.150000000001</v>
      </c>
      <c r="MT505" s="1">
        <v>1.455935E-2</v>
      </c>
      <c r="MU505">
        <v>50.034999999999997</v>
      </c>
      <c r="MV505">
        <v>1.116649</v>
      </c>
      <c r="MW505">
        <v>18533.21</v>
      </c>
      <c r="MX505" s="1">
        <v>1.451616E-2</v>
      </c>
      <c r="MY505">
        <v>50.185180000000003</v>
      </c>
      <c r="MZ505">
        <v>1.144171</v>
      </c>
      <c r="NA505">
        <v>19107.52</v>
      </c>
      <c r="NB505" s="1">
        <v>1.443117E-2</v>
      </c>
      <c r="NC505">
        <v>50.524259999999998</v>
      </c>
      <c r="ND505">
        <v>1.1660060000000001</v>
      </c>
      <c r="NE505">
        <v>19648.18</v>
      </c>
      <c r="NF505" s="1">
        <v>1.4313060000000001E-2</v>
      </c>
      <c r="NG505">
        <v>51.232529999999997</v>
      </c>
      <c r="NH505">
        <v>1.182687</v>
      </c>
      <c r="NI505">
        <v>20155.2</v>
      </c>
      <c r="NJ505" s="1">
        <v>1.426755E-2</v>
      </c>
      <c r="NK505">
        <v>52.093719999999998</v>
      </c>
      <c r="NL505">
        <v>1.203047</v>
      </c>
      <c r="NM505">
        <v>20628.689999999999</v>
      </c>
      <c r="NN505" s="1">
        <v>1.4260159999999999E-2</v>
      </c>
      <c r="NO505">
        <v>52.24962</v>
      </c>
      <c r="NP505">
        <v>1.2247600000000001</v>
      </c>
      <c r="NQ505">
        <v>21071.08</v>
      </c>
      <c r="NR505" s="1">
        <v>1.423816E-2</v>
      </c>
      <c r="NS505">
        <v>51.68289</v>
      </c>
      <c r="NT505">
        <v>1.2433050000000001</v>
      </c>
      <c r="NU505">
        <v>21482.31</v>
      </c>
      <c r="NV505">
        <v>1.4178909999999999E-2</v>
      </c>
      <c r="NW505">
        <v>51.156910000000003</v>
      </c>
      <c r="NX505">
        <v>1.256791</v>
      </c>
      <c r="NY505">
        <v>21863.63</v>
      </c>
      <c r="NZ505" s="1">
        <v>1.407169E-2</v>
      </c>
      <c r="OA505">
        <v>50.817860000000003</v>
      </c>
      <c r="OB505">
        <v>1.2643219999999999</v>
      </c>
      <c r="OC505">
        <v>22215.65</v>
      </c>
      <c r="OD505" s="1">
        <v>1.4017190000000001E-2</v>
      </c>
      <c r="OE505">
        <v>50.968350000000001</v>
      </c>
      <c r="OF505">
        <v>1.274856</v>
      </c>
      <c r="OG505">
        <v>22538.58</v>
      </c>
      <c r="OH505" s="1">
        <v>1.3997290000000001E-2</v>
      </c>
      <c r="OI505">
        <v>50.937150000000003</v>
      </c>
      <c r="OJ505">
        <v>1.287012</v>
      </c>
      <c r="OK505">
        <v>22834.54</v>
      </c>
    </row>
    <row r="506" spans="1:401" x14ac:dyDescent="0.35">
      <c r="A506">
        <v>515</v>
      </c>
      <c r="B506" t="s">
        <v>4</v>
      </c>
      <c r="C506" t="s">
        <v>364</v>
      </c>
      <c r="D506" t="s">
        <v>513</v>
      </c>
      <c r="E506">
        <v>838.55349999999999</v>
      </c>
      <c r="F506" s="1">
        <v>3.01313E-2</v>
      </c>
      <c r="G506">
        <v>32.941890000000001</v>
      </c>
      <c r="H506">
        <v>0</v>
      </c>
      <c r="I506">
        <v>0</v>
      </c>
      <c r="J506" s="1">
        <v>2.99221E-2</v>
      </c>
      <c r="K506">
        <v>33.148690000000002</v>
      </c>
      <c r="L506">
        <v>0</v>
      </c>
      <c r="M506">
        <v>0</v>
      </c>
      <c r="N506">
        <v>2.955903E-2</v>
      </c>
      <c r="O506">
        <v>33.202959999999997</v>
      </c>
      <c r="P506">
        <v>0</v>
      </c>
      <c r="Q506">
        <v>0</v>
      </c>
      <c r="R506" s="1">
        <v>2.9159109999999999E-2</v>
      </c>
      <c r="S506">
        <v>33.577669999999998</v>
      </c>
      <c r="T506">
        <v>0</v>
      </c>
      <c r="U506">
        <v>0</v>
      </c>
      <c r="V506" s="1">
        <v>2.896667E-2</v>
      </c>
      <c r="W506">
        <v>33.914369999999998</v>
      </c>
      <c r="X506">
        <v>0</v>
      </c>
      <c r="Y506">
        <v>0</v>
      </c>
      <c r="Z506" s="1">
        <v>2.8873429999999999E-2</v>
      </c>
      <c r="AA506">
        <v>33.961269999999999</v>
      </c>
      <c r="AB506">
        <v>0</v>
      </c>
      <c r="AC506">
        <v>0</v>
      </c>
      <c r="AD506" s="1">
        <v>2.8699249999999999E-2</v>
      </c>
      <c r="AE506">
        <v>33.796230000000001</v>
      </c>
      <c r="AF506">
        <v>0</v>
      </c>
      <c r="AG506">
        <v>0</v>
      </c>
      <c r="AH506" s="1">
        <v>2.8400149999999999E-2</v>
      </c>
      <c r="AI506">
        <v>33.614530000000002</v>
      </c>
      <c r="AJ506">
        <v>0</v>
      </c>
      <c r="AK506">
        <v>0</v>
      </c>
      <c r="AL506" s="1">
        <v>2.8112789999999999E-2</v>
      </c>
      <c r="AM506">
        <v>33.56221</v>
      </c>
      <c r="AN506">
        <v>0</v>
      </c>
      <c r="AO506">
        <v>0</v>
      </c>
      <c r="AP506" s="1">
        <v>2.7870639999999999E-2</v>
      </c>
      <c r="AQ506">
        <v>33.982939999999999</v>
      </c>
      <c r="AR506">
        <v>0</v>
      </c>
      <c r="AS506">
        <v>0</v>
      </c>
      <c r="AT506" s="1">
        <v>2.7681859999999999E-2</v>
      </c>
      <c r="AU506">
        <v>34.702649999999998</v>
      </c>
      <c r="AV506">
        <v>0</v>
      </c>
      <c r="AW506">
        <v>0</v>
      </c>
      <c r="AX506" s="1">
        <v>2.7461860000000001E-2</v>
      </c>
      <c r="AY506">
        <v>35.556019999999997</v>
      </c>
      <c r="AZ506">
        <v>0</v>
      </c>
      <c r="BA506">
        <v>0</v>
      </c>
      <c r="BB506" s="1">
        <v>2.7179350000000001E-2</v>
      </c>
      <c r="BC506">
        <v>36.228029999999997</v>
      </c>
      <c r="BD506">
        <v>0</v>
      </c>
      <c r="BE506">
        <v>0</v>
      </c>
      <c r="BF506" s="1">
        <v>2.685572E-2</v>
      </c>
      <c r="BG506">
        <v>36.36515</v>
      </c>
      <c r="BH506">
        <v>0</v>
      </c>
      <c r="BI506">
        <v>0</v>
      </c>
      <c r="BJ506" s="1">
        <v>2.6563059999999999E-2</v>
      </c>
      <c r="BK506">
        <v>36.179969999999997</v>
      </c>
      <c r="BL506">
        <v>0</v>
      </c>
      <c r="BM506">
        <v>0</v>
      </c>
      <c r="BN506" s="1">
        <v>2.6302019999999999E-2</v>
      </c>
      <c r="BO506">
        <v>35.994959999999999</v>
      </c>
      <c r="BP506">
        <v>0</v>
      </c>
      <c r="BQ506">
        <v>0</v>
      </c>
      <c r="BR506" s="1">
        <v>2.622066E-2</v>
      </c>
      <c r="BS506">
        <v>35.861980000000003</v>
      </c>
      <c r="BT506">
        <v>0</v>
      </c>
      <c r="BU506">
        <v>0</v>
      </c>
      <c r="BV506" s="1">
        <v>2.5923709999999999E-2</v>
      </c>
      <c r="BW506">
        <v>36.061810000000001</v>
      </c>
      <c r="BX506">
        <v>0</v>
      </c>
      <c r="BY506">
        <v>0</v>
      </c>
      <c r="BZ506" s="1">
        <v>2.5519360000000001E-2</v>
      </c>
      <c r="CA506">
        <v>36.337710000000001</v>
      </c>
      <c r="CB506">
        <v>0</v>
      </c>
      <c r="CC506">
        <v>0</v>
      </c>
      <c r="CD506" s="1">
        <v>2.510484E-2</v>
      </c>
      <c r="CE506">
        <v>36.570099999999996</v>
      </c>
      <c r="CF506">
        <v>0</v>
      </c>
      <c r="CG506">
        <v>0</v>
      </c>
      <c r="CH506" s="1">
        <v>2.4810100000000002E-2</v>
      </c>
      <c r="CI506">
        <v>36.702919999999999</v>
      </c>
      <c r="CJ506">
        <v>0</v>
      </c>
      <c r="CK506">
        <v>0</v>
      </c>
      <c r="CL506" s="1">
        <v>2.460592E-2</v>
      </c>
      <c r="CM506">
        <v>36.599310000000003</v>
      </c>
      <c r="CN506">
        <v>0</v>
      </c>
      <c r="CO506">
        <v>0</v>
      </c>
      <c r="CP506" s="1">
        <v>2.43956E-2</v>
      </c>
      <c r="CQ506">
        <v>36.446739999999998</v>
      </c>
      <c r="CR506">
        <v>0</v>
      </c>
      <c r="CS506">
        <v>0</v>
      </c>
      <c r="CT506" s="1">
        <v>2.413423E-2</v>
      </c>
      <c r="CU506">
        <v>36.283720000000002</v>
      </c>
      <c r="CV506">
        <v>0</v>
      </c>
      <c r="CW506">
        <v>0</v>
      </c>
      <c r="CX506" s="1">
        <v>2.384325E-2</v>
      </c>
      <c r="CY506">
        <v>36.215539999999997</v>
      </c>
      <c r="CZ506">
        <v>0</v>
      </c>
      <c r="DA506">
        <v>0</v>
      </c>
      <c r="DB506" s="1">
        <v>2.36647E-2</v>
      </c>
      <c r="DC506">
        <v>36.521839999999997</v>
      </c>
      <c r="DD506">
        <v>0</v>
      </c>
      <c r="DE506">
        <v>0</v>
      </c>
      <c r="DF506" s="1">
        <v>2.3570109999999998E-2</v>
      </c>
      <c r="DG506">
        <v>37.193860000000001</v>
      </c>
      <c r="DH506">
        <v>0</v>
      </c>
      <c r="DI506">
        <v>0</v>
      </c>
      <c r="DJ506" s="1">
        <v>2.3460140000000001E-2</v>
      </c>
      <c r="DK506">
        <v>38.35765</v>
      </c>
      <c r="DL506">
        <v>0</v>
      </c>
      <c r="DM506">
        <v>0</v>
      </c>
      <c r="DN506" s="1">
        <v>2.3283450000000001E-2</v>
      </c>
      <c r="DO506">
        <v>39.671419999999998</v>
      </c>
      <c r="DP506">
        <v>0</v>
      </c>
      <c r="DQ506">
        <v>0</v>
      </c>
      <c r="DR506">
        <v>2.304753E-2</v>
      </c>
      <c r="DS506">
        <v>40.088850000000001</v>
      </c>
      <c r="DT506">
        <v>0</v>
      </c>
      <c r="DU506">
        <v>0</v>
      </c>
      <c r="DV506" s="1">
        <v>2.2785920000000001E-2</v>
      </c>
      <c r="DW506">
        <v>39.869549999999997</v>
      </c>
      <c r="DX506">
        <v>0</v>
      </c>
      <c r="DY506">
        <v>0</v>
      </c>
      <c r="DZ506" s="1">
        <v>2.2600849999999999E-2</v>
      </c>
      <c r="EA506">
        <v>39.653039999999997</v>
      </c>
      <c r="EB506">
        <v>0</v>
      </c>
      <c r="EC506" s="1">
        <v>8.8594230000000004E-36</v>
      </c>
      <c r="ED506" s="1">
        <v>2.272834E-2</v>
      </c>
      <c r="EE506">
        <v>39.48827</v>
      </c>
      <c r="EF506" s="1">
        <v>6.0166280000000002E-36</v>
      </c>
      <c r="EG506" s="1">
        <v>6.5327259999999999E-32</v>
      </c>
      <c r="EH506" s="1">
        <v>2.2516049999999999E-2</v>
      </c>
      <c r="EI506">
        <v>39.573929999999997</v>
      </c>
      <c r="EJ506" s="1">
        <v>1.6532330000000001E-32</v>
      </c>
      <c r="EK506" s="1">
        <v>1.616535E-28</v>
      </c>
      <c r="EL506" s="1">
        <v>2.212252E-2</v>
      </c>
      <c r="EM506">
        <v>40.04363</v>
      </c>
      <c r="EN506" s="1">
        <v>1.826042E-29</v>
      </c>
      <c r="EO506" s="1">
        <v>1.6922099999999999E-25</v>
      </c>
      <c r="EP506" s="1">
        <v>2.1704620000000001E-2</v>
      </c>
      <c r="EQ506">
        <v>41.094520000000003</v>
      </c>
      <c r="ER506" s="1">
        <v>9.5972739999999998E-27</v>
      </c>
      <c r="ES506" s="1">
        <v>8.6593539999999995E-23</v>
      </c>
      <c r="ET506" s="1">
        <v>2.1458950000000001E-2</v>
      </c>
      <c r="EU506">
        <v>42.145899999999997</v>
      </c>
      <c r="EV506" s="1">
        <v>2.7159450000000001E-24</v>
      </c>
      <c r="EW506" s="1">
        <v>2.3983109999999999E-20</v>
      </c>
      <c r="EX506" s="1">
        <v>2.13256E-2</v>
      </c>
      <c r="EY506">
        <v>42.333919999999999</v>
      </c>
      <c r="EZ506" s="1">
        <v>4.4689889999999997E-22</v>
      </c>
      <c r="FA506" s="1">
        <v>3.8898450000000003E-18</v>
      </c>
      <c r="FB506" s="1">
        <v>2.116972E-2</v>
      </c>
      <c r="FC506">
        <v>42.090589999999999</v>
      </c>
      <c r="FD506" s="1">
        <v>4.556323E-20</v>
      </c>
      <c r="FE506" s="1">
        <v>3.9341000000000002E-16</v>
      </c>
      <c r="FF506" s="1">
        <v>2.099092E-2</v>
      </c>
      <c r="FG506">
        <v>41.855690000000003</v>
      </c>
      <c r="FH506" s="1">
        <v>3.0300459999999999E-18</v>
      </c>
      <c r="FI506" s="1">
        <v>2.6143049999999999E-14</v>
      </c>
      <c r="FJ506" s="1">
        <v>2.1307530000000002E-2</v>
      </c>
      <c r="FK506">
        <v>41.73574</v>
      </c>
      <c r="FL506" s="1">
        <v>1.4140599999999999E-16</v>
      </c>
      <c r="FM506" s="1">
        <v>1.195617E-12</v>
      </c>
      <c r="FN506" s="1">
        <v>2.1118250000000002E-2</v>
      </c>
      <c r="FO506">
        <v>42.037709999999997</v>
      </c>
      <c r="FP506" s="1">
        <v>4.5832110000000004E-15</v>
      </c>
      <c r="FQ506" s="1">
        <v>3.9053950000000002E-11</v>
      </c>
      <c r="FR506" s="1">
        <v>2.0772180000000001E-2</v>
      </c>
      <c r="FS506">
        <v>42.554279999999999</v>
      </c>
      <c r="FT506" s="1">
        <v>1.077786E-13</v>
      </c>
      <c r="FU506" s="1">
        <v>9.3351990000000007E-10</v>
      </c>
      <c r="FV506" s="1">
        <v>2.0387789999999999E-2</v>
      </c>
      <c r="FW506">
        <v>43.165410000000001</v>
      </c>
      <c r="FX506" s="1">
        <v>1.8944339999999999E-12</v>
      </c>
      <c r="FY506" s="1">
        <v>1.6764629999999999E-8</v>
      </c>
      <c r="FZ506" s="1">
        <v>2.0257359999999999E-2</v>
      </c>
      <c r="GA506">
        <v>43.438209999999998</v>
      </c>
      <c r="GB506" s="1">
        <v>2.5922510000000001E-11</v>
      </c>
      <c r="GC506" s="1">
        <v>2.3197500000000001E-7</v>
      </c>
      <c r="GD506">
        <v>2.0261439999999999E-2</v>
      </c>
      <c r="GE506">
        <v>43.44603</v>
      </c>
      <c r="GF506" s="1">
        <v>2.8153390000000001E-10</v>
      </c>
      <c r="GG506" s="1">
        <v>2.5338569999999999E-6</v>
      </c>
      <c r="GH506" s="1">
        <v>2.0196510000000001E-2</v>
      </c>
      <c r="GI506">
        <v>43.191110000000002</v>
      </c>
      <c r="GJ506" s="1">
        <v>2.4522190000000001E-9</v>
      </c>
      <c r="GK506" s="1">
        <v>2.2298969999999999E-5</v>
      </c>
      <c r="GL506" s="1">
        <v>2.0035770000000001E-2</v>
      </c>
      <c r="GM506">
        <v>42.940359999999998</v>
      </c>
      <c r="GN506" s="1">
        <v>1.743472E-8</v>
      </c>
      <c r="GO506" s="1">
        <v>1.6100469999999999E-4</v>
      </c>
      <c r="GP506" s="1">
        <v>2.031198E-2</v>
      </c>
      <c r="GQ506">
        <v>42.771160000000002</v>
      </c>
      <c r="GR506" s="1">
        <v>1.058369E-7</v>
      </c>
      <c r="GS506" s="1">
        <v>9.7215069999999999E-4</v>
      </c>
      <c r="GT506" s="1">
        <v>2.01011E-2</v>
      </c>
      <c r="GU506">
        <v>43.170029999999997</v>
      </c>
      <c r="GV506" s="1">
        <v>5.331781E-7</v>
      </c>
      <c r="GW506" s="1">
        <v>4.9908540000000003E-3</v>
      </c>
      <c r="GX506" s="1">
        <v>1.9746449999999999E-2</v>
      </c>
      <c r="GY506">
        <v>43.837809999999998</v>
      </c>
      <c r="GZ506" s="1">
        <v>2.2898110000000002E-6</v>
      </c>
      <c r="HA506" s="1">
        <v>2.2015259999999998E-2</v>
      </c>
      <c r="HB506" s="1">
        <v>1.9346660000000002E-2</v>
      </c>
      <c r="HC506">
        <v>44.688389999999998</v>
      </c>
      <c r="HD506" s="1">
        <v>8.5285389999999998E-6</v>
      </c>
      <c r="HE506" s="1">
        <v>8.4483080000000002E-2</v>
      </c>
      <c r="HF506" s="1">
        <v>1.917663E-2</v>
      </c>
      <c r="HG506">
        <v>45.352339999999998</v>
      </c>
      <c r="HH506" s="1">
        <v>2.831927E-5</v>
      </c>
      <c r="HI506">
        <v>0.28561769999999997</v>
      </c>
      <c r="HJ506" s="1">
        <v>1.9099649999999999E-2</v>
      </c>
      <c r="HK506">
        <v>45.355319999999999</v>
      </c>
      <c r="HL506" s="1">
        <v>8.4222320000000003E-5</v>
      </c>
      <c r="HM506">
        <v>0.86109919999999995</v>
      </c>
      <c r="HN506" s="1">
        <v>1.8937579999999999E-2</v>
      </c>
      <c r="HO506">
        <v>45.138179999999998</v>
      </c>
      <c r="HP506" s="1">
        <v>2.2454779999999999E-4</v>
      </c>
      <c r="HQ506">
        <v>2.3377330000000001</v>
      </c>
      <c r="HR506" s="1">
        <v>1.866143E-2</v>
      </c>
      <c r="HS506">
        <v>44.872599999999998</v>
      </c>
      <c r="HT506" s="1">
        <v>5.4024970000000005E-4</v>
      </c>
      <c r="HU506">
        <v>5.7623550000000003</v>
      </c>
      <c r="HV506" s="1">
        <v>1.873727E-2</v>
      </c>
      <c r="HW506">
        <v>44.733310000000003</v>
      </c>
      <c r="HX506" s="1">
        <v>1.21342E-3</v>
      </c>
      <c r="HY506">
        <v>13.0129</v>
      </c>
      <c r="HZ506" s="1">
        <v>1.8484E-2</v>
      </c>
      <c r="IA506">
        <v>45.198569999999997</v>
      </c>
      <c r="IB506" s="1">
        <v>2.474581E-3</v>
      </c>
      <c r="IC506">
        <v>27.152229999999999</v>
      </c>
      <c r="ID506" s="1">
        <v>1.8164349999999999E-2</v>
      </c>
      <c r="IE506">
        <v>46.379179999999998</v>
      </c>
      <c r="IF506">
        <v>4.6744890000000004E-3</v>
      </c>
      <c r="IG506">
        <v>52.66628</v>
      </c>
      <c r="IH506">
        <v>1.7805129999999999E-2</v>
      </c>
      <c r="II506">
        <v>47.884369999999997</v>
      </c>
      <c r="IJ506" s="1">
        <v>8.2448079999999993E-3</v>
      </c>
      <c r="IK506">
        <v>95.593299999999999</v>
      </c>
      <c r="IL506" s="1">
        <v>1.757508E-2</v>
      </c>
      <c r="IM506">
        <v>48.769779999999997</v>
      </c>
      <c r="IN506" s="1">
        <v>1.3796009999999999E-2</v>
      </c>
      <c r="IO506">
        <v>163.43260000000001</v>
      </c>
      <c r="IP506" s="1">
        <v>1.7394730000000001E-2</v>
      </c>
      <c r="IQ506">
        <v>48.846409999999999</v>
      </c>
      <c r="IR506" s="1">
        <v>2.194631E-2</v>
      </c>
      <c r="IS506">
        <v>264.87889999999999</v>
      </c>
      <c r="IT506" s="1">
        <v>1.7152609999999999E-2</v>
      </c>
      <c r="IU506">
        <v>48.579169999999998</v>
      </c>
      <c r="IV506" s="1">
        <v>3.3164440000000003E-2</v>
      </c>
      <c r="IW506">
        <v>409.13249999999999</v>
      </c>
      <c r="IX506" s="1">
        <v>1.6751189999999999E-2</v>
      </c>
      <c r="IY506">
        <v>48.299840000000003</v>
      </c>
      <c r="IZ506" s="1">
        <v>4.7520809999999997E-2</v>
      </c>
      <c r="JA506">
        <v>604.90599999999995</v>
      </c>
      <c r="JB506" s="1">
        <v>1.6533280000000001E-2</v>
      </c>
      <c r="JC506">
        <v>48.081220000000002</v>
      </c>
      <c r="JD506" s="1">
        <v>6.6167089999999998E-2</v>
      </c>
      <c r="JE506">
        <v>859.70069999999998</v>
      </c>
      <c r="JF506" s="1">
        <v>1.6181870000000001E-2</v>
      </c>
      <c r="JG506">
        <v>48.35857</v>
      </c>
      <c r="JH506">
        <v>8.8250300000000004E-2</v>
      </c>
      <c r="JI506">
        <v>1179.636</v>
      </c>
      <c r="JJ506">
        <v>1.5889159999999999E-2</v>
      </c>
      <c r="JK506">
        <v>48.653660000000002</v>
      </c>
      <c r="JL506">
        <v>0.1143593</v>
      </c>
      <c r="JM506">
        <v>1568.12</v>
      </c>
      <c r="JN506" s="1">
        <v>1.5660110000000001E-2</v>
      </c>
      <c r="JO506">
        <v>48.647930000000002</v>
      </c>
      <c r="JP506">
        <v>0.1443913</v>
      </c>
      <c r="JQ506">
        <v>2026.6780000000001</v>
      </c>
      <c r="JR506" s="1">
        <v>1.5516739999999999E-2</v>
      </c>
      <c r="JS506">
        <v>48.501429999999999</v>
      </c>
      <c r="JT506">
        <v>0.1788111</v>
      </c>
      <c r="JU506">
        <v>2554.5929999999998</v>
      </c>
      <c r="JV506" s="1">
        <v>1.5384429999999999E-2</v>
      </c>
      <c r="JW506">
        <v>48.37518</v>
      </c>
      <c r="JX506">
        <v>0.21681729999999999</v>
      </c>
      <c r="JY506">
        <v>3149.3150000000001</v>
      </c>
      <c r="JZ506" s="1">
        <v>1.521541E-2</v>
      </c>
      <c r="KA506">
        <v>48.162610000000001</v>
      </c>
      <c r="KB506">
        <v>0.25719740000000002</v>
      </c>
      <c r="KC506">
        <v>3805.8820000000001</v>
      </c>
      <c r="KD506" s="1">
        <v>1.5041769999999999E-2</v>
      </c>
      <c r="KE506">
        <v>47.923870000000001</v>
      </c>
      <c r="KF506">
        <v>0.29964970000000002</v>
      </c>
      <c r="KG506">
        <v>4517.6120000000001</v>
      </c>
      <c r="KH506" s="1">
        <v>1.501947E-2</v>
      </c>
      <c r="KI506">
        <v>47.65672</v>
      </c>
      <c r="KJ506">
        <v>0.34718880000000002</v>
      </c>
      <c r="KK506">
        <v>5277.5870000000004</v>
      </c>
      <c r="KL506" s="1">
        <v>1.4896400000000001E-2</v>
      </c>
      <c r="KM506">
        <v>47.943840000000002</v>
      </c>
      <c r="KN506">
        <v>0.39408209999999999</v>
      </c>
      <c r="KO506">
        <v>6078.5969999999998</v>
      </c>
      <c r="KP506">
        <v>1.475927E-2</v>
      </c>
      <c r="KQ506">
        <v>49.01388</v>
      </c>
      <c r="KR506">
        <v>0.44124869999999999</v>
      </c>
      <c r="KS506">
        <v>6911.4260000000004</v>
      </c>
      <c r="KT506" s="1">
        <v>1.456794E-2</v>
      </c>
      <c r="KU506">
        <v>50.554189999999998</v>
      </c>
      <c r="KV506">
        <v>0.48664109999999999</v>
      </c>
      <c r="KW506">
        <v>7767.2359999999999</v>
      </c>
      <c r="KX506" s="1">
        <v>1.446922E-2</v>
      </c>
      <c r="KY506">
        <v>51.549039999999998</v>
      </c>
      <c r="KZ506">
        <v>0.53460019999999997</v>
      </c>
      <c r="LA506">
        <v>8638.06</v>
      </c>
      <c r="LB506" s="1">
        <v>1.4418530000000001E-2</v>
      </c>
      <c r="LC506">
        <v>51.472529999999999</v>
      </c>
      <c r="LD506">
        <v>0.58394250000000003</v>
      </c>
      <c r="LE506">
        <v>9517.4159999999993</v>
      </c>
      <c r="LF506" s="1">
        <v>1.4369109999999999E-2</v>
      </c>
      <c r="LG506">
        <v>51.01146</v>
      </c>
      <c r="LH506">
        <v>0.6327064</v>
      </c>
      <c r="LI506">
        <v>10398.969999999999</v>
      </c>
      <c r="LJ506" s="1">
        <v>1.42606E-2</v>
      </c>
      <c r="LK506">
        <v>50.666080000000001</v>
      </c>
      <c r="LL506">
        <v>0.67770799999999998</v>
      </c>
      <c r="LM506">
        <v>11275.97</v>
      </c>
      <c r="LN506" s="1">
        <v>1.404208E-2</v>
      </c>
      <c r="LO506">
        <v>50.337730000000001</v>
      </c>
      <c r="LP506">
        <v>0.71538679999999999</v>
      </c>
      <c r="LQ506">
        <v>12141.95</v>
      </c>
      <c r="LR506" s="1">
        <v>1.395767E-2</v>
      </c>
      <c r="LS506">
        <v>50.29806</v>
      </c>
      <c r="LT506">
        <v>0.75762949999999996</v>
      </c>
      <c r="LU506">
        <v>12991.36</v>
      </c>
      <c r="LV506" s="1">
        <v>1.395207E-2</v>
      </c>
      <c r="LW506">
        <v>50.621270000000003</v>
      </c>
      <c r="LX506">
        <v>0.80250319999999997</v>
      </c>
      <c r="LY506">
        <v>13822.12</v>
      </c>
      <c r="LZ506" s="1">
        <v>1.3958440000000001E-2</v>
      </c>
      <c r="MA506">
        <v>50.868850000000002</v>
      </c>
      <c r="MB506">
        <v>0.84658560000000005</v>
      </c>
      <c r="MC506">
        <v>14631.39</v>
      </c>
      <c r="MD506" s="1">
        <v>1.38768E-2</v>
      </c>
      <c r="ME506">
        <v>51.021320000000003</v>
      </c>
      <c r="MF506">
        <v>0.88345399999999996</v>
      </c>
      <c r="MG506">
        <v>15416.21</v>
      </c>
      <c r="MH506" s="1">
        <v>1.3770080000000001E-2</v>
      </c>
      <c r="MI506">
        <v>50.932459999999999</v>
      </c>
      <c r="MJ506">
        <v>0.91635719999999998</v>
      </c>
      <c r="MK506">
        <v>16173.4</v>
      </c>
      <c r="ML506">
        <v>1.3670649999999999E-2</v>
      </c>
      <c r="MM506">
        <v>50.49926</v>
      </c>
      <c r="MN506">
        <v>0.94713849999999999</v>
      </c>
      <c r="MO506">
        <v>16900.59</v>
      </c>
      <c r="MP506">
        <v>1.3639449999999999E-2</v>
      </c>
      <c r="MQ506">
        <v>50.144620000000003</v>
      </c>
      <c r="MR506">
        <v>0.9803809</v>
      </c>
      <c r="MS506">
        <v>17597.04</v>
      </c>
      <c r="MT506" s="1">
        <v>1.36726E-2</v>
      </c>
      <c r="MU506">
        <v>49.879950000000001</v>
      </c>
      <c r="MV506">
        <v>1.016391</v>
      </c>
      <c r="MW506">
        <v>18262.900000000001</v>
      </c>
      <c r="MX506">
        <v>1.3636590000000001E-2</v>
      </c>
      <c r="MY506">
        <v>50.026440000000001</v>
      </c>
      <c r="MZ506">
        <v>1.045496</v>
      </c>
      <c r="NA506">
        <v>18897.689999999999</v>
      </c>
      <c r="NB506" s="1">
        <v>1.355701E-2</v>
      </c>
      <c r="NC506">
        <v>50.358710000000002</v>
      </c>
      <c r="ND506">
        <v>1.0690820000000001</v>
      </c>
      <c r="NE506">
        <v>19500.18</v>
      </c>
      <c r="NF506" s="1">
        <v>1.344447E-2</v>
      </c>
      <c r="NG506">
        <v>51.057760000000002</v>
      </c>
      <c r="NH506">
        <v>1.08775</v>
      </c>
      <c r="NI506">
        <v>20069.7</v>
      </c>
      <c r="NJ506" s="1">
        <v>1.3402320000000001E-2</v>
      </c>
      <c r="NK506">
        <v>51.911430000000003</v>
      </c>
      <c r="NL506">
        <v>1.109937</v>
      </c>
      <c r="NM506">
        <v>20606.41</v>
      </c>
      <c r="NN506" s="1">
        <v>1.3397279999999999E-2</v>
      </c>
      <c r="NO506">
        <v>52.087589999999999</v>
      </c>
      <c r="NP506">
        <v>1.1334409999999999</v>
      </c>
      <c r="NQ506">
        <v>21111.79</v>
      </c>
      <c r="NR506">
        <v>1.337765E-2</v>
      </c>
      <c r="NS506">
        <v>51.534709999999997</v>
      </c>
      <c r="NT506">
        <v>1.153912</v>
      </c>
      <c r="NU506">
        <v>21586.11</v>
      </c>
      <c r="NV506" s="1">
        <v>1.332434E-2</v>
      </c>
      <c r="NW506">
        <v>51.017049999999998</v>
      </c>
      <c r="NX506">
        <v>1.1697649999999999</v>
      </c>
      <c r="NY506">
        <v>22030.19</v>
      </c>
      <c r="NZ506" s="1">
        <v>1.32198E-2</v>
      </c>
      <c r="OA506">
        <v>50.680140000000002</v>
      </c>
      <c r="OB506">
        <v>1.179449</v>
      </c>
      <c r="OC506">
        <v>22444.17</v>
      </c>
      <c r="OD506" s="1">
        <v>1.31705E-2</v>
      </c>
      <c r="OE506">
        <v>50.823729999999998</v>
      </c>
      <c r="OF506">
        <v>1.1923649999999999</v>
      </c>
      <c r="OG506">
        <v>22828.26</v>
      </c>
      <c r="OH506" s="1">
        <v>1.3156380000000001E-2</v>
      </c>
      <c r="OI506">
        <v>50.805390000000003</v>
      </c>
      <c r="OJ506">
        <v>1.2069639999999999</v>
      </c>
      <c r="OK506">
        <v>23184.06</v>
      </c>
    </row>
    <row r="507" spans="1:401" x14ac:dyDescent="0.35">
      <c r="A507">
        <v>516</v>
      </c>
      <c r="B507" t="s">
        <v>4</v>
      </c>
      <c r="C507" t="s">
        <v>364</v>
      </c>
      <c r="D507" t="s">
        <v>514</v>
      </c>
      <c r="E507">
        <v>847.9384</v>
      </c>
      <c r="F507" s="1">
        <v>2.678374E-2</v>
      </c>
      <c r="G507">
        <v>32.733550000000001</v>
      </c>
      <c r="H507">
        <v>0</v>
      </c>
      <c r="I507">
        <v>0</v>
      </c>
      <c r="J507" s="1">
        <v>2.6598699999999999E-2</v>
      </c>
      <c r="K507">
        <v>32.937049999999999</v>
      </c>
      <c r="L507">
        <v>0</v>
      </c>
      <c r="M507">
        <v>0</v>
      </c>
      <c r="N507">
        <v>2.6269669999999998E-2</v>
      </c>
      <c r="O507">
        <v>32.997520000000002</v>
      </c>
      <c r="P507">
        <v>0</v>
      </c>
      <c r="Q507">
        <v>0</v>
      </c>
      <c r="R507" s="1">
        <v>2.591166E-2</v>
      </c>
      <c r="S507">
        <v>33.360010000000003</v>
      </c>
      <c r="T507">
        <v>0</v>
      </c>
      <c r="U507">
        <v>0</v>
      </c>
      <c r="V507" s="1">
        <v>2.574711E-2</v>
      </c>
      <c r="W507">
        <v>33.699779999999997</v>
      </c>
      <c r="X507">
        <v>0</v>
      </c>
      <c r="Y507">
        <v>0</v>
      </c>
      <c r="Z507" s="1">
        <v>2.5667160000000001E-2</v>
      </c>
      <c r="AA507">
        <v>33.764719999999997</v>
      </c>
      <c r="AB507">
        <v>0</v>
      </c>
      <c r="AC507">
        <v>0</v>
      </c>
      <c r="AD507" s="1">
        <v>2.5514200000000001E-2</v>
      </c>
      <c r="AE507">
        <v>33.610230000000001</v>
      </c>
      <c r="AF507">
        <v>0</v>
      </c>
      <c r="AG507">
        <v>0</v>
      </c>
      <c r="AH507" s="1">
        <v>2.5247889999999999E-2</v>
      </c>
      <c r="AI507">
        <v>33.435180000000003</v>
      </c>
      <c r="AJ507">
        <v>0</v>
      </c>
      <c r="AK507">
        <v>0</v>
      </c>
      <c r="AL507" s="1">
        <v>2.4991670000000001E-2</v>
      </c>
      <c r="AM507">
        <v>33.379269999999998</v>
      </c>
      <c r="AN507">
        <v>0</v>
      </c>
      <c r="AO507">
        <v>0</v>
      </c>
      <c r="AP507">
        <v>2.477714E-2</v>
      </c>
      <c r="AQ507">
        <v>33.782449999999997</v>
      </c>
      <c r="AR507">
        <v>0</v>
      </c>
      <c r="AS507">
        <v>0</v>
      </c>
      <c r="AT507" s="1">
        <v>2.4613320000000001E-2</v>
      </c>
      <c r="AU507">
        <v>34.488050000000001</v>
      </c>
      <c r="AV507">
        <v>0</v>
      </c>
      <c r="AW507">
        <v>0</v>
      </c>
      <c r="AX507" s="1">
        <v>2.441896E-2</v>
      </c>
      <c r="AY507">
        <v>35.331809999999997</v>
      </c>
      <c r="AZ507">
        <v>0</v>
      </c>
      <c r="BA507">
        <v>0</v>
      </c>
      <c r="BB507" s="1">
        <v>2.4168660000000002E-2</v>
      </c>
      <c r="BC507">
        <v>36.009329999999999</v>
      </c>
      <c r="BD507">
        <v>0</v>
      </c>
      <c r="BE507">
        <v>0</v>
      </c>
      <c r="BF507" s="1">
        <v>2.388204E-2</v>
      </c>
      <c r="BG507">
        <v>36.169330000000002</v>
      </c>
      <c r="BH507">
        <v>0</v>
      </c>
      <c r="BI507">
        <v>0</v>
      </c>
      <c r="BJ507" s="1">
        <v>2.3619540000000001E-2</v>
      </c>
      <c r="BK507">
        <v>35.998899999999999</v>
      </c>
      <c r="BL507">
        <v>0</v>
      </c>
      <c r="BM507">
        <v>0</v>
      </c>
      <c r="BN507" s="1">
        <v>2.33926E-2</v>
      </c>
      <c r="BO507">
        <v>35.821240000000003</v>
      </c>
      <c r="BP507">
        <v>0</v>
      </c>
      <c r="BQ507">
        <v>0</v>
      </c>
      <c r="BR507" s="1">
        <v>2.3325180000000001E-2</v>
      </c>
      <c r="BS507">
        <v>35.691429999999997</v>
      </c>
      <c r="BT507">
        <v>0</v>
      </c>
      <c r="BU507">
        <v>0</v>
      </c>
      <c r="BV507" s="1">
        <v>2.3057520000000001E-2</v>
      </c>
      <c r="BW507">
        <v>35.879809999999999</v>
      </c>
      <c r="BX507">
        <v>0</v>
      </c>
      <c r="BY507">
        <v>0</v>
      </c>
      <c r="BZ507" s="1">
        <v>2.269991E-2</v>
      </c>
      <c r="CA507">
        <v>36.16104</v>
      </c>
      <c r="CB507">
        <v>0</v>
      </c>
      <c r="CC507">
        <v>0</v>
      </c>
      <c r="CD507" s="1">
        <v>2.232748E-2</v>
      </c>
      <c r="CE507">
        <v>36.382480000000001</v>
      </c>
      <c r="CF507">
        <v>0</v>
      </c>
      <c r="CG507">
        <v>0</v>
      </c>
      <c r="CH507" s="1">
        <v>2.206675E-2</v>
      </c>
      <c r="CI507">
        <v>36.534460000000003</v>
      </c>
      <c r="CJ507">
        <v>0</v>
      </c>
      <c r="CK507">
        <v>0</v>
      </c>
      <c r="CL507" s="1">
        <v>2.1889740000000001E-2</v>
      </c>
      <c r="CM507">
        <v>36.44097</v>
      </c>
      <c r="CN507">
        <v>0</v>
      </c>
      <c r="CO507">
        <v>0</v>
      </c>
      <c r="CP507" s="1">
        <v>2.170221E-2</v>
      </c>
      <c r="CQ507">
        <v>36.29542</v>
      </c>
      <c r="CR507">
        <v>0</v>
      </c>
      <c r="CS507">
        <v>0</v>
      </c>
      <c r="CT507">
        <v>2.1471750000000001E-2</v>
      </c>
      <c r="CU507">
        <v>36.138530000000003</v>
      </c>
      <c r="CV507">
        <v>0</v>
      </c>
      <c r="CW507">
        <v>0</v>
      </c>
      <c r="CX507" s="1">
        <v>2.1208709999999999E-2</v>
      </c>
      <c r="CY507">
        <v>36.067480000000003</v>
      </c>
      <c r="CZ507">
        <v>0</v>
      </c>
      <c r="DA507">
        <v>0</v>
      </c>
      <c r="DB507" s="1">
        <v>2.1050599999999999E-2</v>
      </c>
      <c r="DC507">
        <v>36.359789999999997</v>
      </c>
      <c r="DD507">
        <v>0</v>
      </c>
      <c r="DE507">
        <v>0</v>
      </c>
      <c r="DF507" s="1">
        <v>2.096727E-2</v>
      </c>
      <c r="DG507">
        <v>37.012140000000002</v>
      </c>
      <c r="DH507">
        <v>0</v>
      </c>
      <c r="DI507">
        <v>0</v>
      </c>
      <c r="DJ507" s="1">
        <v>2.0873800000000001E-2</v>
      </c>
      <c r="DK507">
        <v>38.147559999999999</v>
      </c>
      <c r="DL507">
        <v>0</v>
      </c>
      <c r="DM507">
        <v>0</v>
      </c>
      <c r="DN507" s="1">
        <v>2.071744E-2</v>
      </c>
      <c r="DO507">
        <v>39.450650000000003</v>
      </c>
      <c r="DP507">
        <v>0</v>
      </c>
      <c r="DQ507">
        <v>0</v>
      </c>
      <c r="DR507" s="1">
        <v>2.0507339999999999E-2</v>
      </c>
      <c r="DS507">
        <v>39.905349999999999</v>
      </c>
      <c r="DT507">
        <v>0</v>
      </c>
      <c r="DU507">
        <v>0</v>
      </c>
      <c r="DV507" s="1">
        <v>2.0274549999999999E-2</v>
      </c>
      <c r="DW507">
        <v>39.705350000000003</v>
      </c>
      <c r="DX507">
        <v>0</v>
      </c>
      <c r="DY507">
        <v>0</v>
      </c>
      <c r="DZ507" s="1">
        <v>2.0113410000000002E-2</v>
      </c>
      <c r="EA507">
        <v>39.49689</v>
      </c>
      <c r="EB507">
        <v>0</v>
      </c>
      <c r="EC507" s="1">
        <v>2.4248269999999999E-36</v>
      </c>
      <c r="ED507" s="1">
        <v>2.02396E-2</v>
      </c>
      <c r="EE507">
        <v>39.334679999999999</v>
      </c>
      <c r="EF507" s="1">
        <v>1.6562700000000001E-36</v>
      </c>
      <c r="EG507" s="1">
        <v>1.9333329999999999E-32</v>
      </c>
      <c r="EH507" s="1">
        <v>2.0044260000000001E-2</v>
      </c>
      <c r="EI507">
        <v>39.412109999999998</v>
      </c>
      <c r="EJ507" s="1">
        <v>4.419686E-33</v>
      </c>
      <c r="EK507" s="1">
        <v>5.1159069999999998E-29</v>
      </c>
      <c r="EL507" s="1">
        <v>1.969212E-2</v>
      </c>
      <c r="EM507">
        <v>39.856819999999999</v>
      </c>
      <c r="EN507" s="1">
        <v>5.2188649999999998E-30</v>
      </c>
      <c r="EO507" s="1">
        <v>5.6835679999999998E-26</v>
      </c>
      <c r="EP507" s="1">
        <v>1.9315229999999999E-2</v>
      </c>
      <c r="EQ507">
        <v>40.880519999999997</v>
      </c>
      <c r="ER507" s="1">
        <v>2.9128510000000002E-27</v>
      </c>
      <c r="ES507" s="1">
        <v>3.0707400000000001E-23</v>
      </c>
      <c r="ET507" s="1">
        <v>1.9098819999999999E-2</v>
      </c>
      <c r="EU507">
        <v>41.929699999999997</v>
      </c>
      <c r="EV507" s="1">
        <v>8.7118700000000002E-25</v>
      </c>
      <c r="EW507" s="1">
        <v>8.941041E-21</v>
      </c>
      <c r="EX507" s="1">
        <v>1.898331E-2</v>
      </c>
      <c r="EY507">
        <v>42.158149999999999</v>
      </c>
      <c r="EZ507" s="1">
        <v>1.5096250000000001E-22</v>
      </c>
      <c r="FA507" s="1">
        <v>1.5198659999999999E-18</v>
      </c>
      <c r="FB507" s="1">
        <v>1.8847240000000001E-2</v>
      </c>
      <c r="FC507">
        <v>41.927509999999998</v>
      </c>
      <c r="FD507" s="1">
        <v>1.6154300000000001E-20</v>
      </c>
      <c r="FE507" s="1">
        <v>1.6064229999999999E-16</v>
      </c>
      <c r="FF507" s="1">
        <v>1.8690519999999999E-2</v>
      </c>
      <c r="FG507">
        <v>41.69847</v>
      </c>
      <c r="FH507" s="1">
        <v>1.1244469999999999E-18</v>
      </c>
      <c r="FI507" s="1">
        <v>1.1128919999999999E-14</v>
      </c>
      <c r="FJ507">
        <v>1.8985330000000002E-2</v>
      </c>
      <c r="FK507">
        <v>41.574770000000001</v>
      </c>
      <c r="FL507" s="1">
        <v>5.4822710000000002E-17</v>
      </c>
      <c r="FM507" s="1">
        <v>5.2947049999999995E-13</v>
      </c>
      <c r="FN507" s="1">
        <v>1.8811810000000002E-2</v>
      </c>
      <c r="FO507">
        <v>41.859699999999997</v>
      </c>
      <c r="FP507" s="1">
        <v>1.8513569999999999E-15</v>
      </c>
      <c r="FQ507" s="1">
        <v>1.796349E-11</v>
      </c>
      <c r="FR507" s="1">
        <v>1.8498770000000001E-2</v>
      </c>
      <c r="FS507">
        <v>42.362360000000002</v>
      </c>
      <c r="FT507" s="1">
        <v>4.5306020000000002E-14</v>
      </c>
      <c r="FU507" s="1">
        <v>4.454818E-10</v>
      </c>
      <c r="FV507" s="1">
        <v>1.8150909999999999E-2</v>
      </c>
      <c r="FW507">
        <v>42.96651</v>
      </c>
      <c r="FX507" s="1">
        <v>8.2744109999999998E-13</v>
      </c>
      <c r="FY507" s="1">
        <v>8.2887660000000005E-9</v>
      </c>
      <c r="FZ507" s="1">
        <v>1.8038249999999999E-2</v>
      </c>
      <c r="GA507">
        <v>43.248660000000001</v>
      </c>
      <c r="GB507" s="1">
        <v>1.1754409999999999E-11</v>
      </c>
      <c r="GC507" s="1">
        <v>1.1868130000000001E-7</v>
      </c>
      <c r="GD507" s="1">
        <v>1.804424E-2</v>
      </c>
      <c r="GE507">
        <v>43.270009999999999</v>
      </c>
      <c r="GF507" s="1">
        <v>1.3234539999999999E-10</v>
      </c>
      <c r="GG507" s="1">
        <v>1.3397550000000001E-6</v>
      </c>
      <c r="GH507" s="1">
        <v>1.798636E-2</v>
      </c>
      <c r="GI507">
        <v>43.02534</v>
      </c>
      <c r="GJ507" s="1">
        <v>1.1934E-9</v>
      </c>
      <c r="GK507" s="1">
        <v>1.217092E-5</v>
      </c>
      <c r="GL507" s="1">
        <v>1.784475E-2</v>
      </c>
      <c r="GM507">
        <v>42.779269999999997</v>
      </c>
      <c r="GN507" s="1">
        <v>8.7730690000000007E-9</v>
      </c>
      <c r="GO507" s="1">
        <v>9.0601340000000006E-5</v>
      </c>
      <c r="GP507" s="1">
        <v>1.8101430000000002E-2</v>
      </c>
      <c r="GQ507">
        <v>42.60671</v>
      </c>
      <c r="GR507" s="1">
        <v>5.5015650000000002E-8</v>
      </c>
      <c r="GS507" s="1">
        <v>5.6326740000000003E-4</v>
      </c>
      <c r="GT507" s="1">
        <v>1.7913149999999999E-2</v>
      </c>
      <c r="GU507">
        <v>42.980420000000002</v>
      </c>
      <c r="GV507" s="1">
        <v>2.8577530000000001E-7</v>
      </c>
      <c r="GW507" s="1">
        <v>2.9739810000000001E-3</v>
      </c>
      <c r="GX507" s="1">
        <v>1.7588880000000001E-2</v>
      </c>
      <c r="GY507">
        <v>43.636920000000003</v>
      </c>
      <c r="GZ507" s="1">
        <v>1.263774E-6</v>
      </c>
      <c r="HA507" s="1">
        <v>1.348013E-2</v>
      </c>
      <c r="HB507" s="1">
        <v>1.7227820000000001E-2</v>
      </c>
      <c r="HC507">
        <v>44.466769999999997</v>
      </c>
      <c r="HD507" s="1">
        <v>4.8422680000000002E-6</v>
      </c>
      <c r="HE507" s="1">
        <v>5.3099639999999997E-2</v>
      </c>
      <c r="HF507" s="1">
        <v>1.7077999999999999E-2</v>
      </c>
      <c r="HG507">
        <v>45.13747</v>
      </c>
      <c r="HH507" s="1">
        <v>1.6529390000000001E-5</v>
      </c>
      <c r="HI507">
        <v>0.1840811</v>
      </c>
      <c r="HJ507" s="1">
        <v>1.701037E-2</v>
      </c>
      <c r="HK507">
        <v>45.165529999999997</v>
      </c>
      <c r="HL507" s="1">
        <v>5.0481030000000002E-5</v>
      </c>
      <c r="HM507">
        <v>0.56852409999999998</v>
      </c>
      <c r="HN507" s="1">
        <v>1.6867980000000001E-2</v>
      </c>
      <c r="HO507">
        <v>44.957079999999998</v>
      </c>
      <c r="HP507" s="1">
        <v>1.3808719999999999E-4</v>
      </c>
      <c r="HQ507">
        <v>1.5797129999999999</v>
      </c>
      <c r="HR507" s="1">
        <v>1.6620469999999998E-2</v>
      </c>
      <c r="HS507">
        <v>44.700040000000001</v>
      </c>
      <c r="HT507" s="1">
        <v>3.4048690000000001E-4</v>
      </c>
      <c r="HU507">
        <v>3.982021</v>
      </c>
      <c r="HV507">
        <v>1.6693739999999999E-2</v>
      </c>
      <c r="HW507">
        <v>44.555819999999997</v>
      </c>
      <c r="HX507" s="1">
        <v>7.8332969999999995E-4</v>
      </c>
      <c r="HY507">
        <v>9.1874629999999993</v>
      </c>
      <c r="HZ507" s="1">
        <v>1.6465980000000002E-2</v>
      </c>
      <c r="IA507">
        <v>44.99474</v>
      </c>
      <c r="IB507" s="1">
        <v>1.6337599999999999E-3</v>
      </c>
      <c r="IC507">
        <v>19.566790000000001</v>
      </c>
      <c r="ID507">
        <v>1.6178109999999999E-2</v>
      </c>
      <c r="IE507">
        <v>46.137250000000002</v>
      </c>
      <c r="IF507" s="1">
        <v>3.153126E-3</v>
      </c>
      <c r="IG507">
        <v>38.704169999999998</v>
      </c>
      <c r="IH507" s="1">
        <v>1.5852629999999999E-2</v>
      </c>
      <c r="II507">
        <v>47.620750000000001</v>
      </c>
      <c r="IJ507" s="1">
        <v>5.6757149999999996E-3</v>
      </c>
      <c r="IK507">
        <v>71.576260000000005</v>
      </c>
      <c r="IL507" s="1">
        <v>1.5648169999999999E-2</v>
      </c>
      <c r="IM507">
        <v>48.526820000000001</v>
      </c>
      <c r="IN507" s="1">
        <v>9.6859660000000007E-3</v>
      </c>
      <c r="IO507">
        <v>124.5629</v>
      </c>
      <c r="IP507" s="1">
        <v>1.548896E-2</v>
      </c>
      <c r="IQ507">
        <v>48.63391</v>
      </c>
      <c r="IR507" s="1">
        <v>1.5699250000000001E-2</v>
      </c>
      <c r="IS507">
        <v>205.30170000000001</v>
      </c>
      <c r="IT507" s="1">
        <v>1.5276029999999999E-2</v>
      </c>
      <c r="IU507">
        <v>48.381459999999997</v>
      </c>
      <c r="IV507" s="1">
        <v>2.4150629999999999E-2</v>
      </c>
      <c r="IW507">
        <v>322.19470000000001</v>
      </c>
      <c r="IX507" s="1">
        <v>1.491838E-2</v>
      </c>
      <c r="IY507">
        <v>48.112009999999998</v>
      </c>
      <c r="IZ507" s="1">
        <v>3.5189430000000001E-2</v>
      </c>
      <c r="JA507">
        <v>483.60090000000002</v>
      </c>
      <c r="JB507" s="1">
        <v>1.472274E-2</v>
      </c>
      <c r="JC507">
        <v>47.89452</v>
      </c>
      <c r="JD507" s="1">
        <v>4.9775470000000002E-2</v>
      </c>
      <c r="JE507">
        <v>697.17100000000005</v>
      </c>
      <c r="JF507" s="1">
        <v>1.4408219999999999E-2</v>
      </c>
      <c r="JG507">
        <v>48.151699999999998</v>
      </c>
      <c r="JH507" s="1">
        <v>6.7379729999999999E-2</v>
      </c>
      <c r="JI507">
        <v>969.55269999999996</v>
      </c>
      <c r="JJ507" s="1">
        <v>1.4147130000000001E-2</v>
      </c>
      <c r="JK507">
        <v>48.458640000000003</v>
      </c>
      <c r="JL507" s="1">
        <v>8.8549600000000006E-2</v>
      </c>
      <c r="JM507">
        <v>1305.24</v>
      </c>
      <c r="JN507" s="1">
        <v>1.39376E-2</v>
      </c>
      <c r="JO507">
        <v>48.456319999999998</v>
      </c>
      <c r="JP507">
        <v>0.1132465</v>
      </c>
      <c r="JQ507">
        <v>1707.0530000000001</v>
      </c>
      <c r="JR507" s="1">
        <v>1.381463E-2</v>
      </c>
      <c r="JS507">
        <v>48.315539999999999</v>
      </c>
      <c r="JT507">
        <v>0.14204449999999999</v>
      </c>
      <c r="JU507">
        <v>2175.8209999999999</v>
      </c>
      <c r="JV507" s="1">
        <v>1.369621E-2</v>
      </c>
      <c r="JW507">
        <v>48.1999</v>
      </c>
      <c r="JX507">
        <v>0.17424709999999999</v>
      </c>
      <c r="JY507">
        <v>2710.5070000000001</v>
      </c>
      <c r="JZ507" s="1">
        <v>1.3544820000000001E-2</v>
      </c>
      <c r="KA507">
        <v>47.992910000000002</v>
      </c>
      <c r="KB507">
        <v>0.2089609</v>
      </c>
      <c r="KC507">
        <v>3307.866</v>
      </c>
      <c r="KD507" s="1">
        <v>1.338601E-2</v>
      </c>
      <c r="KE507">
        <v>47.759950000000003</v>
      </c>
      <c r="KF507">
        <v>0.24589130000000001</v>
      </c>
      <c r="KG507">
        <v>3962.759</v>
      </c>
      <c r="KH507" s="1">
        <v>1.3368659999999999E-2</v>
      </c>
      <c r="KI507">
        <v>47.49691</v>
      </c>
      <c r="KJ507">
        <v>0.2877209</v>
      </c>
      <c r="KK507">
        <v>4669.5460000000003</v>
      </c>
      <c r="KL507" s="1">
        <v>1.325872E-2</v>
      </c>
      <c r="KM507">
        <v>47.760260000000002</v>
      </c>
      <c r="KN507">
        <v>0.32955180000000001</v>
      </c>
      <c r="KO507">
        <v>5422.0839999999998</v>
      </c>
      <c r="KP507">
        <v>1.31307E-2</v>
      </c>
      <c r="KQ507">
        <v>48.790660000000003</v>
      </c>
      <c r="KR507">
        <v>0.37198779999999998</v>
      </c>
      <c r="KS507">
        <v>6212.0829999999996</v>
      </c>
      <c r="KT507" s="1">
        <v>1.295874E-2</v>
      </c>
      <c r="KU507">
        <v>50.303420000000003</v>
      </c>
      <c r="KV507">
        <v>0.41349789999999997</v>
      </c>
      <c r="KW507">
        <v>7031.4440000000004</v>
      </c>
      <c r="KX507" s="1">
        <v>1.287085E-2</v>
      </c>
      <c r="KY507">
        <v>51.319029999999998</v>
      </c>
      <c r="KZ507">
        <v>0.45768520000000001</v>
      </c>
      <c r="LA507">
        <v>7872.5540000000001</v>
      </c>
      <c r="LB507" s="1">
        <v>1.28241E-2</v>
      </c>
      <c r="LC507">
        <v>51.2879</v>
      </c>
      <c r="LD507">
        <v>0.50341910000000001</v>
      </c>
      <c r="LE507">
        <v>8729.0190000000002</v>
      </c>
      <c r="LF507">
        <v>1.2780740000000001E-2</v>
      </c>
      <c r="LG507">
        <v>50.842750000000002</v>
      </c>
      <c r="LH507">
        <v>0.54913630000000002</v>
      </c>
      <c r="LI507">
        <v>9594.4590000000007</v>
      </c>
      <c r="LJ507" s="1">
        <v>1.268302E-2</v>
      </c>
      <c r="LK507">
        <v>50.503720000000001</v>
      </c>
      <c r="LL507">
        <v>0.59184930000000002</v>
      </c>
      <c r="LM507">
        <v>10462.200000000001</v>
      </c>
      <c r="LN507" s="1">
        <v>1.2482989999999999E-2</v>
      </c>
      <c r="LO507">
        <v>50.181240000000003</v>
      </c>
      <c r="LP507">
        <v>0.62818830000000003</v>
      </c>
      <c r="LQ507">
        <v>11325.34</v>
      </c>
      <c r="LR507">
        <v>1.240632E-2</v>
      </c>
      <c r="LS507">
        <v>50.134250000000002</v>
      </c>
      <c r="LT507">
        <v>0.66893000000000002</v>
      </c>
      <c r="LU507">
        <v>12178.21</v>
      </c>
      <c r="LV507" s="1">
        <v>1.2399490000000001E-2</v>
      </c>
      <c r="LW507">
        <v>50.443219999999997</v>
      </c>
      <c r="LX507">
        <v>0.71220269999999997</v>
      </c>
      <c r="LY507">
        <v>13018.11</v>
      </c>
      <c r="LZ507" s="1">
        <v>1.2407329999999999E-2</v>
      </c>
      <c r="MA507">
        <v>50.700659999999999</v>
      </c>
      <c r="MB507">
        <v>0.75523099999999999</v>
      </c>
      <c r="MC507">
        <v>13841.97</v>
      </c>
      <c r="MD507" s="1">
        <v>1.2333149999999999E-2</v>
      </c>
      <c r="ME507">
        <v>50.847110000000001</v>
      </c>
      <c r="MF507">
        <v>0.79176599999999997</v>
      </c>
      <c r="MG507">
        <v>14646.16</v>
      </c>
      <c r="MH507" s="1">
        <v>1.223759E-2</v>
      </c>
      <c r="MI507">
        <v>50.779649999999997</v>
      </c>
      <c r="MJ507">
        <v>0.82490359999999996</v>
      </c>
      <c r="MK507">
        <v>15427.07</v>
      </c>
      <c r="ML507" s="1">
        <v>1.2143579999999999E-2</v>
      </c>
      <c r="MM507">
        <v>50.363140000000001</v>
      </c>
      <c r="MN507">
        <v>0.85585270000000002</v>
      </c>
      <c r="MO507">
        <v>16181.93</v>
      </c>
      <c r="MP507">
        <v>1.2114750000000001E-2</v>
      </c>
      <c r="MQ507">
        <v>50.011760000000002</v>
      </c>
      <c r="MR507">
        <v>0.88941749999999997</v>
      </c>
      <c r="MS507">
        <v>16909.55</v>
      </c>
      <c r="MT507" s="1">
        <v>1.2144230000000001E-2</v>
      </c>
      <c r="MU507">
        <v>49.748910000000002</v>
      </c>
      <c r="MV507">
        <v>0.92565629999999999</v>
      </c>
      <c r="MW507">
        <v>17609.64</v>
      </c>
      <c r="MX507" s="1">
        <v>1.211595E-2</v>
      </c>
      <c r="MY507">
        <v>49.88391</v>
      </c>
      <c r="MZ507">
        <v>0.95596930000000002</v>
      </c>
      <c r="NA507">
        <v>18281.46</v>
      </c>
      <c r="NB507" s="1">
        <v>1.2040800000000001E-2</v>
      </c>
      <c r="NC507">
        <v>50.200060000000001</v>
      </c>
      <c r="ND507">
        <v>0.98061279999999995</v>
      </c>
      <c r="NE507">
        <v>18923.12</v>
      </c>
      <c r="NF507" s="1">
        <v>1.193703E-2</v>
      </c>
      <c r="NG507">
        <v>50.881749999999997</v>
      </c>
      <c r="NH507">
        <v>1.0007509999999999</v>
      </c>
      <c r="NI507">
        <v>19533.48</v>
      </c>
      <c r="NJ507" s="1">
        <v>1.189806E-2</v>
      </c>
      <c r="NK507">
        <v>51.722850000000001</v>
      </c>
      <c r="NL507">
        <v>1.0243059999999999</v>
      </c>
      <c r="NM507">
        <v>20112.73</v>
      </c>
      <c r="NN507" s="1">
        <v>1.189525E-2</v>
      </c>
      <c r="NO507">
        <v>51.938560000000003</v>
      </c>
      <c r="NP507">
        <v>1.0493269999999999</v>
      </c>
      <c r="NQ507">
        <v>20661.68</v>
      </c>
      <c r="NR507" s="1">
        <v>1.1876319999999999E-2</v>
      </c>
      <c r="NS507">
        <v>51.410409999999999</v>
      </c>
      <c r="NT507">
        <v>1.0712790000000001</v>
      </c>
      <c r="NU507">
        <v>21180.81</v>
      </c>
      <c r="NV507" s="1">
        <v>1.1826649999999999E-2</v>
      </c>
      <c r="NW507">
        <v>50.903260000000003</v>
      </c>
      <c r="NX507">
        <v>1.0888279999999999</v>
      </c>
      <c r="NY507">
        <v>21670.11</v>
      </c>
      <c r="NZ507" s="1">
        <v>1.1728219999999999E-2</v>
      </c>
      <c r="OA507">
        <v>50.564349999999997</v>
      </c>
      <c r="OB507">
        <v>1.1002590000000001</v>
      </c>
      <c r="OC507">
        <v>22129.57</v>
      </c>
      <c r="OD507" s="1">
        <v>1.1684170000000001E-2</v>
      </c>
      <c r="OE507">
        <v>50.689709999999998</v>
      </c>
      <c r="OF507">
        <v>1.1151420000000001</v>
      </c>
      <c r="OG507">
        <v>22559.49</v>
      </c>
      <c r="OH507" s="1">
        <v>1.1675720000000001E-2</v>
      </c>
      <c r="OI507">
        <v>50.69238</v>
      </c>
      <c r="OJ507">
        <v>1.131972</v>
      </c>
      <c r="OK507">
        <v>22961.07</v>
      </c>
    </row>
    <row r="508" spans="1:401" x14ac:dyDescent="0.35">
      <c r="A508">
        <v>517</v>
      </c>
      <c r="B508" t="s">
        <v>4</v>
      </c>
      <c r="C508" t="s">
        <v>364</v>
      </c>
      <c r="D508" t="s">
        <v>515</v>
      </c>
      <c r="E508">
        <v>815.34609999999998</v>
      </c>
      <c r="F508" s="1">
        <v>2.7857630000000001E-2</v>
      </c>
      <c r="G508">
        <v>32.524909999999998</v>
      </c>
      <c r="H508">
        <v>0</v>
      </c>
      <c r="I508">
        <v>0</v>
      </c>
      <c r="J508" s="1">
        <v>2.766563E-2</v>
      </c>
      <c r="K508">
        <v>32.725070000000002</v>
      </c>
      <c r="L508">
        <v>0</v>
      </c>
      <c r="M508">
        <v>0</v>
      </c>
      <c r="N508" s="1">
        <v>2.7316859999999998E-2</v>
      </c>
      <c r="O508">
        <v>32.7911</v>
      </c>
      <c r="P508">
        <v>0</v>
      </c>
      <c r="Q508">
        <v>0</v>
      </c>
      <c r="R508" s="1">
        <v>2.6941159999999999E-2</v>
      </c>
      <c r="S508">
        <v>33.145969999999998</v>
      </c>
      <c r="T508">
        <v>0</v>
      </c>
      <c r="U508">
        <v>0</v>
      </c>
      <c r="V508" s="1">
        <v>2.677305E-2</v>
      </c>
      <c r="W508">
        <v>33.48554</v>
      </c>
      <c r="X508">
        <v>0</v>
      </c>
      <c r="Y508">
        <v>0</v>
      </c>
      <c r="Z508" s="1">
        <v>2.669361E-2</v>
      </c>
      <c r="AA508">
        <v>33.561410000000002</v>
      </c>
      <c r="AB508">
        <v>0</v>
      </c>
      <c r="AC508">
        <v>0</v>
      </c>
      <c r="AD508" s="1">
        <v>2.6538019999999999E-2</v>
      </c>
      <c r="AE508">
        <v>33.418640000000003</v>
      </c>
      <c r="AF508">
        <v>0</v>
      </c>
      <c r="AG508">
        <v>0</v>
      </c>
      <c r="AH508" s="1">
        <v>2.6257320000000001E-2</v>
      </c>
      <c r="AI508">
        <v>33.2517</v>
      </c>
      <c r="AJ508">
        <v>0</v>
      </c>
      <c r="AK508">
        <v>0</v>
      </c>
      <c r="AL508" s="1">
        <v>2.5987469999999999E-2</v>
      </c>
      <c r="AM508">
        <v>33.19764</v>
      </c>
      <c r="AN508">
        <v>0</v>
      </c>
      <c r="AO508">
        <v>0</v>
      </c>
      <c r="AP508" s="1">
        <v>2.5766130000000002E-2</v>
      </c>
      <c r="AQ508">
        <v>33.588500000000003</v>
      </c>
      <c r="AR508">
        <v>0</v>
      </c>
      <c r="AS508">
        <v>0</v>
      </c>
      <c r="AT508" s="1">
        <v>2.559844E-2</v>
      </c>
      <c r="AU508">
        <v>34.280180000000001</v>
      </c>
      <c r="AV508">
        <v>0</v>
      </c>
      <c r="AW508">
        <v>0</v>
      </c>
      <c r="AX508" s="1">
        <v>2.5398960000000002E-2</v>
      </c>
      <c r="AY508">
        <v>35.111429999999999</v>
      </c>
      <c r="AZ508">
        <v>0</v>
      </c>
      <c r="BA508">
        <v>0</v>
      </c>
      <c r="BB508" s="1">
        <v>2.5136459999999999E-2</v>
      </c>
      <c r="BC508">
        <v>35.787500000000001</v>
      </c>
      <c r="BD508">
        <v>0</v>
      </c>
      <c r="BE508">
        <v>0</v>
      </c>
      <c r="BF508" s="1">
        <v>2.4839010000000002E-2</v>
      </c>
      <c r="BG508">
        <v>35.962159999999997</v>
      </c>
      <c r="BH508">
        <v>0</v>
      </c>
      <c r="BI508">
        <v>0</v>
      </c>
      <c r="BJ508" s="1">
        <v>2.4563160000000001E-2</v>
      </c>
      <c r="BK508">
        <v>35.807659999999998</v>
      </c>
      <c r="BL508">
        <v>0</v>
      </c>
      <c r="BM508">
        <v>0</v>
      </c>
      <c r="BN508" s="1">
        <v>2.4330979999999999E-2</v>
      </c>
      <c r="BO508">
        <v>35.63982</v>
      </c>
      <c r="BP508">
        <v>0</v>
      </c>
      <c r="BQ508">
        <v>0</v>
      </c>
      <c r="BR508" s="1">
        <v>2.4264750000000002E-2</v>
      </c>
      <c r="BS508">
        <v>35.516089999999998</v>
      </c>
      <c r="BT508">
        <v>0</v>
      </c>
      <c r="BU508">
        <v>0</v>
      </c>
      <c r="BV508" s="1">
        <v>2.3984999999999999E-2</v>
      </c>
      <c r="BW508">
        <v>35.698860000000003</v>
      </c>
      <c r="BX508">
        <v>0</v>
      </c>
      <c r="BY508">
        <v>0</v>
      </c>
      <c r="BZ508" s="1">
        <v>2.361224E-2</v>
      </c>
      <c r="CA508">
        <v>35.97907</v>
      </c>
      <c r="CB508">
        <v>0</v>
      </c>
      <c r="CC508">
        <v>0</v>
      </c>
      <c r="CD508" s="1">
        <v>2.322331E-2</v>
      </c>
      <c r="CE508">
        <v>36.199710000000003</v>
      </c>
      <c r="CF508">
        <v>0</v>
      </c>
      <c r="CG508">
        <v>0</v>
      </c>
      <c r="CH508" s="1">
        <v>2.295254E-2</v>
      </c>
      <c r="CI508">
        <v>36.358330000000002</v>
      </c>
      <c r="CJ508">
        <v>0</v>
      </c>
      <c r="CK508">
        <v>0</v>
      </c>
      <c r="CL508" s="1">
        <v>2.277001E-2</v>
      </c>
      <c r="CM508">
        <v>36.274749999999997</v>
      </c>
      <c r="CN508">
        <v>0</v>
      </c>
      <c r="CO508">
        <v>0</v>
      </c>
      <c r="CP508">
        <v>2.257613E-2</v>
      </c>
      <c r="CQ508">
        <v>36.136969999999998</v>
      </c>
      <c r="CR508">
        <v>0</v>
      </c>
      <c r="CS508">
        <v>0</v>
      </c>
      <c r="CT508" s="1">
        <v>2.2335569999999999E-2</v>
      </c>
      <c r="CU508">
        <v>35.98668</v>
      </c>
      <c r="CV508">
        <v>0</v>
      </c>
      <c r="CW508">
        <v>0</v>
      </c>
      <c r="CX508" s="1">
        <v>2.2059430000000001E-2</v>
      </c>
      <c r="CY508">
        <v>35.917479999999998</v>
      </c>
      <c r="CZ508">
        <v>0</v>
      </c>
      <c r="DA508">
        <v>0</v>
      </c>
      <c r="DB508" s="1">
        <v>2.1895339999999999E-2</v>
      </c>
      <c r="DC508">
        <v>36.200220000000002</v>
      </c>
      <c r="DD508">
        <v>0</v>
      </c>
      <c r="DE508">
        <v>0</v>
      </c>
      <c r="DF508" s="1">
        <v>2.1808930000000001E-2</v>
      </c>
      <c r="DG508">
        <v>36.83663</v>
      </c>
      <c r="DH508">
        <v>0</v>
      </c>
      <c r="DI508">
        <v>0</v>
      </c>
      <c r="DJ508" s="1">
        <v>2.1715209999999999E-2</v>
      </c>
      <c r="DK508">
        <v>37.946770000000001</v>
      </c>
      <c r="DL508">
        <v>0</v>
      </c>
      <c r="DM508">
        <v>0</v>
      </c>
      <c r="DN508" s="1">
        <v>2.1552539999999999E-2</v>
      </c>
      <c r="DO508">
        <v>39.23151</v>
      </c>
      <c r="DP508">
        <v>0</v>
      </c>
      <c r="DQ508">
        <v>0</v>
      </c>
      <c r="DR508" s="1">
        <v>2.1331200000000002E-2</v>
      </c>
      <c r="DS508">
        <v>39.703850000000003</v>
      </c>
      <c r="DT508">
        <v>0</v>
      </c>
      <c r="DU508">
        <v>0</v>
      </c>
      <c r="DV508" s="1">
        <v>2.1090899999999999E-2</v>
      </c>
      <c r="DW508">
        <v>39.525910000000003</v>
      </c>
      <c r="DX508">
        <v>0</v>
      </c>
      <c r="DY508">
        <v>0</v>
      </c>
      <c r="DZ508" s="1">
        <v>2.092368E-2</v>
      </c>
      <c r="EA508">
        <v>39.328800000000001</v>
      </c>
      <c r="EB508">
        <v>0</v>
      </c>
      <c r="EC508" s="1">
        <v>5.7115950000000001E-37</v>
      </c>
      <c r="ED508" s="1">
        <v>2.1066830000000002E-2</v>
      </c>
      <c r="EE508">
        <v>39.173110000000001</v>
      </c>
      <c r="EF508" s="1">
        <v>5.6223600000000002E-37</v>
      </c>
      <c r="EG508" s="1">
        <v>4.9696909999999998E-33</v>
      </c>
      <c r="EH508">
        <v>2.0861919999999999E-2</v>
      </c>
      <c r="EI508">
        <v>39.247610000000002</v>
      </c>
      <c r="EJ508" s="1">
        <v>1.668778E-33</v>
      </c>
      <c r="EK508" s="1">
        <v>1.415906E-29</v>
      </c>
      <c r="EL508" s="1">
        <v>2.0491200000000001E-2</v>
      </c>
      <c r="EM508">
        <v>39.678600000000003</v>
      </c>
      <c r="EN508" s="1">
        <v>2.005575E-30</v>
      </c>
      <c r="EO508" s="1">
        <v>1.6757470000000001E-26</v>
      </c>
      <c r="EP508" s="1">
        <v>2.00941E-2</v>
      </c>
      <c r="EQ508">
        <v>40.678800000000003</v>
      </c>
      <c r="ER508" s="1">
        <v>1.147008E-27</v>
      </c>
      <c r="ES508" s="1">
        <v>9.5875470000000006E-24</v>
      </c>
      <c r="ET508" s="1">
        <v>1.987324E-2</v>
      </c>
      <c r="EU508">
        <v>41.715850000000003</v>
      </c>
      <c r="EV508" s="1">
        <v>3.5277920000000002E-25</v>
      </c>
      <c r="EW508" s="1">
        <v>2.941793E-21</v>
      </c>
      <c r="EX508" s="1">
        <v>1.9753159999999999E-2</v>
      </c>
      <c r="EY508">
        <v>41.964849999999998</v>
      </c>
      <c r="EZ508" s="1">
        <v>6.2957130000000004E-23</v>
      </c>
      <c r="FA508" s="1">
        <v>5.2511780000000002E-19</v>
      </c>
      <c r="FB508" s="1">
        <v>1.961195E-2</v>
      </c>
      <c r="FC508">
        <v>41.750830000000001</v>
      </c>
      <c r="FD508" s="1">
        <v>6.9425069999999993E-21</v>
      </c>
      <c r="FE508" s="1">
        <v>5.8092310000000001E-17</v>
      </c>
      <c r="FF508" s="1">
        <v>1.9453399999999999E-2</v>
      </c>
      <c r="FG508">
        <v>41.531170000000003</v>
      </c>
      <c r="FH508" s="1">
        <v>4.9812969999999998E-19</v>
      </c>
      <c r="FI508" s="1">
        <v>4.2007309999999997E-15</v>
      </c>
      <c r="FJ508" s="1">
        <v>1.977025E-2</v>
      </c>
      <c r="FK508">
        <v>41.409799999999997</v>
      </c>
      <c r="FL508" s="1">
        <v>2.503423E-17</v>
      </c>
      <c r="FM508" s="1">
        <v>2.081162E-13</v>
      </c>
      <c r="FN508" s="1">
        <v>1.9589820000000001E-2</v>
      </c>
      <c r="FO508">
        <v>41.683639999999997</v>
      </c>
      <c r="FP508" s="1">
        <v>8.7081550000000004E-16</v>
      </c>
      <c r="FQ508" s="1">
        <v>7.3385360000000005E-12</v>
      </c>
      <c r="FR508" s="1">
        <v>1.926017E-2</v>
      </c>
      <c r="FS508">
        <v>42.17427</v>
      </c>
      <c r="FT508" s="1">
        <v>2.194625E-14</v>
      </c>
      <c r="FU508" s="1">
        <v>1.888929E-10</v>
      </c>
      <c r="FV508" s="1">
        <v>1.8890959999999998E-2</v>
      </c>
      <c r="FW508">
        <v>42.7684</v>
      </c>
      <c r="FX508" s="1">
        <v>4.1251740000000001E-13</v>
      </c>
      <c r="FY508" s="1">
        <v>3.642371E-9</v>
      </c>
      <c r="FZ508" s="1">
        <v>1.8774860000000001E-2</v>
      </c>
      <c r="GA508">
        <v>43.054310000000001</v>
      </c>
      <c r="GB508" s="1">
        <v>6.0308110000000004E-12</v>
      </c>
      <c r="GC508" s="1">
        <v>5.3974999999999999E-8</v>
      </c>
      <c r="GD508" s="1">
        <v>1.8785719999999999E-2</v>
      </c>
      <c r="GE508">
        <v>43.084330000000001</v>
      </c>
      <c r="GF508" s="1">
        <v>6.9850970000000001E-11</v>
      </c>
      <c r="GG508" s="1">
        <v>6.2974129999999998E-7</v>
      </c>
      <c r="GH508" s="1">
        <v>1.872803E-2</v>
      </c>
      <c r="GI508">
        <v>42.85136</v>
      </c>
      <c r="GJ508" s="1">
        <v>6.4747510000000001E-10</v>
      </c>
      <c r="GK508" s="1">
        <v>5.9049769999999998E-6</v>
      </c>
      <c r="GL508" s="1">
        <v>1.8580510000000001E-2</v>
      </c>
      <c r="GM508">
        <v>42.612259999999999</v>
      </c>
      <c r="GN508" s="1">
        <v>4.888572E-9</v>
      </c>
      <c r="GO508" s="1">
        <v>4.5310820000000001E-5</v>
      </c>
      <c r="GP508" s="1">
        <v>1.8858320000000001E-2</v>
      </c>
      <c r="GQ508">
        <v>42.441879999999998</v>
      </c>
      <c r="GR508" s="1">
        <v>3.1474839999999998E-8</v>
      </c>
      <c r="GS508" s="1">
        <v>2.8998199999999999E-4</v>
      </c>
      <c r="GT508" s="1">
        <v>1.866029E-2</v>
      </c>
      <c r="GU508">
        <v>42.799079999999996</v>
      </c>
      <c r="GV508" s="1">
        <v>1.6761179999999999E-7</v>
      </c>
      <c r="GW508" s="1">
        <v>1.5739899999999999E-3</v>
      </c>
      <c r="GX508" s="1">
        <v>1.8320220000000002E-2</v>
      </c>
      <c r="GY508">
        <v>43.441369999999999</v>
      </c>
      <c r="GZ508" s="1">
        <v>7.5942330000000001E-7</v>
      </c>
      <c r="HA508" s="1">
        <v>7.3272889999999999E-3</v>
      </c>
      <c r="HB508" s="1">
        <v>1.7938229999999999E-2</v>
      </c>
      <c r="HC508">
        <v>44.254440000000002</v>
      </c>
      <c r="HD508" s="1">
        <v>2.978325E-6</v>
      </c>
      <c r="HE508" s="1">
        <v>2.9611080000000001E-2</v>
      </c>
      <c r="HF508" s="1">
        <v>1.7786529999999998E-2</v>
      </c>
      <c r="HG508">
        <v>44.921239999999997</v>
      </c>
      <c r="HH508" s="1">
        <v>1.04038E-5</v>
      </c>
      <c r="HI508">
        <v>0.1052025</v>
      </c>
      <c r="HJ508" s="1">
        <v>1.7717810000000001E-2</v>
      </c>
      <c r="HK508">
        <v>44.965089999999996</v>
      </c>
      <c r="HL508" s="1">
        <v>3.2483310000000002E-5</v>
      </c>
      <c r="HM508">
        <v>0.33263959999999998</v>
      </c>
      <c r="HN508" s="1">
        <v>1.7569600000000001E-2</v>
      </c>
      <c r="HO508">
        <v>44.768300000000004</v>
      </c>
      <c r="HP508" s="1">
        <v>9.0767930000000004E-5</v>
      </c>
      <c r="HQ508">
        <v>0.94536229999999999</v>
      </c>
      <c r="HR508" s="1">
        <v>1.7311380000000001E-2</v>
      </c>
      <c r="HS508">
        <v>44.520780000000002</v>
      </c>
      <c r="HT508" s="1">
        <v>2.2846260000000001E-4</v>
      </c>
      <c r="HU508">
        <v>2.4351889999999998</v>
      </c>
      <c r="HV508">
        <v>1.7394139999999999E-2</v>
      </c>
      <c r="HW508">
        <v>44.378770000000003</v>
      </c>
      <c r="HX508" s="1">
        <v>5.3632349999999996E-4</v>
      </c>
      <c r="HY508">
        <v>5.7364249999999997</v>
      </c>
      <c r="HZ508" s="1">
        <v>1.7155529999999999E-2</v>
      </c>
      <c r="IA508">
        <v>44.800370000000001</v>
      </c>
      <c r="IB508" s="1">
        <v>1.1399520000000001E-3</v>
      </c>
      <c r="IC508">
        <v>12.46087</v>
      </c>
      <c r="ID508" s="1">
        <v>1.6855950000000001E-2</v>
      </c>
      <c r="IE508">
        <v>45.912750000000003</v>
      </c>
      <c r="IF508" s="1">
        <v>2.2405860000000001E-3</v>
      </c>
      <c r="IG508">
        <v>25.117339999999999</v>
      </c>
      <c r="IH508" s="1">
        <v>1.6512949999999998E-2</v>
      </c>
      <c r="II508">
        <v>47.370100000000001</v>
      </c>
      <c r="IJ508" s="1">
        <v>4.1030520000000003E-3</v>
      </c>
      <c r="IK508">
        <v>47.291260000000001</v>
      </c>
      <c r="IL508" s="1">
        <v>1.6301639999999999E-2</v>
      </c>
      <c r="IM508">
        <v>48.279530000000001</v>
      </c>
      <c r="IN508" s="1">
        <v>7.1200270000000001E-3</v>
      </c>
      <c r="IO508">
        <v>83.714680000000001</v>
      </c>
      <c r="IP508">
        <v>1.613734E-2</v>
      </c>
      <c r="IQ508">
        <v>48.407220000000002</v>
      </c>
      <c r="IR508" s="1">
        <v>1.172463E-2</v>
      </c>
      <c r="IS508">
        <v>140.21979999999999</v>
      </c>
      <c r="IT508" s="1">
        <v>1.5916719999999999E-2</v>
      </c>
      <c r="IU508">
        <v>48.172449999999998</v>
      </c>
      <c r="IV508" s="1">
        <v>1.8309550000000001E-2</v>
      </c>
      <c r="IW508">
        <v>223.4391</v>
      </c>
      <c r="IX508" s="1">
        <v>1.554471E-2</v>
      </c>
      <c r="IY508">
        <v>47.914409999999997</v>
      </c>
      <c r="IZ508" s="1">
        <v>2.706033E-2</v>
      </c>
      <c r="JA508">
        <v>340.23869999999999</v>
      </c>
      <c r="JB508" s="1">
        <v>1.5343219999999999E-2</v>
      </c>
      <c r="JC508">
        <v>47.703240000000001</v>
      </c>
      <c r="JD508" s="1">
        <v>3.8800460000000002E-2</v>
      </c>
      <c r="JE508">
        <v>497.22699999999998</v>
      </c>
      <c r="JF508" s="1">
        <v>1.5014660000000001E-2</v>
      </c>
      <c r="JG508">
        <v>47.9495</v>
      </c>
      <c r="JH508" s="1">
        <v>5.3191160000000001E-2</v>
      </c>
      <c r="JI508">
        <v>700.42679999999996</v>
      </c>
      <c r="JJ508" s="1">
        <v>1.474138E-2</v>
      </c>
      <c r="JK508">
        <v>48.255830000000003</v>
      </c>
      <c r="JL508" s="1">
        <v>7.0737499999999995E-2</v>
      </c>
      <c r="JM508">
        <v>954.38040000000001</v>
      </c>
      <c r="JN508" s="1">
        <v>1.452084E-2</v>
      </c>
      <c r="JO508">
        <v>48.259459999999997</v>
      </c>
      <c r="JP508" s="1">
        <v>9.1476109999999999E-2</v>
      </c>
      <c r="JQ508">
        <v>1262.422</v>
      </c>
      <c r="JR508" s="1">
        <v>1.439382E-2</v>
      </c>
      <c r="JS508">
        <v>48.12764</v>
      </c>
      <c r="JT508">
        <v>0.1159656</v>
      </c>
      <c r="JU508">
        <v>1626.3209999999999</v>
      </c>
      <c r="JV508" s="1">
        <v>1.427523E-2</v>
      </c>
      <c r="JW508">
        <v>48.0184</v>
      </c>
      <c r="JX508">
        <v>0.1437232</v>
      </c>
      <c r="JY508">
        <v>2046.328</v>
      </c>
      <c r="JZ508" s="1">
        <v>1.4115549999999999E-2</v>
      </c>
      <c r="KA508">
        <v>47.818069999999999</v>
      </c>
      <c r="KB508">
        <v>0.17394850000000001</v>
      </c>
      <c r="KC508">
        <v>2520.8389999999999</v>
      </c>
      <c r="KD508" s="1">
        <v>1.3949359999999999E-2</v>
      </c>
      <c r="KE508">
        <v>47.591500000000003</v>
      </c>
      <c r="KF508">
        <v>0.20648259999999999</v>
      </c>
      <c r="KG508">
        <v>3046.614</v>
      </c>
      <c r="KH508" s="1">
        <v>1.393463E-2</v>
      </c>
      <c r="KI508">
        <v>47.33522</v>
      </c>
      <c r="KJ508">
        <v>0.2436654</v>
      </c>
      <c r="KK508">
        <v>3619.808</v>
      </c>
      <c r="KL508">
        <v>1.381828E-2</v>
      </c>
      <c r="KM508">
        <v>47.585009999999997</v>
      </c>
      <c r="KN508">
        <v>0.28122540000000001</v>
      </c>
      <c r="KO508">
        <v>4235.9160000000002</v>
      </c>
      <c r="KP508" s="1">
        <v>1.368283E-2</v>
      </c>
      <c r="KQ508">
        <v>48.584899999999998</v>
      </c>
      <c r="KR508">
        <v>0.31970690000000002</v>
      </c>
      <c r="KS508">
        <v>4888.6009999999997</v>
      </c>
      <c r="KT508">
        <v>1.350317E-2</v>
      </c>
      <c r="KU508">
        <v>50.067909999999998</v>
      </c>
      <c r="KV508">
        <v>0.3578133</v>
      </c>
      <c r="KW508">
        <v>5571.4309999999996</v>
      </c>
      <c r="KX508" s="1">
        <v>1.341266E-2</v>
      </c>
      <c r="KY508">
        <v>51.084499999999998</v>
      </c>
      <c r="KZ508">
        <v>0.39863989999999999</v>
      </c>
      <c r="LA508">
        <v>6278.2150000000001</v>
      </c>
      <c r="LB508" s="1">
        <v>1.336592E-2</v>
      </c>
      <c r="LC508">
        <v>51.083100000000002</v>
      </c>
      <c r="LD508">
        <v>0.4412045</v>
      </c>
      <c r="LE508">
        <v>7003.5940000000001</v>
      </c>
      <c r="LF508" s="1">
        <v>1.331998E-2</v>
      </c>
      <c r="LG508">
        <v>50.660420000000002</v>
      </c>
      <c r="LH508">
        <v>0.4839968</v>
      </c>
      <c r="LI508">
        <v>7742.0450000000001</v>
      </c>
      <c r="LJ508" s="1">
        <v>1.3215579999999999E-2</v>
      </c>
      <c r="LK508">
        <v>50.331780000000002</v>
      </c>
      <c r="LL508">
        <v>0.52436450000000001</v>
      </c>
      <c r="LM508">
        <v>8487.8109999999997</v>
      </c>
      <c r="LN508" s="1">
        <v>1.3005630000000001E-2</v>
      </c>
      <c r="LO508">
        <v>50.018149999999999</v>
      </c>
      <c r="LP508">
        <v>0.55931869999999995</v>
      </c>
      <c r="LQ508">
        <v>9234.6460000000006</v>
      </c>
      <c r="LR508" s="1">
        <v>1.2925000000000001E-2</v>
      </c>
      <c r="LS508">
        <v>49.969729999999998</v>
      </c>
      <c r="LT508">
        <v>0.59841569999999999</v>
      </c>
      <c r="LU508">
        <v>9977.6350000000002</v>
      </c>
      <c r="LV508" s="1">
        <v>1.2917100000000001E-2</v>
      </c>
      <c r="LW508">
        <v>50.268219999999999</v>
      </c>
      <c r="LX508">
        <v>0.6399783</v>
      </c>
      <c r="LY508">
        <v>10714.08</v>
      </c>
      <c r="LZ508" s="1">
        <v>1.292579E-2</v>
      </c>
      <c r="MA508">
        <v>50.525860000000002</v>
      </c>
      <c r="MB508">
        <v>0.68159150000000002</v>
      </c>
      <c r="MC508">
        <v>11441.07</v>
      </c>
      <c r="MD508" s="1">
        <v>1.285038E-2</v>
      </c>
      <c r="ME508">
        <v>50.672559999999997</v>
      </c>
      <c r="MF508">
        <v>0.71757550000000003</v>
      </c>
      <c r="MG508">
        <v>12154.91</v>
      </c>
      <c r="MH508" s="1">
        <v>1.274907E-2</v>
      </c>
      <c r="MI508">
        <v>50.616700000000002</v>
      </c>
      <c r="MJ508">
        <v>0.75038579999999999</v>
      </c>
      <c r="MK508">
        <v>12852.2</v>
      </c>
      <c r="ML508" s="1">
        <v>1.2649179999999999E-2</v>
      </c>
      <c r="MM508">
        <v>50.217059999999996</v>
      </c>
      <c r="MN508">
        <v>0.78126899999999999</v>
      </c>
      <c r="MO508">
        <v>13530.18</v>
      </c>
      <c r="MP508" s="1">
        <v>1.261901E-2</v>
      </c>
      <c r="MQ508">
        <v>49.873440000000002</v>
      </c>
      <c r="MR508">
        <v>0.81470880000000001</v>
      </c>
      <c r="MS508">
        <v>14187.44</v>
      </c>
      <c r="MT508" s="1">
        <v>1.265083E-2</v>
      </c>
      <c r="MU508">
        <v>49.615340000000003</v>
      </c>
      <c r="MV508">
        <v>0.8507768</v>
      </c>
      <c r="MW508">
        <v>14823.43</v>
      </c>
      <c r="MX508" s="1">
        <v>1.262317E-2</v>
      </c>
      <c r="MY508">
        <v>49.741979999999998</v>
      </c>
      <c r="MZ508">
        <v>0.88153700000000002</v>
      </c>
      <c r="NA508">
        <v>15437.28</v>
      </c>
      <c r="NB508" s="1">
        <v>1.2541800000000001E-2</v>
      </c>
      <c r="NC508">
        <v>50.048520000000003</v>
      </c>
      <c r="ND508">
        <v>0.90674750000000004</v>
      </c>
      <c r="NE508">
        <v>16026.7</v>
      </c>
      <c r="NF508" s="1">
        <v>1.243319E-2</v>
      </c>
      <c r="NG508">
        <v>50.713279999999997</v>
      </c>
      <c r="NH508">
        <v>0.92796650000000003</v>
      </c>
      <c r="NI508">
        <v>16590.560000000001</v>
      </c>
      <c r="NJ508" s="1">
        <v>1.2390399999999999E-2</v>
      </c>
      <c r="NK508">
        <v>51.539589999999997</v>
      </c>
      <c r="NL508">
        <v>0.9522214</v>
      </c>
      <c r="NM508">
        <v>17128.77</v>
      </c>
      <c r="NN508">
        <v>1.239004E-2</v>
      </c>
      <c r="NO508">
        <v>51.772219999999997</v>
      </c>
      <c r="NP508">
        <v>0.97822790000000004</v>
      </c>
      <c r="NQ508">
        <v>17641.89</v>
      </c>
      <c r="NR508" s="1">
        <v>1.2369450000000001E-2</v>
      </c>
      <c r="NS508">
        <v>51.271169999999998</v>
      </c>
      <c r="NT508">
        <v>1.00112</v>
      </c>
      <c r="NU508">
        <v>18129.96</v>
      </c>
      <c r="NV508" s="1">
        <v>1.231668E-2</v>
      </c>
      <c r="NW508">
        <v>50.779060000000001</v>
      </c>
      <c r="NX508">
        <v>1.0198529999999999</v>
      </c>
      <c r="NY508">
        <v>18592.599999999999</v>
      </c>
      <c r="NZ508" s="1">
        <v>1.221237E-2</v>
      </c>
      <c r="OA508">
        <v>50.445039999999999</v>
      </c>
      <c r="OB508">
        <v>1.032748</v>
      </c>
      <c r="OC508">
        <v>19029.64</v>
      </c>
      <c r="OD508" s="1">
        <v>1.2167280000000001E-2</v>
      </c>
      <c r="OE508">
        <v>50.560450000000003</v>
      </c>
      <c r="OF508">
        <v>1.0490710000000001</v>
      </c>
      <c r="OG508">
        <v>19441.400000000001</v>
      </c>
      <c r="OH508" s="1">
        <v>1.216093E-2</v>
      </c>
      <c r="OI508">
        <v>50.57029</v>
      </c>
      <c r="OJ508">
        <v>1.067353</v>
      </c>
      <c r="OK508">
        <v>19828.689999999999</v>
      </c>
    </row>
    <row r="509" spans="1:401" x14ac:dyDescent="0.35">
      <c r="A509">
        <v>518</v>
      </c>
      <c r="B509" t="s">
        <v>4</v>
      </c>
      <c r="C509" t="s">
        <v>364</v>
      </c>
      <c r="D509" t="s">
        <v>516</v>
      </c>
      <c r="E509">
        <v>810.21939999999995</v>
      </c>
      <c r="F509" s="1">
        <v>2.9333310000000001E-2</v>
      </c>
      <c r="G509">
        <v>32.306040000000003</v>
      </c>
      <c r="H509">
        <v>0</v>
      </c>
      <c r="I509">
        <v>0</v>
      </c>
      <c r="J509" s="1">
        <v>2.9128580000000001E-2</v>
      </c>
      <c r="K509">
        <v>32.504809999999999</v>
      </c>
      <c r="L509">
        <v>0</v>
      </c>
      <c r="M509">
        <v>0</v>
      </c>
      <c r="N509" s="1">
        <v>2.8756380000000002E-2</v>
      </c>
      <c r="O509">
        <v>32.575209999999998</v>
      </c>
      <c r="P509">
        <v>0</v>
      </c>
      <c r="Q509">
        <v>0</v>
      </c>
      <c r="R509" s="1">
        <v>2.8356920000000001E-2</v>
      </c>
      <c r="S509">
        <v>32.927059999999997</v>
      </c>
      <c r="T509">
        <v>0</v>
      </c>
      <c r="U509">
        <v>0</v>
      </c>
      <c r="V509" s="1">
        <v>2.8180400000000001E-2</v>
      </c>
      <c r="W509">
        <v>33.263869999999997</v>
      </c>
      <c r="X509">
        <v>0</v>
      </c>
      <c r="Y509">
        <v>0</v>
      </c>
      <c r="Z509">
        <v>2.8101959999999999E-2</v>
      </c>
      <c r="AA509">
        <v>33.344450000000002</v>
      </c>
      <c r="AB509">
        <v>0</v>
      </c>
      <c r="AC509">
        <v>0</v>
      </c>
      <c r="AD509" s="1">
        <v>2.7938339999999999E-2</v>
      </c>
      <c r="AE509">
        <v>33.213380000000001</v>
      </c>
      <c r="AF509">
        <v>0</v>
      </c>
      <c r="AG509">
        <v>0</v>
      </c>
      <c r="AH509" s="1">
        <v>2.7643270000000001E-2</v>
      </c>
      <c r="AI509">
        <v>33.056049999999999</v>
      </c>
      <c r="AJ509">
        <v>0</v>
      </c>
      <c r="AK509">
        <v>0</v>
      </c>
      <c r="AL509" s="1">
        <v>2.7352769999999998E-2</v>
      </c>
      <c r="AM509">
        <v>33.008090000000003</v>
      </c>
      <c r="AN509">
        <v>0</v>
      </c>
      <c r="AO509">
        <v>0</v>
      </c>
      <c r="AP509" s="1">
        <v>2.7123520000000002E-2</v>
      </c>
      <c r="AQ509">
        <v>33.392400000000002</v>
      </c>
      <c r="AR509">
        <v>0</v>
      </c>
      <c r="AS509">
        <v>0</v>
      </c>
      <c r="AT509" s="1">
        <v>2.6946600000000001E-2</v>
      </c>
      <c r="AU509">
        <v>34.07094</v>
      </c>
      <c r="AV509">
        <v>0</v>
      </c>
      <c r="AW509">
        <v>0</v>
      </c>
      <c r="AX509" s="1">
        <v>2.6738870000000001E-2</v>
      </c>
      <c r="AY509">
        <v>34.888359999999999</v>
      </c>
      <c r="AZ509">
        <v>0</v>
      </c>
      <c r="BA509">
        <v>0</v>
      </c>
      <c r="BB509">
        <v>2.6459659999999999E-2</v>
      </c>
      <c r="BC509">
        <v>35.556759999999997</v>
      </c>
      <c r="BD509">
        <v>0</v>
      </c>
      <c r="BE509">
        <v>0</v>
      </c>
      <c r="BF509" s="1">
        <v>2.614642E-2</v>
      </c>
      <c r="BG509">
        <v>35.737819999999999</v>
      </c>
      <c r="BH509">
        <v>0</v>
      </c>
      <c r="BI509">
        <v>0</v>
      </c>
      <c r="BJ509" s="1">
        <v>2.5854909999999998E-2</v>
      </c>
      <c r="BK509">
        <v>35.599020000000003</v>
      </c>
      <c r="BL509">
        <v>0</v>
      </c>
      <c r="BM509">
        <v>0</v>
      </c>
      <c r="BN509" s="1">
        <v>2.5611620000000002E-2</v>
      </c>
      <c r="BO509">
        <v>35.44314</v>
      </c>
      <c r="BP509">
        <v>0</v>
      </c>
      <c r="BQ509">
        <v>0</v>
      </c>
      <c r="BR509" s="1">
        <v>2.5545660000000001E-2</v>
      </c>
      <c r="BS509">
        <v>35.327860000000001</v>
      </c>
      <c r="BT509">
        <v>0</v>
      </c>
      <c r="BU509">
        <v>0</v>
      </c>
      <c r="BV509" s="1">
        <v>2.5251429999999998E-2</v>
      </c>
      <c r="BW509">
        <v>35.510649999999998</v>
      </c>
      <c r="BX509">
        <v>0</v>
      </c>
      <c r="BY509">
        <v>0</v>
      </c>
      <c r="BZ509" s="1">
        <v>2.4855479999999999E-2</v>
      </c>
      <c r="CA509">
        <v>35.78622</v>
      </c>
      <c r="CB509">
        <v>0</v>
      </c>
      <c r="CC509">
        <v>0</v>
      </c>
      <c r="CD509" s="1">
        <v>2.444435E-2</v>
      </c>
      <c r="CE509">
        <v>36.01117</v>
      </c>
      <c r="CF509">
        <v>0</v>
      </c>
      <c r="CG509">
        <v>0</v>
      </c>
      <c r="CH509">
        <v>2.4161439999999999E-2</v>
      </c>
      <c r="CI509">
        <v>36.16854</v>
      </c>
      <c r="CJ509">
        <v>0</v>
      </c>
      <c r="CK509">
        <v>0</v>
      </c>
      <c r="CL509" s="1">
        <v>2.3968420000000001E-2</v>
      </c>
      <c r="CM509">
        <v>36.094160000000002</v>
      </c>
      <c r="CN509">
        <v>0</v>
      </c>
      <c r="CO509">
        <v>0</v>
      </c>
      <c r="CP509" s="1">
        <v>2.3767300000000002E-2</v>
      </c>
      <c r="CQ509">
        <v>35.964939999999999</v>
      </c>
      <c r="CR509">
        <v>0</v>
      </c>
      <c r="CS509">
        <v>0</v>
      </c>
      <c r="CT509" s="1">
        <v>2.3512539999999998E-2</v>
      </c>
      <c r="CU509">
        <v>35.82188</v>
      </c>
      <c r="CV509">
        <v>0</v>
      </c>
      <c r="CW509">
        <v>0</v>
      </c>
      <c r="CX509" s="1">
        <v>2.3219389999999999E-2</v>
      </c>
      <c r="CY509">
        <v>35.758119999999998</v>
      </c>
      <c r="CZ509">
        <v>0</v>
      </c>
      <c r="DA509">
        <v>0</v>
      </c>
      <c r="DB509" s="1">
        <v>2.3046669999999998E-2</v>
      </c>
      <c r="DC509">
        <v>36.035899999999998</v>
      </c>
      <c r="DD509">
        <v>0</v>
      </c>
      <c r="DE509">
        <v>0</v>
      </c>
      <c r="DF509" s="1">
        <v>2.2957749999999999E-2</v>
      </c>
      <c r="DG509">
        <v>36.660209999999999</v>
      </c>
      <c r="DH509">
        <v>0</v>
      </c>
      <c r="DI509">
        <v>0</v>
      </c>
      <c r="DJ509" s="1">
        <v>2.2859810000000001E-2</v>
      </c>
      <c r="DK509">
        <v>37.748860000000001</v>
      </c>
      <c r="DL509">
        <v>0</v>
      </c>
      <c r="DM509">
        <v>0</v>
      </c>
      <c r="DN509" s="1">
        <v>2.2688099999999999E-2</v>
      </c>
      <c r="DO509">
        <v>39.010350000000003</v>
      </c>
      <c r="DP509">
        <v>0</v>
      </c>
      <c r="DQ509">
        <v>0</v>
      </c>
      <c r="DR509" s="1">
        <v>2.2452030000000001E-2</v>
      </c>
      <c r="DS509">
        <v>39.482230000000001</v>
      </c>
      <c r="DT509">
        <v>0</v>
      </c>
      <c r="DU509">
        <v>0</v>
      </c>
      <c r="DV509" s="1">
        <v>2.219838E-2</v>
      </c>
      <c r="DW509">
        <v>39.32508</v>
      </c>
      <c r="DX509">
        <v>0</v>
      </c>
      <c r="DY509">
        <v>0</v>
      </c>
      <c r="DZ509" s="1">
        <v>2.2024809999999999E-2</v>
      </c>
      <c r="EA509">
        <v>39.142130000000002</v>
      </c>
      <c r="EB509">
        <v>0</v>
      </c>
      <c r="EC509" s="1">
        <v>1.424907E-37</v>
      </c>
      <c r="ED509" s="1">
        <v>2.218444E-2</v>
      </c>
      <c r="EE509">
        <v>38.996279999999999</v>
      </c>
      <c r="EF509" s="1">
        <v>1.7003010000000001E-37</v>
      </c>
      <c r="EG509" s="1">
        <v>1.3506270000000001E-33</v>
      </c>
      <c r="EH509" s="1">
        <v>2.1968979999999999E-2</v>
      </c>
      <c r="EI509">
        <v>39.072749999999999</v>
      </c>
      <c r="EJ509" s="1">
        <v>5.4044930000000002E-34</v>
      </c>
      <c r="EK509" s="1">
        <v>4.1370879999999999E-30</v>
      </c>
      <c r="EL509" s="1">
        <v>2.1574449999999998E-2</v>
      </c>
      <c r="EM509">
        <v>39.498730000000002</v>
      </c>
      <c r="EN509" s="1">
        <v>6.8722919999999999E-31</v>
      </c>
      <c r="EO509" s="1">
        <v>5.207453E-27</v>
      </c>
      <c r="EP509" s="1">
        <v>2.1151619999999999E-2</v>
      </c>
      <c r="EQ509">
        <v>40.480029999999999</v>
      </c>
      <c r="ER509" s="1">
        <v>4.1373539999999997E-28</v>
      </c>
      <c r="ES509" s="1">
        <v>3.1498460000000001E-24</v>
      </c>
      <c r="ET509" s="1">
        <v>2.092101E-2</v>
      </c>
      <c r="EU509">
        <v>41.498519999999999</v>
      </c>
      <c r="EV509" s="1">
        <v>1.334538E-25</v>
      </c>
      <c r="EW509" s="1">
        <v>1.016922E-21</v>
      </c>
      <c r="EX509" s="1">
        <v>2.0796640000000002E-2</v>
      </c>
      <c r="EY509">
        <v>41.750529999999998</v>
      </c>
      <c r="EZ509" s="1">
        <v>2.490293E-23</v>
      </c>
      <c r="FA509" s="1">
        <v>1.903324E-19</v>
      </c>
      <c r="FB509" s="1">
        <v>2.0648090000000001E-2</v>
      </c>
      <c r="FC509">
        <v>41.554299999999998</v>
      </c>
      <c r="FD509" s="1">
        <v>2.863252E-21</v>
      </c>
      <c r="FE509" s="1">
        <v>2.2007510000000001E-17</v>
      </c>
      <c r="FF509">
        <v>2.0485699999999999E-2</v>
      </c>
      <c r="FG509">
        <v>41.346899999999998</v>
      </c>
      <c r="FH509" s="1">
        <v>2.1373949999999999E-19</v>
      </c>
      <c r="FI509" s="1">
        <v>1.65882E-15</v>
      </c>
      <c r="FJ509">
        <v>2.083136E-2</v>
      </c>
      <c r="FK509">
        <v>41.232669999999999</v>
      </c>
      <c r="FL509" s="1">
        <v>1.115782E-17</v>
      </c>
      <c r="FM509" s="1">
        <v>8.5472959999999998E-14</v>
      </c>
      <c r="FN509" s="1">
        <v>2.063947E-2</v>
      </c>
      <c r="FO509">
        <v>41.501350000000002</v>
      </c>
      <c r="FP509" s="1">
        <v>4.0216000000000001E-16</v>
      </c>
      <c r="FQ509" s="1">
        <v>3.1282719999999999E-12</v>
      </c>
      <c r="FR509" s="1">
        <v>2.0288770000000001E-2</v>
      </c>
      <c r="FS509">
        <v>41.98198</v>
      </c>
      <c r="FT509" s="1">
        <v>1.048885E-14</v>
      </c>
      <c r="FU509" s="1">
        <v>8.3463590000000006E-11</v>
      </c>
      <c r="FV509" s="1">
        <v>1.9893290000000001E-2</v>
      </c>
      <c r="FW509">
        <v>42.564320000000002</v>
      </c>
      <c r="FX509" s="1">
        <v>2.037306E-13</v>
      </c>
      <c r="FY509" s="1">
        <v>1.6657380000000001E-9</v>
      </c>
      <c r="FZ509">
        <v>1.9772620000000001E-2</v>
      </c>
      <c r="GA509">
        <v>42.848640000000003</v>
      </c>
      <c r="GB509" s="1">
        <v>3.0754479999999998E-12</v>
      </c>
      <c r="GC509" s="1">
        <v>2.5514910000000002E-8</v>
      </c>
      <c r="GD509" s="1">
        <v>1.9788839999999999E-2</v>
      </c>
      <c r="GE509">
        <v>42.883209999999998</v>
      </c>
      <c r="GF509" s="1">
        <v>3.6743720000000002E-11</v>
      </c>
      <c r="GG509" s="1">
        <v>3.073123E-7</v>
      </c>
      <c r="GH509" s="1">
        <v>1.973047E-2</v>
      </c>
      <c r="GI509">
        <v>42.662089999999999</v>
      </c>
      <c r="GJ509" s="1">
        <v>3.508781E-10</v>
      </c>
      <c r="GK509" s="1">
        <v>2.9709849999999998E-6</v>
      </c>
      <c r="GL509" s="1">
        <v>1.9575459999999999E-2</v>
      </c>
      <c r="GM509">
        <v>42.43197</v>
      </c>
      <c r="GN509" s="1">
        <v>2.7256199999999999E-9</v>
      </c>
      <c r="GO509" s="1">
        <v>2.3473490000000001E-5</v>
      </c>
      <c r="GP509" s="1">
        <v>1.9880849999999999E-2</v>
      </c>
      <c r="GQ509">
        <v>42.267870000000002</v>
      </c>
      <c r="GR509" s="1">
        <v>1.8045180000000002E-8</v>
      </c>
      <c r="GS509" s="1">
        <v>1.544916E-4</v>
      </c>
      <c r="GT509" s="1">
        <v>1.967083E-2</v>
      </c>
      <c r="GU509">
        <v>42.616979999999998</v>
      </c>
      <c r="GV509" s="1">
        <v>9.8617239999999999E-8</v>
      </c>
      <c r="GW509" s="1">
        <v>8.6119349999999996E-4</v>
      </c>
      <c r="GX509" s="1">
        <v>1.930867E-2</v>
      </c>
      <c r="GY509">
        <v>43.243459999999999</v>
      </c>
      <c r="GZ509" s="1">
        <v>4.58075E-7</v>
      </c>
      <c r="HA509" s="1">
        <v>4.1131450000000003E-3</v>
      </c>
      <c r="HB509" s="1">
        <v>1.8900610000000002E-2</v>
      </c>
      <c r="HC509">
        <v>44.042270000000002</v>
      </c>
      <c r="HD509" s="1">
        <v>1.8397580000000001E-6</v>
      </c>
      <c r="HE509" s="1">
        <v>1.703615E-2</v>
      </c>
      <c r="HF509" s="1">
        <v>1.8745709999999999E-2</v>
      </c>
      <c r="HG509">
        <v>44.697409999999998</v>
      </c>
      <c r="HH509" s="1">
        <v>6.5787920000000002E-6</v>
      </c>
      <c r="HI509" s="1">
        <v>6.197275E-2</v>
      </c>
      <c r="HJ509" s="1">
        <v>1.8674989999999999E-2</v>
      </c>
      <c r="HK509">
        <v>44.748010000000001</v>
      </c>
      <c r="HL509" s="1">
        <v>2.100394E-5</v>
      </c>
      <c r="HM509">
        <v>0.2004406</v>
      </c>
      <c r="HN509" s="1">
        <v>1.8521610000000001E-2</v>
      </c>
      <c r="HO509">
        <v>44.564509999999999</v>
      </c>
      <c r="HP509" s="1">
        <v>5.9964689999999998E-5</v>
      </c>
      <c r="HQ509">
        <v>0.58216349999999994</v>
      </c>
      <c r="HR509" s="1">
        <v>1.8249640000000001E-2</v>
      </c>
      <c r="HS509">
        <v>44.327449999999999</v>
      </c>
      <c r="HT509" s="1">
        <v>1.540565E-4</v>
      </c>
      <c r="HU509">
        <v>1.531204</v>
      </c>
      <c r="HV509" s="1">
        <v>1.834384E-2</v>
      </c>
      <c r="HW509">
        <v>44.19285</v>
      </c>
      <c r="HX509" s="1">
        <v>3.6898440000000002E-4</v>
      </c>
      <c r="HY509">
        <v>3.6799840000000001</v>
      </c>
      <c r="HZ509" s="1">
        <v>1.8091650000000001E-2</v>
      </c>
      <c r="IA509">
        <v>44.606279999999998</v>
      </c>
      <c r="IB509" s="1">
        <v>7.9909290000000003E-4</v>
      </c>
      <c r="IC509">
        <v>8.1477789999999999</v>
      </c>
      <c r="ID509" s="1">
        <v>1.777683E-2</v>
      </c>
      <c r="IE509">
        <v>45.695860000000003</v>
      </c>
      <c r="IF509" s="1">
        <v>1.5990710000000001E-3</v>
      </c>
      <c r="IG509">
        <v>16.725010000000001</v>
      </c>
      <c r="IH509" s="1">
        <v>1.7411980000000001E-2</v>
      </c>
      <c r="II509">
        <v>47.124290000000002</v>
      </c>
      <c r="IJ509" s="1">
        <v>2.978166E-3</v>
      </c>
      <c r="IK509">
        <v>32.040770000000002</v>
      </c>
      <c r="IL509" s="1">
        <v>1.718917E-2</v>
      </c>
      <c r="IM509">
        <v>48.022199999999998</v>
      </c>
      <c r="IN509" s="1">
        <v>5.2525389999999996E-3</v>
      </c>
      <c r="IO509">
        <v>57.661729999999999</v>
      </c>
      <c r="IP509" s="1">
        <v>1.7020279999999999E-2</v>
      </c>
      <c r="IQ509">
        <v>48.160119999999999</v>
      </c>
      <c r="IR509" s="1">
        <v>8.7857749999999991E-3</v>
      </c>
      <c r="IS509">
        <v>98.105999999999995</v>
      </c>
      <c r="IT509" s="1">
        <v>1.6787130000000001E-2</v>
      </c>
      <c r="IU509">
        <v>47.943820000000002</v>
      </c>
      <c r="IV509" s="1">
        <v>1.39209E-2</v>
      </c>
      <c r="IW509">
        <v>158.66319999999999</v>
      </c>
      <c r="IX509" s="1">
        <v>1.6398139999999999E-2</v>
      </c>
      <c r="IY509">
        <v>47.699069999999999</v>
      </c>
      <c r="IZ509" s="1">
        <v>2.0863550000000002E-2</v>
      </c>
      <c r="JA509">
        <v>245.00970000000001</v>
      </c>
      <c r="JB509" s="1">
        <v>1.6188600000000001E-2</v>
      </c>
      <c r="JC509">
        <v>47.498170000000002</v>
      </c>
      <c r="JD509" s="1">
        <v>3.0313389999999999E-2</v>
      </c>
      <c r="JE509">
        <v>362.8433</v>
      </c>
      <c r="JF509" s="1">
        <v>1.5841879999999999E-2</v>
      </c>
      <c r="JG509">
        <v>47.742150000000002</v>
      </c>
      <c r="JH509" s="1">
        <v>4.207019E-2</v>
      </c>
      <c r="JI509">
        <v>517.56870000000004</v>
      </c>
      <c r="JJ509" s="1">
        <v>1.5551010000000001E-2</v>
      </c>
      <c r="JK509">
        <v>48.040570000000002</v>
      </c>
      <c r="JL509" s="1">
        <v>5.65897E-2</v>
      </c>
      <c r="JM509">
        <v>713.58690000000001</v>
      </c>
      <c r="JN509" s="1">
        <v>1.53194E-2</v>
      </c>
      <c r="JO509">
        <v>48.051430000000003</v>
      </c>
      <c r="JP509" s="1">
        <v>7.3986830000000003E-2</v>
      </c>
      <c r="JQ509">
        <v>954.45479999999998</v>
      </c>
      <c r="JR509" s="1">
        <v>1.518484E-2</v>
      </c>
      <c r="JS509">
        <v>47.928379999999997</v>
      </c>
      <c r="JT509" s="1">
        <v>9.4756930000000003E-2</v>
      </c>
      <c r="JU509">
        <v>1242.519</v>
      </c>
      <c r="JV509" s="1">
        <v>1.506497E-2</v>
      </c>
      <c r="JW509">
        <v>47.823360000000001</v>
      </c>
      <c r="JX509">
        <v>0.1186164</v>
      </c>
      <c r="JY509">
        <v>1578.884</v>
      </c>
      <c r="JZ509" s="1">
        <v>1.4895200000000001E-2</v>
      </c>
      <c r="KA509">
        <v>47.630659999999999</v>
      </c>
      <c r="KB509">
        <v>0.14485329999999999</v>
      </c>
      <c r="KC509">
        <v>1963.0719999999999</v>
      </c>
      <c r="KD509" s="1">
        <v>1.472005E-2</v>
      </c>
      <c r="KE509">
        <v>47.41122</v>
      </c>
      <c r="KF509">
        <v>0.17341480000000001</v>
      </c>
      <c r="KG509">
        <v>2393.23</v>
      </c>
      <c r="KH509">
        <v>1.471044E-2</v>
      </c>
      <c r="KI509">
        <v>47.16339</v>
      </c>
      <c r="KJ509">
        <v>0.20636860000000001</v>
      </c>
      <c r="KK509">
        <v>2866.89</v>
      </c>
      <c r="KL509" s="1">
        <v>1.4586729999999999E-2</v>
      </c>
      <c r="KM509">
        <v>47.408589999999997</v>
      </c>
      <c r="KN509">
        <v>0.23995859999999999</v>
      </c>
      <c r="KO509">
        <v>3380.7660000000001</v>
      </c>
      <c r="KP509" s="1">
        <v>1.4442419999999999E-2</v>
      </c>
      <c r="KQ509">
        <v>48.387</v>
      </c>
      <c r="KR509">
        <v>0.2747038</v>
      </c>
      <c r="KS509">
        <v>3930.0529999999999</v>
      </c>
      <c r="KT509" s="1">
        <v>1.425298E-2</v>
      </c>
      <c r="KU509">
        <v>49.8399</v>
      </c>
      <c r="KV509">
        <v>0.30949470000000001</v>
      </c>
      <c r="KW509">
        <v>4509.598</v>
      </c>
      <c r="KX509" s="1">
        <v>1.415926E-2</v>
      </c>
      <c r="KY509">
        <v>50.841059999999999</v>
      </c>
      <c r="KZ509">
        <v>0.34701490000000002</v>
      </c>
      <c r="LA509">
        <v>5114.402</v>
      </c>
      <c r="LB509" s="1">
        <v>1.4110320000000001E-2</v>
      </c>
      <c r="LC509">
        <v>50.854230000000001</v>
      </c>
      <c r="LD509">
        <v>0.38634689999999999</v>
      </c>
      <c r="LE509">
        <v>5739.991</v>
      </c>
      <c r="LF509" s="1">
        <v>1.4061590000000001E-2</v>
      </c>
      <c r="LG509">
        <v>50.457149999999999</v>
      </c>
      <c r="LH509">
        <v>0.42617300000000002</v>
      </c>
      <c r="LI509">
        <v>6381.576</v>
      </c>
      <c r="LJ509" s="1">
        <v>1.3949690000000001E-2</v>
      </c>
      <c r="LK509">
        <v>50.142989999999998</v>
      </c>
      <c r="LL509">
        <v>0.46407789999999999</v>
      </c>
      <c r="LM509">
        <v>7034.0069999999996</v>
      </c>
      <c r="LN509" s="1">
        <v>1.372718E-2</v>
      </c>
      <c r="LO509">
        <v>49.840760000000003</v>
      </c>
      <c r="LP509">
        <v>0.49742439999999999</v>
      </c>
      <c r="LQ509">
        <v>7691.8509999999997</v>
      </c>
      <c r="LR509" s="1">
        <v>1.364424E-2</v>
      </c>
      <c r="LS509">
        <v>49.796250000000001</v>
      </c>
      <c r="LT509">
        <v>0.53476129999999999</v>
      </c>
      <c r="LU509">
        <v>8350.64</v>
      </c>
      <c r="LV509" s="1">
        <v>1.363587E-2</v>
      </c>
      <c r="LW509">
        <v>50.08869</v>
      </c>
      <c r="LX509">
        <v>0.5744245</v>
      </c>
      <c r="LY509">
        <v>9007.8359999999993</v>
      </c>
      <c r="LZ509" s="1">
        <v>1.3646159999999999E-2</v>
      </c>
      <c r="MA509">
        <v>50.340269999999997</v>
      </c>
      <c r="MB509">
        <v>0.61438669999999995</v>
      </c>
      <c r="MC509">
        <v>9660.6080000000002</v>
      </c>
      <c r="MD509" s="1">
        <v>1.356891E-2</v>
      </c>
      <c r="ME509">
        <v>50.490569999999998</v>
      </c>
      <c r="MF509">
        <v>0.64949590000000001</v>
      </c>
      <c r="MG509">
        <v>10305.35</v>
      </c>
      <c r="MH509">
        <v>1.3458690000000001E-2</v>
      </c>
      <c r="MI509">
        <v>50.438639999999999</v>
      </c>
      <c r="MJ509">
        <v>0.68157480000000004</v>
      </c>
      <c r="MK509">
        <v>10938.73</v>
      </c>
      <c r="ML509" s="1">
        <v>1.335212E-2</v>
      </c>
      <c r="MM509">
        <v>50.054870000000001</v>
      </c>
      <c r="MN509">
        <v>0.71208179999999999</v>
      </c>
      <c r="MO509">
        <v>11558</v>
      </c>
      <c r="MP509" s="1">
        <v>1.332293E-2</v>
      </c>
      <c r="MQ509">
        <v>49.723050000000001</v>
      </c>
      <c r="MR509">
        <v>0.74522080000000002</v>
      </c>
      <c r="MS509">
        <v>12161.88</v>
      </c>
      <c r="MT509" s="1">
        <v>1.336028E-2</v>
      </c>
      <c r="MU509">
        <v>49.472099999999998</v>
      </c>
      <c r="MV509">
        <v>0.78093380000000001</v>
      </c>
      <c r="MW509">
        <v>12749.33</v>
      </c>
      <c r="MX509" s="1">
        <v>1.3329239999999999E-2</v>
      </c>
      <c r="MY509">
        <v>49.594850000000001</v>
      </c>
      <c r="MZ509">
        <v>0.81153459999999999</v>
      </c>
      <c r="NA509">
        <v>13319.39</v>
      </c>
      <c r="NB509" s="1">
        <v>1.324315E-2</v>
      </c>
      <c r="NC509">
        <v>49.895809999999997</v>
      </c>
      <c r="ND509">
        <v>0.83715709999999999</v>
      </c>
      <c r="NE509">
        <v>13869.56</v>
      </c>
      <c r="NF509" s="1">
        <v>1.313078E-2</v>
      </c>
      <c r="NG509">
        <v>50.54515</v>
      </c>
      <c r="NH509">
        <v>0.85927249999999999</v>
      </c>
      <c r="NI509">
        <v>14398.79</v>
      </c>
      <c r="NJ509">
        <v>1.308406E-2</v>
      </c>
      <c r="NK509">
        <v>51.35528</v>
      </c>
      <c r="NL509">
        <v>0.88395979999999996</v>
      </c>
      <c r="NM509">
        <v>14906.6</v>
      </c>
      <c r="NN509" s="1">
        <v>1.3082379999999999E-2</v>
      </c>
      <c r="NO509">
        <v>51.587409999999998</v>
      </c>
      <c r="NP509">
        <v>0.91030719999999998</v>
      </c>
      <c r="NQ509">
        <v>15393.42</v>
      </c>
      <c r="NR509" s="1">
        <v>1.3062860000000001E-2</v>
      </c>
      <c r="NS509">
        <v>51.112110000000001</v>
      </c>
      <c r="NT509">
        <v>0.93401469999999998</v>
      </c>
      <c r="NU509">
        <v>15858.92</v>
      </c>
      <c r="NV509" s="1">
        <v>1.3006749999999999E-2</v>
      </c>
      <c r="NW509">
        <v>50.638750000000002</v>
      </c>
      <c r="NX509">
        <v>0.95366039999999996</v>
      </c>
      <c r="NY509">
        <v>16302.57</v>
      </c>
      <c r="NZ509" s="1">
        <v>1.2897509999999999E-2</v>
      </c>
      <c r="OA509">
        <v>50.315440000000002</v>
      </c>
      <c r="OB509">
        <v>0.96791369999999999</v>
      </c>
      <c r="OC509">
        <v>16724.02</v>
      </c>
      <c r="OD509">
        <v>1.284917E-2</v>
      </c>
      <c r="OE509">
        <v>50.428249999999998</v>
      </c>
      <c r="OF509">
        <v>0.98524040000000002</v>
      </c>
      <c r="OG509">
        <v>17123.32</v>
      </c>
      <c r="OH509" s="1">
        <v>1.28431E-2</v>
      </c>
      <c r="OI509">
        <v>50.435720000000003</v>
      </c>
      <c r="OJ509">
        <v>1.0044979999999999</v>
      </c>
      <c r="OK509">
        <v>17501.29</v>
      </c>
    </row>
    <row r="510" spans="1:401" x14ac:dyDescent="0.35">
      <c r="A510">
        <v>519</v>
      </c>
      <c r="B510" t="s">
        <v>4</v>
      </c>
      <c r="C510" t="s">
        <v>364</v>
      </c>
      <c r="D510" t="s">
        <v>517</v>
      </c>
      <c r="E510">
        <v>815.68439999999998</v>
      </c>
      <c r="F510" s="1">
        <v>3.090789E-2</v>
      </c>
      <c r="G510">
        <v>32.063609999999997</v>
      </c>
      <c r="H510">
        <v>0</v>
      </c>
      <c r="I510">
        <v>0</v>
      </c>
      <c r="J510" s="1">
        <v>3.068918E-2</v>
      </c>
      <c r="K510">
        <v>32.262619999999998</v>
      </c>
      <c r="L510">
        <v>0</v>
      </c>
      <c r="M510">
        <v>0</v>
      </c>
      <c r="N510" s="1">
        <v>3.0294419999999999E-2</v>
      </c>
      <c r="O510">
        <v>32.336979999999997</v>
      </c>
      <c r="P510">
        <v>0</v>
      </c>
      <c r="Q510">
        <v>0</v>
      </c>
      <c r="R510" s="1">
        <v>2.9869509999999998E-2</v>
      </c>
      <c r="S510">
        <v>32.686819999999997</v>
      </c>
      <c r="T510">
        <v>0</v>
      </c>
      <c r="U510">
        <v>0</v>
      </c>
      <c r="V510" s="1">
        <v>2.9684539999999999E-2</v>
      </c>
      <c r="W510">
        <v>33.019660000000002</v>
      </c>
      <c r="X510">
        <v>0</v>
      </c>
      <c r="Y510">
        <v>0</v>
      </c>
      <c r="Z510" s="1">
        <v>2.960527E-2</v>
      </c>
      <c r="AA510">
        <v>33.103549999999998</v>
      </c>
      <c r="AB510">
        <v>0</v>
      </c>
      <c r="AC510">
        <v>0</v>
      </c>
      <c r="AD510" s="1">
        <v>2.9435289999999999E-2</v>
      </c>
      <c r="AE510">
        <v>32.984810000000003</v>
      </c>
      <c r="AF510">
        <v>0</v>
      </c>
      <c r="AG510">
        <v>0</v>
      </c>
      <c r="AH510">
        <v>2.9122350000000002E-2</v>
      </c>
      <c r="AI510">
        <v>32.838569999999997</v>
      </c>
      <c r="AJ510">
        <v>0</v>
      </c>
      <c r="AK510">
        <v>0</v>
      </c>
      <c r="AL510" s="1">
        <v>2.881239E-2</v>
      </c>
      <c r="AM510">
        <v>32.798079999999999</v>
      </c>
      <c r="AN510">
        <v>0</v>
      </c>
      <c r="AO510">
        <v>0</v>
      </c>
      <c r="AP510" s="1">
        <v>2.857264E-2</v>
      </c>
      <c r="AQ510">
        <v>33.17709</v>
      </c>
      <c r="AR510">
        <v>0</v>
      </c>
      <c r="AS510">
        <v>0</v>
      </c>
      <c r="AT510" s="1">
        <v>2.8388210000000001E-2</v>
      </c>
      <c r="AU510">
        <v>33.841439999999999</v>
      </c>
      <c r="AV510">
        <v>0</v>
      </c>
      <c r="AW510">
        <v>0</v>
      </c>
      <c r="AX510" s="1">
        <v>2.8171350000000001E-2</v>
      </c>
      <c r="AY510">
        <v>34.643169999999998</v>
      </c>
      <c r="AZ510">
        <v>0</v>
      </c>
      <c r="BA510">
        <v>0</v>
      </c>
      <c r="BB510" s="1">
        <v>2.7874860000000001E-2</v>
      </c>
      <c r="BC510">
        <v>35.300690000000003</v>
      </c>
      <c r="BD510">
        <v>0</v>
      </c>
      <c r="BE510">
        <v>0</v>
      </c>
      <c r="BF510" s="1">
        <v>2.7544639999999999E-2</v>
      </c>
      <c r="BG510">
        <v>35.485770000000002</v>
      </c>
      <c r="BH510">
        <v>0</v>
      </c>
      <c r="BI510">
        <v>0</v>
      </c>
      <c r="BJ510" s="1">
        <v>2.723652E-2</v>
      </c>
      <c r="BK510">
        <v>35.363370000000003</v>
      </c>
      <c r="BL510">
        <v>0</v>
      </c>
      <c r="BM510">
        <v>0</v>
      </c>
      <c r="BN510" s="1">
        <v>2.697919E-2</v>
      </c>
      <c r="BO510">
        <v>35.221420000000002</v>
      </c>
      <c r="BP510">
        <v>0</v>
      </c>
      <c r="BQ510">
        <v>0</v>
      </c>
      <c r="BR510" s="1">
        <v>2.6915479999999999E-2</v>
      </c>
      <c r="BS510">
        <v>35.116309999999999</v>
      </c>
      <c r="BT510">
        <v>0</v>
      </c>
      <c r="BU510">
        <v>0</v>
      </c>
      <c r="BV510" s="1">
        <v>2.6605489999999999E-2</v>
      </c>
      <c r="BW510">
        <v>35.300870000000003</v>
      </c>
      <c r="BX510">
        <v>0</v>
      </c>
      <c r="BY510">
        <v>0</v>
      </c>
      <c r="BZ510" s="1">
        <v>2.6187209999999999E-2</v>
      </c>
      <c r="CA510">
        <v>35.571469999999998</v>
      </c>
      <c r="CB510">
        <v>0</v>
      </c>
      <c r="CC510">
        <v>0</v>
      </c>
      <c r="CD510">
        <v>2.5749890000000001E-2</v>
      </c>
      <c r="CE510">
        <v>35.799639999999997</v>
      </c>
      <c r="CF510">
        <v>0</v>
      </c>
      <c r="CG510">
        <v>0</v>
      </c>
      <c r="CH510" s="1">
        <v>2.5454589999999999E-2</v>
      </c>
      <c r="CI510">
        <v>35.955289999999998</v>
      </c>
      <c r="CJ510">
        <v>0</v>
      </c>
      <c r="CK510">
        <v>0</v>
      </c>
      <c r="CL510" s="1">
        <v>2.5250080000000001E-2</v>
      </c>
      <c r="CM510">
        <v>35.890309999999999</v>
      </c>
      <c r="CN510">
        <v>0</v>
      </c>
      <c r="CO510">
        <v>0</v>
      </c>
      <c r="CP510" s="1">
        <v>2.50412E-2</v>
      </c>
      <c r="CQ510">
        <v>35.770740000000004</v>
      </c>
      <c r="CR510">
        <v>0</v>
      </c>
      <c r="CS510">
        <v>0</v>
      </c>
      <c r="CT510" s="1">
        <v>2.4773719999999999E-2</v>
      </c>
      <c r="CU510">
        <v>35.63626</v>
      </c>
      <c r="CV510">
        <v>0</v>
      </c>
      <c r="CW510">
        <v>0</v>
      </c>
      <c r="CX510" s="1">
        <v>2.4460039999999999E-2</v>
      </c>
      <c r="CY510">
        <v>35.57893</v>
      </c>
      <c r="CZ510">
        <v>0</v>
      </c>
      <c r="DA510">
        <v>0</v>
      </c>
      <c r="DB510" s="1">
        <v>2.4280280000000001E-2</v>
      </c>
      <c r="DC510">
        <v>35.853029999999997</v>
      </c>
      <c r="DD510">
        <v>0</v>
      </c>
      <c r="DE510">
        <v>0</v>
      </c>
      <c r="DF510" s="1">
        <v>2.4186740000000002E-2</v>
      </c>
      <c r="DG510">
        <v>36.464660000000002</v>
      </c>
      <c r="DH510">
        <v>0</v>
      </c>
      <c r="DI510">
        <v>0</v>
      </c>
      <c r="DJ510" s="1">
        <v>2.4086320000000001E-2</v>
      </c>
      <c r="DK510">
        <v>37.530529999999999</v>
      </c>
      <c r="DL510">
        <v>0</v>
      </c>
      <c r="DM510">
        <v>0</v>
      </c>
      <c r="DN510" s="1">
        <v>2.3903029999999999E-2</v>
      </c>
      <c r="DO510">
        <v>38.765259999999998</v>
      </c>
      <c r="DP510">
        <v>0</v>
      </c>
      <c r="DQ510">
        <v>0</v>
      </c>
      <c r="DR510" s="1">
        <v>2.3653250000000001E-2</v>
      </c>
      <c r="DS510">
        <v>39.231200000000001</v>
      </c>
      <c r="DT510">
        <v>0</v>
      </c>
      <c r="DU510">
        <v>0</v>
      </c>
      <c r="DV510" s="1">
        <v>2.3385510000000002E-2</v>
      </c>
      <c r="DW510">
        <v>39.0944</v>
      </c>
      <c r="DX510">
        <v>0</v>
      </c>
      <c r="DY510">
        <v>0</v>
      </c>
      <c r="DZ510">
        <v>2.3205079999999999E-2</v>
      </c>
      <c r="EA510">
        <v>38.928289999999997</v>
      </c>
      <c r="EB510">
        <v>0</v>
      </c>
      <c r="EC510" s="1">
        <v>3.6164020000000001E-38</v>
      </c>
      <c r="ED510" s="1">
        <v>2.3382880000000002E-2</v>
      </c>
      <c r="EE510">
        <v>38.794840000000001</v>
      </c>
      <c r="EF510" s="1">
        <v>4.8784039999999997E-38</v>
      </c>
      <c r="EG510" s="1">
        <v>3.7285859999999999E-34</v>
      </c>
      <c r="EH510" s="1">
        <v>2.315534E-2</v>
      </c>
      <c r="EI510">
        <v>38.875340000000001</v>
      </c>
      <c r="EJ510" s="1">
        <v>1.6682E-34</v>
      </c>
      <c r="EK510" s="1">
        <v>1.2269860000000001E-30</v>
      </c>
      <c r="EL510" s="1">
        <v>2.2735169999999999E-2</v>
      </c>
      <c r="EM510">
        <v>39.297150000000002</v>
      </c>
      <c r="EN510" s="1">
        <v>2.2555290000000002E-31</v>
      </c>
      <c r="EO510" s="1">
        <v>1.6416220000000001E-27</v>
      </c>
      <c r="EP510" s="1">
        <v>2.2284849999999998E-2</v>
      </c>
      <c r="EQ510">
        <v>40.259279999999997</v>
      </c>
      <c r="ER510" s="1">
        <v>1.4349870000000001E-28</v>
      </c>
      <c r="ES510" s="1">
        <v>1.0492700000000001E-24</v>
      </c>
      <c r="ET510" s="1">
        <v>2.2043989999999999E-2</v>
      </c>
      <c r="EU510">
        <v>41.256340000000002</v>
      </c>
      <c r="EV510" s="1">
        <v>4.869767E-26</v>
      </c>
      <c r="EW510" s="1">
        <v>3.5632310000000002E-22</v>
      </c>
      <c r="EX510" s="1">
        <v>2.1912919999999999E-2</v>
      </c>
      <c r="EY510">
        <v>41.506909999999998</v>
      </c>
      <c r="EZ510" s="1">
        <v>9.5259019999999999E-24</v>
      </c>
      <c r="FA510" s="1">
        <v>6.9912210000000005E-20</v>
      </c>
      <c r="FB510" s="1">
        <v>2.1760499999999999E-2</v>
      </c>
      <c r="FC510">
        <v>41.329859999999996</v>
      </c>
      <c r="FD510" s="1">
        <v>1.144758E-21</v>
      </c>
      <c r="FE510" s="1">
        <v>8.4484339999999992E-18</v>
      </c>
      <c r="FF510" s="1">
        <v>2.1589839999999999E-2</v>
      </c>
      <c r="FG510">
        <v>41.137079999999997</v>
      </c>
      <c r="FH510" s="1">
        <v>8.9060730000000004E-20</v>
      </c>
      <c r="FI510" s="1">
        <v>6.6377959999999998E-16</v>
      </c>
      <c r="FJ510" s="1">
        <v>2.1968769999999999E-2</v>
      </c>
      <c r="FK510">
        <v>41.032420000000002</v>
      </c>
      <c r="FL510" s="1">
        <v>4.8379199999999998E-18</v>
      </c>
      <c r="FM510" s="1">
        <v>3.5575549999999998E-14</v>
      </c>
      <c r="FN510" s="1">
        <v>2.1763919999999999E-2</v>
      </c>
      <c r="FO510">
        <v>41.297780000000003</v>
      </c>
      <c r="FP510" s="1">
        <v>1.809265E-16</v>
      </c>
      <c r="FQ510" s="1">
        <v>1.3515819999999999E-12</v>
      </c>
      <c r="FR510" s="1">
        <v>2.138814E-2</v>
      </c>
      <c r="FS510">
        <v>41.76829</v>
      </c>
      <c r="FT510" s="1">
        <v>4.8887780000000001E-15</v>
      </c>
      <c r="FU510" s="1">
        <v>3.7382760000000001E-11</v>
      </c>
      <c r="FV510" s="1">
        <v>2.0966729999999999E-2</v>
      </c>
      <c r="FW510">
        <v>42.337800000000001</v>
      </c>
      <c r="FX510" s="1">
        <v>9.8238400000000004E-14</v>
      </c>
      <c r="FY510" s="1">
        <v>7.7232180000000003E-10</v>
      </c>
      <c r="FZ510" s="1">
        <v>2.0843190000000001E-2</v>
      </c>
      <c r="GA510">
        <v>42.618690000000001</v>
      </c>
      <c r="GB510" s="1">
        <v>1.5328839999999999E-12</v>
      </c>
      <c r="GC510" s="1">
        <v>1.2231369999999999E-8</v>
      </c>
      <c r="GD510" s="1">
        <v>2.0863019999999999E-2</v>
      </c>
      <c r="GE510">
        <v>42.657670000000003</v>
      </c>
      <c r="GF510" s="1">
        <v>1.8905739999999999E-11</v>
      </c>
      <c r="GG510" s="1">
        <v>1.5213149999999999E-7</v>
      </c>
      <c r="GH510" s="1">
        <v>2.0803809999999999E-2</v>
      </c>
      <c r="GI510">
        <v>42.449379999999998</v>
      </c>
      <c r="GJ510" s="1">
        <v>1.8613059999999999E-10</v>
      </c>
      <c r="GK510" s="1">
        <v>1.516914E-6</v>
      </c>
      <c r="GL510">
        <v>2.0640550000000001E-2</v>
      </c>
      <c r="GM510">
        <v>42.23028</v>
      </c>
      <c r="GN510" s="1">
        <v>1.488591E-9</v>
      </c>
      <c r="GO510" s="1">
        <v>1.234557E-5</v>
      </c>
      <c r="GP510" s="1">
        <v>2.09757E-2</v>
      </c>
      <c r="GQ510">
        <v>42.074179999999998</v>
      </c>
      <c r="GR510" s="1">
        <v>1.0140749999999999E-8</v>
      </c>
      <c r="GS510" s="1">
        <v>8.3600729999999996E-5</v>
      </c>
      <c r="GT510" s="1">
        <v>2.0753939999999999E-2</v>
      </c>
      <c r="GU510">
        <v>42.417349999999999</v>
      </c>
      <c r="GV510" s="1">
        <v>5.6910579999999998E-8</v>
      </c>
      <c r="GW510" s="1">
        <v>4.7884000000000002E-4</v>
      </c>
      <c r="GX510">
        <v>2.036545E-2</v>
      </c>
      <c r="GY510">
        <v>43.026409999999998</v>
      </c>
      <c r="GZ510" s="1">
        <v>2.7109729999999999E-7</v>
      </c>
      <c r="HA510" s="1">
        <v>2.3474049999999999E-3</v>
      </c>
      <c r="HB510" s="1">
        <v>1.9931560000000001E-2</v>
      </c>
      <c r="HC510">
        <v>43.80941</v>
      </c>
      <c r="HD510" s="1">
        <v>1.1156289999999999E-6</v>
      </c>
      <c r="HE510" s="1">
        <v>9.9697659999999997E-3</v>
      </c>
      <c r="HF510" s="1">
        <v>1.977102E-2</v>
      </c>
      <c r="HG510">
        <v>44.450249999999997</v>
      </c>
      <c r="HH510" s="1">
        <v>4.0850979999999996E-6</v>
      </c>
      <c r="HI510" s="1">
        <v>3.7153789999999999E-2</v>
      </c>
      <c r="HJ510">
        <v>1.9698319999999998E-2</v>
      </c>
      <c r="HK510">
        <v>44.505490000000002</v>
      </c>
      <c r="HL510" s="1">
        <v>1.334183E-5</v>
      </c>
      <c r="HM510">
        <v>0.12299019999999999</v>
      </c>
      <c r="HN510">
        <v>1.953879E-2</v>
      </c>
      <c r="HO510">
        <v>44.336730000000003</v>
      </c>
      <c r="HP510" s="1">
        <v>3.893026E-5</v>
      </c>
      <c r="HQ510">
        <v>0.36527379999999998</v>
      </c>
      <c r="HR510">
        <v>1.9253849999999999E-2</v>
      </c>
      <c r="HS510">
        <v>44.112079999999999</v>
      </c>
      <c r="HT510" s="1">
        <v>1.021317E-4</v>
      </c>
      <c r="HU510">
        <v>0.98155269999999994</v>
      </c>
      <c r="HV510" s="1">
        <v>1.9358139999999999E-2</v>
      </c>
      <c r="HW510">
        <v>43.98648</v>
      </c>
      <c r="HX510" s="1">
        <v>2.49635E-4</v>
      </c>
      <c r="HY510">
        <v>2.4082170000000001</v>
      </c>
      <c r="HZ510">
        <v>1.909307E-2</v>
      </c>
      <c r="IA510">
        <v>44.394069999999999</v>
      </c>
      <c r="IB510" s="1">
        <v>5.5108299999999995E-4</v>
      </c>
      <c r="IC510">
        <v>5.4382260000000002</v>
      </c>
      <c r="ID510" s="1">
        <v>1.8759020000000001E-2</v>
      </c>
      <c r="IE510">
        <v>45.460070000000002</v>
      </c>
      <c r="IF510" s="1">
        <v>1.122959E-3</v>
      </c>
      <c r="IG510">
        <v>11.3752</v>
      </c>
      <c r="IH510">
        <v>1.837099E-2</v>
      </c>
      <c r="II510">
        <v>46.85586</v>
      </c>
      <c r="IJ510" s="1">
        <v>2.1277309999999999E-3</v>
      </c>
      <c r="IK510">
        <v>22.18694</v>
      </c>
      <c r="IL510" s="1">
        <v>1.813768E-2</v>
      </c>
      <c r="IM510">
        <v>47.736939999999997</v>
      </c>
      <c r="IN510" s="1">
        <v>3.8156639999999999E-3</v>
      </c>
      <c r="IO510">
        <v>40.618969999999997</v>
      </c>
      <c r="IP510" s="1">
        <v>1.7961399999999999E-2</v>
      </c>
      <c r="IQ510">
        <v>47.882069999999999</v>
      </c>
      <c r="IR510" s="1">
        <v>6.4842779999999996E-3</v>
      </c>
      <c r="IS510">
        <v>70.246380000000002</v>
      </c>
      <c r="IT510" s="1">
        <v>1.7716719999999998E-2</v>
      </c>
      <c r="IU510">
        <v>47.685809999999996</v>
      </c>
      <c r="IV510" s="1">
        <v>1.04292E-2</v>
      </c>
      <c r="IW510">
        <v>115.37869999999999</v>
      </c>
      <c r="IX510" s="1">
        <v>1.7309229999999998E-2</v>
      </c>
      <c r="IY510">
        <v>47.45711</v>
      </c>
      <c r="IZ510" s="1">
        <v>1.585516E-2</v>
      </c>
      <c r="JA510">
        <v>180.7997</v>
      </c>
      <c r="JB510" s="1">
        <v>1.7090749999999998E-2</v>
      </c>
      <c r="JC510">
        <v>47.268700000000003</v>
      </c>
      <c r="JD510" s="1">
        <v>2.3350449999999998E-2</v>
      </c>
      <c r="JE510">
        <v>271.50459999999998</v>
      </c>
      <c r="JF510" s="1">
        <v>1.6722020000000001E-2</v>
      </c>
      <c r="JG510">
        <v>47.512749999999997</v>
      </c>
      <c r="JH510">
        <v>3.2813700000000001E-2</v>
      </c>
      <c r="JI510">
        <v>392.4153</v>
      </c>
      <c r="JJ510" s="1">
        <v>1.6414359999999999E-2</v>
      </c>
      <c r="JK510">
        <v>47.803109999999997</v>
      </c>
      <c r="JL510" s="1">
        <v>4.4665459999999997E-2</v>
      </c>
      <c r="JM510">
        <v>547.79579999999999</v>
      </c>
      <c r="JN510" s="1">
        <v>1.6170670000000002E-2</v>
      </c>
      <c r="JO510">
        <v>47.820929999999997</v>
      </c>
      <c r="JP510" s="1">
        <v>5.9059489999999999E-2</v>
      </c>
      <c r="JQ510">
        <v>741.35379999999998</v>
      </c>
      <c r="JR510" s="1">
        <v>1.60299E-2</v>
      </c>
      <c r="JS510">
        <v>47.706240000000001</v>
      </c>
      <c r="JT510" s="1">
        <v>7.6451149999999995E-2</v>
      </c>
      <c r="JU510">
        <v>975.85360000000003</v>
      </c>
      <c r="JV510" s="1">
        <v>1.590422E-2</v>
      </c>
      <c r="JW510">
        <v>47.606349999999999</v>
      </c>
      <c r="JX510" s="1">
        <v>9.6666940000000007E-2</v>
      </c>
      <c r="JY510">
        <v>1253.0509999999999</v>
      </c>
      <c r="JZ510" s="1">
        <v>1.572554E-2</v>
      </c>
      <c r="KA510">
        <v>47.42248</v>
      </c>
      <c r="KB510">
        <v>0.1191661</v>
      </c>
      <c r="KC510">
        <v>1573.3589999999999</v>
      </c>
      <c r="KD510" s="1">
        <v>1.554058E-2</v>
      </c>
      <c r="KE510">
        <v>47.211320000000001</v>
      </c>
      <c r="KF510">
        <v>0.14392720000000001</v>
      </c>
      <c r="KG510">
        <v>1935.961</v>
      </c>
      <c r="KH510" s="1">
        <v>1.553423E-2</v>
      </c>
      <c r="KI510">
        <v>46.972760000000001</v>
      </c>
      <c r="KJ510">
        <v>0.17275280000000001</v>
      </c>
      <c r="KK510">
        <v>2339.4879999999998</v>
      </c>
      <c r="KL510" s="1">
        <v>1.5404360000000001E-2</v>
      </c>
      <c r="KM510">
        <v>47.215200000000003</v>
      </c>
      <c r="KN510">
        <v>0.20246159999999999</v>
      </c>
      <c r="KO510">
        <v>2781.643</v>
      </c>
      <c r="KP510" s="1">
        <v>1.524854E-2</v>
      </c>
      <c r="KQ510">
        <v>48.17221</v>
      </c>
      <c r="KR510">
        <v>0.2334386</v>
      </c>
      <c r="KS510">
        <v>3258.7420000000002</v>
      </c>
      <c r="KT510" s="1">
        <v>1.505038E-2</v>
      </c>
      <c r="KU510">
        <v>49.592080000000003</v>
      </c>
      <c r="KV510">
        <v>0.26486910000000002</v>
      </c>
      <c r="KW510">
        <v>3766.712</v>
      </c>
      <c r="KX510" s="1">
        <v>1.495121E-2</v>
      </c>
      <c r="KY510">
        <v>50.571510000000004</v>
      </c>
      <c r="KZ510">
        <v>0.29892410000000003</v>
      </c>
      <c r="LA510">
        <v>4301.4120000000003</v>
      </c>
      <c r="LB510" s="1">
        <v>1.4899539999999999E-2</v>
      </c>
      <c r="LC510">
        <v>50.595700000000001</v>
      </c>
      <c r="LD510">
        <v>0.33487099999999997</v>
      </c>
      <c r="LE510">
        <v>4859.1009999999997</v>
      </c>
      <c r="LF510" s="1">
        <v>1.484767E-2</v>
      </c>
      <c r="LG510">
        <v>50.226230000000001</v>
      </c>
      <c r="LH510">
        <v>0.3715427</v>
      </c>
      <c r="LI510">
        <v>5435.54</v>
      </c>
      <c r="LJ510" s="1">
        <v>1.472966E-2</v>
      </c>
      <c r="LK510">
        <v>49.930070000000001</v>
      </c>
      <c r="LL510">
        <v>0.40682269999999998</v>
      </c>
      <c r="LM510">
        <v>6026.1689999999999</v>
      </c>
      <c r="LN510" s="1">
        <v>1.4493560000000001E-2</v>
      </c>
      <c r="LO510">
        <v>49.64161</v>
      </c>
      <c r="LP510">
        <v>0.4382914</v>
      </c>
      <c r="LQ510">
        <v>6625.9229999999998</v>
      </c>
      <c r="LR510" s="1">
        <v>1.440813E-2</v>
      </c>
      <c r="LS510">
        <v>49.603079999999999</v>
      </c>
      <c r="LT510">
        <v>0.47357539999999998</v>
      </c>
      <c r="LU510">
        <v>7230.76</v>
      </c>
      <c r="LV510" s="1">
        <v>1.439907E-2</v>
      </c>
      <c r="LW510">
        <v>49.890500000000003</v>
      </c>
      <c r="LX510">
        <v>0.51106609999999997</v>
      </c>
      <c r="LY510">
        <v>7838.2669999999998</v>
      </c>
      <c r="LZ510" s="1">
        <v>1.4410829999999999E-2</v>
      </c>
      <c r="MA510">
        <v>50.135010000000001</v>
      </c>
      <c r="MB510">
        <v>0.54907539999999999</v>
      </c>
      <c r="MC510">
        <v>8445.6200000000008</v>
      </c>
      <c r="MD510" s="1">
        <v>1.4331379999999999E-2</v>
      </c>
      <c r="ME510">
        <v>50.288589999999999</v>
      </c>
      <c r="MF510">
        <v>0.58297560000000004</v>
      </c>
      <c r="MG510">
        <v>9049.2829999999994</v>
      </c>
      <c r="MH510" s="1">
        <v>1.421154E-2</v>
      </c>
      <c r="MI510">
        <v>50.239640000000001</v>
      </c>
      <c r="MJ510">
        <v>0.61405010000000004</v>
      </c>
      <c r="MK510">
        <v>9645.81</v>
      </c>
      <c r="ML510" s="1">
        <v>1.409962E-2</v>
      </c>
      <c r="MM510">
        <v>49.872390000000003</v>
      </c>
      <c r="MN510">
        <v>0.64397939999999998</v>
      </c>
      <c r="MO510">
        <v>10232.49</v>
      </c>
      <c r="MP510" s="1">
        <v>1.406729E-2</v>
      </c>
      <c r="MQ510">
        <v>49.55442</v>
      </c>
      <c r="MR510">
        <v>0.67629539999999999</v>
      </c>
      <c r="MS510">
        <v>10807.99</v>
      </c>
      <c r="MT510" s="1">
        <v>1.4112599999999999E-2</v>
      </c>
      <c r="MU510">
        <v>49.312190000000001</v>
      </c>
      <c r="MV510">
        <v>0.71142369999999999</v>
      </c>
      <c r="MW510">
        <v>11371.01</v>
      </c>
      <c r="MX510" s="1">
        <v>1.407543E-2</v>
      </c>
      <c r="MY510">
        <v>49.432639999999999</v>
      </c>
      <c r="MZ510">
        <v>0.741479</v>
      </c>
      <c r="NA510">
        <v>11920.44</v>
      </c>
      <c r="NB510" s="1">
        <v>1.398631E-2</v>
      </c>
      <c r="NC510">
        <v>49.727440000000001</v>
      </c>
      <c r="ND510">
        <v>0.76735679999999995</v>
      </c>
      <c r="NE510">
        <v>12453.62</v>
      </c>
      <c r="NF510" s="1">
        <v>1.3867579999999999E-2</v>
      </c>
      <c r="NG510">
        <v>50.360430000000001</v>
      </c>
      <c r="NH510">
        <v>0.78995360000000003</v>
      </c>
      <c r="NI510">
        <v>12969.29</v>
      </c>
      <c r="NJ510" s="1">
        <v>1.3818799999999999E-2</v>
      </c>
      <c r="NK510">
        <v>51.152279999999998</v>
      </c>
      <c r="NL510">
        <v>0.81497120000000001</v>
      </c>
      <c r="NM510">
        <v>13466.75</v>
      </c>
      <c r="NN510">
        <v>1.381541E-2</v>
      </c>
      <c r="NO510">
        <v>51.380519999999997</v>
      </c>
      <c r="NP510">
        <v>0.84142939999999999</v>
      </c>
      <c r="NQ510">
        <v>13946.27</v>
      </c>
      <c r="NR510" s="1">
        <v>1.379673E-2</v>
      </c>
      <c r="NS510">
        <v>50.930529999999997</v>
      </c>
      <c r="NT510">
        <v>0.86569399999999996</v>
      </c>
      <c r="NU510">
        <v>14407.35</v>
      </c>
      <c r="NV510" s="1">
        <v>1.373693E-2</v>
      </c>
      <c r="NW510">
        <v>50.479080000000003</v>
      </c>
      <c r="NX510">
        <v>0.88604930000000004</v>
      </c>
      <c r="NY510">
        <v>14849.17</v>
      </c>
      <c r="NZ510" s="1">
        <v>1.362213E-2</v>
      </c>
      <c r="OA510">
        <v>50.169350000000001</v>
      </c>
      <c r="OB510">
        <v>0.90145900000000001</v>
      </c>
      <c r="OC510">
        <v>15271.17</v>
      </c>
      <c r="OD510" s="1">
        <v>1.3570489999999999E-2</v>
      </c>
      <c r="OE510">
        <v>50.28154</v>
      </c>
      <c r="OF510">
        <v>0.91961990000000005</v>
      </c>
      <c r="OG510">
        <v>15673.22</v>
      </c>
      <c r="OH510" s="1">
        <v>1.356458E-2</v>
      </c>
      <c r="OI510">
        <v>50.28548</v>
      </c>
      <c r="OJ510">
        <v>0.93966749999999999</v>
      </c>
      <c r="OK510">
        <v>16056.09</v>
      </c>
    </row>
    <row r="511" spans="1:401" x14ac:dyDescent="0.35">
      <c r="A511">
        <v>520</v>
      </c>
      <c r="B511" t="s">
        <v>4</v>
      </c>
      <c r="C511" t="s">
        <v>364</v>
      </c>
      <c r="D511" t="s">
        <v>518</v>
      </c>
      <c r="E511">
        <v>810.52110000000005</v>
      </c>
      <c r="F511" s="1">
        <v>3.0445699999999999E-2</v>
      </c>
      <c r="G511">
        <v>31.811</v>
      </c>
      <c r="H511">
        <v>0</v>
      </c>
      <c r="I511">
        <v>0</v>
      </c>
      <c r="J511" s="1">
        <v>3.0228830000000002E-2</v>
      </c>
      <c r="K511">
        <v>32.010559999999998</v>
      </c>
      <c r="L511">
        <v>0</v>
      </c>
      <c r="M511">
        <v>0</v>
      </c>
      <c r="N511" s="1">
        <v>2.9836959999999999E-2</v>
      </c>
      <c r="O511">
        <v>32.088880000000003</v>
      </c>
      <c r="P511">
        <v>0</v>
      </c>
      <c r="Q511">
        <v>0</v>
      </c>
      <c r="R511" s="1">
        <v>2.941264E-2</v>
      </c>
      <c r="S511">
        <v>32.435760000000002</v>
      </c>
      <c r="T511">
        <v>0</v>
      </c>
      <c r="U511">
        <v>0</v>
      </c>
      <c r="V511" s="1">
        <v>2.9233550000000001E-2</v>
      </c>
      <c r="W511">
        <v>32.764719999999997</v>
      </c>
      <c r="X511">
        <v>0</v>
      </c>
      <c r="Y511">
        <v>0</v>
      </c>
      <c r="Z511" s="1">
        <v>2.9156370000000001E-2</v>
      </c>
      <c r="AA511">
        <v>32.852710000000002</v>
      </c>
      <c r="AB511">
        <v>0</v>
      </c>
      <c r="AC511">
        <v>0</v>
      </c>
      <c r="AD511" s="1">
        <v>2.8993330000000001E-2</v>
      </c>
      <c r="AE511">
        <v>32.746639999999999</v>
      </c>
      <c r="AF511">
        <v>0</v>
      </c>
      <c r="AG511">
        <v>0</v>
      </c>
      <c r="AH511" s="1">
        <v>2.8681180000000001E-2</v>
      </c>
      <c r="AI511">
        <v>32.611989999999999</v>
      </c>
      <c r="AJ511">
        <v>0</v>
      </c>
      <c r="AK511">
        <v>0</v>
      </c>
      <c r="AL511" s="1">
        <v>2.83758E-2</v>
      </c>
      <c r="AM511">
        <v>32.578800000000001</v>
      </c>
      <c r="AN511">
        <v>0</v>
      </c>
      <c r="AO511">
        <v>0</v>
      </c>
      <c r="AP511" s="1">
        <v>2.8137209999999999E-2</v>
      </c>
      <c r="AQ511">
        <v>32.951259999999998</v>
      </c>
      <c r="AR511">
        <v>0</v>
      </c>
      <c r="AS511">
        <v>0</v>
      </c>
      <c r="AT511">
        <v>2.7959729999999999E-2</v>
      </c>
      <c r="AU511">
        <v>33.60051</v>
      </c>
      <c r="AV511">
        <v>0</v>
      </c>
      <c r="AW511">
        <v>0</v>
      </c>
      <c r="AX511">
        <v>2.7746170000000001E-2</v>
      </c>
      <c r="AY511">
        <v>34.385019999999997</v>
      </c>
      <c r="AZ511">
        <v>0</v>
      </c>
      <c r="BA511">
        <v>0</v>
      </c>
      <c r="BB511" s="1">
        <v>2.7455230000000001E-2</v>
      </c>
      <c r="BC511">
        <v>35.031379999999999</v>
      </c>
      <c r="BD511">
        <v>0</v>
      </c>
      <c r="BE511">
        <v>0</v>
      </c>
      <c r="BF511" s="1">
        <v>2.7128079999999999E-2</v>
      </c>
      <c r="BG511">
        <v>35.221150000000002</v>
      </c>
      <c r="BH511">
        <v>0</v>
      </c>
      <c r="BI511">
        <v>0</v>
      </c>
      <c r="BJ511" s="1">
        <v>2.6823489999999998E-2</v>
      </c>
      <c r="BK511">
        <v>35.115180000000002</v>
      </c>
      <c r="BL511">
        <v>0</v>
      </c>
      <c r="BM511">
        <v>0</v>
      </c>
      <c r="BN511" s="1">
        <v>2.6569329999999999E-2</v>
      </c>
      <c r="BO511">
        <v>34.987909999999999</v>
      </c>
      <c r="BP511">
        <v>0</v>
      </c>
      <c r="BQ511">
        <v>0</v>
      </c>
      <c r="BR511" s="1">
        <v>2.6514280000000001E-2</v>
      </c>
      <c r="BS511">
        <v>34.89358</v>
      </c>
      <c r="BT511">
        <v>0</v>
      </c>
      <c r="BU511">
        <v>0</v>
      </c>
      <c r="BV511" s="1">
        <v>2.6208579999999999E-2</v>
      </c>
      <c r="BW511">
        <v>35.079349999999998</v>
      </c>
      <c r="BX511">
        <v>0</v>
      </c>
      <c r="BY511">
        <v>0</v>
      </c>
      <c r="BZ511" s="1">
        <v>2.579509E-2</v>
      </c>
      <c r="CA511">
        <v>35.345790000000001</v>
      </c>
      <c r="CB511">
        <v>0</v>
      </c>
      <c r="CC511">
        <v>0</v>
      </c>
      <c r="CD511" s="1">
        <v>2.53583E-2</v>
      </c>
      <c r="CE511">
        <v>35.575229999999998</v>
      </c>
      <c r="CF511">
        <v>0</v>
      </c>
      <c r="CG511">
        <v>0</v>
      </c>
      <c r="CH511">
        <v>2.5070019999999998E-2</v>
      </c>
      <c r="CI511">
        <v>35.73075</v>
      </c>
      <c r="CJ511">
        <v>0</v>
      </c>
      <c r="CK511">
        <v>0</v>
      </c>
      <c r="CL511" s="1">
        <v>2.486996E-2</v>
      </c>
      <c r="CM511">
        <v>35.675289999999997</v>
      </c>
      <c r="CN511">
        <v>0</v>
      </c>
      <c r="CO511">
        <v>0</v>
      </c>
      <c r="CP511">
        <v>2.4664740000000001E-2</v>
      </c>
      <c r="CQ511">
        <v>35.565869999999997</v>
      </c>
      <c r="CR511">
        <v>0</v>
      </c>
      <c r="CS511">
        <v>0</v>
      </c>
      <c r="CT511" s="1">
        <v>2.4401880000000001E-2</v>
      </c>
      <c r="CU511">
        <v>35.440460000000002</v>
      </c>
      <c r="CV511">
        <v>0</v>
      </c>
      <c r="CW511">
        <v>0</v>
      </c>
      <c r="CX511" s="1">
        <v>2.40907E-2</v>
      </c>
      <c r="CY511">
        <v>35.389420000000001</v>
      </c>
      <c r="CZ511">
        <v>0</v>
      </c>
      <c r="DA511">
        <v>0</v>
      </c>
      <c r="DB511" s="1">
        <v>2.3911410000000001E-2</v>
      </c>
      <c r="DC511">
        <v>35.658909999999999</v>
      </c>
      <c r="DD511">
        <v>0</v>
      </c>
      <c r="DE511">
        <v>0</v>
      </c>
      <c r="DF511" s="1">
        <v>2.3819409999999999E-2</v>
      </c>
      <c r="DG511">
        <v>36.256349999999998</v>
      </c>
      <c r="DH511">
        <v>0</v>
      </c>
      <c r="DI511">
        <v>0</v>
      </c>
      <c r="DJ511" s="1">
        <v>2.3725380000000001E-2</v>
      </c>
      <c r="DK511">
        <v>37.296939999999999</v>
      </c>
      <c r="DL511">
        <v>0</v>
      </c>
      <c r="DM511">
        <v>0</v>
      </c>
      <c r="DN511" s="1">
        <v>2.3544579999999999E-2</v>
      </c>
      <c r="DO511">
        <v>38.503549999999997</v>
      </c>
      <c r="DP511">
        <v>0</v>
      </c>
      <c r="DQ511">
        <v>0</v>
      </c>
      <c r="DR511" s="1">
        <v>2.329523E-2</v>
      </c>
      <c r="DS511">
        <v>38.96566</v>
      </c>
      <c r="DT511">
        <v>0</v>
      </c>
      <c r="DU511">
        <v>0</v>
      </c>
      <c r="DV511" s="1">
        <v>2.3032830000000001E-2</v>
      </c>
      <c r="DW511">
        <v>38.84901</v>
      </c>
      <c r="DX511">
        <v>0</v>
      </c>
      <c r="DY511">
        <v>0</v>
      </c>
      <c r="DZ511" s="1">
        <v>2.2857720000000002E-2</v>
      </c>
      <c r="EA511">
        <v>38.700650000000003</v>
      </c>
      <c r="EB511">
        <v>0</v>
      </c>
      <c r="EC511">
        <v>0</v>
      </c>
      <c r="ED511" s="1">
        <v>2.3040129999999999E-2</v>
      </c>
      <c r="EE511">
        <v>38.580309999999997</v>
      </c>
      <c r="EF511">
        <v>1.2296179999999999E-38</v>
      </c>
      <c r="EG511" s="1">
        <v>1.042855E-34</v>
      </c>
      <c r="EH511">
        <v>2.281737E-2</v>
      </c>
      <c r="EI511">
        <v>38.665210000000002</v>
      </c>
      <c r="EJ511" s="1">
        <v>4.6071790000000003E-35</v>
      </c>
      <c r="EK511" s="1">
        <v>3.6853759999999998E-31</v>
      </c>
      <c r="EL511" s="1">
        <v>2.239882E-2</v>
      </c>
      <c r="EM511">
        <v>39.081130000000002</v>
      </c>
      <c r="EN511" s="1">
        <v>6.7047089999999995E-32</v>
      </c>
      <c r="EO511" s="1">
        <v>5.2395740000000004E-28</v>
      </c>
      <c r="EP511" s="1">
        <v>2.1950279999999999E-2</v>
      </c>
      <c r="EQ511">
        <v>40.02223</v>
      </c>
      <c r="ER511" s="1">
        <v>4.5483260000000002E-29</v>
      </c>
      <c r="ES511" s="1">
        <v>3.537759E-25</v>
      </c>
      <c r="ET511" s="1">
        <v>2.1715330000000001E-2</v>
      </c>
      <c r="EU511">
        <v>40.997630000000001</v>
      </c>
      <c r="EV511" s="1">
        <v>1.635491E-26</v>
      </c>
      <c r="EW511" s="1">
        <v>1.2634249999999999E-22</v>
      </c>
      <c r="EX511" s="1">
        <v>2.1588199999999998E-2</v>
      </c>
      <c r="EY511">
        <v>41.249549999999999</v>
      </c>
      <c r="EZ511" s="1">
        <v>3.3734339999999996E-24</v>
      </c>
      <c r="FA511" s="1">
        <v>2.5981009999999999E-20</v>
      </c>
      <c r="FB511" s="1">
        <v>2.1440109999999998E-2</v>
      </c>
      <c r="FC511">
        <v>41.091749999999998</v>
      </c>
      <c r="FD511" s="1">
        <v>4.2576829999999996E-22</v>
      </c>
      <c r="FE511" s="1">
        <v>3.2809799999999999E-18</v>
      </c>
      <c r="FF511" s="1">
        <v>2.1272340000000001E-2</v>
      </c>
      <c r="FG511">
        <v>40.914569999999998</v>
      </c>
      <c r="FH511" s="1">
        <v>3.4667010000000003E-20</v>
      </c>
      <c r="FI511" s="1">
        <v>2.6868760000000002E-16</v>
      </c>
      <c r="FJ511" s="1">
        <v>2.1658230000000001E-2</v>
      </c>
      <c r="FK511">
        <v>40.820059999999998</v>
      </c>
      <c r="FL511" s="1">
        <v>1.9667180000000002E-18</v>
      </c>
      <c r="FM511" s="1">
        <v>1.4978190000000001E-14</v>
      </c>
      <c r="FN511" s="1">
        <v>2.145712E-2</v>
      </c>
      <c r="FO511">
        <v>41.081829999999997</v>
      </c>
      <c r="FP511" s="1">
        <v>7.6576370000000004E-17</v>
      </c>
      <c r="FQ511" s="1">
        <v>5.907098E-13</v>
      </c>
      <c r="FR511" s="1">
        <v>2.107875E-2</v>
      </c>
      <c r="FS511">
        <v>41.541809999999998</v>
      </c>
      <c r="FT511" s="1">
        <v>2.1497479999999998E-15</v>
      </c>
      <c r="FU511" s="1">
        <v>1.6937189999999998E-11</v>
      </c>
      <c r="FV511" s="1">
        <v>2.0658869999999999E-2</v>
      </c>
      <c r="FW511">
        <v>42.098379999999999</v>
      </c>
      <c r="FX511" s="1">
        <v>4.4811199999999999E-14</v>
      </c>
      <c r="FY511" s="1">
        <v>3.6225600000000002E-10</v>
      </c>
      <c r="FZ511" s="1">
        <v>2.0541139999999999E-2</v>
      </c>
      <c r="GA511">
        <v>42.376359999999998</v>
      </c>
      <c r="GB511" s="1">
        <v>7.2456659999999997E-13</v>
      </c>
      <c r="GC511" s="1">
        <v>5.9321889999999996E-9</v>
      </c>
      <c r="GD511" s="1">
        <v>2.056121E-2</v>
      </c>
      <c r="GE511">
        <v>42.420859999999998</v>
      </c>
      <c r="GF511" s="1">
        <v>9.2457210000000005E-12</v>
      </c>
      <c r="GG511" s="1">
        <v>7.6202499999999997E-8</v>
      </c>
      <c r="GH511">
        <v>2.0509090000000001E-2</v>
      </c>
      <c r="GI511">
        <v>42.226430000000001</v>
      </c>
      <c r="GJ511" s="1">
        <v>9.4069280000000002E-11</v>
      </c>
      <c r="GK511" s="1">
        <v>7.8379820000000005E-7</v>
      </c>
      <c r="GL511" s="1">
        <v>2.0346429999999999E-2</v>
      </c>
      <c r="GM511">
        <v>42.01914</v>
      </c>
      <c r="GN511" s="1">
        <v>7.7607019999999995E-10</v>
      </c>
      <c r="GO511" s="1">
        <v>6.5721579999999996E-6</v>
      </c>
      <c r="GP511" s="1">
        <v>2.068936E-2</v>
      </c>
      <c r="GQ511">
        <v>41.87153</v>
      </c>
      <c r="GR511" s="1">
        <v>5.4505540000000004E-9</v>
      </c>
      <c r="GS511" s="1">
        <v>4.5800799999999997E-5</v>
      </c>
      <c r="GT511" s="1">
        <v>2.046804E-2</v>
      </c>
      <c r="GU511">
        <v>42.207569999999997</v>
      </c>
      <c r="GV511" s="1">
        <v>3.1466039999999998E-8</v>
      </c>
      <c r="GW511" s="1">
        <v>2.6961960000000001E-4</v>
      </c>
      <c r="GX511">
        <v>2.0082610000000001E-2</v>
      </c>
      <c r="GY511">
        <v>42.799320000000002</v>
      </c>
      <c r="GZ511" s="1">
        <v>1.5400489999999999E-7</v>
      </c>
      <c r="HA511" s="1">
        <v>1.3569669999999999E-3</v>
      </c>
      <c r="HB511" s="1">
        <v>1.9649369999999999E-2</v>
      </c>
      <c r="HC511">
        <v>43.564520000000002</v>
      </c>
      <c r="HD511" s="1">
        <v>6.5036479999999995E-7</v>
      </c>
      <c r="HE511" s="1">
        <v>5.9111670000000002E-3</v>
      </c>
      <c r="HF511" s="1">
        <v>1.9494060000000001E-2</v>
      </c>
      <c r="HG511">
        <v>44.191580000000002</v>
      </c>
      <c r="HH511" s="1">
        <v>2.4423759999999999E-6</v>
      </c>
      <c r="HI511">
        <v>2.2573119999999999E-2</v>
      </c>
      <c r="HJ511">
        <v>1.942375E-2</v>
      </c>
      <c r="HK511">
        <v>44.252809999999997</v>
      </c>
      <c r="HL511" s="1">
        <v>8.1720090000000003E-6</v>
      </c>
      <c r="HM511">
        <v>7.6499750000000005E-2</v>
      </c>
      <c r="HN511" s="1">
        <v>1.9268710000000001E-2</v>
      </c>
      <c r="HO511">
        <v>44.099029999999999</v>
      </c>
      <c r="HP511" s="1">
        <v>2.4405849999999999E-5</v>
      </c>
      <c r="HQ511">
        <v>0.23238980000000001</v>
      </c>
      <c r="HR511" s="1">
        <v>1.8989329999999999E-2</v>
      </c>
      <c r="HS511">
        <v>43.887979999999999</v>
      </c>
      <c r="HT511" s="1">
        <v>6.5469710000000002E-5</v>
      </c>
      <c r="HU511">
        <v>0.63817659999999998</v>
      </c>
      <c r="HV511" s="1">
        <v>1.9097050000000001E-2</v>
      </c>
      <c r="HW511">
        <v>43.771250000000002</v>
      </c>
      <c r="HX511" s="1">
        <v>1.635203E-4</v>
      </c>
      <c r="HY511">
        <v>1.5988519999999999</v>
      </c>
      <c r="HZ511" s="1">
        <v>1.8838219999999999E-2</v>
      </c>
      <c r="IA511">
        <v>44.171500000000002</v>
      </c>
      <c r="IB511" s="1">
        <v>3.684747E-4</v>
      </c>
      <c r="IC511">
        <v>3.6836530000000001</v>
      </c>
      <c r="ID511" s="1">
        <v>1.8505009999999999E-2</v>
      </c>
      <c r="IE511">
        <v>45.211170000000003</v>
      </c>
      <c r="IF511" s="1">
        <v>7.6542999999999999E-4</v>
      </c>
      <c r="IG511">
        <v>7.8538399999999999</v>
      </c>
      <c r="IH511">
        <v>1.8118849999999999E-2</v>
      </c>
      <c r="II511">
        <v>46.572620000000001</v>
      </c>
      <c r="IJ511" s="1">
        <v>1.477185E-3</v>
      </c>
      <c r="IK511">
        <v>15.601179999999999</v>
      </c>
      <c r="IL511" s="1">
        <v>1.7890610000000001E-2</v>
      </c>
      <c r="IM511">
        <v>47.43779</v>
      </c>
      <c r="IN511" s="1">
        <v>2.6965800000000001E-3</v>
      </c>
      <c r="IO511">
        <v>29.06466</v>
      </c>
      <c r="IP511" s="1">
        <v>1.772058E-2</v>
      </c>
      <c r="IQ511">
        <v>47.591430000000003</v>
      </c>
      <c r="IR511" s="1">
        <v>4.6612959999999997E-3</v>
      </c>
      <c r="IS511">
        <v>51.107349999999997</v>
      </c>
      <c r="IT511" s="1">
        <v>1.7480119999999998E-2</v>
      </c>
      <c r="IU511">
        <v>47.415619999999997</v>
      </c>
      <c r="IV511" s="1">
        <v>7.6181599999999997E-3</v>
      </c>
      <c r="IW511">
        <v>85.279529999999994</v>
      </c>
      <c r="IX511" s="1">
        <v>1.7080890000000001E-2</v>
      </c>
      <c r="IY511">
        <v>47.204259999999998</v>
      </c>
      <c r="IZ511" s="1">
        <v>1.1759810000000001E-2</v>
      </c>
      <c r="JA511">
        <v>135.64959999999999</v>
      </c>
      <c r="JB511" s="1">
        <v>1.6868080000000001E-2</v>
      </c>
      <c r="JC511">
        <v>47.028880000000001</v>
      </c>
      <c r="JD511" s="1">
        <v>1.7571860000000002E-2</v>
      </c>
      <c r="JE511">
        <v>206.61760000000001</v>
      </c>
      <c r="JF511" s="1">
        <v>1.6501209999999999E-2</v>
      </c>
      <c r="JG511">
        <v>47.271799999999999</v>
      </c>
      <c r="JH511" s="1">
        <v>2.502592E-2</v>
      </c>
      <c r="JI511">
        <v>302.68079999999998</v>
      </c>
      <c r="JJ511" s="1">
        <v>1.6197260000000002E-2</v>
      </c>
      <c r="JK511">
        <v>47.556150000000002</v>
      </c>
      <c r="JL511" s="1">
        <v>3.4502449999999997E-2</v>
      </c>
      <c r="JM511">
        <v>427.93900000000002</v>
      </c>
      <c r="JN511" s="1">
        <v>1.595715E-2</v>
      </c>
      <c r="JO511">
        <v>47.580010000000001</v>
      </c>
      <c r="JP511" s="1">
        <v>4.6177540000000003E-2</v>
      </c>
      <c r="JQ511">
        <v>586.15210000000002</v>
      </c>
      <c r="JR511" s="1">
        <v>1.581979E-2</v>
      </c>
      <c r="JS511">
        <v>47.474519999999998</v>
      </c>
      <c r="JT511" s="1">
        <v>6.0466869999999999E-2</v>
      </c>
      <c r="JU511">
        <v>780.37090000000001</v>
      </c>
      <c r="JV511" s="1">
        <v>1.569661E-2</v>
      </c>
      <c r="JW511">
        <v>47.380960000000002</v>
      </c>
      <c r="JX511" s="1">
        <v>7.7286590000000002E-2</v>
      </c>
      <c r="JY511">
        <v>1012.8390000000001</v>
      </c>
      <c r="JZ511" s="1">
        <v>1.5520590000000001E-2</v>
      </c>
      <c r="KA511">
        <v>47.206229999999998</v>
      </c>
      <c r="KB511">
        <v>9.624742E-2</v>
      </c>
      <c r="KC511">
        <v>1284.655</v>
      </c>
      <c r="KD511" s="1">
        <v>1.5338040000000001E-2</v>
      </c>
      <c r="KE511">
        <v>47.003929999999997</v>
      </c>
      <c r="KF511">
        <v>0.1173593</v>
      </c>
      <c r="KG511">
        <v>1595.836</v>
      </c>
      <c r="KH511" s="1">
        <v>1.5333329999999999E-2</v>
      </c>
      <c r="KI511">
        <v>46.774920000000002</v>
      </c>
      <c r="KJ511">
        <v>0.14215179999999999</v>
      </c>
      <c r="KK511">
        <v>1945.876</v>
      </c>
      <c r="KL511" s="1">
        <v>1.52078E-2</v>
      </c>
      <c r="KM511">
        <v>47.013060000000003</v>
      </c>
      <c r="KN511">
        <v>0.16804640000000001</v>
      </c>
      <c r="KO511">
        <v>2333.3449999999998</v>
      </c>
      <c r="KP511" s="1">
        <v>1.505039E-2</v>
      </c>
      <c r="KQ511">
        <v>47.945520000000002</v>
      </c>
      <c r="KR511">
        <v>0.1952641</v>
      </c>
      <c r="KS511">
        <v>2755.462</v>
      </c>
      <c r="KT511" s="1">
        <v>1.485452E-2</v>
      </c>
      <c r="KU511">
        <v>49.330120000000001</v>
      </c>
      <c r="KV511">
        <v>0.22322210000000001</v>
      </c>
      <c r="KW511">
        <v>3209.0459999999998</v>
      </c>
      <c r="KX511" s="1">
        <v>1.4756210000000001E-2</v>
      </c>
      <c r="KY511">
        <v>50.288870000000003</v>
      </c>
      <c r="KZ511">
        <v>0.25370900000000002</v>
      </c>
      <c r="LA511">
        <v>3690.69</v>
      </c>
      <c r="LB511" s="1">
        <v>1.470749E-2</v>
      </c>
      <c r="LC511">
        <v>50.326189999999997</v>
      </c>
      <c r="LD511">
        <v>0.28617160000000003</v>
      </c>
      <c r="LE511">
        <v>4197.2539999999999</v>
      </c>
      <c r="LF511" s="1">
        <v>1.4657979999999999E-2</v>
      </c>
      <c r="LG511">
        <v>49.984209999999997</v>
      </c>
      <c r="LH511">
        <v>0.31956200000000001</v>
      </c>
      <c r="LI511">
        <v>4725.0720000000001</v>
      </c>
      <c r="LJ511" s="1">
        <v>1.453899E-2</v>
      </c>
      <c r="LK511">
        <v>49.707030000000003</v>
      </c>
      <c r="LL511">
        <v>0.35194950000000003</v>
      </c>
      <c r="LM511">
        <v>5270.0360000000001</v>
      </c>
      <c r="LN511" s="1">
        <v>1.4305139999999999E-2</v>
      </c>
      <c r="LO511">
        <v>49.43338</v>
      </c>
      <c r="LP511">
        <v>0.3812914</v>
      </c>
      <c r="LQ511">
        <v>5827.4179999999997</v>
      </c>
      <c r="LR511" s="1">
        <v>1.4220760000000001E-2</v>
      </c>
      <c r="LS511">
        <v>49.400700000000001</v>
      </c>
      <c r="LT511">
        <v>0.41418700000000003</v>
      </c>
      <c r="LU511">
        <v>6393.4409999999998</v>
      </c>
      <c r="LV511" s="1">
        <v>1.42136E-2</v>
      </c>
      <c r="LW511">
        <v>49.682540000000003</v>
      </c>
      <c r="LX511">
        <v>0.44930009999999998</v>
      </c>
      <c r="LY511">
        <v>6965.875</v>
      </c>
      <c r="LZ511" s="1">
        <v>1.4225949999999999E-2</v>
      </c>
      <c r="MA511">
        <v>49.921080000000003</v>
      </c>
      <c r="MB511">
        <v>0.48506460000000001</v>
      </c>
      <c r="MC511">
        <v>7541.8879999999999</v>
      </c>
      <c r="MD511" s="1">
        <v>1.4147369999999999E-2</v>
      </c>
      <c r="ME511">
        <v>50.07647</v>
      </c>
      <c r="MF511">
        <v>0.51736119999999997</v>
      </c>
      <c r="MG511">
        <v>8118.0389999999998</v>
      </c>
      <c r="MH511" s="1">
        <v>1.4025650000000001E-2</v>
      </c>
      <c r="MI511">
        <v>50.03246</v>
      </c>
      <c r="MJ511">
        <v>0.5471606</v>
      </c>
      <c r="MK511">
        <v>8690.7540000000008</v>
      </c>
      <c r="ML511" s="1">
        <v>1.3917799999999999E-2</v>
      </c>
      <c r="MM511">
        <v>49.682490000000001</v>
      </c>
      <c r="MN511">
        <v>0.57629140000000001</v>
      </c>
      <c r="MO511">
        <v>9257.35</v>
      </c>
      <c r="MP511" s="1">
        <v>1.3882220000000001E-2</v>
      </c>
      <c r="MQ511">
        <v>49.378250000000001</v>
      </c>
      <c r="MR511">
        <v>0.60741199999999995</v>
      </c>
      <c r="MS511">
        <v>9816.3230000000003</v>
      </c>
      <c r="MT511" s="1">
        <v>1.3932770000000001E-2</v>
      </c>
      <c r="MU511">
        <v>49.145240000000001</v>
      </c>
      <c r="MV511">
        <v>0.64160660000000003</v>
      </c>
      <c r="MW511">
        <v>10366.32</v>
      </c>
      <c r="MX511" s="1">
        <v>1.389367E-2</v>
      </c>
      <c r="MY511">
        <v>49.262869999999999</v>
      </c>
      <c r="MZ511">
        <v>0.67097260000000003</v>
      </c>
      <c r="NA511">
        <v>10905.94</v>
      </c>
      <c r="NB511" s="1">
        <v>1.380525E-2</v>
      </c>
      <c r="NC511">
        <v>49.550179999999997</v>
      </c>
      <c r="ND511">
        <v>0.69671490000000003</v>
      </c>
      <c r="NE511">
        <v>11432.46</v>
      </c>
      <c r="NF511" s="1">
        <v>1.368781E-2</v>
      </c>
      <c r="NG511">
        <v>50.165840000000003</v>
      </c>
      <c r="NH511">
        <v>0.71952919999999998</v>
      </c>
      <c r="NI511">
        <v>11944.43</v>
      </c>
      <c r="NJ511" s="1">
        <v>1.364022E-2</v>
      </c>
      <c r="NK511">
        <v>50.938119999999998</v>
      </c>
      <c r="NL511">
        <v>0.74462399999999995</v>
      </c>
      <c r="NM511">
        <v>12440.82</v>
      </c>
      <c r="NN511" s="1">
        <v>1.3637440000000001E-2</v>
      </c>
      <c r="NO511">
        <v>51.165390000000002</v>
      </c>
      <c r="NP511">
        <v>0.77108560000000004</v>
      </c>
      <c r="NQ511">
        <v>12921.86</v>
      </c>
      <c r="NR511" s="1">
        <v>1.362069E-2</v>
      </c>
      <c r="NS511">
        <v>50.740670000000001</v>
      </c>
      <c r="NT511">
        <v>0.79565620000000004</v>
      </c>
      <c r="NU511">
        <v>13386.84</v>
      </c>
      <c r="NV511" s="1">
        <v>1.356106E-2</v>
      </c>
      <c r="NW511">
        <v>50.311790000000002</v>
      </c>
      <c r="NX511">
        <v>0.81652239999999998</v>
      </c>
      <c r="NY511">
        <v>13834.72</v>
      </c>
      <c r="NZ511" s="1">
        <v>1.344618E-2</v>
      </c>
      <c r="OA511">
        <v>50.01576</v>
      </c>
      <c r="OB511">
        <v>0.83275829999999995</v>
      </c>
      <c r="OC511">
        <v>14264.7</v>
      </c>
      <c r="OD511" s="1">
        <v>1.339456E-2</v>
      </c>
      <c r="OE511">
        <v>50.126660000000001</v>
      </c>
      <c r="OF511">
        <v>0.85159339999999994</v>
      </c>
      <c r="OG511">
        <v>14676.55</v>
      </c>
      <c r="OH511" s="1">
        <v>1.3389160000000001E-2</v>
      </c>
      <c r="OI511">
        <v>50.129280000000001</v>
      </c>
      <c r="OJ511">
        <v>0.87224500000000005</v>
      </c>
      <c r="OK511">
        <v>15070.79</v>
      </c>
    </row>
    <row r="512" spans="1:401" x14ac:dyDescent="0.35">
      <c r="A512">
        <v>521</v>
      </c>
      <c r="B512" t="s">
        <v>4</v>
      </c>
      <c r="C512" t="s">
        <v>364</v>
      </c>
      <c r="D512" t="s">
        <v>519</v>
      </c>
      <c r="E512">
        <v>813.09969999999998</v>
      </c>
      <c r="F512" s="1">
        <v>2.9645609999999999E-2</v>
      </c>
      <c r="G512">
        <v>31.557259999999999</v>
      </c>
      <c r="H512">
        <v>0</v>
      </c>
      <c r="I512">
        <v>0</v>
      </c>
      <c r="J512" s="1">
        <v>2.9433009999999999E-2</v>
      </c>
      <c r="K512">
        <v>31.756769999999999</v>
      </c>
      <c r="L512">
        <v>0</v>
      </c>
      <c r="M512">
        <v>0</v>
      </c>
      <c r="N512" s="1">
        <v>2.904791E-2</v>
      </c>
      <c r="O512">
        <v>31.839400000000001</v>
      </c>
      <c r="P512">
        <v>0</v>
      </c>
      <c r="Q512">
        <v>0</v>
      </c>
      <c r="R512" s="1">
        <v>2.8629229999999999E-2</v>
      </c>
      <c r="S512">
        <v>32.180190000000003</v>
      </c>
      <c r="T512">
        <v>0</v>
      </c>
      <c r="U512">
        <v>0</v>
      </c>
      <c r="V512" s="1">
        <v>2.84557E-2</v>
      </c>
      <c r="W512">
        <v>32.506509999999999</v>
      </c>
      <c r="X512">
        <v>0</v>
      </c>
      <c r="Y512">
        <v>0</v>
      </c>
      <c r="Z512" s="1">
        <v>2.838388E-2</v>
      </c>
      <c r="AA512">
        <v>32.601999999999997</v>
      </c>
      <c r="AB512">
        <v>0</v>
      </c>
      <c r="AC512">
        <v>0</v>
      </c>
      <c r="AD512">
        <v>2.8227220000000001E-2</v>
      </c>
      <c r="AE512">
        <v>32.508479999999999</v>
      </c>
      <c r="AF512">
        <v>0</v>
      </c>
      <c r="AG512">
        <v>0</v>
      </c>
      <c r="AH512" s="1">
        <v>2.7920830000000001E-2</v>
      </c>
      <c r="AI512">
        <v>32.385280000000002</v>
      </c>
      <c r="AJ512">
        <v>0</v>
      </c>
      <c r="AK512">
        <v>0</v>
      </c>
      <c r="AL512" s="1">
        <v>2.762363E-2</v>
      </c>
      <c r="AM512">
        <v>32.35718</v>
      </c>
      <c r="AN512">
        <v>0</v>
      </c>
      <c r="AO512">
        <v>0</v>
      </c>
      <c r="AP512" s="1">
        <v>2.7391059999999998E-2</v>
      </c>
      <c r="AQ512">
        <v>32.719749999999998</v>
      </c>
      <c r="AR512">
        <v>0</v>
      </c>
      <c r="AS512">
        <v>0</v>
      </c>
      <c r="AT512">
        <v>2.7219940000000001E-2</v>
      </c>
      <c r="AU512">
        <v>33.352290000000004</v>
      </c>
      <c r="AV512">
        <v>0</v>
      </c>
      <c r="AW512">
        <v>0</v>
      </c>
      <c r="AX512" s="1">
        <v>2.7009689999999999E-2</v>
      </c>
      <c r="AY512">
        <v>34.118969999999997</v>
      </c>
      <c r="AZ512">
        <v>0</v>
      </c>
      <c r="BA512">
        <v>0</v>
      </c>
      <c r="BB512">
        <v>2.6729470000000002E-2</v>
      </c>
      <c r="BC512">
        <v>34.75656</v>
      </c>
      <c r="BD512">
        <v>0</v>
      </c>
      <c r="BE512">
        <v>0</v>
      </c>
      <c r="BF512" s="1">
        <v>2.6408830000000001E-2</v>
      </c>
      <c r="BG512">
        <v>34.954940000000001</v>
      </c>
      <c r="BH512">
        <v>0</v>
      </c>
      <c r="BI512">
        <v>0</v>
      </c>
      <c r="BJ512" s="1">
        <v>2.6113089999999999E-2</v>
      </c>
      <c r="BK512">
        <v>34.865549999999999</v>
      </c>
      <c r="BL512">
        <v>0</v>
      </c>
      <c r="BM512">
        <v>0</v>
      </c>
      <c r="BN512" s="1">
        <v>2.5867210000000002E-2</v>
      </c>
      <c r="BO512">
        <v>34.752479999999998</v>
      </c>
      <c r="BP512">
        <v>0</v>
      </c>
      <c r="BQ512">
        <v>0</v>
      </c>
      <c r="BR512" s="1">
        <v>2.5818859999999999E-2</v>
      </c>
      <c r="BS512">
        <v>34.668039999999998</v>
      </c>
      <c r="BT512">
        <v>0</v>
      </c>
      <c r="BU512">
        <v>0</v>
      </c>
      <c r="BV512" s="1">
        <v>2.552051E-2</v>
      </c>
      <c r="BW512">
        <v>34.851930000000003</v>
      </c>
      <c r="BX512">
        <v>0</v>
      </c>
      <c r="BY512">
        <v>0</v>
      </c>
      <c r="BZ512" s="1">
        <v>2.5114689999999999E-2</v>
      </c>
      <c r="CA512">
        <v>35.116509999999998</v>
      </c>
      <c r="CB512">
        <v>0</v>
      </c>
      <c r="CC512">
        <v>0</v>
      </c>
      <c r="CD512" s="1">
        <v>2.4685209999999999E-2</v>
      </c>
      <c r="CE512">
        <v>35.342979999999997</v>
      </c>
      <c r="CF512">
        <v>0</v>
      </c>
      <c r="CG512">
        <v>0</v>
      </c>
      <c r="CH512" s="1">
        <v>2.4407359999999999E-2</v>
      </c>
      <c r="CI512">
        <v>35.503410000000002</v>
      </c>
      <c r="CJ512">
        <v>0</v>
      </c>
      <c r="CK512">
        <v>0</v>
      </c>
      <c r="CL512" s="1">
        <v>2.4213459999999999E-2</v>
      </c>
      <c r="CM512">
        <v>35.457720000000002</v>
      </c>
      <c r="CN512">
        <v>0</v>
      </c>
      <c r="CO512">
        <v>0</v>
      </c>
      <c r="CP512" s="1">
        <v>2.4012329999999998E-2</v>
      </c>
      <c r="CQ512">
        <v>35.358440000000002</v>
      </c>
      <c r="CR512">
        <v>0</v>
      </c>
      <c r="CS512">
        <v>0</v>
      </c>
      <c r="CT512" s="1">
        <v>2.3756719999999999E-2</v>
      </c>
      <c r="CU512">
        <v>35.242170000000002</v>
      </c>
      <c r="CV512">
        <v>0</v>
      </c>
      <c r="CW512">
        <v>0</v>
      </c>
      <c r="CX512" s="1">
        <v>2.345125E-2</v>
      </c>
      <c r="CY512">
        <v>35.195500000000003</v>
      </c>
      <c r="CZ512">
        <v>0</v>
      </c>
      <c r="DA512">
        <v>0</v>
      </c>
      <c r="DB512" s="1">
        <v>2.3274909999999999E-2</v>
      </c>
      <c r="DC512">
        <v>35.457509999999999</v>
      </c>
      <c r="DD512">
        <v>0</v>
      </c>
      <c r="DE512">
        <v>0</v>
      </c>
      <c r="DF512" s="1">
        <v>2.318748E-2</v>
      </c>
      <c r="DG512">
        <v>36.037970000000001</v>
      </c>
      <c r="DH512">
        <v>0</v>
      </c>
      <c r="DI512">
        <v>0</v>
      </c>
      <c r="DJ512" s="1">
        <v>2.309814E-2</v>
      </c>
      <c r="DK512">
        <v>37.049419999999998</v>
      </c>
      <c r="DL512">
        <v>0</v>
      </c>
      <c r="DM512">
        <v>0</v>
      </c>
      <c r="DN512" s="1">
        <v>2.2923880000000001E-2</v>
      </c>
      <c r="DO512">
        <v>38.229039999999998</v>
      </c>
      <c r="DP512">
        <v>0</v>
      </c>
      <c r="DQ512">
        <v>0</v>
      </c>
      <c r="DR512" s="1">
        <v>2.267775E-2</v>
      </c>
      <c r="DS512">
        <v>38.696829999999999</v>
      </c>
      <c r="DT512">
        <v>0</v>
      </c>
      <c r="DU512">
        <v>0</v>
      </c>
      <c r="DV512" s="1">
        <v>2.2421630000000001E-2</v>
      </c>
      <c r="DW512">
        <v>38.60042</v>
      </c>
      <c r="DX512">
        <v>0</v>
      </c>
      <c r="DY512">
        <v>0</v>
      </c>
      <c r="DZ512">
        <v>2.2255879999999999E-2</v>
      </c>
      <c r="EA512">
        <v>38.469329999999999</v>
      </c>
      <c r="EB512">
        <v>0</v>
      </c>
      <c r="EC512">
        <v>0</v>
      </c>
      <c r="ED512" s="1">
        <v>2.2438610000000001E-2</v>
      </c>
      <c r="EE512">
        <v>38.361159999999998</v>
      </c>
      <c r="EF512">
        <v>0</v>
      </c>
      <c r="EG512" s="1">
        <v>2.9426969999999999E-35</v>
      </c>
      <c r="EH512" s="1">
        <v>2.2222370000000002E-2</v>
      </c>
      <c r="EI512">
        <v>38.448560000000001</v>
      </c>
      <c r="EJ512" s="1">
        <v>1.3023089999999999E-35</v>
      </c>
      <c r="EK512" s="1">
        <v>1.117376E-31</v>
      </c>
      <c r="EL512" s="1">
        <v>2.1810469999999998E-2</v>
      </c>
      <c r="EM512">
        <v>38.853259999999999</v>
      </c>
      <c r="EN512" s="1">
        <v>2.0290840000000001E-32</v>
      </c>
      <c r="EO512" s="1">
        <v>1.6888369999999999E-28</v>
      </c>
      <c r="EP512" s="1">
        <v>2.1370750000000001E-2</v>
      </c>
      <c r="EQ512">
        <v>39.769799999999996</v>
      </c>
      <c r="ER512" s="1">
        <v>1.4617749999999999E-29</v>
      </c>
      <c r="ES512" s="1">
        <v>1.20489E-25</v>
      </c>
      <c r="ET512">
        <v>2.1142419999999999E-2</v>
      </c>
      <c r="EU512">
        <v>40.726689999999998</v>
      </c>
      <c r="EV512" s="1">
        <v>5.5510319999999999E-27</v>
      </c>
      <c r="EW512" s="1">
        <v>4.5262290000000001E-23</v>
      </c>
      <c r="EX512" s="1">
        <v>2.102418E-2</v>
      </c>
      <c r="EY512">
        <v>40.990090000000002</v>
      </c>
      <c r="EZ512" s="1">
        <v>1.2043130000000001E-24</v>
      </c>
      <c r="FA512" s="1">
        <v>9.7569280000000003E-21</v>
      </c>
      <c r="FB512" s="1">
        <v>2.087992E-2</v>
      </c>
      <c r="FC512">
        <v>40.850729999999999</v>
      </c>
      <c r="FD512" s="1">
        <v>1.592832E-22</v>
      </c>
      <c r="FE512" s="1">
        <v>1.287839E-18</v>
      </c>
      <c r="FF512" s="1">
        <v>2.071943E-2</v>
      </c>
      <c r="FG512">
        <v>40.689010000000003</v>
      </c>
      <c r="FH512" s="1">
        <v>1.3550990000000001E-20</v>
      </c>
      <c r="FI512" s="1">
        <v>1.099425E-16</v>
      </c>
      <c r="FJ512" s="1">
        <v>2.1103440000000001E-2</v>
      </c>
      <c r="FK512">
        <v>40.60286</v>
      </c>
      <c r="FL512" s="1">
        <v>8.0148689999999999E-19</v>
      </c>
      <c r="FM512" s="1">
        <v>6.3753899999999996E-15</v>
      </c>
      <c r="FN512" s="1">
        <v>2.090999E-2</v>
      </c>
      <c r="FO512">
        <v>40.858559999999997</v>
      </c>
      <c r="FP512" s="1">
        <v>3.2452950000000001E-17</v>
      </c>
      <c r="FQ512" s="1">
        <v>2.6103100000000002E-13</v>
      </c>
      <c r="FR512" s="1">
        <v>2.053338E-2</v>
      </c>
      <c r="FS512">
        <v>41.306849999999997</v>
      </c>
      <c r="FT512" s="1">
        <v>9.4548849999999998E-16</v>
      </c>
      <c r="FU512" s="1">
        <v>7.7591900000000002E-12</v>
      </c>
      <c r="FV512">
        <v>2.0122089999999999E-2</v>
      </c>
      <c r="FW512">
        <v>41.851410000000001</v>
      </c>
      <c r="FX512" s="1">
        <v>2.042787E-14</v>
      </c>
      <c r="FY512" s="1">
        <v>1.7181669999999999E-10</v>
      </c>
      <c r="FZ512" s="1">
        <v>2.0007380000000002E-2</v>
      </c>
      <c r="GA512">
        <v>42.129570000000001</v>
      </c>
      <c r="GB512" s="1">
        <v>3.419316E-13</v>
      </c>
      <c r="GC512" s="1">
        <v>2.9093670000000001E-9</v>
      </c>
      <c r="GD512" s="1">
        <v>2.0031799999999999E-2</v>
      </c>
      <c r="GE512">
        <v>42.182409999999997</v>
      </c>
      <c r="GF512" s="1">
        <v>4.5120170000000003E-12</v>
      </c>
      <c r="GG512" s="1">
        <v>3.8598960000000001E-8</v>
      </c>
      <c r="GH512" s="1">
        <v>1.9984600000000002E-2</v>
      </c>
      <c r="GI512">
        <v>42.002490000000002</v>
      </c>
      <c r="GJ512" s="1">
        <v>4.7409109999999998E-11</v>
      </c>
      <c r="GK512" s="1">
        <v>4.0956059999999998E-7</v>
      </c>
      <c r="GL512" s="1">
        <v>1.98266E-2</v>
      </c>
      <c r="GM512">
        <v>41.807160000000003</v>
      </c>
      <c r="GN512" s="1">
        <v>4.0332490000000002E-10</v>
      </c>
      <c r="GO512" s="1">
        <v>3.5382639999999999E-6</v>
      </c>
      <c r="GP512" s="1">
        <v>2.017145E-2</v>
      </c>
      <c r="GQ512">
        <v>41.66657</v>
      </c>
      <c r="GR512" s="1">
        <v>2.9189290000000001E-9</v>
      </c>
      <c r="GS512" s="1">
        <v>2.5376030000000001E-5</v>
      </c>
      <c r="GT512">
        <v>1.9952790000000001E-2</v>
      </c>
      <c r="GU512">
        <v>41.991039999999998</v>
      </c>
      <c r="GV512" s="1">
        <v>1.7329019999999999E-8</v>
      </c>
      <c r="GW512" s="1">
        <v>1.535405E-4</v>
      </c>
      <c r="GX512" s="1">
        <v>1.9574600000000001E-2</v>
      </c>
      <c r="GY512">
        <v>42.566470000000002</v>
      </c>
      <c r="GZ512" s="1">
        <v>8.7116870000000003E-8</v>
      </c>
      <c r="HA512" s="1">
        <v>7.9334019999999998E-4</v>
      </c>
      <c r="HB512" s="1">
        <v>1.9146880000000002E-2</v>
      </c>
      <c r="HC512">
        <v>43.310949999999998</v>
      </c>
      <c r="HD512" s="1">
        <v>3.7744719999999999E-7</v>
      </c>
      <c r="HE512" s="1">
        <v>3.5445989999999998E-3</v>
      </c>
      <c r="HF512" s="1">
        <v>1.8996539999999999E-2</v>
      </c>
      <c r="HG512">
        <v>43.92848</v>
      </c>
      <c r="HH512" s="1">
        <v>1.453325E-6</v>
      </c>
      <c r="HI512" s="1">
        <v>1.3869930000000001E-2</v>
      </c>
      <c r="HJ512" s="1">
        <v>1.893392E-2</v>
      </c>
      <c r="HK512">
        <v>44.00076</v>
      </c>
      <c r="HL512" s="1">
        <v>4.9821360000000003E-6</v>
      </c>
      <c r="HM512" s="1">
        <v>4.8120499999999997E-2</v>
      </c>
      <c r="HN512" s="1">
        <v>1.878252E-2</v>
      </c>
      <c r="HO512">
        <v>43.861179999999997</v>
      </c>
      <c r="HP512" s="1">
        <v>1.5225509999999999E-5</v>
      </c>
      <c r="HQ512">
        <v>0.1495136</v>
      </c>
      <c r="HR512" s="1">
        <v>1.8511969999999999E-2</v>
      </c>
      <c r="HS512">
        <v>43.664360000000002</v>
      </c>
      <c r="HT512" s="1">
        <v>4.1759630000000001E-5</v>
      </c>
      <c r="HU512">
        <v>0.41957939999999999</v>
      </c>
      <c r="HV512" s="1">
        <v>1.8624080000000001E-2</v>
      </c>
      <c r="HW512">
        <v>43.554270000000002</v>
      </c>
      <c r="HX512" s="1">
        <v>1.065831E-4</v>
      </c>
      <c r="HY512">
        <v>1.073339</v>
      </c>
      <c r="HZ512" s="1">
        <v>1.8372019999999999E-2</v>
      </c>
      <c r="IA512">
        <v>43.941899999999997</v>
      </c>
      <c r="IB512" s="1">
        <v>2.4512470000000001E-4</v>
      </c>
      <c r="IC512">
        <v>2.52291</v>
      </c>
      <c r="ID512" s="1">
        <v>1.8045390000000001E-2</v>
      </c>
      <c r="IE512">
        <v>44.949809999999999</v>
      </c>
      <c r="IF512" s="1">
        <v>5.1913359999999995E-4</v>
      </c>
      <c r="IG512">
        <v>5.4826670000000002</v>
      </c>
      <c r="IH512" s="1">
        <v>1.7665699999999999E-2</v>
      </c>
      <c r="II512">
        <v>46.276769999999999</v>
      </c>
      <c r="IJ512" s="1">
        <v>1.0204420000000001E-3</v>
      </c>
      <c r="IK512">
        <v>11.091279999999999</v>
      </c>
      <c r="IL512" s="1">
        <v>1.7443199999999999E-2</v>
      </c>
      <c r="IM512">
        <v>47.133009999999999</v>
      </c>
      <c r="IN512" s="1">
        <v>1.896053E-3</v>
      </c>
      <c r="IO512">
        <v>21.025220000000001</v>
      </c>
      <c r="IP512" s="1">
        <v>1.7281040000000001E-2</v>
      </c>
      <c r="IQ512">
        <v>47.300800000000002</v>
      </c>
      <c r="IR512" s="1">
        <v>3.3339559999999999E-3</v>
      </c>
      <c r="IS512">
        <v>37.589129999999997</v>
      </c>
      <c r="IT512" s="1">
        <v>1.7047329999999999E-2</v>
      </c>
      <c r="IU512">
        <v>47.145029999999998</v>
      </c>
      <c r="IV512" s="1">
        <v>5.5370239999999998E-3</v>
      </c>
      <c r="IW512">
        <v>63.718739999999997</v>
      </c>
      <c r="IX512" s="1">
        <v>1.6660729999999999E-2</v>
      </c>
      <c r="IY512">
        <v>46.951270000000001</v>
      </c>
      <c r="IZ512" s="1">
        <v>8.6793359999999993E-3</v>
      </c>
      <c r="JA512">
        <v>102.8801</v>
      </c>
      <c r="JB512" s="1">
        <v>1.645603E-2</v>
      </c>
      <c r="JC512">
        <v>46.787660000000002</v>
      </c>
      <c r="JD512" s="1">
        <v>1.315907E-2</v>
      </c>
      <c r="JE512">
        <v>158.9402</v>
      </c>
      <c r="JF512" s="1">
        <v>1.609708E-2</v>
      </c>
      <c r="JG512">
        <v>47.02487</v>
      </c>
      <c r="JH512">
        <v>1.8997179999999999E-2</v>
      </c>
      <c r="JI512">
        <v>235.98599999999999</v>
      </c>
      <c r="JJ512" s="1">
        <v>1.579815E-2</v>
      </c>
      <c r="JK512">
        <v>47.308169999999997</v>
      </c>
      <c r="JL512">
        <v>2.6526259999999999E-2</v>
      </c>
      <c r="JM512">
        <v>337.90719999999999</v>
      </c>
      <c r="JN512" s="1">
        <v>1.556681E-2</v>
      </c>
      <c r="JO512">
        <v>47.33746</v>
      </c>
      <c r="JP512" s="1">
        <v>3.5943049999999997E-2</v>
      </c>
      <c r="JQ512">
        <v>468.41989999999998</v>
      </c>
      <c r="JR512" s="1">
        <v>1.5432309999999999E-2</v>
      </c>
      <c r="JS512">
        <v>47.240960000000001</v>
      </c>
      <c r="JT512" s="1">
        <v>4.7607589999999998E-2</v>
      </c>
      <c r="JU512">
        <v>630.74</v>
      </c>
      <c r="JV512" s="1">
        <v>1.531275E-2</v>
      </c>
      <c r="JW512">
        <v>47.155909999999999</v>
      </c>
      <c r="JX512" s="1">
        <v>6.1516260000000003E-2</v>
      </c>
      <c r="JY512">
        <v>827.44410000000005</v>
      </c>
      <c r="JZ512" s="1">
        <v>1.514157E-2</v>
      </c>
      <c r="KA512">
        <v>46.990099999999998</v>
      </c>
      <c r="KB512" s="1">
        <v>7.7396679999999995E-2</v>
      </c>
      <c r="KC512">
        <v>1060.153</v>
      </c>
      <c r="KD512">
        <v>1.4963580000000001E-2</v>
      </c>
      <c r="KE512">
        <v>46.796849999999999</v>
      </c>
      <c r="KF512" s="1">
        <v>9.5286560000000006E-2</v>
      </c>
      <c r="KG512">
        <v>1329.537</v>
      </c>
      <c r="KH512" s="1">
        <v>1.4960559999999999E-2</v>
      </c>
      <c r="KI512">
        <v>46.576920000000001</v>
      </c>
      <c r="KJ512">
        <v>0.1164813</v>
      </c>
      <c r="KK512">
        <v>1635.79</v>
      </c>
      <c r="KL512" s="1">
        <v>1.4840610000000001E-2</v>
      </c>
      <c r="KM512">
        <v>46.805320000000002</v>
      </c>
      <c r="KN512">
        <v>0.138909</v>
      </c>
      <c r="KO512">
        <v>1978.2339999999999</v>
      </c>
      <c r="KP512" s="1">
        <v>1.4685490000000001E-2</v>
      </c>
      <c r="KQ512">
        <v>47.706809999999997</v>
      </c>
      <c r="KR512">
        <v>0.16269810000000001</v>
      </c>
      <c r="KS512">
        <v>2354.85</v>
      </c>
      <c r="KT512" s="1">
        <v>1.4492069999999999E-2</v>
      </c>
      <c r="KU512">
        <v>49.054250000000003</v>
      </c>
      <c r="KV512">
        <v>0.18738369999999999</v>
      </c>
      <c r="KW512">
        <v>2763.2240000000002</v>
      </c>
      <c r="KX512" s="1">
        <v>1.4395969999999999E-2</v>
      </c>
      <c r="KY512">
        <v>50.000689999999999</v>
      </c>
      <c r="KZ512">
        <v>0.214505</v>
      </c>
      <c r="LA512">
        <v>3200.6039999999998</v>
      </c>
      <c r="LB512" s="1">
        <v>1.4352770000000001E-2</v>
      </c>
      <c r="LC512">
        <v>50.05912</v>
      </c>
      <c r="LD512">
        <v>0.243669</v>
      </c>
      <c r="LE512">
        <v>3664.4540000000002</v>
      </c>
      <c r="LF512" s="1">
        <v>1.430584E-2</v>
      </c>
      <c r="LG512">
        <v>49.742890000000003</v>
      </c>
      <c r="LH512">
        <v>0.27387860000000003</v>
      </c>
      <c r="LI512">
        <v>4151.5929999999998</v>
      </c>
      <c r="LJ512" s="1">
        <v>1.418755E-2</v>
      </c>
      <c r="LK512">
        <v>49.483600000000003</v>
      </c>
      <c r="LL512">
        <v>0.30342029999999998</v>
      </c>
      <c r="LM512">
        <v>4658.33</v>
      </c>
      <c r="LN512" s="1">
        <v>1.3956120000000001E-2</v>
      </c>
      <c r="LO512">
        <v>49.224220000000003</v>
      </c>
      <c r="LP512">
        <v>0.33052969999999998</v>
      </c>
      <c r="LQ512">
        <v>5180.3450000000003</v>
      </c>
      <c r="LR512" s="1">
        <v>1.387417E-2</v>
      </c>
      <c r="LS512">
        <v>49.195030000000003</v>
      </c>
      <c r="LT512">
        <v>0.36099579999999998</v>
      </c>
      <c r="LU512">
        <v>5714.0820000000003</v>
      </c>
      <c r="LV512" s="1">
        <v>1.386888E-2</v>
      </c>
      <c r="LW512">
        <v>49.468989999999998</v>
      </c>
      <c r="LX512">
        <v>0.39365929999999999</v>
      </c>
      <c r="LY512">
        <v>6257.4380000000001</v>
      </c>
      <c r="LZ512" s="1">
        <v>1.3883700000000001E-2</v>
      </c>
      <c r="MA512">
        <v>49.705640000000002</v>
      </c>
      <c r="MB512">
        <v>0.42715180000000003</v>
      </c>
      <c r="MC512">
        <v>6807.7070000000003</v>
      </c>
      <c r="MD512" s="1">
        <v>1.3804800000000001E-2</v>
      </c>
      <c r="ME512">
        <v>49.859729999999999</v>
      </c>
      <c r="MF512">
        <v>0.45762809999999998</v>
      </c>
      <c r="MG512">
        <v>7361.4669999999996</v>
      </c>
      <c r="MH512" s="1">
        <v>1.3682690000000001E-2</v>
      </c>
      <c r="MI512">
        <v>49.825650000000003</v>
      </c>
      <c r="MJ512">
        <v>0.48598960000000002</v>
      </c>
      <c r="MK512">
        <v>7915.1909999999998</v>
      </c>
      <c r="ML512" s="1">
        <v>1.3580099999999999E-2</v>
      </c>
      <c r="MM512">
        <v>49.493729999999999</v>
      </c>
      <c r="MN512">
        <v>0.51409079999999996</v>
      </c>
      <c r="MO512">
        <v>8466.1620000000003</v>
      </c>
      <c r="MP512" s="1">
        <v>1.3545919999999999E-2</v>
      </c>
      <c r="MQ512">
        <v>49.202010000000001</v>
      </c>
      <c r="MR512">
        <v>0.544018</v>
      </c>
      <c r="MS512">
        <v>9012.6869999999999</v>
      </c>
      <c r="MT512" s="1">
        <v>1.359673E-2</v>
      </c>
      <c r="MU512">
        <v>48.977130000000002</v>
      </c>
      <c r="MV512">
        <v>0.57687880000000002</v>
      </c>
      <c r="MW512">
        <v>9553.4459999999999</v>
      </c>
      <c r="MX512" s="1">
        <v>1.355839E-2</v>
      </c>
      <c r="MY512">
        <v>49.08981</v>
      </c>
      <c r="MZ512">
        <v>0.60543800000000003</v>
      </c>
      <c r="NA512">
        <v>10086.719999999999</v>
      </c>
      <c r="NB512" s="1">
        <v>1.3471759999999999E-2</v>
      </c>
      <c r="NC512">
        <v>49.366520000000001</v>
      </c>
      <c r="ND512">
        <v>0.63080369999999997</v>
      </c>
      <c r="NE512">
        <v>10609.81</v>
      </c>
      <c r="NF512" s="1">
        <v>1.335688E-2</v>
      </c>
      <c r="NG512">
        <v>49.963560000000001</v>
      </c>
      <c r="NH512">
        <v>0.65357540000000003</v>
      </c>
      <c r="NI512">
        <v>11121.07</v>
      </c>
      <c r="NJ512" s="1">
        <v>1.331106E-2</v>
      </c>
      <c r="NK512">
        <v>50.715850000000003</v>
      </c>
      <c r="NL512">
        <v>0.67850410000000005</v>
      </c>
      <c r="NM512">
        <v>11619.18</v>
      </c>
      <c r="NN512" s="1">
        <v>1.3308739999999999E-2</v>
      </c>
      <c r="NO512">
        <v>50.95194</v>
      </c>
      <c r="NP512">
        <v>0.70472880000000004</v>
      </c>
      <c r="NQ512">
        <v>12104.25</v>
      </c>
      <c r="NR512" s="1">
        <v>1.3294230000000001E-2</v>
      </c>
      <c r="NS512">
        <v>50.553089999999997</v>
      </c>
      <c r="NT512">
        <v>0.72935709999999998</v>
      </c>
      <c r="NU512">
        <v>12575.53</v>
      </c>
      <c r="NV512" s="1">
        <v>1.3235469999999999E-2</v>
      </c>
      <c r="NW512">
        <v>50.145299999999999</v>
      </c>
      <c r="NX512">
        <v>0.75049480000000002</v>
      </c>
      <c r="NY512">
        <v>13031.67</v>
      </c>
      <c r="NZ512" s="1">
        <v>1.3121580000000001E-2</v>
      </c>
      <c r="OA512">
        <v>49.860599999999998</v>
      </c>
      <c r="OB512">
        <v>0.76731530000000003</v>
      </c>
      <c r="OC512">
        <v>13471.75</v>
      </c>
      <c r="OD512" s="1">
        <v>1.306888E-2</v>
      </c>
      <c r="OE512">
        <v>49.965910000000001</v>
      </c>
      <c r="OF512">
        <v>0.78648379999999996</v>
      </c>
      <c r="OG512">
        <v>13895.21</v>
      </c>
      <c r="OH512" s="1">
        <v>1.30662E-2</v>
      </c>
      <c r="OI512">
        <v>49.973640000000003</v>
      </c>
      <c r="OJ512">
        <v>0.80764279999999999</v>
      </c>
      <c r="OK512">
        <v>14302.6</v>
      </c>
    </row>
    <row r="513" spans="1:401" x14ac:dyDescent="0.35">
      <c r="A513">
        <v>522</v>
      </c>
      <c r="B513" t="s">
        <v>4</v>
      </c>
      <c r="C513" t="s">
        <v>364</v>
      </c>
      <c r="D513" t="s">
        <v>520</v>
      </c>
      <c r="E513">
        <v>912.34559999999999</v>
      </c>
      <c r="F513" s="1">
        <v>2.9081340000000001E-2</v>
      </c>
      <c r="G513">
        <v>31.288329999999998</v>
      </c>
      <c r="H513">
        <v>0</v>
      </c>
      <c r="I513">
        <v>0</v>
      </c>
      <c r="J513" s="1">
        <v>2.8870940000000001E-2</v>
      </c>
      <c r="K513">
        <v>31.48752</v>
      </c>
      <c r="L513">
        <v>0</v>
      </c>
      <c r="M513">
        <v>0</v>
      </c>
      <c r="N513">
        <v>2.8490439999999999E-2</v>
      </c>
      <c r="O513">
        <v>31.57507</v>
      </c>
      <c r="P513">
        <v>0</v>
      </c>
      <c r="Q513">
        <v>0</v>
      </c>
      <c r="R513" s="1">
        <v>2.80767E-2</v>
      </c>
      <c r="S513">
        <v>31.90841</v>
      </c>
      <c r="T513">
        <v>0</v>
      </c>
      <c r="U513">
        <v>0</v>
      </c>
      <c r="V513" s="1">
        <v>2.7904749999999999E-2</v>
      </c>
      <c r="W513">
        <v>32.23254</v>
      </c>
      <c r="X513">
        <v>0</v>
      </c>
      <c r="Y513">
        <v>0</v>
      </c>
      <c r="Z513" s="1">
        <v>2.7839490000000001E-2</v>
      </c>
      <c r="AA513">
        <v>32.337150000000001</v>
      </c>
      <c r="AB513">
        <v>0</v>
      </c>
      <c r="AC513">
        <v>0</v>
      </c>
      <c r="AD513" s="1">
        <v>2.7688279999999999E-2</v>
      </c>
      <c r="AE513">
        <v>32.256019999999999</v>
      </c>
      <c r="AF513">
        <v>0</v>
      </c>
      <c r="AG513">
        <v>0</v>
      </c>
      <c r="AH513" s="1">
        <v>2.7387669999999999E-2</v>
      </c>
      <c r="AI513">
        <v>32.144440000000003</v>
      </c>
      <c r="AJ513">
        <v>0</v>
      </c>
      <c r="AK513">
        <v>0</v>
      </c>
      <c r="AL513" s="1">
        <v>2.7094549999999998E-2</v>
      </c>
      <c r="AM513">
        <v>32.12059</v>
      </c>
      <c r="AN513">
        <v>0</v>
      </c>
      <c r="AO513">
        <v>0</v>
      </c>
      <c r="AP513" s="1">
        <v>2.6866749999999998E-2</v>
      </c>
      <c r="AQ513">
        <v>32.47213</v>
      </c>
      <c r="AR513">
        <v>0</v>
      </c>
      <c r="AS513">
        <v>0</v>
      </c>
      <c r="AT513">
        <v>2.670084E-2</v>
      </c>
      <c r="AU513">
        <v>33.087359999999997</v>
      </c>
      <c r="AV513">
        <v>0</v>
      </c>
      <c r="AW513">
        <v>0</v>
      </c>
      <c r="AX513" s="1">
        <v>2.649495E-2</v>
      </c>
      <c r="AY513">
        <v>33.835720000000002</v>
      </c>
      <c r="AZ513">
        <v>0</v>
      </c>
      <c r="BA513">
        <v>0</v>
      </c>
      <c r="BB513" s="1">
        <v>2.6219449999999998E-2</v>
      </c>
      <c r="BC513">
        <v>34.465020000000003</v>
      </c>
      <c r="BD513">
        <v>0</v>
      </c>
      <c r="BE513">
        <v>0</v>
      </c>
      <c r="BF513" s="1">
        <v>2.5905049999999999E-2</v>
      </c>
      <c r="BG513">
        <v>34.673270000000002</v>
      </c>
      <c r="BH513">
        <v>0</v>
      </c>
      <c r="BI513">
        <v>0</v>
      </c>
      <c r="BJ513" s="1">
        <v>2.5616110000000001E-2</v>
      </c>
      <c r="BK513">
        <v>34.600239999999999</v>
      </c>
      <c r="BL513">
        <v>0</v>
      </c>
      <c r="BM513">
        <v>0</v>
      </c>
      <c r="BN513" s="1">
        <v>2.537679E-2</v>
      </c>
      <c r="BO513">
        <v>34.500900000000001</v>
      </c>
      <c r="BP513">
        <v>0</v>
      </c>
      <c r="BQ513">
        <v>0</v>
      </c>
      <c r="BR513" s="1">
        <v>2.5334789999999999E-2</v>
      </c>
      <c r="BS513">
        <v>34.426319999999997</v>
      </c>
      <c r="BT513">
        <v>0</v>
      </c>
      <c r="BU513">
        <v>0</v>
      </c>
      <c r="BV513" s="1">
        <v>2.5041130000000002E-2</v>
      </c>
      <c r="BW513">
        <v>34.607129999999998</v>
      </c>
      <c r="BX513">
        <v>0</v>
      </c>
      <c r="BY513">
        <v>0</v>
      </c>
      <c r="BZ513" s="1">
        <v>2.4639899999999999E-2</v>
      </c>
      <c r="CA513">
        <v>34.870989999999999</v>
      </c>
      <c r="CB513">
        <v>0</v>
      </c>
      <c r="CC513">
        <v>0</v>
      </c>
      <c r="CD513" s="1">
        <v>2.421711E-2</v>
      </c>
      <c r="CE513">
        <v>35.09308</v>
      </c>
      <c r="CF513">
        <v>0</v>
      </c>
      <c r="CG513">
        <v>0</v>
      </c>
      <c r="CH513" s="1">
        <v>2.3947309999999999E-2</v>
      </c>
      <c r="CI513">
        <v>35.260629999999999</v>
      </c>
      <c r="CJ513">
        <v>0</v>
      </c>
      <c r="CK513">
        <v>0</v>
      </c>
      <c r="CL513" s="1">
        <v>2.375646E-2</v>
      </c>
      <c r="CM513">
        <v>35.22466</v>
      </c>
      <c r="CN513">
        <v>0</v>
      </c>
      <c r="CO513">
        <v>0</v>
      </c>
      <c r="CP513" s="1">
        <v>2.3559670000000001E-2</v>
      </c>
      <c r="CQ513">
        <v>35.135489999999997</v>
      </c>
      <c r="CR513">
        <v>0</v>
      </c>
      <c r="CS513">
        <v>0</v>
      </c>
      <c r="CT513" s="1">
        <v>2.330778E-2</v>
      </c>
      <c r="CU513">
        <v>35.028700000000001</v>
      </c>
      <c r="CV513">
        <v>0</v>
      </c>
      <c r="CW513">
        <v>0</v>
      </c>
      <c r="CX513" s="1">
        <v>2.3007900000000001E-2</v>
      </c>
      <c r="CY513">
        <v>34.98583</v>
      </c>
      <c r="CZ513">
        <v>0</v>
      </c>
      <c r="DA513">
        <v>0</v>
      </c>
      <c r="DB513" s="1">
        <v>2.28352E-2</v>
      </c>
      <c r="DC513">
        <v>35.239510000000003</v>
      </c>
      <c r="DD513">
        <v>0</v>
      </c>
      <c r="DE513">
        <v>0</v>
      </c>
      <c r="DF513" s="1">
        <v>2.2751810000000001E-2</v>
      </c>
      <c r="DG513">
        <v>35.80189</v>
      </c>
      <c r="DH513">
        <v>0</v>
      </c>
      <c r="DI513">
        <v>0</v>
      </c>
      <c r="DJ513" s="1">
        <v>2.266487E-2</v>
      </c>
      <c r="DK513">
        <v>36.782429999999998</v>
      </c>
      <c r="DL513">
        <v>0</v>
      </c>
      <c r="DM513">
        <v>0</v>
      </c>
      <c r="DN513">
        <v>2.2493849999999999E-2</v>
      </c>
      <c r="DO513">
        <v>37.934930000000001</v>
      </c>
      <c r="DP513">
        <v>0</v>
      </c>
      <c r="DQ513">
        <v>0</v>
      </c>
      <c r="DR513" s="1">
        <v>2.2250949999999999E-2</v>
      </c>
      <c r="DS513">
        <v>38.411839999999998</v>
      </c>
      <c r="DT513">
        <v>0</v>
      </c>
      <c r="DU513">
        <v>0</v>
      </c>
      <c r="DV513" s="1">
        <v>2.1999270000000001E-2</v>
      </c>
      <c r="DW513">
        <v>38.335099999999997</v>
      </c>
      <c r="DX513">
        <v>0</v>
      </c>
      <c r="DY513">
        <v>0</v>
      </c>
      <c r="DZ513" s="1">
        <v>2.1839750000000002E-2</v>
      </c>
      <c r="EA513">
        <v>38.220660000000002</v>
      </c>
      <c r="EB513">
        <v>0</v>
      </c>
      <c r="EC513">
        <v>0</v>
      </c>
      <c r="ED513" s="1">
        <v>2.2026239999999999E-2</v>
      </c>
      <c r="EE513">
        <v>38.124490000000002</v>
      </c>
      <c r="EF513">
        <v>0</v>
      </c>
      <c r="EG513" s="1">
        <v>8.8937179999999993E-36</v>
      </c>
      <c r="EH513" s="1">
        <v>2.1814010000000002E-2</v>
      </c>
      <c r="EI513">
        <v>38.21378</v>
      </c>
      <c r="EJ513" s="1">
        <v>3.5619910000000001E-36</v>
      </c>
      <c r="EK513" s="1">
        <v>3.6220690000000001E-32</v>
      </c>
      <c r="EL513" s="1">
        <v>2.1405279999999999E-2</v>
      </c>
      <c r="EM513">
        <v>38.605499999999999</v>
      </c>
      <c r="EN513" s="1">
        <v>6.0005540000000001E-33</v>
      </c>
      <c r="EO513" s="1">
        <v>5.8138140000000004E-29</v>
      </c>
      <c r="EP513" s="1">
        <v>2.097282E-2</v>
      </c>
      <c r="EQ513">
        <v>39.496160000000003</v>
      </c>
      <c r="ER513" s="1">
        <v>4.6203910000000002E-30</v>
      </c>
      <c r="ES513" s="1">
        <v>4.3791910000000002E-26</v>
      </c>
      <c r="ET513" s="1">
        <v>2.0747740000000001E-2</v>
      </c>
      <c r="EU513">
        <v>40.435749999999999</v>
      </c>
      <c r="EV513" s="1">
        <v>1.861213E-27</v>
      </c>
      <c r="EW513" s="1">
        <v>1.7295570000000001E-23</v>
      </c>
      <c r="EX513" s="1">
        <v>2.0635179999999999E-2</v>
      </c>
      <c r="EY513">
        <v>40.714440000000003</v>
      </c>
      <c r="EZ513" s="1">
        <v>4.2607330000000001E-25</v>
      </c>
      <c r="FA513" s="1">
        <v>3.9070009999999999E-21</v>
      </c>
      <c r="FB513" s="1">
        <v>2.0495429999999999E-2</v>
      </c>
      <c r="FC513">
        <v>40.592820000000003</v>
      </c>
      <c r="FD513" s="1">
        <v>5.9206489999999994E-23</v>
      </c>
      <c r="FE513" s="1">
        <v>5.3896020000000002E-19</v>
      </c>
      <c r="FF513" s="1">
        <v>2.0338720000000001E-2</v>
      </c>
      <c r="FG513">
        <v>40.446219999999997</v>
      </c>
      <c r="FH513" s="1">
        <v>5.2726030000000002E-21</v>
      </c>
      <c r="FI513" s="1">
        <v>4.796798E-17</v>
      </c>
      <c r="FJ513" s="1">
        <v>2.072535E-2</v>
      </c>
      <c r="FK513">
        <v>40.36806</v>
      </c>
      <c r="FL513" s="1">
        <v>3.256296E-19</v>
      </c>
      <c r="FM513" s="1">
        <v>2.893935E-15</v>
      </c>
      <c r="FN513" s="1">
        <v>2.0534799999999999E-2</v>
      </c>
      <c r="FO513">
        <v>40.61694</v>
      </c>
      <c r="FP513" s="1">
        <v>1.3726049999999999E-17</v>
      </c>
      <c r="FQ513" s="1">
        <v>1.2304759999999999E-13</v>
      </c>
      <c r="FR513" s="1">
        <v>2.0158800000000001E-2</v>
      </c>
      <c r="FS513">
        <v>41.053370000000001</v>
      </c>
      <c r="FT513" s="1">
        <v>4.1541640000000001E-16</v>
      </c>
      <c r="FU513" s="1">
        <v>3.7931240000000002E-12</v>
      </c>
      <c r="FV513" s="1">
        <v>1.975447E-2</v>
      </c>
      <c r="FW513">
        <v>41.586539999999999</v>
      </c>
      <c r="FX513" s="1">
        <v>9.310746E-15</v>
      </c>
      <c r="FY513" s="1">
        <v>8.6998319999999996E-11</v>
      </c>
      <c r="FZ513" s="1">
        <v>1.9640350000000001E-2</v>
      </c>
      <c r="GA513">
        <v>41.866219999999998</v>
      </c>
      <c r="GB513" s="1">
        <v>1.6141160000000001E-13</v>
      </c>
      <c r="GC513" s="1">
        <v>1.5239590000000001E-9</v>
      </c>
      <c r="GD513" s="1">
        <v>1.9670400000000001E-2</v>
      </c>
      <c r="GE513">
        <v>41.928469999999997</v>
      </c>
      <c r="GF513" s="1">
        <v>2.203763E-12</v>
      </c>
      <c r="GG513" s="1">
        <v>2.0893109999999999E-8</v>
      </c>
      <c r="GH513" s="1">
        <v>1.962508E-2</v>
      </c>
      <c r="GI513">
        <v>41.763260000000002</v>
      </c>
      <c r="GJ513" s="1">
        <v>2.3918860000000001E-11</v>
      </c>
      <c r="GK513" s="1">
        <v>2.288224E-7</v>
      </c>
      <c r="GL513" s="1">
        <v>1.9470189999999998E-2</v>
      </c>
      <c r="GM513">
        <v>41.580159999999999</v>
      </c>
      <c r="GN513" s="1">
        <v>2.0989210000000001E-10</v>
      </c>
      <c r="GO513" s="1">
        <v>2.0380179999999999E-6</v>
      </c>
      <c r="GP513" s="1">
        <v>1.9818479999999999E-2</v>
      </c>
      <c r="GQ513">
        <v>41.446429999999999</v>
      </c>
      <c r="GR513" s="1">
        <v>1.565537E-9</v>
      </c>
      <c r="GS513" s="1">
        <v>1.5051610000000001E-5</v>
      </c>
      <c r="GT513" s="1">
        <v>1.9601520000000001E-2</v>
      </c>
      <c r="GU513">
        <v>41.758009999999999</v>
      </c>
      <c r="GV513" s="1">
        <v>9.5602719999999999E-9</v>
      </c>
      <c r="GW513" s="1">
        <v>9.3670869999999996E-5</v>
      </c>
      <c r="GX513" s="1">
        <v>1.9224930000000001E-2</v>
      </c>
      <c r="GY513">
        <v>42.317749999999997</v>
      </c>
      <c r="GZ513" s="1">
        <v>4.9365360000000001E-8</v>
      </c>
      <c r="HA513" s="1">
        <v>4.9721170000000003E-4</v>
      </c>
      <c r="HB513" s="1">
        <v>1.8801089999999999E-2</v>
      </c>
      <c r="HC513">
        <v>43.040469999999999</v>
      </c>
      <c r="HD513" s="1">
        <v>2.1946710000000001E-7</v>
      </c>
      <c r="HE513" s="1">
        <v>2.2799909999999999E-3</v>
      </c>
      <c r="HF513" s="1">
        <v>1.865257E-2</v>
      </c>
      <c r="HG513">
        <v>43.649920000000002</v>
      </c>
      <c r="HH513" s="1">
        <v>8.6633329999999996E-7</v>
      </c>
      <c r="HI513" s="1">
        <v>9.1475399999999991E-3</v>
      </c>
      <c r="HJ513" s="1">
        <v>1.8597590000000001E-2</v>
      </c>
      <c r="HK513">
        <v>43.735149999999997</v>
      </c>
      <c r="HL513" s="1">
        <v>3.0429480000000002E-6</v>
      </c>
      <c r="HM513" s="1">
        <v>3.251097E-2</v>
      </c>
      <c r="HN513">
        <v>1.8447809999999999E-2</v>
      </c>
      <c r="HO513">
        <v>43.60904</v>
      </c>
      <c r="HP513" s="1">
        <v>9.5148739999999999E-6</v>
      </c>
      <c r="HQ513">
        <v>0.1033819</v>
      </c>
      <c r="HR513" s="1">
        <v>1.8181349999999999E-2</v>
      </c>
      <c r="HS513">
        <v>43.426569999999998</v>
      </c>
      <c r="HT513" s="1">
        <v>2.6677429999999998E-5</v>
      </c>
      <c r="HU513">
        <v>0.29665770000000002</v>
      </c>
      <c r="HV513" s="1">
        <v>1.8299510000000001E-2</v>
      </c>
      <c r="HW513">
        <v>43.32273</v>
      </c>
      <c r="HX513" s="1">
        <v>6.9576480000000006E-5</v>
      </c>
      <c r="HY513">
        <v>0.77534440000000004</v>
      </c>
      <c r="HZ513" s="1">
        <v>1.8049039999999999E-2</v>
      </c>
      <c r="IA513">
        <v>43.695619999999998</v>
      </c>
      <c r="IB513" s="1">
        <v>1.63275E-4</v>
      </c>
      <c r="IC513">
        <v>1.8604350000000001</v>
      </c>
      <c r="ID513" s="1">
        <v>1.772576E-2</v>
      </c>
      <c r="IE513">
        <v>44.669800000000002</v>
      </c>
      <c r="IF513" s="1">
        <v>3.5249689999999998E-4</v>
      </c>
      <c r="IG513">
        <v>4.1233500000000003</v>
      </c>
      <c r="IH513">
        <v>1.7349159999999999E-2</v>
      </c>
      <c r="II513">
        <v>45.962130000000002</v>
      </c>
      <c r="IJ513" s="1">
        <v>7.0565039999999997E-4</v>
      </c>
      <c r="IK513">
        <v>8.4996399999999994</v>
      </c>
      <c r="IL513" s="1">
        <v>1.7131750000000001E-2</v>
      </c>
      <c r="IM513">
        <v>46.811999999999998</v>
      </c>
      <c r="IN513" s="1">
        <v>1.3344959999999999E-3</v>
      </c>
      <c r="IO513">
        <v>16.403970000000001</v>
      </c>
      <c r="IP513" s="1">
        <v>1.6973370000000002E-2</v>
      </c>
      <c r="IQ513">
        <v>46.995359999999998</v>
      </c>
      <c r="IR513" s="1">
        <v>2.3863220000000002E-3</v>
      </c>
      <c r="IS513">
        <v>29.83352</v>
      </c>
      <c r="IT513" s="1">
        <v>1.674546E-2</v>
      </c>
      <c r="IU513">
        <v>46.858849999999997</v>
      </c>
      <c r="IV513" s="1">
        <v>4.0271940000000004E-3</v>
      </c>
      <c r="IW513">
        <v>51.402320000000003</v>
      </c>
      <c r="IX513" s="1">
        <v>1.6365609999999999E-2</v>
      </c>
      <c r="IY513">
        <v>46.68244</v>
      </c>
      <c r="IZ513" s="1">
        <v>6.4086380000000004E-3</v>
      </c>
      <c r="JA513">
        <v>84.286709999999999</v>
      </c>
      <c r="JB513" s="1">
        <v>1.6166489999999999E-2</v>
      </c>
      <c r="JC513">
        <v>46.530230000000003</v>
      </c>
      <c r="JD513" s="1">
        <v>9.8575179999999991E-3</v>
      </c>
      <c r="JE513">
        <v>132.1387</v>
      </c>
      <c r="JF513" s="1">
        <v>1.5811800000000001E-2</v>
      </c>
      <c r="JG513">
        <v>46.760309999999997</v>
      </c>
      <c r="JH513" s="1">
        <v>1.4423210000000001E-2</v>
      </c>
      <c r="JI513">
        <v>198.94059999999999</v>
      </c>
      <c r="JJ513" s="1">
        <v>1.551728E-2</v>
      </c>
      <c r="JK513">
        <v>47.044730000000001</v>
      </c>
      <c r="JL513" s="1">
        <v>2.0397740000000001E-2</v>
      </c>
      <c r="JM513">
        <v>288.6336</v>
      </c>
      <c r="JN513" s="1">
        <v>1.529025E-2</v>
      </c>
      <c r="JO513">
        <v>47.079560000000001</v>
      </c>
      <c r="JP513">
        <v>2.7975750000000001E-2</v>
      </c>
      <c r="JQ513">
        <v>405.12470000000002</v>
      </c>
      <c r="JR513" s="1">
        <v>1.5156889999999999E-2</v>
      </c>
      <c r="JS513">
        <v>46.992199999999997</v>
      </c>
      <c r="JT513" s="1">
        <v>3.7477570000000002E-2</v>
      </c>
      <c r="JU513">
        <v>551.96579999999994</v>
      </c>
      <c r="JV513">
        <v>1.504117E-2</v>
      </c>
      <c r="JW513">
        <v>46.916800000000002</v>
      </c>
      <c r="JX513" s="1">
        <v>4.8957420000000001E-2</v>
      </c>
      <c r="JY513">
        <v>732.20169999999996</v>
      </c>
      <c r="JZ513" s="1">
        <v>1.487059E-2</v>
      </c>
      <c r="KA513">
        <v>46.759880000000003</v>
      </c>
      <c r="KB513" s="1">
        <v>6.2216210000000001E-2</v>
      </c>
      <c r="KC513">
        <v>948.0231</v>
      </c>
      <c r="KD513" s="1">
        <v>1.469727E-2</v>
      </c>
      <c r="KE513">
        <v>46.576129999999999</v>
      </c>
      <c r="KF513" s="1">
        <v>7.7342439999999998E-2</v>
      </c>
      <c r="KG513">
        <v>1200.741</v>
      </c>
      <c r="KH513" s="1">
        <v>1.4695039999999999E-2</v>
      </c>
      <c r="KI513">
        <v>46.365670000000001</v>
      </c>
      <c r="KJ513" s="1">
        <v>9.5410350000000005E-2</v>
      </c>
      <c r="KK513">
        <v>1491.2090000000001</v>
      </c>
      <c r="KL513" s="1">
        <v>1.4576860000000001E-2</v>
      </c>
      <c r="KM513">
        <v>46.582239999999999</v>
      </c>
      <c r="KN513">
        <v>0.1147562</v>
      </c>
      <c r="KO513">
        <v>1819.4</v>
      </c>
      <c r="KP513" s="1">
        <v>1.442419E-2</v>
      </c>
      <c r="KQ513">
        <v>47.450710000000001</v>
      </c>
      <c r="KR513">
        <v>0.13549369999999999</v>
      </c>
      <c r="KS513">
        <v>2183.9119999999998</v>
      </c>
      <c r="KT513" s="1">
        <v>1.423144E-2</v>
      </c>
      <c r="KU513">
        <v>48.760280000000002</v>
      </c>
      <c r="KV513">
        <v>0.1572104</v>
      </c>
      <c r="KW513">
        <v>2582.8589999999999</v>
      </c>
      <c r="KX513" s="1">
        <v>1.4136370000000001E-2</v>
      </c>
      <c r="KY513">
        <v>49.697409999999998</v>
      </c>
      <c r="KZ513">
        <v>0.1812482</v>
      </c>
      <c r="LA513">
        <v>3013.9670000000001</v>
      </c>
      <c r="LB513" s="1">
        <v>1.409535E-2</v>
      </c>
      <c r="LC513">
        <v>49.779339999999998</v>
      </c>
      <c r="LD513">
        <v>0.207313</v>
      </c>
      <c r="LE513">
        <v>3475.08</v>
      </c>
      <c r="LF513">
        <v>1.404992E-2</v>
      </c>
      <c r="LG513">
        <v>49.487499999999997</v>
      </c>
      <c r="LH513">
        <v>0.2345245</v>
      </c>
      <c r="LI513">
        <v>3963.3069999999998</v>
      </c>
      <c r="LJ513" s="1">
        <v>1.3932760000000001E-2</v>
      </c>
      <c r="LK513">
        <v>49.245420000000003</v>
      </c>
      <c r="LL513">
        <v>0.2613838</v>
      </c>
      <c r="LM513">
        <v>4475.1329999999998</v>
      </c>
      <c r="LN513" s="1">
        <v>1.370209E-2</v>
      </c>
      <c r="LO513">
        <v>49.000410000000002</v>
      </c>
      <c r="LP513">
        <v>0.28629909999999997</v>
      </c>
      <c r="LQ513">
        <v>5006.2579999999998</v>
      </c>
      <c r="LR513" s="1">
        <v>1.3619630000000001E-2</v>
      </c>
      <c r="LS513">
        <v>48.974119999999999</v>
      </c>
      <c r="LT513">
        <v>0.31434079999999998</v>
      </c>
      <c r="LU513">
        <v>5553.17</v>
      </c>
      <c r="LV513" s="1">
        <v>1.361531E-2</v>
      </c>
      <c r="LW513">
        <v>49.239800000000002</v>
      </c>
      <c r="LX513">
        <v>0.34456789999999998</v>
      </c>
      <c r="LY513">
        <v>6113.6980000000003</v>
      </c>
      <c r="LZ513" s="1">
        <v>1.3631880000000001E-2</v>
      </c>
      <c r="MA513">
        <v>49.476419999999997</v>
      </c>
      <c r="MB513">
        <v>0.37576850000000001</v>
      </c>
      <c r="MC513">
        <v>6685.0950000000003</v>
      </c>
      <c r="MD513" s="1">
        <v>1.355349E-2</v>
      </c>
      <c r="ME513">
        <v>49.628360000000001</v>
      </c>
      <c r="MF513">
        <v>0.40441939999999998</v>
      </c>
      <c r="MG513">
        <v>7263.7439999999997</v>
      </c>
      <c r="MH513" s="1">
        <v>1.343166E-2</v>
      </c>
      <c r="MI513">
        <v>49.606250000000003</v>
      </c>
      <c r="MJ513">
        <v>0.43131350000000002</v>
      </c>
      <c r="MK513">
        <v>7845.8819999999996</v>
      </c>
      <c r="ML513" s="1">
        <v>1.333083E-2</v>
      </c>
      <c r="MM513">
        <v>49.292760000000001</v>
      </c>
      <c r="MN513">
        <v>0.4581615</v>
      </c>
      <c r="MO513">
        <v>8428.518</v>
      </c>
      <c r="MP513" s="1">
        <v>1.3299439999999999E-2</v>
      </c>
      <c r="MQ513">
        <v>49.01323</v>
      </c>
      <c r="MR513">
        <v>0.48683349999999997</v>
      </c>
      <c r="MS513">
        <v>9009.6720000000005</v>
      </c>
      <c r="MT513" s="1">
        <v>1.334635E-2</v>
      </c>
      <c r="MU513">
        <v>48.796469999999999</v>
      </c>
      <c r="MV513">
        <v>0.51808500000000002</v>
      </c>
      <c r="MW513">
        <v>9587.8549999999996</v>
      </c>
      <c r="MX513" s="1">
        <v>1.33096E-2</v>
      </c>
      <c r="MY513">
        <v>48.903779999999998</v>
      </c>
      <c r="MZ513">
        <v>0.54573890000000003</v>
      </c>
      <c r="NA513">
        <v>10161.18</v>
      </c>
      <c r="NB513" s="1">
        <v>1.322373E-2</v>
      </c>
      <c r="NC513">
        <v>49.1693</v>
      </c>
      <c r="ND513">
        <v>0.57053149999999997</v>
      </c>
      <c r="NE513">
        <v>10726.49</v>
      </c>
      <c r="NF513" s="1">
        <v>1.3108160000000001E-2</v>
      </c>
      <c r="NG513">
        <v>49.747079999999997</v>
      </c>
      <c r="NH513">
        <v>0.59294840000000004</v>
      </c>
      <c r="NI513">
        <v>11281.82</v>
      </c>
      <c r="NJ513" s="1">
        <v>1.306323E-2</v>
      </c>
      <c r="NK513">
        <v>50.479379999999999</v>
      </c>
      <c r="NL513">
        <v>0.61749699999999996</v>
      </c>
      <c r="NM513">
        <v>11825.59</v>
      </c>
      <c r="NN513">
        <v>1.306249E-2</v>
      </c>
      <c r="NO513">
        <v>50.72784</v>
      </c>
      <c r="NP513">
        <v>0.64336280000000001</v>
      </c>
      <c r="NQ513">
        <v>12357.67</v>
      </c>
      <c r="NR513" s="1">
        <v>1.304757E-2</v>
      </c>
      <c r="NS513">
        <v>50.354700000000001</v>
      </c>
      <c r="NT513">
        <v>0.66773249999999995</v>
      </c>
      <c r="NU513">
        <v>12877.25</v>
      </c>
      <c r="NV513" s="1">
        <v>1.298873E-2</v>
      </c>
      <c r="NW513">
        <v>49.967080000000003</v>
      </c>
      <c r="NX513">
        <v>0.68891539999999996</v>
      </c>
      <c r="NY513">
        <v>13382.5</v>
      </c>
      <c r="NZ513" s="1">
        <v>1.2874729999999999E-2</v>
      </c>
      <c r="OA513">
        <v>49.693219999999997</v>
      </c>
      <c r="OB513">
        <v>0.70609259999999996</v>
      </c>
      <c r="OC513">
        <v>13872.34</v>
      </c>
      <c r="OD513" s="1">
        <v>1.2822139999999999E-2</v>
      </c>
      <c r="OE513">
        <v>49.791800000000002</v>
      </c>
      <c r="OF513">
        <v>0.72550720000000002</v>
      </c>
      <c r="OG513">
        <v>14345.92</v>
      </c>
      <c r="OH513" s="1">
        <v>1.282149E-2</v>
      </c>
      <c r="OI513">
        <v>49.807540000000003</v>
      </c>
      <c r="OJ513">
        <v>0.74694660000000002</v>
      </c>
      <c r="OK513">
        <v>14803.67</v>
      </c>
    </row>
    <row r="514" spans="1:401" x14ac:dyDescent="0.35">
      <c r="A514">
        <v>523</v>
      </c>
      <c r="B514" t="s">
        <v>4</v>
      </c>
      <c r="C514" t="s">
        <v>364</v>
      </c>
      <c r="D514" t="s">
        <v>521</v>
      </c>
      <c r="E514">
        <v>915.41200000000003</v>
      </c>
      <c r="F514">
        <v>2.9462160000000001E-2</v>
      </c>
      <c r="G514">
        <v>30.994119999999999</v>
      </c>
      <c r="H514">
        <v>0</v>
      </c>
      <c r="I514">
        <v>0</v>
      </c>
      <c r="J514" s="1">
        <v>2.9246640000000001E-2</v>
      </c>
      <c r="K514">
        <v>31.194109999999998</v>
      </c>
      <c r="L514">
        <v>0</v>
      </c>
      <c r="M514">
        <v>0</v>
      </c>
      <c r="N514" s="1">
        <v>2.8857379999999998E-2</v>
      </c>
      <c r="O514">
        <v>31.286899999999999</v>
      </c>
      <c r="P514">
        <v>0</v>
      </c>
      <c r="Q514">
        <v>0</v>
      </c>
      <c r="R514" s="1">
        <v>2.8434979999999999E-2</v>
      </c>
      <c r="S514">
        <v>31.615860000000001</v>
      </c>
      <c r="T514">
        <v>0</v>
      </c>
      <c r="U514">
        <v>0</v>
      </c>
      <c r="V514">
        <v>2.8260190000000001E-2</v>
      </c>
      <c r="W514">
        <v>31.93722</v>
      </c>
      <c r="X514">
        <v>0</v>
      </c>
      <c r="Y514">
        <v>0</v>
      </c>
      <c r="Z514" s="1">
        <v>2.81975E-2</v>
      </c>
      <c r="AA514">
        <v>32.047350000000002</v>
      </c>
      <c r="AB514">
        <v>0</v>
      </c>
      <c r="AC514">
        <v>0</v>
      </c>
      <c r="AD514" s="1">
        <v>2.8046060000000001E-2</v>
      </c>
      <c r="AE514">
        <v>31.977540000000001</v>
      </c>
      <c r="AF514">
        <v>0</v>
      </c>
      <c r="AG514">
        <v>0</v>
      </c>
      <c r="AH514" s="1">
        <v>2.774329E-2</v>
      </c>
      <c r="AI514">
        <v>31.877680000000002</v>
      </c>
      <c r="AJ514">
        <v>0</v>
      </c>
      <c r="AK514">
        <v>0</v>
      </c>
      <c r="AL514" s="1">
        <v>2.7444090000000001E-2</v>
      </c>
      <c r="AM514">
        <v>31.860479999999999</v>
      </c>
      <c r="AN514">
        <v>0</v>
      </c>
      <c r="AO514">
        <v>0</v>
      </c>
      <c r="AP514" s="1">
        <v>2.7211220000000001E-2</v>
      </c>
      <c r="AQ514">
        <v>32.205219999999997</v>
      </c>
      <c r="AR514">
        <v>0</v>
      </c>
      <c r="AS514">
        <v>0</v>
      </c>
      <c r="AT514" s="1">
        <v>2.704496E-2</v>
      </c>
      <c r="AU514">
        <v>32.805770000000003</v>
      </c>
      <c r="AV514">
        <v>0</v>
      </c>
      <c r="AW514">
        <v>0</v>
      </c>
      <c r="AX514" s="1">
        <v>2.6838259999999999E-2</v>
      </c>
      <c r="AY514">
        <v>33.536549999999998</v>
      </c>
      <c r="AZ514">
        <v>0</v>
      </c>
      <c r="BA514">
        <v>0</v>
      </c>
      <c r="BB514" s="1">
        <v>2.655805E-2</v>
      </c>
      <c r="BC514">
        <v>34.154580000000003</v>
      </c>
      <c r="BD514">
        <v>0</v>
      </c>
      <c r="BE514">
        <v>0</v>
      </c>
      <c r="BF514" s="1">
        <v>2.6239559999999999E-2</v>
      </c>
      <c r="BG514">
        <v>34.367019999999997</v>
      </c>
      <c r="BH514">
        <v>0</v>
      </c>
      <c r="BI514">
        <v>0</v>
      </c>
      <c r="BJ514" s="1">
        <v>2.5945719999999999E-2</v>
      </c>
      <c r="BK514">
        <v>34.307899999999997</v>
      </c>
      <c r="BL514">
        <v>0</v>
      </c>
      <c r="BM514">
        <v>0</v>
      </c>
      <c r="BN514" s="1">
        <v>2.5704830000000001E-2</v>
      </c>
      <c r="BO514">
        <v>34.221629999999998</v>
      </c>
      <c r="BP514">
        <v>0</v>
      </c>
      <c r="BQ514">
        <v>0</v>
      </c>
      <c r="BR514" s="1">
        <v>2.5667510000000001E-2</v>
      </c>
      <c r="BS514">
        <v>34.157859999999999</v>
      </c>
      <c r="BT514">
        <v>0</v>
      </c>
      <c r="BU514">
        <v>0</v>
      </c>
      <c r="BV514" s="1">
        <v>2.5368740000000001E-2</v>
      </c>
      <c r="BW514">
        <v>34.339129999999997</v>
      </c>
      <c r="BX514">
        <v>0</v>
      </c>
      <c r="BY514">
        <v>0</v>
      </c>
      <c r="BZ514" s="1">
        <v>2.4960900000000001E-2</v>
      </c>
      <c r="CA514">
        <v>34.601100000000002</v>
      </c>
      <c r="CB514">
        <v>0</v>
      </c>
      <c r="CC514">
        <v>0</v>
      </c>
      <c r="CD514" s="1">
        <v>2.4530449999999999E-2</v>
      </c>
      <c r="CE514">
        <v>34.823239999999998</v>
      </c>
      <c r="CF514">
        <v>0</v>
      </c>
      <c r="CG514">
        <v>0</v>
      </c>
      <c r="CH514" s="1">
        <v>2.425832E-2</v>
      </c>
      <c r="CI514">
        <v>34.993070000000003</v>
      </c>
      <c r="CJ514">
        <v>0</v>
      </c>
      <c r="CK514">
        <v>0</v>
      </c>
      <c r="CL514" s="1">
        <v>2.4063850000000001E-2</v>
      </c>
      <c r="CM514">
        <v>34.965789999999998</v>
      </c>
      <c r="CN514">
        <v>0</v>
      </c>
      <c r="CO514">
        <v>0</v>
      </c>
      <c r="CP514" s="1">
        <v>2.3868980000000001E-2</v>
      </c>
      <c r="CQ514">
        <v>34.88626</v>
      </c>
      <c r="CR514">
        <v>0</v>
      </c>
      <c r="CS514">
        <v>0</v>
      </c>
      <c r="CT514" s="1">
        <v>2.361046E-2</v>
      </c>
      <c r="CU514">
        <v>34.788919999999997</v>
      </c>
      <c r="CV514">
        <v>0</v>
      </c>
      <c r="CW514">
        <v>0</v>
      </c>
      <c r="CX514" s="1">
        <v>2.3305880000000001E-2</v>
      </c>
      <c r="CY514">
        <v>34.75217</v>
      </c>
      <c r="CZ514">
        <v>0</v>
      </c>
      <c r="DA514">
        <v>0</v>
      </c>
      <c r="DB514">
        <v>2.3131329999999999E-2</v>
      </c>
      <c r="DC514">
        <v>35.001199999999997</v>
      </c>
      <c r="DD514">
        <v>0</v>
      </c>
      <c r="DE514">
        <v>0</v>
      </c>
      <c r="DF514">
        <v>2.304896E-2</v>
      </c>
      <c r="DG514">
        <v>35.549590000000002</v>
      </c>
      <c r="DH514">
        <v>0</v>
      </c>
      <c r="DI514">
        <v>0</v>
      </c>
      <c r="DJ514" s="1">
        <v>2.296109E-2</v>
      </c>
      <c r="DK514">
        <v>36.503700000000002</v>
      </c>
      <c r="DL514">
        <v>0</v>
      </c>
      <c r="DM514">
        <v>0</v>
      </c>
      <c r="DN514" s="1">
        <v>2.2787780000000001E-2</v>
      </c>
      <c r="DO514">
        <v>37.628320000000002</v>
      </c>
      <c r="DP514">
        <v>0</v>
      </c>
      <c r="DQ514">
        <v>0</v>
      </c>
      <c r="DR514" s="1">
        <v>2.2539650000000001E-2</v>
      </c>
      <c r="DS514">
        <v>38.103740000000002</v>
      </c>
      <c r="DT514">
        <v>0</v>
      </c>
      <c r="DU514">
        <v>0</v>
      </c>
      <c r="DV514" s="1">
        <v>2.2286340000000002E-2</v>
      </c>
      <c r="DW514">
        <v>38.042659999999998</v>
      </c>
      <c r="DX514">
        <v>0</v>
      </c>
      <c r="DY514">
        <v>0</v>
      </c>
      <c r="DZ514" s="1">
        <v>2.2123750000000001E-2</v>
      </c>
      <c r="EA514">
        <v>37.943469999999998</v>
      </c>
      <c r="EB514">
        <v>0</v>
      </c>
      <c r="EC514">
        <v>0</v>
      </c>
      <c r="ED514" s="1">
        <v>2.2321939999999998E-2</v>
      </c>
      <c r="EE514">
        <v>37.859819999999999</v>
      </c>
      <c r="EF514">
        <v>0</v>
      </c>
      <c r="EG514" s="1">
        <v>2.1165129999999999E-36</v>
      </c>
      <c r="EH514" s="1">
        <v>2.2106689999999998E-2</v>
      </c>
      <c r="EI514">
        <v>37.953620000000001</v>
      </c>
      <c r="EJ514" s="1">
        <v>9.6268959999999992E-37</v>
      </c>
      <c r="EK514" s="1">
        <v>9.3324559999999994E-33</v>
      </c>
      <c r="EL514" s="1">
        <v>2.168809E-2</v>
      </c>
      <c r="EM514">
        <v>38.338970000000003</v>
      </c>
      <c r="EN514" s="1">
        <v>1.7270620000000001E-33</v>
      </c>
      <c r="EO514" s="1">
        <v>1.6027380000000001E-29</v>
      </c>
      <c r="EP514">
        <v>2.124858E-2</v>
      </c>
      <c r="EQ514">
        <v>39.208919999999999</v>
      </c>
      <c r="ER514" s="1">
        <v>1.407518E-30</v>
      </c>
      <c r="ES514" s="1">
        <v>1.2824889999999999E-26</v>
      </c>
      <c r="ET514" s="1">
        <v>2.1019409999999999E-2</v>
      </c>
      <c r="EU514">
        <v>40.129269999999998</v>
      </c>
      <c r="EV514" s="1">
        <v>5.975839E-28</v>
      </c>
      <c r="EW514" s="1">
        <v>5.3543949999999998E-24</v>
      </c>
      <c r="EX514" s="1">
        <v>2.090879E-2</v>
      </c>
      <c r="EY514">
        <v>40.412799999999997</v>
      </c>
      <c r="EZ514" s="1">
        <v>1.437143E-25</v>
      </c>
      <c r="FA514" s="1">
        <v>1.2736080000000001E-21</v>
      </c>
      <c r="FB514" s="1">
        <v>2.0769010000000001E-2</v>
      </c>
      <c r="FC514">
        <v>40.306660000000001</v>
      </c>
      <c r="FD514" s="1">
        <v>2.092093E-23</v>
      </c>
      <c r="FE514" s="1">
        <v>1.844167E-19</v>
      </c>
      <c r="FF514" s="1">
        <v>2.0611259999999999E-2</v>
      </c>
      <c r="FG514">
        <v>40.174439999999997</v>
      </c>
      <c r="FH514" s="1">
        <v>1.9466270000000001E-21</v>
      </c>
      <c r="FI514" s="1">
        <v>1.717873E-17</v>
      </c>
      <c r="FJ514" s="1">
        <v>2.101546E-2</v>
      </c>
      <c r="FK514">
        <v>40.106250000000003</v>
      </c>
      <c r="FL514" s="1">
        <v>1.2540310000000001E-19</v>
      </c>
      <c r="FM514" s="1">
        <v>1.0821559999999999E-15</v>
      </c>
      <c r="FN514" s="1">
        <v>2.081966E-2</v>
      </c>
      <c r="FO514">
        <v>40.352130000000002</v>
      </c>
      <c r="FP514" s="1">
        <v>5.4992759999999999E-18</v>
      </c>
      <c r="FQ514" s="1">
        <v>4.7939009999999997E-14</v>
      </c>
      <c r="FR514" s="1">
        <v>2.0434239999999999E-2</v>
      </c>
      <c r="FS514">
        <v>40.779580000000003</v>
      </c>
      <c r="FT514" s="1">
        <v>1.7287559999999999E-16</v>
      </c>
      <c r="FU514" s="1">
        <v>1.5370820000000001E-12</v>
      </c>
      <c r="FV514" s="1">
        <v>2.002199E-2</v>
      </c>
      <c r="FW514">
        <v>41.301749999999998</v>
      </c>
      <c r="FX514" s="1">
        <v>4.0198039999999996E-15</v>
      </c>
      <c r="FY514" s="1">
        <v>3.6617289999999998E-11</v>
      </c>
      <c r="FZ514">
        <v>1.9906980000000001E-2</v>
      </c>
      <c r="GA514">
        <v>41.58014</v>
      </c>
      <c r="GB514" s="1">
        <v>7.2212639999999994E-14</v>
      </c>
      <c r="GC514" s="1">
        <v>6.6528820000000003E-10</v>
      </c>
      <c r="GD514" s="1">
        <v>1.9939910000000002E-2</v>
      </c>
      <c r="GE514">
        <v>41.648180000000004</v>
      </c>
      <c r="GF514" s="1">
        <v>1.0205639999999999E-12</v>
      </c>
      <c r="GG514" s="1">
        <v>9.4482949999999994E-9</v>
      </c>
      <c r="GH514" s="1">
        <v>1.989726E-2</v>
      </c>
      <c r="GI514">
        <v>41.496389999999998</v>
      </c>
      <c r="GJ514" s="1">
        <v>1.1452559999999999E-11</v>
      </c>
      <c r="GK514" s="1">
        <v>1.07053E-7</v>
      </c>
      <c r="GL514" s="1">
        <v>1.9740580000000001E-2</v>
      </c>
      <c r="GM514">
        <v>41.325499999999998</v>
      </c>
      <c r="GN514" s="1">
        <v>1.037633E-10</v>
      </c>
      <c r="GO514" s="1">
        <v>9.8509679999999993E-7</v>
      </c>
      <c r="GP514" s="1">
        <v>2.010443E-2</v>
      </c>
      <c r="GQ514">
        <v>41.201050000000002</v>
      </c>
      <c r="GR514" s="1">
        <v>7.9853049999999999E-10</v>
      </c>
      <c r="GS514" s="1">
        <v>7.5072449999999996E-6</v>
      </c>
      <c r="GT514" s="1">
        <v>1.9882500000000001E-2</v>
      </c>
      <c r="GU514">
        <v>41.505650000000003</v>
      </c>
      <c r="GV514" s="1">
        <v>5.021898E-9</v>
      </c>
      <c r="GW514" s="1">
        <v>4.8144630000000002E-5</v>
      </c>
      <c r="GX514">
        <v>1.9497460000000001E-2</v>
      </c>
      <c r="GY514">
        <v>42.051310000000001</v>
      </c>
      <c r="GZ514" s="1">
        <v>2.6668540000000001E-8</v>
      </c>
      <c r="HA514" s="1">
        <v>2.6299020000000002E-4</v>
      </c>
      <c r="HB514">
        <v>1.9064020000000001E-2</v>
      </c>
      <c r="HC514">
        <v>42.755949999999999</v>
      </c>
      <c r="HD514" s="1">
        <v>1.2180539999999999E-7</v>
      </c>
      <c r="HE514" s="1">
        <v>1.239701E-3</v>
      </c>
      <c r="HF514" s="1">
        <v>1.89128E-2</v>
      </c>
      <c r="HG514">
        <v>43.353319999999997</v>
      </c>
      <c r="HH514" s="1">
        <v>4.9355509999999999E-7</v>
      </c>
      <c r="HI514" s="1">
        <v>5.1076510000000004E-3</v>
      </c>
      <c r="HJ514" s="1">
        <v>1.8862139999999999E-2</v>
      </c>
      <c r="HK514">
        <v>43.44529</v>
      </c>
      <c r="HL514" s="1">
        <v>1.778315E-6</v>
      </c>
      <c r="HM514">
        <v>1.8622989999999999E-2</v>
      </c>
      <c r="HN514" s="1">
        <v>1.871169E-2</v>
      </c>
      <c r="HO514">
        <v>43.331290000000003</v>
      </c>
      <c r="HP514" s="1">
        <v>5.6973310000000003E-6</v>
      </c>
      <c r="HQ514" s="1">
        <v>6.069132E-2</v>
      </c>
      <c r="HR514" s="1">
        <v>1.8440970000000001E-2</v>
      </c>
      <c r="HS514">
        <v>43.161940000000001</v>
      </c>
      <c r="HT514" s="1">
        <v>1.6349919999999999E-5</v>
      </c>
      <c r="HU514">
        <v>0.17830950000000001</v>
      </c>
      <c r="HV514" s="1">
        <v>1.8567810000000001E-2</v>
      </c>
      <c r="HW514">
        <v>43.067059999999998</v>
      </c>
      <c r="HX514" s="1">
        <v>4.3624739999999999E-5</v>
      </c>
      <c r="HY514">
        <v>0.47672160000000002</v>
      </c>
      <c r="HZ514" s="1">
        <v>1.8311150000000002E-2</v>
      </c>
      <c r="IA514">
        <v>43.431350000000002</v>
      </c>
      <c r="IB514" s="1">
        <v>1.04589E-4</v>
      </c>
      <c r="IC514">
        <v>1.1690799999999999</v>
      </c>
      <c r="ID514" s="1">
        <v>1.7980940000000001E-2</v>
      </c>
      <c r="IE514">
        <v>44.379339999999999</v>
      </c>
      <c r="IF514" s="1">
        <v>2.3046279999999999E-4</v>
      </c>
      <c r="IG514">
        <v>2.6455150000000001</v>
      </c>
      <c r="IH514" s="1">
        <v>1.7595610000000001E-2</v>
      </c>
      <c r="II514">
        <v>45.638950000000001</v>
      </c>
      <c r="IJ514" s="1">
        <v>4.7041930000000002E-4</v>
      </c>
      <c r="IK514">
        <v>5.5625939999999998</v>
      </c>
      <c r="IL514" s="1">
        <v>1.737694E-2</v>
      </c>
      <c r="IM514">
        <v>46.474989999999998</v>
      </c>
      <c r="IN514" s="1">
        <v>9.065713E-4</v>
      </c>
      <c r="IO514">
        <v>10.940899999999999</v>
      </c>
      <c r="IP514">
        <v>1.7219620000000001E-2</v>
      </c>
      <c r="IQ514">
        <v>46.665599999999998</v>
      </c>
      <c r="IR514" s="1">
        <v>1.6507099999999999E-3</v>
      </c>
      <c r="IS514">
        <v>20.26108</v>
      </c>
      <c r="IT514">
        <v>1.6992569999999999E-2</v>
      </c>
      <c r="IU514">
        <v>46.545499999999997</v>
      </c>
      <c r="IV514" s="1">
        <v>2.8343399999999999E-3</v>
      </c>
      <c r="IW514">
        <v>35.515619999999998</v>
      </c>
      <c r="IX514" s="1">
        <v>1.6605499999999999E-2</v>
      </c>
      <c r="IY514">
        <v>46.384569999999997</v>
      </c>
      <c r="IZ514" s="1">
        <v>4.5834839999999996E-3</v>
      </c>
      <c r="JA514">
        <v>59.195839999999997</v>
      </c>
      <c r="JB514" s="1">
        <v>1.640606E-2</v>
      </c>
      <c r="JC514">
        <v>46.244999999999997</v>
      </c>
      <c r="JD514" s="1">
        <v>7.1603409999999998E-3</v>
      </c>
      <c r="JE514">
        <v>94.253630000000001</v>
      </c>
      <c r="JF514" s="1">
        <v>1.6044309999999999E-2</v>
      </c>
      <c r="JG514">
        <v>46.47343</v>
      </c>
      <c r="JH514" s="1">
        <v>1.062929E-2</v>
      </c>
      <c r="JI514">
        <v>144.0067</v>
      </c>
      <c r="JJ514" s="1">
        <v>1.5747239999999999E-2</v>
      </c>
      <c r="JK514">
        <v>46.755839999999999</v>
      </c>
      <c r="JL514" s="1">
        <v>1.524265E-2</v>
      </c>
      <c r="JM514">
        <v>211.86490000000001</v>
      </c>
      <c r="JN514" s="1">
        <v>1.551338E-2</v>
      </c>
      <c r="JO514">
        <v>46.796720000000001</v>
      </c>
      <c r="JP514" s="1">
        <v>2.1175240000000001E-2</v>
      </c>
      <c r="JQ514">
        <v>301.31990000000002</v>
      </c>
      <c r="JR514" s="1">
        <v>1.5379469999999999E-2</v>
      </c>
      <c r="JS514">
        <v>46.71875</v>
      </c>
      <c r="JT514" s="1">
        <v>2.872183E-2</v>
      </c>
      <c r="JU514">
        <v>415.6925</v>
      </c>
      <c r="JV514" s="1">
        <v>1.526447E-2</v>
      </c>
      <c r="JW514">
        <v>46.651330000000002</v>
      </c>
      <c r="JX514" s="1">
        <v>3.796662E-2</v>
      </c>
      <c r="JY514">
        <v>557.98800000000006</v>
      </c>
      <c r="JZ514" s="1">
        <v>1.5089440000000001E-2</v>
      </c>
      <c r="KA514">
        <v>46.503579999999999</v>
      </c>
      <c r="KB514" s="1">
        <v>4.8777090000000002E-2</v>
      </c>
      <c r="KC514">
        <v>730.56439999999998</v>
      </c>
      <c r="KD514" s="1">
        <v>1.491556E-2</v>
      </c>
      <c r="KE514">
        <v>46.329410000000003</v>
      </c>
      <c r="KF514" s="1">
        <v>6.1278239999999998E-2</v>
      </c>
      <c r="KG514">
        <v>935.11590000000001</v>
      </c>
      <c r="KH514">
        <v>1.49167E-2</v>
      </c>
      <c r="KI514">
        <v>46.129710000000003</v>
      </c>
      <c r="KJ514" s="1">
        <v>7.6358099999999998E-2</v>
      </c>
      <c r="KK514">
        <v>1172.9659999999999</v>
      </c>
      <c r="KL514" s="1">
        <v>1.47948E-2</v>
      </c>
      <c r="KM514">
        <v>46.340789999999998</v>
      </c>
      <c r="KN514" s="1">
        <v>9.2685980000000001E-2</v>
      </c>
      <c r="KO514">
        <v>1444.6559999999999</v>
      </c>
      <c r="KP514" s="1">
        <v>1.463997E-2</v>
      </c>
      <c r="KQ514">
        <v>47.184600000000003</v>
      </c>
      <c r="KR514">
        <v>0.11040079999999999</v>
      </c>
      <c r="KS514">
        <v>1749.59</v>
      </c>
      <c r="KT514">
        <v>1.444202E-2</v>
      </c>
      <c r="KU514">
        <v>48.460039999999999</v>
      </c>
      <c r="KV514">
        <v>0.12913849999999999</v>
      </c>
      <c r="KW514">
        <v>2086.6329999999998</v>
      </c>
      <c r="KX514" s="1">
        <v>1.434735E-2</v>
      </c>
      <c r="KY514">
        <v>49.380310000000001</v>
      </c>
      <c r="KZ514">
        <v>0.15007219999999999</v>
      </c>
      <c r="LA514">
        <v>2454.3209999999999</v>
      </c>
      <c r="LB514" s="1">
        <v>1.4305699999999999E-2</v>
      </c>
      <c r="LC514">
        <v>49.474809999999998</v>
      </c>
      <c r="LD514">
        <v>0.17292540000000001</v>
      </c>
      <c r="LE514">
        <v>2851.1210000000001</v>
      </c>
      <c r="LF514">
        <v>1.4260719999999999E-2</v>
      </c>
      <c r="LG514">
        <v>49.205060000000003</v>
      </c>
      <c r="LH514">
        <v>0.19701560000000001</v>
      </c>
      <c r="LI514">
        <v>3274.8989999999999</v>
      </c>
      <c r="LJ514" s="1">
        <v>1.4139189999999999E-2</v>
      </c>
      <c r="LK514">
        <v>48.979529999999997</v>
      </c>
      <c r="LL514">
        <v>0.2209991</v>
      </c>
      <c r="LM514">
        <v>3722.7919999999999</v>
      </c>
      <c r="LN514" s="1">
        <v>1.390395E-2</v>
      </c>
      <c r="LO514">
        <v>48.749630000000003</v>
      </c>
      <c r="LP514">
        <v>0.2435677</v>
      </c>
      <c r="LQ514">
        <v>4191.2139999999999</v>
      </c>
      <c r="LR514" s="1">
        <v>1.381666E-2</v>
      </c>
      <c r="LS514">
        <v>48.729419999999998</v>
      </c>
      <c r="LT514">
        <v>0.26894069999999998</v>
      </c>
      <c r="LU514">
        <v>4677.1350000000002</v>
      </c>
      <c r="LV514" s="1">
        <v>1.381569E-2</v>
      </c>
      <c r="LW514">
        <v>48.990940000000002</v>
      </c>
      <c r="LX514">
        <v>0.29653750000000001</v>
      </c>
      <c r="LY514">
        <v>5178.7479999999996</v>
      </c>
      <c r="LZ514" s="1">
        <v>1.383496E-2</v>
      </c>
      <c r="MA514">
        <v>49.225009999999997</v>
      </c>
      <c r="MB514">
        <v>0.32517800000000002</v>
      </c>
      <c r="MC514">
        <v>5693.6040000000003</v>
      </c>
      <c r="MD514" s="1">
        <v>1.375496E-2</v>
      </c>
      <c r="ME514">
        <v>49.37753</v>
      </c>
      <c r="MF514">
        <v>0.3517421</v>
      </c>
      <c r="MG514">
        <v>6218.4210000000003</v>
      </c>
      <c r="MH514" s="1">
        <v>1.362988E-2</v>
      </c>
      <c r="MI514">
        <v>49.362729999999999</v>
      </c>
      <c r="MJ514">
        <v>0.37690649999999998</v>
      </c>
      <c r="MK514">
        <v>6749.75</v>
      </c>
      <c r="ML514" s="1">
        <v>1.3527910000000001E-2</v>
      </c>
      <c r="MM514">
        <v>49.066139999999997</v>
      </c>
      <c r="MN514">
        <v>0.4022133</v>
      </c>
      <c r="MO514">
        <v>7284.8159999999998</v>
      </c>
      <c r="MP514" s="1">
        <v>1.349849E-2</v>
      </c>
      <c r="MQ514">
        <v>48.79983</v>
      </c>
      <c r="MR514">
        <v>0.42932940000000003</v>
      </c>
      <c r="MS514">
        <v>7821.6719999999996</v>
      </c>
      <c r="MT514" s="1">
        <v>1.3545669999999999E-2</v>
      </c>
      <c r="MU514">
        <v>48.593089999999997</v>
      </c>
      <c r="MV514">
        <v>0.45877220000000002</v>
      </c>
      <c r="MW514">
        <v>8358.7980000000007</v>
      </c>
      <c r="MX514" s="1">
        <v>1.350754E-2</v>
      </c>
      <c r="MY514">
        <v>48.698259999999998</v>
      </c>
      <c r="MZ514">
        <v>0.48515249999999999</v>
      </c>
      <c r="NA514">
        <v>8894.3860000000004</v>
      </c>
      <c r="NB514" s="1">
        <v>1.341787E-2</v>
      </c>
      <c r="NC514">
        <v>48.957230000000003</v>
      </c>
      <c r="ND514">
        <v>0.50901739999999995</v>
      </c>
      <c r="NE514">
        <v>9425.3330000000005</v>
      </c>
      <c r="NF514" s="1">
        <v>1.3300060000000001E-2</v>
      </c>
      <c r="NG514">
        <v>49.518389999999997</v>
      </c>
      <c r="NH514">
        <v>0.53090440000000005</v>
      </c>
      <c r="NI514">
        <v>9949.6389999999992</v>
      </c>
      <c r="NJ514" s="1">
        <v>1.3252989999999999E-2</v>
      </c>
      <c r="NK514">
        <v>50.231859999999998</v>
      </c>
      <c r="NL514">
        <v>0.55472739999999998</v>
      </c>
      <c r="NM514">
        <v>10465.69</v>
      </c>
      <c r="NN514" s="1">
        <v>1.325635E-2</v>
      </c>
      <c r="NO514">
        <v>50.482750000000003</v>
      </c>
      <c r="NP514">
        <v>0.58004520000000004</v>
      </c>
      <c r="NQ514">
        <v>10973.21</v>
      </c>
      <c r="NR514" s="1">
        <v>1.323886E-2</v>
      </c>
      <c r="NS514">
        <v>50.131810000000002</v>
      </c>
      <c r="NT514">
        <v>0.60381030000000002</v>
      </c>
      <c r="NU514">
        <v>11471.17</v>
      </c>
      <c r="NV514" s="1">
        <v>1.3180269999999999E-2</v>
      </c>
      <c r="NW514">
        <v>49.76388</v>
      </c>
      <c r="NX514">
        <v>0.6248977</v>
      </c>
      <c r="NY514">
        <v>11957.82</v>
      </c>
      <c r="NZ514" s="1">
        <v>1.306273E-2</v>
      </c>
      <c r="OA514">
        <v>49.50338</v>
      </c>
      <c r="OB514">
        <v>0.64223739999999996</v>
      </c>
      <c r="OC514">
        <v>12431.91</v>
      </c>
      <c r="OD514" s="1">
        <v>1.3009089999999999E-2</v>
      </c>
      <c r="OE514">
        <v>49.600909999999999</v>
      </c>
      <c r="OF514">
        <v>0.66171120000000005</v>
      </c>
      <c r="OG514">
        <v>12892.47</v>
      </c>
      <c r="OH514" s="1">
        <v>1.3008830000000001E-2</v>
      </c>
      <c r="OI514">
        <v>49.620199999999997</v>
      </c>
      <c r="OJ514">
        <v>0.68309339999999996</v>
      </c>
      <c r="OK514">
        <v>13339.71</v>
      </c>
    </row>
    <row r="515" spans="1:401" x14ac:dyDescent="0.35">
      <c r="A515">
        <v>524</v>
      </c>
      <c r="B515" t="s">
        <v>4</v>
      </c>
      <c r="C515" t="s">
        <v>364</v>
      </c>
      <c r="D515" t="s">
        <v>522</v>
      </c>
      <c r="E515">
        <v>910.33389999999997</v>
      </c>
      <c r="F515">
        <v>2.9875639999999998E-2</v>
      </c>
      <c r="G515">
        <v>30.68684</v>
      </c>
      <c r="H515">
        <v>0</v>
      </c>
      <c r="I515">
        <v>0</v>
      </c>
      <c r="J515" s="1">
        <v>2.9656109999999999E-2</v>
      </c>
      <c r="K515">
        <v>30.88936</v>
      </c>
      <c r="L515">
        <v>0</v>
      </c>
      <c r="M515">
        <v>0</v>
      </c>
      <c r="N515" s="1">
        <v>2.9257640000000001E-2</v>
      </c>
      <c r="O515">
        <v>30.986999999999998</v>
      </c>
      <c r="P515">
        <v>0</v>
      </c>
      <c r="Q515">
        <v>0</v>
      </c>
      <c r="R515" s="1">
        <v>2.8825690000000001E-2</v>
      </c>
      <c r="S515">
        <v>31.31456</v>
      </c>
      <c r="T515">
        <v>0</v>
      </c>
      <c r="U515">
        <v>0</v>
      </c>
      <c r="V515" s="1">
        <v>2.864999E-2</v>
      </c>
      <c r="W515">
        <v>31.633299999999998</v>
      </c>
      <c r="X515">
        <v>0</v>
      </c>
      <c r="Y515">
        <v>0</v>
      </c>
      <c r="Z515" s="1">
        <v>2.8587399999999999E-2</v>
      </c>
      <c r="AA515">
        <v>31.745709999999999</v>
      </c>
      <c r="AB515">
        <v>0</v>
      </c>
      <c r="AC515">
        <v>0</v>
      </c>
      <c r="AD515" s="1">
        <v>2.8435289999999998E-2</v>
      </c>
      <c r="AE515">
        <v>31.68534</v>
      </c>
      <c r="AF515">
        <v>0</v>
      </c>
      <c r="AG515">
        <v>0</v>
      </c>
      <c r="AH515" s="1">
        <v>2.8127559999999999E-2</v>
      </c>
      <c r="AI515">
        <v>31.596019999999999</v>
      </c>
      <c r="AJ515">
        <v>0</v>
      </c>
      <c r="AK515">
        <v>0</v>
      </c>
      <c r="AL515" s="1">
        <v>2.7823799999999999E-2</v>
      </c>
      <c r="AM515">
        <v>31.586770000000001</v>
      </c>
      <c r="AN515">
        <v>0</v>
      </c>
      <c r="AO515">
        <v>0</v>
      </c>
      <c r="AP515" s="1">
        <v>2.7587670000000002E-2</v>
      </c>
      <c r="AQ515">
        <v>31.92914</v>
      </c>
      <c r="AR515">
        <v>0</v>
      </c>
      <c r="AS515">
        <v>0</v>
      </c>
      <c r="AT515" s="1">
        <v>2.7418649999999999E-2</v>
      </c>
      <c r="AU515">
        <v>32.518470000000001</v>
      </c>
      <c r="AV515">
        <v>0</v>
      </c>
      <c r="AW515">
        <v>0</v>
      </c>
      <c r="AX515" s="1">
        <v>2.7210450000000001E-2</v>
      </c>
      <c r="AY515">
        <v>33.234319999999997</v>
      </c>
      <c r="AZ515">
        <v>0</v>
      </c>
      <c r="BA515">
        <v>0</v>
      </c>
      <c r="BB515" s="1">
        <v>2.6926760000000001E-2</v>
      </c>
      <c r="BC515">
        <v>33.83963</v>
      </c>
      <c r="BD515">
        <v>0</v>
      </c>
      <c r="BE515">
        <v>0</v>
      </c>
      <c r="BF515" s="1">
        <v>2.6603669999999999E-2</v>
      </c>
      <c r="BG515">
        <v>34.051169999999999</v>
      </c>
      <c r="BH515">
        <v>0</v>
      </c>
      <c r="BI515">
        <v>0</v>
      </c>
      <c r="BJ515" s="1">
        <v>2.6302530000000001E-2</v>
      </c>
      <c r="BK515">
        <v>34.002020000000002</v>
      </c>
      <c r="BL515">
        <v>0</v>
      </c>
      <c r="BM515">
        <v>0</v>
      </c>
      <c r="BN515" s="1">
        <v>2.6061629999999999E-2</v>
      </c>
      <c r="BO515">
        <v>33.927140000000001</v>
      </c>
      <c r="BP515">
        <v>0</v>
      </c>
      <c r="BQ515">
        <v>0</v>
      </c>
      <c r="BR515" s="1">
        <v>2.6027080000000001E-2</v>
      </c>
      <c r="BS515">
        <v>33.873609999999999</v>
      </c>
      <c r="BT515">
        <v>0</v>
      </c>
      <c r="BU515">
        <v>0</v>
      </c>
      <c r="BV515" s="1">
        <v>2.5724440000000001E-2</v>
      </c>
      <c r="BW515">
        <v>34.05847</v>
      </c>
      <c r="BX515">
        <v>0</v>
      </c>
      <c r="BY515">
        <v>0</v>
      </c>
      <c r="BZ515" s="1">
        <v>2.5309089999999999E-2</v>
      </c>
      <c r="CA515">
        <v>34.318739999999998</v>
      </c>
      <c r="CB515">
        <v>0</v>
      </c>
      <c r="CC515">
        <v>0</v>
      </c>
      <c r="CD515" s="1">
        <v>2.4870659999999999E-2</v>
      </c>
      <c r="CE515">
        <v>34.543149999999997</v>
      </c>
      <c r="CF515">
        <v>0</v>
      </c>
      <c r="CG515">
        <v>0</v>
      </c>
      <c r="CH515" s="1">
        <v>2.4593629999999998E-2</v>
      </c>
      <c r="CI515">
        <v>34.712350000000001</v>
      </c>
      <c r="CJ515">
        <v>0</v>
      </c>
      <c r="CK515">
        <v>0</v>
      </c>
      <c r="CL515" s="1">
        <v>2.4397350000000002E-2</v>
      </c>
      <c r="CM515">
        <v>34.692250000000001</v>
      </c>
      <c r="CN515">
        <v>0</v>
      </c>
      <c r="CO515">
        <v>0</v>
      </c>
      <c r="CP515" s="1">
        <v>2.4203760000000001E-2</v>
      </c>
      <c r="CQ515">
        <v>34.62133</v>
      </c>
      <c r="CR515">
        <v>0</v>
      </c>
      <c r="CS515">
        <v>0</v>
      </c>
      <c r="CT515" s="1">
        <v>2.3939999999999999E-2</v>
      </c>
      <c r="CU515">
        <v>34.532859999999999</v>
      </c>
      <c r="CV515">
        <v>0</v>
      </c>
      <c r="CW515">
        <v>0</v>
      </c>
      <c r="CX515" s="1">
        <v>2.3628509999999998E-2</v>
      </c>
      <c r="CY515">
        <v>34.503489999999999</v>
      </c>
      <c r="CZ515">
        <v>0</v>
      </c>
      <c r="DA515">
        <v>0</v>
      </c>
      <c r="DB515">
        <v>2.344972E-2</v>
      </c>
      <c r="DC515">
        <v>34.751199999999997</v>
      </c>
      <c r="DD515">
        <v>0</v>
      </c>
      <c r="DE515">
        <v>0</v>
      </c>
      <c r="DF515" s="1">
        <v>2.336852E-2</v>
      </c>
      <c r="DG515">
        <v>35.29025</v>
      </c>
      <c r="DH515">
        <v>0</v>
      </c>
      <c r="DI515">
        <v>0</v>
      </c>
      <c r="DJ515" s="1">
        <v>2.327924E-2</v>
      </c>
      <c r="DK515">
        <v>36.223880000000001</v>
      </c>
      <c r="DL515">
        <v>0</v>
      </c>
      <c r="DM515">
        <v>0</v>
      </c>
      <c r="DN515" s="1">
        <v>2.3105270000000001E-2</v>
      </c>
      <c r="DO515">
        <v>37.323149999999998</v>
      </c>
      <c r="DP515">
        <v>0</v>
      </c>
      <c r="DQ515">
        <v>0</v>
      </c>
      <c r="DR515" s="1">
        <v>2.285156E-2</v>
      </c>
      <c r="DS515">
        <v>37.788780000000003</v>
      </c>
      <c r="DT515">
        <v>0</v>
      </c>
      <c r="DU515">
        <v>0</v>
      </c>
      <c r="DV515" s="1">
        <v>2.2596000000000002E-2</v>
      </c>
      <c r="DW515">
        <v>37.737380000000002</v>
      </c>
      <c r="DX515">
        <v>0</v>
      </c>
      <c r="DY515">
        <v>0</v>
      </c>
      <c r="DZ515" s="1">
        <v>2.2430470000000001E-2</v>
      </c>
      <c r="EA515">
        <v>37.650539999999999</v>
      </c>
      <c r="EB515">
        <v>0</v>
      </c>
      <c r="EC515">
        <v>0</v>
      </c>
      <c r="ED515" s="1">
        <v>2.2640540000000001E-2</v>
      </c>
      <c r="EE515">
        <v>37.578560000000003</v>
      </c>
      <c r="EF515">
        <v>0</v>
      </c>
      <c r="EG515" s="1">
        <v>4.9306020000000004E-37</v>
      </c>
      <c r="EH515" s="1">
        <v>2.2421529999999999E-2</v>
      </c>
      <c r="EI515">
        <v>37.678519999999999</v>
      </c>
      <c r="EJ515" s="1">
        <v>2.2838140000000001E-37</v>
      </c>
      <c r="EK515" s="1">
        <v>2.3560230000000001E-33</v>
      </c>
      <c r="EL515" s="1">
        <v>2.1994340000000001E-2</v>
      </c>
      <c r="EM515">
        <v>38.062600000000003</v>
      </c>
      <c r="EN515" s="1">
        <v>4.5005559999999998E-34</v>
      </c>
      <c r="EO515" s="1">
        <v>4.3344910000000002E-30</v>
      </c>
      <c r="EP515" s="1">
        <v>2.1545350000000001E-2</v>
      </c>
      <c r="EQ515">
        <v>38.918239999999997</v>
      </c>
      <c r="ER515" s="1">
        <v>3.9591800000000002E-31</v>
      </c>
      <c r="ES515" s="1">
        <v>3.6871999999999999E-27</v>
      </c>
      <c r="ET515">
        <v>2.1312089999999999E-2</v>
      </c>
      <c r="EU515">
        <v>39.82047</v>
      </c>
      <c r="EV515" s="1">
        <v>1.7964509999999999E-28</v>
      </c>
      <c r="EW515" s="1">
        <v>1.628216E-24</v>
      </c>
      <c r="EX515" s="1">
        <v>2.1205140000000001E-2</v>
      </c>
      <c r="EY515">
        <v>40.100700000000003</v>
      </c>
      <c r="EZ515" s="1">
        <v>4.5855860000000001E-26</v>
      </c>
      <c r="FA515" s="1">
        <v>4.079633E-22</v>
      </c>
      <c r="FB515" s="1">
        <v>2.106328E-2</v>
      </c>
      <c r="FC515">
        <v>40.005760000000002</v>
      </c>
      <c r="FD515" s="1">
        <v>7.0471849999999993E-24</v>
      </c>
      <c r="FE515" s="1">
        <v>6.2025240000000003E-20</v>
      </c>
      <c r="FF515" s="1">
        <v>2.090438E-2</v>
      </c>
      <c r="FG515">
        <v>39.885800000000003</v>
      </c>
      <c r="FH515" s="1">
        <v>6.8929530000000004E-22</v>
      </c>
      <c r="FI515" s="1">
        <v>6.0485970000000002E-18</v>
      </c>
      <c r="FJ515" s="1">
        <v>2.1326810000000002E-2</v>
      </c>
      <c r="FK515">
        <v>39.827950000000001</v>
      </c>
      <c r="FL515" s="1">
        <v>4.6546989999999999E-20</v>
      </c>
      <c r="FM515" s="1">
        <v>3.9791040000000002E-16</v>
      </c>
      <c r="FN515">
        <v>2.1126969999999998E-2</v>
      </c>
      <c r="FO515">
        <v>40.07441</v>
      </c>
      <c r="FP515" s="1">
        <v>2.1320200000000002E-18</v>
      </c>
      <c r="FQ515" s="1">
        <v>1.8367390000000001E-14</v>
      </c>
      <c r="FR515" s="1">
        <v>2.0731670000000001E-2</v>
      </c>
      <c r="FS515">
        <v>40.49606</v>
      </c>
      <c r="FT515" s="1">
        <v>6.9835049999999996E-17</v>
      </c>
      <c r="FU515" s="1">
        <v>6.1254260000000002E-13</v>
      </c>
      <c r="FV515" s="1">
        <v>2.03074E-2</v>
      </c>
      <c r="FW515">
        <v>41.008679999999998</v>
      </c>
      <c r="FX515" s="1">
        <v>1.6887989999999999E-15</v>
      </c>
      <c r="FY515" s="1">
        <v>1.5156080000000001E-11</v>
      </c>
      <c r="FZ515" s="1">
        <v>2.0193409999999998E-2</v>
      </c>
      <c r="GA515">
        <v>41.283769999999997</v>
      </c>
      <c r="GB515" s="1">
        <v>3.1510519999999998E-14</v>
      </c>
      <c r="GC515" s="1">
        <v>2.8559850000000001E-10</v>
      </c>
      <c r="GD515" s="1">
        <v>2.0229710000000001E-2</v>
      </c>
      <c r="GE515">
        <v>41.354559999999999</v>
      </c>
      <c r="GF515" s="1">
        <v>4.6185270000000004E-13</v>
      </c>
      <c r="GG515" s="1">
        <v>4.2013449999999998E-9</v>
      </c>
      <c r="GH515" s="1">
        <v>2.018754E-2</v>
      </c>
      <c r="GI515">
        <v>41.213560000000001</v>
      </c>
      <c r="GJ515" s="1">
        <v>5.3666180000000001E-12</v>
      </c>
      <c r="GK515" s="1">
        <v>4.92446E-8</v>
      </c>
      <c r="GL515" s="1">
        <v>2.0033189999999999E-2</v>
      </c>
      <c r="GM515">
        <v>41.054049999999997</v>
      </c>
      <c r="GN515" s="1">
        <v>5.0281360000000003E-11</v>
      </c>
      <c r="GO515" s="1">
        <v>4.6815150000000001E-7</v>
      </c>
      <c r="GP515" s="1">
        <v>2.040927E-2</v>
      </c>
      <c r="GQ515">
        <v>40.939619999999998</v>
      </c>
      <c r="GR515" s="1">
        <v>3.9964129999999998E-10</v>
      </c>
      <c r="GS515" s="1">
        <v>3.6812559999999999E-6</v>
      </c>
      <c r="GT515" s="1">
        <v>2.0183710000000001E-2</v>
      </c>
      <c r="GU515">
        <v>41.24277</v>
      </c>
      <c r="GV515" s="1">
        <v>2.5911179999999998E-9</v>
      </c>
      <c r="GW515" s="1">
        <v>2.4327420000000002E-5</v>
      </c>
      <c r="GX515" s="1">
        <v>1.979183E-2</v>
      </c>
      <c r="GY515">
        <v>41.777569999999997</v>
      </c>
      <c r="GZ515" s="1">
        <v>1.416456E-8</v>
      </c>
      <c r="HA515" s="1">
        <v>1.3674809999999999E-4</v>
      </c>
      <c r="HB515" s="1">
        <v>1.934638E-2</v>
      </c>
      <c r="HC515">
        <v>42.468170000000001</v>
      </c>
      <c r="HD515" s="1">
        <v>6.650353E-8</v>
      </c>
      <c r="HE515" s="1">
        <v>6.6259429999999996E-4</v>
      </c>
      <c r="HF515" s="1">
        <v>1.9194869999999999E-2</v>
      </c>
      <c r="HG515">
        <v>43.052059999999997</v>
      </c>
      <c r="HH515" s="1">
        <v>2.7681240000000003E-7</v>
      </c>
      <c r="HI515" s="1">
        <v>2.8032320000000001E-3</v>
      </c>
      <c r="HJ515" s="1">
        <v>1.914662E-2</v>
      </c>
      <c r="HK515">
        <v>43.145119999999999</v>
      </c>
      <c r="HL515" s="1">
        <v>1.0235550000000001E-6</v>
      </c>
      <c r="HM515" s="1">
        <v>1.0485120000000001E-2</v>
      </c>
      <c r="HN515" s="1">
        <v>1.899524E-2</v>
      </c>
      <c r="HO515">
        <v>43.040419999999997</v>
      </c>
      <c r="HP515" s="1">
        <v>3.3614830000000001E-6</v>
      </c>
      <c r="HQ515" s="1">
        <v>3.5019019999999998E-2</v>
      </c>
      <c r="HR515" s="1">
        <v>1.8722260000000001E-2</v>
      </c>
      <c r="HS515">
        <v>42.882249999999999</v>
      </c>
      <c r="HT515" s="1">
        <v>9.8787999999999993E-6</v>
      </c>
      <c r="HU515">
        <v>0.1053371</v>
      </c>
      <c r="HV515" s="1">
        <v>1.8856419999999999E-2</v>
      </c>
      <c r="HW515">
        <v>42.797159999999998</v>
      </c>
      <c r="HX515" s="1">
        <v>2.6973559999999999E-5</v>
      </c>
      <c r="HY515">
        <v>0.2880878</v>
      </c>
      <c r="HZ515" s="1">
        <v>1.8593060000000002E-2</v>
      </c>
      <c r="IA515">
        <v>43.158790000000003</v>
      </c>
      <c r="IB515" s="1">
        <v>6.6088300000000002E-5</v>
      </c>
      <c r="IC515">
        <v>0.72205900000000001</v>
      </c>
      <c r="ID515" s="1">
        <v>1.825771E-2</v>
      </c>
      <c r="IE515">
        <v>44.088889999999999</v>
      </c>
      <c r="IF515" s="1">
        <v>1.486976E-4</v>
      </c>
      <c r="IG515">
        <v>1.66838</v>
      </c>
      <c r="IH515" s="1">
        <v>1.7863420000000001E-2</v>
      </c>
      <c r="II515">
        <v>45.320340000000002</v>
      </c>
      <c r="IJ515" s="1">
        <v>3.0957350000000001E-4</v>
      </c>
      <c r="IK515">
        <v>3.578554</v>
      </c>
      <c r="IL515" s="1">
        <v>1.7641469999999999E-2</v>
      </c>
      <c r="IM515">
        <v>46.13805</v>
      </c>
      <c r="IN515" s="1">
        <v>6.0804879999999998E-4</v>
      </c>
      <c r="IO515">
        <v>7.1737869999999999</v>
      </c>
      <c r="IP515" s="1">
        <v>1.7487260000000001E-2</v>
      </c>
      <c r="IQ515">
        <v>46.328159999999997</v>
      </c>
      <c r="IR515" s="1">
        <v>1.12779E-3</v>
      </c>
      <c r="IS515">
        <v>13.52886</v>
      </c>
      <c r="IT515" s="1">
        <v>1.7258880000000001E-2</v>
      </c>
      <c r="IU515">
        <v>46.219810000000003</v>
      </c>
      <c r="IV515" s="1">
        <v>1.9704990000000001E-3</v>
      </c>
      <c r="IW515">
        <v>24.130140000000001</v>
      </c>
      <c r="IX515" s="1">
        <v>1.6865979999999999E-2</v>
      </c>
      <c r="IY515">
        <v>46.07159</v>
      </c>
      <c r="IZ515" s="1">
        <v>3.2393349999999999E-3</v>
      </c>
      <c r="JA515">
        <v>40.888060000000003</v>
      </c>
      <c r="JB515" s="1">
        <v>1.6666540000000001E-2</v>
      </c>
      <c r="JC515">
        <v>45.944360000000003</v>
      </c>
      <c r="JD515" s="1">
        <v>5.1409450000000001E-3</v>
      </c>
      <c r="JE515">
        <v>66.132710000000003</v>
      </c>
      <c r="JF515">
        <v>1.6297269999999999E-2</v>
      </c>
      <c r="JG515">
        <v>46.175429999999999</v>
      </c>
      <c r="JH515" s="1">
        <v>7.7444499999999999E-3</v>
      </c>
      <c r="JI515">
        <v>102.55840000000001</v>
      </c>
      <c r="JJ515" s="1">
        <v>1.5995740000000001E-2</v>
      </c>
      <c r="JK515">
        <v>46.455129999999997</v>
      </c>
      <c r="JL515" s="1">
        <v>1.1262660000000001E-2</v>
      </c>
      <c r="JM515">
        <v>153.03399999999999</v>
      </c>
      <c r="JN515" s="1">
        <v>1.5756969999999999E-2</v>
      </c>
      <c r="JO515">
        <v>46.501869999999997</v>
      </c>
      <c r="JP515" s="1">
        <v>1.585404E-2</v>
      </c>
      <c r="JQ515">
        <v>220.5856</v>
      </c>
      <c r="JR515">
        <v>1.562244E-2</v>
      </c>
      <c r="JS515">
        <v>46.431930000000001</v>
      </c>
      <c r="JT515">
        <v>2.1778479999999999E-2</v>
      </c>
      <c r="JU515">
        <v>308.20530000000002</v>
      </c>
      <c r="JV515" s="1">
        <v>1.5506320000000001E-2</v>
      </c>
      <c r="JW515">
        <v>46.370919999999998</v>
      </c>
      <c r="JX515" s="1">
        <v>2.91346E-2</v>
      </c>
      <c r="JY515">
        <v>418.72140000000002</v>
      </c>
      <c r="JZ515" s="1">
        <v>1.532882E-2</v>
      </c>
      <c r="KA515">
        <v>46.23218</v>
      </c>
      <c r="KB515" s="1">
        <v>3.7854680000000002E-2</v>
      </c>
      <c r="KC515">
        <v>554.51099999999997</v>
      </c>
      <c r="KD515" s="1">
        <v>1.515451E-2</v>
      </c>
      <c r="KE515">
        <v>46.067270000000001</v>
      </c>
      <c r="KF515" s="1">
        <v>4.8072129999999998E-2</v>
      </c>
      <c r="KG515">
        <v>717.45960000000002</v>
      </c>
      <c r="KH515" s="1">
        <v>1.515732E-2</v>
      </c>
      <c r="KI515">
        <v>45.878079999999997</v>
      </c>
      <c r="KJ515" s="1">
        <v>6.0514770000000002E-2</v>
      </c>
      <c r="KK515">
        <v>909.17819999999995</v>
      </c>
      <c r="KL515" s="1">
        <v>1.5033589999999999E-2</v>
      </c>
      <c r="KM515">
        <v>46.08943</v>
      </c>
      <c r="KN515" s="1">
        <v>7.4157630000000002E-2</v>
      </c>
      <c r="KO515">
        <v>1130.6369999999999</v>
      </c>
      <c r="KP515" s="1">
        <v>1.48766E-2</v>
      </c>
      <c r="KQ515">
        <v>46.917230000000004</v>
      </c>
      <c r="KR515" s="1">
        <v>8.9131050000000003E-2</v>
      </c>
      <c r="KS515">
        <v>1381.845</v>
      </c>
      <c r="KT515" s="1">
        <v>1.467328E-2</v>
      </c>
      <c r="KU515">
        <v>48.164960000000001</v>
      </c>
      <c r="KV515">
        <v>0.1051315</v>
      </c>
      <c r="KW515">
        <v>1662.317</v>
      </c>
      <c r="KX515">
        <v>1.4577390000000001E-2</v>
      </c>
      <c r="KY515">
        <v>49.064590000000003</v>
      </c>
      <c r="KZ515">
        <v>0.1231608</v>
      </c>
      <c r="LA515">
        <v>1971.259</v>
      </c>
      <c r="LB515" s="1">
        <v>1.453716E-2</v>
      </c>
      <c r="LC515">
        <v>49.162030000000001</v>
      </c>
      <c r="LD515">
        <v>0.14301829999999999</v>
      </c>
      <c r="LE515">
        <v>2307.7139999999999</v>
      </c>
      <c r="LF515" s="1">
        <v>1.4490879999999999E-2</v>
      </c>
      <c r="LG515">
        <v>48.909280000000003</v>
      </c>
      <c r="LH515">
        <v>0.16411149999999999</v>
      </c>
      <c r="LI515">
        <v>2670.1909999999998</v>
      </c>
      <c r="LJ515" s="1">
        <v>1.436685E-2</v>
      </c>
      <c r="LK515">
        <v>48.69838</v>
      </c>
      <c r="LL515">
        <v>0.18534010000000001</v>
      </c>
      <c r="LM515">
        <v>3056.4920000000002</v>
      </c>
      <c r="LN515" s="1">
        <v>1.412512E-2</v>
      </c>
      <c r="LO515">
        <v>48.482700000000001</v>
      </c>
      <c r="LP515">
        <v>0.20554739999999999</v>
      </c>
      <c r="LQ515">
        <v>3463.7150000000001</v>
      </c>
      <c r="LR515" s="1">
        <v>1.4037050000000001E-2</v>
      </c>
      <c r="LS515">
        <v>48.471069999999997</v>
      </c>
      <c r="LT515">
        <v>0.2283579</v>
      </c>
      <c r="LU515">
        <v>3889.3809999999999</v>
      </c>
      <c r="LV515" s="1">
        <v>1.40377E-2</v>
      </c>
      <c r="LW515">
        <v>48.732010000000002</v>
      </c>
      <c r="LX515">
        <v>0.25328109999999998</v>
      </c>
      <c r="LY515">
        <v>4331.982</v>
      </c>
      <c r="LZ515" s="1">
        <v>1.4059749999999999E-2</v>
      </c>
      <c r="MA515">
        <v>48.96313</v>
      </c>
      <c r="MB515">
        <v>0.27932760000000001</v>
      </c>
      <c r="MC515">
        <v>4789.4219999999996</v>
      </c>
      <c r="MD515">
        <v>1.3978269999999999E-2</v>
      </c>
      <c r="ME515">
        <v>49.11748</v>
      </c>
      <c r="MF515">
        <v>0.30372310000000002</v>
      </c>
      <c r="MG515">
        <v>5258.8140000000003</v>
      </c>
      <c r="MH515" s="1">
        <v>1.384992E-2</v>
      </c>
      <c r="MI515">
        <v>49.106650000000002</v>
      </c>
      <c r="MJ515">
        <v>0.32703949999999998</v>
      </c>
      <c r="MK515">
        <v>5737.0919999999996</v>
      </c>
      <c r="ML515" s="1">
        <v>1.374679E-2</v>
      </c>
      <c r="MM515">
        <v>48.824010000000001</v>
      </c>
      <c r="MN515">
        <v>0.3506628</v>
      </c>
      <c r="MO515">
        <v>6221.7209999999995</v>
      </c>
      <c r="MP515" s="1">
        <v>1.3717699999999999E-2</v>
      </c>
      <c r="MQ515">
        <v>48.570790000000002</v>
      </c>
      <c r="MR515">
        <v>0.37600729999999999</v>
      </c>
      <c r="MS515">
        <v>6710.8739999999998</v>
      </c>
      <c r="MT515" s="1">
        <v>1.376748E-2</v>
      </c>
      <c r="MU515">
        <v>48.374749999999999</v>
      </c>
      <c r="MV515">
        <v>0.40356989999999998</v>
      </c>
      <c r="MW515">
        <v>7203.058</v>
      </c>
      <c r="MX515" s="1">
        <v>1.372803E-2</v>
      </c>
      <c r="MY515">
        <v>48.481250000000003</v>
      </c>
      <c r="MZ515">
        <v>0.42849779999999998</v>
      </c>
      <c r="NA515">
        <v>7696.4979999999996</v>
      </c>
      <c r="NB515" s="1">
        <v>1.363464E-2</v>
      </c>
      <c r="NC515">
        <v>48.737290000000002</v>
      </c>
      <c r="ND515">
        <v>0.4512524</v>
      </c>
      <c r="NE515">
        <v>8188.335</v>
      </c>
      <c r="NF515" s="1">
        <v>1.3514709999999999E-2</v>
      </c>
      <c r="NG515">
        <v>49.285809999999998</v>
      </c>
      <c r="NH515">
        <v>0.47239520000000002</v>
      </c>
      <c r="NI515">
        <v>8676.5869999999995</v>
      </c>
      <c r="NJ515" s="1">
        <v>1.3465629999999999E-2</v>
      </c>
      <c r="NK515">
        <v>49.98312</v>
      </c>
      <c r="NL515">
        <v>0.49529570000000001</v>
      </c>
      <c r="NM515">
        <v>9159.56</v>
      </c>
      <c r="NN515" s="1">
        <v>1.34713E-2</v>
      </c>
      <c r="NO515">
        <v>50.229680000000002</v>
      </c>
      <c r="NP515">
        <v>0.51974520000000002</v>
      </c>
      <c r="NQ515">
        <v>9636.9930000000004</v>
      </c>
      <c r="NR515" s="1">
        <v>1.345355E-2</v>
      </c>
      <c r="NS515">
        <v>49.895470000000003</v>
      </c>
      <c r="NT515">
        <v>0.54279169999999999</v>
      </c>
      <c r="NU515">
        <v>10107.67</v>
      </c>
      <c r="NV515" s="1">
        <v>1.3397269999999999E-2</v>
      </c>
      <c r="NW515">
        <v>49.545430000000003</v>
      </c>
      <c r="NX515">
        <v>0.56363359999999996</v>
      </c>
      <c r="NY515">
        <v>10569.89</v>
      </c>
      <c r="NZ515" s="1">
        <v>1.3276080000000001E-2</v>
      </c>
      <c r="OA515">
        <v>49.298690000000001</v>
      </c>
      <c r="OB515">
        <v>0.58092180000000004</v>
      </c>
      <c r="OC515">
        <v>11022.32</v>
      </c>
      <c r="OD515" s="1">
        <v>1.3219750000000001E-2</v>
      </c>
      <c r="OE515">
        <v>49.399430000000002</v>
      </c>
      <c r="OF515">
        <v>0.60015549999999995</v>
      </c>
      <c r="OG515">
        <v>11463.85</v>
      </c>
      <c r="OH515" s="1">
        <v>1.322011E-2</v>
      </c>
      <c r="OI515">
        <v>49.420479999999998</v>
      </c>
      <c r="OJ515">
        <v>0.62127129999999997</v>
      </c>
      <c r="OK515">
        <v>11894.63</v>
      </c>
    </row>
    <row r="516" spans="1:401" x14ac:dyDescent="0.35">
      <c r="A516">
        <v>525</v>
      </c>
      <c r="B516" t="s">
        <v>4</v>
      </c>
      <c r="C516" t="s">
        <v>364</v>
      </c>
      <c r="D516" t="s">
        <v>523</v>
      </c>
      <c r="E516">
        <v>910.82780000000002</v>
      </c>
      <c r="F516">
        <v>2.9990670000000001E-2</v>
      </c>
      <c r="G516">
        <v>30.362629999999999</v>
      </c>
      <c r="H516">
        <v>0</v>
      </c>
      <c r="I516">
        <v>0</v>
      </c>
      <c r="J516" s="1">
        <v>2.9770950000000001E-2</v>
      </c>
      <c r="K516">
        <v>30.568930000000002</v>
      </c>
      <c r="L516">
        <v>0</v>
      </c>
      <c r="M516">
        <v>0</v>
      </c>
      <c r="N516" s="1">
        <v>2.936656E-2</v>
      </c>
      <c r="O516">
        <v>30.67109</v>
      </c>
      <c r="P516">
        <v>0</v>
      </c>
      <c r="Q516">
        <v>0</v>
      </c>
      <c r="R516" s="1">
        <v>2.8929110000000001E-2</v>
      </c>
      <c r="S516">
        <v>30.997959999999999</v>
      </c>
      <c r="T516">
        <v>0</v>
      </c>
      <c r="U516">
        <v>0</v>
      </c>
      <c r="V516" s="1">
        <v>2.875463E-2</v>
      </c>
      <c r="W516">
        <v>31.314820000000001</v>
      </c>
      <c r="X516">
        <v>0</v>
      </c>
      <c r="Y516">
        <v>0</v>
      </c>
      <c r="Z516" s="1">
        <v>2.8692550000000001E-2</v>
      </c>
      <c r="AA516">
        <v>31.429539999999999</v>
      </c>
      <c r="AB516">
        <v>0</v>
      </c>
      <c r="AC516">
        <v>0</v>
      </c>
      <c r="AD516" s="1">
        <v>2.854367E-2</v>
      </c>
      <c r="AE516">
        <v>31.37717</v>
      </c>
      <c r="AF516">
        <v>0</v>
      </c>
      <c r="AG516">
        <v>0</v>
      </c>
      <c r="AH516" s="1">
        <v>2.823171E-2</v>
      </c>
      <c r="AI516">
        <v>31.29712</v>
      </c>
      <c r="AJ516">
        <v>0</v>
      </c>
      <c r="AK516">
        <v>0</v>
      </c>
      <c r="AL516" s="1">
        <v>2.792828E-2</v>
      </c>
      <c r="AM516">
        <v>31.295300000000001</v>
      </c>
      <c r="AN516">
        <v>0</v>
      </c>
      <c r="AO516">
        <v>0</v>
      </c>
      <c r="AP516" s="1">
        <v>2.7689140000000001E-2</v>
      </c>
      <c r="AQ516">
        <v>31.63636</v>
      </c>
      <c r="AR516">
        <v>0</v>
      </c>
      <c r="AS516">
        <v>0</v>
      </c>
      <c r="AT516">
        <v>2.752075E-2</v>
      </c>
      <c r="AU516">
        <v>32.21678</v>
      </c>
      <c r="AV516">
        <v>0</v>
      </c>
      <c r="AW516">
        <v>0</v>
      </c>
      <c r="AX516">
        <v>2.7313549999999999E-2</v>
      </c>
      <c r="AY516">
        <v>32.919759999999997</v>
      </c>
      <c r="AZ516">
        <v>0</v>
      </c>
      <c r="BA516">
        <v>0</v>
      </c>
      <c r="BB516" s="1">
        <v>2.7026680000000001E-2</v>
      </c>
      <c r="BC516">
        <v>33.513260000000002</v>
      </c>
      <c r="BD516">
        <v>0</v>
      </c>
      <c r="BE516">
        <v>0</v>
      </c>
      <c r="BF516" s="1">
        <v>2.6702380000000001E-2</v>
      </c>
      <c r="BG516">
        <v>33.722709999999999</v>
      </c>
      <c r="BH516">
        <v>0</v>
      </c>
      <c r="BI516">
        <v>0</v>
      </c>
      <c r="BJ516" s="1">
        <v>2.6398430000000001E-2</v>
      </c>
      <c r="BK516">
        <v>33.680610000000001</v>
      </c>
      <c r="BL516">
        <v>0</v>
      </c>
      <c r="BM516">
        <v>0</v>
      </c>
      <c r="BN516" s="1">
        <v>2.6158460000000001E-2</v>
      </c>
      <c r="BO516">
        <v>33.615180000000002</v>
      </c>
      <c r="BP516">
        <v>0</v>
      </c>
      <c r="BQ516">
        <v>0</v>
      </c>
      <c r="BR516" s="1">
        <v>2.612859E-2</v>
      </c>
      <c r="BS516">
        <v>33.570709999999998</v>
      </c>
      <c r="BT516">
        <v>0</v>
      </c>
      <c r="BU516">
        <v>0</v>
      </c>
      <c r="BV516">
        <v>2.5824949999999999E-2</v>
      </c>
      <c r="BW516">
        <v>33.759450000000001</v>
      </c>
      <c r="BX516">
        <v>0</v>
      </c>
      <c r="BY516">
        <v>0</v>
      </c>
      <c r="BZ516" s="1">
        <v>2.5404090000000001E-2</v>
      </c>
      <c r="CA516">
        <v>34.019869999999997</v>
      </c>
      <c r="CB516">
        <v>0</v>
      </c>
      <c r="CC516">
        <v>0</v>
      </c>
      <c r="CD516" s="1">
        <v>2.4961810000000001E-2</v>
      </c>
      <c r="CE516">
        <v>34.244909999999997</v>
      </c>
      <c r="CF516">
        <v>0</v>
      </c>
      <c r="CG516">
        <v>0</v>
      </c>
      <c r="CH516" s="1">
        <v>2.468294E-2</v>
      </c>
      <c r="CI516">
        <v>34.415329999999997</v>
      </c>
      <c r="CJ516">
        <v>0</v>
      </c>
      <c r="CK516">
        <v>0</v>
      </c>
      <c r="CL516" s="1">
        <v>2.4490609999999999E-2</v>
      </c>
      <c r="CM516">
        <v>34.401389999999999</v>
      </c>
      <c r="CN516">
        <v>0</v>
      </c>
      <c r="CO516">
        <v>0</v>
      </c>
      <c r="CP516" s="1">
        <v>2.429626E-2</v>
      </c>
      <c r="CQ516">
        <v>34.338380000000001</v>
      </c>
      <c r="CR516">
        <v>0</v>
      </c>
      <c r="CS516">
        <v>0</v>
      </c>
      <c r="CT516" s="1">
        <v>2.4029809999999999E-2</v>
      </c>
      <c r="CU516">
        <v>34.258249999999997</v>
      </c>
      <c r="CV516">
        <v>0</v>
      </c>
      <c r="CW516">
        <v>0</v>
      </c>
      <c r="CX516" s="1">
        <v>2.3716520000000001E-2</v>
      </c>
      <c r="CY516">
        <v>34.235869999999998</v>
      </c>
      <c r="CZ516">
        <v>0</v>
      </c>
      <c r="DA516">
        <v>0</v>
      </c>
      <c r="DB516" s="1">
        <v>2.353512E-2</v>
      </c>
      <c r="DC516">
        <v>34.483330000000002</v>
      </c>
      <c r="DD516">
        <v>0</v>
      </c>
      <c r="DE516">
        <v>0</v>
      </c>
      <c r="DF516" s="1">
        <v>2.3456020000000001E-2</v>
      </c>
      <c r="DG516">
        <v>35.014719999999997</v>
      </c>
      <c r="DH516">
        <v>0</v>
      </c>
      <c r="DI516">
        <v>0</v>
      </c>
      <c r="DJ516" s="1">
        <v>2.336601E-2</v>
      </c>
      <c r="DK516">
        <v>35.930729999999997</v>
      </c>
      <c r="DL516">
        <v>0</v>
      </c>
      <c r="DM516">
        <v>0</v>
      </c>
      <c r="DN516" s="1">
        <v>2.3191360000000001E-2</v>
      </c>
      <c r="DO516">
        <v>37.007809999999999</v>
      </c>
      <c r="DP516">
        <v>0</v>
      </c>
      <c r="DQ516">
        <v>0</v>
      </c>
      <c r="DR516" s="1">
        <v>2.293591E-2</v>
      </c>
      <c r="DS516">
        <v>37.463889999999999</v>
      </c>
      <c r="DT516">
        <v>0</v>
      </c>
      <c r="DU516">
        <v>0</v>
      </c>
      <c r="DV516" s="1">
        <v>2.2680869999999999E-2</v>
      </c>
      <c r="DW516">
        <v>37.41778</v>
      </c>
      <c r="DX516">
        <v>0</v>
      </c>
      <c r="DY516">
        <v>0</v>
      </c>
      <c r="DZ516" s="1">
        <v>2.2516020000000001E-2</v>
      </c>
      <c r="EA516">
        <v>37.340400000000002</v>
      </c>
      <c r="EB516">
        <v>0</v>
      </c>
      <c r="EC516">
        <v>0</v>
      </c>
      <c r="ED516" s="1">
        <v>2.273439E-2</v>
      </c>
      <c r="EE516">
        <v>37.278329999999997</v>
      </c>
      <c r="EF516">
        <v>0</v>
      </c>
      <c r="EG516" s="1">
        <v>1.1881839999999999E-37</v>
      </c>
      <c r="EH516" s="1">
        <v>2.2513180000000001E-2</v>
      </c>
      <c r="EI516">
        <v>37.384140000000002</v>
      </c>
      <c r="EJ516" s="1">
        <v>5.3551180000000004E-38</v>
      </c>
      <c r="EK516" s="1">
        <v>6.1215109999999998E-34</v>
      </c>
      <c r="EL516" s="1">
        <v>2.2081469999999999E-2</v>
      </c>
      <c r="EM516">
        <v>37.766849999999998</v>
      </c>
      <c r="EN516" s="1">
        <v>1.1563709999999999E-34</v>
      </c>
      <c r="EO516" s="1">
        <v>1.2038549999999999E-30</v>
      </c>
      <c r="EP516" s="1">
        <v>2.1627360000000002E-2</v>
      </c>
      <c r="EQ516">
        <v>38.611130000000003</v>
      </c>
      <c r="ER516" s="1">
        <v>1.0959670000000001E-31</v>
      </c>
      <c r="ES516" s="1">
        <v>1.0866419999999999E-27</v>
      </c>
      <c r="ET516">
        <v>2.1392620000000001E-2</v>
      </c>
      <c r="EU516">
        <v>39.498699999999999</v>
      </c>
      <c r="EV516" s="1">
        <v>5.3081400000000004E-29</v>
      </c>
      <c r="EW516" s="1">
        <v>5.0676289999999999E-25</v>
      </c>
      <c r="EX516" s="1">
        <v>2.1290429999999999E-2</v>
      </c>
      <c r="EY516">
        <v>39.775979999999997</v>
      </c>
      <c r="EZ516" s="1">
        <v>1.4369389999999999E-26</v>
      </c>
      <c r="FA516" s="1">
        <v>1.335843E-22</v>
      </c>
      <c r="FB516" s="1">
        <v>2.1147550000000001E-2</v>
      </c>
      <c r="FC516">
        <v>39.688499999999998</v>
      </c>
      <c r="FD516" s="1">
        <v>2.330082E-24</v>
      </c>
      <c r="FE516" s="1">
        <v>2.1303879999999999E-20</v>
      </c>
      <c r="FF516" s="1">
        <v>2.0989399999999998E-2</v>
      </c>
      <c r="FG516">
        <v>39.578710000000001</v>
      </c>
      <c r="FH516" s="1">
        <v>2.3951399999999998E-22</v>
      </c>
      <c r="FI516" s="1">
        <v>2.1732410000000001E-18</v>
      </c>
      <c r="FJ516" s="1">
        <v>2.1424240000000001E-2</v>
      </c>
      <c r="FK516">
        <v>39.529800000000002</v>
      </c>
      <c r="FL516" s="1">
        <v>1.6949820000000001E-20</v>
      </c>
      <c r="FM516" s="1">
        <v>1.4921360000000001E-16</v>
      </c>
      <c r="FN516">
        <v>2.122566E-2</v>
      </c>
      <c r="FO516">
        <v>39.777700000000003</v>
      </c>
      <c r="FP516" s="1">
        <v>8.109882E-19</v>
      </c>
      <c r="FQ516" s="1">
        <v>7.1739229999999999E-15</v>
      </c>
      <c r="FR516" s="1">
        <v>2.0822230000000001E-2</v>
      </c>
      <c r="FS516">
        <v>40.195010000000003</v>
      </c>
      <c r="FT516" s="1">
        <v>2.7674769999999999E-17</v>
      </c>
      <c r="FU516" s="1">
        <v>2.4876119999999998E-13</v>
      </c>
      <c r="FV516" s="1">
        <v>2.039032E-2</v>
      </c>
      <c r="FW516">
        <v>40.699910000000003</v>
      </c>
      <c r="FX516" s="1">
        <v>6.9602660000000001E-16</v>
      </c>
      <c r="FY516" s="1">
        <v>6.3915830000000002E-12</v>
      </c>
      <c r="FZ516" s="1">
        <v>2.0278870000000001E-2</v>
      </c>
      <c r="GA516">
        <v>40.972059999999999</v>
      </c>
      <c r="GB516" s="1">
        <v>1.348975E-14</v>
      </c>
      <c r="GC516" s="1">
        <v>1.249077E-10</v>
      </c>
      <c r="GD516" s="1">
        <v>2.031987E-2</v>
      </c>
      <c r="GE516">
        <v>41.045459999999999</v>
      </c>
      <c r="GF516" s="1">
        <v>2.0509209999999999E-13</v>
      </c>
      <c r="GG516" s="1">
        <v>1.903399E-9</v>
      </c>
      <c r="GH516" s="1">
        <v>2.0276599999999999E-2</v>
      </c>
      <c r="GI516">
        <v>40.913249999999998</v>
      </c>
      <c r="GJ516" s="1">
        <v>2.4676869999999998E-12</v>
      </c>
      <c r="GK516" s="1">
        <v>2.308267E-8</v>
      </c>
      <c r="GL516" s="1">
        <v>2.0126160000000001E-2</v>
      </c>
      <c r="GM516">
        <v>40.764020000000002</v>
      </c>
      <c r="GN516" s="1">
        <v>2.391297E-11</v>
      </c>
      <c r="GO516" s="1">
        <v>2.2676460000000001E-7</v>
      </c>
      <c r="GP516" s="1">
        <v>2.0511080000000001E-2</v>
      </c>
      <c r="GQ516">
        <v>40.658859999999997</v>
      </c>
      <c r="GR516" s="1">
        <v>1.963341E-10</v>
      </c>
      <c r="GS516" s="1">
        <v>1.840507E-6</v>
      </c>
      <c r="GT516" s="1">
        <v>2.028363E-2</v>
      </c>
      <c r="GU516">
        <v>40.96181</v>
      </c>
      <c r="GV516" s="1">
        <v>1.3126159999999999E-9</v>
      </c>
      <c r="GW516" s="1">
        <v>1.253901E-5</v>
      </c>
      <c r="GX516" s="1">
        <v>1.9888630000000001E-2</v>
      </c>
      <c r="GY516">
        <v>41.488779999999998</v>
      </c>
      <c r="GZ516" s="1">
        <v>7.388097E-9</v>
      </c>
      <c r="HA516" s="1">
        <v>7.2567490000000005E-5</v>
      </c>
      <c r="HB516">
        <v>1.9435750000000002E-2</v>
      </c>
      <c r="HC516">
        <v>42.166800000000002</v>
      </c>
      <c r="HD516" s="1">
        <v>3.566431E-8</v>
      </c>
      <c r="HE516" s="1">
        <v>3.6161119999999998E-4</v>
      </c>
      <c r="HF516" s="1">
        <v>1.9287410000000001E-2</v>
      </c>
      <c r="HG516">
        <v>42.739400000000003</v>
      </c>
      <c r="HH516" s="1">
        <v>1.5254180000000001E-7</v>
      </c>
      <c r="HI516" s="1">
        <v>1.5718489999999999E-3</v>
      </c>
      <c r="HJ516" s="1">
        <v>1.9240070000000001E-2</v>
      </c>
      <c r="HK516">
        <v>42.832430000000002</v>
      </c>
      <c r="HL516" s="1">
        <v>5.7892739999999995E-7</v>
      </c>
      <c r="HM516" s="1">
        <v>6.035014E-3</v>
      </c>
      <c r="HN516" s="1">
        <v>1.909104E-2</v>
      </c>
      <c r="HO516">
        <v>42.73462</v>
      </c>
      <c r="HP516" s="1">
        <v>1.9496360000000001E-6</v>
      </c>
      <c r="HQ516" s="1">
        <v>2.0670620000000001E-2</v>
      </c>
      <c r="HR516" s="1">
        <v>1.881876E-2</v>
      </c>
      <c r="HS516">
        <v>42.586129999999997</v>
      </c>
      <c r="HT516" s="1">
        <v>5.8691399999999997E-6</v>
      </c>
      <c r="HU516" s="1">
        <v>6.3703460000000003E-2</v>
      </c>
      <c r="HV516">
        <v>1.8956959999999998E-2</v>
      </c>
      <c r="HW516">
        <v>42.509329999999999</v>
      </c>
      <c r="HX516" s="1">
        <v>1.640215E-5</v>
      </c>
      <c r="HY516">
        <v>0.17834820000000001</v>
      </c>
      <c r="HZ516" s="1">
        <v>1.869322E-2</v>
      </c>
      <c r="IA516">
        <v>42.869900000000001</v>
      </c>
      <c r="IB516" s="1">
        <v>4.10895E-5</v>
      </c>
      <c r="IC516">
        <v>0.45720349999999998</v>
      </c>
      <c r="ID516" s="1">
        <v>1.8351929999999999E-2</v>
      </c>
      <c r="IE516">
        <v>43.784689999999998</v>
      </c>
      <c r="IF516" s="1">
        <v>9.4410480000000005E-5</v>
      </c>
      <c r="IG516">
        <v>1.079507</v>
      </c>
      <c r="IH516" s="1">
        <v>1.7954520000000002E-2</v>
      </c>
      <c r="II516">
        <v>44.99203</v>
      </c>
      <c r="IJ516" s="1">
        <v>2.005597E-4</v>
      </c>
      <c r="IK516">
        <v>2.3638819999999998</v>
      </c>
      <c r="IL516" s="1">
        <v>1.7733539999999999E-2</v>
      </c>
      <c r="IM516">
        <v>45.793340000000001</v>
      </c>
      <c r="IN516" s="1">
        <v>4.0167149999999999E-4</v>
      </c>
      <c r="IO516">
        <v>4.8336430000000004</v>
      </c>
      <c r="IP516">
        <v>1.7582199999999999E-2</v>
      </c>
      <c r="IQ516">
        <v>45.980719999999998</v>
      </c>
      <c r="IR516" s="1">
        <v>7.5907640000000005E-4</v>
      </c>
      <c r="IS516">
        <v>9.2903760000000002</v>
      </c>
      <c r="IT516" s="1">
        <v>1.7350580000000001E-2</v>
      </c>
      <c r="IU516">
        <v>45.879750000000001</v>
      </c>
      <c r="IV516" s="1">
        <v>1.349755E-3</v>
      </c>
      <c r="IW516">
        <v>16.873909999999999</v>
      </c>
      <c r="IX516" s="1">
        <v>1.6959720000000001E-2</v>
      </c>
      <c r="IY516">
        <v>45.742280000000001</v>
      </c>
      <c r="IZ516" s="1">
        <v>2.256985E-3</v>
      </c>
      <c r="JA516">
        <v>29.091480000000001</v>
      </c>
      <c r="JB516" s="1">
        <v>1.6760259999999999E-2</v>
      </c>
      <c r="JC516">
        <v>45.62576</v>
      </c>
      <c r="JD516" s="1">
        <v>3.6398279999999999E-3</v>
      </c>
      <c r="JE516">
        <v>47.834449999999997</v>
      </c>
      <c r="JF516" s="1">
        <v>1.6388880000000002E-2</v>
      </c>
      <c r="JG516">
        <v>45.859789999999997</v>
      </c>
      <c r="JH516" s="1">
        <v>5.5668890000000002E-3</v>
      </c>
      <c r="JI516">
        <v>75.353129999999993</v>
      </c>
      <c r="JJ516" s="1">
        <v>1.6084020000000001E-2</v>
      </c>
      <c r="JK516">
        <v>46.139670000000002</v>
      </c>
      <c r="JL516" s="1">
        <v>8.2124320000000004E-3</v>
      </c>
      <c r="JM516">
        <v>114.1254</v>
      </c>
      <c r="JN516" s="1">
        <v>1.5844649999999998E-2</v>
      </c>
      <c r="JO516">
        <v>46.191499999999998</v>
      </c>
      <c r="JP516" s="1">
        <v>1.1719820000000001E-2</v>
      </c>
      <c r="JQ516">
        <v>166.8441</v>
      </c>
      <c r="JR516" s="1">
        <v>1.571111E-2</v>
      </c>
      <c r="JS516">
        <v>46.128189999999996</v>
      </c>
      <c r="JT516" s="1">
        <v>1.631082E-2</v>
      </c>
      <c r="JU516">
        <v>236.2646</v>
      </c>
      <c r="JV516" s="1">
        <v>1.559484E-2</v>
      </c>
      <c r="JW516">
        <v>46.073799999999999</v>
      </c>
      <c r="JX516" s="1">
        <v>2.2090499999999999E-2</v>
      </c>
      <c r="JY516">
        <v>325.096</v>
      </c>
      <c r="JZ516" s="1">
        <v>1.5416569999999999E-2</v>
      </c>
      <c r="KA516">
        <v>45.943719999999999</v>
      </c>
      <c r="KB516" s="1">
        <v>2.9038379999999999E-2</v>
      </c>
      <c r="KC516">
        <v>435.74869999999999</v>
      </c>
      <c r="KD516" s="1">
        <v>1.524174E-2</v>
      </c>
      <c r="KE516">
        <v>45.787739999999999</v>
      </c>
      <c r="KF516" s="1">
        <v>3.7284770000000002E-2</v>
      </c>
      <c r="KG516">
        <v>570.27</v>
      </c>
      <c r="KH516" s="1">
        <v>1.5246239999999999E-2</v>
      </c>
      <c r="KI516">
        <v>45.608440000000002</v>
      </c>
      <c r="KJ516" s="1">
        <v>4.7431330000000001E-2</v>
      </c>
      <c r="KK516">
        <v>730.50959999999998</v>
      </c>
      <c r="KL516">
        <v>1.512176E-2</v>
      </c>
      <c r="KM516">
        <v>45.820790000000002</v>
      </c>
      <c r="KN516" s="1">
        <v>5.8699969999999997E-2</v>
      </c>
      <c r="KO516">
        <v>917.79690000000005</v>
      </c>
      <c r="KP516" s="1">
        <v>1.4964150000000001E-2</v>
      </c>
      <c r="KQ516">
        <v>46.635779999999997</v>
      </c>
      <c r="KR516" s="1">
        <v>7.1213700000000005E-2</v>
      </c>
      <c r="KS516">
        <v>1132.636</v>
      </c>
      <c r="KT516" s="1">
        <v>1.4759370000000001E-2</v>
      </c>
      <c r="KU516">
        <v>47.860340000000001</v>
      </c>
      <c r="KV516" s="1">
        <v>8.4738079999999993E-2</v>
      </c>
      <c r="KW516">
        <v>1375.0540000000001</v>
      </c>
      <c r="KX516" s="1">
        <v>1.466139E-2</v>
      </c>
      <c r="KY516">
        <v>48.742220000000003</v>
      </c>
      <c r="KZ516" s="1">
        <v>0.1000896</v>
      </c>
      <c r="LA516">
        <v>1644.7929999999999</v>
      </c>
      <c r="LB516" s="1">
        <v>1.4623229999999999E-2</v>
      </c>
      <c r="LC516">
        <v>48.840629999999997</v>
      </c>
      <c r="LD516">
        <v>0.1171638</v>
      </c>
      <c r="LE516">
        <v>1941.37</v>
      </c>
      <c r="LF516">
        <v>1.457586E-2</v>
      </c>
      <c r="LG516">
        <v>48.599820000000001</v>
      </c>
      <c r="LH516">
        <v>0.13544390000000001</v>
      </c>
      <c r="LI516">
        <v>2263.8200000000002</v>
      </c>
      <c r="LJ516" s="1">
        <v>1.4454420000000001E-2</v>
      </c>
      <c r="LK516">
        <v>48.401470000000003</v>
      </c>
      <c r="LL516">
        <v>0.15408450000000001</v>
      </c>
      <c r="LM516">
        <v>2610.4850000000001</v>
      </c>
      <c r="LN516" s="1">
        <v>1.420652E-2</v>
      </c>
      <c r="LO516">
        <v>48.198480000000004</v>
      </c>
      <c r="LP516">
        <v>0.1719743</v>
      </c>
      <c r="LQ516">
        <v>2978.9630000000002</v>
      </c>
      <c r="LR516" s="1">
        <v>1.4118779999999999E-2</v>
      </c>
      <c r="LS516">
        <v>48.195610000000002</v>
      </c>
      <c r="LT516">
        <v>0.19228439999999999</v>
      </c>
      <c r="LU516">
        <v>3367.2109999999998</v>
      </c>
      <c r="LV516" s="1">
        <v>1.4120860000000001E-2</v>
      </c>
      <c r="LW516">
        <v>48.457120000000003</v>
      </c>
      <c r="LX516">
        <v>0.21457909999999999</v>
      </c>
      <c r="LY516">
        <v>3773.933</v>
      </c>
      <c r="LZ516" s="1">
        <v>1.4143910000000001E-2</v>
      </c>
      <c r="MA516">
        <v>48.687579999999997</v>
      </c>
      <c r="MB516">
        <v>0.23801249999999999</v>
      </c>
      <c r="MC516">
        <v>4197.2950000000001</v>
      </c>
      <c r="MD516" s="1">
        <v>1.406351E-2</v>
      </c>
      <c r="ME516">
        <v>48.8431</v>
      </c>
      <c r="MF516">
        <v>0.26023819999999998</v>
      </c>
      <c r="MG516">
        <v>4634.7979999999998</v>
      </c>
      <c r="MH516" s="1">
        <v>1.393287E-2</v>
      </c>
      <c r="MI516">
        <v>48.8371</v>
      </c>
      <c r="MJ516">
        <v>0.28163549999999998</v>
      </c>
      <c r="MK516">
        <v>5083.5749999999998</v>
      </c>
      <c r="ML516" s="1">
        <v>1.3829859999999999E-2</v>
      </c>
      <c r="MM516">
        <v>48.566450000000003</v>
      </c>
      <c r="MN516">
        <v>0.30347540000000001</v>
      </c>
      <c r="MO516">
        <v>5541.16</v>
      </c>
      <c r="MP516" s="1">
        <v>1.379941E-2</v>
      </c>
      <c r="MQ516">
        <v>48.325110000000002</v>
      </c>
      <c r="MR516">
        <v>0.32690269999999999</v>
      </c>
      <c r="MS516">
        <v>6005.875</v>
      </c>
      <c r="MT516" s="1">
        <v>1.385143E-2</v>
      </c>
      <c r="MU516">
        <v>48.139330000000001</v>
      </c>
      <c r="MV516">
        <v>0.35247600000000001</v>
      </c>
      <c r="MW516">
        <v>6476.2479999999996</v>
      </c>
      <c r="MX516" s="1">
        <v>1.3812990000000001E-2</v>
      </c>
      <c r="MY516">
        <v>48.248759999999997</v>
      </c>
      <c r="MZ516">
        <v>0.3758669</v>
      </c>
      <c r="NA516">
        <v>6950.4620000000004</v>
      </c>
      <c r="NB516" s="1">
        <v>1.371876E-2</v>
      </c>
      <c r="NC516">
        <v>48.502600000000001</v>
      </c>
      <c r="ND516">
        <v>0.3974201</v>
      </c>
      <c r="NE516">
        <v>7425.8270000000002</v>
      </c>
      <c r="NF516" s="1">
        <v>1.3593829999999999E-2</v>
      </c>
      <c r="NG516">
        <v>49.040759999999999</v>
      </c>
      <c r="NH516">
        <v>0.41751579999999999</v>
      </c>
      <c r="NI516">
        <v>7900.2169999999996</v>
      </c>
      <c r="NJ516" s="1">
        <v>1.354729E-2</v>
      </c>
      <c r="NK516">
        <v>49.724499999999999</v>
      </c>
      <c r="NL516">
        <v>0.4394555</v>
      </c>
      <c r="NM516">
        <v>8371.9920000000002</v>
      </c>
      <c r="NN516" s="1">
        <v>1.355315E-2</v>
      </c>
      <c r="NO516">
        <v>49.968499999999999</v>
      </c>
      <c r="NP516">
        <v>0.46277970000000002</v>
      </c>
      <c r="NQ516">
        <v>8840.6790000000001</v>
      </c>
      <c r="NR516" s="1">
        <v>1.3535119999999999E-2</v>
      </c>
      <c r="NS516">
        <v>49.646720000000002</v>
      </c>
      <c r="NT516">
        <v>0.48492580000000002</v>
      </c>
      <c r="NU516">
        <v>9305.02</v>
      </c>
      <c r="NV516" s="1">
        <v>1.3479919999999999E-2</v>
      </c>
      <c r="NW516">
        <v>49.312179999999998</v>
      </c>
      <c r="NX516">
        <v>0.50522029999999996</v>
      </c>
      <c r="NY516">
        <v>9763.3009999999995</v>
      </c>
      <c r="NZ516" s="1">
        <v>1.3356089999999999E-2</v>
      </c>
      <c r="OA516">
        <v>49.077820000000003</v>
      </c>
      <c r="OB516">
        <v>0.522254</v>
      </c>
      <c r="OC516">
        <v>10213.98</v>
      </c>
      <c r="OD516" s="1">
        <v>1.329954E-2</v>
      </c>
      <c r="OE516">
        <v>49.182139999999997</v>
      </c>
      <c r="OF516">
        <v>0.54114589999999996</v>
      </c>
      <c r="OG516">
        <v>10655.87</v>
      </c>
      <c r="OH516" s="1">
        <v>1.329873E-2</v>
      </c>
      <c r="OI516">
        <v>49.207720000000002</v>
      </c>
      <c r="OJ516">
        <v>0.56172540000000004</v>
      </c>
      <c r="OK516">
        <v>11088.96</v>
      </c>
    </row>
    <row r="517" spans="1:401" x14ac:dyDescent="0.35">
      <c r="A517">
        <v>526</v>
      </c>
      <c r="B517" t="s">
        <v>4</v>
      </c>
      <c r="C517" t="s">
        <v>364</v>
      </c>
      <c r="D517" t="s">
        <v>524</v>
      </c>
      <c r="E517">
        <v>806.2296</v>
      </c>
      <c r="F517" s="1">
        <v>2.7797209999999999E-2</v>
      </c>
      <c r="G517">
        <v>30.073229999999999</v>
      </c>
      <c r="H517">
        <v>0</v>
      </c>
      <c r="I517">
        <v>0</v>
      </c>
      <c r="J517" s="1">
        <v>2.7591669999999999E-2</v>
      </c>
      <c r="K517">
        <v>30.282920000000001</v>
      </c>
      <c r="L517">
        <v>0</v>
      </c>
      <c r="M517">
        <v>0</v>
      </c>
      <c r="N517" s="1">
        <v>2.7214789999999999E-2</v>
      </c>
      <c r="O517">
        <v>30.38899</v>
      </c>
      <c r="P517">
        <v>0</v>
      </c>
      <c r="Q517">
        <v>0</v>
      </c>
      <c r="R517" s="1">
        <v>2.680459E-2</v>
      </c>
      <c r="S517">
        <v>30.716229999999999</v>
      </c>
      <c r="T517">
        <v>0</v>
      </c>
      <c r="U517">
        <v>0</v>
      </c>
      <c r="V517" s="1">
        <v>2.6644810000000001E-2</v>
      </c>
      <c r="W517">
        <v>31.031749999999999</v>
      </c>
      <c r="X517">
        <v>0</v>
      </c>
      <c r="Y517">
        <v>0</v>
      </c>
      <c r="Z517" s="1">
        <v>2.6590329999999999E-2</v>
      </c>
      <c r="AA517">
        <v>31.147680000000001</v>
      </c>
      <c r="AB517">
        <v>0</v>
      </c>
      <c r="AC517">
        <v>0</v>
      </c>
      <c r="AD517" s="1">
        <v>2.645366E-2</v>
      </c>
      <c r="AE517">
        <v>31.100850000000001</v>
      </c>
      <c r="AF517">
        <v>0</v>
      </c>
      <c r="AG517">
        <v>0</v>
      </c>
      <c r="AH517">
        <v>2.616375E-2</v>
      </c>
      <c r="AI517">
        <v>31.027950000000001</v>
      </c>
      <c r="AJ517">
        <v>0</v>
      </c>
      <c r="AK517">
        <v>0</v>
      </c>
      <c r="AL517" s="1">
        <v>2.5882280000000001E-2</v>
      </c>
      <c r="AM517">
        <v>31.032579999999999</v>
      </c>
      <c r="AN517">
        <v>0</v>
      </c>
      <c r="AO517">
        <v>0</v>
      </c>
      <c r="AP517" s="1">
        <v>2.5660769999999999E-2</v>
      </c>
      <c r="AQ517">
        <v>31.373989999999999</v>
      </c>
      <c r="AR517">
        <v>0</v>
      </c>
      <c r="AS517">
        <v>0</v>
      </c>
      <c r="AT517" s="1">
        <v>2.5506239999999999E-2</v>
      </c>
      <c r="AU517">
        <v>31.949110000000001</v>
      </c>
      <c r="AV517">
        <v>0</v>
      </c>
      <c r="AW517">
        <v>0</v>
      </c>
      <c r="AX517" s="1">
        <v>2.5315629999999999E-2</v>
      </c>
      <c r="AY517">
        <v>32.642400000000002</v>
      </c>
      <c r="AZ517">
        <v>0</v>
      </c>
      <c r="BA517">
        <v>0</v>
      </c>
      <c r="BB517" s="1">
        <v>2.5048290000000001E-2</v>
      </c>
      <c r="BC517">
        <v>33.226210000000002</v>
      </c>
      <c r="BD517">
        <v>0</v>
      </c>
      <c r="BE517">
        <v>0</v>
      </c>
      <c r="BF517" s="1">
        <v>2.4745840000000002E-2</v>
      </c>
      <c r="BG517">
        <v>33.431959999999997</v>
      </c>
      <c r="BH517">
        <v>0</v>
      </c>
      <c r="BI517">
        <v>0</v>
      </c>
      <c r="BJ517" s="1">
        <v>2.4464659999999999E-2</v>
      </c>
      <c r="BK517">
        <v>33.393799999999999</v>
      </c>
      <c r="BL517">
        <v>0</v>
      </c>
      <c r="BM517">
        <v>0</v>
      </c>
      <c r="BN517" s="1">
        <v>2.42442E-2</v>
      </c>
      <c r="BO517">
        <v>33.334870000000002</v>
      </c>
      <c r="BP517">
        <v>0</v>
      </c>
      <c r="BQ517">
        <v>0</v>
      </c>
      <c r="BR517" s="1">
        <v>2.4221320000000001E-2</v>
      </c>
      <c r="BS517">
        <v>33.297469999999997</v>
      </c>
      <c r="BT517">
        <v>0</v>
      </c>
      <c r="BU517">
        <v>0</v>
      </c>
      <c r="BV517" s="1">
        <v>2.3939519999999999E-2</v>
      </c>
      <c r="BW517">
        <v>33.49006</v>
      </c>
      <c r="BX517">
        <v>0</v>
      </c>
      <c r="BY517">
        <v>0</v>
      </c>
      <c r="BZ517" s="1">
        <v>2.3545940000000001E-2</v>
      </c>
      <c r="CA517">
        <v>33.751139999999999</v>
      </c>
      <c r="CB517">
        <v>0</v>
      </c>
      <c r="CC517">
        <v>0</v>
      </c>
      <c r="CD517" s="1">
        <v>2.3134229999999999E-2</v>
      </c>
      <c r="CE517">
        <v>33.977460000000001</v>
      </c>
      <c r="CF517">
        <v>0</v>
      </c>
      <c r="CG517">
        <v>0</v>
      </c>
      <c r="CH517">
        <v>2.2877149999999999E-2</v>
      </c>
      <c r="CI517">
        <v>34.14846</v>
      </c>
      <c r="CJ517">
        <v>0</v>
      </c>
      <c r="CK517">
        <v>0</v>
      </c>
      <c r="CL517" s="1">
        <v>2.2701200000000001E-2</v>
      </c>
      <c r="CM517">
        <v>34.13879</v>
      </c>
      <c r="CN517">
        <v>0</v>
      </c>
      <c r="CO517">
        <v>0</v>
      </c>
      <c r="CP517" s="1">
        <v>2.2521369999999999E-2</v>
      </c>
      <c r="CQ517">
        <v>34.081780000000002</v>
      </c>
      <c r="CR517">
        <v>0</v>
      </c>
      <c r="CS517">
        <v>0</v>
      </c>
      <c r="CT517" s="1">
        <v>2.2270910000000001E-2</v>
      </c>
      <c r="CU517">
        <v>34.008180000000003</v>
      </c>
      <c r="CV517">
        <v>0</v>
      </c>
      <c r="CW517">
        <v>0</v>
      </c>
      <c r="CX517" s="1">
        <v>2.198191E-2</v>
      </c>
      <c r="CY517">
        <v>33.992100000000001</v>
      </c>
      <c r="CZ517">
        <v>0</v>
      </c>
      <c r="DA517">
        <v>0</v>
      </c>
      <c r="DB517">
        <v>2.1812160000000001E-2</v>
      </c>
      <c r="DC517">
        <v>34.240740000000002</v>
      </c>
      <c r="DD517">
        <v>0</v>
      </c>
      <c r="DE517">
        <v>0</v>
      </c>
      <c r="DF517" s="1">
        <v>2.1741199999999999E-2</v>
      </c>
      <c r="DG517">
        <v>34.767699999999998</v>
      </c>
      <c r="DH517">
        <v>0</v>
      </c>
      <c r="DI517">
        <v>0</v>
      </c>
      <c r="DJ517" s="1">
        <v>2.1657639999999999E-2</v>
      </c>
      <c r="DK517">
        <v>35.671819999999997</v>
      </c>
      <c r="DL517">
        <v>0</v>
      </c>
      <c r="DM517">
        <v>0</v>
      </c>
      <c r="DN517" s="1">
        <v>2.1495609999999998E-2</v>
      </c>
      <c r="DO517">
        <v>36.731870000000001</v>
      </c>
      <c r="DP517">
        <v>0</v>
      </c>
      <c r="DQ517">
        <v>0</v>
      </c>
      <c r="DR517" s="1">
        <v>2.1258099999999999E-2</v>
      </c>
      <c r="DS517">
        <v>37.177930000000003</v>
      </c>
      <c r="DT517">
        <v>0</v>
      </c>
      <c r="DU517">
        <v>0</v>
      </c>
      <c r="DV517" s="1">
        <v>2.102333E-2</v>
      </c>
      <c r="DW517">
        <v>37.133479999999999</v>
      </c>
      <c r="DX517">
        <v>0</v>
      </c>
      <c r="DY517">
        <v>0</v>
      </c>
      <c r="DZ517" s="1">
        <v>2.0871979999999998E-2</v>
      </c>
      <c r="EA517">
        <v>37.061909999999997</v>
      </c>
      <c r="EB517">
        <v>0</v>
      </c>
      <c r="EC517">
        <v>0</v>
      </c>
      <c r="ED517" s="1">
        <v>2.108138E-2</v>
      </c>
      <c r="EE517">
        <v>37.007069999999999</v>
      </c>
      <c r="EF517">
        <v>0</v>
      </c>
      <c r="EG517" s="1">
        <v>2.6519890000000002E-38</v>
      </c>
      <c r="EH517">
        <v>2.087468E-2</v>
      </c>
      <c r="EI517">
        <v>37.117899999999999</v>
      </c>
      <c r="EJ517" s="1">
        <v>1.3746760000000001E-38</v>
      </c>
      <c r="EK517" s="1">
        <v>1.4790719999999999E-34</v>
      </c>
      <c r="EL517" s="1">
        <v>2.0469850000000001E-2</v>
      </c>
      <c r="EM517">
        <v>37.501159999999999</v>
      </c>
      <c r="EN517" s="1">
        <v>3.1289929999999998E-35</v>
      </c>
      <c r="EO517" s="1">
        <v>3.1196140000000002E-31</v>
      </c>
      <c r="EP517" s="1">
        <v>2.004769E-2</v>
      </c>
      <c r="EQ517">
        <v>38.338659999999997</v>
      </c>
      <c r="ER517" s="1">
        <v>3.121211E-32</v>
      </c>
      <c r="ES517" s="1">
        <v>2.9942679999999999E-28</v>
      </c>
      <c r="ET517" s="1">
        <v>1.9831330000000001E-2</v>
      </c>
      <c r="EU517">
        <v>39.215220000000002</v>
      </c>
      <c r="EV517" s="1">
        <v>1.588726E-29</v>
      </c>
      <c r="EW517" s="1">
        <v>1.476843E-25</v>
      </c>
      <c r="EX517" s="1">
        <v>1.9739710000000001E-2</v>
      </c>
      <c r="EY517">
        <v>39.487789999999997</v>
      </c>
      <c r="EZ517" s="1">
        <v>4.5108140000000003E-27</v>
      </c>
      <c r="FA517" s="1">
        <v>4.099184E-23</v>
      </c>
      <c r="FB517" s="1">
        <v>1.960866E-2</v>
      </c>
      <c r="FC517">
        <v>39.404519999999998</v>
      </c>
      <c r="FD517" s="1">
        <v>7.6574420000000004E-25</v>
      </c>
      <c r="FE517" s="1">
        <v>6.8604080000000007E-21</v>
      </c>
      <c r="FF517" s="1">
        <v>1.9463600000000001E-2</v>
      </c>
      <c r="FG517">
        <v>39.301569999999998</v>
      </c>
      <c r="FH517" s="1">
        <v>8.2238889999999997E-23</v>
      </c>
      <c r="FI517" s="1">
        <v>7.321705E-19</v>
      </c>
      <c r="FJ517" s="1">
        <v>1.9874949999999999E-2</v>
      </c>
      <c r="FK517">
        <v>39.259630000000001</v>
      </c>
      <c r="FL517" s="1">
        <v>6.071517E-21</v>
      </c>
      <c r="FM517" s="1">
        <v>5.2455659999999998E-17</v>
      </c>
      <c r="FN517" s="1">
        <v>1.9691899999999998E-2</v>
      </c>
      <c r="FO517">
        <v>39.509770000000003</v>
      </c>
      <c r="FP517" s="1">
        <v>3.024581E-19</v>
      </c>
      <c r="FQ517" s="1">
        <v>2.6257779999999998E-15</v>
      </c>
      <c r="FR517" s="1">
        <v>1.9311419999999999E-2</v>
      </c>
      <c r="FS517">
        <v>39.924950000000003</v>
      </c>
      <c r="FT517" s="1">
        <v>1.072588E-17</v>
      </c>
      <c r="FU517" s="1">
        <v>9.4613760000000005E-14</v>
      </c>
      <c r="FV517" s="1">
        <v>1.890706E-2</v>
      </c>
      <c r="FW517">
        <v>40.424509999999998</v>
      </c>
      <c r="FX517" s="1">
        <v>2.80054E-16</v>
      </c>
      <c r="FY517" s="1">
        <v>2.522415E-12</v>
      </c>
      <c r="FZ517" s="1">
        <v>1.880681E-2</v>
      </c>
      <c r="GA517">
        <v>40.693779999999997</v>
      </c>
      <c r="GB517" s="1">
        <v>5.6304189999999999E-15</v>
      </c>
      <c r="GC517" s="1">
        <v>5.1073780000000002E-11</v>
      </c>
      <c r="GD517" s="1">
        <v>1.8847309999999999E-2</v>
      </c>
      <c r="GE517">
        <v>40.768239999999999</v>
      </c>
      <c r="GF517" s="1">
        <v>8.8701849999999998E-14</v>
      </c>
      <c r="GG517" s="1">
        <v>8.0532890000000001E-10</v>
      </c>
      <c r="GH517" s="1">
        <v>1.880795E-2</v>
      </c>
      <c r="GI517">
        <v>40.642229999999998</v>
      </c>
      <c r="GJ517" s="1">
        <v>1.104579E-12</v>
      </c>
      <c r="GK517" s="1">
        <v>1.0092619999999999E-8</v>
      </c>
      <c r="GL517" s="1">
        <v>1.8670719999999998E-2</v>
      </c>
      <c r="GM517">
        <v>40.500790000000002</v>
      </c>
      <c r="GN517" s="1">
        <v>1.106647E-11</v>
      </c>
      <c r="GO517" s="1">
        <v>1.023327E-7</v>
      </c>
      <c r="GP517">
        <v>1.903618E-2</v>
      </c>
      <c r="GQ517">
        <v>40.403660000000002</v>
      </c>
      <c r="GR517" s="1">
        <v>9.3859360000000005E-11</v>
      </c>
      <c r="GS517" s="1">
        <v>8.5613840000000001E-7</v>
      </c>
      <c r="GT517" s="1">
        <v>1.8821629999999999E-2</v>
      </c>
      <c r="GU517">
        <v>40.708219999999997</v>
      </c>
      <c r="GV517" s="1">
        <v>6.4707469999999997E-10</v>
      </c>
      <c r="GW517" s="1">
        <v>6.0049370000000003E-6</v>
      </c>
      <c r="GX517">
        <v>1.8453560000000001E-2</v>
      </c>
      <c r="GY517">
        <v>41.230539999999998</v>
      </c>
      <c r="GZ517" s="1">
        <v>3.7511380000000001E-9</v>
      </c>
      <c r="HA517" s="1">
        <v>3.573167E-5</v>
      </c>
      <c r="HB517" s="1">
        <v>1.8029920000000001E-2</v>
      </c>
      <c r="HC517">
        <v>41.90014</v>
      </c>
      <c r="HD517" s="1">
        <v>1.8626760000000002E-8</v>
      </c>
      <c r="HE517" s="1">
        <v>1.8285750000000001E-4</v>
      </c>
      <c r="HF517">
        <v>1.7894239999999999E-2</v>
      </c>
      <c r="HG517">
        <v>42.463549999999998</v>
      </c>
      <c r="HH517" s="1">
        <v>8.1898959999999998E-8</v>
      </c>
      <c r="HI517" s="1">
        <v>8.1545369999999997E-4</v>
      </c>
      <c r="HJ517">
        <v>1.7852969999999999E-2</v>
      </c>
      <c r="HK517">
        <v>42.55471</v>
      </c>
      <c r="HL517" s="1">
        <v>3.1923160000000001E-7</v>
      </c>
      <c r="HM517" s="1">
        <v>3.208987E-3</v>
      </c>
      <c r="HN517" s="1">
        <v>1.7717110000000001E-2</v>
      </c>
      <c r="HO517">
        <v>42.461199999999998</v>
      </c>
      <c r="HP517" s="1">
        <v>1.103104E-6</v>
      </c>
      <c r="HQ517">
        <v>1.125483E-2</v>
      </c>
      <c r="HR517" s="1">
        <v>1.7464170000000001E-2</v>
      </c>
      <c r="HS517">
        <v>42.319560000000003</v>
      </c>
      <c r="HT517" s="1">
        <v>3.403588E-6</v>
      </c>
      <c r="HU517" s="1">
        <v>3.54842E-2</v>
      </c>
      <c r="HV517" s="1">
        <v>1.7595409999999999E-2</v>
      </c>
      <c r="HW517">
        <v>42.249519999999997</v>
      </c>
      <c r="HX517" s="1">
        <v>9.7422260000000008E-6</v>
      </c>
      <c r="HY517">
        <v>0.1015402</v>
      </c>
      <c r="HZ517" s="1">
        <v>1.7352490000000002E-2</v>
      </c>
      <c r="IA517">
        <v>42.611240000000002</v>
      </c>
      <c r="IB517" s="1">
        <v>2.4974109999999999E-5</v>
      </c>
      <c r="IC517">
        <v>0.26584239999999998</v>
      </c>
      <c r="ID517">
        <v>1.703151E-2</v>
      </c>
      <c r="IE517">
        <v>43.51661</v>
      </c>
      <c r="IF517" s="1">
        <v>5.8643690000000002E-5</v>
      </c>
      <c r="IG517">
        <v>0.64046809999999998</v>
      </c>
      <c r="IH517" s="1">
        <v>1.66614E-2</v>
      </c>
      <c r="II517">
        <v>44.706740000000003</v>
      </c>
      <c r="IJ517" s="1">
        <v>1.272189E-4</v>
      </c>
      <c r="IK517">
        <v>1.42977</v>
      </c>
      <c r="IL517" s="1">
        <v>1.6458070000000002E-2</v>
      </c>
      <c r="IM517">
        <v>45.493870000000001</v>
      </c>
      <c r="IN517" s="1">
        <v>2.5999900000000002E-4</v>
      </c>
      <c r="IO517">
        <v>2.9778829999999998</v>
      </c>
      <c r="IP517" s="1">
        <v>1.6318740000000002E-2</v>
      </c>
      <c r="IQ517">
        <v>45.676070000000003</v>
      </c>
      <c r="IR517" s="1">
        <v>5.0094959999999998E-4</v>
      </c>
      <c r="IS517">
        <v>5.8251220000000004</v>
      </c>
      <c r="IT517" s="1">
        <v>1.6103429999999998E-2</v>
      </c>
      <c r="IU517">
        <v>45.578389999999999</v>
      </c>
      <c r="IV517" s="1">
        <v>9.0731540000000004E-4</v>
      </c>
      <c r="IW517">
        <v>10.75915</v>
      </c>
      <c r="IX517" s="1">
        <v>1.574381E-2</v>
      </c>
      <c r="IY517">
        <v>45.448039999999999</v>
      </c>
      <c r="IZ517" s="1">
        <v>1.544386E-3</v>
      </c>
      <c r="JA517">
        <v>18.848469999999999</v>
      </c>
      <c r="JB517" s="1">
        <v>1.555778E-2</v>
      </c>
      <c r="JC517">
        <v>45.33961</v>
      </c>
      <c r="JD517" s="1">
        <v>2.5324850000000001E-3</v>
      </c>
      <c r="JE517">
        <v>31.466609999999999</v>
      </c>
      <c r="JF517" s="1">
        <v>1.5214E-2</v>
      </c>
      <c r="JG517">
        <v>45.577399999999997</v>
      </c>
      <c r="JH517" s="1">
        <v>3.9356620000000004E-3</v>
      </c>
      <c r="JI517">
        <v>50.29</v>
      </c>
      <c r="JJ517">
        <v>1.493131E-2</v>
      </c>
      <c r="JK517">
        <v>45.857849999999999</v>
      </c>
      <c r="JL517" s="1">
        <v>5.8944410000000003E-3</v>
      </c>
      <c r="JM517">
        <v>77.216369999999998</v>
      </c>
      <c r="JN517" s="1">
        <v>1.4707639999999999E-2</v>
      </c>
      <c r="JO517">
        <v>45.913649999999997</v>
      </c>
      <c r="JP517" s="1">
        <v>8.5324919999999992E-3</v>
      </c>
      <c r="JQ517">
        <v>114.3597</v>
      </c>
      <c r="JR517" s="1">
        <v>1.4586760000000001E-2</v>
      </c>
      <c r="JS517">
        <v>45.855730000000001</v>
      </c>
      <c r="JT517" s="1">
        <v>1.204005E-2</v>
      </c>
      <c r="JU517">
        <v>163.94630000000001</v>
      </c>
      <c r="JV517" s="1">
        <v>1.4477230000000001E-2</v>
      </c>
      <c r="JW517">
        <v>45.806260000000002</v>
      </c>
      <c r="JX517">
        <v>1.651615E-2</v>
      </c>
      <c r="JY517">
        <v>228.22829999999999</v>
      </c>
      <c r="JZ517">
        <v>1.431167E-2</v>
      </c>
      <c r="KA517">
        <v>45.68318</v>
      </c>
      <c r="KB517" s="1">
        <v>2.1977590000000002E-2</v>
      </c>
      <c r="KC517">
        <v>309.30329999999998</v>
      </c>
      <c r="KD517" s="1">
        <v>1.4147699999999999E-2</v>
      </c>
      <c r="KE517">
        <v>45.534350000000003</v>
      </c>
      <c r="KF517" s="1">
        <v>2.854348E-2</v>
      </c>
      <c r="KG517">
        <v>409.02760000000001</v>
      </c>
      <c r="KH517" s="1">
        <v>1.415309E-2</v>
      </c>
      <c r="KI517">
        <v>45.363439999999997</v>
      </c>
      <c r="KJ517" s="1">
        <v>3.6713629999999997E-2</v>
      </c>
      <c r="KK517">
        <v>529.14499999999998</v>
      </c>
      <c r="KL517" s="1">
        <v>1.403889E-2</v>
      </c>
      <c r="KM517">
        <v>45.578569999999999</v>
      </c>
      <c r="KN517" s="1">
        <v>4.5913200000000001E-2</v>
      </c>
      <c r="KO517">
        <v>671.029</v>
      </c>
      <c r="KP517" s="1">
        <v>1.389058E-2</v>
      </c>
      <c r="KQ517">
        <v>46.386809999999997</v>
      </c>
      <c r="KR517" s="1">
        <v>5.6241600000000003E-2</v>
      </c>
      <c r="KS517">
        <v>835.4357</v>
      </c>
      <c r="KT517" s="1">
        <v>1.3701670000000001E-2</v>
      </c>
      <c r="KU517">
        <v>47.595610000000001</v>
      </c>
      <c r="KV517" s="1">
        <v>6.755034E-2</v>
      </c>
      <c r="KW517">
        <v>1022.715</v>
      </c>
      <c r="KX517" s="1">
        <v>1.3609120000000001E-2</v>
      </c>
      <c r="KY517">
        <v>48.462539999999997</v>
      </c>
      <c r="KZ517">
        <v>8.0479579999999995E-2</v>
      </c>
      <c r="LA517">
        <v>1232.9839999999999</v>
      </c>
      <c r="LB517" s="1">
        <v>1.3575459999999999E-2</v>
      </c>
      <c r="LC517">
        <v>48.558430000000001</v>
      </c>
      <c r="LD517">
        <v>9.5003489999999996E-2</v>
      </c>
      <c r="LE517">
        <v>1466.152</v>
      </c>
      <c r="LF517" s="1">
        <v>1.3532209999999999E-2</v>
      </c>
      <c r="LG517">
        <v>48.324849999999998</v>
      </c>
      <c r="LH517">
        <v>0.1106955</v>
      </c>
      <c r="LI517">
        <v>1721.723</v>
      </c>
      <c r="LJ517">
        <v>1.3420329999999999E-2</v>
      </c>
      <c r="LK517">
        <v>48.135350000000003</v>
      </c>
      <c r="LL517">
        <v>0.1268772</v>
      </c>
      <c r="LM517">
        <v>1998.636</v>
      </c>
      <c r="LN517" s="1">
        <v>1.3185489999999999E-2</v>
      </c>
      <c r="LO517">
        <v>47.942039999999999</v>
      </c>
      <c r="LP517">
        <v>0.14255590000000001</v>
      </c>
      <c r="LQ517">
        <v>2295.1469999999999</v>
      </c>
      <c r="LR517" s="1">
        <v>1.3102829999999999E-2</v>
      </c>
      <c r="LS517">
        <v>47.94699</v>
      </c>
      <c r="LT517">
        <v>0.16044040000000001</v>
      </c>
      <c r="LU517">
        <v>2609.768</v>
      </c>
      <c r="LV517" s="1">
        <v>1.310586E-2</v>
      </c>
      <c r="LW517">
        <v>48.210450000000002</v>
      </c>
      <c r="LX517">
        <v>0.18018909999999999</v>
      </c>
      <c r="LY517">
        <v>2941.5210000000002</v>
      </c>
      <c r="LZ517" s="1">
        <v>1.3129429999999999E-2</v>
      </c>
      <c r="MA517">
        <v>48.440770000000001</v>
      </c>
      <c r="MB517">
        <v>0.2010998</v>
      </c>
      <c r="MC517">
        <v>3289.0619999999999</v>
      </c>
      <c r="MD517" s="1">
        <v>1.305599E-2</v>
      </c>
      <c r="ME517">
        <v>48.597999999999999</v>
      </c>
      <c r="MF517">
        <v>0.22115360000000001</v>
      </c>
      <c r="MG517">
        <v>3650.4229999999998</v>
      </c>
      <c r="MH517" s="1">
        <v>1.2931130000000001E-2</v>
      </c>
      <c r="MI517">
        <v>48.595129999999997</v>
      </c>
      <c r="MJ517">
        <v>0.24056810000000001</v>
      </c>
      <c r="MK517">
        <v>4023.2579999999998</v>
      </c>
      <c r="ML517" s="1">
        <v>1.2835890000000001E-2</v>
      </c>
      <c r="MM517">
        <v>48.333309999999997</v>
      </c>
      <c r="MN517">
        <v>0.2605634</v>
      </c>
      <c r="MO517">
        <v>4405.5469999999996</v>
      </c>
      <c r="MP517">
        <v>1.280832E-2</v>
      </c>
      <c r="MQ517">
        <v>48.101590000000002</v>
      </c>
      <c r="MR517">
        <v>0.28206379999999998</v>
      </c>
      <c r="MS517">
        <v>4795.8590000000004</v>
      </c>
      <c r="MT517" s="1">
        <v>1.285797E-2</v>
      </c>
      <c r="MU517">
        <v>47.924579999999999</v>
      </c>
      <c r="MV517">
        <v>0.30558180000000001</v>
      </c>
      <c r="MW517">
        <v>5192.9889999999996</v>
      </c>
      <c r="MX517" s="1">
        <v>1.282287E-2</v>
      </c>
      <c r="MY517">
        <v>48.037750000000003</v>
      </c>
      <c r="MZ517">
        <v>0.3273238</v>
      </c>
      <c r="NA517">
        <v>5595.335</v>
      </c>
      <c r="NB517" s="1">
        <v>1.2734809999999999E-2</v>
      </c>
      <c r="NC517">
        <v>48.291649999999997</v>
      </c>
      <c r="ND517">
        <v>0.34754550000000001</v>
      </c>
      <c r="NE517">
        <v>6000.6170000000002</v>
      </c>
      <c r="NF517" s="1">
        <v>1.2616489999999999E-2</v>
      </c>
      <c r="NG517">
        <v>48.823300000000003</v>
      </c>
      <c r="NH517">
        <v>0.36652400000000002</v>
      </c>
      <c r="NI517">
        <v>6406.9390000000003</v>
      </c>
      <c r="NJ517" s="1">
        <v>1.257368E-2</v>
      </c>
      <c r="NK517">
        <v>49.497410000000002</v>
      </c>
      <c r="NL517">
        <v>0.38728679999999999</v>
      </c>
      <c r="NM517">
        <v>6812.9059999999999</v>
      </c>
      <c r="NN517" s="1">
        <v>1.2579119999999999E-2</v>
      </c>
      <c r="NO517">
        <v>49.737580000000001</v>
      </c>
      <c r="NP517">
        <v>0.40934150000000002</v>
      </c>
      <c r="NQ517">
        <v>7217.8909999999996</v>
      </c>
      <c r="NR517" s="1">
        <v>1.256207E-2</v>
      </c>
      <c r="NS517">
        <v>49.423780000000001</v>
      </c>
      <c r="NT517">
        <v>0.43042999999999998</v>
      </c>
      <c r="NU517">
        <v>7620.8379999999997</v>
      </c>
      <c r="NV517" s="1">
        <v>1.250974E-2</v>
      </c>
      <c r="NW517">
        <v>49.100619999999999</v>
      </c>
      <c r="NX517">
        <v>0.44992579999999999</v>
      </c>
      <c r="NY517">
        <v>8020.2879999999996</v>
      </c>
      <c r="NZ517" s="1">
        <v>1.239293E-2</v>
      </c>
      <c r="OA517">
        <v>48.87632</v>
      </c>
      <c r="OB517">
        <v>0.4665241</v>
      </c>
      <c r="OC517">
        <v>8414.6319999999996</v>
      </c>
      <c r="OD517" s="1">
        <v>1.2342199999999999E-2</v>
      </c>
      <c r="OE517">
        <v>48.985140000000001</v>
      </c>
      <c r="OF517">
        <v>0.48496450000000002</v>
      </c>
      <c r="OG517">
        <v>8802.9089999999997</v>
      </c>
      <c r="OH517" s="1">
        <v>1.23403E-2</v>
      </c>
      <c r="OI517">
        <v>49.014420000000001</v>
      </c>
      <c r="OJ517">
        <v>0.50485250000000004</v>
      </c>
      <c r="OK517">
        <v>9184.8420000000006</v>
      </c>
    </row>
    <row r="518" spans="1:401" x14ac:dyDescent="0.35">
      <c r="A518">
        <v>527</v>
      </c>
      <c r="B518" t="s">
        <v>4</v>
      </c>
      <c r="C518" t="s">
        <v>364</v>
      </c>
      <c r="D518" t="s">
        <v>525</v>
      </c>
      <c r="E518">
        <v>803.20899999999995</v>
      </c>
      <c r="F518" s="1">
        <v>2.8097710000000001E-2</v>
      </c>
      <c r="G518">
        <v>29.80097</v>
      </c>
      <c r="H518">
        <v>0</v>
      </c>
      <c r="I518">
        <v>0</v>
      </c>
      <c r="J518">
        <v>2.7887820000000001E-2</v>
      </c>
      <c r="K518">
        <v>30.01332</v>
      </c>
      <c r="L518">
        <v>0</v>
      </c>
      <c r="M518">
        <v>0</v>
      </c>
      <c r="N518" s="1">
        <v>2.7502829999999999E-2</v>
      </c>
      <c r="O518">
        <v>30.122900000000001</v>
      </c>
      <c r="P518">
        <v>0</v>
      </c>
      <c r="Q518">
        <v>0</v>
      </c>
      <c r="R518" s="1">
        <v>2.708501E-2</v>
      </c>
      <c r="S518">
        <v>30.451049999999999</v>
      </c>
      <c r="T518">
        <v>0</v>
      </c>
      <c r="U518">
        <v>0</v>
      </c>
      <c r="V518" s="1">
        <v>2.692516E-2</v>
      </c>
      <c r="W518">
        <v>30.765540000000001</v>
      </c>
      <c r="X518">
        <v>0</v>
      </c>
      <c r="Y518">
        <v>0</v>
      </c>
      <c r="Z518" s="1">
        <v>2.687229E-2</v>
      </c>
      <c r="AA518">
        <v>30.881920000000001</v>
      </c>
      <c r="AB518">
        <v>0</v>
      </c>
      <c r="AC518">
        <v>0</v>
      </c>
      <c r="AD518" s="1">
        <v>2.6733549999999998E-2</v>
      </c>
      <c r="AE518">
        <v>30.83925</v>
      </c>
      <c r="AF518">
        <v>0</v>
      </c>
      <c r="AG518">
        <v>0</v>
      </c>
      <c r="AH518" s="1">
        <v>2.6439379999999998E-2</v>
      </c>
      <c r="AI518">
        <v>30.772220000000001</v>
      </c>
      <c r="AJ518">
        <v>0</v>
      </c>
      <c r="AK518">
        <v>0</v>
      </c>
      <c r="AL518" s="1">
        <v>2.6152660000000001E-2</v>
      </c>
      <c r="AM518">
        <v>30.78266</v>
      </c>
      <c r="AN518">
        <v>0</v>
      </c>
      <c r="AO518">
        <v>0</v>
      </c>
      <c r="AP518" s="1">
        <v>2.593206E-2</v>
      </c>
      <c r="AQ518">
        <v>31.12546</v>
      </c>
      <c r="AR518">
        <v>0</v>
      </c>
      <c r="AS518">
        <v>0</v>
      </c>
      <c r="AT518" s="1">
        <v>2.5775240000000001E-2</v>
      </c>
      <c r="AU518">
        <v>31.697140000000001</v>
      </c>
      <c r="AV518">
        <v>0</v>
      </c>
      <c r="AW518">
        <v>0</v>
      </c>
      <c r="AX518" s="1">
        <v>2.5583430000000001E-2</v>
      </c>
      <c r="AY518">
        <v>32.382530000000003</v>
      </c>
      <c r="AZ518">
        <v>0</v>
      </c>
      <c r="BA518">
        <v>0</v>
      </c>
      <c r="BB518" s="1">
        <v>2.5312979999999999E-2</v>
      </c>
      <c r="BC518">
        <v>32.957900000000002</v>
      </c>
      <c r="BD518">
        <v>0</v>
      </c>
      <c r="BE518">
        <v>0</v>
      </c>
      <c r="BF518" s="1">
        <v>2.5005659999999999E-2</v>
      </c>
      <c r="BG518">
        <v>33.159230000000001</v>
      </c>
      <c r="BH518">
        <v>0</v>
      </c>
      <c r="BI518">
        <v>0</v>
      </c>
      <c r="BJ518" s="1">
        <v>2.4719910000000001E-2</v>
      </c>
      <c r="BK518">
        <v>33.123179999999998</v>
      </c>
      <c r="BL518">
        <v>0</v>
      </c>
      <c r="BM518">
        <v>0</v>
      </c>
      <c r="BN518" s="1">
        <v>2.4500230000000001E-2</v>
      </c>
      <c r="BO518">
        <v>33.069020000000002</v>
      </c>
      <c r="BP518">
        <v>0</v>
      </c>
      <c r="BQ518">
        <v>0</v>
      </c>
      <c r="BR518" s="1">
        <v>2.447945E-2</v>
      </c>
      <c r="BS518">
        <v>33.03734</v>
      </c>
      <c r="BT518">
        <v>0</v>
      </c>
      <c r="BU518">
        <v>0</v>
      </c>
      <c r="BV518" s="1">
        <v>2.4195789999999998E-2</v>
      </c>
      <c r="BW518">
        <v>33.233809999999998</v>
      </c>
      <c r="BX518">
        <v>0</v>
      </c>
      <c r="BY518">
        <v>0</v>
      </c>
      <c r="BZ518" s="1">
        <v>2.3794699999999998E-2</v>
      </c>
      <c r="CA518">
        <v>33.495330000000003</v>
      </c>
      <c r="CB518">
        <v>0</v>
      </c>
      <c r="CC518">
        <v>0</v>
      </c>
      <c r="CD518" s="1">
        <v>2.337815E-2</v>
      </c>
      <c r="CE518">
        <v>33.723979999999997</v>
      </c>
      <c r="CF518">
        <v>0</v>
      </c>
      <c r="CG518">
        <v>0</v>
      </c>
      <c r="CH518" s="1">
        <v>2.3119480000000001E-2</v>
      </c>
      <c r="CI518">
        <v>33.894730000000003</v>
      </c>
      <c r="CJ518">
        <v>0</v>
      </c>
      <c r="CK518">
        <v>0</v>
      </c>
      <c r="CL518" s="1">
        <v>2.2941989999999999E-2</v>
      </c>
      <c r="CM518">
        <v>33.888339999999999</v>
      </c>
      <c r="CN518">
        <v>0</v>
      </c>
      <c r="CO518">
        <v>0</v>
      </c>
      <c r="CP518" s="1">
        <v>2.276015E-2</v>
      </c>
      <c r="CQ518">
        <v>33.836030000000001</v>
      </c>
      <c r="CR518">
        <v>0</v>
      </c>
      <c r="CS518">
        <v>0</v>
      </c>
      <c r="CT518" s="1">
        <v>2.2505560000000001E-2</v>
      </c>
      <c r="CU518">
        <v>33.767949999999999</v>
      </c>
      <c r="CV518">
        <v>0</v>
      </c>
      <c r="CW518">
        <v>0</v>
      </c>
      <c r="CX518" s="1">
        <v>2.2212619999999999E-2</v>
      </c>
      <c r="CY518">
        <v>33.7577</v>
      </c>
      <c r="CZ518">
        <v>0</v>
      </c>
      <c r="DA518">
        <v>0</v>
      </c>
      <c r="DB518" s="1">
        <v>2.2039469999999999E-2</v>
      </c>
      <c r="DC518">
        <v>34.00835</v>
      </c>
      <c r="DD518">
        <v>0</v>
      </c>
      <c r="DE518">
        <v>0</v>
      </c>
      <c r="DF518" s="1">
        <v>2.1969820000000001E-2</v>
      </c>
      <c r="DG518">
        <v>34.53284</v>
      </c>
      <c r="DH518">
        <v>0</v>
      </c>
      <c r="DI518">
        <v>0</v>
      </c>
      <c r="DJ518" s="1">
        <v>2.188476E-2</v>
      </c>
      <c r="DK518">
        <v>35.428310000000003</v>
      </c>
      <c r="DL518">
        <v>0</v>
      </c>
      <c r="DM518">
        <v>0</v>
      </c>
      <c r="DN518" s="1">
        <v>2.172253E-2</v>
      </c>
      <c r="DO518">
        <v>36.474429999999998</v>
      </c>
      <c r="DP518">
        <v>0</v>
      </c>
      <c r="DQ518">
        <v>0</v>
      </c>
      <c r="DR518" s="1">
        <v>2.1481480000000001E-2</v>
      </c>
      <c r="DS518">
        <v>36.910220000000002</v>
      </c>
      <c r="DT518">
        <v>0</v>
      </c>
      <c r="DU518">
        <v>0</v>
      </c>
      <c r="DV518" s="1">
        <v>2.12439E-2</v>
      </c>
      <c r="DW518">
        <v>36.865659999999998</v>
      </c>
      <c r="DX518">
        <v>0</v>
      </c>
      <c r="DY518">
        <v>0</v>
      </c>
      <c r="DZ518" s="1">
        <v>2.1092320000000001E-2</v>
      </c>
      <c r="EA518">
        <v>36.797739999999997</v>
      </c>
      <c r="EB518">
        <v>0</v>
      </c>
      <c r="EC518">
        <v>0</v>
      </c>
      <c r="ED518" s="1">
        <v>2.1308540000000001E-2</v>
      </c>
      <c r="EE518">
        <v>36.74841</v>
      </c>
      <c r="EF518">
        <v>0</v>
      </c>
      <c r="EG518">
        <v>0</v>
      </c>
      <c r="EH518" s="1">
        <v>2.11013E-2</v>
      </c>
      <c r="EI518">
        <v>36.863639999999997</v>
      </c>
      <c r="EJ518">
        <v>0</v>
      </c>
      <c r="EK518" s="1">
        <v>4.2836469999999999E-35</v>
      </c>
      <c r="EL518" s="1">
        <v>2.0687690000000002E-2</v>
      </c>
      <c r="EM518">
        <v>37.248849999999997</v>
      </c>
      <c r="EN518" s="1">
        <v>1.052912E-35</v>
      </c>
      <c r="EO518" s="1">
        <v>9.6274119999999998E-32</v>
      </c>
      <c r="EP518" s="1">
        <v>2.025807E-2</v>
      </c>
      <c r="EQ518">
        <v>38.08193</v>
      </c>
      <c r="ER518" s="1">
        <v>1.093647E-32</v>
      </c>
      <c r="ES518" s="1">
        <v>9.7713260000000005E-29</v>
      </c>
      <c r="ET518" s="1">
        <v>2.0042359999999999E-2</v>
      </c>
      <c r="EU518">
        <v>38.949330000000003</v>
      </c>
      <c r="EV518" s="1">
        <v>5.7951690000000001E-30</v>
      </c>
      <c r="EW518" s="1">
        <v>5.0720499999999999E-26</v>
      </c>
      <c r="EX518">
        <v>1.9950900000000001E-2</v>
      </c>
      <c r="EY518">
        <v>39.21613</v>
      </c>
      <c r="EZ518" s="1">
        <v>1.7105450000000001E-27</v>
      </c>
      <c r="FA518" s="1">
        <v>1.4758409999999999E-23</v>
      </c>
      <c r="FB518" s="1">
        <v>1.9819779999999999E-2</v>
      </c>
      <c r="FC518">
        <v>39.135449999999999</v>
      </c>
      <c r="FD518" s="1">
        <v>3.0152099999999998E-25</v>
      </c>
      <c r="FE518" s="1">
        <v>2.5816350000000002E-21</v>
      </c>
      <c r="FF518" s="1">
        <v>1.9674489999999999E-2</v>
      </c>
      <c r="FG518">
        <v>39.037320000000001</v>
      </c>
      <c r="FH518" s="1">
        <v>3.3576779999999999E-23</v>
      </c>
      <c r="FI518" s="1">
        <v>2.8719839999999998E-19</v>
      </c>
      <c r="FJ518" s="1">
        <v>2.0099869999999999E-2</v>
      </c>
      <c r="FK518">
        <v>39.001280000000001</v>
      </c>
      <c r="FL518" s="1">
        <v>2.5677199999999999E-21</v>
      </c>
      <c r="FM518" s="1">
        <v>2.1398499999999999E-17</v>
      </c>
      <c r="FN518" s="1">
        <v>1.9914029999999999E-2</v>
      </c>
      <c r="FO518">
        <v>39.253889999999998</v>
      </c>
      <c r="FP518" s="1">
        <v>1.322654E-19</v>
      </c>
      <c r="FQ518" s="1">
        <v>1.111742E-15</v>
      </c>
      <c r="FR518" s="1">
        <v>1.9525460000000001E-2</v>
      </c>
      <c r="FS518">
        <v>39.66816</v>
      </c>
      <c r="FT518" s="1">
        <v>4.8434379999999999E-18</v>
      </c>
      <c r="FU518" s="1">
        <v>4.1503490000000003E-14</v>
      </c>
      <c r="FV518" s="1">
        <v>1.9111630000000001E-2</v>
      </c>
      <c r="FW518">
        <v>40.163649999999997</v>
      </c>
      <c r="FX518" s="1">
        <v>1.3046420000000001E-16</v>
      </c>
      <c r="FY518" s="1">
        <v>1.144889E-12</v>
      </c>
      <c r="FZ518" s="1">
        <v>1.9013289999999999E-2</v>
      </c>
      <c r="GA518">
        <v>40.430160000000001</v>
      </c>
      <c r="GB518" s="1">
        <v>2.7044919999999999E-15</v>
      </c>
      <c r="GC518" s="1">
        <v>2.3955580000000002E-11</v>
      </c>
      <c r="GD518" s="1">
        <v>1.9056730000000001E-2</v>
      </c>
      <c r="GE518">
        <v>40.504710000000003</v>
      </c>
      <c r="GF518" s="1">
        <v>4.3891499999999998E-14</v>
      </c>
      <c r="GG518" s="1">
        <v>3.8988499999999999E-10</v>
      </c>
      <c r="GH518" s="1">
        <v>1.9019230000000002E-2</v>
      </c>
      <c r="GI518">
        <v>40.383560000000003</v>
      </c>
      <c r="GJ518" s="1">
        <v>5.6254199999999999E-13</v>
      </c>
      <c r="GK518" s="1">
        <v>5.0376149999999999E-9</v>
      </c>
      <c r="GL518" s="1">
        <v>1.8883049999999998E-2</v>
      </c>
      <c r="GM518">
        <v>40.248570000000001</v>
      </c>
      <c r="GN518" s="1">
        <v>5.7954369999999997E-12</v>
      </c>
      <c r="GO518" s="1">
        <v>5.2600859999999997E-8</v>
      </c>
      <c r="GP518" s="1">
        <v>1.9259020000000002E-2</v>
      </c>
      <c r="GQ518">
        <v>40.158580000000001</v>
      </c>
      <c r="GR518" s="1">
        <v>5.0504480000000001E-11</v>
      </c>
      <c r="GS518" s="1">
        <v>4.5267510000000001E-7</v>
      </c>
      <c r="GT518" s="1">
        <v>1.904078E-2</v>
      </c>
      <c r="GU518">
        <v>40.465899999999998</v>
      </c>
      <c r="GV518" s="1">
        <v>3.5728129999999998E-10</v>
      </c>
      <c r="GW518" s="1">
        <v>3.2623410000000002E-6</v>
      </c>
      <c r="GX518" s="1">
        <v>1.8665609999999999E-2</v>
      </c>
      <c r="GY518">
        <v>40.985080000000004</v>
      </c>
      <c r="GZ518" s="1">
        <v>2.1229260000000002E-9</v>
      </c>
      <c r="HA518" s="1">
        <v>1.9922179999999999E-5</v>
      </c>
      <c r="HB518" s="1">
        <v>1.8235890000000001E-2</v>
      </c>
      <c r="HC518">
        <v>41.649120000000003</v>
      </c>
      <c r="HD518" s="1">
        <v>1.079541E-8</v>
      </c>
      <c r="HE518" s="1">
        <v>1.045169E-4</v>
      </c>
      <c r="HF518" s="1">
        <v>1.8099239999999999E-2</v>
      </c>
      <c r="HG518">
        <v>42.204430000000002</v>
      </c>
      <c r="HH518" s="1">
        <v>4.8572590000000003E-8</v>
      </c>
      <c r="HI518" s="1">
        <v>4.7737050000000003E-4</v>
      </c>
      <c r="HJ518" s="1">
        <v>1.806176E-2</v>
      </c>
      <c r="HK518">
        <v>42.292859999999997</v>
      </c>
      <c r="HL518" s="1">
        <v>1.936292E-7</v>
      </c>
      <c r="HM518" s="1">
        <v>1.9223269999999999E-3</v>
      </c>
      <c r="HN518" s="1">
        <v>1.7925090000000001E-2</v>
      </c>
      <c r="HO518">
        <v>42.202039999999997</v>
      </c>
      <c r="HP518" s="1">
        <v>6.8361799999999997E-7</v>
      </c>
      <c r="HQ518" s="1">
        <v>6.8932790000000004E-3</v>
      </c>
      <c r="HR518" s="1">
        <v>1.7667780000000001E-2</v>
      </c>
      <c r="HS518">
        <v>42.06561</v>
      </c>
      <c r="HT518" s="1">
        <v>2.1531140000000002E-6</v>
      </c>
      <c r="HU518" s="1">
        <v>2.220078E-2</v>
      </c>
      <c r="HV518" s="1">
        <v>1.780735E-2</v>
      </c>
      <c r="HW518">
        <v>42.001759999999997</v>
      </c>
      <c r="HX518" s="1">
        <v>6.2890000000000003E-6</v>
      </c>
      <c r="HY518" s="1">
        <v>6.4842780000000003E-2</v>
      </c>
      <c r="HZ518" s="1">
        <v>1.7561819999999999E-2</v>
      </c>
      <c r="IA518">
        <v>42.365540000000003</v>
      </c>
      <c r="IB518" s="1">
        <v>1.6434239999999999E-5</v>
      </c>
      <c r="IC518">
        <v>0.1731422</v>
      </c>
      <c r="ID518" s="1">
        <v>1.723688E-2</v>
      </c>
      <c r="IE518">
        <v>43.265140000000002</v>
      </c>
      <c r="IF518" s="1">
        <v>3.930746E-5</v>
      </c>
      <c r="IG518">
        <v>0.42508760000000001</v>
      </c>
      <c r="IH518" s="1">
        <v>1.685824E-2</v>
      </c>
      <c r="II518">
        <v>44.441809999999997</v>
      </c>
      <c r="IJ518" s="1">
        <v>8.6767849999999996E-5</v>
      </c>
      <c r="IK518">
        <v>0.96624149999999998</v>
      </c>
      <c r="IL518" s="1">
        <v>1.6654599999999999E-2</v>
      </c>
      <c r="IM518">
        <v>45.215980000000002</v>
      </c>
      <c r="IN518" s="1">
        <v>1.803667E-4</v>
      </c>
      <c r="IO518">
        <v>2.0474670000000001</v>
      </c>
      <c r="IP518" s="1">
        <v>1.65153E-2</v>
      </c>
      <c r="IQ518">
        <v>45.391739999999999</v>
      </c>
      <c r="IR518" s="1">
        <v>3.5320460000000002E-4</v>
      </c>
      <c r="IS518">
        <v>4.0716349999999997</v>
      </c>
      <c r="IT518" s="1">
        <v>1.6298859999999998E-2</v>
      </c>
      <c r="IU518">
        <v>45.295409999999997</v>
      </c>
      <c r="IV518" s="1">
        <v>6.4972160000000001E-4</v>
      </c>
      <c r="IW518">
        <v>7.6396629999999996</v>
      </c>
      <c r="IX518" s="1">
        <v>1.5936559999999999E-2</v>
      </c>
      <c r="IY518">
        <v>45.169780000000003</v>
      </c>
      <c r="IZ518" s="1">
        <v>1.1224329999999999E-3</v>
      </c>
      <c r="JA518">
        <v>13.58569</v>
      </c>
      <c r="JB518" s="1">
        <v>1.5749639999999999E-2</v>
      </c>
      <c r="JC518">
        <v>45.067830000000001</v>
      </c>
      <c r="JD518" s="1">
        <v>1.8666589999999999E-3</v>
      </c>
      <c r="JE518">
        <v>23.005970000000001</v>
      </c>
      <c r="JF518" s="1">
        <v>1.540302E-2</v>
      </c>
      <c r="JG518">
        <v>45.30959</v>
      </c>
      <c r="JH518" s="1">
        <v>2.9400210000000001E-3</v>
      </c>
      <c r="JI518">
        <v>37.268689999999999</v>
      </c>
      <c r="JJ518">
        <v>1.5117500000000001E-2</v>
      </c>
      <c r="JK518">
        <v>45.590380000000003</v>
      </c>
      <c r="JL518" s="1">
        <v>4.4594459999999997E-3</v>
      </c>
      <c r="JM518">
        <v>57.962220000000002</v>
      </c>
      <c r="JN518" s="1">
        <v>1.4890169999999999E-2</v>
      </c>
      <c r="JO518">
        <v>45.64967</v>
      </c>
      <c r="JP518" s="1">
        <v>6.5326309999999997E-3</v>
      </c>
      <c r="JQ518">
        <v>86.892759999999996</v>
      </c>
      <c r="JR518" s="1">
        <v>1.476947E-2</v>
      </c>
      <c r="JS518">
        <v>45.596609999999998</v>
      </c>
      <c r="JT518" s="1">
        <v>9.3243579999999996E-3</v>
      </c>
      <c r="JU518">
        <v>126.0116</v>
      </c>
      <c r="JV518" s="1">
        <v>1.465925E-2</v>
      </c>
      <c r="JW518">
        <v>45.551090000000002</v>
      </c>
      <c r="JX518" s="1">
        <v>1.2929650000000001E-2</v>
      </c>
      <c r="JY518">
        <v>177.34100000000001</v>
      </c>
      <c r="JZ518" s="1">
        <v>1.449013E-2</v>
      </c>
      <c r="KA518">
        <v>45.433819999999997</v>
      </c>
      <c r="KB518" s="1">
        <v>1.7379660000000002E-2</v>
      </c>
      <c r="KC518">
        <v>242.83070000000001</v>
      </c>
      <c r="KD518">
        <v>1.4324989999999999E-2</v>
      </c>
      <c r="KE518">
        <v>45.291370000000001</v>
      </c>
      <c r="KF518" s="1">
        <v>2.279144E-2</v>
      </c>
      <c r="KG518">
        <v>324.26620000000003</v>
      </c>
      <c r="KH518" s="1">
        <v>1.43321E-2</v>
      </c>
      <c r="KI518">
        <v>45.128079999999997</v>
      </c>
      <c r="KJ518">
        <v>2.9586560000000001E-2</v>
      </c>
      <c r="KK518">
        <v>423.37200000000001</v>
      </c>
      <c r="KL518" s="1">
        <v>1.421963E-2</v>
      </c>
      <c r="KM518">
        <v>45.347189999999998</v>
      </c>
      <c r="KN518" s="1">
        <v>3.732866E-2</v>
      </c>
      <c r="KO518">
        <v>541.58979999999997</v>
      </c>
      <c r="KP518" s="1">
        <v>1.4066530000000001E-2</v>
      </c>
      <c r="KQ518">
        <v>46.151940000000003</v>
      </c>
      <c r="KR518" s="1">
        <v>4.6090550000000001E-2</v>
      </c>
      <c r="KS518">
        <v>679.85400000000004</v>
      </c>
      <c r="KT518" s="1">
        <v>1.387679E-2</v>
      </c>
      <c r="KU518">
        <v>47.349229999999999</v>
      </c>
      <c r="KV518" s="1">
        <v>5.5791899999999998E-2</v>
      </c>
      <c r="KW518">
        <v>838.74739999999997</v>
      </c>
      <c r="KX518" s="1">
        <v>1.378213E-2</v>
      </c>
      <c r="KY518">
        <v>48.202779999999997</v>
      </c>
      <c r="KZ518" s="1">
        <v>6.6950689999999993E-2</v>
      </c>
      <c r="LA518">
        <v>1018.6319999999999</v>
      </c>
      <c r="LB518" s="1">
        <v>1.3750170000000001E-2</v>
      </c>
      <c r="LC518">
        <v>48.294510000000002</v>
      </c>
      <c r="LD518" s="1">
        <v>7.9589720000000003E-2</v>
      </c>
      <c r="LE518">
        <v>1219.6869999999999</v>
      </c>
      <c r="LF518" s="1">
        <v>1.37091E-2</v>
      </c>
      <c r="LG518">
        <v>48.065860000000001</v>
      </c>
      <c r="LH518" s="1">
        <v>9.3359020000000001E-2</v>
      </c>
      <c r="LI518">
        <v>1441.7170000000001</v>
      </c>
      <c r="LJ518" s="1">
        <v>1.3593650000000001E-2</v>
      </c>
      <c r="LK518">
        <v>47.882680000000001</v>
      </c>
      <c r="LL518">
        <v>0.1076502</v>
      </c>
      <c r="LM518">
        <v>1684.008</v>
      </c>
      <c r="LN518" s="1">
        <v>1.335362E-2</v>
      </c>
      <c r="LO518">
        <v>47.697330000000001</v>
      </c>
      <c r="LP518">
        <v>0.1216395</v>
      </c>
      <c r="LQ518">
        <v>1945.22</v>
      </c>
      <c r="LR518">
        <v>1.326928E-2</v>
      </c>
      <c r="LS518">
        <v>47.709290000000003</v>
      </c>
      <c r="LT518">
        <v>0.1376493</v>
      </c>
      <c r="LU518">
        <v>2224.1770000000001</v>
      </c>
      <c r="LV518" s="1">
        <v>1.327389E-2</v>
      </c>
      <c r="LW518">
        <v>47.9754</v>
      </c>
      <c r="LX518">
        <v>0.15541769999999999</v>
      </c>
      <c r="LY518">
        <v>2520.1129999999998</v>
      </c>
      <c r="LZ518" s="1">
        <v>1.33001E-2</v>
      </c>
      <c r="MA518">
        <v>48.205719999999999</v>
      </c>
      <c r="MB518">
        <v>0.1743458</v>
      </c>
      <c r="MC518">
        <v>2831.9720000000002</v>
      </c>
      <c r="MD518" s="1">
        <v>1.3225550000000001E-2</v>
      </c>
      <c r="ME518">
        <v>48.365160000000003</v>
      </c>
      <c r="MF518">
        <v>0.19263369999999999</v>
      </c>
      <c r="MG518">
        <v>3158.0459999999998</v>
      </c>
      <c r="MH518" s="1">
        <v>1.3097889999999999E-2</v>
      </c>
      <c r="MI518">
        <v>48.364319999999999</v>
      </c>
      <c r="MJ518">
        <v>0.21046210000000001</v>
      </c>
      <c r="MK518">
        <v>3496.2840000000001</v>
      </c>
      <c r="ML518" s="1">
        <v>1.300216E-2</v>
      </c>
      <c r="MM518">
        <v>48.109900000000003</v>
      </c>
      <c r="MN518">
        <v>0.22893730000000001</v>
      </c>
      <c r="MO518">
        <v>3844.886</v>
      </c>
      <c r="MP518">
        <v>1.2975209999999999E-2</v>
      </c>
      <c r="MQ518">
        <v>47.886519999999997</v>
      </c>
      <c r="MR518">
        <v>0.24884790000000001</v>
      </c>
      <c r="MS518">
        <v>4202.5609999999997</v>
      </c>
      <c r="MT518" s="1">
        <v>1.302561E-2</v>
      </c>
      <c r="MU518">
        <v>47.717410000000001</v>
      </c>
      <c r="MV518">
        <v>0.27063540000000003</v>
      </c>
      <c r="MW518">
        <v>4568.1949999999997</v>
      </c>
      <c r="MX518" s="1">
        <v>1.299082E-2</v>
      </c>
      <c r="MY518">
        <v>47.83473</v>
      </c>
      <c r="MZ518">
        <v>0.29097190000000001</v>
      </c>
      <c r="NA518">
        <v>4940.3419999999996</v>
      </c>
      <c r="NB518" s="1">
        <v>1.2901579999999999E-2</v>
      </c>
      <c r="NC518">
        <v>48.09019</v>
      </c>
      <c r="ND518">
        <v>0.31002580000000002</v>
      </c>
      <c r="NE518">
        <v>5316.8280000000004</v>
      </c>
      <c r="NF518" s="1">
        <v>1.2781600000000001E-2</v>
      </c>
      <c r="NG518">
        <v>48.617530000000002</v>
      </c>
      <c r="NH518">
        <v>0.32804159999999999</v>
      </c>
      <c r="NI518">
        <v>5695.9129999999996</v>
      </c>
      <c r="NJ518">
        <v>1.2737460000000001E-2</v>
      </c>
      <c r="NK518">
        <v>49.284170000000003</v>
      </c>
      <c r="NL518">
        <v>0.34770529999999999</v>
      </c>
      <c r="NM518">
        <v>6076.2269999999999</v>
      </c>
      <c r="NN518" s="1">
        <v>1.2744999999999999E-2</v>
      </c>
      <c r="NO518">
        <v>49.519570000000002</v>
      </c>
      <c r="NP518">
        <v>0.36867939999999999</v>
      </c>
      <c r="NQ518">
        <v>6457.1189999999997</v>
      </c>
      <c r="NR518" s="1">
        <v>1.2727759999999999E-2</v>
      </c>
      <c r="NS518">
        <v>49.211820000000003</v>
      </c>
      <c r="NT518">
        <v>0.38880009999999998</v>
      </c>
      <c r="NU518">
        <v>6837.58</v>
      </c>
      <c r="NV518">
        <v>1.2674319999999999E-2</v>
      </c>
      <c r="NW518">
        <v>48.897790000000001</v>
      </c>
      <c r="NX518">
        <v>0.40752860000000002</v>
      </c>
      <c r="NY518">
        <v>7216.1790000000001</v>
      </c>
      <c r="NZ518" s="1">
        <v>1.255453E-2</v>
      </c>
      <c r="OA518">
        <v>48.682209999999998</v>
      </c>
      <c r="OB518">
        <v>0.4236393</v>
      </c>
      <c r="OC518">
        <v>7591.3429999999998</v>
      </c>
      <c r="OD518" s="1">
        <v>1.250337E-2</v>
      </c>
      <c r="OE518">
        <v>48.795929999999998</v>
      </c>
      <c r="OF518">
        <v>0.44151889999999999</v>
      </c>
      <c r="OG518">
        <v>7962.0680000000002</v>
      </c>
      <c r="OH518" s="1">
        <v>1.250425E-2</v>
      </c>
      <c r="OI518">
        <v>48.828270000000003</v>
      </c>
      <c r="OJ518">
        <v>0.46084989999999998</v>
      </c>
      <c r="OK518">
        <v>8328.0630000000001</v>
      </c>
    </row>
    <row r="519" spans="1:401" x14ac:dyDescent="0.35">
      <c r="A519">
        <v>528</v>
      </c>
      <c r="B519" t="s">
        <v>4</v>
      </c>
      <c r="C519" t="s">
        <v>364</v>
      </c>
      <c r="D519" t="s">
        <v>526</v>
      </c>
      <c r="E519">
        <v>798.01819999999998</v>
      </c>
      <c r="F519" s="1">
        <v>2.7741149999999999E-2</v>
      </c>
      <c r="G519">
        <v>29.531179999999999</v>
      </c>
      <c r="H519">
        <v>0</v>
      </c>
      <c r="I519">
        <v>0</v>
      </c>
      <c r="J519" s="1">
        <v>2.7534960000000001E-2</v>
      </c>
      <c r="K519">
        <v>29.745419999999999</v>
      </c>
      <c r="L519">
        <v>0</v>
      </c>
      <c r="M519">
        <v>0</v>
      </c>
      <c r="N519" s="1">
        <v>2.714898E-2</v>
      </c>
      <c r="O519">
        <v>29.858180000000001</v>
      </c>
      <c r="P519">
        <v>0</v>
      </c>
      <c r="Q519">
        <v>0</v>
      </c>
      <c r="R519" s="1">
        <v>2.673505E-2</v>
      </c>
      <c r="S519">
        <v>30.18608</v>
      </c>
      <c r="T519">
        <v>0</v>
      </c>
      <c r="U519">
        <v>0</v>
      </c>
      <c r="V519" s="1">
        <v>2.6579430000000001E-2</v>
      </c>
      <c r="W519">
        <v>30.500139999999998</v>
      </c>
      <c r="X519">
        <v>0</v>
      </c>
      <c r="Y519">
        <v>0</v>
      </c>
      <c r="Z519">
        <v>2.6527760000000001E-2</v>
      </c>
      <c r="AA519">
        <v>30.618230000000001</v>
      </c>
      <c r="AB519">
        <v>0</v>
      </c>
      <c r="AC519">
        <v>0</v>
      </c>
      <c r="AD519">
        <v>2.6391870000000001E-2</v>
      </c>
      <c r="AE519">
        <v>30.5794</v>
      </c>
      <c r="AF519">
        <v>0</v>
      </c>
      <c r="AG519">
        <v>0</v>
      </c>
      <c r="AH519" s="1">
        <v>2.610049E-2</v>
      </c>
      <c r="AI519">
        <v>30.517289999999999</v>
      </c>
      <c r="AJ519">
        <v>0</v>
      </c>
      <c r="AK519">
        <v>0</v>
      </c>
      <c r="AL519" s="1">
        <v>2.5817E-2</v>
      </c>
      <c r="AM519">
        <v>30.532029999999999</v>
      </c>
      <c r="AN519">
        <v>0</v>
      </c>
      <c r="AO519">
        <v>0</v>
      </c>
      <c r="AP519" s="1">
        <v>2.5599050000000002E-2</v>
      </c>
      <c r="AQ519">
        <v>30.87481</v>
      </c>
      <c r="AR519">
        <v>0</v>
      </c>
      <c r="AS519">
        <v>0</v>
      </c>
      <c r="AT519" s="1">
        <v>2.544385E-2</v>
      </c>
      <c r="AU519">
        <v>31.442879999999999</v>
      </c>
      <c r="AV519">
        <v>0</v>
      </c>
      <c r="AW519">
        <v>0</v>
      </c>
      <c r="AX519" s="1">
        <v>2.525705E-2</v>
      </c>
      <c r="AY519">
        <v>32.121490000000001</v>
      </c>
      <c r="AZ519">
        <v>0</v>
      </c>
      <c r="BA519">
        <v>0</v>
      </c>
      <c r="BB519" s="1">
        <v>2.4989770000000001E-2</v>
      </c>
      <c r="BC519">
        <v>32.690300000000001</v>
      </c>
      <c r="BD519">
        <v>0</v>
      </c>
      <c r="BE519">
        <v>0</v>
      </c>
      <c r="BF519" s="1">
        <v>2.4684649999999999E-2</v>
      </c>
      <c r="BG519">
        <v>32.889200000000002</v>
      </c>
      <c r="BH519">
        <v>0</v>
      </c>
      <c r="BI519">
        <v>0</v>
      </c>
      <c r="BJ519" s="1">
        <v>2.440107E-2</v>
      </c>
      <c r="BK519">
        <v>32.85474</v>
      </c>
      <c r="BL519">
        <v>0</v>
      </c>
      <c r="BM519">
        <v>0</v>
      </c>
      <c r="BN519" s="1">
        <v>2.418793E-2</v>
      </c>
      <c r="BO519">
        <v>32.80424</v>
      </c>
      <c r="BP519">
        <v>0</v>
      </c>
      <c r="BQ519">
        <v>0</v>
      </c>
      <c r="BR519" s="1">
        <v>2.4169619999999999E-2</v>
      </c>
      <c r="BS519">
        <v>32.776969999999999</v>
      </c>
      <c r="BT519">
        <v>0</v>
      </c>
      <c r="BU519">
        <v>0</v>
      </c>
      <c r="BV519" s="1">
        <v>2.3888900000000001E-2</v>
      </c>
      <c r="BW519">
        <v>32.9756</v>
      </c>
      <c r="BX519">
        <v>0</v>
      </c>
      <c r="BY519">
        <v>0</v>
      </c>
      <c r="BZ519" s="1">
        <v>2.3491049999999999E-2</v>
      </c>
      <c r="CA519">
        <v>33.238309999999998</v>
      </c>
      <c r="CB519">
        <v>0</v>
      </c>
      <c r="CC519">
        <v>0</v>
      </c>
      <c r="CD519" s="1">
        <v>2.3079550000000001E-2</v>
      </c>
      <c r="CE519">
        <v>33.46772</v>
      </c>
      <c r="CF519">
        <v>0</v>
      </c>
      <c r="CG519">
        <v>0</v>
      </c>
      <c r="CH519" s="1">
        <v>2.2823889999999999E-2</v>
      </c>
      <c r="CI519">
        <v>33.640250000000002</v>
      </c>
      <c r="CJ519">
        <v>0</v>
      </c>
      <c r="CK519">
        <v>0</v>
      </c>
      <c r="CL519" s="1">
        <v>2.2650690000000001E-2</v>
      </c>
      <c r="CM519">
        <v>33.637210000000003</v>
      </c>
      <c r="CN519">
        <v>0</v>
      </c>
      <c r="CO519">
        <v>0</v>
      </c>
      <c r="CP519" s="1">
        <v>2.2471089999999999E-2</v>
      </c>
      <c r="CQ519">
        <v>33.589019999999998</v>
      </c>
      <c r="CR519">
        <v>0</v>
      </c>
      <c r="CS519">
        <v>0</v>
      </c>
      <c r="CT519" s="1">
        <v>2.221975E-2</v>
      </c>
      <c r="CU519">
        <v>33.526029999999999</v>
      </c>
      <c r="CV519">
        <v>0</v>
      </c>
      <c r="CW519">
        <v>0</v>
      </c>
      <c r="CX519">
        <v>2.1928309999999999E-2</v>
      </c>
      <c r="CY519">
        <v>33.520269999999996</v>
      </c>
      <c r="CZ519">
        <v>0</v>
      </c>
      <c r="DA519">
        <v>0</v>
      </c>
      <c r="DB519" s="1">
        <v>2.1757640000000002E-2</v>
      </c>
      <c r="DC519">
        <v>33.772010000000002</v>
      </c>
      <c r="DD519">
        <v>0</v>
      </c>
      <c r="DE519">
        <v>0</v>
      </c>
      <c r="DF519" s="1">
        <v>2.1689340000000001E-2</v>
      </c>
      <c r="DG519">
        <v>34.293329999999997</v>
      </c>
      <c r="DH519">
        <v>0</v>
      </c>
      <c r="DI519">
        <v>0</v>
      </c>
      <c r="DJ519" s="1">
        <v>2.160637E-2</v>
      </c>
      <c r="DK519">
        <v>35.179969999999997</v>
      </c>
      <c r="DL519">
        <v>0</v>
      </c>
      <c r="DM519">
        <v>0</v>
      </c>
      <c r="DN519" s="1">
        <v>2.1446159999999999E-2</v>
      </c>
      <c r="DO519">
        <v>36.214419999999997</v>
      </c>
      <c r="DP519">
        <v>0</v>
      </c>
      <c r="DQ519">
        <v>0</v>
      </c>
      <c r="DR519" s="1">
        <v>2.1207009999999998E-2</v>
      </c>
      <c r="DS519">
        <v>36.64481</v>
      </c>
      <c r="DT519">
        <v>0</v>
      </c>
      <c r="DU519">
        <v>0</v>
      </c>
      <c r="DV519">
        <v>2.0972350000000001E-2</v>
      </c>
      <c r="DW519">
        <v>36.599989999999998</v>
      </c>
      <c r="DX519">
        <v>0</v>
      </c>
      <c r="DY519">
        <v>0</v>
      </c>
      <c r="DZ519" s="1">
        <v>2.082411E-2</v>
      </c>
      <c r="EA519">
        <v>36.53443</v>
      </c>
      <c r="EB519">
        <v>0</v>
      </c>
      <c r="EC519">
        <v>0</v>
      </c>
      <c r="ED519" s="1">
        <v>2.104257E-2</v>
      </c>
      <c r="EE519">
        <v>36.489049999999999</v>
      </c>
      <c r="EF519">
        <v>0</v>
      </c>
      <c r="EG519">
        <v>0</v>
      </c>
      <c r="EH519" s="1">
        <v>2.083894E-2</v>
      </c>
      <c r="EI519">
        <v>36.607120000000002</v>
      </c>
      <c r="EJ519">
        <v>0</v>
      </c>
      <c r="EK519" s="1">
        <v>1.254069E-35</v>
      </c>
      <c r="EL519" s="1">
        <v>2.042774E-2</v>
      </c>
      <c r="EM519">
        <v>36.99192</v>
      </c>
      <c r="EN519" s="1">
        <v>3.4964429999999998E-36</v>
      </c>
      <c r="EO519" s="1">
        <v>3.0024249999999999E-32</v>
      </c>
      <c r="EP519" s="1">
        <v>2.000062E-2</v>
      </c>
      <c r="EQ519">
        <v>37.819839999999999</v>
      </c>
      <c r="ER519" s="1">
        <v>3.7829229999999998E-33</v>
      </c>
      <c r="ES519" s="1">
        <v>3.221221E-29</v>
      </c>
      <c r="ET519" s="1">
        <v>1.97891E-2</v>
      </c>
      <c r="EU519">
        <v>38.680419999999998</v>
      </c>
      <c r="EV519" s="1">
        <v>2.0877750000000001E-30</v>
      </c>
      <c r="EW519" s="1">
        <v>1.759107E-26</v>
      </c>
      <c r="EX519" s="1">
        <v>1.970005E-2</v>
      </c>
      <c r="EY519">
        <v>38.946089999999998</v>
      </c>
      <c r="EZ519" s="1">
        <v>6.4107210000000002E-28</v>
      </c>
      <c r="FA519" s="1">
        <v>5.3641629999999999E-24</v>
      </c>
      <c r="FB519" s="1">
        <v>1.957006E-2</v>
      </c>
      <c r="FC519">
        <v>38.867249999999999</v>
      </c>
      <c r="FD519" s="1">
        <v>1.1741140000000001E-25</v>
      </c>
      <c r="FE519" s="1">
        <v>9.8044740000000002E-22</v>
      </c>
      <c r="FF519" s="1">
        <v>1.9429809999999999E-2</v>
      </c>
      <c r="FG519">
        <v>38.772860000000001</v>
      </c>
      <c r="FH519" s="1">
        <v>1.356814E-23</v>
      </c>
      <c r="FI519" s="1">
        <v>1.136607E-19</v>
      </c>
      <c r="FJ519" s="1">
        <v>1.9859370000000001E-2</v>
      </c>
      <c r="FK519">
        <v>38.741120000000002</v>
      </c>
      <c r="FL519" s="1">
        <v>1.075629E-21</v>
      </c>
      <c r="FM519" s="1">
        <v>8.8047860000000002E-18</v>
      </c>
      <c r="FN519" s="1">
        <v>1.9674609999999999E-2</v>
      </c>
      <c r="FO519">
        <v>38.994750000000003</v>
      </c>
      <c r="FP519" s="1">
        <v>5.7330050000000006E-20</v>
      </c>
      <c r="FQ519" s="1">
        <v>4.7465079999999999E-16</v>
      </c>
      <c r="FR519">
        <v>1.9288159999999999E-2</v>
      </c>
      <c r="FS519">
        <v>39.407699999999998</v>
      </c>
      <c r="FT519" s="1">
        <v>2.1693649999999999E-18</v>
      </c>
      <c r="FU519" s="1">
        <v>1.8353250000000001E-14</v>
      </c>
      <c r="FV519" s="1">
        <v>1.8873000000000001E-2</v>
      </c>
      <c r="FW519">
        <v>39.89996</v>
      </c>
      <c r="FX519" s="1">
        <v>6.0313639999999998E-17</v>
      </c>
      <c r="FY519" s="1">
        <v>5.2368269999999999E-13</v>
      </c>
      <c r="FZ519" s="1">
        <v>1.8778940000000001E-2</v>
      </c>
      <c r="GA519">
        <v>40.165390000000002</v>
      </c>
      <c r="GB519" s="1">
        <v>1.2899310000000001E-15</v>
      </c>
      <c r="GC519" s="1">
        <v>1.1319999999999999E-11</v>
      </c>
      <c r="GD519" s="1">
        <v>1.8824279999999999E-2</v>
      </c>
      <c r="GE519">
        <v>40.241129999999998</v>
      </c>
      <c r="GF519" s="1">
        <v>2.1578000000000002E-14</v>
      </c>
      <c r="GG519" s="1">
        <v>1.9010920000000001E-10</v>
      </c>
      <c r="GH519" s="1">
        <v>1.8789139999999999E-2</v>
      </c>
      <c r="GI519">
        <v>40.124580000000002</v>
      </c>
      <c r="GJ519" s="1">
        <v>2.8478999999999999E-13</v>
      </c>
      <c r="GK519" s="1">
        <v>2.531799E-9</v>
      </c>
      <c r="GL519" s="1">
        <v>1.865735E-2</v>
      </c>
      <c r="GM519">
        <v>39.9953</v>
      </c>
      <c r="GN519" s="1">
        <v>3.0185260000000002E-12</v>
      </c>
      <c r="GO519" s="1">
        <v>2.7216740000000001E-8</v>
      </c>
      <c r="GP519" s="1">
        <v>1.9035079999999999E-2</v>
      </c>
      <c r="GQ519">
        <v>39.911020000000001</v>
      </c>
      <c r="GR519" s="1">
        <v>2.7041590000000001E-11</v>
      </c>
      <c r="GS519" s="1">
        <v>2.4086930000000001E-7</v>
      </c>
      <c r="GT519">
        <v>1.881907E-2</v>
      </c>
      <c r="GU519">
        <v>40.219259999999998</v>
      </c>
      <c r="GV519" s="1">
        <v>1.9639399999999999E-10</v>
      </c>
      <c r="GW519" s="1">
        <v>1.7831740000000001E-6</v>
      </c>
      <c r="GX519" s="1">
        <v>1.8445360000000001E-2</v>
      </c>
      <c r="GY519">
        <v>40.736159999999998</v>
      </c>
      <c r="GZ519" s="1">
        <v>1.1965730000000001E-9</v>
      </c>
      <c r="HA519" s="1">
        <v>1.1172679999999999E-5</v>
      </c>
      <c r="HB519">
        <v>1.8017640000000001E-2</v>
      </c>
      <c r="HC519">
        <v>41.39452</v>
      </c>
      <c r="HD519" s="1">
        <v>6.2327859999999999E-9</v>
      </c>
      <c r="HE519" s="1">
        <v>6.0073659999999998E-5</v>
      </c>
      <c r="HF519">
        <v>1.7885000000000002E-2</v>
      </c>
      <c r="HG519">
        <v>41.94453</v>
      </c>
      <c r="HH519" s="1">
        <v>2.870972E-8</v>
      </c>
      <c r="HI519" s="1">
        <v>2.809426E-4</v>
      </c>
      <c r="HJ519" s="1">
        <v>1.7850230000000002E-2</v>
      </c>
      <c r="HK519">
        <v>42.03257</v>
      </c>
      <c r="HL519" s="1">
        <v>1.170704E-7</v>
      </c>
      <c r="HM519" s="1">
        <v>1.157375E-3</v>
      </c>
      <c r="HN519" s="1">
        <v>1.771563E-2</v>
      </c>
      <c r="HO519">
        <v>41.943680000000001</v>
      </c>
      <c r="HP519" s="1">
        <v>4.2240729999999998E-7</v>
      </c>
      <c r="HQ519" s="1">
        <v>4.2420970000000002E-3</v>
      </c>
      <c r="HR519" s="1">
        <v>1.746176E-2</v>
      </c>
      <c r="HS519">
        <v>41.811950000000003</v>
      </c>
      <c r="HT519" s="1">
        <v>1.358507E-6</v>
      </c>
      <c r="HU519" s="1">
        <v>1.395243E-2</v>
      </c>
      <c r="HV519">
        <v>1.7605989999999998E-2</v>
      </c>
      <c r="HW519">
        <v>41.752769999999998</v>
      </c>
      <c r="HX519" s="1">
        <v>4.0501049999999999E-6</v>
      </c>
      <c r="HY519" s="1">
        <v>4.1583120000000001E-2</v>
      </c>
      <c r="HZ519" s="1">
        <v>1.7361359999999999E-2</v>
      </c>
      <c r="IA519">
        <v>42.116169999999997</v>
      </c>
      <c r="IB519" s="1">
        <v>1.078927E-5</v>
      </c>
      <c r="IC519">
        <v>0.1132102</v>
      </c>
      <c r="ID519" s="1">
        <v>1.704135E-2</v>
      </c>
      <c r="IE519">
        <v>43.008949999999999</v>
      </c>
      <c r="IF519" s="1">
        <v>2.6291669999999999E-5</v>
      </c>
      <c r="IG519">
        <v>0.28316740000000001</v>
      </c>
      <c r="IH519" s="1">
        <v>1.6662730000000001E-2</v>
      </c>
      <c r="II519">
        <v>44.1738</v>
      </c>
      <c r="IJ519" s="1">
        <v>5.9062089999999997E-5</v>
      </c>
      <c r="IK519">
        <v>0.65518989999999999</v>
      </c>
      <c r="IL519" s="1">
        <v>1.6463410000000001E-2</v>
      </c>
      <c r="IM519">
        <v>44.939320000000002</v>
      </c>
      <c r="IN519" s="1">
        <v>1.248919E-4</v>
      </c>
      <c r="IO519">
        <v>1.4120980000000001</v>
      </c>
      <c r="IP519" s="1">
        <v>1.6327089999999999E-2</v>
      </c>
      <c r="IQ519">
        <v>45.111289999999997</v>
      </c>
      <c r="IR519" s="1">
        <v>2.485942E-4</v>
      </c>
      <c r="IS519">
        <v>2.8539659999999998</v>
      </c>
      <c r="IT519" s="1">
        <v>1.6112689999999999E-2</v>
      </c>
      <c r="IU519">
        <v>45.015630000000002</v>
      </c>
      <c r="IV519" s="1">
        <v>4.6442309999999998E-4</v>
      </c>
      <c r="IW519">
        <v>5.4383010000000001</v>
      </c>
      <c r="IX519" s="1">
        <v>1.575582E-2</v>
      </c>
      <c r="IY519">
        <v>44.893619999999999</v>
      </c>
      <c r="IZ519" s="1">
        <v>8.1433109999999999E-4</v>
      </c>
      <c r="JA519">
        <v>9.8142619999999994</v>
      </c>
      <c r="JB519" s="1">
        <v>1.557382E-2</v>
      </c>
      <c r="JC519">
        <v>44.796610000000001</v>
      </c>
      <c r="JD519" s="1">
        <v>1.373677E-3</v>
      </c>
      <c r="JE519">
        <v>16.853349999999999</v>
      </c>
      <c r="JF519" s="1">
        <v>1.5231980000000001E-2</v>
      </c>
      <c r="JG519">
        <v>45.039760000000001</v>
      </c>
      <c r="JH519" s="1">
        <v>2.1927499999999998E-3</v>
      </c>
      <c r="JI519">
        <v>27.665890000000001</v>
      </c>
      <c r="JJ519" s="1">
        <v>1.494696E-2</v>
      </c>
      <c r="JK519">
        <v>45.32282</v>
      </c>
      <c r="JL519" s="1">
        <v>3.3677440000000002E-3</v>
      </c>
      <c r="JM519">
        <v>43.571390000000001</v>
      </c>
      <c r="JN519" s="1">
        <v>1.4724350000000001E-2</v>
      </c>
      <c r="JO519">
        <v>45.385350000000003</v>
      </c>
      <c r="JP519" s="1">
        <v>4.9936049999999999E-3</v>
      </c>
      <c r="JQ519">
        <v>66.100269999999995</v>
      </c>
      <c r="JR519" s="1">
        <v>1.4604900000000001E-2</v>
      </c>
      <c r="JS519">
        <v>45.336579999999998</v>
      </c>
      <c r="JT519" s="1">
        <v>7.2089609999999998E-3</v>
      </c>
      <c r="JU519">
        <v>96.943100000000001</v>
      </c>
      <c r="JV519" s="1">
        <v>1.449626E-2</v>
      </c>
      <c r="JW519">
        <v>45.295670000000001</v>
      </c>
      <c r="JX519" s="1">
        <v>1.010463E-2</v>
      </c>
      <c r="JY519">
        <v>137.89279999999999</v>
      </c>
      <c r="JZ519">
        <v>1.4329089999999999E-2</v>
      </c>
      <c r="KA519">
        <v>45.183610000000002</v>
      </c>
      <c r="KB519" s="1">
        <v>1.3721260000000001E-2</v>
      </c>
      <c r="KC519">
        <v>190.72569999999999</v>
      </c>
      <c r="KD519" s="1">
        <v>1.4166379999999999E-2</v>
      </c>
      <c r="KE519">
        <v>45.047330000000002</v>
      </c>
      <c r="KF519" s="1">
        <v>1.8168460000000001E-2</v>
      </c>
      <c r="KG519">
        <v>257.12369999999999</v>
      </c>
      <c r="KH519" s="1">
        <v>1.41764E-2</v>
      </c>
      <c r="KI519">
        <v>44.891179999999999</v>
      </c>
      <c r="KJ519" s="1">
        <v>2.3805690000000001E-2</v>
      </c>
      <c r="KK519">
        <v>338.7405</v>
      </c>
      <c r="KL519">
        <v>1.406633E-2</v>
      </c>
      <c r="KM519">
        <v>45.111980000000003</v>
      </c>
      <c r="KN519" s="1">
        <v>3.029689E-2</v>
      </c>
      <c r="KO519">
        <v>437.02730000000003</v>
      </c>
      <c r="KP519" s="1">
        <v>1.391337E-2</v>
      </c>
      <c r="KQ519">
        <v>45.911580000000001</v>
      </c>
      <c r="KR519" s="1">
        <v>3.7709220000000002E-2</v>
      </c>
      <c r="KS519">
        <v>553.01840000000004</v>
      </c>
      <c r="KT519" s="1">
        <v>1.372541E-2</v>
      </c>
      <c r="KU519">
        <v>47.098460000000003</v>
      </c>
      <c r="KV519" s="1">
        <v>4.5996820000000001E-2</v>
      </c>
      <c r="KW519">
        <v>687.45899999999995</v>
      </c>
      <c r="KX519" s="1">
        <v>1.3630690000000001E-2</v>
      </c>
      <c r="KY519">
        <v>47.94359</v>
      </c>
      <c r="KZ519" s="1">
        <v>5.5592889999999999E-2</v>
      </c>
      <c r="LA519">
        <v>840.88699999999994</v>
      </c>
      <c r="LB519" s="1">
        <v>1.359933E-2</v>
      </c>
      <c r="LC519">
        <v>48.034959999999998</v>
      </c>
      <c r="LD519" s="1">
        <v>6.6542699999999996E-2</v>
      </c>
      <c r="LE519">
        <v>1013.693</v>
      </c>
      <c r="LF519" s="1">
        <v>1.3561159999999999E-2</v>
      </c>
      <c r="LG519">
        <v>47.809899999999999</v>
      </c>
      <c r="LH519" s="1">
        <v>7.8576160000000006E-2</v>
      </c>
      <c r="LI519">
        <v>1205.9169999999999</v>
      </c>
      <c r="LJ519" s="1">
        <v>1.3444589999999999E-2</v>
      </c>
      <c r="LK519">
        <v>47.631419999999999</v>
      </c>
      <c r="LL519" s="1">
        <v>9.1144810000000007E-2</v>
      </c>
      <c r="LM519">
        <v>1417.1289999999999</v>
      </c>
      <c r="LN519" s="1">
        <v>1.320639E-2</v>
      </c>
      <c r="LO519">
        <v>47.452770000000001</v>
      </c>
      <c r="LP519">
        <v>0.1035816</v>
      </c>
      <c r="LQ519">
        <v>1646.3420000000001</v>
      </c>
      <c r="LR519" s="1">
        <v>1.312222E-2</v>
      </c>
      <c r="LS519">
        <v>47.469909999999999</v>
      </c>
      <c r="LT519">
        <v>0.1178515</v>
      </c>
      <c r="LU519">
        <v>1892.653</v>
      </c>
      <c r="LV519" s="1">
        <v>1.312966E-2</v>
      </c>
      <c r="LW519">
        <v>47.737819999999999</v>
      </c>
      <c r="LX519">
        <v>0.13378670000000001</v>
      </c>
      <c r="LY519">
        <v>2155.5230000000001</v>
      </c>
      <c r="LZ519" s="1">
        <v>1.315447E-2</v>
      </c>
      <c r="MA519">
        <v>47.969659999999998</v>
      </c>
      <c r="MB519">
        <v>0.1508099</v>
      </c>
      <c r="MC519">
        <v>2434.1039999999998</v>
      </c>
      <c r="MD519" s="1">
        <v>1.3080390000000001E-2</v>
      </c>
      <c r="ME519">
        <v>48.130459999999999</v>
      </c>
      <c r="MF519">
        <v>0.16740730000000001</v>
      </c>
      <c r="MG519">
        <v>2726.9789999999998</v>
      </c>
      <c r="MH519" s="1">
        <v>1.295407E-2</v>
      </c>
      <c r="MI519">
        <v>48.133670000000002</v>
      </c>
      <c r="MJ519">
        <v>0.18371680000000001</v>
      </c>
      <c r="MK519">
        <v>3032.3719999999998</v>
      </c>
      <c r="ML519" s="1">
        <v>1.2860160000000001E-2</v>
      </c>
      <c r="MM519">
        <v>47.886569999999999</v>
      </c>
      <c r="MN519">
        <v>0.20070109999999999</v>
      </c>
      <c r="MO519">
        <v>3348.6880000000001</v>
      </c>
      <c r="MP519" s="1">
        <v>1.2832720000000001E-2</v>
      </c>
      <c r="MQ519">
        <v>47.67024</v>
      </c>
      <c r="MR519">
        <v>0.21902060000000001</v>
      </c>
      <c r="MS519">
        <v>3674.7930000000001</v>
      </c>
      <c r="MT519" s="1">
        <v>1.288421E-2</v>
      </c>
      <c r="MU519">
        <v>47.508130000000001</v>
      </c>
      <c r="MV519">
        <v>0.2391414</v>
      </c>
      <c r="MW519">
        <v>4009.6860000000001</v>
      </c>
      <c r="MX519" s="1">
        <v>1.284864E-2</v>
      </c>
      <c r="MY519">
        <v>47.62867</v>
      </c>
      <c r="MZ519">
        <v>0.25802969999999997</v>
      </c>
      <c r="NA519">
        <v>4352.0559999999996</v>
      </c>
      <c r="NB519" s="1">
        <v>1.2761710000000001E-2</v>
      </c>
      <c r="NC519">
        <v>47.884770000000003</v>
      </c>
      <c r="ND519">
        <v>0.2759144</v>
      </c>
      <c r="NE519">
        <v>4699.924</v>
      </c>
      <c r="NF519" s="1">
        <v>1.2641070000000001E-2</v>
      </c>
      <c r="NG519">
        <v>48.407960000000003</v>
      </c>
      <c r="NH519">
        <v>0.29287390000000002</v>
      </c>
      <c r="NI519">
        <v>5051.62</v>
      </c>
      <c r="NJ519" s="1">
        <v>1.2598150000000001E-2</v>
      </c>
      <c r="NK519">
        <v>49.068159999999999</v>
      </c>
      <c r="NL519">
        <v>0.31143349999999997</v>
      </c>
      <c r="NM519">
        <v>5405.8770000000004</v>
      </c>
      <c r="NN519" s="1">
        <v>1.2607409999999999E-2</v>
      </c>
      <c r="NO519">
        <v>49.303629999999998</v>
      </c>
      <c r="NP519">
        <v>0.3312696</v>
      </c>
      <c r="NQ519">
        <v>5762.0820000000003</v>
      </c>
      <c r="NR519" s="1">
        <v>1.2590209999999999E-2</v>
      </c>
      <c r="NS519">
        <v>49.001629999999999</v>
      </c>
      <c r="NT519">
        <v>0.35036119999999998</v>
      </c>
      <c r="NU519">
        <v>6119.2089999999998</v>
      </c>
      <c r="NV519" s="1">
        <v>1.2536800000000001E-2</v>
      </c>
      <c r="NW519">
        <v>48.695239999999998</v>
      </c>
      <c r="NX519">
        <v>0.36824440000000003</v>
      </c>
      <c r="NY519">
        <v>6475.9049999999997</v>
      </c>
      <c r="NZ519" s="1">
        <v>1.241656E-2</v>
      </c>
      <c r="OA519">
        <v>48.486640000000001</v>
      </c>
      <c r="OB519">
        <v>0.3837719</v>
      </c>
      <c r="OC519">
        <v>6830.6729999999998</v>
      </c>
      <c r="OD519" s="1">
        <v>1.236627E-2</v>
      </c>
      <c r="OE519">
        <v>48.603140000000003</v>
      </c>
      <c r="OF519">
        <v>0.40099849999999998</v>
      </c>
      <c r="OG519">
        <v>7182.42</v>
      </c>
      <c r="OH519" s="1">
        <v>1.2367980000000001E-2</v>
      </c>
      <c r="OI519">
        <v>48.641039999999997</v>
      </c>
      <c r="OJ519">
        <v>0.41961619999999999</v>
      </c>
      <c r="OK519">
        <v>7530.9849999999997</v>
      </c>
    </row>
    <row r="520" spans="1:401" x14ac:dyDescent="0.35">
      <c r="A520">
        <v>529</v>
      </c>
      <c r="B520" t="s">
        <v>4</v>
      </c>
      <c r="C520" t="s">
        <v>364</v>
      </c>
      <c r="D520" t="s">
        <v>527</v>
      </c>
      <c r="E520">
        <v>811.60929999999996</v>
      </c>
      <c r="F520" s="1">
        <v>2.797233E-2</v>
      </c>
      <c r="G520">
        <v>29.259699999999999</v>
      </c>
      <c r="H520">
        <v>0</v>
      </c>
      <c r="I520">
        <v>0</v>
      </c>
      <c r="J520" s="1">
        <v>2.7764939999999998E-2</v>
      </c>
      <c r="K520">
        <v>29.47513</v>
      </c>
      <c r="L520">
        <v>0</v>
      </c>
      <c r="M520">
        <v>0</v>
      </c>
      <c r="N520" s="1">
        <v>2.7373379999999999E-2</v>
      </c>
      <c r="O520">
        <v>29.590810000000001</v>
      </c>
      <c r="P520">
        <v>0</v>
      </c>
      <c r="Q520">
        <v>0</v>
      </c>
      <c r="R520" s="1">
        <v>2.695138E-2</v>
      </c>
      <c r="S520">
        <v>29.917100000000001</v>
      </c>
      <c r="T520">
        <v>0</v>
      </c>
      <c r="U520">
        <v>0</v>
      </c>
      <c r="V520" s="1">
        <v>2.6796690000000001E-2</v>
      </c>
      <c r="W520">
        <v>30.231190000000002</v>
      </c>
      <c r="X520">
        <v>0</v>
      </c>
      <c r="Y520">
        <v>0</v>
      </c>
      <c r="Z520" s="1">
        <v>2.6746840000000001E-2</v>
      </c>
      <c r="AA520">
        <v>30.352129999999999</v>
      </c>
      <c r="AB520">
        <v>0</v>
      </c>
      <c r="AC520">
        <v>0</v>
      </c>
      <c r="AD520" s="1">
        <v>2.6609230000000001E-2</v>
      </c>
      <c r="AE520">
        <v>30.316849999999999</v>
      </c>
      <c r="AF520">
        <v>0</v>
      </c>
      <c r="AG520">
        <v>0</v>
      </c>
      <c r="AH520" s="1">
        <v>2.6315700000000001E-2</v>
      </c>
      <c r="AI520">
        <v>30.25909</v>
      </c>
      <c r="AJ520">
        <v>0</v>
      </c>
      <c r="AK520">
        <v>0</v>
      </c>
      <c r="AL520" s="1">
        <v>2.6031269999999999E-2</v>
      </c>
      <c r="AM520">
        <v>30.27683</v>
      </c>
      <c r="AN520">
        <v>0</v>
      </c>
      <c r="AO520">
        <v>0</v>
      </c>
      <c r="AP520" s="1">
        <v>2.580814E-2</v>
      </c>
      <c r="AQ520">
        <v>30.618220000000001</v>
      </c>
      <c r="AR520">
        <v>0</v>
      </c>
      <c r="AS520">
        <v>0</v>
      </c>
      <c r="AT520" s="1">
        <v>2.5652709999999999E-2</v>
      </c>
      <c r="AU520">
        <v>31.182390000000002</v>
      </c>
      <c r="AV520">
        <v>0</v>
      </c>
      <c r="AW520">
        <v>0</v>
      </c>
      <c r="AX520" s="1">
        <v>2.5467210000000001E-2</v>
      </c>
      <c r="AY520">
        <v>31.854959999999998</v>
      </c>
      <c r="AZ520">
        <v>0</v>
      </c>
      <c r="BA520">
        <v>0</v>
      </c>
      <c r="BB520" s="1">
        <v>2.5197299999999999E-2</v>
      </c>
      <c r="BC520">
        <v>32.41863</v>
      </c>
      <c r="BD520">
        <v>0</v>
      </c>
      <c r="BE520">
        <v>0</v>
      </c>
      <c r="BF520" s="1">
        <v>2.4887800000000002E-2</v>
      </c>
      <c r="BG520">
        <v>32.61683</v>
      </c>
      <c r="BH520">
        <v>0</v>
      </c>
      <c r="BI520">
        <v>0</v>
      </c>
      <c r="BJ520" s="1">
        <v>2.4602010000000001E-2</v>
      </c>
      <c r="BK520">
        <v>32.58381</v>
      </c>
      <c r="BL520">
        <v>0</v>
      </c>
      <c r="BM520">
        <v>0</v>
      </c>
      <c r="BN520" s="1">
        <v>2.43892E-2</v>
      </c>
      <c r="BO520">
        <v>32.536209999999997</v>
      </c>
      <c r="BP520">
        <v>0</v>
      </c>
      <c r="BQ520">
        <v>0</v>
      </c>
      <c r="BR520" s="1">
        <v>2.4374750000000001E-2</v>
      </c>
      <c r="BS520">
        <v>32.512340000000002</v>
      </c>
      <c r="BT520">
        <v>0</v>
      </c>
      <c r="BU520">
        <v>0</v>
      </c>
      <c r="BV520" s="1">
        <v>2.4089200000000002E-2</v>
      </c>
      <c r="BW520">
        <v>32.711489999999998</v>
      </c>
      <c r="BX520">
        <v>0</v>
      </c>
      <c r="BY520">
        <v>0</v>
      </c>
      <c r="BZ520" s="1">
        <v>2.3685990000000001E-2</v>
      </c>
      <c r="CA520">
        <v>32.976170000000003</v>
      </c>
      <c r="CB520">
        <v>0</v>
      </c>
      <c r="CC520">
        <v>0</v>
      </c>
      <c r="CD520" s="1">
        <v>2.3269169999999999E-2</v>
      </c>
      <c r="CE520">
        <v>33.204569999999997</v>
      </c>
      <c r="CF520">
        <v>0</v>
      </c>
      <c r="CG520">
        <v>0</v>
      </c>
      <c r="CH520">
        <v>2.3012850000000001E-2</v>
      </c>
      <c r="CI520">
        <v>33.380789999999998</v>
      </c>
      <c r="CJ520">
        <v>0</v>
      </c>
      <c r="CK520">
        <v>0</v>
      </c>
      <c r="CL520" s="1">
        <v>2.2840309999999999E-2</v>
      </c>
      <c r="CM520">
        <v>33.381120000000003</v>
      </c>
      <c r="CN520">
        <v>0</v>
      </c>
      <c r="CO520">
        <v>0</v>
      </c>
      <c r="CP520">
        <v>2.266073E-2</v>
      </c>
      <c r="CQ520">
        <v>33.336930000000002</v>
      </c>
      <c r="CR520">
        <v>0</v>
      </c>
      <c r="CS520">
        <v>0</v>
      </c>
      <c r="CT520" s="1">
        <v>2.240547E-2</v>
      </c>
      <c r="CU520">
        <v>33.278660000000002</v>
      </c>
      <c r="CV520">
        <v>0</v>
      </c>
      <c r="CW520">
        <v>0</v>
      </c>
      <c r="CX520" s="1">
        <v>2.211107E-2</v>
      </c>
      <c r="CY520">
        <v>33.276330000000002</v>
      </c>
      <c r="CZ520">
        <v>0</v>
      </c>
      <c r="DA520">
        <v>0</v>
      </c>
      <c r="DB520" s="1">
        <v>2.193751E-2</v>
      </c>
      <c r="DC520">
        <v>33.528170000000003</v>
      </c>
      <c r="DD520">
        <v>0</v>
      </c>
      <c r="DE520">
        <v>0</v>
      </c>
      <c r="DF520" s="1">
        <v>2.1869320000000001E-2</v>
      </c>
      <c r="DG520">
        <v>34.04562</v>
      </c>
      <c r="DH520">
        <v>0</v>
      </c>
      <c r="DI520">
        <v>0</v>
      </c>
      <c r="DJ520" s="1">
        <v>2.178654E-2</v>
      </c>
      <c r="DK520">
        <v>34.92295</v>
      </c>
      <c r="DL520">
        <v>0</v>
      </c>
      <c r="DM520">
        <v>0</v>
      </c>
      <c r="DN520" s="1">
        <v>2.162495E-2</v>
      </c>
      <c r="DO520">
        <v>35.947310000000002</v>
      </c>
      <c r="DP520">
        <v>0</v>
      </c>
      <c r="DQ520">
        <v>0</v>
      </c>
      <c r="DR520" s="1">
        <v>2.1382620000000001E-2</v>
      </c>
      <c r="DS520">
        <v>36.376420000000003</v>
      </c>
      <c r="DT520">
        <v>0</v>
      </c>
      <c r="DU520">
        <v>0</v>
      </c>
      <c r="DV520" s="1">
        <v>2.1146040000000001E-2</v>
      </c>
      <c r="DW520">
        <v>36.331389999999999</v>
      </c>
      <c r="DX520">
        <v>0</v>
      </c>
      <c r="DY520">
        <v>0</v>
      </c>
      <c r="DZ520" s="1">
        <v>2.0997910000000002E-2</v>
      </c>
      <c r="EA520">
        <v>36.267330000000001</v>
      </c>
      <c r="EB520">
        <v>0</v>
      </c>
      <c r="EC520">
        <v>0</v>
      </c>
      <c r="ED520" s="1">
        <v>2.1224659999999999E-2</v>
      </c>
      <c r="EE520">
        <v>36.224870000000003</v>
      </c>
      <c r="EF520">
        <v>0</v>
      </c>
      <c r="EG520">
        <v>0</v>
      </c>
      <c r="EH520" s="1">
        <v>2.102008E-2</v>
      </c>
      <c r="EI520">
        <v>36.344639999999998</v>
      </c>
      <c r="EJ520">
        <v>0</v>
      </c>
      <c r="EK520" s="1">
        <v>3.6887219999999997E-36</v>
      </c>
      <c r="EL520" s="1">
        <v>2.0602639999999998E-2</v>
      </c>
      <c r="EM520">
        <v>36.726649999999999</v>
      </c>
      <c r="EN520" s="1">
        <v>1.118735E-36</v>
      </c>
      <c r="EO520" s="1">
        <v>9.4099650000000001E-33</v>
      </c>
      <c r="EP520" s="1">
        <v>2.016892E-2</v>
      </c>
      <c r="EQ520">
        <v>37.548639999999999</v>
      </c>
      <c r="ER520" s="1">
        <v>1.2753939999999999E-33</v>
      </c>
      <c r="ES520" s="1">
        <v>1.0672669999999999E-29</v>
      </c>
      <c r="ET520" s="1">
        <v>1.9955549999999999E-2</v>
      </c>
      <c r="EU520">
        <v>38.40401</v>
      </c>
      <c r="EV520" s="1">
        <v>7.3883660000000004E-31</v>
      </c>
      <c r="EW520" s="1">
        <v>6.1316209999999999E-27</v>
      </c>
      <c r="EX520" s="1">
        <v>1.9867030000000001E-2</v>
      </c>
      <c r="EY520">
        <v>38.672580000000004</v>
      </c>
      <c r="EZ520" s="1">
        <v>2.3733880000000001E-28</v>
      </c>
      <c r="FA520" s="1">
        <v>1.9593350000000001E-24</v>
      </c>
      <c r="FB520" s="1">
        <v>1.9735349999999999E-2</v>
      </c>
      <c r="FC520">
        <v>38.595059999999997</v>
      </c>
      <c r="FD520" s="1">
        <v>4.5351740000000001E-26</v>
      </c>
      <c r="FE520" s="1">
        <v>3.7415079999999998E-22</v>
      </c>
      <c r="FF520" s="1">
        <v>1.9598830000000001E-2</v>
      </c>
      <c r="FG520">
        <v>38.503920000000001</v>
      </c>
      <c r="FH520" s="1">
        <v>5.4562839999999998E-24</v>
      </c>
      <c r="FI520" s="1">
        <v>4.5193380000000002E-20</v>
      </c>
      <c r="FJ520" s="1">
        <v>2.0039950000000001E-2</v>
      </c>
      <c r="FK520">
        <v>38.475119999999997</v>
      </c>
      <c r="FL520" s="1">
        <v>4.4945349999999995E-22</v>
      </c>
      <c r="FM520" s="1">
        <v>3.639378E-18</v>
      </c>
      <c r="FN520" s="1">
        <v>1.9851939999999998E-2</v>
      </c>
      <c r="FO520">
        <v>38.728520000000003</v>
      </c>
      <c r="FP520" s="1">
        <v>2.4832879999999999E-20</v>
      </c>
      <c r="FQ520" s="1">
        <v>2.0353530000000001E-16</v>
      </c>
      <c r="FR520" s="1">
        <v>1.9460990000000001E-2</v>
      </c>
      <c r="FS520">
        <v>39.139650000000003</v>
      </c>
      <c r="FT520" s="1">
        <v>9.7248450000000008E-19</v>
      </c>
      <c r="FU520" s="1">
        <v>8.1497039999999999E-15</v>
      </c>
      <c r="FV520" s="1">
        <v>1.9037330000000002E-2</v>
      </c>
      <c r="FW520">
        <v>39.629330000000003</v>
      </c>
      <c r="FX520" s="1">
        <v>2.794016E-17</v>
      </c>
      <c r="FY520" s="1">
        <v>2.404688E-13</v>
      </c>
      <c r="FZ520" s="1">
        <v>1.8944200000000001E-2</v>
      </c>
      <c r="GA520">
        <v>39.89499</v>
      </c>
      <c r="GB520" s="1">
        <v>6.1700259999999999E-16</v>
      </c>
      <c r="GC520" s="1">
        <v>5.3685380000000001E-12</v>
      </c>
      <c r="GD520" s="1">
        <v>1.8992439999999999E-2</v>
      </c>
      <c r="GE520">
        <v>39.972909999999999</v>
      </c>
      <c r="GF520" s="1">
        <v>1.0645680000000001E-14</v>
      </c>
      <c r="GG520" s="1">
        <v>9.3007379999999997E-11</v>
      </c>
      <c r="GH520" s="1">
        <v>1.8957209999999999E-2</v>
      </c>
      <c r="GI520">
        <v>39.860819999999997</v>
      </c>
      <c r="GJ520" s="1">
        <v>1.447481E-13</v>
      </c>
      <c r="GK520" s="1">
        <v>1.2763119999999999E-9</v>
      </c>
      <c r="GL520">
        <v>1.8826849999999999E-2</v>
      </c>
      <c r="GM520">
        <v>39.736809999999998</v>
      </c>
      <c r="GN520" s="1">
        <v>1.5790319999999999E-12</v>
      </c>
      <c r="GO520" s="1">
        <v>1.4121419999999999E-8</v>
      </c>
      <c r="GP520" s="1">
        <v>1.9215869999999999E-2</v>
      </c>
      <c r="GQ520">
        <v>39.657350000000001</v>
      </c>
      <c r="GR520" s="1">
        <v>1.454727E-11</v>
      </c>
      <c r="GS520" s="1">
        <v>1.2848549999999999E-7</v>
      </c>
      <c r="GT520" s="1">
        <v>1.8997090000000001E-2</v>
      </c>
      <c r="GU520">
        <v>39.964779999999998</v>
      </c>
      <c r="GV520" s="1">
        <v>1.084852E-10</v>
      </c>
      <c r="GW520" s="1">
        <v>9.7680379999999993E-7</v>
      </c>
      <c r="GX520" s="1">
        <v>1.8616919999999999E-2</v>
      </c>
      <c r="GY520">
        <v>40.480049999999999</v>
      </c>
      <c r="GZ520" s="1">
        <v>6.7783499999999997E-10</v>
      </c>
      <c r="HA520" s="1">
        <v>6.2776529999999998E-6</v>
      </c>
      <c r="HB520" s="1">
        <v>1.81821E-2</v>
      </c>
      <c r="HC520">
        <v>41.132210000000001</v>
      </c>
      <c r="HD520" s="1">
        <v>3.6168140000000001E-9</v>
      </c>
      <c r="HE520" s="1">
        <v>3.4582790000000003E-5</v>
      </c>
      <c r="HF520" s="1">
        <v>1.805066E-2</v>
      </c>
      <c r="HG520">
        <v>41.679090000000002</v>
      </c>
      <c r="HH520" s="1">
        <v>1.7055440000000001E-8</v>
      </c>
      <c r="HI520" s="1">
        <v>1.655432E-4</v>
      </c>
      <c r="HJ520">
        <v>1.80162E-2</v>
      </c>
      <c r="HK520">
        <v>41.768749999999997</v>
      </c>
      <c r="HL520" s="1">
        <v>7.1129509999999998E-8</v>
      </c>
      <c r="HM520" s="1">
        <v>6.9743129999999998E-4</v>
      </c>
      <c r="HN520" s="1">
        <v>1.788228E-2</v>
      </c>
      <c r="HO520">
        <v>41.681600000000003</v>
      </c>
      <c r="HP520" s="1">
        <v>2.6227939999999998E-7</v>
      </c>
      <c r="HQ520" s="1">
        <v>2.6119379999999998E-3</v>
      </c>
      <c r="HR520" s="1">
        <v>1.762621E-2</v>
      </c>
      <c r="HS520">
        <v>41.55424</v>
      </c>
      <c r="HT520" s="1">
        <v>8.6121510000000004E-7</v>
      </c>
      <c r="HU520" s="1">
        <v>8.7701059999999997E-3</v>
      </c>
      <c r="HV520" s="1">
        <v>1.7776719999999999E-2</v>
      </c>
      <c r="HW520">
        <v>41.498460000000001</v>
      </c>
      <c r="HX520" s="1">
        <v>2.619958E-6</v>
      </c>
      <c r="HY520" s="1">
        <v>2.6661730000000002E-2</v>
      </c>
      <c r="HZ520" s="1">
        <v>1.752913E-2</v>
      </c>
      <c r="IA520">
        <v>41.859569999999998</v>
      </c>
      <c r="IB520" s="1">
        <v>7.1140799999999997E-6</v>
      </c>
      <c r="IC520" s="1">
        <v>7.398093E-2</v>
      </c>
      <c r="ID520" s="1">
        <v>1.720557E-2</v>
      </c>
      <c r="IE520">
        <v>42.744239999999998</v>
      </c>
      <c r="IF520" s="1">
        <v>1.7656679999999998E-5</v>
      </c>
      <c r="IG520">
        <v>0.18845010000000001</v>
      </c>
      <c r="IH520" s="1">
        <v>1.6820600000000002E-2</v>
      </c>
      <c r="II520">
        <v>43.898310000000002</v>
      </c>
      <c r="IJ520" s="1">
        <v>4.0359509999999999E-5</v>
      </c>
      <c r="IK520">
        <v>0.44368279999999999</v>
      </c>
      <c r="IL520" s="1">
        <v>1.662135E-2</v>
      </c>
      <c r="IM520">
        <v>44.658610000000003</v>
      </c>
      <c r="IN520" s="1">
        <v>8.6793999999999996E-5</v>
      </c>
      <c r="IO520">
        <v>0.97223990000000005</v>
      </c>
      <c r="IP520" s="1">
        <v>1.6485050000000001E-2</v>
      </c>
      <c r="IQ520">
        <v>44.829160000000002</v>
      </c>
      <c r="IR520" s="1">
        <v>1.7555620000000001E-4</v>
      </c>
      <c r="IS520">
        <v>1.9963150000000001</v>
      </c>
      <c r="IT520" s="1">
        <v>1.6268000000000001E-2</v>
      </c>
      <c r="IU520">
        <v>44.733870000000003</v>
      </c>
      <c r="IV520" s="1">
        <v>3.329963E-4</v>
      </c>
      <c r="IW520">
        <v>3.861818</v>
      </c>
      <c r="IX520" s="1">
        <v>1.5910549999999999E-2</v>
      </c>
      <c r="IY520">
        <v>44.614809999999999</v>
      </c>
      <c r="IZ520" s="1">
        <v>5.9251530000000005E-4</v>
      </c>
      <c r="JA520">
        <v>7.069928</v>
      </c>
      <c r="JB520" s="1">
        <v>1.5727830000000002E-2</v>
      </c>
      <c r="JC520">
        <v>44.521610000000003</v>
      </c>
      <c r="JD520" s="1">
        <v>1.0134409999999999E-3</v>
      </c>
      <c r="JE520">
        <v>12.30729</v>
      </c>
      <c r="JF520" s="1">
        <v>1.5383340000000001E-2</v>
      </c>
      <c r="JG520">
        <v>44.764029999999998</v>
      </c>
      <c r="JH520" s="1">
        <v>1.639057E-3</v>
      </c>
      <c r="JI520">
        <v>20.465610000000002</v>
      </c>
      <c r="JJ520" s="1">
        <v>1.5091220000000001E-2</v>
      </c>
      <c r="JK520">
        <v>45.050870000000003</v>
      </c>
      <c r="JL520" s="1">
        <v>2.5479819999999999E-3</v>
      </c>
      <c r="JM520">
        <v>32.627949999999998</v>
      </c>
      <c r="JN520" s="1">
        <v>1.486851E-2</v>
      </c>
      <c r="JO520">
        <v>45.116210000000002</v>
      </c>
      <c r="JP520" s="1">
        <v>3.8231390000000001E-3</v>
      </c>
      <c r="JQ520">
        <v>50.074460000000002</v>
      </c>
      <c r="JR520" s="1">
        <v>1.4749429999999999E-2</v>
      </c>
      <c r="JS520">
        <v>45.07159</v>
      </c>
      <c r="JT520" s="1">
        <v>5.5813369999999996E-3</v>
      </c>
      <c r="JU520">
        <v>74.24821</v>
      </c>
      <c r="JV520">
        <v>1.463832E-2</v>
      </c>
      <c r="JW520">
        <v>45.035760000000003</v>
      </c>
      <c r="JX520" s="1">
        <v>7.9050219999999994E-3</v>
      </c>
      <c r="JY520">
        <v>106.7115</v>
      </c>
      <c r="JZ520" s="1">
        <v>1.447266E-2</v>
      </c>
      <c r="KA520">
        <v>44.928699999999999</v>
      </c>
      <c r="KB520" s="1">
        <v>1.0843800000000001E-2</v>
      </c>
      <c r="KC520">
        <v>149.05099999999999</v>
      </c>
      <c r="KD520" s="1">
        <v>1.4307200000000001E-2</v>
      </c>
      <c r="KE520">
        <v>44.798470000000002</v>
      </c>
      <c r="KF520" s="1">
        <v>1.4492629999999999E-2</v>
      </c>
      <c r="KG520">
        <v>202.81049999999999</v>
      </c>
      <c r="KH520">
        <v>1.432049E-2</v>
      </c>
      <c r="KI520">
        <v>44.649039999999999</v>
      </c>
      <c r="KJ520" s="1">
        <v>1.9162470000000001E-2</v>
      </c>
      <c r="KK520">
        <v>269.53620000000001</v>
      </c>
      <c r="KL520" s="1">
        <v>1.420854E-2</v>
      </c>
      <c r="KM520">
        <v>44.86965</v>
      </c>
      <c r="KN520" s="1">
        <v>2.4591680000000001E-2</v>
      </c>
      <c r="KO520">
        <v>350.6336</v>
      </c>
      <c r="KP520" s="1">
        <v>1.405412E-2</v>
      </c>
      <c r="KQ520">
        <v>45.662529999999997</v>
      </c>
      <c r="KR520" s="1">
        <v>3.0851449999999999E-2</v>
      </c>
      <c r="KS520">
        <v>447.17790000000002</v>
      </c>
      <c r="KT520" s="1">
        <v>1.3862330000000001E-2</v>
      </c>
      <c r="KU520">
        <v>46.839449999999999</v>
      </c>
      <c r="KV520" s="1">
        <v>3.7908829999999998E-2</v>
      </c>
      <c r="KW520">
        <v>560.00509999999997</v>
      </c>
      <c r="KX520" s="1">
        <v>1.37672E-2</v>
      </c>
      <c r="KY520">
        <v>47.680230000000002</v>
      </c>
      <c r="KZ520" s="1">
        <v>4.6143539999999997E-2</v>
      </c>
      <c r="LA520">
        <v>689.78160000000003</v>
      </c>
      <c r="LB520">
        <v>1.3734079999999999E-2</v>
      </c>
      <c r="LC520">
        <v>47.774259999999998</v>
      </c>
      <c r="LD520" s="1">
        <v>5.5596029999999998E-2</v>
      </c>
      <c r="LE520">
        <v>837.03830000000005</v>
      </c>
      <c r="LF520">
        <v>1.3697849999999999E-2</v>
      </c>
      <c r="LG520">
        <v>47.55198</v>
      </c>
      <c r="LH520" s="1">
        <v>6.6077140000000006E-2</v>
      </c>
      <c r="LI520">
        <v>1002.011</v>
      </c>
      <c r="LJ520" s="1">
        <v>1.3579310000000001E-2</v>
      </c>
      <c r="LK520">
        <v>47.377380000000002</v>
      </c>
      <c r="LL520" s="1">
        <v>7.710127E-2</v>
      </c>
      <c r="LM520">
        <v>1184.499</v>
      </c>
      <c r="LN520" s="1">
        <v>1.333788E-2</v>
      </c>
      <c r="LO520">
        <v>47.204610000000002</v>
      </c>
      <c r="LP520" s="1">
        <v>8.8112940000000001E-2</v>
      </c>
      <c r="LQ520">
        <v>1383.808</v>
      </c>
      <c r="LR520" s="1">
        <v>1.3252130000000001E-2</v>
      </c>
      <c r="LS520">
        <v>47.225470000000001</v>
      </c>
      <c r="LT520">
        <v>0.1007835</v>
      </c>
      <c r="LU520">
        <v>1599.289</v>
      </c>
      <c r="LV520" s="1">
        <v>1.326245E-2</v>
      </c>
      <c r="LW520">
        <v>47.494430000000001</v>
      </c>
      <c r="LX520">
        <v>0.115018</v>
      </c>
      <c r="LY520">
        <v>1830.62</v>
      </c>
      <c r="LZ520" s="1">
        <v>1.3286299999999999E-2</v>
      </c>
      <c r="MA520">
        <v>47.729019999999998</v>
      </c>
      <c r="MB520">
        <v>0.13026779999999999</v>
      </c>
      <c r="MC520">
        <v>2077.127</v>
      </c>
      <c r="MD520" s="1">
        <v>1.321114E-2</v>
      </c>
      <c r="ME520">
        <v>47.890349999999998</v>
      </c>
      <c r="MF520">
        <v>0.1452657</v>
      </c>
      <c r="MG520">
        <v>2337.6779999999999</v>
      </c>
      <c r="MH520" s="1">
        <v>1.308349E-2</v>
      </c>
      <c r="MI520">
        <v>47.899340000000002</v>
      </c>
      <c r="MJ520">
        <v>0.1601128</v>
      </c>
      <c r="MK520">
        <v>2610.7579999999998</v>
      </c>
      <c r="ML520" s="1">
        <v>1.298767E-2</v>
      </c>
      <c r="MM520">
        <v>47.659529999999997</v>
      </c>
      <c r="MN520">
        <v>0.1756288</v>
      </c>
      <c r="MO520">
        <v>2894.9989999999998</v>
      </c>
      <c r="MP520" s="1">
        <v>1.295906E-2</v>
      </c>
      <c r="MQ520">
        <v>47.4495</v>
      </c>
      <c r="MR520">
        <v>0.1924044</v>
      </c>
      <c r="MS520">
        <v>3189.415</v>
      </c>
      <c r="MT520">
        <v>1.3014400000000001E-2</v>
      </c>
      <c r="MU520">
        <v>47.293669999999999</v>
      </c>
      <c r="MV520">
        <v>0.21092569999999999</v>
      </c>
      <c r="MW520">
        <v>3493.1579999999999</v>
      </c>
      <c r="MX520" s="1">
        <v>1.297882E-2</v>
      </c>
      <c r="MY520">
        <v>47.416809999999998</v>
      </c>
      <c r="MZ520">
        <v>0.22841040000000001</v>
      </c>
      <c r="NA520">
        <v>3805.04</v>
      </c>
      <c r="NB520" s="1">
        <v>1.2890560000000001E-2</v>
      </c>
      <c r="NC520">
        <v>47.672510000000003</v>
      </c>
      <c r="ND520">
        <v>0.24507380000000001</v>
      </c>
      <c r="NE520">
        <v>4123.28</v>
      </c>
      <c r="NF520" s="1">
        <v>1.2766670000000001E-2</v>
      </c>
      <c r="NG520">
        <v>48.191609999999997</v>
      </c>
      <c r="NH520">
        <v>0.26094810000000002</v>
      </c>
      <c r="NI520">
        <v>4446.3040000000001</v>
      </c>
      <c r="NJ520" s="1">
        <v>1.272411E-2</v>
      </c>
      <c r="NK520">
        <v>48.845979999999997</v>
      </c>
      <c r="NL520">
        <v>0.27836929999999999</v>
      </c>
      <c r="NM520">
        <v>4772.9880000000003</v>
      </c>
      <c r="NN520">
        <v>1.273345E-2</v>
      </c>
      <c r="NO520">
        <v>49.085509999999999</v>
      </c>
      <c r="NP520">
        <v>0.296989</v>
      </c>
      <c r="NQ520">
        <v>5102.7749999999996</v>
      </c>
      <c r="NR520" s="1">
        <v>1.271751E-2</v>
      </c>
      <c r="NS520">
        <v>48.789230000000003</v>
      </c>
      <c r="NT520">
        <v>0.31504409999999999</v>
      </c>
      <c r="NU520">
        <v>5434.6480000000001</v>
      </c>
      <c r="NV520" s="1">
        <v>1.266281E-2</v>
      </c>
      <c r="NW520">
        <v>48.489649999999997</v>
      </c>
      <c r="NX520">
        <v>0.33201910000000001</v>
      </c>
      <c r="NY520">
        <v>5767.3370000000004</v>
      </c>
      <c r="NZ520" s="1">
        <v>1.253961E-2</v>
      </c>
      <c r="OA520">
        <v>48.286760000000001</v>
      </c>
      <c r="OB520">
        <v>0.34688560000000002</v>
      </c>
      <c r="OC520">
        <v>6099.4120000000003</v>
      </c>
      <c r="OD520" s="1">
        <v>1.24907E-2</v>
      </c>
      <c r="OE520">
        <v>48.404380000000003</v>
      </c>
      <c r="OF520">
        <v>0.3634288</v>
      </c>
      <c r="OG520">
        <v>6429.7920000000004</v>
      </c>
      <c r="OH520" s="1">
        <v>1.2490050000000001E-2</v>
      </c>
      <c r="OI520">
        <v>48.449719999999999</v>
      </c>
      <c r="OJ520">
        <v>0.38115850000000001</v>
      </c>
      <c r="OK520">
        <v>6758.3370000000004</v>
      </c>
    </row>
    <row r="521" spans="1:401" x14ac:dyDescent="0.35">
      <c r="A521">
        <v>530</v>
      </c>
      <c r="B521" t="s">
        <v>4</v>
      </c>
      <c r="C521" t="s">
        <v>364</v>
      </c>
      <c r="D521" t="s">
        <v>528</v>
      </c>
      <c r="E521">
        <v>796.02189999999996</v>
      </c>
      <c r="F521" s="1">
        <v>2.9227409999999999E-2</v>
      </c>
      <c r="G521">
        <v>28.973459999999999</v>
      </c>
      <c r="H521">
        <v>0</v>
      </c>
      <c r="I521">
        <v>0</v>
      </c>
      <c r="J521" s="1">
        <v>2.9009110000000001E-2</v>
      </c>
      <c r="K521">
        <v>29.189979999999998</v>
      </c>
      <c r="L521">
        <v>0</v>
      </c>
      <c r="M521">
        <v>0</v>
      </c>
      <c r="N521" s="1">
        <v>2.8599220000000002E-2</v>
      </c>
      <c r="O521">
        <v>29.308</v>
      </c>
      <c r="P521">
        <v>0</v>
      </c>
      <c r="Q521">
        <v>0</v>
      </c>
      <c r="R521" s="1">
        <v>2.8153770000000002E-2</v>
      </c>
      <c r="S521">
        <v>29.632930000000002</v>
      </c>
      <c r="T521">
        <v>0</v>
      </c>
      <c r="U521">
        <v>0</v>
      </c>
      <c r="V521" s="1">
        <v>2.799304E-2</v>
      </c>
      <c r="W521">
        <v>29.9467</v>
      </c>
      <c r="X521">
        <v>0</v>
      </c>
      <c r="Y521">
        <v>0</v>
      </c>
      <c r="Z521">
        <v>2.794489E-2</v>
      </c>
      <c r="AA521">
        <v>30.06983</v>
      </c>
      <c r="AB521">
        <v>0</v>
      </c>
      <c r="AC521">
        <v>0</v>
      </c>
      <c r="AD521" s="1">
        <v>2.7800399999999999E-2</v>
      </c>
      <c r="AE521">
        <v>30.037649999999999</v>
      </c>
      <c r="AF521">
        <v>0</v>
      </c>
      <c r="AG521">
        <v>0</v>
      </c>
      <c r="AH521" s="1">
        <v>2.7494299999999999E-2</v>
      </c>
      <c r="AI521">
        <v>29.984100000000002</v>
      </c>
      <c r="AJ521">
        <v>0</v>
      </c>
      <c r="AK521">
        <v>0</v>
      </c>
      <c r="AL521">
        <v>2.719684E-2</v>
      </c>
      <c r="AM521">
        <v>30.004799999999999</v>
      </c>
      <c r="AN521">
        <v>0</v>
      </c>
      <c r="AO521">
        <v>0</v>
      </c>
      <c r="AP521" s="1">
        <v>2.696235E-2</v>
      </c>
      <c r="AQ521">
        <v>30.345510000000001</v>
      </c>
      <c r="AR521">
        <v>0</v>
      </c>
      <c r="AS521">
        <v>0</v>
      </c>
      <c r="AT521" s="1">
        <v>2.6801019999999998E-2</v>
      </c>
      <c r="AU521">
        <v>30.906210000000002</v>
      </c>
      <c r="AV521">
        <v>0</v>
      </c>
      <c r="AW521">
        <v>0</v>
      </c>
      <c r="AX521" s="1">
        <v>2.660831E-2</v>
      </c>
      <c r="AY521">
        <v>31.573149999999998</v>
      </c>
      <c r="AZ521">
        <v>0</v>
      </c>
      <c r="BA521">
        <v>0</v>
      </c>
      <c r="BB521">
        <v>2.6325850000000001E-2</v>
      </c>
      <c r="BC521">
        <v>32.131360000000001</v>
      </c>
      <c r="BD521">
        <v>0</v>
      </c>
      <c r="BE521">
        <v>0</v>
      </c>
      <c r="BF521" s="1">
        <v>2.60027E-2</v>
      </c>
      <c r="BG521">
        <v>32.327919999999999</v>
      </c>
      <c r="BH521">
        <v>0</v>
      </c>
      <c r="BI521">
        <v>0</v>
      </c>
      <c r="BJ521" s="1">
        <v>2.5704279999999999E-2</v>
      </c>
      <c r="BK521">
        <v>32.295879999999997</v>
      </c>
      <c r="BL521">
        <v>0</v>
      </c>
      <c r="BM521">
        <v>0</v>
      </c>
      <c r="BN521" s="1">
        <v>2.548249E-2</v>
      </c>
      <c r="BO521">
        <v>32.250869999999999</v>
      </c>
      <c r="BP521">
        <v>0</v>
      </c>
      <c r="BQ521">
        <v>0</v>
      </c>
      <c r="BR521" s="1">
        <v>2.5472849999999998E-2</v>
      </c>
      <c r="BS521">
        <v>32.230179999999997</v>
      </c>
      <c r="BT521">
        <v>0</v>
      </c>
      <c r="BU521">
        <v>0</v>
      </c>
      <c r="BV521" s="1">
        <v>2.517339E-2</v>
      </c>
      <c r="BW521">
        <v>32.430109999999999</v>
      </c>
      <c r="BX521">
        <v>0</v>
      </c>
      <c r="BY521">
        <v>0</v>
      </c>
      <c r="BZ521" s="1">
        <v>2.47485E-2</v>
      </c>
      <c r="CA521">
        <v>32.696579999999997</v>
      </c>
      <c r="CB521">
        <v>0</v>
      </c>
      <c r="CC521">
        <v>0</v>
      </c>
      <c r="CD521" s="1">
        <v>2.431115E-2</v>
      </c>
      <c r="CE521">
        <v>32.923969999999997</v>
      </c>
      <c r="CF521">
        <v>0</v>
      </c>
      <c r="CG521">
        <v>0</v>
      </c>
      <c r="CH521" s="1">
        <v>2.4045259999999999E-2</v>
      </c>
      <c r="CI521">
        <v>33.103470000000002</v>
      </c>
      <c r="CJ521">
        <v>0</v>
      </c>
      <c r="CK521">
        <v>0</v>
      </c>
      <c r="CL521" s="1">
        <v>2.386682E-2</v>
      </c>
      <c r="CM521">
        <v>33.106940000000002</v>
      </c>
      <c r="CN521">
        <v>0</v>
      </c>
      <c r="CO521">
        <v>0</v>
      </c>
      <c r="CP521" s="1">
        <v>2.3680670000000001E-2</v>
      </c>
      <c r="CQ521">
        <v>33.066760000000002</v>
      </c>
      <c r="CR521">
        <v>0</v>
      </c>
      <c r="CS521">
        <v>0</v>
      </c>
      <c r="CT521" s="1">
        <v>2.341058E-2</v>
      </c>
      <c r="CU521">
        <v>33.012920000000001</v>
      </c>
      <c r="CV521">
        <v>0</v>
      </c>
      <c r="CW521">
        <v>0</v>
      </c>
      <c r="CX521" s="1">
        <v>2.3104240000000002E-2</v>
      </c>
      <c r="CY521">
        <v>33.014299999999999</v>
      </c>
      <c r="CZ521">
        <v>0</v>
      </c>
      <c r="DA521">
        <v>0</v>
      </c>
      <c r="DB521">
        <v>2.2919990000000001E-2</v>
      </c>
      <c r="DC521">
        <v>33.266770000000001</v>
      </c>
      <c r="DD521">
        <v>0</v>
      </c>
      <c r="DE521">
        <v>0</v>
      </c>
      <c r="DF521" s="1">
        <v>2.2851070000000001E-2</v>
      </c>
      <c r="DG521">
        <v>33.781329999999997</v>
      </c>
      <c r="DH521">
        <v>0</v>
      </c>
      <c r="DI521">
        <v>0</v>
      </c>
      <c r="DJ521" s="1">
        <v>2.2765420000000001E-2</v>
      </c>
      <c r="DK521">
        <v>34.650419999999997</v>
      </c>
      <c r="DL521">
        <v>0</v>
      </c>
      <c r="DM521">
        <v>0</v>
      </c>
      <c r="DN521" s="1">
        <v>2.2596709999999999E-2</v>
      </c>
      <c r="DO521">
        <v>35.665100000000002</v>
      </c>
      <c r="DP521">
        <v>0</v>
      </c>
      <c r="DQ521">
        <v>0</v>
      </c>
      <c r="DR521" s="1">
        <v>2.2343579999999998E-2</v>
      </c>
      <c r="DS521">
        <v>36.091380000000001</v>
      </c>
      <c r="DT521">
        <v>0</v>
      </c>
      <c r="DU521">
        <v>0</v>
      </c>
      <c r="DV521" s="1">
        <v>2.2094949999999999E-2</v>
      </c>
      <c r="DW521">
        <v>36.04524</v>
      </c>
      <c r="DX521">
        <v>0</v>
      </c>
      <c r="DY521">
        <v>0</v>
      </c>
      <c r="DZ521" s="1">
        <v>2.1941760000000001E-2</v>
      </c>
      <c r="EA521">
        <v>35.982439999999997</v>
      </c>
      <c r="EB521">
        <v>0</v>
      </c>
      <c r="EC521">
        <v>0</v>
      </c>
      <c r="ED521" s="1">
        <v>2.2186709999999998E-2</v>
      </c>
      <c r="EE521">
        <v>35.942749999999997</v>
      </c>
      <c r="EF521">
        <v>0</v>
      </c>
      <c r="EG521">
        <v>0</v>
      </c>
      <c r="EH521" s="1">
        <v>2.197346E-2</v>
      </c>
      <c r="EI521">
        <v>36.064360000000001</v>
      </c>
      <c r="EJ521">
        <v>0</v>
      </c>
      <c r="EK521" s="1">
        <v>1.023867E-36</v>
      </c>
      <c r="EL521" s="1">
        <v>2.1532559999999999E-2</v>
      </c>
      <c r="EM521">
        <v>36.443980000000003</v>
      </c>
      <c r="EN521" s="1">
        <v>3.6054239999999999E-37</v>
      </c>
      <c r="EO521" s="1">
        <v>2.7879260000000001E-33</v>
      </c>
      <c r="EP521" s="1">
        <v>2.107647E-2</v>
      </c>
      <c r="EQ521">
        <v>37.261150000000001</v>
      </c>
      <c r="ER521" s="1">
        <v>4.3282550000000002E-34</v>
      </c>
      <c r="ES521" s="1">
        <v>3.3473270000000003E-30</v>
      </c>
      <c r="ET521" s="1">
        <v>2.0855289999999999E-2</v>
      </c>
      <c r="EU521">
        <v>38.111370000000001</v>
      </c>
      <c r="EV521" s="1">
        <v>2.6304219999999999E-31</v>
      </c>
      <c r="EW521" s="1">
        <v>2.0254980000000002E-27</v>
      </c>
      <c r="EX521" s="1">
        <v>2.0763960000000001E-2</v>
      </c>
      <c r="EY521">
        <v>38.381070000000001</v>
      </c>
      <c r="EZ521" s="1">
        <v>8.8348550000000003E-29</v>
      </c>
      <c r="FA521" s="1">
        <v>6.7894649999999997E-25</v>
      </c>
      <c r="FB521" s="1">
        <v>2.0625660000000001E-2</v>
      </c>
      <c r="FC521">
        <v>38.304299999999998</v>
      </c>
      <c r="FD521" s="1">
        <v>1.760428E-26</v>
      </c>
      <c r="FE521" s="1">
        <v>1.3557570000000001E-22</v>
      </c>
      <c r="FF521" s="1">
        <v>2.0486620000000001E-2</v>
      </c>
      <c r="FG521">
        <v>38.216340000000002</v>
      </c>
      <c r="FH521" s="1">
        <v>2.203842E-24</v>
      </c>
      <c r="FI521" s="1">
        <v>1.7077120000000001E-20</v>
      </c>
      <c r="FJ521" s="1">
        <v>2.0955439999999999E-2</v>
      </c>
      <c r="FK521">
        <v>38.190440000000002</v>
      </c>
      <c r="FL521" s="1">
        <v>1.8854999999999999E-22</v>
      </c>
      <c r="FM521" s="1">
        <v>1.430739E-18</v>
      </c>
      <c r="FN521" s="1">
        <v>2.07584E-2</v>
      </c>
      <c r="FO521">
        <v>38.444159999999997</v>
      </c>
      <c r="FP521" s="1">
        <v>1.0795520000000001E-20</v>
      </c>
      <c r="FQ521" s="1">
        <v>8.306808E-17</v>
      </c>
      <c r="FR521">
        <v>2.034677E-2</v>
      </c>
      <c r="FS521">
        <v>38.853749999999998</v>
      </c>
      <c r="FT521" s="1">
        <v>4.3731739999999998E-19</v>
      </c>
      <c r="FU521" s="1">
        <v>3.4464039999999998E-15</v>
      </c>
      <c r="FV521" s="1">
        <v>1.9900669999999999E-2</v>
      </c>
      <c r="FW521">
        <v>39.341070000000002</v>
      </c>
      <c r="FX521" s="1">
        <v>1.2979750000000001E-17</v>
      </c>
      <c r="FY521" s="1">
        <v>1.0521460000000001E-13</v>
      </c>
      <c r="FZ521" s="1">
        <v>1.9803620000000001E-2</v>
      </c>
      <c r="GA521">
        <v>39.606549999999999</v>
      </c>
      <c r="GB521" s="1">
        <v>2.958235E-16</v>
      </c>
      <c r="GC521" s="1">
        <v>2.4272730000000001E-12</v>
      </c>
      <c r="GD521" s="1">
        <v>1.985804E-2</v>
      </c>
      <c r="GE521">
        <v>39.686230000000002</v>
      </c>
      <c r="GF521" s="1">
        <v>5.2630140000000004E-15</v>
      </c>
      <c r="GG521" s="1">
        <v>4.3401280000000002E-11</v>
      </c>
      <c r="GH521" s="1">
        <v>1.982107E-2</v>
      </c>
      <c r="GI521">
        <v>39.578220000000002</v>
      </c>
      <c r="GJ521" s="1">
        <v>7.3695499999999994E-14</v>
      </c>
      <c r="GK521" s="1">
        <v>6.1398159999999998E-10</v>
      </c>
      <c r="GL521" s="1">
        <v>1.9687570000000001E-2</v>
      </c>
      <c r="GM521">
        <v>39.459569999999999</v>
      </c>
      <c r="GN521" s="1">
        <v>8.2714529999999998E-13</v>
      </c>
      <c r="GO521" s="1">
        <v>6.9947960000000003E-9</v>
      </c>
      <c r="GP521">
        <v>2.0100509999999999E-2</v>
      </c>
      <c r="GQ521">
        <v>39.385120000000001</v>
      </c>
      <c r="GR521" s="1">
        <v>7.8334820000000006E-12</v>
      </c>
      <c r="GS521" s="1">
        <v>6.5458880000000005E-8</v>
      </c>
      <c r="GT521" s="1">
        <v>1.987036E-2</v>
      </c>
      <c r="GU521">
        <v>39.692830000000001</v>
      </c>
      <c r="GV521" s="1">
        <v>5.9964250000000003E-11</v>
      </c>
      <c r="GW521" s="1">
        <v>5.1123609999999995E-7</v>
      </c>
      <c r="GX521" s="1">
        <v>1.9469469999999999E-2</v>
      </c>
      <c r="GY521">
        <v>40.20684</v>
      </c>
      <c r="GZ521" s="1">
        <v>3.8410969999999999E-10</v>
      </c>
      <c r="HA521" s="1">
        <v>3.3711580000000001E-6</v>
      </c>
      <c r="HB521" s="1">
        <v>1.9013240000000001E-2</v>
      </c>
      <c r="HC521">
        <v>40.853580000000001</v>
      </c>
      <c r="HD521" s="1">
        <v>2.0990439999999998E-9</v>
      </c>
      <c r="HE521" s="1">
        <v>1.9032540000000001E-5</v>
      </c>
      <c r="HF521" s="1">
        <v>1.8876629999999998E-2</v>
      </c>
      <c r="HG521">
        <v>41.39705</v>
      </c>
      <c r="HH521" s="1">
        <v>1.0129129999999999E-8</v>
      </c>
      <c r="HI521" s="1">
        <v>9.3275859999999996E-5</v>
      </c>
      <c r="HJ521" s="1">
        <v>1.884102E-2</v>
      </c>
      <c r="HK521">
        <v>41.487270000000002</v>
      </c>
      <c r="HL521" s="1">
        <v>4.3190559999999998E-8</v>
      </c>
      <c r="HM521" s="1">
        <v>4.0196490000000002E-4</v>
      </c>
      <c r="HN521" s="1">
        <v>1.8704129999999999E-2</v>
      </c>
      <c r="HO521">
        <v>41.401949999999999</v>
      </c>
      <c r="HP521" s="1">
        <v>1.627152E-7</v>
      </c>
      <c r="HQ521" s="1">
        <v>1.538469E-3</v>
      </c>
      <c r="HR521" s="1">
        <v>1.843647E-2</v>
      </c>
      <c r="HS521">
        <v>41.278880000000001</v>
      </c>
      <c r="HT521" s="1">
        <v>5.4532269999999996E-7</v>
      </c>
      <c r="HU521" s="1">
        <v>5.274351E-3</v>
      </c>
      <c r="HV521" s="1">
        <v>1.8596950000000001E-2</v>
      </c>
      <c r="HW521">
        <v>41.226599999999998</v>
      </c>
      <c r="HX521" s="1">
        <v>1.6921530000000001E-6</v>
      </c>
      <c r="HY521" s="1">
        <v>1.635814E-2</v>
      </c>
      <c r="HZ521" s="1">
        <v>1.8338610000000002E-2</v>
      </c>
      <c r="IA521">
        <v>41.586770000000001</v>
      </c>
      <c r="IB521" s="1">
        <v>4.682307E-6</v>
      </c>
      <c r="IC521" s="1">
        <v>4.6267589999999997E-2</v>
      </c>
      <c r="ID521" s="1">
        <v>1.799769E-2</v>
      </c>
      <c r="IE521">
        <v>42.464700000000001</v>
      </c>
      <c r="IF521" s="1">
        <v>1.1831290000000001E-5</v>
      </c>
      <c r="IG521">
        <v>0.12003419999999999</v>
      </c>
      <c r="IH521" s="1">
        <v>1.759368E-2</v>
      </c>
      <c r="II521">
        <v>43.608629999999998</v>
      </c>
      <c r="IJ521" s="1">
        <v>2.7511649999999999E-5</v>
      </c>
      <c r="IK521">
        <v>0.28758109999999998</v>
      </c>
      <c r="IL521" s="1">
        <v>1.738576E-2</v>
      </c>
      <c r="IM521">
        <v>44.362580000000001</v>
      </c>
      <c r="IN521" s="1">
        <v>6.0146190000000003E-5</v>
      </c>
      <c r="IO521">
        <v>0.64074560000000003</v>
      </c>
      <c r="IP521" s="1">
        <v>1.7245750000000001E-2</v>
      </c>
      <c r="IQ521">
        <v>44.530380000000001</v>
      </c>
      <c r="IR521" s="1">
        <v>1.2359799999999999E-4</v>
      </c>
      <c r="IS521">
        <v>1.3367020000000001</v>
      </c>
      <c r="IT521" s="1">
        <v>1.7017910000000001E-2</v>
      </c>
      <c r="IU521">
        <v>44.434980000000003</v>
      </c>
      <c r="IV521" s="1">
        <v>2.3796080000000001E-4</v>
      </c>
      <c r="IW521">
        <v>2.625194</v>
      </c>
      <c r="IX521" s="1">
        <v>1.6648010000000001E-2</v>
      </c>
      <c r="IY521">
        <v>44.318660000000001</v>
      </c>
      <c r="IZ521" s="1">
        <v>4.2958450000000001E-4</v>
      </c>
      <c r="JA521">
        <v>4.8755639999999998</v>
      </c>
      <c r="JB521" s="1">
        <v>1.6454659999999999E-2</v>
      </c>
      <c r="JC521">
        <v>44.228990000000003</v>
      </c>
      <c r="JD521" s="1">
        <v>7.4466470000000005E-4</v>
      </c>
      <c r="JE521">
        <v>8.6039659999999998</v>
      </c>
      <c r="JF521" s="1">
        <v>1.609615E-2</v>
      </c>
      <c r="JG521">
        <v>44.471600000000002</v>
      </c>
      <c r="JH521" s="1">
        <v>1.220025E-3</v>
      </c>
      <c r="JI521">
        <v>14.493600000000001</v>
      </c>
      <c r="JJ521" s="1">
        <v>1.578775E-2</v>
      </c>
      <c r="JK521">
        <v>44.761920000000003</v>
      </c>
      <c r="JL521" s="1">
        <v>1.919388E-3</v>
      </c>
      <c r="JM521">
        <v>23.39142</v>
      </c>
      <c r="JN521" s="1">
        <v>1.555347E-2</v>
      </c>
      <c r="JO521">
        <v>44.829749999999997</v>
      </c>
      <c r="JP521" s="1">
        <v>2.9129999999999998E-3</v>
      </c>
      <c r="JQ521">
        <v>36.317489999999999</v>
      </c>
      <c r="JR521" s="1">
        <v>1.5432029999999999E-2</v>
      </c>
      <c r="JS521">
        <v>44.789110000000001</v>
      </c>
      <c r="JT521" s="1">
        <v>4.300056E-3</v>
      </c>
      <c r="JU521">
        <v>54.445120000000003</v>
      </c>
      <c r="JV521" s="1">
        <v>1.53157E-2</v>
      </c>
      <c r="JW521">
        <v>44.75826</v>
      </c>
      <c r="JX521" s="1">
        <v>6.15338E-3</v>
      </c>
      <c r="JY521">
        <v>79.068629999999999</v>
      </c>
      <c r="JZ521" s="1">
        <v>1.5143800000000001E-2</v>
      </c>
      <c r="KA521">
        <v>44.656199999999998</v>
      </c>
      <c r="KB521" s="1">
        <v>8.5244770000000008E-3</v>
      </c>
      <c r="KC521">
        <v>111.53279999999999</v>
      </c>
      <c r="KD521" s="1">
        <v>1.4969649999999999E-2</v>
      </c>
      <c r="KE521">
        <v>44.532139999999998</v>
      </c>
      <c r="KF521" s="1">
        <v>1.149759E-2</v>
      </c>
      <c r="KG521">
        <v>153.1799</v>
      </c>
      <c r="KH521" s="1">
        <v>1.4986319999999999E-2</v>
      </c>
      <c r="KI521">
        <v>44.389479999999999</v>
      </c>
      <c r="KJ521" s="1">
        <v>1.5338620000000001E-2</v>
      </c>
      <c r="KK521">
        <v>205.38200000000001</v>
      </c>
      <c r="KL521">
        <v>1.4868320000000001E-2</v>
      </c>
      <c r="KM521">
        <v>44.611310000000003</v>
      </c>
      <c r="KN521" s="1">
        <v>1.9846389999999998E-2</v>
      </c>
      <c r="KO521">
        <v>269.41640000000001</v>
      </c>
      <c r="KP521" s="1">
        <v>1.470484E-2</v>
      </c>
      <c r="KQ521">
        <v>45.399230000000003</v>
      </c>
      <c r="KR521" s="1">
        <v>2.5090310000000001E-2</v>
      </c>
      <c r="KS521">
        <v>346.32170000000002</v>
      </c>
      <c r="KT521" s="1">
        <v>1.4503780000000001E-2</v>
      </c>
      <c r="KU521">
        <v>46.567349999999998</v>
      </c>
      <c r="KV521">
        <v>3.1056899999999998E-2</v>
      </c>
      <c r="KW521">
        <v>436.94929999999999</v>
      </c>
      <c r="KX521">
        <v>1.440318E-2</v>
      </c>
      <c r="KY521">
        <v>47.402709999999999</v>
      </c>
      <c r="KZ521" s="1">
        <v>3.8065139999999997E-2</v>
      </c>
      <c r="LA521">
        <v>542.0231</v>
      </c>
      <c r="LB521" s="1">
        <v>1.437008E-2</v>
      </c>
      <c r="LC521">
        <v>47.497570000000003</v>
      </c>
      <c r="LD521" s="1">
        <v>4.6171520000000001E-2</v>
      </c>
      <c r="LE521">
        <v>662.15539999999999</v>
      </c>
      <c r="LF521" s="1">
        <v>1.433269E-2</v>
      </c>
      <c r="LG521">
        <v>47.277819999999998</v>
      </c>
      <c r="LH521" s="1">
        <v>5.5223210000000002E-2</v>
      </c>
      <c r="LI521">
        <v>797.71939999999995</v>
      </c>
      <c r="LJ521" s="1">
        <v>1.420768E-2</v>
      </c>
      <c r="LK521">
        <v>47.107019999999999</v>
      </c>
      <c r="LL521" s="1">
        <v>6.4815709999999999E-2</v>
      </c>
      <c r="LM521">
        <v>948.70219999999995</v>
      </c>
      <c r="LN521" s="1">
        <v>1.39525E-2</v>
      </c>
      <c r="LO521">
        <v>46.940060000000003</v>
      </c>
      <c r="LP521">
        <v>7.4476490000000006E-2</v>
      </c>
      <c r="LQ521">
        <v>1114.6769999999999</v>
      </c>
      <c r="LR521" s="1">
        <v>1.386357E-2</v>
      </c>
      <c r="LS521">
        <v>46.965110000000003</v>
      </c>
      <c r="LT521">
        <v>8.5645269999999996E-2</v>
      </c>
      <c r="LU521">
        <v>1295.239</v>
      </c>
      <c r="LV521">
        <v>1.3875500000000001E-2</v>
      </c>
      <c r="LW521">
        <v>47.23574</v>
      </c>
      <c r="LX521">
        <v>9.8247139999999997E-2</v>
      </c>
      <c r="LY521">
        <v>1490.271</v>
      </c>
      <c r="LZ521" s="1">
        <v>1.390225E-2</v>
      </c>
      <c r="MA521">
        <v>47.473019999999998</v>
      </c>
      <c r="MB521">
        <v>0.11182599999999999</v>
      </c>
      <c r="MC521">
        <v>1699.2909999999999</v>
      </c>
      <c r="MD521" s="1">
        <v>1.382158E-2</v>
      </c>
      <c r="ME521">
        <v>47.634979999999999</v>
      </c>
      <c r="MF521">
        <v>0.12525639999999999</v>
      </c>
      <c r="MG521">
        <v>1921.424</v>
      </c>
      <c r="MH521" s="1">
        <v>1.368757E-2</v>
      </c>
      <c r="MI521">
        <v>47.649059999999999</v>
      </c>
      <c r="MJ521">
        <v>0.13865949999999999</v>
      </c>
      <c r="MK521">
        <v>2155.4839999999999</v>
      </c>
      <c r="ML521" s="1">
        <v>1.3584830000000001E-2</v>
      </c>
      <c r="MM521">
        <v>47.416200000000003</v>
      </c>
      <c r="MN521">
        <v>0.15270259999999999</v>
      </c>
      <c r="MO521">
        <v>2400.3270000000002</v>
      </c>
      <c r="MP521" s="1">
        <v>1.3555620000000001E-2</v>
      </c>
      <c r="MQ521">
        <v>47.212829999999997</v>
      </c>
      <c r="MR521">
        <v>0.16796179999999999</v>
      </c>
      <c r="MS521">
        <v>2655.1889999999999</v>
      </c>
      <c r="MT521" s="1">
        <v>1.3614859999999999E-2</v>
      </c>
      <c r="MU521">
        <v>47.063420000000001</v>
      </c>
      <c r="MV521">
        <v>0.18485119999999999</v>
      </c>
      <c r="MW521">
        <v>2919.402</v>
      </c>
      <c r="MX521" s="1">
        <v>1.357946E-2</v>
      </c>
      <c r="MY521">
        <v>47.190150000000003</v>
      </c>
      <c r="MZ521">
        <v>0.20093140000000001</v>
      </c>
      <c r="NA521">
        <v>3191.94</v>
      </c>
      <c r="NB521" s="1">
        <v>1.348647E-2</v>
      </c>
      <c r="NC521">
        <v>47.446080000000002</v>
      </c>
      <c r="ND521">
        <v>0.21632989999999999</v>
      </c>
      <c r="NE521">
        <v>3471.2289999999998</v>
      </c>
      <c r="NF521" s="1">
        <v>1.3354700000000001E-2</v>
      </c>
      <c r="NG521">
        <v>47.961910000000003</v>
      </c>
      <c r="NH521">
        <v>0.23106940000000001</v>
      </c>
      <c r="NI521">
        <v>3755.9169999999999</v>
      </c>
      <c r="NJ521" s="1">
        <v>1.3310779999999999E-2</v>
      </c>
      <c r="NK521">
        <v>48.610979999999998</v>
      </c>
      <c r="NL521">
        <v>0.24729129999999999</v>
      </c>
      <c r="NM521">
        <v>4045.04</v>
      </c>
      <c r="NN521" s="1">
        <v>1.3320449999999999E-2</v>
      </c>
      <c r="NO521">
        <v>48.853259999999999</v>
      </c>
      <c r="NP521">
        <v>0.2646366</v>
      </c>
      <c r="NQ521">
        <v>4338.1109999999999</v>
      </c>
      <c r="NR521" s="1">
        <v>1.330507E-2</v>
      </c>
      <c r="NS521">
        <v>48.562080000000002</v>
      </c>
      <c r="NT521">
        <v>0.28157670000000001</v>
      </c>
      <c r="NU521">
        <v>4634.2110000000002</v>
      </c>
      <c r="NV521" s="1">
        <v>1.3246920000000001E-2</v>
      </c>
      <c r="NW521">
        <v>48.269370000000002</v>
      </c>
      <c r="NX521">
        <v>0.2975642</v>
      </c>
      <c r="NY521">
        <v>4932.1589999999997</v>
      </c>
      <c r="NZ521" s="1">
        <v>1.311609E-2</v>
      </c>
      <c r="OA521">
        <v>48.072519999999997</v>
      </c>
      <c r="OB521">
        <v>0.31168309999999999</v>
      </c>
      <c r="OC521">
        <v>5230.6540000000005</v>
      </c>
      <c r="OD521" s="1">
        <v>1.3065169999999999E-2</v>
      </c>
      <c r="OE521">
        <v>48.192070000000001</v>
      </c>
      <c r="OF521">
        <v>0.32740079999999999</v>
      </c>
      <c r="OG521">
        <v>5528.7179999999998</v>
      </c>
      <c r="OH521" s="1">
        <v>1.306365E-2</v>
      </c>
      <c r="OI521">
        <v>48.24427</v>
      </c>
      <c r="OJ521">
        <v>0.34421010000000002</v>
      </c>
      <c r="OK521">
        <v>5826.2250000000004</v>
      </c>
    </row>
    <row r="522" spans="1:401" x14ac:dyDescent="0.35">
      <c r="A522">
        <v>531</v>
      </c>
      <c r="B522" t="s">
        <v>4</v>
      </c>
      <c r="C522" t="s">
        <v>364</v>
      </c>
      <c r="D522" t="s">
        <v>529</v>
      </c>
      <c r="E522">
        <v>795.98519999999996</v>
      </c>
      <c r="F522" s="1">
        <v>2.9165969999999999E-2</v>
      </c>
      <c r="G522">
        <v>28.690339999999999</v>
      </c>
      <c r="H522">
        <v>0</v>
      </c>
      <c r="I522">
        <v>0</v>
      </c>
      <c r="J522" s="1">
        <v>2.894642E-2</v>
      </c>
      <c r="K522">
        <v>28.90821</v>
      </c>
      <c r="L522">
        <v>0</v>
      </c>
      <c r="M522">
        <v>0</v>
      </c>
      <c r="N522" s="1">
        <v>2.8534759999999999E-2</v>
      </c>
      <c r="O522">
        <v>29.027609999999999</v>
      </c>
      <c r="P522">
        <v>0</v>
      </c>
      <c r="Q522">
        <v>0</v>
      </c>
      <c r="R522" s="1">
        <v>2.8087609999999999E-2</v>
      </c>
      <c r="S522">
        <v>29.353590000000001</v>
      </c>
      <c r="T522">
        <v>0</v>
      </c>
      <c r="U522">
        <v>0</v>
      </c>
      <c r="V522" s="1">
        <v>2.7926719999999999E-2</v>
      </c>
      <c r="W522">
        <v>29.665900000000001</v>
      </c>
      <c r="X522">
        <v>0</v>
      </c>
      <c r="Y522">
        <v>0</v>
      </c>
      <c r="Z522" s="1">
        <v>2.7883700000000001E-2</v>
      </c>
      <c r="AA522">
        <v>29.787739999999999</v>
      </c>
      <c r="AB522">
        <v>0</v>
      </c>
      <c r="AC522">
        <v>0</v>
      </c>
      <c r="AD522" s="1">
        <v>2.7740279999999999E-2</v>
      </c>
      <c r="AE522">
        <v>29.758040000000001</v>
      </c>
      <c r="AF522">
        <v>0</v>
      </c>
      <c r="AG522">
        <v>0</v>
      </c>
      <c r="AH522" s="1">
        <v>2.743348E-2</v>
      </c>
      <c r="AI522">
        <v>29.70842</v>
      </c>
      <c r="AJ522">
        <v>0</v>
      </c>
      <c r="AK522">
        <v>0</v>
      </c>
      <c r="AL522" s="1">
        <v>2.713498E-2</v>
      </c>
      <c r="AM522">
        <v>29.73368</v>
      </c>
      <c r="AN522">
        <v>0</v>
      </c>
      <c r="AO522">
        <v>0</v>
      </c>
      <c r="AP522" s="1">
        <v>2.6901089999999999E-2</v>
      </c>
      <c r="AQ522">
        <v>30.076889999999999</v>
      </c>
      <c r="AR522">
        <v>0</v>
      </c>
      <c r="AS522">
        <v>0</v>
      </c>
      <c r="AT522" s="1">
        <v>2.6741129999999998E-2</v>
      </c>
      <c r="AU522">
        <v>30.635750000000002</v>
      </c>
      <c r="AV522">
        <v>0</v>
      </c>
      <c r="AW522">
        <v>0</v>
      </c>
      <c r="AX522" s="1">
        <v>2.6548180000000001E-2</v>
      </c>
      <c r="AY522">
        <v>31.297689999999999</v>
      </c>
      <c r="AZ522">
        <v>0</v>
      </c>
      <c r="BA522">
        <v>0</v>
      </c>
      <c r="BB522" s="1">
        <v>2.626732E-2</v>
      </c>
      <c r="BC522">
        <v>31.848579999999998</v>
      </c>
      <c r="BD522">
        <v>0</v>
      </c>
      <c r="BE522">
        <v>0</v>
      </c>
      <c r="BF522" s="1">
        <v>2.5944720000000001E-2</v>
      </c>
      <c r="BG522">
        <v>32.03933</v>
      </c>
      <c r="BH522">
        <v>0</v>
      </c>
      <c r="BI522">
        <v>0</v>
      </c>
      <c r="BJ522" s="1">
        <v>2.5647010000000001E-2</v>
      </c>
      <c r="BK522">
        <v>32.007440000000003</v>
      </c>
      <c r="BL522">
        <v>0</v>
      </c>
      <c r="BM522">
        <v>0</v>
      </c>
      <c r="BN522" s="1">
        <v>2.5425119999999999E-2</v>
      </c>
      <c r="BO522">
        <v>31.964860000000002</v>
      </c>
      <c r="BP522">
        <v>0</v>
      </c>
      <c r="BQ522">
        <v>0</v>
      </c>
      <c r="BR522" s="1">
        <v>2.54202E-2</v>
      </c>
      <c r="BS522">
        <v>31.947769999999998</v>
      </c>
      <c r="BT522">
        <v>0</v>
      </c>
      <c r="BU522">
        <v>0</v>
      </c>
      <c r="BV522" s="1">
        <v>2.5120259999999998E-2</v>
      </c>
      <c r="BW522">
        <v>32.15108</v>
      </c>
      <c r="BX522">
        <v>0</v>
      </c>
      <c r="BY522">
        <v>0</v>
      </c>
      <c r="BZ522">
        <v>2.4695930000000001E-2</v>
      </c>
      <c r="CA522">
        <v>32.41742</v>
      </c>
      <c r="CB522">
        <v>0</v>
      </c>
      <c r="CC522">
        <v>0</v>
      </c>
      <c r="CD522" s="1">
        <v>2.4257790000000001E-2</v>
      </c>
      <c r="CE522">
        <v>32.647300000000001</v>
      </c>
      <c r="CF522">
        <v>0</v>
      </c>
      <c r="CG522">
        <v>0</v>
      </c>
      <c r="CH522" s="1">
        <v>2.3991060000000002E-2</v>
      </c>
      <c r="CI522">
        <v>32.825319999999998</v>
      </c>
      <c r="CJ522">
        <v>0</v>
      </c>
      <c r="CK522">
        <v>0</v>
      </c>
      <c r="CL522" s="1">
        <v>2.3816299999999999E-2</v>
      </c>
      <c r="CM522">
        <v>32.831150000000001</v>
      </c>
      <c r="CN522">
        <v>0</v>
      </c>
      <c r="CO522">
        <v>0</v>
      </c>
      <c r="CP522" s="1">
        <v>2.363022E-2</v>
      </c>
      <c r="CQ522">
        <v>32.79457</v>
      </c>
      <c r="CR522">
        <v>0</v>
      </c>
      <c r="CS522">
        <v>0</v>
      </c>
      <c r="CT522" s="1">
        <v>2.3358960000000002E-2</v>
      </c>
      <c r="CU522">
        <v>32.744810000000001</v>
      </c>
      <c r="CV522">
        <v>0</v>
      </c>
      <c r="CW522">
        <v>0</v>
      </c>
      <c r="CX522" s="1">
        <v>2.3053009999999999E-2</v>
      </c>
      <c r="CY522">
        <v>32.751399999999997</v>
      </c>
      <c r="CZ522">
        <v>0</v>
      </c>
      <c r="DA522">
        <v>0</v>
      </c>
      <c r="DB522" s="1">
        <v>2.2867749999999999E-2</v>
      </c>
      <c r="DC522">
        <v>33.006970000000003</v>
      </c>
      <c r="DD522">
        <v>0</v>
      </c>
      <c r="DE522">
        <v>0</v>
      </c>
      <c r="DF522" s="1">
        <v>2.2799940000000001E-2</v>
      </c>
      <c r="DG522">
        <v>33.521810000000002</v>
      </c>
      <c r="DH522">
        <v>0</v>
      </c>
      <c r="DI522">
        <v>0</v>
      </c>
      <c r="DJ522">
        <v>2.2716380000000001E-2</v>
      </c>
      <c r="DK522">
        <v>34.386699999999998</v>
      </c>
      <c r="DL522">
        <v>0</v>
      </c>
      <c r="DM522">
        <v>0</v>
      </c>
      <c r="DN522" s="1">
        <v>2.254801E-2</v>
      </c>
      <c r="DO522">
        <v>35.391469999999998</v>
      </c>
      <c r="DP522">
        <v>0</v>
      </c>
      <c r="DQ522">
        <v>0</v>
      </c>
      <c r="DR522" s="1">
        <v>2.229399E-2</v>
      </c>
      <c r="DS522">
        <v>35.806319999999999</v>
      </c>
      <c r="DT522">
        <v>0</v>
      </c>
      <c r="DU522">
        <v>0</v>
      </c>
      <c r="DV522" s="1">
        <v>2.2046099999999999E-2</v>
      </c>
      <c r="DW522">
        <v>35.757840000000002</v>
      </c>
      <c r="DX522">
        <v>0</v>
      </c>
      <c r="DY522">
        <v>0</v>
      </c>
      <c r="DZ522" s="1">
        <v>2.189468E-2</v>
      </c>
      <c r="EA522">
        <v>35.696480000000001</v>
      </c>
      <c r="EB522">
        <v>0</v>
      </c>
      <c r="EC522">
        <v>0</v>
      </c>
      <c r="ED522" s="1">
        <v>2.2146550000000001E-2</v>
      </c>
      <c r="EE522">
        <v>35.660060000000001</v>
      </c>
      <c r="EF522">
        <v>0</v>
      </c>
      <c r="EG522">
        <v>0</v>
      </c>
      <c r="EH522" s="1">
        <v>2.1932400000000001E-2</v>
      </c>
      <c r="EI522">
        <v>35.784970000000001</v>
      </c>
      <c r="EJ522">
        <v>0</v>
      </c>
      <c r="EK522" s="1">
        <v>2.9619730000000002E-37</v>
      </c>
      <c r="EL522">
        <v>2.148949E-2</v>
      </c>
      <c r="EM522">
        <v>36.167499999999997</v>
      </c>
      <c r="EN522" s="1">
        <v>1.113064E-37</v>
      </c>
      <c r="EO522" s="1">
        <v>8.6016549999999998E-34</v>
      </c>
      <c r="EP522" s="1">
        <v>2.1031709999999999E-2</v>
      </c>
      <c r="EQ522">
        <v>36.983600000000003</v>
      </c>
      <c r="ER522" s="1">
        <v>1.416821E-34</v>
      </c>
      <c r="ES522" s="1">
        <v>1.0922220000000001E-30</v>
      </c>
      <c r="ET522" s="1">
        <v>2.081262E-2</v>
      </c>
      <c r="EU522">
        <v>37.826639999999998</v>
      </c>
      <c r="EV522" s="1">
        <v>9.0800710000000004E-32</v>
      </c>
      <c r="EW522" s="1">
        <v>6.9533760000000004E-28</v>
      </c>
      <c r="EX522">
        <v>2.072421E-2</v>
      </c>
      <c r="EY522">
        <v>38.08831</v>
      </c>
      <c r="EZ522" s="1">
        <v>3.2020519999999998E-29</v>
      </c>
      <c r="FA522" s="1">
        <v>2.4421320000000001E-25</v>
      </c>
      <c r="FB522" s="1">
        <v>2.058548E-2</v>
      </c>
      <c r="FC522">
        <v>38.011879999999998</v>
      </c>
      <c r="FD522" s="1">
        <v>6.6753499999999999E-27</v>
      </c>
      <c r="FE522" s="1">
        <v>5.0932019999999999E-23</v>
      </c>
      <c r="FF522" s="1">
        <v>2.0448500000000001E-2</v>
      </c>
      <c r="FG522">
        <v>37.926940000000002</v>
      </c>
      <c r="FH522" s="1">
        <v>8.7185389999999999E-25</v>
      </c>
      <c r="FI522" s="1">
        <v>6.681739E-21</v>
      </c>
      <c r="FJ522" s="1">
        <v>2.0923790000000001E-2</v>
      </c>
      <c r="FK522">
        <v>37.905569999999997</v>
      </c>
      <c r="FL522" s="1">
        <v>7.7652429999999995E-23</v>
      </c>
      <c r="FM522" s="1">
        <v>5.8166370000000002E-19</v>
      </c>
      <c r="FN522" s="1">
        <v>2.072773E-2</v>
      </c>
      <c r="FO522">
        <v>38.16225</v>
      </c>
      <c r="FP522" s="1">
        <v>4.6164719999999999E-21</v>
      </c>
      <c r="FQ522" s="1">
        <v>3.5014059999999997E-17</v>
      </c>
      <c r="FR522" s="1">
        <v>2.0312690000000001E-2</v>
      </c>
      <c r="FS522">
        <v>38.571739999999998</v>
      </c>
      <c r="FT522" s="1">
        <v>1.9374499999999999E-19</v>
      </c>
      <c r="FU522" s="1">
        <v>1.5032020000000001E-15</v>
      </c>
      <c r="FV522" s="1">
        <v>1.9864449999999999E-2</v>
      </c>
      <c r="FW522">
        <v>39.05641</v>
      </c>
      <c r="FX522" s="1">
        <v>5.9485419999999999E-18</v>
      </c>
      <c r="FY522" s="1">
        <v>4.741384E-14</v>
      </c>
      <c r="FZ522" s="1">
        <v>1.9768190000000001E-2</v>
      </c>
      <c r="GA522">
        <v>39.319290000000002</v>
      </c>
      <c r="GB522" s="1">
        <v>1.4008769999999999E-16</v>
      </c>
      <c r="GC522" s="1">
        <v>1.128673E-12</v>
      </c>
      <c r="GD522">
        <v>1.9824660000000001E-2</v>
      </c>
      <c r="GE522">
        <v>39.398040000000002</v>
      </c>
      <c r="GF522" s="1">
        <v>2.572302E-15</v>
      </c>
      <c r="GG522" s="1">
        <v>2.0798959999999999E-11</v>
      </c>
      <c r="GH522">
        <v>1.9789069999999999E-2</v>
      </c>
      <c r="GI522">
        <v>39.293280000000003</v>
      </c>
      <c r="GJ522" s="1">
        <v>3.7128140000000002E-14</v>
      </c>
      <c r="GK522" s="1">
        <v>3.028789E-10</v>
      </c>
      <c r="GL522" s="1">
        <v>1.9658539999999999E-2</v>
      </c>
      <c r="GM522">
        <v>39.179940000000002</v>
      </c>
      <c r="GN522" s="1">
        <v>4.2906600000000002E-13</v>
      </c>
      <c r="GO522" s="1">
        <v>3.5476560000000001E-9</v>
      </c>
      <c r="GP522" s="1">
        <v>2.0076529999999999E-2</v>
      </c>
      <c r="GQ522">
        <v>39.111849999999997</v>
      </c>
      <c r="GR522" s="1">
        <v>4.1797590000000002E-12</v>
      </c>
      <c r="GS522" s="1">
        <v>3.4096609999999999E-8</v>
      </c>
      <c r="GT522" s="1">
        <v>1.9845169999999999E-2</v>
      </c>
      <c r="GU522">
        <v>39.424370000000003</v>
      </c>
      <c r="GV522" s="1">
        <v>3.2859049999999998E-11</v>
      </c>
      <c r="GW522" s="1">
        <v>2.7316209999999999E-7</v>
      </c>
      <c r="GX522" s="1">
        <v>1.9443430000000001E-2</v>
      </c>
      <c r="GY522">
        <v>39.937179999999998</v>
      </c>
      <c r="GZ522" s="1">
        <v>2.1589559999999999E-10</v>
      </c>
      <c r="HA522" s="1">
        <v>1.8454580000000001E-6</v>
      </c>
      <c r="HB522" s="1">
        <v>1.8984959999999999E-2</v>
      </c>
      <c r="HC522">
        <v>40.58173</v>
      </c>
      <c r="HD522" s="1">
        <v>1.2085739999999999E-9</v>
      </c>
      <c r="HE522" s="1">
        <v>1.0661959999999999E-5</v>
      </c>
      <c r="HF522" s="1">
        <v>1.884955E-2</v>
      </c>
      <c r="HG522">
        <v>41.118510000000001</v>
      </c>
      <c r="HH522" s="1">
        <v>5.9694959999999997E-9</v>
      </c>
      <c r="HI522" s="1">
        <v>5.3418699999999997E-5</v>
      </c>
      <c r="HJ522" s="1">
        <v>1.8815829999999999E-2</v>
      </c>
      <c r="HK522">
        <v>41.204639999999998</v>
      </c>
      <c r="HL522" s="1">
        <v>2.6030849999999998E-8</v>
      </c>
      <c r="HM522" s="1">
        <v>2.351326E-4</v>
      </c>
      <c r="HN522" s="1">
        <v>1.8682089999999998E-2</v>
      </c>
      <c r="HO522">
        <v>41.121189999999999</v>
      </c>
      <c r="HP522" s="1">
        <v>1.0020629999999999E-7</v>
      </c>
      <c r="HQ522" s="1">
        <v>9.1840590000000005E-4</v>
      </c>
      <c r="HR522" s="1">
        <v>1.841508E-2</v>
      </c>
      <c r="HS522">
        <v>41.001930000000002</v>
      </c>
      <c r="HT522" s="1">
        <v>3.4278530000000001E-7</v>
      </c>
      <c r="HU522" s="1">
        <v>3.2102910000000001E-3</v>
      </c>
      <c r="HV522" s="1">
        <v>1.8578310000000001E-2</v>
      </c>
      <c r="HW522">
        <v>40.955199999999998</v>
      </c>
      <c r="HX522" s="1">
        <v>1.084956E-6</v>
      </c>
      <c r="HY522" s="1">
        <v>1.0143660000000001E-2</v>
      </c>
      <c r="HZ522">
        <v>1.8320610000000001E-2</v>
      </c>
      <c r="IA522">
        <v>41.31944</v>
      </c>
      <c r="IB522" s="1">
        <v>3.0591800000000002E-6</v>
      </c>
      <c r="IC522" s="1">
        <v>2.9205780000000001E-2</v>
      </c>
      <c r="ID522" s="1">
        <v>1.7978129999999998E-2</v>
      </c>
      <c r="IE522">
        <v>42.196449999999999</v>
      </c>
      <c r="IF522" s="1">
        <v>7.8691980000000003E-6</v>
      </c>
      <c r="IG522" s="1">
        <v>7.7068399999999995E-2</v>
      </c>
      <c r="IH522" s="1">
        <v>1.75733E-2</v>
      </c>
      <c r="II522">
        <v>43.331490000000002</v>
      </c>
      <c r="IJ522" s="1">
        <v>1.861315E-5</v>
      </c>
      <c r="IK522">
        <v>0.18765680000000001</v>
      </c>
      <c r="IL522" s="1">
        <v>1.7366059999999999E-2</v>
      </c>
      <c r="IM522">
        <v>44.072989999999997</v>
      </c>
      <c r="IN522" s="1">
        <v>4.1362120000000003E-5</v>
      </c>
      <c r="IO522">
        <v>0.42460900000000001</v>
      </c>
      <c r="IP522" s="1">
        <v>1.722893E-2</v>
      </c>
      <c r="IQ522">
        <v>44.232410000000002</v>
      </c>
      <c r="IR522" s="1">
        <v>8.6343149999999993E-5</v>
      </c>
      <c r="IS522">
        <v>0.89894379999999996</v>
      </c>
      <c r="IT522" s="1">
        <v>1.7000399999999999E-2</v>
      </c>
      <c r="IU522">
        <v>44.136479999999999</v>
      </c>
      <c r="IV522" s="1">
        <v>1.687061E-4</v>
      </c>
      <c r="IW522">
        <v>1.7903929999999999</v>
      </c>
      <c r="IX522" s="1">
        <v>1.6634670000000001E-2</v>
      </c>
      <c r="IY522">
        <v>44.022480000000002</v>
      </c>
      <c r="IZ522" s="1">
        <v>3.089454E-4</v>
      </c>
      <c r="JA522">
        <v>3.3697430000000002</v>
      </c>
      <c r="JB522" s="1">
        <v>1.643963E-2</v>
      </c>
      <c r="JC522">
        <v>43.937220000000003</v>
      </c>
      <c r="JD522" s="1">
        <v>5.4268389999999995E-4</v>
      </c>
      <c r="JE522">
        <v>6.0223959999999996</v>
      </c>
      <c r="JF522" s="1">
        <v>1.608176E-2</v>
      </c>
      <c r="JG522">
        <v>44.184260000000002</v>
      </c>
      <c r="JH522" s="1">
        <v>9.0045879999999998E-4</v>
      </c>
      <c r="JI522">
        <v>10.26745</v>
      </c>
      <c r="JJ522" s="1">
        <v>1.5772830000000002E-2</v>
      </c>
      <c r="JK522">
        <v>44.4739</v>
      </c>
      <c r="JL522" s="1">
        <v>1.433644E-3</v>
      </c>
      <c r="JM522">
        <v>16.760400000000001</v>
      </c>
      <c r="JN522">
        <v>1.5539030000000001E-2</v>
      </c>
      <c r="JO522">
        <v>44.544789999999999</v>
      </c>
      <c r="JP522" s="1">
        <v>2.2006859999999999E-3</v>
      </c>
      <c r="JQ522">
        <v>26.304559999999999</v>
      </c>
      <c r="JR522" s="1">
        <v>1.541784E-2</v>
      </c>
      <c r="JS522">
        <v>44.5077</v>
      </c>
      <c r="JT522" s="1">
        <v>3.2837970000000002E-3</v>
      </c>
      <c r="JU522">
        <v>39.840670000000003</v>
      </c>
      <c r="JV522" s="1">
        <v>1.53031E-2</v>
      </c>
      <c r="JW522">
        <v>44.480089999999997</v>
      </c>
      <c r="JX522" s="1">
        <v>4.7478279999999999E-3</v>
      </c>
      <c r="JY522">
        <v>58.425139999999999</v>
      </c>
      <c r="JZ522" s="1">
        <v>1.5132619999999999E-2</v>
      </c>
      <c r="KA522">
        <v>44.382849999999998</v>
      </c>
      <c r="KB522" s="1">
        <v>6.6417539999999997E-3</v>
      </c>
      <c r="KC522">
        <v>83.177019999999999</v>
      </c>
      <c r="KD522" s="1">
        <v>1.4957730000000001E-2</v>
      </c>
      <c r="KE522">
        <v>44.264530000000001</v>
      </c>
      <c r="KF522" s="1">
        <v>9.040045E-3</v>
      </c>
      <c r="KG522">
        <v>115.239</v>
      </c>
      <c r="KH522" s="1">
        <v>1.49757E-2</v>
      </c>
      <c r="KI522">
        <v>44.128990000000002</v>
      </c>
      <c r="KJ522" s="1">
        <v>1.21663E-2</v>
      </c>
      <c r="KK522">
        <v>155.80000000000001</v>
      </c>
      <c r="KL522" s="1">
        <v>1.485849E-2</v>
      </c>
      <c r="KM522">
        <v>44.357210000000002</v>
      </c>
      <c r="KN522" s="1">
        <v>1.5872509999999999E-2</v>
      </c>
      <c r="KO522">
        <v>205.99279999999999</v>
      </c>
      <c r="KP522" s="1">
        <v>1.4693380000000001E-2</v>
      </c>
      <c r="KQ522">
        <v>45.146850000000001</v>
      </c>
      <c r="KR522" s="1">
        <v>2.0220680000000001E-2</v>
      </c>
      <c r="KS522">
        <v>266.77710000000002</v>
      </c>
      <c r="KT522" s="1">
        <v>1.44922E-2</v>
      </c>
      <c r="KU522">
        <v>46.308909999999997</v>
      </c>
      <c r="KV522" s="1">
        <v>2.521369E-2</v>
      </c>
      <c r="KW522">
        <v>338.9778</v>
      </c>
      <c r="KX522" s="1">
        <v>1.43908E-2</v>
      </c>
      <c r="KY522">
        <v>47.131860000000003</v>
      </c>
      <c r="KZ522" s="1">
        <v>3.1117550000000001E-2</v>
      </c>
      <c r="LA522">
        <v>423.32319999999999</v>
      </c>
      <c r="LB522" s="1">
        <v>1.436081E-2</v>
      </c>
      <c r="LC522">
        <v>47.219700000000003</v>
      </c>
      <c r="LD522" s="1">
        <v>3.8003299999999997E-2</v>
      </c>
      <c r="LE522">
        <v>520.46180000000004</v>
      </c>
      <c r="LF522" s="1">
        <v>1.432251E-2</v>
      </c>
      <c r="LG522">
        <v>47.002879999999998</v>
      </c>
      <c r="LH522" s="1">
        <v>4.5737729999999997E-2</v>
      </c>
      <c r="LI522">
        <v>630.83989999999994</v>
      </c>
      <c r="LJ522" s="1">
        <v>1.4196749999999999E-2</v>
      </c>
      <c r="LK522">
        <v>46.83623</v>
      </c>
      <c r="LL522" s="1">
        <v>5.4000729999999997E-2</v>
      </c>
      <c r="LM522">
        <v>754.58270000000005</v>
      </c>
      <c r="LN522" s="1">
        <v>1.3937919999999999E-2</v>
      </c>
      <c r="LO522">
        <v>46.675109999999997</v>
      </c>
      <c r="LP522" s="1">
        <v>6.238436E-2</v>
      </c>
      <c r="LQ522">
        <v>891.46479999999997</v>
      </c>
      <c r="LR522" s="1">
        <v>1.3851489999999999E-2</v>
      </c>
      <c r="LS522">
        <v>46.706809999999997</v>
      </c>
      <c r="LT522" s="1">
        <v>7.2138679999999997E-2</v>
      </c>
      <c r="LU522">
        <v>1041.2860000000001</v>
      </c>
      <c r="LV522" s="1">
        <v>1.386299E-2</v>
      </c>
      <c r="LW522">
        <v>46.981090000000002</v>
      </c>
      <c r="LX522" s="1">
        <v>8.3176879999999995E-2</v>
      </c>
      <c r="LY522">
        <v>1204.0719999999999</v>
      </c>
      <c r="LZ522" s="1">
        <v>1.3891499999999999E-2</v>
      </c>
      <c r="MA522">
        <v>47.2181</v>
      </c>
      <c r="MB522" s="1">
        <v>9.5150360000000003E-2</v>
      </c>
      <c r="MC522">
        <v>1379.519</v>
      </c>
      <c r="MD522">
        <v>1.381053E-2</v>
      </c>
      <c r="ME522">
        <v>47.382809999999999</v>
      </c>
      <c r="MF522">
        <v>0.1070736</v>
      </c>
      <c r="MG522">
        <v>1566.9570000000001</v>
      </c>
      <c r="MH522" s="1">
        <v>1.367473E-2</v>
      </c>
      <c r="MI522">
        <v>47.397509999999997</v>
      </c>
      <c r="MJ522">
        <v>0.11904339999999999</v>
      </c>
      <c r="MK522">
        <v>1765.4780000000001</v>
      </c>
      <c r="ML522" s="1">
        <v>1.3571389999999999E-2</v>
      </c>
      <c r="MM522">
        <v>47.170360000000002</v>
      </c>
      <c r="MN522">
        <v>0.1316493</v>
      </c>
      <c r="MO522">
        <v>1974.17</v>
      </c>
      <c r="MP522">
        <v>1.3542999999999999E-2</v>
      </c>
      <c r="MQ522">
        <v>46.974400000000003</v>
      </c>
      <c r="MR522">
        <v>0.145402</v>
      </c>
      <c r="MS522">
        <v>2192.4659999999999</v>
      </c>
      <c r="MT522" s="1">
        <v>1.3603580000000001E-2</v>
      </c>
      <c r="MU522">
        <v>46.832180000000001</v>
      </c>
      <c r="MV522">
        <v>0.16066369999999999</v>
      </c>
      <c r="MW522">
        <v>2419.8409999999999</v>
      </c>
      <c r="MX522" s="1">
        <v>1.356832E-2</v>
      </c>
      <c r="MY522">
        <v>46.964480000000002</v>
      </c>
      <c r="MZ522">
        <v>0.1752947</v>
      </c>
      <c r="NA522">
        <v>2655.4389999999999</v>
      </c>
      <c r="NB522" s="1">
        <v>1.347654E-2</v>
      </c>
      <c r="NC522">
        <v>47.2239</v>
      </c>
      <c r="ND522">
        <v>0.18941769999999999</v>
      </c>
      <c r="NE522">
        <v>2897.9059999999999</v>
      </c>
      <c r="NF522" s="1">
        <v>1.334289E-2</v>
      </c>
      <c r="NG522">
        <v>47.73836</v>
      </c>
      <c r="NH522">
        <v>0.2029849</v>
      </c>
      <c r="NI522">
        <v>3146.0720000000001</v>
      </c>
      <c r="NJ522" s="1">
        <v>1.3299679999999999E-2</v>
      </c>
      <c r="NK522">
        <v>48.383189999999999</v>
      </c>
      <c r="NL522">
        <v>0.21795780000000001</v>
      </c>
      <c r="NM522">
        <v>3399.165</v>
      </c>
      <c r="NN522" s="1">
        <v>1.3309329999999999E-2</v>
      </c>
      <c r="NO522">
        <v>48.619370000000004</v>
      </c>
      <c r="NP522">
        <v>0.23398140000000001</v>
      </c>
      <c r="NQ522">
        <v>3656.7539999999999</v>
      </c>
      <c r="NR522">
        <v>1.329521E-2</v>
      </c>
      <c r="NS522">
        <v>48.332059999999998</v>
      </c>
      <c r="NT522">
        <v>0.2497393</v>
      </c>
      <c r="NU522">
        <v>3918.0349999999999</v>
      </c>
      <c r="NV522" s="1">
        <v>1.3236309999999999E-2</v>
      </c>
      <c r="NW522">
        <v>48.046550000000003</v>
      </c>
      <c r="NX522">
        <v>0.26467279999999999</v>
      </c>
      <c r="NY522">
        <v>4181.9049999999997</v>
      </c>
      <c r="NZ522" s="1">
        <v>1.31039E-2</v>
      </c>
      <c r="OA522">
        <v>47.857349999999997</v>
      </c>
      <c r="OB522">
        <v>0.27797060000000001</v>
      </c>
      <c r="OC522">
        <v>4447.2160000000003</v>
      </c>
      <c r="OD522" s="1">
        <v>1.3053230000000001E-2</v>
      </c>
      <c r="OE522">
        <v>47.982900000000001</v>
      </c>
      <c r="OF522">
        <v>0.29277999999999998</v>
      </c>
      <c r="OG522">
        <v>4713.1360000000004</v>
      </c>
      <c r="OH522" s="1">
        <v>1.3051180000000001E-2</v>
      </c>
      <c r="OI522">
        <v>48.036580000000001</v>
      </c>
      <c r="OJ522">
        <v>0.3086004</v>
      </c>
      <c r="OK522">
        <v>4979.5119999999997</v>
      </c>
    </row>
    <row r="523" spans="1:401" x14ac:dyDescent="0.35">
      <c r="A523">
        <v>532</v>
      </c>
      <c r="B523" t="s">
        <v>4</v>
      </c>
      <c r="C523" t="s">
        <v>364</v>
      </c>
      <c r="D523" t="s">
        <v>530</v>
      </c>
      <c r="E523">
        <v>785.01239999999996</v>
      </c>
      <c r="F523" s="1">
        <v>3.2088890000000002E-2</v>
      </c>
      <c r="G523">
        <v>28.376570000000001</v>
      </c>
      <c r="H523">
        <v>0</v>
      </c>
      <c r="I523">
        <v>0</v>
      </c>
      <c r="J523" s="1">
        <v>3.1844659999999997E-2</v>
      </c>
      <c r="K523">
        <v>28.59544</v>
      </c>
      <c r="L523">
        <v>0</v>
      </c>
      <c r="M523">
        <v>0</v>
      </c>
      <c r="N523" s="1">
        <v>3.1388779999999998E-2</v>
      </c>
      <c r="O523">
        <v>28.71565</v>
      </c>
      <c r="P523">
        <v>0</v>
      </c>
      <c r="Q523">
        <v>0</v>
      </c>
      <c r="R523" s="1">
        <v>3.0893299999999999E-2</v>
      </c>
      <c r="S523">
        <v>29.04393</v>
      </c>
      <c r="T523">
        <v>0</v>
      </c>
      <c r="U523">
        <v>0</v>
      </c>
      <c r="V523">
        <v>3.071718E-2</v>
      </c>
      <c r="W523">
        <v>29.353729999999999</v>
      </c>
      <c r="X523">
        <v>0</v>
      </c>
      <c r="Y523">
        <v>0</v>
      </c>
      <c r="Z523" s="1">
        <v>3.0672910000000001E-2</v>
      </c>
      <c r="AA523">
        <v>29.472090000000001</v>
      </c>
      <c r="AB523">
        <v>0</v>
      </c>
      <c r="AC523">
        <v>0</v>
      </c>
      <c r="AD523" s="1">
        <v>3.0515529999999999E-2</v>
      </c>
      <c r="AE523">
        <v>29.4451</v>
      </c>
      <c r="AF523">
        <v>0</v>
      </c>
      <c r="AG523">
        <v>0</v>
      </c>
      <c r="AH523" s="1">
        <v>3.0176270000000002E-2</v>
      </c>
      <c r="AI523">
        <v>29.399799999999999</v>
      </c>
      <c r="AJ523">
        <v>0</v>
      </c>
      <c r="AK523">
        <v>0</v>
      </c>
      <c r="AL523">
        <v>2.9845900000000002E-2</v>
      </c>
      <c r="AM523">
        <v>29.431090000000001</v>
      </c>
      <c r="AN523">
        <v>0</v>
      </c>
      <c r="AO523">
        <v>0</v>
      </c>
      <c r="AP523" s="1">
        <v>2.958827E-2</v>
      </c>
      <c r="AQ523">
        <v>29.778289999999998</v>
      </c>
      <c r="AR523">
        <v>0</v>
      </c>
      <c r="AS523">
        <v>0</v>
      </c>
      <c r="AT523" s="1">
        <v>2.9414300000000001E-2</v>
      </c>
      <c r="AU523">
        <v>30.335529999999999</v>
      </c>
      <c r="AV523">
        <v>0</v>
      </c>
      <c r="AW523">
        <v>0</v>
      </c>
      <c r="AX523" s="1">
        <v>2.9201270000000001E-2</v>
      </c>
      <c r="AY523">
        <v>30.99175</v>
      </c>
      <c r="AZ523">
        <v>0</v>
      </c>
      <c r="BA523">
        <v>0</v>
      </c>
      <c r="BB523" s="1">
        <v>2.8892640000000001E-2</v>
      </c>
      <c r="BC523">
        <v>31.533359999999998</v>
      </c>
      <c r="BD523">
        <v>0</v>
      </c>
      <c r="BE523">
        <v>0</v>
      </c>
      <c r="BF523" s="1">
        <v>2.853582E-2</v>
      </c>
      <c r="BG523">
        <v>31.71583</v>
      </c>
      <c r="BH523">
        <v>0</v>
      </c>
      <c r="BI523">
        <v>0</v>
      </c>
      <c r="BJ523" s="1">
        <v>2.8209729999999999E-2</v>
      </c>
      <c r="BK523">
        <v>31.68431</v>
      </c>
      <c r="BL523">
        <v>0</v>
      </c>
      <c r="BM523">
        <v>0</v>
      </c>
      <c r="BN523" s="1">
        <v>2.7964490000000002E-2</v>
      </c>
      <c r="BO523">
        <v>31.644559999999998</v>
      </c>
      <c r="BP523">
        <v>0</v>
      </c>
      <c r="BQ523">
        <v>0</v>
      </c>
      <c r="BR523" s="1">
        <v>2.7962440000000002E-2</v>
      </c>
      <c r="BS523">
        <v>31.63184</v>
      </c>
      <c r="BT523">
        <v>0</v>
      </c>
      <c r="BU523">
        <v>0</v>
      </c>
      <c r="BV523" s="1">
        <v>2.7630869999999998E-2</v>
      </c>
      <c r="BW523">
        <v>31.840070000000001</v>
      </c>
      <c r="BX523">
        <v>0</v>
      </c>
      <c r="BY523">
        <v>0</v>
      </c>
      <c r="BZ523" s="1">
        <v>2.7163389999999999E-2</v>
      </c>
      <c r="CA523">
        <v>32.104579999999999</v>
      </c>
      <c r="CB523">
        <v>0</v>
      </c>
      <c r="CC523">
        <v>0</v>
      </c>
      <c r="CD523" s="1">
        <v>2.6680860000000001E-2</v>
      </c>
      <c r="CE523">
        <v>32.33972</v>
      </c>
      <c r="CF523">
        <v>0</v>
      </c>
      <c r="CG523">
        <v>0</v>
      </c>
      <c r="CH523" s="1">
        <v>2.6386059999999999E-2</v>
      </c>
      <c r="CI523">
        <v>32.512979999999999</v>
      </c>
      <c r="CJ523">
        <v>0</v>
      </c>
      <c r="CK523">
        <v>0</v>
      </c>
      <c r="CL523" s="1">
        <v>2.6196859999999999E-2</v>
      </c>
      <c r="CM523">
        <v>32.521250000000002</v>
      </c>
      <c r="CN523">
        <v>0</v>
      </c>
      <c r="CO523">
        <v>0</v>
      </c>
      <c r="CP523" s="1">
        <v>2.5991810000000001E-2</v>
      </c>
      <c r="CQ523">
        <v>32.48854</v>
      </c>
      <c r="CR523">
        <v>0</v>
      </c>
      <c r="CS523">
        <v>0</v>
      </c>
      <c r="CT523" s="1">
        <v>2.5692840000000002E-2</v>
      </c>
      <c r="CU523">
        <v>32.443379999999998</v>
      </c>
      <c r="CV523">
        <v>0</v>
      </c>
      <c r="CW523">
        <v>0</v>
      </c>
      <c r="CX523" s="1">
        <v>2.5352650000000001E-2</v>
      </c>
      <c r="CY523">
        <v>32.456470000000003</v>
      </c>
      <c r="CZ523">
        <v>0</v>
      </c>
      <c r="DA523">
        <v>0</v>
      </c>
      <c r="DB523">
        <v>2.5150120000000002E-2</v>
      </c>
      <c r="DC523">
        <v>32.71669</v>
      </c>
      <c r="DD523">
        <v>0</v>
      </c>
      <c r="DE523">
        <v>0</v>
      </c>
      <c r="DF523" s="1">
        <v>2.5076210000000002E-2</v>
      </c>
      <c r="DG523">
        <v>33.23301</v>
      </c>
      <c r="DH523">
        <v>0</v>
      </c>
      <c r="DI523">
        <v>0</v>
      </c>
      <c r="DJ523" s="1">
        <v>2.4984699999999999E-2</v>
      </c>
      <c r="DK523">
        <v>34.094740000000002</v>
      </c>
      <c r="DL523">
        <v>0</v>
      </c>
      <c r="DM523">
        <v>0</v>
      </c>
      <c r="DN523" s="1">
        <v>2.4799169999999999E-2</v>
      </c>
      <c r="DO523">
        <v>35.087829999999997</v>
      </c>
      <c r="DP523">
        <v>0</v>
      </c>
      <c r="DQ523">
        <v>0</v>
      </c>
      <c r="DR523" s="1">
        <v>2.4517980000000002E-2</v>
      </c>
      <c r="DS523">
        <v>35.485390000000002</v>
      </c>
      <c r="DT523">
        <v>0</v>
      </c>
      <c r="DU523">
        <v>0</v>
      </c>
      <c r="DV523" s="1">
        <v>2.4245300000000001E-2</v>
      </c>
      <c r="DW523">
        <v>35.43506</v>
      </c>
      <c r="DX523">
        <v>0</v>
      </c>
      <c r="DY523">
        <v>0</v>
      </c>
      <c r="DZ523" s="1">
        <v>2.408184E-2</v>
      </c>
      <c r="EA523">
        <v>35.375999999999998</v>
      </c>
      <c r="EB523">
        <v>0</v>
      </c>
      <c r="EC523">
        <v>0</v>
      </c>
      <c r="ED523">
        <v>2.4365330000000001E-2</v>
      </c>
      <c r="EE523">
        <v>35.343670000000003</v>
      </c>
      <c r="EF523">
        <v>0</v>
      </c>
      <c r="EG523">
        <v>0</v>
      </c>
      <c r="EH523" s="1">
        <v>2.4127929999999999E-2</v>
      </c>
      <c r="EI523">
        <v>35.472810000000003</v>
      </c>
      <c r="EJ523">
        <v>0</v>
      </c>
      <c r="EK523" s="1">
        <v>8.0439469999999999E-38</v>
      </c>
      <c r="EL523" s="1">
        <v>2.363908E-2</v>
      </c>
      <c r="EM523">
        <v>35.861530000000002</v>
      </c>
      <c r="EN523" s="1">
        <v>3.7643340000000002E-38</v>
      </c>
      <c r="EO523" s="1">
        <v>2.494883E-34</v>
      </c>
      <c r="EP523" s="1">
        <v>2.3130990000000001E-2</v>
      </c>
      <c r="EQ523">
        <v>36.677520000000001</v>
      </c>
      <c r="ER523" s="1">
        <v>5.0249180000000004E-35</v>
      </c>
      <c r="ES523" s="1">
        <v>3.3538159999999998E-31</v>
      </c>
      <c r="ET523" s="1">
        <v>2.2892019999999999E-2</v>
      </c>
      <c r="EU523">
        <v>37.510829999999999</v>
      </c>
      <c r="EV523" s="1">
        <v>3.3666550000000002E-32</v>
      </c>
      <c r="EW523" s="1">
        <v>2.2480560000000001E-28</v>
      </c>
      <c r="EX523" s="1">
        <v>2.279581E-2</v>
      </c>
      <c r="EY523">
        <v>37.75873</v>
      </c>
      <c r="EZ523" s="1">
        <v>1.237603E-29</v>
      </c>
      <c r="FA523" s="1">
        <v>8.2780620000000001E-26</v>
      </c>
      <c r="FB523" s="1">
        <v>2.264565E-2</v>
      </c>
      <c r="FC523">
        <v>37.683720000000001</v>
      </c>
      <c r="FD523" s="1">
        <v>2.68338E-27</v>
      </c>
      <c r="FE523" s="1">
        <v>1.8039919999999999E-23</v>
      </c>
      <c r="FF523" s="1">
        <v>2.2496950000000002E-2</v>
      </c>
      <c r="FG523">
        <v>37.602460000000001</v>
      </c>
      <c r="FH523" s="1">
        <v>3.6373289999999999E-25</v>
      </c>
      <c r="FI523" s="1">
        <v>2.4658750000000001E-21</v>
      </c>
      <c r="FJ523" s="1">
        <v>2.3026669999999999E-2</v>
      </c>
      <c r="FK523">
        <v>37.587040000000002</v>
      </c>
      <c r="FL523" s="1">
        <v>3.3567330000000002E-23</v>
      </c>
      <c r="FM523" s="1">
        <v>2.2313749999999998E-19</v>
      </c>
      <c r="FN523" s="1">
        <v>2.2813119999999999E-2</v>
      </c>
      <c r="FO523">
        <v>37.848089999999999</v>
      </c>
      <c r="FP523" s="1">
        <v>2.063616E-21</v>
      </c>
      <c r="FQ523" s="1">
        <v>1.3929929999999999E-17</v>
      </c>
      <c r="FR523" s="1">
        <v>2.235206E-2</v>
      </c>
      <c r="FS523">
        <v>38.257989999999999</v>
      </c>
      <c r="FT523" s="1">
        <v>8.9385169999999996E-20</v>
      </c>
      <c r="FU523" s="1">
        <v>6.1890759999999997E-16</v>
      </c>
      <c r="FV523" s="1">
        <v>2.185579E-2</v>
      </c>
      <c r="FW523">
        <v>38.739139999999999</v>
      </c>
      <c r="FX523" s="1">
        <v>2.8288559999999999E-18</v>
      </c>
      <c r="FY523" s="1">
        <v>2.017048E-14</v>
      </c>
      <c r="FZ523" s="1">
        <v>2.17492E-2</v>
      </c>
      <c r="GA523">
        <v>38.99783</v>
      </c>
      <c r="GB523" s="1">
        <v>6.8604880000000004E-17</v>
      </c>
      <c r="GC523" s="1">
        <v>4.9549549999999999E-13</v>
      </c>
      <c r="GD523" s="1">
        <v>2.1814050000000001E-2</v>
      </c>
      <c r="GE523">
        <v>39.07441</v>
      </c>
      <c r="GF523" s="1">
        <v>1.2961369999999999E-15</v>
      </c>
      <c r="GG523" s="1">
        <v>9.4112699999999993E-12</v>
      </c>
      <c r="GH523" s="1">
        <v>2.1776230000000001E-2</v>
      </c>
      <c r="GI523">
        <v>38.97334</v>
      </c>
      <c r="GJ523" s="1">
        <v>1.9228079999999999E-14</v>
      </c>
      <c r="GK523" s="1">
        <v>1.41087E-10</v>
      </c>
      <c r="GL523">
        <v>2.1636119999999998E-2</v>
      </c>
      <c r="GM523">
        <v>38.866019999999999</v>
      </c>
      <c r="GN523" s="1">
        <v>2.2816239999999998E-13</v>
      </c>
      <c r="GO523" s="1">
        <v>1.699179E-9</v>
      </c>
      <c r="GP523">
        <v>2.2102730000000001E-2</v>
      </c>
      <c r="GQ523">
        <v>38.805950000000003</v>
      </c>
      <c r="GR523" s="1">
        <v>2.2803850000000001E-12</v>
      </c>
      <c r="GS523" s="1">
        <v>1.6774539999999999E-8</v>
      </c>
      <c r="GT523" s="1">
        <v>2.1848099999999999E-2</v>
      </c>
      <c r="GU523">
        <v>39.125770000000003</v>
      </c>
      <c r="GV523" s="1">
        <v>1.836724E-11</v>
      </c>
      <c r="GW523" s="1">
        <v>1.378636E-7</v>
      </c>
      <c r="GX523" s="1">
        <v>2.1404900000000001E-2</v>
      </c>
      <c r="GY523">
        <v>39.636589999999998</v>
      </c>
      <c r="GZ523" s="1">
        <v>1.234972E-10</v>
      </c>
      <c r="HA523" s="1">
        <v>9.5429000000000006E-7</v>
      </c>
      <c r="HB523" s="1">
        <v>2.0895770000000001E-2</v>
      </c>
      <c r="HC523">
        <v>40.280239999999999</v>
      </c>
      <c r="HD523" s="1">
        <v>7.0658900000000003E-10</v>
      </c>
      <c r="HE523" s="1">
        <v>5.6422209999999999E-6</v>
      </c>
      <c r="HF523" s="1">
        <v>2.0748340000000001E-2</v>
      </c>
      <c r="HG523">
        <v>40.807630000000003</v>
      </c>
      <c r="HH523" s="1">
        <v>3.564913E-9</v>
      </c>
      <c r="HI523" s="1">
        <v>2.8902489999999999E-5</v>
      </c>
      <c r="HJ523" s="1">
        <v>2.071512E-2</v>
      </c>
      <c r="HK523">
        <v>40.887479999999996</v>
      </c>
      <c r="HL523" s="1">
        <v>1.5867809999999999E-8</v>
      </c>
      <c r="HM523" s="1">
        <v>1.299629E-4</v>
      </c>
      <c r="HN523" s="1">
        <v>2.0569810000000001E-2</v>
      </c>
      <c r="HO523">
        <v>40.80668</v>
      </c>
      <c r="HP523" s="1">
        <v>6.2294800000000005E-8</v>
      </c>
      <c r="HQ523" s="1">
        <v>5.1812080000000001E-4</v>
      </c>
      <c r="HR523" s="1">
        <v>2.027663E-2</v>
      </c>
      <c r="HS523">
        <v>40.691740000000003</v>
      </c>
      <c r="HT523" s="1">
        <v>2.171298E-7</v>
      </c>
      <c r="HU523" s="1">
        <v>1.8469020000000001E-3</v>
      </c>
      <c r="HV523" s="1">
        <v>2.0460320000000001E-2</v>
      </c>
      <c r="HW523">
        <v>40.652419999999999</v>
      </c>
      <c r="HX523" s="1">
        <v>6.9985180000000003E-7</v>
      </c>
      <c r="HY523" s="1">
        <v>5.9468180000000004E-3</v>
      </c>
      <c r="HZ523" s="1">
        <v>2.0178729999999999E-2</v>
      </c>
      <c r="IA523">
        <v>41.023519999999998</v>
      </c>
      <c r="IB523" s="1">
        <v>2.0078449999999998E-6</v>
      </c>
      <c r="IC523" s="1">
        <v>1.743397E-2</v>
      </c>
      <c r="ID523" s="1">
        <v>1.9799899999999999E-2</v>
      </c>
      <c r="IE523">
        <v>41.901769999999999</v>
      </c>
      <c r="IF523" s="1">
        <v>5.2501540000000001E-6</v>
      </c>
      <c r="IG523">
        <v>4.6805119999999999E-2</v>
      </c>
      <c r="IH523">
        <v>1.935158E-2</v>
      </c>
      <c r="II523">
        <v>43.02666</v>
      </c>
      <c r="IJ523" s="1">
        <v>1.261356E-5</v>
      </c>
      <c r="IK523">
        <v>0.1158608</v>
      </c>
      <c r="IL523">
        <v>1.91261E-2</v>
      </c>
      <c r="IM523">
        <v>43.751260000000002</v>
      </c>
      <c r="IN523" s="1">
        <v>2.845823E-5</v>
      </c>
      <c r="IO523">
        <v>0.26632499999999998</v>
      </c>
      <c r="IP523" s="1">
        <v>1.8976659999999999E-2</v>
      </c>
      <c r="IQ523">
        <v>43.899270000000001</v>
      </c>
      <c r="IR523" s="1">
        <v>6.0272059999999999E-5</v>
      </c>
      <c r="IS523">
        <v>0.57242689999999996</v>
      </c>
      <c r="IT523" s="1">
        <v>1.8726130000000001E-2</v>
      </c>
      <c r="IU523">
        <v>43.803550000000001</v>
      </c>
      <c r="IV523" s="1">
        <v>1.193996E-4</v>
      </c>
      <c r="IW523">
        <v>1.156657</v>
      </c>
      <c r="IX523" s="1">
        <v>1.8326289999999999E-2</v>
      </c>
      <c r="IY523">
        <v>43.692360000000001</v>
      </c>
      <c r="IZ523" s="1">
        <v>2.2156310000000001E-4</v>
      </c>
      <c r="JA523">
        <v>2.2071260000000001</v>
      </c>
      <c r="JB523" s="1">
        <v>1.81131E-2</v>
      </c>
      <c r="JC523">
        <v>43.612810000000003</v>
      </c>
      <c r="JD523" s="1">
        <v>3.9410399999999999E-4</v>
      </c>
      <c r="JE523">
        <v>3.9967549999999998</v>
      </c>
      <c r="JF523" s="1">
        <v>1.7718089999999999E-2</v>
      </c>
      <c r="JG523">
        <v>43.866669999999999</v>
      </c>
      <c r="JH523" s="1">
        <v>6.6168249999999998E-4</v>
      </c>
      <c r="JI523">
        <v>6.8997549999999999</v>
      </c>
      <c r="JJ523" s="1">
        <v>1.7377429999999999E-2</v>
      </c>
      <c r="JK523">
        <v>44.152439999999999</v>
      </c>
      <c r="JL523" s="1">
        <v>1.065374E-3</v>
      </c>
      <c r="JM523">
        <v>11.39791</v>
      </c>
      <c r="JN523" s="1">
        <v>1.7120699999999999E-2</v>
      </c>
      <c r="JO523">
        <v>44.227420000000002</v>
      </c>
      <c r="JP523" s="1">
        <v>1.653056E-3</v>
      </c>
      <c r="JQ523">
        <v>18.092680000000001</v>
      </c>
      <c r="JR523">
        <v>1.698788E-2</v>
      </c>
      <c r="JS523">
        <v>44.194580000000002</v>
      </c>
      <c r="JT523" s="1">
        <v>2.492003E-3</v>
      </c>
      <c r="JU523">
        <v>27.701560000000001</v>
      </c>
      <c r="JV523" s="1">
        <v>1.6862039999999998E-2</v>
      </c>
      <c r="JW523">
        <v>44.16939</v>
      </c>
      <c r="JX523" s="1">
        <v>3.6382749999999998E-3</v>
      </c>
      <c r="JY523">
        <v>41.045720000000003</v>
      </c>
      <c r="JZ523" s="1">
        <v>1.667602E-2</v>
      </c>
      <c r="KA523">
        <v>44.0777</v>
      </c>
      <c r="KB523" s="1">
        <v>5.1372989999999997E-3</v>
      </c>
      <c r="KC523">
        <v>59.012639999999998</v>
      </c>
      <c r="KD523" s="1">
        <v>1.648285E-2</v>
      </c>
      <c r="KE523">
        <v>43.96557</v>
      </c>
      <c r="KF523" s="1">
        <v>7.0536640000000003E-3</v>
      </c>
      <c r="KG523">
        <v>82.529210000000006</v>
      </c>
      <c r="KH523" s="1">
        <v>1.6504749999999999E-2</v>
      </c>
      <c r="KI523">
        <v>43.838160000000002</v>
      </c>
      <c r="KJ523" s="1">
        <v>9.5737259999999994E-3</v>
      </c>
      <c r="KK523">
        <v>112.58</v>
      </c>
      <c r="KL523" s="1">
        <v>1.6376780000000001E-2</v>
      </c>
      <c r="KM523">
        <v>44.075809999999997</v>
      </c>
      <c r="KN523">
        <v>1.259065E-2</v>
      </c>
      <c r="KO523">
        <v>150.12299999999999</v>
      </c>
      <c r="KP523" s="1">
        <v>1.6195000000000001E-2</v>
      </c>
      <c r="KQ523">
        <v>44.870089999999998</v>
      </c>
      <c r="KR523">
        <v>1.616126E-2</v>
      </c>
      <c r="KS523">
        <v>196.00309999999999</v>
      </c>
      <c r="KT523" s="1">
        <v>1.5972030000000002E-2</v>
      </c>
      <c r="KU523">
        <v>46.025759999999998</v>
      </c>
      <c r="KV523" s="1">
        <v>2.0294969999999999E-2</v>
      </c>
      <c r="KW523">
        <v>250.9759</v>
      </c>
      <c r="KX523" s="1">
        <v>1.586307E-2</v>
      </c>
      <c r="KY523">
        <v>46.831130000000002</v>
      </c>
      <c r="KZ523" s="1">
        <v>2.5222729999999999E-2</v>
      </c>
      <c r="LA523">
        <v>315.73829999999998</v>
      </c>
      <c r="LB523">
        <v>1.5832229999999999E-2</v>
      </c>
      <c r="LC523">
        <v>46.907989999999998</v>
      </c>
      <c r="LD523" s="1">
        <v>3.1009100000000001E-2</v>
      </c>
      <c r="LE523">
        <v>390.9264</v>
      </c>
      <c r="LF523" s="1">
        <v>1.5789609999999999E-2</v>
      </c>
      <c r="LG523">
        <v>46.69585</v>
      </c>
      <c r="LH523" s="1">
        <v>3.7550970000000003E-2</v>
      </c>
      <c r="LI523">
        <v>477.02030000000002</v>
      </c>
      <c r="LJ523">
        <v>1.5650460000000001E-2</v>
      </c>
      <c r="LK523">
        <v>46.534550000000003</v>
      </c>
      <c r="LL523" s="1">
        <v>4.4595740000000002E-2</v>
      </c>
      <c r="LM523">
        <v>574.25040000000001</v>
      </c>
      <c r="LN523" s="1">
        <v>1.536304E-2</v>
      </c>
      <c r="LO523">
        <v>46.380099999999999</v>
      </c>
      <c r="LP523" s="1">
        <v>5.1801640000000003E-2</v>
      </c>
      <c r="LQ523">
        <v>682.55769999999995</v>
      </c>
      <c r="LR523" s="1">
        <v>1.526776E-2</v>
      </c>
      <c r="LS523">
        <v>46.420200000000001</v>
      </c>
      <c r="LT523" s="1">
        <v>6.022243E-2</v>
      </c>
      <c r="LU523">
        <v>801.92070000000001</v>
      </c>
      <c r="LV523" s="1">
        <v>1.52821E-2</v>
      </c>
      <c r="LW523">
        <v>46.699080000000002</v>
      </c>
      <c r="LX523" s="1">
        <v>6.9801669999999996E-2</v>
      </c>
      <c r="LY523">
        <v>932.47190000000001</v>
      </c>
      <c r="LZ523" s="1">
        <v>1.531428E-2</v>
      </c>
      <c r="MA523">
        <v>46.933520000000001</v>
      </c>
      <c r="MB523" s="1">
        <v>8.0246929999999994E-2</v>
      </c>
      <c r="MC523">
        <v>1074.0809999999999</v>
      </c>
      <c r="MD523" s="1">
        <v>1.522517E-2</v>
      </c>
      <c r="ME523">
        <v>47.102809999999998</v>
      </c>
      <c r="MF523" s="1">
        <v>9.0727390000000005E-2</v>
      </c>
      <c r="MG523">
        <v>1226.268</v>
      </c>
      <c r="MH523" s="1">
        <v>1.507554E-2</v>
      </c>
      <c r="MI523">
        <v>47.11589</v>
      </c>
      <c r="MJ523">
        <v>0.1013221</v>
      </c>
      <c r="MK523">
        <v>1388.39</v>
      </c>
      <c r="ML523">
        <v>1.4962929999999999E-2</v>
      </c>
      <c r="MM523">
        <v>46.895009999999999</v>
      </c>
      <c r="MN523">
        <v>0.112542</v>
      </c>
      <c r="MO523">
        <v>1559.7929999999999</v>
      </c>
      <c r="MP523" s="1">
        <v>1.4931369999999999E-2</v>
      </c>
      <c r="MQ523">
        <v>46.707940000000001</v>
      </c>
      <c r="MR523">
        <v>0.124808</v>
      </c>
      <c r="MS523">
        <v>1740.068</v>
      </c>
      <c r="MT523" s="1">
        <v>1.5001779999999999E-2</v>
      </c>
      <c r="MU523">
        <v>46.57403</v>
      </c>
      <c r="MV523">
        <v>0.13848750000000001</v>
      </c>
      <c r="MW523">
        <v>1928.8530000000001</v>
      </c>
      <c r="MX523" s="1">
        <v>1.496187E-2</v>
      </c>
      <c r="MY523">
        <v>46.713030000000003</v>
      </c>
      <c r="MZ523">
        <v>0.15166299999999999</v>
      </c>
      <c r="NA523">
        <v>2125.462</v>
      </c>
      <c r="NB523">
        <v>1.486062E-2</v>
      </c>
      <c r="NC523">
        <v>46.977829999999997</v>
      </c>
      <c r="ND523">
        <v>0.16447870000000001</v>
      </c>
      <c r="NE523">
        <v>2328.7950000000001</v>
      </c>
      <c r="NF523" s="1">
        <v>1.47134E-2</v>
      </c>
      <c r="NG523">
        <v>47.491239999999998</v>
      </c>
      <c r="NH523">
        <v>0.1768739</v>
      </c>
      <c r="NI523">
        <v>2537.8809999999999</v>
      </c>
      <c r="NJ523" s="1">
        <v>1.466689E-2</v>
      </c>
      <c r="NK523">
        <v>48.131520000000002</v>
      </c>
      <c r="NL523">
        <v>0.1905731</v>
      </c>
      <c r="NM523">
        <v>2752.1469999999999</v>
      </c>
      <c r="NN523" s="1">
        <v>1.467802E-2</v>
      </c>
      <c r="NO523">
        <v>48.356169999999999</v>
      </c>
      <c r="NP523">
        <v>0.2052515</v>
      </c>
      <c r="NQ523">
        <v>2971.2190000000001</v>
      </c>
      <c r="NR523" s="1">
        <v>1.4662700000000001E-2</v>
      </c>
      <c r="NS523">
        <v>48.073749999999997</v>
      </c>
      <c r="NT523">
        <v>0.2197615</v>
      </c>
      <c r="NU523">
        <v>3194.4209999999998</v>
      </c>
      <c r="NV523" s="1">
        <v>1.4598939999999999E-2</v>
      </c>
      <c r="NW523">
        <v>47.796970000000002</v>
      </c>
      <c r="NX523">
        <v>0.23361879999999999</v>
      </c>
      <c r="NY523">
        <v>3420.777</v>
      </c>
      <c r="NZ523" s="1">
        <v>1.445139E-2</v>
      </c>
      <c r="OA523">
        <v>47.617260000000002</v>
      </c>
      <c r="OB523">
        <v>0.2460367</v>
      </c>
      <c r="OC523">
        <v>3649.3119999999999</v>
      </c>
      <c r="OD523" s="1">
        <v>1.439638E-2</v>
      </c>
      <c r="OE523">
        <v>47.751420000000003</v>
      </c>
      <c r="OF523">
        <v>0.25988060000000002</v>
      </c>
      <c r="OG523">
        <v>3879.3429999999998</v>
      </c>
      <c r="OH523" s="1">
        <v>1.439402E-2</v>
      </c>
      <c r="OI523">
        <v>47.803170000000001</v>
      </c>
      <c r="OJ523">
        <v>0.27465669999999998</v>
      </c>
      <c r="OK523">
        <v>4110.7049999999999</v>
      </c>
    </row>
    <row r="524" spans="1:401" x14ac:dyDescent="0.35">
      <c r="A524">
        <v>533</v>
      </c>
      <c r="B524" t="s">
        <v>4</v>
      </c>
      <c r="C524" t="s">
        <v>364</v>
      </c>
      <c r="D524" t="s">
        <v>531</v>
      </c>
      <c r="E524">
        <v>804.95849999999996</v>
      </c>
      <c r="F524" s="1">
        <v>3.200451E-2</v>
      </c>
      <c r="G524">
        <v>28.024349999999998</v>
      </c>
      <c r="H524">
        <v>0</v>
      </c>
      <c r="I524">
        <v>0</v>
      </c>
      <c r="J524" s="1">
        <v>3.1759549999999998E-2</v>
      </c>
      <c r="K524">
        <v>28.242249999999999</v>
      </c>
      <c r="L524">
        <v>0</v>
      </c>
      <c r="M524">
        <v>0</v>
      </c>
      <c r="N524" s="1">
        <v>3.1301290000000002E-2</v>
      </c>
      <c r="O524">
        <v>28.363379999999999</v>
      </c>
      <c r="P524">
        <v>0</v>
      </c>
      <c r="Q524">
        <v>0</v>
      </c>
      <c r="R524" s="1">
        <v>3.080393E-2</v>
      </c>
      <c r="S524">
        <v>28.690439999999999</v>
      </c>
      <c r="T524">
        <v>0</v>
      </c>
      <c r="U524">
        <v>0</v>
      </c>
      <c r="V524" s="1">
        <v>3.0630729999999998E-2</v>
      </c>
      <c r="W524">
        <v>28.997959999999999</v>
      </c>
      <c r="X524">
        <v>0</v>
      </c>
      <c r="Y524">
        <v>0</v>
      </c>
      <c r="Z524" s="1">
        <v>3.058845E-2</v>
      </c>
      <c r="AA524">
        <v>29.116209999999999</v>
      </c>
      <c r="AB524">
        <v>0</v>
      </c>
      <c r="AC524">
        <v>0</v>
      </c>
      <c r="AD524" s="1">
        <v>3.043179E-2</v>
      </c>
      <c r="AE524">
        <v>29.09338</v>
      </c>
      <c r="AF524">
        <v>0</v>
      </c>
      <c r="AG524">
        <v>0</v>
      </c>
      <c r="AH524" s="1">
        <v>3.0091550000000002E-2</v>
      </c>
      <c r="AI524">
        <v>29.05302</v>
      </c>
      <c r="AJ524">
        <v>0</v>
      </c>
      <c r="AK524">
        <v>0</v>
      </c>
      <c r="AL524" s="1">
        <v>2.975978E-2</v>
      </c>
      <c r="AM524">
        <v>29.088640000000002</v>
      </c>
      <c r="AN524">
        <v>0</v>
      </c>
      <c r="AO524">
        <v>0</v>
      </c>
      <c r="AP524" s="1">
        <v>2.9504180000000001E-2</v>
      </c>
      <c r="AQ524">
        <v>29.43524</v>
      </c>
      <c r="AR524">
        <v>0</v>
      </c>
      <c r="AS524">
        <v>0</v>
      </c>
      <c r="AT524" s="1">
        <v>2.933123E-2</v>
      </c>
      <c r="AU524">
        <v>29.98752</v>
      </c>
      <c r="AV524">
        <v>0</v>
      </c>
      <c r="AW524">
        <v>0</v>
      </c>
      <c r="AX524" s="1">
        <v>2.9119619999999999E-2</v>
      </c>
      <c r="AY524">
        <v>30.63598</v>
      </c>
      <c r="AZ524">
        <v>0</v>
      </c>
      <c r="BA524">
        <v>0</v>
      </c>
      <c r="BB524" s="1">
        <v>2.8810410000000002E-2</v>
      </c>
      <c r="BC524">
        <v>31.16967</v>
      </c>
      <c r="BD524">
        <v>0</v>
      </c>
      <c r="BE524">
        <v>0</v>
      </c>
      <c r="BF524" s="1">
        <v>2.84528E-2</v>
      </c>
      <c r="BG524">
        <v>31.349039999999999</v>
      </c>
      <c r="BH524">
        <v>0</v>
      </c>
      <c r="BI524">
        <v>0</v>
      </c>
      <c r="BJ524" s="1">
        <v>2.812868E-2</v>
      </c>
      <c r="BK524">
        <v>31.320499999999999</v>
      </c>
      <c r="BL524">
        <v>0</v>
      </c>
      <c r="BM524">
        <v>0</v>
      </c>
      <c r="BN524" s="1">
        <v>2.7886709999999999E-2</v>
      </c>
      <c r="BO524">
        <v>31.284510000000001</v>
      </c>
      <c r="BP524">
        <v>0</v>
      </c>
      <c r="BQ524">
        <v>0</v>
      </c>
      <c r="BR524">
        <v>2.7886580000000001E-2</v>
      </c>
      <c r="BS524">
        <v>31.275749999999999</v>
      </c>
      <c r="BT524">
        <v>0</v>
      </c>
      <c r="BU524">
        <v>0</v>
      </c>
      <c r="BV524" s="1">
        <v>2.755546E-2</v>
      </c>
      <c r="BW524">
        <v>31.48554</v>
      </c>
      <c r="BX524">
        <v>0</v>
      </c>
      <c r="BY524">
        <v>0</v>
      </c>
      <c r="BZ524" s="1">
        <v>2.7086869999999999E-2</v>
      </c>
      <c r="CA524">
        <v>31.748950000000001</v>
      </c>
      <c r="CB524">
        <v>0</v>
      </c>
      <c r="CC524">
        <v>0</v>
      </c>
      <c r="CD524" s="1">
        <v>2.660506E-2</v>
      </c>
      <c r="CE524">
        <v>31.986059999999998</v>
      </c>
      <c r="CF524">
        <v>0</v>
      </c>
      <c r="CG524">
        <v>0</v>
      </c>
      <c r="CH524" s="1">
        <v>2.631112E-2</v>
      </c>
      <c r="CI524">
        <v>32.158949999999997</v>
      </c>
      <c r="CJ524">
        <v>0</v>
      </c>
      <c r="CK524">
        <v>0</v>
      </c>
      <c r="CL524" s="1">
        <v>2.6122389999999999E-2</v>
      </c>
      <c r="CM524">
        <v>32.171289999999999</v>
      </c>
      <c r="CN524">
        <v>0</v>
      </c>
      <c r="CO524">
        <v>0</v>
      </c>
      <c r="CP524" s="1">
        <v>2.5918960000000001E-2</v>
      </c>
      <c r="CQ524">
        <v>32.143509999999999</v>
      </c>
      <c r="CR524">
        <v>0</v>
      </c>
      <c r="CS524">
        <v>0</v>
      </c>
      <c r="CT524" s="1">
        <v>2.5620110000000001E-2</v>
      </c>
      <c r="CU524">
        <v>32.103879999999997</v>
      </c>
      <c r="CV524">
        <v>0</v>
      </c>
      <c r="CW524">
        <v>0</v>
      </c>
      <c r="CX524" s="1">
        <v>2.527896E-2</v>
      </c>
      <c r="CY524">
        <v>32.122230000000002</v>
      </c>
      <c r="CZ524">
        <v>0</v>
      </c>
      <c r="DA524">
        <v>0</v>
      </c>
      <c r="DB524" s="1">
        <v>2.5078530000000002E-2</v>
      </c>
      <c r="DC524">
        <v>32.383679999999998</v>
      </c>
      <c r="DD524">
        <v>0</v>
      </c>
      <c r="DE524">
        <v>0</v>
      </c>
      <c r="DF524" s="1">
        <v>2.500376E-2</v>
      </c>
      <c r="DG524">
        <v>32.896929999999998</v>
      </c>
      <c r="DH524">
        <v>0</v>
      </c>
      <c r="DI524">
        <v>0</v>
      </c>
      <c r="DJ524" s="1">
        <v>2.491436E-2</v>
      </c>
      <c r="DK524">
        <v>33.749339999999997</v>
      </c>
      <c r="DL524">
        <v>0</v>
      </c>
      <c r="DM524">
        <v>0</v>
      </c>
      <c r="DN524">
        <v>2.4727720000000002E-2</v>
      </c>
      <c r="DO524">
        <v>34.729129999999998</v>
      </c>
      <c r="DP524">
        <v>0</v>
      </c>
      <c r="DQ524">
        <v>0</v>
      </c>
      <c r="DR524" s="1">
        <v>2.444665E-2</v>
      </c>
      <c r="DS524">
        <v>35.11889</v>
      </c>
      <c r="DT524">
        <v>0</v>
      </c>
      <c r="DU524">
        <v>0</v>
      </c>
      <c r="DV524" s="1">
        <v>2.417354E-2</v>
      </c>
      <c r="DW524">
        <v>35.071109999999997</v>
      </c>
      <c r="DX524">
        <v>0</v>
      </c>
      <c r="DY524">
        <v>0</v>
      </c>
      <c r="DZ524" s="1">
        <v>2.4015229999999999E-2</v>
      </c>
      <c r="EA524">
        <v>35.01587</v>
      </c>
      <c r="EB524">
        <v>0</v>
      </c>
      <c r="EC524">
        <v>0</v>
      </c>
      <c r="ED524" s="1">
        <v>2.430274E-2</v>
      </c>
      <c r="EE524">
        <v>34.987589999999997</v>
      </c>
      <c r="EF524">
        <v>0</v>
      </c>
      <c r="EG524">
        <v>0</v>
      </c>
      <c r="EH524" s="1">
        <v>2.4065719999999999E-2</v>
      </c>
      <c r="EI524">
        <v>35.118720000000003</v>
      </c>
      <c r="EJ524">
        <v>0</v>
      </c>
      <c r="EK524" s="1">
        <v>2.40689E-38</v>
      </c>
      <c r="EL524" s="1">
        <v>2.357453E-2</v>
      </c>
      <c r="EM524">
        <v>35.507280000000002</v>
      </c>
      <c r="EN524">
        <v>0</v>
      </c>
      <c r="EO524" s="1">
        <v>7.9397480000000005E-35</v>
      </c>
      <c r="EP524" s="1">
        <v>2.3064870000000001E-2</v>
      </c>
      <c r="EQ524">
        <v>36.316800000000001</v>
      </c>
      <c r="ER524" s="1">
        <v>1.4532759999999999E-35</v>
      </c>
      <c r="ES524" s="1">
        <v>1.1266630000000001E-31</v>
      </c>
      <c r="ET524" s="1">
        <v>2.282884E-2</v>
      </c>
      <c r="EU524">
        <v>37.140979999999999</v>
      </c>
      <c r="EV524" s="1">
        <v>1.043473E-32</v>
      </c>
      <c r="EW524" s="1">
        <v>7.9326109999999998E-29</v>
      </c>
      <c r="EX524" s="1">
        <v>2.273232E-2</v>
      </c>
      <c r="EY524">
        <v>37.385289999999998</v>
      </c>
      <c r="EZ524" s="1">
        <v>4.0754520000000003E-30</v>
      </c>
      <c r="FA524" s="1">
        <v>3.057144E-26</v>
      </c>
      <c r="FB524" s="1">
        <v>2.2584750000000001E-2</v>
      </c>
      <c r="FC524">
        <v>37.314810000000001</v>
      </c>
      <c r="FD524" s="1">
        <v>9.3309729999999998E-28</v>
      </c>
      <c r="FE524" s="1">
        <v>6.9530980000000003E-24</v>
      </c>
      <c r="FF524">
        <v>2.2438799999999998E-2</v>
      </c>
      <c r="FG524">
        <v>37.238590000000002</v>
      </c>
      <c r="FH524" s="1">
        <v>1.3290380000000001E-25</v>
      </c>
      <c r="FI524" s="1">
        <v>9.8954190000000008E-22</v>
      </c>
      <c r="FJ524">
        <v>2.2974120000000001E-2</v>
      </c>
      <c r="FK524">
        <v>37.227849999999997</v>
      </c>
      <c r="FL524" s="1">
        <v>1.284175E-23</v>
      </c>
      <c r="FM524" s="1">
        <v>9.3046340000000005E-20</v>
      </c>
      <c r="FN524" s="1">
        <v>2.2762709999999999E-2</v>
      </c>
      <c r="FO524">
        <v>37.489519999999999</v>
      </c>
      <c r="FP524" s="1">
        <v>8.2343019999999996E-22</v>
      </c>
      <c r="FQ524" s="1">
        <v>6.0240739999999998E-18</v>
      </c>
      <c r="FR524" s="1">
        <v>2.2298450000000001E-2</v>
      </c>
      <c r="FS524">
        <v>37.897210000000001</v>
      </c>
      <c r="FT524" s="1">
        <v>3.707881E-20</v>
      </c>
      <c r="FU524" s="1">
        <v>2.770732E-16</v>
      </c>
      <c r="FV524" s="1">
        <v>2.1800119999999999E-2</v>
      </c>
      <c r="FW524">
        <v>38.374169999999999</v>
      </c>
      <c r="FX524" s="1">
        <v>1.217121E-18</v>
      </c>
      <c r="FY524" s="1">
        <v>9.3347980000000005E-15</v>
      </c>
      <c r="FZ524" s="1">
        <v>2.1695180000000001E-2</v>
      </c>
      <c r="GA524">
        <v>38.631590000000003</v>
      </c>
      <c r="GB524" s="1">
        <v>3.0568069999999999E-17</v>
      </c>
      <c r="GC524" s="1">
        <v>2.36811E-13</v>
      </c>
      <c r="GD524" s="1">
        <v>2.1762340000000002E-2</v>
      </c>
      <c r="GE524">
        <v>38.709829999999997</v>
      </c>
      <c r="GF524" s="1">
        <v>5.9713090000000004E-16</v>
      </c>
      <c r="GG524" s="1">
        <v>4.6404040000000002E-12</v>
      </c>
      <c r="GH524">
        <v>2.1725999999999999E-2</v>
      </c>
      <c r="GI524">
        <v>38.614829999999998</v>
      </c>
      <c r="GJ524" s="1">
        <v>9.1441900000000008E-15</v>
      </c>
      <c r="GK524" s="1">
        <v>7.1696520000000003E-11</v>
      </c>
      <c r="GL524" s="1">
        <v>2.1589879999999999E-2</v>
      </c>
      <c r="GM524">
        <v>38.514609999999998</v>
      </c>
      <c r="GN524" s="1">
        <v>1.118465E-13</v>
      </c>
      <c r="GO524" s="1">
        <v>8.8899369999999999E-10</v>
      </c>
      <c r="GP524" s="1">
        <v>2.2058970000000001E-2</v>
      </c>
      <c r="GQ524">
        <v>38.461489999999998</v>
      </c>
      <c r="GR524" s="1">
        <v>1.1508300000000001E-12</v>
      </c>
      <c r="GS524" s="1">
        <v>9.0278119999999995E-9</v>
      </c>
      <c r="GT524" s="1">
        <v>2.1807460000000001E-2</v>
      </c>
      <c r="GU524">
        <v>38.783070000000002</v>
      </c>
      <c r="GV524" s="1">
        <v>9.5278019999999994E-12</v>
      </c>
      <c r="GW524" s="1">
        <v>7.6238889999999997E-8</v>
      </c>
      <c r="GX524" s="1">
        <v>2.1362300000000001E-2</v>
      </c>
      <c r="GY524">
        <v>39.290170000000003</v>
      </c>
      <c r="GZ524" s="1">
        <v>6.5736630000000004E-11</v>
      </c>
      <c r="HA524" s="1">
        <v>5.4162919999999997E-7</v>
      </c>
      <c r="HB524" s="1">
        <v>2.085155E-2</v>
      </c>
      <c r="HC524">
        <v>39.928849999999997</v>
      </c>
      <c r="HD524" s="1">
        <v>3.8541520000000002E-10</v>
      </c>
      <c r="HE524" s="1">
        <v>3.283171E-6</v>
      </c>
      <c r="HF524" s="1">
        <v>2.0704480000000001E-2</v>
      </c>
      <c r="HG524">
        <v>40.449919999999999</v>
      </c>
      <c r="HH524" s="1">
        <v>1.9907779999999998E-9</v>
      </c>
      <c r="HI524" s="1">
        <v>1.7227379999999999E-5</v>
      </c>
      <c r="HJ524" s="1">
        <v>2.067511E-2</v>
      </c>
      <c r="HK524">
        <v>40.530189999999997</v>
      </c>
      <c r="HL524" s="1">
        <v>9.0650310000000004E-9</v>
      </c>
      <c r="HM524" s="1">
        <v>7.9289170000000004E-5</v>
      </c>
      <c r="HN524" s="1">
        <v>2.0530240000000002E-2</v>
      </c>
      <c r="HO524">
        <v>40.454039999999999</v>
      </c>
      <c r="HP524" s="1">
        <v>3.6365370000000001E-8</v>
      </c>
      <c r="HQ524" s="1">
        <v>3.232884E-4</v>
      </c>
      <c r="HR524" s="1">
        <v>2.0240009999999999E-2</v>
      </c>
      <c r="HS524">
        <v>40.34534</v>
      </c>
      <c r="HT524" s="1">
        <v>1.294092E-7</v>
      </c>
      <c r="HU524" s="1">
        <v>1.17764E-3</v>
      </c>
      <c r="HV524" s="1">
        <v>2.0427279999999999E-2</v>
      </c>
      <c r="HW524">
        <v>40.31174</v>
      </c>
      <c r="HX524" s="1">
        <v>4.2555559999999998E-7</v>
      </c>
      <c r="HY524" s="1">
        <v>3.8722230000000002E-3</v>
      </c>
      <c r="HZ524" s="1">
        <v>2.014823E-2</v>
      </c>
      <c r="IA524">
        <v>40.68336</v>
      </c>
      <c r="IB524" s="1">
        <v>1.2444060000000001E-6</v>
      </c>
      <c r="IC524" s="1">
        <v>1.158386E-2</v>
      </c>
      <c r="ID524" s="1">
        <v>1.9768049999999999E-2</v>
      </c>
      <c r="IE524">
        <v>41.554310000000001</v>
      </c>
      <c r="IF524" s="1">
        <v>3.3130470000000001E-6</v>
      </c>
      <c r="IG524">
        <v>3.1709920000000003E-2</v>
      </c>
      <c r="IH524" s="1">
        <v>1.931942E-2</v>
      </c>
      <c r="II524">
        <v>42.665149999999997</v>
      </c>
      <c r="IJ524" s="1">
        <v>8.0981180000000005E-6</v>
      </c>
      <c r="IK524">
        <v>7.9976220000000001E-2</v>
      </c>
      <c r="IL524" s="1">
        <v>1.9093869999999999E-2</v>
      </c>
      <c r="IM524">
        <v>43.379040000000003</v>
      </c>
      <c r="IN524" s="1">
        <v>1.8575390000000001E-5</v>
      </c>
      <c r="IO524">
        <v>0.18717809999999999</v>
      </c>
      <c r="IP524" s="1">
        <v>1.8946310000000001E-2</v>
      </c>
      <c r="IQ524">
        <v>43.523980000000002</v>
      </c>
      <c r="IR524" s="1">
        <v>3.9973840000000003E-5</v>
      </c>
      <c r="IS524">
        <v>0.40935189999999999</v>
      </c>
      <c r="IT524" s="1">
        <v>1.870026E-2</v>
      </c>
      <c r="IU524">
        <v>43.431699999999999</v>
      </c>
      <c r="IV524" s="1">
        <v>8.0416260000000002E-5</v>
      </c>
      <c r="IW524">
        <v>0.8410552</v>
      </c>
      <c r="IX524" s="1">
        <v>1.8302300000000001E-2</v>
      </c>
      <c r="IY524">
        <v>43.325209999999998</v>
      </c>
      <c r="IZ524" s="1">
        <v>1.514079E-4</v>
      </c>
      <c r="JA524">
        <v>1.6307700000000001</v>
      </c>
      <c r="JB524" s="1">
        <v>1.8092710000000001E-2</v>
      </c>
      <c r="JC524">
        <v>43.251089999999998</v>
      </c>
      <c r="JD524" s="1">
        <v>2.7311339999999999E-4</v>
      </c>
      <c r="JE524">
        <v>2.9987810000000001</v>
      </c>
      <c r="JF524">
        <v>1.7697069999999999E-2</v>
      </c>
      <c r="JG524">
        <v>43.50658</v>
      </c>
      <c r="JH524" s="1">
        <v>4.6459559999999998E-4</v>
      </c>
      <c r="JI524">
        <v>5.2536310000000004</v>
      </c>
      <c r="JJ524" s="1">
        <v>1.7358160000000001E-2</v>
      </c>
      <c r="JK524">
        <v>43.791510000000002</v>
      </c>
      <c r="JL524" s="1">
        <v>7.5754160000000002E-4</v>
      </c>
      <c r="JM524">
        <v>8.8016349999999992</v>
      </c>
      <c r="JN524" s="1">
        <v>1.710093E-2</v>
      </c>
      <c r="JO524">
        <v>43.870989999999999</v>
      </c>
      <c r="JP524" s="1">
        <v>1.189521E-3</v>
      </c>
      <c r="JQ524">
        <v>14.16107</v>
      </c>
      <c r="JR524" s="1">
        <v>1.696897E-2</v>
      </c>
      <c r="JS524">
        <v>43.84355</v>
      </c>
      <c r="JT524" s="1">
        <v>1.81391E-3</v>
      </c>
      <c r="JU524">
        <v>21.963760000000001</v>
      </c>
      <c r="JV524" s="1">
        <v>1.6843609999999998E-2</v>
      </c>
      <c r="JW524">
        <v>43.823059999999998</v>
      </c>
      <c r="JX524" s="1">
        <v>2.6774110000000002E-3</v>
      </c>
      <c r="JY524">
        <v>32.949240000000003</v>
      </c>
      <c r="JZ524" s="1">
        <v>1.6658039999999999E-2</v>
      </c>
      <c r="KA524">
        <v>43.73809</v>
      </c>
      <c r="KB524" s="1">
        <v>3.820131E-3</v>
      </c>
      <c r="KC524">
        <v>47.935859999999998</v>
      </c>
      <c r="KD524" s="1">
        <v>1.646481E-2</v>
      </c>
      <c r="KE524">
        <v>43.633090000000003</v>
      </c>
      <c r="KF524" s="1">
        <v>5.2972480000000001E-3</v>
      </c>
      <c r="KG524">
        <v>67.800269999999998</v>
      </c>
      <c r="KH524" s="1">
        <v>1.649024E-2</v>
      </c>
      <c r="KI524">
        <v>43.514119999999998</v>
      </c>
      <c r="KJ524" s="1">
        <v>7.2598330000000003E-3</v>
      </c>
      <c r="KK524">
        <v>93.494929999999997</v>
      </c>
      <c r="KL524" s="1">
        <v>1.636342E-2</v>
      </c>
      <c r="KM524">
        <v>43.755220000000001</v>
      </c>
      <c r="KN524" s="1">
        <v>9.6348330000000006E-3</v>
      </c>
      <c r="KO524">
        <v>125.971</v>
      </c>
      <c r="KP524" s="1">
        <v>1.61818E-2</v>
      </c>
      <c r="KQ524">
        <v>44.544710000000002</v>
      </c>
      <c r="KR524" s="1">
        <v>1.2474000000000001E-2</v>
      </c>
      <c r="KS524">
        <v>166.10380000000001</v>
      </c>
      <c r="KT524" s="1">
        <v>1.5957740000000002E-2</v>
      </c>
      <c r="KU524">
        <v>45.688290000000002</v>
      </c>
      <c r="KV524" s="1">
        <v>1.579202E-2</v>
      </c>
      <c r="KW524">
        <v>214.70699999999999</v>
      </c>
      <c r="KX524">
        <v>1.5850030000000001E-2</v>
      </c>
      <c r="KY524">
        <v>46.48245</v>
      </c>
      <c r="KZ524" s="1">
        <v>1.978187E-2</v>
      </c>
      <c r="LA524">
        <v>272.55799999999999</v>
      </c>
      <c r="LB524" s="1">
        <v>1.5821289999999998E-2</v>
      </c>
      <c r="LC524">
        <v>46.559609999999999</v>
      </c>
      <c r="LD524" s="1">
        <v>2.4505539999999999E-2</v>
      </c>
      <c r="LE524">
        <v>340.38690000000003</v>
      </c>
      <c r="LF524" s="1">
        <v>1.577988E-2</v>
      </c>
      <c r="LG524">
        <v>46.355200000000004</v>
      </c>
      <c r="LH524" s="1">
        <v>2.988992E-2</v>
      </c>
      <c r="LI524">
        <v>418.7912</v>
      </c>
      <c r="LJ524" s="1">
        <v>1.5638570000000001E-2</v>
      </c>
      <c r="LK524">
        <v>46.200470000000003</v>
      </c>
      <c r="LL524" s="1">
        <v>3.573457E-2</v>
      </c>
      <c r="LM524">
        <v>508.1456</v>
      </c>
      <c r="LN524" s="1">
        <v>1.535074E-2</v>
      </c>
      <c r="LO524">
        <v>46.053159999999998</v>
      </c>
      <c r="LP524" s="1">
        <v>4.177674E-2</v>
      </c>
      <c r="LQ524">
        <v>608.55029999999999</v>
      </c>
      <c r="LR524" s="1">
        <v>1.5254E-2</v>
      </c>
      <c r="LS524">
        <v>46.098999999999997</v>
      </c>
      <c r="LT524" s="1">
        <v>4.8864890000000001E-2</v>
      </c>
      <c r="LU524">
        <v>720.13919999999996</v>
      </c>
      <c r="LV524" s="1">
        <v>1.5271699999999999E-2</v>
      </c>
      <c r="LW524">
        <v>46.379010000000001</v>
      </c>
      <c r="LX524" s="1">
        <v>5.6987389999999999E-2</v>
      </c>
      <c r="LY524">
        <v>843.17669999999998</v>
      </c>
      <c r="LZ524" s="1">
        <v>1.5304399999999999E-2</v>
      </c>
      <c r="MA524">
        <v>46.613320000000002</v>
      </c>
      <c r="MB524" s="1">
        <v>6.5892359999999997E-2</v>
      </c>
      <c r="MC524">
        <v>977.68039999999996</v>
      </c>
      <c r="MD524" s="1">
        <v>1.521547E-2</v>
      </c>
      <c r="ME524">
        <v>46.785539999999997</v>
      </c>
      <c r="MF524" s="1">
        <v>7.4905459999999993E-2</v>
      </c>
      <c r="MG524">
        <v>1123.307</v>
      </c>
      <c r="MH524" s="1">
        <v>1.506737E-2</v>
      </c>
      <c r="MI524">
        <v>46.802149999999997</v>
      </c>
      <c r="MJ524" s="1">
        <v>8.4097610000000003E-2</v>
      </c>
      <c r="MK524">
        <v>1279.569</v>
      </c>
      <c r="ML524" s="1">
        <v>1.4954459999999999E-2</v>
      </c>
      <c r="MM524">
        <v>46.590560000000004</v>
      </c>
      <c r="MN524" s="1">
        <v>9.3875620000000007E-2</v>
      </c>
      <c r="MO524">
        <v>1445.931</v>
      </c>
      <c r="MP524" s="1">
        <v>1.492272E-2</v>
      </c>
      <c r="MQ524">
        <v>46.412660000000002</v>
      </c>
      <c r="MR524">
        <v>0.1046052</v>
      </c>
      <c r="MS524">
        <v>1622.0809999999999</v>
      </c>
      <c r="MT524" s="1">
        <v>1.4996600000000001E-2</v>
      </c>
      <c r="MU524">
        <v>46.286790000000003</v>
      </c>
      <c r="MV524">
        <v>0.1166346</v>
      </c>
      <c r="MW524">
        <v>1807.7470000000001</v>
      </c>
      <c r="MX524" s="1">
        <v>1.495558E-2</v>
      </c>
      <c r="MY524">
        <v>46.429589999999997</v>
      </c>
      <c r="MZ524">
        <v>0.12828819999999999</v>
      </c>
      <c r="NA524">
        <v>2002.317</v>
      </c>
      <c r="NB524" s="1">
        <v>1.485271E-2</v>
      </c>
      <c r="NC524">
        <v>46.695749999999997</v>
      </c>
      <c r="ND524">
        <v>0.13970479999999999</v>
      </c>
      <c r="NE524">
        <v>2204.7660000000001</v>
      </c>
      <c r="NF524" s="1">
        <v>1.4707110000000001E-2</v>
      </c>
      <c r="NG524">
        <v>47.204900000000002</v>
      </c>
      <c r="NH524">
        <v>0.1508622</v>
      </c>
      <c r="NI524">
        <v>2414.194</v>
      </c>
      <c r="NJ524" s="1">
        <v>1.466017E-2</v>
      </c>
      <c r="NK524">
        <v>47.838209999999997</v>
      </c>
      <c r="NL524">
        <v>0.16317960000000001</v>
      </c>
      <c r="NM524">
        <v>2630.0140000000001</v>
      </c>
      <c r="NN524" s="1">
        <v>1.4673429999999999E-2</v>
      </c>
      <c r="NO524">
        <v>48.061320000000002</v>
      </c>
      <c r="NP524">
        <v>0.17643880000000001</v>
      </c>
      <c r="NQ524">
        <v>2851.9110000000001</v>
      </c>
      <c r="NR524" s="1">
        <v>1.465665E-2</v>
      </c>
      <c r="NS524">
        <v>47.788460000000001</v>
      </c>
      <c r="NT524">
        <v>0.1895821</v>
      </c>
      <c r="NU524">
        <v>3079.1849999999999</v>
      </c>
      <c r="NV524" s="1">
        <v>1.459566E-2</v>
      </c>
      <c r="NW524">
        <v>47.522190000000002</v>
      </c>
      <c r="NX524">
        <v>0.2022815</v>
      </c>
      <c r="NY524">
        <v>3310.8980000000001</v>
      </c>
      <c r="NZ524">
        <v>1.444645E-2</v>
      </c>
      <c r="OA524">
        <v>47.35078</v>
      </c>
      <c r="OB524">
        <v>0.21372720000000001</v>
      </c>
      <c r="OC524">
        <v>3546.0189999999998</v>
      </c>
      <c r="OD524" s="1">
        <v>1.4392540000000001E-2</v>
      </c>
      <c r="OE524">
        <v>47.488709999999998</v>
      </c>
      <c r="OF524">
        <v>0.22650490000000001</v>
      </c>
      <c r="OG524">
        <v>3783.9029999999998</v>
      </c>
      <c r="OH524" s="1">
        <v>1.438993E-2</v>
      </c>
      <c r="OI524">
        <v>47.543460000000003</v>
      </c>
      <c r="OJ524">
        <v>0.24013319999999999</v>
      </c>
      <c r="OK524">
        <v>4024.2910000000002</v>
      </c>
    </row>
    <row r="525" spans="1:401" x14ac:dyDescent="0.35">
      <c r="A525">
        <v>534</v>
      </c>
      <c r="B525" t="s">
        <v>4</v>
      </c>
      <c r="C525" t="s">
        <v>364</v>
      </c>
      <c r="D525" t="s">
        <v>532</v>
      </c>
      <c r="E525">
        <v>783.41830000000004</v>
      </c>
      <c r="F525" s="1">
        <v>2.6068689999999999E-2</v>
      </c>
      <c r="G525">
        <v>27.725819999999999</v>
      </c>
      <c r="H525">
        <v>0</v>
      </c>
      <c r="I525">
        <v>0</v>
      </c>
      <c r="J525" s="1">
        <v>2.587074E-2</v>
      </c>
      <c r="K525">
        <v>27.940550000000002</v>
      </c>
      <c r="L525">
        <v>0</v>
      </c>
      <c r="M525">
        <v>0</v>
      </c>
      <c r="N525">
        <v>2.549301E-2</v>
      </c>
      <c r="O525">
        <v>28.06278</v>
      </c>
      <c r="P525">
        <v>0</v>
      </c>
      <c r="Q525">
        <v>0</v>
      </c>
      <c r="R525" s="1">
        <v>2.508523E-2</v>
      </c>
      <c r="S525">
        <v>28.384070000000001</v>
      </c>
      <c r="T525">
        <v>0</v>
      </c>
      <c r="U525">
        <v>0</v>
      </c>
      <c r="V525">
        <v>2.4947449999999999E-2</v>
      </c>
      <c r="W525">
        <v>28.69032</v>
      </c>
      <c r="X525">
        <v>0</v>
      </c>
      <c r="Y525">
        <v>0</v>
      </c>
      <c r="Z525">
        <v>2.491461E-2</v>
      </c>
      <c r="AA525">
        <v>28.813469999999999</v>
      </c>
      <c r="AB525">
        <v>0</v>
      </c>
      <c r="AC525">
        <v>0</v>
      </c>
      <c r="AD525" s="1">
        <v>2.4787480000000001E-2</v>
      </c>
      <c r="AE525">
        <v>28.79543</v>
      </c>
      <c r="AF525">
        <v>0</v>
      </c>
      <c r="AG525">
        <v>0</v>
      </c>
      <c r="AH525" s="1">
        <v>2.450894E-2</v>
      </c>
      <c r="AI525">
        <v>28.759429999999998</v>
      </c>
      <c r="AJ525">
        <v>0</v>
      </c>
      <c r="AK525">
        <v>0</v>
      </c>
      <c r="AL525" s="1">
        <v>2.4237100000000001E-2</v>
      </c>
      <c r="AM525">
        <v>28.79598</v>
      </c>
      <c r="AN525">
        <v>0</v>
      </c>
      <c r="AO525">
        <v>0</v>
      </c>
      <c r="AP525" s="1">
        <v>2.4030349999999999E-2</v>
      </c>
      <c r="AQ525">
        <v>29.13598</v>
      </c>
      <c r="AR525">
        <v>0</v>
      </c>
      <c r="AS525">
        <v>0</v>
      </c>
      <c r="AT525" s="1">
        <v>2.3890640000000001E-2</v>
      </c>
      <c r="AU525">
        <v>29.68017</v>
      </c>
      <c r="AV525">
        <v>0</v>
      </c>
      <c r="AW525">
        <v>0</v>
      </c>
      <c r="AX525" s="1">
        <v>2.3717370000000002E-2</v>
      </c>
      <c r="AY525">
        <v>30.320080000000001</v>
      </c>
      <c r="AZ525">
        <v>0</v>
      </c>
      <c r="BA525">
        <v>0</v>
      </c>
      <c r="BB525" s="1">
        <v>2.3466279999999999E-2</v>
      </c>
      <c r="BC525">
        <v>30.85022</v>
      </c>
      <c r="BD525">
        <v>0</v>
      </c>
      <c r="BE525">
        <v>0</v>
      </c>
      <c r="BF525" s="1">
        <v>2.3174609999999998E-2</v>
      </c>
      <c r="BG525">
        <v>31.034549999999999</v>
      </c>
      <c r="BH525">
        <v>0</v>
      </c>
      <c r="BI525">
        <v>0</v>
      </c>
      <c r="BJ525" s="1">
        <v>2.2909160000000001E-2</v>
      </c>
      <c r="BK525">
        <v>31.011299999999999</v>
      </c>
      <c r="BL525">
        <v>0</v>
      </c>
      <c r="BM525">
        <v>0</v>
      </c>
      <c r="BN525" s="1">
        <v>2.271623E-2</v>
      </c>
      <c r="BO525">
        <v>30.979289999999999</v>
      </c>
      <c r="BP525">
        <v>0</v>
      </c>
      <c r="BQ525">
        <v>0</v>
      </c>
      <c r="BR525" s="1">
        <v>2.2717729999999998E-2</v>
      </c>
      <c r="BS525">
        <v>30.972930000000002</v>
      </c>
      <c r="BT525">
        <v>0</v>
      </c>
      <c r="BU525">
        <v>0</v>
      </c>
      <c r="BV525" s="1">
        <v>2.2449529999999999E-2</v>
      </c>
      <c r="BW525">
        <v>31.17924</v>
      </c>
      <c r="BX525">
        <v>0</v>
      </c>
      <c r="BY525">
        <v>0</v>
      </c>
      <c r="BZ525" s="1">
        <v>2.2065359999999999E-2</v>
      </c>
      <c r="CA525">
        <v>31.443079999999998</v>
      </c>
      <c r="CB525">
        <v>0</v>
      </c>
      <c r="CC525">
        <v>0</v>
      </c>
      <c r="CD525" s="1">
        <v>2.167113E-2</v>
      </c>
      <c r="CE525">
        <v>31.67727</v>
      </c>
      <c r="CF525">
        <v>0</v>
      </c>
      <c r="CG525">
        <v>0</v>
      </c>
      <c r="CH525" s="1">
        <v>2.1432240000000002E-2</v>
      </c>
      <c r="CI525">
        <v>31.855830000000001</v>
      </c>
      <c r="CJ525">
        <v>0</v>
      </c>
      <c r="CK525">
        <v>0</v>
      </c>
      <c r="CL525" s="1">
        <v>2.127882E-2</v>
      </c>
      <c r="CM525">
        <v>31.873190000000001</v>
      </c>
      <c r="CN525">
        <v>0</v>
      </c>
      <c r="CO525">
        <v>0</v>
      </c>
      <c r="CP525" s="1">
        <v>2.1114190000000001E-2</v>
      </c>
      <c r="CQ525">
        <v>31.850390000000001</v>
      </c>
      <c r="CR525">
        <v>0</v>
      </c>
      <c r="CS525">
        <v>0</v>
      </c>
      <c r="CT525" s="1">
        <v>2.0870280000000001E-2</v>
      </c>
      <c r="CU525">
        <v>31.815829999999998</v>
      </c>
      <c r="CV525">
        <v>0</v>
      </c>
      <c r="CW525">
        <v>0</v>
      </c>
      <c r="CX525" s="1">
        <v>2.0592070000000001E-2</v>
      </c>
      <c r="CY525">
        <v>31.836290000000002</v>
      </c>
      <c r="CZ525">
        <v>0</v>
      </c>
      <c r="DA525">
        <v>0</v>
      </c>
      <c r="DB525" s="1">
        <v>2.0428890000000002E-2</v>
      </c>
      <c r="DC525">
        <v>32.093850000000003</v>
      </c>
      <c r="DD525">
        <v>0</v>
      </c>
      <c r="DE525">
        <v>0</v>
      </c>
      <c r="DF525" s="1">
        <v>2.0366180000000001E-2</v>
      </c>
      <c r="DG525">
        <v>32.598770000000002</v>
      </c>
      <c r="DH525">
        <v>0</v>
      </c>
      <c r="DI525">
        <v>0</v>
      </c>
      <c r="DJ525" s="1">
        <v>2.0296430000000001E-2</v>
      </c>
      <c r="DK525">
        <v>33.436120000000003</v>
      </c>
      <c r="DL525">
        <v>0</v>
      </c>
      <c r="DM525">
        <v>0</v>
      </c>
      <c r="DN525" s="1">
        <v>2.0144499999999999E-2</v>
      </c>
      <c r="DO525">
        <v>34.404029999999999</v>
      </c>
      <c r="DP525">
        <v>0</v>
      </c>
      <c r="DQ525">
        <v>0</v>
      </c>
      <c r="DR525" s="1">
        <v>1.9915100000000002E-2</v>
      </c>
      <c r="DS525">
        <v>34.801580000000001</v>
      </c>
      <c r="DT525">
        <v>0</v>
      </c>
      <c r="DU525">
        <v>0</v>
      </c>
      <c r="DV525" s="1">
        <v>1.969166E-2</v>
      </c>
      <c r="DW525">
        <v>34.761229999999998</v>
      </c>
      <c r="DX525">
        <v>0</v>
      </c>
      <c r="DY525">
        <v>0</v>
      </c>
      <c r="DZ525">
        <v>1.9565740000000002E-2</v>
      </c>
      <c r="EA525">
        <v>34.710419999999999</v>
      </c>
      <c r="EB525">
        <v>0</v>
      </c>
      <c r="EC525">
        <v>0</v>
      </c>
      <c r="ED525" s="1">
        <v>1.9804860000000001E-2</v>
      </c>
      <c r="EE525">
        <v>34.685009999999998</v>
      </c>
      <c r="EF525">
        <v>0</v>
      </c>
      <c r="EG525">
        <v>0</v>
      </c>
      <c r="EH525" s="1">
        <v>1.961241E-2</v>
      </c>
      <c r="EI525">
        <v>34.814869999999999</v>
      </c>
      <c r="EJ525">
        <v>0</v>
      </c>
      <c r="EK525">
        <v>0</v>
      </c>
      <c r="EL525" s="1">
        <v>1.9207450000000001E-2</v>
      </c>
      <c r="EM525">
        <v>35.194740000000003</v>
      </c>
      <c r="EN525">
        <v>0</v>
      </c>
      <c r="EO525" s="1">
        <v>2.6466109999999999E-35</v>
      </c>
      <c r="EP525" s="1">
        <v>1.8790850000000001E-2</v>
      </c>
      <c r="EQ525">
        <v>35.991239999999998</v>
      </c>
      <c r="ER525" s="1">
        <v>3.139633E-36</v>
      </c>
      <c r="ES525" s="1">
        <v>3.9510669999999999E-32</v>
      </c>
      <c r="ET525" s="1">
        <v>1.8599109999999999E-2</v>
      </c>
      <c r="EU525">
        <v>36.809429999999999</v>
      </c>
      <c r="EV525" s="1">
        <v>2.416556E-33</v>
      </c>
      <c r="EW525" s="1">
        <v>2.9158560000000002E-29</v>
      </c>
      <c r="EX525" s="1">
        <v>1.8521960000000001E-2</v>
      </c>
      <c r="EY525">
        <v>37.06532</v>
      </c>
      <c r="EZ525" s="1">
        <v>1.023043E-30</v>
      </c>
      <c r="FA525" s="1">
        <v>1.174415E-26</v>
      </c>
      <c r="FB525" s="1">
        <v>1.8402129999999999E-2</v>
      </c>
      <c r="FC525">
        <v>37.001809999999999</v>
      </c>
      <c r="FD525" s="1">
        <v>2.5134680000000001E-28</v>
      </c>
      <c r="FE525" s="1">
        <v>2.783955E-24</v>
      </c>
      <c r="FF525" s="1">
        <v>1.8285599999999999E-2</v>
      </c>
      <c r="FG525">
        <v>36.93085</v>
      </c>
      <c r="FH525" s="1">
        <v>3.8136469999999998E-26</v>
      </c>
      <c r="FI525" s="1">
        <v>4.12008E-22</v>
      </c>
      <c r="FJ525">
        <v>1.8729639999999999E-2</v>
      </c>
      <c r="FK525">
        <v>36.922060000000002</v>
      </c>
      <c r="FL525" s="1">
        <v>3.9041210000000002E-24</v>
      </c>
      <c r="FM525" s="1">
        <v>4.0198369999999999E-20</v>
      </c>
      <c r="FN525" s="1">
        <v>1.8556659999999999E-2</v>
      </c>
      <c r="FO525">
        <v>37.179070000000003</v>
      </c>
      <c r="FP525" s="1">
        <v>2.6385759999999999E-22</v>
      </c>
      <c r="FQ525" s="1">
        <v>2.6962090000000002E-18</v>
      </c>
      <c r="FR525" s="1">
        <v>1.8173789999999999E-2</v>
      </c>
      <c r="FS525">
        <v>37.581629999999997</v>
      </c>
      <c r="FT525" s="1">
        <v>1.2470250000000001E-20</v>
      </c>
      <c r="FU525" s="1">
        <v>1.2826660000000001E-16</v>
      </c>
      <c r="FV525" s="1">
        <v>1.776471E-2</v>
      </c>
      <c r="FW525">
        <v>38.054740000000002</v>
      </c>
      <c r="FX525" s="1">
        <v>4.2829919999999998E-19</v>
      </c>
      <c r="FY525" s="1">
        <v>4.4636350000000002E-15</v>
      </c>
      <c r="FZ525" s="1">
        <v>1.768167E-2</v>
      </c>
      <c r="GA525">
        <v>38.31532</v>
      </c>
      <c r="GB525" s="1">
        <v>1.123164E-17</v>
      </c>
      <c r="GC525" s="1">
        <v>1.168318E-13</v>
      </c>
      <c r="GD525" s="1">
        <v>1.7737260000000001E-2</v>
      </c>
      <c r="GE525">
        <v>38.39967</v>
      </c>
      <c r="GF525" s="1">
        <v>2.28585E-16</v>
      </c>
      <c r="GG525" s="1">
        <v>2.3596440000000001E-12</v>
      </c>
      <c r="GH525" s="1">
        <v>1.77083E-2</v>
      </c>
      <c r="GI525">
        <v>38.312139999999999</v>
      </c>
      <c r="GJ525" s="1">
        <v>3.6397100000000001E-15</v>
      </c>
      <c r="GK525" s="1">
        <v>3.7542479999999997E-11</v>
      </c>
      <c r="GL525" s="1">
        <v>1.7600830000000001E-2</v>
      </c>
      <c r="GM525">
        <v>38.218330000000002</v>
      </c>
      <c r="GN525" s="1">
        <v>4.6210329999999997E-14</v>
      </c>
      <c r="GO525" s="1">
        <v>4.7890719999999999E-10</v>
      </c>
      <c r="GP525" s="1">
        <v>1.7987960000000001E-2</v>
      </c>
      <c r="GQ525">
        <v>38.168979999999998</v>
      </c>
      <c r="GR525" s="1">
        <v>4.9276840000000001E-13</v>
      </c>
      <c r="GS525" s="1">
        <v>4.998178E-9</v>
      </c>
      <c r="GT525" s="1">
        <v>1.7782590000000001E-2</v>
      </c>
      <c r="GU525">
        <v>38.484110000000001</v>
      </c>
      <c r="GV525" s="1">
        <v>4.2197230000000002E-12</v>
      </c>
      <c r="GW525" s="1">
        <v>4.3345170000000003E-8</v>
      </c>
      <c r="GX525" s="1">
        <v>1.7416649999999999E-2</v>
      </c>
      <c r="GY525">
        <v>38.986609999999999</v>
      </c>
      <c r="GZ525" s="1">
        <v>3.0056239999999998E-11</v>
      </c>
      <c r="HA525" s="1">
        <v>3.1591890000000002E-7</v>
      </c>
      <c r="HB525" s="1">
        <v>1.6998510000000001E-2</v>
      </c>
      <c r="HC525">
        <v>39.616329999999998</v>
      </c>
      <c r="HD525" s="1">
        <v>1.8164319999999999E-10</v>
      </c>
      <c r="HE525" s="1">
        <v>1.96263E-6</v>
      </c>
      <c r="HF525" s="1">
        <v>1.6878939999999999E-2</v>
      </c>
      <c r="HG525">
        <v>40.136830000000003</v>
      </c>
      <c r="HH525" s="1">
        <v>9.6591679999999992E-10</v>
      </c>
      <c r="HI525" s="1">
        <v>1.0544049999999999E-5</v>
      </c>
      <c r="HJ525">
        <v>1.6858060000000001E-2</v>
      </c>
      <c r="HK525">
        <v>40.226230000000001</v>
      </c>
      <c r="HL525" s="1">
        <v>4.5235870000000004E-9</v>
      </c>
      <c r="HM525" s="1">
        <v>4.9648499999999997E-5</v>
      </c>
      <c r="HN525">
        <v>1.67397E-2</v>
      </c>
      <c r="HO525">
        <v>40.155949999999997</v>
      </c>
      <c r="HP525" s="1">
        <v>1.8638969999999999E-8</v>
      </c>
      <c r="HQ525" s="1">
        <v>2.069536E-4</v>
      </c>
      <c r="HR525" s="1">
        <v>1.650331E-2</v>
      </c>
      <c r="HS525">
        <v>40.053899999999999</v>
      </c>
      <c r="HT525" s="1">
        <v>6.8053250000000001E-8</v>
      </c>
      <c r="HU525" s="1">
        <v>7.7015310000000002E-4</v>
      </c>
      <c r="HV525" s="1">
        <v>1.6660589999999999E-2</v>
      </c>
      <c r="HW525">
        <v>40.022500000000001</v>
      </c>
      <c r="HX525" s="1">
        <v>2.2943629999999999E-7</v>
      </c>
      <c r="HY525" s="1">
        <v>2.584954E-3</v>
      </c>
      <c r="HZ525" s="1">
        <v>1.643387E-2</v>
      </c>
      <c r="IA525">
        <v>40.385759999999998</v>
      </c>
      <c r="IB525" s="1">
        <v>6.8702729999999998E-7</v>
      </c>
      <c r="IC525" s="1">
        <v>7.8888689999999997E-3</v>
      </c>
      <c r="ID525">
        <v>1.6120180000000001E-2</v>
      </c>
      <c r="IE525">
        <v>41.240070000000003</v>
      </c>
      <c r="IF525" s="1">
        <v>1.870625E-6</v>
      </c>
      <c r="IG525">
        <v>2.2015400000000001E-2</v>
      </c>
      <c r="IH525" s="1">
        <v>1.5754239999999999E-2</v>
      </c>
      <c r="II525">
        <v>42.335900000000002</v>
      </c>
      <c r="IJ525" s="1">
        <v>4.6727799999999998E-6</v>
      </c>
      <c r="IK525" s="1">
        <v>5.656713E-2</v>
      </c>
      <c r="IL525" s="1">
        <v>1.556985E-2</v>
      </c>
      <c r="IM525">
        <v>43.050409999999999</v>
      </c>
      <c r="IN525" s="1">
        <v>1.0943329999999999E-5</v>
      </c>
      <c r="IO525">
        <v>0.13477510000000001</v>
      </c>
      <c r="IP525" s="1">
        <v>1.545055E-2</v>
      </c>
      <c r="IQ525">
        <v>43.204270000000001</v>
      </c>
      <c r="IR525" s="1">
        <v>2.4026120000000002E-5</v>
      </c>
      <c r="IS525">
        <v>0.29985339999999999</v>
      </c>
      <c r="IT525" s="1">
        <v>1.5252770000000001E-2</v>
      </c>
      <c r="IU525">
        <v>43.118470000000002</v>
      </c>
      <c r="IV525" s="1">
        <v>4.927658E-5</v>
      </c>
      <c r="IW525">
        <v>0.62635879999999999</v>
      </c>
      <c r="IX525" s="1">
        <v>1.492889E-2</v>
      </c>
      <c r="IY525">
        <v>43.017560000000003</v>
      </c>
      <c r="IZ525" s="1">
        <v>9.4495629999999999E-5</v>
      </c>
      <c r="JA525">
        <v>1.233981</v>
      </c>
      <c r="JB525" s="1">
        <v>1.47586E-2</v>
      </c>
      <c r="JC525">
        <v>42.947020000000002</v>
      </c>
      <c r="JD525" s="1">
        <v>1.734734E-4</v>
      </c>
      <c r="JE525">
        <v>2.304068</v>
      </c>
      <c r="JF525" s="1">
        <v>1.4434519999999999E-2</v>
      </c>
      <c r="JG525">
        <v>43.1967</v>
      </c>
      <c r="JH525" s="1">
        <v>3.0004609999999997E-4</v>
      </c>
      <c r="JI525">
        <v>4.0961689999999997</v>
      </c>
      <c r="JJ525" s="1">
        <v>1.415863E-2</v>
      </c>
      <c r="JK525">
        <v>43.485109999999999</v>
      </c>
      <c r="JL525" s="1">
        <v>4.971296E-4</v>
      </c>
      <c r="JM525">
        <v>6.9595320000000003</v>
      </c>
      <c r="JN525" s="1">
        <v>1.394898E-2</v>
      </c>
      <c r="JO525">
        <v>43.568210000000001</v>
      </c>
      <c r="JP525" s="1">
        <v>7.926141E-4</v>
      </c>
      <c r="JQ525">
        <v>11.34859</v>
      </c>
      <c r="JR525" s="1">
        <v>1.384028E-2</v>
      </c>
      <c r="JS525">
        <v>43.546550000000003</v>
      </c>
      <c r="JT525" s="1">
        <v>1.2262900000000001E-3</v>
      </c>
      <c r="JU525">
        <v>17.828790000000001</v>
      </c>
      <c r="JV525" s="1">
        <v>1.3739080000000001E-2</v>
      </c>
      <c r="JW525">
        <v>43.53257</v>
      </c>
      <c r="JX525" s="1">
        <v>1.835562E-3</v>
      </c>
      <c r="JY525">
        <v>27.07649</v>
      </c>
      <c r="JZ525" s="1">
        <v>1.3587500000000001E-2</v>
      </c>
      <c r="KA525">
        <v>43.453710000000001</v>
      </c>
      <c r="KB525" s="1">
        <v>2.653936E-3</v>
      </c>
      <c r="KC525">
        <v>39.857439999999997</v>
      </c>
      <c r="KD525" s="1">
        <v>1.3429099999999999E-2</v>
      </c>
      <c r="KE525">
        <v>43.355110000000003</v>
      </c>
      <c r="KF525" s="1">
        <v>3.7267789999999999E-3</v>
      </c>
      <c r="KG525">
        <v>57.0107</v>
      </c>
      <c r="KH525" s="1">
        <v>1.3452739999999999E-2</v>
      </c>
      <c r="KI525">
        <v>43.24277</v>
      </c>
      <c r="KJ525" s="1">
        <v>5.1707350000000001E-3</v>
      </c>
      <c r="KK525">
        <v>79.462360000000004</v>
      </c>
      <c r="KL525" s="1">
        <v>1.334955E-2</v>
      </c>
      <c r="KM525">
        <v>43.47831</v>
      </c>
      <c r="KN525" s="1">
        <v>6.9420669999999997E-3</v>
      </c>
      <c r="KO525">
        <v>108.16589999999999</v>
      </c>
      <c r="KP525" s="1">
        <v>1.3200740000000001E-2</v>
      </c>
      <c r="KQ525">
        <v>44.251820000000002</v>
      </c>
      <c r="KR525" s="1">
        <v>9.0867269999999993E-3</v>
      </c>
      <c r="KS525">
        <v>144.02940000000001</v>
      </c>
      <c r="KT525" s="1">
        <v>1.3016369999999999E-2</v>
      </c>
      <c r="KU525">
        <v>45.379100000000001</v>
      </c>
      <c r="KV525" s="1">
        <v>1.162355E-2</v>
      </c>
      <c r="KW525">
        <v>187.92269999999999</v>
      </c>
      <c r="KX525" s="1">
        <v>1.292922E-2</v>
      </c>
      <c r="KY525">
        <v>46.173960000000001</v>
      </c>
      <c r="KZ525" s="1">
        <v>1.4707380000000001E-2</v>
      </c>
      <c r="LA525">
        <v>240.6919</v>
      </c>
      <c r="LB525" s="1">
        <v>1.2905740000000001E-2</v>
      </c>
      <c r="LC525">
        <v>46.266010000000001</v>
      </c>
      <c r="LD525" s="1">
        <v>1.8393719999999999E-2</v>
      </c>
      <c r="LE525">
        <v>303.1542</v>
      </c>
      <c r="LF525" s="1">
        <v>1.287375E-2</v>
      </c>
      <c r="LG525">
        <v>46.070920000000001</v>
      </c>
      <c r="LH525" s="1">
        <v>2.2643630000000001E-2</v>
      </c>
      <c r="LI525">
        <v>376.01929999999999</v>
      </c>
      <c r="LJ525">
        <v>1.275432E-2</v>
      </c>
      <c r="LK525">
        <v>45.922089999999997</v>
      </c>
      <c r="LL525" s="1">
        <v>2.7298880000000001E-2</v>
      </c>
      <c r="LM525">
        <v>459.80040000000002</v>
      </c>
      <c r="LN525" s="1">
        <v>1.252005E-2</v>
      </c>
      <c r="LO525">
        <v>45.78069</v>
      </c>
      <c r="LP525" s="1">
        <v>3.2181870000000001E-2</v>
      </c>
      <c r="LQ525">
        <v>554.75649999999996</v>
      </c>
      <c r="LR525" s="1">
        <v>1.24393E-2</v>
      </c>
      <c r="LS525">
        <v>45.827190000000002</v>
      </c>
      <c r="LT525" s="1">
        <v>3.7935410000000003E-2</v>
      </c>
      <c r="LU525">
        <v>661.13909999999998</v>
      </c>
      <c r="LV525" s="1">
        <v>1.245624E-2</v>
      </c>
      <c r="LW525">
        <v>46.103650000000002</v>
      </c>
      <c r="LX525" s="1">
        <v>4.4586269999999997E-2</v>
      </c>
      <c r="LY525">
        <v>779.33360000000005</v>
      </c>
      <c r="LZ525" s="1">
        <v>1.248294E-2</v>
      </c>
      <c r="MA525">
        <v>46.341239999999999</v>
      </c>
      <c r="MB525" s="1">
        <v>5.1928009999999997E-2</v>
      </c>
      <c r="MC525">
        <v>909.49429999999995</v>
      </c>
      <c r="MD525" s="1">
        <v>1.2411439999999999E-2</v>
      </c>
      <c r="ME525">
        <v>46.513440000000003</v>
      </c>
      <c r="MF525" s="1">
        <v>5.944638E-2</v>
      </c>
      <c r="MG525">
        <v>1051.444</v>
      </c>
      <c r="MH525" s="1">
        <v>1.2289960000000001E-2</v>
      </c>
      <c r="MI525">
        <v>46.539230000000003</v>
      </c>
      <c r="MJ525" s="1">
        <v>6.7181909999999997E-2</v>
      </c>
      <c r="MK525">
        <v>1204.8209999999999</v>
      </c>
      <c r="ML525" s="1">
        <v>1.2195579999999999E-2</v>
      </c>
      <c r="MM525">
        <v>46.338209999999997</v>
      </c>
      <c r="MN525" s="1">
        <v>7.5456270000000006E-2</v>
      </c>
      <c r="MO525">
        <v>1369.2</v>
      </c>
      <c r="MP525" s="1">
        <v>1.217059E-2</v>
      </c>
      <c r="MQ525">
        <v>46.16704</v>
      </c>
      <c r="MR525" s="1">
        <v>8.4599350000000004E-2</v>
      </c>
      <c r="MS525">
        <v>1544.3489999999999</v>
      </c>
      <c r="MT525" s="1">
        <v>1.223228E-2</v>
      </c>
      <c r="MU525">
        <v>46.046700000000001</v>
      </c>
      <c r="MV525" s="1">
        <v>9.4890310000000005E-2</v>
      </c>
      <c r="MW525">
        <v>1730.0530000000001</v>
      </c>
      <c r="MX525">
        <v>1.219861E-2</v>
      </c>
      <c r="MY525">
        <v>46.188270000000003</v>
      </c>
      <c r="MZ525">
        <v>0.10495500000000001</v>
      </c>
      <c r="NA525">
        <v>1925.825</v>
      </c>
      <c r="NB525" s="1">
        <v>1.2112639999999999E-2</v>
      </c>
      <c r="NC525">
        <v>46.450580000000002</v>
      </c>
      <c r="ND525">
        <v>0.1148908</v>
      </c>
      <c r="NE525">
        <v>2130.7139999999999</v>
      </c>
      <c r="NF525" s="1">
        <v>1.1993149999999999E-2</v>
      </c>
      <c r="NG525">
        <v>46.952280000000002</v>
      </c>
      <c r="NH525">
        <v>0.12470100000000001</v>
      </c>
      <c r="NI525">
        <v>2343.87</v>
      </c>
      <c r="NJ525" s="1">
        <v>1.1955840000000001E-2</v>
      </c>
      <c r="NK525">
        <v>47.577460000000002</v>
      </c>
      <c r="NL525">
        <v>0.13556119999999999</v>
      </c>
      <c r="NM525">
        <v>2564.6759999999999</v>
      </c>
      <c r="NN525" s="1">
        <v>1.196639E-2</v>
      </c>
      <c r="NO525">
        <v>47.812260000000002</v>
      </c>
      <c r="NP525">
        <v>0.14727180000000001</v>
      </c>
      <c r="NQ525">
        <v>2792.8449999999998</v>
      </c>
      <c r="NR525" s="1">
        <v>1.195243E-2</v>
      </c>
      <c r="NS525">
        <v>47.55256</v>
      </c>
      <c r="NT525">
        <v>0.15896350000000001</v>
      </c>
      <c r="NU525">
        <v>3027.6819999999998</v>
      </c>
      <c r="NV525" s="1">
        <v>1.19031E-2</v>
      </c>
      <c r="NW525">
        <v>47.295560000000002</v>
      </c>
      <c r="NX525">
        <v>0.17036680000000001</v>
      </c>
      <c r="NY525">
        <v>3268.2959999999998</v>
      </c>
      <c r="NZ525" s="1">
        <v>1.1780850000000001E-2</v>
      </c>
      <c r="OA525">
        <v>47.128729999999997</v>
      </c>
      <c r="OB525">
        <v>0.18076229999999999</v>
      </c>
      <c r="OC525">
        <v>3513.6350000000002</v>
      </c>
      <c r="OD525" s="1">
        <v>1.173721E-2</v>
      </c>
      <c r="OE525">
        <v>47.263010000000001</v>
      </c>
      <c r="OF525">
        <v>0.19236039999999999</v>
      </c>
      <c r="OG525">
        <v>3763</v>
      </c>
      <c r="OH525" s="1">
        <v>1.173313E-2</v>
      </c>
      <c r="OI525">
        <v>47.32647</v>
      </c>
      <c r="OJ525">
        <v>0.2047022</v>
      </c>
      <c r="OK525">
        <v>4016.0329999999999</v>
      </c>
    </row>
    <row r="526" spans="1:401" x14ac:dyDescent="0.35">
      <c r="A526">
        <v>535</v>
      </c>
      <c r="B526" t="s">
        <v>4</v>
      </c>
      <c r="C526" t="s">
        <v>364</v>
      </c>
      <c r="D526" t="s">
        <v>533</v>
      </c>
      <c r="E526">
        <v>791.6662</v>
      </c>
      <c r="F526" s="1">
        <v>2.284096E-2</v>
      </c>
      <c r="G526">
        <v>27.471589999999999</v>
      </c>
      <c r="H526">
        <v>0</v>
      </c>
      <c r="I526">
        <v>0</v>
      </c>
      <c r="J526" s="1">
        <v>2.2668569999999999E-2</v>
      </c>
      <c r="K526">
        <v>27.682510000000001</v>
      </c>
      <c r="L526">
        <v>0</v>
      </c>
      <c r="M526">
        <v>0</v>
      </c>
      <c r="N526" s="1">
        <v>2.2334929999999999E-2</v>
      </c>
      <c r="O526">
        <v>27.805589999999999</v>
      </c>
      <c r="P526">
        <v>0</v>
      </c>
      <c r="Q526">
        <v>0</v>
      </c>
      <c r="R526" s="1">
        <v>2.1975100000000001E-2</v>
      </c>
      <c r="S526">
        <v>28.120059999999999</v>
      </c>
      <c r="T526">
        <v>0</v>
      </c>
      <c r="U526">
        <v>0</v>
      </c>
      <c r="V526" s="1">
        <v>2.1856009999999999E-2</v>
      </c>
      <c r="W526">
        <v>28.425039999999999</v>
      </c>
      <c r="X526">
        <v>0</v>
      </c>
      <c r="Y526">
        <v>0</v>
      </c>
      <c r="Z526" s="1">
        <v>2.1829129999999999E-2</v>
      </c>
      <c r="AA526">
        <v>28.553789999999999</v>
      </c>
      <c r="AB526">
        <v>0</v>
      </c>
      <c r="AC526">
        <v>0</v>
      </c>
      <c r="AD526" s="1">
        <v>2.171814E-2</v>
      </c>
      <c r="AE526">
        <v>28.54035</v>
      </c>
      <c r="AF526">
        <v>0</v>
      </c>
      <c r="AG526">
        <v>0</v>
      </c>
      <c r="AH526" s="1">
        <v>2.1472600000000001E-2</v>
      </c>
      <c r="AI526">
        <v>28.50817</v>
      </c>
      <c r="AJ526">
        <v>0</v>
      </c>
      <c r="AK526">
        <v>0</v>
      </c>
      <c r="AL526" s="1">
        <v>2.1234530000000001E-2</v>
      </c>
      <c r="AM526">
        <v>28.544630000000002</v>
      </c>
      <c r="AN526">
        <v>0</v>
      </c>
      <c r="AO526">
        <v>0</v>
      </c>
      <c r="AP526" s="1">
        <v>2.1053369999999998E-2</v>
      </c>
      <c r="AQ526">
        <v>28.8767</v>
      </c>
      <c r="AR526">
        <v>0</v>
      </c>
      <c r="AS526">
        <v>0</v>
      </c>
      <c r="AT526" s="1">
        <v>2.0933239999999999E-2</v>
      </c>
      <c r="AU526">
        <v>29.412099999999999</v>
      </c>
      <c r="AV526">
        <v>0</v>
      </c>
      <c r="AW526">
        <v>0</v>
      </c>
      <c r="AX526">
        <v>2.078083E-2</v>
      </c>
      <c r="AY526">
        <v>30.04355</v>
      </c>
      <c r="AZ526">
        <v>0</v>
      </c>
      <c r="BA526">
        <v>0</v>
      </c>
      <c r="BB526" s="1">
        <v>2.056123E-2</v>
      </c>
      <c r="BC526">
        <v>30.571359999999999</v>
      </c>
      <c r="BD526">
        <v>0</v>
      </c>
      <c r="BE526">
        <v>0</v>
      </c>
      <c r="BF526">
        <v>2.0305730000000001E-2</v>
      </c>
      <c r="BG526">
        <v>30.76258</v>
      </c>
      <c r="BH526">
        <v>0</v>
      </c>
      <c r="BI526">
        <v>0</v>
      </c>
      <c r="BJ526" s="1">
        <v>2.0071700000000001E-2</v>
      </c>
      <c r="BK526">
        <v>30.745139999999999</v>
      </c>
      <c r="BL526">
        <v>0</v>
      </c>
      <c r="BM526">
        <v>0</v>
      </c>
      <c r="BN526">
        <v>1.9903870000000001E-2</v>
      </c>
      <c r="BO526">
        <v>30.716989999999999</v>
      </c>
      <c r="BP526">
        <v>0</v>
      </c>
      <c r="BQ526">
        <v>0</v>
      </c>
      <c r="BR526">
        <v>1.9908220000000001E-2</v>
      </c>
      <c r="BS526">
        <v>30.712610000000002</v>
      </c>
      <c r="BT526">
        <v>0</v>
      </c>
      <c r="BU526">
        <v>0</v>
      </c>
      <c r="BV526" s="1">
        <v>1.967549E-2</v>
      </c>
      <c r="BW526">
        <v>30.914259999999999</v>
      </c>
      <c r="BX526">
        <v>0</v>
      </c>
      <c r="BY526">
        <v>0</v>
      </c>
      <c r="BZ526" s="1">
        <v>1.9335350000000001E-2</v>
      </c>
      <c r="CA526">
        <v>31.17859</v>
      </c>
      <c r="CB526">
        <v>0</v>
      </c>
      <c r="CC526">
        <v>0</v>
      </c>
      <c r="CD526" s="1">
        <v>1.8988209999999998E-2</v>
      </c>
      <c r="CE526">
        <v>31.40869</v>
      </c>
      <c r="CF526">
        <v>0</v>
      </c>
      <c r="CG526">
        <v>0</v>
      </c>
      <c r="CH526">
        <v>1.877962E-2</v>
      </c>
      <c r="CI526">
        <v>31.593769999999999</v>
      </c>
      <c r="CJ526">
        <v>0</v>
      </c>
      <c r="CK526">
        <v>0</v>
      </c>
      <c r="CL526" s="1">
        <v>1.8646889999999999E-2</v>
      </c>
      <c r="CM526">
        <v>31.61608</v>
      </c>
      <c r="CN526">
        <v>0</v>
      </c>
      <c r="CO526">
        <v>0</v>
      </c>
      <c r="CP526" s="1">
        <v>1.8503539999999999E-2</v>
      </c>
      <c r="CQ526">
        <v>31.597919999999998</v>
      </c>
      <c r="CR526">
        <v>0</v>
      </c>
      <c r="CS526">
        <v>0</v>
      </c>
      <c r="CT526">
        <v>1.828917E-2</v>
      </c>
      <c r="CU526">
        <v>31.56784</v>
      </c>
      <c r="CV526">
        <v>0</v>
      </c>
      <c r="CW526">
        <v>0</v>
      </c>
      <c r="CX526" s="1">
        <v>1.8044000000000001E-2</v>
      </c>
      <c r="CY526">
        <v>31.589289999999998</v>
      </c>
      <c r="CZ526">
        <v>0</v>
      </c>
      <c r="DA526">
        <v>0</v>
      </c>
      <c r="DB526" s="1">
        <v>1.7901150000000001E-2</v>
      </c>
      <c r="DC526">
        <v>31.841819999999998</v>
      </c>
      <c r="DD526">
        <v>0</v>
      </c>
      <c r="DE526">
        <v>0</v>
      </c>
      <c r="DF526">
        <v>1.7845960000000001E-2</v>
      </c>
      <c r="DG526">
        <v>32.337260000000001</v>
      </c>
      <c r="DH526">
        <v>0</v>
      </c>
      <c r="DI526">
        <v>0</v>
      </c>
      <c r="DJ526" s="1">
        <v>1.7786280000000002E-2</v>
      </c>
      <c r="DK526">
        <v>33.158799999999999</v>
      </c>
      <c r="DL526">
        <v>0</v>
      </c>
      <c r="DM526">
        <v>0</v>
      </c>
      <c r="DN526">
        <v>1.7653019999999998E-2</v>
      </c>
      <c r="DO526">
        <v>34.115729999999999</v>
      </c>
      <c r="DP526">
        <v>0</v>
      </c>
      <c r="DQ526">
        <v>0</v>
      </c>
      <c r="DR526" s="1">
        <v>1.7451609999999999E-2</v>
      </c>
      <c r="DS526">
        <v>34.524439999999998</v>
      </c>
      <c r="DT526">
        <v>0</v>
      </c>
      <c r="DU526">
        <v>0</v>
      </c>
      <c r="DV526" s="1">
        <v>1.7256400000000002E-2</v>
      </c>
      <c r="DW526">
        <v>34.492930000000001</v>
      </c>
      <c r="DX526">
        <v>0</v>
      </c>
      <c r="DY526">
        <v>0</v>
      </c>
      <c r="DZ526" s="1">
        <v>1.7146209999999999E-2</v>
      </c>
      <c r="EA526">
        <v>34.446750000000002</v>
      </c>
      <c r="EB526">
        <v>0</v>
      </c>
      <c r="EC526">
        <v>0</v>
      </c>
      <c r="ED526" s="1">
        <v>1.7361769999999999E-2</v>
      </c>
      <c r="EE526">
        <v>34.423920000000003</v>
      </c>
      <c r="EF526">
        <v>0</v>
      </c>
      <c r="EG526">
        <v>0</v>
      </c>
      <c r="EH526" s="1">
        <v>1.7193469999999999E-2</v>
      </c>
      <c r="EI526">
        <v>34.551940000000002</v>
      </c>
      <c r="EJ526">
        <v>0</v>
      </c>
      <c r="EK526">
        <v>0</v>
      </c>
      <c r="EL526" s="1">
        <v>1.6835159999999998E-2</v>
      </c>
      <c r="EM526">
        <v>34.921550000000003</v>
      </c>
      <c r="EN526">
        <v>0</v>
      </c>
      <c r="EO526" s="1">
        <v>9.0101020000000002E-36</v>
      </c>
      <c r="EP526" s="1">
        <v>1.6468980000000001E-2</v>
      </c>
      <c r="EQ526">
        <v>35.70384</v>
      </c>
      <c r="ER526" s="1">
        <v>1.023698E-36</v>
      </c>
      <c r="ES526" s="1">
        <v>1.4163040000000001E-32</v>
      </c>
      <c r="ET526" s="1">
        <v>1.6300530000000001E-2</v>
      </c>
      <c r="EU526">
        <v>36.516820000000003</v>
      </c>
      <c r="EV526" s="1">
        <v>8.3317009999999992E-34</v>
      </c>
      <c r="EW526" s="1">
        <v>1.0957800000000001E-29</v>
      </c>
      <c r="EX526" s="1">
        <v>1.6235280000000001E-2</v>
      </c>
      <c r="EY526">
        <v>36.787170000000003</v>
      </c>
      <c r="EZ526" s="1">
        <v>3.6448840000000001E-31</v>
      </c>
      <c r="FA526" s="1">
        <v>4.6112770000000003E-27</v>
      </c>
      <c r="FB526" s="1">
        <v>1.613069E-2</v>
      </c>
      <c r="FC526">
        <v>36.731250000000003</v>
      </c>
      <c r="FD526" s="1">
        <v>9.2537560000000002E-29</v>
      </c>
      <c r="FE526" s="1">
        <v>1.139002E-24</v>
      </c>
      <c r="FF526" s="1">
        <v>1.6030949999999999E-2</v>
      </c>
      <c r="FG526">
        <v>36.665599999999998</v>
      </c>
      <c r="FH526" s="1">
        <v>1.4505750000000001E-26</v>
      </c>
      <c r="FI526" s="1">
        <v>1.752521E-22</v>
      </c>
      <c r="FJ526" s="1">
        <v>1.6427540000000001E-2</v>
      </c>
      <c r="FK526">
        <v>36.658160000000002</v>
      </c>
      <c r="FL526" s="1">
        <v>1.532761E-24</v>
      </c>
      <c r="FM526" s="1">
        <v>1.773825E-20</v>
      </c>
      <c r="FN526" s="1">
        <v>1.6274879999999999E-2</v>
      </c>
      <c r="FO526">
        <v>36.909439999999996</v>
      </c>
      <c r="FP526" s="1">
        <v>1.0684930000000001E-22</v>
      </c>
      <c r="FQ526" s="1">
        <v>1.2323339999999999E-18</v>
      </c>
      <c r="FR526">
        <v>1.5936329999999999E-2</v>
      </c>
      <c r="FS526">
        <v>37.306350000000002</v>
      </c>
      <c r="FT526" s="1">
        <v>5.204494E-21</v>
      </c>
      <c r="FU526" s="1">
        <v>6.063102E-17</v>
      </c>
      <c r="FV526" s="1">
        <v>1.557329E-2</v>
      </c>
      <c r="FW526">
        <v>37.775660000000002</v>
      </c>
      <c r="FX526" s="1">
        <v>1.8405380000000001E-19</v>
      </c>
      <c r="FY526" s="1">
        <v>2.179156E-15</v>
      </c>
      <c r="FZ526" s="1">
        <v>1.5501890000000001E-2</v>
      </c>
      <c r="GA526">
        <v>38.040100000000002</v>
      </c>
      <c r="GB526" s="1">
        <v>4.9673439999999998E-18</v>
      </c>
      <c r="GC526" s="1">
        <v>5.8841770000000002E-14</v>
      </c>
      <c r="GD526" s="1">
        <v>1.555142E-2</v>
      </c>
      <c r="GE526">
        <v>38.131270000000001</v>
      </c>
      <c r="GF526" s="1">
        <v>1.0396280000000001E-16</v>
      </c>
      <c r="GG526" s="1">
        <v>1.224757E-12</v>
      </c>
      <c r="GH526" s="1">
        <v>1.552809E-2</v>
      </c>
      <c r="GI526">
        <v>38.051299999999998</v>
      </c>
      <c r="GJ526" s="1">
        <v>1.7015090000000001E-15</v>
      </c>
      <c r="GK526" s="1">
        <v>2.0063970000000001E-11</v>
      </c>
      <c r="GL526" s="1">
        <v>1.543567E-2</v>
      </c>
      <c r="GM526">
        <v>37.963270000000001</v>
      </c>
      <c r="GN526" s="1">
        <v>2.219069E-14</v>
      </c>
      <c r="GO526" s="1">
        <v>2.6329950000000001E-10</v>
      </c>
      <c r="GP526" s="1">
        <v>1.5780510000000001E-2</v>
      </c>
      <c r="GQ526">
        <v>37.91677</v>
      </c>
      <c r="GR526" s="1">
        <v>2.4288550000000002E-13</v>
      </c>
      <c r="GS526" s="1">
        <v>2.823915E-9</v>
      </c>
      <c r="GT526" s="1">
        <v>1.560022E-2</v>
      </c>
      <c r="GU526">
        <v>38.223579999999998</v>
      </c>
      <c r="GV526" s="1">
        <v>2.1332600000000001E-12</v>
      </c>
      <c r="GW526" s="1">
        <v>2.514752E-8</v>
      </c>
      <c r="GX526">
        <v>1.527618E-2</v>
      </c>
      <c r="GY526">
        <v>38.721269999999997</v>
      </c>
      <c r="GZ526" s="1">
        <v>1.557043E-11</v>
      </c>
      <c r="HA526" s="1">
        <v>1.8804270000000001E-7</v>
      </c>
      <c r="HB526" s="1">
        <v>1.490667E-2</v>
      </c>
      <c r="HC526">
        <v>39.341290000000001</v>
      </c>
      <c r="HD526" s="1">
        <v>9.6342969999999996E-11</v>
      </c>
      <c r="HE526" s="1">
        <v>1.197333E-6</v>
      </c>
      <c r="HF526">
        <v>1.480337E-2</v>
      </c>
      <c r="HG526">
        <v>39.862749999999998</v>
      </c>
      <c r="HH526" s="1">
        <v>5.2418759999999999E-10</v>
      </c>
      <c r="HI526" s="1">
        <v>6.5863300000000003E-6</v>
      </c>
      <c r="HJ526" s="1">
        <v>1.478638E-2</v>
      </c>
      <c r="HK526">
        <v>39.962809999999998</v>
      </c>
      <c r="HL526" s="1">
        <v>2.5098310000000001E-9</v>
      </c>
      <c r="HM526" s="1">
        <v>3.1727740000000001E-5</v>
      </c>
      <c r="HN526" s="1">
        <v>1.4684930000000001E-2</v>
      </c>
      <c r="HO526">
        <v>39.898800000000001</v>
      </c>
      <c r="HP526" s="1">
        <v>1.056724E-8</v>
      </c>
      <c r="HQ526" s="1">
        <v>1.3520519999999999E-4</v>
      </c>
      <c r="HR526">
        <v>1.447653E-2</v>
      </c>
      <c r="HS526">
        <v>39.803109999999997</v>
      </c>
      <c r="HT526" s="1">
        <v>3.939194E-8</v>
      </c>
      <c r="HU526" s="1">
        <v>5.1402610000000004E-4</v>
      </c>
      <c r="HV526" s="1">
        <v>1.461874E-2</v>
      </c>
      <c r="HW526">
        <v>39.773040000000002</v>
      </c>
      <c r="HX526" s="1">
        <v>1.355289E-7</v>
      </c>
      <c r="HY526" s="1">
        <v>1.7610830000000001E-3</v>
      </c>
      <c r="HZ526" s="1">
        <v>1.4420469999999999E-2</v>
      </c>
      <c r="IA526">
        <v>40.12641</v>
      </c>
      <c r="IB526" s="1">
        <v>4.1384569999999998E-7</v>
      </c>
      <c r="IC526" s="1">
        <v>5.4827349999999999E-3</v>
      </c>
      <c r="ID526" s="1">
        <v>1.414168E-2</v>
      </c>
      <c r="IE526">
        <v>40.962490000000003</v>
      </c>
      <c r="IF526" s="1">
        <v>1.148043E-6</v>
      </c>
      <c r="IG526" s="1">
        <v>1.559847E-2</v>
      </c>
      <c r="IH526" s="1">
        <v>1.382045E-2</v>
      </c>
      <c r="II526">
        <v>42.04372</v>
      </c>
      <c r="IJ526" s="1">
        <v>2.9206710000000001E-6</v>
      </c>
      <c r="IK526" s="1">
        <v>4.083146E-2</v>
      </c>
      <c r="IL526" s="1">
        <v>1.365801E-2</v>
      </c>
      <c r="IM526">
        <v>42.761389999999999</v>
      </c>
      <c r="IN526" s="1">
        <v>6.9607829999999997E-6</v>
      </c>
      <c r="IO526" s="1">
        <v>9.9034650000000002E-2</v>
      </c>
      <c r="IP526" s="1">
        <v>1.355577E-2</v>
      </c>
      <c r="IQ526">
        <v>42.926920000000003</v>
      </c>
      <c r="IR526" s="1">
        <v>1.554522E-5</v>
      </c>
      <c r="IS526">
        <v>0.2241416</v>
      </c>
      <c r="IT526" s="1">
        <v>1.3383569999999999E-2</v>
      </c>
      <c r="IU526">
        <v>42.848520000000001</v>
      </c>
      <c r="IV526" s="1">
        <v>3.2409249999999998E-5</v>
      </c>
      <c r="IW526">
        <v>0.47598560000000001</v>
      </c>
      <c r="IX526" s="1">
        <v>1.3099980000000001E-2</v>
      </c>
      <c r="IY526">
        <v>42.753399999999999</v>
      </c>
      <c r="IZ526" s="1">
        <v>6.3136860000000006E-5</v>
      </c>
      <c r="JA526">
        <v>0.95272959999999995</v>
      </c>
      <c r="JB526" s="1">
        <v>1.294988E-2</v>
      </c>
      <c r="JC526">
        <v>42.686019999999999</v>
      </c>
      <c r="JD526" s="1">
        <v>1.176583E-4</v>
      </c>
      <c r="JE526">
        <v>1.806171</v>
      </c>
      <c r="JF526" s="1">
        <v>1.2665289999999999E-2</v>
      </c>
      <c r="JG526">
        <v>42.928460000000001</v>
      </c>
      <c r="JH526" s="1">
        <v>2.0647029999999999E-4</v>
      </c>
      <c r="JI526">
        <v>3.258146</v>
      </c>
      <c r="JJ526" s="1">
        <v>1.242248E-2</v>
      </c>
      <c r="JK526">
        <v>43.220750000000002</v>
      </c>
      <c r="JL526" s="1">
        <v>3.4684610000000003E-4</v>
      </c>
      <c r="JM526">
        <v>5.6134490000000001</v>
      </c>
      <c r="JN526" s="1">
        <v>1.223863E-2</v>
      </c>
      <c r="JO526">
        <v>43.306950000000001</v>
      </c>
      <c r="JP526" s="1">
        <v>5.6038349999999997E-4</v>
      </c>
      <c r="JQ526">
        <v>9.2761469999999999</v>
      </c>
      <c r="JR526" s="1">
        <v>1.2143599999999999E-2</v>
      </c>
      <c r="JS526">
        <v>43.290880000000001</v>
      </c>
      <c r="JT526" s="1">
        <v>8.7804829999999997E-4</v>
      </c>
      <c r="JU526">
        <v>14.758929999999999</v>
      </c>
      <c r="JV526" s="1">
        <v>1.2055740000000001E-2</v>
      </c>
      <c r="JW526">
        <v>43.283340000000003</v>
      </c>
      <c r="JX526" s="1">
        <v>1.3303900000000001E-3</v>
      </c>
      <c r="JY526">
        <v>22.68722</v>
      </c>
      <c r="JZ526" s="1">
        <v>1.1922439999999999E-2</v>
      </c>
      <c r="KA526">
        <v>43.209850000000003</v>
      </c>
      <c r="KB526" s="1">
        <v>1.945888E-3</v>
      </c>
      <c r="KC526">
        <v>33.784799999999997</v>
      </c>
      <c r="KD526" s="1">
        <v>1.178272E-2</v>
      </c>
      <c r="KE526">
        <v>43.11694</v>
      </c>
      <c r="KF526" s="1">
        <v>2.7627300000000001E-3</v>
      </c>
      <c r="KG526">
        <v>48.861040000000003</v>
      </c>
      <c r="KH526" s="1">
        <v>1.1804780000000001E-2</v>
      </c>
      <c r="KI526">
        <v>43.010120000000001</v>
      </c>
      <c r="KJ526" s="1">
        <v>3.8741549999999998E-3</v>
      </c>
      <c r="KK526">
        <v>68.8215</v>
      </c>
      <c r="KL526" s="1">
        <v>1.171577E-2</v>
      </c>
      <c r="KM526">
        <v>43.238219999999998</v>
      </c>
      <c r="KN526" s="1">
        <v>5.2546290000000002E-3</v>
      </c>
      <c r="KO526">
        <v>94.623949999999994</v>
      </c>
      <c r="KP526" s="1">
        <v>1.1584469999999999E-2</v>
      </c>
      <c r="KQ526">
        <v>43.993859999999998</v>
      </c>
      <c r="KR526" s="1">
        <v>6.9441160000000002E-3</v>
      </c>
      <c r="KS526">
        <v>127.20820000000001</v>
      </c>
      <c r="KT526" s="1">
        <v>1.142111E-2</v>
      </c>
      <c r="KU526">
        <v>45.104280000000003</v>
      </c>
      <c r="KV526" s="1">
        <v>8.9636539999999997E-3</v>
      </c>
      <c r="KW526">
        <v>167.49690000000001</v>
      </c>
      <c r="KX526" s="1">
        <v>1.1345289999999999E-2</v>
      </c>
      <c r="KY526">
        <v>45.902439999999999</v>
      </c>
      <c r="KZ526" s="1">
        <v>1.144214E-2</v>
      </c>
      <c r="LA526">
        <v>216.39840000000001</v>
      </c>
      <c r="LB526" s="1">
        <v>1.132318E-2</v>
      </c>
      <c r="LC526">
        <v>46.011879999999998</v>
      </c>
      <c r="LD526">
        <v>1.4427870000000001E-2</v>
      </c>
      <c r="LE526">
        <v>274.81189999999998</v>
      </c>
      <c r="LF526" s="1">
        <v>1.1296779999999999E-2</v>
      </c>
      <c r="LG526">
        <v>45.826509999999999</v>
      </c>
      <c r="LH526" s="1">
        <v>1.7905750000000002E-2</v>
      </c>
      <c r="LI526">
        <v>343.55070000000001</v>
      </c>
      <c r="LJ526">
        <v>1.119091E-2</v>
      </c>
      <c r="LK526">
        <v>45.683540000000001</v>
      </c>
      <c r="LL526">
        <v>2.1749480000000002E-2</v>
      </c>
      <c r="LM526">
        <v>423.25889999999998</v>
      </c>
      <c r="LN526" s="1">
        <v>1.098566E-2</v>
      </c>
      <c r="LO526">
        <v>45.547539999999998</v>
      </c>
      <c r="LP526" s="1">
        <v>2.5827989999999999E-2</v>
      </c>
      <c r="LQ526">
        <v>514.34270000000004</v>
      </c>
      <c r="LR526" s="1">
        <v>1.09132E-2</v>
      </c>
      <c r="LS526">
        <v>45.593319999999999</v>
      </c>
      <c r="LT526" s="1">
        <v>3.0652539999999999E-2</v>
      </c>
      <c r="LU526">
        <v>617.16890000000001</v>
      </c>
      <c r="LV526" s="1">
        <v>1.0929049999999999E-2</v>
      </c>
      <c r="LW526">
        <v>45.865169999999999</v>
      </c>
      <c r="LX526" s="1">
        <v>3.6267779999999999E-2</v>
      </c>
      <c r="LY526">
        <v>732.22559999999999</v>
      </c>
      <c r="LZ526" s="1">
        <v>1.0952399999999999E-2</v>
      </c>
      <c r="MA526">
        <v>46.106349999999999</v>
      </c>
      <c r="MB526" s="1">
        <v>4.25057E-2</v>
      </c>
      <c r="MC526">
        <v>859.80700000000002</v>
      </c>
      <c r="MD526" s="1">
        <v>1.08906E-2</v>
      </c>
      <c r="ME526">
        <v>46.277810000000002</v>
      </c>
      <c r="MF526" s="1">
        <v>4.895824E-2</v>
      </c>
      <c r="MG526">
        <v>999.89319999999998</v>
      </c>
      <c r="MH526" s="1">
        <v>1.0781880000000001E-2</v>
      </c>
      <c r="MI526">
        <v>46.313209999999998</v>
      </c>
      <c r="MJ526" s="1">
        <v>5.5638300000000002E-2</v>
      </c>
      <c r="MK526">
        <v>1152.2429999999999</v>
      </c>
      <c r="ML526" s="1">
        <v>1.06985E-2</v>
      </c>
      <c r="MM526">
        <v>46.122439999999997</v>
      </c>
      <c r="MN526" s="1">
        <v>6.2833639999999996E-2</v>
      </c>
      <c r="MO526">
        <v>1316.546</v>
      </c>
      <c r="MP526" s="1">
        <v>1.0677219999999999E-2</v>
      </c>
      <c r="MQ526">
        <v>45.956890000000001</v>
      </c>
      <c r="MR526" s="1">
        <v>7.0823999999999998E-2</v>
      </c>
      <c r="MS526">
        <v>1492.635</v>
      </c>
      <c r="MT526" s="1">
        <v>1.0732739999999999E-2</v>
      </c>
      <c r="MU526">
        <v>45.840960000000003</v>
      </c>
      <c r="MV526" s="1">
        <v>7.9850130000000005E-2</v>
      </c>
      <c r="MW526">
        <v>1680.3579999999999</v>
      </c>
      <c r="MX526" s="1">
        <v>1.070288E-2</v>
      </c>
      <c r="MY526">
        <v>45.979990000000001</v>
      </c>
      <c r="MZ526" s="1">
        <v>8.8744569999999995E-2</v>
      </c>
      <c r="NA526">
        <v>1879.34</v>
      </c>
      <c r="NB526" s="1">
        <v>1.062548E-2</v>
      </c>
      <c r="NC526">
        <v>46.237250000000003</v>
      </c>
      <c r="ND526" s="1">
        <v>9.7580189999999997E-2</v>
      </c>
      <c r="NE526">
        <v>2088.7220000000002</v>
      </c>
      <c r="NF526" s="1">
        <v>1.05202E-2</v>
      </c>
      <c r="NG526">
        <v>46.730980000000002</v>
      </c>
      <c r="NH526">
        <v>0.1063814</v>
      </c>
      <c r="NI526">
        <v>2307.69</v>
      </c>
      <c r="NJ526">
        <v>1.0489429999999999E-2</v>
      </c>
      <c r="NK526">
        <v>47.348280000000003</v>
      </c>
      <c r="NL526">
        <v>0.11616360000000001</v>
      </c>
      <c r="NM526">
        <v>2535.6210000000001</v>
      </c>
      <c r="NN526">
        <v>1.049579E-2</v>
      </c>
      <c r="NO526">
        <v>47.596449999999997</v>
      </c>
      <c r="NP526">
        <v>0.12668099999999999</v>
      </c>
      <c r="NQ526">
        <v>2772.2049999999999</v>
      </c>
      <c r="NR526" s="1">
        <v>1.0484540000000001E-2</v>
      </c>
      <c r="NS526">
        <v>47.350259999999999</v>
      </c>
      <c r="NT526">
        <v>0.1372891</v>
      </c>
      <c r="NU526">
        <v>3016.8040000000001</v>
      </c>
      <c r="NV526" s="1">
        <v>1.044028E-2</v>
      </c>
      <c r="NW526">
        <v>47.101750000000003</v>
      </c>
      <c r="NX526">
        <v>0.1476819</v>
      </c>
      <c r="NY526">
        <v>3268.5410000000002</v>
      </c>
      <c r="NZ526" s="1">
        <v>1.033367E-2</v>
      </c>
      <c r="OA526">
        <v>46.938560000000003</v>
      </c>
      <c r="OB526">
        <v>0.15727669999999999</v>
      </c>
      <c r="OC526">
        <v>3526.3789999999999</v>
      </c>
      <c r="OD526" s="1">
        <v>1.0294569999999999E-2</v>
      </c>
      <c r="OE526">
        <v>47.067390000000003</v>
      </c>
      <c r="OF526">
        <v>0.16794200000000001</v>
      </c>
      <c r="OG526">
        <v>3789.5010000000002</v>
      </c>
      <c r="OH526" s="1">
        <v>1.0290570000000001E-2</v>
      </c>
      <c r="OI526">
        <v>47.139890000000001</v>
      </c>
      <c r="OJ526">
        <v>0.1793122</v>
      </c>
      <c r="OK526">
        <v>4057.5419999999999</v>
      </c>
    </row>
    <row r="527" spans="1:401" x14ac:dyDescent="0.35">
      <c r="A527">
        <v>536</v>
      </c>
      <c r="B527" t="s">
        <v>4</v>
      </c>
      <c r="C527" t="s">
        <v>364</v>
      </c>
      <c r="D527" t="s">
        <v>534</v>
      </c>
      <c r="E527">
        <v>751.26800000000003</v>
      </c>
      <c r="F527" s="1">
        <v>2.0193579999999999E-2</v>
      </c>
      <c r="G527">
        <v>27.260649999999998</v>
      </c>
      <c r="H527">
        <v>0</v>
      </c>
      <c r="I527">
        <v>0</v>
      </c>
      <c r="J527">
        <v>2.004065E-2</v>
      </c>
      <c r="K527">
        <v>27.46874</v>
      </c>
      <c r="L527">
        <v>0</v>
      </c>
      <c r="M527">
        <v>0</v>
      </c>
      <c r="N527" s="1">
        <v>1.9744279999999999E-2</v>
      </c>
      <c r="O527">
        <v>27.592009999999998</v>
      </c>
      <c r="P527">
        <v>0</v>
      </c>
      <c r="Q527">
        <v>0</v>
      </c>
      <c r="R527" s="1">
        <v>1.9423969999999999E-2</v>
      </c>
      <c r="S527">
        <v>27.902259999999998</v>
      </c>
      <c r="T527">
        <v>0</v>
      </c>
      <c r="U527">
        <v>0</v>
      </c>
      <c r="V527" s="1">
        <v>1.9319320000000001E-2</v>
      </c>
      <c r="W527">
        <v>28.20515</v>
      </c>
      <c r="X527">
        <v>0</v>
      </c>
      <c r="Y527">
        <v>0</v>
      </c>
      <c r="Z527" s="1">
        <v>1.9298300000000001E-2</v>
      </c>
      <c r="AA527">
        <v>28.33595</v>
      </c>
      <c r="AB527">
        <v>0</v>
      </c>
      <c r="AC527">
        <v>0</v>
      </c>
      <c r="AD527" s="1">
        <v>1.9200479999999999E-2</v>
      </c>
      <c r="AE527">
        <v>28.325970000000002</v>
      </c>
      <c r="AF527">
        <v>0</v>
      </c>
      <c r="AG527">
        <v>0</v>
      </c>
      <c r="AH527" s="1">
        <v>1.8982010000000001E-2</v>
      </c>
      <c r="AI527">
        <v>28.296980000000001</v>
      </c>
      <c r="AJ527">
        <v>0</v>
      </c>
      <c r="AK527">
        <v>0</v>
      </c>
      <c r="AL527" s="1">
        <v>1.877152E-2</v>
      </c>
      <c r="AM527">
        <v>28.334579999999999</v>
      </c>
      <c r="AN527">
        <v>0</v>
      </c>
      <c r="AO527">
        <v>0</v>
      </c>
      <c r="AP527" s="1">
        <v>1.861148E-2</v>
      </c>
      <c r="AQ527">
        <v>28.662240000000001</v>
      </c>
      <c r="AR527">
        <v>0</v>
      </c>
      <c r="AS527">
        <v>0</v>
      </c>
      <c r="AT527" s="1">
        <v>1.8507490000000001E-2</v>
      </c>
      <c r="AU527">
        <v>29.190999999999999</v>
      </c>
      <c r="AV527">
        <v>0</v>
      </c>
      <c r="AW527">
        <v>0</v>
      </c>
      <c r="AX527" s="1">
        <v>1.8373319999999999E-2</v>
      </c>
      <c r="AY527">
        <v>29.815290000000001</v>
      </c>
      <c r="AZ527">
        <v>0</v>
      </c>
      <c r="BA527">
        <v>0</v>
      </c>
      <c r="BB527" s="1">
        <v>1.8178239999999998E-2</v>
      </c>
      <c r="BC527">
        <v>30.33914</v>
      </c>
      <c r="BD527">
        <v>0</v>
      </c>
      <c r="BE527">
        <v>0</v>
      </c>
      <c r="BF527" s="1">
        <v>1.7952289999999999E-2</v>
      </c>
      <c r="BG527">
        <v>30.53293</v>
      </c>
      <c r="BH527">
        <v>0</v>
      </c>
      <c r="BI527">
        <v>0</v>
      </c>
      <c r="BJ527">
        <v>1.774413E-2</v>
      </c>
      <c r="BK527">
        <v>30.519970000000001</v>
      </c>
      <c r="BL527">
        <v>0</v>
      </c>
      <c r="BM527">
        <v>0</v>
      </c>
      <c r="BN527" s="1">
        <v>1.7595739999999999E-2</v>
      </c>
      <c r="BO527">
        <v>30.4953</v>
      </c>
      <c r="BP527">
        <v>0</v>
      </c>
      <c r="BQ527">
        <v>0</v>
      </c>
      <c r="BR527" s="1">
        <v>1.760362E-2</v>
      </c>
      <c r="BS527">
        <v>30.49335</v>
      </c>
      <c r="BT527">
        <v>0</v>
      </c>
      <c r="BU527">
        <v>0</v>
      </c>
      <c r="BV527" s="1">
        <v>1.7398469999999999E-2</v>
      </c>
      <c r="BW527">
        <v>30.693049999999999</v>
      </c>
      <c r="BX527">
        <v>0</v>
      </c>
      <c r="BY527">
        <v>0</v>
      </c>
      <c r="BZ527" s="1">
        <v>1.7095809999999999E-2</v>
      </c>
      <c r="CA527">
        <v>30.95655</v>
      </c>
      <c r="CB527">
        <v>0</v>
      </c>
      <c r="CC527">
        <v>0</v>
      </c>
      <c r="CD527" s="1">
        <v>1.678756E-2</v>
      </c>
      <c r="CE527">
        <v>31.185320000000001</v>
      </c>
      <c r="CF527">
        <v>0</v>
      </c>
      <c r="CG527">
        <v>0</v>
      </c>
      <c r="CH527" s="1">
        <v>1.6603710000000001E-2</v>
      </c>
      <c r="CI527">
        <v>31.37257</v>
      </c>
      <c r="CJ527">
        <v>0</v>
      </c>
      <c r="CK527">
        <v>0</v>
      </c>
      <c r="CL527" s="1">
        <v>1.6487740000000001E-2</v>
      </c>
      <c r="CM527">
        <v>31.398540000000001</v>
      </c>
      <c r="CN527">
        <v>0</v>
      </c>
      <c r="CO527">
        <v>0</v>
      </c>
      <c r="CP527" s="1">
        <v>1.636199E-2</v>
      </c>
      <c r="CQ527">
        <v>31.38411</v>
      </c>
      <c r="CR527">
        <v>0</v>
      </c>
      <c r="CS527">
        <v>0</v>
      </c>
      <c r="CT527" s="1">
        <v>1.617043E-2</v>
      </c>
      <c r="CU527">
        <v>31.35763</v>
      </c>
      <c r="CV527">
        <v>0</v>
      </c>
      <c r="CW527">
        <v>0</v>
      </c>
      <c r="CX527" s="1">
        <v>1.595251E-2</v>
      </c>
      <c r="CY527">
        <v>31.381049999999998</v>
      </c>
      <c r="CZ527">
        <v>0</v>
      </c>
      <c r="DA527">
        <v>0</v>
      </c>
      <c r="DB527" s="1">
        <v>1.5826369999999999E-2</v>
      </c>
      <c r="DC527">
        <v>31.631229999999999</v>
      </c>
      <c r="DD527">
        <v>0</v>
      </c>
      <c r="DE527">
        <v>0</v>
      </c>
      <c r="DF527" s="1">
        <v>1.5779870000000001E-2</v>
      </c>
      <c r="DG527">
        <v>32.120539999999998</v>
      </c>
      <c r="DH527">
        <v>0</v>
      </c>
      <c r="DI527">
        <v>0</v>
      </c>
      <c r="DJ527" s="1">
        <v>1.5727169999999999E-2</v>
      </c>
      <c r="DK527">
        <v>32.931089999999998</v>
      </c>
      <c r="DL527">
        <v>0</v>
      </c>
      <c r="DM527">
        <v>0</v>
      </c>
      <c r="DN527" s="1">
        <v>1.5609430000000001E-2</v>
      </c>
      <c r="DO527">
        <v>33.877859999999998</v>
      </c>
      <c r="DP527">
        <v>0</v>
      </c>
      <c r="DQ527">
        <v>0</v>
      </c>
      <c r="DR527" s="1">
        <v>1.543075E-2</v>
      </c>
      <c r="DS527">
        <v>34.289149999999999</v>
      </c>
      <c r="DT527">
        <v>0</v>
      </c>
      <c r="DU527">
        <v>0</v>
      </c>
      <c r="DV527" s="1">
        <v>1.5257389999999999E-2</v>
      </c>
      <c r="DW527">
        <v>34.264020000000002</v>
      </c>
      <c r="DX527">
        <v>0</v>
      </c>
      <c r="DY527">
        <v>0</v>
      </c>
      <c r="DZ527" s="1">
        <v>1.516167E-2</v>
      </c>
      <c r="EA527">
        <v>34.222299999999997</v>
      </c>
      <c r="EB527">
        <v>0</v>
      </c>
      <c r="EC527">
        <v>0</v>
      </c>
      <c r="ED527">
        <v>1.535769E-2</v>
      </c>
      <c r="EE527">
        <v>34.202590000000001</v>
      </c>
      <c r="EF527">
        <v>0</v>
      </c>
      <c r="EG527">
        <v>0</v>
      </c>
      <c r="EH527">
        <v>1.5207709999999999E-2</v>
      </c>
      <c r="EI527">
        <v>34.330640000000002</v>
      </c>
      <c r="EJ527">
        <v>0</v>
      </c>
      <c r="EK527">
        <v>0</v>
      </c>
      <c r="EL527">
        <v>1.4889049999999999E-2</v>
      </c>
      <c r="EM527">
        <v>34.695369999999997</v>
      </c>
      <c r="EN527">
        <v>0</v>
      </c>
      <c r="EO527" s="1">
        <v>2.820984E-36</v>
      </c>
      <c r="EP527" s="1">
        <v>1.456408E-2</v>
      </c>
      <c r="EQ527">
        <v>35.468209999999999</v>
      </c>
      <c r="ER527" s="1">
        <v>3.663652E-37</v>
      </c>
      <c r="ES527" s="1">
        <v>4.6843839999999998E-33</v>
      </c>
      <c r="ET527" s="1">
        <v>1.441479E-2</v>
      </c>
      <c r="EU527">
        <v>36.274679999999996</v>
      </c>
      <c r="EV527" s="1">
        <v>3.061522E-34</v>
      </c>
      <c r="EW527" s="1">
        <v>3.807892E-30</v>
      </c>
      <c r="EX527" s="1">
        <v>1.435934E-2</v>
      </c>
      <c r="EY527">
        <v>36.5503</v>
      </c>
      <c r="EZ527" s="1">
        <v>1.377058E-31</v>
      </c>
      <c r="FA527" s="1">
        <v>1.677261E-27</v>
      </c>
      <c r="FB527" s="1">
        <v>1.4267200000000001E-2</v>
      </c>
      <c r="FC527">
        <v>36.500489999999999</v>
      </c>
      <c r="FD527" s="1">
        <v>3.5975269999999999E-29</v>
      </c>
      <c r="FE527" s="1">
        <v>4.3229369999999999E-25</v>
      </c>
      <c r="FF527" s="1">
        <v>1.418145E-2</v>
      </c>
      <c r="FG527">
        <v>36.439770000000003</v>
      </c>
      <c r="FH527" s="1">
        <v>5.8058409999999997E-27</v>
      </c>
      <c r="FI527" s="1">
        <v>6.9231709999999998E-23</v>
      </c>
      <c r="FJ527" s="1">
        <v>1.4537690000000001E-2</v>
      </c>
      <c r="FK527">
        <v>36.434930000000001</v>
      </c>
      <c r="FL527" s="1">
        <v>6.3152480000000001E-25</v>
      </c>
      <c r="FM527" s="1">
        <v>7.2757819999999994E-21</v>
      </c>
      <c r="FN527" s="1">
        <v>1.4402750000000001E-2</v>
      </c>
      <c r="FO527">
        <v>36.683590000000002</v>
      </c>
      <c r="FP527" s="1">
        <v>4.529358E-23</v>
      </c>
      <c r="FQ527" s="1">
        <v>5.2390060000000004E-19</v>
      </c>
      <c r="FR527" s="1">
        <v>1.410053E-2</v>
      </c>
      <c r="FS527">
        <v>37.076790000000003</v>
      </c>
      <c r="FT527" s="1">
        <v>2.2685150000000001E-21</v>
      </c>
      <c r="FU527" s="1">
        <v>2.6670700000000001E-17</v>
      </c>
      <c r="FV527" s="1">
        <v>1.377543E-2</v>
      </c>
      <c r="FW527">
        <v>37.542479999999998</v>
      </c>
      <c r="FX527" s="1">
        <v>8.2438180000000006E-20</v>
      </c>
      <c r="FY527" s="1">
        <v>9.9033169999999995E-16</v>
      </c>
      <c r="FZ527" s="1">
        <v>1.3713650000000001E-2</v>
      </c>
      <c r="GA527">
        <v>37.808050000000001</v>
      </c>
      <c r="GB527" s="1">
        <v>2.286008E-18</v>
      </c>
      <c r="GC527" s="1">
        <v>2.75915E-14</v>
      </c>
      <c r="GD527">
        <v>1.3759489999999999E-2</v>
      </c>
      <c r="GE527">
        <v>37.90305</v>
      </c>
      <c r="GF527" s="1">
        <v>4.9136219999999998E-17</v>
      </c>
      <c r="GG527" s="1">
        <v>5.9187060000000002E-13</v>
      </c>
      <c r="GH527">
        <v>1.3740499999999999E-2</v>
      </c>
      <c r="GI527">
        <v>37.829039999999999</v>
      </c>
      <c r="GJ527" s="1">
        <v>8.2551310000000001E-16</v>
      </c>
      <c r="GK527" s="1">
        <v>9.9825040000000002E-12</v>
      </c>
      <c r="GL527" s="1">
        <v>1.365939E-2</v>
      </c>
      <c r="GM527">
        <v>37.746040000000001</v>
      </c>
      <c r="GN527" s="1">
        <v>1.10455E-14</v>
      </c>
      <c r="GO527" s="1">
        <v>1.3473789999999999E-10</v>
      </c>
      <c r="GP527" s="1">
        <v>1.396966E-2</v>
      </c>
      <c r="GQ527">
        <v>37.703220000000002</v>
      </c>
      <c r="GR527" s="1">
        <v>1.2397850000000001E-13</v>
      </c>
      <c r="GS527" s="1">
        <v>1.484574E-9</v>
      </c>
      <c r="GT527">
        <v>1.3810599999999999E-2</v>
      </c>
      <c r="GU527">
        <v>38.006329999999998</v>
      </c>
      <c r="GV527" s="1">
        <v>1.115778E-12</v>
      </c>
      <c r="GW527" s="1">
        <v>1.3570209999999999E-8</v>
      </c>
      <c r="GX527" s="1">
        <v>1.351987E-2</v>
      </c>
      <c r="GY527">
        <v>38.49971</v>
      </c>
      <c r="GZ527" s="1">
        <v>8.3371969999999995E-12</v>
      </c>
      <c r="HA527" s="1">
        <v>1.040601E-7</v>
      </c>
      <c r="HB527">
        <v>1.3190189999999999E-2</v>
      </c>
      <c r="HC527">
        <v>39.113300000000002</v>
      </c>
      <c r="HD527" s="1">
        <v>5.2774759999999997E-11</v>
      </c>
      <c r="HE527" s="1">
        <v>6.7877349999999997E-7</v>
      </c>
      <c r="HF527" s="1">
        <v>1.3100499999999999E-2</v>
      </c>
      <c r="HG527">
        <v>39.632800000000003</v>
      </c>
      <c r="HH527" s="1">
        <v>2.9360170000000002E-10</v>
      </c>
      <c r="HI527" s="1">
        <v>3.8209229999999997E-6</v>
      </c>
      <c r="HJ527" s="1">
        <v>1.3085370000000001E-2</v>
      </c>
      <c r="HK527">
        <v>39.73807</v>
      </c>
      <c r="HL527" s="1">
        <v>1.4361670000000001E-9</v>
      </c>
      <c r="HM527" s="1">
        <v>1.8818009999999999E-5</v>
      </c>
      <c r="HN527" s="1">
        <v>1.299898E-2</v>
      </c>
      <c r="HO527">
        <v>39.679510000000001</v>
      </c>
      <c r="HP527" s="1">
        <v>6.1755269999999999E-9</v>
      </c>
      <c r="HQ527" s="1">
        <v>8.1923229999999997E-5</v>
      </c>
      <c r="HR527" s="1">
        <v>1.2814900000000001E-2</v>
      </c>
      <c r="HS527">
        <v>39.589309999999998</v>
      </c>
      <c r="HT527" s="1">
        <v>2.3492279999999999E-8</v>
      </c>
      <c r="HU527" s="1">
        <v>3.1795059999999999E-4</v>
      </c>
      <c r="HV527" s="1">
        <v>1.2943400000000001E-2</v>
      </c>
      <c r="HW527">
        <v>39.562069999999999</v>
      </c>
      <c r="HX527" s="1">
        <v>8.2432660000000005E-8</v>
      </c>
      <c r="HY527" s="1">
        <v>1.111042E-3</v>
      </c>
      <c r="HZ527" s="1">
        <v>1.276702E-2</v>
      </c>
      <c r="IA527">
        <v>39.911000000000001</v>
      </c>
      <c r="IB527" s="1">
        <v>2.5651140000000001E-7</v>
      </c>
      <c r="IC527" s="1">
        <v>3.525579E-3</v>
      </c>
      <c r="ID527" s="1">
        <v>1.251818E-2</v>
      </c>
      <c r="IE527">
        <v>40.73554</v>
      </c>
      <c r="IF527" s="1">
        <v>7.2467940000000005E-7</v>
      </c>
      <c r="IG527">
        <v>1.021673E-2</v>
      </c>
      <c r="IH527" s="1">
        <v>1.2233630000000001E-2</v>
      </c>
      <c r="II527">
        <v>41.804560000000002</v>
      </c>
      <c r="IJ527" s="1">
        <v>1.876671E-6</v>
      </c>
      <c r="IK527" s="1">
        <v>2.7221619999999998E-2</v>
      </c>
      <c r="IL527" s="1">
        <v>1.208947E-2</v>
      </c>
      <c r="IM527">
        <v>42.519710000000003</v>
      </c>
      <c r="IN527" s="1">
        <v>4.5495329999999997E-6</v>
      </c>
      <c r="IO527" s="1">
        <v>6.7152219999999999E-2</v>
      </c>
      <c r="IP527" s="1">
        <v>1.2001019999999999E-2</v>
      </c>
      <c r="IQ527">
        <v>42.69061</v>
      </c>
      <c r="IR527" s="1">
        <v>1.033013E-5</v>
      </c>
      <c r="IS527">
        <v>0.15446480000000001</v>
      </c>
      <c r="IT527" s="1">
        <v>1.1849729999999999E-2</v>
      </c>
      <c r="IU527">
        <v>42.618360000000003</v>
      </c>
      <c r="IV527" s="1">
        <v>2.1881850000000001E-5</v>
      </c>
      <c r="IW527">
        <v>0.33315289999999997</v>
      </c>
      <c r="IX527" s="1">
        <v>1.1599180000000001E-2</v>
      </c>
      <c r="IY527">
        <v>42.528500000000001</v>
      </c>
      <c r="IZ527" s="1">
        <v>4.3284829999999998E-5</v>
      </c>
      <c r="JA527">
        <v>0.67685099999999998</v>
      </c>
      <c r="JB527" s="1">
        <v>1.1465619999999999E-2</v>
      </c>
      <c r="JC527">
        <v>42.464930000000003</v>
      </c>
      <c r="JD527" s="1">
        <v>8.1845909999999996E-5</v>
      </c>
      <c r="JE527">
        <v>1.301571</v>
      </c>
      <c r="JF527">
        <v>1.1214699999999999E-2</v>
      </c>
      <c r="JG527">
        <v>42.70478</v>
      </c>
      <c r="JH527" s="1">
        <v>1.45666E-4</v>
      </c>
      <c r="JI527">
        <v>2.3800750000000002</v>
      </c>
      <c r="JJ527" s="1">
        <v>1.09978E-2</v>
      </c>
      <c r="JK527">
        <v>42.997509999999998</v>
      </c>
      <c r="JL527" s="1">
        <v>2.4796550000000001E-4</v>
      </c>
      <c r="JM527">
        <v>4.1542430000000001</v>
      </c>
      <c r="JN527" s="1">
        <v>1.0836409999999999E-2</v>
      </c>
      <c r="JO527">
        <v>43.086689999999997</v>
      </c>
      <c r="JP527" s="1">
        <v>4.058391E-4</v>
      </c>
      <c r="JQ527">
        <v>6.95017</v>
      </c>
      <c r="JR527" s="1">
        <v>1.075131E-2</v>
      </c>
      <c r="JS527">
        <v>43.074950000000001</v>
      </c>
      <c r="JT527" s="1">
        <v>6.4364520000000005E-4</v>
      </c>
      <c r="JU527">
        <v>11.18873</v>
      </c>
      <c r="JV527">
        <v>1.0674360000000001E-2</v>
      </c>
      <c r="JW527">
        <v>43.071739999999998</v>
      </c>
      <c r="JX527" s="1">
        <v>9.8672400000000002E-4</v>
      </c>
      <c r="JY527">
        <v>17.39227</v>
      </c>
      <c r="JZ527">
        <v>1.0556050000000001E-2</v>
      </c>
      <c r="KA527">
        <v>43.002690000000001</v>
      </c>
      <c r="KB527" s="1">
        <v>1.4593270000000001E-3</v>
      </c>
      <c r="KC527">
        <v>26.17689</v>
      </c>
      <c r="KD527" s="1">
        <v>1.043169E-2</v>
      </c>
      <c r="KE527">
        <v>42.914569999999998</v>
      </c>
      <c r="KF527" s="1">
        <v>2.093901E-3</v>
      </c>
      <c r="KG527">
        <v>38.24371</v>
      </c>
      <c r="KH527" s="1">
        <v>1.0451230000000001E-2</v>
      </c>
      <c r="KI527">
        <v>42.812690000000003</v>
      </c>
      <c r="KJ527" s="1">
        <v>2.9660239999999998E-3</v>
      </c>
      <c r="KK527">
        <v>54.386699999999998</v>
      </c>
      <c r="KL527" s="1">
        <v>1.037502E-2</v>
      </c>
      <c r="KM527">
        <v>43.038310000000003</v>
      </c>
      <c r="KN527" s="1">
        <v>4.0627989999999998E-3</v>
      </c>
      <c r="KO527">
        <v>75.463800000000006</v>
      </c>
      <c r="KP527" s="1">
        <v>1.025803E-2</v>
      </c>
      <c r="KQ527">
        <v>43.783410000000003</v>
      </c>
      <c r="KR527" s="1">
        <v>5.418272E-3</v>
      </c>
      <c r="KS527">
        <v>102.33750000000001</v>
      </c>
      <c r="KT527" s="1">
        <v>1.011189E-2</v>
      </c>
      <c r="KU527">
        <v>44.880760000000002</v>
      </c>
      <c r="KV527" s="1">
        <v>7.0545989999999999E-3</v>
      </c>
      <c r="KW527">
        <v>135.87090000000001</v>
      </c>
      <c r="KX527" s="1">
        <v>1.00442E-2</v>
      </c>
      <c r="KY527">
        <v>45.675879999999999</v>
      </c>
      <c r="KZ527" s="1">
        <v>9.0800020000000002E-3</v>
      </c>
      <c r="LA527">
        <v>176.92509999999999</v>
      </c>
      <c r="LB527" s="1">
        <v>1.002463E-2</v>
      </c>
      <c r="LC527">
        <v>45.79374</v>
      </c>
      <c r="LD527" s="1">
        <v>1.15402E-2</v>
      </c>
      <c r="LE527">
        <v>226.3647</v>
      </c>
      <c r="LF527" s="1">
        <v>1.000144E-2</v>
      </c>
      <c r="LG527">
        <v>45.616970000000002</v>
      </c>
      <c r="LH527" s="1">
        <v>1.4430510000000001E-2</v>
      </c>
      <c r="LI527">
        <v>284.99779999999998</v>
      </c>
      <c r="LJ527" s="1">
        <v>9.9077620000000005E-3</v>
      </c>
      <c r="LK527">
        <v>45.479889999999997</v>
      </c>
      <c r="LL527" s="1">
        <v>1.7654799999999998E-2</v>
      </c>
      <c r="LM527">
        <v>353.50029999999998</v>
      </c>
      <c r="LN527" s="1">
        <v>9.7250679999999999E-3</v>
      </c>
      <c r="LO527">
        <v>45.349170000000001</v>
      </c>
      <c r="LP527" s="1">
        <v>2.1107939999999999E-2</v>
      </c>
      <c r="LQ527">
        <v>432.3485</v>
      </c>
      <c r="LR527" s="1">
        <v>9.6606880000000006E-3</v>
      </c>
      <c r="LS527">
        <v>45.396509999999999</v>
      </c>
      <c r="LT527" s="1">
        <v>2.5214480000000001E-2</v>
      </c>
      <c r="LU527">
        <v>521.9692</v>
      </c>
      <c r="LV527" s="1">
        <v>9.6757409999999999E-3</v>
      </c>
      <c r="LW527">
        <v>45.666119999999999</v>
      </c>
      <c r="LX527" s="1">
        <v>3.002208E-2</v>
      </c>
      <c r="LY527">
        <v>622.88120000000004</v>
      </c>
      <c r="LZ527" s="1">
        <v>9.696283E-3</v>
      </c>
      <c r="MA527">
        <v>45.908110000000001</v>
      </c>
      <c r="MB527" s="1">
        <v>3.5393609999999999E-2</v>
      </c>
      <c r="MC527">
        <v>735.45899999999995</v>
      </c>
      <c r="MD527" s="1">
        <v>9.6411080000000007E-3</v>
      </c>
      <c r="ME527">
        <v>46.080170000000003</v>
      </c>
      <c r="MF527" s="1">
        <v>4.0995579999999997E-2</v>
      </c>
      <c r="MG527">
        <v>859.80589999999995</v>
      </c>
      <c r="MH527" s="1">
        <v>9.5441970000000008E-3</v>
      </c>
      <c r="MI527">
        <v>46.120570000000001</v>
      </c>
      <c r="MJ527">
        <v>4.6838289999999998E-2</v>
      </c>
      <c r="MK527">
        <v>995.81349999999998</v>
      </c>
      <c r="ML527" s="1">
        <v>9.4711180000000006E-3</v>
      </c>
      <c r="MM527">
        <v>45.937710000000003</v>
      </c>
      <c r="MN527">
        <v>5.3173779999999997E-2</v>
      </c>
      <c r="MO527">
        <v>1143.3</v>
      </c>
      <c r="MP527" s="1">
        <v>9.4516670000000004E-3</v>
      </c>
      <c r="MQ527">
        <v>45.777769999999997</v>
      </c>
      <c r="MR527" s="1">
        <v>6.0227629999999997E-2</v>
      </c>
      <c r="MS527">
        <v>1302.1669999999999</v>
      </c>
      <c r="MT527" s="1">
        <v>9.5020880000000005E-3</v>
      </c>
      <c r="MU527">
        <v>45.666260000000001</v>
      </c>
      <c r="MV527" s="1">
        <v>6.8232070000000006E-2</v>
      </c>
      <c r="MW527">
        <v>1472.35</v>
      </c>
      <c r="MX527" s="1">
        <v>9.4752680000000002E-3</v>
      </c>
      <c r="MY527">
        <v>45.804830000000003</v>
      </c>
      <c r="MZ527" s="1">
        <v>7.6171089999999997E-2</v>
      </c>
      <c r="NA527">
        <v>1653.5909999999999</v>
      </c>
      <c r="NB527" s="1">
        <v>9.4049029999999992E-3</v>
      </c>
      <c r="NC527">
        <v>46.05977</v>
      </c>
      <c r="ND527" s="1">
        <v>8.4101049999999997E-2</v>
      </c>
      <c r="NE527">
        <v>1845.1980000000001</v>
      </c>
      <c r="NF527" s="1">
        <v>9.3111440000000004E-3</v>
      </c>
      <c r="NG527">
        <v>46.547809999999998</v>
      </c>
      <c r="NH527">
        <v>9.2062560000000002E-2</v>
      </c>
      <c r="NI527">
        <v>2046.4939999999999</v>
      </c>
      <c r="NJ527" s="1">
        <v>9.2845870000000004E-3</v>
      </c>
      <c r="NK527">
        <v>47.158810000000003</v>
      </c>
      <c r="NL527">
        <v>0.1009351</v>
      </c>
      <c r="NM527">
        <v>2256.9070000000002</v>
      </c>
      <c r="NN527" s="1">
        <v>9.2888299999999997E-3</v>
      </c>
      <c r="NO527">
        <v>47.411540000000002</v>
      </c>
      <c r="NP527">
        <v>0.110475</v>
      </c>
      <c r="NQ527">
        <v>2476.152</v>
      </c>
      <c r="NR527" s="1">
        <v>9.2797620000000004E-3</v>
      </c>
      <c r="NS527">
        <v>47.175579999999997</v>
      </c>
      <c r="NT527">
        <v>0.1201743</v>
      </c>
      <c r="NU527">
        <v>2703.7220000000002</v>
      </c>
      <c r="NV527" s="1">
        <v>9.2396590000000008E-3</v>
      </c>
      <c r="NW527">
        <v>46.934910000000002</v>
      </c>
      <c r="NX527">
        <v>0.12971179999999999</v>
      </c>
      <c r="NY527">
        <v>2938.8209999999999</v>
      </c>
      <c r="NZ527" s="1">
        <v>9.1458809999999998E-3</v>
      </c>
      <c r="OA527">
        <v>46.776600000000002</v>
      </c>
      <c r="OB527">
        <v>0.13861490000000001</v>
      </c>
      <c r="OC527">
        <v>3180.5450000000001</v>
      </c>
      <c r="OD527" s="1">
        <v>9.1104940000000002E-3</v>
      </c>
      <c r="OE527">
        <v>46.90381</v>
      </c>
      <c r="OF527">
        <v>0.148482</v>
      </c>
      <c r="OG527">
        <v>3428.085</v>
      </c>
      <c r="OH527" s="1">
        <v>9.1077940000000007E-3</v>
      </c>
      <c r="OI527">
        <v>46.980350000000001</v>
      </c>
      <c r="OJ527">
        <v>0.15904360000000001</v>
      </c>
      <c r="OK527">
        <v>3681.116</v>
      </c>
    </row>
    <row r="528" spans="1:401" x14ac:dyDescent="0.35">
      <c r="A528">
        <v>537</v>
      </c>
      <c r="B528" t="s">
        <v>4</v>
      </c>
      <c r="C528" t="s">
        <v>364</v>
      </c>
      <c r="D528" t="s">
        <v>535</v>
      </c>
      <c r="E528">
        <v>757.2817</v>
      </c>
      <c r="F528" s="1">
        <v>1.989221E-2</v>
      </c>
      <c r="G528">
        <v>27.072679999999998</v>
      </c>
      <c r="H528">
        <v>0</v>
      </c>
      <c r="I528">
        <v>0</v>
      </c>
      <c r="J528" s="1">
        <v>1.9740710000000002E-2</v>
      </c>
      <c r="K528">
        <v>27.279070000000001</v>
      </c>
      <c r="L528">
        <v>0</v>
      </c>
      <c r="M528">
        <v>0</v>
      </c>
      <c r="N528" s="1">
        <v>1.9445939999999998E-2</v>
      </c>
      <c r="O528">
        <v>27.401800000000001</v>
      </c>
      <c r="P528">
        <v>0</v>
      </c>
      <c r="Q528">
        <v>0</v>
      </c>
      <c r="R528" s="1">
        <v>1.912931E-2</v>
      </c>
      <c r="S528">
        <v>27.710560000000001</v>
      </c>
      <c r="T528">
        <v>0</v>
      </c>
      <c r="U528">
        <v>0</v>
      </c>
      <c r="V528" s="1">
        <v>1.9026680000000001E-2</v>
      </c>
      <c r="W528">
        <v>28.010400000000001</v>
      </c>
      <c r="X528">
        <v>0</v>
      </c>
      <c r="Y528">
        <v>0</v>
      </c>
      <c r="Z528">
        <v>1.900843E-2</v>
      </c>
      <c r="AA528">
        <v>28.139620000000001</v>
      </c>
      <c r="AB528">
        <v>0</v>
      </c>
      <c r="AC528">
        <v>0</v>
      </c>
      <c r="AD528" s="1">
        <v>1.8912169999999999E-2</v>
      </c>
      <c r="AE528">
        <v>28.13203</v>
      </c>
      <c r="AF528">
        <v>0</v>
      </c>
      <c r="AG528">
        <v>0</v>
      </c>
      <c r="AH528" s="1">
        <v>1.8696520000000001E-2</v>
      </c>
      <c r="AI528">
        <v>28.105869999999999</v>
      </c>
      <c r="AJ528">
        <v>0</v>
      </c>
      <c r="AK528">
        <v>0</v>
      </c>
      <c r="AL528" s="1">
        <v>1.8487670000000001E-2</v>
      </c>
      <c r="AM528">
        <v>28.14621</v>
      </c>
      <c r="AN528">
        <v>0</v>
      </c>
      <c r="AO528">
        <v>0</v>
      </c>
      <c r="AP528" s="1">
        <v>1.8328759999999999E-2</v>
      </c>
      <c r="AQ528">
        <v>28.473050000000001</v>
      </c>
      <c r="AR528">
        <v>0</v>
      </c>
      <c r="AS528">
        <v>0</v>
      </c>
      <c r="AT528" s="1">
        <v>1.8228109999999999E-2</v>
      </c>
      <c r="AU528">
        <v>28.997229999999998</v>
      </c>
      <c r="AV528">
        <v>0</v>
      </c>
      <c r="AW528">
        <v>0</v>
      </c>
      <c r="AX528" s="1">
        <v>1.8096480000000002E-2</v>
      </c>
      <c r="AY528">
        <v>29.615220000000001</v>
      </c>
      <c r="AZ528">
        <v>0</v>
      </c>
      <c r="BA528">
        <v>0</v>
      </c>
      <c r="BB528" s="1">
        <v>1.7903180000000001E-2</v>
      </c>
      <c r="BC528">
        <v>30.133009999999999</v>
      </c>
      <c r="BD528">
        <v>0</v>
      </c>
      <c r="BE528">
        <v>0</v>
      </c>
      <c r="BF528" s="1">
        <v>1.768165E-2</v>
      </c>
      <c r="BG528">
        <v>30.324619999999999</v>
      </c>
      <c r="BH528">
        <v>0</v>
      </c>
      <c r="BI528">
        <v>0</v>
      </c>
      <c r="BJ528" s="1">
        <v>1.7473969999999998E-2</v>
      </c>
      <c r="BK528">
        <v>30.314720000000001</v>
      </c>
      <c r="BL528">
        <v>0</v>
      </c>
      <c r="BM528">
        <v>0</v>
      </c>
      <c r="BN528" s="1">
        <v>1.733028E-2</v>
      </c>
      <c r="BO528">
        <v>30.293469999999999</v>
      </c>
      <c r="BP528">
        <v>0</v>
      </c>
      <c r="BQ528">
        <v>0</v>
      </c>
      <c r="BR528" s="1">
        <v>1.734053E-2</v>
      </c>
      <c r="BS528">
        <v>30.294509999999999</v>
      </c>
      <c r="BT528">
        <v>0</v>
      </c>
      <c r="BU528">
        <v>0</v>
      </c>
      <c r="BV528" s="1">
        <v>1.713773E-2</v>
      </c>
      <c r="BW528">
        <v>30.495270000000001</v>
      </c>
      <c r="BX528">
        <v>0</v>
      </c>
      <c r="BY528">
        <v>0</v>
      </c>
      <c r="BZ528" s="1">
        <v>1.6838680000000002E-2</v>
      </c>
      <c r="CA528">
        <v>30.75657</v>
      </c>
      <c r="CB528">
        <v>0</v>
      </c>
      <c r="CC528">
        <v>0</v>
      </c>
      <c r="CD528" s="1">
        <v>1.6533570000000001E-2</v>
      </c>
      <c r="CE528">
        <v>30.986999999999998</v>
      </c>
      <c r="CF528">
        <v>0</v>
      </c>
      <c r="CG528">
        <v>0</v>
      </c>
      <c r="CH528" s="1">
        <v>1.6353039999999999E-2</v>
      </c>
      <c r="CI528">
        <v>31.171939999999999</v>
      </c>
      <c r="CJ528">
        <v>0</v>
      </c>
      <c r="CK528">
        <v>0</v>
      </c>
      <c r="CL528" s="1">
        <v>1.6238840000000001E-2</v>
      </c>
      <c r="CM528">
        <v>31.200320000000001</v>
      </c>
      <c r="CN528">
        <v>0</v>
      </c>
      <c r="CO528">
        <v>0</v>
      </c>
      <c r="CP528" s="1">
        <v>1.611574E-2</v>
      </c>
      <c r="CQ528">
        <v>31.18892</v>
      </c>
      <c r="CR528">
        <v>0</v>
      </c>
      <c r="CS528">
        <v>0</v>
      </c>
      <c r="CT528" s="1">
        <v>1.592505E-2</v>
      </c>
      <c r="CU528">
        <v>31.16554</v>
      </c>
      <c r="CV528">
        <v>0</v>
      </c>
      <c r="CW528">
        <v>0</v>
      </c>
      <c r="CX528">
        <v>1.5710390000000001E-2</v>
      </c>
      <c r="CY528">
        <v>31.192260000000001</v>
      </c>
      <c r="CZ528">
        <v>0</v>
      </c>
      <c r="DA528">
        <v>0</v>
      </c>
      <c r="DB528" s="1">
        <v>1.558493E-2</v>
      </c>
      <c r="DC528">
        <v>31.442879999999999</v>
      </c>
      <c r="DD528">
        <v>0</v>
      </c>
      <c r="DE528">
        <v>0</v>
      </c>
      <c r="DF528" s="1">
        <v>1.554239E-2</v>
      </c>
      <c r="DG528">
        <v>31.929569999999998</v>
      </c>
      <c r="DH528">
        <v>0</v>
      </c>
      <c r="DI528">
        <v>0</v>
      </c>
      <c r="DJ528" s="1">
        <v>1.549042E-2</v>
      </c>
      <c r="DK528">
        <v>32.733699999999999</v>
      </c>
      <c r="DL528">
        <v>0</v>
      </c>
      <c r="DM528">
        <v>0</v>
      </c>
      <c r="DN528">
        <v>1.53743E-2</v>
      </c>
      <c r="DO528">
        <v>33.670369999999998</v>
      </c>
      <c r="DP528">
        <v>0</v>
      </c>
      <c r="DQ528">
        <v>0</v>
      </c>
      <c r="DR528" s="1">
        <v>1.519764E-2</v>
      </c>
      <c r="DS528">
        <v>34.07488</v>
      </c>
      <c r="DT528">
        <v>0</v>
      </c>
      <c r="DU528">
        <v>0</v>
      </c>
      <c r="DV528" s="1">
        <v>1.502621E-2</v>
      </c>
      <c r="DW528">
        <v>34.05348</v>
      </c>
      <c r="DX528">
        <v>0</v>
      </c>
      <c r="DY528">
        <v>0</v>
      </c>
      <c r="DZ528" s="1">
        <v>1.4934569999999999E-2</v>
      </c>
      <c r="EA528">
        <v>34.016249999999999</v>
      </c>
      <c r="EB528">
        <v>0</v>
      </c>
      <c r="EC528">
        <v>0</v>
      </c>
      <c r="ED528" s="1">
        <v>1.513167E-2</v>
      </c>
      <c r="EE528">
        <v>34.000410000000002</v>
      </c>
      <c r="EF528">
        <v>0</v>
      </c>
      <c r="EG528">
        <v>0</v>
      </c>
      <c r="EH528" s="1">
        <v>1.498272E-2</v>
      </c>
      <c r="EI528">
        <v>34.13053</v>
      </c>
      <c r="EJ528">
        <v>0</v>
      </c>
      <c r="EK528">
        <v>0</v>
      </c>
      <c r="EL528" s="1">
        <v>1.46669E-2</v>
      </c>
      <c r="EM528">
        <v>34.496009999999998</v>
      </c>
      <c r="EN528">
        <v>0</v>
      </c>
      <c r="EO528" s="1">
        <v>9.0789480000000001E-37</v>
      </c>
      <c r="EP528" s="1">
        <v>1.4344529999999999E-2</v>
      </c>
      <c r="EQ528">
        <v>35.264069999999997</v>
      </c>
      <c r="ER528" s="1">
        <v>1.3948710000000001E-37</v>
      </c>
      <c r="ES528" s="1">
        <v>1.592085E-33</v>
      </c>
      <c r="ET528" s="1">
        <v>1.4198469999999999E-2</v>
      </c>
      <c r="EU528">
        <v>36.062190000000001</v>
      </c>
      <c r="EV528" s="1">
        <v>1.20434E-34</v>
      </c>
      <c r="EW528" s="1">
        <v>1.358976E-30</v>
      </c>
      <c r="EX528" s="1">
        <v>1.4145980000000001E-2</v>
      </c>
      <c r="EY528">
        <v>36.333289999999998</v>
      </c>
      <c r="EZ528" s="1">
        <v>5.5953750000000005E-32</v>
      </c>
      <c r="FA528" s="1">
        <v>6.2609550000000001E-28</v>
      </c>
      <c r="FB528" s="1">
        <v>1.405548E-2</v>
      </c>
      <c r="FC528">
        <v>36.288150000000002</v>
      </c>
      <c r="FD528" s="1">
        <v>1.5085370000000001E-29</v>
      </c>
      <c r="FE528" s="1">
        <v>1.6824130000000001E-25</v>
      </c>
      <c r="FF528" s="1">
        <v>1.397343E-2</v>
      </c>
      <c r="FG528">
        <v>36.232170000000004</v>
      </c>
      <c r="FH528" s="1">
        <v>2.510833E-27</v>
      </c>
      <c r="FI528" s="1">
        <v>2.801911E-23</v>
      </c>
      <c r="FJ528" s="1">
        <v>1.432868E-2</v>
      </c>
      <c r="FK528">
        <v>36.231479999999998</v>
      </c>
      <c r="FL528" s="1">
        <v>2.8140490000000001E-25</v>
      </c>
      <c r="FM528" s="1">
        <v>3.054586E-21</v>
      </c>
      <c r="FN528" s="1">
        <v>1.4197019999999999E-2</v>
      </c>
      <c r="FO528">
        <v>36.480849999999997</v>
      </c>
      <c r="FP528" s="1">
        <v>2.077358E-23</v>
      </c>
      <c r="FQ528" s="1">
        <v>2.2772630000000001E-19</v>
      </c>
      <c r="FR528" s="1">
        <v>1.389549E-2</v>
      </c>
      <c r="FS528">
        <v>36.872219999999999</v>
      </c>
      <c r="FT528" s="1">
        <v>1.069642E-21</v>
      </c>
      <c r="FU528" s="1">
        <v>1.198235E-17</v>
      </c>
      <c r="FV528" s="1">
        <v>1.35727E-2</v>
      </c>
      <c r="FW528">
        <v>37.33426</v>
      </c>
      <c r="FX528" s="1">
        <v>3.9929669999999999E-20</v>
      </c>
      <c r="FY528" s="1">
        <v>4.5913720000000001E-16</v>
      </c>
      <c r="FZ528" s="1">
        <v>1.3513300000000001E-2</v>
      </c>
      <c r="GA528">
        <v>37.598140000000001</v>
      </c>
      <c r="GB528" s="1">
        <v>1.136893E-18</v>
      </c>
      <c r="GC528" s="1">
        <v>1.3183369999999999E-14</v>
      </c>
      <c r="GD528" s="1">
        <v>1.356046E-2</v>
      </c>
      <c r="GE528">
        <v>37.693890000000003</v>
      </c>
      <c r="GF528" s="1">
        <v>2.507385E-17</v>
      </c>
      <c r="GG528" s="1">
        <v>2.9110170000000001E-13</v>
      </c>
      <c r="GH528" s="1">
        <v>1.354343E-2</v>
      </c>
      <c r="GI528">
        <v>37.624490000000002</v>
      </c>
      <c r="GJ528" s="1">
        <v>4.3194910000000001E-16</v>
      </c>
      <c r="GK528" s="1">
        <v>5.048527E-12</v>
      </c>
      <c r="GL528" s="1">
        <v>1.346441E-2</v>
      </c>
      <c r="GM528">
        <v>37.546149999999997</v>
      </c>
      <c r="GN528" s="1">
        <v>5.9222099999999996E-15</v>
      </c>
      <c r="GO528" s="1">
        <v>6.99978E-11</v>
      </c>
      <c r="GP528" s="1">
        <v>1.3775340000000001E-2</v>
      </c>
      <c r="GQ528">
        <v>37.508220000000001</v>
      </c>
      <c r="GR528" s="1">
        <v>6.8077279999999996E-14</v>
      </c>
      <c r="GS528" s="1">
        <v>7.9136160000000004E-10</v>
      </c>
      <c r="GT528" s="1">
        <v>1.3619350000000001E-2</v>
      </c>
      <c r="GU528">
        <v>37.812660000000001</v>
      </c>
      <c r="GV528" s="1">
        <v>6.2688249999999998E-13</v>
      </c>
      <c r="GW528" s="1">
        <v>7.4153089999999998E-9</v>
      </c>
      <c r="GX528" s="1">
        <v>1.3328980000000001E-2</v>
      </c>
      <c r="GY528">
        <v>38.302160000000001</v>
      </c>
      <c r="GZ528" s="1">
        <v>4.7879860000000002E-12</v>
      </c>
      <c r="HA528" s="1">
        <v>5.8237750000000001E-8</v>
      </c>
      <c r="HB528" s="1">
        <v>1.3001739999999999E-2</v>
      </c>
      <c r="HC528">
        <v>38.912469999999999</v>
      </c>
      <c r="HD528" s="1">
        <v>3.0957799999999999E-11</v>
      </c>
      <c r="HE528" s="1">
        <v>3.8866110000000001E-7</v>
      </c>
      <c r="HF528" s="1">
        <v>1.291398E-2</v>
      </c>
      <c r="HG528">
        <v>39.426369999999999</v>
      </c>
      <c r="HH528" s="1">
        <v>1.7580879999999999E-10</v>
      </c>
      <c r="HI528" s="1">
        <v>2.236089E-6</v>
      </c>
      <c r="HJ528" s="1">
        <v>1.290172E-2</v>
      </c>
      <c r="HK528">
        <v>39.531410000000001</v>
      </c>
      <c r="HL528" s="1">
        <v>8.7730199999999998E-10</v>
      </c>
      <c r="HM528" s="1">
        <v>1.124503E-5</v>
      </c>
      <c r="HN528">
        <v>1.281874E-2</v>
      </c>
      <c r="HO528">
        <v>39.477539999999998</v>
      </c>
      <c r="HP528" s="1">
        <v>3.8459150000000004E-9</v>
      </c>
      <c r="HQ528" s="1">
        <v>4.9948609999999999E-5</v>
      </c>
      <c r="HR528" s="1">
        <v>1.2637829999999999E-2</v>
      </c>
      <c r="HS528">
        <v>39.392159999999997</v>
      </c>
      <c r="HT528" s="1">
        <v>1.4904589999999998E-8</v>
      </c>
      <c r="HU528" s="1">
        <v>1.9764580000000001E-4</v>
      </c>
      <c r="HV528" s="1">
        <v>1.2767489999999999E-2</v>
      </c>
      <c r="HW528">
        <v>39.369669999999999</v>
      </c>
      <c r="HX528" s="1">
        <v>5.3250240000000001E-8</v>
      </c>
      <c r="HY528" s="1">
        <v>7.0357389999999996E-4</v>
      </c>
      <c r="HZ528" s="1">
        <v>1.2591689999999999E-2</v>
      </c>
      <c r="IA528">
        <v>39.719769999999997</v>
      </c>
      <c r="IB528" s="1">
        <v>1.685528E-7</v>
      </c>
      <c r="IC528" s="1">
        <v>2.272732E-3</v>
      </c>
      <c r="ID528" s="1">
        <v>1.234584E-2</v>
      </c>
      <c r="IE528">
        <v>40.539470000000001</v>
      </c>
      <c r="IF528" s="1">
        <v>4.8416599999999997E-7</v>
      </c>
      <c r="IG528" s="1">
        <v>6.7002750000000003E-3</v>
      </c>
      <c r="IH528" s="1">
        <v>1.2065289999999999E-2</v>
      </c>
      <c r="II528">
        <v>41.598080000000003</v>
      </c>
      <c r="IJ528" s="1">
        <v>1.2741269999999999E-6</v>
      </c>
      <c r="IK528" s="1">
        <v>1.8149229999999999E-2</v>
      </c>
      <c r="IL528" s="1">
        <v>1.1924250000000001E-2</v>
      </c>
      <c r="IM528">
        <v>42.304139999999997</v>
      </c>
      <c r="IN528" s="1">
        <v>3.137017E-6</v>
      </c>
      <c r="IO528" s="1">
        <v>4.5483750000000003E-2</v>
      </c>
      <c r="IP528">
        <v>1.1838090000000001E-2</v>
      </c>
      <c r="IQ528">
        <v>42.473610000000001</v>
      </c>
      <c r="IR528" s="1">
        <v>7.2292820000000003E-6</v>
      </c>
      <c r="IS528">
        <v>0.1062095</v>
      </c>
      <c r="IT528" s="1">
        <v>1.1690259999999999E-2</v>
      </c>
      <c r="IU528">
        <v>42.406239999999997</v>
      </c>
      <c r="IV528" s="1">
        <v>1.5533349999999999E-5</v>
      </c>
      <c r="IW528">
        <v>0.23239760000000001</v>
      </c>
      <c r="IX528" s="1">
        <v>1.144391E-2</v>
      </c>
      <c r="IY528">
        <v>42.321289999999998</v>
      </c>
      <c r="IZ528" s="1">
        <v>3.1149499999999997E-5</v>
      </c>
      <c r="JA528">
        <v>0.47871150000000001</v>
      </c>
      <c r="JB528" s="1">
        <v>1.1313149999999999E-2</v>
      </c>
      <c r="JC528">
        <v>42.262520000000002</v>
      </c>
      <c r="JD528" s="1">
        <v>5.9675939999999998E-5</v>
      </c>
      <c r="JE528">
        <v>0.93276380000000003</v>
      </c>
      <c r="JF528" s="1">
        <v>1.106555E-2</v>
      </c>
      <c r="JG528">
        <v>42.504649999999998</v>
      </c>
      <c r="JH528" s="1">
        <v>1.075382E-4</v>
      </c>
      <c r="JI528">
        <v>1.7272369999999999</v>
      </c>
      <c r="JJ528" s="1">
        <v>1.085008E-2</v>
      </c>
      <c r="JK528">
        <v>42.794370000000001</v>
      </c>
      <c r="JL528" s="1">
        <v>1.852251E-4</v>
      </c>
      <c r="JM528">
        <v>3.0511020000000002</v>
      </c>
      <c r="JN528">
        <v>1.0692449999999999E-2</v>
      </c>
      <c r="JO528">
        <v>42.886539999999997</v>
      </c>
      <c r="JP528" s="1">
        <v>3.0665020000000001E-4</v>
      </c>
      <c r="JQ528">
        <v>5.1630700000000003</v>
      </c>
      <c r="JR528" s="1">
        <v>1.0609199999999999E-2</v>
      </c>
      <c r="JS528">
        <v>42.878279999999997</v>
      </c>
      <c r="JT528" s="1">
        <v>4.9162879999999998E-4</v>
      </c>
      <c r="JU528">
        <v>8.4021340000000002</v>
      </c>
      <c r="JV528" s="1">
        <v>1.053316E-2</v>
      </c>
      <c r="JW528">
        <v>42.877330000000001</v>
      </c>
      <c r="JX528" s="1">
        <v>7.614252E-4</v>
      </c>
      <c r="JY528">
        <v>13.195489999999999</v>
      </c>
      <c r="JZ528" s="1">
        <v>1.0416399999999999E-2</v>
      </c>
      <c r="KA528">
        <v>42.812240000000003</v>
      </c>
      <c r="KB528" s="1">
        <v>1.137166E-3</v>
      </c>
      <c r="KC528">
        <v>20.055389999999999</v>
      </c>
      <c r="KD528" s="1">
        <v>1.029338E-2</v>
      </c>
      <c r="KE528">
        <v>42.728389999999997</v>
      </c>
      <c r="KF528" s="1">
        <v>1.6468469999999999E-3</v>
      </c>
      <c r="KG528">
        <v>29.574069999999999</v>
      </c>
      <c r="KH528" s="1">
        <v>1.0313019999999999E-2</v>
      </c>
      <c r="KI528">
        <v>42.63147</v>
      </c>
      <c r="KJ528" s="1">
        <v>2.3535259999999999E-3</v>
      </c>
      <c r="KK528">
        <v>42.429969999999997</v>
      </c>
      <c r="KL528" s="1">
        <v>1.0240600000000001E-2</v>
      </c>
      <c r="KM528">
        <v>42.859830000000002</v>
      </c>
      <c r="KN528" s="1">
        <v>3.2518769999999998E-3</v>
      </c>
      <c r="KO528">
        <v>59.368470000000002</v>
      </c>
      <c r="KP528" s="1">
        <v>1.0123460000000001E-2</v>
      </c>
      <c r="KQ528">
        <v>43.601579999999998</v>
      </c>
      <c r="KR528" s="1">
        <v>4.3709220000000002E-3</v>
      </c>
      <c r="KS528">
        <v>81.154340000000005</v>
      </c>
      <c r="KT528" s="1">
        <v>9.9794240000000006E-3</v>
      </c>
      <c r="KU528">
        <v>44.689340000000001</v>
      </c>
      <c r="KV528" s="1">
        <v>5.734561E-3</v>
      </c>
      <c r="KW528">
        <v>108.56610000000001</v>
      </c>
      <c r="KX528" s="1">
        <v>9.9123930000000002E-3</v>
      </c>
      <c r="KY528">
        <v>45.474249999999998</v>
      </c>
      <c r="KZ528" s="1">
        <v>7.4344370000000003E-3</v>
      </c>
      <c r="LA528">
        <v>142.3913</v>
      </c>
      <c r="LB528" s="1">
        <v>9.8945690000000006E-3</v>
      </c>
      <c r="LC528">
        <v>45.591320000000003</v>
      </c>
      <c r="LD528" s="1">
        <v>9.5152670000000009E-3</v>
      </c>
      <c r="LE528">
        <v>183.428</v>
      </c>
      <c r="LF528" s="1">
        <v>9.8709599999999998E-3</v>
      </c>
      <c r="LG528">
        <v>45.42221</v>
      </c>
      <c r="LH528" s="1">
        <v>1.1975390000000001E-2</v>
      </c>
      <c r="LI528">
        <v>232.4392</v>
      </c>
      <c r="LJ528" s="1">
        <v>9.7775789999999998E-3</v>
      </c>
      <c r="LK528">
        <v>45.291260000000001</v>
      </c>
      <c r="LL528" s="1">
        <v>1.474103E-2</v>
      </c>
      <c r="LM528">
        <v>290.0908</v>
      </c>
      <c r="LN528" s="1">
        <v>9.5966209999999996E-3</v>
      </c>
      <c r="LO528">
        <v>45.166110000000003</v>
      </c>
      <c r="LP528" s="1">
        <v>1.7727860000000002E-2</v>
      </c>
      <c r="LQ528">
        <v>356.88470000000001</v>
      </c>
      <c r="LR528" s="1">
        <v>9.5332720000000006E-3</v>
      </c>
      <c r="LS528">
        <v>45.217700000000001</v>
      </c>
      <c r="LT528">
        <v>2.129692E-2</v>
      </c>
      <c r="LU528">
        <v>433.27679999999998</v>
      </c>
      <c r="LV528" s="1">
        <v>9.5505590000000001E-3</v>
      </c>
      <c r="LW528">
        <v>45.487769999999998</v>
      </c>
      <c r="LX528" s="1">
        <v>2.5500169999999999E-2</v>
      </c>
      <c r="LY528">
        <v>519.79129999999998</v>
      </c>
      <c r="LZ528" s="1">
        <v>9.5696770000000004E-3</v>
      </c>
      <c r="MA528">
        <v>45.727620000000002</v>
      </c>
      <c r="MB528" s="1">
        <v>3.0212340000000001E-2</v>
      </c>
      <c r="MC528">
        <v>616.83730000000003</v>
      </c>
      <c r="MD528" s="1">
        <v>9.5163720000000004E-3</v>
      </c>
      <c r="ME528">
        <v>45.901890000000002</v>
      </c>
      <c r="MF528" s="1">
        <v>3.5168829999999998E-2</v>
      </c>
      <c r="MG528">
        <v>724.60140000000001</v>
      </c>
      <c r="MH528" s="1">
        <v>9.4215340000000005E-3</v>
      </c>
      <c r="MI528">
        <v>45.942839999999997</v>
      </c>
      <c r="MJ528" s="1">
        <v>4.0371530000000003E-2</v>
      </c>
      <c r="MK528">
        <v>843.08190000000002</v>
      </c>
      <c r="ML528" s="1">
        <v>9.3491670000000002E-3</v>
      </c>
      <c r="MM528">
        <v>45.765900000000002</v>
      </c>
      <c r="MN528" s="1">
        <v>4.6034970000000001E-2</v>
      </c>
      <c r="MO528">
        <v>972.19960000000003</v>
      </c>
      <c r="MP528" s="1">
        <v>9.3297280000000007E-3</v>
      </c>
      <c r="MQ528">
        <v>45.612070000000003</v>
      </c>
      <c r="MR528" s="1">
        <v>5.2361060000000001E-2</v>
      </c>
      <c r="MS528">
        <v>1111.9259999999999</v>
      </c>
      <c r="MT528" s="1">
        <v>9.3809849999999997E-3</v>
      </c>
      <c r="MU528">
        <v>45.505549999999999</v>
      </c>
      <c r="MV528" s="1">
        <v>5.9569179999999999E-2</v>
      </c>
      <c r="MW528">
        <v>1262.268</v>
      </c>
      <c r="MX528" s="1">
        <v>9.3543729999999992E-3</v>
      </c>
      <c r="MY528">
        <v>45.64602</v>
      </c>
      <c r="MZ528">
        <v>6.6755910000000002E-2</v>
      </c>
      <c r="NA528">
        <v>1423.0530000000001</v>
      </c>
      <c r="NB528" s="1">
        <v>9.2834000000000007E-3</v>
      </c>
      <c r="NC528">
        <v>45.901560000000003</v>
      </c>
      <c r="ND528" s="1">
        <v>7.3966340000000005E-2</v>
      </c>
      <c r="NE528">
        <v>1593.7460000000001</v>
      </c>
      <c r="NF528" s="1">
        <v>9.1894100000000003E-3</v>
      </c>
      <c r="NG528">
        <v>46.38597</v>
      </c>
      <c r="NH528" s="1">
        <v>8.1243209999999996E-2</v>
      </c>
      <c r="NI528">
        <v>1773.798</v>
      </c>
      <c r="NJ528" s="1">
        <v>9.1641239999999992E-3</v>
      </c>
      <c r="NK528">
        <v>46.991860000000003</v>
      </c>
      <c r="NL528" s="1">
        <v>8.9384969999999994E-2</v>
      </c>
      <c r="NM528">
        <v>1962.7439999999999</v>
      </c>
      <c r="NN528" s="1">
        <v>9.1697730000000009E-3</v>
      </c>
      <c r="NO528">
        <v>47.240270000000002</v>
      </c>
      <c r="NP528" s="1">
        <v>9.8165840000000004E-2</v>
      </c>
      <c r="NQ528">
        <v>2160.3130000000001</v>
      </c>
      <c r="NR528" s="1">
        <v>9.1606469999999992E-3</v>
      </c>
      <c r="NS528">
        <v>47.011560000000003</v>
      </c>
      <c r="NT528">
        <v>0.1071154</v>
      </c>
      <c r="NU528">
        <v>2366.114</v>
      </c>
      <c r="NV528" s="1">
        <v>9.1216950000000008E-3</v>
      </c>
      <c r="NW528">
        <v>46.778570000000002</v>
      </c>
      <c r="NX528">
        <v>0.11597</v>
      </c>
      <c r="NY528">
        <v>2579.4389999999999</v>
      </c>
      <c r="NZ528" s="1">
        <v>9.0273880000000008E-3</v>
      </c>
      <c r="OA528">
        <v>46.62679</v>
      </c>
      <c r="OB528">
        <v>0.1242632</v>
      </c>
      <c r="OC528">
        <v>2799.5250000000001</v>
      </c>
      <c r="OD528" s="1">
        <v>8.9932880000000003E-3</v>
      </c>
      <c r="OE528">
        <v>46.756819999999998</v>
      </c>
      <c r="OF528">
        <v>0.13348860000000001</v>
      </c>
      <c r="OG528">
        <v>3025.6370000000002</v>
      </c>
      <c r="OH528" s="1">
        <v>8.9917169999999998E-3</v>
      </c>
      <c r="OI528">
        <v>46.832509999999999</v>
      </c>
      <c r="OJ528">
        <v>0.14338090000000001</v>
      </c>
      <c r="OK528">
        <v>3257.4960000000001</v>
      </c>
    </row>
    <row r="529" spans="1:401" x14ac:dyDescent="0.35">
      <c r="A529">
        <v>538</v>
      </c>
      <c r="B529" t="s">
        <v>4</v>
      </c>
      <c r="C529" t="s">
        <v>364</v>
      </c>
      <c r="D529" t="s">
        <v>536</v>
      </c>
      <c r="E529">
        <v>779.28219999999999</v>
      </c>
      <c r="F529" s="1">
        <v>2.1254390000000001E-2</v>
      </c>
      <c r="G529">
        <v>26.873830000000002</v>
      </c>
      <c r="H529">
        <v>0</v>
      </c>
      <c r="I529">
        <v>0</v>
      </c>
      <c r="J529" s="1">
        <v>2.109281E-2</v>
      </c>
      <c r="K529">
        <v>27.07882</v>
      </c>
      <c r="L529">
        <v>0</v>
      </c>
      <c r="M529">
        <v>0</v>
      </c>
      <c r="N529" s="1">
        <v>2.0773239999999998E-2</v>
      </c>
      <c r="O529">
        <v>27.200399999999998</v>
      </c>
      <c r="P529">
        <v>0</v>
      </c>
      <c r="Q529">
        <v>0</v>
      </c>
      <c r="R529" s="1">
        <v>2.0433699999999999E-2</v>
      </c>
      <c r="S529">
        <v>27.50834</v>
      </c>
      <c r="T529">
        <v>0</v>
      </c>
      <c r="U529">
        <v>0</v>
      </c>
      <c r="V529" s="1">
        <v>2.032453E-2</v>
      </c>
      <c r="W529">
        <v>27.804320000000001</v>
      </c>
      <c r="X529">
        <v>0</v>
      </c>
      <c r="Y529">
        <v>0</v>
      </c>
      <c r="Z529" s="1">
        <v>2.0307619999999998E-2</v>
      </c>
      <c r="AA529">
        <v>27.93027</v>
      </c>
      <c r="AB529">
        <v>0</v>
      </c>
      <c r="AC529">
        <v>0</v>
      </c>
      <c r="AD529" s="1">
        <v>2.020477E-2</v>
      </c>
      <c r="AE529">
        <v>27.924720000000001</v>
      </c>
      <c r="AF529">
        <v>0</v>
      </c>
      <c r="AG529">
        <v>0</v>
      </c>
      <c r="AH529" s="1">
        <v>1.997386E-2</v>
      </c>
      <c r="AI529">
        <v>27.901489999999999</v>
      </c>
      <c r="AJ529">
        <v>0</v>
      </c>
      <c r="AK529">
        <v>0</v>
      </c>
      <c r="AL529" s="1">
        <v>1.9749260000000001E-2</v>
      </c>
      <c r="AM529">
        <v>27.9453</v>
      </c>
      <c r="AN529">
        <v>0</v>
      </c>
      <c r="AO529">
        <v>0</v>
      </c>
      <c r="AP529" s="1">
        <v>1.9579329999999999E-2</v>
      </c>
      <c r="AQ529">
        <v>28.272480000000002</v>
      </c>
      <c r="AR529">
        <v>0</v>
      </c>
      <c r="AS529">
        <v>0</v>
      </c>
      <c r="AT529" s="1">
        <v>1.9472469999999999E-2</v>
      </c>
      <c r="AU529">
        <v>28.792179999999998</v>
      </c>
      <c r="AV529">
        <v>0</v>
      </c>
      <c r="AW529">
        <v>0</v>
      </c>
      <c r="AX529" s="1">
        <v>1.9332129999999999E-2</v>
      </c>
      <c r="AY529">
        <v>29.403300000000002</v>
      </c>
      <c r="AZ529">
        <v>0</v>
      </c>
      <c r="BA529">
        <v>0</v>
      </c>
      <c r="BB529" s="1">
        <v>1.9124289999999999E-2</v>
      </c>
      <c r="BC529">
        <v>29.913430000000002</v>
      </c>
      <c r="BD529">
        <v>0</v>
      </c>
      <c r="BE529">
        <v>0</v>
      </c>
      <c r="BF529" s="1">
        <v>1.8890110000000002E-2</v>
      </c>
      <c r="BG529">
        <v>30.100709999999999</v>
      </c>
      <c r="BH529">
        <v>0</v>
      </c>
      <c r="BI529">
        <v>0</v>
      </c>
      <c r="BJ529">
        <v>1.8665190000000002E-2</v>
      </c>
      <c r="BK529">
        <v>30.093630000000001</v>
      </c>
      <c r="BL529">
        <v>0</v>
      </c>
      <c r="BM529">
        <v>0</v>
      </c>
      <c r="BN529" s="1">
        <v>1.8514300000000001E-2</v>
      </c>
      <c r="BO529">
        <v>30.07619</v>
      </c>
      <c r="BP529">
        <v>0</v>
      </c>
      <c r="BQ529">
        <v>0</v>
      </c>
      <c r="BR529" s="1">
        <v>1.8526609999999999E-2</v>
      </c>
      <c r="BS529">
        <v>30.08071</v>
      </c>
      <c r="BT529">
        <v>0</v>
      </c>
      <c r="BU529">
        <v>0</v>
      </c>
      <c r="BV529" s="1">
        <v>1.8310360000000001E-2</v>
      </c>
      <c r="BW529">
        <v>30.283899999999999</v>
      </c>
      <c r="BX529">
        <v>0</v>
      </c>
      <c r="BY529">
        <v>0</v>
      </c>
      <c r="BZ529" s="1">
        <v>1.7988520000000001E-2</v>
      </c>
      <c r="CA529">
        <v>30.542200000000001</v>
      </c>
      <c r="CB529">
        <v>0</v>
      </c>
      <c r="CC529">
        <v>0</v>
      </c>
      <c r="CD529">
        <v>1.7662250000000001E-2</v>
      </c>
      <c r="CE529">
        <v>30.775279999999999</v>
      </c>
      <c r="CF529">
        <v>0</v>
      </c>
      <c r="CG529">
        <v>0</v>
      </c>
      <c r="CH529" s="1">
        <v>1.74687E-2</v>
      </c>
      <c r="CI529">
        <v>30.956060000000001</v>
      </c>
      <c r="CJ529">
        <v>0</v>
      </c>
      <c r="CK529">
        <v>0</v>
      </c>
      <c r="CL529" s="1">
        <v>1.734811E-2</v>
      </c>
      <c r="CM529">
        <v>30.98648</v>
      </c>
      <c r="CN529">
        <v>0</v>
      </c>
      <c r="CO529">
        <v>0</v>
      </c>
      <c r="CP529" s="1">
        <v>1.7216059999999998E-2</v>
      </c>
      <c r="CQ529">
        <v>30.978090000000002</v>
      </c>
      <c r="CR529">
        <v>0</v>
      </c>
      <c r="CS529">
        <v>0</v>
      </c>
      <c r="CT529" s="1">
        <v>1.7011370000000001E-2</v>
      </c>
      <c r="CU529">
        <v>30.95806</v>
      </c>
      <c r="CV529">
        <v>0</v>
      </c>
      <c r="CW529">
        <v>0</v>
      </c>
      <c r="CX529">
        <v>1.6781939999999999E-2</v>
      </c>
      <c r="CY529">
        <v>30.988859999999999</v>
      </c>
      <c r="CZ529">
        <v>0</v>
      </c>
      <c r="DA529">
        <v>0</v>
      </c>
      <c r="DB529">
        <v>1.6646580000000001E-2</v>
      </c>
      <c r="DC529">
        <v>31.240929999999999</v>
      </c>
      <c r="DD529">
        <v>0</v>
      </c>
      <c r="DE529">
        <v>0</v>
      </c>
      <c r="DF529" s="1">
        <v>1.6603389999999999E-2</v>
      </c>
      <c r="DG529">
        <v>31.72579</v>
      </c>
      <c r="DH529">
        <v>0</v>
      </c>
      <c r="DI529">
        <v>0</v>
      </c>
      <c r="DJ529" s="1">
        <v>1.654771E-2</v>
      </c>
      <c r="DK529">
        <v>32.524329999999999</v>
      </c>
      <c r="DL529">
        <v>0</v>
      </c>
      <c r="DM529">
        <v>0</v>
      </c>
      <c r="DN529" s="1">
        <v>1.6424870000000001E-2</v>
      </c>
      <c r="DO529">
        <v>33.449680000000001</v>
      </c>
      <c r="DP529">
        <v>0</v>
      </c>
      <c r="DQ529">
        <v>0</v>
      </c>
      <c r="DR529" s="1">
        <v>1.6233930000000001E-2</v>
      </c>
      <c r="DS529">
        <v>33.843040000000002</v>
      </c>
      <c r="DT529">
        <v>0</v>
      </c>
      <c r="DU529">
        <v>0</v>
      </c>
      <c r="DV529" s="1">
        <v>1.605119E-2</v>
      </c>
      <c r="DW529">
        <v>33.824710000000003</v>
      </c>
      <c r="DX529">
        <v>0</v>
      </c>
      <c r="DY529">
        <v>0</v>
      </c>
      <c r="DZ529" s="1">
        <v>1.5955049999999998E-2</v>
      </c>
      <c r="EA529">
        <v>33.792639999999999</v>
      </c>
      <c r="EB529">
        <v>0</v>
      </c>
      <c r="EC529">
        <v>0</v>
      </c>
      <c r="ED529" s="1">
        <v>1.617004E-2</v>
      </c>
      <c r="EE529">
        <v>33.781550000000003</v>
      </c>
      <c r="EF529">
        <v>0</v>
      </c>
      <c r="EG529">
        <v>0</v>
      </c>
      <c r="EH529" s="1">
        <v>1.601079E-2</v>
      </c>
      <c r="EI529">
        <v>33.914839999999998</v>
      </c>
      <c r="EJ529">
        <v>0</v>
      </c>
      <c r="EK529">
        <v>0</v>
      </c>
      <c r="EL529" s="1">
        <v>1.5671270000000001E-2</v>
      </c>
      <c r="EM529">
        <v>34.283140000000003</v>
      </c>
      <c r="EN529">
        <v>0</v>
      </c>
      <c r="EO529" s="1">
        <v>2.8611419999999998E-37</v>
      </c>
      <c r="EP529" s="1">
        <v>1.5324239999999999E-2</v>
      </c>
      <c r="EQ529">
        <v>35.047469999999997</v>
      </c>
      <c r="ER529" s="1">
        <v>5.1079539999999997E-38</v>
      </c>
      <c r="ES529" s="1">
        <v>5.302065E-34</v>
      </c>
      <c r="ET529" s="1">
        <v>1.516934E-2</v>
      </c>
      <c r="EU529">
        <v>35.835549999999998</v>
      </c>
      <c r="EV529" s="1">
        <v>4.5979989999999997E-35</v>
      </c>
      <c r="EW529" s="1">
        <v>4.7556760000000002E-31</v>
      </c>
      <c r="EX529" s="1">
        <v>1.511556E-2</v>
      </c>
      <c r="EY529">
        <v>36.097969999999997</v>
      </c>
      <c r="EZ529" s="1">
        <v>2.22168E-32</v>
      </c>
      <c r="FA529" s="1">
        <v>2.2935460000000002E-28</v>
      </c>
      <c r="FB529" s="1">
        <v>1.501911E-2</v>
      </c>
      <c r="FC529">
        <v>36.057389999999998</v>
      </c>
      <c r="FD529" s="1">
        <v>6.2145119999999999E-30</v>
      </c>
      <c r="FE529" s="1">
        <v>6.4311680000000002E-26</v>
      </c>
      <c r="FF529" s="1">
        <v>1.493422E-2</v>
      </c>
      <c r="FG529">
        <v>36.006799999999998</v>
      </c>
      <c r="FH529" s="1">
        <v>1.0713779999999999E-27</v>
      </c>
      <c r="FI529" s="1">
        <v>1.1148439999999999E-23</v>
      </c>
      <c r="FJ529">
        <v>1.531854E-2</v>
      </c>
      <c r="FK529">
        <v>36.011429999999997</v>
      </c>
      <c r="FL529" s="1">
        <v>1.2416230000000001E-25</v>
      </c>
      <c r="FM529" s="1">
        <v>1.2621030000000001E-21</v>
      </c>
      <c r="FN529" s="1">
        <v>1.5179049999999999E-2</v>
      </c>
      <c r="FO529">
        <v>36.262929999999997</v>
      </c>
      <c r="FP529" s="1">
        <v>9.4609259999999995E-24</v>
      </c>
      <c r="FQ529" s="1">
        <v>9.7517690000000002E-20</v>
      </c>
      <c r="FR529">
        <v>1.485274E-2</v>
      </c>
      <c r="FS529">
        <v>36.652850000000001</v>
      </c>
      <c r="FT529" s="1">
        <v>5.0199130000000005E-22</v>
      </c>
      <c r="FU529" s="1">
        <v>5.3089089999999998E-18</v>
      </c>
      <c r="FV529" s="1">
        <v>1.4504919999999999E-2</v>
      </c>
      <c r="FW529">
        <v>37.110709999999997</v>
      </c>
      <c r="FX529" s="1">
        <v>1.928672E-20</v>
      </c>
      <c r="FY529" s="1">
        <v>2.1014289999999999E-16</v>
      </c>
      <c r="FZ529" s="1">
        <v>1.444202E-2</v>
      </c>
      <c r="GA529">
        <v>37.37162</v>
      </c>
      <c r="GB529" s="1">
        <v>5.6472310000000004E-19</v>
      </c>
      <c r="GC529" s="1">
        <v>6.225302E-15</v>
      </c>
      <c r="GD529" s="1">
        <v>1.449461E-2</v>
      </c>
      <c r="GE529">
        <v>37.467039999999997</v>
      </c>
      <c r="GF529" s="1">
        <v>1.279719E-17</v>
      </c>
      <c r="GG529" s="1">
        <v>1.4165530000000001E-13</v>
      </c>
      <c r="GH529" s="1">
        <v>1.4479479999999999E-2</v>
      </c>
      <c r="GI529">
        <v>37.402320000000003</v>
      </c>
      <c r="GJ529" s="1">
        <v>2.2633280000000001E-16</v>
      </c>
      <c r="GK529" s="1">
        <v>2.5289999999999998E-12</v>
      </c>
      <c r="GL529" s="1">
        <v>1.439616E-2</v>
      </c>
      <c r="GM529">
        <v>37.32911</v>
      </c>
      <c r="GN529" s="1">
        <v>3.182719E-15</v>
      </c>
      <c r="GO529" s="1">
        <v>3.6060120000000001E-11</v>
      </c>
      <c r="GP529" s="1">
        <v>1.4732779999999999E-2</v>
      </c>
      <c r="GQ529">
        <v>37.296959999999999</v>
      </c>
      <c r="GR529" s="1">
        <v>3.7497070000000002E-14</v>
      </c>
      <c r="GS529" s="1">
        <v>4.1880770000000002E-10</v>
      </c>
      <c r="GT529" s="1">
        <v>1.4568019999999999E-2</v>
      </c>
      <c r="GU529">
        <v>37.60483</v>
      </c>
      <c r="GV529" s="1">
        <v>3.5352969999999999E-13</v>
      </c>
      <c r="GW529" s="1">
        <v>4.0273669999999998E-9</v>
      </c>
      <c r="GX529" s="1">
        <v>1.4253689999999999E-2</v>
      </c>
      <c r="GY529">
        <v>38.090139999999998</v>
      </c>
      <c r="GZ529" s="1">
        <v>2.7613640000000001E-12</v>
      </c>
      <c r="HA529" s="1">
        <v>3.2430309999999999E-8</v>
      </c>
      <c r="HB529" s="1">
        <v>1.390134E-2</v>
      </c>
      <c r="HC529">
        <v>38.697589999999998</v>
      </c>
      <c r="HD529" s="1">
        <v>1.824361E-11</v>
      </c>
      <c r="HE529" s="1">
        <v>2.216764E-7</v>
      </c>
      <c r="HF529" s="1">
        <v>1.380837E-2</v>
      </c>
      <c r="HG529">
        <v>39.203890000000001</v>
      </c>
      <c r="HH529" s="1">
        <v>1.0579260000000001E-10</v>
      </c>
      <c r="HI529" s="1">
        <v>1.3049420000000001E-6</v>
      </c>
      <c r="HJ529" s="1">
        <v>1.379789E-2</v>
      </c>
      <c r="HK529">
        <v>39.306669999999997</v>
      </c>
      <c r="HL529" s="1">
        <v>5.3866679999999997E-10</v>
      </c>
      <c r="HM529" s="1">
        <v>6.7080169999999998E-6</v>
      </c>
      <c r="HN529" s="1">
        <v>1.371037E-2</v>
      </c>
      <c r="HO529">
        <v>39.257730000000002</v>
      </c>
      <c r="HP529" s="1">
        <v>2.4075140000000001E-9</v>
      </c>
      <c r="HQ529" s="1">
        <v>3.0431980000000001E-5</v>
      </c>
      <c r="HR529" s="1">
        <v>1.3517629999999999E-2</v>
      </c>
      <c r="HS529">
        <v>39.177570000000003</v>
      </c>
      <c r="HT529" s="1">
        <v>9.5056699999999999E-9</v>
      </c>
      <c r="HU529" s="1">
        <v>1.2289500000000001E-4</v>
      </c>
      <c r="HV529" s="1">
        <v>1.36609E-2</v>
      </c>
      <c r="HW529">
        <v>39.161270000000002</v>
      </c>
      <c r="HX529" s="1">
        <v>3.4584460000000002E-8</v>
      </c>
      <c r="HY529" s="1">
        <v>4.4611649999999999E-4</v>
      </c>
      <c r="HZ529" s="1">
        <v>1.347076E-2</v>
      </c>
      <c r="IA529">
        <v>39.514679999999998</v>
      </c>
      <c r="IB529" s="1">
        <v>1.1134640000000001E-7</v>
      </c>
      <c r="IC529" s="1">
        <v>1.468338E-3</v>
      </c>
      <c r="ID529" s="1">
        <v>1.32073E-2</v>
      </c>
      <c r="IE529">
        <v>40.331299999999999</v>
      </c>
      <c r="IF529" s="1">
        <v>3.2517180000000001E-7</v>
      </c>
      <c r="IG529" s="1">
        <v>4.4078019999999997E-3</v>
      </c>
      <c r="IH529" s="1">
        <v>1.290732E-2</v>
      </c>
      <c r="II529">
        <v>41.378810000000001</v>
      </c>
      <c r="IJ529" s="1">
        <v>8.6946749999999995E-7</v>
      </c>
      <c r="IK529">
        <v>1.214869E-2</v>
      </c>
      <c r="IL529" s="1">
        <v>1.27577E-2</v>
      </c>
      <c r="IM529">
        <v>42.072279999999999</v>
      </c>
      <c r="IN529" s="1">
        <v>2.1738540000000001E-6</v>
      </c>
      <c r="IO529" s="1">
        <v>3.0956589999999999E-2</v>
      </c>
      <c r="IP529" s="1">
        <v>1.266695E-2</v>
      </c>
      <c r="IQ529">
        <v>42.237659999999998</v>
      </c>
      <c r="IR529" s="1">
        <v>5.0837930000000004E-6</v>
      </c>
      <c r="IS529" s="1">
        <v>7.3444239999999994E-2</v>
      </c>
      <c r="IT529">
        <v>1.2510169999999999E-2</v>
      </c>
      <c r="IU529">
        <v>42.175330000000002</v>
      </c>
      <c r="IV529" s="1">
        <v>1.107823E-5</v>
      </c>
      <c r="IW529">
        <v>0.16316359999999999</v>
      </c>
      <c r="IX529" s="1">
        <v>1.224746E-2</v>
      </c>
      <c r="IY529">
        <v>42.0959</v>
      </c>
      <c r="IZ529" s="1">
        <v>2.251654E-5</v>
      </c>
      <c r="JA529">
        <v>0.34102139999999997</v>
      </c>
      <c r="JB529">
        <v>1.21099E-2</v>
      </c>
      <c r="JC529">
        <v>42.043120000000002</v>
      </c>
      <c r="JD529" s="1">
        <v>4.3701529999999997E-5</v>
      </c>
      <c r="JE529">
        <v>0.67378720000000003</v>
      </c>
      <c r="JF529" s="1">
        <v>1.184233E-2</v>
      </c>
      <c r="JG529">
        <v>42.289439999999999</v>
      </c>
      <c r="JH529" s="1">
        <v>7.9702350000000001E-5</v>
      </c>
      <c r="JI529">
        <v>1.2643200000000001</v>
      </c>
      <c r="JJ529" s="1">
        <v>1.161155E-2</v>
      </c>
      <c r="JK529">
        <v>42.574919999999999</v>
      </c>
      <c r="JL529" s="1">
        <v>1.388878E-4</v>
      </c>
      <c r="JM529">
        <v>2.2617980000000002</v>
      </c>
      <c r="JN529" s="1">
        <v>1.144333E-2</v>
      </c>
      <c r="JO529">
        <v>42.67013</v>
      </c>
      <c r="JP529" s="1">
        <v>2.3251359999999999E-4</v>
      </c>
      <c r="JQ529">
        <v>3.873767</v>
      </c>
      <c r="JR529" s="1">
        <v>1.1356379999999999E-2</v>
      </c>
      <c r="JS529">
        <v>42.665390000000002</v>
      </c>
      <c r="JT529" s="1">
        <v>3.7679569999999999E-4</v>
      </c>
      <c r="JU529">
        <v>6.3765109999999998</v>
      </c>
      <c r="JV529">
        <v>1.127479E-2</v>
      </c>
      <c r="JW529">
        <v>42.666379999999997</v>
      </c>
      <c r="JX529" s="1">
        <v>5.8944810000000005E-4</v>
      </c>
      <c r="JY529">
        <v>10.12368</v>
      </c>
      <c r="JZ529" s="1">
        <v>1.114998E-2</v>
      </c>
      <c r="KA529">
        <v>42.605559999999997</v>
      </c>
      <c r="KB529" s="1">
        <v>8.8877590000000005E-4</v>
      </c>
      <c r="KC529">
        <v>15.5465</v>
      </c>
      <c r="KD529" s="1">
        <v>1.1019340000000001E-2</v>
      </c>
      <c r="KE529">
        <v>42.526260000000001</v>
      </c>
      <c r="KF529" s="1">
        <v>1.2990009999999999E-3</v>
      </c>
      <c r="KG529">
        <v>23.15183</v>
      </c>
      <c r="KH529" s="1">
        <v>1.1040879999999999E-2</v>
      </c>
      <c r="KI529">
        <v>42.43488</v>
      </c>
      <c r="KJ529" s="1">
        <v>1.8725949999999999E-3</v>
      </c>
      <c r="KK529">
        <v>33.527920000000002</v>
      </c>
      <c r="KL529" s="1">
        <v>1.096509E-2</v>
      </c>
      <c r="KM529">
        <v>42.66798</v>
      </c>
      <c r="KN529" s="1">
        <v>2.609096E-3</v>
      </c>
      <c r="KO529">
        <v>47.330869999999997</v>
      </c>
      <c r="KP529" s="1">
        <v>1.0837879999999999E-2</v>
      </c>
      <c r="KQ529">
        <v>43.408349999999999</v>
      </c>
      <c r="KR529" s="1">
        <v>3.5338359999999998E-3</v>
      </c>
      <c r="KS529">
        <v>65.247659999999996</v>
      </c>
      <c r="KT529" s="1">
        <v>1.0683929999999999E-2</v>
      </c>
      <c r="KU529">
        <v>44.486499999999999</v>
      </c>
      <c r="KV529" s="1">
        <v>4.6709899999999999E-3</v>
      </c>
      <c r="KW529">
        <v>87.990260000000006</v>
      </c>
      <c r="KX529" s="1">
        <v>1.061204E-2</v>
      </c>
      <c r="KY529">
        <v>45.257210000000001</v>
      </c>
      <c r="KZ529" s="1">
        <v>6.09846E-3</v>
      </c>
      <c r="LA529">
        <v>116.2899</v>
      </c>
      <c r="LB529" s="1">
        <v>1.05933E-2</v>
      </c>
      <c r="LC529">
        <v>45.37</v>
      </c>
      <c r="LD529" s="1">
        <v>7.8580960000000002E-3</v>
      </c>
      <c r="LE529">
        <v>150.89439999999999</v>
      </c>
      <c r="LF529" s="1">
        <v>1.056867E-2</v>
      </c>
      <c r="LG529">
        <v>45.209130000000002</v>
      </c>
      <c r="LH529" s="1">
        <v>9.9534840000000003E-3</v>
      </c>
      <c r="LI529">
        <v>192.53370000000001</v>
      </c>
      <c r="LJ529" s="1">
        <v>1.046762E-2</v>
      </c>
      <c r="LK529">
        <v>45.085389999999997</v>
      </c>
      <c r="LL529">
        <v>1.23254E-2</v>
      </c>
      <c r="LM529">
        <v>241.86689999999999</v>
      </c>
      <c r="LN529" s="1">
        <v>1.027459E-2</v>
      </c>
      <c r="LO529">
        <v>44.966850000000001</v>
      </c>
      <c r="LP529" s="1">
        <v>1.490961E-2</v>
      </c>
      <c r="LQ529">
        <v>299.4196</v>
      </c>
      <c r="LR529" s="1">
        <v>1.020569E-2</v>
      </c>
      <c r="LS529">
        <v>45.024180000000001</v>
      </c>
      <c r="LT529" s="1">
        <v>1.8008239999999998E-2</v>
      </c>
      <c r="LU529">
        <v>365.68040000000002</v>
      </c>
      <c r="LV529" s="1">
        <v>1.0225649999999999E-2</v>
      </c>
      <c r="LW529">
        <v>45.295650000000002</v>
      </c>
      <c r="LX529" s="1">
        <v>2.16785E-2</v>
      </c>
      <c r="LY529">
        <v>441.1857</v>
      </c>
      <c r="LZ529" s="1">
        <v>1.02462E-2</v>
      </c>
      <c r="MA529">
        <v>45.532220000000002</v>
      </c>
      <c r="MB529" s="1">
        <v>2.5812700000000001E-2</v>
      </c>
      <c r="MC529">
        <v>526.38250000000005</v>
      </c>
      <c r="MD529" s="1">
        <v>1.0191749999999999E-2</v>
      </c>
      <c r="ME529">
        <v>45.709359999999997</v>
      </c>
      <c r="MF529" s="1">
        <v>3.0197970000000001E-2</v>
      </c>
      <c r="MG529">
        <v>621.52459999999996</v>
      </c>
      <c r="MH529" s="1">
        <v>1.0089799999999999E-2</v>
      </c>
      <c r="MI529">
        <v>45.749380000000002</v>
      </c>
      <c r="MJ529" s="1">
        <v>3.4821310000000001E-2</v>
      </c>
      <c r="MK529">
        <v>726.70150000000001</v>
      </c>
      <c r="ML529" s="1">
        <v>1.001081E-2</v>
      </c>
      <c r="MM529">
        <v>45.578220000000002</v>
      </c>
      <c r="MN529" s="1">
        <v>3.987243E-2</v>
      </c>
      <c r="MO529">
        <v>841.92619999999999</v>
      </c>
      <c r="MP529" s="1">
        <v>9.9910910000000006E-3</v>
      </c>
      <c r="MQ529">
        <v>45.43141</v>
      </c>
      <c r="MR529" s="1">
        <v>4.5544399999999999E-2</v>
      </c>
      <c r="MS529">
        <v>967.24800000000005</v>
      </c>
      <c r="MT529" s="1">
        <v>1.004773E-2</v>
      </c>
      <c r="MU529">
        <v>45.33079</v>
      </c>
      <c r="MV529" s="1">
        <v>5.2027999999999998E-2</v>
      </c>
      <c r="MW529">
        <v>1102.729</v>
      </c>
      <c r="MX529">
        <v>1.001908E-2</v>
      </c>
      <c r="MY529">
        <v>45.47419</v>
      </c>
      <c r="MZ529" s="1">
        <v>5.8524100000000003E-2</v>
      </c>
      <c r="NA529">
        <v>1248.2760000000001</v>
      </c>
      <c r="NB529" s="1">
        <v>9.9414440000000007E-3</v>
      </c>
      <c r="NC529">
        <v>45.731110000000001</v>
      </c>
      <c r="ND529">
        <v>6.5069119999999994E-2</v>
      </c>
      <c r="NE529">
        <v>1403.4690000000001</v>
      </c>
      <c r="NF529" s="1">
        <v>9.8406880000000002E-3</v>
      </c>
      <c r="NG529">
        <v>46.212200000000003</v>
      </c>
      <c r="NH529" s="1">
        <v>7.1717400000000001E-2</v>
      </c>
      <c r="NI529">
        <v>1567.8889999999999</v>
      </c>
      <c r="NJ529" s="1">
        <v>9.8133430000000004E-3</v>
      </c>
      <c r="NK529">
        <v>46.812690000000003</v>
      </c>
      <c r="NL529" s="1">
        <v>7.9165219999999994E-2</v>
      </c>
      <c r="NM529">
        <v>1741.153</v>
      </c>
      <c r="NN529" s="1">
        <v>9.8222750000000001E-3</v>
      </c>
      <c r="NO529">
        <v>47.053249999999998</v>
      </c>
      <c r="NP529" s="1">
        <v>8.7244470000000005E-2</v>
      </c>
      <c r="NQ529">
        <v>1923.0419999999999</v>
      </c>
      <c r="NR529" s="1">
        <v>9.8110850000000006E-3</v>
      </c>
      <c r="NS529">
        <v>46.83126</v>
      </c>
      <c r="NT529" s="1">
        <v>9.5475130000000005E-2</v>
      </c>
      <c r="NU529">
        <v>2113.201</v>
      </c>
      <c r="NV529" s="1">
        <v>9.7714220000000001E-3</v>
      </c>
      <c r="NW529">
        <v>46.607059999999997</v>
      </c>
      <c r="NX529">
        <v>0.1036919</v>
      </c>
      <c r="NY529">
        <v>2311.0390000000002</v>
      </c>
      <c r="NZ529" s="1">
        <v>9.6673019999999991E-3</v>
      </c>
      <c r="OA529">
        <v>46.46313</v>
      </c>
      <c r="OB529">
        <v>0.1113841</v>
      </c>
      <c r="OC529">
        <v>2515.877</v>
      </c>
      <c r="OD529" s="1">
        <v>9.6317759999999999E-3</v>
      </c>
      <c r="OE529">
        <v>46.597920000000002</v>
      </c>
      <c r="OF529">
        <v>0.1199899</v>
      </c>
      <c r="OG529">
        <v>2727.078</v>
      </c>
      <c r="OH529" s="1">
        <v>9.6299139999999998E-3</v>
      </c>
      <c r="OI529">
        <v>46.671120000000002</v>
      </c>
      <c r="OJ529">
        <v>0.1292169</v>
      </c>
      <c r="OK529">
        <v>2944.3679999999999</v>
      </c>
    </row>
    <row r="530" spans="1:401" x14ac:dyDescent="0.35">
      <c r="A530">
        <v>539</v>
      </c>
      <c r="B530" t="s">
        <v>4</v>
      </c>
      <c r="C530" t="s">
        <v>364</v>
      </c>
      <c r="D530" t="s">
        <v>537</v>
      </c>
      <c r="E530">
        <v>722.40949999999998</v>
      </c>
      <c r="F530">
        <v>2.041724E-2</v>
      </c>
      <c r="G530">
        <v>26.694839999999999</v>
      </c>
      <c r="H530">
        <v>0</v>
      </c>
      <c r="I530">
        <v>0</v>
      </c>
      <c r="J530" s="1">
        <v>2.026178E-2</v>
      </c>
      <c r="K530">
        <v>26.89799</v>
      </c>
      <c r="L530">
        <v>0</v>
      </c>
      <c r="M530">
        <v>0</v>
      </c>
      <c r="N530" s="1">
        <v>1.9951489999999999E-2</v>
      </c>
      <c r="O530">
        <v>27.0185</v>
      </c>
      <c r="P530">
        <v>0</v>
      </c>
      <c r="Q530">
        <v>0</v>
      </c>
      <c r="R530" s="1">
        <v>1.962276E-2</v>
      </c>
      <c r="S530">
        <v>27.32375</v>
      </c>
      <c r="T530">
        <v>0</v>
      </c>
      <c r="U530">
        <v>0</v>
      </c>
      <c r="V530" s="1">
        <v>1.9518379999999998E-2</v>
      </c>
      <c r="W530">
        <v>27.616379999999999</v>
      </c>
      <c r="X530">
        <v>0</v>
      </c>
      <c r="Y530">
        <v>0</v>
      </c>
      <c r="Z530" s="1">
        <v>1.9504730000000001E-2</v>
      </c>
      <c r="AA530">
        <v>27.741240000000001</v>
      </c>
      <c r="AB530">
        <v>0</v>
      </c>
      <c r="AC530">
        <v>0</v>
      </c>
      <c r="AD530" s="1">
        <v>1.9405840000000001E-2</v>
      </c>
      <c r="AE530">
        <v>27.737680000000001</v>
      </c>
      <c r="AF530">
        <v>0</v>
      </c>
      <c r="AG530">
        <v>0</v>
      </c>
      <c r="AH530">
        <v>1.9183539999999999E-2</v>
      </c>
      <c r="AI530">
        <v>27.716989999999999</v>
      </c>
      <c r="AJ530">
        <v>0</v>
      </c>
      <c r="AK530">
        <v>0</v>
      </c>
      <c r="AL530" s="1">
        <v>1.896606E-2</v>
      </c>
      <c r="AM530">
        <v>27.762550000000001</v>
      </c>
      <c r="AN530">
        <v>0</v>
      </c>
      <c r="AO530">
        <v>0</v>
      </c>
      <c r="AP530" s="1">
        <v>1.8804009999999999E-2</v>
      </c>
      <c r="AQ530">
        <v>28.08766</v>
      </c>
      <c r="AR530">
        <v>0</v>
      </c>
      <c r="AS530">
        <v>0</v>
      </c>
      <c r="AT530" s="1">
        <v>1.8700669999999999E-2</v>
      </c>
      <c r="AU530">
        <v>28.60191</v>
      </c>
      <c r="AV530">
        <v>0</v>
      </c>
      <c r="AW530">
        <v>0</v>
      </c>
      <c r="AX530" s="1">
        <v>1.856764E-2</v>
      </c>
      <c r="AY530">
        <v>29.206199999999999</v>
      </c>
      <c r="AZ530">
        <v>0</v>
      </c>
      <c r="BA530">
        <v>0</v>
      </c>
      <c r="BB530" s="1">
        <v>1.8366520000000001E-2</v>
      </c>
      <c r="BC530">
        <v>29.710450000000002</v>
      </c>
      <c r="BD530">
        <v>0</v>
      </c>
      <c r="BE530">
        <v>0</v>
      </c>
      <c r="BF530" s="1">
        <v>1.81411E-2</v>
      </c>
      <c r="BG530">
        <v>29.896419999999999</v>
      </c>
      <c r="BH530">
        <v>0</v>
      </c>
      <c r="BI530">
        <v>0</v>
      </c>
      <c r="BJ530" s="1">
        <v>1.7925030000000002E-2</v>
      </c>
      <c r="BK530">
        <v>29.892620000000001</v>
      </c>
      <c r="BL530">
        <v>0</v>
      </c>
      <c r="BM530">
        <v>0</v>
      </c>
      <c r="BN530" s="1">
        <v>1.7781379999999999E-2</v>
      </c>
      <c r="BO530">
        <v>29.878630000000001</v>
      </c>
      <c r="BP530">
        <v>0</v>
      </c>
      <c r="BQ530">
        <v>0</v>
      </c>
      <c r="BR530" s="1">
        <v>1.7796010000000001E-2</v>
      </c>
      <c r="BS530">
        <v>29.885960000000001</v>
      </c>
      <c r="BT530">
        <v>0</v>
      </c>
      <c r="BU530">
        <v>0</v>
      </c>
      <c r="BV530">
        <v>1.7587100000000001E-2</v>
      </c>
      <c r="BW530">
        <v>30.089500000000001</v>
      </c>
      <c r="BX530">
        <v>0</v>
      </c>
      <c r="BY530">
        <v>0</v>
      </c>
      <c r="BZ530">
        <v>1.7276980000000001E-2</v>
      </c>
      <c r="CA530">
        <v>30.34599</v>
      </c>
      <c r="CB530">
        <v>0</v>
      </c>
      <c r="CC530">
        <v>0</v>
      </c>
      <c r="CD530" s="1">
        <v>1.6961770000000001E-2</v>
      </c>
      <c r="CE530">
        <v>30.578859999999999</v>
      </c>
      <c r="CF530">
        <v>0</v>
      </c>
      <c r="CG530">
        <v>0</v>
      </c>
      <c r="CH530" s="1">
        <v>1.6775269999999998E-2</v>
      </c>
      <c r="CI530">
        <v>30.75864</v>
      </c>
      <c r="CJ530">
        <v>0</v>
      </c>
      <c r="CK530">
        <v>0</v>
      </c>
      <c r="CL530" s="1">
        <v>1.6662150000000001E-2</v>
      </c>
      <c r="CM530">
        <v>30.791340000000002</v>
      </c>
      <c r="CN530">
        <v>0</v>
      </c>
      <c r="CO530">
        <v>0</v>
      </c>
      <c r="CP530" s="1">
        <v>1.6534690000000001E-2</v>
      </c>
      <c r="CQ530">
        <v>30.78584</v>
      </c>
      <c r="CR530">
        <v>0</v>
      </c>
      <c r="CS530">
        <v>0</v>
      </c>
      <c r="CT530" s="1">
        <v>1.6337069999999999E-2</v>
      </c>
      <c r="CU530">
        <v>30.768879999999999</v>
      </c>
      <c r="CV530">
        <v>0</v>
      </c>
      <c r="CW530">
        <v>0</v>
      </c>
      <c r="CX530" s="1">
        <v>1.6115419999999998E-2</v>
      </c>
      <c r="CY530">
        <v>30.80228</v>
      </c>
      <c r="CZ530">
        <v>0</v>
      </c>
      <c r="DA530">
        <v>0</v>
      </c>
      <c r="DB530" s="1">
        <v>1.598546E-2</v>
      </c>
      <c r="DC530">
        <v>31.053830000000001</v>
      </c>
      <c r="DD530">
        <v>0</v>
      </c>
      <c r="DE530">
        <v>0</v>
      </c>
      <c r="DF530" s="1">
        <v>1.594632E-2</v>
      </c>
      <c r="DG530">
        <v>31.534839999999999</v>
      </c>
      <c r="DH530">
        <v>0</v>
      </c>
      <c r="DI530">
        <v>0</v>
      </c>
      <c r="DJ530" s="1">
        <v>1.589111E-2</v>
      </c>
      <c r="DK530">
        <v>32.325449999999996</v>
      </c>
      <c r="DL530">
        <v>0</v>
      </c>
      <c r="DM530">
        <v>0</v>
      </c>
      <c r="DN530">
        <v>1.577551E-2</v>
      </c>
      <c r="DO530">
        <v>33.240600000000001</v>
      </c>
      <c r="DP530">
        <v>0</v>
      </c>
      <c r="DQ530">
        <v>0</v>
      </c>
      <c r="DR530" s="1">
        <v>1.558999E-2</v>
      </c>
      <c r="DS530">
        <v>33.629359999999998</v>
      </c>
      <c r="DT530">
        <v>0</v>
      </c>
      <c r="DU530">
        <v>0</v>
      </c>
      <c r="DV530" s="1">
        <v>1.5415109999999999E-2</v>
      </c>
      <c r="DW530">
        <v>33.615099999999998</v>
      </c>
      <c r="DX530">
        <v>0</v>
      </c>
      <c r="DY530">
        <v>0</v>
      </c>
      <c r="DZ530" s="1">
        <v>1.5323059999999999E-2</v>
      </c>
      <c r="EA530">
        <v>33.587919999999997</v>
      </c>
      <c r="EB530">
        <v>0</v>
      </c>
      <c r="EC530">
        <v>0</v>
      </c>
      <c r="ED530" s="1">
        <v>1.5534070000000001E-2</v>
      </c>
      <c r="EE530">
        <v>33.581049999999998</v>
      </c>
      <c r="EF530">
        <v>0</v>
      </c>
      <c r="EG530">
        <v>0</v>
      </c>
      <c r="EH530" s="1">
        <v>1.538205E-2</v>
      </c>
      <c r="EI530">
        <v>33.71611</v>
      </c>
      <c r="EJ530">
        <v>0</v>
      </c>
      <c r="EK530">
        <v>0</v>
      </c>
      <c r="EL530" s="1">
        <v>1.5053779999999999E-2</v>
      </c>
      <c r="EM530">
        <v>34.083309999999997</v>
      </c>
      <c r="EN530">
        <v>0</v>
      </c>
      <c r="EO530" s="1">
        <v>8.4058340000000003E-38</v>
      </c>
      <c r="EP530">
        <v>1.471779E-2</v>
      </c>
      <c r="EQ530">
        <v>34.841430000000003</v>
      </c>
      <c r="ER530" s="1">
        <v>1.6386850000000001E-38</v>
      </c>
      <c r="ES530" s="1">
        <v>1.64872E-34</v>
      </c>
      <c r="ET530" s="1">
        <v>1.4570359999999999E-2</v>
      </c>
      <c r="EU530">
        <v>35.621650000000002</v>
      </c>
      <c r="EV530" s="1">
        <v>1.5526069999999999E-35</v>
      </c>
      <c r="EW530" s="1">
        <v>1.5552639999999999E-31</v>
      </c>
      <c r="EX530" s="1">
        <v>1.452109E-2</v>
      </c>
      <c r="EY530">
        <v>35.881909999999998</v>
      </c>
      <c r="EZ530" s="1">
        <v>7.8658289999999995E-33</v>
      </c>
      <c r="FA530" s="1">
        <v>7.854639E-29</v>
      </c>
      <c r="FB530" s="1">
        <v>1.442863E-2</v>
      </c>
      <c r="FC530">
        <v>35.846139999999998</v>
      </c>
      <c r="FD530" s="1">
        <v>2.2990830000000001E-30</v>
      </c>
      <c r="FE530" s="1">
        <v>2.298244E-26</v>
      </c>
      <c r="FF530" s="1">
        <v>1.4348659999999999E-2</v>
      </c>
      <c r="FG530">
        <v>35.800699999999999</v>
      </c>
      <c r="FH530" s="1">
        <v>4.1313340000000003E-28</v>
      </c>
      <c r="FI530" s="1">
        <v>4.1456369999999998E-24</v>
      </c>
      <c r="FJ530" s="1">
        <v>1.47242E-2</v>
      </c>
      <c r="FK530">
        <v>35.80932</v>
      </c>
      <c r="FL530" s="1">
        <v>4.9801079999999999E-26</v>
      </c>
      <c r="FM530" s="1">
        <v>4.8710820000000003E-22</v>
      </c>
      <c r="FN530" s="1">
        <v>1.458976E-2</v>
      </c>
      <c r="FO530">
        <v>36.061030000000002</v>
      </c>
      <c r="FP530" s="1">
        <v>3.9369630000000003E-24</v>
      </c>
      <c r="FQ530" s="1">
        <v>3.8977730000000002E-20</v>
      </c>
      <c r="FR530" s="1">
        <v>1.427339E-2</v>
      </c>
      <c r="FS530">
        <v>36.44847</v>
      </c>
      <c r="FT530" s="1">
        <v>2.163083E-22</v>
      </c>
      <c r="FU530" s="1">
        <v>2.1935050000000002E-18</v>
      </c>
      <c r="FV530" s="1">
        <v>1.393641E-2</v>
      </c>
      <c r="FW530">
        <v>36.902500000000003</v>
      </c>
      <c r="FX530" s="1">
        <v>8.5912019999999994E-21</v>
      </c>
      <c r="FY530" s="1">
        <v>8.9597089999999998E-17</v>
      </c>
      <c r="FZ530" s="1">
        <v>1.387529E-2</v>
      </c>
      <c r="GA530">
        <v>37.162080000000003</v>
      </c>
      <c r="GB530" s="1">
        <v>2.5974250000000001E-19</v>
      </c>
      <c r="GC530" s="1">
        <v>2.7351409999999999E-15</v>
      </c>
      <c r="GD530">
        <v>1.3929459999999999E-2</v>
      </c>
      <c r="GE530">
        <v>37.259160000000001</v>
      </c>
      <c r="GF530" s="1">
        <v>6.0720840000000003E-18</v>
      </c>
      <c r="GG530" s="1">
        <v>6.4052759999999998E-14</v>
      </c>
      <c r="GH530" s="1">
        <v>1.391659E-2</v>
      </c>
      <c r="GI530">
        <v>37.199219999999997</v>
      </c>
      <c r="GJ530" s="1">
        <v>1.106464E-16</v>
      </c>
      <c r="GK530" s="1">
        <v>1.1755379999999999E-12</v>
      </c>
      <c r="GL530" s="1">
        <v>1.383785E-2</v>
      </c>
      <c r="GM530">
        <v>37.130890000000001</v>
      </c>
      <c r="GN530" s="1">
        <v>1.6013380000000001E-15</v>
      </c>
      <c r="GO530" s="1">
        <v>1.721175E-11</v>
      </c>
      <c r="GP530" s="1">
        <v>1.416734E-2</v>
      </c>
      <c r="GQ530">
        <v>37.102969999999999</v>
      </c>
      <c r="GR530" s="1">
        <v>1.940183E-14</v>
      </c>
      <c r="GS530" s="1">
        <v>2.050422E-10</v>
      </c>
      <c r="GT530" s="1">
        <v>1.400918E-2</v>
      </c>
      <c r="GU530">
        <v>37.410969999999999</v>
      </c>
      <c r="GV530" s="1">
        <v>1.8783589999999999E-13</v>
      </c>
      <c r="GW530" s="1">
        <v>2.0202639999999998E-9</v>
      </c>
      <c r="GX530">
        <v>1.370447E-2</v>
      </c>
      <c r="GY530">
        <v>37.892229999999998</v>
      </c>
      <c r="GZ530" s="1">
        <v>1.5047959999999999E-12</v>
      </c>
      <c r="HA530" s="1">
        <v>1.6652559999999999E-8</v>
      </c>
      <c r="HB530" s="1">
        <v>1.336329E-2</v>
      </c>
      <c r="HC530">
        <v>38.494750000000003</v>
      </c>
      <c r="HD530" s="1">
        <v>1.0185670000000001E-11</v>
      </c>
      <c r="HE530" s="1">
        <v>1.163945E-7</v>
      </c>
      <c r="HF530" s="1">
        <v>1.327484E-2</v>
      </c>
      <c r="HG530">
        <v>38.996380000000002</v>
      </c>
      <c r="HH530" s="1">
        <v>6.0465870000000006E-11</v>
      </c>
      <c r="HI530" s="1">
        <v>6.9990449999999998E-7</v>
      </c>
      <c r="HJ530" s="1">
        <v>1.326782E-2</v>
      </c>
      <c r="HK530">
        <v>39.100279999999998</v>
      </c>
      <c r="HL530" s="1">
        <v>3.1489770000000001E-10</v>
      </c>
      <c r="HM530" s="1">
        <v>3.6715529999999999E-6</v>
      </c>
      <c r="HN530" s="1">
        <v>1.318482E-2</v>
      </c>
      <c r="HO530">
        <v>39.05621</v>
      </c>
      <c r="HP530" s="1">
        <v>1.4380580000000001E-9</v>
      </c>
      <c r="HQ530" s="1">
        <v>1.6983700000000001E-5</v>
      </c>
      <c r="HR530" s="1">
        <v>1.300023E-2</v>
      </c>
      <c r="HS530">
        <v>38.981259999999999</v>
      </c>
      <c r="HT530" s="1">
        <v>5.7967130000000001E-9</v>
      </c>
      <c r="HU530" s="1">
        <v>6.9878670000000004E-5</v>
      </c>
      <c r="HV530" s="1">
        <v>1.3141389999999999E-2</v>
      </c>
      <c r="HW530">
        <v>38.969450000000002</v>
      </c>
      <c r="HX530" s="1">
        <v>2.1518250000000001E-8</v>
      </c>
      <c r="HY530" s="1">
        <v>2.5824890000000002E-4</v>
      </c>
      <c r="HZ530" s="1">
        <v>1.2959180000000001E-2</v>
      </c>
      <c r="IA530">
        <v>39.322539999999996</v>
      </c>
      <c r="IB530" s="1">
        <v>7.0609390000000006E-8</v>
      </c>
      <c r="IC530" s="1">
        <v>8.6465839999999995E-4</v>
      </c>
      <c r="ID530" s="1">
        <v>1.2705309999999999E-2</v>
      </c>
      <c r="IE530">
        <v>40.13223</v>
      </c>
      <c r="IF530" s="1">
        <v>2.1000130000000001E-7</v>
      </c>
      <c r="IG530" s="1">
        <v>2.6386579999999999E-3</v>
      </c>
      <c r="IH530" s="1">
        <v>1.241546E-2</v>
      </c>
      <c r="II530">
        <v>41.168579999999999</v>
      </c>
      <c r="IJ530" s="1">
        <v>5.7139690000000003E-7</v>
      </c>
      <c r="IK530" s="1">
        <v>7.3881550000000004E-3</v>
      </c>
      <c r="IL530" s="1">
        <v>1.2271560000000001E-2</v>
      </c>
      <c r="IM530">
        <v>41.854599999999998</v>
      </c>
      <c r="IN530" s="1">
        <v>1.452818E-6</v>
      </c>
      <c r="IO530" s="1">
        <v>1.911214E-2</v>
      </c>
      <c r="IP530" s="1">
        <v>1.2185669999999999E-2</v>
      </c>
      <c r="IQ530">
        <v>42.020330000000001</v>
      </c>
      <c r="IR530" s="1">
        <v>3.4528760000000002E-6</v>
      </c>
      <c r="IS530" s="1">
        <v>4.6000430000000002E-2</v>
      </c>
      <c r="IT530" s="1">
        <v>1.20363E-2</v>
      </c>
      <c r="IU530">
        <v>41.9636</v>
      </c>
      <c r="IV530" s="1">
        <v>7.6412629999999996E-6</v>
      </c>
      <c r="IW530">
        <v>0.1036072</v>
      </c>
      <c r="IX530" s="1">
        <v>1.178589E-2</v>
      </c>
      <c r="IY530">
        <v>41.88984</v>
      </c>
      <c r="IZ530" s="1">
        <v>1.576312E-5</v>
      </c>
      <c r="JA530">
        <v>0.2194044</v>
      </c>
      <c r="JB530" s="1">
        <v>1.165448E-2</v>
      </c>
      <c r="JC530">
        <v>41.842019999999998</v>
      </c>
      <c r="JD530" s="1">
        <v>3.102826E-5</v>
      </c>
      <c r="JE530">
        <v>0.43896930000000001</v>
      </c>
      <c r="JF530" s="1">
        <v>1.1397310000000001E-2</v>
      </c>
      <c r="JG530">
        <v>42.08943</v>
      </c>
      <c r="JH530" s="1">
        <v>5.734974E-5</v>
      </c>
      <c r="JI530">
        <v>0.83358900000000002</v>
      </c>
      <c r="JJ530" s="1">
        <v>1.117366E-2</v>
      </c>
      <c r="JK530">
        <v>42.373460000000001</v>
      </c>
      <c r="JL530" s="1">
        <v>1.012011E-4</v>
      </c>
      <c r="JM530">
        <v>1.5083070000000001</v>
      </c>
      <c r="JN530">
        <v>1.1012340000000001E-2</v>
      </c>
      <c r="JO530">
        <v>42.47099</v>
      </c>
      <c r="JP530" s="1">
        <v>1.7149369999999999E-4</v>
      </c>
      <c r="JQ530">
        <v>2.6114000000000002</v>
      </c>
      <c r="JR530" s="1">
        <v>1.092954E-2</v>
      </c>
      <c r="JS530">
        <v>42.46949</v>
      </c>
      <c r="JT530" s="1">
        <v>2.8114779999999999E-4</v>
      </c>
      <c r="JU530">
        <v>4.3430350000000004</v>
      </c>
      <c r="JV530" s="1">
        <v>1.085234E-2</v>
      </c>
      <c r="JW530">
        <v>42.473489999999998</v>
      </c>
      <c r="JX530" s="1">
        <v>4.447017E-4</v>
      </c>
      <c r="JY530">
        <v>6.9630140000000003</v>
      </c>
      <c r="JZ530" s="1">
        <v>1.073086E-2</v>
      </c>
      <c r="KA530">
        <v>42.416699999999999</v>
      </c>
      <c r="KB530" s="1">
        <v>6.7744319999999997E-4</v>
      </c>
      <c r="KC530">
        <v>10.792730000000001</v>
      </c>
      <c r="KD530" s="1">
        <v>1.060764E-2</v>
      </c>
      <c r="KE530">
        <v>42.341630000000002</v>
      </c>
      <c r="KF530" s="1">
        <v>1.0001910000000001E-3</v>
      </c>
      <c r="KG530">
        <v>16.215399999999999</v>
      </c>
      <c r="KH530">
        <v>1.062898E-2</v>
      </c>
      <c r="KI530">
        <v>42.254910000000002</v>
      </c>
      <c r="KJ530" s="1">
        <v>1.4555359999999999E-3</v>
      </c>
      <c r="KK530">
        <v>23.681380000000001</v>
      </c>
      <c r="KL530" s="1">
        <v>1.055642E-2</v>
      </c>
      <c r="KM530">
        <v>42.488860000000003</v>
      </c>
      <c r="KN530" s="1">
        <v>2.0462480000000001E-3</v>
      </c>
      <c r="KO530">
        <v>33.699129999999997</v>
      </c>
      <c r="KP530">
        <v>1.043494E-2</v>
      </c>
      <c r="KQ530">
        <v>43.223460000000003</v>
      </c>
      <c r="KR530" s="1">
        <v>2.7953520000000001E-3</v>
      </c>
      <c r="KS530">
        <v>46.810459999999999</v>
      </c>
      <c r="KT530" s="1">
        <v>1.028566E-2</v>
      </c>
      <c r="KU530">
        <v>44.290590000000002</v>
      </c>
      <c r="KV530" s="1">
        <v>3.7243929999999999E-3</v>
      </c>
      <c r="KW530">
        <v>63.584949999999999</v>
      </c>
      <c r="KX530" s="1">
        <v>1.02164E-2</v>
      </c>
      <c r="KY530">
        <v>45.052549999999997</v>
      </c>
      <c r="KZ530" s="1">
        <v>4.9000149999999998E-3</v>
      </c>
      <c r="LA530">
        <v>84.616339999999994</v>
      </c>
      <c r="LB530">
        <v>1.0198799999999999E-2</v>
      </c>
      <c r="LC530">
        <v>45.166930000000001</v>
      </c>
      <c r="LD530" s="1">
        <v>6.3603039999999998E-3</v>
      </c>
      <c r="LE530">
        <v>110.5177</v>
      </c>
      <c r="LF530" s="1">
        <v>1.017709E-2</v>
      </c>
      <c r="LG530">
        <v>45.01417</v>
      </c>
      <c r="LH530" s="1">
        <v>8.1138870000000002E-3</v>
      </c>
      <c r="LI530">
        <v>141.89699999999999</v>
      </c>
      <c r="LJ530" s="1">
        <v>1.0078729999999999E-2</v>
      </c>
      <c r="LK530">
        <v>44.897129999999997</v>
      </c>
      <c r="LL530" s="1">
        <v>1.011271E-2</v>
      </c>
      <c r="LM530">
        <v>179.3151</v>
      </c>
      <c r="LN530" s="1">
        <v>9.8921770000000003E-3</v>
      </c>
      <c r="LO530">
        <v>44.784550000000003</v>
      </c>
      <c r="LP530" s="1">
        <v>1.230909E-2</v>
      </c>
      <c r="LQ530">
        <v>223.24019999999999</v>
      </c>
      <c r="LR530" s="1">
        <v>9.8248869999999992E-3</v>
      </c>
      <c r="LS530">
        <v>44.84554</v>
      </c>
      <c r="LT530" s="1">
        <v>1.495497E-2</v>
      </c>
      <c r="LU530">
        <v>274.11610000000002</v>
      </c>
      <c r="LV530" s="1">
        <v>9.8457270000000003E-3</v>
      </c>
      <c r="LW530">
        <v>45.116680000000002</v>
      </c>
      <c r="LX530" s="1">
        <v>1.8108719999999998E-2</v>
      </c>
      <c r="LY530">
        <v>332.41899999999998</v>
      </c>
      <c r="LZ530" s="1">
        <v>9.8669059999999999E-3</v>
      </c>
      <c r="MA530">
        <v>45.352170000000001</v>
      </c>
      <c r="MB530" s="1">
        <v>2.1682460000000001E-2</v>
      </c>
      <c r="MC530">
        <v>398.56099999999998</v>
      </c>
      <c r="MD530" s="1">
        <v>9.8143750000000002E-3</v>
      </c>
      <c r="ME530">
        <v>45.530279999999998</v>
      </c>
      <c r="MF530" s="1">
        <v>2.5497120000000002E-2</v>
      </c>
      <c r="MG530">
        <v>472.8014</v>
      </c>
      <c r="MH530" s="1">
        <v>9.7158060000000004E-3</v>
      </c>
      <c r="MI530">
        <v>45.572200000000002</v>
      </c>
      <c r="MJ530">
        <v>2.9544870000000001E-2</v>
      </c>
      <c r="MK530">
        <v>555.28160000000003</v>
      </c>
      <c r="ML530" s="1">
        <v>9.6397789999999994E-3</v>
      </c>
      <c r="MM530">
        <v>45.407139999999998</v>
      </c>
      <c r="MN530" s="1">
        <v>3.3990470000000002E-2</v>
      </c>
      <c r="MO530">
        <v>646.07539999999995</v>
      </c>
      <c r="MP530" s="1">
        <v>9.6204210000000005E-3</v>
      </c>
      <c r="MQ530">
        <v>45.266289999999998</v>
      </c>
      <c r="MR530" s="1">
        <v>3.8999770000000003E-2</v>
      </c>
      <c r="MS530">
        <v>745.28219999999999</v>
      </c>
      <c r="MT530" s="1">
        <v>9.6768770000000004E-3</v>
      </c>
      <c r="MU530">
        <v>45.170479999999998</v>
      </c>
      <c r="MV530" s="1">
        <v>4.4752880000000002E-2</v>
      </c>
      <c r="MW530">
        <v>853.00160000000005</v>
      </c>
      <c r="MX530" s="1">
        <v>9.649085E-3</v>
      </c>
      <c r="MY530">
        <v>45.315069999999999</v>
      </c>
      <c r="MZ530" s="1">
        <v>5.0547179999999997E-2</v>
      </c>
      <c r="NA530">
        <v>969.2029</v>
      </c>
      <c r="NB530" s="1">
        <v>9.5756020000000008E-3</v>
      </c>
      <c r="NC530">
        <v>45.57103</v>
      </c>
      <c r="ND530" s="1">
        <v>5.6428989999999998E-2</v>
      </c>
      <c r="NE530">
        <v>1093.606</v>
      </c>
      <c r="NF530" s="1">
        <v>9.4783609999999994E-3</v>
      </c>
      <c r="NG530">
        <v>46.047690000000003</v>
      </c>
      <c r="NH530" s="1">
        <v>6.242901E-2</v>
      </c>
      <c r="NI530">
        <v>1225.9290000000001</v>
      </c>
      <c r="NJ530" s="1">
        <v>9.4505390000000009E-3</v>
      </c>
      <c r="NK530">
        <v>46.642290000000003</v>
      </c>
      <c r="NL530" s="1">
        <v>6.9151470000000007E-2</v>
      </c>
      <c r="NM530">
        <v>1365.902</v>
      </c>
      <c r="NN530" s="1">
        <v>9.4605550000000007E-3</v>
      </c>
      <c r="NO530">
        <v>46.881399999999999</v>
      </c>
      <c r="NP530" s="1">
        <v>7.6486709999999999E-2</v>
      </c>
      <c r="NQ530">
        <v>1513.384</v>
      </c>
      <c r="NR530" s="1">
        <v>9.4498499999999992E-3</v>
      </c>
      <c r="NS530">
        <v>46.666809999999998</v>
      </c>
      <c r="NT530" s="1">
        <v>8.3982409999999993E-2</v>
      </c>
      <c r="NU530">
        <v>1668.1010000000001</v>
      </c>
      <c r="NV530" s="1">
        <v>9.4123309999999995E-3</v>
      </c>
      <c r="NW530">
        <v>46.450659999999999</v>
      </c>
      <c r="NX530">
        <v>9.1509460000000001E-2</v>
      </c>
      <c r="NY530">
        <v>1829.6089999999999</v>
      </c>
      <c r="NZ530" s="1">
        <v>9.3116540000000008E-3</v>
      </c>
      <c r="OA530">
        <v>46.312899999999999</v>
      </c>
      <c r="OB530" s="1">
        <v>9.8597089999999998E-2</v>
      </c>
      <c r="OC530">
        <v>1997.386</v>
      </c>
      <c r="OD530" s="1">
        <v>9.2770890000000005E-3</v>
      </c>
      <c r="OE530">
        <v>46.449330000000003</v>
      </c>
      <c r="OF530">
        <v>0.1065271</v>
      </c>
      <c r="OG530">
        <v>2170.9380000000001</v>
      </c>
      <c r="OH530" s="1">
        <v>9.2754050000000005E-3</v>
      </c>
      <c r="OI530">
        <v>46.523269999999997</v>
      </c>
      <c r="OJ530">
        <v>0.1150472</v>
      </c>
      <c r="OK530">
        <v>2350.04</v>
      </c>
    </row>
    <row r="531" spans="1:401" x14ac:dyDescent="0.35">
      <c r="A531">
        <v>540</v>
      </c>
      <c r="B531" t="s">
        <v>4</v>
      </c>
      <c r="C531" t="s">
        <v>364</v>
      </c>
      <c r="D531" t="s">
        <v>538</v>
      </c>
      <c r="E531">
        <v>755.05359999999996</v>
      </c>
      <c r="F531" s="1">
        <v>2.322867E-2</v>
      </c>
      <c r="G531">
        <v>26.50319</v>
      </c>
      <c r="H531">
        <v>0</v>
      </c>
      <c r="I531">
        <v>0</v>
      </c>
      <c r="J531" s="1">
        <v>2.3051559999999999E-2</v>
      </c>
      <c r="K531">
        <v>26.70336</v>
      </c>
      <c r="L531">
        <v>0</v>
      </c>
      <c r="M531">
        <v>0</v>
      </c>
      <c r="N531" s="1">
        <v>2.2695380000000001E-2</v>
      </c>
      <c r="O531">
        <v>26.822859999999999</v>
      </c>
      <c r="P531">
        <v>0</v>
      </c>
      <c r="Q531">
        <v>0</v>
      </c>
      <c r="R531" s="1">
        <v>2.231905E-2</v>
      </c>
      <c r="S531">
        <v>27.122599999999998</v>
      </c>
      <c r="T531">
        <v>0</v>
      </c>
      <c r="U531">
        <v>0</v>
      </c>
      <c r="V531" s="1">
        <v>2.220134E-2</v>
      </c>
      <c r="W531">
        <v>27.411940000000001</v>
      </c>
      <c r="X531">
        <v>0</v>
      </c>
      <c r="Y531">
        <v>0</v>
      </c>
      <c r="Z531" s="1">
        <v>2.218869E-2</v>
      </c>
      <c r="AA531">
        <v>27.53828</v>
      </c>
      <c r="AB531">
        <v>0</v>
      </c>
      <c r="AC531">
        <v>0</v>
      </c>
      <c r="AD531">
        <v>2.207746E-2</v>
      </c>
      <c r="AE531">
        <v>27.537320000000001</v>
      </c>
      <c r="AF531">
        <v>0</v>
      </c>
      <c r="AG531">
        <v>0</v>
      </c>
      <c r="AH531" s="1">
        <v>2.1822859999999999E-2</v>
      </c>
      <c r="AI531">
        <v>27.51923</v>
      </c>
      <c r="AJ531">
        <v>0</v>
      </c>
      <c r="AK531">
        <v>0</v>
      </c>
      <c r="AL531" s="1">
        <v>2.157539E-2</v>
      </c>
      <c r="AM531">
        <v>27.564859999999999</v>
      </c>
      <c r="AN531">
        <v>0</v>
      </c>
      <c r="AO531">
        <v>0</v>
      </c>
      <c r="AP531" s="1">
        <v>2.1391199999999999E-2</v>
      </c>
      <c r="AQ531">
        <v>27.88439</v>
      </c>
      <c r="AR531">
        <v>0</v>
      </c>
      <c r="AS531">
        <v>0</v>
      </c>
      <c r="AT531" s="1">
        <v>2.127304E-2</v>
      </c>
      <c r="AU531">
        <v>28.390830000000001</v>
      </c>
      <c r="AV531">
        <v>0</v>
      </c>
      <c r="AW531">
        <v>0</v>
      </c>
      <c r="AX531" s="1">
        <v>2.1125089999999999E-2</v>
      </c>
      <c r="AY531">
        <v>28.987010000000001</v>
      </c>
      <c r="AZ531">
        <v>0</v>
      </c>
      <c r="BA531">
        <v>0</v>
      </c>
      <c r="BB531" s="1">
        <v>2.0894780000000002E-2</v>
      </c>
      <c r="BC531">
        <v>29.486529999999998</v>
      </c>
      <c r="BD531">
        <v>0</v>
      </c>
      <c r="BE531">
        <v>0</v>
      </c>
      <c r="BF531" s="1">
        <v>2.0635669999999998E-2</v>
      </c>
      <c r="BG531">
        <v>29.67484</v>
      </c>
      <c r="BH531">
        <v>0</v>
      </c>
      <c r="BI531">
        <v>0</v>
      </c>
      <c r="BJ531" s="1">
        <v>2.0391059999999999E-2</v>
      </c>
      <c r="BK531">
        <v>29.675619999999999</v>
      </c>
      <c r="BL531">
        <v>0</v>
      </c>
      <c r="BM531">
        <v>0</v>
      </c>
      <c r="BN531">
        <v>2.023057E-2</v>
      </c>
      <c r="BO531">
        <v>29.665400000000002</v>
      </c>
      <c r="BP531">
        <v>0</v>
      </c>
      <c r="BQ531">
        <v>0</v>
      </c>
      <c r="BR531" s="1">
        <v>2.0250250000000001E-2</v>
      </c>
      <c r="BS531">
        <v>29.675280000000001</v>
      </c>
      <c r="BT531">
        <v>0</v>
      </c>
      <c r="BU531">
        <v>0</v>
      </c>
      <c r="BV531" s="1">
        <v>2.0011170000000002E-2</v>
      </c>
      <c r="BW531">
        <v>29.876539999999999</v>
      </c>
      <c r="BX531">
        <v>0</v>
      </c>
      <c r="BY531">
        <v>0</v>
      </c>
      <c r="BZ531" s="1">
        <v>1.9657540000000001E-2</v>
      </c>
      <c r="CA531">
        <v>30.132180000000002</v>
      </c>
      <c r="CB531">
        <v>0</v>
      </c>
      <c r="CC531">
        <v>0</v>
      </c>
      <c r="CD531" s="1">
        <v>1.929587E-2</v>
      </c>
      <c r="CE531">
        <v>30.361609999999999</v>
      </c>
      <c r="CF531">
        <v>0</v>
      </c>
      <c r="CG531">
        <v>0</v>
      </c>
      <c r="CH531" s="1">
        <v>1.9084710000000001E-2</v>
      </c>
      <c r="CI531">
        <v>30.543949999999999</v>
      </c>
      <c r="CJ531">
        <v>0</v>
      </c>
      <c r="CK531">
        <v>0</v>
      </c>
      <c r="CL531" s="1">
        <v>1.895749E-2</v>
      </c>
      <c r="CM531">
        <v>30.579840000000001</v>
      </c>
      <c r="CN531">
        <v>0</v>
      </c>
      <c r="CO531">
        <v>0</v>
      </c>
      <c r="CP531" s="1">
        <v>1.8813420000000001E-2</v>
      </c>
      <c r="CQ531">
        <v>30.577729999999999</v>
      </c>
      <c r="CR531">
        <v>0</v>
      </c>
      <c r="CS531">
        <v>0</v>
      </c>
      <c r="CT531" s="1">
        <v>1.8587389999999999E-2</v>
      </c>
      <c r="CU531">
        <v>30.564109999999999</v>
      </c>
      <c r="CV531">
        <v>0</v>
      </c>
      <c r="CW531">
        <v>0</v>
      </c>
      <c r="CX531" s="1">
        <v>1.8334010000000001E-2</v>
      </c>
      <c r="CY531">
        <v>30.59881</v>
      </c>
      <c r="CZ531">
        <v>0</v>
      </c>
      <c r="DA531">
        <v>0</v>
      </c>
      <c r="DB531" s="1">
        <v>1.8186399999999998E-2</v>
      </c>
      <c r="DC531">
        <v>30.847200000000001</v>
      </c>
      <c r="DD531">
        <v>0</v>
      </c>
      <c r="DE531">
        <v>0</v>
      </c>
      <c r="DF531" s="1">
        <v>1.8143240000000001E-2</v>
      </c>
      <c r="DG531">
        <v>31.321090000000002</v>
      </c>
      <c r="DH531">
        <v>0</v>
      </c>
      <c r="DI531">
        <v>0</v>
      </c>
      <c r="DJ531" s="1">
        <v>1.808009E-2</v>
      </c>
      <c r="DK531">
        <v>32.099350000000001</v>
      </c>
      <c r="DL531">
        <v>0</v>
      </c>
      <c r="DM531">
        <v>0</v>
      </c>
      <c r="DN531" s="1">
        <v>1.7949960000000001E-2</v>
      </c>
      <c r="DO531">
        <v>33.003540000000001</v>
      </c>
      <c r="DP531">
        <v>0</v>
      </c>
      <c r="DQ531">
        <v>0</v>
      </c>
      <c r="DR531">
        <v>1.7737909999999999E-2</v>
      </c>
      <c r="DS531">
        <v>33.395130000000002</v>
      </c>
      <c r="DT531">
        <v>0</v>
      </c>
      <c r="DU531">
        <v>0</v>
      </c>
      <c r="DV531" s="1">
        <v>1.7539740000000002E-2</v>
      </c>
      <c r="DW531">
        <v>33.387360000000001</v>
      </c>
      <c r="DX531">
        <v>0</v>
      </c>
      <c r="DY531">
        <v>0</v>
      </c>
      <c r="DZ531" s="1">
        <v>1.7435519999999999E-2</v>
      </c>
      <c r="EA531">
        <v>33.365659999999998</v>
      </c>
      <c r="EB531">
        <v>0</v>
      </c>
      <c r="EC531">
        <v>0</v>
      </c>
      <c r="ED531">
        <v>1.767904E-2</v>
      </c>
      <c r="EE531">
        <v>33.362929999999999</v>
      </c>
      <c r="EF531">
        <v>0</v>
      </c>
      <c r="EG531">
        <v>0</v>
      </c>
      <c r="EH531" s="1">
        <v>1.7506790000000001E-2</v>
      </c>
      <c r="EI531">
        <v>33.498339999999999</v>
      </c>
      <c r="EJ531">
        <v>0</v>
      </c>
      <c r="EK531">
        <v>0</v>
      </c>
      <c r="EL531" s="1">
        <v>1.713216E-2</v>
      </c>
      <c r="EM531">
        <v>33.859490000000001</v>
      </c>
      <c r="EN531">
        <v>0</v>
      </c>
      <c r="EO531" s="1">
        <v>2.6562900000000001E-38</v>
      </c>
      <c r="EP531" s="1">
        <v>1.6747209999999998E-2</v>
      </c>
      <c r="EQ531">
        <v>34.606960000000001</v>
      </c>
      <c r="ER531">
        <v>0</v>
      </c>
      <c r="ES531" s="1">
        <v>5.5039069999999995E-35</v>
      </c>
      <c r="ET531" s="1">
        <v>1.6579750000000001E-2</v>
      </c>
      <c r="EU531">
        <v>35.380279999999999</v>
      </c>
      <c r="EV531" s="1">
        <v>6.1891150000000005E-36</v>
      </c>
      <c r="EW531" s="1">
        <v>5.4515600000000003E-32</v>
      </c>
      <c r="EX531" s="1">
        <v>1.6527409999999999E-2</v>
      </c>
      <c r="EY531">
        <v>35.64631</v>
      </c>
      <c r="EZ531" s="1">
        <v>3.2604140000000003E-33</v>
      </c>
      <c r="FA531" s="1">
        <v>2.8792770000000002E-29</v>
      </c>
      <c r="FB531" s="1">
        <v>1.6422329999999999E-2</v>
      </c>
      <c r="FC531">
        <v>35.616909999999997</v>
      </c>
      <c r="FD531" s="1">
        <v>9.8818220000000008E-31</v>
      </c>
      <c r="FE531" s="1">
        <v>8.7808700000000003E-27</v>
      </c>
      <c r="FF531" s="1">
        <v>1.6331729999999999E-2</v>
      </c>
      <c r="FG531">
        <v>35.577109999999998</v>
      </c>
      <c r="FH531" s="1">
        <v>1.8375259999999999E-28</v>
      </c>
      <c r="FI531" s="1">
        <v>1.646522E-24</v>
      </c>
      <c r="FJ531" s="1">
        <v>1.676681E-2</v>
      </c>
      <c r="FK531">
        <v>35.588889999999999</v>
      </c>
      <c r="FL531" s="1">
        <v>2.2887459999999999E-26</v>
      </c>
      <c r="FM531" s="1">
        <v>2.006481E-22</v>
      </c>
      <c r="FN531" s="1">
        <v>1.6611509999999999E-2</v>
      </c>
      <c r="FO531">
        <v>35.838200000000001</v>
      </c>
      <c r="FP531" s="1">
        <v>1.8652049999999999E-24</v>
      </c>
      <c r="FQ531" s="1">
        <v>1.6615290000000001E-20</v>
      </c>
      <c r="FR531" s="1">
        <v>1.6248530000000001E-2</v>
      </c>
      <c r="FS531">
        <v>36.221330000000002</v>
      </c>
      <c r="FT531" s="1">
        <v>1.0548970000000001E-22</v>
      </c>
      <c r="FU531" s="1">
        <v>9.6591390000000007E-19</v>
      </c>
      <c r="FV531" s="1">
        <v>1.5863220000000001E-2</v>
      </c>
      <c r="FW531">
        <v>36.671219999999998</v>
      </c>
      <c r="FX531" s="1">
        <v>4.307101E-21</v>
      </c>
      <c r="FY531" s="1">
        <v>4.0689620000000002E-17</v>
      </c>
      <c r="FZ531" s="1">
        <v>1.579295E-2</v>
      </c>
      <c r="GA531">
        <v>36.931480000000001</v>
      </c>
      <c r="GB531" s="1">
        <v>1.337259E-19</v>
      </c>
      <c r="GC531" s="1">
        <v>1.2793910000000001E-15</v>
      </c>
      <c r="GD531" s="1">
        <v>1.585816E-2</v>
      </c>
      <c r="GE531">
        <v>37.032910000000001</v>
      </c>
      <c r="GF531" s="1">
        <v>3.2079850000000002E-18</v>
      </c>
      <c r="GG531" s="1">
        <v>3.0823979999999998E-14</v>
      </c>
      <c r="GH531" s="1">
        <v>1.5843679999999999E-2</v>
      </c>
      <c r="GI531">
        <v>36.978949999999998</v>
      </c>
      <c r="GJ531" s="1">
        <v>5.9917350000000004E-17</v>
      </c>
      <c r="GK531" s="1">
        <v>5.8134260000000001E-13</v>
      </c>
      <c r="GL531" s="1">
        <v>1.57553E-2</v>
      </c>
      <c r="GM531">
        <v>36.916080000000001</v>
      </c>
      <c r="GN531" s="1">
        <v>8.8811230000000003E-16</v>
      </c>
      <c r="GO531" s="1">
        <v>8.7380869999999995E-12</v>
      </c>
      <c r="GP531" s="1">
        <v>1.613736E-2</v>
      </c>
      <c r="GQ531">
        <v>36.891530000000003</v>
      </c>
      <c r="GR531" s="1">
        <v>1.101461E-14</v>
      </c>
      <c r="GS531" s="1">
        <v>1.067632E-10</v>
      </c>
      <c r="GT531" s="1">
        <v>1.595709E-2</v>
      </c>
      <c r="GU531">
        <v>37.195430000000002</v>
      </c>
      <c r="GV531" s="1">
        <v>1.090052E-13</v>
      </c>
      <c r="GW531" s="1">
        <v>1.0776610000000001E-9</v>
      </c>
      <c r="GX531" s="1">
        <v>1.5605829999999999E-2</v>
      </c>
      <c r="GY531">
        <v>37.671819999999997</v>
      </c>
      <c r="GZ531" s="1">
        <v>8.9172590000000003E-13</v>
      </c>
      <c r="HA531" s="1">
        <v>9.0917709999999994E-9</v>
      </c>
      <c r="HB531" s="1">
        <v>1.5215889999999999E-2</v>
      </c>
      <c r="HC531">
        <v>38.266150000000003</v>
      </c>
      <c r="HD531" s="1">
        <v>6.159003E-12</v>
      </c>
      <c r="HE531" s="1">
        <v>6.4976579999999999E-8</v>
      </c>
      <c r="HF531" s="1">
        <v>1.5114850000000001E-2</v>
      </c>
      <c r="HG531">
        <v>38.76567</v>
      </c>
      <c r="HH531" s="1">
        <v>3.727812E-11</v>
      </c>
      <c r="HI531" s="1">
        <v>3.9912640000000002E-7</v>
      </c>
      <c r="HJ531" s="1">
        <v>1.5110780000000001E-2</v>
      </c>
      <c r="HK531">
        <v>38.875320000000002</v>
      </c>
      <c r="HL531" s="1">
        <v>1.978312E-10</v>
      </c>
      <c r="HM531" s="1">
        <v>2.1368450000000002E-6</v>
      </c>
      <c r="HN531" s="1">
        <v>1.501718E-2</v>
      </c>
      <c r="HO531">
        <v>38.837159999999997</v>
      </c>
      <c r="HP531" s="1">
        <v>9.1976750000000005E-10</v>
      </c>
      <c r="HQ531" s="1">
        <v>1.007971E-5</v>
      </c>
      <c r="HR531" s="1">
        <v>1.480735E-2</v>
      </c>
      <c r="HS531">
        <v>38.768360000000001</v>
      </c>
      <c r="HT531" s="1">
        <v>3.7718250000000003E-9</v>
      </c>
      <c r="HU531" s="1">
        <v>4.2259309999999998E-5</v>
      </c>
      <c r="HV531" s="1">
        <v>1.496984E-2</v>
      </c>
      <c r="HW531">
        <v>38.759740000000001</v>
      </c>
      <c r="HX531" s="1">
        <v>1.423675E-8</v>
      </c>
      <c r="HY531" s="1">
        <v>1.5903520000000001E-4</v>
      </c>
      <c r="HZ531" s="1">
        <v>1.476362E-2</v>
      </c>
      <c r="IA531">
        <v>39.107889999999998</v>
      </c>
      <c r="IB531" s="1">
        <v>4.746541E-8</v>
      </c>
      <c r="IC531" s="1">
        <v>5.4178099999999997E-4</v>
      </c>
      <c r="ID531" s="1">
        <v>1.447358E-2</v>
      </c>
      <c r="IE531">
        <v>39.904539999999997</v>
      </c>
      <c r="IF531" s="1">
        <v>1.4332669999999999E-7</v>
      </c>
      <c r="IG531" s="1">
        <v>1.681117E-3</v>
      </c>
      <c r="IH531" s="1">
        <v>1.414058E-2</v>
      </c>
      <c r="II531">
        <v>40.927300000000002</v>
      </c>
      <c r="IJ531" s="1">
        <v>3.956503E-7</v>
      </c>
      <c r="IK531" s="1">
        <v>4.7830099999999999E-3</v>
      </c>
      <c r="IL531" s="1">
        <v>1.3977699999999999E-2</v>
      </c>
      <c r="IM531">
        <v>41.610930000000003</v>
      </c>
      <c r="IN531" s="1">
        <v>1.020268E-6</v>
      </c>
      <c r="IO531">
        <v>1.2564759999999999E-2</v>
      </c>
      <c r="IP531" s="1">
        <v>1.388088E-2</v>
      </c>
      <c r="IQ531">
        <v>41.782809999999998</v>
      </c>
      <c r="IR531" s="1">
        <v>2.4578279999999999E-6</v>
      </c>
      <c r="IS531" s="1">
        <v>3.0690350000000002E-2</v>
      </c>
      <c r="IT531" s="1">
        <v>1.371051E-2</v>
      </c>
      <c r="IU531">
        <v>41.733490000000003</v>
      </c>
      <c r="IV531" s="1">
        <v>5.5094610000000003E-6</v>
      </c>
      <c r="IW531">
        <v>7.0104650000000004E-2</v>
      </c>
      <c r="IX531">
        <v>1.342727E-2</v>
      </c>
      <c r="IY531">
        <v>41.666550000000001</v>
      </c>
      <c r="IZ531" s="1">
        <v>1.150777E-5</v>
      </c>
      <c r="JA531">
        <v>0.15047160000000001</v>
      </c>
      <c r="JB531" s="1">
        <v>1.327937E-2</v>
      </c>
      <c r="JC531">
        <v>41.623309999999996</v>
      </c>
      <c r="JD531" s="1">
        <v>2.292367E-5</v>
      </c>
      <c r="JE531">
        <v>0.30497109999999999</v>
      </c>
      <c r="JF531" s="1">
        <v>1.2986279999999999E-2</v>
      </c>
      <c r="JG531">
        <v>41.868130000000001</v>
      </c>
      <c r="JH531" s="1">
        <v>4.284906E-5</v>
      </c>
      <c r="JI531">
        <v>0.5863218</v>
      </c>
      <c r="JJ531">
        <v>1.272947E-2</v>
      </c>
      <c r="JK531">
        <v>42.153489999999998</v>
      </c>
      <c r="JL531" s="1">
        <v>7.6417130000000006E-5</v>
      </c>
      <c r="JM531">
        <v>1.0734760000000001</v>
      </c>
      <c r="JN531" s="1">
        <v>1.254591E-2</v>
      </c>
      <c r="JO531">
        <v>42.253239999999998</v>
      </c>
      <c r="JP531" s="1">
        <v>1.308316E-4</v>
      </c>
      <c r="JQ531">
        <v>1.879602</v>
      </c>
      <c r="JR531" s="1">
        <v>1.245345E-2</v>
      </c>
      <c r="JS531">
        <v>42.255560000000003</v>
      </c>
      <c r="JT531" s="1">
        <v>2.166227E-4</v>
      </c>
      <c r="JU531">
        <v>3.1597439999999999</v>
      </c>
      <c r="JV531" s="1">
        <v>1.2365040000000001E-2</v>
      </c>
      <c r="JW531">
        <v>42.264229999999998</v>
      </c>
      <c r="JX531" s="1">
        <v>3.4583219999999998E-4</v>
      </c>
      <c r="JY531">
        <v>5.1180659999999998</v>
      </c>
      <c r="JZ531" s="1">
        <v>1.222488E-2</v>
      </c>
      <c r="KA531">
        <v>42.212009999999999</v>
      </c>
      <c r="KB531" s="1">
        <v>5.3144179999999996E-4</v>
      </c>
      <c r="KC531">
        <v>8.0108259999999998</v>
      </c>
      <c r="KD531" s="1">
        <v>1.2086690000000001E-2</v>
      </c>
      <c r="KE531">
        <v>42.141660000000002</v>
      </c>
      <c r="KF531" s="1">
        <v>7.9142899999999996E-4</v>
      </c>
      <c r="KG531">
        <v>12.148300000000001</v>
      </c>
      <c r="KH531" s="1">
        <v>1.2110020000000001E-2</v>
      </c>
      <c r="KI531">
        <v>42.05939</v>
      </c>
      <c r="KJ531" s="1">
        <v>1.160962E-3</v>
      </c>
      <c r="KK531">
        <v>17.900210000000001</v>
      </c>
      <c r="KL531" s="1">
        <v>1.2027329999999999E-2</v>
      </c>
      <c r="KM531">
        <v>42.289659999999998</v>
      </c>
      <c r="KN531" s="1">
        <v>1.644691E-3</v>
      </c>
      <c r="KO531">
        <v>25.689019999999999</v>
      </c>
      <c r="KP531" s="1">
        <v>1.1889530000000001E-2</v>
      </c>
      <c r="KQ531">
        <v>43.011800000000001</v>
      </c>
      <c r="KR531" s="1">
        <v>2.263386E-3</v>
      </c>
      <c r="KS531">
        <v>35.972900000000003</v>
      </c>
      <c r="KT531" s="1">
        <v>1.171931E-2</v>
      </c>
      <c r="KU531">
        <v>44.06409</v>
      </c>
      <c r="KV531" s="1">
        <v>3.036637E-3</v>
      </c>
      <c r="KW531">
        <v>49.240859999999998</v>
      </c>
      <c r="KX531" s="1">
        <v>1.1639969999999999E-2</v>
      </c>
      <c r="KY531">
        <v>44.822609999999997</v>
      </c>
      <c r="KZ531" s="1">
        <v>4.0216490000000004E-3</v>
      </c>
      <c r="LA531">
        <v>66.010570000000001</v>
      </c>
      <c r="LB531" s="1">
        <v>1.1621309999999999E-2</v>
      </c>
      <c r="LC531">
        <v>44.94632</v>
      </c>
      <c r="LD531" s="1">
        <v>5.2539529999999996E-3</v>
      </c>
      <c r="LE531">
        <v>86.823359999999994</v>
      </c>
      <c r="LF531" s="1">
        <v>1.159818E-2</v>
      </c>
      <c r="LG531">
        <v>44.803220000000003</v>
      </c>
      <c r="LH531" s="1">
        <v>6.7440340000000003E-3</v>
      </c>
      <c r="LI531">
        <v>112.2231</v>
      </c>
      <c r="LJ531" s="1">
        <v>1.1484599999999999E-2</v>
      </c>
      <c r="LK531">
        <v>44.69341</v>
      </c>
      <c r="LL531" s="1">
        <v>8.4527249999999995E-3</v>
      </c>
      <c r="LM531">
        <v>142.72190000000001</v>
      </c>
      <c r="LN531">
        <v>1.1269650000000001E-2</v>
      </c>
      <c r="LO531">
        <v>44.586979999999997</v>
      </c>
      <c r="LP531" s="1">
        <v>1.03429E-2</v>
      </c>
      <c r="LQ531">
        <v>178.76410000000001</v>
      </c>
      <c r="LR531" s="1">
        <v>1.119182E-2</v>
      </c>
      <c r="LS531">
        <v>44.649679999999996</v>
      </c>
      <c r="LT531" s="1">
        <v>1.2630789999999999E-2</v>
      </c>
      <c r="LU531">
        <v>220.78229999999999</v>
      </c>
      <c r="LV531" s="1">
        <v>1.121698E-2</v>
      </c>
      <c r="LW531">
        <v>44.918300000000002</v>
      </c>
      <c r="LX531" s="1">
        <v>1.537313E-2</v>
      </c>
      <c r="LY531">
        <v>269.23419999999999</v>
      </c>
      <c r="LZ531" s="1">
        <v>1.1240770000000001E-2</v>
      </c>
      <c r="MA531">
        <v>45.154859999999999</v>
      </c>
      <c r="MB531" s="1">
        <v>1.8494739999999999E-2</v>
      </c>
      <c r="MC531">
        <v>324.52480000000003</v>
      </c>
      <c r="MD531" s="1">
        <v>1.118039E-2</v>
      </c>
      <c r="ME531">
        <v>45.332329999999999</v>
      </c>
      <c r="MF531" s="1">
        <v>2.1846939999999999E-2</v>
      </c>
      <c r="MG531">
        <v>386.93099999999998</v>
      </c>
      <c r="MH531" s="1">
        <v>1.106861E-2</v>
      </c>
      <c r="MI531">
        <v>45.37997</v>
      </c>
      <c r="MJ531" s="1">
        <v>2.542705E-2</v>
      </c>
      <c r="MK531">
        <v>456.64069999999998</v>
      </c>
      <c r="ML531" s="1">
        <v>1.0981869999999999E-2</v>
      </c>
      <c r="MM531">
        <v>45.222650000000002</v>
      </c>
      <c r="MN531" s="1">
        <v>2.9375120000000001E-2</v>
      </c>
      <c r="MO531">
        <v>533.77769999999998</v>
      </c>
      <c r="MP531" s="1">
        <v>1.0959099999999999E-2</v>
      </c>
      <c r="MQ531">
        <v>45.08764</v>
      </c>
      <c r="MR531" s="1">
        <v>3.383713E-2</v>
      </c>
      <c r="MS531">
        <v>618.4914</v>
      </c>
      <c r="MT531" s="1">
        <v>1.102498E-2</v>
      </c>
      <c r="MU531">
        <v>44.996160000000003</v>
      </c>
      <c r="MV531" s="1">
        <v>3.8983869999999997E-2</v>
      </c>
      <c r="MW531">
        <v>710.92420000000004</v>
      </c>
      <c r="MX531" s="1">
        <v>1.0992679999999999E-2</v>
      </c>
      <c r="MY531">
        <v>45.13991</v>
      </c>
      <c r="MZ531" s="1">
        <v>4.4191010000000003E-2</v>
      </c>
      <c r="NA531">
        <v>811.08939999999996</v>
      </c>
      <c r="NB531" s="1">
        <v>1.090989E-2</v>
      </c>
      <c r="NC531">
        <v>45.392099999999999</v>
      </c>
      <c r="ND531" s="1">
        <v>4.9511909999999999E-2</v>
      </c>
      <c r="NE531">
        <v>918.80319999999995</v>
      </c>
      <c r="NF531">
        <v>1.079857E-2</v>
      </c>
      <c r="NG531">
        <v>45.86206</v>
      </c>
      <c r="NH531" s="1">
        <v>5.4959479999999998E-2</v>
      </c>
      <c r="NI531">
        <v>1033.866</v>
      </c>
      <c r="NJ531">
        <v>1.076498E-2</v>
      </c>
      <c r="NK531">
        <v>46.449100000000001</v>
      </c>
      <c r="NL531" s="1">
        <v>6.1065609999999999E-2</v>
      </c>
      <c r="NM531">
        <v>1156.0989999999999</v>
      </c>
      <c r="NN531" s="1">
        <v>1.077761E-2</v>
      </c>
      <c r="NO531">
        <v>46.694159999999997</v>
      </c>
      <c r="NP531" s="1">
        <v>6.7762329999999996E-2</v>
      </c>
      <c r="NQ531">
        <v>1285.415</v>
      </c>
      <c r="NR531" s="1">
        <v>1.076509E-2</v>
      </c>
      <c r="NS531">
        <v>46.48968</v>
      </c>
      <c r="NT531" s="1">
        <v>7.4625700000000003E-2</v>
      </c>
      <c r="NU531">
        <v>1421.6020000000001</v>
      </c>
      <c r="NV531" s="1">
        <v>1.072261E-2</v>
      </c>
      <c r="NW531">
        <v>46.282319999999999</v>
      </c>
      <c r="NX531" s="1">
        <v>8.1552180000000002E-2</v>
      </c>
      <c r="NY531">
        <v>1564.299</v>
      </c>
      <c r="NZ531" s="1">
        <v>1.060724E-2</v>
      </c>
      <c r="OA531">
        <v>46.149610000000003</v>
      </c>
      <c r="OB531" s="1">
        <v>8.8108350000000002E-2</v>
      </c>
      <c r="OC531">
        <v>1713.0709999999999</v>
      </c>
      <c r="OD531" s="1">
        <v>1.05673E-2</v>
      </c>
      <c r="OE531">
        <v>46.284210000000002</v>
      </c>
      <c r="OF531" s="1">
        <v>9.5445909999999995E-2</v>
      </c>
      <c r="OG531">
        <v>1867.5129999999999</v>
      </c>
      <c r="OH531" s="1">
        <v>1.0565079999999999E-2</v>
      </c>
      <c r="OI531">
        <v>46.362720000000003</v>
      </c>
      <c r="OJ531">
        <v>0.1033454</v>
      </c>
      <c r="OK531">
        <v>2027.4570000000001</v>
      </c>
    </row>
    <row r="532" spans="1:401" x14ac:dyDescent="0.35">
      <c r="A532">
        <v>541</v>
      </c>
      <c r="B532" t="s">
        <v>4</v>
      </c>
      <c r="C532" t="s">
        <v>364</v>
      </c>
      <c r="D532" t="s">
        <v>539</v>
      </c>
      <c r="E532">
        <v>761.56410000000005</v>
      </c>
      <c r="F532" s="1">
        <v>2.332681E-2</v>
      </c>
      <c r="G532">
        <v>26.297170000000001</v>
      </c>
      <c r="H532">
        <v>0</v>
      </c>
      <c r="I532">
        <v>0</v>
      </c>
      <c r="J532" s="1">
        <v>2.3148720000000001E-2</v>
      </c>
      <c r="K532">
        <v>26.493359999999999</v>
      </c>
      <c r="L532">
        <v>0</v>
      </c>
      <c r="M532">
        <v>0</v>
      </c>
      <c r="N532" s="1">
        <v>2.2787930000000001E-2</v>
      </c>
      <c r="O532">
        <v>26.611879999999999</v>
      </c>
      <c r="P532">
        <v>0</v>
      </c>
      <c r="Q532">
        <v>0</v>
      </c>
      <c r="R532" s="1">
        <v>2.240926E-2</v>
      </c>
      <c r="S532">
        <v>26.90541</v>
      </c>
      <c r="T532">
        <v>0</v>
      </c>
      <c r="U532">
        <v>0</v>
      </c>
      <c r="V532" s="1">
        <v>2.2290879999999999E-2</v>
      </c>
      <c r="W532">
        <v>27.190819999999999</v>
      </c>
      <c r="X532">
        <v>0</v>
      </c>
      <c r="Y532">
        <v>0</v>
      </c>
      <c r="Z532" s="1">
        <v>2.2280919999999999E-2</v>
      </c>
      <c r="AA532">
        <v>27.318449999999999</v>
      </c>
      <c r="AB532">
        <v>0</v>
      </c>
      <c r="AC532">
        <v>0</v>
      </c>
      <c r="AD532" s="1">
        <v>2.21704E-2</v>
      </c>
      <c r="AE532">
        <v>27.320489999999999</v>
      </c>
      <c r="AF532">
        <v>0</v>
      </c>
      <c r="AG532">
        <v>0</v>
      </c>
      <c r="AH532" s="1">
        <v>2.1912959999999999E-2</v>
      </c>
      <c r="AI532">
        <v>27.305160000000001</v>
      </c>
      <c r="AJ532">
        <v>0</v>
      </c>
      <c r="AK532">
        <v>0</v>
      </c>
      <c r="AL532" s="1">
        <v>2.1665719999999999E-2</v>
      </c>
      <c r="AM532">
        <v>27.351040000000001</v>
      </c>
      <c r="AN532">
        <v>0</v>
      </c>
      <c r="AO532">
        <v>0</v>
      </c>
      <c r="AP532" s="1">
        <v>2.1480989999999998E-2</v>
      </c>
      <c r="AQ532">
        <v>27.664190000000001</v>
      </c>
      <c r="AR532">
        <v>0</v>
      </c>
      <c r="AS532">
        <v>0</v>
      </c>
      <c r="AT532" s="1">
        <v>2.1361950000000001E-2</v>
      </c>
      <c r="AU532">
        <v>28.161760000000001</v>
      </c>
      <c r="AV532">
        <v>0</v>
      </c>
      <c r="AW532">
        <v>0</v>
      </c>
      <c r="AX532" s="1">
        <v>2.1215020000000001E-2</v>
      </c>
      <c r="AY532">
        <v>28.748470000000001</v>
      </c>
      <c r="AZ532">
        <v>0</v>
      </c>
      <c r="BA532">
        <v>0</v>
      </c>
      <c r="BB532" s="1">
        <v>2.0983729999999999E-2</v>
      </c>
      <c r="BC532">
        <v>29.24269</v>
      </c>
      <c r="BD532">
        <v>0</v>
      </c>
      <c r="BE532">
        <v>0</v>
      </c>
      <c r="BF532" s="1">
        <v>2.0722279999999999E-2</v>
      </c>
      <c r="BG532">
        <v>29.43357</v>
      </c>
      <c r="BH532">
        <v>0</v>
      </c>
      <c r="BI532">
        <v>0</v>
      </c>
      <c r="BJ532" s="1">
        <v>2.047525E-2</v>
      </c>
      <c r="BK532">
        <v>29.439589999999999</v>
      </c>
      <c r="BL532">
        <v>0</v>
      </c>
      <c r="BM532">
        <v>0</v>
      </c>
      <c r="BN532" s="1">
        <v>2.0317060000000001E-2</v>
      </c>
      <c r="BO532">
        <v>29.433530000000001</v>
      </c>
      <c r="BP532">
        <v>0</v>
      </c>
      <c r="BQ532">
        <v>0</v>
      </c>
      <c r="BR532" s="1">
        <v>2.0339380000000001E-2</v>
      </c>
      <c r="BS532">
        <v>29.44632</v>
      </c>
      <c r="BT532">
        <v>0</v>
      </c>
      <c r="BU532">
        <v>0</v>
      </c>
      <c r="BV532" s="1">
        <v>2.009946E-2</v>
      </c>
      <c r="BW532">
        <v>29.645109999999999</v>
      </c>
      <c r="BX532">
        <v>0</v>
      </c>
      <c r="BY532">
        <v>0</v>
      </c>
      <c r="BZ532" s="1">
        <v>1.9740790000000001E-2</v>
      </c>
      <c r="CA532">
        <v>29.898949999999999</v>
      </c>
      <c r="CB532">
        <v>0</v>
      </c>
      <c r="CC532">
        <v>0</v>
      </c>
      <c r="CD532" s="1">
        <v>1.9377499999999999E-2</v>
      </c>
      <c r="CE532">
        <v>30.126080000000002</v>
      </c>
      <c r="CF532">
        <v>0</v>
      </c>
      <c r="CG532">
        <v>0</v>
      </c>
      <c r="CH532" s="1">
        <v>1.9166260000000001E-2</v>
      </c>
      <c r="CI532">
        <v>30.309950000000001</v>
      </c>
      <c r="CJ532">
        <v>0</v>
      </c>
      <c r="CK532">
        <v>0</v>
      </c>
      <c r="CL532" s="1">
        <v>1.903879E-2</v>
      </c>
      <c r="CM532">
        <v>30.349319999999999</v>
      </c>
      <c r="CN532">
        <v>0</v>
      </c>
      <c r="CO532">
        <v>0</v>
      </c>
      <c r="CP532">
        <v>1.8896039999999999E-2</v>
      </c>
      <c r="CQ532">
        <v>30.350989999999999</v>
      </c>
      <c r="CR532">
        <v>0</v>
      </c>
      <c r="CS532">
        <v>0</v>
      </c>
      <c r="CT532" s="1">
        <v>1.8667969999999999E-2</v>
      </c>
      <c r="CU532">
        <v>30.34084</v>
      </c>
      <c r="CV532">
        <v>0</v>
      </c>
      <c r="CW532">
        <v>0</v>
      </c>
      <c r="CX532">
        <v>1.841247E-2</v>
      </c>
      <c r="CY532">
        <v>30.377199999999998</v>
      </c>
      <c r="CZ532">
        <v>0</v>
      </c>
      <c r="DA532">
        <v>0</v>
      </c>
      <c r="DB532" s="1">
        <v>1.8264530000000001E-2</v>
      </c>
      <c r="DC532">
        <v>30.621860000000002</v>
      </c>
      <c r="DD532">
        <v>0</v>
      </c>
      <c r="DE532">
        <v>0</v>
      </c>
      <c r="DF532" s="1">
        <v>1.8221149999999998E-2</v>
      </c>
      <c r="DG532">
        <v>31.08784</v>
      </c>
      <c r="DH532">
        <v>0</v>
      </c>
      <c r="DI532">
        <v>0</v>
      </c>
      <c r="DJ532" s="1">
        <v>1.8158750000000001E-2</v>
      </c>
      <c r="DK532">
        <v>31.852329999999998</v>
      </c>
      <c r="DL532">
        <v>0</v>
      </c>
      <c r="DM532">
        <v>0</v>
      </c>
      <c r="DN532" s="1">
        <v>1.802923E-2</v>
      </c>
      <c r="DO532">
        <v>32.743699999999997</v>
      </c>
      <c r="DP532">
        <v>0</v>
      </c>
      <c r="DQ532">
        <v>0</v>
      </c>
      <c r="DR532" s="1">
        <v>1.781551E-2</v>
      </c>
      <c r="DS532">
        <v>33.138309999999997</v>
      </c>
      <c r="DT532">
        <v>0</v>
      </c>
      <c r="DU532">
        <v>0</v>
      </c>
      <c r="DV532" s="1">
        <v>1.7614609999999999E-2</v>
      </c>
      <c r="DW532">
        <v>33.138669999999998</v>
      </c>
      <c r="DX532">
        <v>0</v>
      </c>
      <c r="DY532">
        <v>0</v>
      </c>
      <c r="DZ532" s="1">
        <v>1.751306E-2</v>
      </c>
      <c r="EA532">
        <v>33.123080000000002</v>
      </c>
      <c r="EB532">
        <v>0</v>
      </c>
      <c r="EC532">
        <v>0</v>
      </c>
      <c r="ED532" s="1">
        <v>1.7760689999999999E-2</v>
      </c>
      <c r="EE532">
        <v>33.124929999999999</v>
      </c>
      <c r="EF532">
        <v>0</v>
      </c>
      <c r="EG532">
        <v>0</v>
      </c>
      <c r="EH532" s="1">
        <v>1.7588090000000001E-2</v>
      </c>
      <c r="EI532">
        <v>33.260800000000003</v>
      </c>
      <c r="EJ532">
        <v>0</v>
      </c>
      <c r="EK532">
        <v>0</v>
      </c>
      <c r="EL532" s="1">
        <v>1.7210840000000002E-2</v>
      </c>
      <c r="EM532">
        <v>33.61627</v>
      </c>
      <c r="EN532">
        <v>0</v>
      </c>
      <c r="EO532">
        <v>0</v>
      </c>
      <c r="EP532" s="1">
        <v>1.6821849999999999E-2</v>
      </c>
      <c r="EQ532">
        <v>34.351649999999999</v>
      </c>
      <c r="ER532">
        <v>0</v>
      </c>
      <c r="ES532" s="1">
        <v>1.8417179999999999E-35</v>
      </c>
      <c r="ET532" s="1">
        <v>1.6652650000000001E-2</v>
      </c>
      <c r="EU532">
        <v>35.116280000000003</v>
      </c>
      <c r="EV532" s="1">
        <v>2.0483600000000001E-36</v>
      </c>
      <c r="EW532" s="1">
        <v>1.916043E-32</v>
      </c>
      <c r="EX532" s="1">
        <v>1.6603659999999999E-2</v>
      </c>
      <c r="EY532">
        <v>35.388449999999999</v>
      </c>
      <c r="EZ532" s="1">
        <v>1.137651E-33</v>
      </c>
      <c r="FA532" s="1">
        <v>1.058873E-29</v>
      </c>
      <c r="FB532" s="1">
        <v>1.6498180000000001E-2</v>
      </c>
      <c r="FC532">
        <v>35.366770000000002</v>
      </c>
      <c r="FD532" s="1">
        <v>3.617179E-31</v>
      </c>
      <c r="FE532" s="1">
        <v>3.3682130000000003E-27</v>
      </c>
      <c r="FF532" s="1">
        <v>1.6408860000000001E-2</v>
      </c>
      <c r="FG532">
        <v>35.33314</v>
      </c>
      <c r="FH532" s="1">
        <v>7.0307910000000003E-29</v>
      </c>
      <c r="FI532" s="1">
        <v>6.5712000000000003E-25</v>
      </c>
      <c r="FJ532">
        <v>1.6851629999999999E-2</v>
      </c>
      <c r="FK532">
        <v>35.348649999999999</v>
      </c>
      <c r="FL532" s="1">
        <v>9.128387E-27</v>
      </c>
      <c r="FM532" s="1">
        <v>8.3137010000000005E-23</v>
      </c>
      <c r="FN532" s="1">
        <v>1.6694529999999999E-2</v>
      </c>
      <c r="FO532">
        <v>35.595179999999999</v>
      </c>
      <c r="FP532" s="1">
        <v>7.7287070000000002E-25</v>
      </c>
      <c r="FQ532" s="1">
        <v>7.1323959999999994E-21</v>
      </c>
      <c r="FR532" s="1">
        <v>1.6326899999999998E-2</v>
      </c>
      <c r="FS532">
        <v>35.973529999999997</v>
      </c>
      <c r="FT532" s="1">
        <v>4.5304599999999998E-23</v>
      </c>
      <c r="FU532" s="1">
        <v>4.288456E-19</v>
      </c>
      <c r="FV532" s="1">
        <v>1.5938359999999999E-2</v>
      </c>
      <c r="FW532">
        <v>36.418590000000002</v>
      </c>
      <c r="FX532" s="1">
        <v>1.9133899999999999E-21</v>
      </c>
      <c r="FY532" s="1">
        <v>1.8654900000000001E-17</v>
      </c>
      <c r="FZ532" s="1">
        <v>1.5868500000000001E-2</v>
      </c>
      <c r="GA532">
        <v>36.679740000000002</v>
      </c>
      <c r="GB532" s="1">
        <v>6.1360459999999998E-20</v>
      </c>
      <c r="GC532" s="1">
        <v>6.0495810000000002E-16</v>
      </c>
      <c r="GD532" s="1">
        <v>1.593603E-2</v>
      </c>
      <c r="GE532">
        <v>36.785550000000001</v>
      </c>
      <c r="GF532" s="1">
        <v>1.518383E-18</v>
      </c>
      <c r="GG532" s="1">
        <v>1.501575E-14</v>
      </c>
      <c r="GH532" s="1">
        <v>1.5921540000000001E-2</v>
      </c>
      <c r="GI532">
        <v>36.738430000000001</v>
      </c>
      <c r="GJ532" s="1">
        <v>2.9210390000000002E-17</v>
      </c>
      <c r="GK532" s="1">
        <v>2.9145260000000002E-13</v>
      </c>
      <c r="GL532">
        <v>1.5835160000000001E-2</v>
      </c>
      <c r="GM532">
        <v>36.681530000000002</v>
      </c>
      <c r="GN532" s="1">
        <v>4.4547179999999999E-16</v>
      </c>
      <c r="GO532" s="1">
        <v>4.5040299999999997E-12</v>
      </c>
      <c r="GP532" s="1">
        <v>1.6224100000000002E-2</v>
      </c>
      <c r="GQ532">
        <v>36.661020000000001</v>
      </c>
      <c r="GR532" s="1">
        <v>5.6792280000000002E-15</v>
      </c>
      <c r="GS532" s="1">
        <v>5.6529239999999998E-11</v>
      </c>
      <c r="GT532" s="1">
        <v>1.6042609999999999E-2</v>
      </c>
      <c r="GU532">
        <v>36.960239999999999</v>
      </c>
      <c r="GV532" s="1">
        <v>5.7679490000000004E-14</v>
      </c>
      <c r="GW532" s="1">
        <v>5.8548850000000005E-10</v>
      </c>
      <c r="GX532" s="1">
        <v>1.5684090000000001E-2</v>
      </c>
      <c r="GY532">
        <v>37.430750000000003</v>
      </c>
      <c r="GZ532" s="1">
        <v>4.8355939999999997E-13</v>
      </c>
      <c r="HA532" s="1">
        <v>5.0637030000000003E-9</v>
      </c>
      <c r="HB532" s="1">
        <v>1.529224E-2</v>
      </c>
      <c r="HC532">
        <v>38.016669999999998</v>
      </c>
      <c r="HD532" s="1">
        <v>3.4200780000000002E-12</v>
      </c>
      <c r="HE532" s="1">
        <v>3.7062869999999997E-8</v>
      </c>
      <c r="HF532" s="1">
        <v>1.519039E-2</v>
      </c>
      <c r="HG532">
        <v>38.513109999999998</v>
      </c>
      <c r="HH532" s="1">
        <v>2.117543E-11</v>
      </c>
      <c r="HI532" s="1">
        <v>2.32942E-7</v>
      </c>
      <c r="HJ532">
        <v>1.5188460000000001E-2</v>
      </c>
      <c r="HK532">
        <v>38.62912</v>
      </c>
      <c r="HL532" s="1">
        <v>1.148563E-10</v>
      </c>
      <c r="HM532" s="1">
        <v>1.274874E-6</v>
      </c>
      <c r="HN532" s="1">
        <v>1.509514E-2</v>
      </c>
      <c r="HO532">
        <v>38.597819999999999</v>
      </c>
      <c r="HP532" s="1">
        <v>5.4523240000000003E-10</v>
      </c>
      <c r="HQ532" s="1">
        <v>6.1423399999999999E-6</v>
      </c>
      <c r="HR532" s="1">
        <v>1.488593E-2</v>
      </c>
      <c r="HS532">
        <v>38.535760000000003</v>
      </c>
      <c r="HT532" s="1">
        <v>2.2811839999999998E-9</v>
      </c>
      <c r="HU532" s="1">
        <v>2.628229E-5</v>
      </c>
      <c r="HV532" s="1">
        <v>1.50508E-2</v>
      </c>
      <c r="HW532">
        <v>38.531080000000003</v>
      </c>
      <c r="HX532" s="1">
        <v>8.7784080000000003E-9</v>
      </c>
      <c r="HY532" s="1">
        <v>1.008797E-4</v>
      </c>
      <c r="HZ532">
        <v>1.4843139999999999E-2</v>
      </c>
      <c r="IA532">
        <v>38.873640000000002</v>
      </c>
      <c r="IB532" s="1">
        <v>2.980838E-8</v>
      </c>
      <c r="IC532" s="1">
        <v>3.5022390000000002E-4</v>
      </c>
      <c r="ID532" s="1">
        <v>1.455074E-2</v>
      </c>
      <c r="IE532">
        <v>39.656059999999997</v>
      </c>
      <c r="IF532" s="1">
        <v>9.1603700000000001E-8</v>
      </c>
      <c r="IG532" s="1">
        <v>1.106697E-3</v>
      </c>
      <c r="IH532" s="1">
        <v>1.4213190000000001E-2</v>
      </c>
      <c r="II532">
        <v>40.663530000000002</v>
      </c>
      <c r="IJ532" s="1">
        <v>2.5713469999999998E-7</v>
      </c>
      <c r="IK532" s="1">
        <v>3.2044180000000001E-3</v>
      </c>
      <c r="IL532">
        <v>1.405182E-2</v>
      </c>
      <c r="IM532">
        <v>41.34431</v>
      </c>
      <c r="IN532" s="1">
        <v>6.7405529999999999E-7</v>
      </c>
      <c r="IO532" s="1">
        <v>8.5613879999999996E-3</v>
      </c>
      <c r="IP532" s="1">
        <v>1.3956690000000001E-2</v>
      </c>
      <c r="IQ532">
        <v>41.523380000000003</v>
      </c>
      <c r="IR532" s="1">
        <v>1.649513E-6</v>
      </c>
      <c r="IS532" s="1">
        <v>2.125382E-2</v>
      </c>
      <c r="IT532" s="1">
        <v>1.3783719999999999E-2</v>
      </c>
      <c r="IU532">
        <v>41.482700000000001</v>
      </c>
      <c r="IV532" s="1">
        <v>3.7524919999999999E-6</v>
      </c>
      <c r="IW532" s="1">
        <v>4.9310159999999999E-2</v>
      </c>
      <c r="IX532" s="1">
        <v>1.3500460000000001E-2</v>
      </c>
      <c r="IY532">
        <v>41.423139999999997</v>
      </c>
      <c r="IZ532" s="1">
        <v>7.9510780000000007E-6</v>
      </c>
      <c r="JA532">
        <v>0.1074283</v>
      </c>
      <c r="JB532" s="1">
        <v>1.335481E-2</v>
      </c>
      <c r="JC532">
        <v>41.385300000000001</v>
      </c>
      <c r="JD532" s="1">
        <v>1.6059999999999999E-5</v>
      </c>
      <c r="JE532">
        <v>0.2208755</v>
      </c>
      <c r="JF532">
        <v>1.3057259999999999E-2</v>
      </c>
      <c r="JG532">
        <v>41.627319999999997</v>
      </c>
      <c r="JH532" s="1">
        <v>3.040634E-5</v>
      </c>
      <c r="JI532">
        <v>0.43050529999999998</v>
      </c>
      <c r="JJ532" s="1">
        <v>1.2798550000000001E-2</v>
      </c>
      <c r="JK532">
        <v>41.91283</v>
      </c>
      <c r="JL532" s="1">
        <v>5.4903140000000002E-5</v>
      </c>
      <c r="JM532">
        <v>0.79860520000000002</v>
      </c>
      <c r="JN532" s="1">
        <v>1.2614159999999999E-2</v>
      </c>
      <c r="JO532">
        <v>42.015509999999999</v>
      </c>
      <c r="JP532" s="1">
        <v>9.5122899999999997E-5</v>
      </c>
      <c r="JQ532">
        <v>1.4159809999999999</v>
      </c>
      <c r="JR532" s="1">
        <v>1.252298E-2</v>
      </c>
      <c r="JS532">
        <v>42.022950000000002</v>
      </c>
      <c r="JT532" s="1">
        <v>1.593183E-4</v>
      </c>
      <c r="JU532">
        <v>2.4091260000000001</v>
      </c>
      <c r="JV532" s="1">
        <v>1.2432189999999999E-2</v>
      </c>
      <c r="JW532">
        <v>42.036149999999999</v>
      </c>
      <c r="JX532" s="1">
        <v>2.5707479999999999E-4</v>
      </c>
      <c r="JY532">
        <v>3.947222</v>
      </c>
      <c r="JZ532" s="1">
        <v>1.2292249999999999E-2</v>
      </c>
      <c r="KA532">
        <v>41.988909999999997</v>
      </c>
      <c r="KB532" s="1">
        <v>3.9916989999999998E-4</v>
      </c>
      <c r="KC532">
        <v>6.2461820000000001</v>
      </c>
      <c r="KD532" s="1">
        <v>1.215405E-2</v>
      </c>
      <c r="KE532">
        <v>41.923729999999999</v>
      </c>
      <c r="KF532" s="1">
        <v>6.0035519999999997E-4</v>
      </c>
      <c r="KG532">
        <v>9.5717269999999992</v>
      </c>
      <c r="KH532" s="1">
        <v>1.217759E-2</v>
      </c>
      <c r="KI532">
        <v>41.846620000000001</v>
      </c>
      <c r="KJ532" s="1">
        <v>8.8899059999999997E-4</v>
      </c>
      <c r="KK532">
        <v>14.24536</v>
      </c>
      <c r="KL532" s="1">
        <v>1.209314E-2</v>
      </c>
      <c r="KM532">
        <v>42.07291</v>
      </c>
      <c r="KN532" s="1">
        <v>1.2705819999999999E-3</v>
      </c>
      <c r="KO532">
        <v>20.639679999999998</v>
      </c>
      <c r="KP532" s="1">
        <v>1.1954920000000001E-2</v>
      </c>
      <c r="KQ532">
        <v>42.781329999999997</v>
      </c>
      <c r="KR532" s="1">
        <v>1.76356E-3</v>
      </c>
      <c r="KS532">
        <v>29.166319999999999</v>
      </c>
      <c r="KT532" s="1">
        <v>1.178366E-2</v>
      </c>
      <c r="KU532">
        <v>43.816749999999999</v>
      </c>
      <c r="KV532" s="1">
        <v>2.3853400000000001E-3</v>
      </c>
      <c r="KW532">
        <v>40.271799999999999</v>
      </c>
      <c r="KX532" s="1">
        <v>1.170358E-2</v>
      </c>
      <c r="KY532">
        <v>44.571010000000001</v>
      </c>
      <c r="KZ532" s="1">
        <v>3.1835919999999998E-3</v>
      </c>
      <c r="LA532">
        <v>54.436279999999996</v>
      </c>
      <c r="LB532" s="1">
        <v>1.168596E-2</v>
      </c>
      <c r="LC532">
        <v>44.705100000000002</v>
      </c>
      <c r="LD532" s="1">
        <v>4.1904589999999997E-3</v>
      </c>
      <c r="LE532">
        <v>72.169790000000006</v>
      </c>
      <c r="LF532" s="1">
        <v>1.1662870000000001E-2</v>
      </c>
      <c r="LG532">
        <v>44.57329</v>
      </c>
      <c r="LH532" s="1">
        <v>5.4171799999999997E-3</v>
      </c>
      <c r="LI532">
        <v>93.991630000000001</v>
      </c>
      <c r="LJ532" s="1">
        <v>1.154841E-2</v>
      </c>
      <c r="LK532">
        <v>44.47137</v>
      </c>
      <c r="LL532" s="1">
        <v>6.8353989999999998E-3</v>
      </c>
      <c r="LM532">
        <v>120.40179999999999</v>
      </c>
      <c r="LN532" s="1">
        <v>1.133026E-2</v>
      </c>
      <c r="LO532">
        <v>44.371850000000002</v>
      </c>
      <c r="LP532" s="1">
        <v>8.4162830000000001E-3</v>
      </c>
      <c r="LQ532">
        <v>151.84899999999999</v>
      </c>
      <c r="LR532">
        <v>1.125074E-2</v>
      </c>
      <c r="LS532">
        <v>44.436450000000001</v>
      </c>
      <c r="LT532" s="1">
        <v>1.0340129999999999E-2</v>
      </c>
      <c r="LU532">
        <v>188.78030000000001</v>
      </c>
      <c r="LV532">
        <v>1.127594E-2</v>
      </c>
      <c r="LW532">
        <v>44.702190000000002</v>
      </c>
      <c r="LX532" s="1">
        <v>1.265928E-2</v>
      </c>
      <c r="LY532">
        <v>231.66720000000001</v>
      </c>
      <c r="LZ532" s="1">
        <v>1.1300630000000001E-2</v>
      </c>
      <c r="MA532">
        <v>44.939010000000003</v>
      </c>
      <c r="MB532" s="1">
        <v>1.53168E-2</v>
      </c>
      <c r="MC532">
        <v>280.9348</v>
      </c>
      <c r="MD532" s="1">
        <v>1.1239549999999999E-2</v>
      </c>
      <c r="ME532">
        <v>45.116770000000002</v>
      </c>
      <c r="MF532" s="1">
        <v>1.8189790000000001E-2</v>
      </c>
      <c r="MG532">
        <v>336.8981</v>
      </c>
      <c r="MH532" s="1">
        <v>1.112778E-2</v>
      </c>
      <c r="MI532">
        <v>45.170099999999998</v>
      </c>
      <c r="MJ532" s="1">
        <v>2.1280739999999999E-2</v>
      </c>
      <c r="MK532">
        <v>399.7962</v>
      </c>
      <c r="ML532" s="1">
        <v>1.1038859999999999E-2</v>
      </c>
      <c r="MM532">
        <v>45.021509999999999</v>
      </c>
      <c r="MN532" s="1">
        <v>2.470226E-2</v>
      </c>
      <c r="MO532">
        <v>469.80689999999998</v>
      </c>
      <c r="MP532" s="1">
        <v>1.101676E-2</v>
      </c>
      <c r="MQ532">
        <v>44.892879999999998</v>
      </c>
      <c r="MR532" s="1">
        <v>2.8591229999999999E-2</v>
      </c>
      <c r="MS532">
        <v>547.13900000000001</v>
      </c>
      <c r="MT532" s="1">
        <v>1.108437E-2</v>
      </c>
      <c r="MU532">
        <v>44.806220000000003</v>
      </c>
      <c r="MV532" s="1">
        <v>3.3093980000000002E-2</v>
      </c>
      <c r="MW532">
        <v>631.98379999999997</v>
      </c>
      <c r="MX532" s="1">
        <v>1.1052380000000001E-2</v>
      </c>
      <c r="MY532">
        <v>44.948610000000002</v>
      </c>
      <c r="MZ532" s="1">
        <v>3.7679400000000002E-2</v>
      </c>
      <c r="NA532">
        <v>724.40920000000006</v>
      </c>
      <c r="NB532" s="1">
        <v>1.096842E-2</v>
      </c>
      <c r="NC532">
        <v>45.197380000000003</v>
      </c>
      <c r="ND532" s="1">
        <v>4.2389459999999997E-2</v>
      </c>
      <c r="NE532">
        <v>824.29989999999998</v>
      </c>
      <c r="NF532" s="1">
        <v>1.085619E-2</v>
      </c>
      <c r="NG532">
        <v>45.659799999999997</v>
      </c>
      <c r="NH532" s="1">
        <v>4.7240289999999997E-2</v>
      </c>
      <c r="NI532">
        <v>931.52750000000003</v>
      </c>
      <c r="NJ532" s="1">
        <v>1.0820740000000001E-2</v>
      </c>
      <c r="NK532">
        <v>46.238289999999999</v>
      </c>
      <c r="NL532" s="1">
        <v>5.2682619999999999E-2</v>
      </c>
      <c r="NM532">
        <v>1045.9760000000001</v>
      </c>
      <c r="NN532" s="1">
        <v>1.083451E-2</v>
      </c>
      <c r="NO532">
        <v>46.488570000000003</v>
      </c>
      <c r="NP532" s="1">
        <v>5.8683340000000001E-2</v>
      </c>
      <c r="NQ532">
        <v>1167.633</v>
      </c>
      <c r="NR532" s="1">
        <v>1.082145E-2</v>
      </c>
      <c r="NS532">
        <v>46.296230000000001</v>
      </c>
      <c r="NT532" s="1">
        <v>6.4854910000000002E-2</v>
      </c>
      <c r="NU532">
        <v>1296.309</v>
      </c>
      <c r="NV532" s="1">
        <v>1.077911E-2</v>
      </c>
      <c r="NW532">
        <v>46.098610000000001</v>
      </c>
      <c r="NX532" s="1">
        <v>7.1120520000000007E-2</v>
      </c>
      <c r="NY532">
        <v>1431.7180000000001</v>
      </c>
      <c r="NZ532" s="1">
        <v>1.066101E-2</v>
      </c>
      <c r="OA532">
        <v>45.971510000000002</v>
      </c>
      <c r="OB532" s="1">
        <v>7.7076779999999998E-2</v>
      </c>
      <c r="OC532">
        <v>1573.462</v>
      </c>
      <c r="OD532" s="1">
        <v>1.062165E-2</v>
      </c>
      <c r="OE532">
        <v>46.104430000000001</v>
      </c>
      <c r="OF532" s="1">
        <v>8.3767389999999997E-2</v>
      </c>
      <c r="OG532">
        <v>1721.213</v>
      </c>
      <c r="OH532">
        <v>1.061896E-2</v>
      </c>
      <c r="OI532">
        <v>46.186700000000002</v>
      </c>
      <c r="OJ532" s="1">
        <v>9.0975429999999996E-2</v>
      </c>
      <c r="OK532">
        <v>1874.8240000000001</v>
      </c>
    </row>
    <row r="533" spans="1:401" x14ac:dyDescent="0.35">
      <c r="A533">
        <v>542</v>
      </c>
      <c r="B533" t="s">
        <v>4</v>
      </c>
      <c r="C533" t="s">
        <v>364</v>
      </c>
      <c r="D533" t="s">
        <v>540</v>
      </c>
      <c r="E533">
        <v>767.98019999999997</v>
      </c>
      <c r="F533" s="1">
        <v>2.097688E-2</v>
      </c>
      <c r="G533">
        <v>26.116</v>
      </c>
      <c r="H533">
        <v>0</v>
      </c>
      <c r="I533">
        <v>0</v>
      </c>
      <c r="J533" s="1">
        <v>2.081498E-2</v>
      </c>
      <c r="K533">
        <v>26.308440000000001</v>
      </c>
      <c r="L533">
        <v>0</v>
      </c>
      <c r="M533">
        <v>0</v>
      </c>
      <c r="N533" s="1">
        <v>2.0487379999999999E-2</v>
      </c>
      <c r="O533">
        <v>26.42597</v>
      </c>
      <c r="P533">
        <v>0</v>
      </c>
      <c r="Q533">
        <v>0</v>
      </c>
      <c r="R533" s="1">
        <v>2.0147089999999999E-2</v>
      </c>
      <c r="S533">
        <v>26.71442</v>
      </c>
      <c r="T533">
        <v>0</v>
      </c>
      <c r="U533">
        <v>0</v>
      </c>
      <c r="V533" s="1">
        <v>2.0041659999999999E-2</v>
      </c>
      <c r="W533">
        <v>26.99607</v>
      </c>
      <c r="X533">
        <v>0</v>
      </c>
      <c r="Y533">
        <v>0</v>
      </c>
      <c r="Z533" s="1">
        <v>2.003369E-2</v>
      </c>
      <c r="AA533">
        <v>27.12398</v>
      </c>
      <c r="AB533">
        <v>0</v>
      </c>
      <c r="AC533">
        <v>0</v>
      </c>
      <c r="AD533" s="1">
        <v>1.9934049999999998E-2</v>
      </c>
      <c r="AE533">
        <v>27.128550000000001</v>
      </c>
      <c r="AF533">
        <v>0</v>
      </c>
      <c r="AG533">
        <v>0</v>
      </c>
      <c r="AH533" s="1">
        <v>1.9701900000000001E-2</v>
      </c>
      <c r="AI533">
        <v>27.115539999999999</v>
      </c>
      <c r="AJ533">
        <v>0</v>
      </c>
      <c r="AK533">
        <v>0</v>
      </c>
      <c r="AL533" s="1">
        <v>1.9480600000000001E-2</v>
      </c>
      <c r="AM533">
        <v>27.16197</v>
      </c>
      <c r="AN533">
        <v>0</v>
      </c>
      <c r="AO533">
        <v>0</v>
      </c>
      <c r="AP533" s="1">
        <v>1.9313319999999998E-2</v>
      </c>
      <c r="AQ533">
        <v>27.469819999999999</v>
      </c>
      <c r="AR533">
        <v>0</v>
      </c>
      <c r="AS533">
        <v>0</v>
      </c>
      <c r="AT533" s="1">
        <v>1.9206939999999999E-2</v>
      </c>
      <c r="AU533">
        <v>27.959720000000001</v>
      </c>
      <c r="AV533">
        <v>0</v>
      </c>
      <c r="AW533">
        <v>0</v>
      </c>
      <c r="AX533" s="1">
        <v>1.9075140000000001E-2</v>
      </c>
      <c r="AY533">
        <v>28.537929999999999</v>
      </c>
      <c r="AZ533">
        <v>0</v>
      </c>
      <c r="BA533">
        <v>0</v>
      </c>
      <c r="BB533" s="1">
        <v>1.8868030000000001E-2</v>
      </c>
      <c r="BC533">
        <v>29.027049999999999</v>
      </c>
      <c r="BD533">
        <v>0</v>
      </c>
      <c r="BE533">
        <v>0</v>
      </c>
      <c r="BF533" s="1">
        <v>1.8631559999999998E-2</v>
      </c>
      <c r="BG533">
        <v>29.219470000000001</v>
      </c>
      <c r="BH533">
        <v>0</v>
      </c>
      <c r="BI533">
        <v>0</v>
      </c>
      <c r="BJ533" s="1">
        <v>1.8407940000000001E-2</v>
      </c>
      <c r="BK533">
        <v>29.22992</v>
      </c>
      <c r="BL533">
        <v>0</v>
      </c>
      <c r="BM533">
        <v>0</v>
      </c>
      <c r="BN533" s="1">
        <v>1.8267189999999999E-2</v>
      </c>
      <c r="BO533">
        <v>29.22747</v>
      </c>
      <c r="BP533">
        <v>0</v>
      </c>
      <c r="BQ533">
        <v>0</v>
      </c>
      <c r="BR533" s="1">
        <v>1.828948E-2</v>
      </c>
      <c r="BS533">
        <v>29.242920000000002</v>
      </c>
      <c r="BT533">
        <v>0</v>
      </c>
      <c r="BU533">
        <v>0</v>
      </c>
      <c r="BV533" s="1">
        <v>1.807373E-2</v>
      </c>
      <c r="BW533">
        <v>29.439889999999998</v>
      </c>
      <c r="BX533">
        <v>0</v>
      </c>
      <c r="BY533">
        <v>0</v>
      </c>
      <c r="BZ533" s="1">
        <v>1.774914E-2</v>
      </c>
      <c r="CA533">
        <v>29.691579999999998</v>
      </c>
      <c r="CB533">
        <v>0</v>
      </c>
      <c r="CC533">
        <v>0</v>
      </c>
      <c r="CD533" s="1">
        <v>1.7422110000000001E-2</v>
      </c>
      <c r="CE533">
        <v>29.91778</v>
      </c>
      <c r="CF533">
        <v>0</v>
      </c>
      <c r="CG533">
        <v>0</v>
      </c>
      <c r="CH533" s="1">
        <v>1.7232919999999999E-2</v>
      </c>
      <c r="CI533">
        <v>30.10183</v>
      </c>
      <c r="CJ533">
        <v>0</v>
      </c>
      <c r="CK533">
        <v>0</v>
      </c>
      <c r="CL533" s="1">
        <v>1.7118499999999998E-2</v>
      </c>
      <c r="CM533">
        <v>30.144100000000002</v>
      </c>
      <c r="CN533">
        <v>0</v>
      </c>
      <c r="CO533">
        <v>0</v>
      </c>
      <c r="CP533" s="1">
        <v>1.699057E-2</v>
      </c>
      <c r="CQ533">
        <v>30.149010000000001</v>
      </c>
      <c r="CR533">
        <v>0</v>
      </c>
      <c r="CS533">
        <v>0</v>
      </c>
      <c r="CT533" s="1">
        <v>1.6785540000000002E-2</v>
      </c>
      <c r="CU533">
        <v>30.141819999999999</v>
      </c>
      <c r="CV533">
        <v>0</v>
      </c>
      <c r="CW533">
        <v>0</v>
      </c>
      <c r="CX533" s="1">
        <v>1.6554739999999998E-2</v>
      </c>
      <c r="CY533">
        <v>30.179950000000002</v>
      </c>
      <c r="CZ533">
        <v>0</v>
      </c>
      <c r="DA533">
        <v>0</v>
      </c>
      <c r="DB533" s="1">
        <v>1.6421910000000001E-2</v>
      </c>
      <c r="DC533">
        <v>30.42164</v>
      </c>
      <c r="DD533">
        <v>0</v>
      </c>
      <c r="DE533">
        <v>0</v>
      </c>
      <c r="DF533" s="1">
        <v>1.6382799999999999E-2</v>
      </c>
      <c r="DG533">
        <v>30.88109</v>
      </c>
      <c r="DH533">
        <v>0</v>
      </c>
      <c r="DI533">
        <v>0</v>
      </c>
      <c r="DJ533" s="1">
        <v>1.632745E-2</v>
      </c>
      <c r="DK533">
        <v>31.63409</v>
      </c>
      <c r="DL533">
        <v>0</v>
      </c>
      <c r="DM533">
        <v>0</v>
      </c>
      <c r="DN533" s="1">
        <v>1.6210749999999999E-2</v>
      </c>
      <c r="DO533">
        <v>32.513800000000003</v>
      </c>
      <c r="DP533">
        <v>0</v>
      </c>
      <c r="DQ533">
        <v>0</v>
      </c>
      <c r="DR533" s="1">
        <v>1.6017549999999998E-2</v>
      </c>
      <c r="DS533">
        <v>32.909579999999998</v>
      </c>
      <c r="DT533">
        <v>0</v>
      </c>
      <c r="DU533">
        <v>0</v>
      </c>
      <c r="DV533" s="1">
        <v>1.5835269999999999E-2</v>
      </c>
      <c r="DW533">
        <v>32.917149999999999</v>
      </c>
      <c r="DX533">
        <v>0</v>
      </c>
      <c r="DY533">
        <v>0</v>
      </c>
      <c r="DZ533" s="1">
        <v>1.5748000000000002E-2</v>
      </c>
      <c r="EA533">
        <v>32.906930000000003</v>
      </c>
      <c r="EB533">
        <v>0</v>
      </c>
      <c r="EC533">
        <v>0</v>
      </c>
      <c r="ED533">
        <v>1.5973500000000002E-2</v>
      </c>
      <c r="EE533">
        <v>32.912930000000003</v>
      </c>
      <c r="EF533">
        <v>0</v>
      </c>
      <c r="EG533">
        <v>0</v>
      </c>
      <c r="EH533" s="1">
        <v>1.58184E-2</v>
      </c>
      <c r="EI533">
        <v>33.049410000000002</v>
      </c>
      <c r="EJ533">
        <v>0</v>
      </c>
      <c r="EK533">
        <v>0</v>
      </c>
      <c r="EL533" s="1">
        <v>1.547712E-2</v>
      </c>
      <c r="EM533">
        <v>33.401069999999997</v>
      </c>
      <c r="EN533">
        <v>0</v>
      </c>
      <c r="EO533">
        <v>0</v>
      </c>
      <c r="EP533" s="1">
        <v>1.512523E-2</v>
      </c>
      <c r="EQ533">
        <v>34.126460000000002</v>
      </c>
      <c r="ER533">
        <v>0</v>
      </c>
      <c r="ES533" s="1">
        <v>6.3701230000000006E-36</v>
      </c>
      <c r="ET533" s="1">
        <v>1.497454E-2</v>
      </c>
      <c r="EU533">
        <v>34.882770000000001</v>
      </c>
      <c r="EV533" s="1">
        <v>5.9880580000000002E-37</v>
      </c>
      <c r="EW533" s="1">
        <v>6.9564609999999998E-33</v>
      </c>
      <c r="EX533" s="1">
        <v>1.493016E-2</v>
      </c>
      <c r="EY533">
        <v>35.158720000000002</v>
      </c>
      <c r="EZ533" s="1">
        <v>3.5297670000000001E-34</v>
      </c>
      <c r="FA533" s="1">
        <v>4.0195580000000002E-30</v>
      </c>
      <c r="FB533" s="1">
        <v>1.4836530000000001E-2</v>
      </c>
      <c r="FC533">
        <v>35.143970000000003</v>
      </c>
      <c r="FD533" s="1">
        <v>1.184398E-31</v>
      </c>
      <c r="FE533" s="1">
        <v>1.332611E-27</v>
      </c>
      <c r="FF533">
        <v>1.4759110000000001E-2</v>
      </c>
      <c r="FG533">
        <v>35.115720000000003</v>
      </c>
      <c r="FH533" s="1">
        <v>2.4191069999999999E-29</v>
      </c>
      <c r="FI533" s="1">
        <v>2.7027909999999999E-25</v>
      </c>
      <c r="FJ533" s="1">
        <v>1.5161529999999999E-2</v>
      </c>
      <c r="FK533">
        <v>35.134740000000001</v>
      </c>
      <c r="FL533" s="1">
        <v>3.2888339999999997E-27</v>
      </c>
      <c r="FM533" s="1">
        <v>3.5468230000000002E-23</v>
      </c>
      <c r="FN533" s="1">
        <v>1.502038E-2</v>
      </c>
      <c r="FO533">
        <v>35.379240000000003</v>
      </c>
      <c r="FP533" s="1">
        <v>2.9054960000000001E-25</v>
      </c>
      <c r="FQ533" s="1">
        <v>3.1498150000000002E-21</v>
      </c>
      <c r="FR533">
        <v>1.46883E-2</v>
      </c>
      <c r="FS533">
        <v>35.753700000000002</v>
      </c>
      <c r="FT533" s="1">
        <v>1.7724139999999999E-23</v>
      </c>
      <c r="FU533" s="1">
        <v>1.9571890000000001E-19</v>
      </c>
      <c r="FV533" s="1">
        <v>1.4336359999999999E-2</v>
      </c>
      <c r="FW533">
        <v>36.194420000000001</v>
      </c>
      <c r="FX533" s="1">
        <v>7.7711460000000003E-22</v>
      </c>
      <c r="FY533" s="1">
        <v>8.7844649999999999E-18</v>
      </c>
      <c r="FZ533" s="1">
        <v>1.427436E-2</v>
      </c>
      <c r="GA533">
        <v>36.456049999999998</v>
      </c>
      <c r="GB533" s="1">
        <v>2.5829979999999999E-20</v>
      </c>
      <c r="GC533" s="1">
        <v>2.935377E-16</v>
      </c>
      <c r="GD533" s="1">
        <v>1.433715E-2</v>
      </c>
      <c r="GE533">
        <v>36.565080000000002</v>
      </c>
      <c r="GF533" s="1">
        <v>6.6147839999999998E-19</v>
      </c>
      <c r="GG533" s="1">
        <v>7.4990459999999994E-15</v>
      </c>
      <c r="GH533" s="1">
        <v>1.4324180000000001E-2</v>
      </c>
      <c r="GI533">
        <v>36.523870000000002</v>
      </c>
      <c r="GJ533" s="1">
        <v>1.314821E-17</v>
      </c>
      <c r="GK533" s="1">
        <v>1.496546E-13</v>
      </c>
      <c r="GL533" s="1">
        <v>1.424894E-2</v>
      </c>
      <c r="GM533">
        <v>36.472189999999998</v>
      </c>
      <c r="GN533" s="1">
        <v>2.06935E-16</v>
      </c>
      <c r="GO533" s="1">
        <v>2.3755370000000001E-12</v>
      </c>
      <c r="GP533" s="1">
        <v>1.4602560000000001E-2</v>
      </c>
      <c r="GQ533">
        <v>36.455419999999997</v>
      </c>
      <c r="GR533" s="1">
        <v>2.7195150000000002E-15</v>
      </c>
      <c r="GS533" s="1">
        <v>3.0595230000000002E-11</v>
      </c>
      <c r="GT533">
        <v>1.443908E-2</v>
      </c>
      <c r="GU533">
        <v>36.75121</v>
      </c>
      <c r="GV533" s="1">
        <v>2.8424590000000001E-14</v>
      </c>
      <c r="GW533" s="1">
        <v>3.2484889999999998E-10</v>
      </c>
      <c r="GX533" s="1">
        <v>1.4114059999999999E-2</v>
      </c>
      <c r="GY533">
        <v>37.2164</v>
      </c>
      <c r="GZ533" s="1">
        <v>2.4491270000000001E-13</v>
      </c>
      <c r="HA533" s="1">
        <v>2.8775459999999998E-9</v>
      </c>
      <c r="HB533" s="1">
        <v>1.376045E-2</v>
      </c>
      <c r="HC533">
        <v>37.795699999999997</v>
      </c>
      <c r="HD533" s="1">
        <v>1.7783040000000001E-12</v>
      </c>
      <c r="HE533" s="1">
        <v>2.1551400000000001E-8</v>
      </c>
      <c r="HF533" s="1">
        <v>1.366881E-2</v>
      </c>
      <c r="HG533">
        <v>38.288690000000003</v>
      </c>
      <c r="HH533" s="1">
        <v>1.129122E-11</v>
      </c>
      <c r="HI533" s="1">
        <v>1.3846699999999999E-7</v>
      </c>
      <c r="HJ533">
        <v>1.3669250000000001E-2</v>
      </c>
      <c r="HK533">
        <v>38.409509999999997</v>
      </c>
      <c r="HL533" s="1">
        <v>6.2745610000000002E-11</v>
      </c>
      <c r="HM533" s="1">
        <v>7.7397809999999999E-7</v>
      </c>
      <c r="HN533">
        <v>1.35862E-2</v>
      </c>
      <c r="HO533">
        <v>38.384320000000002</v>
      </c>
      <c r="HP533" s="1">
        <v>3.0482380000000001E-10</v>
      </c>
      <c r="HQ533" s="1">
        <v>3.8053819999999999E-6</v>
      </c>
      <c r="HR533" s="1">
        <v>1.339977E-2</v>
      </c>
      <c r="HS533">
        <v>38.328060000000001</v>
      </c>
      <c r="HT533" s="1">
        <v>1.304055E-9</v>
      </c>
      <c r="HU533" s="1">
        <v>1.660368E-5</v>
      </c>
      <c r="HV533">
        <v>1.354991E-2</v>
      </c>
      <c r="HW533">
        <v>38.327210000000001</v>
      </c>
      <c r="HX533" s="1">
        <v>5.1270429999999998E-9</v>
      </c>
      <c r="HY533" s="1">
        <v>6.4940939999999996E-5</v>
      </c>
      <c r="HZ533" s="1">
        <v>1.3362880000000001E-2</v>
      </c>
      <c r="IA533">
        <v>38.665649999999999</v>
      </c>
      <c r="IB533" s="1">
        <v>1.776804E-8</v>
      </c>
      <c r="IC533" s="1">
        <v>2.295671E-4</v>
      </c>
      <c r="ID533" s="1">
        <v>1.309781E-2</v>
      </c>
      <c r="IE533">
        <v>39.436579999999999</v>
      </c>
      <c r="IF533" s="1">
        <v>5.5674050000000002E-8</v>
      </c>
      <c r="IG533" s="1">
        <v>7.3815100000000004E-4</v>
      </c>
      <c r="IH533" s="1">
        <v>1.279418E-2</v>
      </c>
      <c r="II533">
        <v>40.430900000000001</v>
      </c>
      <c r="IJ533" s="1">
        <v>1.5924739999999999E-7</v>
      </c>
      <c r="IK533" s="1">
        <v>2.1733859999999998E-3</v>
      </c>
      <c r="IL533" s="1">
        <v>1.264907E-2</v>
      </c>
      <c r="IM533">
        <v>41.108049999999999</v>
      </c>
      <c r="IN533" s="1">
        <v>4.2506830000000001E-7</v>
      </c>
      <c r="IO533" s="1">
        <v>5.9010119999999998E-3</v>
      </c>
      <c r="IP533" s="1">
        <v>1.2565689999999999E-2</v>
      </c>
      <c r="IQ533">
        <v>41.292630000000003</v>
      </c>
      <c r="IR533" s="1">
        <v>1.058548E-6</v>
      </c>
      <c r="IS533" s="1">
        <v>1.487754E-2</v>
      </c>
      <c r="IT533" s="1">
        <v>1.240984E-2</v>
      </c>
      <c r="IU533">
        <v>41.259509999999999</v>
      </c>
      <c r="IV533" s="1">
        <v>2.4482569999999998E-6</v>
      </c>
      <c r="IW533" s="1">
        <v>3.503183E-2</v>
      </c>
      <c r="IX533" s="1">
        <v>1.2157660000000001E-2</v>
      </c>
      <c r="IY533">
        <v>41.206290000000003</v>
      </c>
      <c r="IZ533" s="1">
        <v>5.2715710000000003E-6</v>
      </c>
      <c r="JA533" s="1">
        <v>7.7412620000000001E-2</v>
      </c>
      <c r="JB533" s="1">
        <v>1.202718E-2</v>
      </c>
      <c r="JC533">
        <v>41.173520000000003</v>
      </c>
      <c r="JD533" s="1">
        <v>1.0811299999999999E-5</v>
      </c>
      <c r="JE533">
        <v>0.1613462</v>
      </c>
      <c r="JF533" s="1">
        <v>1.175816E-2</v>
      </c>
      <c r="JG533">
        <v>41.41384</v>
      </c>
      <c r="JH533" s="1">
        <v>2.0766110000000002E-5</v>
      </c>
      <c r="JI533">
        <v>0.3186078</v>
      </c>
      <c r="JJ533" s="1">
        <v>1.152503E-2</v>
      </c>
      <c r="JK533">
        <v>41.698500000000003</v>
      </c>
      <c r="JL533" s="1">
        <v>3.8018739999999998E-5</v>
      </c>
      <c r="JM533">
        <v>0.59845269999999995</v>
      </c>
      <c r="JN533" s="1">
        <v>1.135943E-2</v>
      </c>
      <c r="JO533">
        <v>41.804160000000003</v>
      </c>
      <c r="JP533" s="1">
        <v>6.6749809999999996E-5</v>
      </c>
      <c r="JQ533">
        <v>1.0738350000000001</v>
      </c>
      <c r="JR533">
        <v>1.127804E-2</v>
      </c>
      <c r="JS533">
        <v>41.816220000000001</v>
      </c>
      <c r="JT533" s="1">
        <v>1.132264E-4</v>
      </c>
      <c r="JU533">
        <v>1.847963</v>
      </c>
      <c r="JV533" s="1">
        <v>1.119615E-2</v>
      </c>
      <c r="JW533">
        <v>41.832949999999997</v>
      </c>
      <c r="JX533" s="1">
        <v>1.849125E-4</v>
      </c>
      <c r="JY533">
        <v>3.060927</v>
      </c>
      <c r="JZ533" s="1">
        <v>1.107119E-2</v>
      </c>
      <c r="KA533">
        <v>41.790059999999997</v>
      </c>
      <c r="KB533" s="1">
        <v>2.9046639999999999E-4</v>
      </c>
      <c r="KC533">
        <v>4.8943019999999997</v>
      </c>
      <c r="KD533" s="1">
        <v>1.0946539999999999E-2</v>
      </c>
      <c r="KE533">
        <v>41.729349999999997</v>
      </c>
      <c r="KF533" s="1">
        <v>4.416666E-4</v>
      </c>
      <c r="KG533">
        <v>7.5748769999999999</v>
      </c>
      <c r="KH533" s="1">
        <v>1.0969319999999999E-2</v>
      </c>
      <c r="KI533">
        <v>41.656930000000003</v>
      </c>
      <c r="KJ533" s="1">
        <v>6.6098009999999996E-4</v>
      </c>
      <c r="KK533">
        <v>11.380850000000001</v>
      </c>
      <c r="KL533" s="1">
        <v>1.08936E-2</v>
      </c>
      <c r="KM533">
        <v>41.88062</v>
      </c>
      <c r="KN533" s="1">
        <v>9.5419299999999999E-4</v>
      </c>
      <c r="KO533">
        <v>16.639240000000001</v>
      </c>
      <c r="KP533" s="1">
        <v>1.076832E-2</v>
      </c>
      <c r="KQ533">
        <v>42.578090000000003</v>
      </c>
      <c r="KR533" s="1">
        <v>1.3369720000000001E-3</v>
      </c>
      <c r="KS533">
        <v>23.71724</v>
      </c>
      <c r="KT533" s="1">
        <v>1.061436E-2</v>
      </c>
      <c r="KU533">
        <v>43.599080000000001</v>
      </c>
      <c r="KV533" s="1">
        <v>1.8248470000000001E-3</v>
      </c>
      <c r="KW533">
        <v>33.018830000000001</v>
      </c>
      <c r="KX533" s="1">
        <v>1.0543490000000001E-2</v>
      </c>
      <c r="KY533">
        <v>44.348300000000002</v>
      </c>
      <c r="KZ533" s="1">
        <v>2.4569589999999999E-3</v>
      </c>
      <c r="LA533">
        <v>44.984729999999999</v>
      </c>
      <c r="LB533">
        <v>1.0526550000000001E-2</v>
      </c>
      <c r="LC533">
        <v>44.490160000000003</v>
      </c>
      <c r="LD533" s="1">
        <v>3.2604819999999999E-3</v>
      </c>
      <c r="LE533">
        <v>60.089109999999998</v>
      </c>
      <c r="LF533" s="1">
        <v>1.050621E-2</v>
      </c>
      <c r="LG533">
        <v>44.368470000000002</v>
      </c>
      <c r="LH533" s="1">
        <v>4.2484710000000002E-3</v>
      </c>
      <c r="LI533">
        <v>78.822149999999993</v>
      </c>
      <c r="LJ533" s="1">
        <v>1.0404200000000001E-2</v>
      </c>
      <c r="LK533">
        <v>44.273449999999997</v>
      </c>
      <c r="LL533" s="1">
        <v>5.4017099999999997E-3</v>
      </c>
      <c r="LM533">
        <v>101.6644</v>
      </c>
      <c r="LN533" s="1">
        <v>1.0204990000000001E-2</v>
      </c>
      <c r="LO533">
        <v>44.180030000000002</v>
      </c>
      <c r="LP533" s="1">
        <v>6.6969880000000001E-3</v>
      </c>
      <c r="LQ533">
        <v>129.0583</v>
      </c>
      <c r="LR533">
        <v>1.0133690000000001E-2</v>
      </c>
      <c r="LS533">
        <v>44.246740000000003</v>
      </c>
      <c r="LT533" s="1">
        <v>8.2845260000000004E-3</v>
      </c>
      <c r="LU533">
        <v>161.45249999999999</v>
      </c>
      <c r="LV533">
        <v>1.015661E-2</v>
      </c>
      <c r="LW533">
        <v>44.510359999999999</v>
      </c>
      <c r="LX533" s="1">
        <v>1.020947E-2</v>
      </c>
      <c r="LY533">
        <v>199.31950000000001</v>
      </c>
      <c r="LZ533" s="1">
        <v>1.0180979999999999E-2</v>
      </c>
      <c r="MA533">
        <v>44.746769999999998</v>
      </c>
      <c r="MB533" s="1">
        <v>1.243287E-2</v>
      </c>
      <c r="MC533">
        <v>243.09520000000001</v>
      </c>
      <c r="MD533" s="1">
        <v>1.012469E-2</v>
      </c>
      <c r="ME533">
        <v>44.925440000000002</v>
      </c>
      <c r="MF533" s="1">
        <v>1.4851609999999999E-2</v>
      </c>
      <c r="MG533">
        <v>293.12130000000002</v>
      </c>
      <c r="MH533" s="1">
        <v>1.002364E-2</v>
      </c>
      <c r="MI533">
        <v>44.982779999999998</v>
      </c>
      <c r="MJ533">
        <v>1.747429E-2</v>
      </c>
      <c r="MK533">
        <v>349.67340000000002</v>
      </c>
      <c r="ML533" s="1">
        <v>9.9434310000000008E-3</v>
      </c>
      <c r="MM533">
        <v>44.841920000000002</v>
      </c>
      <c r="MN533" s="1">
        <v>2.0394780000000001E-2</v>
      </c>
      <c r="MO533">
        <v>412.97289999999998</v>
      </c>
      <c r="MP533" s="1">
        <v>9.9246539999999998E-3</v>
      </c>
      <c r="MQ533">
        <v>44.718890000000002</v>
      </c>
      <c r="MR533" s="1">
        <v>2.3732329999999999E-2</v>
      </c>
      <c r="MS533">
        <v>483.2663</v>
      </c>
      <c r="MT533" s="1">
        <v>9.9858929999999992E-3</v>
      </c>
      <c r="MU533">
        <v>44.636539999999997</v>
      </c>
      <c r="MV533" s="1">
        <v>2.7609479999999999E-2</v>
      </c>
      <c r="MW533">
        <v>560.78869999999995</v>
      </c>
      <c r="MX533" s="1">
        <v>9.95768E-3</v>
      </c>
      <c r="MY533">
        <v>44.778039999999997</v>
      </c>
      <c r="MZ533" s="1">
        <v>3.1589199999999998E-2</v>
      </c>
      <c r="NA533">
        <v>645.65890000000002</v>
      </c>
      <c r="NB533" s="1">
        <v>9.8827280000000003E-3</v>
      </c>
      <c r="NC533">
        <v>45.024610000000003</v>
      </c>
      <c r="ND533" s="1">
        <v>3.5705389999999997E-2</v>
      </c>
      <c r="NE533">
        <v>737.82169999999996</v>
      </c>
      <c r="NF533" s="1">
        <v>9.780413E-3</v>
      </c>
      <c r="NG533">
        <v>45.480609999999999</v>
      </c>
      <c r="NH533" s="1">
        <v>3.9963329999999998E-2</v>
      </c>
      <c r="NI533">
        <v>837.20699999999999</v>
      </c>
      <c r="NJ533" s="1">
        <v>9.7497290000000004E-3</v>
      </c>
      <c r="NK533">
        <v>46.051879999999997</v>
      </c>
      <c r="NL533" s="1">
        <v>4.4763259999999999E-2</v>
      </c>
      <c r="NM533">
        <v>943.75990000000002</v>
      </c>
      <c r="NN533" s="1">
        <v>9.7609800000000007E-3</v>
      </c>
      <c r="NO533">
        <v>46.304740000000002</v>
      </c>
      <c r="NP533" s="1">
        <v>5.0061370000000001E-2</v>
      </c>
      <c r="NQ533">
        <v>1057.511</v>
      </c>
      <c r="NR533" s="1">
        <v>9.7501500000000008E-3</v>
      </c>
      <c r="NS533">
        <v>46.123179999999998</v>
      </c>
      <c r="NT533" s="1">
        <v>5.5550830000000002E-2</v>
      </c>
      <c r="NU533">
        <v>1178.329</v>
      </c>
      <c r="NV533" s="1">
        <v>9.7113870000000001E-3</v>
      </c>
      <c r="NW533">
        <v>45.934010000000001</v>
      </c>
      <c r="NX533" s="1">
        <v>6.1146039999999999E-2</v>
      </c>
      <c r="NY533">
        <v>1305.98</v>
      </c>
      <c r="NZ533" s="1">
        <v>9.6045660000000001E-3</v>
      </c>
      <c r="OA533">
        <v>45.812199999999997</v>
      </c>
      <c r="OB533" s="1">
        <v>6.6506389999999999E-2</v>
      </c>
      <c r="OC533">
        <v>1440.114</v>
      </c>
      <c r="OD533" s="1">
        <v>9.569981E-3</v>
      </c>
      <c r="OE533">
        <v>45.94444</v>
      </c>
      <c r="OF533" s="1">
        <v>7.2541919999999996E-2</v>
      </c>
      <c r="OG533">
        <v>1580.4760000000001</v>
      </c>
      <c r="OH533" s="1">
        <v>9.5686079999999993E-3</v>
      </c>
      <c r="OI533">
        <v>46.028930000000003</v>
      </c>
      <c r="OJ533" s="1">
        <v>7.9060989999999998E-2</v>
      </c>
      <c r="OK533">
        <v>1726.9290000000001</v>
      </c>
    </row>
    <row r="534" spans="1:401" x14ac:dyDescent="0.35">
      <c r="A534">
        <v>543</v>
      </c>
      <c r="B534" t="s">
        <v>4</v>
      </c>
      <c r="C534" t="s">
        <v>364</v>
      </c>
      <c r="D534" t="s">
        <v>541</v>
      </c>
      <c r="E534">
        <v>763.40210000000002</v>
      </c>
      <c r="F534" s="1">
        <v>2.1464279999999999E-2</v>
      </c>
      <c r="G534">
        <v>25.937519999999999</v>
      </c>
      <c r="H534">
        <v>0</v>
      </c>
      <c r="I534">
        <v>0</v>
      </c>
      <c r="J534" s="1">
        <v>2.1297799999999999E-2</v>
      </c>
      <c r="K534">
        <v>26.126359999999998</v>
      </c>
      <c r="L534">
        <v>0</v>
      </c>
      <c r="M534">
        <v>0</v>
      </c>
      <c r="N534">
        <v>2.095934E-2</v>
      </c>
      <c r="O534">
        <v>26.24268</v>
      </c>
      <c r="P534">
        <v>0</v>
      </c>
      <c r="Q534">
        <v>0</v>
      </c>
      <c r="R534" s="1">
        <v>2.0608990000000001E-2</v>
      </c>
      <c r="S534">
        <v>26.525939999999999</v>
      </c>
      <c r="T534">
        <v>0</v>
      </c>
      <c r="U534">
        <v>0</v>
      </c>
      <c r="V534" s="1">
        <v>2.050484E-2</v>
      </c>
      <c r="W534">
        <v>26.80396</v>
      </c>
      <c r="X534">
        <v>0</v>
      </c>
      <c r="Y534">
        <v>0</v>
      </c>
      <c r="Z534" s="1">
        <v>2.0497890000000001E-2</v>
      </c>
      <c r="AA534">
        <v>26.932110000000002</v>
      </c>
      <c r="AB534">
        <v>0</v>
      </c>
      <c r="AC534">
        <v>0</v>
      </c>
      <c r="AD534" s="1">
        <v>2.0395659999999999E-2</v>
      </c>
      <c r="AE534">
        <v>26.938780000000001</v>
      </c>
      <c r="AF534">
        <v>0</v>
      </c>
      <c r="AG534">
        <v>0</v>
      </c>
      <c r="AH534" s="1">
        <v>2.0157439999999999E-2</v>
      </c>
      <c r="AI534">
        <v>26.927790000000002</v>
      </c>
      <c r="AJ534">
        <v>0</v>
      </c>
      <c r="AK534">
        <v>0</v>
      </c>
      <c r="AL534" s="1">
        <v>1.9931040000000001E-2</v>
      </c>
      <c r="AM534">
        <v>26.97437</v>
      </c>
      <c r="AN534">
        <v>0</v>
      </c>
      <c r="AO534">
        <v>0</v>
      </c>
      <c r="AP534" s="1">
        <v>1.9758789999999998E-2</v>
      </c>
      <c r="AQ534">
        <v>27.276879999999998</v>
      </c>
      <c r="AR534">
        <v>0</v>
      </c>
      <c r="AS534">
        <v>0</v>
      </c>
      <c r="AT534">
        <v>1.96507E-2</v>
      </c>
      <c r="AU534">
        <v>27.7593</v>
      </c>
      <c r="AV534">
        <v>0</v>
      </c>
      <c r="AW534">
        <v>0</v>
      </c>
      <c r="AX534" s="1">
        <v>1.9517349999999999E-2</v>
      </c>
      <c r="AY534">
        <v>28.329419999999999</v>
      </c>
      <c r="AZ534">
        <v>0</v>
      </c>
      <c r="BA534">
        <v>0</v>
      </c>
      <c r="BB534" s="1">
        <v>1.9305079999999999E-2</v>
      </c>
      <c r="BC534">
        <v>28.813590000000001</v>
      </c>
      <c r="BD534">
        <v>0</v>
      </c>
      <c r="BE534">
        <v>0</v>
      </c>
      <c r="BF534" s="1">
        <v>1.9061990000000001E-2</v>
      </c>
      <c r="BG534">
        <v>29.00751</v>
      </c>
      <c r="BH534">
        <v>0</v>
      </c>
      <c r="BI534">
        <v>0</v>
      </c>
      <c r="BJ534">
        <v>1.8832789999999999E-2</v>
      </c>
      <c r="BK534">
        <v>29.02195</v>
      </c>
      <c r="BL534">
        <v>0</v>
      </c>
      <c r="BM534">
        <v>0</v>
      </c>
      <c r="BN534" s="1">
        <v>1.869065E-2</v>
      </c>
      <c r="BO534">
        <v>29.022780000000001</v>
      </c>
      <c r="BP534">
        <v>0</v>
      </c>
      <c r="BQ534">
        <v>0</v>
      </c>
      <c r="BR534" s="1">
        <v>1.8714720000000001E-2</v>
      </c>
      <c r="BS534">
        <v>29.040520000000001</v>
      </c>
      <c r="BT534">
        <v>0</v>
      </c>
      <c r="BU534">
        <v>0</v>
      </c>
      <c r="BV534" s="1">
        <v>1.849491E-2</v>
      </c>
      <c r="BW534">
        <v>29.23555</v>
      </c>
      <c r="BX534">
        <v>0</v>
      </c>
      <c r="BY534">
        <v>0</v>
      </c>
      <c r="BZ534" s="1">
        <v>1.816162E-2</v>
      </c>
      <c r="CA534">
        <v>29.48546</v>
      </c>
      <c r="CB534">
        <v>0</v>
      </c>
      <c r="CC534">
        <v>0</v>
      </c>
      <c r="CD534" s="1">
        <v>1.78256E-2</v>
      </c>
      <c r="CE534">
        <v>29.710070000000002</v>
      </c>
      <c r="CF534">
        <v>0</v>
      </c>
      <c r="CG534">
        <v>0</v>
      </c>
      <c r="CH534" s="1">
        <v>1.7632950000000001E-2</v>
      </c>
      <c r="CI534">
        <v>29.89481</v>
      </c>
      <c r="CJ534">
        <v>0</v>
      </c>
      <c r="CK534">
        <v>0</v>
      </c>
      <c r="CL534" s="1">
        <v>1.7516150000000001E-2</v>
      </c>
      <c r="CM534">
        <v>29.939800000000002</v>
      </c>
      <c r="CN534">
        <v>0</v>
      </c>
      <c r="CO534">
        <v>0</v>
      </c>
      <c r="CP534" s="1">
        <v>1.7384610000000002E-2</v>
      </c>
      <c r="CQ534">
        <v>29.94764</v>
      </c>
      <c r="CR534">
        <v>0</v>
      </c>
      <c r="CS534">
        <v>0</v>
      </c>
      <c r="CT534" s="1">
        <v>1.717598E-2</v>
      </c>
      <c r="CU534">
        <v>29.943249999999999</v>
      </c>
      <c r="CV534">
        <v>0</v>
      </c>
      <c r="CW534">
        <v>0</v>
      </c>
      <c r="CX534" s="1">
        <v>1.6938780000000001E-2</v>
      </c>
      <c r="CY534">
        <v>29.982890000000001</v>
      </c>
      <c r="CZ534">
        <v>0</v>
      </c>
      <c r="DA534">
        <v>0</v>
      </c>
      <c r="DB534" s="1">
        <v>1.6802009999999999E-2</v>
      </c>
      <c r="DC534">
        <v>30.221589999999999</v>
      </c>
      <c r="DD534">
        <v>0</v>
      </c>
      <c r="DE534">
        <v>0</v>
      </c>
      <c r="DF534" s="1">
        <v>1.6763190000000001E-2</v>
      </c>
      <c r="DG534">
        <v>30.674610000000001</v>
      </c>
      <c r="DH534">
        <v>0</v>
      </c>
      <c r="DI534">
        <v>0</v>
      </c>
      <c r="DJ534" s="1">
        <v>1.670744E-2</v>
      </c>
      <c r="DK534">
        <v>31.41658</v>
      </c>
      <c r="DL534">
        <v>0</v>
      </c>
      <c r="DM534">
        <v>0</v>
      </c>
      <c r="DN534" s="1">
        <v>1.658778E-2</v>
      </c>
      <c r="DO534">
        <v>32.28539</v>
      </c>
      <c r="DP534">
        <v>0</v>
      </c>
      <c r="DQ534">
        <v>0</v>
      </c>
      <c r="DR534">
        <v>1.638912E-2</v>
      </c>
      <c r="DS534">
        <v>32.682749999999999</v>
      </c>
      <c r="DT534">
        <v>0</v>
      </c>
      <c r="DU534">
        <v>0</v>
      </c>
      <c r="DV534" s="1">
        <v>1.620075E-2</v>
      </c>
      <c r="DW534">
        <v>32.696779999999997</v>
      </c>
      <c r="DX534">
        <v>0</v>
      </c>
      <c r="DY534">
        <v>0</v>
      </c>
      <c r="DZ534" s="1">
        <v>1.6115910000000001E-2</v>
      </c>
      <c r="EA534">
        <v>32.691589999999998</v>
      </c>
      <c r="EB534">
        <v>0</v>
      </c>
      <c r="EC534">
        <v>0</v>
      </c>
      <c r="ED534" s="1">
        <v>1.6349760000000001E-2</v>
      </c>
      <c r="EE534">
        <v>32.70138</v>
      </c>
      <c r="EF534">
        <v>0</v>
      </c>
      <c r="EG534">
        <v>0</v>
      </c>
      <c r="EH534" s="1">
        <v>1.6189720000000001E-2</v>
      </c>
      <c r="EI534">
        <v>32.838290000000001</v>
      </c>
      <c r="EJ534">
        <v>0</v>
      </c>
      <c r="EK534">
        <v>0</v>
      </c>
      <c r="EL534">
        <v>1.5839510000000001E-2</v>
      </c>
      <c r="EM534">
        <v>33.185760000000002</v>
      </c>
      <c r="EN534">
        <v>0</v>
      </c>
      <c r="EO534">
        <v>0</v>
      </c>
      <c r="EP534" s="1">
        <v>1.547717E-2</v>
      </c>
      <c r="EQ534">
        <v>33.901649999999997</v>
      </c>
      <c r="ER534">
        <v>0</v>
      </c>
      <c r="ES534" s="1">
        <v>2.032282E-36</v>
      </c>
      <c r="ET534" s="1">
        <v>1.5325729999999999E-2</v>
      </c>
      <c r="EU534">
        <v>34.650570000000002</v>
      </c>
      <c r="EV534" s="1">
        <v>2.1995079999999999E-37</v>
      </c>
      <c r="EW534" s="1">
        <v>2.3338850000000001E-33</v>
      </c>
      <c r="EX534" s="1">
        <v>1.52789E-2</v>
      </c>
      <c r="EY534">
        <v>34.930579999999999</v>
      </c>
      <c r="EZ534" s="1">
        <v>1.3438669999999999E-34</v>
      </c>
      <c r="FA534" s="1">
        <v>1.4122830000000001E-30</v>
      </c>
      <c r="FB534" s="1">
        <v>1.5184309999999999E-2</v>
      </c>
      <c r="FC534">
        <v>34.92221</v>
      </c>
      <c r="FD534" s="1">
        <v>4.6680320000000001E-32</v>
      </c>
      <c r="FE534" s="1">
        <v>4.8871429999999998E-28</v>
      </c>
      <c r="FF534" s="1">
        <v>1.510831E-2</v>
      </c>
      <c r="FG534">
        <v>34.898980000000002</v>
      </c>
      <c r="FH534" s="1">
        <v>9.8580249999999999E-30</v>
      </c>
      <c r="FI534" s="1">
        <v>1.031845E-25</v>
      </c>
      <c r="FJ534" s="1">
        <v>1.5524649999999999E-2</v>
      </c>
      <c r="FK534">
        <v>34.921100000000003</v>
      </c>
      <c r="FL534" s="1">
        <v>1.3838589999999999E-27</v>
      </c>
      <c r="FM534" s="1">
        <v>1.406355E-23</v>
      </c>
      <c r="FN534" s="1">
        <v>1.538E-2</v>
      </c>
      <c r="FO534">
        <v>35.163490000000003</v>
      </c>
      <c r="FP534" s="1">
        <v>1.2604739999999999E-25</v>
      </c>
      <c r="FQ534" s="1">
        <v>1.294368E-21</v>
      </c>
      <c r="FR534" s="1">
        <v>1.503727E-2</v>
      </c>
      <c r="FS534">
        <v>35.534149999999997</v>
      </c>
      <c r="FT534" s="1">
        <v>7.9177859999999995E-24</v>
      </c>
      <c r="FU534" s="1">
        <v>8.3207670000000001E-20</v>
      </c>
      <c r="FV534" s="1">
        <v>1.4675570000000001E-2</v>
      </c>
      <c r="FW534">
        <v>35.97092</v>
      </c>
      <c r="FX534" s="1">
        <v>3.5709809999999998E-22</v>
      </c>
      <c r="FY534" s="1">
        <v>3.8573680000000002E-18</v>
      </c>
      <c r="FZ534" s="1">
        <v>1.461193E-2</v>
      </c>
      <c r="GA534">
        <v>36.233170000000001</v>
      </c>
      <c r="GB534" s="1">
        <v>1.219789E-20</v>
      </c>
      <c r="GC534" s="1">
        <v>1.329516E-16</v>
      </c>
      <c r="GD534" s="1">
        <v>1.467944E-2</v>
      </c>
      <c r="GE534">
        <v>36.345410000000001</v>
      </c>
      <c r="GF534" s="1">
        <v>3.20823E-19</v>
      </c>
      <c r="GG534" s="1">
        <v>3.499328E-15</v>
      </c>
      <c r="GH534" s="1">
        <v>1.4666159999999999E-2</v>
      </c>
      <c r="GI534">
        <v>36.30977</v>
      </c>
      <c r="GJ534" s="1">
        <v>6.5428620000000001E-18</v>
      </c>
      <c r="GK534" s="1">
        <v>7.1868940000000002E-14</v>
      </c>
      <c r="GL534" s="1">
        <v>1.459067E-2</v>
      </c>
      <c r="GM534">
        <v>36.262920000000001</v>
      </c>
      <c r="GN534" s="1">
        <v>1.05587E-16</v>
      </c>
      <c r="GO534" s="1">
        <v>1.172871E-12</v>
      </c>
      <c r="GP534" s="1">
        <v>1.4957730000000001E-2</v>
      </c>
      <c r="GQ534">
        <v>36.24953</v>
      </c>
      <c r="GR534" s="1">
        <v>1.421977E-15</v>
      </c>
      <c r="GS534" s="1">
        <v>1.551548E-11</v>
      </c>
      <c r="GT534">
        <v>1.4789760000000001E-2</v>
      </c>
      <c r="GU534">
        <v>36.541840000000001</v>
      </c>
      <c r="GV534" s="1">
        <v>1.5213329999999999E-14</v>
      </c>
      <c r="GW534" s="1">
        <v>1.6902740000000001E-10</v>
      </c>
      <c r="GX534" s="1">
        <v>1.445517E-2</v>
      </c>
      <c r="GY534">
        <v>37.002160000000003</v>
      </c>
      <c r="GZ534" s="1">
        <v>1.3406410000000001E-13</v>
      </c>
      <c r="HA534" s="1">
        <v>1.53481E-9</v>
      </c>
      <c r="HB534" s="1">
        <v>1.409093E-2</v>
      </c>
      <c r="HC534">
        <v>37.574910000000003</v>
      </c>
      <c r="HD534" s="1">
        <v>9.9475530000000001E-13</v>
      </c>
      <c r="HE534" s="1">
        <v>1.1771999999999999E-8</v>
      </c>
      <c r="HF534" s="1">
        <v>1.399836E-2</v>
      </c>
      <c r="HG534">
        <v>38.065069999999999</v>
      </c>
      <c r="HH534" s="1">
        <v>6.4505209999999996E-12</v>
      </c>
      <c r="HI534" s="1">
        <v>7.7382800000000001E-8</v>
      </c>
      <c r="HJ534" s="1">
        <v>1.399975E-2</v>
      </c>
      <c r="HK534">
        <v>38.190689999999996</v>
      </c>
      <c r="HL534" s="1">
        <v>3.6577620000000001E-11</v>
      </c>
      <c r="HM534" s="1">
        <v>4.4212300000000002E-7</v>
      </c>
      <c r="HN534" s="1">
        <v>1.391555E-2</v>
      </c>
      <c r="HO534">
        <v>38.171129999999998</v>
      </c>
      <c r="HP534" s="1">
        <v>1.8119150000000001E-10</v>
      </c>
      <c r="HQ534" s="1">
        <v>2.2200130000000001E-6</v>
      </c>
      <c r="HR534" s="1">
        <v>1.3726520000000001E-2</v>
      </c>
      <c r="HS534">
        <v>38.120469999999997</v>
      </c>
      <c r="HT534" s="1">
        <v>7.899278E-10</v>
      </c>
      <c r="HU534" s="1">
        <v>9.8847799999999992E-6</v>
      </c>
      <c r="HV534" s="1">
        <v>1.3882E-2</v>
      </c>
      <c r="HW534">
        <v>38.122909999999997</v>
      </c>
      <c r="HX534" s="1">
        <v>3.1628140000000002E-9</v>
      </c>
      <c r="HY534" s="1">
        <v>3.9425760000000002E-5</v>
      </c>
      <c r="HZ534" s="1">
        <v>1.3691129999999999E-2</v>
      </c>
      <c r="IA534">
        <v>38.457369999999997</v>
      </c>
      <c r="IB534" s="1">
        <v>1.115454E-8</v>
      </c>
      <c r="IC534" s="1">
        <v>1.4201780000000001E-4</v>
      </c>
      <c r="ID534" s="1">
        <v>1.341642E-2</v>
      </c>
      <c r="IE534">
        <v>39.217089999999999</v>
      </c>
      <c r="IF534" s="1">
        <v>3.5536210000000002E-8</v>
      </c>
      <c r="IG534" s="1">
        <v>4.6498070000000001E-4</v>
      </c>
      <c r="IH534" s="1">
        <v>1.310533E-2</v>
      </c>
      <c r="II534">
        <v>40.199150000000003</v>
      </c>
      <c r="IJ534" s="1">
        <v>1.033104E-7</v>
      </c>
      <c r="IK534" s="1">
        <v>1.393154E-3</v>
      </c>
      <c r="IL534" s="1">
        <v>1.295693E-2</v>
      </c>
      <c r="IM534">
        <v>40.873249999999999</v>
      </c>
      <c r="IN534" s="1">
        <v>2.801132E-7</v>
      </c>
      <c r="IO534" s="1">
        <v>3.846618E-3</v>
      </c>
      <c r="IP534" s="1">
        <v>1.287258E-2</v>
      </c>
      <c r="IQ534">
        <v>41.063299999999998</v>
      </c>
      <c r="IR534" s="1">
        <v>7.0820359999999998E-7</v>
      </c>
      <c r="IS534" s="1">
        <v>9.8557880000000007E-3</v>
      </c>
      <c r="IT534" s="1">
        <v>1.271372E-2</v>
      </c>
      <c r="IU534">
        <v>41.037190000000002</v>
      </c>
      <c r="IV534" s="1">
        <v>1.6619149999999999E-6</v>
      </c>
      <c r="IW534" s="1">
        <v>2.3569110000000001E-2</v>
      </c>
      <c r="IX534" s="1">
        <v>1.2458230000000001E-2</v>
      </c>
      <c r="IY534">
        <v>40.990020000000001</v>
      </c>
      <c r="IZ534" s="1">
        <v>3.6292849999999999E-6</v>
      </c>
      <c r="JA534" s="1">
        <v>5.286134E-2</v>
      </c>
      <c r="JB534" s="1">
        <v>1.2324E-2</v>
      </c>
      <c r="JC534">
        <v>40.961979999999997</v>
      </c>
      <c r="JD534" s="1">
        <v>7.5428059999999998E-6</v>
      </c>
      <c r="JE534">
        <v>0.111757</v>
      </c>
      <c r="JF534" s="1">
        <v>1.2048100000000001E-2</v>
      </c>
      <c r="JG534">
        <v>41.200499999999998</v>
      </c>
      <c r="JH534" s="1">
        <v>1.467445E-5</v>
      </c>
      <c r="JI534">
        <v>0.2237209</v>
      </c>
      <c r="JJ534">
        <v>1.1808920000000001E-2</v>
      </c>
      <c r="JK534">
        <v>41.485109999999999</v>
      </c>
      <c r="JL534" s="1">
        <v>2.7196810000000001E-5</v>
      </c>
      <c r="JM534">
        <v>0.42575489999999999</v>
      </c>
      <c r="JN534" s="1">
        <v>1.163958E-2</v>
      </c>
      <c r="JO534">
        <v>41.59357</v>
      </c>
      <c r="JP534" s="1">
        <v>4.8315030000000003E-5</v>
      </c>
      <c r="JQ534">
        <v>0.77357529999999997</v>
      </c>
      <c r="JR534" s="1">
        <v>1.155695E-2</v>
      </c>
      <c r="JS534">
        <v>41.609720000000003</v>
      </c>
      <c r="JT534" s="1">
        <v>8.2886980000000006E-5</v>
      </c>
      <c r="JU534">
        <v>1.347278</v>
      </c>
      <c r="JV534" s="1">
        <v>1.147371E-2</v>
      </c>
      <c r="JW534">
        <v>41.630099999999999</v>
      </c>
      <c r="JX534" s="1">
        <v>1.3683510000000001E-4</v>
      </c>
      <c r="JY534">
        <v>2.2572899999999998</v>
      </c>
      <c r="JZ534" s="1">
        <v>1.1345539999999999E-2</v>
      </c>
      <c r="KA534">
        <v>41.591380000000001</v>
      </c>
      <c r="KB534" s="1">
        <v>2.17161E-4</v>
      </c>
      <c r="KC534">
        <v>3.6489729999999998</v>
      </c>
      <c r="KD534" s="1">
        <v>1.12175E-2</v>
      </c>
      <c r="KE534">
        <v>41.534939999999999</v>
      </c>
      <c r="KF534" s="1">
        <v>3.3344940000000001E-4</v>
      </c>
      <c r="KG534">
        <v>5.7067410000000001</v>
      </c>
      <c r="KH534" s="1">
        <v>1.1242429999999999E-2</v>
      </c>
      <c r="KI534">
        <v>41.466889999999999</v>
      </c>
      <c r="KJ534" s="1">
        <v>5.0380100000000001E-4</v>
      </c>
      <c r="KK534">
        <v>8.6600439999999992</v>
      </c>
      <c r="KL534" s="1">
        <v>1.116612E-2</v>
      </c>
      <c r="KM534">
        <v>41.68779</v>
      </c>
      <c r="KN534" s="1">
        <v>7.3392539999999999E-4</v>
      </c>
      <c r="KO534">
        <v>12.78257</v>
      </c>
      <c r="KP534" s="1">
        <v>1.1034469999999999E-2</v>
      </c>
      <c r="KQ534">
        <v>42.37453</v>
      </c>
      <c r="KR534" s="1">
        <v>1.0368899999999999E-3</v>
      </c>
      <c r="KS534">
        <v>18.38653</v>
      </c>
      <c r="KT534" s="1">
        <v>1.087804E-2</v>
      </c>
      <c r="KU534">
        <v>43.382109999999997</v>
      </c>
      <c r="KV534" s="1">
        <v>1.4270649999999999E-3</v>
      </c>
      <c r="KW534">
        <v>25.820879999999999</v>
      </c>
      <c r="KX534">
        <v>1.080653E-2</v>
      </c>
      <c r="KY534">
        <v>44.12717</v>
      </c>
      <c r="KZ534" s="1">
        <v>1.9366749999999999E-3</v>
      </c>
      <c r="LA534">
        <v>35.471490000000003</v>
      </c>
      <c r="LB534" s="1">
        <v>1.0787990000000001E-2</v>
      </c>
      <c r="LC534">
        <v>44.276780000000002</v>
      </c>
      <c r="LD534" s="1">
        <v>2.5890359999999999E-3</v>
      </c>
      <c r="LE534">
        <v>47.758850000000002</v>
      </c>
      <c r="LF534" s="1">
        <v>1.076735E-2</v>
      </c>
      <c r="LG534">
        <v>44.164360000000002</v>
      </c>
      <c r="LH534" s="1">
        <v>3.3978459999999999E-3</v>
      </c>
      <c r="LI534">
        <v>63.124679999999998</v>
      </c>
      <c r="LJ534" s="1">
        <v>1.0663890000000001E-2</v>
      </c>
      <c r="LK534">
        <v>44.075940000000003</v>
      </c>
      <c r="LL534" s="1">
        <v>4.350217E-3</v>
      </c>
      <c r="LM534">
        <v>82.00967</v>
      </c>
      <c r="LN534" s="1">
        <v>1.0457889999999999E-2</v>
      </c>
      <c r="LO534">
        <v>43.988309999999998</v>
      </c>
      <c r="LP534">
        <v>5.427711E-3</v>
      </c>
      <c r="LQ534">
        <v>104.82940000000001</v>
      </c>
      <c r="LR534">
        <v>1.038506E-2</v>
      </c>
      <c r="LS534">
        <v>44.056919999999998</v>
      </c>
      <c r="LT534" s="1">
        <v>6.7565050000000003E-3</v>
      </c>
      <c r="LU534">
        <v>132.0111</v>
      </c>
      <c r="LV534">
        <v>1.04075E-2</v>
      </c>
      <c r="LW534">
        <v>44.318429999999999</v>
      </c>
      <c r="LX534" s="1">
        <v>8.3754060000000002E-3</v>
      </c>
      <c r="LY534">
        <v>164.00630000000001</v>
      </c>
      <c r="LZ534" s="1">
        <v>1.0434570000000001E-2</v>
      </c>
      <c r="MA534">
        <v>44.555070000000001</v>
      </c>
      <c r="MB534" s="1">
        <v>1.025993E-2</v>
      </c>
      <c r="MC534">
        <v>201.24109999999999</v>
      </c>
      <c r="MD534">
        <v>1.037656E-2</v>
      </c>
      <c r="ME534">
        <v>44.734310000000001</v>
      </c>
      <c r="MF534" s="1">
        <v>1.232284E-2</v>
      </c>
      <c r="MG534">
        <v>244.06440000000001</v>
      </c>
      <c r="MH534" s="1">
        <v>1.0271300000000001E-2</v>
      </c>
      <c r="MI534">
        <v>44.7958</v>
      </c>
      <c r="MJ534" s="1">
        <v>1.4572720000000001E-2</v>
      </c>
      <c r="MK534">
        <v>292.7704</v>
      </c>
      <c r="ML534" s="1">
        <v>1.0188869999999999E-2</v>
      </c>
      <c r="MM534">
        <v>44.662300000000002</v>
      </c>
      <c r="MN534" s="1">
        <v>1.7093480000000001E-2</v>
      </c>
      <c r="MO534">
        <v>347.6105</v>
      </c>
      <c r="MP534">
        <v>1.017184E-2</v>
      </c>
      <c r="MQ534">
        <v>44.544559999999997</v>
      </c>
      <c r="MR534" s="1">
        <v>1.999105E-2</v>
      </c>
      <c r="MS534">
        <v>408.85419999999999</v>
      </c>
      <c r="MT534" s="1">
        <v>1.023364E-2</v>
      </c>
      <c r="MU534">
        <v>44.466189999999997</v>
      </c>
      <c r="MV534" s="1">
        <v>2.3362569999999999E-2</v>
      </c>
      <c r="MW534">
        <v>476.76339999999999</v>
      </c>
      <c r="MX534" s="1">
        <v>1.0204100000000001E-2</v>
      </c>
      <c r="MY534">
        <v>44.606879999999997</v>
      </c>
      <c r="MZ534" s="1">
        <v>2.68474E-2</v>
      </c>
      <c r="NA534">
        <v>551.49900000000002</v>
      </c>
      <c r="NB534" s="1">
        <v>1.01279E-2</v>
      </c>
      <c r="NC534">
        <v>44.851019999999998</v>
      </c>
      <c r="ND534" s="1">
        <v>3.0477190000000001E-2</v>
      </c>
      <c r="NE534">
        <v>633.06730000000005</v>
      </c>
      <c r="NF534" s="1">
        <v>1.00216E-2</v>
      </c>
      <c r="NG534">
        <v>45.300910000000002</v>
      </c>
      <c r="NH534">
        <v>3.4246600000000002E-2</v>
      </c>
      <c r="NI534">
        <v>721.4556</v>
      </c>
      <c r="NJ534" s="1">
        <v>9.9924109999999997E-3</v>
      </c>
      <c r="NK534">
        <v>45.865580000000001</v>
      </c>
      <c r="NL534">
        <v>3.8520020000000002E-2</v>
      </c>
      <c r="NM534">
        <v>816.66859999999997</v>
      </c>
      <c r="NN534">
        <v>1.000386E-2</v>
      </c>
      <c r="NO534">
        <v>46.121850000000002</v>
      </c>
      <c r="NP534" s="1">
        <v>4.3242139999999998E-2</v>
      </c>
      <c r="NQ534">
        <v>918.76859999999999</v>
      </c>
      <c r="NR534" s="1">
        <v>9.9924360000000004E-3</v>
      </c>
      <c r="NS534">
        <v>45.95026</v>
      </c>
      <c r="NT534">
        <v>4.8157730000000003E-2</v>
      </c>
      <c r="NU534">
        <v>1027.6890000000001</v>
      </c>
      <c r="NV534" s="1">
        <v>9.9519169999999994E-3</v>
      </c>
      <c r="NW534">
        <v>45.768949999999997</v>
      </c>
      <c r="NX534">
        <v>5.319086E-2</v>
      </c>
      <c r="NY534">
        <v>1143.2570000000001</v>
      </c>
      <c r="NZ534" s="1">
        <v>9.8429669999999993E-3</v>
      </c>
      <c r="OA534">
        <v>45.652090000000001</v>
      </c>
      <c r="OB534" s="1">
        <v>5.805312E-2</v>
      </c>
      <c r="OC534">
        <v>1265.193</v>
      </c>
      <c r="OD534" s="1">
        <v>9.8072720000000006E-3</v>
      </c>
      <c r="OE534">
        <v>45.7834</v>
      </c>
      <c r="OF534" s="1">
        <v>6.3527120000000006E-2</v>
      </c>
      <c r="OG534">
        <v>1393.3019999999999</v>
      </c>
      <c r="OH534" s="1">
        <v>9.8056359999999995E-3</v>
      </c>
      <c r="OI534">
        <v>45.870800000000003</v>
      </c>
      <c r="OJ534" s="1">
        <v>6.9452949999999999E-2</v>
      </c>
      <c r="OK534">
        <v>1527.481</v>
      </c>
    </row>
    <row r="535" spans="1:401" x14ac:dyDescent="0.35">
      <c r="A535">
        <v>544</v>
      </c>
      <c r="B535" t="s">
        <v>4</v>
      </c>
      <c r="C535" t="s">
        <v>364</v>
      </c>
      <c r="D535" t="s">
        <v>542</v>
      </c>
      <c r="E535">
        <v>764.60910000000001</v>
      </c>
      <c r="F535" s="1">
        <v>2.0154189999999999E-2</v>
      </c>
      <c r="G535">
        <v>25.774190000000001</v>
      </c>
      <c r="H535">
        <v>0</v>
      </c>
      <c r="I535">
        <v>0</v>
      </c>
      <c r="J535" s="1">
        <v>1.999799E-2</v>
      </c>
      <c r="K535">
        <v>25.960080000000001</v>
      </c>
      <c r="L535">
        <v>0</v>
      </c>
      <c r="M535">
        <v>0</v>
      </c>
      <c r="N535">
        <v>1.9678169999999998E-2</v>
      </c>
      <c r="O535">
        <v>26.075089999999999</v>
      </c>
      <c r="P535">
        <v>0</v>
      </c>
      <c r="Q535">
        <v>0</v>
      </c>
      <c r="R535" s="1">
        <v>1.934638E-2</v>
      </c>
      <c r="S535">
        <v>26.354030000000002</v>
      </c>
      <c r="T535">
        <v>0</v>
      </c>
      <c r="U535">
        <v>0</v>
      </c>
      <c r="V535" s="1">
        <v>1.925079E-2</v>
      </c>
      <c r="W535">
        <v>26.628699999999998</v>
      </c>
      <c r="X535">
        <v>0</v>
      </c>
      <c r="Y535">
        <v>0</v>
      </c>
      <c r="Z535" s="1">
        <v>1.9246559999999999E-2</v>
      </c>
      <c r="AA535">
        <v>26.756450000000001</v>
      </c>
      <c r="AB535">
        <v>0</v>
      </c>
      <c r="AC535">
        <v>0</v>
      </c>
      <c r="AD535">
        <v>1.9150230000000001E-2</v>
      </c>
      <c r="AE535">
        <v>26.764340000000001</v>
      </c>
      <c r="AF535">
        <v>0</v>
      </c>
      <c r="AG535">
        <v>0</v>
      </c>
      <c r="AH535" s="1">
        <v>1.892595E-2</v>
      </c>
      <c r="AI535">
        <v>26.754850000000001</v>
      </c>
      <c r="AJ535">
        <v>0</v>
      </c>
      <c r="AK535">
        <v>0</v>
      </c>
      <c r="AL535" s="1">
        <v>1.871221E-2</v>
      </c>
      <c r="AM535">
        <v>26.801600000000001</v>
      </c>
      <c r="AN535">
        <v>0</v>
      </c>
      <c r="AO535">
        <v>0</v>
      </c>
      <c r="AP535" s="1">
        <v>1.8550669999999998E-2</v>
      </c>
      <c r="AQ535">
        <v>27.100110000000001</v>
      </c>
      <c r="AR535">
        <v>0</v>
      </c>
      <c r="AS535">
        <v>0</v>
      </c>
      <c r="AT535" s="1">
        <v>1.8449940000000001E-2</v>
      </c>
      <c r="AU535">
        <v>27.576350000000001</v>
      </c>
      <c r="AV535">
        <v>0</v>
      </c>
      <c r="AW535">
        <v>0</v>
      </c>
      <c r="AX535">
        <v>1.832489E-2</v>
      </c>
      <c r="AY535">
        <v>28.13955</v>
      </c>
      <c r="AZ535">
        <v>0</v>
      </c>
      <c r="BA535">
        <v>0</v>
      </c>
      <c r="BB535" s="1">
        <v>1.8125260000000001E-2</v>
      </c>
      <c r="BC535">
        <v>28.619009999999999</v>
      </c>
      <c r="BD535">
        <v>0</v>
      </c>
      <c r="BE535">
        <v>0</v>
      </c>
      <c r="BF535" s="1">
        <v>1.7897079999999999E-2</v>
      </c>
      <c r="BG535">
        <v>28.81316</v>
      </c>
      <c r="BH535">
        <v>0</v>
      </c>
      <c r="BI535">
        <v>0</v>
      </c>
      <c r="BJ535" s="1">
        <v>1.7681450000000001E-2</v>
      </c>
      <c r="BK535">
        <v>28.830390000000001</v>
      </c>
      <c r="BL535">
        <v>0</v>
      </c>
      <c r="BM535">
        <v>0</v>
      </c>
      <c r="BN535">
        <v>1.7549740000000001E-2</v>
      </c>
      <c r="BO535">
        <v>28.833819999999999</v>
      </c>
      <c r="BP535">
        <v>0</v>
      </c>
      <c r="BQ535">
        <v>0</v>
      </c>
      <c r="BR535" s="1">
        <v>1.7573490000000001E-2</v>
      </c>
      <c r="BS535">
        <v>28.85342</v>
      </c>
      <c r="BT535">
        <v>0</v>
      </c>
      <c r="BU535">
        <v>0</v>
      </c>
      <c r="BV535" s="1">
        <v>1.736679E-2</v>
      </c>
      <c r="BW535">
        <v>29.047249999999998</v>
      </c>
      <c r="BX535">
        <v>0</v>
      </c>
      <c r="BY535">
        <v>0</v>
      </c>
      <c r="BZ535" s="1">
        <v>1.7053869999999999E-2</v>
      </c>
      <c r="CA535">
        <v>29.295670000000001</v>
      </c>
      <c r="CB535">
        <v>0</v>
      </c>
      <c r="CC535">
        <v>0</v>
      </c>
      <c r="CD535" s="1">
        <v>1.6737109999999999E-2</v>
      </c>
      <c r="CE535">
        <v>29.51905</v>
      </c>
      <c r="CF535">
        <v>0</v>
      </c>
      <c r="CG535">
        <v>0</v>
      </c>
      <c r="CH535" s="1">
        <v>1.655713E-2</v>
      </c>
      <c r="CI535">
        <v>29.703959999999999</v>
      </c>
      <c r="CJ535">
        <v>0</v>
      </c>
      <c r="CK535">
        <v>0</v>
      </c>
      <c r="CL535" s="1">
        <v>1.6447690000000001E-2</v>
      </c>
      <c r="CM535">
        <v>29.750910000000001</v>
      </c>
      <c r="CN535">
        <v>0</v>
      </c>
      <c r="CO535">
        <v>0</v>
      </c>
      <c r="CP535" s="1">
        <v>1.6323589999999999E-2</v>
      </c>
      <c r="CQ535">
        <v>29.761030000000002</v>
      </c>
      <c r="CR535">
        <v>0</v>
      </c>
      <c r="CS535">
        <v>0</v>
      </c>
      <c r="CT535" s="1">
        <v>1.6128690000000001E-2</v>
      </c>
      <c r="CU535">
        <v>29.759029999999999</v>
      </c>
      <c r="CV535">
        <v>0</v>
      </c>
      <c r="CW535">
        <v>0</v>
      </c>
      <c r="CX535" s="1">
        <v>1.590391E-2</v>
      </c>
      <c r="CY535">
        <v>29.80011</v>
      </c>
      <c r="CZ535">
        <v>0</v>
      </c>
      <c r="DA535">
        <v>0</v>
      </c>
      <c r="DB535">
        <v>1.5774719999999999E-2</v>
      </c>
      <c r="DC535">
        <v>30.036760000000001</v>
      </c>
      <c r="DD535">
        <v>0</v>
      </c>
      <c r="DE535">
        <v>0</v>
      </c>
      <c r="DF535" s="1">
        <v>1.5740589999999999E-2</v>
      </c>
      <c r="DG535">
        <v>30.484870000000001</v>
      </c>
      <c r="DH535">
        <v>0</v>
      </c>
      <c r="DI535">
        <v>0</v>
      </c>
      <c r="DJ535" s="1">
        <v>1.5687779999999998E-2</v>
      </c>
      <c r="DK535">
        <v>31.218070000000001</v>
      </c>
      <c r="DL535">
        <v>0</v>
      </c>
      <c r="DM535">
        <v>0</v>
      </c>
      <c r="DN535" s="1">
        <v>1.557643E-2</v>
      </c>
      <c r="DO535">
        <v>32.077779999999997</v>
      </c>
      <c r="DP535">
        <v>0</v>
      </c>
      <c r="DQ535">
        <v>0</v>
      </c>
      <c r="DR535">
        <v>1.5388799999999999E-2</v>
      </c>
      <c r="DS535">
        <v>32.47504</v>
      </c>
      <c r="DT535">
        <v>0</v>
      </c>
      <c r="DU535">
        <v>0</v>
      </c>
      <c r="DV535" s="1">
        <v>1.5211509999999999E-2</v>
      </c>
      <c r="DW535">
        <v>32.493540000000003</v>
      </c>
      <c r="DX535">
        <v>0</v>
      </c>
      <c r="DY535">
        <v>0</v>
      </c>
      <c r="DZ535" s="1">
        <v>1.513494E-2</v>
      </c>
      <c r="EA535">
        <v>32.492339999999999</v>
      </c>
      <c r="EB535">
        <v>0</v>
      </c>
      <c r="EC535">
        <v>0</v>
      </c>
      <c r="ED535" s="1">
        <v>1.5357259999999999E-2</v>
      </c>
      <c r="EE535">
        <v>32.505369999999999</v>
      </c>
      <c r="EF535">
        <v>0</v>
      </c>
      <c r="EG535">
        <v>0</v>
      </c>
      <c r="EH535" s="1">
        <v>1.520562E-2</v>
      </c>
      <c r="EI535">
        <v>32.643009999999997</v>
      </c>
      <c r="EJ535">
        <v>0</v>
      </c>
      <c r="EK535">
        <v>0</v>
      </c>
      <c r="EL535" s="1">
        <v>1.487572E-2</v>
      </c>
      <c r="EM535">
        <v>32.987589999999997</v>
      </c>
      <c r="EN535">
        <v>0</v>
      </c>
      <c r="EO535">
        <v>0</v>
      </c>
      <c r="EP535" s="1">
        <v>1.453346E-2</v>
      </c>
      <c r="EQ535">
        <v>33.696260000000002</v>
      </c>
      <c r="ER535">
        <v>0</v>
      </c>
      <c r="ES535" s="1">
        <v>6.8037950000000003E-37</v>
      </c>
      <c r="ET535" s="1">
        <v>1.4392810000000001E-2</v>
      </c>
      <c r="EU535">
        <v>34.438949999999998</v>
      </c>
      <c r="EV535" s="1">
        <v>6.9841359999999995E-38</v>
      </c>
      <c r="EW535" s="1">
        <v>8.2083200000000003E-34</v>
      </c>
      <c r="EX535" s="1">
        <v>1.4348720000000001E-2</v>
      </c>
      <c r="EY535">
        <v>34.720939999999999</v>
      </c>
      <c r="EZ535" s="1">
        <v>4.4973829999999999E-35</v>
      </c>
      <c r="FA535" s="1">
        <v>5.1966879999999997E-31</v>
      </c>
      <c r="FB535" s="1">
        <v>1.426095E-2</v>
      </c>
      <c r="FC535">
        <v>34.717269999999999</v>
      </c>
      <c r="FD535" s="1">
        <v>1.6388579999999999E-32</v>
      </c>
      <c r="FE535" s="1">
        <v>1.875397E-28</v>
      </c>
      <c r="FF535" s="1">
        <v>1.4192669999999999E-2</v>
      </c>
      <c r="FG535">
        <v>34.698219999999999</v>
      </c>
      <c r="FH535" s="1">
        <v>3.617996E-30</v>
      </c>
      <c r="FI535" s="1">
        <v>4.1186489999999999E-26</v>
      </c>
      <c r="FJ535" s="1">
        <v>1.4586689999999999E-2</v>
      </c>
      <c r="FK535">
        <v>34.723080000000003</v>
      </c>
      <c r="FL535" s="1">
        <v>5.293468E-28</v>
      </c>
      <c r="FM535" s="1">
        <v>5.825804E-24</v>
      </c>
      <c r="FN535" s="1">
        <v>1.445158E-2</v>
      </c>
      <c r="FO535">
        <v>34.964190000000002</v>
      </c>
      <c r="FP535" s="1">
        <v>5.0105709999999998E-26</v>
      </c>
      <c r="FQ535" s="1">
        <v>5.5532549999999996E-22</v>
      </c>
      <c r="FR535" s="1">
        <v>1.4126980000000001E-2</v>
      </c>
      <c r="FS535">
        <v>35.331980000000001</v>
      </c>
      <c r="FT535" s="1">
        <v>3.2630239999999998E-24</v>
      </c>
      <c r="FU535" s="1">
        <v>3.6910349999999999E-20</v>
      </c>
      <c r="FV535" s="1">
        <v>1.378594E-2</v>
      </c>
      <c r="FW535">
        <v>35.765509999999999</v>
      </c>
      <c r="FX535" s="1">
        <v>1.5228149999999999E-22</v>
      </c>
      <c r="FY535" s="1">
        <v>1.7663730000000002E-18</v>
      </c>
      <c r="FZ535" s="1">
        <v>1.372609E-2</v>
      </c>
      <c r="GA535">
        <v>36.027920000000002</v>
      </c>
      <c r="GB535" s="1">
        <v>5.3742060000000003E-21</v>
      </c>
      <c r="GC535" s="1">
        <v>6.2762259999999996E-17</v>
      </c>
      <c r="GD535">
        <v>1.3792489999999999E-2</v>
      </c>
      <c r="GE535">
        <v>36.14237</v>
      </c>
      <c r="GF535" s="1">
        <v>1.4586949999999999E-19</v>
      </c>
      <c r="GG535" s="1">
        <v>1.701007E-15</v>
      </c>
      <c r="GH535" s="1">
        <v>1.378002E-2</v>
      </c>
      <c r="GI535">
        <v>36.111139999999999</v>
      </c>
      <c r="GJ535" s="1">
        <v>3.065403E-18</v>
      </c>
      <c r="GK535" s="1">
        <v>3.5934969999999999E-14</v>
      </c>
      <c r="GL535" s="1">
        <v>1.371053E-2</v>
      </c>
      <c r="GM535">
        <v>36.068260000000002</v>
      </c>
      <c r="GN535" s="1">
        <v>5.0921200000000003E-17</v>
      </c>
      <c r="GO535" s="1">
        <v>6.0264389999999997E-13</v>
      </c>
      <c r="GP535" s="1">
        <v>1.406116E-2</v>
      </c>
      <c r="GQ535">
        <v>36.058120000000002</v>
      </c>
      <c r="GR535" s="1">
        <v>7.053643E-16</v>
      </c>
      <c r="GS535" s="1">
        <v>8.1846110000000004E-12</v>
      </c>
      <c r="GT535" s="1">
        <v>1.3901439999999999E-2</v>
      </c>
      <c r="GU535">
        <v>36.348269999999999</v>
      </c>
      <c r="GV535" s="1">
        <v>7.7488529999999999E-15</v>
      </c>
      <c r="GW535" s="1">
        <v>9.1449890000000006E-11</v>
      </c>
      <c r="GX535" s="1">
        <v>1.3585379999999999E-2</v>
      </c>
      <c r="GY535">
        <v>36.804900000000004</v>
      </c>
      <c r="GZ535" s="1">
        <v>7.0044149999999995E-14</v>
      </c>
      <c r="HA535" s="1">
        <v>8.5089919999999998E-10</v>
      </c>
      <c r="HB535" s="1">
        <v>1.324114E-2</v>
      </c>
      <c r="HC535">
        <v>37.372480000000003</v>
      </c>
      <c r="HD535" s="1">
        <v>5.3255189999999997E-13</v>
      </c>
      <c r="HE535" s="1">
        <v>6.6815219999999997E-9</v>
      </c>
      <c r="HF535" s="1">
        <v>1.31553E-2</v>
      </c>
      <c r="HG535">
        <v>37.859839999999998</v>
      </c>
      <c r="HH535" s="1">
        <v>3.5357710000000002E-12</v>
      </c>
      <c r="HI535" s="1">
        <v>4.4921879999999998E-8</v>
      </c>
      <c r="HJ535" s="1">
        <v>1.3157530000000001E-2</v>
      </c>
      <c r="HK535">
        <v>37.988579999999999</v>
      </c>
      <c r="HL535" s="1">
        <v>2.0506830000000001E-11</v>
      </c>
      <c r="HM535" s="1">
        <v>2.6226540000000002E-7</v>
      </c>
      <c r="HN535">
        <v>1.3079169999999999E-2</v>
      </c>
      <c r="HO535">
        <v>37.973399999999998</v>
      </c>
      <c r="HP535" s="1">
        <v>1.038031E-10</v>
      </c>
      <c r="HQ535" s="1">
        <v>1.3445340000000001E-6</v>
      </c>
      <c r="HR535" s="1">
        <v>1.2902179999999999E-2</v>
      </c>
      <c r="HS535">
        <v>37.927480000000003</v>
      </c>
      <c r="HT535" s="1">
        <v>4.6204809999999999E-10</v>
      </c>
      <c r="HU535" s="1">
        <v>6.107615E-6</v>
      </c>
      <c r="HV535" s="1">
        <v>1.305098E-2</v>
      </c>
      <c r="HW535">
        <v>37.932960000000001</v>
      </c>
      <c r="HX535" s="1">
        <v>1.8877300000000001E-9</v>
      </c>
      <c r="HY535" s="1">
        <v>2.483483E-5</v>
      </c>
      <c r="HZ535">
        <v>1.2872089999999999E-2</v>
      </c>
      <c r="IA535">
        <v>38.265030000000003</v>
      </c>
      <c r="IB535" s="1">
        <v>6.7869540000000001E-9</v>
      </c>
      <c r="IC535" s="1">
        <v>9.1136820000000006E-5</v>
      </c>
      <c r="ID535" s="1">
        <v>1.261207E-2</v>
      </c>
      <c r="IE535">
        <v>39.016509999999997</v>
      </c>
      <c r="IF535" s="1">
        <v>2.2021110000000001E-8</v>
      </c>
      <c r="IG535">
        <v>3.0377010000000001E-4</v>
      </c>
      <c r="IH535" s="1">
        <v>1.231724E-2</v>
      </c>
      <c r="II535">
        <v>39.988610000000001</v>
      </c>
      <c r="IJ535" s="1">
        <v>6.5153589999999997E-8</v>
      </c>
      <c r="IK535" s="1">
        <v>9.2594879999999995E-4</v>
      </c>
      <c r="IL535" s="1">
        <v>1.218029E-2</v>
      </c>
      <c r="IM535">
        <v>40.659149999999997</v>
      </c>
      <c r="IN535" s="1">
        <v>1.7973499999999999E-7</v>
      </c>
      <c r="IO535" s="1">
        <v>2.5993629999999999E-3</v>
      </c>
      <c r="IP535" s="1">
        <v>1.21009E-2</v>
      </c>
      <c r="IQ535">
        <v>40.852519999999998</v>
      </c>
      <c r="IR535" s="1">
        <v>4.6192920000000002E-7</v>
      </c>
      <c r="IS535" s="1">
        <v>6.7670630000000002E-3</v>
      </c>
      <c r="IT535" s="1">
        <v>1.195221E-2</v>
      </c>
      <c r="IU535">
        <v>40.831740000000003</v>
      </c>
      <c r="IV535" s="1">
        <v>1.1012229999999999E-6</v>
      </c>
      <c r="IW535" s="1">
        <v>1.6432120000000001E-2</v>
      </c>
      <c r="IX535" s="1">
        <v>1.171462E-2</v>
      </c>
      <c r="IY535">
        <v>40.789619999999999</v>
      </c>
      <c r="IZ535" s="1">
        <v>2.44189E-6</v>
      </c>
      <c r="JA535" s="1">
        <v>3.7399099999999998E-2</v>
      </c>
      <c r="JB535" s="1">
        <v>1.158793E-2</v>
      </c>
      <c r="JC535">
        <v>40.765770000000003</v>
      </c>
      <c r="JD535" s="1">
        <v>5.148688E-6</v>
      </c>
      <c r="JE535" s="1">
        <v>8.0188709999999996E-2</v>
      </c>
      <c r="JF535" s="1">
        <v>1.132823E-2</v>
      </c>
      <c r="JG535">
        <v>41.003549999999997</v>
      </c>
      <c r="JH535" s="1">
        <v>1.0156170000000001E-5</v>
      </c>
      <c r="JI535">
        <v>0.1627093</v>
      </c>
      <c r="JJ535" s="1">
        <v>1.110307E-2</v>
      </c>
      <c r="JK535">
        <v>41.28819</v>
      </c>
      <c r="JL535" s="1">
        <v>1.907346E-5</v>
      </c>
      <c r="JM535">
        <v>0.31367660000000003</v>
      </c>
      <c r="JN535" s="1">
        <v>1.094416E-2</v>
      </c>
      <c r="JO535">
        <v>41.398919999999997</v>
      </c>
      <c r="JP535" s="1">
        <v>3.4317090000000003E-5</v>
      </c>
      <c r="JQ535">
        <v>0.57703139999999997</v>
      </c>
      <c r="JR535" s="1">
        <v>1.0867160000000001E-2</v>
      </c>
      <c r="JS535">
        <v>41.418439999999997</v>
      </c>
      <c r="JT535" s="1">
        <v>5.9594230000000002E-5</v>
      </c>
      <c r="JU535">
        <v>1.016939</v>
      </c>
      <c r="JV535" s="1">
        <v>1.0789480000000001E-2</v>
      </c>
      <c r="JW535">
        <v>41.441879999999998</v>
      </c>
      <c r="JX535" s="1">
        <v>9.9532910000000004E-5</v>
      </c>
      <c r="JY535">
        <v>1.723206</v>
      </c>
      <c r="JZ535" s="1">
        <v>1.0668840000000001E-2</v>
      </c>
      <c r="KA535">
        <v>41.40672</v>
      </c>
      <c r="KB535" s="1">
        <v>1.5971489999999999E-4</v>
      </c>
      <c r="KC535">
        <v>2.8158720000000002</v>
      </c>
      <c r="KD535" s="1">
        <v>1.0548200000000001E-2</v>
      </c>
      <c r="KE535">
        <v>41.353940000000001</v>
      </c>
      <c r="KF535" s="1">
        <v>2.4783569999999998E-4</v>
      </c>
      <c r="KG535">
        <v>4.4495040000000001</v>
      </c>
      <c r="KH535" s="1">
        <v>1.057314E-2</v>
      </c>
      <c r="KI535">
        <v>41.289859999999997</v>
      </c>
      <c r="KJ535" s="1">
        <v>3.7829569999999998E-4</v>
      </c>
      <c r="KK535">
        <v>6.8190679999999997</v>
      </c>
      <c r="KL535">
        <v>1.050247E-2</v>
      </c>
      <c r="KM535">
        <v>41.509250000000002</v>
      </c>
      <c r="KN535" s="1">
        <v>5.5648049999999999E-4</v>
      </c>
      <c r="KO535">
        <v>10.160450000000001</v>
      </c>
      <c r="KP535" s="1">
        <v>1.037683E-2</v>
      </c>
      <c r="KQ535">
        <v>42.188200000000002</v>
      </c>
      <c r="KR535" s="1">
        <v>7.9330860000000004E-4</v>
      </c>
      <c r="KS535">
        <v>14.746880000000001</v>
      </c>
      <c r="KT535" s="1">
        <v>1.022985E-2</v>
      </c>
      <c r="KU535">
        <v>43.185279999999999</v>
      </c>
      <c r="KV535" s="1">
        <v>1.101456E-3</v>
      </c>
      <c r="KW535">
        <v>20.888280000000002</v>
      </c>
      <c r="KX535">
        <v>1.016244E-2</v>
      </c>
      <c r="KY535">
        <v>43.92597</v>
      </c>
      <c r="KZ535" s="1">
        <v>1.5073370000000001E-3</v>
      </c>
      <c r="LA535">
        <v>28.931560000000001</v>
      </c>
      <c r="LB535" s="1">
        <v>1.0146240000000001E-2</v>
      </c>
      <c r="LC535">
        <v>44.080669999999998</v>
      </c>
      <c r="LD535" s="1">
        <v>2.0314959999999998E-3</v>
      </c>
      <c r="LE535">
        <v>39.25985</v>
      </c>
      <c r="LF535">
        <v>1.012591E-2</v>
      </c>
      <c r="LG535">
        <v>43.97533</v>
      </c>
      <c r="LH535" s="1">
        <v>2.686328E-3</v>
      </c>
      <c r="LI535">
        <v>52.280900000000003</v>
      </c>
      <c r="LJ535" s="1">
        <v>1.002832E-2</v>
      </c>
      <c r="LK535">
        <v>43.892519999999998</v>
      </c>
      <c r="LL535" s="1">
        <v>3.4643740000000001E-3</v>
      </c>
      <c r="LM535">
        <v>68.409549999999996</v>
      </c>
      <c r="LN535" s="1">
        <v>9.8340730000000005E-3</v>
      </c>
      <c r="LO535">
        <v>43.810090000000002</v>
      </c>
      <c r="LP535" s="1">
        <v>4.3524369999999998E-3</v>
      </c>
      <c r="LQ535">
        <v>88.044489999999996</v>
      </c>
      <c r="LR535" s="1">
        <v>9.765826E-3</v>
      </c>
      <c r="LS535">
        <v>43.880870000000002</v>
      </c>
      <c r="LT535" s="1">
        <v>5.4542749999999997E-3</v>
      </c>
      <c r="LU535">
        <v>111.59950000000001</v>
      </c>
      <c r="LV535" s="1">
        <v>9.7871169999999997E-3</v>
      </c>
      <c r="LW535">
        <v>44.141170000000002</v>
      </c>
      <c r="LX535" s="1">
        <v>6.8044380000000003E-3</v>
      </c>
      <c r="LY535">
        <v>139.51490000000001</v>
      </c>
      <c r="LZ535" s="1">
        <v>9.813301E-3</v>
      </c>
      <c r="MA535">
        <v>44.378030000000003</v>
      </c>
      <c r="MB535" s="1">
        <v>8.3870460000000004E-3</v>
      </c>
      <c r="MC535">
        <v>172.21510000000001</v>
      </c>
      <c r="MD535" s="1">
        <v>9.7584539999999997E-3</v>
      </c>
      <c r="ME535">
        <v>44.557720000000003</v>
      </c>
      <c r="MF535" s="1">
        <v>1.0132E-2</v>
      </c>
      <c r="MG535">
        <v>210.05969999999999</v>
      </c>
      <c r="MH535" s="1">
        <v>9.6578859999999992E-3</v>
      </c>
      <c r="MI535">
        <v>44.622419999999998</v>
      </c>
      <c r="MJ535" s="1">
        <v>1.2046909999999999E-2</v>
      </c>
      <c r="MK535">
        <v>253.3623</v>
      </c>
      <c r="ML535" s="1">
        <v>9.5801740000000003E-3</v>
      </c>
      <c r="MM535">
        <v>44.49485</v>
      </c>
      <c r="MN535" s="1">
        <v>1.4206160000000001E-2</v>
      </c>
      <c r="MO535">
        <v>302.40159999999997</v>
      </c>
      <c r="MP535" s="1">
        <v>9.5662170000000001E-3</v>
      </c>
      <c r="MQ535">
        <v>44.381799999999998</v>
      </c>
      <c r="MR535" s="1">
        <v>1.6703119999999998E-2</v>
      </c>
      <c r="MS535">
        <v>357.47160000000002</v>
      </c>
      <c r="MT535" s="1">
        <v>9.6235299999999999E-3</v>
      </c>
      <c r="MU535">
        <v>44.30715</v>
      </c>
      <c r="MV535" s="1">
        <v>1.96145E-2</v>
      </c>
      <c r="MW535">
        <v>418.85890000000001</v>
      </c>
      <c r="MX535" s="1">
        <v>9.5962119999999998E-3</v>
      </c>
      <c r="MY535">
        <v>44.447699999999998</v>
      </c>
      <c r="MZ535" s="1">
        <v>2.2647919999999998E-2</v>
      </c>
      <c r="NA535">
        <v>486.76319999999998</v>
      </c>
      <c r="NB535" s="1">
        <v>9.523943E-3</v>
      </c>
      <c r="NC535">
        <v>44.69023</v>
      </c>
      <c r="ND535" s="1">
        <v>2.5824940000000001E-2</v>
      </c>
      <c r="NE535">
        <v>561.245</v>
      </c>
      <c r="NF535" s="1">
        <v>9.4237620000000005E-3</v>
      </c>
      <c r="NG535">
        <v>45.135599999999997</v>
      </c>
      <c r="NH535" s="1">
        <v>2.9144759999999999E-2</v>
      </c>
      <c r="NI535">
        <v>642.34230000000002</v>
      </c>
      <c r="NJ535" s="1">
        <v>9.3961410000000002E-3</v>
      </c>
      <c r="NK535">
        <v>45.694920000000003</v>
      </c>
      <c r="NL535" s="1">
        <v>3.2918200000000002E-2</v>
      </c>
      <c r="NM535">
        <v>730.10059999999999</v>
      </c>
      <c r="NN535" s="1">
        <v>9.4079590000000005E-3</v>
      </c>
      <c r="NO535">
        <v>45.953220000000002</v>
      </c>
      <c r="NP535" s="1">
        <v>3.7106510000000002E-2</v>
      </c>
      <c r="NQ535">
        <v>824.62530000000004</v>
      </c>
      <c r="NR535">
        <v>9.3968579999999993E-3</v>
      </c>
      <c r="NS535">
        <v>45.789239999999999</v>
      </c>
      <c r="NT535" s="1">
        <v>4.1483260000000001E-2</v>
      </c>
      <c r="NU535">
        <v>925.89449999999999</v>
      </c>
      <c r="NV535" s="1">
        <v>9.3580139999999996E-3</v>
      </c>
      <c r="NW535">
        <v>45.614600000000003</v>
      </c>
      <c r="NX535" s="1">
        <v>4.5986270000000003E-2</v>
      </c>
      <c r="NY535">
        <v>1033.7909999999999</v>
      </c>
      <c r="NZ535" s="1">
        <v>9.2560070000000001E-3</v>
      </c>
      <c r="OA535">
        <v>45.502339999999997</v>
      </c>
      <c r="OB535" s="1">
        <v>5.037283E-2</v>
      </c>
      <c r="OC535">
        <v>1148.0920000000001</v>
      </c>
      <c r="OD535" s="1">
        <v>9.2222629999999996E-3</v>
      </c>
      <c r="OE535">
        <v>45.633650000000003</v>
      </c>
      <c r="OF535" s="1">
        <v>5.531266E-2</v>
      </c>
      <c r="OG535">
        <v>1268.6469999999999</v>
      </c>
      <c r="OH535" s="1">
        <v>9.2204780000000007E-3</v>
      </c>
      <c r="OI535">
        <v>45.723520000000001</v>
      </c>
      <c r="OJ535" s="1">
        <v>6.0672719999999999E-2</v>
      </c>
      <c r="OK535">
        <v>1395.386</v>
      </c>
    </row>
    <row r="536" spans="1:401" x14ac:dyDescent="0.35">
      <c r="A536">
        <v>545</v>
      </c>
      <c r="B536" t="s">
        <v>4</v>
      </c>
      <c r="C536" t="s">
        <v>364</v>
      </c>
      <c r="D536" t="s">
        <v>543</v>
      </c>
      <c r="E536">
        <v>764.96569999999997</v>
      </c>
      <c r="F536" s="1">
        <v>1.971637E-2</v>
      </c>
      <c r="G536">
        <v>25.62163</v>
      </c>
      <c r="H536">
        <v>0</v>
      </c>
      <c r="I536">
        <v>0</v>
      </c>
      <c r="J536" s="1">
        <v>1.9563649999999998E-2</v>
      </c>
      <c r="K536">
        <v>25.805330000000001</v>
      </c>
      <c r="L536">
        <v>0</v>
      </c>
      <c r="M536">
        <v>0</v>
      </c>
      <c r="N536" s="1">
        <v>1.9247380000000001E-2</v>
      </c>
      <c r="O536">
        <v>25.918780000000002</v>
      </c>
      <c r="P536">
        <v>0</v>
      </c>
      <c r="Q536">
        <v>0</v>
      </c>
      <c r="R536" s="1">
        <v>1.8920969999999999E-2</v>
      </c>
      <c r="S536">
        <v>26.194269999999999</v>
      </c>
      <c r="T536">
        <v>0</v>
      </c>
      <c r="U536">
        <v>0</v>
      </c>
      <c r="V536">
        <v>1.8828669999999999E-2</v>
      </c>
      <c r="W536">
        <v>26.465900000000001</v>
      </c>
      <c r="X536">
        <v>0</v>
      </c>
      <c r="Y536">
        <v>0</v>
      </c>
      <c r="Z536" s="1">
        <v>1.8826740000000002E-2</v>
      </c>
      <c r="AA536">
        <v>26.592590000000001</v>
      </c>
      <c r="AB536">
        <v>0</v>
      </c>
      <c r="AC536">
        <v>0</v>
      </c>
      <c r="AD536" s="1">
        <v>1.873317E-2</v>
      </c>
      <c r="AE536">
        <v>26.60089</v>
      </c>
      <c r="AF536">
        <v>0</v>
      </c>
      <c r="AG536">
        <v>0</v>
      </c>
      <c r="AH536" s="1">
        <v>1.8512979999999998E-2</v>
      </c>
      <c r="AI536">
        <v>26.59233</v>
      </c>
      <c r="AJ536">
        <v>0</v>
      </c>
      <c r="AK536">
        <v>0</v>
      </c>
      <c r="AL536" s="1">
        <v>1.8302780000000001E-2</v>
      </c>
      <c r="AM536">
        <v>26.63918</v>
      </c>
      <c r="AN536">
        <v>0</v>
      </c>
      <c r="AO536">
        <v>0</v>
      </c>
      <c r="AP536">
        <v>1.8144919999999998E-2</v>
      </c>
      <c r="AQ536">
        <v>26.934920000000002</v>
      </c>
      <c r="AR536">
        <v>0</v>
      </c>
      <c r="AS536">
        <v>0</v>
      </c>
      <c r="AT536" s="1">
        <v>1.8048109999999999E-2</v>
      </c>
      <c r="AU536">
        <v>27.406320000000001</v>
      </c>
      <c r="AV536">
        <v>0</v>
      </c>
      <c r="AW536">
        <v>0</v>
      </c>
      <c r="AX536" s="1">
        <v>1.7924840000000001E-2</v>
      </c>
      <c r="AY536">
        <v>27.963840000000001</v>
      </c>
      <c r="AZ536">
        <v>0</v>
      </c>
      <c r="BA536">
        <v>0</v>
      </c>
      <c r="BB536" s="1">
        <v>1.7729200000000001E-2</v>
      </c>
      <c r="BC536">
        <v>28.43872</v>
      </c>
      <c r="BD536">
        <v>0</v>
      </c>
      <c r="BE536">
        <v>0</v>
      </c>
      <c r="BF536">
        <v>1.7505949999999999E-2</v>
      </c>
      <c r="BG536">
        <v>28.631889999999999</v>
      </c>
      <c r="BH536">
        <v>0</v>
      </c>
      <c r="BI536">
        <v>0</v>
      </c>
      <c r="BJ536" s="1">
        <v>1.7294480000000001E-2</v>
      </c>
      <c r="BK536">
        <v>28.65063</v>
      </c>
      <c r="BL536">
        <v>0</v>
      </c>
      <c r="BM536">
        <v>0</v>
      </c>
      <c r="BN536" s="1">
        <v>1.7166210000000001E-2</v>
      </c>
      <c r="BO536">
        <v>28.65596</v>
      </c>
      <c r="BP536">
        <v>0</v>
      </c>
      <c r="BQ536">
        <v>0</v>
      </c>
      <c r="BR536">
        <v>1.7191669999999999E-2</v>
      </c>
      <c r="BS536">
        <v>28.677029999999998</v>
      </c>
      <c r="BT536">
        <v>0</v>
      </c>
      <c r="BU536">
        <v>0</v>
      </c>
      <c r="BV536" s="1">
        <v>1.6988010000000001E-2</v>
      </c>
      <c r="BW536">
        <v>28.870200000000001</v>
      </c>
      <c r="BX536">
        <v>0</v>
      </c>
      <c r="BY536">
        <v>0</v>
      </c>
      <c r="BZ536" s="1">
        <v>1.6681769999999999E-2</v>
      </c>
      <c r="CA536">
        <v>29.117609999999999</v>
      </c>
      <c r="CB536">
        <v>0</v>
      </c>
      <c r="CC536">
        <v>0</v>
      </c>
      <c r="CD536" s="1">
        <v>1.6370679999999999E-2</v>
      </c>
      <c r="CE536">
        <v>29.339559999999999</v>
      </c>
      <c r="CF536">
        <v>0</v>
      </c>
      <c r="CG536">
        <v>0</v>
      </c>
      <c r="CH536">
        <v>1.6195560000000001E-2</v>
      </c>
      <c r="CI536">
        <v>29.5246</v>
      </c>
      <c r="CJ536">
        <v>0</v>
      </c>
      <c r="CK536">
        <v>0</v>
      </c>
      <c r="CL536" s="1">
        <v>1.6089840000000001E-2</v>
      </c>
      <c r="CM536">
        <v>29.57281</v>
      </c>
      <c r="CN536">
        <v>0</v>
      </c>
      <c r="CO536">
        <v>0</v>
      </c>
      <c r="CP536" s="1">
        <v>1.5967820000000001E-2</v>
      </c>
      <c r="CQ536">
        <v>29.584630000000001</v>
      </c>
      <c r="CR536">
        <v>0</v>
      </c>
      <c r="CS536">
        <v>0</v>
      </c>
      <c r="CT536">
        <v>1.577808E-2</v>
      </c>
      <c r="CU536">
        <v>29.58466</v>
      </c>
      <c r="CV536">
        <v>0</v>
      </c>
      <c r="CW536">
        <v>0</v>
      </c>
      <c r="CX536" s="1">
        <v>1.5556199999999999E-2</v>
      </c>
      <c r="CY536">
        <v>29.626950000000001</v>
      </c>
      <c r="CZ536">
        <v>0</v>
      </c>
      <c r="DA536">
        <v>0</v>
      </c>
      <c r="DB536" s="1">
        <v>1.542895E-2</v>
      </c>
      <c r="DC536">
        <v>29.862500000000001</v>
      </c>
      <c r="DD536">
        <v>0</v>
      </c>
      <c r="DE536">
        <v>0</v>
      </c>
      <c r="DF536" s="1">
        <v>1.5397900000000001E-2</v>
      </c>
      <c r="DG536">
        <v>30.307189999999999</v>
      </c>
      <c r="DH536">
        <v>0</v>
      </c>
      <c r="DI536">
        <v>0</v>
      </c>
      <c r="DJ536" s="1">
        <v>1.534571E-2</v>
      </c>
      <c r="DK536">
        <v>31.03378</v>
      </c>
      <c r="DL536">
        <v>0</v>
      </c>
      <c r="DM536">
        <v>0</v>
      </c>
      <c r="DN536" s="1">
        <v>1.5236609999999999E-2</v>
      </c>
      <c r="DO536">
        <v>31.886189999999999</v>
      </c>
      <c r="DP536">
        <v>0</v>
      </c>
      <c r="DQ536">
        <v>0</v>
      </c>
      <c r="DR536" s="1">
        <v>1.505315E-2</v>
      </c>
      <c r="DS536">
        <v>32.281880000000001</v>
      </c>
      <c r="DT536">
        <v>0</v>
      </c>
      <c r="DU536">
        <v>0</v>
      </c>
      <c r="DV536" s="1">
        <v>1.4879079999999999E-2</v>
      </c>
      <c r="DW536">
        <v>32.302549999999997</v>
      </c>
      <c r="DX536">
        <v>0</v>
      </c>
      <c r="DY536">
        <v>0</v>
      </c>
      <c r="DZ536" s="1">
        <v>1.4807320000000001E-2</v>
      </c>
      <c r="EA536">
        <v>32.30442</v>
      </c>
      <c r="EB536">
        <v>0</v>
      </c>
      <c r="EC536">
        <v>0</v>
      </c>
      <c r="ED536" s="1">
        <v>1.502645E-2</v>
      </c>
      <c r="EE536">
        <v>32.320059999999998</v>
      </c>
      <c r="EF536">
        <v>0</v>
      </c>
      <c r="EG536">
        <v>0</v>
      </c>
      <c r="EH536" s="1">
        <v>1.4877710000000001E-2</v>
      </c>
      <c r="EI536">
        <v>32.458660000000002</v>
      </c>
      <c r="EJ536">
        <v>0</v>
      </c>
      <c r="EK536">
        <v>0</v>
      </c>
      <c r="EL536" s="1">
        <v>1.4552860000000001E-2</v>
      </c>
      <c r="EM536">
        <v>32.801310000000001</v>
      </c>
      <c r="EN536">
        <v>0</v>
      </c>
      <c r="EO536">
        <v>0</v>
      </c>
      <c r="EP536" s="1">
        <v>1.42171E-2</v>
      </c>
      <c r="EQ536">
        <v>33.50506</v>
      </c>
      <c r="ER536">
        <v>0</v>
      </c>
      <c r="ES536" s="1">
        <v>2.2288999999999999E-37</v>
      </c>
      <c r="ET536" s="1">
        <v>1.408001E-2</v>
      </c>
      <c r="EU536">
        <v>34.24286</v>
      </c>
      <c r="EV536" s="1">
        <v>2.3767140000000001E-38</v>
      </c>
      <c r="EW536" s="1">
        <v>2.826527E-34</v>
      </c>
      <c r="EX536" s="1">
        <v>1.403677E-2</v>
      </c>
      <c r="EY536">
        <v>34.524990000000003</v>
      </c>
      <c r="EZ536" s="1">
        <v>1.5976150000000001E-35</v>
      </c>
      <c r="FA536" s="1">
        <v>1.873083E-31</v>
      </c>
      <c r="FB536" s="1">
        <v>1.395305E-2</v>
      </c>
      <c r="FC536">
        <v>34.524209999999997</v>
      </c>
      <c r="FD536" s="1">
        <v>6.0621469999999999E-33</v>
      </c>
      <c r="FE536" s="1">
        <v>7.0525000000000002E-29</v>
      </c>
      <c r="FF536" s="1">
        <v>1.3888330000000001E-2</v>
      </c>
      <c r="FG536">
        <v>34.50844</v>
      </c>
      <c r="FH536" s="1">
        <v>1.390425E-30</v>
      </c>
      <c r="FI536" s="1">
        <v>1.611654E-26</v>
      </c>
      <c r="FJ536">
        <v>1.427694E-2</v>
      </c>
      <c r="FK536">
        <v>34.535640000000001</v>
      </c>
      <c r="FL536" s="1">
        <v>2.1094429999999999E-28</v>
      </c>
      <c r="FM536" s="1">
        <v>2.3667330000000001E-24</v>
      </c>
      <c r="FN536" s="1">
        <v>1.414646E-2</v>
      </c>
      <c r="FO536">
        <v>34.776389999999999</v>
      </c>
      <c r="FP536" s="1">
        <v>2.066508E-26</v>
      </c>
      <c r="FQ536" s="1">
        <v>2.337315E-22</v>
      </c>
      <c r="FR536" s="1">
        <v>1.3827280000000001E-2</v>
      </c>
      <c r="FS536">
        <v>35.14217</v>
      </c>
      <c r="FT536" s="1">
        <v>1.3903920000000001E-24</v>
      </c>
      <c r="FU536" s="1">
        <v>1.6067600000000001E-20</v>
      </c>
      <c r="FV536" s="1">
        <v>1.349004E-2</v>
      </c>
      <c r="FW536">
        <v>35.573169999999998</v>
      </c>
      <c r="FX536" s="1">
        <v>6.6931590000000001E-23</v>
      </c>
      <c r="FY536" s="1">
        <v>7.9401129999999998E-19</v>
      </c>
      <c r="FZ536">
        <v>1.3431530000000001E-2</v>
      </c>
      <c r="GA536">
        <v>35.83522</v>
      </c>
      <c r="GB536" s="1">
        <v>2.4339390000000001E-21</v>
      </c>
      <c r="GC536" s="1">
        <v>2.9092230000000001E-17</v>
      </c>
      <c r="GD536" s="1">
        <v>1.3499479999999999E-2</v>
      </c>
      <c r="GE536">
        <v>35.951090000000001</v>
      </c>
      <c r="GF536" s="1">
        <v>6.8014180000000002E-20</v>
      </c>
      <c r="GG536" s="1">
        <v>8.1210859999999995E-16</v>
      </c>
      <c r="GH536" s="1">
        <v>1.3488419999999999E-2</v>
      </c>
      <c r="GI536">
        <v>35.923050000000003</v>
      </c>
      <c r="GJ536" s="1">
        <v>1.46984E-18</v>
      </c>
      <c r="GK536" s="1">
        <v>1.765175E-14</v>
      </c>
      <c r="GL536" s="1">
        <v>1.342205E-2</v>
      </c>
      <c r="GM536">
        <v>35.883479999999999</v>
      </c>
      <c r="GN536" s="1">
        <v>2.50872E-17</v>
      </c>
      <c r="GO536" s="1">
        <v>3.0427639999999998E-13</v>
      </c>
      <c r="GP536" s="1">
        <v>1.3769969999999999E-2</v>
      </c>
      <c r="GQ536">
        <v>35.876159999999999</v>
      </c>
      <c r="GR536" s="1">
        <v>3.56806E-16</v>
      </c>
      <c r="GS536" s="1">
        <v>4.2435149999999996E-12</v>
      </c>
      <c r="GT536" s="1">
        <v>1.361279E-2</v>
      </c>
      <c r="GU536">
        <v>36.165529999999997</v>
      </c>
      <c r="GV536" s="1">
        <v>4.0193079999999998E-15</v>
      </c>
      <c r="GW536" s="1">
        <v>4.86414E-11</v>
      </c>
      <c r="GX536" s="1">
        <v>1.3300599999999999E-2</v>
      </c>
      <c r="GY536">
        <v>36.619669999999999</v>
      </c>
      <c r="GZ536" s="1">
        <v>3.7216559999999999E-14</v>
      </c>
      <c r="HA536" s="1">
        <v>4.6386679999999998E-10</v>
      </c>
      <c r="HB536" s="1">
        <v>1.2961739999999999E-2</v>
      </c>
      <c r="HC536">
        <v>37.18318</v>
      </c>
      <c r="HD536" s="1">
        <v>2.8961519999999999E-13</v>
      </c>
      <c r="HE536" s="1">
        <v>3.7298290000000002E-9</v>
      </c>
      <c r="HF536" s="1">
        <v>1.2879140000000001E-2</v>
      </c>
      <c r="HG536">
        <v>37.667999999999999</v>
      </c>
      <c r="HH536" s="1">
        <v>1.9667309999999998E-12</v>
      </c>
      <c r="HI536" s="1">
        <v>2.5653830000000001E-8</v>
      </c>
      <c r="HJ536" s="1">
        <v>1.288336E-2</v>
      </c>
      <c r="HK536">
        <v>37.798360000000002</v>
      </c>
      <c r="HL536" s="1">
        <v>1.165691E-11</v>
      </c>
      <c r="HM536" s="1">
        <v>1.530765E-7</v>
      </c>
      <c r="HN536" s="1">
        <v>1.280741E-2</v>
      </c>
      <c r="HO536">
        <v>37.786349999999999</v>
      </c>
      <c r="HP536" s="1">
        <v>6.0244320000000003E-11</v>
      </c>
      <c r="HQ536" s="1">
        <v>8.0137679999999998E-7</v>
      </c>
      <c r="HR536" s="1">
        <v>1.2633800000000001E-2</v>
      </c>
      <c r="HS536">
        <v>37.744239999999998</v>
      </c>
      <c r="HT536" s="1">
        <v>2.735594E-10</v>
      </c>
      <c r="HU536" s="1">
        <v>3.714471E-6</v>
      </c>
      <c r="HV536" s="1">
        <v>1.27834E-2</v>
      </c>
      <c r="HW536">
        <v>37.752479999999998</v>
      </c>
      <c r="HX536" s="1">
        <v>1.139706E-9</v>
      </c>
      <c r="HY536" s="1">
        <v>1.540022E-5</v>
      </c>
      <c r="HZ536" s="1">
        <v>1.26076E-2</v>
      </c>
      <c r="IA536">
        <v>38.083649999999999</v>
      </c>
      <c r="IB536" s="1">
        <v>4.1741479999999999E-9</v>
      </c>
      <c r="IC536" s="1">
        <v>5.7583010000000001E-5</v>
      </c>
      <c r="ID536">
        <v>1.235235E-2</v>
      </c>
      <c r="IE536">
        <v>38.829689999999999</v>
      </c>
      <c r="IF536" s="1">
        <v>1.378685E-8</v>
      </c>
      <c r="IG536" s="1">
        <v>1.954181E-4</v>
      </c>
      <c r="IH536" s="1">
        <v>1.206247E-2</v>
      </c>
      <c r="II536">
        <v>39.794139999999999</v>
      </c>
      <c r="IJ536" s="1">
        <v>4.1495109999999997E-8</v>
      </c>
      <c r="IK536" s="1">
        <v>6.060913E-4</v>
      </c>
      <c r="IL536" s="1">
        <v>1.1931010000000001E-2</v>
      </c>
      <c r="IM536">
        <v>40.460880000000003</v>
      </c>
      <c r="IN536" s="1">
        <v>1.164086E-7</v>
      </c>
      <c r="IO536" s="1">
        <v>1.7300849999999999E-3</v>
      </c>
      <c r="IP536">
        <v>1.1852150000000001E-2</v>
      </c>
      <c r="IQ536">
        <v>40.655290000000001</v>
      </c>
      <c r="IR536" s="1">
        <v>3.039536E-7</v>
      </c>
      <c r="IS536" s="1">
        <v>4.5768620000000001E-3</v>
      </c>
      <c r="IT536" s="1">
        <v>1.1707199999999999E-2</v>
      </c>
      <c r="IU536">
        <v>40.638039999999997</v>
      </c>
      <c r="IV536" s="1">
        <v>7.3582560000000002E-7</v>
      </c>
      <c r="IW536" s="1">
        <v>1.128618E-2</v>
      </c>
      <c r="IX536" s="1">
        <v>1.147716E-2</v>
      </c>
      <c r="IY536">
        <v>40.600110000000001</v>
      </c>
      <c r="IZ536" s="1">
        <v>1.656163E-6</v>
      </c>
      <c r="JA536" s="1">
        <v>2.6069249999999999E-2</v>
      </c>
      <c r="JB536" s="1">
        <v>1.135269E-2</v>
      </c>
      <c r="JC536">
        <v>40.579859999999996</v>
      </c>
      <c r="JD536" s="1">
        <v>3.5414149999999999E-6</v>
      </c>
      <c r="JE536" s="1">
        <v>5.6693300000000002E-2</v>
      </c>
      <c r="JF536" s="1">
        <v>1.109918E-2</v>
      </c>
      <c r="JG536">
        <v>40.817929999999997</v>
      </c>
      <c r="JH536" s="1">
        <v>7.081366E-6</v>
      </c>
      <c r="JI536">
        <v>0.11660909999999999</v>
      </c>
      <c r="JJ536" s="1">
        <v>1.087729E-2</v>
      </c>
      <c r="JK536">
        <v>41.102989999999998</v>
      </c>
      <c r="JL536" s="1">
        <v>1.3470570000000001E-5</v>
      </c>
      <c r="JM536">
        <v>0.22774539999999999</v>
      </c>
      <c r="JN536" s="1">
        <v>1.072205E-2</v>
      </c>
      <c r="JO536">
        <v>41.215440000000001</v>
      </c>
      <c r="JP536" s="1">
        <v>2.4539419999999999E-5</v>
      </c>
      <c r="JQ536">
        <v>0.4241993</v>
      </c>
      <c r="JR536" s="1">
        <v>1.06474E-2</v>
      </c>
      <c r="JS536">
        <v>41.237290000000002</v>
      </c>
      <c r="JT536" s="1">
        <v>4.3125650000000003E-5</v>
      </c>
      <c r="JU536">
        <v>0.75654060000000001</v>
      </c>
      <c r="JV536" s="1">
        <v>1.057198E-2</v>
      </c>
      <c r="JW536">
        <v>41.26341</v>
      </c>
      <c r="JX536" s="1">
        <v>7.2852139999999996E-5</v>
      </c>
      <c r="JY536">
        <v>1.296613</v>
      </c>
      <c r="JZ536">
        <v>1.0453759999999999E-2</v>
      </c>
      <c r="KA536">
        <v>41.231270000000002</v>
      </c>
      <c r="KB536" s="1">
        <v>1.181729E-4</v>
      </c>
      <c r="KC536">
        <v>2.1419079999999999</v>
      </c>
      <c r="KD536" s="1">
        <v>1.033658E-2</v>
      </c>
      <c r="KE536">
        <v>41.181629999999998</v>
      </c>
      <c r="KF536" s="1">
        <v>1.852953E-4</v>
      </c>
      <c r="KG536">
        <v>3.4197959999999998</v>
      </c>
      <c r="KH536" s="1">
        <v>1.0360360000000001E-2</v>
      </c>
      <c r="KI536">
        <v>41.120939999999997</v>
      </c>
      <c r="KJ536" s="1">
        <v>2.8562079999999999E-4</v>
      </c>
      <c r="KK536">
        <v>5.2931160000000004</v>
      </c>
      <c r="KL536" s="1">
        <v>1.0293429999999999E-2</v>
      </c>
      <c r="KM536">
        <v>41.340159999999997</v>
      </c>
      <c r="KN536" s="1">
        <v>4.2422830000000001E-4</v>
      </c>
      <c r="KO536">
        <v>7.9616990000000003</v>
      </c>
      <c r="KP536" s="1">
        <v>1.0169600000000001E-2</v>
      </c>
      <c r="KQ536">
        <v>42.01417</v>
      </c>
      <c r="KR536" s="1">
        <v>6.102007E-4</v>
      </c>
      <c r="KS536">
        <v>11.66042</v>
      </c>
      <c r="KT536" s="1">
        <v>1.0023519999999999E-2</v>
      </c>
      <c r="KU536">
        <v>43.003619999999998</v>
      </c>
      <c r="KV536" s="1">
        <v>8.5436799999999999E-4</v>
      </c>
      <c r="KW536">
        <v>16.659389999999998</v>
      </c>
      <c r="KX536" s="1">
        <v>9.9586699999999993E-3</v>
      </c>
      <c r="KY536">
        <v>43.739919999999998</v>
      </c>
      <c r="KZ536" s="1">
        <v>1.1789700000000001E-3</v>
      </c>
      <c r="LA536">
        <v>23.26484</v>
      </c>
      <c r="LB536" s="1">
        <v>9.9429840000000002E-3</v>
      </c>
      <c r="LC536">
        <v>43.897019999999998</v>
      </c>
      <c r="LD536" s="1">
        <v>1.601477E-3</v>
      </c>
      <c r="LE536">
        <v>31.819199999999999</v>
      </c>
      <c r="LF536" s="1">
        <v>9.9233169999999992E-3</v>
      </c>
      <c r="LG536">
        <v>43.79663</v>
      </c>
      <c r="LH536" s="1">
        <v>2.1336710000000002E-3</v>
      </c>
      <c r="LI536">
        <v>42.691630000000004</v>
      </c>
      <c r="LJ536" s="1">
        <v>9.8275199999999993E-3</v>
      </c>
      <c r="LK536">
        <v>43.718530000000001</v>
      </c>
      <c r="LL536" s="1">
        <v>2.7713730000000002E-3</v>
      </c>
      <c r="LM536">
        <v>56.264130000000002</v>
      </c>
      <c r="LN536" s="1">
        <v>9.6355820000000002E-3</v>
      </c>
      <c r="LO536">
        <v>43.64058</v>
      </c>
      <c r="LP536" s="1">
        <v>3.5051240000000001E-3</v>
      </c>
      <c r="LQ536">
        <v>72.911060000000006</v>
      </c>
      <c r="LR536" s="1">
        <v>9.5690659999999993E-3</v>
      </c>
      <c r="LS536">
        <v>43.713810000000002</v>
      </c>
      <c r="LT536" s="1">
        <v>4.4213899999999999E-3</v>
      </c>
      <c r="LU536">
        <v>93.023799999999994</v>
      </c>
      <c r="LV536" s="1">
        <v>9.5925000000000003E-3</v>
      </c>
      <c r="LW536">
        <v>43.973979999999997</v>
      </c>
      <c r="LX536" s="1">
        <v>5.551889E-3</v>
      </c>
      <c r="LY536">
        <v>117.0222</v>
      </c>
      <c r="LZ536" s="1">
        <v>9.6166659999999994E-3</v>
      </c>
      <c r="MA536">
        <v>44.211120000000001</v>
      </c>
      <c r="MB536" s="1">
        <v>6.8831229999999997E-3</v>
      </c>
      <c r="MC536">
        <v>145.3176</v>
      </c>
      <c r="MD536" s="1">
        <v>9.5638839999999999E-3</v>
      </c>
      <c r="ME536">
        <v>44.39114</v>
      </c>
      <c r="MF536">
        <v>8.3637360000000001E-3</v>
      </c>
      <c r="MG536">
        <v>178.2706</v>
      </c>
      <c r="MH536" s="1">
        <v>9.4638039999999993E-3</v>
      </c>
      <c r="MI536">
        <v>44.458210000000001</v>
      </c>
      <c r="MJ536" s="1">
        <v>9.9974629999999998E-3</v>
      </c>
      <c r="MK536">
        <v>216.20249999999999</v>
      </c>
      <c r="ML536" s="1">
        <v>9.3887450000000004E-3</v>
      </c>
      <c r="MM536">
        <v>44.335189999999997</v>
      </c>
      <c r="MN536" s="1">
        <v>1.185274E-2</v>
      </c>
      <c r="MO536">
        <v>259.41000000000003</v>
      </c>
      <c r="MP536" s="1">
        <v>9.3760630000000005E-3</v>
      </c>
      <c r="MQ536">
        <v>44.226219999999998</v>
      </c>
      <c r="MR536" s="1">
        <v>1.4007790000000001E-2</v>
      </c>
      <c r="MS536">
        <v>308.19850000000002</v>
      </c>
      <c r="MT536" s="1">
        <v>9.4314410000000005E-3</v>
      </c>
      <c r="MU536">
        <v>44.155029999999996</v>
      </c>
      <c r="MV536" s="1">
        <v>1.6527529999999999E-2</v>
      </c>
      <c r="MW536">
        <v>362.87279999999998</v>
      </c>
      <c r="MX536" s="1">
        <v>9.4063489999999996E-3</v>
      </c>
      <c r="MY536">
        <v>44.296390000000002</v>
      </c>
      <c r="MZ536">
        <v>1.917539E-2</v>
      </c>
      <c r="NA536">
        <v>423.66109999999998</v>
      </c>
      <c r="NB536" s="1">
        <v>9.3350069999999993E-3</v>
      </c>
      <c r="NC536">
        <v>44.537939999999999</v>
      </c>
      <c r="ND536" s="1">
        <v>2.1961519999999998E-2</v>
      </c>
      <c r="NE536">
        <v>490.66770000000002</v>
      </c>
      <c r="NF536" s="1">
        <v>9.2355690000000008E-3</v>
      </c>
      <c r="NG536">
        <v>44.980260000000001</v>
      </c>
      <c r="NH536" s="1">
        <v>2.488744E-2</v>
      </c>
      <c r="NI536">
        <v>563.9751</v>
      </c>
      <c r="NJ536" s="1">
        <v>9.2085250000000004E-3</v>
      </c>
      <c r="NK536">
        <v>45.535539999999997</v>
      </c>
      <c r="NL536" s="1">
        <v>2.8225179999999999E-2</v>
      </c>
      <c r="NM536">
        <v>643.66610000000003</v>
      </c>
      <c r="NN536" s="1">
        <v>9.2212249999999996E-3</v>
      </c>
      <c r="NO536">
        <v>45.794829999999997</v>
      </c>
      <c r="NP536">
        <v>3.1946139999999998E-2</v>
      </c>
      <c r="NQ536">
        <v>729.88329999999996</v>
      </c>
      <c r="NR536" s="1">
        <v>9.2100229999999995E-3</v>
      </c>
      <c r="NS536">
        <v>45.635959999999997</v>
      </c>
      <c r="NT536" s="1">
        <v>3.5848970000000001E-2</v>
      </c>
      <c r="NU536">
        <v>822.64430000000004</v>
      </c>
      <c r="NV536" s="1">
        <v>9.1724460000000008E-3</v>
      </c>
      <c r="NW536">
        <v>45.46698</v>
      </c>
      <c r="NX536" s="1">
        <v>3.9888260000000002E-2</v>
      </c>
      <c r="NY536">
        <v>921.88620000000003</v>
      </c>
      <c r="NZ536" s="1">
        <v>9.0718369999999993E-3</v>
      </c>
      <c r="OA536">
        <v>45.358939999999997</v>
      </c>
      <c r="OB536" s="1">
        <v>4.3844580000000001E-2</v>
      </c>
      <c r="OC536">
        <v>1027.443</v>
      </c>
      <c r="OD536" s="1">
        <v>9.0387269999999999E-3</v>
      </c>
      <c r="OE536">
        <v>45.491070000000001</v>
      </c>
      <c r="OF536" s="1">
        <v>4.8307940000000001E-2</v>
      </c>
      <c r="OG536">
        <v>1139.204</v>
      </c>
      <c r="OH536" s="1">
        <v>9.0367780000000005E-3</v>
      </c>
      <c r="OI536">
        <v>45.583280000000002</v>
      </c>
      <c r="OJ536" s="1">
        <v>5.316208E-2</v>
      </c>
      <c r="OK536">
        <v>1257.1400000000001</v>
      </c>
    </row>
    <row r="537" spans="1:401" x14ac:dyDescent="0.35">
      <c r="A537">
        <v>546</v>
      </c>
      <c r="B537" t="s">
        <v>4</v>
      </c>
      <c r="C537" t="s">
        <v>364</v>
      </c>
      <c r="D537" t="s">
        <v>544</v>
      </c>
      <c r="E537">
        <v>737.21969999999999</v>
      </c>
      <c r="F537" s="1">
        <v>1.904169E-2</v>
      </c>
      <c r="G537">
        <v>25.485379999999999</v>
      </c>
      <c r="H537">
        <v>0</v>
      </c>
      <c r="I537">
        <v>0</v>
      </c>
      <c r="J537" s="1">
        <v>1.8894069999999999E-2</v>
      </c>
      <c r="K537">
        <v>25.66771</v>
      </c>
      <c r="L537">
        <v>0</v>
      </c>
      <c r="M537">
        <v>0</v>
      </c>
      <c r="N537">
        <v>1.8585419999999998E-2</v>
      </c>
      <c r="O537">
        <v>25.779430000000001</v>
      </c>
      <c r="P537">
        <v>0</v>
      </c>
      <c r="Q537">
        <v>0</v>
      </c>
      <c r="R537" s="1">
        <v>1.8268610000000001E-2</v>
      </c>
      <c r="S537">
        <v>26.05302</v>
      </c>
      <c r="T537">
        <v>0</v>
      </c>
      <c r="U537">
        <v>0</v>
      </c>
      <c r="V537" s="1">
        <v>1.8179870000000001E-2</v>
      </c>
      <c r="W537">
        <v>26.3218</v>
      </c>
      <c r="X537">
        <v>0</v>
      </c>
      <c r="Y537">
        <v>0</v>
      </c>
      <c r="Z537" s="1">
        <v>1.8180180000000001E-2</v>
      </c>
      <c r="AA537">
        <v>26.446090000000002</v>
      </c>
      <c r="AB537">
        <v>0</v>
      </c>
      <c r="AC537">
        <v>0</v>
      </c>
      <c r="AD537" s="1">
        <v>1.8090450000000001E-2</v>
      </c>
      <c r="AE537">
        <v>26.454059999999998</v>
      </c>
      <c r="AF537">
        <v>0</v>
      </c>
      <c r="AG537">
        <v>0</v>
      </c>
      <c r="AH537" s="1">
        <v>1.7878160000000001E-2</v>
      </c>
      <c r="AI537">
        <v>26.445910000000001</v>
      </c>
      <c r="AJ537">
        <v>0</v>
      </c>
      <c r="AK537">
        <v>0</v>
      </c>
      <c r="AL537" s="1">
        <v>1.767314E-2</v>
      </c>
      <c r="AM537">
        <v>26.493259999999999</v>
      </c>
      <c r="AN537">
        <v>0</v>
      </c>
      <c r="AO537">
        <v>0</v>
      </c>
      <c r="AP537" s="1">
        <v>1.752097E-2</v>
      </c>
      <c r="AQ537">
        <v>26.788180000000001</v>
      </c>
      <c r="AR537">
        <v>0</v>
      </c>
      <c r="AS537">
        <v>0</v>
      </c>
      <c r="AT537" s="1">
        <v>1.7429210000000001E-2</v>
      </c>
      <c r="AU537">
        <v>27.256599999999999</v>
      </c>
      <c r="AV537">
        <v>0</v>
      </c>
      <c r="AW537">
        <v>0</v>
      </c>
      <c r="AX537" s="1">
        <v>1.7310409999999998E-2</v>
      </c>
      <c r="AY537">
        <v>27.809909999999999</v>
      </c>
      <c r="AZ537">
        <v>0</v>
      </c>
      <c r="BA537">
        <v>0</v>
      </c>
      <c r="BB537" s="1">
        <v>1.7121069999999999E-2</v>
      </c>
      <c r="BC537">
        <v>28.28003</v>
      </c>
      <c r="BD537">
        <v>0</v>
      </c>
      <c r="BE537">
        <v>0</v>
      </c>
      <c r="BF537" s="1">
        <v>1.690562E-2</v>
      </c>
      <c r="BG537">
        <v>28.47017</v>
      </c>
      <c r="BH537">
        <v>0</v>
      </c>
      <c r="BI537">
        <v>0</v>
      </c>
      <c r="BJ537" s="1">
        <v>1.6699840000000001E-2</v>
      </c>
      <c r="BK537">
        <v>28.489039999999999</v>
      </c>
      <c r="BL537">
        <v>0</v>
      </c>
      <c r="BM537">
        <v>0</v>
      </c>
      <c r="BN537" s="1">
        <v>1.6576759999999999E-2</v>
      </c>
      <c r="BO537">
        <v>28.495560000000001</v>
      </c>
      <c r="BP537">
        <v>0</v>
      </c>
      <c r="BQ537">
        <v>0</v>
      </c>
      <c r="BR537" s="1">
        <v>1.660468E-2</v>
      </c>
      <c r="BS537">
        <v>28.517880000000002</v>
      </c>
      <c r="BT537">
        <v>0</v>
      </c>
      <c r="BU537">
        <v>0</v>
      </c>
      <c r="BV537" s="1">
        <v>1.6407499999999998E-2</v>
      </c>
      <c r="BW537">
        <v>28.71161</v>
      </c>
      <c r="BX537">
        <v>0</v>
      </c>
      <c r="BY537">
        <v>0</v>
      </c>
      <c r="BZ537" s="1">
        <v>1.6110630000000001E-2</v>
      </c>
      <c r="CA537">
        <v>28.957930000000001</v>
      </c>
      <c r="CB537">
        <v>0</v>
      </c>
      <c r="CC537">
        <v>0</v>
      </c>
      <c r="CD537" s="1">
        <v>1.5808949999999999E-2</v>
      </c>
      <c r="CE537">
        <v>29.179490000000001</v>
      </c>
      <c r="CF537">
        <v>0</v>
      </c>
      <c r="CG537">
        <v>0</v>
      </c>
      <c r="CH537" s="1">
        <v>1.5639779999999999E-2</v>
      </c>
      <c r="CI537">
        <v>29.363209999999999</v>
      </c>
      <c r="CJ537">
        <v>0</v>
      </c>
      <c r="CK537">
        <v>0</v>
      </c>
      <c r="CL537" s="1">
        <v>1.553904E-2</v>
      </c>
      <c r="CM537">
        <v>29.411899999999999</v>
      </c>
      <c r="CN537">
        <v>0</v>
      </c>
      <c r="CO537">
        <v>0</v>
      </c>
      <c r="CP537" s="1">
        <v>1.542168E-2</v>
      </c>
      <c r="CQ537">
        <v>29.42482</v>
      </c>
      <c r="CR537">
        <v>0</v>
      </c>
      <c r="CS537">
        <v>0</v>
      </c>
      <c r="CT537" s="1">
        <v>1.523825E-2</v>
      </c>
      <c r="CU537">
        <v>29.426349999999999</v>
      </c>
      <c r="CV537">
        <v>0</v>
      </c>
      <c r="CW537">
        <v>0</v>
      </c>
      <c r="CX537" s="1">
        <v>1.502305E-2</v>
      </c>
      <c r="CY537">
        <v>29.470120000000001</v>
      </c>
      <c r="CZ537">
        <v>0</v>
      </c>
      <c r="DA537">
        <v>0</v>
      </c>
      <c r="DB537" s="1">
        <v>1.4899559999999999E-2</v>
      </c>
      <c r="DC537">
        <v>29.70607</v>
      </c>
      <c r="DD537">
        <v>0</v>
      </c>
      <c r="DE537">
        <v>0</v>
      </c>
      <c r="DF537" s="1">
        <v>1.487086E-2</v>
      </c>
      <c r="DG537">
        <v>30.1495</v>
      </c>
      <c r="DH537">
        <v>0</v>
      </c>
      <c r="DI537">
        <v>0</v>
      </c>
      <c r="DJ537" s="1">
        <v>1.4821020000000001E-2</v>
      </c>
      <c r="DK537">
        <v>30.872710000000001</v>
      </c>
      <c r="DL537">
        <v>0</v>
      </c>
      <c r="DM537">
        <v>0</v>
      </c>
      <c r="DN537">
        <v>1.4715529999999999E-2</v>
      </c>
      <c r="DO537">
        <v>31.7195</v>
      </c>
      <c r="DP537">
        <v>0</v>
      </c>
      <c r="DQ537">
        <v>0</v>
      </c>
      <c r="DR537" s="1">
        <v>1.453838E-2</v>
      </c>
      <c r="DS537">
        <v>32.11009</v>
      </c>
      <c r="DT537">
        <v>0</v>
      </c>
      <c r="DU537">
        <v>0</v>
      </c>
      <c r="DV537" s="1">
        <v>1.4369760000000001E-2</v>
      </c>
      <c r="DW537">
        <v>32.130679999999998</v>
      </c>
      <c r="DX537">
        <v>0</v>
      </c>
      <c r="DY537">
        <v>0</v>
      </c>
      <c r="DZ537" s="1">
        <v>1.4302550000000001E-2</v>
      </c>
      <c r="EA537">
        <v>32.134590000000003</v>
      </c>
      <c r="EB537">
        <v>0</v>
      </c>
      <c r="EC537">
        <v>0</v>
      </c>
      <c r="ED537" s="1">
        <v>1.4516859999999999E-2</v>
      </c>
      <c r="EE537">
        <v>32.152410000000003</v>
      </c>
      <c r="EF537">
        <v>0</v>
      </c>
      <c r="EG537">
        <v>0</v>
      </c>
      <c r="EH537">
        <v>1.43737E-2</v>
      </c>
      <c r="EI537">
        <v>32.292529999999999</v>
      </c>
      <c r="EJ537">
        <v>0</v>
      </c>
      <c r="EK537">
        <v>0</v>
      </c>
      <c r="EL537" s="1">
        <v>1.405679E-2</v>
      </c>
      <c r="EM537">
        <v>32.635689999999997</v>
      </c>
      <c r="EN537">
        <v>0</v>
      </c>
      <c r="EO537">
        <v>0</v>
      </c>
      <c r="EP537" s="1">
        <v>1.373161E-2</v>
      </c>
      <c r="EQ537">
        <v>33.33766</v>
      </c>
      <c r="ER537">
        <v>0</v>
      </c>
      <c r="ES537" s="1">
        <v>7.0910979999999998E-38</v>
      </c>
      <c r="ET537" s="1">
        <v>1.359984E-2</v>
      </c>
      <c r="EU537">
        <v>34.071280000000002</v>
      </c>
      <c r="EV537">
        <v>0</v>
      </c>
      <c r="EW537" s="1">
        <v>9.4574310000000004E-35</v>
      </c>
      <c r="EX537" s="1">
        <v>1.355905E-2</v>
      </c>
      <c r="EY537">
        <v>34.349670000000003</v>
      </c>
      <c r="EZ537" s="1">
        <v>5.7279310000000003E-36</v>
      </c>
      <c r="FA537" s="1">
        <v>6.5617930000000001E-32</v>
      </c>
      <c r="FB537" s="1">
        <v>1.347807E-2</v>
      </c>
      <c r="FC537">
        <v>34.349919999999997</v>
      </c>
      <c r="FD537" s="1">
        <v>2.2617930000000001E-33</v>
      </c>
      <c r="FE537" s="1">
        <v>2.577913E-29</v>
      </c>
      <c r="FF537" s="1">
        <v>1.3417699999999999E-2</v>
      </c>
      <c r="FG537">
        <v>34.336469999999998</v>
      </c>
      <c r="FH537" s="1">
        <v>5.3875919999999998E-31</v>
      </c>
      <c r="FI537" s="1">
        <v>6.1296650000000002E-27</v>
      </c>
      <c r="FJ537" s="1">
        <v>1.379711E-2</v>
      </c>
      <c r="FK537">
        <v>34.366</v>
      </c>
      <c r="FL537" s="1">
        <v>8.4734689999999997E-29</v>
      </c>
      <c r="FM537" s="1">
        <v>9.3437030000000008E-25</v>
      </c>
      <c r="FN537" s="1">
        <v>1.3672460000000001E-2</v>
      </c>
      <c r="FO537">
        <v>34.607840000000003</v>
      </c>
      <c r="FP537" s="1">
        <v>8.5884759999999998E-27</v>
      </c>
      <c r="FQ537" s="1">
        <v>9.557641E-23</v>
      </c>
      <c r="FR537" s="1">
        <v>1.336246E-2</v>
      </c>
      <c r="FS537">
        <v>34.972850000000001</v>
      </c>
      <c r="FT537" s="1">
        <v>5.9684619999999997E-25</v>
      </c>
      <c r="FU537" s="1">
        <v>6.7930460000000003E-21</v>
      </c>
      <c r="FV537" s="1">
        <v>1.303327E-2</v>
      </c>
      <c r="FW537">
        <v>35.401989999999998</v>
      </c>
      <c r="FX537" s="1">
        <v>2.9629380000000001E-23</v>
      </c>
      <c r="FY537" s="1">
        <v>3.4649890000000002E-19</v>
      </c>
      <c r="FZ537">
        <v>1.297688E-2</v>
      </c>
      <c r="GA537">
        <v>35.66254</v>
      </c>
      <c r="GB537" s="1">
        <v>1.1100069999999999E-21</v>
      </c>
      <c r="GC537" s="1">
        <v>1.308499E-17</v>
      </c>
      <c r="GD537" s="1">
        <v>1.304433E-2</v>
      </c>
      <c r="GE537">
        <v>35.778350000000003</v>
      </c>
      <c r="GF537" s="1">
        <v>3.192544E-20</v>
      </c>
      <c r="GG537" s="1">
        <v>3.7601190000000002E-16</v>
      </c>
      <c r="GH537" s="1">
        <v>1.3035649999999999E-2</v>
      </c>
      <c r="GI537">
        <v>35.75217</v>
      </c>
      <c r="GJ537" s="1">
        <v>7.0942860000000004E-19</v>
      </c>
      <c r="GK537" s="1">
        <v>8.4039120000000002E-15</v>
      </c>
      <c r="GL537" s="1">
        <v>1.2973159999999999E-2</v>
      </c>
      <c r="GM537">
        <v>35.715150000000001</v>
      </c>
      <c r="GN537" s="1">
        <v>1.243913E-17</v>
      </c>
      <c r="GO537" s="1">
        <v>1.488062E-13</v>
      </c>
      <c r="GP537" s="1">
        <v>1.331272E-2</v>
      </c>
      <c r="GQ537">
        <v>35.710610000000003</v>
      </c>
      <c r="GR537" s="1">
        <v>1.81607E-16</v>
      </c>
      <c r="GS537" s="1">
        <v>2.129648E-12</v>
      </c>
      <c r="GT537" s="1">
        <v>1.3160760000000001E-2</v>
      </c>
      <c r="GU537">
        <v>36.001489999999997</v>
      </c>
      <c r="GV537" s="1">
        <v>2.097563E-15</v>
      </c>
      <c r="GW537" s="1">
        <v>2.5025699999999999E-11</v>
      </c>
      <c r="GX537" s="1">
        <v>1.285507E-2</v>
      </c>
      <c r="GY537">
        <v>36.4542</v>
      </c>
      <c r="GZ537" s="1">
        <v>1.9890630000000001E-14</v>
      </c>
      <c r="HA537" s="1">
        <v>2.4442979999999999E-10</v>
      </c>
      <c r="HB537" s="1">
        <v>1.252574E-2</v>
      </c>
      <c r="HC537">
        <v>37.015659999999997</v>
      </c>
      <c r="HD537" s="1">
        <v>1.5840699999999999E-13</v>
      </c>
      <c r="HE537" s="1">
        <v>2.011094E-9</v>
      </c>
      <c r="HF537" s="1">
        <v>1.2448239999999999E-2</v>
      </c>
      <c r="HG537">
        <v>37.497410000000002</v>
      </c>
      <c r="HH537" s="1">
        <v>1.100245E-12</v>
      </c>
      <c r="HI537" s="1">
        <v>1.41404E-8</v>
      </c>
      <c r="HJ537" s="1">
        <v>1.245308E-2</v>
      </c>
      <c r="HK537">
        <v>37.626710000000003</v>
      </c>
      <c r="HL537" s="1">
        <v>6.6629459999999997E-12</v>
      </c>
      <c r="HM537" s="1">
        <v>8.6173009999999997E-8</v>
      </c>
      <c r="HN537" s="1">
        <v>1.238152E-2</v>
      </c>
      <c r="HO537">
        <v>37.616700000000002</v>
      </c>
      <c r="HP537" s="1">
        <v>3.515669E-11</v>
      </c>
      <c r="HQ537" s="1">
        <v>4.6033219999999998E-7</v>
      </c>
      <c r="HR537" s="1">
        <v>1.221329E-2</v>
      </c>
      <c r="HS537">
        <v>37.577309999999997</v>
      </c>
      <c r="HT537" s="1">
        <v>1.6283509999999999E-10</v>
      </c>
      <c r="HU537" s="1">
        <v>2.175508E-6</v>
      </c>
      <c r="HV537" s="1">
        <v>1.2361509999999999E-2</v>
      </c>
      <c r="HW537">
        <v>37.588520000000003</v>
      </c>
      <c r="HX537" s="1">
        <v>6.917065E-10</v>
      </c>
      <c r="HY537" s="1">
        <v>9.189713E-6</v>
      </c>
      <c r="HZ537" s="1">
        <v>1.2190599999999999E-2</v>
      </c>
      <c r="IA537">
        <v>37.921379999999999</v>
      </c>
      <c r="IB537" s="1">
        <v>2.5803370000000001E-9</v>
      </c>
      <c r="IC537" s="1">
        <v>3.498445E-5</v>
      </c>
      <c r="ID537" s="1">
        <v>1.1943199999999999E-2</v>
      </c>
      <c r="IE537">
        <v>38.665990000000001</v>
      </c>
      <c r="IF537" s="1">
        <v>8.6746800000000005E-9</v>
      </c>
      <c r="IG537" s="1">
        <v>1.207921E-4</v>
      </c>
      <c r="IH537" s="1">
        <v>1.166154E-2</v>
      </c>
      <c r="II537">
        <v>39.625439999999998</v>
      </c>
      <c r="IJ537" s="1">
        <v>2.655571E-8</v>
      </c>
      <c r="IK537" s="1">
        <v>3.8090580000000001E-4</v>
      </c>
      <c r="IL537" s="1">
        <v>1.1535999999999999E-2</v>
      </c>
      <c r="IM537">
        <v>40.28669</v>
      </c>
      <c r="IN537" s="1">
        <v>7.5743860000000002E-8</v>
      </c>
      <c r="IO537" s="1">
        <v>1.1047749999999999E-3</v>
      </c>
      <c r="IP537" s="1">
        <v>1.1460720000000001E-2</v>
      </c>
      <c r="IQ537">
        <v>40.47871</v>
      </c>
      <c r="IR537" s="1">
        <v>2.009437E-7</v>
      </c>
      <c r="IS537" s="1">
        <v>2.9677520000000002E-3</v>
      </c>
      <c r="IT537">
        <v>1.1321019999999999E-2</v>
      </c>
      <c r="IU537">
        <v>40.463180000000001</v>
      </c>
      <c r="IV537" s="1">
        <v>4.9391629999999999E-7</v>
      </c>
      <c r="IW537" s="1">
        <v>7.426518E-3</v>
      </c>
      <c r="IX537" s="1">
        <v>1.109889E-2</v>
      </c>
      <c r="IY537">
        <v>40.428220000000003</v>
      </c>
      <c r="IZ537" s="1">
        <v>1.12803E-6</v>
      </c>
      <c r="JA537" s="1">
        <v>1.7397200000000002E-2</v>
      </c>
      <c r="JB537" s="1">
        <v>1.0980200000000001E-2</v>
      </c>
      <c r="JC537">
        <v>40.411189999999998</v>
      </c>
      <c r="JD537" s="1">
        <v>2.446407E-6</v>
      </c>
      <c r="JE537" s="1">
        <v>3.8347840000000001E-2</v>
      </c>
      <c r="JF537" s="1">
        <v>1.073463E-2</v>
      </c>
      <c r="JG537">
        <v>40.65146</v>
      </c>
      <c r="JH537" s="1">
        <v>4.9576669999999997E-6</v>
      </c>
      <c r="JI537" s="1">
        <v>7.9901749999999994E-2</v>
      </c>
      <c r="JJ537" s="1">
        <v>1.0518660000000001E-2</v>
      </c>
      <c r="JK537">
        <v>40.936129999999999</v>
      </c>
      <c r="JL537" s="1">
        <v>9.5512980000000007E-6</v>
      </c>
      <c r="JM537">
        <v>0.15799469999999999</v>
      </c>
      <c r="JN537" s="1">
        <v>1.0368870000000001E-2</v>
      </c>
      <c r="JO537">
        <v>41.049880000000002</v>
      </c>
      <c r="JP537" s="1">
        <v>1.7615210000000001E-5</v>
      </c>
      <c r="JQ537">
        <v>0.29778179999999999</v>
      </c>
      <c r="JR537" s="1">
        <v>1.029741E-2</v>
      </c>
      <c r="JS537">
        <v>41.0732</v>
      </c>
      <c r="JT537" s="1">
        <v>3.1324890000000002E-5</v>
      </c>
      <c r="JU537">
        <v>0.53711500000000001</v>
      </c>
      <c r="JV537" s="1">
        <v>1.0224860000000001E-2</v>
      </c>
      <c r="JW537">
        <v>41.100990000000003</v>
      </c>
      <c r="JX537" s="1">
        <v>5.3516639999999998E-5</v>
      </c>
      <c r="JY537">
        <v>0.93053759999999996</v>
      </c>
      <c r="JZ537" s="1">
        <v>1.0110350000000001E-2</v>
      </c>
      <c r="KA537">
        <v>41.071260000000002</v>
      </c>
      <c r="KB537" s="1">
        <v>8.7743489999999997E-5</v>
      </c>
      <c r="KC537">
        <v>1.553104</v>
      </c>
      <c r="KD537" s="1">
        <v>9.9989829999999995E-3</v>
      </c>
      <c r="KE537">
        <v>41.02413</v>
      </c>
      <c r="KF537" s="1">
        <v>1.390245E-4</v>
      </c>
      <c r="KG537">
        <v>2.5042070000000001</v>
      </c>
      <c r="KH537" s="1">
        <v>1.002016E-2</v>
      </c>
      <c r="KI537">
        <v>40.966349999999998</v>
      </c>
      <c r="KJ537" s="1">
        <v>2.163632E-4</v>
      </c>
      <c r="KK537">
        <v>3.912534</v>
      </c>
      <c r="KL537" s="1">
        <v>9.9563989999999995E-3</v>
      </c>
      <c r="KM537">
        <v>41.187809999999999</v>
      </c>
      <c r="KN537" s="1">
        <v>3.2440989999999999E-4</v>
      </c>
      <c r="KO537">
        <v>5.9380990000000002</v>
      </c>
      <c r="KP537" s="1">
        <v>9.8367850000000007E-3</v>
      </c>
      <c r="KQ537">
        <v>41.861249999999998</v>
      </c>
      <c r="KR537" s="1">
        <v>4.7081599999999999E-4</v>
      </c>
      <c r="KS537">
        <v>8.7715010000000007</v>
      </c>
      <c r="KT537" s="1">
        <v>9.6935479999999997E-3</v>
      </c>
      <c r="KU537">
        <v>42.84657</v>
      </c>
      <c r="KV537" s="1">
        <v>6.6470929999999998E-4</v>
      </c>
      <c r="KW537">
        <v>12.63467</v>
      </c>
      <c r="KX537" s="1">
        <v>9.6318040000000008E-3</v>
      </c>
      <c r="KY537">
        <v>43.576810000000002</v>
      </c>
      <c r="KZ537" s="1">
        <v>9.2483979999999995E-4</v>
      </c>
      <c r="LA537">
        <v>17.78246</v>
      </c>
      <c r="LB537">
        <v>9.6166719999999997E-3</v>
      </c>
      <c r="LC537">
        <v>43.731909999999999</v>
      </c>
      <c r="LD537" s="1">
        <v>1.266075E-3</v>
      </c>
      <c r="LE537">
        <v>24.502759999999999</v>
      </c>
      <c r="LF537" s="1">
        <v>9.5977300000000005E-3</v>
      </c>
      <c r="LG537">
        <v>43.63456</v>
      </c>
      <c r="LH537" s="1">
        <v>1.6993900000000001E-3</v>
      </c>
      <c r="LI537">
        <v>33.10989</v>
      </c>
      <c r="LJ537" s="1">
        <v>9.5047550000000001E-3</v>
      </c>
      <c r="LK537">
        <v>43.560250000000003</v>
      </c>
      <c r="LL537" s="1">
        <v>2.2229350000000001E-3</v>
      </c>
      <c r="LM537">
        <v>43.933839999999996</v>
      </c>
      <c r="LN537" s="1">
        <v>9.3174620000000003E-3</v>
      </c>
      <c r="LO537">
        <v>43.485889999999998</v>
      </c>
      <c r="LP537" s="1">
        <v>2.8301070000000001E-3</v>
      </c>
      <c r="LQ537">
        <v>57.303440000000002</v>
      </c>
      <c r="LR537" s="1">
        <v>9.2534009999999996E-3</v>
      </c>
      <c r="LS537">
        <v>43.562339999999999</v>
      </c>
      <c r="LT537" s="1">
        <v>3.5931930000000002E-3</v>
      </c>
      <c r="LU537">
        <v>73.565510000000003</v>
      </c>
      <c r="LV537" s="1">
        <v>9.2784540000000002E-3</v>
      </c>
      <c r="LW537">
        <v>43.823860000000003</v>
      </c>
      <c r="LX537" s="1">
        <v>4.5411219999999999E-3</v>
      </c>
      <c r="LY537">
        <v>93.094710000000006</v>
      </c>
      <c r="LZ537" s="1">
        <v>9.3002150000000006E-3</v>
      </c>
      <c r="MA537">
        <v>44.060420000000001</v>
      </c>
      <c r="MB537" s="1">
        <v>5.6624580000000004E-3</v>
      </c>
      <c r="MC537">
        <v>116.2621</v>
      </c>
      <c r="MD537" s="1">
        <v>9.2499550000000007E-3</v>
      </c>
      <c r="ME537">
        <v>44.241340000000001</v>
      </c>
      <c r="MF537" s="1">
        <v>6.9202589999999998E-3</v>
      </c>
      <c r="MG537">
        <v>143.4042</v>
      </c>
      <c r="MH537" s="1">
        <v>9.1526809999999993E-3</v>
      </c>
      <c r="MI537">
        <v>44.308889999999998</v>
      </c>
      <c r="MJ537" s="1">
        <v>8.3166170000000001E-3</v>
      </c>
      <c r="MK537">
        <v>174.82470000000001</v>
      </c>
      <c r="ML537" s="1">
        <v>9.0798500000000004E-3</v>
      </c>
      <c r="MM537">
        <v>44.18871</v>
      </c>
      <c r="MN537" s="1">
        <v>9.9112709999999993E-3</v>
      </c>
      <c r="MO537">
        <v>210.81209999999999</v>
      </c>
      <c r="MP537" s="1">
        <v>9.0685420000000006E-3</v>
      </c>
      <c r="MQ537">
        <v>44.083350000000003</v>
      </c>
      <c r="MR537" s="1">
        <v>1.177307E-2</v>
      </c>
      <c r="MS537">
        <v>251.65960000000001</v>
      </c>
      <c r="MT537" s="1">
        <v>9.1212849999999998E-3</v>
      </c>
      <c r="MU537">
        <v>44.015410000000003</v>
      </c>
      <c r="MV537" s="1">
        <v>1.39562E-2</v>
      </c>
      <c r="MW537">
        <v>297.66520000000003</v>
      </c>
      <c r="MX537" s="1">
        <v>9.0972459999999998E-3</v>
      </c>
      <c r="MY537">
        <v>44.158769999999997</v>
      </c>
      <c r="MZ537" s="1">
        <v>1.626725E-2</v>
      </c>
      <c r="NA537">
        <v>349.06380000000001</v>
      </c>
      <c r="NB537" s="1">
        <v>9.0287349999999995E-3</v>
      </c>
      <c r="NC537">
        <v>44.400970000000001</v>
      </c>
      <c r="ND537" s="1">
        <v>1.871426E-2</v>
      </c>
      <c r="NE537">
        <v>405.98680000000002</v>
      </c>
      <c r="NF537" s="1">
        <v>8.9312420000000007E-3</v>
      </c>
      <c r="NG537">
        <v>44.841949999999997</v>
      </c>
      <c r="NH537" s="1">
        <v>2.12946E-2</v>
      </c>
      <c r="NI537">
        <v>468.5412</v>
      </c>
      <c r="NJ537" s="1">
        <v>8.9049860000000002E-3</v>
      </c>
      <c r="NK537">
        <v>45.394759999999998</v>
      </c>
      <c r="NL537" s="1">
        <v>2.42489E-2</v>
      </c>
      <c r="NM537">
        <v>536.84209999999996</v>
      </c>
      <c r="NN537" s="1">
        <v>8.918222E-3</v>
      </c>
      <c r="NO537">
        <v>45.651859999999999</v>
      </c>
      <c r="NP537" s="1">
        <v>2.7556600000000001E-2</v>
      </c>
      <c r="NQ537">
        <v>611.04390000000001</v>
      </c>
      <c r="NR537" s="1">
        <v>8.9069549999999994E-3</v>
      </c>
      <c r="NS537">
        <v>45.495519999999999</v>
      </c>
      <c r="NT537" s="1">
        <v>3.1038719999999999E-2</v>
      </c>
      <c r="NU537">
        <v>691.19929999999999</v>
      </c>
      <c r="NV537" s="1">
        <v>8.870948E-3</v>
      </c>
      <c r="NW537">
        <v>45.331099999999999</v>
      </c>
      <c r="NX537" s="1">
        <v>3.4663439999999997E-2</v>
      </c>
      <c r="NY537">
        <v>777.29300000000001</v>
      </c>
      <c r="NZ537" s="1">
        <v>8.7729049999999992E-3</v>
      </c>
      <c r="OA537">
        <v>45.227220000000003</v>
      </c>
      <c r="OB537" s="1">
        <v>3.82324E-2</v>
      </c>
      <c r="OC537">
        <v>869.21389999999997</v>
      </c>
      <c r="OD537" s="1">
        <v>8.7407839999999997E-3</v>
      </c>
      <c r="OE537">
        <v>45.361879999999999</v>
      </c>
      <c r="OF537" s="1">
        <v>4.2266749999999999E-2</v>
      </c>
      <c r="OG537">
        <v>966.89279999999997</v>
      </c>
      <c r="OH537" s="1">
        <v>8.7385689999999999E-3</v>
      </c>
      <c r="OI537">
        <v>45.454680000000003</v>
      </c>
      <c r="OJ537" s="1">
        <v>4.6664289999999997E-2</v>
      </c>
      <c r="OK537">
        <v>1070.3340000000001</v>
      </c>
    </row>
    <row r="538" spans="1:401" x14ac:dyDescent="0.35">
      <c r="A538">
        <v>547</v>
      </c>
      <c r="B538" t="s">
        <v>4</v>
      </c>
      <c r="C538" t="s">
        <v>364</v>
      </c>
      <c r="D538" t="s">
        <v>545</v>
      </c>
      <c r="E538">
        <v>727.89599999999996</v>
      </c>
      <c r="F538" s="1">
        <v>1.9607360000000001E-2</v>
      </c>
      <c r="G538">
        <v>25.358260000000001</v>
      </c>
      <c r="H538">
        <v>0</v>
      </c>
      <c r="I538">
        <v>0</v>
      </c>
      <c r="J538" s="1">
        <v>1.9453870000000002E-2</v>
      </c>
      <c r="K538">
        <v>25.5395</v>
      </c>
      <c r="L538">
        <v>0</v>
      </c>
      <c r="M538">
        <v>0</v>
      </c>
      <c r="N538" s="1">
        <v>1.9133770000000001E-2</v>
      </c>
      <c r="O538">
        <v>25.649450000000002</v>
      </c>
      <c r="P538">
        <v>0</v>
      </c>
      <c r="Q538">
        <v>0</v>
      </c>
      <c r="R538" s="1">
        <v>1.8806949999999999E-2</v>
      </c>
      <c r="S538">
        <v>25.92258</v>
      </c>
      <c r="T538">
        <v>0</v>
      </c>
      <c r="U538">
        <v>0</v>
      </c>
      <c r="V538" s="1">
        <v>1.8715780000000001E-2</v>
      </c>
      <c r="W538">
        <v>26.188400000000001</v>
      </c>
      <c r="X538">
        <v>0</v>
      </c>
      <c r="Y538">
        <v>0</v>
      </c>
      <c r="Z538" s="1">
        <v>1.8717060000000001E-2</v>
      </c>
      <c r="AA538">
        <v>26.308789999999998</v>
      </c>
      <c r="AB538">
        <v>0</v>
      </c>
      <c r="AC538">
        <v>0</v>
      </c>
      <c r="AD538" s="1">
        <v>1.8625160000000002E-2</v>
      </c>
      <c r="AE538">
        <v>26.315899999999999</v>
      </c>
      <c r="AF538">
        <v>0</v>
      </c>
      <c r="AG538">
        <v>0</v>
      </c>
      <c r="AH538" s="1">
        <v>1.8405600000000001E-2</v>
      </c>
      <c r="AI538">
        <v>26.307770000000001</v>
      </c>
      <c r="AJ538">
        <v>0</v>
      </c>
      <c r="AK538">
        <v>0</v>
      </c>
      <c r="AL538" s="1">
        <v>1.819345E-2</v>
      </c>
      <c r="AM538">
        <v>26.356369999999998</v>
      </c>
      <c r="AN538">
        <v>0</v>
      </c>
      <c r="AO538">
        <v>0</v>
      </c>
      <c r="AP538" s="1">
        <v>1.8036920000000001E-2</v>
      </c>
      <c r="AQ538">
        <v>26.652249999999999</v>
      </c>
      <c r="AR538">
        <v>0</v>
      </c>
      <c r="AS538">
        <v>0</v>
      </c>
      <c r="AT538" s="1">
        <v>1.7942920000000001E-2</v>
      </c>
      <c r="AU538">
        <v>27.11909</v>
      </c>
      <c r="AV538">
        <v>0</v>
      </c>
      <c r="AW538">
        <v>0</v>
      </c>
      <c r="AX538" s="1">
        <v>1.7820679999999998E-2</v>
      </c>
      <c r="AY538">
        <v>27.66902</v>
      </c>
      <c r="AZ538">
        <v>0</v>
      </c>
      <c r="BA538">
        <v>0</v>
      </c>
      <c r="BB538" s="1">
        <v>1.7626260000000001E-2</v>
      </c>
      <c r="BC538">
        <v>28.13401</v>
      </c>
      <c r="BD538">
        <v>0</v>
      </c>
      <c r="BE538">
        <v>0</v>
      </c>
      <c r="BF538" s="1">
        <v>1.7404490000000002E-2</v>
      </c>
      <c r="BG538">
        <v>28.319089999999999</v>
      </c>
      <c r="BH538">
        <v>0</v>
      </c>
      <c r="BI538">
        <v>0</v>
      </c>
      <c r="BJ538" s="1">
        <v>1.7190879999999999E-2</v>
      </c>
      <c r="BK538">
        <v>28.33709</v>
      </c>
      <c r="BL538">
        <v>0</v>
      </c>
      <c r="BM538">
        <v>0</v>
      </c>
      <c r="BN538" s="1">
        <v>1.7066049999999999E-2</v>
      </c>
      <c r="BO538">
        <v>28.344259999999998</v>
      </c>
      <c r="BP538">
        <v>0</v>
      </c>
      <c r="BQ538">
        <v>0</v>
      </c>
      <c r="BR538" s="1">
        <v>1.7096770000000001E-2</v>
      </c>
      <c r="BS538">
        <v>28.36778</v>
      </c>
      <c r="BT538">
        <v>0</v>
      </c>
      <c r="BU538">
        <v>0</v>
      </c>
      <c r="BV538" s="1">
        <v>1.689419E-2</v>
      </c>
      <c r="BW538">
        <v>28.563379999999999</v>
      </c>
      <c r="BX538">
        <v>0</v>
      </c>
      <c r="BY538">
        <v>0</v>
      </c>
      <c r="BZ538">
        <v>1.658627E-2</v>
      </c>
      <c r="CA538">
        <v>28.80789</v>
      </c>
      <c r="CB538">
        <v>0</v>
      </c>
      <c r="CC538">
        <v>0</v>
      </c>
      <c r="CD538" s="1">
        <v>1.627441E-2</v>
      </c>
      <c r="CE538">
        <v>29.03107</v>
      </c>
      <c r="CF538">
        <v>0</v>
      </c>
      <c r="CG538">
        <v>0</v>
      </c>
      <c r="CH538" s="1">
        <v>1.6100139999999999E-2</v>
      </c>
      <c r="CI538">
        <v>29.211210000000001</v>
      </c>
      <c r="CJ538">
        <v>0</v>
      </c>
      <c r="CK538">
        <v>0</v>
      </c>
      <c r="CL538">
        <v>1.599776E-2</v>
      </c>
      <c r="CM538">
        <v>29.259689999999999</v>
      </c>
      <c r="CN538">
        <v>0</v>
      </c>
      <c r="CO538">
        <v>0</v>
      </c>
      <c r="CP538" s="1">
        <v>1.5877220000000001E-2</v>
      </c>
      <c r="CQ538">
        <v>29.273289999999999</v>
      </c>
      <c r="CR538">
        <v>0</v>
      </c>
      <c r="CS538">
        <v>0</v>
      </c>
      <c r="CT538" s="1">
        <v>1.5686990000000001E-2</v>
      </c>
      <c r="CU538">
        <v>29.275839999999999</v>
      </c>
      <c r="CV538">
        <v>0</v>
      </c>
      <c r="CW538">
        <v>0</v>
      </c>
      <c r="CX538" s="1">
        <v>1.546456E-2</v>
      </c>
      <c r="CY538">
        <v>29.321670000000001</v>
      </c>
      <c r="CZ538">
        <v>0</v>
      </c>
      <c r="DA538">
        <v>0</v>
      </c>
      <c r="DB538" s="1">
        <v>1.5337709999999999E-2</v>
      </c>
      <c r="DC538">
        <v>29.559429999999999</v>
      </c>
      <c r="DD538">
        <v>0</v>
      </c>
      <c r="DE538">
        <v>0</v>
      </c>
      <c r="DF538" s="1">
        <v>1.530829E-2</v>
      </c>
      <c r="DG538">
        <v>30.003540000000001</v>
      </c>
      <c r="DH538">
        <v>0</v>
      </c>
      <c r="DI538">
        <v>0</v>
      </c>
      <c r="DJ538" s="1">
        <v>1.5257389999999999E-2</v>
      </c>
      <c r="DK538">
        <v>30.72607</v>
      </c>
      <c r="DL538">
        <v>0</v>
      </c>
      <c r="DM538">
        <v>0</v>
      </c>
      <c r="DN538" s="1">
        <v>1.5149660000000001E-2</v>
      </c>
      <c r="DO538">
        <v>31.568059999999999</v>
      </c>
      <c r="DP538">
        <v>0</v>
      </c>
      <c r="DQ538">
        <v>0</v>
      </c>
      <c r="DR538" s="1">
        <v>1.496609E-2</v>
      </c>
      <c r="DS538">
        <v>31.949680000000001</v>
      </c>
      <c r="DT538">
        <v>0</v>
      </c>
      <c r="DU538">
        <v>0</v>
      </c>
      <c r="DV538" s="1">
        <v>1.4794089999999999E-2</v>
      </c>
      <c r="DW538">
        <v>31.968990000000002</v>
      </c>
      <c r="DX538">
        <v>0</v>
      </c>
      <c r="DY538">
        <v>0</v>
      </c>
      <c r="DZ538" s="1">
        <v>1.47248E-2</v>
      </c>
      <c r="EA538">
        <v>31.974119999999999</v>
      </c>
      <c r="EB538">
        <v>0</v>
      </c>
      <c r="EC538">
        <v>0</v>
      </c>
      <c r="ED538" s="1">
        <v>1.494913E-2</v>
      </c>
      <c r="EE538">
        <v>31.99389</v>
      </c>
      <c r="EF538">
        <v>0</v>
      </c>
      <c r="EG538">
        <v>0</v>
      </c>
      <c r="EH538" s="1">
        <v>1.4802070000000001E-2</v>
      </c>
      <c r="EI538">
        <v>32.136159999999997</v>
      </c>
      <c r="EJ538">
        <v>0</v>
      </c>
      <c r="EK538">
        <v>0</v>
      </c>
      <c r="EL538" s="1">
        <v>1.447266E-2</v>
      </c>
      <c r="EM538">
        <v>32.48272</v>
      </c>
      <c r="EN538">
        <v>0</v>
      </c>
      <c r="EO538">
        <v>0</v>
      </c>
      <c r="EP538" s="1">
        <v>1.4137E-2</v>
      </c>
      <c r="EQ538">
        <v>33.185499999999998</v>
      </c>
      <c r="ER538">
        <v>0</v>
      </c>
      <c r="ES538" s="1">
        <v>2.288326E-38</v>
      </c>
      <c r="ET538" s="1">
        <v>1.400201E-2</v>
      </c>
      <c r="EU538">
        <v>33.914589999999997</v>
      </c>
      <c r="EV538">
        <v>0</v>
      </c>
      <c r="EW538" s="1">
        <v>3.2075520000000001E-35</v>
      </c>
      <c r="EX538" s="1">
        <v>1.396208E-2</v>
      </c>
      <c r="EY538">
        <v>34.185160000000003</v>
      </c>
      <c r="EZ538" s="1">
        <v>2.2136859999999999E-36</v>
      </c>
      <c r="FA538" s="1">
        <v>2.3282100000000001E-32</v>
      </c>
      <c r="FB538" s="1">
        <v>1.38774E-2</v>
      </c>
      <c r="FC538">
        <v>34.18533</v>
      </c>
      <c r="FD538" s="1">
        <v>9.0655810000000005E-34</v>
      </c>
      <c r="FE538" s="1">
        <v>9.5359060000000007E-30</v>
      </c>
      <c r="FF538">
        <v>1.381864E-2</v>
      </c>
      <c r="FG538">
        <v>34.173580000000001</v>
      </c>
      <c r="FH538" s="1">
        <v>2.2360230000000002E-31</v>
      </c>
      <c r="FI538" s="1">
        <v>2.357152E-27</v>
      </c>
      <c r="FJ538">
        <v>1.4213379999999999E-2</v>
      </c>
      <c r="FK538">
        <v>34.205750000000002</v>
      </c>
      <c r="FL538" s="1">
        <v>3.6355900000000001E-29</v>
      </c>
      <c r="FM538" s="1">
        <v>3.7265109999999999E-25</v>
      </c>
      <c r="FN538" s="1">
        <v>1.408413E-2</v>
      </c>
      <c r="FO538">
        <v>34.449750000000002</v>
      </c>
      <c r="FP538" s="1">
        <v>3.8019530000000003E-27</v>
      </c>
      <c r="FQ538" s="1">
        <v>3.9445910000000001E-23</v>
      </c>
      <c r="FR538" s="1">
        <v>1.376337E-2</v>
      </c>
      <c r="FS538">
        <v>34.815170000000002</v>
      </c>
      <c r="FT538" s="1">
        <v>2.7221859999999998E-25</v>
      </c>
      <c r="FU538" s="1">
        <v>2.895909E-21</v>
      </c>
      <c r="FV538">
        <v>1.3422180000000001E-2</v>
      </c>
      <c r="FW538">
        <v>35.242730000000002</v>
      </c>
      <c r="FX538" s="1">
        <v>1.3904590000000001E-23</v>
      </c>
      <c r="FY538" s="1">
        <v>1.523267E-19</v>
      </c>
      <c r="FZ538" s="1">
        <v>1.3365409999999999E-2</v>
      </c>
      <c r="GA538">
        <v>35.50065</v>
      </c>
      <c r="GB538" s="1">
        <v>5.3547520000000001E-22</v>
      </c>
      <c r="GC538" s="1">
        <v>5.9233560000000003E-18</v>
      </c>
      <c r="GD538" s="1">
        <v>1.343574E-2</v>
      </c>
      <c r="GE538">
        <v>35.614849999999997</v>
      </c>
      <c r="GF538" s="1">
        <v>1.5815759999999999E-20</v>
      </c>
      <c r="GG538" s="1">
        <v>1.7506E-16</v>
      </c>
      <c r="GH538" s="1">
        <v>1.3427649999999999E-2</v>
      </c>
      <c r="GI538">
        <v>35.589640000000003</v>
      </c>
      <c r="GJ538" s="1">
        <v>3.6058630000000002E-19</v>
      </c>
      <c r="GK538" s="1">
        <v>4.0195359999999998E-15</v>
      </c>
      <c r="GL538" s="1">
        <v>1.336613E-2</v>
      </c>
      <c r="GM538">
        <v>35.554630000000003</v>
      </c>
      <c r="GN538" s="1">
        <v>6.4824050000000001E-18</v>
      </c>
      <c r="GO538" s="1">
        <v>7.3042850000000002E-14</v>
      </c>
      <c r="GP538" s="1">
        <v>1.371845E-2</v>
      </c>
      <c r="GQ538">
        <v>35.553249999999998</v>
      </c>
      <c r="GR538" s="1">
        <v>9.6950849999999997E-17</v>
      </c>
      <c r="GS538" s="1">
        <v>1.0718079999999999E-12</v>
      </c>
      <c r="GT538">
        <v>1.356302E-2</v>
      </c>
      <c r="GU538">
        <v>35.847810000000003</v>
      </c>
      <c r="GV538" s="1">
        <v>1.1460460000000001E-15</v>
      </c>
      <c r="GW538" s="1">
        <v>1.2900739999999999E-11</v>
      </c>
      <c r="GX538" s="1">
        <v>1.3244290000000001E-2</v>
      </c>
      <c r="GY538">
        <v>36.299630000000001</v>
      </c>
      <c r="GZ538" s="1">
        <v>1.110921E-14</v>
      </c>
      <c r="HA538" s="1">
        <v>1.2893890000000001E-10</v>
      </c>
      <c r="HB538" s="1">
        <v>1.290446E-2</v>
      </c>
      <c r="HC538">
        <v>36.861269999999998</v>
      </c>
      <c r="HD538" s="1">
        <v>9.0388740000000006E-14</v>
      </c>
      <c r="HE538" s="1">
        <v>1.0846230000000001E-9</v>
      </c>
      <c r="HF538" s="1">
        <v>1.282613E-2</v>
      </c>
      <c r="HG538">
        <v>37.338679999999997</v>
      </c>
      <c r="HH538" s="1">
        <v>6.4098050000000005E-13</v>
      </c>
      <c r="HI538" s="1">
        <v>7.7899029999999995E-9</v>
      </c>
      <c r="HJ538" s="1">
        <v>1.283199E-2</v>
      </c>
      <c r="HK538">
        <v>37.464440000000003</v>
      </c>
      <c r="HL538" s="1">
        <v>3.9595489999999999E-12</v>
      </c>
      <c r="HM538" s="1">
        <v>4.8447019999999997E-8</v>
      </c>
      <c r="HN538" s="1">
        <v>1.2759039999999999E-2</v>
      </c>
      <c r="HO538">
        <v>37.455599999999997</v>
      </c>
      <c r="HP538" s="1">
        <v>2.1294510000000001E-11</v>
      </c>
      <c r="HQ538" s="1">
        <v>2.6388909999999998E-7</v>
      </c>
      <c r="HR538" s="1">
        <v>1.2587839999999999E-2</v>
      </c>
      <c r="HS538">
        <v>37.418190000000003</v>
      </c>
      <c r="HT538" s="1">
        <v>1.0046640000000001E-10</v>
      </c>
      <c r="HU538" s="1">
        <v>1.2706510000000001E-6</v>
      </c>
      <c r="HV538" s="1">
        <v>1.2743259999999999E-2</v>
      </c>
      <c r="HW538">
        <v>37.432949999999998</v>
      </c>
      <c r="HX538" s="1">
        <v>4.344541E-10</v>
      </c>
      <c r="HY538" s="1">
        <v>5.464932E-6</v>
      </c>
      <c r="HZ538" s="1">
        <v>1.256752E-2</v>
      </c>
      <c r="IA538">
        <v>37.769930000000002</v>
      </c>
      <c r="IB538" s="1">
        <v>1.6485099999999999E-9</v>
      </c>
      <c r="IC538" s="1">
        <v>2.1167760000000001E-5</v>
      </c>
      <c r="ID538" s="1">
        <v>1.231089E-2</v>
      </c>
      <c r="IE538">
        <v>38.516779999999997</v>
      </c>
      <c r="IF538" s="1">
        <v>5.6326129999999998E-9</v>
      </c>
      <c r="IG538" s="1">
        <v>7.4311250000000004E-5</v>
      </c>
      <c r="IH538" s="1">
        <v>1.2019520000000001E-2</v>
      </c>
      <c r="II538">
        <v>39.472990000000003</v>
      </c>
      <c r="IJ538" s="1">
        <v>1.7514919999999999E-8</v>
      </c>
      <c r="IK538" s="1">
        <v>2.381045E-4</v>
      </c>
      <c r="IL538" s="1">
        <v>1.18908E-2</v>
      </c>
      <c r="IM538">
        <v>40.126460000000002</v>
      </c>
      <c r="IN538" s="1">
        <v>5.0722680000000001E-8</v>
      </c>
      <c r="IO538" s="1">
        <v>7.0129329999999996E-4</v>
      </c>
      <c r="IP538" s="1">
        <v>1.181547E-2</v>
      </c>
      <c r="IQ538">
        <v>40.313009999999998</v>
      </c>
      <c r="IR538" s="1">
        <v>1.365658E-7</v>
      </c>
      <c r="IS538" s="1">
        <v>1.9119300000000001E-3</v>
      </c>
      <c r="IT538" s="1">
        <v>1.167317E-2</v>
      </c>
      <c r="IU538">
        <v>40.29815</v>
      </c>
      <c r="IV538" s="1">
        <v>3.4045610000000001E-7</v>
      </c>
      <c r="IW538" s="1">
        <v>4.8527290000000001E-3</v>
      </c>
      <c r="IX538" s="1">
        <v>1.144359E-2</v>
      </c>
      <c r="IY538">
        <v>40.265070000000001</v>
      </c>
      <c r="IZ538" s="1">
        <v>7.8801749999999997E-7</v>
      </c>
      <c r="JA538" s="1">
        <v>1.152333E-2</v>
      </c>
      <c r="JB538" s="1">
        <v>1.1323120000000001E-2</v>
      </c>
      <c r="JC538">
        <v>40.251170000000002</v>
      </c>
      <c r="JD538" s="1">
        <v>1.7314540000000001E-6</v>
      </c>
      <c r="JE538" s="1">
        <v>2.573348E-2</v>
      </c>
      <c r="JF538" s="1">
        <v>1.1068659999999999E-2</v>
      </c>
      <c r="JG538">
        <v>40.495510000000003</v>
      </c>
      <c r="JH538" s="1">
        <v>3.5520250000000001E-6</v>
      </c>
      <c r="JI538" s="1">
        <v>5.4291909999999999E-2</v>
      </c>
      <c r="JJ538" s="1">
        <v>1.084593E-2</v>
      </c>
      <c r="JK538">
        <v>40.778149999999997</v>
      </c>
      <c r="JL538" s="1">
        <v>6.9246300000000001E-6</v>
      </c>
      <c r="JM538">
        <v>0.10864550000000001</v>
      </c>
      <c r="JN538" s="1">
        <v>1.069086E-2</v>
      </c>
      <c r="JO538">
        <v>40.893059999999998</v>
      </c>
      <c r="JP538" s="1">
        <v>1.291572E-5</v>
      </c>
      <c r="JQ538">
        <v>0.2071267</v>
      </c>
      <c r="JR538" s="1">
        <v>1.061931E-2</v>
      </c>
      <c r="JS538">
        <v>40.917819999999999</v>
      </c>
      <c r="JT538" s="1">
        <v>2.3222679999999999E-5</v>
      </c>
      <c r="JU538">
        <v>0.37771100000000002</v>
      </c>
      <c r="JV538" s="1">
        <v>1.054511E-2</v>
      </c>
      <c r="JW538">
        <v>40.946089999999998</v>
      </c>
      <c r="JX538" s="1">
        <v>4.0090219999999999E-5</v>
      </c>
      <c r="JY538">
        <v>0.66125699999999998</v>
      </c>
      <c r="JZ538" s="1">
        <v>1.0426E-2</v>
      </c>
      <c r="KA538">
        <v>40.918199999999999</v>
      </c>
      <c r="KB538" s="1">
        <v>6.6377930000000002E-5</v>
      </c>
      <c r="KC538">
        <v>1.114752</v>
      </c>
      <c r="KD538" s="1">
        <v>1.0313340000000001E-2</v>
      </c>
      <c r="KE538">
        <v>40.87321</v>
      </c>
      <c r="KF538" s="1">
        <v>1.0619380000000001E-4</v>
      </c>
      <c r="KG538">
        <v>1.8146500000000001</v>
      </c>
      <c r="KH538" s="1">
        <v>1.0335810000000001E-2</v>
      </c>
      <c r="KI538">
        <v>40.81841</v>
      </c>
      <c r="KJ538" s="1">
        <v>1.6677949999999999E-4</v>
      </c>
      <c r="KK538">
        <v>2.8611659999999999</v>
      </c>
      <c r="KL538" s="1">
        <v>1.026906E-2</v>
      </c>
      <c r="KM538">
        <v>41.044460000000001</v>
      </c>
      <c r="KN538" s="1">
        <v>2.5221130000000001E-4</v>
      </c>
      <c r="KO538">
        <v>4.3804379999999998</v>
      </c>
      <c r="KP538" s="1">
        <v>1.014719E-2</v>
      </c>
      <c r="KQ538">
        <v>41.721330000000002</v>
      </c>
      <c r="KR538" s="1">
        <v>3.691225E-4</v>
      </c>
      <c r="KS538">
        <v>6.5246789999999999</v>
      </c>
      <c r="KT538" s="1">
        <v>9.9987849999999996E-3</v>
      </c>
      <c r="KU538">
        <v>42.705109999999998</v>
      </c>
      <c r="KV538" s="1">
        <v>5.252236E-4</v>
      </c>
      <c r="KW538">
        <v>9.4732889999999994</v>
      </c>
      <c r="KX538" s="1">
        <v>9.9352750000000004E-3</v>
      </c>
      <c r="KY538">
        <v>43.426909999999999</v>
      </c>
      <c r="KZ538" s="1">
        <v>7.3630329999999999E-4</v>
      </c>
      <c r="LA538">
        <v>13.434620000000001</v>
      </c>
      <c r="LB538" s="1">
        <v>9.9210389999999996E-3</v>
      </c>
      <c r="LC538">
        <v>43.576030000000003</v>
      </c>
      <c r="LD538" s="1">
        <v>1.015394E-3</v>
      </c>
      <c r="LE538">
        <v>18.646699999999999</v>
      </c>
      <c r="LF538" s="1">
        <v>9.9006919999999991E-3</v>
      </c>
      <c r="LG538">
        <v>43.480710000000002</v>
      </c>
      <c r="LH538" s="1">
        <v>1.372212E-3</v>
      </c>
      <c r="LI538">
        <v>25.372250000000001</v>
      </c>
      <c r="LJ538" s="1">
        <v>9.8035669999999991E-3</v>
      </c>
      <c r="LK538">
        <v>43.409439999999996</v>
      </c>
      <c r="LL538" s="1">
        <v>1.806581E-3</v>
      </c>
      <c r="LM538">
        <v>33.890790000000003</v>
      </c>
      <c r="LN538" s="1">
        <v>9.6111329999999991E-3</v>
      </c>
      <c r="LO538">
        <v>43.33822</v>
      </c>
      <c r="LP538" s="1">
        <v>2.3147179999999999E-3</v>
      </c>
      <c r="LQ538">
        <v>44.485239999999997</v>
      </c>
      <c r="LR538" s="1">
        <v>9.5444710000000006E-3</v>
      </c>
      <c r="LS538">
        <v>43.418669999999999</v>
      </c>
      <c r="LT538" s="1">
        <v>2.9563689999999999E-3</v>
      </c>
      <c r="LU538">
        <v>57.456890000000001</v>
      </c>
      <c r="LV538" s="1">
        <v>9.5718420000000005E-3</v>
      </c>
      <c r="LW538">
        <v>43.682720000000003</v>
      </c>
      <c r="LX538" s="1">
        <v>3.7584620000000002E-3</v>
      </c>
      <c r="LY538">
        <v>73.133319999999998</v>
      </c>
      <c r="LZ538" s="1">
        <v>9.5951040000000001E-3</v>
      </c>
      <c r="MA538">
        <v>43.917479999999998</v>
      </c>
      <c r="MB538" s="1">
        <v>4.712791E-3</v>
      </c>
      <c r="MC538">
        <v>91.842039999999997</v>
      </c>
      <c r="MD538" s="1">
        <v>9.5431060000000009E-3</v>
      </c>
      <c r="ME538">
        <v>44.100340000000003</v>
      </c>
      <c r="MF538" s="1">
        <v>5.790066E-3</v>
      </c>
      <c r="MG538">
        <v>113.8886</v>
      </c>
      <c r="MH538" s="1">
        <v>9.4424139999999997E-3</v>
      </c>
      <c r="MI538">
        <v>44.166269999999997</v>
      </c>
      <c r="MJ538" s="1">
        <v>6.9934139999999999E-3</v>
      </c>
      <c r="MK538">
        <v>139.55260000000001</v>
      </c>
      <c r="ML538" s="1">
        <v>9.3662840000000008E-3</v>
      </c>
      <c r="MM538">
        <v>44.047800000000002</v>
      </c>
      <c r="MN538" s="1">
        <v>8.3739109999999995E-3</v>
      </c>
      <c r="MO538">
        <v>169.1036</v>
      </c>
      <c r="MP538" s="1">
        <v>9.355782E-3</v>
      </c>
      <c r="MQ538">
        <v>43.945880000000002</v>
      </c>
      <c r="MR538" s="1">
        <v>9.9945020000000006E-3</v>
      </c>
      <c r="MS538">
        <v>202.8194</v>
      </c>
      <c r="MT538" s="1">
        <v>9.4106610000000007E-3</v>
      </c>
      <c r="MU538">
        <v>43.881210000000003</v>
      </c>
      <c r="MV538" s="1">
        <v>1.1901409999999999E-2</v>
      </c>
      <c r="MW538">
        <v>240.98089999999999</v>
      </c>
      <c r="MX538" s="1">
        <v>9.386386E-3</v>
      </c>
      <c r="MY538">
        <v>44.027479999999997</v>
      </c>
      <c r="MZ538">
        <v>1.393249E-2</v>
      </c>
      <c r="NA538">
        <v>283.81630000000001</v>
      </c>
      <c r="NB538" s="1">
        <v>9.3152180000000001E-3</v>
      </c>
      <c r="NC538">
        <v>44.27223</v>
      </c>
      <c r="ND538" s="1">
        <v>1.6093719999999999E-2</v>
      </c>
      <c r="NE538">
        <v>331.47649999999999</v>
      </c>
      <c r="NF538" s="1">
        <v>9.2157750000000007E-3</v>
      </c>
      <c r="NG538">
        <v>44.71331</v>
      </c>
      <c r="NH538" s="1">
        <v>1.8387569999999999E-2</v>
      </c>
      <c r="NI538">
        <v>384.08330000000001</v>
      </c>
      <c r="NJ538" s="1">
        <v>9.1876470000000002E-3</v>
      </c>
      <c r="NK538">
        <v>45.26482</v>
      </c>
      <c r="NL538" s="1">
        <v>2.101625E-2</v>
      </c>
      <c r="NM538">
        <v>441.76940000000002</v>
      </c>
      <c r="NN538" s="1">
        <v>9.2014330000000002E-3</v>
      </c>
      <c r="NO538">
        <v>45.515810000000002</v>
      </c>
      <c r="NP538" s="1">
        <v>2.3970979999999999E-2</v>
      </c>
      <c r="NQ538">
        <v>504.6977</v>
      </c>
      <c r="NR538" s="1">
        <v>9.19063E-3</v>
      </c>
      <c r="NS538">
        <v>45.360610000000001</v>
      </c>
      <c r="NT538" s="1">
        <v>2.7098029999999999E-2</v>
      </c>
      <c r="NU538">
        <v>572.94579999999996</v>
      </c>
      <c r="NV538" s="1">
        <v>9.1529100000000002E-3</v>
      </c>
      <c r="NW538">
        <v>45.200029999999998</v>
      </c>
      <c r="NX538" s="1">
        <v>3.0363939999999999E-2</v>
      </c>
      <c r="NY538">
        <v>646.53210000000001</v>
      </c>
      <c r="NZ538" s="1">
        <v>9.0523110000000004E-3</v>
      </c>
      <c r="OA538">
        <v>45.100580000000001</v>
      </c>
      <c r="OB538" s="1">
        <v>3.3602529999999999E-2</v>
      </c>
      <c r="OC538">
        <v>725.39480000000003</v>
      </c>
      <c r="OD538" s="1">
        <v>9.0193240000000004E-3</v>
      </c>
      <c r="OE538">
        <v>45.239649999999997</v>
      </c>
      <c r="OF538">
        <v>3.7266750000000001E-2</v>
      </c>
      <c r="OG538">
        <v>809.49879999999996</v>
      </c>
      <c r="OH538" s="1">
        <v>9.0180030000000001E-3</v>
      </c>
      <c r="OI538">
        <v>45.330750000000002</v>
      </c>
      <c r="OJ538" s="1">
        <v>4.1274470000000001E-2</v>
      </c>
      <c r="OK538">
        <v>898.87660000000005</v>
      </c>
    </row>
    <row r="539" spans="1:401" x14ac:dyDescent="0.35">
      <c r="A539">
        <v>548</v>
      </c>
      <c r="B539" t="s">
        <v>4</v>
      </c>
      <c r="C539" t="s">
        <v>364</v>
      </c>
      <c r="D539" t="s">
        <v>546</v>
      </c>
      <c r="E539">
        <v>739.1644</v>
      </c>
      <c r="F539" s="1">
        <v>2.0450920000000001E-2</v>
      </c>
      <c r="G539">
        <v>25.229040000000001</v>
      </c>
      <c r="H539">
        <v>0</v>
      </c>
      <c r="I539">
        <v>0</v>
      </c>
      <c r="J539" s="1">
        <v>2.028895E-2</v>
      </c>
      <c r="K539">
        <v>25.408750000000001</v>
      </c>
      <c r="L539">
        <v>0</v>
      </c>
      <c r="M539">
        <v>0</v>
      </c>
      <c r="N539" s="1">
        <v>1.995249E-2</v>
      </c>
      <c r="O539">
        <v>25.516919999999999</v>
      </c>
      <c r="P539">
        <v>0</v>
      </c>
      <c r="Q539">
        <v>0</v>
      </c>
      <c r="R539" s="1">
        <v>1.9610900000000001E-2</v>
      </c>
      <c r="S539">
        <v>25.788730000000001</v>
      </c>
      <c r="T539">
        <v>0</v>
      </c>
      <c r="U539">
        <v>0</v>
      </c>
      <c r="V539">
        <v>1.9517199999999998E-2</v>
      </c>
      <c r="W539">
        <v>26.051960000000001</v>
      </c>
      <c r="X539">
        <v>0</v>
      </c>
      <c r="Y539">
        <v>0</v>
      </c>
      <c r="Z539" s="1">
        <v>1.951953E-2</v>
      </c>
      <c r="AA539">
        <v>26.169409999999999</v>
      </c>
      <c r="AB539">
        <v>0</v>
      </c>
      <c r="AC539">
        <v>0</v>
      </c>
      <c r="AD539" s="1">
        <v>1.9423929999999999E-2</v>
      </c>
      <c r="AE539">
        <v>26.175550000000001</v>
      </c>
      <c r="AF539">
        <v>0</v>
      </c>
      <c r="AG539">
        <v>0</v>
      </c>
      <c r="AH539" s="1">
        <v>1.9192790000000001E-2</v>
      </c>
      <c r="AI539">
        <v>26.167069999999999</v>
      </c>
      <c r="AJ539">
        <v>0</v>
      </c>
      <c r="AK539">
        <v>0</v>
      </c>
      <c r="AL539">
        <v>1.8971459999999999E-2</v>
      </c>
      <c r="AM539">
        <v>26.21603</v>
      </c>
      <c r="AN539">
        <v>0</v>
      </c>
      <c r="AO539">
        <v>0</v>
      </c>
      <c r="AP539" s="1">
        <v>1.8808350000000001E-2</v>
      </c>
      <c r="AQ539">
        <v>26.511790000000001</v>
      </c>
      <c r="AR539">
        <v>0</v>
      </c>
      <c r="AS539">
        <v>0</v>
      </c>
      <c r="AT539" s="1">
        <v>1.871078E-2</v>
      </c>
      <c r="AU539">
        <v>26.976710000000001</v>
      </c>
      <c r="AV539">
        <v>0</v>
      </c>
      <c r="AW539">
        <v>0</v>
      </c>
      <c r="AX539" s="1">
        <v>1.8583300000000001E-2</v>
      </c>
      <c r="AY539">
        <v>27.523499999999999</v>
      </c>
      <c r="AZ539">
        <v>0</v>
      </c>
      <c r="BA539">
        <v>0</v>
      </c>
      <c r="BB539" s="1">
        <v>1.8379840000000001E-2</v>
      </c>
      <c r="BC539">
        <v>27.98434</v>
      </c>
      <c r="BD539">
        <v>0</v>
      </c>
      <c r="BE539">
        <v>0</v>
      </c>
      <c r="BF539" s="1">
        <v>1.8148580000000001E-2</v>
      </c>
      <c r="BG539">
        <v>28.16574</v>
      </c>
      <c r="BH539">
        <v>0</v>
      </c>
      <c r="BI539">
        <v>0</v>
      </c>
      <c r="BJ539" s="1">
        <v>1.792494E-2</v>
      </c>
      <c r="BK539">
        <v>28.18281</v>
      </c>
      <c r="BL539">
        <v>0</v>
      </c>
      <c r="BM539">
        <v>0</v>
      </c>
      <c r="BN539" s="1">
        <v>1.779675E-2</v>
      </c>
      <c r="BO539">
        <v>28.190149999999999</v>
      </c>
      <c r="BP539">
        <v>0</v>
      </c>
      <c r="BQ539">
        <v>0</v>
      </c>
      <c r="BR539">
        <v>1.782978E-2</v>
      </c>
      <c r="BS539">
        <v>28.214210000000001</v>
      </c>
      <c r="BT539">
        <v>0</v>
      </c>
      <c r="BU539">
        <v>0</v>
      </c>
      <c r="BV539" s="1">
        <v>1.7618829999999999E-2</v>
      </c>
      <c r="BW539">
        <v>28.410540000000001</v>
      </c>
      <c r="BX539">
        <v>0</v>
      </c>
      <c r="BY539">
        <v>0</v>
      </c>
      <c r="BZ539" s="1">
        <v>1.7295270000000001E-2</v>
      </c>
      <c r="CA539">
        <v>28.653739999999999</v>
      </c>
      <c r="CB539">
        <v>0</v>
      </c>
      <c r="CC539">
        <v>0</v>
      </c>
      <c r="CD539">
        <v>1.6969850000000002E-2</v>
      </c>
      <c r="CE539">
        <v>28.877269999999999</v>
      </c>
      <c r="CF539">
        <v>0</v>
      </c>
      <c r="CG539">
        <v>0</v>
      </c>
      <c r="CH539" s="1">
        <v>1.6787980000000001E-2</v>
      </c>
      <c r="CI539">
        <v>29.055409999999998</v>
      </c>
      <c r="CJ539">
        <v>0</v>
      </c>
      <c r="CK539">
        <v>0</v>
      </c>
      <c r="CL539" s="1">
        <v>1.6682550000000001E-2</v>
      </c>
      <c r="CM539">
        <v>29.103829999999999</v>
      </c>
      <c r="CN539">
        <v>0</v>
      </c>
      <c r="CO539">
        <v>0</v>
      </c>
      <c r="CP539" s="1">
        <v>1.655597E-2</v>
      </c>
      <c r="CQ539">
        <v>29.11796</v>
      </c>
      <c r="CR539">
        <v>0</v>
      </c>
      <c r="CS539">
        <v>0</v>
      </c>
      <c r="CT539" s="1">
        <v>1.6357219999999999E-2</v>
      </c>
      <c r="CU539">
        <v>29.121300000000002</v>
      </c>
      <c r="CV539">
        <v>0</v>
      </c>
      <c r="CW539">
        <v>0</v>
      </c>
      <c r="CX539" s="1">
        <v>1.612427E-2</v>
      </c>
      <c r="CY539">
        <v>29.16846</v>
      </c>
      <c r="CZ539">
        <v>0</v>
      </c>
      <c r="DA539">
        <v>0</v>
      </c>
      <c r="DB539" s="1">
        <v>1.5991160000000001E-2</v>
      </c>
      <c r="DC539">
        <v>29.407150000000001</v>
      </c>
      <c r="DD539">
        <v>0</v>
      </c>
      <c r="DE539">
        <v>0</v>
      </c>
      <c r="DF539" s="1">
        <v>1.596181E-2</v>
      </c>
      <c r="DG539">
        <v>29.851240000000001</v>
      </c>
      <c r="DH539">
        <v>0</v>
      </c>
      <c r="DI539">
        <v>0</v>
      </c>
      <c r="DJ539">
        <v>1.5909059999999999E-2</v>
      </c>
      <c r="DK539">
        <v>30.572330000000001</v>
      </c>
      <c r="DL539">
        <v>0</v>
      </c>
      <c r="DM539">
        <v>0</v>
      </c>
      <c r="DN539" s="1">
        <v>1.5797640000000002E-2</v>
      </c>
      <c r="DO539">
        <v>31.41047</v>
      </c>
      <c r="DP539">
        <v>0</v>
      </c>
      <c r="DQ539">
        <v>0</v>
      </c>
      <c r="DR539" s="1">
        <v>1.560484E-2</v>
      </c>
      <c r="DS539">
        <v>31.786370000000002</v>
      </c>
      <c r="DT539">
        <v>0</v>
      </c>
      <c r="DU539">
        <v>0</v>
      </c>
      <c r="DV539" s="1">
        <v>1.5425990000000001E-2</v>
      </c>
      <c r="DW539">
        <v>31.804659999999998</v>
      </c>
      <c r="DX539">
        <v>0</v>
      </c>
      <c r="DY539">
        <v>0</v>
      </c>
      <c r="DZ539" s="1">
        <v>1.535486E-2</v>
      </c>
      <c r="EA539">
        <v>31.81054</v>
      </c>
      <c r="EB539">
        <v>0</v>
      </c>
      <c r="EC539">
        <v>0</v>
      </c>
      <c r="ED539" s="1">
        <v>1.5591580000000001E-2</v>
      </c>
      <c r="EE539">
        <v>31.831530000000001</v>
      </c>
      <c r="EF539">
        <v>0</v>
      </c>
      <c r="EG539">
        <v>0</v>
      </c>
      <c r="EH539" s="1">
        <v>1.54384E-2</v>
      </c>
      <c r="EI539">
        <v>31.975020000000001</v>
      </c>
      <c r="EJ539">
        <v>0</v>
      </c>
      <c r="EK539">
        <v>0</v>
      </c>
      <c r="EL539" s="1">
        <v>1.5093870000000001E-2</v>
      </c>
      <c r="EM539">
        <v>32.323039999999999</v>
      </c>
      <c r="EN539">
        <v>0</v>
      </c>
      <c r="EO539">
        <v>0</v>
      </c>
      <c r="EP539" s="1">
        <v>1.474169E-2</v>
      </c>
      <c r="EQ539">
        <v>33.025689999999997</v>
      </c>
      <c r="ER539">
        <v>0</v>
      </c>
      <c r="ES539">
        <v>0</v>
      </c>
      <c r="ET539" s="1">
        <v>1.460178E-2</v>
      </c>
      <c r="EU539">
        <v>33.751629999999999</v>
      </c>
      <c r="EV539">
        <v>0</v>
      </c>
      <c r="EW539" s="1">
        <v>1.118976E-35</v>
      </c>
      <c r="EX539" s="1">
        <v>1.456096E-2</v>
      </c>
      <c r="EY539">
        <v>34.017719999999997</v>
      </c>
      <c r="EZ539" s="1">
        <v>8.2862290000000005E-37</v>
      </c>
      <c r="FA539" s="1">
        <v>8.4927800000000002E-33</v>
      </c>
      <c r="FB539" s="1">
        <v>1.4473649999999999E-2</v>
      </c>
      <c r="FC539">
        <v>34.017800000000001</v>
      </c>
      <c r="FD539" s="1">
        <v>3.535543E-34</v>
      </c>
      <c r="FE539" s="1">
        <v>3.6253460000000001E-30</v>
      </c>
      <c r="FF539" s="1">
        <v>1.441482E-2</v>
      </c>
      <c r="FG539">
        <v>34.007240000000003</v>
      </c>
      <c r="FH539" s="1">
        <v>9.0608299999999998E-32</v>
      </c>
      <c r="FI539" s="1">
        <v>9.3146810000000007E-28</v>
      </c>
      <c r="FJ539" s="1">
        <v>1.4830950000000001E-2</v>
      </c>
      <c r="FK539">
        <v>34.041020000000003</v>
      </c>
      <c r="FL539" s="1">
        <v>1.52742E-29</v>
      </c>
      <c r="FM539" s="1">
        <v>1.5273380000000001E-25</v>
      </c>
      <c r="FN539" s="1">
        <v>1.469522E-2</v>
      </c>
      <c r="FO539">
        <v>34.285989999999998</v>
      </c>
      <c r="FP539" s="1">
        <v>1.6518059999999999E-27</v>
      </c>
      <c r="FQ539" s="1">
        <v>1.673251E-23</v>
      </c>
      <c r="FR539" s="1">
        <v>1.435785E-2</v>
      </c>
      <c r="FS539">
        <v>34.651359999999997</v>
      </c>
      <c r="FT539" s="1">
        <v>1.2206730000000001E-25</v>
      </c>
      <c r="FU539" s="1">
        <v>1.2691340000000001E-21</v>
      </c>
      <c r="FV539" s="1">
        <v>1.3999670000000001E-2</v>
      </c>
      <c r="FW539">
        <v>35.077660000000002</v>
      </c>
      <c r="FX539" s="1">
        <v>6.4251119999999999E-24</v>
      </c>
      <c r="FY539" s="1">
        <v>6.8863860000000002E-20</v>
      </c>
      <c r="FZ539" s="1">
        <v>1.394306E-2</v>
      </c>
      <c r="GA539">
        <v>35.333930000000002</v>
      </c>
      <c r="GB539" s="1">
        <v>2.547062E-22</v>
      </c>
      <c r="GC539" s="1">
        <v>2.7586110000000001E-18</v>
      </c>
      <c r="GD539" s="1">
        <v>1.401735E-2</v>
      </c>
      <c r="GE539">
        <v>35.447360000000003</v>
      </c>
      <c r="GF539" s="1">
        <v>7.7340429999999999E-21</v>
      </c>
      <c r="GG539" s="1">
        <v>8.3893599999999999E-17</v>
      </c>
      <c r="GH539" s="1">
        <v>1.400879E-2</v>
      </c>
      <c r="GI539">
        <v>35.423020000000001</v>
      </c>
      <c r="GJ539" s="1">
        <v>1.8106730000000001E-19</v>
      </c>
      <c r="GK539" s="1">
        <v>1.9800900000000002E-15</v>
      </c>
      <c r="GL539" s="1">
        <v>1.394898E-2</v>
      </c>
      <c r="GM539">
        <v>35.38984</v>
      </c>
      <c r="GN539" s="1">
        <v>3.3403350000000001E-18</v>
      </c>
      <c r="GO539" s="1">
        <v>3.6952029999999997E-14</v>
      </c>
      <c r="GP539" s="1">
        <v>1.431928E-2</v>
      </c>
      <c r="GQ539">
        <v>35.390700000000002</v>
      </c>
      <c r="GR539" s="1">
        <v>5.1214179999999997E-17</v>
      </c>
      <c r="GS539" s="1">
        <v>5.5637530000000001E-13</v>
      </c>
      <c r="GT539" s="1">
        <v>1.415814E-2</v>
      </c>
      <c r="GU539">
        <v>35.687429999999999</v>
      </c>
      <c r="GV539" s="1">
        <v>6.1994699999999999E-16</v>
      </c>
      <c r="GW539" s="1">
        <v>6.8649499999999997E-12</v>
      </c>
      <c r="GX539">
        <v>1.3822660000000001E-2</v>
      </c>
      <c r="GY539">
        <v>36.138550000000002</v>
      </c>
      <c r="GZ539" s="1">
        <v>6.1463789999999997E-15</v>
      </c>
      <c r="HA539" s="1">
        <v>7.0269910000000006E-11</v>
      </c>
      <c r="HB539" s="1">
        <v>1.346756E-2</v>
      </c>
      <c r="HC539">
        <v>36.699820000000003</v>
      </c>
      <c r="HD539" s="1">
        <v>5.1113410000000001E-14</v>
      </c>
      <c r="HE539" s="1">
        <v>6.0486750000000003E-10</v>
      </c>
      <c r="HF539" s="1">
        <v>1.3386479999999999E-2</v>
      </c>
      <c r="HG539">
        <v>37.17454</v>
      </c>
      <c r="HH539" s="1">
        <v>3.7018199999999999E-13</v>
      </c>
      <c r="HI539" s="1">
        <v>4.4415640000000002E-9</v>
      </c>
      <c r="HJ539" s="1">
        <v>1.3394720000000001E-2</v>
      </c>
      <c r="HK539">
        <v>37.298450000000003</v>
      </c>
      <c r="HL539" s="1">
        <v>2.333588E-12</v>
      </c>
      <c r="HM539" s="1">
        <v>2.8216440000000001E-8</v>
      </c>
      <c r="HN539" s="1">
        <v>1.3318409999999999E-2</v>
      </c>
      <c r="HO539">
        <v>37.290599999999998</v>
      </c>
      <c r="HP539" s="1">
        <v>1.279431E-11</v>
      </c>
      <c r="HQ539" s="1">
        <v>1.5686210000000001E-7</v>
      </c>
      <c r="HR539" s="1">
        <v>1.314184E-2</v>
      </c>
      <c r="HS539">
        <v>37.25497</v>
      </c>
      <c r="HT539" s="1">
        <v>6.1501830000000004E-11</v>
      </c>
      <c r="HU539" s="1">
        <v>7.7027670000000003E-7</v>
      </c>
      <c r="HV539" s="1">
        <v>1.330726E-2</v>
      </c>
      <c r="HW539">
        <v>37.272190000000002</v>
      </c>
      <c r="HX539" s="1">
        <v>2.7081489999999998E-10</v>
      </c>
      <c r="HY539" s="1">
        <v>3.376315E-6</v>
      </c>
      <c r="HZ539" s="1">
        <v>1.312399E-2</v>
      </c>
      <c r="IA539">
        <v>37.611510000000003</v>
      </c>
      <c r="IB539" s="1">
        <v>1.045432E-9</v>
      </c>
      <c r="IC539" s="1">
        <v>1.331885E-5</v>
      </c>
      <c r="ID539" s="1">
        <v>1.285443E-2</v>
      </c>
      <c r="IE539">
        <v>38.359090000000002</v>
      </c>
      <c r="IF539" s="1">
        <v>3.6310460000000002E-9</v>
      </c>
      <c r="IG539" s="1">
        <v>4.7585469999999998E-5</v>
      </c>
      <c r="IH539" s="1">
        <v>1.2550240000000001E-2</v>
      </c>
      <c r="II539">
        <v>39.312510000000003</v>
      </c>
      <c r="IJ539" s="1">
        <v>1.14717E-8</v>
      </c>
      <c r="IK539" s="1">
        <v>1.550697E-4</v>
      </c>
      <c r="IL539" s="1">
        <v>1.241572E-2</v>
      </c>
      <c r="IM539">
        <v>39.961060000000003</v>
      </c>
      <c r="IN539" s="1">
        <v>3.3733420000000003E-8</v>
      </c>
      <c r="IO539" s="1">
        <v>4.6423880000000001E-4</v>
      </c>
      <c r="IP539" s="1">
        <v>1.2338460000000001E-2</v>
      </c>
      <c r="IQ539">
        <v>40.144269999999999</v>
      </c>
      <c r="IR539" s="1">
        <v>9.2181900000000006E-8</v>
      </c>
      <c r="IS539" s="1">
        <v>1.2857050000000001E-3</v>
      </c>
      <c r="IT539" s="1">
        <v>1.219284E-2</v>
      </c>
      <c r="IU539">
        <v>40.130130000000001</v>
      </c>
      <c r="IV539" s="1">
        <v>2.3313730000000001E-7</v>
      </c>
      <c r="IW539" s="1">
        <v>3.3129800000000001E-3</v>
      </c>
      <c r="IX539">
        <v>1.195367E-2</v>
      </c>
      <c r="IY539">
        <v>40.098509999999997</v>
      </c>
      <c r="IZ539" s="1">
        <v>5.4700809999999996E-7</v>
      </c>
      <c r="JA539" s="1">
        <v>7.9818440000000001E-3</v>
      </c>
      <c r="JB539" s="1">
        <v>1.182771E-2</v>
      </c>
      <c r="JC539">
        <v>40.086669999999998</v>
      </c>
      <c r="JD539" s="1">
        <v>1.2176279999999999E-6</v>
      </c>
      <c r="JE539" s="1">
        <v>1.8074630000000001E-2</v>
      </c>
      <c r="JF539" s="1">
        <v>1.1561780000000001E-2</v>
      </c>
      <c r="JG539">
        <v>40.333440000000003</v>
      </c>
      <c r="JH539" s="1">
        <v>2.5292409999999999E-6</v>
      </c>
      <c r="JI539" s="1">
        <v>3.8646050000000001E-2</v>
      </c>
      <c r="JJ539" s="1">
        <v>1.1329179999999999E-2</v>
      </c>
      <c r="JK539">
        <v>40.615450000000003</v>
      </c>
      <c r="JL539" s="1">
        <v>4.9900149999999999E-6</v>
      </c>
      <c r="JM539" s="1">
        <v>7.8332379999999993E-2</v>
      </c>
      <c r="JN539" s="1">
        <v>1.116673E-2</v>
      </c>
      <c r="JO539">
        <v>40.731380000000001</v>
      </c>
      <c r="JP539" s="1">
        <v>9.4140330000000003E-6</v>
      </c>
      <c r="JQ539">
        <v>0.15117929999999999</v>
      </c>
      <c r="JR539" s="1">
        <v>1.10931E-2</v>
      </c>
      <c r="JS539">
        <v>40.75741</v>
      </c>
      <c r="JT539" s="1">
        <v>1.7114950000000001E-5</v>
      </c>
      <c r="JU539">
        <v>0.2789488</v>
      </c>
      <c r="JV539" s="1">
        <v>1.1017509999999999E-2</v>
      </c>
      <c r="JW539">
        <v>40.786650000000002</v>
      </c>
      <c r="JX539" s="1">
        <v>2.9862769999999999E-5</v>
      </c>
      <c r="JY539">
        <v>0.49388290000000001</v>
      </c>
      <c r="JZ539" s="1">
        <v>1.089208E-2</v>
      </c>
      <c r="KA539">
        <v>40.760359999999999</v>
      </c>
      <c r="KB539" s="1">
        <v>4.993768E-5</v>
      </c>
      <c r="KC539">
        <v>0.84159759999999995</v>
      </c>
      <c r="KD539" s="1">
        <v>1.0775689999999999E-2</v>
      </c>
      <c r="KE539">
        <v>40.717460000000003</v>
      </c>
      <c r="KF539" s="1">
        <v>8.067021E-5</v>
      </c>
      <c r="KG539">
        <v>1.3841589999999999</v>
      </c>
      <c r="KH539" s="1">
        <v>1.080102E-2</v>
      </c>
      <c r="KI539">
        <v>40.66527</v>
      </c>
      <c r="KJ539" s="1">
        <v>1.2788200000000001E-4</v>
      </c>
      <c r="KK539">
        <v>2.2040030000000002</v>
      </c>
      <c r="KL539" s="1">
        <v>1.073034E-2</v>
      </c>
      <c r="KM539">
        <v>40.894080000000002</v>
      </c>
      <c r="KN539" s="1">
        <v>1.9507159999999999E-4</v>
      </c>
      <c r="KO539">
        <v>3.4062190000000001</v>
      </c>
      <c r="KP539" s="1">
        <v>1.060349E-2</v>
      </c>
      <c r="KQ539">
        <v>41.572620000000001</v>
      </c>
      <c r="KR539" s="1">
        <v>2.8790670000000001E-4</v>
      </c>
      <c r="KS539">
        <v>5.119408</v>
      </c>
      <c r="KT539" s="1">
        <v>1.044775E-2</v>
      </c>
      <c r="KU539">
        <v>42.5548</v>
      </c>
      <c r="KV539" s="1">
        <v>4.129208E-4</v>
      </c>
      <c r="KW539">
        <v>7.4970739999999996</v>
      </c>
      <c r="KX539" s="1">
        <v>1.038293E-2</v>
      </c>
      <c r="KY539">
        <v>43.27149</v>
      </c>
      <c r="KZ539" s="1">
        <v>5.8338789999999997E-4</v>
      </c>
      <c r="LA539">
        <v>10.71973</v>
      </c>
      <c r="LB539">
        <v>1.036961E-2</v>
      </c>
      <c r="LC539">
        <v>43.417639999999999</v>
      </c>
      <c r="LD539" s="1">
        <v>8.1053530000000003E-4</v>
      </c>
      <c r="LE539">
        <v>14.99602</v>
      </c>
      <c r="LF539" s="1">
        <v>1.034755E-2</v>
      </c>
      <c r="LG539">
        <v>43.32405</v>
      </c>
      <c r="LH539" s="1">
        <v>1.102958E-3</v>
      </c>
      <c r="LI539">
        <v>20.558969999999999</v>
      </c>
      <c r="LJ539" s="1">
        <v>1.02448E-2</v>
      </c>
      <c r="LK539">
        <v>43.255070000000003</v>
      </c>
      <c r="LL539" s="1">
        <v>1.4616480000000001E-3</v>
      </c>
      <c r="LM539">
        <v>27.65981</v>
      </c>
      <c r="LN539" s="1">
        <v>1.0044539999999999E-2</v>
      </c>
      <c r="LO539">
        <v>43.186430000000001</v>
      </c>
      <c r="LP539" s="1">
        <v>1.884918E-3</v>
      </c>
      <c r="LQ539">
        <v>36.55706</v>
      </c>
      <c r="LR539" s="1">
        <v>9.9744250000000003E-3</v>
      </c>
      <c r="LS539">
        <v>43.269649999999999</v>
      </c>
      <c r="LT539" s="1">
        <v>2.4220639999999998E-3</v>
      </c>
      <c r="LU539">
        <v>47.528770000000002</v>
      </c>
      <c r="LV539" s="1">
        <v>1.0003659999999999E-2</v>
      </c>
      <c r="LW539">
        <v>43.535350000000001</v>
      </c>
      <c r="LX539" s="1">
        <v>3.0974750000000001E-3</v>
      </c>
      <c r="LY539">
        <v>60.87968</v>
      </c>
      <c r="LZ539" s="1">
        <v>1.0029969999999999E-2</v>
      </c>
      <c r="MA539">
        <v>43.769539999999999</v>
      </c>
      <c r="MB539" s="1">
        <v>3.9065910000000001E-3</v>
      </c>
      <c r="MC539">
        <v>76.91807</v>
      </c>
      <c r="MD539" s="1">
        <v>9.9755399999999998E-3</v>
      </c>
      <c r="ME539">
        <v>43.953769999999999</v>
      </c>
      <c r="MF539" s="1">
        <v>4.8254159999999999E-3</v>
      </c>
      <c r="MG539">
        <v>95.93723</v>
      </c>
      <c r="MH539" s="1">
        <v>9.8689420000000003E-3</v>
      </c>
      <c r="MI539">
        <v>44.019419999999997</v>
      </c>
      <c r="MJ539" s="1">
        <v>5.8575670000000002E-3</v>
      </c>
      <c r="MK539">
        <v>118.21120000000001</v>
      </c>
      <c r="ML539" s="1">
        <v>9.7895029999999997E-3</v>
      </c>
      <c r="MM539">
        <v>43.902839999999998</v>
      </c>
      <c r="MN539" s="1">
        <v>7.0486450000000001E-3</v>
      </c>
      <c r="MO539">
        <v>144.0087</v>
      </c>
      <c r="MP539" s="1">
        <v>9.7787580000000002E-3</v>
      </c>
      <c r="MQ539">
        <v>43.803780000000003</v>
      </c>
      <c r="MR539" s="1">
        <v>8.4529370000000006E-3</v>
      </c>
      <c r="MS539">
        <v>173.60820000000001</v>
      </c>
      <c r="MT539" s="1">
        <v>9.8377919999999997E-3</v>
      </c>
      <c r="MU539">
        <v>43.741790000000002</v>
      </c>
      <c r="MV539" s="1">
        <v>1.0113459999999999E-2</v>
      </c>
      <c r="MW539">
        <v>207.2919</v>
      </c>
      <c r="MX539" s="1">
        <v>9.8141689999999993E-3</v>
      </c>
      <c r="MY539">
        <v>43.890300000000003</v>
      </c>
      <c r="MZ539" s="1">
        <v>1.18934E-2</v>
      </c>
      <c r="NA539">
        <v>245.29730000000001</v>
      </c>
      <c r="NB539" s="1">
        <v>9.7382289999999993E-3</v>
      </c>
      <c r="NC539">
        <v>44.13653</v>
      </c>
      <c r="ND539" s="1">
        <v>1.379406E-2</v>
      </c>
      <c r="NE539">
        <v>287.79559999999998</v>
      </c>
      <c r="NF539" s="1">
        <v>9.6343069999999999E-3</v>
      </c>
      <c r="NG539">
        <v>44.577530000000003</v>
      </c>
      <c r="NH539" s="1">
        <v>1.582416E-2</v>
      </c>
      <c r="NI539">
        <v>334.93360000000001</v>
      </c>
      <c r="NJ539" s="1">
        <v>9.605265E-3</v>
      </c>
      <c r="NK539">
        <v>45.128050000000002</v>
      </c>
      <c r="NL539" s="1">
        <v>1.8157449999999999E-2</v>
      </c>
      <c r="NM539">
        <v>386.86380000000003</v>
      </c>
      <c r="NN539" s="1">
        <v>9.6198140000000008E-3</v>
      </c>
      <c r="NO539">
        <v>45.37632</v>
      </c>
      <c r="NP539" s="1">
        <v>2.078849E-2</v>
      </c>
      <c r="NQ539">
        <v>443.7704</v>
      </c>
      <c r="NR539" s="1">
        <v>9.6094490000000008E-3</v>
      </c>
      <c r="NS539">
        <v>45.222610000000003</v>
      </c>
      <c r="NT539" s="1">
        <v>2.3587779999999999E-2</v>
      </c>
      <c r="NU539">
        <v>505.75709999999998</v>
      </c>
      <c r="NV539" s="1">
        <v>9.5694790000000005E-3</v>
      </c>
      <c r="NW539">
        <v>45.06532</v>
      </c>
      <c r="NX539" s="1">
        <v>2.652144E-2</v>
      </c>
      <c r="NY539">
        <v>572.87369999999999</v>
      </c>
      <c r="NZ539" s="1">
        <v>9.4649729999999998E-3</v>
      </c>
      <c r="OA539">
        <v>44.969230000000003</v>
      </c>
      <c r="OB539" s="1">
        <v>2.9451160000000001E-2</v>
      </c>
      <c r="OC539">
        <v>645.09810000000004</v>
      </c>
      <c r="OD539" s="1">
        <v>9.4307869999999995E-3</v>
      </c>
      <c r="OE539">
        <v>45.111159999999998</v>
      </c>
      <c r="OF539" s="1">
        <v>3.2769850000000003E-2</v>
      </c>
      <c r="OG539">
        <v>722.42790000000002</v>
      </c>
      <c r="OH539" s="1">
        <v>9.4304990000000002E-3</v>
      </c>
      <c r="OI539">
        <v>45.202379999999998</v>
      </c>
      <c r="OJ539" s="1">
        <v>3.6412100000000003E-2</v>
      </c>
      <c r="OK539">
        <v>804.92380000000003</v>
      </c>
    </row>
    <row r="540" spans="1:401" x14ac:dyDescent="0.35">
      <c r="A540">
        <v>549</v>
      </c>
      <c r="B540" t="s">
        <v>4</v>
      </c>
      <c r="C540" t="s">
        <v>364</v>
      </c>
      <c r="D540" t="s">
        <v>547</v>
      </c>
      <c r="E540">
        <v>735.20510000000002</v>
      </c>
      <c r="F540" s="1">
        <v>1.919597E-2</v>
      </c>
      <c r="G540">
        <v>25.112210000000001</v>
      </c>
      <c r="H540">
        <v>0</v>
      </c>
      <c r="I540">
        <v>0</v>
      </c>
      <c r="J540" s="1">
        <v>1.9044350000000002E-2</v>
      </c>
      <c r="K540">
        <v>25.289809999999999</v>
      </c>
      <c r="L540">
        <v>0</v>
      </c>
      <c r="M540">
        <v>0</v>
      </c>
      <c r="N540" s="1">
        <v>1.8726050000000001E-2</v>
      </c>
      <c r="O540">
        <v>25.39649</v>
      </c>
      <c r="P540">
        <v>0</v>
      </c>
      <c r="Q540">
        <v>0</v>
      </c>
      <c r="R540" s="1">
        <v>1.840396E-2</v>
      </c>
      <c r="S540">
        <v>25.665430000000001</v>
      </c>
      <c r="T540">
        <v>0</v>
      </c>
      <c r="U540">
        <v>0</v>
      </c>
      <c r="V540" s="1">
        <v>1.8317739999999999E-2</v>
      </c>
      <c r="W540">
        <v>25.92689</v>
      </c>
      <c r="X540">
        <v>0</v>
      </c>
      <c r="Y540">
        <v>0</v>
      </c>
      <c r="Z540" s="1">
        <v>1.8321110000000002E-2</v>
      </c>
      <c r="AA540">
        <v>26.043749999999999</v>
      </c>
      <c r="AB540">
        <v>0</v>
      </c>
      <c r="AC540">
        <v>0</v>
      </c>
      <c r="AD540" s="1">
        <v>1.823172E-2</v>
      </c>
      <c r="AE540">
        <v>26.049199999999999</v>
      </c>
      <c r="AF540">
        <v>0</v>
      </c>
      <c r="AG540">
        <v>0</v>
      </c>
      <c r="AH540" s="1">
        <v>1.8013890000000001E-2</v>
      </c>
      <c r="AI540">
        <v>26.04017</v>
      </c>
      <c r="AJ540">
        <v>0</v>
      </c>
      <c r="AK540">
        <v>0</v>
      </c>
      <c r="AL540" s="1">
        <v>1.7805169999999999E-2</v>
      </c>
      <c r="AM540">
        <v>26.087949999999999</v>
      </c>
      <c r="AN540">
        <v>0</v>
      </c>
      <c r="AO540">
        <v>0</v>
      </c>
      <c r="AP540" s="1">
        <v>1.765253E-2</v>
      </c>
      <c r="AQ540">
        <v>26.381309999999999</v>
      </c>
      <c r="AR540">
        <v>0</v>
      </c>
      <c r="AS540">
        <v>0</v>
      </c>
      <c r="AT540" s="1">
        <v>1.7562609999999999E-2</v>
      </c>
      <c r="AU540">
        <v>26.843640000000001</v>
      </c>
      <c r="AV540">
        <v>0</v>
      </c>
      <c r="AW540">
        <v>0</v>
      </c>
      <c r="AX540" s="1">
        <v>1.7443190000000001E-2</v>
      </c>
      <c r="AY540">
        <v>27.38757</v>
      </c>
      <c r="AZ540">
        <v>0</v>
      </c>
      <c r="BA540">
        <v>0</v>
      </c>
      <c r="BB540" s="1">
        <v>1.725047E-2</v>
      </c>
      <c r="BC540">
        <v>27.84638</v>
      </c>
      <c r="BD540">
        <v>0</v>
      </c>
      <c r="BE540">
        <v>0</v>
      </c>
      <c r="BF540" s="1">
        <v>1.7033639999999999E-2</v>
      </c>
      <c r="BG540">
        <v>28.02732</v>
      </c>
      <c r="BH540">
        <v>0</v>
      </c>
      <c r="BI540">
        <v>0</v>
      </c>
      <c r="BJ540" s="1">
        <v>1.6822980000000001E-2</v>
      </c>
      <c r="BK540">
        <v>28.04401</v>
      </c>
      <c r="BL540">
        <v>0</v>
      </c>
      <c r="BM540">
        <v>0</v>
      </c>
      <c r="BN540" s="1">
        <v>1.6704879999999998E-2</v>
      </c>
      <c r="BO540">
        <v>28.051030000000001</v>
      </c>
      <c r="BP540">
        <v>0</v>
      </c>
      <c r="BQ540">
        <v>0</v>
      </c>
      <c r="BR540" s="1">
        <v>1.673697E-2</v>
      </c>
      <c r="BS540">
        <v>28.074770000000001</v>
      </c>
      <c r="BT540">
        <v>0</v>
      </c>
      <c r="BU540">
        <v>0</v>
      </c>
      <c r="BV540" s="1">
        <v>1.6539209999999999E-2</v>
      </c>
      <c r="BW540">
        <v>28.269659999999998</v>
      </c>
      <c r="BX540">
        <v>0</v>
      </c>
      <c r="BY540">
        <v>0</v>
      </c>
      <c r="BZ540">
        <v>1.6234249999999999E-2</v>
      </c>
      <c r="CA540">
        <v>28.512540000000001</v>
      </c>
      <c r="CB540">
        <v>0</v>
      </c>
      <c r="CC540">
        <v>0</v>
      </c>
      <c r="CD540" s="1">
        <v>1.592872E-2</v>
      </c>
      <c r="CE540">
        <v>28.734249999999999</v>
      </c>
      <c r="CF540">
        <v>0</v>
      </c>
      <c r="CG540">
        <v>0</v>
      </c>
      <c r="CH540" s="1">
        <v>1.5758100000000001E-2</v>
      </c>
      <c r="CI540">
        <v>28.91339</v>
      </c>
      <c r="CJ540">
        <v>0</v>
      </c>
      <c r="CK540">
        <v>0</v>
      </c>
      <c r="CL540" s="1">
        <v>1.56594E-2</v>
      </c>
      <c r="CM540">
        <v>28.962219999999999</v>
      </c>
      <c r="CN540">
        <v>0</v>
      </c>
      <c r="CO540">
        <v>0</v>
      </c>
      <c r="CP540" s="1">
        <v>1.5541009999999999E-2</v>
      </c>
      <c r="CQ540">
        <v>28.976769999999998</v>
      </c>
      <c r="CR540">
        <v>0</v>
      </c>
      <c r="CS540">
        <v>0</v>
      </c>
      <c r="CT540" s="1">
        <v>1.5354130000000001E-2</v>
      </c>
      <c r="CU540">
        <v>28.98068</v>
      </c>
      <c r="CV540">
        <v>0</v>
      </c>
      <c r="CW540">
        <v>0</v>
      </c>
      <c r="CX540" s="1">
        <v>1.513459E-2</v>
      </c>
      <c r="CY540">
        <v>29.02787</v>
      </c>
      <c r="CZ540">
        <v>0</v>
      </c>
      <c r="DA540">
        <v>0</v>
      </c>
      <c r="DB540" s="1">
        <v>1.5009059999999999E-2</v>
      </c>
      <c r="DC540">
        <v>29.265560000000001</v>
      </c>
      <c r="DD540">
        <v>0</v>
      </c>
      <c r="DE540">
        <v>0</v>
      </c>
      <c r="DF540" s="1">
        <v>1.498186E-2</v>
      </c>
      <c r="DG540">
        <v>29.707809999999998</v>
      </c>
      <c r="DH540">
        <v>0</v>
      </c>
      <c r="DI540">
        <v>0</v>
      </c>
      <c r="DJ540" s="1">
        <v>1.493385E-2</v>
      </c>
      <c r="DK540">
        <v>30.425609999999999</v>
      </c>
      <c r="DL540">
        <v>0</v>
      </c>
      <c r="DM540">
        <v>0</v>
      </c>
      <c r="DN540" s="1">
        <v>1.483027E-2</v>
      </c>
      <c r="DO540">
        <v>31.261199999999999</v>
      </c>
      <c r="DP540">
        <v>0</v>
      </c>
      <c r="DQ540">
        <v>0</v>
      </c>
      <c r="DR540" s="1">
        <v>1.464801E-2</v>
      </c>
      <c r="DS540">
        <v>31.63813</v>
      </c>
      <c r="DT540">
        <v>0</v>
      </c>
      <c r="DU540">
        <v>0</v>
      </c>
      <c r="DV540" s="1">
        <v>1.447967E-2</v>
      </c>
      <c r="DW540">
        <v>31.656739999999999</v>
      </c>
      <c r="DX540">
        <v>0</v>
      </c>
      <c r="DY540">
        <v>0</v>
      </c>
      <c r="DZ540" s="1">
        <v>1.4415310000000001E-2</v>
      </c>
      <c r="EA540">
        <v>31.662949999999999</v>
      </c>
      <c r="EB540">
        <v>0</v>
      </c>
      <c r="EC540">
        <v>0</v>
      </c>
      <c r="ED540" s="1">
        <v>1.464026E-2</v>
      </c>
      <c r="EE540">
        <v>31.684059999999999</v>
      </c>
      <c r="EF540">
        <v>0</v>
      </c>
      <c r="EG540">
        <v>0</v>
      </c>
      <c r="EH540" s="1">
        <v>1.44964E-2</v>
      </c>
      <c r="EI540">
        <v>31.827079999999999</v>
      </c>
      <c r="EJ540">
        <v>0</v>
      </c>
      <c r="EK540">
        <v>0</v>
      </c>
      <c r="EL540" s="1">
        <v>1.417177E-2</v>
      </c>
      <c r="EM540">
        <v>32.172820000000002</v>
      </c>
      <c r="EN540">
        <v>0</v>
      </c>
      <c r="EO540">
        <v>0</v>
      </c>
      <c r="EP540" s="1">
        <v>1.3839310000000001E-2</v>
      </c>
      <c r="EQ540">
        <v>32.872979999999998</v>
      </c>
      <c r="ER540">
        <v>0</v>
      </c>
      <c r="ES540">
        <v>0</v>
      </c>
      <c r="ET540" s="1">
        <v>1.37089E-2</v>
      </c>
      <c r="EU540">
        <v>33.59787</v>
      </c>
      <c r="EV540">
        <v>0</v>
      </c>
      <c r="EW540" s="1">
        <v>3.9012900000000003E-36</v>
      </c>
      <c r="EX540" s="1">
        <v>1.3670440000000001E-2</v>
      </c>
      <c r="EY540">
        <v>33.86618</v>
      </c>
      <c r="EZ540" s="1">
        <v>2.7400989999999998E-37</v>
      </c>
      <c r="FA540" s="1">
        <v>3.0952979999999999E-33</v>
      </c>
      <c r="FB540" s="1">
        <v>1.358934E-2</v>
      </c>
      <c r="FC540">
        <v>33.866729999999997</v>
      </c>
      <c r="FD540" s="1">
        <v>1.226581E-34</v>
      </c>
      <c r="FE540" s="1">
        <v>1.37691E-30</v>
      </c>
      <c r="FF540" s="1">
        <v>1.35368E-2</v>
      </c>
      <c r="FG540">
        <v>33.856839999999998</v>
      </c>
      <c r="FH540" s="1">
        <v>3.2861909999999997E-32</v>
      </c>
      <c r="FI540" s="1">
        <v>3.6770850000000002E-28</v>
      </c>
      <c r="FJ540" s="1">
        <v>1.3931610000000001E-2</v>
      </c>
      <c r="FK540">
        <v>33.890560000000001</v>
      </c>
      <c r="FL540" s="1">
        <v>5.7752139999999997E-30</v>
      </c>
      <c r="FM540" s="1">
        <v>6.25401E-26</v>
      </c>
      <c r="FN540" s="1">
        <v>1.3805069999999999E-2</v>
      </c>
      <c r="FO540">
        <v>34.134430000000002</v>
      </c>
      <c r="FP540" s="1">
        <v>6.4917210000000002E-28</v>
      </c>
      <c r="FQ540" s="1">
        <v>7.0925319999999999E-24</v>
      </c>
      <c r="FR540" s="1">
        <v>1.348426E-2</v>
      </c>
      <c r="FS540">
        <v>34.498539999999998</v>
      </c>
      <c r="FT540" s="1">
        <v>4.9735660000000002E-26</v>
      </c>
      <c r="FU540" s="1">
        <v>5.5593770000000004E-22</v>
      </c>
      <c r="FV540" s="1">
        <v>1.31468E-2</v>
      </c>
      <c r="FW540">
        <v>34.924019999999999</v>
      </c>
      <c r="FX540" s="1">
        <v>2.709372E-24</v>
      </c>
      <c r="FY540" s="1">
        <v>3.1127810000000001E-20</v>
      </c>
      <c r="FZ540">
        <v>1.309505E-2</v>
      </c>
      <c r="GA540">
        <v>35.180610000000001</v>
      </c>
      <c r="GB540" s="1">
        <v>1.1099729999999999E-22</v>
      </c>
      <c r="GC540" s="1">
        <v>1.285059E-18</v>
      </c>
      <c r="GD540">
        <v>1.3165629999999999E-2</v>
      </c>
      <c r="GE540">
        <v>35.295099999999998</v>
      </c>
      <c r="GF540" s="1">
        <v>3.4781660000000002E-21</v>
      </c>
      <c r="GG540" s="1">
        <v>4.0232020000000002E-17</v>
      </c>
      <c r="GH540" s="1">
        <v>1.31585E-2</v>
      </c>
      <c r="GI540">
        <v>35.271859999999997</v>
      </c>
      <c r="GJ540" s="1">
        <v>8.3928849999999997E-20</v>
      </c>
      <c r="GK540" s="1">
        <v>9.765777E-16</v>
      </c>
      <c r="GL540" s="1">
        <v>1.310411E-2</v>
      </c>
      <c r="GM540">
        <v>35.24004</v>
      </c>
      <c r="GN540" s="1">
        <v>1.594127E-18</v>
      </c>
      <c r="GO540" s="1">
        <v>1.8725619999999999E-14</v>
      </c>
      <c r="GP540" s="1">
        <v>1.345671E-2</v>
      </c>
      <c r="GQ540">
        <v>35.241700000000002</v>
      </c>
      <c r="GR540" s="1">
        <v>2.514512E-17</v>
      </c>
      <c r="GS540" s="1">
        <v>2.8946879999999999E-13</v>
      </c>
      <c r="GT540">
        <v>1.3304720000000001E-2</v>
      </c>
      <c r="GU540">
        <v>35.537269999999999</v>
      </c>
      <c r="GV540" s="1">
        <v>3.1267319999999998E-16</v>
      </c>
      <c r="GW540" s="1">
        <v>3.663512E-12</v>
      </c>
      <c r="GX540" s="1">
        <v>1.2987490000000001E-2</v>
      </c>
      <c r="GY540">
        <v>35.987760000000002</v>
      </c>
      <c r="GZ540" s="1">
        <v>3.1805179999999998E-15</v>
      </c>
      <c r="HA540" s="1">
        <v>3.8426609999999998E-11</v>
      </c>
      <c r="HB540" s="1">
        <v>1.265109E-2</v>
      </c>
      <c r="HC540">
        <v>36.547139999999999</v>
      </c>
      <c r="HD540" s="1">
        <v>2.710813E-14</v>
      </c>
      <c r="HE540" s="1">
        <v>3.38648E-10</v>
      </c>
      <c r="HF540" s="1">
        <v>1.2576550000000001E-2</v>
      </c>
      <c r="HG540">
        <v>37.022129999999997</v>
      </c>
      <c r="HH540" s="1">
        <v>2.0108900000000001E-13</v>
      </c>
      <c r="HI540" s="1">
        <v>2.5435310000000001E-9</v>
      </c>
      <c r="HJ540" s="1">
        <v>1.2586109999999999E-2</v>
      </c>
      <c r="HK540">
        <v>37.147730000000003</v>
      </c>
      <c r="HL540" s="1">
        <v>1.29705E-12</v>
      </c>
      <c r="HM540" s="1">
        <v>1.6511580000000001E-8</v>
      </c>
      <c r="HN540">
        <v>1.2513959999999999E-2</v>
      </c>
      <c r="HO540">
        <v>37.140909999999998</v>
      </c>
      <c r="HP540" s="1">
        <v>7.2679379999999999E-12</v>
      </c>
      <c r="HQ540" s="1">
        <v>9.3714340000000004E-8</v>
      </c>
      <c r="HR540" s="1">
        <v>1.2349000000000001E-2</v>
      </c>
      <c r="HS540">
        <v>37.1068</v>
      </c>
      <c r="HT540" s="1">
        <v>3.567859E-11</v>
      </c>
      <c r="HU540" s="1">
        <v>4.6943770000000002E-7</v>
      </c>
      <c r="HV540" s="1">
        <v>1.2507010000000001E-2</v>
      </c>
      <c r="HW540">
        <v>37.124580000000002</v>
      </c>
      <c r="HX540" s="1">
        <v>1.603467E-10</v>
      </c>
      <c r="HY540" s="1">
        <v>2.0976270000000002E-6</v>
      </c>
      <c r="HZ540" s="1">
        <v>1.2335769999999999E-2</v>
      </c>
      <c r="IA540">
        <v>37.462519999999998</v>
      </c>
      <c r="IB540" s="1">
        <v>6.3117370000000005E-10</v>
      </c>
      <c r="IC540" s="1">
        <v>8.4291509999999998E-6</v>
      </c>
      <c r="ID540" s="1">
        <v>1.2080550000000001E-2</v>
      </c>
      <c r="IE540">
        <v>38.207230000000003</v>
      </c>
      <c r="IF540" s="1">
        <v>2.2330910000000001E-9</v>
      </c>
      <c r="IG540" s="1">
        <v>3.0654760000000001E-5</v>
      </c>
      <c r="IH540">
        <v>1.179447E-2</v>
      </c>
      <c r="II540">
        <v>39.15813</v>
      </c>
      <c r="IJ540" s="1">
        <v>7.1822789999999998E-9</v>
      </c>
      <c r="IK540" s="1">
        <v>1.016139E-4</v>
      </c>
      <c r="IL540" s="1">
        <v>1.166766E-2</v>
      </c>
      <c r="IM540">
        <v>39.807110000000002</v>
      </c>
      <c r="IN540" s="1">
        <v>2.148641E-8</v>
      </c>
      <c r="IO540" s="1">
        <v>3.0924389999999999E-4</v>
      </c>
      <c r="IP540" s="1">
        <v>1.159613E-2</v>
      </c>
      <c r="IQ540">
        <v>39.991840000000003</v>
      </c>
      <c r="IR540" s="1">
        <v>5.9702439999999996E-8</v>
      </c>
      <c r="IS540" s="1">
        <v>8.7010189999999995E-4</v>
      </c>
      <c r="IT540" s="1">
        <v>1.1460700000000001E-2</v>
      </c>
      <c r="IU540">
        <v>39.978720000000003</v>
      </c>
      <c r="IV540" s="1">
        <v>1.5343550000000001E-7</v>
      </c>
      <c r="IW540" s="1">
        <v>2.2763660000000002E-3</v>
      </c>
      <c r="IX540" s="1">
        <v>1.1237270000000001E-2</v>
      </c>
      <c r="IY540">
        <v>39.948129999999999</v>
      </c>
      <c r="IZ540" s="1">
        <v>3.6557540000000001E-7</v>
      </c>
      <c r="JA540" s="1">
        <v>5.5646460000000003E-3</v>
      </c>
      <c r="JB540" s="1">
        <v>1.1118400000000001E-2</v>
      </c>
      <c r="JC540">
        <v>39.936860000000003</v>
      </c>
      <c r="JD540" s="1">
        <v>8.2570629999999997E-7</v>
      </c>
      <c r="JE540">
        <v>1.2777800000000001E-2</v>
      </c>
      <c r="JF540" s="1">
        <v>1.086791E-2</v>
      </c>
      <c r="JG540">
        <v>40.182670000000002</v>
      </c>
      <c r="JH540" s="1">
        <v>1.739239E-6</v>
      </c>
      <c r="JI540" s="1">
        <v>2.768777E-2</v>
      </c>
      <c r="JJ540" s="1">
        <v>1.064903E-2</v>
      </c>
      <c r="JK540">
        <v>40.466270000000002</v>
      </c>
      <c r="JL540" s="1">
        <v>3.477595E-6</v>
      </c>
      <c r="JM540" s="1">
        <v>5.684231E-2</v>
      </c>
      <c r="JN540" s="1">
        <v>1.0496719999999999E-2</v>
      </c>
      <c r="JO540">
        <v>40.583019999999998</v>
      </c>
      <c r="JP540" s="1">
        <v>6.6456359999999997E-6</v>
      </c>
      <c r="JQ540">
        <v>0.1110534</v>
      </c>
      <c r="JR540">
        <v>1.042735E-2</v>
      </c>
      <c r="JS540">
        <v>40.610349999999997</v>
      </c>
      <c r="JT540" s="1">
        <v>1.2230980000000001E-5</v>
      </c>
      <c r="JU540">
        <v>0.2073227</v>
      </c>
      <c r="JV540" s="1">
        <v>1.0357689999999999E-2</v>
      </c>
      <c r="JW540">
        <v>40.641330000000004</v>
      </c>
      <c r="JX540" s="1">
        <v>2.1596090000000001E-5</v>
      </c>
      <c r="JY540">
        <v>0.37119960000000002</v>
      </c>
      <c r="JZ540" s="1">
        <v>1.023958E-2</v>
      </c>
      <c r="KA540">
        <v>40.616459999999996</v>
      </c>
      <c r="KB540" s="1">
        <v>3.652015E-5</v>
      </c>
      <c r="KC540">
        <v>0.63933269999999998</v>
      </c>
      <c r="KD540" s="1">
        <v>1.013009E-2</v>
      </c>
      <c r="KE540">
        <v>40.57526</v>
      </c>
      <c r="KF540" s="1">
        <v>5.9629480000000001E-5</v>
      </c>
      <c r="KG540">
        <v>1.062276</v>
      </c>
      <c r="KH540" s="1">
        <v>1.015429E-2</v>
      </c>
      <c r="KI540">
        <v>40.524769999999997</v>
      </c>
      <c r="KJ540" s="1">
        <v>9.5503559999999995E-5</v>
      </c>
      <c r="KK540">
        <v>1.708045</v>
      </c>
      <c r="KL540" s="1">
        <v>1.00888E-2</v>
      </c>
      <c r="KM540">
        <v>40.752800000000001</v>
      </c>
      <c r="KN540" s="1">
        <v>1.47126E-4</v>
      </c>
      <c r="KO540">
        <v>2.6644320000000001</v>
      </c>
      <c r="KP540" s="1">
        <v>9.9674480000000003E-3</v>
      </c>
      <c r="KQ540">
        <v>41.428780000000003</v>
      </c>
      <c r="KR540" s="1">
        <v>2.1913379999999999E-4</v>
      </c>
      <c r="KS540">
        <v>4.0403060000000002</v>
      </c>
      <c r="KT540" s="1">
        <v>9.8212969999999997E-3</v>
      </c>
      <c r="KU540">
        <v>42.40831</v>
      </c>
      <c r="KV540" s="1">
        <v>3.17103E-4</v>
      </c>
      <c r="KW540">
        <v>5.9672109999999998</v>
      </c>
      <c r="KX540" s="1">
        <v>9.7615040000000007E-3</v>
      </c>
      <c r="KY540">
        <v>43.125979999999998</v>
      </c>
      <c r="KZ540" s="1">
        <v>4.5189809999999998E-4</v>
      </c>
      <c r="LA540">
        <v>8.6017890000000001</v>
      </c>
      <c r="LB540" s="1">
        <v>9.7502130000000006E-3</v>
      </c>
      <c r="LC540">
        <v>43.27525</v>
      </c>
      <c r="LD540" s="1">
        <v>6.3306080000000002E-4</v>
      </c>
      <c r="LE540">
        <v>12.12696</v>
      </c>
      <c r="LF540" s="1">
        <v>9.7283209999999998E-3</v>
      </c>
      <c r="LG540">
        <v>43.183349999999997</v>
      </c>
      <c r="LH540" s="1">
        <v>8.6808869999999995E-4</v>
      </c>
      <c r="LI540">
        <v>16.74952</v>
      </c>
      <c r="LJ540" s="1">
        <v>9.6301489999999993E-3</v>
      </c>
      <c r="LK540">
        <v>43.115630000000003</v>
      </c>
      <c r="LL540" s="1">
        <v>1.1588010000000001E-3</v>
      </c>
      <c r="LM540">
        <v>22.6951</v>
      </c>
      <c r="LN540" s="1">
        <v>9.4413310000000007E-3</v>
      </c>
      <c r="LO540">
        <v>43.048459999999999</v>
      </c>
      <c r="LP540" s="1">
        <v>1.5049480000000001E-3</v>
      </c>
      <c r="LQ540">
        <v>30.199619999999999</v>
      </c>
      <c r="LR540" s="1">
        <v>9.3758650000000006E-3</v>
      </c>
      <c r="LS540">
        <v>43.132210000000001</v>
      </c>
      <c r="LT540" s="1">
        <v>1.9471E-3</v>
      </c>
      <c r="LU540">
        <v>39.519030000000001</v>
      </c>
      <c r="LV540" s="1">
        <v>9.4037340000000004E-3</v>
      </c>
      <c r="LW540">
        <v>43.397660000000002</v>
      </c>
      <c r="LX540" s="1">
        <v>2.506463E-3</v>
      </c>
      <c r="LY540">
        <v>50.936019999999999</v>
      </c>
      <c r="LZ540" s="1">
        <v>9.4300340000000003E-3</v>
      </c>
      <c r="MA540">
        <v>43.633209999999998</v>
      </c>
      <c r="MB540" s="1">
        <v>3.1815620000000002E-3</v>
      </c>
      <c r="MC540">
        <v>64.740189999999998</v>
      </c>
      <c r="MD540" s="1">
        <v>9.3774189999999997E-3</v>
      </c>
      <c r="ME540">
        <v>43.817489999999999</v>
      </c>
      <c r="MF540" s="1">
        <v>3.9528530000000001E-3</v>
      </c>
      <c r="MG540">
        <v>81.211169999999996</v>
      </c>
      <c r="MH540" s="1">
        <v>9.2766840000000003E-3</v>
      </c>
      <c r="MI540">
        <v>43.885590000000001</v>
      </c>
      <c r="MJ540" s="1">
        <v>4.8256899999999997E-3</v>
      </c>
      <c r="MK540">
        <v>100.616</v>
      </c>
      <c r="ML540" s="1">
        <v>9.2018829999999992E-3</v>
      </c>
      <c r="MM540">
        <v>43.771369999999997</v>
      </c>
      <c r="MN540" s="1">
        <v>5.8388870000000001E-3</v>
      </c>
      <c r="MO540">
        <v>123.21980000000001</v>
      </c>
      <c r="MP540" s="1">
        <v>9.1917820000000008E-3</v>
      </c>
      <c r="MQ540">
        <v>43.674059999999997</v>
      </c>
      <c r="MR540" s="1">
        <v>7.0392529999999997E-3</v>
      </c>
      <c r="MS540">
        <v>149.29839999999999</v>
      </c>
      <c r="MT540" s="1">
        <v>9.2487049999999994E-3</v>
      </c>
      <c r="MU540">
        <v>43.613599999999998</v>
      </c>
      <c r="MV540" s="1">
        <v>8.4662420000000006E-3</v>
      </c>
      <c r="MW540">
        <v>179.13310000000001</v>
      </c>
      <c r="MX540" s="1">
        <v>9.2277799999999997E-3</v>
      </c>
      <c r="MY540">
        <v>43.762610000000002</v>
      </c>
      <c r="MZ540" s="1">
        <v>1.000645E-2</v>
      </c>
      <c r="NA540">
        <v>212.9682</v>
      </c>
      <c r="NB540" s="1">
        <v>9.1545670000000006E-3</v>
      </c>
      <c r="NC540">
        <v>44.008279999999999</v>
      </c>
      <c r="ND540">
        <v>1.1657809999999999E-2</v>
      </c>
      <c r="NE540">
        <v>250.98869999999999</v>
      </c>
      <c r="NF540" s="1">
        <v>9.0555689999999994E-3</v>
      </c>
      <c r="NG540">
        <v>44.448300000000003</v>
      </c>
      <c r="NH540" s="1">
        <v>1.3432059999999999E-2</v>
      </c>
      <c r="NI540">
        <v>293.36200000000002</v>
      </c>
      <c r="NJ540" s="1">
        <v>9.0294050000000008E-3</v>
      </c>
      <c r="NK540">
        <v>44.997839999999997</v>
      </c>
      <c r="NL540" s="1">
        <v>1.5481730000000001E-2</v>
      </c>
      <c r="NM540">
        <v>340.2604</v>
      </c>
      <c r="NN540" s="1">
        <v>9.0430259999999991E-3</v>
      </c>
      <c r="NO540">
        <v>45.249400000000001</v>
      </c>
      <c r="NP540" s="1">
        <v>1.7799220000000001E-2</v>
      </c>
      <c r="NQ540">
        <v>391.87709999999998</v>
      </c>
      <c r="NR540" s="1">
        <v>9.0338180000000008E-3</v>
      </c>
      <c r="NS540">
        <v>45.098439999999997</v>
      </c>
      <c r="NT540" s="1">
        <v>2.0278959999999999E-2</v>
      </c>
      <c r="NU540">
        <v>448.34559999999999</v>
      </c>
      <c r="NV540" s="1">
        <v>8.9954140000000002E-3</v>
      </c>
      <c r="NW540">
        <v>44.943469999999998</v>
      </c>
      <c r="NX540" s="1">
        <v>2.2887899999999999E-2</v>
      </c>
      <c r="NY540">
        <v>509.73869999999999</v>
      </c>
      <c r="NZ540" s="1">
        <v>8.8975559999999992E-3</v>
      </c>
      <c r="OA540">
        <v>44.848849999999999</v>
      </c>
      <c r="OB540" s="1">
        <v>2.5512940000000001E-2</v>
      </c>
      <c r="OC540">
        <v>576.07169999999996</v>
      </c>
      <c r="OD540" s="1">
        <v>8.8655049999999992E-3</v>
      </c>
      <c r="OE540">
        <v>44.990470000000002</v>
      </c>
      <c r="OF540" s="1">
        <v>2.8491140000000002E-2</v>
      </c>
      <c r="OG540">
        <v>647.37009999999998</v>
      </c>
      <c r="OH540" s="1">
        <v>8.8660309999999999E-3</v>
      </c>
      <c r="OI540">
        <v>45.084780000000002</v>
      </c>
      <c r="OJ540" s="1">
        <v>3.1771769999999998E-2</v>
      </c>
      <c r="OK540">
        <v>723.72050000000002</v>
      </c>
    </row>
    <row r="541" spans="1:401" x14ac:dyDescent="0.35">
      <c r="A541">
        <v>550</v>
      </c>
      <c r="B541" t="s">
        <v>4</v>
      </c>
      <c r="C541" t="s">
        <v>364</v>
      </c>
      <c r="D541" t="s">
        <v>548</v>
      </c>
      <c r="E541">
        <v>735.21420000000001</v>
      </c>
      <c r="F541" s="1">
        <v>1.921498E-2</v>
      </c>
      <c r="G541">
        <v>25.004449999999999</v>
      </c>
      <c r="H541">
        <v>0</v>
      </c>
      <c r="I541">
        <v>0</v>
      </c>
      <c r="J541" s="1">
        <v>1.9062280000000001E-2</v>
      </c>
      <c r="K541">
        <v>25.179490000000001</v>
      </c>
      <c r="L541">
        <v>0</v>
      </c>
      <c r="M541">
        <v>0</v>
      </c>
      <c r="N541">
        <v>1.8742189999999999E-2</v>
      </c>
      <c r="O541">
        <v>25.284890000000001</v>
      </c>
      <c r="P541">
        <v>0</v>
      </c>
      <c r="Q541">
        <v>0</v>
      </c>
      <c r="R541" s="1">
        <v>1.841723E-2</v>
      </c>
      <c r="S541">
        <v>25.550360000000001</v>
      </c>
      <c r="T541">
        <v>0</v>
      </c>
      <c r="U541">
        <v>0</v>
      </c>
      <c r="V541" s="1">
        <v>1.83327E-2</v>
      </c>
      <c r="W541">
        <v>25.81044</v>
      </c>
      <c r="X541">
        <v>0</v>
      </c>
      <c r="Y541">
        <v>0</v>
      </c>
      <c r="Z541" s="1">
        <v>1.833717E-2</v>
      </c>
      <c r="AA541">
        <v>25.927769999999999</v>
      </c>
      <c r="AB541">
        <v>0</v>
      </c>
      <c r="AC541">
        <v>0</v>
      </c>
      <c r="AD541" s="1">
        <v>1.8249089999999999E-2</v>
      </c>
      <c r="AE541">
        <v>25.932700000000001</v>
      </c>
      <c r="AF541">
        <v>0</v>
      </c>
      <c r="AG541">
        <v>0</v>
      </c>
      <c r="AH541" s="1">
        <v>1.8030009999999999E-2</v>
      </c>
      <c r="AI541">
        <v>25.92296</v>
      </c>
      <c r="AJ541">
        <v>0</v>
      </c>
      <c r="AK541">
        <v>0</v>
      </c>
      <c r="AL541" s="1">
        <v>1.782127E-2</v>
      </c>
      <c r="AM541">
        <v>25.968900000000001</v>
      </c>
      <c r="AN541">
        <v>0</v>
      </c>
      <c r="AO541">
        <v>0</v>
      </c>
      <c r="AP541" s="1">
        <v>1.766759E-2</v>
      </c>
      <c r="AQ541">
        <v>26.258870000000002</v>
      </c>
      <c r="AR541">
        <v>0</v>
      </c>
      <c r="AS541">
        <v>0</v>
      </c>
      <c r="AT541" s="1">
        <v>1.7578239999999998E-2</v>
      </c>
      <c r="AU541">
        <v>26.718430000000001</v>
      </c>
      <c r="AV541">
        <v>0</v>
      </c>
      <c r="AW541">
        <v>0</v>
      </c>
      <c r="AX541" s="1">
        <v>1.7458729999999999E-2</v>
      </c>
      <c r="AY541">
        <v>27.25975</v>
      </c>
      <c r="AZ541">
        <v>0</v>
      </c>
      <c r="BA541">
        <v>0</v>
      </c>
      <c r="BB541" s="1">
        <v>1.7265269999999999E-2</v>
      </c>
      <c r="BC541">
        <v>27.717680000000001</v>
      </c>
      <c r="BD541">
        <v>0</v>
      </c>
      <c r="BE541">
        <v>0</v>
      </c>
      <c r="BF541" s="1">
        <v>1.704845E-2</v>
      </c>
      <c r="BG541">
        <v>27.89969</v>
      </c>
      <c r="BH541">
        <v>0</v>
      </c>
      <c r="BI541">
        <v>0</v>
      </c>
      <c r="BJ541" s="1">
        <v>1.6836739999999999E-2</v>
      </c>
      <c r="BK541">
        <v>27.916239999999998</v>
      </c>
      <c r="BL541">
        <v>0</v>
      </c>
      <c r="BM541">
        <v>0</v>
      </c>
      <c r="BN541" s="1">
        <v>1.6720780000000001E-2</v>
      </c>
      <c r="BO541">
        <v>27.922529999999998</v>
      </c>
      <c r="BP541">
        <v>0</v>
      </c>
      <c r="BQ541">
        <v>0</v>
      </c>
      <c r="BR541">
        <v>1.6753939999999998E-2</v>
      </c>
      <c r="BS541">
        <v>27.94539</v>
      </c>
      <c r="BT541">
        <v>0</v>
      </c>
      <c r="BU541">
        <v>0</v>
      </c>
      <c r="BV541" s="1">
        <v>1.6556129999999999E-2</v>
      </c>
      <c r="BW541">
        <v>28.137799999999999</v>
      </c>
      <c r="BX541">
        <v>0</v>
      </c>
      <c r="BY541">
        <v>0</v>
      </c>
      <c r="BZ541" s="1">
        <v>1.6249570000000001E-2</v>
      </c>
      <c r="CA541">
        <v>28.380610000000001</v>
      </c>
      <c r="CB541">
        <v>0</v>
      </c>
      <c r="CC541">
        <v>0</v>
      </c>
      <c r="CD541" s="1">
        <v>1.5942560000000001E-2</v>
      </c>
      <c r="CE541">
        <v>28.600010000000001</v>
      </c>
      <c r="CF541">
        <v>0</v>
      </c>
      <c r="CG541">
        <v>0</v>
      </c>
      <c r="CH541" s="1">
        <v>1.5773079999999998E-2</v>
      </c>
      <c r="CI541">
        <v>28.78115</v>
      </c>
      <c r="CJ541">
        <v>0</v>
      </c>
      <c r="CK541">
        <v>0</v>
      </c>
      <c r="CL541" s="1">
        <v>1.56735E-2</v>
      </c>
      <c r="CM541">
        <v>28.830539999999999</v>
      </c>
      <c r="CN541">
        <v>0</v>
      </c>
      <c r="CO541">
        <v>0</v>
      </c>
      <c r="CP541" s="1">
        <v>1.555631E-2</v>
      </c>
      <c r="CQ541">
        <v>28.845379999999999</v>
      </c>
      <c r="CR541">
        <v>0</v>
      </c>
      <c r="CS541">
        <v>0</v>
      </c>
      <c r="CT541" s="1">
        <v>1.536886E-2</v>
      </c>
      <c r="CU541">
        <v>28.849620000000002</v>
      </c>
      <c r="CV541">
        <v>0</v>
      </c>
      <c r="CW541">
        <v>0</v>
      </c>
      <c r="CX541" s="1">
        <v>1.5147040000000001E-2</v>
      </c>
      <c r="CY541">
        <v>28.896249999999998</v>
      </c>
      <c r="CZ541">
        <v>0</v>
      </c>
      <c r="DA541">
        <v>0</v>
      </c>
      <c r="DB541" s="1">
        <v>1.5023089999999999E-2</v>
      </c>
      <c r="DC541">
        <v>29.13213</v>
      </c>
      <c r="DD541">
        <v>0</v>
      </c>
      <c r="DE541">
        <v>0</v>
      </c>
      <c r="DF541" s="1">
        <v>1.4995120000000001E-2</v>
      </c>
      <c r="DG541">
        <v>29.57188</v>
      </c>
      <c r="DH541">
        <v>0</v>
      </c>
      <c r="DI541">
        <v>0</v>
      </c>
      <c r="DJ541" s="1">
        <v>1.494848E-2</v>
      </c>
      <c r="DK541">
        <v>30.28593</v>
      </c>
      <c r="DL541">
        <v>0</v>
      </c>
      <c r="DM541">
        <v>0</v>
      </c>
      <c r="DN541" s="1">
        <v>1.4845799999999999E-2</v>
      </c>
      <c r="DO541">
        <v>31.119759999999999</v>
      </c>
      <c r="DP541">
        <v>0</v>
      </c>
      <c r="DQ541">
        <v>0</v>
      </c>
      <c r="DR541" s="1">
        <v>1.4662E-2</v>
      </c>
      <c r="DS541">
        <v>31.500779999999999</v>
      </c>
      <c r="DT541">
        <v>0</v>
      </c>
      <c r="DU541">
        <v>0</v>
      </c>
      <c r="DV541" s="1">
        <v>1.4493020000000001E-2</v>
      </c>
      <c r="DW541">
        <v>31.520520000000001</v>
      </c>
      <c r="DX541">
        <v>0</v>
      </c>
      <c r="DY541">
        <v>0</v>
      </c>
      <c r="DZ541" s="1">
        <v>1.442996E-2</v>
      </c>
      <c r="EA541">
        <v>31.526540000000001</v>
      </c>
      <c r="EB541">
        <v>0</v>
      </c>
      <c r="EC541">
        <v>0</v>
      </c>
      <c r="ED541" s="1">
        <v>1.4658940000000001E-2</v>
      </c>
      <c r="EE541">
        <v>31.547049999999999</v>
      </c>
      <c r="EF541">
        <v>0</v>
      </c>
      <c r="EG541">
        <v>0</v>
      </c>
      <c r="EH541" s="1">
        <v>1.451469E-2</v>
      </c>
      <c r="EI541">
        <v>31.688770000000002</v>
      </c>
      <c r="EJ541">
        <v>0</v>
      </c>
      <c r="EK541">
        <v>0</v>
      </c>
      <c r="EL541" s="1">
        <v>1.4187450000000001E-2</v>
      </c>
      <c r="EM541">
        <v>32.030839999999998</v>
      </c>
      <c r="EN541">
        <v>0</v>
      </c>
      <c r="EO541">
        <v>0</v>
      </c>
      <c r="EP541" s="1">
        <v>1.3853890000000001E-2</v>
      </c>
      <c r="EQ541">
        <v>32.727649999999997</v>
      </c>
      <c r="ER541">
        <v>0</v>
      </c>
      <c r="ES541">
        <v>0</v>
      </c>
      <c r="ET541" s="1">
        <v>1.372435E-2</v>
      </c>
      <c r="EU541">
        <v>33.45243</v>
      </c>
      <c r="EV541">
        <v>0</v>
      </c>
      <c r="EW541" s="1">
        <v>1.136253E-36</v>
      </c>
      <c r="EX541" s="1">
        <v>1.368569E-2</v>
      </c>
      <c r="EY541">
        <v>33.725839999999998</v>
      </c>
      <c r="EZ541" s="1">
        <v>9.507913999999999E-38</v>
      </c>
      <c r="FA541" s="1">
        <v>9.5630109999999998E-34</v>
      </c>
      <c r="FB541" s="1">
        <v>1.360538E-2</v>
      </c>
      <c r="FC541">
        <v>33.727150000000002</v>
      </c>
      <c r="FD541" s="1">
        <v>4.443324E-35</v>
      </c>
      <c r="FE541" s="1">
        <v>4.4926640000000001E-31</v>
      </c>
      <c r="FF541" s="1">
        <v>1.355547E-2</v>
      </c>
      <c r="FG541">
        <v>33.717449999999999</v>
      </c>
      <c r="FH541" s="1">
        <v>1.2397570000000001E-32</v>
      </c>
      <c r="FI541" s="1">
        <v>1.26243E-28</v>
      </c>
      <c r="FJ541" s="1">
        <v>1.3954920000000001E-2</v>
      </c>
      <c r="FK541">
        <v>33.750259999999997</v>
      </c>
      <c r="FL541" s="1">
        <v>2.264718E-30</v>
      </c>
      <c r="FM541" s="1">
        <v>2.2529959999999999E-26</v>
      </c>
      <c r="FN541" s="1">
        <v>1.3829009999999999E-2</v>
      </c>
      <c r="FO541">
        <v>33.99203</v>
      </c>
      <c r="FP541" s="1">
        <v>2.6400569999999999E-28</v>
      </c>
      <c r="FQ541" s="1">
        <v>2.6726400000000001E-24</v>
      </c>
      <c r="FR541" s="1">
        <v>1.350487E-2</v>
      </c>
      <c r="FS541">
        <v>34.354419999999998</v>
      </c>
      <c r="FT541" s="1">
        <v>2.0933569999999999E-26</v>
      </c>
      <c r="FU541" s="1">
        <v>2.1854480000000002E-22</v>
      </c>
      <c r="FV541" s="1">
        <v>1.316467E-2</v>
      </c>
      <c r="FW541">
        <v>34.779249999999998</v>
      </c>
      <c r="FX541" s="1">
        <v>1.17846E-24</v>
      </c>
      <c r="FY541" s="1">
        <v>1.273687E-20</v>
      </c>
      <c r="FZ541" s="1">
        <v>1.3113369999999999E-2</v>
      </c>
      <c r="GA541">
        <v>35.037059999999997</v>
      </c>
      <c r="GB541" s="1">
        <v>4.9835429999999999E-23</v>
      </c>
      <c r="GC541" s="1">
        <v>5.462883E-19</v>
      </c>
      <c r="GD541" s="1">
        <v>1.3184909999999999E-2</v>
      </c>
      <c r="GE541">
        <v>35.153260000000003</v>
      </c>
      <c r="GF541" s="1">
        <v>1.610214E-21</v>
      </c>
      <c r="GG541" s="1">
        <v>1.7739779999999999E-17</v>
      </c>
      <c r="GH541" s="1">
        <v>1.3180809999999999E-2</v>
      </c>
      <c r="GI541">
        <v>35.131259999999997</v>
      </c>
      <c r="GJ541" s="1">
        <v>4.0027679999999999E-20</v>
      </c>
      <c r="GK541" s="1">
        <v>4.4591910000000002E-16</v>
      </c>
      <c r="GL541" s="1">
        <v>1.312731E-2</v>
      </c>
      <c r="GM541">
        <v>35.100299999999997</v>
      </c>
      <c r="GN541" s="1">
        <v>7.8230640000000004E-19</v>
      </c>
      <c r="GO541" s="1">
        <v>8.8405850000000005E-15</v>
      </c>
      <c r="GP541" s="1">
        <v>1.3484019999999999E-2</v>
      </c>
      <c r="GQ541">
        <v>35.101990000000001</v>
      </c>
      <c r="GR541" s="1">
        <v>1.2689649999999999E-17</v>
      </c>
      <c r="GS541" s="1">
        <v>1.411488E-13</v>
      </c>
      <c r="GT541" s="1">
        <v>1.333111E-2</v>
      </c>
      <c r="GU541">
        <v>35.394959999999998</v>
      </c>
      <c r="GV541" s="1">
        <v>1.620402E-16</v>
      </c>
      <c r="GW541" s="1">
        <v>1.841839E-12</v>
      </c>
      <c r="GX541" s="1">
        <v>1.3012340000000001E-2</v>
      </c>
      <c r="GY541">
        <v>35.844940000000001</v>
      </c>
      <c r="GZ541" s="1">
        <v>1.6907140000000001E-15</v>
      </c>
      <c r="HA541" s="1">
        <v>1.9886529999999999E-11</v>
      </c>
      <c r="HB541" s="1">
        <v>1.267267E-2</v>
      </c>
      <c r="HC541">
        <v>36.402140000000003</v>
      </c>
      <c r="HD541" s="1">
        <v>1.476476E-14</v>
      </c>
      <c r="HE541" s="1">
        <v>1.801569E-10</v>
      </c>
      <c r="HF541" s="1">
        <v>1.259977E-2</v>
      </c>
      <c r="HG541">
        <v>36.878700000000002</v>
      </c>
      <c r="HH541" s="1">
        <v>1.1213099999999999E-13</v>
      </c>
      <c r="HI541" s="1">
        <v>1.3886310000000001E-9</v>
      </c>
      <c r="HJ541" s="1">
        <v>1.261118E-2</v>
      </c>
      <c r="HK541">
        <v>37.007559999999998</v>
      </c>
      <c r="HL541" s="1">
        <v>7.3963229999999996E-13</v>
      </c>
      <c r="HM541" s="1">
        <v>9.2370749999999994E-9</v>
      </c>
      <c r="HN541" s="1">
        <v>1.253845E-2</v>
      </c>
      <c r="HO541">
        <v>37.001669999999997</v>
      </c>
      <c r="HP541" s="1">
        <v>4.2334469999999998E-12</v>
      </c>
      <c r="HQ541" s="1">
        <v>5.3654229999999999E-8</v>
      </c>
      <c r="HR541" s="1">
        <v>1.237429E-2</v>
      </c>
      <c r="HS541">
        <v>36.968710000000002</v>
      </c>
      <c r="HT541" s="1">
        <v>2.1211619999999998E-11</v>
      </c>
      <c r="HU541" s="1">
        <v>2.7473890000000002E-7</v>
      </c>
      <c r="HV541" s="1">
        <v>1.2535340000000001E-2</v>
      </c>
      <c r="HW541">
        <v>36.986179999999997</v>
      </c>
      <c r="HX541" s="1">
        <v>9.7244090000000001E-11</v>
      </c>
      <c r="HY541" s="1">
        <v>1.253902E-6</v>
      </c>
      <c r="HZ541" s="1">
        <v>1.2365650000000001E-2</v>
      </c>
      <c r="IA541">
        <v>37.321150000000003</v>
      </c>
      <c r="IB541" s="1">
        <v>3.9012540000000001E-10</v>
      </c>
      <c r="IC541" s="1">
        <v>5.1408699999999998E-6</v>
      </c>
      <c r="ID541" s="1">
        <v>1.210699E-2</v>
      </c>
      <c r="IE541">
        <v>38.061689999999999</v>
      </c>
      <c r="IF541" s="1">
        <v>1.4050399999999999E-9</v>
      </c>
      <c r="IG541" s="1">
        <v>1.9055949999999998E-5</v>
      </c>
      <c r="IH541" s="1">
        <v>1.181889E-2</v>
      </c>
      <c r="II541">
        <v>39.010489999999997</v>
      </c>
      <c r="IJ541" s="1">
        <v>4.5972829999999998E-9</v>
      </c>
      <c r="IK541" s="1">
        <v>6.4324719999999999E-5</v>
      </c>
      <c r="IL541" s="1">
        <v>1.169278E-2</v>
      </c>
      <c r="IM541">
        <v>39.662469999999999</v>
      </c>
      <c r="IN541" s="1">
        <v>1.3984859999999999E-8</v>
      </c>
      <c r="IO541" s="1">
        <v>1.992017E-4</v>
      </c>
      <c r="IP541" s="1">
        <v>1.1622260000000001E-2</v>
      </c>
      <c r="IQ541">
        <v>39.85098</v>
      </c>
      <c r="IR541" s="1">
        <v>3.9488689999999998E-8</v>
      </c>
      <c r="IS541" s="1">
        <v>5.6991170000000001E-4</v>
      </c>
      <c r="IT541" s="1">
        <v>1.148687E-2</v>
      </c>
      <c r="IU541">
        <v>39.838819999999998</v>
      </c>
      <c r="IV541" s="1">
        <v>1.030556E-7</v>
      </c>
      <c r="IW541" s="1">
        <v>1.514902E-3</v>
      </c>
      <c r="IX541" s="1">
        <v>1.126543E-2</v>
      </c>
      <c r="IY541">
        <v>39.808750000000003</v>
      </c>
      <c r="IZ541" s="1">
        <v>2.49214E-7</v>
      </c>
      <c r="JA541" s="1">
        <v>3.7596249999999999E-3</v>
      </c>
      <c r="JB541" s="1">
        <v>1.1145840000000001E-2</v>
      </c>
      <c r="JC541">
        <v>39.797269999999997</v>
      </c>
      <c r="JD541" s="1">
        <v>5.7080739999999995E-7</v>
      </c>
      <c r="JE541" s="1">
        <v>8.7585270000000003E-3</v>
      </c>
      <c r="JF541" s="1">
        <v>1.0895419999999999E-2</v>
      </c>
      <c r="JG541">
        <v>40.040529999999997</v>
      </c>
      <c r="JH541" s="1">
        <v>1.218613E-6</v>
      </c>
      <c r="JI541">
        <v>1.924097E-2</v>
      </c>
      <c r="JJ541" s="1">
        <v>1.067476E-2</v>
      </c>
      <c r="JK541">
        <v>40.326309999999999</v>
      </c>
      <c r="JL541" s="1">
        <v>2.4677090000000001E-6</v>
      </c>
      <c r="JM541" s="1">
        <v>4.0021689999999999E-2</v>
      </c>
      <c r="JN541" s="1">
        <v>1.0522449999999999E-2</v>
      </c>
      <c r="JO541">
        <v>40.443840000000002</v>
      </c>
      <c r="JP541" s="1">
        <v>4.7740249999999996E-6</v>
      </c>
      <c r="JQ541" s="1">
        <v>7.9173359999999998E-2</v>
      </c>
      <c r="JR541">
        <v>1.0452879999999999E-2</v>
      </c>
      <c r="JS541">
        <v>40.472549999999998</v>
      </c>
      <c r="JT541" s="1">
        <v>8.8898239999999998E-6</v>
      </c>
      <c r="JU541">
        <v>0.1495794</v>
      </c>
      <c r="JV541" s="1">
        <v>1.0383409999999999E-2</v>
      </c>
      <c r="JW541">
        <v>40.50535</v>
      </c>
      <c r="JX541" s="1">
        <v>1.5873779999999999E-5</v>
      </c>
      <c r="JY541">
        <v>0.27087430000000001</v>
      </c>
      <c r="JZ541" s="1">
        <v>1.0266020000000001E-2</v>
      </c>
      <c r="KA541">
        <v>40.48171</v>
      </c>
      <c r="KB541" s="1">
        <v>2.7133869999999999E-5</v>
      </c>
      <c r="KC541">
        <v>0.47160990000000003</v>
      </c>
      <c r="KD541" s="1">
        <v>1.015628E-2</v>
      </c>
      <c r="KE541">
        <v>40.441839999999999</v>
      </c>
      <c r="KF541" s="1">
        <v>4.4756979999999997E-5</v>
      </c>
      <c r="KG541">
        <v>0.79170759999999996</v>
      </c>
      <c r="KH541" s="1">
        <v>1.0181010000000001E-2</v>
      </c>
      <c r="KI541">
        <v>40.392600000000002</v>
      </c>
      <c r="KJ541" s="1">
        <v>7.2387609999999999E-5</v>
      </c>
      <c r="KK541">
        <v>1.2855780000000001</v>
      </c>
      <c r="KL541" s="1">
        <v>1.011747E-2</v>
      </c>
      <c r="KM541">
        <v>40.61844</v>
      </c>
      <c r="KN541" s="1">
        <v>1.1257899999999999E-4</v>
      </c>
      <c r="KO541">
        <v>2.0242939999999998</v>
      </c>
      <c r="KP541" s="1">
        <v>9.9926579999999997E-3</v>
      </c>
      <c r="KQ541">
        <v>41.290190000000003</v>
      </c>
      <c r="KR541" s="1">
        <v>1.6911779999999999E-4</v>
      </c>
      <c r="KS541">
        <v>3.0971250000000001</v>
      </c>
      <c r="KT541" s="1">
        <v>9.8475260000000005E-3</v>
      </c>
      <c r="KU541">
        <v>42.26708</v>
      </c>
      <c r="KV541" s="1">
        <v>2.468379E-4</v>
      </c>
      <c r="KW541">
        <v>4.6132939999999998</v>
      </c>
      <c r="KX541" s="1">
        <v>9.7877769999999992E-3</v>
      </c>
      <c r="KY541">
        <v>42.988570000000003</v>
      </c>
      <c r="KZ541" s="1">
        <v>3.5462619999999999E-4</v>
      </c>
      <c r="LA541">
        <v>6.7043990000000004</v>
      </c>
      <c r="LB541" s="1">
        <v>9.7766659999999998E-3</v>
      </c>
      <c r="LC541">
        <v>43.143650000000001</v>
      </c>
      <c r="LD541" s="1">
        <v>5.0065709999999998E-4</v>
      </c>
      <c r="LE541">
        <v>9.5257360000000002</v>
      </c>
      <c r="LF541" s="1">
        <v>9.7547080000000008E-3</v>
      </c>
      <c r="LG541">
        <v>43.053449999999998</v>
      </c>
      <c r="LH541" s="1">
        <v>6.9162399999999995E-4</v>
      </c>
      <c r="LI541">
        <v>13.254910000000001</v>
      </c>
      <c r="LJ541" s="1">
        <v>9.6558909999999998E-3</v>
      </c>
      <c r="LK541">
        <v>42.986179999999997</v>
      </c>
      <c r="LL541" s="1">
        <v>9.2974609999999999E-4</v>
      </c>
      <c r="LM541">
        <v>18.087900000000001</v>
      </c>
      <c r="LN541" s="1">
        <v>9.4660520000000008E-3</v>
      </c>
      <c r="LO541">
        <v>42.919690000000003</v>
      </c>
      <c r="LP541">
        <v>1.2155930000000001E-3</v>
      </c>
      <c r="LQ541">
        <v>24.23263</v>
      </c>
      <c r="LR541" s="1">
        <v>9.3998669999999993E-3</v>
      </c>
      <c r="LS541">
        <v>43.002789999999997</v>
      </c>
      <c r="LT541" s="1">
        <v>1.5828389999999999E-3</v>
      </c>
      <c r="LU541">
        <v>31.91714</v>
      </c>
      <c r="LV541" s="1">
        <v>9.4283200000000005E-3</v>
      </c>
      <c r="LW541">
        <v>43.267110000000002</v>
      </c>
      <c r="LX541" s="1">
        <v>2.0503370000000002E-3</v>
      </c>
      <c r="LY541">
        <v>41.394820000000003</v>
      </c>
      <c r="LZ541" s="1">
        <v>9.455204E-3</v>
      </c>
      <c r="MA541">
        <v>43.504629999999999</v>
      </c>
      <c r="MB541" s="1">
        <v>2.6182390000000001E-3</v>
      </c>
      <c r="MC541">
        <v>52.928089999999997</v>
      </c>
      <c r="MD541" s="1">
        <v>9.402133E-3</v>
      </c>
      <c r="ME541">
        <v>43.688639999999999</v>
      </c>
      <c r="MF541" s="1">
        <v>3.2714340000000001E-3</v>
      </c>
      <c r="MG541">
        <v>66.774370000000005</v>
      </c>
      <c r="MH541" s="1">
        <v>9.3006990000000008E-3</v>
      </c>
      <c r="MI541">
        <v>43.760109999999997</v>
      </c>
      <c r="MJ541" s="1">
        <v>4.015467E-3</v>
      </c>
      <c r="MK541">
        <v>83.183949999999996</v>
      </c>
      <c r="ML541" s="1">
        <v>9.225624E-3</v>
      </c>
      <c r="MM541">
        <v>43.64846</v>
      </c>
      <c r="MN541" s="1">
        <v>4.8840369999999999E-3</v>
      </c>
      <c r="MO541">
        <v>102.4083</v>
      </c>
      <c r="MP541" s="1">
        <v>9.2156119999999998E-3</v>
      </c>
      <c r="MQ541">
        <v>43.552219999999998</v>
      </c>
      <c r="MR541" s="1">
        <v>5.9178729999999997E-3</v>
      </c>
      <c r="MS541">
        <v>124.7105</v>
      </c>
      <c r="MT541" s="1">
        <v>9.2740870000000003E-3</v>
      </c>
      <c r="MU541">
        <v>43.492629999999998</v>
      </c>
      <c r="MV541" s="1">
        <v>7.1531880000000004E-3</v>
      </c>
      <c r="MW541">
        <v>150.36060000000001</v>
      </c>
      <c r="MX541" s="1">
        <v>9.2533990000000007E-3</v>
      </c>
      <c r="MY541">
        <v>43.641170000000002</v>
      </c>
      <c r="MZ541" s="1">
        <v>8.4942009999999998E-3</v>
      </c>
      <c r="NA541">
        <v>179.59790000000001</v>
      </c>
      <c r="NB541" s="1">
        <v>9.1793310000000006E-3</v>
      </c>
      <c r="NC541">
        <v>43.8857</v>
      </c>
      <c r="ND541" s="1">
        <v>9.9396380000000006E-3</v>
      </c>
      <c r="NE541">
        <v>212.61320000000001</v>
      </c>
      <c r="NF541" s="1">
        <v>9.0799569999999996E-3</v>
      </c>
      <c r="NG541">
        <v>44.324550000000002</v>
      </c>
      <c r="NH541" s="1">
        <v>1.150167E-2</v>
      </c>
      <c r="NI541">
        <v>249.58330000000001</v>
      </c>
      <c r="NJ541" s="1">
        <v>9.0526979999999996E-3</v>
      </c>
      <c r="NK541">
        <v>44.873240000000003</v>
      </c>
      <c r="NL541" s="1">
        <v>1.331044E-2</v>
      </c>
      <c r="NM541">
        <v>290.69110000000001</v>
      </c>
      <c r="NN541" s="1">
        <v>9.0674750000000002E-3</v>
      </c>
      <c r="NO541">
        <v>45.130510000000001</v>
      </c>
      <c r="NP541" s="1">
        <v>1.5365999999999999E-2</v>
      </c>
      <c r="NQ541">
        <v>336.13369999999998</v>
      </c>
      <c r="NR541" s="1">
        <v>9.057743E-3</v>
      </c>
      <c r="NS541">
        <v>44.983049999999999</v>
      </c>
      <c r="NT541" s="1">
        <v>1.7573399999999999E-2</v>
      </c>
      <c r="NU541">
        <v>386.06049999999999</v>
      </c>
      <c r="NV541" s="1">
        <v>9.0195710000000005E-3</v>
      </c>
      <c r="NW541">
        <v>44.829729999999998</v>
      </c>
      <c r="NX541">
        <v>1.9908840000000001E-2</v>
      </c>
      <c r="NY541">
        <v>440.56490000000002</v>
      </c>
      <c r="NZ541" s="1">
        <v>8.9219009999999994E-3</v>
      </c>
      <c r="OA541">
        <v>44.735529999999997</v>
      </c>
      <c r="OB541">
        <v>2.2273100000000001E-2</v>
      </c>
      <c r="OC541">
        <v>499.69170000000003</v>
      </c>
      <c r="OD541" s="1">
        <v>8.889971E-3</v>
      </c>
      <c r="OE541">
        <v>44.875430000000001</v>
      </c>
      <c r="OF541" s="1">
        <v>2.496E-2</v>
      </c>
      <c r="OG541">
        <v>563.4941</v>
      </c>
      <c r="OH541" s="1">
        <v>8.8902430000000008E-3</v>
      </c>
      <c r="OI541">
        <v>44.973700000000001</v>
      </c>
      <c r="OJ541" s="1">
        <v>2.7926639999999999E-2</v>
      </c>
      <c r="OK541">
        <v>632.07280000000003</v>
      </c>
    </row>
    <row r="542" spans="1:401" x14ac:dyDescent="0.35">
      <c r="A542">
        <v>551</v>
      </c>
      <c r="B542" t="s">
        <v>4</v>
      </c>
      <c r="C542" t="s">
        <v>364</v>
      </c>
      <c r="D542" t="s">
        <v>549</v>
      </c>
      <c r="E542">
        <v>2879.0520000000001</v>
      </c>
      <c r="F542">
        <v>1.9420429999999999E-2</v>
      </c>
      <c r="G542">
        <v>24.755960000000002</v>
      </c>
      <c r="H542">
        <v>0</v>
      </c>
      <c r="I542">
        <v>0</v>
      </c>
      <c r="J542" s="1">
        <v>1.9265040000000001E-2</v>
      </c>
      <c r="K542">
        <v>24.924399999999999</v>
      </c>
      <c r="L542">
        <v>0</v>
      </c>
      <c r="M542">
        <v>0</v>
      </c>
      <c r="N542" s="1">
        <v>1.8940060000000002E-2</v>
      </c>
      <c r="O542">
        <v>25.02665</v>
      </c>
      <c r="P542">
        <v>0</v>
      </c>
      <c r="Q542">
        <v>0</v>
      </c>
      <c r="R542" s="1">
        <v>1.8609299999999999E-2</v>
      </c>
      <c r="S542">
        <v>25.285969999999999</v>
      </c>
      <c r="T542">
        <v>0</v>
      </c>
      <c r="U542">
        <v>0</v>
      </c>
      <c r="V542" s="1">
        <v>1.852475E-2</v>
      </c>
      <c r="W542">
        <v>25.542639999999999</v>
      </c>
      <c r="X542">
        <v>0</v>
      </c>
      <c r="Y542">
        <v>0</v>
      </c>
      <c r="Z542" s="1">
        <v>1.8531570000000001E-2</v>
      </c>
      <c r="AA542">
        <v>25.659210000000002</v>
      </c>
      <c r="AB542">
        <v>0</v>
      </c>
      <c r="AC542">
        <v>0</v>
      </c>
      <c r="AD542" s="1">
        <v>1.8443629999999999E-2</v>
      </c>
      <c r="AE542">
        <v>25.662240000000001</v>
      </c>
      <c r="AF542">
        <v>0</v>
      </c>
      <c r="AG542">
        <v>0</v>
      </c>
      <c r="AH542" s="1">
        <v>1.8220360000000001E-2</v>
      </c>
      <c r="AI542">
        <v>25.6496</v>
      </c>
      <c r="AJ542">
        <v>0</v>
      </c>
      <c r="AK542">
        <v>0</v>
      </c>
      <c r="AL542" s="1">
        <v>1.801057E-2</v>
      </c>
      <c r="AM542">
        <v>25.69172</v>
      </c>
      <c r="AN542">
        <v>0</v>
      </c>
      <c r="AO542">
        <v>0</v>
      </c>
      <c r="AP542" s="1">
        <v>1.7854700000000001E-2</v>
      </c>
      <c r="AQ542">
        <v>25.975819999999999</v>
      </c>
      <c r="AR542">
        <v>0</v>
      </c>
      <c r="AS542">
        <v>0</v>
      </c>
      <c r="AT542" s="1">
        <v>1.776401E-2</v>
      </c>
      <c r="AU542">
        <v>26.430579999999999</v>
      </c>
      <c r="AV542">
        <v>0</v>
      </c>
      <c r="AW542">
        <v>0</v>
      </c>
      <c r="AX542" s="1">
        <v>1.7644380000000001E-2</v>
      </c>
      <c r="AY542">
        <v>26.967770000000002</v>
      </c>
      <c r="AZ542">
        <v>0</v>
      </c>
      <c r="BA542">
        <v>0</v>
      </c>
      <c r="BB542" s="1">
        <v>1.744824E-2</v>
      </c>
      <c r="BC542">
        <v>27.423829999999999</v>
      </c>
      <c r="BD542">
        <v>0</v>
      </c>
      <c r="BE542">
        <v>0</v>
      </c>
      <c r="BF542" s="1">
        <v>1.7228400000000001E-2</v>
      </c>
      <c r="BG542">
        <v>27.606100000000001</v>
      </c>
      <c r="BH542">
        <v>0</v>
      </c>
      <c r="BI542">
        <v>0</v>
      </c>
      <c r="BJ542">
        <v>1.7014709999999999E-2</v>
      </c>
      <c r="BK542">
        <v>27.62086</v>
      </c>
      <c r="BL542">
        <v>0</v>
      </c>
      <c r="BM542">
        <v>0</v>
      </c>
      <c r="BN542" s="1">
        <v>1.6899770000000001E-2</v>
      </c>
      <c r="BO542">
        <v>27.62368</v>
      </c>
      <c r="BP542">
        <v>0</v>
      </c>
      <c r="BQ542">
        <v>0</v>
      </c>
      <c r="BR542" s="1">
        <v>1.6934310000000001E-2</v>
      </c>
      <c r="BS542">
        <v>27.643249999999998</v>
      </c>
      <c r="BT542">
        <v>0</v>
      </c>
      <c r="BU542">
        <v>0</v>
      </c>
      <c r="BV542">
        <v>1.6733319999999999E-2</v>
      </c>
      <c r="BW542">
        <v>27.830880000000001</v>
      </c>
      <c r="BX542">
        <v>0</v>
      </c>
      <c r="BY542">
        <v>0</v>
      </c>
      <c r="BZ542" s="1">
        <v>1.6423340000000002E-2</v>
      </c>
      <c r="CA542">
        <v>28.071999999999999</v>
      </c>
      <c r="CB542">
        <v>0</v>
      </c>
      <c r="CC542">
        <v>0</v>
      </c>
      <c r="CD542" s="1">
        <v>1.6111980000000001E-2</v>
      </c>
      <c r="CE542">
        <v>28.289729999999999</v>
      </c>
      <c r="CF542">
        <v>0</v>
      </c>
      <c r="CG542">
        <v>0</v>
      </c>
      <c r="CH542" s="1">
        <v>1.594191E-2</v>
      </c>
      <c r="CI542">
        <v>28.471820000000001</v>
      </c>
      <c r="CJ542">
        <v>0</v>
      </c>
      <c r="CK542">
        <v>0</v>
      </c>
      <c r="CL542">
        <v>1.5840630000000001E-2</v>
      </c>
      <c r="CM542">
        <v>28.52169</v>
      </c>
      <c r="CN542">
        <v>0</v>
      </c>
      <c r="CO542">
        <v>0</v>
      </c>
      <c r="CP542" s="1">
        <v>1.5722429999999999E-2</v>
      </c>
      <c r="CQ542">
        <v>28.536049999999999</v>
      </c>
      <c r="CR542">
        <v>0</v>
      </c>
      <c r="CS542">
        <v>0</v>
      </c>
      <c r="CT542" s="1">
        <v>1.5533770000000001E-2</v>
      </c>
      <c r="CU542">
        <v>28.54008</v>
      </c>
      <c r="CV542">
        <v>0</v>
      </c>
      <c r="CW542">
        <v>0</v>
      </c>
      <c r="CX542" s="1">
        <v>1.5307650000000001E-2</v>
      </c>
      <c r="CY542">
        <v>28.585799999999999</v>
      </c>
      <c r="CZ542">
        <v>0</v>
      </c>
      <c r="DA542">
        <v>0</v>
      </c>
      <c r="DB542" s="1">
        <v>1.518298E-2</v>
      </c>
      <c r="DC542">
        <v>28.818940000000001</v>
      </c>
      <c r="DD542">
        <v>0</v>
      </c>
      <c r="DE542">
        <v>0</v>
      </c>
      <c r="DF542" s="1">
        <v>1.5155200000000001E-2</v>
      </c>
      <c r="DG542">
        <v>29.255990000000001</v>
      </c>
      <c r="DH542">
        <v>0</v>
      </c>
      <c r="DI542">
        <v>0</v>
      </c>
      <c r="DJ542" s="1">
        <v>1.51083E-2</v>
      </c>
      <c r="DK542">
        <v>29.965779999999999</v>
      </c>
      <c r="DL542">
        <v>0</v>
      </c>
      <c r="DM542">
        <v>0</v>
      </c>
      <c r="DN542" s="1">
        <v>1.500554E-2</v>
      </c>
      <c r="DO542">
        <v>30.79796</v>
      </c>
      <c r="DP542">
        <v>0</v>
      </c>
      <c r="DQ542">
        <v>0</v>
      </c>
      <c r="DR542" s="1">
        <v>1.481946E-2</v>
      </c>
      <c r="DS542">
        <v>31.184740000000001</v>
      </c>
      <c r="DT542">
        <v>0</v>
      </c>
      <c r="DU542">
        <v>0</v>
      </c>
      <c r="DV542">
        <v>1.464828E-2</v>
      </c>
      <c r="DW542">
        <v>31.206130000000002</v>
      </c>
      <c r="DX542">
        <v>0</v>
      </c>
      <c r="DY542">
        <v>0</v>
      </c>
      <c r="DZ542" s="1">
        <v>1.4584919999999999E-2</v>
      </c>
      <c r="EA542">
        <v>31.209099999999999</v>
      </c>
      <c r="EB542">
        <v>0</v>
      </c>
      <c r="EC542">
        <v>0</v>
      </c>
      <c r="ED542" s="1">
        <v>1.482109E-2</v>
      </c>
      <c r="EE542">
        <v>31.226559999999999</v>
      </c>
      <c r="EF542">
        <v>0</v>
      </c>
      <c r="EG542">
        <v>0</v>
      </c>
      <c r="EH542" s="1">
        <v>1.467488E-2</v>
      </c>
      <c r="EI542">
        <v>31.364930000000001</v>
      </c>
      <c r="EJ542">
        <v>0</v>
      </c>
      <c r="EK542">
        <v>0</v>
      </c>
      <c r="EL542" s="1">
        <v>1.434187E-2</v>
      </c>
      <c r="EM542">
        <v>31.702490000000001</v>
      </c>
      <c r="EN542">
        <v>0</v>
      </c>
      <c r="EO542">
        <v>0</v>
      </c>
      <c r="EP542" s="1">
        <v>1.400301E-2</v>
      </c>
      <c r="EQ542">
        <v>32.395099999999999</v>
      </c>
      <c r="ER542">
        <v>0</v>
      </c>
      <c r="ES542">
        <v>0</v>
      </c>
      <c r="ET542">
        <v>1.3873089999999999E-2</v>
      </c>
      <c r="EU542">
        <v>33.12032</v>
      </c>
      <c r="EV542">
        <v>0</v>
      </c>
      <c r="EW542" s="1">
        <v>1.03776E-36</v>
      </c>
      <c r="EX542" s="1">
        <v>1.3835E-2</v>
      </c>
      <c r="EY542">
        <v>33.400640000000003</v>
      </c>
      <c r="EZ542" s="1">
        <v>1.466226E-38</v>
      </c>
      <c r="FA542" s="1">
        <v>8.8761340000000006E-34</v>
      </c>
      <c r="FB542" s="1">
        <v>1.3754509999999999E-2</v>
      </c>
      <c r="FC542">
        <v>33.40296</v>
      </c>
      <c r="FD542" s="1">
        <v>6.9821239999999996E-36</v>
      </c>
      <c r="FE542" s="1">
        <v>4.2397359999999996E-31</v>
      </c>
      <c r="FF542" s="1">
        <v>1.3705810000000001E-2</v>
      </c>
      <c r="FG542">
        <v>33.391109999999998</v>
      </c>
      <c r="FH542" s="1">
        <v>1.9916739999999998E-33</v>
      </c>
      <c r="FI542" s="1">
        <v>1.2117770000000001E-28</v>
      </c>
      <c r="FJ542" s="1">
        <v>1.411463E-2</v>
      </c>
      <c r="FK542">
        <v>33.42107</v>
      </c>
      <c r="FL542" s="1">
        <v>3.7266819999999999E-31</v>
      </c>
      <c r="FM542" s="1">
        <v>2.1986159999999999E-26</v>
      </c>
      <c r="FN542" s="1">
        <v>1.398686E-2</v>
      </c>
      <c r="FO542">
        <v>33.658589999999997</v>
      </c>
      <c r="FP542" s="1">
        <v>4.4591839999999999E-29</v>
      </c>
      <c r="FQ542" s="1">
        <v>2.6549899999999999E-24</v>
      </c>
      <c r="FR542">
        <v>1.3657310000000001E-2</v>
      </c>
      <c r="FS542">
        <v>34.018590000000003</v>
      </c>
      <c r="FT542" s="1">
        <v>3.6357129999999997E-27</v>
      </c>
      <c r="FU542" s="1">
        <v>2.212327E-22</v>
      </c>
      <c r="FV542" s="1">
        <v>1.331004E-2</v>
      </c>
      <c r="FW542">
        <v>34.442349999999998</v>
      </c>
      <c r="FX542" s="1">
        <v>2.106932E-25</v>
      </c>
      <c r="FY542" s="1">
        <v>1.314708E-20</v>
      </c>
      <c r="FZ542" s="1">
        <v>1.325864E-2</v>
      </c>
      <c r="GA542">
        <v>34.702199999999998</v>
      </c>
      <c r="GB542" s="1">
        <v>9.1781000000000006E-24</v>
      </c>
      <c r="GC542" s="1">
        <v>5.7490580000000002E-19</v>
      </c>
      <c r="GD542" s="1">
        <v>1.333284E-2</v>
      </c>
      <c r="GE542">
        <v>34.82002</v>
      </c>
      <c r="GF542" s="1">
        <v>3.0562500000000002E-22</v>
      </c>
      <c r="GG542" s="1">
        <v>1.9034839999999999E-17</v>
      </c>
      <c r="GH542" s="1">
        <v>1.333061E-2</v>
      </c>
      <c r="GI542">
        <v>34.799500000000002</v>
      </c>
      <c r="GJ542" s="1">
        <v>7.8359989999999993E-21</v>
      </c>
      <c r="GK542" s="1">
        <v>4.8815859999999998E-16</v>
      </c>
      <c r="GL542">
        <v>1.3279529999999999E-2</v>
      </c>
      <c r="GM542">
        <v>34.768909999999998</v>
      </c>
      <c r="GN542" s="1">
        <v>1.580972E-19</v>
      </c>
      <c r="GO542" s="1">
        <v>9.8816029999999997E-15</v>
      </c>
      <c r="GP542">
        <v>1.364142E-2</v>
      </c>
      <c r="GQ542">
        <v>34.770449999999997</v>
      </c>
      <c r="GR542" s="1">
        <v>2.6460429999999998E-18</v>
      </c>
      <c r="GS542" s="1">
        <v>1.610039E-13</v>
      </c>
      <c r="GT542" s="1">
        <v>1.3486929999999999E-2</v>
      </c>
      <c r="GU542">
        <v>35.059959999999997</v>
      </c>
      <c r="GV542" s="1">
        <v>3.4899330000000001E-17</v>
      </c>
      <c r="GW542" s="1">
        <v>2.1470050000000001E-12</v>
      </c>
      <c r="GX542" s="1">
        <v>1.316346E-2</v>
      </c>
      <c r="GY542">
        <v>35.50994</v>
      </c>
      <c r="GZ542" s="1">
        <v>3.7639810000000001E-16</v>
      </c>
      <c r="HA542" s="1">
        <v>2.3717579999999999E-11</v>
      </c>
      <c r="HB542">
        <v>1.2818390000000001E-2</v>
      </c>
      <c r="HC542">
        <v>36.06635</v>
      </c>
      <c r="HD542" s="1">
        <v>3.398618E-15</v>
      </c>
      <c r="HE542" s="1">
        <v>2.1995610000000001E-10</v>
      </c>
      <c r="HF542">
        <v>1.2745279999999999E-2</v>
      </c>
      <c r="HG542">
        <v>36.545499999999997</v>
      </c>
      <c r="HH542" s="1">
        <v>2.912887E-14</v>
      </c>
      <c r="HI542" s="1">
        <v>1.7380360000000001E-9</v>
      </c>
      <c r="HJ542" s="1">
        <v>1.2758490000000001E-2</v>
      </c>
      <c r="HK542">
        <v>36.67942</v>
      </c>
      <c r="HL542" s="1">
        <v>2.172282E-13</v>
      </c>
      <c r="HM542" s="1">
        <v>1.186558E-8</v>
      </c>
      <c r="HN542" s="1">
        <v>1.2685449999999999E-2</v>
      </c>
      <c r="HO542">
        <v>36.674430000000001</v>
      </c>
      <c r="HP542" s="1">
        <v>1.378549E-12</v>
      </c>
      <c r="HQ542" s="1">
        <v>7.0748189999999994E-8</v>
      </c>
      <c r="HR542" s="1">
        <v>1.2519310000000001E-2</v>
      </c>
      <c r="HS542">
        <v>36.641509999999997</v>
      </c>
      <c r="HT542" s="1">
        <v>7.5457880000000008E-12</v>
      </c>
      <c r="HU542" s="1">
        <v>3.7195289999999998E-7</v>
      </c>
      <c r="HV542" s="1">
        <v>1.2684829999999999E-2</v>
      </c>
      <c r="HW542">
        <v>36.658529999999999</v>
      </c>
      <c r="HX542" s="1">
        <v>3.7409250000000003E-11</v>
      </c>
      <c r="HY542" s="1">
        <v>1.7419819999999999E-6</v>
      </c>
      <c r="HZ542" s="1">
        <v>1.251363E-2</v>
      </c>
      <c r="IA542">
        <v>36.989690000000003</v>
      </c>
      <c r="IB542" s="1">
        <v>1.6069769999999999E-10</v>
      </c>
      <c r="IC542" s="1">
        <v>7.3296860000000003E-6</v>
      </c>
      <c r="ID542" s="1">
        <v>1.2249980000000001E-2</v>
      </c>
      <c r="IE542">
        <v>37.726199999999999</v>
      </c>
      <c r="IF542" s="1">
        <v>6.1474790000000003E-10</v>
      </c>
      <c r="IG542" s="1">
        <v>2.7887070000000001E-5</v>
      </c>
      <c r="IH542" s="1">
        <v>1.195717E-2</v>
      </c>
      <c r="II542">
        <v>38.674230000000001</v>
      </c>
      <c r="IJ542" s="1">
        <v>2.1231609999999998E-9</v>
      </c>
      <c r="IK542" s="1">
        <v>9.6608429999999997E-5</v>
      </c>
      <c r="IL542" s="1">
        <v>1.1830480000000001E-2</v>
      </c>
      <c r="IM542">
        <v>39.331809999999997</v>
      </c>
      <c r="IN542" s="1">
        <v>6.7841780000000002E-9</v>
      </c>
      <c r="IO542" s="1">
        <v>3.0692790000000001E-4</v>
      </c>
      <c r="IP542" s="1">
        <v>1.176016E-2</v>
      </c>
      <c r="IQ542">
        <v>39.52581</v>
      </c>
      <c r="IR542" s="1">
        <v>2.0033050000000001E-8</v>
      </c>
      <c r="IS542" s="1">
        <v>9.0052540000000003E-4</v>
      </c>
      <c r="IT542" s="1">
        <v>1.1623349999999999E-2</v>
      </c>
      <c r="IU542">
        <v>39.513640000000002</v>
      </c>
      <c r="IV542" s="1">
        <v>5.4447100000000003E-8</v>
      </c>
      <c r="IW542" s="1">
        <v>2.4542019999999999E-3</v>
      </c>
      <c r="IX542" s="1">
        <v>1.1400510000000001E-2</v>
      </c>
      <c r="IY542">
        <v>39.481749999999998</v>
      </c>
      <c r="IZ542" s="1">
        <v>1.366304E-7</v>
      </c>
      <c r="JA542" s="1">
        <v>6.243223E-3</v>
      </c>
      <c r="JB542" s="1">
        <v>1.128006E-2</v>
      </c>
      <c r="JC542">
        <v>39.468629999999997</v>
      </c>
      <c r="JD542" s="1">
        <v>3.237334E-7</v>
      </c>
      <c r="JE542" s="1">
        <v>1.4901920000000001E-2</v>
      </c>
      <c r="JF542" s="1">
        <v>1.102711E-2</v>
      </c>
      <c r="JG542">
        <v>39.707810000000002</v>
      </c>
      <c r="JH542" s="1">
        <v>7.1293740000000002E-7</v>
      </c>
      <c r="JI542" s="1">
        <v>3.3529690000000001E-2</v>
      </c>
      <c r="JJ542" s="1">
        <v>1.080243E-2</v>
      </c>
      <c r="JK542">
        <v>39.995460000000001</v>
      </c>
      <c r="JL542" s="1">
        <v>1.485325E-6</v>
      </c>
      <c r="JM542" s="1">
        <v>7.140175E-2</v>
      </c>
      <c r="JN542" s="1">
        <v>1.0648609999999999E-2</v>
      </c>
      <c r="JO542">
        <v>40.115920000000003</v>
      </c>
      <c r="JP542" s="1">
        <v>2.950387E-6</v>
      </c>
      <c r="JQ542">
        <v>0.1445343</v>
      </c>
      <c r="JR542">
        <v>1.057814E-2</v>
      </c>
      <c r="JS542">
        <v>40.147300000000001</v>
      </c>
      <c r="JT542" s="1">
        <v>5.62985E-6</v>
      </c>
      <c r="JU542">
        <v>0.27925489999999997</v>
      </c>
      <c r="JV542" s="1">
        <v>1.050804E-2</v>
      </c>
      <c r="JW542">
        <v>40.18186</v>
      </c>
      <c r="JX542" s="1">
        <v>1.0283110000000001E-5</v>
      </c>
      <c r="JY542">
        <v>0.51689759999999996</v>
      </c>
      <c r="JZ542" s="1">
        <v>1.039003E-2</v>
      </c>
      <c r="KA542">
        <v>40.160310000000003</v>
      </c>
      <c r="KB542" s="1">
        <v>1.7951190000000001E-5</v>
      </c>
      <c r="KC542">
        <v>0.91941139999999999</v>
      </c>
      <c r="KD542" s="1">
        <v>1.027895E-2</v>
      </c>
      <c r="KE542">
        <v>40.122230000000002</v>
      </c>
      <c r="KF542" s="1">
        <v>3.019178E-5</v>
      </c>
      <c r="KG542">
        <v>1.57595</v>
      </c>
      <c r="KH542" s="1">
        <v>1.030433E-2</v>
      </c>
      <c r="KI542">
        <v>40.075600000000001</v>
      </c>
      <c r="KJ542" s="1">
        <v>4.9727279999999999E-5</v>
      </c>
      <c r="KK542">
        <v>2.6113400000000002</v>
      </c>
      <c r="KL542" s="1">
        <v>1.024191E-2</v>
      </c>
      <c r="KM542">
        <v>40.299909999999997</v>
      </c>
      <c r="KN542" s="1">
        <v>7.8670319999999999E-5</v>
      </c>
      <c r="KO542">
        <v>4.1936369999999998</v>
      </c>
      <c r="KP542" s="1">
        <v>1.011242E-2</v>
      </c>
      <c r="KQ542">
        <v>40.968089999999997</v>
      </c>
      <c r="KR542" s="1">
        <v>1.200187E-4</v>
      </c>
      <c r="KS542">
        <v>6.5402570000000004</v>
      </c>
      <c r="KT542" s="1">
        <v>9.9667799999999997E-3</v>
      </c>
      <c r="KU542">
        <v>41.944470000000003</v>
      </c>
      <c r="KV542" s="1">
        <v>1.777924E-4</v>
      </c>
      <c r="KW542">
        <v>9.9250659999999993</v>
      </c>
      <c r="KX542" s="1">
        <v>9.9064530000000008E-3</v>
      </c>
      <c r="KY542">
        <v>42.67362</v>
      </c>
      <c r="KZ542" s="1">
        <v>2.5898240000000002E-4</v>
      </c>
      <c r="LA542">
        <v>14.686450000000001</v>
      </c>
      <c r="LB542" s="1">
        <v>9.8952729999999996E-3</v>
      </c>
      <c r="LC542">
        <v>42.838039999999999</v>
      </c>
      <c r="LD542" s="1">
        <v>3.7039529999999997E-4</v>
      </c>
      <c r="LE542">
        <v>21.234349999999999</v>
      </c>
      <c r="LF542" s="1">
        <v>9.8729339999999999E-3</v>
      </c>
      <c r="LG542">
        <v>42.749899999999997</v>
      </c>
      <c r="LH542" s="1">
        <v>5.1793629999999998E-4</v>
      </c>
      <c r="LI542">
        <v>30.051490000000001</v>
      </c>
      <c r="LJ542" s="1">
        <v>9.7734429999999997E-3</v>
      </c>
      <c r="LK542">
        <v>42.680810000000001</v>
      </c>
      <c r="LL542" s="1">
        <v>7.0429369999999995E-4</v>
      </c>
      <c r="LM542">
        <v>41.687179999999998</v>
      </c>
      <c r="LN542" s="1">
        <v>9.5807649999999998E-3</v>
      </c>
      <c r="LO542">
        <v>42.613880000000002</v>
      </c>
      <c r="LP542" s="1">
        <v>9.307044E-4</v>
      </c>
      <c r="LQ542">
        <v>56.744230000000002</v>
      </c>
      <c r="LR542" s="1">
        <v>9.5121319999999995E-3</v>
      </c>
      <c r="LS542">
        <v>42.695680000000003</v>
      </c>
      <c r="LT542" s="1">
        <v>1.223998E-3</v>
      </c>
      <c r="LU542">
        <v>75.896619999999999</v>
      </c>
      <c r="LV542" s="1">
        <v>9.5413749999999995E-3</v>
      </c>
      <c r="LW542">
        <v>42.958599999999997</v>
      </c>
      <c r="LX542" s="1">
        <v>1.600843E-3</v>
      </c>
      <c r="LY542">
        <v>99.905590000000004</v>
      </c>
      <c r="LZ542" s="1">
        <v>9.5678410000000005E-3</v>
      </c>
      <c r="MA542">
        <v>43.198770000000003</v>
      </c>
      <c r="MB542" s="1">
        <v>2.0626780000000001E-3</v>
      </c>
      <c r="MC542">
        <v>129.5864</v>
      </c>
      <c r="MD542" s="1">
        <v>9.5147960000000007E-3</v>
      </c>
      <c r="ME542">
        <v>43.384399999999999</v>
      </c>
      <c r="MF542" s="1">
        <v>2.5995839999999998E-3</v>
      </c>
      <c r="MG542">
        <v>165.7731</v>
      </c>
      <c r="MH542" s="1">
        <v>9.4115210000000008E-3</v>
      </c>
      <c r="MI542">
        <v>43.460329999999999</v>
      </c>
      <c r="MJ542" s="1">
        <v>3.2165259999999999E-3</v>
      </c>
      <c r="MK542">
        <v>209.3064</v>
      </c>
      <c r="ML542" s="1">
        <v>9.3354890000000006E-3</v>
      </c>
      <c r="MM542">
        <v>43.353490000000001</v>
      </c>
      <c r="MN542" s="1">
        <v>3.9423490000000004E-3</v>
      </c>
      <c r="MO542">
        <v>261.04969999999997</v>
      </c>
      <c r="MP542" s="1">
        <v>9.3254119999999999E-3</v>
      </c>
      <c r="MQ542">
        <v>43.258749999999999</v>
      </c>
      <c r="MR542" s="1">
        <v>4.8117960000000001E-3</v>
      </c>
      <c r="MS542">
        <v>321.91500000000002</v>
      </c>
      <c r="MT542" s="1">
        <v>9.3859210000000002E-3</v>
      </c>
      <c r="MU542">
        <v>43.200789999999998</v>
      </c>
      <c r="MV542" s="1">
        <v>5.8575229999999999E-3</v>
      </c>
      <c r="MW542">
        <v>392.85939999999999</v>
      </c>
      <c r="MX542" s="1">
        <v>9.3650009999999995E-3</v>
      </c>
      <c r="MY542">
        <v>43.348880000000001</v>
      </c>
      <c r="MZ542" s="1">
        <v>7.0016840000000002E-3</v>
      </c>
      <c r="NA542">
        <v>474.78519999999997</v>
      </c>
      <c r="NB542" s="1">
        <v>9.2892960000000007E-3</v>
      </c>
      <c r="NC542">
        <v>43.594380000000001</v>
      </c>
      <c r="ND542" s="1">
        <v>8.2439920000000003E-3</v>
      </c>
      <c r="NE542">
        <v>568.48130000000003</v>
      </c>
      <c r="NF542" s="1">
        <v>9.1886280000000008E-3</v>
      </c>
      <c r="NG542">
        <v>44.033070000000002</v>
      </c>
      <c r="NH542" s="1">
        <v>9.5965479999999999E-3</v>
      </c>
      <c r="NI542">
        <v>674.69979999999998</v>
      </c>
      <c r="NJ542" s="1">
        <v>9.1599669999999998E-3</v>
      </c>
      <c r="NK542">
        <v>44.58249</v>
      </c>
      <c r="NL542" s="1">
        <v>1.116789E-2</v>
      </c>
      <c r="NM542">
        <v>794.21040000000005</v>
      </c>
      <c r="NN542" s="1">
        <v>9.1758740000000005E-3</v>
      </c>
      <c r="NO542">
        <v>44.84798</v>
      </c>
      <c r="NP542" s="1">
        <v>1.2964349999999999E-2</v>
      </c>
      <c r="NQ542">
        <v>927.83119999999997</v>
      </c>
      <c r="NR542" s="1">
        <v>9.1653619999999998E-3</v>
      </c>
      <c r="NS542">
        <v>44.707920000000001</v>
      </c>
      <c r="NT542" s="1">
        <v>1.4903049999999999E-2</v>
      </c>
      <c r="NU542">
        <v>1076.2739999999999</v>
      </c>
      <c r="NV542" s="1">
        <v>9.1269909999999992E-3</v>
      </c>
      <c r="NW542">
        <v>44.556420000000003</v>
      </c>
      <c r="NX542" s="1">
        <v>1.6968299999999999E-2</v>
      </c>
      <c r="NY542">
        <v>1240.075</v>
      </c>
      <c r="NZ542" s="1">
        <v>9.0285060000000004E-3</v>
      </c>
      <c r="OA542">
        <v>44.462330000000001</v>
      </c>
      <c r="OB542" s="1">
        <v>1.90747E-2</v>
      </c>
      <c r="OC542">
        <v>1419.6379999999999</v>
      </c>
      <c r="OD542" s="1">
        <v>8.9952820000000003E-3</v>
      </c>
      <c r="OE542">
        <v>44.600389999999997</v>
      </c>
      <c r="OF542" s="1">
        <v>2.1471460000000001E-2</v>
      </c>
      <c r="OG542">
        <v>1615.3820000000001</v>
      </c>
      <c r="OH542" s="1">
        <v>8.9952060000000004E-3</v>
      </c>
      <c r="OI542">
        <v>44.703949999999999</v>
      </c>
      <c r="OJ542" s="1">
        <v>2.412796E-2</v>
      </c>
      <c r="OK542">
        <v>1827.8209999999999</v>
      </c>
    </row>
    <row r="543" spans="1:401" x14ac:dyDescent="0.35">
      <c r="A543">
        <v>552</v>
      </c>
      <c r="B543" t="s">
        <v>4</v>
      </c>
      <c r="C543" t="s">
        <v>364</v>
      </c>
      <c r="D543" t="s">
        <v>550</v>
      </c>
      <c r="E543">
        <v>2892.2289999999998</v>
      </c>
      <c r="F543">
        <v>1.8126010000000001E-2</v>
      </c>
      <c r="G543">
        <v>24.49146</v>
      </c>
      <c r="H543">
        <v>0</v>
      </c>
      <c r="I543">
        <v>0</v>
      </c>
      <c r="J543" s="1">
        <v>1.798696E-2</v>
      </c>
      <c r="K543">
        <v>24.662189999999999</v>
      </c>
      <c r="L543">
        <v>0</v>
      </c>
      <c r="M543">
        <v>0</v>
      </c>
      <c r="N543" s="1">
        <v>1.7673350000000001E-2</v>
      </c>
      <c r="O543">
        <v>24.758939999999999</v>
      </c>
      <c r="P543">
        <v>0</v>
      </c>
      <c r="Q543">
        <v>0</v>
      </c>
      <c r="R543" s="1">
        <v>1.735598E-2</v>
      </c>
      <c r="S543">
        <v>25.023579999999999</v>
      </c>
      <c r="T543">
        <v>0</v>
      </c>
      <c r="U543">
        <v>0</v>
      </c>
      <c r="V543" s="1">
        <v>1.7276699999999999E-2</v>
      </c>
      <c r="W543">
        <v>25.278099999999998</v>
      </c>
      <c r="X543">
        <v>0</v>
      </c>
      <c r="Y543">
        <v>0</v>
      </c>
      <c r="Z543" s="1">
        <v>1.7290710000000001E-2</v>
      </c>
      <c r="AA543">
        <v>25.381810000000002</v>
      </c>
      <c r="AB543">
        <v>0</v>
      </c>
      <c r="AC543">
        <v>0</v>
      </c>
      <c r="AD543" s="1">
        <v>1.721232E-2</v>
      </c>
      <c r="AE543">
        <v>25.372920000000001</v>
      </c>
      <c r="AF543">
        <v>0</v>
      </c>
      <c r="AG543">
        <v>0</v>
      </c>
      <c r="AH543" s="1">
        <v>1.7000069999999999E-2</v>
      </c>
      <c r="AI543">
        <v>25.352889999999999</v>
      </c>
      <c r="AJ543">
        <v>0</v>
      </c>
      <c r="AK543">
        <v>0</v>
      </c>
      <c r="AL543" s="1">
        <v>1.6800450000000001E-2</v>
      </c>
      <c r="AM543">
        <v>25.394380000000002</v>
      </c>
      <c r="AN543">
        <v>0</v>
      </c>
      <c r="AO543">
        <v>0</v>
      </c>
      <c r="AP543" s="1">
        <v>1.6656609999999999E-2</v>
      </c>
      <c r="AQ543">
        <v>25.69032</v>
      </c>
      <c r="AR543">
        <v>0</v>
      </c>
      <c r="AS543">
        <v>0</v>
      </c>
      <c r="AT543" s="1">
        <v>1.657397E-2</v>
      </c>
      <c r="AU543">
        <v>26.156600000000001</v>
      </c>
      <c r="AV543">
        <v>0</v>
      </c>
      <c r="AW543">
        <v>0</v>
      </c>
      <c r="AX543" s="1">
        <v>1.6465980000000002E-2</v>
      </c>
      <c r="AY543">
        <v>26.70073</v>
      </c>
      <c r="AZ543">
        <v>0</v>
      </c>
      <c r="BA543">
        <v>0</v>
      </c>
      <c r="BB543" s="1">
        <v>1.6280329999999999E-2</v>
      </c>
      <c r="BC543">
        <v>27.150950000000002</v>
      </c>
      <c r="BD543">
        <v>0</v>
      </c>
      <c r="BE543">
        <v>0</v>
      </c>
      <c r="BF543" s="1">
        <v>1.606817E-2</v>
      </c>
      <c r="BG543">
        <v>27.312010000000001</v>
      </c>
      <c r="BH543">
        <v>0</v>
      </c>
      <c r="BI543">
        <v>0</v>
      </c>
      <c r="BJ543" s="1">
        <v>1.587272E-2</v>
      </c>
      <c r="BK543">
        <v>27.30874</v>
      </c>
      <c r="BL543">
        <v>0</v>
      </c>
      <c r="BM543">
        <v>0</v>
      </c>
      <c r="BN543">
        <v>1.5770559999999999E-2</v>
      </c>
      <c r="BO543">
        <v>27.30172</v>
      </c>
      <c r="BP543">
        <v>0</v>
      </c>
      <c r="BQ543">
        <v>0</v>
      </c>
      <c r="BR543" s="1">
        <v>1.580616E-2</v>
      </c>
      <c r="BS543">
        <v>27.316240000000001</v>
      </c>
      <c r="BT543">
        <v>0</v>
      </c>
      <c r="BU543">
        <v>0</v>
      </c>
      <c r="BV543" s="1">
        <v>1.561792E-2</v>
      </c>
      <c r="BW543">
        <v>27.510629999999999</v>
      </c>
      <c r="BX543">
        <v>0</v>
      </c>
      <c r="BY543">
        <v>0</v>
      </c>
      <c r="BZ543" s="1">
        <v>1.532729E-2</v>
      </c>
      <c r="CA543">
        <v>27.75319</v>
      </c>
      <c r="CB543">
        <v>0</v>
      </c>
      <c r="CC543">
        <v>0</v>
      </c>
      <c r="CD543" s="1">
        <v>1.5032719999999999E-2</v>
      </c>
      <c r="CE543">
        <v>27.97325</v>
      </c>
      <c r="CF543">
        <v>0</v>
      </c>
      <c r="CG543">
        <v>0</v>
      </c>
      <c r="CH543" s="1">
        <v>1.487497E-2</v>
      </c>
      <c r="CI543">
        <v>28.148759999999999</v>
      </c>
      <c r="CJ543">
        <v>0</v>
      </c>
      <c r="CK543">
        <v>0</v>
      </c>
      <c r="CL543" s="1">
        <v>1.478175E-2</v>
      </c>
      <c r="CM543">
        <v>28.18975</v>
      </c>
      <c r="CN543">
        <v>0</v>
      </c>
      <c r="CO543">
        <v>0</v>
      </c>
      <c r="CP543" s="1">
        <v>1.4671740000000001E-2</v>
      </c>
      <c r="CQ543">
        <v>28.198180000000001</v>
      </c>
      <c r="CR543">
        <v>0</v>
      </c>
      <c r="CS543">
        <v>0</v>
      </c>
      <c r="CT543" s="1">
        <v>1.449367E-2</v>
      </c>
      <c r="CU543">
        <v>28.198720000000002</v>
      </c>
      <c r="CV543">
        <v>0</v>
      </c>
      <c r="CW543">
        <v>0</v>
      </c>
      <c r="CX543" s="1">
        <v>1.428364E-2</v>
      </c>
      <c r="CY543">
        <v>28.246279999999999</v>
      </c>
      <c r="CZ543">
        <v>0</v>
      </c>
      <c r="DA543">
        <v>0</v>
      </c>
      <c r="DB543" s="1">
        <v>1.4161760000000001E-2</v>
      </c>
      <c r="DC543">
        <v>28.49099</v>
      </c>
      <c r="DD543">
        <v>0</v>
      </c>
      <c r="DE543">
        <v>0</v>
      </c>
      <c r="DF543" s="1">
        <v>1.4137790000000001E-2</v>
      </c>
      <c r="DG543">
        <v>28.944279999999999</v>
      </c>
      <c r="DH543">
        <v>0</v>
      </c>
      <c r="DI543">
        <v>0</v>
      </c>
      <c r="DJ543" s="1">
        <v>1.4093960000000001E-2</v>
      </c>
      <c r="DK543">
        <v>29.676220000000001</v>
      </c>
      <c r="DL543">
        <v>0</v>
      </c>
      <c r="DM543">
        <v>0</v>
      </c>
      <c r="DN543">
        <v>1.400203E-2</v>
      </c>
      <c r="DO543">
        <v>30.521460000000001</v>
      </c>
      <c r="DP543">
        <v>0</v>
      </c>
      <c r="DQ543">
        <v>0</v>
      </c>
      <c r="DR543" s="1">
        <v>1.382633E-2</v>
      </c>
      <c r="DS543">
        <v>30.882819999999999</v>
      </c>
      <c r="DT543">
        <v>0</v>
      </c>
      <c r="DU543">
        <v>0</v>
      </c>
      <c r="DV543">
        <v>1.366935E-2</v>
      </c>
      <c r="DW543">
        <v>30.876639999999998</v>
      </c>
      <c r="DX543">
        <v>0</v>
      </c>
      <c r="DY543">
        <v>0</v>
      </c>
      <c r="DZ543" s="1">
        <v>1.36122E-2</v>
      </c>
      <c r="EA543">
        <v>30.866330000000001</v>
      </c>
      <c r="EB543">
        <v>0</v>
      </c>
      <c r="EC543">
        <v>0</v>
      </c>
      <c r="ED543" s="1">
        <v>1.384577E-2</v>
      </c>
      <c r="EE543">
        <v>30.87764</v>
      </c>
      <c r="EF543">
        <v>0</v>
      </c>
      <c r="EG543">
        <v>0</v>
      </c>
      <c r="EH543" s="1">
        <v>1.371035E-2</v>
      </c>
      <c r="EI543">
        <v>31.01867</v>
      </c>
      <c r="EJ543">
        <v>0</v>
      </c>
      <c r="EK543">
        <v>0</v>
      </c>
      <c r="EL543" s="1">
        <v>1.33907E-2</v>
      </c>
      <c r="EM543">
        <v>31.3705</v>
      </c>
      <c r="EN543">
        <v>0</v>
      </c>
      <c r="EO543">
        <v>0</v>
      </c>
      <c r="EP543" s="1">
        <v>1.3068669999999999E-2</v>
      </c>
      <c r="EQ543">
        <v>32.088070000000002</v>
      </c>
      <c r="ER543">
        <v>0</v>
      </c>
      <c r="ES543">
        <v>0</v>
      </c>
      <c r="ET543" s="1">
        <v>1.2947989999999999E-2</v>
      </c>
      <c r="EU543">
        <v>32.822760000000002</v>
      </c>
      <c r="EV543">
        <v>0</v>
      </c>
      <c r="EW543" s="1">
        <v>4.3201080000000001E-38</v>
      </c>
      <c r="EX543" s="1">
        <v>1.2919419999999999E-2</v>
      </c>
      <c r="EY543">
        <v>33.076740000000001</v>
      </c>
      <c r="EZ543">
        <v>0</v>
      </c>
      <c r="FA543" s="1">
        <v>4.0390280000000002E-35</v>
      </c>
      <c r="FB543" s="1">
        <v>1.284274E-2</v>
      </c>
      <c r="FC543">
        <v>33.05641</v>
      </c>
      <c r="FD543" s="1">
        <v>3.9463489999999998E-37</v>
      </c>
      <c r="FE543" s="1">
        <v>2.099968E-32</v>
      </c>
      <c r="FF543" s="1">
        <v>1.280916E-2</v>
      </c>
      <c r="FG543">
        <v>33.0334</v>
      </c>
      <c r="FH543" s="1">
        <v>1.22231E-34</v>
      </c>
      <c r="FI543" s="1">
        <v>6.5110329999999999E-30</v>
      </c>
      <c r="FJ543" s="1">
        <v>1.3205420000000001E-2</v>
      </c>
      <c r="FK543">
        <v>33.060339999999997</v>
      </c>
      <c r="FL543" s="1">
        <v>2.4752060000000002E-32</v>
      </c>
      <c r="FM543" s="1">
        <v>1.2771169999999999E-27</v>
      </c>
      <c r="FN543">
        <v>1.308323E-2</v>
      </c>
      <c r="FO543">
        <v>33.306930000000001</v>
      </c>
      <c r="FP543" s="1">
        <v>3.194554E-30</v>
      </c>
      <c r="FQ543" s="1">
        <v>1.6638080000000001E-25</v>
      </c>
      <c r="FR543" s="1">
        <v>1.2768389999999999E-2</v>
      </c>
      <c r="FS543">
        <v>33.676110000000001</v>
      </c>
      <c r="FT543" s="1">
        <v>2.8042399999999998E-28</v>
      </c>
      <c r="FU543" s="1">
        <v>1.4933880000000001E-23</v>
      </c>
      <c r="FV543" s="1">
        <v>1.2436030000000001E-2</v>
      </c>
      <c r="FW543">
        <v>34.105629999999998</v>
      </c>
      <c r="FX543" s="1">
        <v>1.746549E-26</v>
      </c>
      <c r="FY543" s="1">
        <v>9.5439040000000006E-22</v>
      </c>
      <c r="FZ543" s="1">
        <v>1.239095E-2</v>
      </c>
      <c r="GA543">
        <v>34.357869999999998</v>
      </c>
      <c r="GB543" s="1">
        <v>8.1670209999999998E-25</v>
      </c>
      <c r="GC543" s="1">
        <v>4.4789260000000002E-20</v>
      </c>
      <c r="GD543" s="1">
        <v>1.2471339999999999E-2</v>
      </c>
      <c r="GE543">
        <v>34.463549999999998</v>
      </c>
      <c r="GF543" s="1">
        <v>2.9157989999999999E-23</v>
      </c>
      <c r="GG543" s="1">
        <v>1.588542E-18</v>
      </c>
      <c r="GH543" s="1">
        <v>1.2468119999999999E-2</v>
      </c>
      <c r="GI543">
        <v>34.431870000000004</v>
      </c>
      <c r="GJ543" s="1">
        <v>7.9980640000000001E-22</v>
      </c>
      <c r="GK543" s="1">
        <v>4.3588549999999999E-17</v>
      </c>
      <c r="GL543" s="1">
        <v>1.243286E-2</v>
      </c>
      <c r="GM543">
        <v>34.396340000000002</v>
      </c>
      <c r="GN543" s="1">
        <v>1.726859E-20</v>
      </c>
      <c r="GO543" s="1">
        <v>9.4327489999999995E-16</v>
      </c>
      <c r="GP543" s="1">
        <v>1.278032E-2</v>
      </c>
      <c r="GQ543">
        <v>34.398560000000003</v>
      </c>
      <c r="GR543" s="1">
        <v>3.0870699999999999E-19</v>
      </c>
      <c r="GS543" s="1">
        <v>1.6404750000000001E-14</v>
      </c>
      <c r="GT543" s="1">
        <v>1.263918E-2</v>
      </c>
      <c r="GU543">
        <v>34.706139999999998</v>
      </c>
      <c r="GV543" s="1">
        <v>4.3433979999999998E-18</v>
      </c>
      <c r="GW543" s="1">
        <v>2.3329119999999999E-13</v>
      </c>
      <c r="GX543" s="1">
        <v>1.232833E-2</v>
      </c>
      <c r="GY543">
        <v>35.169939999999997</v>
      </c>
      <c r="GZ543" s="1">
        <v>4.9903460000000001E-17</v>
      </c>
      <c r="HA543" s="1">
        <v>2.747066E-12</v>
      </c>
      <c r="HB543" s="1">
        <v>1.20007E-2</v>
      </c>
      <c r="HC543">
        <v>35.74089</v>
      </c>
      <c r="HD543" s="1">
        <v>4.796654E-16</v>
      </c>
      <c r="HE543" s="1">
        <v>2.7129950000000001E-11</v>
      </c>
      <c r="HF543" s="1">
        <v>1.19358E-2</v>
      </c>
      <c r="HG543">
        <v>36.218699999999998</v>
      </c>
      <c r="HH543" s="1">
        <v>4.009834E-15</v>
      </c>
      <c r="HI543" s="1">
        <v>2.279032E-10</v>
      </c>
      <c r="HJ543" s="1">
        <v>1.195471E-2</v>
      </c>
      <c r="HK543">
        <v>36.332439999999998</v>
      </c>
      <c r="HL543" s="1">
        <v>2.911071E-14</v>
      </c>
      <c r="HM543" s="1">
        <v>1.6521739999999999E-9</v>
      </c>
      <c r="HN543" s="1">
        <v>1.1883909999999999E-2</v>
      </c>
      <c r="HO543">
        <v>36.31362</v>
      </c>
      <c r="HP543" s="1">
        <v>1.8296529999999999E-13</v>
      </c>
      <c r="HQ543" s="1">
        <v>1.044678E-8</v>
      </c>
      <c r="HR543">
        <v>1.173332E-2</v>
      </c>
      <c r="HS543">
        <v>36.27355</v>
      </c>
      <c r="HT543" s="1">
        <v>1.0059239999999999E-12</v>
      </c>
      <c r="HU543" s="1">
        <v>5.8172619999999999E-8</v>
      </c>
      <c r="HV543" s="1">
        <v>1.1894770000000001E-2</v>
      </c>
      <c r="HW543">
        <v>36.291910000000001</v>
      </c>
      <c r="HX543" s="1">
        <v>5.1246450000000003E-12</v>
      </c>
      <c r="HY543" s="1">
        <v>2.8812369999999999E-7</v>
      </c>
      <c r="HZ543" s="1">
        <v>1.173574E-2</v>
      </c>
      <c r="IA543">
        <v>36.643590000000003</v>
      </c>
      <c r="IB543" s="1">
        <v>2.3970979999999999E-11</v>
      </c>
      <c r="IC543" s="1">
        <v>1.2819209999999999E-6</v>
      </c>
      <c r="ID543" s="1">
        <v>1.1485769999999999E-2</v>
      </c>
      <c r="IE543">
        <v>37.412869999999998</v>
      </c>
      <c r="IF543" s="1">
        <v>9.9196570000000001E-11</v>
      </c>
      <c r="IG543" s="1">
        <v>5.1530800000000001E-6</v>
      </c>
      <c r="IH543" s="1">
        <v>1.1210629999999999E-2</v>
      </c>
      <c r="II543">
        <v>38.384459999999997</v>
      </c>
      <c r="IJ543" s="1">
        <v>3.6844639999999999E-10</v>
      </c>
      <c r="IK543" s="1">
        <v>1.8834900000000002E-5</v>
      </c>
      <c r="IL543">
        <v>1.1092680000000001E-2</v>
      </c>
      <c r="IM543">
        <v>39.03228</v>
      </c>
      <c r="IN543" s="1">
        <v>1.258827E-9</v>
      </c>
      <c r="IO543" s="1">
        <v>6.3034550000000005E-5</v>
      </c>
      <c r="IP543" s="1">
        <v>1.1031060000000001E-2</v>
      </c>
      <c r="IQ543">
        <v>39.195180000000001</v>
      </c>
      <c r="IR543" s="1">
        <v>3.9567929999999997E-9</v>
      </c>
      <c r="IS543" s="1">
        <v>1.944076E-4</v>
      </c>
      <c r="IT543" s="1">
        <v>1.090375E-2</v>
      </c>
      <c r="IU543">
        <v>39.160809999999998</v>
      </c>
      <c r="IV543" s="1">
        <v>1.140627E-8</v>
      </c>
      <c r="IW543" s="1">
        <v>5.5600739999999999E-4</v>
      </c>
      <c r="IX543" s="1">
        <v>1.069969E-2</v>
      </c>
      <c r="IY543">
        <v>39.117780000000003</v>
      </c>
      <c r="IZ543" s="1">
        <v>3.0292809999999998E-8</v>
      </c>
      <c r="JA543" s="1">
        <v>1.482234E-3</v>
      </c>
      <c r="JB543" s="1">
        <v>1.058917E-2</v>
      </c>
      <c r="JC543">
        <v>39.101039999999998</v>
      </c>
      <c r="JD543" s="1">
        <v>7.5721059999999999E-8</v>
      </c>
      <c r="JE543" s="1">
        <v>3.7020199999999999E-3</v>
      </c>
      <c r="JF543" s="1">
        <v>1.0349870000000001E-2</v>
      </c>
      <c r="JG543">
        <v>39.354559999999999</v>
      </c>
      <c r="JH543" s="1">
        <v>1.7544809999999999E-7</v>
      </c>
      <c r="JI543" s="1">
        <v>8.7027730000000005E-3</v>
      </c>
      <c r="JJ543" s="1">
        <v>1.0138680000000001E-2</v>
      </c>
      <c r="JK543">
        <v>39.646180000000001</v>
      </c>
      <c r="JL543" s="1">
        <v>3.8379890000000002E-7</v>
      </c>
      <c r="JM543" s="1">
        <v>1.9335109999999999E-2</v>
      </c>
      <c r="JN543" s="1">
        <v>9.9961379999999999E-3</v>
      </c>
      <c r="JO543">
        <v>39.763060000000003</v>
      </c>
      <c r="JP543" s="1">
        <v>7.9881250000000001E-7</v>
      </c>
      <c r="JQ543" s="1">
        <v>4.0772709999999997E-2</v>
      </c>
      <c r="JR543" s="1">
        <v>9.9348560000000006E-3</v>
      </c>
      <c r="JS543">
        <v>39.788209999999999</v>
      </c>
      <c r="JT543" s="1">
        <v>1.5941929999999999E-6</v>
      </c>
      <c r="JU543" s="1">
        <v>8.1943039999999995E-2</v>
      </c>
      <c r="JV543" s="1">
        <v>9.8701009999999992E-3</v>
      </c>
      <c r="JW543">
        <v>39.819119999999998</v>
      </c>
      <c r="JX543" s="1">
        <v>3.0385849999999998E-6</v>
      </c>
      <c r="JY543">
        <v>0.1575397</v>
      </c>
      <c r="JZ543" s="1">
        <v>9.7586689999999993E-3</v>
      </c>
      <c r="KA543">
        <v>39.794289999999997</v>
      </c>
      <c r="KB543" s="1">
        <v>5.5253799999999999E-6</v>
      </c>
      <c r="KC543">
        <v>0.29064269999999998</v>
      </c>
      <c r="KD543" s="1">
        <v>9.6550879999999992E-3</v>
      </c>
      <c r="KE543">
        <v>39.754849999999998</v>
      </c>
      <c r="KF543" s="1">
        <v>9.6654950000000005E-6</v>
      </c>
      <c r="KG543">
        <v>0.51601370000000002</v>
      </c>
      <c r="KH543" s="1">
        <v>9.6809919999999994E-3</v>
      </c>
      <c r="KI543">
        <v>39.709240000000001</v>
      </c>
      <c r="KJ543" s="1">
        <v>1.6531349999999999E-5</v>
      </c>
      <c r="KK543">
        <v>0.88440790000000002</v>
      </c>
      <c r="KL543" s="1">
        <v>9.6257119999999998E-3</v>
      </c>
      <c r="KM543">
        <v>39.952770000000001</v>
      </c>
      <c r="KN543" s="1">
        <v>2.7122919999999999E-5</v>
      </c>
      <c r="KO543">
        <v>1.4671620000000001</v>
      </c>
      <c r="KP543" s="1">
        <v>9.5007770000000002E-3</v>
      </c>
      <c r="KQ543">
        <v>40.657859999999999</v>
      </c>
      <c r="KR543" s="1">
        <v>4.2825360000000002E-5</v>
      </c>
      <c r="KS543">
        <v>2.3606790000000002</v>
      </c>
      <c r="KT543" s="1">
        <v>9.3651859999999993E-3</v>
      </c>
      <c r="KU543">
        <v>41.667340000000003</v>
      </c>
      <c r="KV543" s="1">
        <v>6.5603380000000001E-5</v>
      </c>
      <c r="KW543">
        <v>3.691506</v>
      </c>
      <c r="KX543">
        <v>9.3059630000000004E-3</v>
      </c>
      <c r="KY543">
        <v>42.39143</v>
      </c>
      <c r="KZ543" s="1">
        <v>9.8645220000000004E-5</v>
      </c>
      <c r="LA543">
        <v>5.6220739999999996</v>
      </c>
      <c r="LB543" s="1">
        <v>9.3006540000000002E-3</v>
      </c>
      <c r="LC543">
        <v>42.522260000000003</v>
      </c>
      <c r="LD543" s="1">
        <v>1.4556150000000001E-4</v>
      </c>
      <c r="LE543">
        <v>8.3565280000000008</v>
      </c>
      <c r="LF543" s="1">
        <v>9.2793949999999993E-3</v>
      </c>
      <c r="LG543">
        <v>42.410499999999999</v>
      </c>
      <c r="LH543" s="1">
        <v>2.0963230000000001E-4</v>
      </c>
      <c r="LI543">
        <v>12.14425</v>
      </c>
      <c r="LJ543" s="1">
        <v>9.1837599999999991E-3</v>
      </c>
      <c r="LK543">
        <v>42.331919999999997</v>
      </c>
      <c r="LL543" s="1">
        <v>2.9320460000000002E-4</v>
      </c>
      <c r="LM543">
        <v>17.281020000000002</v>
      </c>
      <c r="LN543" s="1">
        <v>9.0013660000000002E-3</v>
      </c>
      <c r="LO543">
        <v>42.260550000000002</v>
      </c>
      <c r="LP543" s="1">
        <v>3.9815709999999998E-4</v>
      </c>
      <c r="LQ543">
        <v>24.10538</v>
      </c>
      <c r="LR543" s="1">
        <v>8.9358249999999997E-3</v>
      </c>
      <c r="LS543">
        <v>42.349960000000003</v>
      </c>
      <c r="LT543" s="1">
        <v>5.3750439999999998E-4</v>
      </c>
      <c r="LU543">
        <v>33.007640000000002</v>
      </c>
      <c r="LV543" s="1">
        <v>8.9660769999999994E-3</v>
      </c>
      <c r="LW543">
        <v>42.62659</v>
      </c>
      <c r="LX543" s="1">
        <v>7.2114469999999997E-4</v>
      </c>
      <c r="LY543">
        <v>44.438659999999999</v>
      </c>
      <c r="LZ543" s="1">
        <v>8.9924979999999998E-3</v>
      </c>
      <c r="MA543">
        <v>42.868650000000002</v>
      </c>
      <c r="MB543" s="1">
        <v>9.5210979999999998E-4</v>
      </c>
      <c r="MC543">
        <v>58.8996</v>
      </c>
      <c r="MD543" s="1">
        <v>8.9455249999999993E-3</v>
      </c>
      <c r="ME543">
        <v>43.056350000000002</v>
      </c>
      <c r="MF543" s="1">
        <v>1.2286339999999999E-3</v>
      </c>
      <c r="MG543">
        <v>76.926370000000006</v>
      </c>
      <c r="MH543" s="1">
        <v>8.842351E-3</v>
      </c>
      <c r="MI543">
        <v>43.12435</v>
      </c>
      <c r="MJ543" s="1">
        <v>1.5536829999999999E-3</v>
      </c>
      <c r="MK543">
        <v>99.083470000000005</v>
      </c>
      <c r="ML543" s="1">
        <v>8.7714290000000007E-3</v>
      </c>
      <c r="MM543">
        <v>43.007280000000002</v>
      </c>
      <c r="MN543" s="1">
        <v>1.946026E-3</v>
      </c>
      <c r="MO543">
        <v>125.96729999999999</v>
      </c>
      <c r="MP543" s="1">
        <v>8.7629390000000008E-3</v>
      </c>
      <c r="MQ543">
        <v>42.91093</v>
      </c>
      <c r="MR543" s="1">
        <v>2.4253289999999999E-3</v>
      </c>
      <c r="MS543">
        <v>158.2192</v>
      </c>
      <c r="MT543" s="1">
        <v>8.8253120000000001E-3</v>
      </c>
      <c r="MU543">
        <v>42.856090000000002</v>
      </c>
      <c r="MV543" s="1">
        <v>3.0138819999999998E-3</v>
      </c>
      <c r="MW543">
        <v>196.5257</v>
      </c>
      <c r="MX543" s="1">
        <v>8.8061600000000004E-3</v>
      </c>
      <c r="MY543">
        <v>43.018610000000002</v>
      </c>
      <c r="MZ543" s="1">
        <v>3.6727970000000002E-3</v>
      </c>
      <c r="NA543">
        <v>241.56890000000001</v>
      </c>
      <c r="NB543" s="1">
        <v>8.7327919999999996E-3</v>
      </c>
      <c r="NC543">
        <v>43.278370000000002</v>
      </c>
      <c r="ND543" s="1">
        <v>4.4044039999999998E-3</v>
      </c>
      <c r="NE543">
        <v>293.99689999999998</v>
      </c>
      <c r="NF543" s="1">
        <v>8.6339050000000007E-3</v>
      </c>
      <c r="NG543">
        <v>43.734050000000003</v>
      </c>
      <c r="NH543" s="1">
        <v>5.2170869999999996E-3</v>
      </c>
      <c r="NI543">
        <v>354.44439999999997</v>
      </c>
      <c r="NJ543" s="1">
        <v>8.6120369999999995E-3</v>
      </c>
      <c r="NK543">
        <v>44.298189999999998</v>
      </c>
      <c r="NL543" s="1">
        <v>6.1805419999999998E-3</v>
      </c>
      <c r="NM543">
        <v>423.56849999999997</v>
      </c>
      <c r="NN543" s="1">
        <v>8.6270319999999998E-3</v>
      </c>
      <c r="NO543">
        <v>44.549630000000001</v>
      </c>
      <c r="NP543" s="1">
        <v>7.2948029999999999E-3</v>
      </c>
      <c r="NQ543">
        <v>502.05290000000002</v>
      </c>
      <c r="NR543" s="1">
        <v>8.6190699999999995E-3</v>
      </c>
      <c r="NS543">
        <v>44.386980000000001</v>
      </c>
      <c r="NT543" s="1">
        <v>8.5229710000000007E-3</v>
      </c>
      <c r="NU543">
        <v>590.55100000000004</v>
      </c>
      <c r="NV543" s="1">
        <v>8.5801609999999993E-3</v>
      </c>
      <c r="NW543">
        <v>44.227829999999997</v>
      </c>
      <c r="NX543" s="1">
        <v>9.8519349999999992E-3</v>
      </c>
      <c r="NY543">
        <v>689.6232</v>
      </c>
      <c r="NZ543" s="1">
        <v>8.4896799999999994E-3</v>
      </c>
      <c r="OA543">
        <v>44.135429999999999</v>
      </c>
      <c r="OB543" s="1">
        <v>1.1244219999999999E-2</v>
      </c>
      <c r="OC543">
        <v>799.75869999999998</v>
      </c>
      <c r="OD543" s="1">
        <v>8.4519859999999999E-3</v>
      </c>
      <c r="OE543">
        <v>44.289250000000003</v>
      </c>
      <c r="OF543" s="1">
        <v>1.2830889999999999E-2</v>
      </c>
      <c r="OG543">
        <v>921.42830000000004</v>
      </c>
      <c r="OH543" s="1">
        <v>8.45512E-3</v>
      </c>
      <c r="OI543">
        <v>44.393999999999998</v>
      </c>
      <c r="OJ543" s="1">
        <v>1.4625579999999999E-2</v>
      </c>
      <c r="OK543">
        <v>1055.18</v>
      </c>
    </row>
    <row r="544" spans="1:401" x14ac:dyDescent="0.35">
      <c r="A544">
        <v>553</v>
      </c>
      <c r="B544" t="s">
        <v>4</v>
      </c>
      <c r="C544" t="s">
        <v>364</v>
      </c>
      <c r="D544" t="s">
        <v>551</v>
      </c>
      <c r="E544">
        <v>5230.1180000000004</v>
      </c>
      <c r="F544" s="1">
        <v>2.639323E-2</v>
      </c>
      <c r="G544">
        <v>24.194559999999999</v>
      </c>
      <c r="H544">
        <v>0</v>
      </c>
      <c r="I544">
        <v>0</v>
      </c>
      <c r="J544" s="1">
        <v>2.6195369999999999E-2</v>
      </c>
      <c r="K544">
        <v>24.357759999999999</v>
      </c>
      <c r="L544">
        <v>0</v>
      </c>
      <c r="M544">
        <v>0</v>
      </c>
      <c r="N544" s="1">
        <v>2.572758E-2</v>
      </c>
      <c r="O544">
        <v>24.44998</v>
      </c>
      <c r="P544">
        <v>0</v>
      </c>
      <c r="Q544">
        <v>0</v>
      </c>
      <c r="R544" s="1">
        <v>2.5253189999999998E-2</v>
      </c>
      <c r="S544">
        <v>24.708929999999999</v>
      </c>
      <c r="T544">
        <v>0</v>
      </c>
      <c r="U544">
        <v>0</v>
      </c>
      <c r="V544" s="1">
        <v>2.5138859999999999E-2</v>
      </c>
      <c r="W544">
        <v>24.959800000000001</v>
      </c>
      <c r="X544">
        <v>0</v>
      </c>
      <c r="Y544">
        <v>0</v>
      </c>
      <c r="Z544" s="1">
        <v>2.5169509999999999E-2</v>
      </c>
      <c r="AA544">
        <v>25.060210000000001</v>
      </c>
      <c r="AB544">
        <v>0</v>
      </c>
      <c r="AC544">
        <v>0</v>
      </c>
      <c r="AD544" s="1">
        <v>2.505367E-2</v>
      </c>
      <c r="AE544">
        <v>25.045780000000001</v>
      </c>
      <c r="AF544">
        <v>0</v>
      </c>
      <c r="AG544">
        <v>0</v>
      </c>
      <c r="AH544" s="1">
        <v>2.4748059999999999E-2</v>
      </c>
      <c r="AI544">
        <v>25.01998</v>
      </c>
      <c r="AJ544">
        <v>0</v>
      </c>
      <c r="AK544">
        <v>0</v>
      </c>
      <c r="AL544" s="1">
        <v>2.4446659999999999E-2</v>
      </c>
      <c r="AM544">
        <v>25.05565</v>
      </c>
      <c r="AN544">
        <v>0</v>
      </c>
      <c r="AO544">
        <v>0</v>
      </c>
      <c r="AP544" s="1">
        <v>2.4239710000000001E-2</v>
      </c>
      <c r="AQ544">
        <v>25.346270000000001</v>
      </c>
      <c r="AR544">
        <v>0</v>
      </c>
      <c r="AS544">
        <v>0</v>
      </c>
      <c r="AT544" s="1">
        <v>2.4122279999999999E-2</v>
      </c>
      <c r="AU544">
        <v>25.809920000000002</v>
      </c>
      <c r="AV544">
        <v>0</v>
      </c>
      <c r="AW544">
        <v>0</v>
      </c>
      <c r="AX544" s="1">
        <v>2.3964070000000001E-2</v>
      </c>
      <c r="AY544">
        <v>26.35219</v>
      </c>
      <c r="AZ544">
        <v>0</v>
      </c>
      <c r="BA544">
        <v>0</v>
      </c>
      <c r="BB544" s="1">
        <v>2.369404E-2</v>
      </c>
      <c r="BC544">
        <v>26.80077</v>
      </c>
      <c r="BD544">
        <v>0</v>
      </c>
      <c r="BE544">
        <v>0</v>
      </c>
      <c r="BF544" s="1">
        <v>2.3379960000000002E-2</v>
      </c>
      <c r="BG544">
        <v>26.958950000000002</v>
      </c>
      <c r="BH544">
        <v>0</v>
      </c>
      <c r="BI544">
        <v>0</v>
      </c>
      <c r="BJ544" s="1">
        <v>2.3100140000000002E-2</v>
      </c>
      <c r="BK544">
        <v>26.94904</v>
      </c>
      <c r="BL544">
        <v>0</v>
      </c>
      <c r="BM544">
        <v>0</v>
      </c>
      <c r="BN544" s="1">
        <v>2.2955139999999999E-2</v>
      </c>
      <c r="BO544">
        <v>26.93411</v>
      </c>
      <c r="BP544">
        <v>0</v>
      </c>
      <c r="BQ544">
        <v>0</v>
      </c>
      <c r="BR544" s="1">
        <v>2.3010929999999999E-2</v>
      </c>
      <c r="BS544">
        <v>26.94107</v>
      </c>
      <c r="BT544">
        <v>0</v>
      </c>
      <c r="BU544">
        <v>0</v>
      </c>
      <c r="BV544" s="1">
        <v>2.2743659999999999E-2</v>
      </c>
      <c r="BW544">
        <v>27.12876</v>
      </c>
      <c r="BX544">
        <v>0</v>
      </c>
      <c r="BY544">
        <v>0</v>
      </c>
      <c r="BZ544" s="1">
        <v>2.2312889999999998E-2</v>
      </c>
      <c r="CA544">
        <v>27.369199999999999</v>
      </c>
      <c r="CB544">
        <v>0</v>
      </c>
      <c r="CC544">
        <v>0</v>
      </c>
      <c r="CD544" s="1">
        <v>2.1878379999999999E-2</v>
      </c>
      <c r="CE544">
        <v>27.58662</v>
      </c>
      <c r="CF544">
        <v>0</v>
      </c>
      <c r="CG544">
        <v>0</v>
      </c>
      <c r="CH544" s="1">
        <v>2.1645580000000001E-2</v>
      </c>
      <c r="CI544">
        <v>27.761980000000001</v>
      </c>
      <c r="CJ544">
        <v>0</v>
      </c>
      <c r="CK544">
        <v>0</v>
      </c>
      <c r="CL544" s="1">
        <v>2.151699E-2</v>
      </c>
      <c r="CM544">
        <v>27.800689999999999</v>
      </c>
      <c r="CN544">
        <v>0</v>
      </c>
      <c r="CO544">
        <v>0</v>
      </c>
      <c r="CP544" s="1">
        <v>2.1356190000000001E-2</v>
      </c>
      <c r="CQ544">
        <v>27.80565</v>
      </c>
      <c r="CR544">
        <v>0</v>
      </c>
      <c r="CS544">
        <v>0</v>
      </c>
      <c r="CT544" s="1">
        <v>2.1093110000000002E-2</v>
      </c>
      <c r="CU544">
        <v>27.802879999999998</v>
      </c>
      <c r="CV544">
        <v>0</v>
      </c>
      <c r="CW544">
        <v>0</v>
      </c>
      <c r="CX544" s="1">
        <v>2.0788959999999999E-2</v>
      </c>
      <c r="CY544">
        <v>27.847799999999999</v>
      </c>
      <c r="CZ544">
        <v>0</v>
      </c>
      <c r="DA544">
        <v>0</v>
      </c>
      <c r="DB544">
        <v>2.0603880000000001E-2</v>
      </c>
      <c r="DC544">
        <v>28.090219999999999</v>
      </c>
      <c r="DD544">
        <v>0</v>
      </c>
      <c r="DE544">
        <v>0</v>
      </c>
      <c r="DF544" s="1">
        <v>2.0572400000000001E-2</v>
      </c>
      <c r="DG544">
        <v>28.543019999999999</v>
      </c>
      <c r="DH544">
        <v>0</v>
      </c>
      <c r="DI544">
        <v>0</v>
      </c>
      <c r="DJ544" s="1">
        <v>2.0511939999999999E-2</v>
      </c>
      <c r="DK544">
        <v>29.275179999999999</v>
      </c>
      <c r="DL544">
        <v>0</v>
      </c>
      <c r="DM544">
        <v>0</v>
      </c>
      <c r="DN544" s="1">
        <v>2.0379000000000001E-2</v>
      </c>
      <c r="DO544">
        <v>30.12323</v>
      </c>
      <c r="DP544">
        <v>0</v>
      </c>
      <c r="DQ544">
        <v>0</v>
      </c>
      <c r="DR544" s="1">
        <v>2.0113610000000001E-2</v>
      </c>
      <c r="DS544">
        <v>30.48922</v>
      </c>
      <c r="DT544">
        <v>0</v>
      </c>
      <c r="DU544">
        <v>0</v>
      </c>
      <c r="DV544" s="1">
        <v>1.9889589999999999E-2</v>
      </c>
      <c r="DW544">
        <v>30.479310000000002</v>
      </c>
      <c r="DX544">
        <v>0</v>
      </c>
      <c r="DY544">
        <v>0</v>
      </c>
      <c r="DZ544" s="1">
        <v>1.981606E-2</v>
      </c>
      <c r="EA544">
        <v>30.461269999999999</v>
      </c>
      <c r="EB544">
        <v>0</v>
      </c>
      <c r="EC544">
        <v>0</v>
      </c>
      <c r="ED544" s="1">
        <v>2.0169119999999999E-2</v>
      </c>
      <c r="EE544">
        <v>30.464169999999999</v>
      </c>
      <c r="EF544">
        <v>0</v>
      </c>
      <c r="EG544">
        <v>0</v>
      </c>
      <c r="EH544" s="1">
        <v>1.997527E-2</v>
      </c>
      <c r="EI544">
        <v>30.597799999999999</v>
      </c>
      <c r="EJ544">
        <v>0</v>
      </c>
      <c r="EK544">
        <v>0</v>
      </c>
      <c r="EL544" s="1">
        <v>1.9501279999999999E-2</v>
      </c>
      <c r="EM544">
        <v>30.94445</v>
      </c>
      <c r="EN544">
        <v>0</v>
      </c>
      <c r="EO544">
        <v>0</v>
      </c>
      <c r="EP544" s="1">
        <v>1.9025420000000001E-2</v>
      </c>
      <c r="EQ544">
        <v>31.662410000000001</v>
      </c>
      <c r="ER544">
        <v>0</v>
      </c>
      <c r="ES544">
        <v>0</v>
      </c>
      <c r="ET544" s="1">
        <v>1.8846760000000001E-2</v>
      </c>
      <c r="EU544">
        <v>32.402209999999997</v>
      </c>
      <c r="EV544">
        <v>0</v>
      </c>
      <c r="EW544">
        <v>0</v>
      </c>
      <c r="EX544" s="1">
        <v>1.8814890000000001E-2</v>
      </c>
      <c r="EY544">
        <v>32.661479999999997</v>
      </c>
      <c r="EZ544">
        <v>0</v>
      </c>
      <c r="FA544" s="1">
        <v>2.652001E-36</v>
      </c>
      <c r="FB544" s="1">
        <v>1.8705030000000001E-2</v>
      </c>
      <c r="FC544">
        <v>32.636789999999998</v>
      </c>
      <c r="FD544" s="1">
        <v>2.3484980000000001E-38</v>
      </c>
      <c r="FE544" s="1">
        <v>1.447154E-33</v>
      </c>
      <c r="FF544" s="1">
        <v>1.8676229999999999E-2</v>
      </c>
      <c r="FG544">
        <v>32.606520000000003</v>
      </c>
      <c r="FH544" s="1">
        <v>7.6413920000000005E-36</v>
      </c>
      <c r="FI544" s="1">
        <v>4.708447E-31</v>
      </c>
      <c r="FJ544" s="1">
        <v>1.9263519999999999E-2</v>
      </c>
      <c r="FK544">
        <v>32.625039999999998</v>
      </c>
      <c r="FL544" s="1">
        <v>1.6241E-33</v>
      </c>
      <c r="FM544" s="1">
        <v>9.6886239999999995E-29</v>
      </c>
      <c r="FN544" s="1">
        <v>1.908864E-2</v>
      </c>
      <c r="FO544">
        <v>32.864089999999997</v>
      </c>
      <c r="FP544" s="1">
        <v>2.199339E-31</v>
      </c>
      <c r="FQ544" s="1">
        <v>1.3241960000000001E-26</v>
      </c>
      <c r="FR544" s="1">
        <v>1.861438E-2</v>
      </c>
      <c r="FS544">
        <v>33.230690000000003</v>
      </c>
      <c r="FT544" s="1">
        <v>2.02466E-29</v>
      </c>
      <c r="FU544" s="1">
        <v>1.247454E-24</v>
      </c>
      <c r="FV544" s="1">
        <v>1.8124060000000001E-2</v>
      </c>
      <c r="FW544">
        <v>33.661180000000002</v>
      </c>
      <c r="FX544" s="1">
        <v>1.32356E-27</v>
      </c>
      <c r="FY544" s="1">
        <v>8.370409E-23</v>
      </c>
      <c r="FZ544" s="1">
        <v>1.8064670000000001E-2</v>
      </c>
      <c r="GA544">
        <v>33.915370000000003</v>
      </c>
      <c r="GB544" s="1">
        <v>6.5009139999999996E-26</v>
      </c>
      <c r="GC544" s="1">
        <v>4.1247289999999998E-21</v>
      </c>
      <c r="GD544" s="1">
        <v>1.8192960000000001E-2</v>
      </c>
      <c r="GE544">
        <v>34.020429999999998</v>
      </c>
      <c r="GF544" s="1">
        <v>2.4384410000000001E-24</v>
      </c>
      <c r="GG544" s="1">
        <v>1.5360519999999999E-19</v>
      </c>
      <c r="GH544" s="1">
        <v>1.8186210000000001E-2</v>
      </c>
      <c r="GI544">
        <v>33.985930000000003</v>
      </c>
      <c r="GJ544" s="1">
        <v>7.0242079999999996E-23</v>
      </c>
      <c r="GK544" s="1">
        <v>4.4268650000000001E-18</v>
      </c>
      <c r="GL544" s="1">
        <v>1.8150070000000001E-2</v>
      </c>
      <c r="GM544">
        <v>33.946860000000001</v>
      </c>
      <c r="GN544" s="1">
        <v>1.5950600000000001E-21</v>
      </c>
      <c r="GO544" s="1">
        <v>1.006724E-16</v>
      </c>
      <c r="GP544" s="1">
        <v>1.867454E-2</v>
      </c>
      <c r="GQ544">
        <v>33.944589999999998</v>
      </c>
      <c r="GR544" s="1">
        <v>2.9995050000000002E-20</v>
      </c>
      <c r="GS544" s="1">
        <v>1.8400919999999999E-15</v>
      </c>
      <c r="GT544" s="1">
        <v>1.847039E-2</v>
      </c>
      <c r="GU544">
        <v>34.248739999999998</v>
      </c>
      <c r="GV544" s="1">
        <v>4.4369379999999998E-19</v>
      </c>
      <c r="GW544" s="1">
        <v>2.7509560000000001E-14</v>
      </c>
      <c r="GX544" s="1">
        <v>1.8004639999999999E-2</v>
      </c>
      <c r="GY544">
        <v>34.715350000000001</v>
      </c>
      <c r="GZ544" s="1">
        <v>5.3599959999999996E-18</v>
      </c>
      <c r="HA544" s="1">
        <v>3.4082039999999998E-13</v>
      </c>
      <c r="HB544" s="1">
        <v>1.7521309999999998E-2</v>
      </c>
      <c r="HC544">
        <v>35.290230000000001</v>
      </c>
      <c r="HD544" s="1">
        <v>5.4216159999999998E-17</v>
      </c>
      <c r="HE544" s="1">
        <v>3.5432000000000001E-12</v>
      </c>
      <c r="HF544">
        <v>1.7428369999999999E-2</v>
      </c>
      <c r="HG544">
        <v>35.773859999999999</v>
      </c>
      <c r="HH544" s="1">
        <v>4.7697759999999995E-16</v>
      </c>
      <c r="HI544" s="1">
        <v>3.1321079999999998E-11</v>
      </c>
      <c r="HJ544">
        <v>1.7465399999999999E-2</v>
      </c>
      <c r="HK544">
        <v>35.890479999999997</v>
      </c>
      <c r="HL544" s="1">
        <v>3.6434929999999998E-15</v>
      </c>
      <c r="HM544" s="1">
        <v>2.3878929999999999E-10</v>
      </c>
      <c r="HN544" s="1">
        <v>1.7362039999999999E-2</v>
      </c>
      <c r="HO544">
        <v>35.868380000000002</v>
      </c>
      <c r="HP544" s="1">
        <v>2.4081850000000001E-14</v>
      </c>
      <c r="HQ544" s="1">
        <v>1.587857E-9</v>
      </c>
      <c r="HR544" s="1">
        <v>1.715626E-2</v>
      </c>
      <c r="HS544">
        <v>35.82499</v>
      </c>
      <c r="HT544" s="1">
        <v>1.3935590000000001E-13</v>
      </c>
      <c r="HU544" s="1">
        <v>9.2991010000000002E-9</v>
      </c>
      <c r="HV544" s="1">
        <v>1.7397329999999999E-2</v>
      </c>
      <c r="HW544">
        <v>35.83896</v>
      </c>
      <c r="HX544" s="1">
        <v>7.3564469999999997E-13</v>
      </c>
      <c r="HY544" s="1">
        <v>4.8413200000000002E-8</v>
      </c>
      <c r="HZ544">
        <v>1.716958E-2</v>
      </c>
      <c r="IA544">
        <v>36.187550000000002</v>
      </c>
      <c r="IB544" s="1">
        <v>3.3922450000000002E-12</v>
      </c>
      <c r="IC544" s="1">
        <v>2.2622789999999999E-7</v>
      </c>
      <c r="ID544" s="1">
        <v>1.680019E-2</v>
      </c>
      <c r="IE544">
        <v>36.958970000000001</v>
      </c>
      <c r="IF544" s="1">
        <v>1.402012E-11</v>
      </c>
      <c r="IG544" s="1">
        <v>9.5554280000000004E-7</v>
      </c>
      <c r="IH544">
        <v>1.6392029999999998E-2</v>
      </c>
      <c r="II544">
        <v>37.938720000000004</v>
      </c>
      <c r="IJ544" s="1">
        <v>5.2566059999999999E-11</v>
      </c>
      <c r="IK544" s="1">
        <v>3.6705120000000002E-6</v>
      </c>
      <c r="IL544" s="1">
        <v>1.6223209999999998E-2</v>
      </c>
      <c r="IM544">
        <v>38.597099999999998</v>
      </c>
      <c r="IN544" s="1">
        <v>1.8944460000000001E-10</v>
      </c>
      <c r="IO544" s="1">
        <v>1.290705E-5</v>
      </c>
      <c r="IP544" s="1">
        <v>1.6139150000000001E-2</v>
      </c>
      <c r="IQ544">
        <v>38.762500000000003</v>
      </c>
      <c r="IR544" s="1">
        <v>7.0705849999999997E-10</v>
      </c>
      <c r="IS544" s="1">
        <v>4.1931370000000001E-5</v>
      </c>
      <c r="IT544" s="1">
        <v>1.595423E-2</v>
      </c>
      <c r="IU544">
        <v>38.7224</v>
      </c>
      <c r="IV544" s="1">
        <v>2.330114E-9</v>
      </c>
      <c r="IW544" s="1">
        <v>1.263789E-4</v>
      </c>
      <c r="IX544" s="1">
        <v>1.5667940000000002E-2</v>
      </c>
      <c r="IY544">
        <v>38.672530000000002</v>
      </c>
      <c r="IZ544" s="1">
        <v>6.9093670000000004E-9</v>
      </c>
      <c r="JA544" s="1">
        <v>3.5470869999999999E-4</v>
      </c>
      <c r="JB544" s="1">
        <v>1.550963E-2</v>
      </c>
      <c r="JC544">
        <v>38.649839999999998</v>
      </c>
      <c r="JD544" s="1">
        <v>1.8946309999999999E-8</v>
      </c>
      <c r="JE544" s="1">
        <v>9.3121909999999998E-4</v>
      </c>
      <c r="JF544" s="1">
        <v>1.515642E-2</v>
      </c>
      <c r="JG544">
        <v>38.898980000000002</v>
      </c>
      <c r="JH544" s="1">
        <v>4.7530149999999998E-8</v>
      </c>
      <c r="JI544" s="1">
        <v>2.2982660000000002E-3</v>
      </c>
      <c r="JJ544" s="1">
        <v>1.484741E-2</v>
      </c>
      <c r="JK544">
        <v>39.193080000000002</v>
      </c>
      <c r="JL544" s="1">
        <v>1.115265E-7</v>
      </c>
      <c r="JM544" s="1">
        <v>5.3532270000000003E-3</v>
      </c>
      <c r="JN544" s="1">
        <v>1.464216E-2</v>
      </c>
      <c r="JO544">
        <v>39.310200000000002</v>
      </c>
      <c r="JP544" s="1">
        <v>2.4717540000000001E-7</v>
      </c>
      <c r="JQ544" s="1">
        <v>1.1818250000000001E-2</v>
      </c>
      <c r="JR544" s="1">
        <v>1.4555810000000001E-2</v>
      </c>
      <c r="JS544">
        <v>39.33428</v>
      </c>
      <c r="JT544" s="1">
        <v>5.220776E-7</v>
      </c>
      <c r="JU544">
        <v>2.483573E-2</v>
      </c>
      <c r="JV544">
        <v>1.4462249999999999E-2</v>
      </c>
      <c r="JW544">
        <v>39.364049999999999</v>
      </c>
      <c r="JX544" s="1">
        <v>1.0477149999999999E-6</v>
      </c>
      <c r="JY544" s="1">
        <v>4.9866630000000002E-2</v>
      </c>
      <c r="JZ544" s="1">
        <v>1.4298119999999999E-2</v>
      </c>
      <c r="KA544">
        <v>39.337299999999999</v>
      </c>
      <c r="KB544" s="1">
        <v>1.997104E-6</v>
      </c>
      <c r="KC544" s="1">
        <v>9.5956849999999996E-2</v>
      </c>
      <c r="KD544">
        <v>1.4153539999999999E-2</v>
      </c>
      <c r="KE544">
        <v>39.29645</v>
      </c>
      <c r="KF544" s="1">
        <v>3.6510720000000002E-6</v>
      </c>
      <c r="KG544">
        <v>0.17746809999999999</v>
      </c>
      <c r="KH544" s="1">
        <v>1.4195259999999999E-2</v>
      </c>
      <c r="KI544">
        <v>39.250839999999997</v>
      </c>
      <c r="KJ544" s="1">
        <v>6.504595E-6</v>
      </c>
      <c r="KK544">
        <v>0.31648929999999997</v>
      </c>
      <c r="KL544" s="1">
        <v>1.411392E-2</v>
      </c>
      <c r="KM544">
        <v>39.493450000000003</v>
      </c>
      <c r="KN544" s="1">
        <v>1.1082719999999999E-5</v>
      </c>
      <c r="KO544">
        <v>0.54562679999999997</v>
      </c>
      <c r="KP544" s="1">
        <v>1.3935980000000001E-2</v>
      </c>
      <c r="KQ544">
        <v>40.201929999999997</v>
      </c>
      <c r="KR544" s="1">
        <v>1.813585E-5</v>
      </c>
      <c r="KS544">
        <v>0.91116889999999995</v>
      </c>
      <c r="KT544" s="1">
        <v>1.3734680000000001E-2</v>
      </c>
      <c r="KU544">
        <v>41.220730000000003</v>
      </c>
      <c r="KV544" s="1">
        <v>2.871516E-5</v>
      </c>
      <c r="KW544">
        <v>1.476882</v>
      </c>
      <c r="KX544" s="1">
        <v>1.364044E-2</v>
      </c>
      <c r="KY544">
        <v>41.956800000000001</v>
      </c>
      <c r="KZ544" s="1">
        <v>4.4527039999999998E-5</v>
      </c>
      <c r="LA544">
        <v>2.3286389999999999</v>
      </c>
      <c r="LB544" s="1">
        <v>1.3635909999999999E-2</v>
      </c>
      <c r="LC544">
        <v>42.093780000000002</v>
      </c>
      <c r="LD544" s="1">
        <v>6.7693089999999997E-5</v>
      </c>
      <c r="LE544">
        <v>3.5794860000000002</v>
      </c>
      <c r="LF544" s="1">
        <v>1.3609309999999999E-2</v>
      </c>
      <c r="LG544">
        <v>41.977550000000001</v>
      </c>
      <c r="LH544" s="1">
        <v>1.002884E-4</v>
      </c>
      <c r="LI544">
        <v>5.3736709999999999</v>
      </c>
      <c r="LJ544" s="1">
        <v>1.346525E-2</v>
      </c>
      <c r="LK544">
        <v>41.891199999999998</v>
      </c>
      <c r="LL544" s="1">
        <v>1.4399620000000001E-4</v>
      </c>
      <c r="LM544">
        <v>7.8897000000000004</v>
      </c>
      <c r="LN544" s="1">
        <v>1.319655E-2</v>
      </c>
      <c r="LO544">
        <v>41.813009999999998</v>
      </c>
      <c r="LP544" s="1">
        <v>2.005004E-4</v>
      </c>
      <c r="LQ544">
        <v>11.340820000000001</v>
      </c>
      <c r="LR544" s="1">
        <v>1.3105500000000001E-2</v>
      </c>
      <c r="LS544">
        <v>41.897979999999997</v>
      </c>
      <c r="LT544" s="1">
        <v>2.7732769999999998E-4</v>
      </c>
      <c r="LU544">
        <v>15.985010000000001</v>
      </c>
      <c r="LV544" s="1">
        <v>1.3150230000000001E-2</v>
      </c>
      <c r="LW544">
        <v>42.173430000000003</v>
      </c>
      <c r="LX544" s="1">
        <v>3.8065830000000002E-4</v>
      </c>
      <c r="LY544">
        <v>22.13195</v>
      </c>
      <c r="LZ544" s="1">
        <v>1.3196009999999999E-2</v>
      </c>
      <c r="MA544">
        <v>42.419069999999998</v>
      </c>
      <c r="MB544" s="1">
        <v>5.1387429999999999E-4</v>
      </c>
      <c r="MC544">
        <v>30.138829999999999</v>
      </c>
      <c r="MD544" s="1">
        <v>1.312636E-2</v>
      </c>
      <c r="ME544">
        <v>42.608150000000002</v>
      </c>
      <c r="MF544" s="1">
        <v>6.7694010000000004E-4</v>
      </c>
      <c r="MG544">
        <v>40.400779999999997</v>
      </c>
      <c r="MH544" s="1">
        <v>1.297095E-2</v>
      </c>
      <c r="MI544">
        <v>42.679160000000003</v>
      </c>
      <c r="MJ544" s="1">
        <v>8.7282590000000001E-4</v>
      </c>
      <c r="MK544">
        <v>53.353020000000001</v>
      </c>
      <c r="ML544" s="1">
        <v>1.286901E-2</v>
      </c>
      <c r="MM544">
        <v>42.562860000000001</v>
      </c>
      <c r="MN544" s="1">
        <v>1.114217E-3</v>
      </c>
      <c r="MO544">
        <v>69.474829999999997</v>
      </c>
      <c r="MP544" s="1">
        <v>1.2858629999999999E-2</v>
      </c>
      <c r="MQ544">
        <v>42.465380000000003</v>
      </c>
      <c r="MR544" s="1">
        <v>1.4141360000000001E-3</v>
      </c>
      <c r="MS544">
        <v>89.302729999999997</v>
      </c>
      <c r="MT544" s="1">
        <v>1.295381E-2</v>
      </c>
      <c r="MU544">
        <v>42.410640000000001</v>
      </c>
      <c r="MV544" s="1">
        <v>1.7883930000000001E-3</v>
      </c>
      <c r="MW544">
        <v>113.4271</v>
      </c>
      <c r="MX544" s="1">
        <v>1.292603E-2</v>
      </c>
      <c r="MY544">
        <v>42.574370000000002</v>
      </c>
      <c r="MZ544" s="1">
        <v>2.2157140000000001E-3</v>
      </c>
      <c r="NA544">
        <v>142.452</v>
      </c>
      <c r="NB544" s="1">
        <v>1.28156E-2</v>
      </c>
      <c r="NC544">
        <v>42.837299999999999</v>
      </c>
      <c r="ND544" s="1">
        <v>2.6988340000000002E-3</v>
      </c>
      <c r="NE544">
        <v>176.97620000000001</v>
      </c>
      <c r="NF544" s="1">
        <v>1.266975E-2</v>
      </c>
      <c r="NG544">
        <v>43.29712</v>
      </c>
      <c r="NH544" s="1">
        <v>3.2453730000000002E-3</v>
      </c>
      <c r="NI544">
        <v>217.61539999999999</v>
      </c>
      <c r="NJ544" s="1">
        <v>1.2641100000000001E-2</v>
      </c>
      <c r="NK544">
        <v>43.866860000000003</v>
      </c>
      <c r="NL544" s="1">
        <v>3.9019699999999998E-3</v>
      </c>
      <c r="NM544">
        <v>265.03489999999999</v>
      </c>
      <c r="NN544">
        <v>1.266862E-2</v>
      </c>
      <c r="NO544">
        <v>44.128570000000003</v>
      </c>
      <c r="NP544" s="1">
        <v>4.6720429999999999E-3</v>
      </c>
      <c r="NQ544">
        <v>319.95299999999997</v>
      </c>
      <c r="NR544" s="1">
        <v>1.265952E-2</v>
      </c>
      <c r="NS544">
        <v>43.967959999999998</v>
      </c>
      <c r="NT544" s="1">
        <v>5.5331709999999999E-3</v>
      </c>
      <c r="NU544">
        <v>383.0444</v>
      </c>
      <c r="NV544" s="1">
        <v>1.2598359999999999E-2</v>
      </c>
      <c r="NW544">
        <v>43.806849999999997</v>
      </c>
      <c r="NX544" s="1">
        <v>6.4765070000000003E-3</v>
      </c>
      <c r="NY544">
        <v>454.95010000000002</v>
      </c>
      <c r="NZ544" s="1">
        <v>1.2464599999999999E-2</v>
      </c>
      <c r="OA544">
        <v>43.711730000000003</v>
      </c>
      <c r="OB544" s="1">
        <v>7.482898E-3</v>
      </c>
      <c r="OC544">
        <v>536.25070000000005</v>
      </c>
      <c r="OD544" s="1">
        <v>1.2406199999999999E-2</v>
      </c>
      <c r="OE544">
        <v>43.864080000000001</v>
      </c>
      <c r="OF544" s="1">
        <v>8.6382769999999998E-3</v>
      </c>
      <c r="OG544">
        <v>627.55290000000002</v>
      </c>
      <c r="OH544" s="1">
        <v>1.2415870000000001E-2</v>
      </c>
      <c r="OI544">
        <v>43.974719999999998</v>
      </c>
      <c r="OJ544" s="1">
        <v>9.9632669999999996E-3</v>
      </c>
      <c r="OK544">
        <v>729.54660000000001</v>
      </c>
    </row>
    <row r="545" spans="1:401" x14ac:dyDescent="0.35">
      <c r="A545">
        <v>554</v>
      </c>
      <c r="B545" t="s">
        <v>4</v>
      </c>
      <c r="C545" t="s">
        <v>364</v>
      </c>
      <c r="D545" t="s">
        <v>552</v>
      </c>
      <c r="E545">
        <v>4614.0169999999998</v>
      </c>
      <c r="F545" s="1">
        <v>4.5983339999999998E-2</v>
      </c>
      <c r="G545">
        <v>23.502050000000001</v>
      </c>
      <c r="H545">
        <v>0</v>
      </c>
      <c r="I545">
        <v>0</v>
      </c>
      <c r="J545" s="1">
        <v>4.5632159999999998E-2</v>
      </c>
      <c r="K545">
        <v>23.641470000000002</v>
      </c>
      <c r="L545">
        <v>0</v>
      </c>
      <c r="M545">
        <v>0</v>
      </c>
      <c r="N545">
        <v>4.4803959999999997E-2</v>
      </c>
      <c r="O545">
        <v>23.72297</v>
      </c>
      <c r="P545">
        <v>0</v>
      </c>
      <c r="Q545">
        <v>0</v>
      </c>
      <c r="R545" s="1">
        <v>4.3969220000000003E-2</v>
      </c>
      <c r="S545">
        <v>23.938770000000002</v>
      </c>
      <c r="T545">
        <v>0</v>
      </c>
      <c r="U545">
        <v>0</v>
      </c>
      <c r="V545" s="1">
        <v>4.3779529999999997E-2</v>
      </c>
      <c r="W545">
        <v>24.1523</v>
      </c>
      <c r="X545">
        <v>0</v>
      </c>
      <c r="Y545">
        <v>0</v>
      </c>
      <c r="Z545" s="1">
        <v>4.3850809999999997E-2</v>
      </c>
      <c r="AA545">
        <v>24.247119999999999</v>
      </c>
      <c r="AB545">
        <v>0</v>
      </c>
      <c r="AC545">
        <v>0</v>
      </c>
      <c r="AD545" s="1">
        <v>4.3642670000000001E-2</v>
      </c>
      <c r="AE545">
        <v>24.246169999999999</v>
      </c>
      <c r="AF545">
        <v>0</v>
      </c>
      <c r="AG545">
        <v>0</v>
      </c>
      <c r="AH545" s="1">
        <v>4.3108830000000001E-2</v>
      </c>
      <c r="AI545">
        <v>24.230730000000001</v>
      </c>
      <c r="AJ545">
        <v>0</v>
      </c>
      <c r="AK545">
        <v>0</v>
      </c>
      <c r="AL545">
        <v>4.2576160000000002E-2</v>
      </c>
      <c r="AM545">
        <v>24.260169999999999</v>
      </c>
      <c r="AN545">
        <v>0</v>
      </c>
      <c r="AO545">
        <v>0</v>
      </c>
      <c r="AP545" s="1">
        <v>4.2225329999999998E-2</v>
      </c>
      <c r="AQ545">
        <v>24.497209999999999</v>
      </c>
      <c r="AR545">
        <v>0</v>
      </c>
      <c r="AS545">
        <v>0</v>
      </c>
      <c r="AT545" s="1">
        <v>4.2021389999999999E-2</v>
      </c>
      <c r="AU545">
        <v>24.88269</v>
      </c>
      <c r="AV545">
        <v>0</v>
      </c>
      <c r="AW545">
        <v>0</v>
      </c>
      <c r="AX545" s="1">
        <v>4.1749189999999999E-2</v>
      </c>
      <c r="AY545">
        <v>25.34206</v>
      </c>
      <c r="AZ545">
        <v>0</v>
      </c>
      <c r="BA545">
        <v>0</v>
      </c>
      <c r="BB545">
        <v>4.1272929999999999E-2</v>
      </c>
      <c r="BC545">
        <v>25.733309999999999</v>
      </c>
      <c r="BD545">
        <v>0</v>
      </c>
      <c r="BE545">
        <v>0</v>
      </c>
      <c r="BF545" s="1">
        <v>4.0732650000000002E-2</v>
      </c>
      <c r="BG545">
        <v>25.889569999999999</v>
      </c>
      <c r="BH545">
        <v>0</v>
      </c>
      <c r="BI545">
        <v>0</v>
      </c>
      <c r="BJ545" s="1">
        <v>4.0250260000000003E-2</v>
      </c>
      <c r="BK545">
        <v>25.903829999999999</v>
      </c>
      <c r="BL545">
        <v>0</v>
      </c>
      <c r="BM545">
        <v>0</v>
      </c>
      <c r="BN545" s="1">
        <v>4.0011560000000002E-2</v>
      </c>
      <c r="BO545">
        <v>25.906510000000001</v>
      </c>
      <c r="BP545">
        <v>0</v>
      </c>
      <c r="BQ545">
        <v>0</v>
      </c>
      <c r="BR545" s="1">
        <v>4.0116470000000001E-2</v>
      </c>
      <c r="BS545">
        <v>25.922350000000002</v>
      </c>
      <c r="BT545">
        <v>0</v>
      </c>
      <c r="BU545">
        <v>0</v>
      </c>
      <c r="BV545" s="1">
        <v>3.9657989999999997E-2</v>
      </c>
      <c r="BW545">
        <v>26.082640000000001</v>
      </c>
      <c r="BX545">
        <v>0</v>
      </c>
      <c r="BY545">
        <v>0</v>
      </c>
      <c r="BZ545" s="1">
        <v>3.8889840000000002E-2</v>
      </c>
      <c r="CA545">
        <v>26.286639999999998</v>
      </c>
      <c r="CB545">
        <v>0</v>
      </c>
      <c r="CC545">
        <v>0</v>
      </c>
      <c r="CD545" s="1">
        <v>3.8129110000000001E-2</v>
      </c>
      <c r="CE545">
        <v>26.471489999999999</v>
      </c>
      <c r="CF545">
        <v>0</v>
      </c>
      <c r="CG545">
        <v>0</v>
      </c>
      <c r="CH545">
        <v>3.7720360000000001E-2</v>
      </c>
      <c r="CI545">
        <v>26.624310000000001</v>
      </c>
      <c r="CJ545">
        <v>0</v>
      </c>
      <c r="CK545">
        <v>0</v>
      </c>
      <c r="CL545" s="1">
        <v>3.7512990000000003E-2</v>
      </c>
      <c r="CM545">
        <v>26.665279999999999</v>
      </c>
      <c r="CN545">
        <v>0</v>
      </c>
      <c r="CO545">
        <v>0</v>
      </c>
      <c r="CP545" s="1">
        <v>3.7229579999999998E-2</v>
      </c>
      <c r="CQ545">
        <v>26.676069999999999</v>
      </c>
      <c r="CR545">
        <v>0</v>
      </c>
      <c r="CS545">
        <v>0</v>
      </c>
      <c r="CT545" s="1">
        <v>3.6767550000000003E-2</v>
      </c>
      <c r="CU545">
        <v>26.67717</v>
      </c>
      <c r="CV545">
        <v>0</v>
      </c>
      <c r="CW545">
        <v>0</v>
      </c>
      <c r="CX545" s="1">
        <v>3.6237030000000003E-2</v>
      </c>
      <c r="CY545">
        <v>26.713380000000001</v>
      </c>
      <c r="CZ545">
        <v>0</v>
      </c>
      <c r="DA545">
        <v>0</v>
      </c>
      <c r="DB545" s="1">
        <v>3.5900830000000002E-2</v>
      </c>
      <c r="DC545">
        <v>26.909800000000001</v>
      </c>
      <c r="DD545">
        <v>0</v>
      </c>
      <c r="DE545">
        <v>0</v>
      </c>
      <c r="DF545" s="1">
        <v>3.5863190000000003E-2</v>
      </c>
      <c r="DG545">
        <v>27.28406</v>
      </c>
      <c r="DH545">
        <v>0</v>
      </c>
      <c r="DI545">
        <v>0</v>
      </c>
      <c r="DJ545" s="1">
        <v>3.5767350000000003E-2</v>
      </c>
      <c r="DK545">
        <v>27.896709999999999</v>
      </c>
      <c r="DL545">
        <v>0</v>
      </c>
      <c r="DM545">
        <v>0</v>
      </c>
      <c r="DN545" s="1">
        <v>3.552748E-2</v>
      </c>
      <c r="DO545">
        <v>28.619489999999999</v>
      </c>
      <c r="DP545">
        <v>0</v>
      </c>
      <c r="DQ545">
        <v>0</v>
      </c>
      <c r="DR545">
        <v>3.5054450000000001E-2</v>
      </c>
      <c r="DS545">
        <v>28.958909999999999</v>
      </c>
      <c r="DT545">
        <v>0</v>
      </c>
      <c r="DU545">
        <v>0</v>
      </c>
      <c r="DV545" s="1">
        <v>3.4657790000000001E-2</v>
      </c>
      <c r="DW545">
        <v>28.985810000000001</v>
      </c>
      <c r="DX545">
        <v>0</v>
      </c>
      <c r="DY545">
        <v>0</v>
      </c>
      <c r="DZ545" s="1">
        <v>3.4568340000000003E-2</v>
      </c>
      <c r="EA545">
        <v>28.997710000000001</v>
      </c>
      <c r="EB545">
        <v>0</v>
      </c>
      <c r="EC545">
        <v>0</v>
      </c>
      <c r="ED545" s="1">
        <v>3.520384E-2</v>
      </c>
      <c r="EE545">
        <v>29.023289999999999</v>
      </c>
      <c r="EF545">
        <v>0</v>
      </c>
      <c r="EG545">
        <v>0</v>
      </c>
      <c r="EH545" s="1">
        <v>3.4867849999999999E-2</v>
      </c>
      <c r="EI545">
        <v>29.152080000000002</v>
      </c>
      <c r="EJ545">
        <v>0</v>
      </c>
      <c r="EK545">
        <v>0</v>
      </c>
      <c r="EL545" s="1">
        <v>3.402525E-2</v>
      </c>
      <c r="EM545">
        <v>29.45</v>
      </c>
      <c r="EN545">
        <v>0</v>
      </c>
      <c r="EO545">
        <v>0</v>
      </c>
      <c r="EP545" s="1">
        <v>3.3177470000000001E-2</v>
      </c>
      <c r="EQ545">
        <v>30.057009999999998</v>
      </c>
      <c r="ER545">
        <v>0</v>
      </c>
      <c r="ES545">
        <v>0</v>
      </c>
      <c r="ET545" s="1">
        <v>3.2864659999999997E-2</v>
      </c>
      <c r="EU545">
        <v>30.69126</v>
      </c>
      <c r="EV545">
        <v>0</v>
      </c>
      <c r="EW545">
        <v>0</v>
      </c>
      <c r="EX545" s="1">
        <v>3.2829440000000001E-2</v>
      </c>
      <c r="EY545">
        <v>30.941230000000001</v>
      </c>
      <c r="EZ545">
        <v>0</v>
      </c>
      <c r="FA545">
        <v>0</v>
      </c>
      <c r="FB545" s="1">
        <v>3.264893E-2</v>
      </c>
      <c r="FC545">
        <v>30.95373</v>
      </c>
      <c r="FD545">
        <v>0</v>
      </c>
      <c r="FE545">
        <v>0</v>
      </c>
      <c r="FF545">
        <v>3.2626330000000002E-2</v>
      </c>
      <c r="FG545">
        <v>30.954090000000001</v>
      </c>
      <c r="FH545">
        <v>0</v>
      </c>
      <c r="FI545" s="1">
        <v>-5.9549280000000001E-37</v>
      </c>
      <c r="FJ545" s="1">
        <v>3.3674990000000002E-2</v>
      </c>
      <c r="FK545">
        <v>30.993369999999999</v>
      </c>
      <c r="FL545">
        <v>0</v>
      </c>
      <c r="FM545" s="1">
        <v>-7.8000359999999995E-35</v>
      </c>
      <c r="FN545" s="1">
        <v>3.337996E-2</v>
      </c>
      <c r="FO545">
        <v>31.210809999999999</v>
      </c>
      <c r="FP545">
        <v>0</v>
      </c>
      <c r="FQ545" s="1">
        <v>-3.904655E-32</v>
      </c>
      <c r="FR545" s="1">
        <v>3.2510409999999997E-2</v>
      </c>
      <c r="FS545">
        <v>31.52938</v>
      </c>
      <c r="FT545">
        <v>0</v>
      </c>
      <c r="FU545" s="1">
        <v>-1.3922370000000001E-32</v>
      </c>
      <c r="FV545" s="1">
        <v>3.1648549999999998E-2</v>
      </c>
      <c r="FW545">
        <v>31.898879999999998</v>
      </c>
      <c r="FX545">
        <v>0</v>
      </c>
      <c r="FY545" s="1">
        <v>-4.6523499999999997E-30</v>
      </c>
      <c r="FZ545" s="1">
        <v>3.1557559999999998E-2</v>
      </c>
      <c r="GA545">
        <v>32.127209999999998</v>
      </c>
      <c r="GB545">
        <v>0</v>
      </c>
      <c r="GC545" s="1">
        <v>-3.005427E-27</v>
      </c>
      <c r="GD545" s="1">
        <v>3.1792500000000001E-2</v>
      </c>
      <c r="GE545">
        <v>32.237169999999999</v>
      </c>
      <c r="GF545">
        <v>0</v>
      </c>
      <c r="GG545" s="1">
        <v>-1.085278E-25</v>
      </c>
      <c r="GH545" s="1">
        <v>3.1776800000000001E-2</v>
      </c>
      <c r="GI545">
        <v>32.233649999999997</v>
      </c>
      <c r="GJ545">
        <v>0</v>
      </c>
      <c r="GK545" s="1">
        <v>-2.6975240000000001E-24</v>
      </c>
      <c r="GL545" s="1">
        <v>3.1751500000000002E-2</v>
      </c>
      <c r="GM545">
        <v>32.221380000000003</v>
      </c>
      <c r="GN545">
        <v>0</v>
      </c>
      <c r="GO545" s="1">
        <v>-1.1135620000000001E-23</v>
      </c>
      <c r="GP545" s="1">
        <v>3.2692899999999997E-2</v>
      </c>
      <c r="GQ545">
        <v>32.240430000000003</v>
      </c>
      <c r="GR545" s="1">
        <v>1.4934539999999999E-23</v>
      </c>
      <c r="GS545" s="1">
        <v>7.3618380000000003E-19</v>
      </c>
      <c r="GT545" s="1">
        <v>3.2330860000000003E-2</v>
      </c>
      <c r="GU545">
        <v>32.509160000000001</v>
      </c>
      <c r="GV545" s="1">
        <v>5.1360770000000003E-22</v>
      </c>
      <c r="GW545" s="1">
        <v>2.5579959999999999E-17</v>
      </c>
      <c r="GX545" s="1">
        <v>3.1491289999999998E-2</v>
      </c>
      <c r="GY545">
        <v>32.910449999999997</v>
      </c>
      <c r="GZ545" s="1">
        <v>8.3267650000000007E-21</v>
      </c>
      <c r="HA545" s="1">
        <v>4.255921E-16</v>
      </c>
      <c r="HB545" s="1">
        <v>3.0636839999999999E-2</v>
      </c>
      <c r="HC545">
        <v>33.400919999999999</v>
      </c>
      <c r="HD545" s="1">
        <v>9.9980040000000006E-20</v>
      </c>
      <c r="HE545" s="1">
        <v>5.2537199999999997E-15</v>
      </c>
      <c r="HF545" s="1">
        <v>3.0469469999999998E-2</v>
      </c>
      <c r="HG545">
        <v>33.822090000000003</v>
      </c>
      <c r="HH545" s="1">
        <v>1.1311239999999999E-18</v>
      </c>
      <c r="HI545" s="1">
        <v>5.9727709999999997E-14</v>
      </c>
      <c r="HJ545" s="1">
        <v>3.05502E-2</v>
      </c>
      <c r="HK545">
        <v>33.948540000000001</v>
      </c>
      <c r="HL545" s="1">
        <v>1.160244E-17</v>
      </c>
      <c r="HM545" s="1">
        <v>6.111497E-13</v>
      </c>
      <c r="HN545">
        <v>3.0384689999999999E-2</v>
      </c>
      <c r="HO545">
        <v>33.959470000000003</v>
      </c>
      <c r="HP545" s="1">
        <v>9.6821249999999998E-17</v>
      </c>
      <c r="HQ545" s="1">
        <v>5.128196E-12</v>
      </c>
      <c r="HR545" s="1">
        <v>3.0049329999999999E-2</v>
      </c>
      <c r="HS545">
        <v>33.947099999999999</v>
      </c>
      <c r="HT545" s="1">
        <v>6.5436820000000005E-16</v>
      </c>
      <c r="HU545" s="1">
        <v>3.5046020000000001E-11</v>
      </c>
      <c r="HV545" s="1">
        <v>3.0472429999999998E-2</v>
      </c>
      <c r="HW545">
        <v>33.978619999999999</v>
      </c>
      <c r="HX545" s="1">
        <v>4.2740310000000004E-15</v>
      </c>
      <c r="HY545" s="1">
        <v>2.257424E-10</v>
      </c>
      <c r="HZ545" s="1">
        <v>3.0083530000000001E-2</v>
      </c>
      <c r="IA545">
        <v>34.283169999999998</v>
      </c>
      <c r="IB545" s="1">
        <v>2.3091999999999999E-14</v>
      </c>
      <c r="IC545" s="1">
        <v>1.2354669999999999E-9</v>
      </c>
      <c r="ID545">
        <v>2.9416999999999999E-2</v>
      </c>
      <c r="IE545">
        <v>34.936230000000002</v>
      </c>
      <c r="IF545" s="1">
        <v>1.040774E-13</v>
      </c>
      <c r="IG545" s="1">
        <v>5.694126E-9</v>
      </c>
      <c r="IH545" s="1">
        <v>2.8686699999999999E-2</v>
      </c>
      <c r="II545">
        <v>35.767710000000001</v>
      </c>
      <c r="IJ545" s="1">
        <v>4.1190759999999999E-13</v>
      </c>
      <c r="IK545" s="1">
        <v>2.3099770000000001E-8</v>
      </c>
      <c r="IL545" s="1">
        <v>2.839554E-2</v>
      </c>
      <c r="IM545">
        <v>36.346690000000002</v>
      </c>
      <c r="IN545" s="1">
        <v>1.537991E-12</v>
      </c>
      <c r="IO545" s="1">
        <v>8.7126999999999997E-8</v>
      </c>
      <c r="IP545" s="1">
        <v>2.8261339999999999E-2</v>
      </c>
      <c r="IQ545">
        <v>36.522419999999997</v>
      </c>
      <c r="IR545" s="1">
        <v>5.4949800000000001E-12</v>
      </c>
      <c r="IS545" s="1">
        <v>3.1279630000000002E-7</v>
      </c>
      <c r="IT545">
        <v>2.79346E-2</v>
      </c>
      <c r="IU545">
        <v>36.52525</v>
      </c>
      <c r="IV545" s="1">
        <v>1.805269E-11</v>
      </c>
      <c r="IW545" s="1">
        <v>1.039585E-6</v>
      </c>
      <c r="IX545" s="1">
        <v>2.7447470000000002E-2</v>
      </c>
      <c r="IY545">
        <v>36.511130000000001</v>
      </c>
      <c r="IZ545" s="1">
        <v>1.8749840000000001E-10</v>
      </c>
      <c r="JA545" s="1">
        <v>3.2501680000000002E-6</v>
      </c>
      <c r="JB545" s="1">
        <v>2.7183369999999998E-2</v>
      </c>
      <c r="JC545">
        <v>36.512059999999998</v>
      </c>
      <c r="JD545" s="1">
        <v>9.3648689999999998E-10</v>
      </c>
      <c r="JE545" s="1">
        <v>1.0069889999999999E-5</v>
      </c>
      <c r="JF545" s="1">
        <v>2.65583E-2</v>
      </c>
      <c r="JG545">
        <v>36.729179999999999</v>
      </c>
      <c r="JH545" s="1">
        <v>3.2669120000000001E-9</v>
      </c>
      <c r="JI545" s="1">
        <v>2.8813279999999999E-5</v>
      </c>
      <c r="JJ545" s="1">
        <v>2.6015190000000001E-2</v>
      </c>
      <c r="JK545">
        <v>36.986849999999997</v>
      </c>
      <c r="JL545" s="1">
        <v>9.5907909999999992E-9</v>
      </c>
      <c r="JM545" s="1">
        <v>7.7471059999999995E-5</v>
      </c>
      <c r="JN545" s="1">
        <v>2.5654819999999998E-2</v>
      </c>
      <c r="JO545">
        <v>37.101880000000001</v>
      </c>
      <c r="JP545" s="1">
        <v>2.5178309999999998E-8</v>
      </c>
      <c r="JQ545" s="1">
        <v>1.9851579999999999E-4</v>
      </c>
      <c r="JR545" s="1">
        <v>2.5497329999999999E-2</v>
      </c>
      <c r="JS545">
        <v>37.140410000000003</v>
      </c>
      <c r="JT545" s="1">
        <v>6.0955000000000006E-8</v>
      </c>
      <c r="JU545" s="1">
        <v>4.8318230000000002E-4</v>
      </c>
      <c r="JV545" s="1">
        <v>2.5336620000000001E-2</v>
      </c>
      <c r="JW545">
        <v>37.183</v>
      </c>
      <c r="JX545" s="1">
        <v>1.3720769999999999E-7</v>
      </c>
      <c r="JY545" s="1">
        <v>1.1109710000000001E-3</v>
      </c>
      <c r="JZ545" s="1">
        <v>2.5041750000000002E-2</v>
      </c>
      <c r="KA545">
        <v>37.178739999999998</v>
      </c>
      <c r="KB545" s="1">
        <v>2.8863190000000002E-7</v>
      </c>
      <c r="KC545" s="1">
        <v>2.4274840000000002E-3</v>
      </c>
      <c r="KD545" s="1">
        <v>2.4808549999999999E-2</v>
      </c>
      <c r="KE545">
        <v>37.16319</v>
      </c>
      <c r="KF545" s="1">
        <v>5.7614520000000004E-7</v>
      </c>
      <c r="KG545" s="1">
        <v>5.0595090000000002E-3</v>
      </c>
      <c r="KH545" s="1">
        <v>2.4885299999999999E-2</v>
      </c>
      <c r="KI545">
        <v>37.143949999999997</v>
      </c>
      <c r="KJ545" s="1">
        <v>1.109856E-6</v>
      </c>
      <c r="KK545" s="1">
        <v>1.003355E-2</v>
      </c>
      <c r="KL545" s="1">
        <v>2.473765E-2</v>
      </c>
      <c r="KM545">
        <v>37.357689999999998</v>
      </c>
      <c r="KN545" s="1">
        <v>2.0288450000000001E-6</v>
      </c>
      <c r="KO545">
        <v>1.906975E-2</v>
      </c>
      <c r="KP545" s="1">
        <v>2.442946E-2</v>
      </c>
      <c r="KQ545">
        <v>37.96105</v>
      </c>
      <c r="KR545" s="1">
        <v>3.5417910000000001E-6</v>
      </c>
      <c r="KS545">
        <v>3.4987900000000002E-2</v>
      </c>
      <c r="KT545" s="1">
        <v>2.406958E-2</v>
      </c>
      <c r="KU545">
        <v>38.83522</v>
      </c>
      <c r="KV545" s="1">
        <v>5.9496300000000002E-6</v>
      </c>
      <c r="KW545" s="1">
        <v>6.2137600000000001E-2</v>
      </c>
      <c r="KX545" s="1">
        <v>2.3894660000000002E-2</v>
      </c>
      <c r="KY545">
        <v>39.492440000000002</v>
      </c>
      <c r="KZ545" s="1">
        <v>9.7452979999999992E-6</v>
      </c>
      <c r="LA545">
        <v>0.1067881</v>
      </c>
      <c r="LB545" s="1">
        <v>2.3885449999999999E-2</v>
      </c>
      <c r="LC545">
        <v>39.664589999999997</v>
      </c>
      <c r="LD545" s="1">
        <v>1.559734E-5</v>
      </c>
      <c r="LE545">
        <v>0.17769260000000001</v>
      </c>
      <c r="LF545" s="1">
        <v>2.383586E-2</v>
      </c>
      <c r="LG545">
        <v>39.622349999999997</v>
      </c>
      <c r="LH545" s="1">
        <v>2.4246019999999999E-5</v>
      </c>
      <c r="LI545">
        <v>0.28716469999999999</v>
      </c>
      <c r="LJ545" s="1">
        <v>2.3587480000000001E-2</v>
      </c>
      <c r="LK545">
        <v>39.593850000000003</v>
      </c>
      <c r="LL545" s="1">
        <v>3.6429449999999997E-5</v>
      </c>
      <c r="LM545">
        <v>0.45251000000000002</v>
      </c>
      <c r="LN545">
        <v>2.3106089999999999E-2</v>
      </c>
      <c r="LO545">
        <v>39.56785</v>
      </c>
      <c r="LP545" s="1">
        <v>5.290613E-5</v>
      </c>
      <c r="LQ545">
        <v>0.69795079999999998</v>
      </c>
      <c r="LR545" s="1">
        <v>2.295082E-2</v>
      </c>
      <c r="LS545">
        <v>39.672989999999999</v>
      </c>
      <c r="LT545" s="1">
        <v>7.6199209999999994E-5</v>
      </c>
      <c r="LU545">
        <v>1.053034</v>
      </c>
      <c r="LV545">
        <v>2.302264E-2</v>
      </c>
      <c r="LW545">
        <v>39.92944</v>
      </c>
      <c r="LX545" s="1">
        <v>1.086318E-4</v>
      </c>
      <c r="LY545">
        <v>1.552837</v>
      </c>
      <c r="LZ545" s="1">
        <v>2.310574E-2</v>
      </c>
      <c r="MA545">
        <v>40.162509999999997</v>
      </c>
      <c r="MB545" s="1">
        <v>1.520781E-4</v>
      </c>
      <c r="MC545">
        <v>2.2417959999999999</v>
      </c>
      <c r="MD545" s="1">
        <v>2.297766E-2</v>
      </c>
      <c r="ME545">
        <v>40.350299999999997</v>
      </c>
      <c r="MF545" s="1">
        <v>2.0728089999999999E-4</v>
      </c>
      <c r="MG545">
        <v>3.178474</v>
      </c>
      <c r="MH545" s="1">
        <v>2.2711060000000002E-2</v>
      </c>
      <c r="MI545">
        <v>40.444679999999998</v>
      </c>
      <c r="MJ545" s="1">
        <v>2.761962E-4</v>
      </c>
      <c r="MK545">
        <v>4.4352159999999996</v>
      </c>
      <c r="ML545" s="1">
        <v>2.2535889999999999E-2</v>
      </c>
      <c r="MM545">
        <v>40.386299999999999</v>
      </c>
      <c r="MN545" s="1">
        <v>3.6377909999999998E-4</v>
      </c>
      <c r="MO545">
        <v>6.0955000000000004</v>
      </c>
      <c r="MP545">
        <v>2.2519669999999999E-2</v>
      </c>
      <c r="MQ545">
        <v>40.33661</v>
      </c>
      <c r="MR545" s="1">
        <v>4.7566559999999999E-4</v>
      </c>
      <c r="MS545">
        <v>8.2507180000000009</v>
      </c>
      <c r="MT545" s="1">
        <v>2.2679979999999999E-2</v>
      </c>
      <c r="MU545">
        <v>40.316429999999997</v>
      </c>
      <c r="MV545" s="1">
        <v>6.1871620000000002E-4</v>
      </c>
      <c r="MW545">
        <v>11.00128</v>
      </c>
      <c r="MX545" s="1">
        <v>2.2638229999999999E-2</v>
      </c>
      <c r="MY545">
        <v>40.471769999999999</v>
      </c>
      <c r="MZ545" s="1">
        <v>7.8787740000000001E-4</v>
      </c>
      <c r="NA545">
        <v>14.47194</v>
      </c>
      <c r="NB545" s="1">
        <v>2.2428750000000001E-2</v>
      </c>
      <c r="NC545">
        <v>40.708730000000003</v>
      </c>
      <c r="ND545" s="1">
        <v>9.8416710000000002E-4</v>
      </c>
      <c r="NE545">
        <v>18.815429999999999</v>
      </c>
      <c r="NF545" s="1">
        <v>2.2174719999999998E-2</v>
      </c>
      <c r="NG545">
        <v>41.10924</v>
      </c>
      <c r="NH545" s="1">
        <v>1.2133000000000001E-3</v>
      </c>
      <c r="NI545">
        <v>24.199680000000001</v>
      </c>
      <c r="NJ545" s="1">
        <v>2.2119429999999999E-2</v>
      </c>
      <c r="NK545">
        <v>41.60859</v>
      </c>
      <c r="NL545" s="1">
        <v>1.4936179999999999E-3</v>
      </c>
      <c r="NM545">
        <v>30.790209999999998</v>
      </c>
      <c r="NN545" s="1">
        <v>2.2181389999999999E-2</v>
      </c>
      <c r="NO545">
        <v>41.87218</v>
      </c>
      <c r="NP545" s="1">
        <v>1.8310069999999999E-3</v>
      </c>
      <c r="NQ545">
        <v>38.754359999999998</v>
      </c>
      <c r="NR545" s="1">
        <v>2.2165460000000001E-2</v>
      </c>
      <c r="NS545">
        <v>41.78913</v>
      </c>
      <c r="NT545" s="1">
        <v>2.2167070000000001E-3</v>
      </c>
      <c r="NU545">
        <v>48.289499999999997</v>
      </c>
      <c r="NV545" s="1">
        <v>2.2051950000000001E-2</v>
      </c>
      <c r="NW545">
        <v>41.698439999999998</v>
      </c>
      <c r="NX545" s="1">
        <v>2.6492579999999998E-3</v>
      </c>
      <c r="NY545">
        <v>59.627119999999998</v>
      </c>
      <c r="NZ545">
        <v>2.180897E-2</v>
      </c>
      <c r="OA545">
        <v>41.651470000000003</v>
      </c>
      <c r="OB545" s="1">
        <v>3.1225490000000001E-3</v>
      </c>
      <c r="OC545">
        <v>73.026920000000004</v>
      </c>
      <c r="OD545" s="1">
        <v>2.170439E-2</v>
      </c>
      <c r="OE545">
        <v>41.801369999999999</v>
      </c>
      <c r="OF545" s="1">
        <v>3.6756279999999998E-3</v>
      </c>
      <c r="OG545">
        <v>88.729749999999996</v>
      </c>
      <c r="OH545" s="1">
        <v>2.1729040000000002E-2</v>
      </c>
      <c r="OI545">
        <v>41.924759999999999</v>
      </c>
      <c r="OJ545" s="1">
        <v>4.3218170000000004E-3</v>
      </c>
      <c r="OK545">
        <v>106.9461</v>
      </c>
    </row>
    <row r="546" spans="1:401" x14ac:dyDescent="0.35">
      <c r="A546">
        <v>555</v>
      </c>
      <c r="B546" t="s">
        <v>4</v>
      </c>
      <c r="C546" t="s">
        <v>364</v>
      </c>
      <c r="D546" t="s">
        <v>553</v>
      </c>
      <c r="E546">
        <v>8950.6470000000008</v>
      </c>
      <c r="F546" s="1">
        <v>3.0499140000000001E-2</v>
      </c>
      <c r="G546">
        <v>22.772469999999998</v>
      </c>
      <c r="H546">
        <v>0</v>
      </c>
      <c r="I546">
        <v>0</v>
      </c>
      <c r="J546" s="1">
        <v>3.0269130000000002E-2</v>
      </c>
      <c r="K546">
        <v>22.90221</v>
      </c>
      <c r="L546">
        <v>0</v>
      </c>
      <c r="M546">
        <v>0</v>
      </c>
      <c r="N546" s="1">
        <v>2.9702260000000001E-2</v>
      </c>
      <c r="O546">
        <v>22.976990000000001</v>
      </c>
      <c r="P546">
        <v>0</v>
      </c>
      <c r="Q546">
        <v>0</v>
      </c>
      <c r="R546" s="1">
        <v>2.914549E-2</v>
      </c>
      <c r="S546">
        <v>23.179030000000001</v>
      </c>
      <c r="T546">
        <v>0</v>
      </c>
      <c r="U546">
        <v>0</v>
      </c>
      <c r="V546" s="1">
        <v>2.902327E-2</v>
      </c>
      <c r="W546">
        <v>23.37631</v>
      </c>
      <c r="X546">
        <v>0</v>
      </c>
      <c r="Y546">
        <v>0</v>
      </c>
      <c r="Z546" s="1">
        <v>2.9071409999999999E-2</v>
      </c>
      <c r="AA546">
        <v>23.45908</v>
      </c>
      <c r="AB546">
        <v>0</v>
      </c>
      <c r="AC546">
        <v>0</v>
      </c>
      <c r="AD546" s="1">
        <v>2.8942599999999999E-2</v>
      </c>
      <c r="AE546">
        <v>23.453479999999999</v>
      </c>
      <c r="AF546">
        <v>0</v>
      </c>
      <c r="AG546">
        <v>0</v>
      </c>
      <c r="AH546" s="1">
        <v>2.858291E-2</v>
      </c>
      <c r="AI546">
        <v>23.437290000000001</v>
      </c>
      <c r="AJ546">
        <v>0</v>
      </c>
      <c r="AK546">
        <v>0</v>
      </c>
      <c r="AL546" s="1">
        <v>2.8225469999999999E-2</v>
      </c>
      <c r="AM546">
        <v>23.46566</v>
      </c>
      <c r="AN546">
        <v>0</v>
      </c>
      <c r="AO546">
        <v>0</v>
      </c>
      <c r="AP546" s="1">
        <v>2.7993259999999999E-2</v>
      </c>
      <c r="AQ546">
        <v>23.689959999999999</v>
      </c>
      <c r="AR546">
        <v>0</v>
      </c>
      <c r="AS546">
        <v>0</v>
      </c>
      <c r="AT546" s="1">
        <v>2.7863240000000001E-2</v>
      </c>
      <c r="AU546">
        <v>24.049759999999999</v>
      </c>
      <c r="AV546">
        <v>0</v>
      </c>
      <c r="AW546">
        <v>0</v>
      </c>
      <c r="AX546" s="1">
        <v>2.76875E-2</v>
      </c>
      <c r="AY546">
        <v>24.474019999999999</v>
      </c>
      <c r="AZ546">
        <v>0</v>
      </c>
      <c r="BA546">
        <v>0</v>
      </c>
      <c r="BB546" s="1">
        <v>2.736514E-2</v>
      </c>
      <c r="BC546">
        <v>24.829599999999999</v>
      </c>
      <c r="BD546">
        <v>0</v>
      </c>
      <c r="BE546">
        <v>0</v>
      </c>
      <c r="BF546">
        <v>2.7008600000000001E-2</v>
      </c>
      <c r="BG546">
        <v>24.963429999999999</v>
      </c>
      <c r="BH546">
        <v>0</v>
      </c>
      <c r="BI546">
        <v>0</v>
      </c>
      <c r="BJ546" s="1">
        <v>2.6684340000000001E-2</v>
      </c>
      <c r="BK546">
        <v>24.96932</v>
      </c>
      <c r="BL546">
        <v>0</v>
      </c>
      <c r="BM546">
        <v>0</v>
      </c>
      <c r="BN546" s="1">
        <v>2.6530740000000001E-2</v>
      </c>
      <c r="BO546">
        <v>24.968990000000002</v>
      </c>
      <c r="BP546">
        <v>0</v>
      </c>
      <c r="BQ546">
        <v>0</v>
      </c>
      <c r="BR546" s="1">
        <v>2.660585E-2</v>
      </c>
      <c r="BS546">
        <v>24.98292</v>
      </c>
      <c r="BT546">
        <v>0</v>
      </c>
      <c r="BU546">
        <v>0</v>
      </c>
      <c r="BV546">
        <v>2.630352E-2</v>
      </c>
      <c r="BW546">
        <v>25.134830000000001</v>
      </c>
      <c r="BX546">
        <v>0</v>
      </c>
      <c r="BY546">
        <v>0</v>
      </c>
      <c r="BZ546" s="1">
        <v>2.5788430000000001E-2</v>
      </c>
      <c r="CA546">
        <v>25.327500000000001</v>
      </c>
      <c r="CB546">
        <v>0</v>
      </c>
      <c r="CC546">
        <v>0</v>
      </c>
      <c r="CD546" s="1">
        <v>2.5278729999999999E-2</v>
      </c>
      <c r="CE546">
        <v>25.50366</v>
      </c>
      <c r="CF546">
        <v>0</v>
      </c>
      <c r="CG546">
        <v>0</v>
      </c>
      <c r="CH546" s="1">
        <v>2.501343E-2</v>
      </c>
      <c r="CI546">
        <v>25.64838</v>
      </c>
      <c r="CJ546">
        <v>0</v>
      </c>
      <c r="CK546">
        <v>0</v>
      </c>
      <c r="CL546" s="1">
        <v>2.4871979999999998E-2</v>
      </c>
      <c r="CM546">
        <v>25.68751</v>
      </c>
      <c r="CN546">
        <v>0</v>
      </c>
      <c r="CO546">
        <v>0</v>
      </c>
      <c r="CP546">
        <v>2.4690429999999999E-2</v>
      </c>
      <c r="CQ546">
        <v>25.69923</v>
      </c>
      <c r="CR546">
        <v>0</v>
      </c>
      <c r="CS546">
        <v>0</v>
      </c>
      <c r="CT546" s="1">
        <v>2.437214E-2</v>
      </c>
      <c r="CU546">
        <v>25.703440000000001</v>
      </c>
      <c r="CV546">
        <v>0</v>
      </c>
      <c r="CW546">
        <v>0</v>
      </c>
      <c r="CX546" s="1">
        <v>2.4022720000000001E-2</v>
      </c>
      <c r="CY546">
        <v>25.742730000000002</v>
      </c>
      <c r="CZ546">
        <v>0</v>
      </c>
      <c r="DA546">
        <v>0</v>
      </c>
      <c r="DB546" s="1">
        <v>2.3797510000000001E-2</v>
      </c>
      <c r="DC546">
        <v>25.933420000000002</v>
      </c>
      <c r="DD546">
        <v>0</v>
      </c>
      <c r="DE546">
        <v>0</v>
      </c>
      <c r="DF546" s="1">
        <v>2.377808E-2</v>
      </c>
      <c r="DG546">
        <v>26.289480000000001</v>
      </c>
      <c r="DH546">
        <v>0</v>
      </c>
      <c r="DI546">
        <v>0</v>
      </c>
      <c r="DJ546" s="1">
        <v>2.3713519999999998E-2</v>
      </c>
      <c r="DK546">
        <v>26.866420000000002</v>
      </c>
      <c r="DL546">
        <v>0</v>
      </c>
      <c r="DM546">
        <v>0</v>
      </c>
      <c r="DN546" s="1">
        <v>2.3556210000000001E-2</v>
      </c>
      <c r="DO546">
        <v>27.54223</v>
      </c>
      <c r="DP546">
        <v>0</v>
      </c>
      <c r="DQ546">
        <v>0</v>
      </c>
      <c r="DR546" s="1">
        <v>2.323977E-2</v>
      </c>
      <c r="DS546">
        <v>27.850439999999999</v>
      </c>
      <c r="DT546">
        <v>0</v>
      </c>
      <c r="DU546">
        <v>0</v>
      </c>
      <c r="DV546" s="1">
        <v>2.297503E-2</v>
      </c>
      <c r="DW546">
        <v>27.866890000000001</v>
      </c>
      <c r="DX546">
        <v>0</v>
      </c>
      <c r="DY546">
        <v>0</v>
      </c>
      <c r="DZ546" s="1">
        <v>2.29299E-2</v>
      </c>
      <c r="EA546">
        <v>27.875299999999999</v>
      </c>
      <c r="EB546">
        <v>0</v>
      </c>
      <c r="EC546">
        <v>0</v>
      </c>
      <c r="ED546" s="1">
        <v>2.3357760000000002E-2</v>
      </c>
      <c r="EE546">
        <v>27.897349999999999</v>
      </c>
      <c r="EF546">
        <v>0</v>
      </c>
      <c r="EG546">
        <v>0</v>
      </c>
      <c r="EH546" s="1">
        <v>2.3135960000000001E-2</v>
      </c>
      <c r="EI546">
        <v>28.018339999999998</v>
      </c>
      <c r="EJ546">
        <v>0</v>
      </c>
      <c r="EK546">
        <v>0</v>
      </c>
      <c r="EL546" s="1">
        <v>2.2564939999999999E-2</v>
      </c>
      <c r="EM546">
        <v>28.30377</v>
      </c>
      <c r="EN546">
        <v>0</v>
      </c>
      <c r="EO546">
        <v>0</v>
      </c>
      <c r="EP546" s="1">
        <v>2.200243E-2</v>
      </c>
      <c r="EQ546">
        <v>28.88616</v>
      </c>
      <c r="ER546">
        <v>0</v>
      </c>
      <c r="ES546">
        <v>0</v>
      </c>
      <c r="ET546" s="1">
        <v>2.1798399999999999E-2</v>
      </c>
      <c r="EU546">
        <v>29.49089</v>
      </c>
      <c r="EV546">
        <v>0</v>
      </c>
      <c r="EW546">
        <v>0</v>
      </c>
      <c r="EX546" s="1">
        <v>2.1774499999999999E-2</v>
      </c>
      <c r="EY546">
        <v>29.72512</v>
      </c>
      <c r="EZ546">
        <v>0</v>
      </c>
      <c r="FA546">
        <v>0</v>
      </c>
      <c r="FB546" s="1">
        <v>2.1660780000000001E-2</v>
      </c>
      <c r="FC546">
        <v>29.73507</v>
      </c>
      <c r="FD546">
        <v>0</v>
      </c>
      <c r="FE546" s="1">
        <v>6.9336860000000003E-36</v>
      </c>
      <c r="FF546" s="1">
        <v>2.1658219999999999E-2</v>
      </c>
      <c r="FG546">
        <v>29.7377</v>
      </c>
      <c r="FH546">
        <v>0</v>
      </c>
      <c r="FI546" s="1">
        <v>2.4487909999999999E-33</v>
      </c>
      <c r="FJ546" s="1">
        <v>2.236353E-2</v>
      </c>
      <c r="FK546">
        <v>29.774819999999998</v>
      </c>
      <c r="FL546">
        <v>0</v>
      </c>
      <c r="FM546" s="1">
        <v>5.4499999999999999E-31</v>
      </c>
      <c r="FN546" s="1">
        <v>2.217036E-2</v>
      </c>
      <c r="FO546">
        <v>29.97991</v>
      </c>
      <c r="FP546">
        <v>0</v>
      </c>
      <c r="FQ546" s="1">
        <v>8.0428569999999995E-29</v>
      </c>
      <c r="FR546" s="1">
        <v>2.158295E-2</v>
      </c>
      <c r="FS546">
        <v>30.283940000000001</v>
      </c>
      <c r="FT546">
        <v>0</v>
      </c>
      <c r="FU546" s="1">
        <v>8.1738540000000004E-27</v>
      </c>
      <c r="FV546" s="1">
        <v>2.100579E-2</v>
      </c>
      <c r="FW546">
        <v>30.639530000000001</v>
      </c>
      <c r="FX546">
        <v>0</v>
      </c>
      <c r="FY546" s="1">
        <v>5.9099939999999997E-25</v>
      </c>
      <c r="FZ546" s="1">
        <v>2.0946989999999999E-2</v>
      </c>
      <c r="GA546">
        <v>30.86139</v>
      </c>
      <c r="GB546">
        <v>0</v>
      </c>
      <c r="GC546" s="1">
        <v>3.1320959999999998E-23</v>
      </c>
      <c r="GD546" s="1">
        <v>2.1110009999999998E-2</v>
      </c>
      <c r="GE546">
        <v>30.968710000000002</v>
      </c>
      <c r="GF546">
        <v>0</v>
      </c>
      <c r="GG546" s="1">
        <v>1.251973E-21</v>
      </c>
      <c r="GH546" s="1">
        <v>2.1104330000000001E-2</v>
      </c>
      <c r="GI546">
        <v>30.96931</v>
      </c>
      <c r="GJ546">
        <v>0</v>
      </c>
      <c r="GK546" s="1">
        <v>3.8691309999999999E-20</v>
      </c>
      <c r="GL546" s="1">
        <v>2.1105519999999999E-2</v>
      </c>
      <c r="GM546">
        <v>30.96444</v>
      </c>
      <c r="GN546">
        <v>0</v>
      </c>
      <c r="GO546" s="1">
        <v>9.4313119999999996E-19</v>
      </c>
      <c r="GP546" s="1">
        <v>2.1734159999999999E-2</v>
      </c>
      <c r="GQ546">
        <v>30.98668</v>
      </c>
      <c r="GR546" s="1">
        <v>1.496327E-23</v>
      </c>
      <c r="GS546" s="1">
        <v>1.846371E-17</v>
      </c>
      <c r="GT546" s="1">
        <v>2.1496310000000001E-2</v>
      </c>
      <c r="GU546">
        <v>31.24502</v>
      </c>
      <c r="GV546" s="1">
        <v>5.1465780000000004E-22</v>
      </c>
      <c r="GW546" s="1">
        <v>2.9594489999999999E-16</v>
      </c>
      <c r="GX546">
        <v>2.093078E-2</v>
      </c>
      <c r="GY546">
        <v>31.63091</v>
      </c>
      <c r="GZ546" s="1">
        <v>8.3407670000000004E-21</v>
      </c>
      <c r="HA546" s="1">
        <v>3.9308579999999997E-15</v>
      </c>
      <c r="HB546" s="1">
        <v>2.0356780000000001E-2</v>
      </c>
      <c r="HC546">
        <v>32.104439999999997</v>
      </c>
      <c r="HD546" s="1">
        <v>1.001172E-19</v>
      </c>
      <c r="HE546" s="1">
        <v>4.3792380000000003E-14</v>
      </c>
      <c r="HF546" s="1">
        <v>2.0251580000000002E-2</v>
      </c>
      <c r="HG546">
        <v>32.510489999999997</v>
      </c>
      <c r="HH546" s="1">
        <v>1.132993E-18</v>
      </c>
      <c r="HI546" s="1">
        <v>4.1445019999999998E-13</v>
      </c>
      <c r="HJ546" s="1">
        <v>2.0312500000000001E-2</v>
      </c>
      <c r="HK546">
        <v>32.633830000000003</v>
      </c>
      <c r="HL546" s="1">
        <v>1.1625709999999999E-17</v>
      </c>
      <c r="HM546" s="1">
        <v>3.379363E-12</v>
      </c>
      <c r="HN546" s="1">
        <v>2.02033E-2</v>
      </c>
      <c r="HO546">
        <v>32.648629999999997</v>
      </c>
      <c r="HP546" s="1">
        <v>9.7018190000000002E-17</v>
      </c>
      <c r="HQ546" s="1">
        <v>2.402377E-11</v>
      </c>
      <c r="HR546" s="1">
        <v>1.9993469999999999E-2</v>
      </c>
      <c r="HS546">
        <v>32.646410000000003</v>
      </c>
      <c r="HT546" s="1">
        <v>6.5611959999999997E-16</v>
      </c>
      <c r="HU546" s="1">
        <v>1.5031110000000001E-10</v>
      </c>
      <c r="HV546" s="1">
        <v>2.0277119999999999E-2</v>
      </c>
      <c r="HW546">
        <v>32.685420000000001</v>
      </c>
      <c r="HX546" s="1">
        <v>4.285863E-15</v>
      </c>
      <c r="HY546" s="1">
        <v>8.3537500000000002E-10</v>
      </c>
      <c r="HZ546" s="1">
        <v>2.0020079999999999E-2</v>
      </c>
      <c r="IA546">
        <v>32.984209999999997</v>
      </c>
      <c r="IB546" s="1">
        <v>2.3157509999999999E-14</v>
      </c>
      <c r="IC546" s="1">
        <v>4.164991E-9</v>
      </c>
      <c r="ID546" s="1">
        <v>1.9571499999999999E-2</v>
      </c>
      <c r="IE546">
        <v>33.61674</v>
      </c>
      <c r="IF546" s="1">
        <v>1.043437E-13</v>
      </c>
      <c r="IG546" s="1">
        <v>1.875674E-8</v>
      </c>
      <c r="IH546" s="1">
        <v>1.9086240000000001E-2</v>
      </c>
      <c r="II546">
        <v>34.41789</v>
      </c>
      <c r="IJ546" s="1">
        <v>4.1297039999999998E-13</v>
      </c>
      <c r="IK546" s="1">
        <v>7.6770759999999996E-8</v>
      </c>
      <c r="IL546" s="1">
        <v>1.8888780000000001E-2</v>
      </c>
      <c r="IM546">
        <v>34.976329999999997</v>
      </c>
      <c r="IN546" s="1">
        <v>1.54163E-12</v>
      </c>
      <c r="IO546" s="1">
        <v>2.8738900000000001E-7</v>
      </c>
      <c r="IP546" s="1">
        <v>1.88118E-2</v>
      </c>
      <c r="IQ546">
        <v>35.147129999999997</v>
      </c>
      <c r="IR546" s="1">
        <v>5.5114910000000001E-12</v>
      </c>
      <c r="IS546" s="1">
        <v>9.918962999999999E-7</v>
      </c>
      <c r="IT546">
        <v>1.8596629999999999E-2</v>
      </c>
      <c r="IU546">
        <v>35.156979999999997</v>
      </c>
      <c r="IV546" s="1">
        <v>1.8108879999999999E-11</v>
      </c>
      <c r="IW546" s="1">
        <v>3.1771E-6</v>
      </c>
      <c r="IX546">
        <v>1.8279549999999999E-2</v>
      </c>
      <c r="IY546">
        <v>35.156379999999999</v>
      </c>
      <c r="IZ546" s="1">
        <v>5.5647940000000003E-11</v>
      </c>
      <c r="JA546" s="1">
        <v>9.4824499999999993E-6</v>
      </c>
      <c r="JB546">
        <v>1.8102750000000001E-2</v>
      </c>
      <c r="JC546">
        <v>35.173050000000003</v>
      </c>
      <c r="JD546" s="1">
        <v>1.7072220000000001E-10</v>
      </c>
      <c r="JE546" s="1">
        <v>2.649936E-5</v>
      </c>
      <c r="JF546" s="1">
        <v>1.7687830000000002E-2</v>
      </c>
      <c r="JG546">
        <v>35.398699999999998</v>
      </c>
      <c r="JH546" s="1">
        <v>4.7731670000000005E-10</v>
      </c>
      <c r="JI546" s="1">
        <v>6.9652459999999995E-5</v>
      </c>
      <c r="JJ546">
        <v>1.7328400000000001E-2</v>
      </c>
      <c r="JK546">
        <v>35.664589999999997</v>
      </c>
      <c r="JL546" s="1">
        <v>1.1876420000000001E-9</v>
      </c>
      <c r="JM546" s="1">
        <v>1.7359729999999999E-4</v>
      </c>
      <c r="JN546">
        <v>1.7085309999999999E-2</v>
      </c>
      <c r="JO546">
        <v>35.793219999999998</v>
      </c>
      <c r="JP546" s="1">
        <v>2.7492489999999999E-9</v>
      </c>
      <c r="JQ546" s="1">
        <v>4.0858380000000002E-4</v>
      </c>
      <c r="JR546">
        <v>1.698001E-2</v>
      </c>
      <c r="JS546">
        <v>35.845570000000002</v>
      </c>
      <c r="JT546" s="1">
        <v>6.0672149999999997E-9</v>
      </c>
      <c r="JU546" s="1">
        <v>9.0965800000000004E-4</v>
      </c>
      <c r="JV546" s="1">
        <v>1.6880010000000001E-2</v>
      </c>
      <c r="JW546">
        <v>35.899709999999999</v>
      </c>
      <c r="JX546" s="1">
        <v>1.2779319999999999E-8</v>
      </c>
      <c r="JY546" s="1">
        <v>1.9319280000000001E-3</v>
      </c>
      <c r="JZ546" s="1">
        <v>1.668445E-2</v>
      </c>
      <c r="KA546">
        <v>35.907640000000001</v>
      </c>
      <c r="KB546" s="1">
        <v>2.557985E-8</v>
      </c>
      <c r="KC546" s="1">
        <v>3.9210149999999999E-3</v>
      </c>
      <c r="KD546" s="1">
        <v>1.6532439999999999E-2</v>
      </c>
      <c r="KE546">
        <v>35.903390000000002</v>
      </c>
      <c r="KF546" s="1">
        <v>4.9189909999999997E-8</v>
      </c>
      <c r="KG546" s="1">
        <v>7.6266349999999997E-3</v>
      </c>
      <c r="KH546" s="1">
        <v>1.6585309999999999E-2</v>
      </c>
      <c r="KI546">
        <v>35.89678</v>
      </c>
      <c r="KJ546" s="1">
        <v>9.2647210000000003E-8</v>
      </c>
      <c r="KK546" s="1">
        <v>1.434729E-2</v>
      </c>
      <c r="KL546" s="1">
        <v>1.6489799999999999E-2</v>
      </c>
      <c r="KM546">
        <v>36.110889999999998</v>
      </c>
      <c r="KN546" s="1">
        <v>1.6732350000000001E-7</v>
      </c>
      <c r="KO546" s="1">
        <v>2.61114E-2</v>
      </c>
      <c r="KP546" s="1">
        <v>1.6278999999999998E-2</v>
      </c>
      <c r="KQ546">
        <v>36.694920000000003</v>
      </c>
      <c r="KR546" s="1">
        <v>2.896967E-7</v>
      </c>
      <c r="KS546" s="1">
        <v>4.5878439999999999E-2</v>
      </c>
      <c r="KT546" s="1">
        <v>1.6038420000000001E-2</v>
      </c>
      <c r="KU546">
        <v>37.53304</v>
      </c>
      <c r="KV546" s="1">
        <v>4.8398509999999999E-7</v>
      </c>
      <c r="KW546" s="1">
        <v>7.7941469999999999E-2</v>
      </c>
      <c r="KX546" s="1">
        <v>1.5927449999999999E-2</v>
      </c>
      <c r="KY546">
        <v>38.158070000000002</v>
      </c>
      <c r="KZ546" s="1">
        <v>7.9233789999999997E-7</v>
      </c>
      <c r="LA546">
        <v>0.12870480000000001</v>
      </c>
      <c r="LB546">
        <v>1.592435E-2</v>
      </c>
      <c r="LC546">
        <v>38.320259999999998</v>
      </c>
      <c r="LD546" s="1">
        <v>1.2755159999999999E-6</v>
      </c>
      <c r="LE546">
        <v>0.2075873</v>
      </c>
      <c r="LF546" s="1">
        <v>1.5893310000000001E-2</v>
      </c>
      <c r="LG546">
        <v>38.280949999999997</v>
      </c>
      <c r="LH546" s="1">
        <v>2.0048759999999998E-6</v>
      </c>
      <c r="LI546">
        <v>0.32744309999999999</v>
      </c>
      <c r="LJ546" s="1">
        <v>1.5727789999999998E-2</v>
      </c>
      <c r="LK546">
        <v>38.256039999999999</v>
      </c>
      <c r="LL546" s="1">
        <v>3.0522289999999999E-6</v>
      </c>
      <c r="LM546">
        <v>0.50454180000000004</v>
      </c>
      <c r="LN546" s="1">
        <v>1.5397320000000001E-2</v>
      </c>
      <c r="LO546">
        <v>38.234729999999999</v>
      </c>
      <c r="LP546" s="1">
        <v>4.4803799999999998E-6</v>
      </c>
      <c r="LQ546">
        <v>0.75754359999999998</v>
      </c>
      <c r="LR546" s="1">
        <v>1.5295E-2</v>
      </c>
      <c r="LS546">
        <v>38.339399999999998</v>
      </c>
      <c r="LT546" s="1">
        <v>6.5313350000000004E-6</v>
      </c>
      <c r="LU546">
        <v>1.1133230000000001</v>
      </c>
      <c r="LV546" s="1">
        <v>1.534873E-2</v>
      </c>
      <c r="LW546">
        <v>38.587960000000002</v>
      </c>
      <c r="LX546" s="1">
        <v>9.4703210000000006E-6</v>
      </c>
      <c r="LY546">
        <v>1.610824</v>
      </c>
      <c r="LZ546" s="1">
        <v>1.5404299999999999E-2</v>
      </c>
      <c r="MA546">
        <v>38.813850000000002</v>
      </c>
      <c r="MB546" s="1">
        <v>1.3541139999999999E-5</v>
      </c>
      <c r="MC546">
        <v>2.2980309999999999</v>
      </c>
      <c r="MD546">
        <v>1.532275E-2</v>
      </c>
      <c r="ME546">
        <v>38.997149999999998</v>
      </c>
      <c r="MF546" s="1">
        <v>1.8880729999999999E-5</v>
      </c>
      <c r="MG546">
        <v>3.2256619999999998</v>
      </c>
      <c r="MH546" s="1">
        <v>1.514104E-2</v>
      </c>
      <c r="MI546">
        <v>39.091079999999998</v>
      </c>
      <c r="MJ546" s="1">
        <v>2.570279E-5</v>
      </c>
      <c r="MK546">
        <v>4.4501359999999996</v>
      </c>
      <c r="ML546" s="1">
        <v>1.5023470000000001E-2</v>
      </c>
      <c r="MM546">
        <v>39.04139</v>
      </c>
      <c r="MN546" s="1">
        <v>3.4567299999999997E-5</v>
      </c>
      <c r="MO546">
        <v>6.0409550000000003</v>
      </c>
      <c r="MP546" s="1">
        <v>1.5015809999999999E-2</v>
      </c>
      <c r="MQ546">
        <v>39.00038</v>
      </c>
      <c r="MR546" s="1">
        <v>4.6213220000000001E-5</v>
      </c>
      <c r="MS546">
        <v>8.0931130000000007</v>
      </c>
      <c r="MT546">
        <v>1.512207E-2</v>
      </c>
      <c r="MU546">
        <v>38.989150000000002</v>
      </c>
      <c r="MV546" s="1">
        <v>6.1608870000000004E-5</v>
      </c>
      <c r="MW546">
        <v>10.729329999999999</v>
      </c>
      <c r="MX546" s="1">
        <v>1.5095590000000001E-2</v>
      </c>
      <c r="MY546">
        <v>39.145499999999998</v>
      </c>
      <c r="MZ546" s="1">
        <v>8.0541289999999993E-5</v>
      </c>
      <c r="NA546">
        <v>14.07105</v>
      </c>
      <c r="NB546">
        <v>1.495984E-2</v>
      </c>
      <c r="NC546">
        <v>39.377540000000003</v>
      </c>
      <c r="ND546" s="1">
        <v>1.0322060000000001E-4</v>
      </c>
      <c r="NE546">
        <v>18.223590000000002</v>
      </c>
      <c r="NF546" s="1">
        <v>1.4786270000000001E-2</v>
      </c>
      <c r="NG546">
        <v>39.761490000000002</v>
      </c>
      <c r="NH546" s="1">
        <v>1.3028940000000001E-4</v>
      </c>
      <c r="NI546">
        <v>23.305800000000001</v>
      </c>
      <c r="NJ546" s="1">
        <v>1.4751729999999999E-2</v>
      </c>
      <c r="NK546">
        <v>40.238570000000003</v>
      </c>
      <c r="NL546" s="1">
        <v>1.6422790000000001E-4</v>
      </c>
      <c r="NM546">
        <v>29.487880000000001</v>
      </c>
      <c r="NN546" s="1">
        <v>1.4794089999999999E-2</v>
      </c>
      <c r="NO546">
        <v>40.493960000000001</v>
      </c>
      <c r="NP546" s="1">
        <v>2.0636609999999999E-4</v>
      </c>
      <c r="NQ546">
        <v>36.998899999999999</v>
      </c>
      <c r="NR546" s="1">
        <v>1.4782190000000001E-2</v>
      </c>
      <c r="NS546">
        <v>40.420920000000002</v>
      </c>
      <c r="NT546" s="1">
        <v>2.5628359999999999E-4</v>
      </c>
      <c r="NU546">
        <v>46.047060000000002</v>
      </c>
      <c r="NV546" s="1">
        <v>1.4709939999999999E-2</v>
      </c>
      <c r="NW546">
        <v>40.343420000000002</v>
      </c>
      <c r="NX546" s="1">
        <v>3.142415E-4</v>
      </c>
      <c r="NY546">
        <v>56.811120000000003</v>
      </c>
      <c r="NZ546" s="1">
        <v>1.454707E-2</v>
      </c>
      <c r="OA546">
        <v>40.306640000000002</v>
      </c>
      <c r="OB546" s="1">
        <v>3.7944299999999998E-4</v>
      </c>
      <c r="OC546">
        <v>69.443950000000001</v>
      </c>
      <c r="OD546" s="1">
        <v>1.447672E-2</v>
      </c>
      <c r="OE546">
        <v>40.456049999999998</v>
      </c>
      <c r="OF546" s="1">
        <v>4.5721420000000002E-4</v>
      </c>
      <c r="OG546">
        <v>84.170609999999996</v>
      </c>
      <c r="OH546" s="1">
        <v>1.449223E-2</v>
      </c>
      <c r="OI546">
        <v>40.583080000000002</v>
      </c>
      <c r="OJ546" s="1">
        <v>5.5053999999999997E-4</v>
      </c>
      <c r="OK546">
        <v>101.3415</v>
      </c>
    </row>
    <row r="547" spans="1:401" x14ac:dyDescent="0.35">
      <c r="A547">
        <v>556</v>
      </c>
      <c r="B547" t="s">
        <v>4</v>
      </c>
      <c r="C547" t="s">
        <v>364</v>
      </c>
      <c r="D547" t="s">
        <v>554</v>
      </c>
      <c r="E547">
        <v>5178.9880000000003</v>
      </c>
      <c r="F547" s="1">
        <v>2.948485E-2</v>
      </c>
      <c r="G547">
        <v>22.210349999999998</v>
      </c>
      <c r="H547">
        <v>0</v>
      </c>
      <c r="I547">
        <v>0</v>
      </c>
      <c r="J547" s="1">
        <v>2.9272389999999999E-2</v>
      </c>
      <c r="K547">
        <v>22.32864</v>
      </c>
      <c r="L547">
        <v>0</v>
      </c>
      <c r="M547">
        <v>0</v>
      </c>
      <c r="N547" s="1">
        <v>2.8697670000000002E-2</v>
      </c>
      <c r="O547">
        <v>22.397639999999999</v>
      </c>
      <c r="P547">
        <v>0</v>
      </c>
      <c r="Q547">
        <v>0</v>
      </c>
      <c r="R547" s="1">
        <v>2.815022E-2</v>
      </c>
      <c r="S547">
        <v>22.58399</v>
      </c>
      <c r="T547">
        <v>0</v>
      </c>
      <c r="U547">
        <v>0</v>
      </c>
      <c r="V547" s="1">
        <v>2.8036080000000001E-2</v>
      </c>
      <c r="W547">
        <v>22.767099999999999</v>
      </c>
      <c r="X547">
        <v>0</v>
      </c>
      <c r="Y547">
        <v>0</v>
      </c>
      <c r="Z547" s="1">
        <v>2.8093690000000001E-2</v>
      </c>
      <c r="AA547">
        <v>22.845400000000001</v>
      </c>
      <c r="AB547">
        <v>0</v>
      </c>
      <c r="AC547">
        <v>0</v>
      </c>
      <c r="AD547" s="1">
        <v>2.798045E-2</v>
      </c>
      <c r="AE547">
        <v>22.841940000000001</v>
      </c>
      <c r="AF547">
        <v>0</v>
      </c>
      <c r="AG547">
        <v>0</v>
      </c>
      <c r="AH547" s="1">
        <v>2.763115E-2</v>
      </c>
      <c r="AI547">
        <v>22.828379999999999</v>
      </c>
      <c r="AJ547">
        <v>0</v>
      </c>
      <c r="AK547">
        <v>0</v>
      </c>
      <c r="AL547" s="1">
        <v>2.7267599999999999E-2</v>
      </c>
      <c r="AM547">
        <v>22.855</v>
      </c>
      <c r="AN547">
        <v>0</v>
      </c>
      <c r="AO547">
        <v>0</v>
      </c>
      <c r="AP547" s="1">
        <v>2.705366E-2</v>
      </c>
      <c r="AQ547">
        <v>23.060890000000001</v>
      </c>
      <c r="AR547">
        <v>0</v>
      </c>
      <c r="AS547">
        <v>0</v>
      </c>
      <c r="AT547" s="1">
        <v>2.6928710000000002E-2</v>
      </c>
      <c r="AU547">
        <v>23.391909999999999</v>
      </c>
      <c r="AV547">
        <v>0</v>
      </c>
      <c r="AW547">
        <v>0</v>
      </c>
      <c r="AX547" s="1">
        <v>2.6768699999999999E-2</v>
      </c>
      <c r="AY547">
        <v>23.783000000000001</v>
      </c>
      <c r="AZ547">
        <v>0</v>
      </c>
      <c r="BA547">
        <v>0</v>
      </c>
      <c r="BB547" s="1">
        <v>2.6453129999999998E-2</v>
      </c>
      <c r="BC547">
        <v>24.11139</v>
      </c>
      <c r="BD547">
        <v>0</v>
      </c>
      <c r="BE547">
        <v>0</v>
      </c>
      <c r="BF547" s="1">
        <v>2.609589E-2</v>
      </c>
      <c r="BG547">
        <v>24.23563</v>
      </c>
      <c r="BH547">
        <v>0</v>
      </c>
      <c r="BI547">
        <v>0</v>
      </c>
      <c r="BJ547" s="1">
        <v>2.578505E-2</v>
      </c>
      <c r="BK547">
        <v>24.241779999999999</v>
      </c>
      <c r="BL547">
        <v>0</v>
      </c>
      <c r="BM547">
        <v>0</v>
      </c>
      <c r="BN547" s="1">
        <v>2.565106E-2</v>
      </c>
      <c r="BO547">
        <v>24.241060000000001</v>
      </c>
      <c r="BP547">
        <v>0</v>
      </c>
      <c r="BQ547">
        <v>0</v>
      </c>
      <c r="BR547" s="1">
        <v>2.5737159999999999E-2</v>
      </c>
      <c r="BS547">
        <v>24.253050000000002</v>
      </c>
      <c r="BT547">
        <v>0</v>
      </c>
      <c r="BU547">
        <v>0</v>
      </c>
      <c r="BV547" s="1">
        <v>2.5445619999999999E-2</v>
      </c>
      <c r="BW547">
        <v>24.39132</v>
      </c>
      <c r="BX547">
        <v>0</v>
      </c>
      <c r="BY547">
        <v>0</v>
      </c>
      <c r="BZ547" s="1">
        <v>2.4935590000000001E-2</v>
      </c>
      <c r="CA547">
        <v>24.567409999999999</v>
      </c>
      <c r="CB547">
        <v>0</v>
      </c>
      <c r="CC547">
        <v>0</v>
      </c>
      <c r="CD547">
        <v>2.4430199999999999E-2</v>
      </c>
      <c r="CE547">
        <v>24.72823</v>
      </c>
      <c r="CF547">
        <v>0</v>
      </c>
      <c r="CG547">
        <v>0</v>
      </c>
      <c r="CH547" s="1">
        <v>2.418261E-2</v>
      </c>
      <c r="CI547">
        <v>24.860910000000001</v>
      </c>
      <c r="CJ547">
        <v>0</v>
      </c>
      <c r="CK547">
        <v>0</v>
      </c>
      <c r="CL547" s="1">
        <v>2.4041090000000001E-2</v>
      </c>
      <c r="CM547">
        <v>24.896809999999999</v>
      </c>
      <c r="CN547">
        <v>0</v>
      </c>
      <c r="CO547">
        <v>0</v>
      </c>
      <c r="CP547" s="1">
        <v>2.3880780000000001E-2</v>
      </c>
      <c r="CQ547">
        <v>24.9071</v>
      </c>
      <c r="CR547">
        <v>0</v>
      </c>
      <c r="CS547">
        <v>0</v>
      </c>
      <c r="CT547" s="1">
        <v>2.3559549999999999E-2</v>
      </c>
      <c r="CU547">
        <v>24.91019</v>
      </c>
      <c r="CV547">
        <v>0</v>
      </c>
      <c r="CW547">
        <v>0</v>
      </c>
      <c r="CX547">
        <v>2.321548E-2</v>
      </c>
      <c r="CY547">
        <v>24.945</v>
      </c>
      <c r="CZ547">
        <v>0</v>
      </c>
      <c r="DA547">
        <v>0</v>
      </c>
      <c r="DB547" s="1">
        <v>2.299855E-2</v>
      </c>
      <c r="DC547">
        <v>25.11844</v>
      </c>
      <c r="DD547">
        <v>0</v>
      </c>
      <c r="DE547">
        <v>0</v>
      </c>
      <c r="DF547" s="1">
        <v>2.2984149999999998E-2</v>
      </c>
      <c r="DG547">
        <v>25.444680000000002</v>
      </c>
      <c r="DH547">
        <v>0</v>
      </c>
      <c r="DI547">
        <v>0</v>
      </c>
      <c r="DJ547" s="1">
        <v>2.292311E-2</v>
      </c>
      <c r="DK547">
        <v>25.97531</v>
      </c>
      <c r="DL547">
        <v>0</v>
      </c>
      <c r="DM547">
        <v>0</v>
      </c>
      <c r="DN547" s="1">
        <v>2.278111E-2</v>
      </c>
      <c r="DO547">
        <v>26.599270000000001</v>
      </c>
      <c r="DP547">
        <v>0</v>
      </c>
      <c r="DQ547">
        <v>0</v>
      </c>
      <c r="DR547" s="1">
        <v>2.2463029999999998E-2</v>
      </c>
      <c r="DS547">
        <v>26.886610000000001</v>
      </c>
      <c r="DT547">
        <v>0</v>
      </c>
      <c r="DU547">
        <v>0</v>
      </c>
      <c r="DV547" s="1">
        <v>2.2206E-2</v>
      </c>
      <c r="DW547">
        <v>26.90437</v>
      </c>
      <c r="DX547">
        <v>0</v>
      </c>
      <c r="DY547">
        <v>0</v>
      </c>
      <c r="DZ547">
        <v>2.2189090000000002E-2</v>
      </c>
      <c r="EA547">
        <v>26.913489999999999</v>
      </c>
      <c r="EB547">
        <v>0</v>
      </c>
      <c r="EC547">
        <v>0</v>
      </c>
      <c r="ED547" s="1">
        <v>2.2619690000000001E-2</v>
      </c>
      <c r="EE547">
        <v>26.93515</v>
      </c>
      <c r="EF547">
        <v>0</v>
      </c>
      <c r="EG547">
        <v>0</v>
      </c>
      <c r="EH547" s="1">
        <v>2.240236E-2</v>
      </c>
      <c r="EI547">
        <v>27.047180000000001</v>
      </c>
      <c r="EJ547">
        <v>0</v>
      </c>
      <c r="EK547">
        <v>0</v>
      </c>
      <c r="EL547" s="1">
        <v>2.184382E-2</v>
      </c>
      <c r="EM547">
        <v>27.309529999999999</v>
      </c>
      <c r="EN547">
        <v>0</v>
      </c>
      <c r="EO547">
        <v>0</v>
      </c>
      <c r="EP547" s="1">
        <v>2.1284299999999999E-2</v>
      </c>
      <c r="EQ547">
        <v>27.846990000000002</v>
      </c>
      <c r="ER547">
        <v>0</v>
      </c>
      <c r="ES547">
        <v>0</v>
      </c>
      <c r="ET547" s="1">
        <v>2.1103259999999999E-2</v>
      </c>
      <c r="EU547">
        <v>28.40672</v>
      </c>
      <c r="EV547">
        <v>0</v>
      </c>
      <c r="EW547">
        <v>0</v>
      </c>
      <c r="EX547" s="1">
        <v>2.107508E-2</v>
      </c>
      <c r="EY547">
        <v>28.627089999999999</v>
      </c>
      <c r="EZ547">
        <v>0</v>
      </c>
      <c r="FA547">
        <v>0</v>
      </c>
      <c r="FB547" s="1">
        <v>2.0972609999999999E-2</v>
      </c>
      <c r="FC547">
        <v>28.639749999999999</v>
      </c>
      <c r="FD547">
        <v>0</v>
      </c>
      <c r="FE547" s="1">
        <v>7.6822249999999998E-38</v>
      </c>
      <c r="FF547" s="1">
        <v>2.1011209999999999E-2</v>
      </c>
      <c r="FG547">
        <v>28.644729999999999</v>
      </c>
      <c r="FH547" s="1">
        <v>2.087631E-38</v>
      </c>
      <c r="FI547" s="1">
        <v>2.9364890000000001E-35</v>
      </c>
      <c r="FJ547" s="1">
        <v>2.1700460000000001E-2</v>
      </c>
      <c r="FK547">
        <v>28.68159</v>
      </c>
      <c r="FL547" s="1">
        <v>4.805448E-36</v>
      </c>
      <c r="FM547" s="1">
        <v>7.286258E-33</v>
      </c>
      <c r="FN547" s="1">
        <v>2.1528800000000001E-2</v>
      </c>
      <c r="FO547">
        <v>28.872530000000001</v>
      </c>
      <c r="FP547" s="1">
        <v>7.034768E-34</v>
      </c>
      <c r="FQ547" s="1">
        <v>1.159368E-30</v>
      </c>
      <c r="FR547" s="1">
        <v>2.0932249999999999E-2</v>
      </c>
      <c r="FS547">
        <v>29.15354</v>
      </c>
      <c r="FT547" s="1">
        <v>6.9661679999999996E-32</v>
      </c>
      <c r="FU547" s="1">
        <v>1.2392270000000001E-28</v>
      </c>
      <c r="FV547" s="1">
        <v>2.036278E-2</v>
      </c>
      <c r="FW547">
        <v>29.4816</v>
      </c>
      <c r="FX547" s="1">
        <v>4.9027600000000001E-30</v>
      </c>
      <c r="FY547" s="1">
        <v>9.3745219999999994E-27</v>
      </c>
      <c r="FZ547" s="1">
        <v>2.0307430000000001E-2</v>
      </c>
      <c r="GA547">
        <v>29.687480000000001</v>
      </c>
      <c r="GB547" s="1">
        <v>2.591269E-28</v>
      </c>
      <c r="GC547" s="1">
        <v>5.2939389999999997E-25</v>
      </c>
      <c r="GD547" s="1">
        <v>2.0482630000000002E-2</v>
      </c>
      <c r="GE547">
        <v>29.789249999999999</v>
      </c>
      <c r="GF547" s="1">
        <v>1.0448630000000001E-26</v>
      </c>
      <c r="GG547" s="1">
        <v>2.2847260000000001E-23</v>
      </c>
      <c r="GH547">
        <v>2.0493239999999999E-2</v>
      </c>
      <c r="GI547">
        <v>29.7943</v>
      </c>
      <c r="GJ547" s="1">
        <v>3.2304510000000002E-25</v>
      </c>
      <c r="GK547" s="1">
        <v>7.5892970000000002E-22</v>
      </c>
      <c r="GL547" s="1">
        <v>2.0522829999999999E-2</v>
      </c>
      <c r="GM547">
        <v>29.79383</v>
      </c>
      <c r="GN547" s="1">
        <v>7.8901920000000006E-24</v>
      </c>
      <c r="GO547" s="1">
        <v>1.975575E-20</v>
      </c>
      <c r="GP547">
        <v>2.1132129999999999E-2</v>
      </c>
      <c r="GQ547">
        <v>29.819099999999999</v>
      </c>
      <c r="GR547" s="1">
        <v>1.590463E-22</v>
      </c>
      <c r="GS547" s="1">
        <v>4.2178549999999999E-19</v>
      </c>
      <c r="GT547" s="1">
        <v>2.09144E-2</v>
      </c>
      <c r="GU547">
        <v>30.061229999999998</v>
      </c>
      <c r="GV547" s="1">
        <v>2.5240559999999999E-21</v>
      </c>
      <c r="GW547" s="1">
        <v>7.1543589999999994E-18</v>
      </c>
      <c r="GX547" s="1">
        <v>2.0340759999999999E-2</v>
      </c>
      <c r="GY547">
        <v>30.42013</v>
      </c>
      <c r="GZ547" s="1">
        <v>3.2617200000000001E-20</v>
      </c>
      <c r="HA547" s="1">
        <v>9.877918E-17</v>
      </c>
      <c r="HB547" s="1">
        <v>1.977547E-2</v>
      </c>
      <c r="HC547">
        <v>30.85887</v>
      </c>
      <c r="HD547" s="1">
        <v>3.5321179999999998E-19</v>
      </c>
      <c r="HE547" s="1">
        <v>1.1399130000000001E-15</v>
      </c>
      <c r="HF547" s="1">
        <v>1.9679479999999999E-2</v>
      </c>
      <c r="HG547">
        <v>31.23648</v>
      </c>
      <c r="HH547" s="1">
        <v>3.3285239999999999E-18</v>
      </c>
      <c r="HI547" s="1">
        <v>1.1325180000000001E-14</v>
      </c>
      <c r="HJ547" s="1">
        <v>1.975499E-2</v>
      </c>
      <c r="HK547">
        <v>31.355519999999999</v>
      </c>
      <c r="HL547" s="1">
        <v>2.7239869999999999E-17</v>
      </c>
      <c r="HM547" s="1">
        <v>9.7830429999999996E-14</v>
      </c>
      <c r="HN547" s="1">
        <v>1.964801E-2</v>
      </c>
      <c r="HO547">
        <v>31.374310000000001</v>
      </c>
      <c r="HP547" s="1">
        <v>1.9258329999999999E-16</v>
      </c>
      <c r="HQ547" s="1">
        <v>7.3408649999999995E-13</v>
      </c>
      <c r="HR547" s="1">
        <v>1.946817E-2</v>
      </c>
      <c r="HS547">
        <v>31.377680000000002</v>
      </c>
      <c r="HT547" s="1">
        <v>1.1939099999999999E-15</v>
      </c>
      <c r="HU547" s="1">
        <v>4.8165230000000003E-12</v>
      </c>
      <c r="HV547" s="1">
        <v>1.9745200000000001E-2</v>
      </c>
      <c r="HW547">
        <v>31.418869999999998</v>
      </c>
      <c r="HX547" s="1">
        <v>6.7293910000000001E-15</v>
      </c>
      <c r="HY547" s="1">
        <v>2.845669E-11</v>
      </c>
      <c r="HZ547" s="1">
        <v>1.9508459999999998E-2</v>
      </c>
      <c r="IA547">
        <v>31.69896</v>
      </c>
      <c r="IB547" s="1">
        <v>3.3147219999999998E-14</v>
      </c>
      <c r="IC547" s="1">
        <v>1.493786E-10</v>
      </c>
      <c r="ID547" s="1">
        <v>1.9059969999999999E-2</v>
      </c>
      <c r="IE547">
        <v>32.287019999999998</v>
      </c>
      <c r="IF547" s="1">
        <v>1.458527E-13</v>
      </c>
      <c r="IG547" s="1">
        <v>7.0072599999999999E-10</v>
      </c>
      <c r="IH547" s="1">
        <v>1.858108E-2</v>
      </c>
      <c r="II547">
        <v>33.031210000000002</v>
      </c>
      <c r="IJ547" s="1">
        <v>5.822149E-13</v>
      </c>
      <c r="IK547" s="1">
        <v>2.9763549999999999E-9</v>
      </c>
      <c r="IL547" s="1">
        <v>1.8388169999999999E-2</v>
      </c>
      <c r="IM547">
        <v>33.553370000000001</v>
      </c>
      <c r="IN547" s="1">
        <v>2.1570769999999998E-12</v>
      </c>
      <c r="IO547" s="1">
        <v>1.1626570000000001E-8</v>
      </c>
      <c r="IP547" s="1">
        <v>1.8321870000000001E-2</v>
      </c>
      <c r="IQ547">
        <v>33.717289999999998</v>
      </c>
      <c r="IR547" s="1">
        <v>7.4174960000000008E-12</v>
      </c>
      <c r="IS547" s="1">
        <v>4.2110760000000002E-8</v>
      </c>
      <c r="IT547" s="1">
        <v>1.812629E-2</v>
      </c>
      <c r="IU547">
        <v>33.733179999999997</v>
      </c>
      <c r="IV547" s="1">
        <v>2.3506619999999999E-11</v>
      </c>
      <c r="IW547" s="1">
        <v>1.4132090000000001E-7</v>
      </c>
      <c r="IX547" s="1">
        <v>1.7842879999999998E-2</v>
      </c>
      <c r="IY547">
        <v>33.738860000000003</v>
      </c>
      <c r="IZ547" s="1">
        <v>6.9060049999999995E-11</v>
      </c>
      <c r="JA547" s="1">
        <v>4.394714E-7</v>
      </c>
      <c r="JB547" s="1">
        <v>1.7663470000000001E-2</v>
      </c>
      <c r="JC547">
        <v>33.759839999999997</v>
      </c>
      <c r="JD547" s="1">
        <v>1.9103389999999999E-10</v>
      </c>
      <c r="JE547" s="1">
        <v>1.2775630000000001E-6</v>
      </c>
      <c r="JF547" s="1">
        <v>1.7254700000000001E-2</v>
      </c>
      <c r="JG547">
        <v>33.972470000000001</v>
      </c>
      <c r="JH547" s="1">
        <v>4.9053570000000002E-10</v>
      </c>
      <c r="JI547" s="1">
        <v>3.4692370000000001E-6</v>
      </c>
      <c r="JJ547" s="1">
        <v>1.6901530000000001E-2</v>
      </c>
      <c r="JK547">
        <v>34.223199999999999</v>
      </c>
      <c r="JL547" s="1">
        <v>6.2295820000000003E-10</v>
      </c>
      <c r="JM547" s="1">
        <v>7.9746880000000006E-6</v>
      </c>
      <c r="JN547" s="1">
        <v>1.6661100000000002E-2</v>
      </c>
      <c r="JO547">
        <v>34.347479999999997</v>
      </c>
      <c r="JP547" s="1">
        <v>1.3992149999999999E-9</v>
      </c>
      <c r="JQ547" s="1">
        <v>1.8029029999999998E-5</v>
      </c>
      <c r="JR547" s="1">
        <v>1.656651E-2</v>
      </c>
      <c r="JS547">
        <v>34.401629999999997</v>
      </c>
      <c r="JT547" s="1">
        <v>2.9946070000000001E-9</v>
      </c>
      <c r="JU547" s="1">
        <v>4.024628E-5</v>
      </c>
      <c r="JV547" s="1">
        <v>1.6471159999999999E-2</v>
      </c>
      <c r="JW547">
        <v>34.457659999999997</v>
      </c>
      <c r="JX547" s="1">
        <v>6.1230579999999999E-9</v>
      </c>
      <c r="JY547" s="1">
        <v>8.697733E-5</v>
      </c>
      <c r="JZ547">
        <v>1.6284779999999999E-2</v>
      </c>
      <c r="KA547">
        <v>34.471299999999999</v>
      </c>
      <c r="KB547" s="1">
        <v>1.189243E-8</v>
      </c>
      <c r="KC547" s="1">
        <v>1.804078E-4</v>
      </c>
      <c r="KD547" s="1">
        <v>1.6136999999999999E-2</v>
      </c>
      <c r="KE547">
        <v>34.474170000000001</v>
      </c>
      <c r="KF547" s="1">
        <v>2.215899E-8</v>
      </c>
      <c r="KG547" s="1">
        <v>3.5840740000000001E-4</v>
      </c>
      <c r="KH547" s="1">
        <v>1.619773E-2</v>
      </c>
      <c r="KI547">
        <v>34.475819999999999</v>
      </c>
      <c r="KJ547" s="1">
        <v>4.0694860000000003E-8</v>
      </c>
      <c r="KK547" s="1">
        <v>6.893178E-4</v>
      </c>
      <c r="KL547" s="1">
        <v>1.6112250000000002E-2</v>
      </c>
      <c r="KM547">
        <v>34.679510000000001</v>
      </c>
      <c r="KN547" s="1">
        <v>7.1928780000000004E-8</v>
      </c>
      <c r="KO547" s="1">
        <v>1.2871409999999999E-3</v>
      </c>
      <c r="KP547">
        <v>1.5890830000000002E-2</v>
      </c>
      <c r="KQ547">
        <v>35.225940000000001</v>
      </c>
      <c r="KR547" s="1">
        <v>1.2152320000000001E-7</v>
      </c>
      <c r="KS547" s="1">
        <v>2.321325E-3</v>
      </c>
      <c r="KT547" s="1">
        <v>1.565484E-2</v>
      </c>
      <c r="KU547">
        <v>36.009129999999999</v>
      </c>
      <c r="KV547" s="1">
        <v>1.9774190000000001E-7</v>
      </c>
      <c r="KW547" s="1">
        <v>4.0368469999999997E-3</v>
      </c>
      <c r="KX547" s="1">
        <v>1.55514E-2</v>
      </c>
      <c r="KY547">
        <v>36.597239999999999</v>
      </c>
      <c r="KZ547" s="1">
        <v>3.1570240000000003E-7</v>
      </c>
      <c r="LA547" s="1">
        <v>6.8055329999999999E-3</v>
      </c>
      <c r="LB547" s="1">
        <v>1.5548869999999999E-2</v>
      </c>
      <c r="LC547">
        <v>36.759659999999997</v>
      </c>
      <c r="LD547" s="1">
        <v>4.9794819999999996E-7</v>
      </c>
      <c r="LE547">
        <v>1.1207730000000001E-2</v>
      </c>
      <c r="LF547" s="1">
        <v>1.5533750000000001E-2</v>
      </c>
      <c r="LG547">
        <v>36.735280000000003</v>
      </c>
      <c r="LH547" s="1">
        <v>7.7125700000000001E-7</v>
      </c>
      <c r="LI547" s="1">
        <v>1.8096770000000002E-2</v>
      </c>
      <c r="LJ547" s="1">
        <v>1.535715E-2</v>
      </c>
      <c r="LK547">
        <v>36.721150000000002</v>
      </c>
      <c r="LL547" s="1">
        <v>1.1559659999999999E-6</v>
      </c>
      <c r="LM547" s="1">
        <v>2.8578249999999999E-2</v>
      </c>
      <c r="LN547">
        <v>1.5030999999999999E-2</v>
      </c>
      <c r="LO547">
        <v>36.708970000000001</v>
      </c>
      <c r="LP547" s="1">
        <v>1.6638169999999999E-6</v>
      </c>
      <c r="LQ547" s="1">
        <v>4.3875299999999999E-2</v>
      </c>
      <c r="LR547" s="1">
        <v>1.492333E-2</v>
      </c>
      <c r="LS547">
        <v>36.811929999999997</v>
      </c>
      <c r="LT547" s="1">
        <v>2.375509E-6</v>
      </c>
      <c r="LU547" s="1">
        <v>6.5718380000000007E-2</v>
      </c>
      <c r="LV547" s="1">
        <v>1.498907E-2</v>
      </c>
      <c r="LW547">
        <v>37.046100000000003</v>
      </c>
      <c r="LX547" s="1">
        <v>3.3981760000000001E-6</v>
      </c>
      <c r="LY547" s="1">
        <v>9.6939990000000004E-2</v>
      </c>
      <c r="LZ547" s="1">
        <v>1.50475E-2</v>
      </c>
      <c r="MA547">
        <v>37.260640000000002</v>
      </c>
      <c r="MB547" s="1">
        <v>4.8239200000000002E-6</v>
      </c>
      <c r="MC547">
        <v>0.14146810000000001</v>
      </c>
      <c r="MD547" s="1">
        <v>1.496377E-2</v>
      </c>
      <c r="ME547">
        <v>37.436210000000003</v>
      </c>
      <c r="MF547" s="1">
        <v>6.6881509999999999E-6</v>
      </c>
      <c r="MG547">
        <v>0.2036318</v>
      </c>
      <c r="MH547" s="1">
        <v>1.478439E-2</v>
      </c>
      <c r="MI547">
        <v>37.529989999999998</v>
      </c>
      <c r="MJ547" s="1">
        <v>9.0427489999999997E-6</v>
      </c>
      <c r="MK547">
        <v>0.28812729999999998</v>
      </c>
      <c r="ML547" s="1">
        <v>1.46631E-2</v>
      </c>
      <c r="MM547">
        <v>37.492199999999997</v>
      </c>
      <c r="MN547" s="1">
        <v>1.2059310000000001E-5</v>
      </c>
      <c r="MO547">
        <v>0.40059519999999998</v>
      </c>
      <c r="MP547" s="1">
        <v>1.4656270000000001E-2</v>
      </c>
      <c r="MQ547">
        <v>37.4604</v>
      </c>
      <c r="MR547" s="1">
        <v>1.6024739999999999E-5</v>
      </c>
      <c r="MS547">
        <v>0.54936980000000002</v>
      </c>
      <c r="MT547" s="1">
        <v>1.4765500000000001E-2</v>
      </c>
      <c r="MU547">
        <v>37.456040000000002</v>
      </c>
      <c r="MV547" s="1">
        <v>2.1346579999999998E-5</v>
      </c>
      <c r="MW547">
        <v>0.74661469999999996</v>
      </c>
      <c r="MX547" s="1">
        <v>1.473622E-2</v>
      </c>
      <c r="MY547">
        <v>37.605510000000002</v>
      </c>
      <c r="MZ547" s="1">
        <v>2.795768E-5</v>
      </c>
      <c r="NA547">
        <v>1.005592</v>
      </c>
      <c r="NB547" s="1">
        <v>1.4614540000000001E-2</v>
      </c>
      <c r="NC547">
        <v>37.824019999999997</v>
      </c>
      <c r="ND547" s="1">
        <v>3.590825E-5</v>
      </c>
      <c r="NE547">
        <v>1.338001</v>
      </c>
      <c r="NF547">
        <v>1.443711E-2</v>
      </c>
      <c r="NG547">
        <v>38.180660000000003</v>
      </c>
      <c r="NH547" s="1">
        <v>4.5274439999999997E-5</v>
      </c>
      <c r="NI547">
        <v>1.7558419999999999</v>
      </c>
      <c r="NJ547" s="1">
        <v>1.440279E-2</v>
      </c>
      <c r="NK547">
        <v>38.624890000000001</v>
      </c>
      <c r="NL547" s="1">
        <v>5.7029720000000002E-5</v>
      </c>
      <c r="NM547">
        <v>2.2768440000000001</v>
      </c>
      <c r="NN547" s="1">
        <v>1.444788E-2</v>
      </c>
      <c r="NO547">
        <v>38.870939999999997</v>
      </c>
      <c r="NP547" s="1">
        <v>7.1826250000000004E-5</v>
      </c>
      <c r="NQ547">
        <v>2.9276580000000001</v>
      </c>
      <c r="NR547">
        <v>1.4437699999999999E-2</v>
      </c>
      <c r="NS547">
        <v>38.815219999999997</v>
      </c>
      <c r="NT547" s="1">
        <v>8.9597580000000003E-5</v>
      </c>
      <c r="NU547">
        <v>3.73685</v>
      </c>
      <c r="NV547" s="1">
        <v>1.436308E-2</v>
      </c>
      <c r="NW547">
        <v>38.754689999999997</v>
      </c>
      <c r="NX547" s="1">
        <v>1.103673E-4</v>
      </c>
      <c r="NY547">
        <v>4.7291439999999998</v>
      </c>
      <c r="NZ547" s="1">
        <v>1.420223E-2</v>
      </c>
      <c r="OA547">
        <v>38.728099999999998</v>
      </c>
      <c r="OB547" s="1">
        <v>1.3373979999999999E-4</v>
      </c>
      <c r="OC547">
        <v>5.9245890000000001</v>
      </c>
      <c r="OD547" s="1">
        <v>1.413206E-2</v>
      </c>
      <c r="OE547">
        <v>38.870609999999999</v>
      </c>
      <c r="OF547" s="1">
        <v>1.6162159999999999E-4</v>
      </c>
      <c r="OG547">
        <v>7.3521409999999996</v>
      </c>
      <c r="OH547" s="1">
        <v>1.4146529999999999E-2</v>
      </c>
      <c r="OI547">
        <v>38.996380000000002</v>
      </c>
      <c r="OJ547" s="1">
        <v>1.9546799999999999E-4</v>
      </c>
      <c r="OK547">
        <v>9.0591489999999997</v>
      </c>
    </row>
    <row r="548" spans="1:401" x14ac:dyDescent="0.35">
      <c r="A548">
        <v>557</v>
      </c>
      <c r="B548" t="s">
        <v>4</v>
      </c>
      <c r="C548" t="s">
        <v>364</v>
      </c>
      <c r="D548" t="s">
        <v>555</v>
      </c>
      <c r="E548">
        <v>10713.59</v>
      </c>
      <c r="F548" s="1">
        <v>3.5112709999999998E-2</v>
      </c>
      <c r="G548">
        <v>21.49494</v>
      </c>
      <c r="H548">
        <v>0</v>
      </c>
      <c r="I548">
        <v>0</v>
      </c>
      <c r="J548">
        <v>3.4868040000000003E-2</v>
      </c>
      <c r="K548">
        <v>21.601410000000001</v>
      </c>
      <c r="L548">
        <v>0</v>
      </c>
      <c r="M548">
        <v>0</v>
      </c>
      <c r="N548" s="1">
        <v>3.4178800000000002E-2</v>
      </c>
      <c r="O548">
        <v>21.660630000000001</v>
      </c>
      <c r="P548">
        <v>0</v>
      </c>
      <c r="Q548">
        <v>0</v>
      </c>
      <c r="R548" s="1">
        <v>3.3513649999999999E-2</v>
      </c>
      <c r="S548">
        <v>21.829429999999999</v>
      </c>
      <c r="T548">
        <v>0</v>
      </c>
      <c r="U548">
        <v>0</v>
      </c>
      <c r="V548" s="1">
        <v>3.3381950000000001E-2</v>
      </c>
      <c r="W548">
        <v>21.994199999999999</v>
      </c>
      <c r="X548">
        <v>0</v>
      </c>
      <c r="Y548">
        <v>0</v>
      </c>
      <c r="Z548" s="1">
        <v>3.3461520000000002E-2</v>
      </c>
      <c r="AA548">
        <v>22.059909999999999</v>
      </c>
      <c r="AB548">
        <v>0</v>
      </c>
      <c r="AC548">
        <v>0</v>
      </c>
      <c r="AD548" s="1">
        <v>3.3322539999999998E-2</v>
      </c>
      <c r="AE548">
        <v>22.049420000000001</v>
      </c>
      <c r="AF548">
        <v>0</v>
      </c>
      <c r="AG548">
        <v>0</v>
      </c>
      <c r="AH548" s="1">
        <v>3.2906959999999999E-2</v>
      </c>
      <c r="AI548">
        <v>22.029859999999999</v>
      </c>
      <c r="AJ548">
        <v>0</v>
      </c>
      <c r="AK548">
        <v>0</v>
      </c>
      <c r="AL548" s="1">
        <v>3.2466219999999997E-2</v>
      </c>
      <c r="AM548">
        <v>22.048390000000001</v>
      </c>
      <c r="AN548">
        <v>0</v>
      </c>
      <c r="AO548">
        <v>0</v>
      </c>
      <c r="AP548" s="1">
        <v>3.2218150000000001E-2</v>
      </c>
      <c r="AQ548">
        <v>22.236249999999998</v>
      </c>
      <c r="AR548">
        <v>0</v>
      </c>
      <c r="AS548">
        <v>0</v>
      </c>
      <c r="AT548" s="1">
        <v>3.2067239999999997E-2</v>
      </c>
      <c r="AU548">
        <v>22.541429999999998</v>
      </c>
      <c r="AV548">
        <v>0</v>
      </c>
      <c r="AW548">
        <v>0</v>
      </c>
      <c r="AX548">
        <v>3.187773E-2</v>
      </c>
      <c r="AY548">
        <v>22.901789999999998</v>
      </c>
      <c r="AZ548">
        <v>0</v>
      </c>
      <c r="BA548">
        <v>0</v>
      </c>
      <c r="BB548" s="1">
        <v>3.1503959999999998E-2</v>
      </c>
      <c r="BC548">
        <v>23.201499999999999</v>
      </c>
      <c r="BD548">
        <v>0</v>
      </c>
      <c r="BE548">
        <v>0</v>
      </c>
      <c r="BF548" s="1">
        <v>3.1069639999999999E-2</v>
      </c>
      <c r="BG548">
        <v>23.307580000000002</v>
      </c>
      <c r="BH548">
        <v>0</v>
      </c>
      <c r="BI548">
        <v>0</v>
      </c>
      <c r="BJ548">
        <v>3.070316E-2</v>
      </c>
      <c r="BK548">
        <v>23.303599999999999</v>
      </c>
      <c r="BL548">
        <v>0</v>
      </c>
      <c r="BM548">
        <v>0</v>
      </c>
      <c r="BN548" s="1">
        <v>3.055455E-2</v>
      </c>
      <c r="BO548">
        <v>23.294450000000001</v>
      </c>
      <c r="BP548">
        <v>0</v>
      </c>
      <c r="BQ548">
        <v>0</v>
      </c>
      <c r="BR548" s="1">
        <v>3.0660340000000001E-2</v>
      </c>
      <c r="BS548">
        <v>23.297409999999999</v>
      </c>
      <c r="BT548">
        <v>0</v>
      </c>
      <c r="BU548">
        <v>0</v>
      </c>
      <c r="BV548" s="1">
        <v>3.031122E-2</v>
      </c>
      <c r="BW548">
        <v>23.42022</v>
      </c>
      <c r="BX548">
        <v>0</v>
      </c>
      <c r="BY548">
        <v>0</v>
      </c>
      <c r="BZ548" s="1">
        <v>2.9695849999999999E-2</v>
      </c>
      <c r="CA548">
        <v>23.578130000000002</v>
      </c>
      <c r="CB548">
        <v>0</v>
      </c>
      <c r="CC548">
        <v>0</v>
      </c>
      <c r="CD548" s="1">
        <v>2.9094689999999999E-2</v>
      </c>
      <c r="CE548">
        <v>23.721579999999999</v>
      </c>
      <c r="CF548">
        <v>0</v>
      </c>
      <c r="CG548">
        <v>0</v>
      </c>
      <c r="CH548" s="1">
        <v>2.879292E-2</v>
      </c>
      <c r="CI548">
        <v>23.837890000000002</v>
      </c>
      <c r="CJ548">
        <v>0</v>
      </c>
      <c r="CK548">
        <v>0</v>
      </c>
      <c r="CL548" s="1">
        <v>2.863344E-2</v>
      </c>
      <c r="CM548">
        <v>23.862629999999999</v>
      </c>
      <c r="CN548">
        <v>0</v>
      </c>
      <c r="CO548">
        <v>0</v>
      </c>
      <c r="CP548" s="1">
        <v>2.8442479999999999E-2</v>
      </c>
      <c r="CQ548">
        <v>23.863520000000001</v>
      </c>
      <c r="CR548">
        <v>0</v>
      </c>
      <c r="CS548">
        <v>0</v>
      </c>
      <c r="CT548" s="1">
        <v>2.8058340000000001E-2</v>
      </c>
      <c r="CU548">
        <v>23.858029999999999</v>
      </c>
      <c r="CV548">
        <v>0</v>
      </c>
      <c r="CW548">
        <v>0</v>
      </c>
      <c r="CX548" s="1">
        <v>2.7647049999999999E-2</v>
      </c>
      <c r="CY548">
        <v>23.88298</v>
      </c>
      <c r="CZ548">
        <v>0</v>
      </c>
      <c r="DA548">
        <v>0</v>
      </c>
      <c r="DB548">
        <v>2.738326E-2</v>
      </c>
      <c r="DC548">
        <v>24.038409999999999</v>
      </c>
      <c r="DD548">
        <v>0</v>
      </c>
      <c r="DE548">
        <v>0</v>
      </c>
      <c r="DF548" s="1">
        <v>2.7373720000000001E-2</v>
      </c>
      <c r="DG548">
        <v>24.33802</v>
      </c>
      <c r="DH548">
        <v>0</v>
      </c>
      <c r="DI548">
        <v>0</v>
      </c>
      <c r="DJ548" s="1">
        <v>2.729763E-2</v>
      </c>
      <c r="DK548">
        <v>24.829370000000001</v>
      </c>
      <c r="DL548">
        <v>0</v>
      </c>
      <c r="DM548">
        <v>0</v>
      </c>
      <c r="DN548" s="1">
        <v>2.7133830000000001E-2</v>
      </c>
      <c r="DO548">
        <v>25.408069999999999</v>
      </c>
      <c r="DP548">
        <v>0</v>
      </c>
      <c r="DQ548">
        <v>0</v>
      </c>
      <c r="DR548" s="1">
        <v>2.6747710000000001E-2</v>
      </c>
      <c r="DS548">
        <v>25.666080000000001</v>
      </c>
      <c r="DT548">
        <v>0</v>
      </c>
      <c r="DU548">
        <v>0</v>
      </c>
      <c r="DV548" s="1">
        <v>2.6443370000000001E-2</v>
      </c>
      <c r="DW548">
        <v>25.669260000000001</v>
      </c>
      <c r="DX548">
        <v>0</v>
      </c>
      <c r="DY548">
        <v>0</v>
      </c>
      <c r="DZ548">
        <v>2.6441059999999999E-2</v>
      </c>
      <c r="EA548">
        <v>25.665559999999999</v>
      </c>
      <c r="EB548">
        <v>0</v>
      </c>
      <c r="EC548">
        <v>0</v>
      </c>
      <c r="ED548" s="1">
        <v>2.695999E-2</v>
      </c>
      <c r="EE548">
        <v>25.674610000000001</v>
      </c>
      <c r="EF548">
        <v>0</v>
      </c>
      <c r="EG548">
        <v>0</v>
      </c>
      <c r="EH548" s="1">
        <v>2.6701119999999998E-2</v>
      </c>
      <c r="EI548">
        <v>25.769539999999999</v>
      </c>
      <c r="EJ548">
        <v>0</v>
      </c>
      <c r="EK548">
        <v>0</v>
      </c>
      <c r="EL548" s="1">
        <v>2.6029730000000001E-2</v>
      </c>
      <c r="EM548">
        <v>26.007200000000001</v>
      </c>
      <c r="EN548">
        <v>0</v>
      </c>
      <c r="EO548">
        <v>0</v>
      </c>
      <c r="EP548" s="1">
        <v>2.535548E-2</v>
      </c>
      <c r="EQ548">
        <v>26.507390000000001</v>
      </c>
      <c r="ER548">
        <v>0</v>
      </c>
      <c r="ES548">
        <v>0</v>
      </c>
      <c r="ET548" s="1">
        <v>2.5145859999999999E-2</v>
      </c>
      <c r="EU548">
        <v>27.02675</v>
      </c>
      <c r="EV548">
        <v>0</v>
      </c>
      <c r="EW548">
        <v>0</v>
      </c>
      <c r="EX548" s="1">
        <v>2.5114419999999998E-2</v>
      </c>
      <c r="EY548">
        <v>27.22213</v>
      </c>
      <c r="EZ548">
        <v>0</v>
      </c>
      <c r="FA548">
        <v>0</v>
      </c>
      <c r="FB548" s="1">
        <v>2.4995070000000001E-2</v>
      </c>
      <c r="FC548">
        <v>27.21997</v>
      </c>
      <c r="FD548">
        <v>0</v>
      </c>
      <c r="FE548">
        <v>0</v>
      </c>
      <c r="FF548" s="1">
        <v>2.507009E-2</v>
      </c>
      <c r="FG548">
        <v>27.211849999999998</v>
      </c>
      <c r="FH548">
        <v>0</v>
      </c>
      <c r="FI548" s="1">
        <v>2.563014E-36</v>
      </c>
      <c r="FJ548" s="1">
        <v>2.588996E-2</v>
      </c>
      <c r="FK548">
        <v>27.234220000000001</v>
      </c>
      <c r="FL548">
        <v>0</v>
      </c>
      <c r="FM548" s="1">
        <v>6.4003669999999997E-34</v>
      </c>
      <c r="FN548" s="1">
        <v>2.5696670000000001E-2</v>
      </c>
      <c r="FO548">
        <v>27.402200000000001</v>
      </c>
      <c r="FP548" s="1">
        <v>6.9647779999999999E-37</v>
      </c>
      <c r="FQ548" s="1">
        <v>1.0240960000000001E-31</v>
      </c>
      <c r="FR548" s="1">
        <v>2.4965930000000001E-2</v>
      </c>
      <c r="FS548">
        <v>27.655750000000001</v>
      </c>
      <c r="FT548" s="1">
        <v>7.271258E-35</v>
      </c>
      <c r="FU548" s="1">
        <v>1.098086E-29</v>
      </c>
      <c r="FV548" s="1">
        <v>2.4281839999999999E-2</v>
      </c>
      <c r="FW548">
        <v>27.953790000000001</v>
      </c>
      <c r="FX548" s="1">
        <v>5.3681720000000002E-33</v>
      </c>
      <c r="FY548" s="1">
        <v>8.330198E-28</v>
      </c>
      <c r="FZ548" s="1">
        <v>2.4215770000000001E-2</v>
      </c>
      <c r="GA548">
        <v>28.135770000000001</v>
      </c>
      <c r="GB548" s="1">
        <v>3.0364000000000002E-31</v>
      </c>
      <c r="GC548" s="1">
        <v>4.7246620000000002E-26</v>
      </c>
      <c r="GD548" s="1">
        <v>2.443617E-2</v>
      </c>
      <c r="GE548">
        <v>28.219180000000001</v>
      </c>
      <c r="GF548" s="1">
        <v>1.3307660000000001E-29</v>
      </c>
      <c r="GG548" s="1">
        <v>2.0517619999999999E-24</v>
      </c>
      <c r="GH548" s="1">
        <v>2.4453639999999999E-2</v>
      </c>
      <c r="GI548">
        <v>28.212890000000002</v>
      </c>
      <c r="GJ548" s="1">
        <v>4.4516320000000002E-28</v>
      </c>
      <c r="GK548" s="1">
        <v>6.8593079999999995E-23</v>
      </c>
      <c r="GL548" s="1">
        <v>2.4514569999999999E-2</v>
      </c>
      <c r="GM548">
        <v>28.202310000000001</v>
      </c>
      <c r="GN548" s="1">
        <v>1.1700319999999999E-26</v>
      </c>
      <c r="GO548" s="1">
        <v>1.7973819999999999E-21</v>
      </c>
      <c r="GP548" s="1">
        <v>2.5240499999999999E-2</v>
      </c>
      <c r="GQ548">
        <v>28.216750000000001</v>
      </c>
      <c r="GR548" s="1">
        <v>2.6064140000000001E-25</v>
      </c>
      <c r="GS548" s="1">
        <v>3.8890369999999998E-20</v>
      </c>
      <c r="GT548" s="1">
        <v>2.4984220000000001E-2</v>
      </c>
      <c r="GU548">
        <v>28.43695</v>
      </c>
      <c r="GV548" s="1">
        <v>4.4589239999999997E-24</v>
      </c>
      <c r="GW548" s="1">
        <v>6.7186619999999996E-19</v>
      </c>
      <c r="GX548" s="1">
        <v>2.4286439999999999E-2</v>
      </c>
      <c r="GY548">
        <v>28.767479999999999</v>
      </c>
      <c r="GZ548" s="1">
        <v>6.0520780000000005E-23</v>
      </c>
      <c r="HA548" s="1">
        <v>9.3780880000000007E-18</v>
      </c>
      <c r="HB548" s="1">
        <v>2.3611670000000001E-2</v>
      </c>
      <c r="HC548">
        <v>29.173359999999999</v>
      </c>
      <c r="HD548" s="1">
        <v>6.837005E-22</v>
      </c>
      <c r="HE548" s="1">
        <v>1.0899420000000001E-16</v>
      </c>
      <c r="HF548" s="1">
        <v>2.3496920000000001E-2</v>
      </c>
      <c r="HG548">
        <v>29.519680000000001</v>
      </c>
      <c r="HH548" s="1">
        <v>6.8248370000000001E-21</v>
      </c>
      <c r="HI548" s="1">
        <v>1.092675E-15</v>
      </c>
      <c r="HJ548" s="1">
        <v>2.3598640000000001E-2</v>
      </c>
      <c r="HK548">
        <v>29.620059999999999</v>
      </c>
      <c r="HL548" s="1">
        <v>6.0046810000000003E-20</v>
      </c>
      <c r="HM548" s="1">
        <v>9.5740240000000002E-15</v>
      </c>
      <c r="HN548">
        <v>2.3469179999999999E-2</v>
      </c>
      <c r="HO548">
        <v>29.626249999999999</v>
      </c>
      <c r="HP548" s="1">
        <v>4.5495699999999999E-19</v>
      </c>
      <c r="HQ548" s="1">
        <v>7.2946989999999994E-14</v>
      </c>
      <c r="HR548" s="1">
        <v>2.3271900000000002E-2</v>
      </c>
      <c r="HS548">
        <v>29.619730000000001</v>
      </c>
      <c r="HT548" s="1">
        <v>2.9974990000000001E-18</v>
      </c>
      <c r="HU548" s="1">
        <v>4.8470100000000002E-13</v>
      </c>
      <c r="HV548" s="1">
        <v>2.3601009999999999E-2</v>
      </c>
      <c r="HW548">
        <v>29.6496</v>
      </c>
      <c r="HX548" s="1">
        <v>1.822904E-17</v>
      </c>
      <c r="HY548" s="1">
        <v>2.9067930000000001E-12</v>
      </c>
      <c r="HZ548" s="1">
        <v>2.3329900000000001E-2</v>
      </c>
      <c r="IA548">
        <v>29.907060000000001</v>
      </c>
      <c r="IB548" s="1">
        <v>9.6127329999999996E-17</v>
      </c>
      <c r="IC548" s="1">
        <v>1.5507759999999999E-11</v>
      </c>
      <c r="ID548">
        <v>2.2782500000000001E-2</v>
      </c>
      <c r="IE548">
        <v>30.457370000000001</v>
      </c>
      <c r="IF548" s="1">
        <v>4.4523500000000003E-16</v>
      </c>
      <c r="IG548" s="1">
        <v>7.3550739999999995E-11</v>
      </c>
      <c r="IH548" s="1">
        <v>2.2208209999999999E-2</v>
      </c>
      <c r="II548">
        <v>31.154399999999999</v>
      </c>
      <c r="IJ548" s="1">
        <v>1.8573670000000002E-15</v>
      </c>
      <c r="IK548" s="1">
        <v>3.1463259999999998E-10</v>
      </c>
      <c r="IL548" s="1">
        <v>2.198191E-2</v>
      </c>
      <c r="IM548">
        <v>31.63842</v>
      </c>
      <c r="IN548" s="1">
        <v>7.2304709999999999E-15</v>
      </c>
      <c r="IO548" s="1">
        <v>1.237338E-9</v>
      </c>
      <c r="IP548" s="1">
        <v>2.1903189999999999E-2</v>
      </c>
      <c r="IQ548">
        <v>31.778980000000001</v>
      </c>
      <c r="IR548" s="1">
        <v>2.6343029999999998E-14</v>
      </c>
      <c r="IS548" s="1">
        <v>4.5247239999999997E-9</v>
      </c>
      <c r="IT548" s="1">
        <v>2.167409E-2</v>
      </c>
      <c r="IU548">
        <v>31.78032</v>
      </c>
      <c r="IV548" s="1">
        <v>8.8486649999999994E-14</v>
      </c>
      <c r="IW548" s="1">
        <v>1.535864E-8</v>
      </c>
      <c r="IX548" s="1">
        <v>2.1348349999999999E-2</v>
      </c>
      <c r="IY548">
        <v>31.773820000000001</v>
      </c>
      <c r="IZ548" s="1">
        <v>2.7409160000000001E-13</v>
      </c>
      <c r="JA548" s="1">
        <v>4.8302099999999997E-8</v>
      </c>
      <c r="JB548" s="1">
        <v>2.1137400000000001E-2</v>
      </c>
      <c r="JC548">
        <v>31.783090000000001</v>
      </c>
      <c r="JD548" s="1">
        <v>8.0000969999999997E-13</v>
      </c>
      <c r="JE548" s="1">
        <v>1.4240810000000001E-7</v>
      </c>
      <c r="JF548" s="1">
        <v>2.064247E-2</v>
      </c>
      <c r="JG548">
        <v>31.975159999999999</v>
      </c>
      <c r="JH548" s="1">
        <v>2.1543390000000001E-12</v>
      </c>
      <c r="JI548" s="1">
        <v>3.9266900000000001E-7</v>
      </c>
      <c r="JJ548" s="1">
        <v>2.0219440000000002E-2</v>
      </c>
      <c r="JK548">
        <v>32.204859999999996</v>
      </c>
      <c r="JL548" s="1">
        <v>5.4415950000000001E-12</v>
      </c>
      <c r="JM548" s="1">
        <v>1.0132709999999999E-6</v>
      </c>
      <c r="JN548" s="1">
        <v>1.9932479999999999E-2</v>
      </c>
      <c r="JO548">
        <v>32.314450000000001</v>
      </c>
      <c r="JP548" s="1">
        <v>1.3041880000000001E-11</v>
      </c>
      <c r="JQ548" s="1">
        <v>2.4695490000000001E-6</v>
      </c>
      <c r="JR548" s="1">
        <v>1.9826940000000001E-2</v>
      </c>
      <c r="JS548">
        <v>32.356749999999998</v>
      </c>
      <c r="JT548" s="1">
        <v>3.013493E-11</v>
      </c>
      <c r="JU548" s="1">
        <v>5.7516239999999999E-6</v>
      </c>
      <c r="JV548" s="1">
        <v>1.9712319999999998E-2</v>
      </c>
      <c r="JW548">
        <v>32.400910000000003</v>
      </c>
      <c r="JX548" s="1">
        <v>6.6714029999999995E-11</v>
      </c>
      <c r="JY548" s="1">
        <v>1.283749E-5</v>
      </c>
      <c r="JZ548" s="1">
        <v>1.9484669999999999E-2</v>
      </c>
      <c r="KA548">
        <v>32.404940000000003</v>
      </c>
      <c r="KB548" s="1">
        <v>1.4046539999999999E-10</v>
      </c>
      <c r="KC548" s="1">
        <v>2.7404930000000001E-5</v>
      </c>
      <c r="KD548" s="1">
        <v>1.9314649999999999E-2</v>
      </c>
      <c r="KE548">
        <v>32.399880000000003</v>
      </c>
      <c r="KF548" s="1">
        <v>2.8384730000000003E-10</v>
      </c>
      <c r="KG548" s="1">
        <v>5.5992890000000003E-5</v>
      </c>
      <c r="KH548" s="1">
        <v>1.939246E-2</v>
      </c>
      <c r="KI548">
        <v>32.396030000000003</v>
      </c>
      <c r="KJ548" s="1">
        <v>5.6206929999999999E-10</v>
      </c>
      <c r="KK548" s="1">
        <v>1.106509E-4</v>
      </c>
      <c r="KL548" s="1">
        <v>1.9291559999999999E-2</v>
      </c>
      <c r="KM548">
        <v>32.583649999999999</v>
      </c>
      <c r="KN548" s="1">
        <v>1.0684360000000001E-9</v>
      </c>
      <c r="KO548" s="1">
        <v>2.1183740000000001E-4</v>
      </c>
      <c r="KP548" s="1">
        <v>1.9025920000000002E-2</v>
      </c>
      <c r="KQ548">
        <v>33.099559999999997</v>
      </c>
      <c r="KR548" s="1">
        <v>1.9428269999999999E-9</v>
      </c>
      <c r="KS548" s="1">
        <v>3.9129889999999997E-4</v>
      </c>
      <c r="KT548" s="1">
        <v>1.8743840000000001E-2</v>
      </c>
      <c r="KU548">
        <v>33.841769999999997</v>
      </c>
      <c r="KV548" s="1">
        <v>3.4029389999999999E-9</v>
      </c>
      <c r="KW548" s="1">
        <v>6.969799E-4</v>
      </c>
      <c r="KX548" s="1">
        <v>1.8619759999999999E-2</v>
      </c>
      <c r="KY548">
        <v>34.395989999999998</v>
      </c>
      <c r="KZ548" s="1">
        <v>5.835491E-9</v>
      </c>
      <c r="LA548" s="1">
        <v>1.2051869999999999E-3</v>
      </c>
      <c r="LB548" s="1">
        <v>1.861908E-2</v>
      </c>
      <c r="LC548">
        <v>34.544640000000001</v>
      </c>
      <c r="LD548" s="1">
        <v>9.8377870000000001E-9</v>
      </c>
      <c r="LE548" s="1">
        <v>2.0353459999999999E-3</v>
      </c>
      <c r="LF548" s="1">
        <v>1.8604220000000001E-2</v>
      </c>
      <c r="LG548">
        <v>34.515639999999998</v>
      </c>
      <c r="LH548" s="1">
        <v>1.621087E-8</v>
      </c>
      <c r="LI548" s="1">
        <v>3.3618319999999999E-3</v>
      </c>
      <c r="LJ548" s="1">
        <v>1.8384749999999998E-2</v>
      </c>
      <c r="LK548">
        <v>34.49568</v>
      </c>
      <c r="LL548" s="1">
        <v>2.5855880000000002E-8</v>
      </c>
      <c r="LM548" s="1">
        <v>5.4346070000000002E-3</v>
      </c>
      <c r="LN548" s="1">
        <v>1.799924E-2</v>
      </c>
      <c r="LO548">
        <v>34.480789999999999</v>
      </c>
      <c r="LP548" s="1">
        <v>3.9975840000000002E-8</v>
      </c>
      <c r="LQ548" s="1">
        <v>8.5939199999999997E-3</v>
      </c>
      <c r="LR548" s="1">
        <v>1.7864999999999999E-2</v>
      </c>
      <c r="LS548">
        <v>34.578580000000002</v>
      </c>
      <c r="LT548" s="1">
        <v>6.1276199999999996E-8</v>
      </c>
      <c r="LU548">
        <v>1.3291290000000001E-2</v>
      </c>
      <c r="LV548" s="1">
        <v>1.794865E-2</v>
      </c>
      <c r="LW548">
        <v>34.799480000000003</v>
      </c>
      <c r="LX548" s="1">
        <v>9.3203390000000003E-8</v>
      </c>
      <c r="LY548" s="1">
        <v>2.014929E-2</v>
      </c>
      <c r="LZ548" s="1">
        <v>1.801939E-2</v>
      </c>
      <c r="MA548">
        <v>35.00029</v>
      </c>
      <c r="MB548" s="1">
        <v>1.3923580000000001E-7</v>
      </c>
      <c r="MC548" s="1">
        <v>3.0023000000000001E-2</v>
      </c>
      <c r="MD548" s="1">
        <v>1.7914329999999999E-2</v>
      </c>
      <c r="ME548">
        <v>35.164470000000001</v>
      </c>
      <c r="MF548" s="1">
        <v>2.0275299999999999E-7</v>
      </c>
      <c r="MG548" s="1">
        <v>4.4035419999999999E-2</v>
      </c>
      <c r="MH548" s="1">
        <v>1.770362E-2</v>
      </c>
      <c r="MI548">
        <v>35.25244</v>
      </c>
      <c r="MJ548" s="1">
        <v>2.8895829999999999E-7</v>
      </c>
      <c r="MK548" s="1">
        <v>6.3594360000000003E-2</v>
      </c>
      <c r="ML548">
        <v>1.7556869999999999E-2</v>
      </c>
      <c r="MM548">
        <v>35.218040000000002</v>
      </c>
      <c r="MN548" s="1">
        <v>4.06876E-7</v>
      </c>
      <c r="MO548" s="1">
        <v>9.0431300000000006E-2</v>
      </c>
      <c r="MP548">
        <v>1.7552370000000001E-2</v>
      </c>
      <c r="MQ548">
        <v>35.188789999999997</v>
      </c>
      <c r="MR548" s="1">
        <v>5.6907859999999996E-7</v>
      </c>
      <c r="MS548">
        <v>0.12671460000000001</v>
      </c>
      <c r="MT548" s="1">
        <v>1.768614E-2</v>
      </c>
      <c r="MU548">
        <v>35.184710000000003</v>
      </c>
      <c r="MV548" s="1">
        <v>7.9168770000000004E-7</v>
      </c>
      <c r="MW548">
        <v>0.17520520000000001</v>
      </c>
      <c r="MX548" s="1">
        <v>1.765038E-2</v>
      </c>
      <c r="MY548">
        <v>35.326250000000002</v>
      </c>
      <c r="MZ548" s="1">
        <v>1.0779680000000001E-6</v>
      </c>
      <c r="NA548">
        <v>0.23938200000000001</v>
      </c>
      <c r="NB548" s="1">
        <v>1.750459E-2</v>
      </c>
      <c r="NC548">
        <v>35.532859999999999</v>
      </c>
      <c r="ND548" s="1">
        <v>1.441948E-6</v>
      </c>
      <c r="NE548">
        <v>0.32335000000000003</v>
      </c>
      <c r="NF548" s="1">
        <v>1.728818E-2</v>
      </c>
      <c r="NG548">
        <v>35.869790000000002</v>
      </c>
      <c r="NH548" s="1">
        <v>1.8991960000000001E-6</v>
      </c>
      <c r="NI548">
        <v>0.43182540000000003</v>
      </c>
      <c r="NJ548" s="1">
        <v>1.724987E-2</v>
      </c>
      <c r="NK548">
        <v>36.291539999999998</v>
      </c>
      <c r="NL548" s="1">
        <v>2.4989279999999998E-6</v>
      </c>
      <c r="NM548">
        <v>0.57026880000000002</v>
      </c>
      <c r="NN548" s="1">
        <v>1.730226E-2</v>
      </c>
      <c r="NO548">
        <v>36.52908</v>
      </c>
      <c r="NP548" s="1">
        <v>3.2713049999999998E-6</v>
      </c>
      <c r="NQ548">
        <v>0.74529769999999995</v>
      </c>
      <c r="NR548" s="1">
        <v>1.729522E-2</v>
      </c>
      <c r="NS548">
        <v>36.479770000000002</v>
      </c>
      <c r="NT548" s="1">
        <v>4.2276739999999999E-6</v>
      </c>
      <c r="NU548">
        <v>0.96485699999999996</v>
      </c>
      <c r="NV548" s="1">
        <v>1.7196679999999999E-2</v>
      </c>
      <c r="NW548">
        <v>36.426479999999998</v>
      </c>
      <c r="NX548" s="1">
        <v>5.3867880000000003E-6</v>
      </c>
      <c r="NY548">
        <v>1.2380230000000001</v>
      </c>
      <c r="NZ548" s="1">
        <v>1.700929E-2</v>
      </c>
      <c r="OA548">
        <v>36.403820000000003</v>
      </c>
      <c r="OB548" s="1">
        <v>6.7703150000000004E-6</v>
      </c>
      <c r="OC548">
        <v>1.5748709999999999</v>
      </c>
      <c r="OD548" s="1">
        <v>1.6926489999999999E-2</v>
      </c>
      <c r="OE548">
        <v>36.541240000000002</v>
      </c>
      <c r="OF548" s="1">
        <v>8.4891639999999998E-6</v>
      </c>
      <c r="OG548">
        <v>1.986386</v>
      </c>
      <c r="OH548" s="1">
        <v>1.6944770000000001E-2</v>
      </c>
      <c r="OI548">
        <v>36.666640000000001</v>
      </c>
      <c r="OJ548" s="1">
        <v>1.062244E-5</v>
      </c>
      <c r="OK548">
        <v>2.485277</v>
      </c>
    </row>
    <row r="549" spans="1:401" x14ac:dyDescent="0.35">
      <c r="A549">
        <v>558</v>
      </c>
      <c r="B549" t="s">
        <v>4</v>
      </c>
      <c r="C549" t="s">
        <v>364</v>
      </c>
      <c r="D549" t="s">
        <v>556</v>
      </c>
      <c r="E549">
        <v>9018.3680000000004</v>
      </c>
      <c r="F549" s="1">
        <v>2.2985060000000002E-2</v>
      </c>
      <c r="G549">
        <v>20.970199999999998</v>
      </c>
      <c r="H549">
        <v>0</v>
      </c>
      <c r="I549">
        <v>0</v>
      </c>
      <c r="J549" s="1">
        <v>2.2842250000000001E-2</v>
      </c>
      <c r="K549">
        <v>21.06474</v>
      </c>
      <c r="L549">
        <v>0</v>
      </c>
      <c r="M549">
        <v>0</v>
      </c>
      <c r="N549" s="1">
        <v>2.2371220000000001E-2</v>
      </c>
      <c r="O549">
        <v>21.115870000000001</v>
      </c>
      <c r="P549">
        <v>0</v>
      </c>
      <c r="Q549">
        <v>0</v>
      </c>
      <c r="R549" s="1">
        <v>2.1925090000000001E-2</v>
      </c>
      <c r="S549">
        <v>21.269580000000001</v>
      </c>
      <c r="T549">
        <v>0</v>
      </c>
      <c r="U549">
        <v>0</v>
      </c>
      <c r="V549" s="1">
        <v>2.1840910000000002E-2</v>
      </c>
      <c r="W549">
        <v>21.420059999999999</v>
      </c>
      <c r="X549">
        <v>0</v>
      </c>
      <c r="Y549">
        <v>0</v>
      </c>
      <c r="Z549" s="1">
        <v>2.19081E-2</v>
      </c>
      <c r="AA549">
        <v>21.478169999999999</v>
      </c>
      <c r="AB549">
        <v>0</v>
      </c>
      <c r="AC549">
        <v>0</v>
      </c>
      <c r="AD549" s="1">
        <v>2.1811359999999998E-2</v>
      </c>
      <c r="AE549">
        <v>21.464950000000002</v>
      </c>
      <c r="AF549">
        <v>0</v>
      </c>
      <c r="AG549">
        <v>0</v>
      </c>
      <c r="AH549" s="1">
        <v>2.1543380000000001E-2</v>
      </c>
      <c r="AI549">
        <v>21.44275</v>
      </c>
      <c r="AJ549">
        <v>0</v>
      </c>
      <c r="AK549">
        <v>0</v>
      </c>
      <c r="AL549" s="1">
        <v>2.1249669999999998E-2</v>
      </c>
      <c r="AM549">
        <v>21.455369999999998</v>
      </c>
      <c r="AN549">
        <v>0</v>
      </c>
      <c r="AO549">
        <v>0</v>
      </c>
      <c r="AP549" s="1">
        <v>2.108935E-2</v>
      </c>
      <c r="AQ549">
        <v>21.625710000000002</v>
      </c>
      <c r="AR549">
        <v>0</v>
      </c>
      <c r="AS549">
        <v>0</v>
      </c>
      <c r="AT549" s="1">
        <v>2.099295E-2</v>
      </c>
      <c r="AU549">
        <v>21.905889999999999</v>
      </c>
      <c r="AV549">
        <v>0</v>
      </c>
      <c r="AW549">
        <v>0</v>
      </c>
      <c r="AX549" s="1">
        <v>2.086199E-2</v>
      </c>
      <c r="AY549">
        <v>22.23826</v>
      </c>
      <c r="AZ549">
        <v>0</v>
      </c>
      <c r="BA549">
        <v>0</v>
      </c>
      <c r="BB549" s="1">
        <v>2.0617969999999999E-2</v>
      </c>
      <c r="BC549">
        <v>22.514700000000001</v>
      </c>
      <c r="BD549">
        <v>0</v>
      </c>
      <c r="BE549">
        <v>0</v>
      </c>
      <c r="BF549" s="1">
        <v>2.0338220000000001E-2</v>
      </c>
      <c r="BG549">
        <v>22.61092</v>
      </c>
      <c r="BH549">
        <v>0</v>
      </c>
      <c r="BI549">
        <v>0</v>
      </c>
      <c r="BJ549" s="1">
        <v>2.0089070000000001E-2</v>
      </c>
      <c r="BK549">
        <v>22.604420000000001</v>
      </c>
      <c r="BL549">
        <v>0</v>
      </c>
      <c r="BM549">
        <v>0</v>
      </c>
      <c r="BN549">
        <v>2.001317E-2</v>
      </c>
      <c r="BO549">
        <v>22.592400000000001</v>
      </c>
      <c r="BP549">
        <v>0</v>
      </c>
      <c r="BQ549">
        <v>0</v>
      </c>
      <c r="BR549" s="1">
        <v>2.0079710000000001E-2</v>
      </c>
      <c r="BS549">
        <v>22.590879999999999</v>
      </c>
      <c r="BT549">
        <v>0</v>
      </c>
      <c r="BU549">
        <v>0</v>
      </c>
      <c r="BV549" s="1">
        <v>1.9852890000000002E-2</v>
      </c>
      <c r="BW549">
        <v>22.70054</v>
      </c>
      <c r="BX549">
        <v>0</v>
      </c>
      <c r="BY549">
        <v>0</v>
      </c>
      <c r="BZ549" s="1">
        <v>1.9448549999999998E-2</v>
      </c>
      <c r="CA549">
        <v>22.843109999999999</v>
      </c>
      <c r="CB549">
        <v>0</v>
      </c>
      <c r="CC549">
        <v>0</v>
      </c>
      <c r="CD549" s="1">
        <v>1.9048760000000001E-2</v>
      </c>
      <c r="CE549">
        <v>22.972549999999998</v>
      </c>
      <c r="CF549">
        <v>0</v>
      </c>
      <c r="CG549">
        <v>0</v>
      </c>
      <c r="CH549" s="1">
        <v>1.8852629999999999E-2</v>
      </c>
      <c r="CI549">
        <v>23.076779999999999</v>
      </c>
      <c r="CJ549">
        <v>0</v>
      </c>
      <c r="CK549">
        <v>0</v>
      </c>
      <c r="CL549">
        <v>1.8750099999999999E-2</v>
      </c>
      <c r="CM549">
        <v>23.09524</v>
      </c>
      <c r="CN549">
        <v>0</v>
      </c>
      <c r="CO549">
        <v>0</v>
      </c>
      <c r="CP549" s="1">
        <v>1.862484E-2</v>
      </c>
      <c r="CQ549">
        <v>23.090789999999998</v>
      </c>
      <c r="CR549">
        <v>0</v>
      </c>
      <c r="CS549">
        <v>0</v>
      </c>
      <c r="CT549" s="1">
        <v>1.836844E-2</v>
      </c>
      <c r="CU549">
        <v>23.080010000000001</v>
      </c>
      <c r="CV549">
        <v>0</v>
      </c>
      <c r="CW549">
        <v>0</v>
      </c>
      <c r="CX549" s="1">
        <v>1.8099980000000002E-2</v>
      </c>
      <c r="CY549">
        <v>23.09723</v>
      </c>
      <c r="CZ549">
        <v>0</v>
      </c>
      <c r="DA549">
        <v>0</v>
      </c>
      <c r="DB549" s="1">
        <v>1.7923669999999999E-2</v>
      </c>
      <c r="DC549">
        <v>23.235810000000001</v>
      </c>
      <c r="DD549">
        <v>0</v>
      </c>
      <c r="DE549">
        <v>0</v>
      </c>
      <c r="DF549" s="1">
        <v>1.7917539999999999E-2</v>
      </c>
      <c r="DG549">
        <v>23.509370000000001</v>
      </c>
      <c r="DH549">
        <v>0</v>
      </c>
      <c r="DI549">
        <v>0</v>
      </c>
      <c r="DJ549" s="1">
        <v>1.7874999999999999E-2</v>
      </c>
      <c r="DK549">
        <v>23.962689999999998</v>
      </c>
      <c r="DL549">
        <v>0</v>
      </c>
      <c r="DM549">
        <v>0</v>
      </c>
      <c r="DN549">
        <v>1.7763270000000001E-2</v>
      </c>
      <c r="DO549">
        <v>24.499400000000001</v>
      </c>
      <c r="DP549">
        <v>0</v>
      </c>
      <c r="DQ549">
        <v>0</v>
      </c>
      <c r="DR549" s="1">
        <v>1.7509719999999999E-2</v>
      </c>
      <c r="DS549">
        <v>24.73779</v>
      </c>
      <c r="DT549">
        <v>0</v>
      </c>
      <c r="DU549">
        <v>0</v>
      </c>
      <c r="DV549" s="1">
        <v>1.731106E-2</v>
      </c>
      <c r="DW549">
        <v>24.737829999999999</v>
      </c>
      <c r="DX549">
        <v>0</v>
      </c>
      <c r="DY549">
        <v>0</v>
      </c>
      <c r="DZ549" s="1">
        <v>1.734016E-2</v>
      </c>
      <c r="EA549">
        <v>24.73095</v>
      </c>
      <c r="EB549">
        <v>0</v>
      </c>
      <c r="EC549">
        <v>0</v>
      </c>
      <c r="ED549" s="1">
        <v>1.7680379999999999E-2</v>
      </c>
      <c r="EE549">
        <v>24.734829999999999</v>
      </c>
      <c r="EF549">
        <v>0</v>
      </c>
      <c r="EG549">
        <v>0</v>
      </c>
      <c r="EH549" s="1">
        <v>1.752393E-2</v>
      </c>
      <c r="EI549">
        <v>24.818210000000001</v>
      </c>
      <c r="EJ549">
        <v>0</v>
      </c>
      <c r="EK549">
        <v>0</v>
      </c>
      <c r="EL549" s="1">
        <v>1.7058460000000001E-2</v>
      </c>
      <c r="EM549">
        <v>25.034649999999999</v>
      </c>
      <c r="EN549">
        <v>0</v>
      </c>
      <c r="EO549">
        <v>0</v>
      </c>
      <c r="EP549" s="1">
        <v>1.6619829999999999E-2</v>
      </c>
      <c r="EQ549">
        <v>25.498619999999999</v>
      </c>
      <c r="ER549">
        <v>0</v>
      </c>
      <c r="ES549">
        <v>0</v>
      </c>
      <c r="ET549" s="1">
        <v>1.6478690000000001E-2</v>
      </c>
      <c r="EU549">
        <v>25.981770000000001</v>
      </c>
      <c r="EV549">
        <v>0</v>
      </c>
      <c r="EW549">
        <v>0</v>
      </c>
      <c r="EX549" s="1">
        <v>1.64662E-2</v>
      </c>
      <c r="EY549">
        <v>26.162489999999998</v>
      </c>
      <c r="EZ549">
        <v>0</v>
      </c>
      <c r="FA549">
        <v>0</v>
      </c>
      <c r="FB549" s="1">
        <v>1.639088E-2</v>
      </c>
      <c r="FC549">
        <v>26.157350000000001</v>
      </c>
      <c r="FD549">
        <v>0</v>
      </c>
      <c r="FE549">
        <v>0</v>
      </c>
      <c r="FF549" s="1">
        <v>1.648641E-2</v>
      </c>
      <c r="FG549">
        <v>26.145790000000002</v>
      </c>
      <c r="FH549">
        <v>0</v>
      </c>
      <c r="FI549">
        <v>0</v>
      </c>
      <c r="FJ549" s="1">
        <v>1.7019200000000002E-2</v>
      </c>
      <c r="FK549">
        <v>26.161439999999999</v>
      </c>
      <c r="FL549">
        <v>0</v>
      </c>
      <c r="FM549" s="1">
        <v>3.1040100000000001E-36</v>
      </c>
      <c r="FN549" s="1">
        <v>1.6898409999999999E-2</v>
      </c>
      <c r="FO549">
        <v>26.311859999999999</v>
      </c>
      <c r="FP549">
        <v>0</v>
      </c>
      <c r="FQ549" s="1">
        <v>5.3986289999999999E-34</v>
      </c>
      <c r="FR549" s="1">
        <v>1.6404990000000001E-2</v>
      </c>
      <c r="FS549">
        <v>26.54222</v>
      </c>
      <c r="FT549" s="1">
        <v>4.0408060000000003E-37</v>
      </c>
      <c r="FU549" s="1">
        <v>6.105716E-32</v>
      </c>
      <c r="FV549" s="1">
        <v>1.5950260000000001E-2</v>
      </c>
      <c r="FW549">
        <v>26.814689999999999</v>
      </c>
      <c r="FX549" s="1">
        <v>3.1154059999999999E-35</v>
      </c>
      <c r="FY549" s="1">
        <v>4.83868E-30</v>
      </c>
      <c r="FZ549" s="1">
        <v>1.5905619999999999E-2</v>
      </c>
      <c r="GA549">
        <v>26.97954</v>
      </c>
      <c r="GB549" s="1">
        <v>1.867238E-33</v>
      </c>
      <c r="GC549" s="1">
        <v>2.9082550000000001E-28</v>
      </c>
      <c r="GD549" s="1">
        <v>1.6058269999999999E-2</v>
      </c>
      <c r="GE549">
        <v>27.05198</v>
      </c>
      <c r="GF549" s="1">
        <v>8.8224360000000004E-32</v>
      </c>
      <c r="GG549" s="1">
        <v>1.3608920000000001E-26</v>
      </c>
      <c r="GH549" s="1">
        <v>1.606921E-2</v>
      </c>
      <c r="GI549">
        <v>27.040600000000001</v>
      </c>
      <c r="GJ549" s="1">
        <v>3.1789890000000002E-30</v>
      </c>
      <c r="GK549" s="1">
        <v>4.9009069999999996E-25</v>
      </c>
      <c r="GL549" s="1">
        <v>1.6165180000000001E-2</v>
      </c>
      <c r="GM549">
        <v>27.02487</v>
      </c>
      <c r="GN549" s="1">
        <v>8.9751860000000003E-29</v>
      </c>
      <c r="GO549" s="1">
        <v>1.3746909999999999E-23</v>
      </c>
      <c r="GP549" s="1">
        <v>1.663603E-2</v>
      </c>
      <c r="GQ549">
        <v>27.031590000000001</v>
      </c>
      <c r="GR549" s="1">
        <v>2.1773399999999999E-27</v>
      </c>
      <c r="GS549" s="1">
        <v>3.2407949999999999E-22</v>
      </c>
      <c r="GT549" s="1">
        <v>1.6473600000000001E-2</v>
      </c>
      <c r="GU549">
        <v>27.22992</v>
      </c>
      <c r="GV549" s="1">
        <v>4.0268929999999998E-26</v>
      </c>
      <c r="GW549" s="1">
        <v>6.0501949999999999E-21</v>
      </c>
      <c r="GX549" s="1">
        <v>1.5993529999999999E-2</v>
      </c>
      <c r="GY549">
        <v>27.531939999999999</v>
      </c>
      <c r="GZ549" s="1">
        <v>5.7450820000000002E-25</v>
      </c>
      <c r="HA549" s="1">
        <v>8.8876629999999994E-20</v>
      </c>
      <c r="HB549" s="1">
        <v>1.5550909999999999E-2</v>
      </c>
      <c r="HC549">
        <v>27.905429999999999</v>
      </c>
      <c r="HD549" s="1">
        <v>6.7492190000000004E-24</v>
      </c>
      <c r="HE549" s="1">
        <v>1.074053E-18</v>
      </c>
      <c r="HF549" s="1">
        <v>1.547952E-2</v>
      </c>
      <c r="HG549">
        <v>28.22409</v>
      </c>
      <c r="HH549" s="1">
        <v>7.0557500000000001E-23</v>
      </c>
      <c r="HI549" s="1">
        <v>1.127337E-17</v>
      </c>
      <c r="HJ549" s="1">
        <v>1.555527E-2</v>
      </c>
      <c r="HK549">
        <v>28.312989999999999</v>
      </c>
      <c r="HL549" s="1">
        <v>6.5973349999999997E-22</v>
      </c>
      <c r="HM549" s="1">
        <v>1.049161E-16</v>
      </c>
      <c r="HN549" s="1">
        <v>1.5473539999999999E-2</v>
      </c>
      <c r="HO549">
        <v>28.313359999999999</v>
      </c>
      <c r="HP549" s="1">
        <v>5.326804E-21</v>
      </c>
      <c r="HQ549" s="1">
        <v>8.5167229999999997E-16</v>
      </c>
      <c r="HR549" s="1">
        <v>1.537752E-2</v>
      </c>
      <c r="HS549">
        <v>28.30171</v>
      </c>
      <c r="HT549" s="1">
        <v>3.7225030000000001E-20</v>
      </c>
      <c r="HU549" s="1">
        <v>5.988992E-15</v>
      </c>
      <c r="HV549" s="1">
        <v>1.5572799999999999E-2</v>
      </c>
      <c r="HW549">
        <v>28.3233</v>
      </c>
      <c r="HX549" s="1">
        <v>2.4036920000000001E-19</v>
      </c>
      <c r="HY549" s="1">
        <v>3.8190060000000001E-14</v>
      </c>
      <c r="HZ549" s="1">
        <v>1.54089E-2</v>
      </c>
      <c r="IA549">
        <v>28.557410000000001</v>
      </c>
      <c r="IB549" s="1">
        <v>1.352015E-18</v>
      </c>
      <c r="IC549" s="1">
        <v>2.1711E-13</v>
      </c>
      <c r="ID549" s="1">
        <v>1.5039469999999999E-2</v>
      </c>
      <c r="IE549">
        <v>29.067060000000001</v>
      </c>
      <c r="IF549" s="1">
        <v>6.5909440000000002E-18</v>
      </c>
      <c r="IG549" s="1">
        <v>1.0843419999999999E-12</v>
      </c>
      <c r="IH549" s="1">
        <v>1.466402E-2</v>
      </c>
      <c r="II549">
        <v>29.71555</v>
      </c>
      <c r="IJ549" s="1">
        <v>2.866866E-17</v>
      </c>
      <c r="IK549" s="1">
        <v>4.8352469999999999E-12</v>
      </c>
      <c r="IL549" s="1">
        <v>1.4517230000000001E-2</v>
      </c>
      <c r="IM549">
        <v>30.16657</v>
      </c>
      <c r="IN549" s="1">
        <v>1.1619060000000001E-16</v>
      </c>
      <c r="IO549" s="1">
        <v>1.9793199999999999E-11</v>
      </c>
      <c r="IP549" s="1">
        <v>1.446776E-2</v>
      </c>
      <c r="IQ549">
        <v>30.294830000000001</v>
      </c>
      <c r="IR549" s="1">
        <v>4.4302620000000002E-16</v>
      </c>
      <c r="IS549" s="1">
        <v>7.5736040000000003E-11</v>
      </c>
      <c r="IT549" s="1">
        <v>1.431472E-2</v>
      </c>
      <c r="IU549">
        <v>30.292529999999999</v>
      </c>
      <c r="IV549" s="1">
        <v>1.5618480000000001E-15</v>
      </c>
      <c r="IW549" s="1">
        <v>2.6984169999999999E-10</v>
      </c>
      <c r="IX549" s="1">
        <v>1.4117380000000001E-2</v>
      </c>
      <c r="IY549">
        <v>30.282440000000001</v>
      </c>
      <c r="IZ549" s="1">
        <v>5.0770790000000002E-15</v>
      </c>
      <c r="JA549" s="1">
        <v>8.8946819999999997E-10</v>
      </c>
      <c r="JB549" s="1">
        <v>1.3973940000000001E-2</v>
      </c>
      <c r="JC549">
        <v>30.28632</v>
      </c>
      <c r="JD549" s="1">
        <v>1.5502E-14</v>
      </c>
      <c r="JE549" s="1">
        <v>2.7440619999999999E-9</v>
      </c>
      <c r="JF549" s="1">
        <v>1.3650310000000001E-2</v>
      </c>
      <c r="JG549">
        <v>30.460819999999998</v>
      </c>
      <c r="JH549" s="1">
        <v>4.3601180000000001E-14</v>
      </c>
      <c r="JI549" s="1">
        <v>7.9006250000000003E-9</v>
      </c>
      <c r="JJ549" s="1">
        <v>1.3371630000000001E-2</v>
      </c>
      <c r="JK549">
        <v>30.67202</v>
      </c>
      <c r="JL549" s="1">
        <v>1.1479040000000001E-13</v>
      </c>
      <c r="JM549" s="1">
        <v>2.1248130000000001E-8</v>
      </c>
      <c r="JN549" s="1">
        <v>1.3185590000000001E-2</v>
      </c>
      <c r="JO549">
        <v>30.770669999999999</v>
      </c>
      <c r="JP549" s="1">
        <v>2.8627389999999998E-13</v>
      </c>
      <c r="JQ549" s="1">
        <v>5.3870119999999997E-8</v>
      </c>
      <c r="JR549" s="1">
        <v>1.3112489999999999E-2</v>
      </c>
      <c r="JS549">
        <v>30.80519</v>
      </c>
      <c r="JT549" s="1">
        <v>6.8775189999999996E-13</v>
      </c>
      <c r="JU549" s="1">
        <v>1.304812E-7</v>
      </c>
      <c r="JV549" s="1">
        <v>1.304223E-2</v>
      </c>
      <c r="JW549">
        <v>30.84094</v>
      </c>
      <c r="JX549" s="1">
        <v>1.588031E-12</v>
      </c>
      <c r="JY549" s="1">
        <v>3.0361959999999999E-7</v>
      </c>
      <c r="JZ549" s="1">
        <v>1.289266E-2</v>
      </c>
      <c r="KA549">
        <v>30.83841</v>
      </c>
      <c r="KB549" s="1">
        <v>3.4911270000000002E-12</v>
      </c>
      <c r="KC549" s="1">
        <v>6.7669740000000001E-7</v>
      </c>
      <c r="KD549" s="1">
        <v>1.278728E-2</v>
      </c>
      <c r="KE549">
        <v>30.827010000000001</v>
      </c>
      <c r="KF549" s="1">
        <v>7.3699790000000003E-12</v>
      </c>
      <c r="KG549" s="1">
        <v>1.4435809999999999E-6</v>
      </c>
      <c r="KH549" s="1">
        <v>1.2836739999999999E-2</v>
      </c>
      <c r="KI549">
        <v>30.81728</v>
      </c>
      <c r="KJ549" s="1">
        <v>1.52313E-11</v>
      </c>
      <c r="KK549" s="1">
        <v>2.9777919999999999E-6</v>
      </c>
      <c r="KL549" s="1">
        <v>1.277531E-2</v>
      </c>
      <c r="KM549">
        <v>30.985710000000001</v>
      </c>
      <c r="KN549" s="1">
        <v>3.0232440000000002E-11</v>
      </c>
      <c r="KO549" s="1">
        <v>5.9502140000000002E-6</v>
      </c>
      <c r="KP549" s="1">
        <v>1.2602459999999999E-2</v>
      </c>
      <c r="KQ549">
        <v>31.46321</v>
      </c>
      <c r="KR549" s="1">
        <v>5.737616E-11</v>
      </c>
      <c r="KS549" s="1">
        <v>1.146837E-5</v>
      </c>
      <c r="KT549" s="1">
        <v>1.2416409999999999E-2</v>
      </c>
      <c r="KU549">
        <v>32.155639999999998</v>
      </c>
      <c r="KV549" s="1">
        <v>1.047502E-10</v>
      </c>
      <c r="KW549" s="1">
        <v>2.1290599999999999E-5</v>
      </c>
      <c r="KX549" s="1">
        <v>1.2328799999999999E-2</v>
      </c>
      <c r="KY549">
        <v>32.673050000000003</v>
      </c>
      <c r="KZ549" s="1">
        <v>1.8665670000000001E-10</v>
      </c>
      <c r="LA549" s="1">
        <v>3.8271320000000002E-5</v>
      </c>
      <c r="LB549" s="1">
        <v>1.2333530000000001E-2</v>
      </c>
      <c r="LC549">
        <v>32.811590000000002</v>
      </c>
      <c r="LD549" s="1">
        <v>3.269922E-10</v>
      </c>
      <c r="LE549" s="1">
        <v>6.7135299999999994E-5</v>
      </c>
      <c r="LF549" s="1">
        <v>1.2319510000000001E-2</v>
      </c>
      <c r="LG549">
        <v>32.78257</v>
      </c>
      <c r="LH549" s="1">
        <v>5.5958369999999999E-10</v>
      </c>
      <c r="LI549" s="1">
        <v>1.1519900000000001E-4</v>
      </c>
      <c r="LJ549" s="1">
        <v>1.217058E-2</v>
      </c>
      <c r="LK549">
        <v>32.759720000000002</v>
      </c>
      <c r="LL549" s="1">
        <v>9.249591E-10</v>
      </c>
      <c r="LM549" s="1">
        <v>1.9305099999999999E-4</v>
      </c>
      <c r="LN549" s="1">
        <v>1.1915210000000001E-2</v>
      </c>
      <c r="LO549">
        <v>32.740699999999997</v>
      </c>
      <c r="LP549" s="1">
        <v>1.475083E-9</v>
      </c>
      <c r="LQ549" s="1">
        <v>3.1488380000000002E-4</v>
      </c>
      <c r="LR549" s="1">
        <v>1.182591E-2</v>
      </c>
      <c r="LS549">
        <v>32.826700000000002</v>
      </c>
      <c r="LT549" s="1">
        <v>2.3315799999999999E-9</v>
      </c>
      <c r="LU549" s="1">
        <v>5.0220609999999998E-4</v>
      </c>
      <c r="LV549" s="1">
        <v>1.1885939999999999E-2</v>
      </c>
      <c r="LW549">
        <v>33.027389999999997</v>
      </c>
      <c r="LX549" s="1">
        <v>3.672612E-9</v>
      </c>
      <c r="LY549" s="1">
        <v>7.8810890000000002E-4</v>
      </c>
      <c r="LZ549" s="1">
        <v>1.1928970000000001E-2</v>
      </c>
      <c r="MA549">
        <v>33.209609999999998</v>
      </c>
      <c r="MB549" s="1">
        <v>5.6928719999999998E-9</v>
      </c>
      <c r="MC549" s="1">
        <v>1.2188570000000001E-3</v>
      </c>
      <c r="MD549" s="1">
        <v>1.186451E-2</v>
      </c>
      <c r="ME549">
        <v>33.357869999999998</v>
      </c>
      <c r="MF549" s="1">
        <v>8.5968280000000006E-9</v>
      </c>
      <c r="MG549" s="1">
        <v>1.8531140000000001E-3</v>
      </c>
      <c r="MH549" s="1">
        <v>1.1718660000000001E-2</v>
      </c>
      <c r="MI549">
        <v>33.435220000000001</v>
      </c>
      <c r="MJ549" s="1">
        <v>1.2652470000000001E-8</v>
      </c>
      <c r="MK549">
        <v>2.7651529999999998E-3</v>
      </c>
      <c r="ML549" s="1">
        <v>1.162228E-2</v>
      </c>
      <c r="MM549">
        <v>33.398499999999999</v>
      </c>
      <c r="MN549" s="1">
        <v>1.8371569999999999E-8</v>
      </c>
      <c r="MO549" s="1">
        <v>4.0544480000000004E-3</v>
      </c>
      <c r="MP549" s="1">
        <v>1.1633080000000001E-2</v>
      </c>
      <c r="MQ549">
        <v>33.365200000000002</v>
      </c>
      <c r="MR549" s="1">
        <v>2.6545200000000001E-8</v>
      </c>
      <c r="MS549" s="1">
        <v>5.8621400000000001E-3</v>
      </c>
      <c r="MT549" s="1">
        <v>1.171322E-2</v>
      </c>
      <c r="MU549">
        <v>33.355049999999999</v>
      </c>
      <c r="MV549" s="1">
        <v>3.8173279999999997E-8</v>
      </c>
      <c r="MW549" s="1">
        <v>8.3844950000000005E-3</v>
      </c>
      <c r="MX549" s="1">
        <v>1.170057E-2</v>
      </c>
      <c r="MY549">
        <v>33.480780000000003</v>
      </c>
      <c r="MZ549" s="1">
        <v>5.3827410000000001E-8</v>
      </c>
      <c r="NA549" s="1">
        <v>1.185227E-2</v>
      </c>
      <c r="NB549" s="1">
        <v>1.159226E-2</v>
      </c>
      <c r="NC549">
        <v>33.666789999999999</v>
      </c>
      <c r="ND549" s="1">
        <v>7.4235000000000003E-8</v>
      </c>
      <c r="NE549" s="1">
        <v>1.652261E-2</v>
      </c>
      <c r="NF549" s="1">
        <v>1.145329E-2</v>
      </c>
      <c r="NG549">
        <v>33.97383</v>
      </c>
      <c r="NH549" s="1">
        <v>1.006636E-7</v>
      </c>
      <c r="NI549" s="1">
        <v>2.2708679999999998E-2</v>
      </c>
      <c r="NJ549" s="1">
        <v>1.1427649999999999E-2</v>
      </c>
      <c r="NK549">
        <v>34.362270000000002</v>
      </c>
      <c r="NL549" s="1">
        <v>1.3621560000000001E-7</v>
      </c>
      <c r="NM549">
        <v>3.084195E-2</v>
      </c>
      <c r="NN549" s="1">
        <v>1.1462099999999999E-2</v>
      </c>
      <c r="NO549">
        <v>34.583509999999997</v>
      </c>
      <c r="NP549" s="1">
        <v>1.8361240000000001E-7</v>
      </c>
      <c r="NQ549" s="1">
        <v>4.1505769999999997E-2</v>
      </c>
      <c r="NR549" s="1">
        <v>1.146294E-2</v>
      </c>
      <c r="NS549">
        <v>34.536320000000003</v>
      </c>
      <c r="NT549" s="1">
        <v>2.4460330000000001E-7</v>
      </c>
      <c r="NU549" s="1">
        <v>5.5361590000000002E-2</v>
      </c>
      <c r="NV549" s="1">
        <v>1.138729E-2</v>
      </c>
      <c r="NW549">
        <v>34.4848</v>
      </c>
      <c r="NX549" s="1">
        <v>3.2052140000000001E-7</v>
      </c>
      <c r="NY549" s="1">
        <v>7.311935E-2</v>
      </c>
      <c r="NZ549" s="1">
        <v>1.126186E-2</v>
      </c>
      <c r="OA549">
        <v>34.458869999999997</v>
      </c>
      <c r="OB549" s="1">
        <v>4.1365390000000001E-7</v>
      </c>
      <c r="OC549" s="1">
        <v>9.5520759999999996E-2</v>
      </c>
      <c r="OD549" s="1">
        <v>1.121282E-2</v>
      </c>
      <c r="OE549">
        <v>34.580970000000001</v>
      </c>
      <c r="OF549" s="1">
        <v>5.3230720000000004E-7</v>
      </c>
      <c r="OG549">
        <v>0.1235831</v>
      </c>
      <c r="OH549" s="1">
        <v>1.1227350000000001E-2</v>
      </c>
      <c r="OI549">
        <v>34.695599999999999</v>
      </c>
      <c r="OJ549" s="1">
        <v>6.8373710000000002E-7</v>
      </c>
      <c r="OK549">
        <v>0.15868740000000001</v>
      </c>
    </row>
    <row r="550" spans="1:401" x14ac:dyDescent="0.35">
      <c r="A550">
        <v>559</v>
      </c>
      <c r="B550" t="s">
        <v>4</v>
      </c>
      <c r="C550" t="s">
        <v>364</v>
      </c>
      <c r="D550" t="s">
        <v>557</v>
      </c>
      <c r="E550">
        <v>5293.4380000000001</v>
      </c>
      <c r="F550" s="1">
        <v>2.3610280000000001E-2</v>
      </c>
      <c r="G550">
        <v>20.692789999999999</v>
      </c>
      <c r="H550">
        <v>0</v>
      </c>
      <c r="I550">
        <v>0</v>
      </c>
      <c r="J550" s="1">
        <v>2.347378E-2</v>
      </c>
      <c r="K550">
        <v>20.778949999999998</v>
      </c>
      <c r="L550">
        <v>0</v>
      </c>
      <c r="M550">
        <v>0</v>
      </c>
      <c r="N550" s="1">
        <v>2.297043E-2</v>
      </c>
      <c r="O550">
        <v>20.817229999999999</v>
      </c>
      <c r="P550">
        <v>0</v>
      </c>
      <c r="Q550">
        <v>0</v>
      </c>
      <c r="R550" s="1">
        <v>2.2506120000000001E-2</v>
      </c>
      <c r="S550">
        <v>20.96743</v>
      </c>
      <c r="T550">
        <v>0</v>
      </c>
      <c r="U550">
        <v>0</v>
      </c>
      <c r="V550" s="1">
        <v>2.242098E-2</v>
      </c>
      <c r="W550">
        <v>21.113720000000001</v>
      </c>
      <c r="X550">
        <v>0</v>
      </c>
      <c r="Y550">
        <v>0</v>
      </c>
      <c r="Z550" s="1">
        <v>2.249866E-2</v>
      </c>
      <c r="AA550">
        <v>21.158270000000002</v>
      </c>
      <c r="AB550">
        <v>0</v>
      </c>
      <c r="AC550">
        <v>0</v>
      </c>
      <c r="AD550" s="1">
        <v>2.240549E-2</v>
      </c>
      <c r="AE550">
        <v>21.125219999999999</v>
      </c>
      <c r="AF550">
        <v>0</v>
      </c>
      <c r="AG550">
        <v>0</v>
      </c>
      <c r="AH550" s="1">
        <v>2.2128140000000001E-2</v>
      </c>
      <c r="AI550">
        <v>21.08306</v>
      </c>
      <c r="AJ550">
        <v>0</v>
      </c>
      <c r="AK550">
        <v>0</v>
      </c>
      <c r="AL550" s="1">
        <v>2.182255E-2</v>
      </c>
      <c r="AM550">
        <v>21.07957</v>
      </c>
      <c r="AN550">
        <v>0</v>
      </c>
      <c r="AO550">
        <v>0</v>
      </c>
      <c r="AP550" s="1">
        <v>2.1659319999999999E-2</v>
      </c>
      <c r="AQ550">
        <v>21.249079999999999</v>
      </c>
      <c r="AR550">
        <v>0</v>
      </c>
      <c r="AS550">
        <v>0</v>
      </c>
      <c r="AT550" s="1">
        <v>2.1559749999999999E-2</v>
      </c>
      <c r="AU550">
        <v>21.538180000000001</v>
      </c>
      <c r="AV550">
        <v>0</v>
      </c>
      <c r="AW550">
        <v>0</v>
      </c>
      <c r="AX550" s="1">
        <v>2.1424459999999999E-2</v>
      </c>
      <c r="AY550">
        <v>21.8828</v>
      </c>
      <c r="AZ550">
        <v>0</v>
      </c>
      <c r="BA550">
        <v>0</v>
      </c>
      <c r="BB550" s="1">
        <v>2.1166620000000001E-2</v>
      </c>
      <c r="BC550">
        <v>22.16412</v>
      </c>
      <c r="BD550">
        <v>0</v>
      </c>
      <c r="BE550">
        <v>0</v>
      </c>
      <c r="BF550" s="1">
        <v>2.0881299999999998E-2</v>
      </c>
      <c r="BG550">
        <v>22.246880000000001</v>
      </c>
      <c r="BH550">
        <v>0</v>
      </c>
      <c r="BI550">
        <v>0</v>
      </c>
      <c r="BJ550">
        <v>2.062079E-2</v>
      </c>
      <c r="BK550">
        <v>22.217469999999999</v>
      </c>
      <c r="BL550">
        <v>0</v>
      </c>
      <c r="BM550">
        <v>0</v>
      </c>
      <c r="BN550" s="1">
        <v>2.0567430000000001E-2</v>
      </c>
      <c r="BO550">
        <v>22.182580000000002</v>
      </c>
      <c r="BP550">
        <v>0</v>
      </c>
      <c r="BQ550">
        <v>0</v>
      </c>
      <c r="BR550" s="1">
        <v>2.063483E-2</v>
      </c>
      <c r="BS550">
        <v>22.159849999999999</v>
      </c>
      <c r="BT550">
        <v>0</v>
      </c>
      <c r="BU550">
        <v>0</v>
      </c>
      <c r="BV550">
        <v>2.0406290000000001E-2</v>
      </c>
      <c r="BW550">
        <v>22.259499999999999</v>
      </c>
      <c r="BX550">
        <v>0</v>
      </c>
      <c r="BY550">
        <v>0</v>
      </c>
      <c r="BZ550">
        <v>1.998393E-2</v>
      </c>
      <c r="CA550">
        <v>22.394829999999999</v>
      </c>
      <c r="CB550">
        <v>0</v>
      </c>
      <c r="CC550">
        <v>0</v>
      </c>
      <c r="CD550" s="1">
        <v>1.957043E-2</v>
      </c>
      <c r="CE550">
        <v>22.515689999999999</v>
      </c>
      <c r="CF550">
        <v>0</v>
      </c>
      <c r="CG550">
        <v>0</v>
      </c>
      <c r="CH550" s="1">
        <v>1.9369319999999999E-2</v>
      </c>
      <c r="CI550">
        <v>22.608460000000001</v>
      </c>
      <c r="CJ550">
        <v>0</v>
      </c>
      <c r="CK550">
        <v>0</v>
      </c>
      <c r="CL550" s="1">
        <v>1.9265629999999999E-2</v>
      </c>
      <c r="CM550">
        <v>22.607340000000001</v>
      </c>
      <c r="CN550">
        <v>0</v>
      </c>
      <c r="CO550">
        <v>0</v>
      </c>
      <c r="CP550" s="1">
        <v>1.9137020000000001E-2</v>
      </c>
      <c r="CQ550">
        <v>22.581469999999999</v>
      </c>
      <c r="CR550">
        <v>0</v>
      </c>
      <c r="CS550">
        <v>0</v>
      </c>
      <c r="CT550">
        <v>1.886616E-2</v>
      </c>
      <c r="CU550">
        <v>22.549009999999999</v>
      </c>
      <c r="CV550">
        <v>0</v>
      </c>
      <c r="CW550">
        <v>0</v>
      </c>
      <c r="CX550" s="1">
        <v>1.8586209999999999E-2</v>
      </c>
      <c r="CY550">
        <v>22.54768</v>
      </c>
      <c r="CZ550">
        <v>0</v>
      </c>
      <c r="DA550">
        <v>0</v>
      </c>
      <c r="DB550" s="1">
        <v>1.8413849999999999E-2</v>
      </c>
      <c r="DC550">
        <v>22.679410000000001</v>
      </c>
      <c r="DD550">
        <v>0</v>
      </c>
      <c r="DE550">
        <v>0</v>
      </c>
      <c r="DF550" s="1">
        <v>1.8399309999999999E-2</v>
      </c>
      <c r="DG550">
        <v>22.959219999999998</v>
      </c>
      <c r="DH550">
        <v>0</v>
      </c>
      <c r="DI550">
        <v>0</v>
      </c>
      <c r="DJ550" s="1">
        <v>1.8372670000000001E-2</v>
      </c>
      <c r="DK550">
        <v>23.435269999999999</v>
      </c>
      <c r="DL550">
        <v>0</v>
      </c>
      <c r="DM550">
        <v>0</v>
      </c>
      <c r="DN550" s="1">
        <v>1.8248440000000001E-2</v>
      </c>
      <c r="DO550">
        <v>24.001100000000001</v>
      </c>
      <c r="DP550">
        <v>0</v>
      </c>
      <c r="DQ550">
        <v>0</v>
      </c>
      <c r="DR550" s="1">
        <v>1.7987969999999999E-2</v>
      </c>
      <c r="DS550">
        <v>24.237159999999999</v>
      </c>
      <c r="DT550">
        <v>0</v>
      </c>
      <c r="DU550">
        <v>0</v>
      </c>
      <c r="DV550" s="1">
        <v>1.7776779999999999E-2</v>
      </c>
      <c r="DW550">
        <v>24.21095</v>
      </c>
      <c r="DX550">
        <v>0</v>
      </c>
      <c r="DY550">
        <v>0</v>
      </c>
      <c r="DZ550" s="1">
        <v>1.7839549999999999E-2</v>
      </c>
      <c r="EA550">
        <v>24.177420000000001</v>
      </c>
      <c r="EB550">
        <v>0</v>
      </c>
      <c r="EC550">
        <v>0</v>
      </c>
      <c r="ED550" s="1">
        <v>1.8190250000000002E-2</v>
      </c>
      <c r="EE550">
        <v>24.155850000000001</v>
      </c>
      <c r="EF550">
        <v>0</v>
      </c>
      <c r="EG550">
        <v>0</v>
      </c>
      <c r="EH550" s="1">
        <v>1.8037649999999999E-2</v>
      </c>
      <c r="EI550">
        <v>24.222000000000001</v>
      </c>
      <c r="EJ550">
        <v>0</v>
      </c>
      <c r="EK550">
        <v>0</v>
      </c>
      <c r="EL550" s="1">
        <v>1.7538970000000001E-2</v>
      </c>
      <c r="EM550">
        <v>24.434069999999998</v>
      </c>
      <c r="EN550">
        <v>0</v>
      </c>
      <c r="EO550">
        <v>0</v>
      </c>
      <c r="EP550" s="1">
        <v>1.709136E-2</v>
      </c>
      <c r="EQ550">
        <v>24.91789</v>
      </c>
      <c r="ER550">
        <v>0</v>
      </c>
      <c r="ES550">
        <v>0</v>
      </c>
      <c r="ET550" s="1">
        <v>1.6939619999999999E-2</v>
      </c>
      <c r="EU550">
        <v>25.421340000000001</v>
      </c>
      <c r="EV550">
        <v>0</v>
      </c>
      <c r="EW550">
        <v>0</v>
      </c>
      <c r="EX550" s="1">
        <v>1.693923E-2</v>
      </c>
      <c r="EY550">
        <v>25.59085</v>
      </c>
      <c r="EZ550">
        <v>0</v>
      </c>
      <c r="FA550">
        <v>0</v>
      </c>
      <c r="FB550" s="1">
        <v>1.6853320000000001E-2</v>
      </c>
      <c r="FC550">
        <v>25.555240000000001</v>
      </c>
      <c r="FD550">
        <v>0</v>
      </c>
      <c r="FE550">
        <v>0</v>
      </c>
      <c r="FF550" s="1">
        <v>1.7005739999999998E-2</v>
      </c>
      <c r="FG550">
        <v>25.512699999999999</v>
      </c>
      <c r="FH550">
        <v>0</v>
      </c>
      <c r="FI550">
        <v>0</v>
      </c>
      <c r="FJ550" s="1">
        <v>1.754406E-2</v>
      </c>
      <c r="FK550">
        <v>25.500540000000001</v>
      </c>
      <c r="FL550">
        <v>0</v>
      </c>
      <c r="FM550">
        <v>0</v>
      </c>
      <c r="FN550" s="1">
        <v>1.7429730000000001E-2</v>
      </c>
      <c r="FO550">
        <v>25.63635</v>
      </c>
      <c r="FP550">
        <v>0</v>
      </c>
      <c r="FQ550">
        <v>-3.8269020000000001E-38</v>
      </c>
      <c r="FR550" s="1">
        <v>1.691264E-2</v>
      </c>
      <c r="FS550">
        <v>25.859739999999999</v>
      </c>
      <c r="FT550">
        <v>0</v>
      </c>
      <c r="FU550" s="1">
        <v>-1.756886E-38</v>
      </c>
      <c r="FV550" s="1">
        <v>1.6433550000000002E-2</v>
      </c>
      <c r="FW550">
        <v>26.12884</v>
      </c>
      <c r="FX550">
        <v>0</v>
      </c>
      <c r="FY550" s="1">
        <v>-7.5598079999999995E-36</v>
      </c>
      <c r="FZ550" s="1">
        <v>1.6395099999999999E-2</v>
      </c>
      <c r="GA550">
        <v>26.279340000000001</v>
      </c>
      <c r="GB550">
        <v>0</v>
      </c>
      <c r="GC550" s="1">
        <v>-7.2820849999999999E-33</v>
      </c>
      <c r="GD550" s="1">
        <v>1.6552299999999999E-2</v>
      </c>
      <c r="GE550">
        <v>26.328279999999999</v>
      </c>
      <c r="GF550">
        <v>0</v>
      </c>
      <c r="GG550" s="1">
        <v>-4.6413320000000004E-31</v>
      </c>
      <c r="GH550" s="1">
        <v>1.6570910000000001E-2</v>
      </c>
      <c r="GI550">
        <v>26.286069999999999</v>
      </c>
      <c r="GJ550">
        <v>0</v>
      </c>
      <c r="GK550" s="1">
        <v>-2.3668519999999999E-29</v>
      </c>
      <c r="GL550">
        <v>1.6719689999999999E-2</v>
      </c>
      <c r="GM550">
        <v>26.23968</v>
      </c>
      <c r="GN550">
        <v>0</v>
      </c>
      <c r="GO550" s="1">
        <v>-4.4711559999999997E-28</v>
      </c>
      <c r="GP550" s="1">
        <v>1.7186130000000001E-2</v>
      </c>
      <c r="GQ550">
        <v>26.218959999999999</v>
      </c>
      <c r="GR550">
        <v>0</v>
      </c>
      <c r="GS550" s="1">
        <v>-1.3730579999999999E-26</v>
      </c>
      <c r="GT550" s="1">
        <v>1.7039470000000001E-2</v>
      </c>
      <c r="GU550">
        <v>26.408999999999999</v>
      </c>
      <c r="GV550">
        <v>0</v>
      </c>
      <c r="GW550" s="1">
        <v>-1.7549839999999999E-25</v>
      </c>
      <c r="GX550" s="1">
        <v>1.6520819999999999E-2</v>
      </c>
      <c r="GY550">
        <v>26.712230000000002</v>
      </c>
      <c r="GZ550">
        <v>0</v>
      </c>
      <c r="HA550" s="1">
        <v>-1.1283160000000001E-24</v>
      </c>
      <c r="HB550" s="1">
        <v>1.6060990000000001E-2</v>
      </c>
      <c r="HC550">
        <v>27.093019999999999</v>
      </c>
      <c r="HD550">
        <v>0</v>
      </c>
      <c r="HE550" s="1">
        <v>-2.9260289999999998E-23</v>
      </c>
      <c r="HF550" s="1">
        <v>1.5998419999999999E-2</v>
      </c>
      <c r="HG550">
        <v>27.412569999999999</v>
      </c>
      <c r="HH550">
        <v>0</v>
      </c>
      <c r="HI550" s="1">
        <v>-2.112576E-23</v>
      </c>
      <c r="HJ550" s="1">
        <v>1.6076610000000002E-2</v>
      </c>
      <c r="HK550">
        <v>27.479019999999998</v>
      </c>
      <c r="HL550">
        <v>0</v>
      </c>
      <c r="HM550" s="1">
        <v>-1.0670410000000001E-21</v>
      </c>
      <c r="HN550" s="1">
        <v>1.5999900000000001E-2</v>
      </c>
      <c r="HO550">
        <v>27.448090000000001</v>
      </c>
      <c r="HP550">
        <v>0</v>
      </c>
      <c r="HQ550" s="1">
        <v>-1.3381680000000001E-20</v>
      </c>
      <c r="HR550" s="1">
        <v>1.592737E-2</v>
      </c>
      <c r="HS550">
        <v>27.404879999999999</v>
      </c>
      <c r="HT550">
        <v>0</v>
      </c>
      <c r="HU550" s="1">
        <v>-1.007126E-19</v>
      </c>
      <c r="HV550" s="1">
        <v>1.6114940000000001E-2</v>
      </c>
      <c r="HW550">
        <v>27.398599999999998</v>
      </c>
      <c r="HX550">
        <v>0</v>
      </c>
      <c r="HY550" s="1">
        <v>-6.8699680000000004E-19</v>
      </c>
      <c r="HZ550" s="1">
        <v>1.5958170000000001E-2</v>
      </c>
      <c r="IA550">
        <v>27.626470000000001</v>
      </c>
      <c r="IB550">
        <v>0</v>
      </c>
      <c r="IC550" s="1">
        <v>-4.3067089999999998E-18</v>
      </c>
      <c r="ID550">
        <v>1.5564079999999999E-2</v>
      </c>
      <c r="IE550">
        <v>28.157050000000002</v>
      </c>
      <c r="IF550">
        <v>0</v>
      </c>
      <c r="IG550" s="1">
        <v>-2.115941E-17</v>
      </c>
      <c r="IH550" s="1">
        <v>1.5180030000000001E-2</v>
      </c>
      <c r="II550">
        <v>28.838619999999999</v>
      </c>
      <c r="IJ550">
        <v>0</v>
      </c>
      <c r="IK550" s="1">
        <v>-4.2737750000000002E-18</v>
      </c>
      <c r="IL550" s="1">
        <v>1.503762E-2</v>
      </c>
      <c r="IM550">
        <v>29.301490000000001</v>
      </c>
      <c r="IN550">
        <v>0</v>
      </c>
      <c r="IO550" s="1">
        <v>-9.0105880000000001E-18</v>
      </c>
      <c r="IP550" s="1">
        <v>1.497948E-2</v>
      </c>
      <c r="IQ550">
        <v>29.406970000000001</v>
      </c>
      <c r="IR550">
        <v>0</v>
      </c>
      <c r="IS550" s="1">
        <v>-1.26666E-16</v>
      </c>
      <c r="IT550" s="1">
        <v>1.482705E-2</v>
      </c>
      <c r="IU550">
        <v>29.368469999999999</v>
      </c>
      <c r="IV550">
        <v>0</v>
      </c>
      <c r="IW550" s="1">
        <v>-6.3805599999999999E-16</v>
      </c>
      <c r="IX550" s="1">
        <v>1.46471E-2</v>
      </c>
      <c r="IY550">
        <v>29.321719999999999</v>
      </c>
      <c r="IZ550">
        <v>0</v>
      </c>
      <c r="JA550" s="1">
        <v>-2.5841890000000001E-15</v>
      </c>
      <c r="JB550" s="1">
        <v>1.448026E-2</v>
      </c>
      <c r="JC550">
        <v>29.29063</v>
      </c>
      <c r="JD550">
        <v>0</v>
      </c>
      <c r="JE550" s="1">
        <v>-1.318513E-14</v>
      </c>
      <c r="JF550">
        <v>1.4157370000000001E-2</v>
      </c>
      <c r="JG550">
        <v>29.447610000000001</v>
      </c>
      <c r="JH550">
        <v>0</v>
      </c>
      <c r="JI550" s="1">
        <v>-4.4630859999999998E-14</v>
      </c>
      <c r="JJ550" s="1">
        <v>1.386572E-2</v>
      </c>
      <c r="JK550">
        <v>29.645520000000001</v>
      </c>
      <c r="JL550">
        <v>0</v>
      </c>
      <c r="JM550" s="1">
        <v>-1.7564020000000001E-13</v>
      </c>
      <c r="JN550">
        <v>1.3671549999999999E-2</v>
      </c>
      <c r="JO550">
        <v>29.719989999999999</v>
      </c>
      <c r="JP550">
        <v>0</v>
      </c>
      <c r="JQ550" s="1">
        <v>-1.8915119999999999E-13</v>
      </c>
      <c r="JR550" s="1">
        <v>1.359842E-2</v>
      </c>
      <c r="JS550">
        <v>29.723949999999999</v>
      </c>
      <c r="JT550">
        <v>0</v>
      </c>
      <c r="JU550" s="1">
        <v>-8.6407900000000002E-13</v>
      </c>
      <c r="JV550" s="1">
        <v>1.3527000000000001E-2</v>
      </c>
      <c r="JW550">
        <v>29.72964</v>
      </c>
      <c r="JX550">
        <v>0</v>
      </c>
      <c r="JY550" s="1">
        <v>-1.3710930000000001E-12</v>
      </c>
      <c r="JZ550">
        <v>1.3376600000000001E-2</v>
      </c>
      <c r="KA550">
        <v>29.694320000000001</v>
      </c>
      <c r="KB550">
        <v>0</v>
      </c>
      <c r="KC550" s="1">
        <v>-1.790695E-12</v>
      </c>
      <c r="KD550" s="1">
        <v>1.3282499999999999E-2</v>
      </c>
      <c r="KE550">
        <v>29.650680000000001</v>
      </c>
      <c r="KF550">
        <v>0</v>
      </c>
      <c r="KG550" s="1">
        <v>-9.4243330000000002E-12</v>
      </c>
      <c r="KH550" s="1">
        <v>1.332525E-2</v>
      </c>
      <c r="KI550">
        <v>29.610690000000002</v>
      </c>
      <c r="KJ550">
        <v>0</v>
      </c>
      <c r="KK550" s="1">
        <v>-1.360895E-11</v>
      </c>
      <c r="KL550" s="1">
        <v>1.326768E-2</v>
      </c>
      <c r="KM550">
        <v>29.766829999999999</v>
      </c>
      <c r="KN550">
        <v>0</v>
      </c>
      <c r="KO550" s="1">
        <v>-1.8739260000000001E-11</v>
      </c>
      <c r="KP550" s="1">
        <v>1.308876E-2</v>
      </c>
      <c r="KQ550">
        <v>30.265350000000002</v>
      </c>
      <c r="KR550">
        <v>0</v>
      </c>
      <c r="KS550" s="1">
        <v>-6.8220010000000004E-12</v>
      </c>
      <c r="KT550" s="1">
        <v>1.2897580000000001E-2</v>
      </c>
      <c r="KU550">
        <v>31.001650000000001</v>
      </c>
      <c r="KV550">
        <v>0</v>
      </c>
      <c r="KW550" s="1">
        <v>-5.4911549999999997E-11</v>
      </c>
      <c r="KX550" s="1">
        <v>1.27986E-2</v>
      </c>
      <c r="KY550">
        <v>31.543939999999999</v>
      </c>
      <c r="KZ550">
        <v>0</v>
      </c>
      <c r="LA550" s="1">
        <v>-1.432649E-11</v>
      </c>
      <c r="LB550" s="1">
        <v>1.28092E-2</v>
      </c>
      <c r="LC550">
        <v>31.667929999999998</v>
      </c>
      <c r="LD550">
        <v>0</v>
      </c>
      <c r="LE550" s="1">
        <v>-3.083431E-10</v>
      </c>
      <c r="LF550" s="1">
        <v>1.2798439999999999E-2</v>
      </c>
      <c r="LG550">
        <v>31.606539999999999</v>
      </c>
      <c r="LH550">
        <v>0</v>
      </c>
      <c r="LI550" s="1">
        <v>-3.1666779999999997E-10</v>
      </c>
      <c r="LJ550" s="1">
        <v>1.2629049999999999E-2</v>
      </c>
      <c r="LK550">
        <v>31.551110000000001</v>
      </c>
      <c r="LL550">
        <v>0</v>
      </c>
      <c r="LM550" s="1">
        <v>-9.0549629999999998E-10</v>
      </c>
      <c r="LN550" s="1">
        <v>1.237626E-2</v>
      </c>
      <c r="LO550">
        <v>31.50074</v>
      </c>
      <c r="LP550">
        <v>0</v>
      </c>
      <c r="LQ550" s="1">
        <v>-3.4054940000000003E-11</v>
      </c>
      <c r="LR550" s="1">
        <v>1.227439E-2</v>
      </c>
      <c r="LS550">
        <v>31.567350000000001</v>
      </c>
      <c r="LT550">
        <v>0</v>
      </c>
      <c r="LU550" s="1">
        <v>-1.0327329999999999E-9</v>
      </c>
      <c r="LV550" s="1">
        <v>1.233895E-2</v>
      </c>
      <c r="LW550">
        <v>31.759650000000001</v>
      </c>
      <c r="LX550">
        <v>0</v>
      </c>
      <c r="LY550" s="1">
        <v>-7.3571260000000004E-10</v>
      </c>
      <c r="LZ550" s="1">
        <v>1.2383659999999999E-2</v>
      </c>
      <c r="MA550">
        <v>31.931360000000002</v>
      </c>
      <c r="MB550">
        <v>0</v>
      </c>
      <c r="MC550" s="1">
        <v>-7.8920889999999997E-10</v>
      </c>
      <c r="MD550" s="1">
        <v>1.233065E-2</v>
      </c>
      <c r="ME550">
        <v>32.065910000000002</v>
      </c>
      <c r="MF550">
        <v>0</v>
      </c>
      <c r="MG550" s="1">
        <v>-1.5799310000000001E-9</v>
      </c>
      <c r="MH550" s="1">
        <v>1.2172000000000001E-2</v>
      </c>
      <c r="MI550">
        <v>32.12332</v>
      </c>
      <c r="MJ550">
        <v>0</v>
      </c>
      <c r="MK550" s="1">
        <v>-3.9788100000000002E-9</v>
      </c>
      <c r="ML550" s="1">
        <v>1.2067949999999999E-2</v>
      </c>
      <c r="MM550">
        <v>32.056559999999998</v>
      </c>
      <c r="MN550">
        <v>0</v>
      </c>
      <c r="MO550" s="1">
        <v>-3.7725079999999996E-9</v>
      </c>
      <c r="MP550" s="1">
        <v>1.208536E-2</v>
      </c>
      <c r="MQ550">
        <v>31.993480000000002</v>
      </c>
      <c r="MR550">
        <v>0</v>
      </c>
      <c r="MS550" s="1">
        <v>-1.2478570000000001E-8</v>
      </c>
      <c r="MT550" s="1">
        <v>1.2165209999999999E-2</v>
      </c>
      <c r="MU550">
        <v>31.955950000000001</v>
      </c>
      <c r="MV550">
        <v>0</v>
      </c>
      <c r="MW550" s="1">
        <v>-3.0675369999999998E-9</v>
      </c>
      <c r="MX550" s="1">
        <v>1.2158860000000001E-2</v>
      </c>
      <c r="MY550">
        <v>32.067959999999999</v>
      </c>
      <c r="MZ550">
        <v>0</v>
      </c>
      <c r="NA550" s="1">
        <v>-1.997136E-9</v>
      </c>
      <c r="NB550" s="1">
        <v>1.2040240000000001E-2</v>
      </c>
      <c r="NC550">
        <v>32.246389999999998</v>
      </c>
      <c r="ND550">
        <v>0</v>
      </c>
      <c r="NE550" s="1">
        <v>-1.292291E-8</v>
      </c>
      <c r="NF550" s="1">
        <v>1.190012E-2</v>
      </c>
      <c r="NG550">
        <v>32.557879999999997</v>
      </c>
      <c r="NH550">
        <v>0</v>
      </c>
      <c r="NI550" s="1">
        <v>-6.7694470000000003E-9</v>
      </c>
      <c r="NJ550" s="1">
        <v>1.187186E-2</v>
      </c>
      <c r="NK550">
        <v>32.959910000000001</v>
      </c>
      <c r="NL550">
        <v>0</v>
      </c>
      <c r="NM550" s="1">
        <v>-1.650947E-8</v>
      </c>
      <c r="NN550" s="1">
        <v>1.190825E-2</v>
      </c>
      <c r="NO550">
        <v>33.180399999999999</v>
      </c>
      <c r="NP550">
        <v>0</v>
      </c>
      <c r="NQ550" s="1">
        <v>-4.1142650000000001E-8</v>
      </c>
      <c r="NR550" s="1">
        <v>1.191366E-2</v>
      </c>
      <c r="NS550">
        <v>33.104840000000003</v>
      </c>
      <c r="NT550">
        <v>0</v>
      </c>
      <c r="NU550" s="1">
        <v>-2.9237330000000002E-8</v>
      </c>
      <c r="NV550" s="1">
        <v>1.183183E-2</v>
      </c>
      <c r="NW550">
        <v>33.024679999999996</v>
      </c>
      <c r="NX550">
        <v>0</v>
      </c>
      <c r="NY550" s="1">
        <v>-2.5096759999999999E-8</v>
      </c>
      <c r="NZ550" s="1">
        <v>1.1693790000000001E-2</v>
      </c>
      <c r="OA550">
        <v>32.971339999999998</v>
      </c>
      <c r="OB550">
        <v>0</v>
      </c>
      <c r="OC550" s="1">
        <v>-1.1416040000000001E-8</v>
      </c>
      <c r="OD550" s="1">
        <v>1.164683E-2</v>
      </c>
      <c r="OE550">
        <v>33.080849999999998</v>
      </c>
      <c r="OF550">
        <v>0</v>
      </c>
      <c r="OG550" s="1">
        <v>-1.110081E-8</v>
      </c>
      <c r="OH550" s="1">
        <v>1.166551E-2</v>
      </c>
      <c r="OI550">
        <v>33.184710000000003</v>
      </c>
      <c r="OJ550">
        <v>0</v>
      </c>
      <c r="OK550" s="1">
        <v>-1.530448E-8</v>
      </c>
    </row>
    <row r="551" spans="1:401" x14ac:dyDescent="0.35">
      <c r="A551">
        <v>560</v>
      </c>
      <c r="B551" t="s">
        <v>4</v>
      </c>
      <c r="C551" t="s">
        <v>364</v>
      </c>
      <c r="D551" t="s">
        <v>558</v>
      </c>
      <c r="E551">
        <v>3754.1179999999999</v>
      </c>
      <c r="F551" s="1">
        <v>1.3805029999999999E-2</v>
      </c>
      <c r="G551">
        <v>20.544979999999999</v>
      </c>
      <c r="H551">
        <v>0</v>
      </c>
      <c r="I551">
        <v>0</v>
      </c>
      <c r="J551" s="1">
        <v>1.3731520000000001E-2</v>
      </c>
      <c r="K551">
        <v>20.628360000000001</v>
      </c>
      <c r="L551">
        <v>0</v>
      </c>
      <c r="M551">
        <v>0</v>
      </c>
      <c r="N551">
        <v>1.342804E-2</v>
      </c>
      <c r="O551">
        <v>20.66122</v>
      </c>
      <c r="P551">
        <v>0</v>
      </c>
      <c r="Q551">
        <v>0</v>
      </c>
      <c r="R551" s="1">
        <v>1.315698E-2</v>
      </c>
      <c r="S551">
        <v>20.812629999999999</v>
      </c>
      <c r="T551">
        <v>0</v>
      </c>
      <c r="U551">
        <v>0</v>
      </c>
      <c r="V551" s="1">
        <v>1.3106670000000001E-2</v>
      </c>
      <c r="W551">
        <v>20.958659999999998</v>
      </c>
      <c r="X551">
        <v>0</v>
      </c>
      <c r="Y551">
        <v>0</v>
      </c>
      <c r="Z551" s="1">
        <v>1.315405E-2</v>
      </c>
      <c r="AA551">
        <v>20.996479999999998</v>
      </c>
      <c r="AB551">
        <v>0</v>
      </c>
      <c r="AC551">
        <v>0</v>
      </c>
      <c r="AD551" s="1">
        <v>1.3100479999999999E-2</v>
      </c>
      <c r="AE551">
        <v>20.952999999999999</v>
      </c>
      <c r="AF551">
        <v>0</v>
      </c>
      <c r="AG551">
        <v>0</v>
      </c>
      <c r="AH551" s="1">
        <v>1.294325E-2</v>
      </c>
      <c r="AI551">
        <v>20.901039999999998</v>
      </c>
      <c r="AJ551">
        <v>0</v>
      </c>
      <c r="AK551">
        <v>0</v>
      </c>
      <c r="AL551" s="1">
        <v>1.276188E-2</v>
      </c>
      <c r="AM551">
        <v>20.891179999999999</v>
      </c>
      <c r="AN551">
        <v>0</v>
      </c>
      <c r="AO551">
        <v>0</v>
      </c>
      <c r="AP551">
        <v>1.265781E-2</v>
      </c>
      <c r="AQ551">
        <v>21.0642</v>
      </c>
      <c r="AR551">
        <v>0</v>
      </c>
      <c r="AS551">
        <v>0</v>
      </c>
      <c r="AT551" s="1">
        <v>1.260493E-2</v>
      </c>
      <c r="AU551">
        <v>21.36214</v>
      </c>
      <c r="AV551">
        <v>0</v>
      </c>
      <c r="AW551">
        <v>0</v>
      </c>
      <c r="AX551" s="1">
        <v>1.2527719999999999E-2</v>
      </c>
      <c r="AY551">
        <v>21.715959999999999</v>
      </c>
      <c r="AZ551">
        <v>0</v>
      </c>
      <c r="BA551">
        <v>0</v>
      </c>
      <c r="BB551" s="1">
        <v>1.237693E-2</v>
      </c>
      <c r="BC551">
        <v>22.000139999999998</v>
      </c>
      <c r="BD551">
        <v>0</v>
      </c>
      <c r="BE551">
        <v>0</v>
      </c>
      <c r="BF551" s="1">
        <v>1.220625E-2</v>
      </c>
      <c r="BG551">
        <v>22.073419999999999</v>
      </c>
      <c r="BH551">
        <v>0</v>
      </c>
      <c r="BI551">
        <v>0</v>
      </c>
      <c r="BJ551" s="1">
        <v>1.2050679999999999E-2</v>
      </c>
      <c r="BK551">
        <v>22.030069999999998</v>
      </c>
      <c r="BL551">
        <v>0</v>
      </c>
      <c r="BM551">
        <v>0</v>
      </c>
      <c r="BN551" s="1">
        <v>1.203283E-2</v>
      </c>
      <c r="BO551">
        <v>21.98283</v>
      </c>
      <c r="BP551">
        <v>0</v>
      </c>
      <c r="BQ551">
        <v>0</v>
      </c>
      <c r="BR551" s="1">
        <v>1.20673E-2</v>
      </c>
      <c r="BS551">
        <v>21.949850000000001</v>
      </c>
      <c r="BT551">
        <v>0</v>
      </c>
      <c r="BU551">
        <v>0</v>
      </c>
      <c r="BV551" s="1">
        <v>1.194224E-2</v>
      </c>
      <c r="BW551">
        <v>22.047190000000001</v>
      </c>
      <c r="BX551">
        <v>0</v>
      </c>
      <c r="BY551">
        <v>0</v>
      </c>
      <c r="BZ551">
        <v>1.168656E-2</v>
      </c>
      <c r="CA551">
        <v>22.182120000000001</v>
      </c>
      <c r="CB551">
        <v>0</v>
      </c>
      <c r="CC551">
        <v>0</v>
      </c>
      <c r="CD551" s="1">
        <v>1.1448959999999999E-2</v>
      </c>
      <c r="CE551">
        <v>22.301739999999999</v>
      </c>
      <c r="CF551">
        <v>0</v>
      </c>
      <c r="CG551">
        <v>0</v>
      </c>
      <c r="CH551" s="1">
        <v>1.132478E-2</v>
      </c>
      <c r="CI551">
        <v>22.39095</v>
      </c>
      <c r="CJ551">
        <v>0</v>
      </c>
      <c r="CK551">
        <v>0</v>
      </c>
      <c r="CL551" s="1">
        <v>1.126885E-2</v>
      </c>
      <c r="CM551">
        <v>22.381409999999999</v>
      </c>
      <c r="CN551">
        <v>0</v>
      </c>
      <c r="CO551">
        <v>0</v>
      </c>
      <c r="CP551" s="1">
        <v>1.1193089999999999E-2</v>
      </c>
      <c r="CQ551">
        <v>22.346689999999999</v>
      </c>
      <c r="CR551">
        <v>0</v>
      </c>
      <c r="CS551">
        <v>0</v>
      </c>
      <c r="CT551" s="1">
        <v>1.1027779999999999E-2</v>
      </c>
      <c r="CU551">
        <v>22.306049999999999</v>
      </c>
      <c r="CV551">
        <v>0</v>
      </c>
      <c r="CW551">
        <v>0</v>
      </c>
      <c r="CX551" s="1">
        <v>1.086877E-2</v>
      </c>
      <c r="CY551">
        <v>22.299589999999998</v>
      </c>
      <c r="CZ551">
        <v>0</v>
      </c>
      <c r="DA551">
        <v>0</v>
      </c>
      <c r="DB551" s="1">
        <v>1.0769559999999999E-2</v>
      </c>
      <c r="DC551">
        <v>22.43413</v>
      </c>
      <c r="DD551">
        <v>0</v>
      </c>
      <c r="DE551">
        <v>0</v>
      </c>
      <c r="DF551" s="1">
        <v>1.0757630000000001E-2</v>
      </c>
      <c r="DG551">
        <v>22.723800000000001</v>
      </c>
      <c r="DH551">
        <v>0</v>
      </c>
      <c r="DI551">
        <v>0</v>
      </c>
      <c r="DJ551" s="1">
        <v>1.074483E-2</v>
      </c>
      <c r="DK551">
        <v>23.217770000000002</v>
      </c>
      <c r="DL551">
        <v>0</v>
      </c>
      <c r="DM551">
        <v>0</v>
      </c>
      <c r="DN551" s="1">
        <v>1.0667640000000001E-2</v>
      </c>
      <c r="DO551">
        <v>23.801559999999998</v>
      </c>
      <c r="DP551">
        <v>0</v>
      </c>
      <c r="DQ551">
        <v>0</v>
      </c>
      <c r="DR551" s="1">
        <v>1.05158E-2</v>
      </c>
      <c r="DS551">
        <v>24.032620000000001</v>
      </c>
      <c r="DT551">
        <v>0</v>
      </c>
      <c r="DU551">
        <v>0</v>
      </c>
      <c r="DV551">
        <v>1.038999E-2</v>
      </c>
      <c r="DW551">
        <v>23.987749999999998</v>
      </c>
      <c r="DX551">
        <v>0</v>
      </c>
      <c r="DY551">
        <v>0</v>
      </c>
      <c r="DZ551">
        <v>1.044609E-2</v>
      </c>
      <c r="EA551">
        <v>23.938230000000001</v>
      </c>
      <c r="EB551">
        <v>0</v>
      </c>
      <c r="EC551">
        <v>0</v>
      </c>
      <c r="ED551" s="1">
        <v>1.0647770000000001E-2</v>
      </c>
      <c r="EE551">
        <v>23.903759999999998</v>
      </c>
      <c r="EF551">
        <v>0</v>
      </c>
      <c r="EG551">
        <v>0</v>
      </c>
      <c r="EH551" s="1">
        <v>1.056234E-2</v>
      </c>
      <c r="EI551">
        <v>23.962949999999999</v>
      </c>
      <c r="EJ551">
        <v>0</v>
      </c>
      <c r="EK551">
        <v>0</v>
      </c>
      <c r="EL551" s="1">
        <v>1.0264560000000001E-2</v>
      </c>
      <c r="EM551">
        <v>24.177420000000001</v>
      </c>
      <c r="EN551">
        <v>0</v>
      </c>
      <c r="EO551">
        <v>0</v>
      </c>
      <c r="EP551" s="1">
        <v>1.0002779999999999E-2</v>
      </c>
      <c r="EQ551">
        <v>24.678049999999999</v>
      </c>
      <c r="ER551">
        <v>0</v>
      </c>
      <c r="ES551">
        <v>0</v>
      </c>
      <c r="ET551" s="1">
        <v>9.9093979999999998E-3</v>
      </c>
      <c r="EU551">
        <v>25.19455</v>
      </c>
      <c r="EV551">
        <v>0</v>
      </c>
      <c r="EW551">
        <v>0</v>
      </c>
      <c r="EX551" s="1">
        <v>9.9164519999999992E-3</v>
      </c>
      <c r="EY551">
        <v>25.354669999999999</v>
      </c>
      <c r="EZ551">
        <v>0</v>
      </c>
      <c r="FA551">
        <v>0</v>
      </c>
      <c r="FB551" s="1">
        <v>9.8638479999999997E-3</v>
      </c>
      <c r="FC551">
        <v>25.29983</v>
      </c>
      <c r="FD551">
        <v>0</v>
      </c>
      <c r="FE551">
        <v>0</v>
      </c>
      <c r="FF551" s="1">
        <v>9.9847210000000002E-3</v>
      </c>
      <c r="FG551">
        <v>25.241009999999999</v>
      </c>
      <c r="FH551">
        <v>0</v>
      </c>
      <c r="FI551">
        <v>0</v>
      </c>
      <c r="FJ551" s="1">
        <v>1.028953E-2</v>
      </c>
      <c r="FK551">
        <v>25.215949999999999</v>
      </c>
      <c r="FL551">
        <v>0</v>
      </c>
      <c r="FM551">
        <v>0</v>
      </c>
      <c r="FN551" s="1">
        <v>1.023259E-2</v>
      </c>
      <c r="FO551">
        <v>25.34834</v>
      </c>
      <c r="FP551">
        <v>0</v>
      </c>
      <c r="FQ551" s="1">
        <v>9.0717999999999992E-37</v>
      </c>
      <c r="FR551" s="1">
        <v>9.9215850000000001E-3</v>
      </c>
      <c r="FS551">
        <v>25.573270000000001</v>
      </c>
      <c r="FT551">
        <v>0</v>
      </c>
      <c r="FU551" s="1">
        <v>1.11244E-34</v>
      </c>
      <c r="FV551" s="1">
        <v>9.6343009999999996E-3</v>
      </c>
      <c r="FW551">
        <v>25.84553</v>
      </c>
      <c r="FX551">
        <v>0</v>
      </c>
      <c r="FY551" s="1">
        <v>9.4679969999999994E-33</v>
      </c>
      <c r="FZ551" s="1">
        <v>9.6101490000000001E-3</v>
      </c>
      <c r="GA551">
        <v>25.991340000000001</v>
      </c>
      <c r="GB551">
        <v>0</v>
      </c>
      <c r="GC551" s="1">
        <v>6.0396580000000002E-31</v>
      </c>
      <c r="GD551" s="1">
        <v>9.7080280000000005E-3</v>
      </c>
      <c r="GE551">
        <v>26.030010000000001</v>
      </c>
      <c r="GF551">
        <v>0</v>
      </c>
      <c r="GG551" s="1">
        <v>3.0047409999999999E-29</v>
      </c>
      <c r="GH551" s="1">
        <v>9.7178549999999992E-3</v>
      </c>
      <c r="GI551">
        <v>25.97383</v>
      </c>
      <c r="GJ551">
        <v>0</v>
      </c>
      <c r="GK551" s="1">
        <v>1.158794E-27</v>
      </c>
      <c r="GL551" s="1">
        <v>9.8327390000000001E-3</v>
      </c>
      <c r="GM551">
        <v>25.915150000000001</v>
      </c>
      <c r="GN551">
        <v>0</v>
      </c>
      <c r="GO551" s="1">
        <v>3.467092E-26</v>
      </c>
      <c r="GP551" s="1">
        <v>1.009116E-2</v>
      </c>
      <c r="GQ551">
        <v>25.884460000000001</v>
      </c>
      <c r="GR551">
        <v>0</v>
      </c>
      <c r="GS551" s="1">
        <v>8.5977569999999993E-25</v>
      </c>
      <c r="GT551" s="1">
        <v>1.0017150000000001E-2</v>
      </c>
      <c r="GU551">
        <v>26.077000000000002</v>
      </c>
      <c r="GV551">
        <v>0</v>
      </c>
      <c r="GW551" s="1">
        <v>1.732844E-23</v>
      </c>
      <c r="GX551" s="1">
        <v>9.7060189999999998E-3</v>
      </c>
      <c r="GY551">
        <v>26.387740000000001</v>
      </c>
      <c r="GZ551">
        <v>0</v>
      </c>
      <c r="HA551" s="1">
        <v>2.7503350000000002E-22</v>
      </c>
      <c r="HB551" s="1">
        <v>9.4368939999999995E-3</v>
      </c>
      <c r="HC551">
        <v>26.77918</v>
      </c>
      <c r="HD551">
        <v>0</v>
      </c>
      <c r="HE551" s="1">
        <v>3.555906E-21</v>
      </c>
      <c r="HF551" s="1">
        <v>9.4010510000000005E-3</v>
      </c>
      <c r="HG551">
        <v>27.102640000000001</v>
      </c>
      <c r="HH551">
        <v>0</v>
      </c>
      <c r="HI551" s="1">
        <v>3.9312590000000002E-20</v>
      </c>
      <c r="HJ551" s="1">
        <v>9.4510359999999995E-3</v>
      </c>
      <c r="HK551">
        <v>27.157139999999998</v>
      </c>
      <c r="HL551">
        <v>0</v>
      </c>
      <c r="HM551" s="1">
        <v>3.8443389999999999E-19</v>
      </c>
      <c r="HN551" s="1">
        <v>9.4011579999999997E-3</v>
      </c>
      <c r="HO551">
        <v>27.110859999999999</v>
      </c>
      <c r="HP551">
        <v>0</v>
      </c>
      <c r="HQ551" s="1">
        <v>3.3099829999999999E-18</v>
      </c>
      <c r="HR551" s="1">
        <v>9.3797670000000007E-3</v>
      </c>
      <c r="HS551">
        <v>27.05424</v>
      </c>
      <c r="HT551">
        <v>0</v>
      </c>
      <c r="HU551" s="1">
        <v>2.4781890000000001E-17</v>
      </c>
      <c r="HV551" s="1">
        <v>9.4816180000000007E-3</v>
      </c>
      <c r="HW551">
        <v>27.03819</v>
      </c>
      <c r="HX551">
        <v>0</v>
      </c>
      <c r="HY551" s="1">
        <v>1.6558659999999999E-16</v>
      </c>
      <c r="HZ551" s="1">
        <v>9.3988130000000007E-3</v>
      </c>
      <c r="IA551">
        <v>27.270510000000002</v>
      </c>
      <c r="IB551">
        <v>0</v>
      </c>
      <c r="IC551" s="1">
        <v>9.9866290000000001E-16</v>
      </c>
      <c r="ID551" s="1">
        <v>9.1625290000000009E-3</v>
      </c>
      <c r="IE551">
        <v>27.821169999999999</v>
      </c>
      <c r="IF551">
        <v>0</v>
      </c>
      <c r="IG551" s="1">
        <v>5.3352739999999997E-15</v>
      </c>
      <c r="IH551" s="1">
        <v>8.9331080000000004E-3</v>
      </c>
      <c r="II551">
        <v>28.526309999999999</v>
      </c>
      <c r="IJ551">
        <v>0</v>
      </c>
      <c r="IK551" s="1">
        <v>2.5361530000000001E-14</v>
      </c>
      <c r="IL551" s="1">
        <v>8.8520890000000005E-3</v>
      </c>
      <c r="IM551">
        <v>28.994430000000001</v>
      </c>
      <c r="IN551">
        <v>0</v>
      </c>
      <c r="IO551" s="1">
        <v>1.0941779999999999E-13</v>
      </c>
      <c r="IP551" s="1">
        <v>8.8175019999999996E-3</v>
      </c>
      <c r="IQ551">
        <v>29.083159999999999</v>
      </c>
      <c r="IR551">
        <v>0</v>
      </c>
      <c r="IS551" s="1">
        <v>4.3789290000000002E-13</v>
      </c>
      <c r="IT551" s="1">
        <v>8.7328660000000006E-3</v>
      </c>
      <c r="IU551">
        <v>29.02327</v>
      </c>
      <c r="IV551">
        <v>0</v>
      </c>
      <c r="IW551" s="1">
        <v>1.636711E-12</v>
      </c>
      <c r="IX551" s="1">
        <v>8.6362049999999992E-3</v>
      </c>
      <c r="IY551">
        <v>28.959250000000001</v>
      </c>
      <c r="IZ551">
        <v>0</v>
      </c>
      <c r="JA551" s="1">
        <v>5.6889399999999998E-12</v>
      </c>
      <c r="JB551" s="1">
        <v>8.5377339999999999E-3</v>
      </c>
      <c r="JC551">
        <v>28.915400000000002</v>
      </c>
      <c r="JD551">
        <v>0</v>
      </c>
      <c r="JE551" s="1">
        <v>1.844309E-11</v>
      </c>
      <c r="JF551" s="1">
        <v>8.3532009999999993E-3</v>
      </c>
      <c r="JG551">
        <v>29.07273</v>
      </c>
      <c r="JH551">
        <v>0</v>
      </c>
      <c r="JI551" s="1">
        <v>5.6010210000000001E-11</v>
      </c>
      <c r="JJ551" s="1">
        <v>8.1758160000000007E-3</v>
      </c>
      <c r="JK551">
        <v>29.27337</v>
      </c>
      <c r="JL551">
        <v>0</v>
      </c>
      <c r="JM551" s="1">
        <v>1.591631E-10</v>
      </c>
      <c r="JN551" s="1">
        <v>8.0644340000000005E-3</v>
      </c>
      <c r="JO551">
        <v>29.343810000000001</v>
      </c>
      <c r="JP551">
        <v>0</v>
      </c>
      <c r="JQ551" s="1">
        <v>4.2500179999999999E-10</v>
      </c>
      <c r="JR551" s="1">
        <v>8.0225009999999996E-3</v>
      </c>
      <c r="JS551">
        <v>29.340509999999998</v>
      </c>
      <c r="JT551">
        <v>0</v>
      </c>
      <c r="JU551" s="1">
        <v>1.0763869999999999E-9</v>
      </c>
      <c r="JV551" s="1">
        <v>7.9855840000000004E-3</v>
      </c>
      <c r="JW551">
        <v>29.340039999999998</v>
      </c>
      <c r="JX551">
        <v>0</v>
      </c>
      <c r="JY551" s="1">
        <v>2.6085209999999999E-9</v>
      </c>
      <c r="JZ551" s="1">
        <v>7.8876039999999994E-3</v>
      </c>
      <c r="KA551">
        <v>29.297350000000002</v>
      </c>
      <c r="KB551">
        <v>0</v>
      </c>
      <c r="KC551" s="1">
        <v>6.0655909999999998E-9</v>
      </c>
      <c r="KD551" s="1">
        <v>7.8461929999999996E-3</v>
      </c>
      <c r="KE551">
        <v>29.247260000000001</v>
      </c>
      <c r="KF551">
        <v>0</v>
      </c>
      <c r="KG551" s="1">
        <v>1.352451E-8</v>
      </c>
      <c r="KH551" s="1">
        <v>7.8630599999999998E-3</v>
      </c>
      <c r="KI551">
        <v>29.20252</v>
      </c>
      <c r="KJ551">
        <v>0</v>
      </c>
      <c r="KK551" s="1">
        <v>2.9009269999999999E-8</v>
      </c>
      <c r="KL551" s="1">
        <v>7.8360740000000002E-3</v>
      </c>
      <c r="KM551">
        <v>29.36551</v>
      </c>
      <c r="KN551">
        <v>0</v>
      </c>
      <c r="KO551" s="1">
        <v>6.018031E-8</v>
      </c>
      <c r="KP551" s="1">
        <v>7.730537E-3</v>
      </c>
      <c r="KQ551">
        <v>29.88869</v>
      </c>
      <c r="KR551">
        <v>0</v>
      </c>
      <c r="KS551" s="1">
        <v>1.2079639999999999E-7</v>
      </c>
      <c r="KT551" s="1">
        <v>7.6136299999999997E-3</v>
      </c>
      <c r="KU551">
        <v>30.657170000000001</v>
      </c>
      <c r="KV551">
        <v>0</v>
      </c>
      <c r="KW551" s="1">
        <v>2.3425420000000001E-7</v>
      </c>
      <c r="KX551" s="1">
        <v>7.5596150000000004E-3</v>
      </c>
      <c r="KY551">
        <v>31.212209999999999</v>
      </c>
      <c r="KZ551">
        <v>0</v>
      </c>
      <c r="LA551" s="1">
        <v>4.3918689999999998E-7</v>
      </c>
      <c r="LB551" s="1">
        <v>7.5625179999999998E-3</v>
      </c>
      <c r="LC551">
        <v>31.32255</v>
      </c>
      <c r="LD551">
        <v>0</v>
      </c>
      <c r="LE551" s="1">
        <v>7.9936060000000004E-7</v>
      </c>
      <c r="LF551" s="1">
        <v>7.5624610000000004E-3</v>
      </c>
      <c r="LG551">
        <v>31.240210000000001</v>
      </c>
      <c r="LH551">
        <v>0</v>
      </c>
      <c r="LI551" s="1">
        <v>1.4185789999999999E-6</v>
      </c>
      <c r="LJ551" s="1">
        <v>7.4575919999999999E-3</v>
      </c>
      <c r="LK551">
        <v>31.16818</v>
      </c>
      <c r="LL551">
        <v>0</v>
      </c>
      <c r="LM551" s="1">
        <v>2.4595750000000001E-6</v>
      </c>
      <c r="LN551" s="1">
        <v>7.3161390000000001E-3</v>
      </c>
      <c r="LO551">
        <v>31.105</v>
      </c>
      <c r="LP551">
        <v>0</v>
      </c>
      <c r="LQ551" s="1">
        <v>4.1641620000000001E-6</v>
      </c>
      <c r="LR551" s="1">
        <v>7.2494270000000001E-3</v>
      </c>
      <c r="LS551">
        <v>31.16825</v>
      </c>
      <c r="LT551">
        <v>0</v>
      </c>
      <c r="LU551" s="1">
        <v>6.8837779999999999E-6</v>
      </c>
      <c r="LV551" s="1">
        <v>7.2923320000000003E-3</v>
      </c>
      <c r="LW551">
        <v>31.363949999999999</v>
      </c>
      <c r="LX551">
        <v>0</v>
      </c>
      <c r="LY551" s="1">
        <v>1.114349E-5</v>
      </c>
      <c r="LZ551" s="1">
        <v>7.3154229999999997E-3</v>
      </c>
      <c r="MA551">
        <v>31.536249999999999</v>
      </c>
      <c r="MB551">
        <v>0</v>
      </c>
      <c r="MC551" s="1">
        <v>1.7722350000000002E-5</v>
      </c>
      <c r="MD551" s="1">
        <v>7.2844829999999996E-3</v>
      </c>
      <c r="ME551">
        <v>31.669370000000001</v>
      </c>
      <c r="MF551">
        <v>0</v>
      </c>
      <c r="MG551" s="1">
        <v>2.7725429999999999E-5</v>
      </c>
      <c r="MH551" s="1">
        <v>7.196437E-3</v>
      </c>
      <c r="MI551">
        <v>31.720800000000001</v>
      </c>
      <c r="MJ551">
        <v>0</v>
      </c>
      <c r="MK551" s="1">
        <v>4.2654660000000001E-5</v>
      </c>
      <c r="ML551" s="1">
        <v>7.1298200000000003E-3</v>
      </c>
      <c r="MM551">
        <v>31.642779999999998</v>
      </c>
      <c r="MN551">
        <v>0</v>
      </c>
      <c r="MO551" s="1">
        <v>6.4513729999999994E-5</v>
      </c>
      <c r="MP551" s="1">
        <v>7.1420930000000004E-3</v>
      </c>
      <c r="MQ551">
        <v>31.57048</v>
      </c>
      <c r="MR551">
        <v>0</v>
      </c>
      <c r="MS551" s="1">
        <v>9.6015249999999999E-5</v>
      </c>
      <c r="MT551" s="1">
        <v>7.1903269999999998E-3</v>
      </c>
      <c r="MU551">
        <v>31.52684</v>
      </c>
      <c r="MV551">
        <v>0</v>
      </c>
      <c r="MW551" s="1">
        <v>1.4088250000000001E-4</v>
      </c>
      <c r="MX551" s="1">
        <v>7.1861900000000003E-3</v>
      </c>
      <c r="MY551">
        <v>31.641760000000001</v>
      </c>
      <c r="MZ551">
        <v>0</v>
      </c>
      <c r="NA551" s="1">
        <v>2.041317E-4</v>
      </c>
      <c r="NB551" s="1">
        <v>7.1162430000000004E-3</v>
      </c>
      <c r="NC551">
        <v>31.825900000000001</v>
      </c>
      <c r="ND551">
        <v>0</v>
      </c>
      <c r="NE551" s="1">
        <v>2.9212440000000002E-4</v>
      </c>
      <c r="NF551" s="1">
        <v>7.0382429999999996E-3</v>
      </c>
      <c r="NG551">
        <v>32.148220000000002</v>
      </c>
      <c r="NH551">
        <v>0</v>
      </c>
      <c r="NI551" s="1">
        <v>4.127318E-4</v>
      </c>
      <c r="NJ551" s="1">
        <v>7.014391E-3</v>
      </c>
      <c r="NK551">
        <v>32.563630000000003</v>
      </c>
      <c r="NL551">
        <v>0</v>
      </c>
      <c r="NM551" s="1">
        <v>5.7576839999999997E-4</v>
      </c>
      <c r="NN551" s="1">
        <v>7.038875E-3</v>
      </c>
      <c r="NO551">
        <v>32.784219999999998</v>
      </c>
      <c r="NP551">
        <v>0</v>
      </c>
      <c r="NQ551" s="1">
        <v>7.9394589999999998E-4</v>
      </c>
      <c r="NR551" s="1">
        <v>7.0442500000000002E-3</v>
      </c>
      <c r="NS551">
        <v>32.692549999999997</v>
      </c>
      <c r="NT551">
        <v>0</v>
      </c>
      <c r="NU551" s="1">
        <v>1.0835040000000001E-3</v>
      </c>
      <c r="NV551" s="1">
        <v>6.99535E-3</v>
      </c>
      <c r="NW551">
        <v>32.599130000000002</v>
      </c>
      <c r="NX551">
        <v>0</v>
      </c>
      <c r="NY551" s="1">
        <v>1.464295E-3</v>
      </c>
      <c r="NZ551" s="1">
        <v>6.9152969999999999E-3</v>
      </c>
      <c r="OA551">
        <v>32.536380000000001</v>
      </c>
      <c r="OB551">
        <v>0</v>
      </c>
      <c r="OC551" s="1">
        <v>1.959667E-3</v>
      </c>
      <c r="OD551" s="1">
        <v>6.8868310000000004E-3</v>
      </c>
      <c r="OE551">
        <v>32.647069999999999</v>
      </c>
      <c r="OF551">
        <v>0</v>
      </c>
      <c r="OG551" s="1">
        <v>2.5969259999999998E-3</v>
      </c>
      <c r="OH551" s="1">
        <v>6.8970029999999996E-3</v>
      </c>
      <c r="OI551">
        <v>32.751489999999997</v>
      </c>
      <c r="OJ551">
        <v>0</v>
      </c>
      <c r="OK551" s="1">
        <v>3.4097210000000001E-3</v>
      </c>
    </row>
    <row r="552" spans="1:401" x14ac:dyDescent="0.35">
      <c r="A552">
        <v>561</v>
      </c>
      <c r="B552" t="s">
        <v>4</v>
      </c>
      <c r="C552" t="s">
        <v>364</v>
      </c>
      <c r="D552" t="s">
        <v>559</v>
      </c>
      <c r="E552">
        <v>7395.5150000000003</v>
      </c>
      <c r="F552" s="1">
        <v>6.2037400000000001E-3</v>
      </c>
      <c r="G552">
        <v>20.467790000000001</v>
      </c>
      <c r="H552">
        <v>0</v>
      </c>
      <c r="I552">
        <v>0</v>
      </c>
      <c r="J552" s="1">
        <v>6.1750370000000004E-3</v>
      </c>
      <c r="K552">
        <v>20.548629999999999</v>
      </c>
      <c r="L552">
        <v>0</v>
      </c>
      <c r="M552">
        <v>0</v>
      </c>
      <c r="N552" s="1">
        <v>6.0356250000000002E-3</v>
      </c>
      <c r="O552">
        <v>20.583110000000001</v>
      </c>
      <c r="P552">
        <v>0</v>
      </c>
      <c r="Q552">
        <v>0</v>
      </c>
      <c r="R552" s="1">
        <v>5.9129220000000001E-3</v>
      </c>
      <c r="S552">
        <v>20.72702</v>
      </c>
      <c r="T552">
        <v>0</v>
      </c>
      <c r="U552">
        <v>0</v>
      </c>
      <c r="V552" s="1">
        <v>5.8887999999999996E-3</v>
      </c>
      <c r="W552">
        <v>20.866890000000001</v>
      </c>
      <c r="X552">
        <v>0</v>
      </c>
      <c r="Y552">
        <v>0</v>
      </c>
      <c r="Z552" s="1">
        <v>5.9122419999999998E-3</v>
      </c>
      <c r="AA552">
        <v>20.907520000000002</v>
      </c>
      <c r="AB552">
        <v>0</v>
      </c>
      <c r="AC552">
        <v>0</v>
      </c>
      <c r="AD552" s="1">
        <v>5.8899260000000002E-3</v>
      </c>
      <c r="AE552">
        <v>20.87237</v>
      </c>
      <c r="AF552">
        <v>0</v>
      </c>
      <c r="AG552">
        <v>0</v>
      </c>
      <c r="AH552" s="1">
        <v>5.8184659999999996E-3</v>
      </c>
      <c r="AI552">
        <v>20.828700000000001</v>
      </c>
      <c r="AJ552">
        <v>0</v>
      </c>
      <c r="AK552">
        <v>0</v>
      </c>
      <c r="AL552" s="1">
        <v>5.7333369999999998E-3</v>
      </c>
      <c r="AM552">
        <v>20.823270000000001</v>
      </c>
      <c r="AN552">
        <v>0</v>
      </c>
      <c r="AO552">
        <v>0</v>
      </c>
      <c r="AP552" s="1">
        <v>5.686745E-3</v>
      </c>
      <c r="AQ552">
        <v>20.986470000000001</v>
      </c>
      <c r="AR552">
        <v>0</v>
      </c>
      <c r="AS552">
        <v>0</v>
      </c>
      <c r="AT552" s="1">
        <v>5.6650579999999997E-3</v>
      </c>
      <c r="AU552">
        <v>21.266100000000002</v>
      </c>
      <c r="AV552">
        <v>0</v>
      </c>
      <c r="AW552">
        <v>0</v>
      </c>
      <c r="AX552" s="1">
        <v>5.6311709999999999E-3</v>
      </c>
      <c r="AY552">
        <v>21.599350000000001</v>
      </c>
      <c r="AZ552">
        <v>0</v>
      </c>
      <c r="BA552">
        <v>0</v>
      </c>
      <c r="BB552" s="1">
        <v>5.5652139999999998E-3</v>
      </c>
      <c r="BC552">
        <v>21.870629999999998</v>
      </c>
      <c r="BD552">
        <v>0</v>
      </c>
      <c r="BE552">
        <v>0</v>
      </c>
      <c r="BF552" s="1">
        <v>5.4858490000000001E-3</v>
      </c>
      <c r="BG552">
        <v>21.94792</v>
      </c>
      <c r="BH552">
        <v>0</v>
      </c>
      <c r="BI552">
        <v>0</v>
      </c>
      <c r="BJ552" s="1">
        <v>5.4158799999999997E-3</v>
      </c>
      <c r="BK552">
        <v>21.916409999999999</v>
      </c>
      <c r="BL552">
        <v>0</v>
      </c>
      <c r="BM552">
        <v>0</v>
      </c>
      <c r="BN552" s="1">
        <v>5.4145599999999997E-3</v>
      </c>
      <c r="BO552">
        <v>21.87979</v>
      </c>
      <c r="BP552">
        <v>0</v>
      </c>
      <c r="BQ552">
        <v>0</v>
      </c>
      <c r="BR552" s="1">
        <v>5.4278939999999999E-3</v>
      </c>
      <c r="BS552">
        <v>21.85519</v>
      </c>
      <c r="BT552">
        <v>0</v>
      </c>
      <c r="BU552">
        <v>0</v>
      </c>
      <c r="BV552" s="1">
        <v>5.3708460000000003E-3</v>
      </c>
      <c r="BW552">
        <v>21.95035</v>
      </c>
      <c r="BX552">
        <v>0</v>
      </c>
      <c r="BY552">
        <v>0</v>
      </c>
      <c r="BZ552" s="1">
        <v>5.2539379999999997E-3</v>
      </c>
      <c r="CA552">
        <v>22.0806</v>
      </c>
      <c r="CB552">
        <v>0</v>
      </c>
      <c r="CC552">
        <v>0</v>
      </c>
      <c r="CD552" s="1">
        <v>5.1465369999999996E-3</v>
      </c>
      <c r="CE552">
        <v>22.196850000000001</v>
      </c>
      <c r="CF552">
        <v>0</v>
      </c>
      <c r="CG552">
        <v>0</v>
      </c>
      <c r="CH552" s="1">
        <v>5.0904979999999997E-3</v>
      </c>
      <c r="CI552">
        <v>22.285609999999998</v>
      </c>
      <c r="CJ552">
        <v>0</v>
      </c>
      <c r="CK552">
        <v>0</v>
      </c>
      <c r="CL552" s="1">
        <v>5.0687090000000002E-3</v>
      </c>
      <c r="CM552">
        <v>22.28293</v>
      </c>
      <c r="CN552">
        <v>0</v>
      </c>
      <c r="CO552">
        <v>0</v>
      </c>
      <c r="CP552" s="1">
        <v>5.033905E-3</v>
      </c>
      <c r="CQ552">
        <v>22.25637</v>
      </c>
      <c r="CR552">
        <v>0</v>
      </c>
      <c r="CS552">
        <v>0</v>
      </c>
      <c r="CT552" s="1">
        <v>4.9586860000000003E-3</v>
      </c>
      <c r="CU552">
        <v>22.223700000000001</v>
      </c>
      <c r="CV552">
        <v>0</v>
      </c>
      <c r="CW552">
        <v>0</v>
      </c>
      <c r="CX552" s="1">
        <v>4.884411E-3</v>
      </c>
      <c r="CY552">
        <v>22.22186</v>
      </c>
      <c r="CZ552">
        <v>0</v>
      </c>
      <c r="DA552">
        <v>0</v>
      </c>
      <c r="DB552" s="1">
        <v>4.839973E-3</v>
      </c>
      <c r="DC552">
        <v>22.349979999999999</v>
      </c>
      <c r="DD552">
        <v>0</v>
      </c>
      <c r="DE552">
        <v>0</v>
      </c>
      <c r="DF552" s="1">
        <v>4.8364030000000004E-3</v>
      </c>
      <c r="DG552">
        <v>22.62189</v>
      </c>
      <c r="DH552">
        <v>0</v>
      </c>
      <c r="DI552">
        <v>0</v>
      </c>
      <c r="DJ552" s="1">
        <v>4.8306870000000002E-3</v>
      </c>
      <c r="DK552">
        <v>23.084250000000001</v>
      </c>
      <c r="DL552">
        <v>0</v>
      </c>
      <c r="DM552">
        <v>0</v>
      </c>
      <c r="DN552" s="1">
        <v>4.7959509999999997E-3</v>
      </c>
      <c r="DO552">
        <v>23.633469999999999</v>
      </c>
      <c r="DP552">
        <v>0</v>
      </c>
      <c r="DQ552">
        <v>0</v>
      </c>
      <c r="DR552" s="1">
        <v>4.7259779999999996E-3</v>
      </c>
      <c r="DS552">
        <v>23.860050000000001</v>
      </c>
      <c r="DT552">
        <v>0</v>
      </c>
      <c r="DU552">
        <v>0</v>
      </c>
      <c r="DV552" s="1">
        <v>4.6676520000000004E-3</v>
      </c>
      <c r="DW552">
        <v>23.830970000000001</v>
      </c>
      <c r="DX552">
        <v>0</v>
      </c>
      <c r="DY552">
        <v>0</v>
      </c>
      <c r="DZ552" s="1">
        <v>4.7082239999999996E-3</v>
      </c>
      <c r="EA552">
        <v>23.795559999999998</v>
      </c>
      <c r="EB552">
        <v>0</v>
      </c>
      <c r="EC552">
        <v>0</v>
      </c>
      <c r="ED552" s="1">
        <v>4.7942260000000004E-3</v>
      </c>
      <c r="EE552">
        <v>23.77243</v>
      </c>
      <c r="EF552">
        <v>0</v>
      </c>
      <c r="EG552">
        <v>0</v>
      </c>
      <c r="EH552" s="1">
        <v>4.7590560000000002E-3</v>
      </c>
      <c r="EI552">
        <v>23.834540000000001</v>
      </c>
      <c r="EJ552">
        <v>0</v>
      </c>
      <c r="EK552">
        <v>0</v>
      </c>
      <c r="EL552" s="1">
        <v>4.6214400000000001E-3</v>
      </c>
      <c r="EM552">
        <v>24.039809999999999</v>
      </c>
      <c r="EN552">
        <v>0</v>
      </c>
      <c r="EO552">
        <v>0</v>
      </c>
      <c r="EP552" s="1">
        <v>4.50287E-3</v>
      </c>
      <c r="EQ552">
        <v>24.511320000000001</v>
      </c>
      <c r="ER552">
        <v>0</v>
      </c>
      <c r="ES552">
        <v>0</v>
      </c>
      <c r="ET552" s="1">
        <v>4.4622630000000002E-3</v>
      </c>
      <c r="EU552">
        <v>25.000789999999999</v>
      </c>
      <c r="EV552">
        <v>0</v>
      </c>
      <c r="EW552">
        <v>0</v>
      </c>
      <c r="EX552" s="1">
        <v>4.46722E-3</v>
      </c>
      <c r="EY552">
        <v>25.1633</v>
      </c>
      <c r="EZ552">
        <v>0</v>
      </c>
      <c r="FA552">
        <v>0</v>
      </c>
      <c r="FB552" s="1">
        <v>4.4425070000000001E-3</v>
      </c>
      <c r="FC552">
        <v>25.125789999999999</v>
      </c>
      <c r="FD552">
        <v>0</v>
      </c>
      <c r="FE552">
        <v>0</v>
      </c>
      <c r="FF552" s="1">
        <v>4.5162359999999999E-3</v>
      </c>
      <c r="FG552">
        <v>25.082519999999999</v>
      </c>
      <c r="FH552">
        <v>0</v>
      </c>
      <c r="FI552">
        <v>0</v>
      </c>
      <c r="FJ552" s="1">
        <v>4.6448920000000003E-3</v>
      </c>
      <c r="FK552">
        <v>25.0685</v>
      </c>
      <c r="FL552">
        <v>0</v>
      </c>
      <c r="FM552">
        <v>0</v>
      </c>
      <c r="FN552" s="1">
        <v>4.6262949999999999E-3</v>
      </c>
      <c r="FO552">
        <v>25.198889999999999</v>
      </c>
      <c r="FP552">
        <v>0</v>
      </c>
      <c r="FQ552" s="1">
        <v>1.488677E-38</v>
      </c>
      <c r="FR552" s="1">
        <v>4.4793910000000001E-3</v>
      </c>
      <c r="FS552">
        <v>25.415099999999999</v>
      </c>
      <c r="FT552">
        <v>0</v>
      </c>
      <c r="FU552" s="1">
        <v>1.9691440000000002E-36</v>
      </c>
      <c r="FV552" s="1">
        <v>4.3500270000000002E-3</v>
      </c>
      <c r="FW552">
        <v>25.676130000000001</v>
      </c>
      <c r="FX552" s="1">
        <v>5.4284739999999995E-38</v>
      </c>
      <c r="FY552" s="1">
        <v>1.79148E-34</v>
      </c>
      <c r="FZ552" s="1">
        <v>4.3394230000000002E-3</v>
      </c>
      <c r="GA552">
        <v>25.821290000000001</v>
      </c>
      <c r="GB552" s="1">
        <v>3.4543399999999998E-36</v>
      </c>
      <c r="GC552" s="1">
        <v>1.212966E-32</v>
      </c>
      <c r="GD552" s="1">
        <v>4.3855150000000004E-3</v>
      </c>
      <c r="GE552">
        <v>25.867270000000001</v>
      </c>
      <c r="GF552" s="1">
        <v>1.736987E-34</v>
      </c>
      <c r="GG552" s="1">
        <v>6.4198420000000001E-31</v>
      </c>
      <c r="GH552" s="1">
        <v>4.390349E-3</v>
      </c>
      <c r="GI552">
        <v>25.824449999999999</v>
      </c>
      <c r="GJ552" s="1">
        <v>6.7053780000000006E-33</v>
      </c>
      <c r="GK552" s="1">
        <v>2.6478959999999998E-29</v>
      </c>
      <c r="GL552" s="1">
        <v>4.4593990000000002E-3</v>
      </c>
      <c r="GM552">
        <v>25.778220000000001</v>
      </c>
      <c r="GN552" s="1">
        <v>2.038938E-31</v>
      </c>
      <c r="GO552" s="1">
        <v>8.4876179999999995E-28</v>
      </c>
      <c r="GP552" s="1">
        <v>4.568239E-3</v>
      </c>
      <c r="GQ552">
        <v>25.756679999999999</v>
      </c>
      <c r="GR552" s="1">
        <v>5.1791890000000002E-30</v>
      </c>
      <c r="GS552" s="1">
        <v>2.227711E-26</v>
      </c>
      <c r="GT552" s="1">
        <v>4.5416160000000001E-3</v>
      </c>
      <c r="GU552">
        <v>25.940770000000001</v>
      </c>
      <c r="GV552" s="1">
        <v>1.0382130000000001E-28</v>
      </c>
      <c r="GW552" s="1">
        <v>4.8142819999999997E-25</v>
      </c>
      <c r="GX552" s="1">
        <v>4.3971349999999999E-3</v>
      </c>
      <c r="GY552">
        <v>26.23516</v>
      </c>
      <c r="GZ552" s="1">
        <v>1.5959869999999999E-27</v>
      </c>
      <c r="HA552" s="1">
        <v>8.2128070000000004E-24</v>
      </c>
      <c r="HB552" s="1">
        <v>4.2749169999999996E-3</v>
      </c>
      <c r="HC552">
        <v>26.60548</v>
      </c>
      <c r="HD552" s="1">
        <v>2.0056620000000001E-26</v>
      </c>
      <c r="HE552" s="1">
        <v>1.132273E-22</v>
      </c>
      <c r="HF552" s="1">
        <v>4.2568279999999998E-3</v>
      </c>
      <c r="HG552">
        <v>26.91526</v>
      </c>
      <c r="HH552" s="1">
        <v>2.209348E-25</v>
      </c>
      <c r="HI552" s="1">
        <v>1.321857E-21</v>
      </c>
      <c r="HJ552" s="1">
        <v>4.2835399999999997E-3</v>
      </c>
      <c r="HK552">
        <v>26.977370000000001</v>
      </c>
      <c r="HL552" s="1">
        <v>2.1736399999999998E-24</v>
      </c>
      <c r="HM552" s="1">
        <v>1.3589850000000001E-20</v>
      </c>
      <c r="HN552" s="1">
        <v>4.2589969999999996E-3</v>
      </c>
      <c r="HO552">
        <v>26.94501</v>
      </c>
      <c r="HP552" s="1">
        <v>1.8605890000000001E-23</v>
      </c>
      <c r="HQ552" s="1">
        <v>1.235869E-19</v>
      </c>
      <c r="HR552" s="1">
        <v>4.2629909999999998E-3</v>
      </c>
      <c r="HS552">
        <v>26.90183</v>
      </c>
      <c r="HT552" s="1">
        <v>1.3943030000000001E-22</v>
      </c>
      <c r="HU552" s="1">
        <v>9.8350100000000009E-19</v>
      </c>
      <c r="HV552" s="1">
        <v>4.3043669999999999E-3</v>
      </c>
      <c r="HW552">
        <v>26.8949</v>
      </c>
      <c r="HX552" s="1">
        <v>9.4061280000000006E-22</v>
      </c>
      <c r="HY552" s="1">
        <v>6.9361009999999999E-18</v>
      </c>
      <c r="HZ552" s="1">
        <v>4.27035E-3</v>
      </c>
      <c r="IA552">
        <v>27.116689999999998</v>
      </c>
      <c r="IB552" s="1">
        <v>5.6276280000000003E-21</v>
      </c>
      <c r="IC552" s="1">
        <v>4.4105879999999999E-17</v>
      </c>
      <c r="ID552" s="1">
        <v>4.1611440000000003E-3</v>
      </c>
      <c r="IE552">
        <v>27.633970000000001</v>
      </c>
      <c r="IF552" s="1">
        <v>2.929767E-20</v>
      </c>
      <c r="IG552" s="1">
        <v>2.5014130000000002E-16</v>
      </c>
      <c r="IH552" s="1">
        <v>4.0574299999999999E-3</v>
      </c>
      <c r="II552">
        <v>28.298660000000002</v>
      </c>
      <c r="IJ552" s="1">
        <v>1.358585E-19</v>
      </c>
      <c r="IK552" s="1">
        <v>1.2627869999999999E-15</v>
      </c>
      <c r="IL552" s="1">
        <v>4.0171920000000002E-3</v>
      </c>
      <c r="IM552">
        <v>28.748889999999999</v>
      </c>
      <c r="IN552" s="1">
        <v>5.8037399999999999E-19</v>
      </c>
      <c r="IO552" s="1">
        <v>5.7562160000000002E-15</v>
      </c>
      <c r="IP552" s="1">
        <v>4.0064469999999998E-3</v>
      </c>
      <c r="IQ552">
        <v>28.849209999999999</v>
      </c>
      <c r="IR552" s="1">
        <v>2.3162199999999999E-18</v>
      </c>
      <c r="IS552" s="1">
        <v>2.4162589999999999E-14</v>
      </c>
      <c r="IT552" s="1">
        <v>3.9668200000000002E-3</v>
      </c>
      <c r="IU552">
        <v>28.810199999999998</v>
      </c>
      <c r="IV552" s="1">
        <v>8.5721339999999996E-18</v>
      </c>
      <c r="IW552" s="1">
        <v>9.4508530000000005E-14</v>
      </c>
      <c r="IX552" s="1">
        <v>3.9317809999999996E-3</v>
      </c>
      <c r="IY552">
        <v>28.765039999999999</v>
      </c>
      <c r="IZ552" s="1">
        <v>2.9531100000000002E-17</v>
      </c>
      <c r="JA552" s="1">
        <v>3.4478719999999999E-13</v>
      </c>
      <c r="JB552" s="1">
        <v>3.8860790000000002E-3</v>
      </c>
      <c r="JC552">
        <v>28.736440000000002</v>
      </c>
      <c r="JD552" s="1">
        <v>9.4612900000000006E-17</v>
      </c>
      <c r="JE552" s="1">
        <v>1.173974E-12</v>
      </c>
      <c r="JF552" s="1">
        <v>3.801904E-3</v>
      </c>
      <c r="JG552">
        <v>28.89274</v>
      </c>
      <c r="JH552" s="1">
        <v>2.8112099999999999E-16</v>
      </c>
      <c r="JI552" s="1">
        <v>3.7412140000000003E-12</v>
      </c>
      <c r="JJ552" s="1">
        <v>3.7197789999999999E-3</v>
      </c>
      <c r="JK552">
        <v>29.090140000000002</v>
      </c>
      <c r="JL552" s="1">
        <v>7.8107150000000002E-16</v>
      </c>
      <c r="JM552" s="1">
        <v>1.117731E-11</v>
      </c>
      <c r="JN552" s="1">
        <v>3.6737810000000001E-3</v>
      </c>
      <c r="JO552">
        <v>29.167169999999999</v>
      </c>
      <c r="JP552" s="1">
        <v>2.0548220000000002E-15</v>
      </c>
      <c r="JQ552" s="1">
        <v>3.138645E-11</v>
      </c>
      <c r="JR552" s="1">
        <v>3.6531570000000002E-3</v>
      </c>
      <c r="JS552">
        <v>29.17521</v>
      </c>
      <c r="JT552" s="1">
        <v>5.1614479999999999E-15</v>
      </c>
      <c r="JU552" s="1">
        <v>8.3350129999999999E-11</v>
      </c>
      <c r="JV552" s="1">
        <v>3.6376780000000001E-3</v>
      </c>
      <c r="JW552">
        <v>29.18478</v>
      </c>
      <c r="JX552" s="1">
        <v>1.2426090000000001E-14</v>
      </c>
      <c r="JY552" s="1">
        <v>2.1090169999999999E-10</v>
      </c>
      <c r="JZ552" s="1">
        <v>3.592128E-3</v>
      </c>
      <c r="KA552">
        <v>29.154129999999999</v>
      </c>
      <c r="KB552" s="1">
        <v>2.8470470000000001E-14</v>
      </c>
      <c r="KC552" s="1">
        <v>5.1096419999999995E-10</v>
      </c>
      <c r="KD552" s="1">
        <v>3.5777270000000002E-3</v>
      </c>
      <c r="KE552">
        <v>29.115559999999999</v>
      </c>
      <c r="KF552" s="1">
        <v>6.3083470000000001E-14</v>
      </c>
      <c r="KG552" s="1">
        <v>1.1879320000000001E-9</v>
      </c>
      <c r="KH552" s="1">
        <v>3.5832680000000001E-3</v>
      </c>
      <c r="KI552">
        <v>29.080590000000001</v>
      </c>
      <c r="KJ552" s="1">
        <v>1.3525320000000001E-13</v>
      </c>
      <c r="KK552" s="1">
        <v>2.6563579999999999E-9</v>
      </c>
      <c r="KL552" s="1">
        <v>3.5732839999999999E-3</v>
      </c>
      <c r="KM552">
        <v>29.23648</v>
      </c>
      <c r="KN552" s="1">
        <v>2.7927779999999999E-13</v>
      </c>
      <c r="KO552" s="1">
        <v>5.7307289999999998E-9</v>
      </c>
      <c r="KP552" s="1">
        <v>3.5249550000000002E-3</v>
      </c>
      <c r="KQ552">
        <v>29.726430000000001</v>
      </c>
      <c r="KR552" s="1">
        <v>5.5199010000000001E-13</v>
      </c>
      <c r="KS552" s="1">
        <v>1.195174E-8</v>
      </c>
      <c r="KT552" s="1">
        <v>3.4707879999999998E-3</v>
      </c>
      <c r="KU552">
        <v>30.447320000000001</v>
      </c>
      <c r="KV552" s="1">
        <v>1.052049E-12</v>
      </c>
      <c r="KW552" s="1">
        <v>2.4107519999999999E-8</v>
      </c>
      <c r="KX552" s="1">
        <v>3.4479390000000001E-3</v>
      </c>
      <c r="KY552">
        <v>30.976780000000002</v>
      </c>
      <c r="KZ552" s="1">
        <v>1.9561930000000001E-12</v>
      </c>
      <c r="LA552" s="1">
        <v>4.7067549999999997E-8</v>
      </c>
      <c r="LB552" s="1">
        <v>3.4485620000000001E-3</v>
      </c>
      <c r="LC552">
        <v>31.097110000000001</v>
      </c>
      <c r="LD552" s="1">
        <v>3.5549330000000002E-12</v>
      </c>
      <c r="LE552" s="1">
        <v>8.9126070000000003E-8</v>
      </c>
      <c r="LF552" s="1">
        <v>3.4486489999999998E-3</v>
      </c>
      <c r="LG552">
        <v>31.036829999999998</v>
      </c>
      <c r="LH552" s="1">
        <v>6.2991240000000002E-12</v>
      </c>
      <c r="LI552" s="1">
        <v>1.6414410000000001E-7</v>
      </c>
      <c r="LJ552" s="1">
        <v>3.4000969999999999E-3</v>
      </c>
      <c r="LK552">
        <v>30.98339</v>
      </c>
      <c r="LL552" s="1">
        <v>1.0750899999999999E-11</v>
      </c>
      <c r="LM552" s="1">
        <v>2.946873E-7</v>
      </c>
      <c r="LN552" s="1">
        <v>3.3356589999999999E-3</v>
      </c>
      <c r="LO552">
        <v>30.936610000000002</v>
      </c>
      <c r="LP552" s="1">
        <v>1.783339E-11</v>
      </c>
      <c r="LQ552" s="1">
        <v>5.1620910000000001E-7</v>
      </c>
      <c r="LR552" s="1">
        <v>3.305063E-3</v>
      </c>
      <c r="LS552">
        <v>31.005369999999999</v>
      </c>
      <c r="LT552" s="1">
        <v>2.9167619999999997E-11</v>
      </c>
      <c r="LU552" s="1">
        <v>8.8337649999999997E-7</v>
      </c>
      <c r="LV552" s="1">
        <v>3.3260049999999999E-3</v>
      </c>
      <c r="LW552">
        <v>31.19576</v>
      </c>
      <c r="LX552" s="1">
        <v>4.7452980000000003E-11</v>
      </c>
      <c r="LY552" s="1">
        <v>1.479425E-6</v>
      </c>
      <c r="LZ552" s="1">
        <v>3.335799E-3</v>
      </c>
      <c r="MA552">
        <v>31.36486</v>
      </c>
      <c r="MB552" s="1">
        <v>7.5589669999999998E-11</v>
      </c>
      <c r="MC552" s="1">
        <v>2.429531E-6</v>
      </c>
      <c r="MD552" s="1">
        <v>3.3195949999999998E-3</v>
      </c>
      <c r="ME552">
        <v>31.49765</v>
      </c>
      <c r="MF552" s="1">
        <v>1.175213E-10</v>
      </c>
      <c r="MG552" s="1">
        <v>3.9177660000000003E-6</v>
      </c>
      <c r="MH552" s="1">
        <v>3.2809290000000001E-3</v>
      </c>
      <c r="MI552">
        <v>31.555319999999998</v>
      </c>
      <c r="MJ552" s="1">
        <v>1.784468E-10</v>
      </c>
      <c r="MK552" s="1">
        <v>6.2079719999999998E-6</v>
      </c>
      <c r="ML552" s="1">
        <v>3.2510719999999998E-3</v>
      </c>
      <c r="MM552">
        <v>31.492819999999998</v>
      </c>
      <c r="MN552" s="1">
        <v>2.6703700000000002E-10</v>
      </c>
      <c r="MO552" s="1">
        <v>9.672312E-6</v>
      </c>
      <c r="MP552" s="1">
        <v>3.2583550000000001E-3</v>
      </c>
      <c r="MQ552">
        <v>31.433689999999999</v>
      </c>
      <c r="MR552" s="1">
        <v>3.976892E-10</v>
      </c>
      <c r="MS552" s="1">
        <v>1.482876E-5</v>
      </c>
      <c r="MT552" s="1">
        <v>3.280579E-3</v>
      </c>
      <c r="MU552">
        <v>31.399529999999999</v>
      </c>
      <c r="MV552" s="1">
        <v>5.866619E-10</v>
      </c>
      <c r="MW552" s="1">
        <v>2.239837E-5</v>
      </c>
      <c r="MX552" s="1">
        <v>3.278408E-3</v>
      </c>
      <c r="MY552">
        <v>31.510919999999999</v>
      </c>
      <c r="MZ552" s="1">
        <v>8.4829229999999998E-10</v>
      </c>
      <c r="NA552" s="1">
        <v>3.3360269999999998E-5</v>
      </c>
      <c r="NB552" s="1">
        <v>3.2463169999999999E-3</v>
      </c>
      <c r="NC552">
        <v>31.686669999999999</v>
      </c>
      <c r="ND552" s="1">
        <v>1.200321E-9</v>
      </c>
      <c r="NE552" s="1">
        <v>4.902318E-5</v>
      </c>
      <c r="NF552" s="1">
        <v>3.2121290000000002E-3</v>
      </c>
      <c r="NG552">
        <v>31.991379999999999</v>
      </c>
      <c r="NH552" s="1">
        <v>1.675686E-9</v>
      </c>
      <c r="NI552" s="1">
        <v>7.1104760000000001E-5</v>
      </c>
      <c r="NJ552" s="1">
        <v>3.20025E-3</v>
      </c>
      <c r="NK552">
        <v>32.384329999999999</v>
      </c>
      <c r="NL552" s="1">
        <v>2.325634E-9</v>
      </c>
      <c r="NM552" s="1">
        <v>1.018501E-4</v>
      </c>
      <c r="NN552" s="1">
        <v>3.2114629999999999E-3</v>
      </c>
      <c r="NO552">
        <v>32.6</v>
      </c>
      <c r="NP552" s="1">
        <v>3.2137039999999998E-9</v>
      </c>
      <c r="NQ552" s="1">
        <v>1.4417440000000001E-4</v>
      </c>
      <c r="NR552" s="1">
        <v>3.215159E-3</v>
      </c>
      <c r="NS552">
        <v>32.526629999999997</v>
      </c>
      <c r="NT552" s="1">
        <v>4.3850609999999996E-9</v>
      </c>
      <c r="NU552" s="1">
        <v>2.0180649999999999E-4</v>
      </c>
      <c r="NV552" s="1">
        <v>3.1918419999999999E-3</v>
      </c>
      <c r="NW552">
        <v>32.449629999999999</v>
      </c>
      <c r="NX552" s="1">
        <v>5.8757319999999997E-9</v>
      </c>
      <c r="NY552" s="1">
        <v>2.7945960000000001E-4</v>
      </c>
      <c r="NZ552" s="1">
        <v>3.1579770000000002E-3</v>
      </c>
      <c r="OA552">
        <v>32.399419999999999</v>
      </c>
      <c r="OB552" s="1">
        <v>7.7716029999999992E-9</v>
      </c>
      <c r="OC552" s="1">
        <v>3.8300520000000002E-4</v>
      </c>
      <c r="OD552" s="1">
        <v>3.14306E-3</v>
      </c>
      <c r="OE552">
        <v>32.508249999999997</v>
      </c>
      <c r="OF552" s="1">
        <v>1.023984E-8</v>
      </c>
      <c r="OG552" s="1">
        <v>5.1972680000000003E-4</v>
      </c>
      <c r="OH552" s="1">
        <v>3.1471899999999998E-3</v>
      </c>
      <c r="OI552">
        <v>32.612180000000002</v>
      </c>
      <c r="OJ552" s="1">
        <v>1.344946E-8</v>
      </c>
      <c r="OK552" s="1">
        <v>6.986494E-4</v>
      </c>
    </row>
    <row r="553" spans="1:401" x14ac:dyDescent="0.35">
      <c r="A553">
        <v>562</v>
      </c>
      <c r="B553" t="s">
        <v>4</v>
      </c>
      <c r="C553" t="s">
        <v>364</v>
      </c>
      <c r="D553" t="s">
        <v>560</v>
      </c>
      <c r="E553">
        <v>8816.3639999999996</v>
      </c>
      <c r="F553" s="1">
        <v>1.1381809999999999E-2</v>
      </c>
      <c r="G553">
        <v>20.05668</v>
      </c>
      <c r="H553">
        <v>0</v>
      </c>
      <c r="I553">
        <v>0</v>
      </c>
      <c r="J553" s="1">
        <v>1.1347009999999999E-2</v>
      </c>
      <c r="K553">
        <v>20.13157</v>
      </c>
      <c r="L553">
        <v>0</v>
      </c>
      <c r="M553">
        <v>0</v>
      </c>
      <c r="N553" s="1">
        <v>1.107911E-2</v>
      </c>
      <c r="O553">
        <v>20.169540000000001</v>
      </c>
      <c r="P553">
        <v>0</v>
      </c>
      <c r="Q553">
        <v>0</v>
      </c>
      <c r="R553" s="1">
        <v>1.0853059999999999E-2</v>
      </c>
      <c r="S553">
        <v>20.294149999999998</v>
      </c>
      <c r="T553">
        <v>0</v>
      </c>
      <c r="U553">
        <v>0</v>
      </c>
      <c r="V553">
        <v>1.080394E-2</v>
      </c>
      <c r="W553">
        <v>20.416530000000002</v>
      </c>
      <c r="X553">
        <v>0</v>
      </c>
      <c r="Y553">
        <v>0</v>
      </c>
      <c r="Z553" s="1">
        <v>1.0849900000000001E-2</v>
      </c>
      <c r="AA553">
        <v>20.460719999999998</v>
      </c>
      <c r="AB553">
        <v>0</v>
      </c>
      <c r="AC553">
        <v>0</v>
      </c>
      <c r="AD553" s="1">
        <v>1.0820450000000001E-2</v>
      </c>
      <c r="AE553">
        <v>20.444220000000001</v>
      </c>
      <c r="AF553">
        <v>0</v>
      </c>
      <c r="AG553">
        <v>0</v>
      </c>
      <c r="AH553" s="1">
        <v>1.067921E-2</v>
      </c>
      <c r="AI553">
        <v>20.419720000000002</v>
      </c>
      <c r="AJ553">
        <v>0</v>
      </c>
      <c r="AK553">
        <v>0</v>
      </c>
      <c r="AL553" s="1">
        <v>1.051586E-2</v>
      </c>
      <c r="AM553">
        <v>20.424189999999999</v>
      </c>
      <c r="AN553">
        <v>0</v>
      </c>
      <c r="AO553">
        <v>0</v>
      </c>
      <c r="AP553" s="1">
        <v>1.0438040000000001E-2</v>
      </c>
      <c r="AQ553">
        <v>20.5624</v>
      </c>
      <c r="AR553">
        <v>0</v>
      </c>
      <c r="AS553">
        <v>0</v>
      </c>
      <c r="AT553" s="1">
        <v>1.0400650000000001E-2</v>
      </c>
      <c r="AU553">
        <v>20.794709999999998</v>
      </c>
      <c r="AV553">
        <v>0</v>
      </c>
      <c r="AW553">
        <v>0</v>
      </c>
      <c r="AX553" s="1">
        <v>1.034008E-2</v>
      </c>
      <c r="AY553">
        <v>21.07199</v>
      </c>
      <c r="AZ553">
        <v>0</v>
      </c>
      <c r="BA553">
        <v>0</v>
      </c>
      <c r="BB553" s="1">
        <v>1.0219570000000001E-2</v>
      </c>
      <c r="BC553">
        <v>21.302499999999998</v>
      </c>
      <c r="BD553">
        <v>0</v>
      </c>
      <c r="BE553">
        <v>0</v>
      </c>
      <c r="BF553" s="1">
        <v>1.0070229999999999E-2</v>
      </c>
      <c r="BG553">
        <v>21.38026</v>
      </c>
      <c r="BH553">
        <v>0</v>
      </c>
      <c r="BI553">
        <v>0</v>
      </c>
      <c r="BJ553" s="1">
        <v>9.9485960000000005E-3</v>
      </c>
      <c r="BK553">
        <v>21.37116</v>
      </c>
      <c r="BL553">
        <v>0</v>
      </c>
      <c r="BM553">
        <v>0</v>
      </c>
      <c r="BN553" s="1">
        <v>9.9599240000000002E-3</v>
      </c>
      <c r="BO553">
        <v>21.356760000000001</v>
      </c>
      <c r="BP553">
        <v>0</v>
      </c>
      <c r="BQ553">
        <v>0</v>
      </c>
      <c r="BR553" s="1">
        <v>9.9816590000000004E-3</v>
      </c>
      <c r="BS553">
        <v>21.35042</v>
      </c>
      <c r="BT553">
        <v>0</v>
      </c>
      <c r="BU553">
        <v>0</v>
      </c>
      <c r="BV553" s="1">
        <v>9.8714430000000006E-3</v>
      </c>
      <c r="BW553">
        <v>21.438289999999999</v>
      </c>
      <c r="BX553">
        <v>0</v>
      </c>
      <c r="BY553">
        <v>0</v>
      </c>
      <c r="BZ553" s="1">
        <v>9.6560599999999993E-3</v>
      </c>
      <c r="CA553">
        <v>21.554320000000001</v>
      </c>
      <c r="CB553">
        <v>0</v>
      </c>
      <c r="CC553">
        <v>0</v>
      </c>
      <c r="CD553" s="1">
        <v>9.4515190000000002E-3</v>
      </c>
      <c r="CE553">
        <v>21.659500000000001</v>
      </c>
      <c r="CF553">
        <v>0</v>
      </c>
      <c r="CG553">
        <v>0</v>
      </c>
      <c r="CH553" s="1">
        <v>9.3545469999999995E-3</v>
      </c>
      <c r="CI553">
        <v>21.743670000000002</v>
      </c>
      <c r="CJ553">
        <v>0</v>
      </c>
      <c r="CK553">
        <v>0</v>
      </c>
      <c r="CL553" s="1">
        <v>9.3213280000000003E-3</v>
      </c>
      <c r="CM553">
        <v>21.754580000000001</v>
      </c>
      <c r="CN553">
        <v>0</v>
      </c>
      <c r="CO553">
        <v>0</v>
      </c>
      <c r="CP553" s="1">
        <v>9.2535570000000008E-3</v>
      </c>
      <c r="CQ553">
        <v>21.745529999999999</v>
      </c>
      <c r="CR553">
        <v>0</v>
      </c>
      <c r="CS553">
        <v>0</v>
      </c>
      <c r="CT553" s="1">
        <v>9.1124610000000005E-3</v>
      </c>
      <c r="CU553">
        <v>21.730509999999999</v>
      </c>
      <c r="CV553">
        <v>0</v>
      </c>
      <c r="CW553">
        <v>0</v>
      </c>
      <c r="CX553" s="1">
        <v>8.9648279999999993E-3</v>
      </c>
      <c r="CY553">
        <v>21.73882</v>
      </c>
      <c r="CZ553">
        <v>0</v>
      </c>
      <c r="DA553">
        <v>0</v>
      </c>
      <c r="DB553" s="1">
        <v>8.8802289999999999E-3</v>
      </c>
      <c r="DC553">
        <v>21.84985</v>
      </c>
      <c r="DD553">
        <v>0</v>
      </c>
      <c r="DE553">
        <v>0</v>
      </c>
      <c r="DF553" s="1">
        <v>8.8869229999999997E-3</v>
      </c>
      <c r="DG553">
        <v>22.076560000000001</v>
      </c>
      <c r="DH553">
        <v>0</v>
      </c>
      <c r="DI553">
        <v>0</v>
      </c>
      <c r="DJ553" s="1">
        <v>8.8763020000000008E-3</v>
      </c>
      <c r="DK553">
        <v>22.457419999999999</v>
      </c>
      <c r="DL553">
        <v>0</v>
      </c>
      <c r="DM553">
        <v>0</v>
      </c>
      <c r="DN553" s="1">
        <v>8.8171469999999991E-3</v>
      </c>
      <c r="DO553">
        <v>22.912089999999999</v>
      </c>
      <c r="DP553">
        <v>0</v>
      </c>
      <c r="DQ553">
        <v>0</v>
      </c>
      <c r="DR553" s="1">
        <v>8.6760789999999997E-3</v>
      </c>
      <c r="DS553">
        <v>23.114070000000002</v>
      </c>
      <c r="DT553">
        <v>0</v>
      </c>
      <c r="DU553">
        <v>0</v>
      </c>
      <c r="DV553" s="1">
        <v>8.5674259999999995E-3</v>
      </c>
      <c r="DW553">
        <v>23.112559999999998</v>
      </c>
      <c r="DX553">
        <v>0</v>
      </c>
      <c r="DY553">
        <v>0</v>
      </c>
      <c r="DZ553" s="1">
        <v>8.6897350000000005E-3</v>
      </c>
      <c r="EA553">
        <v>23.104389999999999</v>
      </c>
      <c r="EB553">
        <v>0</v>
      </c>
      <c r="EC553">
        <v>0</v>
      </c>
      <c r="ED553" s="1">
        <v>8.8362140000000002E-3</v>
      </c>
      <c r="EE553">
        <v>23.10426</v>
      </c>
      <c r="EF553">
        <v>0</v>
      </c>
      <c r="EG553">
        <v>0</v>
      </c>
      <c r="EH553" s="1">
        <v>8.7803970000000005E-3</v>
      </c>
      <c r="EI553">
        <v>23.170680000000001</v>
      </c>
      <c r="EJ553">
        <v>0</v>
      </c>
      <c r="EK553">
        <v>0</v>
      </c>
      <c r="EL553" s="1">
        <v>8.511589E-3</v>
      </c>
      <c r="EM553">
        <v>23.35051</v>
      </c>
      <c r="EN553">
        <v>0</v>
      </c>
      <c r="EO553">
        <v>0</v>
      </c>
      <c r="EP553" s="1">
        <v>8.2928489999999997E-3</v>
      </c>
      <c r="EQ553">
        <v>23.744620000000001</v>
      </c>
      <c r="ER553">
        <v>0</v>
      </c>
      <c r="ES553">
        <v>0</v>
      </c>
      <c r="ET553" s="1">
        <v>8.2250580000000004E-3</v>
      </c>
      <c r="EU553">
        <v>24.157350000000001</v>
      </c>
      <c r="EV553">
        <v>0</v>
      </c>
      <c r="EW553">
        <v>0</v>
      </c>
      <c r="EX553" s="1">
        <v>8.2354090000000008E-3</v>
      </c>
      <c r="EY553">
        <v>24.312639999999998</v>
      </c>
      <c r="EZ553">
        <v>0</v>
      </c>
      <c r="FA553">
        <v>0</v>
      </c>
      <c r="FB553" s="1">
        <v>8.1896290000000004E-3</v>
      </c>
      <c r="FC553">
        <v>24.307500000000001</v>
      </c>
      <c r="FD553">
        <v>0</v>
      </c>
      <c r="FE553">
        <v>0</v>
      </c>
      <c r="FF553" s="1">
        <v>8.3873000000000003E-3</v>
      </c>
      <c r="FG553">
        <v>24.295839999999998</v>
      </c>
      <c r="FH553">
        <v>0</v>
      </c>
      <c r="FI553">
        <v>0</v>
      </c>
      <c r="FJ553" s="1">
        <v>8.5970460000000005E-3</v>
      </c>
      <c r="FK553">
        <v>24.305389999999999</v>
      </c>
      <c r="FL553">
        <v>0</v>
      </c>
      <c r="FM553">
        <v>0</v>
      </c>
      <c r="FN553" s="1">
        <v>8.5849829999999992E-3</v>
      </c>
      <c r="FO553">
        <v>24.4282</v>
      </c>
      <c r="FP553">
        <v>0</v>
      </c>
      <c r="FQ553">
        <v>0</v>
      </c>
      <c r="FR553" s="1">
        <v>8.2936020000000006E-3</v>
      </c>
      <c r="FS553">
        <v>24.619409999999998</v>
      </c>
      <c r="FT553">
        <v>0</v>
      </c>
      <c r="FU553" s="1">
        <v>2.567208E-38</v>
      </c>
      <c r="FV553">
        <v>8.0574679999999999E-3</v>
      </c>
      <c r="FW553">
        <v>24.847529999999999</v>
      </c>
      <c r="FX553">
        <v>0</v>
      </c>
      <c r="FY553" s="1">
        <v>2.4671240000000001E-36</v>
      </c>
      <c r="FZ553" s="1">
        <v>8.0415409999999993E-3</v>
      </c>
      <c r="GA553">
        <v>24.984850000000002</v>
      </c>
      <c r="GB553">
        <v>0</v>
      </c>
      <c r="GC553" s="1">
        <v>1.748219E-34</v>
      </c>
      <c r="GD553" s="1">
        <v>8.1337779999999995E-3</v>
      </c>
      <c r="GE553">
        <v>25.043420000000001</v>
      </c>
      <c r="GF553" s="1">
        <v>2.6522330000000001E-38</v>
      </c>
      <c r="GG553" s="1">
        <v>9.6570459999999995E-33</v>
      </c>
      <c r="GH553" s="1">
        <v>8.1419109999999999E-3</v>
      </c>
      <c r="GI553">
        <v>25.030570000000001</v>
      </c>
      <c r="GJ553" s="1">
        <v>1.1489250000000001E-36</v>
      </c>
      <c r="GK553" s="1">
        <v>4.179734E-31</v>
      </c>
      <c r="GL553" s="1">
        <v>8.3344089999999992E-3</v>
      </c>
      <c r="GM553">
        <v>25.01314</v>
      </c>
      <c r="GN553" s="1">
        <v>3.9681049999999998E-35</v>
      </c>
      <c r="GO553" s="1">
        <v>1.409428E-29</v>
      </c>
      <c r="GP553" s="1">
        <v>8.5120060000000008E-3</v>
      </c>
      <c r="GQ553">
        <v>25.01361</v>
      </c>
      <c r="GR553" s="1">
        <v>1.1077359999999999E-33</v>
      </c>
      <c r="GS553" s="1">
        <v>3.8528180000000001E-28</v>
      </c>
      <c r="GT553" s="1">
        <v>8.4779209999999994E-3</v>
      </c>
      <c r="GU553">
        <v>25.17652</v>
      </c>
      <c r="GV553" s="1">
        <v>2.5069669999999999E-32</v>
      </c>
      <c r="GW553" s="1">
        <v>8.7507980000000005E-27</v>
      </c>
      <c r="GX553" s="1">
        <v>8.1946320000000003E-3</v>
      </c>
      <c r="GY553">
        <v>25.42869</v>
      </c>
      <c r="GZ553" s="1">
        <v>4.4002540000000003E-31</v>
      </c>
      <c r="HA553" s="1">
        <v>1.5884519999999999E-25</v>
      </c>
      <c r="HB553" s="1">
        <v>7.9670230000000002E-3</v>
      </c>
      <c r="HC553">
        <v>25.743189999999998</v>
      </c>
      <c r="HD553" s="1">
        <v>6.2558599999999999E-30</v>
      </c>
      <c r="HE553" s="1">
        <v>2.3233760000000002E-24</v>
      </c>
      <c r="HF553" s="1">
        <v>7.9290390000000006E-3</v>
      </c>
      <c r="HG553">
        <v>26.012270000000001</v>
      </c>
      <c r="HH553" s="1">
        <v>7.6391790000000004E-29</v>
      </c>
      <c r="HI553" s="1">
        <v>2.848905E-23</v>
      </c>
      <c r="HJ553" s="1">
        <v>7.9925110000000008E-3</v>
      </c>
      <c r="HK553">
        <v>26.085650000000001</v>
      </c>
      <c r="HL553" s="1">
        <v>8.2458420000000004E-28</v>
      </c>
      <c r="HM553" s="1">
        <v>3.051354E-22</v>
      </c>
      <c r="HN553" s="1">
        <v>7.9444189999999994E-3</v>
      </c>
      <c r="HO553">
        <v>26.082360000000001</v>
      </c>
      <c r="HP553" s="1">
        <v>7.7821430000000002E-27</v>
      </c>
      <c r="HQ553" s="1">
        <v>2.8975419999999998E-21</v>
      </c>
      <c r="HR553" s="1">
        <v>7.9968190000000005E-3</v>
      </c>
      <c r="HS553">
        <v>26.068989999999999</v>
      </c>
      <c r="HT553" s="1">
        <v>6.5473769999999999E-26</v>
      </c>
      <c r="HU553" s="1">
        <v>2.4218960000000001E-20</v>
      </c>
      <c r="HV553" s="1">
        <v>8.0555660000000001E-3</v>
      </c>
      <c r="HW553">
        <v>26.082619999999999</v>
      </c>
      <c r="HX553" s="1">
        <v>4.8705739999999996E-25</v>
      </c>
      <c r="HY553" s="1">
        <v>1.788647E-19</v>
      </c>
      <c r="HZ553" s="1">
        <v>8.0020319999999992E-3</v>
      </c>
      <c r="IA553">
        <v>26.277380000000001</v>
      </c>
      <c r="IB553" s="1">
        <v>3.214708E-24</v>
      </c>
      <c r="IC553" s="1">
        <v>1.1885609999999999E-18</v>
      </c>
      <c r="ID553" s="1">
        <v>7.7898439999999998E-3</v>
      </c>
      <c r="IE553">
        <v>26.709610000000001</v>
      </c>
      <c r="IF553" s="1">
        <v>1.864062E-23</v>
      </c>
      <c r="IG553" s="1">
        <v>7.0793730000000003E-18</v>
      </c>
      <c r="IH553" s="1">
        <v>7.6045180000000002E-3</v>
      </c>
      <c r="II553">
        <v>27.262740000000001</v>
      </c>
      <c r="IJ553" s="1">
        <v>9.5327210000000005E-23</v>
      </c>
      <c r="IK553" s="1">
        <v>3.7068190000000003E-17</v>
      </c>
      <c r="IL553" s="1">
        <v>7.5171070000000003E-3</v>
      </c>
      <c r="IM553">
        <v>27.649570000000001</v>
      </c>
      <c r="IN553" s="1">
        <v>4.4580049999999999E-22</v>
      </c>
      <c r="IO553" s="1">
        <v>1.7535239999999999E-16</v>
      </c>
      <c r="IP553" s="1">
        <v>7.5146309999999999E-3</v>
      </c>
      <c r="IQ553">
        <v>27.758759999999999</v>
      </c>
      <c r="IR553" s="1">
        <v>1.947017E-21</v>
      </c>
      <c r="IS553" s="1">
        <v>7.6618290000000003E-16</v>
      </c>
      <c r="IT553">
        <v>7.4341010000000003E-3</v>
      </c>
      <c r="IU553">
        <v>27.755780000000001</v>
      </c>
      <c r="IV553" s="1">
        <v>7.8127980000000006E-21</v>
      </c>
      <c r="IW553" s="1">
        <v>3.1076389999999999E-15</v>
      </c>
      <c r="IX553" s="1">
        <v>7.401314E-3</v>
      </c>
      <c r="IY553">
        <v>27.7455</v>
      </c>
      <c r="IZ553" s="1">
        <v>2.9373529999999997E-20</v>
      </c>
      <c r="JA553" s="1">
        <v>1.173597E-14</v>
      </c>
      <c r="JB553" s="1">
        <v>7.3047700000000004E-3</v>
      </c>
      <c r="JC553">
        <v>27.746130000000001</v>
      </c>
      <c r="JD553" s="1">
        <v>1.0239100000000001E-19</v>
      </c>
      <c r="JE553" s="1">
        <v>4.1455830000000001E-14</v>
      </c>
      <c r="JF553" s="1">
        <v>7.1448750000000002E-3</v>
      </c>
      <c r="JG553">
        <v>27.891950000000001</v>
      </c>
      <c r="JH553" s="1">
        <v>3.2888069999999998E-19</v>
      </c>
      <c r="JI553" s="1">
        <v>1.361315E-13</v>
      </c>
      <c r="JJ553" s="1">
        <v>6.9862659999999997E-3</v>
      </c>
      <c r="JK553">
        <v>28.071010000000001</v>
      </c>
      <c r="JL553" s="1">
        <v>9.8739289999999996E-19</v>
      </c>
      <c r="JM553" s="1">
        <v>4.1827279999999999E-13</v>
      </c>
      <c r="JN553" s="1">
        <v>6.9118280000000001E-3</v>
      </c>
      <c r="JO553">
        <v>28.153839999999999</v>
      </c>
      <c r="JP553" s="1">
        <v>2.8214390000000001E-18</v>
      </c>
      <c r="JQ553" s="1">
        <v>1.2110250000000001E-12</v>
      </c>
      <c r="JR553" s="1">
        <v>6.8727900000000001E-3</v>
      </c>
      <c r="JS553">
        <v>28.180620000000001</v>
      </c>
      <c r="JT553" s="1">
        <v>7.6987700000000002E-18</v>
      </c>
      <c r="JU553" s="1">
        <v>3.3320139999999999E-12</v>
      </c>
      <c r="JV553" s="1">
        <v>6.8420060000000003E-3</v>
      </c>
      <c r="JW553">
        <v>28.20777</v>
      </c>
      <c r="JX553" s="1">
        <v>2.006544E-17</v>
      </c>
      <c r="JY553" s="1">
        <v>8.7438499999999997E-12</v>
      </c>
      <c r="JZ553" s="1">
        <v>6.7642709999999997E-3</v>
      </c>
      <c r="KA553">
        <v>28.20157</v>
      </c>
      <c r="KB553" s="1">
        <v>4.9573549999999999E-17</v>
      </c>
      <c r="KC553" s="1">
        <v>2.189846E-11</v>
      </c>
      <c r="KD553" s="1">
        <v>6.7483229999999996E-3</v>
      </c>
      <c r="KE553">
        <v>28.18777</v>
      </c>
      <c r="KF553" s="1">
        <v>1.1839559999999999E-16</v>
      </c>
      <c r="KG553" s="1">
        <v>5.2543219999999998E-11</v>
      </c>
      <c r="KH553" s="1">
        <v>6.7565919999999996E-3</v>
      </c>
      <c r="KI553">
        <v>28.176069999999999</v>
      </c>
      <c r="KJ553" s="1">
        <v>2.7425220000000002E-16</v>
      </c>
      <c r="KK553" s="1">
        <v>1.218025E-10</v>
      </c>
      <c r="KL553" s="1">
        <v>6.7387610000000002E-3</v>
      </c>
      <c r="KM553">
        <v>28.315049999999999</v>
      </c>
      <c r="KN553" s="1">
        <v>6.1064430000000001E-16</v>
      </c>
      <c r="KO553" s="1">
        <v>2.724337E-10</v>
      </c>
      <c r="KP553" s="1">
        <v>6.6462209999999999E-3</v>
      </c>
      <c r="KQ553">
        <v>28.721579999999999</v>
      </c>
      <c r="KR553" s="1">
        <v>1.2936070000000001E-15</v>
      </c>
      <c r="KS553" s="1">
        <v>5.862347E-10</v>
      </c>
      <c r="KT553" s="1">
        <v>6.5469450000000002E-3</v>
      </c>
      <c r="KU553">
        <v>29.316330000000001</v>
      </c>
      <c r="KV553" s="1">
        <v>2.6347300000000001E-15</v>
      </c>
      <c r="KW553" s="1">
        <v>1.2143689999999999E-9</v>
      </c>
      <c r="KX553" s="1">
        <v>6.5057509999999997E-3</v>
      </c>
      <c r="KY553">
        <v>29.76351</v>
      </c>
      <c r="KZ553" s="1">
        <v>5.2469769999999997E-15</v>
      </c>
      <c r="LA553" s="1">
        <v>2.4377179999999999E-9</v>
      </c>
      <c r="LB553" s="1">
        <v>6.5104560000000004E-3</v>
      </c>
      <c r="LC553">
        <v>29.88749</v>
      </c>
      <c r="LD553" s="1">
        <v>1.0245100000000001E-14</v>
      </c>
      <c r="LE553" s="1">
        <v>4.7647499999999997E-9</v>
      </c>
      <c r="LF553" s="1">
        <v>6.5038939999999996E-3</v>
      </c>
      <c r="LG553">
        <v>29.866759999999999</v>
      </c>
      <c r="LH553" s="1">
        <v>1.9468720000000001E-14</v>
      </c>
      <c r="LI553" s="1">
        <v>9.0776330000000008E-9</v>
      </c>
      <c r="LJ553" s="1">
        <v>6.4075099999999999E-3</v>
      </c>
      <c r="LK553">
        <v>29.84843</v>
      </c>
      <c r="LL553" s="1">
        <v>3.5422700000000002E-14</v>
      </c>
      <c r="LM553" s="1">
        <v>1.679162E-8</v>
      </c>
      <c r="LN553" s="1">
        <v>6.2804360000000004E-3</v>
      </c>
      <c r="LO553">
        <v>29.83315</v>
      </c>
      <c r="LP553" s="1">
        <v>6.2169280000000005E-14</v>
      </c>
      <c r="LQ553" s="1">
        <v>3.0105760000000001E-8</v>
      </c>
      <c r="LR553" s="1">
        <v>6.2299310000000002E-3</v>
      </c>
      <c r="LS553">
        <v>29.908300000000001</v>
      </c>
      <c r="LT553" s="1">
        <v>1.07771E-13</v>
      </c>
      <c r="LU553" s="1">
        <v>5.2689080000000002E-8</v>
      </c>
      <c r="LV553" s="1">
        <v>6.2676600000000004E-3</v>
      </c>
      <c r="LW553">
        <v>30.079879999999999</v>
      </c>
      <c r="LX553" s="1">
        <v>1.8632289999999999E-13</v>
      </c>
      <c r="LY553" s="1">
        <v>9.0665030000000001E-8</v>
      </c>
      <c r="LZ553" s="1">
        <v>6.2889230000000001E-3</v>
      </c>
      <c r="MA553">
        <v>30.235469999999999</v>
      </c>
      <c r="MB553" s="1">
        <v>3.1620710000000001E-13</v>
      </c>
      <c r="MC553" s="1">
        <v>1.5355150000000001E-7</v>
      </c>
      <c r="MD553" s="1">
        <v>6.2560369999999999E-3</v>
      </c>
      <c r="ME553">
        <v>30.362220000000001</v>
      </c>
      <c r="MF553" s="1">
        <v>5.2168559999999996E-13</v>
      </c>
      <c r="MG553" s="1">
        <v>2.5501200000000001E-7</v>
      </c>
      <c r="MH553" s="1">
        <v>6.1817089999999996E-3</v>
      </c>
      <c r="MI553">
        <v>30.429179999999999</v>
      </c>
      <c r="MJ553" s="1">
        <v>8.3648589999999996E-13</v>
      </c>
      <c r="MK553" s="1">
        <v>4.1439429999999997E-7</v>
      </c>
      <c r="ML553" s="1">
        <v>6.1282400000000001E-3</v>
      </c>
      <c r="MM553">
        <v>30.400040000000001</v>
      </c>
      <c r="MN553" s="1">
        <v>1.3200109999999999E-12</v>
      </c>
      <c r="MO553" s="1">
        <v>6.6063460000000002E-7</v>
      </c>
      <c r="MP553" s="1">
        <v>6.1484160000000003E-3</v>
      </c>
      <c r="MQ553">
        <v>30.371739999999999</v>
      </c>
      <c r="MR553" s="1">
        <v>2.0764999999999999E-12</v>
      </c>
      <c r="MS553" s="1">
        <v>1.0374879999999999E-6</v>
      </c>
      <c r="MT553" s="1">
        <v>6.1909249999999999E-3</v>
      </c>
      <c r="MU553">
        <v>30.362030000000001</v>
      </c>
      <c r="MV553" s="1">
        <v>3.2410569999999998E-12</v>
      </c>
      <c r="MW553" s="1">
        <v>1.610529E-6</v>
      </c>
      <c r="MX553" s="1">
        <v>6.1850710000000003E-3</v>
      </c>
      <c r="MY553">
        <v>30.467120000000001</v>
      </c>
      <c r="MZ553" s="1">
        <v>4.9518450000000001E-12</v>
      </c>
      <c r="NA553" s="1">
        <v>2.4664429999999999E-6</v>
      </c>
      <c r="NB553" s="1">
        <v>6.1231890000000002E-3</v>
      </c>
      <c r="NC553">
        <v>30.623059999999999</v>
      </c>
      <c r="ND553" s="1">
        <v>7.3772780000000003E-12</v>
      </c>
      <c r="NE553" s="1">
        <v>3.7171189999999998E-6</v>
      </c>
      <c r="NF553" s="1">
        <v>6.0581669999999997E-3</v>
      </c>
      <c r="NG553">
        <v>30.881930000000001</v>
      </c>
      <c r="NH553" s="1">
        <v>1.080359E-11</v>
      </c>
      <c r="NI553" s="1">
        <v>5.5096559999999996E-6</v>
      </c>
      <c r="NJ553" s="1">
        <v>6.0380709999999999E-3</v>
      </c>
      <c r="NK553">
        <v>31.212890000000002</v>
      </c>
      <c r="NL553" s="1">
        <v>1.572803E-11</v>
      </c>
      <c r="NM553" s="1">
        <v>8.0593519999999998E-6</v>
      </c>
      <c r="NN553" s="1">
        <v>6.0592429999999997E-3</v>
      </c>
      <c r="NO553">
        <v>31.407240000000002</v>
      </c>
      <c r="NP553" s="1">
        <v>2.2821650000000001E-11</v>
      </c>
      <c r="NQ553" s="1">
        <v>1.166966E-5</v>
      </c>
      <c r="NR553" s="1">
        <v>6.070074E-3</v>
      </c>
      <c r="NS553">
        <v>31.371839999999999</v>
      </c>
      <c r="NT553" s="1">
        <v>3.27328E-11</v>
      </c>
      <c r="NU553" s="1">
        <v>1.6729729999999999E-5</v>
      </c>
      <c r="NV553" s="1">
        <v>6.0222749999999997E-3</v>
      </c>
      <c r="NW553">
        <v>31.331579999999999</v>
      </c>
      <c r="NX553" s="1">
        <v>4.5951180000000003E-11</v>
      </c>
      <c r="NY553" s="1">
        <v>2.3702240000000001E-5</v>
      </c>
      <c r="NZ553" s="1">
        <v>5.960908E-3</v>
      </c>
      <c r="OA553">
        <v>31.309819999999998</v>
      </c>
      <c r="OB553" s="1">
        <v>6.3541529999999999E-11</v>
      </c>
      <c r="OC553" s="1">
        <v>3.3149209999999998E-5</v>
      </c>
      <c r="OD553" s="1">
        <v>5.9267800000000004E-3</v>
      </c>
      <c r="OE553">
        <v>31.412800000000001</v>
      </c>
      <c r="OF553" s="1">
        <v>8.7309460000000005E-11</v>
      </c>
      <c r="OG553" s="1">
        <v>4.5857720000000001E-5</v>
      </c>
      <c r="OH553" s="1">
        <v>5.9384379999999999E-3</v>
      </c>
      <c r="OI553">
        <v>31.513570000000001</v>
      </c>
      <c r="OJ553" s="1">
        <v>1.198684E-10</v>
      </c>
      <c r="OK553" s="1">
        <v>6.2896240000000005E-5</v>
      </c>
    </row>
    <row r="554" spans="1:401" x14ac:dyDescent="0.35">
      <c r="A554">
        <v>563</v>
      </c>
      <c r="B554" t="s">
        <v>4</v>
      </c>
      <c r="C554" t="s">
        <v>364</v>
      </c>
      <c r="D554" t="s">
        <v>561</v>
      </c>
      <c r="E554">
        <v>3852.931</v>
      </c>
      <c r="F554" s="1">
        <v>8.0269810000000007E-3</v>
      </c>
      <c r="G554">
        <v>19.835429999999999</v>
      </c>
      <c r="H554">
        <v>0</v>
      </c>
      <c r="I554">
        <v>0</v>
      </c>
      <c r="J554" s="1">
        <v>8.0140230000000003E-3</v>
      </c>
      <c r="K554">
        <v>19.90795</v>
      </c>
      <c r="L554">
        <v>0</v>
      </c>
      <c r="M554">
        <v>0</v>
      </c>
      <c r="N554" s="1">
        <v>7.8134929999999995E-3</v>
      </c>
      <c r="O554">
        <v>19.94556</v>
      </c>
      <c r="P554">
        <v>0</v>
      </c>
      <c r="Q554">
        <v>0</v>
      </c>
      <c r="R554" s="1">
        <v>7.6541819999999998E-3</v>
      </c>
      <c r="S554">
        <v>20.065899999999999</v>
      </c>
      <c r="T554">
        <v>0</v>
      </c>
      <c r="U554">
        <v>0</v>
      </c>
      <c r="V554" s="1">
        <v>7.6237939999999997E-3</v>
      </c>
      <c r="W554">
        <v>20.184139999999999</v>
      </c>
      <c r="X554">
        <v>0</v>
      </c>
      <c r="Y554">
        <v>0</v>
      </c>
      <c r="Z554" s="1">
        <v>7.6575829999999999E-3</v>
      </c>
      <c r="AA554">
        <v>20.227699999999999</v>
      </c>
      <c r="AB554">
        <v>0</v>
      </c>
      <c r="AC554">
        <v>0</v>
      </c>
      <c r="AD554" s="1">
        <v>7.6346879999999997E-3</v>
      </c>
      <c r="AE554">
        <v>20.213329999999999</v>
      </c>
      <c r="AF554">
        <v>0</v>
      </c>
      <c r="AG554">
        <v>0</v>
      </c>
      <c r="AH554" s="1">
        <v>7.5354510000000003E-3</v>
      </c>
      <c r="AI554">
        <v>20.191310000000001</v>
      </c>
      <c r="AJ554">
        <v>0</v>
      </c>
      <c r="AK554">
        <v>0</v>
      </c>
      <c r="AL554" s="1">
        <v>7.4233570000000002E-3</v>
      </c>
      <c r="AM554">
        <v>20.197009999999999</v>
      </c>
      <c r="AN554">
        <v>0</v>
      </c>
      <c r="AO554">
        <v>0</v>
      </c>
      <c r="AP554" s="1">
        <v>7.3662720000000001E-3</v>
      </c>
      <c r="AQ554">
        <v>20.33042</v>
      </c>
      <c r="AR554">
        <v>0</v>
      </c>
      <c r="AS554">
        <v>0</v>
      </c>
      <c r="AT554" s="1">
        <v>7.3367839999999998E-3</v>
      </c>
      <c r="AU554">
        <v>20.553470000000001</v>
      </c>
      <c r="AV554">
        <v>0</v>
      </c>
      <c r="AW554">
        <v>0</v>
      </c>
      <c r="AX554" s="1">
        <v>7.2989209999999999E-3</v>
      </c>
      <c r="AY554">
        <v>20.819269999999999</v>
      </c>
      <c r="AZ554">
        <v>0</v>
      </c>
      <c r="BA554">
        <v>0</v>
      </c>
      <c r="BB554" s="1">
        <v>7.2059209999999997E-3</v>
      </c>
      <c r="BC554">
        <v>21.039909999999999</v>
      </c>
      <c r="BD554">
        <v>0</v>
      </c>
      <c r="BE554">
        <v>0</v>
      </c>
      <c r="BF554" s="1">
        <v>7.106439E-3</v>
      </c>
      <c r="BG554">
        <v>21.114439999999998</v>
      </c>
      <c r="BH554">
        <v>0</v>
      </c>
      <c r="BI554">
        <v>0</v>
      </c>
      <c r="BJ554" s="1">
        <v>7.0189069999999996E-3</v>
      </c>
      <c r="BK554">
        <v>21.106020000000001</v>
      </c>
      <c r="BL554">
        <v>0</v>
      </c>
      <c r="BM554">
        <v>0</v>
      </c>
      <c r="BN554" s="1">
        <v>7.036357E-3</v>
      </c>
      <c r="BO554">
        <v>21.092559999999999</v>
      </c>
      <c r="BP554">
        <v>0</v>
      </c>
      <c r="BQ554">
        <v>0</v>
      </c>
      <c r="BR554" s="1">
        <v>7.0478659999999999E-3</v>
      </c>
      <c r="BS554">
        <v>21.08691</v>
      </c>
      <c r="BT554">
        <v>0</v>
      </c>
      <c r="BU554">
        <v>0</v>
      </c>
      <c r="BV554" s="1">
        <v>6.9787859999999998E-3</v>
      </c>
      <c r="BW554">
        <v>21.17136</v>
      </c>
      <c r="BX554">
        <v>0</v>
      </c>
      <c r="BY554">
        <v>0</v>
      </c>
      <c r="BZ554" s="1">
        <v>6.819014E-3</v>
      </c>
      <c r="CA554">
        <v>21.28312</v>
      </c>
      <c r="CB554">
        <v>0</v>
      </c>
      <c r="CC554">
        <v>0</v>
      </c>
      <c r="CD554" s="1">
        <v>6.6726349999999997E-3</v>
      </c>
      <c r="CE554">
        <v>21.384609999999999</v>
      </c>
      <c r="CF554">
        <v>0</v>
      </c>
      <c r="CG554">
        <v>0</v>
      </c>
      <c r="CH554" s="1">
        <v>6.6084400000000001E-3</v>
      </c>
      <c r="CI554">
        <v>21.466190000000001</v>
      </c>
      <c r="CJ554">
        <v>0</v>
      </c>
      <c r="CK554">
        <v>0</v>
      </c>
      <c r="CL554" s="1">
        <v>6.5831989999999996E-3</v>
      </c>
      <c r="CM554">
        <v>21.477799999999998</v>
      </c>
      <c r="CN554">
        <v>0</v>
      </c>
      <c r="CO554">
        <v>0</v>
      </c>
      <c r="CP554" s="1">
        <v>6.5373009999999997E-3</v>
      </c>
      <c r="CQ554">
        <v>21.470320000000001</v>
      </c>
      <c r="CR554">
        <v>0</v>
      </c>
      <c r="CS554">
        <v>0</v>
      </c>
      <c r="CT554" s="1">
        <v>6.426719E-3</v>
      </c>
      <c r="CU554">
        <v>21.4573</v>
      </c>
      <c r="CV554">
        <v>0</v>
      </c>
      <c r="CW554">
        <v>0</v>
      </c>
      <c r="CX554" s="1">
        <v>6.3307320000000004E-3</v>
      </c>
      <c r="CY554">
        <v>21.46669</v>
      </c>
      <c r="CZ554">
        <v>0</v>
      </c>
      <c r="DA554">
        <v>0</v>
      </c>
      <c r="DB554" s="1">
        <v>6.2657659999999999E-3</v>
      </c>
      <c r="DC554">
        <v>21.574200000000001</v>
      </c>
      <c r="DD554">
        <v>0</v>
      </c>
      <c r="DE554">
        <v>0</v>
      </c>
      <c r="DF554" s="1">
        <v>6.2727809999999998E-3</v>
      </c>
      <c r="DG554">
        <v>21.792169999999999</v>
      </c>
      <c r="DH554">
        <v>0</v>
      </c>
      <c r="DI554">
        <v>0</v>
      </c>
      <c r="DJ554" s="1">
        <v>6.2640170000000002E-3</v>
      </c>
      <c r="DK554">
        <v>22.157039999999999</v>
      </c>
      <c r="DL554">
        <v>0</v>
      </c>
      <c r="DM554">
        <v>0</v>
      </c>
      <c r="DN554" s="1">
        <v>6.222216E-3</v>
      </c>
      <c r="DO554">
        <v>22.592110000000002</v>
      </c>
      <c r="DP554">
        <v>0</v>
      </c>
      <c r="DQ554">
        <v>0</v>
      </c>
      <c r="DR554" s="1">
        <v>6.1212030000000004E-3</v>
      </c>
      <c r="DS554">
        <v>22.785609999999998</v>
      </c>
      <c r="DT554">
        <v>0</v>
      </c>
      <c r="DU554">
        <v>0</v>
      </c>
      <c r="DV554" s="1">
        <v>6.049535E-3</v>
      </c>
      <c r="DW554">
        <v>22.784109999999998</v>
      </c>
      <c r="DX554">
        <v>0</v>
      </c>
      <c r="DY554">
        <v>0</v>
      </c>
      <c r="DZ554" s="1">
        <v>6.1575859999999996E-3</v>
      </c>
      <c r="EA554">
        <v>22.776019999999999</v>
      </c>
      <c r="EB554">
        <v>0</v>
      </c>
      <c r="EC554">
        <v>0</v>
      </c>
      <c r="ED554" s="1">
        <v>6.253275E-3</v>
      </c>
      <c r="EE554">
        <v>22.775569999999998</v>
      </c>
      <c r="EF554">
        <v>0</v>
      </c>
      <c r="EG554">
        <v>0</v>
      </c>
      <c r="EH554" s="1">
        <v>6.2198959999999999E-3</v>
      </c>
      <c r="EI554">
        <v>22.83907</v>
      </c>
      <c r="EJ554">
        <v>0</v>
      </c>
      <c r="EK554">
        <v>0</v>
      </c>
      <c r="EL554" s="1">
        <v>6.0226109999999998E-3</v>
      </c>
      <c r="EM554">
        <v>23.011209999999998</v>
      </c>
      <c r="EN554">
        <v>0</v>
      </c>
      <c r="EO554">
        <v>0</v>
      </c>
      <c r="EP554" s="1">
        <v>5.865889E-3</v>
      </c>
      <c r="EQ554">
        <v>23.389299999999999</v>
      </c>
      <c r="ER554">
        <v>0</v>
      </c>
      <c r="ES554">
        <v>0</v>
      </c>
      <c r="ET554" s="1">
        <v>5.8169950000000002E-3</v>
      </c>
      <c r="EU554">
        <v>23.785139999999998</v>
      </c>
      <c r="EV554">
        <v>0</v>
      </c>
      <c r="EW554">
        <v>0</v>
      </c>
      <c r="EX554" s="1">
        <v>5.826426E-3</v>
      </c>
      <c r="EY554">
        <v>23.9346</v>
      </c>
      <c r="EZ554">
        <v>0</v>
      </c>
      <c r="FA554">
        <v>0</v>
      </c>
      <c r="FB554" s="1">
        <v>5.7975559999999997E-3</v>
      </c>
      <c r="FC554">
        <v>23.929950000000002</v>
      </c>
      <c r="FD554">
        <v>0</v>
      </c>
      <c r="FE554">
        <v>0</v>
      </c>
      <c r="FF554" s="1">
        <v>5.9741239999999999E-3</v>
      </c>
      <c r="FG554">
        <v>23.91874</v>
      </c>
      <c r="FH554">
        <v>0</v>
      </c>
      <c r="FI554">
        <v>0</v>
      </c>
      <c r="FJ554" s="1">
        <v>6.1104460000000003E-3</v>
      </c>
      <c r="FK554">
        <v>23.927019999999999</v>
      </c>
      <c r="FL554">
        <v>0</v>
      </c>
      <c r="FM554">
        <v>0</v>
      </c>
      <c r="FN554" s="1">
        <v>6.1083229999999997E-3</v>
      </c>
      <c r="FO554">
        <v>24.044039999999999</v>
      </c>
      <c r="FP554">
        <v>0</v>
      </c>
      <c r="FQ554">
        <v>0</v>
      </c>
      <c r="FR554">
        <v>5.8950979999999997E-3</v>
      </c>
      <c r="FS554">
        <v>24.227789999999999</v>
      </c>
      <c r="FT554">
        <v>0</v>
      </c>
      <c r="FU554">
        <v>0</v>
      </c>
      <c r="FV554" s="1">
        <v>5.7256989999999999E-3</v>
      </c>
      <c r="FW554">
        <v>24.447800000000001</v>
      </c>
      <c r="FX554">
        <v>0</v>
      </c>
      <c r="FY554">
        <v>0</v>
      </c>
      <c r="FZ554" s="1">
        <v>5.7125769999999999E-3</v>
      </c>
      <c r="GA554">
        <v>24.581040000000002</v>
      </c>
      <c r="GB554">
        <v>0</v>
      </c>
      <c r="GC554">
        <v>0</v>
      </c>
      <c r="GD554" s="1">
        <v>5.7846410000000001E-3</v>
      </c>
      <c r="GE554">
        <v>24.638310000000001</v>
      </c>
      <c r="GF554">
        <v>0</v>
      </c>
      <c r="GG554" s="1">
        <v>-7.143492E-37</v>
      </c>
      <c r="GH554" s="1">
        <v>5.7895910000000002E-3</v>
      </c>
      <c r="GI554">
        <v>24.627400000000002</v>
      </c>
      <c r="GJ554">
        <v>0</v>
      </c>
      <c r="GK554" s="1">
        <v>-4.4802040000000002E-35</v>
      </c>
      <c r="GL554" s="1">
        <v>5.9664369999999998E-3</v>
      </c>
      <c r="GM554">
        <v>24.611989999999999</v>
      </c>
      <c r="GN554">
        <v>0</v>
      </c>
      <c r="GO554" s="1">
        <v>-1.022905E-33</v>
      </c>
      <c r="GP554" s="1">
        <v>6.0743400000000001E-3</v>
      </c>
      <c r="GQ554">
        <v>24.613379999999999</v>
      </c>
      <c r="GR554">
        <v>0</v>
      </c>
      <c r="GS554" s="1">
        <v>-3.7186929999999999E-32</v>
      </c>
      <c r="GT554" s="1">
        <v>6.058651E-3</v>
      </c>
      <c r="GU554">
        <v>24.770250000000001</v>
      </c>
      <c r="GV554">
        <v>0</v>
      </c>
      <c r="GW554" s="1">
        <v>-5.986154E-31</v>
      </c>
      <c r="GX554" s="1">
        <v>5.8457930000000002E-3</v>
      </c>
      <c r="GY554">
        <v>25.013629999999999</v>
      </c>
      <c r="GZ554">
        <v>0</v>
      </c>
      <c r="HA554" s="1">
        <v>-4.7987750000000003E-30</v>
      </c>
      <c r="HB554" s="1">
        <v>5.6877059999999998E-3</v>
      </c>
      <c r="HC554">
        <v>25.317260000000001</v>
      </c>
      <c r="HD554">
        <v>0</v>
      </c>
      <c r="HE554" s="1">
        <v>-1.4985589999999999E-28</v>
      </c>
      <c r="HF554" s="1">
        <v>5.6624220000000003E-3</v>
      </c>
      <c r="HG554">
        <v>25.577190000000002</v>
      </c>
      <c r="HH554">
        <v>0</v>
      </c>
      <c r="HI554" s="1">
        <v>-1.2546450000000001E-28</v>
      </c>
      <c r="HJ554" s="1">
        <v>5.7089920000000004E-3</v>
      </c>
      <c r="HK554">
        <v>25.649290000000001</v>
      </c>
      <c r="HL554">
        <v>0</v>
      </c>
      <c r="HM554" s="1">
        <v>-7.3804490000000002E-27</v>
      </c>
      <c r="HN554" s="1">
        <v>5.6758820000000001E-3</v>
      </c>
      <c r="HO554">
        <v>25.647659999999998</v>
      </c>
      <c r="HP554">
        <v>0</v>
      </c>
      <c r="HQ554" s="1">
        <v>-1.10629E-25</v>
      </c>
      <c r="HR554" s="1">
        <v>5.7390599999999998E-3</v>
      </c>
      <c r="HS554">
        <v>25.63664</v>
      </c>
      <c r="HT554">
        <v>0</v>
      </c>
      <c r="HU554" s="1">
        <v>-9.9428500000000004E-25</v>
      </c>
      <c r="HV554" s="1">
        <v>5.7664980000000001E-3</v>
      </c>
      <c r="HW554">
        <v>25.651150000000001</v>
      </c>
      <c r="HX554">
        <v>0</v>
      </c>
      <c r="HY554" s="1">
        <v>-7.8540249999999994E-24</v>
      </c>
      <c r="HZ554" s="1">
        <v>5.7370429999999998E-3</v>
      </c>
      <c r="IA554">
        <v>25.838889999999999</v>
      </c>
      <c r="IB554">
        <v>0</v>
      </c>
      <c r="IC554" s="1">
        <v>-5.8994960000000001E-23</v>
      </c>
      <c r="ID554" s="1">
        <v>5.5797829999999996E-3</v>
      </c>
      <c r="IE554">
        <v>26.254359999999998</v>
      </c>
      <c r="IF554">
        <v>0</v>
      </c>
      <c r="IG554" s="1">
        <v>-3.5117950000000001E-22</v>
      </c>
      <c r="IH554" s="1">
        <v>5.4542940000000002E-3</v>
      </c>
      <c r="II554">
        <v>26.78604</v>
      </c>
      <c r="IJ554">
        <v>0</v>
      </c>
      <c r="IK554" s="1">
        <v>-8.3507529999999999E-23</v>
      </c>
      <c r="IL554" s="1">
        <v>5.3935540000000001E-3</v>
      </c>
      <c r="IM554">
        <v>27.15794</v>
      </c>
      <c r="IN554">
        <v>0</v>
      </c>
      <c r="IO554" s="1">
        <v>-2.0184329999999999E-22</v>
      </c>
      <c r="IP554" s="1">
        <v>5.3880000000000004E-3</v>
      </c>
      <c r="IQ554">
        <v>27.263200000000001</v>
      </c>
      <c r="IR554">
        <v>0</v>
      </c>
      <c r="IS554" s="1">
        <v>-3.236636E-21</v>
      </c>
      <c r="IT554" s="1">
        <v>5.3383659999999998E-3</v>
      </c>
      <c r="IU554">
        <v>27.260680000000001</v>
      </c>
      <c r="IV554">
        <v>0</v>
      </c>
      <c r="IW554" s="1">
        <v>-1.8666190000000001E-20</v>
      </c>
      <c r="IX554" s="1">
        <v>5.3284040000000001E-3</v>
      </c>
      <c r="IY554">
        <v>27.251180000000002</v>
      </c>
      <c r="IZ554">
        <v>0</v>
      </c>
      <c r="JA554" s="1">
        <v>-8.793962E-20</v>
      </c>
      <c r="JB554" s="1">
        <v>5.2510329999999996E-3</v>
      </c>
      <c r="JC554">
        <v>27.252230000000001</v>
      </c>
      <c r="JD554">
        <v>0</v>
      </c>
      <c r="JE554" s="1">
        <v>-5.1140079999999997E-19</v>
      </c>
      <c r="JF554" s="1">
        <v>5.1421069999999999E-3</v>
      </c>
      <c r="JG554">
        <v>27.392109999999999</v>
      </c>
      <c r="JH554">
        <v>0</v>
      </c>
      <c r="JI554" s="1">
        <v>-1.9861450000000002E-18</v>
      </c>
      <c r="JJ554" s="1">
        <v>5.0242230000000004E-3</v>
      </c>
      <c r="JK554">
        <v>27.56439</v>
      </c>
      <c r="JL554">
        <v>0</v>
      </c>
      <c r="JM554" s="1">
        <v>-8.9529499999999998E-18</v>
      </c>
      <c r="JN554" s="1">
        <v>4.9657390000000003E-3</v>
      </c>
      <c r="JO554">
        <v>27.644850000000002</v>
      </c>
      <c r="JP554">
        <v>0</v>
      </c>
      <c r="JQ554" s="1">
        <v>-1.1021810000000001E-17</v>
      </c>
      <c r="JR554" s="1">
        <v>4.9456439999999999E-3</v>
      </c>
      <c r="JS554">
        <v>27.671869999999998</v>
      </c>
      <c r="JT554">
        <v>0</v>
      </c>
      <c r="JU554" s="1">
        <v>-5.6509019999999997E-17</v>
      </c>
      <c r="JV554" s="1">
        <v>4.9228809999999996E-3</v>
      </c>
      <c r="JW554">
        <v>27.699249999999999</v>
      </c>
      <c r="JX554">
        <v>0</v>
      </c>
      <c r="JY554" s="1">
        <v>-9.9933729999999998E-17</v>
      </c>
      <c r="JZ554" s="1">
        <v>4.8694660000000002E-3</v>
      </c>
      <c r="KA554">
        <v>27.695070000000001</v>
      </c>
      <c r="KB554">
        <v>0</v>
      </c>
      <c r="KC554" s="1">
        <v>-1.4515120000000001E-16</v>
      </c>
      <c r="KD554" s="1">
        <v>4.8604859999999998E-3</v>
      </c>
      <c r="KE554">
        <v>27.68374</v>
      </c>
      <c r="KF554">
        <v>0</v>
      </c>
      <c r="KG554" s="1">
        <v>-8.6058800000000001E-16</v>
      </c>
      <c r="KH554" s="1">
        <v>4.8645160000000002E-3</v>
      </c>
      <c r="KI554">
        <v>27.674949999999999</v>
      </c>
      <c r="KJ554">
        <v>0</v>
      </c>
      <c r="KK554" s="1">
        <v>-1.387952E-15</v>
      </c>
      <c r="KL554">
        <v>4.8578440000000001E-3</v>
      </c>
      <c r="KM554">
        <v>27.810169999999999</v>
      </c>
      <c r="KN554">
        <v>0</v>
      </c>
      <c r="KO554" s="1">
        <v>-2.1178219999999998E-15</v>
      </c>
      <c r="KP554" s="1">
        <v>4.7890529999999997E-3</v>
      </c>
      <c r="KQ554">
        <v>28.201309999999999</v>
      </c>
      <c r="KR554">
        <v>0</v>
      </c>
      <c r="KS554" s="1">
        <v>-8.492486E-16</v>
      </c>
      <c r="KT554" s="1">
        <v>4.7196219999999997E-3</v>
      </c>
      <c r="KU554">
        <v>28.772659999999998</v>
      </c>
      <c r="KV554">
        <v>0</v>
      </c>
      <c r="KW554" s="1">
        <v>-7.5894109999999994E-15</v>
      </c>
      <c r="KX554" s="1">
        <v>4.6866399999999997E-3</v>
      </c>
      <c r="KY554">
        <v>29.2028</v>
      </c>
      <c r="KZ554">
        <v>0</v>
      </c>
      <c r="LA554" s="1">
        <v>-2.200396E-15</v>
      </c>
      <c r="LB554" s="1">
        <v>4.6937890000000003E-3</v>
      </c>
      <c r="LC554">
        <v>29.32368</v>
      </c>
      <c r="LD554">
        <v>0</v>
      </c>
      <c r="LE554" s="1">
        <v>-5.229114E-14</v>
      </c>
      <c r="LF554" s="1">
        <v>4.6903500000000002E-3</v>
      </c>
      <c r="LG554">
        <v>29.30556</v>
      </c>
      <c r="LH554">
        <v>0</v>
      </c>
      <c r="LI554" s="1">
        <v>-5.8499160000000003E-14</v>
      </c>
      <c r="LJ554" s="1">
        <v>4.615315E-3</v>
      </c>
      <c r="LK554">
        <v>29.289010000000001</v>
      </c>
      <c r="LL554">
        <v>0</v>
      </c>
      <c r="LM554" s="1">
        <v>-1.7924509999999999E-13</v>
      </c>
      <c r="LN554">
        <v>4.5270450000000004E-3</v>
      </c>
      <c r="LO554">
        <v>29.275539999999999</v>
      </c>
      <c r="LP554">
        <v>0</v>
      </c>
      <c r="LQ554" s="1">
        <v>-7.2309420000000003E-15</v>
      </c>
      <c r="LR554" s="1">
        <v>4.4849809999999999E-3</v>
      </c>
      <c r="LS554">
        <v>29.348739999999999</v>
      </c>
      <c r="LT554">
        <v>0</v>
      </c>
      <c r="LU554" s="1">
        <v>-2.3742080000000002E-13</v>
      </c>
      <c r="LV554" s="1">
        <v>4.5180050000000003E-3</v>
      </c>
      <c r="LW554">
        <v>29.514130000000002</v>
      </c>
      <c r="LX554">
        <v>0</v>
      </c>
      <c r="LY554" s="1">
        <v>-1.8438099999999999E-13</v>
      </c>
      <c r="LZ554" s="1">
        <v>4.5332460000000003E-3</v>
      </c>
      <c r="MA554">
        <v>29.664480000000001</v>
      </c>
      <c r="MB554">
        <v>0</v>
      </c>
      <c r="MC554" s="1">
        <v>-2.122384E-13</v>
      </c>
      <c r="MD554" s="1">
        <v>4.5149969999999998E-3</v>
      </c>
      <c r="ME554">
        <v>29.787430000000001</v>
      </c>
      <c r="MF554">
        <v>0</v>
      </c>
      <c r="MG554" s="1">
        <v>-4.5021249999999999E-13</v>
      </c>
      <c r="MH554" s="1">
        <v>4.460978E-3</v>
      </c>
      <c r="MI554">
        <v>29.853750000000002</v>
      </c>
      <c r="MJ554">
        <v>0</v>
      </c>
      <c r="MK554" s="1">
        <v>-1.1944179999999999E-12</v>
      </c>
      <c r="ML554" s="1">
        <v>4.417608E-3</v>
      </c>
      <c r="MM554">
        <v>29.82846</v>
      </c>
      <c r="MN554">
        <v>0</v>
      </c>
      <c r="MO554" s="1">
        <v>-1.194769E-12</v>
      </c>
      <c r="MP554" s="1">
        <v>4.4303160000000001E-3</v>
      </c>
      <c r="MQ554">
        <v>29.803750000000001</v>
      </c>
      <c r="MR554">
        <v>0</v>
      </c>
      <c r="MS554" s="1">
        <v>-4.1813019999999999E-12</v>
      </c>
      <c r="MT554" s="1">
        <v>4.4623780000000004E-3</v>
      </c>
      <c r="MU554">
        <v>29.796810000000001</v>
      </c>
      <c r="MV554">
        <v>0</v>
      </c>
      <c r="MW554" s="1">
        <v>-1.0699230000000001E-12</v>
      </c>
      <c r="MX554" s="1">
        <v>4.4619830000000001E-3</v>
      </c>
      <c r="MY554">
        <v>29.899640000000002</v>
      </c>
      <c r="MZ554">
        <v>0</v>
      </c>
      <c r="NA554" s="1">
        <v>-7.0545279999999999E-13</v>
      </c>
      <c r="NB554" s="1">
        <v>4.4155080000000003E-3</v>
      </c>
      <c r="NC554">
        <v>30.051120000000001</v>
      </c>
      <c r="ND554">
        <v>0</v>
      </c>
      <c r="NE554" s="1">
        <v>-4.5174350000000001E-12</v>
      </c>
      <c r="NF554" s="1">
        <v>4.3703869999999999E-3</v>
      </c>
      <c r="NG554">
        <v>30.30057</v>
      </c>
      <c r="NH554">
        <v>0</v>
      </c>
      <c r="NI554" s="1">
        <v>-2.3258339999999999E-12</v>
      </c>
      <c r="NJ554" s="1">
        <v>4.3546390000000004E-3</v>
      </c>
      <c r="NK554">
        <v>30.619260000000001</v>
      </c>
      <c r="NL554">
        <v>0</v>
      </c>
      <c r="NM554" s="1">
        <v>-5.4530350000000003E-12</v>
      </c>
      <c r="NN554" s="1">
        <v>4.3717929999999997E-3</v>
      </c>
      <c r="NO554">
        <v>30.808209999999999</v>
      </c>
      <c r="NP554">
        <v>0</v>
      </c>
      <c r="NQ554" s="1">
        <v>-1.2158179999999999E-11</v>
      </c>
      <c r="NR554" s="1">
        <v>4.3815659999999999E-3</v>
      </c>
      <c r="NS554">
        <v>30.777609999999999</v>
      </c>
      <c r="NT554">
        <v>0</v>
      </c>
      <c r="NU554" s="1">
        <v>-6.4394940000000003E-12</v>
      </c>
      <c r="NV554">
        <v>4.3449179999999997E-3</v>
      </c>
      <c r="NW554">
        <v>30.742149999999999</v>
      </c>
      <c r="NX554">
        <v>0</v>
      </c>
      <c r="NY554" s="1">
        <v>-2.2965499999999999E-12</v>
      </c>
      <c r="NZ554" s="1">
        <v>4.299921E-3</v>
      </c>
      <c r="OA554">
        <v>30.723710000000001</v>
      </c>
      <c r="OB554" s="1">
        <v>1.7176570000000001E-14</v>
      </c>
      <c r="OC554" s="1">
        <v>4.2628749999999997E-9</v>
      </c>
      <c r="OD554" s="1">
        <v>4.2731119999999999E-3</v>
      </c>
      <c r="OE554">
        <v>30.82424</v>
      </c>
      <c r="OF554" s="1">
        <v>1.8224249999999999E-13</v>
      </c>
      <c r="OG554" s="1">
        <v>4.5550750000000002E-8</v>
      </c>
      <c r="OH554" s="1">
        <v>4.28539E-3</v>
      </c>
      <c r="OI554">
        <v>30.923539999999999</v>
      </c>
      <c r="OJ554" s="1">
        <v>5.9604859999999997E-13</v>
      </c>
      <c r="OK554" s="1">
        <v>1.4869509999999999E-7</v>
      </c>
    </row>
    <row r="555" spans="1:401" x14ac:dyDescent="0.35">
      <c r="A555">
        <v>564</v>
      </c>
      <c r="B555" t="s">
        <v>4</v>
      </c>
      <c r="C555" t="s">
        <v>364</v>
      </c>
      <c r="D555" t="s">
        <v>562</v>
      </c>
      <c r="E555">
        <v>3150.8310000000001</v>
      </c>
      <c r="F555" s="1">
        <v>8.9645980000000007E-3</v>
      </c>
      <c r="G555">
        <v>19.73781</v>
      </c>
      <c r="H555">
        <v>0</v>
      </c>
      <c r="I555">
        <v>0</v>
      </c>
      <c r="J555">
        <v>8.9541240000000008E-3</v>
      </c>
      <c r="K555">
        <v>19.811129999999999</v>
      </c>
      <c r="L555">
        <v>0</v>
      </c>
      <c r="M555">
        <v>0</v>
      </c>
      <c r="N555" s="1">
        <v>8.7260749999999998E-3</v>
      </c>
      <c r="O555">
        <v>19.847829999999998</v>
      </c>
      <c r="P555">
        <v>0</v>
      </c>
      <c r="Q555">
        <v>0</v>
      </c>
      <c r="R555" s="1">
        <v>8.5446350000000001E-3</v>
      </c>
      <c r="S555">
        <v>19.970079999999999</v>
      </c>
      <c r="T555">
        <v>0</v>
      </c>
      <c r="U555">
        <v>0</v>
      </c>
      <c r="V555" s="1">
        <v>8.5130940000000006E-3</v>
      </c>
      <c r="W555">
        <v>20.088709999999999</v>
      </c>
      <c r="X555">
        <v>0</v>
      </c>
      <c r="Y555">
        <v>0</v>
      </c>
      <c r="Z555" s="1">
        <v>8.5541799999999998E-3</v>
      </c>
      <c r="AA555">
        <v>20.12931</v>
      </c>
      <c r="AB555">
        <v>0</v>
      </c>
      <c r="AC555">
        <v>0</v>
      </c>
      <c r="AD555" s="1">
        <v>8.5271879999999998E-3</v>
      </c>
      <c r="AE555">
        <v>20.111139999999999</v>
      </c>
      <c r="AF555">
        <v>0</v>
      </c>
      <c r="AG555">
        <v>0</v>
      </c>
      <c r="AH555" s="1">
        <v>8.4187440000000006E-3</v>
      </c>
      <c r="AI555">
        <v>20.086459999999999</v>
      </c>
      <c r="AJ555">
        <v>0</v>
      </c>
      <c r="AK555">
        <v>0</v>
      </c>
      <c r="AL555" s="1">
        <v>8.288887E-3</v>
      </c>
      <c r="AM555">
        <v>20.091419999999999</v>
      </c>
      <c r="AN555">
        <v>0</v>
      </c>
      <c r="AO555">
        <v>0</v>
      </c>
      <c r="AP555" s="1">
        <v>8.227959E-3</v>
      </c>
      <c r="AQ555">
        <v>20.228449999999999</v>
      </c>
      <c r="AR555">
        <v>0</v>
      </c>
      <c r="AS555">
        <v>0</v>
      </c>
      <c r="AT555" s="1">
        <v>8.1939990000000004E-3</v>
      </c>
      <c r="AU555">
        <v>20.455929999999999</v>
      </c>
      <c r="AV555">
        <v>0</v>
      </c>
      <c r="AW555">
        <v>0</v>
      </c>
      <c r="AX555" s="1">
        <v>8.1502680000000004E-3</v>
      </c>
      <c r="AY555">
        <v>20.724920000000001</v>
      </c>
      <c r="AZ555">
        <v>0</v>
      </c>
      <c r="BA555">
        <v>0</v>
      </c>
      <c r="BB555" s="1">
        <v>8.0479620000000005E-3</v>
      </c>
      <c r="BC555">
        <v>20.944900000000001</v>
      </c>
      <c r="BD555">
        <v>0</v>
      </c>
      <c r="BE555">
        <v>0</v>
      </c>
      <c r="BF555" s="1">
        <v>7.9372769999999995E-3</v>
      </c>
      <c r="BG555">
        <v>21.013089999999998</v>
      </c>
      <c r="BH555">
        <v>0</v>
      </c>
      <c r="BI555">
        <v>0</v>
      </c>
      <c r="BJ555" s="1">
        <v>7.8361939999999995E-3</v>
      </c>
      <c r="BK555">
        <v>20.997769999999999</v>
      </c>
      <c r="BL555">
        <v>0</v>
      </c>
      <c r="BM555">
        <v>0</v>
      </c>
      <c r="BN555" s="1">
        <v>7.8641340000000001E-3</v>
      </c>
      <c r="BO555">
        <v>20.97954</v>
      </c>
      <c r="BP555">
        <v>0</v>
      </c>
      <c r="BQ555">
        <v>0</v>
      </c>
      <c r="BR555" s="1">
        <v>7.8744320000000007E-3</v>
      </c>
      <c r="BS555">
        <v>20.970839999999999</v>
      </c>
      <c r="BT555">
        <v>0</v>
      </c>
      <c r="BU555">
        <v>0</v>
      </c>
      <c r="BV555" s="1">
        <v>7.8001629999999997E-3</v>
      </c>
      <c r="BW555">
        <v>21.056090000000001</v>
      </c>
      <c r="BX555">
        <v>0</v>
      </c>
      <c r="BY555">
        <v>0</v>
      </c>
      <c r="BZ555" s="1">
        <v>7.6175790000000002E-3</v>
      </c>
      <c r="CA555">
        <v>21.168240000000001</v>
      </c>
      <c r="CB555">
        <v>0</v>
      </c>
      <c r="CC555">
        <v>0</v>
      </c>
      <c r="CD555" s="1">
        <v>7.453599E-3</v>
      </c>
      <c r="CE555">
        <v>21.269559999999998</v>
      </c>
      <c r="CF555">
        <v>0</v>
      </c>
      <c r="CG555">
        <v>0</v>
      </c>
      <c r="CH555" s="1">
        <v>7.381805E-3</v>
      </c>
      <c r="CI555">
        <v>21.3491</v>
      </c>
      <c r="CJ555">
        <v>0</v>
      </c>
      <c r="CK555">
        <v>0</v>
      </c>
      <c r="CL555" s="1">
        <v>7.3534550000000001E-3</v>
      </c>
      <c r="CM555">
        <v>21.357089999999999</v>
      </c>
      <c r="CN555">
        <v>0</v>
      </c>
      <c r="CO555">
        <v>0</v>
      </c>
      <c r="CP555" s="1">
        <v>7.3052059999999999E-3</v>
      </c>
      <c r="CQ555">
        <v>21.346450000000001</v>
      </c>
      <c r="CR555">
        <v>0</v>
      </c>
      <c r="CS555">
        <v>0</v>
      </c>
      <c r="CT555" s="1">
        <v>7.1752489999999999E-3</v>
      </c>
      <c r="CU555">
        <v>21.331040000000002</v>
      </c>
      <c r="CV555">
        <v>0</v>
      </c>
      <c r="CW555">
        <v>0</v>
      </c>
      <c r="CX555" s="1">
        <v>7.0720849999999997E-3</v>
      </c>
      <c r="CY555">
        <v>21.33971</v>
      </c>
      <c r="CZ555">
        <v>0</v>
      </c>
      <c r="DA555">
        <v>0</v>
      </c>
      <c r="DB555" s="1">
        <v>6.9979129999999997E-3</v>
      </c>
      <c r="DC555">
        <v>21.449770000000001</v>
      </c>
      <c r="DD555">
        <v>0</v>
      </c>
      <c r="DE555">
        <v>0</v>
      </c>
      <c r="DF555" s="1">
        <v>7.0047219999999997E-3</v>
      </c>
      <c r="DG555">
        <v>21.672470000000001</v>
      </c>
      <c r="DH555">
        <v>0</v>
      </c>
      <c r="DI555">
        <v>0</v>
      </c>
      <c r="DJ555" s="1">
        <v>6.996833E-3</v>
      </c>
      <c r="DK555">
        <v>22.044339999999998</v>
      </c>
      <c r="DL555">
        <v>0</v>
      </c>
      <c r="DM555">
        <v>0</v>
      </c>
      <c r="DN555" s="1">
        <v>6.9494819999999999E-3</v>
      </c>
      <c r="DO555">
        <v>22.484400000000001</v>
      </c>
      <c r="DP555">
        <v>0</v>
      </c>
      <c r="DQ555">
        <v>0</v>
      </c>
      <c r="DR555" s="1">
        <v>6.8379840000000001E-3</v>
      </c>
      <c r="DS555">
        <v>22.670929999999998</v>
      </c>
      <c r="DT555">
        <v>0</v>
      </c>
      <c r="DU555">
        <v>0</v>
      </c>
      <c r="DV555" s="1">
        <v>6.7574289999999997E-3</v>
      </c>
      <c r="DW555">
        <v>22.657979999999998</v>
      </c>
      <c r="DX555">
        <v>0</v>
      </c>
      <c r="DY555">
        <v>0</v>
      </c>
      <c r="DZ555" s="1">
        <v>6.889882E-3</v>
      </c>
      <c r="EA555">
        <v>22.642050000000001</v>
      </c>
      <c r="EB555">
        <v>0</v>
      </c>
      <c r="EC555">
        <v>0</v>
      </c>
      <c r="ED555" s="1">
        <v>6.991733E-3</v>
      </c>
      <c r="EE555">
        <v>22.636780000000002</v>
      </c>
      <c r="EF555">
        <v>0</v>
      </c>
      <c r="EG555">
        <v>0</v>
      </c>
      <c r="EH555" s="1">
        <v>6.9584199999999999E-3</v>
      </c>
      <c r="EI555">
        <v>22.698799999999999</v>
      </c>
      <c r="EJ555">
        <v>0</v>
      </c>
      <c r="EK555">
        <v>0</v>
      </c>
      <c r="EL555" s="1">
        <v>6.7353789999999997E-3</v>
      </c>
      <c r="EM555">
        <v>22.87294</v>
      </c>
      <c r="EN555">
        <v>0</v>
      </c>
      <c r="EO555">
        <v>0</v>
      </c>
      <c r="EP555" s="1">
        <v>6.5581679999999996E-3</v>
      </c>
      <c r="EQ555">
        <v>23.25667</v>
      </c>
      <c r="ER555">
        <v>0</v>
      </c>
      <c r="ES555">
        <v>0</v>
      </c>
      <c r="ET555" s="1">
        <v>6.5039169999999997E-3</v>
      </c>
      <c r="EU555">
        <v>23.6539</v>
      </c>
      <c r="EV555">
        <v>0</v>
      </c>
      <c r="EW555">
        <v>0</v>
      </c>
      <c r="EX555" s="1">
        <v>6.515832E-3</v>
      </c>
      <c r="EY555">
        <v>23.793839999999999</v>
      </c>
      <c r="EZ555">
        <v>0</v>
      </c>
      <c r="FA555">
        <v>0</v>
      </c>
      <c r="FB555" s="1">
        <v>6.4841509999999996E-3</v>
      </c>
      <c r="FC555">
        <v>23.777550000000002</v>
      </c>
      <c r="FD555">
        <v>0</v>
      </c>
      <c r="FE555">
        <v>0</v>
      </c>
      <c r="FF555" s="1">
        <v>6.700676E-3</v>
      </c>
      <c r="FG555">
        <v>23.75853</v>
      </c>
      <c r="FH555">
        <v>0</v>
      </c>
      <c r="FI555">
        <v>0</v>
      </c>
      <c r="FJ555" s="1">
        <v>6.8484089999999997E-3</v>
      </c>
      <c r="FK555">
        <v>23.76418</v>
      </c>
      <c r="FL555">
        <v>0</v>
      </c>
      <c r="FM555">
        <v>0</v>
      </c>
      <c r="FN555" s="1">
        <v>6.8499149999999998E-3</v>
      </c>
      <c r="FO555">
        <v>23.882580000000001</v>
      </c>
      <c r="FP555">
        <v>0</v>
      </c>
      <c r="FQ555">
        <v>0</v>
      </c>
      <c r="FR555" s="1">
        <v>6.6039530000000001E-3</v>
      </c>
      <c r="FS555">
        <v>24.067150000000002</v>
      </c>
      <c r="FT555">
        <v>0</v>
      </c>
      <c r="FU555">
        <v>0</v>
      </c>
      <c r="FV555" s="1">
        <v>6.4150420000000001E-3</v>
      </c>
      <c r="FW555">
        <v>24.28547</v>
      </c>
      <c r="FX555">
        <v>0</v>
      </c>
      <c r="FY555">
        <v>0</v>
      </c>
      <c r="FZ555" s="1">
        <v>6.4008540000000001E-3</v>
      </c>
      <c r="GA555">
        <v>24.412839999999999</v>
      </c>
      <c r="GB555">
        <v>0</v>
      </c>
      <c r="GC555">
        <v>0</v>
      </c>
      <c r="GD555" s="1">
        <v>6.4824679999999999E-3</v>
      </c>
      <c r="GE555">
        <v>24.4634</v>
      </c>
      <c r="GF555">
        <v>0</v>
      </c>
      <c r="GG555">
        <v>0</v>
      </c>
      <c r="GH555" s="1">
        <v>6.4913740000000003E-3</v>
      </c>
      <c r="GI555">
        <v>24.446090000000002</v>
      </c>
      <c r="GJ555">
        <v>0</v>
      </c>
      <c r="GK555" s="1">
        <v>-3.8773500000000003E-37</v>
      </c>
      <c r="GL555" s="1">
        <v>6.7049070000000004E-3</v>
      </c>
      <c r="GM555">
        <v>24.42689</v>
      </c>
      <c r="GN555">
        <v>0</v>
      </c>
      <c r="GO555" s="1">
        <v>-9.7368029999999998E-36</v>
      </c>
      <c r="GP555" s="1">
        <v>6.8175919999999999E-3</v>
      </c>
      <c r="GQ555">
        <v>24.428190000000001</v>
      </c>
      <c r="GR555">
        <v>0</v>
      </c>
      <c r="GS555" s="1">
        <v>-3.7872270000000002E-34</v>
      </c>
      <c r="GT555" s="1">
        <v>6.808232E-3</v>
      </c>
      <c r="GU555">
        <v>24.59027</v>
      </c>
      <c r="GV555">
        <v>0</v>
      </c>
      <c r="GW555" s="1">
        <v>-6.4825220000000004E-33</v>
      </c>
      <c r="GX555" s="1">
        <v>6.562633E-3</v>
      </c>
      <c r="GY555">
        <v>24.836790000000001</v>
      </c>
      <c r="GZ555">
        <v>0</v>
      </c>
      <c r="HA555" s="1">
        <v>-5.4219789999999997E-32</v>
      </c>
      <c r="HB555" s="1">
        <v>6.38851E-3</v>
      </c>
      <c r="HC555">
        <v>25.141439999999999</v>
      </c>
      <c r="HD555">
        <v>0</v>
      </c>
      <c r="HE555" s="1">
        <v>-1.7798329999999999E-30</v>
      </c>
      <c r="HF555" s="1">
        <v>6.3594029999999996E-3</v>
      </c>
      <c r="HG555">
        <v>25.398199999999999</v>
      </c>
      <c r="HH555">
        <v>0</v>
      </c>
      <c r="HI555" s="1">
        <v>-1.5830870000000001E-30</v>
      </c>
      <c r="HJ555" s="1">
        <v>6.4129629999999998E-3</v>
      </c>
      <c r="HK555">
        <v>25.46125</v>
      </c>
      <c r="HL555">
        <v>0</v>
      </c>
      <c r="HM555" s="1">
        <v>-9.9242539999999997E-29</v>
      </c>
      <c r="HN555" s="1">
        <v>6.3747580000000003E-3</v>
      </c>
      <c r="HO555">
        <v>25.451409999999999</v>
      </c>
      <c r="HP555">
        <v>0</v>
      </c>
      <c r="HQ555" s="1">
        <v>-1.568619E-27</v>
      </c>
      <c r="HR555" s="1">
        <v>6.4585329999999998E-3</v>
      </c>
      <c r="HS555">
        <v>25.434290000000001</v>
      </c>
      <c r="HT555">
        <v>0</v>
      </c>
      <c r="HU555" s="1">
        <v>-1.5295660000000001E-26</v>
      </c>
      <c r="HV555" s="1">
        <v>6.4840139999999997E-3</v>
      </c>
      <c r="HW555">
        <v>25.44632</v>
      </c>
      <c r="HX555">
        <v>0</v>
      </c>
      <c r="HY555" s="1">
        <v>-1.2950499999999999E-25</v>
      </c>
      <c r="HZ555" s="1">
        <v>6.456514E-3</v>
      </c>
      <c r="IA555">
        <v>25.63795</v>
      </c>
      <c r="IB555">
        <v>0</v>
      </c>
      <c r="IC555" s="1">
        <v>-1.032208E-24</v>
      </c>
      <c r="ID555" s="1">
        <v>6.2766519999999998E-3</v>
      </c>
      <c r="IE555">
        <v>26.061450000000001</v>
      </c>
      <c r="IF555">
        <v>0</v>
      </c>
      <c r="IG555" s="1">
        <v>-6.4184310000000001E-24</v>
      </c>
      <c r="IH555" s="1">
        <v>6.1344659999999999E-3</v>
      </c>
      <c r="II555">
        <v>26.598870000000002</v>
      </c>
      <c r="IJ555">
        <v>0</v>
      </c>
      <c r="IK555" s="1">
        <v>-1.6039170000000001E-24</v>
      </c>
      <c r="IL555" s="1">
        <v>6.0705139999999999E-3</v>
      </c>
      <c r="IM555">
        <v>26.966799999999999</v>
      </c>
      <c r="IN555">
        <v>0</v>
      </c>
      <c r="IO555" s="1">
        <v>-4.1070290000000001E-24</v>
      </c>
      <c r="IP555" s="1">
        <v>6.0627950000000002E-3</v>
      </c>
      <c r="IQ555">
        <v>27.058679999999999</v>
      </c>
      <c r="IR555">
        <v>0</v>
      </c>
      <c r="IS555" s="1">
        <v>-7.0117219999999998E-23</v>
      </c>
      <c r="IT555" s="1">
        <v>6.0069609999999999E-3</v>
      </c>
      <c r="IU555">
        <v>27.043109999999999</v>
      </c>
      <c r="IV555">
        <v>0</v>
      </c>
      <c r="IW555" s="1">
        <v>-4.286437E-22</v>
      </c>
      <c r="IX555" s="1">
        <v>6.0069260000000001E-3</v>
      </c>
      <c r="IY555">
        <v>27.023959999999999</v>
      </c>
      <c r="IZ555">
        <v>0</v>
      </c>
      <c r="JA555" s="1">
        <v>-2.141262E-21</v>
      </c>
      <c r="JB555" s="1">
        <v>5.9147649999999998E-3</v>
      </c>
      <c r="JC555">
        <v>27.018380000000001</v>
      </c>
      <c r="JD555">
        <v>0</v>
      </c>
      <c r="JE555" s="1">
        <v>-1.323355E-20</v>
      </c>
      <c r="JF555" s="1">
        <v>5.7946760000000003E-3</v>
      </c>
      <c r="JG555">
        <v>27.157530000000001</v>
      </c>
      <c r="JH555">
        <v>0</v>
      </c>
      <c r="JI555" s="1">
        <v>-5.4138129999999997E-20</v>
      </c>
      <c r="JJ555" s="1">
        <v>5.662416E-3</v>
      </c>
      <c r="JK555">
        <v>27.329249999999998</v>
      </c>
      <c r="JL555">
        <v>0</v>
      </c>
      <c r="JM555" s="1">
        <v>-2.5637860000000002E-19</v>
      </c>
      <c r="JN555" s="1">
        <v>5.5950770000000004E-3</v>
      </c>
      <c r="JO555">
        <v>27.40579</v>
      </c>
      <c r="JP555">
        <v>0</v>
      </c>
      <c r="JQ555" s="1">
        <v>-3.333693E-19</v>
      </c>
      <c r="JR555" s="1">
        <v>5.5740039999999996E-3</v>
      </c>
      <c r="JS555">
        <v>27.427679999999999</v>
      </c>
      <c r="JT555">
        <v>0</v>
      </c>
      <c r="JU555" s="1">
        <v>-1.8252670000000002E-18</v>
      </c>
      <c r="JV555" s="1">
        <v>5.5478699999999999E-3</v>
      </c>
      <c r="JW555">
        <v>27.450700000000001</v>
      </c>
      <c r="JX555">
        <v>0</v>
      </c>
      <c r="JY555" s="1">
        <v>-3.4595850000000001E-18</v>
      </c>
      <c r="JZ555" s="1">
        <v>5.4887950000000003E-3</v>
      </c>
      <c r="KA555">
        <v>27.442299999999999</v>
      </c>
      <c r="KB555">
        <v>0</v>
      </c>
      <c r="KC555" s="1">
        <v>-5.3649370000000003E-18</v>
      </c>
      <c r="KD555" s="1">
        <v>5.4805740000000002E-3</v>
      </c>
      <c r="KE555">
        <v>27.42755</v>
      </c>
      <c r="KF555">
        <v>0</v>
      </c>
      <c r="KG555" s="1">
        <v>-3.3926599999999999E-17</v>
      </c>
      <c r="KH555" s="1">
        <v>5.4812699999999999E-3</v>
      </c>
      <c r="KI555">
        <v>27.416519999999998</v>
      </c>
      <c r="KJ555">
        <v>0</v>
      </c>
      <c r="KK555" s="1">
        <v>-5.8989300000000001E-17</v>
      </c>
      <c r="KL555" s="1">
        <v>5.4793289999999998E-3</v>
      </c>
      <c r="KM555">
        <v>27.55519</v>
      </c>
      <c r="KN555">
        <v>0</v>
      </c>
      <c r="KO555" s="1">
        <v>-9.7544159999999994E-17</v>
      </c>
      <c r="KP555" s="1">
        <v>5.4001259999999999E-3</v>
      </c>
      <c r="KQ555">
        <v>27.9575</v>
      </c>
      <c r="KR555">
        <v>0</v>
      </c>
      <c r="KS555" s="1">
        <v>-4.2008759999999999E-17</v>
      </c>
      <c r="KT555" s="1">
        <v>5.3235879999999998E-3</v>
      </c>
      <c r="KU555">
        <v>28.541920000000001</v>
      </c>
      <c r="KV555">
        <v>0</v>
      </c>
      <c r="KW555" s="1">
        <v>-4.00101E-16</v>
      </c>
      <c r="KX555" s="1">
        <v>5.2848230000000001E-3</v>
      </c>
      <c r="KY555">
        <v>28.9741</v>
      </c>
      <c r="KZ555">
        <v>0</v>
      </c>
      <c r="LA555" s="1">
        <v>-1.2421689999999999E-16</v>
      </c>
      <c r="LB555" s="1">
        <v>5.2931239999999997E-3</v>
      </c>
      <c r="LC555">
        <v>29.084289999999999</v>
      </c>
      <c r="LD555">
        <v>0</v>
      </c>
      <c r="LE555" s="1">
        <v>-3.2047699999999998E-15</v>
      </c>
      <c r="LF555" s="1">
        <v>5.2919359999999997E-3</v>
      </c>
      <c r="LG555">
        <v>29.053550000000001</v>
      </c>
      <c r="LH555">
        <v>0</v>
      </c>
      <c r="LI555" s="1">
        <v>-3.935549E-15</v>
      </c>
      <c r="LJ555" s="1">
        <v>5.2037480000000002E-3</v>
      </c>
      <c r="LK555">
        <v>29.028030000000001</v>
      </c>
      <c r="LL555">
        <v>0</v>
      </c>
      <c r="LM555" s="1">
        <v>-1.3140439999999999E-14</v>
      </c>
      <c r="LN555" s="1">
        <v>5.1081420000000004E-3</v>
      </c>
      <c r="LO555">
        <v>29.008140000000001</v>
      </c>
      <c r="LP555">
        <v>0</v>
      </c>
      <c r="LQ555" s="1">
        <v>-5.6956249999999997E-16</v>
      </c>
      <c r="LR555" s="1">
        <v>5.0563689999999998E-3</v>
      </c>
      <c r="LS555">
        <v>29.079719999999998</v>
      </c>
      <c r="LT555">
        <v>0</v>
      </c>
      <c r="LU555" s="1">
        <v>-2.007736E-14</v>
      </c>
      <c r="LV555" s="1">
        <v>5.0967640000000002E-3</v>
      </c>
      <c r="LW555">
        <v>29.24644</v>
      </c>
      <c r="LX555">
        <v>0</v>
      </c>
      <c r="LY555" s="1">
        <v>-1.7106459999999999E-14</v>
      </c>
      <c r="LZ555" s="1">
        <v>5.1134179999999998E-3</v>
      </c>
      <c r="MA555">
        <v>29.39611</v>
      </c>
      <c r="MB555">
        <v>0</v>
      </c>
      <c r="MC555" s="1">
        <v>-2.2034210000000001E-14</v>
      </c>
      <c r="MD555" s="1">
        <v>5.0953040000000002E-3</v>
      </c>
      <c r="ME555">
        <v>29.517379999999999</v>
      </c>
      <c r="MF555">
        <v>0</v>
      </c>
      <c r="MG555" s="1">
        <v>-5.2572239999999998E-14</v>
      </c>
      <c r="MH555" s="1">
        <v>5.0341650000000002E-3</v>
      </c>
      <c r="MI555">
        <v>29.579730000000001</v>
      </c>
      <c r="MJ555">
        <v>0</v>
      </c>
      <c r="MK555" s="1">
        <v>-1.5554289999999999E-13</v>
      </c>
      <c r="ML555" s="1">
        <v>4.9832499999999998E-3</v>
      </c>
      <c r="MM555">
        <v>29.548269999999999</v>
      </c>
      <c r="MN555">
        <v>0</v>
      </c>
      <c r="MO555" s="1">
        <v>-1.7327780000000001E-13</v>
      </c>
      <c r="MP555" s="1">
        <v>4.9970429999999996E-3</v>
      </c>
      <c r="MQ555">
        <v>29.518750000000001</v>
      </c>
      <c r="MR555">
        <v>0</v>
      </c>
      <c r="MS555" s="1">
        <v>-6.8657349999999997E-13</v>
      </c>
      <c r="MT555" s="1">
        <v>5.0315029999999997E-3</v>
      </c>
      <c r="MU555">
        <v>29.508980000000001</v>
      </c>
      <c r="MV555">
        <v>0</v>
      </c>
      <c r="MW555" s="1">
        <v>-2.05798E-13</v>
      </c>
      <c r="MX555" s="1">
        <v>5.0351959999999996E-3</v>
      </c>
      <c r="MY555">
        <v>29.613430000000001</v>
      </c>
      <c r="MZ555">
        <v>0</v>
      </c>
      <c r="NA555" s="1">
        <v>-1.6369219999999999E-13</v>
      </c>
      <c r="NB555" s="1">
        <v>4.9814660000000004E-3</v>
      </c>
      <c r="NC555">
        <v>29.76756</v>
      </c>
      <c r="ND555">
        <v>0</v>
      </c>
      <c r="NE555" s="1">
        <v>-1.2796020000000001E-12</v>
      </c>
      <c r="NF555" s="1">
        <v>4.9319580000000002E-3</v>
      </c>
      <c r="NG555">
        <v>30.021570000000001</v>
      </c>
      <c r="NH555">
        <v>0</v>
      </c>
      <c r="NI555" s="1">
        <v>-8.0934669999999999E-13</v>
      </c>
      <c r="NJ555" s="1">
        <v>4.9132500000000001E-3</v>
      </c>
      <c r="NK555">
        <v>30.345559999999999</v>
      </c>
      <c r="NL555">
        <v>0</v>
      </c>
      <c r="NM555" s="1">
        <v>-2.4190050000000002E-12</v>
      </c>
      <c r="NN555" s="1">
        <v>4.9337740000000001E-3</v>
      </c>
      <c r="NO555">
        <v>30.532530000000001</v>
      </c>
      <c r="NP555">
        <v>0</v>
      </c>
      <c r="NQ555" s="1">
        <v>-7.6046890000000006E-12</v>
      </c>
      <c r="NR555" s="1">
        <v>4.9459769999999998E-3</v>
      </c>
      <c r="NS555">
        <v>30.492570000000001</v>
      </c>
      <c r="NT555">
        <v>0</v>
      </c>
      <c r="NU555" s="1">
        <v>-6.9794940000000001E-12</v>
      </c>
      <c r="NV555" s="1">
        <v>4.903162E-3</v>
      </c>
      <c r="NW555">
        <v>30.45045</v>
      </c>
      <c r="NX555">
        <v>0</v>
      </c>
      <c r="NY555" s="1">
        <v>-7.8433179999999998E-12</v>
      </c>
      <c r="NZ555" s="1">
        <v>4.8548189999999998E-3</v>
      </c>
      <c r="OA555">
        <v>30.427610000000001</v>
      </c>
      <c r="OB555">
        <v>0</v>
      </c>
      <c r="OC555" s="1">
        <v>-4.7511150000000004E-12</v>
      </c>
      <c r="OD555" s="1">
        <v>4.8206389999999998E-3</v>
      </c>
      <c r="OE555">
        <v>30.529199999999999</v>
      </c>
      <c r="OF555">
        <v>0</v>
      </c>
      <c r="OG555" s="1">
        <v>-6.2352590000000001E-12</v>
      </c>
      <c r="OH555" s="1">
        <v>4.8341900000000004E-3</v>
      </c>
      <c r="OI555">
        <v>30.62856</v>
      </c>
      <c r="OJ555">
        <v>0</v>
      </c>
      <c r="OK555" s="1">
        <v>-1.267967E-11</v>
      </c>
    </row>
    <row r="556" spans="1:401" x14ac:dyDescent="0.35">
      <c r="A556">
        <v>565</v>
      </c>
      <c r="B556" t="s">
        <v>4</v>
      </c>
      <c r="C556" t="s">
        <v>364</v>
      </c>
      <c r="D556" t="s">
        <v>563</v>
      </c>
      <c r="E556">
        <v>10328.57</v>
      </c>
      <c r="F556" s="1">
        <v>9.6490940000000004E-3</v>
      </c>
      <c r="G556">
        <v>19.556789999999999</v>
      </c>
      <c r="H556">
        <v>0</v>
      </c>
      <c r="I556">
        <v>0</v>
      </c>
      <c r="J556" s="1">
        <v>9.6402629999999996E-3</v>
      </c>
      <c r="K556">
        <v>19.626740000000002</v>
      </c>
      <c r="L556">
        <v>0</v>
      </c>
      <c r="M556">
        <v>0</v>
      </c>
      <c r="N556" s="1">
        <v>9.3909460000000007E-3</v>
      </c>
      <c r="O556">
        <v>19.660309999999999</v>
      </c>
      <c r="P556">
        <v>0</v>
      </c>
      <c r="Q556">
        <v>0</v>
      </c>
      <c r="R556" s="1">
        <v>9.1935320000000008E-3</v>
      </c>
      <c r="S556">
        <v>19.779689999999999</v>
      </c>
      <c r="T556">
        <v>0</v>
      </c>
      <c r="U556">
        <v>0</v>
      </c>
      <c r="V556" s="1">
        <v>9.159347E-3</v>
      </c>
      <c r="W556">
        <v>19.89593</v>
      </c>
      <c r="X556">
        <v>0</v>
      </c>
      <c r="Y556">
        <v>0</v>
      </c>
      <c r="Z556" s="1">
        <v>9.2060890000000006E-3</v>
      </c>
      <c r="AA556">
        <v>19.934139999999999</v>
      </c>
      <c r="AB556">
        <v>0</v>
      </c>
      <c r="AC556">
        <v>0</v>
      </c>
      <c r="AD556" s="1">
        <v>9.1781919999999999E-3</v>
      </c>
      <c r="AE556">
        <v>19.913160000000001</v>
      </c>
      <c r="AF556">
        <v>0</v>
      </c>
      <c r="AG556">
        <v>0</v>
      </c>
      <c r="AH556" s="1">
        <v>9.0633840000000007E-3</v>
      </c>
      <c r="AI556">
        <v>19.88542</v>
      </c>
      <c r="AJ556">
        <v>0</v>
      </c>
      <c r="AK556">
        <v>0</v>
      </c>
      <c r="AL556" s="1">
        <v>8.9191919999999994E-3</v>
      </c>
      <c r="AM556">
        <v>19.88729</v>
      </c>
      <c r="AN556">
        <v>0</v>
      </c>
      <c r="AO556">
        <v>0</v>
      </c>
      <c r="AP556" s="1">
        <v>8.8541190000000006E-3</v>
      </c>
      <c r="AQ556">
        <v>20.021629999999998</v>
      </c>
      <c r="AR556">
        <v>0</v>
      </c>
      <c r="AS556">
        <v>0</v>
      </c>
      <c r="AT556" s="1">
        <v>8.8195419999999997E-3</v>
      </c>
      <c r="AU556">
        <v>20.24757</v>
      </c>
      <c r="AV556">
        <v>0</v>
      </c>
      <c r="AW556">
        <v>0</v>
      </c>
      <c r="AX556" s="1">
        <v>8.7704089999999998E-3</v>
      </c>
      <c r="AY556">
        <v>20.515599999999999</v>
      </c>
      <c r="AZ556">
        <v>0</v>
      </c>
      <c r="BA556">
        <v>0</v>
      </c>
      <c r="BB556" s="1">
        <v>8.6616929999999998E-3</v>
      </c>
      <c r="BC556">
        <v>20.734580000000001</v>
      </c>
      <c r="BD556">
        <v>0</v>
      </c>
      <c r="BE556">
        <v>0</v>
      </c>
      <c r="BF556" s="1">
        <v>8.5405310000000005E-3</v>
      </c>
      <c r="BG556">
        <v>20.801030000000001</v>
      </c>
      <c r="BH556">
        <v>0</v>
      </c>
      <c r="BI556">
        <v>0</v>
      </c>
      <c r="BJ556" s="1">
        <v>8.4315310000000008E-3</v>
      </c>
      <c r="BK556">
        <v>20.782800000000002</v>
      </c>
      <c r="BL556">
        <v>0</v>
      </c>
      <c r="BM556">
        <v>0</v>
      </c>
      <c r="BN556" s="1">
        <v>8.4692129999999997E-3</v>
      </c>
      <c r="BO556">
        <v>20.76089</v>
      </c>
      <c r="BP556">
        <v>0</v>
      </c>
      <c r="BQ556">
        <v>0</v>
      </c>
      <c r="BR556" s="1">
        <v>8.4776529999999999E-3</v>
      </c>
      <c r="BS556">
        <v>20.748239999999999</v>
      </c>
      <c r="BT556">
        <v>0</v>
      </c>
      <c r="BU556">
        <v>0</v>
      </c>
      <c r="BV556" s="1">
        <v>8.3995570000000002E-3</v>
      </c>
      <c r="BW556">
        <v>20.82985</v>
      </c>
      <c r="BX556">
        <v>0</v>
      </c>
      <c r="BY556">
        <v>0</v>
      </c>
      <c r="BZ556" s="1">
        <v>8.2019929999999994E-3</v>
      </c>
      <c r="CA556">
        <v>20.93892</v>
      </c>
      <c r="CB556">
        <v>0</v>
      </c>
      <c r="CC556">
        <v>0</v>
      </c>
      <c r="CD556" s="1">
        <v>8.0253349999999998E-3</v>
      </c>
      <c r="CE556">
        <v>21.037240000000001</v>
      </c>
      <c r="CF556">
        <v>0</v>
      </c>
      <c r="CG556">
        <v>0</v>
      </c>
      <c r="CH556" s="1">
        <v>7.9457599999999996E-3</v>
      </c>
      <c r="CI556">
        <v>21.114059999999998</v>
      </c>
      <c r="CJ556">
        <v>0</v>
      </c>
      <c r="CK556">
        <v>0</v>
      </c>
      <c r="CL556" s="1">
        <v>7.9152990000000006E-3</v>
      </c>
      <c r="CM556">
        <v>21.118870000000001</v>
      </c>
      <c r="CN556">
        <v>0</v>
      </c>
      <c r="CO556">
        <v>0</v>
      </c>
      <c r="CP556" s="1">
        <v>7.8656579999999993E-3</v>
      </c>
      <c r="CQ556">
        <v>21.104700000000001</v>
      </c>
      <c r="CR556">
        <v>0</v>
      </c>
      <c r="CS556">
        <v>0</v>
      </c>
      <c r="CT556" s="1">
        <v>7.7222419999999998E-3</v>
      </c>
      <c r="CU556">
        <v>21.08568</v>
      </c>
      <c r="CV556">
        <v>0</v>
      </c>
      <c r="CW556">
        <v>0</v>
      </c>
      <c r="CX556" s="1">
        <v>7.6124349999999999E-3</v>
      </c>
      <c r="CY556">
        <v>21.09083</v>
      </c>
      <c r="CZ556">
        <v>0</v>
      </c>
      <c r="DA556">
        <v>0</v>
      </c>
      <c r="DB556" s="1">
        <v>7.531444E-3</v>
      </c>
      <c r="DC556">
        <v>21.197859999999999</v>
      </c>
      <c r="DD556">
        <v>0</v>
      </c>
      <c r="DE556">
        <v>0</v>
      </c>
      <c r="DF556" s="1">
        <v>7.5380830000000001E-3</v>
      </c>
      <c r="DG556">
        <v>21.418479999999999</v>
      </c>
      <c r="DH556">
        <v>0</v>
      </c>
      <c r="DI556">
        <v>0</v>
      </c>
      <c r="DJ556" s="1">
        <v>7.5310739999999996E-3</v>
      </c>
      <c r="DK556">
        <v>21.789390000000001</v>
      </c>
      <c r="DL556">
        <v>0</v>
      </c>
      <c r="DM556">
        <v>0</v>
      </c>
      <c r="DN556" s="1">
        <v>7.4793020000000002E-3</v>
      </c>
      <c r="DO556">
        <v>22.229590000000002</v>
      </c>
      <c r="DP556">
        <v>0</v>
      </c>
      <c r="DQ556">
        <v>0</v>
      </c>
      <c r="DR556" s="1">
        <v>7.3626869999999997E-3</v>
      </c>
      <c r="DS556">
        <v>22.415590000000002</v>
      </c>
      <c r="DT556">
        <v>0</v>
      </c>
      <c r="DU556">
        <v>0</v>
      </c>
      <c r="DV556" s="1">
        <v>7.273051E-3</v>
      </c>
      <c r="DW556">
        <v>22.40015</v>
      </c>
      <c r="DX556">
        <v>0</v>
      </c>
      <c r="DY556">
        <v>0</v>
      </c>
      <c r="DZ556" s="1">
        <v>7.4243290000000003E-3</v>
      </c>
      <c r="EA556">
        <v>22.380269999999999</v>
      </c>
      <c r="EB556">
        <v>0</v>
      </c>
      <c r="EC556">
        <v>0</v>
      </c>
      <c r="ED556" s="1">
        <v>7.531701E-3</v>
      </c>
      <c r="EE556">
        <v>22.369990000000001</v>
      </c>
      <c r="EF556">
        <v>0</v>
      </c>
      <c r="EG556">
        <v>0</v>
      </c>
      <c r="EH556" s="1">
        <v>7.4980990000000003E-3</v>
      </c>
      <c r="EI556">
        <v>22.427</v>
      </c>
      <c r="EJ556">
        <v>0</v>
      </c>
      <c r="EK556">
        <v>0</v>
      </c>
      <c r="EL556" s="1">
        <v>7.2551810000000003E-3</v>
      </c>
      <c r="EM556">
        <v>22.59685</v>
      </c>
      <c r="EN556">
        <v>0</v>
      </c>
      <c r="EO556">
        <v>0</v>
      </c>
      <c r="EP556" s="1">
        <v>7.0635280000000003E-3</v>
      </c>
      <c r="EQ556">
        <v>22.978670000000001</v>
      </c>
      <c r="ER556">
        <v>0</v>
      </c>
      <c r="ES556">
        <v>0</v>
      </c>
      <c r="ET556" s="1">
        <v>7.0057289999999996E-3</v>
      </c>
      <c r="EU556">
        <v>23.375119999999999</v>
      </c>
      <c r="EV556">
        <v>0</v>
      </c>
      <c r="EW556">
        <v>0</v>
      </c>
      <c r="EX556" s="1">
        <v>7.0198429999999996E-3</v>
      </c>
      <c r="EY556">
        <v>23.513259999999999</v>
      </c>
      <c r="EZ556">
        <v>0</v>
      </c>
      <c r="FA556">
        <v>0</v>
      </c>
      <c r="FB556" s="1">
        <v>6.9856939999999998E-3</v>
      </c>
      <c r="FC556">
        <v>23.492940000000001</v>
      </c>
      <c r="FD556">
        <v>0</v>
      </c>
      <c r="FE556">
        <v>0</v>
      </c>
      <c r="FF556" s="1">
        <v>7.233873E-3</v>
      </c>
      <c r="FG556">
        <v>23.468229999999998</v>
      </c>
      <c r="FH556">
        <v>0</v>
      </c>
      <c r="FI556">
        <v>0</v>
      </c>
      <c r="FJ556" s="1">
        <v>7.3886259999999997E-3</v>
      </c>
      <c r="FK556">
        <v>23.466560000000001</v>
      </c>
      <c r="FL556">
        <v>0</v>
      </c>
      <c r="FM556">
        <v>0</v>
      </c>
      <c r="FN556" s="1">
        <v>7.3947780000000003E-3</v>
      </c>
      <c r="FO556">
        <v>23.578019999999999</v>
      </c>
      <c r="FP556">
        <v>0</v>
      </c>
      <c r="FQ556">
        <v>0</v>
      </c>
      <c r="FR556" s="1">
        <v>7.1255049999999999E-3</v>
      </c>
      <c r="FS556">
        <v>23.757259999999999</v>
      </c>
      <c r="FT556">
        <v>0</v>
      </c>
      <c r="FU556">
        <v>0</v>
      </c>
      <c r="FV556" s="1">
        <v>6.9207840000000001E-3</v>
      </c>
      <c r="FW556">
        <v>23.972169999999998</v>
      </c>
      <c r="FX556">
        <v>0</v>
      </c>
      <c r="FY556">
        <v>0</v>
      </c>
      <c r="FZ556" s="1">
        <v>6.9066910000000004E-3</v>
      </c>
      <c r="GA556">
        <v>24.096319999999999</v>
      </c>
      <c r="GB556">
        <v>0</v>
      </c>
      <c r="GC556">
        <v>0</v>
      </c>
      <c r="GD556" s="1">
        <v>6.9955249999999998E-3</v>
      </c>
      <c r="GE556">
        <v>24.142499999999998</v>
      </c>
      <c r="GF556">
        <v>0</v>
      </c>
      <c r="GG556">
        <v>0</v>
      </c>
      <c r="GH556" s="1">
        <v>7.007246E-3</v>
      </c>
      <c r="GI556">
        <v>24.11975</v>
      </c>
      <c r="GJ556">
        <v>0</v>
      </c>
      <c r="GK556">
        <v>0</v>
      </c>
      <c r="GL556" s="1">
        <v>7.249625E-3</v>
      </c>
      <c r="GM556">
        <v>24.094329999999999</v>
      </c>
      <c r="GN556">
        <v>0</v>
      </c>
      <c r="GO556">
        <v>0</v>
      </c>
      <c r="GP556" s="1">
        <v>7.3659210000000001E-3</v>
      </c>
      <c r="GQ556">
        <v>24.088339999999999</v>
      </c>
      <c r="GR556">
        <v>0</v>
      </c>
      <c r="GS556">
        <v>0</v>
      </c>
      <c r="GT556" s="1">
        <v>7.3618720000000002E-3</v>
      </c>
      <c r="GU556">
        <v>24.244109999999999</v>
      </c>
      <c r="GV556">
        <v>0</v>
      </c>
      <c r="GW556">
        <v>0</v>
      </c>
      <c r="GX556" s="1">
        <v>7.0928420000000002E-3</v>
      </c>
      <c r="GY556">
        <v>24.486910000000002</v>
      </c>
      <c r="GZ556">
        <v>0</v>
      </c>
      <c r="HA556">
        <v>0</v>
      </c>
      <c r="HB556" s="1">
        <v>6.9056789999999996E-3</v>
      </c>
      <c r="HC556">
        <v>24.789819999999999</v>
      </c>
      <c r="HD556">
        <v>0</v>
      </c>
      <c r="HE556">
        <v>0</v>
      </c>
      <c r="HF556" s="1">
        <v>6.8741039999999998E-3</v>
      </c>
      <c r="HG556">
        <v>25.045210000000001</v>
      </c>
      <c r="HH556">
        <v>0</v>
      </c>
      <c r="HI556">
        <v>0</v>
      </c>
      <c r="HJ556" s="1">
        <v>6.9334779999999999E-3</v>
      </c>
      <c r="HK556">
        <v>25.105499999999999</v>
      </c>
      <c r="HL556">
        <v>0</v>
      </c>
      <c r="HM556">
        <v>0</v>
      </c>
      <c r="HN556" s="1">
        <v>6.8903569999999997E-3</v>
      </c>
      <c r="HO556">
        <v>25.091329999999999</v>
      </c>
      <c r="HP556">
        <v>0</v>
      </c>
      <c r="HQ556">
        <v>0</v>
      </c>
      <c r="HR556" s="1">
        <v>6.9927059999999996E-3</v>
      </c>
      <c r="HS556">
        <v>25.069179999999999</v>
      </c>
      <c r="HT556">
        <v>0</v>
      </c>
      <c r="HU556">
        <v>0</v>
      </c>
      <c r="HV556" s="1">
        <v>7.0156079999999996E-3</v>
      </c>
      <c r="HW556">
        <v>25.075299999999999</v>
      </c>
      <c r="HX556">
        <v>0</v>
      </c>
      <c r="HY556">
        <v>0</v>
      </c>
      <c r="HZ556" s="1">
        <v>6.989772E-3</v>
      </c>
      <c r="IA556">
        <v>25.262029999999999</v>
      </c>
      <c r="IB556">
        <v>0</v>
      </c>
      <c r="IC556">
        <v>0</v>
      </c>
      <c r="ID556" s="1">
        <v>6.7950329999999998E-3</v>
      </c>
      <c r="IE556">
        <v>25.683219999999999</v>
      </c>
      <c r="IF556">
        <v>0</v>
      </c>
      <c r="IG556">
        <v>0</v>
      </c>
      <c r="IH556" s="1">
        <v>6.6380620000000001E-3</v>
      </c>
      <c r="II556">
        <v>26.220970000000001</v>
      </c>
      <c r="IJ556">
        <v>0</v>
      </c>
      <c r="IK556">
        <v>0</v>
      </c>
      <c r="IL556" s="1">
        <v>6.5708349999999997E-3</v>
      </c>
      <c r="IM556">
        <v>26.589680000000001</v>
      </c>
      <c r="IN556">
        <v>0</v>
      </c>
      <c r="IO556">
        <v>0</v>
      </c>
      <c r="IP556" s="1">
        <v>6.5638049999999998E-3</v>
      </c>
      <c r="IQ556">
        <v>26.680260000000001</v>
      </c>
      <c r="IR556">
        <v>0</v>
      </c>
      <c r="IS556">
        <v>0</v>
      </c>
      <c r="IT556" s="1">
        <v>6.5026190000000003E-3</v>
      </c>
      <c r="IU556">
        <v>26.661549999999998</v>
      </c>
      <c r="IV556">
        <v>0</v>
      </c>
      <c r="IW556">
        <v>0</v>
      </c>
      <c r="IX556" s="1">
        <v>6.5102169999999996E-3</v>
      </c>
      <c r="IY556">
        <v>26.638300000000001</v>
      </c>
      <c r="IZ556">
        <v>0</v>
      </c>
      <c r="JA556">
        <v>0</v>
      </c>
      <c r="JB556" s="1">
        <v>6.4082230000000002E-3</v>
      </c>
      <c r="JC556">
        <v>26.628229999999999</v>
      </c>
      <c r="JD556">
        <v>0</v>
      </c>
      <c r="JE556">
        <v>0</v>
      </c>
      <c r="JF556" s="1">
        <v>6.2801860000000001E-3</v>
      </c>
      <c r="JG556">
        <v>26.764030000000002</v>
      </c>
      <c r="JH556">
        <v>0</v>
      </c>
      <c r="JI556">
        <v>0</v>
      </c>
      <c r="JJ556" s="1">
        <v>6.1370399999999999E-3</v>
      </c>
      <c r="JK556">
        <v>26.933160000000001</v>
      </c>
      <c r="JL556">
        <v>0</v>
      </c>
      <c r="JM556">
        <v>0</v>
      </c>
      <c r="JN556" s="1">
        <v>6.0633350000000004E-3</v>
      </c>
      <c r="JO556">
        <v>27.006769999999999</v>
      </c>
      <c r="JP556">
        <v>0</v>
      </c>
      <c r="JQ556">
        <v>0</v>
      </c>
      <c r="JR556" s="1">
        <v>6.0419849999999997E-3</v>
      </c>
      <c r="JS556">
        <v>27.02525</v>
      </c>
      <c r="JT556">
        <v>0</v>
      </c>
      <c r="JU556">
        <v>0</v>
      </c>
      <c r="JV556" s="1">
        <v>6.0132090000000003E-3</v>
      </c>
      <c r="JW556">
        <v>27.044519999999999</v>
      </c>
      <c r="JX556">
        <v>0</v>
      </c>
      <c r="JY556">
        <v>0</v>
      </c>
      <c r="JZ556" s="1">
        <v>5.9502369999999997E-3</v>
      </c>
      <c r="KA556">
        <v>27.032129999999999</v>
      </c>
      <c r="KB556">
        <v>0</v>
      </c>
      <c r="KC556">
        <v>0</v>
      </c>
      <c r="KD556" s="1">
        <v>5.9455810000000001E-3</v>
      </c>
      <c r="KE556">
        <v>27.01341</v>
      </c>
      <c r="KF556">
        <v>0</v>
      </c>
      <c r="KG556">
        <v>0</v>
      </c>
      <c r="KH556" s="1">
        <v>5.9431120000000004E-3</v>
      </c>
      <c r="KI556">
        <v>26.998550000000002</v>
      </c>
      <c r="KJ556">
        <v>0</v>
      </c>
      <c r="KK556">
        <v>0</v>
      </c>
      <c r="KL556" s="1">
        <v>5.9430769999999997E-3</v>
      </c>
      <c r="KM556">
        <v>27.13372</v>
      </c>
      <c r="KN556">
        <v>0</v>
      </c>
      <c r="KO556">
        <v>0</v>
      </c>
      <c r="KP556" s="1">
        <v>5.8581190000000002E-3</v>
      </c>
      <c r="KQ556">
        <v>27.53417</v>
      </c>
      <c r="KR556">
        <v>0</v>
      </c>
      <c r="KS556">
        <v>0</v>
      </c>
      <c r="KT556" s="1">
        <v>5.774525E-3</v>
      </c>
      <c r="KU556">
        <v>28.118690000000001</v>
      </c>
      <c r="KV556">
        <v>0</v>
      </c>
      <c r="KW556">
        <v>0</v>
      </c>
      <c r="KX556" s="1">
        <v>5.7336009999999996E-3</v>
      </c>
      <c r="KY556">
        <v>28.551359999999999</v>
      </c>
      <c r="KZ556">
        <v>0</v>
      </c>
      <c r="LA556">
        <v>0</v>
      </c>
      <c r="LB556">
        <v>5.7409089999999998E-3</v>
      </c>
      <c r="LC556">
        <v>28.660889999999998</v>
      </c>
      <c r="LD556">
        <v>0</v>
      </c>
      <c r="LE556">
        <v>0</v>
      </c>
      <c r="LF556" s="1">
        <v>5.7415590000000002E-3</v>
      </c>
      <c r="LG556">
        <v>28.627479999999998</v>
      </c>
      <c r="LH556">
        <v>0</v>
      </c>
      <c r="LI556">
        <v>0</v>
      </c>
      <c r="LJ556" s="1">
        <v>5.6425399999999997E-3</v>
      </c>
      <c r="LK556">
        <v>28.598040000000001</v>
      </c>
      <c r="LL556">
        <v>0</v>
      </c>
      <c r="LM556">
        <v>0</v>
      </c>
      <c r="LN556" s="1">
        <v>5.5420369999999997E-3</v>
      </c>
      <c r="LO556">
        <v>28.573869999999999</v>
      </c>
      <c r="LP556">
        <v>0</v>
      </c>
      <c r="LQ556">
        <v>0</v>
      </c>
      <c r="LR556" s="1">
        <v>5.4852429999999999E-3</v>
      </c>
      <c r="LS556">
        <v>28.641259999999999</v>
      </c>
      <c r="LT556">
        <v>0</v>
      </c>
      <c r="LU556">
        <v>0</v>
      </c>
      <c r="LV556" s="1">
        <v>5.5295680000000003E-3</v>
      </c>
      <c r="LW556">
        <v>28.80396</v>
      </c>
      <c r="LX556">
        <v>0</v>
      </c>
      <c r="LY556">
        <v>0</v>
      </c>
      <c r="LZ556" s="1">
        <v>5.5468949999999996E-3</v>
      </c>
      <c r="MA556">
        <v>28.949960000000001</v>
      </c>
      <c r="MB556">
        <v>0</v>
      </c>
      <c r="MC556">
        <v>0</v>
      </c>
      <c r="MD556" s="1">
        <v>5.5266990000000004E-3</v>
      </c>
      <c r="ME556">
        <v>29.067589999999999</v>
      </c>
      <c r="MF556">
        <v>0</v>
      </c>
      <c r="MG556">
        <v>0</v>
      </c>
      <c r="MH556" s="1">
        <v>5.460192E-3</v>
      </c>
      <c r="MI556">
        <v>29.1264</v>
      </c>
      <c r="MJ556">
        <v>0</v>
      </c>
      <c r="MK556">
        <v>0</v>
      </c>
      <c r="ML556" s="1">
        <v>5.4061350000000003E-3</v>
      </c>
      <c r="MM556">
        <v>29.09111</v>
      </c>
      <c r="MN556">
        <v>0</v>
      </c>
      <c r="MO556">
        <v>0</v>
      </c>
      <c r="MP556" s="1">
        <v>5.4232630000000002E-3</v>
      </c>
      <c r="MQ556">
        <v>29.05752</v>
      </c>
      <c r="MR556">
        <v>0</v>
      </c>
      <c r="MS556">
        <v>0</v>
      </c>
      <c r="MT556" s="1">
        <v>5.4566739999999999E-3</v>
      </c>
      <c r="MU556">
        <v>29.043420000000001</v>
      </c>
      <c r="MV556">
        <v>0</v>
      </c>
      <c r="MW556">
        <v>0</v>
      </c>
      <c r="MX556" s="1">
        <v>5.4641209999999997E-3</v>
      </c>
      <c r="MY556">
        <v>29.14387</v>
      </c>
      <c r="MZ556">
        <v>0</v>
      </c>
      <c r="NA556">
        <v>0</v>
      </c>
      <c r="NB556" s="1">
        <v>5.404496E-3</v>
      </c>
      <c r="NC556">
        <v>29.29449</v>
      </c>
      <c r="ND556">
        <v>0</v>
      </c>
      <c r="NE556">
        <v>0</v>
      </c>
      <c r="NF556" s="1">
        <v>5.3522539999999999E-3</v>
      </c>
      <c r="NG556">
        <v>29.545549999999999</v>
      </c>
      <c r="NH556">
        <v>0</v>
      </c>
      <c r="NI556">
        <v>0</v>
      </c>
      <c r="NJ556" s="1">
        <v>5.3310120000000004E-3</v>
      </c>
      <c r="NK556">
        <v>29.86749</v>
      </c>
      <c r="NL556">
        <v>0</v>
      </c>
      <c r="NM556">
        <v>0</v>
      </c>
      <c r="NN556" s="1">
        <v>5.3544320000000001E-3</v>
      </c>
      <c r="NO556">
        <v>30.05358</v>
      </c>
      <c r="NP556">
        <v>0</v>
      </c>
      <c r="NQ556">
        <v>0</v>
      </c>
      <c r="NR556" s="1">
        <v>5.3662650000000003E-3</v>
      </c>
      <c r="NS556">
        <v>30.011479999999999</v>
      </c>
      <c r="NT556">
        <v>0</v>
      </c>
      <c r="NU556">
        <v>0</v>
      </c>
      <c r="NV556" s="1">
        <v>5.3207929999999999E-3</v>
      </c>
      <c r="NW556">
        <v>29.96658</v>
      </c>
      <c r="NX556">
        <v>0</v>
      </c>
      <c r="NY556">
        <v>0</v>
      </c>
      <c r="NZ556" s="1">
        <v>5.2679750000000003E-3</v>
      </c>
      <c r="OA556">
        <v>29.94023</v>
      </c>
      <c r="OB556">
        <v>0</v>
      </c>
      <c r="OC556" s="1">
        <v>3.6409800000000001E-11</v>
      </c>
      <c r="OD556" s="1">
        <v>5.2299989999999999E-3</v>
      </c>
      <c r="OE556">
        <v>30.038150000000002</v>
      </c>
      <c r="OF556">
        <v>0</v>
      </c>
      <c r="OG556" s="1">
        <v>1.1387430000000001E-9</v>
      </c>
      <c r="OH556" s="1">
        <v>5.2449569999999997E-3</v>
      </c>
      <c r="OI556">
        <v>30.13494</v>
      </c>
      <c r="OJ556">
        <v>0</v>
      </c>
      <c r="OK556" s="1">
        <v>5.8839089999999999E-9</v>
      </c>
    </row>
    <row r="557" spans="1:401" x14ac:dyDescent="0.35">
      <c r="A557">
        <v>566</v>
      </c>
      <c r="B557" t="s">
        <v>4</v>
      </c>
      <c r="C557" t="s">
        <v>364</v>
      </c>
      <c r="D557" t="s">
        <v>564</v>
      </c>
      <c r="E557">
        <v>10739.23</v>
      </c>
      <c r="F557" s="1">
        <v>8.4945779999999992E-3</v>
      </c>
      <c r="G557">
        <v>19.313020000000002</v>
      </c>
      <c r="H557">
        <v>0</v>
      </c>
      <c r="I557">
        <v>0</v>
      </c>
      <c r="J557" s="1">
        <v>8.497437E-3</v>
      </c>
      <c r="K557">
        <v>19.378080000000001</v>
      </c>
      <c r="L557">
        <v>0</v>
      </c>
      <c r="M557">
        <v>0</v>
      </c>
      <c r="N557" s="1">
        <v>8.2640490000000007E-3</v>
      </c>
      <c r="O557">
        <v>19.410139999999998</v>
      </c>
      <c r="P557">
        <v>0</v>
      </c>
      <c r="Q557">
        <v>0</v>
      </c>
      <c r="R557" s="1">
        <v>8.0958479999999992E-3</v>
      </c>
      <c r="S557">
        <v>19.52045</v>
      </c>
      <c r="T557">
        <v>0</v>
      </c>
      <c r="U557">
        <v>0</v>
      </c>
      <c r="V557" s="1">
        <v>8.061024E-3</v>
      </c>
      <c r="W557">
        <v>19.628409999999999</v>
      </c>
      <c r="X557">
        <v>0</v>
      </c>
      <c r="Y557">
        <v>0</v>
      </c>
      <c r="Z557" s="1">
        <v>8.1075599999999998E-3</v>
      </c>
      <c r="AA557">
        <v>19.665620000000001</v>
      </c>
      <c r="AB557">
        <v>0</v>
      </c>
      <c r="AC557">
        <v>0</v>
      </c>
      <c r="AD557" s="1">
        <v>8.0845810000000004E-3</v>
      </c>
      <c r="AE557">
        <v>19.64865</v>
      </c>
      <c r="AF557">
        <v>0</v>
      </c>
      <c r="AG557">
        <v>0</v>
      </c>
      <c r="AH557" s="1">
        <v>7.9817059999999999E-3</v>
      </c>
      <c r="AI557">
        <v>19.625070000000001</v>
      </c>
      <c r="AJ557">
        <v>0</v>
      </c>
      <c r="AK557">
        <v>0</v>
      </c>
      <c r="AL557" s="1">
        <v>7.8557660000000001E-3</v>
      </c>
      <c r="AM557">
        <v>19.628050000000002</v>
      </c>
      <c r="AN557">
        <v>0</v>
      </c>
      <c r="AO557">
        <v>0</v>
      </c>
      <c r="AP557" s="1">
        <v>7.7944470000000004E-3</v>
      </c>
      <c r="AQ557">
        <v>19.751570000000001</v>
      </c>
      <c r="AR557">
        <v>0</v>
      </c>
      <c r="AS557">
        <v>0</v>
      </c>
      <c r="AT557" s="1">
        <v>7.7640160000000003E-3</v>
      </c>
      <c r="AU557">
        <v>19.95919</v>
      </c>
      <c r="AV557">
        <v>0</v>
      </c>
      <c r="AW557">
        <v>0</v>
      </c>
      <c r="AX557" s="1">
        <v>7.726887E-3</v>
      </c>
      <c r="AY557">
        <v>20.206410000000002</v>
      </c>
      <c r="AZ557">
        <v>0</v>
      </c>
      <c r="BA557">
        <v>0</v>
      </c>
      <c r="BB557" s="1">
        <v>7.6267849999999996E-3</v>
      </c>
      <c r="BC557">
        <v>20.410240000000002</v>
      </c>
      <c r="BD557">
        <v>0</v>
      </c>
      <c r="BE557">
        <v>0</v>
      </c>
      <c r="BF557" s="1">
        <v>7.5154189999999997E-3</v>
      </c>
      <c r="BG557">
        <v>20.475660000000001</v>
      </c>
      <c r="BH557">
        <v>0</v>
      </c>
      <c r="BI557">
        <v>0</v>
      </c>
      <c r="BJ557" s="1">
        <v>7.4189240000000004E-3</v>
      </c>
      <c r="BK557">
        <v>20.463730000000002</v>
      </c>
      <c r="BL557">
        <v>0</v>
      </c>
      <c r="BM557">
        <v>0</v>
      </c>
      <c r="BN557" s="1">
        <v>7.4714610000000004E-3</v>
      </c>
      <c r="BO557">
        <v>20.447690000000001</v>
      </c>
      <c r="BP557">
        <v>0</v>
      </c>
      <c r="BQ557">
        <v>0</v>
      </c>
      <c r="BR557" s="1">
        <v>7.4757950000000004E-3</v>
      </c>
      <c r="BS557">
        <v>20.439299999999999</v>
      </c>
      <c r="BT557">
        <v>0</v>
      </c>
      <c r="BU557">
        <v>0</v>
      </c>
      <c r="BV557" s="1">
        <v>7.4102899999999999E-3</v>
      </c>
      <c r="BW557">
        <v>20.51632</v>
      </c>
      <c r="BX557">
        <v>0</v>
      </c>
      <c r="BY557">
        <v>0</v>
      </c>
      <c r="BZ557" s="1">
        <v>7.2307689999999997E-3</v>
      </c>
      <c r="CA557">
        <v>20.618780000000001</v>
      </c>
      <c r="CB557">
        <v>0</v>
      </c>
      <c r="CC557">
        <v>0</v>
      </c>
      <c r="CD557" s="1">
        <v>7.0760939999999998E-3</v>
      </c>
      <c r="CE557">
        <v>20.71163</v>
      </c>
      <c r="CF557">
        <v>0</v>
      </c>
      <c r="CG557">
        <v>0</v>
      </c>
      <c r="CH557" s="1">
        <v>7.002299E-3</v>
      </c>
      <c r="CI557">
        <v>20.785319999999999</v>
      </c>
      <c r="CJ557">
        <v>0</v>
      </c>
      <c r="CK557">
        <v>0</v>
      </c>
      <c r="CL557" s="1">
        <v>6.9760209999999998E-3</v>
      </c>
      <c r="CM557">
        <v>20.79308</v>
      </c>
      <c r="CN557">
        <v>0</v>
      </c>
      <c r="CO557">
        <v>0</v>
      </c>
      <c r="CP557" s="1">
        <v>6.930645E-3</v>
      </c>
      <c r="CQ557">
        <v>20.783090000000001</v>
      </c>
      <c r="CR557">
        <v>0</v>
      </c>
      <c r="CS557">
        <v>0</v>
      </c>
      <c r="CT557" s="1">
        <v>6.805345E-3</v>
      </c>
      <c r="CU557">
        <v>20.768249999999998</v>
      </c>
      <c r="CV557">
        <v>0</v>
      </c>
      <c r="CW557">
        <v>0</v>
      </c>
      <c r="CX557" s="1">
        <v>6.7077380000000004E-3</v>
      </c>
      <c r="CY557">
        <v>20.77497</v>
      </c>
      <c r="CZ557">
        <v>0</v>
      </c>
      <c r="DA557">
        <v>0</v>
      </c>
      <c r="DB557" s="1">
        <v>6.6335389999999999E-3</v>
      </c>
      <c r="DC557">
        <v>20.87435</v>
      </c>
      <c r="DD557">
        <v>0</v>
      </c>
      <c r="DE557">
        <v>0</v>
      </c>
      <c r="DF557" s="1">
        <v>6.6385259999999996E-3</v>
      </c>
      <c r="DG557">
        <v>21.07779</v>
      </c>
      <c r="DH557">
        <v>0</v>
      </c>
      <c r="DI557">
        <v>0</v>
      </c>
      <c r="DJ557" s="1">
        <v>6.6362410000000002E-3</v>
      </c>
      <c r="DK557">
        <v>21.41938</v>
      </c>
      <c r="DL557">
        <v>0</v>
      </c>
      <c r="DM557">
        <v>0</v>
      </c>
      <c r="DN557" s="1">
        <v>6.5858219999999999E-3</v>
      </c>
      <c r="DO557">
        <v>21.826250000000002</v>
      </c>
      <c r="DP557">
        <v>0</v>
      </c>
      <c r="DQ557">
        <v>0</v>
      </c>
      <c r="DR557" s="1">
        <v>6.4860359999999997E-3</v>
      </c>
      <c r="DS557">
        <v>22.003360000000001</v>
      </c>
      <c r="DT557">
        <v>0</v>
      </c>
      <c r="DU557">
        <v>0</v>
      </c>
      <c r="DV557" s="1">
        <v>6.4071359999999999E-3</v>
      </c>
      <c r="DW557">
        <v>21.99661</v>
      </c>
      <c r="DX557">
        <v>0</v>
      </c>
      <c r="DY557">
        <v>0</v>
      </c>
      <c r="DZ557" s="1">
        <v>6.5672940000000004E-3</v>
      </c>
      <c r="EA557">
        <v>21.984780000000001</v>
      </c>
      <c r="EB557">
        <v>0</v>
      </c>
      <c r="EC557">
        <v>0</v>
      </c>
      <c r="ED557" s="1">
        <v>6.6582439999999998E-3</v>
      </c>
      <c r="EE557">
        <v>21.98066</v>
      </c>
      <c r="EF557">
        <v>0</v>
      </c>
      <c r="EG557">
        <v>0</v>
      </c>
      <c r="EH557" s="1">
        <v>6.6288980000000003E-3</v>
      </c>
      <c r="EI557">
        <v>22.03706</v>
      </c>
      <c r="EJ557">
        <v>0</v>
      </c>
      <c r="EK557">
        <v>0</v>
      </c>
      <c r="EL557" s="1">
        <v>6.4115999999999999E-3</v>
      </c>
      <c r="EM557">
        <v>22.19614</v>
      </c>
      <c r="EN557">
        <v>0</v>
      </c>
      <c r="EO557">
        <v>0</v>
      </c>
      <c r="EP557" s="1">
        <v>6.2360339999999997E-3</v>
      </c>
      <c r="EQ557">
        <v>22.550039999999999</v>
      </c>
      <c r="ER557">
        <v>0</v>
      </c>
      <c r="ES557">
        <v>0</v>
      </c>
      <c r="ET557" s="1">
        <v>6.1887840000000001E-3</v>
      </c>
      <c r="EU557">
        <v>22.919039999999999</v>
      </c>
      <c r="EV557">
        <v>0</v>
      </c>
      <c r="EW557">
        <v>0</v>
      </c>
      <c r="EX557" s="1">
        <v>6.2059009999999998E-3</v>
      </c>
      <c r="EY557">
        <v>23.053799999999999</v>
      </c>
      <c r="EZ557">
        <v>0</v>
      </c>
      <c r="FA557">
        <v>0</v>
      </c>
      <c r="FB557" s="1">
        <v>6.1736589999999997E-3</v>
      </c>
      <c r="FC557">
        <v>23.04318</v>
      </c>
      <c r="FD557">
        <v>0</v>
      </c>
      <c r="FE557">
        <v>0</v>
      </c>
      <c r="FF557" s="1">
        <v>6.4389729999999997E-3</v>
      </c>
      <c r="FG557">
        <v>23.027339999999999</v>
      </c>
      <c r="FH557">
        <v>0</v>
      </c>
      <c r="FI557">
        <v>0</v>
      </c>
      <c r="FJ557" s="1">
        <v>6.5586389999999998E-3</v>
      </c>
      <c r="FK557">
        <v>23.031089999999999</v>
      </c>
      <c r="FL557">
        <v>0</v>
      </c>
      <c r="FM557">
        <v>0</v>
      </c>
      <c r="FN557" s="1">
        <v>6.5772210000000003E-3</v>
      </c>
      <c r="FO557">
        <v>23.13721</v>
      </c>
      <c r="FP557">
        <v>0</v>
      </c>
      <c r="FQ557">
        <v>0</v>
      </c>
      <c r="FR557" s="1">
        <v>6.3306969999999997E-3</v>
      </c>
      <c r="FS557">
        <v>23.305389999999999</v>
      </c>
      <c r="FT557">
        <v>0</v>
      </c>
      <c r="FU557">
        <v>0</v>
      </c>
      <c r="FV557" s="1">
        <v>6.1521759999999997E-3</v>
      </c>
      <c r="FW557">
        <v>23.506889999999999</v>
      </c>
      <c r="FX557">
        <v>0</v>
      </c>
      <c r="FY557">
        <v>0</v>
      </c>
      <c r="FZ557" s="1">
        <v>6.132101E-3</v>
      </c>
      <c r="GA557">
        <v>23.625990000000002</v>
      </c>
      <c r="GB557">
        <v>0</v>
      </c>
      <c r="GC557">
        <v>0</v>
      </c>
      <c r="GD557" s="1">
        <v>6.2206960000000004E-3</v>
      </c>
      <c r="GE557">
        <v>23.673950000000001</v>
      </c>
      <c r="GF557">
        <v>0</v>
      </c>
      <c r="GG557">
        <v>0</v>
      </c>
      <c r="GH557" s="1">
        <v>6.235076E-3</v>
      </c>
      <c r="GI557">
        <v>23.65868</v>
      </c>
      <c r="GJ557">
        <v>0</v>
      </c>
      <c r="GK557">
        <v>0</v>
      </c>
      <c r="GL557" s="1">
        <v>6.4862339999999996E-3</v>
      </c>
      <c r="GM557">
        <v>23.639890000000001</v>
      </c>
      <c r="GN557">
        <v>0</v>
      </c>
      <c r="GO557">
        <v>0</v>
      </c>
      <c r="GP557" s="1">
        <v>6.5754580000000002E-3</v>
      </c>
      <c r="GQ557">
        <v>23.637720000000002</v>
      </c>
      <c r="GR557">
        <v>0</v>
      </c>
      <c r="GS557">
        <v>0</v>
      </c>
      <c r="GT557" s="1">
        <v>6.5850630000000004E-3</v>
      </c>
      <c r="GU557">
        <v>23.78246</v>
      </c>
      <c r="GV557">
        <v>0</v>
      </c>
      <c r="GW557">
        <v>0</v>
      </c>
      <c r="GX557" s="1">
        <v>6.3374649999999996E-3</v>
      </c>
      <c r="GY557">
        <v>24.007549999999998</v>
      </c>
      <c r="GZ557">
        <v>0</v>
      </c>
      <c r="HA557">
        <v>0</v>
      </c>
      <c r="HB557" s="1">
        <v>6.1692780000000003E-3</v>
      </c>
      <c r="HC557">
        <v>24.288679999999999</v>
      </c>
      <c r="HD557">
        <v>0</v>
      </c>
      <c r="HE557">
        <v>0</v>
      </c>
      <c r="HF557" s="1">
        <v>6.1441960000000002E-3</v>
      </c>
      <c r="HG557">
        <v>24.527429999999999</v>
      </c>
      <c r="HH557">
        <v>0</v>
      </c>
      <c r="HI557">
        <v>0</v>
      </c>
      <c r="HJ557" s="1">
        <v>6.1941030000000003E-3</v>
      </c>
      <c r="HK557">
        <v>24.58886</v>
      </c>
      <c r="HL557">
        <v>0</v>
      </c>
      <c r="HM557">
        <v>0</v>
      </c>
      <c r="HN557" s="1">
        <v>6.1617629999999998E-3</v>
      </c>
      <c r="HO557">
        <v>24.581759999999999</v>
      </c>
      <c r="HP557">
        <v>0</v>
      </c>
      <c r="HQ557">
        <v>0</v>
      </c>
      <c r="HR557" s="1">
        <v>6.2862830000000001E-3</v>
      </c>
      <c r="HS557">
        <v>24.566800000000001</v>
      </c>
      <c r="HT557">
        <v>0</v>
      </c>
      <c r="HU557">
        <v>0</v>
      </c>
      <c r="HV557" s="1">
        <v>6.2916140000000001E-3</v>
      </c>
      <c r="HW557">
        <v>24.576599999999999</v>
      </c>
      <c r="HX557">
        <v>0</v>
      </c>
      <c r="HY557">
        <v>0</v>
      </c>
      <c r="HZ557" s="1">
        <v>6.2746520000000004E-3</v>
      </c>
      <c r="IA557">
        <v>24.75067</v>
      </c>
      <c r="IB557">
        <v>0</v>
      </c>
      <c r="IC557">
        <v>0</v>
      </c>
      <c r="ID557" s="1">
        <v>6.0976270000000004E-3</v>
      </c>
      <c r="IE557">
        <v>25.139500000000002</v>
      </c>
      <c r="IF557">
        <v>0</v>
      </c>
      <c r="IG557">
        <v>0</v>
      </c>
      <c r="IH557" s="1">
        <v>5.9575390000000004E-3</v>
      </c>
      <c r="II557">
        <v>25.636520000000001</v>
      </c>
      <c r="IJ557">
        <v>0</v>
      </c>
      <c r="IK557">
        <v>0</v>
      </c>
      <c r="IL557" s="1">
        <v>5.8923769999999999E-3</v>
      </c>
      <c r="IM557">
        <v>25.98133</v>
      </c>
      <c r="IN557">
        <v>0</v>
      </c>
      <c r="IO557">
        <v>0</v>
      </c>
      <c r="IP557" s="1">
        <v>5.8885919999999998E-3</v>
      </c>
      <c r="IQ557">
        <v>26.07272</v>
      </c>
      <c r="IR557">
        <v>0</v>
      </c>
      <c r="IS557">
        <v>0</v>
      </c>
      <c r="IT557" s="1">
        <v>5.843834E-3</v>
      </c>
      <c r="IU557">
        <v>26.06353</v>
      </c>
      <c r="IV557">
        <v>0</v>
      </c>
      <c r="IW557">
        <v>0</v>
      </c>
      <c r="IX557" s="1">
        <v>5.8608940000000002E-3</v>
      </c>
      <c r="IY557">
        <v>26.049040000000002</v>
      </c>
      <c r="IZ557">
        <v>0</v>
      </c>
      <c r="JA557">
        <v>0</v>
      </c>
      <c r="JB557" s="1">
        <v>5.7669339999999996E-3</v>
      </c>
      <c r="JC557">
        <v>26.04551</v>
      </c>
      <c r="JD557">
        <v>0</v>
      </c>
      <c r="JE557">
        <v>0</v>
      </c>
      <c r="JF557" s="1">
        <v>5.6583559999999998E-3</v>
      </c>
      <c r="JG557">
        <v>26.17407</v>
      </c>
      <c r="JH557">
        <v>0</v>
      </c>
      <c r="JI557">
        <v>0</v>
      </c>
      <c r="JJ557" s="1">
        <v>5.5272990000000003E-3</v>
      </c>
      <c r="JK557">
        <v>26.333500000000001</v>
      </c>
      <c r="JL557">
        <v>0</v>
      </c>
      <c r="JM557">
        <v>0</v>
      </c>
      <c r="JN557" s="1">
        <v>5.4604179999999999E-3</v>
      </c>
      <c r="JO557">
        <v>26.405660000000001</v>
      </c>
      <c r="JP557">
        <v>0</v>
      </c>
      <c r="JQ557">
        <v>0</v>
      </c>
      <c r="JR557" s="1">
        <v>5.4463660000000002E-3</v>
      </c>
      <c r="JS557">
        <v>26.427199999999999</v>
      </c>
      <c r="JT557">
        <v>0</v>
      </c>
      <c r="JU557">
        <v>0</v>
      </c>
      <c r="JV557" s="1">
        <v>5.419241E-3</v>
      </c>
      <c r="JW557">
        <v>26.449069999999999</v>
      </c>
      <c r="JX557">
        <v>0</v>
      </c>
      <c r="JY557">
        <v>0</v>
      </c>
      <c r="JZ557" s="1">
        <v>5.3654280000000002E-3</v>
      </c>
      <c r="KA557">
        <v>26.441240000000001</v>
      </c>
      <c r="KB557">
        <v>0</v>
      </c>
      <c r="KC557">
        <v>0</v>
      </c>
      <c r="KD557" s="1">
        <v>5.3729709999999998E-3</v>
      </c>
      <c r="KE557">
        <v>26.427240000000001</v>
      </c>
      <c r="KF557">
        <v>0</v>
      </c>
      <c r="KG557">
        <v>0</v>
      </c>
      <c r="KH557" s="1">
        <v>5.3691920000000001E-3</v>
      </c>
      <c r="KI557">
        <v>26.416440000000001</v>
      </c>
      <c r="KJ557">
        <v>0</v>
      </c>
      <c r="KK557">
        <v>0</v>
      </c>
      <c r="KL557" s="1">
        <v>5.3670510000000003E-3</v>
      </c>
      <c r="KM557">
        <v>26.541889999999999</v>
      </c>
      <c r="KN557">
        <v>0</v>
      </c>
      <c r="KO557">
        <v>0</v>
      </c>
      <c r="KP557" s="1">
        <v>5.2908529999999999E-3</v>
      </c>
      <c r="KQ557">
        <v>26.910229999999999</v>
      </c>
      <c r="KR557">
        <v>0</v>
      </c>
      <c r="KS557">
        <v>0</v>
      </c>
      <c r="KT557" s="1">
        <v>5.2156650000000004E-3</v>
      </c>
      <c r="KU557">
        <v>27.44886</v>
      </c>
      <c r="KV557">
        <v>0</v>
      </c>
      <c r="KW557">
        <v>0</v>
      </c>
      <c r="KX557" s="1">
        <v>5.1817269999999997E-3</v>
      </c>
      <c r="KY557">
        <v>27.85144</v>
      </c>
      <c r="KZ557">
        <v>0</v>
      </c>
      <c r="LA557">
        <v>0</v>
      </c>
      <c r="LB557" s="1">
        <v>5.1847899999999999E-3</v>
      </c>
      <c r="LC557">
        <v>27.960439999999998</v>
      </c>
      <c r="LD557">
        <v>0</v>
      </c>
      <c r="LE557">
        <v>0</v>
      </c>
      <c r="LF557" s="1">
        <v>5.1908220000000003E-3</v>
      </c>
      <c r="LG557">
        <v>27.938320000000001</v>
      </c>
      <c r="LH557">
        <v>0</v>
      </c>
      <c r="LI557">
        <v>0</v>
      </c>
      <c r="LJ557" s="1">
        <v>5.0877420000000001E-3</v>
      </c>
      <c r="LK557">
        <v>27.918209999999998</v>
      </c>
      <c r="LL557">
        <v>0</v>
      </c>
      <c r="LM557">
        <v>0</v>
      </c>
      <c r="LN557" s="1">
        <v>5.0070669999999996E-3</v>
      </c>
      <c r="LO557">
        <v>27.901969999999999</v>
      </c>
      <c r="LP557">
        <v>0</v>
      </c>
      <c r="LQ557">
        <v>0</v>
      </c>
      <c r="LR557" s="1">
        <v>4.9543510000000001E-3</v>
      </c>
      <c r="LS557">
        <v>27.968669999999999</v>
      </c>
      <c r="LT557">
        <v>0</v>
      </c>
      <c r="LU557">
        <v>0</v>
      </c>
      <c r="LV557" s="1">
        <v>4.9910930000000003E-3</v>
      </c>
      <c r="LW557">
        <v>28.121960000000001</v>
      </c>
      <c r="LX557">
        <v>0</v>
      </c>
      <c r="LY557">
        <v>0</v>
      </c>
      <c r="LZ557" s="1">
        <v>5.010774E-3</v>
      </c>
      <c r="MA557">
        <v>28.260390000000001</v>
      </c>
      <c r="MB557">
        <v>0</v>
      </c>
      <c r="MC557">
        <v>0</v>
      </c>
      <c r="MD557" s="1">
        <v>4.9886690000000003E-3</v>
      </c>
      <c r="ME557">
        <v>28.37283</v>
      </c>
      <c r="MF557">
        <v>0</v>
      </c>
      <c r="MG557">
        <v>0</v>
      </c>
      <c r="MH557" s="1">
        <v>4.9281780000000001E-3</v>
      </c>
      <c r="MI557">
        <v>28.43177</v>
      </c>
      <c r="MJ557">
        <v>0</v>
      </c>
      <c r="MK557">
        <v>0</v>
      </c>
      <c r="ML557" s="1">
        <v>4.883549E-3</v>
      </c>
      <c r="MM557">
        <v>28.404810000000001</v>
      </c>
      <c r="MN557">
        <v>0</v>
      </c>
      <c r="MO557">
        <v>0</v>
      </c>
      <c r="MP557" s="1">
        <v>4.9056560000000004E-3</v>
      </c>
      <c r="MQ557">
        <v>28.37848</v>
      </c>
      <c r="MR557">
        <v>0</v>
      </c>
      <c r="MS557">
        <v>0</v>
      </c>
      <c r="MT557" s="1">
        <v>4.9301279999999998E-3</v>
      </c>
      <c r="MU557">
        <v>28.369</v>
      </c>
      <c r="MV557">
        <v>0</v>
      </c>
      <c r="MW557">
        <v>0</v>
      </c>
      <c r="MX557" s="1">
        <v>4.9403470000000003E-3</v>
      </c>
      <c r="MY557">
        <v>28.463629999999998</v>
      </c>
      <c r="MZ557">
        <v>0</v>
      </c>
      <c r="NA557">
        <v>0</v>
      </c>
      <c r="NB557" s="1">
        <v>4.888519E-3</v>
      </c>
      <c r="NC557">
        <v>28.60397</v>
      </c>
      <c r="ND557">
        <v>0</v>
      </c>
      <c r="NE557">
        <v>0</v>
      </c>
      <c r="NF557" s="1">
        <v>4.8392080000000002E-3</v>
      </c>
      <c r="NG557">
        <v>28.836120000000001</v>
      </c>
      <c r="NH557">
        <v>0</v>
      </c>
      <c r="NI557">
        <v>0</v>
      </c>
      <c r="NJ557" s="1">
        <v>4.8254409999999998E-3</v>
      </c>
      <c r="NK557">
        <v>29.133929999999999</v>
      </c>
      <c r="NL557">
        <v>0</v>
      </c>
      <c r="NM557">
        <v>0</v>
      </c>
      <c r="NN557" s="1">
        <v>4.8412000000000004E-3</v>
      </c>
      <c r="NO557">
        <v>29.310079999999999</v>
      </c>
      <c r="NP557">
        <v>0</v>
      </c>
      <c r="NQ557">
        <v>0</v>
      </c>
      <c r="NR557" s="1">
        <v>4.8472250000000001E-3</v>
      </c>
      <c r="NS557">
        <v>29.278110000000002</v>
      </c>
      <c r="NT557">
        <v>0</v>
      </c>
      <c r="NU557">
        <v>0</v>
      </c>
      <c r="NV557" s="1">
        <v>4.8079220000000001E-3</v>
      </c>
      <c r="NW557">
        <v>29.242719999999998</v>
      </c>
      <c r="NX557">
        <v>0</v>
      </c>
      <c r="NY557">
        <v>0</v>
      </c>
      <c r="NZ557" s="1">
        <v>4.7599640000000002E-3</v>
      </c>
      <c r="OA557">
        <v>29.222999999999999</v>
      </c>
      <c r="OB557" s="1">
        <v>6.0862109999999994E-17</v>
      </c>
      <c r="OC557" s="1">
        <v>1.182155E-13</v>
      </c>
      <c r="OD557" s="1">
        <v>4.7293769999999999E-3</v>
      </c>
      <c r="OE557">
        <v>29.315639999999998</v>
      </c>
      <c r="OF557" s="1">
        <v>1.8898709999999999E-15</v>
      </c>
      <c r="OG557" s="1">
        <v>1.1057E-11</v>
      </c>
      <c r="OH557" s="1">
        <v>4.7456859999999998E-3</v>
      </c>
      <c r="OI557">
        <v>29.40832</v>
      </c>
      <c r="OJ557" s="1">
        <v>9.7893989999999995E-15</v>
      </c>
      <c r="OK557" s="1">
        <v>9.2718430000000002E-11</v>
      </c>
    </row>
    <row r="558" spans="1:401" x14ac:dyDescent="0.35">
      <c r="A558">
        <v>567</v>
      </c>
      <c r="B558" t="s">
        <v>4</v>
      </c>
      <c r="C558" t="s">
        <v>364</v>
      </c>
      <c r="D558" t="s">
        <v>565</v>
      </c>
      <c r="E558">
        <v>7174.0379999999996</v>
      </c>
      <c r="F558" s="1">
        <v>9.2096469999999996E-3</v>
      </c>
      <c r="G558">
        <v>19.08736</v>
      </c>
      <c r="H558">
        <v>0</v>
      </c>
      <c r="I558">
        <v>0</v>
      </c>
      <c r="J558" s="1">
        <v>9.2242869999999994E-3</v>
      </c>
      <c r="K558">
        <v>19.149640000000002</v>
      </c>
      <c r="L558">
        <v>0</v>
      </c>
      <c r="M558">
        <v>0</v>
      </c>
      <c r="N558" s="1">
        <v>8.9597300000000008E-3</v>
      </c>
      <c r="O558">
        <v>19.178039999999999</v>
      </c>
      <c r="P558">
        <v>0</v>
      </c>
      <c r="Q558">
        <v>0</v>
      </c>
      <c r="R558" s="1">
        <v>8.7837220000000008E-3</v>
      </c>
      <c r="S558">
        <v>19.286359999999998</v>
      </c>
      <c r="T558">
        <v>0</v>
      </c>
      <c r="U558">
        <v>0</v>
      </c>
      <c r="V558" s="1">
        <v>8.7379740000000008E-3</v>
      </c>
      <c r="W558">
        <v>19.39162</v>
      </c>
      <c r="X558">
        <v>0</v>
      </c>
      <c r="Y558">
        <v>0</v>
      </c>
      <c r="Z558" s="1">
        <v>8.7990129999999996E-3</v>
      </c>
      <c r="AA558">
        <v>19.423919999999999</v>
      </c>
      <c r="AB558">
        <v>0</v>
      </c>
      <c r="AC558">
        <v>0</v>
      </c>
      <c r="AD558" s="1">
        <v>8.7717950000000006E-3</v>
      </c>
      <c r="AE558">
        <v>19.40117</v>
      </c>
      <c r="AF558">
        <v>0</v>
      </c>
      <c r="AG558">
        <v>0</v>
      </c>
      <c r="AH558" s="1">
        <v>8.6581969999999994E-3</v>
      </c>
      <c r="AI558">
        <v>19.37228</v>
      </c>
      <c r="AJ558">
        <v>0</v>
      </c>
      <c r="AK558">
        <v>0</v>
      </c>
      <c r="AL558" s="1">
        <v>8.5233010000000005E-3</v>
      </c>
      <c r="AM558">
        <v>19.371120000000001</v>
      </c>
      <c r="AN558">
        <v>0</v>
      </c>
      <c r="AO558">
        <v>0</v>
      </c>
      <c r="AP558" s="1">
        <v>8.4615100000000002E-3</v>
      </c>
      <c r="AQ558">
        <v>19.493639999999999</v>
      </c>
      <c r="AR558">
        <v>0</v>
      </c>
      <c r="AS558">
        <v>0</v>
      </c>
      <c r="AT558" s="1">
        <v>8.4224569999999995E-3</v>
      </c>
      <c r="AU558">
        <v>19.701409999999999</v>
      </c>
      <c r="AV558">
        <v>0</v>
      </c>
      <c r="AW558">
        <v>0</v>
      </c>
      <c r="AX558" s="1">
        <v>8.3788890000000005E-3</v>
      </c>
      <c r="AY558">
        <v>19.948070000000001</v>
      </c>
      <c r="AZ558">
        <v>0</v>
      </c>
      <c r="BA558">
        <v>0</v>
      </c>
      <c r="BB558" s="1">
        <v>8.2789790000000005E-3</v>
      </c>
      <c r="BC558">
        <v>20.148510000000002</v>
      </c>
      <c r="BD558">
        <v>0</v>
      </c>
      <c r="BE558">
        <v>0</v>
      </c>
      <c r="BF558" s="1">
        <v>8.1537150000000006E-3</v>
      </c>
      <c r="BG558">
        <v>20.205909999999999</v>
      </c>
      <c r="BH558">
        <v>0</v>
      </c>
      <c r="BI558">
        <v>0</v>
      </c>
      <c r="BJ558" s="1">
        <v>8.0404259999999998E-3</v>
      </c>
      <c r="BK558">
        <v>20.184550000000002</v>
      </c>
      <c r="BL558">
        <v>0</v>
      </c>
      <c r="BM558">
        <v>0</v>
      </c>
      <c r="BN558" s="1">
        <v>8.1174309999999996E-3</v>
      </c>
      <c r="BO558">
        <v>20.159949999999998</v>
      </c>
      <c r="BP558">
        <v>0</v>
      </c>
      <c r="BQ558">
        <v>0</v>
      </c>
      <c r="BR558" s="1">
        <v>8.1224560000000001E-3</v>
      </c>
      <c r="BS558">
        <v>20.14432</v>
      </c>
      <c r="BT558">
        <v>0</v>
      </c>
      <c r="BU558">
        <v>0</v>
      </c>
      <c r="BV558" s="1">
        <v>8.0524749999999999E-3</v>
      </c>
      <c r="BW558">
        <v>20.216930000000001</v>
      </c>
      <c r="BX558">
        <v>0</v>
      </c>
      <c r="BY558">
        <v>0</v>
      </c>
      <c r="BZ558" s="1">
        <v>7.8473320000000003E-3</v>
      </c>
      <c r="CA558">
        <v>20.31514</v>
      </c>
      <c r="CB558">
        <v>0</v>
      </c>
      <c r="CC558">
        <v>0</v>
      </c>
      <c r="CD558" s="1">
        <v>7.6827609999999998E-3</v>
      </c>
      <c r="CE558">
        <v>20.403169999999999</v>
      </c>
      <c r="CF558">
        <v>0</v>
      </c>
      <c r="CG558">
        <v>0</v>
      </c>
      <c r="CH558" s="1">
        <v>7.6030339999999998E-3</v>
      </c>
      <c r="CI558">
        <v>20.4709</v>
      </c>
      <c r="CJ558">
        <v>0</v>
      </c>
      <c r="CK558">
        <v>0</v>
      </c>
      <c r="CL558" s="1">
        <v>7.5750749999999997E-3</v>
      </c>
      <c r="CM558">
        <v>20.471309999999999</v>
      </c>
      <c r="CN558">
        <v>0</v>
      </c>
      <c r="CO558">
        <v>0</v>
      </c>
      <c r="CP558" s="1">
        <v>7.5219650000000002E-3</v>
      </c>
      <c r="CQ558">
        <v>20.454180000000001</v>
      </c>
      <c r="CR558">
        <v>0</v>
      </c>
      <c r="CS558">
        <v>0</v>
      </c>
      <c r="CT558" s="1">
        <v>7.3830789999999999E-3</v>
      </c>
      <c r="CU558">
        <v>20.432690000000001</v>
      </c>
      <c r="CV558">
        <v>0</v>
      </c>
      <c r="CW558">
        <v>0</v>
      </c>
      <c r="CX558" s="1">
        <v>7.2802170000000003E-3</v>
      </c>
      <c r="CY558">
        <v>20.433910000000001</v>
      </c>
      <c r="CZ558">
        <v>0</v>
      </c>
      <c r="DA558">
        <v>0</v>
      </c>
      <c r="DB558" s="1">
        <v>7.1978659999999998E-3</v>
      </c>
      <c r="DC558">
        <v>20.530270000000002</v>
      </c>
      <c r="DD558">
        <v>0</v>
      </c>
      <c r="DE558">
        <v>0</v>
      </c>
      <c r="DF558" s="1">
        <v>7.2037940000000003E-3</v>
      </c>
      <c r="DG558">
        <v>20.732900000000001</v>
      </c>
      <c r="DH558">
        <v>0</v>
      </c>
      <c r="DI558">
        <v>0</v>
      </c>
      <c r="DJ558" s="1">
        <v>7.2058640000000002E-3</v>
      </c>
      <c r="DK558">
        <v>21.075859999999999</v>
      </c>
      <c r="DL558">
        <v>0</v>
      </c>
      <c r="DM558">
        <v>0</v>
      </c>
      <c r="DN558" s="1">
        <v>7.1481269999999998E-3</v>
      </c>
      <c r="DO558">
        <v>21.483280000000001</v>
      </c>
      <c r="DP558">
        <v>0</v>
      </c>
      <c r="DQ558">
        <v>0</v>
      </c>
      <c r="DR558" s="1">
        <v>7.03785E-3</v>
      </c>
      <c r="DS558">
        <v>21.65184</v>
      </c>
      <c r="DT558">
        <v>0</v>
      </c>
      <c r="DU558">
        <v>0</v>
      </c>
      <c r="DV558" s="1">
        <v>6.9530729999999997E-3</v>
      </c>
      <c r="DW558">
        <v>21.631789999999999</v>
      </c>
      <c r="DX558">
        <v>0</v>
      </c>
      <c r="DY558">
        <v>0</v>
      </c>
      <c r="DZ558" s="1">
        <v>7.1524450000000003E-3</v>
      </c>
      <c r="EA558">
        <v>21.60792</v>
      </c>
      <c r="EB558">
        <v>0</v>
      </c>
      <c r="EC558">
        <v>0</v>
      </c>
      <c r="ED558" s="1">
        <v>7.2486210000000002E-3</v>
      </c>
      <c r="EE558">
        <v>21.593610000000002</v>
      </c>
      <c r="EF558">
        <v>0</v>
      </c>
      <c r="EG558">
        <v>0</v>
      </c>
      <c r="EH558" s="1">
        <v>7.2220460000000002E-3</v>
      </c>
      <c r="EI558">
        <v>21.64236</v>
      </c>
      <c r="EJ558">
        <v>0</v>
      </c>
      <c r="EK558">
        <v>0</v>
      </c>
      <c r="EL558" s="1">
        <v>6.97987E-3</v>
      </c>
      <c r="EM558">
        <v>21.79673</v>
      </c>
      <c r="EN558">
        <v>0</v>
      </c>
      <c r="EO558">
        <v>0</v>
      </c>
      <c r="EP558" s="1">
        <v>6.7855729999999996E-3</v>
      </c>
      <c r="EQ558">
        <v>22.14987</v>
      </c>
      <c r="ER558">
        <v>0</v>
      </c>
      <c r="ES558">
        <v>0</v>
      </c>
      <c r="ET558" s="1">
        <v>6.7343059999999998E-3</v>
      </c>
      <c r="EU558">
        <v>22.516079999999999</v>
      </c>
      <c r="EV558">
        <v>0</v>
      </c>
      <c r="EW558">
        <v>0</v>
      </c>
      <c r="EX558" s="1">
        <v>6.7600969999999996E-3</v>
      </c>
      <c r="EY558">
        <v>22.63963</v>
      </c>
      <c r="EZ558">
        <v>0</v>
      </c>
      <c r="FA558">
        <v>0</v>
      </c>
      <c r="FB558" s="1">
        <v>6.7193740000000002E-3</v>
      </c>
      <c r="FC558">
        <v>22.614409999999999</v>
      </c>
      <c r="FD558">
        <v>0</v>
      </c>
      <c r="FE558">
        <v>0</v>
      </c>
      <c r="FF558" s="1">
        <v>7.055698E-3</v>
      </c>
      <c r="FG558">
        <v>22.58559</v>
      </c>
      <c r="FH558">
        <v>0</v>
      </c>
      <c r="FI558">
        <v>0</v>
      </c>
      <c r="FJ558" s="1">
        <v>7.1683229999999999E-3</v>
      </c>
      <c r="FK558">
        <v>22.578859999999999</v>
      </c>
      <c r="FL558">
        <v>0</v>
      </c>
      <c r="FM558">
        <v>0</v>
      </c>
      <c r="FN558" s="1">
        <v>7.2071590000000003E-3</v>
      </c>
      <c r="FO558">
        <v>22.678080000000001</v>
      </c>
      <c r="FP558">
        <v>0</v>
      </c>
      <c r="FQ558">
        <v>0</v>
      </c>
      <c r="FR558" s="1">
        <v>6.9241659999999998E-3</v>
      </c>
      <c r="FS558">
        <v>22.84057</v>
      </c>
      <c r="FT558">
        <v>0</v>
      </c>
      <c r="FU558">
        <v>0</v>
      </c>
      <c r="FV558" s="1">
        <v>6.7339619999999996E-3</v>
      </c>
      <c r="FW558">
        <v>23.035920000000001</v>
      </c>
      <c r="FX558">
        <v>0</v>
      </c>
      <c r="FY558">
        <v>0</v>
      </c>
      <c r="FZ558" s="1">
        <v>6.7095430000000001E-3</v>
      </c>
      <c r="GA558">
        <v>23.14612</v>
      </c>
      <c r="GB558">
        <v>0</v>
      </c>
      <c r="GC558">
        <v>0</v>
      </c>
      <c r="GD558" s="1">
        <v>6.8097920000000003E-3</v>
      </c>
      <c r="GE558">
        <v>23.183489999999999</v>
      </c>
      <c r="GF558">
        <v>0</v>
      </c>
      <c r="GG558">
        <v>0</v>
      </c>
      <c r="GH558" s="1">
        <v>6.8269569999999998E-3</v>
      </c>
      <c r="GI558">
        <v>23.157129999999999</v>
      </c>
      <c r="GJ558">
        <v>0</v>
      </c>
      <c r="GK558">
        <v>0</v>
      </c>
      <c r="GL558" s="1">
        <v>7.1414579999999998E-3</v>
      </c>
      <c r="GM558">
        <v>23.128810000000001</v>
      </c>
      <c r="GN558">
        <v>0</v>
      </c>
      <c r="GO558">
        <v>0</v>
      </c>
      <c r="GP558" s="1">
        <v>7.2324529999999998E-3</v>
      </c>
      <c r="GQ558">
        <v>23.11938</v>
      </c>
      <c r="GR558">
        <v>0</v>
      </c>
      <c r="GS558">
        <v>0</v>
      </c>
      <c r="GT558" s="1">
        <v>7.2492720000000002E-3</v>
      </c>
      <c r="GU558">
        <v>23.261500000000002</v>
      </c>
      <c r="GV558">
        <v>0</v>
      </c>
      <c r="GW558">
        <v>0</v>
      </c>
      <c r="GX558" s="1">
        <v>6.9704739999999999E-3</v>
      </c>
      <c r="GY558">
        <v>23.484590000000001</v>
      </c>
      <c r="GZ558">
        <v>0</v>
      </c>
      <c r="HA558">
        <v>0</v>
      </c>
      <c r="HB558" s="1">
        <v>6.791371E-3</v>
      </c>
      <c r="HC558">
        <v>23.763269999999999</v>
      </c>
      <c r="HD558">
        <v>0</v>
      </c>
      <c r="HE558">
        <v>0</v>
      </c>
      <c r="HF558" s="1">
        <v>6.7574250000000001E-3</v>
      </c>
      <c r="HG558">
        <v>23.99662</v>
      </c>
      <c r="HH558">
        <v>0</v>
      </c>
      <c r="HI558">
        <v>0</v>
      </c>
      <c r="HJ558" s="1">
        <v>6.8150190000000003E-3</v>
      </c>
      <c r="HK558">
        <v>24.04712</v>
      </c>
      <c r="HL558">
        <v>0</v>
      </c>
      <c r="HM558">
        <v>0</v>
      </c>
      <c r="HN558" s="1">
        <v>6.7819029999999997E-3</v>
      </c>
      <c r="HO558">
        <v>24.028120000000001</v>
      </c>
      <c r="HP558">
        <v>0</v>
      </c>
      <c r="HQ558">
        <v>0</v>
      </c>
      <c r="HR558" s="1">
        <v>6.9475149999999996E-3</v>
      </c>
      <c r="HS558">
        <v>24.00254</v>
      </c>
      <c r="HT558">
        <v>0</v>
      </c>
      <c r="HU558">
        <v>0</v>
      </c>
      <c r="HV558" s="1">
        <v>6.9421730000000003E-3</v>
      </c>
      <c r="HW558">
        <v>24.003740000000001</v>
      </c>
      <c r="HX558">
        <v>0</v>
      </c>
      <c r="HY558">
        <v>0</v>
      </c>
      <c r="HZ558" s="1">
        <v>6.9377859999999996E-3</v>
      </c>
      <c r="IA558">
        <v>24.174389999999999</v>
      </c>
      <c r="IB558">
        <v>0</v>
      </c>
      <c r="IC558">
        <v>0</v>
      </c>
      <c r="ID558" s="1">
        <v>6.7286830000000001E-3</v>
      </c>
      <c r="IE558">
        <v>24.564419999999998</v>
      </c>
      <c r="IF558">
        <v>0</v>
      </c>
      <c r="IG558">
        <v>0</v>
      </c>
      <c r="IH558" s="1">
        <v>6.5785540000000003E-3</v>
      </c>
      <c r="II558">
        <v>25.06223</v>
      </c>
      <c r="IJ558">
        <v>0</v>
      </c>
      <c r="IK558">
        <v>0</v>
      </c>
      <c r="IL558" s="1">
        <v>6.5061720000000002E-3</v>
      </c>
      <c r="IM558">
        <v>25.400649999999999</v>
      </c>
      <c r="IN558">
        <v>0</v>
      </c>
      <c r="IO558">
        <v>0</v>
      </c>
      <c r="IP558" s="1">
        <v>6.5031239999999999E-3</v>
      </c>
      <c r="IQ558">
        <v>25.476900000000001</v>
      </c>
      <c r="IR558">
        <v>0</v>
      </c>
      <c r="IS558">
        <v>0</v>
      </c>
      <c r="IT558" s="1">
        <v>6.4623650000000003E-3</v>
      </c>
      <c r="IU558">
        <v>25.450990000000001</v>
      </c>
      <c r="IV558">
        <v>0</v>
      </c>
      <c r="IW558">
        <v>0</v>
      </c>
      <c r="IX558" s="1">
        <v>6.4938720000000004E-3</v>
      </c>
      <c r="IY558">
        <v>25.421520000000001</v>
      </c>
      <c r="IZ558">
        <v>0</v>
      </c>
      <c r="JA558">
        <v>0</v>
      </c>
      <c r="JB558" s="1">
        <v>6.3822920000000003E-3</v>
      </c>
      <c r="JC558">
        <v>25.404720000000001</v>
      </c>
      <c r="JD558">
        <v>0</v>
      </c>
      <c r="JE558">
        <v>0</v>
      </c>
      <c r="JF558" s="1">
        <v>6.2718239999999996E-3</v>
      </c>
      <c r="JG558">
        <v>25.524699999999999</v>
      </c>
      <c r="JH558">
        <v>0</v>
      </c>
      <c r="JI558">
        <v>0</v>
      </c>
      <c r="JJ558" s="1">
        <v>6.1282849999999998E-3</v>
      </c>
      <c r="JK558">
        <v>25.676069999999999</v>
      </c>
      <c r="JL558">
        <v>0</v>
      </c>
      <c r="JM558">
        <v>0</v>
      </c>
      <c r="JN558" s="1">
        <v>6.0566320000000002E-3</v>
      </c>
      <c r="JO558">
        <v>25.73789</v>
      </c>
      <c r="JP558">
        <v>0</v>
      </c>
      <c r="JQ558">
        <v>0</v>
      </c>
      <c r="JR558" s="1">
        <v>6.0404459999999997E-3</v>
      </c>
      <c r="JS558">
        <v>25.747959999999999</v>
      </c>
      <c r="JT558">
        <v>0</v>
      </c>
      <c r="JU558">
        <v>0</v>
      </c>
      <c r="JV558" s="1">
        <v>6.0099890000000003E-3</v>
      </c>
      <c r="JW558">
        <v>25.759209999999999</v>
      </c>
      <c r="JX558">
        <v>0</v>
      </c>
      <c r="JY558">
        <v>0</v>
      </c>
      <c r="JZ558" s="1">
        <v>5.9521549999999998E-3</v>
      </c>
      <c r="KA558">
        <v>25.740739999999999</v>
      </c>
      <c r="KB558">
        <v>0</v>
      </c>
      <c r="KC558">
        <v>0</v>
      </c>
      <c r="KD558" s="1">
        <v>5.9740829999999998E-3</v>
      </c>
      <c r="KE558">
        <v>25.71715</v>
      </c>
      <c r="KF558">
        <v>0</v>
      </c>
      <c r="KG558">
        <v>0</v>
      </c>
      <c r="KH558" s="1">
        <v>5.9606399999999997E-3</v>
      </c>
      <c r="KI558">
        <v>25.69819</v>
      </c>
      <c r="KJ558">
        <v>0</v>
      </c>
      <c r="KK558">
        <v>0</v>
      </c>
      <c r="KL558" s="1">
        <v>5.9619399999999998E-3</v>
      </c>
      <c r="KM558">
        <v>25.819659999999999</v>
      </c>
      <c r="KN558">
        <v>0</v>
      </c>
      <c r="KO558">
        <v>0</v>
      </c>
      <c r="KP558" s="1">
        <v>5.8754230000000003E-3</v>
      </c>
      <c r="KQ558">
        <v>26.19061</v>
      </c>
      <c r="KR558">
        <v>0</v>
      </c>
      <c r="KS558">
        <v>0</v>
      </c>
      <c r="KT558" s="1">
        <v>5.794614E-3</v>
      </c>
      <c r="KU558">
        <v>26.73404</v>
      </c>
      <c r="KV558">
        <v>0</v>
      </c>
      <c r="KW558">
        <v>0</v>
      </c>
      <c r="KX558" s="1">
        <v>5.7542579999999999E-3</v>
      </c>
      <c r="KY558">
        <v>27.133679999999998</v>
      </c>
      <c r="KZ558">
        <v>0</v>
      </c>
      <c r="LA558">
        <v>0</v>
      </c>
      <c r="LB558" s="1">
        <v>5.760678E-3</v>
      </c>
      <c r="LC558">
        <v>27.22982</v>
      </c>
      <c r="LD558">
        <v>0</v>
      </c>
      <c r="LE558">
        <v>0</v>
      </c>
      <c r="LF558" s="1">
        <v>5.7666510000000002E-3</v>
      </c>
      <c r="LG558">
        <v>27.192049999999998</v>
      </c>
      <c r="LH558">
        <v>0</v>
      </c>
      <c r="LI558">
        <v>0</v>
      </c>
      <c r="LJ558" s="1">
        <v>5.6471830000000001E-3</v>
      </c>
      <c r="LK558">
        <v>27.15748</v>
      </c>
      <c r="LL558">
        <v>0</v>
      </c>
      <c r="LM558">
        <v>0</v>
      </c>
      <c r="LN558" s="1">
        <v>5.5623319999999997E-3</v>
      </c>
      <c r="LO558">
        <v>27.128129999999999</v>
      </c>
      <c r="LP558">
        <v>0</v>
      </c>
      <c r="LQ558">
        <v>0</v>
      </c>
      <c r="LR558" s="1">
        <v>5.5042010000000002E-3</v>
      </c>
      <c r="LS558">
        <v>27.185390000000002</v>
      </c>
      <c r="LT558">
        <v>0</v>
      </c>
      <c r="LU558">
        <v>0</v>
      </c>
      <c r="LV558" s="1">
        <v>5.5367680000000001E-3</v>
      </c>
      <c r="LW558">
        <v>27.33174</v>
      </c>
      <c r="LX558">
        <v>0</v>
      </c>
      <c r="LY558">
        <v>0</v>
      </c>
      <c r="LZ558" s="1">
        <v>5.5710919999999997E-3</v>
      </c>
      <c r="MA558">
        <v>27.462620000000001</v>
      </c>
      <c r="MB558">
        <v>0</v>
      </c>
      <c r="MC558">
        <v>0</v>
      </c>
      <c r="MD558" s="1">
        <v>5.5447049999999996E-3</v>
      </c>
      <c r="ME558">
        <v>27.567039999999999</v>
      </c>
      <c r="MF558">
        <v>0</v>
      </c>
      <c r="MG558">
        <v>0</v>
      </c>
      <c r="MH558" s="1">
        <v>5.4777649999999999E-3</v>
      </c>
      <c r="MI558">
        <v>27.616540000000001</v>
      </c>
      <c r="MJ558">
        <v>0</v>
      </c>
      <c r="MK558">
        <v>0</v>
      </c>
      <c r="ML558" s="1">
        <v>5.425165E-3</v>
      </c>
      <c r="MM558">
        <v>27.578679999999999</v>
      </c>
      <c r="MN558">
        <v>0</v>
      </c>
      <c r="MO558">
        <v>0</v>
      </c>
      <c r="MP558" s="1">
        <v>5.4605239999999996E-3</v>
      </c>
      <c r="MQ558">
        <v>27.542169999999999</v>
      </c>
      <c r="MR558">
        <v>0</v>
      </c>
      <c r="MS558">
        <v>0</v>
      </c>
      <c r="MT558" s="1">
        <v>5.4862349999999999E-3</v>
      </c>
      <c r="MU558">
        <v>27.524470000000001</v>
      </c>
      <c r="MV558">
        <v>0</v>
      </c>
      <c r="MW558">
        <v>0</v>
      </c>
      <c r="MX558" s="1">
        <v>5.494344E-3</v>
      </c>
      <c r="MY558">
        <v>27.614180000000001</v>
      </c>
      <c r="MZ558">
        <v>0</v>
      </c>
      <c r="NA558">
        <v>0</v>
      </c>
      <c r="NB558" s="1">
        <v>5.4375200000000004E-3</v>
      </c>
      <c r="NC558">
        <v>27.75056</v>
      </c>
      <c r="ND558">
        <v>0</v>
      </c>
      <c r="NE558">
        <v>0</v>
      </c>
      <c r="NF558" s="1">
        <v>5.3817270000000002E-3</v>
      </c>
      <c r="NG558">
        <v>27.980409999999999</v>
      </c>
      <c r="NH558">
        <v>0</v>
      </c>
      <c r="NI558">
        <v>0</v>
      </c>
      <c r="NJ558" s="1">
        <v>5.3667059999999997E-3</v>
      </c>
      <c r="NK558">
        <v>28.276720000000001</v>
      </c>
      <c r="NL558">
        <v>0</v>
      </c>
      <c r="NM558">
        <v>0</v>
      </c>
      <c r="NN558" s="1">
        <v>5.3835460000000003E-3</v>
      </c>
      <c r="NO558">
        <v>28.447379999999999</v>
      </c>
      <c r="NP558">
        <v>0</v>
      </c>
      <c r="NQ558">
        <v>0</v>
      </c>
      <c r="NR558" s="1">
        <v>5.3917840000000002E-3</v>
      </c>
      <c r="NS558">
        <v>28.404330000000002</v>
      </c>
      <c r="NT558">
        <v>0</v>
      </c>
      <c r="NU558">
        <v>0</v>
      </c>
      <c r="NV558" s="1">
        <v>5.3429159999999996E-3</v>
      </c>
      <c r="NW558">
        <v>28.358820000000001</v>
      </c>
      <c r="NX558">
        <v>0</v>
      </c>
      <c r="NY558">
        <v>0</v>
      </c>
      <c r="NZ558" s="1">
        <v>5.2978019999999999E-3</v>
      </c>
      <c r="OA558">
        <v>28.330020000000001</v>
      </c>
      <c r="OB558">
        <v>0</v>
      </c>
      <c r="OC558" s="1">
        <v>-1.466891E-18</v>
      </c>
      <c r="OD558" s="1">
        <v>5.2589250000000002E-3</v>
      </c>
      <c r="OE558">
        <v>28.417100000000001</v>
      </c>
      <c r="OF558">
        <v>0</v>
      </c>
      <c r="OG558" s="1">
        <v>-3.8549489999999998E-17</v>
      </c>
      <c r="OH558" s="1">
        <v>5.2831659999999997E-3</v>
      </c>
      <c r="OI558">
        <v>28.504940000000001</v>
      </c>
      <c r="OJ558">
        <v>0</v>
      </c>
      <c r="OK558" s="1">
        <v>-2.6510320000000002E-16</v>
      </c>
    </row>
    <row r="559" spans="1:401" x14ac:dyDescent="0.35">
      <c r="A559">
        <v>568</v>
      </c>
      <c r="B559" t="s">
        <v>4</v>
      </c>
      <c r="C559" t="s">
        <v>364</v>
      </c>
      <c r="D559" t="s">
        <v>566</v>
      </c>
      <c r="E559">
        <v>4514.8040000000001</v>
      </c>
      <c r="F559" s="1">
        <v>5.9670599999999997E-3</v>
      </c>
      <c r="G559">
        <v>18.946480000000001</v>
      </c>
      <c r="H559">
        <v>0</v>
      </c>
      <c r="I559">
        <v>0</v>
      </c>
      <c r="J559" s="1">
        <v>5.9839419999999999E-3</v>
      </c>
      <c r="K559">
        <v>19.006599999999999</v>
      </c>
      <c r="L559">
        <v>0</v>
      </c>
      <c r="M559">
        <v>0</v>
      </c>
      <c r="N559" s="1">
        <v>5.8026579999999996E-3</v>
      </c>
      <c r="O559">
        <v>19.03519</v>
      </c>
      <c r="P559">
        <v>0</v>
      </c>
      <c r="Q559">
        <v>0</v>
      </c>
      <c r="R559" s="1">
        <v>5.687358E-3</v>
      </c>
      <c r="S559">
        <v>19.138269999999999</v>
      </c>
      <c r="T559">
        <v>0</v>
      </c>
      <c r="U559">
        <v>0</v>
      </c>
      <c r="V559" s="1">
        <v>5.6611250000000004E-3</v>
      </c>
      <c r="W559">
        <v>19.238669999999999</v>
      </c>
      <c r="X559">
        <v>0</v>
      </c>
      <c r="Y559">
        <v>0</v>
      </c>
      <c r="Z559" s="1">
        <v>5.6991940000000003E-3</v>
      </c>
      <c r="AA559">
        <v>19.271129999999999</v>
      </c>
      <c r="AB559">
        <v>0</v>
      </c>
      <c r="AC559">
        <v>0</v>
      </c>
      <c r="AD559" s="1">
        <v>5.6837820000000001E-3</v>
      </c>
      <c r="AE559">
        <v>19.252220000000001</v>
      </c>
      <c r="AF559">
        <v>0</v>
      </c>
      <c r="AG559">
        <v>0</v>
      </c>
      <c r="AH559" s="1">
        <v>5.6080629999999999E-3</v>
      </c>
      <c r="AI559">
        <v>19.227550000000001</v>
      </c>
      <c r="AJ559">
        <v>0</v>
      </c>
      <c r="AK559">
        <v>0</v>
      </c>
      <c r="AL559" s="1">
        <v>5.5234389999999998E-3</v>
      </c>
      <c r="AM559">
        <v>19.228560000000002</v>
      </c>
      <c r="AN559">
        <v>0</v>
      </c>
      <c r="AO559">
        <v>0</v>
      </c>
      <c r="AP559" s="1">
        <v>5.480309E-3</v>
      </c>
      <c r="AQ559">
        <v>19.344760000000001</v>
      </c>
      <c r="AR559">
        <v>0</v>
      </c>
      <c r="AS559">
        <v>0</v>
      </c>
      <c r="AT559" s="1">
        <v>5.4573410000000001E-3</v>
      </c>
      <c r="AU559">
        <v>19.540489999999998</v>
      </c>
      <c r="AV559">
        <v>0</v>
      </c>
      <c r="AW559">
        <v>0</v>
      </c>
      <c r="AX559" s="1">
        <v>5.4275260000000002E-3</v>
      </c>
      <c r="AY559">
        <v>19.772670000000002</v>
      </c>
      <c r="AZ559">
        <v>0</v>
      </c>
      <c r="BA559">
        <v>0</v>
      </c>
      <c r="BB559" s="1">
        <v>5.3605199999999997E-3</v>
      </c>
      <c r="BC559">
        <v>19.961970000000001</v>
      </c>
      <c r="BD559">
        <v>0</v>
      </c>
      <c r="BE559">
        <v>0</v>
      </c>
      <c r="BF559" s="1">
        <v>5.2824090000000001E-3</v>
      </c>
      <c r="BG559">
        <v>20.018540000000002</v>
      </c>
      <c r="BH559">
        <v>0</v>
      </c>
      <c r="BI559">
        <v>0</v>
      </c>
      <c r="BJ559" s="1">
        <v>5.2087139999999997E-3</v>
      </c>
      <c r="BK559">
        <v>20.00206</v>
      </c>
      <c r="BL559">
        <v>0</v>
      </c>
      <c r="BM559">
        <v>0</v>
      </c>
      <c r="BN559" s="1">
        <v>5.2682859999999996E-3</v>
      </c>
      <c r="BO559">
        <v>19.98255</v>
      </c>
      <c r="BP559">
        <v>0</v>
      </c>
      <c r="BQ559">
        <v>0</v>
      </c>
      <c r="BR559" s="1">
        <v>5.2704889999999997E-3</v>
      </c>
      <c r="BS559">
        <v>19.971240000000002</v>
      </c>
      <c r="BT559">
        <v>0</v>
      </c>
      <c r="BU559">
        <v>0</v>
      </c>
      <c r="BV559" s="1">
        <v>5.2238559999999998E-3</v>
      </c>
      <c r="BW559">
        <v>20.042000000000002</v>
      </c>
      <c r="BX559">
        <v>0</v>
      </c>
      <c r="BY559">
        <v>0</v>
      </c>
      <c r="BZ559" s="1">
        <v>5.087889E-3</v>
      </c>
      <c r="CA559">
        <v>20.13654</v>
      </c>
      <c r="CB559">
        <v>0</v>
      </c>
      <c r="CC559">
        <v>0</v>
      </c>
      <c r="CD559" s="1">
        <v>4.98512E-3</v>
      </c>
      <c r="CE559">
        <v>20.22185</v>
      </c>
      <c r="CF559">
        <v>0</v>
      </c>
      <c r="CG559">
        <v>0</v>
      </c>
      <c r="CH559" s="1">
        <v>4.9296059999999996E-3</v>
      </c>
      <c r="CI559">
        <v>20.288360000000001</v>
      </c>
      <c r="CJ559">
        <v>0</v>
      </c>
      <c r="CK559">
        <v>0</v>
      </c>
      <c r="CL559" s="1">
        <v>4.9117750000000002E-3</v>
      </c>
      <c r="CM559">
        <v>20.292090000000002</v>
      </c>
      <c r="CN559">
        <v>0</v>
      </c>
      <c r="CO559">
        <v>0</v>
      </c>
      <c r="CP559" s="1">
        <v>4.8786430000000002E-3</v>
      </c>
      <c r="CQ559">
        <v>20.279260000000001</v>
      </c>
      <c r="CR559">
        <v>0</v>
      </c>
      <c r="CS559">
        <v>0</v>
      </c>
      <c r="CT559" s="1">
        <v>4.7858830000000003E-3</v>
      </c>
      <c r="CU559">
        <v>20.262309999999999</v>
      </c>
      <c r="CV559">
        <v>0</v>
      </c>
      <c r="CW559">
        <v>0</v>
      </c>
      <c r="CX559" s="1">
        <v>4.7174139999999996E-3</v>
      </c>
      <c r="CY559">
        <v>20.266369999999998</v>
      </c>
      <c r="CZ559">
        <v>0</v>
      </c>
      <c r="DA559">
        <v>0</v>
      </c>
      <c r="DB559" s="1">
        <v>4.6642039999999999E-3</v>
      </c>
      <c r="DC559">
        <v>20.35895</v>
      </c>
      <c r="DD559">
        <v>0</v>
      </c>
      <c r="DE559">
        <v>0</v>
      </c>
      <c r="DF559" s="1">
        <v>4.6684320000000001E-3</v>
      </c>
      <c r="DG559">
        <v>20.550460000000001</v>
      </c>
      <c r="DH559">
        <v>0</v>
      </c>
      <c r="DI559">
        <v>0</v>
      </c>
      <c r="DJ559" s="1">
        <v>4.668068E-3</v>
      </c>
      <c r="DK559">
        <v>20.872859999999999</v>
      </c>
      <c r="DL559">
        <v>0</v>
      </c>
      <c r="DM559">
        <v>0</v>
      </c>
      <c r="DN559" s="1">
        <v>4.6361919999999999E-3</v>
      </c>
      <c r="DO559">
        <v>21.25591</v>
      </c>
      <c r="DP559">
        <v>0</v>
      </c>
      <c r="DQ559">
        <v>0</v>
      </c>
      <c r="DR559" s="1">
        <v>4.5589840000000003E-3</v>
      </c>
      <c r="DS559">
        <v>21.41695</v>
      </c>
      <c r="DT559">
        <v>0</v>
      </c>
      <c r="DU559">
        <v>0</v>
      </c>
      <c r="DV559" s="1">
        <v>4.5046900000000004E-3</v>
      </c>
      <c r="DW559">
        <v>21.402609999999999</v>
      </c>
      <c r="DX559">
        <v>0</v>
      </c>
      <c r="DY559">
        <v>0</v>
      </c>
      <c r="DZ559" s="1">
        <v>4.6493330000000003E-3</v>
      </c>
      <c r="EA559">
        <v>21.38496</v>
      </c>
      <c r="EB559">
        <v>0</v>
      </c>
      <c r="EC559">
        <v>0</v>
      </c>
      <c r="ED559" s="1">
        <v>4.7074860000000003E-3</v>
      </c>
      <c r="EE559">
        <v>21.375879999999999</v>
      </c>
      <c r="EF559">
        <v>0</v>
      </c>
      <c r="EG559">
        <v>0</v>
      </c>
      <c r="EH559" s="1">
        <v>4.6923019999999998E-3</v>
      </c>
      <c r="EI559">
        <v>21.425419999999999</v>
      </c>
      <c r="EJ559">
        <v>0</v>
      </c>
      <c r="EK559">
        <v>0</v>
      </c>
      <c r="EL559" s="1">
        <v>4.5369690000000001E-3</v>
      </c>
      <c r="EM559">
        <v>21.57348</v>
      </c>
      <c r="EN559">
        <v>0</v>
      </c>
      <c r="EO559">
        <v>0</v>
      </c>
      <c r="EP559" s="1">
        <v>4.4091909999999998E-3</v>
      </c>
      <c r="EQ559">
        <v>21.90737</v>
      </c>
      <c r="ER559">
        <v>0</v>
      </c>
      <c r="ES559">
        <v>0</v>
      </c>
      <c r="ET559" s="1">
        <v>4.3734359999999996E-3</v>
      </c>
      <c r="EU559">
        <v>22.25385</v>
      </c>
      <c r="EV559">
        <v>0</v>
      </c>
      <c r="EW559">
        <v>0</v>
      </c>
      <c r="EX559" s="1">
        <v>4.3902489999999997E-3</v>
      </c>
      <c r="EY559">
        <v>22.374400000000001</v>
      </c>
      <c r="EZ559">
        <v>0</v>
      </c>
      <c r="FA559">
        <v>0</v>
      </c>
      <c r="FB559" s="1">
        <v>4.3699309999999996E-3</v>
      </c>
      <c r="FC559">
        <v>22.35641</v>
      </c>
      <c r="FD559">
        <v>0</v>
      </c>
      <c r="FE559">
        <v>0</v>
      </c>
      <c r="FF559" s="1">
        <v>4.6116070000000002E-3</v>
      </c>
      <c r="FG559">
        <v>22.334900000000001</v>
      </c>
      <c r="FH559">
        <v>0</v>
      </c>
      <c r="FI559">
        <v>0</v>
      </c>
      <c r="FJ559" s="1">
        <v>4.6755670000000003E-3</v>
      </c>
      <c r="FK559">
        <v>22.33333</v>
      </c>
      <c r="FL559">
        <v>0</v>
      </c>
      <c r="FM559">
        <v>0</v>
      </c>
      <c r="FN559" s="1">
        <v>4.7057419999999997E-3</v>
      </c>
      <c r="FO559">
        <v>22.430219999999998</v>
      </c>
      <c r="FP559">
        <v>0</v>
      </c>
      <c r="FQ559">
        <v>0</v>
      </c>
      <c r="FR559" s="1">
        <v>4.5159470000000002E-3</v>
      </c>
      <c r="FS559">
        <v>22.586169999999999</v>
      </c>
      <c r="FT559">
        <v>0</v>
      </c>
      <c r="FU559">
        <v>0</v>
      </c>
      <c r="FV559" s="1">
        <v>4.3948470000000003E-3</v>
      </c>
      <c r="FW559">
        <v>22.773150000000001</v>
      </c>
      <c r="FX559">
        <v>0</v>
      </c>
      <c r="FY559">
        <v>0</v>
      </c>
      <c r="FZ559" s="1">
        <v>4.379544E-3</v>
      </c>
      <c r="GA559">
        <v>22.880949999999999</v>
      </c>
      <c r="GB559">
        <v>0</v>
      </c>
      <c r="GC559">
        <v>0</v>
      </c>
      <c r="GD559" s="1">
        <v>4.4427410000000001E-3</v>
      </c>
      <c r="GE559">
        <v>22.920829999999999</v>
      </c>
      <c r="GF559">
        <v>0</v>
      </c>
      <c r="GG559">
        <v>0</v>
      </c>
      <c r="GH559" s="1">
        <v>4.4532460000000001E-3</v>
      </c>
      <c r="GI559">
        <v>22.90118</v>
      </c>
      <c r="GJ559">
        <v>0</v>
      </c>
      <c r="GK559">
        <v>0</v>
      </c>
      <c r="GL559" s="1">
        <v>4.685112E-3</v>
      </c>
      <c r="GM559">
        <v>22.879370000000002</v>
      </c>
      <c r="GN559">
        <v>0</v>
      </c>
      <c r="GO559">
        <v>0</v>
      </c>
      <c r="GP559" s="1">
        <v>4.7373270000000004E-3</v>
      </c>
      <c r="GQ559">
        <v>22.874400000000001</v>
      </c>
      <c r="GR559">
        <v>0</v>
      </c>
      <c r="GS559">
        <v>0</v>
      </c>
      <c r="GT559" s="1">
        <v>4.75232E-3</v>
      </c>
      <c r="GU559">
        <v>23.010339999999999</v>
      </c>
      <c r="GV559">
        <v>0</v>
      </c>
      <c r="GW559">
        <v>0</v>
      </c>
      <c r="GX559" s="1">
        <v>4.5681960000000001E-3</v>
      </c>
      <c r="GY559">
        <v>23.22185</v>
      </c>
      <c r="GZ559">
        <v>0</v>
      </c>
      <c r="HA559">
        <v>0</v>
      </c>
      <c r="HB559" s="1">
        <v>4.4477060000000001E-3</v>
      </c>
      <c r="HC559">
        <v>23.485810000000001</v>
      </c>
      <c r="HD559">
        <v>0</v>
      </c>
      <c r="HE559">
        <v>0</v>
      </c>
      <c r="HF559" s="1">
        <v>4.4254109999999998E-3</v>
      </c>
      <c r="HG559">
        <v>23.707850000000001</v>
      </c>
      <c r="HH559">
        <v>0</v>
      </c>
      <c r="HI559">
        <v>0</v>
      </c>
      <c r="HJ559" s="1">
        <v>4.4686480000000004E-3</v>
      </c>
      <c r="HK559">
        <v>23.759709999999998</v>
      </c>
      <c r="HL559">
        <v>0</v>
      </c>
      <c r="HM559">
        <v>0</v>
      </c>
      <c r="HN559" s="1">
        <v>4.4467760000000004E-3</v>
      </c>
      <c r="HO559">
        <v>23.746759999999998</v>
      </c>
      <c r="HP559">
        <v>0</v>
      </c>
      <c r="HQ559">
        <v>0</v>
      </c>
      <c r="HR559" s="1">
        <v>4.5707639999999997E-3</v>
      </c>
      <c r="HS559">
        <v>23.727599999999999</v>
      </c>
      <c r="HT559">
        <v>0</v>
      </c>
      <c r="HU559">
        <v>0</v>
      </c>
      <c r="HV559" s="1">
        <v>4.5585189999999996E-3</v>
      </c>
      <c r="HW559">
        <v>23.733149999999998</v>
      </c>
      <c r="HX559">
        <v>0</v>
      </c>
      <c r="HY559">
        <v>0</v>
      </c>
      <c r="HZ559" s="1">
        <v>4.5594700000000004E-3</v>
      </c>
      <c r="IA559">
        <v>23.8963</v>
      </c>
      <c r="IB559">
        <v>0</v>
      </c>
      <c r="IC559">
        <v>0</v>
      </c>
      <c r="ID559" s="1">
        <v>4.4236960000000004E-3</v>
      </c>
      <c r="IE559">
        <v>24.26427</v>
      </c>
      <c r="IF559">
        <v>0</v>
      </c>
      <c r="IG559">
        <v>0</v>
      </c>
      <c r="IH559" s="1">
        <v>4.324708E-3</v>
      </c>
      <c r="II559">
        <v>24.733360000000001</v>
      </c>
      <c r="IJ559">
        <v>0</v>
      </c>
      <c r="IK559">
        <v>0</v>
      </c>
      <c r="IL559" s="1">
        <v>4.2774299999999996E-3</v>
      </c>
      <c r="IM559">
        <v>25.054569999999998</v>
      </c>
      <c r="IN559">
        <v>0</v>
      </c>
      <c r="IO559">
        <v>0</v>
      </c>
      <c r="IP559" s="1">
        <v>4.2817799999999998E-3</v>
      </c>
      <c r="IQ559">
        <v>25.131930000000001</v>
      </c>
      <c r="IR559">
        <v>0</v>
      </c>
      <c r="IS559">
        <v>0</v>
      </c>
      <c r="IT559" s="1">
        <v>4.2545810000000003E-3</v>
      </c>
      <c r="IU559">
        <v>25.114519999999999</v>
      </c>
      <c r="IV559">
        <v>0</v>
      </c>
      <c r="IW559">
        <v>0</v>
      </c>
      <c r="IX559" s="1">
        <v>4.2816759999999999E-3</v>
      </c>
      <c r="IY559">
        <v>25.093900000000001</v>
      </c>
      <c r="IZ559">
        <v>0</v>
      </c>
      <c r="JA559">
        <v>0</v>
      </c>
      <c r="JB559" s="1">
        <v>4.2063589999999998E-3</v>
      </c>
      <c r="JC559">
        <v>25.084949999999999</v>
      </c>
      <c r="JD559">
        <v>0</v>
      </c>
      <c r="JE559">
        <v>0</v>
      </c>
      <c r="JF559" s="1">
        <v>4.1354970000000001E-3</v>
      </c>
      <c r="JG559">
        <v>25.20345</v>
      </c>
      <c r="JH559">
        <v>0</v>
      </c>
      <c r="JI559">
        <v>0</v>
      </c>
      <c r="JJ559">
        <v>4.0461840000000004E-3</v>
      </c>
      <c r="JK559">
        <v>25.351479999999999</v>
      </c>
      <c r="JL559">
        <v>0</v>
      </c>
      <c r="JM559">
        <v>0</v>
      </c>
      <c r="JN559" s="1">
        <v>3.9965199999999999E-3</v>
      </c>
      <c r="JO559">
        <v>25.416070000000001</v>
      </c>
      <c r="JP559">
        <v>0</v>
      </c>
      <c r="JQ559">
        <v>0</v>
      </c>
      <c r="JR559" s="1">
        <v>3.9864219999999999E-3</v>
      </c>
      <c r="JS559">
        <v>25.432089999999999</v>
      </c>
      <c r="JT559">
        <v>0</v>
      </c>
      <c r="JU559">
        <v>0</v>
      </c>
      <c r="JV559" s="1">
        <v>3.9666770000000001E-3</v>
      </c>
      <c r="JW559">
        <v>25.448969999999999</v>
      </c>
      <c r="JX559">
        <v>0</v>
      </c>
      <c r="JY559">
        <v>0</v>
      </c>
      <c r="JZ559" s="1">
        <v>3.9286709999999999E-3</v>
      </c>
      <c r="KA559">
        <v>25.43797</v>
      </c>
      <c r="KB559">
        <v>0</v>
      </c>
      <c r="KC559">
        <v>0</v>
      </c>
      <c r="KD559" s="1">
        <v>3.9471769999999996E-3</v>
      </c>
      <c r="KE559">
        <v>25.421859999999999</v>
      </c>
      <c r="KF559">
        <v>0</v>
      </c>
      <c r="KG559">
        <v>0</v>
      </c>
      <c r="KH559" s="1">
        <v>3.9387559999999999E-3</v>
      </c>
      <c r="KI559">
        <v>25.40972</v>
      </c>
      <c r="KJ559">
        <v>0</v>
      </c>
      <c r="KK559">
        <v>0</v>
      </c>
      <c r="KL559" s="1">
        <v>3.9396400000000003E-3</v>
      </c>
      <c r="KM559">
        <v>25.527920000000002</v>
      </c>
      <c r="KN559">
        <v>0</v>
      </c>
      <c r="KO559">
        <v>0</v>
      </c>
      <c r="KP559" s="1">
        <v>3.8801920000000002E-3</v>
      </c>
      <c r="KQ559">
        <v>25.878689999999999</v>
      </c>
      <c r="KR559">
        <v>0</v>
      </c>
      <c r="KS559">
        <v>0</v>
      </c>
      <c r="KT559" s="1">
        <v>3.830253E-3</v>
      </c>
      <c r="KU559">
        <v>26.390730000000001</v>
      </c>
      <c r="KV559">
        <v>0</v>
      </c>
      <c r="KW559">
        <v>0</v>
      </c>
      <c r="KX559" s="1">
        <v>3.8041680000000001E-3</v>
      </c>
      <c r="KY559">
        <v>26.76933</v>
      </c>
      <c r="KZ559">
        <v>0</v>
      </c>
      <c r="LA559">
        <v>0</v>
      </c>
      <c r="LB559" s="1">
        <v>3.808007E-3</v>
      </c>
      <c r="LC559">
        <v>26.865629999999999</v>
      </c>
      <c r="LD559">
        <v>0</v>
      </c>
      <c r="LE559">
        <v>0</v>
      </c>
      <c r="LF559" s="1">
        <v>3.812902E-3</v>
      </c>
      <c r="LG559">
        <v>26.83736</v>
      </c>
      <c r="LH559">
        <v>0</v>
      </c>
      <c r="LI559">
        <v>0</v>
      </c>
      <c r="LJ559" s="1">
        <v>3.733087E-3</v>
      </c>
      <c r="LK559">
        <v>26.812249999999999</v>
      </c>
      <c r="LL559">
        <v>0</v>
      </c>
      <c r="LM559">
        <v>0</v>
      </c>
      <c r="LN559" s="1">
        <v>3.6757000000000001E-3</v>
      </c>
      <c r="LO559">
        <v>26.792259999999999</v>
      </c>
      <c r="LP559">
        <v>0</v>
      </c>
      <c r="LQ559">
        <v>0</v>
      </c>
      <c r="LR559" s="1">
        <v>3.6389740000000001E-3</v>
      </c>
      <c r="LS559">
        <v>26.852889999999999</v>
      </c>
      <c r="LT559">
        <v>0</v>
      </c>
      <c r="LU559">
        <v>0</v>
      </c>
      <c r="LV559" s="1">
        <v>3.6622209999999998E-3</v>
      </c>
      <c r="LW559">
        <v>26.996120000000001</v>
      </c>
      <c r="LX559">
        <v>0</v>
      </c>
      <c r="LY559">
        <v>0</v>
      </c>
      <c r="LZ559" s="1">
        <v>3.6817379999999999E-3</v>
      </c>
      <c r="MA559">
        <v>27.12454</v>
      </c>
      <c r="MB559">
        <v>0</v>
      </c>
      <c r="MC559">
        <v>0</v>
      </c>
      <c r="MD559" s="1">
        <v>3.6661089999999999E-3</v>
      </c>
      <c r="ME559">
        <v>27.22824</v>
      </c>
      <c r="MF559">
        <v>0</v>
      </c>
      <c r="MG559">
        <v>0</v>
      </c>
      <c r="MH559" s="1">
        <v>3.6222189999999999E-3</v>
      </c>
      <c r="MI559">
        <v>27.28088</v>
      </c>
      <c r="MJ559">
        <v>0</v>
      </c>
      <c r="MK559">
        <v>0</v>
      </c>
      <c r="ML559" s="1">
        <v>3.5913730000000001E-3</v>
      </c>
      <c r="MM559">
        <v>27.25216</v>
      </c>
      <c r="MN559">
        <v>0</v>
      </c>
      <c r="MO559">
        <v>0</v>
      </c>
      <c r="MP559" s="1">
        <v>3.6128369999999998E-3</v>
      </c>
      <c r="MQ559">
        <v>27.224409999999999</v>
      </c>
      <c r="MR559">
        <v>0</v>
      </c>
      <c r="MS559">
        <v>0</v>
      </c>
      <c r="MT559" s="1">
        <v>3.6276390000000002E-3</v>
      </c>
      <c r="MU559">
        <v>27.213619999999999</v>
      </c>
      <c r="MV559">
        <v>0</v>
      </c>
      <c r="MW559">
        <v>0</v>
      </c>
      <c r="MX559" s="1">
        <v>3.63613E-3</v>
      </c>
      <c r="MY559">
        <v>27.302440000000001</v>
      </c>
      <c r="MZ559">
        <v>0</v>
      </c>
      <c r="NA559">
        <v>0</v>
      </c>
      <c r="NB559" s="1">
        <v>3.5932540000000002E-3</v>
      </c>
      <c r="NC559">
        <v>27.434460000000001</v>
      </c>
      <c r="ND559">
        <v>0</v>
      </c>
      <c r="NE559">
        <v>0</v>
      </c>
      <c r="NF559" s="1">
        <v>3.5618080000000001E-3</v>
      </c>
      <c r="NG559">
        <v>27.653490000000001</v>
      </c>
      <c r="NH559">
        <v>0</v>
      </c>
      <c r="NI559">
        <v>0</v>
      </c>
      <c r="NJ559" s="1">
        <v>3.5481269999999999E-3</v>
      </c>
      <c r="NK559">
        <v>27.934760000000001</v>
      </c>
      <c r="NL559">
        <v>0</v>
      </c>
      <c r="NM559">
        <v>0</v>
      </c>
      <c r="NN559" s="1">
        <v>3.5629120000000001E-3</v>
      </c>
      <c r="NO559">
        <v>28.099399999999999</v>
      </c>
      <c r="NP559">
        <v>0</v>
      </c>
      <c r="NQ559">
        <v>0</v>
      </c>
      <c r="NR559" s="1">
        <v>3.5686139999999999E-3</v>
      </c>
      <c r="NS559">
        <v>28.06514</v>
      </c>
      <c r="NT559">
        <v>0</v>
      </c>
      <c r="NU559">
        <v>0</v>
      </c>
      <c r="NV559" s="1">
        <v>3.5342220000000001E-3</v>
      </c>
      <c r="NW559">
        <v>28.028590000000001</v>
      </c>
      <c r="NX559">
        <v>0</v>
      </c>
      <c r="NY559">
        <v>0</v>
      </c>
      <c r="NZ559" s="1">
        <v>3.503337E-3</v>
      </c>
      <c r="OA559">
        <v>28.007359999999998</v>
      </c>
      <c r="OB559">
        <v>0</v>
      </c>
      <c r="OC559" s="1">
        <v>9.391127E-19</v>
      </c>
      <c r="OD559" s="1">
        <v>3.4808310000000002E-3</v>
      </c>
      <c r="OE559">
        <v>28.093979999999998</v>
      </c>
      <c r="OF559">
        <v>0</v>
      </c>
      <c r="OG559" s="1">
        <v>2.6085090000000002E-16</v>
      </c>
      <c r="OH559" s="1">
        <v>3.4964200000000001E-3</v>
      </c>
      <c r="OI559">
        <v>28.181319999999999</v>
      </c>
      <c r="OJ559">
        <v>0</v>
      </c>
      <c r="OK559" s="1">
        <v>3.5143450000000001E-15</v>
      </c>
    </row>
    <row r="560" spans="1:401" x14ac:dyDescent="0.35">
      <c r="A560">
        <v>569</v>
      </c>
      <c r="B560" t="s">
        <v>4</v>
      </c>
      <c r="C560" t="s">
        <v>364</v>
      </c>
      <c r="D560" t="s">
        <v>567</v>
      </c>
      <c r="E560">
        <v>7576.5839999999998</v>
      </c>
      <c r="F560" s="1">
        <v>3.6244630000000001E-3</v>
      </c>
      <c r="G560">
        <v>18.890039999999999</v>
      </c>
      <c r="H560">
        <v>0</v>
      </c>
      <c r="I560">
        <v>0</v>
      </c>
      <c r="J560" s="1">
        <v>3.6371009999999998E-3</v>
      </c>
      <c r="K560">
        <v>18.948060000000002</v>
      </c>
      <c r="L560">
        <v>0</v>
      </c>
      <c r="M560">
        <v>0</v>
      </c>
      <c r="N560" s="1">
        <v>3.5244450000000002E-3</v>
      </c>
      <c r="O560">
        <v>18.977119999999999</v>
      </c>
      <c r="P560">
        <v>0</v>
      </c>
      <c r="Q560">
        <v>0</v>
      </c>
      <c r="R560" s="1">
        <v>3.4520269999999999E-3</v>
      </c>
      <c r="S560">
        <v>19.07527</v>
      </c>
      <c r="T560">
        <v>0</v>
      </c>
      <c r="U560">
        <v>0</v>
      </c>
      <c r="V560" s="1">
        <v>3.440504E-3</v>
      </c>
      <c r="W560">
        <v>19.171759999999999</v>
      </c>
      <c r="X560">
        <v>0</v>
      </c>
      <c r="Y560">
        <v>0</v>
      </c>
      <c r="Z560" s="1">
        <v>3.4618269999999998E-3</v>
      </c>
      <c r="AA560">
        <v>19.205839999999998</v>
      </c>
      <c r="AB560">
        <v>0</v>
      </c>
      <c r="AC560">
        <v>0</v>
      </c>
      <c r="AD560" s="1">
        <v>3.4525559999999999E-3</v>
      </c>
      <c r="AE560">
        <v>19.191790000000001</v>
      </c>
      <c r="AF560">
        <v>0</v>
      </c>
      <c r="AG560">
        <v>0</v>
      </c>
      <c r="AH560" s="1">
        <v>3.4078210000000001E-3</v>
      </c>
      <c r="AI560">
        <v>19.171679999999999</v>
      </c>
      <c r="AJ560">
        <v>0</v>
      </c>
      <c r="AK560">
        <v>0</v>
      </c>
      <c r="AL560" s="1">
        <v>3.3558070000000001E-3</v>
      </c>
      <c r="AM560">
        <v>19.17465</v>
      </c>
      <c r="AN560">
        <v>0</v>
      </c>
      <c r="AO560">
        <v>0</v>
      </c>
      <c r="AP560" s="1">
        <v>3.3287149999999999E-3</v>
      </c>
      <c r="AQ560">
        <v>19.284320000000001</v>
      </c>
      <c r="AR560">
        <v>0</v>
      </c>
      <c r="AS560">
        <v>0</v>
      </c>
      <c r="AT560" s="1">
        <v>3.3152199999999998E-3</v>
      </c>
      <c r="AU560">
        <v>19.468769999999999</v>
      </c>
      <c r="AV560">
        <v>0</v>
      </c>
      <c r="AW560">
        <v>0</v>
      </c>
      <c r="AX560" s="1">
        <v>3.297871E-3</v>
      </c>
      <c r="AY560">
        <v>19.688680000000002</v>
      </c>
      <c r="AZ560">
        <v>0</v>
      </c>
      <c r="BA560">
        <v>0</v>
      </c>
      <c r="BB560" s="1">
        <v>3.2551189999999999E-3</v>
      </c>
      <c r="BC560">
        <v>19.870550000000001</v>
      </c>
      <c r="BD560">
        <v>0</v>
      </c>
      <c r="BE560">
        <v>0</v>
      </c>
      <c r="BF560" s="1">
        <v>3.2085540000000002E-3</v>
      </c>
      <c r="BG560">
        <v>19.930250000000001</v>
      </c>
      <c r="BH560">
        <v>0</v>
      </c>
      <c r="BI560">
        <v>0</v>
      </c>
      <c r="BJ560" s="1">
        <v>3.165064E-3</v>
      </c>
      <c r="BK560">
        <v>19.921420000000001</v>
      </c>
      <c r="BL560">
        <v>0</v>
      </c>
      <c r="BM560">
        <v>0</v>
      </c>
      <c r="BN560" s="1">
        <v>3.2030359999999998E-3</v>
      </c>
      <c r="BO560">
        <v>19.90851</v>
      </c>
      <c r="BP560">
        <v>0</v>
      </c>
      <c r="BQ560">
        <v>0</v>
      </c>
      <c r="BR560" s="1">
        <v>3.2038829999999998E-3</v>
      </c>
      <c r="BS560">
        <v>19.90204</v>
      </c>
      <c r="BT560">
        <v>0</v>
      </c>
      <c r="BU560">
        <v>0</v>
      </c>
      <c r="BV560" s="1">
        <v>3.1769279999999999E-3</v>
      </c>
      <c r="BW560">
        <v>19.9709</v>
      </c>
      <c r="BX560">
        <v>0</v>
      </c>
      <c r="BY560">
        <v>0</v>
      </c>
      <c r="BZ560" s="1">
        <v>3.0938519999999998E-3</v>
      </c>
      <c r="CA560">
        <v>20.062370000000001</v>
      </c>
      <c r="CB560">
        <v>0</v>
      </c>
      <c r="CC560">
        <v>0</v>
      </c>
      <c r="CD560" s="1">
        <v>3.0315279999999999E-3</v>
      </c>
      <c r="CE560">
        <v>20.145569999999999</v>
      </c>
      <c r="CF560">
        <v>0</v>
      </c>
      <c r="CG560">
        <v>0</v>
      </c>
      <c r="CH560" s="1">
        <v>2.9967380000000001E-3</v>
      </c>
      <c r="CI560">
        <v>20.212029999999999</v>
      </c>
      <c r="CJ560">
        <v>0</v>
      </c>
      <c r="CK560">
        <v>0</v>
      </c>
      <c r="CL560" s="1">
        <v>2.9861979999999998E-3</v>
      </c>
      <c r="CM560">
        <v>20.219950000000001</v>
      </c>
      <c r="CN560">
        <v>0</v>
      </c>
      <c r="CO560">
        <v>0</v>
      </c>
      <c r="CP560" s="1">
        <v>2.9664819999999999E-3</v>
      </c>
      <c r="CQ560">
        <v>20.21181</v>
      </c>
      <c r="CR560">
        <v>0</v>
      </c>
      <c r="CS560">
        <v>0</v>
      </c>
      <c r="CT560" s="1">
        <v>2.910026E-3</v>
      </c>
      <c r="CU560">
        <v>20.199190000000002</v>
      </c>
      <c r="CV560">
        <v>0</v>
      </c>
      <c r="CW560">
        <v>0</v>
      </c>
      <c r="CX560" s="1">
        <v>2.8660119999999998E-3</v>
      </c>
      <c r="CY560">
        <v>20.205349999999999</v>
      </c>
      <c r="CZ560">
        <v>0</v>
      </c>
      <c r="DA560">
        <v>0</v>
      </c>
      <c r="DB560" s="1">
        <v>2.834208E-3</v>
      </c>
      <c r="DC560">
        <v>20.293420000000001</v>
      </c>
      <c r="DD560">
        <v>0</v>
      </c>
      <c r="DE560">
        <v>0</v>
      </c>
      <c r="DF560" s="1">
        <v>2.8368880000000001E-3</v>
      </c>
      <c r="DG560">
        <v>20.473980000000001</v>
      </c>
      <c r="DH560">
        <v>0</v>
      </c>
      <c r="DI560">
        <v>0</v>
      </c>
      <c r="DJ560" s="1">
        <v>2.8359150000000001E-3</v>
      </c>
      <c r="DK560">
        <v>20.77749</v>
      </c>
      <c r="DL560">
        <v>0</v>
      </c>
      <c r="DM560">
        <v>0</v>
      </c>
      <c r="DN560" s="1">
        <v>2.818259E-3</v>
      </c>
      <c r="DO560">
        <v>21.14019</v>
      </c>
      <c r="DP560">
        <v>0</v>
      </c>
      <c r="DQ560">
        <v>0</v>
      </c>
      <c r="DR560" s="1">
        <v>2.7701079999999999E-3</v>
      </c>
      <c r="DS560">
        <v>21.300080000000001</v>
      </c>
      <c r="DT560">
        <v>0</v>
      </c>
      <c r="DU560">
        <v>0</v>
      </c>
      <c r="DV560" s="1">
        <v>2.7363639999999998E-3</v>
      </c>
      <c r="DW560">
        <v>21.296700000000001</v>
      </c>
      <c r="DX560">
        <v>0</v>
      </c>
      <c r="DY560">
        <v>0</v>
      </c>
      <c r="DZ560" s="1">
        <v>2.8344220000000001E-3</v>
      </c>
      <c r="EA560">
        <v>21.288250000000001</v>
      </c>
      <c r="EB560">
        <v>0</v>
      </c>
      <c r="EC560">
        <v>0</v>
      </c>
      <c r="ED560" s="1">
        <v>2.8668690000000002E-3</v>
      </c>
      <c r="EE560">
        <v>21.286090000000002</v>
      </c>
      <c r="EF560">
        <v>0</v>
      </c>
      <c r="EG560">
        <v>0</v>
      </c>
      <c r="EH560" s="1">
        <v>2.8589100000000001E-3</v>
      </c>
      <c r="EI560">
        <v>21.337150000000001</v>
      </c>
      <c r="EJ560">
        <v>0</v>
      </c>
      <c r="EK560">
        <v>0</v>
      </c>
      <c r="EL560" s="1">
        <v>2.7632870000000001E-3</v>
      </c>
      <c r="EM560">
        <v>21.47917</v>
      </c>
      <c r="EN560">
        <v>0</v>
      </c>
      <c r="EO560">
        <v>0</v>
      </c>
      <c r="EP560" s="1">
        <v>2.6857610000000001E-3</v>
      </c>
      <c r="EQ560">
        <v>21.794930000000001</v>
      </c>
      <c r="ER560">
        <v>0</v>
      </c>
      <c r="ES560">
        <v>0</v>
      </c>
      <c r="ET560" s="1">
        <v>2.6630709999999999E-3</v>
      </c>
      <c r="EU560">
        <v>22.125160000000001</v>
      </c>
      <c r="EV560">
        <v>0</v>
      </c>
      <c r="EW560">
        <v>0</v>
      </c>
      <c r="EX560" s="1">
        <v>2.6718330000000002E-3</v>
      </c>
      <c r="EY560">
        <v>22.248159999999999</v>
      </c>
      <c r="EZ560">
        <v>0</v>
      </c>
      <c r="FA560">
        <v>0</v>
      </c>
      <c r="FB560" s="1">
        <v>2.6635679999999998E-3</v>
      </c>
      <c r="FC560">
        <v>22.241530000000001</v>
      </c>
      <c r="FD560">
        <v>0</v>
      </c>
      <c r="FE560">
        <v>0</v>
      </c>
      <c r="FF560" s="1">
        <v>2.8238790000000001E-3</v>
      </c>
      <c r="FG560">
        <v>22.22963</v>
      </c>
      <c r="FH560">
        <v>0</v>
      </c>
      <c r="FI560">
        <v>0</v>
      </c>
      <c r="FJ560" s="1">
        <v>2.8608190000000001E-3</v>
      </c>
      <c r="FK560">
        <v>22.234269999999999</v>
      </c>
      <c r="FL560">
        <v>0</v>
      </c>
      <c r="FM560">
        <v>0</v>
      </c>
      <c r="FN560" s="1">
        <v>2.8793030000000002E-3</v>
      </c>
      <c r="FO560">
        <v>22.32921</v>
      </c>
      <c r="FP560">
        <v>0</v>
      </c>
      <c r="FQ560">
        <v>0</v>
      </c>
      <c r="FR560" s="1">
        <v>2.7595720000000001E-3</v>
      </c>
      <c r="FS560">
        <v>22.479279999999999</v>
      </c>
      <c r="FT560">
        <v>0</v>
      </c>
      <c r="FU560">
        <v>0</v>
      </c>
      <c r="FV560" s="1">
        <v>2.6871769999999998E-3</v>
      </c>
      <c r="FW560">
        <v>22.659330000000001</v>
      </c>
      <c r="FX560">
        <v>0</v>
      </c>
      <c r="FY560">
        <v>0</v>
      </c>
      <c r="FZ560" s="1">
        <v>2.678087E-3</v>
      </c>
      <c r="GA560">
        <v>22.766870000000001</v>
      </c>
      <c r="GB560">
        <v>0</v>
      </c>
      <c r="GC560">
        <v>0</v>
      </c>
      <c r="GD560" s="1">
        <v>2.717152E-3</v>
      </c>
      <c r="GE560">
        <v>22.81129</v>
      </c>
      <c r="GF560">
        <v>0</v>
      </c>
      <c r="GG560">
        <v>0</v>
      </c>
      <c r="GH560" s="1">
        <v>2.7227779999999999E-3</v>
      </c>
      <c r="GI560">
        <v>22.79955</v>
      </c>
      <c r="GJ560">
        <v>0</v>
      </c>
      <c r="GK560">
        <v>0</v>
      </c>
      <c r="GL560" s="1">
        <v>2.8782E-3</v>
      </c>
      <c r="GM560">
        <v>22.78436</v>
      </c>
      <c r="GN560">
        <v>0</v>
      </c>
      <c r="GO560">
        <v>0</v>
      </c>
      <c r="GP560" s="1">
        <v>2.906386E-3</v>
      </c>
      <c r="GQ560">
        <v>22.78349</v>
      </c>
      <c r="GR560">
        <v>0</v>
      </c>
      <c r="GS560">
        <v>0</v>
      </c>
      <c r="GT560" s="1">
        <v>2.9182370000000002E-3</v>
      </c>
      <c r="GU560">
        <v>22.91264</v>
      </c>
      <c r="GV560">
        <v>0</v>
      </c>
      <c r="GW560">
        <v>0</v>
      </c>
      <c r="GX560" s="1">
        <v>2.8040080000000002E-3</v>
      </c>
      <c r="GY560">
        <v>23.113289999999999</v>
      </c>
      <c r="GZ560">
        <v>0</v>
      </c>
      <c r="HA560">
        <v>0</v>
      </c>
      <c r="HB560" s="1">
        <v>2.7300789999999998E-3</v>
      </c>
      <c r="HC560">
        <v>23.364280000000001</v>
      </c>
      <c r="HD560">
        <v>0</v>
      </c>
      <c r="HE560">
        <v>0</v>
      </c>
      <c r="HF560" s="1">
        <v>2.7157010000000001E-3</v>
      </c>
      <c r="HG560">
        <v>23.578489999999999</v>
      </c>
      <c r="HH560">
        <v>0</v>
      </c>
      <c r="HI560">
        <v>0</v>
      </c>
      <c r="HJ560" s="1">
        <v>2.7454720000000001E-3</v>
      </c>
      <c r="HK560">
        <v>23.635639999999999</v>
      </c>
      <c r="HL560">
        <v>0</v>
      </c>
      <c r="HM560">
        <v>0</v>
      </c>
      <c r="HN560" s="1">
        <v>2.730208E-3</v>
      </c>
      <c r="HO560">
        <v>23.63147</v>
      </c>
      <c r="HP560">
        <v>0</v>
      </c>
      <c r="HQ560">
        <v>0</v>
      </c>
      <c r="HR560" s="1">
        <v>2.8159220000000002E-3</v>
      </c>
      <c r="HS560">
        <v>23.620080000000002</v>
      </c>
      <c r="HT560">
        <v>0</v>
      </c>
      <c r="HU560">
        <v>0</v>
      </c>
      <c r="HV560" s="1">
        <v>2.8067159999999999E-3</v>
      </c>
      <c r="HW560">
        <v>23.630199999999999</v>
      </c>
      <c r="HX560">
        <v>0</v>
      </c>
      <c r="HY560">
        <v>0</v>
      </c>
      <c r="HZ560" s="1">
        <v>2.8068989999999999E-3</v>
      </c>
      <c r="IA560">
        <v>23.785679999999999</v>
      </c>
      <c r="IB560">
        <v>0</v>
      </c>
      <c r="IC560">
        <v>0</v>
      </c>
      <c r="ID560" s="1">
        <v>2.7246219999999999E-3</v>
      </c>
      <c r="IE560">
        <v>24.132480000000001</v>
      </c>
      <c r="IF560">
        <v>0</v>
      </c>
      <c r="IG560">
        <v>0</v>
      </c>
      <c r="IH560" s="1">
        <v>2.6623250000000001E-3</v>
      </c>
      <c r="II560">
        <v>24.576650000000001</v>
      </c>
      <c r="IJ560">
        <v>0</v>
      </c>
      <c r="IK560">
        <v>0</v>
      </c>
      <c r="IL560" s="1">
        <v>2.6360020000000001E-3</v>
      </c>
      <c r="IM560">
        <v>24.887350000000001</v>
      </c>
      <c r="IN560">
        <v>0</v>
      </c>
      <c r="IO560">
        <v>0</v>
      </c>
      <c r="IP560" s="1">
        <v>2.6386920000000002E-3</v>
      </c>
      <c r="IQ560">
        <v>24.972909999999999</v>
      </c>
      <c r="IR560">
        <v>0</v>
      </c>
      <c r="IS560">
        <v>0</v>
      </c>
      <c r="IT560" s="1">
        <v>2.6198469999999998E-3</v>
      </c>
      <c r="IU560">
        <v>24.968699999999998</v>
      </c>
      <c r="IV560">
        <v>0</v>
      </c>
      <c r="IW560">
        <v>0</v>
      </c>
      <c r="IX560" s="1">
        <v>2.6425989999999998E-3</v>
      </c>
      <c r="IY560">
        <v>24.95926</v>
      </c>
      <c r="IZ560">
        <v>0</v>
      </c>
      <c r="JA560">
        <v>0</v>
      </c>
      <c r="JB560" s="1">
        <v>2.5960699999999998E-3</v>
      </c>
      <c r="JC560">
        <v>24.958860000000001</v>
      </c>
      <c r="JD560">
        <v>0</v>
      </c>
      <c r="JE560">
        <v>0</v>
      </c>
      <c r="JF560" s="1">
        <v>2.551944E-3</v>
      </c>
      <c r="JG560">
        <v>25.075389999999999</v>
      </c>
      <c r="JH560">
        <v>0</v>
      </c>
      <c r="JI560">
        <v>0</v>
      </c>
      <c r="JJ560" s="1">
        <v>2.4972050000000002E-3</v>
      </c>
      <c r="JK560">
        <v>25.22017</v>
      </c>
      <c r="JL560">
        <v>0</v>
      </c>
      <c r="JM560">
        <v>0</v>
      </c>
      <c r="JN560" s="1">
        <v>2.4681070000000002E-3</v>
      </c>
      <c r="JO560">
        <v>25.287690000000001</v>
      </c>
      <c r="JP560">
        <v>0</v>
      </c>
      <c r="JQ560">
        <v>0</v>
      </c>
      <c r="JR560" s="1">
        <v>2.4621370000000001E-3</v>
      </c>
      <c r="JS560">
        <v>25.309760000000001</v>
      </c>
      <c r="JT560">
        <v>0</v>
      </c>
      <c r="JU560">
        <v>0</v>
      </c>
      <c r="JV560" s="1">
        <v>2.4501240000000001E-3</v>
      </c>
      <c r="JW560">
        <v>25.331790000000002</v>
      </c>
      <c r="JX560">
        <v>0</v>
      </c>
      <c r="JY560">
        <v>0</v>
      </c>
      <c r="JZ560" s="1">
        <v>2.4266029999999998E-3</v>
      </c>
      <c r="KA560">
        <v>25.32714</v>
      </c>
      <c r="KB560">
        <v>0</v>
      </c>
      <c r="KC560">
        <v>0</v>
      </c>
      <c r="KD560" s="1">
        <v>2.438923E-3</v>
      </c>
      <c r="KE560">
        <v>25.316800000000001</v>
      </c>
      <c r="KF560">
        <v>0</v>
      </c>
      <c r="KG560">
        <v>0</v>
      </c>
      <c r="KH560" s="1">
        <v>2.434294E-3</v>
      </c>
      <c r="KI560">
        <v>25.3093</v>
      </c>
      <c r="KJ560">
        <v>0</v>
      </c>
      <c r="KK560">
        <v>0</v>
      </c>
      <c r="KL560" s="1">
        <v>2.4354939999999999E-3</v>
      </c>
      <c r="KM560">
        <v>25.421990000000001</v>
      </c>
      <c r="KN560">
        <v>0</v>
      </c>
      <c r="KO560">
        <v>0</v>
      </c>
      <c r="KP560" s="1">
        <v>2.3982040000000001E-3</v>
      </c>
      <c r="KQ560">
        <v>25.751429999999999</v>
      </c>
      <c r="KR560">
        <v>0</v>
      </c>
      <c r="KS560">
        <v>0</v>
      </c>
      <c r="KT560" s="1">
        <v>2.3686169999999999E-3</v>
      </c>
      <c r="KU560">
        <v>26.234110000000001</v>
      </c>
      <c r="KV560">
        <v>0</v>
      </c>
      <c r="KW560">
        <v>0</v>
      </c>
      <c r="KX560" s="1">
        <v>2.3518369999999999E-3</v>
      </c>
      <c r="KY560">
        <v>26.597660000000001</v>
      </c>
      <c r="KZ560">
        <v>0</v>
      </c>
      <c r="LA560">
        <v>0</v>
      </c>
      <c r="LB560" s="1">
        <v>2.354802E-3</v>
      </c>
      <c r="LC560">
        <v>26.7011</v>
      </c>
      <c r="LD560">
        <v>0</v>
      </c>
      <c r="LE560">
        <v>0</v>
      </c>
      <c r="LF560" s="1">
        <v>2.3571529999999999E-3</v>
      </c>
      <c r="LG560">
        <v>26.687159999999999</v>
      </c>
      <c r="LH560">
        <v>0</v>
      </c>
      <c r="LI560">
        <v>0</v>
      </c>
      <c r="LJ560" s="1">
        <v>2.3079910000000001E-3</v>
      </c>
      <c r="LK560">
        <v>26.673749999999998</v>
      </c>
      <c r="LL560">
        <v>0</v>
      </c>
      <c r="LM560">
        <v>0</v>
      </c>
      <c r="LN560" s="1">
        <v>2.271819E-3</v>
      </c>
      <c r="LO560">
        <v>26.66337</v>
      </c>
      <c r="LP560">
        <v>0</v>
      </c>
      <c r="LQ560">
        <v>0</v>
      </c>
      <c r="LR560" s="1">
        <v>2.2502099999999999E-3</v>
      </c>
      <c r="LS560">
        <v>26.726459999999999</v>
      </c>
      <c r="LT560">
        <v>0</v>
      </c>
      <c r="LU560">
        <v>0</v>
      </c>
      <c r="LV560" s="1">
        <v>2.2673319999999999E-3</v>
      </c>
      <c r="LW560">
        <v>26.8658</v>
      </c>
      <c r="LX560">
        <v>0</v>
      </c>
      <c r="LY560">
        <v>0</v>
      </c>
      <c r="LZ560" s="1">
        <v>2.2768189999999998E-3</v>
      </c>
      <c r="MA560">
        <v>26.99202</v>
      </c>
      <c r="MB560">
        <v>0</v>
      </c>
      <c r="MC560">
        <v>0</v>
      </c>
      <c r="MD560" s="1">
        <v>2.2668810000000001E-3</v>
      </c>
      <c r="ME560">
        <v>27.095310000000001</v>
      </c>
      <c r="MF560">
        <v>0</v>
      </c>
      <c r="MG560">
        <v>0</v>
      </c>
      <c r="MH560" s="1">
        <v>2.239848E-3</v>
      </c>
      <c r="MI560">
        <v>27.151599999999998</v>
      </c>
      <c r="MJ560">
        <v>0</v>
      </c>
      <c r="MK560">
        <v>0</v>
      </c>
      <c r="ML560" s="1">
        <v>2.2219230000000002E-3</v>
      </c>
      <c r="MM560">
        <v>27.131730000000001</v>
      </c>
      <c r="MN560">
        <v>0</v>
      </c>
      <c r="MO560">
        <v>0</v>
      </c>
      <c r="MP560" s="1">
        <v>2.23376E-3</v>
      </c>
      <c r="MQ560">
        <v>27.111460000000001</v>
      </c>
      <c r="MR560">
        <v>0</v>
      </c>
      <c r="MS560">
        <v>0</v>
      </c>
      <c r="MT560" s="1">
        <v>2.2443950000000002E-3</v>
      </c>
      <c r="MU560">
        <v>27.105630000000001</v>
      </c>
      <c r="MV560">
        <v>0</v>
      </c>
      <c r="MW560">
        <v>0</v>
      </c>
      <c r="MX560" s="1">
        <v>2.2498029999999999E-3</v>
      </c>
      <c r="MY560">
        <v>27.19164</v>
      </c>
      <c r="MZ560">
        <v>0</v>
      </c>
      <c r="NA560">
        <v>0</v>
      </c>
      <c r="NB560" s="1">
        <v>2.222679E-3</v>
      </c>
      <c r="NC560">
        <v>27.31814</v>
      </c>
      <c r="ND560">
        <v>0</v>
      </c>
      <c r="NE560">
        <v>0</v>
      </c>
      <c r="NF560" s="1">
        <v>2.2038169999999998E-3</v>
      </c>
      <c r="NG560">
        <v>27.526350000000001</v>
      </c>
      <c r="NH560">
        <v>0</v>
      </c>
      <c r="NI560">
        <v>0</v>
      </c>
      <c r="NJ560" s="1">
        <v>2.1960289999999999E-3</v>
      </c>
      <c r="NK560">
        <v>27.794039999999999</v>
      </c>
      <c r="NL560">
        <v>0</v>
      </c>
      <c r="NM560">
        <v>0</v>
      </c>
      <c r="NN560" s="1">
        <v>2.2044339999999999E-3</v>
      </c>
      <c r="NO560">
        <v>27.955909999999999</v>
      </c>
      <c r="NP560">
        <v>0</v>
      </c>
      <c r="NQ560">
        <v>0</v>
      </c>
      <c r="NR560" s="1">
        <v>2.207896E-3</v>
      </c>
      <c r="NS560">
        <v>27.933029999999999</v>
      </c>
      <c r="NT560">
        <v>0</v>
      </c>
      <c r="NU560">
        <v>0</v>
      </c>
      <c r="NV560" s="1">
        <v>2.1852500000000001E-3</v>
      </c>
      <c r="NW560">
        <v>27.906279999999999</v>
      </c>
      <c r="NX560">
        <v>0</v>
      </c>
      <c r="NY560">
        <v>0</v>
      </c>
      <c r="NZ560" s="1">
        <v>2.166505E-3</v>
      </c>
      <c r="OA560">
        <v>27.892119999999998</v>
      </c>
      <c r="OB560" s="1">
        <v>1.9139249999999999E-24</v>
      </c>
      <c r="OC560" s="1">
        <v>8.2042659999999995E-21</v>
      </c>
      <c r="OD560" s="1">
        <v>2.153482E-3</v>
      </c>
      <c r="OE560">
        <v>27.976980000000001</v>
      </c>
      <c r="OF560" s="1">
        <v>5.2812500000000004E-22</v>
      </c>
      <c r="OG560" s="1">
        <v>6.9024689999999998E-18</v>
      </c>
      <c r="OH560" s="1">
        <v>2.1613370000000002E-3</v>
      </c>
      <c r="OI560">
        <v>28.063189999999999</v>
      </c>
      <c r="OJ560" s="1">
        <v>7.1344999999999998E-21</v>
      </c>
      <c r="OK560" s="1">
        <v>1.5258820000000001E-16</v>
      </c>
    </row>
    <row r="561" spans="1:427" x14ac:dyDescent="0.35">
      <c r="A561">
        <v>570</v>
      </c>
      <c r="B561" t="s">
        <v>4</v>
      </c>
      <c r="C561" t="s">
        <v>364</v>
      </c>
      <c r="D561" t="s">
        <v>568</v>
      </c>
      <c r="E561">
        <v>10575.66</v>
      </c>
      <c r="F561" s="1">
        <v>7.1771559999999996E-3</v>
      </c>
      <c r="G561">
        <v>18.780740000000002</v>
      </c>
      <c r="H561">
        <v>0</v>
      </c>
      <c r="I561">
        <v>0</v>
      </c>
      <c r="J561" s="1">
        <v>7.2061099999999999E-3</v>
      </c>
      <c r="K561">
        <v>18.838560000000001</v>
      </c>
      <c r="L561">
        <v>0</v>
      </c>
      <c r="M561">
        <v>0</v>
      </c>
      <c r="N561" s="1">
        <v>6.9810760000000001E-3</v>
      </c>
      <c r="O561">
        <v>18.867270000000001</v>
      </c>
      <c r="P561">
        <v>0</v>
      </c>
      <c r="Q561">
        <v>0</v>
      </c>
      <c r="R561" s="1">
        <v>6.8311079999999998E-3</v>
      </c>
      <c r="S561">
        <v>18.96461</v>
      </c>
      <c r="T561">
        <v>0</v>
      </c>
      <c r="U561">
        <v>0</v>
      </c>
      <c r="V561" s="1">
        <v>6.8133769999999998E-3</v>
      </c>
      <c r="W561">
        <v>19.05968</v>
      </c>
      <c r="X561">
        <v>0</v>
      </c>
      <c r="Y561">
        <v>0</v>
      </c>
      <c r="Z561" s="1">
        <v>6.8558129999999997E-3</v>
      </c>
      <c r="AA561">
        <v>19.09226</v>
      </c>
      <c r="AB561">
        <v>0</v>
      </c>
      <c r="AC561">
        <v>0</v>
      </c>
      <c r="AD561" s="1">
        <v>6.8357929999999997E-3</v>
      </c>
      <c r="AE561">
        <v>19.077359999999999</v>
      </c>
      <c r="AF561">
        <v>0</v>
      </c>
      <c r="AG561">
        <v>0</v>
      </c>
      <c r="AH561" s="1">
        <v>6.7514480000000002E-3</v>
      </c>
      <c r="AI561">
        <v>19.056940000000001</v>
      </c>
      <c r="AJ561">
        <v>0</v>
      </c>
      <c r="AK561">
        <v>0</v>
      </c>
      <c r="AL561">
        <v>6.6416349999999999E-3</v>
      </c>
      <c r="AM561">
        <v>19.059899999999999</v>
      </c>
      <c r="AN561">
        <v>0</v>
      </c>
      <c r="AO561">
        <v>0</v>
      </c>
      <c r="AP561" s="1">
        <v>6.5956069999999999E-3</v>
      </c>
      <c r="AQ561">
        <v>19.169129999999999</v>
      </c>
      <c r="AR561">
        <v>0</v>
      </c>
      <c r="AS561">
        <v>0</v>
      </c>
      <c r="AT561" s="1">
        <v>6.5643979999999999E-3</v>
      </c>
      <c r="AU561">
        <v>19.352</v>
      </c>
      <c r="AV561">
        <v>0</v>
      </c>
      <c r="AW561">
        <v>0</v>
      </c>
      <c r="AX561" s="1">
        <v>6.5318479999999998E-3</v>
      </c>
      <c r="AY561">
        <v>19.569009999999999</v>
      </c>
      <c r="AZ561">
        <v>0</v>
      </c>
      <c r="BA561">
        <v>0</v>
      </c>
      <c r="BB561" s="1">
        <v>6.4473050000000004E-3</v>
      </c>
      <c r="BC561">
        <v>19.74689</v>
      </c>
      <c r="BD561">
        <v>0</v>
      </c>
      <c r="BE561">
        <v>0</v>
      </c>
      <c r="BF561" s="1">
        <v>6.3514519999999996E-3</v>
      </c>
      <c r="BG561">
        <v>19.802510000000002</v>
      </c>
      <c r="BH561">
        <v>0</v>
      </c>
      <c r="BI561">
        <v>0</v>
      </c>
      <c r="BJ561" s="1">
        <v>6.2689110000000003E-3</v>
      </c>
      <c r="BK561">
        <v>19.790610000000001</v>
      </c>
      <c r="BL561">
        <v>0</v>
      </c>
      <c r="BM561">
        <v>0</v>
      </c>
      <c r="BN561" s="1">
        <v>6.3485779999999997E-3</v>
      </c>
      <c r="BO561">
        <v>19.775590000000001</v>
      </c>
      <c r="BP561">
        <v>0</v>
      </c>
      <c r="BQ561">
        <v>0</v>
      </c>
      <c r="BR561" s="1">
        <v>6.3494290000000002E-3</v>
      </c>
      <c r="BS561">
        <v>19.767720000000001</v>
      </c>
      <c r="BT561">
        <v>0</v>
      </c>
      <c r="BU561">
        <v>0</v>
      </c>
      <c r="BV561" s="1">
        <v>6.2992070000000002E-3</v>
      </c>
      <c r="BW561">
        <v>19.835360000000001</v>
      </c>
      <c r="BX561">
        <v>0</v>
      </c>
      <c r="BY561">
        <v>0</v>
      </c>
      <c r="BZ561" s="1">
        <v>6.1327350000000003E-3</v>
      </c>
      <c r="CA561">
        <v>19.925149999999999</v>
      </c>
      <c r="CB561">
        <v>0</v>
      </c>
      <c r="CC561">
        <v>0</v>
      </c>
      <c r="CD561" s="1">
        <v>6.0046759999999996E-3</v>
      </c>
      <c r="CE561">
        <v>20.006419999999999</v>
      </c>
      <c r="CF561">
        <v>0</v>
      </c>
      <c r="CG561">
        <v>0</v>
      </c>
      <c r="CH561" s="1">
        <v>5.9390470000000002E-3</v>
      </c>
      <c r="CI561">
        <v>20.070630000000001</v>
      </c>
      <c r="CJ561">
        <v>0</v>
      </c>
      <c r="CK561">
        <v>0</v>
      </c>
      <c r="CL561" s="1">
        <v>5.9192660000000003E-3</v>
      </c>
      <c r="CM561">
        <v>20.07677</v>
      </c>
      <c r="CN561">
        <v>0</v>
      </c>
      <c r="CO561">
        <v>0</v>
      </c>
      <c r="CP561" s="1">
        <v>5.8807659999999999E-3</v>
      </c>
      <c r="CQ561">
        <v>20.067550000000001</v>
      </c>
      <c r="CR561">
        <v>0</v>
      </c>
      <c r="CS561">
        <v>0</v>
      </c>
      <c r="CT561" s="1">
        <v>5.7683919999999998E-3</v>
      </c>
      <c r="CU561">
        <v>20.05416</v>
      </c>
      <c r="CV561">
        <v>0</v>
      </c>
      <c r="CW561">
        <v>0</v>
      </c>
      <c r="CX561" s="1">
        <v>5.6737899999999997E-3</v>
      </c>
      <c r="CY561">
        <v>20.05997</v>
      </c>
      <c r="CZ561">
        <v>0</v>
      </c>
      <c r="DA561">
        <v>0</v>
      </c>
      <c r="DB561" s="1">
        <v>5.6137929999999997E-3</v>
      </c>
      <c r="DC561">
        <v>20.147300000000001</v>
      </c>
      <c r="DD561">
        <v>0</v>
      </c>
      <c r="DE561">
        <v>0</v>
      </c>
      <c r="DF561" s="1">
        <v>5.6188970000000003E-3</v>
      </c>
      <c r="DG561">
        <v>20.326280000000001</v>
      </c>
      <c r="DH561">
        <v>0</v>
      </c>
      <c r="DI561">
        <v>0</v>
      </c>
      <c r="DJ561" s="1">
        <v>5.6150200000000001E-3</v>
      </c>
      <c r="DK561">
        <v>20.6265</v>
      </c>
      <c r="DL561">
        <v>0</v>
      </c>
      <c r="DM561">
        <v>0</v>
      </c>
      <c r="DN561" s="1">
        <v>5.578403E-3</v>
      </c>
      <c r="DO561">
        <v>20.983820000000001</v>
      </c>
      <c r="DP561">
        <v>0</v>
      </c>
      <c r="DQ561">
        <v>0</v>
      </c>
      <c r="DR561" s="1">
        <v>5.4910580000000001E-3</v>
      </c>
      <c r="DS561">
        <v>21.137280000000001</v>
      </c>
      <c r="DT561">
        <v>0</v>
      </c>
      <c r="DU561">
        <v>0</v>
      </c>
      <c r="DV561" s="1">
        <v>5.4155979999999998E-3</v>
      </c>
      <c r="DW561">
        <v>21.128599999999999</v>
      </c>
      <c r="DX561">
        <v>0</v>
      </c>
      <c r="DY561">
        <v>0</v>
      </c>
      <c r="DZ561" s="1">
        <v>5.6371700000000004E-3</v>
      </c>
      <c r="EA561">
        <v>21.116119999999999</v>
      </c>
      <c r="EB561">
        <v>0</v>
      </c>
      <c r="EC561">
        <v>0</v>
      </c>
      <c r="ED561" s="1">
        <v>5.6963980000000001E-3</v>
      </c>
      <c r="EE561">
        <v>21.111249999999998</v>
      </c>
      <c r="EF561">
        <v>0</v>
      </c>
      <c r="EG561">
        <v>0</v>
      </c>
      <c r="EH561" s="1">
        <v>5.6890389999999999E-3</v>
      </c>
      <c r="EI561">
        <v>21.160139999999998</v>
      </c>
      <c r="EJ561">
        <v>0</v>
      </c>
      <c r="EK561">
        <v>0</v>
      </c>
      <c r="EL561" s="1">
        <v>5.4882419999999999E-3</v>
      </c>
      <c r="EM561">
        <v>21.299779999999998</v>
      </c>
      <c r="EN561">
        <v>0</v>
      </c>
      <c r="EO561">
        <v>0</v>
      </c>
      <c r="EP561" s="1">
        <v>5.3370609999999997E-3</v>
      </c>
      <c r="EQ561">
        <v>21.61167</v>
      </c>
      <c r="ER561">
        <v>0</v>
      </c>
      <c r="ES561">
        <v>0</v>
      </c>
      <c r="ET561" s="1">
        <v>5.2901780000000004E-3</v>
      </c>
      <c r="EU561">
        <v>21.936129999999999</v>
      </c>
      <c r="EV561">
        <v>0</v>
      </c>
      <c r="EW561">
        <v>0</v>
      </c>
      <c r="EX561" s="1">
        <v>5.3081739999999997E-3</v>
      </c>
      <c r="EY561">
        <v>22.052659999999999</v>
      </c>
      <c r="EZ561">
        <v>0</v>
      </c>
      <c r="FA561">
        <v>0</v>
      </c>
      <c r="FB561" s="1">
        <v>5.2929379999999996E-3</v>
      </c>
      <c r="FC561">
        <v>22.040839999999999</v>
      </c>
      <c r="FD561">
        <v>0</v>
      </c>
      <c r="FE561">
        <v>0</v>
      </c>
      <c r="FF561" s="1">
        <v>5.6479369999999996E-3</v>
      </c>
      <c r="FG561">
        <v>22.025379999999998</v>
      </c>
      <c r="FH561">
        <v>0</v>
      </c>
      <c r="FI561">
        <v>0</v>
      </c>
      <c r="FJ561" s="1">
        <v>5.7187799999999997E-3</v>
      </c>
      <c r="FK561">
        <v>22.027850000000001</v>
      </c>
      <c r="FL561">
        <v>0</v>
      </c>
      <c r="FM561">
        <v>0</v>
      </c>
      <c r="FN561" s="1">
        <v>5.758717E-3</v>
      </c>
      <c r="FO561">
        <v>22.12088</v>
      </c>
      <c r="FP561">
        <v>0</v>
      </c>
      <c r="FQ561">
        <v>0</v>
      </c>
      <c r="FR561" s="1">
        <v>5.5116940000000001E-3</v>
      </c>
      <c r="FS561">
        <v>22.268450000000001</v>
      </c>
      <c r="FT561">
        <v>0</v>
      </c>
      <c r="FU561">
        <v>0</v>
      </c>
      <c r="FV561" s="1">
        <v>5.3681340000000001E-3</v>
      </c>
      <c r="FW561">
        <v>22.445</v>
      </c>
      <c r="FX561">
        <v>0</v>
      </c>
      <c r="FY561">
        <v>0</v>
      </c>
      <c r="FZ561" s="1">
        <v>5.3535370000000002E-3</v>
      </c>
      <c r="GA561">
        <v>22.548780000000001</v>
      </c>
      <c r="GB561">
        <v>0</v>
      </c>
      <c r="GC561">
        <v>0</v>
      </c>
      <c r="GD561" s="1">
        <v>5.4324839999999996E-3</v>
      </c>
      <c r="GE561">
        <v>22.589939999999999</v>
      </c>
      <c r="GF561">
        <v>0</v>
      </c>
      <c r="GG561">
        <v>0</v>
      </c>
      <c r="GH561" s="1">
        <v>5.4403979999999999E-3</v>
      </c>
      <c r="GI561">
        <v>22.575990000000001</v>
      </c>
      <c r="GJ561">
        <v>0</v>
      </c>
      <c r="GK561">
        <v>0</v>
      </c>
      <c r="GL561" s="1">
        <v>5.7872799999999997E-3</v>
      </c>
      <c r="GM561">
        <v>22.559709999999999</v>
      </c>
      <c r="GN561">
        <v>0</v>
      </c>
      <c r="GO561">
        <v>0</v>
      </c>
      <c r="GP561" s="1">
        <v>5.8376230000000001E-3</v>
      </c>
      <c r="GQ561">
        <v>22.558810000000001</v>
      </c>
      <c r="GR561">
        <v>0</v>
      </c>
      <c r="GS561">
        <v>0</v>
      </c>
      <c r="GT561" s="1">
        <v>5.8714259999999999E-3</v>
      </c>
      <c r="GU561">
        <v>22.687809999999999</v>
      </c>
      <c r="GV561">
        <v>0</v>
      </c>
      <c r="GW561">
        <v>0</v>
      </c>
      <c r="GX561" s="1">
        <v>5.6331649999999999E-3</v>
      </c>
      <c r="GY561">
        <v>22.887</v>
      </c>
      <c r="GZ561">
        <v>0</v>
      </c>
      <c r="HA561">
        <v>0</v>
      </c>
      <c r="HB561" s="1">
        <v>5.4926419999999998E-3</v>
      </c>
      <c r="HC561">
        <v>23.134969999999999</v>
      </c>
      <c r="HD561">
        <v>0</v>
      </c>
      <c r="HE561">
        <v>0</v>
      </c>
      <c r="HF561" s="1">
        <v>5.4613220000000002E-3</v>
      </c>
      <c r="HG561">
        <v>23.344840000000001</v>
      </c>
      <c r="HH561">
        <v>0</v>
      </c>
      <c r="HI561">
        <v>0</v>
      </c>
      <c r="HJ561" s="1">
        <v>5.5214610000000001E-3</v>
      </c>
      <c r="HK561">
        <v>23.397739999999999</v>
      </c>
      <c r="HL561">
        <v>0</v>
      </c>
      <c r="HM561">
        <v>0</v>
      </c>
      <c r="HN561" s="1">
        <v>5.4876530000000003E-3</v>
      </c>
      <c r="HO561">
        <v>23.390540000000001</v>
      </c>
      <c r="HP561">
        <v>0</v>
      </c>
      <c r="HQ561">
        <v>0</v>
      </c>
      <c r="HR561" s="1">
        <v>5.6845760000000002E-3</v>
      </c>
      <c r="HS561">
        <v>23.377320000000001</v>
      </c>
      <c r="HT561">
        <v>0</v>
      </c>
      <c r="HU561">
        <v>0</v>
      </c>
      <c r="HV561" s="1">
        <v>5.6678609999999997E-3</v>
      </c>
      <c r="HW561">
        <v>23.38653</v>
      </c>
      <c r="HX561">
        <v>0</v>
      </c>
      <c r="HY561">
        <v>0</v>
      </c>
      <c r="HZ561" s="1">
        <v>5.6702000000000002E-3</v>
      </c>
      <c r="IA561">
        <v>23.541070000000001</v>
      </c>
      <c r="IB561">
        <v>0</v>
      </c>
      <c r="IC561">
        <v>0</v>
      </c>
      <c r="ID561" s="1">
        <v>5.501873E-3</v>
      </c>
      <c r="IE561">
        <v>23.88514</v>
      </c>
      <c r="IF561">
        <v>0</v>
      </c>
      <c r="IG561">
        <v>0</v>
      </c>
      <c r="IH561" s="1">
        <v>5.3782889999999996E-3</v>
      </c>
      <c r="II561">
        <v>24.323799999999999</v>
      </c>
      <c r="IJ561">
        <v>0</v>
      </c>
      <c r="IK561">
        <v>0</v>
      </c>
      <c r="IL561" s="1">
        <v>5.3295410000000001E-3</v>
      </c>
      <c r="IM561">
        <v>24.627009999999999</v>
      </c>
      <c r="IN561">
        <v>0</v>
      </c>
      <c r="IO561">
        <v>0</v>
      </c>
      <c r="IP561" s="1">
        <v>5.3288149999999998E-3</v>
      </c>
      <c r="IQ561">
        <v>24.705079999999999</v>
      </c>
      <c r="IR561">
        <v>0</v>
      </c>
      <c r="IS561">
        <v>0</v>
      </c>
      <c r="IT561" s="1">
        <v>5.288722E-3</v>
      </c>
      <c r="IU561">
        <v>24.695060000000002</v>
      </c>
      <c r="IV561">
        <v>0</v>
      </c>
      <c r="IW561">
        <v>0</v>
      </c>
      <c r="IX561" s="1">
        <v>5.3534740000000004E-3</v>
      </c>
      <c r="IY561">
        <v>24.681319999999999</v>
      </c>
      <c r="IZ561">
        <v>0</v>
      </c>
      <c r="JA561">
        <v>0</v>
      </c>
      <c r="JB561" s="1">
        <v>5.2577589999999999E-3</v>
      </c>
      <c r="JC561">
        <v>24.677959999999999</v>
      </c>
      <c r="JD561">
        <v>0</v>
      </c>
      <c r="JE561">
        <v>0</v>
      </c>
      <c r="JF561" s="1">
        <v>5.1725820000000002E-3</v>
      </c>
      <c r="JG561">
        <v>24.791740000000001</v>
      </c>
      <c r="JH561">
        <v>0</v>
      </c>
      <c r="JI561">
        <v>0</v>
      </c>
      <c r="JJ561" s="1">
        <v>5.0576559999999998E-3</v>
      </c>
      <c r="JK561">
        <v>24.93327</v>
      </c>
      <c r="JL561">
        <v>0</v>
      </c>
      <c r="JM561">
        <v>0</v>
      </c>
      <c r="JN561" s="1">
        <v>5.0053160000000001E-3</v>
      </c>
      <c r="JO561">
        <v>24.99774</v>
      </c>
      <c r="JP561">
        <v>0</v>
      </c>
      <c r="JQ561">
        <v>0</v>
      </c>
      <c r="JR561" s="1">
        <v>4.9938960000000003E-3</v>
      </c>
      <c r="JS561">
        <v>25.017309999999998</v>
      </c>
      <c r="JT561">
        <v>0</v>
      </c>
      <c r="JU561">
        <v>0</v>
      </c>
      <c r="JV561" s="1">
        <v>4.9700209999999998E-3</v>
      </c>
      <c r="JW561">
        <v>25.037330000000001</v>
      </c>
      <c r="JX561">
        <v>0</v>
      </c>
      <c r="JY561">
        <v>0</v>
      </c>
      <c r="JZ561" s="1">
        <v>4.9228470000000002E-3</v>
      </c>
      <c r="KA561">
        <v>25.031330000000001</v>
      </c>
      <c r="KB561">
        <v>0</v>
      </c>
      <c r="KC561">
        <v>0</v>
      </c>
      <c r="KD561" s="1">
        <v>4.950879E-3</v>
      </c>
      <c r="KE561">
        <v>25.02028</v>
      </c>
      <c r="KF561">
        <v>0</v>
      </c>
      <c r="KG561">
        <v>0</v>
      </c>
      <c r="KH561" s="1">
        <v>4.9415739999999998E-3</v>
      </c>
      <c r="KI561">
        <v>25.012899999999998</v>
      </c>
      <c r="KJ561">
        <v>0</v>
      </c>
      <c r="KK561">
        <v>0</v>
      </c>
      <c r="KL561" s="1">
        <v>4.9515770000000004E-3</v>
      </c>
      <c r="KM561">
        <v>25.125599999999999</v>
      </c>
      <c r="KN561">
        <v>0</v>
      </c>
      <c r="KO561">
        <v>0</v>
      </c>
      <c r="KP561" s="1">
        <v>4.8752240000000001E-3</v>
      </c>
      <c r="KQ561">
        <v>25.453700000000001</v>
      </c>
      <c r="KR561">
        <v>0</v>
      </c>
      <c r="KS561">
        <v>0</v>
      </c>
      <c r="KT561" s="1">
        <v>4.8136740000000004E-3</v>
      </c>
      <c r="KU561">
        <v>25.932220000000001</v>
      </c>
      <c r="KV561">
        <v>0</v>
      </c>
      <c r="KW561">
        <v>0</v>
      </c>
      <c r="KX561" s="1">
        <v>4.7763889999999998E-3</v>
      </c>
      <c r="KY561">
        <v>26.288830000000001</v>
      </c>
      <c r="KZ561">
        <v>0</v>
      </c>
      <c r="LA561">
        <v>0</v>
      </c>
      <c r="LB561" s="1">
        <v>4.786088E-3</v>
      </c>
      <c r="LC561">
        <v>26.38524</v>
      </c>
      <c r="LD561">
        <v>0</v>
      </c>
      <c r="LE561">
        <v>0</v>
      </c>
      <c r="LF561" s="1">
        <v>4.787113E-3</v>
      </c>
      <c r="LG561">
        <v>26.366009999999999</v>
      </c>
      <c r="LH561">
        <v>0</v>
      </c>
      <c r="LI561">
        <v>0</v>
      </c>
      <c r="LJ561" s="1">
        <v>4.6890300000000003E-3</v>
      </c>
      <c r="LK561">
        <v>26.348520000000001</v>
      </c>
      <c r="LL561">
        <v>0</v>
      </c>
      <c r="LM561">
        <v>0</v>
      </c>
      <c r="LN561" s="1">
        <v>4.6135830000000001E-3</v>
      </c>
      <c r="LO561">
        <v>26.335059999999999</v>
      </c>
      <c r="LP561">
        <v>0</v>
      </c>
      <c r="LQ561">
        <v>0</v>
      </c>
      <c r="LR561" s="1">
        <v>4.5736780000000003E-3</v>
      </c>
      <c r="LS561">
        <v>26.395849999999999</v>
      </c>
      <c r="LT561">
        <v>0</v>
      </c>
      <c r="LU561">
        <v>0</v>
      </c>
      <c r="LV561" s="1">
        <v>4.6122200000000002E-3</v>
      </c>
      <c r="LW561">
        <v>26.53284</v>
      </c>
      <c r="LX561">
        <v>0</v>
      </c>
      <c r="LY561">
        <v>0</v>
      </c>
      <c r="LZ561" s="1">
        <v>4.6297270000000001E-3</v>
      </c>
      <c r="MA561">
        <v>26.65644</v>
      </c>
      <c r="MB561">
        <v>0</v>
      </c>
      <c r="MC561">
        <v>0</v>
      </c>
      <c r="MD561" s="1">
        <v>4.6074059999999997E-3</v>
      </c>
      <c r="ME561">
        <v>26.757280000000002</v>
      </c>
      <c r="MF561">
        <v>0</v>
      </c>
      <c r="MG561">
        <v>0</v>
      </c>
      <c r="MH561" s="1">
        <v>4.5532480000000002E-3</v>
      </c>
      <c r="MI561">
        <v>26.811109999999999</v>
      </c>
      <c r="MJ561">
        <v>0</v>
      </c>
      <c r="MK561">
        <v>0</v>
      </c>
      <c r="ML561" s="1">
        <v>4.5144169999999997E-3</v>
      </c>
      <c r="MM561">
        <v>26.78959</v>
      </c>
      <c r="MN561">
        <v>0</v>
      </c>
      <c r="MO561">
        <v>0</v>
      </c>
      <c r="MP561" s="1">
        <v>4.5407579999999998E-3</v>
      </c>
      <c r="MQ561">
        <v>26.768519999999999</v>
      </c>
      <c r="MR561">
        <v>0</v>
      </c>
      <c r="MS561">
        <v>0</v>
      </c>
      <c r="MT561" s="1">
        <v>4.5685120000000003E-3</v>
      </c>
      <c r="MU561">
        <v>26.76275</v>
      </c>
      <c r="MV561">
        <v>0</v>
      </c>
      <c r="MW561">
        <v>0</v>
      </c>
      <c r="MX561" s="1">
        <v>4.5775310000000001E-3</v>
      </c>
      <c r="MY561">
        <v>26.848749999999999</v>
      </c>
      <c r="MZ561">
        <v>0</v>
      </c>
      <c r="NA561">
        <v>0</v>
      </c>
      <c r="NB561" s="1">
        <v>4.5261110000000002E-3</v>
      </c>
      <c r="NC561">
        <v>26.974830000000001</v>
      </c>
      <c r="ND561">
        <v>0</v>
      </c>
      <c r="NE561">
        <v>0</v>
      </c>
      <c r="NF561" s="1">
        <v>4.4843390000000004E-3</v>
      </c>
      <c r="NG561">
        <v>27.181380000000001</v>
      </c>
      <c r="NH561">
        <v>0</v>
      </c>
      <c r="NI561">
        <v>0</v>
      </c>
      <c r="NJ561" s="1">
        <v>4.4720660000000002E-3</v>
      </c>
      <c r="NK561">
        <v>27.446179999999998</v>
      </c>
      <c r="NL561">
        <v>0</v>
      </c>
      <c r="NM561">
        <v>0</v>
      </c>
      <c r="NN561" s="1">
        <v>4.4815439999999996E-3</v>
      </c>
      <c r="NO561">
        <v>27.60463</v>
      </c>
      <c r="NP561">
        <v>0</v>
      </c>
      <c r="NQ561">
        <v>0</v>
      </c>
      <c r="NR561" s="1">
        <v>4.4930880000000001E-3</v>
      </c>
      <c r="NS561">
        <v>27.579029999999999</v>
      </c>
      <c r="NT561">
        <v>0</v>
      </c>
      <c r="NU561">
        <v>0</v>
      </c>
      <c r="NV561" s="1">
        <v>4.4422869999999996E-3</v>
      </c>
      <c r="NW561">
        <v>27.55077</v>
      </c>
      <c r="NX561">
        <v>0</v>
      </c>
      <c r="NY561">
        <v>0</v>
      </c>
      <c r="NZ561" s="1">
        <v>4.4114979999999998E-3</v>
      </c>
      <c r="OA561">
        <v>27.535779999999999</v>
      </c>
      <c r="OB561">
        <v>0</v>
      </c>
      <c r="OC561" s="1">
        <v>-5.0261389999999998E-26</v>
      </c>
      <c r="OD561" s="1">
        <v>4.3823170000000002E-3</v>
      </c>
      <c r="OE561">
        <v>27.619879999999998</v>
      </c>
      <c r="OF561">
        <v>0</v>
      </c>
      <c r="OG561" s="1">
        <v>-6.9654950000000007E-24</v>
      </c>
      <c r="OH561" s="1">
        <v>4.3986499999999996E-3</v>
      </c>
      <c r="OI561">
        <v>27.705190000000002</v>
      </c>
      <c r="OJ561" s="1">
        <v>0</v>
      </c>
      <c r="OK561" s="1">
        <v>-7.8992179999999994E-24</v>
      </c>
    </row>
    <row r="562" spans="1:427" x14ac:dyDescent="0.35">
      <c r="A562">
        <v>571</v>
      </c>
      <c r="B562" t="s">
        <v>4</v>
      </c>
      <c r="C562" t="s">
        <v>364</v>
      </c>
      <c r="D562" t="s">
        <v>569</v>
      </c>
      <c r="E562">
        <v>6870.28</v>
      </c>
      <c r="F562" s="1">
        <v>7.5982549999999999E-3</v>
      </c>
      <c r="G562">
        <v>18.690480000000001</v>
      </c>
      <c r="H562">
        <v>0</v>
      </c>
      <c r="I562">
        <v>0</v>
      </c>
      <c r="J562" s="1">
        <v>7.6378030000000003E-3</v>
      </c>
      <c r="K562">
        <v>18.746169999999999</v>
      </c>
      <c r="L562">
        <v>0</v>
      </c>
      <c r="M562">
        <v>0</v>
      </c>
      <c r="N562" s="1">
        <v>7.3968530000000001E-3</v>
      </c>
      <c r="O562">
        <v>18.774190000000001</v>
      </c>
      <c r="P562">
        <v>0</v>
      </c>
      <c r="Q562">
        <v>0</v>
      </c>
      <c r="R562" s="1">
        <v>7.236836E-3</v>
      </c>
      <c r="S562">
        <v>18.867640000000002</v>
      </c>
      <c r="T562">
        <v>0</v>
      </c>
      <c r="U562">
        <v>0</v>
      </c>
      <c r="V562" s="1">
        <v>7.211772E-3</v>
      </c>
      <c r="W562">
        <v>18.95918</v>
      </c>
      <c r="X562">
        <v>0</v>
      </c>
      <c r="Y562">
        <v>0</v>
      </c>
      <c r="Z562" s="1">
        <v>7.2560519999999998E-3</v>
      </c>
      <c r="AA562">
        <v>18.991530000000001</v>
      </c>
      <c r="AB562">
        <v>0</v>
      </c>
      <c r="AC562">
        <v>0</v>
      </c>
      <c r="AD562" s="1">
        <v>7.2387600000000003E-3</v>
      </c>
      <c r="AE562">
        <v>18.97841</v>
      </c>
      <c r="AF562">
        <v>0</v>
      </c>
      <c r="AG562">
        <v>0</v>
      </c>
      <c r="AH562" s="1">
        <v>7.1493889999999999E-3</v>
      </c>
      <c r="AI562">
        <v>18.959679999999999</v>
      </c>
      <c r="AJ562">
        <v>0</v>
      </c>
      <c r="AK562">
        <v>0</v>
      </c>
      <c r="AL562" s="1">
        <v>7.0288140000000004E-3</v>
      </c>
      <c r="AM562">
        <v>18.96285</v>
      </c>
      <c r="AN562">
        <v>0</v>
      </c>
      <c r="AO562">
        <v>0</v>
      </c>
      <c r="AP562" s="1">
        <v>6.98382E-3</v>
      </c>
      <c r="AQ562">
        <v>19.067160000000001</v>
      </c>
      <c r="AR562">
        <v>0</v>
      </c>
      <c r="AS562">
        <v>0</v>
      </c>
      <c r="AT562" s="1">
        <v>6.9537790000000002E-3</v>
      </c>
      <c r="AU562">
        <v>19.242319999999999</v>
      </c>
      <c r="AV562">
        <v>0</v>
      </c>
      <c r="AW562">
        <v>0</v>
      </c>
      <c r="AX562" s="1">
        <v>6.9190620000000001E-3</v>
      </c>
      <c r="AY562">
        <v>19.450759999999999</v>
      </c>
      <c r="AZ562">
        <v>0</v>
      </c>
      <c r="BA562">
        <v>0</v>
      </c>
      <c r="BB562" s="1">
        <v>6.8311040000000002E-3</v>
      </c>
      <c r="BC562">
        <v>19.622789999999998</v>
      </c>
      <c r="BD562">
        <v>0</v>
      </c>
      <c r="BE562">
        <v>0</v>
      </c>
      <c r="BF562" s="1">
        <v>6.723494E-3</v>
      </c>
      <c r="BG562">
        <v>19.678560000000001</v>
      </c>
      <c r="BH562">
        <v>0</v>
      </c>
      <c r="BI562">
        <v>0</v>
      </c>
      <c r="BJ562" s="1">
        <v>6.635635E-3</v>
      </c>
      <c r="BK562">
        <v>19.669589999999999</v>
      </c>
      <c r="BL562">
        <v>0</v>
      </c>
      <c r="BM562">
        <v>0</v>
      </c>
      <c r="BN562" s="1">
        <v>6.733724E-3</v>
      </c>
      <c r="BO562">
        <v>19.656980000000001</v>
      </c>
      <c r="BP562">
        <v>0</v>
      </c>
      <c r="BQ562">
        <v>0</v>
      </c>
      <c r="BR562" s="1">
        <v>6.7352899999999997E-3</v>
      </c>
      <c r="BS562">
        <v>19.6508</v>
      </c>
      <c r="BT562">
        <v>0</v>
      </c>
      <c r="BU562">
        <v>0</v>
      </c>
      <c r="BV562" s="1">
        <v>6.6838419999999997E-3</v>
      </c>
      <c r="BW562">
        <v>19.716180000000001</v>
      </c>
      <c r="BX562">
        <v>0</v>
      </c>
      <c r="BY562">
        <v>0</v>
      </c>
      <c r="BZ562" s="1">
        <v>6.5046210000000004E-3</v>
      </c>
      <c r="CA562">
        <v>19.802900000000001</v>
      </c>
      <c r="CB562">
        <v>0</v>
      </c>
      <c r="CC562">
        <v>0</v>
      </c>
      <c r="CD562" s="1">
        <v>6.3599329999999999E-3</v>
      </c>
      <c r="CE562">
        <v>19.881409999999999</v>
      </c>
      <c r="CF562">
        <v>0</v>
      </c>
      <c r="CG562">
        <v>0</v>
      </c>
      <c r="CH562" s="1">
        <v>6.29533E-3</v>
      </c>
      <c r="CI562">
        <v>19.943919999999999</v>
      </c>
      <c r="CJ562">
        <v>0</v>
      </c>
      <c r="CK562">
        <v>0</v>
      </c>
      <c r="CL562" s="1">
        <v>6.2768099999999999E-3</v>
      </c>
      <c r="CM562">
        <v>19.950990000000001</v>
      </c>
      <c r="CN562">
        <v>0</v>
      </c>
      <c r="CO562">
        <v>0</v>
      </c>
      <c r="CP562" s="1">
        <v>6.2347110000000004E-3</v>
      </c>
      <c r="CQ562">
        <v>19.943159999999999</v>
      </c>
      <c r="CR562">
        <v>0</v>
      </c>
      <c r="CS562">
        <v>0</v>
      </c>
      <c r="CT562" s="1">
        <v>6.1086079999999997E-3</v>
      </c>
      <c r="CU562">
        <v>19.930959999999999</v>
      </c>
      <c r="CV562">
        <v>0</v>
      </c>
      <c r="CW562">
        <v>0</v>
      </c>
      <c r="CX562" s="1">
        <v>6.011148E-3</v>
      </c>
      <c r="CY562">
        <v>19.93683</v>
      </c>
      <c r="CZ562">
        <v>0</v>
      </c>
      <c r="DA562">
        <v>0</v>
      </c>
      <c r="DB562" s="1">
        <v>5.949612E-3</v>
      </c>
      <c r="DC562">
        <v>20.020189999999999</v>
      </c>
      <c r="DD562">
        <v>0</v>
      </c>
      <c r="DE562">
        <v>0</v>
      </c>
      <c r="DF562" s="1">
        <v>5.9529700000000001E-3</v>
      </c>
      <c r="DG562">
        <v>20.19125</v>
      </c>
      <c r="DH562">
        <v>0</v>
      </c>
      <c r="DI562">
        <v>0</v>
      </c>
      <c r="DJ562" s="1">
        <v>5.9475420000000001E-3</v>
      </c>
      <c r="DK562">
        <v>20.478639999999999</v>
      </c>
      <c r="DL562">
        <v>0</v>
      </c>
      <c r="DM562">
        <v>0</v>
      </c>
      <c r="DN562" s="1">
        <v>5.9046690000000004E-3</v>
      </c>
      <c r="DO562">
        <v>20.821739999999998</v>
      </c>
      <c r="DP562">
        <v>0</v>
      </c>
      <c r="DQ562">
        <v>0</v>
      </c>
      <c r="DR562" s="1">
        <v>5.8214970000000001E-3</v>
      </c>
      <c r="DS562">
        <v>20.97184</v>
      </c>
      <c r="DT562">
        <v>0</v>
      </c>
      <c r="DU562">
        <v>0</v>
      </c>
      <c r="DV562" s="1">
        <v>5.7363709999999997E-3</v>
      </c>
      <c r="DW562">
        <v>20.966999999999999</v>
      </c>
      <c r="DX562">
        <v>0</v>
      </c>
      <c r="DY562">
        <v>0</v>
      </c>
      <c r="DZ562" s="1">
        <v>5.9913830000000003E-3</v>
      </c>
      <c r="EA562">
        <v>20.957930000000001</v>
      </c>
      <c r="EB562">
        <v>0</v>
      </c>
      <c r="EC562">
        <v>0</v>
      </c>
      <c r="ED562" s="1">
        <v>6.0538420000000003E-3</v>
      </c>
      <c r="EE562">
        <v>20.955449999999999</v>
      </c>
      <c r="EF562">
        <v>0</v>
      </c>
      <c r="EG562">
        <v>0</v>
      </c>
      <c r="EH562" s="1">
        <v>6.0508660000000002E-3</v>
      </c>
      <c r="EI562">
        <v>21.003679999999999</v>
      </c>
      <c r="EJ562">
        <v>0</v>
      </c>
      <c r="EK562">
        <v>0</v>
      </c>
      <c r="EL562" s="1">
        <v>5.8336669999999998E-3</v>
      </c>
      <c r="EM562">
        <v>21.138269999999999</v>
      </c>
      <c r="EN562">
        <v>0</v>
      </c>
      <c r="EO562">
        <v>0</v>
      </c>
      <c r="EP562" s="1">
        <v>5.6698219999999997E-3</v>
      </c>
      <c r="EQ562">
        <v>21.437529999999999</v>
      </c>
      <c r="ER562">
        <v>0</v>
      </c>
      <c r="ES562">
        <v>0</v>
      </c>
      <c r="ET562" s="1">
        <v>5.6201020000000001E-3</v>
      </c>
      <c r="EU562">
        <v>21.749960000000002</v>
      </c>
      <c r="EV562">
        <v>0</v>
      </c>
      <c r="EW562">
        <v>0</v>
      </c>
      <c r="EX562" s="1">
        <v>5.6429490000000004E-3</v>
      </c>
      <c r="EY562">
        <v>21.865179999999999</v>
      </c>
      <c r="EZ562">
        <v>0</v>
      </c>
      <c r="FA562">
        <v>0</v>
      </c>
      <c r="FB562" s="1">
        <v>5.6246839999999996E-3</v>
      </c>
      <c r="FC562">
        <v>21.85755</v>
      </c>
      <c r="FD562">
        <v>0</v>
      </c>
      <c r="FE562">
        <v>0</v>
      </c>
      <c r="FF562" s="1">
        <v>6.0382980000000001E-3</v>
      </c>
      <c r="FG562">
        <v>21.845700000000001</v>
      </c>
      <c r="FH562">
        <v>0</v>
      </c>
      <c r="FI562">
        <v>0</v>
      </c>
      <c r="FJ562" s="1">
        <v>6.1035020000000002E-3</v>
      </c>
      <c r="FK562">
        <v>21.850269999999998</v>
      </c>
      <c r="FL562">
        <v>0</v>
      </c>
      <c r="FM562">
        <v>0</v>
      </c>
      <c r="FN562" s="1">
        <v>6.1529030000000004E-3</v>
      </c>
      <c r="FO562">
        <v>21.940560000000001</v>
      </c>
      <c r="FP562">
        <v>0</v>
      </c>
      <c r="FQ562">
        <v>0</v>
      </c>
      <c r="FR562" s="1">
        <v>5.8903760000000001E-3</v>
      </c>
      <c r="FS562">
        <v>22.083079999999999</v>
      </c>
      <c r="FT562">
        <v>0</v>
      </c>
      <c r="FU562">
        <v>0</v>
      </c>
      <c r="FV562" s="1">
        <v>5.7390610000000002E-3</v>
      </c>
      <c r="FW562">
        <v>22.253399999999999</v>
      </c>
      <c r="FX562">
        <v>0</v>
      </c>
      <c r="FY562">
        <v>0</v>
      </c>
      <c r="FZ562" s="1">
        <v>5.7147830000000002E-3</v>
      </c>
      <c r="GA562">
        <v>22.354679999999998</v>
      </c>
      <c r="GB562">
        <v>0</v>
      </c>
      <c r="GC562">
        <v>0</v>
      </c>
      <c r="GD562" s="1">
        <v>5.8064370000000002E-3</v>
      </c>
      <c r="GE562">
        <v>22.39631</v>
      </c>
      <c r="GF562">
        <v>0</v>
      </c>
      <c r="GG562">
        <v>0</v>
      </c>
      <c r="GH562" s="1">
        <v>5.8137149999999997E-3</v>
      </c>
      <c r="GI562">
        <v>22.385069999999999</v>
      </c>
      <c r="GJ562">
        <v>0</v>
      </c>
      <c r="GK562">
        <v>0</v>
      </c>
      <c r="GL562" s="1">
        <v>6.2151580000000001E-3</v>
      </c>
      <c r="GM562">
        <v>22.371169999999999</v>
      </c>
      <c r="GN562">
        <v>0</v>
      </c>
      <c r="GO562">
        <v>0</v>
      </c>
      <c r="GP562" s="1">
        <v>6.2649569999999998E-3</v>
      </c>
      <c r="GQ562">
        <v>22.371500000000001</v>
      </c>
      <c r="GR562">
        <v>0</v>
      </c>
      <c r="GS562">
        <v>0</v>
      </c>
      <c r="GT562" s="1">
        <v>6.3085700000000003E-3</v>
      </c>
      <c r="GU562">
        <v>22.49532</v>
      </c>
      <c r="GV562">
        <v>0</v>
      </c>
      <c r="GW562">
        <v>0</v>
      </c>
      <c r="GX562" s="1">
        <v>6.0443780000000004E-3</v>
      </c>
      <c r="GY562">
        <v>22.686610000000002</v>
      </c>
      <c r="GZ562">
        <v>0</v>
      </c>
      <c r="HA562">
        <v>0</v>
      </c>
      <c r="HB562" s="1">
        <v>5.9017160000000004E-3</v>
      </c>
      <c r="HC562">
        <v>22.92483</v>
      </c>
      <c r="HD562">
        <v>0</v>
      </c>
      <c r="HE562">
        <v>0</v>
      </c>
      <c r="HF562" s="1">
        <v>5.8698149999999996E-3</v>
      </c>
      <c r="HG562">
        <v>23.127669999999998</v>
      </c>
      <c r="HH562">
        <v>0</v>
      </c>
      <c r="HI562">
        <v>0</v>
      </c>
      <c r="HJ562" s="1">
        <v>5.9309300000000001E-3</v>
      </c>
      <c r="HK562">
        <v>23.181280000000001</v>
      </c>
      <c r="HL562">
        <v>0</v>
      </c>
      <c r="HM562">
        <v>0</v>
      </c>
      <c r="HN562" s="1">
        <v>5.898744E-3</v>
      </c>
      <c r="HO562">
        <v>23.177109999999999</v>
      </c>
      <c r="HP562">
        <v>0</v>
      </c>
      <c r="HQ562">
        <v>0</v>
      </c>
      <c r="HR562" s="1">
        <v>6.1301510000000003E-3</v>
      </c>
      <c r="HS562">
        <v>23.166720000000002</v>
      </c>
      <c r="HT562">
        <v>0</v>
      </c>
      <c r="HU562">
        <v>0</v>
      </c>
      <c r="HV562" s="1">
        <v>6.1027160000000002E-3</v>
      </c>
      <c r="HW562">
        <v>23.17708</v>
      </c>
      <c r="HX562">
        <v>0</v>
      </c>
      <c r="HY562">
        <v>0</v>
      </c>
      <c r="HZ562" s="1">
        <v>6.1112240000000002E-3</v>
      </c>
      <c r="IA562">
        <v>23.325679999999998</v>
      </c>
      <c r="IB562">
        <v>0</v>
      </c>
      <c r="IC562">
        <v>0</v>
      </c>
      <c r="ID562" s="1">
        <v>5.926794E-3</v>
      </c>
      <c r="IE562">
        <v>23.65558</v>
      </c>
      <c r="IF562">
        <v>0</v>
      </c>
      <c r="IG562">
        <v>0</v>
      </c>
      <c r="IH562" s="1">
        <v>5.8007789999999998E-3</v>
      </c>
      <c r="II562">
        <v>24.076920000000001</v>
      </c>
      <c r="IJ562">
        <v>0</v>
      </c>
      <c r="IK562">
        <v>0</v>
      </c>
      <c r="IL562" s="1">
        <v>5.7486079999999997E-3</v>
      </c>
      <c r="IM562">
        <v>24.37068</v>
      </c>
      <c r="IN562">
        <v>0</v>
      </c>
      <c r="IO562">
        <v>0</v>
      </c>
      <c r="IP562" s="1">
        <v>5.7456410000000001E-3</v>
      </c>
      <c r="IQ562">
        <v>24.450220000000002</v>
      </c>
      <c r="IR562">
        <v>0</v>
      </c>
      <c r="IS562">
        <v>0</v>
      </c>
      <c r="IT562" s="1">
        <v>5.7060019999999999E-3</v>
      </c>
      <c r="IU562">
        <v>24.444980000000001</v>
      </c>
      <c r="IV562">
        <v>0</v>
      </c>
      <c r="IW562">
        <v>0</v>
      </c>
      <c r="IX562" s="1">
        <v>5.7872749999999997E-3</v>
      </c>
      <c r="IY562">
        <v>24.435359999999999</v>
      </c>
      <c r="IZ562">
        <v>0</v>
      </c>
      <c r="JA562">
        <v>0</v>
      </c>
      <c r="JB562" s="1">
        <v>5.6847019999999998E-3</v>
      </c>
      <c r="JC562">
        <v>24.434750000000001</v>
      </c>
      <c r="JD562">
        <v>0</v>
      </c>
      <c r="JE562">
        <v>0</v>
      </c>
      <c r="JF562" s="1">
        <v>5.5993359999999999E-3</v>
      </c>
      <c r="JG562">
        <v>24.545249999999999</v>
      </c>
      <c r="JH562">
        <v>0</v>
      </c>
      <c r="JI562">
        <v>0</v>
      </c>
      <c r="JJ562" s="1">
        <v>5.4727889999999996E-3</v>
      </c>
      <c r="JK562">
        <v>24.682459999999999</v>
      </c>
      <c r="JL562">
        <v>0</v>
      </c>
      <c r="JM562">
        <v>0</v>
      </c>
      <c r="JN562" s="1">
        <v>5.417168E-3</v>
      </c>
      <c r="JO562">
        <v>24.746230000000001</v>
      </c>
      <c r="JP562">
        <v>0</v>
      </c>
      <c r="JQ562">
        <v>0</v>
      </c>
      <c r="JR562" s="1">
        <v>5.404631E-3</v>
      </c>
      <c r="JS562">
        <v>24.766819999999999</v>
      </c>
      <c r="JT562">
        <v>0</v>
      </c>
      <c r="JU562">
        <v>0</v>
      </c>
      <c r="JV562" s="1">
        <v>5.3775580000000002E-3</v>
      </c>
      <c r="JW562">
        <v>24.787610000000001</v>
      </c>
      <c r="JX562">
        <v>0</v>
      </c>
      <c r="JY562">
        <v>0</v>
      </c>
      <c r="JZ562" s="1">
        <v>5.3286410000000003E-3</v>
      </c>
      <c r="KA562">
        <v>24.78323</v>
      </c>
      <c r="KB562">
        <v>0</v>
      </c>
      <c r="KC562">
        <v>0</v>
      </c>
      <c r="KD562" s="1">
        <v>5.3621129999999999E-3</v>
      </c>
      <c r="KE562">
        <v>24.773700000000002</v>
      </c>
      <c r="KF562">
        <v>0</v>
      </c>
      <c r="KG562">
        <v>0</v>
      </c>
      <c r="KH562" s="1">
        <v>5.3618390000000002E-3</v>
      </c>
      <c r="KI562">
        <v>24.767420000000001</v>
      </c>
      <c r="KJ562">
        <v>0</v>
      </c>
      <c r="KK562">
        <v>0</v>
      </c>
      <c r="KL562" s="1">
        <v>5.3717280000000001E-3</v>
      </c>
      <c r="KM562">
        <v>24.875299999999999</v>
      </c>
      <c r="KN562">
        <v>0</v>
      </c>
      <c r="KO562">
        <v>0</v>
      </c>
      <c r="KP562" s="1">
        <v>5.2837530000000004E-3</v>
      </c>
      <c r="KQ562">
        <v>25.188849999999999</v>
      </c>
      <c r="KR562">
        <v>0</v>
      </c>
      <c r="KS562">
        <v>0</v>
      </c>
      <c r="KT562" s="1">
        <v>5.2168939999999997E-3</v>
      </c>
      <c r="KU562">
        <v>25.64724</v>
      </c>
      <c r="KV562">
        <v>0</v>
      </c>
      <c r="KW562">
        <v>0</v>
      </c>
      <c r="KX562" s="1">
        <v>5.1818630000000001E-3</v>
      </c>
      <c r="KY562">
        <v>25.991309999999999</v>
      </c>
      <c r="KZ562">
        <v>0</v>
      </c>
      <c r="LA562">
        <v>0</v>
      </c>
      <c r="LB562" s="1">
        <v>5.1889379999999997E-3</v>
      </c>
      <c r="LC562">
        <v>26.088100000000001</v>
      </c>
      <c r="LD562">
        <v>0</v>
      </c>
      <c r="LE562">
        <v>0</v>
      </c>
      <c r="LF562" s="1">
        <v>5.1929619999999998E-3</v>
      </c>
      <c r="LG562">
        <v>26.073930000000001</v>
      </c>
      <c r="LH562">
        <v>0</v>
      </c>
      <c r="LI562">
        <v>0</v>
      </c>
      <c r="LJ562" s="1">
        <v>5.0786570000000003E-3</v>
      </c>
      <c r="LK562">
        <v>26.060400000000001</v>
      </c>
      <c r="LL562">
        <v>0</v>
      </c>
      <c r="LM562">
        <v>0</v>
      </c>
      <c r="LN562" s="1">
        <v>5.0012650000000004E-3</v>
      </c>
      <c r="LO562">
        <v>26.050059999999998</v>
      </c>
      <c r="LP562">
        <v>0</v>
      </c>
      <c r="LQ562">
        <v>0</v>
      </c>
      <c r="LR562" s="1">
        <v>4.9587099999999999E-3</v>
      </c>
      <c r="LS562">
        <v>26.109919999999999</v>
      </c>
      <c r="LT562">
        <v>0</v>
      </c>
      <c r="LU562">
        <v>0</v>
      </c>
      <c r="LV562" s="1">
        <v>4.996988E-3</v>
      </c>
      <c r="LW562">
        <v>26.242159999999998</v>
      </c>
      <c r="LX562">
        <v>0</v>
      </c>
      <c r="LY562">
        <v>0</v>
      </c>
      <c r="LZ562" s="1">
        <v>5.0116179999999998E-3</v>
      </c>
      <c r="MA562">
        <v>26.36196</v>
      </c>
      <c r="MB562">
        <v>0</v>
      </c>
      <c r="MC562">
        <v>0</v>
      </c>
      <c r="MD562" s="1">
        <v>4.9931960000000001E-3</v>
      </c>
      <c r="ME562">
        <v>26.46012</v>
      </c>
      <c r="MF562">
        <v>0</v>
      </c>
      <c r="MG562">
        <v>0</v>
      </c>
      <c r="MH562" s="1">
        <v>4.9366770000000004E-3</v>
      </c>
      <c r="MI562">
        <v>26.513670000000001</v>
      </c>
      <c r="MJ562">
        <v>0</v>
      </c>
      <c r="MK562">
        <v>0</v>
      </c>
      <c r="ML562" s="1">
        <v>4.8929530000000002E-3</v>
      </c>
      <c r="MM562">
        <v>26.49522</v>
      </c>
      <c r="MN562">
        <v>0</v>
      </c>
      <c r="MO562">
        <v>0</v>
      </c>
      <c r="MP562" s="1">
        <v>4.9239100000000001E-3</v>
      </c>
      <c r="MQ562">
        <v>26.47663</v>
      </c>
      <c r="MR562">
        <v>0</v>
      </c>
      <c r="MS562">
        <v>0</v>
      </c>
      <c r="MT562" s="1">
        <v>4.9527410000000001E-3</v>
      </c>
      <c r="MU562">
        <v>26.472159999999999</v>
      </c>
      <c r="MV562">
        <v>0</v>
      </c>
      <c r="MW562">
        <v>0</v>
      </c>
      <c r="MX562" s="1">
        <v>4.9662339999999999E-3</v>
      </c>
      <c r="MY562">
        <v>26.554939999999998</v>
      </c>
      <c r="MZ562">
        <v>0</v>
      </c>
      <c r="NA562">
        <v>0</v>
      </c>
      <c r="NB562" s="1">
        <v>4.9057770000000001E-3</v>
      </c>
      <c r="NC562">
        <v>26.675940000000001</v>
      </c>
      <c r="ND562">
        <v>0</v>
      </c>
      <c r="NE562">
        <v>0</v>
      </c>
      <c r="NF562" s="1">
        <v>4.8649690000000002E-3</v>
      </c>
      <c r="NG562">
        <v>26.87387</v>
      </c>
      <c r="NH562">
        <v>0</v>
      </c>
      <c r="NI562">
        <v>0</v>
      </c>
      <c r="NJ562" s="1">
        <v>4.8474529999999998E-3</v>
      </c>
      <c r="NK562">
        <v>27.128019999999999</v>
      </c>
      <c r="NL562">
        <v>0</v>
      </c>
      <c r="NM562">
        <v>0</v>
      </c>
      <c r="NN562" s="1">
        <v>4.8573050000000001E-3</v>
      </c>
      <c r="NO562">
        <v>27.281939999999999</v>
      </c>
      <c r="NP562">
        <v>0</v>
      </c>
      <c r="NQ562">
        <v>0</v>
      </c>
      <c r="NR562" s="1">
        <v>4.8698530000000004E-3</v>
      </c>
      <c r="NS562">
        <v>27.260539999999999</v>
      </c>
      <c r="NT562">
        <v>0</v>
      </c>
      <c r="NU562">
        <v>0</v>
      </c>
      <c r="NV562" s="1">
        <v>4.8199180000000003E-3</v>
      </c>
      <c r="NW562">
        <v>27.23593</v>
      </c>
      <c r="NX562">
        <v>0</v>
      </c>
      <c r="NY562">
        <v>0</v>
      </c>
      <c r="NZ562" s="1">
        <v>4.7885619999999997E-3</v>
      </c>
      <c r="OA562">
        <v>27.22326</v>
      </c>
      <c r="OB562">
        <v>0</v>
      </c>
      <c r="OC562" s="1">
        <v>-4.5465639999999998E-28</v>
      </c>
      <c r="OD562" s="1">
        <v>4.755909E-3</v>
      </c>
      <c r="OE562">
        <v>27.304569999999998</v>
      </c>
      <c r="OF562">
        <v>0</v>
      </c>
      <c r="OG562" s="1">
        <v>-3.7978369999999998E-25</v>
      </c>
      <c r="OH562" s="1">
        <v>4.7776069999999997E-3</v>
      </c>
      <c r="OI562">
        <v>27.38758</v>
      </c>
      <c r="OJ562">
        <v>0</v>
      </c>
      <c r="OK562" s="1">
        <v>-1.3450590000000001E-23</v>
      </c>
    </row>
    <row r="563" spans="1:427" x14ac:dyDescent="0.35">
      <c r="A563">
        <v>572</v>
      </c>
      <c r="B563" t="s">
        <v>4</v>
      </c>
      <c r="C563" t="s">
        <v>364</v>
      </c>
      <c r="D563" t="s">
        <v>570</v>
      </c>
      <c r="E563">
        <v>6174.1080000000002</v>
      </c>
      <c r="F563" s="1">
        <v>5.9607779999999999E-3</v>
      </c>
      <c r="G563">
        <v>18.684010000000001</v>
      </c>
      <c r="H563">
        <v>0</v>
      </c>
      <c r="I563">
        <v>0</v>
      </c>
      <c r="J563" s="1">
        <v>5.9901879999999996E-3</v>
      </c>
      <c r="K563">
        <v>18.740189999999998</v>
      </c>
      <c r="L563">
        <v>0</v>
      </c>
      <c r="M563">
        <v>0</v>
      </c>
      <c r="N563" s="1">
        <v>5.8014E-3</v>
      </c>
      <c r="O563">
        <v>18.7667</v>
      </c>
      <c r="P563">
        <v>0</v>
      </c>
      <c r="Q563">
        <v>0</v>
      </c>
      <c r="R563" s="1">
        <v>5.6763459999999996E-3</v>
      </c>
      <c r="S563">
        <v>18.863520000000001</v>
      </c>
      <c r="T563">
        <v>0</v>
      </c>
      <c r="U563">
        <v>0</v>
      </c>
      <c r="V563" s="1">
        <v>5.6572879999999999E-3</v>
      </c>
      <c r="W563">
        <v>18.957719999999998</v>
      </c>
      <c r="X563">
        <v>0</v>
      </c>
      <c r="Y563">
        <v>0</v>
      </c>
      <c r="Z563" s="1">
        <v>5.6915309999999997E-3</v>
      </c>
      <c r="AA563">
        <v>18.98798</v>
      </c>
      <c r="AB563">
        <v>0</v>
      </c>
      <c r="AC563">
        <v>0</v>
      </c>
      <c r="AD563" s="1">
        <v>5.6773029999999999E-3</v>
      </c>
      <c r="AE563">
        <v>18.96988</v>
      </c>
      <c r="AF563">
        <v>0</v>
      </c>
      <c r="AG563">
        <v>0</v>
      </c>
      <c r="AH563" s="1">
        <v>5.6098019999999997E-3</v>
      </c>
      <c r="AI563">
        <v>18.946359999999999</v>
      </c>
      <c r="AJ563">
        <v>0</v>
      </c>
      <c r="AK563">
        <v>0</v>
      </c>
      <c r="AL563" s="1">
        <v>5.5138349999999999E-3</v>
      </c>
      <c r="AM563">
        <v>18.94697</v>
      </c>
      <c r="AN563">
        <v>0</v>
      </c>
      <c r="AO563">
        <v>0</v>
      </c>
      <c r="AP563" s="1">
        <v>5.4742849999999997E-3</v>
      </c>
      <c r="AQ563">
        <v>19.05613</v>
      </c>
      <c r="AR563">
        <v>0</v>
      </c>
      <c r="AS563">
        <v>0</v>
      </c>
      <c r="AT563" s="1">
        <v>5.452808E-3</v>
      </c>
      <c r="AU563">
        <v>19.240300000000001</v>
      </c>
      <c r="AV563">
        <v>0</v>
      </c>
      <c r="AW563">
        <v>0</v>
      </c>
      <c r="AX563" s="1">
        <v>5.4275900000000004E-3</v>
      </c>
      <c r="AY563">
        <v>19.4588</v>
      </c>
      <c r="AZ563">
        <v>0</v>
      </c>
      <c r="BA563">
        <v>0</v>
      </c>
      <c r="BB563" s="1">
        <v>5.3610369999999999E-3</v>
      </c>
      <c r="BC563">
        <v>19.63674</v>
      </c>
      <c r="BD563">
        <v>0</v>
      </c>
      <c r="BE563">
        <v>0</v>
      </c>
      <c r="BF563" s="1">
        <v>5.2750740000000003E-3</v>
      </c>
      <c r="BG563">
        <v>19.6892</v>
      </c>
      <c r="BH563">
        <v>0</v>
      </c>
      <c r="BI563">
        <v>0</v>
      </c>
      <c r="BJ563" s="1">
        <v>5.2001039999999997E-3</v>
      </c>
      <c r="BK563">
        <v>19.672899999999998</v>
      </c>
      <c r="BL563">
        <v>0</v>
      </c>
      <c r="BM563">
        <v>0</v>
      </c>
      <c r="BN563" s="1">
        <v>5.2846719999999998E-3</v>
      </c>
      <c r="BO563">
        <v>19.653790000000001</v>
      </c>
      <c r="BP563">
        <v>0</v>
      </c>
      <c r="BQ563">
        <v>0</v>
      </c>
      <c r="BR563" s="1">
        <v>5.2867729999999998E-3</v>
      </c>
      <c r="BS563">
        <v>19.642389999999999</v>
      </c>
      <c r="BT563">
        <v>0</v>
      </c>
      <c r="BU563">
        <v>0</v>
      </c>
      <c r="BV563" s="1">
        <v>5.2484890000000003E-3</v>
      </c>
      <c r="BW563">
        <v>19.708259999999999</v>
      </c>
      <c r="BX563">
        <v>0</v>
      </c>
      <c r="BY563">
        <v>0</v>
      </c>
      <c r="BZ563" s="1">
        <v>5.1054680000000002E-3</v>
      </c>
      <c r="CA563">
        <v>19.796779999999998</v>
      </c>
      <c r="CB563">
        <v>0</v>
      </c>
      <c r="CC563">
        <v>0</v>
      </c>
      <c r="CD563" s="1">
        <v>4.9879520000000004E-3</v>
      </c>
      <c r="CE563">
        <v>19.876580000000001</v>
      </c>
      <c r="CF563">
        <v>0</v>
      </c>
      <c r="CG563">
        <v>0</v>
      </c>
      <c r="CH563" s="1">
        <v>4.94131E-3</v>
      </c>
      <c r="CI563">
        <v>19.93882</v>
      </c>
      <c r="CJ563">
        <v>0</v>
      </c>
      <c r="CK563">
        <v>0</v>
      </c>
      <c r="CL563" s="1">
        <v>4.9292549999999996E-3</v>
      </c>
      <c r="CM563">
        <v>19.94172</v>
      </c>
      <c r="CN563">
        <v>0</v>
      </c>
      <c r="CO563">
        <v>0</v>
      </c>
      <c r="CP563" s="1">
        <v>4.8941039999999998E-3</v>
      </c>
      <c r="CQ563">
        <v>19.92905</v>
      </c>
      <c r="CR563">
        <v>0</v>
      </c>
      <c r="CS563">
        <v>0</v>
      </c>
      <c r="CT563" s="1">
        <v>4.7915329999999997E-3</v>
      </c>
      <c r="CU563">
        <v>19.912389999999998</v>
      </c>
      <c r="CV563">
        <v>0</v>
      </c>
      <c r="CW563">
        <v>0</v>
      </c>
      <c r="CX563" s="1">
        <v>4.7187069999999999E-3</v>
      </c>
      <c r="CY563">
        <v>19.915590000000002</v>
      </c>
      <c r="CZ563">
        <v>0</v>
      </c>
      <c r="DA563">
        <v>0</v>
      </c>
      <c r="DB563" s="1">
        <v>4.6710559999999998E-3</v>
      </c>
      <c r="DC563">
        <v>20.002099999999999</v>
      </c>
      <c r="DD563">
        <v>0</v>
      </c>
      <c r="DE563">
        <v>0</v>
      </c>
      <c r="DF563" s="1">
        <v>4.6711519999999996E-3</v>
      </c>
      <c r="DG563">
        <v>20.182189999999999</v>
      </c>
      <c r="DH563">
        <v>0</v>
      </c>
      <c r="DI563">
        <v>0</v>
      </c>
      <c r="DJ563" s="1">
        <v>4.6664640000000004E-3</v>
      </c>
      <c r="DK563">
        <v>20.485800000000001</v>
      </c>
      <c r="DL563">
        <v>0</v>
      </c>
      <c r="DM563">
        <v>0</v>
      </c>
      <c r="DN563" s="1">
        <v>4.6322230000000004E-3</v>
      </c>
      <c r="DO563">
        <v>20.846689999999999</v>
      </c>
      <c r="DP563">
        <v>0</v>
      </c>
      <c r="DQ563">
        <v>0</v>
      </c>
      <c r="DR563" s="1">
        <v>4.5709369999999997E-3</v>
      </c>
      <c r="DS563">
        <v>20.998329999999999</v>
      </c>
      <c r="DT563">
        <v>0</v>
      </c>
      <c r="DU563">
        <v>0</v>
      </c>
      <c r="DV563" s="1">
        <v>4.5022409999999997E-3</v>
      </c>
      <c r="DW563">
        <v>20.984079999999999</v>
      </c>
      <c r="DX563">
        <v>0</v>
      </c>
      <c r="DY563">
        <v>0</v>
      </c>
      <c r="DZ563" s="1">
        <v>4.7152189999999997E-3</v>
      </c>
      <c r="EA563">
        <v>20.966349999999998</v>
      </c>
      <c r="EB563">
        <v>0</v>
      </c>
      <c r="EC563">
        <v>0</v>
      </c>
      <c r="ED563" s="1">
        <v>4.7616660000000003E-3</v>
      </c>
      <c r="EE563">
        <v>20.95664</v>
      </c>
      <c r="EF563">
        <v>0</v>
      </c>
      <c r="EG563">
        <v>0</v>
      </c>
      <c r="EH563" s="1">
        <v>4.75947E-3</v>
      </c>
      <c r="EI563">
        <v>21.002050000000001</v>
      </c>
      <c r="EJ563">
        <v>0</v>
      </c>
      <c r="EK563">
        <v>0</v>
      </c>
      <c r="EL563" s="1">
        <v>4.584739E-3</v>
      </c>
      <c r="EM563">
        <v>21.140630000000002</v>
      </c>
      <c r="EN563">
        <v>0</v>
      </c>
      <c r="EO563">
        <v>0</v>
      </c>
      <c r="EP563" s="1">
        <v>4.4561979999999998E-3</v>
      </c>
      <c r="EQ563">
        <v>21.454930000000001</v>
      </c>
      <c r="ER563">
        <v>0</v>
      </c>
      <c r="ES563">
        <v>0</v>
      </c>
      <c r="ET563" s="1">
        <v>4.418061E-3</v>
      </c>
      <c r="EU563">
        <v>21.781389999999998</v>
      </c>
      <c r="EV563">
        <v>0</v>
      </c>
      <c r="EW563">
        <v>0</v>
      </c>
      <c r="EX563" s="1">
        <v>4.4352710000000002E-3</v>
      </c>
      <c r="EY563">
        <v>21.894639999999999</v>
      </c>
      <c r="EZ563">
        <v>0</v>
      </c>
      <c r="FA563">
        <v>0</v>
      </c>
      <c r="FB563" s="1">
        <v>4.422062E-3</v>
      </c>
      <c r="FC563">
        <v>21.8767</v>
      </c>
      <c r="FD563">
        <v>0</v>
      </c>
      <c r="FE563">
        <v>0</v>
      </c>
      <c r="FF563" s="1">
        <v>4.7690349999999996E-3</v>
      </c>
      <c r="FG563">
        <v>21.855139999999999</v>
      </c>
      <c r="FH563">
        <v>0</v>
      </c>
      <c r="FI563">
        <v>0</v>
      </c>
      <c r="FJ563" s="1">
        <v>4.8150149999999997E-3</v>
      </c>
      <c r="FK563">
        <v>21.852170000000001</v>
      </c>
      <c r="FL563">
        <v>0</v>
      </c>
      <c r="FM563">
        <v>0</v>
      </c>
      <c r="FN563">
        <v>4.8546129999999998E-3</v>
      </c>
      <c r="FO563">
        <v>21.941870000000002</v>
      </c>
      <c r="FP563">
        <v>0</v>
      </c>
      <c r="FQ563">
        <v>0</v>
      </c>
      <c r="FR563" s="1">
        <v>4.6482470000000003E-3</v>
      </c>
      <c r="FS563">
        <v>22.087579999999999</v>
      </c>
      <c r="FT563">
        <v>0</v>
      </c>
      <c r="FU563">
        <v>0</v>
      </c>
      <c r="FV563" s="1">
        <v>4.530554E-3</v>
      </c>
      <c r="FW563">
        <v>22.262699999999999</v>
      </c>
      <c r="FX563">
        <v>0</v>
      </c>
      <c r="FY563">
        <v>0</v>
      </c>
      <c r="FZ563" s="1">
        <v>4.5082079999999997E-3</v>
      </c>
      <c r="GA563">
        <v>22.363250000000001</v>
      </c>
      <c r="GB563">
        <v>0</v>
      </c>
      <c r="GC563">
        <v>0</v>
      </c>
      <c r="GD563" s="1">
        <v>4.5809980000000002E-3</v>
      </c>
      <c r="GE563">
        <v>22.399830000000001</v>
      </c>
      <c r="GF563">
        <v>0</v>
      </c>
      <c r="GG563">
        <v>0</v>
      </c>
      <c r="GH563" s="1">
        <v>4.5909510000000002E-3</v>
      </c>
      <c r="GI563">
        <v>22.38036</v>
      </c>
      <c r="GJ563">
        <v>0</v>
      </c>
      <c r="GK563">
        <v>0</v>
      </c>
      <c r="GL563" s="1">
        <v>4.9218380000000004E-3</v>
      </c>
      <c r="GM563">
        <v>22.35876</v>
      </c>
      <c r="GN563">
        <v>0</v>
      </c>
      <c r="GO563">
        <v>0</v>
      </c>
      <c r="GP563" s="1">
        <v>4.9596409999999999E-3</v>
      </c>
      <c r="GQ563">
        <v>22.353079999999999</v>
      </c>
      <c r="GR563">
        <v>0</v>
      </c>
      <c r="GS563">
        <v>0</v>
      </c>
      <c r="GT563" s="1">
        <v>4.9922899999999999E-3</v>
      </c>
      <c r="GU563">
        <v>22.480340000000002</v>
      </c>
      <c r="GV563">
        <v>0</v>
      </c>
      <c r="GW563">
        <v>0</v>
      </c>
      <c r="GX563" s="1">
        <v>4.7869109999999996E-3</v>
      </c>
      <c r="GY563">
        <v>22.67933</v>
      </c>
      <c r="GZ563">
        <v>0</v>
      </c>
      <c r="HA563">
        <v>0</v>
      </c>
      <c r="HB563" s="1">
        <v>4.6753250000000001E-3</v>
      </c>
      <c r="HC563">
        <v>22.927779999999998</v>
      </c>
      <c r="HD563">
        <v>0</v>
      </c>
      <c r="HE563">
        <v>0</v>
      </c>
      <c r="HF563" s="1">
        <v>4.6519509999999997E-3</v>
      </c>
      <c r="HG563">
        <v>23.136749999999999</v>
      </c>
      <c r="HH563">
        <v>0</v>
      </c>
      <c r="HI563">
        <v>0</v>
      </c>
      <c r="HJ563" s="1">
        <v>4.698916E-3</v>
      </c>
      <c r="HK563">
        <v>23.184979999999999</v>
      </c>
      <c r="HL563">
        <v>0</v>
      </c>
      <c r="HM563">
        <v>0</v>
      </c>
      <c r="HN563" s="1">
        <v>4.6731719999999997E-3</v>
      </c>
      <c r="HO563">
        <v>23.171939999999999</v>
      </c>
      <c r="HP563">
        <v>0</v>
      </c>
      <c r="HQ563">
        <v>0</v>
      </c>
      <c r="HR563" s="1">
        <v>4.8703779999999999E-3</v>
      </c>
      <c r="HS563">
        <v>23.153230000000001</v>
      </c>
      <c r="HT563">
        <v>0</v>
      </c>
      <c r="HU563">
        <v>0</v>
      </c>
      <c r="HV563" s="1">
        <v>4.8418910000000001E-3</v>
      </c>
      <c r="HW563">
        <v>23.157499999999999</v>
      </c>
      <c r="HX563">
        <v>0</v>
      </c>
      <c r="HY563">
        <v>0</v>
      </c>
      <c r="HZ563" s="1">
        <v>4.84958E-3</v>
      </c>
      <c r="IA563">
        <v>23.310549999999999</v>
      </c>
      <c r="IB563">
        <v>0</v>
      </c>
      <c r="IC563">
        <v>0</v>
      </c>
      <c r="ID563" s="1">
        <v>4.7041929999999997E-3</v>
      </c>
      <c r="IE563">
        <v>23.657309999999999</v>
      </c>
      <c r="IF563">
        <v>0</v>
      </c>
      <c r="IG563">
        <v>0</v>
      </c>
      <c r="IH563" s="1">
        <v>4.6061260000000003E-3</v>
      </c>
      <c r="II563">
        <v>24.099769999999999</v>
      </c>
      <c r="IJ563">
        <v>0</v>
      </c>
      <c r="IK563">
        <v>0</v>
      </c>
      <c r="IL563" s="1">
        <v>4.5658369999999997E-3</v>
      </c>
      <c r="IM563">
        <v>24.402750000000001</v>
      </c>
      <c r="IN563">
        <v>0</v>
      </c>
      <c r="IO563">
        <v>0</v>
      </c>
      <c r="IP563" s="1">
        <v>4.5617879999999998E-3</v>
      </c>
      <c r="IQ563">
        <v>24.47486</v>
      </c>
      <c r="IR563">
        <v>0</v>
      </c>
      <c r="IS563">
        <v>0</v>
      </c>
      <c r="IT563" s="1">
        <v>4.5309699999999996E-3</v>
      </c>
      <c r="IU563">
        <v>24.457239999999999</v>
      </c>
      <c r="IV563">
        <v>0</v>
      </c>
      <c r="IW563">
        <v>0</v>
      </c>
      <c r="IX563" s="1">
        <v>4.6036139999999998E-3</v>
      </c>
      <c r="IY563">
        <v>24.436419999999998</v>
      </c>
      <c r="IZ563">
        <v>0</v>
      </c>
      <c r="JA563">
        <v>0</v>
      </c>
      <c r="JB563" s="1">
        <v>4.5196840000000004E-3</v>
      </c>
      <c r="JC563">
        <v>24.42662</v>
      </c>
      <c r="JD563">
        <v>0</v>
      </c>
      <c r="JE563">
        <v>0</v>
      </c>
      <c r="JF563" s="1">
        <v>4.4514430000000002E-3</v>
      </c>
      <c r="JG563">
        <v>24.537009999999999</v>
      </c>
      <c r="JH563">
        <v>0</v>
      </c>
      <c r="JI563">
        <v>0</v>
      </c>
      <c r="JJ563" s="1">
        <v>4.35418E-3</v>
      </c>
      <c r="JK563">
        <v>24.675789999999999</v>
      </c>
      <c r="JL563">
        <v>0</v>
      </c>
      <c r="JM563">
        <v>0</v>
      </c>
      <c r="JN563" s="1">
        <v>4.3089479999999999E-3</v>
      </c>
      <c r="JO563">
        <v>24.73602</v>
      </c>
      <c r="JP563">
        <v>0</v>
      </c>
      <c r="JQ563">
        <v>0</v>
      </c>
      <c r="JR563" s="1">
        <v>4.2986969999999998E-3</v>
      </c>
      <c r="JS563">
        <v>24.75027</v>
      </c>
      <c r="JT563">
        <v>0</v>
      </c>
      <c r="JU563">
        <v>0</v>
      </c>
      <c r="JV563">
        <v>4.2789489999999998E-3</v>
      </c>
      <c r="JW563">
        <v>24.7652</v>
      </c>
      <c r="JX563">
        <v>0</v>
      </c>
      <c r="JY563">
        <v>0</v>
      </c>
      <c r="JZ563" s="1">
        <v>4.2415339999999999E-3</v>
      </c>
      <c r="KA563">
        <v>24.753789999999999</v>
      </c>
      <c r="KB563">
        <v>0</v>
      </c>
      <c r="KC563">
        <v>0</v>
      </c>
      <c r="KD563" s="1">
        <v>4.2744330000000002E-3</v>
      </c>
      <c r="KE563">
        <v>24.737629999999999</v>
      </c>
      <c r="KF563">
        <v>0</v>
      </c>
      <c r="KG563">
        <v>0</v>
      </c>
      <c r="KH563" s="1">
        <v>4.2723630000000004E-3</v>
      </c>
      <c r="KI563">
        <v>24.72551</v>
      </c>
      <c r="KJ563">
        <v>0</v>
      </c>
      <c r="KK563">
        <v>0</v>
      </c>
      <c r="KL563" s="1">
        <v>4.2788790000000002E-3</v>
      </c>
      <c r="KM563">
        <v>24.836359999999999</v>
      </c>
      <c r="KN563">
        <v>0</v>
      </c>
      <c r="KO563">
        <v>0</v>
      </c>
      <c r="KP563" s="1">
        <v>4.2080299999999998E-3</v>
      </c>
      <c r="KQ563">
        <v>25.167359999999999</v>
      </c>
      <c r="KR563">
        <v>0</v>
      </c>
      <c r="KS563">
        <v>0</v>
      </c>
      <c r="KT563" s="1">
        <v>4.1550349999999996E-3</v>
      </c>
      <c r="KU563">
        <v>25.65165</v>
      </c>
      <c r="KV563">
        <v>0</v>
      </c>
      <c r="KW563">
        <v>0</v>
      </c>
      <c r="KX563" s="1">
        <v>4.1261010000000001E-3</v>
      </c>
      <c r="KY563">
        <v>26.010079999999999</v>
      </c>
      <c r="KZ563">
        <v>0</v>
      </c>
      <c r="LA563">
        <v>0</v>
      </c>
      <c r="LB563">
        <v>4.1350299999999996E-3</v>
      </c>
      <c r="LC563">
        <v>26.101649999999999</v>
      </c>
      <c r="LD563">
        <v>0</v>
      </c>
      <c r="LE563">
        <v>0</v>
      </c>
      <c r="LF563" s="1">
        <v>4.1384179999999996E-3</v>
      </c>
      <c r="LG563">
        <v>26.07488</v>
      </c>
      <c r="LH563">
        <v>0</v>
      </c>
      <c r="LI563">
        <v>0</v>
      </c>
      <c r="LJ563" s="1">
        <v>4.0463879999999997E-3</v>
      </c>
      <c r="LK563">
        <v>26.05029</v>
      </c>
      <c r="LL563">
        <v>0</v>
      </c>
      <c r="LM563">
        <v>0</v>
      </c>
      <c r="LN563" s="1">
        <v>3.9871960000000001E-3</v>
      </c>
      <c r="LO563">
        <v>26.03031</v>
      </c>
      <c r="LP563">
        <v>0</v>
      </c>
      <c r="LQ563">
        <v>0</v>
      </c>
      <c r="LR563" s="1">
        <v>3.9518160000000004E-3</v>
      </c>
      <c r="LS563">
        <v>26.086649999999999</v>
      </c>
      <c r="LT563">
        <v>0</v>
      </c>
      <c r="LU563">
        <v>0</v>
      </c>
      <c r="LV563" s="1">
        <v>3.981254E-3</v>
      </c>
      <c r="LW563">
        <v>26.2209</v>
      </c>
      <c r="LX563">
        <v>0</v>
      </c>
      <c r="LY563">
        <v>0</v>
      </c>
      <c r="LZ563" s="1">
        <v>3.9930699999999996E-3</v>
      </c>
      <c r="MA563">
        <v>26.341419999999999</v>
      </c>
      <c r="MB563">
        <v>0</v>
      </c>
      <c r="MC563">
        <v>0</v>
      </c>
      <c r="MD563" s="1">
        <v>3.9765369999999996E-3</v>
      </c>
      <c r="ME563">
        <v>26.43871</v>
      </c>
      <c r="MF563">
        <v>0</v>
      </c>
      <c r="MG563">
        <v>0</v>
      </c>
      <c r="MH563" s="1">
        <v>3.9332569999999999E-3</v>
      </c>
      <c r="MI563">
        <v>26.48808</v>
      </c>
      <c r="MJ563">
        <v>0</v>
      </c>
      <c r="MK563">
        <v>0</v>
      </c>
      <c r="ML563" s="1">
        <v>3.89792E-3</v>
      </c>
      <c r="MM563">
        <v>26.460719999999998</v>
      </c>
      <c r="MN563">
        <v>0</v>
      </c>
      <c r="MO563">
        <v>0</v>
      </c>
      <c r="MP563" s="1">
        <v>3.9244889999999998E-3</v>
      </c>
      <c r="MQ563">
        <v>26.433979999999998</v>
      </c>
      <c r="MR563">
        <v>0</v>
      </c>
      <c r="MS563">
        <v>0</v>
      </c>
      <c r="MT563" s="1">
        <v>3.9478689999999997E-3</v>
      </c>
      <c r="MU563">
        <v>26.423030000000001</v>
      </c>
      <c r="MV563">
        <v>0</v>
      </c>
      <c r="MW563">
        <v>0</v>
      </c>
      <c r="MX563" s="1">
        <v>3.9590820000000001E-3</v>
      </c>
      <c r="MY563">
        <v>26.506270000000001</v>
      </c>
      <c r="MZ563">
        <v>0</v>
      </c>
      <c r="NA563">
        <v>0</v>
      </c>
      <c r="NB563" s="1">
        <v>3.9071440000000004E-3</v>
      </c>
      <c r="NC563">
        <v>26.63035</v>
      </c>
      <c r="ND563">
        <v>0</v>
      </c>
      <c r="NE563">
        <v>0</v>
      </c>
      <c r="NF563" s="1">
        <v>3.8772139999999999E-3</v>
      </c>
      <c r="NG563">
        <v>26.83652</v>
      </c>
      <c r="NH563">
        <v>0</v>
      </c>
      <c r="NI563">
        <v>0</v>
      </c>
      <c r="NJ563" s="1">
        <v>3.862004E-3</v>
      </c>
      <c r="NK563">
        <v>27.10209</v>
      </c>
      <c r="NL563">
        <v>0</v>
      </c>
      <c r="NM563">
        <v>0</v>
      </c>
      <c r="NN563" s="1">
        <v>3.8734970000000001E-3</v>
      </c>
      <c r="NO563">
        <v>27.258700000000001</v>
      </c>
      <c r="NP563">
        <v>0</v>
      </c>
      <c r="NQ563">
        <v>0</v>
      </c>
      <c r="NR563" s="1">
        <v>3.879876E-3</v>
      </c>
      <c r="NS563">
        <v>27.227150000000002</v>
      </c>
      <c r="NT563">
        <v>0</v>
      </c>
      <c r="NU563">
        <v>0</v>
      </c>
      <c r="NV563" s="1">
        <v>3.8447049999999999E-3</v>
      </c>
      <c r="NW563">
        <v>27.192990000000002</v>
      </c>
      <c r="NX563">
        <v>0</v>
      </c>
      <c r="NY563">
        <v>0</v>
      </c>
      <c r="NZ563" s="1">
        <v>3.8184529999999999E-3</v>
      </c>
      <c r="OA563">
        <v>27.17257</v>
      </c>
      <c r="OB563">
        <v>0</v>
      </c>
      <c r="OC563">
        <v>0</v>
      </c>
      <c r="OD563" s="1">
        <v>3.7922709999999998E-3</v>
      </c>
      <c r="OE563">
        <v>27.25366</v>
      </c>
      <c r="OF563">
        <v>0</v>
      </c>
      <c r="OG563">
        <v>0</v>
      </c>
      <c r="OH563" s="1">
        <v>3.808643E-3</v>
      </c>
      <c r="OI563">
        <v>27.336300000000001</v>
      </c>
      <c r="OJ563">
        <v>0</v>
      </c>
      <c r="OK563" s="1">
        <v>0</v>
      </c>
    </row>
    <row r="564" spans="1:427" x14ac:dyDescent="0.35">
      <c r="A564">
        <v>573</v>
      </c>
      <c r="B564" t="s">
        <v>4</v>
      </c>
      <c r="C564" t="s">
        <v>364</v>
      </c>
      <c r="D564" t="s">
        <v>571</v>
      </c>
      <c r="E564">
        <v>4965.7870000000003</v>
      </c>
      <c r="F564" s="1">
        <v>5.5375870000000001E-3</v>
      </c>
      <c r="G564">
        <v>18.677520000000001</v>
      </c>
      <c r="H564">
        <v>0</v>
      </c>
      <c r="I564">
        <v>0</v>
      </c>
      <c r="J564" s="1">
        <v>5.5668890000000002E-3</v>
      </c>
      <c r="K564">
        <v>18.73376</v>
      </c>
      <c r="L564">
        <v>0</v>
      </c>
      <c r="M564">
        <v>0</v>
      </c>
      <c r="N564" s="1">
        <v>5.3867719999999997E-3</v>
      </c>
      <c r="O564">
        <v>18.760110000000001</v>
      </c>
      <c r="P564">
        <v>0</v>
      </c>
      <c r="Q564">
        <v>0</v>
      </c>
      <c r="R564" s="1">
        <v>5.2710789999999997E-3</v>
      </c>
      <c r="S564">
        <v>18.856490000000001</v>
      </c>
      <c r="T564">
        <v>0</v>
      </c>
      <c r="U564">
        <v>0</v>
      </c>
      <c r="V564" s="1">
        <v>5.2564259999999998E-3</v>
      </c>
      <c r="W564">
        <v>18.94998</v>
      </c>
      <c r="X564">
        <v>0</v>
      </c>
      <c r="Y564">
        <v>0</v>
      </c>
      <c r="Z564" s="1">
        <v>5.2878209999999998E-3</v>
      </c>
      <c r="AA564">
        <v>18.97972</v>
      </c>
      <c r="AB564">
        <v>0</v>
      </c>
      <c r="AC564">
        <v>0</v>
      </c>
      <c r="AD564" s="1">
        <v>5.2716159999999998E-3</v>
      </c>
      <c r="AE564">
        <v>18.961600000000001</v>
      </c>
      <c r="AF564">
        <v>0</v>
      </c>
      <c r="AG564">
        <v>0</v>
      </c>
      <c r="AH564" s="1">
        <v>5.2105800000000002E-3</v>
      </c>
      <c r="AI564">
        <v>18.938359999999999</v>
      </c>
      <c r="AJ564">
        <v>0</v>
      </c>
      <c r="AK564">
        <v>0</v>
      </c>
      <c r="AL564" s="1">
        <v>5.1204299999999996E-3</v>
      </c>
      <c r="AM564">
        <v>18.939240000000002</v>
      </c>
      <c r="AN564">
        <v>0</v>
      </c>
      <c r="AO564">
        <v>0</v>
      </c>
      <c r="AP564" s="1">
        <v>5.08472E-3</v>
      </c>
      <c r="AQ564">
        <v>19.048030000000001</v>
      </c>
      <c r="AR564">
        <v>0</v>
      </c>
      <c r="AS564">
        <v>0</v>
      </c>
      <c r="AT564" s="1">
        <v>5.0640010000000003E-3</v>
      </c>
      <c r="AU564">
        <v>19.230989999999998</v>
      </c>
      <c r="AV564">
        <v>0</v>
      </c>
      <c r="AW564">
        <v>0</v>
      </c>
      <c r="AX564" s="1">
        <v>5.0401819999999998E-3</v>
      </c>
      <c r="AY564">
        <v>19.448029999999999</v>
      </c>
      <c r="AZ564">
        <v>0</v>
      </c>
      <c r="BA564">
        <v>0</v>
      </c>
      <c r="BB564" s="1">
        <v>4.9823699999999999E-3</v>
      </c>
      <c r="BC564">
        <v>19.624649999999999</v>
      </c>
      <c r="BD564">
        <v>0</v>
      </c>
      <c r="BE564">
        <v>0</v>
      </c>
      <c r="BF564" s="1">
        <v>4.9030239999999998E-3</v>
      </c>
      <c r="BG564">
        <v>19.676559999999998</v>
      </c>
      <c r="BH564">
        <v>0</v>
      </c>
      <c r="BI564">
        <v>0</v>
      </c>
      <c r="BJ564" s="1">
        <v>4.8287750000000004E-3</v>
      </c>
      <c r="BK564">
        <v>19.660620000000002</v>
      </c>
      <c r="BL564">
        <v>0</v>
      </c>
      <c r="BM564">
        <v>0</v>
      </c>
      <c r="BN564" s="1">
        <v>4.9113719999999998E-3</v>
      </c>
      <c r="BO564">
        <v>19.642219999999998</v>
      </c>
      <c r="BP564">
        <v>0</v>
      </c>
      <c r="BQ564">
        <v>0</v>
      </c>
      <c r="BR564" s="1">
        <v>4.9141860000000001E-3</v>
      </c>
      <c r="BS564">
        <v>19.631550000000001</v>
      </c>
      <c r="BT564">
        <v>0</v>
      </c>
      <c r="BU564">
        <v>0</v>
      </c>
      <c r="BV564" s="1">
        <v>4.8808690000000004E-3</v>
      </c>
      <c r="BW564">
        <v>19.697780000000002</v>
      </c>
      <c r="BX564">
        <v>0</v>
      </c>
      <c r="BY564">
        <v>0</v>
      </c>
      <c r="BZ564" s="1">
        <v>4.7441419999999998E-3</v>
      </c>
      <c r="CA564">
        <v>19.786090000000002</v>
      </c>
      <c r="CB564">
        <v>0</v>
      </c>
      <c r="CC564">
        <v>0</v>
      </c>
      <c r="CD564" s="1">
        <v>4.6344289999999998E-3</v>
      </c>
      <c r="CE564">
        <v>19.865770000000001</v>
      </c>
      <c r="CF564">
        <v>0</v>
      </c>
      <c r="CG564">
        <v>0</v>
      </c>
      <c r="CH564" s="1">
        <v>4.592156E-3</v>
      </c>
      <c r="CI564">
        <v>19.927710000000001</v>
      </c>
      <c r="CJ564">
        <v>0</v>
      </c>
      <c r="CK564">
        <v>0</v>
      </c>
      <c r="CL564" s="1">
        <v>4.5848939999999999E-3</v>
      </c>
      <c r="CM564">
        <v>19.930679999999999</v>
      </c>
      <c r="CN564">
        <v>0</v>
      </c>
      <c r="CO564">
        <v>0</v>
      </c>
      <c r="CP564" s="1">
        <v>4.5484109999999996E-3</v>
      </c>
      <c r="CQ564">
        <v>19.918310000000002</v>
      </c>
      <c r="CR564">
        <v>0</v>
      </c>
      <c r="CS564">
        <v>0</v>
      </c>
      <c r="CT564" s="1">
        <v>4.4527940000000004E-3</v>
      </c>
      <c r="CU564">
        <v>19.90211</v>
      </c>
      <c r="CV564">
        <v>0</v>
      </c>
      <c r="CW564">
        <v>0</v>
      </c>
      <c r="CX564" s="1">
        <v>4.385038E-3</v>
      </c>
      <c r="CY564">
        <v>19.905709999999999</v>
      </c>
      <c r="CZ564">
        <v>0</v>
      </c>
      <c r="DA564">
        <v>0</v>
      </c>
      <c r="DB564" s="1">
        <v>4.3436639999999997E-3</v>
      </c>
      <c r="DC564">
        <v>19.99211</v>
      </c>
      <c r="DD564">
        <v>0</v>
      </c>
      <c r="DE564">
        <v>0</v>
      </c>
      <c r="DF564" s="1">
        <v>4.3395899999999999E-3</v>
      </c>
      <c r="DG564">
        <v>20.171389999999999</v>
      </c>
      <c r="DH564">
        <v>0</v>
      </c>
      <c r="DI564">
        <v>0</v>
      </c>
      <c r="DJ564" s="1">
        <v>4.3349340000000004E-3</v>
      </c>
      <c r="DK564">
        <v>20.473400000000002</v>
      </c>
      <c r="DL564">
        <v>0</v>
      </c>
      <c r="DM564">
        <v>0</v>
      </c>
      <c r="DN564" s="1">
        <v>4.3042230000000003E-3</v>
      </c>
      <c r="DO564">
        <v>20.832170000000001</v>
      </c>
      <c r="DP564">
        <v>0</v>
      </c>
      <c r="DQ564">
        <v>0</v>
      </c>
      <c r="DR564" s="1">
        <v>4.2506999999999996E-3</v>
      </c>
      <c r="DS564">
        <v>20.982299999999999</v>
      </c>
      <c r="DT564">
        <v>0</v>
      </c>
      <c r="DU564">
        <v>0</v>
      </c>
      <c r="DV564" s="1">
        <v>4.1827599999999998E-3</v>
      </c>
      <c r="DW564">
        <v>20.968060000000001</v>
      </c>
      <c r="DX564">
        <v>0</v>
      </c>
      <c r="DY564">
        <v>0</v>
      </c>
      <c r="DZ564" s="1">
        <v>4.3937450000000001E-3</v>
      </c>
      <c r="EA564">
        <v>20.9511</v>
      </c>
      <c r="EB564">
        <v>0</v>
      </c>
      <c r="EC564">
        <v>0</v>
      </c>
      <c r="ED564" s="1">
        <v>4.4368350000000001E-3</v>
      </c>
      <c r="EE564">
        <v>20.94237</v>
      </c>
      <c r="EF564">
        <v>0</v>
      </c>
      <c r="EG564">
        <v>0</v>
      </c>
      <c r="EH564" s="1">
        <v>4.4324079999999997E-3</v>
      </c>
      <c r="EI564">
        <v>20.98855</v>
      </c>
      <c r="EJ564">
        <v>0</v>
      </c>
      <c r="EK564">
        <v>0</v>
      </c>
      <c r="EL564" s="1">
        <v>4.2683449999999998E-3</v>
      </c>
      <c r="EM564">
        <v>21.127420000000001</v>
      </c>
      <c r="EN564">
        <v>0</v>
      </c>
      <c r="EO564">
        <v>0</v>
      </c>
      <c r="EP564" s="1">
        <v>4.150768E-3</v>
      </c>
      <c r="EQ564">
        <v>21.441050000000001</v>
      </c>
      <c r="ER564">
        <v>0</v>
      </c>
      <c r="ES564">
        <v>0</v>
      </c>
      <c r="ET564" s="1">
        <v>4.1122399999999996E-3</v>
      </c>
      <c r="EU564">
        <v>21.766220000000001</v>
      </c>
      <c r="EV564">
        <v>0</v>
      </c>
      <c r="EW564">
        <v>0</v>
      </c>
      <c r="EX564" s="1">
        <v>4.1283700000000001E-3</v>
      </c>
      <c r="EY564">
        <v>21.878630000000001</v>
      </c>
      <c r="EZ564">
        <v>0</v>
      </c>
      <c r="FA564">
        <v>0</v>
      </c>
      <c r="FB564" s="1">
        <v>4.120411E-3</v>
      </c>
      <c r="FC564">
        <v>21.86102</v>
      </c>
      <c r="FD564">
        <v>0</v>
      </c>
      <c r="FE564">
        <v>0</v>
      </c>
      <c r="FF564" s="1">
        <v>4.4629889999999997E-3</v>
      </c>
      <c r="FG564">
        <v>21.840319999999998</v>
      </c>
      <c r="FH564">
        <v>0</v>
      </c>
      <c r="FI564">
        <v>0</v>
      </c>
      <c r="FJ564" s="1">
        <v>4.501428E-3</v>
      </c>
      <c r="FK564">
        <v>21.838339999999999</v>
      </c>
      <c r="FL564">
        <v>0</v>
      </c>
      <c r="FM564">
        <v>0</v>
      </c>
      <c r="FN564" s="1">
        <v>4.5366119999999998E-3</v>
      </c>
      <c r="FO564">
        <v>21.928640000000001</v>
      </c>
      <c r="FP564">
        <v>0</v>
      </c>
      <c r="FQ564">
        <v>0</v>
      </c>
      <c r="FR564" s="1">
        <v>4.3473950000000004E-3</v>
      </c>
      <c r="FS564">
        <v>22.07432</v>
      </c>
      <c r="FT564">
        <v>0</v>
      </c>
      <c r="FU564">
        <v>0</v>
      </c>
      <c r="FV564" s="1">
        <v>4.2378240000000003E-3</v>
      </c>
      <c r="FW564">
        <v>22.249079999999999</v>
      </c>
      <c r="FX564">
        <v>0</v>
      </c>
      <c r="FY564">
        <v>0</v>
      </c>
      <c r="FZ564" s="1">
        <v>4.2170869999999996E-3</v>
      </c>
      <c r="GA564">
        <v>22.34938</v>
      </c>
      <c r="GB564">
        <v>0</v>
      </c>
      <c r="GC564">
        <v>0</v>
      </c>
      <c r="GD564" s="1">
        <v>4.2791940000000001E-3</v>
      </c>
      <c r="GE564">
        <v>22.385929999999998</v>
      </c>
      <c r="GF564">
        <v>0</v>
      </c>
      <c r="GG564">
        <v>0</v>
      </c>
      <c r="GH564" s="1">
        <v>4.2950469999999998E-3</v>
      </c>
      <c r="GI564">
        <v>22.36683</v>
      </c>
      <c r="GJ564">
        <v>0</v>
      </c>
      <c r="GK564">
        <v>0</v>
      </c>
      <c r="GL564" s="1">
        <v>4.6225119999999996E-3</v>
      </c>
      <c r="GM564">
        <v>22.345859999999998</v>
      </c>
      <c r="GN564">
        <v>0</v>
      </c>
      <c r="GO564">
        <v>0</v>
      </c>
      <c r="GP564" s="1">
        <v>4.6537870000000004E-3</v>
      </c>
      <c r="GQ564">
        <v>22.34064</v>
      </c>
      <c r="GR564">
        <v>0</v>
      </c>
      <c r="GS564">
        <v>0</v>
      </c>
      <c r="GT564" s="1">
        <v>4.6811789999999997E-3</v>
      </c>
      <c r="GU564">
        <v>22.467759999999998</v>
      </c>
      <c r="GV564">
        <v>0</v>
      </c>
      <c r="GW564">
        <v>0</v>
      </c>
      <c r="GX564" s="1">
        <v>4.4891519999999997E-3</v>
      </c>
      <c r="GY564">
        <v>22.665780000000002</v>
      </c>
      <c r="GZ564">
        <v>0</v>
      </c>
      <c r="HA564">
        <v>0</v>
      </c>
      <c r="HB564" s="1">
        <v>4.3903329999999997E-3</v>
      </c>
      <c r="HC564">
        <v>22.91291</v>
      </c>
      <c r="HD564">
        <v>0</v>
      </c>
      <c r="HE564">
        <v>0</v>
      </c>
      <c r="HF564" s="1">
        <v>4.3703450000000003E-3</v>
      </c>
      <c r="HG564">
        <v>23.120480000000001</v>
      </c>
      <c r="HH564">
        <v>0</v>
      </c>
      <c r="HI564">
        <v>0</v>
      </c>
      <c r="HJ564" s="1">
        <v>4.4109190000000001E-3</v>
      </c>
      <c r="HK564">
        <v>23.167999999999999</v>
      </c>
      <c r="HL564">
        <v>0</v>
      </c>
      <c r="HM564">
        <v>0</v>
      </c>
      <c r="HN564" s="1">
        <v>4.3884520000000002E-3</v>
      </c>
      <c r="HO564">
        <v>23.155049999999999</v>
      </c>
      <c r="HP564">
        <v>0</v>
      </c>
      <c r="HQ564">
        <v>0</v>
      </c>
      <c r="HR564" s="1">
        <v>4.5865009999999998E-3</v>
      </c>
      <c r="HS564">
        <v>23.13691</v>
      </c>
      <c r="HT564">
        <v>0</v>
      </c>
      <c r="HU564">
        <v>0</v>
      </c>
      <c r="HV564" s="1">
        <v>4.5545919999999997E-3</v>
      </c>
      <c r="HW564">
        <v>23.1418</v>
      </c>
      <c r="HX564">
        <v>0</v>
      </c>
      <c r="HY564">
        <v>0</v>
      </c>
      <c r="HZ564" s="1">
        <v>4.562183E-3</v>
      </c>
      <c r="IA564">
        <v>23.294779999999999</v>
      </c>
      <c r="IB564">
        <v>0</v>
      </c>
      <c r="IC564">
        <v>0</v>
      </c>
      <c r="ID564" s="1">
        <v>4.4286899999999999E-3</v>
      </c>
      <c r="IE564">
        <v>23.640160000000002</v>
      </c>
      <c r="IF564">
        <v>0</v>
      </c>
      <c r="IG564">
        <v>0</v>
      </c>
      <c r="IH564" s="1">
        <v>4.3405060000000001E-3</v>
      </c>
      <c r="II564">
        <v>24.08042</v>
      </c>
      <c r="IJ564">
        <v>0</v>
      </c>
      <c r="IK564">
        <v>0</v>
      </c>
      <c r="IL564" s="1">
        <v>4.297347E-3</v>
      </c>
      <c r="IM564">
        <v>24.381340000000002</v>
      </c>
      <c r="IN564">
        <v>0</v>
      </c>
      <c r="IO564">
        <v>0</v>
      </c>
      <c r="IP564" s="1">
        <v>4.2942350000000004E-3</v>
      </c>
      <c r="IQ564">
        <v>24.452649999999998</v>
      </c>
      <c r="IR564">
        <v>0</v>
      </c>
      <c r="IS564">
        <v>0</v>
      </c>
      <c r="IT564" s="1">
        <v>4.2660969999999999E-3</v>
      </c>
      <c r="IU564">
        <v>24.435649999999999</v>
      </c>
      <c r="IV564">
        <v>0</v>
      </c>
      <c r="IW564">
        <v>0</v>
      </c>
      <c r="IX564" s="1">
        <v>4.3446040000000002E-3</v>
      </c>
      <c r="IY564">
        <v>24.415980000000001</v>
      </c>
      <c r="IZ564">
        <v>0</v>
      </c>
      <c r="JA564">
        <v>0</v>
      </c>
      <c r="JB564" s="1">
        <v>4.257088E-3</v>
      </c>
      <c r="JC564">
        <v>24.407430000000002</v>
      </c>
      <c r="JD564">
        <v>0</v>
      </c>
      <c r="JE564">
        <v>0</v>
      </c>
      <c r="JF564" s="1">
        <v>4.1969759999999998E-3</v>
      </c>
      <c r="JG564">
        <v>24.518540000000002</v>
      </c>
      <c r="JH564">
        <v>0</v>
      </c>
      <c r="JI564">
        <v>0</v>
      </c>
      <c r="JJ564" s="1">
        <v>4.1086430000000004E-3</v>
      </c>
      <c r="JK564">
        <v>24.657419999999998</v>
      </c>
      <c r="JL564">
        <v>0</v>
      </c>
      <c r="JM564">
        <v>0</v>
      </c>
      <c r="JN564" s="1">
        <v>4.0674750000000001E-3</v>
      </c>
      <c r="JO564">
        <v>24.717849999999999</v>
      </c>
      <c r="JP564">
        <v>0</v>
      </c>
      <c r="JQ564">
        <v>0</v>
      </c>
      <c r="JR564" s="1">
        <v>4.0577720000000003E-3</v>
      </c>
      <c r="JS564">
        <v>24.732469999999999</v>
      </c>
      <c r="JT564">
        <v>0</v>
      </c>
      <c r="JU564">
        <v>0</v>
      </c>
      <c r="JV564" s="1">
        <v>4.038636E-3</v>
      </c>
      <c r="JW564">
        <v>24.747730000000001</v>
      </c>
      <c r="JX564">
        <v>0</v>
      </c>
      <c r="JY564">
        <v>0</v>
      </c>
      <c r="JZ564" s="1">
        <v>4.0048460000000003E-3</v>
      </c>
      <c r="KA564">
        <v>24.736799999999999</v>
      </c>
      <c r="KB564">
        <v>0</v>
      </c>
      <c r="KC564">
        <v>0</v>
      </c>
      <c r="KD564" s="1">
        <v>4.0429389999999997E-3</v>
      </c>
      <c r="KE564">
        <v>24.721150000000002</v>
      </c>
      <c r="KF564">
        <v>0</v>
      </c>
      <c r="KG564">
        <v>0</v>
      </c>
      <c r="KH564" s="1">
        <v>4.0372810000000002E-3</v>
      </c>
      <c r="KI564">
        <v>24.709479999999999</v>
      </c>
      <c r="KJ564">
        <v>0</v>
      </c>
      <c r="KK564">
        <v>0</v>
      </c>
      <c r="KL564" s="1">
        <v>4.0447510000000001E-3</v>
      </c>
      <c r="KM564">
        <v>24.820150000000002</v>
      </c>
      <c r="KN564">
        <v>0</v>
      </c>
      <c r="KO564">
        <v>0</v>
      </c>
      <c r="KP564" s="1">
        <v>3.9751589999999998E-3</v>
      </c>
      <c r="KQ564">
        <v>25.149760000000001</v>
      </c>
      <c r="KR564">
        <v>0</v>
      </c>
      <c r="KS564">
        <v>0</v>
      </c>
      <c r="KT564" s="1">
        <v>3.9256120000000002E-3</v>
      </c>
      <c r="KU564">
        <v>25.63128</v>
      </c>
      <c r="KV564">
        <v>0</v>
      </c>
      <c r="KW564">
        <v>0</v>
      </c>
      <c r="KX564" s="1">
        <v>3.8991780000000001E-3</v>
      </c>
      <c r="KY564">
        <v>25.986889999999999</v>
      </c>
      <c r="KZ564">
        <v>0</v>
      </c>
      <c r="LA564">
        <v>0</v>
      </c>
      <c r="LB564" s="1">
        <v>3.9107899999999999E-3</v>
      </c>
      <c r="LC564">
        <v>26.077010000000001</v>
      </c>
      <c r="LD564">
        <v>0</v>
      </c>
      <c r="LE564">
        <v>0</v>
      </c>
      <c r="LF564" s="1">
        <v>3.9138649999999999E-3</v>
      </c>
      <c r="LG564">
        <v>26.0504</v>
      </c>
      <c r="LH564">
        <v>0</v>
      </c>
      <c r="LI564">
        <v>0</v>
      </c>
      <c r="LJ564" s="1">
        <v>3.828667E-3</v>
      </c>
      <c r="LK564">
        <v>26.026599999999998</v>
      </c>
      <c r="LL564">
        <v>0</v>
      </c>
      <c r="LM564">
        <v>0</v>
      </c>
      <c r="LN564" s="1">
        <v>3.7725570000000002E-3</v>
      </c>
      <c r="LO564">
        <v>26.00779</v>
      </c>
      <c r="LP564">
        <v>0</v>
      </c>
      <c r="LQ564">
        <v>0</v>
      </c>
      <c r="LR564" s="1">
        <v>3.7385830000000002E-3</v>
      </c>
      <c r="LS564">
        <v>26.065049999999999</v>
      </c>
      <c r="LT564">
        <v>0</v>
      </c>
      <c r="LU564">
        <v>0</v>
      </c>
      <c r="LV564" s="1">
        <v>3.7656159999999998E-3</v>
      </c>
      <c r="LW564">
        <v>26.199619999999999</v>
      </c>
      <c r="LX564">
        <v>0</v>
      </c>
      <c r="LY564">
        <v>0</v>
      </c>
      <c r="LZ564" s="1">
        <v>3.779297E-3</v>
      </c>
      <c r="MA564">
        <v>26.32009</v>
      </c>
      <c r="MB564">
        <v>0</v>
      </c>
      <c r="MC564">
        <v>0</v>
      </c>
      <c r="MD564" s="1">
        <v>3.7578469999999999E-3</v>
      </c>
      <c r="ME564">
        <v>26.417339999999999</v>
      </c>
      <c r="MF564">
        <v>0</v>
      </c>
      <c r="MG564">
        <v>0</v>
      </c>
      <c r="MH564" s="1">
        <v>3.718725E-3</v>
      </c>
      <c r="MI564">
        <v>26.466709999999999</v>
      </c>
      <c r="MJ564">
        <v>0</v>
      </c>
      <c r="MK564">
        <v>0</v>
      </c>
      <c r="ML564" s="1">
        <v>3.6852529999999999E-3</v>
      </c>
      <c r="MM564">
        <v>26.43984</v>
      </c>
      <c r="MN564">
        <v>0</v>
      </c>
      <c r="MO564">
        <v>0</v>
      </c>
      <c r="MP564" s="1">
        <v>3.7135810000000001E-3</v>
      </c>
      <c r="MQ564">
        <v>26.413740000000001</v>
      </c>
      <c r="MR564">
        <v>0</v>
      </c>
      <c r="MS564">
        <v>0</v>
      </c>
      <c r="MT564" s="1">
        <v>3.7364659999999999E-3</v>
      </c>
      <c r="MU564">
        <v>26.40324</v>
      </c>
      <c r="MV564">
        <v>0</v>
      </c>
      <c r="MW564">
        <v>0</v>
      </c>
      <c r="MX564" s="1">
        <v>3.7472949999999999E-3</v>
      </c>
      <c r="MY564">
        <v>26.486470000000001</v>
      </c>
      <c r="MZ564">
        <v>0</v>
      </c>
      <c r="NA564">
        <v>0</v>
      </c>
      <c r="NB564" s="1">
        <v>3.6958099999999999E-3</v>
      </c>
      <c r="NC564">
        <v>26.61017</v>
      </c>
      <c r="ND564">
        <v>0</v>
      </c>
      <c r="NE564">
        <v>0</v>
      </c>
      <c r="NF564" s="1">
        <v>3.6672279999999998E-3</v>
      </c>
      <c r="NG564">
        <v>26.815359999999998</v>
      </c>
      <c r="NH564">
        <v>0</v>
      </c>
      <c r="NI564">
        <v>0</v>
      </c>
      <c r="NJ564" s="1">
        <v>3.6521029999999999E-3</v>
      </c>
      <c r="NK564">
        <v>27.079409999999999</v>
      </c>
      <c r="NL564">
        <v>0</v>
      </c>
      <c r="NM564">
        <v>0</v>
      </c>
      <c r="NN564" s="1">
        <v>3.6632539999999999E-3</v>
      </c>
      <c r="NO564">
        <v>27.234529999999999</v>
      </c>
      <c r="NP564">
        <v>0</v>
      </c>
      <c r="NQ564">
        <v>0</v>
      </c>
      <c r="NR564" s="1">
        <v>3.6734250000000001E-3</v>
      </c>
      <c r="NS564">
        <v>27.202639999999999</v>
      </c>
      <c r="NT564">
        <v>0</v>
      </c>
      <c r="NU564">
        <v>0</v>
      </c>
      <c r="NV564" s="1">
        <v>3.6409329999999998E-3</v>
      </c>
      <c r="NW564">
        <v>27.168839999999999</v>
      </c>
      <c r="NX564">
        <v>0</v>
      </c>
      <c r="NY564">
        <v>0</v>
      </c>
      <c r="NZ564" s="1">
        <v>3.6158610000000002E-3</v>
      </c>
      <c r="OA564">
        <v>27.149049999999999</v>
      </c>
      <c r="OB564">
        <v>0</v>
      </c>
      <c r="OC564">
        <v>0</v>
      </c>
      <c r="OD564" s="1">
        <v>3.595483E-3</v>
      </c>
      <c r="OE564">
        <v>27.230530000000002</v>
      </c>
      <c r="OF564">
        <v>0</v>
      </c>
      <c r="OG564">
        <v>0</v>
      </c>
      <c r="OH564" s="1">
        <v>3.6061449999999998E-3</v>
      </c>
      <c r="OI564">
        <v>27.31298</v>
      </c>
      <c r="OJ564" s="1">
        <v>0</v>
      </c>
      <c r="OK564" s="1">
        <v>0</v>
      </c>
    </row>
    <row r="565" spans="1:427" x14ac:dyDescent="0.35">
      <c r="A565">
        <v>574</v>
      </c>
      <c r="B565" t="s">
        <v>4</v>
      </c>
      <c r="C565" t="s">
        <v>364</v>
      </c>
      <c r="D565" t="s">
        <v>572</v>
      </c>
      <c r="E565">
        <v>3104.9</v>
      </c>
      <c r="F565" s="1">
        <v>5.1286020000000003E-3</v>
      </c>
      <c r="G565">
        <v>18.674140000000001</v>
      </c>
      <c r="H565">
        <v>0</v>
      </c>
      <c r="I565">
        <v>0</v>
      </c>
      <c r="J565" s="1">
        <v>5.1592970000000002E-3</v>
      </c>
      <c r="K565">
        <v>18.727630000000001</v>
      </c>
      <c r="L565">
        <v>0</v>
      </c>
      <c r="M565">
        <v>0</v>
      </c>
      <c r="N565" s="1">
        <v>4.9904520000000003E-3</v>
      </c>
      <c r="O565">
        <v>18.753959999999999</v>
      </c>
      <c r="P565">
        <v>0</v>
      </c>
      <c r="Q565">
        <v>0</v>
      </c>
      <c r="R565" s="1">
        <v>4.881776E-3</v>
      </c>
      <c r="S565">
        <v>18.845859999999998</v>
      </c>
      <c r="T565">
        <v>0</v>
      </c>
      <c r="U565">
        <v>0</v>
      </c>
      <c r="V565" s="1">
        <v>4.8722870000000003E-3</v>
      </c>
      <c r="W565">
        <v>18.936810000000001</v>
      </c>
      <c r="X565">
        <v>0</v>
      </c>
      <c r="Y565">
        <v>0</v>
      </c>
      <c r="Z565" s="1">
        <v>4.9012810000000004E-3</v>
      </c>
      <c r="AA565">
        <v>18.969059999999999</v>
      </c>
      <c r="AB565">
        <v>0</v>
      </c>
      <c r="AC565">
        <v>0</v>
      </c>
      <c r="AD565" s="1">
        <v>4.8823620000000003E-3</v>
      </c>
      <c r="AE565">
        <v>18.955159999999999</v>
      </c>
      <c r="AF565">
        <v>0</v>
      </c>
      <c r="AG565">
        <v>0</v>
      </c>
      <c r="AH565" s="1">
        <v>4.8265549999999997E-3</v>
      </c>
      <c r="AI565">
        <v>18.934940000000001</v>
      </c>
      <c r="AJ565">
        <v>0</v>
      </c>
      <c r="AK565">
        <v>0</v>
      </c>
      <c r="AL565" s="1">
        <v>4.7425210000000004E-3</v>
      </c>
      <c r="AM565">
        <v>18.936060000000001</v>
      </c>
      <c r="AN565">
        <v>0</v>
      </c>
      <c r="AO565">
        <v>0</v>
      </c>
      <c r="AP565" s="1">
        <v>4.7138639999999999E-3</v>
      </c>
      <c r="AQ565">
        <v>19.038319999999999</v>
      </c>
      <c r="AR565">
        <v>0</v>
      </c>
      <c r="AS565">
        <v>0</v>
      </c>
      <c r="AT565" s="1">
        <v>4.6943799999999997E-3</v>
      </c>
      <c r="AU565">
        <v>19.21255</v>
      </c>
      <c r="AV565">
        <v>0</v>
      </c>
      <c r="AW565">
        <v>0</v>
      </c>
      <c r="AX565" s="1">
        <v>4.668139E-3</v>
      </c>
      <c r="AY565">
        <v>19.42174</v>
      </c>
      <c r="AZ565">
        <v>0</v>
      </c>
      <c r="BA565">
        <v>0</v>
      </c>
      <c r="BB565" s="1">
        <v>4.61898E-3</v>
      </c>
      <c r="BC565">
        <v>19.59581</v>
      </c>
      <c r="BD565">
        <v>0</v>
      </c>
      <c r="BE565">
        <v>0</v>
      </c>
      <c r="BF565" s="1">
        <v>4.542506E-3</v>
      </c>
      <c r="BG565">
        <v>19.653670000000002</v>
      </c>
      <c r="BH565">
        <v>0</v>
      </c>
      <c r="BI565">
        <v>0</v>
      </c>
      <c r="BJ565" s="1">
        <v>4.4760149999999999E-3</v>
      </c>
      <c r="BK565">
        <v>19.645379999999999</v>
      </c>
      <c r="BL565">
        <v>0</v>
      </c>
      <c r="BM565">
        <v>0</v>
      </c>
      <c r="BN565" s="1">
        <v>4.553217E-3</v>
      </c>
      <c r="BO565">
        <v>19.632169999999999</v>
      </c>
      <c r="BP565">
        <v>0</v>
      </c>
      <c r="BQ565">
        <v>0</v>
      </c>
      <c r="BR565" s="1">
        <v>4.5563310000000003E-3</v>
      </c>
      <c r="BS565">
        <v>19.624490000000002</v>
      </c>
      <c r="BT565">
        <v>0</v>
      </c>
      <c r="BU565">
        <v>0</v>
      </c>
      <c r="BV565" s="1">
        <v>4.5303219999999998E-3</v>
      </c>
      <c r="BW565">
        <v>19.687799999999999</v>
      </c>
      <c r="BX565">
        <v>0</v>
      </c>
      <c r="BY565">
        <v>0</v>
      </c>
      <c r="BZ565" s="1">
        <v>4.3992060000000001E-3</v>
      </c>
      <c r="CA565">
        <v>19.773240000000001</v>
      </c>
      <c r="CB565">
        <v>0</v>
      </c>
      <c r="CC565">
        <v>0</v>
      </c>
      <c r="CD565" s="1">
        <v>4.297169E-3</v>
      </c>
      <c r="CE565">
        <v>19.850809999999999</v>
      </c>
      <c r="CF565">
        <v>0</v>
      </c>
      <c r="CG565">
        <v>0</v>
      </c>
      <c r="CH565" s="1">
        <v>4.2569979999999997E-3</v>
      </c>
      <c r="CI565">
        <v>19.913119999999999</v>
      </c>
      <c r="CJ565">
        <v>0</v>
      </c>
      <c r="CK565">
        <v>0</v>
      </c>
      <c r="CL565" s="1">
        <v>4.2546579999999997E-3</v>
      </c>
      <c r="CM565">
        <v>19.91968</v>
      </c>
      <c r="CN565">
        <v>0</v>
      </c>
      <c r="CO565">
        <v>0</v>
      </c>
      <c r="CP565" s="1">
        <v>4.2165029999999999E-3</v>
      </c>
      <c r="CQ565">
        <v>19.91067</v>
      </c>
      <c r="CR565">
        <v>0</v>
      </c>
      <c r="CS565">
        <v>0</v>
      </c>
      <c r="CT565" s="1">
        <v>4.1247519999999998E-3</v>
      </c>
      <c r="CU565">
        <v>19.896940000000001</v>
      </c>
      <c r="CV565">
        <v>0</v>
      </c>
      <c r="CW565">
        <v>0</v>
      </c>
      <c r="CX565" s="1">
        <v>4.0647019999999999E-3</v>
      </c>
      <c r="CY565">
        <v>19.900860000000002</v>
      </c>
      <c r="CZ565">
        <v>0</v>
      </c>
      <c r="DA565">
        <v>0</v>
      </c>
      <c r="DB565" s="1">
        <v>4.0303029999999998E-3</v>
      </c>
      <c r="DC565">
        <v>19.98218</v>
      </c>
      <c r="DD565">
        <v>0</v>
      </c>
      <c r="DE565">
        <v>0</v>
      </c>
      <c r="DF565">
        <v>4.0220489999999998E-3</v>
      </c>
      <c r="DG565">
        <v>20.151949999999999</v>
      </c>
      <c r="DH565">
        <v>0</v>
      </c>
      <c r="DI565">
        <v>0</v>
      </c>
      <c r="DJ565" s="1">
        <v>4.0176329999999996E-3</v>
      </c>
      <c r="DK565">
        <v>20.439430000000002</v>
      </c>
      <c r="DL565">
        <v>0</v>
      </c>
      <c r="DM565">
        <v>0</v>
      </c>
      <c r="DN565" s="1">
        <v>3.9894600000000002E-3</v>
      </c>
      <c r="DO565">
        <v>20.784800000000001</v>
      </c>
      <c r="DP565">
        <v>0</v>
      </c>
      <c r="DQ565">
        <v>0</v>
      </c>
      <c r="DR565" s="1">
        <v>3.9441559999999999E-3</v>
      </c>
      <c r="DS565">
        <v>20.939219999999999</v>
      </c>
      <c r="DT565">
        <v>0</v>
      </c>
      <c r="DU565">
        <v>0</v>
      </c>
      <c r="DV565" s="1">
        <v>3.8766260000000002E-3</v>
      </c>
      <c r="DW565">
        <v>20.937519999999999</v>
      </c>
      <c r="DX565">
        <v>0</v>
      </c>
      <c r="DY565">
        <v>0</v>
      </c>
      <c r="DZ565" s="1">
        <v>4.082413E-3</v>
      </c>
      <c r="EA565">
        <v>20.929590000000001</v>
      </c>
      <c r="EB565">
        <v>0</v>
      </c>
      <c r="EC565">
        <v>0</v>
      </c>
      <c r="ED565" s="1">
        <v>4.1238500000000001E-3</v>
      </c>
      <c r="EE565">
        <v>20.926729999999999</v>
      </c>
      <c r="EF565">
        <v>0</v>
      </c>
      <c r="EG565">
        <v>0</v>
      </c>
      <c r="EH565" s="1">
        <v>4.1160559999999999E-3</v>
      </c>
      <c r="EI565">
        <v>20.973549999999999</v>
      </c>
      <c r="EJ565">
        <v>0</v>
      </c>
      <c r="EK565">
        <v>0</v>
      </c>
      <c r="EL565" s="1">
        <v>3.9643810000000003E-3</v>
      </c>
      <c r="EM565">
        <v>21.10642</v>
      </c>
      <c r="EN565">
        <v>0</v>
      </c>
      <c r="EO565">
        <v>0</v>
      </c>
      <c r="EP565" s="1">
        <v>3.8585490000000002E-3</v>
      </c>
      <c r="EQ565">
        <v>21.404800000000002</v>
      </c>
      <c r="ER565">
        <v>0</v>
      </c>
      <c r="ES565">
        <v>0</v>
      </c>
      <c r="ET565" s="1">
        <v>3.8174440000000001E-3</v>
      </c>
      <c r="EU565">
        <v>21.71875</v>
      </c>
      <c r="EV565">
        <v>0</v>
      </c>
      <c r="EW565">
        <v>0</v>
      </c>
      <c r="EX565" s="1">
        <v>3.8327069999999999E-3</v>
      </c>
      <c r="EY565">
        <v>21.837399999999999</v>
      </c>
      <c r="EZ565">
        <v>0</v>
      </c>
      <c r="FA565">
        <v>0</v>
      </c>
      <c r="FB565" s="1">
        <v>3.828325E-3</v>
      </c>
      <c r="FC565">
        <v>21.831790000000002</v>
      </c>
      <c r="FD565">
        <v>0</v>
      </c>
      <c r="FE565">
        <v>0</v>
      </c>
      <c r="FF565" s="1">
        <v>4.1622179999999996E-3</v>
      </c>
      <c r="FG565">
        <v>21.8201</v>
      </c>
      <c r="FH565">
        <v>0</v>
      </c>
      <c r="FI565">
        <v>0</v>
      </c>
      <c r="FJ565" s="1">
        <v>4.1959900000000001E-3</v>
      </c>
      <c r="FK565">
        <v>21.823219999999999</v>
      </c>
      <c r="FL565">
        <v>0</v>
      </c>
      <c r="FM565">
        <v>0</v>
      </c>
      <c r="FN565" s="1">
        <v>4.2253150000000003E-3</v>
      </c>
      <c r="FO565">
        <v>21.911210000000001</v>
      </c>
      <c r="FP565">
        <v>0</v>
      </c>
      <c r="FQ565">
        <v>0</v>
      </c>
      <c r="FR565" s="1">
        <v>4.0546089999999998E-3</v>
      </c>
      <c r="FS565">
        <v>22.051819999999999</v>
      </c>
      <c r="FT565">
        <v>0</v>
      </c>
      <c r="FU565">
        <v>0</v>
      </c>
      <c r="FV565" s="1">
        <v>3.9515970000000003E-3</v>
      </c>
      <c r="FW565">
        <v>22.2212</v>
      </c>
      <c r="FX565">
        <v>0</v>
      </c>
      <c r="FY565">
        <v>0</v>
      </c>
      <c r="FZ565" s="1">
        <v>3.9322189999999998E-3</v>
      </c>
      <c r="GA565">
        <v>22.322420000000001</v>
      </c>
      <c r="GB565">
        <v>0</v>
      </c>
      <c r="GC565">
        <v>0</v>
      </c>
      <c r="GD565" s="1">
        <v>3.9850370000000003E-3</v>
      </c>
      <c r="GE565">
        <v>22.363800000000001</v>
      </c>
      <c r="GF565">
        <v>0</v>
      </c>
      <c r="GG565">
        <v>0</v>
      </c>
      <c r="GH565" s="1">
        <v>4.0049969999999997E-3</v>
      </c>
      <c r="GI565">
        <v>22.351510000000001</v>
      </c>
      <c r="GJ565">
        <v>0</v>
      </c>
      <c r="GK565">
        <v>0</v>
      </c>
      <c r="GL565" s="1">
        <v>4.3233949999999998E-3</v>
      </c>
      <c r="GM565">
        <v>22.335599999999999</v>
      </c>
      <c r="GN565">
        <v>0</v>
      </c>
      <c r="GO565">
        <v>0</v>
      </c>
      <c r="GP565" s="1">
        <v>4.3506450000000002E-3</v>
      </c>
      <c r="GQ565">
        <v>22.33278</v>
      </c>
      <c r="GR565">
        <v>0</v>
      </c>
      <c r="GS565">
        <v>0</v>
      </c>
      <c r="GT565" s="1">
        <v>4.3722570000000001E-3</v>
      </c>
      <c r="GU565">
        <v>22.45309</v>
      </c>
      <c r="GV565">
        <v>0</v>
      </c>
      <c r="GW565">
        <v>0</v>
      </c>
      <c r="GX565" s="1">
        <v>4.1920960000000002E-3</v>
      </c>
      <c r="GY565">
        <v>22.642420000000001</v>
      </c>
      <c r="GZ565">
        <v>0</v>
      </c>
      <c r="HA565">
        <v>0</v>
      </c>
      <c r="HB565" s="1">
        <v>4.1064559999999996E-3</v>
      </c>
      <c r="HC565">
        <v>22.879899999999999</v>
      </c>
      <c r="HD565">
        <v>0</v>
      </c>
      <c r="HE565">
        <v>0</v>
      </c>
      <c r="HF565" s="1">
        <v>4.0871320000000003E-3</v>
      </c>
      <c r="HG565">
        <v>23.083690000000001</v>
      </c>
      <c r="HH565">
        <v>0</v>
      </c>
      <c r="HI565">
        <v>0</v>
      </c>
      <c r="HJ565" s="1">
        <v>4.1249889999999999E-3</v>
      </c>
      <c r="HK565">
        <v>23.138649999999998</v>
      </c>
      <c r="HL565">
        <v>0</v>
      </c>
      <c r="HM565">
        <v>0</v>
      </c>
      <c r="HN565" s="1">
        <v>4.1045480000000004E-3</v>
      </c>
      <c r="HO565">
        <v>23.13429</v>
      </c>
      <c r="HP565">
        <v>0</v>
      </c>
      <c r="HQ565">
        <v>0</v>
      </c>
      <c r="HR565" s="1">
        <v>4.2989669999999999E-3</v>
      </c>
      <c r="HS565">
        <v>23.122440000000001</v>
      </c>
      <c r="HT565">
        <v>0</v>
      </c>
      <c r="HU565">
        <v>0</v>
      </c>
      <c r="HV565" s="1">
        <v>4.2685300000000004E-3</v>
      </c>
      <c r="HW565">
        <v>23.13008</v>
      </c>
      <c r="HX565">
        <v>0</v>
      </c>
      <c r="HY565">
        <v>0</v>
      </c>
      <c r="HZ565" s="1">
        <v>4.2727110000000002E-3</v>
      </c>
      <c r="IA565">
        <v>23.275390000000002</v>
      </c>
      <c r="IB565">
        <v>0</v>
      </c>
      <c r="IC565">
        <v>0</v>
      </c>
      <c r="ID565" s="1">
        <v>4.1494799999999997E-3</v>
      </c>
      <c r="IE565">
        <v>23.603280000000002</v>
      </c>
      <c r="IF565">
        <v>0</v>
      </c>
      <c r="IG565">
        <v>0</v>
      </c>
      <c r="IH565" s="1">
        <v>4.0714439999999996E-3</v>
      </c>
      <c r="II565">
        <v>24.025670000000002</v>
      </c>
      <c r="IJ565">
        <v>0</v>
      </c>
      <c r="IK565">
        <v>0</v>
      </c>
      <c r="IL565" s="1">
        <v>4.0264200000000002E-3</v>
      </c>
      <c r="IM565">
        <v>24.323219999999999</v>
      </c>
      <c r="IN565">
        <v>0</v>
      </c>
      <c r="IO565">
        <v>0</v>
      </c>
      <c r="IP565" s="1">
        <v>4.0234770000000001E-3</v>
      </c>
      <c r="IQ565">
        <v>24.406669999999998</v>
      </c>
      <c r="IR565">
        <v>0</v>
      </c>
      <c r="IS565">
        <v>0</v>
      </c>
      <c r="IT565" s="1">
        <v>3.9977149999999998E-3</v>
      </c>
      <c r="IU565">
        <v>24.403040000000001</v>
      </c>
      <c r="IV565">
        <v>0</v>
      </c>
      <c r="IW565">
        <v>0</v>
      </c>
      <c r="IX565" s="1">
        <v>4.0806230000000002E-3</v>
      </c>
      <c r="IY565">
        <v>24.392810000000001</v>
      </c>
      <c r="IZ565">
        <v>0</v>
      </c>
      <c r="JA565">
        <v>0</v>
      </c>
      <c r="JB565" s="1">
        <v>3.9926110000000001E-3</v>
      </c>
      <c r="JC565">
        <v>24.390080000000001</v>
      </c>
      <c r="JD565">
        <v>0</v>
      </c>
      <c r="JE565">
        <v>0</v>
      </c>
      <c r="JF565" s="1">
        <v>3.9395070000000001E-3</v>
      </c>
      <c r="JG565">
        <v>24.497389999999999</v>
      </c>
      <c r="JH565">
        <v>0</v>
      </c>
      <c r="JI565">
        <v>0</v>
      </c>
      <c r="JJ565" s="1">
        <v>3.8569799999999999E-3</v>
      </c>
      <c r="JK565">
        <v>24.632480000000001</v>
      </c>
      <c r="JL565">
        <v>0</v>
      </c>
      <c r="JM565">
        <v>0</v>
      </c>
      <c r="JN565" s="1">
        <v>3.8231459999999999E-3</v>
      </c>
      <c r="JO565">
        <v>24.69464</v>
      </c>
      <c r="JP565">
        <v>0</v>
      </c>
      <c r="JQ565">
        <v>0</v>
      </c>
      <c r="JR565" s="1">
        <v>3.8139990000000002E-3</v>
      </c>
      <c r="JS565">
        <v>24.71349</v>
      </c>
      <c r="JT565">
        <v>0</v>
      </c>
      <c r="JU565">
        <v>0</v>
      </c>
      <c r="JV565" s="1">
        <v>3.7916289999999999E-3</v>
      </c>
      <c r="JW565">
        <v>24.731919999999999</v>
      </c>
      <c r="JX565">
        <v>0</v>
      </c>
      <c r="JY565">
        <v>0</v>
      </c>
      <c r="JZ565" s="1">
        <v>3.760785E-3</v>
      </c>
      <c r="KA565">
        <v>24.724799999999998</v>
      </c>
      <c r="KB565">
        <v>0</v>
      </c>
      <c r="KC565">
        <v>0</v>
      </c>
      <c r="KD565" s="1">
        <v>3.8005249999999999E-3</v>
      </c>
      <c r="KE565">
        <v>24.712160000000001</v>
      </c>
      <c r="KF565">
        <v>0</v>
      </c>
      <c r="KG565">
        <v>0</v>
      </c>
      <c r="KH565" s="1">
        <v>3.7951E-3</v>
      </c>
      <c r="KI565">
        <v>24.702349999999999</v>
      </c>
      <c r="KJ565">
        <v>0</v>
      </c>
      <c r="KK565">
        <v>0</v>
      </c>
      <c r="KL565" s="1">
        <v>3.802503E-3</v>
      </c>
      <c r="KM565">
        <v>24.806270000000001</v>
      </c>
      <c r="KN565">
        <v>0</v>
      </c>
      <c r="KO565">
        <v>0</v>
      </c>
      <c r="KP565" s="1">
        <v>3.733503E-3</v>
      </c>
      <c r="KQ565">
        <v>25.116720000000001</v>
      </c>
      <c r="KR565">
        <v>0</v>
      </c>
      <c r="KS565">
        <v>0</v>
      </c>
      <c r="KT565" s="1">
        <v>3.6873280000000001E-3</v>
      </c>
      <c r="KU565">
        <v>25.574940000000002</v>
      </c>
      <c r="KV565">
        <v>0</v>
      </c>
      <c r="KW565">
        <v>0</v>
      </c>
      <c r="KX565" s="1">
        <v>3.6668790000000001E-3</v>
      </c>
      <c r="KY565">
        <v>25.92258</v>
      </c>
      <c r="KZ565">
        <v>0</v>
      </c>
      <c r="LA565">
        <v>0</v>
      </c>
      <c r="LB565" s="1">
        <v>3.6776920000000002E-3</v>
      </c>
      <c r="LC565">
        <v>26.02392</v>
      </c>
      <c r="LD565">
        <v>0</v>
      </c>
      <c r="LE565">
        <v>0</v>
      </c>
      <c r="LF565" s="1">
        <v>3.680329E-3</v>
      </c>
      <c r="LG565">
        <v>26.01221</v>
      </c>
      <c r="LH565">
        <v>0</v>
      </c>
      <c r="LI565">
        <v>0</v>
      </c>
      <c r="LJ565" s="1">
        <v>3.6012119999999999E-3</v>
      </c>
      <c r="LK565">
        <v>25.998629999999999</v>
      </c>
      <c r="LL565">
        <v>0</v>
      </c>
      <c r="LM565">
        <v>0</v>
      </c>
      <c r="LN565" s="1">
        <v>3.5486609999999998E-3</v>
      </c>
      <c r="LO565">
        <v>25.986719999999998</v>
      </c>
      <c r="LP565">
        <v>0</v>
      </c>
      <c r="LQ565">
        <v>0</v>
      </c>
      <c r="LR565" s="1">
        <v>3.5166070000000002E-3</v>
      </c>
      <c r="LS565">
        <v>26.043939999999999</v>
      </c>
      <c r="LT565">
        <v>0</v>
      </c>
      <c r="LU565">
        <v>0</v>
      </c>
      <c r="LV565" s="1">
        <v>3.5414330000000001E-3</v>
      </c>
      <c r="LW565">
        <v>26.173500000000001</v>
      </c>
      <c r="LX565">
        <v>0</v>
      </c>
      <c r="LY565">
        <v>0</v>
      </c>
      <c r="LZ565" s="1">
        <v>3.5552800000000001E-3</v>
      </c>
      <c r="MA565">
        <v>26.291789999999999</v>
      </c>
      <c r="MB565">
        <v>0</v>
      </c>
      <c r="MC565">
        <v>0</v>
      </c>
      <c r="MD565" s="1">
        <v>3.529988E-3</v>
      </c>
      <c r="ME565">
        <v>26.388559999999998</v>
      </c>
      <c r="MF565">
        <v>0</v>
      </c>
      <c r="MG565">
        <v>0</v>
      </c>
      <c r="MH565" s="1">
        <v>3.4941859999999998E-3</v>
      </c>
      <c r="MI565">
        <v>26.441109999999998</v>
      </c>
      <c r="MJ565">
        <v>0</v>
      </c>
      <c r="MK565">
        <v>0</v>
      </c>
      <c r="ML565" s="1">
        <v>3.4627920000000001E-3</v>
      </c>
      <c r="MM565">
        <v>26.421209999999999</v>
      </c>
      <c r="MN565">
        <v>0</v>
      </c>
      <c r="MO565">
        <v>0</v>
      </c>
      <c r="MP565" s="1">
        <v>3.493061E-3</v>
      </c>
      <c r="MQ565">
        <v>26.400079999999999</v>
      </c>
      <c r="MR565">
        <v>0</v>
      </c>
      <c r="MS565">
        <v>0</v>
      </c>
      <c r="MT565" s="1">
        <v>3.5149140000000001E-3</v>
      </c>
      <c r="MU565">
        <v>26.392109999999999</v>
      </c>
      <c r="MV565">
        <v>0</v>
      </c>
      <c r="MW565">
        <v>0</v>
      </c>
      <c r="MX565" s="1">
        <v>3.525046E-3</v>
      </c>
      <c r="MY565">
        <v>26.471170000000001</v>
      </c>
      <c r="MZ565">
        <v>0</v>
      </c>
      <c r="NA565">
        <v>0</v>
      </c>
      <c r="NB565" s="1">
        <v>3.4730749999999999E-3</v>
      </c>
      <c r="NC565">
        <v>26.589040000000001</v>
      </c>
      <c r="ND565">
        <v>0</v>
      </c>
      <c r="NE565">
        <v>0</v>
      </c>
      <c r="NF565" s="1">
        <v>3.4462009999999999E-3</v>
      </c>
      <c r="NG565">
        <v>26.78472</v>
      </c>
      <c r="NH565">
        <v>0</v>
      </c>
      <c r="NI565">
        <v>0</v>
      </c>
      <c r="NJ565" s="1">
        <v>3.4345339999999999E-3</v>
      </c>
      <c r="NK565">
        <v>27.037929999999999</v>
      </c>
      <c r="NL565">
        <v>0</v>
      </c>
      <c r="NM565">
        <v>0</v>
      </c>
      <c r="NN565" s="1">
        <v>3.4433490000000001E-3</v>
      </c>
      <c r="NO565">
        <v>27.19285</v>
      </c>
      <c r="NP565">
        <v>0</v>
      </c>
      <c r="NQ565">
        <v>0</v>
      </c>
      <c r="NR565" s="1">
        <v>3.4557989999999999E-3</v>
      </c>
      <c r="NS565">
        <v>27.172339999999998</v>
      </c>
      <c r="NT565">
        <v>0</v>
      </c>
      <c r="NU565">
        <v>0</v>
      </c>
      <c r="NV565" s="1">
        <v>3.4256389999999999E-3</v>
      </c>
      <c r="NW565">
        <v>27.14687</v>
      </c>
      <c r="NX565">
        <v>0</v>
      </c>
      <c r="NY565">
        <v>0</v>
      </c>
      <c r="NZ565" s="1">
        <v>3.3991939999999999E-3</v>
      </c>
      <c r="OA565">
        <v>27.132110000000001</v>
      </c>
      <c r="OB565">
        <v>0</v>
      </c>
      <c r="OC565">
        <v>0</v>
      </c>
      <c r="OD565" s="1">
        <v>3.3862250000000001E-3</v>
      </c>
      <c r="OE565">
        <v>27.21048</v>
      </c>
      <c r="OF565">
        <v>0</v>
      </c>
      <c r="OG565">
        <v>0</v>
      </c>
      <c r="OH565" s="1">
        <v>3.395595E-3</v>
      </c>
      <c r="OI565">
        <v>27.29128</v>
      </c>
      <c r="OJ565">
        <v>0</v>
      </c>
      <c r="OK565" s="1">
        <v>0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W547" workbookViewId="0">
      <selection activeCell="A566" sqref="A566:XFD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7.7456617910472411E-14</v>
      </c>
      <c r="D2" s="10">
        <f>3/24*OO[[#This Row],[60 (26JUN1985 09:00:00)-Water Temperature (C)]]*OO[[#This Row],[2]]/SUM(OO[2])</f>
        <v>1.0598883208924256E-15</v>
      </c>
      <c r="E2" s="10">
        <f>3/24*OO[[#This Row],[61 (26JUN1985 12:00:00)-Water Temperature (C)]]*OO[[#This Row],[3]]/SUM(OO[3])</f>
        <v>1.4348451115040336E-17</v>
      </c>
      <c r="F2" s="10">
        <f>3/24*OO[[#This Row],[62 (26JUN1985 15:00:00)-Water Temperature (C)]]*OO[[#This Row],[4]]/SUM(OO[4])</f>
        <v>1.9480085996669528E-19</v>
      </c>
      <c r="G2" s="10">
        <f>3/24*OO[[#This Row],[63 (26JUN1985 18:00:00)-Water Temperature (C)]]*OO[[#This Row],[5]]/SUM(OO[5])</f>
        <v>2.6341751331479572E-21</v>
      </c>
      <c r="H2" s="10">
        <f>3/24*OO[[#This Row],[64 (26JUN1985 21:00:00)-Water Temperature (C)]]*OO[[#This Row],[6]]/SUM(OO[6])</f>
        <v>3.5398098178841809E-23</v>
      </c>
      <c r="I2" s="10">
        <f>3/24*OO[[#This Row],[65 (27JUN1985 00:00:00)-Water Temperature (C)]]*OO[[#This Row],[7]]/SUM(OO[7])</f>
        <v>5.0700040050184699E-25</v>
      </c>
      <c r="J2" s="10">
        <f>3/24*OO[[#This Row],[66 (27JUN1985 03:00:00)-Water Temperature (C)]]*OO[[#This Row],[8]]/SUM(OO[8])</f>
        <v>3.8887526157386315E-26</v>
      </c>
      <c r="K2" s="10">
        <f>3/24*OO[[#This Row],[67 (27JUN1985 06:00:00)-Water Temperature (C)]]*OO[[#This Row],[9]]/SUM(OO[9])</f>
        <v>4.0585739387625511E-26</v>
      </c>
      <c r="L2" s="10">
        <f>3/24*OO[[#This Row],[68 (27JUN1985 09:00:00)-Water Temperature (C)]]*OO[[#This Row],[10]]/SUM(OO[10])</f>
        <v>7.285243606852524E-26</v>
      </c>
      <c r="M2" s="10">
        <f>3/24*OO[[#This Row],[69 (27JUN1985 12:00:00)-Water Temperature (C)]]*OO[[#This Row],[11]]/SUM(OO[11])</f>
        <v>1.1497863825876403E-25</v>
      </c>
      <c r="N2" s="10">
        <f>3/24*OO[[#This Row],[70 (27JUN1985 15:00:00)-Water Temperature (C)]]*OO[[#This Row],[12]]/SUM(OO[12])</f>
        <v>1.8675814879084617E-25</v>
      </c>
      <c r="O2" s="10">
        <f>3/24*OO[[#This Row],[71 (27JUN1985 18:00:00)-Water Temperature (C)]]*OO[[#This Row],[13]]/SUM(OO[13])</f>
        <v>4.2148724043568074E-25</v>
      </c>
      <c r="P2" s="10">
        <f>3/24*OO[[#This Row],[72 (27JUN1985 21:00:00)-Water Temperature (C)]]*OO[[#This Row],[14]]/SUM(OO[14])</f>
        <v>7.4338642072520345E-25</v>
      </c>
      <c r="Q2" s="10">
        <f>3/24*OO[[#This Row],[73 (28JUN1985 00:00:00)-Water Temperature (C)]]*OO[[#This Row],[15]]/SUM(OO[15])</f>
        <v>1.1292691785803882E-24</v>
      </c>
      <c r="R2" s="10">
        <f>3/24*OO[[#This Row],[74 (28JUN1985 03:00:00)-Water Temperature (C)]]*OO[[#This Row],[16]]/SUM(OO[16])</f>
        <v>1.2586472618104578E-24</v>
      </c>
      <c r="S2" s="10">
        <f>3/24*OO[[#This Row],[75 (28JUN1985 06:00:00)-Water Temperature (C)]]*OO[[#This Row],[17]]/SUM(OO[17])</f>
        <v>1.1426471726924705E-24</v>
      </c>
      <c r="T2" s="10">
        <f>3/24*OO[[#This Row],[76 (28JUN1985 09:00:00)-Water Temperature (C)]]*OO[[#This Row],[18]]/SUM(OO[18])</f>
        <v>8.4056042011871808E-25</v>
      </c>
      <c r="U2" s="10">
        <f>3/24*OO[[#This Row],[77 (28JUN1985 12:00:00)-Water Temperature (C)]]*OO[[#This Row],[19]]/SUM(OO[19])</f>
        <v>5.5865263734072393E-25</v>
      </c>
      <c r="V2" s="10">
        <f>3/24000000*OO[[#This Row],[78 (28JUN1985 15:00:00)-Water Temperature (C)]]*OO[[#This Row],[20]]</f>
        <v>3.9705984699199993E-25</v>
      </c>
      <c r="W2" s="10">
        <f>3/24000000*OO[[#This Row],[79 (28JUN1985 18:00:00)-Water Temperature (C)]]*OO[[#This Row],[21]]</f>
        <v>3.0648947528400003E-25</v>
      </c>
      <c r="X2" s="10">
        <f>3/24000000*OO[[#This Row],[80 (28JUN1985 21:00:00)-Water Temperature (C)]]*OO[[#This Row],[22]]</f>
        <v>2.59443855936375E-25</v>
      </c>
      <c r="Y2" s="10">
        <f>3/24000000*OO[[#This Row],[81 (29JUN1985 00:00:00)-Water Temperature (C)]]*OO[[#This Row],[23]]</f>
        <v>2.3136343078024998E-25</v>
      </c>
      <c r="Z2" s="10">
        <f>3/24000000*OO[[#This Row],[82 (29JUN1985 03:00:00)-Water Temperature (C)]]*OO[[#This Row],[24]]</f>
        <v>2.1285315014025E-25</v>
      </c>
      <c r="AA2" s="10">
        <f>3/24000000*OO[[#This Row],[83 (29JUN1985 06:00:00)-Water Temperature (C)]]*OO[[#This Row],[25]]</f>
        <v>1.9954865598749998E-25</v>
      </c>
      <c r="AB2" s="10">
        <f>3/24000000*OO[[#This Row],[84 (29JUN1985 09:00:00)-Water Temperature (C)]]*OO[[#This Row],[26]]</f>
        <v>1.88851702683E-25</v>
      </c>
      <c r="AC2" s="10">
        <f>3/24000000*OO[[#This Row],[85 (29JUN1985 12:00:00)-Water Temperature (C)]]*OO[[#This Row],[27]]</f>
        <v>1.80018340468875E-25</v>
      </c>
      <c r="AD2" s="10">
        <f>3/24000000*OO[[#This Row],[86 (29JUN1985 15:00:00)-Water Temperature (C)]]*OO[[#This Row],[28]]</f>
        <v>1.7204763686737504E-25</v>
      </c>
      <c r="AE2" s="10">
        <f>3/24000000*OO[[#This Row],[88 (29JUN1985 21:00:00)-Water Temperature (C)]]*OO[[#This Row],[30]]</f>
        <v>1.5411675561675001E-25</v>
      </c>
      <c r="AF2" s="10">
        <f>3/24000000*OO[[#This Row],[88 (29JUN1985 21:00:00)-Water Temperature (C)]]*OO[[#This Row],[30]]</f>
        <v>1.5411675561675001E-25</v>
      </c>
      <c r="AG2" s="10">
        <f>3/24000000*OO[[#This Row],[89 (30JUN1985 00:00:00)-Water Temperature (C)]]*OO[[#This Row],[31]]</f>
        <v>1.4740225282212499E-25</v>
      </c>
      <c r="AH2" s="10">
        <f>3/24000000*OO[[#This Row],[90 (30JUN1985 03:00:00)-Water Temperature (C)]]*OO[[#This Row],[32]]</f>
        <v>1.4113580838524998E-25</v>
      </c>
      <c r="AI2" s="10">
        <f>3/24000000*OO[[#This Row],[91 (30JUN1985 06:00:00)-Water Temperature (C)]]*OO[[#This Row],[33]]</f>
        <v>1.3561246833049999E-25</v>
      </c>
      <c r="AJ2" s="10">
        <f>3/24000000*OO[[#This Row],[92 (30JUN1985 09:00:00)-Water Temperature (C)]]*OO[[#This Row],[34]]</f>
        <v>1.3028961296662497E-25</v>
      </c>
      <c r="AK2" s="10">
        <f>3/24000000*OO[[#This Row],[93 (30JUN1985 12:00:00)-Water Temperature (C)]]*OO[[#This Row],[35]]</f>
        <v>1.269071621646125E-25</v>
      </c>
      <c r="AL2" s="10">
        <f>3/24000000*OO[[#This Row],[94 (30JUN1985 15:00:00)-Water Temperature (C)]]*OO[[#This Row],[36]]</f>
        <v>1.2272704890974999E-25</v>
      </c>
      <c r="AM2" s="10">
        <f>3/24000000*OO[[#This Row],[95 (30JUN1985 18:00:00)-Water Temperature (C)]]*OO[[#This Row],[37]]</f>
        <v>1.172410237013875E-25</v>
      </c>
      <c r="AN2" s="10">
        <f>3/24000000*OO[[#This Row],[96 (30JUN1985 21:00:00)-Water Temperature (C)]]*OO[[#This Row],[38]]</f>
        <v>1.10949817207625E-25</v>
      </c>
      <c r="AO2" s="10">
        <f>3/24000000*OO[[#This Row],[97 (01JUL1985 00:00:00)-Water Temperature (C)]]*OO[[#This Row],[39]]</f>
        <v>1.0665976754424998E-25</v>
      </c>
      <c r="AP2" s="10">
        <f>3/24000000*OO[[#This Row],[98 (01JUL1985 03:00:00)-Water Temperature (C)]]*OO[[#This Row],[40]]</f>
        <v>1.0267565039287501E-25</v>
      </c>
      <c r="AQ2" s="10">
        <f>3/24000000*OO[[#This Row],[99 (01JUL1985 06:00:00)-Water Temperature (C)]]*OO[[#This Row],[41]]</f>
        <v>9.8932755252499984E-26</v>
      </c>
      <c r="AR2" s="10">
        <f>3/24000000*OO[[#This Row],[100 (01JUL1985 09:00:00)-Water Temperature (C)]]*OO[[#This Row],[42]]</f>
        <v>9.5638710461925003E-26</v>
      </c>
      <c r="AS2" s="10">
        <f>3/24000000*OO[[#This Row],[101 (01JUL1985 12:00:00)-Water Temperature (C)]]*OO[[#This Row],[43]]</f>
        <v>9.2252041998299994E-26</v>
      </c>
      <c r="AT2" s="10">
        <f>3/24000000*OO[[#This Row],[102 (01JUL1985 15:00:00)-Water Temperature (C)]]*OO[[#This Row],[44]]</f>
        <v>8.8620817633749994E-26</v>
      </c>
      <c r="AU2" s="10">
        <f>3/24000000*OO[[#This Row],[103 (01JUL1985 18:00:00)-Water Temperature (C)]]*OO[[#This Row],[45]]</f>
        <v>8.5086499928624991E-26</v>
      </c>
      <c r="AV2" s="10">
        <f>3/24000000*OO[[#This Row],[104 (01JUL1985 21:00:00)-Water Temperature (C)]]*OO[[#This Row],[46]]</f>
        <v>8.1505972639349993E-26</v>
      </c>
      <c r="AW2" s="10">
        <f>3/24000000*OO[[#This Row],[105 (02JUL1985 00:00:00)-Water Temperature (C)]]*OO[[#This Row],[47]]</f>
        <v>7.8489049114687501E-26</v>
      </c>
      <c r="AX2" s="10">
        <f>3/24000000*OO[[#This Row],[106 (02JUL1985 03:00:00)-Water Temperature (C)]]*OO[[#This Row],[48]]</f>
        <v>7.5514583446087508E-26</v>
      </c>
      <c r="AY2" s="10">
        <f>3/24000000*OO[[#This Row],[107 (02JUL1985 06:00:00)-Water Temperature (C)]]*OO[[#This Row],[49]]</f>
        <v>7.2941972603124997E-26</v>
      </c>
      <c r="AZ2" s="10">
        <f>3/24000000*OO[[#This Row],[108 (02JUL1985 09:00:00)-Water Temperature (C)]]*OO[[#This Row],[50]]</f>
        <v>7.0869371015975007E-26</v>
      </c>
      <c r="BA2" s="10">
        <f>3/24000000*OO[[#This Row],[109 (02JUL1985 12:00:00)-Water Temperature (C)]]*OO[[#This Row],[51]]</f>
        <v>6.8166516982849989E-26</v>
      </c>
      <c r="BB2" s="10">
        <f>3/24000000*OO[[#This Row],[110 (02JUL1985 15:00:00)-Water Temperature (C)]]*OO[[#This Row],[52]]</f>
        <v>6.6164392776300003E-26</v>
      </c>
      <c r="BC2" s="10">
        <f>3/24000000*OO[[#This Row],[111 (02JUL1985 18:00:00)-Water Temperature (C)]]*OO[[#This Row],[53]]</f>
        <v>6.3247862913475001E-26</v>
      </c>
      <c r="BD2" s="10">
        <f>3/24000000*OO[[#This Row],[112 (02JUL1985 21:00:00)-Water Temperature (C)]]*OO[[#This Row],[54]]</f>
        <v>6.0524076723412494E-26</v>
      </c>
      <c r="BE2" s="10">
        <f>3/24000000*OO[[#This Row],[113 (03JUL1985 00:00:00)-Water Temperature (C)]]*OO[[#This Row],[55]]</f>
        <v>5.8411311463537491E-26</v>
      </c>
      <c r="BF2" s="10">
        <f>3/24000000*OO[[#This Row],[114 (03JUL1985 03:00:00)-Water Temperature (C)]]*OO[[#This Row],[56]]</f>
        <v>5.6401936208849992E-26</v>
      </c>
      <c r="BG2" s="10">
        <f>3/24000000*OO[[#This Row],[115 (03JUL1985 06:00:00)-Water Temperature (C)]]*OO[[#This Row],[57]]</f>
        <v>5.4619027414462501E-26</v>
      </c>
      <c r="BH2" s="10">
        <f>3/24000000*OO[[#This Row],[116 (03JUL1985 09:00:00)-Water Temperature (C)]]*OO[[#This Row],[58]]</f>
        <v>5.3056584153125005E-26</v>
      </c>
      <c r="BI2" s="10">
        <f>3/24000000*OO[[#This Row],[117 (03JUL1985 12:00:00)-Water Temperature (C)]]*OO[[#This Row],[59]]</f>
        <v>5.1819292931075001E-26</v>
      </c>
      <c r="BJ2" s="10">
        <f>3/24000000*OO[[#This Row],[118 (03JUL1985 15:00:00)-Water Temperature (C)]]*OO[[#This Row],[60]]</f>
        <v>5.0117265170400003E-26</v>
      </c>
      <c r="BK2" s="10">
        <f>3/24000000*OO[[#This Row],[119 (03JUL1985 18:00:00)-Water Temperature (C)]]*OO[[#This Row],[61]]</f>
        <v>4.7859389080325E-26</v>
      </c>
      <c r="BL2" s="10">
        <f>3/24000000*OO[[#This Row],[120 (03JUL1985 21:00:00)-Water Temperature (C)]]*OO[[#This Row],[62]]</f>
        <v>4.5771435704837501E-26</v>
      </c>
      <c r="BM2" s="10">
        <f>3/24000000*OO[[#This Row],[121 (04JUL1985 00:00:00)-Water Temperature (C)]]*OO[[#This Row],[63]]</f>
        <v>4.42656705976875E-26</v>
      </c>
      <c r="BN2" s="10">
        <f>3/24000000*OO[[#This Row],[122 (04JUL1985 03:00:00)-Water Temperature (C)]]*OO[[#This Row],[64]]</f>
        <v>4.27769045286E-26</v>
      </c>
      <c r="BO2" s="10">
        <f>3/24000000*OO[[#This Row],[123 (04JUL1985 06:00:00)-Water Temperature (C)]]*OO[[#This Row],[65]]</f>
        <v>4.1500383011549988E-26</v>
      </c>
      <c r="BP2" s="10">
        <f>3/24000000*OO[[#This Row],[124 (04JUL1985 09:00:00)-Water Temperature (C)]]*OO[[#This Row],[66]]</f>
        <v>4.0408443311087499E-26</v>
      </c>
      <c r="BQ2" s="10">
        <f>3/24000000*OO[[#This Row],[125 (04JUL1985 12:00:00)-Water Temperature (C)]]*OO[[#This Row],[67]]</f>
        <v>3.8840810173399993E-26</v>
      </c>
      <c r="BR2" s="10">
        <f>3/24000000*OO[[#This Row],[126 (04JUL1985 15:00:00)-Water Temperature (C)]]*OO[[#This Row],[68]]</f>
        <v>3.7547283348437502E-26</v>
      </c>
      <c r="BS2" s="10">
        <f>3/24000000*OO[[#This Row],[127 (04JUL1985 18:00:00)-Water Temperature (C)]]*OO[[#This Row],[69]]</f>
        <v>3.6214690685937499E-26</v>
      </c>
      <c r="BT2" s="10">
        <f>3/24000000*OO[[#This Row],[128 (04JUL1985 21:00:00)-Water Temperature (C)]]*OO[[#This Row],[70]]</f>
        <v>3.4728428489624998E-26</v>
      </c>
      <c r="BU2" s="10">
        <f>3/24000000*OO[[#This Row],[129 (05JUL1985 00:00:00)-Water Temperature (C)]]*OO[[#This Row],[71]]</f>
        <v>3.3476692505724999E-26</v>
      </c>
      <c r="BV2" s="10">
        <f>3/24000000*OO[[#This Row],[130 (05JUL1985 03:00:00)-Water Temperature (C)]]*OO[[#This Row],[72]]</f>
        <v>3.2245030339762498E-26</v>
      </c>
      <c r="BW2" s="10">
        <f>3/24000000*OO[[#This Row],[131 (05JUL1985 06:00:00)-Water Temperature (C)]]*OO[[#This Row],[73]]</f>
        <v>3.1157343234337495E-26</v>
      </c>
      <c r="BX2" s="10">
        <f>3/24000000*OO[[#This Row],[132 (05JUL1985 09:00:00)-Water Temperature (C)]]*OO[[#This Row],[74]]</f>
        <v>3.0335400536062499E-26</v>
      </c>
      <c r="BY2" s="10">
        <f>3/24000000*OO[[#This Row],[133 (05JUL1985 12:00:00)-Water Temperature (C)]]*OO[[#This Row],[75]]</f>
        <v>2.9559889212750002E-26</v>
      </c>
      <c r="BZ2" s="10">
        <f>3/24000000*OO[[#This Row],[134 (05JUL1985 15:00:00)-Water Temperature (C)]]*OO[[#This Row],[76]]</f>
        <v>2.8637980385987503E-26</v>
      </c>
      <c r="CA2" s="10">
        <f>3/24000000*OO[[#This Row],[135 (05JUL1985 18:00:00)-Water Temperature (C)]]*OO[[#This Row],[77]]</f>
        <v>2.7295645716500002E-26</v>
      </c>
      <c r="CB2" s="10">
        <f>3/24000000*OO[[#This Row],[136 (05JUL1985 21:00:00)-Water Temperature (C)]]*OO[[#This Row],[78]]</f>
        <v>2.6023872407287499E-26</v>
      </c>
      <c r="CC2" s="10">
        <f>3/24000000*OO[[#This Row],[137 (06JUL1985 00:00:00)-Water Temperature (C)]]*OO[[#This Row],[79]]</f>
        <v>2.5120331161337497E-26</v>
      </c>
      <c r="CD2" s="10">
        <f>3/24000000*OO[[#This Row],[138 (06JUL1985 03:00:00)-Water Temperature (C)]]*OO[[#This Row],[80]]</f>
        <v>2.4265304270499994E-26</v>
      </c>
      <c r="CE2" s="10">
        <f>3/24000000*OO[[#This Row],[139 (06JUL1985 06:00:00)-Water Temperature (C)]]*OO[[#This Row],[81]]</f>
        <v>2.3495237683849999E-26</v>
      </c>
      <c r="CF2" s="10">
        <f>3/24000000*OO[[#This Row],[140 (06JUL1985 09:00:00)-Water Temperature (C)]]*OO[[#This Row],[82]]</f>
        <v>2.2811591998574996E-26</v>
      </c>
      <c r="CG2" s="10">
        <f>3/24000000*OO[[#This Row],[141 (06JUL1985 12:00:00)-Water Temperature (C)]]*OO[[#This Row],[83]]</f>
        <v>2.21381395849875E-26</v>
      </c>
      <c r="CH2" s="10">
        <f>3/24000000*OO[[#This Row],[142 (06JUL1985 15:00:00)-Water Temperature (C)]]*OO[[#This Row],[84]]</f>
        <v>2.1266505715000001E-26</v>
      </c>
      <c r="CI2" s="10">
        <f>3/24000000*OO[[#This Row],[143 (06JUL1985 18:00:00)-Water Temperature (C)]]*OO[[#This Row],[85]]</f>
        <v>2.0634447015874998E-26</v>
      </c>
      <c r="CJ2" s="10">
        <f>3/24000000*OO[[#This Row],[144 (06JUL1985 21:00:00)-Water Temperature (C)]]*OO[[#This Row],[86]]</f>
        <v>1.9831494369037498E-26</v>
      </c>
      <c r="CK2" s="10">
        <f>3/24000000*OO[[#This Row],[145 (07JUL1985 00:00:00)-Water Temperature (C)]]*OO[[#This Row],[87]]</f>
        <v>1.9187247688699999E-26</v>
      </c>
      <c r="CL2" s="10">
        <f>3/24000000*OO[[#This Row],[146 (07JUL1985 03:00:00)-Water Temperature (C)]]*OO[[#This Row],[88]]</f>
        <v>1.85447767631625E-26</v>
      </c>
      <c r="CM2" s="10">
        <f>3/24000000*OO[[#This Row],[147 (07JUL1985 06:00:00)-Water Temperature (C)]]*OO[[#This Row],[89]]</f>
        <v>1.7990211204699996E-26</v>
      </c>
      <c r="CN2" s="10">
        <f>3/24000000*OO[[#This Row],[148 (07JUL1985 09:00:00)-Water Temperature (C)]]*OO[[#This Row],[90]]</f>
        <v>1.74360012714E-26</v>
      </c>
      <c r="CO2" s="10">
        <f>3/24000000*OO[[#This Row],[149 (07JUL1985 12:00:00)-Water Temperature (C)]]*OO[[#This Row],[91]]</f>
        <v>1.6963673791774999E-26</v>
      </c>
      <c r="CP2" s="10">
        <f>3/24000000*OO[[#This Row],[150 (07JUL1985 15:00:00)-Water Temperature (C)]]*OO[[#This Row],[92]]</f>
        <v>1.6452165777649997E-26</v>
      </c>
      <c r="CQ2" s="10">
        <f>3/24000000*OO[[#This Row],[151 (07JUL1985 18:00:00)-Water Temperature (C)]]*OO[[#This Row],[93]]</f>
        <v>1.5968086422262501E-26</v>
      </c>
      <c r="CR2" s="10">
        <f>3/24000000*OO[[#This Row],[152 (07JUL1985 21:00:00)-Water Temperature (C)]]*OO[[#This Row],[94]]</f>
        <v>1.5226518413574996E-26</v>
      </c>
      <c r="CS2" s="10">
        <f>3/24000000*OO[[#This Row],[153 (08JUL1985 00:00:00)-Water Temperature (C)]]*OO[[#This Row],[95]]</f>
        <v>1.47124462842E-26</v>
      </c>
      <c r="CT2" s="10">
        <f>3/24000000*OO[[#This Row],[154 (08JUL1985 03:00:00)-Water Temperature (C)]]*OO[[#This Row],[96]]</f>
        <v>1.4240054029575002E-26</v>
      </c>
      <c r="CU2" s="10">
        <f>3/24000000*OO[[#This Row],[155 (08JUL1985 06:00:00)-Water Temperature (C)]]*OO[[#This Row],[97]]</f>
        <v>1.3822339814777499E-26</v>
      </c>
      <c r="CV2" s="10">
        <f>3/24000000*OO[[#This Row],[156 (08JUL1985 09:00:00)-Water Temperature (C)]]*OO[[#This Row],[98]]</f>
        <v>1.3497026228419999E-26</v>
      </c>
      <c r="CW2" s="10">
        <f>3/24000000*OO[[#This Row],[157 (08JUL1985 12:00:00)-Water Temperature (C)]]*OO[[#This Row],[99]]</f>
        <v>1.2971035073789999E-26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4.4437104433436882E-11</v>
      </c>
      <c r="D3" s="10">
        <f>3/24*OO[[#This Row],[60 (26JUN1985 09:00:00)-Water Temperature (C)]]*OO[[#This Row],[2]]/SUM(OO[2])</f>
        <v>6.0673919799583421E-13</v>
      </c>
      <c r="E3" s="10">
        <f>3/24*OO[[#This Row],[61 (26JUN1985 12:00:00)-Water Temperature (C)]]*OO[[#This Row],[3]]/SUM(OO[3])</f>
        <v>8.1917401828250088E-15</v>
      </c>
      <c r="F3" s="10">
        <f>3/24*OO[[#This Row],[62 (26JUN1985 15:00:00)-Water Temperature (C)]]*OO[[#This Row],[4]]/SUM(OO[4])</f>
        <v>1.1151416182014538E-16</v>
      </c>
      <c r="G3" s="10">
        <f>3/24*OO[[#This Row],[63 (26JUN1985 18:00:00)-Water Temperature (C)]]*OO[[#This Row],[5]]/SUM(OO[5])</f>
        <v>1.5014822081655097E-18</v>
      </c>
      <c r="H3" s="10">
        <f>3/24*OO[[#This Row],[64 (26JUN1985 21:00:00)-Water Temperature (C)]]*OO[[#This Row],[6]]/SUM(OO[6])</f>
        <v>1.998967300766823E-20</v>
      </c>
      <c r="I3" s="10">
        <f>3/24*OO[[#This Row],[65 (27JUN1985 00:00:00)-Water Temperature (C)]]*OO[[#This Row],[7]]/SUM(OO[7])</f>
        <v>2.8542435558129746E-22</v>
      </c>
      <c r="J3" s="10">
        <f>3/24*OO[[#This Row],[66 (27JUN1985 03:00:00)-Water Temperature (C)]]*OO[[#This Row],[8]]/SUM(OO[8])</f>
        <v>2.2001872500181209E-23</v>
      </c>
      <c r="K3" s="10">
        <f>3/24*OO[[#This Row],[67 (27JUN1985 06:00:00)-Water Temperature (C)]]*OO[[#This Row],[9]]/SUM(OO[9])</f>
        <v>2.3116885945071184E-23</v>
      </c>
      <c r="L3" s="10">
        <f>3/24*OO[[#This Row],[68 (27JUN1985 09:00:00)-Water Temperature (C)]]*OO[[#This Row],[10]]/SUM(OO[10])</f>
        <v>4.1886015946114977E-23</v>
      </c>
      <c r="M3" s="10">
        <f>3/24*OO[[#This Row],[69 (27JUN1985 12:00:00)-Water Temperature (C)]]*OO[[#This Row],[11]]/SUM(OO[11])</f>
        <v>6.6574253110837855E-23</v>
      </c>
      <c r="N3" s="10">
        <f>3/24*OO[[#This Row],[70 (27JUN1985 15:00:00)-Water Temperature (C)]]*OO[[#This Row],[12]]/SUM(OO[12])</f>
        <v>8.8588958047589093E-23</v>
      </c>
      <c r="O3" s="10">
        <f>3/24*OO[[#This Row],[71 (27JUN1985 18:00:00)-Water Temperature (C)]]*OO[[#This Row],[13]]/SUM(OO[13])</f>
        <v>1.0745559873187217E-22</v>
      </c>
      <c r="P3" s="10">
        <f>3/24*OO[[#This Row],[72 (27JUN1985 21:00:00)-Water Temperature (C)]]*OO[[#This Row],[14]]/SUM(OO[14])</f>
        <v>1.2321374788682594E-22</v>
      </c>
      <c r="Q3" s="10">
        <f>3/24*OO[[#This Row],[73 (28JUN1985 00:00:00)-Water Temperature (C)]]*OO[[#This Row],[15]]/SUM(OO[15])</f>
        <v>1.3843951468892885E-22</v>
      </c>
      <c r="R3" s="10">
        <f>3/24*OO[[#This Row],[74 (28JUN1985 03:00:00)-Water Temperature (C)]]*OO[[#This Row],[16]]/SUM(OO[16])</f>
        <v>1.4365874921107399E-22</v>
      </c>
      <c r="S3" s="10">
        <f>3/24*OO[[#This Row],[75 (28JUN1985 06:00:00)-Water Temperature (C)]]*OO[[#This Row],[17]]/SUM(OO[17])</f>
        <v>1.285596817341486E-22</v>
      </c>
      <c r="T3" s="10">
        <f>3/24*OO[[#This Row],[76 (28JUN1985 09:00:00)-Water Temperature (C)]]*OO[[#This Row],[18]]/SUM(OO[18])</f>
        <v>9.4388931712831273E-23</v>
      </c>
      <c r="U3" s="10">
        <f>3/24*OO[[#This Row],[77 (28JUN1985 12:00:00)-Water Temperature (C)]]*OO[[#This Row],[19]]/SUM(OO[19])</f>
        <v>6.2334880266162647E-23</v>
      </c>
      <c r="V3" s="10">
        <f>3/24000000*OO[[#This Row],[78 (28JUN1985 15:00:00)-Water Temperature (C)]]*OO[[#This Row],[20]]</f>
        <v>4.4969667057599993E-23</v>
      </c>
      <c r="W3" s="10">
        <f>3/24000000*OO[[#This Row],[79 (28JUN1985 18:00:00)-Water Temperature (C)]]*OO[[#This Row],[21]]</f>
        <v>3.4396824819799998E-23</v>
      </c>
      <c r="X3" s="10">
        <f>3/24000000*OO[[#This Row],[80 (28JUN1985 21:00:00)-Water Temperature (C)]]*OO[[#This Row],[22]]</f>
        <v>2.9130662676374997E-23</v>
      </c>
      <c r="Y3" s="10">
        <f>3/24000000*OO[[#This Row],[81 (29JUN1985 00:00:00)-Water Temperature (C)]]*OO[[#This Row],[23]]</f>
        <v>2.5995434810749997E-23</v>
      </c>
      <c r="Z3" s="10">
        <f>3/24000000*OO[[#This Row],[82 (29JUN1985 03:00:00)-Water Temperature (C)]]*OO[[#This Row],[24]]</f>
        <v>2.3929424116400002E-23</v>
      </c>
      <c r="AA3" s="10">
        <f>3/24000000*OO[[#This Row],[83 (29JUN1985 06:00:00)-Water Temperature (C)]]*OO[[#This Row],[25]]</f>
        <v>2.2535527130999998E-23</v>
      </c>
      <c r="AB3" s="10">
        <f>3/24000000*OO[[#This Row],[84 (29JUN1985 09:00:00)-Water Temperature (C)]]*OO[[#This Row],[26]]</f>
        <v>2.1472530782299996E-23</v>
      </c>
      <c r="AC3" s="10">
        <f>3/24000000*OO[[#This Row],[85 (29JUN1985 12:00:00)-Water Temperature (C)]]*OO[[#This Row],[27]]</f>
        <v>2.0624605867375E-23</v>
      </c>
      <c r="AD3" s="10">
        <f>3/24000000*OO[[#This Row],[86 (29JUN1985 15:00:00)-Water Temperature (C)]]*OO[[#This Row],[28]]</f>
        <v>1.9899386801612501E-23</v>
      </c>
      <c r="AE3" s="10">
        <f>3/24000000*OO[[#This Row],[88 (29JUN1985 21:00:00)-Water Temperature (C)]]*OO[[#This Row],[30]]</f>
        <v>1.7387041175999999E-23</v>
      </c>
      <c r="AF3" s="10">
        <f>3/24000000*OO[[#This Row],[88 (29JUN1985 21:00:00)-Water Temperature (C)]]*OO[[#This Row],[30]]</f>
        <v>1.7387041175999999E-23</v>
      </c>
      <c r="AG3" s="10">
        <f>3/24000000*OO[[#This Row],[89 (30JUN1985 00:00:00)-Water Temperature (C)]]*OO[[#This Row],[31]]</f>
        <v>1.6576189414E-23</v>
      </c>
      <c r="AH3" s="10">
        <f>3/24000000*OO[[#This Row],[90 (30JUN1985 03:00:00)-Water Temperature (C)]]*OO[[#This Row],[32]]</f>
        <v>1.58658258616E-23</v>
      </c>
      <c r="AI3" s="10">
        <f>3/24000000*OO[[#This Row],[91 (30JUN1985 06:00:00)-Water Temperature (C)]]*OO[[#This Row],[33]]</f>
        <v>1.5271365954199997E-23</v>
      </c>
      <c r="AJ3" s="10">
        <f>3/24000000*OO[[#This Row],[92 (30JUN1985 09:00:00)-Water Temperature (C)]]*OO[[#This Row],[34]]</f>
        <v>1.47242731617E-23</v>
      </c>
      <c r="AK3" s="10">
        <f>3/24000000*OO[[#This Row],[93 (30JUN1985 12:00:00)-Water Temperature (C)]]*OO[[#This Row],[35]]</f>
        <v>1.4583403946426249E-23</v>
      </c>
      <c r="AL3" s="10">
        <f>3/24000000*OO[[#This Row],[94 (30JUN1985 15:00:00)-Water Temperature (C)]]*OO[[#This Row],[36]]</f>
        <v>1.4235840281699999E-23</v>
      </c>
      <c r="AM3" s="10">
        <f>3/24000000*OO[[#This Row],[95 (30JUN1985 18:00:00)-Water Temperature (C)]]*OO[[#This Row],[37]]</f>
        <v>1.3508972093325001E-23</v>
      </c>
      <c r="AN3" s="10">
        <f>3/24000000*OO[[#This Row],[96 (30JUN1985 21:00:00)-Water Temperature (C)]]*OO[[#This Row],[38]]</f>
        <v>1.2476791766499999E-23</v>
      </c>
      <c r="AO3" s="10">
        <f>3/24000000*OO[[#This Row],[97 (01JUL1985 00:00:00)-Water Temperature (C)]]*OO[[#This Row],[39]]</f>
        <v>1.1970707079254997E-23</v>
      </c>
      <c r="AP3" s="10">
        <f>3/24000000*OO[[#This Row],[98 (01JUL1985 03:00:00)-Water Temperature (C)]]*OO[[#This Row],[40]]</f>
        <v>1.1518151572069999E-23</v>
      </c>
      <c r="AQ3" s="10">
        <f>3/24000000*OO[[#This Row],[99 (01JUL1985 06:00:00)-Water Temperature (C)]]*OO[[#This Row],[41]]</f>
        <v>1.1142551867961249E-23</v>
      </c>
      <c r="AR3" s="10">
        <f>3/24000000*OO[[#This Row],[100 (01JUL1985 09:00:00)-Water Temperature (C)]]*OO[[#This Row],[42]]</f>
        <v>1.0840867705901248E-23</v>
      </c>
      <c r="AS3" s="10">
        <f>3/24000000*OO[[#This Row],[101 (01JUL1985 12:00:00)-Water Temperature (C)]]*OO[[#This Row],[43]]</f>
        <v>1.0503752847000001E-23</v>
      </c>
      <c r="AT3" s="10">
        <f>3/24000000*OO[[#This Row],[102 (01JUL1985 15:00:00)-Water Temperature (C)]]*OO[[#This Row],[44]]</f>
        <v>1.0078429311855E-23</v>
      </c>
      <c r="AU3" s="10">
        <f>3/24000000*OO[[#This Row],[103 (01JUL1985 18:00:00)-Water Temperature (C)]]*OO[[#This Row],[45]]</f>
        <v>9.6196202878687495E-24</v>
      </c>
      <c r="AV3" s="10">
        <f>3/24000000*OO[[#This Row],[104 (01JUL1985 21:00:00)-Water Temperature (C)]]*OO[[#This Row],[46]]</f>
        <v>9.1526109667299995E-24</v>
      </c>
      <c r="AW3" s="10">
        <f>3/24000000*OO[[#This Row],[105 (02JUL1985 00:00:00)-Water Temperature (C)]]*OO[[#This Row],[47]]</f>
        <v>8.8025006801537493E-24</v>
      </c>
      <c r="AX3" s="10">
        <f>3/24000000*OO[[#This Row],[106 (02JUL1985 03:00:00)-Water Temperature (C)]]*OO[[#This Row],[48]]</f>
        <v>8.4626043254299994E-24</v>
      </c>
      <c r="AY3" s="10">
        <f>3/24000000*OO[[#This Row],[107 (02JUL1985 06:00:00)-Water Temperature (C)]]*OO[[#This Row],[49]]</f>
        <v>8.2144437326574992E-24</v>
      </c>
      <c r="AZ3" s="10">
        <f>3/24000000*OO[[#This Row],[108 (02JUL1985 09:00:00)-Water Temperature (C)]]*OO[[#This Row],[50]]</f>
        <v>8.0733272591299997E-24</v>
      </c>
      <c r="BA3" s="10">
        <f>3/24000000*OO[[#This Row],[109 (02JUL1985 12:00:00)-Water Temperature (C)]]*OO[[#This Row],[51]]</f>
        <v>7.7551077509849996E-24</v>
      </c>
      <c r="BB3" s="10">
        <f>3/24000000*OO[[#This Row],[110 (02JUL1985 15:00:00)-Water Temperature (C)]]*OO[[#This Row],[52]]</f>
        <v>7.6012272587074978E-24</v>
      </c>
      <c r="BC3" s="10">
        <f>3/24000000*OO[[#This Row],[111 (02JUL1985 18:00:00)-Water Temperature (C)]]*OO[[#This Row],[53]]</f>
        <v>7.1857230716250008E-24</v>
      </c>
      <c r="BD3" s="10">
        <f>3/24000000*OO[[#This Row],[112 (02JUL1985 21:00:00)-Water Temperature (C)]]*OO[[#This Row],[54]]</f>
        <v>6.7968687102937496E-24</v>
      </c>
      <c r="BE3" s="10">
        <f>3/24000000*OO[[#This Row],[113 (03JUL1985 00:00:00)-Water Temperature (C)]]*OO[[#This Row],[55]]</f>
        <v>6.550235041691249E-24</v>
      </c>
      <c r="BF3" s="10">
        <f>3/24000000*OO[[#This Row],[114 (03JUL1985 03:00:00)-Water Temperature (C)]]*OO[[#This Row],[56]]</f>
        <v>6.3271358784375002E-24</v>
      </c>
      <c r="BG3" s="10">
        <f>3/24000000*OO[[#This Row],[115 (03JUL1985 06:00:00)-Water Temperature (C)]]*OO[[#This Row],[57]]</f>
        <v>6.1587659342887505E-24</v>
      </c>
      <c r="BH3" s="10">
        <f>3/24000000*OO[[#This Row],[116 (03JUL1985 09:00:00)-Water Temperature (C)]]*OO[[#This Row],[58]]</f>
        <v>6.0636587650874992E-24</v>
      </c>
      <c r="BI3" s="10">
        <f>3/24000000*OO[[#This Row],[117 (03JUL1985 12:00:00)-Water Temperature (C)]]*OO[[#This Row],[59]]</f>
        <v>6.0079506617874996E-24</v>
      </c>
      <c r="BJ3" s="10">
        <f>3/24000000*OO[[#This Row],[118 (03JUL1985 15:00:00)-Water Temperature (C)]]*OO[[#This Row],[60]]</f>
        <v>5.8270403730749998E-24</v>
      </c>
      <c r="BK3" s="10">
        <f>3/24000000*OO[[#This Row],[119 (03JUL1985 18:00:00)-Water Temperature (C)]]*OO[[#This Row],[61]]</f>
        <v>5.4706991136875001E-24</v>
      </c>
      <c r="BL3" s="10">
        <f>3/24000000*OO[[#This Row],[120 (03JUL1985 21:00:00)-Water Temperature (C)]]*OO[[#This Row],[62]]</f>
        <v>5.140156976219999E-24</v>
      </c>
      <c r="BM3" s="10">
        <f>3/24000000*OO[[#This Row],[121 (04JUL1985 00:00:00)-Water Temperature (C)]]*OO[[#This Row],[63]]</f>
        <v>4.9637125097349997E-24</v>
      </c>
      <c r="BN3" s="10">
        <f>3/24000000*OO[[#This Row],[122 (04JUL1985 03:00:00)-Water Temperature (C)]]*OO[[#This Row],[64]]</f>
        <v>4.7983299070500003E-24</v>
      </c>
      <c r="BO3" s="10">
        <f>3/24000000*OO[[#This Row],[123 (04JUL1985 06:00:00)-Water Temperature (C)]]*OO[[#This Row],[65]]</f>
        <v>4.6682998795687493E-24</v>
      </c>
      <c r="BP3" s="10">
        <f>3/24000000*OO[[#This Row],[124 (04JUL1985 09:00:00)-Water Temperature (C)]]*OO[[#This Row],[66]]</f>
        <v>4.5988950820312501E-24</v>
      </c>
      <c r="BQ3" s="10">
        <f>3/24000000*OO[[#This Row],[125 (04JUL1985 12:00:00)-Water Temperature (C)]]*OO[[#This Row],[67]]</f>
        <v>4.3747165530724989E-24</v>
      </c>
      <c r="BR3" s="10">
        <f>3/24000000*OO[[#This Row],[126 (04JUL1985 15:00:00)-Water Temperature (C)]]*OO[[#This Row],[68]]</f>
        <v>4.2392878501874992E-24</v>
      </c>
      <c r="BS3" s="10">
        <f>3/24000000*OO[[#This Row],[127 (04JUL1985 18:00:00)-Water Temperature (C)]]*OO[[#This Row],[69]]</f>
        <v>4.0851040532187497E-24</v>
      </c>
      <c r="BT3" s="10">
        <f>3/24000000*OO[[#This Row],[128 (04JUL1985 21:00:00)-Water Temperature (C)]]*OO[[#This Row],[70]]</f>
        <v>3.9025538385974997E-24</v>
      </c>
      <c r="BU3" s="10">
        <f>3/24000000*OO[[#This Row],[129 (05JUL1985 00:00:00)-Water Temperature (C)]]*OO[[#This Row],[71]]</f>
        <v>3.7590555616424997E-24</v>
      </c>
      <c r="BV3" s="10">
        <f>3/24000000*OO[[#This Row],[130 (05JUL1985 03:00:00)-Water Temperature (C)]]*OO[[#This Row],[72]]</f>
        <v>3.6225160961249997E-24</v>
      </c>
      <c r="BW3" s="10">
        <f>3/24000000*OO[[#This Row],[131 (05JUL1985 06:00:00)-Water Temperature (C)]]*OO[[#This Row],[73]]</f>
        <v>3.5124044843374998E-24</v>
      </c>
      <c r="BX3" s="10">
        <f>3/24000000*OO[[#This Row],[132 (05JUL1985 09:00:00)-Water Temperature (C)]]*OO[[#This Row],[74]]</f>
        <v>3.4619777721924996E-24</v>
      </c>
      <c r="BY3" s="10">
        <f>3/24000000*OO[[#This Row],[133 (05JUL1985 12:00:00)-Water Temperature (C)]]*OO[[#This Row],[75]]</f>
        <v>3.4353310346862494E-24</v>
      </c>
      <c r="BZ3" s="10">
        <f>3/24000000*OO[[#This Row],[134 (05JUL1985 15:00:00)-Water Temperature (C)]]*OO[[#This Row],[76]]</f>
        <v>3.3536869239999994E-24</v>
      </c>
      <c r="CA3" s="10">
        <f>3/24000000*OO[[#This Row],[135 (05JUL1985 18:00:00)-Water Temperature (C)]]*OO[[#This Row],[77]]</f>
        <v>3.1347113821874995E-24</v>
      </c>
      <c r="CB3" s="10">
        <f>3/24000000*OO[[#This Row],[136 (05JUL1985 21:00:00)-Water Temperature (C)]]*OO[[#This Row],[78]]</f>
        <v>2.9319220255599999E-24</v>
      </c>
      <c r="CC3" s="10">
        <f>3/24000000*OO[[#This Row],[137 (06JUL1985 00:00:00)-Water Temperature (C)]]*OO[[#This Row],[79]]</f>
        <v>2.8267541478525E-24</v>
      </c>
      <c r="CD3" s="10">
        <f>3/24000000*OO[[#This Row],[138 (06JUL1985 03:00:00)-Water Temperature (C)]]*OO[[#This Row],[80]]</f>
        <v>2.7303384948787502E-24</v>
      </c>
      <c r="CE3" s="10">
        <f>3/24000000*OO[[#This Row],[139 (06JUL1985 06:00:00)-Water Temperature (C)]]*OO[[#This Row],[81]]</f>
        <v>2.64838884915E-24</v>
      </c>
      <c r="CF3" s="10">
        <f>3/24000000*OO[[#This Row],[140 (06JUL1985 09:00:00)-Water Temperature (C)]]*OO[[#This Row],[82]]</f>
        <v>2.5891366752899997E-24</v>
      </c>
      <c r="CG3" s="10">
        <f>3/24000000*OO[[#This Row],[141 (06JUL1985 12:00:00)-Water Temperature (C)]]*OO[[#This Row],[83]]</f>
        <v>2.5252561700024997E-24</v>
      </c>
      <c r="CH3" s="10">
        <f>3/24000000*OO[[#This Row],[142 (06JUL1985 15:00:00)-Water Temperature (C)]]*OO[[#This Row],[84]]</f>
        <v>2.4092735348587497E-24</v>
      </c>
      <c r="CI3" s="10">
        <f>3/24000000*OO[[#This Row],[143 (06JUL1985 18:00:00)-Water Temperature (C)]]*OO[[#This Row],[85]]</f>
        <v>2.3510860612800004E-24</v>
      </c>
      <c r="CJ3" s="10">
        <f>3/24000000*OO[[#This Row],[144 (06JUL1985 21:00:00)-Water Temperature (C)]]*OO[[#This Row],[86]]</f>
        <v>2.2368896143650001E-24</v>
      </c>
      <c r="CK3" s="10">
        <f>3/24000000*OO[[#This Row],[145 (07JUL1985 00:00:00)-Water Temperature (C)]]*OO[[#This Row],[87]]</f>
        <v>2.1617216041987496E-24</v>
      </c>
      <c r="CL3" s="10">
        <f>3/24000000*OO[[#This Row],[146 (07JUL1985 03:00:00)-Water Temperature (C)]]*OO[[#This Row],[88]]</f>
        <v>2.0894297402824998E-24</v>
      </c>
      <c r="CM3" s="10">
        <f>3/24000000*OO[[#This Row],[147 (07JUL1985 06:00:00)-Water Temperature (C)]]*OO[[#This Row],[89]]</f>
        <v>2.0335707088462498E-24</v>
      </c>
      <c r="CN3" s="10">
        <f>3/24000000*OO[[#This Row],[148 (07JUL1985 09:00:00)-Water Temperature (C)]]*OO[[#This Row],[90]]</f>
        <v>1.9788602971312501E-24</v>
      </c>
      <c r="CO3" s="10">
        <f>3/24000000*OO[[#This Row],[149 (07JUL1985 12:00:00)-Water Temperature (C)]]*OO[[#This Row],[91]]</f>
        <v>1.9422949475062499E-24</v>
      </c>
      <c r="CP3" s="10">
        <f>3/24000000*OO[[#This Row],[150 (07JUL1985 15:00:00)-Water Temperature (C)]]*OO[[#This Row],[92]]</f>
        <v>1.89139989122E-24</v>
      </c>
      <c r="CQ3" s="10">
        <f>3/24000000*OO[[#This Row],[151 (07JUL1985 18:00:00)-Water Temperature (C)]]*OO[[#This Row],[93]]</f>
        <v>1.8421560268412499E-24</v>
      </c>
      <c r="CR3" s="10">
        <f>3/24000000*OO[[#This Row],[152 (07JUL1985 21:00:00)-Water Temperature (C)]]*OO[[#This Row],[94]]</f>
        <v>1.7227874579424996E-24</v>
      </c>
      <c r="CS3" s="10">
        <f>3/24000000*OO[[#This Row],[153 (08JUL1985 00:00:00)-Water Temperature (C)]]*OO[[#This Row],[95]]</f>
        <v>1.66032232169E-24</v>
      </c>
      <c r="CT3" s="10">
        <f>3/24000000*OO[[#This Row],[154 (08JUL1985 03:00:00)-Water Temperature (C)]]*OO[[#This Row],[96]]</f>
        <v>1.6069187180400001E-24</v>
      </c>
      <c r="CU3" s="10">
        <f>3/24000000*OO[[#This Row],[155 (08JUL1985 06:00:00)-Water Temperature (C)]]*OO[[#This Row],[97]]</f>
        <v>1.56309541941375E-24</v>
      </c>
      <c r="CV3" s="10">
        <f>3/24000000*OO[[#This Row],[156 (08JUL1985 09:00:00)-Water Temperature (C)]]*OO[[#This Row],[98]]</f>
        <v>1.5447254310775E-24</v>
      </c>
      <c r="CW3" s="10">
        <f>3/24000000*OO[[#This Row],[157 (08JUL1985 12:00:00)-Water Temperature (C)]]*OO[[#This Row],[99]]</f>
        <v>1.4681127717912498E-24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6.9295864043689012E-10</v>
      </c>
      <c r="D4" s="10">
        <f>3/24*OO[[#This Row],[60 (26JUN1985 09:00:00)-Water Temperature (C)]]*OO[[#This Row],[2]]/SUM(OO[2])</f>
        <v>9.4719070820189204E-12</v>
      </c>
      <c r="E4" s="10">
        <f>3/24*OO[[#This Row],[61 (26JUN1985 12:00:00)-Water Temperature (C)]]*OO[[#This Row],[3]]/SUM(OO[3])</f>
        <v>1.2783644464943742E-13</v>
      </c>
      <c r="F4" s="10">
        <f>3/24*OO[[#This Row],[62 (26JUN1985 15:00:00)-Water Temperature (C)]]*OO[[#This Row],[4]]/SUM(OO[4])</f>
        <v>1.7558048349513342E-15</v>
      </c>
      <c r="G4" s="10">
        <f>3/24*OO[[#This Row],[63 (26JUN1985 18:00:00)-Water Temperature (C)]]*OO[[#This Row],[5]]/SUM(OO[5])</f>
        <v>2.3578853397234462E-17</v>
      </c>
      <c r="H4" s="10">
        <f>3/24*OO[[#This Row],[64 (26JUN1985 21:00:00)-Water Temperature (C)]]*OO[[#This Row],[6]]/SUM(OO[6])</f>
        <v>3.1034769147245976E-19</v>
      </c>
      <c r="I4" s="10">
        <f>3/24*OO[[#This Row],[65 (27JUN1985 00:00:00)-Water Temperature (C)]]*OO[[#This Row],[7]]/SUM(OO[7])</f>
        <v>4.493665397716551E-21</v>
      </c>
      <c r="J4" s="10">
        <f>3/24*OO[[#This Row],[66 (27JUN1985 03:00:00)-Water Temperature (C)]]*OO[[#This Row],[8]]/SUM(OO[8])</f>
        <v>4.298238890217628E-22</v>
      </c>
      <c r="K4" s="10">
        <f>3/24*OO[[#This Row],[67 (27JUN1985 06:00:00)-Water Temperature (C)]]*OO[[#This Row],[9]]/SUM(OO[9])</f>
        <v>5.169170328553403E-22</v>
      </c>
      <c r="L4" s="10">
        <f>3/24*OO[[#This Row],[68 (27JUN1985 09:00:00)-Water Temperature (C)]]*OO[[#This Row],[10]]/SUM(OO[10])</f>
        <v>9.9086017220584315E-22</v>
      </c>
      <c r="M4" s="10">
        <f>3/24*OO[[#This Row],[69 (27JUN1985 12:00:00)-Water Temperature (C)]]*OO[[#This Row],[11]]/SUM(OO[11])</f>
        <v>1.5381613833322766E-21</v>
      </c>
      <c r="N4" s="10">
        <f>3/24*OO[[#This Row],[70 (27JUN1985 15:00:00)-Water Temperature (C)]]*OO[[#This Row],[12]]/SUM(OO[12])</f>
        <v>2.0012911868105379E-21</v>
      </c>
      <c r="O4" s="10">
        <f>3/24*OO[[#This Row],[71 (27JUN1985 18:00:00)-Water Temperature (C)]]*OO[[#This Row],[13]]/SUM(OO[13])</f>
        <v>2.3548560406096263E-21</v>
      </c>
      <c r="P4" s="10">
        <f>3/24*OO[[#This Row],[72 (27JUN1985 21:00:00)-Water Temperature (C)]]*OO[[#This Row],[14]]/SUM(OO[14])</f>
        <v>2.5949007691704712E-21</v>
      </c>
      <c r="Q4" s="10">
        <f>3/24*OO[[#This Row],[73 (28JUN1985 00:00:00)-Water Temperature (C)]]*OO[[#This Row],[15]]/SUM(OO[15])</f>
        <v>2.8509683953626313E-21</v>
      </c>
      <c r="R4" s="10">
        <f>3/24*OO[[#This Row],[74 (28JUN1985 03:00:00)-Water Temperature (C)]]*OO[[#This Row],[16]]/SUM(OO[16])</f>
        <v>2.9201140072059103E-21</v>
      </c>
      <c r="S4" s="10">
        <f>3/24*OO[[#This Row],[75 (28JUN1985 06:00:00)-Water Temperature (C)]]*OO[[#This Row],[17]]/SUM(OO[17])</f>
        <v>2.5925070694425933E-21</v>
      </c>
      <c r="T4" s="10">
        <f>3/24*OO[[#This Row],[76 (28JUN1985 09:00:00)-Water Temperature (C)]]*OO[[#This Row],[18]]/SUM(OO[18])</f>
        <v>1.9102548435882304E-21</v>
      </c>
      <c r="U4" s="10">
        <f>3/24*OO[[#This Row],[77 (28JUN1985 12:00:00)-Water Temperature (C)]]*OO[[#This Row],[19]]/SUM(OO[19])</f>
        <v>1.2536084905795172E-21</v>
      </c>
      <c r="V4" s="10">
        <f>3/24000000*OO[[#This Row],[78 (28JUN1985 15:00:00)-Water Temperature (C)]]*OO[[#This Row],[20]]</f>
        <v>9.2136778250474991E-22</v>
      </c>
      <c r="W4" s="10">
        <f>3/24000000*OO[[#This Row],[79 (28JUN1985 18:00:00)-Water Temperature (C)]]*OO[[#This Row],[21]]</f>
        <v>6.9580594160699995E-22</v>
      </c>
      <c r="X4" s="10">
        <f>3/24000000*OO[[#This Row],[80 (28JUN1985 21:00:00)-Water Temperature (C)]]*OO[[#This Row],[22]]</f>
        <v>5.8935218371687497E-22</v>
      </c>
      <c r="Y4" s="10">
        <f>3/24000000*OO[[#This Row],[81 (29JUN1985 00:00:00)-Water Temperature (C)]]*OO[[#This Row],[23]]</f>
        <v>5.2619077203000002E-22</v>
      </c>
      <c r="Z4" s="10">
        <f>3/24000000*OO[[#This Row],[82 (29JUN1985 03:00:00)-Water Temperature (C)]]*OO[[#This Row],[24]]</f>
        <v>4.8469770951524992E-22</v>
      </c>
      <c r="AA4" s="10">
        <f>3/24000000*OO[[#This Row],[83 (29JUN1985 06:00:00)-Water Temperature (C)]]*OO[[#This Row],[25]]</f>
        <v>4.5955052597025003E-22</v>
      </c>
      <c r="AB4" s="10">
        <f>3/24000000*OO[[#This Row],[84 (29JUN1985 09:00:00)-Water Temperature (C)]]*OO[[#This Row],[26]]</f>
        <v>4.4309883859074996E-22</v>
      </c>
      <c r="AC4" s="10">
        <f>3/24000000*OO[[#This Row],[85 (29JUN1985 12:00:00)-Water Temperature (C)]]*OO[[#This Row],[27]]</f>
        <v>4.311302565484999E-22</v>
      </c>
      <c r="AD4" s="10">
        <f>3/24000000*OO[[#This Row],[86 (29JUN1985 15:00:00)-Water Temperature (C)]]*OO[[#This Row],[28]]</f>
        <v>4.2281028721199993E-22</v>
      </c>
      <c r="AE4" s="10">
        <f>3/24000000*OO[[#This Row],[88 (29JUN1985 21:00:00)-Water Temperature (C)]]*OO[[#This Row],[30]]</f>
        <v>3.5570454680549995E-22</v>
      </c>
      <c r="AF4" s="10">
        <f>3/24000000*OO[[#This Row],[88 (29JUN1985 21:00:00)-Water Temperature (C)]]*OO[[#This Row],[30]]</f>
        <v>3.5570454680549995E-22</v>
      </c>
      <c r="AG4" s="10">
        <f>3/24000000*OO[[#This Row],[89 (30JUN1985 00:00:00)-Water Temperature (C)]]*OO[[#This Row],[31]]</f>
        <v>3.3639638860974995E-22</v>
      </c>
      <c r="AH4" s="10">
        <f>3/24000000*OO[[#This Row],[90 (30JUN1985 03:00:00)-Water Temperature (C)]]*OO[[#This Row],[32]]</f>
        <v>3.2190182802874994E-22</v>
      </c>
      <c r="AI4" s="10">
        <f>3/24000000*OO[[#This Row],[91 (30JUN1985 06:00:00)-Water Temperature (C)]]*OO[[#This Row],[33]]</f>
        <v>3.1065667562562496E-22</v>
      </c>
      <c r="AJ4" s="10">
        <f>3/24000000*OO[[#This Row],[92 (30JUN1985 09:00:00)-Water Temperature (C)]]*OO[[#This Row],[34]]</f>
        <v>3.0162536456000003E-22</v>
      </c>
      <c r="AK4" s="10">
        <f>3/24000000*OO[[#This Row],[93 (30JUN1985 12:00:00)-Water Temperature (C)]]*OO[[#This Row],[35]]</f>
        <v>3.0601259721000002E-22</v>
      </c>
      <c r="AL4" s="10">
        <f>3/24000000*OO[[#This Row],[94 (30JUN1985 15:00:00)-Water Temperature (C)]]*OO[[#This Row],[36]]</f>
        <v>3.0402077526199998E-22</v>
      </c>
      <c r="AM4" s="10">
        <f>3/24000000*OO[[#This Row],[95 (30JUN1985 18:00:00)-Water Temperature (C)]]*OO[[#This Row],[37]]</f>
        <v>2.8661048293100002E-22</v>
      </c>
      <c r="AN4" s="10">
        <f>3/24000000*OO[[#This Row],[96 (30JUN1985 21:00:00)-Water Temperature (C)]]*OO[[#This Row],[38]]</f>
        <v>2.5440070765724998E-22</v>
      </c>
      <c r="AO4" s="10">
        <f>3/24000000*OO[[#This Row],[97 (01JUL1985 00:00:00)-Water Temperature (C)]]*OO[[#This Row],[39]]</f>
        <v>2.4288188421100002E-22</v>
      </c>
      <c r="AP4" s="10">
        <f>3/24000000*OO[[#This Row],[98 (01JUL1985 03:00:00)-Water Temperature (C)]]*OO[[#This Row],[40]]</f>
        <v>2.3355609291849998E-22</v>
      </c>
      <c r="AQ4" s="10">
        <f>3/24000000*OO[[#This Row],[99 (01JUL1985 06:00:00)-Water Temperature (C)]]*OO[[#This Row],[41]]</f>
        <v>2.2726591176799997E-22</v>
      </c>
      <c r="AR4" s="10">
        <f>3/24000000*OO[[#This Row],[100 (01JUL1985 09:00:00)-Water Temperature (C)]]*OO[[#This Row],[42]]</f>
        <v>2.2370449514874998E-22</v>
      </c>
      <c r="AS4" s="10">
        <f>3/24000000*OO[[#This Row],[101 (01JUL1985 12:00:00)-Water Temperature (C)]]*OO[[#This Row],[43]]</f>
        <v>2.1826111204800005E-22</v>
      </c>
      <c r="AT4" s="10">
        <f>3/24000000*OO[[#This Row],[102 (01JUL1985 15:00:00)-Water Temperature (C)]]*OO[[#This Row],[44]]</f>
        <v>2.0933843756637499E-22</v>
      </c>
      <c r="AU4" s="10">
        <f>3/24000000*OO[[#This Row],[103 (01JUL1985 18:00:00)-Water Temperature (C)]]*OO[[#This Row],[45]]</f>
        <v>1.9793380757924997E-22</v>
      </c>
      <c r="AV4" s="10">
        <f>3/24000000*OO[[#This Row],[104 (01JUL1985 21:00:00)-Water Temperature (C)]]*OO[[#This Row],[46]]</f>
        <v>1.8624567318749999E-22</v>
      </c>
      <c r="AW4" s="10">
        <f>3/24000000*OO[[#This Row],[105 (02JUL1985 00:00:00)-Water Temperature (C)]]*OO[[#This Row],[47]]</f>
        <v>1.7857136462687499E-22</v>
      </c>
      <c r="AX4" s="10">
        <f>3/24000000*OO[[#This Row],[106 (02JUL1985 03:00:00)-Water Temperature (C)]]*OO[[#This Row],[48]]</f>
        <v>1.7160663091512499E-22</v>
      </c>
      <c r="AY4" s="10">
        <f>3/24000000*OO[[#This Row],[107 (02JUL1985 06:00:00)-Water Temperature (C)]]*OO[[#This Row],[49]]</f>
        <v>1.6758570711375001E-22</v>
      </c>
      <c r="AZ4" s="10">
        <f>3/24000000*OO[[#This Row],[108 (02JUL1985 09:00:00)-Water Temperature (C)]]*OO[[#This Row],[50]]</f>
        <v>1.679535984225E-22</v>
      </c>
      <c r="BA4" s="10">
        <f>3/24000000*OO[[#This Row],[109 (02JUL1985 12:00:00)-Water Temperature (C)]]*OO[[#This Row],[51]]</f>
        <v>1.6115204430499998E-22</v>
      </c>
      <c r="BB4" s="10">
        <f>3/24000000*OO[[#This Row],[110 (02JUL1985 15:00:00)-Water Temperature (C)]]*OO[[#This Row],[52]]</f>
        <v>1.6023269026199998E-22</v>
      </c>
      <c r="BC4" s="10">
        <f>3/24000000*OO[[#This Row],[111 (02JUL1985 18:00:00)-Water Temperature (C)]]*OO[[#This Row],[53]]</f>
        <v>1.4912493837674999E-22</v>
      </c>
      <c r="BD4" s="10">
        <f>3/24000000*OO[[#This Row],[112 (02JUL1985 21:00:00)-Water Temperature (C)]]*OO[[#This Row],[54]]</f>
        <v>1.3831591894450001E-22</v>
      </c>
      <c r="BE4" s="10">
        <f>3/24000000*OO[[#This Row],[113 (03JUL1985 00:00:00)-Water Temperature (C)]]*OO[[#This Row],[55]]</f>
        <v>1.3298374205545E-22</v>
      </c>
      <c r="BF4" s="10">
        <f>3/24000000*OO[[#This Row],[114 (03JUL1985 03:00:00)-Water Temperature (C)]]*OO[[#This Row],[56]]</f>
        <v>1.2842049887326249E-22</v>
      </c>
      <c r="BG4" s="10">
        <f>3/24000000*OO[[#This Row],[115 (03JUL1985 06:00:00)-Water Temperature (C)]]*OO[[#This Row],[57]]</f>
        <v>1.2591910402434998E-22</v>
      </c>
      <c r="BH4" s="10">
        <f>3/24000000*OO[[#This Row],[116 (03JUL1985 09:00:00)-Water Temperature (C)]]*OO[[#This Row],[58]]</f>
        <v>1.2695941617319999E-22</v>
      </c>
      <c r="BI4" s="10">
        <f>3/24000000*OO[[#This Row],[117 (03JUL1985 12:00:00)-Water Temperature (C)]]*OO[[#This Row],[59]]</f>
        <v>1.2873726207501249E-22</v>
      </c>
      <c r="BJ4" s="10">
        <f>3/24000000*OO[[#This Row],[118 (03JUL1985 15:00:00)-Water Temperature (C)]]*OO[[#This Row],[60]]</f>
        <v>1.2540453157388748E-22</v>
      </c>
      <c r="BK4" s="10">
        <f>3/24000000*OO[[#This Row],[119 (03JUL1985 18:00:00)-Water Temperature (C)]]*OO[[#This Row],[61]]</f>
        <v>1.1478805600669999E-22</v>
      </c>
      <c r="BL4" s="10">
        <f>3/24000000*OO[[#This Row],[120 (03JUL1985 21:00:00)-Water Temperature (C)]]*OO[[#This Row],[62]]</f>
        <v>1.0458820417281248E-22</v>
      </c>
      <c r="BM4" s="10">
        <f>3/24000000*OO[[#This Row],[121 (04JUL1985 00:00:00)-Water Temperature (C)]]*OO[[#This Row],[63]]</f>
        <v>1.0075489750559999E-22</v>
      </c>
      <c r="BN4" s="10">
        <f>3/24000000*OO[[#This Row],[122 (04JUL1985 03:00:00)-Water Temperature (C)]]*OO[[#This Row],[64]]</f>
        <v>9.7374742706999992E-23</v>
      </c>
      <c r="BO4" s="10">
        <f>3/24000000*OO[[#This Row],[123 (04JUL1985 06:00:00)-Water Temperature (C)]]*OO[[#This Row],[65]]</f>
        <v>9.5097404892600006E-23</v>
      </c>
      <c r="BP4" s="10">
        <f>3/24000000*OO[[#This Row],[124 (04JUL1985 09:00:00)-Water Temperature (C)]]*OO[[#This Row],[66]]</f>
        <v>9.5550729729599993E-23</v>
      </c>
      <c r="BQ4" s="10">
        <f>3/24000000*OO[[#This Row],[125 (04JUL1985 12:00:00)-Water Temperature (C)]]*OO[[#This Row],[67]]</f>
        <v>8.9761028718787503E-23</v>
      </c>
      <c r="BR4" s="10">
        <f>3/24000000*OO[[#This Row],[126 (04JUL1985 15:00:00)-Water Temperature (C)]]*OO[[#This Row],[68]]</f>
        <v>8.7191144644749993E-23</v>
      </c>
      <c r="BS4" s="10">
        <f>3/24000000*OO[[#This Row],[127 (04JUL1985 18:00:00)-Water Temperature (C)]]*OO[[#This Row],[69]]</f>
        <v>8.3481394023349988E-23</v>
      </c>
      <c r="BT4" s="10">
        <f>3/24000000*OO[[#This Row],[128 (04JUL1985 21:00:00)-Water Temperature (C)]]*OO[[#This Row],[70]]</f>
        <v>7.9342760381399993E-23</v>
      </c>
      <c r="BU4" s="10">
        <f>3/24000000*OO[[#This Row],[129 (05JUL1985 00:00:00)-Water Temperature (C)]]*OO[[#This Row],[71]]</f>
        <v>7.6337382900549998E-23</v>
      </c>
      <c r="BV4" s="10">
        <f>3/24000000*OO[[#This Row],[130 (05JUL1985 03:00:00)-Water Temperature (C)]]*OO[[#This Row],[72]]</f>
        <v>7.3540422394074997E-23</v>
      </c>
      <c r="BW4" s="10">
        <f>3/24000000*OO[[#This Row],[131 (05JUL1985 06:00:00)-Water Temperature (C)]]*OO[[#This Row],[73]]</f>
        <v>7.1593513433412496E-23</v>
      </c>
      <c r="BX4" s="10">
        <f>3/24000000*OO[[#This Row],[132 (05JUL1985 09:00:00)-Water Temperature (C)]]*OO[[#This Row],[74]]</f>
        <v>7.1983923617749995E-23</v>
      </c>
      <c r="BY4" s="10">
        <f>3/24000000*OO[[#This Row],[133 (05JUL1985 12:00:00)-Water Temperature (C)]]*OO[[#This Row],[75]]</f>
        <v>7.3544214978149998E-23</v>
      </c>
      <c r="BZ4" s="10">
        <f>3/24000000*OO[[#This Row],[134 (05JUL1985 15:00:00)-Water Temperature (C)]]*OO[[#This Row],[76]]</f>
        <v>7.2777526055849997E-23</v>
      </c>
      <c r="CA4" s="10">
        <f>3/24000000*OO[[#This Row],[135 (05JUL1985 18:00:00)-Water Temperature (C)]]*OO[[#This Row],[77]]</f>
        <v>6.6015114378375005E-23</v>
      </c>
      <c r="CB4" s="10">
        <f>3/24000000*OO[[#This Row],[136 (05JUL1985 21:00:00)-Water Temperature (C)]]*OO[[#This Row],[78]]</f>
        <v>5.9771199705099991E-23</v>
      </c>
      <c r="CC4" s="10">
        <f>3/24000000*OO[[#This Row],[137 (06JUL1985 00:00:00)-Water Temperature (C)]]*OO[[#This Row],[79]]</f>
        <v>5.7405060346200002E-23</v>
      </c>
      <c r="CD4" s="10">
        <f>3/24000000*OO[[#This Row],[138 (06JUL1985 03:00:00)-Water Temperature (C)]]*OO[[#This Row],[80]]</f>
        <v>5.5427385896900001E-23</v>
      </c>
      <c r="CE4" s="10">
        <f>3/24000000*OO[[#This Row],[139 (06JUL1985 06:00:00)-Water Temperature (C)]]*OO[[#This Row],[81]]</f>
        <v>5.3904303473699997E-23</v>
      </c>
      <c r="CF4" s="10">
        <f>3/24000000*OO[[#This Row],[140 (06JUL1985 09:00:00)-Water Temperature (C)]]*OO[[#This Row],[82]]</f>
        <v>5.3270665903262501E-23</v>
      </c>
      <c r="CG4" s="10">
        <f>3/24000000*OO[[#This Row],[141 (06JUL1985 12:00:00)-Water Temperature (C)]]*OO[[#This Row],[83]]</f>
        <v>5.2434335344199998E-23</v>
      </c>
      <c r="CH4" s="10">
        <f>3/24000000*OO[[#This Row],[142 (06JUL1985 15:00:00)-Water Temperature (C)]]*OO[[#This Row],[84]]</f>
        <v>4.9513319242500006E-23</v>
      </c>
      <c r="CI4" s="10">
        <f>3/24000000*OO[[#This Row],[143 (06JUL1985 18:00:00)-Water Temperature (C)]]*OO[[#This Row],[85]]</f>
        <v>4.8680569073474996E-23</v>
      </c>
      <c r="CJ4" s="10">
        <f>3/24000000*OO[[#This Row],[144 (06JUL1985 21:00:00)-Water Temperature (C)]]*OO[[#This Row],[86]]</f>
        <v>4.5566803351299997E-23</v>
      </c>
      <c r="CK4" s="10">
        <f>3/24000000*OO[[#This Row],[145 (07JUL1985 00:00:00)-Water Temperature (C)]]*OO[[#This Row],[87]]</f>
        <v>4.3894754974687492E-23</v>
      </c>
      <c r="CL4" s="10">
        <f>3/24000000*OO[[#This Row],[146 (07JUL1985 03:00:00)-Water Temperature (C)]]*OO[[#This Row],[88]]</f>
        <v>4.2415653375749995E-23</v>
      </c>
      <c r="CM4" s="10">
        <f>3/24000000*OO[[#This Row],[147 (07JUL1985 06:00:00)-Water Temperature (C)]]*OO[[#This Row],[89]]</f>
        <v>4.1489270297999994E-23</v>
      </c>
      <c r="CN4" s="10">
        <f>3/24000000*OO[[#This Row],[148 (07JUL1985 09:00:00)-Water Temperature (C)]]*OO[[#This Row],[90]]</f>
        <v>4.0722231101749995E-23</v>
      </c>
      <c r="CO4" s="10">
        <f>3/24000000*OO[[#This Row],[149 (07JUL1985 12:00:00)-Water Temperature (C)]]*OO[[#This Row],[91]]</f>
        <v>4.0393495016000003E-23</v>
      </c>
      <c r="CP4" s="10">
        <f>3/24000000*OO[[#This Row],[150 (07JUL1985 15:00:00)-Water Temperature (C)]]*OO[[#This Row],[92]]</f>
        <v>3.96105872235E-23</v>
      </c>
      <c r="CQ4" s="10">
        <f>3/24000000*OO[[#This Row],[151 (07JUL1985 18:00:00)-Water Temperature (C)]]*OO[[#This Row],[93]]</f>
        <v>3.8820143458687497E-23</v>
      </c>
      <c r="CR4" s="10">
        <f>3/24000000*OO[[#This Row],[152 (07JUL1985 21:00:00)-Water Temperature (C)]]*OO[[#This Row],[94]]</f>
        <v>3.53148366928125E-23</v>
      </c>
      <c r="CS4" s="10">
        <f>3/24000000*OO[[#This Row],[153 (08JUL1985 00:00:00)-Water Temperature (C)]]*OO[[#This Row],[95]]</f>
        <v>3.3734647794999995E-23</v>
      </c>
      <c r="CT4" s="10">
        <f>3/24000000*OO[[#This Row],[154 (08JUL1985 03:00:00)-Water Temperature (C)]]*OO[[#This Row],[96]]</f>
        <v>3.2637801532749996E-23</v>
      </c>
      <c r="CU4" s="10">
        <f>3/24000000*OO[[#This Row],[155 (08JUL1985 06:00:00)-Water Temperature (C)]]*OO[[#This Row],[97]]</f>
        <v>3.1831148493699997E-23</v>
      </c>
      <c r="CV4" s="10">
        <f>3/24000000*OO[[#This Row],[156 (08JUL1985 09:00:00)-Water Temperature (C)]]*OO[[#This Row],[98]]</f>
        <v>3.2025826515199999E-23</v>
      </c>
      <c r="CW4" s="10">
        <f>3/24000000*OO[[#This Row],[157 (08JUL1985 12:00:00)-Water Temperature (C)]]*OO[[#This Row],[99]]</f>
        <v>2.9983709610400001E-23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3.1596734232643844E-9</v>
      </c>
      <c r="D5" s="10">
        <f>3/24*OO[[#This Row],[60 (26JUN1985 09:00:00)-Water Temperature (C)]]*OO[[#This Row],[2]]/SUM(OO[2])</f>
        <v>4.324696436313009E-11</v>
      </c>
      <c r="E5" s="10">
        <f>3/24*OO[[#This Row],[61 (26JUN1985 12:00:00)-Water Temperature (C)]]*OO[[#This Row],[3]]/SUM(OO[3])</f>
        <v>5.8312660604610283E-13</v>
      </c>
      <c r="F5" s="10">
        <f>3/24*OO[[#This Row],[62 (26JUN1985 15:00:00)-Water Temperature (C)]]*OO[[#This Row],[4]]/SUM(OO[4])</f>
        <v>8.077620558390015E-15</v>
      </c>
      <c r="G5" s="10">
        <f>3/24*OO[[#This Row],[63 (26JUN1985 18:00:00)-Water Temperature (C)]]*OO[[#This Row],[5]]/SUM(OO[5])</f>
        <v>1.0821408804316166E-16</v>
      </c>
      <c r="H5" s="10">
        <f>3/24*OO[[#This Row],[64 (26JUN1985 21:00:00)-Water Temperature (C)]]*OO[[#This Row],[6]]/SUM(OO[6])</f>
        <v>1.4087929197802846E-18</v>
      </c>
      <c r="I5" s="10">
        <f>3/24*OO[[#This Row],[65 (27JUN1985 00:00:00)-Water Temperature (C)]]*OO[[#This Row],[7]]/SUM(OO[7])</f>
        <v>2.0835915815442968E-20</v>
      </c>
      <c r="J5" s="10">
        <f>3/24*OO[[#This Row],[66 (27JUN1985 03:00:00)-Water Temperature (C)]]*OO[[#This Row],[8]]/SUM(OO[8])</f>
        <v>2.4037180113127636E-21</v>
      </c>
      <c r="K5" s="10">
        <f>3/24*OO[[#This Row],[67 (27JUN1985 06:00:00)-Water Temperature (C)]]*OO[[#This Row],[9]]/SUM(OO[9])</f>
        <v>3.0248389314511461E-21</v>
      </c>
      <c r="L5" s="10">
        <f>3/24*OO[[#This Row],[68 (27JUN1985 09:00:00)-Water Temperature (C)]]*OO[[#This Row],[10]]/SUM(OO[10])</f>
        <v>5.7526029896417263E-21</v>
      </c>
      <c r="M5" s="10">
        <f>3/24*OO[[#This Row],[69 (27JUN1985 12:00:00)-Water Temperature (C)]]*OO[[#This Row],[11]]/SUM(OO[11])</f>
        <v>8.7288720360930675E-21</v>
      </c>
      <c r="N5" s="10">
        <f>3/24*OO[[#This Row],[70 (27JUN1985 15:00:00)-Water Temperature (C)]]*OO[[#This Row],[12]]/SUM(OO[12])</f>
        <v>1.1136764384199668E-20</v>
      </c>
      <c r="O5" s="10">
        <f>3/24*OO[[#This Row],[71 (27JUN1985 18:00:00)-Water Temperature (C)]]*OO[[#This Row],[13]]/SUM(OO[13])</f>
        <v>1.2740136581055129E-20</v>
      </c>
      <c r="P5" s="10">
        <f>3/24*OO[[#This Row],[72 (27JUN1985 21:00:00)-Water Temperature (C)]]*OO[[#This Row],[14]]/SUM(OO[14])</f>
        <v>1.3526981452629993E-20</v>
      </c>
      <c r="Q5" s="10">
        <f>3/24*OO[[#This Row],[73 (28JUN1985 00:00:00)-Water Temperature (C)]]*OO[[#This Row],[15]]/SUM(OO[15])</f>
        <v>1.4546337444823609E-20</v>
      </c>
      <c r="R5" s="10">
        <f>3/24*OO[[#This Row],[74 (28JUN1985 03:00:00)-Water Temperature (C)]]*OO[[#This Row],[16]]/SUM(OO[16])</f>
        <v>1.4779369875602436E-20</v>
      </c>
      <c r="S5" s="10">
        <f>3/24*OO[[#This Row],[75 (28JUN1985 06:00:00)-Water Temperature (C)]]*OO[[#This Row],[17]]/SUM(OO[17])</f>
        <v>1.3014375837477343E-20</v>
      </c>
      <c r="T5" s="10">
        <f>3/24*OO[[#This Row],[76 (28JUN1985 09:00:00)-Water Temperature (C)]]*OO[[#This Row],[18]]/SUM(OO[18])</f>
        <v>9.6145157323060247E-21</v>
      </c>
      <c r="U5" s="10">
        <f>3/24*OO[[#This Row],[77 (28JUN1985 12:00:00)-Water Temperature (C)]]*OO[[#This Row],[19]]/SUM(OO[19])</f>
        <v>6.2844388450732804E-21</v>
      </c>
      <c r="V5" s="10">
        <f>3/24000000*OO[[#This Row],[78 (28JUN1985 15:00:00)-Water Temperature (C)]]*OO[[#This Row],[20]]</f>
        <v>4.6890451877437497E-21</v>
      </c>
      <c r="W5" s="10">
        <f>3/24000000*OO[[#This Row],[79 (28JUN1985 18:00:00)-Water Temperature (C)]]*OO[[#This Row],[21]]</f>
        <v>3.511194832845E-21</v>
      </c>
      <c r="X5" s="10">
        <f>3/24000000*OO[[#This Row],[80 (28JUN1985 21:00:00)-Water Temperature (C)]]*OO[[#This Row],[22]]</f>
        <v>2.9759752759499993E-21</v>
      </c>
      <c r="Y5" s="10">
        <f>3/24000000*OO[[#This Row],[81 (29JUN1985 00:00:00)-Water Temperature (C)]]*OO[[#This Row],[23]]</f>
        <v>2.6585721648562499E-21</v>
      </c>
      <c r="Z5" s="10">
        <f>3/24000000*OO[[#This Row],[82 (29JUN1985 03:00:00)-Water Temperature (C)]]*OO[[#This Row],[24]]</f>
        <v>2.4508381831149999E-21</v>
      </c>
      <c r="AA5" s="10">
        <f>3/24000000*OO[[#This Row],[83 (29JUN1985 06:00:00)-Water Temperature (C)]]*OO[[#This Row],[25]]</f>
        <v>2.3369812022700002E-21</v>
      </c>
      <c r="AB5" s="10">
        <f>3/24000000*OO[[#This Row],[84 (29JUN1985 09:00:00)-Water Temperature (C)]]*OO[[#This Row],[26]]</f>
        <v>2.2785494264000002E-21</v>
      </c>
      <c r="AC5" s="10">
        <f>3/24000000*OO[[#This Row],[85 (29JUN1985 12:00:00)-Water Temperature (C)]]*OO[[#This Row],[27]]</f>
        <v>2.2430865202899998E-21</v>
      </c>
      <c r="AD5" s="10">
        <f>3/24000000*OO[[#This Row],[86 (29JUN1985 15:00:00)-Water Temperature (C)]]*OO[[#This Row],[28]]</f>
        <v>2.2322202773999997E-21</v>
      </c>
      <c r="AE5" s="10">
        <f>3/24000000*OO[[#This Row],[88 (29JUN1985 21:00:00)-Water Temperature (C)]]*OO[[#This Row],[30]]</f>
        <v>1.8195068649862503E-21</v>
      </c>
      <c r="AF5" s="10">
        <f>3/24000000*OO[[#This Row],[88 (29JUN1985 21:00:00)-Water Temperature (C)]]*OO[[#This Row],[30]]</f>
        <v>1.8195068649862503E-21</v>
      </c>
      <c r="AG5" s="10">
        <f>3/24000000*OO[[#This Row],[89 (30JUN1985 00:00:00)-Water Temperature (C)]]*OO[[#This Row],[31]]</f>
        <v>1.7046480389924997E-21</v>
      </c>
      <c r="AH5" s="10">
        <f>3/24000000*OO[[#This Row],[90 (30JUN1985 03:00:00)-Water Temperature (C)]]*OO[[#This Row],[32]]</f>
        <v>1.6307463384499997E-21</v>
      </c>
      <c r="AI5" s="10">
        <f>3/24000000*OO[[#This Row],[91 (30JUN1985 06:00:00)-Water Temperature (C)]]*OO[[#This Row],[33]]</f>
        <v>1.5770595754687499E-21</v>
      </c>
      <c r="AJ5" s="10">
        <f>3/24000000*OO[[#This Row],[92 (30JUN1985 09:00:00)-Water Temperature (C)]]*OO[[#This Row],[34]]</f>
        <v>1.5415977105187498E-21</v>
      </c>
      <c r="AK5" s="10">
        <f>3/24000000*OO[[#This Row],[93 (30JUN1985 12:00:00)-Water Temperature (C)]]*OO[[#This Row],[35]]</f>
        <v>1.5944998442275001E-21</v>
      </c>
      <c r="AL5" s="10">
        <f>3/24000000*OO[[#This Row],[94 (30JUN1985 15:00:00)-Water Temperature (C)]]*OO[[#This Row],[36]]</f>
        <v>1.6099182389812501E-21</v>
      </c>
      <c r="AM5" s="10">
        <f>3/24000000*OO[[#This Row],[95 (30JUN1985 18:00:00)-Water Temperature (C)]]*OO[[#This Row],[37]]</f>
        <v>1.5129151950105001E-21</v>
      </c>
      <c r="AN5" s="10">
        <f>3/24000000*OO[[#This Row],[96 (30JUN1985 21:00:00)-Water Temperature (C)]]*OO[[#This Row],[38]]</f>
        <v>1.2968955803120001E-21</v>
      </c>
      <c r="AO5" s="10">
        <f>3/24000000*OO[[#This Row],[97 (01JUL1985 00:00:00)-Water Temperature (C)]]*OO[[#This Row],[39]]</f>
        <v>1.23087094377975E-21</v>
      </c>
      <c r="AP5" s="10">
        <f>3/24000000*OO[[#This Row],[98 (01JUL1985 03:00:00)-Water Temperature (C)]]*OO[[#This Row],[40]]</f>
        <v>1.1828537345807501E-21</v>
      </c>
      <c r="AQ5" s="10">
        <f>3/24000000*OO[[#This Row],[99 (01JUL1985 06:00:00)-Water Temperature (C)]]*OO[[#This Row],[41]]</f>
        <v>1.1565062659074998E-21</v>
      </c>
      <c r="AR5" s="10">
        <f>3/24000000*OO[[#This Row],[100 (01JUL1985 09:00:00)-Water Temperature (C)]]*OO[[#This Row],[42]]</f>
        <v>1.151030270739375E-21</v>
      </c>
      <c r="AS5" s="10">
        <f>3/24000000*OO[[#This Row],[101 (01JUL1985 12:00:00)-Water Temperature (C)]]*OO[[#This Row],[43]]</f>
        <v>1.1297882465279997E-21</v>
      </c>
      <c r="AT5" s="10">
        <f>3/24000000*OO[[#This Row],[102 (01JUL1985 15:00:00)-Water Temperature (C)]]*OO[[#This Row],[44]]</f>
        <v>1.084187789489E-21</v>
      </c>
      <c r="AU5" s="10">
        <f>3/24000000*OO[[#This Row],[103 (01JUL1985 18:00:00)-Water Temperature (C)]]*OO[[#This Row],[45]]</f>
        <v>1.0165110864091251E-21</v>
      </c>
      <c r="AV5" s="10">
        <f>3/24000000*OO[[#This Row],[104 (01JUL1985 21:00:00)-Water Temperature (C)]]*OO[[#This Row],[46]]</f>
        <v>9.4703800280099998E-22</v>
      </c>
      <c r="AW5" s="10">
        <f>3/24000000*OO[[#This Row],[105 (02JUL1985 00:00:00)-Water Temperature (C)]]*OO[[#This Row],[47]]</f>
        <v>9.0483459000375005E-22</v>
      </c>
      <c r="AX5" s="10">
        <f>3/24000000*OO[[#This Row],[106 (02JUL1985 03:00:00)-Water Temperature (C)]]*OO[[#This Row],[48]]</f>
        <v>8.6923708917974998E-22</v>
      </c>
      <c r="AY5" s="10">
        <f>3/24000000*OO[[#This Row],[107 (02JUL1985 06:00:00)-Water Temperature (C)]]*OO[[#This Row],[49]]</f>
        <v>8.5292126154362504E-22</v>
      </c>
      <c r="AZ5" s="10">
        <f>3/24000000*OO[[#This Row],[108 (02JUL1985 09:00:00)-Water Temperature (C)]]*OO[[#This Row],[50]]</f>
        <v>8.7016835432537501E-22</v>
      </c>
      <c r="BA5" s="10">
        <f>3/24000000*OO[[#This Row],[109 (02JUL1985 12:00:00)-Water Temperature (C)]]*OO[[#This Row],[51]]</f>
        <v>8.3482869312212497E-22</v>
      </c>
      <c r="BB5" s="10">
        <f>3/24000000*OO[[#This Row],[110 (02JUL1985 15:00:00)-Water Temperature (C)]]*OO[[#This Row],[52]]</f>
        <v>8.3978039702812489E-22</v>
      </c>
      <c r="BC5" s="10">
        <f>3/24000000*OO[[#This Row],[111 (02JUL1985 18:00:00)-Water Temperature (C)]]*OO[[#This Row],[53]]</f>
        <v>7.7204166810375004E-22</v>
      </c>
      <c r="BD5" s="10">
        <f>3/24000000*OO[[#This Row],[112 (02JUL1985 21:00:00)-Water Temperature (C)]]*OO[[#This Row],[54]]</f>
        <v>7.0335579980824997E-22</v>
      </c>
      <c r="BE5" s="10">
        <f>3/24000000*OO[[#This Row],[113 (03JUL1985 00:00:00)-Water Temperature (C)]]*OO[[#This Row],[55]]</f>
        <v>6.7434163157400006E-22</v>
      </c>
      <c r="BF5" s="10">
        <f>3/24000000*OO[[#This Row],[114 (03JUL1985 03:00:00)-Water Temperature (C)]]*OO[[#This Row],[56]]</f>
        <v>6.5103041506524988E-22</v>
      </c>
      <c r="BG5" s="10">
        <f>3/24000000*OO[[#This Row],[115 (03JUL1985 06:00:00)-Water Temperature (C)]]*OO[[#This Row],[57]]</f>
        <v>6.4213008580987495E-22</v>
      </c>
      <c r="BH5" s="10">
        <f>3/24000000*OO[[#This Row],[116 (03JUL1985 09:00:00)-Water Temperature (C)]]*OO[[#This Row],[58]]</f>
        <v>6.6185139779724994E-22</v>
      </c>
      <c r="BI5" s="10">
        <f>3/24000000*OO[[#This Row],[117 (03JUL1985 12:00:00)-Water Temperature (C)]]*OO[[#This Row],[59]]</f>
        <v>6.8451419388149995E-22</v>
      </c>
      <c r="BJ5" s="10">
        <f>3/24000000*OO[[#This Row],[118 (03JUL1985 15:00:00)-Water Temperature (C)]]*OO[[#This Row],[60]]</f>
        <v>6.6959601481574994E-22</v>
      </c>
      <c r="BK5" s="10">
        <f>3/24000000*OO[[#This Row],[119 (03JUL1985 18:00:00)-Water Temperature (C)]]*OO[[#This Row],[61]]</f>
        <v>6.0040058965650005E-22</v>
      </c>
      <c r="BL5" s="10">
        <f>3/24000000*OO[[#This Row],[120 (03JUL1985 21:00:00)-Water Temperature (C)]]*OO[[#This Row],[62]]</f>
        <v>5.3182233231049996E-22</v>
      </c>
      <c r="BM5" s="10">
        <f>3/24000000*OO[[#This Row],[121 (04JUL1985 00:00:00)-Water Temperature (C)]]*OO[[#This Row],[63]]</f>
        <v>5.1084890693099998E-22</v>
      </c>
      <c r="BN5" s="10">
        <f>3/24000000*OO[[#This Row],[122 (04JUL1985 03:00:00)-Water Temperature (C)]]*OO[[#This Row],[64]]</f>
        <v>4.9357476220362498E-22</v>
      </c>
      <c r="BO5" s="10">
        <f>3/24000000*OO[[#This Row],[123 (04JUL1985 06:00:00)-Water Temperature (C)]]*OO[[#This Row],[65]]</f>
        <v>4.8345574479300006E-22</v>
      </c>
      <c r="BP5" s="10">
        <f>3/24000000*OO[[#This Row],[124 (04JUL1985 09:00:00)-Water Temperature (C)]]*OO[[#This Row],[66]]</f>
        <v>4.9462799507925003E-22</v>
      </c>
      <c r="BQ5" s="10">
        <f>3/24000000*OO[[#This Row],[125 (04JUL1985 12:00:00)-Water Temperature (C)]]*OO[[#This Row],[67]]</f>
        <v>4.6062326503750001E-22</v>
      </c>
      <c r="BR5" s="10">
        <f>3/24000000*OO[[#This Row],[126 (04JUL1985 15:00:00)-Water Temperature (C)]]*OO[[#This Row],[68]]</f>
        <v>4.4801068781199998E-22</v>
      </c>
      <c r="BS5" s="10">
        <f>3/24000000*OO[[#This Row],[127 (04JUL1985 18:00:00)-Water Temperature (C)]]*OO[[#This Row],[69]]</f>
        <v>4.2550851283674992E-22</v>
      </c>
      <c r="BT5" s="10">
        <f>3/24000000*OO[[#This Row],[128 (04JUL1985 21:00:00)-Water Temperature (C)]]*OO[[#This Row],[70]]</f>
        <v>4.0291371191074998E-22</v>
      </c>
      <c r="BU5" s="10">
        <f>3/24000000*OO[[#This Row],[129 (05JUL1985 00:00:00)-Water Temperature (C)]]*OO[[#This Row],[71]]</f>
        <v>3.8714331575000002E-22</v>
      </c>
      <c r="BV5" s="10">
        <f>3/24000000*OO[[#This Row],[130 (05JUL1985 03:00:00)-Water Temperature (C)]]*OO[[#This Row],[72]]</f>
        <v>3.7284104704275001E-22</v>
      </c>
      <c r="BW5" s="10">
        <f>3/24000000*OO[[#This Row],[131 (05JUL1985 06:00:00)-Water Temperature (C)]]*OO[[#This Row],[73]]</f>
        <v>3.6403310627999996E-22</v>
      </c>
      <c r="BX5" s="10">
        <f>3/24000000*OO[[#This Row],[132 (05JUL1985 09:00:00)-Water Temperature (C)]]*OO[[#This Row],[74]]</f>
        <v>3.7249314566887496E-22</v>
      </c>
      <c r="BY5" s="10">
        <f>3/24000000*OO[[#This Row],[133 (05JUL1985 12:00:00)-Water Temperature (C)]]*OO[[#This Row],[75]]</f>
        <v>3.9052324814462495E-22</v>
      </c>
      <c r="BZ5" s="10">
        <f>3/24000000*OO[[#This Row],[134 (05JUL1985 15:00:00)-Water Temperature (C)]]*OO[[#This Row],[76]]</f>
        <v>3.9126203782474999E-22</v>
      </c>
      <c r="CA5" s="10">
        <f>3/24000000*OO[[#This Row],[135 (05JUL1985 18:00:00)-Water Temperature (C)]]*OO[[#This Row],[77]]</f>
        <v>3.4637444809399996E-22</v>
      </c>
      <c r="CB5" s="10">
        <f>3/24000000*OO[[#This Row],[136 (05JUL1985 21:00:00)-Water Temperature (C)]]*OO[[#This Row],[78]]</f>
        <v>3.0455300581337502E-22</v>
      </c>
      <c r="CC5" s="10">
        <f>3/24000000*OO[[#This Row],[137 (06JUL1985 00:00:00)-Water Temperature (C)]]*OO[[#This Row],[79]]</f>
        <v>2.9108914538837495E-22</v>
      </c>
      <c r="CD5" s="10">
        <f>3/24000000*OO[[#This Row],[138 (06JUL1985 03:00:00)-Water Temperature (C)]]*OO[[#This Row],[80]]</f>
        <v>2.8096209620999999E-22</v>
      </c>
      <c r="CE5" s="10">
        <f>3/24000000*OO[[#This Row],[139 (06JUL1985 06:00:00)-Water Temperature (C)]]*OO[[#This Row],[81]]</f>
        <v>2.7378007125899999E-22</v>
      </c>
      <c r="CF5" s="10">
        <f>3/24000000*OO[[#This Row],[140 (06JUL1985 09:00:00)-Water Temperature (C)]]*OO[[#This Row],[82]]</f>
        <v>2.7327517338549996E-22</v>
      </c>
      <c r="CG5" s="10">
        <f>3/24000000*OO[[#This Row],[141 (06JUL1985 12:00:00)-Water Temperature (C)]]*OO[[#This Row],[83]]</f>
        <v>2.7126872344799998E-22</v>
      </c>
      <c r="CH5" s="10">
        <f>3/24000000*OO[[#This Row],[142 (06JUL1985 15:00:00)-Water Temperature (C)]]*OO[[#This Row],[84]]</f>
        <v>2.5410889759299999E-22</v>
      </c>
      <c r="CI5" s="10">
        <f>3/24000000*OO[[#This Row],[143 (06JUL1985 18:00:00)-Water Temperature (C)]]*OO[[#This Row],[85]]</f>
        <v>2.5121979285000001E-22</v>
      </c>
      <c r="CJ5" s="10">
        <f>3/24000000*OO[[#This Row],[144 (06JUL1985 21:00:00)-Water Temperature (C)]]*OO[[#This Row],[86]]</f>
        <v>2.3186366974250002E-22</v>
      </c>
      <c r="CK5" s="10">
        <f>3/24000000*OO[[#This Row],[145 (07JUL1985 00:00:00)-Water Temperature (C)]]*OO[[#This Row],[87]]</f>
        <v>2.2253015838949998E-22</v>
      </c>
      <c r="CL5" s="10">
        <f>3/24000000*OO[[#This Row],[146 (07JUL1985 03:00:00)-Water Temperature (C)]]*OO[[#This Row],[88]]</f>
        <v>2.1495788050624995E-22</v>
      </c>
      <c r="CM5" s="10">
        <f>3/24000000*OO[[#This Row],[147 (07JUL1985 06:00:00)-Water Temperature (C)]]*OO[[#This Row],[89]]</f>
        <v>2.11116657311E-22</v>
      </c>
      <c r="CN5" s="10">
        <f>3/24000000*OO[[#This Row],[148 (07JUL1985 09:00:00)-Water Temperature (C)]]*OO[[#This Row],[90]]</f>
        <v>2.0909783893349997E-22</v>
      </c>
      <c r="CO5" s="10">
        <f>3/24000000*OO[[#This Row],[149 (07JUL1985 12:00:00)-Water Temperature (C)]]*OO[[#This Row],[91]]</f>
        <v>2.0903070981974998E-22</v>
      </c>
      <c r="CP5" s="10">
        <f>3/24000000*OO[[#This Row],[150 (07JUL1985 15:00:00)-Water Temperature (C)]]*OO[[#This Row],[92]]</f>
        <v>2.0633366104087501E-22</v>
      </c>
      <c r="CQ5" s="10">
        <f>3/24000000*OO[[#This Row],[151 (07JUL1985 18:00:00)-Water Temperature (C)]]*OO[[#This Row],[93]]</f>
        <v>2.0341662439749997E-22</v>
      </c>
      <c r="CR5" s="10">
        <f>3/24000000*OO[[#This Row],[152 (07JUL1985 21:00:00)-Water Temperature (C)]]*OO[[#This Row],[94]]</f>
        <v>1.8098998503749997E-22</v>
      </c>
      <c r="CS5" s="10">
        <f>3/24000000*OO[[#This Row],[153 (08JUL1985 00:00:00)-Water Temperature (C)]]*OO[[#This Row],[95]]</f>
        <v>1.7109587997787498E-22</v>
      </c>
      <c r="CT5" s="10">
        <f>3/24000000*OO[[#This Row],[154 (08JUL1985 03:00:00)-Water Temperature (C)]]*OO[[#This Row],[96]]</f>
        <v>1.6546890105200001E-22</v>
      </c>
      <c r="CU5" s="10">
        <f>3/24000000*OO[[#This Row],[155 (08JUL1985 06:00:00)-Water Temperature (C)]]*OO[[#This Row],[97]]</f>
        <v>1.6169270960624999E-22</v>
      </c>
      <c r="CV5" s="10">
        <f>3/24000000*OO[[#This Row],[156 (08JUL1985 09:00:00)-Water Temperature (C)]]*OO[[#This Row],[98]]</f>
        <v>1.6518941219249998E-22</v>
      </c>
      <c r="CW5" s="10">
        <f>3/24000000*OO[[#This Row],[157 (08JUL1985 12:00:00)-Water Temperature (C)]]*OO[[#This Row],[99]]</f>
        <v>1.5291862497374998E-22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2.6426475572775051E-8</v>
      </c>
      <c r="D6" s="10">
        <f>3/24*OO[[#This Row],[60 (26JUN1985 09:00:00)-Water Temperature (C)]]*OO[[#This Row],[2]]/SUM(OO[2])</f>
        <v>3.6297561218965866E-10</v>
      </c>
      <c r="E6" s="10">
        <f>3/24*OO[[#This Row],[61 (26JUN1985 12:00:00)-Water Temperature (C)]]*OO[[#This Row],[3]]/SUM(OO[3])</f>
        <v>4.884674742226697E-12</v>
      </c>
      <c r="F6" s="10">
        <f>3/24*OO[[#This Row],[62 (26JUN1985 15:00:00)-Water Temperature (C)]]*OO[[#This Row],[4]]/SUM(OO[4])</f>
        <v>6.8408195105102411E-14</v>
      </c>
      <c r="G6" s="10">
        <f>3/24*OO[[#This Row],[63 (26JUN1985 18:00:00)-Water Temperature (C)]]*OO[[#This Row],[5]]/SUM(OO[5])</f>
        <v>9.1391785005820833E-16</v>
      </c>
      <c r="H6" s="10">
        <f>3/24*OO[[#This Row],[64 (26JUN1985 21:00:00)-Water Temperature (C)]]*OO[[#This Row],[6]]/SUM(OO[6])</f>
        <v>1.1736909254682612E-17</v>
      </c>
      <c r="I6" s="10">
        <f>3/24*OO[[#This Row],[65 (27JUN1985 00:00:00)-Water Temperature (C)]]*OO[[#This Row],[7]]/SUM(OO[7])</f>
        <v>1.8095701796506553E-19</v>
      </c>
      <c r="J6" s="10">
        <f>3/24*OO[[#This Row],[66 (27JUN1985 03:00:00)-Water Temperature (C)]]*OO[[#This Row],[8]]/SUM(OO[8])</f>
        <v>2.7102688278012674E-20</v>
      </c>
      <c r="K6" s="10">
        <f>3/24*OO[[#This Row],[67 (27JUN1985 06:00:00)-Water Temperature (C)]]*OO[[#This Row],[9]]/SUM(OO[9])</f>
        <v>3.5240780273328011E-20</v>
      </c>
      <c r="L6" s="10">
        <f>3/24*OO[[#This Row],[68 (27JUN1985 09:00:00)-Water Temperature (C)]]*OO[[#This Row],[10]]/SUM(OO[10])</f>
        <v>6.4904798773973756E-20</v>
      </c>
      <c r="M6" s="10">
        <f>3/24*OO[[#This Row],[69 (27JUN1985 12:00:00)-Water Temperature (C)]]*OO[[#This Row],[11]]/SUM(OO[11])</f>
        <v>9.3954077327235325E-20</v>
      </c>
      <c r="N6" s="10">
        <f>3/24*OO[[#This Row],[70 (27JUN1985 15:00:00)-Water Temperature (C)]]*OO[[#This Row],[12]]/SUM(OO[12])</f>
        <v>1.1493848950018787E-19</v>
      </c>
      <c r="O6" s="10">
        <f>3/24*OO[[#This Row],[71 (27JUN1985 18:00:00)-Water Temperature (C)]]*OO[[#This Row],[13]]/SUM(OO[13])</f>
        <v>1.2471494716409474E-19</v>
      </c>
      <c r="P6" s="10">
        <f>3/24*OO[[#This Row],[72 (27JUN1985 21:00:00)-Water Temperature (C)]]*OO[[#This Row],[14]]/SUM(OO[14])</f>
        <v>1.2416457766543114E-19</v>
      </c>
      <c r="Q6" s="10">
        <f>3/24*OO[[#This Row],[73 (28JUN1985 00:00:00)-Water Temperature (C)]]*OO[[#This Row],[15]]/SUM(OO[15])</f>
        <v>1.2767208778877415E-19</v>
      </c>
      <c r="R6" s="10">
        <f>3/24*OO[[#This Row],[74 (28JUN1985 03:00:00)-Water Temperature (C)]]*OO[[#This Row],[16]]/SUM(OO[16])</f>
        <v>1.2791767448536823E-19</v>
      </c>
      <c r="S6" s="10">
        <f>3/24*OO[[#This Row],[75 (28JUN1985 06:00:00)-Water Temperature (C)]]*OO[[#This Row],[17]]/SUM(OO[17])</f>
        <v>1.1131707591909587E-19</v>
      </c>
      <c r="T6" s="10">
        <f>3/24*OO[[#This Row],[76 (28JUN1985 09:00:00)-Water Temperature (C)]]*OO[[#This Row],[18]]/SUM(OO[18])</f>
        <v>8.2467714245698924E-20</v>
      </c>
      <c r="U6" s="10">
        <f>3/24*OO[[#This Row],[77 (28JUN1985 12:00:00)-Water Temperature (C)]]*OO[[#This Row],[19]]/SUM(OO[19])</f>
        <v>5.3797729261485363E-20</v>
      </c>
      <c r="V6" s="10">
        <f>3/24000000*OO[[#This Row],[78 (28JUN1985 15:00:00)-Water Temperature (C)]]*OO[[#This Row],[20]]</f>
        <v>4.0753403090325006E-20</v>
      </c>
      <c r="W6" s="10">
        <f>3/24000000*OO[[#This Row],[79 (28JUN1985 18:00:00)-Water Temperature (C)]]*OO[[#This Row],[21]]</f>
        <v>3.0323225797874998E-20</v>
      </c>
      <c r="X6" s="10">
        <f>3/24000000*OO[[#This Row],[80 (28JUN1985 21:00:00)-Water Temperature (C)]]*OO[[#This Row],[22]]</f>
        <v>2.5718625317000001E-20</v>
      </c>
      <c r="Y6" s="10">
        <f>3/24000000*OO[[#This Row],[81 (29JUN1985 00:00:00)-Water Temperature (C)]]*OO[[#This Row],[23]]</f>
        <v>2.2993506054050001E-20</v>
      </c>
      <c r="Z6" s="10">
        <f>3/24000000*OO[[#This Row],[82 (29JUN1985 03:00:00)-Water Temperature (C)]]*OO[[#This Row],[24]]</f>
        <v>2.1213069919624999E-20</v>
      </c>
      <c r="AA6" s="10">
        <f>3/24000000*OO[[#This Row],[83 (29JUN1985 06:00:00)-Water Temperature (C)]]*OO[[#This Row],[25]]</f>
        <v>2.0356044345E-20</v>
      </c>
      <c r="AB6" s="10">
        <f>3/24000000*OO[[#This Row],[84 (29JUN1985 09:00:00)-Water Temperature (C)]]*OO[[#This Row],[26]]</f>
        <v>2.0135693280899997E-20</v>
      </c>
      <c r="AC6" s="10">
        <f>3/24000000*OO[[#This Row],[85 (29JUN1985 12:00:00)-Water Temperature (C)]]*OO[[#This Row],[27]]</f>
        <v>2.0107260246612498E-20</v>
      </c>
      <c r="AD6" s="10">
        <f>3/24000000*OO[[#This Row],[86 (29JUN1985 15:00:00)-Water Temperature (C)]]*OO[[#This Row],[28]]</f>
        <v>2.0369958343200002E-20</v>
      </c>
      <c r="AE6" s="10">
        <f>3/24000000*OO[[#This Row],[88 (29JUN1985 21:00:00)-Water Temperature (C)]]*OO[[#This Row],[30]]</f>
        <v>1.6049137426500002E-20</v>
      </c>
      <c r="AF6" s="10">
        <f>3/24000000*OO[[#This Row],[88 (29JUN1985 21:00:00)-Water Temperature (C)]]*OO[[#This Row],[30]]</f>
        <v>1.6049137426500002E-20</v>
      </c>
      <c r="AG6" s="10">
        <f>3/24000000*OO[[#This Row],[89 (30JUN1985 00:00:00)-Water Temperature (C)]]*OO[[#This Row],[31]]</f>
        <v>1.4799039026149999E-20</v>
      </c>
      <c r="AH6" s="10">
        <f>3/24000000*OO[[#This Row],[90 (30JUN1985 03:00:00)-Water Temperature (C)]]*OO[[#This Row],[32]]</f>
        <v>1.4151676405999999E-20</v>
      </c>
      <c r="AI6" s="10">
        <f>3/24000000*OO[[#This Row],[91 (30JUN1985 06:00:00)-Water Temperature (C)]]*OO[[#This Row],[33]]</f>
        <v>1.3713146748494999E-20</v>
      </c>
      <c r="AJ6" s="10">
        <f>3/24000000*OO[[#This Row],[92 (30JUN1985 09:00:00)-Water Temperature (C)]]*OO[[#This Row],[34]]</f>
        <v>1.3524364936494999E-20</v>
      </c>
      <c r="AK6" s="10">
        <f>3/24000000*OO[[#This Row],[93 (30JUN1985 12:00:00)-Water Temperature (C)]]*OO[[#This Row],[35]]</f>
        <v>1.4275894288053751E-20</v>
      </c>
      <c r="AL6" s="10">
        <f>3/24000000*OO[[#This Row],[94 (30JUN1985 15:00:00)-Water Temperature (C)]]*OO[[#This Row],[36]]</f>
        <v>1.4717981155812499E-20</v>
      </c>
      <c r="AM6" s="10">
        <f>3/24000000*OO[[#This Row],[95 (30JUN1985 18:00:00)-Water Temperature (C)]]*OO[[#This Row],[37]]</f>
        <v>1.3817628394029998E-20</v>
      </c>
      <c r="AN6" s="10">
        <f>3/24000000*OO[[#This Row],[96 (30JUN1985 21:00:00)-Water Temperature (C)]]*OO[[#This Row],[38]]</f>
        <v>1.137982862445E-20</v>
      </c>
      <c r="AO6" s="10">
        <f>3/24000000*OO[[#This Row],[97 (01JUL1985 00:00:00)-Water Temperature (C)]]*OO[[#This Row],[39]]</f>
        <v>1.0686189936075001E-20</v>
      </c>
      <c r="AP6" s="10">
        <f>3/24000000*OO[[#This Row],[98 (01JUL1985 03:00:00)-Water Temperature (C)]]*OO[[#This Row],[40]]</f>
        <v>1.0259602693444998E-20</v>
      </c>
      <c r="AQ6" s="10">
        <f>3/24000000*OO[[#This Row],[99 (01JUL1985 06:00:00)-Water Temperature (C)]]*OO[[#This Row],[41]]</f>
        <v>1.0081470534327499E-20</v>
      </c>
      <c r="AR6" s="10">
        <f>3/24000000*OO[[#This Row],[100 (01JUL1985 09:00:00)-Water Temperature (C)]]*OO[[#This Row],[42]]</f>
        <v>1.0178390634817499E-20</v>
      </c>
      <c r="AS6" s="10">
        <f>3/24000000*OO[[#This Row],[101 (01JUL1985 12:00:00)-Water Temperature (C)]]*OO[[#This Row],[43]]</f>
        <v>1.0064053342362499E-20</v>
      </c>
      <c r="AT6" s="10">
        <f>3/24000000*OO[[#This Row],[102 (01JUL1985 15:00:00)-Water Temperature (C)]]*OO[[#This Row],[44]]</f>
        <v>9.6782852620562496E-21</v>
      </c>
      <c r="AU6" s="10">
        <f>3/24000000*OO[[#This Row],[103 (01JUL1985 18:00:00)-Water Temperature (C)]]*OO[[#This Row],[45]]</f>
        <v>8.9791070167899995E-21</v>
      </c>
      <c r="AV6" s="10">
        <f>3/24000000*OO[[#This Row],[104 (01JUL1985 21:00:00)-Water Temperature (C)]]*OO[[#This Row],[46]]</f>
        <v>8.266433074162498E-21</v>
      </c>
      <c r="AW6" s="10">
        <f>3/24000000*OO[[#This Row],[105 (02JUL1985 00:00:00)-Water Temperature (C)]]*OO[[#This Row],[47]]</f>
        <v>7.8549919899675E-21</v>
      </c>
      <c r="AX6" s="10">
        <f>3/24000000*OO[[#This Row],[106 (02JUL1985 03:00:00)-Water Temperature (C)]]*OO[[#This Row],[48]]</f>
        <v>7.5409558039799998E-21</v>
      </c>
      <c r="AY6" s="10">
        <f>3/24000000*OO[[#This Row],[107 (02JUL1985 06:00:00)-Water Temperature (C)]]*OO[[#This Row],[49]]</f>
        <v>7.4351644309249998E-21</v>
      </c>
      <c r="AZ6" s="10">
        <f>3/24000000*OO[[#This Row],[108 (02JUL1985 09:00:00)-Water Temperature (C)]]*OO[[#This Row],[50]]</f>
        <v>7.7560604561624998E-21</v>
      </c>
      <c r="BA6" s="10">
        <f>3/24000000*OO[[#This Row],[109 (02JUL1985 12:00:00)-Water Temperature (C)]]*OO[[#This Row],[51]]</f>
        <v>7.4575450172999994E-21</v>
      </c>
      <c r="BB6" s="10">
        <f>3/24000000*OO[[#This Row],[110 (02JUL1985 15:00:00)-Water Temperature (C)]]*OO[[#This Row],[52]]</f>
        <v>7.5926245986062477E-21</v>
      </c>
      <c r="BC6" s="10">
        <f>3/24000000*OO[[#This Row],[111 (02JUL1985 18:00:00)-Water Temperature (C)]]*OO[[#This Row],[53]]</f>
        <v>6.8951863371300006E-21</v>
      </c>
      <c r="BD6" s="10">
        <f>3/24000000*OO[[#This Row],[112 (02JUL1985 21:00:00)-Water Temperature (C)]]*OO[[#This Row],[54]]</f>
        <v>6.1413443635599996E-21</v>
      </c>
      <c r="BE6" s="10">
        <f>3/24000000*OO[[#This Row],[113 (03JUL1985 00:00:00)-Water Temperature (C)]]*OO[[#This Row],[55]]</f>
        <v>5.8593358002412493E-21</v>
      </c>
      <c r="BF6" s="10">
        <f>3/24000000*OO[[#This Row],[114 (03JUL1985 03:00:00)-Water Temperature (C)]]*OO[[#This Row],[56]]</f>
        <v>5.6546009407799991E-21</v>
      </c>
      <c r="BG6" s="10">
        <f>3/24000000*OO[[#This Row],[115 (03JUL1985 06:00:00)-Water Temperature (C)]]*OO[[#This Row],[57]]</f>
        <v>5.6106796179749995E-21</v>
      </c>
      <c r="BH6" s="10">
        <f>3/24000000*OO[[#This Row],[116 (03JUL1985 09:00:00)-Water Temperature (C)]]*OO[[#This Row],[58]]</f>
        <v>5.943292067872499E-21</v>
      </c>
      <c r="BI6" s="10">
        <f>3/24000000*OO[[#This Row],[117 (03JUL1985 12:00:00)-Water Temperature (C)]]*OO[[#This Row],[59]]</f>
        <v>6.2935477997599994E-21</v>
      </c>
      <c r="BJ6" s="10">
        <f>3/24000000*OO[[#This Row],[118 (03JUL1985 15:00:00)-Water Temperature (C)]]*OO[[#This Row],[60]]</f>
        <v>6.1954424996374996E-21</v>
      </c>
      <c r="BK6" s="10">
        <f>3/24000000*OO[[#This Row],[119 (03JUL1985 18:00:00)-Water Temperature (C)]]*OO[[#This Row],[61]]</f>
        <v>5.4339098821924992E-21</v>
      </c>
      <c r="BL6" s="10">
        <f>3/24000000*OO[[#This Row],[120 (03JUL1985 21:00:00)-Water Temperature (C)]]*OO[[#This Row],[62]]</f>
        <v>4.6456077223574995E-21</v>
      </c>
      <c r="BM6" s="10">
        <f>3/24000000*OO[[#This Row],[121 (04JUL1985 00:00:00)-Water Temperature (C)]]*OO[[#This Row],[63]]</f>
        <v>4.4371456611299997E-21</v>
      </c>
      <c r="BN6" s="10">
        <f>3/24000000*OO[[#This Row],[122 (04JUL1985 03:00:00)-Water Temperature (C)]]*OO[[#This Row],[64]]</f>
        <v>4.28560876367875E-21</v>
      </c>
      <c r="BO6" s="10">
        <f>3/24000000*OO[[#This Row],[123 (04JUL1985 06:00:00)-Water Temperature (C)]]*OO[[#This Row],[65]]</f>
        <v>4.2106454774999999E-21</v>
      </c>
      <c r="BP6" s="10">
        <f>3/24000000*OO[[#This Row],[124 (04JUL1985 09:00:00)-Water Temperature (C)]]*OO[[#This Row],[66]]</f>
        <v>4.4046853251750002E-21</v>
      </c>
      <c r="BQ6" s="10">
        <f>3/24000000*OO[[#This Row],[125 (04JUL1985 12:00:00)-Water Temperature (C)]]*OO[[#This Row],[67]]</f>
        <v>4.0769921887699996E-21</v>
      </c>
      <c r="BR6" s="10">
        <f>3/24000000*OO[[#This Row],[126 (04JUL1985 15:00:00)-Water Temperature (C)]]*OO[[#This Row],[68]]</f>
        <v>3.9608984654224996E-21</v>
      </c>
      <c r="BS6" s="10">
        <f>3/24000000*OO[[#This Row],[127 (04JUL1985 18:00:00)-Water Temperature (C)]]*OO[[#This Row],[69]]</f>
        <v>3.7172383109874997E-21</v>
      </c>
      <c r="BT6" s="10">
        <f>3/24000000*OO[[#This Row],[128 (04JUL1985 21:00:00)-Water Temperature (C)]]*OO[[#This Row],[70]]</f>
        <v>3.5088330144312498E-21</v>
      </c>
      <c r="BU6" s="10">
        <f>3/24000000*OO[[#This Row],[129 (05JUL1985 00:00:00)-Water Temperature (C)]]*OO[[#This Row],[71]]</f>
        <v>3.36486638685375E-21</v>
      </c>
      <c r="BV6" s="10">
        <f>3/24000000*OO[[#This Row],[130 (05JUL1985 03:00:00)-Water Temperature (C)]]*OO[[#This Row],[72]]</f>
        <v>3.2388534339299994E-21</v>
      </c>
      <c r="BW6" s="10">
        <f>3/24000000*OO[[#This Row],[131 (05JUL1985 06:00:00)-Water Temperature (C)]]*OO[[#This Row],[73]]</f>
        <v>3.1703084694199994E-21</v>
      </c>
      <c r="BX6" s="10">
        <f>3/24000000*OO[[#This Row],[132 (05JUL1985 09:00:00)-Water Temperature (C)]]*OO[[#This Row],[74]]</f>
        <v>3.3131816486062496E-21</v>
      </c>
      <c r="BY6" s="10">
        <f>3/24000000*OO[[#This Row],[133 (05JUL1985 12:00:00)-Water Temperature (C)]]*OO[[#This Row],[75]]</f>
        <v>3.5837594188725E-21</v>
      </c>
      <c r="BZ6" s="10">
        <f>3/24000000*OO[[#This Row],[134 (05JUL1985 15:00:00)-Water Temperature (C)]]*OO[[#This Row],[76]]</f>
        <v>3.6481366364012493E-21</v>
      </c>
      <c r="CA6" s="10">
        <f>3/24000000*OO[[#This Row],[135 (05JUL1985 18:00:00)-Water Temperature (C)]]*OO[[#This Row],[77]]</f>
        <v>3.1490837034974999E-21</v>
      </c>
      <c r="CB6" s="10">
        <f>3/24000000*OO[[#This Row],[136 (05JUL1985 21:00:00)-Water Temperature (C)]]*OO[[#This Row],[78]]</f>
        <v>2.6700909294750001E-21</v>
      </c>
      <c r="CC6" s="10">
        <f>3/24000000*OO[[#This Row],[137 (06JUL1985 00:00:00)-Water Temperature (C)]]*OO[[#This Row],[79]]</f>
        <v>2.5293764120624997E-21</v>
      </c>
      <c r="CD6" s="10">
        <f>3/24000000*OO[[#This Row],[138 (06JUL1985 03:00:00)-Water Temperature (C)]]*OO[[#This Row],[80]]</f>
        <v>2.4401952735675E-21</v>
      </c>
      <c r="CE6" s="10">
        <f>3/24000000*OO[[#This Row],[139 (06JUL1985 06:00:00)-Water Temperature (C)]]*OO[[#This Row],[81]]</f>
        <v>2.3822182295399997E-21</v>
      </c>
      <c r="CF6" s="10">
        <f>3/24000000*OO[[#This Row],[140 (06JUL1985 09:00:00)-Water Temperature (C)]]*OO[[#This Row],[82]]</f>
        <v>2.4088641144974996E-21</v>
      </c>
      <c r="CG6" s="10">
        <f>3/24000000*OO[[#This Row],[141 (06JUL1985 12:00:00)-Water Temperature (C)]]*OO[[#This Row],[83]]</f>
        <v>2.4164918471025E-21</v>
      </c>
      <c r="CH6" s="10">
        <f>3/24000000*OO[[#This Row],[142 (06JUL1985 15:00:00)-Water Temperature (C)]]*OO[[#This Row],[84]]</f>
        <v>2.2463676270325001E-21</v>
      </c>
      <c r="CI6" s="10">
        <f>3/24000000*OO[[#This Row],[143 (06JUL1985 18:00:00)-Water Temperature (C)]]*OO[[#This Row],[85]]</f>
        <v>2.2311516864699999E-21</v>
      </c>
      <c r="CJ6" s="10">
        <f>3/24000000*OO[[#This Row],[144 (06JUL1985 21:00:00)-Water Temperature (C)]]*OO[[#This Row],[86]]</f>
        <v>2.0271494163375003E-21</v>
      </c>
      <c r="CK6" s="10">
        <f>3/24000000*OO[[#This Row],[145 (07JUL1985 00:00:00)-Water Temperature (C)]]*OO[[#This Row],[87]]</f>
        <v>1.9332047508674999E-21</v>
      </c>
      <c r="CL6" s="10">
        <f>3/24000000*OO[[#This Row],[146 (07JUL1985 03:00:00)-Water Temperature (C)]]*OO[[#This Row],[88]]</f>
        <v>1.8663148440449999E-21</v>
      </c>
      <c r="CM6" s="10">
        <f>3/24000000*OO[[#This Row],[147 (07JUL1985 06:00:00)-Water Temperature (C)]]*OO[[#This Row],[89]]</f>
        <v>1.8408931065724998E-21</v>
      </c>
      <c r="CN6" s="10">
        <f>3/24000000*OO[[#This Row],[148 (07JUL1985 09:00:00)-Water Temperature (C)]]*OO[[#This Row],[90]]</f>
        <v>1.8474557277312499E-21</v>
      </c>
      <c r="CO6" s="10">
        <f>3/24000000*OO[[#This Row],[149 (07JUL1985 12:00:00)-Water Temperature (C)]]*OO[[#This Row],[91]]</f>
        <v>1.8608256384199999E-21</v>
      </c>
      <c r="CP6" s="10">
        <f>3/24000000*OO[[#This Row],[150 (07JUL1985 15:00:00)-Water Temperature (C)]]*OO[[#This Row],[92]]</f>
        <v>1.8524961606637497E-21</v>
      </c>
      <c r="CQ6" s="10">
        <f>3/24000000*OO[[#This Row],[151 (07JUL1985 18:00:00)-Water Temperature (C)]]*OO[[#This Row],[93]]</f>
        <v>1.8407434806562498E-21</v>
      </c>
      <c r="CR6" s="10">
        <f>3/24000000*OO[[#This Row],[152 (07JUL1985 21:00:00)-Water Temperature (C)]]*OO[[#This Row],[94]]</f>
        <v>1.6010058352600002E-21</v>
      </c>
      <c r="CS6" s="10">
        <f>3/24000000*OO[[#This Row],[153 (08JUL1985 00:00:00)-Water Temperature (C)]]*OO[[#This Row],[95]]</f>
        <v>1.4872789101900001E-21</v>
      </c>
      <c r="CT6" s="10">
        <f>3/24000000*OO[[#This Row],[154 (08JUL1985 03:00:00)-Water Temperature (C)]]*OO[[#This Row],[96]]</f>
        <v>1.4375425426645E-21</v>
      </c>
      <c r="CU6" s="10">
        <f>3/24000000*OO[[#This Row],[155 (08JUL1985 06:00:00)-Water Temperature (C)]]*OO[[#This Row],[97]]</f>
        <v>1.4072022286605E-21</v>
      </c>
      <c r="CV6" s="10">
        <f>3/24000000*OO[[#This Row],[156 (08JUL1985 09:00:00)-Water Temperature (C)]]*OO[[#This Row],[98]]</f>
        <v>1.4638199021652499E-21</v>
      </c>
      <c r="CW6" s="10">
        <f>3/24000000*OO[[#This Row],[157 (08JUL1985 12:00:00)-Water Temperature (C)]]*OO[[#This Row],[99]]</f>
        <v>1.341317613314E-21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9.5103032702780389E-8</v>
      </c>
      <c r="D7" s="10">
        <f>3/24*OO[[#This Row],[60 (26JUN1985 09:00:00)-Water Temperature (C)]]*OO[[#This Row],[2]]/SUM(OO[2])</f>
        <v>1.3147729338052856E-9</v>
      </c>
      <c r="E7" s="10">
        <f>3/24*OO[[#This Row],[61 (26JUN1985 12:00:00)-Water Temperature (C)]]*OO[[#This Row],[3]]/SUM(OO[3])</f>
        <v>1.7646553835224562E-11</v>
      </c>
      <c r="F7" s="10">
        <f>3/24*OO[[#This Row],[62 (26JUN1985 15:00:00)-Water Temperature (C)]]*OO[[#This Row],[4]]/SUM(OO[4])</f>
        <v>2.4964511474823253E-13</v>
      </c>
      <c r="G7" s="10">
        <f>3/24*OO[[#This Row],[63 (26JUN1985 18:00:00)-Water Temperature (C)]]*OO[[#This Row],[5]]/SUM(OO[5])</f>
        <v>3.3278944062810625E-15</v>
      </c>
      <c r="H7" s="10">
        <f>3/24*OO[[#This Row],[64 (26JUN1985 21:00:00)-Water Temperature (C)]]*OO[[#This Row],[6]]/SUM(OO[6])</f>
        <v>4.224100442864107E-17</v>
      </c>
      <c r="I7" s="10">
        <f>3/24*OO[[#This Row],[65 (27JUN1985 00:00:00)-Water Temperature (C)]]*OO[[#This Row],[7]]/SUM(OO[7])</f>
        <v>6.7767705188724479E-19</v>
      </c>
      <c r="J7" s="10">
        <f>3/24*OO[[#This Row],[66 (27JUN1985 03:00:00)-Water Temperature (C)]]*OO[[#This Row],[8]]/SUM(OO[8])</f>
        <v>1.2415395706317504E-19</v>
      </c>
      <c r="K7" s="10">
        <f>3/24*OO[[#This Row],[67 (27JUN1985 06:00:00)-Water Temperature (C)]]*OO[[#This Row],[9]]/SUM(OO[9])</f>
        <v>1.67147143736721E-19</v>
      </c>
      <c r="L7" s="10">
        <f>3/24*OO[[#This Row],[68 (27JUN1985 09:00:00)-Water Temperature (C)]]*OO[[#This Row],[10]]/SUM(OO[10])</f>
        <v>3.0517028046043159E-19</v>
      </c>
      <c r="M7" s="10">
        <f>3/24*OO[[#This Row],[69 (27JUN1985 12:00:00)-Water Temperature (C)]]*OO[[#This Row],[11]]/SUM(OO[11])</f>
        <v>4.334419687602437E-19</v>
      </c>
      <c r="N7" s="10">
        <f>3/24*OO[[#This Row],[70 (27JUN1985 15:00:00)-Water Temperature (C)]]*OO[[#This Row],[12]]/SUM(OO[12])</f>
        <v>5.2186611427601749E-19</v>
      </c>
      <c r="O7" s="10">
        <f>3/24*OO[[#This Row],[71 (27JUN1985 18:00:00)-Water Temperature (C)]]*OO[[#This Row],[13]]/SUM(OO[13])</f>
        <v>5.5157993788073342E-19</v>
      </c>
      <c r="P7" s="10">
        <f>3/24*OO[[#This Row],[72 (27JUN1985 21:00:00)-Water Temperature (C)]]*OO[[#This Row],[14]]/SUM(OO[14])</f>
        <v>5.2840471234128859E-19</v>
      </c>
      <c r="Q7" s="10">
        <f>3/24*OO[[#This Row],[73 (28JUN1985 00:00:00)-Water Temperature (C)]]*OO[[#This Row],[15]]/SUM(OO[15])</f>
        <v>5.3145842483455688E-19</v>
      </c>
      <c r="R7" s="10">
        <f>3/24*OO[[#This Row],[74 (28JUN1985 03:00:00)-Water Temperature (C)]]*OO[[#This Row],[16]]/SUM(OO[16])</f>
        <v>5.2946541866804349E-19</v>
      </c>
      <c r="S7" s="10">
        <f>3/24*OO[[#This Row],[75 (28JUN1985 06:00:00)-Water Temperature (C)]]*OO[[#This Row],[17]]/SUM(OO[17])</f>
        <v>4.5659247660584957E-19</v>
      </c>
      <c r="T7" s="10">
        <f>3/24*OO[[#This Row],[76 (28JUN1985 09:00:00)-Water Temperature (C)]]*OO[[#This Row],[18]]/SUM(OO[18])</f>
        <v>3.3993500339480972E-19</v>
      </c>
      <c r="U7" s="10">
        <f>3/24*OO[[#This Row],[77 (28JUN1985 12:00:00)-Water Temperature (C)]]*OO[[#This Row],[19]]/SUM(OO[19])</f>
        <v>2.219993751171813E-19</v>
      </c>
      <c r="V7" s="10">
        <f>3/24000000*OO[[#This Row],[78 (28JUN1985 15:00:00)-Water Temperature (C)]]*OO[[#This Row],[20]]</f>
        <v>1.6973506932974998E-19</v>
      </c>
      <c r="W7" s="10">
        <f>3/24000000*OO[[#This Row],[79 (28JUN1985 18:00:00)-Water Temperature (C)]]*OO[[#This Row],[21]]</f>
        <v>1.25808933483E-19</v>
      </c>
      <c r="X7" s="10">
        <f>3/24000000*OO[[#This Row],[80 (28JUN1985 21:00:00)-Water Temperature (C)]]*OO[[#This Row],[22]]</f>
        <v>1.06581429437E-19</v>
      </c>
      <c r="Y7" s="10">
        <f>3/24000000*OO[[#This Row],[81 (29JUN1985 00:00:00)-Water Temperature (C)]]*OO[[#This Row],[23]]</f>
        <v>9.5285291795399989E-20</v>
      </c>
      <c r="Z7" s="10">
        <f>3/24000000*OO[[#This Row],[82 (29JUN1985 03:00:00)-Water Temperature (C)]]*OO[[#This Row],[24]]</f>
        <v>8.7954793392812494E-20</v>
      </c>
      <c r="AA7" s="10">
        <f>3/24000000*OO[[#This Row],[83 (29JUN1985 06:00:00)-Water Temperature (C)]]*OO[[#This Row],[25]]</f>
        <v>8.4810750031200004E-20</v>
      </c>
      <c r="AB7" s="10">
        <f>3/24000000*OO[[#This Row],[84 (29JUN1985 09:00:00)-Water Temperature (C)]]*OO[[#This Row],[26]]</f>
        <v>8.5017900997262487E-20</v>
      </c>
      <c r="AC7" s="10">
        <f>3/24000000*OO[[#This Row],[85 (29JUN1985 12:00:00)-Water Temperature (C)]]*OO[[#This Row],[27]]</f>
        <v>8.6022706214499989E-20</v>
      </c>
      <c r="AD7" s="10">
        <f>3/24000000*OO[[#This Row],[86 (29JUN1985 15:00:00)-Water Temperature (C)]]*OO[[#This Row],[28]]</f>
        <v>8.8524547571962492E-20</v>
      </c>
      <c r="AE7" s="10">
        <f>3/24000000*OO[[#This Row],[88 (29JUN1985 21:00:00)-Water Temperature (C)]]*OO[[#This Row],[30]]</f>
        <v>6.7966844696787489E-20</v>
      </c>
      <c r="AF7" s="10">
        <f>3/24000000*OO[[#This Row],[88 (29JUN1985 21:00:00)-Water Temperature (C)]]*OO[[#This Row],[30]]</f>
        <v>6.7966844696787489E-20</v>
      </c>
      <c r="AG7" s="10">
        <f>3/24000000*OO[[#This Row],[89 (30JUN1985 00:00:00)-Water Temperature (C)]]*OO[[#This Row],[31]]</f>
        <v>6.1524465028862501E-20</v>
      </c>
      <c r="AH7" s="10">
        <f>3/24000000*OO[[#This Row],[90 (30JUN1985 03:00:00)-Water Temperature (C)]]*OO[[#This Row],[32]]</f>
        <v>5.8798560186062501E-20</v>
      </c>
      <c r="AI7" s="10">
        <f>3/24000000*OO[[#This Row],[91 (30JUN1985 06:00:00)-Water Temperature (C)]]*OO[[#This Row],[33]]</f>
        <v>5.7055008041899998E-20</v>
      </c>
      <c r="AJ7" s="10">
        <f>3/24000000*OO[[#This Row],[92 (30JUN1985 09:00:00)-Water Temperature (C)]]*OO[[#This Row],[34]]</f>
        <v>5.6759856599449992E-20</v>
      </c>
      <c r="AK7" s="10">
        <f>3/24000000*OO[[#This Row],[93 (30JUN1985 12:00:00)-Water Temperature (C)]]*OO[[#This Row],[35]]</f>
        <v>6.0872085009600002E-20</v>
      </c>
      <c r="AL7" s="10">
        <f>3/24000000*OO[[#This Row],[94 (30JUN1985 15:00:00)-Water Temperature (C)]]*OO[[#This Row],[36]]</f>
        <v>6.3999930490937503E-20</v>
      </c>
      <c r="AM7" s="10">
        <f>3/24000000*OO[[#This Row],[95 (30JUN1985 18:00:00)-Water Temperature (C)]]*OO[[#This Row],[37]]</f>
        <v>6.0158194306562505E-20</v>
      </c>
      <c r="AN7" s="10">
        <f>3/24000000*OO[[#This Row],[96 (30JUN1985 21:00:00)-Water Temperature (C)]]*OO[[#This Row],[38]]</f>
        <v>4.7944049108399992E-20</v>
      </c>
      <c r="AO7" s="10">
        <f>3/24000000*OO[[#This Row],[97 (01JUL1985 00:00:00)-Water Temperature (C)]]*OO[[#This Row],[39]]</f>
        <v>4.442061108375E-20</v>
      </c>
      <c r="AP7" s="10">
        <f>3/24000000*OO[[#This Row],[98 (01JUL1985 03:00:00)-Water Temperature (C)]]*OO[[#This Row],[40]]</f>
        <v>4.26078636902625E-20</v>
      </c>
      <c r="AQ7" s="10">
        <f>3/24000000*OO[[#This Row],[99 (01JUL1985 06:00:00)-Water Temperature (C)]]*OO[[#This Row],[41]]</f>
        <v>4.20296087786E-20</v>
      </c>
      <c r="AR7" s="10">
        <f>3/24000000*OO[[#This Row],[100 (01JUL1985 09:00:00)-Water Temperature (C)]]*OO[[#This Row],[42]]</f>
        <v>4.3017311627287505E-20</v>
      </c>
      <c r="AS7" s="10">
        <f>3/24000000*OO[[#This Row],[101 (01JUL1985 12:00:00)-Water Temperature (C)]]*OO[[#This Row],[43]]</f>
        <v>4.2825731589824997E-20</v>
      </c>
      <c r="AT7" s="10">
        <f>3/24000000*OO[[#This Row],[102 (01JUL1985 15:00:00)-Water Temperature (C)]]*OO[[#This Row],[44]]</f>
        <v>4.1308321949999997E-20</v>
      </c>
      <c r="AU7" s="10">
        <f>3/24000000*OO[[#This Row],[103 (01JUL1985 18:00:00)-Water Temperature (C)]]*OO[[#This Row],[45]]</f>
        <v>3.7947693980699999E-20</v>
      </c>
      <c r="AV7" s="10">
        <f>3/24000000*OO[[#This Row],[104 (01JUL1985 21:00:00)-Water Temperature (C)]]*OO[[#This Row],[46]]</f>
        <v>3.4576869616875003E-20</v>
      </c>
      <c r="AW7" s="10">
        <f>3/24000000*OO[[#This Row],[105 (02JUL1985 00:00:00)-Water Temperature (C)]]*OO[[#This Row],[47]]</f>
        <v>3.2644826701087503E-20</v>
      </c>
      <c r="AX7" s="10">
        <f>3/24000000*OO[[#This Row],[106 (02JUL1985 03:00:00)-Water Temperature (C)]]*OO[[#This Row],[48]]</f>
        <v>3.1324958821275002E-20</v>
      </c>
      <c r="AY7" s="10">
        <f>3/24000000*OO[[#This Row],[107 (02JUL1985 06:00:00)-Water Temperature (C)]]*OO[[#This Row],[49]]</f>
        <v>3.09968554486E-20</v>
      </c>
      <c r="AZ7" s="10">
        <f>3/24000000*OO[[#This Row],[108 (02JUL1985 09:00:00)-Water Temperature (C)]]*OO[[#This Row],[50]]</f>
        <v>3.2999846075299996E-20</v>
      </c>
      <c r="BA7" s="10">
        <f>3/24000000*OO[[#This Row],[109 (02JUL1985 12:00:00)-Water Temperature (C)]]*OO[[#This Row],[51]]</f>
        <v>3.18693311233875E-20</v>
      </c>
      <c r="BB7" s="10">
        <f>3/24000000*OO[[#This Row],[110 (02JUL1985 15:00:00)-Water Temperature (C)]]*OO[[#This Row],[52]]</f>
        <v>3.27426369445875E-20</v>
      </c>
      <c r="BC7" s="10">
        <f>3/24000000*OO[[#This Row],[111 (02JUL1985 18:00:00)-Water Temperature (C)]]*OO[[#This Row],[53]]</f>
        <v>2.9476971364000002E-20</v>
      </c>
      <c r="BD7" s="10">
        <f>3/24000000*OO[[#This Row],[112 (02JUL1985 21:00:00)-Water Temperature (C)]]*OO[[#This Row],[54]]</f>
        <v>2.5702762452487503E-20</v>
      </c>
      <c r="BE7" s="10">
        <f>3/24000000*OO[[#This Row],[113 (03JUL1985 00:00:00)-Water Temperature (C)]]*OO[[#This Row],[55]]</f>
        <v>2.4375815472000001E-20</v>
      </c>
      <c r="BF7" s="10">
        <f>3/24000000*OO[[#This Row],[114 (03JUL1985 03:00:00)-Water Temperature (C)]]*OO[[#This Row],[56]]</f>
        <v>2.3511428836399999E-20</v>
      </c>
      <c r="BG7" s="10">
        <f>3/24000000*OO[[#This Row],[115 (03JUL1985 06:00:00)-Water Temperature (C)]]*OO[[#This Row],[57]]</f>
        <v>2.3437755712799998E-20</v>
      </c>
      <c r="BH7" s="10">
        <f>3/24000000*OO[[#This Row],[116 (03JUL1985 09:00:00)-Water Temperature (C)]]*OO[[#This Row],[58]]</f>
        <v>2.5440779238874999E-20</v>
      </c>
      <c r="BI7" s="10">
        <f>3/24000000*OO[[#This Row],[117 (03JUL1985 12:00:00)-Water Temperature (C)]]*OO[[#This Row],[59]]</f>
        <v>2.7518315548587504E-20</v>
      </c>
      <c r="BJ7" s="10">
        <f>3/24000000*OO[[#This Row],[118 (03JUL1985 15:00:00)-Water Temperature (C)]]*OO[[#This Row],[60]]</f>
        <v>2.7274269175975001E-20</v>
      </c>
      <c r="BK7" s="10">
        <f>3/24000000*OO[[#This Row],[119 (03JUL1985 18:00:00)-Water Temperature (C)]]*OO[[#This Row],[61]]</f>
        <v>2.3516275716650002E-20</v>
      </c>
      <c r="BL7" s="10">
        <f>3/24000000*OO[[#This Row],[120 (03JUL1985 21:00:00)-Water Temperature (C)]]*OO[[#This Row],[62]]</f>
        <v>1.9467328390999999E-20</v>
      </c>
      <c r="BM7" s="10">
        <f>3/24000000*OO[[#This Row],[121 (04JUL1985 00:00:00)-Water Temperature (C)]]*OO[[#This Row],[63]]</f>
        <v>1.8452128345874999E-20</v>
      </c>
      <c r="BN7" s="10">
        <f>3/24000000*OO[[#This Row],[122 (04JUL1985 03:00:00)-Water Temperature (C)]]*OO[[#This Row],[64]]</f>
        <v>1.78154558712E-20</v>
      </c>
      <c r="BO7" s="10">
        <f>3/24000000*OO[[#This Row],[123 (04JUL1985 06:00:00)-Water Temperature (C)]]*OO[[#This Row],[65]]</f>
        <v>1.7540013004312499E-20</v>
      </c>
      <c r="BP7" s="10">
        <f>3/24000000*OO[[#This Row],[124 (04JUL1985 09:00:00)-Water Temperature (C)]]*OO[[#This Row],[66]]</f>
        <v>1.8721745825999998E-20</v>
      </c>
      <c r="BQ7" s="10">
        <f>3/24000000*OO[[#This Row],[125 (04JUL1985 12:00:00)-Water Temperature (C)]]*OO[[#This Row],[67]]</f>
        <v>1.7302713479362497E-20</v>
      </c>
      <c r="BR7" s="10">
        <f>3/24000000*OO[[#This Row],[126 (04JUL1985 15:00:00)-Water Temperature (C)]]*OO[[#This Row],[68]]</f>
        <v>1.6745580643274998E-20</v>
      </c>
      <c r="BS7" s="10">
        <f>3/24000000*OO[[#This Row],[127 (04JUL1985 18:00:00)-Water Temperature (C)]]*OO[[#This Row],[69]]</f>
        <v>1.5534638670249998E-20</v>
      </c>
      <c r="BT7" s="10">
        <f>3/24000000*OO[[#This Row],[128 (04JUL1985 21:00:00)-Water Temperature (C)]]*OO[[#This Row],[70]]</f>
        <v>1.46363995980125E-20</v>
      </c>
      <c r="BU7" s="10">
        <f>3/24000000*OO[[#This Row],[129 (05JUL1985 00:00:00)-Water Temperature (C)]]*OO[[#This Row],[71]]</f>
        <v>1.3999359943211247E-20</v>
      </c>
      <c r="BV7" s="10">
        <f>3/24000000*OO[[#This Row],[130 (05JUL1985 03:00:00)-Water Temperature (C)]]*OO[[#This Row],[72]]</f>
        <v>1.3469012627999998E-20</v>
      </c>
      <c r="BW7" s="10">
        <f>3/24000000*OO[[#This Row],[131 (05JUL1985 06:00:00)-Water Temperature (C)]]*OO[[#This Row],[73]]</f>
        <v>1.3206576663093749E-20</v>
      </c>
      <c r="BX7" s="10">
        <f>3/24000000*OO[[#This Row],[132 (05JUL1985 09:00:00)-Water Temperature (C)]]*OO[[#This Row],[74]]</f>
        <v>1.4061518748819998E-20</v>
      </c>
      <c r="BY7" s="10">
        <f>3/24000000*OO[[#This Row],[133 (05JUL1985 12:00:00)-Water Temperature (C)]]*OO[[#This Row],[75]]</f>
        <v>1.5637954230374997E-20</v>
      </c>
      <c r="BZ7" s="10">
        <f>3/24000000*OO[[#This Row],[134 (05JUL1985 15:00:00)-Water Temperature (C)]]*OO[[#This Row],[76]]</f>
        <v>1.6150375569746249E-20</v>
      </c>
      <c r="CA7" s="10">
        <f>3/24000000*OO[[#This Row],[135 (05JUL1985 18:00:00)-Water Temperature (C)]]*OO[[#This Row],[77]]</f>
        <v>1.3693445531540001E-20</v>
      </c>
      <c r="CB7" s="10">
        <f>3/24000000*OO[[#This Row],[136 (05JUL1985 21:00:00)-Water Temperature (C)]]*OO[[#This Row],[78]]</f>
        <v>1.1233884532524998E-20</v>
      </c>
      <c r="CC7" s="10">
        <f>3/24000000*OO[[#This Row],[137 (06JUL1985 00:00:00)-Water Temperature (C)]]*OO[[#This Row],[79]]</f>
        <v>1.0522486693576249E-20</v>
      </c>
      <c r="CD7" s="10">
        <f>3/24000000*OO[[#This Row],[138 (06JUL1985 03:00:00)-Water Temperature (C)]]*OO[[#This Row],[80]]</f>
        <v>1.0144251080197501E-20</v>
      </c>
      <c r="CE7" s="10">
        <f>3/24000000*OO[[#This Row],[139 (06JUL1985 06:00:00)-Water Temperature (C)]]*OO[[#This Row],[81]]</f>
        <v>9.9164623770799992E-21</v>
      </c>
      <c r="CF7" s="10">
        <f>3/24000000*OO[[#This Row],[140 (06JUL1985 09:00:00)-Water Temperature (C)]]*OO[[#This Row],[82]]</f>
        <v>1.0149285283762499E-20</v>
      </c>
      <c r="CG7" s="10">
        <f>3/24000000*OO[[#This Row],[141 (06JUL1985 12:00:00)-Water Temperature (C)]]*OO[[#This Row],[83]]</f>
        <v>1.0284195201524999E-20</v>
      </c>
      <c r="CH7" s="10">
        <f>3/24000000*OO[[#This Row],[142 (06JUL1985 15:00:00)-Water Temperature (C)]]*OO[[#This Row],[84]]</f>
        <v>9.5126466548699997E-21</v>
      </c>
      <c r="CI7" s="10">
        <f>3/24000000*OO[[#This Row],[143 (06JUL1985 18:00:00)-Water Temperature (C)]]*OO[[#This Row],[85]]</f>
        <v>9.4644690831599992E-21</v>
      </c>
      <c r="CJ7" s="10">
        <f>3/24000000*OO[[#This Row],[144 (06JUL1985 21:00:00)-Water Temperature (C)]]*OO[[#This Row],[86]]</f>
        <v>8.4943006201399998E-21</v>
      </c>
      <c r="CK7" s="10">
        <f>3/24000000*OO[[#This Row],[145 (07JUL1985 00:00:00)-Water Temperature (C)]]*OO[[#This Row],[87]]</f>
        <v>8.0386436668475004E-21</v>
      </c>
      <c r="CL7" s="10">
        <f>3/24000000*OO[[#This Row],[146 (07JUL1985 03:00:00)-Water Temperature (C)]]*OO[[#This Row],[88]]</f>
        <v>7.7564765473124996E-21</v>
      </c>
      <c r="CM7" s="10">
        <f>3/24000000*OO[[#This Row],[147 (07JUL1985 06:00:00)-Water Temperature (C)]]*OO[[#This Row],[89]]</f>
        <v>7.6753910665899989E-21</v>
      </c>
      <c r="CN7" s="10">
        <f>3/24000000*OO[[#This Row],[148 (07JUL1985 09:00:00)-Water Temperature (C)]]*OO[[#This Row],[90]]</f>
        <v>7.807611411956249E-21</v>
      </c>
      <c r="CO7" s="10">
        <f>3/24000000*OO[[#This Row],[149 (07JUL1985 12:00:00)-Water Temperature (C)]]*OO[[#This Row],[91]]</f>
        <v>7.9064198951074992E-21</v>
      </c>
      <c r="CP7" s="10">
        <f>3/24000000*OO[[#This Row],[150 (07JUL1985 15:00:00)-Water Temperature (C)]]*OO[[#This Row],[92]]</f>
        <v>7.9382025542462509E-21</v>
      </c>
      <c r="CQ7" s="10">
        <f>3/24000000*OO[[#This Row],[151 (07JUL1985 18:00:00)-Water Temperature (C)]]*OO[[#This Row],[93]]</f>
        <v>7.9459245092562497E-21</v>
      </c>
      <c r="CR7" s="10">
        <f>3/24000000*OO[[#This Row],[152 (07JUL1985 21:00:00)-Water Temperature (C)]]*OO[[#This Row],[94]]</f>
        <v>6.7980298951775E-21</v>
      </c>
      <c r="CS7" s="10">
        <f>3/24000000*OO[[#This Row],[153 (08JUL1985 00:00:00)-Water Temperature (C)]]*OO[[#This Row],[95]]</f>
        <v>6.1880122076574997E-21</v>
      </c>
      <c r="CT7" s="10">
        <f>3/24000000*OO[[#This Row],[154 (08JUL1985 03:00:00)-Water Temperature (C)]]*OO[[#This Row],[96]]</f>
        <v>5.9776803917824999E-21</v>
      </c>
      <c r="CU7" s="10">
        <f>3/24000000*OO[[#This Row],[155 (08JUL1985 06:00:00)-Water Temperature (C)]]*OO[[#This Row],[97]]</f>
        <v>5.8585063719749999E-21</v>
      </c>
      <c r="CV7" s="10">
        <f>3/24000000*OO[[#This Row],[156 (08JUL1985 09:00:00)-Water Temperature (C)]]*OO[[#This Row],[98]]</f>
        <v>6.1898173232299995E-21</v>
      </c>
      <c r="CW7" s="10">
        <f>3/24000000*OO[[#This Row],[157 (08JUL1985 12:00:00)-Water Temperature (C)]]*OO[[#This Row],[99]]</f>
        <v>5.6405764660499992E-21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2.632389604953264E-7</v>
      </c>
      <c r="D8" s="10">
        <f>3/24*OO[[#This Row],[60 (26JUN1985 09:00:00)-Water Temperature (C)]]*OO[[#This Row],[2]]/SUM(OO[2])</f>
        <v>3.6656097474149825E-9</v>
      </c>
      <c r="E8" s="10">
        <f>3/24*OO[[#This Row],[61 (26JUN1985 12:00:00)-Water Temperature (C)]]*OO[[#This Row],[3]]/SUM(OO[3])</f>
        <v>4.9055558277811295E-11</v>
      </c>
      <c r="F8" s="10">
        <f>3/24*OO[[#This Row],[62 (26JUN1985 15:00:00)-Water Temperature (C)]]*OO[[#This Row],[4]]/SUM(OO[4])</f>
        <v>6.9980973703873409E-13</v>
      </c>
      <c r="G8" s="10">
        <f>3/24*OO[[#This Row],[63 (26JUN1985 18:00:00)-Water Temperature (C)]]*OO[[#This Row],[5]]/SUM(OO[5])</f>
        <v>9.315912291538737E-15</v>
      </c>
      <c r="H8" s="10">
        <f>3/24*OO[[#This Row],[64 (26JUN1985 21:00:00)-Water Temperature (C)]]*OO[[#This Row],[6]]/SUM(OO[6])</f>
        <v>1.1722525072471012E-16</v>
      </c>
      <c r="I8" s="10">
        <f>3/24*OO[[#This Row],[65 (27JUN1985 00:00:00)-Water Temperature (C)]]*OO[[#This Row],[7]]/SUM(OO[7])</f>
        <v>1.9661453060366494E-18</v>
      </c>
      <c r="J8" s="10">
        <f>3/24*OO[[#This Row],[66 (27JUN1985 03:00:00)-Water Temperature (C)]]*OO[[#This Row],[8]]/SUM(OO[8])</f>
        <v>4.3179841481925074E-19</v>
      </c>
      <c r="K8" s="10">
        <f>3/24*OO[[#This Row],[67 (27JUN1985 06:00:00)-Water Temperature (C)]]*OO[[#This Row],[9]]/SUM(OO[9])</f>
        <v>6.0002353834368244E-19</v>
      </c>
      <c r="L8" s="10">
        <f>3/24*OO[[#This Row],[68 (27JUN1985 09:00:00)-Water Temperature (C)]]*OO[[#This Row],[10]]/SUM(OO[10])</f>
        <v>1.0916460729054297E-18</v>
      </c>
      <c r="M8" s="10">
        <f>3/24*OO[[#This Row],[69 (27JUN1985 12:00:00)-Water Temperature (C)]]*OO[[#This Row],[11]]/SUM(OO[11])</f>
        <v>1.5342145128070845E-18</v>
      </c>
      <c r="N8" s="10">
        <f>3/24*OO[[#This Row],[70 (27JUN1985 15:00:00)-Water Temperature (C)]]*OO[[#This Row],[12]]/SUM(OO[12])</f>
        <v>1.8325549298247691E-18</v>
      </c>
      <c r="O8" s="10">
        <f>3/24*OO[[#This Row],[71 (27JUN1985 18:00:00)-Water Temperature (C)]]*OO[[#This Row],[13]]/SUM(OO[13])</f>
        <v>1.9076690557993046E-18</v>
      </c>
      <c r="P8" s="10">
        <f>3/24*OO[[#This Row],[72 (27JUN1985 21:00:00)-Water Temperature (C)]]*OO[[#This Row],[14]]/SUM(OO[14])</f>
        <v>1.7802180707514937E-18</v>
      </c>
      <c r="Q8" s="10">
        <f>3/24*OO[[#This Row],[73 (28JUN1985 00:00:00)-Water Temperature (C)]]*OO[[#This Row],[15]]/SUM(OO[15])</f>
        <v>1.7651415555736608E-18</v>
      </c>
      <c r="R8" s="10">
        <f>3/24*OO[[#This Row],[74 (28JUN1985 03:00:00)-Water Temperature (C)]]*OO[[#This Row],[16]]/SUM(OO[16])</f>
        <v>1.7540949141285226E-18</v>
      </c>
      <c r="S8" s="10">
        <f>3/24*OO[[#This Row],[75 (28JUN1985 06:00:00)-Water Temperature (C)]]*OO[[#This Row],[17]]/SUM(OO[17])</f>
        <v>1.500035383678494E-18</v>
      </c>
      <c r="T8" s="10">
        <f>3/24*OO[[#This Row],[76 (28JUN1985 09:00:00)-Water Temperature (C)]]*OO[[#This Row],[18]]/SUM(OO[18])</f>
        <v>1.1213575313700086E-18</v>
      </c>
      <c r="U8" s="10">
        <f>3/24*OO[[#This Row],[77 (28JUN1985 12:00:00)-Water Temperature (C)]]*OO[[#This Row],[19]]/SUM(OO[19])</f>
        <v>7.351643983590868E-19</v>
      </c>
      <c r="V8" s="10">
        <f>3/24000000*OO[[#This Row],[78 (28JUN1985 15:00:00)-Water Temperature (C)]]*OO[[#This Row],[20]]</f>
        <v>5.6434506649999992E-19</v>
      </c>
      <c r="W8" s="10">
        <f>3/24000000*OO[[#This Row],[79 (28JUN1985 18:00:00)-Water Temperature (C)]]*OO[[#This Row],[21]]</f>
        <v>4.1864583664349997E-19</v>
      </c>
      <c r="X8" s="10">
        <f>3/24000000*OO[[#This Row],[80 (28JUN1985 21:00:00)-Water Temperature (C)]]*OO[[#This Row],[22]]</f>
        <v>3.5394625075975E-19</v>
      </c>
      <c r="Y8" s="10">
        <f>3/24000000*OO[[#This Row],[81 (29JUN1985 00:00:00)-Water Temperature (C)]]*OO[[#This Row],[23]]</f>
        <v>3.1632309719250001E-19</v>
      </c>
      <c r="Z8" s="10">
        <f>3/24000000*OO[[#This Row],[82 (29JUN1985 03:00:00)-Water Temperature (C)]]*OO[[#This Row],[24]]</f>
        <v>2.9211237519987503E-19</v>
      </c>
      <c r="AA8" s="10">
        <f>3/24000000*OO[[#This Row],[83 (29JUN1985 06:00:00)-Water Temperature (C)]]*OO[[#This Row],[25]]</f>
        <v>2.8255594431137503E-19</v>
      </c>
      <c r="AB8" s="10">
        <f>3/24000000*OO[[#This Row],[84 (29JUN1985 09:00:00)-Water Temperature (C)]]*OO[[#This Row],[26]]</f>
        <v>2.8642473356099999E-19</v>
      </c>
      <c r="AC8" s="10">
        <f>3/24000000*OO[[#This Row],[85 (29JUN1985 12:00:00)-Water Temperature (C)]]*OO[[#This Row],[27]]</f>
        <v>2.9295291038162502E-19</v>
      </c>
      <c r="AD8" s="10">
        <f>3/24000000*OO[[#This Row],[86 (29JUN1985 15:00:00)-Water Temperature (C)]]*OO[[#This Row],[28]]</f>
        <v>3.0532927622662498E-19</v>
      </c>
      <c r="AE8" s="10">
        <f>3/24000000*OO[[#This Row],[88 (29JUN1985 21:00:00)-Water Temperature (C)]]*OO[[#This Row],[30]]</f>
        <v>2.3077945771237499E-19</v>
      </c>
      <c r="AF8" s="10">
        <f>3/24000000*OO[[#This Row],[88 (29JUN1985 21:00:00)-Water Temperature (C)]]*OO[[#This Row],[30]]</f>
        <v>2.3077945771237499E-19</v>
      </c>
      <c r="AG8" s="10">
        <f>3/24000000*OO[[#This Row],[89 (30JUN1985 00:00:00)-Water Temperature (C)]]*OO[[#This Row],[31]]</f>
        <v>2.0484946416637499E-19</v>
      </c>
      <c r="AH8" s="10">
        <f>3/24000000*OO[[#This Row],[90 (30JUN1985 03:00:00)-Water Temperature (C)]]*OO[[#This Row],[32]]</f>
        <v>1.9561917238350001E-19</v>
      </c>
      <c r="AI8" s="10">
        <f>3/24000000*OO[[#This Row],[91 (30JUN1985 06:00:00)-Water Temperature (C)]]*OO[[#This Row],[33]]</f>
        <v>1.8994238379449999E-19</v>
      </c>
      <c r="AJ8" s="10">
        <f>3/24000000*OO[[#This Row],[92 (30JUN1985 09:00:00)-Water Temperature (C)]]*OO[[#This Row],[34]]</f>
        <v>1.9040158003950002E-19</v>
      </c>
      <c r="AK8" s="10">
        <f>3/24000000*OO[[#This Row],[93 (30JUN1985 12:00:00)-Water Temperature (C)]]*OO[[#This Row],[35]]</f>
        <v>2.0625978995000002E-19</v>
      </c>
      <c r="AL8" s="10">
        <f>3/24000000*OO[[#This Row],[94 (30JUN1985 15:00:00)-Water Temperature (C)]]*OO[[#This Row],[36]]</f>
        <v>2.2060926479899997E-19</v>
      </c>
      <c r="AM8" s="10">
        <f>3/24000000*OO[[#This Row],[95 (30JUN1985 18:00:00)-Water Temperature (C)]]*OO[[#This Row],[37]]</f>
        <v>2.0804320898437499E-19</v>
      </c>
      <c r="AN8" s="10">
        <f>3/24000000*OO[[#This Row],[96 (30JUN1985 21:00:00)-Water Temperature (C)]]*OO[[#This Row],[38]]</f>
        <v>1.6202516389675001E-19</v>
      </c>
      <c r="AO8" s="10">
        <f>3/24000000*OO[[#This Row],[97 (01JUL1985 00:00:00)-Water Temperature (C)]]*OO[[#This Row],[39]]</f>
        <v>1.4788784961599999E-19</v>
      </c>
      <c r="AP8" s="10">
        <f>3/24000000*OO[[#This Row],[98 (01JUL1985 03:00:00)-Water Temperature (C)]]*OO[[#This Row],[40]]</f>
        <v>1.4169798144512498E-19</v>
      </c>
      <c r="AQ8" s="10">
        <f>3/24000000*OO[[#This Row],[99 (01JUL1985 06:00:00)-Water Temperature (C)]]*OO[[#This Row],[41]]</f>
        <v>1.401064698153125E-19</v>
      </c>
      <c r="AR8" s="10">
        <f>3/24000000*OO[[#This Row],[100 (01JUL1985 09:00:00)-Water Temperature (C)]]*OO[[#This Row],[42]]</f>
        <v>1.450833704155875E-19</v>
      </c>
      <c r="AS8" s="10">
        <f>3/24000000*OO[[#This Row],[101 (01JUL1985 12:00:00)-Water Temperature (C)]]*OO[[#This Row],[43]]</f>
        <v>1.4527055280562498E-19</v>
      </c>
      <c r="AT8" s="10">
        <f>3/24000000*OO[[#This Row],[102 (01JUL1985 15:00:00)-Water Temperature (C)]]*OO[[#This Row],[44]]</f>
        <v>1.4063686306024999E-19</v>
      </c>
      <c r="AU8" s="10">
        <f>3/24000000*OO[[#This Row],[103 (01JUL1985 18:00:00)-Water Temperature (C)]]*OO[[#This Row],[45]]</f>
        <v>1.2815961333105E-19</v>
      </c>
      <c r="AV8" s="10">
        <f>3/24000000*OO[[#This Row],[104 (01JUL1985 21:00:00)-Water Temperature (C)]]*OO[[#This Row],[46]]</f>
        <v>1.1585548424738749E-19</v>
      </c>
      <c r="AW8" s="10">
        <f>3/24000000*OO[[#This Row],[105 (02JUL1985 00:00:00)-Water Temperature (C)]]*OO[[#This Row],[47]]</f>
        <v>1.0864500920945002E-19</v>
      </c>
      <c r="AX8" s="10">
        <f>3/24000000*OO[[#This Row],[106 (02JUL1985 03:00:00)-Water Temperature (C)]]*OO[[#This Row],[48]]</f>
        <v>1.0420834214899998E-19</v>
      </c>
      <c r="AY8" s="10">
        <f>3/24000000*OO[[#This Row],[107 (02JUL1985 06:00:00)-Water Temperature (C)]]*OO[[#This Row],[49]]</f>
        <v>1.0331674603035001E-19</v>
      </c>
      <c r="AZ8" s="10">
        <f>3/24000000*OO[[#This Row],[108 (02JUL1985 09:00:00)-Water Temperature (C)]]*OO[[#This Row],[50]]</f>
        <v>1.1183273589885E-19</v>
      </c>
      <c r="BA8" s="10">
        <f>3/24000000*OO[[#This Row],[109 (02JUL1985 12:00:00)-Water Temperature (C)]]*OO[[#This Row],[51]]</f>
        <v>1.0868219049258749E-19</v>
      </c>
      <c r="BB8" s="10">
        <f>3/24000000*OO[[#This Row],[110 (02JUL1985 15:00:00)-Water Temperature (C)]]*OO[[#This Row],[52]]</f>
        <v>1.1226556569140002E-19</v>
      </c>
      <c r="BC8" s="10">
        <f>3/24000000*OO[[#This Row],[111 (02JUL1985 18:00:00)-Water Temperature (C)]]*OO[[#This Row],[53]]</f>
        <v>1.0062741635156249E-19</v>
      </c>
      <c r="BD8" s="10">
        <f>3/24000000*OO[[#This Row],[112 (02JUL1985 21:00:00)-Water Temperature (C)]]*OO[[#This Row],[54]]</f>
        <v>8.6205601609600008E-20</v>
      </c>
      <c r="BE8" s="10">
        <f>3/24000000*OO[[#This Row],[113 (03JUL1985 00:00:00)-Water Temperature (C)]]*OO[[#This Row],[55]]</f>
        <v>8.1197667956374998E-20</v>
      </c>
      <c r="BF8" s="10">
        <f>3/24000000*OO[[#This Row],[114 (03JUL1985 03:00:00)-Water Temperature (C)]]*OO[[#This Row],[56]]</f>
        <v>7.8269916728900008E-20</v>
      </c>
      <c r="BG8" s="10">
        <f>3/24000000*OO[[#This Row],[115 (03JUL1985 06:00:00)-Water Temperature (C)]]*OO[[#This Row],[57]]</f>
        <v>7.8240970826399999E-20</v>
      </c>
      <c r="BH8" s="10">
        <f>3/24000000*OO[[#This Row],[116 (03JUL1985 09:00:00)-Water Temperature (C)]]*OO[[#This Row],[58]]</f>
        <v>8.6592863473687497E-20</v>
      </c>
      <c r="BI8" s="10">
        <f>3/24000000*OO[[#This Row],[117 (03JUL1985 12:00:00)-Water Temperature (C)]]*OO[[#This Row],[59]]</f>
        <v>9.5316571388500001E-20</v>
      </c>
      <c r="BJ8" s="10">
        <f>3/24000000*OO[[#This Row],[118 (03JUL1985 15:00:00)-Water Temperature (C)]]*OO[[#This Row],[60]]</f>
        <v>9.5124273190799988E-20</v>
      </c>
      <c r="BK8" s="10">
        <f>3/24000000*OO[[#This Row],[119 (03JUL1985 18:00:00)-Water Temperature (C)]]*OO[[#This Row],[61]]</f>
        <v>8.1114108026199994E-20</v>
      </c>
      <c r="BL8" s="10">
        <f>3/24000000*OO[[#This Row],[120 (03JUL1985 21:00:00)-Water Temperature (C)]]*OO[[#This Row],[62]]</f>
        <v>6.5427185763187489E-20</v>
      </c>
      <c r="BM8" s="10">
        <f>3/24000000*OO[[#This Row],[121 (04JUL1985 00:00:00)-Water Temperature (C)]]*OO[[#This Row],[63]]</f>
        <v>6.1447707268500001E-20</v>
      </c>
      <c r="BN8" s="10">
        <f>3/24000000*OO[[#This Row],[122 (04JUL1985 03:00:00)-Water Temperature (C)]]*OO[[#This Row],[64]]</f>
        <v>5.9298677567312493E-20</v>
      </c>
      <c r="BO8" s="10">
        <f>3/24000000*OO[[#This Row],[123 (04JUL1985 06:00:00)-Water Temperature (C)]]*OO[[#This Row],[65]]</f>
        <v>5.8446899398387496E-20</v>
      </c>
      <c r="BP8" s="10">
        <f>3/24000000*OO[[#This Row],[124 (04JUL1985 09:00:00)-Water Temperature (C)]]*OO[[#This Row],[66]]</f>
        <v>6.33946590333E-20</v>
      </c>
      <c r="BQ8" s="10">
        <f>3/24000000*OO[[#This Row],[125 (04JUL1985 12:00:00)-Water Temperature (C)]]*OO[[#This Row],[67]]</f>
        <v>5.8781390512162496E-20</v>
      </c>
      <c r="BR8" s="10">
        <f>3/24000000*OO[[#This Row],[126 (04JUL1985 15:00:00)-Water Temperature (C)]]*OO[[#This Row],[68]]</f>
        <v>5.6530418696200001E-20</v>
      </c>
      <c r="BS8" s="10">
        <f>3/24000000*OO[[#This Row],[127 (04JUL1985 18:00:00)-Water Temperature (C)]]*OO[[#This Row],[69]]</f>
        <v>5.1910626737849996E-20</v>
      </c>
      <c r="BT8" s="10">
        <f>3/24000000*OO[[#This Row],[128 (04JUL1985 21:00:00)-Water Temperature (C)]]*OO[[#This Row],[70]]</f>
        <v>4.8895652908799991E-20</v>
      </c>
      <c r="BU8" s="10">
        <f>3/24000000*OO[[#This Row],[129 (05JUL1985 00:00:00)-Water Temperature (C)]]*OO[[#This Row],[71]]</f>
        <v>4.6633392406249998E-20</v>
      </c>
      <c r="BV8" s="10">
        <f>3/24000000*OO[[#This Row],[130 (05JUL1985 03:00:00)-Water Temperature (C)]]*OO[[#This Row],[72]]</f>
        <v>4.4846928065699999E-20</v>
      </c>
      <c r="BW8" s="10">
        <f>3/24000000*OO[[#This Row],[131 (05JUL1985 06:00:00)-Water Temperature (C)]]*OO[[#This Row],[73]]</f>
        <v>4.3992674940399987E-20</v>
      </c>
      <c r="BX8" s="10">
        <f>3/24000000*OO[[#This Row],[132 (05JUL1985 09:00:00)-Water Temperature (C)]]*OO[[#This Row],[74]]</f>
        <v>4.7537408457349999E-20</v>
      </c>
      <c r="BY8" s="10">
        <f>3/24000000*OO[[#This Row],[133 (05JUL1985 12:00:00)-Water Temperature (C)]]*OO[[#This Row],[75]]</f>
        <v>5.4057107172862502E-20</v>
      </c>
      <c r="BZ8" s="10">
        <f>3/24000000*OO[[#This Row],[134 (05JUL1985 15:00:00)-Water Temperature (C)]]*OO[[#This Row],[76]]</f>
        <v>5.6530438239287485E-20</v>
      </c>
      <c r="CA8" s="10">
        <f>3/24000000*OO[[#This Row],[135 (05JUL1985 18:00:00)-Water Temperature (C)]]*OO[[#This Row],[77]]</f>
        <v>4.7453311136625002E-20</v>
      </c>
      <c r="CB8" s="10">
        <f>3/24000000*OO[[#This Row],[136 (05JUL1985 21:00:00)-Water Temperature (C)]]*OO[[#This Row],[78]]</f>
        <v>3.7908844668125E-20</v>
      </c>
      <c r="CC8" s="10">
        <f>3/24000000*OO[[#This Row],[137 (06JUL1985 00:00:00)-Water Temperature (C)]]*OO[[#This Row],[79]]</f>
        <v>3.5050950152312506E-20</v>
      </c>
      <c r="CD8" s="10">
        <f>3/24000000*OO[[#This Row],[138 (06JUL1985 03:00:00)-Water Temperature (C)]]*OO[[#This Row],[80]]</f>
        <v>3.3767811105949995E-20</v>
      </c>
      <c r="CE8" s="10">
        <f>3/24000000*OO[[#This Row],[139 (06JUL1985 06:00:00)-Water Temperature (C)]]*OO[[#This Row],[81]]</f>
        <v>3.3028255190587495E-20</v>
      </c>
      <c r="CF8" s="10">
        <f>3/24000000*OO[[#This Row],[140 (06JUL1985 09:00:00)-Water Temperature (C)]]*OO[[#This Row],[82]]</f>
        <v>3.4147415186250001E-20</v>
      </c>
      <c r="CG8" s="10">
        <f>3/24000000*OO[[#This Row],[141 (06JUL1985 12:00:00)-Water Temperature (C)]]*OO[[#This Row],[83]]</f>
        <v>3.4899163700500001E-20</v>
      </c>
      <c r="CH8" s="10">
        <f>3/24000000*OO[[#This Row],[142 (06JUL1985 15:00:00)-Water Temperature (C)]]*OO[[#This Row],[84]]</f>
        <v>3.2221395858124998E-20</v>
      </c>
      <c r="CI8" s="10">
        <f>3/24000000*OO[[#This Row],[143 (06JUL1985 18:00:00)-Water Temperature (C)]]*OO[[#This Row],[85]]</f>
        <v>3.2019987523275E-20</v>
      </c>
      <c r="CJ8" s="10">
        <f>3/24000000*OO[[#This Row],[144 (06JUL1985 21:00:00)-Water Temperature (C)]]*OO[[#This Row],[86]]</f>
        <v>2.8518429221424997E-20</v>
      </c>
      <c r="CK8" s="10">
        <f>3/24000000*OO[[#This Row],[145 (07JUL1985 00:00:00)-Water Temperature (C)]]*OO[[#This Row],[87]]</f>
        <v>2.676740251275E-20</v>
      </c>
      <c r="CL8" s="10">
        <f>3/24000000*OO[[#This Row],[146 (07JUL1985 03:00:00)-Water Temperature (C)]]*OO[[#This Row],[88]]</f>
        <v>2.5810877186200001E-20</v>
      </c>
      <c r="CM8" s="10">
        <f>3/24000000*OO[[#This Row],[147 (07JUL1985 06:00:00)-Water Temperature (C)]]*OO[[#This Row],[89]]</f>
        <v>2.5590662546487501E-20</v>
      </c>
      <c r="CN8" s="10">
        <f>3/24000000*OO[[#This Row],[148 (07JUL1985 09:00:00)-Water Temperature (C)]]*OO[[#This Row],[90]]</f>
        <v>2.6356556897999997E-20</v>
      </c>
      <c r="CO8" s="10">
        <f>3/24000000*OO[[#This Row],[149 (07JUL1985 12:00:00)-Water Temperature (C)]]*OO[[#This Row],[91]]</f>
        <v>2.6771097379800001E-20</v>
      </c>
      <c r="CP8" s="10">
        <f>3/24000000*OO[[#This Row],[150 (07JUL1985 15:00:00)-Water Temperature (C)]]*OO[[#This Row],[92]]</f>
        <v>2.7082732282749998E-20</v>
      </c>
      <c r="CQ8" s="10">
        <f>3/24000000*OO[[#This Row],[151 (07JUL1985 18:00:00)-Water Temperature (C)]]*OO[[#This Row],[93]]</f>
        <v>2.7284034070124995E-20</v>
      </c>
      <c r="CR8" s="10">
        <f>3/24000000*OO[[#This Row],[152 (07JUL1985 21:00:00)-Water Temperature (C)]]*OO[[#This Row],[94]]</f>
        <v>2.3132897215537497E-20</v>
      </c>
      <c r="CS8" s="10">
        <f>3/24000000*OO[[#This Row],[153 (08JUL1985 00:00:00)-Water Temperature (C)]]*OO[[#This Row],[95]]</f>
        <v>2.0615955975625001E-20</v>
      </c>
      <c r="CT8" s="10">
        <f>3/24000000*OO[[#This Row],[154 (08JUL1985 03:00:00)-Water Temperature (C)]]*OO[[#This Row],[96]]</f>
        <v>1.9900881587024997E-20</v>
      </c>
      <c r="CU8" s="10">
        <f>3/24000000*OO[[#This Row],[155 (08JUL1985 06:00:00)-Water Temperature (C)]]*OO[[#This Row],[97]]</f>
        <v>1.9513928866799998E-20</v>
      </c>
      <c r="CV8" s="10">
        <f>3/24000000*OO[[#This Row],[156 (08JUL1985 09:00:00)-Water Temperature (C)]]*OO[[#This Row],[98]]</f>
        <v>2.0860477042525001E-20</v>
      </c>
      <c r="CW8" s="10">
        <f>3/24000000*OO[[#This Row],[157 (08JUL1985 12:00:00)-Water Temperature (C)]]*OO[[#This Row],[99]]</f>
        <v>1.9005074410124998E-20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1.0471238842911844E-6</v>
      </c>
      <c r="D9" s="10">
        <f>3/24*OO[[#This Row],[60 (26JUN1985 09:00:00)-Water Temperature (C)]]*OO[[#This Row],[2]]/SUM(OO[2])</f>
        <v>1.4728561133802109E-8</v>
      </c>
      <c r="E9" s="10">
        <f>3/24*OO[[#This Row],[61 (26JUN1985 12:00:00)-Water Temperature (C)]]*OO[[#This Row],[3]]/SUM(OO[3])</f>
        <v>1.9629241292223062E-10</v>
      </c>
      <c r="F9" s="10">
        <f>3/24*OO[[#This Row],[62 (26JUN1985 15:00:00)-Water Temperature (C)]]*OO[[#This Row],[4]]/SUM(OO[4])</f>
        <v>2.8263595721080104E-12</v>
      </c>
      <c r="G9" s="10">
        <f>3/24*OO[[#This Row],[63 (26JUN1985 18:00:00)-Water Temperature (C)]]*OO[[#This Row],[5]]/SUM(OO[5])</f>
        <v>3.7597470927487666E-14</v>
      </c>
      <c r="H9" s="10">
        <f>3/24*OO[[#This Row],[64 (26JUN1985 21:00:00)-Water Temperature (C)]]*OO[[#This Row],[6]]/SUM(OO[6])</f>
        <v>4.692187629469386E-16</v>
      </c>
      <c r="I9" s="10">
        <f>3/24*OO[[#This Row],[65 (27JUN1985 00:00:00)-Water Temperature (C)]]*OO[[#This Row],[7]]/SUM(OO[7])</f>
        <v>8.4174218724484251E-18</v>
      </c>
      <c r="J9" s="10">
        <f>3/24*OO[[#This Row],[66 (27JUN1985 03:00:00)-Water Temperature (C)]]*OO[[#This Row],[8]]/SUM(OO[8])</f>
        <v>2.290864124240952E-18</v>
      </c>
      <c r="K9" s="10">
        <f>3/24*OO[[#This Row],[67 (27JUN1985 06:00:00)-Water Temperature (C)]]*OO[[#This Row],[9]]/SUM(OO[9])</f>
        <v>3.2933042946383432E-18</v>
      </c>
      <c r="L9" s="10">
        <f>3/24*OO[[#This Row],[68 (27JUN1985 09:00:00)-Water Temperature (C)]]*OO[[#This Row],[10]]/SUM(OO[10])</f>
        <v>5.9694420459046114E-18</v>
      </c>
      <c r="M9" s="10">
        <f>3/24*OO[[#This Row],[69 (27JUN1985 12:00:00)-Water Temperature (C)]]*OO[[#This Row],[11]]/SUM(OO[11])</f>
        <v>8.3085651919728935E-18</v>
      </c>
      <c r="N9" s="10">
        <f>3/24*OO[[#This Row],[70 (27JUN1985 15:00:00)-Water Temperature (C)]]*OO[[#This Row],[12]]/SUM(OO[12])</f>
        <v>9.8547085787012538E-18</v>
      </c>
      <c r="O9" s="10">
        <f>3/24*OO[[#This Row],[71 (27JUN1985 18:00:00)-Water Temperature (C)]]*OO[[#This Row],[13]]/SUM(OO[13])</f>
        <v>1.0120924871339826E-17</v>
      </c>
      <c r="P9" s="10">
        <f>3/24*OO[[#This Row],[72 (27JUN1985 21:00:00)-Water Temperature (C)]]*OO[[#This Row],[14]]/SUM(OO[14])</f>
        <v>9.190697509996606E-18</v>
      </c>
      <c r="Q9" s="10">
        <f>3/24*OO[[#This Row],[73 (28JUN1985 00:00:00)-Water Temperature (C)]]*OO[[#This Row],[15]]/SUM(OO[15])</f>
        <v>8.9592941475411385E-18</v>
      </c>
      <c r="R9" s="10">
        <f>3/24*OO[[#This Row],[74 (28JUN1985 03:00:00)-Water Temperature (C)]]*OO[[#This Row],[16]]/SUM(OO[16])</f>
        <v>8.8700024707800737E-18</v>
      </c>
      <c r="S9" s="10">
        <f>3/24*OO[[#This Row],[75 (28JUN1985 06:00:00)-Water Temperature (C)]]*OO[[#This Row],[17]]/SUM(OO[17])</f>
        <v>7.503434005411857E-18</v>
      </c>
      <c r="T9" s="10">
        <f>3/24*OO[[#This Row],[76 (28JUN1985 09:00:00)-Water Temperature (C)]]*OO[[#This Row],[18]]/SUM(OO[18])</f>
        <v>5.636235828541762E-18</v>
      </c>
      <c r="U9" s="10">
        <f>3/24*OO[[#This Row],[77 (28JUN1985 12:00:00)-Water Temperature (C)]]*OO[[#This Row],[19]]/SUM(OO[19])</f>
        <v>3.7252493998829814E-18</v>
      </c>
      <c r="V9" s="10">
        <f>3/24000000*OO[[#This Row],[78 (28JUN1985 15:00:00)-Water Temperature (C)]]*OO[[#This Row],[20]]</f>
        <v>2.8600574496750001E-18</v>
      </c>
      <c r="W9" s="10">
        <f>3/24000000*OO[[#This Row],[79 (28JUN1985 18:00:00)-Water Temperature (C)]]*OO[[#This Row],[21]]</f>
        <v>2.1341557640999999E-18</v>
      </c>
      <c r="X9" s="10">
        <f>3/24000000*OO[[#This Row],[80 (28JUN1985 21:00:00)-Water Temperature (C)]]*OO[[#This Row],[22]]</f>
        <v>1.7963201955600002E-18</v>
      </c>
      <c r="Y9" s="10">
        <f>3/24000000*OO[[#This Row],[81 (29JUN1985 00:00:00)-Water Temperature (C)]]*OO[[#This Row],[23]]</f>
        <v>1.60400121681375E-18</v>
      </c>
      <c r="Z9" s="10">
        <f>3/24000000*OO[[#This Row],[82 (29JUN1985 03:00:00)-Water Temperature (C)]]*OO[[#This Row],[24]]</f>
        <v>1.4815377384699998E-18</v>
      </c>
      <c r="AA9" s="10">
        <f>3/24000000*OO[[#This Row],[83 (29JUN1985 06:00:00)-Water Temperature (C)]]*OO[[#This Row],[25]]</f>
        <v>1.4364585476274999E-18</v>
      </c>
      <c r="AB9" s="10">
        <f>3/24000000*OO[[#This Row],[84 (29JUN1985 09:00:00)-Water Temperature (C)]]*OO[[#This Row],[26]]</f>
        <v>1.4751462323598748E-18</v>
      </c>
      <c r="AC9" s="10">
        <f>3/24000000*OO[[#This Row],[85 (29JUN1985 12:00:00)-Water Temperature (C)]]*OO[[#This Row],[27]]</f>
        <v>1.5277367701119999E-18</v>
      </c>
      <c r="AD9" s="10">
        <f>3/24000000*OO[[#This Row],[86 (29JUN1985 15:00:00)-Water Temperature (C)]]*OO[[#This Row],[28]]</f>
        <v>1.6148423025399997E-18</v>
      </c>
      <c r="AE9" s="10">
        <f>3/24000000*OO[[#This Row],[88 (29JUN1985 21:00:00)-Water Temperature (C)]]*OO[[#This Row],[30]]</f>
        <v>1.2084655046477497E-18</v>
      </c>
      <c r="AF9" s="10">
        <f>3/24000000*OO[[#This Row],[88 (29JUN1985 21:00:00)-Water Temperature (C)]]*OO[[#This Row],[30]]</f>
        <v>1.2084655046477497E-18</v>
      </c>
      <c r="AG9" s="10">
        <f>3/24000000*OO[[#This Row],[89 (30JUN1985 00:00:00)-Water Temperature (C)]]*OO[[#This Row],[31]]</f>
        <v>1.042614941025E-18</v>
      </c>
      <c r="AH9" s="10">
        <f>3/24000000*OO[[#This Row],[90 (30JUN1985 03:00:00)-Water Temperature (C)]]*OO[[#This Row],[32]]</f>
        <v>9.9423983713862515E-19</v>
      </c>
      <c r="AI9" s="10">
        <f>3/24000000*OO[[#This Row],[91 (30JUN1985 06:00:00)-Water Temperature (C)]]*OO[[#This Row],[33]]</f>
        <v>9.6559593991999997E-19</v>
      </c>
      <c r="AJ9" s="10">
        <f>3/24000000*OO[[#This Row],[92 (30JUN1985 09:00:00)-Water Temperature (C)]]*OO[[#This Row],[34]]</f>
        <v>9.7673622656987488E-19</v>
      </c>
      <c r="AK9" s="10">
        <f>3/24000000*OO[[#This Row],[93 (30JUN1985 12:00:00)-Water Temperature (C)]]*OO[[#This Row],[35]]</f>
        <v>1.0665541659239999E-18</v>
      </c>
      <c r="AL9" s="10">
        <f>3/24000000*OO[[#This Row],[94 (30JUN1985 15:00:00)-Water Temperature (C)]]*OO[[#This Row],[36]]</f>
        <v>1.1651317314387498E-18</v>
      </c>
      <c r="AM9" s="10">
        <f>3/24000000*OO[[#This Row],[95 (30JUN1985 18:00:00)-Water Temperature (C)]]*OO[[#This Row],[37]]</f>
        <v>1.1056788646185001E-18</v>
      </c>
      <c r="AN9" s="10">
        <f>3/24000000*OO[[#This Row],[96 (30JUN1985 21:00:00)-Water Temperature (C)]]*OO[[#This Row],[38]]</f>
        <v>8.4358702285000003E-19</v>
      </c>
      <c r="AO9" s="10">
        <f>3/24000000*OO[[#This Row],[97 (01JUL1985 00:00:00)-Water Temperature (C)]]*OO[[#This Row],[39]]</f>
        <v>7.5253103156399992E-19</v>
      </c>
      <c r="AP9" s="10">
        <f>3/24000000*OO[[#This Row],[98 (01JUL1985 03:00:00)-Water Temperature (C)]]*OO[[#This Row],[40]]</f>
        <v>7.19836723125E-19</v>
      </c>
      <c r="AQ9" s="10">
        <f>3/24000000*OO[[#This Row],[99 (01JUL1985 06:00:00)-Water Temperature (C)]]*OO[[#This Row],[41]]</f>
        <v>7.1280406897000008E-19</v>
      </c>
      <c r="AR9" s="10">
        <f>3/24000000*OO[[#This Row],[100 (01JUL1985 09:00:00)-Water Temperature (C)]]*OO[[#This Row],[42]]</f>
        <v>7.4837249296875E-19</v>
      </c>
      <c r="AS9" s="10">
        <f>3/24000000*OO[[#This Row],[101 (01JUL1985 12:00:00)-Water Temperature (C)]]*OO[[#This Row],[43]]</f>
        <v>7.5465945364574998E-19</v>
      </c>
      <c r="AT9" s="10">
        <f>3/24000000*OO[[#This Row],[102 (01JUL1985 15:00:00)-Water Temperature (C)]]*OO[[#This Row],[44]]</f>
        <v>7.3480444556799988E-19</v>
      </c>
      <c r="AU9" s="10">
        <f>3/24000000*OO[[#This Row],[103 (01JUL1985 18:00:00)-Water Temperature (C)]]*OO[[#This Row],[45]]</f>
        <v>6.6349979318399999E-19</v>
      </c>
      <c r="AV9" s="10">
        <f>3/24000000*OO[[#This Row],[104 (01JUL1985 21:00:00)-Water Temperature (C)]]*OO[[#This Row],[46]]</f>
        <v>5.948362949865E-19</v>
      </c>
      <c r="AW9" s="10">
        <f>3/24000000*OO[[#This Row],[105 (02JUL1985 00:00:00)-Water Temperature (C)]]*OO[[#This Row],[47]]</f>
        <v>5.5252571086E-19</v>
      </c>
      <c r="AX9" s="10">
        <f>3/24000000*OO[[#This Row],[106 (02JUL1985 03:00:00)-Water Temperature (C)]]*OO[[#This Row],[48]]</f>
        <v>5.2955072865000001E-19</v>
      </c>
      <c r="AY9" s="10">
        <f>3/24000000*OO[[#This Row],[107 (02JUL1985 06:00:00)-Water Temperature (C)]]*OO[[#This Row],[49]]</f>
        <v>5.2555950384624999E-19</v>
      </c>
      <c r="AZ9" s="10">
        <f>3/24000000*OO[[#This Row],[108 (02JUL1985 09:00:00)-Water Temperature (C)]]*OO[[#This Row],[50]]</f>
        <v>5.7958049201062501E-19</v>
      </c>
      <c r="BA9" s="10">
        <f>3/24000000*OO[[#This Row],[109 (02JUL1985 12:00:00)-Water Temperature (C)]]*OO[[#This Row],[51]]</f>
        <v>5.6949004526849994E-19</v>
      </c>
      <c r="BB9" s="10">
        <f>3/24000000*OO[[#This Row],[110 (02JUL1985 15:00:00)-Water Temperature (C)]]*OO[[#This Row],[52]]</f>
        <v>5.9033547471974999E-19</v>
      </c>
      <c r="BC9" s="10">
        <f>3/24000000*OO[[#This Row],[111 (02JUL1985 18:00:00)-Water Temperature (C)]]*OO[[#This Row],[53]]</f>
        <v>5.2850046644249993E-19</v>
      </c>
      <c r="BD9" s="10">
        <f>3/24000000*OO[[#This Row],[112 (02JUL1985 21:00:00)-Water Temperature (C)]]*OO[[#This Row],[54]]</f>
        <v>4.4360366249012491E-19</v>
      </c>
      <c r="BE9" s="10">
        <f>3/24000000*OO[[#This Row],[113 (03JUL1985 00:00:00)-Water Temperature (C)]]*OO[[#This Row],[55]]</f>
        <v>4.133806230525E-19</v>
      </c>
      <c r="BF9" s="10">
        <f>3/24000000*OO[[#This Row],[114 (03JUL1985 03:00:00)-Water Temperature (C)]]*OO[[#This Row],[56]]</f>
        <v>3.9809476372249996E-19</v>
      </c>
      <c r="BG9" s="10">
        <f>3/24000000*OO[[#This Row],[115 (03JUL1985 06:00:00)-Water Temperature (C)]]*OO[[#This Row],[57]]</f>
        <v>3.9861921186900003E-19</v>
      </c>
      <c r="BH9" s="10">
        <f>3/24000000*OO[[#This Row],[116 (03JUL1985 09:00:00)-Water Temperature (C)]]*OO[[#This Row],[58]]</f>
        <v>4.5052444234062495E-19</v>
      </c>
      <c r="BI9" s="10">
        <f>3/24000000*OO[[#This Row],[117 (03JUL1985 12:00:00)-Water Temperature (C)]]*OO[[#This Row],[59]]</f>
        <v>5.0612919991562501E-19</v>
      </c>
      <c r="BJ9" s="10">
        <f>3/24000000*OO[[#This Row],[118 (03JUL1985 15:00:00)-Water Temperature (C)]]*OO[[#This Row],[60]]</f>
        <v>5.10109348808E-19</v>
      </c>
      <c r="BK9" s="10">
        <f>3/24000000*OO[[#This Row],[119 (03JUL1985 18:00:00)-Water Temperature (C)]]*OO[[#This Row],[61]]</f>
        <v>4.3123325151399997E-19</v>
      </c>
      <c r="BL9" s="10">
        <f>3/24000000*OO[[#This Row],[120 (03JUL1985 21:00:00)-Water Temperature (C)]]*OO[[#This Row],[62]]</f>
        <v>3.3803823438E-19</v>
      </c>
      <c r="BM9" s="10">
        <f>3/24000000*OO[[#This Row],[121 (04JUL1985 00:00:00)-Water Temperature (C)]]*OO[[#This Row],[63]]</f>
        <v>3.1271058076999996E-19</v>
      </c>
      <c r="BN9" s="10">
        <f>3/24000000*OO[[#This Row],[122 (04JUL1985 03:00:00)-Water Temperature (C)]]*OO[[#This Row],[64]]</f>
        <v>3.0155019263687497E-19</v>
      </c>
      <c r="BO9" s="10">
        <f>3/24000000*OO[[#This Row],[123 (04JUL1985 06:00:00)-Water Temperature (C)]]*OO[[#This Row],[65]]</f>
        <v>2.9733877588837502E-19</v>
      </c>
      <c r="BP9" s="10">
        <f>3/24000000*OO[[#This Row],[124 (04JUL1985 09:00:00)-Water Temperature (C)]]*OO[[#This Row],[66]]</f>
        <v>3.2815308201812499E-19</v>
      </c>
      <c r="BQ9" s="10">
        <f>3/24000000*OO[[#This Row],[125 (04JUL1985 12:00:00)-Water Temperature (C)]]*OO[[#This Row],[67]]</f>
        <v>3.0723175487550003E-19</v>
      </c>
      <c r="BR9" s="10">
        <f>3/24000000*OO[[#This Row],[126 (04JUL1985 15:00:00)-Water Temperature (C)]]*OO[[#This Row],[68]]</f>
        <v>2.9203093876499998E-19</v>
      </c>
      <c r="BS9" s="10">
        <f>3/24000000*OO[[#This Row],[127 (04JUL1985 18:00:00)-Water Temperature (C)]]*OO[[#This Row],[69]]</f>
        <v>2.6513601450449993E-19</v>
      </c>
      <c r="BT9" s="10">
        <f>3/24000000*OO[[#This Row],[128 (04JUL1985 21:00:00)-Water Temperature (C)]]*OO[[#This Row],[70]]</f>
        <v>2.4995253310499995E-19</v>
      </c>
      <c r="BU9" s="10">
        <f>3/24000000*OO[[#This Row],[129 (05JUL1985 00:00:00)-Water Temperature (C)]]*OO[[#This Row],[71]]</f>
        <v>2.3740312008175E-19</v>
      </c>
      <c r="BV9" s="10">
        <f>3/24000000*OO[[#This Row],[130 (05JUL1985 03:00:00)-Water Temperature (C)]]*OO[[#This Row],[72]]</f>
        <v>2.2812430943500001E-19</v>
      </c>
      <c r="BW9" s="10">
        <f>3/24000000*OO[[#This Row],[131 (05JUL1985 06:00:00)-Water Temperature (C)]]*OO[[#This Row],[73]]</f>
        <v>2.2372415956800002E-19</v>
      </c>
      <c r="BX9" s="10">
        <f>3/24000000*OO[[#This Row],[132 (05JUL1985 09:00:00)-Water Temperature (C)]]*OO[[#This Row],[74]]</f>
        <v>2.4558550384200001E-19</v>
      </c>
      <c r="BY9" s="10">
        <f>3/24000000*OO[[#This Row],[133 (05JUL1985 12:00:00)-Water Temperature (C)]]*OO[[#This Row],[75]]</f>
        <v>2.8629810684562503E-19</v>
      </c>
      <c r="BZ9" s="10">
        <f>3/24000000*OO[[#This Row],[134 (05JUL1985 15:00:00)-Water Temperature (C)]]*OO[[#This Row],[76]]</f>
        <v>3.0399647284949993E-19</v>
      </c>
      <c r="CA9" s="10">
        <f>3/24000000*OO[[#This Row],[135 (05JUL1985 18:00:00)-Water Temperature (C)]]*OO[[#This Row],[77]]</f>
        <v>2.5385825609799997E-19</v>
      </c>
      <c r="CB9" s="10">
        <f>3/24000000*OO[[#This Row],[136 (05JUL1985 21:00:00)-Water Temperature (C)]]*OO[[#This Row],[78]]</f>
        <v>1.96957903618E-19</v>
      </c>
      <c r="CC9" s="10">
        <f>3/24000000*OO[[#This Row],[137 (06JUL1985 00:00:00)-Water Temperature (C)]]*OO[[#This Row],[79]]</f>
        <v>1.7846123420199998E-19</v>
      </c>
      <c r="CD9" s="10">
        <f>3/24000000*OO[[#This Row],[138 (06JUL1985 03:00:00)-Water Temperature (C)]]*OO[[#This Row],[80]]</f>
        <v>1.7172033935349998E-19</v>
      </c>
      <c r="CE9" s="10">
        <f>3/24000000*OO[[#This Row],[139 (06JUL1985 06:00:00)-Water Temperature (C)]]*OO[[#This Row],[81]]</f>
        <v>1.6798327273499999E-19</v>
      </c>
      <c r="CF9" s="10">
        <f>3/24000000*OO[[#This Row],[140 (06JUL1985 09:00:00)-Water Temperature (C)]]*OO[[#This Row],[82]]</f>
        <v>1.7571713513249999E-19</v>
      </c>
      <c r="CG9" s="10">
        <f>3/24000000*OO[[#This Row],[141 (06JUL1985 12:00:00)-Water Temperature (C)]]*OO[[#This Row],[83]]</f>
        <v>1.8139831205925003E-19</v>
      </c>
      <c r="CH9" s="10">
        <f>3/24000000*OO[[#This Row],[142 (06JUL1985 15:00:00)-Water Temperature (C)]]*OO[[#This Row],[84]]</f>
        <v>1.6765977177224998E-19</v>
      </c>
      <c r="CI9" s="10">
        <f>3/24000000*OO[[#This Row],[143 (06JUL1985 18:00:00)-Water Temperature (C)]]*OO[[#This Row],[85]]</f>
        <v>1.6579674475124999E-19</v>
      </c>
      <c r="CJ9" s="10">
        <f>3/24000000*OO[[#This Row],[144 (06JUL1985 21:00:00)-Water Temperature (C)]]*OO[[#This Row],[86]]</f>
        <v>1.4691649581698751E-19</v>
      </c>
      <c r="CK9" s="10">
        <f>3/24000000*OO[[#This Row],[145 (07JUL1985 00:00:00)-Water Temperature (C)]]*OO[[#This Row],[87]]</f>
        <v>1.3623365589924998E-19</v>
      </c>
      <c r="CL9" s="10">
        <f>3/24000000*OO[[#This Row],[146 (07JUL1985 03:00:00)-Water Temperature (C)]]*OO[[#This Row],[88]]</f>
        <v>1.31212790116275E-19</v>
      </c>
      <c r="CM9" s="10">
        <f>3/24000000*OO[[#This Row],[147 (07JUL1985 06:00:00)-Water Temperature (C)]]*OO[[#This Row],[89]]</f>
        <v>1.3024223212300001E-19</v>
      </c>
      <c r="CN9" s="10">
        <f>3/24000000*OO[[#This Row],[148 (07JUL1985 09:00:00)-Water Temperature (C)]]*OO[[#This Row],[90]]</f>
        <v>1.3625064913004999E-19</v>
      </c>
      <c r="CO9" s="10">
        <f>3/24000000*OO[[#This Row],[149 (07JUL1985 12:00:00)-Water Temperature (C)]]*OO[[#This Row],[91]]</f>
        <v>1.3869737217199999E-19</v>
      </c>
      <c r="CP9" s="10">
        <f>3/24000000*OO[[#This Row],[150 (07JUL1985 15:00:00)-Water Temperature (C)]]*OO[[#This Row],[92]]</f>
        <v>1.4166204800457498E-19</v>
      </c>
      <c r="CQ9" s="10">
        <f>3/24000000*OO[[#This Row],[151 (07JUL1985 18:00:00)-Water Temperature (C)]]*OO[[#This Row],[93]]</f>
        <v>1.4382882566481251E-19</v>
      </c>
      <c r="CR9" s="10">
        <f>3/24000000*OO[[#This Row],[152 (07JUL1985 21:00:00)-Water Temperature (C)]]*OO[[#This Row],[94]]</f>
        <v>1.2137452909997498E-19</v>
      </c>
      <c r="CS9" s="10">
        <f>3/24000000*OO[[#This Row],[153 (08JUL1985 00:00:00)-Water Temperature (C)]]*OO[[#This Row],[95]]</f>
        <v>1.050188929825E-19</v>
      </c>
      <c r="CT9" s="10">
        <f>3/24000000*OO[[#This Row],[154 (08JUL1985 03:00:00)-Water Temperature (C)]]*OO[[#This Row],[96]]</f>
        <v>1.0122546698999998E-19</v>
      </c>
      <c r="CU9" s="10">
        <f>3/24000000*OO[[#This Row],[155 (08JUL1985 06:00:00)-Water Temperature (C)]]*OO[[#This Row],[97]]</f>
        <v>9.9244628600999987E-20</v>
      </c>
      <c r="CV9" s="10">
        <f>3/24000000*OO[[#This Row],[156 (08JUL1985 09:00:00)-Water Temperature (C)]]*OO[[#This Row],[98]]</f>
        <v>1.0739647173603749E-19</v>
      </c>
      <c r="CW9" s="10">
        <f>3/24000000*OO[[#This Row],[157 (08JUL1985 12:00:00)-Water Temperature (C)]]*OO[[#This Row],[99]]</f>
        <v>9.8375581069800003E-20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3.4811838968224125E-6</v>
      </c>
      <c r="D10" s="10">
        <f>3/24*OO[[#This Row],[60 (26JUN1985 09:00:00)-Water Temperature (C)]]*OO[[#This Row],[2]]/SUM(OO[2])</f>
        <v>4.9613556301934616E-8</v>
      </c>
      <c r="E10" s="10">
        <f>3/24*OO[[#This Row],[61 (26JUN1985 12:00:00)-Water Temperature (C)]]*OO[[#This Row],[3]]/SUM(OO[3])</f>
        <v>6.5765143436598362E-10</v>
      </c>
      <c r="F10" s="10">
        <f>3/24*OO[[#This Row],[62 (26JUN1985 15:00:00)-Water Temperature (C)]]*OO[[#This Row],[4]]/SUM(OO[4])</f>
        <v>9.5664158025014438E-12</v>
      </c>
      <c r="G10" s="10">
        <f>3/24*OO[[#This Row],[63 (26JUN1985 18:00:00)-Water Temperature (C)]]*OO[[#This Row],[5]]/SUM(OO[5])</f>
        <v>1.2734604823697219E-13</v>
      </c>
      <c r="H10" s="10">
        <f>3/24*OO[[#This Row],[64 (26JUN1985 21:00:00)-Water Temperature (C)]]*OO[[#This Row],[6]]/SUM(OO[6])</f>
        <v>1.5786960158270145E-15</v>
      </c>
      <c r="I10" s="10">
        <f>3/24*OO[[#This Row],[65 (27JUN1985 00:00:00)-Water Temperature (C)]]*OO[[#This Row],[7]]/SUM(OO[7])</f>
        <v>3.2203925115250076E-17</v>
      </c>
      <c r="J10" s="10">
        <f>3/24*OO[[#This Row],[66 (27JUN1985 03:00:00)-Water Temperature (C)]]*OO[[#This Row],[8]]/SUM(OO[8])</f>
        <v>1.1676863585419259E-17</v>
      </c>
      <c r="K10" s="10">
        <f>3/24*OO[[#This Row],[67 (27JUN1985 06:00:00)-Water Temperature (C)]]*OO[[#This Row],[9]]/SUM(OO[9])</f>
        <v>1.745769052254348E-17</v>
      </c>
      <c r="L10" s="10">
        <f>3/24*OO[[#This Row],[68 (27JUN1985 09:00:00)-Water Temperature (C)]]*OO[[#This Row],[10]]/SUM(OO[10])</f>
        <v>3.1374896899339975E-17</v>
      </c>
      <c r="M10" s="10">
        <f>3/24*OO[[#This Row],[69 (27JUN1985 12:00:00)-Water Temperature (C)]]*OO[[#This Row],[11]]/SUM(OO[11])</f>
        <v>4.3103636024239175E-17</v>
      </c>
      <c r="N10" s="10">
        <f>3/24*OO[[#This Row],[70 (27JUN1985 15:00:00)-Water Temperature (C)]]*OO[[#This Row],[12]]/SUM(OO[12])</f>
        <v>5.046074265564646E-17</v>
      </c>
      <c r="O10" s="10">
        <f>3/24*OO[[#This Row],[71 (27JUN1985 18:00:00)-Water Temperature (C)]]*OO[[#This Row],[13]]/SUM(OO[13])</f>
        <v>5.0974782489224001E-17</v>
      </c>
      <c r="P10" s="10">
        <f>3/24*OO[[#This Row],[72 (27JUN1985 21:00:00)-Water Temperature (C)]]*OO[[#This Row],[14]]/SUM(OO[14])</f>
        <v>4.4739056023048623E-17</v>
      </c>
      <c r="Q10" s="10">
        <f>3/24*OO[[#This Row],[73 (28JUN1985 00:00:00)-Water Temperature (C)]]*OO[[#This Row],[15]]/SUM(OO[15])</f>
        <v>4.2455059447971568E-17</v>
      </c>
      <c r="R10" s="10">
        <f>3/24*OO[[#This Row],[74 (28JUN1985 03:00:00)-Water Temperature (C)]]*OO[[#This Row],[16]]/SUM(OO[16])</f>
        <v>4.1531188720588038E-17</v>
      </c>
      <c r="S10" s="10">
        <f>3/24*OO[[#This Row],[75 (28JUN1985 06:00:00)-Water Temperature (C)]]*OO[[#This Row],[17]]/SUM(OO[17])</f>
        <v>3.45198277209414E-17</v>
      </c>
      <c r="T10" s="10">
        <f>3/24*OO[[#This Row],[76 (28JUN1985 09:00:00)-Water Temperature (C)]]*OO[[#This Row],[18]]/SUM(OO[18])</f>
        <v>2.6032285061854145E-17</v>
      </c>
      <c r="U10" s="10">
        <f>3/24*OO[[#This Row],[77 (28JUN1985 12:00:00)-Water Temperature (C)]]*OO[[#This Row],[19]]/SUM(OO[19])</f>
        <v>1.7456306976459756E-17</v>
      </c>
      <c r="V10" s="10">
        <f>3/24000000*OO[[#This Row],[78 (28JUN1985 15:00:00)-Water Temperature (C)]]*OO[[#This Row],[20]]</f>
        <v>1.33697630587725E-17</v>
      </c>
      <c r="W10" s="10">
        <f>3/24000000*OO[[#This Row],[79 (28JUN1985 18:00:00)-Water Temperature (C)]]*OO[[#This Row],[21]]</f>
        <v>1.0109161328925E-17</v>
      </c>
      <c r="X10" s="10">
        <f>3/24000000*OO[[#This Row],[80 (28JUN1985 21:00:00)-Water Temperature (C)]]*OO[[#This Row],[22]]</f>
        <v>8.4358234179899982E-18</v>
      </c>
      <c r="Y10" s="10">
        <f>3/24000000*OO[[#This Row],[81 (29JUN1985 00:00:00)-Water Temperature (C)]]*OO[[#This Row],[23]]</f>
        <v>7.521094515018751E-18</v>
      </c>
      <c r="Z10" s="10">
        <f>3/24000000*OO[[#This Row],[82 (29JUN1985 03:00:00)-Water Temperature (C)]]*OO[[#This Row],[24]]</f>
        <v>6.9479849712600006E-18</v>
      </c>
      <c r="AA10" s="10">
        <f>3/24000000*OO[[#This Row],[83 (29JUN1985 06:00:00)-Water Temperature (C)]]*OO[[#This Row],[25]]</f>
        <v>6.7488971417549993E-18</v>
      </c>
      <c r="AB10" s="10">
        <f>3/24000000*OO[[#This Row],[84 (29JUN1985 09:00:00)-Water Temperature (C)]]*OO[[#This Row],[26]]</f>
        <v>7.0358067737999999E-18</v>
      </c>
      <c r="AC10" s="10">
        <f>3/24000000*OO[[#This Row],[85 (29JUN1985 12:00:00)-Water Temperature (C)]]*OO[[#This Row],[27]]</f>
        <v>7.3963967272649993E-18</v>
      </c>
      <c r="AD10" s="10">
        <f>3/24000000*OO[[#This Row],[86 (29JUN1985 15:00:00)-Water Temperature (C)]]*OO[[#This Row],[28]]</f>
        <v>7.9419422274000001E-18</v>
      </c>
      <c r="AE10" s="10">
        <f>3/24000000*OO[[#This Row],[88 (29JUN1985 21:00:00)-Water Temperature (C)]]*OO[[#This Row],[30]]</f>
        <v>5.9336872226874999E-18</v>
      </c>
      <c r="AF10" s="10">
        <f>3/24000000*OO[[#This Row],[88 (29JUN1985 21:00:00)-Water Temperature (C)]]*OO[[#This Row],[30]]</f>
        <v>5.9336872226874999E-18</v>
      </c>
      <c r="AG10" s="10">
        <f>3/24000000*OO[[#This Row],[89 (30JUN1985 00:00:00)-Water Temperature (C)]]*OO[[#This Row],[31]]</f>
        <v>4.9178601982849996E-18</v>
      </c>
      <c r="AH10" s="10">
        <f>3/24000000*OO[[#This Row],[90 (30JUN1985 03:00:00)-Water Temperature (C)]]*OO[[#This Row],[32]]</f>
        <v>4.6756186453125E-18</v>
      </c>
      <c r="AI10" s="10">
        <f>3/24000000*OO[[#This Row],[91 (30JUN1985 06:00:00)-Water Temperature (C)]]*OO[[#This Row],[33]]</f>
        <v>4.5398622561524999E-18</v>
      </c>
      <c r="AJ10" s="10">
        <f>3/24000000*OO[[#This Row],[92 (30JUN1985 09:00:00)-Water Temperature (C)]]*OO[[#This Row],[34]]</f>
        <v>4.6425991091999998E-18</v>
      </c>
      <c r="AK10" s="10">
        <f>3/24000000*OO[[#This Row],[93 (30JUN1985 12:00:00)-Water Temperature (C)]]*OO[[#This Row],[35]]</f>
        <v>5.1045564978799997E-18</v>
      </c>
      <c r="AL10" s="10">
        <f>3/24000000*OO[[#This Row],[94 (30JUN1985 15:00:00)-Water Temperature (C)]]*OO[[#This Row],[36]]</f>
        <v>5.7249789429600004E-18</v>
      </c>
      <c r="AM10" s="10">
        <f>3/24000000*OO[[#This Row],[95 (30JUN1985 18:00:00)-Water Temperature (C)]]*OO[[#This Row],[37]]</f>
        <v>5.4830536912800003E-18</v>
      </c>
      <c r="AN10" s="10">
        <f>3/24000000*OO[[#This Row],[96 (30JUN1985 21:00:00)-Water Temperature (C)]]*OO[[#This Row],[38]]</f>
        <v>4.1161713372437501E-18</v>
      </c>
      <c r="AO10" s="10">
        <f>3/24000000*OO[[#This Row],[97 (01JUL1985 00:00:00)-Water Temperature (C)]]*OO[[#This Row],[39]]</f>
        <v>3.5471803304962495E-18</v>
      </c>
      <c r="AP10" s="10">
        <f>3/24000000*OO[[#This Row],[98 (01JUL1985 03:00:00)-Water Temperature (C)]]*OO[[#This Row],[40]]</f>
        <v>3.3829206120137503E-18</v>
      </c>
      <c r="AQ10" s="10">
        <f>3/24000000*OO[[#This Row],[99 (01JUL1985 06:00:00)-Water Temperature (C)]]*OO[[#This Row],[41]]</f>
        <v>3.3537038961250001E-18</v>
      </c>
      <c r="AR10" s="10">
        <f>3/24000000*OO[[#This Row],[100 (01JUL1985 09:00:00)-Water Temperature (C)]]*OO[[#This Row],[42]]</f>
        <v>3.5775549920812499E-18</v>
      </c>
      <c r="AS10" s="10">
        <f>3/24000000*OO[[#This Row],[101 (01JUL1985 12:00:00)-Water Temperature (C)]]*OO[[#This Row],[43]]</f>
        <v>3.6424915818187495E-18</v>
      </c>
      <c r="AT10" s="10">
        <f>3/24000000*OO[[#This Row],[102 (01JUL1985 15:00:00)-Water Temperature (C)]]*OO[[#This Row],[44]]</f>
        <v>3.5757413660374999E-18</v>
      </c>
      <c r="AU10" s="10">
        <f>3/24000000*OO[[#This Row],[103 (01JUL1985 18:00:00)-Water Temperature (C)]]*OO[[#This Row],[45]]</f>
        <v>3.1954434803199996E-18</v>
      </c>
      <c r="AV10" s="10">
        <f>3/24000000*OO[[#This Row],[104 (01JUL1985 21:00:00)-Water Temperature (C)]]*OO[[#This Row],[46]]</f>
        <v>2.8385481711037501E-18</v>
      </c>
      <c r="AW10" s="10">
        <f>3/24000000*OO[[#This Row],[105 (02JUL1985 00:00:00)-Water Temperature (C)]]*OO[[#This Row],[47]]</f>
        <v>2.6015220748687505E-18</v>
      </c>
      <c r="AX10" s="10">
        <f>3/24000000*OO[[#This Row],[106 (02JUL1985 03:00:00)-Water Temperature (C)]]*OO[[#This Row],[48]]</f>
        <v>2.4896626168812495E-18</v>
      </c>
      <c r="AY10" s="10">
        <f>3/24000000*OO[[#This Row],[107 (02JUL1985 06:00:00)-Water Temperature (C)]]*OO[[#This Row],[49]]</f>
        <v>2.4720973867349997E-18</v>
      </c>
      <c r="AZ10" s="10">
        <f>3/24000000*OO[[#This Row],[108 (02JUL1985 09:00:00)-Water Temperature (C)]]*OO[[#This Row],[50]]</f>
        <v>2.7835054510949998E-18</v>
      </c>
      <c r="BA10" s="10">
        <f>3/24000000*OO[[#This Row],[109 (02JUL1985 12:00:00)-Water Temperature (C)]]*OO[[#This Row],[51]]</f>
        <v>2.7841279171199998E-18</v>
      </c>
      <c r="BB10" s="10">
        <f>3/24000000*OO[[#This Row],[110 (02JUL1985 15:00:00)-Water Temperature (C)]]*OO[[#This Row],[52]]</f>
        <v>2.8899242383137499E-18</v>
      </c>
      <c r="BC10" s="10">
        <f>3/24000000*OO[[#This Row],[111 (02JUL1985 18:00:00)-Water Temperature (C)]]*OO[[#This Row],[53]]</f>
        <v>2.5950953342999999E-18</v>
      </c>
      <c r="BD10" s="10">
        <f>3/24000000*OO[[#This Row],[112 (02JUL1985 21:00:00)-Water Temperature (C)]]*OO[[#This Row],[54]]</f>
        <v>2.1267673278800001E-18</v>
      </c>
      <c r="BE10" s="10">
        <f>3/24000000*OO[[#This Row],[113 (03JUL1985 00:00:00)-Water Temperature (C)]]*OO[[#This Row],[55]]</f>
        <v>1.9488759308037501E-18</v>
      </c>
      <c r="BF10" s="10">
        <f>3/24000000*OO[[#This Row],[114 (03JUL1985 03:00:00)-Water Temperature (C)]]*OO[[#This Row],[56]]</f>
        <v>1.8736769077812499E-18</v>
      </c>
      <c r="BG10" s="10">
        <f>3/24000000*OO[[#This Row],[115 (03JUL1985 06:00:00)-Water Temperature (C)]]*OO[[#This Row],[57]]</f>
        <v>1.8773843356424998E-18</v>
      </c>
      <c r="BH10" s="10">
        <f>3/24000000*OO[[#This Row],[116 (03JUL1985 09:00:00)-Water Temperature (C)]]*OO[[#This Row],[58]]</f>
        <v>2.1698807866437497E-18</v>
      </c>
      <c r="BI10" s="10">
        <f>3/24000000*OO[[#This Row],[117 (03JUL1985 12:00:00)-Water Temperature (C)]]*OO[[#This Row],[59]]</f>
        <v>2.4989270124487495E-18</v>
      </c>
      <c r="BJ10" s="10">
        <f>3/24000000*OO[[#This Row],[118 (03JUL1985 15:00:00)-Water Temperature (C)]]*OO[[#This Row],[60]]</f>
        <v>2.5550509835699999E-18</v>
      </c>
      <c r="BK10" s="10">
        <f>3/24000000*OO[[#This Row],[119 (03JUL1985 18:00:00)-Water Temperature (C)]]*OO[[#This Row],[61]]</f>
        <v>2.148849431135E-18</v>
      </c>
      <c r="BL10" s="10">
        <f>3/24000000*OO[[#This Row],[120 (03JUL1985 21:00:00)-Water Temperature (C)]]*OO[[#This Row],[62]]</f>
        <v>1.6330374722550001E-18</v>
      </c>
      <c r="BM10" s="10">
        <f>3/24000000*OO[[#This Row],[121 (04JUL1985 00:00:00)-Water Temperature (C)]]*OO[[#This Row],[63]]</f>
        <v>1.47367138234375E-18</v>
      </c>
      <c r="BN10" s="10">
        <f>3/24000000*OO[[#This Row],[122 (04JUL1985 03:00:00)-Water Temperature (C)]]*OO[[#This Row],[64]]</f>
        <v>1.4190637057347497E-18</v>
      </c>
      <c r="BO10" s="10">
        <f>3/24000000*OO[[#This Row],[123 (04JUL1985 06:00:00)-Water Temperature (C)]]*OO[[#This Row],[65]]</f>
        <v>1.3991753854884998E-18</v>
      </c>
      <c r="BP10" s="10">
        <f>3/24000000*OO[[#This Row],[124 (04JUL1985 09:00:00)-Water Temperature (C)]]*OO[[#This Row],[66]]</f>
        <v>1.5731914069578748E-18</v>
      </c>
      <c r="BQ10" s="10">
        <f>3/24000000*OO[[#This Row],[125 (04JUL1985 12:00:00)-Water Temperature (C)]]*OO[[#This Row],[67]]</f>
        <v>1.49850795592E-18</v>
      </c>
      <c r="BR10" s="10">
        <f>3/24000000*OO[[#This Row],[126 (04JUL1985 15:00:00)-Water Temperature (C)]]*OO[[#This Row],[68]]</f>
        <v>1.3974517593854999E-18</v>
      </c>
      <c r="BS10" s="10">
        <f>3/24000000*OO[[#This Row],[127 (04JUL1985 18:00:00)-Water Temperature (C)]]*OO[[#This Row],[69]]</f>
        <v>1.2555459115739999E-18</v>
      </c>
      <c r="BT10" s="10">
        <f>3/24000000*OO[[#This Row],[128 (04JUL1985 21:00:00)-Water Temperature (C)]]*OO[[#This Row],[70]]</f>
        <v>1.1855635957042499E-18</v>
      </c>
      <c r="BU10" s="10">
        <f>3/24000000*OO[[#This Row],[129 (05JUL1985 00:00:00)-Water Temperature (C)]]*OO[[#This Row],[71]]</f>
        <v>1.1189116970889999E-18</v>
      </c>
      <c r="BV10" s="10">
        <f>3/24000000*OO[[#This Row],[130 (05JUL1985 03:00:00)-Water Temperature (C)]]*OO[[#This Row],[72]]</f>
        <v>1.0737862859587501E-18</v>
      </c>
      <c r="BW10" s="10">
        <f>3/24000000*OO[[#This Row],[131 (05JUL1985 06:00:00)-Water Temperature (C)]]*OO[[#This Row],[73]]</f>
        <v>1.052341473696E-18</v>
      </c>
      <c r="BX10" s="10">
        <f>3/24000000*OO[[#This Row],[132 (05JUL1985 09:00:00)-Water Temperature (C)]]*OO[[#This Row],[74]]</f>
        <v>1.1753393935139999E-18</v>
      </c>
      <c r="BY10" s="10">
        <f>3/24000000*OO[[#This Row],[133 (05JUL1985 12:00:00)-Water Temperature (C)]]*OO[[#This Row],[75]]</f>
        <v>1.4090405955345E-18</v>
      </c>
      <c r="BZ10" s="10">
        <f>3/24000000*OO[[#This Row],[134 (05JUL1985 15:00:00)-Water Temperature (C)]]*OO[[#This Row],[76]]</f>
        <v>1.5244590914461247E-18</v>
      </c>
      <c r="CA10" s="10">
        <f>3/24000000*OO[[#This Row],[135 (05JUL1985 18:00:00)-Water Temperature (C)]]*OO[[#This Row],[77]]</f>
        <v>1.275405070195875E-18</v>
      </c>
      <c r="CB10" s="10">
        <f>3/24000000*OO[[#This Row],[136 (05JUL1985 21:00:00)-Water Temperature (C)]]*OO[[#This Row],[78]]</f>
        <v>9.5819098473525009E-19</v>
      </c>
      <c r="CC10" s="10">
        <f>3/24000000*OO[[#This Row],[137 (06JUL1985 00:00:00)-Water Temperature (C)]]*OO[[#This Row],[79]]</f>
        <v>8.4170822691474995E-19</v>
      </c>
      <c r="CD10" s="10">
        <f>3/24000000*OO[[#This Row],[138 (06JUL1985 03:00:00)-Water Temperature (C)]]*OO[[#This Row],[80]]</f>
        <v>8.0806103545799983E-19</v>
      </c>
      <c r="CE10" s="10">
        <f>3/24000000*OO[[#This Row],[139 (06JUL1985 06:00:00)-Water Temperature (C)]]*OO[[#This Row],[81]]</f>
        <v>7.9032356417937499E-19</v>
      </c>
      <c r="CF10" s="10">
        <f>3/24000000*OO[[#This Row],[140 (06JUL1985 09:00:00)-Water Temperature (C)]]*OO[[#This Row],[82]]</f>
        <v>8.3791414843199983E-19</v>
      </c>
      <c r="CG10" s="10">
        <f>3/24000000*OO[[#This Row],[141 (06JUL1985 12:00:00)-Water Temperature (C)]]*OO[[#This Row],[83]]</f>
        <v>8.7577398444399996E-19</v>
      </c>
      <c r="CH10" s="10">
        <f>3/24000000*OO[[#This Row],[142 (06JUL1985 15:00:00)-Water Temperature (C)]]*OO[[#This Row],[84]]</f>
        <v>8.1314290437975007E-19</v>
      </c>
      <c r="CI10" s="10">
        <f>3/24000000*OO[[#This Row],[143 (06JUL1985 18:00:00)-Water Temperature (C)]]*OO[[#This Row],[85]]</f>
        <v>7.9636747093312489E-19</v>
      </c>
      <c r="CJ10" s="10">
        <f>3/24000000*OO[[#This Row],[144 (06JUL1985 21:00:00)-Water Temperature (C)]]*OO[[#This Row],[86]]</f>
        <v>7.0493195861700006E-19</v>
      </c>
      <c r="CK10" s="10">
        <f>3/24000000*OO[[#This Row],[145 (07JUL1985 00:00:00)-Water Temperature (C)]]*OO[[#This Row],[87]]</f>
        <v>6.4198749980575E-19</v>
      </c>
      <c r="CL10" s="10">
        <f>3/24000000*OO[[#This Row],[146 (07JUL1985 03:00:00)-Water Temperature (C)]]*OO[[#This Row],[88]]</f>
        <v>6.1724681385187498E-19</v>
      </c>
      <c r="CM10" s="10">
        <f>3/24000000*OO[[#This Row],[147 (07JUL1985 06:00:00)-Water Temperature (C)]]*OO[[#This Row],[89]]</f>
        <v>6.1309782889974997E-19</v>
      </c>
      <c r="CN10" s="10">
        <f>3/24000000*OO[[#This Row],[148 (07JUL1985 09:00:00)-Water Temperature (C)]]*OO[[#This Row],[90]]</f>
        <v>6.5337500705500003E-19</v>
      </c>
      <c r="CO10" s="10">
        <f>3/24000000*OO[[#This Row],[149 (07JUL1985 12:00:00)-Water Temperature (C)]]*OO[[#This Row],[91]]</f>
        <v>6.6703527566149996E-19</v>
      </c>
      <c r="CP10" s="10">
        <f>3/24000000*OO[[#This Row],[150 (07JUL1985 15:00:00)-Water Temperature (C)]]*OO[[#This Row],[92]]</f>
        <v>6.8974771318525002E-19</v>
      </c>
      <c r="CQ10" s="10">
        <f>3/24000000*OO[[#This Row],[151 (07JUL1985 18:00:00)-Water Temperature (C)]]*OO[[#This Row],[93]]</f>
        <v>7.0673612656849993E-19</v>
      </c>
      <c r="CR10" s="10">
        <f>3/24000000*OO[[#This Row],[152 (07JUL1985 21:00:00)-Water Temperature (C)]]*OO[[#This Row],[94]]</f>
        <v>5.9657386651374996E-19</v>
      </c>
      <c r="CS10" s="10">
        <f>3/24000000*OO[[#This Row],[153 (08JUL1985 00:00:00)-Water Temperature (C)]]*OO[[#This Row],[95]]</f>
        <v>4.9593651341500002E-19</v>
      </c>
      <c r="CT10" s="10">
        <f>3/24000000*OO[[#This Row],[154 (08JUL1985 03:00:00)-Water Temperature (C)]]*OO[[#This Row],[96]]</f>
        <v>4.7652044698687501E-19</v>
      </c>
      <c r="CU10" s="10">
        <f>3/24000000*OO[[#This Row],[155 (08JUL1985 06:00:00)-Water Temperature (C)]]*OO[[#This Row],[97]]</f>
        <v>4.6689276507875002E-19</v>
      </c>
      <c r="CV10" s="10">
        <f>3/24000000*OO[[#This Row],[156 (08JUL1985 09:00:00)-Water Temperature (C)]]*OO[[#This Row],[98]]</f>
        <v>5.1204945116324998E-19</v>
      </c>
      <c r="CW10" s="10">
        <f>3/24000000*OO[[#This Row],[157 (08JUL1985 12:00:00)-Water Temperature (C)]]*OO[[#This Row],[99]]</f>
        <v>4.7505086916437505E-19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8.8666558287636981E-6</v>
      </c>
      <c r="D11" s="10">
        <f>3/24*OO[[#This Row],[60 (26JUN1985 09:00:00)-Water Temperature (C)]]*OO[[#This Row],[2]]/SUM(OO[2])</f>
        <v>1.280619921404009E-7</v>
      </c>
      <c r="E11" s="10">
        <f>3/24*OO[[#This Row],[61 (26JUN1985 12:00:00)-Water Temperature (C)]]*OO[[#This Row],[3]]/SUM(OO[3])</f>
        <v>1.6889864779157549E-9</v>
      </c>
      <c r="F11" s="10">
        <f>3/24*OO[[#This Row],[62 (26JUN1985 15:00:00)-Water Temperature (C)]]*OO[[#This Row],[4]]/SUM(OO[4])</f>
        <v>2.4773008101033236E-11</v>
      </c>
      <c r="G11" s="10">
        <f>3/24*OO[[#This Row],[63 (26JUN1985 18:00:00)-Water Temperature (C)]]*OO[[#This Row],[5]]/SUM(OO[5])</f>
        <v>3.3059851387358498E-13</v>
      </c>
      <c r="H11" s="10">
        <f>3/24*OO[[#This Row],[64 (26JUN1985 21:00:00)-Water Temperature (C)]]*OO[[#This Row],[6]]/SUM(OO[6])</f>
        <v>4.0911390437996762E-15</v>
      </c>
      <c r="I11" s="10">
        <f>3/24*OO[[#This Row],[65 (27JUN1985 00:00:00)-Water Temperature (C)]]*OO[[#This Row],[7]]/SUM(OO[7])</f>
        <v>1.0220384712466676E-16</v>
      </c>
      <c r="J11" s="10">
        <f>3/24*OO[[#This Row],[66 (27JUN1985 03:00:00)-Water Temperature (C)]]*OO[[#This Row],[8]]/SUM(OO[8])</f>
        <v>4.9369558761235069E-17</v>
      </c>
      <c r="K11" s="10">
        <f>3/24*OO[[#This Row],[67 (27JUN1985 06:00:00)-Water Temperature (C)]]*OO[[#This Row],[9]]/SUM(OO[9])</f>
        <v>7.6836370644610892E-17</v>
      </c>
      <c r="L11" s="10">
        <f>3/24*OO[[#This Row],[68 (27JUN1985 09:00:00)-Water Temperature (C)]]*OO[[#This Row],[10]]/SUM(OO[10])</f>
        <v>1.3699359139418933E-16</v>
      </c>
      <c r="M11" s="10">
        <f>3/24*OO[[#This Row],[69 (27JUN1985 12:00:00)-Water Temperature (C)]]*OO[[#This Row],[11]]/SUM(OO[11])</f>
        <v>1.8656766168661523E-16</v>
      </c>
      <c r="N11" s="10">
        <f>3/24*OO[[#This Row],[70 (27JUN1985 15:00:00)-Water Temperature (C)]]*OO[[#This Row],[12]]/SUM(OO[12])</f>
        <v>2.1627246310543698E-16</v>
      </c>
      <c r="O11" s="10">
        <f>3/24*OO[[#This Row],[71 (27JUN1985 18:00:00)-Water Temperature (C)]]*OO[[#This Row],[13]]/SUM(OO[13])</f>
        <v>2.1649635326251619E-16</v>
      </c>
      <c r="P11" s="10">
        <f>3/24*OO[[#This Row],[72 (27JUN1985 21:00:00)-Water Temperature (C)]]*OO[[#This Row],[14]]/SUM(OO[14])</f>
        <v>1.852167851788534E-16</v>
      </c>
      <c r="Q11" s="10">
        <f>3/24*OO[[#This Row],[73 (28JUN1985 00:00:00)-Water Temperature (C)]]*OO[[#This Row],[15]]/SUM(OO[15])</f>
        <v>1.714871066961628E-16</v>
      </c>
      <c r="R11" s="10">
        <f>3/24*OO[[#This Row],[74 (28JUN1985 03:00:00)-Water Temperature (C)]]*OO[[#This Row],[16]]/SUM(OO[16])</f>
        <v>1.6576016791849032E-16</v>
      </c>
      <c r="S11" s="10">
        <f>3/24*OO[[#This Row],[75 (28JUN1985 06:00:00)-Water Temperature (C)]]*OO[[#This Row],[17]]/SUM(OO[17])</f>
        <v>1.3505447728897222E-16</v>
      </c>
      <c r="T11" s="10">
        <f>3/24*OO[[#This Row],[76 (28JUN1985 09:00:00)-Water Temperature (C)]]*OO[[#This Row],[18]]/SUM(OO[18])</f>
        <v>1.0209964656536841E-16</v>
      </c>
      <c r="U11" s="10">
        <f>3/24*OO[[#This Row],[77 (28JUN1985 12:00:00)-Water Temperature (C)]]*OO[[#This Row],[19]]/SUM(OO[19])</f>
        <v>6.975123435104821E-17</v>
      </c>
      <c r="V11" s="10">
        <f>3/24000000*OO[[#This Row],[78 (28JUN1985 15:00:00)-Water Temperature (C)]]*OO[[#This Row],[20]]</f>
        <v>5.3227246686225E-17</v>
      </c>
      <c r="W11" s="10">
        <f>3/24000000*OO[[#This Row],[79 (28JUN1985 18:00:00)-Water Temperature (C)]]*OO[[#This Row],[21]]</f>
        <v>4.1004878381299993E-17</v>
      </c>
      <c r="X11" s="10">
        <f>3/24000000*OO[[#This Row],[80 (28JUN1985 21:00:00)-Water Temperature (C)]]*OO[[#This Row],[22]]</f>
        <v>3.3831613452749999E-17</v>
      </c>
      <c r="Y11" s="10">
        <f>3/24000000*OO[[#This Row],[81 (29JUN1985 00:00:00)-Water Temperature (C)]]*OO[[#This Row],[23]]</f>
        <v>3.0103451422499998E-17</v>
      </c>
      <c r="Z11" s="10">
        <f>3/24000000*OO[[#This Row],[82 (29JUN1985 03:00:00)-Water Temperature (C)]]*OO[[#This Row],[24]]</f>
        <v>2.7808339825350003E-17</v>
      </c>
      <c r="AA11" s="10">
        <f>3/24000000*OO[[#This Row],[83 (29JUN1985 06:00:00)-Water Temperature (C)]]*OO[[#This Row],[25]]</f>
        <v>2.7035309171699998E-17</v>
      </c>
      <c r="AB11" s="10">
        <f>3/24000000*OO[[#This Row],[84 (29JUN1985 09:00:00)-Water Temperature (C)]]*OO[[#This Row],[26]]</f>
        <v>2.8573378714999995E-17</v>
      </c>
      <c r="AC11" s="10">
        <f>3/24000000*OO[[#This Row],[85 (29JUN1985 12:00:00)-Water Temperature (C)]]*OO[[#This Row],[27]]</f>
        <v>3.0460409055824998E-17</v>
      </c>
      <c r="AD11" s="10">
        <f>3/24000000*OO[[#This Row],[86 (29JUN1985 15:00:00)-Water Temperature (C)]]*OO[[#This Row],[28]]</f>
        <v>3.3172316400249992E-17</v>
      </c>
      <c r="AE11" s="10">
        <f>3/24000000*OO[[#This Row],[88 (29JUN1985 21:00:00)-Water Temperature (C)]]*OO[[#This Row],[30]]</f>
        <v>2.4978402363687497E-17</v>
      </c>
      <c r="AF11" s="10">
        <f>3/24000000*OO[[#This Row],[88 (29JUN1985 21:00:00)-Water Temperature (C)]]*OO[[#This Row],[30]]</f>
        <v>2.4978402363687497E-17</v>
      </c>
      <c r="AG11" s="10">
        <f>3/24000000*OO[[#This Row],[89 (30JUN1985 00:00:00)-Water Temperature (C)]]*OO[[#This Row],[31]]</f>
        <v>1.9835730976950001E-17</v>
      </c>
      <c r="AH11" s="10">
        <f>3/24000000*OO[[#This Row],[90 (30JUN1985 03:00:00)-Water Temperature (C)]]*OO[[#This Row],[32]]</f>
        <v>1.8769437476212501E-17</v>
      </c>
      <c r="AI11" s="10">
        <f>3/24000000*OO[[#This Row],[91 (30JUN1985 06:00:00)-Water Temperature (C)]]*OO[[#This Row],[33]]</f>
        <v>1.8212885661450001E-17</v>
      </c>
      <c r="AJ11" s="10">
        <f>3/24000000*OO[[#This Row],[92 (30JUN1985 09:00:00)-Water Temperature (C)]]*OO[[#This Row],[34]]</f>
        <v>1.8811819402137499E-17</v>
      </c>
      <c r="AK11" s="10">
        <f>3/24000000*OO[[#This Row],[93 (30JUN1985 12:00:00)-Water Temperature (C)]]*OO[[#This Row],[35]]</f>
        <v>2.07794279572875E-17</v>
      </c>
      <c r="AL11" s="10">
        <f>3/24000000*OO[[#This Row],[94 (30JUN1985 15:00:00)-Water Temperature (C)]]*OO[[#This Row],[36]]</f>
        <v>2.3911869297299998E-17</v>
      </c>
      <c r="AM11" s="10">
        <f>3/24000000*OO[[#This Row],[95 (30JUN1985 18:00:00)-Water Temperature (C)]]*OO[[#This Row],[37]]</f>
        <v>2.31433647705E-17</v>
      </c>
      <c r="AN11" s="10">
        <f>3/24000000*OO[[#This Row],[96 (30JUN1985 21:00:00)-Water Temperature (C)]]*OO[[#This Row],[38]]</f>
        <v>1.7242140109424998E-17</v>
      </c>
      <c r="AO11" s="10">
        <f>3/24000000*OO[[#This Row],[97 (01JUL1985 00:00:00)-Water Temperature (C)]]*OO[[#This Row],[39]]</f>
        <v>1.42902409696875E-17</v>
      </c>
      <c r="AP11" s="10">
        <f>3/24000000*OO[[#This Row],[98 (01JUL1985 03:00:00)-Water Temperature (C)]]*OO[[#This Row],[40]]</f>
        <v>1.3570283504717497E-17</v>
      </c>
      <c r="AQ11" s="10">
        <f>3/24000000*OO[[#This Row],[99 (01JUL1985 06:00:00)-Water Temperature (C)]]*OO[[#This Row],[41]]</f>
        <v>1.3456240931025E-17</v>
      </c>
      <c r="AR11" s="10">
        <f>3/24000000*OO[[#This Row],[100 (01JUL1985 09:00:00)-Water Temperature (C)]]*OO[[#This Row],[42]]</f>
        <v>1.4564675847761247E-17</v>
      </c>
      <c r="AS11" s="10">
        <f>3/24000000*OO[[#This Row],[101 (01JUL1985 12:00:00)-Water Temperature (C)]]*OO[[#This Row],[43]]</f>
        <v>1.4983014107676248E-17</v>
      </c>
      <c r="AT11" s="10">
        <f>3/24000000*OO[[#This Row],[102 (01JUL1985 15:00:00)-Water Temperature (C)]]*OO[[#This Row],[44]]</f>
        <v>1.4836424453449999E-17</v>
      </c>
      <c r="AU11" s="10">
        <f>3/24000000*OO[[#This Row],[103 (01JUL1985 18:00:00)-Water Temperature (C)]]*OO[[#This Row],[45]]</f>
        <v>1.3147091435435002E-17</v>
      </c>
      <c r="AV11" s="10">
        <f>3/24000000*OO[[#This Row],[104 (01JUL1985 21:00:00)-Water Temperature (C)]]*OO[[#This Row],[46]]</f>
        <v>1.1583282920174998E-17</v>
      </c>
      <c r="AW11" s="10">
        <f>3/24000000*OO[[#This Row],[105 (02JUL1985 00:00:00)-Water Temperature (C)]]*OO[[#This Row],[47]]</f>
        <v>1.0460230348125E-17</v>
      </c>
      <c r="AX11" s="10">
        <f>3/24000000*OO[[#This Row],[106 (02JUL1985 03:00:00)-Water Temperature (C)]]*OO[[#This Row],[48]]</f>
        <v>9.9917168947312499E-18</v>
      </c>
      <c r="AY11" s="10">
        <f>3/24000000*OO[[#This Row],[107 (02JUL1985 06:00:00)-Water Temperature (C)]]*OO[[#This Row],[49]]</f>
        <v>9.9182834029125004E-18</v>
      </c>
      <c r="AZ11" s="10">
        <f>3/24000000*OO[[#This Row],[108 (02JUL1985 09:00:00)-Water Temperature (C)]]*OO[[#This Row],[50]]</f>
        <v>1.1370113795617501E-17</v>
      </c>
      <c r="BA11" s="10">
        <f>3/24000000*OO[[#This Row],[109 (02JUL1985 12:00:00)-Water Temperature (C)]]*OO[[#This Row],[51]]</f>
        <v>1.1612227536804999E-17</v>
      </c>
      <c r="BB11" s="10">
        <f>3/24000000*OO[[#This Row],[110 (02JUL1985 15:00:00)-Water Temperature (C)]]*OO[[#This Row],[52]]</f>
        <v>1.20401055886125E-17</v>
      </c>
      <c r="BC11" s="10">
        <f>3/24000000*OO[[#This Row],[111 (02JUL1985 18:00:00)-Water Temperature (C)]]*OO[[#This Row],[53]]</f>
        <v>1.08896996903475E-17</v>
      </c>
      <c r="BD11" s="10">
        <f>3/24000000*OO[[#This Row],[112 (02JUL1985 21:00:00)-Water Temperature (C)]]*OO[[#This Row],[54]]</f>
        <v>8.7356502273600006E-18</v>
      </c>
      <c r="BE11" s="10">
        <f>3/24000000*OO[[#This Row],[113 (03JUL1985 00:00:00)-Water Temperature (C)]]*OO[[#This Row],[55]]</f>
        <v>7.8477311404800008E-18</v>
      </c>
      <c r="BF11" s="10">
        <f>3/24000000*OO[[#This Row],[114 (03JUL1985 03:00:00)-Water Temperature (C)]]*OO[[#This Row],[56]]</f>
        <v>7.5271906949599996E-18</v>
      </c>
      <c r="BG11" s="10">
        <f>3/24000000*OO[[#This Row],[115 (03JUL1985 06:00:00)-Water Temperature (C)]]*OO[[#This Row],[57]]</f>
        <v>7.5406625770250005E-18</v>
      </c>
      <c r="BH11" s="10">
        <f>3/24000000*OO[[#This Row],[116 (03JUL1985 09:00:00)-Water Temperature (C)]]*OO[[#This Row],[58]]</f>
        <v>8.8741639360274997E-18</v>
      </c>
      <c r="BI11" s="10">
        <f>3/24000000*OO[[#This Row],[117 (03JUL1985 12:00:00)-Water Temperature (C)]]*OO[[#This Row],[59]]</f>
        <v>1.0467190304089998E-17</v>
      </c>
      <c r="BJ11" s="10">
        <f>3/24000000*OO[[#This Row],[118 (03JUL1985 15:00:00)-Water Temperature (C)]]*OO[[#This Row],[60]]</f>
        <v>1.087435512765125E-17</v>
      </c>
      <c r="BK11" s="10">
        <f>3/24000000*OO[[#This Row],[119 (03JUL1985 18:00:00)-Water Temperature (C)]]*OO[[#This Row],[61]]</f>
        <v>9.1441463499749987E-18</v>
      </c>
      <c r="BL11" s="10">
        <f>3/24000000*OO[[#This Row],[120 (03JUL1985 21:00:00)-Water Temperature (C)]]*OO[[#This Row],[62]]</f>
        <v>6.774278671013749E-18</v>
      </c>
      <c r="BM11" s="10">
        <f>3/24000000*OO[[#This Row],[121 (04JUL1985 00:00:00)-Water Temperature (C)]]*OO[[#This Row],[63]]</f>
        <v>5.9327796188324996E-18</v>
      </c>
      <c r="BN11" s="10">
        <f>3/24000000*OO[[#This Row],[122 (04JUL1985 03:00:00)-Water Temperature (C)]]*OO[[#This Row],[64]]</f>
        <v>5.7003843233674998E-18</v>
      </c>
      <c r="BO11" s="10">
        <f>3/24000000*OO[[#This Row],[123 (04JUL1985 06:00:00)-Water Temperature (C)]]*OO[[#This Row],[65]]</f>
        <v>5.6175385120349999E-18</v>
      </c>
      <c r="BP11" s="10">
        <f>3/24000000*OO[[#This Row],[124 (04JUL1985 09:00:00)-Water Temperature (C)]]*OO[[#This Row],[66]]</f>
        <v>6.4136404158449994E-18</v>
      </c>
      <c r="BQ11" s="10">
        <f>3/24000000*OO[[#This Row],[125 (04JUL1985 12:00:00)-Water Temperature (C)]]*OO[[#This Row],[67]]</f>
        <v>6.23948666171E-18</v>
      </c>
      <c r="BR11" s="10">
        <f>3/24000000*OO[[#This Row],[126 (04JUL1985 15:00:00)-Water Temperature (C)]]*OO[[#This Row],[68]]</f>
        <v>5.6939632553999992E-18</v>
      </c>
      <c r="BS11" s="10">
        <f>3/24000000*OO[[#This Row],[127 (04JUL1985 18:00:00)-Water Temperature (C)]]*OO[[#This Row],[69]]</f>
        <v>5.0807444222787505E-18</v>
      </c>
      <c r="BT11" s="10">
        <f>3/24000000*OO[[#This Row],[128 (04JUL1985 21:00:00)-Water Temperature (C)]]*OO[[#This Row],[70]]</f>
        <v>4.80471305649375E-18</v>
      </c>
      <c r="BU11" s="10">
        <f>3/24000000*OO[[#This Row],[129 (05JUL1985 00:00:00)-Water Temperature (C)]]*OO[[#This Row],[71]]</f>
        <v>4.5017574411150002E-18</v>
      </c>
      <c r="BV11" s="10">
        <f>3/24000000*OO[[#This Row],[130 (05JUL1985 03:00:00)-Water Temperature (C)]]*OO[[#This Row],[72]]</f>
        <v>4.3141610506612501E-18</v>
      </c>
      <c r="BW11" s="10">
        <f>3/24000000*OO[[#This Row],[131 (05JUL1985 06:00:00)-Water Temperature (C)]]*OO[[#This Row],[73]]</f>
        <v>4.2235032960099998E-18</v>
      </c>
      <c r="BX11" s="10">
        <f>3/24000000*OO[[#This Row],[132 (05JUL1985 09:00:00)-Water Temperature (C)]]*OO[[#This Row],[74]]</f>
        <v>4.7868949323474995E-18</v>
      </c>
      <c r="BY11" s="10">
        <f>3/24000000*OO[[#This Row],[133 (05JUL1985 12:00:00)-Water Temperature (C)]]*OO[[#This Row],[75]]</f>
        <v>5.8819226474249992E-18</v>
      </c>
      <c r="BZ11" s="10">
        <f>3/24000000*OO[[#This Row],[134 (05JUL1985 15:00:00)-Water Temperature (C)]]*OO[[#This Row],[76]]</f>
        <v>6.48367148625E-18</v>
      </c>
      <c r="CA11" s="10">
        <f>3/24000000*OO[[#This Row],[135 (05JUL1985 18:00:00)-Water Temperature (C)]]*OO[[#This Row],[77]]</f>
        <v>5.4716324901100005E-18</v>
      </c>
      <c r="CB11" s="10">
        <f>3/24000000*OO[[#This Row],[136 (05JUL1985 21:00:00)-Water Temperature (C)]]*OO[[#This Row],[78]]</f>
        <v>4.0005490390199997E-18</v>
      </c>
      <c r="CC11" s="10">
        <f>3/24000000*OO[[#This Row],[137 (06JUL1985 00:00:00)-Water Temperature (C)]]*OO[[#This Row],[79]]</f>
        <v>3.3918388960624999E-18</v>
      </c>
      <c r="CD11" s="10">
        <f>3/24000000*OO[[#This Row],[138 (06JUL1985 03:00:00)-Water Temperature (C)]]*OO[[#This Row],[80]]</f>
        <v>3.2457787757199995E-18</v>
      </c>
      <c r="CE11" s="10">
        <f>3/24000000*OO[[#This Row],[139 (06JUL1985 06:00:00)-Water Temperature (C)]]*OO[[#This Row],[81]]</f>
        <v>3.1726475191799999E-18</v>
      </c>
      <c r="CF11" s="10">
        <f>3/24000000*OO[[#This Row],[140 (06JUL1985 09:00:00)-Water Temperature (C)]]*OO[[#This Row],[82]]</f>
        <v>3.4038905023999996E-18</v>
      </c>
      <c r="CG11" s="10">
        <f>3/24000000*OO[[#This Row],[141 (06JUL1985 12:00:00)-Water Temperature (C)]]*OO[[#This Row],[83]]</f>
        <v>3.6010183822874998E-18</v>
      </c>
      <c r="CH11" s="10">
        <f>3/24000000*OO[[#This Row],[142 (06JUL1985 15:00:00)-Water Temperature (C)]]*OO[[#This Row],[84]]</f>
        <v>3.3684169519412496E-18</v>
      </c>
      <c r="CI11" s="10">
        <f>3/24000000*OO[[#This Row],[143 (06JUL1985 18:00:00)-Water Temperature (C)]]*OO[[#This Row],[85]]</f>
        <v>3.2584004471874997E-18</v>
      </c>
      <c r="CJ11" s="10">
        <f>3/24000000*OO[[#This Row],[144 (06JUL1985 21:00:00)-Water Temperature (C)]]*OO[[#This Row],[86]]</f>
        <v>2.8949179591999996E-18</v>
      </c>
      <c r="CK11" s="10">
        <f>3/24000000*OO[[#This Row],[145 (07JUL1985 00:00:00)-Water Temperature (C)]]*OO[[#This Row],[87]]</f>
        <v>2.5842903810749998E-18</v>
      </c>
      <c r="CL11" s="10">
        <f>3/24000000*OO[[#This Row],[146 (07JUL1985 03:00:00)-Water Temperature (C)]]*OO[[#This Row],[88]]</f>
        <v>2.4783783451424997E-18</v>
      </c>
      <c r="CM11" s="10">
        <f>3/24000000*OO[[#This Row],[147 (07JUL1985 06:00:00)-Water Temperature (C)]]*OO[[#This Row],[89]]</f>
        <v>2.4614003389499998E-18</v>
      </c>
      <c r="CN11" s="10">
        <f>3/24000000*OO[[#This Row],[148 (07JUL1985 09:00:00)-Water Temperature (C)]]*OO[[#This Row],[90]]</f>
        <v>2.6680809030749999E-18</v>
      </c>
      <c r="CO11" s="10">
        <f>3/24000000*OO[[#This Row],[149 (07JUL1985 12:00:00)-Water Temperature (C)]]*OO[[#This Row],[91]]</f>
        <v>2.7336851409174998E-18</v>
      </c>
      <c r="CP11" s="10">
        <f>3/24000000*OO[[#This Row],[150 (07JUL1985 15:00:00)-Water Temperature (C)]]*OO[[#This Row],[92]]</f>
        <v>2.8622471325399999E-18</v>
      </c>
      <c r="CQ11" s="10">
        <f>3/24000000*OO[[#This Row],[151 (07JUL1985 18:00:00)-Water Temperature (C)]]*OO[[#This Row],[93]]</f>
        <v>2.9571672399487497E-18</v>
      </c>
      <c r="CR11" s="10">
        <f>3/24000000*OO[[#This Row],[152 (07JUL1985 21:00:00)-Water Temperature (C)]]*OO[[#This Row],[94]]</f>
        <v>2.5098445014999999E-18</v>
      </c>
      <c r="CS11" s="10">
        <f>3/24000000*OO[[#This Row],[153 (08JUL1985 00:00:00)-Water Temperature (C)]]*OO[[#This Row],[95]]</f>
        <v>2.0026343200199999E-18</v>
      </c>
      <c r="CT11" s="10">
        <f>3/24000000*OO[[#This Row],[154 (08JUL1985 03:00:00)-Water Temperature (C)]]*OO[[#This Row],[96]]</f>
        <v>1.9146995988249996E-18</v>
      </c>
      <c r="CU11" s="10">
        <f>3/24000000*OO[[#This Row],[155 (08JUL1985 06:00:00)-Water Temperature (C)]]*OO[[#This Row],[97]]</f>
        <v>1.8744189820312502E-18</v>
      </c>
      <c r="CV11" s="10">
        <f>3/24000000*OO[[#This Row],[156 (08JUL1985 09:00:00)-Water Temperature (C)]]*OO[[#This Row],[98]]</f>
        <v>2.0787562162400002E-18</v>
      </c>
      <c r="CW11" s="10">
        <f>3/24000000*OO[[#This Row],[157 (08JUL1985 12:00:00)-Water Temperature (C)]]*OO[[#This Row],[99]]</f>
        <v>1.9632599678587499E-18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1.5233922397561485E-5</v>
      </c>
      <c r="D12" s="10">
        <f>3/24*OO[[#This Row],[60 (26JUN1985 09:00:00)-Water Temperature (C)]]*OO[[#This Row],[2]]/SUM(OO[2])</f>
        <v>2.2236389463150327E-7</v>
      </c>
      <c r="E12" s="10">
        <f>3/24*OO[[#This Row],[61 (26JUN1985 12:00:00)-Water Temperature (C)]]*OO[[#This Row],[3]]/SUM(OO[3])</f>
        <v>2.9224891370805469E-9</v>
      </c>
      <c r="F12" s="10">
        <f>3/24*OO[[#This Row],[62 (26JUN1985 15:00:00)-Water Temperature (C)]]*OO[[#This Row],[4]]/SUM(OO[4])</f>
        <v>4.309439090448195E-11</v>
      </c>
      <c r="G12" s="10">
        <f>3/24*OO[[#This Row],[63 (26JUN1985 18:00:00)-Water Temperature (C)]]*OO[[#This Row],[5]]/SUM(OO[5])</f>
        <v>5.7701596844137903E-13</v>
      </c>
      <c r="H12" s="10">
        <f>3/24*OO[[#This Row],[64 (26JUN1985 21:00:00)-Water Temperature (C)]]*OO[[#This Row],[6]]/SUM(OO[6])</f>
        <v>7.1886897008907105E-15</v>
      </c>
      <c r="I12" s="10">
        <f>3/24*OO[[#This Row],[65 (27JUN1985 00:00:00)-Water Temperature (C)]]*OO[[#This Row],[7]]/SUM(OO[7])</f>
        <v>2.5852378327356999E-16</v>
      </c>
      <c r="J12" s="10">
        <f>3/24*OO[[#This Row],[66 (27JUN1985 03:00:00)-Water Temperature (C)]]*OO[[#This Row],[8]]/SUM(OO[8])</f>
        <v>1.6667623704680514E-16</v>
      </c>
      <c r="K12" s="10">
        <f>3/24*OO[[#This Row],[67 (27JUN1985 06:00:00)-Water Temperature (C)]]*OO[[#This Row],[9]]/SUM(OO[9])</f>
        <v>2.6942465423598974E-16</v>
      </c>
      <c r="L12" s="10">
        <f>3/24*OO[[#This Row],[68 (27JUN1985 09:00:00)-Water Temperature (C)]]*OO[[#This Row],[10]]/SUM(OO[10])</f>
        <v>4.715184499991148E-16</v>
      </c>
      <c r="M12" s="10">
        <f>3/24*OO[[#This Row],[69 (27JUN1985 12:00:00)-Water Temperature (C)]]*OO[[#This Row],[11]]/SUM(OO[11])</f>
        <v>6.329934145881397E-16</v>
      </c>
      <c r="N12" s="10">
        <f>3/24*OO[[#This Row],[70 (27JUN1985 15:00:00)-Water Temperature (C)]]*OO[[#This Row],[12]]/SUM(OO[12])</f>
        <v>7.2373412998762186E-16</v>
      </c>
      <c r="O12" s="10">
        <f>3/24*OO[[#This Row],[71 (27JUN1985 18:00:00)-Water Temperature (C)]]*OO[[#This Row],[13]]/SUM(OO[13])</f>
        <v>7.1712238777570212E-16</v>
      </c>
      <c r="P12" s="10">
        <f>3/24*OO[[#This Row],[72 (27JUN1985 21:00:00)-Water Temperature (C)]]*OO[[#This Row],[14]]/SUM(OO[14])</f>
        <v>5.99928142736699E-16</v>
      </c>
      <c r="Q12" s="10">
        <f>3/24*OO[[#This Row],[73 (28JUN1985 00:00:00)-Water Temperature (C)]]*OO[[#This Row],[15]]/SUM(OO[15])</f>
        <v>5.4203789558066307E-16</v>
      </c>
      <c r="R12" s="10">
        <f>3/24*OO[[#This Row],[74 (28JUN1985 03:00:00)-Water Temperature (C)]]*OO[[#This Row],[16]]/SUM(OO[16])</f>
        <v>5.1549258260631434E-16</v>
      </c>
      <c r="S12" s="10">
        <f>3/24*OO[[#This Row],[75 (28JUN1985 06:00:00)-Water Temperature (C)]]*OO[[#This Row],[17]]/SUM(OO[17])</f>
        <v>4.0976059912285966E-16</v>
      </c>
      <c r="T12" s="10">
        <f>3/24*OO[[#This Row],[76 (28JUN1985 09:00:00)-Water Temperature (C)]]*OO[[#This Row],[18]]/SUM(OO[18])</f>
        <v>3.0942522389011526E-16</v>
      </c>
      <c r="U12" s="10">
        <f>3/24*OO[[#This Row],[77 (28JUN1985 12:00:00)-Water Temperature (C)]]*OO[[#This Row],[19]]/SUM(OO[19])</f>
        <v>2.1548490519849721E-16</v>
      </c>
      <c r="V12" s="10">
        <f>3/24000000*OO[[#This Row],[78 (28JUN1985 15:00:00)-Water Temperature (C)]]*OO[[#This Row],[20]]</f>
        <v>1.6437530864149997E-16</v>
      </c>
      <c r="W12" s="10">
        <f>3/24000000*OO[[#This Row],[79 (28JUN1985 18:00:00)-Water Temperature (C)]]*OO[[#This Row],[21]]</f>
        <v>1.2918514104E-16</v>
      </c>
      <c r="X12" s="10">
        <f>3/24000000*OO[[#This Row],[80 (28JUN1985 21:00:00)-Water Temperature (C)]]*OO[[#This Row],[22]]</f>
        <v>1.05570919557025E-16</v>
      </c>
      <c r="Y12" s="10">
        <f>3/24000000*OO[[#This Row],[81 (29JUN1985 00:00:00)-Water Temperature (C)]]*OO[[#This Row],[23]]</f>
        <v>9.3832291020600008E-17</v>
      </c>
      <c r="Z12" s="10">
        <f>3/24000000*OO[[#This Row],[82 (29JUN1985 03:00:00)-Water Temperature (C)]]*OO[[#This Row],[24]]</f>
        <v>8.6696035906724978E-17</v>
      </c>
      <c r="AA12" s="10">
        <f>3/24000000*OO[[#This Row],[83 (29JUN1985 06:00:00)-Water Temperature (C)]]*OO[[#This Row],[25]]</f>
        <v>8.4322391012124993E-17</v>
      </c>
      <c r="AB12" s="10">
        <f>3/24000000*OO[[#This Row],[84 (29JUN1985 09:00:00)-Water Temperature (C)]]*OO[[#This Row],[26]]</f>
        <v>9.0034705078649996E-17</v>
      </c>
      <c r="AC12" s="10">
        <f>3/24000000*OO[[#This Row],[85 (29JUN1985 12:00:00)-Water Temperature (C)]]*OO[[#This Row],[27]]</f>
        <v>9.7016916199499994E-17</v>
      </c>
      <c r="AD12" s="10">
        <f>3/24000000*OO[[#This Row],[86 (29JUN1985 15:00:00)-Water Temperature (C)]]*OO[[#This Row],[28]]</f>
        <v>1.06786382278875E-16</v>
      </c>
      <c r="AE12" s="10">
        <f>3/24000000*OO[[#This Row],[88 (29JUN1985 21:00:00)-Water Temperature (C)]]*OO[[#This Row],[30]]</f>
        <v>8.1313878936287494E-17</v>
      </c>
      <c r="AF12" s="10">
        <f>3/24000000*OO[[#This Row],[88 (29JUN1985 21:00:00)-Water Temperature (C)]]*OO[[#This Row],[30]]</f>
        <v>8.1313878936287494E-17</v>
      </c>
      <c r="AG12" s="10">
        <f>3/24000000*OO[[#This Row],[89 (30JUN1985 00:00:00)-Water Temperature (C)]]*OO[[#This Row],[31]]</f>
        <v>6.2354804062150007E-17</v>
      </c>
      <c r="AH12" s="10">
        <f>3/24000000*OO[[#This Row],[90 (30JUN1985 03:00:00)-Water Temperature (C)]]*OO[[#This Row],[32]]</f>
        <v>5.8704176480449995E-17</v>
      </c>
      <c r="AI12" s="10">
        <f>3/24000000*OO[[#This Row],[91 (30JUN1985 06:00:00)-Water Temperature (C)]]*OO[[#This Row],[33]]</f>
        <v>5.691379939495E-17</v>
      </c>
      <c r="AJ12" s="10">
        <f>3/24000000*OO[[#This Row],[92 (30JUN1985 09:00:00)-Water Temperature (C)]]*OO[[#This Row],[34]]</f>
        <v>5.9222013066262488E-17</v>
      </c>
      <c r="AK12" s="10">
        <f>3/24000000*OO[[#This Row],[93 (30JUN1985 12:00:00)-Water Temperature (C)]]*OO[[#This Row],[35]]</f>
        <v>6.5601487445300002E-17</v>
      </c>
      <c r="AL12" s="10">
        <f>3/24000000*OO[[#This Row],[94 (30JUN1985 15:00:00)-Water Temperature (C)]]*OO[[#This Row],[36]]</f>
        <v>7.7027537252587487E-17</v>
      </c>
      <c r="AM12" s="10">
        <f>3/24000000*OO[[#This Row],[95 (30JUN1985 18:00:00)-Water Temperature (C)]]*OO[[#This Row],[37]]</f>
        <v>7.5244414333349991E-17</v>
      </c>
      <c r="AN12" s="10">
        <f>3/24000000*OO[[#This Row],[96 (30JUN1985 21:00:00)-Water Temperature (C)]]*OO[[#This Row],[38]]</f>
        <v>5.5968859358825007E-17</v>
      </c>
      <c r="AO12" s="10">
        <f>3/24000000*OO[[#This Row],[97 (01JUL1985 00:00:00)-Water Temperature (C)]]*OO[[#This Row],[39]]</f>
        <v>4.486705168215E-17</v>
      </c>
      <c r="AP12" s="10">
        <f>3/24000000*OO[[#This Row],[98 (01JUL1985 03:00:00)-Water Temperature (C)]]*OO[[#This Row],[40]]</f>
        <v>4.2413684527499993E-17</v>
      </c>
      <c r="AQ12" s="10">
        <f>3/24000000*OO[[#This Row],[99 (01JUL1985 06:00:00)-Water Temperature (C)]]*OO[[#This Row],[41]]</f>
        <v>4.2051928932749993E-17</v>
      </c>
      <c r="AR12" s="10">
        <f>3/24000000*OO[[#This Row],[100 (01JUL1985 09:00:00)-Water Temperature (C)]]*OO[[#This Row],[42]]</f>
        <v>4.5998295965999998E-17</v>
      </c>
      <c r="AS12" s="10">
        <f>3/24000000*OO[[#This Row],[101 (01JUL1985 12:00:00)-Water Temperature (C)]]*OO[[#This Row],[43]]</f>
        <v>4.7736792548100003E-17</v>
      </c>
      <c r="AT12" s="10">
        <f>3/24000000*OO[[#This Row],[102 (01JUL1985 15:00:00)-Water Temperature (C)]]*OO[[#This Row],[44]]</f>
        <v>4.7614744954674999E-17</v>
      </c>
      <c r="AU12" s="10">
        <f>3/24000000*OO[[#This Row],[103 (01JUL1985 18:00:00)-Water Temperature (C)]]*OO[[#This Row],[45]]</f>
        <v>4.1967908420175001E-17</v>
      </c>
      <c r="AV12" s="10">
        <f>3/24000000*OO[[#This Row],[104 (01JUL1985 21:00:00)-Water Temperature (C)]]*OO[[#This Row],[46]]</f>
        <v>3.6748558190399996E-17</v>
      </c>
      <c r="AW12" s="10">
        <f>3/24000000*OO[[#This Row],[105 (02JUL1985 00:00:00)-Water Temperature (C)]]*OO[[#This Row],[47]]</f>
        <v>3.27700021295E-17</v>
      </c>
      <c r="AX12" s="10">
        <f>3/24000000*OO[[#This Row],[106 (02JUL1985 03:00:00)-Water Temperature (C)]]*OO[[#This Row],[48]]</f>
        <v>3.12449858433375E-17</v>
      </c>
      <c r="AY12" s="10">
        <f>3/24000000*OO[[#This Row],[107 (02JUL1985 06:00:00)-Water Temperature (C)]]*OO[[#This Row],[49]]</f>
        <v>3.0997893599925001E-17</v>
      </c>
      <c r="AZ12" s="10">
        <f>3/24000000*OO[[#This Row],[108 (02JUL1985 09:00:00)-Water Temperature (C)]]*OO[[#This Row],[50]]</f>
        <v>3.5987403986999996E-17</v>
      </c>
      <c r="BA12" s="10">
        <f>3/24000000*OO[[#This Row],[109 (02JUL1985 12:00:00)-Water Temperature (C)]]*OO[[#This Row],[51]]</f>
        <v>3.7425690440374998E-17</v>
      </c>
      <c r="BB12" s="10">
        <f>3/24000000*OO[[#This Row],[110 (02JUL1985 15:00:00)-Water Temperature (C)]]*OO[[#This Row],[52]]</f>
        <v>3.8726314949399997E-17</v>
      </c>
      <c r="BC12" s="10">
        <f>3/24000000*OO[[#This Row],[111 (02JUL1985 18:00:00)-Water Temperature (C)]]*OO[[#This Row],[53]]</f>
        <v>3.5308846843575004E-17</v>
      </c>
      <c r="BD12" s="10">
        <f>3/24000000*OO[[#This Row],[112 (02JUL1985 21:00:00)-Water Temperature (C)]]*OO[[#This Row],[54]]</f>
        <v>2.7893972786625E-17</v>
      </c>
      <c r="BE12" s="10">
        <f>3/24000000*OO[[#This Row],[113 (03JUL1985 00:00:00)-Water Temperature (C)]]*OO[[#This Row],[55]]</f>
        <v>2.4621791918749999E-17</v>
      </c>
      <c r="BF12" s="10">
        <f>3/24000000*OO[[#This Row],[114 (03JUL1985 03:00:00)-Water Temperature (C)]]*OO[[#This Row],[56]]</f>
        <v>2.3555324157412501E-17</v>
      </c>
      <c r="BG12" s="10">
        <f>3/24000000*OO[[#This Row],[115 (03JUL1985 06:00:00)-Water Temperature (C)]]*OO[[#This Row],[57]]</f>
        <v>2.3581039649374997E-17</v>
      </c>
      <c r="BH12" s="10">
        <f>3/24000000*OO[[#This Row],[116 (03JUL1985 09:00:00)-Water Temperature (C)]]*OO[[#This Row],[58]]</f>
        <v>2.8094760935099999E-17</v>
      </c>
      <c r="BI12" s="10">
        <f>3/24000000*OO[[#This Row],[117 (03JUL1985 12:00:00)-Water Temperature (C)]]*OO[[#This Row],[59]]</f>
        <v>3.3758768314124995E-17</v>
      </c>
      <c r="BJ12" s="10">
        <f>3/24000000*OO[[#This Row],[118 (03JUL1985 15:00:00)-Water Temperature (C)]]*OO[[#This Row],[60]]</f>
        <v>3.5552519893137496E-17</v>
      </c>
      <c r="BK12" s="10">
        <f>3/24000000*OO[[#This Row],[119 (03JUL1985 18:00:00)-Water Temperature (C)]]*OO[[#This Row],[61]]</f>
        <v>2.9975685782699997E-17</v>
      </c>
      <c r="BL12" s="10">
        <f>3/24000000*OO[[#This Row],[120 (03JUL1985 21:00:00)-Water Temperature (C)]]*OO[[#This Row],[62]]</f>
        <v>2.1829371046974999E-17</v>
      </c>
      <c r="BM12" s="10">
        <f>3/24000000*OO[[#This Row],[121 (04JUL1985 00:00:00)-Water Temperature (C)]]*OO[[#This Row],[63]]</f>
        <v>1.861096926015E-17</v>
      </c>
      <c r="BN12" s="10">
        <f>3/24000000*OO[[#This Row],[122 (04JUL1985 03:00:00)-Water Temperature (C)]]*OO[[#This Row],[64]]</f>
        <v>1.7841352637699998E-17</v>
      </c>
      <c r="BO12" s="10">
        <f>3/24000000*OO[[#This Row],[123 (04JUL1985 06:00:00)-Water Temperature (C)]]*OO[[#This Row],[65]]</f>
        <v>1.7568546120387501E-17</v>
      </c>
      <c r="BP12" s="10">
        <f>3/24000000*OO[[#This Row],[124 (04JUL1985 09:00:00)-Water Temperature (C)]]*OO[[#This Row],[66]]</f>
        <v>2.0265548592337502E-17</v>
      </c>
      <c r="BQ12" s="10">
        <f>3/24000000*OO[[#This Row],[125 (04JUL1985 12:00:00)-Water Temperature (C)]]*OO[[#This Row],[67]]</f>
        <v>2.0087431730899999E-17</v>
      </c>
      <c r="BR12" s="10">
        <f>3/24000000*OO[[#This Row],[126 (04JUL1985 15:00:00)-Water Temperature (C)]]*OO[[#This Row],[68]]</f>
        <v>1.8001980823500001E-17</v>
      </c>
      <c r="BS12" s="10">
        <f>3/24000000*OO[[#This Row],[127 (04JUL1985 18:00:00)-Water Temperature (C)]]*OO[[#This Row],[69]]</f>
        <v>1.6006992550999999E-17</v>
      </c>
      <c r="BT12" s="10">
        <f>3/24000000*OO[[#This Row],[128 (04JUL1985 21:00:00)-Water Temperature (C)]]*OO[[#This Row],[70]]</f>
        <v>1.5150591201975E-17</v>
      </c>
      <c r="BU12" s="10">
        <f>3/24000000*OO[[#This Row],[129 (05JUL1985 00:00:00)-Water Temperature (C)]]*OO[[#This Row],[71]]</f>
        <v>1.4106371529266251E-17</v>
      </c>
      <c r="BV12" s="10">
        <f>3/24000000*OO[[#This Row],[130 (05JUL1985 03:00:00)-Water Temperature (C)]]*OO[[#This Row],[72]]</f>
        <v>1.3501950375114998E-17</v>
      </c>
      <c r="BW12" s="10">
        <f>3/24000000*OO[[#This Row],[131 (05JUL1985 06:00:00)-Water Temperature (C)]]*OO[[#This Row],[73]]</f>
        <v>1.3205176580474999E-17</v>
      </c>
      <c r="BX12" s="10">
        <f>3/24000000*OO[[#This Row],[132 (05JUL1985 09:00:00)-Water Temperature (C)]]*OO[[#This Row],[74]]</f>
        <v>1.5118686032906248E-17</v>
      </c>
      <c r="BY12" s="10">
        <f>3/24000000*OO[[#This Row],[133 (05JUL1985 12:00:00)-Water Temperature (C)]]*OO[[#This Row],[75]]</f>
        <v>1.8914966684572498E-17</v>
      </c>
      <c r="BZ12" s="10">
        <f>3/24000000*OO[[#This Row],[134 (05JUL1985 15:00:00)-Water Temperature (C)]]*OO[[#This Row],[76]]</f>
        <v>2.1166590770675E-17</v>
      </c>
      <c r="CA12" s="10">
        <f>3/24000000*OO[[#This Row],[135 (05JUL1985 18:00:00)-Water Temperature (C)]]*OO[[#This Row],[77]]</f>
        <v>1.8045946245284995E-17</v>
      </c>
      <c r="CB12" s="10">
        <f>3/24000000*OO[[#This Row],[136 (05JUL1985 21:00:00)-Water Temperature (C)]]*OO[[#This Row],[78]]</f>
        <v>1.2953144508873751E-17</v>
      </c>
      <c r="CC12" s="10">
        <f>3/24000000*OO[[#This Row],[137 (06JUL1985 00:00:00)-Water Temperature (C)]]*OO[[#This Row],[79]]</f>
        <v>1.0650885927225001E-17</v>
      </c>
      <c r="CD12" s="10">
        <f>3/24000000*OO[[#This Row],[138 (06JUL1985 03:00:00)-Water Temperature (C)]]*OO[[#This Row],[80]]</f>
        <v>1.0157120565849999E-17</v>
      </c>
      <c r="CE12" s="10">
        <f>3/24000000*OO[[#This Row],[139 (06JUL1985 06:00:00)-Water Temperature (C)]]*OO[[#This Row],[81]]</f>
        <v>9.921104389702501E-18</v>
      </c>
      <c r="CF12" s="10">
        <f>3/24000000*OO[[#This Row],[140 (06JUL1985 09:00:00)-Water Temperature (C)]]*OO[[#This Row],[82]]</f>
        <v>1.073500704834E-17</v>
      </c>
      <c r="CG12" s="10">
        <f>3/24000000*OO[[#This Row],[141 (06JUL1985 12:00:00)-Water Temperature (C)]]*OO[[#This Row],[83]]</f>
        <v>1.1467130879377499E-17</v>
      </c>
      <c r="CH12" s="10">
        <f>3/24000000*OO[[#This Row],[142 (06JUL1985 15:00:00)-Water Temperature (C)]]*OO[[#This Row],[84]]</f>
        <v>1.0806726832864999E-17</v>
      </c>
      <c r="CI12" s="10">
        <f>3/24000000*OO[[#This Row],[143 (06JUL1985 18:00:00)-Water Temperature (C)]]*OO[[#This Row],[85]]</f>
        <v>1.033855203985625E-17</v>
      </c>
      <c r="CJ12" s="10">
        <f>3/24000000*OO[[#This Row],[144 (06JUL1985 21:00:00)-Water Temperature (C)]]*OO[[#This Row],[86]]</f>
        <v>9.235412015275E-18</v>
      </c>
      <c r="CK12" s="10">
        <f>3/24000000*OO[[#This Row],[145 (07JUL1985 00:00:00)-Water Temperature (C)]]*OO[[#This Row],[87]]</f>
        <v>8.1061257603899989E-18</v>
      </c>
      <c r="CL12" s="10">
        <f>3/24000000*OO[[#This Row],[146 (07JUL1985 03:00:00)-Water Temperature (C)]]*OO[[#This Row],[88]]</f>
        <v>7.7541153836562487E-18</v>
      </c>
      <c r="CM12" s="10">
        <f>3/24000000*OO[[#This Row],[147 (07JUL1985 06:00:00)-Water Temperature (C)]]*OO[[#This Row],[89]]</f>
        <v>7.6966861044124992E-18</v>
      </c>
      <c r="CN12" s="10">
        <f>3/24000000*OO[[#This Row],[148 (07JUL1985 09:00:00)-Water Temperature (C)]]*OO[[#This Row],[90]]</f>
        <v>8.4472248177624991E-18</v>
      </c>
      <c r="CO12" s="10">
        <f>3/24000000*OO[[#This Row],[149 (07JUL1985 12:00:00)-Water Temperature (C)]]*OO[[#This Row],[91]]</f>
        <v>8.6863133009800003E-18</v>
      </c>
      <c r="CP12" s="10">
        <f>3/24000000*OO[[#This Row],[150 (07JUL1985 15:00:00)-Water Temperature (C)]]*OO[[#This Row],[92]]</f>
        <v>9.1863879894324983E-18</v>
      </c>
      <c r="CQ12" s="10">
        <f>3/24000000*OO[[#This Row],[151 (07JUL1985 18:00:00)-Water Temperature (C)]]*OO[[#This Row],[93]]</f>
        <v>9.5479305040250006E-18</v>
      </c>
      <c r="CR12" s="10">
        <f>3/24000000*OO[[#This Row],[152 (07JUL1985 21:00:00)-Water Temperature (C)]]*OO[[#This Row],[94]]</f>
        <v>8.1595317937162492E-18</v>
      </c>
      <c r="CS12" s="10">
        <f>3/24000000*OO[[#This Row],[153 (08JUL1985 00:00:00)-Water Temperature (C)]]*OO[[#This Row],[95]]</f>
        <v>6.3029670727249992E-18</v>
      </c>
      <c r="CT12" s="10">
        <f>3/24000000*OO[[#This Row],[154 (08JUL1985 03:00:00)-Water Temperature (C)]]*OO[[#This Row],[96]]</f>
        <v>5.9942741845774999E-18</v>
      </c>
      <c r="CU12" s="10">
        <f>3/24000000*OO[[#This Row],[155 (08JUL1985 06:00:00)-Water Temperature (C)]]*OO[[#This Row],[97]]</f>
        <v>5.8633229664899997E-18</v>
      </c>
      <c r="CV12" s="10">
        <f>3/24000000*OO[[#This Row],[156 (08JUL1985 09:00:00)-Water Temperature (C)]]*OO[[#This Row],[98]]</f>
        <v>6.5519932726012502E-18</v>
      </c>
      <c r="CW12" s="10">
        <f>3/24000000*OO[[#This Row],[157 (08JUL1985 12:00:00)-Water Temperature (C)]]*OO[[#This Row],[99]]</f>
        <v>6.2930229674924995E-18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1.6626630330673117E-5</v>
      </c>
      <c r="D13" s="10">
        <f>3/24*OO[[#This Row],[60 (26JUN1985 09:00:00)-Water Temperature (C)]]*OO[[#This Row],[2]]/SUM(OO[2])</f>
        <v>2.4450688014412765E-7</v>
      </c>
      <c r="E13" s="10">
        <f>3/24*OO[[#This Row],[61 (26JUN1985 12:00:00)-Water Temperature (C)]]*OO[[#This Row],[3]]/SUM(OO[3])</f>
        <v>3.2073767206840139E-9</v>
      </c>
      <c r="F13" s="10">
        <f>3/24*OO[[#This Row],[62 (26JUN1985 15:00:00)-Water Temperature (C)]]*OO[[#This Row],[4]]/SUM(OO[4])</f>
        <v>4.7441699384382098E-11</v>
      </c>
      <c r="G13" s="10">
        <f>3/24*OO[[#This Row],[63 (26JUN1985 18:00:00)-Water Temperature (C)]]*OO[[#This Row],[5]]/SUM(OO[5])</f>
        <v>6.3708961521693989E-13</v>
      </c>
      <c r="H13" s="10">
        <f>3/24*OO[[#This Row],[64 (26JUN1985 21:00:00)-Water Temperature (C)]]*OO[[#This Row],[6]]/SUM(OO[6])</f>
        <v>8.3711016365666726E-15</v>
      </c>
      <c r="I13" s="10">
        <f>3/24*OO[[#This Row],[65 (27JUN1985 00:00:00)-Water Temperature (C)]]*OO[[#This Row],[7]]/SUM(OO[7])</f>
        <v>7.6827227099799951E-16</v>
      </c>
      <c r="J13" s="10">
        <f>3/24*OO[[#This Row],[66 (27JUN1985 03:00:00)-Water Temperature (C)]]*OO[[#This Row],[8]]/SUM(OO[8])</f>
        <v>6.6827871363411744E-16</v>
      </c>
      <c r="K13" s="10">
        <f>3/24*OO[[#This Row],[67 (27JUN1985 06:00:00)-Water Temperature (C)]]*OO[[#This Row],[9]]/SUM(OO[9])</f>
        <v>1.1199042049692273E-15</v>
      </c>
      <c r="L13" s="10">
        <f>3/24*OO[[#This Row],[68 (27JUN1985 09:00:00)-Water Temperature (C)]]*OO[[#This Row],[10]]/SUM(OO[10])</f>
        <v>1.8962732565427135E-15</v>
      </c>
      <c r="M13" s="10">
        <f>3/24*OO[[#This Row],[69 (27JUN1985 12:00:00)-Water Temperature (C)]]*OO[[#This Row],[11]]/SUM(OO[11])</f>
        <v>2.4839600433225699E-15</v>
      </c>
      <c r="N13" s="10">
        <f>3/24*OO[[#This Row],[70 (27JUN1985 15:00:00)-Water Temperature (C)]]*OO[[#This Row],[12]]/SUM(OO[12])</f>
        <v>2.7749399603779071E-15</v>
      </c>
      <c r="O13" s="10">
        <f>3/24*OO[[#This Row],[71 (27JUN1985 18:00:00)-Water Temperature (C)]]*OO[[#This Row],[13]]/SUM(OO[13])</f>
        <v>2.7017077879172497E-15</v>
      </c>
      <c r="P13" s="10">
        <f>3/24*OO[[#This Row],[72 (27JUN1985 21:00:00)-Water Temperature (C)]]*OO[[#This Row],[14]]/SUM(OO[14])</f>
        <v>2.2057210384920065E-15</v>
      </c>
      <c r="Q13" s="10">
        <f>3/24*OO[[#This Row],[73 (28JUN1985 00:00:00)-Water Temperature (C)]]*OO[[#This Row],[15]]/SUM(OO[15])</f>
        <v>1.9400556934036585E-15</v>
      </c>
      <c r="R13" s="10">
        <f>3/24*OO[[#This Row],[74 (28JUN1985 03:00:00)-Water Temperature (C)]]*OO[[#This Row],[16]]/SUM(OO[16])</f>
        <v>1.8015075907183517E-15</v>
      </c>
      <c r="S13" s="10">
        <f>3/24*OO[[#This Row],[75 (28JUN1985 06:00:00)-Water Temperature (C)]]*OO[[#This Row],[17]]/SUM(OO[17])</f>
        <v>1.3847161285162829E-15</v>
      </c>
      <c r="T13" s="10">
        <f>3/24*OO[[#This Row],[76 (28JUN1985 09:00:00)-Water Temperature (C)]]*OO[[#This Row],[18]]/SUM(OO[18])</f>
        <v>1.0409738048471473E-15</v>
      </c>
      <c r="U13" s="10">
        <f>3/24*OO[[#This Row],[77 (28JUN1985 12:00:00)-Water Temperature (C)]]*OO[[#This Row],[19]]/SUM(OO[19])</f>
        <v>7.4053135688877438E-16</v>
      </c>
      <c r="V13" s="10">
        <f>3/24000000*OO[[#This Row],[78 (28JUN1985 15:00:00)-Water Temperature (C)]]*OO[[#This Row],[20]]</f>
        <v>5.6804236015875E-16</v>
      </c>
      <c r="W13" s="10">
        <f>3/24000000*OO[[#This Row],[79 (28JUN1985 18:00:00)-Water Temperature (C)]]*OO[[#This Row],[21]]</f>
        <v>4.5591938039125E-16</v>
      </c>
      <c r="X13" s="10">
        <f>3/24000000*OO[[#This Row],[80 (28JUN1985 21:00:00)-Water Temperature (C)]]*OO[[#This Row],[22]]</f>
        <v>3.70191334873125E-16</v>
      </c>
      <c r="Y13" s="10">
        <f>3/24000000*OO[[#This Row],[81 (29JUN1985 00:00:00)-Water Temperature (C)]]*OO[[#This Row],[23]]</f>
        <v>3.2913525278100002E-16</v>
      </c>
      <c r="Z13" s="10">
        <f>3/24000000*OO[[#This Row],[82 (29JUN1985 03:00:00)-Water Temperature (C)]]*OO[[#This Row],[24]]</f>
        <v>3.0432158009324996E-16</v>
      </c>
      <c r="AA13" s="10">
        <f>3/24000000*OO[[#This Row],[83 (29JUN1985 06:00:00)-Water Temperature (C)]]*OO[[#This Row],[25]]</f>
        <v>2.9617752492899997E-16</v>
      </c>
      <c r="AB13" s="10">
        <f>3/24000000*OO[[#This Row],[84 (29JUN1985 09:00:00)-Water Temperature (C)]]*OO[[#This Row],[26]]</f>
        <v>3.1865985534375E-16</v>
      </c>
      <c r="AC13" s="10">
        <f>3/24000000*OO[[#This Row],[85 (29JUN1985 12:00:00)-Water Temperature (C)]]*OO[[#This Row],[27]]</f>
        <v>3.4627451840099998E-16</v>
      </c>
      <c r="AD13" s="10">
        <f>3/24000000*OO[[#This Row],[86 (29JUN1985 15:00:00)-Water Temperature (C)]]*OO[[#This Row],[28]]</f>
        <v>3.84411910206E-16</v>
      </c>
      <c r="AE13" s="10">
        <f>3/24000000*OO[[#This Row],[88 (29JUN1985 21:00:00)-Water Temperature (C)]]*OO[[#This Row],[30]]</f>
        <v>2.9600179837999998E-16</v>
      </c>
      <c r="AF13" s="10">
        <f>3/24000000*OO[[#This Row],[88 (29JUN1985 21:00:00)-Water Temperature (C)]]*OO[[#This Row],[30]]</f>
        <v>2.9600179837999998E-16</v>
      </c>
      <c r="AG13" s="10">
        <f>3/24000000*OO[[#This Row],[89 (30JUN1985 00:00:00)-Water Temperature (C)]]*OO[[#This Row],[31]]</f>
        <v>2.2083492519424998E-16</v>
      </c>
      <c r="AH13" s="10">
        <f>3/24000000*OO[[#This Row],[90 (30JUN1985 03:00:00)-Water Temperature (C)]]*OO[[#This Row],[32]]</f>
        <v>2.0685258359999997E-16</v>
      </c>
      <c r="AI13" s="10">
        <f>3/24000000*OO[[#This Row],[91 (30JUN1985 06:00:00)-Water Temperature (C)]]*OO[[#This Row],[33]]</f>
        <v>2.00339021352875E-16</v>
      </c>
      <c r="AJ13" s="10">
        <f>3/24000000*OO[[#This Row],[92 (30JUN1985 09:00:00)-Water Temperature (C)]]*OO[[#This Row],[34]]</f>
        <v>2.0962822819574999E-16</v>
      </c>
      <c r="AK13" s="10">
        <f>3/24000000*OO[[#This Row],[93 (30JUN1985 12:00:00)-Water Temperature (C)]]*OO[[#This Row],[35]]</f>
        <v>2.3280233771287498E-16</v>
      </c>
      <c r="AL13" s="10">
        <f>3/24000000*OO[[#This Row],[94 (30JUN1985 15:00:00)-Water Temperature (C)]]*OO[[#This Row],[36]]</f>
        <v>2.7760969259449996E-16</v>
      </c>
      <c r="AM13" s="10">
        <f>3/24000000*OO[[#This Row],[95 (30JUN1985 18:00:00)-Water Temperature (C)]]*OO[[#This Row],[37]]</f>
        <v>2.7330452897012498E-16</v>
      </c>
      <c r="AN13" s="10">
        <f>3/24000000*OO[[#This Row],[96 (30JUN1985 21:00:00)-Water Temperature (C)]]*OO[[#This Row],[38]]</f>
        <v>2.0348585528375E-16</v>
      </c>
      <c r="AO13" s="10">
        <f>3/24000000*OO[[#This Row],[97 (01JUL1985 00:00:00)-Water Temperature (C)]]*OO[[#This Row],[39]]</f>
        <v>1.5872694937224998E-16</v>
      </c>
      <c r="AP13" s="10">
        <f>3/24000000*OO[[#This Row],[98 (01JUL1985 03:00:00)-Water Temperature (C)]]*OO[[#This Row],[40]]</f>
        <v>1.4933546207774998E-16</v>
      </c>
      <c r="AQ13" s="10">
        <f>3/24000000*OO[[#This Row],[99 (01JUL1985 06:00:00)-Water Temperature (C)]]*OO[[#This Row],[41]]</f>
        <v>1.4806002127925001E-16</v>
      </c>
      <c r="AR13" s="10">
        <f>3/24000000*OO[[#This Row],[100 (01JUL1985 09:00:00)-Water Temperature (C)]]*OO[[#This Row],[42]]</f>
        <v>1.632055218759E-16</v>
      </c>
      <c r="AS13" s="10">
        <f>3/24000000*OO[[#This Row],[101 (01JUL1985 12:00:00)-Water Temperature (C)]]*OO[[#This Row],[43]]</f>
        <v>1.7062422008849999E-16</v>
      </c>
      <c r="AT13" s="10">
        <f>3/24000000*OO[[#This Row],[102 (01JUL1985 15:00:00)-Water Temperature (C)]]*OO[[#This Row],[44]]</f>
        <v>1.7118216938255E-16</v>
      </c>
      <c r="AU13" s="10">
        <f>3/24000000*OO[[#This Row],[103 (01JUL1985 18:00:00)-Water Temperature (C)]]*OO[[#This Row],[45]]</f>
        <v>1.5040376710773749E-16</v>
      </c>
      <c r="AV13" s="10">
        <f>3/24000000*OO[[#This Row],[104 (01JUL1985 21:00:00)-Water Temperature (C)]]*OO[[#This Row],[46]]</f>
        <v>1.3107358380631249E-16</v>
      </c>
      <c r="AW13" s="10">
        <f>3/24000000*OO[[#This Row],[105 (02JUL1985 00:00:00)-Water Temperature (C)]]*OO[[#This Row],[47]]</f>
        <v>1.1563725715577501E-16</v>
      </c>
      <c r="AX13" s="10">
        <f>3/24000000*OO[[#This Row],[106 (02JUL1985 03:00:00)-Water Temperature (C)]]*OO[[#This Row],[48]]</f>
        <v>1.1008476953264998E-16</v>
      </c>
      <c r="AY13" s="10">
        <f>3/24000000*OO[[#This Row],[107 (02JUL1985 06:00:00)-Water Temperature (C)]]*OO[[#This Row],[49]]</f>
        <v>1.0916841940874998E-16</v>
      </c>
      <c r="AZ13" s="10">
        <f>3/24000000*OO[[#This Row],[108 (02JUL1985 09:00:00)-Water Temperature (C)]]*OO[[#This Row],[50]]</f>
        <v>1.2789510626199999E-16</v>
      </c>
      <c r="BA13" s="10">
        <f>3/24000000*OO[[#This Row],[109 (02JUL1985 12:00:00)-Water Temperature (C)]]*OO[[#This Row],[51]]</f>
        <v>1.349989650192E-16</v>
      </c>
      <c r="BB13" s="10">
        <f>3/24000000*OO[[#This Row],[110 (02JUL1985 15:00:00)-Water Temperature (C)]]*OO[[#This Row],[52]]</f>
        <v>1.3944070107119999E-16</v>
      </c>
      <c r="BC13" s="10">
        <f>3/24000000*OO[[#This Row],[111 (02JUL1985 18:00:00)-Water Temperature (C)]]*OO[[#This Row],[53]]</f>
        <v>1.280794923945875E-16</v>
      </c>
      <c r="BD13" s="10">
        <f>3/24000000*OO[[#This Row],[112 (02JUL1985 21:00:00)-Water Temperature (C)]]*OO[[#This Row],[54]]</f>
        <v>1.0008720835925E-16</v>
      </c>
      <c r="BE13" s="10">
        <f>3/24000000*OO[[#This Row],[113 (03JUL1985 00:00:00)-Water Temperature (C)]]*OO[[#This Row],[55]]</f>
        <v>8.7036687163999992E-17</v>
      </c>
      <c r="BF13" s="10">
        <f>3/24000000*OO[[#This Row],[114 (03JUL1985 03:00:00)-Water Temperature (C)]]*OO[[#This Row],[56]]</f>
        <v>8.3028440989199996E-17</v>
      </c>
      <c r="BG13" s="10">
        <f>3/24000000*OO[[#This Row],[115 (03JUL1985 06:00:00)-Water Temperature (C)]]*OO[[#This Row],[57]]</f>
        <v>8.3077954953599975E-17</v>
      </c>
      <c r="BH13" s="10">
        <f>3/24000000*OO[[#This Row],[116 (03JUL1985 09:00:00)-Water Temperature (C)]]*OO[[#This Row],[58]]</f>
        <v>9.983966739506249E-17</v>
      </c>
      <c r="BI13" s="10">
        <f>3/24000000*OO[[#This Row],[117 (03JUL1985 12:00:00)-Water Temperature (C)]]*OO[[#This Row],[59]]</f>
        <v>1.2171855463475E-16</v>
      </c>
      <c r="BJ13" s="10">
        <f>3/24000000*OO[[#This Row],[118 (03JUL1985 15:00:00)-Water Temperature (C)]]*OO[[#This Row],[60]]</f>
        <v>1.2964754960289999E-16</v>
      </c>
      <c r="BK13" s="10">
        <f>3/24000000*OO[[#This Row],[119 (03JUL1985 18:00:00)-Water Temperature (C)]]*OO[[#This Row],[61]]</f>
        <v>1.0970375284687499E-16</v>
      </c>
      <c r="BL13" s="10">
        <f>3/24000000*OO[[#This Row],[120 (03JUL1985 21:00:00)-Water Temperature (C)]]*OO[[#This Row],[62]]</f>
        <v>7.8937037535937493E-17</v>
      </c>
      <c r="BM13" s="10">
        <f>3/24000000*OO[[#This Row],[121 (04JUL1985 00:00:00)-Water Temperature (C)]]*OO[[#This Row],[63]]</f>
        <v>6.5782021368399997E-17</v>
      </c>
      <c r="BN13" s="10">
        <f>3/24000000*OO[[#This Row],[122 (04JUL1985 03:00:00)-Water Temperature (C)]]*OO[[#This Row],[64]]</f>
        <v>6.2923287169537496E-17</v>
      </c>
      <c r="BO13" s="10">
        <f>3/24000000*OO[[#This Row],[123 (04JUL1985 06:00:00)-Water Temperature (C)]]*OO[[#This Row],[65]]</f>
        <v>6.1915412552912491E-17</v>
      </c>
      <c r="BP13" s="10">
        <f>3/24000000*OO[[#This Row],[124 (04JUL1985 09:00:00)-Water Temperature (C)]]*OO[[#This Row],[66]]</f>
        <v>7.1910043324599988E-17</v>
      </c>
      <c r="BQ13" s="10">
        <f>3/24000000*OO[[#This Row],[125 (04JUL1985 12:00:00)-Water Temperature (C)]]*OO[[#This Row],[67]]</f>
        <v>7.2382813354574994E-17</v>
      </c>
      <c r="BR13" s="10">
        <f>3/24000000*OO[[#This Row],[126 (04JUL1985 15:00:00)-Water Temperature (C)]]*OO[[#This Row],[68]]</f>
        <v>6.3960839425999998E-17</v>
      </c>
      <c r="BS13" s="10">
        <f>3/24000000*OO[[#This Row],[127 (04JUL1985 18:00:00)-Water Temperature (C)]]*OO[[#This Row],[69]]</f>
        <v>5.6772765156937496E-17</v>
      </c>
      <c r="BT13" s="10">
        <f>3/24000000*OO[[#This Row],[128 (04JUL1985 21:00:00)-Water Temperature (C)]]*OO[[#This Row],[70]]</f>
        <v>5.3750726619800006E-17</v>
      </c>
      <c r="BU13" s="10">
        <f>3/24000000*OO[[#This Row],[129 (05JUL1985 00:00:00)-Water Temperature (C)]]*OO[[#This Row],[71]]</f>
        <v>4.9788510698024997E-17</v>
      </c>
      <c r="BV13" s="10">
        <f>3/24000000*OO[[#This Row],[130 (05JUL1985 03:00:00)-Water Temperature (C)]]*OO[[#This Row],[72]]</f>
        <v>4.7601174666975008E-17</v>
      </c>
      <c r="BW13" s="10">
        <f>3/24000000*OO[[#This Row],[131 (05JUL1985 06:00:00)-Water Temperature (C)]]*OO[[#This Row],[73]]</f>
        <v>4.6528214230837502E-17</v>
      </c>
      <c r="BX13" s="10">
        <f>3/24000000*OO[[#This Row],[132 (05JUL1985 09:00:00)-Water Temperature (C)]]*OO[[#This Row],[74]]</f>
        <v>5.36478868431875E-17</v>
      </c>
      <c r="BY13" s="10">
        <f>3/24000000*OO[[#This Row],[133 (05JUL1985 12:00:00)-Water Temperature (C)]]*OO[[#This Row],[75]]</f>
        <v>6.8019979695399984E-17</v>
      </c>
      <c r="BZ13" s="10">
        <f>3/24000000*OO[[#This Row],[134 (05JUL1985 15:00:00)-Water Temperature (C)]]*OO[[#This Row],[76]]</f>
        <v>7.7063377531999992E-17</v>
      </c>
      <c r="CA13" s="10">
        <f>3/24000000*OO[[#This Row],[135 (05JUL1985 18:00:00)-Water Temperature (C)]]*OO[[#This Row],[77]]</f>
        <v>6.6334061372999999E-17</v>
      </c>
      <c r="CB13" s="10">
        <f>3/24000000*OO[[#This Row],[136 (05JUL1985 21:00:00)-Water Temperature (C)]]*OO[[#This Row],[78]]</f>
        <v>4.7012322754399999E-17</v>
      </c>
      <c r="CC13" s="10">
        <f>3/24000000*OO[[#This Row],[137 (06JUL1985 00:00:00)-Water Temperature (C)]]*OO[[#This Row],[79]]</f>
        <v>3.7681450609649994E-17</v>
      </c>
      <c r="CD13" s="10">
        <f>3/24000000*OO[[#This Row],[138 (06JUL1985 03:00:00)-Water Temperature (C)]]*OO[[#This Row],[80]]</f>
        <v>3.5808916093750001E-17</v>
      </c>
      <c r="CE13" s="10">
        <f>3/24000000*OO[[#This Row],[139 (06JUL1985 06:00:00)-Water Temperature (C)]]*OO[[#This Row],[81]]</f>
        <v>3.4956072292949999E-17</v>
      </c>
      <c r="CF13" s="10">
        <f>3/24000000*OO[[#This Row],[140 (06JUL1985 09:00:00)-Water Temperature (C)]]*OO[[#This Row],[82]]</f>
        <v>3.8053718094987497E-17</v>
      </c>
      <c r="CG13" s="10">
        <f>3/24000000*OO[[#This Row],[141 (06JUL1985 12:00:00)-Water Temperature (C)]]*OO[[#This Row],[83]]</f>
        <v>4.0968819935437491E-17</v>
      </c>
      <c r="CH13" s="10">
        <f>3/24000000*OO[[#This Row],[142 (06JUL1985 15:00:00)-Water Temperature (C)]]*OO[[#This Row],[84]]</f>
        <v>3.8870771754899995E-17</v>
      </c>
      <c r="CI13" s="10">
        <f>3/24000000*OO[[#This Row],[143 (06JUL1985 18:00:00)-Water Temperature (C)]]*OO[[#This Row],[85]]</f>
        <v>3.6850782521925E-17</v>
      </c>
      <c r="CJ13" s="10">
        <f>3/24000000*OO[[#This Row],[144 (06JUL1985 21:00:00)-Water Temperature (C)]]*OO[[#This Row],[86]]</f>
        <v>3.3092158335049998E-17</v>
      </c>
      <c r="CK13" s="10">
        <f>3/24000000*OO[[#This Row],[145 (07JUL1985 00:00:00)-Water Temperature (C)]]*OO[[#This Row],[87]]</f>
        <v>2.8647337419249997E-17</v>
      </c>
      <c r="CL13" s="10">
        <f>3/24000000*OO[[#This Row],[146 (07JUL1985 03:00:00)-Water Temperature (C)]]*OO[[#This Row],[88]]</f>
        <v>2.734261420375E-17</v>
      </c>
      <c r="CM13" s="10">
        <f>3/24000000*OO[[#This Row],[147 (07JUL1985 06:00:00)-Water Temperature (C)]]*OO[[#This Row],[89]]</f>
        <v>2.7122408311200002E-17</v>
      </c>
      <c r="CN13" s="10">
        <f>3/24000000*OO[[#This Row],[148 (07JUL1985 09:00:00)-Water Temperature (C)]]*OO[[#This Row],[90]]</f>
        <v>3.0033385587562497E-17</v>
      </c>
      <c r="CO13" s="10">
        <f>3/24000000*OO[[#This Row],[149 (07JUL1985 12:00:00)-Water Temperature (C)]]*OO[[#This Row],[91]]</f>
        <v>3.1002820326174998E-17</v>
      </c>
      <c r="CP13" s="10">
        <f>3/24000000*OO[[#This Row],[150 (07JUL1985 15:00:00)-Water Temperature (C)]]*OO[[#This Row],[92]]</f>
        <v>3.3048115810250002E-17</v>
      </c>
      <c r="CQ13" s="10">
        <f>3/24000000*OO[[#This Row],[151 (07JUL1985 18:00:00)-Water Temperature (C)]]*OO[[#This Row],[93]]</f>
        <v>3.4492983276650004E-17</v>
      </c>
      <c r="CR13" s="10">
        <f>3/24000000*OO[[#This Row],[152 (07JUL1985 21:00:00)-Water Temperature (C)]]*OO[[#This Row],[94]]</f>
        <v>2.9662750451087499E-17</v>
      </c>
      <c r="CS13" s="10">
        <f>3/24000000*OO[[#This Row],[153 (08JUL1985 00:00:00)-Water Temperature (C)]]*OO[[#This Row],[95]]</f>
        <v>2.2352865595324998E-17</v>
      </c>
      <c r="CT13" s="10">
        <f>3/24000000*OO[[#This Row],[154 (08JUL1985 03:00:00)-Water Temperature (C)]]*OO[[#This Row],[96]]</f>
        <v>2.11468649603625E-17</v>
      </c>
      <c r="CU13" s="10">
        <f>3/24000000*OO[[#This Row],[155 (08JUL1985 06:00:00)-Water Temperature (C)]]*OO[[#This Row],[97]]</f>
        <v>2.0671766132187498E-17</v>
      </c>
      <c r="CV13" s="10">
        <f>3/24000000*OO[[#This Row],[156 (08JUL1985 09:00:00)-Water Temperature (C)]]*OO[[#This Row],[98]]</f>
        <v>2.3224029523875001E-17</v>
      </c>
      <c r="CW13" s="10">
        <f>3/24000000*OO[[#This Row],[157 (08JUL1985 12:00:00)-Water Temperature (C)]]*OO[[#This Row],[99]]</f>
        <v>2.2627504400625E-17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1.6242500483370257E-5</v>
      </c>
      <c r="D14" s="10">
        <f>3/24*OO[[#This Row],[60 (26JUN1985 09:00:00)-Water Temperature (C)]]*OO[[#This Row],[2]]/SUM(OO[2])</f>
        <v>2.4015123433577193E-7</v>
      </c>
      <c r="E14" s="10">
        <f>3/24*OO[[#This Row],[61 (26JUN1985 12:00:00)-Water Temperature (C)]]*OO[[#This Row],[3]]/SUM(OO[3])</f>
        <v>3.1592861423298662E-9</v>
      </c>
      <c r="F14" s="10">
        <f>3/24*OO[[#This Row],[62 (26JUN1985 15:00:00)-Water Temperature (C)]]*OO[[#This Row],[4]]/SUM(OO[4])</f>
        <v>4.6492079465293771E-11</v>
      </c>
      <c r="G14" s="10">
        <f>3/24*OO[[#This Row],[63 (26JUN1985 18:00:00)-Water Temperature (C)]]*OO[[#This Row],[5]]/SUM(OO[5])</f>
        <v>4.9246243382209721E-13</v>
      </c>
      <c r="H14" s="10">
        <f>3/24*OO[[#This Row],[64 (26JUN1985 21:00:00)-Water Temperature (C)]]*OO[[#This Row],[6]]/SUM(OO[6])</f>
        <v>1.7257406930620693E-14</v>
      </c>
      <c r="I14" s="10">
        <f>3/24*OO[[#This Row],[65 (27JUN1985 00:00:00)-Water Temperature (C)]]*OO[[#This Row],[7]]/SUM(OO[7])</f>
        <v>9.8683206739856969E-15</v>
      </c>
      <c r="J14" s="10">
        <f>3/24*OO[[#This Row],[66 (27JUN1985 03:00:00)-Water Temperature (C)]]*OO[[#This Row],[8]]/SUM(OO[8])</f>
        <v>9.8958288664812851E-15</v>
      </c>
      <c r="K14" s="10">
        <f>3/24*OO[[#This Row],[67 (27JUN1985 06:00:00)-Water Temperature (C)]]*OO[[#This Row],[9]]/SUM(OO[9])</f>
        <v>1.634845500176361E-14</v>
      </c>
      <c r="L14" s="10">
        <f>3/24*OO[[#This Row],[68 (27JUN1985 09:00:00)-Water Temperature (C)]]*OO[[#This Row],[10]]/SUM(OO[10])</f>
        <v>2.5488796807341956E-14</v>
      </c>
      <c r="M14" s="10">
        <f>3/24*OO[[#This Row],[69 (27JUN1985 12:00:00)-Water Temperature (C)]]*OO[[#This Row],[11]]/SUM(OO[11])</f>
        <v>3.1144408900345198E-14</v>
      </c>
      <c r="N14" s="10">
        <f>3/24*OO[[#This Row],[70 (27JUN1985 15:00:00)-Water Temperature (C)]]*OO[[#This Row],[12]]/SUM(OO[12])</f>
        <v>3.2588368417675704E-14</v>
      </c>
      <c r="O14" s="10">
        <f>3/24*OO[[#This Row],[71 (27JUN1985 18:00:00)-Water Temperature (C)]]*OO[[#This Row],[13]]/SUM(OO[13])</f>
        <v>3.0000659913505131E-14</v>
      </c>
      <c r="P14" s="10">
        <f>3/24*OO[[#This Row],[72 (27JUN1985 21:00:00)-Water Temperature (C)]]*OO[[#This Row],[14]]/SUM(OO[14])</f>
        <v>2.3351164667842153E-14</v>
      </c>
      <c r="Q14" s="10">
        <f>3/24*OO[[#This Row],[73 (28JUN1985 00:00:00)-Water Temperature (C)]]*OO[[#This Row],[15]]/SUM(OO[15])</f>
        <v>1.9497782689522072E-14</v>
      </c>
      <c r="R14" s="10">
        <f>3/24*OO[[#This Row],[74 (28JUN1985 03:00:00)-Water Temperature (C)]]*OO[[#This Row],[16]]/SUM(OO[16])</f>
        <v>1.7358761641824197E-14</v>
      </c>
      <c r="S14" s="10">
        <f>3/24*OO[[#This Row],[75 (28JUN1985 06:00:00)-Water Temperature (C)]]*OO[[#This Row],[17]]/SUM(OO[17])</f>
        <v>1.2903669052936864E-14</v>
      </c>
      <c r="T14" s="10">
        <f>3/24*OO[[#This Row],[76 (28JUN1985 09:00:00)-Water Temperature (C)]]*OO[[#This Row],[18]]/SUM(OO[18])</f>
        <v>9.6651108605237023E-15</v>
      </c>
      <c r="U14" s="10">
        <f>3/24*OO[[#This Row],[77 (28JUN1985 12:00:00)-Water Temperature (C)]]*OO[[#This Row],[19]]/SUM(OO[19])</f>
        <v>7.0100350379929122E-15</v>
      </c>
      <c r="V14" s="10">
        <f>3/24000000*OO[[#This Row],[78 (28JUN1985 15:00:00)-Water Temperature (C)]]*OO[[#This Row],[20]]</f>
        <v>5.4059875493812496E-15</v>
      </c>
      <c r="W14" s="10">
        <f>3/24000000*OO[[#This Row],[79 (28JUN1985 18:00:00)-Water Temperature (C)]]*OO[[#This Row],[21]]</f>
        <v>4.4172637937299998E-15</v>
      </c>
      <c r="X14" s="10">
        <f>3/24000000*OO[[#This Row],[80 (28JUN1985 21:00:00)-Water Temperature (C)]]*OO[[#This Row],[22]]</f>
        <v>3.5686356594812493E-15</v>
      </c>
      <c r="Y14" s="10">
        <f>3/24000000*OO[[#This Row],[81 (29JUN1985 00:00:00)-Water Temperature (C)]]*OO[[#This Row],[23]]</f>
        <v>3.1729283774437494E-15</v>
      </c>
      <c r="Z14" s="10">
        <f>3/24000000*OO[[#This Row],[82 (29JUN1985 03:00:00)-Water Temperature (C)]]*OO[[#This Row],[24]]</f>
        <v>2.9356098842787496E-15</v>
      </c>
      <c r="AA14" s="10">
        <f>3/24000000*OO[[#This Row],[83 (29JUN1985 06:00:00)-Water Temperature (C)]]*OO[[#This Row],[25]]</f>
        <v>2.8581525505249996E-15</v>
      </c>
      <c r="AB14" s="10">
        <f>3/24000000*OO[[#This Row],[84 (29JUN1985 09:00:00)-Water Temperature (C)]]*OO[[#This Row],[26]]</f>
        <v>3.0905231562499996E-15</v>
      </c>
      <c r="AC14" s="10">
        <f>3/24000000*OO[[#This Row],[85 (29JUN1985 12:00:00)-Water Temperature (C)]]*OO[[#This Row],[27]]</f>
        <v>3.3791035624087499E-15</v>
      </c>
      <c r="AD14" s="10">
        <f>3/24000000*OO[[#This Row],[86 (29JUN1985 15:00:00)-Water Temperature (C)]]*OO[[#This Row],[28]]</f>
        <v>3.7748022514649992E-15</v>
      </c>
      <c r="AE14" s="10">
        <f>3/24000000*OO[[#This Row],[88 (29JUN1985 21:00:00)-Water Temperature (C)]]*OO[[#This Row],[30]]</f>
        <v>2.9378878350974998E-15</v>
      </c>
      <c r="AF14" s="10">
        <f>3/24000000*OO[[#This Row],[88 (29JUN1985 21:00:00)-Water Temperature (C)]]*OO[[#This Row],[30]]</f>
        <v>2.9378878350974998E-15</v>
      </c>
      <c r="AG14" s="10">
        <f>3/24000000*OO[[#This Row],[89 (30JUN1985 00:00:00)-Water Temperature (C)]]*OO[[#This Row],[31]]</f>
        <v>2.1468964954687499E-15</v>
      </c>
      <c r="AH14" s="10">
        <f>3/24000000*OO[[#This Row],[90 (30JUN1985 03:00:00)-Water Temperature (C)]]*OO[[#This Row],[32]]</f>
        <v>2.00140741674E-15</v>
      </c>
      <c r="AI14" s="10">
        <f>3/24000000*OO[[#This Row],[91 (30JUN1985 06:00:00)-Water Temperature (C)]]*OO[[#This Row],[33]]</f>
        <v>1.9367919674999997E-15</v>
      </c>
      <c r="AJ14" s="10">
        <f>3/24000000*OO[[#This Row],[92 (30JUN1985 09:00:00)-Water Temperature (C)]]*OO[[#This Row],[34]]</f>
        <v>2.0336255198700003E-15</v>
      </c>
      <c r="AK14" s="10">
        <f>3/24000000*OO[[#This Row],[93 (30JUN1985 12:00:00)-Water Temperature (C)]]*OO[[#This Row],[35]]</f>
        <v>2.2619537538962496E-15</v>
      </c>
      <c r="AL14" s="10">
        <f>3/24000000*OO[[#This Row],[94 (30JUN1985 15:00:00)-Water Temperature (C)]]*OO[[#This Row],[36]]</f>
        <v>2.7282165409499998E-15</v>
      </c>
      <c r="AM14" s="10">
        <f>3/24000000*OO[[#This Row],[95 (30JUN1985 18:00:00)-Water Temperature (C)]]*OO[[#This Row],[37]]</f>
        <v>2.7037509987599994E-15</v>
      </c>
      <c r="AN14" s="10">
        <f>3/24000000*OO[[#This Row],[96 (30JUN1985 21:00:00)-Water Temperature (C)]]*OO[[#This Row],[38]]</f>
        <v>2.0183489509375E-15</v>
      </c>
      <c r="AO14" s="10">
        <f>3/24000000*OO[[#This Row],[97 (01JUL1985 00:00:00)-Water Temperature (C)]]*OO[[#This Row],[39]]</f>
        <v>1.5411129726825E-15</v>
      </c>
      <c r="AP14" s="10">
        <f>3/24000000*OO[[#This Row],[98 (01JUL1985 03:00:00)-Water Temperature (C)]]*OO[[#This Row],[40]]</f>
        <v>1.4437158853687497E-15</v>
      </c>
      <c r="AQ14" s="10">
        <f>3/24000000*OO[[#This Row],[99 (01JUL1985 06:00:00)-Water Temperature (C)]]*OO[[#This Row],[41]]</f>
        <v>1.430798794700375E-15</v>
      </c>
      <c r="AR14" s="10">
        <f>3/24000000*OO[[#This Row],[100 (01JUL1985 09:00:00)-Water Temperature (C)]]*OO[[#This Row],[42]]</f>
        <v>1.5855805519125001E-15</v>
      </c>
      <c r="AS14" s="10">
        <f>3/24000000*OO[[#This Row],[101 (01JUL1985 12:00:00)-Water Temperature (C)]]*OO[[#This Row],[43]]</f>
        <v>1.6674430743919998E-15</v>
      </c>
      <c r="AT14" s="10">
        <f>3/24000000*OO[[#This Row],[102 (01JUL1985 15:00:00)-Water Temperature (C)]]*OO[[#This Row],[44]]</f>
        <v>1.68011080856675E-15</v>
      </c>
      <c r="AU14" s="10">
        <f>3/24000000*OO[[#This Row],[103 (01JUL1985 18:00:00)-Water Temperature (C)]]*OO[[#This Row],[45]]</f>
        <v>1.4741980414222499E-15</v>
      </c>
      <c r="AV14" s="10">
        <f>3/24000000*OO[[#This Row],[104 (01JUL1985 21:00:00)-Water Temperature (C)]]*OO[[#This Row],[46]]</f>
        <v>1.2802228913250002E-15</v>
      </c>
      <c r="AW14" s="10">
        <f>3/24000000*OO[[#This Row],[105 (02JUL1985 00:00:00)-Water Temperature (C)]]*OO[[#This Row],[47]]</f>
        <v>1.1199130744562499E-15</v>
      </c>
      <c r="AX14" s="10">
        <f>3/24000000*OO[[#This Row],[106 (02JUL1985 03:00:00)-Water Temperature (C)]]*OO[[#This Row],[48]]</f>
        <v>1.0648196091149999E-15</v>
      </c>
      <c r="AY14" s="10">
        <f>3/24000000*OO[[#This Row],[107 (02JUL1985 06:00:00)-Water Temperature (C)]]*OO[[#This Row],[49]]</f>
        <v>1.055254694846E-15</v>
      </c>
      <c r="AZ14" s="10">
        <f>3/24000000*OO[[#This Row],[108 (02JUL1985 09:00:00)-Water Temperature (C)]]*OO[[#This Row],[50]]</f>
        <v>1.2435902049134999E-15</v>
      </c>
      <c r="BA14" s="10">
        <f>3/24000000*OO[[#This Row],[109 (02JUL1985 12:00:00)-Water Temperature (C)]]*OO[[#This Row],[51]]</f>
        <v>1.32798389971E-15</v>
      </c>
      <c r="BB14" s="10">
        <f>3/24000000*OO[[#This Row],[110 (02JUL1985 15:00:00)-Water Temperature (C)]]*OO[[#This Row],[52]]</f>
        <v>1.369369226799125E-15</v>
      </c>
      <c r="BC14" s="10">
        <f>3/24000000*OO[[#This Row],[111 (02JUL1985 18:00:00)-Water Temperature (C)]]*OO[[#This Row],[53]]</f>
        <v>1.2664727525307499E-15</v>
      </c>
      <c r="BD14" s="10">
        <f>3/24000000*OO[[#This Row],[112 (02JUL1985 21:00:00)-Water Temperature (C)]]*OO[[#This Row],[54]]</f>
        <v>9.8261740680549993E-16</v>
      </c>
      <c r="BE14" s="10">
        <f>3/24000000*OO[[#This Row],[113 (03JUL1985 00:00:00)-Water Temperature (C)]]*OO[[#This Row],[55]]</f>
        <v>8.443545120399999E-16</v>
      </c>
      <c r="BF14" s="10">
        <f>3/24000000*OO[[#This Row],[114 (03JUL1985 03:00:00)-Water Temperature (C)]]*OO[[#This Row],[56]]</f>
        <v>8.0332573361100001E-16</v>
      </c>
      <c r="BG14" s="10">
        <f>3/24000000*OO[[#This Row],[115 (03JUL1985 06:00:00)-Water Temperature (C)]]*OO[[#This Row],[57]]</f>
        <v>8.0339379097649998E-16</v>
      </c>
      <c r="BH14" s="10">
        <f>3/24000000*OO[[#This Row],[116 (03JUL1985 09:00:00)-Water Temperature (C)]]*OO[[#This Row],[58]]</f>
        <v>9.7061942396037489E-16</v>
      </c>
      <c r="BI14" s="10">
        <f>3/24000000*OO[[#This Row],[117 (03JUL1985 12:00:00)-Water Temperature (C)]]*OO[[#This Row],[59]]</f>
        <v>1.1959475592049999E-15</v>
      </c>
      <c r="BJ14" s="10">
        <f>3/24000000*OO[[#This Row],[118 (03JUL1985 15:00:00)-Water Temperature (C)]]*OO[[#This Row],[60]]</f>
        <v>1.2854154596363749E-15</v>
      </c>
      <c r="BK14" s="10">
        <f>3/24000000*OO[[#This Row],[119 (03JUL1985 18:00:00)-Water Temperature (C)]]*OO[[#This Row],[61]]</f>
        <v>1.0922820974119999E-15</v>
      </c>
      <c r="BL14" s="10">
        <f>3/24000000*OO[[#This Row],[120 (03JUL1985 21:00:00)-Water Temperature (C)]]*OO[[#This Row],[62]]</f>
        <v>7.7988523541250001E-16</v>
      </c>
      <c r="BM14" s="10">
        <f>3/24000000*OO[[#This Row],[121 (04JUL1985 00:00:00)-Water Temperature (C)]]*OO[[#This Row],[63]]</f>
        <v>6.3814062216937502E-16</v>
      </c>
      <c r="BN14" s="10">
        <f>3/24000000*OO[[#This Row],[122 (04JUL1985 03:00:00)-Water Temperature (C)]]*OO[[#This Row],[64]]</f>
        <v>6.0920805746324998E-16</v>
      </c>
      <c r="BO14" s="10">
        <f>3/24000000*OO[[#This Row],[123 (04JUL1985 06:00:00)-Water Temperature (C)]]*OO[[#This Row],[65]]</f>
        <v>5.9894175740149997E-16</v>
      </c>
      <c r="BP14" s="10">
        <f>3/24000000*OO[[#This Row],[124 (04JUL1985 09:00:00)-Water Temperature (C)]]*OO[[#This Row],[66]]</f>
        <v>6.9820305215650001E-16</v>
      </c>
      <c r="BQ14" s="10">
        <f>3/24000000*OO[[#This Row],[125 (04JUL1985 12:00:00)-Water Temperature (C)]]*OO[[#This Row],[67]]</f>
        <v>7.1176931558149999E-16</v>
      </c>
      <c r="BR14" s="10">
        <f>3/24000000*OO[[#This Row],[126 (04JUL1985 15:00:00)-Water Temperature (C)]]*OO[[#This Row],[68]]</f>
        <v>6.2255302098287491E-16</v>
      </c>
      <c r="BS14" s="10">
        <f>3/24000000*OO[[#This Row],[127 (04JUL1985 18:00:00)-Water Temperature (C)]]*OO[[#This Row],[69]]</f>
        <v>5.521274243055001E-16</v>
      </c>
      <c r="BT14" s="10">
        <f>3/24000000*OO[[#This Row],[128 (04JUL1985 21:00:00)-Water Temperature (C)]]*OO[[#This Row],[70]]</f>
        <v>5.2273166763999995E-16</v>
      </c>
      <c r="BU14" s="10">
        <f>3/24000000*OO[[#This Row],[129 (05JUL1985 00:00:00)-Water Temperature (C)]]*OO[[#This Row],[71]]</f>
        <v>4.8233790405900002E-16</v>
      </c>
      <c r="BV14" s="10">
        <f>3/24000000*OO[[#This Row],[130 (05JUL1985 03:00:00)-Water Temperature (C)]]*OO[[#This Row],[72]]</f>
        <v>4.6071116104474996E-16</v>
      </c>
      <c r="BW14" s="10">
        <f>3/24000000*OO[[#This Row],[131 (05JUL1985 06:00:00)-Water Temperature (C)]]*OO[[#This Row],[73]]</f>
        <v>4.5003717960075003E-16</v>
      </c>
      <c r="BX14" s="10">
        <f>3/24000000*OO[[#This Row],[132 (05JUL1985 09:00:00)-Water Temperature (C)]]*OO[[#This Row],[74]]</f>
        <v>5.2106366593124996E-16</v>
      </c>
      <c r="BY14" s="10">
        <f>3/24000000*OO[[#This Row],[133 (05JUL1985 12:00:00)-Water Temperature (C)]]*OO[[#This Row],[75]]</f>
        <v>6.6690882763062505E-16</v>
      </c>
      <c r="BZ14" s="10">
        <f>3/24000000*OO[[#This Row],[134 (05JUL1985 15:00:00)-Water Temperature (C)]]*OO[[#This Row],[76]]</f>
        <v>7.6306637491199996E-16</v>
      </c>
      <c r="CA14" s="10">
        <f>3/24000000*OO[[#This Row],[135 (05JUL1985 18:00:00)-Water Temperature (C)]]*OO[[#This Row],[77]]</f>
        <v>6.62593427316625E-16</v>
      </c>
      <c r="CB14" s="10">
        <f>3/24000000*OO[[#This Row],[136 (05JUL1985 21:00:00)-Water Temperature (C)]]*OO[[#This Row],[78]]</f>
        <v>4.6588699574950001E-16</v>
      </c>
      <c r="CC14" s="10">
        <f>3/24000000*OO[[#This Row],[137 (06JUL1985 00:00:00)-Water Temperature (C)]]*OO[[#This Row],[79]]</f>
        <v>3.6598708985474999E-16</v>
      </c>
      <c r="CD14" s="10">
        <f>3/24000000*OO[[#This Row],[138 (06JUL1985 03:00:00)-Water Temperature (C)]]*OO[[#This Row],[80]]</f>
        <v>3.4661319704412502E-16</v>
      </c>
      <c r="CE14" s="10">
        <f>3/24000000*OO[[#This Row],[139 (06JUL1985 06:00:00)-Water Temperature (C)]]*OO[[#This Row],[81]]</f>
        <v>3.3815556147674995E-16</v>
      </c>
      <c r="CF14" s="10">
        <f>3/24000000*OO[[#This Row],[140 (06JUL1985 09:00:00)-Water Temperature (C)]]*OO[[#This Row],[82]]</f>
        <v>3.6957259055174996E-16</v>
      </c>
      <c r="CG14" s="10">
        <f>3/24000000*OO[[#This Row],[141 (06JUL1985 12:00:00)-Water Temperature (C)]]*OO[[#This Row],[83]]</f>
        <v>4.0026640297174996E-16</v>
      </c>
      <c r="CH14" s="10">
        <f>3/24000000*OO[[#This Row],[142 (06JUL1985 15:00:00)-Water Temperature (C)]]*OO[[#This Row],[84]]</f>
        <v>3.8208379380999997E-16</v>
      </c>
      <c r="CI14" s="10">
        <f>3/24000000*OO[[#This Row],[143 (06JUL1985 18:00:00)-Water Temperature (C)]]*OO[[#This Row],[85]]</f>
        <v>3.5959497635600001E-16</v>
      </c>
      <c r="CJ14" s="10">
        <f>3/24000000*OO[[#This Row],[144 (06JUL1985 21:00:00)-Water Temperature (C)]]*OO[[#This Row],[86]]</f>
        <v>3.2450010757725002E-16</v>
      </c>
      <c r="CK14" s="10">
        <f>3/24000000*OO[[#This Row],[145 (07JUL1985 00:00:00)-Water Temperature (C)]]*OO[[#This Row],[87]]</f>
        <v>2.7797757589524997E-16</v>
      </c>
      <c r="CL14" s="10">
        <f>3/24000000*OO[[#This Row],[146 (07JUL1985 03:00:00)-Water Temperature (C)]]*OO[[#This Row],[88]]</f>
        <v>2.6475972489062501E-16</v>
      </c>
      <c r="CM14" s="10">
        <f>3/24000000*OO[[#This Row],[147 (07JUL1985 06:00:00)-Water Temperature (C)]]*OO[[#This Row],[89]]</f>
        <v>2.6242802710200002E-16</v>
      </c>
      <c r="CN14" s="10">
        <f>3/24000000*OO[[#This Row],[148 (07JUL1985 09:00:00)-Water Temperature (C)]]*OO[[#This Row],[90]]</f>
        <v>2.923850307135E-16</v>
      </c>
      <c r="CO14" s="10">
        <f>3/24000000*OO[[#This Row],[149 (07JUL1985 12:00:00)-Water Temperature (C)]]*OO[[#This Row],[91]]</f>
        <v>3.0279153171899995E-16</v>
      </c>
      <c r="CP14" s="10">
        <f>3/24000000*OO[[#This Row],[150 (07JUL1985 15:00:00)-Water Temperature (C)]]*OO[[#This Row],[92]]</f>
        <v>3.2467583828687494E-16</v>
      </c>
      <c r="CQ14" s="10">
        <f>3/24000000*OO[[#This Row],[151 (07JUL1985 18:00:00)-Water Temperature (C)]]*OO[[#This Row],[93]]</f>
        <v>3.3987799240087497E-16</v>
      </c>
      <c r="CR14" s="10">
        <f>3/24000000*OO[[#This Row],[152 (07JUL1985 21:00:00)-Water Temperature (C)]]*OO[[#This Row],[94]]</f>
        <v>2.9406358455874995E-16</v>
      </c>
      <c r="CS14" s="10">
        <f>3/24000000*OO[[#This Row],[153 (08JUL1985 00:00:00)-Water Temperature (C)]]*OO[[#This Row],[95]]</f>
        <v>2.1763977017600001E-16</v>
      </c>
      <c r="CT14" s="10">
        <f>3/24000000*OO[[#This Row],[154 (08JUL1985 03:00:00)-Water Temperature (C)]]*OO[[#This Row],[96]]</f>
        <v>2.04865790668E-16</v>
      </c>
      <c r="CU14" s="10">
        <f>3/24000000*OO[[#This Row],[155 (08JUL1985 06:00:00)-Water Temperature (C)]]*OO[[#This Row],[97]]</f>
        <v>2.0016016356974999E-16</v>
      </c>
      <c r="CV14" s="10">
        <f>3/24000000*OO[[#This Row],[156 (08JUL1985 09:00:00)-Water Temperature (C)]]*OO[[#This Row],[98]]</f>
        <v>2.2555159304562501E-16</v>
      </c>
      <c r="CW14" s="10">
        <f>3/24000000*OO[[#This Row],[157 (08JUL1985 12:00:00)-Water Temperature (C)]]*OO[[#This Row],[99]]</f>
        <v>2.22472521925875E-16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1.6696039023766383E-5</v>
      </c>
      <c r="D15" s="10">
        <f>3/24*OO[[#This Row],[60 (26JUN1985 09:00:00)-Water Temperature (C)]]*OO[[#This Row],[2]]/SUM(OO[2])</f>
        <v>2.4783006341719891E-7</v>
      </c>
      <c r="E15" s="10">
        <f>3/24*OO[[#This Row],[61 (26JUN1985 12:00:00)-Water Temperature (C)]]*OO[[#This Row],[3]]/SUM(OO[3])</f>
        <v>3.1503428669670177E-9</v>
      </c>
      <c r="F15" s="10">
        <f>3/24*OO[[#This Row],[62 (26JUN1985 15:00:00)-Water Temperature (C)]]*OO[[#This Row],[4]]/SUM(OO[4])</f>
        <v>5.1014242057523148E-11</v>
      </c>
      <c r="G15" s="10">
        <f>3/24*OO[[#This Row],[63 (26JUN1985 18:00:00)-Water Temperature (C)]]*OO[[#This Row],[5]]/SUM(OO[5])</f>
        <v>5.71720440669401E-12</v>
      </c>
      <c r="H15" s="10">
        <f>3/24*OO[[#This Row],[64 (26JUN1985 21:00:00)-Water Temperature (C)]]*OO[[#This Row],[6]]/SUM(OO[6])</f>
        <v>4.1293922496923528E-12</v>
      </c>
      <c r="I15" s="10">
        <f>3/24*OO[[#This Row],[65 (27JUN1985 00:00:00)-Water Temperature (C)]]*OO[[#This Row],[7]]/SUM(OO[7])</f>
        <v>3.4559412706720806E-12</v>
      </c>
      <c r="J15" s="10">
        <f>3/24*OO[[#This Row],[66 (27JUN1985 03:00:00)-Water Temperature (C)]]*OO[[#This Row],[8]]/SUM(OO[8])</f>
        <v>3.4862678379389581E-12</v>
      </c>
      <c r="K15" s="10">
        <f>3/24*OO[[#This Row],[67 (27JUN1985 06:00:00)-Water Temperature (C)]]*OO[[#This Row],[9]]/SUM(OO[9])</f>
        <v>5.7415207273147381E-12</v>
      </c>
      <c r="L15" s="10">
        <f>3/24*OO[[#This Row],[68 (27JUN1985 09:00:00)-Water Temperature (C)]]*OO[[#This Row],[10]]/SUM(OO[10])</f>
        <v>8.9361583463042289E-12</v>
      </c>
      <c r="M15" s="10">
        <f>3/24*OO[[#This Row],[69 (27JUN1985 12:00:00)-Water Temperature (C)]]*OO[[#This Row],[11]]/SUM(OO[11])</f>
        <v>1.0921385989136122E-11</v>
      </c>
      <c r="N15" s="10">
        <f>3/24*OO[[#This Row],[70 (27JUN1985 15:00:00)-Water Temperature (C)]]*OO[[#This Row],[12]]/SUM(OO[12])</f>
        <v>1.1376229239194344E-11</v>
      </c>
      <c r="O15" s="10">
        <f>3/24*OO[[#This Row],[71 (27JUN1985 18:00:00)-Water Temperature (C)]]*OO[[#This Row],[13]]/SUM(OO[13])</f>
        <v>1.0424923849287355E-11</v>
      </c>
      <c r="P15" s="10">
        <f>3/24*OO[[#This Row],[72 (27JUN1985 21:00:00)-Water Temperature (C)]]*OO[[#This Row],[14]]/SUM(OO[14])</f>
        <v>8.0395231176539793E-12</v>
      </c>
      <c r="Q15" s="10">
        <f>3/24*OO[[#This Row],[73 (28JUN1985 00:00:00)-Water Temperature (C)]]*OO[[#This Row],[15]]/SUM(OO[15])</f>
        <v>6.596499203335939E-12</v>
      </c>
      <c r="R15" s="10">
        <f>3/24*OO[[#This Row],[74 (28JUN1985 03:00:00)-Water Temperature (C)]]*OO[[#This Row],[16]]/SUM(OO[16])</f>
        <v>5.8202036097990677E-12</v>
      </c>
      <c r="S15" s="10">
        <f>3/24*OO[[#This Row],[75 (28JUN1985 06:00:00)-Water Temperature (C)]]*OO[[#This Row],[17]]/SUM(OO[17])</f>
        <v>4.3020259551266567E-12</v>
      </c>
      <c r="T15" s="10">
        <f>3/24*OO[[#This Row],[76 (28JUN1985 09:00:00)-Water Temperature (C)]]*OO[[#This Row],[18]]/SUM(OO[18])</f>
        <v>3.2232765224619635E-12</v>
      </c>
      <c r="U15" s="10">
        <f>3/24*OO[[#This Row],[77 (28JUN1985 12:00:00)-Water Temperature (C)]]*OO[[#This Row],[19]]/SUM(OO[19])</f>
        <v>2.354944615431488E-12</v>
      </c>
      <c r="V15" s="10">
        <f>3/24000000*OO[[#This Row],[78 (28JUN1985 15:00:00)-Water Temperature (C)]]*OO[[#This Row],[20]]</f>
        <v>1.8062000991562499E-12</v>
      </c>
      <c r="W15" s="10">
        <f>3/24000000*OO[[#This Row],[79 (28JUN1985 18:00:00)-Water Temperature (C)]]*OO[[#This Row],[21]]</f>
        <v>1.4865088501599999E-12</v>
      </c>
      <c r="X15" s="10">
        <f>3/24000000*OO[[#This Row],[80 (28JUN1985 21:00:00)-Water Temperature (C)]]*OO[[#This Row],[22]]</f>
        <v>1.1873661339135002E-12</v>
      </c>
      <c r="Y15" s="10">
        <f>3/24000000*OO[[#This Row],[81 (29JUN1985 00:00:00)-Water Temperature (C)]]*OO[[#This Row],[23]]</f>
        <v>1.0510623772879999E-12</v>
      </c>
      <c r="Z15" s="10">
        <f>3/24000000*OO[[#This Row],[82 (29JUN1985 03:00:00)-Water Temperature (C)]]*OO[[#This Row],[24]]</f>
        <v>9.7047531490675009E-13</v>
      </c>
      <c r="AA15" s="10">
        <f>3/24000000*OO[[#This Row],[83 (29JUN1985 06:00:00)-Water Temperature (C)]]*OO[[#This Row],[25]]</f>
        <v>9.4357040137949979E-13</v>
      </c>
      <c r="AB15" s="10">
        <f>3/24000000*OO[[#This Row],[84 (29JUN1985 09:00:00)-Water Temperature (C)]]*OO[[#This Row],[26]]</f>
        <v>1.0243190174861248E-12</v>
      </c>
      <c r="AC15" s="10">
        <f>3/24000000*OO[[#This Row],[85 (29JUN1985 12:00:00)-Water Temperature (C)]]*OO[[#This Row],[27]]</f>
        <v>1.1262027543857501E-12</v>
      </c>
      <c r="AD15" s="10">
        <f>3/24000000*OO[[#This Row],[86 (29JUN1985 15:00:00)-Water Temperature (C)]]*OO[[#This Row],[28]]</f>
        <v>1.2634797111355E-12</v>
      </c>
      <c r="AE15" s="10">
        <f>3/24000000*OO[[#This Row],[88 (29JUN1985 21:00:00)-Water Temperature (C)]]*OO[[#This Row],[30]]</f>
        <v>9.9170989603399992E-13</v>
      </c>
      <c r="AF15" s="10">
        <f>3/24000000*OO[[#This Row],[88 (29JUN1985 21:00:00)-Water Temperature (C)]]*OO[[#This Row],[30]]</f>
        <v>9.9170989603399992E-13</v>
      </c>
      <c r="AG15" s="10">
        <f>3/24000000*OO[[#This Row],[89 (30JUN1985 00:00:00)-Water Temperature (C)]]*OO[[#This Row],[31]]</f>
        <v>7.0825830212925002E-13</v>
      </c>
      <c r="AH15" s="10">
        <f>3/24000000*OO[[#This Row],[90 (30JUN1985 03:00:00)-Water Temperature (C)]]*OO[[#This Row],[32]]</f>
        <v>6.5408802671074993E-13</v>
      </c>
      <c r="AI15" s="10">
        <f>3/24000000*OO[[#This Row],[91 (30JUN1985 06:00:00)-Water Temperature (C)]]*OO[[#This Row],[33]]</f>
        <v>6.313103486456251E-13</v>
      </c>
      <c r="AJ15" s="10">
        <f>3/24000000*OO[[#This Row],[92 (30JUN1985 09:00:00)-Water Temperature (C)]]*OO[[#This Row],[34]]</f>
        <v>6.6341644162200011E-13</v>
      </c>
      <c r="AK15" s="10">
        <f>3/24000000*OO[[#This Row],[93 (30JUN1985 12:00:00)-Water Temperature (C)]]*OO[[#This Row],[35]]</f>
        <v>7.3838934643124999E-13</v>
      </c>
      <c r="AL15" s="10">
        <f>3/24000000*OO[[#This Row],[94 (30JUN1985 15:00:00)-Water Temperature (C)]]*OO[[#This Row],[36]]</f>
        <v>8.9887537403624983E-13</v>
      </c>
      <c r="AM15" s="10">
        <f>3/24000000*OO[[#This Row],[95 (30JUN1985 18:00:00)-Water Temperature (C)]]*OO[[#This Row],[37]]</f>
        <v>8.9561219052624987E-13</v>
      </c>
      <c r="AN15" s="10">
        <f>3/24000000*OO[[#This Row],[96 (30JUN1985 21:00:00)-Water Temperature (C)]]*OO[[#This Row],[38]]</f>
        <v>6.6920986186424996E-13</v>
      </c>
      <c r="AO15" s="10">
        <f>3/24000000*OO[[#This Row],[97 (01JUL1985 00:00:00)-Water Temperature (C)]]*OO[[#This Row],[39]]</f>
        <v>4.9892409897062492E-13</v>
      </c>
      <c r="AP15" s="10">
        <f>3/24000000*OO[[#This Row],[98 (01JUL1985 03:00:00)-Water Temperature (C)]]*OO[[#This Row],[40]]</f>
        <v>4.6420209339262504E-13</v>
      </c>
      <c r="AQ15" s="10">
        <f>3/24000000*OO[[#This Row],[99 (01JUL1985 06:00:00)-Water Temperature (C)]]*OO[[#This Row],[41]]</f>
        <v>4.5926723262562492E-13</v>
      </c>
      <c r="AR15" s="10">
        <f>3/24000000*OO[[#This Row],[100 (01JUL1985 09:00:00)-Water Temperature (C)]]*OO[[#This Row],[42]]</f>
        <v>5.1112182476275001E-13</v>
      </c>
      <c r="AS15" s="10">
        <f>3/24000000*OO[[#This Row],[101 (01JUL1985 12:00:00)-Water Temperature (C)]]*OO[[#This Row],[43]]</f>
        <v>5.4086563754800001E-13</v>
      </c>
      <c r="AT15" s="10">
        <f>3/24000000*OO[[#This Row],[102 (01JUL1985 15:00:00)-Water Temperature (C)]]*OO[[#This Row],[44]]</f>
        <v>5.4700238184899999E-13</v>
      </c>
      <c r="AU15" s="10">
        <f>3/24000000*OO[[#This Row],[103 (01JUL1985 18:00:00)-Water Temperature (C)]]*OO[[#This Row],[45]]</f>
        <v>4.7935475781500006E-13</v>
      </c>
      <c r="AV15" s="10">
        <f>3/24000000*OO[[#This Row],[104 (01JUL1985 21:00:00)-Water Temperature (C)]]*OO[[#This Row],[46]]</f>
        <v>4.1420250122987502E-13</v>
      </c>
      <c r="AW15" s="10">
        <f>3/24000000*OO[[#This Row],[105 (02JUL1985 00:00:00)-Water Temperature (C)]]*OO[[#This Row],[47]]</f>
        <v>3.5933389610599993E-13</v>
      </c>
      <c r="AX15" s="10">
        <f>3/24000000*OO[[#This Row],[106 (02JUL1985 03:00:00)-Water Temperature (C)]]*OO[[#This Row],[48]]</f>
        <v>3.4072691951250002E-13</v>
      </c>
      <c r="AY15" s="10">
        <f>3/24000000*OO[[#This Row],[107 (02JUL1985 06:00:00)-Water Temperature (C)]]*OO[[#This Row],[49]]</f>
        <v>3.3751932919649997E-13</v>
      </c>
      <c r="AZ15" s="10">
        <f>3/24000000*OO[[#This Row],[108 (02JUL1985 09:00:00)-Water Temperature (C)]]*OO[[#This Row],[50]]</f>
        <v>3.9992826081600002E-13</v>
      </c>
      <c r="BA15" s="10">
        <f>3/24000000*OO[[#This Row],[109 (02JUL1985 12:00:00)-Water Temperature (C)]]*OO[[#This Row],[51]]</f>
        <v>4.3231128075449997E-13</v>
      </c>
      <c r="BB15" s="10">
        <f>3/24000000*OO[[#This Row],[110 (02JUL1985 15:00:00)-Water Temperature (C)]]*OO[[#This Row],[52]]</f>
        <v>4.4537915102624991E-13</v>
      </c>
      <c r="BC15" s="10">
        <f>3/24000000*OO[[#This Row],[111 (02JUL1985 18:00:00)-Water Temperature (C)]]*OO[[#This Row],[53]]</f>
        <v>4.1477588339275006E-13</v>
      </c>
      <c r="BD15" s="10">
        <f>3/24000000*OO[[#This Row],[112 (02JUL1985 21:00:00)-Water Temperature (C)]]*OO[[#This Row],[54]]</f>
        <v>3.1962207739874996E-13</v>
      </c>
      <c r="BE15" s="10">
        <f>3/24000000*OO[[#This Row],[113 (03JUL1985 00:00:00)-Water Temperature (C)]]*OO[[#This Row],[55]]</f>
        <v>2.7093550601174996E-13</v>
      </c>
      <c r="BF15" s="10">
        <f>3/24000000*OO[[#This Row],[114 (03JUL1985 03:00:00)-Water Temperature (C)]]*OO[[#This Row],[56]]</f>
        <v>2.5707496729587502E-13</v>
      </c>
      <c r="BG15" s="10">
        <f>3/24000000*OO[[#This Row],[115 (03JUL1985 06:00:00)-Water Temperature (C)]]*OO[[#This Row],[57]]</f>
        <v>2.5699065034649999E-13</v>
      </c>
      <c r="BH15" s="10">
        <f>3/24000000*OO[[#This Row],[116 (03JUL1985 09:00:00)-Water Temperature (C)]]*OO[[#This Row],[58]]</f>
        <v>3.1215490613250001E-13</v>
      </c>
      <c r="BI15" s="10">
        <f>3/24000000*OO[[#This Row],[117 (03JUL1985 12:00:00)-Water Temperature (C)]]*OO[[#This Row],[59]]</f>
        <v>3.8895082244400004E-13</v>
      </c>
      <c r="BJ15" s="10">
        <f>3/24000000*OO[[#This Row],[118 (03JUL1985 15:00:00)-Water Temperature (C)]]*OO[[#This Row],[60]]</f>
        <v>4.2206586605624996E-13</v>
      </c>
      <c r="BK15" s="10">
        <f>3/24000000*OO[[#This Row],[119 (03JUL1985 18:00:00)-Water Temperature (C)]]*OO[[#This Row],[61]]</f>
        <v>3.6036932136074995E-13</v>
      </c>
      <c r="BL15" s="10">
        <f>3/24000000*OO[[#This Row],[120 (03JUL1985 21:00:00)-Water Temperature (C)]]*OO[[#This Row],[62]]</f>
        <v>2.5550385242250003E-13</v>
      </c>
      <c r="BM15" s="10">
        <f>3/24000000*OO[[#This Row],[121 (04JUL1985 00:00:00)-Water Temperature (C)]]*OO[[#This Row],[63]]</f>
        <v>2.0485773504499999E-13</v>
      </c>
      <c r="BN15" s="10">
        <f>3/24000000*OO[[#This Row],[122 (04JUL1985 03:00:00)-Water Temperature (C)]]*OO[[#This Row],[64]]</f>
        <v>1.9491651923400002E-13</v>
      </c>
      <c r="BO15" s="10">
        <f>3/24000000*OO[[#This Row],[123 (04JUL1985 06:00:00)-Water Temperature (C)]]*OO[[#This Row],[65]]</f>
        <v>1.91592218115375E-13</v>
      </c>
      <c r="BP15" s="10">
        <f>3/24000000*OO[[#This Row],[124 (04JUL1985 09:00:00)-Water Temperature (C)]]*OO[[#This Row],[66]]</f>
        <v>2.2423362570674999E-13</v>
      </c>
      <c r="BQ15" s="10">
        <f>3/24000000*OO[[#This Row],[125 (04JUL1985 12:00:00)-Water Temperature (C)]]*OO[[#This Row],[67]]</f>
        <v>2.3156074077812499E-13</v>
      </c>
      <c r="BR15" s="10">
        <f>3/24000000*OO[[#This Row],[126 (04JUL1985 15:00:00)-Water Temperature (C)]]*OO[[#This Row],[68]]</f>
        <v>2.0128253423849998E-13</v>
      </c>
      <c r="BS15" s="10">
        <f>3/24000000*OO[[#This Row],[127 (04JUL1985 18:00:00)-Water Temperature (C)]]*OO[[#This Row],[69]]</f>
        <v>1.7895885341874999E-13</v>
      </c>
      <c r="BT15" s="10">
        <f>3/24000000*OO[[#This Row],[128 (04JUL1985 21:00:00)-Water Temperature (C)]]*OO[[#This Row],[70]]</f>
        <v>1.6953385305249999E-13</v>
      </c>
      <c r="BU15" s="10">
        <f>3/24000000*OO[[#This Row],[129 (05JUL1985 00:00:00)-Water Temperature (C)]]*OO[[#This Row],[71]]</f>
        <v>1.5615981770724999E-13</v>
      </c>
      <c r="BV15" s="10">
        <f>3/24000000*OO[[#This Row],[130 (05JUL1985 03:00:00)-Water Temperature (C)]]*OO[[#This Row],[72]]</f>
        <v>1.49280546351E-13</v>
      </c>
      <c r="BW15" s="10">
        <f>3/24000000*OO[[#This Row],[131 (05JUL1985 06:00:00)-Water Temperature (C)]]*OO[[#This Row],[73]]</f>
        <v>1.46049658944E-13</v>
      </c>
      <c r="BX15" s="10">
        <f>3/24000000*OO[[#This Row],[132 (05JUL1985 09:00:00)-Water Temperature (C)]]*OO[[#This Row],[74]]</f>
        <v>1.7018699288689997E-13</v>
      </c>
      <c r="BY15" s="10">
        <f>3/24000000*OO[[#This Row],[133 (05JUL1985 12:00:00)-Water Temperature (C)]]*OO[[#This Row],[75]]</f>
        <v>2.20414281935625E-13</v>
      </c>
      <c r="BZ15" s="10">
        <f>3/24000000*OO[[#This Row],[134 (05JUL1985 15:00:00)-Water Temperature (C)]]*OO[[#This Row],[76]]</f>
        <v>2.5517767125680002E-13</v>
      </c>
      <c r="CA15" s="10">
        <f>3/24000000*OO[[#This Row],[135 (05JUL1985 18:00:00)-Water Temperature (C)]]*OO[[#This Row],[77]]</f>
        <v>2.2402224863204999E-13</v>
      </c>
      <c r="CB15" s="10">
        <f>3/24000000*OO[[#This Row],[136 (05JUL1985 21:00:00)-Water Temperature (C)]]*OO[[#This Row],[78]]</f>
        <v>1.5656631519689998E-13</v>
      </c>
      <c r="CC15" s="10">
        <f>3/24000000*OO[[#This Row],[137 (06JUL1985 00:00:00)-Water Temperature (C)]]*OO[[#This Row],[79]]</f>
        <v>1.206159098186E-13</v>
      </c>
      <c r="CD15" s="10">
        <f>3/24000000*OO[[#This Row],[138 (06JUL1985 03:00:00)-Water Temperature (C)]]*OO[[#This Row],[80]]</f>
        <v>1.1387411313248749E-13</v>
      </c>
      <c r="CE15" s="10">
        <f>3/24000000*OO[[#This Row],[139 (06JUL1985 06:00:00)-Water Temperature (C)]]*OO[[#This Row],[81]]</f>
        <v>1.1120910478907498E-13</v>
      </c>
      <c r="CF15" s="10">
        <f>3/24000000*OO[[#This Row],[140 (06JUL1985 09:00:00)-Water Temperature (C)]]*OO[[#This Row],[82]]</f>
        <v>1.2213629498735002E-13</v>
      </c>
      <c r="CG15" s="10">
        <f>3/24000000*OO[[#This Row],[141 (06JUL1985 12:00:00)-Water Temperature (C)]]*OO[[#This Row],[83]]</f>
        <v>1.3333872292001248E-13</v>
      </c>
      <c r="CH15" s="10">
        <f>3/24000000*OO[[#This Row],[142 (06JUL1985 15:00:00)-Water Temperature (C)]]*OO[[#This Row],[84]]</f>
        <v>1.2820403858412499E-13</v>
      </c>
      <c r="CI15" s="10">
        <f>3/24000000*OO[[#This Row],[143 (06JUL1985 18:00:00)-Water Temperature (C)]]*OO[[#This Row],[85]]</f>
        <v>1.2001309594785002E-13</v>
      </c>
      <c r="CJ15" s="10">
        <f>3/24000000*OO[[#This Row],[144 (06JUL1985 21:00:00)-Water Temperature (C)]]*OO[[#This Row],[86]]</f>
        <v>1.0894657196745001E-13</v>
      </c>
      <c r="CK15" s="10">
        <f>3/24000000*OO[[#This Row],[145 (07JUL1985 00:00:00)-Water Temperature (C)]]*OO[[#This Row],[87]]</f>
        <v>9.2475647148975014E-14</v>
      </c>
      <c r="CL15" s="10">
        <f>3/24000000*OO[[#This Row],[146 (07JUL1985 03:00:00)-Water Temperature (C)]]*OO[[#This Row],[88]]</f>
        <v>8.7941003995900004E-14</v>
      </c>
      <c r="CM15" s="10">
        <f>3/24000000*OO[[#This Row],[147 (07JUL1985 06:00:00)-Water Temperature (C)]]*OO[[#This Row],[89]]</f>
        <v>8.727405210719998E-14</v>
      </c>
      <c r="CN15" s="10">
        <f>3/24000000*OO[[#This Row],[148 (07JUL1985 09:00:00)-Water Temperature (C)]]*OO[[#This Row],[90]]</f>
        <v>9.7892221775062501E-14</v>
      </c>
      <c r="CO15" s="10">
        <f>3/24000000*OO[[#This Row],[149 (07JUL1985 12:00:00)-Water Temperature (C)]]*OO[[#This Row],[91]]</f>
        <v>1.0199925491107499E-13</v>
      </c>
      <c r="CP15" s="10">
        <f>3/24000000*OO[[#This Row],[150 (07JUL1985 15:00:00)-Water Temperature (C)]]*OO[[#This Row],[92]]</f>
        <v>1.1017395096359999E-13</v>
      </c>
      <c r="CQ15" s="10">
        <f>3/24000000*OO[[#This Row],[151 (07JUL1985 18:00:00)-Water Temperature (C)]]*OO[[#This Row],[93]]</f>
        <v>1.1589847888803751E-13</v>
      </c>
      <c r="CR15" s="10">
        <f>3/24000000*OO[[#This Row],[152 (07JUL1985 21:00:00)-Water Temperature (C)]]*OO[[#This Row],[94]]</f>
        <v>1.009559727674375E-13</v>
      </c>
      <c r="CS15" s="10">
        <f>3/24000000*OO[[#This Row],[153 (08JUL1985 00:00:00)-Water Temperature (C)]]*OO[[#This Row],[95]]</f>
        <v>7.3583425074250008E-14</v>
      </c>
      <c r="CT15" s="10">
        <f>3/24000000*OO[[#This Row],[154 (08JUL1985 03:00:00)-Water Temperature (C)]]*OO[[#This Row],[96]]</f>
        <v>6.883531643559999E-14</v>
      </c>
      <c r="CU15" s="10">
        <f>3/24000000*OO[[#This Row],[155 (08JUL1985 06:00:00)-Water Temperature (C)]]*OO[[#This Row],[97]]</f>
        <v>6.7296477808349996E-14</v>
      </c>
      <c r="CV15" s="10">
        <f>3/24000000*OO[[#This Row],[156 (08JUL1985 09:00:00)-Water Temperature (C)]]*OO[[#This Row],[98]]</f>
        <v>7.6169784634837498E-14</v>
      </c>
      <c r="CW15" s="10">
        <f>3/24000000*OO[[#This Row],[157 (08JUL1985 12:00:00)-Water Temperature (C)]]*OO[[#This Row],[99]]</f>
        <v>7.6107245800950004E-14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3.9791162036440559E-5</v>
      </c>
      <c r="D16" s="10">
        <f>3/24*OO[[#This Row],[60 (26JUN1985 09:00:00)-Water Temperature (C)]]*OO[[#This Row],[2]]/SUM(OO[2])</f>
        <v>5.9089395674173047E-7</v>
      </c>
      <c r="E16" s="10">
        <f>3/24*OO[[#This Row],[61 (26JUN1985 12:00:00)-Water Temperature (C)]]*OO[[#This Row],[3]]/SUM(OO[3])</f>
        <v>5.7797164851696543E-9</v>
      </c>
      <c r="F16" s="10">
        <f>3/24*OO[[#This Row],[62 (26JUN1985 15:00:00)-Water Temperature (C)]]*OO[[#This Row],[4]]/SUM(OO[4])</f>
        <v>1.532430867323057E-10</v>
      </c>
      <c r="G16" s="10">
        <f>3/24*OO[[#This Row],[63 (26JUN1985 18:00:00)-Water Temperature (C)]]*OO[[#This Row],[5]]/SUM(OO[5])</f>
        <v>6.1752336498856444E-11</v>
      </c>
      <c r="H16" s="10">
        <f>3/24*OO[[#This Row],[64 (26JUN1985 21:00:00)-Water Temperature (C)]]*OO[[#This Row],[6]]/SUM(OO[6])</f>
        <v>4.8518501334568015E-11</v>
      </c>
      <c r="I16" s="10">
        <f>3/24*OO[[#This Row],[65 (27JUN1985 00:00:00)-Water Temperature (C)]]*OO[[#This Row],[7]]/SUM(OO[7])</f>
        <v>4.0345918412156257E-11</v>
      </c>
      <c r="J16" s="10">
        <f>3/24*OO[[#This Row],[66 (27JUN1985 03:00:00)-Water Temperature (C)]]*OO[[#This Row],[8]]/SUM(OO[8])</f>
        <v>4.1042230951783503E-11</v>
      </c>
      <c r="K16" s="10">
        <f>3/24*OO[[#This Row],[67 (27JUN1985 06:00:00)-Water Temperature (C)]]*OO[[#This Row],[9]]/SUM(OO[9])</f>
        <v>6.7243024031220348E-11</v>
      </c>
      <c r="L16" s="10">
        <f>3/24*OO[[#This Row],[68 (27JUN1985 09:00:00)-Water Temperature (C)]]*OO[[#This Row],[10]]/SUM(OO[10])</f>
        <v>1.0318585288948791E-10</v>
      </c>
      <c r="M16" s="10">
        <f>3/24*OO[[#This Row],[69 (27JUN1985 12:00:00)-Water Temperature (C)]]*OO[[#This Row],[11]]/SUM(OO[11])</f>
        <v>1.2489317496280073E-10</v>
      </c>
      <c r="N16" s="10">
        <f>3/24*OO[[#This Row],[70 (27JUN1985 15:00:00)-Water Temperature (C)]]*OO[[#This Row],[12]]/SUM(OO[12])</f>
        <v>1.2845663063297225E-10</v>
      </c>
      <c r="O16" s="10">
        <f>3/24*OO[[#This Row],[71 (27JUN1985 18:00:00)-Water Temperature (C)]]*OO[[#This Row],[13]]/SUM(OO[13])</f>
        <v>1.1642330576829041E-10</v>
      </c>
      <c r="P16" s="10">
        <f>3/24*OO[[#This Row],[72 (27JUN1985 21:00:00)-Water Temperature (C)]]*OO[[#This Row],[14]]/SUM(OO[14])</f>
        <v>8.832799966195689E-11</v>
      </c>
      <c r="Q16" s="10">
        <f>3/24*OO[[#This Row],[73 (28JUN1985 00:00:00)-Water Temperature (C)]]*OO[[#This Row],[15]]/SUM(OO[15])</f>
        <v>7.0603816530143479E-11</v>
      </c>
      <c r="R16" s="10">
        <f>3/24*OO[[#This Row],[74 (28JUN1985 03:00:00)-Water Temperature (C)]]*OO[[#This Row],[16]]/SUM(OO[16])</f>
        <v>6.1154259630385478E-11</v>
      </c>
      <c r="S16" s="10">
        <f>3/24*OO[[#This Row],[75 (28JUN1985 06:00:00)-Water Temperature (C)]]*OO[[#This Row],[17]]/SUM(OO[17])</f>
        <v>4.4718686084089112E-11</v>
      </c>
      <c r="T16" s="10">
        <f>3/24*OO[[#This Row],[76 (28JUN1985 09:00:00)-Water Temperature (C)]]*OO[[#This Row],[18]]/SUM(OO[18])</f>
        <v>3.3573474995232593E-11</v>
      </c>
      <c r="U16" s="10">
        <f>3/24*OO[[#This Row],[77 (28JUN1985 12:00:00)-Water Temperature (C)]]*OO[[#This Row],[19]]/SUM(OO[19])</f>
        <v>2.4836527665062938E-11</v>
      </c>
      <c r="V16" s="10">
        <f>3/24000000*OO[[#This Row],[78 (28JUN1985 15:00:00)-Water Temperature (C)]]*OO[[#This Row],[20]]</f>
        <v>1.9054684919487501E-11</v>
      </c>
      <c r="W16" s="10">
        <f>3/24000000*OO[[#This Row],[79 (28JUN1985 18:00:00)-Water Temperature (C)]]*OO[[#This Row],[21]]</f>
        <v>1.5835031781854997E-11</v>
      </c>
      <c r="X16" s="10">
        <f>3/24000000*OO[[#This Row],[80 (28JUN1985 21:00:00)-Water Temperature (C)]]*OO[[#This Row],[22]]</f>
        <v>1.2532139609546249E-11</v>
      </c>
      <c r="Y16" s="10">
        <f>3/24000000*OO[[#This Row],[81 (29JUN1985 00:00:00)-Water Temperature (C)]]*OO[[#This Row],[23]]</f>
        <v>1.1061262759301251E-11</v>
      </c>
      <c r="Z16" s="10">
        <f>3/24000000*OO[[#This Row],[82 (29JUN1985 03:00:00)-Water Temperature (C)]]*OO[[#This Row],[24]]</f>
        <v>1.020383273529E-11</v>
      </c>
      <c r="AA16" s="10">
        <f>3/24000000*OO[[#This Row],[83 (29JUN1985 06:00:00)-Water Temperature (C)]]*OO[[#This Row],[25]]</f>
        <v>9.9239545045999996E-12</v>
      </c>
      <c r="AB16" s="10">
        <f>3/24000000*OO[[#This Row],[84 (29JUN1985 09:00:00)-Water Temperature (C)]]*OO[[#This Row],[26]]</f>
        <v>1.0830620587734998E-11</v>
      </c>
      <c r="AC16" s="10">
        <f>3/24000000*OO[[#This Row],[85 (29JUN1985 12:00:00)-Water Temperature (C)]]*OO[[#This Row],[27]]</f>
        <v>1.1995372962594998E-11</v>
      </c>
      <c r="AD16" s="10">
        <f>3/24000000*OO[[#This Row],[86 (29JUN1985 15:00:00)-Water Temperature (C)]]*OO[[#This Row],[28]]</f>
        <v>1.3542112116243748E-11</v>
      </c>
      <c r="AE16" s="10">
        <f>3/24000000*OO[[#This Row],[88 (29JUN1985 21:00:00)-Water Temperature (C)]]*OO[[#This Row],[30]]</f>
        <v>1.0754426676210001E-11</v>
      </c>
      <c r="AF16" s="10">
        <f>3/24000000*OO[[#This Row],[88 (29JUN1985 21:00:00)-Water Temperature (C)]]*OO[[#This Row],[30]]</f>
        <v>1.0754426676210001E-11</v>
      </c>
      <c r="AG16" s="10">
        <f>3/24000000*OO[[#This Row],[89 (30JUN1985 00:00:00)-Water Temperature (C)]]*OO[[#This Row],[31]]</f>
        <v>7.5206710056549991E-12</v>
      </c>
      <c r="AH16" s="10">
        <f>3/24000000*OO[[#This Row],[90 (30JUN1985 03:00:00)-Water Temperature (C)]]*OO[[#This Row],[32]]</f>
        <v>6.8856171298874999E-12</v>
      </c>
      <c r="AI16" s="10">
        <f>3/24000000*OO[[#This Row],[91 (30JUN1985 06:00:00)-Water Temperature (C)]]*OO[[#This Row],[33]]</f>
        <v>6.6437871038549988E-12</v>
      </c>
      <c r="AJ16" s="10">
        <f>3/24000000*OO[[#This Row],[92 (30JUN1985 09:00:00)-Water Temperature (C)]]*OO[[#This Row],[34]]</f>
        <v>7.0042070661074995E-12</v>
      </c>
      <c r="AK16" s="10">
        <f>3/24000000*OO[[#This Row],[93 (30JUN1985 12:00:00)-Water Temperature (C)]]*OO[[#This Row],[35]]</f>
        <v>7.8338571708825E-12</v>
      </c>
      <c r="AL16" s="10">
        <f>3/24000000*OO[[#This Row],[94 (30JUN1985 15:00:00)-Water Temperature (C)]]*OO[[#This Row],[36]]</f>
        <v>9.6448516440124994E-12</v>
      </c>
      <c r="AM16" s="10">
        <f>3/24000000*OO[[#This Row],[95 (30JUN1985 18:00:00)-Water Temperature (C)]]*OO[[#This Row],[37]]</f>
        <v>9.6807824859525023E-12</v>
      </c>
      <c r="AN16" s="10">
        <f>3/24000000*OO[[#This Row],[96 (30JUN1985 21:00:00)-Water Temperature (C)]]*OO[[#This Row],[38]]</f>
        <v>7.2521520007337503E-12</v>
      </c>
      <c r="AO16" s="10">
        <f>3/24000000*OO[[#This Row],[97 (01JUL1985 00:00:00)-Water Temperature (C)]]*OO[[#This Row],[39]]</f>
        <v>5.2853088354499996E-12</v>
      </c>
      <c r="AP16" s="10">
        <f>3/24000000*OO[[#This Row],[98 (01JUL1985 03:00:00)-Water Temperature (C)]]*OO[[#This Row],[40]]</f>
        <v>4.8846120303200001E-12</v>
      </c>
      <c r="AQ16" s="10">
        <f>3/24000000*OO[[#This Row],[99 (01JUL1985 06:00:00)-Water Temperature (C)]]*OO[[#This Row],[41]]</f>
        <v>4.8321412344449998E-12</v>
      </c>
      <c r="AR16" s="10">
        <f>3/24000000*OO[[#This Row],[100 (01JUL1985 09:00:00)-Water Temperature (C)]]*OO[[#This Row],[42]]</f>
        <v>5.4067775063250001E-12</v>
      </c>
      <c r="AS16" s="10">
        <f>3/24000000*OO[[#This Row],[101 (01JUL1985 12:00:00)-Water Temperature (C)]]*OO[[#This Row],[43]]</f>
        <v>5.7650289034800008E-12</v>
      </c>
      <c r="AT16" s="10">
        <f>3/24000000*OO[[#This Row],[102 (01JUL1985 15:00:00)-Water Temperature (C)]]*OO[[#This Row],[44]]</f>
        <v>5.8554632543550005E-12</v>
      </c>
      <c r="AU16" s="10">
        <f>3/24000000*OO[[#This Row],[103 (01JUL1985 18:00:00)-Water Temperature (C)]]*OO[[#This Row],[45]]</f>
        <v>5.1303004617299994E-12</v>
      </c>
      <c r="AV16" s="10">
        <f>3/24000000*OO[[#This Row],[104 (01JUL1985 21:00:00)-Water Temperature (C)]]*OO[[#This Row],[46]]</f>
        <v>4.4087733085749996E-12</v>
      </c>
      <c r="AW16" s="10">
        <f>3/24000000*OO[[#This Row],[105 (02JUL1985 00:00:00)-Water Temperature (C)]]*OO[[#This Row],[47]]</f>
        <v>3.7919729529800003E-12</v>
      </c>
      <c r="AX16" s="10">
        <f>3/24000000*OO[[#This Row],[106 (02JUL1985 03:00:00)-Water Temperature (C)]]*OO[[#This Row],[48]]</f>
        <v>3.5855359987125E-12</v>
      </c>
      <c r="AY16" s="10">
        <f>3/24000000*OO[[#This Row],[107 (02JUL1985 06:00:00)-Water Temperature (C)]]*OO[[#This Row],[49]]</f>
        <v>3.5522406184362497E-12</v>
      </c>
      <c r="AZ16" s="10">
        <f>3/24000000*OO[[#This Row],[108 (02JUL1985 09:00:00)-Water Temperature (C)]]*OO[[#This Row],[50]]</f>
        <v>4.2333018981337497E-12</v>
      </c>
      <c r="BA16" s="10">
        <f>3/24000000*OO[[#This Row],[109 (02JUL1985 12:00:00)-Water Temperature (C)]]*OO[[#This Row],[51]]</f>
        <v>4.6326558488849995E-12</v>
      </c>
      <c r="BB16" s="10">
        <f>3/24000000*OO[[#This Row],[110 (02JUL1985 15:00:00)-Water Temperature (C)]]*OO[[#This Row],[52]]</f>
        <v>4.7730900883899993E-12</v>
      </c>
      <c r="BC16" s="10">
        <f>3/24000000*OO[[#This Row],[111 (02JUL1985 18:00:00)-Water Temperature (C)]]*OO[[#This Row],[53]]</f>
        <v>4.4755585484437505E-12</v>
      </c>
      <c r="BD16" s="10">
        <f>3/24000000*OO[[#This Row],[112 (02JUL1985 21:00:00)-Water Temperature (C)]]*OO[[#This Row],[54]]</f>
        <v>3.4260009502125001E-12</v>
      </c>
      <c r="BE16" s="10">
        <f>3/24000000*OO[[#This Row],[113 (03JUL1985 00:00:00)-Water Temperature (C)]]*OO[[#This Row],[55]]</f>
        <v>2.8627056145024996E-12</v>
      </c>
      <c r="BF16" s="10">
        <f>3/24000000*OO[[#This Row],[114 (03JUL1985 03:00:00)-Water Temperature (C)]]*OO[[#This Row],[56]]</f>
        <v>2.7069198750899994E-12</v>
      </c>
      <c r="BG16" s="10">
        <f>3/24000000*OO[[#This Row],[115 (03JUL1985 06:00:00)-Water Temperature (C)]]*OO[[#This Row],[57]]</f>
        <v>2.7064641431750004E-12</v>
      </c>
      <c r="BH16" s="10">
        <f>3/24000000*OO[[#This Row],[116 (03JUL1985 09:00:00)-Water Temperature (C)]]*OO[[#This Row],[58]]</f>
        <v>3.3060972793699999E-12</v>
      </c>
      <c r="BI16" s="10">
        <f>3/24000000*OO[[#This Row],[117 (03JUL1985 12:00:00)-Water Temperature (C)]]*OO[[#This Row],[59]]</f>
        <v>4.1687926446449995E-12</v>
      </c>
      <c r="BJ16" s="10">
        <f>3/24000000*OO[[#This Row],[118 (03JUL1985 15:00:00)-Water Temperature (C)]]*OO[[#This Row],[60]]</f>
        <v>4.5685651425099997E-12</v>
      </c>
      <c r="BK16" s="10">
        <f>3/24000000*OO[[#This Row],[119 (03JUL1985 18:00:00)-Water Temperature (C)]]*OO[[#This Row],[61]]</f>
        <v>3.9204573760449999E-12</v>
      </c>
      <c r="BL16" s="10">
        <f>3/24000000*OO[[#This Row],[120 (03JUL1985 21:00:00)-Water Temperature (C)]]*OO[[#This Row],[62]]</f>
        <v>2.7596843134524996E-12</v>
      </c>
      <c r="BM16" s="10">
        <f>3/24000000*OO[[#This Row],[121 (04JUL1985 00:00:00)-Water Temperature (C)]]*OO[[#This Row],[63]]</f>
        <v>2.1658793435999999E-12</v>
      </c>
      <c r="BN16" s="10">
        <f>3/24000000*OO[[#This Row],[122 (04JUL1985 03:00:00)-Water Temperature (C)]]*OO[[#This Row],[64]]</f>
        <v>2.0524260957999999E-12</v>
      </c>
      <c r="BO16" s="10">
        <f>3/24000000*OO[[#This Row],[123 (04JUL1985 06:00:00)-Water Temperature (C)]]*OO[[#This Row],[65]]</f>
        <v>2.0172246417825002E-12</v>
      </c>
      <c r="BP16" s="10">
        <f>3/24000000*OO[[#This Row],[124 (04JUL1985 09:00:00)-Water Temperature (C)]]*OO[[#This Row],[66]]</f>
        <v>2.3705153520187497E-12</v>
      </c>
      <c r="BQ16" s="10">
        <f>3/24000000*OO[[#This Row],[125 (04JUL1985 12:00:00)-Water Temperature (C)]]*OO[[#This Row],[67]]</f>
        <v>2.4776934950037501E-12</v>
      </c>
      <c r="BR16" s="10">
        <f>3/24000000*OO[[#This Row],[126 (04JUL1985 15:00:00)-Water Temperature (C)]]*OO[[#This Row],[68]]</f>
        <v>2.1375827836599997E-12</v>
      </c>
      <c r="BS16" s="10">
        <f>3/24000000*OO[[#This Row],[127 (04JUL1985 18:00:00)-Water Temperature (C)]]*OO[[#This Row],[69]]</f>
        <v>1.9006075329550001E-12</v>
      </c>
      <c r="BT16" s="10">
        <f>3/24000000*OO[[#This Row],[128 (04JUL1985 21:00:00)-Water Temperature (C)]]*OO[[#This Row],[70]]</f>
        <v>1.79521000012875E-12</v>
      </c>
      <c r="BU16" s="10">
        <f>3/24000000*OO[[#This Row],[129 (05JUL1985 00:00:00)-Water Temperature (C)]]*OO[[#This Row],[71]]</f>
        <v>1.6472361581412499E-12</v>
      </c>
      <c r="BV16" s="10">
        <f>3/24000000*OO[[#This Row],[130 (05JUL1985 03:00:00)-Water Temperature (C)]]*OO[[#This Row],[72]]</f>
        <v>1.5721982019375E-12</v>
      </c>
      <c r="BW16" s="10">
        <f>3/24000000*OO[[#This Row],[131 (05JUL1985 06:00:00)-Water Temperature (C)]]*OO[[#This Row],[73]]</f>
        <v>1.5382120757749997E-12</v>
      </c>
      <c r="BX16" s="10">
        <f>3/24000000*OO[[#This Row],[132 (05JUL1985 09:00:00)-Water Temperature (C)]]*OO[[#This Row],[74]]</f>
        <v>1.8006202211587497E-12</v>
      </c>
      <c r="BY16" s="10">
        <f>3/24000000*OO[[#This Row],[133 (05JUL1985 12:00:00)-Water Temperature (C)]]*OO[[#This Row],[75]]</f>
        <v>2.3568823075000002E-12</v>
      </c>
      <c r="BZ16" s="10">
        <f>3/24000000*OO[[#This Row],[134 (05JUL1985 15:00:00)-Water Temperature (C)]]*OO[[#This Row],[76]]</f>
        <v>2.7577446667469995E-12</v>
      </c>
      <c r="CA16" s="10">
        <f>3/24000000*OO[[#This Row],[135 (05JUL1985 18:00:00)-Water Temperature (C)]]*OO[[#This Row],[77]]</f>
        <v>2.44334873326E-12</v>
      </c>
      <c r="CB16" s="10">
        <f>3/24000000*OO[[#This Row],[136 (05JUL1985 21:00:00)-Water Temperature (C)]]*OO[[#This Row],[78]]</f>
        <v>1.6948973306235E-12</v>
      </c>
      <c r="CC16" s="10">
        <f>3/24000000*OO[[#This Row],[137 (06JUL1985 00:00:00)-Water Temperature (C)]]*OO[[#This Row],[79]]</f>
        <v>1.2772867817602501E-12</v>
      </c>
      <c r="CD16" s="10">
        <f>3/24000000*OO[[#This Row],[138 (06JUL1985 03:00:00)-Water Temperature (C)]]*OO[[#This Row],[80]]</f>
        <v>1.1991531681884999E-12</v>
      </c>
      <c r="CE16" s="10">
        <f>3/24000000*OO[[#This Row],[139 (06JUL1985 06:00:00)-Water Temperature (C)]]*OO[[#This Row],[81]]</f>
        <v>1.1707190547690001E-12</v>
      </c>
      <c r="CF16" s="10">
        <f>3/24000000*OO[[#This Row],[140 (06JUL1985 09:00:00)-Water Temperature (C)]]*OO[[#This Row],[82]]</f>
        <v>1.2902592262856248E-12</v>
      </c>
      <c r="CG16" s="10">
        <f>3/24000000*OO[[#This Row],[141 (06JUL1985 12:00:00)-Water Temperature (C)]]*OO[[#This Row],[83]]</f>
        <v>1.4190058565216251E-12</v>
      </c>
      <c r="CH16" s="10">
        <f>3/24000000*OO[[#This Row],[142 (06JUL1985 15:00:00)-Water Temperature (C)]]*OO[[#This Row],[84]]</f>
        <v>1.372325665180125E-12</v>
      </c>
      <c r="CI16" s="10">
        <f>3/24000000*OO[[#This Row],[143 (06JUL1985 18:00:00)-Water Temperature (C)]]*OO[[#This Row],[85]]</f>
        <v>1.27694142239375E-12</v>
      </c>
      <c r="CJ16" s="10">
        <f>3/24000000*OO[[#This Row],[144 (06JUL1985 21:00:00)-Water Temperature (C)]]*OO[[#This Row],[86]]</f>
        <v>1.1635848419625E-12</v>
      </c>
      <c r="CK16" s="10">
        <f>3/24000000*OO[[#This Row],[145 (07JUL1985 00:00:00)-Water Temperature (C)]]*OO[[#This Row],[87]]</f>
        <v>9.7698931611324999E-13</v>
      </c>
      <c r="CL16" s="10">
        <f>3/24000000*OO[[#This Row],[146 (07JUL1985 03:00:00)-Water Temperature (C)]]*OO[[#This Row],[88]]</f>
        <v>9.2582190063000009E-13</v>
      </c>
      <c r="CM16" s="10">
        <f>3/24000000*OO[[#This Row],[147 (07JUL1985 06:00:00)-Water Temperature (C)]]*OO[[#This Row],[89]]</f>
        <v>9.1879274242200003E-13</v>
      </c>
      <c r="CN16" s="10">
        <f>3/24000000*OO[[#This Row],[148 (07JUL1985 09:00:00)-Water Temperature (C)]]*OO[[#This Row],[90]]</f>
        <v>1.0358042843124998E-12</v>
      </c>
      <c r="CO16" s="10">
        <f>3/24000000*OO[[#This Row],[149 (07JUL1985 12:00:00)-Water Temperature (C)]]*OO[[#This Row],[91]]</f>
        <v>1.0858622945927499E-12</v>
      </c>
      <c r="CP16" s="10">
        <f>3/24000000*OO[[#This Row],[150 (07JUL1985 15:00:00)-Water Temperature (C)]]*OO[[#This Row],[92]]</f>
        <v>1.1798746173720002E-12</v>
      </c>
      <c r="CQ16" s="10">
        <f>3/24000000*OO[[#This Row],[151 (07JUL1985 18:00:00)-Water Temperature (C)]]*OO[[#This Row],[93]]</f>
        <v>1.2455190307339998E-12</v>
      </c>
      <c r="CR16" s="10">
        <f>3/24000000*OO[[#This Row],[152 (07JUL1985 21:00:00)-Water Temperature (C)]]*OO[[#This Row],[94]]</f>
        <v>1.090165884898125E-12</v>
      </c>
      <c r="CS16" s="10">
        <f>3/24000000*OO[[#This Row],[153 (08JUL1985 00:00:00)-Water Temperature (C)]]*OO[[#This Row],[95]]</f>
        <v>7.8218251861062496E-13</v>
      </c>
      <c r="CT16" s="10">
        <f>3/24000000*OO[[#This Row],[154 (08JUL1985 03:00:00)-Water Temperature (C)]]*OO[[#This Row],[96]]</f>
        <v>7.250975114892499E-13</v>
      </c>
      <c r="CU16" s="10">
        <f>3/24000000*OO[[#This Row],[155 (08JUL1985 06:00:00)-Water Temperature (C)]]*OO[[#This Row],[97]]</f>
        <v>7.0863591384299988E-13</v>
      </c>
      <c r="CV16" s="10">
        <f>3/24000000*OO[[#This Row],[156 (08JUL1985 09:00:00)-Water Temperature (C)]]*OO[[#This Row],[98]]</f>
        <v>8.0522830827824992E-13</v>
      </c>
      <c r="CW16" s="10">
        <f>3/24000000*OO[[#This Row],[157 (08JUL1985 12:00:00)-Water Temperature (C)]]*OO[[#This Row],[99]]</f>
        <v>8.1394092053475E-13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7.7277702439819662E-5</v>
      </c>
      <c r="D17" s="10">
        <f>3/24*OO[[#This Row],[60 (26JUN1985 09:00:00)-Water Temperature (C)]]*OO[[#This Row],[2]]/SUM(OO[2])</f>
        <v>1.2233914110178422E-6</v>
      </c>
      <c r="E17" s="10">
        <f>3/24*OO[[#This Row],[61 (26JUN1985 12:00:00)-Water Temperature (C)]]*OO[[#This Row],[3]]/SUM(OO[3])</f>
        <v>6.2261240619413371E-8</v>
      </c>
      <c r="F17" s="10">
        <f>3/24*OO[[#This Row],[62 (26JUN1985 15:00:00)-Water Temperature (C)]]*OO[[#This Row],[4]]/SUM(OO[4])</f>
        <v>4.0059568930292776E-8</v>
      </c>
      <c r="G17" s="10">
        <f>3/24*OO[[#This Row],[63 (26JUN1985 18:00:00)-Water Temperature (C)]]*OO[[#This Row],[5]]/SUM(OO[5])</f>
        <v>3.3868782535806646E-8</v>
      </c>
      <c r="H17" s="10">
        <f>3/24*OO[[#This Row],[64 (26JUN1985 21:00:00)-Water Temperature (C)]]*OO[[#This Row],[6]]/SUM(OO[6])</f>
        <v>2.6888509723917538E-8</v>
      </c>
      <c r="I17" s="10">
        <f>3/24*OO[[#This Row],[65 (27JUN1985 00:00:00)-Water Temperature (C)]]*OO[[#This Row],[7]]/SUM(OO[7])</f>
        <v>2.200959407756228E-8</v>
      </c>
      <c r="J17" s="10">
        <f>3/24*OO[[#This Row],[66 (27JUN1985 03:00:00)-Water Temperature (C)]]*OO[[#This Row],[8]]/SUM(OO[8])</f>
        <v>2.2293719412368634E-8</v>
      </c>
      <c r="K17" s="10">
        <f>3/24*OO[[#This Row],[67 (27JUN1985 06:00:00)-Water Temperature (C)]]*OO[[#This Row],[9]]/SUM(OO[9])</f>
        <v>3.6398305909597111E-8</v>
      </c>
      <c r="L17" s="10">
        <f>3/24*OO[[#This Row],[68 (27JUN1985 09:00:00)-Water Temperature (C)]]*OO[[#This Row],[10]]/SUM(OO[10])</f>
        <v>5.5847121787778684E-8</v>
      </c>
      <c r="M17" s="10">
        <f>3/24*OO[[#This Row],[69 (27JUN1985 12:00:00)-Water Temperature (C)]]*OO[[#This Row],[11]]/SUM(OO[11])</f>
        <v>6.7646692240076591E-8</v>
      </c>
      <c r="N17" s="10">
        <f>3/24*OO[[#This Row],[70 (27JUN1985 15:00:00)-Water Temperature (C)]]*OO[[#This Row],[12]]/SUM(OO[12])</f>
        <v>6.9031677160750705E-8</v>
      </c>
      <c r="O17" s="10">
        <f>3/24*OO[[#This Row],[71 (27JUN1985 18:00:00)-Water Temperature (C)]]*OO[[#This Row],[13]]/SUM(OO[13])</f>
        <v>6.2100218431941054E-8</v>
      </c>
      <c r="P17" s="10">
        <f>3/24*OO[[#This Row],[72 (27JUN1985 21:00:00)-Water Temperature (C)]]*OO[[#This Row],[14]]/SUM(OO[14])</f>
        <v>4.63152502866464E-8</v>
      </c>
      <c r="Q17" s="10">
        <f>3/24*OO[[#This Row],[73 (28JUN1985 00:00:00)-Water Temperature (C)]]*OO[[#This Row],[15]]/SUM(OO[15])</f>
        <v>3.5900298724405261E-8</v>
      </c>
      <c r="R17" s="10">
        <f>3/24*OO[[#This Row],[74 (28JUN1985 03:00:00)-Water Temperature (C)]]*OO[[#This Row],[16]]/SUM(OO[16])</f>
        <v>3.0494586986390067E-8</v>
      </c>
      <c r="S17" s="10">
        <f>3/24*OO[[#This Row],[75 (28JUN1985 06:00:00)-Water Temperature (C)]]*OO[[#This Row],[17]]/SUM(OO[17])</f>
        <v>2.2103220073057154E-8</v>
      </c>
      <c r="T17" s="10">
        <f>3/24*OO[[#This Row],[76 (28JUN1985 09:00:00)-Water Temperature (C)]]*OO[[#This Row],[18]]/SUM(OO[18])</f>
        <v>1.6618521544128507E-8</v>
      </c>
      <c r="U17" s="10">
        <f>3/24*OO[[#This Row],[77 (28JUN1985 12:00:00)-Water Temperature (C)]]*OO[[#This Row],[19]]/SUM(OO[19])</f>
        <v>1.2397459606878848E-8</v>
      </c>
      <c r="V17" s="10">
        <f>3/24000000*OO[[#This Row],[78 (28JUN1985 15:00:00)-Water Temperature (C)]]*OO[[#This Row],[20]]</f>
        <v>9.5146332291262503E-9</v>
      </c>
      <c r="W17" s="10">
        <f>3/24000000*OO[[#This Row],[79 (28JUN1985 18:00:00)-Water Temperature (C)]]*OO[[#This Row],[21]]</f>
        <v>7.919255748596249E-9</v>
      </c>
      <c r="X17" s="10">
        <f>3/24000000*OO[[#This Row],[80 (28JUN1985 21:00:00)-Water Temperature (C)]]*OO[[#This Row],[22]]</f>
        <v>6.1775814471949997E-9</v>
      </c>
      <c r="Y17" s="10">
        <f>3/24000000*OO[[#This Row],[81 (29JUN1985 00:00:00)-Water Temperature (C)]]*OO[[#This Row],[23]]</f>
        <v>5.4069662135874995E-9</v>
      </c>
      <c r="Z17" s="10">
        <f>3/24000000*OO[[#This Row],[82 (29JUN1985 03:00:00)-Water Temperature (C)]]*OO[[#This Row],[24]]</f>
        <v>4.9701170377499987E-9</v>
      </c>
      <c r="AA17" s="10">
        <f>3/24000000*OO[[#This Row],[83 (29JUN1985 06:00:00)-Water Temperature (C)]]*OO[[#This Row],[25]]</f>
        <v>4.8360661015625002E-9</v>
      </c>
      <c r="AB17" s="10">
        <f>3/24000000*OO[[#This Row],[84 (29JUN1985 09:00:00)-Water Temperature (C)]]*OO[[#This Row],[26]]</f>
        <v>5.3196946579999996E-9</v>
      </c>
      <c r="AC17" s="10">
        <f>3/24000000*OO[[#This Row],[85 (29JUN1985 12:00:00)-Water Temperature (C)]]*OO[[#This Row],[27]]</f>
        <v>5.9626681319187494E-9</v>
      </c>
      <c r="AD17" s="10">
        <f>3/24000000*OO[[#This Row],[86 (29JUN1985 15:00:00)-Water Temperature (C)]]*OO[[#This Row],[28]]</f>
        <v>6.7958157947399991E-9</v>
      </c>
      <c r="AE17" s="10">
        <f>3/24000000*OO[[#This Row],[88 (29JUN1985 21:00:00)-Water Temperature (C)]]*OO[[#This Row],[30]]</f>
        <v>5.4561295663874994E-9</v>
      </c>
      <c r="AF17" s="10">
        <f>3/24000000*OO[[#This Row],[88 (29JUN1985 21:00:00)-Water Temperature (C)]]*OO[[#This Row],[30]]</f>
        <v>5.4561295663874994E-9</v>
      </c>
      <c r="AG17" s="10">
        <f>3/24000000*OO[[#This Row],[89 (30JUN1985 00:00:00)-Water Temperature (C)]]*OO[[#This Row],[31]]</f>
        <v>3.7023022234674992E-9</v>
      </c>
      <c r="AH17" s="10">
        <f>3/24000000*OO[[#This Row],[90 (30JUN1985 03:00:00)-Water Temperature (C)]]*OO[[#This Row],[32]]</f>
        <v>3.3174691952024991E-9</v>
      </c>
      <c r="AI17" s="10">
        <f>3/24000000*OO[[#This Row],[91 (30JUN1985 06:00:00)-Water Temperature (C)]]*OO[[#This Row],[33]]</f>
        <v>3.1934797427999994E-9</v>
      </c>
      <c r="AJ17" s="10">
        <f>3/24000000*OO[[#This Row],[92 (30JUN1985 09:00:00)-Water Temperature (C)]]*OO[[#This Row],[34]]</f>
        <v>3.3756807381412504E-9</v>
      </c>
      <c r="AK17" s="10">
        <f>3/24000000*OO[[#This Row],[93 (30JUN1985 12:00:00)-Water Temperature (C)]]*OO[[#This Row],[35]]</f>
        <v>3.8171647259625003E-9</v>
      </c>
      <c r="AL17" s="10">
        <f>3/24000000*OO[[#This Row],[94 (30JUN1985 15:00:00)-Water Temperature (C)]]*OO[[#This Row],[36]]</f>
        <v>4.7633991779324997E-9</v>
      </c>
      <c r="AM17" s="10">
        <f>3/24000000*OO[[#This Row],[95 (30JUN1985 18:00:00)-Water Temperature (C)]]*OO[[#This Row],[37]]</f>
        <v>4.8264751734750001E-9</v>
      </c>
      <c r="AN17" s="10">
        <f>3/24000000*OO[[#This Row],[96 (30JUN1985 21:00:00)-Water Temperature (C)]]*OO[[#This Row],[38]]</f>
        <v>3.6111166078599996E-9</v>
      </c>
      <c r="AO17" s="10">
        <f>3/24000000*OO[[#This Row],[97 (01JUL1985 00:00:00)-Water Temperature (C)]]*OO[[#This Row],[39]]</f>
        <v>2.5465285773049998E-9</v>
      </c>
      <c r="AP17" s="10">
        <f>3/24000000*OO[[#This Row],[98 (01JUL1985 03:00:00)-Water Temperature (C)]]*OO[[#This Row],[40]]</f>
        <v>2.3142874878749995E-9</v>
      </c>
      <c r="AQ17" s="10">
        <f>3/24000000*OO[[#This Row],[99 (01JUL1985 06:00:00)-Water Temperature (C)]]*OO[[#This Row],[41]]</f>
        <v>2.2890084281774998E-9</v>
      </c>
      <c r="AR17" s="10">
        <f>3/24000000*OO[[#This Row],[100 (01JUL1985 09:00:00)-Water Temperature (C)]]*OO[[#This Row],[42]]</f>
        <v>2.5812879092E-9</v>
      </c>
      <c r="AS17" s="10">
        <f>3/24000000*OO[[#This Row],[101 (01JUL1985 12:00:00)-Water Temperature (C)]]*OO[[#This Row],[43]]</f>
        <v>2.7873733586437498E-9</v>
      </c>
      <c r="AT17" s="10">
        <f>3/24000000*OO[[#This Row],[102 (01JUL1985 15:00:00)-Water Temperature (C)]]*OO[[#This Row],[44]]</f>
        <v>2.8466021927850002E-9</v>
      </c>
      <c r="AU17" s="10">
        <f>3/24000000*OO[[#This Row],[103 (01JUL1985 18:00:00)-Water Temperature (C)]]*OO[[#This Row],[45]]</f>
        <v>2.4942136135775003E-9</v>
      </c>
      <c r="AV17" s="10">
        <f>3/24000000*OO[[#This Row],[104 (01JUL1985 21:00:00)-Water Temperature (C)]]*OO[[#This Row],[46]]</f>
        <v>2.1198054289125003E-9</v>
      </c>
      <c r="AW17" s="10">
        <f>3/24000000*OO[[#This Row],[105 (02JUL1985 00:00:00)-Water Temperature (C)]]*OO[[#This Row],[47]]</f>
        <v>1.7997621897749999E-9</v>
      </c>
      <c r="AX17" s="10">
        <f>3/24000000*OO[[#This Row],[106 (02JUL1985 03:00:00)-Water Temperature (C)]]*OO[[#This Row],[48]]</f>
        <v>1.6901997887725001E-9</v>
      </c>
      <c r="AY17" s="10">
        <f>3/24000000*OO[[#This Row],[107 (02JUL1985 06:00:00)-Water Temperature (C)]]*OO[[#This Row],[49]]</f>
        <v>1.6769672323687501E-9</v>
      </c>
      <c r="AZ17" s="10">
        <f>3/24000000*OO[[#This Row],[108 (02JUL1985 09:00:00)-Water Temperature (C)]]*OO[[#This Row],[50]]</f>
        <v>2.0198149921575E-9</v>
      </c>
      <c r="BA17" s="10">
        <f>3/24000000*OO[[#This Row],[109 (02JUL1985 12:00:00)-Water Temperature (C)]]*OO[[#This Row],[51]]</f>
        <v>2.2480343792099997E-9</v>
      </c>
      <c r="BB17" s="10">
        <f>3/24000000*OO[[#This Row],[110 (02JUL1985 15:00:00)-Water Temperature (C)]]*OO[[#This Row],[52]]</f>
        <v>2.3272723530450002E-9</v>
      </c>
      <c r="BC17" s="10">
        <f>3/24000000*OO[[#This Row],[111 (02JUL1985 18:00:00)-Water Temperature (C)]]*OO[[#This Row],[53]]</f>
        <v>2.1966424610062501E-9</v>
      </c>
      <c r="BD17" s="10">
        <f>3/24000000*OO[[#This Row],[112 (02JUL1985 21:00:00)-Water Temperature (C)]]*OO[[#This Row],[54]]</f>
        <v>1.6659441063525E-9</v>
      </c>
      <c r="BE17" s="10">
        <f>3/24000000*OO[[#This Row],[113 (03JUL1985 00:00:00)-Water Temperature (C)]]*OO[[#This Row],[55]]</f>
        <v>1.3604558647206249E-9</v>
      </c>
      <c r="BF17" s="10">
        <f>3/24000000*OO[[#This Row],[114 (03JUL1985 03:00:00)-Water Temperature (C)]]*OO[[#This Row],[56]]</f>
        <v>1.2768876747899999E-9</v>
      </c>
      <c r="BG17" s="10">
        <f>3/24000000*OO[[#This Row],[115 (03JUL1985 06:00:00)-Water Temperature (C)]]*OO[[#This Row],[57]]</f>
        <v>1.279309403559E-9</v>
      </c>
      <c r="BH17" s="10">
        <f>3/24000000*OO[[#This Row],[116 (03JUL1985 09:00:00)-Water Temperature (C)]]*OO[[#This Row],[58]]</f>
        <v>1.5809222606253747E-9</v>
      </c>
      <c r="BI17" s="10">
        <f>3/24000000*OO[[#This Row],[117 (03JUL1985 12:00:00)-Water Temperature (C)]]*OO[[#This Row],[59]]</f>
        <v>2.0323814577819998E-9</v>
      </c>
      <c r="BJ17" s="10">
        <f>3/24000000*OO[[#This Row],[118 (03JUL1985 15:00:00)-Water Temperature (C)]]*OO[[#This Row],[60]]</f>
        <v>2.2596912671234998E-9</v>
      </c>
      <c r="BK17" s="10">
        <f>3/24000000*OO[[#This Row],[119 (03JUL1985 18:00:00)-Water Temperature (C)]]*OO[[#This Row],[61]]</f>
        <v>1.9516297278887497E-9</v>
      </c>
      <c r="BL17" s="10">
        <f>3/24000000*OO[[#This Row],[120 (03JUL1985 21:00:00)-Water Temperature (C)]]*OO[[#This Row],[62]]</f>
        <v>1.3582368009649999E-9</v>
      </c>
      <c r="BM17" s="10">
        <f>3/24000000*OO[[#This Row],[121 (04JUL1985 00:00:00)-Water Temperature (C)]]*OO[[#This Row],[63]]</f>
        <v>1.0314863947009999E-9</v>
      </c>
      <c r="BN17" s="10">
        <f>3/24000000*OO[[#This Row],[122 (04JUL1985 03:00:00)-Water Temperature (C)]]*OO[[#This Row],[64]]</f>
        <v>9.6778388271337498E-10</v>
      </c>
      <c r="BO17" s="10">
        <f>3/24000000*OO[[#This Row],[123 (04JUL1985 06:00:00)-Water Temperature (C)]]*OO[[#This Row],[65]]</f>
        <v>9.5196745050874998E-10</v>
      </c>
      <c r="BP17" s="10">
        <f>3/24000000*OO[[#This Row],[124 (04JUL1985 09:00:00)-Water Temperature (C)]]*OO[[#This Row],[66]]</f>
        <v>1.12898223382175E-9</v>
      </c>
      <c r="BQ17" s="10">
        <f>3/24000000*OO[[#This Row],[125 (04JUL1985 12:00:00)-Water Temperature (C)]]*OO[[#This Row],[67]]</f>
        <v>1.1973241156263746E-9</v>
      </c>
      <c r="BR17" s="10">
        <f>3/24000000*OO[[#This Row],[126 (04JUL1985 15:00:00)-Water Temperature (C)]]*OO[[#This Row],[68]]</f>
        <v>1.0315045610412498E-9</v>
      </c>
      <c r="BS17" s="10">
        <f>3/24000000*OO[[#This Row],[127 (04JUL1985 18:00:00)-Water Temperature (C)]]*OO[[#This Row],[69]]</f>
        <v>9.1655758921162492E-10</v>
      </c>
      <c r="BT17" s="10">
        <f>3/24000000*OO[[#This Row],[128 (04JUL1985 21:00:00)-Water Temperature (C)]]*OO[[#This Row],[70]]</f>
        <v>8.6067933033075001E-10</v>
      </c>
      <c r="BU17" s="10">
        <f>3/24000000*OO[[#This Row],[129 (05JUL1985 00:00:00)-Water Temperature (C)]]*OO[[#This Row],[71]]</f>
        <v>7.875902606288749E-10</v>
      </c>
      <c r="BV17" s="10">
        <f>3/24000000*OO[[#This Row],[130 (05JUL1985 03:00:00)-Water Temperature (C)]]*OO[[#This Row],[72]]</f>
        <v>7.5093548609274999E-10</v>
      </c>
      <c r="BW17" s="10">
        <f>3/24000000*OO[[#This Row],[131 (05JUL1985 06:00:00)-Water Temperature (C)]]*OO[[#This Row],[73]]</f>
        <v>7.3690521227699988E-10</v>
      </c>
      <c r="BX17" s="10">
        <f>3/24000000*OO[[#This Row],[132 (05JUL1985 09:00:00)-Water Temperature (C)]]*OO[[#This Row],[74]]</f>
        <v>8.7263842797599992E-10</v>
      </c>
      <c r="BY17" s="10">
        <f>3/24000000*OO[[#This Row],[133 (05JUL1985 12:00:00)-Water Temperature (C)]]*OO[[#This Row],[75]]</f>
        <v>1.1657537694487498E-9</v>
      </c>
      <c r="BZ17" s="10">
        <f>3/24000000*OO[[#This Row],[134 (05JUL1985 15:00:00)-Water Temperature (C)]]*OO[[#This Row],[76]]</f>
        <v>1.3888073385009999E-9</v>
      </c>
      <c r="CA17" s="10">
        <f>3/24000000*OO[[#This Row],[135 (05JUL1985 18:00:00)-Water Temperature (C)]]*OO[[#This Row],[77]]</f>
        <v>1.246232830555125E-9</v>
      </c>
      <c r="CB17" s="10">
        <f>3/24000000*OO[[#This Row],[136 (05JUL1985 21:00:00)-Water Temperature (C)]]*OO[[#This Row],[78]]</f>
        <v>8.5663598350124991E-10</v>
      </c>
      <c r="CC17" s="10">
        <f>3/24000000*OO[[#This Row],[137 (06JUL1985 00:00:00)-Water Temperature (C)]]*OO[[#This Row],[79]]</f>
        <v>6.2580866123425001E-10</v>
      </c>
      <c r="CD17" s="10">
        <f>3/24000000*OO[[#This Row],[138 (06JUL1985 03:00:00)-Water Temperature (C)]]*OO[[#This Row],[80]]</f>
        <v>5.8076187884400007E-10</v>
      </c>
      <c r="CE17" s="10">
        <f>3/24000000*OO[[#This Row],[139 (06JUL1985 06:00:00)-Water Temperature (C)]]*OO[[#This Row],[81]]</f>
        <v>5.6778317994099998E-10</v>
      </c>
      <c r="CF17" s="10">
        <f>3/24000000*OO[[#This Row],[140 (06JUL1985 09:00:00)-Water Temperature (C)]]*OO[[#This Row],[82]]</f>
        <v>6.3046656232174985E-10</v>
      </c>
      <c r="CG17" s="10">
        <f>3/24000000*OO[[#This Row],[141 (06JUL1985 12:00:00)-Water Temperature (C)]]*OO[[#This Row],[83]]</f>
        <v>7.0326358628100008E-10</v>
      </c>
      <c r="CH17" s="10">
        <f>3/24000000*OO[[#This Row],[142 (06JUL1985 15:00:00)-Water Temperature (C)]]*OO[[#This Row],[84]]</f>
        <v>6.8576557269999994E-10</v>
      </c>
      <c r="CI17" s="10">
        <f>3/24000000*OO[[#This Row],[143 (06JUL1985 18:00:00)-Water Temperature (C)]]*OO[[#This Row],[85]]</f>
        <v>6.3618384601612493E-10</v>
      </c>
      <c r="CJ17" s="10">
        <f>3/24000000*OO[[#This Row],[144 (06JUL1985 21:00:00)-Water Temperature (C)]]*OO[[#This Row],[86]]</f>
        <v>5.8047426370124996E-10</v>
      </c>
      <c r="CK17" s="10">
        <f>3/24000000*OO[[#This Row],[145 (07JUL1985 00:00:00)-Water Temperature (C)]]*OO[[#This Row],[87]]</f>
        <v>4.8132272441837507E-10</v>
      </c>
      <c r="CL17" s="10">
        <f>3/24000000*OO[[#This Row],[146 (07JUL1985 03:00:00)-Water Temperature (C)]]*OO[[#This Row],[88]]</f>
        <v>4.5308091425262494E-10</v>
      </c>
      <c r="CM17" s="10">
        <f>3/24000000*OO[[#This Row],[147 (07JUL1985 06:00:00)-Water Temperature (C)]]*OO[[#This Row],[89]]</f>
        <v>4.5088039105424999E-10</v>
      </c>
      <c r="CN17" s="10">
        <f>3/24000000*OO[[#This Row],[148 (07JUL1985 09:00:00)-Water Temperature (C)]]*OO[[#This Row],[90]]</f>
        <v>5.1266867301562487E-10</v>
      </c>
      <c r="CO17" s="10">
        <f>3/24000000*OO[[#This Row],[149 (07JUL1985 12:00:00)-Water Temperature (C)]]*OO[[#This Row],[91]]</f>
        <v>5.4549270504225001E-10</v>
      </c>
      <c r="CP17" s="10">
        <f>3/24000000*OO[[#This Row],[150 (07JUL1985 15:00:00)-Water Temperature (C)]]*OO[[#This Row],[92]]</f>
        <v>5.9835502385399995E-10</v>
      </c>
      <c r="CQ17" s="10">
        <f>3/24000000*OO[[#This Row],[151 (07JUL1985 18:00:00)-Water Temperature (C)]]*OO[[#This Row],[93]]</f>
        <v>6.3649391382025E-10</v>
      </c>
      <c r="CR17" s="10">
        <f>3/24000000*OO[[#This Row],[152 (07JUL1985 21:00:00)-Water Temperature (C)]]*OO[[#This Row],[94]]</f>
        <v>5.5935580451987485E-10</v>
      </c>
      <c r="CS17" s="10">
        <f>3/24000000*OO[[#This Row],[153 (08JUL1985 00:00:00)-Water Temperature (C)]]*OO[[#This Row],[95]]</f>
        <v>3.9476263823437498E-10</v>
      </c>
      <c r="CT17" s="10">
        <f>3/24000000*OO[[#This Row],[154 (08JUL1985 03:00:00)-Water Temperature (C)]]*OO[[#This Row],[96]]</f>
        <v>3.5918341714224999E-10</v>
      </c>
      <c r="CU17" s="10">
        <f>3/24000000*OO[[#This Row],[155 (08JUL1985 06:00:00)-Water Temperature (C)]]*OO[[#This Row],[97]]</f>
        <v>3.5137419516225E-10</v>
      </c>
      <c r="CV17" s="10">
        <f>3/24000000*OO[[#This Row],[156 (08JUL1985 09:00:00)-Water Temperature (C)]]*OO[[#This Row],[98]]</f>
        <v>4.0313742151049999E-10</v>
      </c>
      <c r="CW17" s="10">
        <f>3/24000000*OO[[#This Row],[157 (08JUL1985 12:00:00)-Water Temperature (C)]]*OO[[#This Row],[99]]</f>
        <v>4.1292082224787499E-10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2.5613207378406171E-4</v>
      </c>
      <c r="D18" s="10">
        <f>3/24*OO[[#This Row],[60 (26JUN1985 09:00:00)-Water Temperature (C)]]*OO[[#This Row],[2]]/SUM(OO[2])</f>
        <v>4.4490610470478804E-6</v>
      </c>
      <c r="E18" s="10">
        <f>3/24*OO[[#This Row],[61 (26JUN1985 12:00:00)-Water Temperature (C)]]*OO[[#This Row],[3]]/SUM(OO[3])</f>
        <v>4.3046218020093159E-7</v>
      </c>
      <c r="F18" s="10">
        <f>3/24*OO[[#This Row],[62 (26JUN1985 15:00:00)-Water Temperature (C)]]*OO[[#This Row],[4]]/SUM(OO[4])</f>
        <v>3.2050317092600178E-7</v>
      </c>
      <c r="G18" s="10">
        <f>3/24*OO[[#This Row],[63 (26JUN1985 18:00:00)-Water Temperature (C)]]*OO[[#This Row],[5]]/SUM(OO[5])</f>
        <v>2.7486907682334287E-7</v>
      </c>
      <c r="H18" s="10">
        <f>3/24*OO[[#This Row],[64 (26JUN1985 21:00:00)-Water Temperature (C)]]*OO[[#This Row],[6]]/SUM(OO[6])</f>
        <v>2.1786285034830292E-7</v>
      </c>
      <c r="I18" s="10">
        <f>3/24*OO[[#This Row],[65 (27JUN1985 00:00:00)-Water Temperature (C)]]*OO[[#This Row],[7]]/SUM(OO[7])</f>
        <v>1.7637334394946286E-7</v>
      </c>
      <c r="J18" s="10">
        <f>3/24*OO[[#This Row],[66 (27JUN1985 03:00:00)-Water Temperature (C)]]*OO[[#This Row],[8]]/SUM(OO[8])</f>
        <v>1.8091912302394168E-7</v>
      </c>
      <c r="K18" s="10">
        <f>3/24*OO[[#This Row],[67 (27JUN1985 06:00:00)-Water Temperature (C)]]*OO[[#This Row],[9]]/SUM(OO[9])</f>
        <v>2.9491256468028723E-7</v>
      </c>
      <c r="L18" s="10">
        <f>3/24*OO[[#This Row],[68 (27JUN1985 09:00:00)-Water Temperature (C)]]*OO[[#This Row],[10]]/SUM(OO[10])</f>
        <v>4.4720643434802485E-7</v>
      </c>
      <c r="M18" s="10">
        <f>3/24*OO[[#This Row],[69 (27JUN1985 12:00:00)-Water Temperature (C)]]*OO[[#This Row],[11]]/SUM(OO[11])</f>
        <v>5.4117063143221644E-7</v>
      </c>
      <c r="N18" s="10">
        <f>3/24*OO[[#This Row],[70 (27JUN1985 15:00:00)-Water Temperature (C)]]*OO[[#This Row],[12]]/SUM(OO[12])</f>
        <v>5.5084457006444246E-7</v>
      </c>
      <c r="O18" s="10">
        <f>3/24*OO[[#This Row],[71 (27JUN1985 18:00:00)-Water Temperature (C)]]*OO[[#This Row],[13]]/SUM(OO[13])</f>
        <v>4.9208241767168355E-7</v>
      </c>
      <c r="P18" s="10">
        <f>3/24*OO[[#This Row],[72 (27JUN1985 21:00:00)-Water Temperature (C)]]*OO[[#This Row],[14]]/SUM(OO[14])</f>
        <v>3.6184286404836333E-7</v>
      </c>
      <c r="Q18" s="10">
        <f>3/24*OO[[#This Row],[73 (28JUN1985 00:00:00)-Water Temperature (C)]]*OO[[#This Row],[15]]/SUM(OO[15])</f>
        <v>2.7278252290175416E-7</v>
      </c>
      <c r="R18" s="10">
        <f>3/24*OO[[#This Row],[74 (28JUN1985 03:00:00)-Water Temperature (C)]]*OO[[#This Row],[16]]/SUM(OO[16])</f>
        <v>2.2654242155832239E-7</v>
      </c>
      <c r="S18" s="10">
        <f>3/24*OO[[#This Row],[75 (28JUN1985 06:00:00)-Water Temperature (C)]]*OO[[#This Row],[17]]/SUM(OO[17])</f>
        <v>1.6231524945360389E-7</v>
      </c>
      <c r="T18" s="10">
        <f>3/24*OO[[#This Row],[76 (28JUN1985 09:00:00)-Water Temperature (C)]]*OO[[#This Row],[18]]/SUM(OO[18])</f>
        <v>1.2273741417271427E-7</v>
      </c>
      <c r="U18" s="10">
        <f>3/24*OO[[#This Row],[77 (28JUN1985 12:00:00)-Water Temperature (C)]]*OO[[#This Row],[19]]/SUM(OO[19])</f>
        <v>9.3027930908009514E-8</v>
      </c>
      <c r="V18" s="10">
        <f>3/24000000*OO[[#This Row],[78 (28JUN1985 15:00:00)-Water Temperature (C)]]*OO[[#This Row],[20]]</f>
        <v>7.2042684045925012E-8</v>
      </c>
      <c r="W18" s="10">
        <f>3/24000000*OO[[#This Row],[79 (28JUN1985 18:00:00)-Water Temperature (C)]]*OO[[#This Row],[21]]</f>
        <v>6.0171685282800002E-8</v>
      </c>
      <c r="X18" s="10">
        <f>3/24000000*OO[[#This Row],[80 (28JUN1985 21:00:00)-Water Temperature (C)]]*OO[[#This Row],[22]]</f>
        <v>4.6589790291562506E-8</v>
      </c>
      <c r="Y18" s="10">
        <f>3/24000000*OO[[#This Row],[81 (29JUN1985 00:00:00)-Water Temperature (C)]]*OO[[#This Row],[23]]</f>
        <v>4.0510878944812497E-8</v>
      </c>
      <c r="Z18" s="10">
        <f>3/24000000*OO[[#This Row],[82 (29JUN1985 03:00:00)-Water Temperature (C)]]*OO[[#This Row],[24]]</f>
        <v>3.7158685175299997E-8</v>
      </c>
      <c r="AA18" s="10">
        <f>3/24000000*OO[[#This Row],[83 (29JUN1985 06:00:00)-Water Temperature (C)]]*OO[[#This Row],[25]]</f>
        <v>3.6233085249287496E-8</v>
      </c>
      <c r="AB18" s="10">
        <f>3/24000000*OO[[#This Row],[84 (29JUN1985 09:00:00)-Water Temperature (C)]]*OO[[#This Row],[26]]</f>
        <v>4.0194428469249999E-8</v>
      </c>
      <c r="AC18" s="10">
        <f>3/24000000*OO[[#This Row],[85 (29JUN1985 12:00:00)-Water Temperature (C)]]*OO[[#This Row],[27]]</f>
        <v>4.5625099281299994E-8</v>
      </c>
      <c r="AD18" s="10">
        <f>3/24000000*OO[[#This Row],[86 (29JUN1985 15:00:00)-Water Temperature (C)]]*OO[[#This Row],[28]]</f>
        <v>5.2559886799599994E-8</v>
      </c>
      <c r="AE18" s="10">
        <f>3/24000000*OO[[#This Row],[88 (29JUN1985 21:00:00)-Water Temperature (C)]]*OO[[#This Row],[30]]</f>
        <v>4.274378747405E-8</v>
      </c>
      <c r="AF18" s="10">
        <f>3/24000000*OO[[#This Row],[88 (29JUN1985 21:00:00)-Water Temperature (C)]]*OO[[#This Row],[30]]</f>
        <v>4.274378747405E-8</v>
      </c>
      <c r="AG18" s="10">
        <f>3/24000000*OO[[#This Row],[89 (30JUN1985 00:00:00)-Water Temperature (C)]]*OO[[#This Row],[31]]</f>
        <v>2.8353210920799998E-8</v>
      </c>
      <c r="AH18" s="10">
        <f>3/24000000*OO[[#This Row],[90 (30JUN1985 03:00:00)-Water Temperature (C)]]*OO[[#This Row],[32]]</f>
        <v>2.48631694194125E-8</v>
      </c>
      <c r="AI18" s="10">
        <f>3/24000000*OO[[#This Row],[91 (30JUN1985 06:00:00)-Water Temperature (C)]]*OO[[#This Row],[33]]</f>
        <v>2.3922725100999997E-8</v>
      </c>
      <c r="AJ18" s="10">
        <f>3/24000000*OO[[#This Row],[92 (30JUN1985 09:00:00)-Water Temperature (C)]]*OO[[#This Row],[34]]</f>
        <v>2.5402471763249999E-8</v>
      </c>
      <c r="AK18" s="10">
        <f>3/24000000*OO[[#This Row],[93 (30JUN1985 12:00:00)-Water Temperature (C)]]*OO[[#This Row],[35]]</f>
        <v>2.9122635397537498E-8</v>
      </c>
      <c r="AL18" s="10">
        <f>3/24000000*OO[[#This Row],[94 (30JUN1985 15:00:00)-Water Temperature (C)]]*OO[[#This Row],[36]]</f>
        <v>3.6812093729974998E-8</v>
      </c>
      <c r="AM18" s="10">
        <f>3/24000000*OO[[#This Row],[95 (30JUN1985 18:00:00)-Water Temperature (C)]]*OO[[#This Row],[37]]</f>
        <v>3.7718710810475001E-8</v>
      </c>
      <c r="AN18" s="10">
        <f>3/24000000*OO[[#This Row],[96 (30JUN1985 21:00:00)-Water Temperature (C)]]*OO[[#This Row],[38]]</f>
        <v>2.8243396607200003E-8</v>
      </c>
      <c r="AO18" s="10">
        <f>3/24000000*OO[[#This Row],[97 (01JUL1985 00:00:00)-Water Temperature (C)]]*OO[[#This Row],[39]]</f>
        <v>1.9413324399687502E-8</v>
      </c>
      <c r="AP18" s="10">
        <f>3/24000000*OO[[#This Row],[98 (01JUL1985 03:00:00)-Water Temperature (C)]]*OO[[#This Row],[40]]</f>
        <v>1.7335220274724999E-8</v>
      </c>
      <c r="AQ18" s="10">
        <f>3/24000000*OO[[#This Row],[99 (01JUL1985 06:00:00)-Water Temperature (C)]]*OO[[#This Row],[41]]</f>
        <v>1.7158286649374999E-8</v>
      </c>
      <c r="AR18" s="10">
        <f>3/24000000*OO[[#This Row],[100 (01JUL1985 09:00:00)-Water Temperature (C)]]*OO[[#This Row],[42]]</f>
        <v>1.9505477201624998E-8</v>
      </c>
      <c r="AS18" s="10">
        <f>3/24000000*OO[[#This Row],[101 (01JUL1985 12:00:00)-Water Temperature (C)]]*OO[[#This Row],[43]]</f>
        <v>2.1330797021000001E-8</v>
      </c>
      <c r="AT18" s="10">
        <f>3/24000000*OO[[#This Row],[102 (01JUL1985 15:00:00)-Water Temperature (C)]]*OO[[#This Row],[44]]</f>
        <v>2.1908273225650002E-8</v>
      </c>
      <c r="AU18" s="10">
        <f>3/24000000*OO[[#This Row],[103 (01JUL1985 18:00:00)-Water Temperature (C)]]*OO[[#This Row],[45]]</f>
        <v>1.9229795825624998E-8</v>
      </c>
      <c r="AV18" s="10">
        <f>3/24000000*OO[[#This Row],[104 (01JUL1985 21:00:00)-Water Temperature (C)]]*OO[[#This Row],[46]]</f>
        <v>1.6172774146574998E-8</v>
      </c>
      <c r="AW18" s="10">
        <f>3/24000000*OO[[#This Row],[105 (02JUL1985 00:00:00)-Water Temperature (C)]]*OO[[#This Row],[47]]</f>
        <v>1.3571577920739999E-8</v>
      </c>
      <c r="AX18" s="10">
        <f>3/24000000*OO[[#This Row],[106 (02JUL1985 03:00:00)-Water Temperature (C)]]*OO[[#This Row],[48]]</f>
        <v>1.2659526735449998E-8</v>
      </c>
      <c r="AY18" s="10">
        <f>3/24000000*OO[[#This Row],[107 (02JUL1985 06:00:00)-Water Temperature (C)]]*OO[[#This Row],[49]]</f>
        <v>1.2576390844214999E-8</v>
      </c>
      <c r="AZ18" s="10">
        <f>3/24000000*OO[[#This Row],[108 (02JUL1985 09:00:00)-Water Temperature (C)]]*OO[[#This Row],[50]]</f>
        <v>1.5296570220875001E-8</v>
      </c>
      <c r="BA18" s="10">
        <f>3/24000000*OO[[#This Row],[109 (02JUL1985 12:00:00)-Water Temperature (C)]]*OO[[#This Row],[51]]</f>
        <v>1.7277344018499997E-8</v>
      </c>
      <c r="BB18" s="10">
        <f>3/24000000*OO[[#This Row],[110 (02JUL1985 15:00:00)-Water Temperature (C)]]*OO[[#This Row],[52]]</f>
        <v>1.800360347639E-8</v>
      </c>
      <c r="BC18" s="10">
        <f>3/24000000*OO[[#This Row],[111 (02JUL1985 18:00:00)-Water Temperature (C)]]*OO[[#This Row],[53]]</f>
        <v>1.7076591493919996E-8</v>
      </c>
      <c r="BD18" s="10">
        <f>3/24000000*OO[[#This Row],[112 (02JUL1985 21:00:00)-Water Temperature (C)]]*OO[[#This Row],[54]]</f>
        <v>1.2867539532747498E-8</v>
      </c>
      <c r="BE18" s="10">
        <f>3/24000000*OO[[#This Row],[113 (03JUL1985 00:00:00)-Water Temperature (C)]]*OO[[#This Row],[55]]</f>
        <v>1.0289059501525E-8</v>
      </c>
      <c r="BF18" s="10">
        <f>3/24000000*OO[[#This Row],[114 (03JUL1985 03:00:00)-Water Temperature (C)]]*OO[[#This Row],[56]]</f>
        <v>9.5722568826187504E-9</v>
      </c>
      <c r="BG18" s="10">
        <f>3/24000000*OO[[#This Row],[115 (03JUL1985 06:00:00)-Water Temperature (C)]]*OO[[#This Row],[57]]</f>
        <v>9.608896392699999E-9</v>
      </c>
      <c r="BH18" s="10">
        <f>3/24000000*OO[[#This Row],[116 (03JUL1985 09:00:00)-Water Temperature (C)]]*OO[[#This Row],[58]]</f>
        <v>1.2012023472293749E-8</v>
      </c>
      <c r="BI18" s="10">
        <f>3/24000000*OO[[#This Row],[117 (03JUL1985 12:00:00)-Water Temperature (C)]]*OO[[#This Row],[59]]</f>
        <v>1.5715867313032498E-8</v>
      </c>
      <c r="BJ18" s="10">
        <f>3/24000000*OO[[#This Row],[118 (03JUL1985 15:00:00)-Water Temperature (C)]]*OO[[#This Row],[60]]</f>
        <v>1.7697296475067499E-8</v>
      </c>
      <c r="BK18" s="10">
        <f>3/24000000*OO[[#This Row],[119 (03JUL1985 18:00:00)-Water Temperature (C)]]*OO[[#This Row],[61]]</f>
        <v>1.538275871733E-8</v>
      </c>
      <c r="BL18" s="10">
        <f>3/24000000*OO[[#This Row],[120 (03JUL1985 21:00:00)-Water Temperature (C)]]*OO[[#This Row],[62]]</f>
        <v>1.0609109188574997E-8</v>
      </c>
      <c r="BM18" s="10">
        <f>3/24000000*OO[[#This Row],[121 (04JUL1985 00:00:00)-Water Temperature (C)]]*OO[[#This Row],[63]]</f>
        <v>7.823429132764999E-9</v>
      </c>
      <c r="BN18" s="10">
        <f>3/24000000*OO[[#This Row],[122 (04JUL1985 03:00:00)-Water Temperature (C)]]*OO[[#This Row],[64]]</f>
        <v>7.2546109399049996E-9</v>
      </c>
      <c r="BO18" s="10">
        <f>3/24000000*OO[[#This Row],[123 (04JUL1985 06:00:00)-Water Temperature (C)]]*OO[[#This Row],[65]]</f>
        <v>7.1397159044574995E-9</v>
      </c>
      <c r="BP18" s="10">
        <f>3/24000000*OO[[#This Row],[124 (04JUL1985 09:00:00)-Water Temperature (C)]]*OO[[#This Row],[66]]</f>
        <v>8.5396363048849984E-9</v>
      </c>
      <c r="BQ18" s="10">
        <f>3/24000000*OO[[#This Row],[125 (04JUL1985 12:00:00)-Water Temperature (C)]]*OO[[#This Row],[67]]</f>
        <v>9.1689253225375005E-9</v>
      </c>
      <c r="BR18" s="10">
        <f>3/24000000*OO[[#This Row],[126 (04JUL1985 15:00:00)-Water Temperature (C)]]*OO[[#This Row],[68]]</f>
        <v>7.9055282192699978E-9</v>
      </c>
      <c r="BS18" s="10">
        <f>3/24000000*OO[[#This Row],[127 (04JUL1985 18:00:00)-Water Temperature (C)]]*OO[[#This Row],[69]]</f>
        <v>6.9833727127199997E-9</v>
      </c>
      <c r="BT18" s="10">
        <f>3/24000000*OO[[#This Row],[128 (04JUL1985 21:00:00)-Water Temperature (C)]]*OO[[#This Row],[70]]</f>
        <v>6.4999997122087501E-9</v>
      </c>
      <c r="BU18" s="10">
        <f>3/24000000*OO[[#This Row],[129 (05JUL1985 00:00:00)-Water Temperature (C)]]*OO[[#This Row],[71]]</f>
        <v>5.9270703605512495E-9</v>
      </c>
      <c r="BV18" s="10">
        <f>3/24000000*OO[[#This Row],[130 (05JUL1985 03:00:00)-Water Temperature (C)]]*OO[[#This Row],[72]]</f>
        <v>5.6307469368674991E-9</v>
      </c>
      <c r="BW18" s="10">
        <f>3/24000000*OO[[#This Row],[131 (05JUL1985 06:00:00)-Water Temperature (C)]]*OO[[#This Row],[73]]</f>
        <v>5.5297612434599996E-9</v>
      </c>
      <c r="BX18" s="10">
        <f>3/24000000*OO[[#This Row],[132 (05JUL1985 09:00:00)-Water Temperature (C)]]*OO[[#This Row],[74]]</f>
        <v>6.6054560800637495E-9</v>
      </c>
      <c r="BY18" s="10">
        <f>3/24000000*OO[[#This Row],[133 (05JUL1985 12:00:00)-Water Temperature (C)]]*OO[[#This Row],[75]]</f>
        <v>8.9798564917462502E-9</v>
      </c>
      <c r="BZ18" s="10">
        <f>3/24000000*OO[[#This Row],[134 (05JUL1985 15:00:00)-Water Temperature (C)]]*OO[[#This Row],[76]]</f>
        <v>1.0862401827704999E-8</v>
      </c>
      <c r="CA18" s="10">
        <f>3/24000000*OO[[#This Row],[135 (05JUL1985 18:00:00)-Water Temperature (C)]]*OO[[#This Row],[77]]</f>
        <v>9.8389724471675003E-9</v>
      </c>
      <c r="CB18" s="10">
        <f>3/24000000*OO[[#This Row],[136 (05JUL1985 21:00:00)-Water Temperature (C)]]*OO[[#This Row],[78]]</f>
        <v>6.7139595297600006E-9</v>
      </c>
      <c r="CC18" s="10">
        <f>3/24000000*OO[[#This Row],[137 (06JUL1985 00:00:00)-Water Temperature (C)]]*OO[[#This Row],[79]]</f>
        <v>4.7646390102624997E-9</v>
      </c>
      <c r="CD18" s="10">
        <f>3/24000000*OO[[#This Row],[138 (06JUL1985 03:00:00)-Water Temperature (C)]]*OO[[#This Row],[80]]</f>
        <v>4.3541542316874992E-9</v>
      </c>
      <c r="CE18" s="10">
        <f>3/24000000*OO[[#This Row],[139 (06JUL1985 06:00:00)-Water Temperature (C)]]*OO[[#This Row],[81]]</f>
        <v>4.2565825617974995E-9</v>
      </c>
      <c r="CF18" s="10">
        <f>3/24000000*OO[[#This Row],[140 (06JUL1985 09:00:00)-Water Temperature (C)]]*OO[[#This Row],[82]]</f>
        <v>4.7522088179474996E-9</v>
      </c>
      <c r="CG18" s="10">
        <f>3/24000000*OO[[#This Row],[141 (06JUL1985 12:00:00)-Water Temperature (C)]]*OO[[#This Row],[83]]</f>
        <v>5.3675764400999992E-9</v>
      </c>
      <c r="CH18" s="10">
        <f>3/24000000*OO[[#This Row],[142 (06JUL1985 15:00:00)-Water Temperature (C)]]*OO[[#This Row],[84]]</f>
        <v>5.2670445564100007E-9</v>
      </c>
      <c r="CI18" s="10">
        <f>3/24000000*OO[[#This Row],[143 (06JUL1985 18:00:00)-Water Temperature (C)]]*OO[[#This Row],[85]]</f>
        <v>4.8780854580874994E-9</v>
      </c>
      <c r="CJ18" s="10">
        <f>3/24000000*OO[[#This Row],[144 (06JUL1985 21:00:00)-Water Temperature (C)]]*OO[[#This Row],[86]]</f>
        <v>4.4383402835999994E-9</v>
      </c>
      <c r="CK18" s="10">
        <f>3/24000000*OO[[#This Row],[145 (07JUL1985 00:00:00)-Water Temperature (C)]]*OO[[#This Row],[87]]</f>
        <v>3.6388191935099994E-9</v>
      </c>
      <c r="CL18" s="10">
        <f>3/24000000*OO[[#This Row],[146 (07JUL1985 03:00:00)-Water Temperature (C)]]*OO[[#This Row],[88]]</f>
        <v>3.3958664855237502E-9</v>
      </c>
      <c r="CM18" s="10">
        <f>3/24000000*OO[[#This Row],[147 (07JUL1985 06:00:00)-Water Temperature (C)]]*OO[[#This Row],[89]]</f>
        <v>3.3820337057625001E-9</v>
      </c>
      <c r="CN18" s="10">
        <f>3/24000000*OO[[#This Row],[148 (07JUL1985 09:00:00)-Water Temperature (C)]]*OO[[#This Row],[90]]</f>
        <v>3.870614253949999E-9</v>
      </c>
      <c r="CO18" s="10">
        <f>3/24000000*OO[[#This Row],[149 (07JUL1985 12:00:00)-Water Temperature (C)]]*OO[[#This Row],[91]]</f>
        <v>4.17312430396875E-9</v>
      </c>
      <c r="CP18" s="10">
        <f>3/24000000*OO[[#This Row],[150 (07JUL1985 15:00:00)-Water Temperature (C)]]*OO[[#This Row],[92]]</f>
        <v>4.6090220885275001E-9</v>
      </c>
      <c r="CQ18" s="10">
        <f>3/24000000*OO[[#This Row],[151 (07JUL1985 18:00:00)-Water Temperature (C)]]*OO[[#This Row],[93]]</f>
        <v>4.9321862903949993E-9</v>
      </c>
      <c r="CR18" s="10">
        <f>3/24000000*OO[[#This Row],[152 (07JUL1985 21:00:00)-Water Temperature (C)]]*OO[[#This Row],[94]]</f>
        <v>4.3439991486125001E-9</v>
      </c>
      <c r="CS18" s="10">
        <f>3/24000000*OO[[#This Row],[153 (08JUL1985 00:00:00)-Water Temperature (C)]]*OO[[#This Row],[95]]</f>
        <v>3.02736068870625E-9</v>
      </c>
      <c r="CT18" s="10">
        <f>3/24000000*OO[[#This Row],[154 (08JUL1985 03:00:00)-Water Temperature (C)]]*OO[[#This Row],[96]]</f>
        <v>2.6947460996624996E-9</v>
      </c>
      <c r="CU18" s="10">
        <f>3/24000000*OO[[#This Row],[155 (08JUL1985 06:00:00)-Water Temperature (C)]]*OO[[#This Row],[97]]</f>
        <v>2.6346409550937499E-9</v>
      </c>
      <c r="CV18" s="10">
        <f>3/24000000*OO[[#This Row],[156 (08JUL1985 09:00:00)-Water Temperature (C)]]*OO[[#This Row],[98]]</f>
        <v>3.0468060103125001E-9</v>
      </c>
      <c r="CW18" s="10">
        <f>3/24000000*OO[[#This Row],[157 (08JUL1985 12:00:00)-Water Temperature (C)]]*OO[[#This Row],[99]]</f>
        <v>3.152261951735E-9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3.9563984277557137E-4</v>
      </c>
      <c r="D19" s="10">
        <f>3/24*OO[[#This Row],[60 (26JUN1985 09:00:00)-Water Temperature (C)]]*OO[[#This Row],[2]]/SUM(OO[2])</f>
        <v>1.0577837989057947E-5</v>
      </c>
      <c r="E19" s="10">
        <f>3/24*OO[[#This Row],[61 (26JUN1985 12:00:00)-Water Temperature (C)]]*OO[[#This Row],[3]]/SUM(OO[3])</f>
        <v>2.6475978102912088E-6</v>
      </c>
      <c r="F19" s="10">
        <f>3/24*OO[[#This Row],[62 (26JUN1985 15:00:00)-Water Temperature (C)]]*OO[[#This Row],[4]]/SUM(OO[4])</f>
        <v>2.198885732095548E-6</v>
      </c>
      <c r="G19" s="10">
        <f>3/24*OO[[#This Row],[63 (26JUN1985 18:00:00)-Water Temperature (C)]]*OO[[#This Row],[5]]/SUM(OO[5])</f>
        <v>1.9213223243449836E-6</v>
      </c>
      <c r="H19" s="10">
        <f>3/24*OO[[#This Row],[64 (26JUN1985 21:00:00)-Water Temperature (C)]]*OO[[#This Row],[6]]/SUM(OO[6])</f>
        <v>1.5279284359020896E-6</v>
      </c>
      <c r="I19" s="10">
        <f>3/24*OO[[#This Row],[65 (27JUN1985 00:00:00)-Water Temperature (C)]]*OO[[#This Row],[7]]/SUM(OO[7])</f>
        <v>1.226053909301445E-6</v>
      </c>
      <c r="J19" s="10">
        <f>3/24*OO[[#This Row],[66 (27JUN1985 03:00:00)-Water Temperature (C)]]*OO[[#This Row],[8]]/SUM(OO[8])</f>
        <v>1.2987746556636254E-6</v>
      </c>
      <c r="K19" s="10">
        <f>3/24*OO[[#This Row],[67 (27JUN1985 06:00:00)-Water Temperature (C)]]*OO[[#This Row],[9]]/SUM(OO[9])</f>
        <v>2.0859690914167701E-6</v>
      </c>
      <c r="L19" s="10">
        <f>3/24*OO[[#This Row],[68 (27JUN1985 09:00:00)-Water Temperature (C)]]*OO[[#This Row],[10]]/SUM(OO[10])</f>
        <v>3.0430808740784399E-6</v>
      </c>
      <c r="M19" s="10">
        <f>3/24*OO[[#This Row],[69 (27JUN1985 12:00:00)-Water Temperature (C)]]*OO[[#This Row],[11]]/SUM(OO[11])</f>
        <v>3.6377920777350638E-6</v>
      </c>
      <c r="N19" s="10">
        <f>3/24*OO[[#This Row],[70 (27JUN1985 15:00:00)-Water Temperature (C)]]*OO[[#This Row],[12]]/SUM(OO[12])</f>
        <v>3.6840170013998101E-6</v>
      </c>
      <c r="O19" s="10">
        <f>3/24*OO[[#This Row],[71 (27JUN1985 18:00:00)-Water Temperature (C)]]*OO[[#This Row],[13]]/SUM(OO[13])</f>
        <v>3.2665696651620659E-6</v>
      </c>
      <c r="P19" s="10">
        <f>3/24*OO[[#This Row],[72 (27JUN1985 21:00:00)-Water Temperature (C)]]*OO[[#This Row],[14]]/SUM(OO[14])</f>
        <v>2.382479928180452E-6</v>
      </c>
      <c r="Q19" s="10">
        <f>3/24*OO[[#This Row],[73 (28JUN1985 00:00:00)-Water Temperature (C)]]*OO[[#This Row],[15]]/SUM(OO[15])</f>
        <v>1.7513802342629603E-6</v>
      </c>
      <c r="R19" s="10">
        <f>3/24*OO[[#This Row],[74 (28JUN1985 03:00:00)-Water Temperature (C)]]*OO[[#This Row],[16]]/SUM(OO[16])</f>
        <v>1.4115273855629418E-6</v>
      </c>
      <c r="S19" s="10">
        <f>3/24*OO[[#This Row],[75 (28JUN1985 06:00:00)-Water Temperature (C)]]*OO[[#This Row],[17]]/SUM(OO[17])</f>
        <v>9.9893803650016088E-7</v>
      </c>
      <c r="T19" s="10">
        <f>3/24*OO[[#This Row],[76 (28JUN1985 09:00:00)-Water Temperature (C)]]*OO[[#This Row],[18]]/SUM(OO[18])</f>
        <v>7.6607418016530102E-7</v>
      </c>
      <c r="U19" s="10">
        <f>3/24*OO[[#This Row],[77 (28JUN1985 12:00:00)-Water Temperature (C)]]*OO[[#This Row],[19]]/SUM(OO[19])</f>
        <v>5.9876770271036888E-7</v>
      </c>
      <c r="V19" s="10">
        <f>3/24000000*OO[[#This Row],[78 (28JUN1985 15:00:00)-Water Temperature (C)]]*OO[[#This Row],[20]]</f>
        <v>4.7131859035800005E-7</v>
      </c>
      <c r="W19" s="10">
        <f>3/24000000*OO[[#This Row],[79 (28JUN1985 18:00:00)-Water Temperature (C)]]*OO[[#This Row],[21]]</f>
        <v>3.97717276927875E-7</v>
      </c>
      <c r="X19" s="10">
        <f>3/24000000*OO[[#This Row],[80 (28JUN1985 21:00:00)-Water Temperature (C)]]*OO[[#This Row],[22]]</f>
        <v>3.0797812290549998E-7</v>
      </c>
      <c r="Y19" s="10">
        <f>3/24000000*OO[[#This Row],[81 (29JUN1985 00:00:00)-Water Temperature (C)]]*OO[[#This Row],[23]]</f>
        <v>2.6608423575899999E-7</v>
      </c>
      <c r="Z19" s="10">
        <f>3/24000000*OO[[#This Row],[82 (29JUN1985 03:00:00)-Water Temperature (C)]]*OO[[#This Row],[24]]</f>
        <v>2.4343459612699994E-7</v>
      </c>
      <c r="AA19" s="10">
        <f>3/24000000*OO[[#This Row],[83 (29JUN1985 06:00:00)-Water Temperature (C)]]*OO[[#This Row],[25]]</f>
        <v>2.3768484924562495E-7</v>
      </c>
      <c r="AB19" s="10">
        <f>3/24000000*OO[[#This Row],[84 (29JUN1985 09:00:00)-Water Temperature (C)]]*OO[[#This Row],[26]]</f>
        <v>2.6536828795312497E-7</v>
      </c>
      <c r="AC19" s="10">
        <f>3/24000000*OO[[#This Row],[85 (29JUN1985 12:00:00)-Water Temperature (C)]]*OO[[#This Row],[27]]</f>
        <v>3.0488050585499997E-7</v>
      </c>
      <c r="AD19" s="10">
        <f>3/24000000*OO[[#This Row],[86 (29JUN1985 15:00:00)-Water Temperature (C)]]*OO[[#This Row],[28]]</f>
        <v>3.5483616639887505E-7</v>
      </c>
      <c r="AE19" s="10">
        <f>3/24000000*OO[[#This Row],[88 (29JUN1985 21:00:00)-Water Temperature (C)]]*OO[[#This Row],[30]]</f>
        <v>2.9444098097250001E-7</v>
      </c>
      <c r="AF19" s="10">
        <f>3/24000000*OO[[#This Row],[88 (29JUN1985 21:00:00)-Water Temperature (C)]]*OO[[#This Row],[30]]</f>
        <v>2.9444098097250001E-7</v>
      </c>
      <c r="AG19" s="10">
        <f>3/24000000*OO[[#This Row],[89 (30JUN1985 00:00:00)-Water Temperature (C)]]*OO[[#This Row],[31]]</f>
        <v>1.9189991545599998E-7</v>
      </c>
      <c r="AH19" s="10">
        <f>3/24000000*OO[[#This Row],[90 (30JUN1985 03:00:00)-Water Temperature (C)]]*OO[[#This Row],[32]]</f>
        <v>1.6372460902337499E-7</v>
      </c>
      <c r="AI19" s="10">
        <f>3/24000000*OO[[#This Row],[91 (30JUN1985 06:00:00)-Water Temperature (C)]]*OO[[#This Row],[33]]</f>
        <v>1.5719289303899997E-7</v>
      </c>
      <c r="AJ19" s="10">
        <f>3/24000000*OO[[#This Row],[92 (30JUN1985 09:00:00)-Water Temperature (C)]]*OO[[#This Row],[34]]</f>
        <v>1.6745966369424998E-7</v>
      </c>
      <c r="AK19" s="10">
        <f>3/24000000*OO[[#This Row],[93 (30JUN1985 12:00:00)-Water Temperature (C)]]*OO[[#This Row],[35]]</f>
        <v>1.9377157937199999E-7</v>
      </c>
      <c r="AL19" s="10">
        <f>3/24000000*OO[[#This Row],[94 (30JUN1985 15:00:00)-Water Temperature (C)]]*OO[[#This Row],[36]]</f>
        <v>2.4769026364661248E-7</v>
      </c>
      <c r="AM19" s="10">
        <f>3/24000000*OO[[#This Row],[95 (30JUN1985 18:00:00)-Water Temperature (C)]]*OO[[#This Row],[37]]</f>
        <v>2.5751629565947502E-7</v>
      </c>
      <c r="AN19" s="10">
        <f>3/24000000*OO[[#This Row],[96 (30JUN1985 21:00:00)-Water Temperature (C)]]*OO[[#This Row],[38]]</f>
        <v>1.9429536938622494E-7</v>
      </c>
      <c r="AO19" s="10">
        <f>3/24000000*OO[[#This Row],[97 (01JUL1985 00:00:00)-Water Temperature (C)]]*OO[[#This Row],[39]]</f>
        <v>1.3080869484217499E-7</v>
      </c>
      <c r="AP19" s="10">
        <f>3/24000000*OO[[#This Row],[98 (01JUL1985 03:00:00)-Water Temperature (C)]]*OO[[#This Row],[40]]</f>
        <v>1.14107927806225E-7</v>
      </c>
      <c r="AQ19" s="10">
        <f>3/24000000*OO[[#This Row],[99 (01JUL1985 06:00:00)-Water Temperature (C)]]*OO[[#This Row],[41]]</f>
        <v>1.1274783960915001E-7</v>
      </c>
      <c r="AR19" s="10">
        <f>3/24000000*OO[[#This Row],[100 (01JUL1985 09:00:00)-Water Temperature (C)]]*OO[[#This Row],[42]]</f>
        <v>1.2896293443914999E-7</v>
      </c>
      <c r="AS19" s="10">
        <f>3/24000000*OO[[#This Row],[101 (01JUL1985 12:00:00)-Water Temperature (C)]]*OO[[#This Row],[43]]</f>
        <v>1.427764047783E-7</v>
      </c>
      <c r="AT19" s="10">
        <f>3/24000000*OO[[#This Row],[102 (01JUL1985 15:00:00)-Water Temperature (C)]]*OO[[#This Row],[44]]</f>
        <v>1.476441358288375E-7</v>
      </c>
      <c r="AU19" s="10">
        <f>3/24000000*OO[[#This Row],[103 (01JUL1985 18:00:00)-Water Temperature (C)]]*OO[[#This Row],[45]]</f>
        <v>1.3020599556860001E-7</v>
      </c>
      <c r="AV19" s="10">
        <f>3/24000000*OO[[#This Row],[104 (01JUL1985 21:00:00)-Water Temperature (C)]]*OO[[#This Row],[46]]</f>
        <v>1.08575136364525E-7</v>
      </c>
      <c r="AW19" s="10">
        <f>3/24000000*OO[[#This Row],[105 (02JUL1985 00:00:00)-Water Temperature (C)]]*OO[[#This Row],[47]]</f>
        <v>9.0078677596599995E-8</v>
      </c>
      <c r="AX19" s="10">
        <f>3/24000000*OO[[#This Row],[106 (02JUL1985 03:00:00)-Water Temperature (C)]]*OO[[#This Row],[48]]</f>
        <v>8.3248268402237495E-8</v>
      </c>
      <c r="AY19" s="10">
        <f>3/24000000*OO[[#This Row],[107 (02JUL1985 06:00:00)-Water Temperature (C)]]*OO[[#This Row],[49]]</f>
        <v>8.2677824873299999E-8</v>
      </c>
      <c r="AZ19" s="10">
        <f>3/24000000*OO[[#This Row],[108 (02JUL1985 09:00:00)-Water Temperature (C)]]*OO[[#This Row],[50]]</f>
        <v>1.0116156674159999E-7</v>
      </c>
      <c r="BA19" s="10">
        <f>3/24000000*OO[[#This Row],[109 (02JUL1985 12:00:00)-Water Temperature (C)]]*OO[[#This Row],[51]]</f>
        <v>1.1610782130131248E-7</v>
      </c>
      <c r="BB19" s="10">
        <f>3/24000000*OO[[#This Row],[110 (02JUL1985 15:00:00)-Water Temperature (C)]]*OO[[#This Row],[52]]</f>
        <v>1.2182520874364999E-7</v>
      </c>
      <c r="BC19" s="10">
        <f>3/24000000*OO[[#This Row],[111 (02JUL1985 18:00:00)-Water Temperature (C)]]*OO[[#This Row],[53]]</f>
        <v>1.1631087249818748E-7</v>
      </c>
      <c r="BD19" s="10">
        <f>3/24000000*OO[[#This Row],[112 (02JUL1985 21:00:00)-Water Temperature (C)]]*OO[[#This Row],[54]]</f>
        <v>8.7615502427699998E-8</v>
      </c>
      <c r="BE19" s="10">
        <f>3/24000000*OO[[#This Row],[113 (03JUL1985 00:00:00)-Water Temperature (C)]]*OO[[#This Row],[55]]</f>
        <v>6.8617854316349997E-8</v>
      </c>
      <c r="BF19" s="10">
        <f>3/24000000*OO[[#This Row],[114 (03JUL1985 03:00:00)-Water Temperature (C)]]*OO[[#This Row],[56]]</f>
        <v>6.3059728532849994E-8</v>
      </c>
      <c r="BG19" s="10">
        <f>3/24000000*OO[[#This Row],[115 (03JUL1985 06:00:00)-Water Temperature (C)]]*OO[[#This Row],[57]]</f>
        <v>6.3257247281199988E-8</v>
      </c>
      <c r="BH19" s="10">
        <f>3/24000000*OO[[#This Row],[116 (03JUL1985 09:00:00)-Water Temperature (C)]]*OO[[#This Row],[58]]</f>
        <v>7.9749664753149994E-8</v>
      </c>
      <c r="BI19" s="10">
        <f>3/24000000*OO[[#This Row],[117 (03JUL1985 12:00:00)-Water Temperature (C)]]*OO[[#This Row],[59]]</f>
        <v>1.0599065587046249E-7</v>
      </c>
      <c r="BJ19" s="10">
        <f>3/24000000*OO[[#This Row],[118 (03JUL1985 15:00:00)-Water Temperature (C)]]*OO[[#This Row],[60]]</f>
        <v>1.2096749502799999E-7</v>
      </c>
      <c r="BK19" s="10">
        <f>3/24000000*OO[[#This Row],[119 (03JUL1985 18:00:00)-Water Temperature (C)]]*OO[[#This Row],[61]]</f>
        <v>1.0627614801462499E-7</v>
      </c>
      <c r="BL19" s="10">
        <f>3/24000000*OO[[#This Row],[120 (03JUL1985 21:00:00)-Water Temperature (C)]]*OO[[#This Row],[62]]</f>
        <v>7.311829013307499E-8</v>
      </c>
      <c r="BM19" s="10">
        <f>3/24000000*OO[[#This Row],[121 (04JUL1985 00:00:00)-Water Temperature (C)]]*OO[[#This Row],[63]]</f>
        <v>5.2432346662749998E-8</v>
      </c>
      <c r="BN19" s="10">
        <f>3/24000000*OO[[#This Row],[122 (04JUL1985 03:00:00)-Water Temperature (C)]]*OO[[#This Row],[64]]</f>
        <v>4.7817158786249997E-8</v>
      </c>
      <c r="BO19" s="10">
        <f>3/24000000*OO[[#This Row],[123 (04JUL1985 06:00:00)-Water Temperature (C)]]*OO[[#This Row],[65]]</f>
        <v>4.6994855259800002E-8</v>
      </c>
      <c r="BP19" s="10">
        <f>3/24000000*OO[[#This Row],[124 (04JUL1985 09:00:00)-Water Temperature (C)]]*OO[[#This Row],[66]]</f>
        <v>5.6479152538025006E-8</v>
      </c>
      <c r="BQ19" s="10">
        <f>3/24000000*OO[[#This Row],[125 (04JUL1985 12:00:00)-Water Temperature (C)]]*OO[[#This Row],[67]]</f>
        <v>6.1622703020249993E-8</v>
      </c>
      <c r="BR19" s="10">
        <f>3/24000000*OO[[#This Row],[126 (04JUL1985 15:00:00)-Water Temperature (C)]]*OO[[#This Row],[68]]</f>
        <v>5.3407305206937499E-8</v>
      </c>
      <c r="BS19" s="10">
        <f>3/24000000*OO[[#This Row],[127 (04JUL1985 18:00:00)-Water Temperature (C)]]*OO[[#This Row],[69]]</f>
        <v>4.6750938288999998E-8</v>
      </c>
      <c r="BT19" s="10">
        <f>3/24000000*OO[[#This Row],[128 (04JUL1985 21:00:00)-Water Temperature (C)]]*OO[[#This Row],[70]]</f>
        <v>4.3151030960399999E-8</v>
      </c>
      <c r="BU19" s="10">
        <f>3/24000000*OO[[#This Row],[129 (05JUL1985 00:00:00)-Water Temperature (C)]]*OO[[#This Row],[71]]</f>
        <v>3.9255118414849991E-8</v>
      </c>
      <c r="BV19" s="10">
        <f>3/24000000*OO[[#This Row],[130 (05JUL1985 03:00:00)-Water Temperature (C)]]*OO[[#This Row],[72]]</f>
        <v>3.7107044906275004E-8</v>
      </c>
      <c r="BW19" s="10">
        <f>3/24000000*OO[[#This Row],[131 (05JUL1985 06:00:00)-Water Temperature (C)]]*OO[[#This Row],[73]]</f>
        <v>3.6410922304049996E-8</v>
      </c>
      <c r="BX19" s="10">
        <f>3/24000000*OO[[#This Row],[132 (05JUL1985 09:00:00)-Water Temperature (C)]]*OO[[#This Row],[74]]</f>
        <v>4.3678458368775E-8</v>
      </c>
      <c r="BY19" s="10">
        <f>3/24000000*OO[[#This Row],[133 (05JUL1985 12:00:00)-Water Temperature (C)]]*OO[[#This Row],[75]]</f>
        <v>6.0324644381137508E-8</v>
      </c>
      <c r="BZ19" s="10">
        <f>3/24000000*OO[[#This Row],[134 (05JUL1985 15:00:00)-Water Temperature (C)]]*OO[[#This Row],[76]]</f>
        <v>7.4134836303025E-8</v>
      </c>
      <c r="CA19" s="10">
        <f>3/24000000*OO[[#This Row],[135 (05JUL1985 18:00:00)-Water Temperature (C)]]*OO[[#This Row],[77]]</f>
        <v>6.8027241307274997E-8</v>
      </c>
      <c r="CB19" s="10">
        <f>3/24000000*OO[[#This Row],[136 (05JUL1985 21:00:00)-Water Temperature (C)]]*OO[[#This Row],[78]]</f>
        <v>4.6458832023037495E-8</v>
      </c>
      <c r="CC19" s="10">
        <f>3/24000000*OO[[#This Row],[137 (06JUL1985 00:00:00)-Water Temperature (C)]]*OO[[#This Row],[79]]</f>
        <v>3.20856707948E-8</v>
      </c>
      <c r="CD19" s="10">
        <f>3/24000000*OO[[#This Row],[138 (06JUL1985 03:00:00)-Water Temperature (C)]]*OO[[#This Row],[80]]</f>
        <v>2.8723739930100002E-8</v>
      </c>
      <c r="CE19" s="10">
        <f>3/24000000*OO[[#This Row],[139 (06JUL1985 06:00:00)-Water Temperature (C)]]*OO[[#This Row],[81]]</f>
        <v>2.8028727666875E-8</v>
      </c>
      <c r="CF19" s="10">
        <f>3/24000000*OO[[#This Row],[140 (06JUL1985 09:00:00)-Water Temperature (C)]]*OO[[#This Row],[82]]</f>
        <v>3.1385935233975001E-8</v>
      </c>
      <c r="CG19" s="10">
        <f>3/24000000*OO[[#This Row],[141 (06JUL1985 12:00:00)-Water Temperature (C)]]*OO[[#This Row],[83]]</f>
        <v>3.5875742701199993E-8</v>
      </c>
      <c r="CH19" s="10">
        <f>3/24000000*OO[[#This Row],[142 (06JUL1985 15:00:00)-Water Temperature (C)]]*OO[[#This Row],[84]]</f>
        <v>3.5535578288000002E-8</v>
      </c>
      <c r="CI19" s="10">
        <f>3/24000000*OO[[#This Row],[143 (06JUL1985 18:00:00)-Water Temperature (C)]]*OO[[#This Row],[85]]</f>
        <v>3.2878166992300003E-8</v>
      </c>
      <c r="CJ19" s="10">
        <f>3/24000000*OO[[#This Row],[144 (06JUL1985 21:00:00)-Water Temperature (C)]]*OO[[#This Row],[86]]</f>
        <v>2.9831100295199998E-8</v>
      </c>
      <c r="CK19" s="10">
        <f>3/24000000*OO[[#This Row],[145 (07JUL1985 00:00:00)-Water Temperature (C)]]*OO[[#This Row],[87]]</f>
        <v>2.4250906244125E-8</v>
      </c>
      <c r="CL19" s="10">
        <f>3/24000000*OO[[#This Row],[146 (07JUL1985 03:00:00)-Water Temperature (C)]]*OO[[#This Row],[88]]</f>
        <v>2.2362509430337503E-8</v>
      </c>
      <c r="CM19" s="10">
        <f>3/24000000*OO[[#This Row],[147 (07JUL1985 06:00:00)-Water Temperature (C)]]*OO[[#This Row],[89]]</f>
        <v>2.2262135422749999E-8</v>
      </c>
      <c r="CN19" s="10">
        <f>3/24000000*OO[[#This Row],[148 (07JUL1985 09:00:00)-Water Temperature (C)]]*OO[[#This Row],[90]]</f>
        <v>2.5618715111924999E-8</v>
      </c>
      <c r="CO19" s="10">
        <f>3/24000000*OO[[#This Row],[149 (07JUL1985 12:00:00)-Water Temperature (C)]]*OO[[#This Row],[91]]</f>
        <v>2.7947191321437499E-8</v>
      </c>
      <c r="CP19" s="10">
        <f>3/24000000*OO[[#This Row],[150 (07JUL1985 15:00:00)-Water Temperature (C)]]*OO[[#This Row],[92]]</f>
        <v>3.1051103888549997E-8</v>
      </c>
      <c r="CQ19" s="10">
        <f>3/24000000*OO[[#This Row],[151 (07JUL1985 18:00:00)-Water Temperature (C)]]*OO[[#This Row],[93]]</f>
        <v>3.3440047874999995E-8</v>
      </c>
      <c r="CR19" s="10">
        <f>3/24000000*OO[[#This Row],[152 (07JUL1985 21:00:00)-Water Temperature (C)]]*OO[[#This Row],[94]]</f>
        <v>2.9685906855125002E-8</v>
      </c>
      <c r="CS19" s="10">
        <f>3/24000000*OO[[#This Row],[153 (08JUL1985 00:00:00)-Water Temperature (C)]]*OO[[#This Row],[95]]</f>
        <v>2.0546889838599999E-8</v>
      </c>
      <c r="CT19" s="10">
        <f>3/24000000*OO[[#This Row],[154 (08JUL1985 03:00:00)-Water Temperature (C)]]*OO[[#This Row],[96]]</f>
        <v>1.7789692917375E-8</v>
      </c>
      <c r="CU19" s="10">
        <f>3/24000000*OO[[#This Row],[155 (08JUL1985 06:00:00)-Water Temperature (C)]]*OO[[#This Row],[97]]</f>
        <v>1.7349283850999999E-8</v>
      </c>
      <c r="CV19" s="10">
        <f>3/24000000*OO[[#This Row],[156 (08JUL1985 09:00:00)-Water Temperature (C)]]*OO[[#This Row],[98]]</f>
        <v>2.01359881209375E-8</v>
      </c>
      <c r="CW19" s="10">
        <f>3/24000000*OO[[#This Row],[157 (08JUL1985 12:00:00)-Water Temperature (C)]]*OO[[#This Row],[99]]</f>
        <v>2.1113495641687498E-8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8.5714631522375154E-4</v>
      </c>
      <c r="D20" s="10">
        <f>3/24*OO[[#This Row],[60 (26JUN1985 09:00:00)-Water Temperature (C)]]*OO[[#This Row],[2]]/SUM(OO[2])</f>
        <v>3.7474627831151001E-5</v>
      </c>
      <c r="E20" s="10">
        <f>3/24*OO[[#This Row],[61 (26JUN1985 12:00:00)-Water Temperature (C)]]*OO[[#This Row],[3]]/SUM(OO[3])</f>
        <v>1.6010113198002154E-5</v>
      </c>
      <c r="F20" s="10">
        <f>3/24*OO[[#This Row],[62 (26JUN1985 15:00:00)-Water Temperature (C)]]*OO[[#This Row],[4]]/SUM(OO[4])</f>
        <v>1.3737498750516356E-5</v>
      </c>
      <c r="G20" s="10">
        <f>3/24*OO[[#This Row],[63 (26JUN1985 18:00:00)-Water Temperature (C)]]*OO[[#This Row],[5]]/SUM(OO[5])</f>
        <v>1.2207035975400198E-5</v>
      </c>
      <c r="H20" s="10">
        <f>3/24*OO[[#This Row],[64 (26JUN1985 21:00:00)-Water Temperature (C)]]*OO[[#This Row],[6]]/SUM(OO[6])</f>
        <v>9.7865649601067689E-6</v>
      </c>
      <c r="I20" s="10">
        <f>3/24*OO[[#This Row],[65 (27JUN1985 00:00:00)-Water Temperature (C)]]*OO[[#This Row],[7]]/SUM(OO[7])</f>
        <v>7.7936109137165207E-6</v>
      </c>
      <c r="J20" s="10">
        <f>3/24*OO[[#This Row],[66 (27JUN1985 03:00:00)-Water Temperature (C)]]*OO[[#This Row],[8]]/SUM(OO[8])</f>
        <v>8.4934581945495421E-6</v>
      </c>
      <c r="K20" s="10">
        <f>3/24*OO[[#This Row],[67 (27JUN1985 06:00:00)-Water Temperature (C)]]*OO[[#This Row],[9]]/SUM(OO[9])</f>
        <v>1.3479271438123996E-5</v>
      </c>
      <c r="L20" s="10">
        <f>3/24*OO[[#This Row],[68 (27JUN1985 09:00:00)-Water Temperature (C)]]*OO[[#This Row],[10]]/SUM(OO[10])</f>
        <v>1.9174937163919903E-5</v>
      </c>
      <c r="M20" s="10">
        <f>3/24*OO[[#This Row],[69 (27JUN1985 12:00:00)-Water Temperature (C)]]*OO[[#This Row],[11]]/SUM(OO[11])</f>
        <v>2.2779625789841933E-5</v>
      </c>
      <c r="N20" s="10">
        <f>3/24*OO[[#This Row],[70 (27JUN1985 15:00:00)-Water Temperature (C)]]*OO[[#This Row],[12]]/SUM(OO[12])</f>
        <v>2.3003450527570748E-5</v>
      </c>
      <c r="O20" s="10">
        <f>3/24*OO[[#This Row],[71 (27JUN1985 18:00:00)-Water Temperature (C)]]*OO[[#This Row],[13]]/SUM(OO[13])</f>
        <v>2.0358720672720845E-5</v>
      </c>
      <c r="P20" s="10">
        <f>3/24*OO[[#This Row],[72 (27JUN1985 21:00:00)-Water Temperature (C)]]*OO[[#This Row],[14]]/SUM(OO[14])</f>
        <v>1.493799156620863E-5</v>
      </c>
      <c r="Q20" s="10">
        <f>3/24*OO[[#This Row],[73 (28JUN1985 00:00:00)-Water Temperature (C)]]*OO[[#This Row],[15]]/SUM(OO[15])</f>
        <v>1.0851585569868006E-5</v>
      </c>
      <c r="R20" s="10">
        <f>3/24*OO[[#This Row],[74 (28JUN1985 03:00:00)-Water Temperature (C)]]*OO[[#This Row],[16]]/SUM(OO[16])</f>
        <v>8.5176193093889754E-6</v>
      </c>
      <c r="S20" s="10">
        <f>3/24*OO[[#This Row],[75 (28JUN1985 06:00:00)-Water Temperature (C)]]*OO[[#This Row],[17]]/SUM(OO[17])</f>
        <v>5.9536162211740046E-6</v>
      </c>
      <c r="T20" s="10">
        <f>3/24*OO[[#This Row],[76 (28JUN1985 09:00:00)-Water Temperature (C)]]*OO[[#This Row],[18]]/SUM(OO[18])</f>
        <v>4.5750687602898248E-6</v>
      </c>
      <c r="U20" s="10">
        <f>3/24*OO[[#This Row],[77 (28JUN1985 12:00:00)-Water Temperature (C)]]*OO[[#This Row],[19]]/SUM(OO[19])</f>
        <v>3.678193235308998E-6</v>
      </c>
      <c r="V20" s="10">
        <f>3/24000000*OO[[#This Row],[78 (28JUN1985 15:00:00)-Water Temperature (C)]]*OO[[#This Row],[20]]</f>
        <v>2.9251912893449999E-6</v>
      </c>
      <c r="W20" s="10">
        <f>3/24000000*OO[[#This Row],[79 (28JUN1985 18:00:00)-Water Temperature (C)]]*OO[[#This Row],[21]]</f>
        <v>2.4971584858087501E-6</v>
      </c>
      <c r="X20" s="10">
        <f>3/24000000*OO[[#This Row],[80 (28JUN1985 21:00:00)-Water Temperature (C)]]*OO[[#This Row],[22]]</f>
        <v>1.9460032917674998E-6</v>
      </c>
      <c r="Y20" s="10">
        <f>3/24000000*OO[[#This Row],[81 (29JUN1985 00:00:00)-Water Temperature (C)]]*OO[[#This Row],[23]]</f>
        <v>1.6652819799200001E-6</v>
      </c>
      <c r="Z20" s="10">
        <f>3/24000000*OO[[#This Row],[82 (29JUN1985 03:00:00)-Water Temperature (C)]]*OO[[#This Row],[24]]</f>
        <v>1.5175804392000001E-6</v>
      </c>
      <c r="AA20" s="10">
        <f>3/24000000*OO[[#This Row],[83 (29JUN1985 06:00:00)-Water Temperature (C)]]*OO[[#This Row],[25]]</f>
        <v>1.478104936395E-6</v>
      </c>
      <c r="AB20" s="10">
        <f>3/24000000*OO[[#This Row],[84 (29JUN1985 09:00:00)-Water Temperature (C)]]*OO[[#This Row],[26]]</f>
        <v>1.6517842105207498E-6</v>
      </c>
      <c r="AC20" s="10">
        <f>3/24000000*OO[[#This Row],[85 (29JUN1985 12:00:00)-Water Temperature (C)]]*OO[[#This Row],[27]]</f>
        <v>1.9150342848850001E-6</v>
      </c>
      <c r="AD20" s="10">
        <f>3/24000000*OO[[#This Row],[86 (29JUN1985 15:00:00)-Water Temperature (C)]]*OO[[#This Row],[28]]</f>
        <v>2.2446292975147499E-6</v>
      </c>
      <c r="AE20" s="10">
        <f>3/24000000*OO[[#This Row],[88 (29JUN1985 21:00:00)-Water Temperature (C)]]*OO[[#This Row],[30]]</f>
        <v>1.9214573792722498E-6</v>
      </c>
      <c r="AF20" s="10">
        <f>3/24000000*OO[[#This Row],[88 (29JUN1985 21:00:00)-Water Temperature (C)]]*OO[[#This Row],[30]]</f>
        <v>1.9214573792722498E-6</v>
      </c>
      <c r="AG20" s="10">
        <f>3/24000000*OO[[#This Row],[89 (30JUN1985 00:00:00)-Water Temperature (C)]]*OO[[#This Row],[31]]</f>
        <v>1.246194948774E-6</v>
      </c>
      <c r="AH20" s="10">
        <f>3/24000000*OO[[#This Row],[90 (30JUN1985 03:00:00)-Water Temperature (C)]]*OO[[#This Row],[32]]</f>
        <v>1.0287163688174999E-6</v>
      </c>
      <c r="AI20" s="10">
        <f>3/24000000*OO[[#This Row],[91 (30JUN1985 06:00:00)-Water Temperature (C)]]*OO[[#This Row],[33]]</f>
        <v>9.8178926738012488E-7</v>
      </c>
      <c r="AJ20" s="10">
        <f>3/24000000*OO[[#This Row],[92 (30JUN1985 09:00:00)-Water Temperature (C)]]*OO[[#This Row],[34]]</f>
        <v>1.0454885792220001E-6</v>
      </c>
      <c r="AK20" s="10">
        <f>3/24000000*OO[[#This Row],[93 (30JUN1985 12:00:00)-Water Temperature (C)]]*OO[[#This Row],[35]]</f>
        <v>1.2089236082559999E-6</v>
      </c>
      <c r="AL20" s="10">
        <f>3/24000000*OO[[#This Row],[94 (30JUN1985 15:00:00)-Water Temperature (C)]]*OO[[#This Row],[36]]</f>
        <v>1.5575371472429997E-6</v>
      </c>
      <c r="AM20" s="10">
        <f>3/24000000*OO[[#This Row],[95 (30JUN1985 18:00:00)-Water Temperature (C)]]*OO[[#This Row],[37]]</f>
        <v>1.648801645981875E-6</v>
      </c>
      <c r="AN20" s="10">
        <f>3/24000000*OO[[#This Row],[96 (30JUN1985 21:00:00)-Water Temperature (C)]]*OO[[#This Row],[38]]</f>
        <v>1.2687616172968749E-6</v>
      </c>
      <c r="AO20" s="10">
        <f>3/24000000*OO[[#This Row],[97 (01JUL1985 00:00:00)-Water Temperature (C)]]*OO[[#This Row],[39]]</f>
        <v>8.4680817264862499E-7</v>
      </c>
      <c r="AP20" s="10">
        <f>3/24000000*OO[[#This Row],[98 (01JUL1985 03:00:00)-Water Temperature (C)]]*OO[[#This Row],[40]]</f>
        <v>7.17100891916E-7</v>
      </c>
      <c r="AQ20" s="10">
        <f>3/24000000*OO[[#This Row],[99 (01JUL1985 06:00:00)-Water Temperature (C)]]*OO[[#This Row],[41]]</f>
        <v>7.0384985622499985E-7</v>
      </c>
      <c r="AR20" s="10">
        <f>3/24000000*OO[[#This Row],[100 (01JUL1985 09:00:00)-Water Temperature (C)]]*OO[[#This Row],[42]]</f>
        <v>8.0508612807549986E-7</v>
      </c>
      <c r="AS20" s="10">
        <f>3/24000000*OO[[#This Row],[101 (01JUL1985 12:00:00)-Water Temperature (C)]]*OO[[#This Row],[43]]</f>
        <v>9.0100565350950006E-7</v>
      </c>
      <c r="AT20" s="10">
        <f>3/24000000*OO[[#This Row],[102 (01JUL1985 15:00:00)-Water Temperature (C)]]*OO[[#This Row],[44]]</f>
        <v>9.3981388945350003E-7</v>
      </c>
      <c r="AU20" s="10">
        <f>3/24000000*OO[[#This Row],[103 (01JUL1985 18:00:00)-Water Temperature (C)]]*OO[[#This Row],[45]]</f>
        <v>8.3640008506074999E-7</v>
      </c>
      <c r="AV20" s="10">
        <f>3/24000000*OO[[#This Row],[104 (01JUL1985 21:00:00)-Water Temperature (C)]]*OO[[#This Row],[46]]</f>
        <v>6.9543928010250001E-7</v>
      </c>
      <c r="AW20" s="10">
        <f>3/24000000*OO[[#This Row],[105 (02JUL1985 00:00:00)-Water Temperature (C)]]*OO[[#This Row],[47]]</f>
        <v>5.7192822114624994E-7</v>
      </c>
      <c r="AX20" s="10">
        <f>3/24000000*OO[[#This Row],[106 (02JUL1985 03:00:00)-Water Temperature (C)]]*OO[[#This Row],[48]]</f>
        <v>5.2215407210924999E-7</v>
      </c>
      <c r="AY20" s="10">
        <f>3/24000000*OO[[#This Row],[107 (02JUL1985 06:00:00)-Water Temperature (C)]]*OO[[#This Row],[49]]</f>
        <v>5.162173679962499E-7</v>
      </c>
      <c r="AZ20" s="10">
        <f>3/24000000*OO[[#This Row],[108 (02JUL1985 09:00:00)-Water Temperature (C)]]*OO[[#This Row],[50]]</f>
        <v>6.2950321556362502E-7</v>
      </c>
      <c r="BA20" s="10">
        <f>3/24000000*OO[[#This Row],[109 (02JUL1985 12:00:00)-Water Temperature (C)]]*OO[[#This Row],[51]]</f>
        <v>7.3533049387199993E-7</v>
      </c>
      <c r="BB20" s="10">
        <f>3/24000000*OO[[#This Row],[110 (02JUL1985 15:00:00)-Water Temperature (C)]]*OO[[#This Row],[52]]</f>
        <v>7.7609623213025001E-7</v>
      </c>
      <c r="BC20" s="10">
        <f>3/24000000*OO[[#This Row],[111 (02JUL1985 18:00:00)-Water Temperature (C)]]*OO[[#This Row],[53]]</f>
        <v>7.4795641297912492E-7</v>
      </c>
      <c r="BD20" s="10">
        <f>3/24000000*OO[[#This Row],[112 (02JUL1985 21:00:00)-Water Temperature (C)]]*OO[[#This Row],[54]]</f>
        <v>5.6943171310049999E-7</v>
      </c>
      <c r="BE20" s="10">
        <f>3/24000000*OO[[#This Row],[113 (03JUL1985 00:00:00)-Water Temperature (C)]]*OO[[#This Row],[55]]</f>
        <v>4.3838956182374996E-7</v>
      </c>
      <c r="BF20" s="10">
        <f>3/24000000*OO[[#This Row],[114 (03JUL1985 03:00:00)-Water Temperature (C)]]*OO[[#This Row],[56]]</f>
        <v>3.9617219081137496E-7</v>
      </c>
      <c r="BG20" s="10">
        <f>3/24000000*OO[[#This Row],[115 (03JUL1985 06:00:00)-Water Temperature (C)]]*OO[[#This Row],[57]]</f>
        <v>3.95229803369E-7</v>
      </c>
      <c r="BH20" s="10">
        <f>3/24000000*OO[[#This Row],[116 (03JUL1985 09:00:00)-Water Temperature (C)]]*OO[[#This Row],[58]]</f>
        <v>4.9761839318399983E-7</v>
      </c>
      <c r="BI20" s="10">
        <f>3/24000000*OO[[#This Row],[117 (03JUL1985 12:00:00)-Water Temperature (C)]]*OO[[#This Row],[59]]</f>
        <v>6.686370123895E-7</v>
      </c>
      <c r="BJ20" s="10">
        <f>3/24000000*OO[[#This Row],[118 (03JUL1985 15:00:00)-Water Temperature (C)]]*OO[[#This Row],[60]]</f>
        <v>7.7366693299500008E-7</v>
      </c>
      <c r="BK20" s="10">
        <f>3/24000000*OO[[#This Row],[119 (03JUL1985 18:00:00)-Water Temperature (C)]]*OO[[#This Row],[61]]</f>
        <v>6.9130784696587499E-7</v>
      </c>
      <c r="BL20" s="10">
        <f>3/24000000*OO[[#This Row],[120 (03JUL1985 21:00:00)-Water Temperature (C)]]*OO[[#This Row],[62]]</f>
        <v>4.8107178218099989E-7</v>
      </c>
      <c r="BM20" s="10">
        <f>3/24000000*OO[[#This Row],[121 (04JUL1985 00:00:00)-Water Temperature (C)]]*OO[[#This Row],[63]]</f>
        <v>3.3794132654899997E-7</v>
      </c>
      <c r="BN20" s="10">
        <f>3/24000000*OO[[#This Row],[122 (04JUL1985 03:00:00)-Water Temperature (C)]]*OO[[#This Row],[64]]</f>
        <v>3.0098967578625006E-7</v>
      </c>
      <c r="BO20" s="10">
        <f>3/24000000*OO[[#This Row],[123 (04JUL1985 06:00:00)-Water Temperature (C)]]*OO[[#This Row],[65]]</f>
        <v>2.9444293693599999E-7</v>
      </c>
      <c r="BP20" s="10">
        <f>3/24000000*OO[[#This Row],[124 (04JUL1985 09:00:00)-Water Temperature (C)]]*OO[[#This Row],[66]]</f>
        <v>3.5242525925812497E-7</v>
      </c>
      <c r="BQ20" s="10">
        <f>3/24000000*OO[[#This Row],[125 (04JUL1985 12:00:00)-Water Temperature (C)]]*OO[[#This Row],[67]]</f>
        <v>3.9268280265324996E-7</v>
      </c>
      <c r="BR20" s="10">
        <f>3/24000000*OO[[#This Row],[126 (04JUL1985 15:00:00)-Water Temperature (C)]]*OO[[#This Row],[68]]</f>
        <v>3.4376457780862501E-7</v>
      </c>
      <c r="BS20" s="10">
        <f>3/24000000*OO[[#This Row],[127 (04JUL1985 18:00:00)-Water Temperature (C)]]*OO[[#This Row],[69]]</f>
        <v>2.9783671686062499E-7</v>
      </c>
      <c r="BT20" s="10">
        <f>3/24000000*OO[[#This Row],[128 (04JUL1985 21:00:00)-Water Temperature (C)]]*OO[[#This Row],[70]]</f>
        <v>2.7312418401187501E-7</v>
      </c>
      <c r="BU20" s="10">
        <f>3/24000000*OO[[#This Row],[129 (05JUL1985 00:00:00)-Water Temperature (C)]]*OO[[#This Row],[71]]</f>
        <v>2.4829332976999997E-7</v>
      </c>
      <c r="BV20" s="10">
        <f>3/24000000*OO[[#This Row],[130 (05JUL1985 03:00:00)-Water Temperature (C)]]*OO[[#This Row],[72]]</f>
        <v>2.3315594582362499E-7</v>
      </c>
      <c r="BW20" s="10">
        <f>3/24000000*OO[[#This Row],[131 (05JUL1985 06:00:00)-Water Temperature (C)]]*OO[[#This Row],[73]]</f>
        <v>2.2802232106799999E-7</v>
      </c>
      <c r="BX20" s="10">
        <f>3/24000000*OO[[#This Row],[132 (05JUL1985 09:00:00)-Water Temperature (C)]]*OO[[#This Row],[74]]</f>
        <v>2.7206469017700001E-7</v>
      </c>
      <c r="BY20" s="10">
        <f>3/24000000*OO[[#This Row],[133 (05JUL1985 12:00:00)-Water Temperature (C)]]*OO[[#This Row],[75]]</f>
        <v>3.7914758383149998E-7</v>
      </c>
      <c r="BZ20" s="10">
        <f>3/24000000*OO[[#This Row],[134 (05JUL1985 15:00:00)-Water Temperature (C)]]*OO[[#This Row],[76]]</f>
        <v>4.7281351830299995E-7</v>
      </c>
      <c r="CA20" s="10">
        <f>3/24000000*OO[[#This Row],[135 (05JUL1985 18:00:00)-Water Temperature (C)]]*OO[[#This Row],[77]]</f>
        <v>4.4210858838824999E-7</v>
      </c>
      <c r="CB20" s="10">
        <f>3/24000000*OO[[#This Row],[136 (05JUL1985 21:00:00)-Water Temperature (C)]]*OO[[#This Row],[78]]</f>
        <v>3.064527035785E-7</v>
      </c>
      <c r="CC20" s="10">
        <f>3/24000000*OO[[#This Row],[137 (06JUL1985 00:00:00)-Water Temperature (C)]]*OO[[#This Row],[79]]</f>
        <v>2.0780229003749999E-7</v>
      </c>
      <c r="CD20" s="10">
        <f>3/24000000*OO[[#This Row],[138 (06JUL1985 03:00:00)-Water Temperature (C)]]*OO[[#This Row],[80]]</f>
        <v>1.81040641452E-7</v>
      </c>
      <c r="CE20" s="10">
        <f>3/24000000*OO[[#This Row],[139 (06JUL1985 06:00:00)-Water Temperature (C)]]*OO[[#This Row],[81]]</f>
        <v>1.7583881488725E-7</v>
      </c>
      <c r="CF20" s="10">
        <f>3/24000000*OO[[#This Row],[140 (06JUL1985 09:00:00)-Water Temperature (C)]]*OO[[#This Row],[82]]</f>
        <v>1.9627380262449997E-7</v>
      </c>
      <c r="CG20" s="10">
        <f>3/24000000*OO[[#This Row],[141 (06JUL1985 12:00:00)-Water Temperature (C)]]*OO[[#This Row],[83]]</f>
        <v>2.2639612847912498E-7</v>
      </c>
      <c r="CH20" s="10">
        <f>3/24000000*OO[[#This Row],[142 (06JUL1985 15:00:00)-Water Temperature (C)]]*OO[[#This Row],[84]]</f>
        <v>2.2744374560199998E-7</v>
      </c>
      <c r="CI20" s="10">
        <f>3/24000000*OO[[#This Row],[143 (06JUL1985 18:00:00)-Water Temperature (C)]]*OO[[#This Row],[85]]</f>
        <v>2.1030940425749999E-7</v>
      </c>
      <c r="CJ20" s="10">
        <f>3/24000000*OO[[#This Row],[144 (06JUL1985 21:00:00)-Water Temperature (C)]]*OO[[#This Row],[86]]</f>
        <v>1.9092417751575E-7</v>
      </c>
      <c r="CK20" s="10">
        <f>3/24000000*OO[[#This Row],[145 (07JUL1985 00:00:00)-Water Temperature (C)]]*OO[[#This Row],[87]]</f>
        <v>1.5479687038727499E-7</v>
      </c>
      <c r="CL20" s="10">
        <f>3/24000000*OO[[#This Row],[146 (07JUL1985 03:00:00)-Water Temperature (C)]]*OO[[#This Row],[88]]</f>
        <v>1.4054025020750001E-7</v>
      </c>
      <c r="CM20" s="10">
        <f>3/24000000*OO[[#This Row],[147 (07JUL1985 06:00:00)-Water Temperature (C)]]*OO[[#This Row],[89]]</f>
        <v>1.3932970608475E-7</v>
      </c>
      <c r="CN20" s="10">
        <f>3/24000000*OO[[#This Row],[148 (07JUL1985 09:00:00)-Water Temperature (C)]]*OO[[#This Row],[90]]</f>
        <v>1.6045460260859998E-7</v>
      </c>
      <c r="CO20" s="10">
        <f>3/24000000*OO[[#This Row],[149 (07JUL1985 12:00:00)-Water Temperature (C)]]*OO[[#This Row],[91]]</f>
        <v>1.7655673382212501E-7</v>
      </c>
      <c r="CP20" s="10">
        <f>3/24000000*OO[[#This Row],[150 (07JUL1985 15:00:00)-Water Temperature (C)]]*OO[[#This Row],[92]]</f>
        <v>1.9691847328679999E-7</v>
      </c>
      <c r="CQ20" s="10">
        <f>3/24000000*OO[[#This Row],[151 (07JUL1985 18:00:00)-Water Temperature (C)]]*OO[[#This Row],[93]]</f>
        <v>2.1339126343578748E-7</v>
      </c>
      <c r="CR20" s="10">
        <f>3/24000000*OO[[#This Row],[152 (07JUL1985 21:00:00)-Water Temperature (C)]]*OO[[#This Row],[94]]</f>
        <v>1.9254889512203747E-7</v>
      </c>
      <c r="CS20" s="10">
        <f>3/24000000*OO[[#This Row],[153 (08JUL1985 00:00:00)-Water Temperature (C)]]*OO[[#This Row],[95]]</f>
        <v>1.3386266973922498E-7</v>
      </c>
      <c r="CT20" s="10">
        <f>3/24000000*OO[[#This Row],[154 (08JUL1985 03:00:00)-Water Temperature (C)]]*OO[[#This Row],[96]]</f>
        <v>1.121938326666125E-7</v>
      </c>
      <c r="CU20" s="10">
        <f>3/24000000*OO[[#This Row],[155 (08JUL1985 06:00:00)-Water Temperature (C)]]*OO[[#This Row],[97]]</f>
        <v>1.086741762714E-7</v>
      </c>
      <c r="CV20" s="10">
        <f>3/24000000*OO[[#This Row],[156 (08JUL1985 09:00:00)-Water Temperature (C)]]*OO[[#This Row],[98]]</f>
        <v>1.254822643167375E-7</v>
      </c>
      <c r="CW20" s="10">
        <f>3/24000000*OO[[#This Row],[157 (08JUL1985 12:00:00)-Water Temperature (C)]]*OO[[#This Row],[99]]</f>
        <v>1.341110829032E-7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1.764428020915851E-3</v>
      </c>
      <c r="D21" s="10">
        <f>3/24*OO[[#This Row],[60 (26JUN1985 09:00:00)-Water Temperature (C)]]*OO[[#This Row],[2]]/SUM(OO[2])</f>
        <v>5.4950741657196751E-5</v>
      </c>
      <c r="E21" s="10">
        <f>3/24*OO[[#This Row],[61 (26JUN1985 12:00:00)-Water Temperature (C)]]*OO[[#This Row],[3]]/SUM(OO[3])</f>
        <v>1.867960421797077E-5</v>
      </c>
      <c r="F21" s="10">
        <f>3/24*OO[[#This Row],[62 (26JUN1985 15:00:00)-Water Temperature (C)]]*OO[[#This Row],[4]]/SUM(OO[4])</f>
        <v>1.53412441001929E-5</v>
      </c>
      <c r="G21" s="10">
        <f>3/24*OO[[#This Row],[63 (26JUN1985 18:00:00)-Water Temperature (C)]]*OO[[#This Row],[5]]/SUM(OO[5])</f>
        <v>1.3584538625255108E-5</v>
      </c>
      <c r="H21" s="10">
        <f>3/24*OO[[#This Row],[64 (26JUN1985 21:00:00)-Water Temperature (C)]]*OO[[#This Row],[6]]/SUM(OO[6])</f>
        <v>1.0882926857495927E-5</v>
      </c>
      <c r="I21" s="10">
        <f>3/24*OO[[#This Row],[65 (27JUN1985 00:00:00)-Water Temperature (C)]]*OO[[#This Row],[7]]/SUM(OO[7])</f>
        <v>8.5718828355409675E-6</v>
      </c>
      <c r="J21" s="10">
        <f>3/24*OO[[#This Row],[66 (27JUN1985 03:00:00)-Water Temperature (C)]]*OO[[#This Row],[8]]/SUM(OO[8])</f>
        <v>8.8994345574622909E-6</v>
      </c>
      <c r="K21" s="10">
        <f>3/24*OO[[#This Row],[67 (27JUN1985 06:00:00)-Water Temperature (C)]]*OO[[#This Row],[9]]/SUM(OO[9])</f>
        <v>1.4132309122347399E-5</v>
      </c>
      <c r="L21" s="10">
        <f>3/24*OO[[#This Row],[68 (27JUN1985 09:00:00)-Water Temperature (C)]]*OO[[#This Row],[10]]/SUM(OO[10])</f>
        <v>2.0481152308746211E-5</v>
      </c>
      <c r="M21" s="10">
        <f>3/24*OO[[#This Row],[69 (27JUN1985 12:00:00)-Water Temperature (C)]]*OO[[#This Row],[11]]/SUM(OO[11])</f>
        <v>2.4817381399119237E-5</v>
      </c>
      <c r="N21" s="10">
        <f>3/24*OO[[#This Row],[70 (27JUN1985 15:00:00)-Water Temperature (C)]]*OO[[#This Row],[12]]/SUM(OO[12])</f>
        <v>2.5469921841729876E-5</v>
      </c>
      <c r="O21" s="10">
        <f>3/24*OO[[#This Row],[71 (27JUN1985 18:00:00)-Water Temperature (C)]]*OO[[#This Row],[13]]/SUM(OO[13])</f>
        <v>2.2846199106096886E-5</v>
      </c>
      <c r="P21" s="10">
        <f>3/24*OO[[#This Row],[72 (27JUN1985 21:00:00)-Water Temperature (C)]]*OO[[#This Row],[14]]/SUM(OO[14])</f>
        <v>1.6847201412827148E-5</v>
      </c>
      <c r="Q21" s="10">
        <f>3/24*OO[[#This Row],[73 (28JUN1985 00:00:00)-Water Temperature (C)]]*OO[[#This Row],[15]]/SUM(OO[15])</f>
        <v>1.211550368327977E-5</v>
      </c>
      <c r="R21" s="10">
        <f>3/24*OO[[#This Row],[74 (28JUN1985 03:00:00)-Water Temperature (C)]]*OO[[#This Row],[16]]/SUM(OO[16])</f>
        <v>9.6007738907090178E-6</v>
      </c>
      <c r="S21" s="10">
        <f>3/24*OO[[#This Row],[75 (28JUN1985 06:00:00)-Water Temperature (C)]]*OO[[#This Row],[17]]/SUM(OO[17])</f>
        <v>6.8790166537300059E-6</v>
      </c>
      <c r="T21" s="10">
        <f>3/24*OO[[#This Row],[76 (28JUN1985 09:00:00)-Water Temperature (C)]]*OO[[#This Row],[18]]/SUM(OO[18])</f>
        <v>5.2861075098959983E-6</v>
      </c>
      <c r="U21" s="10">
        <f>3/24*OO[[#This Row],[77 (28JUN1985 12:00:00)-Water Temperature (C)]]*OO[[#This Row],[19]]/SUM(OO[19])</f>
        <v>4.2211487408271653E-6</v>
      </c>
      <c r="V21" s="10">
        <f>3/24000000*OO[[#This Row],[78 (28JUN1985 15:00:00)-Water Temperature (C)]]*OO[[#This Row],[20]]</f>
        <v>3.3057402979499999E-6</v>
      </c>
      <c r="W21" s="10">
        <f>3/24000000*OO[[#This Row],[79 (28JUN1985 18:00:00)-Water Temperature (C)]]*OO[[#This Row],[21]]</f>
        <v>2.7936273565199998E-6</v>
      </c>
      <c r="X21" s="10">
        <f>3/24000000*OO[[#This Row],[80 (28JUN1985 21:00:00)-Water Temperature (C)]]*OO[[#This Row],[22]]</f>
        <v>2.1697249193437497E-6</v>
      </c>
      <c r="Y21" s="10">
        <f>3/24000000*OO[[#This Row],[81 (29JUN1985 00:00:00)-Water Temperature (C)]]*OO[[#This Row],[23]]</f>
        <v>1.82893457322E-6</v>
      </c>
      <c r="Z21" s="10">
        <f>3/24000000*OO[[#This Row],[82 (29JUN1985 03:00:00)-Water Temperature (C)]]*OO[[#This Row],[24]]</f>
        <v>1.6572375436249999E-6</v>
      </c>
      <c r="AA21" s="10">
        <f>3/24000000*OO[[#This Row],[83 (29JUN1985 06:00:00)-Water Temperature (C)]]*OO[[#This Row],[25]]</f>
        <v>1.6058691628475002E-6</v>
      </c>
      <c r="AB21" s="10">
        <f>3/24000000*OO[[#This Row],[84 (29JUN1985 09:00:00)-Water Temperature (C)]]*OO[[#This Row],[26]]</f>
        <v>1.7941521908099997E-6</v>
      </c>
      <c r="AC21" s="10">
        <f>3/24000000*OO[[#This Row],[85 (29JUN1985 12:00:00)-Water Temperature (C)]]*OO[[#This Row],[27]]</f>
        <v>2.0960458663199994E-6</v>
      </c>
      <c r="AD21" s="10">
        <f>3/24000000*OO[[#This Row],[86 (29JUN1985 15:00:00)-Water Temperature (C)]]*OO[[#This Row],[28]]</f>
        <v>2.4729594544305002E-6</v>
      </c>
      <c r="AE21" s="10">
        <f>3/24000000*OO[[#This Row],[88 (29JUN1985 21:00:00)-Water Temperature (C)]]*OO[[#This Row],[30]]</f>
        <v>2.176667107126875E-6</v>
      </c>
      <c r="AF21" s="10">
        <f>3/24000000*OO[[#This Row],[88 (29JUN1985 21:00:00)-Water Temperature (C)]]*OO[[#This Row],[30]]</f>
        <v>2.176667107126875E-6</v>
      </c>
      <c r="AG21" s="10">
        <f>3/24000000*OO[[#This Row],[89 (30JUN1985 00:00:00)-Water Temperature (C)]]*OO[[#This Row],[31]]</f>
        <v>1.4055762388589998E-6</v>
      </c>
      <c r="AH21" s="10">
        <f>3/24000000*OO[[#This Row],[90 (30JUN1985 03:00:00)-Water Temperature (C)]]*OO[[#This Row],[32]]</f>
        <v>1.12587324003475E-6</v>
      </c>
      <c r="AI21" s="10">
        <f>3/24000000*OO[[#This Row],[91 (30JUN1985 06:00:00)-Water Temperature (C)]]*OO[[#This Row],[33]]</f>
        <v>1.0659871950277499E-6</v>
      </c>
      <c r="AJ21" s="10">
        <f>3/24000000*OO[[#This Row],[92 (30JUN1985 09:00:00)-Water Temperature (C)]]*OO[[#This Row],[34]]</f>
        <v>1.134564440195375E-6</v>
      </c>
      <c r="AK21" s="10">
        <f>3/24000000*OO[[#This Row],[93 (30JUN1985 12:00:00)-Water Temperature (C)]]*OO[[#This Row],[35]]</f>
        <v>1.3124379160339999E-6</v>
      </c>
      <c r="AL21" s="10">
        <f>3/24000000*OO[[#This Row],[94 (30JUN1985 15:00:00)-Water Temperature (C)]]*OO[[#This Row],[36]]</f>
        <v>1.70154025137175E-6</v>
      </c>
      <c r="AM21" s="10">
        <f>3/24000000*OO[[#This Row],[95 (30JUN1985 18:00:00)-Water Temperature (C)]]*OO[[#This Row],[37]]</f>
        <v>1.834255280169E-6</v>
      </c>
      <c r="AN21" s="10">
        <f>3/24000000*OO[[#This Row],[96 (30JUN1985 21:00:00)-Water Temperature (C)]]*OO[[#This Row],[38]]</f>
        <v>1.4358060656766249E-6</v>
      </c>
      <c r="AO21" s="10">
        <f>3/24000000*OO[[#This Row],[97 (01JUL1985 00:00:00)-Water Temperature (C)]]*OO[[#This Row],[39]]</f>
        <v>9.4982285788799991E-7</v>
      </c>
      <c r="AP21" s="10">
        <f>3/24000000*OO[[#This Row],[98 (01JUL1985 03:00:00)-Water Temperature (C)]]*OO[[#This Row],[40]]</f>
        <v>7.8250037584799984E-7</v>
      </c>
      <c r="AQ21" s="10">
        <f>3/24000000*OO[[#This Row],[99 (01JUL1985 06:00:00)-Water Temperature (C)]]*OO[[#This Row],[41]]</f>
        <v>7.6268018653750004E-7</v>
      </c>
      <c r="AR21" s="10">
        <f>3/24000000*OO[[#This Row],[100 (01JUL1985 09:00:00)-Water Temperature (C)]]*OO[[#This Row],[42]]</f>
        <v>8.7219115256499996E-7</v>
      </c>
      <c r="AS21" s="10">
        <f>3/24000000*OO[[#This Row],[101 (01JUL1985 12:00:00)-Water Temperature (C)]]*OO[[#This Row],[43]]</f>
        <v>9.8574888602999982E-7</v>
      </c>
      <c r="AT21" s="10">
        <f>3/24000000*OO[[#This Row],[102 (01JUL1985 15:00:00)-Water Temperature (C)]]*OO[[#This Row],[44]]</f>
        <v>1.0369559050584999E-6</v>
      </c>
      <c r="AU21" s="10">
        <f>3/24000000*OO[[#This Row],[103 (01JUL1985 18:00:00)-Water Temperature (C)]]*OO[[#This Row],[45]]</f>
        <v>9.2949624493825012E-7</v>
      </c>
      <c r="AV21" s="10">
        <f>3/24000000*OO[[#This Row],[104 (01JUL1985 21:00:00)-Water Temperature (C)]]*OO[[#This Row],[46]]</f>
        <v>7.7163066579500004E-7</v>
      </c>
      <c r="AW21" s="10">
        <f>3/24000000*OO[[#This Row],[105 (02JUL1985 00:00:00)-Water Temperature (C)]]*OO[[#This Row],[47]]</f>
        <v>6.296913046725001E-7</v>
      </c>
      <c r="AX21" s="10">
        <f>3/24000000*OO[[#This Row],[106 (02JUL1985 03:00:00)-Water Temperature (C)]]*OO[[#This Row],[48]]</f>
        <v>5.6772354411899992E-7</v>
      </c>
      <c r="AY21" s="10">
        <f>3/24000000*OO[[#This Row],[107 (02JUL1985 06:00:00)-Water Temperature (C)]]*OO[[#This Row],[49]]</f>
        <v>5.5891590320299996E-7</v>
      </c>
      <c r="AZ21" s="10">
        <f>3/24000000*OO[[#This Row],[108 (02JUL1985 09:00:00)-Water Temperature (C)]]*OO[[#This Row],[50]]</f>
        <v>6.8167185753974999E-7</v>
      </c>
      <c r="BA21" s="10">
        <f>3/24000000*OO[[#This Row],[109 (02JUL1985 12:00:00)-Water Temperature (C)]]*OO[[#This Row],[51]]</f>
        <v>8.0781432388625014E-7</v>
      </c>
      <c r="BB21" s="10">
        <f>3/24000000*OO[[#This Row],[110 (02JUL1985 15:00:00)-Water Temperature (C)]]*OO[[#This Row],[52]]</f>
        <v>8.5788416581424983E-7</v>
      </c>
      <c r="BC21" s="10">
        <f>3/24000000*OO[[#This Row],[111 (02JUL1985 18:00:00)-Water Temperature (C)]]*OO[[#This Row],[53]]</f>
        <v>8.3268304396424991E-7</v>
      </c>
      <c r="BD21" s="10">
        <f>3/24000000*OO[[#This Row],[112 (02JUL1985 21:00:00)-Water Temperature (C)]]*OO[[#This Row],[54]]</f>
        <v>6.3915089035925007E-7</v>
      </c>
      <c r="BE21" s="10">
        <f>3/24000000*OO[[#This Row],[113 (03JUL1985 00:00:00)-Water Temperature (C)]]*OO[[#This Row],[55]]</f>
        <v>4.83969545539E-7</v>
      </c>
      <c r="BF21" s="10">
        <f>3/24000000*OO[[#This Row],[114 (03JUL1985 03:00:00)-Water Temperature (C)]]*OO[[#This Row],[56]]</f>
        <v>4.3116903544737497E-7</v>
      </c>
      <c r="BG21" s="10">
        <f>3/24000000*OO[[#This Row],[115 (03JUL1985 06:00:00)-Water Temperature (C)]]*OO[[#This Row],[57]]</f>
        <v>4.280426916E-7</v>
      </c>
      <c r="BH21" s="10">
        <f>3/24000000*OO[[#This Row],[116 (03JUL1985 09:00:00)-Water Temperature (C)]]*OO[[#This Row],[58]]</f>
        <v>5.3781589925600007E-7</v>
      </c>
      <c r="BI21" s="10">
        <f>3/24000000*OO[[#This Row],[117 (03JUL1985 12:00:00)-Water Temperature (C)]]*OO[[#This Row],[59]]</f>
        <v>7.3032348167999992E-7</v>
      </c>
      <c r="BJ21" s="10">
        <f>3/24000000*OO[[#This Row],[118 (03JUL1985 15:00:00)-Water Temperature (C)]]*OO[[#This Row],[60]]</f>
        <v>8.5754940619537494E-7</v>
      </c>
      <c r="BK21" s="10">
        <f>3/24000000*OO[[#This Row],[119 (03JUL1985 18:00:00)-Water Temperature (C)]]*OO[[#This Row],[61]]</f>
        <v>7.7739790999599999E-7</v>
      </c>
      <c r="BL21" s="10">
        <f>3/24000000*OO[[#This Row],[120 (03JUL1985 21:00:00)-Water Temperature (C)]]*OO[[#This Row],[62]]</f>
        <v>5.4540509864662502E-7</v>
      </c>
      <c r="BM21" s="10">
        <f>3/24000000*OO[[#This Row],[121 (04JUL1985 00:00:00)-Water Temperature (C)]]*OO[[#This Row],[63]]</f>
        <v>3.7561974156624998E-7</v>
      </c>
      <c r="BN21" s="10">
        <f>3/24000000*OO[[#This Row],[122 (04JUL1985 03:00:00)-Water Temperature (C)]]*OO[[#This Row],[64]]</f>
        <v>3.2724660972074997E-7</v>
      </c>
      <c r="BO21" s="10">
        <f>3/24000000*OO[[#This Row],[123 (04JUL1985 06:00:00)-Water Temperature (C)]]*OO[[#This Row],[65]]</f>
        <v>3.1893976578749999E-7</v>
      </c>
      <c r="BP21" s="10">
        <f>3/24000000*OO[[#This Row],[124 (04JUL1985 09:00:00)-Water Temperature (C)]]*OO[[#This Row],[66]]</f>
        <v>3.8127451701374999E-7</v>
      </c>
      <c r="BQ21" s="10">
        <f>3/24000000*OO[[#This Row],[125 (04JUL1985 12:00:00)-Water Temperature (C)]]*OO[[#This Row],[67]]</f>
        <v>4.3172450271562503E-7</v>
      </c>
      <c r="BR21" s="10">
        <f>3/24000000*OO[[#This Row],[126 (04JUL1985 15:00:00)-Water Temperature (C)]]*OO[[#This Row],[68]]</f>
        <v>3.8130202674675001E-7</v>
      </c>
      <c r="BS21" s="10">
        <f>3/24000000*OO[[#This Row],[127 (04JUL1985 18:00:00)-Water Temperature (C)]]*OO[[#This Row],[69]]</f>
        <v>3.2711906075199994E-7</v>
      </c>
      <c r="BT21" s="10">
        <f>3/24000000*OO[[#This Row],[128 (04JUL1985 21:00:00)-Water Temperature (C)]]*OO[[#This Row],[70]]</f>
        <v>2.9867429054175E-7</v>
      </c>
      <c r="BU21" s="10">
        <f>3/24000000*OO[[#This Row],[129 (05JUL1985 00:00:00)-Water Temperature (C)]]*OO[[#This Row],[71]]</f>
        <v>2.7095076034999997E-7</v>
      </c>
      <c r="BV21" s="10">
        <f>3/24000000*OO[[#This Row],[130 (05JUL1985 03:00:00)-Water Temperature (C)]]*OO[[#This Row],[72]]</f>
        <v>2.5333647176599998E-7</v>
      </c>
      <c r="BW21" s="10">
        <f>3/24000000*OO[[#This Row],[131 (05JUL1985 06:00:00)-Water Temperature (C)]]*OO[[#This Row],[73]]</f>
        <v>2.4694060743449999E-7</v>
      </c>
      <c r="BX21" s="10">
        <f>3/24000000*OO[[#This Row],[132 (05JUL1985 09:00:00)-Water Temperature (C)]]*OO[[#This Row],[74]]</f>
        <v>2.94021561612375E-7</v>
      </c>
      <c r="BY21" s="10">
        <f>3/24000000*OO[[#This Row],[133 (05JUL1985 12:00:00)-Water Temperature (C)]]*OO[[#This Row],[75]]</f>
        <v>4.1228966221399995E-7</v>
      </c>
      <c r="BZ21" s="10">
        <f>3/24000000*OO[[#This Row],[134 (05JUL1985 15:00:00)-Water Temperature (C)]]*OO[[#This Row],[76]]</f>
        <v>5.2174907232687504E-7</v>
      </c>
      <c r="CA21" s="10">
        <f>3/24000000*OO[[#This Row],[135 (05JUL1985 18:00:00)-Water Temperature (C)]]*OO[[#This Row],[77]]</f>
        <v>4.9692066941599998E-7</v>
      </c>
      <c r="CB21" s="10">
        <f>3/24000000*OO[[#This Row],[136 (05JUL1985 21:00:00)-Water Temperature (C)]]*OO[[#This Row],[78]]</f>
        <v>3.4863665955612497E-7</v>
      </c>
      <c r="CC21" s="10">
        <f>3/24000000*OO[[#This Row],[137 (06JUL1985 00:00:00)-Water Temperature (C)]]*OO[[#This Row],[79]]</f>
        <v>2.3204132057500001E-7</v>
      </c>
      <c r="CD21" s="10">
        <f>3/24000000*OO[[#This Row],[138 (06JUL1985 03:00:00)-Water Temperature (C)]]*OO[[#This Row],[80]]</f>
        <v>1.9709859775375001E-7</v>
      </c>
      <c r="CE21" s="10">
        <f>3/24000000*OO[[#This Row],[139 (06JUL1985 06:00:00)-Water Temperature (C)]]*OO[[#This Row],[81]]</f>
        <v>1.9039634652500001E-7</v>
      </c>
      <c r="CF21" s="10">
        <f>3/24000000*OO[[#This Row],[140 (06JUL1985 09:00:00)-Water Temperature (C)]]*OO[[#This Row],[82]]</f>
        <v>2.1242756899199996E-7</v>
      </c>
      <c r="CG21" s="10">
        <f>3/24000000*OO[[#This Row],[141 (06JUL1985 12:00:00)-Water Temperature (C)]]*OO[[#This Row],[83]]</f>
        <v>2.4670061126699998E-7</v>
      </c>
      <c r="CH21" s="10">
        <f>3/24000000*OO[[#This Row],[142 (06JUL1985 15:00:00)-Water Temperature (C)]]*OO[[#This Row],[84]]</f>
        <v>2.5109996140625001E-7</v>
      </c>
      <c r="CI21" s="10">
        <f>3/24000000*OO[[#This Row],[143 (06JUL1985 18:00:00)-Water Temperature (C)]]*OO[[#This Row],[85]]</f>
        <v>2.3201415543900001E-7</v>
      </c>
      <c r="CJ21" s="10">
        <f>3/24000000*OO[[#This Row],[144 (06JUL1985 21:00:00)-Water Temperature (C)]]*OO[[#This Row],[86]]</f>
        <v>2.1089003647724997E-7</v>
      </c>
      <c r="CK21" s="10">
        <f>3/24000000*OO[[#This Row],[145 (07JUL1985 00:00:00)-Water Temperature (C)]]*OO[[#This Row],[87]]</f>
        <v>1.70843732821E-7</v>
      </c>
      <c r="CL21" s="10">
        <f>3/24000000*OO[[#This Row],[146 (07JUL1985 03:00:00)-Water Temperature (C)]]*OO[[#This Row],[88]]</f>
        <v>1.5273749919712501E-7</v>
      </c>
      <c r="CM21" s="10">
        <f>3/24000000*OO[[#This Row],[147 (07JUL1985 06:00:00)-Water Temperature (C)]]*OO[[#This Row],[89]]</f>
        <v>1.5070565914512499E-7</v>
      </c>
      <c r="CN21" s="10">
        <f>3/24000000*OO[[#This Row],[148 (07JUL1985 09:00:00)-Water Temperature (C)]]*OO[[#This Row],[90]]</f>
        <v>1.7382467351849998E-7</v>
      </c>
      <c r="CO21" s="10">
        <f>3/24000000*OO[[#This Row],[149 (07JUL1985 12:00:00)-Water Temperature (C)]]*OO[[#This Row],[91]]</f>
        <v>1.9288476075161246E-7</v>
      </c>
      <c r="CP21" s="10">
        <f>3/24000000*OO[[#This Row],[150 (07JUL1985 15:00:00)-Water Temperature (C)]]*OO[[#This Row],[92]]</f>
        <v>2.1582810412199998E-7</v>
      </c>
      <c r="CQ21" s="10">
        <f>3/24000000*OO[[#This Row],[151 (07JUL1985 18:00:00)-Water Temperature (C)]]*OO[[#This Row],[93]]</f>
        <v>2.3544341994549996E-7</v>
      </c>
      <c r="CR21" s="10">
        <f>3/24000000*OO[[#This Row],[152 (07JUL1985 21:00:00)-Water Temperature (C)]]*OO[[#This Row],[94]]</f>
        <v>2.152420168398E-7</v>
      </c>
      <c r="CS21" s="10">
        <f>3/24000000*OO[[#This Row],[153 (08JUL1985 00:00:00)-Water Temperature (C)]]*OO[[#This Row],[95]]</f>
        <v>1.5008257166828749E-7</v>
      </c>
      <c r="CT21" s="10">
        <f>3/24000000*OO[[#This Row],[154 (08JUL1985 03:00:00)-Water Temperature (C)]]*OO[[#This Row],[96]]</f>
        <v>1.224394637277E-7</v>
      </c>
      <c r="CU21" s="10">
        <f>3/24000000*OO[[#This Row],[155 (08JUL1985 06:00:00)-Water Temperature (C)]]*OO[[#This Row],[97]]</f>
        <v>1.1767185282296248E-7</v>
      </c>
      <c r="CV21" s="10">
        <f>3/24000000*OO[[#This Row],[156 (08JUL1985 09:00:00)-Water Temperature (C)]]*OO[[#This Row],[98]]</f>
        <v>1.3542066868803752E-7</v>
      </c>
      <c r="CW21" s="10">
        <f>3/24000000*OO[[#This Row],[157 (08JUL1985 12:00:00)-Water Temperature (C)]]*OO[[#This Row],[99]]</f>
        <v>1.4699455835581251E-7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3.1441218104383073E-3</v>
      </c>
      <c r="D22" s="10">
        <f>3/24*OO[[#This Row],[60 (26JUN1985 09:00:00)-Water Temperature (C)]]*OO[[#This Row],[2]]/SUM(OO[2])</f>
        <v>7.6921262330633986E-5</v>
      </c>
      <c r="E22" s="10">
        <f>3/24*OO[[#This Row],[61 (26JUN1985 12:00:00)-Water Temperature (C)]]*OO[[#This Row],[3]]/SUM(OO[3])</f>
        <v>1.9934779087201273E-5</v>
      </c>
      <c r="F22" s="10">
        <f>3/24*OO[[#This Row],[62 (26JUN1985 15:00:00)-Water Temperature (C)]]*OO[[#This Row],[4]]/SUM(OO[4])</f>
        <v>1.5803331296145574E-5</v>
      </c>
      <c r="G22" s="10">
        <f>3/24*OO[[#This Row],[63 (26JUN1985 18:00:00)-Water Temperature (C)]]*OO[[#This Row],[5]]/SUM(OO[5])</f>
        <v>1.3989231393675403E-5</v>
      </c>
      <c r="H22" s="10">
        <f>3/24*OO[[#This Row],[64 (26JUN1985 21:00:00)-Water Temperature (C)]]*OO[[#This Row],[6]]/SUM(OO[6])</f>
        <v>1.1241218229106084E-5</v>
      </c>
      <c r="I22" s="10">
        <f>3/24*OO[[#This Row],[65 (27JUN1985 00:00:00)-Water Temperature (C)]]*OO[[#This Row],[7]]/SUM(OO[7])</f>
        <v>8.780992417206528E-6</v>
      </c>
      <c r="J22" s="10">
        <f>3/24*OO[[#This Row],[66 (27JUN1985 03:00:00)-Water Temperature (C)]]*OO[[#This Row],[8]]/SUM(OO[8])</f>
        <v>8.6738715664968217E-6</v>
      </c>
      <c r="K22" s="10">
        <f>3/24*OO[[#This Row],[67 (27JUN1985 06:00:00)-Water Temperature (C)]]*OO[[#This Row],[9]]/SUM(OO[9])</f>
        <v>1.3712397605676836E-5</v>
      </c>
      <c r="L22" s="10">
        <f>3/24*OO[[#This Row],[68 (27JUN1985 09:00:00)-Water Temperature (C)]]*OO[[#This Row],[10]]/SUM(OO[10])</f>
        <v>2.0336768975270822E-5</v>
      </c>
      <c r="M22" s="10">
        <f>3/24*OO[[#This Row],[69 (27JUN1985 12:00:00)-Water Temperature (C)]]*OO[[#This Row],[11]]/SUM(OO[11])</f>
        <v>2.5177558486864546E-5</v>
      </c>
      <c r="N22" s="10">
        <f>3/24*OO[[#This Row],[70 (27JUN1985 15:00:00)-Water Temperature (C)]]*OO[[#This Row],[12]]/SUM(OO[12])</f>
        <v>2.6184192151313651E-5</v>
      </c>
      <c r="O22" s="10">
        <f>3/24*OO[[#This Row],[71 (27JUN1985 18:00:00)-Water Temperature (C)]]*OO[[#This Row],[13]]/SUM(OO[13])</f>
        <v>2.3749900154177199E-5</v>
      </c>
      <c r="P22" s="10">
        <f>3/24*OO[[#This Row],[72 (27JUN1985 21:00:00)-Water Temperature (C)]]*OO[[#This Row],[14]]/SUM(OO[14])</f>
        <v>1.7638020327197258E-5</v>
      </c>
      <c r="Q22" s="10">
        <f>3/24*OO[[#This Row],[73 (28JUN1985 00:00:00)-Water Temperature (C)]]*OO[[#This Row],[15]]/SUM(OO[15])</f>
        <v>1.2572893542615935E-5</v>
      </c>
      <c r="R22" s="10">
        <f>3/24*OO[[#This Row],[74 (28JUN1985 03:00:00)-Water Temperature (C)]]*OO[[#This Row],[16]]/SUM(OO[16])</f>
        <v>9.9477208565748575E-6</v>
      </c>
      <c r="S22" s="10">
        <f>3/24*OO[[#This Row],[75 (28JUN1985 06:00:00)-Water Temperature (C)]]*OO[[#This Row],[17]]/SUM(OO[17])</f>
        <v>7.2442958903345979E-6</v>
      </c>
      <c r="T22" s="10">
        <f>3/24*OO[[#This Row],[76 (28JUN1985 09:00:00)-Water Temperature (C)]]*OO[[#This Row],[18]]/SUM(OO[18])</f>
        <v>5.5616572484594472E-6</v>
      </c>
      <c r="U22" s="10">
        <f>3/24*OO[[#This Row],[77 (28JUN1985 12:00:00)-Water Temperature (C)]]*OO[[#This Row],[19]]/SUM(OO[19])</f>
        <v>4.4377428956263895E-6</v>
      </c>
      <c r="V22" s="10">
        <f>3/24000000*OO[[#This Row],[78 (28JUN1985 15:00:00)-Water Temperature (C)]]*OO[[#This Row],[20]]</f>
        <v>3.4517657093187501E-6</v>
      </c>
      <c r="W22" s="10">
        <f>3/24000000*OO[[#This Row],[79 (28JUN1985 18:00:00)-Water Temperature (C)]]*OO[[#This Row],[21]]</f>
        <v>2.8969523900774995E-6</v>
      </c>
      <c r="X22" s="10">
        <f>3/24000000*OO[[#This Row],[80 (28JUN1985 21:00:00)-Water Temperature (C)]]*OO[[#This Row],[22]]</f>
        <v>2.25179162995625E-6</v>
      </c>
      <c r="Y22" s="10">
        <f>3/24000000*OO[[#This Row],[81 (29JUN1985 00:00:00)-Water Temperature (C)]]*OO[[#This Row],[23]]</f>
        <v>1.8728197400150002E-6</v>
      </c>
      <c r="Z22" s="10">
        <f>3/24000000*OO[[#This Row],[82 (29JUN1985 03:00:00)-Water Temperature (C)]]*OO[[#This Row],[24]]</f>
        <v>1.6876043108399999E-6</v>
      </c>
      <c r="AA22" s="10">
        <f>3/24000000*OO[[#This Row],[83 (29JUN1985 06:00:00)-Water Temperature (C)]]*OO[[#This Row],[25]]</f>
        <v>1.6279450295062499E-6</v>
      </c>
      <c r="AB22" s="10">
        <f>3/24000000*OO[[#This Row],[84 (29JUN1985 09:00:00)-Water Temperature (C)]]*OO[[#This Row],[26]]</f>
        <v>1.8167856173675E-6</v>
      </c>
      <c r="AC22" s="10">
        <f>3/24000000*OO[[#This Row],[85 (29JUN1985 12:00:00)-Water Temperature (C)]]*OO[[#This Row],[27]]</f>
        <v>2.1361191808750002E-6</v>
      </c>
      <c r="AD22" s="10">
        <f>3/24000000*OO[[#This Row],[86 (29JUN1985 15:00:00)-Water Temperature (C)]]*OO[[#This Row],[28]]</f>
        <v>2.5341284757089997E-6</v>
      </c>
      <c r="AE22" s="10">
        <f>3/24000000*OO[[#This Row],[88 (29JUN1985 21:00:00)-Water Temperature (C)]]*OO[[#This Row],[30]]</f>
        <v>2.2932953887752502E-6</v>
      </c>
      <c r="AF22" s="10">
        <f>3/24000000*OO[[#This Row],[88 (29JUN1985 21:00:00)-Water Temperature (C)]]*OO[[#This Row],[30]]</f>
        <v>2.2932953887752502E-6</v>
      </c>
      <c r="AG22" s="10">
        <f>3/24000000*OO[[#This Row],[89 (30JUN1985 00:00:00)-Water Temperature (C)]]*OO[[#This Row],[31]]</f>
        <v>1.4807722592617498E-6</v>
      </c>
      <c r="AH22" s="10">
        <f>3/24000000*OO[[#This Row],[90 (30JUN1985 03:00:00)-Water Temperature (C)]]*OO[[#This Row],[32]]</f>
        <v>1.1515536565211249E-6</v>
      </c>
      <c r="AI22" s="10">
        <f>3/24000000*OO[[#This Row],[91 (30JUN1985 06:00:00)-Water Temperature (C)]]*OO[[#This Row],[33]]</f>
        <v>1.0812298703608751E-6</v>
      </c>
      <c r="AJ22" s="10">
        <f>3/24000000*OO[[#This Row],[92 (30JUN1985 09:00:00)-Water Temperature (C)]]*OO[[#This Row],[34]]</f>
        <v>1.1493892072575E-6</v>
      </c>
      <c r="AK22" s="10">
        <f>3/24000000*OO[[#This Row],[93 (30JUN1985 12:00:00)-Water Temperature (C)]]*OO[[#This Row],[35]]</f>
        <v>1.3296061479359997E-6</v>
      </c>
      <c r="AL22" s="10">
        <f>3/24000000*OO[[#This Row],[94 (30JUN1985 15:00:00)-Water Temperature (C)]]*OO[[#This Row],[36]]</f>
        <v>1.7312211132906247E-6</v>
      </c>
      <c r="AM22" s="10">
        <f>3/24000000*OO[[#This Row],[95 (30JUN1985 18:00:00)-Water Temperature (C)]]*OO[[#This Row],[37]]</f>
        <v>1.8966279733865E-6</v>
      </c>
      <c r="AN22" s="10">
        <f>3/24000000*OO[[#This Row],[96 (30JUN1985 21:00:00)-Water Temperature (C)]]*OO[[#This Row],[38]]</f>
        <v>1.5121411680235E-6</v>
      </c>
      <c r="AO22" s="10">
        <f>3/24000000*OO[[#This Row],[97 (01JUL1985 00:00:00)-Water Temperature (C)]]*OO[[#This Row],[39]]</f>
        <v>9.9626883605600002E-7</v>
      </c>
      <c r="AP22" s="10">
        <f>3/24000000*OO[[#This Row],[98 (01JUL1985 03:00:00)-Water Temperature (C)]]*OO[[#This Row],[40]]</f>
        <v>7.9857521060124996E-7</v>
      </c>
      <c r="AQ22" s="10">
        <f>3/24000000*OO[[#This Row],[99 (01JUL1985 06:00:00)-Water Temperature (C)]]*OO[[#This Row],[41]]</f>
        <v>7.7210244741437484E-7</v>
      </c>
      <c r="AR22" s="10">
        <f>3/24000000*OO[[#This Row],[100 (01JUL1985 09:00:00)-Water Temperature (C)]]*OO[[#This Row],[42]]</f>
        <v>8.817356451129999E-7</v>
      </c>
      <c r="AS22" s="10">
        <f>3/24000000*OO[[#This Row],[101 (01JUL1985 12:00:00)-Water Temperature (C)]]*OO[[#This Row],[43]]</f>
        <v>1.0051435692996249E-6</v>
      </c>
      <c r="AT22" s="10">
        <f>3/24000000*OO[[#This Row],[102 (01JUL1985 15:00:00)-Water Temperature (C)]]*OO[[#This Row],[44]]</f>
        <v>1.0659066392762501E-6</v>
      </c>
      <c r="AU22" s="10">
        <f>3/24000000*OO[[#This Row],[103 (01JUL1985 18:00:00)-Water Temperature (C)]]*OO[[#This Row],[45]]</f>
        <v>9.6263856474975018E-7</v>
      </c>
      <c r="AV22" s="10">
        <f>3/24000000*OO[[#This Row],[104 (01JUL1985 21:00:00)-Water Temperature (C)]]*OO[[#This Row],[46]]</f>
        <v>7.9855602192600002E-7</v>
      </c>
      <c r="AW22" s="10">
        <f>3/24000000*OO[[#This Row],[105 (02JUL1985 00:00:00)-Water Temperature (C)]]*OO[[#This Row],[47]]</f>
        <v>6.4757979158899994E-7</v>
      </c>
      <c r="AX22" s="10">
        <f>3/24000000*OO[[#This Row],[106 (02JUL1985 03:00:00)-Water Temperature (C)]]*OO[[#This Row],[48]]</f>
        <v>5.7704898310762492E-7</v>
      </c>
      <c r="AY22" s="10">
        <f>3/24000000*OO[[#This Row],[107 (02JUL1985 06:00:00)-Water Temperature (C)]]*OO[[#This Row],[49]]</f>
        <v>5.6550070354049991E-7</v>
      </c>
      <c r="AZ22" s="10">
        <f>3/24000000*OO[[#This Row],[108 (02JUL1985 09:00:00)-Water Temperature (C)]]*OO[[#This Row],[50]]</f>
        <v>6.8803470248562496E-7</v>
      </c>
      <c r="BA22" s="10">
        <f>3/24000000*OO[[#This Row],[109 (02JUL1985 12:00:00)-Water Temperature (C)]]*OO[[#This Row],[51]]</f>
        <v>8.2618594106399996E-7</v>
      </c>
      <c r="BB22" s="10">
        <f>3/24000000*OO[[#This Row],[110 (02JUL1985 15:00:00)-Water Temperature (C)]]*OO[[#This Row],[52]]</f>
        <v>8.8389347208562503E-7</v>
      </c>
      <c r="BC22" s="10">
        <f>3/24000000*OO[[#This Row],[111 (02JUL1985 18:00:00)-Water Temperature (C)]]*OO[[#This Row],[53]]</f>
        <v>8.6319567869800009E-7</v>
      </c>
      <c r="BD22" s="10">
        <f>3/24000000*OO[[#This Row],[112 (02JUL1985 21:00:00)-Water Temperature (C)]]*OO[[#This Row],[54]]</f>
        <v>6.6932084328750003E-7</v>
      </c>
      <c r="BE22" s="10">
        <f>3/24000000*OO[[#This Row],[113 (03JUL1985 00:00:00)-Water Temperature (C)]]*OO[[#This Row],[55]]</f>
        <v>4.9985127529662505E-7</v>
      </c>
      <c r="BF22" s="10">
        <f>3/24000000*OO[[#This Row],[114 (03JUL1985 03:00:00)-Water Temperature (C)]]*OO[[#This Row],[56]]</f>
        <v>4.3877798447425E-7</v>
      </c>
      <c r="BG22" s="10">
        <f>3/24000000*OO[[#This Row],[115 (03JUL1985 06:00:00)-Water Temperature (C)]]*OO[[#This Row],[57]]</f>
        <v>4.3316927822849998E-7</v>
      </c>
      <c r="BH22" s="10">
        <f>3/24000000*OO[[#This Row],[116 (03JUL1985 09:00:00)-Water Temperature (C)]]*OO[[#This Row],[58]]</f>
        <v>5.4208978259400013E-7</v>
      </c>
      <c r="BI22" s="10">
        <f>3/24000000*OO[[#This Row],[117 (03JUL1985 12:00:00)-Water Temperature (C)]]*OO[[#This Row],[59]]</f>
        <v>7.4252827360237495E-7</v>
      </c>
      <c r="BJ22" s="10">
        <f>3/24000000*OO[[#This Row],[118 (03JUL1985 15:00:00)-Water Temperature (C)]]*OO[[#This Row],[60]]</f>
        <v>8.8420320573749996E-7</v>
      </c>
      <c r="BK22" s="10">
        <f>3/24000000*OO[[#This Row],[119 (03JUL1985 18:00:00)-Water Temperature (C)]]*OO[[#This Row],[61]]</f>
        <v>8.1370921675499987E-7</v>
      </c>
      <c r="BL22" s="10">
        <f>3/24000000*OO[[#This Row],[120 (03JUL1985 21:00:00)-Water Temperature (C)]]*OO[[#This Row],[62]]</f>
        <v>5.7705312215274994E-7</v>
      </c>
      <c r="BM22" s="10">
        <f>3/24000000*OO[[#This Row],[121 (04JUL1985 00:00:00)-Water Temperature (C)]]*OO[[#This Row],[63]]</f>
        <v>3.9099794466524994E-7</v>
      </c>
      <c r="BN22" s="10">
        <f>3/24000000*OO[[#This Row],[122 (04JUL1985 03:00:00)-Water Temperature (C)]]*OO[[#This Row],[64]]</f>
        <v>3.3296462342125E-7</v>
      </c>
      <c r="BO22" s="10">
        <f>3/24000000*OO[[#This Row],[123 (04JUL1985 06:00:00)-Water Temperature (C)]]*OO[[#This Row],[65]]</f>
        <v>3.22917044086E-7</v>
      </c>
      <c r="BP22" s="10">
        <f>3/24000000*OO[[#This Row],[124 (04JUL1985 09:00:00)-Water Temperature (C)]]*OO[[#This Row],[66]]</f>
        <v>3.8483896287124998E-7</v>
      </c>
      <c r="BQ22" s="10">
        <f>3/24000000*OO[[#This Row],[125 (04JUL1985 12:00:00)-Water Temperature (C)]]*OO[[#This Row],[67]]</f>
        <v>4.4190095855999989E-7</v>
      </c>
      <c r="BR22" s="10">
        <f>3/24000000*OO[[#This Row],[126 (04JUL1985 15:00:00)-Water Temperature (C)]]*OO[[#This Row],[68]]</f>
        <v>3.9425573123600001E-7</v>
      </c>
      <c r="BS22" s="10">
        <f>3/24000000*OO[[#This Row],[127 (04JUL1985 18:00:00)-Water Temperature (C)]]*OO[[#This Row],[69]]</f>
        <v>3.3571081704824994E-7</v>
      </c>
      <c r="BT22" s="10">
        <f>3/24000000*OO[[#This Row],[128 (04JUL1985 21:00:00)-Water Temperature (C)]]*OO[[#This Row],[70]]</f>
        <v>3.0526198182462496E-7</v>
      </c>
      <c r="BU22" s="10">
        <f>3/24000000*OO[[#This Row],[129 (05JUL1985 00:00:00)-Water Temperature (C)]]*OO[[#This Row],[71]]</f>
        <v>2.7630320981849995E-7</v>
      </c>
      <c r="BV22" s="10">
        <f>3/24000000*OO[[#This Row],[130 (05JUL1985 03:00:00)-Water Temperature (C)]]*OO[[#This Row],[72]]</f>
        <v>2.5728357089599999E-7</v>
      </c>
      <c r="BW22" s="10">
        <f>3/24000000*OO[[#This Row],[131 (05JUL1985 06:00:00)-Water Temperature (C)]]*OO[[#This Row],[73]]</f>
        <v>2.5005003973399998E-7</v>
      </c>
      <c r="BX22" s="10">
        <f>3/24000000*OO[[#This Row],[132 (05JUL1985 09:00:00)-Water Temperature (C)]]*OO[[#This Row],[74]]</f>
        <v>2.9661213679312499E-7</v>
      </c>
      <c r="BY22" s="10">
        <f>3/24000000*OO[[#This Row],[133 (05JUL1985 12:00:00)-Water Temperature (C)]]*OO[[#This Row],[75]]</f>
        <v>4.1783869833387501E-7</v>
      </c>
      <c r="BZ22" s="10">
        <f>3/24000000*OO[[#This Row],[134 (05JUL1985 15:00:00)-Water Temperature (C)]]*OO[[#This Row],[76]]</f>
        <v>5.3564526534000007E-7</v>
      </c>
      <c r="CA22" s="10">
        <f>3/24000000*OO[[#This Row],[135 (05JUL1985 18:00:00)-Water Temperature (C)]]*OO[[#This Row],[77]]</f>
        <v>5.1957259167537501E-7</v>
      </c>
      <c r="CB22" s="10">
        <f>3/24000000*OO[[#This Row],[136 (05JUL1985 21:00:00)-Water Temperature (C)]]*OO[[#This Row],[78]]</f>
        <v>3.6982750481049996E-7</v>
      </c>
      <c r="CC22" s="10">
        <f>3/24000000*OO[[#This Row],[137 (06JUL1985 00:00:00)-Water Temperature (C)]]*OO[[#This Row],[79]]</f>
        <v>2.4253756983887504E-7</v>
      </c>
      <c r="CD22" s="10">
        <f>3/24000000*OO[[#This Row],[138 (06JUL1985 03:00:00)-Water Temperature (C)]]*OO[[#This Row],[80]]</f>
        <v>2.0080851841087499E-7</v>
      </c>
      <c r="CE22" s="10">
        <f>3/24000000*OO[[#This Row],[139 (06JUL1985 06:00:00)-Water Temperature (C)]]*OO[[#This Row],[81]]</f>
        <v>1.9274050395000001E-7</v>
      </c>
      <c r="CF22" s="10">
        <f>3/24000000*OO[[#This Row],[140 (06JUL1985 09:00:00)-Water Temperature (C)]]*OO[[#This Row],[82]]</f>
        <v>2.1470234324962499E-7</v>
      </c>
      <c r="CG22" s="10">
        <f>3/24000000*OO[[#This Row],[141 (06JUL1985 12:00:00)-Water Temperature (C)]]*OO[[#This Row],[83]]</f>
        <v>2.5067266312000004E-7</v>
      </c>
      <c r="CH22" s="10">
        <f>3/24000000*OO[[#This Row],[142 (06JUL1985 15:00:00)-Water Temperature (C)]]*OO[[#This Row],[84]]</f>
        <v>2.5829590210874991E-7</v>
      </c>
      <c r="CI22" s="10">
        <f>3/24000000*OO[[#This Row],[143 (06JUL1985 18:00:00)-Water Temperature (C)]]*OO[[#This Row],[85]]</f>
        <v>2.3889509831525E-7</v>
      </c>
      <c r="CJ22" s="10">
        <f>3/24000000*OO[[#This Row],[144 (06JUL1985 21:00:00)-Water Temperature (C)]]*OO[[#This Row],[86]]</f>
        <v>2.1721681165275001E-7</v>
      </c>
      <c r="CK22" s="10">
        <f>3/24000000*OO[[#This Row],[145 (07JUL1985 00:00:00)-Water Temperature (C)]]*OO[[#This Row],[87]]</f>
        <v>1.7615953890337501E-7</v>
      </c>
      <c r="CL22" s="10">
        <f>3/24000000*OO[[#This Row],[146 (07JUL1985 03:00:00)-Water Temperature (C)]]*OO[[#This Row],[88]]</f>
        <v>1.55260003698E-7</v>
      </c>
      <c r="CM22" s="10">
        <f>3/24000000*OO[[#This Row],[147 (07JUL1985 06:00:00)-Water Temperature (C)]]*OO[[#This Row],[89]]</f>
        <v>1.5241189995149999E-7</v>
      </c>
      <c r="CN22" s="10">
        <f>3/24000000*OO[[#This Row],[148 (07JUL1985 09:00:00)-Water Temperature (C)]]*OO[[#This Row],[90]]</f>
        <v>1.7574179888639999E-7</v>
      </c>
      <c r="CO22" s="10">
        <f>3/24000000*OO[[#This Row],[149 (07JUL1985 12:00:00)-Water Temperature (C)]]*OO[[#This Row],[91]]</f>
        <v>1.965419135210125E-7</v>
      </c>
      <c r="CP22" s="10">
        <f>3/24000000*OO[[#This Row],[150 (07JUL1985 15:00:00)-Water Temperature (C)]]*OO[[#This Row],[92]]</f>
        <v>2.206132264395E-7</v>
      </c>
      <c r="CQ22" s="10">
        <f>3/24000000*OO[[#This Row],[151 (07JUL1985 18:00:00)-Water Temperature (C)]]*OO[[#This Row],[93]]</f>
        <v>2.42144491404E-7</v>
      </c>
      <c r="CR22" s="10">
        <f>3/24000000*OO[[#This Row],[152 (07JUL1985 21:00:00)-Water Temperature (C)]]*OO[[#This Row],[94]]</f>
        <v>2.241107818574625E-7</v>
      </c>
      <c r="CS22" s="10">
        <f>3/24000000*OO[[#This Row],[153 (08JUL1985 00:00:00)-Water Temperature (C)]]*OO[[#This Row],[95]]</f>
        <v>1.5728689443179999E-7</v>
      </c>
      <c r="CT22" s="10">
        <f>3/24000000*OO[[#This Row],[154 (08JUL1985 03:00:00)-Water Temperature (C)]]*OO[[#This Row],[96]]</f>
        <v>1.2504448213125E-7</v>
      </c>
      <c r="CU22" s="10">
        <f>3/24000000*OO[[#This Row],[155 (08JUL1985 06:00:00)-Water Temperature (C)]]*OO[[#This Row],[97]]</f>
        <v>1.1913872577374999E-7</v>
      </c>
      <c r="CV22" s="10">
        <f>3/24000000*OO[[#This Row],[156 (08JUL1985 09:00:00)-Water Temperature (C)]]*OO[[#This Row],[98]]</f>
        <v>1.365544132170125E-7</v>
      </c>
      <c r="CW22" s="10">
        <f>3/24000000*OO[[#This Row],[157 (08JUL1985 12:00:00)-Water Temperature (C)]]*OO[[#This Row],[99]]</f>
        <v>1.5022360372480003E-7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6.2754359717775944E-3</v>
      </c>
      <c r="D23" s="10">
        <f>3/24*OO[[#This Row],[60 (26JUN1985 09:00:00)-Water Temperature (C)]]*OO[[#This Row],[2]]/SUM(OO[2])</f>
        <v>1.3137619936499313E-4</v>
      </c>
      <c r="E23" s="10">
        <f>3/24*OO[[#This Row],[61 (26JUN1985 12:00:00)-Water Temperature (C)]]*OO[[#This Row],[3]]/SUM(OO[3])</f>
        <v>2.5541090642612663E-5</v>
      </c>
      <c r="F23" s="10">
        <f>3/24*OO[[#This Row],[62 (26JUN1985 15:00:00)-Water Temperature (C)]]*OO[[#This Row],[4]]/SUM(OO[4])</f>
        <v>1.9435548020388386E-5</v>
      </c>
      <c r="G23" s="10">
        <f>3/24*OO[[#This Row],[63 (26JUN1985 18:00:00)-Water Temperature (C)]]*OO[[#This Row],[5]]/SUM(OO[5])</f>
        <v>1.7186320479633955E-5</v>
      </c>
      <c r="H23" s="10">
        <f>3/24*OO[[#This Row],[64 (26JUN1985 21:00:00)-Water Temperature (C)]]*OO[[#This Row],[6]]/SUM(OO[6])</f>
        <v>1.3868068615787731E-5</v>
      </c>
      <c r="I23" s="10">
        <f>3/24*OO[[#This Row],[65 (27JUN1985 00:00:00)-Water Temperature (C)]]*OO[[#This Row],[7]]/SUM(OO[7])</f>
        <v>1.0753890304959062E-5</v>
      </c>
      <c r="J23" s="10">
        <f>3/24*OO[[#This Row],[66 (27JUN1985 03:00:00)-Water Temperature (C)]]*OO[[#This Row],[8]]/SUM(OO[8])</f>
        <v>1.0138613011728322E-5</v>
      </c>
      <c r="K23" s="10">
        <f>3/24*OO[[#This Row],[67 (27JUN1985 06:00:00)-Water Temperature (C)]]*OO[[#This Row],[9]]/SUM(OO[9])</f>
        <v>1.5839151058767165E-5</v>
      </c>
      <c r="L23" s="10">
        <f>3/24*OO[[#This Row],[68 (27JUN1985 09:00:00)-Water Temperature (C)]]*OO[[#This Row],[10]]/SUM(OO[10])</f>
        <v>2.4059964247188231E-5</v>
      </c>
      <c r="M23" s="10">
        <f>3/24*OO[[#This Row],[69 (27JUN1985 12:00:00)-Water Temperature (C)]]*OO[[#This Row],[11]]/SUM(OO[11])</f>
        <v>3.0433180485573113E-5</v>
      </c>
      <c r="N23" s="10">
        <f>3/24*OO[[#This Row],[70 (27JUN1985 15:00:00)-Water Temperature (C)]]*OO[[#This Row],[12]]/SUM(OO[12])</f>
        <v>3.2064789024692523E-5</v>
      </c>
      <c r="O23" s="10">
        <f>3/24*OO[[#This Row],[71 (27JUN1985 18:00:00)-Water Temperature (C)]]*OO[[#This Row],[13]]/SUM(OO[13])</f>
        <v>2.9381840731836188E-5</v>
      </c>
      <c r="P23" s="10">
        <f>3/24*OO[[#This Row],[72 (27JUN1985 21:00:00)-Water Temperature (C)]]*OO[[#This Row],[14]]/SUM(OO[14])</f>
        <v>2.1997127413111196E-5</v>
      </c>
      <c r="Q23" s="10">
        <f>3/24*OO[[#This Row],[73 (28JUN1985 00:00:00)-Water Temperature (C)]]*OO[[#This Row],[15]]/SUM(OO[15])</f>
        <v>1.5550568626220256E-5</v>
      </c>
      <c r="R23" s="10">
        <f>3/24*OO[[#This Row],[74 (28JUN1985 03:00:00)-Water Temperature (C)]]*OO[[#This Row],[16]]/SUM(OO[16])</f>
        <v>1.2231111270512407E-5</v>
      </c>
      <c r="S23" s="10">
        <f>3/24*OO[[#This Row],[75 (28JUN1985 06:00:00)-Water Temperature (C)]]*OO[[#This Row],[17]]/SUM(OO[17])</f>
        <v>9.0417027880815825E-6</v>
      </c>
      <c r="T23" s="10">
        <f>3/24*OO[[#This Row],[76 (28JUN1985 09:00:00)-Water Temperature (C)]]*OO[[#This Row],[18]]/SUM(OO[18])</f>
        <v>6.9366902662456252E-6</v>
      </c>
      <c r="U23" s="10">
        <f>3/24*OO[[#This Row],[77 (28JUN1985 12:00:00)-Water Temperature (C)]]*OO[[#This Row],[19]]/SUM(OO[19])</f>
        <v>5.5282105309808444E-6</v>
      </c>
      <c r="V23" s="10">
        <f>3/24000000*OO[[#This Row],[78 (28JUN1985 15:00:00)-Water Temperature (C)]]*OO[[#This Row],[20]]</f>
        <v>4.2827688480149996E-6</v>
      </c>
      <c r="W23" s="10">
        <f>3/24000000*OO[[#This Row],[79 (28JUN1985 18:00:00)-Water Temperature (C)]]*OO[[#This Row],[21]]</f>
        <v>3.5652769359125E-6</v>
      </c>
      <c r="X23" s="10">
        <f>3/24000000*OO[[#This Row],[80 (28JUN1985 21:00:00)-Water Temperature (C)]]*OO[[#This Row],[22]]</f>
        <v>2.7769404737025001E-6</v>
      </c>
      <c r="Y23" s="10">
        <f>3/24000000*OO[[#This Row],[81 (29JUN1985 00:00:00)-Water Temperature (C)]]*OO[[#This Row],[23]]</f>
        <v>2.2784508791549999E-6</v>
      </c>
      <c r="Z23" s="10">
        <f>3/24000000*OO[[#This Row],[82 (29JUN1985 03:00:00)-Water Temperature (C)]]*OO[[#This Row],[24]]</f>
        <v>2.04077749192E-6</v>
      </c>
      <c r="AA23" s="10">
        <f>3/24000000*OO[[#This Row],[83 (29JUN1985 06:00:00)-Water Temperature (C)]]*OO[[#This Row],[25]]</f>
        <v>1.9602323160399997E-6</v>
      </c>
      <c r="AB23" s="10">
        <f>3/24000000*OO[[#This Row],[84 (29JUN1985 09:00:00)-Water Temperature (C)]]*OO[[#This Row],[26]]</f>
        <v>2.1837914002125001E-6</v>
      </c>
      <c r="AC23" s="10">
        <f>3/24000000*OO[[#This Row],[85 (29JUN1985 12:00:00)-Water Temperature (C)]]*OO[[#This Row],[27]]</f>
        <v>2.5827232667074997E-6</v>
      </c>
      <c r="AD23" s="10">
        <f>3/24000000*OO[[#This Row],[86 (29JUN1985 15:00:00)-Water Temperature (C)]]*OO[[#This Row],[28]]</f>
        <v>3.0791877172000001E-6</v>
      </c>
      <c r="AE23" s="10">
        <f>3/24000000*OO[[#This Row],[88 (29JUN1985 21:00:00)-Water Temperature (C)]]*OO[[#This Row],[30]]</f>
        <v>2.8625427070799999E-6</v>
      </c>
      <c r="AF23" s="10">
        <f>3/24000000*OO[[#This Row],[88 (29JUN1985 21:00:00)-Water Temperature (C)]]*OO[[#This Row],[30]]</f>
        <v>2.8625427070799999E-6</v>
      </c>
      <c r="AG23" s="10">
        <f>3/24000000*OO[[#This Row],[89 (30JUN1985 00:00:00)-Water Temperature (C)]]*OO[[#This Row],[31]]</f>
        <v>1.8549880572524999E-6</v>
      </c>
      <c r="AH23" s="10">
        <f>3/24000000*OO[[#This Row],[90 (30JUN1985 03:00:00)-Water Temperature (C)]]*OO[[#This Row],[32]]</f>
        <v>1.4006095057439999E-6</v>
      </c>
      <c r="AI23" s="10">
        <f>3/24000000*OO[[#This Row],[91 (30JUN1985 06:00:00)-Water Temperature (C)]]*OO[[#This Row],[33]]</f>
        <v>1.302932991988E-6</v>
      </c>
      <c r="AJ23" s="10">
        <f>3/24000000*OO[[#This Row],[92 (30JUN1985 09:00:00)-Water Temperature (C)]]*OO[[#This Row],[34]]</f>
        <v>1.38261185676225E-6</v>
      </c>
      <c r="AK23" s="10">
        <f>3/24000000*OO[[#This Row],[93 (30JUN1985 12:00:00)-Water Temperature (C)]]*OO[[#This Row],[35]]</f>
        <v>1.6004701291426248E-6</v>
      </c>
      <c r="AL23" s="10">
        <f>3/24000000*OO[[#This Row],[94 (30JUN1985 15:00:00)-Water Temperature (C)]]*OO[[#This Row],[36]]</f>
        <v>2.0902079489850002E-6</v>
      </c>
      <c r="AM23" s="10">
        <f>3/24000000*OO[[#This Row],[95 (30JUN1985 18:00:00)-Water Temperature (C)]]*OO[[#This Row],[37]]</f>
        <v>2.3239349275041253E-6</v>
      </c>
      <c r="AN23" s="10">
        <f>3/24000000*OO[[#This Row],[96 (30JUN1985 21:00:00)-Water Temperature (C)]]*OO[[#This Row],[38]]</f>
        <v>1.8876521621099998E-6</v>
      </c>
      <c r="AO23" s="10">
        <f>3/24000000*OO[[#This Row],[97 (01JUL1985 00:00:00)-Water Temperature (C)]]*OO[[#This Row],[39]]</f>
        <v>1.24330515795675E-6</v>
      </c>
      <c r="AP23" s="10">
        <f>3/24000000*OO[[#This Row],[98 (01JUL1985 03:00:00)-Water Temperature (C)]]*OO[[#This Row],[40]]</f>
        <v>9.6925140721500004E-7</v>
      </c>
      <c r="AQ23" s="10">
        <f>3/24000000*OO[[#This Row],[99 (01JUL1985 06:00:00)-Water Temperature (C)]]*OO[[#This Row],[41]]</f>
        <v>9.2863187117474997E-7</v>
      </c>
      <c r="AR23" s="10">
        <f>3/24000000*OO[[#This Row],[100 (01JUL1985 09:00:00)-Water Temperature (C)]]*OO[[#This Row],[42]]</f>
        <v>1.0581826213611249E-6</v>
      </c>
      <c r="AS23" s="10">
        <f>3/24000000*OO[[#This Row],[101 (01JUL1985 12:00:00)-Water Temperature (C)]]*OO[[#This Row],[43]]</f>
        <v>1.2160179891149998E-6</v>
      </c>
      <c r="AT23" s="10">
        <f>3/24000000*OO[[#This Row],[102 (01JUL1985 15:00:00)-Water Temperature (C)]]*OO[[#This Row],[44]]</f>
        <v>1.299761154581E-6</v>
      </c>
      <c r="AU23" s="10">
        <f>3/24000000*OO[[#This Row],[103 (01JUL1985 18:00:00)-Water Temperature (C)]]*OO[[#This Row],[45]]</f>
        <v>1.1829480340184997E-6</v>
      </c>
      <c r="AV23" s="10">
        <f>3/24000000*OO[[#This Row],[104 (01JUL1985 21:00:00)-Water Temperature (C)]]*OO[[#This Row],[46]]</f>
        <v>9.8109918362237516E-7</v>
      </c>
      <c r="AW23" s="10">
        <f>3/24000000*OO[[#This Row],[105 (02JUL1985 00:00:00)-Water Temperature (C)]]*OO[[#This Row],[47]]</f>
        <v>7.9134356943974999E-7</v>
      </c>
      <c r="AX23" s="10">
        <f>3/24000000*OO[[#This Row],[106 (02JUL1985 03:00:00)-Water Temperature (C)]]*OO[[#This Row],[48]]</f>
        <v>6.969665493184999E-7</v>
      </c>
      <c r="AY23" s="10">
        <f>3/24000000*OO[[#This Row],[107 (02JUL1985 06:00:00)-Water Temperature (C)]]*OO[[#This Row],[49]]</f>
        <v>6.7977824290125004E-7</v>
      </c>
      <c r="AZ23" s="10">
        <f>3/24000000*OO[[#This Row],[108 (02JUL1985 09:00:00)-Water Temperature (C)]]*OO[[#This Row],[50]]</f>
        <v>8.2403883500962507E-7</v>
      </c>
      <c r="BA23" s="10">
        <f>3/24000000*OO[[#This Row],[109 (02JUL1985 12:00:00)-Water Temperature (C)]]*OO[[#This Row],[51]]</f>
        <v>1.001491550565625E-6</v>
      </c>
      <c r="BB23" s="10">
        <f>3/24000000*OO[[#This Row],[110 (02JUL1985 15:00:00)-Water Temperature (C)]]*OO[[#This Row],[52]]</f>
        <v>1.0808868330672501E-6</v>
      </c>
      <c r="BC23" s="10">
        <f>3/24000000*OO[[#This Row],[111 (02JUL1985 18:00:00)-Water Temperature (C)]]*OO[[#This Row],[53]]</f>
        <v>1.0610633759445001E-6</v>
      </c>
      <c r="BD23" s="10">
        <f>3/24000000*OO[[#This Row],[112 (02JUL1985 21:00:00)-Water Temperature (C)]]*OO[[#This Row],[54]]</f>
        <v>8.3207354298749991E-7</v>
      </c>
      <c r="BE23" s="10">
        <f>3/24000000*OO[[#This Row],[113 (03JUL1985 00:00:00)-Water Temperature (C)]]*OO[[#This Row],[55]]</f>
        <v>6.1408624382875E-7</v>
      </c>
      <c r="BF23" s="10">
        <f>3/24000000*OO[[#This Row],[114 (03JUL1985 03:00:00)-Water Temperature (C)]]*OO[[#This Row],[56]]</f>
        <v>5.3064172461137493E-7</v>
      </c>
      <c r="BG23" s="10">
        <f>3/24000000*OO[[#This Row],[115 (03JUL1985 06:00:00)-Water Temperature (C)]]*OO[[#This Row],[57]]</f>
        <v>5.2080330416549994E-7</v>
      </c>
      <c r="BH23" s="10">
        <f>3/24000000*OO[[#This Row],[116 (03JUL1985 09:00:00)-Water Temperature (C)]]*OO[[#This Row],[58]]</f>
        <v>6.4846950060899998E-7</v>
      </c>
      <c r="BI23" s="10">
        <f>3/24000000*OO[[#This Row],[117 (03JUL1985 12:00:00)-Water Temperature (C)]]*OO[[#This Row],[59]]</f>
        <v>8.9488033482499995E-7</v>
      </c>
      <c r="BJ23" s="10">
        <f>3/24000000*OO[[#This Row],[118 (03JUL1985 15:00:00)-Water Temperature (C)]]*OO[[#This Row],[60]]</f>
        <v>1.0804358077762498E-6</v>
      </c>
      <c r="BK23" s="10">
        <f>3/24000000*OO[[#This Row],[119 (03JUL1985 18:00:00)-Water Temperature (C)]]*OO[[#This Row],[61]]</f>
        <v>1.00956925362025E-6</v>
      </c>
      <c r="BL23" s="10">
        <f>3/24000000*OO[[#This Row],[120 (03JUL1985 21:00:00)-Water Temperature (C)]]*OO[[#This Row],[62]]</f>
        <v>7.2492054748875001E-7</v>
      </c>
      <c r="BM23" s="10">
        <f>3/24000000*OO[[#This Row],[121 (04JUL1985 00:00:00)-Water Temperature (C)]]*OO[[#This Row],[63]]</f>
        <v>4.8459704178600004E-7</v>
      </c>
      <c r="BN23" s="10">
        <f>3/24000000*OO[[#This Row],[122 (04JUL1985 03:00:00)-Water Temperature (C)]]*OO[[#This Row],[64]]</f>
        <v>4.02707813150625E-7</v>
      </c>
      <c r="BO23" s="10">
        <f>3/24000000*OO[[#This Row],[123 (04JUL1985 06:00:00)-Water Temperature (C)]]*OO[[#This Row],[65]]</f>
        <v>3.8840848976049995E-7</v>
      </c>
      <c r="BP23" s="10">
        <f>3/24000000*OO[[#This Row],[124 (04JUL1985 09:00:00)-Water Temperature (C)]]*OO[[#This Row],[66]]</f>
        <v>4.6112239358575001E-7</v>
      </c>
      <c r="BQ23" s="10">
        <f>3/24000000*OO[[#This Row],[125 (04JUL1985 12:00:00)-Water Temperature (C)]]*OO[[#This Row],[67]]</f>
        <v>5.3575915564500001E-7</v>
      </c>
      <c r="BR23" s="10">
        <f>3/24000000*OO[[#This Row],[126 (04JUL1985 15:00:00)-Water Temperature (C)]]*OO[[#This Row],[68]]</f>
        <v>4.835981660194999E-7</v>
      </c>
      <c r="BS23" s="10">
        <f>3/24000000*OO[[#This Row],[127 (04JUL1985 18:00:00)-Water Temperature (C)]]*OO[[#This Row],[69]]</f>
        <v>4.0940311435312499E-7</v>
      </c>
      <c r="BT23" s="10">
        <f>3/24000000*OO[[#This Row],[128 (04JUL1985 21:00:00)-Water Temperature (C)]]*OO[[#This Row],[70]]</f>
        <v>3.7070341966799995E-7</v>
      </c>
      <c r="BU23" s="10">
        <f>3/24000000*OO[[#This Row],[129 (05JUL1985 00:00:00)-Water Temperature (C)]]*OO[[#This Row],[71]]</f>
        <v>3.3497383716562499E-7</v>
      </c>
      <c r="BV23" s="10">
        <f>3/24000000*OO[[#This Row],[130 (05JUL1985 03:00:00)-Water Temperature (C)]]*OO[[#This Row],[72]]</f>
        <v>3.1036455818324996E-7</v>
      </c>
      <c r="BW23" s="10">
        <f>3/24000000*OO[[#This Row],[131 (05JUL1985 06:00:00)-Water Temperature (C)]]*OO[[#This Row],[73]]</f>
        <v>3.0085829187225002E-7</v>
      </c>
      <c r="BX23" s="10">
        <f>3/24000000*OO[[#This Row],[132 (05JUL1985 09:00:00)-Water Temperature (C)]]*OO[[#This Row],[74]]</f>
        <v>3.5537879647324998E-7</v>
      </c>
      <c r="BY23" s="10">
        <f>3/24000000*OO[[#This Row],[133 (05JUL1985 12:00:00)-Water Temperature (C)]]*OO[[#This Row],[75]]</f>
        <v>5.0250624363762506E-7</v>
      </c>
      <c r="BZ23" s="10">
        <f>3/24000000*OO[[#This Row],[134 (05JUL1985 15:00:00)-Water Temperature (C)]]*OO[[#This Row],[76]]</f>
        <v>6.5167844660999988E-7</v>
      </c>
      <c r="CA23" s="10">
        <f>3/24000000*OO[[#This Row],[135 (05JUL1985 18:00:00)-Water Temperature (C)]]*OO[[#This Row],[77]]</f>
        <v>6.4359190364400003E-7</v>
      </c>
      <c r="CB23" s="10">
        <f>3/24000000*OO[[#This Row],[136 (05JUL1985 21:00:00)-Water Temperature (C)]]*OO[[#This Row],[78]]</f>
        <v>4.65446435037E-7</v>
      </c>
      <c r="CC23" s="10">
        <f>3/24000000*OO[[#This Row],[137 (06JUL1985 00:00:00)-Water Temperature (C)]]*OO[[#This Row],[79]]</f>
        <v>3.0173212369987502E-7</v>
      </c>
      <c r="CD23" s="10">
        <f>3/24000000*OO[[#This Row],[138 (06JUL1985 03:00:00)-Water Temperature (C)]]*OO[[#This Row],[80]]</f>
        <v>2.4328405958925001E-7</v>
      </c>
      <c r="CE23" s="10">
        <f>3/24000000*OO[[#This Row],[139 (06JUL1985 06:00:00)-Water Temperature (C)]]*OO[[#This Row],[81]]</f>
        <v>2.3195535871499998E-7</v>
      </c>
      <c r="CF23" s="10">
        <f>3/24000000*OO[[#This Row],[140 (06JUL1985 09:00:00)-Water Temperature (C)]]*OO[[#This Row],[82]]</f>
        <v>2.5764148985599998E-7</v>
      </c>
      <c r="CG23" s="10">
        <f>3/24000000*OO[[#This Row],[141 (06JUL1985 12:00:00)-Water Temperature (C)]]*OO[[#This Row],[83]]</f>
        <v>3.0231301589087494E-7</v>
      </c>
      <c r="CH23" s="10">
        <f>3/24000000*OO[[#This Row],[142 (06JUL1985 15:00:00)-Water Temperature (C)]]*OO[[#This Row],[84]]</f>
        <v>3.14978096685E-7</v>
      </c>
      <c r="CI23" s="10">
        <f>3/24000000*OO[[#This Row],[143 (06JUL1985 18:00:00)-Water Temperature (C)]]*OO[[#This Row],[85]]</f>
        <v>2.9216974993799999E-7</v>
      </c>
      <c r="CJ23" s="10">
        <f>3/24000000*OO[[#This Row],[144 (06JUL1985 21:00:00)-Water Temperature (C)]]*OO[[#This Row],[86]]</f>
        <v>2.6542523809499999E-7</v>
      </c>
      <c r="CK23" s="10">
        <f>3/24000000*OO[[#This Row],[145 (07JUL1985 00:00:00)-Water Temperature (C)]]*OO[[#This Row],[87]]</f>
        <v>2.1581078258724996E-7</v>
      </c>
      <c r="CL23" s="10">
        <f>3/24000000*OO[[#This Row],[146 (07JUL1985 03:00:00)-Water Temperature (C)]]*OO[[#This Row],[88]]</f>
        <v>1.87557867975E-7</v>
      </c>
      <c r="CM23" s="10">
        <f>3/24000000*OO[[#This Row],[147 (07JUL1985 06:00:00)-Water Temperature (C)]]*OO[[#This Row],[89]]</f>
        <v>1.8313881036E-7</v>
      </c>
      <c r="CN23" s="10">
        <f>3/24000000*OO[[#This Row],[148 (07JUL1985 09:00:00)-Water Temperature (C)]]*OO[[#This Row],[90]]</f>
        <v>2.10817697307125E-7</v>
      </c>
      <c r="CO23" s="10">
        <f>3/24000000*OO[[#This Row],[149 (07JUL1985 12:00:00)-Water Temperature (C)]]*OO[[#This Row],[91]]</f>
        <v>2.3763849893775E-7</v>
      </c>
      <c r="CP23" s="10">
        <f>3/24000000*OO[[#This Row],[150 (07JUL1985 15:00:00)-Water Temperature (C)]]*OO[[#This Row],[92]]</f>
        <v>2.6764610499199998E-7</v>
      </c>
      <c r="CQ23" s="10">
        <f>3/24000000*OO[[#This Row],[151 (07JUL1985 18:00:00)-Water Temperature (C)]]*OO[[#This Row],[93]]</f>
        <v>2.9550896863249998E-7</v>
      </c>
      <c r="CR23" s="10">
        <f>3/24000000*OO[[#This Row],[152 (07JUL1985 21:00:00)-Water Temperature (C)]]*OO[[#This Row],[94]]</f>
        <v>2.7667520297137497E-7</v>
      </c>
      <c r="CS23" s="10">
        <f>3/24000000*OO[[#This Row],[153 (08JUL1985 00:00:00)-Water Temperature (C)]]*OO[[#This Row],[95]]</f>
        <v>1.9594417698749999E-7</v>
      </c>
      <c r="CT23" s="10">
        <f>3/24000000*OO[[#This Row],[154 (08JUL1985 03:00:00)-Water Temperature (C)]]*OO[[#This Row],[96]]</f>
        <v>1.5190188571599998E-7</v>
      </c>
      <c r="CU23" s="10">
        <f>3/24000000*OO[[#This Row],[155 (08JUL1985 06:00:00)-Water Temperature (C)]]*OO[[#This Row],[97]]</f>
        <v>1.4331494650699999E-7</v>
      </c>
      <c r="CV23" s="10">
        <f>3/24000000*OO[[#This Row],[156 (08JUL1985 09:00:00)-Water Temperature (C)]]*OO[[#This Row],[98]]</f>
        <v>1.63587984554875E-7</v>
      </c>
      <c r="CW23" s="10">
        <f>3/24000000*OO[[#This Row],[157 (08JUL1985 12:00:00)-Water Temperature (C)]]*OO[[#This Row],[99]]</f>
        <v>1.8200876250830001E-7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9.6345453679522203E-3</v>
      </c>
      <c r="D24" s="10">
        <f>3/24*OO[[#This Row],[60 (26JUN1985 09:00:00)-Water Temperature (C)]]*OO[[#This Row],[2]]/SUM(OO[2])</f>
        <v>1.8535473244410359E-4</v>
      </c>
      <c r="E24" s="10">
        <f>3/24*OO[[#This Row],[61 (26JUN1985 12:00:00)-Water Temperature (C)]]*OO[[#This Row],[3]]/SUM(OO[3])</f>
        <v>2.4004338844973441E-5</v>
      </c>
      <c r="F24" s="10">
        <f>3/24*OO[[#This Row],[62 (26JUN1985 15:00:00)-Water Temperature (C)]]*OO[[#This Row],[4]]/SUM(OO[4])</f>
        <v>1.7116071072246399E-5</v>
      </c>
      <c r="G24" s="10">
        <f>3/24*OO[[#This Row],[63 (26JUN1985 18:00:00)-Water Temperature (C)]]*OO[[#This Row],[5]]/SUM(OO[5])</f>
        <v>1.5074448995245441E-5</v>
      </c>
      <c r="H24" s="10">
        <f>3/24*OO[[#This Row],[64 (26JUN1985 21:00:00)-Water Temperature (C)]]*OO[[#This Row],[6]]/SUM(OO[6])</f>
        <v>1.2215533645736679E-5</v>
      </c>
      <c r="I24" s="10">
        <f>3/24*OO[[#This Row],[65 (27JUN1985 00:00:00)-Water Temperature (C)]]*OO[[#This Row],[7]]/SUM(OO[7])</f>
        <v>9.4096479667313022E-6</v>
      </c>
      <c r="J24" s="10">
        <f>3/24*OO[[#This Row],[66 (27JUN1985 03:00:00)-Water Temperature (C)]]*OO[[#This Row],[8]]/SUM(OO[8])</f>
        <v>8.4858444284204773E-6</v>
      </c>
      <c r="K24" s="10">
        <f>3/24*OO[[#This Row],[67 (27JUN1985 06:00:00)-Water Temperature (C)]]*OO[[#This Row],[9]]/SUM(OO[9])</f>
        <v>1.2925101487290926E-5</v>
      </c>
      <c r="L24" s="10">
        <f>3/24*OO[[#This Row],[68 (27JUN1985 09:00:00)-Water Temperature (C)]]*OO[[#This Row],[10]]/SUM(OO[10])</f>
        <v>2.0170033230109167E-5</v>
      </c>
      <c r="M24" s="10">
        <f>3/24*OO[[#This Row],[69 (27JUN1985 12:00:00)-Water Temperature (C)]]*OO[[#This Row],[11]]/SUM(OO[11])</f>
        <v>2.6115950594902544E-5</v>
      </c>
      <c r="N24" s="10">
        <f>3/24*OO[[#This Row],[70 (27JUN1985 15:00:00)-Water Temperature (C)]]*OO[[#This Row],[12]]/SUM(OO[12])</f>
        <v>2.7918790875614716E-5</v>
      </c>
      <c r="O24" s="10">
        <f>3/24*OO[[#This Row],[71 (27JUN1985 18:00:00)-Water Temperature (C)]]*OO[[#This Row],[13]]/SUM(OO[13])</f>
        <v>2.5816092589981578E-5</v>
      </c>
      <c r="P24" s="10">
        <f>3/24*OO[[#This Row],[72 (27JUN1985 21:00:00)-Water Temperature (C)]]*OO[[#This Row],[14]]/SUM(OO[14])</f>
        <v>1.9493376382988105E-5</v>
      </c>
      <c r="Q24" s="10">
        <f>3/24*OO[[#This Row],[73 (28JUN1985 00:00:00)-Water Temperature (C)]]*OO[[#This Row],[15]]/SUM(OO[15])</f>
        <v>1.3655289040782361E-5</v>
      </c>
      <c r="R24" s="10">
        <f>3/24*OO[[#This Row],[74 (28JUN1985 03:00:00)-Water Temperature (C)]]*OO[[#This Row],[16]]/SUM(OO[16])</f>
        <v>1.0611481928790695E-5</v>
      </c>
      <c r="S24" s="10">
        <f>3/24*OO[[#This Row],[75 (28JUN1985 06:00:00)-Water Temperature (C)]]*OO[[#This Row],[17]]/SUM(OO[17])</f>
        <v>7.9685172555300906E-6</v>
      </c>
      <c r="T24" s="10">
        <f>3/24*OO[[#This Row],[76 (28JUN1985 09:00:00)-Water Temperature (C)]]*OO[[#This Row],[18]]/SUM(OO[18])</f>
        <v>6.1216188068712765E-6</v>
      </c>
      <c r="U24" s="10">
        <f>3/24*OO[[#This Row],[77 (28JUN1985 12:00:00)-Water Temperature (C)]]*OO[[#This Row],[19]]/SUM(OO[19])</f>
        <v>4.8607063523688482E-6</v>
      </c>
      <c r="V24" s="10">
        <f>3/24000000*OO[[#This Row],[78 (28JUN1985 15:00:00)-Water Temperature (C)]]*OO[[#This Row],[20]]</f>
        <v>3.7616056682987497E-6</v>
      </c>
      <c r="W24" s="10">
        <f>3/24000000*OO[[#This Row],[79 (28JUN1985 18:00:00)-Water Temperature (C)]]*OO[[#This Row],[21]]</f>
        <v>3.0942597386799998E-6</v>
      </c>
      <c r="X24" s="10">
        <f>3/24000000*OO[[#This Row],[80 (28JUN1985 21:00:00)-Water Temperature (C)]]*OO[[#This Row],[22]]</f>
        <v>2.4165297178099996E-6</v>
      </c>
      <c r="Y24" s="10">
        <f>3/24000000*OO[[#This Row],[81 (29JUN1985 00:00:00)-Water Temperature (C)]]*OO[[#This Row],[23]]</f>
        <v>1.9532292874600001E-6</v>
      </c>
      <c r="Z24" s="10">
        <f>3/24000000*OO[[#This Row],[82 (29JUN1985 03:00:00)-Water Temperature (C)]]*OO[[#This Row],[24]]</f>
        <v>1.7362383201E-6</v>
      </c>
      <c r="AA24" s="10">
        <f>3/24000000*OO[[#This Row],[83 (29JUN1985 06:00:00)-Water Temperature (C)]]*OO[[#This Row],[25]]</f>
        <v>1.6611621176750001E-6</v>
      </c>
      <c r="AB24" s="10">
        <f>3/24000000*OO[[#This Row],[84 (29JUN1985 09:00:00)-Water Temperature (C)]]*OO[[#This Row],[26]]</f>
        <v>1.8467795791999999E-6</v>
      </c>
      <c r="AC24" s="10">
        <f>3/24000000*OO[[#This Row],[85 (29JUN1985 12:00:00)-Water Temperature (C)]]*OO[[#This Row],[27]]</f>
        <v>2.19735957748625E-6</v>
      </c>
      <c r="AD24" s="10">
        <f>3/24000000*OO[[#This Row],[86 (29JUN1985 15:00:00)-Water Temperature (C)]]*OO[[#This Row],[28]]</f>
        <v>2.6342147527562503E-6</v>
      </c>
      <c r="AE24" s="10">
        <f>3/24000000*OO[[#This Row],[88 (29JUN1985 21:00:00)-Water Temperature (C)]]*OO[[#This Row],[30]]</f>
        <v>2.5141763328879998E-6</v>
      </c>
      <c r="AF24" s="10">
        <f>3/24000000*OO[[#This Row],[88 (29JUN1985 21:00:00)-Water Temperature (C)]]*OO[[#This Row],[30]]</f>
        <v>2.5141763328879998E-6</v>
      </c>
      <c r="AG24" s="10">
        <f>3/24000000*OO[[#This Row],[89 (30JUN1985 00:00:00)-Water Temperature (C)]]*OO[[#This Row],[31]]</f>
        <v>1.6437103456289999E-6</v>
      </c>
      <c r="AH24" s="10">
        <f>3/24000000*OO[[#This Row],[90 (30JUN1985 03:00:00)-Water Temperature (C)]]*OO[[#This Row],[32]]</f>
        <v>1.2024078783915E-6</v>
      </c>
      <c r="AI24" s="10">
        <f>3/24000000*OO[[#This Row],[91 (30JUN1985 06:00:00)-Water Temperature (C)]]*OO[[#This Row],[33]]</f>
        <v>1.10480081823375E-6</v>
      </c>
      <c r="AJ24" s="10">
        <f>3/24000000*OO[[#This Row],[92 (30JUN1985 09:00:00)-Water Temperature (C)]]*OO[[#This Row],[34]]</f>
        <v>1.1694311113439998E-6</v>
      </c>
      <c r="AK24" s="10">
        <f>3/24000000*OO[[#This Row],[93 (30JUN1985 12:00:00)-Water Temperature (C)]]*OO[[#This Row],[35]]</f>
        <v>1.3577490812295E-6</v>
      </c>
      <c r="AL24" s="10">
        <f>3/24000000*OO[[#This Row],[94 (30JUN1985 15:00:00)-Water Temperature (C)]]*OO[[#This Row],[36]]</f>
        <v>1.7776366964699996E-6</v>
      </c>
      <c r="AM24" s="10">
        <f>3/24000000*OO[[#This Row],[95 (30JUN1985 18:00:00)-Water Temperature (C)]]*OO[[#This Row],[37]]</f>
        <v>2.0043682953731249E-6</v>
      </c>
      <c r="AN24" s="10">
        <f>3/24000000*OO[[#This Row],[96 (30JUN1985 21:00:00)-Water Temperature (C)]]*OO[[#This Row],[38]]</f>
        <v>1.6590778851954997E-6</v>
      </c>
      <c r="AO24" s="10">
        <f>3/24000000*OO[[#This Row],[97 (01JUL1985 00:00:00)-Water Temperature (C)]]*OO[[#This Row],[39]]</f>
        <v>1.097740440689625E-6</v>
      </c>
      <c r="AP24" s="10">
        <f>3/24000000*OO[[#This Row],[98 (01JUL1985 03:00:00)-Water Temperature (C)]]*OO[[#This Row],[40]]</f>
        <v>8.2987284775874984E-7</v>
      </c>
      <c r="AQ24" s="10">
        <f>3/24000000*OO[[#This Row],[99 (01JUL1985 06:00:00)-Water Temperature (C)]]*OO[[#This Row],[41]]</f>
        <v>7.8590132300624994E-7</v>
      </c>
      <c r="AR24" s="10">
        <f>3/24000000*OO[[#This Row],[100 (01JUL1985 09:00:00)-Water Temperature (C)]]*OO[[#This Row],[42]]</f>
        <v>8.9317266875187498E-7</v>
      </c>
      <c r="AS24" s="10">
        <f>3/24000000*OO[[#This Row],[101 (01JUL1985 12:00:00)-Water Temperature (C)]]*OO[[#This Row],[43]]</f>
        <v>1.0347336491024999E-6</v>
      </c>
      <c r="AT24" s="10">
        <f>3/24000000*OO[[#This Row],[102 (01JUL1985 15:00:00)-Water Temperature (C)]]*OO[[#This Row],[44]]</f>
        <v>1.1152590401461248E-6</v>
      </c>
      <c r="AU24" s="10">
        <f>3/24000000*OO[[#This Row],[103 (01JUL1985 18:00:00)-Water Temperature (C)]]*OO[[#This Row],[45]]</f>
        <v>1.0239192662091249E-6</v>
      </c>
      <c r="AV24" s="10">
        <f>3/24000000*OO[[#This Row],[104 (01JUL1985 21:00:00)-Water Temperature (C)]]*OO[[#This Row],[46]]</f>
        <v>8.4930623383850006E-7</v>
      </c>
      <c r="AW24" s="10">
        <f>3/24000000*OO[[#This Row],[105 (02JUL1985 00:00:00)-Water Temperature (C)]]*OO[[#This Row],[47]]</f>
        <v>6.8147406985550001E-7</v>
      </c>
      <c r="AX24" s="10">
        <f>3/24000000*OO[[#This Row],[106 (02JUL1985 03:00:00)-Water Temperature (C)]]*OO[[#This Row],[48]]</f>
        <v>5.9252919186074996E-7</v>
      </c>
      <c r="AY24" s="10">
        <f>3/24000000*OO[[#This Row],[107 (02JUL1985 06:00:00)-Water Temperature (C)]]*OO[[#This Row],[49]]</f>
        <v>5.7490942640687502E-7</v>
      </c>
      <c r="AZ24" s="10">
        <f>3/24000000*OO[[#This Row],[108 (02JUL1985 09:00:00)-Water Temperature (C)]]*OO[[#This Row],[50]]</f>
        <v>6.9422060171424999E-7</v>
      </c>
      <c r="BA24" s="10">
        <f>3/24000000*OO[[#This Row],[109 (02JUL1985 12:00:00)-Water Temperature (C)]]*OO[[#This Row],[51]]</f>
        <v>8.5254260416650005E-7</v>
      </c>
      <c r="BB24" s="10">
        <f>3/24000000*OO[[#This Row],[110 (02JUL1985 15:00:00)-Water Temperature (C)]]*OO[[#This Row],[52]]</f>
        <v>9.3122540895312491E-7</v>
      </c>
      <c r="BC24" s="10">
        <f>3/24000000*OO[[#This Row],[111 (02JUL1985 18:00:00)-Water Temperature (C)]]*OO[[#This Row],[53]]</f>
        <v>9.1804400076149997E-7</v>
      </c>
      <c r="BD24" s="10">
        <f>3/24000000*OO[[#This Row],[112 (02JUL1985 21:00:00)-Water Temperature (C)]]*OO[[#This Row],[54]]</f>
        <v>7.2924708758499999E-7</v>
      </c>
      <c r="BE24" s="10">
        <f>3/24000000*OO[[#This Row],[113 (03JUL1985 00:00:00)-Water Temperature (C)]]*OO[[#This Row],[55]]</f>
        <v>5.3287062205300008E-7</v>
      </c>
      <c r="BF24" s="10">
        <f>3/24000000*OO[[#This Row],[114 (03JUL1985 03:00:00)-Water Temperature (C)]]*OO[[#This Row],[56]]</f>
        <v>4.5189642527424996E-7</v>
      </c>
      <c r="BG24" s="10">
        <f>3/24000000*OO[[#This Row],[115 (03JUL1985 06:00:00)-Water Temperature (C)]]*OO[[#This Row],[57]]</f>
        <v>4.4078668742199993E-7</v>
      </c>
      <c r="BH24" s="10">
        <f>3/24000000*OO[[#This Row],[116 (03JUL1985 09:00:00)-Water Temperature (C)]]*OO[[#This Row],[58]]</f>
        <v>5.4598033205624993E-7</v>
      </c>
      <c r="BI24" s="10">
        <f>3/24000000*OO[[#This Row],[117 (03JUL1985 12:00:00)-Water Temperature (C)]]*OO[[#This Row],[59]]</f>
        <v>7.5876247360650012E-7</v>
      </c>
      <c r="BJ24" s="10">
        <f>3/24000000*OO[[#This Row],[118 (03JUL1985 15:00:00)-Water Temperature (C)]]*OO[[#This Row],[60]]</f>
        <v>9.2905323978762504E-7</v>
      </c>
      <c r="BK24" s="10">
        <f>3/24000000*OO[[#This Row],[119 (03JUL1985 18:00:00)-Water Temperature (C)]]*OO[[#This Row],[61]]</f>
        <v>8.8222996228000013E-7</v>
      </c>
      <c r="BL24" s="10">
        <f>3/24000000*OO[[#This Row],[120 (03JUL1985 21:00:00)-Water Temperature (C)]]*OO[[#This Row],[62]]</f>
        <v>6.4285593234449999E-7</v>
      </c>
      <c r="BM24" s="10">
        <f>3/24000000*OO[[#This Row],[121 (04JUL1985 00:00:00)-Water Temperature (C)]]*OO[[#This Row],[63]]</f>
        <v>4.2509808391837498E-7</v>
      </c>
      <c r="BN24" s="10">
        <f>3/24000000*OO[[#This Row],[122 (04JUL1985 03:00:00)-Water Temperature (C)]]*OO[[#This Row],[64]]</f>
        <v>3.4317233671700002E-7</v>
      </c>
      <c r="BO24" s="10">
        <f>3/24000000*OO[[#This Row],[123 (04JUL1985 06:00:00)-Water Temperature (C)]]*OO[[#This Row],[65]]</f>
        <v>3.2868561374800001E-7</v>
      </c>
      <c r="BP24" s="10">
        <f>3/24000000*OO[[#This Row],[124 (04JUL1985 09:00:00)-Water Temperature (C)]]*OO[[#This Row],[66]]</f>
        <v>3.8869794989025E-7</v>
      </c>
      <c r="BQ24" s="10">
        <f>3/24000000*OO[[#This Row],[125 (04JUL1985 12:00:00)-Water Temperature (C)]]*OO[[#This Row],[67]]</f>
        <v>4.5555397889699995E-7</v>
      </c>
      <c r="BR24" s="10">
        <f>3/24000000*OO[[#This Row],[126 (04JUL1985 15:00:00)-Water Temperature (C)]]*OO[[#This Row],[68]]</f>
        <v>4.1766773032562491E-7</v>
      </c>
      <c r="BS24" s="10">
        <f>3/24000000*OO[[#This Row],[127 (04JUL1985 18:00:00)-Water Temperature (C)]]*OO[[#This Row],[69]]</f>
        <v>3.5197651246875E-7</v>
      </c>
      <c r="BT24" s="10">
        <f>3/24000000*OO[[#This Row],[128 (04JUL1985 21:00:00)-Water Temperature (C)]]*OO[[#This Row],[70]]</f>
        <v>3.1700674952324996E-7</v>
      </c>
      <c r="BU24" s="10">
        <f>3/24000000*OO[[#This Row],[129 (05JUL1985 00:00:00)-Water Temperature (C)]]*OO[[#This Row],[71]]</f>
        <v>2.8579950307112501E-7</v>
      </c>
      <c r="BV24" s="10">
        <f>3/24000000*OO[[#This Row],[130 (05JUL1985 03:00:00)-Water Temperature (C)]]*OO[[#This Row],[72]]</f>
        <v>2.6334687470899996E-7</v>
      </c>
      <c r="BW24" s="10">
        <f>3/24000000*OO[[#This Row],[131 (05JUL1985 06:00:00)-Water Temperature (C)]]*OO[[#This Row],[73]]</f>
        <v>2.5465992231037501E-7</v>
      </c>
      <c r="BX24" s="10">
        <f>3/24000000*OO[[#This Row],[132 (05JUL1985 09:00:00)-Water Temperature (C)]]*OO[[#This Row],[74]]</f>
        <v>2.9970467377200004E-7</v>
      </c>
      <c r="BY24" s="10">
        <f>3/24000000*OO[[#This Row],[133 (05JUL1985 12:00:00)-Water Temperature (C)]]*OO[[#This Row],[75]]</f>
        <v>4.2532003545149992E-7</v>
      </c>
      <c r="BZ24" s="10">
        <f>3/24000000*OO[[#This Row],[134 (05JUL1985 15:00:00)-Water Temperature (C)]]*OO[[#This Row],[76]]</f>
        <v>5.5782239909049999E-7</v>
      </c>
      <c r="CA24" s="10">
        <f>3/24000000*OO[[#This Row],[135 (05JUL1985 18:00:00)-Water Temperature (C)]]*OO[[#This Row],[77]]</f>
        <v>5.6094267464999996E-7</v>
      </c>
      <c r="CB24" s="10">
        <f>3/24000000*OO[[#This Row],[136 (05JUL1985 21:00:00)-Water Temperature (C)]]*OO[[#This Row],[78]]</f>
        <v>4.1320741801675001E-7</v>
      </c>
      <c r="CC24" s="10">
        <f>3/24000000*OO[[#This Row],[137 (06JUL1985 00:00:00)-Water Temperature (C)]]*OO[[#This Row],[79]]</f>
        <v>2.6568607501687501E-7</v>
      </c>
      <c r="CD24" s="10">
        <f>3/24000000*OO[[#This Row],[138 (06JUL1985 03:00:00)-Water Temperature (C)]]*OO[[#This Row],[80]]</f>
        <v>2.0780718318824998E-7</v>
      </c>
      <c r="CE24" s="10">
        <f>3/24000000*OO[[#This Row],[139 (06JUL1985 06:00:00)-Water Temperature (C)]]*OO[[#This Row],[81]]</f>
        <v>1.9635719328475001E-7</v>
      </c>
      <c r="CF24" s="10">
        <f>3/24000000*OO[[#This Row],[140 (06JUL1985 09:00:00)-Water Temperature (C)]]*OO[[#This Row],[82]]</f>
        <v>2.1738248108812502E-7</v>
      </c>
      <c r="CG24" s="10">
        <f>3/24000000*OO[[#This Row],[141 (06JUL1985 12:00:00)-Water Temperature (C)]]*OO[[#This Row],[83]]</f>
        <v>2.5632910767300003E-7</v>
      </c>
      <c r="CH24" s="10">
        <f>3/24000000*OO[[#This Row],[142 (06JUL1985 15:00:00)-Water Temperature (C)]]*OO[[#This Row],[84]]</f>
        <v>2.69904862460625E-7</v>
      </c>
      <c r="CI24" s="10">
        <f>3/24000000*OO[[#This Row],[143 (06JUL1985 18:00:00)-Water Temperature (C)]]*OO[[#This Row],[85]]</f>
        <v>2.5190331554924997E-7</v>
      </c>
      <c r="CJ24" s="10">
        <f>3/24000000*OO[[#This Row],[144 (06JUL1985 21:00:00)-Water Temperature (C)]]*OO[[#This Row],[86]]</f>
        <v>2.2812370693812499E-7</v>
      </c>
      <c r="CK24" s="10">
        <f>3/24000000*OO[[#This Row],[145 (07JUL1985 00:00:00)-Water Temperature (C)]]*OO[[#This Row],[87]]</f>
        <v>1.8629095528175E-7</v>
      </c>
      <c r="CL24" s="10">
        <f>3/24000000*OO[[#This Row],[146 (07JUL1985 03:00:00)-Water Temperature (C)]]*OO[[#This Row],[88]]</f>
        <v>1.5950117649800002E-7</v>
      </c>
      <c r="CM24" s="10">
        <f>3/24000000*OO[[#This Row],[147 (07JUL1985 06:00:00)-Water Temperature (C)]]*OO[[#This Row],[89]]</f>
        <v>1.5479552908300001E-7</v>
      </c>
      <c r="CN24" s="10">
        <f>3/24000000*OO[[#This Row],[148 (07JUL1985 09:00:00)-Water Temperature (C)]]*OO[[#This Row],[90]]</f>
        <v>1.7767531302674999E-7</v>
      </c>
      <c r="CO24" s="10">
        <f>3/24000000*OO[[#This Row],[149 (07JUL1985 12:00:00)-Water Temperature (C)]]*OO[[#This Row],[91]]</f>
        <v>2.0208807544282497E-7</v>
      </c>
      <c r="CP24" s="10">
        <f>3/24000000*OO[[#This Row],[150 (07JUL1985 15:00:00)-Water Temperature (C)]]*OO[[#This Row],[92]]</f>
        <v>2.2862656007730001E-7</v>
      </c>
      <c r="CQ24" s="10">
        <f>3/24000000*OO[[#This Row],[151 (07JUL1985 18:00:00)-Water Temperature (C)]]*OO[[#This Row],[93]]</f>
        <v>2.5400300308309998E-7</v>
      </c>
      <c r="CR24" s="10">
        <f>3/24000000*OO[[#This Row],[152 (07JUL1985 21:00:00)-Water Temperature (C)]]*OO[[#This Row],[94]]</f>
        <v>2.4017180453355002E-7</v>
      </c>
      <c r="CS24" s="10">
        <f>3/24000000*OO[[#This Row],[153 (08JUL1985 00:00:00)-Water Temperature (C)]]*OO[[#This Row],[95]]</f>
        <v>1.723270735635E-7</v>
      </c>
      <c r="CT24" s="10">
        <f>3/24000000*OO[[#This Row],[154 (08JUL1985 03:00:00)-Water Temperature (C)]]*OO[[#This Row],[96]]</f>
        <v>1.3021219171349998E-7</v>
      </c>
      <c r="CU24" s="10">
        <f>3/24000000*OO[[#This Row],[155 (08JUL1985 06:00:00)-Water Temperature (C)]]*OO[[#This Row],[97]]</f>
        <v>1.2125932146500001E-7</v>
      </c>
      <c r="CV24" s="10">
        <f>3/24000000*OO[[#This Row],[156 (08JUL1985 09:00:00)-Water Temperature (C)]]*OO[[#This Row],[98]]</f>
        <v>1.3793962278278749E-7</v>
      </c>
      <c r="CW24" s="10">
        <f>3/24000000*OO[[#This Row],[157 (08JUL1985 12:00:00)-Water Temperature (C)]]*OO[[#This Row],[99]]</f>
        <v>1.5475930051612501E-7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1.94108450333897E-2</v>
      </c>
      <c r="D25" s="10">
        <f>3/24*OO[[#This Row],[60 (26JUN1985 09:00:00)-Water Temperature (C)]]*OO[[#This Row],[2]]/SUM(OO[2])</f>
        <v>3.740532554625881E-4</v>
      </c>
      <c r="E25" s="10">
        <f>3/24*OO[[#This Row],[61 (26JUN1985 12:00:00)-Water Temperature (C)]]*OO[[#This Row],[3]]/SUM(OO[3])</f>
        <v>3.2087106144030881E-5</v>
      </c>
      <c r="F25" s="10">
        <f>3/24*OO[[#This Row],[62 (26JUN1985 15:00:00)-Water Temperature (C)]]*OO[[#This Row],[4]]/SUM(OO[4])</f>
        <v>2.0924576143269681E-5</v>
      </c>
      <c r="G25" s="10">
        <f>3/24*OO[[#This Row],[63 (26JUN1985 18:00:00)-Water Temperature (C)]]*OO[[#This Row],[5]]/SUM(OO[5])</f>
        <v>1.8293398927792068E-5</v>
      </c>
      <c r="H25" s="10">
        <f>3/24*OO[[#This Row],[64 (26JUN1985 21:00:00)-Water Temperature (C)]]*OO[[#This Row],[6]]/SUM(OO[6])</f>
        <v>1.4866136923271611E-5</v>
      </c>
      <c r="I25" s="10">
        <f>3/24*OO[[#This Row],[65 (27JUN1985 00:00:00)-Water Temperature (C)]]*OO[[#This Row],[7]]/SUM(OO[7])</f>
        <v>1.1393730878642771E-5</v>
      </c>
      <c r="J25" s="10">
        <f>3/24*OO[[#This Row],[66 (27JUN1985 03:00:00)-Water Temperature (C)]]*OO[[#This Row],[8]]/SUM(OO[8])</f>
        <v>9.9014655545665593E-6</v>
      </c>
      <c r="K25" s="10">
        <f>3/24*OO[[#This Row],[67 (27JUN1985 06:00:00)-Water Temperature (C)]]*OO[[#This Row],[9]]/SUM(OO[9])</f>
        <v>1.4543034471767154E-5</v>
      </c>
      <c r="L25" s="10">
        <f>3/24*OO[[#This Row],[68 (27JUN1985 09:00:00)-Water Temperature (C)]]*OO[[#This Row],[10]]/SUM(OO[10])</f>
        <v>2.3336921546109772E-5</v>
      </c>
      <c r="M25" s="10">
        <f>3/24*OO[[#This Row],[69 (27JUN1985 12:00:00)-Water Temperature (C)]]*OO[[#This Row],[11]]/SUM(OO[11])</f>
        <v>3.0941256649596521E-5</v>
      </c>
      <c r="N25" s="10">
        <f>3/24*OO[[#This Row],[70 (27JUN1985 15:00:00)-Water Temperature (C)]]*OO[[#This Row],[12]]/SUM(OO[12])</f>
        <v>3.3614044092515541E-5</v>
      </c>
      <c r="O25" s="10">
        <f>3/24*OO[[#This Row],[71 (27JUN1985 18:00:00)-Water Temperature (C)]]*OO[[#This Row],[13]]/SUM(OO[13])</f>
        <v>3.1331983985220163E-5</v>
      </c>
      <c r="P25" s="10">
        <f>3/24*OO[[#This Row],[72 (27JUN1985 21:00:00)-Water Temperature (C)]]*OO[[#This Row],[14]]/SUM(OO[14])</f>
        <v>2.3875122903527403E-5</v>
      </c>
      <c r="Q25" s="10">
        <f>3/24*OO[[#This Row],[73 (28JUN1985 00:00:00)-Water Temperature (C)]]*OO[[#This Row],[15]]/SUM(OO[15])</f>
        <v>1.6603528327035844E-5</v>
      </c>
      <c r="R25" s="10">
        <f>3/24*OO[[#This Row],[74 (28JUN1985 03:00:00)-Water Temperature (C)]]*OO[[#This Row],[16]]/SUM(OO[16])</f>
        <v>1.2715753369853204E-5</v>
      </c>
      <c r="S25" s="10">
        <f>3/24*OO[[#This Row],[75 (28JUN1985 06:00:00)-Water Temperature (C)]]*OO[[#This Row],[17]]/SUM(OO[17])</f>
        <v>9.6908325858661788E-6</v>
      </c>
      <c r="T25" s="10">
        <f>3/24*OO[[#This Row],[76 (28JUN1985 09:00:00)-Water Temperature (C)]]*OO[[#This Row],[18]]/SUM(OO[18])</f>
        <v>7.4798690621911533E-6</v>
      </c>
      <c r="U25" s="10">
        <f>3/24*OO[[#This Row],[77 (28JUN1985 12:00:00)-Water Temperature (C)]]*OO[[#This Row],[19]]/SUM(OO[19])</f>
        <v>5.9151898552031658E-6</v>
      </c>
      <c r="V25" s="10">
        <f>3/24000000*OO[[#This Row],[78 (28JUN1985 15:00:00)-Water Temperature (C)]]*OO[[#This Row],[20]]</f>
        <v>4.5814983056237502E-6</v>
      </c>
      <c r="W25" s="10">
        <f>3/24000000*OO[[#This Row],[79 (28JUN1985 18:00:00)-Water Temperature (C)]]*OO[[#This Row],[21]]</f>
        <v>3.72103502480125E-6</v>
      </c>
      <c r="X25" s="10">
        <f>3/24000000*OO[[#This Row],[80 (28JUN1985 21:00:00)-Water Temperature (C)]]*OO[[#This Row],[22]]</f>
        <v>2.9139270459999998E-6</v>
      </c>
      <c r="Y25" s="10">
        <f>3/24000000*OO[[#This Row],[81 (29JUN1985 00:00:00)-Water Temperature (C)]]*OO[[#This Row],[23]]</f>
        <v>2.322319532675E-6</v>
      </c>
      <c r="Z25" s="10">
        <f>3/24000000*OO[[#This Row],[82 (29JUN1985 03:00:00)-Water Temperature (C)]]*OO[[#This Row],[24]]</f>
        <v>2.04700522325625E-6</v>
      </c>
      <c r="AA25" s="10">
        <f>3/24000000*OO[[#This Row],[83 (29JUN1985 06:00:00)-Water Temperature (C)]]*OO[[#This Row],[25]]</f>
        <v>1.9514709819E-6</v>
      </c>
      <c r="AB25" s="10">
        <f>3/24000000*OO[[#This Row],[84 (29JUN1985 09:00:00)-Water Temperature (C)]]*OO[[#This Row],[26]]</f>
        <v>2.1643416734687502E-6</v>
      </c>
      <c r="AC25" s="10">
        <f>3/24000000*OO[[#This Row],[85 (29JUN1985 12:00:00)-Water Temperature (C)]]*OO[[#This Row],[27]]</f>
        <v>2.5890613292699999E-6</v>
      </c>
      <c r="AD25" s="10">
        <f>3/24000000*OO[[#This Row],[86 (29JUN1985 15:00:00)-Water Temperature (C)]]*OO[[#This Row],[28]]</f>
        <v>3.1215603700799992E-6</v>
      </c>
      <c r="AE25" s="10">
        <f>3/24000000*OO[[#This Row],[88 (29JUN1985 21:00:00)-Water Temperature (C)]]*OO[[#This Row],[30]]</f>
        <v>3.0498143876099999E-6</v>
      </c>
      <c r="AF25" s="10">
        <f>3/24000000*OO[[#This Row],[88 (29JUN1985 21:00:00)-Water Temperature (C)]]*OO[[#This Row],[30]]</f>
        <v>3.0498143876099999E-6</v>
      </c>
      <c r="AG25" s="10">
        <f>3/24000000*OO[[#This Row],[89 (30JUN1985 00:00:00)-Water Temperature (C)]]*OO[[#This Row],[31]]</f>
        <v>2.0193867256499996E-6</v>
      </c>
      <c r="AH25" s="10">
        <f>3/24000000*OO[[#This Row],[90 (30JUN1985 03:00:00)-Water Temperature (C)]]*OO[[#This Row],[32]]</f>
        <v>1.43468362717875E-6</v>
      </c>
      <c r="AI25" s="10">
        <f>3/24000000*OO[[#This Row],[91 (30JUN1985 06:00:00)-Water Temperature (C)]]*OO[[#This Row],[33]]</f>
        <v>1.2984025956693751E-6</v>
      </c>
      <c r="AJ25" s="10">
        <f>3/24000000*OO[[#This Row],[92 (30JUN1985 09:00:00)-Water Temperature (C)]]*OO[[#This Row],[34]]</f>
        <v>1.3699753356955002E-6</v>
      </c>
      <c r="AK25" s="10">
        <f>3/24000000*OO[[#This Row],[93 (30JUN1985 12:00:00)-Water Temperature (C)]]*OO[[#This Row],[35]]</f>
        <v>1.5974058487589999E-6</v>
      </c>
      <c r="AL25" s="10">
        <f>3/24000000*OO[[#This Row],[94 (30JUN1985 15:00:00)-Water Temperature (C)]]*OO[[#This Row],[36]]</f>
        <v>2.0949245698743745E-6</v>
      </c>
      <c r="AM25" s="10">
        <f>3/24000000*OO[[#This Row],[95 (30JUN1985 18:00:00)-Water Temperature (C)]]*OO[[#This Row],[37]]</f>
        <v>2.3922797637470004E-6</v>
      </c>
      <c r="AN25" s="10">
        <f>3/24000000*OO[[#This Row],[96 (30JUN1985 21:00:00)-Water Temperature (C)]]*OO[[#This Row],[38]]</f>
        <v>2.014825930986375E-6</v>
      </c>
      <c r="AO25" s="10">
        <f>3/24000000*OO[[#This Row],[97 (01JUL1985 00:00:00)-Water Temperature (C)]]*OO[[#This Row],[39]]</f>
        <v>1.3444236697475E-6</v>
      </c>
      <c r="AP25" s="10">
        <f>3/24000000*OO[[#This Row],[98 (01JUL1985 03:00:00)-Water Temperature (C)]]*OO[[#This Row],[40]]</f>
        <v>9.870569667000001E-7</v>
      </c>
      <c r="AQ25" s="10">
        <f>3/24000000*OO[[#This Row],[99 (01JUL1985 06:00:00)-Water Temperature (C)]]*OO[[#This Row],[41]]</f>
        <v>9.2205205543099987E-7</v>
      </c>
      <c r="AR25" s="10">
        <f>3/24000000*OO[[#This Row],[100 (01JUL1985 09:00:00)-Water Temperature (C)]]*OO[[#This Row],[42]]</f>
        <v>1.0446752580862499E-6</v>
      </c>
      <c r="AS25" s="10">
        <f>3/24000000*OO[[#This Row],[101 (01JUL1985 12:00:00)-Water Temperature (C)]]*OO[[#This Row],[43]]</f>
        <v>1.2187050483237497E-6</v>
      </c>
      <c r="AT25" s="10">
        <f>3/24000000*OO[[#This Row],[102 (01JUL1985 15:00:00)-Water Temperature (C)]]*OO[[#This Row],[44]]</f>
        <v>1.3242286168833751E-6</v>
      </c>
      <c r="AU25" s="10">
        <f>3/24000000*OO[[#This Row],[103 (01JUL1985 18:00:00)-Water Temperature (C)]]*OO[[#This Row],[45]]</f>
        <v>1.2268686532229998E-6</v>
      </c>
      <c r="AV25" s="10">
        <f>3/24000000*OO[[#This Row],[104 (01JUL1985 21:00:00)-Water Temperature (C)]]*OO[[#This Row],[46]]</f>
        <v>1.0186008085707501E-6</v>
      </c>
      <c r="AW25" s="10">
        <f>3/24000000*OO[[#This Row],[105 (02JUL1985 00:00:00)-Water Temperature (C)]]*OO[[#This Row],[47]]</f>
        <v>8.1350407852387494E-7</v>
      </c>
      <c r="AX25" s="10">
        <f>3/24000000*OO[[#This Row],[106 (02JUL1985 03:00:00)-Water Temperature (C)]]*OO[[#This Row],[48]]</f>
        <v>6.9852200798362491E-7</v>
      </c>
      <c r="AY25" s="10">
        <f>3/24000000*OO[[#This Row],[107 (02JUL1985 06:00:00)-Water Temperature (C)]]*OO[[#This Row],[49]]</f>
        <v>6.7383571661775E-7</v>
      </c>
      <c r="AZ25" s="10">
        <f>3/24000000*OO[[#This Row],[108 (02JUL1985 09:00:00)-Water Temperature (C)]]*OO[[#This Row],[50]]</f>
        <v>8.1073982930749994E-7</v>
      </c>
      <c r="BA25" s="10">
        <f>3/24000000*OO[[#This Row],[109 (02JUL1985 12:00:00)-Water Temperature (C)]]*OO[[#This Row],[51]]</f>
        <v>1.0032517217904999E-6</v>
      </c>
      <c r="BB25" s="10">
        <f>3/24000000*OO[[#This Row],[110 (02JUL1985 15:00:00)-Water Temperature (C)]]*OO[[#This Row],[52]]</f>
        <v>1.11031901523375E-6</v>
      </c>
      <c r="BC25" s="10">
        <f>3/24000000*OO[[#This Row],[111 (02JUL1985 18:00:00)-Water Temperature (C)]]*OO[[#This Row],[53]]</f>
        <v>1.0987925666244999E-6</v>
      </c>
      <c r="BD25" s="10">
        <f>3/24000000*OO[[#This Row],[112 (02JUL1985 21:00:00)-Water Temperature (C)]]*OO[[#This Row],[54]]</f>
        <v>8.8425652259037507E-7</v>
      </c>
      <c r="BE25" s="10">
        <f>3/24000000*OO[[#This Row],[113 (03JUL1985 00:00:00)-Water Temperature (C)]]*OO[[#This Row],[55]]</f>
        <v>6.4191981135937503E-7</v>
      </c>
      <c r="BF25" s="10">
        <f>3/24000000*OO[[#This Row],[114 (03JUL1985 03:00:00)-Water Temperature (C)]]*OO[[#This Row],[56]]</f>
        <v>5.3378270639399994E-7</v>
      </c>
      <c r="BG25" s="10">
        <f>3/24000000*OO[[#This Row],[115 (03JUL1985 06:00:00)-Water Temperature (C)]]*OO[[#This Row],[57]]</f>
        <v>5.170827374234999E-7</v>
      </c>
      <c r="BH25" s="10">
        <f>3/24000000*OO[[#This Row],[116 (03JUL1985 09:00:00)-Water Temperature (C)]]*OO[[#This Row],[58]]</f>
        <v>6.3768799518437495E-7</v>
      </c>
      <c r="BI25" s="10">
        <f>3/24000000*OO[[#This Row],[117 (03JUL1985 12:00:00)-Water Temperature (C)]]*OO[[#This Row],[59]]</f>
        <v>8.9121849747299983E-7</v>
      </c>
      <c r="BJ25" s="10">
        <f>3/24000000*OO[[#This Row],[118 (03JUL1985 15:00:00)-Water Temperature (C)]]*OO[[#This Row],[60]]</f>
        <v>1.1051776341172499E-6</v>
      </c>
      <c r="BK25" s="10">
        <f>3/24000000*OO[[#This Row],[119 (03JUL1985 18:00:00)-Water Temperature (C)]]*OO[[#This Row],[61]]</f>
        <v>1.065884836127E-6</v>
      </c>
      <c r="BL25" s="10">
        <f>3/24000000*OO[[#This Row],[120 (03JUL1985 21:00:00)-Water Temperature (C)]]*OO[[#This Row],[62]]</f>
        <v>7.8854959004324987E-7</v>
      </c>
      <c r="BM25" s="10">
        <f>3/24000000*OO[[#This Row],[121 (04JUL1985 00:00:00)-Water Temperature (C)]]*OO[[#This Row],[63]]</f>
        <v>5.1795068330199995E-7</v>
      </c>
      <c r="BN25" s="10">
        <f>3/24000000*OO[[#This Row],[122 (04JUL1985 03:00:00)-Water Temperature (C)]]*OO[[#This Row],[64]]</f>
        <v>4.0595875858049996E-7</v>
      </c>
      <c r="BO25" s="10">
        <f>3/24000000*OO[[#This Row],[123 (04JUL1985 06:00:00)-Water Temperature (C)]]*OO[[#This Row],[65]]</f>
        <v>3.8547137058249997E-7</v>
      </c>
      <c r="BP25" s="10">
        <f>3/24000000*OO[[#This Row],[124 (04JUL1985 09:00:00)-Water Temperature (C)]]*OO[[#This Row],[66]]</f>
        <v>4.5410454104312497E-7</v>
      </c>
      <c r="BQ25" s="10">
        <f>3/24000000*OO[[#This Row],[125 (04JUL1985 12:00:00)-Water Temperature (C)]]*OO[[#This Row],[67]]</f>
        <v>5.3528042476562494E-7</v>
      </c>
      <c r="BR25" s="10">
        <f>3/24000000*OO[[#This Row],[126 (04JUL1985 15:00:00)-Water Temperature (C)]]*OO[[#This Row],[68]]</f>
        <v>4.9950477262800007E-7</v>
      </c>
      <c r="BS25" s="10">
        <f>3/24000000*OO[[#This Row],[127 (04JUL1985 18:00:00)-Water Temperature (C)]]*OO[[#This Row],[69]]</f>
        <v>4.1956416062925001E-7</v>
      </c>
      <c r="BT25" s="10">
        <f>3/24000000*OO[[#This Row],[128 (04JUL1985 21:00:00)-Water Temperature (C)]]*OO[[#This Row],[70]]</f>
        <v>3.7572054373349998E-7</v>
      </c>
      <c r="BU25" s="10">
        <f>3/24000000*OO[[#This Row],[129 (05JUL1985 00:00:00)-Water Temperature (C)]]*OO[[#This Row],[71]]</f>
        <v>3.3777621860849999E-7</v>
      </c>
      <c r="BV25" s="10">
        <f>3/24000000*OO[[#This Row],[130 (05JUL1985 03:00:00)-Water Temperature (C)]]*OO[[#This Row],[72]]</f>
        <v>3.0967742635537504E-7</v>
      </c>
      <c r="BW25" s="10">
        <f>3/24000000*OO[[#This Row],[131 (05JUL1985 06:00:00)-Water Temperature (C)]]*OO[[#This Row],[73]]</f>
        <v>2.9865712768249998E-7</v>
      </c>
      <c r="BX25" s="10">
        <f>3/24000000*OO[[#This Row],[132 (05JUL1985 09:00:00)-Water Temperature (C)]]*OO[[#This Row],[74]]</f>
        <v>3.5035985838012497E-7</v>
      </c>
      <c r="BY25" s="10">
        <f>3/24000000*OO[[#This Row],[133 (05JUL1985 12:00:00)-Water Temperature (C)]]*OO[[#This Row],[75]]</f>
        <v>4.9865185443999998E-7</v>
      </c>
      <c r="BZ25" s="10">
        <f>3/24000000*OO[[#This Row],[134 (05JUL1985 15:00:00)-Water Temperature (C)]]*OO[[#This Row],[76]]</f>
        <v>6.6079697259949997E-7</v>
      </c>
      <c r="CA25" s="10">
        <f>3/24000000*OO[[#This Row],[135 (05JUL1985 18:00:00)-Water Temperature (C)]]*OO[[#This Row],[77]]</f>
        <v>6.7550219008999993E-7</v>
      </c>
      <c r="CB25" s="10">
        <f>3/24000000*OO[[#This Row],[136 (05JUL1985 21:00:00)-Water Temperature (C)]]*OO[[#This Row],[78]]</f>
        <v>5.0710046998875002E-7</v>
      </c>
      <c r="CC25" s="10">
        <f>3/24000000*OO[[#This Row],[137 (06JUL1985 00:00:00)-Water Temperature (C)]]*OO[[#This Row],[79]]</f>
        <v>3.2483348031500001E-7</v>
      </c>
      <c r="CD25" s="10">
        <f>3/24000000*OO[[#This Row],[138 (06JUL1985 03:00:00)-Water Temperature (C)]]*OO[[#This Row],[80]]</f>
        <v>2.4649138281199995E-7</v>
      </c>
      <c r="CE25" s="10">
        <f>3/24000000*OO[[#This Row],[139 (06JUL1985 06:00:00)-Water Temperature (C)]]*OO[[#This Row],[81]]</f>
        <v>2.30284879151625E-7</v>
      </c>
      <c r="CF25" s="10">
        <f>3/24000000*OO[[#This Row],[140 (06JUL1985 09:00:00)-Water Temperature (C)]]*OO[[#This Row],[82]]</f>
        <v>2.5408991523499995E-7</v>
      </c>
      <c r="CG25" s="10">
        <f>3/24000000*OO[[#This Row],[141 (06JUL1985 12:00:00)-Water Temperature (C)]]*OO[[#This Row],[83]]</f>
        <v>3.0086186194849996E-7</v>
      </c>
      <c r="CH25" s="10">
        <f>3/24000000*OO[[#This Row],[142 (06JUL1985 15:00:00)-Water Temperature (C)]]*OO[[#This Row],[84]]</f>
        <v>3.1986896584500004E-7</v>
      </c>
      <c r="CI25" s="10">
        <f>3/24000000*OO[[#This Row],[143 (06JUL1985 18:00:00)-Water Temperature (C)]]*OO[[#This Row],[85]]</f>
        <v>3.0093973860300005E-7</v>
      </c>
      <c r="CJ25" s="10">
        <f>3/24000000*OO[[#This Row],[144 (06JUL1985 21:00:00)-Water Temperature (C)]]*OO[[#This Row],[86]]</f>
        <v>2.7139308821249995E-7</v>
      </c>
      <c r="CK25" s="10">
        <f>3/24000000*OO[[#This Row],[145 (07JUL1985 00:00:00)-Water Temperature (C)]]*OO[[#This Row],[87]]</f>
        <v>2.2277320045812499E-7</v>
      </c>
      <c r="CL25" s="10">
        <f>3/24000000*OO[[#This Row],[146 (07JUL1985 03:00:00)-Water Temperature (C)]]*OO[[#This Row],[88]]</f>
        <v>1.8813313951875001E-7</v>
      </c>
      <c r="CM25" s="10">
        <f>3/24000000*OO[[#This Row],[147 (07JUL1985 06:00:00)-Water Temperature (C)]]*OO[[#This Row],[89]]</f>
        <v>1.8132514291199998E-7</v>
      </c>
      <c r="CN25" s="10">
        <f>3/24000000*OO[[#This Row],[148 (07JUL1985 09:00:00)-Water Temperature (C)]]*OO[[#This Row],[90]]</f>
        <v>2.0741978105687502E-7</v>
      </c>
      <c r="CO25" s="10">
        <f>3/24000000*OO[[#This Row],[149 (07JUL1985 12:00:00)-Water Temperature (C)]]*OO[[#This Row],[91]]</f>
        <v>2.3786040813787501E-7</v>
      </c>
      <c r="CP25" s="10">
        <f>3/24000000*OO[[#This Row],[150 (07JUL1985 15:00:00)-Water Temperature (C)]]*OO[[#This Row],[92]]</f>
        <v>2.7047685041887498E-7</v>
      </c>
      <c r="CQ25" s="10">
        <f>3/24000000*OO[[#This Row],[151 (07JUL1985 18:00:00)-Water Temperature (C)]]*OO[[#This Row],[93]]</f>
        <v>3.0224830814474999E-7</v>
      </c>
      <c r="CR25" s="10">
        <f>3/24000000*OO[[#This Row],[152 (07JUL1985 21:00:00)-Water Temperature (C)]]*OO[[#This Row],[94]]</f>
        <v>2.8811121108325E-7</v>
      </c>
      <c r="CS25" s="10">
        <f>3/24000000*OO[[#This Row],[153 (08JUL1985 00:00:00)-Water Temperature (C)]]*OO[[#This Row],[95]]</f>
        <v>2.0985317829687499E-7</v>
      </c>
      <c r="CT25" s="10">
        <f>3/24000000*OO[[#This Row],[154 (08JUL1985 03:00:00)-Water Temperature (C)]]*OO[[#This Row],[96]]</f>
        <v>1.5508497590979997E-7</v>
      </c>
      <c r="CU25" s="10">
        <f>3/24000000*OO[[#This Row],[155 (08JUL1985 06:00:00)-Water Temperature (C)]]*OO[[#This Row],[97]]</f>
        <v>1.4221034850906251E-7</v>
      </c>
      <c r="CV25" s="10">
        <f>3/24000000*OO[[#This Row],[156 (08JUL1985 09:00:00)-Water Temperature (C)]]*OO[[#This Row],[98]]</f>
        <v>1.6121650006522497E-7</v>
      </c>
      <c r="CW25" s="10">
        <f>3/24000000*OO[[#This Row],[157 (08JUL1985 12:00:00)-Water Temperature (C)]]*OO[[#This Row],[99]]</f>
        <v>1.8188060036337495E-7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2.7683301591298684E-2</v>
      </c>
      <c r="D26" s="10">
        <f>3/24*OO[[#This Row],[60 (26JUN1985 09:00:00)-Water Temperature (C)]]*OO[[#This Row],[2]]/SUM(OO[2])</f>
        <v>5.7803443403983961E-4</v>
      </c>
      <c r="E26" s="10">
        <f>3/24*OO[[#This Row],[61 (26JUN1985 12:00:00)-Water Temperature (C)]]*OO[[#This Row],[3]]/SUM(OO[3])</f>
        <v>3.3636373376578768E-5</v>
      </c>
      <c r="F26" s="10">
        <f>3/24*OO[[#This Row],[62 (26JUN1985 15:00:00)-Water Temperature (C)]]*OO[[#This Row],[4]]/SUM(OO[4])</f>
        <v>1.9371693657325831E-5</v>
      </c>
      <c r="G26" s="10">
        <f>3/24*OO[[#This Row],[63 (26JUN1985 18:00:00)-Water Temperature (C)]]*OO[[#This Row],[5]]/SUM(OO[5])</f>
        <v>1.6751292080132893E-5</v>
      </c>
      <c r="H26" s="10">
        <f>3/24*OO[[#This Row],[64 (26JUN1985 21:00:00)-Water Temperature (C)]]*OO[[#This Row],[6]]/SUM(OO[6])</f>
        <v>1.3636730447227287E-5</v>
      </c>
      <c r="I26" s="10">
        <f>3/24*OO[[#This Row],[65 (27JUN1985 00:00:00)-Water Temperature (C)]]*OO[[#This Row],[7]]/SUM(OO[7])</f>
        <v>1.0416596609394857E-5</v>
      </c>
      <c r="J26" s="10">
        <f>3/24*OO[[#This Row],[66 (27JUN1985 03:00:00)-Water Temperature (C)]]*OO[[#This Row],[8]]/SUM(OO[8])</f>
        <v>8.7905339510444853E-6</v>
      </c>
      <c r="K26" s="10">
        <f>3/24*OO[[#This Row],[67 (27JUN1985 06:00:00)-Water Temperature (C)]]*OO[[#This Row],[9]]/SUM(OO[9])</f>
        <v>1.2339357105233679E-5</v>
      </c>
      <c r="L26" s="10">
        <f>3/24*OO[[#This Row],[68 (27JUN1985 09:00:00)-Water Temperature (C)]]*OO[[#This Row],[10]]/SUM(OO[10])</f>
        <v>2.0358204590084085E-5</v>
      </c>
      <c r="M26" s="10">
        <f>3/24*OO[[#This Row],[69 (27JUN1985 12:00:00)-Water Temperature (C)]]*OO[[#This Row],[11]]/SUM(OO[11])</f>
        <v>2.7676173230657508E-5</v>
      </c>
      <c r="N26" s="10">
        <f>3/24*OO[[#This Row],[70 (27JUN1985 15:00:00)-Water Temperature (C)]]*OO[[#This Row],[12]]/SUM(OO[12])</f>
        <v>3.0656442774701594E-5</v>
      </c>
      <c r="O26" s="10">
        <f>3/24*OO[[#This Row],[71 (27JUN1985 18:00:00)-Water Temperature (C)]]*OO[[#This Row],[13]]/SUM(OO[13])</f>
        <v>2.88452180797607E-5</v>
      </c>
      <c r="P26" s="10">
        <f>3/24*OO[[#This Row],[72 (27JUN1985 21:00:00)-Water Temperature (C)]]*OO[[#This Row],[14]]/SUM(OO[14])</f>
        <v>2.2246089885396398E-5</v>
      </c>
      <c r="Q26" s="10">
        <f>3/24*OO[[#This Row],[73 (28JUN1985 00:00:00)-Water Temperature (C)]]*OO[[#This Row],[15]]/SUM(OO[15])</f>
        <v>1.5429445505744197E-5</v>
      </c>
      <c r="R26" s="10">
        <f>3/24*OO[[#This Row],[74 (28JUN1985 03:00:00)-Water Temperature (C)]]*OO[[#This Row],[16]]/SUM(OO[16])</f>
        <v>1.1675175221819744E-5</v>
      </c>
      <c r="S26" s="10">
        <f>3/24*OO[[#This Row],[75 (28JUN1985 06:00:00)-Water Temperature (C)]]*OO[[#This Row],[17]]/SUM(OO[17])</f>
        <v>9.0359020145197556E-6</v>
      </c>
      <c r="T26" s="10">
        <f>3/24*OO[[#This Row],[76 (28JUN1985 09:00:00)-Water Temperature (C)]]*OO[[#This Row],[18]]/SUM(OO[18])</f>
        <v>7.0291277283004383E-6</v>
      </c>
      <c r="U26" s="10">
        <f>3/24*OO[[#This Row],[77 (28JUN1985 12:00:00)-Water Temperature (C)]]*OO[[#This Row],[19]]/SUM(OO[19])</f>
        <v>5.540226414122067E-6</v>
      </c>
      <c r="V26" s="10">
        <f>3/24000000*OO[[#This Row],[78 (28JUN1985 15:00:00)-Water Temperature (C)]]*OO[[#This Row],[20]]</f>
        <v>4.2958719739649998E-6</v>
      </c>
      <c r="W26" s="10">
        <f>3/24000000*OO[[#This Row],[79 (28JUN1985 18:00:00)-Water Temperature (C)]]*OO[[#This Row],[21]]</f>
        <v>3.4485005383649998E-6</v>
      </c>
      <c r="X26" s="10">
        <f>3/24000000*OO[[#This Row],[80 (28JUN1985 21:00:00)-Water Temperature (C)]]*OO[[#This Row],[22]]</f>
        <v>2.7069588374400003E-6</v>
      </c>
      <c r="Y26" s="10">
        <f>3/24000000*OO[[#This Row],[81 (29JUN1985 00:00:00)-Water Temperature (C)]]*OO[[#This Row],[23]]</f>
        <v>2.1307307032E-6</v>
      </c>
      <c r="Z26" s="10">
        <f>3/24000000*OO[[#This Row],[82 (29JUN1985 03:00:00)-Water Temperature (C)]]*OO[[#This Row],[24]]</f>
        <v>1.8607405786425E-6</v>
      </c>
      <c r="AA26" s="10">
        <f>3/24000000*OO[[#This Row],[83 (29JUN1985 06:00:00)-Water Temperature (C)]]*OO[[#This Row],[25]]</f>
        <v>1.7668296109575E-6</v>
      </c>
      <c r="AB26" s="10">
        <f>3/24000000*OO[[#This Row],[84 (29JUN1985 09:00:00)-Water Temperature (C)]]*OO[[#This Row],[26]]</f>
        <v>1.9533763753724999E-6</v>
      </c>
      <c r="AC26" s="10">
        <f>3/24000000*OO[[#This Row],[85 (29JUN1985 12:00:00)-Water Temperature (C)]]*OO[[#This Row],[27]]</f>
        <v>2.3464442931300002E-6</v>
      </c>
      <c r="AD26" s="10">
        <f>3/24000000*OO[[#This Row],[86 (29JUN1985 15:00:00)-Water Temperature (C)]]*OO[[#This Row],[28]]</f>
        <v>2.8459465561599999E-6</v>
      </c>
      <c r="AE26" s="10">
        <f>3/24000000*OO[[#This Row],[88 (29JUN1985 21:00:00)-Water Temperature (C)]]*OO[[#This Row],[30]]</f>
        <v>2.842821067999E-6</v>
      </c>
      <c r="AF26" s="10">
        <f>3/24000000*OO[[#This Row],[88 (29JUN1985 21:00:00)-Water Temperature (C)]]*OO[[#This Row],[30]]</f>
        <v>2.842821067999E-6</v>
      </c>
      <c r="AG26" s="10">
        <f>3/24000000*OO[[#This Row],[89 (30JUN1985 00:00:00)-Water Temperature (C)]]*OO[[#This Row],[31]]</f>
        <v>1.912533985115375E-6</v>
      </c>
      <c r="AH26" s="10">
        <f>3/24000000*OO[[#This Row],[90 (30JUN1985 03:00:00)-Water Temperature (C)]]*OO[[#This Row],[32]]</f>
        <v>1.3243705845299999E-6</v>
      </c>
      <c r="AI26" s="10">
        <f>3/24000000*OO[[#This Row],[91 (30JUN1985 06:00:00)-Water Temperature (C)]]*OO[[#This Row],[33]]</f>
        <v>1.1764250504739997E-6</v>
      </c>
      <c r="AJ26" s="10">
        <f>3/24000000*OO[[#This Row],[92 (30JUN1985 09:00:00)-Water Temperature (C)]]*OO[[#This Row],[34]]</f>
        <v>1.2357847409024998E-6</v>
      </c>
      <c r="AK26" s="10">
        <f>3/24000000*OO[[#This Row],[93 (30JUN1985 12:00:00)-Water Temperature (C)]]*OO[[#This Row],[35]]</f>
        <v>1.4454775498404997E-6</v>
      </c>
      <c r="AL26" s="10">
        <f>3/24000000*OO[[#This Row],[94 (30JUN1985 15:00:00)-Water Temperature (C)]]*OO[[#This Row],[36]]</f>
        <v>1.89868231506525E-6</v>
      </c>
      <c r="AM26" s="10">
        <f>3/24000000*OO[[#This Row],[95 (30JUN1985 18:00:00)-Water Temperature (C)]]*OO[[#This Row],[37]]</f>
        <v>2.1949271982956252E-6</v>
      </c>
      <c r="AN26" s="10">
        <f>3/24000000*OO[[#This Row],[96 (30JUN1985 21:00:00)-Water Temperature (C)]]*OO[[#This Row],[38]]</f>
        <v>1.8808349354762498E-6</v>
      </c>
      <c r="AO26" s="10">
        <f>3/24000000*OO[[#This Row],[97 (01JUL1985 00:00:00)-Water Temperature (C)]]*OO[[#This Row],[39]]</f>
        <v>1.269803348333E-6</v>
      </c>
      <c r="AP26" s="10">
        <f>3/24000000*OO[[#This Row],[98 (01JUL1985 03:00:00)-Water Temperature (C)]]*OO[[#This Row],[40]]</f>
        <v>9.0775722868149981E-7</v>
      </c>
      <c r="AQ26" s="10">
        <f>3/24000000*OO[[#This Row],[99 (01JUL1985 06:00:00)-Water Temperature (C)]]*OO[[#This Row],[41]]</f>
        <v>8.3364388073449995E-7</v>
      </c>
      <c r="AR26" s="10">
        <f>3/24000000*OO[[#This Row],[100 (01JUL1985 09:00:00)-Water Temperature (C)]]*OO[[#This Row],[42]]</f>
        <v>9.4097296673875011E-7</v>
      </c>
      <c r="AS26" s="10">
        <f>3/24000000*OO[[#This Row],[101 (01JUL1985 12:00:00)-Water Temperature (C)]]*OO[[#This Row],[43]]</f>
        <v>1.1037487877519998E-6</v>
      </c>
      <c r="AT26" s="10">
        <f>3/24000000*OO[[#This Row],[102 (01JUL1985 15:00:00)-Water Temperature (C)]]*OO[[#This Row],[44]]</f>
        <v>1.209213999268E-6</v>
      </c>
      <c r="AU26" s="10">
        <f>3/24000000*OO[[#This Row],[103 (01JUL1985 18:00:00)-Water Temperature (C)]]*OO[[#This Row],[45]]</f>
        <v>1.1312843692916248E-6</v>
      </c>
      <c r="AV26" s="10">
        <f>3/24000000*OO[[#This Row],[104 (01JUL1985 21:00:00)-Water Temperature (C)]]*OO[[#This Row],[46]]</f>
        <v>9.4158226812562479E-7</v>
      </c>
      <c r="AW26" s="10">
        <f>3/24000000*OO[[#This Row],[105 (02JUL1985 00:00:00)-Water Temperature (C)]]*OO[[#This Row],[47]]</f>
        <v>7.4885535681774995E-7</v>
      </c>
      <c r="AX26" s="10">
        <f>3/24000000*OO[[#This Row],[106 (02JUL1985 03:00:00)-Water Temperature (C)]]*OO[[#This Row],[48]]</f>
        <v>6.3539251921799998E-7</v>
      </c>
      <c r="AY26" s="10">
        <f>3/24000000*OO[[#This Row],[107 (02JUL1985 06:00:00)-Water Temperature (C)]]*OO[[#This Row],[49]]</f>
        <v>6.0858168243974999E-7</v>
      </c>
      <c r="AZ26" s="10">
        <f>3/24000000*OO[[#This Row],[108 (02JUL1985 09:00:00)-Water Temperature (C)]]*OO[[#This Row],[50]]</f>
        <v>7.2919478692374986E-7</v>
      </c>
      <c r="BA26" s="10">
        <f>3/24000000*OO[[#This Row],[109 (02JUL1985 12:00:00)-Water Temperature (C)]]*OO[[#This Row],[51]]</f>
        <v>9.0695510899199994E-7</v>
      </c>
      <c r="BB26" s="10">
        <f>3/24000000*OO[[#This Row],[110 (02JUL1985 15:00:00)-Water Temperature (C)]]*OO[[#This Row],[52]]</f>
        <v>1.0175349860639998E-6</v>
      </c>
      <c r="BC26" s="10">
        <f>3/24000000*OO[[#This Row],[111 (02JUL1985 18:00:00)-Water Temperature (C)]]*OO[[#This Row],[53]]</f>
        <v>1.0115129853009999E-6</v>
      </c>
      <c r="BD26" s="10">
        <f>3/24000000*OO[[#This Row],[112 (02JUL1985 21:00:00)-Water Temperature (C)]]*OO[[#This Row],[54]]</f>
        <v>8.2493743271550004E-7</v>
      </c>
      <c r="BE26" s="10">
        <f>3/24000000*OO[[#This Row],[113 (03JUL1985 00:00:00)-Water Temperature (C)]]*OO[[#This Row],[55]]</f>
        <v>5.9710837543999991E-7</v>
      </c>
      <c r="BF26" s="10">
        <f>3/24000000*OO[[#This Row],[114 (03JUL1985 03:00:00)-Water Temperature (C)]]*OO[[#This Row],[56]]</f>
        <v>4.8664939233225E-7</v>
      </c>
      <c r="BG26" s="10">
        <f>3/24000000*OO[[#This Row],[115 (03JUL1985 06:00:00)-Water Temperature (C)]]*OO[[#This Row],[57]]</f>
        <v>4.674013310766249E-7</v>
      </c>
      <c r="BH26" s="10">
        <f>3/24000000*OO[[#This Row],[116 (03JUL1985 09:00:00)-Water Temperature (C)]]*OO[[#This Row],[58]]</f>
        <v>5.7357182415974996E-7</v>
      </c>
      <c r="BI26" s="10">
        <f>3/24000000*OO[[#This Row],[117 (03JUL1985 12:00:00)-Water Temperature (C)]]*OO[[#This Row],[59]]</f>
        <v>8.051704283905E-7</v>
      </c>
      <c r="BJ26" s="10">
        <f>3/24000000*OO[[#This Row],[118 (03JUL1985 15:00:00)-Water Temperature (C)]]*OO[[#This Row],[60]]</f>
        <v>1.010219825106625E-6</v>
      </c>
      <c r="BK26" s="10">
        <f>3/24000000*OO[[#This Row],[119 (03JUL1985 18:00:00)-Water Temperature (C)]]*OO[[#This Row],[61]]</f>
        <v>9.8958359105249984E-7</v>
      </c>
      <c r="BL26" s="10">
        <f>3/24000000*OO[[#This Row],[120 (03JUL1985 21:00:00)-Water Temperature (C)]]*OO[[#This Row],[62]]</f>
        <v>7.4396232460624997E-7</v>
      </c>
      <c r="BM26" s="10">
        <f>3/24000000*OO[[#This Row],[121 (04JUL1985 00:00:00)-Water Temperature (C)]]*OO[[#This Row],[63]]</f>
        <v>4.8740433425849999E-7</v>
      </c>
      <c r="BN26" s="10">
        <f>3/24000000*OO[[#This Row],[122 (04JUL1985 03:00:00)-Water Temperature (C)]]*OO[[#This Row],[64]]</f>
        <v>3.7105079092374998E-7</v>
      </c>
      <c r="BO26" s="10">
        <f>3/24000000*OO[[#This Row],[123 (04JUL1985 06:00:00)-Water Temperature (C)]]*OO[[#This Row],[65]]</f>
        <v>3.4835305320099994E-7</v>
      </c>
      <c r="BP26" s="10">
        <f>3/24000000*OO[[#This Row],[124 (04JUL1985 09:00:00)-Water Temperature (C)]]*OO[[#This Row],[66]]</f>
        <v>4.0840966903100004E-7</v>
      </c>
      <c r="BQ26" s="10">
        <f>3/24000000*OO[[#This Row],[125 (04JUL1985 12:00:00)-Water Temperature (C)]]*OO[[#This Row],[67]]</f>
        <v>4.8357053739225002E-7</v>
      </c>
      <c r="BR26" s="10">
        <f>3/24000000*OO[[#This Row],[126 (04JUL1985 15:00:00)-Water Temperature (C)]]*OO[[#This Row],[68]]</f>
        <v>4.5989997591712503E-7</v>
      </c>
      <c r="BS26" s="10">
        <f>3/24000000*OO[[#This Row],[127 (04JUL1985 18:00:00)-Water Temperature (C)]]*OO[[#This Row],[69]]</f>
        <v>3.8560771938937497E-7</v>
      </c>
      <c r="BT26" s="10">
        <f>3/24000000*OO[[#This Row],[128 (04JUL1985 21:00:00)-Water Temperature (C)]]*OO[[#This Row],[70]]</f>
        <v>3.4325713137787494E-7</v>
      </c>
      <c r="BU26" s="10">
        <f>3/24000000*OO[[#This Row],[129 (05JUL1985 00:00:00)-Water Temperature (C)]]*OO[[#This Row],[71]]</f>
        <v>3.0756784014525E-7</v>
      </c>
      <c r="BV26" s="10">
        <f>3/24000000*OO[[#This Row],[130 (05JUL1985 03:00:00)-Water Temperature (C)]]*OO[[#This Row],[72]]</f>
        <v>2.8076235769850001E-7</v>
      </c>
      <c r="BW26" s="10">
        <f>3/24000000*OO[[#This Row],[131 (05JUL1985 06:00:00)-Water Temperature (C)]]*OO[[#This Row],[73]]</f>
        <v>2.6981311639162492E-7</v>
      </c>
      <c r="BX26" s="10">
        <f>3/24000000*OO[[#This Row],[132 (05JUL1985 09:00:00)-Water Temperature (C)]]*OO[[#This Row],[74]]</f>
        <v>3.1522447793749996E-7</v>
      </c>
      <c r="BY26" s="10">
        <f>3/24000000*OO[[#This Row],[133 (05JUL1985 12:00:00)-Water Temperature (C)]]*OO[[#This Row],[75]]</f>
        <v>4.4944147807649999E-7</v>
      </c>
      <c r="BZ26" s="10">
        <f>3/24000000*OO[[#This Row],[134 (05JUL1985 15:00:00)-Water Temperature (C)]]*OO[[#This Row],[76]]</f>
        <v>6.0164614424162502E-7</v>
      </c>
      <c r="CA26" s="10">
        <f>3/24000000*OO[[#This Row],[135 (05JUL1985 18:00:00)-Water Temperature (C)]]*OO[[#This Row],[77]]</f>
        <v>6.2483484559149996E-7</v>
      </c>
      <c r="CB26" s="10">
        <f>3/24000000*OO[[#This Row],[136 (05JUL1985 21:00:00)-Water Temperature (C)]]*OO[[#This Row],[78]]</f>
        <v>4.78502377704E-7</v>
      </c>
      <c r="CC26" s="10">
        <f>3/24000000*OO[[#This Row],[137 (06JUL1985 00:00:00)-Water Temperature (C)]]*OO[[#This Row],[79]]</f>
        <v>3.0666671412999999E-7</v>
      </c>
      <c r="CD26" s="10">
        <f>3/24000000*OO[[#This Row],[138 (06JUL1985 03:00:00)-Water Temperature (C)]]*OO[[#This Row],[80]]</f>
        <v>2.2596762491099999E-7</v>
      </c>
      <c r="CE26" s="10">
        <f>3/24000000*OO[[#This Row],[139 (06JUL1985 06:00:00)-Water Temperature (C)]]*OO[[#This Row],[81]]</f>
        <v>2.081118899025E-7</v>
      </c>
      <c r="CF26" s="10">
        <f>3/24000000*OO[[#This Row],[140 (06JUL1985 09:00:00)-Water Temperature (C)]]*OO[[#This Row],[82]]</f>
        <v>2.2869882059699998E-7</v>
      </c>
      <c r="CG26" s="10">
        <f>3/24000000*OO[[#This Row],[141 (06JUL1985 12:00:00)-Water Temperature (C)]]*OO[[#This Row],[83]]</f>
        <v>2.7167455336000001E-7</v>
      </c>
      <c r="CH26" s="10">
        <f>3/24000000*OO[[#This Row],[142 (06JUL1985 15:00:00)-Water Temperature (C)]]*OO[[#This Row],[84]]</f>
        <v>2.9159842937900003E-7</v>
      </c>
      <c r="CI26" s="10">
        <f>3/24000000*OO[[#This Row],[143 (06JUL1985 18:00:00)-Water Temperature (C)]]*OO[[#This Row],[85]]</f>
        <v>2.7684007080199999E-7</v>
      </c>
      <c r="CJ26" s="10">
        <f>3/24000000*OO[[#This Row],[144 (06JUL1985 21:00:00)-Water Temperature (C)]]*OO[[#This Row],[86]]</f>
        <v>2.4871202597499998E-7</v>
      </c>
      <c r="CK26" s="10">
        <f>3/24000000*OO[[#This Row],[145 (07JUL1985 00:00:00)-Water Temperature (C)]]*OO[[#This Row],[87]]</f>
        <v>2.0524917023999998E-7</v>
      </c>
      <c r="CL26" s="10">
        <f>3/24000000*OO[[#This Row],[146 (07JUL1985 03:00:00)-Water Temperature (C)]]*OO[[#This Row],[88]]</f>
        <v>1.7128072785599998E-7</v>
      </c>
      <c r="CM26" s="10">
        <f>3/24000000*OO[[#This Row],[147 (07JUL1985 06:00:00)-Water Temperature (C)]]*OO[[#This Row],[89]]</f>
        <v>1.6368985833912499E-7</v>
      </c>
      <c r="CN26" s="10">
        <f>3/24000000*OO[[#This Row],[148 (07JUL1985 09:00:00)-Water Temperature (C)]]*OO[[#This Row],[90]]</f>
        <v>1.8651684717099999E-7</v>
      </c>
      <c r="CO26" s="10">
        <f>3/24000000*OO[[#This Row],[149 (07JUL1985 12:00:00)-Water Temperature (C)]]*OO[[#This Row],[91]]</f>
        <v>2.1528900522250003E-7</v>
      </c>
      <c r="CP26" s="10">
        <f>3/24000000*OO[[#This Row],[150 (07JUL1985 15:00:00)-Water Temperature (C)]]*OO[[#This Row],[92]]</f>
        <v>2.4617262173737497E-7</v>
      </c>
      <c r="CQ26" s="10">
        <f>3/24000000*OO[[#This Row],[151 (07JUL1985 18:00:00)-Water Temperature (C)]]*OO[[#This Row],[93]]</f>
        <v>2.7655661015812498E-7</v>
      </c>
      <c r="CR26" s="10">
        <f>3/24000000*OO[[#This Row],[152 (07JUL1985 21:00:00)-Water Temperature (C)]]*OO[[#This Row],[94]]</f>
        <v>2.6574328383929995E-7</v>
      </c>
      <c r="CS26" s="10">
        <f>3/24000000*OO[[#This Row],[153 (08JUL1985 00:00:00)-Water Temperature (C)]]*OO[[#This Row],[95]]</f>
        <v>1.96747064786825E-7</v>
      </c>
      <c r="CT26" s="10">
        <f>3/24000000*OO[[#This Row],[154 (08JUL1985 03:00:00)-Water Temperature (C)]]*OO[[#This Row],[96]]</f>
        <v>1.428315853768125E-7</v>
      </c>
      <c r="CU26" s="10">
        <f>3/24000000*OO[[#This Row],[155 (08JUL1985 06:00:00)-Water Temperature (C)]]*OO[[#This Row],[97]]</f>
        <v>1.28588676573E-7</v>
      </c>
      <c r="CV26" s="10">
        <f>3/24000000*OO[[#This Row],[156 (08JUL1985 09:00:00)-Water Temperature (C)]]*OO[[#This Row],[98]]</f>
        <v>1.4505467983579999E-7</v>
      </c>
      <c r="CW26" s="10">
        <f>3/24000000*OO[[#This Row],[157 (08JUL1985 12:00:00)-Water Temperature (C)]]*OO[[#This Row],[99]]</f>
        <v>1.6431315621799998E-7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3.992980577609892E-2</v>
      </c>
      <c r="D27" s="10">
        <f>3/24*OO[[#This Row],[60 (26JUN1985 09:00:00)-Water Temperature (C)]]*OO[[#This Row],[2]]/SUM(OO[2])</f>
        <v>1.0304167876644241E-3</v>
      </c>
      <c r="E27" s="10">
        <f>3/24*OO[[#This Row],[61 (26JUN1985 12:00:00)-Water Temperature (C)]]*OO[[#This Row],[3]]/SUM(OO[3])</f>
        <v>4.115797010997665E-5</v>
      </c>
      <c r="F27" s="10">
        <f>3/24*OO[[#This Row],[62 (26JUN1985 15:00:00)-Water Temperature (C)]]*OO[[#This Row],[4]]/SUM(OO[4])</f>
        <v>1.9047796590549917E-5</v>
      </c>
      <c r="G27" s="10">
        <f>3/24*OO[[#This Row],[63 (26JUN1985 18:00:00)-Water Temperature (C)]]*OO[[#This Row],[5]]/SUM(OO[5])</f>
        <v>1.6169826239131862E-5</v>
      </c>
      <c r="H27" s="10">
        <f>3/24*OO[[#This Row],[64 (26JUN1985 21:00:00)-Water Temperature (C)]]*OO[[#This Row],[6]]/SUM(OO[6])</f>
        <v>1.3165429806014645E-5</v>
      </c>
      <c r="I27" s="10">
        <f>3/24*OO[[#This Row],[65 (27JUN1985 00:00:00)-Water Temperature (C)]]*OO[[#This Row],[7]]/SUM(OO[7])</f>
        <v>1.0037974270611597E-5</v>
      </c>
      <c r="J27" s="10">
        <f>3/24*OO[[#This Row],[66 (27JUN1985 03:00:00)-Water Temperature (C)]]*OO[[#This Row],[8]]/SUM(OO[8])</f>
        <v>8.2795219893343029E-6</v>
      </c>
      <c r="K27" s="10">
        <f>3/24*OO[[#This Row],[67 (27JUN1985 06:00:00)-Water Temperature (C)]]*OO[[#This Row],[9]]/SUM(OO[9])</f>
        <v>1.1016395767059703E-5</v>
      </c>
      <c r="L27" s="10">
        <f>3/24*OO[[#This Row],[68 (27JUN1985 09:00:00)-Water Temperature (C)]]*OO[[#This Row],[10]]/SUM(OO[10])</f>
        <v>1.863589040120598E-5</v>
      </c>
      <c r="M27" s="10">
        <f>3/24*OO[[#This Row],[69 (27JUN1985 12:00:00)-Water Temperature (C)]]*OO[[#This Row],[11]]/SUM(OO[11])</f>
        <v>2.5984320937526203E-5</v>
      </c>
      <c r="N27" s="10">
        <f>3/24*OO[[#This Row],[70 (27JUN1985 15:00:00)-Water Temperature (C)]]*OO[[#This Row],[12]]/SUM(OO[12])</f>
        <v>2.936769961723276E-5</v>
      </c>
      <c r="O27" s="10">
        <f>3/24*OO[[#This Row],[71 (27JUN1985 18:00:00)-Water Temperature (C)]]*OO[[#This Row],[13]]/SUM(OO[13])</f>
        <v>2.7869487876075667E-5</v>
      </c>
      <c r="P27" s="10">
        <f>3/24*OO[[#This Row],[72 (27JUN1985 21:00:00)-Water Temperature (C)]]*OO[[#This Row],[14]]/SUM(OO[14])</f>
        <v>2.1756016085716431E-5</v>
      </c>
      <c r="Q27" s="10">
        <f>3/24*OO[[#This Row],[73 (28JUN1985 00:00:00)-Water Temperature (C)]]*OO[[#This Row],[15]]/SUM(OO[15])</f>
        <v>1.5099619958220886E-5</v>
      </c>
      <c r="R27" s="10">
        <f>3/24*OO[[#This Row],[74 (28JUN1985 03:00:00)-Water Temperature (C)]]*OO[[#This Row],[16]]/SUM(OO[16])</f>
        <v>1.1287221371112785E-5</v>
      </c>
      <c r="S27" s="10">
        <f>3/24*OO[[#This Row],[75 (28JUN1985 06:00:00)-Water Temperature (C)]]*OO[[#This Row],[17]]/SUM(OO[17])</f>
        <v>8.8410719428551501E-6</v>
      </c>
      <c r="T27" s="10">
        <f>3/24*OO[[#This Row],[76 (28JUN1985 09:00:00)-Water Temperature (C)]]*OO[[#This Row],[18]]/SUM(OO[18])</f>
        <v>6.9488196119455729E-6</v>
      </c>
      <c r="U27" s="10">
        <f>3/24*OO[[#This Row],[77 (28JUN1985 12:00:00)-Water Temperature (C)]]*OO[[#This Row],[19]]/SUM(OO[19])</f>
        <v>5.4532382885559989E-6</v>
      </c>
      <c r="V27" s="10">
        <f>3/24000000*OO[[#This Row],[78 (28JUN1985 15:00:00)-Water Temperature (C)]]*OO[[#This Row],[20]]</f>
        <v>4.23535866208E-6</v>
      </c>
      <c r="W27" s="10">
        <f>3/24000000*OO[[#This Row],[79 (28JUN1985 18:00:00)-Water Temperature (C)]]*OO[[#This Row],[21]]</f>
        <v>3.3555794764099997E-6</v>
      </c>
      <c r="X27" s="10">
        <f>3/24000000*OO[[#This Row],[80 (28JUN1985 21:00:00)-Water Temperature (C)]]*OO[[#This Row],[22]]</f>
        <v>2.6358802557549999E-6</v>
      </c>
      <c r="Y27" s="10">
        <f>3/24000000*OO[[#This Row],[81 (29JUN1985 00:00:00)-Water Temperature (C)]]*OO[[#This Row],[23]]</f>
        <v>2.0540218842000001E-6</v>
      </c>
      <c r="Z27" s="10">
        <f>3/24000000*OO[[#This Row],[82 (29JUN1985 03:00:00)-Water Temperature (C)]]*OO[[#This Row],[24]]</f>
        <v>1.7749571485799998E-6</v>
      </c>
      <c r="AA27" s="10">
        <f>3/24000000*OO[[#This Row],[83 (29JUN1985 06:00:00)-Water Temperature (C)]]*OO[[#This Row],[25]]</f>
        <v>1.6794915636799999E-6</v>
      </c>
      <c r="AB27" s="10">
        <f>3/24000000*OO[[#This Row],[84 (29JUN1985 09:00:00)-Water Temperature (C)]]*OO[[#This Row],[26]]</f>
        <v>1.851381952005E-6</v>
      </c>
      <c r="AC27" s="10">
        <f>3/24000000*OO[[#This Row],[85 (29JUN1985 12:00:00)-Water Temperature (C)]]*OO[[#This Row],[27]]</f>
        <v>2.2321869968412501E-6</v>
      </c>
      <c r="AD27" s="10">
        <f>3/24000000*OO[[#This Row],[86 (29JUN1985 15:00:00)-Water Temperature (C)]]*OO[[#This Row],[28]]</f>
        <v>2.725059993490125E-6</v>
      </c>
      <c r="AE27" s="10">
        <f>3/24000000*OO[[#This Row],[88 (29JUN1985 21:00:00)-Water Temperature (C)]]*OO[[#This Row],[30]]</f>
        <v>2.7715600738144994E-6</v>
      </c>
      <c r="AF27" s="10">
        <f>3/24000000*OO[[#This Row],[88 (29JUN1985 21:00:00)-Water Temperature (C)]]*OO[[#This Row],[30]]</f>
        <v>2.7715600738144994E-6</v>
      </c>
      <c r="AG27" s="10">
        <f>3/24000000*OO[[#This Row],[89 (30JUN1985 00:00:00)-Water Temperature (C)]]*OO[[#This Row],[31]]</f>
        <v>1.8990674457075001E-6</v>
      </c>
      <c r="AH27" s="10">
        <f>3/24000000*OO[[#This Row],[90 (30JUN1985 03:00:00)-Water Temperature (C)]]*OO[[#This Row],[32]]</f>
        <v>1.2882961773730001E-6</v>
      </c>
      <c r="AI27" s="10">
        <f>3/24000000*OO[[#This Row],[91 (30JUN1985 06:00:00)-Water Temperature (C)]]*OO[[#This Row],[33]]</f>
        <v>1.1192507232855002E-6</v>
      </c>
      <c r="AJ27" s="10">
        <f>3/24000000*OO[[#This Row],[92 (30JUN1985 09:00:00)-Water Temperature (C)]]*OO[[#This Row],[34]]</f>
        <v>1.1695758743427499E-6</v>
      </c>
      <c r="AK27" s="10">
        <f>3/24000000*OO[[#This Row],[93 (30JUN1985 12:00:00)-Water Temperature (C)]]*OO[[#This Row],[35]]</f>
        <v>1.3748684250997499E-6</v>
      </c>
      <c r="AL27" s="10">
        <f>3/24000000*OO[[#This Row],[94 (30JUN1985 15:00:00)-Water Temperature (C)]]*OO[[#This Row],[36]]</f>
        <v>1.8079935766582501E-6</v>
      </c>
      <c r="AM27" s="10">
        <f>3/24000000*OO[[#This Row],[95 (30JUN1985 18:00:00)-Water Temperature (C)]]*OO[[#This Row],[37]]</f>
        <v>2.1106067063182499E-6</v>
      </c>
      <c r="AN27" s="10">
        <f>3/24000000*OO[[#This Row],[96 (30JUN1985 21:00:00)-Water Temperature (C)]]*OO[[#This Row],[38]]</f>
        <v>1.8362750953785001E-6</v>
      </c>
      <c r="AO27" s="10">
        <f>3/24000000*OO[[#This Row],[97 (01JUL1985 00:00:00)-Water Temperature (C)]]*OO[[#This Row],[39]]</f>
        <v>1.25798399551825E-6</v>
      </c>
      <c r="AP27" s="10">
        <f>3/24000000*OO[[#This Row],[98 (01JUL1985 03:00:00)-Water Temperature (C)]]*OO[[#This Row],[40]]</f>
        <v>8.791664897839999E-7</v>
      </c>
      <c r="AQ27" s="10">
        <f>3/24000000*OO[[#This Row],[99 (01JUL1985 06:00:00)-Water Temperature (C)]]*OO[[#This Row],[41]]</f>
        <v>7.9153524186299994E-7</v>
      </c>
      <c r="AR27" s="10">
        <f>3/24000000*OO[[#This Row],[100 (01JUL1985 09:00:00)-Water Temperature (C)]]*OO[[#This Row],[42]]</f>
        <v>8.9000916763187499E-7</v>
      </c>
      <c r="AS27" s="10">
        <f>3/24000000*OO[[#This Row],[101 (01JUL1985 12:00:00)-Water Temperature (C)]]*OO[[#This Row],[43]]</f>
        <v>1.048538103237625E-6</v>
      </c>
      <c r="AT27" s="10">
        <f>3/24000000*OO[[#This Row],[102 (01JUL1985 15:00:00)-Water Temperature (C)]]*OO[[#This Row],[44]]</f>
        <v>1.1576976183534999E-6</v>
      </c>
      <c r="AU27" s="10">
        <f>3/24000000*OO[[#This Row],[103 (01JUL1985 18:00:00)-Water Temperature (C)]]*OO[[#This Row],[45]]</f>
        <v>1.0932107917199999E-6</v>
      </c>
      <c r="AV27" s="10">
        <f>3/24000000*OO[[#This Row],[104 (01JUL1985 21:00:00)-Water Temperature (C)]]*OO[[#This Row],[46]]</f>
        <v>9.1300386518000003E-7</v>
      </c>
      <c r="AW27" s="10">
        <f>3/24000000*OO[[#This Row],[105 (02JUL1985 00:00:00)-Water Temperature (C)]]*OO[[#This Row],[47]]</f>
        <v>7.2346012020937512E-7</v>
      </c>
      <c r="AX27" s="10">
        <f>3/24000000*OO[[#This Row],[106 (02JUL1985 03:00:00)-Water Temperature (C)]]*OO[[#This Row],[48]]</f>
        <v>6.0704240682037497E-7</v>
      </c>
      <c r="AY27" s="10">
        <f>3/24000000*OO[[#This Row],[107 (02JUL1985 06:00:00)-Water Temperature (C)]]*OO[[#This Row],[49]]</f>
        <v>5.7679338259262497E-7</v>
      </c>
      <c r="AZ27" s="10">
        <f>3/24000000*OO[[#This Row],[108 (02JUL1985 09:00:00)-Water Temperature (C)]]*OO[[#This Row],[50]]</f>
        <v>6.89565283195E-7</v>
      </c>
      <c r="BA27" s="10">
        <f>3/24000000*OO[[#This Row],[109 (02JUL1985 12:00:00)-Water Temperature (C)]]*OO[[#This Row],[51]]</f>
        <v>8.5984462089825004E-7</v>
      </c>
      <c r="BB27" s="10">
        <f>3/24000000*OO[[#This Row],[110 (02JUL1985 15:00:00)-Water Temperature (C)]]*OO[[#This Row],[52]]</f>
        <v>9.7816826813099989E-7</v>
      </c>
      <c r="BC27" s="10">
        <f>3/24000000*OO[[#This Row],[111 (02JUL1985 18:00:00)-Water Temperature (C)]]*OO[[#This Row],[53]]</f>
        <v>9.7619143102249996E-7</v>
      </c>
      <c r="BD27" s="10">
        <f>3/24000000*OO[[#This Row],[112 (02JUL1985 21:00:00)-Water Temperature (C)]]*OO[[#This Row],[54]]</f>
        <v>8.0558253757824995E-7</v>
      </c>
      <c r="BE27" s="10">
        <f>3/24000000*OO[[#This Row],[113 (03JUL1985 00:00:00)-Water Temperature (C)]]*OO[[#This Row],[55]]</f>
        <v>5.8363550394600001E-7</v>
      </c>
      <c r="BF27" s="10">
        <f>3/24000000*OO[[#This Row],[114 (03JUL1985 03:00:00)-Water Temperature (C)]]*OO[[#This Row],[56]]</f>
        <v>4.6626334175687496E-7</v>
      </c>
      <c r="BG27" s="10">
        <f>3/24000000*OO[[#This Row],[115 (03JUL1985 06:00:00)-Water Temperature (C)]]*OO[[#This Row],[57]]</f>
        <v>4.4362065593999999E-7</v>
      </c>
      <c r="BH27" s="10">
        <f>3/24000000*OO[[#This Row],[116 (03JUL1985 09:00:00)-Water Temperature (C)]]*OO[[#This Row],[58]]</f>
        <v>5.4324280468799996E-7</v>
      </c>
      <c r="BI27" s="10">
        <f>3/24000000*OO[[#This Row],[117 (03JUL1985 12:00:00)-Water Temperature (C)]]*OO[[#This Row],[59]]</f>
        <v>7.6401274275699998E-7</v>
      </c>
      <c r="BJ27" s="10">
        <f>3/24000000*OO[[#This Row],[118 (03JUL1985 15:00:00)-Water Temperature (C)]]*OO[[#This Row],[60]]</f>
        <v>9.6857859740399988E-7</v>
      </c>
      <c r="BK27" s="10">
        <f>3/24000000*OO[[#This Row],[119 (03JUL1985 18:00:00)-Water Temperature (C)]]*OO[[#This Row],[61]]</f>
        <v>9.6199518743737507E-7</v>
      </c>
      <c r="BL27" s="10">
        <f>3/24000000*OO[[#This Row],[120 (03JUL1985 21:00:00)-Water Temperature (C)]]*OO[[#This Row],[62]]</f>
        <v>7.3453518898537489E-7</v>
      </c>
      <c r="BM27" s="10">
        <f>3/24000000*OO[[#This Row],[121 (04JUL1985 00:00:00)-Water Temperature (C)]]*OO[[#This Row],[63]]</f>
        <v>4.8202064801550001E-7</v>
      </c>
      <c r="BN27" s="10">
        <f>3/24000000*OO[[#This Row],[122 (04JUL1985 03:00:00)-Water Temperature (C)]]*OO[[#This Row],[64]]</f>
        <v>3.5691606511624999E-7</v>
      </c>
      <c r="BO27" s="10">
        <f>3/24000000*OO[[#This Row],[123 (04JUL1985 06:00:00)-Water Temperature (C)]]*OO[[#This Row],[65]]</f>
        <v>3.3040314563899998E-7</v>
      </c>
      <c r="BP27" s="10">
        <f>3/24000000*OO[[#This Row],[124 (04JUL1985 09:00:00)-Water Temperature (C)]]*OO[[#This Row],[66]]</f>
        <v>3.8625638780249997E-7</v>
      </c>
      <c r="BQ27" s="10">
        <f>3/24000000*OO[[#This Row],[125 (04JUL1985 12:00:00)-Water Temperature (C)]]*OO[[#This Row],[67]]</f>
        <v>4.5769589266162501E-7</v>
      </c>
      <c r="BR27" s="10">
        <f>3/24000000*OO[[#This Row],[126 (04JUL1985 15:00:00)-Water Temperature (C)]]*OO[[#This Row],[68]]</f>
        <v>4.4363953966337502E-7</v>
      </c>
      <c r="BS27" s="10">
        <f>3/24000000*OO[[#This Row],[127 (04JUL1985 18:00:00)-Water Temperature (C)]]*OO[[#This Row],[69]]</f>
        <v>3.7229238243312497E-7</v>
      </c>
      <c r="BT27" s="10">
        <f>3/24000000*OO[[#This Row],[128 (04JUL1985 21:00:00)-Water Temperature (C)]]*OO[[#This Row],[70]]</f>
        <v>3.2898442414500006E-7</v>
      </c>
      <c r="BU27" s="10">
        <f>3/24000000*OO[[#This Row],[129 (05JUL1985 00:00:00)-Water Temperature (C)]]*OO[[#This Row],[71]]</f>
        <v>2.93641756122E-7</v>
      </c>
      <c r="BV27" s="10">
        <f>3/24000000*OO[[#This Row],[130 (05JUL1985 03:00:00)-Water Temperature (C)]]*OO[[#This Row],[72]]</f>
        <v>2.6706898229549997E-7</v>
      </c>
      <c r="BW27" s="10">
        <f>3/24000000*OO[[#This Row],[131 (05JUL1985 06:00:00)-Water Temperature (C)]]*OO[[#This Row],[73]]</f>
        <v>2.5573781502899997E-7</v>
      </c>
      <c r="BX27" s="10">
        <f>3/24000000*OO[[#This Row],[132 (05JUL1985 09:00:00)-Water Temperature (C)]]*OO[[#This Row],[74]]</f>
        <v>2.9836834469424998E-7</v>
      </c>
      <c r="BY27" s="10">
        <f>3/24000000*OO[[#This Row],[133 (05JUL1985 12:00:00)-Water Temperature (C)]]*OO[[#This Row],[75]]</f>
        <v>4.2578891276399992E-7</v>
      </c>
      <c r="BZ27" s="10">
        <f>3/24000000*OO[[#This Row],[134 (05JUL1985 15:00:00)-Water Temperature (C)]]*OO[[#This Row],[76]]</f>
        <v>5.7489676966349999E-7</v>
      </c>
      <c r="CA27" s="10">
        <f>3/24000000*OO[[#This Row],[135 (05JUL1985 18:00:00)-Water Temperature (C)]]*OO[[#This Row],[77]]</f>
        <v>6.0505853175412493E-7</v>
      </c>
      <c r="CB27" s="10">
        <f>3/24000000*OO[[#This Row],[136 (05JUL1985 21:00:00)-Water Temperature (C)]]*OO[[#This Row],[78]]</f>
        <v>4.7229991816099998E-7</v>
      </c>
      <c r="CC27" s="10">
        <f>3/24000000*OO[[#This Row],[137 (06JUL1985 00:00:00)-Water Temperature (C)]]*OO[[#This Row],[79]]</f>
        <v>3.042083462555E-7</v>
      </c>
      <c r="CD27" s="10">
        <f>3/24000000*OO[[#This Row],[138 (06JUL1985 03:00:00)-Water Temperature (C)]]*OO[[#This Row],[80]]</f>
        <v>2.1808354589999998E-7</v>
      </c>
      <c r="CE27" s="10">
        <f>3/24000000*OO[[#This Row],[139 (06JUL1985 06:00:00)-Water Temperature (C)]]*OO[[#This Row],[81]]</f>
        <v>1.9735863984549998E-7</v>
      </c>
      <c r="CF27" s="10">
        <f>3/24000000*OO[[#This Row],[140 (06JUL1985 09:00:00)-Water Temperature (C)]]*OO[[#This Row],[82]]</f>
        <v>2.1610552984275001E-7</v>
      </c>
      <c r="CG27" s="10">
        <f>3/24000000*OO[[#This Row],[141 (06JUL1985 12:00:00)-Water Temperature (C)]]*OO[[#This Row],[83]]</f>
        <v>2.5739066763749996E-7</v>
      </c>
      <c r="CH27" s="10">
        <f>3/24000000*OO[[#This Row],[142 (06JUL1985 15:00:00)-Water Temperature (C)]]*OO[[#This Row],[84]]</f>
        <v>2.7846730296000002E-7</v>
      </c>
      <c r="CI27" s="10">
        <f>3/24000000*OO[[#This Row],[143 (06JUL1985 18:00:00)-Water Temperature (C)]]*OO[[#This Row],[85]]</f>
        <v>2.6722840772199996E-7</v>
      </c>
      <c r="CJ27" s="10">
        <f>3/24000000*OO[[#This Row],[144 (06JUL1985 21:00:00)-Water Temperature (C)]]*OO[[#This Row],[86]]</f>
        <v>2.3904776308124999E-7</v>
      </c>
      <c r="CK27" s="10">
        <f>3/24000000*OO[[#This Row],[145 (07JUL1985 00:00:00)-Water Temperature (C)]]*OO[[#This Row],[87]]</f>
        <v>1.9821097040974999E-7</v>
      </c>
      <c r="CL27" s="10">
        <f>3/24000000*OO[[#This Row],[146 (07JUL1985 03:00:00)-Water Temperature (C)]]*OO[[#This Row],[88]]</f>
        <v>1.6386607597499999E-7</v>
      </c>
      <c r="CM27" s="10">
        <f>3/24000000*OO[[#This Row],[147 (07JUL1985 06:00:00)-Water Temperature (C)]]*OO[[#This Row],[89]]</f>
        <v>1.5504117883237499E-7</v>
      </c>
      <c r="CN27" s="10">
        <f>3/24000000*OO[[#This Row],[148 (07JUL1985 09:00:00)-Water Temperature (C)]]*OO[[#This Row],[90]]</f>
        <v>1.7603460485724998E-7</v>
      </c>
      <c r="CO27" s="10">
        <f>3/24000000*OO[[#This Row],[149 (07JUL1985 12:00:00)-Water Temperature (C)]]*OO[[#This Row],[91]]</f>
        <v>2.0445023043839995E-7</v>
      </c>
      <c r="CP27" s="10">
        <f>3/24000000*OO[[#This Row],[150 (07JUL1985 15:00:00)-Water Temperature (C)]]*OO[[#This Row],[92]]</f>
        <v>2.3519563393668747E-7</v>
      </c>
      <c r="CQ27" s="10">
        <f>3/24000000*OO[[#This Row],[151 (07JUL1985 18:00:00)-Water Temperature (C)]]*OO[[#This Row],[93]]</f>
        <v>2.6547234752540003E-7</v>
      </c>
      <c r="CR27" s="10">
        <f>3/24000000*OO[[#This Row],[152 (07JUL1985 21:00:00)-Water Temperature (C)]]*OO[[#This Row],[94]]</f>
        <v>2.5654869368324994E-7</v>
      </c>
      <c r="CS27" s="10">
        <f>3/24000000*OO[[#This Row],[153 (08JUL1985 00:00:00)-Water Temperature (C)]]*OO[[#This Row],[95]]</f>
        <v>1.9315039529760001E-7</v>
      </c>
      <c r="CT27" s="10">
        <f>3/24000000*OO[[#This Row],[154 (08JUL1985 03:00:00)-Water Temperature (C)]]*OO[[#This Row],[96]]</f>
        <v>1.38506388210675E-7</v>
      </c>
      <c r="CU27" s="10">
        <f>3/24000000*OO[[#This Row],[155 (08JUL1985 06:00:00)-Water Temperature (C)]]*OO[[#This Row],[97]]</f>
        <v>1.2210542115983749E-7</v>
      </c>
      <c r="CV27" s="10">
        <f>3/24000000*OO[[#This Row],[156 (08JUL1985 09:00:00)-Water Temperature (C)]]*OO[[#This Row],[98]]</f>
        <v>1.3720281331330001E-7</v>
      </c>
      <c r="CW27" s="10">
        <f>3/24000000*OO[[#This Row],[157 (08JUL1985 12:00:00)-Water Temperature (C)]]*OO[[#This Row],[99]]</f>
        <v>1.5547917807963748E-7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6.2587142301556875E-2</v>
      </c>
      <c r="D28" s="10">
        <f>3/24*OO[[#This Row],[60 (26JUN1985 09:00:00)-Water Temperature (C)]]*OO[[#This Row],[2]]/SUM(OO[2])</f>
        <v>2.112525141602891E-3</v>
      </c>
      <c r="E28" s="10">
        <f>3/24*OO[[#This Row],[61 (26JUN1985 12:00:00)-Water Temperature (C)]]*OO[[#This Row],[3]]/SUM(OO[3])</f>
        <v>6.5990334641305914E-5</v>
      </c>
      <c r="F28" s="10">
        <f>3/24*OO[[#This Row],[62 (26JUN1985 15:00:00)-Water Temperature (C)]]*OO[[#This Row],[4]]/SUM(OO[4])</f>
        <v>2.2163806891488204E-5</v>
      </c>
      <c r="G28" s="10">
        <f>3/24*OO[[#This Row],[63 (26JUN1985 18:00:00)-Water Temperature (C)]]*OO[[#This Row],[5]]/SUM(OO[5])</f>
        <v>1.8271472317637267E-5</v>
      </c>
      <c r="H28" s="10">
        <f>3/24*OO[[#This Row],[64 (26JUN1985 21:00:00)-Water Temperature (C)]]*OO[[#This Row],[6]]/SUM(OO[6])</f>
        <v>1.4855988356678264E-5</v>
      </c>
      <c r="I28" s="10">
        <f>3/24*OO[[#This Row],[65 (27JUN1985 00:00:00)-Water Temperature (C)]]*OO[[#This Row],[7]]/SUM(OO[7])</f>
        <v>1.1317319592180049E-5</v>
      </c>
      <c r="J28" s="10">
        <f>3/24*OO[[#This Row],[66 (27JUN1985 03:00:00)-Water Temperature (C)]]*OO[[#This Row],[8]]/SUM(OO[8])</f>
        <v>9.1589574653071639E-6</v>
      </c>
      <c r="K28" s="10">
        <f>3/24*OO[[#This Row],[67 (27JUN1985 06:00:00)-Water Temperature (C)]]*OO[[#This Row],[9]]/SUM(OO[9])</f>
        <v>1.1517791944273953E-5</v>
      </c>
      <c r="L28" s="10">
        <f>3/24*OO[[#This Row],[68 (27JUN1985 09:00:00)-Water Temperature (C)]]*OO[[#This Row],[10]]/SUM(OO[10])</f>
        <v>1.9897622776592221E-5</v>
      </c>
      <c r="M28" s="10">
        <f>3/24*OO[[#This Row],[69 (27JUN1985 12:00:00)-Water Temperature (C)]]*OO[[#This Row],[11]]/SUM(OO[11])</f>
        <v>2.8440065681483393E-5</v>
      </c>
      <c r="N28" s="10">
        <f>3/24*OO[[#This Row],[70 (27JUN1985 15:00:00)-Water Temperature (C)]]*OO[[#This Row],[12]]/SUM(OO[12])</f>
        <v>3.278179982656263E-5</v>
      </c>
      <c r="O28" s="10">
        <f>3/24*OO[[#This Row],[71 (27JUN1985 18:00:00)-Water Temperature (C)]]*OO[[#This Row],[13]]/SUM(OO[13])</f>
        <v>3.1348912934846811E-5</v>
      </c>
      <c r="P28" s="10">
        <f>3/24*OO[[#This Row],[72 (27JUN1985 21:00:00)-Water Temperature (C)]]*OO[[#This Row],[14]]/SUM(OO[14])</f>
        <v>2.4707653110494606E-5</v>
      </c>
      <c r="Q28" s="10">
        <f>3/24*OO[[#This Row],[73 (28JUN1985 00:00:00)-Water Temperature (C)]]*OO[[#This Row],[15]]/SUM(OO[15])</f>
        <v>1.7171183158765992E-5</v>
      </c>
      <c r="R28" s="10">
        <f>3/24*OO[[#This Row],[74 (28JUN1985 03:00:00)-Water Temperature (C)]]*OO[[#This Row],[16]]/SUM(OO[16])</f>
        <v>1.2659431311897715E-5</v>
      </c>
      <c r="S28" s="10">
        <f>3/24*OO[[#This Row],[75 (28JUN1985 06:00:00)-Water Temperature (C)]]*OO[[#This Row],[17]]/SUM(OO[17])</f>
        <v>9.9809337855333458E-6</v>
      </c>
      <c r="T28" s="10">
        <f>3/24*OO[[#This Row],[76 (28JUN1985 09:00:00)-Water Temperature (C)]]*OO[[#This Row],[18]]/SUM(OO[18])</f>
        <v>7.9488679299729201E-6</v>
      </c>
      <c r="U28" s="10">
        <f>3/24*OO[[#This Row],[77 (28JUN1985 12:00:00)-Water Temperature (C)]]*OO[[#This Row],[19]]/SUM(OO[19])</f>
        <v>6.2088187034739305E-6</v>
      </c>
      <c r="V28" s="10">
        <f>3/24000000*OO[[#This Row],[78 (28JUN1985 15:00:00)-Water Temperature (C)]]*OO[[#This Row],[20]]</f>
        <v>4.8347216436887508E-6</v>
      </c>
      <c r="W28" s="10">
        <f>3/24000000*OO[[#This Row],[79 (28JUN1985 18:00:00)-Water Temperature (C)]]*OO[[#This Row],[21]]</f>
        <v>3.775801657075E-6</v>
      </c>
      <c r="X28" s="10">
        <f>3/24000000*OO[[#This Row],[80 (28JUN1985 21:00:00)-Water Temperature (C)]]*OO[[#This Row],[22]]</f>
        <v>2.96183246469E-6</v>
      </c>
      <c r="Y28" s="10">
        <f>3/24000000*OO[[#This Row],[81 (29JUN1985 00:00:00)-Water Temperature (C)]]*OO[[#This Row],[23]]</f>
        <v>2.2906636385937502E-6</v>
      </c>
      <c r="Z28" s="10">
        <f>3/24000000*OO[[#This Row],[82 (29JUN1985 03:00:00)-Water Temperature (C)]]*OO[[#This Row],[24]]</f>
        <v>1.9567264948849999E-6</v>
      </c>
      <c r="AA28" s="10">
        <f>3/24000000*OO[[#This Row],[83 (29JUN1985 06:00:00)-Water Temperature (C)]]*OO[[#This Row],[25]]</f>
        <v>1.8460734090837502E-6</v>
      </c>
      <c r="AB28" s="10">
        <f>3/24000000*OO[[#This Row],[84 (29JUN1985 09:00:00)-Water Temperature (C)]]*OO[[#This Row],[26]]</f>
        <v>2.0318882701212498E-6</v>
      </c>
      <c r="AC28" s="10">
        <f>3/24000000*OO[[#This Row],[85 (29JUN1985 12:00:00)-Water Temperature (C)]]*OO[[#This Row],[27]]</f>
        <v>2.4585116027774998E-6</v>
      </c>
      <c r="AD28" s="10">
        <f>3/24000000*OO[[#This Row],[86 (29JUN1985 15:00:00)-Water Temperature (C)]]*OO[[#This Row],[28]]</f>
        <v>3.0225625E-6</v>
      </c>
      <c r="AE28" s="10">
        <f>3/24000000*OO[[#This Row],[88 (29JUN1985 21:00:00)-Water Temperature (C)]]*OO[[#This Row],[30]]</f>
        <v>3.1139151637385001E-6</v>
      </c>
      <c r="AF28" s="10">
        <f>3/24000000*OO[[#This Row],[88 (29JUN1985 21:00:00)-Water Temperature (C)]]*OO[[#This Row],[30]]</f>
        <v>3.1139151637385001E-6</v>
      </c>
      <c r="AG28" s="10">
        <f>3/24000000*OO[[#This Row],[89 (30JUN1985 00:00:00)-Water Temperature (C)]]*OO[[#This Row],[31]]</f>
        <v>2.1745011794143751E-6</v>
      </c>
      <c r="AH28" s="10">
        <f>3/24000000*OO[[#This Row],[90 (30JUN1985 03:00:00)-Water Temperature (C)]]*OO[[#This Row],[32]]</f>
        <v>1.4532328676519998E-6</v>
      </c>
      <c r="AI28" s="10">
        <f>3/24000000*OO[[#This Row],[91 (30JUN1985 06:00:00)-Water Temperature (C)]]*OO[[#This Row],[33]]</f>
        <v>1.23195193942275E-6</v>
      </c>
      <c r="AJ28" s="10">
        <f>3/24000000*OO[[#This Row],[92 (30JUN1985 09:00:00)-Water Temperature (C)]]*OO[[#This Row],[34]]</f>
        <v>1.2808344636900001E-6</v>
      </c>
      <c r="AK28" s="10">
        <f>3/24000000*OO[[#This Row],[93 (30JUN1985 12:00:00)-Water Temperature (C)]]*OO[[#This Row],[35]]</f>
        <v>1.5157497233549998E-6</v>
      </c>
      <c r="AL28" s="10">
        <f>3/24000000*OO[[#This Row],[94 (30JUN1985 15:00:00)-Water Temperature (C)]]*OO[[#This Row],[36]]</f>
        <v>1.9958150309638753E-6</v>
      </c>
      <c r="AM28" s="10">
        <f>3/24000000*OO[[#This Row],[95 (30JUN1985 18:00:00)-Water Temperature (C)]]*OO[[#This Row],[37]]</f>
        <v>2.3450209262164998E-6</v>
      </c>
      <c r="AN28" s="10">
        <f>3/24000000*OO[[#This Row],[96 (30JUN1985 21:00:00)-Water Temperature (C)]]*OO[[#This Row],[38]]</f>
        <v>2.0651669415487498E-6</v>
      </c>
      <c r="AO28" s="10">
        <f>3/24000000*OO[[#This Row],[97 (01JUL1985 00:00:00)-Water Temperature (C)]]*OO[[#This Row],[39]]</f>
        <v>1.4378138390824997E-6</v>
      </c>
      <c r="AP28" s="10">
        <f>3/24000000*OO[[#This Row],[98 (01JUL1985 03:00:00)-Water Temperature (C)]]*OO[[#This Row],[40]]</f>
        <v>9.8707791382199981E-7</v>
      </c>
      <c r="AQ28" s="10">
        <f>3/24000000*OO[[#This Row],[99 (01JUL1985 06:00:00)-Water Temperature (C)]]*OO[[#This Row],[41]]</f>
        <v>8.6973692102637502E-7</v>
      </c>
      <c r="AR28" s="10">
        <f>3/24000000*OO[[#This Row],[100 (01JUL1985 09:00:00)-Water Temperature (C)]]*OO[[#This Row],[42]]</f>
        <v>9.7501126752625001E-7</v>
      </c>
      <c r="AS28" s="10">
        <f>3/24000000*OO[[#This Row],[101 (01JUL1985 12:00:00)-Water Temperature (C)]]*OO[[#This Row],[43]]</f>
        <v>1.15230586205E-6</v>
      </c>
      <c r="AT28" s="10">
        <f>3/24000000*OO[[#This Row],[102 (01JUL1985 15:00:00)-Water Temperature (C)]]*OO[[#This Row],[44]]</f>
        <v>1.2812536389031248E-6</v>
      </c>
      <c r="AU28" s="10">
        <f>3/24000000*OO[[#This Row],[103 (01JUL1985 18:00:00)-Water Temperature (C)]]*OO[[#This Row],[45]]</f>
        <v>1.2196677598931251E-6</v>
      </c>
      <c r="AV28" s="10">
        <f>3/24000000*OO[[#This Row],[104 (01JUL1985 21:00:00)-Water Temperature (C)]]*OO[[#This Row],[46]]</f>
        <v>1.0224195323527499E-6</v>
      </c>
      <c r="AW28" s="10">
        <f>3/24000000*OO[[#This Row],[105 (02JUL1985 00:00:00)-Water Temperature (C)]]*OO[[#This Row],[47]]</f>
        <v>8.0757916410599995E-7</v>
      </c>
      <c r="AX28" s="10">
        <f>3/24000000*OO[[#This Row],[106 (02JUL1985 03:00:00)-Water Temperature (C)]]*OO[[#This Row],[48]]</f>
        <v>6.7078781572949998E-7</v>
      </c>
      <c r="AY28" s="10">
        <f>3/24000000*OO[[#This Row],[107 (02JUL1985 06:00:00)-Water Temperature (C)]]*OO[[#This Row],[49]]</f>
        <v>6.3225817031099996E-7</v>
      </c>
      <c r="AZ28" s="10">
        <f>3/24000000*OO[[#This Row],[108 (02JUL1985 09:00:00)-Water Temperature (C)]]*OO[[#This Row],[50]]</f>
        <v>7.5585280273749987E-7</v>
      </c>
      <c r="BA28" s="10">
        <f>3/24000000*OO[[#This Row],[109 (02JUL1985 12:00:00)-Water Temperature (C)]]*OO[[#This Row],[51]]</f>
        <v>9.4276839464324975E-7</v>
      </c>
      <c r="BB28" s="10">
        <f>3/24000000*OO[[#This Row],[110 (02JUL1985 15:00:00)-Water Temperature (C)]]*OO[[#This Row],[52]]</f>
        <v>1.087686177330375E-6</v>
      </c>
      <c r="BC28" s="10">
        <f>3/24000000*OO[[#This Row],[111 (02JUL1985 18:00:00)-Water Temperature (C)]]*OO[[#This Row],[53]]</f>
        <v>1.088688002188E-6</v>
      </c>
      <c r="BD28" s="10">
        <f>3/24000000*OO[[#This Row],[112 (02JUL1985 21:00:00)-Water Temperature (C)]]*OO[[#This Row],[54]]</f>
        <v>9.0675997920787515E-7</v>
      </c>
      <c r="BE28" s="10">
        <f>3/24000000*OO[[#This Row],[113 (03JUL1985 00:00:00)-Water Temperature (C)]]*OO[[#This Row],[55]]</f>
        <v>6.5950837800899994E-7</v>
      </c>
      <c r="BF28" s="10">
        <f>3/24000000*OO[[#This Row],[114 (03JUL1985 03:00:00)-Water Temperature (C)]]*OO[[#This Row],[56]]</f>
        <v>5.1703977374000001E-7</v>
      </c>
      <c r="BG28" s="10">
        <f>3/24000000*OO[[#This Row],[115 (03JUL1985 06:00:00)-Water Temperature (C)]]*OO[[#This Row],[57]]</f>
        <v>4.8713864562400003E-7</v>
      </c>
      <c r="BH28" s="10">
        <f>3/24000000*OO[[#This Row],[116 (03JUL1985 09:00:00)-Water Temperature (C)]]*OO[[#This Row],[58]]</f>
        <v>5.9597495883574993E-7</v>
      </c>
      <c r="BI28" s="10">
        <f>3/24000000*OO[[#This Row],[117 (03JUL1985 12:00:00)-Water Temperature (C)]]*OO[[#This Row],[59]]</f>
        <v>8.4093310555049993E-7</v>
      </c>
      <c r="BJ28" s="10">
        <f>3/24000000*OO[[#This Row],[118 (03JUL1985 15:00:00)-Water Temperature (C)]]*OO[[#This Row],[60]]</f>
        <v>1.0744435840854999E-6</v>
      </c>
      <c r="BK28" s="10">
        <f>3/24000000*OO[[#This Row],[119 (03JUL1985 18:00:00)-Water Temperature (C)]]*OO[[#This Row],[61]]</f>
        <v>1.0790937778762498E-6</v>
      </c>
      <c r="BL28" s="10">
        <f>3/24000000*OO[[#This Row],[120 (03JUL1985 21:00:00)-Water Temperature (C)]]*OO[[#This Row],[62]]</f>
        <v>8.3559377299999996E-7</v>
      </c>
      <c r="BM28" s="10">
        <f>3/24000000*OO[[#This Row],[121 (04JUL1985 00:00:00)-Water Temperature (C)]]*OO[[#This Row],[63]]</f>
        <v>5.5102111933399997E-7</v>
      </c>
      <c r="BN28" s="10">
        <f>3/24000000*OO[[#This Row],[122 (04JUL1985 03:00:00)-Water Temperature (C)]]*OO[[#This Row],[64]]</f>
        <v>3.9786417888299998E-7</v>
      </c>
      <c r="BO28" s="10">
        <f>3/24000000*OO[[#This Row],[123 (04JUL1985 06:00:00)-Water Temperature (C)]]*OO[[#This Row],[65]]</f>
        <v>3.6237872628787492E-7</v>
      </c>
      <c r="BP28" s="10">
        <f>3/24000000*OO[[#This Row],[124 (04JUL1985 09:00:00)-Water Temperature (C)]]*OO[[#This Row],[66]]</f>
        <v>4.2308948683799998E-7</v>
      </c>
      <c r="BQ28" s="10">
        <f>3/24000000*OO[[#This Row],[125 (04JUL1985 12:00:00)-Water Temperature (C)]]*OO[[#This Row],[67]]</f>
        <v>5.0040543735574996E-7</v>
      </c>
      <c r="BR28" s="10">
        <f>3/24000000*OO[[#This Row],[126 (04JUL1985 15:00:00)-Water Temperature (C)]]*OO[[#This Row],[68]]</f>
        <v>4.9380700977849988E-7</v>
      </c>
      <c r="BS28" s="10">
        <f>3/24000000*OO[[#This Row],[127 (04JUL1985 18:00:00)-Water Temperature (C)]]*OO[[#This Row],[69]]</f>
        <v>4.1575707935999996E-7</v>
      </c>
      <c r="BT28" s="10">
        <f>3/24000000*OO[[#This Row],[128 (04JUL1985 21:00:00)-Water Temperature (C)]]*OO[[#This Row],[70]]</f>
        <v>3.6431460965899995E-7</v>
      </c>
      <c r="BU28" s="10">
        <f>3/24000000*OO[[#This Row],[129 (05JUL1985 00:00:00)-Water Temperature (C)]]*OO[[#This Row],[71]]</f>
        <v>3.2378202898000002E-7</v>
      </c>
      <c r="BV28" s="10">
        <f>3/24000000*OO[[#This Row],[130 (05JUL1985 03:00:00)-Water Temperature (C)]]*OO[[#This Row],[72]]</f>
        <v>2.9354474193362503E-7</v>
      </c>
      <c r="BW28" s="10">
        <f>3/24000000*OO[[#This Row],[131 (05JUL1985 06:00:00)-Water Temperature (C)]]*OO[[#This Row],[73]]</f>
        <v>2.80197762888375E-7</v>
      </c>
      <c r="BX28" s="10">
        <f>3/24000000*OO[[#This Row],[132 (05JUL1985 09:00:00)-Water Temperature (C)]]*OO[[#This Row],[74]]</f>
        <v>3.2699745324199994E-7</v>
      </c>
      <c r="BY28" s="10">
        <f>3/24000000*OO[[#This Row],[133 (05JUL1985 12:00:00)-Water Temperature (C)]]*OO[[#This Row],[75]]</f>
        <v>4.6798805177625002E-7</v>
      </c>
      <c r="BZ28" s="10">
        <f>3/24000000*OO[[#This Row],[134 (05JUL1985 15:00:00)-Water Temperature (C)]]*OO[[#This Row],[76]]</f>
        <v>6.3605181936725005E-7</v>
      </c>
      <c r="CA28" s="10">
        <f>3/24000000*OO[[#This Row],[135 (05JUL1985 18:00:00)-Water Temperature (C)]]*OO[[#This Row],[77]]</f>
        <v>6.7612584097799992E-7</v>
      </c>
      <c r="CB28" s="10">
        <f>3/24000000*OO[[#This Row],[136 (05JUL1985 21:00:00)-Water Temperature (C)]]*OO[[#This Row],[78]]</f>
        <v>5.3684743669700002E-7</v>
      </c>
      <c r="CC28" s="10">
        <f>3/24000000*OO[[#This Row],[137 (06JUL1985 00:00:00)-Water Temperature (C)]]*OO[[#This Row],[79]]</f>
        <v>3.4873111002087505E-7</v>
      </c>
      <c r="CD28" s="10">
        <f>3/24000000*OO[[#This Row],[138 (06JUL1985 03:00:00)-Water Temperature (C)]]*OO[[#This Row],[80]]</f>
        <v>2.4398008108812496E-7</v>
      </c>
      <c r="CE28" s="10">
        <f>3/24000000*OO[[#This Row],[139 (06JUL1985 06:00:00)-Water Temperature (C)]]*OO[[#This Row],[81]]</f>
        <v>2.16421482585E-7</v>
      </c>
      <c r="CF28" s="10">
        <f>3/24000000*OO[[#This Row],[140 (06JUL1985 09:00:00)-Water Temperature (C)]]*OO[[#This Row],[82]]</f>
        <v>2.3639860466324998E-7</v>
      </c>
      <c r="CG28" s="10">
        <f>3/24000000*OO[[#This Row],[141 (06JUL1985 12:00:00)-Water Temperature (C)]]*OO[[#This Row],[83]]</f>
        <v>2.8221881545E-7</v>
      </c>
      <c r="CH28" s="10">
        <f>3/24000000*OO[[#This Row],[142 (06JUL1985 15:00:00)-Water Temperature (C)]]*OO[[#This Row],[84]]</f>
        <v>3.0703243530824996E-7</v>
      </c>
      <c r="CI28" s="10">
        <f>3/24000000*OO[[#This Row],[143 (06JUL1985 18:00:00)-Water Temperature (C)]]*OO[[#This Row],[85]]</f>
        <v>2.9818256446000001E-7</v>
      </c>
      <c r="CJ28" s="10">
        <f>3/24000000*OO[[#This Row],[144 (06JUL1985 21:00:00)-Water Temperature (C)]]*OO[[#This Row],[86]]</f>
        <v>2.6546365386400004E-7</v>
      </c>
      <c r="CK28" s="10">
        <f>3/24000000*OO[[#This Row],[145 (07JUL1985 00:00:00)-Water Temperature (C)]]*OO[[#This Row],[87]]</f>
        <v>2.2089382414725E-7</v>
      </c>
      <c r="CL28" s="10">
        <f>3/24000000*OO[[#This Row],[146 (07JUL1985 03:00:00)-Water Temperature (C)]]*OO[[#This Row],[88]]</f>
        <v>1.8140248938375E-7</v>
      </c>
      <c r="CM28" s="10">
        <f>3/24000000*OO[[#This Row],[147 (07JUL1985 06:00:00)-Water Temperature (C)]]*OO[[#This Row],[89]]</f>
        <v>1.69853803041375E-7</v>
      </c>
      <c r="CN28" s="10">
        <f>3/24000000*OO[[#This Row],[148 (07JUL1985 09:00:00)-Water Temperature (C)]]*OO[[#This Row],[90]]</f>
        <v>1.9241694293750001E-7</v>
      </c>
      <c r="CO28" s="10">
        <f>3/24000000*OO[[#This Row],[149 (07JUL1985 12:00:00)-Water Temperature (C)]]*OO[[#This Row],[91]]</f>
        <v>2.24646834440625E-7</v>
      </c>
      <c r="CP28" s="10">
        <f>3/24000000*OO[[#This Row],[150 (07JUL1985 15:00:00)-Water Temperature (C)]]*OO[[#This Row],[92]]</f>
        <v>2.6009559357749998E-7</v>
      </c>
      <c r="CQ28" s="10">
        <f>3/24000000*OO[[#This Row],[151 (07JUL1985 18:00:00)-Water Temperature (C)]]*OO[[#This Row],[93]]</f>
        <v>2.9480912611225001E-7</v>
      </c>
      <c r="CR28" s="10">
        <f>3/24000000*OO[[#This Row],[152 (07JUL1985 21:00:00)-Water Temperature (C)]]*OO[[#This Row],[94]]</f>
        <v>2.8569308880524997E-7</v>
      </c>
      <c r="CS28" s="10">
        <f>3/24000000*OO[[#This Row],[153 (08JUL1985 00:00:00)-Water Temperature (C)]]*OO[[#This Row],[95]]</f>
        <v>2.1852098230940003E-7</v>
      </c>
      <c r="CT28" s="10">
        <f>3/24000000*OO[[#This Row],[154 (08JUL1985 03:00:00)-Water Temperature (C)]]*OO[[#This Row],[96]]</f>
        <v>1.5561415214879997E-7</v>
      </c>
      <c r="CU28" s="10">
        <f>3/24000000*OO[[#This Row],[155 (08JUL1985 06:00:00)-Water Temperature (C)]]*OO[[#This Row],[97]]</f>
        <v>1.3415604477975E-7</v>
      </c>
      <c r="CV28" s="10">
        <f>3/24000000*OO[[#This Row],[156 (08JUL1985 09:00:00)-Water Temperature (C)]]*OO[[#This Row],[98]]</f>
        <v>1.5029611171256251E-7</v>
      </c>
      <c r="CW28" s="10">
        <f>3/24000000*OO[[#This Row],[157 (08JUL1985 12:00:00)-Water Temperature (C)]]*OO[[#This Row],[99]]</f>
        <v>1.6976720777960002E-7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8.9856126393842592E-2</v>
      </c>
      <c r="D29" s="10">
        <f>3/24*OO[[#This Row],[60 (26JUN1985 09:00:00)-Water Temperature (C)]]*OO[[#This Row],[2]]/SUM(OO[2])</f>
        <v>4.3020391867407207E-3</v>
      </c>
      <c r="E29" s="10">
        <f>3/24*OO[[#This Row],[61 (26JUN1985 12:00:00)-Water Temperature (C)]]*OO[[#This Row],[3]]/SUM(OO[3])</f>
        <v>1.2185630016187018E-4</v>
      </c>
      <c r="F29" s="10">
        <f>3/24*OO[[#This Row],[62 (26JUN1985 15:00:00)-Water Temperature (C)]]*OO[[#This Row],[4]]/SUM(OO[4])</f>
        <v>2.5668123895442475E-5</v>
      </c>
      <c r="G29" s="10">
        <f>3/24*OO[[#This Row],[63 (26JUN1985 18:00:00)-Water Temperature (C)]]*OO[[#This Row],[5]]/SUM(OO[5])</f>
        <v>2.0028931399175175E-5</v>
      </c>
      <c r="H29" s="10">
        <f>3/24*OO[[#This Row],[64 (26JUN1985 21:00:00)-Water Temperature (C)]]*OO[[#This Row],[6]]/SUM(OO[6])</f>
        <v>1.6243692669439659E-5</v>
      </c>
      <c r="I29" s="10">
        <f>3/24*OO[[#This Row],[65 (27JUN1985 00:00:00)-Water Temperature (C)]]*OO[[#This Row],[7]]/SUM(OO[7])</f>
        <v>1.2374152724302996E-5</v>
      </c>
      <c r="J29" s="10">
        <f>3/24*OO[[#This Row],[66 (27JUN1985 03:00:00)-Water Temperature (C)]]*OO[[#This Row],[8]]/SUM(OO[8])</f>
        <v>9.8558308610680885E-6</v>
      </c>
      <c r="K29" s="10">
        <f>3/24*OO[[#This Row],[67 (27JUN1985 06:00:00)-Water Temperature (C)]]*OO[[#This Row],[9]]/SUM(OO[9])</f>
        <v>1.1631201233029989E-5</v>
      </c>
      <c r="L29" s="10">
        <f>3/24*OO[[#This Row],[68 (27JUN1985 09:00:00)-Water Temperature (C)]]*OO[[#This Row],[10]]/SUM(OO[10])</f>
        <v>2.042576356728409E-5</v>
      </c>
      <c r="M29" s="10">
        <f>3/24*OO[[#This Row],[69 (27JUN1985 12:00:00)-Water Temperature (C)]]*OO[[#This Row],[11]]/SUM(OO[11])</f>
        <v>3.0042831851243299E-5</v>
      </c>
      <c r="N29" s="10">
        <f>3/24*OO[[#This Row],[70 (27JUN1985 15:00:00)-Water Temperature (C)]]*OO[[#This Row],[12]]/SUM(OO[12])</f>
        <v>3.5455592548942502E-5</v>
      </c>
      <c r="O29" s="10">
        <f>3/24*OO[[#This Row],[71 (27JUN1985 18:00:00)-Water Temperature (C)]]*OO[[#This Row],[13]]/SUM(OO[13])</f>
        <v>3.4289485569487081E-5</v>
      </c>
      <c r="P29" s="10">
        <f>3/24*OO[[#This Row],[72 (27JUN1985 21:00:00)-Water Temperature (C)]]*OO[[#This Row],[14]]/SUM(OO[14])</f>
        <v>2.7319369845134594E-5</v>
      </c>
      <c r="Q29" s="10">
        <f>3/24*OO[[#This Row],[73 (28JUN1985 00:00:00)-Water Temperature (C)]]*OO[[#This Row],[15]]/SUM(OO[15])</f>
        <v>1.9054427312266427E-5</v>
      </c>
      <c r="R29" s="10">
        <f>3/24*OO[[#This Row],[74 (28JUN1985 03:00:00)-Water Temperature (C)]]*OO[[#This Row],[16]]/SUM(OO[16])</f>
        <v>1.3867554400729663E-5</v>
      </c>
      <c r="S29" s="10">
        <f>3/24*OO[[#This Row],[75 (28JUN1985 06:00:00)-Water Temperature (C)]]*OO[[#This Row],[17]]/SUM(OO[17])</f>
        <v>1.0978305051051333E-5</v>
      </c>
      <c r="T29" s="10">
        <f>3/24*OO[[#This Row],[76 (28JUN1985 09:00:00)-Water Temperature (C)]]*OO[[#This Row],[18]]/SUM(OO[18])</f>
        <v>8.9003093857455379E-6</v>
      </c>
      <c r="U29" s="10">
        <f>3/24*OO[[#This Row],[77 (28JUN1985 12:00:00)-Water Temperature (C)]]*OO[[#This Row],[19]]/SUM(OO[19])</f>
        <v>6.9337762772571505E-6</v>
      </c>
      <c r="V29" s="10">
        <f>3/24000000*OO[[#This Row],[78 (28JUN1985 15:00:00)-Water Temperature (C)]]*OO[[#This Row],[20]]</f>
        <v>5.4070572145712503E-6</v>
      </c>
      <c r="W29" s="10">
        <f>3/24000000*OO[[#This Row],[79 (28JUN1985 18:00:00)-Water Temperature (C)]]*OO[[#This Row],[21]]</f>
        <v>4.1654377239824995E-6</v>
      </c>
      <c r="X29" s="10">
        <f>3/24000000*OO[[#This Row],[80 (28JUN1985 21:00:00)-Water Temperature (C)]]*OO[[#This Row],[22]]</f>
        <v>3.25513587462E-6</v>
      </c>
      <c r="Y29" s="10">
        <f>3/24000000*OO[[#This Row],[81 (29JUN1985 00:00:00)-Water Temperature (C)]]*OO[[#This Row],[23]]</f>
        <v>2.5039630195799998E-6</v>
      </c>
      <c r="Z29" s="10">
        <f>3/24000000*OO[[#This Row],[82 (29JUN1985 03:00:00)-Water Temperature (C)]]*OO[[#This Row],[24]]</f>
        <v>2.1100283066587499E-6</v>
      </c>
      <c r="AA29" s="10">
        <f>3/24000000*OO[[#This Row],[83 (29JUN1985 06:00:00)-Water Temperature (C)]]*OO[[#This Row],[25]]</f>
        <v>1.9828436771962502E-6</v>
      </c>
      <c r="AB29" s="10">
        <f>3/24000000*OO[[#This Row],[84 (29JUN1985 09:00:00)-Water Temperature (C)]]*OO[[#This Row],[26]]</f>
        <v>2.1799483846774996E-6</v>
      </c>
      <c r="AC29" s="10">
        <f>3/24000000*OO[[#This Row],[85 (29JUN1985 12:00:00)-Water Temperature (C)]]*OO[[#This Row],[27]]</f>
        <v>2.6464628290787496E-6</v>
      </c>
      <c r="AD29" s="10">
        <f>3/24000000*OO[[#This Row],[86 (29JUN1985 15:00:00)-Water Temperature (C)]]*OO[[#This Row],[28]]</f>
        <v>3.2788846255499998E-6</v>
      </c>
      <c r="AE29" s="10">
        <f>3/24000000*OO[[#This Row],[88 (29JUN1985 21:00:00)-Water Temperature (C)]]*OO[[#This Row],[30]]</f>
        <v>3.4182709979812496E-6</v>
      </c>
      <c r="AF29" s="10">
        <f>3/24000000*OO[[#This Row],[88 (29JUN1985 21:00:00)-Water Temperature (C)]]*OO[[#This Row],[30]]</f>
        <v>3.4182709979812496E-6</v>
      </c>
      <c r="AG29" s="10">
        <f>3/24000000*OO[[#This Row],[89 (30JUN1985 00:00:00)-Water Temperature (C)]]*OO[[#This Row],[31]]</f>
        <v>2.4367071973824998E-6</v>
      </c>
      <c r="AH29" s="10">
        <f>3/24000000*OO[[#This Row],[90 (30JUN1985 03:00:00)-Water Temperature (C)]]*OO[[#This Row],[32]]</f>
        <v>1.6125952776771249E-6</v>
      </c>
      <c r="AI29" s="10">
        <f>3/24000000*OO[[#This Row],[91 (30JUN1985 06:00:00)-Water Temperature (C)]]*OO[[#This Row],[33]]</f>
        <v>1.3274587744184999E-6</v>
      </c>
      <c r="AJ29" s="10">
        <f>3/24000000*OO[[#This Row],[92 (30JUN1985 09:00:00)-Water Temperature (C)]]*OO[[#This Row],[34]]</f>
        <v>1.3707563157179999E-6</v>
      </c>
      <c r="AK29" s="10">
        <f>3/24000000*OO[[#This Row],[93 (30JUN1985 12:00:00)-Water Temperature (C)]]*OO[[#This Row],[35]]</f>
        <v>1.6322993071549996E-6</v>
      </c>
      <c r="AL29" s="10">
        <f>3/24000000*OO[[#This Row],[94 (30JUN1985 15:00:00)-Water Temperature (C)]]*OO[[#This Row],[36]]</f>
        <v>2.1541657052339997E-6</v>
      </c>
      <c r="AM29" s="10">
        <f>3/24000000*OO[[#This Row],[95 (30JUN1985 18:00:00)-Water Temperature (C)]]*OO[[#This Row],[37]]</f>
        <v>2.5443758065293747E-6</v>
      </c>
      <c r="AN29" s="10">
        <f>3/24000000*OO[[#This Row],[96 (30JUN1985 21:00:00)-Water Temperature (C)]]*OO[[#This Row],[38]]</f>
        <v>2.2681444743588744E-6</v>
      </c>
      <c r="AO29" s="10">
        <f>3/24000000*OO[[#This Row],[97 (01JUL1985 00:00:00)-Water Temperature (C)]]*OO[[#This Row],[39]]</f>
        <v>1.6089825281931249E-6</v>
      </c>
      <c r="AP29" s="10">
        <f>3/24000000*OO[[#This Row],[98 (01JUL1985 03:00:00)-Water Temperature (C)]]*OO[[#This Row],[40]]</f>
        <v>1.0896539057382501E-6</v>
      </c>
      <c r="AQ29" s="10">
        <f>3/24000000*OO[[#This Row],[99 (01JUL1985 06:00:00)-Water Temperature (C)]]*OO[[#This Row],[41]]</f>
        <v>9.3517496697349993E-7</v>
      </c>
      <c r="AR29" s="10">
        <f>3/24000000*OO[[#This Row],[100 (01JUL1985 09:00:00)-Water Temperature (C)]]*OO[[#This Row],[42]]</f>
        <v>1.0440699906427499E-6</v>
      </c>
      <c r="AS29" s="10">
        <f>3/24000000*OO[[#This Row],[101 (01JUL1985 12:00:00)-Water Temperature (C)]]*OO[[#This Row],[43]]</f>
        <v>1.23677246753575E-6</v>
      </c>
      <c r="AT29" s="10">
        <f>3/24000000*OO[[#This Row],[102 (01JUL1985 15:00:00)-Water Temperature (C)]]*OO[[#This Row],[44]]</f>
        <v>1.3855909425015001E-6</v>
      </c>
      <c r="AU29" s="10">
        <f>3/24000000*OO[[#This Row],[103 (01JUL1985 18:00:00)-Water Temperature (C)]]*OO[[#This Row],[45]]</f>
        <v>1.3295719125845001E-6</v>
      </c>
      <c r="AV29" s="10">
        <f>3/24000000*OO[[#This Row],[104 (01JUL1985 21:00:00)-Water Temperature (C)]]*OO[[#This Row],[46]]</f>
        <v>1.120407270892E-6</v>
      </c>
      <c r="AW29" s="10">
        <f>3/24000000*OO[[#This Row],[105 (02JUL1985 00:00:00)-Water Temperature (C)]]*OO[[#This Row],[47]]</f>
        <v>8.8249467537887506E-7</v>
      </c>
      <c r="AX29" s="10">
        <f>3/24000000*OO[[#This Row],[106 (02JUL1985 03:00:00)-Water Temperature (C)]]*OO[[#This Row],[48]]</f>
        <v>7.2580772308724996E-7</v>
      </c>
      <c r="AY29" s="10">
        <f>3/24000000*OO[[#This Row],[107 (02JUL1985 06:00:00)-Water Temperature (C)]]*OO[[#This Row],[49]]</f>
        <v>6.77260909040625E-7</v>
      </c>
      <c r="AZ29" s="10">
        <f>3/24000000*OO[[#This Row],[108 (02JUL1985 09:00:00)-Water Temperature (C)]]*OO[[#This Row],[50]]</f>
        <v>8.1033143579224992E-7</v>
      </c>
      <c r="BA29" s="10">
        <f>3/24000000*OO[[#This Row],[109 (02JUL1985 12:00:00)-Water Temperature (C)]]*OO[[#This Row],[51]]</f>
        <v>1.0098198949247499E-6</v>
      </c>
      <c r="BB29" s="10">
        <f>3/24000000*OO[[#This Row],[110 (02JUL1985 15:00:00)-Water Temperature (C)]]*OO[[#This Row],[52]]</f>
        <v>1.1816185870994999E-6</v>
      </c>
      <c r="BC29" s="10">
        <f>3/24000000*OO[[#This Row],[111 (02JUL1985 18:00:00)-Water Temperature (C)]]*OO[[#This Row],[53]]</f>
        <v>1.1875154189849999E-6</v>
      </c>
      <c r="BD29" s="10">
        <f>3/24000000*OO[[#This Row],[112 (02JUL1985 21:00:00)-Water Temperature (C)]]*OO[[#This Row],[54]]</f>
        <v>9.9733723552762512E-7</v>
      </c>
      <c r="BE29" s="10">
        <f>3/24000000*OO[[#This Row],[113 (03JUL1985 00:00:00)-Water Temperature (C)]]*OO[[#This Row],[55]]</f>
        <v>7.3051363183912498E-7</v>
      </c>
      <c r="BF29" s="10">
        <f>3/24000000*OO[[#This Row],[114 (03JUL1985 03:00:00)-Water Temperature (C)]]*OO[[#This Row],[56]]</f>
        <v>5.6214427224487486E-7</v>
      </c>
      <c r="BG29" s="10">
        <f>3/24000000*OO[[#This Row],[115 (03JUL1985 06:00:00)-Water Temperature (C)]]*OO[[#This Row],[57]]</f>
        <v>5.2289753124037497E-7</v>
      </c>
      <c r="BH29" s="10">
        <f>3/24000000*OO[[#This Row],[116 (03JUL1985 09:00:00)-Water Temperature (C)]]*OO[[#This Row],[58]]</f>
        <v>6.4010045127212486E-7</v>
      </c>
      <c r="BI29" s="10">
        <f>3/24000000*OO[[#This Row],[117 (03JUL1985 12:00:00)-Water Temperature (C)]]*OO[[#This Row],[59]]</f>
        <v>9.0515423781562501E-7</v>
      </c>
      <c r="BJ29" s="10">
        <f>3/24000000*OO[[#This Row],[118 (03JUL1985 15:00:00)-Water Temperature (C)]]*OO[[#This Row],[60]]</f>
        <v>1.1645470757549999E-6</v>
      </c>
      <c r="BK29" s="10">
        <f>3/24000000*OO[[#This Row],[119 (03JUL1985 18:00:00)-Water Temperature (C)]]*OO[[#This Row],[61]]</f>
        <v>1.1823322343472498E-6</v>
      </c>
      <c r="BL29" s="10">
        <f>3/24000000*OO[[#This Row],[120 (03JUL1985 21:00:00)-Water Temperature (C)]]*OO[[#This Row],[62]]</f>
        <v>9.2936397763349989E-7</v>
      </c>
      <c r="BM29" s="10">
        <f>3/24000000*OO[[#This Row],[121 (04JUL1985 00:00:00)-Water Temperature (C)]]*OO[[#This Row],[63]]</f>
        <v>6.1810707689249988E-7</v>
      </c>
      <c r="BN29" s="10">
        <f>3/24000000*OO[[#This Row],[122 (04JUL1985 03:00:00)-Water Temperature (C)]]*OO[[#This Row],[64]]</f>
        <v>4.3571834877999995E-7</v>
      </c>
      <c r="BO29" s="10">
        <f>3/24000000*OO[[#This Row],[123 (04JUL1985 06:00:00)-Water Temperature (C)]]*OO[[#This Row],[65]]</f>
        <v>3.8855541107499996E-7</v>
      </c>
      <c r="BP29" s="10">
        <f>3/24000000*OO[[#This Row],[124 (04JUL1985 09:00:00)-Water Temperature (C)]]*OO[[#This Row],[66]]</f>
        <v>4.5332886220699992E-7</v>
      </c>
      <c r="BQ29" s="10">
        <f>3/24000000*OO[[#This Row],[125 (04JUL1985 12:00:00)-Water Temperature (C)]]*OO[[#This Row],[67]]</f>
        <v>5.3448558544125E-7</v>
      </c>
      <c r="BR29" s="10">
        <f>3/24000000*OO[[#This Row],[126 (04JUL1985 15:00:00)-Water Temperature (C)]]*OO[[#This Row],[68]]</f>
        <v>5.3658420996049997E-7</v>
      </c>
      <c r="BS29" s="10">
        <f>3/24000000*OO[[#This Row],[127 (04JUL1985 18:00:00)-Water Temperature (C)]]*OO[[#This Row],[69]]</f>
        <v>4.5440866667587499E-7</v>
      </c>
      <c r="BT29" s="10">
        <f>3/24000000*OO[[#This Row],[128 (04JUL1985 21:00:00)-Water Temperature (C)]]*OO[[#This Row],[70]]</f>
        <v>3.946575320595E-7</v>
      </c>
      <c r="BU29" s="10">
        <f>3/24000000*OO[[#This Row],[129 (05JUL1985 00:00:00)-Water Temperature (C)]]*OO[[#This Row],[71]]</f>
        <v>3.4896012889349997E-7</v>
      </c>
      <c r="BV29" s="10">
        <f>3/24000000*OO[[#This Row],[130 (05JUL1985 03:00:00)-Water Temperature (C)]]*OO[[#This Row],[72]]</f>
        <v>3.1538460696824997E-7</v>
      </c>
      <c r="BW29" s="10">
        <f>3/24000000*OO[[#This Row],[131 (05JUL1985 06:00:00)-Water Temperature (C)]]*OO[[#This Row],[73]]</f>
        <v>2.99847497901875E-7</v>
      </c>
      <c r="BX29" s="10">
        <f>3/24000000*OO[[#This Row],[132 (05JUL1985 09:00:00)-Water Temperature (C)]]*OO[[#This Row],[74]]</f>
        <v>3.5047678311749991E-7</v>
      </c>
      <c r="BY29" s="10">
        <f>3/24000000*OO[[#This Row],[133 (05JUL1985 12:00:00)-Water Temperature (C)]]*OO[[#This Row],[75]]</f>
        <v>5.0313316217525007E-7</v>
      </c>
      <c r="BZ29" s="10">
        <f>3/24000000*OO[[#This Row],[134 (05JUL1985 15:00:00)-Water Temperature (C)]]*OO[[#This Row],[76]]</f>
        <v>6.8778518211024995E-7</v>
      </c>
      <c r="CA29" s="10">
        <f>3/24000000*OO[[#This Row],[135 (05JUL1985 18:00:00)-Water Temperature (C)]]*OO[[#This Row],[77]]</f>
        <v>7.37828336609E-7</v>
      </c>
      <c r="CB29" s="10">
        <f>3/24000000*OO[[#This Row],[136 (05JUL1985 21:00:00)-Water Temperature (C)]]*OO[[#This Row],[78]]</f>
        <v>5.9626856633575001E-7</v>
      </c>
      <c r="CC29" s="10">
        <f>3/24000000*OO[[#This Row],[137 (06JUL1985 00:00:00)-Water Temperature (C)]]*OO[[#This Row],[79]]</f>
        <v>3.9225475030662498E-7</v>
      </c>
      <c r="CD29" s="10">
        <f>3/24000000*OO[[#This Row],[138 (06JUL1985 03:00:00)-Water Temperature (C)]]*OO[[#This Row],[80]]</f>
        <v>2.6832240967175003E-7</v>
      </c>
      <c r="CE29" s="10">
        <f>3/24000000*OO[[#This Row],[139 (06JUL1985 06:00:00)-Water Temperature (C)]]*OO[[#This Row],[81]]</f>
        <v>2.3211729955800001E-7</v>
      </c>
      <c r="CF29" s="10">
        <f>3/24000000*OO[[#This Row],[140 (06JUL1985 09:00:00)-Water Temperature (C)]]*OO[[#This Row],[82]]</f>
        <v>2.5274748639525E-7</v>
      </c>
      <c r="CG29" s="10">
        <f>3/24000000*OO[[#This Row],[141 (06JUL1985 12:00:00)-Water Temperature (C)]]*OO[[#This Row],[83]]</f>
        <v>3.0231690963750001E-7</v>
      </c>
      <c r="CH29" s="10">
        <f>3/24000000*OO[[#This Row],[142 (06JUL1985 15:00:00)-Water Temperature (C)]]*OO[[#This Row],[84]]</f>
        <v>3.3059936672525003E-7</v>
      </c>
      <c r="CI29" s="10">
        <f>3/24000000*OO[[#This Row],[143 (06JUL1985 18:00:00)-Water Temperature (C)]]*OO[[#This Row],[85]]</f>
        <v>3.2522886946237494E-7</v>
      </c>
      <c r="CJ29" s="10">
        <f>3/24000000*OO[[#This Row],[144 (06JUL1985 21:00:00)-Water Temperature (C)]]*OO[[#This Row],[86]]</f>
        <v>2.88512628744E-7</v>
      </c>
      <c r="CK29" s="10">
        <f>3/24000000*OO[[#This Row],[145 (07JUL1985 00:00:00)-Water Temperature (C)]]*OO[[#This Row],[87]]</f>
        <v>2.4059207909975002E-7</v>
      </c>
      <c r="CL29" s="10">
        <f>3/24000000*OO[[#This Row],[146 (07JUL1985 03:00:00)-Water Temperature (C)]]*OO[[#This Row],[88]]</f>
        <v>1.9672642399199997E-7</v>
      </c>
      <c r="CM29" s="10">
        <f>3/24000000*OO[[#This Row],[147 (07JUL1985 06:00:00)-Water Temperature (C)]]*OO[[#This Row],[89]]</f>
        <v>1.8187729226812501E-7</v>
      </c>
      <c r="CN29" s="10">
        <f>3/24000000*OO[[#This Row],[148 (07JUL1985 09:00:00)-Water Temperature (C)]]*OO[[#This Row],[90]]</f>
        <v>2.0554895324600002E-7</v>
      </c>
      <c r="CO29" s="10">
        <f>3/24000000*OO[[#This Row],[149 (07JUL1985 12:00:00)-Water Temperature (C)]]*OO[[#This Row],[91]]</f>
        <v>2.4101646371249998E-7</v>
      </c>
      <c r="CP29" s="10">
        <f>3/24000000*OO[[#This Row],[150 (07JUL1985 15:00:00)-Water Temperature (C)]]*OO[[#This Row],[92]]</f>
        <v>2.8113208280550002E-7</v>
      </c>
      <c r="CQ29" s="10">
        <f>3/24000000*OO[[#This Row],[151 (07JUL1985 18:00:00)-Water Temperature (C)]]*OO[[#This Row],[93]]</f>
        <v>3.2003377249937501E-7</v>
      </c>
      <c r="CR29" s="10">
        <f>3/24000000*OO[[#This Row],[152 (07JUL1985 21:00:00)-Water Temperature (C)]]*OO[[#This Row],[94]]</f>
        <v>3.1097606264499998E-7</v>
      </c>
      <c r="CS29" s="10">
        <f>3/24000000*OO[[#This Row],[153 (08JUL1985 00:00:00)-Water Temperature (C)]]*OO[[#This Row],[95]]</f>
        <v>2.4157650754499996E-7</v>
      </c>
      <c r="CT29" s="10">
        <f>3/24000000*OO[[#This Row],[154 (08JUL1985 03:00:00)-Water Temperature (C)]]*OO[[#This Row],[96]]</f>
        <v>1.7172599691419998E-7</v>
      </c>
      <c r="CU29" s="10">
        <f>3/24000000*OO[[#This Row],[155 (08JUL1985 06:00:00)-Water Temperature (C)]]*OO[[#This Row],[97]]</f>
        <v>1.4426193237693751E-7</v>
      </c>
      <c r="CV29" s="10">
        <f>3/24000000*OO[[#This Row],[156 (08JUL1985 09:00:00)-Water Temperature (C)]]*OO[[#This Row],[98]]</f>
        <v>1.6096356049459998E-7</v>
      </c>
      <c r="CW29" s="10">
        <f>3/24000000*OO[[#This Row],[157 (08JUL1985 12:00:00)-Water Temperature (C)]]*OO[[#This Row],[99]]</f>
        <v>1.809230953696625E-7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0.11180838632710889</v>
      </c>
      <c r="D30" s="10">
        <f>3/24*OO[[#This Row],[60 (26JUN1985 09:00:00)-Water Temperature (C)]]*OO[[#This Row],[2]]/SUM(OO[2])</f>
        <v>7.8735978098296751E-3</v>
      </c>
      <c r="E30" s="10">
        <f>3/24*OO[[#This Row],[61 (26JUN1985 12:00:00)-Water Temperature (C)]]*OO[[#This Row],[3]]/SUM(OO[3])</f>
        <v>2.3205362343146113E-4</v>
      </c>
      <c r="F30" s="10">
        <f>3/24*OO[[#This Row],[62 (26JUN1985 15:00:00)-Water Temperature (C)]]*OO[[#This Row],[4]]/SUM(OO[4])</f>
        <v>2.9235621840808989E-5</v>
      </c>
      <c r="G30" s="10">
        <f>3/24*OO[[#This Row],[63 (26JUN1985 18:00:00)-Water Temperature (C)]]*OO[[#This Row],[5]]/SUM(OO[5])</f>
        <v>2.0664294671516223E-5</v>
      </c>
      <c r="H30" s="10">
        <f>3/24*OO[[#This Row],[64 (26JUN1985 21:00:00)-Water Temperature (C)]]*OO[[#This Row],[6]]/SUM(OO[6])</f>
        <v>1.6679580358378343E-5</v>
      </c>
      <c r="I30" s="10">
        <f>3/24*OO[[#This Row],[65 (27JUN1985 00:00:00)-Water Temperature (C)]]*OO[[#This Row],[7]]/SUM(OO[7])</f>
        <v>1.2713017147574086E-5</v>
      </c>
      <c r="J30" s="10">
        <f>3/24*OO[[#This Row],[66 (27JUN1985 03:00:00)-Water Temperature (C)]]*OO[[#This Row],[8]]/SUM(OO[8])</f>
        <v>9.9959981168180357E-6</v>
      </c>
      <c r="K30" s="10">
        <f>3/24*OO[[#This Row],[67 (27JUN1985 06:00:00)-Water Temperature (C)]]*OO[[#This Row],[9]]/SUM(OO[9])</f>
        <v>1.1070453621337911E-5</v>
      </c>
      <c r="L30" s="10">
        <f>3/24*OO[[#This Row],[68 (27JUN1985 09:00:00)-Water Temperature (C)]]*OO[[#This Row],[10]]/SUM(OO[10])</f>
        <v>1.9580397690336431E-5</v>
      </c>
      <c r="M30" s="10">
        <f>3/24*OO[[#This Row],[69 (27JUN1985 12:00:00)-Water Temperature (C)]]*OO[[#This Row],[11]]/SUM(OO[11])</f>
        <v>2.9653778537840352E-5</v>
      </c>
      <c r="N30" s="10">
        <f>3/24*OO[[#This Row],[70 (27JUN1985 15:00:00)-Water Temperature (C)]]*OO[[#This Row],[12]]/SUM(OO[12])</f>
        <v>3.5844844724064729E-5</v>
      </c>
      <c r="O30" s="10">
        <f>3/24*OO[[#This Row],[71 (27JUN1985 18:00:00)-Water Temperature (C)]]*OO[[#This Row],[13]]/SUM(OO[13])</f>
        <v>3.5100264022442627E-5</v>
      </c>
      <c r="P30" s="10">
        <f>3/24*OO[[#This Row],[72 (27JUN1985 21:00:00)-Water Temperature (C)]]*OO[[#This Row],[14]]/SUM(OO[14])</f>
        <v>2.8260058451600484E-5</v>
      </c>
      <c r="Q30" s="10">
        <f>3/24*OO[[#This Row],[73 (28JUN1985 00:00:00)-Water Temperature (C)]]*OO[[#This Row],[15]]/SUM(OO[15])</f>
        <v>1.9808175011577618E-5</v>
      </c>
      <c r="R30" s="10">
        <f>3/24*OO[[#This Row],[74 (28JUN1985 03:00:00)-Water Temperature (C)]]*OO[[#This Row],[16]]/SUM(OO[16])</f>
        <v>1.4242982389773408E-5</v>
      </c>
      <c r="S30" s="10">
        <f>3/24*OO[[#This Row],[75 (28JUN1985 06:00:00)-Water Temperature (C)]]*OO[[#This Row],[17]]/SUM(OO[17])</f>
        <v>1.1267877271288459E-5</v>
      </c>
      <c r="T30" s="10">
        <f>3/24*OO[[#This Row],[76 (28JUN1985 09:00:00)-Water Temperature (C)]]*OO[[#This Row],[18]]/SUM(OO[18])</f>
        <v>9.309808418859099E-6</v>
      </c>
      <c r="U30" s="10">
        <f>3/24*OO[[#This Row],[77 (28JUN1985 12:00:00)-Water Temperature (C)]]*OO[[#This Row],[19]]/SUM(OO[19])</f>
        <v>7.2528356780079184E-6</v>
      </c>
      <c r="V30" s="10">
        <f>3/24000000*OO[[#This Row],[78 (28JUN1985 15:00:00)-Water Temperature (C)]]*OO[[#This Row],[20]]</f>
        <v>5.6497108043700002E-6</v>
      </c>
      <c r="W30" s="10">
        <f>3/24000000*OO[[#This Row],[79 (28JUN1985 18:00:00)-Water Temperature (C)]]*OO[[#This Row],[21]]</f>
        <v>4.3057581871724995E-6</v>
      </c>
      <c r="X30" s="10">
        <f>3/24000000*OO[[#This Row],[80 (28JUN1985 21:00:00)-Water Temperature (C)]]*OO[[#This Row],[22]]</f>
        <v>3.3432104056949998E-6</v>
      </c>
      <c r="Y30" s="10">
        <f>3/24000000*OO[[#This Row],[81 (29JUN1985 00:00:00)-Water Temperature (C)]]*OO[[#This Row],[23]]</f>
        <v>2.5637534177049997E-6</v>
      </c>
      <c r="Z30" s="10">
        <f>3/24000000*OO[[#This Row],[82 (29JUN1985 03:00:00)-Water Temperature (C)]]*OO[[#This Row],[24]]</f>
        <v>2.1294948393124998E-6</v>
      </c>
      <c r="AA30" s="10">
        <f>3/24000000*OO[[#This Row],[83 (29JUN1985 06:00:00)-Water Temperature (C)]]*OO[[#This Row],[25]]</f>
        <v>1.9903454581087499E-6</v>
      </c>
      <c r="AB30" s="10">
        <f>3/24000000*OO[[#This Row],[84 (29JUN1985 09:00:00)-Water Temperature (C)]]*OO[[#This Row],[26]]</f>
        <v>2.1860172051375001E-6</v>
      </c>
      <c r="AC30" s="10">
        <f>3/24000000*OO[[#This Row],[85 (29JUN1985 12:00:00)-Water Temperature (C)]]*OO[[#This Row],[27]]</f>
        <v>2.6607584015062498E-6</v>
      </c>
      <c r="AD30" s="10">
        <f>3/24000000*OO[[#This Row],[86 (29JUN1985 15:00:00)-Water Temperature (C)]]*OO[[#This Row],[28]]</f>
        <v>3.3211180801049993E-6</v>
      </c>
      <c r="AE30" s="10">
        <f>3/24000000*OO[[#This Row],[88 (29JUN1985 21:00:00)-Water Temperature (C)]]*OO[[#This Row],[30]]</f>
        <v>3.5023026399900005E-6</v>
      </c>
      <c r="AF30" s="10">
        <f>3/24000000*OO[[#This Row],[88 (29JUN1985 21:00:00)-Water Temperature (C)]]*OO[[#This Row],[30]]</f>
        <v>3.5023026399900005E-6</v>
      </c>
      <c r="AG30" s="10">
        <f>3/24000000*OO[[#This Row],[89 (30JUN1985 00:00:00)-Water Temperature (C)]]*OO[[#This Row],[31]]</f>
        <v>2.5471451537887502E-6</v>
      </c>
      <c r="AH30" s="10">
        <f>3/24000000*OO[[#This Row],[90 (30JUN1985 03:00:00)-Water Temperature (C)]]*OO[[#This Row],[32]]</f>
        <v>1.679941655227375E-6</v>
      </c>
      <c r="AI30" s="10">
        <f>3/24000000*OO[[#This Row],[91 (30JUN1985 06:00:00)-Water Temperature (C)]]*OO[[#This Row],[33]]</f>
        <v>1.340040172539875E-6</v>
      </c>
      <c r="AJ30" s="10">
        <f>3/24000000*OO[[#This Row],[92 (30JUN1985 09:00:00)-Water Temperature (C)]]*OO[[#This Row],[34]]</f>
        <v>1.371790194679375E-6</v>
      </c>
      <c r="AK30" s="10">
        <f>3/24000000*OO[[#This Row],[93 (30JUN1985 12:00:00)-Water Temperature (C)]]*OO[[#This Row],[35]]</f>
        <v>1.6398020111141249E-6</v>
      </c>
      <c r="AL30" s="10">
        <f>3/24000000*OO[[#This Row],[94 (30JUN1985 15:00:00)-Water Temperature (C)]]*OO[[#This Row],[36]]</f>
        <v>2.1712109635718748E-6</v>
      </c>
      <c r="AM30" s="10">
        <f>3/24000000*OO[[#This Row],[95 (30JUN1985 18:00:00)-Water Temperature (C)]]*OO[[#This Row],[37]]</f>
        <v>2.5754009109562494E-6</v>
      </c>
      <c r="AN30" s="10">
        <f>3/24000000*OO[[#This Row],[96 (30JUN1985 21:00:00)-Water Temperature (C)]]*OO[[#This Row],[38]]</f>
        <v>2.323648513259E-6</v>
      </c>
      <c r="AO30" s="10">
        <f>3/24000000*OO[[#This Row],[97 (01JUL1985 00:00:00)-Water Temperature (C)]]*OO[[#This Row],[39]]</f>
        <v>1.6805561435775E-6</v>
      </c>
      <c r="AP30" s="10">
        <f>3/24000000*OO[[#This Row],[98 (01JUL1985 03:00:00)-Water Temperature (C)]]*OO[[#This Row],[40]]</f>
        <v>1.1294867873987498E-6</v>
      </c>
      <c r="AQ30" s="10">
        <f>3/24000000*OO[[#This Row],[99 (01JUL1985 06:00:00)-Water Temperature (C)]]*OO[[#This Row],[41]]</f>
        <v>9.4159010510024996E-7</v>
      </c>
      <c r="AR30" s="10">
        <f>3/24000000*OO[[#This Row],[100 (01JUL1985 09:00:00)-Water Temperature (C)]]*OO[[#This Row],[42]]</f>
        <v>1.045141469782E-6</v>
      </c>
      <c r="AS30" s="10">
        <f>3/24000000*OO[[#This Row],[101 (01JUL1985 12:00:00)-Water Temperature (C)]]*OO[[#This Row],[43]]</f>
        <v>1.2394617464640001E-6</v>
      </c>
      <c r="AT30" s="10">
        <f>3/24000000*OO[[#This Row],[102 (01JUL1985 15:00:00)-Water Temperature (C)]]*OO[[#This Row],[44]]</f>
        <v>1.3991892320463753E-6</v>
      </c>
      <c r="AU30" s="10">
        <f>3/24000000*OO[[#This Row],[103 (01JUL1985 18:00:00)-Water Temperature (C)]]*OO[[#This Row],[45]]</f>
        <v>1.3527770604564999E-6</v>
      </c>
      <c r="AV30" s="10">
        <f>3/24000000*OO[[#This Row],[104 (01JUL1985 21:00:00)-Water Temperature (C)]]*OO[[#This Row],[46]]</f>
        <v>1.1475442429631252E-6</v>
      </c>
      <c r="AW30" s="10">
        <f>3/24000000*OO[[#This Row],[105 (02JUL1985 00:00:00)-Water Temperature (C)]]*OO[[#This Row],[47]]</f>
        <v>9.0208926377662495E-7</v>
      </c>
      <c r="AX30" s="10">
        <f>3/24000000*OO[[#This Row],[106 (02JUL1985 03:00:00)-Water Temperature (C)]]*OO[[#This Row],[48]]</f>
        <v>7.354074687341249E-7</v>
      </c>
      <c r="AY30" s="10">
        <f>3/24000000*OO[[#This Row],[107 (02JUL1985 06:00:00)-Water Temperature (C)]]*OO[[#This Row],[49]]</f>
        <v>6.7825865411187503E-7</v>
      </c>
      <c r="AZ30" s="10">
        <f>3/24000000*OO[[#This Row],[108 (02JUL1985 09:00:00)-Water Temperature (C)]]*OO[[#This Row],[50]]</f>
        <v>8.1199338177300009E-7</v>
      </c>
      <c r="BA30" s="10">
        <f>3/24000000*OO[[#This Row],[109 (02JUL1985 12:00:00)-Water Temperature (C)]]*OO[[#This Row],[51]]</f>
        <v>1.0107667123751249E-6</v>
      </c>
      <c r="BB30" s="10">
        <f>3/24000000*OO[[#This Row],[110 (02JUL1985 15:00:00)-Water Temperature (C)]]*OO[[#This Row],[52]]</f>
        <v>1.1973794039479998E-6</v>
      </c>
      <c r="BC30" s="10">
        <f>3/24000000*OO[[#This Row],[111 (02JUL1985 18:00:00)-Water Temperature (C)]]*OO[[#This Row],[53]]</f>
        <v>1.21026299927225E-6</v>
      </c>
      <c r="BD30" s="10">
        <f>3/24000000*OO[[#This Row],[112 (02JUL1985 21:00:00)-Water Temperature (C)]]*OO[[#This Row],[54]]</f>
        <v>1.0237166840399999E-6</v>
      </c>
      <c r="BE30" s="10">
        <f>3/24000000*OO[[#This Row],[113 (03JUL1985 00:00:00)-Water Temperature (C)]]*OO[[#This Row],[55]]</f>
        <v>7.5687083801062497E-7</v>
      </c>
      <c r="BF30" s="10">
        <f>3/24000000*OO[[#This Row],[114 (03JUL1985 03:00:00)-Water Temperature (C)]]*OO[[#This Row],[56]]</f>
        <v>5.7301693809675E-7</v>
      </c>
      <c r="BG30" s="10">
        <f>3/24000000*OO[[#This Row],[115 (03JUL1985 06:00:00)-Water Temperature (C)]]*OO[[#This Row],[57]]</f>
        <v>5.2480446037362498E-7</v>
      </c>
      <c r="BH30" s="10">
        <f>3/24000000*OO[[#This Row],[116 (03JUL1985 09:00:00)-Water Temperature (C)]]*OO[[#This Row],[58]]</f>
        <v>6.4257983516224991E-7</v>
      </c>
      <c r="BI30" s="10">
        <f>3/24000000*OO[[#This Row],[117 (03JUL1985 12:00:00)-Water Temperature (C)]]*OO[[#This Row],[59]]</f>
        <v>9.0993617642550002E-7</v>
      </c>
      <c r="BJ30" s="10">
        <f>3/24000000*OO[[#This Row],[118 (03JUL1985 15:00:00)-Water Temperature (C)]]*OO[[#This Row],[60]]</f>
        <v>1.1777491733799999E-6</v>
      </c>
      <c r="BK30" s="10">
        <f>3/24000000*OO[[#This Row],[119 (03JUL1985 18:00:00)-Water Temperature (C)]]*OO[[#This Row],[61]]</f>
        <v>1.2082129008358749E-6</v>
      </c>
      <c r="BL30" s="10">
        <f>3/24000000*OO[[#This Row],[120 (03JUL1985 21:00:00)-Water Temperature (C)]]*OO[[#This Row],[62]]</f>
        <v>9.6435294768087507E-7</v>
      </c>
      <c r="BM30" s="10">
        <f>3/24000000*OO[[#This Row],[121 (04JUL1985 00:00:00)-Water Temperature (C)]]*OO[[#This Row],[63]]</f>
        <v>6.4864511942350007E-7</v>
      </c>
      <c r="BN30" s="10">
        <f>3/24000000*OO[[#This Row],[122 (04JUL1985 03:00:00)-Water Temperature (C)]]*OO[[#This Row],[64]]</f>
        <v>4.4811567366649999E-7</v>
      </c>
      <c r="BO30" s="10">
        <f>3/24000000*OO[[#This Row],[123 (04JUL1985 06:00:00)-Water Temperature (C)]]*OO[[#This Row],[65]]</f>
        <v>3.8981050328187503E-7</v>
      </c>
      <c r="BP30" s="10">
        <f>3/24000000*OO[[#This Row],[124 (04JUL1985 09:00:00)-Water Temperature (C)]]*OO[[#This Row],[66]]</f>
        <v>4.54093205328E-7</v>
      </c>
      <c r="BQ30" s="10">
        <f>3/24000000*OO[[#This Row],[125 (04JUL1985 12:00:00)-Water Temperature (C)]]*OO[[#This Row],[67]]</f>
        <v>5.3394288609199997E-7</v>
      </c>
      <c r="BR30" s="10">
        <f>3/24000000*OO[[#This Row],[126 (04JUL1985 15:00:00)-Water Temperature (C)]]*OO[[#This Row],[68]]</f>
        <v>5.4357026392000006E-7</v>
      </c>
      <c r="BS30" s="10">
        <f>3/24000000*OO[[#This Row],[127 (04JUL1985 18:00:00)-Water Temperature (C)]]*OO[[#This Row],[69]]</f>
        <v>4.6413563769825E-7</v>
      </c>
      <c r="BT30" s="10">
        <f>3/24000000*OO[[#This Row],[128 (04JUL1985 21:00:00)-Water Temperature (C)]]*OO[[#This Row],[70]]</f>
        <v>3.9996517478250001E-7</v>
      </c>
      <c r="BU30" s="10">
        <f>3/24000000*OO[[#This Row],[129 (05JUL1985 00:00:00)-Water Temperature (C)]]*OO[[#This Row],[71]]</f>
        <v>3.5167207691362502E-7</v>
      </c>
      <c r="BV30" s="10">
        <f>3/24000000*OO[[#This Row],[130 (05JUL1985 03:00:00)-Water Temperature (C)]]*OO[[#This Row],[72]]</f>
        <v>3.1687526645312498E-7</v>
      </c>
      <c r="BW30" s="10">
        <f>3/24000000*OO[[#This Row],[131 (05JUL1985 06:00:00)-Water Temperature (C)]]*OO[[#This Row],[73]]</f>
        <v>2.9984328915749999E-7</v>
      </c>
      <c r="BX30" s="10">
        <f>3/24000000*OO[[#This Row],[132 (05JUL1985 09:00:00)-Water Temperature (C)]]*OO[[#This Row],[74]]</f>
        <v>3.5101432032050003E-7</v>
      </c>
      <c r="BY30" s="10">
        <f>3/24000000*OO[[#This Row],[133 (05JUL1985 12:00:00)-Water Temperature (C)]]*OO[[#This Row],[75]]</f>
        <v>5.0539869750624999E-7</v>
      </c>
      <c r="BZ30" s="10">
        <f>3/24000000*OO[[#This Row],[134 (05JUL1985 15:00:00)-Water Temperature (C)]]*OO[[#This Row],[76]]</f>
        <v>6.9418846413749995E-7</v>
      </c>
      <c r="CA30" s="10">
        <f>3/24000000*OO[[#This Row],[135 (05JUL1985 18:00:00)-Water Temperature (C)]]*OO[[#This Row],[77]]</f>
        <v>7.5101978208237497E-7</v>
      </c>
      <c r="CB30" s="10">
        <f>3/24000000*OO[[#This Row],[136 (05JUL1985 21:00:00)-Water Temperature (C)]]*OO[[#This Row],[78]]</f>
        <v>6.17511163646875E-7</v>
      </c>
      <c r="CC30" s="10">
        <f>3/24000000*OO[[#This Row],[137 (06JUL1985 00:00:00)-Water Temperature (C)]]*OO[[#This Row],[79]]</f>
        <v>4.1257050803587506E-7</v>
      </c>
      <c r="CD30" s="10">
        <f>3/24000000*OO[[#This Row],[138 (06JUL1985 03:00:00)-Water Temperature (C)]]*OO[[#This Row],[80]]</f>
        <v>2.7718491723812494E-7</v>
      </c>
      <c r="CE30" s="10">
        <f>3/24000000*OO[[#This Row],[139 (06JUL1985 06:00:00)-Water Temperature (C)]]*OO[[#This Row],[81]]</f>
        <v>2.3309244119212496E-7</v>
      </c>
      <c r="CF30" s="10">
        <f>3/24000000*OO[[#This Row],[140 (06JUL1985 09:00:00)-Water Temperature (C)]]*OO[[#This Row],[82]]</f>
        <v>2.5264902010099996E-7</v>
      </c>
      <c r="CG30" s="10">
        <f>3/24000000*OO[[#This Row],[141 (06JUL1985 12:00:00)-Water Temperature (C)]]*OO[[#This Row],[83]]</f>
        <v>3.02553517486E-7</v>
      </c>
      <c r="CH30" s="10">
        <f>3/24000000*OO[[#This Row],[142 (06JUL1985 15:00:00)-Water Temperature (C)]]*OO[[#This Row],[84]]</f>
        <v>3.3245675103262508E-7</v>
      </c>
      <c r="CI30" s="10">
        <f>3/24000000*OO[[#This Row],[143 (06JUL1985 18:00:00)-Water Temperature (C)]]*OO[[#This Row],[85]]</f>
        <v>3.3099858318749999E-7</v>
      </c>
      <c r="CJ30" s="10">
        <f>3/24000000*OO[[#This Row],[144 (06JUL1985 21:00:00)-Water Temperature (C)]]*OO[[#This Row],[86]]</f>
        <v>2.93380083864E-7</v>
      </c>
      <c r="CK30" s="10">
        <f>3/24000000*OO[[#This Row],[145 (07JUL1985 00:00:00)-Water Temperature (C)]]*OO[[#This Row],[87]]</f>
        <v>2.4475365445299998E-7</v>
      </c>
      <c r="CL30" s="10">
        <f>3/24000000*OO[[#This Row],[146 (07JUL1985 03:00:00)-Water Temperature (C)]]*OO[[#This Row],[88]]</f>
        <v>1.9978840243399998E-7</v>
      </c>
      <c r="CM30" s="10">
        <f>3/24000000*OO[[#This Row],[147 (07JUL1985 06:00:00)-Water Temperature (C)]]*OO[[#This Row],[89]]</f>
        <v>1.82133810163875E-7</v>
      </c>
      <c r="CN30" s="10">
        <f>3/24000000*OO[[#This Row],[148 (07JUL1985 09:00:00)-Water Temperature (C)]]*OO[[#This Row],[90]]</f>
        <v>2.0539688758874998E-7</v>
      </c>
      <c r="CO30" s="10">
        <f>3/24000000*OO[[#This Row],[149 (07JUL1985 12:00:00)-Water Temperature (C)]]*OO[[#This Row],[91]]</f>
        <v>2.4132719897325002E-7</v>
      </c>
      <c r="CP30" s="10">
        <f>3/24000000*OO[[#This Row],[150 (07JUL1985 15:00:00)-Water Temperature (C)]]*OO[[#This Row],[92]]</f>
        <v>2.8372627724249998E-7</v>
      </c>
      <c r="CQ30" s="10">
        <f>3/24000000*OO[[#This Row],[151 (07JUL1985 18:00:00)-Water Temperature (C)]]*OO[[#This Row],[93]]</f>
        <v>3.2438468951212503E-7</v>
      </c>
      <c r="CR30" s="10">
        <f>3/24000000*OO[[#This Row],[152 (07JUL1985 21:00:00)-Water Temperature (C)]]*OO[[#This Row],[94]]</f>
        <v>3.1630742508899996E-7</v>
      </c>
      <c r="CS30" s="10">
        <f>3/24000000*OO[[#This Row],[153 (08JUL1985 00:00:00)-Water Temperature (C)]]*OO[[#This Row],[95]]</f>
        <v>2.49068889672375E-7</v>
      </c>
      <c r="CT30" s="10">
        <f>3/24000000*OO[[#This Row],[154 (08JUL1985 03:00:00)-Water Temperature (C)]]*OO[[#This Row],[96]]</f>
        <v>1.7766530900155002E-7</v>
      </c>
      <c r="CU30" s="10">
        <f>3/24000000*OO[[#This Row],[155 (08JUL1985 06:00:00)-Water Temperature (C)]]*OO[[#This Row],[97]]</f>
        <v>1.4531588341012499E-7</v>
      </c>
      <c r="CV30" s="10">
        <f>3/24000000*OO[[#This Row],[156 (08JUL1985 09:00:00)-Water Temperature (C)]]*OO[[#This Row],[98]]</f>
        <v>1.6107840702725001E-7</v>
      </c>
      <c r="CW30" s="10">
        <f>3/24000000*OO[[#This Row],[157 (08JUL1985 12:00:00)-Water Temperature (C)]]*OO[[#This Row],[99]]</f>
        <v>1.8023230318021249E-7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0.14521335303290653</v>
      </c>
      <c r="D31" s="10">
        <f>3/24*OO[[#This Row],[60 (26JUN1985 09:00:00)-Water Temperature (C)]]*OO[[#This Row],[2]]/SUM(OO[2])</f>
        <v>1.4759862204592671E-2</v>
      </c>
      <c r="E31" s="10">
        <f>3/24*OO[[#This Row],[61 (26JUN1985 12:00:00)-Water Temperature (C)]]*OO[[#This Row],[3]]/SUM(OO[3])</f>
        <v>4.7582617441865708E-4</v>
      </c>
      <c r="F31" s="10">
        <f>3/24*OO[[#This Row],[62 (26JUN1985 15:00:00)-Water Temperature (C)]]*OO[[#This Row],[4]]/SUM(OO[4])</f>
        <v>3.934818520233386E-5</v>
      </c>
      <c r="G31" s="10">
        <f>3/24*OO[[#This Row],[63 (26JUN1985 18:00:00)-Water Temperature (C)]]*OO[[#This Row],[5]]/SUM(OO[5])</f>
        <v>2.4049551583347081E-5</v>
      </c>
      <c r="H31" s="10">
        <f>3/24*OO[[#This Row],[64 (26JUN1985 21:00:00)-Water Temperature (C)]]*OO[[#This Row],[6]]/SUM(OO[6])</f>
        <v>1.9255980458908775E-5</v>
      </c>
      <c r="I31" s="10">
        <f>3/24*OO[[#This Row],[65 (27JUN1985 00:00:00)-Water Temperature (C)]]*OO[[#This Row],[7]]/SUM(OO[7])</f>
        <v>1.4686419029276749E-5</v>
      </c>
      <c r="J31" s="10">
        <f>3/24*OO[[#This Row],[66 (27JUN1985 03:00:00)-Water Temperature (C)]]*OO[[#This Row],[8]]/SUM(OO[8])</f>
        <v>1.1428619096504827E-5</v>
      </c>
      <c r="K31" s="10">
        <f>3/24*OO[[#This Row],[67 (27JUN1985 06:00:00)-Water Temperature (C)]]*OO[[#This Row],[9]]/SUM(OO[9])</f>
        <v>1.1934853356745937E-5</v>
      </c>
      <c r="L31" s="10">
        <f>3/24*OO[[#This Row],[68 (27JUN1985 09:00:00)-Water Temperature (C)]]*OO[[#This Row],[10]]/SUM(OO[10])</f>
        <v>2.1045863460959768E-5</v>
      </c>
      <c r="M31" s="10">
        <f>3/24*OO[[#This Row],[69 (27JUN1985 12:00:00)-Water Temperature (C)]]*OO[[#This Row],[11]]/SUM(OO[11])</f>
        <v>3.278892562881858E-5</v>
      </c>
      <c r="N31" s="10">
        <f>3/24*OO[[#This Row],[70 (27JUN1985 15:00:00)-Water Temperature (C)]]*OO[[#This Row],[12]]/SUM(OO[12])</f>
        <v>4.0496063654201139E-5</v>
      </c>
      <c r="O31" s="10">
        <f>3/24*OO[[#This Row],[71 (27JUN1985 18:00:00)-Water Temperature (C)]]*OO[[#This Row],[13]]/SUM(OO[13])</f>
        <v>4.0101696189973652E-5</v>
      </c>
      <c r="P31" s="10">
        <f>3/24*OO[[#This Row],[72 (27JUN1985 21:00:00)-Water Temperature (C)]]*OO[[#This Row],[14]]/SUM(OO[14])</f>
        <v>3.2519081583947868E-5</v>
      </c>
      <c r="Q31" s="10">
        <f>3/24*OO[[#This Row],[73 (28JUN1985 00:00:00)-Water Temperature (C)]]*OO[[#This Row],[15]]/SUM(OO[15])</f>
        <v>2.2880704123942042E-5</v>
      </c>
      <c r="R31" s="10">
        <f>3/24*OO[[#This Row],[74 (28JUN1985 03:00:00)-Water Temperature (C)]]*OO[[#This Row],[16]]/SUM(OO[16])</f>
        <v>1.62599402172969E-5</v>
      </c>
      <c r="S31" s="10">
        <f>3/24*OO[[#This Row],[75 (28JUN1985 06:00:00)-Water Temperature (C)]]*OO[[#This Row],[17]]/SUM(OO[17])</f>
        <v>1.279324074109004E-5</v>
      </c>
      <c r="T31" s="10">
        <f>3/24*OO[[#This Row],[76 (28JUN1985 09:00:00)-Water Temperature (C)]]*OO[[#This Row],[18]]/SUM(OO[18])</f>
        <v>1.0760646093932394E-5</v>
      </c>
      <c r="U31" s="10">
        <f>3/24*OO[[#This Row],[77 (28JUN1985 12:00:00)-Water Temperature (C)]]*OO[[#This Row],[19]]/SUM(OO[19])</f>
        <v>8.3917976063601278E-6</v>
      </c>
      <c r="V31" s="10">
        <f>3/24000000*OO[[#This Row],[78 (28JUN1985 15:00:00)-Water Temperature (C)]]*OO[[#This Row],[20]]</f>
        <v>6.5216973266599992E-6</v>
      </c>
      <c r="W31" s="10">
        <f>3/24000000*OO[[#This Row],[79 (28JUN1985 18:00:00)-Water Temperature (C)]]*OO[[#This Row],[21]]</f>
        <v>4.9267782150749991E-6</v>
      </c>
      <c r="X31" s="10">
        <f>3/24000000*OO[[#This Row],[80 (28JUN1985 21:00:00)-Water Temperature (C)]]*OO[[#This Row],[22]]</f>
        <v>3.7925022660524996E-6</v>
      </c>
      <c r="Y31" s="10">
        <f>3/24000000*OO[[#This Row],[81 (29JUN1985 00:00:00)-Water Temperature (C)]]*OO[[#This Row],[23]]</f>
        <v>2.9037461472000002E-6</v>
      </c>
      <c r="Z31" s="10">
        <f>3/24000000*OO[[#This Row],[82 (29JUN1985 03:00:00)-Water Temperature (C)]]*OO[[#This Row],[24]]</f>
        <v>2.3782394570024998E-6</v>
      </c>
      <c r="AA31" s="10">
        <f>3/24000000*OO[[#This Row],[83 (29JUN1985 06:00:00)-Water Temperature (C)]]*OO[[#This Row],[25]]</f>
        <v>2.2095085073662501E-6</v>
      </c>
      <c r="AB31" s="10">
        <f>3/24000000*OO[[#This Row],[84 (29JUN1985 09:00:00)-Water Temperature (C)]]*OO[[#This Row],[26]]</f>
        <v>2.4258783551887502E-6</v>
      </c>
      <c r="AC31" s="10">
        <f>3/24000000*OO[[#This Row],[85 (29JUN1985 12:00:00)-Water Temperature (C)]]*OO[[#This Row],[27]]</f>
        <v>2.9592295937612498E-6</v>
      </c>
      <c r="AD31" s="10">
        <f>3/24000000*OO[[#This Row],[86 (29JUN1985 15:00:00)-Water Temperature (C)]]*OO[[#This Row],[28]]</f>
        <v>3.7174512485099995E-6</v>
      </c>
      <c r="AE31" s="10">
        <f>3/24000000*OO[[#This Row],[88 (29JUN1985 21:00:00)-Water Temperature (C)]]*OO[[#This Row],[30]]</f>
        <v>3.9583519264424997E-6</v>
      </c>
      <c r="AF31" s="10">
        <f>3/24000000*OO[[#This Row],[88 (29JUN1985 21:00:00)-Water Temperature (C)]]*OO[[#This Row],[30]]</f>
        <v>3.9583519264424997E-6</v>
      </c>
      <c r="AG31" s="10">
        <f>3/24000000*OO[[#This Row],[89 (30JUN1985 00:00:00)-Water Temperature (C)]]*OO[[#This Row],[31]]</f>
        <v>2.9311227672474995E-6</v>
      </c>
      <c r="AH31" s="10">
        <f>3/24000000*OO[[#This Row],[90 (30JUN1985 03:00:00)-Water Temperature (C)]]*OO[[#This Row],[32]]</f>
        <v>1.93675559058375E-6</v>
      </c>
      <c r="AI31" s="10">
        <f>3/24000000*OO[[#This Row],[91 (30JUN1985 06:00:00)-Water Temperature (C)]]*OO[[#This Row],[33]]</f>
        <v>1.4989992108449999E-6</v>
      </c>
      <c r="AJ31" s="10">
        <f>3/24000000*OO[[#This Row],[92 (30JUN1985 09:00:00)-Water Temperature (C)]]*OO[[#This Row],[34]]</f>
        <v>1.5193490319724998E-6</v>
      </c>
      <c r="AK31" s="10">
        <f>3/24000000*OO[[#This Row],[93 (30JUN1985 12:00:00)-Water Temperature (C)]]*OO[[#This Row],[35]]</f>
        <v>1.82174909709375E-6</v>
      </c>
      <c r="AL31" s="10">
        <f>3/24000000*OO[[#This Row],[94 (30JUN1985 15:00:00)-Water Temperature (C)]]*OO[[#This Row],[36]]</f>
        <v>2.4209903384457503E-6</v>
      </c>
      <c r="AM31" s="10">
        <f>3/24000000*OO[[#This Row],[95 (30JUN1985 18:00:00)-Water Temperature (C)]]*OO[[#This Row],[37]]</f>
        <v>2.8790821362412503E-6</v>
      </c>
      <c r="AN31" s="10">
        <f>3/24000000*OO[[#This Row],[96 (30JUN1985 21:00:00)-Water Temperature (C)]]*OO[[#This Row],[38]]</f>
        <v>2.6246678915531249E-6</v>
      </c>
      <c r="AO31" s="10">
        <f>3/24000000*OO[[#This Row],[97 (01JUL1985 00:00:00)-Water Temperature (C)]]*OO[[#This Row],[39]]</f>
        <v>1.9333354908280001E-6</v>
      </c>
      <c r="AP31" s="10">
        <f>3/24000000*OO[[#This Row],[98 (01JUL1985 03:00:00)-Water Temperature (C)]]*OO[[#This Row],[40]]</f>
        <v>1.2964009570944998E-6</v>
      </c>
      <c r="AQ31" s="10">
        <f>3/24000000*OO[[#This Row],[99 (01JUL1985 06:00:00)-Water Temperature (C)]]*OO[[#This Row],[41]]</f>
        <v>1.0504083360333751E-6</v>
      </c>
      <c r="AR31" s="10">
        <f>3/24000000*OO[[#This Row],[100 (01JUL1985 09:00:00)-Water Temperature (C)]]*OO[[#This Row],[42]]</f>
        <v>1.1578412870599999E-6</v>
      </c>
      <c r="AS31" s="10">
        <f>3/24000000*OO[[#This Row],[101 (01JUL1985 12:00:00)-Water Temperature (C)]]*OO[[#This Row],[43]]</f>
        <v>1.373992592018E-6</v>
      </c>
      <c r="AT31" s="10">
        <f>3/24000000*OO[[#This Row],[102 (01JUL1985 15:00:00)-Water Temperature (C)]]*OO[[#This Row],[44]]</f>
        <v>1.5613384113837498E-6</v>
      </c>
      <c r="AU31" s="10">
        <f>3/24000000*OO[[#This Row],[103 (01JUL1985 18:00:00)-Water Temperature (C)]]*OO[[#This Row],[45]]</f>
        <v>1.51924526058375E-6</v>
      </c>
      <c r="AV31" s="10">
        <f>3/24000000*OO[[#This Row],[104 (01JUL1985 21:00:00)-Water Temperature (C)]]*OO[[#This Row],[46]]</f>
        <v>1.2976457596570002E-6</v>
      </c>
      <c r="AW31" s="10">
        <f>3/24000000*OO[[#This Row],[105 (02JUL1985 00:00:00)-Water Temperature (C)]]*OO[[#This Row],[47]]</f>
        <v>1.0189590789521251E-6</v>
      </c>
      <c r="AX31" s="10">
        <f>3/24000000*OO[[#This Row],[106 (02JUL1985 03:00:00)-Water Temperature (C)]]*OO[[#This Row],[48]]</f>
        <v>8.2451952929699994E-7</v>
      </c>
      <c r="AY31" s="10">
        <f>3/24000000*OO[[#This Row],[107 (02JUL1985 06:00:00)-Water Temperature (C)]]*OO[[#This Row],[49]]</f>
        <v>7.5165332470312504E-7</v>
      </c>
      <c r="AZ31" s="10">
        <f>3/24000000*OO[[#This Row],[108 (02JUL1985 09:00:00)-Water Temperature (C)]]*OO[[#This Row],[50]]</f>
        <v>9.0073167525599997E-7</v>
      </c>
      <c r="BA31" s="10">
        <f>3/24000000*OO[[#This Row],[109 (02JUL1985 12:00:00)-Water Temperature (C)]]*OO[[#This Row],[51]]</f>
        <v>1.1194956717094997E-6</v>
      </c>
      <c r="BB31" s="10">
        <f>3/24000000*OO[[#This Row],[110 (02JUL1985 15:00:00)-Water Temperature (C)]]*OO[[#This Row],[52]]</f>
        <v>1.3398051892959998E-6</v>
      </c>
      <c r="BC31" s="10">
        <f>3/24000000*OO[[#This Row],[111 (02JUL1985 18:00:00)-Water Temperature (C)]]*OO[[#This Row],[53]]</f>
        <v>1.3627387483806249E-6</v>
      </c>
      <c r="BD31" s="10">
        <f>3/24000000*OO[[#This Row],[112 (02JUL1985 21:00:00)-Water Temperature (C)]]*OO[[#This Row],[54]]</f>
        <v>1.158873871224E-6</v>
      </c>
      <c r="BE31" s="10">
        <f>3/24000000*OO[[#This Row],[113 (03JUL1985 00:00:00)-Water Temperature (C)]]*OO[[#This Row],[55]]</f>
        <v>8.6560897430025006E-7</v>
      </c>
      <c r="BF31" s="10">
        <f>3/24000000*OO[[#This Row],[114 (03JUL1985 03:00:00)-Water Temperature (C)]]*OO[[#This Row],[56]]</f>
        <v>6.4690275016500003E-7</v>
      </c>
      <c r="BG31" s="10">
        <f>3/24000000*OO[[#This Row],[115 (03JUL1985 06:00:00)-Water Temperature (C)]]*OO[[#This Row],[57]]</f>
        <v>5.8294988504512501E-7</v>
      </c>
      <c r="BH31" s="10">
        <f>3/24000000*OO[[#This Row],[116 (03JUL1985 09:00:00)-Water Temperature (C)]]*OO[[#This Row],[58]]</f>
        <v>7.1396510136000001E-7</v>
      </c>
      <c r="BI31" s="10">
        <f>3/24000000*OO[[#This Row],[117 (03JUL1985 12:00:00)-Water Temperature (C)]]*OO[[#This Row],[59]]</f>
        <v>1.01228851890075E-6</v>
      </c>
      <c r="BJ31" s="10">
        <f>3/24000000*OO[[#This Row],[118 (03JUL1985 15:00:00)-Water Temperature (C)]]*OO[[#This Row],[60]]</f>
        <v>1.315899413455625E-6</v>
      </c>
      <c r="BK31" s="10">
        <f>3/24000000*OO[[#This Row],[119 (03JUL1985 18:00:00)-Water Temperature (C)]]*OO[[#This Row],[61]]</f>
        <v>1.3619174195030002E-6</v>
      </c>
      <c r="BL31" s="10">
        <f>3/24000000*OO[[#This Row],[120 (03JUL1985 21:00:00)-Water Temperature (C)]]*OO[[#This Row],[62]]</f>
        <v>1.102569997387E-6</v>
      </c>
      <c r="BM31" s="10">
        <f>3/24000000*OO[[#This Row],[121 (04JUL1985 00:00:00)-Water Temperature (C)]]*OO[[#This Row],[63]]</f>
        <v>7.5088674930499992E-7</v>
      </c>
      <c r="BN31" s="10">
        <f>3/24000000*OO[[#This Row],[122 (04JUL1985 03:00:00)-Water Temperature (C)]]*OO[[#This Row],[64]]</f>
        <v>5.1081402526875E-7</v>
      </c>
      <c r="BO31" s="10">
        <f>3/24000000*OO[[#This Row],[123 (04JUL1985 06:00:00)-Water Temperature (C)]]*OO[[#This Row],[65]]</f>
        <v>4.3303099211962504E-7</v>
      </c>
      <c r="BP31" s="10">
        <f>3/24000000*OO[[#This Row],[124 (04JUL1985 09:00:00)-Water Temperature (C)]]*OO[[#This Row],[66]]</f>
        <v>5.0347998871874998E-7</v>
      </c>
      <c r="BQ31" s="10">
        <f>3/24000000*OO[[#This Row],[125 (04JUL1985 12:00:00)-Water Temperature (C)]]*OO[[#This Row],[67]]</f>
        <v>5.9017454610174991E-7</v>
      </c>
      <c r="BR31" s="10">
        <f>3/24000000*OO[[#This Row],[126 (04JUL1985 15:00:00)-Water Temperature (C)]]*OO[[#This Row],[68]]</f>
        <v>6.0698982599062495E-7</v>
      </c>
      <c r="BS31" s="10">
        <f>3/24000000*OO[[#This Row],[127 (04JUL1985 18:00:00)-Water Temperature (C)]]*OO[[#This Row],[69]]</f>
        <v>5.2362099862187496E-7</v>
      </c>
      <c r="BT31" s="10">
        <f>3/24000000*OO[[#This Row],[128 (04JUL1985 21:00:00)-Water Temperature (C)]]*OO[[#This Row],[70]]</f>
        <v>4.4833440596999999E-7</v>
      </c>
      <c r="BU31" s="10">
        <f>3/24000000*OO[[#This Row],[129 (05JUL1985 00:00:00)-Water Temperature (C)]]*OO[[#This Row],[71]]</f>
        <v>3.9190654523449999E-7</v>
      </c>
      <c r="BV31" s="10">
        <f>3/24000000*OO[[#This Row],[130 (05JUL1985 03:00:00)-Water Temperature (C)]]*OO[[#This Row],[72]]</f>
        <v>3.5206898138875002E-7</v>
      </c>
      <c r="BW31" s="10">
        <f>3/24000000*OO[[#This Row],[131 (05JUL1985 06:00:00)-Water Temperature (C)]]*OO[[#This Row],[73]]</f>
        <v>3.3165609580799999E-7</v>
      </c>
      <c r="BX31" s="10">
        <f>3/24000000*OO[[#This Row],[132 (05JUL1985 09:00:00)-Water Temperature (C)]]*OO[[#This Row],[74]]</f>
        <v>3.8914367120599998E-7</v>
      </c>
      <c r="BY31" s="10">
        <f>3/24000000*OO[[#This Row],[133 (05JUL1985 12:00:00)-Water Temperature (C)]]*OO[[#This Row],[75]]</f>
        <v>5.6213168186500003E-7</v>
      </c>
      <c r="BZ31" s="10">
        <f>3/24000000*OO[[#This Row],[134 (05JUL1985 15:00:00)-Water Temperature (C)]]*OO[[#This Row],[76]]</f>
        <v>7.7439125196099983E-7</v>
      </c>
      <c r="CA31" s="10">
        <f>3/24000000*OO[[#This Row],[135 (05JUL1985 18:00:00)-Water Temperature (C)]]*OO[[#This Row],[77]]</f>
        <v>8.4356689725000002E-7</v>
      </c>
      <c r="CB31" s="10">
        <f>3/24000000*OO[[#This Row],[136 (05JUL1985 21:00:00)-Water Temperature (C)]]*OO[[#This Row],[78]]</f>
        <v>7.0431197325937493E-7</v>
      </c>
      <c r="CC31" s="10">
        <f>3/24000000*OO[[#This Row],[137 (06JUL1985 00:00:00)-Water Temperature (C)]]*OO[[#This Row],[79]]</f>
        <v>4.7836613700374995E-7</v>
      </c>
      <c r="CD31" s="10">
        <f>3/24000000*OO[[#This Row],[138 (06JUL1985 03:00:00)-Water Temperature (C)]]*OO[[#This Row],[80]]</f>
        <v>3.1729913853749996E-7</v>
      </c>
      <c r="CE31" s="10">
        <f>3/24000000*OO[[#This Row],[139 (06JUL1985 06:00:00)-Water Temperature (C)]]*OO[[#This Row],[81]]</f>
        <v>2.5930485230837502E-7</v>
      </c>
      <c r="CF31" s="10">
        <f>3/24000000*OO[[#This Row],[140 (06JUL1985 09:00:00)-Water Temperature (C)]]*OO[[#This Row],[82]]</f>
        <v>2.7950432865112504E-7</v>
      </c>
      <c r="CG31" s="10">
        <f>3/24000000*OO[[#This Row],[141 (06JUL1985 12:00:00)-Water Temperature (C)]]*OO[[#This Row],[83]]</f>
        <v>3.3501997624599998E-7</v>
      </c>
      <c r="CH31" s="10">
        <f>3/24000000*OO[[#This Row],[142 (06JUL1985 15:00:00)-Water Temperature (C)]]*OO[[#This Row],[84]]</f>
        <v>3.6939747761099998E-7</v>
      </c>
      <c r="CI31" s="10">
        <f>3/24000000*OO[[#This Row],[143 (06JUL1985 18:00:00)-Water Temperature (C)]]*OO[[#This Row],[85]]</f>
        <v>3.7173568170300005E-7</v>
      </c>
      <c r="CJ31" s="10">
        <f>3/24000000*OO[[#This Row],[144 (06JUL1985 21:00:00)-Water Temperature (C)]]*OO[[#This Row],[86]]</f>
        <v>3.2984646701849999E-7</v>
      </c>
      <c r="CK31" s="10">
        <f>3/24000000*OO[[#This Row],[145 (07JUL1985 00:00:00)-Water Temperature (C)]]*OO[[#This Row],[87]]</f>
        <v>2.7488171293499997E-7</v>
      </c>
      <c r="CL31" s="10">
        <f>3/24000000*OO[[#This Row],[146 (07JUL1985 03:00:00)-Water Temperature (C)]]*OO[[#This Row],[88]]</f>
        <v>2.24458317775875E-7</v>
      </c>
      <c r="CM31" s="10">
        <f>3/24000000*OO[[#This Row],[147 (07JUL1985 06:00:00)-Water Temperature (C)]]*OO[[#This Row],[89]]</f>
        <v>2.0187363229874999E-7</v>
      </c>
      <c r="CN31" s="10">
        <f>3/24000000*OO[[#This Row],[148 (07JUL1985 09:00:00)-Water Temperature (C)]]*OO[[#This Row],[90]]</f>
        <v>2.2715204877562496E-7</v>
      </c>
      <c r="CO31" s="10">
        <f>3/24000000*OO[[#This Row],[149 (07JUL1985 12:00:00)-Water Temperature (C)]]*OO[[#This Row],[91]]</f>
        <v>2.6719007829800003E-7</v>
      </c>
      <c r="CP31" s="10">
        <f>3/24000000*OO[[#This Row],[150 (07JUL1985 15:00:00)-Water Temperature (C)]]*OO[[#This Row],[92]]</f>
        <v>3.1651249936424998E-7</v>
      </c>
      <c r="CQ31" s="10">
        <f>3/24000000*OO[[#This Row],[151 (07JUL1985 18:00:00)-Water Temperature (C)]]*OO[[#This Row],[93]]</f>
        <v>3.6334485598249994E-7</v>
      </c>
      <c r="CR31" s="10">
        <f>3/24000000*OO[[#This Row],[152 (07JUL1985 21:00:00)-Water Temperature (C)]]*OO[[#This Row],[94]]</f>
        <v>3.5536073568962494E-7</v>
      </c>
      <c r="CS31" s="10">
        <f>3/24000000*OO[[#This Row],[153 (08JUL1985 00:00:00)-Water Temperature (C)]]*OO[[#This Row],[95]]</f>
        <v>2.8292202217112498E-7</v>
      </c>
      <c r="CT31" s="10">
        <f>3/24000000*OO[[#This Row],[154 (08JUL1985 03:00:00)-Water Temperature (C)]]*OO[[#This Row],[96]]</f>
        <v>2.03247917870625E-7</v>
      </c>
      <c r="CU31" s="10">
        <f>3/24000000*OO[[#This Row],[155 (08JUL1985 06:00:00)-Water Temperature (C)]]*OO[[#This Row],[97]]</f>
        <v>1.6219247142224999E-7</v>
      </c>
      <c r="CV31" s="10">
        <f>3/24000000*OO[[#This Row],[156 (08JUL1985 09:00:00)-Water Temperature (C)]]*OO[[#This Row],[98]]</f>
        <v>1.7841429567774998E-7</v>
      </c>
      <c r="CW31" s="10">
        <f>3/24000000*OO[[#This Row],[157 (08JUL1985 12:00:00)-Water Temperature (C)]]*OO[[#This Row],[99]]</f>
        <v>1.9870672187637496E-7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0.13506907615627137</v>
      </c>
      <c r="D32" s="10">
        <f>3/24*OO[[#This Row],[60 (26JUN1985 09:00:00)-Water Temperature (C)]]*OO[[#This Row],[2]]/SUM(OO[2])</f>
        <v>1.8987761325391553E-2</v>
      </c>
      <c r="E32" s="10">
        <f>3/24*OO[[#This Row],[61 (26JUN1985 12:00:00)-Water Temperature (C)]]*OO[[#This Row],[3]]/SUM(OO[3])</f>
        <v>6.7764405231225222E-4</v>
      </c>
      <c r="F32" s="10">
        <f>3/24*OO[[#This Row],[62 (26JUN1985 15:00:00)-Water Temperature (C)]]*OO[[#This Row],[4]]/SUM(OO[4])</f>
        <v>4.203964407499649E-5</v>
      </c>
      <c r="G32" s="10">
        <f>3/24*OO[[#This Row],[63 (26JUN1985 18:00:00)-Water Temperature (C)]]*OO[[#This Row],[5]]/SUM(OO[5])</f>
        <v>2.1628850050654453E-5</v>
      </c>
      <c r="H32" s="10">
        <f>3/24*OO[[#This Row],[64 (26JUN1985 21:00:00)-Water Temperature (C)]]*OO[[#This Row],[6]]/SUM(OO[6])</f>
        <v>1.7153663594717276E-5</v>
      </c>
      <c r="I32" s="10">
        <f>3/24*OO[[#This Row],[65 (27JUN1985 00:00:00)-Water Temperature (C)]]*OO[[#This Row],[7]]/SUM(OO[7])</f>
        <v>1.3093050803322661E-5</v>
      </c>
      <c r="J32" s="10">
        <f>3/24*OO[[#This Row],[66 (27JUN1985 03:00:00)-Water Temperature (C)]]*OO[[#This Row],[8]]/SUM(OO[8])</f>
        <v>1.0112453400453708E-5</v>
      </c>
      <c r="K32" s="10">
        <f>3/24*OO[[#This Row],[67 (27JUN1985 06:00:00)-Water Temperature (C)]]*OO[[#This Row],[9]]/SUM(OO[9])</f>
        <v>1.0058416864908294E-5</v>
      </c>
      <c r="L32" s="10">
        <f>3/24*OO[[#This Row],[68 (27JUN1985 09:00:00)-Water Temperature (C)]]*OO[[#This Row],[10]]/SUM(OO[10])</f>
        <v>1.7541763950757198E-5</v>
      </c>
      <c r="M32" s="10">
        <f>3/24*OO[[#This Row],[69 (27JUN1985 12:00:00)-Water Temperature (C)]]*OO[[#This Row],[11]]/SUM(OO[11])</f>
        <v>2.8056908812891706E-5</v>
      </c>
      <c r="N32" s="10">
        <f>3/24*OO[[#This Row],[70 (27JUN1985 15:00:00)-Water Temperature (C)]]*OO[[#This Row],[12]]/SUM(OO[12])</f>
        <v>3.5456235328148062E-5</v>
      </c>
      <c r="O32" s="10">
        <f>3/24*OO[[#This Row],[71 (27JUN1985 18:00:00)-Water Temperature (C)]]*OO[[#This Row],[13]]/SUM(OO[13])</f>
        <v>3.5612196646455525E-5</v>
      </c>
      <c r="P32" s="10">
        <f>3/24*OO[[#This Row],[72 (27JUN1985 21:00:00)-Water Temperature (C)]]*OO[[#This Row],[14]]/SUM(OO[14])</f>
        <v>2.9182899273790483E-5</v>
      </c>
      <c r="Q32" s="10">
        <f>3/24*OO[[#This Row],[73 (28JUN1985 00:00:00)-Water Temperature (C)]]*OO[[#This Row],[15]]/SUM(OO[15])</f>
        <v>2.0694709768419801E-5</v>
      </c>
      <c r="R32" s="10">
        <f>3/24*OO[[#This Row],[74 (28JUN1985 03:00:00)-Water Temperature (C)]]*OO[[#This Row],[16]]/SUM(OO[16])</f>
        <v>1.46181284334436E-5</v>
      </c>
      <c r="S32" s="10">
        <f>3/24*OO[[#This Row],[75 (28JUN1985 06:00:00)-Water Temperature (C)]]*OO[[#This Row],[17]]/SUM(OO[17])</f>
        <v>1.1438076011681663E-5</v>
      </c>
      <c r="T32" s="10">
        <f>3/24*OO[[#This Row],[76 (28JUN1985 09:00:00)-Water Temperature (C)]]*OO[[#This Row],[18]]/SUM(OO[18])</f>
        <v>9.7694536292474544E-6</v>
      </c>
      <c r="U32" s="10">
        <f>3/24*OO[[#This Row],[77 (28JUN1985 12:00:00)-Water Temperature (C)]]*OO[[#This Row],[19]]/SUM(OO[19])</f>
        <v>7.6662778434230285E-6</v>
      </c>
      <c r="V32" s="10">
        <f>3/24000000*OO[[#This Row],[78 (28JUN1985 15:00:00)-Water Temperature (C)]]*OO[[#This Row],[20]]</f>
        <v>5.9323164546900012E-6</v>
      </c>
      <c r="W32" s="10">
        <f>3/24000000*OO[[#This Row],[79 (28JUN1985 18:00:00)-Water Temperature (C)]]*OO[[#This Row],[21]]</f>
        <v>4.4678645817224998E-6</v>
      </c>
      <c r="X32" s="10">
        <f>3/24000000*OO[[#This Row],[80 (28JUN1985 21:00:00)-Water Temperature (C)]]*OO[[#This Row],[22]]</f>
        <v>3.4084692996824995E-6</v>
      </c>
      <c r="Y32" s="10">
        <f>3/24000000*OO[[#This Row],[81 (29JUN1985 00:00:00)-Water Temperature (C)]]*OO[[#This Row],[23]]</f>
        <v>2.608668437085E-6</v>
      </c>
      <c r="Z32" s="10">
        <f>3/24000000*OO[[#This Row],[82 (29JUN1985 03:00:00)-Water Temperature (C)]]*OO[[#This Row],[24]]</f>
        <v>2.1099158735512497E-6</v>
      </c>
      <c r="AA32" s="10">
        <f>3/24000000*OO[[#This Row],[83 (29JUN1985 06:00:00)-Water Temperature (C)]]*OO[[#This Row],[25]]</f>
        <v>1.9452625608624997E-6</v>
      </c>
      <c r="AB32" s="10">
        <f>3/24000000*OO[[#This Row],[84 (29JUN1985 09:00:00)-Water Temperature (C)]]*OO[[#This Row],[26]]</f>
        <v>2.1313918524E-6</v>
      </c>
      <c r="AC32" s="10">
        <f>3/24000000*OO[[#This Row],[85 (29JUN1985 12:00:00)-Water Temperature (C)]]*OO[[#This Row],[27]]</f>
        <v>2.5989408861224997E-6</v>
      </c>
      <c r="AD32" s="10">
        <f>3/24000000*OO[[#This Row],[86 (29JUN1985 15:00:00)-Water Temperature (C)]]*OO[[#This Row],[28]]</f>
        <v>3.28616481241125E-6</v>
      </c>
      <c r="AE32" s="10">
        <f>3/24000000*OO[[#This Row],[88 (29JUN1985 21:00:00)-Water Temperature (C)]]*OO[[#This Row],[30]]</f>
        <v>3.5415477453437499E-6</v>
      </c>
      <c r="AF32" s="10">
        <f>3/24000000*OO[[#This Row],[88 (29JUN1985 21:00:00)-Water Temperature (C)]]*OO[[#This Row],[30]]</f>
        <v>3.5415477453437499E-6</v>
      </c>
      <c r="AG32" s="10">
        <f>3/24000000*OO[[#This Row],[89 (30JUN1985 00:00:00)-Water Temperature (C)]]*OO[[#This Row],[31]]</f>
        <v>2.6635092095246249E-6</v>
      </c>
      <c r="AH32" s="10">
        <f>3/24000000*OO[[#This Row],[90 (30JUN1985 03:00:00)-Water Temperature (C)]]*OO[[#This Row],[32]]</f>
        <v>1.7697274109487498E-6</v>
      </c>
      <c r="AI32" s="10">
        <f>3/24000000*OO[[#This Row],[91 (30JUN1985 06:00:00)-Water Temperature (C)]]*OO[[#This Row],[33]]</f>
        <v>1.3329403499233749E-6</v>
      </c>
      <c r="AJ32" s="10">
        <f>3/24000000*OO[[#This Row],[92 (30JUN1985 09:00:00)-Water Temperature (C)]]*OO[[#This Row],[34]]</f>
        <v>1.3351593150637501E-6</v>
      </c>
      <c r="AK32" s="10">
        <f>3/24000000*OO[[#This Row],[93 (30JUN1985 12:00:00)-Water Temperature (C)]]*OO[[#This Row],[35]]</f>
        <v>1.597224663231E-6</v>
      </c>
      <c r="AL32" s="10">
        <f>3/24000000*OO[[#This Row],[94 (30JUN1985 15:00:00)-Water Temperature (C)]]*OO[[#This Row],[36]]</f>
        <v>2.1311333417534997E-6</v>
      </c>
      <c r="AM32" s="10">
        <f>3/24000000*OO[[#This Row],[95 (30JUN1985 18:00:00)-Water Temperature (C)]]*OO[[#This Row],[37]]</f>
        <v>2.5459925582385001E-6</v>
      </c>
      <c r="AN32" s="10">
        <f>3/24000000*OO[[#This Row],[96 (30JUN1985 21:00:00)-Water Temperature (C)]]*OO[[#This Row],[38]]</f>
        <v>2.3465721188453744E-6</v>
      </c>
      <c r="AO32" s="10">
        <f>3/24000000*OO[[#This Row],[97 (01JUL1985 00:00:00)-Water Temperature (C)]]*OO[[#This Row],[39]]</f>
        <v>1.7570751962014997E-6</v>
      </c>
      <c r="AP32" s="10">
        <f>3/24000000*OO[[#This Row],[98 (01JUL1985 03:00:00)-Water Temperature (C)]]*OO[[#This Row],[40]]</f>
        <v>1.1803894463100001E-6</v>
      </c>
      <c r="AQ32" s="10">
        <f>3/24000000*OO[[#This Row],[99 (01JUL1985 06:00:00)-Water Temperature (C)]]*OO[[#This Row],[41]]</f>
        <v>9.3093650015287495E-7</v>
      </c>
      <c r="AR32" s="10">
        <f>3/24000000*OO[[#This Row],[100 (01JUL1985 09:00:00)-Water Temperature (C)]]*OO[[#This Row],[42]]</f>
        <v>1.0160378123788749E-6</v>
      </c>
      <c r="AS32" s="10">
        <f>3/24000000*OO[[#This Row],[101 (01JUL1985 12:00:00)-Water Temperature (C)]]*OO[[#This Row],[43]]</f>
        <v>1.204838787075E-6</v>
      </c>
      <c r="AT32" s="10">
        <f>3/24000000*OO[[#This Row],[102 (01JUL1985 15:00:00)-Water Temperature (C)]]*OO[[#This Row],[44]]</f>
        <v>1.3791905169952499E-6</v>
      </c>
      <c r="AU32" s="10">
        <f>3/24000000*OO[[#This Row],[103 (01JUL1985 18:00:00)-Water Temperature (C)]]*OO[[#This Row],[45]]</f>
        <v>1.3502458056085E-6</v>
      </c>
      <c r="AV32" s="10">
        <f>3/24000000*OO[[#This Row],[104 (01JUL1985 21:00:00)-Water Temperature (C)]]*OO[[#This Row],[46]]</f>
        <v>1.162272781795125E-6</v>
      </c>
      <c r="AW32" s="10">
        <f>3/24000000*OO[[#This Row],[105 (02JUL1985 00:00:00)-Water Temperature (C)]]*OO[[#This Row],[47]]</f>
        <v>9.125990749440001E-7</v>
      </c>
      <c r="AX32" s="10">
        <f>3/24000000*OO[[#This Row],[106 (02JUL1985 03:00:00)-Water Temperature (C)]]*OO[[#This Row],[48]]</f>
        <v>7.3407904425750002E-7</v>
      </c>
      <c r="AY32" s="10">
        <f>3/24000000*OO[[#This Row],[107 (02JUL1985 06:00:00)-Water Temperature (C)]]*OO[[#This Row],[49]]</f>
        <v>6.6108016043762501E-7</v>
      </c>
      <c r="AZ32" s="10">
        <f>3/24000000*OO[[#This Row],[108 (02JUL1985 09:00:00)-Water Temperature (C)]]*OO[[#This Row],[50]]</f>
        <v>7.8948382928625004E-7</v>
      </c>
      <c r="BA32" s="10">
        <f>3/24000000*OO[[#This Row],[109 (02JUL1985 12:00:00)-Water Temperature (C)]]*OO[[#This Row],[51]]</f>
        <v>9.8170317122849987E-7</v>
      </c>
      <c r="BB32" s="10">
        <f>3/24000000*OO[[#This Row],[110 (02JUL1985 15:00:00)-Water Temperature (C)]]*OO[[#This Row],[52]]</f>
        <v>1.1844192529200002E-6</v>
      </c>
      <c r="BC32" s="10">
        <f>3/24000000*OO[[#This Row],[111 (02JUL1985 18:00:00)-Water Temperature (C)]]*OO[[#This Row],[53]]</f>
        <v>1.2143251672555E-6</v>
      </c>
      <c r="BD32" s="10">
        <f>3/24000000*OO[[#This Row],[112 (02JUL1985 21:00:00)-Water Temperature (C)]]*OO[[#This Row],[54]]</f>
        <v>1.0384574451159999E-6</v>
      </c>
      <c r="BE32" s="10">
        <f>3/24000000*OO[[#This Row],[113 (03JUL1985 00:00:00)-Water Temperature (C)]]*OO[[#This Row],[55]]</f>
        <v>7.8348218974000004E-7</v>
      </c>
      <c r="BF32" s="10">
        <f>3/24000000*OO[[#This Row],[114 (03JUL1985 03:00:00)-Water Temperature (C)]]*OO[[#This Row],[56]]</f>
        <v>5.8013750378499991E-7</v>
      </c>
      <c r="BG32" s="10">
        <f>3/24000000*OO[[#This Row],[115 (03JUL1985 06:00:00)-Water Temperature (C)]]*OO[[#This Row],[57]]</f>
        <v>5.1374832087562497E-7</v>
      </c>
      <c r="BH32" s="10">
        <f>3/24000000*OO[[#This Row],[116 (03JUL1985 09:00:00)-Water Temperature (C)]]*OO[[#This Row],[58]]</f>
        <v>6.260121523295E-7</v>
      </c>
      <c r="BI32" s="10">
        <f>3/24000000*OO[[#This Row],[117 (03JUL1985 12:00:00)-Water Temperature (C)]]*OO[[#This Row],[59]]</f>
        <v>8.8724652250299987E-7</v>
      </c>
      <c r="BJ32" s="10">
        <f>3/24000000*OO[[#This Row],[118 (03JUL1985 15:00:00)-Water Temperature (C)]]*OO[[#This Row],[60]]</f>
        <v>1.1616518718032499E-6</v>
      </c>
      <c r="BK32" s="10">
        <f>3/24000000*OO[[#This Row],[119 (03JUL1985 18:00:00)-Water Temperature (C)]]*OO[[#This Row],[61]]</f>
        <v>1.2134792140205E-6</v>
      </c>
      <c r="BL32" s="10">
        <f>3/24000000*OO[[#This Row],[120 (03JUL1985 21:00:00)-Water Temperature (C)]]*OO[[#This Row],[62]]</f>
        <v>9.9646437715274986E-7</v>
      </c>
      <c r="BM32" s="10">
        <f>3/24000000*OO[[#This Row],[121 (04JUL1985 00:00:00)-Water Temperature (C)]]*OO[[#This Row],[63]]</f>
        <v>6.8718810858875007E-7</v>
      </c>
      <c r="BN32" s="10">
        <f>3/24000000*OO[[#This Row],[122 (04JUL1985 03:00:00)-Water Temperature (C)]]*OO[[#This Row],[64]]</f>
        <v>4.6255840595450001E-7</v>
      </c>
      <c r="BO32" s="10">
        <f>3/24000000*OO[[#This Row],[123 (04JUL1985 06:00:00)-Water Temperature (C)]]*OO[[#This Row],[65]]</f>
        <v>3.8217816673312493E-7</v>
      </c>
      <c r="BP32" s="10">
        <f>3/24000000*OO[[#This Row],[124 (04JUL1985 09:00:00)-Water Temperature (C)]]*OO[[#This Row],[66]]</f>
        <v>4.4139346591437496E-7</v>
      </c>
      <c r="BQ32" s="10">
        <f>3/24000000*OO[[#This Row],[125 (04JUL1985 12:00:00)-Water Temperature (C)]]*OO[[#This Row],[67]]</f>
        <v>5.1791468035875005E-7</v>
      </c>
      <c r="BR32" s="10">
        <f>3/24000000*OO[[#This Row],[126 (04JUL1985 15:00:00)-Water Temperature (C)]]*OO[[#This Row],[68]]</f>
        <v>5.3611244834999993E-7</v>
      </c>
      <c r="BS32" s="10">
        <f>3/24000000*OO[[#This Row],[127 (04JUL1985 18:00:00)-Water Temperature (C)]]*OO[[#This Row],[69]]</f>
        <v>4.6758100723250002E-7</v>
      </c>
      <c r="BT32" s="10">
        <f>3/24000000*OO[[#This Row],[128 (04JUL1985 21:00:00)-Water Temperature (C)]]*OO[[#This Row],[70]]</f>
        <v>3.988881515745E-7</v>
      </c>
      <c r="BU32" s="10">
        <f>3/24000000*OO[[#This Row],[129 (05JUL1985 00:00:00)-Water Temperature (C)]]*OO[[#This Row],[71]]</f>
        <v>3.4673536829374999E-7</v>
      </c>
      <c r="BV32" s="10">
        <f>3/24000000*OO[[#This Row],[130 (05JUL1985 03:00:00)-Water Temperature (C)]]*OO[[#This Row],[72]]</f>
        <v>3.1059439864499997E-7</v>
      </c>
      <c r="BW32" s="10">
        <f>3/24000000*OO[[#This Row],[131 (05JUL1985 06:00:00)-Water Temperature (C)]]*OO[[#This Row],[73]]</f>
        <v>2.9111562787999999E-7</v>
      </c>
      <c r="BX32" s="10">
        <f>3/24000000*OO[[#This Row],[132 (05JUL1985 09:00:00)-Water Temperature (C)]]*OO[[#This Row],[74]]</f>
        <v>3.4084753022649997E-7</v>
      </c>
      <c r="BY32" s="10">
        <f>3/24000000*OO[[#This Row],[133 (05JUL1985 12:00:00)-Water Temperature (C)]]*OO[[#This Row],[75]]</f>
        <v>4.9250319047999999E-7</v>
      </c>
      <c r="BZ32" s="10">
        <f>3/24000000*OO[[#This Row],[134 (05JUL1985 15:00:00)-Water Temperature (C)]]*OO[[#This Row],[76]]</f>
        <v>6.8212817352787498E-7</v>
      </c>
      <c r="CA32" s="10">
        <f>3/24000000*OO[[#This Row],[135 (05JUL1985 18:00:00)-Water Temperature (C)]]*OO[[#This Row],[77]]</f>
        <v>7.4931461461687486E-7</v>
      </c>
      <c r="CB32" s="10">
        <f>3/24000000*OO[[#This Row],[136 (05JUL1985 21:00:00)-Water Temperature (C)]]*OO[[#This Row],[78]]</f>
        <v>6.3498397937600001E-7</v>
      </c>
      <c r="CC32" s="10">
        <f>3/24000000*OO[[#This Row],[137 (06JUL1985 00:00:00)-Water Temperature (C)]]*OO[[#This Row],[79]]</f>
        <v>4.3821006261775004E-7</v>
      </c>
      <c r="CD32" s="10">
        <f>3/24000000*OO[[#This Row],[138 (06JUL1985 03:00:00)-Water Temperature (C)]]*OO[[#This Row],[80]]</f>
        <v>2.8839139751750001E-7</v>
      </c>
      <c r="CE32" s="10">
        <f>3/24000000*OO[[#This Row],[139 (06JUL1985 06:00:00)-Water Temperature (C)]]*OO[[#This Row],[81]]</f>
        <v>2.2931357262162498E-7</v>
      </c>
      <c r="CF32" s="10">
        <f>3/24000000*OO[[#This Row],[140 (06JUL1985 09:00:00)-Water Temperature (C)]]*OO[[#This Row],[82]]</f>
        <v>2.4512027897749997E-7</v>
      </c>
      <c r="CG32" s="10">
        <f>3/24000000*OO[[#This Row],[141 (06JUL1985 12:00:00)-Water Temperature (C)]]*OO[[#This Row],[83]]</f>
        <v>2.9345222117387499E-7</v>
      </c>
      <c r="CH32" s="10">
        <f>3/24000000*OO[[#This Row],[142 (06JUL1985 15:00:00)-Water Temperature (C)]]*OO[[#This Row],[84]]</f>
        <v>3.2535835121400001E-7</v>
      </c>
      <c r="CI32" s="10">
        <f>3/24000000*OO[[#This Row],[143 (06JUL1985 18:00:00)-Water Temperature (C)]]*OO[[#This Row],[85]]</f>
        <v>3.2999575938750004E-7</v>
      </c>
      <c r="CJ32" s="10">
        <f>3/24000000*OO[[#This Row],[144 (06JUL1985 21:00:00)-Water Temperature (C)]]*OO[[#This Row],[86]]</f>
        <v>2.9417881533862503E-7</v>
      </c>
      <c r="CK32" s="10">
        <f>3/24000000*OO[[#This Row],[145 (07JUL1985 00:00:00)-Water Temperature (C)]]*OO[[#This Row],[87]]</f>
        <v>2.44708788691375E-7</v>
      </c>
      <c r="CL32" s="10">
        <f>3/24000000*OO[[#This Row],[146 (07JUL1985 03:00:00)-Water Temperature (C)]]*OO[[#This Row],[88]]</f>
        <v>2.0013669300624998E-7</v>
      </c>
      <c r="CM32" s="10">
        <f>3/24000000*OO[[#This Row],[147 (07JUL1985 06:00:00)-Water Temperature (C)]]*OO[[#This Row],[89]]</f>
        <v>1.7765860256625E-7</v>
      </c>
      <c r="CN32" s="10">
        <f>3/24000000*OO[[#This Row],[148 (07JUL1985 09:00:00)-Water Temperature (C)]]*OO[[#This Row],[90]]</f>
        <v>1.9920649531737497E-7</v>
      </c>
      <c r="CO32" s="10">
        <f>3/24000000*OO[[#This Row],[149 (07JUL1985 12:00:00)-Water Temperature (C)]]*OO[[#This Row],[91]]</f>
        <v>2.3395446378199995E-7</v>
      </c>
      <c r="CP32" s="10">
        <f>3/24000000*OO[[#This Row],[150 (07JUL1985 15:00:00)-Water Temperature (C)]]*OO[[#This Row],[92]]</f>
        <v>2.7929439372937505E-7</v>
      </c>
      <c r="CQ32" s="10">
        <f>3/24000000*OO[[#This Row],[151 (07JUL1985 18:00:00)-Water Temperature (C)]]*OO[[#This Row],[93]]</f>
        <v>3.2174744271187499E-7</v>
      </c>
      <c r="CR32" s="10">
        <f>3/24000000*OO[[#This Row],[152 (07JUL1985 21:00:00)-Water Temperature (C)]]*OO[[#This Row],[94]]</f>
        <v>3.1645642400449998E-7</v>
      </c>
      <c r="CS32" s="10">
        <f>3/24000000*OO[[#This Row],[153 (08JUL1985 00:00:00)-Water Temperature (C)]]*OO[[#This Row],[95]]</f>
        <v>2.54173243303125E-7</v>
      </c>
      <c r="CT32" s="10">
        <f>3/24000000*OO[[#This Row],[154 (08JUL1985 03:00:00)-Water Temperature (C)]]*OO[[#This Row],[96]]</f>
        <v>1.8425312403299998E-7</v>
      </c>
      <c r="CU32" s="10">
        <f>3/24000000*OO[[#This Row],[155 (08JUL1985 06:00:00)-Water Temperature (C)]]*OO[[#This Row],[97]]</f>
        <v>1.4389544418367499E-7</v>
      </c>
      <c r="CV32" s="10">
        <f>3/24000000*OO[[#This Row],[156 (08JUL1985 09:00:00)-Water Temperature (C)]]*OO[[#This Row],[98]]</f>
        <v>1.5635678592273751E-7</v>
      </c>
      <c r="CW32" s="10">
        <f>3/24000000*OO[[#This Row],[157 (08JUL1985 12:00:00)-Water Temperature (C)]]*OO[[#This Row],[99]]</f>
        <v>1.7403221089974998E-7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0.12617928292109229</v>
      </c>
      <c r="D33" s="10">
        <f>3/24*OO[[#This Row],[60 (26JUN1985 09:00:00)-Water Temperature (C)]]*OO[[#This Row],[2]]/SUM(OO[2])</f>
        <v>2.4725953031528667E-2</v>
      </c>
      <c r="E33" s="10">
        <f>3/24*OO[[#This Row],[61 (26JUN1985 12:00:00)-Water Temperature (C)]]*OO[[#This Row],[3]]/SUM(OO[3])</f>
        <v>9.9810165447940637E-4</v>
      </c>
      <c r="F33" s="10">
        <f>3/24*OO[[#This Row],[62 (26JUN1985 15:00:00)-Water Temperature (C)]]*OO[[#This Row],[4]]/SUM(OO[4])</f>
        <v>5.0515208637423845E-5</v>
      </c>
      <c r="G33" s="10">
        <f>3/24*OO[[#This Row],[63 (26JUN1985 18:00:00)-Water Temperature (C)]]*OO[[#This Row],[5]]/SUM(OO[5])</f>
        <v>2.0935088746169263E-5</v>
      </c>
      <c r="H33" s="10">
        <f>3/24*OO[[#This Row],[64 (26JUN1985 21:00:00)-Water Temperature (C)]]*OO[[#This Row],[6]]/SUM(OO[6])</f>
        <v>1.6395663433332029E-5</v>
      </c>
      <c r="I33" s="10">
        <f>3/24*OO[[#This Row],[65 (27JUN1985 00:00:00)-Water Temperature (C)]]*OO[[#This Row],[7]]/SUM(OO[7])</f>
        <v>1.2525115313790681E-5</v>
      </c>
      <c r="J33" s="10">
        <f>3/24*OO[[#This Row],[66 (27JUN1985 03:00:00)-Water Temperature (C)]]*OO[[#This Row],[8]]/SUM(OO[8])</f>
        <v>9.619567456125775E-6</v>
      </c>
      <c r="K33" s="10">
        <f>3/24*OO[[#This Row],[67 (27JUN1985 06:00:00)-Water Temperature (C)]]*OO[[#This Row],[9]]/SUM(OO[9])</f>
        <v>9.1645295803860414E-6</v>
      </c>
      <c r="L33" s="10">
        <f>3/24*OO[[#This Row],[68 (27JUN1985 09:00:00)-Water Temperature (C)]]*OO[[#This Row],[10]]/SUM(OO[10])</f>
        <v>1.5652676968246063E-5</v>
      </c>
      <c r="M33" s="10">
        <f>3/24*OO[[#This Row],[69 (27JUN1985 12:00:00)-Water Temperature (C)]]*OO[[#This Row],[11]]/SUM(OO[11])</f>
        <v>2.5718141030315044E-5</v>
      </c>
      <c r="N33" s="10">
        <f>3/24*OO[[#This Row],[70 (27JUN1985 15:00:00)-Water Temperature (C)]]*OO[[#This Row],[12]]/SUM(OO[12])</f>
        <v>3.330999374187861E-5</v>
      </c>
      <c r="O33" s="10">
        <f>3/24*OO[[#This Row],[71 (27JUN1985 18:00:00)-Water Temperature (C)]]*OO[[#This Row],[13]]/SUM(OO[13])</f>
        <v>3.4151070299352432E-5</v>
      </c>
      <c r="P33" s="10">
        <f>3/24*OO[[#This Row],[72 (27JUN1985 21:00:00)-Water Temperature (C)]]*OO[[#This Row],[14]]/SUM(OO[14])</f>
        <v>2.8455152954527503E-5</v>
      </c>
      <c r="Q33" s="10">
        <f>3/24*OO[[#This Row],[73 (28JUN1985 00:00:00)-Water Temperature (C)]]*OO[[#This Row],[15]]/SUM(OO[15])</f>
        <v>2.0444142339691702E-5</v>
      </c>
      <c r="R33" s="10">
        <f>3/24*OO[[#This Row],[74 (28JUN1985 03:00:00)-Water Temperature (C)]]*OO[[#This Row],[16]]/SUM(OO[16])</f>
        <v>1.4433195621664188E-5</v>
      </c>
      <c r="S33" s="10">
        <f>3/24*OO[[#This Row],[75 (28JUN1985 06:00:00)-Water Temperature (C)]]*OO[[#This Row],[17]]/SUM(OO[17])</f>
        <v>1.1235952520600806E-5</v>
      </c>
      <c r="T33" s="10">
        <f>3/24*OO[[#This Row],[76 (28JUN1985 09:00:00)-Water Temperature (C)]]*OO[[#This Row],[18]]/SUM(OO[18])</f>
        <v>9.7297356231269926E-6</v>
      </c>
      <c r="U33" s="10">
        <f>3/24*OO[[#This Row],[77 (28JUN1985 12:00:00)-Water Temperature (C)]]*OO[[#This Row],[19]]/SUM(OO[19])</f>
        <v>7.7273662455006212E-6</v>
      </c>
      <c r="V33" s="10">
        <f>3/24000000*OO[[#This Row],[78 (28JUN1985 15:00:00)-Water Temperature (C)]]*OO[[#This Row],[20]]</f>
        <v>5.9349737921824998E-6</v>
      </c>
      <c r="W33" s="10">
        <f>3/24000000*OO[[#This Row],[79 (28JUN1985 18:00:00)-Water Temperature (C)]]*OO[[#This Row],[21]]</f>
        <v>4.4882003997799995E-6</v>
      </c>
      <c r="X33" s="10">
        <f>3/24000000*OO[[#This Row],[80 (28JUN1985 21:00:00)-Water Temperature (C)]]*OO[[#This Row],[22]]</f>
        <v>3.3932700905999999E-6</v>
      </c>
      <c r="Y33" s="10">
        <f>3/24000000*OO[[#This Row],[81 (29JUN1985 00:00:00)-Water Temperature (C)]]*OO[[#This Row],[23]]</f>
        <v>2.5979773348099999E-6</v>
      </c>
      <c r="Z33" s="10">
        <f>3/24000000*OO[[#This Row],[82 (29JUN1985 03:00:00)-Water Temperature (C)]]*OO[[#This Row],[24]]</f>
        <v>2.0774372040649997E-6</v>
      </c>
      <c r="AA33" s="10">
        <f>3/24000000*OO[[#This Row],[83 (29JUN1985 06:00:00)-Water Temperature (C)]]*OO[[#This Row],[25]]</f>
        <v>1.8947850373899999E-6</v>
      </c>
      <c r="AB33" s="10">
        <f>3/24000000*OO[[#This Row],[84 (29JUN1985 09:00:00)-Water Temperature (C)]]*OO[[#This Row],[26]]</f>
        <v>2.0657890753987501E-6</v>
      </c>
      <c r="AC33" s="10">
        <f>3/24000000*OO[[#This Row],[85 (29JUN1985 12:00:00)-Water Temperature (C)]]*OO[[#This Row],[27]]</f>
        <v>2.5173102395512495E-6</v>
      </c>
      <c r="AD33" s="10">
        <f>3/24000000*OO[[#This Row],[86 (29JUN1985 15:00:00)-Water Temperature (C)]]*OO[[#This Row],[28]]</f>
        <v>3.1915600888937499E-6</v>
      </c>
      <c r="AE33" s="10">
        <f>3/24000000*OO[[#This Row],[88 (29JUN1985 21:00:00)-Water Temperature (C)]]*OO[[#This Row],[30]]</f>
        <v>3.5053286848387502E-6</v>
      </c>
      <c r="AF33" s="10">
        <f>3/24000000*OO[[#This Row],[88 (29JUN1985 21:00:00)-Water Temperature (C)]]*OO[[#This Row],[30]]</f>
        <v>3.5053286848387502E-6</v>
      </c>
      <c r="AG33" s="10">
        <f>3/24000000*OO[[#This Row],[89 (30JUN1985 00:00:00)-Water Temperature (C)]]*OO[[#This Row],[31]]</f>
        <v>2.6752498060812502E-6</v>
      </c>
      <c r="AH33" s="10">
        <f>3/24000000*OO[[#This Row],[90 (30JUN1985 03:00:00)-Water Temperature (C)]]*OO[[#This Row],[32]]</f>
        <v>1.7931415439902498E-6</v>
      </c>
      <c r="AI33" s="10">
        <f>3/24000000*OO[[#This Row],[91 (30JUN1985 06:00:00)-Water Temperature (C)]]*OO[[#This Row],[33]]</f>
        <v>1.3160885677957499E-6</v>
      </c>
      <c r="AJ33" s="10">
        <f>3/24000000*OO[[#This Row],[92 (30JUN1985 09:00:00)-Water Temperature (C)]]*OO[[#This Row],[34]]</f>
        <v>1.2975288595499999E-6</v>
      </c>
      <c r="AK33" s="10">
        <f>3/24000000*OO[[#This Row],[93 (30JUN1985 12:00:00)-Water Temperature (C)]]*OO[[#This Row],[35]]</f>
        <v>1.5374736173632501E-6</v>
      </c>
      <c r="AL33" s="10">
        <f>3/24000000*OO[[#This Row],[94 (30JUN1985 15:00:00)-Water Temperature (C)]]*OO[[#This Row],[36]]</f>
        <v>2.0621135155499998E-6</v>
      </c>
      <c r="AM33" s="10">
        <f>3/24000000*OO[[#This Row],[95 (30JUN1985 18:00:00)-Water Temperature (C)]]*OO[[#This Row],[37]]</f>
        <v>2.4754035744002498E-6</v>
      </c>
      <c r="AN33" s="10">
        <f>3/24000000*OO[[#This Row],[96 (30JUN1985 21:00:00)-Water Temperature (C)]]*OO[[#This Row],[38]]</f>
        <v>2.3211003002699997E-6</v>
      </c>
      <c r="AO33" s="10">
        <f>3/24000000*OO[[#This Row],[97 (01JUL1985 00:00:00)-Water Temperature (C)]]*OO[[#This Row],[39]]</f>
        <v>1.7655997079612498E-6</v>
      </c>
      <c r="AP33" s="10">
        <f>3/24000000*OO[[#This Row],[98 (01JUL1985 03:00:00)-Water Temperature (C)]]*OO[[#This Row],[40]]</f>
        <v>1.1925420779375E-6</v>
      </c>
      <c r="AQ33" s="10">
        <f>3/24000000*OO[[#This Row],[99 (01JUL1985 06:00:00)-Water Temperature (C)]]*OO[[#This Row],[41]]</f>
        <v>9.1499625632349999E-7</v>
      </c>
      <c r="AR33" s="10">
        <f>3/24000000*OO[[#This Row],[100 (01JUL1985 09:00:00)-Water Temperature (C)]]*OO[[#This Row],[42]]</f>
        <v>9.8469295768200006E-7</v>
      </c>
      <c r="AS33" s="10">
        <f>3/24000000*OO[[#This Row],[101 (01JUL1985 12:00:00)-Water Temperature (C)]]*OO[[#This Row],[43]]</f>
        <v>1.1646584603125E-6</v>
      </c>
      <c r="AT33" s="10">
        <f>3/24000000*OO[[#This Row],[102 (01JUL1985 15:00:00)-Water Temperature (C)]]*OO[[#This Row],[44]]</f>
        <v>1.3420324856674999E-6</v>
      </c>
      <c r="AU33" s="10">
        <f>3/24000000*OO[[#This Row],[103 (01JUL1985 18:00:00)-Water Temperature (C)]]*OO[[#This Row],[45]]</f>
        <v>1.3253432144224999E-6</v>
      </c>
      <c r="AV33" s="10">
        <f>3/24000000*OO[[#This Row],[104 (01JUL1985 21:00:00)-Water Temperature (C)]]*OO[[#This Row],[46]]</f>
        <v>1.152347460900875E-6</v>
      </c>
      <c r="AW33" s="10">
        <f>3/24000000*OO[[#This Row],[105 (02JUL1985 00:00:00)-Water Temperature (C)]]*OO[[#This Row],[47]]</f>
        <v>9.0596271522287485E-7</v>
      </c>
      <c r="AX33" s="10">
        <f>3/24000000*OO[[#This Row],[106 (02JUL1985 03:00:00)-Water Temperature (C)]]*OO[[#This Row],[48]]</f>
        <v>7.2511506634349999E-7</v>
      </c>
      <c r="AY33" s="10">
        <f>3/24000000*OO[[#This Row],[107 (02JUL1985 06:00:00)-Water Temperature (C)]]*OO[[#This Row],[49]]</f>
        <v>6.4372402988899994E-7</v>
      </c>
      <c r="AZ33" s="10">
        <f>3/24000000*OO[[#This Row],[108 (02JUL1985 09:00:00)-Water Temperature (C)]]*OO[[#This Row],[50]]</f>
        <v>7.6283629965724991E-7</v>
      </c>
      <c r="BA33" s="10">
        <f>3/24000000*OO[[#This Row],[109 (02JUL1985 12:00:00)-Water Temperature (C)]]*OO[[#This Row],[51]]</f>
        <v>9.5092932537999978E-7</v>
      </c>
      <c r="BB33" s="10">
        <f>3/24000000*OO[[#This Row],[110 (02JUL1985 15:00:00)-Water Temperature (C)]]*OO[[#This Row],[52]]</f>
        <v>1.1498481901850001E-6</v>
      </c>
      <c r="BC33" s="10">
        <f>3/24000000*OO[[#This Row],[111 (02JUL1985 18:00:00)-Water Temperature (C)]]*OO[[#This Row],[53]]</f>
        <v>1.1944790778329999E-6</v>
      </c>
      <c r="BD33" s="10">
        <f>3/24000000*OO[[#This Row],[112 (02JUL1985 21:00:00)-Water Temperature (C)]]*OO[[#This Row],[54]]</f>
        <v>1.0297873365614999E-6</v>
      </c>
      <c r="BE33" s="10">
        <f>3/24000000*OO[[#This Row],[113 (03JUL1985 00:00:00)-Water Temperature (C)]]*OO[[#This Row],[55]]</f>
        <v>7.8499501729399998E-7</v>
      </c>
      <c r="BF33" s="10">
        <f>3/24000000*OO[[#This Row],[114 (03JUL1985 03:00:00)-Water Temperature (C)]]*OO[[#This Row],[56]]</f>
        <v>5.7759513030437504E-7</v>
      </c>
      <c r="BG33" s="10">
        <f>3/24000000*OO[[#This Row],[115 (03JUL1985 06:00:00)-Water Temperature (C)]]*OO[[#This Row],[57]]</f>
        <v>5.0101957404249989E-7</v>
      </c>
      <c r="BH33" s="10">
        <f>3/24000000*OO[[#This Row],[116 (03JUL1985 09:00:00)-Water Temperature (C)]]*OO[[#This Row],[58]]</f>
        <v>6.0508086310250006E-7</v>
      </c>
      <c r="BI33" s="10">
        <f>3/24000000*OO[[#This Row],[117 (03JUL1985 12:00:00)-Water Temperature (C)]]*OO[[#This Row],[59]]</f>
        <v>8.5626471066724994E-7</v>
      </c>
      <c r="BJ33" s="10">
        <f>3/24000000*OO[[#This Row],[118 (03JUL1985 15:00:00)-Water Temperature (C)]]*OO[[#This Row],[60]]</f>
        <v>1.12651703368075E-6</v>
      </c>
      <c r="BK33" s="10">
        <f>3/24000000*OO[[#This Row],[119 (03JUL1985 18:00:00)-Water Temperature (C)]]*OO[[#This Row],[61]]</f>
        <v>1.1924889048089999E-6</v>
      </c>
      <c r="BL33" s="10">
        <f>3/24000000*OO[[#This Row],[120 (03JUL1985 21:00:00)-Water Temperature (C)]]*OO[[#This Row],[62]]</f>
        <v>9.9582043065000001E-7</v>
      </c>
      <c r="BM33" s="10">
        <f>3/24000000*OO[[#This Row],[121 (04JUL1985 00:00:00)-Water Temperature (C)]]*OO[[#This Row],[63]]</f>
        <v>6.9596764372824995E-7</v>
      </c>
      <c r="BN33" s="10">
        <f>3/24000000*OO[[#This Row],[122 (04JUL1985 03:00:00)-Water Temperature (C)]]*OO[[#This Row],[64]]</f>
        <v>4.6526995985174996E-7</v>
      </c>
      <c r="BO33" s="10">
        <f>3/24000000*OO[[#This Row],[123 (04JUL1985 06:00:00)-Water Temperature (C)]]*OO[[#This Row],[65]]</f>
        <v>3.7407421341449996E-7</v>
      </c>
      <c r="BP33" s="10">
        <f>3/24000000*OO[[#This Row],[124 (04JUL1985 09:00:00)-Water Temperature (C)]]*OO[[#This Row],[66]]</f>
        <v>4.2691428427500002E-7</v>
      </c>
      <c r="BQ33" s="10">
        <f>3/24000000*OO[[#This Row],[125 (04JUL1985 12:00:00)-Water Temperature (C)]]*OO[[#This Row],[67]]</f>
        <v>5.0296356311687504E-7</v>
      </c>
      <c r="BR33" s="10">
        <f>3/24000000*OO[[#This Row],[126 (04JUL1985 15:00:00)-Water Temperature (C)]]*OO[[#This Row],[68]]</f>
        <v>5.2241386456837495E-7</v>
      </c>
      <c r="BS33" s="10">
        <f>3/24000000*OO[[#This Row],[127 (04JUL1985 18:00:00)-Water Temperature (C)]]*OO[[#This Row],[69]]</f>
        <v>4.6147722503999999E-7</v>
      </c>
      <c r="BT33" s="10">
        <f>3/24000000*OO[[#This Row],[128 (04JUL1985 21:00:00)-Water Temperature (C)]]*OO[[#This Row],[70]]</f>
        <v>3.9348658543874995E-7</v>
      </c>
      <c r="BU33" s="10">
        <f>3/24000000*OO[[#This Row],[129 (05JUL1985 00:00:00)-Water Temperature (C)]]*OO[[#This Row],[71]]</f>
        <v>3.4013650743599995E-7</v>
      </c>
      <c r="BV33" s="10">
        <f>3/24000000*OO[[#This Row],[130 (05JUL1985 03:00:00)-Water Temperature (C)]]*OO[[#This Row],[72]]</f>
        <v>3.0380261587012499E-7</v>
      </c>
      <c r="BW33" s="10">
        <f>3/24000000*OO[[#This Row],[131 (05JUL1985 06:00:00)-Water Temperature (C)]]*OO[[#This Row],[73]]</f>
        <v>2.8287972738749996E-7</v>
      </c>
      <c r="BX33" s="10">
        <f>3/24000000*OO[[#This Row],[132 (05JUL1985 09:00:00)-Water Temperature (C)]]*OO[[#This Row],[74]]</f>
        <v>3.2924363376449996E-7</v>
      </c>
      <c r="BY33" s="10">
        <f>3/24000000*OO[[#This Row],[133 (05JUL1985 12:00:00)-Water Temperature (C)]]*OO[[#This Row],[75]]</f>
        <v>4.7497362519750002E-7</v>
      </c>
      <c r="BZ33" s="10">
        <f>3/24000000*OO[[#This Row],[134 (05JUL1985 15:00:00)-Water Temperature (C)]]*OO[[#This Row],[76]]</f>
        <v>6.6023854225349991E-7</v>
      </c>
      <c r="CA33" s="10">
        <f>3/24000000*OO[[#This Row],[135 (05JUL1985 18:00:00)-Water Temperature (C)]]*OO[[#This Row],[77]]</f>
        <v>7.3416890144E-7</v>
      </c>
      <c r="CB33" s="10">
        <f>3/24000000*OO[[#This Row],[136 (05JUL1985 21:00:00)-Water Temperature (C)]]*OO[[#This Row],[78]]</f>
        <v>6.3302359730775E-7</v>
      </c>
      <c r="CC33" s="10">
        <f>3/24000000*OO[[#This Row],[137 (06JUL1985 00:00:00)-Water Temperature (C)]]*OO[[#This Row],[79]]</f>
        <v>4.4405306682062491E-7</v>
      </c>
      <c r="CD33" s="10">
        <f>3/24000000*OO[[#This Row],[138 (06JUL1985 03:00:00)-Water Temperature (C)]]*OO[[#This Row],[80]]</f>
        <v>2.9108417441687498E-7</v>
      </c>
      <c r="CE33" s="10">
        <f>3/24000000*OO[[#This Row],[139 (06JUL1985 06:00:00)-Water Temperature (C)]]*OO[[#This Row],[81]]</f>
        <v>2.2512208368900003E-7</v>
      </c>
      <c r="CF33" s="10">
        <f>3/24000000*OO[[#This Row],[140 (06JUL1985 09:00:00)-Water Temperature (C)]]*OO[[#This Row],[82]]</f>
        <v>2.3750767706549998E-7</v>
      </c>
      <c r="CG33" s="10">
        <f>3/24000000*OO[[#This Row],[141 (06JUL1985 12:00:00)-Water Temperature (C)]]*OO[[#This Row],[83]]</f>
        <v>2.8371251639999999E-7</v>
      </c>
      <c r="CH33" s="10">
        <f>3/24000000*OO[[#This Row],[142 (06JUL1985 15:00:00)-Water Temperature (C)]]*OO[[#This Row],[84]]</f>
        <v>3.1680821496212495E-7</v>
      </c>
      <c r="CI33" s="10">
        <f>3/24000000*OO[[#This Row],[143 (06JUL1985 18:00:00)-Water Temperature (C)]]*OO[[#This Row],[85]]</f>
        <v>3.2291355623099997E-7</v>
      </c>
      <c r="CJ33" s="10">
        <f>3/24000000*OO[[#This Row],[144 (06JUL1985 21:00:00)-Water Temperature (C)]]*OO[[#This Row],[86]]</f>
        <v>2.9072357445187497E-7</v>
      </c>
      <c r="CK33" s="10">
        <f>3/24000000*OO[[#This Row],[145 (07JUL1985 00:00:00)-Water Temperature (C)]]*OO[[#This Row],[87]]</f>
        <v>2.4136028493137499E-7</v>
      </c>
      <c r="CL33" s="10">
        <f>3/24000000*OO[[#This Row],[146 (07JUL1985 03:00:00)-Water Temperature (C)]]*OO[[#This Row],[88]]</f>
        <v>1.9785652956187497E-7</v>
      </c>
      <c r="CM33" s="10">
        <f>3/24000000*OO[[#This Row],[147 (07JUL1985 06:00:00)-Water Temperature (C)]]*OO[[#This Row],[89]]</f>
        <v>1.7320638817649999E-7</v>
      </c>
      <c r="CN33" s="10">
        <f>3/24000000*OO[[#This Row],[148 (07JUL1985 09:00:00)-Water Temperature (C)]]*OO[[#This Row],[90]]</f>
        <v>1.9308759911174997E-7</v>
      </c>
      <c r="CO33" s="10">
        <f>3/24000000*OO[[#This Row],[149 (07JUL1985 12:00:00)-Water Temperature (C)]]*OO[[#This Row],[91]]</f>
        <v>2.2565686612975E-7</v>
      </c>
      <c r="CP33" s="10">
        <f>3/24000000*OO[[#This Row],[150 (07JUL1985 15:00:00)-Water Temperature (C)]]*OO[[#This Row],[92]]</f>
        <v>2.7094299231299997E-7</v>
      </c>
      <c r="CQ33" s="10">
        <f>3/24000000*OO[[#This Row],[151 (07JUL1985 18:00:00)-Water Temperature (C)]]*OO[[#This Row],[93]]</f>
        <v>3.1368594752349999E-7</v>
      </c>
      <c r="CR33" s="10">
        <f>3/24000000*OO[[#This Row],[152 (07JUL1985 21:00:00)-Water Temperature (C)]]*OO[[#This Row],[94]]</f>
        <v>3.1195719905349998E-7</v>
      </c>
      <c r="CS33" s="10">
        <f>3/24000000*OO[[#This Row],[153 (08JUL1985 00:00:00)-Water Temperature (C)]]*OO[[#This Row],[95]]</f>
        <v>2.5262262043439997E-7</v>
      </c>
      <c r="CT33" s="10">
        <f>3/24000000*OO[[#This Row],[154 (08JUL1985 03:00:00)-Water Temperature (C)]]*OO[[#This Row],[96]]</f>
        <v>1.8510778223354995E-7</v>
      </c>
      <c r="CU33" s="10">
        <f>3/24000000*OO[[#This Row],[155 (08JUL1985 06:00:00)-Water Temperature (C)]]*OO[[#This Row],[97]]</f>
        <v>1.4170947282701251E-7</v>
      </c>
      <c r="CV33" s="10">
        <f>3/24000000*OO[[#This Row],[156 (08JUL1985 09:00:00)-Water Temperature (C)]]*OO[[#This Row],[98]]</f>
        <v>1.5115142346407498E-7</v>
      </c>
      <c r="CW33" s="10">
        <f>3/24000000*OO[[#This Row],[157 (08JUL1985 12:00:00)-Water Temperature (C)]]*OO[[#This Row],[99]]</f>
        <v>1.6890932786422498E-7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0.10953929301976274</v>
      </c>
      <c r="D34" s="10">
        <f>3/24*OO[[#This Row],[60 (26JUN1985 09:00:00)-Water Temperature (C)]]*OO[[#This Row],[2]]/SUM(OO[2])</f>
        <v>2.8307521488703059E-2</v>
      </c>
      <c r="E34" s="10">
        <f>3/24*OO[[#This Row],[61 (26JUN1985 12:00:00)-Water Temperature (C)]]*OO[[#This Row],[3]]/SUM(OO[3])</f>
        <v>1.2981614793779138E-3</v>
      </c>
      <c r="F34" s="10">
        <f>3/24*OO[[#This Row],[62 (26JUN1985 15:00:00)-Water Temperature (C)]]*OO[[#This Row],[4]]/SUM(OO[4])</f>
        <v>6.0015839312970552E-5</v>
      </c>
      <c r="G34" s="10">
        <f>3/24*OO[[#This Row],[63 (26JUN1985 18:00:00)-Water Temperature (C)]]*OO[[#This Row],[5]]/SUM(OO[5])</f>
        <v>1.9457159636230575E-5</v>
      </c>
      <c r="H34" s="10">
        <f>3/24*OO[[#This Row],[64 (26JUN1985 21:00:00)-Water Temperature (C)]]*OO[[#This Row],[6]]/SUM(OO[6])</f>
        <v>1.4863153599189572E-5</v>
      </c>
      <c r="I34" s="10">
        <f>3/24*OO[[#This Row],[65 (27JUN1985 00:00:00)-Water Temperature (C)]]*OO[[#This Row],[7]]/SUM(OO[7])</f>
        <v>1.1351603496388788E-5</v>
      </c>
      <c r="J34" s="10">
        <f>3/24*OO[[#This Row],[66 (27JUN1985 03:00:00)-Water Temperature (C)]]*OO[[#This Row],[8]]/SUM(OO[8])</f>
        <v>8.6840765995856072E-6</v>
      </c>
      <c r="K34" s="10">
        <f>3/24*OO[[#This Row],[67 (27JUN1985 06:00:00)-Water Temperature (C)]]*OO[[#This Row],[9]]/SUM(OO[9])</f>
        <v>8.0056765322373838E-6</v>
      </c>
      <c r="L34" s="10">
        <f>3/24*OO[[#This Row],[68 (27JUN1985 09:00:00)-Water Temperature (C)]]*OO[[#This Row],[10]]/SUM(OO[10])</f>
        <v>1.3332037444849525E-5</v>
      </c>
      <c r="M34" s="10">
        <f>3/24*OO[[#This Row],[69 (27JUN1985 12:00:00)-Water Temperature (C)]]*OO[[#This Row],[11]]/SUM(OO[11])</f>
        <v>2.2348094470943936E-5</v>
      </c>
      <c r="N34" s="10">
        <f>3/24*OO[[#This Row],[70 (27JUN1985 15:00:00)-Water Temperature (C)]]*OO[[#This Row],[12]]/SUM(OO[12])</f>
        <v>2.9491789372379547E-5</v>
      </c>
      <c r="O34" s="10">
        <f>3/24*OO[[#This Row],[71 (27JUN1985 18:00:00)-Water Temperature (C)]]*OO[[#This Row],[13]]/SUM(OO[13])</f>
        <v>3.0705732972372797E-5</v>
      </c>
      <c r="P34" s="10">
        <f>3/24*OO[[#This Row],[72 (27JUN1985 21:00:00)-Water Temperature (C)]]*OO[[#This Row],[14]]/SUM(OO[14])</f>
        <v>2.5904039652194056E-5</v>
      </c>
      <c r="Q34" s="10">
        <f>3/24*OO[[#This Row],[73 (28JUN1985 00:00:00)-Water Temperature (C)]]*OO[[#This Row],[15]]/SUM(OO[15])</f>
        <v>1.8788362850579719E-5</v>
      </c>
      <c r="R34" s="10">
        <f>3/24*OO[[#This Row],[74 (28JUN1985 03:00:00)-Water Temperature (C)]]*OO[[#This Row],[16]]/SUM(OO[16])</f>
        <v>1.3245229893811586E-5</v>
      </c>
      <c r="S34" s="10">
        <f>3/24*OO[[#This Row],[75 (28JUN1985 06:00:00)-Water Temperature (C)]]*OO[[#This Row],[17]]/SUM(OO[17])</f>
        <v>1.0236056710691119E-5</v>
      </c>
      <c r="T34" s="10">
        <f>3/24*OO[[#This Row],[76 (28JUN1985 09:00:00)-Water Temperature (C)]]*OO[[#This Row],[18]]/SUM(OO[18])</f>
        <v>8.9334339383829639E-6</v>
      </c>
      <c r="U34" s="10">
        <f>3/24*OO[[#This Row],[77 (28JUN1985 12:00:00)-Water Temperature (C)]]*OO[[#This Row],[19]]/SUM(OO[19])</f>
        <v>7.1716816284202725E-6</v>
      </c>
      <c r="V34" s="10">
        <f>3/24000000*OO[[#This Row],[78 (28JUN1985 15:00:00)-Water Temperature (C)]]*OO[[#This Row],[20]]</f>
        <v>5.4731390042562501E-6</v>
      </c>
      <c r="W34" s="10">
        <f>3/24000000*OO[[#This Row],[79 (28JUN1985 18:00:00)-Water Temperature (C)]]*OO[[#This Row],[21]]</f>
        <v>4.1573927517124994E-6</v>
      </c>
      <c r="X34" s="10">
        <f>3/24000000*OO[[#This Row],[80 (28JUN1985 21:00:00)-Water Temperature (C)]]*OO[[#This Row],[22]]</f>
        <v>3.1169483381400001E-6</v>
      </c>
      <c r="Y34" s="10">
        <f>3/24000000*OO[[#This Row],[81 (29JUN1985 00:00:00)-Water Temperature (C)]]*OO[[#This Row],[23]]</f>
        <v>2.38681675804E-6</v>
      </c>
      <c r="Z34" s="10">
        <f>3/24000000*OO[[#This Row],[82 (29JUN1985 03:00:00)-Water Temperature (C)]]*OO[[#This Row],[24]]</f>
        <v>1.8914643583412496E-6</v>
      </c>
      <c r="AA34" s="10">
        <f>3/24000000*OO[[#This Row],[83 (29JUN1985 06:00:00)-Water Temperature (C)]]*OO[[#This Row],[25]]</f>
        <v>1.7079771888212499E-6</v>
      </c>
      <c r="AB34" s="10">
        <f>3/24000000*OO[[#This Row],[84 (29JUN1985 09:00:00)-Water Temperature (C)]]*OO[[#This Row],[26]]</f>
        <v>1.8514201888874999E-6</v>
      </c>
      <c r="AC34" s="10">
        <f>3/24000000*OO[[#This Row],[85 (29JUN1985 12:00:00)-Water Temperature (C)]]*OO[[#This Row],[27]]</f>
        <v>2.2506283253299996E-6</v>
      </c>
      <c r="AD34" s="10">
        <f>3/24000000*OO[[#This Row],[86 (29JUN1985 15:00:00)-Water Temperature (C)]]*OO[[#This Row],[28]]</f>
        <v>2.8605787282397498E-6</v>
      </c>
      <c r="AE34" s="10">
        <f>3/24000000*OO[[#This Row],[88 (29JUN1985 21:00:00)-Water Temperature (C)]]*OO[[#This Row],[30]]</f>
        <v>3.1975332897832499E-6</v>
      </c>
      <c r="AF34" s="10">
        <f>3/24000000*OO[[#This Row],[88 (29JUN1985 21:00:00)-Water Temperature (C)]]*OO[[#This Row],[30]]</f>
        <v>3.1975332897832499E-6</v>
      </c>
      <c r="AG34" s="10">
        <f>3/24000000*OO[[#This Row],[89 (30JUN1985 00:00:00)-Water Temperature (C)]]*OO[[#This Row],[31]]</f>
        <v>2.4705674365145002E-6</v>
      </c>
      <c r="AH34" s="10">
        <f>3/24000000*OO[[#This Row],[90 (30JUN1985 03:00:00)-Water Temperature (C)]]*OO[[#This Row],[32]]</f>
        <v>1.6719161416982497E-6</v>
      </c>
      <c r="AI34" s="10">
        <f>3/24000000*OO[[#This Row],[91 (30JUN1985 06:00:00)-Water Temperature (C)]]*OO[[#This Row],[33]]</f>
        <v>1.2027989531969998E-6</v>
      </c>
      <c r="AJ34" s="10">
        <f>3/24000000*OO[[#This Row],[92 (30JUN1985 09:00:00)-Water Temperature (C)]]*OO[[#This Row],[34]]</f>
        <v>1.1670319437750001E-6</v>
      </c>
      <c r="AK34" s="10">
        <f>3/24000000*OO[[#This Row],[93 (30JUN1985 12:00:00)-Water Temperature (C)]]*OO[[#This Row],[35]]</f>
        <v>1.3692231390172498E-6</v>
      </c>
      <c r="AL34" s="10">
        <f>3/24000000*OO[[#This Row],[94 (30JUN1985 15:00:00)-Water Temperature (C)]]*OO[[#This Row],[36]]</f>
        <v>1.8421826517911249E-6</v>
      </c>
      <c r="AM34" s="10">
        <f>3/24000000*OO[[#This Row],[95 (30JUN1985 18:00:00)-Water Temperature (C)]]*OO[[#This Row],[37]]</f>
        <v>2.2235546187212495E-6</v>
      </c>
      <c r="AN34" s="10">
        <f>3/24000000*OO[[#This Row],[96 (30JUN1985 21:00:00)-Water Temperature (C)]]*OO[[#This Row],[38]]</f>
        <v>2.1160416470249999E-6</v>
      </c>
      <c r="AO34" s="10">
        <f>3/24000000*OO[[#This Row],[97 (01JUL1985 00:00:00)-Water Temperature (C)]]*OO[[#This Row],[39]]</f>
        <v>1.6312770250559998E-6</v>
      </c>
      <c r="AP34" s="10">
        <f>3/24000000*OO[[#This Row],[98 (01JUL1985 03:00:00)-Water Temperature (C)]]*OO[[#This Row],[40]]</f>
        <v>1.1095956400387498E-6</v>
      </c>
      <c r="AQ34" s="10">
        <f>3/24000000*OO[[#This Row],[99 (01JUL1985 06:00:00)-Water Temperature (C)]]*OO[[#This Row],[41]]</f>
        <v>8.3275951207637503E-7</v>
      </c>
      <c r="AR34" s="10">
        <f>3/24000000*OO[[#This Row],[100 (01JUL1985 09:00:00)-Water Temperature (C)]]*OO[[#This Row],[42]]</f>
        <v>8.8226546542099992E-7</v>
      </c>
      <c r="AS34" s="10">
        <f>3/24000000*OO[[#This Row],[101 (01JUL1985 12:00:00)-Water Temperature (C)]]*OO[[#This Row],[43]]</f>
        <v>1.0409770959269999E-6</v>
      </c>
      <c r="AT34" s="10">
        <f>3/24000000*OO[[#This Row],[102 (01JUL1985 15:00:00)-Water Temperature (C)]]*OO[[#This Row],[44]]</f>
        <v>1.2061776873137502E-6</v>
      </c>
      <c r="AU34" s="10">
        <f>3/24000000*OO[[#This Row],[103 (01JUL1985 18:00:00)-Water Temperature (C)]]*OO[[#This Row],[45]]</f>
        <v>1.200241899876E-6</v>
      </c>
      <c r="AV34" s="10">
        <f>3/24000000*OO[[#This Row],[104 (01JUL1985 21:00:00)-Water Temperature (C)]]*OO[[#This Row],[46]]</f>
        <v>1.05316353974775E-6</v>
      </c>
      <c r="AW34" s="10">
        <f>3/24000000*OO[[#This Row],[105 (02JUL1985 00:00:00)-Water Temperature (C)]]*OO[[#This Row],[47]]</f>
        <v>8.2983400496599997E-7</v>
      </c>
      <c r="AX34" s="10">
        <f>3/24000000*OO[[#This Row],[106 (02JUL1985 03:00:00)-Water Temperature (C)]]*OO[[#This Row],[48]]</f>
        <v>6.6171975061999997E-7</v>
      </c>
      <c r="AY34" s="10">
        <f>3/24000000*OO[[#This Row],[107 (02JUL1985 06:00:00)-Water Temperature (C)]]*OO[[#This Row],[49]]</f>
        <v>5.8040600448674998E-7</v>
      </c>
      <c r="AZ34" s="10">
        <f>3/24000000*OO[[#This Row],[108 (02JUL1985 09:00:00)-Water Temperature (C)]]*OO[[#This Row],[50]]</f>
        <v>6.8120339932774996E-7</v>
      </c>
      <c r="BA34" s="10">
        <f>3/24000000*OO[[#This Row],[109 (02JUL1985 12:00:00)-Water Temperature (C)]]*OO[[#This Row],[51]]</f>
        <v>8.5110239432350009E-7</v>
      </c>
      <c r="BB34" s="10">
        <f>3/24000000*OO[[#This Row],[110 (02JUL1985 15:00:00)-Water Temperature (C)]]*OO[[#This Row],[52]]</f>
        <v>1.0310746448843749E-6</v>
      </c>
      <c r="BC34" s="10">
        <f>3/24000000*OO[[#This Row],[111 (02JUL1985 18:00:00)-Water Temperature (C)]]*OO[[#This Row],[53]]</f>
        <v>1.0835758134799999E-6</v>
      </c>
      <c r="BD34" s="10">
        <f>3/24000000*OO[[#This Row],[112 (02JUL1985 21:00:00)-Water Temperature (C)]]*OO[[#This Row],[54]]</f>
        <v>9.4129717362649999E-7</v>
      </c>
      <c r="BE34" s="10">
        <f>3/24000000*OO[[#This Row],[113 (03JUL1985 00:00:00)-Water Temperature (C)]]*OO[[#This Row],[55]]</f>
        <v>7.2406914728650008E-7</v>
      </c>
      <c r="BF34" s="10">
        <f>3/24000000*OO[[#This Row],[114 (03JUL1985 03:00:00)-Water Temperature (C)]]*OO[[#This Row],[56]]</f>
        <v>5.3102815287937503E-7</v>
      </c>
      <c r="BG34" s="10">
        <f>3/24000000*OO[[#This Row],[115 (03JUL1985 06:00:00)-Water Temperature (C)]]*OO[[#This Row],[57]]</f>
        <v>4.5236748977799999E-7</v>
      </c>
      <c r="BH34" s="10">
        <f>3/24000000*OO[[#This Row],[116 (03JUL1985 09:00:00)-Water Temperature (C)]]*OO[[#This Row],[58]]</f>
        <v>5.3989947256799997E-7</v>
      </c>
      <c r="BI34" s="10">
        <f>3/24000000*OO[[#This Row],[117 (03JUL1985 12:00:00)-Water Temperature (C)]]*OO[[#This Row],[59]]</f>
        <v>7.6233098872899992E-7</v>
      </c>
      <c r="BJ34" s="10">
        <f>3/24000000*OO[[#This Row],[118 (03JUL1985 15:00:00)-Water Temperature (C)]]*OO[[#This Row],[60]]</f>
        <v>1.0087692372419999E-6</v>
      </c>
      <c r="BK34" s="10">
        <f>3/24000000*OO[[#This Row],[119 (03JUL1985 18:00:00)-Water Temperature (C)]]*OO[[#This Row],[61]]</f>
        <v>1.0803264769009999E-6</v>
      </c>
      <c r="BL34" s="10">
        <f>3/24000000*OO[[#This Row],[120 (03JUL1985 21:00:00)-Water Temperature (C)]]*OO[[#This Row],[62]]</f>
        <v>9.158219781482498E-7</v>
      </c>
      <c r="BM34" s="10">
        <f>3/24000000*OO[[#This Row],[121 (04JUL1985 00:00:00)-Water Temperature (C)]]*OO[[#This Row],[63]]</f>
        <v>6.4785537717499996E-7</v>
      </c>
      <c r="BN34" s="10">
        <f>3/24000000*OO[[#This Row],[122 (04JUL1985 03:00:00)-Water Temperature (C)]]*OO[[#This Row],[64]]</f>
        <v>4.3171367111912499E-7</v>
      </c>
      <c r="BO34" s="10">
        <f>3/24000000*OO[[#This Row],[123 (04JUL1985 06:00:00)-Water Temperature (C)]]*OO[[#This Row],[65]]</f>
        <v>3.39121728715E-7</v>
      </c>
      <c r="BP34" s="10">
        <f>3/24000000*OO[[#This Row],[124 (04JUL1985 09:00:00)-Water Temperature (C)]]*OO[[#This Row],[66]]</f>
        <v>3.8152267237062498E-7</v>
      </c>
      <c r="BQ34" s="10">
        <f>3/24000000*OO[[#This Row],[125 (04JUL1985 12:00:00)-Water Temperature (C)]]*OO[[#This Row],[67]]</f>
        <v>4.5149918498887496E-7</v>
      </c>
      <c r="BR34" s="10">
        <f>3/24000000*OO[[#This Row],[126 (04JUL1985 15:00:00)-Water Temperature (C)]]*OO[[#This Row],[68]]</f>
        <v>4.6943895605600002E-7</v>
      </c>
      <c r="BS34" s="10">
        <f>3/24000000*OO[[#This Row],[127 (04JUL1985 18:00:00)-Water Temperature (C)]]*OO[[#This Row],[69]]</f>
        <v>4.2022321029000003E-7</v>
      </c>
      <c r="BT34" s="10">
        <f>3/24000000*OO[[#This Row],[128 (04JUL1985 21:00:00)-Water Temperature (C)]]*OO[[#This Row],[70]]</f>
        <v>3.5856047893499996E-7</v>
      </c>
      <c r="BU34" s="10">
        <f>3/24000000*OO[[#This Row],[129 (05JUL1985 00:00:00)-Water Temperature (C)]]*OO[[#This Row],[71]]</f>
        <v>3.0845245536625E-7</v>
      </c>
      <c r="BV34" s="10">
        <f>3/24000000*OO[[#This Row],[130 (05JUL1985 03:00:00)-Water Temperature (C)]]*OO[[#This Row],[72]]</f>
        <v>2.7477091694149994E-7</v>
      </c>
      <c r="BW34" s="10">
        <f>3/24000000*OO[[#This Row],[131 (05JUL1985 06:00:00)-Water Temperature (C)]]*OO[[#This Row],[73]]</f>
        <v>2.5447750941249997E-7</v>
      </c>
      <c r="BX34" s="10">
        <f>3/24000000*OO[[#This Row],[132 (05JUL1985 09:00:00)-Water Temperature (C)]]*OO[[#This Row],[74]]</f>
        <v>2.9400511225800002E-7</v>
      </c>
      <c r="BY34" s="10">
        <f>3/24000000*OO[[#This Row],[133 (05JUL1985 12:00:00)-Water Temperature (C)]]*OO[[#This Row],[75]]</f>
        <v>4.225468192535E-7</v>
      </c>
      <c r="BZ34" s="10">
        <f>3/24000000*OO[[#This Row],[134 (05JUL1985 15:00:00)-Water Temperature (C)]]*OO[[#This Row],[76]]</f>
        <v>5.8979460118999992E-7</v>
      </c>
      <c r="CA34" s="10">
        <f>3/24000000*OO[[#This Row],[135 (05JUL1985 18:00:00)-Water Temperature (C)]]*OO[[#This Row],[77]]</f>
        <v>6.6347066750874989E-7</v>
      </c>
      <c r="CB34" s="10">
        <f>3/24000000*OO[[#This Row],[136 (05JUL1985 21:00:00)-Water Temperature (C)]]*OO[[#This Row],[78]]</f>
        <v>5.8079165915125005E-7</v>
      </c>
      <c r="CC34" s="10">
        <f>3/24000000*OO[[#This Row],[137 (06JUL1985 00:00:00)-Water Temperature (C)]]*OO[[#This Row],[79]]</f>
        <v>4.1339148331199993E-7</v>
      </c>
      <c r="CD34" s="10">
        <f>3/24000000*OO[[#This Row],[138 (06JUL1985 03:00:00)-Water Temperature (C)]]*OO[[#This Row],[80]]</f>
        <v>2.7082900237512503E-7</v>
      </c>
      <c r="CE34" s="10">
        <f>3/24000000*OO[[#This Row],[139 (06JUL1985 06:00:00)-Water Temperature (C)]]*OO[[#This Row],[81]]</f>
        <v>2.0468223214125E-7</v>
      </c>
      <c r="CF34" s="10">
        <f>3/24000000*OO[[#This Row],[140 (06JUL1985 09:00:00)-Water Temperature (C)]]*OO[[#This Row],[82]]</f>
        <v>2.1285789130124998E-7</v>
      </c>
      <c r="CG34" s="10">
        <f>3/24000000*OO[[#This Row],[141 (06JUL1985 12:00:00)-Water Temperature (C)]]*OO[[#This Row],[83]]</f>
        <v>2.5347734427200003E-7</v>
      </c>
      <c r="CH34" s="10">
        <f>3/24000000*OO[[#This Row],[142 (06JUL1985 15:00:00)-Water Temperature (C)]]*OO[[#This Row],[84]]</f>
        <v>2.8475546900850002E-7</v>
      </c>
      <c r="CI34" s="10">
        <f>3/24000000*OO[[#This Row],[143 (06JUL1985 18:00:00)-Water Temperature (C)]]*OO[[#This Row],[85]]</f>
        <v>2.9148546034549994E-7</v>
      </c>
      <c r="CJ34" s="10">
        <f>3/24000000*OO[[#This Row],[144 (06JUL1985 21:00:00)-Water Temperature (C)]]*OO[[#This Row],[86]]</f>
        <v>2.65105486852125E-7</v>
      </c>
      <c r="CK34" s="10">
        <f>3/24000000*OO[[#This Row],[145 (07JUL1985 00:00:00)-Water Temperature (C)]]*OO[[#This Row],[87]]</f>
        <v>2.1978471901437499E-7</v>
      </c>
      <c r="CL34" s="10">
        <f>3/24000000*OO[[#This Row],[146 (07JUL1985 03:00:00)-Water Temperature (C)]]*OO[[#This Row],[88]]</f>
        <v>1.8059108142500001E-7</v>
      </c>
      <c r="CM34" s="10">
        <f>3/24000000*OO[[#This Row],[147 (07JUL1985 06:00:00)-Water Temperature (C)]]*OO[[#This Row],[89]]</f>
        <v>1.5634445924999999E-7</v>
      </c>
      <c r="CN34" s="10">
        <f>3/24000000*OO[[#This Row],[148 (07JUL1985 09:00:00)-Water Temperature (C)]]*OO[[#This Row],[90]]</f>
        <v>1.7300327785812498E-7</v>
      </c>
      <c r="CO34" s="10">
        <f>3/24000000*OO[[#This Row],[149 (07JUL1985 12:00:00)-Water Temperature (C)]]*OO[[#This Row],[91]]</f>
        <v>2.0135550034177502E-7</v>
      </c>
      <c r="CP34" s="10">
        <f>3/24000000*OO[[#This Row],[150 (07JUL1985 15:00:00)-Water Temperature (C)]]*OO[[#This Row],[92]]</f>
        <v>2.4291565085204998E-7</v>
      </c>
      <c r="CQ34" s="10">
        <f>3/24000000*OO[[#This Row],[151 (07JUL1985 18:00:00)-Water Temperature (C)]]*OO[[#This Row],[93]]</f>
        <v>2.8234955844880001E-7</v>
      </c>
      <c r="CR34" s="10">
        <f>3/24000000*OO[[#This Row],[152 (07JUL1985 21:00:00)-Water Temperature (C)]]*OO[[#This Row],[94]]</f>
        <v>2.83595894028325E-7</v>
      </c>
      <c r="CS34" s="10">
        <f>3/24000000*OO[[#This Row],[153 (08JUL1985 00:00:00)-Water Temperature (C)]]*OO[[#This Row],[95]]</f>
        <v>2.3132580265762501E-7</v>
      </c>
      <c r="CT34" s="10">
        <f>3/24000000*OO[[#This Row],[154 (08JUL1985 03:00:00)-Water Temperature (C)]]*OO[[#This Row],[96]]</f>
        <v>1.7123912304479998E-7</v>
      </c>
      <c r="CU34" s="10">
        <f>3/24000000*OO[[#This Row],[155 (08JUL1985 06:00:00)-Water Temperature (C)]]*OO[[#This Row],[97]]</f>
        <v>1.2917986621454999E-7</v>
      </c>
      <c r="CV34" s="10">
        <f>3/24000000*OO[[#This Row],[156 (08JUL1985 09:00:00)-Water Temperature (C)]]*OO[[#This Row],[98]]</f>
        <v>1.3516325055031247E-7</v>
      </c>
      <c r="CW34" s="10">
        <f>3/24000000*OO[[#This Row],[157 (08JUL1985 12:00:00)-Water Temperature (C)]]*OO[[#This Row],[99]]</f>
        <v>1.5168642636174999E-7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0.11638410482793117</v>
      </c>
      <c r="D35" s="10">
        <f>3/24*OO[[#This Row],[60 (26JUN1985 09:00:00)-Water Temperature (C)]]*OO[[#This Row],[2]]/SUM(OO[2])</f>
        <v>4.9144879020416331E-2</v>
      </c>
      <c r="E35" s="10">
        <f>3/24*OO[[#This Row],[61 (26JUN1985 12:00:00)-Water Temperature (C)]]*OO[[#This Row],[3]]/SUM(OO[3])</f>
        <v>3.4299283370992665E-3</v>
      </c>
      <c r="F35" s="10">
        <f>3/24*OO[[#This Row],[62 (26JUN1985 15:00:00)-Water Temperature (C)]]*OO[[#This Row],[4]]/SUM(OO[4])</f>
        <v>1.9225025009146431E-4</v>
      </c>
      <c r="G35" s="10">
        <f>3/24*OO[[#This Row],[63 (26JUN1985 18:00:00)-Water Temperature (C)]]*OO[[#This Row],[5]]/SUM(OO[5])</f>
        <v>3.0883658562009629E-5</v>
      </c>
      <c r="H35" s="10">
        <f>3/24*OO[[#This Row],[64 (26JUN1985 21:00:00)-Water Temperature (C)]]*OO[[#This Row],[6]]/SUM(OO[6])</f>
        <v>1.8923701156647894E-5</v>
      </c>
      <c r="I35" s="10">
        <f>3/24*OO[[#This Row],[65 (27JUN1985 00:00:00)-Water Temperature (C)]]*OO[[#This Row],[7]]/SUM(OO[7])</f>
        <v>1.4229303796355985E-5</v>
      </c>
      <c r="J35" s="10">
        <f>3/24*OO[[#This Row],[66 (27JUN1985 03:00:00)-Water Temperature (C)]]*OO[[#This Row],[8]]/SUM(OO[8])</f>
        <v>1.0833400383830839E-5</v>
      </c>
      <c r="K35" s="10">
        <f>3/24*OO[[#This Row],[67 (27JUN1985 06:00:00)-Water Temperature (C)]]*OO[[#This Row],[9]]/SUM(OO[9])</f>
        <v>9.5812581375911114E-6</v>
      </c>
      <c r="L35" s="10">
        <f>3/24*OO[[#This Row],[68 (27JUN1985 09:00:00)-Water Temperature (C)]]*OO[[#This Row],[10]]/SUM(OO[10])</f>
        <v>1.5131836851608099E-5</v>
      </c>
      <c r="M35" s="10">
        <f>3/24*OO[[#This Row],[69 (27JUN1985 12:00:00)-Water Temperature (C)]]*OO[[#This Row],[11]]/SUM(OO[11])</f>
        <v>2.5994361196984627E-5</v>
      </c>
      <c r="N35" s="10">
        <f>3/24*OO[[#This Row],[70 (27JUN1985 15:00:00)-Water Temperature (C)]]*OO[[#This Row],[12]]/SUM(OO[12])</f>
        <v>3.5337952619186073E-5</v>
      </c>
      <c r="O35" s="10">
        <f>3/24*OO[[#This Row],[71 (27JUN1985 18:00:00)-Water Temperature (C)]]*OO[[#This Row],[13]]/SUM(OO[13])</f>
        <v>3.7800840737737225E-5</v>
      </c>
      <c r="P35" s="10">
        <f>3/24*OO[[#This Row],[72 (27JUN1985 21:00:00)-Water Temperature (C)]]*OO[[#This Row],[14]]/SUM(OO[14])</f>
        <v>3.254605700085517E-5</v>
      </c>
      <c r="Q35" s="10">
        <f>3/24*OO[[#This Row],[73 (28JUN1985 00:00:00)-Water Temperature (C)]]*OO[[#This Row],[15]]/SUM(OO[15])</f>
        <v>2.4007721091984208E-5</v>
      </c>
      <c r="R35" s="10">
        <f>3/24*OO[[#This Row],[74 (28JUN1985 03:00:00)-Water Temperature (C)]]*OO[[#This Row],[16]]/SUM(OO[16])</f>
        <v>1.6940996912286626E-5</v>
      </c>
      <c r="S35" s="10">
        <f>3/24*OO[[#This Row],[75 (28JUN1985 06:00:00)-Water Temperature (C)]]*OO[[#This Row],[17]]/SUM(OO[17])</f>
        <v>1.2916501266029544E-5</v>
      </c>
      <c r="T35" s="10">
        <f>3/24*OO[[#This Row],[76 (28JUN1985 09:00:00)-Water Temperature (C)]]*OO[[#This Row],[18]]/SUM(OO[18])</f>
        <v>1.133727988798842E-5</v>
      </c>
      <c r="U35" s="10">
        <f>3/24*OO[[#This Row],[77 (28JUN1985 12:00:00)-Water Temperature (C)]]*OO[[#This Row],[19]]/SUM(OO[19])</f>
        <v>9.2785346871026446E-6</v>
      </c>
      <c r="V35" s="10">
        <f>3/24000000*OO[[#This Row],[78 (28JUN1985 15:00:00)-Water Temperature (C)]]*OO[[#This Row],[20]]</f>
        <v>7.0520478941562487E-6</v>
      </c>
      <c r="W35" s="10">
        <f>3/24000000*OO[[#This Row],[79 (28JUN1985 18:00:00)-Water Temperature (C)]]*OO[[#This Row],[21]]</f>
        <v>5.3809542842999992E-6</v>
      </c>
      <c r="X35" s="10">
        <f>3/24000000*OO[[#This Row],[80 (28JUN1985 21:00:00)-Water Temperature (C)]]*OO[[#This Row],[22]]</f>
        <v>3.9802615460000007E-6</v>
      </c>
      <c r="Y35" s="10">
        <f>3/24000000*OO[[#This Row],[81 (29JUN1985 00:00:00)-Water Temperature (C)]]*OO[[#This Row],[23]]</f>
        <v>3.0425589236099997E-6</v>
      </c>
      <c r="Z35" s="10">
        <f>3/24000000*OO[[#This Row],[82 (29JUN1985 03:00:00)-Water Temperature (C)]]*OO[[#This Row],[24]]</f>
        <v>2.38298702166375E-6</v>
      </c>
      <c r="AA35" s="10">
        <f>3/24000000*OO[[#This Row],[83 (29JUN1985 06:00:00)-Water Temperature (C)]]*OO[[#This Row],[25]]</f>
        <v>2.113371714355E-6</v>
      </c>
      <c r="AB35" s="10">
        <f>3/24000000*OO[[#This Row],[84 (29JUN1985 09:00:00)-Water Temperature (C)]]*OO[[#This Row],[26]]</f>
        <v>2.2644686436562497E-6</v>
      </c>
      <c r="AC35" s="10">
        <f>3/24000000*OO[[#This Row],[85 (29JUN1985 12:00:00)-Water Temperature (C)]]*OO[[#This Row],[27]]</f>
        <v>2.7364974149974996E-6</v>
      </c>
      <c r="AD35" s="10">
        <f>3/24000000*OO[[#This Row],[86 (29JUN1985 15:00:00)-Water Temperature (C)]]*OO[[#This Row],[28]]</f>
        <v>3.4848027125999998E-6</v>
      </c>
      <c r="AE35" s="10">
        <f>3/24000000*OO[[#This Row],[88 (29JUN1985 21:00:00)-Water Temperature (C)]]*OO[[#This Row],[30]]</f>
        <v>4.0049891175974996E-6</v>
      </c>
      <c r="AF35" s="10">
        <f>3/24000000*OO[[#This Row],[88 (29JUN1985 21:00:00)-Water Temperature (C)]]*OO[[#This Row],[30]]</f>
        <v>4.0049891175974996E-6</v>
      </c>
      <c r="AG35" s="10">
        <f>3/24000000*OO[[#This Row],[89 (30JUN1985 00:00:00)-Water Temperature (C)]]*OO[[#This Row],[31]]</f>
        <v>3.1591584275625E-6</v>
      </c>
      <c r="AH35" s="10">
        <f>3/24000000*OO[[#This Row],[90 (30JUN1985 03:00:00)-Water Temperature (C)]]*OO[[#This Row],[32]]</f>
        <v>2.1830559432750001E-6</v>
      </c>
      <c r="AI35" s="10">
        <f>3/24000000*OO[[#This Row],[91 (30JUN1985 06:00:00)-Water Temperature (C)]]*OO[[#This Row],[33]]</f>
        <v>1.5338721628037501E-6</v>
      </c>
      <c r="AJ35" s="10">
        <f>3/24000000*OO[[#This Row],[92 (30JUN1985 09:00:00)-Water Temperature (C)]]*OO[[#This Row],[34]]</f>
        <v>1.4380785853914997E-6</v>
      </c>
      <c r="AK35" s="10">
        <f>3/24000000*OO[[#This Row],[93 (30JUN1985 12:00:00)-Water Temperature (C)]]*OO[[#This Row],[35]]</f>
        <v>1.6604283553468749E-6</v>
      </c>
      <c r="AL35" s="10">
        <f>3/24000000*OO[[#This Row],[94 (30JUN1985 15:00:00)-Water Temperature (C)]]*OO[[#This Row],[36]]</f>
        <v>2.2367107545817494E-6</v>
      </c>
      <c r="AM35" s="10">
        <f>3/24000000*OO[[#This Row],[95 (30JUN1985 18:00:00)-Water Temperature (C)]]*OO[[#This Row],[37]]</f>
        <v>2.7188059586524999E-6</v>
      </c>
      <c r="AN35" s="10">
        <f>3/24000000*OO[[#This Row],[96 (30JUN1985 21:00:00)-Water Temperature (C)]]*OO[[#This Row],[38]]</f>
        <v>2.6462865866726249E-6</v>
      </c>
      <c r="AO35" s="10">
        <f>3/24000000*OO[[#This Row],[97 (01JUL1985 00:00:00)-Water Temperature (C)]]*OO[[#This Row],[39]]</f>
        <v>2.0873898025732501E-6</v>
      </c>
      <c r="AP35" s="10">
        <f>3/24000000*OO[[#This Row],[98 (01JUL1985 03:00:00)-Water Temperature (C)]]*OO[[#This Row],[40]]</f>
        <v>1.445332985294625E-6</v>
      </c>
      <c r="AQ35" s="10">
        <f>3/24000000*OO[[#This Row],[99 (01JUL1985 06:00:00)-Water Temperature (C)]]*OO[[#This Row],[41]]</f>
        <v>1.0546814907375E-6</v>
      </c>
      <c r="AR35" s="10">
        <f>3/24000000*OO[[#This Row],[100 (01JUL1985 09:00:00)-Water Temperature (C)]]*OO[[#This Row],[42]]</f>
        <v>1.0798374159587499E-6</v>
      </c>
      <c r="AS35" s="10">
        <f>3/24000000*OO[[#This Row],[101 (01JUL1985 12:00:00)-Water Temperature (C)]]*OO[[#This Row],[43]]</f>
        <v>1.266173165631E-6</v>
      </c>
      <c r="AT35" s="10">
        <f>3/24000000*OO[[#This Row],[102 (01JUL1985 15:00:00)-Water Temperature (C)]]*OO[[#This Row],[44]]</f>
        <v>1.4761597732481252E-6</v>
      </c>
      <c r="AU35" s="10">
        <f>3/24000000*OO[[#This Row],[103 (01JUL1985 18:00:00)-Water Temperature (C)]]*OO[[#This Row],[45]]</f>
        <v>1.4878397478105E-6</v>
      </c>
      <c r="AV35" s="10">
        <f>3/24000000*OO[[#This Row],[104 (01JUL1985 21:00:00)-Water Temperature (C)]]*OO[[#This Row],[46]]</f>
        <v>1.3251700806631249E-6</v>
      </c>
      <c r="AW35" s="10">
        <f>3/24000000*OO[[#This Row],[105 (02JUL1985 00:00:00)-Water Temperature (C)]]*OO[[#This Row],[47]]</f>
        <v>1.052049486326625E-6</v>
      </c>
      <c r="AX35" s="10">
        <f>3/24000000*OO[[#This Row],[106 (02JUL1985 03:00:00)-Water Temperature (C)]]*OO[[#This Row],[48]]</f>
        <v>8.3532307345800005E-7</v>
      </c>
      <c r="AY35" s="10">
        <f>3/24000000*OO[[#This Row],[107 (02JUL1985 06:00:00)-Water Temperature (C)]]*OO[[#This Row],[49]]</f>
        <v>7.2016152485549998E-7</v>
      </c>
      <c r="AZ35" s="10">
        <f>3/24000000*OO[[#This Row],[108 (02JUL1985 09:00:00)-Water Temperature (C)]]*OO[[#This Row],[50]]</f>
        <v>8.2796863033849996E-7</v>
      </c>
      <c r="BA35" s="10">
        <f>3/24000000*OO[[#This Row],[109 (02JUL1985 12:00:00)-Water Temperature (C)]]*OO[[#This Row],[51]]</f>
        <v>1.0355222198227499E-6</v>
      </c>
      <c r="BB35" s="10">
        <f>3/24000000*OO[[#This Row],[110 (02JUL1985 15:00:00)-Water Temperature (C)]]*OO[[#This Row],[52]]</f>
        <v>1.2571785662328752E-6</v>
      </c>
      <c r="BC35" s="10">
        <f>3/24000000*OO[[#This Row],[111 (02JUL1985 18:00:00)-Water Temperature (C)]]*OO[[#This Row],[53]]</f>
        <v>1.345407709254375E-6</v>
      </c>
      <c r="BD35" s="10">
        <f>3/24000000*OO[[#This Row],[112 (02JUL1985 21:00:00)-Water Temperature (C)]]*OO[[#This Row],[54]]</f>
        <v>1.1851821517184998E-6</v>
      </c>
      <c r="BE35" s="10">
        <f>3/24000000*OO[[#This Row],[113 (03JUL1985 00:00:00)-Water Temperature (C)]]*OO[[#This Row],[55]]</f>
        <v>9.2598878320312504E-7</v>
      </c>
      <c r="BF35" s="10">
        <f>3/24000000*OO[[#This Row],[114 (03JUL1985 03:00:00)-Water Temperature (C)]]*OO[[#This Row],[56]]</f>
        <v>6.7983975268124989E-7</v>
      </c>
      <c r="BG35" s="10">
        <f>3/24000000*OO[[#This Row],[115 (03JUL1985 06:00:00)-Water Temperature (C)]]*OO[[#This Row],[57]]</f>
        <v>5.6347705368724999E-7</v>
      </c>
      <c r="BH35" s="10">
        <f>3/24000000*OO[[#This Row],[116 (03JUL1985 09:00:00)-Water Temperature (C)]]*OO[[#This Row],[58]]</f>
        <v>6.5521878477499994E-7</v>
      </c>
      <c r="BI35" s="10">
        <f>3/24000000*OO[[#This Row],[117 (03JUL1985 12:00:00)-Water Temperature (C)]]*OO[[#This Row],[59]]</f>
        <v>9.1957046211649991E-7</v>
      </c>
      <c r="BJ35" s="10">
        <f>3/24000000*OO[[#This Row],[118 (03JUL1985 15:00:00)-Water Temperature (C)]]*OO[[#This Row],[60]]</f>
        <v>1.2267354012835001E-6</v>
      </c>
      <c r="BK35" s="10">
        <f>3/24000000*OO[[#This Row],[119 (03JUL1985 18:00:00)-Water Temperature (C)]]*OO[[#This Row],[61]]</f>
        <v>1.3376076536566248E-6</v>
      </c>
      <c r="BL35" s="10">
        <f>3/24000000*OO[[#This Row],[120 (03JUL1985 21:00:00)-Water Temperature (C)]]*OO[[#This Row],[62]]</f>
        <v>1.1622574295392499E-6</v>
      </c>
      <c r="BM35" s="10">
        <f>3/24000000*OO[[#This Row],[121 (04JUL1985 00:00:00)-Water Temperature (C)]]*OO[[#This Row],[63]]</f>
        <v>8.411356175402498E-7</v>
      </c>
      <c r="BN35" s="10">
        <f>3/24000000*OO[[#This Row],[122 (04JUL1985 03:00:00)-Water Temperature (C)]]*OO[[#This Row],[64]]</f>
        <v>5.6201043977500004E-7</v>
      </c>
      <c r="BO35" s="10">
        <f>3/24000000*OO[[#This Row],[123 (04JUL1985 06:00:00)-Water Temperature (C)]]*OO[[#This Row],[65]]</f>
        <v>4.2632436469874995E-7</v>
      </c>
      <c r="BP35" s="10">
        <f>3/24000000*OO[[#This Row],[124 (04JUL1985 09:00:00)-Water Temperature (C)]]*OO[[#This Row],[66]]</f>
        <v>4.6463598479375002E-7</v>
      </c>
      <c r="BQ35" s="10">
        <f>3/24000000*OO[[#This Row],[125 (04JUL1985 12:00:00)-Water Temperature (C)]]*OO[[#This Row],[67]]</f>
        <v>5.5100205116599995E-7</v>
      </c>
      <c r="BR35" s="10">
        <f>3/24000000*OO[[#This Row],[126 (04JUL1985 15:00:00)-Water Temperature (C)]]*OO[[#This Row],[68]]</f>
        <v>5.7437119595699992E-7</v>
      </c>
      <c r="BS35" s="10">
        <f>3/24000000*OO[[#This Row],[127 (04JUL1985 18:00:00)-Water Temperature (C)]]*OO[[#This Row],[69]]</f>
        <v>5.2620354870749993E-7</v>
      </c>
      <c r="BT35" s="10">
        <f>3/24000000*OO[[#This Row],[128 (04JUL1985 21:00:00)-Water Temperature (C)]]*OO[[#This Row],[70]]</f>
        <v>4.5085095916862507E-7</v>
      </c>
      <c r="BU35" s="10">
        <f>3/24000000*OO[[#This Row],[129 (05JUL1985 00:00:00)-Water Temperature (C)]]*OO[[#This Row],[71]]</f>
        <v>3.8504982302574998E-7</v>
      </c>
      <c r="BV35" s="10">
        <f>3/24000000*OO[[#This Row],[130 (05JUL1985 03:00:00)-Water Temperature (C)]]*OO[[#This Row],[72]]</f>
        <v>3.4121891231437501E-7</v>
      </c>
      <c r="BW35" s="10">
        <f>3/24000000*OO[[#This Row],[131 (05JUL1985 06:00:00)-Water Temperature (C)]]*OO[[#This Row],[73]]</f>
        <v>3.1382187186349995E-7</v>
      </c>
      <c r="BX35" s="10">
        <f>3/24000000*OO[[#This Row],[132 (05JUL1985 09:00:00)-Water Temperature (C)]]*OO[[#This Row],[74]]</f>
        <v>3.5743041084449994E-7</v>
      </c>
      <c r="BY35" s="10">
        <f>3/24000000*OO[[#This Row],[133 (05JUL1985 12:00:00)-Water Temperature (C)]]*OO[[#This Row],[75]]</f>
        <v>5.0915257484962492E-7</v>
      </c>
      <c r="BZ35" s="10">
        <f>3/24000000*OO[[#This Row],[134 (05JUL1985 15:00:00)-Water Temperature (C)]]*OO[[#This Row],[76]]</f>
        <v>7.143057276629999E-7</v>
      </c>
      <c r="CA35" s="10">
        <f>3/24000000*OO[[#This Row],[135 (05JUL1985 18:00:00)-Water Temperature (C)]]*OO[[#This Row],[77]]</f>
        <v>8.1826357091100008E-7</v>
      </c>
      <c r="CB35" s="10">
        <f>3/24000000*OO[[#This Row],[136 (05JUL1985 21:00:00)-Water Temperature (C)]]*OO[[#This Row],[78]]</f>
        <v>7.3353283717037501E-7</v>
      </c>
      <c r="CC35" s="10">
        <f>3/24000000*OO[[#This Row],[137 (06JUL1985 00:00:00)-Water Temperature (C)]]*OO[[#This Row],[79]]</f>
        <v>5.3616721499999992E-7</v>
      </c>
      <c r="CD35" s="10">
        <f>3/24000000*OO[[#This Row],[138 (06JUL1985 03:00:00)-Water Temperature (C)]]*OO[[#This Row],[80]]</f>
        <v>3.5392890979199995E-7</v>
      </c>
      <c r="CE35" s="10">
        <f>3/24000000*OO[[#This Row],[139 (06JUL1985 06:00:00)-Water Temperature (C)]]*OO[[#This Row],[81]]</f>
        <v>2.5870952238874998E-7</v>
      </c>
      <c r="CF35" s="10">
        <f>3/24000000*OO[[#This Row],[140 (06JUL1985 09:00:00)-Water Temperature (C)]]*OO[[#This Row],[82]]</f>
        <v>2.6066308136137497E-7</v>
      </c>
      <c r="CG35" s="10">
        <f>3/24000000*OO[[#This Row],[141 (06JUL1985 12:00:00)-Water Temperature (C)]]*OO[[#This Row],[83]]</f>
        <v>3.0783459381100002E-7</v>
      </c>
      <c r="CH35" s="10">
        <f>3/24000000*OO[[#This Row],[142 (06JUL1985 15:00:00)-Water Temperature (C)]]*OO[[#This Row],[84]]</f>
        <v>3.4869152084687496E-7</v>
      </c>
      <c r="CI35" s="10">
        <f>3/24000000*OO[[#This Row],[143 (06JUL1985 18:00:00)-Water Temperature (C)]]*OO[[#This Row],[85]]</f>
        <v>3.5932336522825007E-7</v>
      </c>
      <c r="CJ35" s="10">
        <f>3/24000000*OO[[#This Row],[144 (06JUL1985 21:00:00)-Water Temperature (C)]]*OO[[#This Row],[86]]</f>
        <v>3.3255304363199995E-7</v>
      </c>
      <c r="CK35" s="10">
        <f>3/24000000*OO[[#This Row],[145 (07JUL1985 00:00:00)-Water Temperature (C)]]*OO[[#This Row],[87]]</f>
        <v>2.7588955981399999E-7</v>
      </c>
      <c r="CL35" s="10">
        <f>3/24000000*OO[[#This Row],[146 (07JUL1985 03:00:00)-Water Temperature (C)]]*OO[[#This Row],[88]]</f>
        <v>2.2754465161199996E-7</v>
      </c>
      <c r="CM35" s="10">
        <f>3/24000000*OO[[#This Row],[147 (07JUL1985 06:00:00)-Water Temperature (C)]]*OO[[#This Row],[89]]</f>
        <v>1.9433407954999995E-7</v>
      </c>
      <c r="CN35" s="10">
        <f>3/24000000*OO[[#This Row],[148 (07JUL1985 09:00:00)-Water Temperature (C)]]*OO[[#This Row],[90]]</f>
        <v>2.1112705352174997E-7</v>
      </c>
      <c r="CO35" s="10">
        <f>3/24000000*OO[[#This Row],[149 (07JUL1985 12:00:00)-Water Temperature (C)]]*OO[[#This Row],[91]]</f>
        <v>2.4437987816287496E-7</v>
      </c>
      <c r="CP35" s="10">
        <f>3/24000000*OO[[#This Row],[150 (07JUL1985 15:00:00)-Water Temperature (C)]]*OO[[#This Row],[92]]</f>
        <v>2.9634545827425002E-7</v>
      </c>
      <c r="CQ35" s="10">
        <f>3/24000000*OO[[#This Row],[151 (07JUL1985 18:00:00)-Water Temperature (C)]]*OO[[#This Row],[93]]</f>
        <v>3.4630601994800001E-7</v>
      </c>
      <c r="CR35" s="10">
        <f>3/24000000*OO[[#This Row],[152 (07JUL1985 21:00:00)-Water Temperature (C)]]*OO[[#This Row],[94]]</f>
        <v>3.5309937271487495E-7</v>
      </c>
      <c r="CS35" s="10">
        <f>3/24000000*OO[[#This Row],[153 (08JUL1985 00:00:00)-Water Temperature (C)]]*OO[[#This Row],[95]]</f>
        <v>2.9212465575562496E-7</v>
      </c>
      <c r="CT35" s="10">
        <f>3/24000000*OO[[#This Row],[154 (08JUL1985 03:00:00)-Water Temperature (C)]]*OO[[#This Row],[96]]</f>
        <v>2.2026352947199996E-7</v>
      </c>
      <c r="CU35" s="10">
        <f>3/24000000*OO[[#This Row],[155 (08JUL1985 06:00:00)-Water Temperature (C)]]*OO[[#This Row],[97]]</f>
        <v>1.6374029160637501E-7</v>
      </c>
      <c r="CV35" s="10">
        <f>3/24000000*OO[[#This Row],[156 (08JUL1985 09:00:00)-Water Temperature (C)]]*OO[[#This Row],[98]]</f>
        <v>1.6533166021514999E-7</v>
      </c>
      <c r="CW35" s="10">
        <f>3/24000000*OO[[#This Row],[157 (08JUL1985 12:00:00)-Water Temperature (C)]]*OO[[#This Row],[99]]</f>
        <v>1.8565750726475001E-7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0.12797010225427544</v>
      </c>
      <c r="D36" s="10">
        <f>3/24*OO[[#This Row],[60 (26JUN1985 09:00:00)-Water Temperature (C)]]*OO[[#This Row],[2]]/SUM(OO[2])</f>
        <v>9.4036740607244332E-2</v>
      </c>
      <c r="E36" s="10">
        <f>3/24*OO[[#This Row],[61 (26JUN1985 12:00:00)-Water Temperature (C)]]*OO[[#This Row],[3]]/SUM(OO[3])</f>
        <v>9.7865853928738623E-3</v>
      </c>
      <c r="F36" s="10">
        <f>3/24*OO[[#This Row],[62 (26JUN1985 15:00:00)-Water Temperature (C)]]*OO[[#This Row],[4]]/SUM(OO[4])</f>
        <v>6.7497927462079217E-4</v>
      </c>
      <c r="G36" s="10">
        <f>3/24*OO[[#This Row],[63 (26JUN1985 18:00:00)-Water Temperature (C)]]*OO[[#This Row],[5]]/SUM(OO[5])</f>
        <v>6.9736919992787488E-5</v>
      </c>
      <c r="H36" s="10">
        <f>3/24*OO[[#This Row],[64 (26JUN1985 21:00:00)-Water Temperature (C)]]*OO[[#This Row],[6]]/SUM(OO[6])</f>
        <v>2.8803700117554909E-5</v>
      </c>
      <c r="I36" s="10">
        <f>3/24*OO[[#This Row],[65 (27JUN1985 00:00:00)-Water Temperature (C)]]*OO[[#This Row],[7]]/SUM(OO[7])</f>
        <v>2.0722030220353942E-5</v>
      </c>
      <c r="J36" s="10">
        <f>3/24*OO[[#This Row],[66 (27JUN1985 03:00:00)-Water Temperature (C)]]*OO[[#This Row],[8]]/SUM(OO[8])</f>
        <v>1.5690467968670824E-5</v>
      </c>
      <c r="K36" s="10">
        <f>3/24*OO[[#This Row],[67 (27JUN1985 06:00:00)-Water Temperature (C)]]*OO[[#This Row],[9]]/SUM(OO[9])</f>
        <v>1.3389369490084897E-5</v>
      </c>
      <c r="L36" s="10">
        <f>3/24*OO[[#This Row],[68 (27JUN1985 09:00:00)-Water Temperature (C)]]*OO[[#This Row],[10]]/SUM(OO[10])</f>
        <v>1.9606209030744413E-5</v>
      </c>
      <c r="M36" s="10">
        <f>3/24*OO[[#This Row],[69 (27JUN1985 12:00:00)-Water Temperature (C)]]*OO[[#This Row],[11]]/SUM(OO[11])</f>
        <v>3.4343782404156111E-5</v>
      </c>
      <c r="N36" s="10">
        <f>3/24*OO[[#This Row],[70 (27JUN1985 15:00:00)-Water Temperature (C)]]*OO[[#This Row],[12]]/SUM(OO[12])</f>
        <v>4.8323614361967859E-5</v>
      </c>
      <c r="O36" s="10">
        <f>3/24*OO[[#This Row],[71 (27JUN1985 18:00:00)-Water Temperature (C)]]*OO[[#This Row],[13]]/SUM(OO[13])</f>
        <v>5.3371683323020639E-5</v>
      </c>
      <c r="P36" s="10">
        <f>3/24*OO[[#This Row],[72 (27JUN1985 21:00:00)-Water Temperature (C)]]*OO[[#This Row],[14]]/SUM(OO[14])</f>
        <v>4.7059640335324862E-5</v>
      </c>
      <c r="Q36" s="10">
        <f>3/24*OO[[#This Row],[73 (28JUN1985 00:00:00)-Water Temperature (C)]]*OO[[#This Row],[15]]/SUM(OO[15])</f>
        <v>3.5420148392424287E-5</v>
      </c>
      <c r="R36" s="10">
        <f>3/24*OO[[#This Row],[74 (28JUN1985 03:00:00)-Water Temperature (C)]]*OO[[#This Row],[16]]/SUM(OO[16])</f>
        <v>2.5089460717913977E-5</v>
      </c>
      <c r="S36" s="10">
        <f>3/24*OO[[#This Row],[75 (28JUN1985 06:00:00)-Water Temperature (C)]]*OO[[#This Row],[17]]/SUM(OO[17])</f>
        <v>1.8834458649454759E-5</v>
      </c>
      <c r="T36" s="10">
        <f>3/24*OO[[#This Row],[76 (28JUN1985 09:00:00)-Water Temperature (C)]]*OO[[#This Row],[18]]/SUM(OO[18])</f>
        <v>1.65237584110863E-5</v>
      </c>
      <c r="U36" s="10">
        <f>3/24*OO[[#This Row],[77 (28JUN1985 12:00:00)-Water Temperature (C)]]*OO[[#This Row],[19]]/SUM(OO[19])</f>
        <v>1.3816994288278228E-5</v>
      </c>
      <c r="V36" s="10">
        <f>3/24000000*OO[[#This Row],[78 (28JUN1985 15:00:00)-Water Temperature (C)]]*OO[[#This Row],[20]]</f>
        <v>1.0520136306253749E-5</v>
      </c>
      <c r="W36" s="10">
        <f>3/24000000*OO[[#This Row],[79 (28JUN1985 18:00:00)-Water Temperature (C)]]*OO[[#This Row],[21]]</f>
        <v>8.0487223948949998E-6</v>
      </c>
      <c r="X36" s="10">
        <f>3/24000000*OO[[#This Row],[80 (28JUN1985 21:00:00)-Water Temperature (C)]]*OO[[#This Row],[22]]</f>
        <v>5.8774819606775E-6</v>
      </c>
      <c r="Y36" s="10">
        <f>3/24000000*OO[[#This Row],[81 (29JUN1985 00:00:00)-Water Temperature (C)]]*OO[[#This Row],[23]]</f>
        <v>4.4735238828200004E-6</v>
      </c>
      <c r="Z36" s="10">
        <f>3/24000000*OO[[#This Row],[82 (29JUN1985 03:00:00)-Water Temperature (C)]]*OO[[#This Row],[24]]</f>
        <v>3.4675785947999999E-6</v>
      </c>
      <c r="AA36" s="10">
        <f>3/24000000*OO[[#This Row],[83 (29JUN1985 06:00:00)-Water Temperature (C)]]*OO[[#This Row],[25]]</f>
        <v>3.01315016536875E-6</v>
      </c>
      <c r="AB36" s="10">
        <f>3/24000000*OO[[#This Row],[84 (29JUN1985 09:00:00)-Water Temperature (C)]]*OO[[#This Row],[26]]</f>
        <v>3.1771765063987505E-6</v>
      </c>
      <c r="AC36" s="10">
        <f>3/24000000*OO[[#This Row],[85 (29JUN1985 12:00:00)-Water Temperature (C)]]*OO[[#This Row],[27]]</f>
        <v>3.8080078607999993E-6</v>
      </c>
      <c r="AD36" s="10">
        <f>3/24000000*OO[[#This Row],[86 (29JUN1985 15:00:00)-Water Temperature (C)]]*OO[[#This Row],[28]]</f>
        <v>4.8508066215599993E-6</v>
      </c>
      <c r="AE36" s="10">
        <f>3/24000000*OO[[#This Row],[88 (29JUN1985 21:00:00)-Water Temperature (C)]]*OO[[#This Row],[30]]</f>
        <v>5.7425472863862499E-6</v>
      </c>
      <c r="AF36" s="10">
        <f>3/24000000*OO[[#This Row],[88 (29JUN1985 21:00:00)-Water Temperature (C)]]*OO[[#This Row],[30]]</f>
        <v>5.7425472863862499E-6</v>
      </c>
      <c r="AG36" s="10">
        <f>3/24000000*OO[[#This Row],[89 (30JUN1985 00:00:00)-Water Temperature (C)]]*OO[[#This Row],[31]]</f>
        <v>4.6392536119124994E-6</v>
      </c>
      <c r="AH36" s="10">
        <f>3/24000000*OO[[#This Row],[90 (30JUN1985 03:00:00)-Water Temperature (C)]]*OO[[#This Row],[32]]</f>
        <v>3.2903426110499997E-6</v>
      </c>
      <c r="AI36" s="10">
        <f>3/24000000*OO[[#This Row],[91 (30JUN1985 06:00:00)-Water Temperature (C)]]*OO[[#This Row],[33]]</f>
        <v>2.2735455530075004E-6</v>
      </c>
      <c r="AJ36" s="10">
        <f>3/24000000*OO[[#This Row],[92 (30JUN1985 09:00:00)-Water Temperature (C)]]*OO[[#This Row],[34]]</f>
        <v>2.0415649898124994E-6</v>
      </c>
      <c r="AK36" s="10">
        <f>3/24000000*OO[[#This Row],[93 (30JUN1985 12:00:00)-Water Temperature (C)]]*OO[[#This Row],[35]]</f>
        <v>2.3102374649999998E-6</v>
      </c>
      <c r="AL36" s="10">
        <f>3/24000000*OO[[#This Row],[94 (30JUN1985 15:00:00)-Water Temperature (C)]]*OO[[#This Row],[36]]</f>
        <v>3.1045584025425E-6</v>
      </c>
      <c r="AM36" s="10">
        <f>3/24000000*OO[[#This Row],[95 (30JUN1985 18:00:00)-Water Temperature (C)]]*OO[[#This Row],[37]]</f>
        <v>3.8007604685374998E-6</v>
      </c>
      <c r="AN36" s="10">
        <f>3/24000000*OO[[#This Row],[96 (30JUN1985 21:00:00)-Water Temperature (C)]]*OO[[#This Row],[38]]</f>
        <v>3.7849426451099999E-6</v>
      </c>
      <c r="AO36" s="10">
        <f>3/24000000*OO[[#This Row],[97 (01JUL1985 00:00:00)-Water Temperature (C)]]*OO[[#This Row],[39]]</f>
        <v>3.0667971173025001E-6</v>
      </c>
      <c r="AP36" s="10">
        <f>3/24000000*OO[[#This Row],[98 (01JUL1985 03:00:00)-Water Temperature (C)]]*OO[[#This Row],[40]]</f>
        <v>2.174316851562625E-6</v>
      </c>
      <c r="AQ36" s="10">
        <f>3/24000000*OO[[#This Row],[99 (01JUL1985 06:00:00)-Water Temperature (C)]]*OO[[#This Row],[41]]</f>
        <v>1.5515752284174998E-6</v>
      </c>
      <c r="AR36" s="10">
        <f>3/24000000*OO[[#This Row],[100 (01JUL1985 09:00:00)-Water Temperature (C)]]*OO[[#This Row],[42]]</f>
        <v>1.5207744919749999E-6</v>
      </c>
      <c r="AS36" s="10">
        <f>3/24000000*OO[[#This Row],[101 (01JUL1985 12:00:00)-Water Temperature (C)]]*OO[[#This Row],[43]]</f>
        <v>1.7629244541764997E-6</v>
      </c>
      <c r="AT36" s="10">
        <f>3/24000000*OO[[#This Row],[102 (01JUL1985 15:00:00)-Water Temperature (C)]]*OO[[#This Row],[44]]</f>
        <v>2.0641640867381249E-6</v>
      </c>
      <c r="AU36" s="10">
        <f>3/24000000*OO[[#This Row],[103 (01JUL1985 18:00:00)-Water Temperature (C)]]*OO[[#This Row],[45]]</f>
        <v>2.11170250292875E-6</v>
      </c>
      <c r="AV36" s="10">
        <f>3/24000000*OO[[#This Row],[104 (01JUL1985 21:00:00)-Water Temperature (C)]]*OO[[#This Row],[46]]</f>
        <v>1.9122672645710003E-6</v>
      </c>
      <c r="AW36" s="10">
        <f>3/24000000*OO[[#This Row],[105 (02JUL1985 00:00:00)-Water Temperature (C)]]*OO[[#This Row],[47]]</f>
        <v>1.5359905826137498E-6</v>
      </c>
      <c r="AX36" s="10">
        <f>3/24000000*OO[[#This Row],[106 (02JUL1985 03:00:00)-Water Temperature (C)]]*OO[[#This Row],[48]]</f>
        <v>1.2159804937307499E-6</v>
      </c>
      <c r="AY36" s="10">
        <f>3/24000000*OO[[#This Row],[107 (02JUL1985 06:00:00)-Water Temperature (C)]]*OO[[#This Row],[49]]</f>
        <v>1.0306155661262499E-6</v>
      </c>
      <c r="AZ36" s="10">
        <f>3/24000000*OO[[#This Row],[108 (02JUL1985 09:00:00)-Water Temperature (C)]]*OO[[#This Row],[50]]</f>
        <v>1.153481495943E-6</v>
      </c>
      <c r="BA36" s="10">
        <f>3/24000000*OO[[#This Row],[109 (02JUL1985 12:00:00)-Water Temperature (C)]]*OO[[#This Row],[51]]</f>
        <v>1.4392362594141248E-6</v>
      </c>
      <c r="BB36" s="10">
        <f>3/24000000*OO[[#This Row],[110 (02JUL1985 15:00:00)-Water Temperature (C)]]*OO[[#This Row],[52]]</f>
        <v>1.7508829280377497E-6</v>
      </c>
      <c r="BC36" s="10">
        <f>3/24000000*OO[[#This Row],[111 (02JUL1985 18:00:00)-Water Temperature (C)]]*OO[[#This Row],[53]]</f>
        <v>1.9100276309969997E-6</v>
      </c>
      <c r="BD36" s="10">
        <f>3/24000000*OO[[#This Row],[112 (02JUL1985 21:00:00)-Water Temperature (C)]]*OO[[#This Row],[54]]</f>
        <v>1.7121229212999997E-6</v>
      </c>
      <c r="BE36" s="10">
        <f>3/24000000*OO[[#This Row],[113 (03JUL1985 00:00:00)-Water Temperature (C)]]*OO[[#This Row],[55]]</f>
        <v>1.3618258319457498E-6</v>
      </c>
      <c r="BF36" s="10">
        <f>3/24000000*OO[[#This Row],[114 (03JUL1985 03:00:00)-Water Temperature (C)]]*OO[[#This Row],[56]]</f>
        <v>1.006149690268E-6</v>
      </c>
      <c r="BG36" s="10">
        <f>3/24000000*OO[[#This Row],[115 (03JUL1985 06:00:00)-Water Temperature (C)]]*OO[[#This Row],[57]]</f>
        <v>8.1145402050375003E-7</v>
      </c>
      <c r="BH36" s="10">
        <f>3/24000000*OO[[#This Row],[116 (03JUL1985 09:00:00)-Water Temperature (C)]]*OO[[#This Row],[58]]</f>
        <v>9.1209591618749998E-7</v>
      </c>
      <c r="BI36" s="10">
        <f>3/24000000*OO[[#This Row],[117 (03JUL1985 12:00:00)-Water Temperature (C)]]*OO[[#This Row],[59]]</f>
        <v>1.2675219530857499E-6</v>
      </c>
      <c r="BJ36" s="10">
        <f>3/24000000*OO[[#This Row],[118 (03JUL1985 15:00:00)-Water Temperature (C)]]*OO[[#This Row],[60]]</f>
        <v>1.702804901875E-6</v>
      </c>
      <c r="BK36" s="10">
        <f>3/24000000*OO[[#This Row],[119 (03JUL1985 18:00:00)-Water Temperature (C)]]*OO[[#This Row],[61]]</f>
        <v>1.89287417584125E-6</v>
      </c>
      <c r="BL36" s="10">
        <f>3/24000000*OO[[#This Row],[120 (03JUL1985 21:00:00)-Water Temperature (C)]]*OO[[#This Row],[62]]</f>
        <v>1.690210830808125E-6</v>
      </c>
      <c r="BM36" s="10">
        <f>3/24000000*OO[[#This Row],[121 (04JUL1985 00:00:00)-Water Temperature (C)]]*OO[[#This Row],[63]]</f>
        <v>1.2574031375359998E-6</v>
      </c>
      <c r="BN36" s="10">
        <f>3/24000000*OO[[#This Row],[122 (04JUL1985 03:00:00)-Water Temperature (C)]]*OO[[#This Row],[64]]</f>
        <v>8.4804312979599999E-7</v>
      </c>
      <c r="BO36" s="10">
        <f>3/24000000*OO[[#This Row],[123 (04JUL1985 06:00:00)-Water Temperature (C)]]*OO[[#This Row],[65]]</f>
        <v>6.2178698719799992E-7</v>
      </c>
      <c r="BP36" s="10">
        <f>3/24000000*OO[[#This Row],[124 (04JUL1985 09:00:00)-Water Temperature (C)]]*OO[[#This Row],[66]]</f>
        <v>6.4962067851062496E-7</v>
      </c>
      <c r="BQ36" s="10">
        <f>3/24000000*OO[[#This Row],[125 (04JUL1985 12:00:00)-Water Temperature (C)]]*OO[[#This Row],[67]]</f>
        <v>7.6786547043250009E-7</v>
      </c>
      <c r="BR36" s="10">
        <f>3/24000000*OO[[#This Row],[126 (04JUL1985 15:00:00)-Water Temperature (C)]]*OO[[#This Row],[68]]</f>
        <v>8.0366331105749991E-7</v>
      </c>
      <c r="BS36" s="10">
        <f>3/24000000*OO[[#This Row],[127 (04JUL1985 18:00:00)-Water Temperature (C)]]*OO[[#This Row],[69]]</f>
        <v>7.5531565065599993E-7</v>
      </c>
      <c r="BT36" s="10">
        <f>3/24000000*OO[[#This Row],[128 (04JUL1985 21:00:00)-Water Temperature (C)]]*OO[[#This Row],[70]]</f>
        <v>6.5216205853875E-7</v>
      </c>
      <c r="BU36" s="10">
        <f>3/24000000*OO[[#This Row],[129 (05JUL1985 00:00:00)-Water Temperature (C)]]*OO[[#This Row],[71]]</f>
        <v>5.5324342564349996E-7</v>
      </c>
      <c r="BV36" s="10">
        <f>3/24000000*OO[[#This Row],[130 (05JUL1985 03:00:00)-Water Temperature (C)]]*OO[[#This Row],[72]]</f>
        <v>4.8703783455524998E-7</v>
      </c>
      <c r="BW36" s="10">
        <f>3/24000000*OO[[#This Row],[131 (05JUL1985 06:00:00)-Water Temperature (C)]]*OO[[#This Row],[73]]</f>
        <v>4.4489937156599998E-7</v>
      </c>
      <c r="BX36" s="10">
        <f>3/24000000*OO[[#This Row],[132 (05JUL1985 09:00:00)-Water Temperature (C)]]*OO[[#This Row],[74]]</f>
        <v>4.9795894282274996E-7</v>
      </c>
      <c r="BY36" s="10">
        <f>3/24000000*OO[[#This Row],[133 (05JUL1985 12:00:00)-Water Temperature (C)]]*OO[[#This Row],[75]]</f>
        <v>7.0086622164074994E-7</v>
      </c>
      <c r="BZ36" s="10">
        <f>3/24000000*OO[[#This Row],[134 (05JUL1985 15:00:00)-Water Temperature (C)]]*OO[[#This Row],[76]]</f>
        <v>9.8725343530587505E-7</v>
      </c>
      <c r="CA36" s="10">
        <f>3/24000000*OO[[#This Row],[135 (05JUL1985 18:00:00)-Water Temperature (C)]]*OO[[#This Row],[77]]</f>
        <v>1.1509786202048751E-6</v>
      </c>
      <c r="CB36" s="10">
        <f>3/24000000*OO[[#This Row],[136 (05JUL1985 21:00:00)-Water Temperature (C)]]*OO[[#This Row],[78]]</f>
        <v>1.0604494260359999E-6</v>
      </c>
      <c r="CC36" s="10">
        <f>3/24000000*OO[[#This Row],[137 (06JUL1985 00:00:00)-Water Temperature (C)]]*OO[[#This Row],[79]]</f>
        <v>7.9986117099712499E-7</v>
      </c>
      <c r="CD36" s="10">
        <f>3/24000000*OO[[#This Row],[138 (06JUL1985 03:00:00)-Water Temperature (C)]]*OO[[#This Row],[80]]</f>
        <v>5.3593703377212496E-7</v>
      </c>
      <c r="CE36" s="10">
        <f>3/24000000*OO[[#This Row],[139 (06JUL1985 06:00:00)-Water Temperature (C)]]*OO[[#This Row],[81]]</f>
        <v>3.7978397884687498E-7</v>
      </c>
      <c r="CF36" s="10">
        <f>3/24000000*OO[[#This Row],[140 (06JUL1985 09:00:00)-Water Temperature (C)]]*OO[[#This Row],[82]]</f>
        <v>3.6679978753624999E-7</v>
      </c>
      <c r="CG36" s="10">
        <f>3/24000000*OO[[#This Row],[141 (06JUL1985 12:00:00)-Water Temperature (C)]]*OO[[#This Row],[83]]</f>
        <v>4.2773280367499996E-7</v>
      </c>
      <c r="CH36" s="10">
        <f>3/24000000*OO[[#This Row],[142 (06JUL1985 15:00:00)-Water Temperature (C)]]*OO[[#This Row],[84]]</f>
        <v>4.8754035976299994E-7</v>
      </c>
      <c r="CI36" s="10">
        <f>3/24000000*OO[[#This Row],[143 (06JUL1985 18:00:00)-Water Temperature (C)]]*OO[[#This Row],[85]]</f>
        <v>5.0698914679874994E-7</v>
      </c>
      <c r="CJ36" s="10">
        <f>3/24000000*OO[[#This Row],[144 (06JUL1985 21:00:00)-Water Temperature (C)]]*OO[[#This Row],[86]]</f>
        <v>4.7821523807199996E-7</v>
      </c>
      <c r="CK36" s="10">
        <f>3/24000000*OO[[#This Row],[145 (07JUL1985 00:00:00)-Water Temperature (C)]]*OO[[#This Row],[87]]</f>
        <v>3.9848520685925001E-7</v>
      </c>
      <c r="CL36" s="10">
        <f>3/24000000*OO[[#This Row],[146 (07JUL1985 03:00:00)-Water Temperature (C)]]*OO[[#This Row],[88]]</f>
        <v>3.298429863025E-7</v>
      </c>
      <c r="CM36" s="10">
        <f>3/24000000*OO[[#This Row],[147 (07JUL1985 06:00:00)-Water Temperature (C)]]*OO[[#This Row],[89]]</f>
        <v>2.78636034222E-7</v>
      </c>
      <c r="CN36" s="10">
        <f>3/24000000*OO[[#This Row],[148 (07JUL1985 09:00:00)-Water Temperature (C)]]*OO[[#This Row],[90]]</f>
        <v>2.95185557548E-7</v>
      </c>
      <c r="CO36" s="10">
        <f>3/24000000*OO[[#This Row],[149 (07JUL1985 12:00:00)-Water Temperature (C)]]*OO[[#This Row],[91]]</f>
        <v>3.3955737829625001E-7</v>
      </c>
      <c r="CP36" s="10">
        <f>3/24000000*OO[[#This Row],[150 (07JUL1985 15:00:00)-Water Temperature (C)]]*OO[[#This Row],[92]]</f>
        <v>4.1307138595475E-7</v>
      </c>
      <c r="CQ36" s="10">
        <f>3/24000000*OO[[#This Row],[151 (07JUL1985 18:00:00)-Water Temperature (C)]]*OO[[#This Row],[93]]</f>
        <v>4.8594419113762504E-7</v>
      </c>
      <c r="CR36" s="10">
        <f>3/24000000*OO[[#This Row],[152 (07JUL1985 21:00:00)-Water Temperature (C)]]*OO[[#This Row],[94]]</f>
        <v>5.0271751182600002E-7</v>
      </c>
      <c r="CS36" s="10">
        <f>3/24000000*OO[[#This Row],[153 (08JUL1985 00:00:00)-Water Temperature (C)]]*OO[[#This Row],[95]]</f>
        <v>4.2358154028637492E-7</v>
      </c>
      <c r="CT36" s="10">
        <f>3/24000000*OO[[#This Row],[154 (08JUL1985 03:00:00)-Water Temperature (C)]]*OO[[#This Row],[96]]</f>
        <v>3.2611499952374999E-7</v>
      </c>
      <c r="CU36" s="10">
        <f>3/24000000*OO[[#This Row],[155 (08JUL1985 06:00:00)-Water Temperature (C)]]*OO[[#This Row],[97]]</f>
        <v>2.4055385538600004E-7</v>
      </c>
      <c r="CV36" s="10">
        <f>3/24000000*OO[[#This Row],[156 (08JUL1985 09:00:00)-Water Temperature (C)]]*OO[[#This Row],[98]]</f>
        <v>2.3275181700100002E-7</v>
      </c>
      <c r="CW36" s="10">
        <f>3/24000000*OO[[#This Row],[157 (08JUL1985 12:00:00)-Water Temperature (C)]]*OO[[#This Row],[99]]</f>
        <v>2.5982117171112499E-7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0.10003254850633742</v>
      </c>
      <c r="D37" s="10">
        <f>3/24*OO[[#This Row],[60 (26JUN1985 09:00:00)-Water Temperature (C)]]*OO[[#This Row],[2]]/SUM(OO[2])</f>
        <v>0.12416409719547329</v>
      </c>
      <c r="E37" s="10">
        <f>3/24*OO[[#This Row],[61 (26JUN1985 12:00:00)-Water Temperature (C)]]*OO[[#This Row],[3]]/SUM(OO[3])</f>
        <v>1.7801539743870384E-2</v>
      </c>
      <c r="F37" s="10">
        <f>3/24*OO[[#This Row],[62 (26JUN1985 15:00:00)-Water Temperature (C)]]*OO[[#This Row],[4]]/SUM(OO[4])</f>
        <v>1.4471979946097562E-3</v>
      </c>
      <c r="G37" s="10">
        <f>3/24*OO[[#This Row],[63 (26JUN1985 18:00:00)-Water Temperature (C)]]*OO[[#This Row],[5]]/SUM(OO[5])</f>
        <v>1.2571738605858282E-4</v>
      </c>
      <c r="H37" s="10">
        <f>3/24*OO[[#This Row],[64 (26JUN1985 21:00:00)-Water Temperature (C)]]*OO[[#This Row],[6]]/SUM(OO[6])</f>
        <v>3.4630642981186915E-5</v>
      </c>
      <c r="I37" s="10">
        <f>3/24*OO[[#This Row],[65 (27JUN1985 00:00:00)-Water Temperature (C)]]*OO[[#This Row],[7]]/SUM(OO[7])</f>
        <v>2.3066953850248629E-5</v>
      </c>
      <c r="J37" s="10">
        <f>3/24*OO[[#This Row],[66 (27JUN1985 03:00:00)-Water Temperature (C)]]*OO[[#This Row],[8]]/SUM(OO[8])</f>
        <v>1.7349019195863675E-5</v>
      </c>
      <c r="K37" s="10">
        <f>3/24*OO[[#This Row],[67 (27JUN1985 06:00:00)-Water Temperature (C)]]*OO[[#This Row],[9]]/SUM(OO[9])</f>
        <v>1.4393590003449745E-5</v>
      </c>
      <c r="L37" s="10">
        <f>3/24*OO[[#This Row],[68 (27JUN1985 09:00:00)-Water Temperature (C)]]*OO[[#This Row],[10]]/SUM(OO[10])</f>
        <v>1.9545245085244756E-5</v>
      </c>
      <c r="M37" s="10">
        <f>3/24*OO[[#This Row],[69 (27JUN1985 12:00:00)-Water Temperature (C)]]*OO[[#This Row],[11]]/SUM(OO[11])</f>
        <v>3.4536577279081873E-5</v>
      </c>
      <c r="N37" s="10">
        <f>3/24*OO[[#This Row],[70 (27JUN1985 15:00:00)-Water Temperature (C)]]*OO[[#This Row],[12]]/SUM(OO[12])</f>
        <v>5.02136136288085E-5</v>
      </c>
      <c r="O37" s="10">
        <f>3/24*OO[[#This Row],[71 (27JUN1985 18:00:00)-Water Temperature (C)]]*OO[[#This Row],[13]]/SUM(OO[13])</f>
        <v>5.7175735374905664E-5</v>
      </c>
      <c r="P37" s="10">
        <f>3/24*OO[[#This Row],[72 (27JUN1985 21:00:00)-Water Temperature (C)]]*OO[[#This Row],[14]]/SUM(OO[14])</f>
        <v>5.163073677909267E-5</v>
      </c>
      <c r="Q37" s="10">
        <f>3/24*OO[[#This Row],[73 (28JUN1985 00:00:00)-Water Temperature (C)]]*OO[[#This Row],[15]]/SUM(OO[15])</f>
        <v>3.9660958128984399E-5</v>
      </c>
      <c r="R37" s="10">
        <f>3/24*OO[[#This Row],[74 (28JUN1985 03:00:00)-Water Temperature (C)]]*OO[[#This Row],[16]]/SUM(OO[16])</f>
        <v>2.8286503879816354E-5</v>
      </c>
      <c r="S37" s="10">
        <f>3/24*OO[[#This Row],[75 (28JUN1985 06:00:00)-Water Temperature (C)]]*OO[[#This Row],[17]]/SUM(OO[17])</f>
        <v>2.0968518955416617E-5</v>
      </c>
      <c r="T37" s="10">
        <f>3/24*OO[[#This Row],[76 (28JUN1985 09:00:00)-Water Temperature (C)]]*OO[[#This Row],[18]]/SUM(OO[18])</f>
        <v>1.830205848418589E-5</v>
      </c>
      <c r="U37" s="10">
        <f>3/24*OO[[#This Row],[77 (28JUN1985 12:00:00)-Water Temperature (C)]]*OO[[#This Row],[19]]/SUM(OO[19])</f>
        <v>1.5588101416602459E-5</v>
      </c>
      <c r="V37" s="10">
        <f>3/24000000*OO[[#This Row],[78 (28JUN1985 15:00:00)-Water Temperature (C)]]*OO[[#This Row],[20]]</f>
        <v>1.1951961993315E-5</v>
      </c>
      <c r="W37" s="10">
        <f>3/24000000*OO[[#This Row],[79 (28JUN1985 18:00:00)-Water Temperature (C)]]*OO[[#This Row],[21]]</f>
        <v>9.149598936835E-6</v>
      </c>
      <c r="X37" s="10">
        <f>3/24000000*OO[[#This Row],[80 (28JUN1985 21:00:00)-Water Temperature (C)]]*OO[[#This Row],[22]]</f>
        <v>6.6244905848549997E-6</v>
      </c>
      <c r="Y37" s="10">
        <f>3/24000000*OO[[#This Row],[81 (29JUN1985 00:00:00)-Water Temperature (C)]]*OO[[#This Row],[23]]</f>
        <v>5.0111658997612502E-6</v>
      </c>
      <c r="Z37" s="10">
        <f>3/24000000*OO[[#This Row],[82 (29JUN1985 03:00:00)-Water Temperature (C)]]*OO[[#This Row],[24]]</f>
        <v>3.8559672155999994E-6</v>
      </c>
      <c r="AA37" s="10">
        <f>3/24000000*OO[[#This Row],[83 (29JUN1985 06:00:00)-Water Temperature (C)]]*OO[[#This Row],[25]]</f>
        <v>3.2877623452374998E-6</v>
      </c>
      <c r="AB37" s="10">
        <f>3/24000000*OO[[#This Row],[84 (29JUN1985 09:00:00)-Water Temperature (C)]]*OO[[#This Row],[26]]</f>
        <v>3.4084277069062501E-6</v>
      </c>
      <c r="AC37" s="10">
        <f>3/24000000*OO[[#This Row],[85 (29JUN1985 12:00:00)-Water Temperature (C)]]*OO[[#This Row],[27]]</f>
        <v>4.0489751453449995E-6</v>
      </c>
      <c r="AD37" s="10">
        <f>3/24000000*OO[[#This Row],[86 (29JUN1985 15:00:00)-Water Temperature (C)]]*OO[[#This Row],[28]]</f>
        <v>5.1519671955724999E-6</v>
      </c>
      <c r="AE37" s="10">
        <f>3/24000000*OO[[#This Row],[88 (29JUN1985 21:00:00)-Water Temperature (C)]]*OO[[#This Row],[30]]</f>
        <v>6.2562256216875002E-6</v>
      </c>
      <c r="AF37" s="10">
        <f>3/24000000*OO[[#This Row],[88 (29JUN1985 21:00:00)-Water Temperature (C)]]*OO[[#This Row],[30]]</f>
        <v>6.2562256216875002E-6</v>
      </c>
      <c r="AG37" s="10">
        <f>3/24000000*OO[[#This Row],[89 (30JUN1985 00:00:00)-Water Temperature (C)]]*OO[[#This Row],[31]]</f>
        <v>5.1698582023724997E-6</v>
      </c>
      <c r="AH37" s="10">
        <f>3/24000000*OO[[#This Row],[90 (30JUN1985 03:00:00)-Water Temperature (C)]]*OO[[#This Row],[32]]</f>
        <v>3.75938867752125E-6</v>
      </c>
      <c r="AI37" s="10">
        <f>3/24000000*OO[[#This Row],[91 (30JUN1985 06:00:00)-Water Temperature (C)]]*OO[[#This Row],[33]]</f>
        <v>2.5799542655437497E-6</v>
      </c>
      <c r="AJ37" s="10">
        <f>3/24000000*OO[[#This Row],[92 (30JUN1985 09:00:00)-Water Temperature (C)]]*OO[[#This Row],[34]]</f>
        <v>2.22142081260125E-6</v>
      </c>
      <c r="AK37" s="10">
        <f>3/24000000*OO[[#This Row],[93 (30JUN1985 12:00:00)-Water Temperature (C)]]*OO[[#This Row],[35]]</f>
        <v>2.4612515009999998E-6</v>
      </c>
      <c r="AL37" s="10">
        <f>3/24000000*OO[[#This Row],[94 (30JUN1985 15:00:00)-Water Temperature (C)]]*OO[[#This Row],[36]]</f>
        <v>3.2886193725650003E-6</v>
      </c>
      <c r="AM37" s="10">
        <f>3/24000000*OO[[#This Row],[95 (30JUN1985 18:00:00)-Water Temperature (C)]]*OO[[#This Row],[37]]</f>
        <v>4.0513040285199997E-6</v>
      </c>
      <c r="AN37" s="10">
        <f>3/24000000*OO[[#This Row],[96 (30JUN1985 21:00:00)-Water Temperature (C)]]*OO[[#This Row],[38]]</f>
        <v>4.1106628817012499E-6</v>
      </c>
      <c r="AO37" s="10">
        <f>3/24000000*OO[[#This Row],[97 (01JUL1985 00:00:00)-Water Temperature (C)]]*OO[[#This Row],[39]]</f>
        <v>3.4177032058837501E-6</v>
      </c>
      <c r="AP37" s="10">
        <f>3/24000000*OO[[#This Row],[98 (01JUL1985 03:00:00)-Water Temperature (C)]]*OO[[#This Row],[40]]</f>
        <v>2.4816133241587502E-6</v>
      </c>
      <c r="AQ37" s="10">
        <f>3/24000000*OO[[#This Row],[99 (01JUL1985 06:00:00)-Water Temperature (C)]]*OO[[#This Row],[41]]</f>
        <v>1.7493233233924997E-6</v>
      </c>
      <c r="AR37" s="10">
        <f>3/24000000*OO[[#This Row],[100 (01JUL1985 09:00:00)-Water Temperature (C)]]*OO[[#This Row],[42]]</f>
        <v>1.6403289588262502E-6</v>
      </c>
      <c r="AS37" s="10">
        <f>3/24000000*OO[[#This Row],[101 (01JUL1985 12:00:00)-Water Temperature (C)]]*OO[[#This Row],[43]]</f>
        <v>1.8754236630528748E-6</v>
      </c>
      <c r="AT37" s="10">
        <f>3/24000000*OO[[#This Row],[102 (01JUL1985 15:00:00)-Water Temperature (C)]]*OO[[#This Row],[44]]</f>
        <v>2.1996338875041251E-6</v>
      </c>
      <c r="AU37" s="10">
        <f>3/24000000*OO[[#This Row],[103 (01JUL1985 18:00:00)-Water Temperature (C)]]*OO[[#This Row],[45]]</f>
        <v>2.2816234252177498E-6</v>
      </c>
      <c r="AV37" s="10">
        <f>3/24000000*OO[[#This Row],[104 (01JUL1985 21:00:00)-Water Temperature (C)]]*OO[[#This Row],[46]]</f>
        <v>2.0976762265042499E-6</v>
      </c>
      <c r="AW37" s="10">
        <f>3/24000000*OO[[#This Row],[105 (02JUL1985 00:00:00)-Water Temperature (C)]]*OO[[#This Row],[47]]</f>
        <v>1.7073132926849999E-6</v>
      </c>
      <c r="AX37" s="10">
        <f>3/24000000*OO[[#This Row],[106 (02JUL1985 03:00:00)-Water Temperature (C)]]*OO[[#This Row],[48]]</f>
        <v>1.3504067028862499E-6</v>
      </c>
      <c r="AY37" s="10">
        <f>3/24000000*OO[[#This Row],[107 (02JUL1985 06:00:00)-Water Temperature (C)]]*OO[[#This Row],[49]]</f>
        <v>1.1289725445509998E-6</v>
      </c>
      <c r="AZ37" s="10">
        <f>3/24000000*OO[[#This Row],[108 (02JUL1985 09:00:00)-Water Temperature (C)]]*OO[[#This Row],[50]]</f>
        <v>1.2298247480924999E-6</v>
      </c>
      <c r="BA37" s="10">
        <f>3/24000000*OO[[#This Row],[109 (02JUL1985 12:00:00)-Water Temperature (C)]]*OO[[#This Row],[51]]</f>
        <v>1.525622074096875E-6</v>
      </c>
      <c r="BB37" s="10">
        <f>3/24000000*OO[[#This Row],[110 (02JUL1985 15:00:00)-Water Temperature (C)]]*OO[[#This Row],[52]]</f>
        <v>1.8594450736143747E-6</v>
      </c>
      <c r="BC37" s="10">
        <f>3/24000000*OO[[#This Row],[111 (02JUL1985 18:00:00)-Water Temperature (C)]]*OO[[#This Row],[53]]</f>
        <v>2.0607631565906251E-6</v>
      </c>
      <c r="BD37" s="10">
        <f>3/24000000*OO[[#This Row],[112 (02JUL1985 21:00:00)-Water Temperature (C)]]*OO[[#This Row],[54]]</f>
        <v>1.8804523179747498E-6</v>
      </c>
      <c r="BE37" s="10">
        <f>3/24000000*OO[[#This Row],[113 (03JUL1985 00:00:00)-Water Temperature (C)]]*OO[[#This Row],[55]]</f>
        <v>1.5210479833874998E-6</v>
      </c>
      <c r="BF37" s="10">
        <f>3/24000000*OO[[#This Row],[114 (03JUL1985 03:00:00)-Water Temperature (C)]]*OO[[#This Row],[56]]</f>
        <v>1.1345081631045001E-6</v>
      </c>
      <c r="BG37" s="10">
        <f>3/24000000*OO[[#This Row],[115 (03JUL1985 06:00:00)-Water Temperature (C)]]*OO[[#This Row],[57]]</f>
        <v>8.9567885271374988E-7</v>
      </c>
      <c r="BH37" s="10">
        <f>3/24000000*OO[[#This Row],[116 (03JUL1985 09:00:00)-Water Temperature (C)]]*OO[[#This Row],[58]]</f>
        <v>9.7291269188624995E-7</v>
      </c>
      <c r="BI37" s="10">
        <f>3/24000000*OO[[#This Row],[117 (03JUL1985 12:00:00)-Water Temperature (C)]]*OO[[#This Row],[59]]</f>
        <v>1.3356366922113748E-6</v>
      </c>
      <c r="BJ37" s="10">
        <f>3/24000000*OO[[#This Row],[118 (03JUL1985 15:00:00)-Water Temperature (C)]]*OO[[#This Row],[60]]</f>
        <v>1.8019793467173748E-6</v>
      </c>
      <c r="BK37" s="10">
        <f>3/24000000*OO[[#This Row],[119 (03JUL1985 18:00:00)-Water Temperature (C)]]*OO[[#This Row],[61]]</f>
        <v>2.0351128122797497E-6</v>
      </c>
      <c r="BL37" s="10">
        <f>3/24000000*OO[[#This Row],[120 (03JUL1985 21:00:00)-Water Temperature (C)]]*OO[[#This Row],[62]]</f>
        <v>1.8641283852660003E-6</v>
      </c>
      <c r="BM37" s="10">
        <f>3/24000000*OO[[#This Row],[121 (04JUL1985 00:00:00)-Water Temperature (C)]]*OO[[#This Row],[63]]</f>
        <v>1.4244349822474998E-6</v>
      </c>
      <c r="BN37" s="10">
        <f>3/24000000*OO[[#This Row],[122 (04JUL1985 03:00:00)-Water Temperature (C)]]*OO[[#This Row],[64]]</f>
        <v>9.7354142917312497E-7</v>
      </c>
      <c r="BO37" s="10">
        <f>3/24000000*OO[[#This Row],[123 (04JUL1985 06:00:00)-Water Temperature (C)]]*OO[[#This Row],[65]]</f>
        <v>6.9580146838824994E-7</v>
      </c>
      <c r="BP37" s="10">
        <f>3/24000000*OO[[#This Row],[124 (04JUL1985 09:00:00)-Water Temperature (C)]]*OO[[#This Row],[66]]</f>
        <v>6.9676367837124999E-7</v>
      </c>
      <c r="BQ37" s="10">
        <f>3/24000000*OO[[#This Row],[125 (04JUL1985 12:00:00)-Water Temperature (C)]]*OO[[#This Row],[67]]</f>
        <v>8.1591880779000003E-7</v>
      </c>
      <c r="BR37" s="10">
        <f>3/24000000*OO[[#This Row],[126 (04JUL1985 15:00:00)-Water Temperature (C)]]*OO[[#This Row],[68]]</f>
        <v>8.5853878669687508E-7</v>
      </c>
      <c r="BS37" s="10">
        <f>3/24000000*OO[[#This Row],[127 (04JUL1985 18:00:00)-Water Temperature (C)]]*OO[[#This Row],[69]]</f>
        <v>8.2400200190099988E-7</v>
      </c>
      <c r="BT37" s="10">
        <f>3/24000000*OO[[#This Row],[128 (04JUL1985 21:00:00)-Water Temperature (C)]]*OO[[#This Row],[70]]</f>
        <v>7.1860731439550006E-7</v>
      </c>
      <c r="BU37" s="10">
        <f>3/24000000*OO[[#This Row],[129 (05JUL1985 00:00:00)-Water Temperature (C)]]*OO[[#This Row],[71]]</f>
        <v>6.0698447355862498E-7</v>
      </c>
      <c r="BV37" s="10">
        <f>3/24000000*OO[[#This Row],[130 (05JUL1985 03:00:00)-Water Temperature (C)]]*OO[[#This Row],[72]]</f>
        <v>5.3080511996850002E-7</v>
      </c>
      <c r="BW37" s="10">
        <f>3/24000000*OO[[#This Row],[131 (05JUL1985 06:00:00)-Water Temperature (C)]]*OO[[#This Row],[73]]</f>
        <v>4.820689219295E-7</v>
      </c>
      <c r="BX37" s="10">
        <f>3/24000000*OO[[#This Row],[132 (05JUL1985 09:00:00)-Water Temperature (C)]]*OO[[#This Row],[74]]</f>
        <v>5.3057225798137491E-7</v>
      </c>
      <c r="BY37" s="10">
        <f>3/24000000*OO[[#This Row],[133 (05JUL1985 12:00:00)-Water Temperature (C)]]*OO[[#This Row],[75]]</f>
        <v>7.3747389556387491E-7</v>
      </c>
      <c r="BZ37" s="10">
        <f>3/24000000*OO[[#This Row],[134 (05JUL1985 15:00:00)-Water Temperature (C)]]*OO[[#This Row],[76]]</f>
        <v>1.0410679457404999E-6</v>
      </c>
      <c r="CA37" s="10">
        <f>3/24000000*OO[[#This Row],[135 (05JUL1985 18:00:00)-Water Temperature (C)]]*OO[[#This Row],[77]]</f>
        <v>1.2325907894599999E-6</v>
      </c>
      <c r="CB37" s="10">
        <f>3/24000000*OO[[#This Row],[136 (05JUL1985 21:00:00)-Water Temperature (C)]]*OO[[#This Row],[78]]</f>
        <v>1.16297073888125E-6</v>
      </c>
      <c r="CC37" s="10">
        <f>3/24000000*OO[[#This Row],[137 (06JUL1985 00:00:00)-Water Temperature (C)]]*OO[[#This Row],[79]]</f>
        <v>9.0376102489312498E-7</v>
      </c>
      <c r="CD37" s="10">
        <f>3/24000000*OO[[#This Row],[138 (06JUL1985 03:00:00)-Water Temperature (C)]]*OO[[#This Row],[80]]</f>
        <v>6.1671629875350007E-7</v>
      </c>
      <c r="CE37" s="10">
        <f>3/24000000*OO[[#This Row],[139 (06JUL1985 06:00:00)-Water Temperature (C)]]*OO[[#This Row],[81]]</f>
        <v>4.2758693928650005E-7</v>
      </c>
      <c r="CF37" s="10">
        <f>3/24000000*OO[[#This Row],[140 (06JUL1985 09:00:00)-Water Temperature (C)]]*OO[[#This Row],[82]]</f>
        <v>3.95495121648E-7</v>
      </c>
      <c r="CG37" s="10">
        <f>3/24000000*OO[[#This Row],[141 (06JUL1985 12:00:00)-Water Temperature (C)]]*OO[[#This Row],[83]]</f>
        <v>4.5420028417575002E-7</v>
      </c>
      <c r="CH37" s="10">
        <f>3/24000000*OO[[#This Row],[142 (06JUL1985 15:00:00)-Water Temperature (C)]]*OO[[#This Row],[84]]</f>
        <v>5.1939878712862492E-7</v>
      </c>
      <c r="CI37" s="10">
        <f>3/24000000*OO[[#This Row],[143 (06JUL1985 18:00:00)-Water Temperature (C)]]*OO[[#This Row],[85]]</f>
        <v>5.4524434467599996E-7</v>
      </c>
      <c r="CJ37" s="10">
        <f>3/24000000*OO[[#This Row],[144 (06JUL1985 21:00:00)-Water Temperature (C)]]*OO[[#This Row],[86]]</f>
        <v>5.2268516210999999E-7</v>
      </c>
      <c r="CK37" s="10">
        <f>3/24000000*OO[[#This Row],[145 (07JUL1985 00:00:00)-Water Temperature (C)]]*OO[[#This Row],[87]]</f>
        <v>4.3888914515512493E-7</v>
      </c>
      <c r="CL37" s="10">
        <f>3/24000000*OO[[#This Row],[146 (07JUL1985 03:00:00)-Water Temperature (C)]]*OO[[#This Row],[88]]</f>
        <v>3.6424573462937495E-7</v>
      </c>
      <c r="CM37" s="10">
        <f>3/24000000*OO[[#This Row],[147 (07JUL1985 06:00:00)-Water Temperature (C)]]*OO[[#This Row],[89]]</f>
        <v>3.0567021855149998E-7</v>
      </c>
      <c r="CN37" s="10">
        <f>3/24000000*OO[[#This Row],[148 (07JUL1985 09:00:00)-Water Temperature (C)]]*OO[[#This Row],[90]]</f>
        <v>3.1563432285624997E-7</v>
      </c>
      <c r="CO37" s="10">
        <f>3/24000000*OO[[#This Row],[149 (07JUL1985 12:00:00)-Water Temperature (C)]]*OO[[#This Row],[91]]</f>
        <v>3.60604738692E-7</v>
      </c>
      <c r="CP37" s="10">
        <f>3/24000000*OO[[#This Row],[150 (07JUL1985 15:00:00)-Water Temperature (C)]]*OO[[#This Row],[92]]</f>
        <v>4.3891620654412504E-7</v>
      </c>
      <c r="CQ37" s="10">
        <f>3/24000000*OO[[#This Row],[151 (07JUL1985 18:00:00)-Water Temperature (C)]]*OO[[#This Row],[93]]</f>
        <v>5.195278636681249E-7</v>
      </c>
      <c r="CR37" s="10">
        <f>3/24000000*OO[[#This Row],[152 (07JUL1985 21:00:00)-Water Temperature (C)]]*OO[[#This Row],[94]]</f>
        <v>5.4406080718274993E-7</v>
      </c>
      <c r="CS37" s="10">
        <f>3/24000000*OO[[#This Row],[153 (08JUL1985 00:00:00)-Water Temperature (C)]]*OO[[#This Row],[95]]</f>
        <v>4.6708180423312502E-7</v>
      </c>
      <c r="CT37" s="10">
        <f>3/24000000*OO[[#This Row],[154 (08JUL1985 03:00:00)-Water Temperature (C)]]*OO[[#This Row],[96]]</f>
        <v>3.6642530377800001E-7</v>
      </c>
      <c r="CU37" s="10">
        <f>3/24000000*OO[[#This Row],[155 (08JUL1985 06:00:00)-Water Temperature (C)]]*OO[[#This Row],[97]]</f>
        <v>2.702492639625E-7</v>
      </c>
      <c r="CV37" s="10">
        <f>3/24000000*OO[[#This Row],[156 (08JUL1985 09:00:00)-Water Temperature (C)]]*OO[[#This Row],[98]]</f>
        <v>2.5129511400487498E-7</v>
      </c>
      <c r="CW37" s="10">
        <f>3/24000000*OO[[#This Row],[157 (08JUL1985 12:00:00)-Water Temperature (C)]]*OO[[#This Row],[99]]</f>
        <v>2.7720494794124998E-7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5.9632396082219874E-2</v>
      </c>
      <c r="D38" s="10">
        <f>3/24*OO[[#This Row],[60 (26JUN1985 09:00:00)-Water Temperature (C)]]*OO[[#This Row],[2]]/SUM(OO[2])</f>
        <v>0.12763912332674074</v>
      </c>
      <c r="E38" s="10">
        <f>3/24*OO[[#This Row],[61 (26JUN1985 12:00:00)-Water Temperature (C)]]*OO[[#This Row],[3]]/SUM(OO[3])</f>
        <v>2.5228686911125595E-2</v>
      </c>
      <c r="F38" s="10">
        <f>3/24*OO[[#This Row],[62 (26JUN1985 15:00:00)-Water Temperature (C)]]*OO[[#This Row],[4]]/SUM(OO[4])</f>
        <v>2.4181135564505653E-3</v>
      </c>
      <c r="G38" s="10">
        <f>3/24*OO[[#This Row],[63 (26JUN1985 18:00:00)-Water Temperature (C)]]*OO[[#This Row],[5]]/SUM(OO[5])</f>
        <v>1.98574214684792E-4</v>
      </c>
      <c r="H38" s="10">
        <f>3/24*OO[[#This Row],[64 (26JUN1985 21:00:00)-Water Temperature (C)]]*OO[[#This Row],[6]]/SUM(OO[6])</f>
        <v>3.6969117904608282E-5</v>
      </c>
      <c r="I38" s="10">
        <f>3/24*OO[[#This Row],[65 (27JUN1985 00:00:00)-Water Temperature (C)]]*OO[[#This Row],[7]]/SUM(OO[7])</f>
        <v>2.1613305776876118E-5</v>
      </c>
      <c r="J38" s="10">
        <f>3/24*OO[[#This Row],[66 (27JUN1985 03:00:00)-Water Temperature (C)]]*OO[[#This Row],[8]]/SUM(OO[8])</f>
        <v>1.6075998890210941E-5</v>
      </c>
      <c r="K38" s="10">
        <f>3/24*OO[[#This Row],[67 (27JUN1985 06:00:00)-Water Temperature (C)]]*OO[[#This Row],[9]]/SUM(OO[9])</f>
        <v>1.3053566561284712E-5</v>
      </c>
      <c r="L38" s="10">
        <f>3/24*OO[[#This Row],[68 (27JUN1985 09:00:00)-Water Temperature (C)]]*OO[[#This Row],[10]]/SUM(OO[10])</f>
        <v>1.6398264383902142E-5</v>
      </c>
      <c r="M38" s="10">
        <f>3/24*OO[[#This Row],[69 (27JUN1985 12:00:00)-Water Temperature (C)]]*OO[[#This Row],[11]]/SUM(OO[11])</f>
        <v>2.8860813043525556E-5</v>
      </c>
      <c r="N38" s="10">
        <f>3/24*OO[[#This Row],[70 (27JUN1985 15:00:00)-Water Temperature (C)]]*OO[[#This Row],[12]]/SUM(OO[12])</f>
        <v>4.3363251990843785E-5</v>
      </c>
      <c r="O38" s="10">
        <f>3/24*OO[[#This Row],[71 (27JUN1985 18:00:00)-Water Temperature (C)]]*OO[[#This Row],[13]]/SUM(OO[13])</f>
        <v>5.0918520984795367E-5</v>
      </c>
      <c r="P38" s="10">
        <f>3/24*OO[[#This Row],[72 (27JUN1985 21:00:00)-Water Temperature (C)]]*OO[[#This Row],[14]]/SUM(OO[14])</f>
        <v>4.7147141584495688E-5</v>
      </c>
      <c r="Q38" s="10">
        <f>3/24*OO[[#This Row],[73 (28JUN1985 00:00:00)-Water Temperature (C)]]*OO[[#This Row],[15]]/SUM(OO[15])</f>
        <v>3.699430764940105E-5</v>
      </c>
      <c r="R38" s="10">
        <f>3/24*OO[[#This Row],[74 (28JUN1985 03:00:00)-Water Temperature (C)]]*OO[[#This Row],[16]]/SUM(OO[16])</f>
        <v>2.6635975257527522E-5</v>
      </c>
      <c r="S38" s="10">
        <f>3/24*OO[[#This Row],[75 (28JUN1985 06:00:00)-Water Temperature (C)]]*OO[[#This Row],[17]]/SUM(OO[17])</f>
        <v>1.9539773252150353E-5</v>
      </c>
      <c r="T38" s="10">
        <f>3/24*OO[[#This Row],[76 (28JUN1985 09:00:00)-Water Temperature (C)]]*OO[[#This Row],[18]]/SUM(OO[18])</f>
        <v>1.6885004796741721E-5</v>
      </c>
      <c r="U38" s="10">
        <f>3/24*OO[[#This Row],[77 (28JUN1985 12:00:00)-Water Temperature (C)]]*OO[[#This Row],[19]]/SUM(OO[19])</f>
        <v>1.4612125583724126E-5</v>
      </c>
      <c r="V38" s="10">
        <f>3/24000000*OO[[#This Row],[78 (28JUN1985 15:00:00)-Water Temperature (C)]]*OO[[#This Row],[20]]</f>
        <v>1.1339629839194997E-5</v>
      </c>
      <c r="W38" s="10">
        <f>3/24000000*OO[[#This Row],[79 (28JUN1985 18:00:00)-Water Temperature (C)]]*OO[[#This Row],[21]]</f>
        <v>8.6628679372799992E-6</v>
      </c>
      <c r="X38" s="10">
        <f>3/24000000*OO[[#This Row],[80 (28JUN1985 21:00:00)-Water Temperature (C)]]*OO[[#This Row],[22]]</f>
        <v>6.2428576761599988E-6</v>
      </c>
      <c r="Y38" s="10">
        <f>3/24000000*OO[[#This Row],[81 (29JUN1985 00:00:00)-Water Temperature (C)]]*OO[[#This Row],[23]]</f>
        <v>4.683545820023749E-6</v>
      </c>
      <c r="Z38" s="10">
        <f>3/24000000*OO[[#This Row],[82 (29JUN1985 03:00:00)-Water Temperature (C)]]*OO[[#This Row],[24]]</f>
        <v>3.5843750925787499E-6</v>
      </c>
      <c r="AA38" s="10">
        <f>3/24000000*OO[[#This Row],[83 (29JUN1985 06:00:00)-Water Temperature (C)]]*OO[[#This Row],[25]]</f>
        <v>3.0017903923125002E-6</v>
      </c>
      <c r="AB38" s="10">
        <f>3/24000000*OO[[#This Row],[84 (29JUN1985 09:00:00)-Water Temperature (C)]]*OO[[#This Row],[26]]</f>
        <v>3.0557692690875E-6</v>
      </c>
      <c r="AC38" s="10">
        <f>3/24000000*OO[[#This Row],[85 (29JUN1985 12:00:00)-Water Temperature (C)]]*OO[[#This Row],[27]]</f>
        <v>3.5943938114424997E-6</v>
      </c>
      <c r="AD38" s="10">
        <f>3/24000000*OO[[#This Row],[86 (29JUN1985 15:00:00)-Water Temperature (C)]]*OO[[#This Row],[28]]</f>
        <v>4.5633485822999998E-6</v>
      </c>
      <c r="AE38" s="10">
        <f>3/24000000*OO[[#This Row],[88 (29JUN1985 21:00:00)-Water Temperature (C)]]*OO[[#This Row],[30]]</f>
        <v>5.6613488744999997E-6</v>
      </c>
      <c r="AF38" s="10">
        <f>3/24000000*OO[[#This Row],[88 (29JUN1985 21:00:00)-Water Temperature (C)]]*OO[[#This Row],[30]]</f>
        <v>5.6613488744999997E-6</v>
      </c>
      <c r="AG38" s="10">
        <f>3/24000000*OO[[#This Row],[89 (30JUN1985 00:00:00)-Water Temperature (C)]]*OO[[#This Row],[31]]</f>
        <v>4.7859023098437499E-6</v>
      </c>
      <c r="AH38" s="10">
        <f>3/24000000*OO[[#This Row],[90 (30JUN1985 03:00:00)-Water Temperature (C)]]*OO[[#This Row],[32]]</f>
        <v>3.56812185942E-6</v>
      </c>
      <c r="AI38" s="10">
        <f>3/24000000*OO[[#This Row],[91 (30JUN1985 06:00:00)-Water Temperature (C)]]*OO[[#This Row],[33]]</f>
        <v>2.4526746612900001E-6</v>
      </c>
      <c r="AJ38" s="10">
        <f>3/24000000*OO[[#This Row],[92 (30JUN1985 09:00:00)-Water Temperature (C)]]*OO[[#This Row],[34]]</f>
        <v>2.02716980808375E-6</v>
      </c>
      <c r="AK38" s="10">
        <f>3/24000000*OO[[#This Row],[93 (30JUN1985 12:00:00)-Water Temperature (C)]]*OO[[#This Row],[35]]</f>
        <v>2.1944114437699998E-6</v>
      </c>
      <c r="AL38" s="10">
        <f>3/24000000*OO[[#This Row],[94 (30JUN1985 15:00:00)-Water Temperature (C)]]*OO[[#This Row],[36]]</f>
        <v>2.9048718139699997E-6</v>
      </c>
      <c r="AM38" s="10">
        <f>3/24000000*OO[[#This Row],[95 (30JUN1985 18:00:00)-Water Temperature (C)]]*OO[[#This Row],[37]]</f>
        <v>3.5966975423450003E-6</v>
      </c>
      <c r="AN38" s="10">
        <f>3/24000000*OO[[#This Row],[96 (30JUN1985 21:00:00)-Water Temperature (C)]]*OO[[#This Row],[38]]</f>
        <v>3.7048443215374998E-6</v>
      </c>
      <c r="AO38" s="10">
        <f>3/24000000*OO[[#This Row],[97 (01JUL1985 00:00:00)-Water Temperature (C)]]*OO[[#This Row],[39]]</f>
        <v>3.1623249504480002E-6</v>
      </c>
      <c r="AP38" s="10">
        <f>3/24000000*OO[[#This Row],[98 (01JUL1985 03:00:00)-Water Temperature (C)]]*OO[[#This Row],[40]]</f>
        <v>2.3542223937374998E-6</v>
      </c>
      <c r="AQ38" s="10">
        <f>3/24000000*OO[[#This Row],[99 (01JUL1985 06:00:00)-Water Temperature (C)]]*OO[[#This Row],[41]]</f>
        <v>1.6537803668637501E-6</v>
      </c>
      <c r="AR38" s="10">
        <f>3/24000000*OO[[#This Row],[100 (01JUL1985 09:00:00)-Water Temperature (C)]]*OO[[#This Row],[42]]</f>
        <v>1.4843235291499998E-6</v>
      </c>
      <c r="AS38" s="10">
        <f>3/24000000*OO[[#This Row],[101 (01JUL1985 12:00:00)-Water Temperature (C)]]*OO[[#This Row],[43]]</f>
        <v>1.6656784896674999E-6</v>
      </c>
      <c r="AT38" s="10">
        <f>3/24000000*OO[[#This Row],[102 (01JUL1985 15:00:00)-Water Temperature (C)]]*OO[[#This Row],[44]]</f>
        <v>1.9517159754624998E-6</v>
      </c>
      <c r="AU38" s="10">
        <f>3/24000000*OO[[#This Row],[103 (01JUL1985 18:00:00)-Water Temperature (C)]]*OO[[#This Row],[45]]</f>
        <v>2.0503742012062498E-6</v>
      </c>
      <c r="AV38" s="10">
        <f>3/24000000*OO[[#This Row],[104 (01JUL1985 21:00:00)-Water Temperature (C)]]*OO[[#This Row],[46]]</f>
        <v>1.9127362962574996E-6</v>
      </c>
      <c r="AW38" s="10">
        <f>3/24000000*OO[[#This Row],[105 (02JUL1985 00:00:00)-Water Temperature (C)]]*OO[[#This Row],[47]]</f>
        <v>1.5803281227209998E-6</v>
      </c>
      <c r="AX38" s="10">
        <f>3/24000000*OO[[#This Row],[106 (02JUL1985 03:00:00)-Water Temperature (C)]]*OO[[#This Row],[48]]</f>
        <v>1.2515470656631249E-6</v>
      </c>
      <c r="AY38" s="10">
        <f>3/24000000*OO[[#This Row],[107 (02JUL1985 06:00:00)-Water Temperature (C)]]*OO[[#This Row],[49]]</f>
        <v>1.0347664795114998E-6</v>
      </c>
      <c r="AZ38" s="10">
        <f>3/24000000*OO[[#This Row],[108 (02JUL1985 09:00:00)-Water Temperature (C)]]*OO[[#This Row],[50]]</f>
        <v>1.097172484551E-6</v>
      </c>
      <c r="BA38" s="10">
        <f>3/24000000*OO[[#This Row],[109 (02JUL1985 12:00:00)-Water Temperature (C)]]*OO[[#This Row],[51]]</f>
        <v>1.34751878770075E-6</v>
      </c>
      <c r="BB38" s="10">
        <f>3/24000000*OO[[#This Row],[110 (02JUL1985 15:00:00)-Water Temperature (C)]]*OO[[#This Row],[52]]</f>
        <v>1.645720268424375E-6</v>
      </c>
      <c r="BC38" s="10">
        <f>3/24000000*OO[[#This Row],[111 (02JUL1985 18:00:00)-Water Temperature (C)]]*OO[[#This Row],[53]]</f>
        <v>1.8467003225207499E-6</v>
      </c>
      <c r="BD38" s="10">
        <f>3/24000000*OO[[#This Row],[112 (02JUL1985 21:00:00)-Water Temperature (C)]]*OO[[#This Row],[54]]</f>
        <v>1.7170198804745E-6</v>
      </c>
      <c r="BE38" s="10">
        <f>3/24000000*OO[[#This Row],[113 (03JUL1985 00:00:00)-Water Temperature (C)]]*OO[[#This Row],[55]]</f>
        <v>1.412485069095E-6</v>
      </c>
      <c r="BF38" s="10">
        <f>3/24000000*OO[[#This Row],[114 (03JUL1985 03:00:00)-Water Temperature (C)]]*OO[[#This Row],[56]]</f>
        <v>1.066660222668875E-6</v>
      </c>
      <c r="BG38" s="10">
        <f>3/24000000*OO[[#This Row],[115 (03JUL1985 06:00:00)-Water Temperature (C)]]*OO[[#This Row],[57]]</f>
        <v>8.2877091262499983E-7</v>
      </c>
      <c r="BH38" s="10">
        <f>3/24000000*OO[[#This Row],[116 (03JUL1985 09:00:00)-Water Temperature (C)]]*OO[[#This Row],[58]]</f>
        <v>8.6983808994949991E-7</v>
      </c>
      <c r="BI38" s="10">
        <f>3/24000000*OO[[#This Row],[117 (03JUL1985 12:00:00)-Water Temperature (C)]]*OO[[#This Row],[59]]</f>
        <v>1.175772052552E-6</v>
      </c>
      <c r="BJ38" s="10">
        <f>3/24000000*OO[[#This Row],[118 (03JUL1985 15:00:00)-Water Temperature (C)]]*OO[[#This Row],[60]]</f>
        <v>1.58835882392525E-6</v>
      </c>
      <c r="BK38" s="10">
        <f>3/24000000*OO[[#This Row],[119 (03JUL1985 18:00:00)-Water Temperature (C)]]*OO[[#This Row],[61]]</f>
        <v>1.81976187729075E-6</v>
      </c>
      <c r="BL38" s="10">
        <f>3/24000000*OO[[#This Row],[120 (03JUL1985 21:00:00)-Water Temperature (C)]]*OO[[#This Row],[62]]</f>
        <v>1.7057738760900001E-6</v>
      </c>
      <c r="BM38" s="10">
        <f>3/24000000*OO[[#This Row],[121 (04JUL1985 00:00:00)-Water Temperature (C)]]*OO[[#This Row],[63]]</f>
        <v>1.339808565465875E-6</v>
      </c>
      <c r="BN38" s="10">
        <f>3/24000000*OO[[#This Row],[122 (04JUL1985 03:00:00)-Water Temperature (C)]]*OO[[#This Row],[64]]</f>
        <v>9.3154113102975004E-7</v>
      </c>
      <c r="BO38" s="10">
        <f>3/24000000*OO[[#This Row],[123 (04JUL1985 06:00:00)-Water Temperature (C)]]*OO[[#This Row],[65]]</f>
        <v>6.5372116065899998E-7</v>
      </c>
      <c r="BP38" s="10">
        <f>3/24000000*OO[[#This Row],[124 (04JUL1985 09:00:00)-Water Temperature (C)]]*OO[[#This Row],[66]]</f>
        <v>6.2576000374199988E-7</v>
      </c>
      <c r="BQ38" s="10">
        <f>3/24000000*OO[[#This Row],[125 (04JUL1985 12:00:00)-Water Temperature (C)]]*OO[[#This Row],[67]]</f>
        <v>7.2220731363200008E-7</v>
      </c>
      <c r="BR38" s="10">
        <f>3/24000000*OO[[#This Row],[126 (04JUL1985 15:00:00)-Water Temperature (C)]]*OO[[#This Row],[68]]</f>
        <v>7.6482313871199995E-7</v>
      </c>
      <c r="BS38" s="10">
        <f>3/24000000*OO[[#This Row],[127 (04JUL1985 18:00:00)-Water Temperature (C)]]*OO[[#This Row],[69]]</f>
        <v>7.4658489087499997E-7</v>
      </c>
      <c r="BT38" s="10">
        <f>3/24000000*OO[[#This Row],[128 (04JUL1985 21:00:00)-Water Temperature (C)]]*OO[[#This Row],[70]]</f>
        <v>6.5940287852099996E-7</v>
      </c>
      <c r="BU38" s="10">
        <f>3/24000000*OO[[#This Row],[129 (05JUL1985 00:00:00)-Water Temperature (C)]]*OO[[#This Row],[71]]</f>
        <v>5.5595864838712495E-7</v>
      </c>
      <c r="BV38" s="10">
        <f>3/24000000*OO[[#This Row],[130 (05JUL1985 03:00:00)-Water Temperature (C)]]*OO[[#This Row],[72]]</f>
        <v>4.8280715164774998E-7</v>
      </c>
      <c r="BW38" s="10">
        <f>3/24000000*OO[[#This Row],[131 (05JUL1985 06:00:00)-Water Temperature (C)]]*OO[[#This Row],[73]]</f>
        <v>4.3614472118875003E-7</v>
      </c>
      <c r="BX38" s="10">
        <f>3/24000000*OO[[#This Row],[132 (05JUL1985 09:00:00)-Water Temperature (C)]]*OO[[#This Row],[74]]</f>
        <v>4.7253820361437498E-7</v>
      </c>
      <c r="BY38" s="10">
        <f>3/24000000*OO[[#This Row],[133 (05JUL1985 12:00:00)-Water Temperature (C)]]*OO[[#This Row],[75]]</f>
        <v>6.4830622537450008E-7</v>
      </c>
      <c r="BZ38" s="10">
        <f>3/24000000*OO[[#This Row],[134 (05JUL1985 15:00:00)-Water Temperature (C)]]*OO[[#This Row],[76]]</f>
        <v>9.1514419889899986E-7</v>
      </c>
      <c r="CA38" s="10">
        <f>3/24000000*OO[[#This Row],[135 (05JUL1985 18:00:00)-Water Temperature (C)]]*OO[[#This Row],[77]]</f>
        <v>1.0966300971489999E-6</v>
      </c>
      <c r="CB38" s="10">
        <f>3/24000000*OO[[#This Row],[136 (05JUL1985 21:00:00)-Water Temperature (C)]]*OO[[#This Row],[78]]</f>
        <v>1.0581756778151251E-6</v>
      </c>
      <c r="CC38" s="10">
        <f>3/24000000*OO[[#This Row],[137 (06JUL1985 00:00:00)-Water Temperature (C)]]*OO[[#This Row],[79]]</f>
        <v>8.4729315603249999E-7</v>
      </c>
      <c r="CD38" s="10">
        <f>3/24000000*OO[[#This Row],[138 (06JUL1985 03:00:00)-Water Temperature (C)]]*OO[[#This Row],[80]]</f>
        <v>5.9097695807737497E-7</v>
      </c>
      <c r="CE38" s="10">
        <f>3/24000000*OO[[#This Row],[139 (06JUL1985 06:00:00)-Water Temperature (C)]]*OO[[#This Row],[81]]</f>
        <v>4.0405760727675E-7</v>
      </c>
      <c r="CF38" s="10">
        <f>3/24000000*OO[[#This Row],[140 (06JUL1985 09:00:00)-Water Temperature (C)]]*OO[[#This Row],[82]]</f>
        <v>3.5755324055199996E-7</v>
      </c>
      <c r="CG38" s="10">
        <f>3/24000000*OO[[#This Row],[141 (06JUL1985 12:00:00)-Water Temperature (C)]]*OO[[#This Row],[83]]</f>
        <v>4.0275923773662498E-7</v>
      </c>
      <c r="CH38" s="10">
        <f>3/24000000*OO[[#This Row],[142 (06JUL1985 15:00:00)-Water Temperature (C)]]*OO[[#This Row],[84]]</f>
        <v>4.6050631510299996E-7</v>
      </c>
      <c r="CI38" s="10">
        <f>3/24000000*OO[[#This Row],[143 (06JUL1985 18:00:00)-Water Temperature (C)]]*OO[[#This Row],[85]]</f>
        <v>4.8841040928750005E-7</v>
      </c>
      <c r="CJ38" s="10">
        <f>3/24000000*OO[[#This Row],[144 (06JUL1985 21:00:00)-Water Temperature (C)]]*OO[[#This Row],[86]]</f>
        <v>4.7462290342087499E-7</v>
      </c>
      <c r="CK38" s="10">
        <f>3/24000000*OO[[#This Row],[145 (07JUL1985 00:00:00)-Water Temperature (C)]]*OO[[#This Row],[87]]</f>
        <v>4.0300907190937502E-7</v>
      </c>
      <c r="CL38" s="10">
        <f>3/24000000*OO[[#This Row],[146 (07JUL1985 03:00:00)-Water Temperature (C)]]*OO[[#This Row],[88]]</f>
        <v>3.3517118785562495E-7</v>
      </c>
      <c r="CM38" s="10">
        <f>3/24000000*OO[[#This Row],[147 (07JUL1985 06:00:00)-Water Temperature (C)]]*OO[[#This Row],[89]]</f>
        <v>2.8038483524699998E-7</v>
      </c>
      <c r="CN38" s="10">
        <f>3/24000000*OO[[#This Row],[148 (07JUL1985 09:00:00)-Water Temperature (C)]]*OO[[#This Row],[90]]</f>
        <v>2.8226806431500003E-7</v>
      </c>
      <c r="CO38" s="10">
        <f>3/24000000*OO[[#This Row],[149 (07JUL1985 12:00:00)-Water Temperature (C)]]*OO[[#This Row],[91]]</f>
        <v>3.1972629230587494E-7</v>
      </c>
      <c r="CP38" s="10">
        <f>3/24000000*OO[[#This Row],[150 (07JUL1985 15:00:00)-Water Temperature (C)]]*OO[[#This Row],[92]]</f>
        <v>3.8841644133175002E-7</v>
      </c>
      <c r="CQ38" s="10">
        <f>3/24000000*OO[[#This Row],[151 (07JUL1985 18:00:00)-Water Temperature (C)]]*OO[[#This Row],[93]]</f>
        <v>4.6252481035599997E-7</v>
      </c>
      <c r="CR38" s="10">
        <f>3/24000000*OO[[#This Row],[152 (07JUL1985 21:00:00)-Water Temperature (C)]]*OO[[#This Row],[94]]</f>
        <v>4.8922251745324993E-7</v>
      </c>
      <c r="CS38" s="10">
        <f>3/24000000*OO[[#This Row],[153 (08JUL1985 00:00:00)-Water Temperature (C)]]*OO[[#This Row],[95]]</f>
        <v>4.2837251625750001E-7</v>
      </c>
      <c r="CT38" s="10">
        <f>3/24000000*OO[[#This Row],[154 (08JUL1985 03:00:00)-Water Temperature (C)]]*OO[[#This Row],[96]]</f>
        <v>3.4213273327799994E-7</v>
      </c>
      <c r="CU38" s="10">
        <f>3/24000000*OO[[#This Row],[155 (08JUL1985 06:00:00)-Water Temperature (C)]]*OO[[#This Row],[97]]</f>
        <v>2.5393222331249996E-7</v>
      </c>
      <c r="CV38" s="10">
        <f>3/24000000*OO[[#This Row],[156 (08JUL1985 09:00:00)-Water Temperature (C)]]*OO[[#This Row],[98]]</f>
        <v>2.2766654325937494E-7</v>
      </c>
      <c r="CW38" s="10">
        <f>3/24000000*OO[[#This Row],[157 (08JUL1985 12:00:00)-Water Temperature (C)]]*OO[[#This Row],[99]]</f>
        <v>2.4629323990649997E-7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3.4946845525775934E-2</v>
      </c>
      <c r="D39" s="10">
        <f>3/24*OO[[#This Row],[60 (26JUN1985 09:00:00)-Water Temperature (C)]]*OO[[#This Row],[2]]/SUM(OO[2])</f>
        <v>0.10718614747623939</v>
      </c>
      <c r="E39" s="10">
        <f>3/24*OO[[#This Row],[61 (26JUN1985 12:00:00)-Water Temperature (C)]]*OO[[#This Row],[3]]/SUM(OO[3])</f>
        <v>2.5220909591462504E-2</v>
      </c>
      <c r="F39" s="10">
        <f>3/24*OO[[#This Row],[62 (26JUN1985 15:00:00)-Water Temperature (C)]]*OO[[#This Row],[4]]/SUM(OO[4])</f>
        <v>2.6232293422722881E-3</v>
      </c>
      <c r="G39" s="10">
        <f>3/24*OO[[#This Row],[63 (26JUN1985 18:00:00)-Water Temperature (C)]]*OO[[#This Row],[5]]/SUM(OO[5])</f>
        <v>2.1448857317225901E-4</v>
      </c>
      <c r="H39" s="10">
        <f>3/24*OO[[#This Row],[64 (26JUN1985 21:00:00)-Water Temperature (C)]]*OO[[#This Row],[6]]/SUM(OO[6])</f>
        <v>3.3251729221406252E-5</v>
      </c>
      <c r="I39" s="10">
        <f>3/24*OO[[#This Row],[65 (27JUN1985 00:00:00)-Water Temperature (C)]]*OO[[#This Row],[7]]/SUM(OO[7])</f>
        <v>1.7698699985668796E-5</v>
      </c>
      <c r="J39" s="10">
        <f>3/24*OO[[#This Row],[66 (27JUN1985 03:00:00)-Water Temperature (C)]]*OO[[#This Row],[8]]/SUM(OO[8])</f>
        <v>1.3047072197342013E-5</v>
      </c>
      <c r="K39" s="10">
        <f>3/24*OO[[#This Row],[67 (27JUN1985 06:00:00)-Water Temperature (C)]]*OO[[#This Row],[9]]/SUM(OO[9])</f>
        <v>1.0481097707074248E-5</v>
      </c>
      <c r="L39" s="10">
        <f>3/24*OO[[#This Row],[68 (27JUN1985 09:00:00)-Water Temperature (C)]]*OO[[#This Row],[10]]/SUM(OO[10])</f>
        <v>1.2580583810268593E-5</v>
      </c>
      <c r="M39" s="10">
        <f>3/24*OO[[#This Row],[69 (27JUN1985 12:00:00)-Water Temperature (C)]]*OO[[#This Row],[11]]/SUM(OO[11])</f>
        <v>2.197473905713524E-5</v>
      </c>
      <c r="N39" s="10">
        <f>3/24*OO[[#This Row],[70 (27JUN1985 15:00:00)-Water Temperature (C)]]*OO[[#This Row],[12]]/SUM(OO[12])</f>
        <v>3.3669559617178043E-5</v>
      </c>
      <c r="O39" s="10">
        <f>3/24*OO[[#This Row],[71 (27JUN1985 18:00:00)-Water Temperature (C)]]*OO[[#This Row],[13]]/SUM(OO[13])</f>
        <v>4.0277902333828791E-5</v>
      </c>
      <c r="P39" s="10">
        <f>3/24*OO[[#This Row],[72 (27JUN1985 21:00:00)-Water Temperature (C)]]*OO[[#This Row],[14]]/SUM(OO[14])</f>
        <v>3.7868439721609667E-5</v>
      </c>
      <c r="Q39" s="10">
        <f>3/24*OO[[#This Row],[73 (28JUN1985 00:00:00)-Water Temperature (C)]]*OO[[#This Row],[15]]/SUM(OO[15])</f>
        <v>3.0100046468753819E-5</v>
      </c>
      <c r="R39" s="10">
        <f>3/24*OO[[#This Row],[74 (28JUN1985 03:00:00)-Water Temperature (C)]]*OO[[#This Row],[16]]/SUM(OO[16])</f>
        <v>2.1816584535351074E-5</v>
      </c>
      <c r="S39" s="10">
        <f>3/24*OO[[#This Row],[75 (28JUN1985 06:00:00)-Water Temperature (C)]]*OO[[#This Row],[17]]/SUM(OO[17])</f>
        <v>1.5925002065123E-5</v>
      </c>
      <c r="T39" s="10">
        <f>3/24*OO[[#This Row],[76 (28JUN1985 09:00:00)-Water Temperature (C)]]*OO[[#This Row],[18]]/SUM(OO[18])</f>
        <v>1.3666265963742814E-5</v>
      </c>
      <c r="U39" s="10">
        <f>3/24*OO[[#This Row],[77 (28JUN1985 12:00:00)-Water Temperature (C)]]*OO[[#This Row],[19]]/SUM(OO[19])</f>
        <v>1.1921055886133937E-5</v>
      </c>
      <c r="V39" s="10">
        <f>3/24000000*OO[[#This Row],[78 (28JUN1985 15:00:00)-Water Temperature (C)]]*OO[[#This Row],[20]]</f>
        <v>9.33093114203625E-6</v>
      </c>
      <c r="W39" s="10">
        <f>3/24000000*OO[[#This Row],[79 (28JUN1985 18:00:00)-Water Temperature (C)]]*OO[[#This Row],[21]]</f>
        <v>7.1151328185824996E-6</v>
      </c>
      <c r="X39" s="10">
        <f>3/24000000*OO[[#This Row],[80 (28JUN1985 21:00:00)-Water Temperature (C)]]*OO[[#This Row],[22]]</f>
        <v>5.1216897300175E-6</v>
      </c>
      <c r="Y39" s="10">
        <f>3/24000000*OO[[#This Row],[81 (29JUN1985 00:00:00)-Water Temperature (C)]]*OO[[#This Row],[23]]</f>
        <v>3.82153969792125E-6</v>
      </c>
      <c r="Z39" s="10">
        <f>3/24000000*OO[[#This Row],[82 (29JUN1985 03:00:00)-Water Temperature (C)]]*OO[[#This Row],[24]]</f>
        <v>2.9167929293299996E-6</v>
      </c>
      <c r="AA39" s="10">
        <f>3/24000000*OO[[#This Row],[83 (29JUN1985 06:00:00)-Water Temperature (C)]]*OO[[#This Row],[25]]</f>
        <v>2.4180994665599999E-6</v>
      </c>
      <c r="AB39" s="10">
        <f>3/24000000*OO[[#This Row],[84 (29JUN1985 09:00:00)-Water Temperature (C)]]*OO[[#This Row],[26]]</f>
        <v>2.4341831242137497E-6</v>
      </c>
      <c r="AC39" s="10">
        <f>3/24000000*OO[[#This Row],[85 (29JUN1985 12:00:00)-Water Temperature (C)]]*OO[[#This Row],[27]]</f>
        <v>2.8456024799425E-6</v>
      </c>
      <c r="AD39" s="10">
        <f>3/24000000*OO[[#This Row],[86 (29JUN1985 15:00:00)-Water Temperature (C)]]*OO[[#This Row],[28]]</f>
        <v>3.6066944077500001E-6</v>
      </c>
      <c r="AE39" s="10">
        <f>3/24000000*OO[[#This Row],[88 (29JUN1985 21:00:00)-Water Temperature (C)]]*OO[[#This Row],[30]]</f>
        <v>4.5247734101E-6</v>
      </c>
      <c r="AF39" s="10">
        <f>3/24000000*OO[[#This Row],[88 (29JUN1985 21:00:00)-Water Temperature (C)]]*OO[[#This Row],[30]]</f>
        <v>4.5247734101E-6</v>
      </c>
      <c r="AG39" s="10">
        <f>3/24000000*OO[[#This Row],[89 (30JUN1985 00:00:00)-Water Temperature (C)]]*OO[[#This Row],[31]]</f>
        <v>3.8765195504125E-6</v>
      </c>
      <c r="AH39" s="10">
        <f>3/24000000*OO[[#This Row],[90 (30JUN1985 03:00:00)-Water Temperature (C)]]*OO[[#This Row],[32]]</f>
        <v>2.9323277320650001E-6</v>
      </c>
      <c r="AI39" s="10">
        <f>3/24000000*OO[[#This Row],[91 (30JUN1985 06:00:00)-Water Temperature (C)]]*OO[[#This Row],[33]]</f>
        <v>2.0230444417649996E-6</v>
      </c>
      <c r="AJ39" s="10">
        <f>3/24000000*OO[[#This Row],[92 (30JUN1985 09:00:00)-Water Temperature (C)]]*OO[[#This Row],[34]]</f>
        <v>1.6343688785835E-6</v>
      </c>
      <c r="AK39" s="10">
        <f>3/24000000*OO[[#This Row],[93 (30JUN1985 12:00:00)-Water Temperature (C)]]*OO[[#This Row],[35]]</f>
        <v>1.7430251335569999E-6</v>
      </c>
      <c r="AL39" s="10">
        <f>3/24000000*OO[[#This Row],[94 (30JUN1985 15:00:00)-Water Temperature (C)]]*OO[[#This Row],[36]]</f>
        <v>2.2918448042489999E-6</v>
      </c>
      <c r="AM39" s="10">
        <f>3/24000000*OO[[#This Row],[95 (30JUN1985 18:00:00)-Water Temperature (C)]]*OO[[#This Row],[37]]</f>
        <v>2.8450176458024996E-6</v>
      </c>
      <c r="AN39" s="10">
        <f>3/24000000*OO[[#This Row],[96 (30JUN1985 21:00:00)-Water Temperature (C)]]*OO[[#This Row],[38]]</f>
        <v>2.9529756025973748E-6</v>
      </c>
      <c r="AO39" s="10">
        <f>3/24000000*OO[[#This Row],[97 (01JUL1985 00:00:00)-Water Temperature (C)]]*OO[[#This Row],[39]]</f>
        <v>2.560162127328E-6</v>
      </c>
      <c r="AP39" s="10">
        <f>3/24000000*OO[[#This Row],[98 (01JUL1985 03:00:00)-Water Temperature (C)]]*OO[[#This Row],[40]]</f>
        <v>1.9344153541177499E-6</v>
      </c>
      <c r="AQ39" s="10">
        <f>3/24000000*OO[[#This Row],[99 (01JUL1985 06:00:00)-Water Temperature (C)]]*OO[[#This Row],[41]]</f>
        <v>1.36012815221325E-6</v>
      </c>
      <c r="AR39" s="10">
        <f>3/24000000*OO[[#This Row],[100 (01JUL1985 09:00:00)-Water Temperature (C)]]*OO[[#This Row],[42]]</f>
        <v>1.1907601290525002E-6</v>
      </c>
      <c r="AS39" s="10">
        <f>3/24000000*OO[[#This Row],[101 (01JUL1985 12:00:00)-Water Temperature (C)]]*OO[[#This Row],[43]]</f>
        <v>1.3192172679269997E-6</v>
      </c>
      <c r="AT39" s="10">
        <f>3/24000000*OO[[#This Row],[102 (01JUL1985 15:00:00)-Water Temperature (C)]]*OO[[#This Row],[44]]</f>
        <v>1.5433201495392498E-6</v>
      </c>
      <c r="AU39" s="10">
        <f>3/24000000*OO[[#This Row],[103 (01JUL1985 18:00:00)-Water Temperature (C)]]*OO[[#This Row],[45]]</f>
        <v>1.632625300948125E-6</v>
      </c>
      <c r="AV39" s="10">
        <f>3/24000000*OO[[#This Row],[104 (01JUL1985 21:00:00)-Water Temperature (C)]]*OO[[#This Row],[46]]</f>
        <v>1.5359670562101249E-6</v>
      </c>
      <c r="AW39" s="10">
        <f>3/24000000*OO[[#This Row],[105 (02JUL1985 00:00:00)-Water Temperature (C)]]*OO[[#This Row],[47]]</f>
        <v>1.280913298055125E-6</v>
      </c>
      <c r="AX39" s="10">
        <f>3/24000000*OO[[#This Row],[106 (02JUL1985 03:00:00)-Water Temperature (C)]]*OO[[#This Row],[48]]</f>
        <v>1.0160475471059999E-6</v>
      </c>
      <c r="AY39" s="10">
        <f>3/24000000*OO[[#This Row],[107 (02JUL1985 06:00:00)-Water Temperature (C)]]*OO[[#This Row],[49]]</f>
        <v>8.3531071618362497E-7</v>
      </c>
      <c r="AZ39" s="10">
        <f>3/24000000*OO[[#This Row],[108 (02JUL1985 09:00:00)-Water Temperature (C)]]*OO[[#This Row],[50]]</f>
        <v>8.7219736942387485E-7</v>
      </c>
      <c r="BA39" s="10">
        <f>3/24000000*OO[[#This Row],[109 (02JUL1985 12:00:00)-Water Temperature (C)]]*OO[[#This Row],[51]]</f>
        <v>1.063022843887E-6</v>
      </c>
      <c r="BB39" s="10">
        <f>3/24000000*OO[[#This Row],[110 (02JUL1985 15:00:00)-Water Temperature (C)]]*OO[[#This Row],[52]]</f>
        <v>1.2997973449712498E-6</v>
      </c>
      <c r="BC39" s="10">
        <f>3/24000000*OO[[#This Row],[111 (02JUL1985 18:00:00)-Water Temperature (C)]]*OO[[#This Row],[53]]</f>
        <v>1.4679438829267497E-6</v>
      </c>
      <c r="BD39" s="10">
        <f>3/24000000*OO[[#This Row],[112 (02JUL1985 21:00:00)-Water Temperature (C)]]*OO[[#This Row],[54]]</f>
        <v>1.3799062514029999E-6</v>
      </c>
      <c r="BE39" s="10">
        <f>3/24000000*OO[[#This Row],[113 (03JUL1985 00:00:00)-Water Temperature (C)]]*OO[[#This Row],[55]]</f>
        <v>1.1465210024304999E-6</v>
      </c>
      <c r="BF39" s="10">
        <f>3/24000000*OO[[#This Row],[114 (03JUL1985 03:00:00)-Water Temperature (C)]]*OO[[#This Row],[56]]</f>
        <v>8.7281578803187493E-7</v>
      </c>
      <c r="BG39" s="10">
        <f>3/24000000*OO[[#This Row],[115 (03JUL1985 06:00:00)-Water Temperature (C)]]*OO[[#This Row],[57]]</f>
        <v>6.7321727771899996E-7</v>
      </c>
      <c r="BH39" s="10">
        <f>3/24000000*OO[[#This Row],[116 (03JUL1985 09:00:00)-Water Temperature (C)]]*OO[[#This Row],[58]]</f>
        <v>6.9233358016375007E-7</v>
      </c>
      <c r="BI39" s="10">
        <f>3/24000000*OO[[#This Row],[117 (03JUL1985 12:00:00)-Water Temperature (C)]]*OO[[#This Row],[59]]</f>
        <v>9.2647032376599992E-7</v>
      </c>
      <c r="BJ39" s="10">
        <f>3/24000000*OO[[#This Row],[118 (03JUL1985 15:00:00)-Water Temperature (C)]]*OO[[#This Row],[60]]</f>
        <v>1.2512053676487498E-6</v>
      </c>
      <c r="BK39" s="10">
        <f>3/24000000*OO[[#This Row],[119 (03JUL1985 18:00:00)-Water Temperature (C)]]*OO[[#This Row],[61]]</f>
        <v>1.4441352294409999E-6</v>
      </c>
      <c r="BL39" s="10">
        <f>3/24000000*OO[[#This Row],[120 (03JUL1985 21:00:00)-Water Temperature (C)]]*OO[[#This Row],[62]]</f>
        <v>1.3716808999518751E-6</v>
      </c>
      <c r="BM39" s="10">
        <f>3/24000000*OO[[#This Row],[121 (04JUL1985 00:00:00)-Water Temperature (C)]]*OO[[#This Row],[63]]</f>
        <v>1.095103790983125E-6</v>
      </c>
      <c r="BN39" s="10">
        <f>3/24000000*OO[[#This Row],[122 (04JUL1985 03:00:00)-Water Temperature (C)]]*OO[[#This Row],[64]]</f>
        <v>7.6995148075774996E-7</v>
      </c>
      <c r="BO39" s="10">
        <f>3/24000000*OO[[#This Row],[123 (04JUL1985 06:00:00)-Water Temperature (C)]]*OO[[#This Row],[65]]</f>
        <v>5.3602631299950002E-7</v>
      </c>
      <c r="BP39" s="10">
        <f>3/24000000*OO[[#This Row],[124 (04JUL1985 09:00:00)-Water Temperature (C)]]*OO[[#This Row],[66]]</f>
        <v>4.9994617133699995E-7</v>
      </c>
      <c r="BQ39" s="10">
        <f>3/24000000*OO[[#This Row],[125 (04JUL1985 12:00:00)-Water Temperature (C)]]*OO[[#This Row],[67]]</f>
        <v>5.7046962484687499E-7</v>
      </c>
      <c r="BR39" s="10">
        <f>3/24000000*OO[[#This Row],[126 (04JUL1985 15:00:00)-Water Temperature (C)]]*OO[[#This Row],[68]]</f>
        <v>6.0645537368487488E-7</v>
      </c>
      <c r="BS39" s="10">
        <f>3/24000000*OO[[#This Row],[127 (04JUL1985 18:00:00)-Water Temperature (C)]]*OO[[#This Row],[69]]</f>
        <v>5.9700119233699994E-7</v>
      </c>
      <c r="BT39" s="10">
        <f>3/24000000*OO[[#This Row],[128 (04JUL1985 21:00:00)-Water Temperature (C)]]*OO[[#This Row],[70]]</f>
        <v>5.3177079648449997E-7</v>
      </c>
      <c r="BU39" s="10">
        <f>3/24000000*OO[[#This Row],[129 (05JUL1985 00:00:00)-Water Temperature (C)]]*OO[[#This Row],[71]]</f>
        <v>4.4829583875199998E-7</v>
      </c>
      <c r="BV39" s="10">
        <f>3/24000000*OO[[#This Row],[130 (05JUL1985 03:00:00)-Water Temperature (C)]]*OO[[#This Row],[72]]</f>
        <v>3.8770900923975E-7</v>
      </c>
      <c r="BW39" s="10">
        <f>3/24000000*OO[[#This Row],[131 (05JUL1985 06:00:00)-Water Temperature (C)]]*OO[[#This Row],[73]]</f>
        <v>3.4914173685299994E-7</v>
      </c>
      <c r="BX39" s="10">
        <f>3/24000000*OO[[#This Row],[132 (05JUL1985 09:00:00)-Water Temperature (C)]]*OO[[#This Row],[74]]</f>
        <v>3.7497084461937497E-7</v>
      </c>
      <c r="BY39" s="10">
        <f>3/24000000*OO[[#This Row],[133 (05JUL1985 12:00:00)-Water Temperature (C)]]*OO[[#This Row],[75]]</f>
        <v>5.1043664747924994E-7</v>
      </c>
      <c r="BZ39" s="10">
        <f>3/24000000*OO[[#This Row],[134 (05JUL1985 15:00:00)-Water Temperature (C)]]*OO[[#This Row],[76]]</f>
        <v>7.1993511511199998E-7</v>
      </c>
      <c r="CA39" s="10">
        <f>3/24000000*OO[[#This Row],[135 (05JUL1985 18:00:00)-Water Temperature (C)]]*OO[[#This Row],[77]]</f>
        <v>8.6787560822324984E-7</v>
      </c>
      <c r="CB39" s="10">
        <f>3/24000000*OO[[#This Row],[136 (05JUL1985 21:00:00)-Water Temperature (C)]]*OO[[#This Row],[78]]</f>
        <v>8.4813149228124996E-7</v>
      </c>
      <c r="CC39" s="10">
        <f>3/24000000*OO[[#This Row],[137 (06JUL1985 00:00:00)-Water Temperature (C)]]*OO[[#This Row],[79]]</f>
        <v>6.9106824778500001E-7</v>
      </c>
      <c r="CD39" s="10">
        <f>3/24000000*OO[[#This Row],[138 (06JUL1985 03:00:00)-Water Temperature (C)]]*OO[[#This Row],[80]]</f>
        <v>4.8871643530962494E-7</v>
      </c>
      <c r="CE39" s="10">
        <f>3/24000000*OO[[#This Row],[139 (06JUL1985 06:00:00)-Water Temperature (C)]]*OO[[#This Row],[81]]</f>
        <v>3.3237605147887498E-7</v>
      </c>
      <c r="CF39" s="10">
        <f>3/24000000*OO[[#This Row],[140 (06JUL1985 09:00:00)-Water Temperature (C)]]*OO[[#This Row],[82]]</f>
        <v>2.8666346256449998E-7</v>
      </c>
      <c r="CG39" s="10">
        <f>3/24000000*OO[[#This Row],[141 (06JUL1985 12:00:00)-Water Temperature (C)]]*OO[[#This Row],[83]]</f>
        <v>3.1873368391924999E-7</v>
      </c>
      <c r="CH39" s="10">
        <f>3/24000000*OO[[#This Row],[142 (06JUL1985 15:00:00)-Water Temperature (C)]]*OO[[#This Row],[84]]</f>
        <v>3.6391483064775E-7</v>
      </c>
      <c r="CI39" s="10">
        <f>3/24000000*OO[[#This Row],[143 (06JUL1985 18:00:00)-Water Temperature (C)]]*OO[[#This Row],[85]]</f>
        <v>3.8836885048212495E-7</v>
      </c>
      <c r="CJ39" s="10">
        <f>3/24000000*OO[[#This Row],[144 (06JUL1985 21:00:00)-Water Temperature (C)]]*OO[[#This Row],[86]]</f>
        <v>3.8011409719624998E-7</v>
      </c>
      <c r="CK39" s="10">
        <f>3/24000000*OO[[#This Row],[145 (07JUL1985 00:00:00)-Water Temperature (C)]]*OO[[#This Row],[87]]</f>
        <v>3.2526165045825006E-7</v>
      </c>
      <c r="CL39" s="10">
        <f>3/24000000*OO[[#This Row],[146 (07JUL1985 03:00:00)-Water Temperature (C)]]*OO[[#This Row],[88]]</f>
        <v>2.7082884680137501E-7</v>
      </c>
      <c r="CM39" s="10">
        <f>3/24000000*OO[[#This Row],[147 (07JUL1985 06:00:00)-Water Temperature (C)]]*OO[[#This Row],[89]]</f>
        <v>2.2637189534375E-7</v>
      </c>
      <c r="CN39" s="10">
        <f>3/24000000*OO[[#This Row],[148 (07JUL1985 09:00:00)-Water Temperature (C)]]*OO[[#This Row],[90]]</f>
        <v>2.2455078501374999E-7</v>
      </c>
      <c r="CO39" s="10">
        <f>3/24000000*OO[[#This Row],[149 (07JUL1985 12:00:00)-Water Temperature (C)]]*OO[[#This Row],[91]]</f>
        <v>2.5292421288149999E-7</v>
      </c>
      <c r="CP39" s="10">
        <f>3/24000000*OO[[#This Row],[150 (07JUL1985 15:00:00)-Water Temperature (C)]]*OO[[#This Row],[92]]</f>
        <v>3.06667474922625E-7</v>
      </c>
      <c r="CQ39" s="10">
        <f>3/24000000*OO[[#This Row],[151 (07JUL1985 18:00:00)-Water Temperature (C)]]*OO[[#This Row],[93]]</f>
        <v>3.6645333732812498E-7</v>
      </c>
      <c r="CR39" s="10">
        <f>3/24000000*OO[[#This Row],[152 (07JUL1985 21:00:00)-Water Temperature (C)]]*OO[[#This Row],[94]]</f>
        <v>3.8962037260124997E-7</v>
      </c>
      <c r="CS39" s="10">
        <f>3/24000000*OO[[#This Row],[153 (08JUL1985 00:00:00)-Water Temperature (C)]]*OO[[#This Row],[95]]</f>
        <v>3.4519604274687499E-7</v>
      </c>
      <c r="CT39" s="10">
        <f>3/24000000*OO[[#This Row],[154 (08JUL1985 03:00:00)-Water Temperature (C)]]*OO[[#This Row],[96]]</f>
        <v>2.7854057914799999E-7</v>
      </c>
      <c r="CU39" s="10">
        <f>3/24000000*OO[[#This Row],[155 (08JUL1985 06:00:00)-Water Temperature (C)]]*OO[[#This Row],[97]]</f>
        <v>2.0790640808849997E-7</v>
      </c>
      <c r="CV39" s="10">
        <f>3/24000000*OO[[#This Row],[156 (08JUL1985 09:00:00)-Water Temperature (C)]]*OO[[#This Row],[98]]</f>
        <v>1.8276386103499999E-7</v>
      </c>
      <c r="CW39" s="10">
        <f>3/24000000*OO[[#This Row],[157 (08JUL1985 12:00:00)-Water Temperature (C)]]*OO[[#This Row],[99]]</f>
        <v>1.9495126788146248E-7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3.1012337562788039E-2</v>
      </c>
      <c r="D40" s="10">
        <f>3/24*OO[[#This Row],[60 (26JUN1985 09:00:00)-Water Temperature (C)]]*OO[[#This Row],[2]]/SUM(OO[2])</f>
        <v>0.15264277564901302</v>
      </c>
      <c r="E40" s="10">
        <f>3/24*OO[[#This Row],[61 (26JUN1985 12:00:00)-Water Temperature (C)]]*OO[[#This Row],[3]]/SUM(OO[3])</f>
        <v>4.5393427774809883E-2</v>
      </c>
      <c r="F40" s="10">
        <f>3/24*OO[[#This Row],[62 (26JUN1985 15:00:00)-Water Temperature (C)]]*OO[[#This Row],[4]]/SUM(OO[4])</f>
        <v>5.2809199075914302E-3</v>
      </c>
      <c r="G40" s="10">
        <f>3/24*OO[[#This Row],[63 (26JUN1985 18:00:00)-Water Temperature (C)]]*OO[[#This Row],[5]]/SUM(OO[5])</f>
        <v>4.3867352847759962E-4</v>
      </c>
      <c r="H40" s="10">
        <f>3/24*OO[[#This Row],[64 (26JUN1985 21:00:00)-Water Temperature (C)]]*OO[[#This Row],[6]]/SUM(OO[6])</f>
        <v>5.5563367133011631E-5</v>
      </c>
      <c r="I40" s="10">
        <f>3/24*OO[[#This Row],[65 (27JUN1985 00:00:00)-Water Temperature (C)]]*OO[[#This Row],[7]]/SUM(OO[7])</f>
        <v>2.5493942917156414E-5</v>
      </c>
      <c r="J40" s="10">
        <f>3/24*OO[[#This Row],[66 (27JUN1985 03:00:00)-Water Temperature (C)]]*OO[[#This Row],[8]]/SUM(OO[8])</f>
        <v>1.848725958815798E-5</v>
      </c>
      <c r="K40" s="10">
        <f>3/24*OO[[#This Row],[67 (27JUN1985 06:00:00)-Water Temperature (C)]]*OO[[#This Row],[9]]/SUM(OO[9])</f>
        <v>1.4691378187312278E-5</v>
      </c>
      <c r="L40" s="10">
        <f>3/24*OO[[#This Row],[68 (27JUN1985 09:00:00)-Water Temperature (C)]]*OO[[#This Row],[10]]/SUM(OO[10])</f>
        <v>1.6718941410842566E-5</v>
      </c>
      <c r="M40" s="10">
        <f>3/24*OO[[#This Row],[69 (27JUN1985 12:00:00)-Water Temperature (C)]]*OO[[#This Row],[11]]/SUM(OO[11])</f>
        <v>2.8678833031185338E-5</v>
      </c>
      <c r="N40" s="10">
        <f>3/24*OO[[#This Row],[70 (27JUN1985 15:00:00)-Water Temperature (C)]]*OO[[#This Row],[12]]/SUM(OO[12])</f>
        <v>4.4982837007041426E-5</v>
      </c>
      <c r="O40" s="10">
        <f>3/24*OO[[#This Row],[71 (27JUN1985 18:00:00)-Water Temperature (C)]]*OO[[#This Row],[13]]/SUM(OO[13])</f>
        <v>5.5085426790402022E-5</v>
      </c>
      <c r="P40" s="10">
        <f>3/24*OO[[#This Row],[72 (27JUN1985 21:00:00)-Water Temperature (C)]]*OO[[#This Row],[14]]/SUM(OO[14])</f>
        <v>5.2785570324936268E-5</v>
      </c>
      <c r="Q40" s="10">
        <f>3/24*OO[[#This Row],[73 (28JUN1985 00:00:00)-Water Temperature (C)]]*OO[[#This Row],[15]]/SUM(OO[15])</f>
        <v>4.2652570128766874E-5</v>
      </c>
      <c r="R40" s="10">
        <f>3/24*OO[[#This Row],[74 (28JUN1985 03:00:00)-Water Temperature (C)]]*OO[[#This Row],[16]]/SUM(OO[16])</f>
        <v>3.1212071102875153E-5</v>
      </c>
      <c r="S40" s="10">
        <f>3/24*OO[[#This Row],[75 (28JUN1985 06:00:00)-Water Temperature (C)]]*OO[[#This Row],[17]]/SUM(OO[17])</f>
        <v>2.267786838272492E-5</v>
      </c>
      <c r="T40" s="10">
        <f>3/24*OO[[#This Row],[76 (28JUN1985 09:00:00)-Water Temperature (C)]]*OO[[#This Row],[18]]/SUM(OO[18])</f>
        <v>1.9276387864320119E-5</v>
      </c>
      <c r="U40" s="10">
        <f>3/24*OO[[#This Row],[77 (28JUN1985 12:00:00)-Water Temperature (C)]]*OO[[#This Row],[19]]/SUM(OO[19])</f>
        <v>1.6942923645643129E-5</v>
      </c>
      <c r="V40" s="10">
        <f>3/24000000*OO[[#This Row],[78 (28JUN1985 15:00:00)-Water Temperature (C)]]*OO[[#This Row],[20]]</f>
        <v>1.3433974290888749E-5</v>
      </c>
      <c r="W40" s="10">
        <f>3/24000000*OO[[#This Row],[79 (28JUN1985 18:00:00)-Water Temperature (C)]]*OO[[#This Row],[21]]</f>
        <v>1.0212366576225E-5</v>
      </c>
      <c r="X40" s="10">
        <f>3/24000000*OO[[#This Row],[80 (28JUN1985 21:00:00)-Water Temperature (C)]]*OO[[#This Row],[22]]</f>
        <v>7.3487266263899997E-6</v>
      </c>
      <c r="Y40" s="10">
        <f>3/24000000*OO[[#This Row],[81 (29JUN1985 00:00:00)-Water Temperature (C)]]*OO[[#This Row],[23]]</f>
        <v>5.4415978531687496E-6</v>
      </c>
      <c r="Z40" s="10">
        <f>3/24000000*OO[[#This Row],[82 (29JUN1985 03:00:00)-Water Temperature (C)]]*OO[[#This Row],[24]]</f>
        <v>4.1409752020649999E-6</v>
      </c>
      <c r="AA40" s="10">
        <f>3/24000000*OO[[#This Row],[83 (29JUN1985 06:00:00)-Water Temperature (C)]]*OO[[#This Row],[25]]</f>
        <v>3.39317557890625E-6</v>
      </c>
      <c r="AB40" s="10">
        <f>3/24000000*OO[[#This Row],[84 (29JUN1985 09:00:00)-Water Temperature (C)]]*OO[[#This Row],[26]]</f>
        <v>3.3701004925774997E-6</v>
      </c>
      <c r="AC40" s="10">
        <f>3/24000000*OO[[#This Row],[85 (29JUN1985 12:00:00)-Water Temperature (C)]]*OO[[#This Row],[27]]</f>
        <v>3.9047912965687505E-6</v>
      </c>
      <c r="AD40" s="10">
        <f>3/24000000*OO[[#This Row],[86 (29JUN1985 15:00:00)-Water Temperature (C)]]*OO[[#This Row],[28]]</f>
        <v>4.9382152105000005E-6</v>
      </c>
      <c r="AE40" s="10">
        <f>3/24000000*OO[[#This Row],[88 (29JUN1985 21:00:00)-Water Temperature (C)]]*OO[[#This Row],[30]]</f>
        <v>6.2623711912499998E-6</v>
      </c>
      <c r="AF40" s="10">
        <f>3/24000000*OO[[#This Row],[88 (29JUN1985 21:00:00)-Water Temperature (C)]]*OO[[#This Row],[30]]</f>
        <v>6.2623711912499998E-6</v>
      </c>
      <c r="AG40" s="10">
        <f>3/24000000*OO[[#This Row],[89 (30JUN1985 00:00:00)-Water Temperature (C)]]*OO[[#This Row],[31]]</f>
        <v>5.4544024401024997E-6</v>
      </c>
      <c r="AH40" s="10">
        <f>3/24000000*OO[[#This Row],[90 (30JUN1985 03:00:00)-Water Temperature (C)]]*OO[[#This Row],[32]]</f>
        <v>4.2013723913174997E-6</v>
      </c>
      <c r="AI40" s="10">
        <f>3/24000000*OO[[#This Row],[91 (30JUN1985 06:00:00)-Water Temperature (C)]]*OO[[#This Row],[33]]</f>
        <v>2.9226461895400004E-6</v>
      </c>
      <c r="AJ40" s="10">
        <f>3/24000000*OO[[#This Row],[92 (30JUN1985 09:00:00)-Water Temperature (C)]]*OO[[#This Row],[34]]</f>
        <v>2.3005241456399999E-6</v>
      </c>
      <c r="AK40" s="10">
        <f>3/24000000*OO[[#This Row],[93 (30JUN1985 12:00:00)-Water Temperature (C)]]*OO[[#This Row],[35]]</f>
        <v>2.4060897842174998E-6</v>
      </c>
      <c r="AL40" s="10">
        <f>3/24000000*OO[[#This Row],[94 (30JUN1985 15:00:00)-Water Temperature (C)]]*OO[[#This Row],[36]]</f>
        <v>3.1313327470362495E-6</v>
      </c>
      <c r="AM40" s="10">
        <f>3/24000000*OO[[#This Row],[95 (30JUN1985 18:00:00)-Water Temperature (C)]]*OO[[#This Row],[37]]</f>
        <v>3.8947547722875001E-6</v>
      </c>
      <c r="AN40" s="10">
        <f>3/24000000*OO[[#This Row],[96 (30JUN1985 21:00:00)-Water Temperature (C)]]*OO[[#This Row],[38]]</f>
        <v>4.0718553059924997E-6</v>
      </c>
      <c r="AO40" s="10">
        <f>3/24000000*OO[[#This Row],[97 (01JUL1985 00:00:00)-Water Temperature (C)]]*OO[[#This Row],[39]]</f>
        <v>3.5989629667874995E-6</v>
      </c>
      <c r="AP40" s="10">
        <f>3/24000000*OO[[#This Row],[98 (01JUL1985 03:00:00)-Water Temperature (C)]]*OO[[#This Row],[40]]</f>
        <v>2.7714708446100003E-6</v>
      </c>
      <c r="AQ40" s="10">
        <f>3/24000000*OO[[#This Row],[99 (01JUL1985 06:00:00)-Water Temperature (C)]]*OO[[#This Row],[41]]</f>
        <v>1.9588819441732497E-6</v>
      </c>
      <c r="AR40" s="10">
        <f>3/24000000*OO[[#This Row],[100 (01JUL1985 09:00:00)-Water Temperature (C)]]*OO[[#This Row],[42]]</f>
        <v>1.6661465941319998E-6</v>
      </c>
      <c r="AS40" s="10">
        <f>3/24000000*OO[[#This Row],[101 (01JUL1985 12:00:00)-Water Temperature (C)]]*OO[[#This Row],[43]]</f>
        <v>1.8119271433275001E-6</v>
      </c>
      <c r="AT40" s="10">
        <f>3/24000000*OO[[#This Row],[102 (01JUL1985 15:00:00)-Water Temperature (C)]]*OO[[#This Row],[44]]</f>
        <v>2.1118014121027501E-6</v>
      </c>
      <c r="AU40" s="10">
        <f>3/24000000*OO[[#This Row],[103 (01JUL1985 18:00:00)-Water Temperature (C)]]*OO[[#This Row],[45]]</f>
        <v>2.2506766643732497E-6</v>
      </c>
      <c r="AV40" s="10">
        <f>3/24000000*OO[[#This Row],[104 (01JUL1985 21:00:00)-Water Temperature (C)]]*OO[[#This Row],[46]]</f>
        <v>2.13893720552925E-6</v>
      </c>
      <c r="AW40" s="10">
        <f>3/24000000*OO[[#This Row],[105 (02JUL1985 00:00:00)-Water Temperature (C)]]*OO[[#This Row],[47]]</f>
        <v>1.8056310542375001E-6</v>
      </c>
      <c r="AX40" s="10">
        <f>3/24000000*OO[[#This Row],[106 (02JUL1985 03:00:00)-Water Temperature (C)]]*OO[[#This Row],[48]]</f>
        <v>1.4370178433566248E-6</v>
      </c>
      <c r="AY40" s="10">
        <f>3/24000000*OO[[#This Row],[107 (02JUL1985 06:00:00)-Water Temperature (C)]]*OO[[#This Row],[49]]</f>
        <v>1.17473470489425E-6</v>
      </c>
      <c r="AZ40" s="10">
        <f>3/24000000*OO[[#This Row],[108 (02JUL1985 09:00:00)-Water Temperature (C)]]*OO[[#This Row],[50]]</f>
        <v>1.2044066873440001E-6</v>
      </c>
      <c r="BA40" s="10">
        <f>3/24000000*OO[[#This Row],[109 (02JUL1985 12:00:00)-Water Temperature (C)]]*OO[[#This Row],[51]]</f>
        <v>1.4513689220118747E-6</v>
      </c>
      <c r="BB40" s="10">
        <f>3/24000000*OO[[#This Row],[110 (02JUL1985 15:00:00)-Water Temperature (C)]]*OO[[#This Row],[52]]</f>
        <v>1.7771998488299999E-6</v>
      </c>
      <c r="BC40" s="10">
        <f>3/24000000*OO[[#This Row],[111 (02JUL1985 18:00:00)-Water Temperature (C)]]*OO[[#This Row],[53]]</f>
        <v>2.0184983505189999E-6</v>
      </c>
      <c r="BD40" s="10">
        <f>3/24000000*OO[[#This Row],[112 (02JUL1985 21:00:00)-Water Temperature (C)]]*OO[[#This Row],[54]]</f>
        <v>1.9233416026238747E-6</v>
      </c>
      <c r="BE40" s="10">
        <f>3/24000000*OO[[#This Row],[113 (03JUL1985 00:00:00)-Water Temperature (C)]]*OO[[#This Row],[55]]</f>
        <v>1.6183414298557498E-6</v>
      </c>
      <c r="BF40" s="10">
        <f>3/24000000*OO[[#This Row],[114 (03JUL1985 03:00:00)-Water Temperature (C)]]*OO[[#This Row],[56]]</f>
        <v>1.2457549831934997E-6</v>
      </c>
      <c r="BG40" s="10">
        <f>3/24000000*OO[[#This Row],[115 (03JUL1985 06:00:00)-Water Temperature (C)]]*OO[[#This Row],[57]]</f>
        <v>9.5515272290662489E-7</v>
      </c>
      <c r="BH40" s="10">
        <f>3/24000000*OO[[#This Row],[116 (03JUL1985 09:00:00)-Water Temperature (C)]]*OO[[#This Row],[58]]</f>
        <v>9.58844659815E-7</v>
      </c>
      <c r="BI40" s="10">
        <f>3/24000000*OO[[#This Row],[117 (03JUL1985 12:00:00)-Water Temperature (C)]]*OO[[#This Row],[59]]</f>
        <v>1.264926961129E-6</v>
      </c>
      <c r="BJ40" s="10">
        <f>3/24000000*OO[[#This Row],[118 (03JUL1985 15:00:00)-Water Temperature (C)]]*OO[[#This Row],[60]]</f>
        <v>1.704898457928E-6</v>
      </c>
      <c r="BK40" s="10">
        <f>3/24000000*OO[[#This Row],[119 (03JUL1985 18:00:00)-Water Temperature (C)]]*OO[[#This Row],[61]]</f>
        <v>1.9820024919525001E-6</v>
      </c>
      <c r="BL40" s="10">
        <f>3/24000000*OO[[#This Row],[120 (03JUL1985 21:00:00)-Water Temperature (C)]]*OO[[#This Row],[62]]</f>
        <v>1.9116616010914997E-6</v>
      </c>
      <c r="BM40" s="10">
        <f>3/24000000*OO[[#This Row],[121 (04JUL1985 00:00:00)-Water Temperature (C)]]*OO[[#This Row],[63]]</f>
        <v>1.55813494554375E-6</v>
      </c>
      <c r="BN40" s="10">
        <f>3/24000000*OO[[#This Row],[122 (04JUL1985 03:00:00)-Water Temperature (C)]]*OO[[#This Row],[64]]</f>
        <v>1.112682332153E-6</v>
      </c>
      <c r="BO40" s="10">
        <f>3/24000000*OO[[#This Row],[123 (04JUL1985 06:00:00)-Water Temperature (C)]]*OO[[#This Row],[65]]</f>
        <v>7.6992038369837503E-7</v>
      </c>
      <c r="BP40" s="10">
        <f>3/24000000*OO[[#This Row],[124 (04JUL1985 09:00:00)-Water Temperature (C)]]*OO[[#This Row],[66]]</f>
        <v>6.9602972836725002E-7</v>
      </c>
      <c r="BQ40" s="10">
        <f>3/24000000*OO[[#This Row],[125 (04JUL1985 12:00:00)-Water Temperature (C)]]*OO[[#This Row],[67]]</f>
        <v>7.7986919720850003E-7</v>
      </c>
      <c r="BR40" s="10">
        <f>3/24000000*OO[[#This Row],[126 (04JUL1985 15:00:00)-Water Temperature (C)]]*OO[[#This Row],[68]]</f>
        <v>8.3262271809474986E-7</v>
      </c>
      <c r="BS40" s="10">
        <f>3/24000000*OO[[#This Row],[127 (04JUL1985 18:00:00)-Water Temperature (C)]]*OO[[#This Row],[69]]</f>
        <v>8.2646982933949989E-7</v>
      </c>
      <c r="BT40" s="10">
        <f>3/24000000*OO[[#This Row],[128 (04JUL1985 21:00:00)-Water Temperature (C)]]*OO[[#This Row],[70]]</f>
        <v>7.44983002658E-7</v>
      </c>
      <c r="BU40" s="10">
        <f>3/24000000*OO[[#This Row],[129 (05JUL1985 00:00:00)-Water Temperature (C)]]*OO[[#This Row],[71]]</f>
        <v>6.2882376549800014E-7</v>
      </c>
      <c r="BV40" s="10">
        <f>3/24000000*OO[[#This Row],[130 (05JUL1985 03:00:00)-Water Temperature (C)]]*OO[[#This Row],[72]]</f>
        <v>5.4105889143374996E-7</v>
      </c>
      <c r="BW40" s="10">
        <f>3/24000000*OO[[#This Row],[131 (05JUL1985 06:00:00)-Water Temperature (C)]]*OO[[#This Row],[73]]</f>
        <v>4.8538361924162496E-7</v>
      </c>
      <c r="BX40" s="10">
        <f>3/24000000*OO[[#This Row],[132 (05JUL1985 09:00:00)-Water Temperature (C)]]*OO[[#This Row],[74]]</f>
        <v>5.1654753747200002E-7</v>
      </c>
      <c r="BY40" s="10">
        <f>3/24000000*OO[[#This Row],[133 (05JUL1985 12:00:00)-Water Temperature (C)]]*OO[[#This Row],[75]]</f>
        <v>6.9631768439049997E-7</v>
      </c>
      <c r="BZ40" s="10">
        <f>3/24000000*OO[[#This Row],[134 (05JUL1985 15:00:00)-Water Temperature (C)]]*OO[[#This Row],[76]]</f>
        <v>9.7992182231962502E-7</v>
      </c>
      <c r="CA40" s="10">
        <f>3/24000000*OO[[#This Row],[135 (05JUL1985 18:00:00)-Water Temperature (C)]]*OO[[#This Row],[77]]</f>
        <v>1.1872492552620001E-6</v>
      </c>
      <c r="CB40" s="10">
        <f>3/24000000*OO[[#This Row],[136 (05JUL1985 21:00:00)-Water Temperature (C)]]*OO[[#This Row],[78]]</f>
        <v>1.1771699369025002E-6</v>
      </c>
      <c r="CC40" s="10">
        <f>3/24000000*OO[[#This Row],[137 (06JUL1985 00:00:00)-Water Temperature (C)]]*OO[[#This Row],[79]]</f>
        <v>9.8026294615012474E-7</v>
      </c>
      <c r="CD40" s="10">
        <f>3/24000000*OO[[#This Row],[138 (06JUL1985 03:00:00)-Water Temperature (C)]]*OO[[#This Row],[80]]</f>
        <v>7.0638745989374995E-7</v>
      </c>
      <c r="CE40" s="10">
        <f>3/24000000*OO[[#This Row],[139 (06JUL1985 06:00:00)-Water Temperature (C)]]*OO[[#This Row],[81]]</f>
        <v>4.7916665481100001E-7</v>
      </c>
      <c r="CF40" s="10">
        <f>3/24000000*OO[[#This Row],[140 (06JUL1985 09:00:00)-Water Temperature (C)]]*OO[[#This Row],[82]]</f>
        <v>4.0071217539924998E-7</v>
      </c>
      <c r="CG40" s="10">
        <f>3/24000000*OO[[#This Row],[141 (06JUL1985 12:00:00)-Water Temperature (C)]]*OO[[#This Row],[83]]</f>
        <v>4.3747387877087489E-7</v>
      </c>
      <c r="CH40" s="10">
        <f>3/24000000*OO[[#This Row],[142 (06JUL1985 15:00:00)-Water Temperature (C)]]*OO[[#This Row],[84]]</f>
        <v>4.9730253636212498E-7</v>
      </c>
      <c r="CI40" s="10">
        <f>3/24000000*OO[[#This Row],[143 (06JUL1985 18:00:00)-Water Temperature (C)]]*OO[[#This Row],[85]]</f>
        <v>5.3491585864749992E-7</v>
      </c>
      <c r="CJ40" s="10">
        <f>3/24000000*OO[[#This Row],[144 (06JUL1985 21:00:00)-Water Temperature (C)]]*OO[[#This Row],[86]]</f>
        <v>5.2742756394037508E-7</v>
      </c>
      <c r="CK40" s="10">
        <f>3/24000000*OO[[#This Row],[145 (07JUL1985 00:00:00)-Water Temperature (C)]]*OO[[#This Row],[87]]</f>
        <v>4.5631062597712501E-7</v>
      </c>
      <c r="CL40" s="10">
        <f>3/24000000*OO[[#This Row],[146 (07JUL1985 03:00:00)-Water Temperature (C)]]*OO[[#This Row],[88]]</f>
        <v>3.8056372311974994E-7</v>
      </c>
      <c r="CM40" s="10">
        <f>3/24000000*OO[[#This Row],[147 (07JUL1985 06:00:00)-Water Temperature (C)]]*OO[[#This Row],[89]]</f>
        <v>3.1821167343075E-7</v>
      </c>
      <c r="CN40" s="10">
        <f>3/24000000*OO[[#This Row],[148 (07JUL1985 09:00:00)-Water Temperature (C)]]*OO[[#This Row],[90]]</f>
        <v>3.1040439866099999E-7</v>
      </c>
      <c r="CO40" s="10">
        <f>3/24000000*OO[[#This Row],[149 (07JUL1985 12:00:00)-Water Temperature (C)]]*OO[[#This Row],[91]]</f>
        <v>3.4667384354699999E-7</v>
      </c>
      <c r="CP40" s="10">
        <f>3/24000000*OO[[#This Row],[150 (07JUL1985 15:00:00)-Water Temperature (C)]]*OO[[#This Row],[92]]</f>
        <v>4.1894082284324997E-7</v>
      </c>
      <c r="CQ40" s="10">
        <f>3/24000000*OO[[#This Row],[151 (07JUL1985 18:00:00)-Water Temperature (C)]]*OO[[#This Row],[93]]</f>
        <v>5.0263233755000004E-7</v>
      </c>
      <c r="CR40" s="10">
        <f>3/24000000*OO[[#This Row],[152 (07JUL1985 21:00:00)-Water Temperature (C)]]*OO[[#This Row],[94]]</f>
        <v>5.3707689216112498E-7</v>
      </c>
      <c r="CS40" s="10">
        <f>3/24000000*OO[[#This Row],[153 (08JUL1985 00:00:00)-Water Temperature (C)]]*OO[[#This Row],[95]]</f>
        <v>4.8277798035600002E-7</v>
      </c>
      <c r="CT40" s="10">
        <f>3/24000000*OO[[#This Row],[154 (08JUL1985 03:00:00)-Water Temperature (C)]]*OO[[#This Row],[96]]</f>
        <v>3.9454231398399999E-7</v>
      </c>
      <c r="CU40" s="10">
        <f>3/24000000*OO[[#This Row],[155 (08JUL1985 06:00:00)-Water Temperature (C)]]*OO[[#This Row],[97]]</f>
        <v>2.9732660941849998E-7</v>
      </c>
      <c r="CV40" s="10">
        <f>3/24000000*OO[[#This Row],[156 (08JUL1985 09:00:00)-Water Temperature (C)]]*OO[[#This Row],[98]]</f>
        <v>2.5593261970937497E-7</v>
      </c>
      <c r="CW40" s="10">
        <f>3/24000000*OO[[#This Row],[157 (08JUL1985 12:00:00)-Water Temperature (C)]]*OO[[#This Row],[99]]</f>
        <v>2.6714856295787497E-7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1.4426121081336639E-2</v>
      </c>
      <c r="D41" s="10">
        <f>3/24*OO[[#This Row],[60 (26JUN1985 09:00:00)-Water Temperature (C)]]*OO[[#This Row],[2]]/SUM(OO[2])</f>
        <v>0.12821092019898467</v>
      </c>
      <c r="E41" s="10">
        <f>3/24*OO[[#This Row],[61 (26JUN1985 12:00:00)-Water Temperature (C)]]*OO[[#This Row],[3]]/SUM(OO[3])</f>
        <v>5.1403885253208839E-2</v>
      </c>
      <c r="F41" s="10">
        <f>3/24*OO[[#This Row],[62 (26JUN1985 15:00:00)-Water Temperature (C)]]*OO[[#This Row],[4]]/SUM(OO[4])</f>
        <v>7.057960031074899E-3</v>
      </c>
      <c r="G41" s="10">
        <f>3/24*OO[[#This Row],[63 (26JUN1985 18:00:00)-Water Temperature (C)]]*OO[[#This Row],[5]]/SUM(OO[5])</f>
        <v>6.1771314581102979E-4</v>
      </c>
      <c r="H41" s="10">
        <f>3/24*OO[[#This Row],[64 (26JUN1985 21:00:00)-Water Temperature (C)]]*OO[[#This Row],[6]]/SUM(OO[6])</f>
        <v>6.4045568449486431E-5</v>
      </c>
      <c r="I41" s="10">
        <f>3/24*OO[[#This Row],[65 (27JUN1985 00:00:00)-Water Temperature (C)]]*OO[[#This Row],[7]]/SUM(OO[7])</f>
        <v>2.3153191990405985E-5</v>
      </c>
      <c r="J41" s="10">
        <f>3/24*OO[[#This Row],[66 (27JUN1985 03:00:00)-Water Temperature (C)]]*OO[[#This Row],[8]]/SUM(OO[8])</f>
        <v>1.6224492009558579E-5</v>
      </c>
      <c r="K41" s="10">
        <f>3/24*OO[[#This Row],[67 (27JUN1985 06:00:00)-Water Temperature (C)]]*OO[[#This Row],[9]]/SUM(OO[9])</f>
        <v>1.2770986317612961E-5</v>
      </c>
      <c r="L41" s="10">
        <f>3/24*OO[[#This Row],[68 (27JUN1985 09:00:00)-Water Temperature (C)]]*OO[[#This Row],[10]]/SUM(OO[10])</f>
        <v>1.3732395834277723E-5</v>
      </c>
      <c r="M41" s="10">
        <f>3/24*OO[[#This Row],[69 (27JUN1985 12:00:00)-Water Temperature (C)]]*OO[[#This Row],[11]]/SUM(OO[11])</f>
        <v>2.2790254749193044E-5</v>
      </c>
      <c r="N41" s="10">
        <f>3/24*OO[[#This Row],[70 (27JUN1985 15:00:00)-Water Temperature (C)]]*OO[[#This Row],[12]]/SUM(OO[12])</f>
        <v>3.6611309591759115E-5</v>
      </c>
      <c r="O41" s="10">
        <f>3/24*OO[[#This Row],[71 (27JUN1985 18:00:00)-Water Temperature (C)]]*OO[[#This Row],[13]]/SUM(OO[13])</f>
        <v>4.6002306570056373E-5</v>
      </c>
      <c r="P41" s="10">
        <f>3/24*OO[[#This Row],[72 (27JUN1985 21:00:00)-Water Temperature (C)]]*OO[[#This Row],[14]]/SUM(OO[14])</f>
        <v>4.4999320302230615E-5</v>
      </c>
      <c r="Q41" s="10">
        <f>3/24*OO[[#This Row],[73 (28JUN1985 00:00:00)-Water Temperature (C)]]*OO[[#This Row],[15]]/SUM(OO[15])</f>
        <v>3.7042898088351295E-5</v>
      </c>
      <c r="R41" s="10">
        <f>3/24*OO[[#This Row],[74 (28JUN1985 03:00:00)-Water Temperature (C)]]*OO[[#This Row],[16]]/SUM(OO[16])</f>
        <v>2.7435774660798078E-5</v>
      </c>
      <c r="S41" s="10">
        <f>3/24*OO[[#This Row],[75 (28JUN1985 06:00:00)-Water Temperature (C)]]*OO[[#This Row],[17]]/SUM(OO[17])</f>
        <v>1.9860815777473672E-5</v>
      </c>
      <c r="T41" s="10">
        <f>3/24*OO[[#This Row],[76 (28JUN1985 09:00:00)-Water Temperature (C)]]*OO[[#This Row],[18]]/SUM(OO[18])</f>
        <v>1.6696200642632216E-5</v>
      </c>
      <c r="U41" s="10">
        <f>3/24*OO[[#This Row],[77 (28JUN1985 12:00:00)-Water Temperature (C)]]*OO[[#This Row],[19]]/SUM(OO[19])</f>
        <v>1.4731694703517064E-5</v>
      </c>
      <c r="V41" s="10">
        <f>3/24000000*OO[[#This Row],[78 (28JUN1985 15:00:00)-Water Temperature (C)]]*OO[[#This Row],[20]]</f>
        <v>1.1904060642906249E-5</v>
      </c>
      <c r="W41" s="10">
        <f>3/24000000*OO[[#This Row],[79 (28JUN1985 18:00:00)-Water Temperature (C)]]*OO[[#This Row],[21]]</f>
        <v>8.99041735122875E-6</v>
      </c>
      <c r="X41" s="10">
        <f>3/24000000*OO[[#This Row],[80 (28JUN1985 21:00:00)-Water Temperature (C)]]*OO[[#This Row],[22]]</f>
        <v>6.4718064944749996E-6</v>
      </c>
      <c r="Y41" s="10">
        <f>3/24000000*OO[[#This Row],[81 (29JUN1985 00:00:00)-Water Temperature (C)]]*OO[[#This Row],[23]]</f>
        <v>4.7452480464200004E-6</v>
      </c>
      <c r="Z41" s="10">
        <f>3/24000000*OO[[#This Row],[82 (29JUN1985 03:00:00)-Water Temperature (C)]]*OO[[#This Row],[24]]</f>
        <v>3.5974841284249999E-6</v>
      </c>
      <c r="AA41" s="10">
        <f>3/24000000*OO[[#This Row],[83 (29JUN1985 06:00:00)-Water Temperature (C)]]*OO[[#This Row],[25]]</f>
        <v>2.9152356055899999E-6</v>
      </c>
      <c r="AB41" s="10">
        <f>3/24000000*OO[[#This Row],[84 (29JUN1985 09:00:00)-Water Temperature (C)]]*OO[[#This Row],[26]]</f>
        <v>2.8509349418000003E-6</v>
      </c>
      <c r="AC41" s="10">
        <f>3/24000000*OO[[#This Row],[85 (29JUN1985 12:00:00)-Water Temperature (C)]]*OO[[#This Row],[27]]</f>
        <v>3.2797203929199993E-6</v>
      </c>
      <c r="AD41" s="10">
        <f>3/24000000*OO[[#This Row],[86 (29JUN1985 15:00:00)-Water Temperature (C)]]*OO[[#This Row],[28]]</f>
        <v>4.1301714124237502E-6</v>
      </c>
      <c r="AE41" s="10">
        <f>3/24000000*OO[[#This Row],[88 (29JUN1985 21:00:00)-Water Temperature (C)]]*OO[[#This Row],[30]]</f>
        <v>5.2613385864449997E-6</v>
      </c>
      <c r="AF41" s="10">
        <f>3/24000000*OO[[#This Row],[88 (29JUN1985 21:00:00)-Water Temperature (C)]]*OO[[#This Row],[30]]</f>
        <v>5.2613385864449997E-6</v>
      </c>
      <c r="AG41" s="10">
        <f>3/24000000*OO[[#This Row],[89 (30JUN1985 00:00:00)-Water Temperature (C)]]*OO[[#This Row],[31]]</f>
        <v>4.6666978131224989E-6</v>
      </c>
      <c r="AH41" s="10">
        <f>3/24000000*OO[[#This Row],[90 (30JUN1985 03:00:00)-Water Temperature (C)]]*OO[[#This Row],[32]]</f>
        <v>3.6727092154512505E-6</v>
      </c>
      <c r="AI41" s="10">
        <f>3/24000000*OO[[#This Row],[91 (30JUN1985 06:00:00)-Water Temperature (C)]]*OO[[#This Row],[33]]</f>
        <v>2.5928414087625002E-6</v>
      </c>
      <c r="AJ41" s="10">
        <f>3/24000000*OO[[#This Row],[92 (30JUN1985 09:00:00)-Water Temperature (C)]]*OO[[#This Row],[34]]</f>
        <v>1.9916075513262501E-6</v>
      </c>
      <c r="AK41" s="10">
        <f>3/24000000*OO[[#This Row],[93 (30JUN1985 12:00:00)-Water Temperature (C)]]*OO[[#This Row],[35]]</f>
        <v>2.0370457388924998E-6</v>
      </c>
      <c r="AL41" s="10">
        <f>3/24000000*OO[[#This Row],[94 (30JUN1985 15:00:00)-Water Temperature (C)]]*OO[[#This Row],[36]]</f>
        <v>2.6187704779199995E-6</v>
      </c>
      <c r="AM41" s="10">
        <f>3/24000000*OO[[#This Row],[95 (30JUN1985 18:00:00)-Water Temperature (C)]]*OO[[#This Row],[37]]</f>
        <v>3.2482755200759996E-6</v>
      </c>
      <c r="AN41" s="10">
        <f>3/24000000*OO[[#This Row],[96 (30JUN1985 21:00:00)-Water Temperature (C)]]*OO[[#This Row],[38]]</f>
        <v>3.4041598534582502E-6</v>
      </c>
      <c r="AO41" s="10">
        <f>3/24000000*OO[[#This Row],[97 (01JUL1985 00:00:00)-Water Temperature (C)]]*OO[[#This Row],[39]]</f>
        <v>3.0741922429425001E-6</v>
      </c>
      <c r="AP41" s="10">
        <f>3/24000000*OO[[#This Row],[98 (01JUL1985 03:00:00)-Water Temperature (C)]]*OO[[#This Row],[40]]</f>
        <v>2.42284885974075E-6</v>
      </c>
      <c r="AQ41" s="10">
        <f>3/24000000*OO[[#This Row],[99 (01JUL1985 06:00:00)-Water Temperature (C)]]*OO[[#This Row],[41]]</f>
        <v>1.7334749962080001E-6</v>
      </c>
      <c r="AR41" s="10">
        <f>3/24000000*OO[[#This Row],[100 (01JUL1985 09:00:00)-Water Temperature (C)]]*OO[[#This Row],[42]]</f>
        <v>1.434315798045E-6</v>
      </c>
      <c r="AS41" s="10">
        <f>3/24000000*OO[[#This Row],[101 (01JUL1985 12:00:00)-Water Temperature (C)]]*OO[[#This Row],[43]]</f>
        <v>1.5203316428404999E-6</v>
      </c>
      <c r="AT41" s="10">
        <f>3/24000000*OO[[#This Row],[102 (01JUL1985 15:00:00)-Water Temperature (C)]]*OO[[#This Row],[44]]</f>
        <v>1.7593000316175E-6</v>
      </c>
      <c r="AU41" s="10">
        <f>3/24000000*OO[[#This Row],[103 (01JUL1985 18:00:00)-Water Temperature (C)]]*OO[[#This Row],[45]]</f>
        <v>1.884947276894E-6</v>
      </c>
      <c r="AV41" s="10">
        <f>3/24000000*OO[[#This Row],[104 (01JUL1985 21:00:00)-Water Temperature (C)]]*OO[[#This Row],[46]]</f>
        <v>1.8100107899445001E-6</v>
      </c>
      <c r="AW41" s="10">
        <f>3/24000000*OO[[#This Row],[105 (02JUL1985 00:00:00)-Water Temperature (C)]]*OO[[#This Row],[47]]</f>
        <v>1.5502586226262496E-6</v>
      </c>
      <c r="AX41" s="10">
        <f>3/24000000*OO[[#This Row],[106 (02JUL1985 03:00:00)-Water Temperature (C)]]*OO[[#This Row],[48]]</f>
        <v>1.24127206135E-6</v>
      </c>
      <c r="AY41" s="10">
        <f>3/24000000*OO[[#This Row],[107 (02JUL1985 06:00:00)-Water Temperature (C)]]*OO[[#This Row],[49]]</f>
        <v>1.01087612652E-6</v>
      </c>
      <c r="AZ41" s="10">
        <f>3/24000000*OO[[#This Row],[108 (02JUL1985 09:00:00)-Water Temperature (C)]]*OO[[#This Row],[50]]</f>
        <v>1.0201084855093751E-6</v>
      </c>
      <c r="BA41" s="10">
        <f>3/24000000*OO[[#This Row],[109 (02JUL1985 12:00:00)-Water Temperature (C)]]*OO[[#This Row],[51]]</f>
        <v>1.2079839564227501E-6</v>
      </c>
      <c r="BB41" s="10">
        <f>3/24000000*OO[[#This Row],[110 (02JUL1985 15:00:00)-Water Temperature (C)]]*OO[[#This Row],[52]]</f>
        <v>1.4816748906128748E-6</v>
      </c>
      <c r="BC41" s="10">
        <f>3/24000000*OO[[#This Row],[111 (02JUL1985 18:00:00)-Water Temperature (C)]]*OO[[#This Row],[53]]</f>
        <v>1.6860543371155E-6</v>
      </c>
      <c r="BD41" s="10">
        <f>3/24000000*OO[[#This Row],[112 (02JUL1985 21:00:00)-Water Temperature (C)]]*OO[[#This Row],[54]]</f>
        <v>1.6285504997935001E-6</v>
      </c>
      <c r="BE41" s="10">
        <f>3/24000000*OO[[#This Row],[113 (03JUL1985 00:00:00)-Water Temperature (C)]]*OO[[#This Row],[55]]</f>
        <v>1.3911948621467498E-6</v>
      </c>
      <c r="BF41" s="10">
        <f>3/24000000*OO[[#This Row],[114 (03JUL1985 03:00:00)-Water Temperature (C)]]*OO[[#This Row],[56]]</f>
        <v>1.0863189750956247E-6</v>
      </c>
      <c r="BG41" s="10">
        <f>3/24000000*OO[[#This Row],[115 (03JUL1985 06:00:00)-Water Temperature (C)]]*OO[[#This Row],[57]]</f>
        <v>8.3172507185374993E-7</v>
      </c>
      <c r="BH41" s="10">
        <f>3/24000000*OO[[#This Row],[116 (03JUL1985 09:00:00)-Water Temperature (C)]]*OO[[#This Row],[58]]</f>
        <v>8.1608792734649994E-7</v>
      </c>
      <c r="BI41" s="10">
        <f>3/24000000*OO[[#This Row],[117 (03JUL1985 12:00:00)-Water Temperature (C)]]*OO[[#This Row],[59]]</f>
        <v>1.0594038978618749E-6</v>
      </c>
      <c r="BJ41" s="10">
        <f>3/24000000*OO[[#This Row],[118 (03JUL1985 15:00:00)-Water Temperature (C)]]*OO[[#This Row],[60]]</f>
        <v>1.4168122675904998E-6</v>
      </c>
      <c r="BK41" s="10">
        <f>3/24000000*OO[[#This Row],[119 (03JUL1985 18:00:00)-Water Temperature (C)]]*OO[[#This Row],[61]]</f>
        <v>1.6520196485943746E-6</v>
      </c>
      <c r="BL41" s="10">
        <f>3/24000000*OO[[#This Row],[120 (03JUL1985 21:00:00)-Water Temperature (C)]]*OO[[#This Row],[62]]</f>
        <v>1.6167857650065E-6</v>
      </c>
      <c r="BM41" s="10">
        <f>3/24000000*OO[[#This Row],[121 (04JUL1985 00:00:00)-Water Temperature (C)]]*OO[[#This Row],[63]]</f>
        <v>1.3503499521311249E-6</v>
      </c>
      <c r="BN41" s="10">
        <f>3/24000000*OO[[#This Row],[122 (04JUL1985 03:00:00)-Water Temperature (C)]]*OO[[#This Row],[64]]</f>
        <v>9.8436255503250008E-7</v>
      </c>
      <c r="BO41" s="10">
        <f>3/24000000*OO[[#This Row],[123 (04JUL1985 06:00:00)-Water Temperature (C)]]*OO[[#This Row],[65]]</f>
        <v>6.8044732735649989E-7</v>
      </c>
      <c r="BP41" s="10">
        <f>3/24000000*OO[[#This Row],[124 (04JUL1985 09:00:00)-Water Temperature (C)]]*OO[[#This Row],[66]]</f>
        <v>5.961383897287499E-7</v>
      </c>
      <c r="BQ41" s="10">
        <f>3/24000000*OO[[#This Row],[125 (04JUL1985 12:00:00)-Water Temperature (C)]]*OO[[#This Row],[67]]</f>
        <v>6.4903648843312496E-7</v>
      </c>
      <c r="BR41" s="10">
        <f>3/24000000*OO[[#This Row],[126 (04JUL1985 15:00:00)-Water Temperature (C)]]*OO[[#This Row],[68]]</f>
        <v>6.9485284349999989E-7</v>
      </c>
      <c r="BS41" s="10">
        <f>3/24000000*OO[[#This Row],[127 (04JUL1985 18:00:00)-Water Temperature (C)]]*OO[[#This Row],[69]]</f>
        <v>6.9422406663000004E-7</v>
      </c>
      <c r="BT41" s="10">
        <f>3/24000000*OO[[#This Row],[128 (04JUL1985 21:00:00)-Water Temperature (C)]]*OO[[#This Row],[70]]</f>
        <v>6.3529380717275E-7</v>
      </c>
      <c r="BU41" s="10">
        <f>3/24000000*OO[[#This Row],[129 (05JUL1985 00:00:00)-Water Temperature (C)]]*OO[[#This Row],[71]]</f>
        <v>5.3819401579474993E-7</v>
      </c>
      <c r="BV41" s="10">
        <f>3/24000000*OO[[#This Row],[130 (05JUL1985 03:00:00)-Water Temperature (C)]]*OO[[#This Row],[72]]</f>
        <v>4.6038482155600001E-7</v>
      </c>
      <c r="BW41" s="10">
        <f>3/24000000*OO[[#This Row],[131 (05JUL1985 06:00:00)-Water Temperature (C)]]*OO[[#This Row],[73]]</f>
        <v>4.1137375162624996E-7</v>
      </c>
      <c r="BX41" s="10">
        <f>3/24000000*OO[[#This Row],[132 (05JUL1985 09:00:00)-Water Temperature (C)]]*OO[[#This Row],[74]]</f>
        <v>4.3537088991749996E-7</v>
      </c>
      <c r="BY41" s="10">
        <f>3/24000000*OO[[#This Row],[133 (05JUL1985 12:00:00)-Water Temperature (C)]]*OO[[#This Row],[75]]</f>
        <v>5.82833269737875E-7</v>
      </c>
      <c r="BZ41" s="10">
        <f>3/24000000*OO[[#This Row],[134 (05JUL1985 15:00:00)-Water Temperature (C)]]*OO[[#This Row],[76]]</f>
        <v>8.1415291863350004E-7</v>
      </c>
      <c r="CA41" s="10">
        <f>3/24000000*OO[[#This Row],[135 (05JUL1985 18:00:00)-Water Temperature (C)]]*OO[[#This Row],[77]]</f>
        <v>9.8635367244799982E-7</v>
      </c>
      <c r="CB41" s="10">
        <f>3/24000000*OO[[#This Row],[136 (05JUL1985 21:00:00)-Water Temperature (C)]]*OO[[#This Row],[78]]</f>
        <v>9.9067127190624984E-7</v>
      </c>
      <c r="CC41" s="10">
        <f>3/24000000*OO[[#This Row],[137 (06JUL1985 00:00:00)-Water Temperature (C)]]*OO[[#This Row],[79]]</f>
        <v>8.4590209335237491E-7</v>
      </c>
      <c r="CD41" s="10">
        <f>3/24000000*OO[[#This Row],[138 (06JUL1985 03:00:00)-Water Temperature (C)]]*OO[[#This Row],[80]]</f>
        <v>6.2459661174999993E-7</v>
      </c>
      <c r="CE41" s="10">
        <f>3/24000000*OO[[#This Row],[139 (06JUL1985 06:00:00)-Water Temperature (C)]]*OO[[#This Row],[81]]</f>
        <v>4.2501119855600002E-7</v>
      </c>
      <c r="CF41" s="10">
        <f>3/24000000*OO[[#This Row],[140 (06JUL1985 09:00:00)-Water Temperature (C)]]*OO[[#This Row],[82]]</f>
        <v>3.4432694202124998E-7</v>
      </c>
      <c r="CG41" s="10">
        <f>3/24000000*OO[[#This Row],[141 (06JUL1985 12:00:00)-Water Temperature (C)]]*OO[[#This Row],[83]]</f>
        <v>3.6657570936525002E-7</v>
      </c>
      <c r="CH41" s="10">
        <f>3/24000000*OO[[#This Row],[142 (06JUL1985 15:00:00)-Water Temperature (C)]]*OO[[#This Row],[84]]</f>
        <v>4.1289334015412498E-7</v>
      </c>
      <c r="CI41" s="10">
        <f>3/24000000*OO[[#This Row],[143 (06JUL1985 18:00:00)-Water Temperature (C)]]*OO[[#This Row],[85]]</f>
        <v>4.4814271152037498E-7</v>
      </c>
      <c r="CJ41" s="10">
        <f>3/24000000*OO[[#This Row],[144 (06JUL1985 21:00:00)-Water Temperature (C)]]*OO[[#This Row],[86]]</f>
        <v>4.4434868110999995E-7</v>
      </c>
      <c r="CK41" s="10">
        <f>3/24000000*OO[[#This Row],[145 (07JUL1985 00:00:00)-Water Temperature (C)]]*OO[[#This Row],[87]]</f>
        <v>3.8980191093749993E-7</v>
      </c>
      <c r="CL41" s="10">
        <f>3/24000000*OO[[#This Row],[146 (07JUL1985 03:00:00)-Water Temperature (C)]]*OO[[#This Row],[88]]</f>
        <v>3.2602135636874997E-7</v>
      </c>
      <c r="CM41" s="10">
        <f>3/24000000*OO[[#This Row],[147 (07JUL1985 06:00:00)-Water Temperature (C)]]*OO[[#This Row],[89]]</f>
        <v>2.7331856328324998E-7</v>
      </c>
      <c r="CN41" s="10">
        <f>3/24000000*OO[[#This Row],[148 (07JUL1985 09:00:00)-Water Temperature (C)]]*OO[[#This Row],[90]]</f>
        <v>2.6253011154562494E-7</v>
      </c>
      <c r="CO41" s="10">
        <f>3/24000000*OO[[#This Row],[149 (07JUL1985 12:00:00)-Water Temperature (C)]]*OO[[#This Row],[91]]</f>
        <v>2.9014413057662496E-7</v>
      </c>
      <c r="CP41" s="10">
        <f>3/24000000*OO[[#This Row],[150 (07JUL1985 15:00:00)-Water Temperature (C)]]*OO[[#This Row],[92]]</f>
        <v>3.4872071364374997E-7</v>
      </c>
      <c r="CQ41" s="10">
        <f>3/24000000*OO[[#This Row],[151 (07JUL1985 18:00:00)-Water Temperature (C)]]*OO[[#This Row],[93]]</f>
        <v>4.2023537948437503E-7</v>
      </c>
      <c r="CR41" s="10">
        <f>3/24000000*OO[[#This Row],[152 (07JUL1985 21:00:00)-Water Temperature (C)]]*OO[[#This Row],[94]]</f>
        <v>4.4946244805337492E-7</v>
      </c>
      <c r="CS41" s="10">
        <f>3/24000000*OO[[#This Row],[153 (08JUL1985 00:00:00)-Water Temperature (C)]]*OO[[#This Row],[95]]</f>
        <v>4.1022899632837493E-7</v>
      </c>
      <c r="CT41" s="10">
        <f>3/24000000*OO[[#This Row],[154 (08JUL1985 03:00:00)-Water Temperature (C)]]*OO[[#This Row],[96]]</f>
        <v>3.4043781562649999E-7</v>
      </c>
      <c r="CU41" s="10">
        <f>3/24000000*OO[[#This Row],[155 (08JUL1985 06:00:00)-Water Temperature (C)]]*OO[[#This Row],[97]]</f>
        <v>2.6031668996025002E-7</v>
      </c>
      <c r="CV41" s="10">
        <f>3/24000000*OO[[#This Row],[156 (08JUL1985 09:00:00)-Water Temperature (C)]]*OO[[#This Row],[98]]</f>
        <v>2.2050150831474997E-7</v>
      </c>
      <c r="CW41" s="10">
        <f>3/24000000*OO[[#This Row],[157 (08JUL1985 12:00:00)-Water Temperature (C)]]*OO[[#This Row],[99]]</f>
        <v>2.22857812664125E-7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7.9362340445638807E-3</v>
      </c>
      <c r="D42" s="10">
        <f>3/24*OO[[#This Row],[60 (26JUN1985 09:00:00)-Water Temperature (C)]]*OO[[#This Row],[2]]/SUM(OO[2])</f>
        <v>0.12125193995335384</v>
      </c>
      <c r="E42" s="10">
        <f>3/24*OO[[#This Row],[61 (26JUN1985 12:00:00)-Water Temperature (C)]]*OO[[#This Row],[3]]/SUM(OO[3])</f>
        <v>6.1528896715837923E-2</v>
      </c>
      <c r="F42" s="10">
        <f>3/24*OO[[#This Row],[62 (26JUN1985 15:00:00)-Water Temperature (C)]]*OO[[#This Row],[4]]/SUM(OO[4])</f>
        <v>9.5208670636405014E-3</v>
      </c>
      <c r="G42" s="10">
        <f>3/24*OO[[#This Row],[63 (26JUN1985 18:00:00)-Water Temperature (C)]]*OO[[#This Row],[5]]/SUM(OO[5])</f>
        <v>8.6821376745841101E-4</v>
      </c>
      <c r="H42" s="10">
        <f>3/24*OO[[#This Row],[64 (26JUN1985 21:00:00)-Water Temperature (C)]]*OO[[#This Row],[6]]/SUM(OO[6])</f>
        <v>8.1206099884355E-5</v>
      </c>
      <c r="I42" s="10">
        <f>3/24*OO[[#This Row],[65 (27JUN1985 00:00:00)-Water Temperature (C)]]*OO[[#This Row],[7]]/SUM(OO[7])</f>
        <v>2.4323594454638144E-5</v>
      </c>
      <c r="J42" s="10">
        <f>3/24*OO[[#This Row],[66 (27JUN1985 03:00:00)-Water Temperature (C)]]*OO[[#This Row],[8]]/SUM(OO[8])</f>
        <v>1.6450062251680841E-5</v>
      </c>
      <c r="K42" s="10">
        <f>3/24*OO[[#This Row],[67 (27JUN1985 06:00:00)-Water Temperature (C)]]*OO[[#This Row],[9]]/SUM(OO[9])</f>
        <v>1.2869340265901354E-5</v>
      </c>
      <c r="L42" s="10">
        <f>3/24*OO[[#This Row],[68 (27JUN1985 09:00:00)-Water Temperature (C)]]*OO[[#This Row],[10]]/SUM(OO[10])</f>
        <v>1.3330249216994268E-5</v>
      </c>
      <c r="M42" s="10">
        <f>3/24*OO[[#This Row],[69 (27JUN1985 12:00:00)-Water Temperature (C)]]*OO[[#This Row],[11]]/SUM(OO[11])</f>
        <v>2.1419725525313164E-5</v>
      </c>
      <c r="N42" s="10">
        <f>3/24*OO[[#This Row],[70 (27JUN1985 15:00:00)-Water Temperature (C)]]*OO[[#This Row],[12]]/SUM(OO[12])</f>
        <v>3.4982838779930168E-5</v>
      </c>
      <c r="O42" s="10">
        <f>3/24*OO[[#This Row],[71 (27JUN1985 18:00:00)-Water Temperature (C)]]*OO[[#This Row],[13]]/SUM(OO[13])</f>
        <v>4.4838456364173793E-5</v>
      </c>
      <c r="P42" s="10">
        <f>3/24*OO[[#This Row],[72 (27JUN1985 21:00:00)-Water Temperature (C)]]*OO[[#This Row],[14]]/SUM(OO[14])</f>
        <v>4.4565572373872261E-5</v>
      </c>
      <c r="Q42" s="10">
        <f>3/24*OO[[#This Row],[73 (28JUN1985 00:00:00)-Water Temperature (C)]]*OO[[#This Row],[15]]/SUM(OO[15])</f>
        <v>3.7229732506965002E-5</v>
      </c>
      <c r="R42" s="10">
        <f>3/24*OO[[#This Row],[74 (28JUN1985 03:00:00)-Water Temperature (C)]]*OO[[#This Row],[16]]/SUM(OO[16])</f>
        <v>2.7868404459011403E-5</v>
      </c>
      <c r="S42" s="10">
        <f>3/24*OO[[#This Row],[75 (28JUN1985 06:00:00)-Water Temperature (C)]]*OO[[#This Row],[17]]/SUM(OO[17])</f>
        <v>2.0159829492676601E-5</v>
      </c>
      <c r="T42" s="10">
        <f>3/24*OO[[#This Row],[76 (28JUN1985 09:00:00)-Water Temperature (C)]]*OO[[#This Row],[18]]/SUM(OO[18])</f>
        <v>1.6827418130775389E-5</v>
      </c>
      <c r="U42" s="10">
        <f>3/24*OO[[#This Row],[77 (28JUN1985 12:00:00)-Water Temperature (C)]]*OO[[#This Row],[19]]/SUM(OO[19])</f>
        <v>1.4865637278461195E-5</v>
      </c>
      <c r="V42" s="10">
        <f>3/24000000*OO[[#This Row],[78 (28JUN1985 15:00:00)-Water Temperature (C)]]*OO[[#This Row],[20]]</f>
        <v>1.2189399686838749E-5</v>
      </c>
      <c r="W42" s="10">
        <f>3/24000000*OO[[#This Row],[79 (28JUN1985 18:00:00)-Water Temperature (C)]]*OO[[#This Row],[21]]</f>
        <v>9.1626299732249986E-6</v>
      </c>
      <c r="X42" s="10">
        <f>3/24000000*OO[[#This Row],[80 (28JUN1985 21:00:00)-Water Temperature (C)]]*OO[[#This Row],[22]]</f>
        <v>6.6007012109624989E-6</v>
      </c>
      <c r="Y42" s="10">
        <f>3/24000000*OO[[#This Row],[81 (29JUN1985 00:00:00)-Water Temperature (C)]]*OO[[#This Row],[23]]</f>
        <v>4.8041962331149998E-6</v>
      </c>
      <c r="Z42" s="10">
        <f>3/24000000*OO[[#This Row],[82 (29JUN1985 03:00:00)-Water Temperature (C)]]*OO[[#This Row],[24]]</f>
        <v>3.6310353879199995E-6</v>
      </c>
      <c r="AA42" s="10">
        <f>3/24000000*OO[[#This Row],[83 (29JUN1985 06:00:00)-Water Temperature (C)]]*OO[[#This Row],[25]]</f>
        <v>2.9217305459999995E-6</v>
      </c>
      <c r="AB42" s="10">
        <f>3/24000000*OO[[#This Row],[84 (29JUN1985 09:00:00)-Water Temperature (C)]]*OO[[#This Row],[26]]</f>
        <v>2.8293646252199997E-6</v>
      </c>
      <c r="AC42" s="10">
        <f>3/24000000*OO[[#This Row],[85 (29JUN1985 12:00:00)-Water Temperature (C)]]*OO[[#This Row],[27]]</f>
        <v>3.2333727101700005E-6</v>
      </c>
      <c r="AD42" s="10">
        <f>3/24000000*OO[[#This Row],[86 (29JUN1985 15:00:00)-Water Temperature (C)]]*OO[[#This Row],[28]]</f>
        <v>4.0639291796024999E-6</v>
      </c>
      <c r="AE42" s="10">
        <f>3/24000000*OO[[#This Row],[88 (29JUN1985 21:00:00)-Water Temperature (C)]]*OO[[#This Row],[30]]</f>
        <v>5.171268263499999E-6</v>
      </c>
      <c r="AF42" s="10">
        <f>3/24000000*OO[[#This Row],[88 (29JUN1985 21:00:00)-Water Temperature (C)]]*OO[[#This Row],[30]]</f>
        <v>5.171268263499999E-6</v>
      </c>
      <c r="AG42" s="10">
        <f>3/24000000*OO[[#This Row],[89 (30JUN1985 00:00:00)-Water Temperature (C)]]*OO[[#This Row],[31]]</f>
        <v>4.6451562970049994E-6</v>
      </c>
      <c r="AH42" s="10">
        <f>3/24000000*OO[[#This Row],[90 (30JUN1985 03:00:00)-Water Temperature (C)]]*OO[[#This Row],[32]]</f>
        <v>3.7148714946137494E-6</v>
      </c>
      <c r="AI42" s="10">
        <f>3/24000000*OO[[#This Row],[91 (30JUN1985 06:00:00)-Water Temperature (C)]]*OO[[#This Row],[33]]</f>
        <v>2.6570094713662497E-6</v>
      </c>
      <c r="AJ42" s="10">
        <f>3/24000000*OO[[#This Row],[92 (30JUN1985 09:00:00)-Water Temperature (C)]]*OO[[#This Row],[34]]</f>
        <v>2.0117408125500001E-6</v>
      </c>
      <c r="AK42" s="10">
        <f>3/24000000*OO[[#This Row],[93 (30JUN1985 12:00:00)-Water Temperature (C)]]*OO[[#This Row],[35]]</f>
        <v>2.0233630165174999E-6</v>
      </c>
      <c r="AL42" s="10">
        <f>3/24000000*OO[[#This Row],[94 (30JUN1985 15:00:00)-Water Temperature (C)]]*OO[[#This Row],[36]]</f>
        <v>2.5764121609299999E-6</v>
      </c>
      <c r="AM42" s="10">
        <f>3/24000000*OO[[#This Row],[95 (30JUN1985 18:00:00)-Water Temperature (C)]]*OO[[#This Row],[37]]</f>
        <v>3.1844453445078751E-6</v>
      </c>
      <c r="AN42" s="10">
        <f>3/24000000*OO[[#This Row],[96 (30JUN1985 21:00:00)-Water Temperature (C)]]*OO[[#This Row],[38]]</f>
        <v>3.3325405332719995E-6</v>
      </c>
      <c r="AO42" s="10">
        <f>3/24000000*OO[[#This Row],[97 (01JUL1985 00:00:00)-Water Temperature (C)]]*OO[[#This Row],[39]]</f>
        <v>3.0554251265249998E-6</v>
      </c>
      <c r="AP42" s="10">
        <f>3/24000000*OO[[#This Row],[98 (01JUL1985 03:00:00)-Water Temperature (C)]]*OO[[#This Row],[40]]</f>
        <v>2.450671984384E-6</v>
      </c>
      <c r="AQ42" s="10">
        <f>3/24000000*OO[[#This Row],[99 (01JUL1985 06:00:00)-Water Temperature (C)]]*OO[[#This Row],[41]]</f>
        <v>1.7739525076206249E-6</v>
      </c>
      <c r="AR42" s="10">
        <f>3/24000000*OO[[#This Row],[100 (01JUL1985 09:00:00)-Water Temperature (C)]]*OO[[#This Row],[42]]</f>
        <v>1.443652871090625E-6</v>
      </c>
      <c r="AS42" s="10">
        <f>3/24000000*OO[[#This Row],[101 (01JUL1985 12:00:00)-Water Temperature (C)]]*OO[[#This Row],[43]]</f>
        <v>1.4986330322287498E-6</v>
      </c>
      <c r="AT42" s="10">
        <f>3/24000000*OO[[#This Row],[102 (01JUL1985 15:00:00)-Water Temperature (C)]]*OO[[#This Row],[44]]</f>
        <v>1.7226385995861247E-6</v>
      </c>
      <c r="AU42" s="10">
        <f>3/24000000*OO[[#This Row],[103 (01JUL1985 18:00:00)-Water Temperature (C)]]*OO[[#This Row],[45]]</f>
        <v>1.8492738798140002E-6</v>
      </c>
      <c r="AV42" s="10">
        <f>3/24000000*OO[[#This Row],[104 (01JUL1985 21:00:00)-Water Temperature (C)]]*OO[[#This Row],[46]]</f>
        <v>1.7883464442199999E-6</v>
      </c>
      <c r="AW42" s="10">
        <f>3/24000000*OO[[#This Row],[105 (02JUL1985 00:00:00)-Water Temperature (C)]]*OO[[#This Row],[47]]</f>
        <v>1.5480989352033748E-6</v>
      </c>
      <c r="AX42" s="10">
        <f>3/24000000*OO[[#This Row],[106 (02JUL1985 03:00:00)-Water Temperature (C)]]*OO[[#This Row],[48]]</f>
        <v>1.2466047791767499E-6</v>
      </c>
      <c r="AY42" s="10">
        <f>3/24000000*OO[[#This Row],[107 (02JUL1985 06:00:00)-Water Temperature (C)]]*OO[[#This Row],[49]]</f>
        <v>1.0135764094142499E-6</v>
      </c>
      <c r="AZ42" s="10">
        <f>3/24000000*OO[[#This Row],[108 (02JUL1985 09:00:00)-Water Temperature (C)]]*OO[[#This Row],[50]]</f>
        <v>1.0138168988933748E-6</v>
      </c>
      <c r="BA42" s="10">
        <f>3/24000000*OO[[#This Row],[109 (02JUL1985 12:00:00)-Water Temperature (C)]]*OO[[#This Row],[51]]</f>
        <v>1.1841223875093751E-6</v>
      </c>
      <c r="BB42" s="10">
        <f>3/24000000*OO[[#This Row],[110 (02JUL1985 15:00:00)-Water Temperature (C)]]*OO[[#This Row],[52]]</f>
        <v>1.4532182390624999E-6</v>
      </c>
      <c r="BC42" s="10">
        <f>3/24000000*OO[[#This Row],[111 (02JUL1985 18:00:00)-Water Temperature (C)]]*OO[[#This Row],[53]]</f>
        <v>1.6514160336199998E-6</v>
      </c>
      <c r="BD42" s="10">
        <f>3/24000000*OO[[#This Row],[112 (02JUL1985 21:00:00)-Water Temperature (C)]]*OO[[#This Row],[54]]</f>
        <v>1.6091889465824998E-6</v>
      </c>
      <c r="BE42" s="10">
        <f>3/24000000*OO[[#This Row],[113 (03JUL1985 00:00:00)-Water Temperature (C)]]*OO[[#This Row],[55]]</f>
        <v>1.3904223490244999E-6</v>
      </c>
      <c r="BF42" s="10">
        <f>3/24000000*OO[[#This Row],[114 (03JUL1985 03:00:00)-Water Temperature (C)]]*OO[[#This Row],[56]]</f>
        <v>1.0978494110107498E-6</v>
      </c>
      <c r="BG42" s="10">
        <f>3/24000000*OO[[#This Row],[115 (03JUL1985 06:00:00)-Water Temperature (C)]]*OO[[#This Row],[57]]</f>
        <v>8.4185889820875013E-7</v>
      </c>
      <c r="BH42" s="10">
        <f>3/24000000*OO[[#This Row],[116 (03JUL1985 09:00:00)-Water Temperature (C)]]*OO[[#This Row],[58]]</f>
        <v>8.1466652856074993E-7</v>
      </c>
      <c r="BI42" s="10">
        <f>3/24000000*OO[[#This Row],[117 (03JUL1985 12:00:00)-Water Temperature (C)]]*OO[[#This Row],[59]]</f>
        <v>1.04389411974125E-6</v>
      </c>
      <c r="BJ42" s="10">
        <f>3/24000000*OO[[#This Row],[118 (03JUL1985 15:00:00)-Water Temperature (C)]]*OO[[#This Row],[60]]</f>
        <v>1.3868964764835001E-6</v>
      </c>
      <c r="BK42" s="10">
        <f>3/24000000*OO[[#This Row],[119 (03JUL1985 18:00:00)-Water Temperature (C)]]*OO[[#This Row],[61]]</f>
        <v>1.6156841506162501E-6</v>
      </c>
      <c r="BL42" s="10">
        <f>3/24000000*OO[[#This Row],[120 (03JUL1985 21:00:00)-Water Temperature (C)]]*OO[[#This Row],[62]]</f>
        <v>1.5955086219074999E-6</v>
      </c>
      <c r="BM42" s="10">
        <f>3/24000000*OO[[#This Row],[121 (04JUL1985 00:00:00)-Water Temperature (C)]]*OO[[#This Row],[63]]</f>
        <v>1.3566998455972502E-6</v>
      </c>
      <c r="BN42" s="10">
        <f>3/24000000*OO[[#This Row],[122 (04JUL1985 03:00:00)-Water Temperature (C)]]*OO[[#This Row],[64]]</f>
        <v>1.0052660983167501E-6</v>
      </c>
      <c r="BO42" s="10">
        <f>3/24000000*OO[[#This Row],[123 (04JUL1985 06:00:00)-Water Temperature (C)]]*OO[[#This Row],[65]]</f>
        <v>6.9643116434924999E-7</v>
      </c>
      <c r="BP42" s="10">
        <f>3/24000000*OO[[#This Row],[124 (04JUL1985 09:00:00)-Water Temperature (C)]]*OO[[#This Row],[66]]</f>
        <v>5.9798899418962497E-7</v>
      </c>
      <c r="BQ42" s="10">
        <f>3/24000000*OO[[#This Row],[125 (04JUL1985 12:00:00)-Water Temperature (C)]]*OO[[#This Row],[67]]</f>
        <v>6.3558115961037496E-7</v>
      </c>
      <c r="BR42" s="10">
        <f>3/24000000*OO[[#This Row],[126 (04JUL1985 15:00:00)-Water Temperature (C)]]*OO[[#This Row],[68]]</f>
        <v>6.8038772645924996E-7</v>
      </c>
      <c r="BS42" s="10">
        <f>3/24000000*OO[[#This Row],[127 (04JUL1985 18:00:00)-Water Temperature (C)]]*OO[[#This Row],[69]]</f>
        <v>6.818259873645E-7</v>
      </c>
      <c r="BT42" s="10">
        <f>3/24000000*OO[[#This Row],[128 (04JUL1985 21:00:00)-Water Temperature (C)]]*OO[[#This Row],[70]]</f>
        <v>6.3141506804062489E-7</v>
      </c>
      <c r="BU42" s="10">
        <f>3/24000000*OO[[#This Row],[129 (05JUL1985 00:00:00)-Water Temperature (C)]]*OO[[#This Row],[71]]</f>
        <v>5.3698807902812505E-7</v>
      </c>
      <c r="BV42" s="10">
        <f>3/24000000*OO[[#This Row],[130 (05JUL1985 03:00:00)-Water Temperature (C)]]*OO[[#This Row],[72]]</f>
        <v>4.57462829756625E-7</v>
      </c>
      <c r="BW42" s="10">
        <f>3/24000000*OO[[#This Row],[131 (05JUL1985 06:00:00)-Water Temperature (C)]]*OO[[#This Row],[73]]</f>
        <v>4.0752674978399999E-7</v>
      </c>
      <c r="BX42" s="10">
        <f>3/24000000*OO[[#This Row],[132 (05JUL1985 09:00:00)-Water Temperature (C)]]*OO[[#This Row],[74]]</f>
        <v>4.306517627605E-7</v>
      </c>
      <c r="BY42" s="10">
        <f>3/24000000*OO[[#This Row],[133 (05JUL1985 12:00:00)-Water Temperature (C)]]*OO[[#This Row],[75]]</f>
        <v>5.7412539806399996E-7</v>
      </c>
      <c r="BZ42" s="10">
        <f>3/24000000*OO[[#This Row],[134 (05JUL1985 15:00:00)-Water Temperature (C)]]*OO[[#This Row],[76]]</f>
        <v>7.9812404325937505E-7</v>
      </c>
      <c r="CA42" s="10">
        <f>3/24000000*OO[[#This Row],[135 (05JUL1985 18:00:00)-Water Temperature (C)]]*OO[[#This Row],[77]]</f>
        <v>9.6263403624074997E-7</v>
      </c>
      <c r="CB42" s="10">
        <f>3/24000000*OO[[#This Row],[136 (05JUL1985 21:00:00)-Water Temperature (C)]]*OO[[#This Row],[78]]</f>
        <v>9.7403055040050002E-7</v>
      </c>
      <c r="CC42" s="10">
        <f>3/24000000*OO[[#This Row],[137 (06JUL1985 00:00:00)-Water Temperature (C)]]*OO[[#This Row],[79]]</f>
        <v>8.4692221805025003E-7</v>
      </c>
      <c r="CD42" s="10">
        <f>3/24000000*OO[[#This Row],[138 (06JUL1985 03:00:00)-Water Temperature (C)]]*OO[[#This Row],[80]]</f>
        <v>6.3733019927062489E-7</v>
      </c>
      <c r="CE42" s="10">
        <f>3/24000000*OO[[#This Row],[139 (06JUL1985 06:00:00)-Water Temperature (C)]]*OO[[#This Row],[81]]</f>
        <v>4.3597458854687499E-7</v>
      </c>
      <c r="CF42" s="10">
        <f>3/24000000*OO[[#This Row],[140 (06JUL1985 09:00:00)-Water Temperature (C)]]*OO[[#This Row],[82]]</f>
        <v>3.4602551260599994E-7</v>
      </c>
      <c r="CG42" s="10">
        <f>3/24000000*OO[[#This Row],[141 (06JUL1985 12:00:00)-Water Temperature (C)]]*OO[[#This Row],[83]]</f>
        <v>3.6109497449999995E-7</v>
      </c>
      <c r="CH42" s="10">
        <f>3/24000000*OO[[#This Row],[142 (06JUL1985 15:00:00)-Water Temperature (C)]]*OO[[#This Row],[84]]</f>
        <v>4.0296526695512504E-7</v>
      </c>
      <c r="CI42" s="10">
        <f>3/24000000*OO[[#This Row],[143 (06JUL1985 18:00:00)-Water Temperature (C)]]*OO[[#This Row],[85]]</f>
        <v>4.4007372672750004E-7</v>
      </c>
      <c r="CJ42" s="10">
        <f>3/24000000*OO[[#This Row],[144 (06JUL1985 21:00:00)-Water Temperature (C)]]*OO[[#This Row],[86]]</f>
        <v>4.3758252037337494E-7</v>
      </c>
      <c r="CK42" s="10">
        <f>3/24000000*OO[[#This Row],[145 (07JUL1985 00:00:00)-Water Temperature (C)]]*OO[[#This Row],[87]]</f>
        <v>3.8791211020800002E-7</v>
      </c>
      <c r="CL42" s="10">
        <f>3/24000000*OO[[#This Row],[146 (07JUL1985 03:00:00)-Water Temperature (C)]]*OO[[#This Row],[88]]</f>
        <v>3.2535048469124992E-7</v>
      </c>
      <c r="CM42" s="10">
        <f>3/24000000*OO[[#This Row],[147 (07JUL1985 06:00:00)-Water Temperature (C)]]*OO[[#This Row],[89]]</f>
        <v>2.7348343441487499E-7</v>
      </c>
      <c r="CN42" s="10">
        <f>3/24000000*OO[[#This Row],[148 (07JUL1985 09:00:00)-Water Temperature (C)]]*OO[[#This Row],[90]]</f>
        <v>2.6041183503674998E-7</v>
      </c>
      <c r="CO42" s="10">
        <f>3/24000000*OO[[#This Row],[149 (07JUL1985 12:00:00)-Water Temperature (C)]]*OO[[#This Row],[91]]</f>
        <v>2.8518862518612502E-7</v>
      </c>
      <c r="CP42" s="10">
        <f>3/24000000*OO[[#This Row],[150 (07JUL1985 15:00:00)-Water Temperature (C)]]*OO[[#This Row],[92]]</f>
        <v>3.4157192943600001E-7</v>
      </c>
      <c r="CQ42" s="10">
        <f>3/24000000*OO[[#This Row],[151 (07JUL1985 18:00:00)-Water Temperature (C)]]*OO[[#This Row],[93]]</f>
        <v>4.123316224195E-7</v>
      </c>
      <c r="CR42" s="10">
        <f>3/24000000*OO[[#This Row],[152 (07JUL1985 21:00:00)-Water Temperature (C)]]*OO[[#This Row],[94]]</f>
        <v>4.4073256457999997E-7</v>
      </c>
      <c r="CS42" s="10">
        <f>3/24000000*OO[[#This Row],[153 (08JUL1985 00:00:00)-Water Temperature (C)]]*OO[[#This Row],[95]]</f>
        <v>4.0628726459887495E-7</v>
      </c>
      <c r="CT42" s="10">
        <f>3/24000000*OO[[#This Row],[154 (08JUL1985 03:00:00)-Water Temperature (C)]]*OO[[#This Row],[96]]</f>
        <v>3.4112859180737503E-7</v>
      </c>
      <c r="CU42" s="10">
        <f>3/24000000*OO[[#This Row],[155 (08JUL1985 06:00:00)-Water Temperature (C)]]*OO[[#This Row],[97]]</f>
        <v>2.6401588876687506E-7</v>
      </c>
      <c r="CV42" s="10">
        <f>3/24000000*OO[[#This Row],[156 (08JUL1985 09:00:00)-Water Temperature (C)]]*OO[[#This Row],[98]]</f>
        <v>2.2194145887874997E-7</v>
      </c>
      <c r="CW42" s="10">
        <f>3/24000000*OO[[#This Row],[157 (08JUL1985 12:00:00)-Water Temperature (C)]]*OO[[#This Row],[99]]</f>
        <v>2.1844589208149998E-7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3.5906439238746128E-3</v>
      </c>
      <c r="D43" s="10">
        <f>3/24*OO[[#This Row],[60 (26JUN1985 09:00:00)-Water Temperature (C)]]*OO[[#This Row],[2]]/SUM(OO[2])</f>
        <v>8.4997117836852279E-2</v>
      </c>
      <c r="E43" s="10">
        <f>3/24*OO[[#This Row],[61 (26JUN1985 12:00:00)-Water Temperature (C)]]*OO[[#This Row],[3]]/SUM(OO[3])</f>
        <v>5.0070049453848277E-2</v>
      </c>
      <c r="F43" s="10">
        <f>3/24*OO[[#This Row],[62 (26JUN1985 15:00:00)-Water Temperature (C)]]*OO[[#This Row],[4]]/SUM(OO[4])</f>
        <v>8.2507713589941526E-3</v>
      </c>
      <c r="G43" s="10">
        <f>3/24*OO[[#This Row],[63 (26JUN1985 18:00:00)-Water Temperature (C)]]*OO[[#This Row],[5]]/SUM(OO[5])</f>
        <v>7.6668804934687236E-4</v>
      </c>
      <c r="H43" s="10">
        <f>3/24*OO[[#This Row],[64 (26JUN1985 21:00:00)-Water Temperature (C)]]*OO[[#This Row],[6]]/SUM(OO[6])</f>
        <v>6.843717313842399E-5</v>
      </c>
      <c r="I43" s="10">
        <f>3/24*OO[[#This Row],[65 (27JUN1985 00:00:00)-Water Temperature (C)]]*OO[[#This Row],[7]]/SUM(OO[7])</f>
        <v>1.8461940716150832E-5</v>
      </c>
      <c r="J43" s="10">
        <f>3/24*OO[[#This Row],[66 (27JUN1985 03:00:00)-Water Temperature (C)]]*OO[[#This Row],[8]]/SUM(OO[8])</f>
        <v>1.2192888644953932E-5</v>
      </c>
      <c r="K43" s="10">
        <f>3/24*OO[[#This Row],[67 (27JUN1985 06:00:00)-Water Temperature (C)]]*OO[[#This Row],[9]]/SUM(OO[9])</f>
        <v>9.5121719428232688E-6</v>
      </c>
      <c r="L43" s="10">
        <f>3/24*OO[[#This Row],[68 (27JUN1985 09:00:00)-Water Temperature (C)]]*OO[[#This Row],[10]]/SUM(OO[10])</f>
        <v>9.6522497115267589E-6</v>
      </c>
      <c r="M43" s="10">
        <f>3/24*OO[[#This Row],[69 (27JUN1985 12:00:00)-Water Temperature (C)]]*OO[[#This Row],[11]]/SUM(OO[11])</f>
        <v>1.5146020026690191E-5</v>
      </c>
      <c r="N43" s="10">
        <f>3/24*OO[[#This Row],[70 (27JUN1985 15:00:00)-Water Temperature (C)]]*OO[[#This Row],[12]]/SUM(OO[12])</f>
        <v>2.4962065889508597E-5</v>
      </c>
      <c r="O43" s="10">
        <f>3/24*OO[[#This Row],[71 (27JUN1985 18:00:00)-Water Temperature (C)]]*OO[[#This Row],[13]]/SUM(OO[13])</f>
        <v>3.2335234708454286E-5</v>
      </c>
      <c r="P43" s="10">
        <f>3/24*OO[[#This Row],[72 (27JUN1985 21:00:00)-Water Temperature (C)]]*OO[[#This Row],[14]]/SUM(OO[14])</f>
        <v>3.2388712318110288E-5</v>
      </c>
      <c r="Q43" s="10">
        <f>3/24*OO[[#This Row],[73 (28JUN1985 00:00:00)-Water Temperature (C)]]*OO[[#This Row],[15]]/SUM(OO[15])</f>
        <v>2.7260392308939864E-5</v>
      </c>
      <c r="R43" s="10">
        <f>3/24*OO[[#This Row],[74 (28JUN1985 03:00:00)-Water Temperature (C)]]*OO[[#This Row],[16]]/SUM(OO[16])</f>
        <v>2.0508334583315064E-5</v>
      </c>
      <c r="S43" s="10">
        <f>3/24*OO[[#This Row],[75 (28JUN1985 06:00:00)-Water Temperature (C)]]*OO[[#This Row],[17]]/SUM(OO[17])</f>
        <v>1.481483077095551E-5</v>
      </c>
      <c r="T43" s="10">
        <f>3/24*OO[[#This Row],[76 (28JUN1985 09:00:00)-Water Temperature (C)]]*OO[[#This Row],[18]]/SUM(OO[18])</f>
        <v>1.2310434672638014E-5</v>
      </c>
      <c r="U43" s="10">
        <f>3/24*OO[[#This Row],[77 (28JUN1985 12:00:00)-Water Temperature (C)]]*OO[[#This Row],[19]]/SUM(OO[19])</f>
        <v>1.0853858738893203E-5</v>
      </c>
      <c r="V43" s="10">
        <f>3/24000000*OO[[#This Row],[78 (28JUN1985 15:00:00)-Water Temperature (C)]]*OO[[#This Row],[20]]</f>
        <v>8.9869535592037507E-6</v>
      </c>
      <c r="W43" s="10">
        <f>3/24000000*OO[[#This Row],[79 (28JUN1985 18:00:00)-Water Temperature (C)]]*OO[[#This Row],[21]]</f>
        <v>6.7218904104124988E-6</v>
      </c>
      <c r="X43" s="10">
        <f>3/24000000*OO[[#This Row],[80 (28JUN1985 21:00:00)-Water Temperature (C)]]*OO[[#This Row],[22]]</f>
        <v>4.8432405063374993E-6</v>
      </c>
      <c r="Y43" s="10">
        <f>3/24000000*OO[[#This Row],[81 (29JUN1985 00:00:00)-Water Temperature (C)]]*OO[[#This Row],[23]]</f>
        <v>3.5091398329487498E-6</v>
      </c>
      <c r="Z43" s="10">
        <f>3/24000000*OO[[#This Row],[82 (29JUN1985 03:00:00)-Water Temperature (C)]]*OO[[#This Row],[24]]</f>
        <v>2.64694956100625E-6</v>
      </c>
      <c r="AA43" s="10">
        <f>3/24000000*OO[[#This Row],[83 (29JUN1985 06:00:00)-Water Temperature (C)]]*OO[[#This Row],[25]]</f>
        <v>2.1231569933699997E-6</v>
      </c>
      <c r="AB43" s="10">
        <f>3/24000000*OO[[#This Row],[84 (29JUN1985 09:00:00)-Water Temperature (C)]]*OO[[#This Row],[26]]</f>
        <v>2.0461488349224999E-6</v>
      </c>
      <c r="AC43" s="10">
        <f>3/24000000*OO[[#This Row],[85 (29JUN1985 12:00:00)-Water Temperature (C)]]*OO[[#This Row],[27]]</f>
        <v>2.3309095854687501E-6</v>
      </c>
      <c r="AD43" s="10">
        <f>3/24000000*OO[[#This Row],[86 (29JUN1985 15:00:00)-Water Temperature (C)]]*OO[[#This Row],[28]]</f>
        <v>2.9262306779649995E-6</v>
      </c>
      <c r="AE43" s="10">
        <f>3/24000000*OO[[#This Row],[88 (29JUN1985 21:00:00)-Water Temperature (C)]]*OO[[#This Row],[30]]</f>
        <v>3.7090206157042502E-6</v>
      </c>
      <c r="AF43" s="10">
        <f>3/24000000*OO[[#This Row],[88 (29JUN1985 21:00:00)-Water Temperature (C)]]*OO[[#This Row],[30]]</f>
        <v>3.7090206157042502E-6</v>
      </c>
      <c r="AG43" s="10">
        <f>3/24000000*OO[[#This Row],[89 (30JUN1985 00:00:00)-Water Temperature (C)]]*OO[[#This Row],[31]]</f>
        <v>3.3552111239984997E-6</v>
      </c>
      <c r="AH43" s="10">
        <f>3/24000000*OO[[#This Row],[90 (30JUN1985 03:00:00)-Water Temperature (C)]]*OO[[#This Row],[32]]</f>
        <v>2.7092450086297496E-6</v>
      </c>
      <c r="AI43" s="10">
        <f>3/24000000*OO[[#This Row],[91 (30JUN1985 06:00:00)-Water Temperature (C)]]*OO[[#This Row],[33]]</f>
        <v>1.9543270757593749E-6</v>
      </c>
      <c r="AJ43" s="10">
        <f>3/24000000*OO[[#This Row],[92 (30JUN1985 09:00:00)-Water Temperature (C)]]*OO[[#This Row],[34]]</f>
        <v>1.4696705087352498E-6</v>
      </c>
      <c r="AK43" s="10">
        <f>3/24000000*OO[[#This Row],[93 (30JUN1985 12:00:00)-Water Temperature (C)]]*OO[[#This Row],[35]]</f>
        <v>1.4666557442354998E-6</v>
      </c>
      <c r="AL43" s="10">
        <f>3/24000000*OO[[#This Row],[94 (30JUN1985 15:00:00)-Water Temperature (C)]]*OO[[#This Row],[36]]</f>
        <v>1.8572301798479999E-6</v>
      </c>
      <c r="AM43" s="10">
        <f>3/24000000*OO[[#This Row],[95 (30JUN1985 18:00:00)-Water Temperature (C)]]*OO[[#This Row],[37]]</f>
        <v>2.2851212532252496E-6</v>
      </c>
      <c r="AN43" s="10">
        <f>3/24000000*OO[[#This Row],[96 (30JUN1985 21:00:00)-Water Temperature (C)]]*OO[[#This Row],[38]]</f>
        <v>2.3837232661105002E-6</v>
      </c>
      <c r="AO43" s="10">
        <f>3/24000000*OO[[#This Row],[97 (01JUL1985 00:00:00)-Water Temperature (C)]]*OO[[#This Row],[39]]</f>
        <v>2.2047968944299997E-6</v>
      </c>
      <c r="AP43" s="10">
        <f>3/24000000*OO[[#This Row],[98 (01JUL1985 03:00:00)-Water Temperature (C)]]*OO[[#This Row],[40]]</f>
        <v>1.7872016778495E-6</v>
      </c>
      <c r="AQ43" s="10">
        <f>3/24000000*OO[[#This Row],[99 (01JUL1985 06:00:00)-Water Temperature (C)]]*OO[[#This Row],[41]]</f>
        <v>1.3042668182479999E-6</v>
      </c>
      <c r="AR43" s="10">
        <f>3/24000000*OO[[#This Row],[100 (01JUL1985 09:00:00)-Water Temperature (C)]]*OO[[#This Row],[42]]</f>
        <v>1.053229605017E-6</v>
      </c>
      <c r="AS43" s="10">
        <f>3/24000000*OO[[#This Row],[101 (01JUL1985 12:00:00)-Water Temperature (C)]]*OO[[#This Row],[43]]</f>
        <v>1.079789059935625E-6</v>
      </c>
      <c r="AT43" s="10">
        <f>3/24000000*OO[[#This Row],[102 (01JUL1985 15:00:00)-Water Temperature (C)]]*OO[[#This Row],[44]]</f>
        <v>1.2351171986699998E-6</v>
      </c>
      <c r="AU43" s="10">
        <f>3/24000000*OO[[#This Row],[103 (01JUL1985 18:00:00)-Water Temperature (C)]]*OO[[#This Row],[45]]</f>
        <v>1.3257044413767501E-6</v>
      </c>
      <c r="AV43" s="10">
        <f>3/24000000*OO[[#This Row],[104 (01JUL1985 21:00:00)-Water Temperature (C)]]*OO[[#This Row],[46]]</f>
        <v>1.2864403198597498E-6</v>
      </c>
      <c r="AW43" s="10">
        <f>3/24000000*OO[[#This Row],[105 (02JUL1985 00:00:00)-Water Temperature (C)]]*OO[[#This Row],[47]]</f>
        <v>1.1206012886325E-6</v>
      </c>
      <c r="AX43" s="10">
        <f>3/24000000*OO[[#This Row],[106 (02JUL1985 03:00:00)-Water Temperature (C)]]*OO[[#This Row],[48]]</f>
        <v>9.057470940682498E-7</v>
      </c>
      <c r="AY43" s="10">
        <f>3/24000000*OO[[#This Row],[107 (02JUL1985 06:00:00)-Water Temperature (C)]]*OO[[#This Row],[49]]</f>
        <v>7.3648613162499993E-7</v>
      </c>
      <c r="AZ43" s="10">
        <f>3/24000000*OO[[#This Row],[108 (02JUL1985 09:00:00)-Water Temperature (C)]]*OO[[#This Row],[50]]</f>
        <v>7.34499273121125E-7</v>
      </c>
      <c r="BA43" s="10">
        <f>3/24000000*OO[[#This Row],[109 (02JUL1985 12:00:00)-Water Temperature (C)]]*OO[[#This Row],[51]]</f>
        <v>8.4945250554262504E-7</v>
      </c>
      <c r="BB43" s="10">
        <f>3/24000000*OO[[#This Row],[110 (02JUL1985 15:00:00)-Water Temperature (C)]]*OO[[#This Row],[52]]</f>
        <v>1.043045298098125E-6</v>
      </c>
      <c r="BC43" s="10">
        <f>3/24000000*OO[[#This Row],[111 (02JUL1985 18:00:00)-Water Temperature (C)]]*OO[[#This Row],[53]]</f>
        <v>1.1833077214513749E-6</v>
      </c>
      <c r="BD43" s="10">
        <f>3/24000000*OO[[#This Row],[112 (02JUL1985 21:00:00)-Water Temperature (C)]]*OO[[#This Row],[54]]</f>
        <v>1.1574614337374998E-6</v>
      </c>
      <c r="BE43" s="10">
        <f>3/24000000*OO[[#This Row],[113 (03JUL1985 00:00:00)-Water Temperature (C)]]*OO[[#This Row],[55]]</f>
        <v>1.0069814185550001E-6</v>
      </c>
      <c r="BF43" s="10">
        <f>3/24000000*OO[[#This Row],[114 (03JUL1985 03:00:00)-Water Temperature (C)]]*OO[[#This Row],[56]]</f>
        <v>8.004726280329999E-7</v>
      </c>
      <c r="BG43" s="10">
        <f>3/24000000*OO[[#This Row],[115 (03JUL1985 06:00:00)-Water Temperature (C)]]*OO[[#This Row],[57]]</f>
        <v>6.1531293367462486E-7</v>
      </c>
      <c r="BH43" s="10">
        <f>3/24000000*OO[[#This Row],[116 (03JUL1985 09:00:00)-Water Temperature (C)]]*OO[[#This Row],[58]]</f>
        <v>5.9200482462749994E-7</v>
      </c>
      <c r="BI43" s="10">
        <f>3/24000000*OO[[#This Row],[117 (03JUL1985 12:00:00)-Water Temperature (C)]]*OO[[#This Row],[59]]</f>
        <v>7.5324754331400002E-7</v>
      </c>
      <c r="BJ43" s="10">
        <f>3/24000000*OO[[#This Row],[118 (03JUL1985 15:00:00)-Water Temperature (C)]]*OO[[#This Row],[60]]</f>
        <v>9.9506524438562502E-7</v>
      </c>
      <c r="BK43" s="10">
        <f>3/24000000*OO[[#This Row],[119 (03JUL1985 18:00:00)-Water Temperature (C)]]*OO[[#This Row],[61]]</f>
        <v>1.1567163189618751E-6</v>
      </c>
      <c r="BL43" s="10">
        <f>3/24000000*OO[[#This Row],[120 (03JUL1985 21:00:00)-Water Temperature (C)]]*OO[[#This Row],[62]]</f>
        <v>1.1466081202031248E-6</v>
      </c>
      <c r="BM43" s="10">
        <f>3/24000000*OO[[#This Row],[121 (04JUL1985 00:00:00)-Water Temperature (C)]]*OO[[#This Row],[63]]</f>
        <v>9.854170142185E-7</v>
      </c>
      <c r="BN43" s="10">
        <f>3/24000000*OO[[#This Row],[122 (04JUL1985 03:00:00)-Water Temperature (C)]]*OO[[#This Row],[64]]</f>
        <v>7.3744391362425002E-7</v>
      </c>
      <c r="BO43" s="10">
        <f>3/24000000*OO[[#This Row],[123 (04JUL1985 06:00:00)-Water Temperature (C)]]*OO[[#This Row],[65]]</f>
        <v>5.1218519156999992E-7</v>
      </c>
      <c r="BP43" s="10">
        <f>3/24000000*OO[[#This Row],[124 (04JUL1985 09:00:00)-Water Temperature (C)]]*OO[[#This Row],[66]]</f>
        <v>4.3566274576124998E-7</v>
      </c>
      <c r="BQ43" s="10">
        <f>3/24000000*OO[[#This Row],[125 (04JUL1985 12:00:00)-Water Temperature (C)]]*OO[[#This Row],[67]]</f>
        <v>4.5527166890225001E-7</v>
      </c>
      <c r="BR43" s="10">
        <f>3/24000000*OO[[#This Row],[126 (04JUL1985 15:00:00)-Water Temperature (C)]]*OO[[#This Row],[68]]</f>
        <v>4.8728671142374999E-7</v>
      </c>
      <c r="BS43" s="10">
        <f>3/24000000*OO[[#This Row],[127 (04JUL1985 18:00:00)-Water Temperature (C)]]*OO[[#This Row],[69]]</f>
        <v>4.8890229405587501E-7</v>
      </c>
      <c r="BT43" s="10">
        <f>3/24000000*OO[[#This Row],[128 (04JUL1985 21:00:00)-Water Temperature (C)]]*OO[[#This Row],[70]]</f>
        <v>4.5586015736449998E-7</v>
      </c>
      <c r="BU43" s="10">
        <f>3/24000000*OO[[#This Row],[129 (05JUL1985 00:00:00)-Water Temperature (C)]]*OO[[#This Row],[71]]</f>
        <v>3.8870968336137502E-7</v>
      </c>
      <c r="BV43" s="10">
        <f>3/24000000*OO[[#This Row],[130 (05JUL1985 03:00:00)-Water Temperature (C)]]*OO[[#This Row],[72]]</f>
        <v>3.3034188485987496E-7</v>
      </c>
      <c r="BW43" s="10">
        <f>3/24000000*OO[[#This Row],[131 (05JUL1985 06:00:00)-Water Temperature (C)]]*OO[[#This Row],[73]]</f>
        <v>2.9391096158325001E-7</v>
      </c>
      <c r="BX43" s="10">
        <f>3/24000000*OO[[#This Row],[132 (05JUL1985 09:00:00)-Water Temperature (C)]]*OO[[#This Row],[74]]</f>
        <v>3.110947368075E-7</v>
      </c>
      <c r="BY43" s="10">
        <f>3/24000000*OO[[#This Row],[133 (05JUL1985 12:00:00)-Water Temperature (C)]]*OO[[#This Row],[75]]</f>
        <v>4.1431909201375E-7</v>
      </c>
      <c r="BZ43" s="10">
        <f>3/24000000*OO[[#This Row],[134 (05JUL1985 15:00:00)-Water Temperature (C)]]*OO[[#This Row],[76]]</f>
        <v>5.7307372766437501E-7</v>
      </c>
      <c r="CA43" s="10">
        <f>3/24000000*OO[[#This Row],[135 (05JUL1985 18:00:00)-Water Temperature (C)]]*OO[[#This Row],[77]]</f>
        <v>6.8836038789900004E-7</v>
      </c>
      <c r="CB43" s="10">
        <f>3/24000000*OO[[#This Row],[136 (05JUL1985 21:00:00)-Water Temperature (C)]]*OO[[#This Row],[78]]</f>
        <v>6.9834474262037491E-7</v>
      </c>
      <c r="CC43" s="10">
        <f>3/24000000*OO[[#This Row],[137 (06JUL1985 00:00:00)-Water Temperature (C)]]*OO[[#This Row],[79]]</f>
        <v>6.1376001525300002E-7</v>
      </c>
      <c r="CD43" s="10">
        <f>3/24000000*OO[[#This Row],[138 (06JUL1985 03:00:00)-Water Temperature (C)]]*OO[[#This Row],[80]]</f>
        <v>4.6724870530049999E-7</v>
      </c>
      <c r="CE43" s="10">
        <f>3/24000000*OO[[#This Row],[139 (06JUL1985 06:00:00)-Water Temperature (C)]]*OO[[#This Row],[81]]</f>
        <v>3.209758193565E-7</v>
      </c>
      <c r="CF43" s="10">
        <f>3/24000000*OO[[#This Row],[140 (06JUL1985 09:00:00)-Water Temperature (C)]]*OO[[#This Row],[82]]</f>
        <v>2.5212873032037499E-7</v>
      </c>
      <c r="CG43" s="10">
        <f>3/24000000*OO[[#This Row],[141 (06JUL1985 12:00:00)-Water Temperature (C)]]*OO[[#This Row],[83]]</f>
        <v>2.6004894064912494E-7</v>
      </c>
      <c r="CH43" s="10">
        <f>3/24000000*OO[[#This Row],[142 (06JUL1985 15:00:00)-Water Temperature (C)]]*OO[[#This Row],[84]]</f>
        <v>2.8812347495099996E-7</v>
      </c>
      <c r="CI43" s="10">
        <f>3/24000000*OO[[#This Row],[143 (06JUL1985 18:00:00)-Water Temperature (C)]]*OO[[#This Row],[85]]</f>
        <v>3.1584694506974998E-7</v>
      </c>
      <c r="CJ43" s="10">
        <f>3/24000000*OO[[#This Row],[144 (06JUL1985 21:00:00)-Water Temperature (C)]]*OO[[#This Row],[86]]</f>
        <v>3.1415053288249998E-7</v>
      </c>
      <c r="CK43" s="10">
        <f>3/24000000*OO[[#This Row],[145 (07JUL1985 00:00:00)-Water Temperature (C)]]*OO[[#This Row],[87]]</f>
        <v>2.8022991404499997E-7</v>
      </c>
      <c r="CL43" s="10">
        <f>3/24000000*OO[[#This Row],[146 (07JUL1985 03:00:00)-Water Temperature (C)]]*OO[[#This Row],[88]]</f>
        <v>2.3549017187499995E-7</v>
      </c>
      <c r="CM43" s="10">
        <f>3/24000000*OO[[#This Row],[147 (07JUL1985 06:00:00)-Water Temperature (C)]]*OO[[#This Row],[89]]</f>
        <v>1.9840486775624997E-7</v>
      </c>
      <c r="CN43" s="10">
        <f>3/24000000*OO[[#This Row],[148 (07JUL1985 09:00:00)-Water Temperature (C)]]*OO[[#This Row],[90]]</f>
        <v>1.88185742805375E-7</v>
      </c>
      <c r="CO43" s="10">
        <f>3/24000000*OO[[#This Row],[149 (07JUL1985 12:00:00)-Water Temperature (C)]]*OO[[#This Row],[91]]</f>
        <v>2.0510342625149998E-7</v>
      </c>
      <c r="CP43" s="10">
        <f>3/24000000*OO[[#This Row],[150 (07JUL1985 15:00:00)-Water Temperature (C)]]*OO[[#This Row],[92]]</f>
        <v>2.4497240351265E-7</v>
      </c>
      <c r="CQ43" s="10">
        <f>3/24000000*OO[[#This Row],[151 (07JUL1985 18:00:00)-Water Temperature (C)]]*OO[[#This Row],[93]]</f>
        <v>2.9614336532884999E-7</v>
      </c>
      <c r="CR43" s="10">
        <f>3/24000000*OO[[#This Row],[152 (07JUL1985 21:00:00)-Water Temperature (C)]]*OO[[#This Row],[94]]</f>
        <v>3.156669446084E-7</v>
      </c>
      <c r="CS43" s="10">
        <f>3/24000000*OO[[#This Row],[153 (08JUL1985 00:00:00)-Water Temperature (C)]]*OO[[#This Row],[95]]</f>
        <v>2.925688441039875E-7</v>
      </c>
      <c r="CT43" s="10">
        <f>3/24000000*OO[[#This Row],[154 (08JUL1985 03:00:00)-Water Temperature (C)]]*OO[[#This Row],[96]]</f>
        <v>2.4740810985217495E-7</v>
      </c>
      <c r="CU43" s="10">
        <f>3/24000000*OO[[#This Row],[155 (08JUL1985 06:00:00)-Water Temperature (C)]]*OO[[#This Row],[97]]</f>
        <v>1.9298576460499998E-7</v>
      </c>
      <c r="CV43" s="10">
        <f>3/24000000*OO[[#This Row],[156 (08JUL1985 09:00:00)-Water Temperature (C)]]*OO[[#This Row],[98]]</f>
        <v>1.61974952964E-7</v>
      </c>
      <c r="CW43" s="10">
        <f>3/24000000*OO[[#This Row],[157 (08JUL1985 12:00:00)-Water Temperature (C)]]*OO[[#This Row],[99]]</f>
        <v>1.5654900843664999E-7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1.9417006271174734E-3</v>
      </c>
      <c r="D44" s="10">
        <f>3/24*OO[[#This Row],[60 (26JUN1985 09:00:00)-Water Temperature (C)]]*OO[[#This Row],[2]]/SUM(OO[2])</f>
        <v>8.5198746171527298E-2</v>
      </c>
      <c r="E44" s="10">
        <f>3/24*OO[[#This Row],[61 (26JUN1985 12:00:00)-Water Temperature (C)]]*OO[[#This Row],[3]]/SUM(OO[3])</f>
        <v>6.7174273448392982E-2</v>
      </c>
      <c r="F44" s="10">
        <f>3/24*OO[[#This Row],[62 (26JUN1985 15:00:00)-Water Temperature (C)]]*OO[[#This Row],[4]]/SUM(OO[4])</f>
        <v>1.3166852047322498E-2</v>
      </c>
      <c r="G44" s="10">
        <f>3/24*OO[[#This Row],[63 (26JUN1985 18:00:00)-Water Temperature (C)]]*OO[[#This Row],[5]]/SUM(OO[5])</f>
        <v>1.3223160484394296E-3</v>
      </c>
      <c r="H44" s="10">
        <f>3/24*OO[[#This Row],[64 (26JUN1985 21:00:00)-Water Temperature (C)]]*OO[[#This Row],[6]]/SUM(OO[6])</f>
        <v>1.1069726616498488E-4</v>
      </c>
      <c r="I44" s="10">
        <f>3/24*OO[[#This Row],[65 (27JUN1985 00:00:00)-Water Temperature (C)]]*OO[[#This Row],[7]]/SUM(OO[7])</f>
        <v>2.3256677180958016E-5</v>
      </c>
      <c r="J44" s="10">
        <f>3/24*OO[[#This Row],[66 (27JUN1985 03:00:00)-Water Temperature (C)]]*OO[[#This Row],[8]]/SUM(OO[8])</f>
        <v>1.42531665169497E-5</v>
      </c>
      <c r="K44" s="10">
        <f>3/24*OO[[#This Row],[67 (27JUN1985 06:00:00)-Water Temperature (C)]]*OO[[#This Row],[9]]/SUM(OO[9])</f>
        <v>1.1050752419961525E-5</v>
      </c>
      <c r="L44" s="10">
        <f>3/24*OO[[#This Row],[68 (27JUN1985 09:00:00)-Water Temperature (C)]]*OO[[#This Row],[10]]/SUM(OO[10])</f>
        <v>1.0926963281111488E-5</v>
      </c>
      <c r="M44" s="10">
        <f>3/24*OO[[#This Row],[69 (27JUN1985 12:00:00)-Water Temperature (C)]]*OO[[#This Row],[11]]/SUM(OO[11])</f>
        <v>1.6364004308561223E-5</v>
      </c>
      <c r="N44" s="10">
        <f>3/24*OO[[#This Row],[70 (27JUN1985 15:00:00)-Water Temperature (C)]]*OO[[#This Row],[12]]/SUM(OO[12])</f>
        <v>2.7254623522098923E-5</v>
      </c>
      <c r="O44" s="10">
        <f>3/24*OO[[#This Row],[71 (27JUN1985 18:00:00)-Water Temperature (C)]]*OO[[#This Row],[13]]/SUM(OO[13])</f>
        <v>3.5981751275432103E-5</v>
      </c>
      <c r="P44" s="10">
        <f>3/24*OO[[#This Row],[72 (27JUN1985 21:00:00)-Water Temperature (C)]]*OO[[#This Row],[14]]/SUM(OO[14])</f>
        <v>3.6573521408970704E-5</v>
      </c>
      <c r="Q44" s="10">
        <f>3/24*OO[[#This Row],[73 (28JUN1985 00:00:00)-Water Temperature (C)]]*OO[[#This Row],[15]]/SUM(OO[15])</f>
        <v>3.1239715581924164E-5</v>
      </c>
      <c r="R44" s="10">
        <f>3/24*OO[[#This Row],[74 (28JUN1985 03:00:00)-Water Temperature (C)]]*OO[[#This Row],[16]]/SUM(OO[16])</f>
        <v>2.3783097547405577E-5</v>
      </c>
      <c r="S44" s="10">
        <f>3/24*OO[[#This Row],[75 (28JUN1985 06:00:00)-Water Temperature (C)]]*OO[[#This Row],[17]]/SUM(OO[17])</f>
        <v>1.7202781367621144E-5</v>
      </c>
      <c r="T44" s="10">
        <f>3/24*OO[[#This Row],[76 (28JUN1985 09:00:00)-Water Temperature (C)]]*OO[[#This Row],[18]]/SUM(OO[18])</f>
        <v>1.4223518622331145E-5</v>
      </c>
      <c r="U44" s="10">
        <f>3/24*OO[[#This Row],[77 (28JUN1985 12:00:00)-Water Temperature (C)]]*OO[[#This Row],[19]]/SUM(OO[19])</f>
        <v>1.2480929137895987E-5</v>
      </c>
      <c r="V44" s="10">
        <f>3/24000000*OO[[#This Row],[78 (28JUN1985 15:00:00)-Water Temperature (C)]]*OO[[#This Row],[20]]</f>
        <v>1.0502974598445001E-5</v>
      </c>
      <c r="W44" s="10">
        <f>3/24000000*OO[[#This Row],[79 (28JUN1985 18:00:00)-Water Temperature (C)]]*OO[[#This Row],[21]]</f>
        <v>7.8145056369000005E-6</v>
      </c>
      <c r="X44" s="10">
        <f>3/24000000*OO[[#This Row],[80 (28JUN1985 21:00:00)-Water Temperature (C)]]*OO[[#This Row],[22]]</f>
        <v>5.6205116919349998E-6</v>
      </c>
      <c r="Y44" s="10">
        <f>3/24000000*OO[[#This Row],[81 (29JUN1985 00:00:00)-Water Temperature (C)]]*OO[[#This Row],[23]]</f>
        <v>4.0411918701900004E-6</v>
      </c>
      <c r="Z44" s="10">
        <f>3/24000000*OO[[#This Row],[82 (29JUN1985 03:00:00)-Water Temperature (C)]]*OO[[#This Row],[24]]</f>
        <v>3.0333173807862501E-6</v>
      </c>
      <c r="AA44" s="10">
        <f>3/24000000*OO[[#This Row],[83 (29JUN1985 06:00:00)-Water Temperature (C)]]*OO[[#This Row],[25]]</f>
        <v>2.4231829168625E-6</v>
      </c>
      <c r="AB44" s="10">
        <f>3/24000000*OO[[#This Row],[84 (29JUN1985 09:00:00)-Water Temperature (C)]]*OO[[#This Row],[26]]</f>
        <v>2.3209841123949997E-6</v>
      </c>
      <c r="AC44" s="10">
        <f>3/24000000*OO[[#This Row],[85 (29JUN1985 12:00:00)-Water Temperature (C)]]*OO[[#This Row],[27]]</f>
        <v>2.6315030627999998E-6</v>
      </c>
      <c r="AD44" s="10">
        <f>3/24000000*OO[[#This Row],[86 (29JUN1985 15:00:00)-Water Temperature (C)]]*OO[[#This Row],[28]]</f>
        <v>3.2986640667812496E-6</v>
      </c>
      <c r="AE44" s="10">
        <f>3/24000000*OO[[#This Row],[88 (29JUN1985 21:00:00)-Water Temperature (C)]]*OO[[#This Row],[30]]</f>
        <v>4.1252665613599994E-6</v>
      </c>
      <c r="AF44" s="10">
        <f>3/24000000*OO[[#This Row],[88 (29JUN1985 21:00:00)-Water Temperature (C)]]*OO[[#This Row],[30]]</f>
        <v>4.1252665613599994E-6</v>
      </c>
      <c r="AG44" s="10">
        <f>3/24000000*OO[[#This Row],[89 (30JUN1985 00:00:00)-Water Temperature (C)]]*OO[[#This Row],[31]]</f>
        <v>3.7665153144700001E-6</v>
      </c>
      <c r="AH44" s="10">
        <f>3/24000000*OO[[#This Row],[90 (30JUN1985 03:00:00)-Water Temperature (C)]]*OO[[#This Row],[32]]</f>
        <v>3.0948545942490002E-6</v>
      </c>
      <c r="AI44" s="10">
        <f>3/24000000*OO[[#This Row],[91 (30JUN1985 06:00:00)-Water Temperature (C)]]*OO[[#This Row],[33]]</f>
        <v>2.2727151321105002E-6</v>
      </c>
      <c r="AJ44" s="10">
        <f>3/24000000*OO[[#This Row],[92 (30JUN1985 09:00:00)-Water Temperature (C)]]*OO[[#This Row],[34]]</f>
        <v>1.70051722187625E-6</v>
      </c>
      <c r="AK44" s="10">
        <f>3/24000000*OO[[#This Row],[93 (30JUN1985 12:00:00)-Water Temperature (C)]]*OO[[#This Row],[35]]</f>
        <v>1.6712752108327497E-6</v>
      </c>
      <c r="AL44" s="10">
        <f>3/24000000*OO[[#This Row],[94 (30JUN1985 15:00:00)-Water Temperature (C)]]*OO[[#This Row],[36]]</f>
        <v>2.0990532292829996E-6</v>
      </c>
      <c r="AM44" s="10">
        <f>3/24000000*OO[[#This Row],[95 (30JUN1985 18:00:00)-Water Temperature (C)]]*OO[[#This Row],[37]]</f>
        <v>2.5568332321319996E-6</v>
      </c>
      <c r="AN44" s="10">
        <f>3/24000000*OO[[#This Row],[96 (30JUN1985 21:00:00)-Water Temperature (C)]]*OO[[#This Row],[38]]</f>
        <v>2.63802796798275E-6</v>
      </c>
      <c r="AO44" s="10">
        <f>3/24000000*OO[[#This Row],[97 (01JUL1985 00:00:00)-Water Temperature (C)]]*OO[[#This Row],[39]]</f>
        <v>2.4691699220291252E-6</v>
      </c>
      <c r="AP44" s="10">
        <f>3/24000000*OO[[#This Row],[98 (01JUL1985 03:00:00)-Water Temperature (C)]]*OO[[#This Row],[40]]</f>
        <v>2.0411371624437497E-6</v>
      </c>
      <c r="AQ44" s="10">
        <f>3/24000000*OO[[#This Row],[99 (01JUL1985 06:00:00)-Water Temperature (C)]]*OO[[#This Row],[41]]</f>
        <v>1.51631955916425E-6</v>
      </c>
      <c r="AR44" s="10">
        <f>3/24000000*OO[[#This Row],[100 (01JUL1985 09:00:00)-Water Temperature (C)]]*OO[[#This Row],[42]]</f>
        <v>1.2168531915872497E-6</v>
      </c>
      <c r="AS44" s="10">
        <f>3/24000000*OO[[#This Row],[101 (01JUL1985 12:00:00)-Water Temperature (C)]]*OO[[#This Row],[43]]</f>
        <v>1.2185167966244998E-6</v>
      </c>
      <c r="AT44" s="10">
        <f>3/24000000*OO[[#This Row],[102 (01JUL1985 15:00:00)-Water Temperature (C)]]*OO[[#This Row],[44]]</f>
        <v>1.3786447957619999E-6</v>
      </c>
      <c r="AU44" s="10">
        <f>3/24000000*OO[[#This Row],[103 (01JUL1985 18:00:00)-Water Temperature (C)]]*OO[[#This Row],[45]]</f>
        <v>1.4735764276337499E-6</v>
      </c>
      <c r="AV44" s="10">
        <f>3/24000000*OO[[#This Row],[104 (01JUL1985 21:00:00)-Water Temperature (C)]]*OO[[#This Row],[46]]</f>
        <v>1.4366063134361251E-6</v>
      </c>
      <c r="AW44" s="10">
        <f>3/24000000*OO[[#This Row],[105 (02JUL1985 00:00:00)-Water Temperature (C)]]*OO[[#This Row],[47]]</f>
        <v>1.2638902978608751E-6</v>
      </c>
      <c r="AX44" s="10">
        <f>3/24000000*OO[[#This Row],[106 (02JUL1985 03:00:00)-Water Temperature (C)]]*OO[[#This Row],[48]]</f>
        <v>1.030511679372E-6</v>
      </c>
      <c r="AY44" s="10">
        <f>3/24000000*OO[[#This Row],[107 (02JUL1985 06:00:00)-Water Temperature (C)]]*OO[[#This Row],[49]]</f>
        <v>8.3921652872649992E-7</v>
      </c>
      <c r="AZ44" s="10">
        <f>3/24000000*OO[[#This Row],[108 (02JUL1985 09:00:00)-Water Temperature (C)]]*OO[[#This Row],[50]]</f>
        <v>8.368887842039999E-7</v>
      </c>
      <c r="BA44" s="10">
        <f>3/24000000*OO[[#This Row],[109 (02JUL1985 12:00:00)-Water Temperature (C)]]*OO[[#This Row],[51]]</f>
        <v>9.515283942237501E-7</v>
      </c>
      <c r="BB44" s="10">
        <f>3/24000000*OO[[#This Row],[110 (02JUL1985 15:00:00)-Water Temperature (C)]]*OO[[#This Row],[52]]</f>
        <v>1.1670538499962499E-6</v>
      </c>
      <c r="BC44" s="10">
        <f>3/24000000*OO[[#This Row],[111 (02JUL1985 18:00:00)-Water Temperature (C)]]*OO[[#This Row],[53]]</f>
        <v>1.3161345954322498E-6</v>
      </c>
      <c r="BD44" s="10">
        <f>3/24000000*OO[[#This Row],[112 (02JUL1985 21:00:00)-Water Temperature (C)]]*OO[[#This Row],[54]]</f>
        <v>1.2912782146582498E-6</v>
      </c>
      <c r="BE44" s="10">
        <f>3/24000000*OO[[#This Row],[113 (03JUL1985 00:00:00)-Water Temperature (C)]]*OO[[#This Row],[55]]</f>
        <v>1.1369329805369999E-6</v>
      </c>
      <c r="BF44" s="10">
        <f>3/24000000*OO[[#This Row],[114 (03JUL1985 03:00:00)-Water Temperature (C)]]*OO[[#This Row],[56]]</f>
        <v>9.1529174962500007E-7</v>
      </c>
      <c r="BG44" s="10">
        <f>3/24000000*OO[[#This Row],[115 (03JUL1985 06:00:00)-Water Temperature (C)]]*OO[[#This Row],[57]]</f>
        <v>7.0898160047899996E-7</v>
      </c>
      <c r="BH44" s="10">
        <f>3/24000000*OO[[#This Row],[116 (03JUL1985 09:00:00)-Water Temperature (C)]]*OO[[#This Row],[58]]</f>
        <v>6.7918555282650002E-7</v>
      </c>
      <c r="BI44" s="10">
        <f>3/24000000*OO[[#This Row],[117 (03JUL1985 12:00:00)-Water Temperature (C)]]*OO[[#This Row],[59]]</f>
        <v>8.5419878293399987E-7</v>
      </c>
      <c r="BJ44" s="10">
        <f>3/24000000*OO[[#This Row],[118 (03JUL1985 15:00:00)-Water Temperature (C)]]*OO[[#This Row],[60]]</f>
        <v>1.1153001579999999E-6</v>
      </c>
      <c r="BK44" s="10">
        <f>3/24000000*OO[[#This Row],[119 (03JUL1985 18:00:00)-Water Temperature (C)]]*OO[[#This Row],[61]]</f>
        <v>1.2841907390619999E-6</v>
      </c>
      <c r="BL44" s="10">
        <f>3/24000000*OO[[#This Row],[120 (03JUL1985 21:00:00)-Water Temperature (C)]]*OO[[#This Row],[62]]</f>
        <v>1.2766381765312497E-6</v>
      </c>
      <c r="BM44" s="10">
        <f>3/24000000*OO[[#This Row],[121 (04JUL1985 00:00:00)-Water Temperature (C)]]*OO[[#This Row],[63]]</f>
        <v>1.1167193140751248E-6</v>
      </c>
      <c r="BN44" s="10">
        <f>3/24000000*OO[[#This Row],[122 (04JUL1985 03:00:00)-Water Temperature (C)]]*OO[[#This Row],[64]]</f>
        <v>8.5224239024400002E-7</v>
      </c>
      <c r="BO44" s="10">
        <f>3/24000000*OO[[#This Row],[123 (04JUL1985 06:00:00)-Water Temperature (C)]]*OO[[#This Row],[65]]</f>
        <v>5.9715002209524996E-7</v>
      </c>
      <c r="BP44" s="10">
        <f>3/24000000*OO[[#This Row],[124 (04JUL1985 09:00:00)-Water Temperature (C)]]*OO[[#This Row],[66]]</f>
        <v>5.0231545924274991E-7</v>
      </c>
      <c r="BQ44" s="10">
        <f>3/24000000*OO[[#This Row],[125 (04JUL1985 12:00:00)-Water Temperature (C)]]*OO[[#This Row],[67]]</f>
        <v>5.0880409060162507E-7</v>
      </c>
      <c r="BR44" s="10">
        <f>3/24000000*OO[[#This Row],[126 (04JUL1985 15:00:00)-Water Temperature (C)]]*OO[[#This Row],[68]]</f>
        <v>5.4100031900625002E-7</v>
      </c>
      <c r="BS44" s="10">
        <f>3/24000000*OO[[#This Row],[127 (04JUL1985 18:00:00)-Water Temperature (C)]]*OO[[#This Row],[69]]</f>
        <v>5.4248833575899989E-7</v>
      </c>
      <c r="BT44" s="10">
        <f>3/24000000*OO[[#This Row],[128 (04JUL1985 21:00:00)-Water Temperature (C)]]*OO[[#This Row],[70]]</f>
        <v>5.1208330853900004E-7</v>
      </c>
      <c r="BU44" s="10">
        <f>3/24000000*OO[[#This Row],[129 (05JUL1985 00:00:00)-Water Temperature (C)]]*OO[[#This Row],[71]]</f>
        <v>4.3943612850224999E-7</v>
      </c>
      <c r="BV44" s="10">
        <f>3/24000000*OO[[#This Row],[130 (05JUL1985 03:00:00)-Water Temperature (C)]]*OO[[#This Row],[72]]</f>
        <v>3.7226126602799996E-7</v>
      </c>
      <c r="BW44" s="10">
        <f>3/24000000*OO[[#This Row],[131 (05JUL1985 06:00:00)-Water Temperature (C)]]*OO[[#This Row],[73]]</f>
        <v>3.3019642579874999E-7</v>
      </c>
      <c r="BX44" s="10">
        <f>3/24000000*OO[[#This Row],[132 (05JUL1985 09:00:00)-Water Temperature (C)]]*OO[[#This Row],[74]]</f>
        <v>3.5185018792599998E-7</v>
      </c>
      <c r="BY44" s="10">
        <f>3/24000000*OO[[#This Row],[133 (05JUL1985 12:00:00)-Water Temperature (C)]]*OO[[#This Row],[75]]</f>
        <v>4.6965346832249997E-7</v>
      </c>
      <c r="BZ44" s="10">
        <f>3/24000000*OO[[#This Row],[134 (05JUL1985 15:00:00)-Water Temperature (C)]]*OO[[#This Row],[76]]</f>
        <v>6.4427130088212509E-7</v>
      </c>
      <c r="CA44" s="10">
        <f>3/24000000*OO[[#This Row],[135 (05JUL1985 18:00:00)-Water Temperature (C)]]*OO[[#This Row],[77]]</f>
        <v>7.6367943696299995E-7</v>
      </c>
      <c r="CB44" s="10">
        <f>3/24000000*OO[[#This Row],[136 (05JUL1985 21:00:00)-Water Temperature (C)]]*OO[[#This Row],[78]]</f>
        <v>7.7437866708124979E-7</v>
      </c>
      <c r="CC44" s="10">
        <f>3/24000000*OO[[#This Row],[137 (06JUL1985 00:00:00)-Water Temperature (C)]]*OO[[#This Row],[79]]</f>
        <v>6.9228609014437493E-7</v>
      </c>
      <c r="CD44" s="10">
        <f>3/24000000*OO[[#This Row],[138 (06JUL1985 03:00:00)-Water Temperature (C)]]*OO[[#This Row],[80]]</f>
        <v>5.3899999416824999E-7</v>
      </c>
      <c r="CE44" s="10">
        <f>3/24000000*OO[[#This Row],[139 (06JUL1985 06:00:00)-Water Temperature (C)]]*OO[[#This Row],[81]]</f>
        <v>3.7471533235299999E-7</v>
      </c>
      <c r="CF44" s="10">
        <f>3/24000000*OO[[#This Row],[140 (06JUL1985 09:00:00)-Water Temperature (C)]]*OO[[#This Row],[82]]</f>
        <v>2.9058401642149996E-7</v>
      </c>
      <c r="CG44" s="10">
        <f>3/24000000*OO[[#This Row],[141 (06JUL1985 12:00:00)-Water Temperature (C)]]*OO[[#This Row],[83]]</f>
        <v>2.9327917162500004E-7</v>
      </c>
      <c r="CH44" s="10">
        <f>3/24000000*OO[[#This Row],[142 (06JUL1985 15:00:00)-Water Temperature (C)]]*OO[[#This Row],[84]]</f>
        <v>3.1967389608450001E-7</v>
      </c>
      <c r="CI44" s="10">
        <f>3/24000000*OO[[#This Row],[143 (06JUL1985 18:00:00)-Water Temperature (C)]]*OO[[#This Row],[85]]</f>
        <v>3.5184918171974995E-7</v>
      </c>
      <c r="CJ44" s="10">
        <f>3/24000000*OO[[#This Row],[144 (06JUL1985 21:00:00)-Water Temperature (C)]]*OO[[#This Row],[86]]</f>
        <v>3.4980695078524992E-7</v>
      </c>
      <c r="CK44" s="10">
        <f>3/24000000*OO[[#This Row],[145 (07JUL1985 00:00:00)-Water Temperature (C)]]*OO[[#This Row],[87]]</f>
        <v>3.1494933243499997E-7</v>
      </c>
      <c r="CL44" s="10">
        <f>3/24000000*OO[[#This Row],[146 (07JUL1985 03:00:00)-Water Temperature (C)]]*OO[[#This Row],[88]]</f>
        <v>2.6612068302699996E-7</v>
      </c>
      <c r="CM44" s="10">
        <f>3/24000000*OO[[#This Row],[147 (07JUL1985 06:00:00)-Water Temperature (C)]]*OO[[#This Row],[89]]</f>
        <v>2.2518183644799996E-7</v>
      </c>
      <c r="CN44" s="10">
        <f>3/24000000*OO[[#This Row],[148 (07JUL1985 09:00:00)-Water Temperature (C)]]*OO[[#This Row],[90]]</f>
        <v>2.1337931430474998E-7</v>
      </c>
      <c r="CO44" s="10">
        <f>3/24000000*OO[[#This Row],[149 (07JUL1985 12:00:00)-Water Temperature (C)]]*OO[[#This Row],[91]]</f>
        <v>2.3008811689575001E-7</v>
      </c>
      <c r="CP44" s="10">
        <f>3/24000000*OO[[#This Row],[150 (07JUL1985 15:00:00)-Water Temperature (C)]]*OO[[#This Row],[92]]</f>
        <v>2.7380913954737497E-7</v>
      </c>
      <c r="CQ44" s="10">
        <f>3/24000000*OO[[#This Row],[151 (07JUL1985 18:00:00)-Water Temperature (C)]]*OO[[#This Row],[93]]</f>
        <v>3.3134779478124999E-7</v>
      </c>
      <c r="CR44" s="10">
        <f>3/24000000*OO[[#This Row],[152 (07JUL1985 21:00:00)-Water Temperature (C)]]*OO[[#This Row],[94]]</f>
        <v>3.5072929329074998E-7</v>
      </c>
      <c r="CS44" s="10">
        <f>3/24000000*OO[[#This Row],[153 (08JUL1985 00:00:00)-Water Temperature (C)]]*OO[[#This Row],[95]]</f>
        <v>3.2663728805924998E-7</v>
      </c>
      <c r="CT44" s="10">
        <f>3/24000000*OO[[#This Row],[154 (08JUL1985 03:00:00)-Water Temperature (C)]]*OO[[#This Row],[96]]</f>
        <v>2.7999026386787494E-7</v>
      </c>
      <c r="CU44" s="10">
        <f>3/24000000*OO[[#This Row],[155 (08JUL1985 06:00:00)-Water Temperature (C)]]*OO[[#This Row],[97]]</f>
        <v>2.2174527164343752E-7</v>
      </c>
      <c r="CV44" s="10">
        <f>3/24000000*OO[[#This Row],[156 (08JUL1985 09:00:00)-Water Temperature (C)]]*OO[[#This Row],[98]]</f>
        <v>1.868011510666E-7</v>
      </c>
      <c r="CW44" s="10">
        <f>3/24000000*OO[[#This Row],[157 (08JUL1985 12:00:00)-Water Temperature (C)]]*OO[[#This Row],[99]]</f>
        <v>1.7496810784635E-7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1.0216420388824198E-3</v>
      </c>
      <c r="D45" s="10">
        <f>3/24*OO[[#This Row],[60 (26JUN1985 09:00:00)-Water Temperature (C)]]*OO[[#This Row],[2]]/SUM(OO[2])</f>
        <v>7.9687938864936705E-2</v>
      </c>
      <c r="E45" s="10">
        <f>3/24*OO[[#This Row],[61 (26JUN1985 12:00:00)-Water Temperature (C)]]*OO[[#This Row],[3]]/SUM(OO[3])</f>
        <v>7.731229366690924E-2</v>
      </c>
      <c r="F45" s="10">
        <f>3/24*OO[[#This Row],[62 (26JUN1985 15:00:00)-Water Temperature (C)]]*OO[[#This Row],[4]]/SUM(OO[4])</f>
        <v>1.6846681734215253E-2</v>
      </c>
      <c r="G45" s="10">
        <f>3/24*OO[[#This Row],[63 (26JUN1985 18:00:00)-Water Temperature (C)]]*OO[[#This Row],[5]]/SUM(OO[5])</f>
        <v>1.7685192188838976E-3</v>
      </c>
      <c r="H45" s="10">
        <f>3/24*OO[[#This Row],[64 (26JUN1985 21:00:00)-Water Temperature (C)]]*OO[[#This Row],[6]]/SUM(OO[6])</f>
        <v>1.4443502448933436E-4</v>
      </c>
      <c r="I45" s="10">
        <f>3/24*OO[[#This Row],[65 (27JUN1985 00:00:00)-Water Temperature (C)]]*OO[[#This Row],[7]]/SUM(OO[7])</f>
        <v>2.6275834108156661E-5</v>
      </c>
      <c r="J45" s="10">
        <f>3/24*OO[[#This Row],[66 (27JUN1985 03:00:00)-Water Temperature (C)]]*OO[[#This Row],[8]]/SUM(OO[8])</f>
        <v>1.5213776895038205E-5</v>
      </c>
      <c r="K45" s="10">
        <f>3/24*OO[[#This Row],[67 (27JUN1985 06:00:00)-Water Temperature (C)]]*OO[[#This Row],[9]]/SUM(OO[9])</f>
        <v>1.173549009819067E-5</v>
      </c>
      <c r="L45" s="10">
        <f>3/24*OO[[#This Row],[68 (27JUN1985 09:00:00)-Water Temperature (C)]]*OO[[#This Row],[10]]/SUM(OO[10])</f>
        <v>1.1434575530398081E-5</v>
      </c>
      <c r="M45" s="10">
        <f>3/24*OO[[#This Row],[69 (27JUN1985 12:00:00)-Water Temperature (C)]]*OO[[#This Row],[11]]/SUM(OO[11])</f>
        <v>1.6564369902389432E-5</v>
      </c>
      <c r="N45" s="10">
        <f>3/24*OO[[#This Row],[70 (27JUN1985 15:00:00)-Water Temperature (C)]]*OO[[#This Row],[12]]/SUM(OO[12])</f>
        <v>2.7765503881250726E-5</v>
      </c>
      <c r="O45" s="10">
        <f>3/24*OO[[#This Row],[71 (27JUN1985 18:00:00)-Water Temperature (C)]]*OO[[#This Row],[13]]/SUM(OO[13])</f>
        <v>3.7176301606976479E-5</v>
      </c>
      <c r="P45" s="10">
        <f>3/24*OO[[#This Row],[72 (27JUN1985 21:00:00)-Water Temperature (C)]]*OO[[#This Row],[14]]/SUM(OO[14])</f>
        <v>3.8218569019404382E-5</v>
      </c>
      <c r="Q45" s="10">
        <f>3/24*OO[[#This Row],[73 (28JUN1985 00:00:00)-Water Temperature (C)]]*OO[[#This Row],[15]]/SUM(OO[15])</f>
        <v>3.3005426416641885E-5</v>
      </c>
      <c r="R45" s="10">
        <f>3/24*OO[[#This Row],[74 (28JUN1985 03:00:00)-Water Temperature (C)]]*OO[[#This Row],[16]]/SUM(OO[16])</f>
        <v>2.5368679813846097E-5</v>
      </c>
      <c r="S45" s="10">
        <f>3/24*OO[[#This Row],[75 (28JUN1985 06:00:00)-Water Temperature (C)]]*OO[[#This Row],[17]]/SUM(OO[17])</f>
        <v>1.8398566363040402E-5</v>
      </c>
      <c r="T45" s="10">
        <f>3/24*OO[[#This Row],[76 (28JUN1985 09:00:00)-Water Temperature (C)]]*OO[[#This Row],[18]]/SUM(OO[18])</f>
        <v>1.5178632085262211E-5</v>
      </c>
      <c r="U45" s="10">
        <f>3/24*OO[[#This Row],[77 (28JUN1985 12:00:00)-Water Temperature (C)]]*OO[[#This Row],[19]]/SUM(OO[19])</f>
        <v>1.3293851100964514E-5</v>
      </c>
      <c r="V45" s="10">
        <f>3/24000000*OO[[#This Row],[78 (28JUN1985 15:00:00)-Water Temperature (C)]]*OO[[#This Row],[20]]</f>
        <v>1.1287447541873749E-5</v>
      </c>
      <c r="W45" s="10">
        <f>3/24000000*OO[[#This Row],[79 (28JUN1985 18:00:00)-Water Temperature (C)]]*OO[[#This Row],[21]]</f>
        <v>8.3946623135712503E-6</v>
      </c>
      <c r="X45" s="10">
        <f>3/24000000*OO[[#This Row],[80 (28JUN1985 21:00:00)-Water Temperature (C)]]*OO[[#This Row],[22]]</f>
        <v>6.0308738592749997E-6</v>
      </c>
      <c r="Y45" s="10">
        <f>3/24000000*OO[[#This Row],[81 (29JUN1985 00:00:00)-Water Temperature (C)]]*OO[[#This Row],[23]]</f>
        <v>4.3173407955599998E-6</v>
      </c>
      <c r="Z45" s="10">
        <f>3/24000000*OO[[#This Row],[82 (29JUN1985 03:00:00)-Water Temperature (C)]]*OO[[#This Row],[24]]</f>
        <v>3.2296437789524997E-6</v>
      </c>
      <c r="AA45" s="10">
        <f>3/24000000*OO[[#This Row],[83 (29JUN1985 06:00:00)-Water Temperature (C)]]*OO[[#This Row],[25]]</f>
        <v>2.5727327768187495E-6</v>
      </c>
      <c r="AB45" s="10">
        <f>3/24000000*OO[[#This Row],[84 (29JUN1985 09:00:00)-Water Temperature (C)]]*OO[[#This Row],[26]]</f>
        <v>2.4542662981500001E-6</v>
      </c>
      <c r="AC45" s="10">
        <f>3/24000000*OO[[#This Row],[85 (29JUN1985 12:00:00)-Water Temperature (C)]]*OO[[#This Row],[27]]</f>
        <v>2.7734179000774994E-6</v>
      </c>
      <c r="AD45" s="10">
        <f>3/24000000*OO[[#This Row],[86 (29JUN1985 15:00:00)-Water Temperature (C)]]*OO[[#This Row],[28]]</f>
        <v>3.4730290827925E-6</v>
      </c>
      <c r="AE45" s="10">
        <f>3/24000000*OO[[#This Row],[88 (29JUN1985 21:00:00)-Water Temperature (C)]]*OO[[#This Row],[30]]</f>
        <v>4.3076978467237493E-6</v>
      </c>
      <c r="AF45" s="10">
        <f>3/24000000*OO[[#This Row],[88 (29JUN1985 21:00:00)-Water Temperature (C)]]*OO[[#This Row],[30]]</f>
        <v>4.3076978467237493E-6</v>
      </c>
      <c r="AG45" s="10">
        <f>3/24000000*OO[[#This Row],[89 (30JUN1985 00:00:00)-Water Temperature (C)]]*OO[[#This Row],[31]]</f>
        <v>3.9529376699725006E-6</v>
      </c>
      <c r="AH45" s="10">
        <f>3/24000000*OO[[#This Row],[90 (30JUN1985 03:00:00)-Water Temperature (C)]]*OO[[#This Row],[32]]</f>
        <v>3.2848339059412496E-6</v>
      </c>
      <c r="AI45" s="10">
        <f>3/24000000*OO[[#This Row],[91 (30JUN1985 06:00:00)-Water Temperature (C)]]*OO[[#This Row],[33]]</f>
        <v>2.440613427225E-6</v>
      </c>
      <c r="AJ45" s="10">
        <f>3/24000000*OO[[#This Row],[92 (30JUN1985 09:00:00)-Water Temperature (C)]]*OO[[#This Row],[34]]</f>
        <v>1.8229485450854997E-6</v>
      </c>
      <c r="AK45" s="10">
        <f>3/24000000*OO[[#This Row],[93 (30JUN1985 12:00:00)-Water Temperature (C)]]*OO[[#This Row],[35]]</f>
        <v>1.7703005827649999E-6</v>
      </c>
      <c r="AL45" s="10">
        <f>3/24000000*OO[[#This Row],[94 (30JUN1985 15:00:00)-Water Temperature (C)]]*OO[[#This Row],[36]]</f>
        <v>2.2126216131584999E-6</v>
      </c>
      <c r="AM45" s="10">
        <f>3/24000000*OO[[#This Row],[95 (30JUN1985 18:00:00)-Water Temperature (C)]]*OO[[#This Row],[37]]</f>
        <v>2.6797112219304999E-6</v>
      </c>
      <c r="AN45" s="10">
        <f>3/24000000*OO[[#This Row],[96 (30JUN1985 21:00:00)-Water Temperature (C)]]*OO[[#This Row],[38]]</f>
        <v>2.7456934606988744E-6</v>
      </c>
      <c r="AO45" s="10">
        <f>3/24000000*OO[[#This Row],[97 (01JUL1985 00:00:00)-Water Temperature (C)]]*OO[[#This Row],[39]]</f>
        <v>2.5869108210329999E-6</v>
      </c>
      <c r="AP45" s="10">
        <f>3/24000000*OO[[#This Row],[98 (01JUL1985 03:00:00)-Water Temperature (C)]]*OO[[#This Row],[40]]</f>
        <v>2.16602161969275E-6</v>
      </c>
      <c r="AQ45" s="10">
        <f>3/24000000*OO[[#This Row],[99 (01JUL1985 06:00:00)-Water Temperature (C)]]*OO[[#This Row],[41]]</f>
        <v>1.6278748454122501E-6</v>
      </c>
      <c r="AR45" s="10">
        <f>3/24000000*OO[[#This Row],[100 (01JUL1985 09:00:00)-Water Temperature (C)]]*OO[[#This Row],[42]]</f>
        <v>1.302889112199E-6</v>
      </c>
      <c r="AS45" s="10">
        <f>3/24000000*OO[[#This Row],[101 (01JUL1985 12:00:00)-Water Temperature (C)]]*OO[[#This Row],[43]]</f>
        <v>1.2845245656144998E-6</v>
      </c>
      <c r="AT45" s="10">
        <f>3/24000000*OO[[#This Row],[102 (01JUL1985 15:00:00)-Water Temperature (C)]]*OO[[#This Row],[44]]</f>
        <v>1.4428924854960002E-6</v>
      </c>
      <c r="AU45" s="10">
        <f>3/24000000*OO[[#This Row],[103 (01JUL1985 18:00:00)-Water Temperature (C)]]*OO[[#This Row],[45]]</f>
        <v>1.5371898876644998E-6</v>
      </c>
      <c r="AV45" s="10">
        <f>3/24000000*OO[[#This Row],[104 (01JUL1985 21:00:00)-Water Temperature (C)]]*OO[[#This Row],[46]]</f>
        <v>1.5033912910124998E-6</v>
      </c>
      <c r="AW45" s="10">
        <f>3/24000000*OO[[#This Row],[105 (02JUL1985 00:00:00)-Water Temperature (C)]]*OO[[#This Row],[47]]</f>
        <v>1.3307485403101249E-6</v>
      </c>
      <c r="AX45" s="10">
        <f>3/24000000*OO[[#This Row],[106 (02JUL1985 03:00:00)-Water Temperature (C)]]*OO[[#This Row],[48]]</f>
        <v>1.091700017338125E-6</v>
      </c>
      <c r="AY45" s="10">
        <f>3/24000000*OO[[#This Row],[107 (02JUL1985 06:00:00)-Water Temperature (C)]]*OO[[#This Row],[49]]</f>
        <v>8.8970088577249994E-7</v>
      </c>
      <c r="AZ45" s="10">
        <f>3/24000000*OO[[#This Row],[108 (02JUL1985 09:00:00)-Water Temperature (C)]]*OO[[#This Row],[50]]</f>
        <v>8.8725937248500002E-7</v>
      </c>
      <c r="BA45" s="10">
        <f>3/24000000*OO[[#This Row],[109 (02JUL1985 12:00:00)-Water Temperature (C)]]*OO[[#This Row],[51]]</f>
        <v>9.9850525973687501E-7</v>
      </c>
      <c r="BB45" s="10">
        <f>3/24000000*OO[[#This Row],[110 (02JUL1985 15:00:00)-Water Temperature (C)]]*OO[[#This Row],[52]]</f>
        <v>1.2223340143139998E-6</v>
      </c>
      <c r="BC45" s="10">
        <f>3/24000000*OO[[#This Row],[111 (02JUL1985 18:00:00)-Water Temperature (C)]]*OO[[#This Row],[53]]</f>
        <v>1.3739441644184999E-6</v>
      </c>
      <c r="BD45" s="10">
        <f>3/24000000*OO[[#This Row],[112 (02JUL1985 21:00:00)-Water Temperature (C)]]*OO[[#This Row],[54]]</f>
        <v>1.3501476419899997E-6</v>
      </c>
      <c r="BE45" s="10">
        <f>3/24000000*OO[[#This Row],[113 (03JUL1985 00:00:00)-Water Temperature (C)]]*OO[[#This Row],[55]]</f>
        <v>1.1978912758721248E-6</v>
      </c>
      <c r="BF45" s="10">
        <f>3/24000000*OO[[#This Row],[114 (03JUL1985 03:00:00)-Water Temperature (C)]]*OO[[#This Row],[56]]</f>
        <v>9.723877781750001E-7</v>
      </c>
      <c r="BG45" s="10">
        <f>3/24000000*OO[[#This Row],[115 (03JUL1985 06:00:00)-Water Temperature (C)]]*OO[[#This Row],[57]]</f>
        <v>7.57010424196125E-7</v>
      </c>
      <c r="BH45" s="10">
        <f>3/24000000*OO[[#This Row],[116 (03JUL1985 09:00:00)-Water Temperature (C)]]*OO[[#This Row],[58]]</f>
        <v>7.2337209721850002E-7</v>
      </c>
      <c r="BI45" s="10">
        <f>3/24000000*OO[[#This Row],[117 (03JUL1985 12:00:00)-Water Temperature (C)]]*OO[[#This Row],[59]]</f>
        <v>9.0274892056249992E-7</v>
      </c>
      <c r="BJ45" s="10">
        <f>3/24000000*OO[[#This Row],[118 (03JUL1985 15:00:00)-Water Temperature (C)]]*OO[[#This Row],[60]]</f>
        <v>1.170084276569125E-6</v>
      </c>
      <c r="BK45" s="10">
        <f>3/24000000*OO[[#This Row],[119 (03JUL1985 18:00:00)-Water Temperature (C)]]*OO[[#This Row],[61]]</f>
        <v>1.3391263913279999E-6</v>
      </c>
      <c r="BL45" s="10">
        <f>3/24000000*OO[[#This Row],[120 (03JUL1985 21:00:00)-Water Temperature (C)]]*OO[[#This Row],[62]]</f>
        <v>1.3330147310253752E-6</v>
      </c>
      <c r="BM45" s="10">
        <f>3/24000000*OO[[#This Row],[121 (04JUL1985 00:00:00)-Water Temperature (C)]]*OO[[#This Row],[63]]</f>
        <v>1.1789046744215E-6</v>
      </c>
      <c r="BN45" s="10">
        <f>3/24000000*OO[[#This Row],[122 (04JUL1985 03:00:00)-Water Temperature (C)]]*OO[[#This Row],[64]]</f>
        <v>9.1145758897599982E-7</v>
      </c>
      <c r="BO45" s="10">
        <f>3/24000000*OO[[#This Row],[123 (04JUL1985 06:00:00)-Water Temperature (C)]]*OO[[#This Row],[65]]</f>
        <v>6.4266138900524993E-7</v>
      </c>
      <c r="BP45" s="10">
        <f>3/24000000*OO[[#This Row],[124 (04JUL1985 09:00:00)-Water Temperature (C)]]*OO[[#This Row],[66]]</f>
        <v>5.3694729073624995E-7</v>
      </c>
      <c r="BQ45" s="10">
        <f>3/24000000*OO[[#This Row],[125 (04JUL1985 12:00:00)-Water Temperature (C)]]*OO[[#This Row],[67]]</f>
        <v>5.3389905858187495E-7</v>
      </c>
      <c r="BR45" s="10">
        <f>3/24000000*OO[[#This Row],[126 (04JUL1985 15:00:00)-Water Temperature (C)]]*OO[[#This Row],[68]]</f>
        <v>5.6422471801499992E-7</v>
      </c>
      <c r="BS45" s="10">
        <f>3/24000000*OO[[#This Row],[127 (04JUL1985 18:00:00)-Water Temperature (C)]]*OO[[#This Row],[69]]</f>
        <v>5.6501805750199996E-7</v>
      </c>
      <c r="BT45" s="10">
        <f>3/24000000*OO[[#This Row],[128 (04JUL1985 21:00:00)-Water Temperature (C)]]*OO[[#This Row],[70]]</f>
        <v>5.3782901832549992E-7</v>
      </c>
      <c r="BU45" s="10">
        <f>3/24000000*OO[[#This Row],[129 (05JUL1985 00:00:00)-Water Temperature (C)]]*OO[[#This Row],[71]]</f>
        <v>4.6363974648750004E-7</v>
      </c>
      <c r="BV45" s="10">
        <f>3/24000000*OO[[#This Row],[130 (05JUL1985 03:00:00)-Water Temperature (C)]]*OO[[#This Row],[72]]</f>
        <v>3.9208416299437497E-7</v>
      </c>
      <c r="BW45" s="10">
        <f>3/24000000*OO[[#This Row],[131 (05JUL1985 06:00:00)-Water Temperature (C)]]*OO[[#This Row],[73]]</f>
        <v>3.4684177757625E-7</v>
      </c>
      <c r="BX45" s="10">
        <f>3/24000000*OO[[#This Row],[132 (05JUL1985 09:00:00)-Water Temperature (C)]]*OO[[#This Row],[74]]</f>
        <v>3.7097495822950001E-7</v>
      </c>
      <c r="BY45" s="10">
        <f>3/24000000*OO[[#This Row],[133 (05JUL1985 12:00:00)-Water Temperature (C)]]*OO[[#This Row],[75]]</f>
        <v>4.9599490923562503E-7</v>
      </c>
      <c r="BZ45" s="10">
        <f>3/24000000*OO[[#This Row],[134 (05JUL1985 15:00:00)-Water Temperature (C)]]*OO[[#This Row],[76]]</f>
        <v>6.7715003151600004E-7</v>
      </c>
      <c r="CA45" s="10">
        <f>3/24000000*OO[[#This Row],[135 (05JUL1985 18:00:00)-Water Temperature (C)]]*OO[[#This Row],[77]]</f>
        <v>7.9604733473399995E-7</v>
      </c>
      <c r="CB45" s="10">
        <f>3/24000000*OO[[#This Row],[136 (05JUL1985 21:00:00)-Water Temperature (C)]]*OO[[#This Row],[78]]</f>
        <v>8.0666443703125001E-7</v>
      </c>
      <c r="CC45" s="10">
        <f>3/24000000*OO[[#This Row],[137 (06JUL1985 00:00:00)-Water Temperature (C)]]*OO[[#This Row],[79]]</f>
        <v>7.2859734363650015E-7</v>
      </c>
      <c r="CD45" s="10">
        <f>3/24000000*OO[[#This Row],[138 (06JUL1985 03:00:00)-Water Temperature (C)]]*OO[[#This Row],[80]]</f>
        <v>5.7565783768624989E-7</v>
      </c>
      <c r="CE45" s="10">
        <f>3/24000000*OO[[#This Row],[139 (06JUL1985 06:00:00)-Water Temperature (C)]]*OO[[#This Row],[81]]</f>
        <v>4.0357577950000001E-7</v>
      </c>
      <c r="CF45" s="10">
        <f>3/24000000*OO[[#This Row],[140 (06JUL1985 09:00:00)-Water Temperature (C)]]*OO[[#This Row],[82]]</f>
        <v>3.1070641878550001E-7</v>
      </c>
      <c r="CG45" s="10">
        <f>3/24000000*OO[[#This Row],[141 (06JUL1985 12:00:00)-Water Temperature (C)]]*OO[[#This Row],[83]]</f>
        <v>3.0907932755700003E-7</v>
      </c>
      <c r="CH45" s="10">
        <f>3/24000000*OO[[#This Row],[142 (06JUL1985 15:00:00)-Water Temperature (C)]]*OO[[#This Row],[84]]</f>
        <v>3.3345995812187494E-7</v>
      </c>
      <c r="CI45" s="10">
        <f>3/24000000*OO[[#This Row],[143 (06JUL1985 18:00:00)-Water Temperature (C)]]*OO[[#This Row],[85]]</f>
        <v>3.6743629397875002E-7</v>
      </c>
      <c r="CJ45" s="10">
        <f>3/24000000*OO[[#This Row],[144 (06JUL1985 21:00:00)-Water Temperature (C)]]*OO[[#This Row],[86]]</f>
        <v>3.6547271332499997E-7</v>
      </c>
      <c r="CK45" s="10">
        <f>3/24000000*OO[[#This Row],[145 (07JUL1985 00:00:00)-Water Temperature (C)]]*OO[[#This Row],[87]]</f>
        <v>3.3086625963025004E-7</v>
      </c>
      <c r="CL45" s="10">
        <f>3/24000000*OO[[#This Row],[146 (07JUL1985 03:00:00)-Water Temperature (C)]]*OO[[#This Row],[88]]</f>
        <v>2.8070269266262497E-7</v>
      </c>
      <c r="CM45" s="10">
        <f>3/24000000*OO[[#This Row],[147 (07JUL1985 06:00:00)-Water Temperature (C)]]*OO[[#This Row],[89]]</f>
        <v>2.3807576177062496E-7</v>
      </c>
      <c r="CN45" s="10">
        <f>3/24000000*OO[[#This Row],[148 (07JUL1985 09:00:00)-Water Temperature (C)]]*OO[[#This Row],[90]]</f>
        <v>2.2573658723000001E-7</v>
      </c>
      <c r="CO45" s="10">
        <f>3/24000000*OO[[#This Row],[149 (07JUL1985 12:00:00)-Water Temperature (C)]]*OO[[#This Row],[91]]</f>
        <v>2.4140473923112503E-7</v>
      </c>
      <c r="CP45" s="10">
        <f>3/24000000*OO[[#This Row],[150 (07JUL1985 15:00:00)-Water Temperature (C)]]*OO[[#This Row],[92]]</f>
        <v>2.8666157066324996E-7</v>
      </c>
      <c r="CQ45" s="10">
        <f>3/24000000*OO[[#This Row],[151 (07JUL1985 18:00:00)-Water Temperature (C)]]*OO[[#This Row],[93]]</f>
        <v>3.4708460850450002E-7</v>
      </c>
      <c r="CR45" s="10">
        <f>3/24000000*OO[[#This Row],[152 (07JUL1985 21:00:00)-Water Temperature (C)]]*OO[[#This Row],[94]]</f>
        <v>3.6613848175774997E-7</v>
      </c>
      <c r="CS45" s="10">
        <f>3/24000000*OO[[#This Row],[153 (08JUL1985 00:00:00)-Water Temperature (C)]]*OO[[#This Row],[95]]</f>
        <v>3.4160276964037493E-7</v>
      </c>
      <c r="CT45" s="10">
        <f>3/24000000*OO[[#This Row],[154 (08JUL1985 03:00:00)-Water Temperature (C)]]*OO[[#This Row],[96]]</f>
        <v>2.9544903594374998E-7</v>
      </c>
      <c r="CU45" s="10">
        <f>3/24000000*OO[[#This Row],[155 (08JUL1985 06:00:00)-Water Temperature (C)]]*OO[[#This Row],[97]]</f>
        <v>2.3625944580912496E-7</v>
      </c>
      <c r="CV45" s="10">
        <f>3/24000000*OO[[#This Row],[156 (08JUL1985 09:00:00)-Water Temperature (C)]]*OO[[#This Row],[98]]</f>
        <v>1.9954869862421249E-7</v>
      </c>
      <c r="CW45" s="10">
        <f>3/24000000*OO[[#This Row],[157 (08JUL1985 12:00:00)-Water Temperature (C)]]*OO[[#This Row],[99]]</f>
        <v>1.835728427462625E-7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3.4541850977318184E-4</v>
      </c>
      <c r="D46" s="10">
        <f>3/24*OO[[#This Row],[60 (26JUN1985 09:00:00)-Water Temperature (C)]]*OO[[#This Row],[2]]/SUM(OO[2])</f>
        <v>4.6385094921045658E-2</v>
      </c>
      <c r="E46" s="10">
        <f>3/24*OO[[#This Row],[61 (26JUN1985 12:00:00)-Water Temperature (C)]]*OO[[#This Row],[3]]/SUM(OO[3])</f>
        <v>5.3649290001968587E-2</v>
      </c>
      <c r="F46" s="10">
        <f>3/24*OO[[#This Row],[62 (26JUN1985 15:00:00)-Water Temperature (C)]]*OO[[#This Row],[4]]/SUM(OO[4])</f>
        <v>1.2756300926998008E-2</v>
      </c>
      <c r="G46" s="10">
        <f>3/24*OO[[#This Row],[63 (26JUN1985 18:00:00)-Water Temperature (C)]]*OO[[#This Row],[5]]/SUM(OO[5])</f>
        <v>1.3870564237886435E-3</v>
      </c>
      <c r="H46" s="10">
        <f>3/24*OO[[#This Row],[64 (26JUN1985 21:00:00)-Water Temperature (C)]]*OO[[#This Row],[6]]/SUM(OO[6])</f>
        <v>1.116567768160561E-4</v>
      </c>
      <c r="I46" s="10">
        <f>3/24*OO[[#This Row],[65 (27JUN1985 00:00:00)-Water Temperature (C)]]*OO[[#This Row],[7]]/SUM(OO[7])</f>
        <v>1.82113194392347E-5</v>
      </c>
      <c r="J46" s="10">
        <f>3/24*OO[[#This Row],[66 (27JUN1985 03:00:00)-Water Temperature (C)]]*OO[[#This Row],[8]]/SUM(OO[8])</f>
        <v>1.0006361486407806E-5</v>
      </c>
      <c r="K46" s="10">
        <f>3/24*OO[[#This Row],[67 (27JUN1985 06:00:00)-Water Temperature (C)]]*OO[[#This Row],[9]]/SUM(OO[9])</f>
        <v>7.6917918423939343E-6</v>
      </c>
      <c r="L46" s="10">
        <f>3/24*OO[[#This Row],[68 (27JUN1985 09:00:00)-Water Temperature (C)]]*OO[[#This Row],[10]]/SUM(OO[10])</f>
        <v>7.4328980840253778E-6</v>
      </c>
      <c r="M46" s="10">
        <f>3/24*OO[[#This Row],[69 (27JUN1985 12:00:00)-Water Temperature (C)]]*OO[[#This Row],[11]]/SUM(OO[11])</f>
        <v>1.0465843234958517E-5</v>
      </c>
      <c r="N46" s="10">
        <f>3/24*OO[[#This Row],[70 (27JUN1985 15:00:00)-Water Temperature (C)]]*OO[[#This Row],[12]]/SUM(OO[12])</f>
        <v>1.7562152356090555E-5</v>
      </c>
      <c r="O46" s="10">
        <f>3/24*OO[[#This Row],[71 (27JUN1985 18:00:00)-Water Temperature (C)]]*OO[[#This Row],[13]]/SUM(OO[13])</f>
        <v>2.3714937933077681E-5</v>
      </c>
      <c r="P46" s="10">
        <f>3/24*OO[[#This Row],[72 (27JUN1985 21:00:00)-Water Temperature (C)]]*OO[[#This Row],[14]]/SUM(OO[14])</f>
        <v>2.4512854690755061E-5</v>
      </c>
      <c r="Q46" s="10">
        <f>3/24*OO[[#This Row],[73 (28JUN1985 00:00:00)-Water Temperature (C)]]*OO[[#This Row],[15]]/SUM(OO[15])</f>
        <v>2.1287263152909428E-5</v>
      </c>
      <c r="R46" s="10">
        <f>3/24*OO[[#This Row],[74 (28JUN1985 03:00:00)-Water Temperature (C)]]*OO[[#This Row],[16]]/SUM(OO[16])</f>
        <v>1.6436408184167998E-5</v>
      </c>
      <c r="S46" s="10">
        <f>3/24*OO[[#This Row],[75 (28JUN1985 06:00:00)-Water Temperature (C)]]*OO[[#This Row],[17]]/SUM(OO[17])</f>
        <v>1.1916386876938179E-5</v>
      </c>
      <c r="T46" s="10">
        <f>3/24*OO[[#This Row],[76 (28JUN1985 09:00:00)-Water Temperature (C)]]*OO[[#This Row],[18]]/SUM(OO[18])</f>
        <v>9.8053251149702968E-6</v>
      </c>
      <c r="U46" s="10">
        <f>3/24*OO[[#This Row],[77 (28JUN1985 12:00:00)-Water Temperature (C)]]*OO[[#This Row],[19]]/SUM(OO[19])</f>
        <v>8.5421598786225468E-6</v>
      </c>
      <c r="V46" s="10">
        <f>3/24000000*OO[[#This Row],[78 (28JUN1985 15:00:00)-Water Temperature (C)]]*OO[[#This Row],[20]]</f>
        <v>7.3057970436499995E-6</v>
      </c>
      <c r="W46" s="10">
        <f>3/24000000*OO[[#This Row],[79 (28JUN1985 18:00:00)-Water Temperature (C)]]*OO[[#This Row],[21]]</f>
        <v>5.4145950289199997E-6</v>
      </c>
      <c r="X46" s="10">
        <f>3/24000000*OO[[#This Row],[80 (28JUN1985 21:00:00)-Water Temperature (C)]]*OO[[#This Row],[22]]</f>
        <v>3.8809649344899999E-6</v>
      </c>
      <c r="Y46" s="10">
        <f>3/24000000*OO[[#This Row],[81 (29JUN1985 00:00:00)-Water Temperature (C)]]*OO[[#This Row],[23]]</f>
        <v>2.7686292154825003E-6</v>
      </c>
      <c r="Z46" s="10">
        <f>3/24000000*OO[[#This Row],[82 (29JUN1985 03:00:00)-Water Temperature (C)]]*OO[[#This Row],[24]]</f>
        <v>2.0646281675562498E-6</v>
      </c>
      <c r="AA46" s="10">
        <f>3/24000000*OO[[#This Row],[83 (29JUN1985 06:00:00)-Water Temperature (C)]]*OO[[#This Row],[25]]</f>
        <v>1.6433774969887501E-6</v>
      </c>
      <c r="AB46" s="10">
        <f>3/24000000*OO[[#This Row],[84 (29JUN1985 09:00:00)-Water Temperature (C)]]*OO[[#This Row],[26]]</f>
        <v>1.5656504565702501E-6</v>
      </c>
      <c r="AC46" s="10">
        <f>3/24000000*OO[[#This Row],[85 (29JUN1985 12:00:00)-Water Temperature (C)]]*OO[[#This Row],[27]]</f>
        <v>1.7666678860879997E-6</v>
      </c>
      <c r="AD46" s="10">
        <f>3/24000000*OO[[#This Row],[86 (29JUN1985 15:00:00)-Water Temperature (C)]]*OO[[#This Row],[28]]</f>
        <v>2.2112868003837498E-6</v>
      </c>
      <c r="AE46" s="10">
        <f>3/24000000*OO[[#This Row],[88 (29JUN1985 21:00:00)-Water Temperature (C)]]*OO[[#This Row],[30]]</f>
        <v>2.71267877693975E-6</v>
      </c>
      <c r="AF46" s="10">
        <f>3/24000000*OO[[#This Row],[88 (29JUN1985 21:00:00)-Water Temperature (C)]]*OO[[#This Row],[30]]</f>
        <v>2.71267877693975E-6</v>
      </c>
      <c r="AG46" s="10">
        <f>3/24000000*OO[[#This Row],[89 (30JUN1985 00:00:00)-Water Temperature (C)]]*OO[[#This Row],[31]]</f>
        <v>2.4962081110399997E-6</v>
      </c>
      <c r="AH46" s="10">
        <f>3/24000000*OO[[#This Row],[90 (30JUN1985 03:00:00)-Water Temperature (C)]]*OO[[#This Row],[32]]</f>
        <v>2.0926677474674998E-6</v>
      </c>
      <c r="AI46" s="10">
        <f>3/24000000*OO[[#This Row],[91 (30JUN1985 06:00:00)-Water Temperature (C)]]*OO[[#This Row],[33]]</f>
        <v>1.570086771385E-6</v>
      </c>
      <c r="AJ46" s="10">
        <f>3/24000000*OO[[#This Row],[92 (30JUN1985 09:00:00)-Water Temperature (C)]]*OO[[#This Row],[34]]</f>
        <v>1.1738374848693748E-6</v>
      </c>
      <c r="AK46" s="10">
        <f>3/24000000*OO[[#This Row],[93 (30JUN1985 12:00:00)-Water Temperature (C)]]*OO[[#This Row],[35]]</f>
        <v>1.1335829462327498E-6</v>
      </c>
      <c r="AL46" s="10">
        <f>3/24000000*OO[[#This Row],[94 (30JUN1985 15:00:00)-Water Temperature (C)]]*OO[[#This Row],[36]]</f>
        <v>1.4121909178711249E-6</v>
      </c>
      <c r="AM46" s="10">
        <f>3/24000000*OO[[#This Row],[95 (30JUN1985 18:00:00)-Water Temperature (C)]]*OO[[#This Row],[37]]</f>
        <v>1.6979475927923751E-6</v>
      </c>
      <c r="AN46" s="10">
        <f>3/24000000*OO[[#This Row],[96 (30JUN1985 21:00:00)-Water Temperature (C)]]*OO[[#This Row],[38]]</f>
        <v>1.7243069445699997E-6</v>
      </c>
      <c r="AO46" s="10">
        <f>3/24000000*OO[[#This Row],[97 (01JUL1985 00:00:00)-Water Temperature (C)]]*OO[[#This Row],[39]]</f>
        <v>1.6311509972624999E-6</v>
      </c>
      <c r="AP46" s="10">
        <f>3/24000000*OO[[#This Row],[98 (01JUL1985 03:00:00)-Water Temperature (C)]]*OO[[#This Row],[40]]</f>
        <v>1.37961757607625E-6</v>
      </c>
      <c r="AQ46" s="10">
        <f>3/24000000*OO[[#This Row],[99 (01JUL1985 06:00:00)-Water Temperature (C)]]*OO[[#This Row],[41]]</f>
        <v>1.0475053248287499E-6</v>
      </c>
      <c r="AR46" s="10">
        <f>3/24000000*OO[[#This Row],[100 (01JUL1985 09:00:00)-Water Temperature (C)]]*OO[[#This Row],[42]]</f>
        <v>8.3909336106375002E-7</v>
      </c>
      <c r="AS46" s="10">
        <f>3/24000000*OO[[#This Row],[101 (01JUL1985 12:00:00)-Water Temperature (C)]]*OO[[#This Row],[43]]</f>
        <v>8.1817183824262504E-7</v>
      </c>
      <c r="AT46" s="10">
        <f>3/24000000*OO[[#This Row],[102 (01JUL1985 15:00:00)-Water Temperature (C)]]*OO[[#This Row],[44]]</f>
        <v>9.1279952148499998E-7</v>
      </c>
      <c r="AU46" s="10">
        <f>3/24000000*OO[[#This Row],[103 (01JUL1985 18:00:00)-Water Temperature (C)]]*OO[[#This Row],[45]]</f>
        <v>9.6807280723487507E-7</v>
      </c>
      <c r="AV46" s="10">
        <f>3/24000000*OO[[#This Row],[104 (01JUL1985 21:00:00)-Water Temperature (C)]]*OO[[#This Row],[46]]</f>
        <v>9.4785097210462486E-7</v>
      </c>
      <c r="AW46" s="10">
        <f>3/24000000*OO[[#This Row],[105 (02JUL1985 00:00:00)-Water Temperature (C)]]*OO[[#This Row],[47]]</f>
        <v>8.4262521508649993E-7</v>
      </c>
      <c r="AX46" s="10">
        <f>3/24000000*OO[[#This Row],[106 (02JUL1985 03:00:00)-Water Temperature (C)]]*OO[[#This Row],[48]]</f>
        <v>6.9478879568550007E-7</v>
      </c>
      <c r="AY46" s="10">
        <f>3/24000000*OO[[#This Row],[107 (02JUL1985 06:00:00)-Water Temperature (C)]]*OO[[#This Row],[49]]</f>
        <v>5.67373106456E-7</v>
      </c>
      <c r="AZ46" s="10">
        <f>3/24000000*OO[[#This Row],[108 (02JUL1985 09:00:00)-Water Temperature (C)]]*OO[[#This Row],[50]]</f>
        <v>5.6766689184149997E-7</v>
      </c>
      <c r="BA46" s="10">
        <f>3/24000000*OO[[#This Row],[109 (02JUL1985 12:00:00)-Water Temperature (C)]]*OO[[#This Row],[51]]</f>
        <v>6.3351213090875E-7</v>
      </c>
      <c r="BB46" s="10">
        <f>3/24000000*OO[[#This Row],[110 (02JUL1985 15:00:00)-Water Temperature (C)]]*OO[[#This Row],[52]]</f>
        <v>7.7453544976649992E-7</v>
      </c>
      <c r="BC46" s="10">
        <f>3/24000000*OO[[#This Row],[111 (02JUL1985 18:00:00)-Water Temperature (C)]]*OO[[#This Row],[53]]</f>
        <v>8.6641543453750006E-7</v>
      </c>
      <c r="BD46" s="10">
        <f>3/24000000*OO[[#This Row],[112 (02JUL1985 21:00:00)-Water Temperature (C)]]*OO[[#This Row],[54]]</f>
        <v>8.5052607202999997E-7</v>
      </c>
      <c r="BE46" s="10">
        <f>3/24000000*OO[[#This Row],[113 (03JUL1985 00:00:00)-Water Temperature (C)]]*OO[[#This Row],[55]]</f>
        <v>7.5895296812749997E-7</v>
      </c>
      <c r="BF46" s="10">
        <f>3/24000000*OO[[#This Row],[114 (03JUL1985 03:00:00)-Water Temperature (C)]]*OO[[#This Row],[56]]</f>
        <v>6.2009316929124995E-7</v>
      </c>
      <c r="BG46" s="10">
        <f>3/24000000*OO[[#This Row],[115 (03JUL1985 06:00:00)-Water Temperature (C)]]*OO[[#This Row],[57]]</f>
        <v>4.8548244897899996E-7</v>
      </c>
      <c r="BH46" s="10">
        <f>3/24000000*OO[[#This Row],[116 (03JUL1985 09:00:00)-Water Temperature (C)]]*OO[[#This Row],[58]]</f>
        <v>4.6457291189562501E-7</v>
      </c>
      <c r="BI46" s="10">
        <f>3/24000000*OO[[#This Row],[117 (03JUL1985 12:00:00)-Water Temperature (C)]]*OO[[#This Row],[59]]</f>
        <v>5.7736646108699999E-7</v>
      </c>
      <c r="BJ46" s="10">
        <f>3/24000000*OO[[#This Row],[118 (03JUL1985 15:00:00)-Water Temperature (C)]]*OO[[#This Row],[60]]</f>
        <v>7.4308085180174995E-7</v>
      </c>
      <c r="BK46" s="10">
        <f>3/24000000*OO[[#This Row],[119 (03JUL1985 18:00:00)-Water Temperature (C)]]*OO[[#This Row],[61]]</f>
        <v>8.4375461595424993E-7</v>
      </c>
      <c r="BL46" s="10">
        <f>3/24000000*OO[[#This Row],[120 (03JUL1985 21:00:00)-Water Temperature (C)]]*OO[[#This Row],[62]]</f>
        <v>8.3880684574625008E-7</v>
      </c>
      <c r="BM46" s="10">
        <f>3/24000000*OO[[#This Row],[121 (04JUL1985 00:00:00)-Water Temperature (C)]]*OO[[#This Row],[63]]</f>
        <v>7.4781373664950002E-7</v>
      </c>
      <c r="BN46" s="10">
        <f>3/24000000*OO[[#This Row],[122 (04JUL1985 03:00:00)-Water Temperature (C)]]*OO[[#This Row],[64]]</f>
        <v>5.8413428741124997E-7</v>
      </c>
      <c r="BO46" s="10">
        <f>3/24000000*OO[[#This Row],[123 (04JUL1985 06:00:00)-Water Temperature (C)]]*OO[[#This Row],[65]]</f>
        <v>4.1445374362049995E-7</v>
      </c>
      <c r="BP46" s="10">
        <f>3/24000000*OO[[#This Row],[124 (04JUL1985 09:00:00)-Water Temperature (C)]]*OO[[#This Row],[66]]</f>
        <v>3.4565473574737502E-7</v>
      </c>
      <c r="BQ46" s="10">
        <f>3/24000000*OO[[#This Row],[125 (04JUL1985 12:00:00)-Water Temperature (C)]]*OO[[#This Row],[67]]</f>
        <v>3.3810701373249998E-7</v>
      </c>
      <c r="BR46" s="10">
        <f>3/24000000*OO[[#This Row],[126 (04JUL1985 15:00:00)-Water Temperature (C)]]*OO[[#This Row],[68]]</f>
        <v>3.5512498318675E-7</v>
      </c>
      <c r="BS46" s="10">
        <f>3/24000000*OO[[#This Row],[127 (04JUL1985 18:00:00)-Water Temperature (C)]]*OO[[#This Row],[69]]</f>
        <v>3.5519178113662498E-7</v>
      </c>
      <c r="BT46" s="10">
        <f>3/24000000*OO[[#This Row],[128 (04JUL1985 21:00:00)-Water Temperature (C)]]*OO[[#This Row],[70]]</f>
        <v>3.4000667720199994E-7</v>
      </c>
      <c r="BU46" s="10">
        <f>3/24000000*OO[[#This Row],[129 (05JUL1985 00:00:00)-Water Temperature (C)]]*OO[[#This Row],[71]]</f>
        <v>2.942218263705E-7</v>
      </c>
      <c r="BV46" s="10">
        <f>3/24000000*OO[[#This Row],[130 (05JUL1985 03:00:00)-Water Temperature (C)]]*OO[[#This Row],[72]]</f>
        <v>2.4852484037937498E-7</v>
      </c>
      <c r="BW46" s="10">
        <f>3/24000000*OO[[#This Row],[131 (05JUL1985 06:00:00)-Water Temperature (C)]]*OO[[#This Row],[73]]</f>
        <v>2.1957082168524999E-7</v>
      </c>
      <c r="BX46" s="10">
        <f>3/24000000*OO[[#This Row],[132 (05JUL1985 09:00:00)-Water Temperature (C)]]*OO[[#This Row],[74]]</f>
        <v>2.3633759775712496E-7</v>
      </c>
      <c r="BY46" s="10">
        <f>3/24000000*OO[[#This Row],[133 (05JUL1985 12:00:00)-Water Temperature (C)]]*OO[[#This Row],[75]]</f>
        <v>3.1710280295362495E-7</v>
      </c>
      <c r="BZ46" s="10">
        <f>3/24000000*OO[[#This Row],[134 (05JUL1985 15:00:00)-Water Temperature (C)]]*OO[[#This Row],[76]]</f>
        <v>4.3083512524937498E-7</v>
      </c>
      <c r="CA46" s="10">
        <f>3/24000000*OO[[#This Row],[135 (05JUL1985 18:00:00)-Water Temperature (C)]]*OO[[#This Row],[77]]</f>
        <v>5.0162262154812497E-7</v>
      </c>
      <c r="CB46" s="10">
        <f>3/24000000*OO[[#This Row],[136 (05JUL1985 21:00:00)-Water Temperature (C)]]*OO[[#This Row],[78]]</f>
        <v>5.0658269851687493E-7</v>
      </c>
      <c r="CC46" s="10">
        <f>3/24000000*OO[[#This Row],[137 (06JUL1985 00:00:00)-Water Temperature (C)]]*OO[[#This Row],[79]]</f>
        <v>4.6098360506437497E-7</v>
      </c>
      <c r="CD46" s="10">
        <f>3/24000000*OO[[#This Row],[138 (06JUL1985 03:00:00)-Water Temperature (C)]]*OO[[#This Row],[80]]</f>
        <v>3.6848395711749997E-7</v>
      </c>
      <c r="CE46" s="10">
        <f>3/24000000*OO[[#This Row],[139 (06JUL1985 06:00:00)-Water Temperature (C)]]*OO[[#This Row],[81]]</f>
        <v>2.6031254058037494E-7</v>
      </c>
      <c r="CF46" s="10">
        <f>3/24000000*OO[[#This Row],[140 (06JUL1985 09:00:00)-Water Temperature (C)]]*OO[[#This Row],[82]]</f>
        <v>1.9981589976919999E-7</v>
      </c>
      <c r="CG46" s="10">
        <f>3/24000000*OO[[#This Row],[141 (06JUL1985 12:00:00)-Water Temperature (C)]]*OO[[#This Row],[83]]</f>
        <v>1.9675210707814999E-7</v>
      </c>
      <c r="CH46" s="10">
        <f>3/24000000*OO[[#This Row],[142 (06JUL1985 15:00:00)-Water Temperature (C)]]*OO[[#This Row],[84]]</f>
        <v>2.1011452499234999E-7</v>
      </c>
      <c r="CI46" s="10">
        <f>3/24000000*OO[[#This Row],[143 (06JUL1985 18:00:00)-Water Temperature (C)]]*OO[[#This Row],[85]]</f>
        <v>2.317339483641E-7</v>
      </c>
      <c r="CJ46" s="10">
        <f>3/24000000*OO[[#This Row],[144 (06JUL1985 21:00:00)-Water Temperature (C)]]*OO[[#This Row],[86]]</f>
        <v>2.3017809538812499E-7</v>
      </c>
      <c r="CK46" s="10">
        <f>3/24000000*OO[[#This Row],[145 (07JUL1985 00:00:00)-Water Temperature (C)]]*OO[[#This Row],[87]]</f>
        <v>2.0913009281099999E-7</v>
      </c>
      <c r="CL46" s="10">
        <f>3/24000000*OO[[#This Row],[146 (07JUL1985 03:00:00)-Water Temperature (C)]]*OO[[#This Row],[88]]</f>
        <v>1.7806739575859999E-7</v>
      </c>
      <c r="CM46" s="10">
        <f>3/24000000*OO[[#This Row],[147 (07JUL1985 06:00:00)-Water Temperature (C)]]*OO[[#This Row],[89]]</f>
        <v>1.5143167347907501E-7</v>
      </c>
      <c r="CN46" s="10">
        <f>3/24000000*OO[[#This Row],[148 (07JUL1985 09:00:00)-Water Temperature (C)]]*OO[[#This Row],[90]]</f>
        <v>1.4390332439489999E-7</v>
      </c>
      <c r="CO46" s="10">
        <f>3/24000000*OO[[#This Row],[149 (07JUL1985 12:00:00)-Water Temperature (C)]]*OO[[#This Row],[91]]</f>
        <v>1.5315801391344999E-7</v>
      </c>
      <c r="CP46" s="10">
        <f>3/24000000*OO[[#This Row],[150 (07JUL1985 15:00:00)-Water Temperature (C)]]*OO[[#This Row],[92]]</f>
        <v>1.8158652318356248E-7</v>
      </c>
      <c r="CQ46" s="10">
        <f>3/24000000*OO[[#This Row],[151 (07JUL1985 18:00:00)-Water Temperature (C)]]*OO[[#This Row],[93]]</f>
        <v>2.1979846543969998E-7</v>
      </c>
      <c r="CR46" s="10">
        <f>3/24000000*OO[[#This Row],[152 (07JUL1985 21:00:00)-Water Temperature (C)]]*OO[[#This Row],[94]]</f>
        <v>2.3054716260887498E-7</v>
      </c>
      <c r="CS46" s="10">
        <f>3/24000000*OO[[#This Row],[153 (08JUL1985 00:00:00)-Water Temperature (C)]]*OO[[#This Row],[95]]</f>
        <v>2.1510849634706248E-7</v>
      </c>
      <c r="CT46" s="10">
        <f>3/24000000*OO[[#This Row],[154 (08JUL1985 03:00:00)-Water Temperature (C)]]*OO[[#This Row],[96]]</f>
        <v>1.8738763753063749E-7</v>
      </c>
      <c r="CU46" s="10">
        <f>3/24000000*OO[[#This Row],[155 (08JUL1985 06:00:00)-Water Temperature (C)]]*OO[[#This Row],[97]]</f>
        <v>1.5106264347162499E-7</v>
      </c>
      <c r="CV46" s="10">
        <f>3/24000000*OO[[#This Row],[156 (08JUL1985 09:00:00)-Water Temperature (C)]]*OO[[#This Row],[98]]</f>
        <v>1.2833839832714999E-7</v>
      </c>
      <c r="CW46" s="10">
        <f>3/24000000*OO[[#This Row],[157 (08JUL1985 12:00:00)-Water Temperature (C)]]*OO[[#This Row],[99]]</f>
        <v>1.1622043383567498E-7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1.8228430064053247E-4</v>
      </c>
      <c r="D47" s="10">
        <f>3/24*OO[[#This Row],[60 (26JUN1985 09:00:00)-Water Temperature (C)]]*OO[[#This Row],[2]]/SUM(OO[2])</f>
        <v>4.3417937003209603E-2</v>
      </c>
      <c r="E47" s="10">
        <f>3/24*OO[[#This Row],[61 (26JUN1985 12:00:00)-Water Temperature (C)]]*OO[[#This Row],[3]]/SUM(OO[3])</f>
        <v>6.1234526661386374E-2</v>
      </c>
      <c r="F47" s="10">
        <f>3/24*OO[[#This Row],[62 (26JUN1985 15:00:00)-Water Temperature (C)]]*OO[[#This Row],[4]]/SUM(OO[4])</f>
        <v>1.6189757348933749E-2</v>
      </c>
      <c r="G47" s="10">
        <f>3/24*OO[[#This Row],[63 (26JUN1985 18:00:00)-Water Temperature (C)]]*OO[[#This Row],[5]]/SUM(OO[5])</f>
        <v>1.8442017280017175E-3</v>
      </c>
      <c r="H47" s="10">
        <f>3/24*OO[[#This Row],[64 (26JUN1985 21:00:00)-Water Temperature (C)]]*OO[[#This Row],[6]]/SUM(OO[6])</f>
        <v>1.4745156837291429E-4</v>
      </c>
      <c r="I47" s="10">
        <f>3/24*OO[[#This Row],[65 (27JUN1985 00:00:00)-Water Temperature (C)]]*OO[[#This Row],[7]]/SUM(OO[7])</f>
        <v>2.1358586153590279E-5</v>
      </c>
      <c r="J47" s="10">
        <f>3/24*OO[[#This Row],[66 (27JUN1985 03:00:00)-Water Temperature (C)]]*OO[[#This Row],[8]]/SUM(OO[8])</f>
        <v>1.0949567476668739E-5</v>
      </c>
      <c r="K47" s="10">
        <f>3/24*OO[[#This Row],[67 (27JUN1985 06:00:00)-Water Temperature (C)]]*OO[[#This Row],[9]]/SUM(OO[9])</f>
        <v>8.3652765984167243E-6</v>
      </c>
      <c r="L47" s="10">
        <f>3/24*OO[[#This Row],[68 (27JUN1985 09:00:00)-Water Temperature (C)]]*OO[[#This Row],[10]]/SUM(OO[10])</f>
        <v>8.0248529397822371E-6</v>
      </c>
      <c r="M47" s="10">
        <f>3/24*OO[[#This Row],[69 (27JUN1985 12:00:00)-Water Temperature (C)]]*OO[[#This Row],[11]]/SUM(OO[11])</f>
        <v>1.0970986612524195E-5</v>
      </c>
      <c r="N47" s="10">
        <f>3/24*OO[[#This Row],[70 (27JUN1985 15:00:00)-Water Temperature (C)]]*OO[[#This Row],[12]]/SUM(OO[12])</f>
        <v>1.8429936471418626E-5</v>
      </c>
      <c r="O47" s="10">
        <f>3/24*OO[[#This Row],[71 (27JUN1985 18:00:00)-Water Temperature (C)]]*OO[[#This Row],[13]]/SUM(OO[13])</f>
        <v>2.5143016344260143E-5</v>
      </c>
      <c r="P47" s="10">
        <f>3/24*OO[[#This Row],[72 (27JUN1985 21:00:00)-Water Temperature (C)]]*OO[[#This Row],[14]]/SUM(OO[14])</f>
        <v>2.6175370531354188E-5</v>
      </c>
      <c r="Q47" s="10">
        <f>3/24*OO[[#This Row],[73 (28JUN1985 00:00:00)-Water Temperature (C)]]*OO[[#This Row],[15]]/SUM(OO[15])</f>
        <v>2.2936864375107587E-5</v>
      </c>
      <c r="R47" s="10">
        <f>3/24*OO[[#This Row],[74 (28JUN1985 03:00:00)-Water Temperature (C)]]*OO[[#This Row],[16]]/SUM(OO[16])</f>
        <v>1.7885501378390796E-5</v>
      </c>
      <c r="S47" s="10">
        <f>3/24*OO[[#This Row],[75 (28JUN1985 06:00:00)-Water Temperature (C)]]*OO[[#This Row],[17]]/SUM(OO[17])</f>
        <v>1.3027578250014595E-5</v>
      </c>
      <c r="T47" s="10">
        <f>3/24*OO[[#This Row],[76 (28JUN1985 09:00:00)-Water Temperature (C)]]*OO[[#This Row],[18]]/SUM(OO[18])</f>
        <v>1.0726401581469042E-5</v>
      </c>
      <c r="U47" s="10">
        <f>3/24*OO[[#This Row],[77 (28JUN1985 12:00:00)-Water Temperature (C)]]*OO[[#This Row],[19]]/SUM(OO[19])</f>
        <v>9.3256339032073401E-6</v>
      </c>
      <c r="V47" s="10">
        <f>3/24000000*OO[[#This Row],[78 (28JUN1985 15:00:00)-Water Temperature (C)]]*OO[[#This Row],[20]]</f>
        <v>8.0235819076999985E-6</v>
      </c>
      <c r="W47" s="10">
        <f>3/24000000*OO[[#This Row],[79 (28JUN1985 18:00:00)-Water Temperature (C)]]*OO[[#This Row],[21]]</f>
        <v>5.9541555532687497E-6</v>
      </c>
      <c r="X47" s="10">
        <f>3/24000000*OO[[#This Row],[80 (28JUN1985 21:00:00)-Water Temperature (C)]]*OO[[#This Row],[22]]</f>
        <v>4.256196520005001E-6</v>
      </c>
      <c r="Y47" s="10">
        <f>3/24000000*OO[[#This Row],[81 (29JUN1985 00:00:00)-Water Temperature (C)]]*OO[[#This Row],[23]]</f>
        <v>3.0265335176200003E-6</v>
      </c>
      <c r="Z47" s="10">
        <f>3/24000000*OO[[#This Row],[82 (29JUN1985 03:00:00)-Water Temperature (C)]]*OO[[#This Row],[24]]</f>
        <v>2.2485332191199996E-6</v>
      </c>
      <c r="AA47" s="10">
        <f>3/24000000*OO[[#This Row],[83 (29JUN1985 06:00:00)-Water Temperature (C)]]*OO[[#This Row],[25]]</f>
        <v>1.7871800821175E-6</v>
      </c>
      <c r="AB47" s="10">
        <f>3/24000000*OO[[#This Row],[84 (29JUN1985 09:00:00)-Water Temperature (C)]]*OO[[#This Row],[26]]</f>
        <v>1.6997316987749998E-6</v>
      </c>
      <c r="AC47" s="10">
        <f>3/24000000*OO[[#This Row],[85 (29JUN1985 12:00:00)-Water Temperature (C)]]*OO[[#This Row],[27]]</f>
        <v>1.91395048317375E-6</v>
      </c>
      <c r="AD47" s="10">
        <f>3/24000000*OO[[#This Row],[86 (29JUN1985 15:00:00)-Water Temperature (C)]]*OO[[#This Row],[28]]</f>
        <v>2.3992133913562496E-6</v>
      </c>
      <c r="AE47" s="10">
        <f>3/24000000*OO[[#This Row],[88 (29JUN1985 21:00:00)-Water Temperature (C)]]*OO[[#This Row],[30]]</f>
        <v>2.9073968638199999E-6</v>
      </c>
      <c r="AF47" s="10">
        <f>3/24000000*OO[[#This Row],[88 (29JUN1985 21:00:00)-Water Temperature (C)]]*OO[[#This Row],[30]]</f>
        <v>2.9073968638199999E-6</v>
      </c>
      <c r="AG47" s="10">
        <f>3/24000000*OO[[#This Row],[89 (30JUN1985 00:00:00)-Water Temperature (C)]]*OO[[#This Row],[31]]</f>
        <v>2.6793446409719996E-6</v>
      </c>
      <c r="AH47" s="10">
        <f>3/24000000*OO[[#This Row],[90 (30JUN1985 03:00:00)-Water Temperature (C)]]*OO[[#This Row],[32]]</f>
        <v>2.2679379711669999E-6</v>
      </c>
      <c r="AI47" s="10">
        <f>3/24000000*OO[[#This Row],[91 (30JUN1985 06:00:00)-Water Temperature (C)]]*OO[[#This Row],[33]]</f>
        <v>1.7200212864146251E-6</v>
      </c>
      <c r="AJ47" s="10">
        <f>3/24000000*OO[[#This Row],[92 (30JUN1985 09:00:00)-Water Temperature (C)]]*OO[[#This Row],[34]]</f>
        <v>1.2891030784074997E-6</v>
      </c>
      <c r="AK47" s="10">
        <f>3/24000000*OO[[#This Row],[93 (30JUN1985 12:00:00)-Water Temperature (C)]]*OO[[#This Row],[35]]</f>
        <v>1.233559891243E-6</v>
      </c>
      <c r="AL47" s="10">
        <f>3/24000000*OO[[#This Row],[94 (30JUN1985 15:00:00)-Water Temperature (C)]]*OO[[#This Row],[36]]</f>
        <v>1.5321654948710001E-6</v>
      </c>
      <c r="AM47" s="10">
        <f>3/24000000*OO[[#This Row],[95 (30JUN1985 18:00:00)-Water Temperature (C)]]*OO[[#This Row],[37]]</f>
        <v>1.8327938694259999E-6</v>
      </c>
      <c r="AN47" s="10">
        <f>3/24000000*OO[[#This Row],[96 (30JUN1985 21:00:00)-Water Temperature (C)]]*OO[[#This Row],[38]]</f>
        <v>1.84257637868925E-6</v>
      </c>
      <c r="AO47" s="10">
        <f>3/24000000*OO[[#This Row],[97 (01JUL1985 00:00:00)-Water Temperature (C)]]*OO[[#This Row],[39]]</f>
        <v>1.7476377187554998E-6</v>
      </c>
      <c r="AP47" s="10">
        <f>3/24000000*OO[[#This Row],[98 (01JUL1985 03:00:00)-Water Temperature (C)]]*OO[[#This Row],[40]]</f>
        <v>1.4946563381574999E-6</v>
      </c>
      <c r="AQ47" s="10">
        <f>3/24000000*OO[[#This Row],[99 (01JUL1985 06:00:00)-Water Temperature (C)]]*OO[[#This Row],[41]]</f>
        <v>1.14755474808625E-6</v>
      </c>
      <c r="AR47" s="10">
        <f>3/24000000*OO[[#This Row],[100 (01JUL1985 09:00:00)-Water Temperature (C)]]*OO[[#This Row],[42]]</f>
        <v>9.2115480005937501E-7</v>
      </c>
      <c r="AS47" s="10">
        <f>3/24000000*OO[[#This Row],[101 (01JUL1985 12:00:00)-Water Temperature (C)]]*OO[[#This Row],[43]]</f>
        <v>8.8711486671087481E-7</v>
      </c>
      <c r="AT47" s="10">
        <f>3/24000000*OO[[#This Row],[102 (01JUL1985 15:00:00)-Water Temperature (C)]]*OO[[#This Row],[44]]</f>
        <v>9.8249506223849991E-7</v>
      </c>
      <c r="AU47" s="10">
        <f>3/24000000*OO[[#This Row],[103 (01JUL1985 18:00:00)-Water Temperature (C)]]*OO[[#This Row],[45]]</f>
        <v>1.0366205907860001E-6</v>
      </c>
      <c r="AV47" s="10">
        <f>3/24000000*OO[[#This Row],[104 (01JUL1985 21:00:00)-Water Temperature (C)]]*OO[[#This Row],[46]]</f>
        <v>1.0163295395329999E-6</v>
      </c>
      <c r="AW47" s="10">
        <f>3/24000000*OO[[#This Row],[105 (02JUL1985 00:00:00)-Water Temperature (C)]]*OO[[#This Row],[47]]</f>
        <v>9.0730872542699976E-7</v>
      </c>
      <c r="AX47" s="10">
        <f>3/24000000*OO[[#This Row],[106 (02JUL1985 03:00:00)-Water Temperature (C)]]*OO[[#This Row],[48]]</f>
        <v>7.5267719440874991E-7</v>
      </c>
      <c r="AY47" s="10">
        <f>3/24000000*OO[[#This Row],[107 (02JUL1985 06:00:00)-Water Temperature (C)]]*OO[[#This Row],[49]]</f>
        <v>6.1573848852537499E-7</v>
      </c>
      <c r="AZ47" s="10">
        <f>3/24000000*OO[[#This Row],[108 (02JUL1985 09:00:00)-Water Temperature (C)]]*OO[[#This Row],[50]]</f>
        <v>6.1785629808449992E-7</v>
      </c>
      <c r="BA47" s="10">
        <f>3/24000000*OO[[#This Row],[109 (02JUL1985 12:00:00)-Water Temperature (C)]]*OO[[#This Row],[51]]</f>
        <v>6.8430773179112501E-7</v>
      </c>
      <c r="BB47" s="10">
        <f>3/24000000*OO[[#This Row],[110 (02JUL1985 15:00:00)-Water Temperature (C)]]*OO[[#This Row],[52]]</f>
        <v>8.3507040079612494E-7</v>
      </c>
      <c r="BC47" s="10">
        <f>3/24000000*OO[[#This Row],[111 (02JUL1985 18:00:00)-Water Temperature (C)]]*OO[[#This Row],[53]]</f>
        <v>9.2939222630399993E-7</v>
      </c>
      <c r="BD47" s="10">
        <f>3/24000000*OO[[#This Row],[112 (02JUL1985 21:00:00)-Water Temperature (C)]]*OO[[#This Row],[54]]</f>
        <v>9.1096085532287491E-7</v>
      </c>
      <c r="BE47" s="10">
        <f>3/24000000*OO[[#This Row],[113 (03JUL1985 00:00:00)-Water Temperature (C)]]*OO[[#This Row],[55]]</f>
        <v>8.1771425040687497E-7</v>
      </c>
      <c r="BF47" s="10">
        <f>3/24000000*OO[[#This Row],[114 (03JUL1985 03:00:00)-Water Temperature (C)]]*OO[[#This Row],[56]]</f>
        <v>6.7295757399200009E-7</v>
      </c>
      <c r="BG47" s="10">
        <f>3/24000000*OO[[#This Row],[115 (03JUL1985 06:00:00)-Water Temperature (C)]]*OO[[#This Row],[57]]</f>
        <v>5.3002515059200009E-7</v>
      </c>
      <c r="BH47" s="10">
        <f>3/24000000*OO[[#This Row],[116 (03JUL1985 09:00:00)-Water Temperature (C)]]*OO[[#This Row],[58]]</f>
        <v>5.07817999221E-7</v>
      </c>
      <c r="BI47" s="10">
        <f>3/24000000*OO[[#This Row],[117 (03JUL1985 12:00:00)-Water Temperature (C)]]*OO[[#This Row],[59]]</f>
        <v>6.2806171983049994E-7</v>
      </c>
      <c r="BJ47" s="10">
        <f>3/24000000*OO[[#This Row],[118 (03JUL1985 15:00:00)-Water Temperature (C)]]*OO[[#This Row],[60]]</f>
        <v>8.0272249268999994E-7</v>
      </c>
      <c r="BK47" s="10">
        <f>3/24000000*OO[[#This Row],[119 (03JUL1985 18:00:00)-Water Temperature (C)]]*OO[[#This Row],[61]]</f>
        <v>9.047288343318749E-7</v>
      </c>
      <c r="BL47" s="10">
        <f>3/24000000*OO[[#This Row],[120 (03JUL1985 21:00:00)-Water Temperature (C)]]*OO[[#This Row],[62]]</f>
        <v>8.9731026583799991E-7</v>
      </c>
      <c r="BM47" s="10">
        <f>3/24000000*OO[[#This Row],[121 (04JUL1985 00:00:00)-Water Temperature (C)]]*OO[[#This Row],[63]]</f>
        <v>8.0642630658800005E-7</v>
      </c>
      <c r="BN47" s="10">
        <f>3/24000000*OO[[#This Row],[122 (04JUL1985 03:00:00)-Water Temperature (C)]]*OO[[#This Row],[64]]</f>
        <v>6.3726713853749993E-7</v>
      </c>
      <c r="BO47" s="10">
        <f>3/24000000*OO[[#This Row],[123 (04JUL1985 06:00:00)-Water Temperature (C)]]*OO[[#This Row],[65]]</f>
        <v>4.5552300275999997E-7</v>
      </c>
      <c r="BP47" s="10">
        <f>3/24000000*OO[[#This Row],[124 (04JUL1985 09:00:00)-Water Temperature (C)]]*OO[[#This Row],[66]]</f>
        <v>3.79101409559125E-7</v>
      </c>
      <c r="BQ47" s="10">
        <f>3/24000000*OO[[#This Row],[125 (04JUL1985 12:00:00)-Water Temperature (C)]]*OO[[#This Row],[67]]</f>
        <v>3.6527181488800002E-7</v>
      </c>
      <c r="BR47" s="10">
        <f>3/24000000*OO[[#This Row],[126 (04JUL1985 15:00:00)-Water Temperature (C)]]*OO[[#This Row],[68]]</f>
        <v>3.8003184552299993E-7</v>
      </c>
      <c r="BS47" s="10">
        <f>3/24000000*OO[[#This Row],[127 (04JUL1985 18:00:00)-Water Temperature (C)]]*OO[[#This Row],[69]]</f>
        <v>3.7940635923974998E-7</v>
      </c>
      <c r="BT47" s="10">
        <f>3/24000000*OO[[#This Row],[128 (04JUL1985 21:00:00)-Water Temperature (C)]]*OO[[#This Row],[70]]</f>
        <v>3.6548337768162492E-7</v>
      </c>
      <c r="BU47" s="10">
        <f>3/24000000*OO[[#This Row],[129 (05JUL1985 00:00:00)-Water Temperature (C)]]*OO[[#This Row],[71]]</f>
        <v>3.1771648164912498E-7</v>
      </c>
      <c r="BV47" s="10">
        <f>3/24000000*OO[[#This Row],[130 (05JUL1985 03:00:00)-Water Temperature (C)]]*OO[[#This Row],[72]]</f>
        <v>2.6817029631100002E-7</v>
      </c>
      <c r="BW47" s="10">
        <f>3/24000000*OO[[#This Row],[131 (05JUL1985 06:00:00)-Water Temperature (C)]]*OO[[#This Row],[73]]</f>
        <v>2.3638254939E-7</v>
      </c>
      <c r="BX47" s="10">
        <f>3/24000000*OO[[#This Row],[132 (05JUL1985 09:00:00)-Water Temperature (C)]]*OO[[#This Row],[74]]</f>
        <v>2.5583487404649997E-7</v>
      </c>
      <c r="BY47" s="10">
        <f>3/24000000*OO[[#This Row],[133 (05JUL1985 12:00:00)-Water Temperature (C)]]*OO[[#This Row],[75]]</f>
        <v>3.4478827044337503E-7</v>
      </c>
      <c r="BZ47" s="10">
        <f>3/24000000*OO[[#This Row],[134 (05JUL1985 15:00:00)-Water Temperature (C)]]*OO[[#This Row],[76]]</f>
        <v>4.6712170905399991E-7</v>
      </c>
      <c r="CA47" s="10">
        <f>3/24000000*OO[[#This Row],[135 (05JUL1985 18:00:00)-Water Temperature (C)]]*OO[[#This Row],[77]]</f>
        <v>5.37807030960375E-7</v>
      </c>
      <c r="CB47" s="10">
        <f>3/24000000*OO[[#This Row],[136 (05JUL1985 21:00:00)-Water Temperature (C)]]*OO[[#This Row],[78]]</f>
        <v>5.4085200674400002E-7</v>
      </c>
      <c r="CC47" s="10">
        <f>3/24000000*OO[[#This Row],[137 (06JUL1985 00:00:00)-Water Temperature (C)]]*OO[[#This Row],[79]]</f>
        <v>4.9569014553599992E-7</v>
      </c>
      <c r="CD47" s="10">
        <f>3/24000000*OO[[#This Row],[138 (06JUL1985 03:00:00)-Water Temperature (C)]]*OO[[#This Row],[80]]</f>
        <v>4.0138766858049998E-7</v>
      </c>
      <c r="CE47" s="10">
        <f>3/24000000*OO[[#This Row],[139 (06JUL1985 06:00:00)-Water Temperature (C)]]*OO[[#This Row],[81]]</f>
        <v>2.8616270786249997E-7</v>
      </c>
      <c r="CF47" s="10">
        <f>3/24000000*OO[[#This Row],[140 (06JUL1985 09:00:00)-Water Temperature (C)]]*OO[[#This Row],[82]]</f>
        <v>2.1911502649149998E-7</v>
      </c>
      <c r="CG47" s="10">
        <f>3/24000000*OO[[#This Row],[141 (06JUL1985 12:00:00)-Water Temperature (C)]]*OO[[#This Row],[83]]</f>
        <v>2.1323305234200003E-7</v>
      </c>
      <c r="CH47" s="10">
        <f>3/24000000*OO[[#This Row],[142 (06JUL1985 15:00:00)-Water Temperature (C)]]*OO[[#This Row],[84]]</f>
        <v>2.2544117008215001E-7</v>
      </c>
      <c r="CI47" s="10">
        <f>3/24000000*OO[[#This Row],[143 (06JUL1985 18:00:00)-Water Temperature (C)]]*OO[[#This Row],[85]]</f>
        <v>2.4830912999340002E-7</v>
      </c>
      <c r="CJ47" s="10">
        <f>3/24000000*OO[[#This Row],[144 (06JUL1985 21:00:00)-Water Temperature (C)]]*OO[[#This Row],[86]]</f>
        <v>2.4662994359809995E-7</v>
      </c>
      <c r="CK47" s="10">
        <f>3/24000000*OO[[#This Row],[145 (07JUL1985 00:00:00)-Water Temperature (C)]]*OO[[#This Row],[87]]</f>
        <v>2.2474573887329999E-7</v>
      </c>
      <c r="CL47" s="10">
        <f>3/24000000*OO[[#This Row],[146 (07JUL1985 03:00:00)-Water Temperature (C)]]*OO[[#This Row],[88]]</f>
        <v>1.9223223460787497E-7</v>
      </c>
      <c r="CM47" s="10">
        <f>3/24000000*OO[[#This Row],[147 (07JUL1985 06:00:00)-Water Temperature (C)]]*OO[[#This Row],[89]]</f>
        <v>1.63849528315E-7</v>
      </c>
      <c r="CN47" s="10">
        <f>3/24000000*OO[[#This Row],[148 (07JUL1985 09:00:00)-Water Temperature (C)]]*OO[[#This Row],[90]]</f>
        <v>1.5624841731765E-7</v>
      </c>
      <c r="CO47" s="10">
        <f>3/24000000*OO[[#This Row],[149 (07JUL1985 12:00:00)-Water Temperature (C)]]*OO[[#This Row],[91]]</f>
        <v>1.6518345572480002E-7</v>
      </c>
      <c r="CP47" s="10">
        <f>3/24000000*OO[[#This Row],[150 (07JUL1985 15:00:00)-Water Temperature (C)]]*OO[[#This Row],[92]]</f>
        <v>1.9570009303735E-7</v>
      </c>
      <c r="CQ47" s="10">
        <f>3/24000000*OO[[#This Row],[151 (07JUL1985 18:00:00)-Water Temperature (C)]]*OO[[#This Row],[93]]</f>
        <v>2.3696504613507495E-7</v>
      </c>
      <c r="CR47" s="10">
        <f>3/24000000*OO[[#This Row],[152 (07JUL1985 21:00:00)-Water Temperature (C)]]*OO[[#This Row],[94]]</f>
        <v>2.4714875864714999E-7</v>
      </c>
      <c r="CS47" s="10">
        <f>3/24000000*OO[[#This Row],[153 (08JUL1985 00:00:00)-Water Temperature (C)]]*OO[[#This Row],[95]]</f>
        <v>2.3021368607490003E-7</v>
      </c>
      <c r="CT47" s="10">
        <f>3/24000000*OO[[#This Row],[154 (08JUL1985 03:00:00)-Water Temperature (C)]]*OO[[#This Row],[96]]</f>
        <v>2.0213810079775E-7</v>
      </c>
      <c r="CU47" s="10">
        <f>3/24000000*OO[[#This Row],[155 (08JUL1985 06:00:00)-Water Temperature (C)]]*OO[[#This Row],[97]]</f>
        <v>1.6434799108649999E-7</v>
      </c>
      <c r="CV47" s="10">
        <f>3/24000000*OO[[#This Row],[156 (08JUL1985 09:00:00)-Water Temperature (C)]]*OO[[#This Row],[98]]</f>
        <v>1.4047013131582501E-7</v>
      </c>
      <c r="CW47" s="10">
        <f>3/24000000*OO[[#This Row],[157 (08JUL1985 12:00:00)-Water Temperature (C)]]*OO[[#This Row],[99]]</f>
        <v>1.2549558142887501E-7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8.7003055195263582E-5</v>
      </c>
      <c r="D48" s="10">
        <f>3/24*OO[[#This Row],[60 (26JUN1985 09:00:00)-Water Temperature (C)]]*OO[[#This Row],[2]]/SUM(OO[2])</f>
        <v>3.9475780177000298E-2</v>
      </c>
      <c r="E48" s="10">
        <f>3/24*OO[[#This Row],[61 (26JUN1985 12:00:00)-Water Temperature (C)]]*OO[[#This Row],[3]]/SUM(OO[3])</f>
        <v>6.8757192695047348E-2</v>
      </c>
      <c r="F48" s="10">
        <f>3/24*OO[[#This Row],[62 (26JUN1985 15:00:00)-Water Temperature (C)]]*OO[[#This Row],[4]]/SUM(OO[4])</f>
        <v>2.0295663498273494E-2</v>
      </c>
      <c r="G48" s="10">
        <f>3/24*OO[[#This Row],[63 (26JUN1985 18:00:00)-Water Temperature (C)]]*OO[[#This Row],[5]]/SUM(OO[5])</f>
        <v>2.4458206914580883E-3</v>
      </c>
      <c r="H48" s="10">
        <f>3/24*OO[[#This Row],[64 (26JUN1985 21:00:00)-Water Temperature (C)]]*OO[[#This Row],[6]]/SUM(OO[6])</f>
        <v>1.9689998764983805E-4</v>
      </c>
      <c r="I48" s="10">
        <f>3/24*OO[[#This Row],[65 (27JUN1985 00:00:00)-Water Temperature (C)]]*OO[[#This Row],[7]]/SUM(OO[7])</f>
        <v>2.5481444885145625E-5</v>
      </c>
      <c r="J48" s="10">
        <f>3/24*OO[[#This Row],[66 (27JUN1985 03:00:00)-Water Temperature (C)]]*OO[[#This Row],[8]]/SUM(OO[8])</f>
        <v>1.2026765855876201E-5</v>
      </c>
      <c r="K48" s="10">
        <f>3/24*OO[[#This Row],[67 (27JUN1985 06:00:00)-Water Temperature (C)]]*OO[[#This Row],[9]]/SUM(OO[9])</f>
        <v>9.0894563060913894E-6</v>
      </c>
      <c r="L48" s="10">
        <f>3/24*OO[[#This Row],[68 (27JUN1985 09:00:00)-Water Temperature (C)]]*OO[[#This Row],[10]]/SUM(OO[10])</f>
        <v>8.6512069752628232E-6</v>
      </c>
      <c r="M48" s="10">
        <f>3/24*OO[[#This Row],[69 (27JUN1985 12:00:00)-Water Temperature (C)]]*OO[[#This Row],[11]]/SUM(OO[11])</f>
        <v>1.1494020635167098E-5</v>
      </c>
      <c r="N48" s="10">
        <f>3/24*OO[[#This Row],[70 (27JUN1985 15:00:00)-Water Temperature (C)]]*OO[[#This Row],[12]]/SUM(OO[12])</f>
        <v>1.9300131472982988E-5</v>
      </c>
      <c r="O48" s="10">
        <f>3/24*OO[[#This Row],[71 (27JUN1985 18:00:00)-Water Temperature (C)]]*OO[[#This Row],[13]]/SUM(OO[13])</f>
        <v>2.6772891634005318E-5</v>
      </c>
      <c r="P48" s="10">
        <f>3/24*OO[[#This Row],[72 (27JUN1985 21:00:00)-Water Temperature (C)]]*OO[[#This Row],[14]]/SUM(OO[14])</f>
        <v>2.8317520142702032E-5</v>
      </c>
      <c r="Q48" s="10">
        <f>3/24*OO[[#This Row],[73 (28JUN1985 00:00:00)-Water Temperature (C)]]*OO[[#This Row],[15]]/SUM(OO[15])</f>
        <v>2.5164944312834144E-5</v>
      </c>
      <c r="R48" s="10">
        <f>3/24*OO[[#This Row],[74 (28JUN1985 03:00:00)-Water Temperature (C)]]*OO[[#This Row],[16]]/SUM(OO[16])</f>
        <v>1.9921159211786439E-5</v>
      </c>
      <c r="S48" s="10">
        <f>3/24*OO[[#This Row],[75 (28JUN1985 06:00:00)-Water Temperature (C)]]*OO[[#This Row],[17]]/SUM(OO[17])</f>
        <v>1.4648648635113283E-5</v>
      </c>
      <c r="T48" s="10">
        <f>3/24*OO[[#This Row],[76 (28JUN1985 09:00:00)-Water Temperature (C)]]*OO[[#This Row],[18]]/SUM(OO[18])</f>
        <v>1.2079625217925028E-5</v>
      </c>
      <c r="U48" s="10">
        <f>3/24*OO[[#This Row],[77 (28JUN1985 12:00:00)-Water Temperature (C)]]*OO[[#This Row],[19]]/SUM(OO[19])</f>
        <v>1.0548249979936788E-5</v>
      </c>
      <c r="V48" s="10">
        <f>3/24000000*OO[[#This Row],[78 (28JUN1985 15:00:00)-Water Temperature (C)]]*OO[[#This Row],[20]]</f>
        <v>9.0977242445962506E-6</v>
      </c>
      <c r="W48" s="10">
        <f>3/24000000*OO[[#This Row],[79 (28JUN1985 18:00:00)-Water Temperature (C)]]*OO[[#This Row],[21]]</f>
        <v>6.8261303172500004E-6</v>
      </c>
      <c r="X48" s="10">
        <f>3/24000000*OO[[#This Row],[80 (28JUN1985 21:00:00)-Water Temperature (C)]]*OO[[#This Row],[22]]</f>
        <v>4.8704729000399992E-6</v>
      </c>
      <c r="Y48" s="10">
        <f>3/24000000*OO[[#This Row],[81 (29JUN1985 00:00:00)-Water Temperature (C)]]*OO[[#This Row],[23]]</f>
        <v>3.45571645728E-6</v>
      </c>
      <c r="Z48" s="10">
        <f>3/24000000*OO[[#This Row],[82 (29JUN1985 03:00:00)-Water Temperature (C)]]*OO[[#This Row],[24]]</f>
        <v>2.5572627487899997E-6</v>
      </c>
      <c r="AA48" s="10">
        <f>3/24000000*OO[[#This Row],[83 (29JUN1985 06:00:00)-Water Temperature (C)]]*OO[[#This Row],[25]]</f>
        <v>2.024000549155E-6</v>
      </c>
      <c r="AB48" s="10">
        <f>3/24000000*OO[[#This Row],[84 (29JUN1985 09:00:00)-Water Temperature (C)]]*OO[[#This Row],[26]]</f>
        <v>1.9150527050175001E-6</v>
      </c>
      <c r="AC48" s="10">
        <f>3/24000000*OO[[#This Row],[85 (29JUN1985 12:00:00)-Water Temperature (C)]]*OO[[#This Row],[27]]</f>
        <v>2.1453600689999993E-6</v>
      </c>
      <c r="AD48" s="10">
        <f>3/24000000*OO[[#This Row],[86 (29JUN1985 15:00:00)-Water Temperature (C)]]*OO[[#This Row],[28]]</f>
        <v>2.67836463844775E-6</v>
      </c>
      <c r="AE48" s="10">
        <f>3/24000000*OO[[#This Row],[88 (29JUN1985 21:00:00)-Water Temperature (C)]]*OO[[#This Row],[30]]</f>
        <v>3.2503190743597497E-6</v>
      </c>
      <c r="AF48" s="10">
        <f>3/24000000*OO[[#This Row],[88 (29JUN1985 21:00:00)-Water Temperature (C)]]*OO[[#This Row],[30]]</f>
        <v>3.2503190743597497E-6</v>
      </c>
      <c r="AG48" s="10">
        <f>3/24000000*OO[[#This Row],[89 (30JUN1985 00:00:00)-Water Temperature (C)]]*OO[[#This Row],[31]]</f>
        <v>2.9975884478819998E-6</v>
      </c>
      <c r="AH48" s="10">
        <f>3/24000000*OO[[#This Row],[90 (30JUN1985 03:00:00)-Water Temperature (C)]]*OO[[#This Row],[32]]</f>
        <v>2.5629068893139997E-6</v>
      </c>
      <c r="AI48" s="10">
        <f>3/24000000*OO[[#This Row],[91 (30JUN1985 06:00:00)-Water Temperature (C)]]*OO[[#This Row],[33]]</f>
        <v>1.9647665707431252E-6</v>
      </c>
      <c r="AJ48" s="10">
        <f>3/24000000*OO[[#This Row],[92 (30JUN1985 09:00:00)-Water Temperature (C)]]*OO[[#This Row],[34]]</f>
        <v>1.4757574025825001E-6</v>
      </c>
      <c r="AK48" s="10">
        <f>3/24000000*OO[[#This Row],[93 (30JUN1985 12:00:00)-Water Temperature (C)]]*OO[[#This Row],[35]]</f>
        <v>1.3858877086789996E-6</v>
      </c>
      <c r="AL48" s="10">
        <f>3/24000000*OO[[#This Row],[94 (30JUN1985 15:00:00)-Water Temperature (C)]]*OO[[#This Row],[36]]</f>
        <v>1.7138695492700002E-6</v>
      </c>
      <c r="AM48" s="10">
        <f>3/24000000*OO[[#This Row],[95 (30JUN1985 18:00:00)-Water Temperature (C)]]*OO[[#This Row],[37]]</f>
        <v>2.0437511736687499E-6</v>
      </c>
      <c r="AN48" s="10">
        <f>3/24000000*OO[[#This Row],[96 (30JUN1985 21:00:00)-Water Temperature (C)]]*OO[[#This Row],[38]]</f>
        <v>2.05429413259125E-6</v>
      </c>
      <c r="AO48" s="10">
        <f>3/24000000*OO[[#This Row],[97 (01JUL1985 00:00:00)-Water Temperature (C)]]*OO[[#This Row],[39]]</f>
        <v>1.9511350876631249E-6</v>
      </c>
      <c r="AP48" s="10">
        <f>3/24000000*OO[[#This Row],[98 (01JUL1985 03:00:00)-Water Temperature (C)]]*OO[[#This Row],[40]]</f>
        <v>1.6883394388694998E-6</v>
      </c>
      <c r="AQ48" s="10">
        <f>3/24000000*OO[[#This Row],[99 (01JUL1985 06:00:00)-Water Temperature (C)]]*OO[[#This Row],[41]]</f>
        <v>1.309734714289625E-6</v>
      </c>
      <c r="AR48" s="10">
        <f>3/24000000*OO[[#This Row],[100 (01JUL1985 09:00:00)-Water Temperature (C)]]*OO[[#This Row],[42]]</f>
        <v>1.0517955642381249E-6</v>
      </c>
      <c r="AS48" s="10">
        <f>3/24000000*OO[[#This Row],[101 (01JUL1985 12:00:00)-Water Temperature (C)]]*OO[[#This Row],[43]]</f>
        <v>9.9798136514062512E-7</v>
      </c>
      <c r="AT48" s="10">
        <f>3/24000000*OO[[#This Row],[102 (01JUL1985 15:00:00)-Water Temperature (C)]]*OO[[#This Row],[44]]</f>
        <v>1.098264142263875E-6</v>
      </c>
      <c r="AU48" s="10">
        <f>3/24000000*OO[[#This Row],[103 (01JUL1985 18:00:00)-Water Temperature (C)]]*OO[[#This Row],[45]]</f>
        <v>1.1543541009997501E-6</v>
      </c>
      <c r="AV48" s="10">
        <f>3/24000000*OO[[#This Row],[104 (01JUL1985 21:00:00)-Water Temperature (C)]]*OO[[#This Row],[46]]</f>
        <v>1.1359537247942502E-6</v>
      </c>
      <c r="AW48" s="10">
        <f>3/24000000*OO[[#This Row],[105 (02JUL1985 00:00:00)-Water Temperature (C)]]*OO[[#This Row],[47]]</f>
        <v>1.0185604482024999E-6</v>
      </c>
      <c r="AX48" s="10">
        <f>3/24000000*OO[[#This Row],[106 (02JUL1985 03:00:00)-Water Temperature (C)]]*OO[[#This Row],[48]]</f>
        <v>8.5075118534174987E-7</v>
      </c>
      <c r="AY48" s="10">
        <f>3/24000000*OO[[#This Row],[107 (02JUL1985 06:00:00)-Water Temperature (C)]]*OO[[#This Row],[49]]</f>
        <v>6.9575505259699991E-7</v>
      </c>
      <c r="AZ48" s="10">
        <f>3/24000000*OO[[#This Row],[108 (02JUL1985 09:00:00)-Water Temperature (C)]]*OO[[#This Row],[50]]</f>
        <v>6.9640747541750002E-7</v>
      </c>
      <c r="BA48" s="10">
        <f>3/24000000*OO[[#This Row],[109 (02JUL1985 12:00:00)-Water Temperature (C)]]*OO[[#This Row],[51]]</f>
        <v>7.6739129262612497E-7</v>
      </c>
      <c r="BB48" s="10">
        <f>3/24000000*OO[[#This Row],[110 (02JUL1985 15:00:00)-Water Temperature (C)]]*OO[[#This Row],[52]]</f>
        <v>9.2949724717200002E-7</v>
      </c>
      <c r="BC48" s="10">
        <f>3/24000000*OO[[#This Row],[111 (02JUL1985 18:00:00)-Water Temperature (C)]]*OO[[#This Row],[53]]</f>
        <v>1.0363899530984998E-6</v>
      </c>
      <c r="BD48" s="10">
        <f>3/24000000*OO[[#This Row],[112 (02JUL1985 21:00:00)-Water Temperature (C)]]*OO[[#This Row],[54]]</f>
        <v>1.0170146330534999E-6</v>
      </c>
      <c r="BE48" s="10">
        <f>3/24000000*OO[[#This Row],[113 (03JUL1985 00:00:00)-Water Temperature (C)]]*OO[[#This Row],[55]]</f>
        <v>9.1840983154112493E-7</v>
      </c>
      <c r="BF48" s="10">
        <f>3/24000000*OO[[#This Row],[114 (03JUL1985 03:00:00)-Water Temperature (C)]]*OO[[#This Row],[56]]</f>
        <v>7.6178840225875006E-7</v>
      </c>
      <c r="BG48" s="10">
        <f>3/24000000*OO[[#This Row],[115 (03JUL1985 06:00:00)-Water Temperature (C)]]*OO[[#This Row],[57]]</f>
        <v>6.0245337711999992E-7</v>
      </c>
      <c r="BH48" s="10">
        <f>3/24000000*OO[[#This Row],[116 (03JUL1985 09:00:00)-Water Temperature (C)]]*OO[[#This Row],[58]]</f>
        <v>5.7477132436387502E-7</v>
      </c>
      <c r="BI48" s="10">
        <f>3/24000000*OO[[#This Row],[117 (03JUL1985 12:00:00)-Water Temperature (C)]]*OO[[#This Row],[59]]</f>
        <v>7.0542583893787498E-7</v>
      </c>
      <c r="BJ48" s="10">
        <f>3/24000000*OO[[#This Row],[118 (03JUL1985 15:00:00)-Water Temperature (C)]]*OO[[#This Row],[60]]</f>
        <v>8.9644649531174995E-7</v>
      </c>
      <c r="BK48" s="10">
        <f>3/24000000*OO[[#This Row],[119 (03JUL1985 18:00:00)-Water Temperature (C)]]*OO[[#This Row],[61]]</f>
        <v>1.0074346290975001E-6</v>
      </c>
      <c r="BL48" s="10">
        <f>3/24000000*OO[[#This Row],[120 (03JUL1985 21:00:00)-Water Temperature (C)]]*OO[[#This Row],[62]]</f>
        <v>1.000480491609375E-6</v>
      </c>
      <c r="BM48" s="10">
        <f>3/24000000*OO[[#This Row],[121 (04JUL1985 00:00:00)-Water Temperature (C)]]*OO[[#This Row],[63]]</f>
        <v>9.0621553670899996E-7</v>
      </c>
      <c r="BN48" s="10">
        <f>3/24000000*OO[[#This Row],[122 (04JUL1985 03:00:00)-Water Temperature (C)]]*OO[[#This Row],[64]]</f>
        <v>7.2526624222049994E-7</v>
      </c>
      <c r="BO48" s="10">
        <f>3/24000000*OO[[#This Row],[123 (04JUL1985 06:00:00)-Water Temperature (C)]]*OO[[#This Row],[65]]</f>
        <v>5.2227689794125002E-7</v>
      </c>
      <c r="BP48" s="10">
        <f>3/24000000*OO[[#This Row],[124 (04JUL1985 09:00:00)-Water Temperature (C)]]*OO[[#This Row],[66]]</f>
        <v>4.3163963517024999E-7</v>
      </c>
      <c r="BQ48" s="10">
        <f>3/24000000*OO[[#This Row],[125 (04JUL1985 12:00:00)-Water Temperature (C)]]*OO[[#This Row],[67]]</f>
        <v>4.1198755175999998E-7</v>
      </c>
      <c r="BR48" s="10">
        <f>3/24000000*OO[[#This Row],[126 (04JUL1985 15:00:00)-Water Temperature (C)]]*OO[[#This Row],[68]]</f>
        <v>4.2301960022562492E-7</v>
      </c>
      <c r="BS48" s="10">
        <f>3/24000000*OO[[#This Row],[127 (04JUL1985 18:00:00)-Water Temperature (C)]]*OO[[#This Row],[69]]</f>
        <v>4.2144717440850003E-7</v>
      </c>
      <c r="BT48" s="10">
        <f>3/24000000*OO[[#This Row],[128 (04JUL1985 21:00:00)-Water Temperature (C)]]*OO[[#This Row],[70]]</f>
        <v>4.0938780394574994E-7</v>
      </c>
      <c r="BU48" s="10">
        <f>3/24000000*OO[[#This Row],[129 (05JUL1985 00:00:00)-Water Temperature (C)]]*OO[[#This Row],[71]]</f>
        <v>3.5780472697837497E-7</v>
      </c>
      <c r="BV48" s="10">
        <f>3/24000000*OO[[#This Row],[130 (05JUL1985 03:00:00)-Water Temperature (C)]]*OO[[#This Row],[72]]</f>
        <v>3.0197163898499996E-7</v>
      </c>
      <c r="BW48" s="10">
        <f>3/24000000*OO[[#This Row],[131 (05JUL1985 06:00:00)-Water Temperature (C)]]*OO[[#This Row],[73]]</f>
        <v>2.6489349451187499E-7</v>
      </c>
      <c r="BX48" s="10">
        <f>3/24000000*OO[[#This Row],[132 (05JUL1985 09:00:00)-Water Temperature (C)]]*OO[[#This Row],[74]]</f>
        <v>2.8649188189062504E-7</v>
      </c>
      <c r="BY48" s="10">
        <f>3/24000000*OO[[#This Row],[133 (05JUL1985 12:00:00)-Water Temperature (C)]]*OO[[#This Row],[75]]</f>
        <v>3.8547429163512497E-7</v>
      </c>
      <c r="BZ48" s="10">
        <f>3/24000000*OO[[#This Row],[134 (05JUL1985 15:00:00)-Water Temperature (C)]]*OO[[#This Row],[76]]</f>
        <v>5.2067238353499991E-7</v>
      </c>
      <c r="CA48" s="10">
        <f>3/24000000*OO[[#This Row],[135 (05JUL1985 18:00:00)-Water Temperature (C)]]*OO[[#This Row],[77]]</f>
        <v>5.9930437599149994E-7</v>
      </c>
      <c r="CB48" s="10">
        <f>3/24000000*OO[[#This Row],[136 (05JUL1985 21:00:00)-Water Temperature (C)]]*OO[[#This Row],[78]]</f>
        <v>6.0230016919549999E-7</v>
      </c>
      <c r="CC48" s="10">
        <f>3/24000000*OO[[#This Row],[137 (06JUL1985 00:00:00)-Water Temperature (C)]]*OO[[#This Row],[79]]</f>
        <v>5.5548695155562493E-7</v>
      </c>
      <c r="CD48" s="10">
        <f>3/24000000*OO[[#This Row],[138 (06JUL1985 03:00:00)-Water Temperature (C)]]*OO[[#This Row],[80]]</f>
        <v>4.5599666951387498E-7</v>
      </c>
      <c r="CE48" s="10">
        <f>3/24000000*OO[[#This Row],[139 (06JUL1985 06:00:00)-Water Temperature (C)]]*OO[[#This Row],[81]]</f>
        <v>3.2829161975999997E-7</v>
      </c>
      <c r="CF48" s="10">
        <f>3/24000000*OO[[#This Row],[140 (06JUL1985 09:00:00)-Water Temperature (C)]]*OO[[#This Row],[82]]</f>
        <v>2.5023724096950003E-7</v>
      </c>
      <c r="CG48" s="10">
        <f>3/24000000*OO[[#This Row],[141 (06JUL1985 12:00:00)-Water Temperature (C)]]*OO[[#This Row],[83]]</f>
        <v>2.3988009653474998E-7</v>
      </c>
      <c r="CH48" s="10">
        <f>3/24000000*OO[[#This Row],[142 (06JUL1985 15:00:00)-Water Temperature (C)]]*OO[[#This Row],[84]]</f>
        <v>2.5197449320350003E-7</v>
      </c>
      <c r="CI48" s="10">
        <f>3/24000000*OO[[#This Row],[143 (06JUL1985 18:00:00)-Water Temperature (C)]]*OO[[#This Row],[85]]</f>
        <v>2.76088947947125E-7</v>
      </c>
      <c r="CJ48" s="10">
        <f>3/24000000*OO[[#This Row],[144 (06JUL1985 21:00:00)-Water Temperature (C)]]*OO[[#This Row],[86]]</f>
        <v>2.7558527203499998E-7</v>
      </c>
      <c r="CK48" s="10">
        <f>3/24000000*OO[[#This Row],[145 (07JUL1985 00:00:00)-Water Temperature (C)]]*OO[[#This Row],[87]]</f>
        <v>2.5178288802974996E-7</v>
      </c>
      <c r="CL48" s="10">
        <f>3/24000000*OO[[#This Row],[146 (07JUL1985 03:00:00)-Water Temperature (C)]]*OO[[#This Row],[88]]</f>
        <v>2.1649433973933746E-7</v>
      </c>
      <c r="CM48" s="10">
        <f>3/24000000*OO[[#This Row],[147 (07JUL1985 06:00:00)-Water Temperature (C)]]*OO[[#This Row],[89]]</f>
        <v>1.8459756975599998E-7</v>
      </c>
      <c r="CN48" s="10">
        <f>3/24000000*OO[[#This Row],[148 (07JUL1985 09:00:00)-Water Temperature (C)]]*OO[[#This Row],[90]]</f>
        <v>1.7649288505306248E-7</v>
      </c>
      <c r="CO48" s="10">
        <f>3/24000000*OO[[#This Row],[149 (07JUL1985 12:00:00)-Water Temperature (C)]]*OO[[#This Row],[91]]</f>
        <v>1.8452616379102496E-7</v>
      </c>
      <c r="CP48" s="10">
        <f>3/24000000*OO[[#This Row],[150 (07JUL1985 15:00:00)-Water Temperature (C)]]*OO[[#This Row],[92]]</f>
        <v>2.1785580276251249E-7</v>
      </c>
      <c r="CQ48" s="10">
        <f>3/24000000*OO[[#This Row],[151 (07JUL1985 18:00:00)-Water Temperature (C)]]*OO[[#This Row],[93]]</f>
        <v>2.6380938342167504E-7</v>
      </c>
      <c r="CR48" s="10">
        <f>3/24000000*OO[[#This Row],[152 (07JUL1985 21:00:00)-Water Temperature (C)]]*OO[[#This Row],[94]]</f>
        <v>2.764456944172E-7</v>
      </c>
      <c r="CS48" s="10">
        <f>3/24000000*OO[[#This Row],[153 (08JUL1985 00:00:00)-Water Temperature (C)]]*OO[[#This Row],[95]]</f>
        <v>2.5683262166996249E-7</v>
      </c>
      <c r="CT48" s="10">
        <f>3/24000000*OO[[#This Row],[154 (08JUL1985 03:00:00)-Water Temperature (C)]]*OO[[#This Row],[96]]</f>
        <v>2.2737827972578748E-7</v>
      </c>
      <c r="CU48" s="10">
        <f>3/24000000*OO[[#This Row],[155 (08JUL1985 06:00:00)-Water Temperature (C)]]*OO[[#This Row],[97]]</f>
        <v>1.8632864693117502E-7</v>
      </c>
      <c r="CV48" s="10">
        <f>3/24000000*OO[[#This Row],[156 (08JUL1985 09:00:00)-Water Temperature (C)]]*OO[[#This Row],[98]]</f>
        <v>1.5947496412305E-7</v>
      </c>
      <c r="CW48" s="10">
        <f>3/24000000*OO[[#This Row],[157 (08JUL1985 12:00:00)-Water Temperature (C)]]*OO[[#This Row],[99]]</f>
        <v>1.4156445471420001E-7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3.2012559512610455E-5</v>
      </c>
      <c r="D49" s="10">
        <f>3/24*OO[[#This Row],[60 (26JUN1985 09:00:00)-Water Temperature (C)]]*OO[[#This Row],[2]]/SUM(OO[2])</f>
        <v>3.2186868394863191E-2</v>
      </c>
      <c r="E49" s="10">
        <f>3/24*OO[[#This Row],[61 (26JUN1985 12:00:00)-Water Temperature (C)]]*OO[[#This Row],[3]]/SUM(OO[3])</f>
        <v>7.57625079338346E-2</v>
      </c>
      <c r="F49" s="10">
        <f>3/24*OO[[#This Row],[62 (26JUN1985 15:00:00)-Water Temperature (C)]]*OO[[#This Row],[4]]/SUM(OO[4])</f>
        <v>2.7259746287053611E-2</v>
      </c>
      <c r="G49" s="10">
        <f>3/24*OO[[#This Row],[63 (26JUN1985 18:00:00)-Water Temperature (C)]]*OO[[#This Row],[5]]/SUM(OO[5])</f>
        <v>3.7747523292142328E-3</v>
      </c>
      <c r="H49" s="10">
        <f>3/24*OO[[#This Row],[64 (26JUN1985 21:00:00)-Water Temperature (C)]]*OO[[#This Row],[6]]/SUM(OO[6])</f>
        <v>3.2223337133167765E-4</v>
      </c>
      <c r="I49" s="10">
        <f>3/24*OO[[#This Row],[65 (27JUN1985 00:00:00)-Water Temperature (C)]]*OO[[#This Row],[7]]/SUM(OO[7])</f>
        <v>3.4928092031911838E-5</v>
      </c>
      <c r="J49" s="10">
        <f>3/24*OO[[#This Row],[66 (27JUN1985 03:00:00)-Water Temperature (C)]]*OO[[#This Row],[8]]/SUM(OO[8])</f>
        <v>1.3499840545289518E-5</v>
      </c>
      <c r="K49" s="10">
        <f>3/24*OO[[#This Row],[67 (27JUN1985 06:00:00)-Water Temperature (C)]]*OO[[#This Row],[9]]/SUM(OO[9])</f>
        <v>9.8761362680314284E-6</v>
      </c>
      <c r="L49" s="10">
        <f>3/24*OO[[#This Row],[68 (27JUN1985 09:00:00)-Water Temperature (C)]]*OO[[#This Row],[10]]/SUM(OO[10])</f>
        <v>9.2637012843795859E-6</v>
      </c>
      <c r="M49" s="10">
        <f>3/24*OO[[#This Row],[69 (27JUN1985 12:00:00)-Water Temperature (C)]]*OO[[#This Row],[11]]/SUM(OO[11])</f>
        <v>1.179350251566765E-5</v>
      </c>
      <c r="N49" s="10">
        <f>3/24*OO[[#This Row],[70 (27JUN1985 15:00:00)-Water Temperature (C)]]*OO[[#This Row],[12]]/SUM(OO[12])</f>
        <v>1.9658087502465516E-5</v>
      </c>
      <c r="O49" s="10">
        <f>3/24*OO[[#This Row],[71 (27JUN1985 18:00:00)-Water Temperature (C)]]*OO[[#This Row],[13]]/SUM(OO[13])</f>
        <v>2.7957308205764052E-5</v>
      </c>
      <c r="P49" s="10">
        <f>3/24*OO[[#This Row],[72 (27JUN1985 21:00:00)-Water Temperature (C)]]*OO[[#This Row],[14]]/SUM(OO[14])</f>
        <v>3.0332259481959798E-5</v>
      </c>
      <c r="Q49" s="10">
        <f>3/24*OO[[#This Row],[73 (28JUN1985 00:00:00)-Water Temperature (C)]]*OO[[#This Row],[15]]/SUM(OO[15])</f>
        <v>2.7473770289825265E-5</v>
      </c>
      <c r="R49" s="10">
        <f>3/24*OO[[#This Row],[74 (28JUN1985 03:00:00)-Water Temperature (C)]]*OO[[#This Row],[16]]/SUM(OO[16])</f>
        <v>2.2181102792531763E-5</v>
      </c>
      <c r="S49" s="10">
        <f>3/24*OO[[#This Row],[75 (28JUN1985 06:00:00)-Water Temperature (C)]]*OO[[#This Row],[17]]/SUM(OO[17])</f>
        <v>1.6509723450770021E-5</v>
      </c>
      <c r="T49" s="10">
        <f>3/24*OO[[#This Row],[76 (28JUN1985 09:00:00)-Water Temperature (C)]]*OO[[#This Row],[18]]/SUM(OO[18])</f>
        <v>1.3547249381987047E-5</v>
      </c>
      <c r="U49" s="10">
        <f>3/24*OO[[#This Row],[77 (28JUN1985 12:00:00)-Water Temperature (C)]]*OO[[#This Row],[19]]/SUM(OO[19])</f>
        <v>1.1895205493793599E-5</v>
      </c>
      <c r="V49" s="10">
        <f>3/24000000*OO[[#This Row],[78 (28JUN1985 15:00:00)-Water Temperature (C)]]*OO[[#This Row],[20]]</f>
        <v>1.022686824160125E-5</v>
      </c>
      <c r="W49" s="10">
        <f>3/24000000*OO[[#This Row],[79 (28JUN1985 18:00:00)-Water Temperature (C)]]*OO[[#This Row],[21]]</f>
        <v>7.8769175120437483E-6</v>
      </c>
      <c r="X49" s="10">
        <f>3/24000000*OO[[#This Row],[80 (28JUN1985 21:00:00)-Water Temperature (C)]]*OO[[#This Row],[22]]</f>
        <v>5.5995940308262496E-6</v>
      </c>
      <c r="Y49" s="10">
        <f>3/24000000*OO[[#This Row],[81 (29JUN1985 00:00:00)-Water Temperature (C)]]*OO[[#This Row],[23]]</f>
        <v>3.9630393206637498E-6</v>
      </c>
      <c r="Z49" s="10">
        <f>3/24000000*OO[[#This Row],[82 (29JUN1985 03:00:00)-Water Temperature (C)]]*OO[[#This Row],[24]]</f>
        <v>2.9121217489437499E-6</v>
      </c>
      <c r="AA49" s="10">
        <f>3/24000000*OO[[#This Row],[83 (29JUN1985 06:00:00)-Water Temperature (C)]]*OO[[#This Row],[25]]</f>
        <v>2.2842076831499999E-6</v>
      </c>
      <c r="AB49" s="10">
        <f>3/24000000*OO[[#This Row],[84 (29JUN1985 09:00:00)-Water Temperature (C)]]*OO[[#This Row],[26]]</f>
        <v>2.1331331766150002E-6</v>
      </c>
      <c r="AC49" s="10">
        <f>3/24000000*OO[[#This Row],[85 (29JUN1985 12:00:00)-Water Temperature (C)]]*OO[[#This Row],[27]]</f>
        <v>2.3629120490000003E-6</v>
      </c>
      <c r="AD49" s="10">
        <f>3/24000000*OO[[#This Row],[86 (29JUN1985 15:00:00)-Water Temperature (C)]]*OO[[#This Row],[28]]</f>
        <v>2.9354931367624992E-6</v>
      </c>
      <c r="AE49" s="10">
        <f>3/24000000*OO[[#This Row],[88 (29JUN1985 21:00:00)-Water Temperature (C)]]*OO[[#This Row],[30]]</f>
        <v>3.5947439637769994E-6</v>
      </c>
      <c r="AF49" s="10">
        <f>3/24000000*OO[[#This Row],[88 (29JUN1985 21:00:00)-Water Temperature (C)]]*OO[[#This Row],[30]]</f>
        <v>3.5947439637769994E-6</v>
      </c>
      <c r="AG49" s="10">
        <f>3/24000000*OO[[#This Row],[89 (30JUN1985 00:00:00)-Water Temperature (C)]]*OO[[#This Row],[31]]</f>
        <v>3.3159988343190001E-6</v>
      </c>
      <c r="AH49" s="10">
        <f>3/24000000*OO[[#This Row],[90 (30JUN1985 03:00:00)-Water Temperature (C)]]*OO[[#This Row],[32]]</f>
        <v>2.8768594771717497E-6</v>
      </c>
      <c r="AI49" s="10">
        <f>3/24000000*OO[[#This Row],[91 (30JUN1985 06:00:00)-Water Temperature (C)]]*OO[[#This Row],[33]]</f>
        <v>2.2425843104545001E-6</v>
      </c>
      <c r="AJ49" s="10">
        <f>3/24000000*OO[[#This Row],[92 (30JUN1985 09:00:00)-Water Temperature (C)]]*OO[[#This Row],[34]]</f>
        <v>1.69230346448075E-6</v>
      </c>
      <c r="AK49" s="10">
        <f>3/24000000*OO[[#This Row],[93 (30JUN1985 12:00:00)-Water Temperature (C)]]*OO[[#This Row],[35]]</f>
        <v>1.5348705175005001E-6</v>
      </c>
      <c r="AL49" s="10">
        <f>3/24000000*OO[[#This Row],[94 (30JUN1985 15:00:00)-Water Temperature (C)]]*OO[[#This Row],[36]]</f>
        <v>1.878268446744E-6</v>
      </c>
      <c r="AM49" s="10">
        <f>3/24000000*OO[[#This Row],[95 (30JUN1985 18:00:00)-Water Temperature (C)]]*OO[[#This Row],[37]]</f>
        <v>2.2414758838106244E-6</v>
      </c>
      <c r="AN49" s="10">
        <f>3/24000000*OO[[#This Row],[96 (30JUN1985 21:00:00)-Water Temperature (C)]]*OO[[#This Row],[38]]</f>
        <v>2.2650791321265004E-6</v>
      </c>
      <c r="AO49" s="10">
        <f>3/24000000*OO[[#This Row],[97 (01JUL1985 00:00:00)-Water Temperature (C)]]*OO[[#This Row],[39]]</f>
        <v>2.1506131808549999E-6</v>
      </c>
      <c r="AP49" s="10">
        <f>3/24000000*OO[[#This Row],[98 (01JUL1985 03:00:00)-Water Temperature (C)]]*OO[[#This Row],[40]]</f>
        <v>1.8932239361199999E-6</v>
      </c>
      <c r="AQ49" s="10">
        <f>3/24000000*OO[[#This Row],[99 (01JUL1985 06:00:00)-Water Temperature (C)]]*OO[[#This Row],[41]]</f>
        <v>1.492133432662125E-6</v>
      </c>
      <c r="AR49" s="10">
        <f>3/24000000*OO[[#This Row],[100 (01JUL1985 09:00:00)-Water Temperature (C)]]*OO[[#This Row],[42]]</f>
        <v>1.1983341353782498E-6</v>
      </c>
      <c r="AS49" s="10">
        <f>3/24000000*OO[[#This Row],[101 (01JUL1985 12:00:00)-Water Temperature (C)]]*OO[[#This Row],[43]]</f>
        <v>1.1109265148070003E-6</v>
      </c>
      <c r="AT49" s="10">
        <f>3/24000000*OO[[#This Row],[102 (01JUL1985 15:00:00)-Water Temperature (C)]]*OO[[#This Row],[44]]</f>
        <v>1.2073928993724999E-6</v>
      </c>
      <c r="AU49" s="10">
        <f>3/24000000*OO[[#This Row],[103 (01JUL1985 18:00:00)-Water Temperature (C)]]*OO[[#This Row],[45]]</f>
        <v>1.2654724702331251E-6</v>
      </c>
      <c r="AV49" s="10">
        <f>3/24000000*OO[[#This Row],[104 (01JUL1985 21:00:00)-Water Temperature (C)]]*OO[[#This Row],[46]]</f>
        <v>1.2543003172026251E-6</v>
      </c>
      <c r="AW49" s="10">
        <f>3/24000000*OO[[#This Row],[105 (02JUL1985 00:00:00)-Water Temperature (C)]]*OO[[#This Row],[47]]</f>
        <v>1.1327308537449998E-6</v>
      </c>
      <c r="AX49" s="10">
        <f>3/24000000*OO[[#This Row],[106 (02JUL1985 03:00:00)-Water Temperature (C)]]*OO[[#This Row],[48]]</f>
        <v>9.5663383555049995E-7</v>
      </c>
      <c r="AY49" s="10">
        <f>3/24000000*OO[[#This Row],[107 (02JUL1985 06:00:00)-Water Temperature (C)]]*OO[[#This Row],[49]]</f>
        <v>7.8214630308374999E-7</v>
      </c>
      <c r="AZ49" s="10">
        <f>3/24000000*OO[[#This Row],[108 (02JUL1985 09:00:00)-Water Temperature (C)]]*OO[[#This Row],[50]]</f>
        <v>7.7372024628487493E-7</v>
      </c>
      <c r="BA49" s="10">
        <f>3/24000000*OO[[#This Row],[109 (02JUL1985 12:00:00)-Water Temperature (C)]]*OO[[#This Row],[51]]</f>
        <v>8.4898733142574993E-7</v>
      </c>
      <c r="BB49" s="10">
        <f>3/24000000*OO[[#This Row],[110 (02JUL1985 15:00:00)-Water Temperature (C)]]*OO[[#This Row],[52]]</f>
        <v>1.01357229176325E-6</v>
      </c>
      <c r="BC49" s="10">
        <f>3/24000000*OO[[#This Row],[111 (02JUL1985 18:00:00)-Water Temperature (C)]]*OO[[#This Row],[53]]</f>
        <v>1.138234369734E-6</v>
      </c>
      <c r="BD49" s="10">
        <f>3/24000000*OO[[#This Row],[112 (02JUL1985 21:00:00)-Water Temperature (C)]]*OO[[#This Row],[54]]</f>
        <v>1.1217019916842501E-6</v>
      </c>
      <c r="BE49" s="10">
        <f>3/24000000*OO[[#This Row],[113 (03JUL1985 00:00:00)-Water Temperature (C)]]*OO[[#This Row],[55]]</f>
        <v>1.0216443323441249E-6</v>
      </c>
      <c r="BF49" s="10">
        <f>3/24000000*OO[[#This Row],[114 (03JUL1985 03:00:00)-Water Temperature (C)]]*OO[[#This Row],[56]]</f>
        <v>8.5809326562974995E-7</v>
      </c>
      <c r="BG49" s="10">
        <f>3/24000000*OO[[#This Row],[115 (03JUL1985 06:00:00)-Water Temperature (C)]]*OO[[#This Row],[57]]</f>
        <v>6.8262568135024995E-7</v>
      </c>
      <c r="BH49" s="10">
        <f>3/24000000*OO[[#This Row],[116 (03JUL1985 09:00:00)-Water Temperature (C)]]*OO[[#This Row],[58]]</f>
        <v>6.4196277132000005E-7</v>
      </c>
      <c r="BI49" s="10">
        <f>3/24000000*OO[[#This Row],[117 (03JUL1985 12:00:00)-Water Temperature (C)]]*OO[[#This Row],[59]]</f>
        <v>7.7407717772437488E-7</v>
      </c>
      <c r="BJ49" s="10">
        <f>3/24000000*OO[[#This Row],[118 (03JUL1985 15:00:00)-Water Temperature (C)]]*OO[[#This Row],[60]]</f>
        <v>9.8159891138349991E-7</v>
      </c>
      <c r="BK49" s="10">
        <f>3/24000000*OO[[#This Row],[119 (03JUL1985 18:00:00)-Water Temperature (C)]]*OO[[#This Row],[61]]</f>
        <v>1.1039442329580001E-6</v>
      </c>
      <c r="BL49" s="10">
        <f>3/24000000*OO[[#This Row],[120 (03JUL1985 21:00:00)-Water Temperature (C)]]*OO[[#This Row],[62]]</f>
        <v>1.1015334186138749E-6</v>
      </c>
      <c r="BM49" s="10">
        <f>3/24000000*OO[[#This Row],[121 (04JUL1985 00:00:00)-Water Temperature (C)]]*OO[[#This Row],[63]]</f>
        <v>1.0081274390169998E-6</v>
      </c>
      <c r="BN49" s="10">
        <f>3/24000000*OO[[#This Row],[122 (04JUL1985 03:00:00)-Water Temperature (C)]]*OO[[#This Row],[64]]</f>
        <v>8.2306133084349999E-7</v>
      </c>
      <c r="BO49" s="10">
        <f>3/24000000*OO[[#This Row],[123 (04JUL1985 06:00:00)-Water Temperature (C)]]*OO[[#This Row],[65]]</f>
        <v>6.0062369179812493E-7</v>
      </c>
      <c r="BP49" s="10">
        <f>3/24000000*OO[[#This Row],[124 (04JUL1985 09:00:00)-Water Temperature (C)]]*OO[[#This Row],[66]]</f>
        <v>4.8898319268749992E-7</v>
      </c>
      <c r="BQ49" s="10">
        <f>3/24000000*OO[[#This Row],[125 (04JUL1985 12:00:00)-Water Temperature (C)]]*OO[[#This Row],[67]]</f>
        <v>4.6191421283012508E-7</v>
      </c>
      <c r="BR49" s="10">
        <f>3/24000000*OO[[#This Row],[126 (04JUL1985 15:00:00)-Water Temperature (C)]]*OO[[#This Row],[68]]</f>
        <v>4.6274742800549997E-7</v>
      </c>
      <c r="BS49" s="10">
        <f>3/24000000*OO[[#This Row],[127 (04JUL1985 18:00:00)-Water Temperature (C)]]*OO[[#This Row],[69]]</f>
        <v>4.6112734474424995E-7</v>
      </c>
      <c r="BT49" s="10">
        <f>3/24000000*OO[[#This Row],[128 (04JUL1985 21:00:00)-Water Temperature (C)]]*OO[[#This Row],[70]]</f>
        <v>4.5320338994174994E-7</v>
      </c>
      <c r="BU49" s="10">
        <f>3/24000000*OO[[#This Row],[129 (05JUL1985 00:00:00)-Water Temperature (C)]]*OO[[#This Row],[71]]</f>
        <v>3.9997670800274998E-7</v>
      </c>
      <c r="BV49" s="10">
        <f>3/24000000*OO[[#This Row],[130 (05JUL1985 03:00:00)-Water Temperature (C)]]*OO[[#This Row],[72]]</f>
        <v>3.3814630979999996E-7</v>
      </c>
      <c r="BW49" s="10">
        <f>3/24000000*OO[[#This Row],[131 (05JUL1985 06:00:00)-Water Temperature (C)]]*OO[[#This Row],[73]]</f>
        <v>2.9418415118749998E-7</v>
      </c>
      <c r="BX49" s="10">
        <f>3/24000000*OO[[#This Row],[132 (05JUL1985 09:00:00)-Water Temperature (C)]]*OO[[#This Row],[74]]</f>
        <v>3.1449151663737498E-7</v>
      </c>
      <c r="BY49" s="10">
        <f>3/24000000*OO[[#This Row],[133 (05JUL1985 12:00:00)-Water Temperature (C)]]*OO[[#This Row],[75]]</f>
        <v>4.2097596764024995E-7</v>
      </c>
      <c r="BZ49" s="10">
        <f>3/24000000*OO[[#This Row],[134 (05JUL1985 15:00:00)-Water Temperature (C)]]*OO[[#This Row],[76]]</f>
        <v>5.6877147661887503E-7</v>
      </c>
      <c r="CA49" s="10">
        <f>3/24000000*OO[[#This Row],[135 (05JUL1985 18:00:00)-Water Temperature (C)]]*OO[[#This Row],[77]]</f>
        <v>6.5752457567875E-7</v>
      </c>
      <c r="CB49" s="10">
        <f>3/24000000*OO[[#This Row],[136 (05JUL1985 21:00:00)-Water Temperature (C)]]*OO[[#This Row],[78]]</f>
        <v>6.6232320408749998E-7</v>
      </c>
      <c r="CC49" s="10">
        <f>3/24000000*OO[[#This Row],[137 (06JUL1985 00:00:00)-Water Temperature (C)]]*OO[[#This Row],[79]]</f>
        <v>6.1547616554774996E-7</v>
      </c>
      <c r="CD49" s="10">
        <f>3/24000000*OO[[#This Row],[138 (06JUL1985 03:00:00)-Water Temperature (C)]]*OO[[#This Row],[80]]</f>
        <v>5.1574649104300002E-7</v>
      </c>
      <c r="CE49" s="10">
        <f>3/24000000*OO[[#This Row],[139 (06JUL1985 06:00:00)-Water Temperature (C)]]*OO[[#This Row],[81]]</f>
        <v>3.7780602830949997E-7</v>
      </c>
      <c r="CF49" s="10">
        <f>3/24000000*OO[[#This Row],[140 (06JUL1985 09:00:00)-Water Temperature (C)]]*OO[[#This Row],[82]]</f>
        <v>2.8593735964924999E-7</v>
      </c>
      <c r="CG49" s="10">
        <f>3/24000000*OO[[#This Row],[141 (06JUL1985 12:00:00)-Water Temperature (C)]]*OO[[#This Row],[83]]</f>
        <v>2.6689345504037495E-7</v>
      </c>
      <c r="CH49" s="10">
        <f>3/24000000*OO[[#This Row],[142 (06JUL1985 15:00:00)-Water Temperature (C)]]*OO[[#This Row],[84]]</f>
        <v>2.78075857754E-7</v>
      </c>
      <c r="CI49" s="10">
        <f>3/24000000*OO[[#This Row],[143 (06JUL1985 18:00:00)-Water Temperature (C)]]*OO[[#This Row],[85]]</f>
        <v>3.0106454136349999E-7</v>
      </c>
      <c r="CJ49" s="10">
        <f>3/24000000*OO[[#This Row],[144 (06JUL1985 21:00:00)-Water Temperature (C)]]*OO[[#This Row],[86]]</f>
        <v>3.0443533673137501E-7</v>
      </c>
      <c r="CK49" s="10">
        <f>3/24000000*OO[[#This Row],[145 (07JUL1985 00:00:00)-Water Temperature (C)]]*OO[[#This Row],[87]]</f>
        <v>2.7909993077849995E-7</v>
      </c>
      <c r="CL49" s="10">
        <f>3/24000000*OO[[#This Row],[146 (07JUL1985 03:00:00)-Water Temperature (C)]]*OO[[#This Row],[88]]</f>
        <v>2.421760540375E-7</v>
      </c>
      <c r="CM49" s="10">
        <f>3/24000000*OO[[#This Row],[147 (07JUL1985 06:00:00)-Water Temperature (C)]]*OO[[#This Row],[89]]</f>
        <v>2.0643894995149997E-7</v>
      </c>
      <c r="CN49" s="10">
        <f>3/24000000*OO[[#This Row],[148 (07JUL1985 09:00:00)-Water Temperature (C)]]*OO[[#This Row],[90]]</f>
        <v>1.9734065235225001E-7</v>
      </c>
      <c r="CO49" s="10">
        <f>3/24000000*OO[[#This Row],[149 (07JUL1985 12:00:00)-Water Temperature (C)]]*OO[[#This Row],[91]]</f>
        <v>2.0264973594839997E-7</v>
      </c>
      <c r="CP49" s="10">
        <f>3/24000000*OO[[#This Row],[150 (07JUL1985 15:00:00)-Water Temperature (C)]]*OO[[#This Row],[92]]</f>
        <v>2.3838707946855001E-7</v>
      </c>
      <c r="CQ49" s="10">
        <f>3/24000000*OO[[#This Row],[151 (07JUL1985 18:00:00)-Water Temperature (C)]]*OO[[#This Row],[93]]</f>
        <v>2.8834205905500002E-7</v>
      </c>
      <c r="CR49" s="10">
        <f>3/24000000*OO[[#This Row],[152 (07JUL1985 21:00:00)-Water Temperature (C)]]*OO[[#This Row],[94]]</f>
        <v>3.0571972650381247E-7</v>
      </c>
      <c r="CS49" s="10">
        <f>3/24000000*OO[[#This Row],[153 (08JUL1985 00:00:00)-Water Temperature (C)]]*OO[[#This Row],[95]]</f>
        <v>2.8311822421361247E-7</v>
      </c>
      <c r="CT49" s="10">
        <f>3/24000000*OO[[#This Row],[154 (08JUL1985 03:00:00)-Water Temperature (C)]]*OO[[#This Row],[96]]</f>
        <v>2.5358172524439996E-7</v>
      </c>
      <c r="CU49" s="10">
        <f>3/24000000*OO[[#This Row],[155 (08JUL1985 06:00:00)-Water Temperature (C)]]*OO[[#This Row],[97]]</f>
        <v>2.102345722789125E-7</v>
      </c>
      <c r="CV49" s="10">
        <f>3/24000000*OO[[#This Row],[156 (08JUL1985 09:00:00)-Water Temperature (C)]]*OO[[#This Row],[98]]</f>
        <v>1.7980989266922498E-7</v>
      </c>
      <c r="CW49" s="10">
        <f>3/24000000*OO[[#This Row],[157 (08JUL1985 12:00:00)-Water Temperature (C)]]*OO[[#This Row],[99]]</f>
        <v>1.5935341990045002E-7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1.7571727812914718E-5</v>
      </c>
      <c r="D50" s="10">
        <f>3/24*OO[[#This Row],[60 (26JUN1985 09:00:00)-Water Temperature (C)]]*OO[[#This Row],[2]]/SUM(OO[2])</f>
        <v>4.5113156068103559E-2</v>
      </c>
      <c r="E50" s="10">
        <f>3/24*OO[[#This Row],[61 (26JUN1985 12:00:00)-Water Temperature (C)]]*OO[[#This Row],[3]]/SUM(OO[3])</f>
        <v>0.15121545173437728</v>
      </c>
      <c r="F50" s="10">
        <f>3/24*OO[[#This Row],[62 (26JUN1985 15:00:00)-Water Temperature (C)]]*OO[[#This Row],[4]]/SUM(OO[4])</f>
        <v>6.7959413479159597E-2</v>
      </c>
      <c r="G50" s="10">
        <f>3/24*OO[[#This Row],[63 (26JUN1985 18:00:00)-Water Temperature (C)]]*OO[[#This Row],[5]]/SUM(OO[5])</f>
        <v>1.0765281050704291E-2</v>
      </c>
      <c r="H50" s="10">
        <f>3/24*OO[[#This Row],[64 (26JUN1985 21:00:00)-Water Temperature (C)]]*OO[[#This Row],[6]]/SUM(OO[6])</f>
        <v>9.7723455744530715E-4</v>
      </c>
      <c r="I50" s="10">
        <f>3/24*OO[[#This Row],[65 (27JUN1985 00:00:00)-Water Temperature (C)]]*OO[[#This Row],[7]]/SUM(OO[7])</f>
        <v>9.319830258988907E-5</v>
      </c>
      <c r="J50" s="10">
        <f>3/24*OO[[#This Row],[66 (27JUN1985 03:00:00)-Water Temperature (C)]]*OO[[#This Row],[8]]/SUM(OO[8])</f>
        <v>2.8853923222405307E-5</v>
      </c>
      <c r="K50" s="10">
        <f>3/24*OO[[#This Row],[67 (27JUN1985 06:00:00)-Water Temperature (C)]]*OO[[#This Row],[9]]/SUM(OO[9])</f>
        <v>2.017866472994852E-5</v>
      </c>
      <c r="L50" s="10">
        <f>3/24*OO[[#This Row],[68 (27JUN1985 09:00:00)-Water Temperature (C)]]*OO[[#This Row],[10]]/SUM(OO[10])</f>
        <v>1.8617162628013725E-5</v>
      </c>
      <c r="M50" s="10">
        <f>3/24*OO[[#This Row],[69 (27JUN1985 12:00:00)-Water Temperature (C)]]*OO[[#This Row],[11]]/SUM(OO[11])</f>
        <v>2.2608357578716702E-5</v>
      </c>
      <c r="N50" s="10">
        <f>3/24*OO[[#This Row],[70 (27JUN1985 15:00:00)-Water Temperature (C)]]*OO[[#This Row],[12]]/SUM(OO[12])</f>
        <v>3.6928567450113261E-5</v>
      </c>
      <c r="O50" s="10">
        <f>3/24*OO[[#This Row],[71 (27JUN1985 18:00:00)-Water Temperature (C)]]*OO[[#This Row],[13]]/SUM(OO[13])</f>
        <v>5.3861665256457186E-5</v>
      </c>
      <c r="P50" s="10">
        <f>3/24*OO[[#This Row],[72 (27JUN1985 21:00:00)-Water Temperature (C)]]*OO[[#This Row],[14]]/SUM(OO[14])</f>
        <v>5.9938518534785383E-5</v>
      </c>
      <c r="Q50" s="10">
        <f>3/24*OO[[#This Row],[73 (28JUN1985 00:00:00)-Water Temperature (C)]]*OO[[#This Row],[15]]/SUM(OO[15])</f>
        <v>5.523826406913465E-5</v>
      </c>
      <c r="R50" s="10">
        <f>3/24*OO[[#This Row],[74 (28JUN1985 03:00:00)-Water Temperature (C)]]*OO[[#This Row],[16]]/SUM(OO[16])</f>
        <v>4.5370968625420738E-5</v>
      </c>
      <c r="S50" s="10">
        <f>3/24*OO[[#This Row],[75 (28JUN1985 06:00:00)-Water Temperature (C)]]*OO[[#This Row],[17]]/SUM(OO[17])</f>
        <v>3.4122300230806866E-5</v>
      </c>
      <c r="T50" s="10">
        <f>3/24*OO[[#This Row],[76 (28JUN1985 09:00:00)-Water Temperature (C)]]*OO[[#This Row],[18]]/SUM(OO[18])</f>
        <v>2.7764799112159745E-5</v>
      </c>
      <c r="U50" s="10">
        <f>3/24*OO[[#This Row],[77 (28JUN1985 12:00:00)-Water Temperature (C)]]*OO[[#This Row],[19]]/SUM(OO[19])</f>
        <v>2.4406589609832989E-5</v>
      </c>
      <c r="V50" s="10">
        <f>3/24000000*OO[[#This Row],[78 (28JUN1985 15:00:00)-Water Temperature (C)]]*OO[[#This Row],[20]]</f>
        <v>2.0909092742050001E-5</v>
      </c>
      <c r="W50" s="10">
        <f>3/24000000*OO[[#This Row],[79 (28JUN1985 18:00:00)-Water Temperature (C)]]*OO[[#This Row],[21]]</f>
        <v>1.6531677425381251E-5</v>
      </c>
      <c r="X50" s="10">
        <f>3/24000000*OO[[#This Row],[80 (28JUN1985 21:00:00)-Water Temperature (C)]]*OO[[#This Row],[22]]</f>
        <v>1.1691636294343748E-5</v>
      </c>
      <c r="Y50" s="10">
        <f>3/24000000*OO[[#This Row],[81 (29JUN1985 00:00:00)-Water Temperature (C)]]*OO[[#This Row],[23]]</f>
        <v>8.2613851341000006E-6</v>
      </c>
      <c r="Z50" s="10">
        <f>3/24000000*OO[[#This Row],[82 (29JUN1985 03:00:00)-Water Temperature (C)]]*OO[[#This Row],[24]]</f>
        <v>6.0242315498599992E-6</v>
      </c>
      <c r="AA50" s="10">
        <f>3/24000000*OO[[#This Row],[83 (29JUN1985 06:00:00)-Water Temperature (C)]]*OO[[#This Row],[25]]</f>
        <v>4.6839501423000006E-6</v>
      </c>
      <c r="AB50" s="10">
        <f>3/24000000*OO[[#This Row],[84 (29JUN1985 09:00:00)-Water Temperature (C)]]*OO[[#This Row],[26]]</f>
        <v>4.3105874371099999E-6</v>
      </c>
      <c r="AC50" s="10">
        <f>3/24000000*OO[[#This Row],[85 (29JUN1985 12:00:00)-Water Temperature (C)]]*OO[[#This Row],[27]]</f>
        <v>4.7128660656000003E-6</v>
      </c>
      <c r="AD50" s="10">
        <f>3/24000000*OO[[#This Row],[86 (29JUN1985 15:00:00)-Water Temperature (C)]]*OO[[#This Row],[28]]</f>
        <v>5.8079335454499997E-6</v>
      </c>
      <c r="AE50" s="10">
        <f>3/24000000*OO[[#This Row],[88 (29JUN1985 21:00:00)-Water Temperature (C)]]*OO[[#This Row],[30]]</f>
        <v>7.1990765571700002E-6</v>
      </c>
      <c r="AF50" s="10">
        <f>3/24000000*OO[[#This Row],[88 (29JUN1985 21:00:00)-Water Temperature (C)]]*OO[[#This Row],[30]]</f>
        <v>7.1990765571700002E-6</v>
      </c>
      <c r="AG50" s="10">
        <f>3/24000000*OO[[#This Row],[89 (30JUN1985 00:00:00)-Water Temperature (C)]]*OO[[#This Row],[31]]</f>
        <v>6.6402306413937501E-6</v>
      </c>
      <c r="AH50" s="10">
        <f>3/24000000*OO[[#This Row],[90 (30JUN1985 03:00:00)-Water Temperature (C)]]*OO[[#This Row],[32]]</f>
        <v>5.8449961100299998E-6</v>
      </c>
      <c r="AI50" s="10">
        <f>3/24000000*OO[[#This Row],[91 (30JUN1985 06:00:00)-Water Temperature (C)]]*OO[[#This Row],[33]]</f>
        <v>4.6382412624337502E-6</v>
      </c>
      <c r="AJ50" s="10">
        <f>3/24000000*OO[[#This Row],[92 (30JUN1985 09:00:00)-Water Temperature (C)]]*OO[[#This Row],[34]]</f>
        <v>3.5239530491375004E-6</v>
      </c>
      <c r="AK50" s="10">
        <f>3/24000000*OO[[#This Row],[93 (30JUN1985 12:00:00)-Water Temperature (C)]]*OO[[#This Row],[35]]</f>
        <v>3.0952654271500001E-6</v>
      </c>
      <c r="AL50" s="10">
        <f>3/24000000*OO[[#This Row],[94 (30JUN1985 15:00:00)-Water Temperature (C)]]*OO[[#This Row],[36]]</f>
        <v>3.7305948142199998E-6</v>
      </c>
      <c r="AM50" s="10">
        <f>3/24000000*OO[[#This Row],[95 (30JUN1985 18:00:00)-Water Temperature (C)]]*OO[[#This Row],[37]]</f>
        <v>4.4441735977237503E-6</v>
      </c>
      <c r="AN50" s="10">
        <f>3/24000000*OO[[#This Row],[96 (30JUN1985 21:00:00)-Water Temperature (C)]]*OO[[#This Row],[38]]</f>
        <v>4.5251501202462492E-6</v>
      </c>
      <c r="AO50" s="10">
        <f>3/24000000*OO[[#This Row],[97 (01JUL1985 00:00:00)-Water Temperature (C)]]*OO[[#This Row],[39]]</f>
        <v>4.2877361284624997E-6</v>
      </c>
      <c r="AP50" s="10">
        <f>3/24000000*OO[[#This Row],[98 (01JUL1985 03:00:00)-Water Temperature (C)]]*OO[[#This Row],[40]]</f>
        <v>3.8412795751625E-6</v>
      </c>
      <c r="AQ50" s="10">
        <f>3/24000000*OO[[#This Row],[99 (01JUL1985 06:00:00)-Water Temperature (C)]]*OO[[#This Row],[41]]</f>
        <v>3.0812442657274999E-6</v>
      </c>
      <c r="AR50" s="10">
        <f>3/24000000*OO[[#This Row],[100 (01JUL1985 09:00:00)-Water Temperature (C)]]*OO[[#This Row],[42]]</f>
        <v>2.4787982052374996E-6</v>
      </c>
      <c r="AS50" s="10">
        <f>3/24000000*OO[[#This Row],[101 (01JUL1985 12:00:00)-Water Temperature (C)]]*OO[[#This Row],[43]]</f>
        <v>2.2476596021025002E-6</v>
      </c>
      <c r="AT50" s="10">
        <f>3/24000000*OO[[#This Row],[102 (01JUL1985 15:00:00)-Water Temperature (C)]]*OO[[#This Row],[44]]</f>
        <v>2.4064391597459995E-6</v>
      </c>
      <c r="AU50" s="10">
        <f>3/24000000*OO[[#This Row],[103 (01JUL1985 18:00:00)-Water Temperature (C)]]*OO[[#This Row],[45]]</f>
        <v>2.5117539210885004E-6</v>
      </c>
      <c r="AV50" s="10">
        <f>3/24000000*OO[[#This Row],[104 (01JUL1985 21:00:00)-Water Temperature (C)]]*OO[[#This Row],[46]]</f>
        <v>2.5059022563800003E-6</v>
      </c>
      <c r="AW50" s="10">
        <f>3/24000000*OO[[#This Row],[105 (02JUL1985 00:00:00)-Water Temperature (C)]]*OO[[#This Row],[47]]</f>
        <v>2.2805941177507498E-6</v>
      </c>
      <c r="AX50" s="10">
        <f>3/24000000*OO[[#This Row],[106 (02JUL1985 03:00:00)-Water Temperature (C)]]*OO[[#This Row],[48]]</f>
        <v>1.9487880890534996E-6</v>
      </c>
      <c r="AY50" s="10">
        <f>3/24000000*OO[[#This Row],[107 (02JUL1985 06:00:00)-Water Temperature (C)]]*OO[[#This Row],[49]]</f>
        <v>1.5964965761662501E-6</v>
      </c>
      <c r="AZ50" s="10">
        <f>3/24000000*OO[[#This Row],[108 (02JUL1985 09:00:00)-Water Temperature (C)]]*OO[[#This Row],[50]]</f>
        <v>1.5583435408832499E-6</v>
      </c>
      <c r="BA50" s="10">
        <f>3/24000000*OO[[#This Row],[109 (02JUL1985 12:00:00)-Water Temperature (C)]]*OO[[#This Row],[51]]</f>
        <v>1.7030912022378747E-6</v>
      </c>
      <c r="BB50" s="10">
        <f>3/24000000*OO[[#This Row],[110 (02JUL1985 15:00:00)-Water Temperature (C)]]*OO[[#This Row],[52]]</f>
        <v>2.0007444362399996E-6</v>
      </c>
      <c r="BC50" s="10">
        <f>3/24000000*OO[[#This Row],[111 (02JUL1985 18:00:00)-Water Temperature (C)]]*OO[[#This Row],[53]]</f>
        <v>2.2627392919372499E-6</v>
      </c>
      <c r="BD50" s="10">
        <f>3/24000000*OO[[#This Row],[112 (02JUL1985 21:00:00)-Water Temperature (C)]]*OO[[#This Row],[54]]</f>
        <v>2.2395099201848746E-6</v>
      </c>
      <c r="BE50" s="10">
        <f>3/24000000*OO[[#This Row],[113 (03JUL1985 00:00:00)-Water Temperature (C)]]*OO[[#This Row],[55]]</f>
        <v>2.0570499475065003E-6</v>
      </c>
      <c r="BF50" s="10">
        <f>3/24000000*OO[[#This Row],[114 (03JUL1985 03:00:00)-Water Temperature (C)]]*OO[[#This Row],[56]]</f>
        <v>1.7506625853456247E-6</v>
      </c>
      <c r="BG50" s="10">
        <f>3/24000000*OO[[#This Row],[115 (03JUL1985 06:00:00)-Water Temperature (C)]]*OO[[#This Row],[57]]</f>
        <v>1.4035975141361248E-6</v>
      </c>
      <c r="BH50" s="10">
        <f>3/24000000*OO[[#This Row],[116 (03JUL1985 09:00:00)-Water Temperature (C)]]*OO[[#This Row],[58]]</f>
        <v>1.299645768563E-6</v>
      </c>
      <c r="BI50" s="10">
        <f>3/24000000*OO[[#This Row],[117 (03JUL1985 12:00:00)-Water Temperature (C)]]*OO[[#This Row],[59]]</f>
        <v>1.5403075730775001E-6</v>
      </c>
      <c r="BJ50" s="10">
        <f>3/24000000*OO[[#This Row],[118 (03JUL1985 15:00:00)-Water Temperature (C)]]*OO[[#This Row],[60]]</f>
        <v>1.9442917608989996E-6</v>
      </c>
      <c r="BK50" s="10">
        <f>3/24000000*OO[[#This Row],[119 (03JUL1985 18:00:00)-Water Temperature (C)]]*OO[[#This Row],[61]]</f>
        <v>2.189960641196125E-6</v>
      </c>
      <c r="BL50" s="10">
        <f>3/24000000*OO[[#This Row],[120 (03JUL1985 21:00:00)-Water Temperature (C)]]*OO[[#This Row],[62]]</f>
        <v>2.1955390855587501E-6</v>
      </c>
      <c r="BM50" s="10">
        <f>3/24000000*OO[[#This Row],[121 (04JUL1985 00:00:00)-Water Temperature (C)]]*OO[[#This Row],[63]]</f>
        <v>2.0292391312593752E-6</v>
      </c>
      <c r="BN50" s="10">
        <f>3/24000000*OO[[#This Row],[122 (04JUL1985 03:00:00)-Water Temperature (C)]]*OO[[#This Row],[64]]</f>
        <v>1.6910462578774998E-6</v>
      </c>
      <c r="BO50" s="10">
        <f>3/24000000*OO[[#This Row],[123 (04JUL1985 06:00:00)-Water Temperature (C)]]*OO[[#This Row],[65]]</f>
        <v>1.25344446070125E-6</v>
      </c>
      <c r="BP50" s="10">
        <f>3/24000000*OO[[#This Row],[124 (04JUL1985 09:00:00)-Water Temperature (C)]]*OO[[#This Row],[66]]</f>
        <v>1.00635673920675E-6</v>
      </c>
      <c r="BQ50" s="10">
        <f>3/24000000*OO[[#This Row],[125 (04JUL1985 12:00:00)-Water Temperature (C)]]*OO[[#This Row],[67]]</f>
        <v>9.3860883912600005E-7</v>
      </c>
      <c r="BR50" s="10">
        <f>3/24000000*OO[[#This Row],[126 (04JUL1985 15:00:00)-Water Temperature (C)]]*OO[[#This Row],[68]]</f>
        <v>9.1525366965524999E-7</v>
      </c>
      <c r="BS50" s="10">
        <f>3/24000000*OO[[#This Row],[127 (04JUL1985 18:00:00)-Water Temperature (C)]]*OO[[#This Row],[69]]</f>
        <v>9.1454326444924999E-7</v>
      </c>
      <c r="BT50" s="10">
        <f>3/24000000*OO[[#This Row],[128 (04JUL1985 21:00:00)-Water Temperature (C)]]*OO[[#This Row],[70]]</f>
        <v>9.0755438065987488E-7</v>
      </c>
      <c r="BU50" s="10">
        <f>3/24000000*OO[[#This Row],[129 (05JUL1985 00:00:00)-Water Temperature (C)]]*OO[[#This Row],[71]]</f>
        <v>8.0985830097299988E-7</v>
      </c>
      <c r="BV50" s="10">
        <f>3/24000000*OO[[#This Row],[130 (05JUL1985 03:00:00)-Water Temperature (C)]]*OO[[#This Row],[72]]</f>
        <v>6.8668082884799988E-7</v>
      </c>
      <c r="BW50" s="10">
        <f>3/24000000*OO[[#This Row],[131 (05JUL1985 06:00:00)-Water Temperature (C)]]*OO[[#This Row],[73]]</f>
        <v>5.9320670038162503E-7</v>
      </c>
      <c r="BX50" s="10">
        <f>3/24000000*OO[[#This Row],[132 (05JUL1985 09:00:00)-Water Temperature (C)]]*OO[[#This Row],[74]]</f>
        <v>6.2637572581725008E-7</v>
      </c>
      <c r="BY50" s="10">
        <f>3/24000000*OO[[#This Row],[133 (05JUL1985 12:00:00)-Water Temperature (C)]]*OO[[#This Row],[75]]</f>
        <v>8.3091648474625004E-7</v>
      </c>
      <c r="BZ50" s="10">
        <f>3/24000000*OO[[#This Row],[134 (05JUL1985 15:00:00)-Water Temperature (C)]]*OO[[#This Row],[76]]</f>
        <v>1.1221222061221251E-6</v>
      </c>
      <c r="CA50" s="10">
        <f>3/24000000*OO[[#This Row],[135 (05JUL1985 18:00:00)-Water Temperature (C)]]*OO[[#This Row],[77]]</f>
        <v>1.3057667378414999E-6</v>
      </c>
      <c r="CB50" s="10">
        <f>3/24000000*OO[[#This Row],[136 (05JUL1985 21:00:00)-Water Temperature (C)]]*OO[[#This Row],[78]]</f>
        <v>1.3181708068714998E-6</v>
      </c>
      <c r="CC50" s="10">
        <f>3/24000000*OO[[#This Row],[137 (06JUL1985 00:00:00)-Water Temperature (C)]]*OO[[#This Row],[79]]</f>
        <v>1.2335320732844998E-6</v>
      </c>
      <c r="CD50" s="10">
        <f>3/24000000*OO[[#This Row],[138 (06JUL1985 03:00:00)-Water Temperature (C)]]*OO[[#This Row],[80]]</f>
        <v>1.055521451915E-6</v>
      </c>
      <c r="CE50" s="10">
        <f>3/24000000*OO[[#This Row],[139 (06JUL1985 06:00:00)-Water Temperature (C)]]*OO[[#This Row],[81]]</f>
        <v>7.8854105001199991E-7</v>
      </c>
      <c r="CF50" s="10">
        <f>3/24000000*OO[[#This Row],[140 (06JUL1985 09:00:00)-Water Temperature (C)]]*OO[[#This Row],[82]]</f>
        <v>5.9379128596125002E-7</v>
      </c>
      <c r="CG50" s="10">
        <f>3/24000000*OO[[#This Row],[141 (06JUL1985 12:00:00)-Water Temperature (C)]]*OO[[#This Row],[83]]</f>
        <v>5.3921353030374995E-7</v>
      </c>
      <c r="CH50" s="10">
        <f>3/24000000*OO[[#This Row],[142 (06JUL1985 15:00:00)-Water Temperature (C)]]*OO[[#This Row],[84]]</f>
        <v>5.5573695534174999E-7</v>
      </c>
      <c r="CI50" s="10">
        <f>3/24000000*OO[[#This Row],[143 (06JUL1985 18:00:00)-Water Temperature (C)]]*OO[[#This Row],[85]]</f>
        <v>5.9386468446987495E-7</v>
      </c>
      <c r="CJ50" s="10">
        <f>3/24000000*OO[[#This Row],[144 (06JUL1985 21:00:00)-Water Temperature (C)]]*OO[[#This Row],[86]]</f>
        <v>6.0873931828624991E-7</v>
      </c>
      <c r="CK50" s="10">
        <f>3/24000000*OO[[#This Row],[145 (07JUL1985 00:00:00)-Water Temperature (C)]]*OO[[#This Row],[87]]</f>
        <v>5.6005469852762501E-7</v>
      </c>
      <c r="CL50" s="10">
        <f>3/24000000*OO[[#This Row],[146 (07JUL1985 03:00:00)-Water Temperature (C)]]*OO[[#This Row],[88]]</f>
        <v>4.9083490583112494E-7</v>
      </c>
      <c r="CM50" s="10">
        <f>3/24000000*OO[[#This Row],[147 (07JUL1985 06:00:00)-Water Temperature (C)]]*OO[[#This Row],[89]]</f>
        <v>4.1876791632599995E-7</v>
      </c>
      <c r="CN50" s="10">
        <f>3/24000000*OO[[#This Row],[148 (07JUL1985 09:00:00)-Water Temperature (C)]]*OO[[#This Row],[90]]</f>
        <v>3.9936873321774995E-7</v>
      </c>
      <c r="CO50" s="10">
        <f>3/24000000*OO[[#This Row],[149 (07JUL1985 12:00:00)-Water Temperature (C)]]*OO[[#This Row],[91]]</f>
        <v>4.0413954658299993E-7</v>
      </c>
      <c r="CP50" s="10">
        <f>3/24000000*OO[[#This Row],[150 (07JUL1985 15:00:00)-Water Temperature (C)]]*OO[[#This Row],[92]]</f>
        <v>4.7231528324574996E-7</v>
      </c>
      <c r="CQ50" s="10">
        <f>3/24000000*OO[[#This Row],[151 (07JUL1985 18:00:00)-Water Temperature (C)]]*OO[[#This Row],[93]]</f>
        <v>5.6984741831024995E-7</v>
      </c>
      <c r="CR50" s="10">
        <f>3/24000000*OO[[#This Row],[152 (07JUL1985 21:00:00)-Water Temperature (C)]]*OO[[#This Row],[94]]</f>
        <v>6.1161203255199996E-7</v>
      </c>
      <c r="CS50" s="10">
        <f>3/24000000*OO[[#This Row],[153 (08JUL1985 00:00:00)-Water Temperature (C)]]*OO[[#This Row],[95]]</f>
        <v>5.6513352298049998E-7</v>
      </c>
      <c r="CT50" s="10">
        <f>3/24000000*OO[[#This Row],[154 (08JUL1985 03:00:00)-Water Temperature (C)]]*OO[[#This Row],[96]]</f>
        <v>5.1189001195199992E-7</v>
      </c>
      <c r="CU50" s="10">
        <f>3/24000000*OO[[#This Row],[155 (08JUL1985 06:00:00)-Water Temperature (C)]]*OO[[#This Row],[97]]</f>
        <v>4.2978181913062498E-7</v>
      </c>
      <c r="CV50" s="10">
        <f>3/24000000*OO[[#This Row],[156 (08JUL1985 09:00:00)-Water Temperature (C)]]*OO[[#This Row],[98]]</f>
        <v>3.6820306745499998E-7</v>
      </c>
      <c r="CW50" s="10">
        <f>3/24000000*OO[[#This Row],[157 (08JUL1985 12:00:00)-Water Temperature (C)]]*OO[[#This Row],[99]]</f>
        <v>3.2585984731474993E-7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2.7990793975687167E-6</v>
      </c>
      <c r="D51" s="10">
        <f>3/24*OO[[#This Row],[60 (26JUN1985 09:00:00)-Water Temperature (C)]]*OO[[#This Row],[2]]/SUM(OO[2])</f>
        <v>2.3338657001342092E-2</v>
      </c>
      <c r="E51" s="10">
        <f>3/24*OO[[#This Row],[61 (26JUN1985 12:00:00)-Water Temperature (C)]]*OO[[#This Row],[3]]/SUM(OO[3])</f>
        <v>0.10734343851652764</v>
      </c>
      <c r="F51" s="10">
        <f>3/24*OO[[#This Row],[62 (26JUN1985 15:00:00)-Water Temperature (C)]]*OO[[#This Row],[4]]/SUM(OO[4])</f>
        <v>5.6168169406078973E-2</v>
      </c>
      <c r="G51" s="10">
        <f>3/24*OO[[#This Row],[63 (26JUN1985 18:00:00)-Water Temperature (C)]]*OO[[#This Row],[5]]/SUM(OO[5])</f>
        <v>9.6608110594886363E-3</v>
      </c>
      <c r="H51" s="10">
        <f>3/24*OO[[#This Row],[64 (26JUN1985 21:00:00)-Water Temperature (C)]]*OO[[#This Row],[6]]/SUM(OO[6])</f>
        <v>9.0894287512272888E-4</v>
      </c>
      <c r="I51" s="10">
        <f>3/24*OO[[#This Row],[65 (27JUN1985 00:00:00)-Water Temperature (C)]]*OO[[#This Row],[7]]/SUM(OO[7])</f>
        <v>8.150470521519822E-5</v>
      </c>
      <c r="J51" s="10">
        <f>3/24*OO[[#This Row],[66 (27JUN1985 03:00:00)-Water Temperature (C)]]*OO[[#This Row],[8]]/SUM(OO[8])</f>
        <v>2.174792992493172E-5</v>
      </c>
      <c r="K51" s="10">
        <f>3/24*OO[[#This Row],[67 (27JUN1985 06:00:00)-Water Temperature (C)]]*OO[[#This Row],[9]]/SUM(OO[9])</f>
        <v>1.467547192022178E-5</v>
      </c>
      <c r="L51" s="10">
        <f>3/24*OO[[#This Row],[68 (27JUN1985 09:00:00)-Water Temperature (C)]]*OO[[#This Row],[10]]/SUM(OO[10])</f>
        <v>1.3400770583293899E-5</v>
      </c>
      <c r="M51" s="10">
        <f>3/24*OO[[#This Row],[69 (27JUN1985 12:00:00)-Water Temperature (C)]]*OO[[#This Row],[11]]/SUM(OO[11])</f>
        <v>1.5710798309038626E-5</v>
      </c>
      <c r="N51" s="10">
        <f>3/24*OO[[#This Row],[70 (27JUN1985 15:00:00)-Water Temperature (C)]]*OO[[#This Row],[12]]/SUM(OO[12])</f>
        <v>2.5181915427602311E-5</v>
      </c>
      <c r="O51" s="10">
        <f>3/24*OO[[#This Row],[71 (27JUN1985 18:00:00)-Water Temperature (C)]]*OO[[#This Row],[13]]/SUM(OO[13])</f>
        <v>3.7217665450627774E-5</v>
      </c>
      <c r="P51" s="10">
        <f>3/24*OO[[#This Row],[72 (27JUN1985 21:00:00)-Water Temperature (C)]]*OO[[#This Row],[14]]/SUM(OO[14])</f>
        <v>4.195561862777205E-5</v>
      </c>
      <c r="Q51" s="10">
        <f>3/24*OO[[#This Row],[73 (28JUN1985 00:00:00)-Water Temperature (C)]]*OO[[#This Row],[15]]/SUM(OO[15])</f>
        <v>3.9011210173821384E-5</v>
      </c>
      <c r="R51" s="10">
        <f>3/24*OO[[#This Row],[74 (28JUN1985 03:00:00)-Water Temperature (C)]]*OO[[#This Row],[16]]/SUM(OO[16])</f>
        <v>3.230954736458056E-5</v>
      </c>
      <c r="S51" s="10">
        <f>3/24*OO[[#This Row],[75 (28JUN1985 06:00:00)-Water Temperature (C)]]*OO[[#This Row],[17]]/SUM(OO[17])</f>
        <v>2.4407212085597418E-5</v>
      </c>
      <c r="T51" s="10">
        <f>3/24*OO[[#This Row],[76 (28JUN1985 09:00:00)-Water Temperature (C)]]*OO[[#This Row],[18]]/SUM(OO[18])</f>
        <v>1.9721762484196651E-5</v>
      </c>
      <c r="U51" s="10">
        <f>3/24*OO[[#This Row],[77 (28JUN1985 12:00:00)-Water Temperature (C)]]*OO[[#This Row],[19]]/SUM(OO[19])</f>
        <v>1.7252183041822463E-5</v>
      </c>
      <c r="V51" s="10">
        <f>3/24000000*OO[[#This Row],[78 (28JUN1985 15:00:00)-Water Temperature (C)]]*OO[[#This Row],[20]]</f>
        <v>1.4799704942457501E-5</v>
      </c>
      <c r="W51" s="10">
        <f>3/24000000*OO[[#This Row],[79 (28JUN1985 18:00:00)-Water Temperature (C)]]*OO[[#This Row],[21]]</f>
        <v>1.1827443749739999E-5</v>
      </c>
      <c r="X51" s="10">
        <f>3/24000000*OO[[#This Row],[80 (28JUN1985 21:00:00)-Water Temperature (C)]]*OO[[#This Row],[22]]</f>
        <v>8.3269005620962509E-6</v>
      </c>
      <c r="Y51" s="10">
        <f>3/24000000*OO[[#This Row],[81 (29JUN1985 00:00:00)-Water Temperature (C)]]*OO[[#This Row],[23]]</f>
        <v>5.8761189743399998E-6</v>
      </c>
      <c r="Z51" s="10">
        <f>3/24000000*OO[[#This Row],[82 (29JUN1985 03:00:00)-Water Temperature (C)]]*OO[[#This Row],[24]]</f>
        <v>4.2616439465999991E-6</v>
      </c>
      <c r="AA51" s="10">
        <f>3/24000000*OO[[#This Row],[83 (29JUN1985 06:00:00)-Water Temperature (C)]]*OO[[#This Row],[25]]</f>
        <v>3.2998116807012494E-6</v>
      </c>
      <c r="AB51" s="10">
        <f>3/24000000*OO[[#This Row],[84 (29JUN1985 09:00:00)-Water Temperature (C)]]*OO[[#This Row],[26]]</f>
        <v>3.0115015395237498E-6</v>
      </c>
      <c r="AC51" s="10">
        <f>3/24000000*OO[[#This Row],[85 (29JUN1985 12:00:00)-Water Temperature (C)]]*OO[[#This Row],[27]]</f>
        <v>3.2660265364512499E-6</v>
      </c>
      <c r="AD51" s="10">
        <f>3/24000000*OO[[#This Row],[86 (29JUN1985 15:00:00)-Water Temperature (C)]]*OO[[#This Row],[28]]</f>
        <v>4.0132924395975E-6</v>
      </c>
      <c r="AE51" s="10">
        <f>3/24000000*OO[[#This Row],[88 (29JUN1985 21:00:00)-Water Temperature (C)]]*OO[[#This Row],[30]]</f>
        <v>4.9768816156649993E-6</v>
      </c>
      <c r="AF51" s="10">
        <f>3/24000000*OO[[#This Row],[88 (29JUN1985 21:00:00)-Water Temperature (C)]]*OO[[#This Row],[30]]</f>
        <v>4.9768816156649993E-6</v>
      </c>
      <c r="AG51" s="10">
        <f>3/24000000*OO[[#This Row],[89 (30JUN1985 00:00:00)-Water Temperature (C)]]*OO[[#This Row],[31]]</f>
        <v>4.5893000517437497E-6</v>
      </c>
      <c r="AH51" s="10">
        <f>3/24000000*OO[[#This Row],[90 (30JUN1985 03:00:00)-Water Temperature (C)]]*OO[[#This Row],[32]]</f>
        <v>4.0780119897999997E-6</v>
      </c>
      <c r="AI51" s="10">
        <f>3/24000000*OO[[#This Row],[91 (30JUN1985 06:00:00)-Water Temperature (C)]]*OO[[#This Row],[33]]</f>
        <v>3.2773654008937498E-6</v>
      </c>
      <c r="AJ51" s="10">
        <f>3/24000000*OO[[#This Row],[92 (30JUN1985 09:00:00)-Water Temperature (C)]]*OO[[#This Row],[34]]</f>
        <v>2.5061432768399999E-6</v>
      </c>
      <c r="AK51" s="10">
        <f>3/24000000*OO[[#This Row],[93 (30JUN1985 12:00:00)-Water Temperature (C)]]*OO[[#This Row],[35]]</f>
        <v>2.1701977279124996E-6</v>
      </c>
      <c r="AL51" s="10">
        <f>3/24000000*OO[[#This Row],[94 (30JUN1985 15:00:00)-Water Temperature (C)]]*OO[[#This Row],[36]]</f>
        <v>2.5824086914656249E-6</v>
      </c>
      <c r="AM51" s="10">
        <f>3/24000000*OO[[#This Row],[95 (30JUN1985 18:00:00)-Water Temperature (C)]]*OO[[#This Row],[37]]</f>
        <v>3.0656281106092501E-6</v>
      </c>
      <c r="AN51" s="10">
        <f>3/24000000*OO[[#This Row],[96 (30JUN1985 21:00:00)-Water Temperature (C)]]*OO[[#This Row],[38]]</f>
        <v>3.1237270169598751E-6</v>
      </c>
      <c r="AO51" s="10">
        <f>3/24000000*OO[[#This Row],[97 (01JUL1985 00:00:00)-Water Temperature (C)]]*OO[[#This Row],[39]]</f>
        <v>2.9542441203033746E-6</v>
      </c>
      <c r="AP51" s="10">
        <f>3/24000000*OO[[#This Row],[98 (01JUL1985 03:00:00)-Water Temperature (C)]]*OO[[#This Row],[40]]</f>
        <v>2.6771330078814997E-6</v>
      </c>
      <c r="AQ51" s="10">
        <f>3/24000000*OO[[#This Row],[99 (01JUL1985 06:00:00)-Water Temperature (C)]]*OO[[#This Row],[41]]</f>
        <v>2.1763589480619996E-6</v>
      </c>
      <c r="AR51" s="10">
        <f>3/24000000*OO[[#This Row],[100 (01JUL1985 09:00:00)-Water Temperature (C)]]*OO[[#This Row],[42]]</f>
        <v>1.7571053727883747E-6</v>
      </c>
      <c r="AS51" s="10">
        <f>3/24000000*OO[[#This Row],[101 (01JUL1985 12:00:00)-Water Temperature (C)]]*OO[[#This Row],[43]]</f>
        <v>1.57352542887175E-6</v>
      </c>
      <c r="AT51" s="10">
        <f>3/24000000*OO[[#This Row],[102 (01JUL1985 15:00:00)-Water Temperature (C)]]*OO[[#This Row],[44]]</f>
        <v>1.6627220278871249E-6</v>
      </c>
      <c r="AU51" s="10">
        <f>3/24000000*OO[[#This Row],[103 (01JUL1985 18:00:00)-Water Temperature (C)]]*OO[[#This Row],[45]]</f>
        <v>1.7310199126286249E-6</v>
      </c>
      <c r="AV51" s="10">
        <f>3/24000000*OO[[#This Row],[104 (01JUL1985 21:00:00)-Water Temperature (C)]]*OO[[#This Row],[46]]</f>
        <v>1.7289550432612501E-6</v>
      </c>
      <c r="AW51" s="10">
        <f>3/24000000*OO[[#This Row],[105 (02JUL1985 00:00:00)-Water Temperature (C)]]*OO[[#This Row],[47]]</f>
        <v>1.5818940408757501E-6</v>
      </c>
      <c r="AX51" s="10">
        <f>3/24000000*OO[[#This Row],[106 (02JUL1985 03:00:00)-Water Temperature (C)]]*OO[[#This Row],[48]]</f>
        <v>1.3625863553054998E-6</v>
      </c>
      <c r="AY51" s="10">
        <f>3/24000000*OO[[#This Row],[107 (02JUL1985 06:00:00)-Water Temperature (C)]]*OO[[#This Row],[49]]</f>
        <v>1.1205454995449997E-6</v>
      </c>
      <c r="AZ51" s="10">
        <f>3/24000000*OO[[#This Row],[108 (02JUL1985 09:00:00)-Water Temperature (C)]]*OO[[#This Row],[50]]</f>
        <v>1.0870185004058748E-6</v>
      </c>
      <c r="BA51" s="10">
        <f>3/24000000*OO[[#This Row],[109 (02JUL1985 12:00:00)-Water Temperature (C)]]*OO[[#This Row],[51]]</f>
        <v>1.1834629720404997E-6</v>
      </c>
      <c r="BB51" s="10">
        <f>3/24000000*OO[[#This Row],[110 (02JUL1985 15:00:00)-Water Temperature (C)]]*OO[[#This Row],[52]]</f>
        <v>1.3787282145656248E-6</v>
      </c>
      <c r="BC51" s="10">
        <f>3/24000000*OO[[#This Row],[111 (02JUL1985 18:00:00)-Water Temperature (C)]]*OO[[#This Row],[53]]</f>
        <v>1.5598744304259998E-6</v>
      </c>
      <c r="BD51" s="10">
        <f>3/24000000*OO[[#This Row],[112 (02JUL1985 21:00:00)-Water Temperature (C)]]*OO[[#This Row],[54]]</f>
        <v>1.5448587425114998E-6</v>
      </c>
      <c r="BE51" s="10">
        <f>3/24000000*OO[[#This Row],[113 (03JUL1985 00:00:00)-Water Temperature (C)]]*OO[[#This Row],[55]]</f>
        <v>1.4267731221562498E-6</v>
      </c>
      <c r="BF51" s="10">
        <f>3/24000000*OO[[#This Row],[114 (03JUL1985 03:00:00)-Water Temperature (C)]]*OO[[#This Row],[56]]</f>
        <v>1.225142661745375E-6</v>
      </c>
      <c r="BG51" s="10">
        <f>3/24000000*OO[[#This Row],[115 (03JUL1985 06:00:00)-Water Temperature (C)]]*OO[[#This Row],[57]]</f>
        <v>9.8970737207400006E-7</v>
      </c>
      <c r="BH51" s="10">
        <f>3/24000000*OO[[#This Row],[116 (03JUL1985 09:00:00)-Water Temperature (C)]]*OO[[#This Row],[58]]</f>
        <v>9.0986021600499989E-7</v>
      </c>
      <c r="BI51" s="10">
        <f>3/24000000*OO[[#This Row],[117 (03JUL1985 12:00:00)-Water Temperature (C)]]*OO[[#This Row],[59]]</f>
        <v>1.0659826109624999E-6</v>
      </c>
      <c r="BJ51" s="10">
        <f>3/24000000*OO[[#This Row],[118 (03JUL1985 15:00:00)-Water Temperature (C)]]*OO[[#This Row],[60]]</f>
        <v>1.341589220294625E-6</v>
      </c>
      <c r="BK51" s="10">
        <f>3/24000000*OO[[#This Row],[119 (03JUL1985 18:00:00)-Water Temperature (C)]]*OO[[#This Row],[61]]</f>
        <v>1.5086412904264998E-6</v>
      </c>
      <c r="BL51" s="10">
        <f>3/24000000*OO[[#This Row],[120 (03JUL1985 21:00:00)-Water Temperature (C)]]*OO[[#This Row],[62]]</f>
        <v>1.51274961388875E-6</v>
      </c>
      <c r="BM51" s="10">
        <f>3/24000000*OO[[#This Row],[121 (04JUL1985 00:00:00)-Water Temperature (C)]]*OO[[#This Row],[63]]</f>
        <v>1.4070398387699997E-6</v>
      </c>
      <c r="BN51" s="10">
        <f>3/24000000*OO[[#This Row],[122 (04JUL1985 03:00:00)-Water Temperature (C)]]*OO[[#This Row],[64]]</f>
        <v>1.1886406729299999E-6</v>
      </c>
      <c r="BO51" s="10">
        <f>3/24000000*OO[[#This Row],[123 (04JUL1985 06:00:00)-Water Temperature (C)]]*OO[[#This Row],[65]]</f>
        <v>8.9166786147074996E-7</v>
      </c>
      <c r="BP51" s="10">
        <f>3/24000000*OO[[#This Row],[124 (04JUL1985 09:00:00)-Water Temperature (C)]]*OO[[#This Row],[66]]</f>
        <v>7.1199418886249988E-7</v>
      </c>
      <c r="BQ51" s="10">
        <f>3/24000000*OO[[#This Row],[125 (04JUL1985 12:00:00)-Water Temperature (C)]]*OO[[#This Row],[67]]</f>
        <v>6.5579213422799997E-7</v>
      </c>
      <c r="BR51" s="10">
        <f>3/24000000*OO[[#This Row],[126 (04JUL1985 15:00:00)-Water Temperature (C)]]*OO[[#This Row],[68]]</f>
        <v>6.28646389469125E-7</v>
      </c>
      <c r="BS51" s="10">
        <f>3/24000000*OO[[#This Row],[127 (04JUL1985 18:00:00)-Water Temperature (C)]]*OO[[#This Row],[69]]</f>
        <v>6.2987832944400001E-7</v>
      </c>
      <c r="BT51" s="10">
        <f>3/24000000*OO[[#This Row],[128 (04JUL1985 21:00:00)-Water Temperature (C)]]*OO[[#This Row],[70]]</f>
        <v>6.2712784052000007E-7</v>
      </c>
      <c r="BU51" s="10">
        <f>3/24000000*OO[[#This Row],[129 (05JUL1985 00:00:00)-Water Temperature (C)]]*OO[[#This Row],[71]]</f>
        <v>5.6403501614175E-7</v>
      </c>
      <c r="BV51" s="10">
        <f>3/24000000*OO[[#This Row],[130 (05JUL1985 03:00:00)-Water Temperature (C)]]*OO[[#This Row],[72]]</f>
        <v>4.7943155319712492E-7</v>
      </c>
      <c r="BW51" s="10">
        <f>3/24000000*OO[[#This Row],[131 (05JUL1985 06:00:00)-Water Temperature (C)]]*OO[[#This Row],[73]]</f>
        <v>4.1303133258000004E-7</v>
      </c>
      <c r="BX51" s="10">
        <f>3/24000000*OO[[#This Row],[132 (05JUL1985 09:00:00)-Water Temperature (C)]]*OO[[#This Row],[74]]</f>
        <v>4.3395505472437496E-7</v>
      </c>
      <c r="BY51" s="10">
        <f>3/24000000*OO[[#This Row],[133 (05JUL1985 12:00:00)-Water Temperature (C)]]*OO[[#This Row],[75]]</f>
        <v>5.7331354409999995E-7</v>
      </c>
      <c r="BZ51" s="10">
        <f>3/24000000*OO[[#This Row],[134 (05JUL1985 15:00:00)-Water Temperature (C)]]*OO[[#This Row],[76]]</f>
        <v>7.7318064148325013E-7</v>
      </c>
      <c r="CA51" s="10">
        <f>3/24000000*OO[[#This Row],[135 (05JUL1985 18:00:00)-Water Temperature (C)]]*OO[[#This Row],[77]]</f>
        <v>8.997222679212499E-7</v>
      </c>
      <c r="CB51" s="10">
        <f>3/24000000*OO[[#This Row],[136 (05JUL1985 21:00:00)-Water Temperature (C)]]*OO[[#This Row],[78]]</f>
        <v>9.0712747263374993E-7</v>
      </c>
      <c r="CC51" s="10">
        <f>3/24000000*OO[[#This Row],[137 (06JUL1985 00:00:00)-Water Temperature (C)]]*OO[[#This Row],[79]]</f>
        <v>8.5260623065049996E-7</v>
      </c>
      <c r="CD51" s="10">
        <f>3/24000000*OO[[#This Row],[138 (06JUL1985 03:00:00)-Water Temperature (C)]]*OO[[#This Row],[80]]</f>
        <v>7.3982949686549991E-7</v>
      </c>
      <c r="CE51" s="10">
        <f>3/24000000*OO[[#This Row],[139 (06JUL1985 06:00:00)-Water Temperature (C)]]*OO[[#This Row],[81]]</f>
        <v>5.6066948101724996E-7</v>
      </c>
      <c r="CF51" s="10">
        <f>3/24000000*OO[[#This Row],[140 (06JUL1985 09:00:00)-Water Temperature (C)]]*OO[[#This Row],[82]]</f>
        <v>4.2193609121200005E-7</v>
      </c>
      <c r="CG51" s="10">
        <f>3/24000000*OO[[#This Row],[141 (06JUL1985 12:00:00)-Water Temperature (C)]]*OO[[#This Row],[83]]</f>
        <v>3.7682150501324999E-7</v>
      </c>
      <c r="CH51" s="10">
        <f>3/24000000*OO[[#This Row],[142 (06JUL1985 15:00:00)-Water Temperature (C)]]*OO[[#This Row],[84]]</f>
        <v>3.84136707521375E-7</v>
      </c>
      <c r="CI51" s="10">
        <f>3/24000000*OO[[#This Row],[143 (06JUL1985 18:00:00)-Water Temperature (C)]]*OO[[#This Row],[85]]</f>
        <v>4.0772674134862494E-7</v>
      </c>
      <c r="CJ51" s="10">
        <f>3/24000000*OO[[#This Row],[144 (06JUL1985 21:00:00)-Water Temperature (C)]]*OO[[#This Row],[86]]</f>
        <v>4.2029827626487495E-7</v>
      </c>
      <c r="CK51" s="10">
        <f>3/24000000*OO[[#This Row],[145 (07JUL1985 00:00:00)-Water Temperature (C)]]*OO[[#This Row],[87]]</f>
        <v>3.8758804325625001E-7</v>
      </c>
      <c r="CL51" s="10">
        <f>3/24000000*OO[[#This Row],[146 (07JUL1985 03:00:00)-Water Temperature (C)]]*OO[[#This Row],[88]]</f>
        <v>3.4208223741387498E-7</v>
      </c>
      <c r="CM51" s="10">
        <f>3/24000000*OO[[#This Row],[147 (07JUL1985 06:00:00)-Water Temperature (C)]]*OO[[#This Row],[89]]</f>
        <v>2.9252342639974996E-7</v>
      </c>
      <c r="CN51" s="10">
        <f>3/24000000*OO[[#This Row],[148 (07JUL1985 09:00:00)-Water Temperature (C)]]*OO[[#This Row],[90]]</f>
        <v>2.7848282687399996E-7</v>
      </c>
      <c r="CO51" s="10">
        <f>3/24000000*OO[[#This Row],[149 (07JUL1985 12:00:00)-Water Temperature (C)]]*OO[[#This Row],[91]]</f>
        <v>2.8025530077787498E-7</v>
      </c>
      <c r="CP51" s="10">
        <f>3/24000000*OO[[#This Row],[150 (07JUL1985 15:00:00)-Water Temperature (C)]]*OO[[#This Row],[92]]</f>
        <v>3.2572402756949993E-7</v>
      </c>
      <c r="CQ51" s="10">
        <f>3/24000000*OO[[#This Row],[151 (07JUL1985 18:00:00)-Water Temperature (C)]]*OO[[#This Row],[93]]</f>
        <v>3.9238850739074998E-7</v>
      </c>
      <c r="CR51" s="10">
        <f>3/24000000*OO[[#This Row],[152 (07JUL1985 21:00:00)-Water Temperature (C)]]*OO[[#This Row],[94]]</f>
        <v>4.2224268301599997E-7</v>
      </c>
      <c r="CS51" s="10">
        <f>3/24000000*OO[[#This Row],[153 (08JUL1985 00:00:00)-Water Temperature (C)]]*OO[[#This Row],[95]]</f>
        <v>3.89785415916E-7</v>
      </c>
      <c r="CT51" s="10">
        <f>3/24000000*OO[[#This Row],[154 (08JUL1985 03:00:00)-Water Temperature (C)]]*OO[[#This Row],[96]]</f>
        <v>3.5559807024449995E-7</v>
      </c>
      <c r="CU51" s="10">
        <f>3/24000000*OO[[#This Row],[155 (08JUL1985 06:00:00)-Water Temperature (C)]]*OO[[#This Row],[97]]</f>
        <v>3.0139946833399998E-7</v>
      </c>
      <c r="CV51" s="10">
        <f>3/24000000*OO[[#This Row],[156 (08JUL1985 09:00:00)-Water Temperature (C)]]*OO[[#This Row],[98]]</f>
        <v>2.5958234764124999E-7</v>
      </c>
      <c r="CW51" s="10">
        <f>3/24000000*OO[[#This Row],[157 (08JUL1985 12:00:00)-Water Temperature (C)]]*OO[[#This Row],[99]]</f>
        <v>2.2878747775800002E-7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4.7173046820147352E-7</v>
      </c>
      <c r="D52" s="10">
        <f>3/24*OO[[#This Row],[60 (26JUN1985 09:00:00)-Water Temperature (C)]]*OO[[#This Row],[2]]/SUM(OO[2])</f>
        <v>1.2011123558461527E-2</v>
      </c>
      <c r="E52" s="10">
        <f>3/24*OO[[#This Row],[61 (26JUN1985 12:00:00)-Water Temperature (C)]]*OO[[#This Row],[3]]/SUM(OO[3])</f>
        <v>7.398423300073996E-2</v>
      </c>
      <c r="F52" s="10">
        <f>3/24*OO[[#This Row],[62 (26JUN1985 15:00:00)-Water Temperature (C)]]*OO[[#This Row],[4]]/SUM(OO[4])</f>
        <v>4.4620578257874445E-2</v>
      </c>
      <c r="G52" s="10">
        <f>3/24*OO[[#This Row],[63 (26JUN1985 18:00:00)-Water Temperature (C)]]*OO[[#This Row],[5]]/SUM(OO[5])</f>
        <v>8.2989892844020051E-3</v>
      </c>
      <c r="H52" s="10">
        <f>3/24*OO[[#This Row],[64 (26JUN1985 21:00:00)-Water Temperature (C)]]*OO[[#This Row],[6]]/SUM(OO[6])</f>
        <v>8.079254737514166E-4</v>
      </c>
      <c r="I52" s="10">
        <f>3/24*OO[[#This Row],[65 (27JUN1985 00:00:00)-Water Temperature (C)]]*OO[[#This Row],[7]]/SUM(OO[7])</f>
        <v>6.9491055116276441E-5</v>
      </c>
      <c r="J52" s="10">
        <f>3/24*OO[[#This Row],[66 (27JUN1985 03:00:00)-Water Temperature (C)]]*OO[[#This Row],[8]]/SUM(OO[8])</f>
        <v>1.613993273950046E-5</v>
      </c>
      <c r="K52" s="10">
        <f>3/24*OO[[#This Row],[67 (27JUN1985 06:00:00)-Water Temperature (C)]]*OO[[#This Row],[9]]/SUM(OO[9])</f>
        <v>1.049327742966375E-5</v>
      </c>
      <c r="L52" s="10">
        <f>3/24*OO[[#This Row],[68 (27JUN1985 09:00:00)-Water Temperature (C)]]*OO[[#This Row],[10]]/SUM(OO[10])</f>
        <v>9.5328598126015045E-6</v>
      </c>
      <c r="M52" s="10">
        <f>3/24*OO[[#This Row],[69 (27JUN1985 12:00:00)-Water Temperature (C)]]*OO[[#This Row],[11]]/SUM(OO[11])</f>
        <v>1.0868357321086011E-5</v>
      </c>
      <c r="N52" s="10">
        <f>3/24*OO[[#This Row],[70 (27JUN1985 15:00:00)-Water Temperature (C)]]*OO[[#This Row],[12]]/SUM(OO[12])</f>
        <v>1.6959361580544055E-5</v>
      </c>
      <c r="O52" s="10">
        <f>3/24*OO[[#This Row],[71 (27JUN1985 18:00:00)-Water Temperature (C)]]*OO[[#This Row],[13]]/SUM(OO[13])</f>
        <v>2.5241623944255506E-5</v>
      </c>
      <c r="P52" s="10">
        <f>3/24*OO[[#This Row],[72 (27JUN1985 21:00:00)-Water Temperature (C)]]*OO[[#This Row],[14]]/SUM(OO[14])</f>
        <v>2.8639775218440505E-5</v>
      </c>
      <c r="Q52" s="10">
        <f>3/24*OO[[#This Row],[73 (28JUN1985 00:00:00)-Water Temperature (C)]]*OO[[#This Row],[15]]/SUM(OO[15])</f>
        <v>2.6754822317747378E-5</v>
      </c>
      <c r="R52" s="10">
        <f>3/24*OO[[#This Row],[74 (28JUN1985 03:00:00)-Water Temperature (C)]]*OO[[#This Row],[16]]/SUM(OO[16])</f>
        <v>2.2246225855987192E-5</v>
      </c>
      <c r="S52" s="10">
        <f>3/24*OO[[#This Row],[75 (28JUN1985 06:00:00)-Water Temperature (C)]]*OO[[#This Row],[17]]/SUM(OO[17])</f>
        <v>1.6836641107248492E-5</v>
      </c>
      <c r="T52" s="10">
        <f>3/24*OO[[#This Row],[76 (28JUN1985 09:00:00)-Water Temperature (C)]]*OO[[#This Row],[18]]/SUM(OO[18])</f>
        <v>1.3544981585567434E-5</v>
      </c>
      <c r="U52" s="10">
        <f>3/24*OO[[#This Row],[77 (28JUN1985 12:00:00)-Water Temperature (C)]]*OO[[#This Row],[19]]/SUM(OO[19])</f>
        <v>1.1708492314463455E-5</v>
      </c>
      <c r="V52" s="10">
        <f>3/24000000*OO[[#This Row],[78 (28JUN1985 15:00:00)-Water Temperature (C)]]*OO[[#This Row],[20]]</f>
        <v>1.0107721076200001E-5</v>
      </c>
      <c r="W52" s="10">
        <f>3/24000000*OO[[#This Row],[79 (28JUN1985 18:00:00)-Water Temperature (C)]]*OO[[#This Row],[21]]</f>
        <v>8.0682003084374984E-6</v>
      </c>
      <c r="X52" s="10">
        <f>3/24000000*OO[[#This Row],[80 (28JUN1985 21:00:00)-Water Temperature (C)]]*OO[[#This Row],[22]]</f>
        <v>5.6500053690425003E-6</v>
      </c>
      <c r="Y52" s="10">
        <f>3/24000000*OO[[#This Row],[81 (29JUN1985 00:00:00)-Water Temperature (C)]]*OO[[#This Row],[23]]</f>
        <v>3.979084222289999E-6</v>
      </c>
      <c r="Z52" s="10">
        <f>3/24000000*OO[[#This Row],[82 (29JUN1985 03:00:00)-Water Temperature (C)]]*OO[[#This Row],[24]]</f>
        <v>2.8706116510999996E-6</v>
      </c>
      <c r="AA52" s="10">
        <f>3/24000000*OO[[#This Row],[83 (29JUN1985 06:00:00)-Water Temperature (C)]]*OO[[#This Row],[25]]</f>
        <v>2.2223964193762498E-6</v>
      </c>
      <c r="AB52" s="10">
        <f>3/24000000*OO[[#This Row],[84 (29JUN1985 09:00:00)-Water Temperature (C)]]*OO[[#This Row],[26]]</f>
        <v>2.0234457369000003E-6</v>
      </c>
      <c r="AC52" s="10">
        <f>3/24000000*OO[[#This Row],[85 (29JUN1985 12:00:00)-Water Temperature (C)]]*OO[[#This Row],[27]]</f>
        <v>2.1865754571875002E-6</v>
      </c>
      <c r="AD52" s="10">
        <f>3/24000000*OO[[#This Row],[86 (29JUN1985 15:00:00)-Water Temperature (C)]]*OO[[#This Row],[28]]</f>
        <v>2.6754992377750001E-6</v>
      </c>
      <c r="AE52" s="10">
        <f>3/24000000*OO[[#This Row],[88 (29JUN1985 21:00:00)-Water Temperature (C)]]*OO[[#This Row],[30]]</f>
        <v>3.2840352907338746E-6</v>
      </c>
      <c r="AF52" s="10">
        <f>3/24000000*OO[[#This Row],[88 (29JUN1985 21:00:00)-Water Temperature (C)]]*OO[[#This Row],[30]]</f>
        <v>3.2840352907338746E-6</v>
      </c>
      <c r="AG52" s="10">
        <f>3/24000000*OO[[#This Row],[89 (30JUN1985 00:00:00)-Water Temperature (C)]]*OO[[#This Row],[31]]</f>
        <v>3.0248997228899996E-6</v>
      </c>
      <c r="AH52" s="10">
        <f>3/24000000*OO[[#This Row],[90 (30JUN1985 03:00:00)-Water Temperature (C)]]*OO[[#This Row],[32]]</f>
        <v>2.7080767684247501E-6</v>
      </c>
      <c r="AI52" s="10">
        <f>3/24000000*OO[[#This Row],[91 (30JUN1985 06:00:00)-Water Temperature (C)]]*OO[[#This Row],[33]]</f>
        <v>2.2027500977662502E-6</v>
      </c>
      <c r="AJ52" s="10">
        <f>3/24000000*OO[[#This Row],[92 (30JUN1985 09:00:00)-Water Temperature (C)]]*OO[[#This Row],[34]]</f>
        <v>1.6999676576359999E-6</v>
      </c>
      <c r="AK52" s="10">
        <f>3/24000000*OO[[#This Row],[93 (30JUN1985 12:00:00)-Water Temperature (C)]]*OO[[#This Row],[35]]</f>
        <v>1.4740901475624999E-6</v>
      </c>
      <c r="AL52" s="10">
        <f>3/24000000*OO[[#This Row],[94 (30JUN1985 15:00:00)-Water Temperature (C)]]*OO[[#This Row],[36]]</f>
        <v>1.73623732108525E-6</v>
      </c>
      <c r="AM52" s="10">
        <f>3/24000000*OO[[#This Row],[95 (30JUN1985 18:00:00)-Water Temperature (C)]]*OO[[#This Row],[37]]</f>
        <v>2.0389815435543745E-6</v>
      </c>
      <c r="AN52" s="10">
        <f>3/24000000*OO[[#This Row],[96 (30JUN1985 21:00:00)-Water Temperature (C)]]*OO[[#This Row],[38]]</f>
        <v>2.0579071482596248E-6</v>
      </c>
      <c r="AO52" s="10">
        <f>3/24000000*OO[[#This Row],[97 (01JUL1985 00:00:00)-Water Temperature (C)]]*OO[[#This Row],[39]]</f>
        <v>1.9415655029602497E-6</v>
      </c>
      <c r="AP52" s="10">
        <f>3/24000000*OO[[#This Row],[98 (01JUL1985 03:00:00)-Water Temperature (C)]]*OO[[#This Row],[40]]</f>
        <v>1.77553927061E-6</v>
      </c>
      <c r="AQ52" s="10">
        <f>3/24000000*OO[[#This Row],[99 (01JUL1985 06:00:00)-Water Temperature (C)]]*OO[[#This Row],[41]]</f>
        <v>1.4640048903768751E-6</v>
      </c>
      <c r="AR52" s="10">
        <f>3/24000000*OO[[#This Row],[100 (01JUL1985 09:00:00)-Water Temperature (C)]]*OO[[#This Row],[42]]</f>
        <v>1.1918789336058749E-6</v>
      </c>
      <c r="AS52" s="10">
        <f>3/24000000*OO[[#This Row],[101 (01JUL1985 12:00:00)-Water Temperature (C)]]*OO[[#This Row],[43]]</f>
        <v>1.0607293139568749E-6</v>
      </c>
      <c r="AT52" s="10">
        <f>3/24000000*OO[[#This Row],[102 (01JUL1985 15:00:00)-Water Temperature (C)]]*OO[[#This Row],[44]]</f>
        <v>1.1059163746128749E-6</v>
      </c>
      <c r="AU52" s="10">
        <f>3/24000000*OO[[#This Row],[103 (01JUL1985 18:00:00)-Water Temperature (C)]]*OO[[#This Row],[45]]</f>
        <v>1.14159373335425E-6</v>
      </c>
      <c r="AV52" s="10">
        <f>3/24000000*OO[[#This Row],[104 (01JUL1985 21:00:00)-Water Temperature (C)]]*OO[[#This Row],[46]]</f>
        <v>1.138096246198E-6</v>
      </c>
      <c r="AW52" s="10">
        <f>3/24000000*OO[[#This Row],[105 (02JUL1985 00:00:00)-Water Temperature (C)]]*OO[[#This Row],[47]]</f>
        <v>1.0456839209250001E-6</v>
      </c>
      <c r="AX52" s="10">
        <f>3/24000000*OO[[#This Row],[106 (02JUL1985 03:00:00)-Water Temperature (C)]]*OO[[#This Row],[48]]</f>
        <v>9.0683286333200011E-7</v>
      </c>
      <c r="AY52" s="10">
        <f>3/24000000*OO[[#This Row],[107 (02JUL1985 06:00:00)-Water Temperature (C)]]*OO[[#This Row],[49]]</f>
        <v>7.5122723234525E-7</v>
      </c>
      <c r="AZ52" s="10">
        <f>3/24000000*OO[[#This Row],[108 (02JUL1985 09:00:00)-Water Temperature (C)]]*OO[[#This Row],[50]]</f>
        <v>7.3059617532749993E-7</v>
      </c>
      <c r="BA52" s="10">
        <f>3/24000000*OO[[#This Row],[109 (02JUL1985 12:00:00)-Water Temperature (C)]]*OO[[#This Row],[51]]</f>
        <v>7.9077181263937492E-7</v>
      </c>
      <c r="BB52" s="10">
        <f>3/24000000*OO[[#This Row],[110 (02JUL1985 15:00:00)-Water Temperature (C)]]*OO[[#This Row],[52]]</f>
        <v>9.1718240815949992E-7</v>
      </c>
      <c r="BC52" s="10">
        <f>3/24000000*OO[[#This Row],[111 (02JUL1985 18:00:00)-Water Temperature (C)]]*OO[[#This Row],[53]]</f>
        <v>1.0314988702607501E-6</v>
      </c>
      <c r="BD52" s="10">
        <f>3/24000000*OO[[#This Row],[112 (02JUL1985 21:00:00)-Water Temperature (C)]]*OO[[#This Row],[54]]</f>
        <v>1.0168943851342499E-6</v>
      </c>
      <c r="BE52" s="10">
        <f>3/24000000*OO[[#This Row],[113 (03JUL1985 00:00:00)-Water Temperature (C)]]*OO[[#This Row],[55]]</f>
        <v>9.4311967987124998E-7</v>
      </c>
      <c r="BF52" s="10">
        <f>3/24000000*OO[[#This Row],[114 (03JUL1985 03:00:00)-Water Temperature (C)]]*OO[[#This Row],[56]]</f>
        <v>8.1596440804800015E-7</v>
      </c>
      <c r="BG52" s="10">
        <f>3/24000000*OO[[#This Row],[115 (03JUL1985 06:00:00)-Water Temperature (C)]]*OO[[#This Row],[57]]</f>
        <v>6.6608029981499993E-7</v>
      </c>
      <c r="BH52" s="10">
        <f>3/24000000*OO[[#This Row],[116 (03JUL1985 09:00:00)-Water Temperature (C)]]*OO[[#This Row],[58]]</f>
        <v>6.1426580442374997E-7</v>
      </c>
      <c r="BI52" s="10">
        <f>3/24000000*OO[[#This Row],[117 (03JUL1985 12:00:00)-Water Temperature (C)]]*OO[[#This Row],[59]]</f>
        <v>7.1689369431349999E-7</v>
      </c>
      <c r="BJ52" s="10">
        <f>3/24000000*OO[[#This Row],[118 (03JUL1985 15:00:00)-Water Temperature (C)]]*OO[[#This Row],[60]]</f>
        <v>8.9519958142874996E-7</v>
      </c>
      <c r="BK52" s="10">
        <f>3/24000000*OO[[#This Row],[119 (03JUL1985 18:00:00)-Water Temperature (C)]]*OO[[#This Row],[61]]</f>
        <v>9.9710284249749981E-7</v>
      </c>
      <c r="BL52" s="10">
        <f>3/24000000*OO[[#This Row],[120 (03JUL1985 21:00:00)-Water Temperature (C)]]*OO[[#This Row],[62]]</f>
        <v>9.9502289320850006E-7</v>
      </c>
      <c r="BM52" s="10">
        <f>3/24000000*OO[[#This Row],[121 (04JUL1985 00:00:00)-Water Temperature (C)]]*OO[[#This Row],[63]]</f>
        <v>9.2954183090449986E-7</v>
      </c>
      <c r="BN52" s="10">
        <f>3/24000000*OO[[#This Row],[122 (04JUL1985 03:00:00)-Water Temperature (C)]]*OO[[#This Row],[64]]</f>
        <v>7.9423341636099998E-7</v>
      </c>
      <c r="BO52" s="10">
        <f>3/24000000*OO[[#This Row],[123 (04JUL1985 06:00:00)-Water Temperature (C)]]*OO[[#This Row],[65]]</f>
        <v>6.0341911063049997E-7</v>
      </c>
      <c r="BP52" s="10">
        <f>3/24000000*OO[[#This Row],[124 (04JUL1985 09:00:00)-Water Temperature (C)]]*OO[[#This Row],[66]]</f>
        <v>4.8365262909599999E-7</v>
      </c>
      <c r="BQ52" s="10">
        <f>3/24000000*OO[[#This Row],[125 (04JUL1985 12:00:00)-Water Temperature (C)]]*OO[[#This Row],[67]]</f>
        <v>4.3779805149174994E-7</v>
      </c>
      <c r="BR52" s="10">
        <f>3/24000000*OO[[#This Row],[126 (04JUL1985 15:00:00)-Water Temperature (C)]]*OO[[#This Row],[68]]</f>
        <v>4.1384723025149999E-7</v>
      </c>
      <c r="BS52" s="10">
        <f>3/24000000*OO[[#This Row],[127 (04JUL1985 18:00:00)-Water Temperature (C)]]*OO[[#This Row],[69]]</f>
        <v>4.1511691509750001E-7</v>
      </c>
      <c r="BT52" s="10">
        <f>3/24000000*OO[[#This Row],[128 (04JUL1985 21:00:00)-Water Temperature (C)]]*OO[[#This Row],[70]]</f>
        <v>4.1322191265E-7</v>
      </c>
      <c r="BU52" s="10">
        <f>3/24000000*OO[[#This Row],[129 (05JUL1985 00:00:00)-Water Temperature (C)]]*OO[[#This Row],[71]]</f>
        <v>3.7431690320287505E-7</v>
      </c>
      <c r="BV52" s="10">
        <f>3/24000000*OO[[#This Row],[130 (05JUL1985 03:00:00)-Water Temperature (C)]]*OO[[#This Row],[72]]</f>
        <v>3.1905615875737497E-7</v>
      </c>
      <c r="BW52" s="10">
        <f>3/24000000*OO[[#This Row],[131 (05JUL1985 06:00:00)-Water Temperature (C)]]*OO[[#This Row],[73]]</f>
        <v>2.7506531540962496E-7</v>
      </c>
      <c r="BX52" s="10">
        <f>3/24000000*OO[[#This Row],[132 (05JUL1985 09:00:00)-Water Temperature (C)]]*OO[[#This Row],[74]]</f>
        <v>2.9024594838000001E-7</v>
      </c>
      <c r="BY52" s="10">
        <f>3/24000000*OO[[#This Row],[133 (05JUL1985 12:00:00)-Water Temperature (C)]]*OO[[#This Row],[75]]</f>
        <v>3.8434300746562493E-7</v>
      </c>
      <c r="BZ52" s="10">
        <f>3/24000000*OO[[#This Row],[134 (05JUL1985 15:00:00)-Water Temperature (C)]]*OO[[#This Row],[76]]</f>
        <v>5.1607368215875002E-7</v>
      </c>
      <c r="CA52" s="10">
        <f>3/24000000*OO[[#This Row],[135 (05JUL1985 18:00:00)-Water Temperature (C)]]*OO[[#This Row],[77]]</f>
        <v>5.9516682511799981E-7</v>
      </c>
      <c r="CB52" s="10">
        <f>3/24000000*OO[[#This Row],[136 (05JUL1985 21:00:00)-Water Temperature (C)]]*OO[[#This Row],[78]]</f>
        <v>5.9549186923349998E-7</v>
      </c>
      <c r="CC52" s="10">
        <f>3/24000000*OO[[#This Row],[137 (06JUL1985 00:00:00)-Water Temperature (C)]]*OO[[#This Row],[79]]</f>
        <v>5.6153123716950004E-7</v>
      </c>
      <c r="CD52" s="10">
        <f>3/24000000*OO[[#This Row],[138 (06JUL1985 03:00:00)-Water Temperature (C)]]*OO[[#This Row],[80]]</f>
        <v>4.9303918239787501E-7</v>
      </c>
      <c r="CE52" s="10">
        <f>3/24000000*OO[[#This Row],[139 (06JUL1985 06:00:00)-Water Temperature (C)]]*OO[[#This Row],[81]]</f>
        <v>3.7891151796562502E-7</v>
      </c>
      <c r="CF52" s="10">
        <f>3/24000000*OO[[#This Row],[140 (06JUL1985 09:00:00)-Water Temperature (C)]]*OO[[#This Row],[82]]</f>
        <v>2.8654144236300006E-7</v>
      </c>
      <c r="CG52" s="10">
        <f>3/24000000*OO[[#This Row],[141 (06JUL1985 12:00:00)-Water Temperature (C)]]*OO[[#This Row],[83]]</f>
        <v>2.5342465232174995E-7</v>
      </c>
      <c r="CH52" s="10">
        <f>3/24000000*OO[[#This Row],[142 (06JUL1985 15:00:00)-Water Temperature (C)]]*OO[[#This Row],[84]]</f>
        <v>2.5428951459025001E-7</v>
      </c>
      <c r="CI52" s="10">
        <f>3/24000000*OO[[#This Row],[143 (06JUL1985 18:00:00)-Water Temperature (C)]]*OO[[#This Row],[85]]</f>
        <v>2.6873361786049997E-7</v>
      </c>
      <c r="CJ52" s="10">
        <f>3/24000000*OO[[#This Row],[144 (06JUL1985 21:00:00)-Water Temperature (C)]]*OO[[#This Row],[86]]</f>
        <v>2.7681596474725001E-7</v>
      </c>
      <c r="CK52" s="10">
        <f>3/24000000*OO[[#This Row],[145 (07JUL1985 00:00:00)-Water Temperature (C)]]*OO[[#This Row],[87]]</f>
        <v>2.5570137349147498E-7</v>
      </c>
      <c r="CL52" s="10">
        <f>3/24000000*OO[[#This Row],[146 (07JUL1985 03:00:00)-Water Temperature (C)]]*OO[[#This Row],[88]]</f>
        <v>2.2711064057445003E-7</v>
      </c>
      <c r="CM52" s="10">
        <f>3/24000000*OO[[#This Row],[147 (07JUL1985 06:00:00)-Water Temperature (C)]]*OO[[#This Row],[89]]</f>
        <v>1.9517454070974997E-7</v>
      </c>
      <c r="CN52" s="10">
        <f>3/24000000*OO[[#This Row],[148 (07JUL1985 09:00:00)-Water Temperature (C)]]*OO[[#This Row],[90]]</f>
        <v>1.8591779913437497E-7</v>
      </c>
      <c r="CO52" s="10">
        <f>3/24000000*OO[[#This Row],[149 (07JUL1985 12:00:00)-Water Temperature (C)]]*OO[[#This Row],[91]]</f>
        <v>1.8751407978824999E-7</v>
      </c>
      <c r="CP52" s="10">
        <f>3/24000000*OO[[#This Row],[150 (07JUL1985 15:00:00)-Water Temperature (C)]]*OO[[#This Row],[92]]</f>
        <v>2.1678060328600002E-7</v>
      </c>
      <c r="CQ52" s="10">
        <f>3/24000000*OO[[#This Row],[151 (07JUL1985 18:00:00)-Water Temperature (C)]]*OO[[#This Row],[93]]</f>
        <v>2.6035661924122503E-7</v>
      </c>
      <c r="CR52" s="10">
        <f>3/24000000*OO[[#This Row],[152 (07JUL1985 21:00:00)-Water Temperature (C)]]*OO[[#This Row],[94]]</f>
        <v>2.7806946088278748E-7</v>
      </c>
      <c r="CS52" s="10">
        <f>3/24000000*OO[[#This Row],[153 (08JUL1985 00:00:00)-Water Temperature (C)]]*OO[[#This Row],[95]]</f>
        <v>2.5647392295756249E-7</v>
      </c>
      <c r="CT52" s="10">
        <f>3/24000000*OO[[#This Row],[154 (08JUL1985 03:00:00)-Water Temperature (C)]]*OO[[#This Row],[96]]</f>
        <v>2.352300182648E-7</v>
      </c>
      <c r="CU52" s="10">
        <f>3/24000000*OO[[#This Row],[155 (08JUL1985 06:00:00)-Water Temperature (C)]]*OO[[#This Row],[97]]</f>
        <v>2.0135411362730001E-7</v>
      </c>
      <c r="CV52" s="10">
        <f>3/24000000*OO[[#This Row],[156 (08JUL1985 09:00:00)-Water Temperature (C)]]*OO[[#This Row],[98]]</f>
        <v>1.7555021416020002E-7</v>
      </c>
      <c r="CW52" s="10">
        <f>3/24000000*OO[[#This Row],[157 (08JUL1985 12:00:00)-Water Temperature (C)]]*OO[[#This Row],[99]]</f>
        <v>1.5320982066171248E-7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1.0797895768465785E-7</v>
      </c>
      <c r="D53" s="10">
        <f>3/24*OO[[#This Row],[60 (26JUN1985 09:00:00)-Water Temperature (C)]]*OO[[#This Row],[2]]/SUM(OO[2])</f>
        <v>7.5377957951821345E-3</v>
      </c>
      <c r="E53" s="10">
        <f>3/24*OO[[#This Row],[61 (26JUN1985 12:00:00)-Water Temperature (C)]]*OO[[#This Row],[3]]/SUM(OO[3])</f>
        <v>5.9861295247307073E-2</v>
      </c>
      <c r="F53" s="10">
        <f>3/24*OO[[#This Row],[62 (26JUN1985 15:00:00)-Water Temperature (C)]]*OO[[#This Row],[4]]/SUM(OO[4])</f>
        <v>4.0735589940132128E-2</v>
      </c>
      <c r="G53" s="10">
        <f>3/24*OO[[#This Row],[63 (26JUN1985 18:00:00)-Water Temperature (C)]]*OO[[#This Row],[5]]/SUM(OO[5])</f>
        <v>8.1014059151526038E-3</v>
      </c>
      <c r="H53" s="10">
        <f>3/24*OO[[#This Row],[64 (26JUN1985 21:00:00)-Water Temperature (C)]]*OO[[#This Row],[6]]/SUM(OO[6])</f>
        <v>8.1307520012002408E-4</v>
      </c>
      <c r="I53" s="10">
        <f>3/24*OO[[#This Row],[65 (27JUN1985 00:00:00)-Water Temperature (C)]]*OO[[#This Row],[7]]/SUM(OO[7])</f>
        <v>6.8286725262577862E-5</v>
      </c>
      <c r="J53" s="10">
        <f>3/24*OO[[#This Row],[66 (27JUN1985 03:00:00)-Water Temperature (C)]]*OO[[#This Row],[8]]/SUM(OO[8])</f>
        <v>1.4205650884404932E-5</v>
      </c>
      <c r="K53" s="10">
        <f>3/24*OO[[#This Row],[67 (27JUN1985 06:00:00)-Water Temperature (C)]]*OO[[#This Row],[9]]/SUM(OO[9])</f>
        <v>8.8995182336162551E-6</v>
      </c>
      <c r="L53" s="10">
        <f>3/24*OO[[#This Row],[68 (27JUN1985 09:00:00)-Water Temperature (C)]]*OO[[#This Row],[10]]/SUM(OO[10])</f>
        <v>8.0455973792280446E-6</v>
      </c>
      <c r="M53" s="10">
        <f>3/24*OO[[#This Row],[69 (27JUN1985 12:00:00)-Water Temperature (C)]]*OO[[#This Row],[11]]/SUM(OO[11])</f>
        <v>9.0060804270022399E-6</v>
      </c>
      <c r="N53" s="10">
        <f>3/24*OO[[#This Row],[70 (27JUN1985 15:00:00)-Water Temperature (C)]]*OO[[#This Row],[12]]/SUM(OO[12])</f>
        <v>1.3805003921613491E-5</v>
      </c>
      <c r="O53" s="10">
        <f>3/24*OO[[#This Row],[71 (27JUN1985 18:00:00)-Water Temperature (C)]]*OO[[#This Row],[13]]/SUM(OO[13])</f>
        <v>2.0722954332086354E-5</v>
      </c>
      <c r="P53" s="10">
        <f>3/24*OO[[#This Row],[72 (27JUN1985 21:00:00)-Water Temperature (C)]]*OO[[#This Row],[14]]/SUM(OO[14])</f>
        <v>2.3785965612125008E-5</v>
      </c>
      <c r="Q53" s="10">
        <f>3/24*OO[[#This Row],[73 (28JUN1985 00:00:00)-Water Temperature (C)]]*OO[[#This Row],[15]]/SUM(OO[15])</f>
        <v>2.2443291175401354E-5</v>
      </c>
      <c r="R53" s="10">
        <f>3/24*OO[[#This Row],[74 (28JUN1985 03:00:00)-Water Temperature (C)]]*OO[[#This Row],[16]]/SUM(OO[16])</f>
        <v>1.8840813263490218E-5</v>
      </c>
      <c r="S53" s="10">
        <f>3/24*OO[[#This Row],[75 (28JUN1985 06:00:00)-Water Temperature (C)]]*OO[[#This Row],[17]]/SUM(OO[17])</f>
        <v>1.436890544299724E-5</v>
      </c>
      <c r="T53" s="10">
        <f>3/24*OO[[#This Row],[76 (28JUN1985 09:00:00)-Water Temperature (C)]]*OO[[#This Row],[18]]/SUM(OO[18])</f>
        <v>1.1573278996701014E-5</v>
      </c>
      <c r="U53" s="10">
        <f>3/24*OO[[#This Row],[77 (28JUN1985 12:00:00)-Water Temperature (C)]]*OO[[#This Row],[19]]/SUM(OO[19])</f>
        <v>9.9640099111106266E-6</v>
      </c>
      <c r="V53" s="10">
        <f>3/24000000*OO[[#This Row],[78 (28JUN1985 15:00:00)-Water Temperature (C)]]*OO[[#This Row],[20]]</f>
        <v>8.633834341817498E-6</v>
      </c>
      <c r="W53" s="10">
        <f>3/24000000*OO[[#This Row],[79 (28JUN1985 18:00:00)-Water Temperature (C)]]*OO[[#This Row],[21]]</f>
        <v>6.9185182726499997E-6</v>
      </c>
      <c r="X53" s="10">
        <f>3/24000000*OO[[#This Row],[80 (28JUN1985 21:00:00)-Water Temperature (C)]]*OO[[#This Row],[22]]</f>
        <v>4.8361303529999996E-6</v>
      </c>
      <c r="Y53" s="10">
        <f>3/24000000*OO[[#This Row],[81 (29JUN1985 00:00:00)-Water Temperature (C)]]*OO[[#This Row],[23]]</f>
        <v>3.4020631449775003E-6</v>
      </c>
      <c r="Z53" s="10">
        <f>3/24000000*OO[[#This Row],[82 (29JUN1985 03:00:00)-Water Temperature (C)]]*OO[[#This Row],[24]]</f>
        <v>2.4450062931799997E-6</v>
      </c>
      <c r="AA53" s="10">
        <f>3/24000000*OO[[#This Row],[83 (29JUN1985 06:00:00)-Water Temperature (C)]]*OO[[#This Row],[25]]</f>
        <v>1.890476971515E-6</v>
      </c>
      <c r="AB53" s="10">
        <f>3/24000000*OO[[#This Row],[84 (29JUN1985 09:00:00)-Water Temperature (C)]]*OO[[#This Row],[26]]</f>
        <v>1.7168701787759998E-6</v>
      </c>
      <c r="AC53" s="10">
        <f>3/24000000*OO[[#This Row],[85 (29JUN1985 12:00:00)-Water Temperature (C)]]*OO[[#This Row],[27]]</f>
        <v>1.8486648819539996E-6</v>
      </c>
      <c r="AD53" s="10">
        <f>3/24000000*OO[[#This Row],[86 (29JUN1985 15:00:00)-Water Temperature (C)]]*OO[[#This Row],[28]]</f>
        <v>2.2570977274747495E-6</v>
      </c>
      <c r="AE53" s="10">
        <f>3/24000000*OO[[#This Row],[88 (29JUN1985 21:00:00)-Water Temperature (C)]]*OO[[#This Row],[30]]</f>
        <v>2.7523003654953752E-6</v>
      </c>
      <c r="AF53" s="10">
        <f>3/24000000*OO[[#This Row],[88 (29JUN1985 21:00:00)-Water Temperature (C)]]*OO[[#This Row],[30]]</f>
        <v>2.7523003654953752E-6</v>
      </c>
      <c r="AG53" s="10">
        <f>3/24000000*OO[[#This Row],[89 (30JUN1985 00:00:00)-Water Temperature (C)]]*OO[[#This Row],[31]]</f>
        <v>2.5323194744279998E-6</v>
      </c>
      <c r="AH53" s="10">
        <f>3/24000000*OO[[#This Row],[90 (30JUN1985 03:00:00)-Water Temperature (C)]]*OO[[#This Row],[32]]</f>
        <v>2.2791238871310003E-6</v>
      </c>
      <c r="AI53" s="10">
        <f>3/24000000*OO[[#This Row],[91 (30JUN1985 06:00:00)-Water Temperature (C)]]*OO[[#This Row],[33]]</f>
        <v>1.870649569412125E-6</v>
      </c>
      <c r="AJ53" s="10">
        <f>3/24000000*OO[[#This Row],[92 (30JUN1985 09:00:00)-Water Temperature (C)]]*OO[[#This Row],[34]]</f>
        <v>1.4539973882785002E-6</v>
      </c>
      <c r="AK53" s="10">
        <f>3/24000000*OO[[#This Row],[93 (30JUN1985 12:00:00)-Water Temperature (C)]]*OO[[#This Row],[35]]</f>
        <v>1.2583807744755E-6</v>
      </c>
      <c r="AL53" s="10">
        <f>3/24000000*OO[[#This Row],[94 (30JUN1985 15:00:00)-Water Temperature (C)]]*OO[[#This Row],[36]]</f>
        <v>1.4703183888330001E-6</v>
      </c>
      <c r="AM53" s="10">
        <f>3/24000000*OO[[#This Row],[95 (30JUN1985 18:00:00)-Water Temperature (C)]]*OO[[#This Row],[37]]</f>
        <v>1.7170176719888748E-6</v>
      </c>
      <c r="AN53" s="10">
        <f>3/24000000*OO[[#This Row],[96 (30JUN1985 21:00:00)-Water Temperature (C)]]*OO[[#This Row],[38]]</f>
        <v>1.7223588156E-6</v>
      </c>
      <c r="AO53" s="10">
        <f>3/24000000*OO[[#This Row],[97 (01JUL1985 00:00:00)-Water Temperature (C)]]*OO[[#This Row],[39]]</f>
        <v>1.62165823334125E-6</v>
      </c>
      <c r="AP53" s="10">
        <f>3/24000000*OO[[#This Row],[98 (01JUL1985 03:00:00)-Water Temperature (C)]]*OO[[#This Row],[40]]</f>
        <v>1.4925899116097501E-6</v>
      </c>
      <c r="AQ53" s="10">
        <f>3/24000000*OO[[#This Row],[99 (01JUL1985 06:00:00)-Water Temperature (C)]]*OO[[#This Row],[41]]</f>
        <v>1.2435722304180001E-6</v>
      </c>
      <c r="AR53" s="10">
        <f>3/24000000*OO[[#This Row],[100 (01JUL1985 09:00:00)-Water Temperature (C)]]*OO[[#This Row],[42]]</f>
        <v>1.0189170366663749E-6</v>
      </c>
      <c r="AS53" s="10">
        <f>3/24000000*OO[[#This Row],[101 (01JUL1985 12:00:00)-Water Temperature (C)]]*OO[[#This Row],[43]]</f>
        <v>9.0216168696137504E-7</v>
      </c>
      <c r="AT53" s="10">
        <f>3/24000000*OO[[#This Row],[102 (01JUL1985 15:00:00)-Water Temperature (C)]]*OO[[#This Row],[44]]</f>
        <v>9.3123001436062502E-7</v>
      </c>
      <c r="AU53" s="10">
        <f>3/24000000*OO[[#This Row],[103 (01JUL1985 18:00:00)-Water Temperature (C)]]*OO[[#This Row],[45]]</f>
        <v>9.5641130779199984E-7</v>
      </c>
      <c r="AV53" s="10">
        <f>3/24000000*OO[[#This Row],[104 (01JUL1985 21:00:00)-Water Temperature (C)]]*OO[[#This Row],[46]]</f>
        <v>9.5171950450800012E-7</v>
      </c>
      <c r="AW53" s="10">
        <f>3/24000000*OO[[#This Row],[105 (02JUL1985 00:00:00)-Water Temperature (C)]]*OO[[#This Row],[47]]</f>
        <v>8.7719424228287503E-7</v>
      </c>
      <c r="AX53" s="10">
        <f>3/24000000*OO[[#This Row],[106 (02JUL1985 03:00:00)-Water Temperature (C)]]*OO[[#This Row],[48]]</f>
        <v>7.646818660305E-7</v>
      </c>
      <c r="AY53" s="10">
        <f>3/24000000*OO[[#This Row],[107 (02JUL1985 06:00:00)-Water Temperature (C)]]*OO[[#This Row],[49]]</f>
        <v>6.3650142856250003E-7</v>
      </c>
      <c r="AZ53" s="10">
        <f>3/24000000*OO[[#This Row],[108 (02JUL1985 09:00:00)-Water Temperature (C)]]*OO[[#This Row],[50]]</f>
        <v>6.1937020252800006E-7</v>
      </c>
      <c r="BA53" s="10">
        <f>3/24000000*OO[[#This Row],[109 (02JUL1985 12:00:00)-Water Temperature (C)]]*OO[[#This Row],[51]]</f>
        <v>6.6755448396512504E-7</v>
      </c>
      <c r="BB53" s="10">
        <f>3/24000000*OO[[#This Row],[110 (02JUL1985 15:00:00)-Water Temperature (C)]]*OO[[#This Row],[52]]</f>
        <v>7.7092314938099998E-7</v>
      </c>
      <c r="BC53" s="10">
        <f>3/24000000*OO[[#This Row],[111 (02JUL1985 18:00:00)-Water Temperature (C)]]*OO[[#This Row],[53]]</f>
        <v>8.6475933888637504E-7</v>
      </c>
      <c r="BD53" s="10">
        <f>3/24000000*OO[[#This Row],[112 (02JUL1985 21:00:00)-Water Temperature (C)]]*OO[[#This Row],[54]]</f>
        <v>8.5030820640224996E-7</v>
      </c>
      <c r="BE53" s="10">
        <f>3/24000000*OO[[#This Row],[113 (03JUL1985 00:00:00)-Water Temperature (C)]]*OO[[#This Row],[55]]</f>
        <v>7.9102347066625E-7</v>
      </c>
      <c r="BF53" s="10">
        <f>3/24000000*OO[[#This Row],[114 (03JUL1985 03:00:00)-Water Temperature (C)]]*OO[[#This Row],[56]]</f>
        <v>6.8842178855500002E-7</v>
      </c>
      <c r="BG53" s="10">
        <f>3/24000000*OO[[#This Row],[115 (03JUL1985 06:00:00)-Water Temperature (C)]]*OO[[#This Row],[57]]</f>
        <v>5.6597560648187502E-7</v>
      </c>
      <c r="BH53" s="10">
        <f>3/24000000*OO[[#This Row],[116 (03JUL1985 09:00:00)-Water Temperature (C)]]*OO[[#This Row],[58]]</f>
        <v>5.2313221011375004E-7</v>
      </c>
      <c r="BI53" s="10">
        <f>3/24000000*OO[[#This Row],[117 (03JUL1985 12:00:00)-Water Temperature (C)]]*OO[[#This Row],[59]]</f>
        <v>6.0783025758750003E-7</v>
      </c>
      <c r="BJ53" s="10">
        <f>3/24000000*OO[[#This Row],[118 (03JUL1985 15:00:00)-Water Temperature (C)]]*OO[[#This Row],[60]]</f>
        <v>7.5461802006937494E-7</v>
      </c>
      <c r="BK53" s="10">
        <f>3/24000000*OO[[#This Row],[119 (03JUL1985 18:00:00)-Water Temperature (C)]]*OO[[#This Row],[61]]</f>
        <v>8.3606741614000003E-7</v>
      </c>
      <c r="BL53" s="10">
        <f>3/24000000*OO[[#This Row],[120 (03JUL1985 21:00:00)-Water Temperature (C)]]*OO[[#This Row],[62]]</f>
        <v>8.3138331383474994E-7</v>
      </c>
      <c r="BM53" s="10">
        <f>3/24000000*OO[[#This Row],[121 (04JUL1985 00:00:00)-Water Temperature (C)]]*OO[[#This Row],[63]]</f>
        <v>7.7910577468762491E-7</v>
      </c>
      <c r="BN53" s="10">
        <f>3/24000000*OO[[#This Row],[122 (04JUL1985 03:00:00)-Water Temperature (C)]]*OO[[#This Row],[64]]</f>
        <v>6.7160263795124996E-7</v>
      </c>
      <c r="BO53" s="10">
        <f>3/24000000*OO[[#This Row],[123 (04JUL1985 06:00:00)-Water Temperature (C)]]*OO[[#This Row],[65]]</f>
        <v>5.1519537225674998E-7</v>
      </c>
      <c r="BP53" s="10">
        <f>3/24000000*OO[[#This Row],[124 (04JUL1985 09:00:00)-Water Temperature (C)]]*OO[[#This Row],[66]]</f>
        <v>4.1387534510000002E-7</v>
      </c>
      <c r="BQ53" s="10">
        <f>3/24000000*OO[[#This Row],[125 (04JUL1985 12:00:00)-Water Temperature (C)]]*OO[[#This Row],[67]]</f>
        <v>3.7059828126600001E-7</v>
      </c>
      <c r="BR53" s="10">
        <f>3/24000000*OO[[#This Row],[126 (04JUL1985 15:00:00)-Water Temperature (C)]]*OO[[#This Row],[68]]</f>
        <v>3.4687690330050001E-7</v>
      </c>
      <c r="BS53" s="10">
        <f>3/24000000*OO[[#This Row],[127 (04JUL1985 18:00:00)-Water Temperature (C)]]*OO[[#This Row],[69]]</f>
        <v>3.4713298225649998E-7</v>
      </c>
      <c r="BT53" s="10">
        <f>3/24000000*OO[[#This Row],[128 (04JUL1985 21:00:00)-Water Temperature (C)]]*OO[[#This Row],[70]]</f>
        <v>3.4559358433200001E-7</v>
      </c>
      <c r="BU53" s="10">
        <f>3/24000000*OO[[#This Row],[129 (05JUL1985 00:00:00)-Water Temperature (C)]]*OO[[#This Row],[71]]</f>
        <v>3.1493127868799998E-7</v>
      </c>
      <c r="BV53" s="10">
        <f>3/24000000*OO[[#This Row],[130 (05JUL1985 03:00:00)-Water Temperature (C)]]*OO[[#This Row],[72]]</f>
        <v>2.6915224860074997E-7</v>
      </c>
      <c r="BW53" s="10">
        <f>3/24000000*OO[[#This Row],[131 (05JUL1985 06:00:00)-Water Temperature (C)]]*OO[[#This Row],[73]]</f>
        <v>2.3188713431849995E-7</v>
      </c>
      <c r="BX53" s="10">
        <f>3/24000000*OO[[#This Row],[132 (05JUL1985 09:00:00)-Water Temperature (C)]]*OO[[#This Row],[74]]</f>
        <v>2.4481766481974995E-7</v>
      </c>
      <c r="BY53" s="10">
        <f>3/24000000*OO[[#This Row],[133 (05JUL1985 12:00:00)-Water Temperature (C)]]*OO[[#This Row],[75]]</f>
        <v>3.2465292969374997E-7</v>
      </c>
      <c r="BZ53" s="10">
        <f>3/24000000*OO[[#This Row],[134 (05JUL1985 15:00:00)-Water Temperature (C)]]*OO[[#This Row],[76]]</f>
        <v>4.35090230411375E-7</v>
      </c>
      <c r="CA53" s="10">
        <f>3/24000000*OO[[#This Row],[135 (05JUL1985 18:00:00)-Water Temperature (C)]]*OO[[#This Row],[77]]</f>
        <v>4.9914212729549998E-7</v>
      </c>
      <c r="CB53" s="10">
        <f>3/24000000*OO[[#This Row],[136 (05JUL1985 21:00:00)-Water Temperature (C)]]*OO[[#This Row],[78]]</f>
        <v>4.9698863262399987E-7</v>
      </c>
      <c r="CC53" s="10">
        <f>3/24000000*OO[[#This Row],[137 (06JUL1985 00:00:00)-Water Temperature (C)]]*OO[[#This Row],[79]]</f>
        <v>4.6963361860350002E-7</v>
      </c>
      <c r="CD53" s="10">
        <f>3/24000000*OO[[#This Row],[138 (06JUL1985 03:00:00)-Water Temperature (C)]]*OO[[#This Row],[80]]</f>
        <v>4.16026890195E-7</v>
      </c>
      <c r="CE53" s="10">
        <f>3/24000000*OO[[#This Row],[139 (06JUL1985 06:00:00)-Water Temperature (C)]]*OO[[#This Row],[81]]</f>
        <v>3.2320219864124996E-7</v>
      </c>
      <c r="CF53" s="10">
        <f>3/24000000*OO[[#This Row],[140 (06JUL1985 09:00:00)-Water Temperature (C)]]*OO[[#This Row],[82]]</f>
        <v>2.4529372881681247E-7</v>
      </c>
      <c r="CG53" s="10">
        <f>3/24000000*OO[[#This Row],[141 (06JUL1985 12:00:00)-Water Temperature (C)]]*OO[[#This Row],[83]]</f>
        <v>2.1527324437083749E-7</v>
      </c>
      <c r="CH53" s="10">
        <f>3/24000000*OO[[#This Row],[142 (06JUL1985 15:00:00)-Water Temperature (C)]]*OO[[#This Row],[84]]</f>
        <v>2.1366073553253749E-7</v>
      </c>
      <c r="CI53" s="10">
        <f>3/24000000*OO[[#This Row],[143 (06JUL1985 18:00:00)-Water Temperature (C)]]*OO[[#This Row],[85]]</f>
        <v>2.2486742162399995E-7</v>
      </c>
      <c r="CJ53" s="10">
        <f>3/24000000*OO[[#This Row],[144 (06JUL1985 21:00:00)-Water Temperature (C)]]*OO[[#This Row],[86]]</f>
        <v>2.3152622616217502E-7</v>
      </c>
      <c r="CK53" s="10">
        <f>3/24000000*OO[[#This Row],[145 (07JUL1985 00:00:00)-Water Temperature (C)]]*OO[[#This Row],[87]]</f>
        <v>2.1419214250244999E-7</v>
      </c>
      <c r="CL53" s="10">
        <f>3/24000000*OO[[#This Row],[146 (07JUL1985 03:00:00)-Water Temperature (C)]]*OO[[#This Row],[88]]</f>
        <v>1.9114740997499997E-7</v>
      </c>
      <c r="CM53" s="10">
        <f>3/24000000*OO[[#This Row],[147 (07JUL1985 06:00:00)-Water Temperature (C)]]*OO[[#This Row],[89]]</f>
        <v>1.6480211505536249E-7</v>
      </c>
      <c r="CN53" s="10">
        <f>3/24000000*OO[[#This Row],[148 (07JUL1985 09:00:00)-Water Temperature (C)]]*OO[[#This Row],[90]]</f>
        <v>1.5709814708825001E-7</v>
      </c>
      <c r="CO53" s="10">
        <f>3/24000000*OO[[#This Row],[149 (07JUL1985 12:00:00)-Water Temperature (C)]]*OO[[#This Row],[91]]</f>
        <v>1.5837825846420002E-7</v>
      </c>
      <c r="CP53" s="10">
        <f>3/24000000*OO[[#This Row],[150 (07JUL1985 15:00:00)-Water Temperature (C)]]*OO[[#This Row],[92]]</f>
        <v>1.823094159492375E-7</v>
      </c>
      <c r="CQ53" s="10">
        <f>3/24000000*OO[[#This Row],[151 (07JUL1985 18:00:00)-Water Temperature (C)]]*OO[[#This Row],[93]]</f>
        <v>2.1853332196219998E-7</v>
      </c>
      <c r="CR53" s="10">
        <f>3/24000000*OO[[#This Row],[152 (07JUL1985 21:00:00)-Water Temperature (C)]]*OO[[#This Row],[94]]</f>
        <v>2.3267208809959997E-7</v>
      </c>
      <c r="CS53" s="10">
        <f>3/24000000*OO[[#This Row],[153 (08JUL1985 00:00:00)-Water Temperature (C)]]*OO[[#This Row],[95]]</f>
        <v>2.1446993379807498E-7</v>
      </c>
      <c r="CT53" s="10">
        <f>3/24000000*OO[[#This Row],[154 (08JUL1985 03:00:00)-Water Temperature (C)]]*OO[[#This Row],[96]]</f>
        <v>1.9739408531618749E-7</v>
      </c>
      <c r="CU53" s="10">
        <f>3/24000000*OO[[#This Row],[155 (08JUL1985 06:00:00)-Water Temperature (C)]]*OO[[#This Row],[97]]</f>
        <v>1.7018590005612498E-7</v>
      </c>
      <c r="CV53" s="10">
        <f>3/24000000*OO[[#This Row],[156 (08JUL1985 09:00:00)-Water Temperature (C)]]*OO[[#This Row],[98]]</f>
        <v>1.4946136207843748E-7</v>
      </c>
      <c r="CW53" s="10">
        <f>3/24000000*OO[[#This Row],[157 (08JUL1985 12:00:00)-Water Temperature (C)]]*OO[[#This Row],[99]]</f>
        <v>1.2985283030613749E-7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3.0927067769978924E-8</v>
      </c>
      <c r="D54" s="10">
        <f>3/24*OO[[#This Row],[60 (26JUN1985 09:00:00)-Water Temperature (C)]]*OO[[#This Row],[2]]/SUM(OO[2])</f>
        <v>5.7862694421819396E-3</v>
      </c>
      <c r="E54" s="10">
        <f>3/24*OO[[#This Row],[61 (26JUN1985 12:00:00)-Water Temperature (C)]]*OO[[#This Row],[3]]/SUM(OO[3])</f>
        <v>5.9982523083009318E-2</v>
      </c>
      <c r="F54" s="10">
        <f>3/24*OO[[#This Row],[62 (26JUN1985 15:00:00)-Water Temperature (C)]]*OO[[#This Row],[4]]/SUM(OO[4])</f>
        <v>4.6567149176250773E-2</v>
      </c>
      <c r="G54" s="10">
        <f>3/24*OO[[#This Row],[63 (26JUN1985 18:00:00)-Water Temperature (C)]]*OO[[#This Row],[5]]/SUM(OO[5])</f>
        <v>1.0010658470210435E-2</v>
      </c>
      <c r="H54" s="10">
        <f>3/24*OO[[#This Row],[64 (26JUN1985 21:00:00)-Water Temperature (C)]]*OO[[#This Row],[6]]/SUM(OO[6])</f>
        <v>1.0441753754661448E-3</v>
      </c>
      <c r="I54" s="10">
        <f>3/24*OO[[#This Row],[65 (27JUN1985 00:00:00)-Water Temperature (C)]]*OO[[#This Row],[7]]/SUM(OO[7])</f>
        <v>8.6317475213258684E-5</v>
      </c>
      <c r="J54" s="10">
        <f>3/24*OO[[#This Row],[66 (27JUN1985 03:00:00)-Water Temperature (C)]]*OO[[#This Row],[8]]/SUM(OO[8])</f>
        <v>1.5926615418269666E-5</v>
      </c>
      <c r="K54" s="10">
        <f>3/24*OO[[#This Row],[67 (27JUN1985 06:00:00)-Water Temperature (C)]]*OO[[#This Row],[9]]/SUM(OO[9])</f>
        <v>9.4933200704351932E-6</v>
      </c>
      <c r="L54" s="10">
        <f>3/24*OO[[#This Row],[68 (27JUN1985 09:00:00)-Water Temperature (C)]]*OO[[#This Row],[10]]/SUM(OO[10])</f>
        <v>8.5238217459346916E-6</v>
      </c>
      <c r="M54" s="10">
        <f>3/24*OO[[#This Row],[69 (27JUN1985 12:00:00)-Water Temperature (C)]]*OO[[#This Row],[11]]/SUM(OO[11])</f>
        <v>9.3736542810579313E-6</v>
      </c>
      <c r="N54" s="10">
        <f>3/24*OO[[#This Row],[70 (27JUN1985 15:00:00)-Water Temperature (C)]]*OO[[#This Row],[12]]/SUM(OO[12])</f>
        <v>1.4079241903015446E-5</v>
      </c>
      <c r="O54" s="10">
        <f>3/24*OO[[#This Row],[71 (27JUN1985 18:00:00)-Water Temperature (C)]]*OO[[#This Row],[13]]/SUM(OO[13])</f>
        <v>2.1263136426014436E-5</v>
      </c>
      <c r="P54" s="10">
        <f>3/24*OO[[#This Row],[72 (27JUN1985 21:00:00)-Water Temperature (C)]]*OO[[#This Row],[14]]/SUM(OO[14])</f>
        <v>2.468003505358879E-5</v>
      </c>
      <c r="Q54" s="10">
        <f>3/24*OO[[#This Row],[73 (28JUN1985 00:00:00)-Water Temperature (C)]]*OO[[#This Row],[15]]/SUM(OO[15])</f>
        <v>2.349914562159771E-5</v>
      </c>
      <c r="R54" s="10">
        <f>3/24*OO[[#This Row],[74 (28JUN1985 03:00:00)-Water Temperature (C)]]*OO[[#This Row],[16]]/SUM(OO[16])</f>
        <v>1.9889645264234127E-5</v>
      </c>
      <c r="S54" s="10">
        <f>3/24*OO[[#This Row],[75 (28JUN1985 06:00:00)-Water Temperature (C)]]*OO[[#This Row],[17]]/SUM(OO[17])</f>
        <v>1.5265644857951641E-5</v>
      </c>
      <c r="T54" s="10">
        <f>3/24*OO[[#This Row],[76 (28JUN1985 09:00:00)-Water Temperature (C)]]*OO[[#This Row],[18]]/SUM(OO[18])</f>
        <v>1.2286954872300286E-5</v>
      </c>
      <c r="U54" s="10">
        <f>3/24*OO[[#This Row],[77 (28JUN1985 12:00:00)-Water Temperature (C)]]*OO[[#This Row],[19]]/SUM(OO[19])</f>
        <v>1.0522409528478932E-5</v>
      </c>
      <c r="V54" s="10">
        <f>3/24000000*OO[[#This Row],[78 (28JUN1985 15:00:00)-Water Temperature (C)]]*OO[[#This Row],[20]]</f>
        <v>9.1199869238199999E-6</v>
      </c>
      <c r="W54" s="10">
        <f>3/24000000*OO[[#This Row],[79 (28JUN1985 18:00:00)-Water Temperature (C)]]*OO[[#This Row],[21]]</f>
        <v>7.3394629120549995E-6</v>
      </c>
      <c r="X54" s="10">
        <f>3/24000000*OO[[#This Row],[80 (28JUN1985 21:00:00)-Water Temperature (C)]]*OO[[#This Row],[22]]</f>
        <v>5.126820079195E-6</v>
      </c>
      <c r="Y54" s="10">
        <f>3/24000000*OO[[#This Row],[81 (29JUN1985 00:00:00)-Water Temperature (C)]]*OO[[#This Row],[23]]</f>
        <v>3.6009188843787499E-6</v>
      </c>
      <c r="Z54" s="10">
        <f>3/24000000*OO[[#This Row],[82 (29JUN1985 03:00:00)-Water Temperature (C)]]*OO[[#This Row],[24]]</f>
        <v>2.5777135115149997E-6</v>
      </c>
      <c r="AA54" s="10">
        <f>3/24000000*OO[[#This Row],[83 (29JUN1985 06:00:00)-Water Temperature (C)]]*OO[[#This Row],[25]]</f>
        <v>1.9885676890787498E-6</v>
      </c>
      <c r="AB54" s="10">
        <f>3/24000000*OO[[#This Row],[84 (29JUN1985 09:00:00)-Water Temperature (C)]]*OO[[#This Row],[26]]</f>
        <v>1.80054257818225E-6</v>
      </c>
      <c r="AC54" s="10">
        <f>3/24000000*OO[[#This Row],[85 (29JUN1985 12:00:00)-Water Temperature (C)]]*OO[[#This Row],[27]]</f>
        <v>1.9309918145631253E-6</v>
      </c>
      <c r="AD54" s="10">
        <f>3/24000000*OO[[#This Row],[86 (29JUN1985 15:00:00)-Water Temperature (C)]]*OO[[#This Row],[28]]</f>
        <v>2.3525962175117501E-6</v>
      </c>
      <c r="AE54" s="10">
        <f>3/24000000*OO[[#This Row],[88 (29JUN1985 21:00:00)-Water Temperature (C)]]*OO[[#This Row],[30]]</f>
        <v>2.8523590855450002E-6</v>
      </c>
      <c r="AF54" s="10">
        <f>3/24000000*OO[[#This Row],[88 (29JUN1985 21:00:00)-Water Temperature (C)]]*OO[[#This Row],[30]]</f>
        <v>2.8523590855450002E-6</v>
      </c>
      <c r="AG54" s="10">
        <f>3/24000000*OO[[#This Row],[89 (30JUN1985 00:00:00)-Water Temperature (C)]]*OO[[#This Row],[31]]</f>
        <v>2.6208144740718747E-6</v>
      </c>
      <c r="AH54" s="10">
        <f>3/24000000*OO[[#This Row],[90 (30JUN1985 03:00:00)-Water Temperature (C)]]*OO[[#This Row],[32]]</f>
        <v>2.3698747526763751E-6</v>
      </c>
      <c r="AI54" s="10">
        <f>3/24000000*OO[[#This Row],[91 (30JUN1985 06:00:00)-Water Temperature (C)]]*OO[[#This Row],[33]]</f>
        <v>1.9628002915399996E-6</v>
      </c>
      <c r="AJ54" s="10">
        <f>3/24000000*OO[[#This Row],[92 (30JUN1985 09:00:00)-Water Temperature (C)]]*OO[[#This Row],[34]]</f>
        <v>1.5370804817842499E-6</v>
      </c>
      <c r="AK54" s="10">
        <f>3/24000000*OO[[#This Row],[93 (30JUN1985 12:00:00)-Water Temperature (C)]]*OO[[#This Row],[35]]</f>
        <v>1.326345049153375E-6</v>
      </c>
      <c r="AL54" s="10">
        <f>3/24000000*OO[[#This Row],[94 (30JUN1985 15:00:00)-Water Temperature (C)]]*OO[[#This Row],[36]]</f>
        <v>1.5364092373837499E-6</v>
      </c>
      <c r="AM54" s="10">
        <f>3/24000000*OO[[#This Row],[95 (30JUN1985 18:00:00)-Water Temperature (C)]]*OO[[#This Row],[37]]</f>
        <v>1.7867750759574999E-6</v>
      </c>
      <c r="AN54" s="10">
        <f>3/24000000*OO[[#This Row],[96 (30JUN1985 21:00:00)-Water Temperature (C)]]*OO[[#This Row],[38]]</f>
        <v>1.78220378626625E-6</v>
      </c>
      <c r="AO54" s="10">
        <f>3/24000000*OO[[#This Row],[97 (01JUL1985 00:00:00)-Water Temperature (C)]]*OO[[#This Row],[39]]</f>
        <v>1.6742650802969998E-6</v>
      </c>
      <c r="AP54" s="10">
        <f>3/24000000*OO[[#This Row],[98 (01JUL1985 03:00:00)-Water Temperature (C)]]*OO[[#This Row],[40]]</f>
        <v>1.5500301819268748E-6</v>
      </c>
      <c r="AQ54" s="10">
        <f>3/24000000*OO[[#This Row],[99 (01JUL1985 06:00:00)-Water Temperature (C)]]*OO[[#This Row],[41]]</f>
        <v>1.3047388535212499E-6</v>
      </c>
      <c r="AR54" s="10">
        <f>3/24000000*OO[[#This Row],[100 (01JUL1985 09:00:00)-Water Temperature (C)]]*OO[[#This Row],[42]]</f>
        <v>1.0764043287511251E-6</v>
      </c>
      <c r="AS54" s="10">
        <f>3/24000000*OO[[#This Row],[101 (01JUL1985 12:00:00)-Water Temperature (C)]]*OO[[#This Row],[43]]</f>
        <v>9.4841910495275002E-7</v>
      </c>
      <c r="AT54" s="10">
        <f>3/24000000*OO[[#This Row],[102 (01JUL1985 15:00:00)-Water Temperature (C)]]*OO[[#This Row],[44]]</f>
        <v>9.6908569529749984E-7</v>
      </c>
      <c r="AU54" s="10">
        <f>3/24000000*OO[[#This Row],[103 (01JUL1985 18:00:00)-Water Temperature (C)]]*OO[[#This Row],[45]]</f>
        <v>9.9071211625524979E-7</v>
      </c>
      <c r="AV54" s="10">
        <f>3/24000000*OO[[#This Row],[104 (01JUL1985 21:00:00)-Water Temperature (C)]]*OO[[#This Row],[46]]</f>
        <v>9.8368344953249996E-7</v>
      </c>
      <c r="AW54" s="10">
        <f>3/24000000*OO[[#This Row],[105 (02JUL1985 00:00:00)-Water Temperature (C)]]*OO[[#This Row],[47]]</f>
        <v>9.094281466514999E-7</v>
      </c>
      <c r="AX54" s="10">
        <f>3/24000000*OO[[#This Row],[106 (02JUL1985 03:00:00)-Water Temperature (C)]]*OO[[#This Row],[48]]</f>
        <v>7.9689813277312514E-7</v>
      </c>
      <c r="AY54" s="10">
        <f>3/24000000*OO[[#This Row],[107 (02JUL1985 06:00:00)-Water Temperature (C)]]*OO[[#This Row],[49]]</f>
        <v>6.6636279078249994E-7</v>
      </c>
      <c r="AZ54" s="10">
        <f>3/24000000*OO[[#This Row],[108 (02JUL1985 09:00:00)-Water Temperature (C)]]*OO[[#This Row],[50]]</f>
        <v>6.4844671925249996E-7</v>
      </c>
      <c r="BA54" s="10">
        <f>3/24000000*OO[[#This Row],[109 (02JUL1985 12:00:00)-Water Temperature (C)]]*OO[[#This Row],[51]]</f>
        <v>6.9596460036000002E-7</v>
      </c>
      <c r="BB54" s="10">
        <f>3/24000000*OO[[#This Row],[110 (02JUL1985 15:00:00)-Water Temperature (C)]]*OO[[#This Row],[52]]</f>
        <v>8.0003041918937506E-7</v>
      </c>
      <c r="BC54" s="10">
        <f>3/24000000*OO[[#This Row],[111 (02JUL1985 18:00:00)-Water Temperature (C)]]*OO[[#This Row],[53]]</f>
        <v>8.9560304158499999E-7</v>
      </c>
      <c r="BD54" s="10">
        <f>3/24000000*OO[[#This Row],[112 (02JUL1985 21:00:00)-Water Temperature (C)]]*OO[[#This Row],[54]]</f>
        <v>8.7883915928312491E-7</v>
      </c>
      <c r="BE54" s="10">
        <f>3/24000000*OO[[#This Row],[113 (03JUL1985 00:00:00)-Water Temperature (C)]]*OO[[#This Row],[55]]</f>
        <v>8.1982928420099997E-7</v>
      </c>
      <c r="BF54" s="10">
        <f>3/24000000*OO[[#This Row],[114 (03JUL1985 03:00:00)-Water Temperature (C)]]*OO[[#This Row],[56]]</f>
        <v>7.1776780736300003E-7</v>
      </c>
      <c r="BG54" s="10">
        <f>3/24000000*OO[[#This Row],[115 (03JUL1985 06:00:00)-Water Temperature (C)]]*OO[[#This Row],[57]]</f>
        <v>5.9411791875149996E-7</v>
      </c>
      <c r="BH54" s="10">
        <f>3/24000000*OO[[#This Row],[116 (03JUL1985 09:00:00)-Water Temperature (C)]]*OO[[#This Row],[58]]</f>
        <v>5.5057173286562492E-7</v>
      </c>
      <c r="BI54" s="10">
        <f>3/24000000*OO[[#This Row],[117 (03JUL1985 12:00:00)-Water Temperature (C)]]*OO[[#This Row],[59]]</f>
        <v>6.3635135585225003E-7</v>
      </c>
      <c r="BJ54" s="10">
        <f>3/24000000*OO[[#This Row],[118 (03JUL1985 15:00:00)-Water Temperature (C)]]*OO[[#This Row],[60]]</f>
        <v>7.8550356934462495E-7</v>
      </c>
      <c r="BK54" s="10">
        <f>3/24000000*OO[[#This Row],[119 (03JUL1985 18:00:00)-Water Temperature (C)]]*OO[[#This Row],[61]]</f>
        <v>8.6632071403612494E-7</v>
      </c>
      <c r="BL54" s="10">
        <f>3/24000000*OO[[#This Row],[120 (03JUL1985 21:00:00)-Water Temperature (C)]]*OO[[#This Row],[62]]</f>
        <v>8.5845498846725006E-7</v>
      </c>
      <c r="BM54" s="10">
        <f>3/24000000*OO[[#This Row],[121 (04JUL1985 00:00:00)-Water Temperature (C)]]*OO[[#This Row],[63]]</f>
        <v>8.0677960392525005E-7</v>
      </c>
      <c r="BN54" s="10">
        <f>3/24000000*OO[[#This Row],[122 (04JUL1985 03:00:00)-Water Temperature (C)]]*OO[[#This Row],[64]]</f>
        <v>7.0163537048600004E-7</v>
      </c>
      <c r="BO54" s="10">
        <f>3/24000000*OO[[#This Row],[123 (04JUL1985 06:00:00)-Water Temperature (C)]]*OO[[#This Row],[65]]</f>
        <v>5.4359429602549996E-7</v>
      </c>
      <c r="BP54" s="10">
        <f>3/24000000*OO[[#This Row],[124 (04JUL1985 09:00:00)-Water Temperature (C)]]*OO[[#This Row],[66]]</f>
        <v>4.3776971481237496E-7</v>
      </c>
      <c r="BQ54" s="10">
        <f>3/24000000*OO[[#This Row],[125 (04JUL1985 12:00:00)-Water Temperature (C)]]*OO[[#This Row],[67]]</f>
        <v>3.8837464691974998E-7</v>
      </c>
      <c r="BR54" s="10">
        <f>3/24000000*OO[[#This Row],[126 (04JUL1985 15:00:00)-Water Temperature (C)]]*OO[[#This Row],[68]]</f>
        <v>3.6026034768900001E-7</v>
      </c>
      <c r="BS54" s="10">
        <f>3/24000000*OO[[#This Row],[127 (04JUL1985 18:00:00)-Water Temperature (C)]]*OO[[#This Row],[69]]</f>
        <v>3.5852393378199996E-7</v>
      </c>
      <c r="BT54" s="10">
        <f>3/24000000*OO[[#This Row],[128 (04JUL1985 21:00:00)-Water Temperature (C)]]*OO[[#This Row],[70]]</f>
        <v>3.5703267079899994E-7</v>
      </c>
      <c r="BU54" s="10">
        <f>3/24000000*OO[[#This Row],[129 (05JUL1985 00:00:00)-Water Temperature (C)]]*OO[[#This Row],[71]]</f>
        <v>3.2745137840699997E-7</v>
      </c>
      <c r="BV54" s="10">
        <f>3/24000000*OO[[#This Row],[130 (05JUL1985 03:00:00)-Water Temperature (C)]]*OO[[#This Row],[72]]</f>
        <v>2.8074491376749999E-7</v>
      </c>
      <c r="BW54" s="10">
        <f>3/24000000*OO[[#This Row],[131 (05JUL1985 06:00:00)-Water Temperature (C)]]*OO[[#This Row],[73]]</f>
        <v>2.4156968705999999E-7</v>
      </c>
      <c r="BX54" s="10">
        <f>3/24000000*OO[[#This Row],[132 (05JUL1985 09:00:00)-Water Temperature (C)]]*OO[[#This Row],[74]]</f>
        <v>2.5478769660149999E-7</v>
      </c>
      <c r="BY54" s="10">
        <f>3/24000000*OO[[#This Row],[133 (05JUL1985 12:00:00)-Water Temperature (C)]]*OO[[#This Row],[75]]</f>
        <v>3.3832262118600002E-7</v>
      </c>
      <c r="BZ54" s="10">
        <f>3/24000000*OO[[#This Row],[134 (05JUL1985 15:00:00)-Water Temperature (C)]]*OO[[#This Row],[76]]</f>
        <v>4.5292724000299994E-7</v>
      </c>
      <c r="CA54" s="10">
        <f>3/24000000*OO[[#This Row],[135 (05JUL1985 18:00:00)-Water Temperature (C)]]*OO[[#This Row],[77]]</f>
        <v>5.1726744299549999E-7</v>
      </c>
      <c r="CB54" s="10">
        <f>3/24000000*OO[[#This Row],[136 (05JUL1985 21:00:00)-Water Temperature (C)]]*OO[[#This Row],[78]]</f>
        <v>5.1275842121337494E-7</v>
      </c>
      <c r="CC54" s="10">
        <f>3/24000000*OO[[#This Row],[137 (06JUL1985 00:00:00)-Water Temperature (C)]]*OO[[#This Row],[79]]</f>
        <v>4.8534159682825004E-7</v>
      </c>
      <c r="CD54" s="10">
        <f>3/24000000*OO[[#This Row],[138 (06JUL1985 03:00:00)-Water Temperature (C)]]*OO[[#This Row],[80]]</f>
        <v>4.3364901436199996E-7</v>
      </c>
      <c r="CE54" s="10">
        <f>3/24000000*OO[[#This Row],[139 (06JUL1985 06:00:00)-Water Temperature (C)]]*OO[[#This Row],[81]]</f>
        <v>3.4067205653749994E-7</v>
      </c>
      <c r="CF54" s="10">
        <f>3/24000000*OO[[#This Row],[140 (06JUL1985 09:00:00)-Water Temperature (C)]]*OO[[#This Row],[82]]</f>
        <v>2.5962155593762499E-7</v>
      </c>
      <c r="CG54" s="10">
        <f>3/24000000*OO[[#This Row],[141 (06JUL1985 12:00:00)-Water Temperature (C)]]*OO[[#This Row],[83]]</f>
        <v>2.2612639665684999E-7</v>
      </c>
      <c r="CH54" s="10">
        <f>3/24000000*OO[[#This Row],[142 (06JUL1985 15:00:00)-Water Temperature (C)]]*OO[[#This Row],[84]]</f>
        <v>2.2205305964963752E-7</v>
      </c>
      <c r="CI54" s="10">
        <f>3/24000000*OO[[#This Row],[143 (06JUL1985 18:00:00)-Water Temperature (C)]]*OO[[#This Row],[85]]</f>
        <v>2.3257294475249998E-7</v>
      </c>
      <c r="CJ54" s="10">
        <f>3/24000000*OO[[#This Row],[144 (06JUL1985 21:00:00)-Water Temperature (C)]]*OO[[#This Row],[86]]</f>
        <v>2.3928285760530001E-7</v>
      </c>
      <c r="CK54" s="10">
        <f>3/24000000*OO[[#This Row],[145 (07JUL1985 00:00:00)-Water Temperature (C)]]*OO[[#This Row],[87]]</f>
        <v>2.2177333097587501E-7</v>
      </c>
      <c r="CL54" s="10">
        <f>3/24000000*OO[[#This Row],[146 (07JUL1985 03:00:00)-Water Temperature (C)]]*OO[[#This Row],[88]]</f>
        <v>1.9881670274387501E-7</v>
      </c>
      <c r="CM54" s="10">
        <f>3/24000000*OO[[#This Row],[147 (07JUL1985 06:00:00)-Water Temperature (C)]]*OO[[#This Row],[89]]</f>
        <v>1.7196336248275E-7</v>
      </c>
      <c r="CN54" s="10">
        <f>3/24000000*OO[[#This Row],[148 (07JUL1985 09:00:00)-Water Temperature (C)]]*OO[[#This Row],[90]]</f>
        <v>1.6408896312834998E-7</v>
      </c>
      <c r="CO54" s="10">
        <f>3/24000000*OO[[#This Row],[149 (07JUL1985 12:00:00)-Water Temperature (C)]]*OO[[#This Row],[91]]</f>
        <v>1.6518817566067499E-7</v>
      </c>
      <c r="CP54" s="10">
        <f>3/24000000*OO[[#This Row],[150 (07JUL1985 15:00:00)-Water Temperature (C)]]*OO[[#This Row],[92]]</f>
        <v>1.8925108204627501E-7</v>
      </c>
      <c r="CQ54" s="10">
        <f>3/24000000*OO[[#This Row],[151 (07JUL1985 18:00:00)-Water Temperature (C)]]*OO[[#This Row],[93]]</f>
        <v>2.264536324043625E-7</v>
      </c>
      <c r="CR54" s="10">
        <f>3/24000000*OO[[#This Row],[152 (07JUL1985 21:00:00)-Water Temperature (C)]]*OO[[#This Row],[94]]</f>
        <v>2.4070317059978751E-7</v>
      </c>
      <c r="CS54" s="10">
        <f>3/24000000*OO[[#This Row],[153 (08JUL1985 00:00:00)-Water Temperature (C)]]*OO[[#This Row],[95]]</f>
        <v>2.2175089632543747E-7</v>
      </c>
      <c r="CT54" s="10">
        <f>3/24000000*OO[[#This Row],[154 (08JUL1985 03:00:00)-Water Temperature (C)]]*OO[[#This Row],[96]]</f>
        <v>2.0466172975201248E-7</v>
      </c>
      <c r="CU54" s="10">
        <f>3/24000000*OO[[#This Row],[155 (08JUL1985 06:00:00)-Water Temperature (C)]]*OO[[#This Row],[97]]</f>
        <v>1.7770706145079999E-7</v>
      </c>
      <c r="CV54" s="10">
        <f>3/24000000*OO[[#This Row],[156 (08JUL1985 09:00:00)-Water Temperature (C)]]*OO[[#This Row],[98]]</f>
        <v>1.5707701676344999E-7</v>
      </c>
      <c r="CW54" s="10">
        <f>3/24000000*OO[[#This Row],[157 (08JUL1985 12:00:00)-Water Temperature (C)]]*OO[[#This Row],[99]]</f>
        <v>1.3610506818699999E-7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7.7549614466791584E-9</v>
      </c>
      <c r="D55" s="10">
        <f>3/24*OO[[#This Row],[60 (26JUN1985 09:00:00)-Water Temperature (C)]]*OO[[#This Row],[2]]/SUM(OO[2])</f>
        <v>4.7850116554331266E-3</v>
      </c>
      <c r="E55" s="10">
        <f>3/24*OO[[#This Row],[61 (26JUN1985 12:00:00)-Water Temperature (C)]]*OO[[#This Row],[3]]/SUM(OO[3])</f>
        <v>6.8801862107645828E-2</v>
      </c>
      <c r="F55" s="10">
        <f>3/24*OO[[#This Row],[62 (26JUN1985 15:00:00)-Water Temperature (C)]]*OO[[#This Row],[4]]/SUM(OO[4])</f>
        <v>6.3586753362467621E-2</v>
      </c>
      <c r="G55" s="10">
        <f>3/24*OO[[#This Row],[63 (26JUN1985 18:00:00)-Water Temperature (C)]]*OO[[#This Row],[5]]/SUM(OO[5])</f>
        <v>1.5300581411938095E-2</v>
      </c>
      <c r="H55" s="10">
        <f>3/24*OO[[#This Row],[64 (26JUN1985 21:00:00)-Water Temperature (C)]]*OO[[#This Row],[6]]/SUM(OO[6])</f>
        <v>1.7012236531333035E-3</v>
      </c>
      <c r="I55" s="10">
        <f>3/24*OO[[#This Row],[65 (27JUN1985 00:00:00)-Water Temperature (C)]]*OO[[#This Row],[7]]/SUM(OO[7])</f>
        <v>1.4023746801377854E-4</v>
      </c>
      <c r="J55" s="10">
        <f>3/24*OO[[#This Row],[66 (27JUN1985 03:00:00)-Water Temperature (C)]]*OO[[#This Row],[8]]/SUM(OO[8])</f>
        <v>2.2070261706643695E-5</v>
      </c>
      <c r="K55" s="10">
        <f>3/24*OO[[#This Row],[67 (27JUN1985 06:00:00)-Water Temperature (C)]]*OO[[#This Row],[9]]/SUM(OO[9])</f>
        <v>1.2071422449407163E-5</v>
      </c>
      <c r="L55" s="10">
        <f>3/24*OO[[#This Row],[68 (27JUN1985 09:00:00)-Water Temperature (C)]]*OO[[#This Row],[10]]/SUM(OO[10])</f>
        <v>1.0714753650082574E-5</v>
      </c>
      <c r="M55" s="10">
        <f>3/24*OO[[#This Row],[69 (27JUN1985 12:00:00)-Water Temperature (C)]]*OO[[#This Row],[11]]/SUM(OO[11])</f>
        <v>1.1546664353579891E-5</v>
      </c>
      <c r="N55" s="10">
        <f>3/24*OO[[#This Row],[70 (27JUN1985 15:00:00)-Water Temperature (C)]]*OO[[#This Row],[12]]/SUM(OO[12])</f>
        <v>1.6856494405948157E-5</v>
      </c>
      <c r="O55" s="10">
        <f>3/24*OO[[#This Row],[71 (27JUN1985 18:00:00)-Water Temperature (C)]]*OO[[#This Row],[13]]/SUM(OO[13])</f>
        <v>2.5548089582542732E-5</v>
      </c>
      <c r="P55" s="10">
        <f>3/24*OO[[#This Row],[72 (27JUN1985 21:00:00)-Water Temperature (C)]]*OO[[#This Row],[14]]/SUM(OO[14])</f>
        <v>3.0029023349285802E-5</v>
      </c>
      <c r="Q55" s="10">
        <f>3/24*OO[[#This Row],[73 (28JUN1985 00:00:00)-Water Temperature (C)]]*OO[[#This Row],[15]]/SUM(OO[15])</f>
        <v>2.8888542982988658E-5</v>
      </c>
      <c r="R55" s="10">
        <f>3/24*OO[[#This Row],[74 (28JUN1985 03:00:00)-Water Temperature (C)]]*OO[[#This Row],[16]]/SUM(OO[16])</f>
        <v>2.4679284979077143E-5</v>
      </c>
      <c r="S55" s="10">
        <f>3/24*OO[[#This Row],[75 (28JUN1985 06:00:00)-Water Temperature (C)]]*OO[[#This Row],[17]]/SUM(OO[17])</f>
        <v>1.9083388051914034E-5</v>
      </c>
      <c r="T55" s="10">
        <f>3/24*OO[[#This Row],[76 (28JUN1985 09:00:00)-Water Temperature (C)]]*OO[[#This Row],[18]]/SUM(OO[18])</f>
        <v>1.5347417945639974E-5</v>
      </c>
      <c r="U55" s="10">
        <f>3/24*OO[[#This Row],[77 (28JUN1985 12:00:00)-Water Temperature (C)]]*OO[[#This Row],[19]]/SUM(OO[19])</f>
        <v>1.3051004609150815E-5</v>
      </c>
      <c r="V55" s="10">
        <f>3/24000000*OO[[#This Row],[78 (28JUN1985 15:00:00)-Water Temperature (C)]]*OO[[#This Row],[20]]</f>
        <v>1.1300944794702497E-5</v>
      </c>
      <c r="W55" s="10">
        <f>3/24000000*OO[[#This Row],[79 (28JUN1985 18:00:00)-Water Temperature (C)]]*OO[[#This Row],[21]]</f>
        <v>9.1302673828999997E-6</v>
      </c>
      <c r="X55" s="10">
        <f>3/24000000*OO[[#This Row],[80 (28JUN1985 21:00:00)-Water Temperature (C)]]*OO[[#This Row],[22]]</f>
        <v>6.3863727397800003E-6</v>
      </c>
      <c r="Y55" s="10">
        <f>3/24000000*OO[[#This Row],[81 (29JUN1985 00:00:00)-Water Temperature (C)]]*OO[[#This Row],[23]]</f>
        <v>4.4748965975749994E-6</v>
      </c>
      <c r="Z55" s="10">
        <f>3/24000000*OO[[#This Row],[82 (29JUN1985 03:00:00)-Water Temperature (C)]]*OO[[#This Row],[24]]</f>
        <v>3.18828207089E-6</v>
      </c>
      <c r="AA55" s="10">
        <f>3/24000000*OO[[#This Row],[83 (29JUN1985 06:00:00)-Water Temperature (C)]]*OO[[#This Row],[25]]</f>
        <v>2.4512411181562503E-6</v>
      </c>
      <c r="AB55" s="10">
        <f>3/24000000*OO[[#This Row],[84 (29JUN1985 09:00:00)-Water Temperature (C)]]*OO[[#This Row],[26]]</f>
        <v>2.2114853000549999E-6</v>
      </c>
      <c r="AC55" s="10">
        <f>3/24000000*OO[[#This Row],[85 (29JUN1985 12:00:00)-Water Temperature (C)]]*OO[[#This Row],[27]]</f>
        <v>2.36030628015625E-6</v>
      </c>
      <c r="AD55" s="10">
        <f>3/24000000*OO[[#This Row],[86 (29JUN1985 15:00:00)-Water Temperature (C)]]*OO[[#This Row],[28]]</f>
        <v>2.8675697334374998E-6</v>
      </c>
      <c r="AE55" s="10">
        <f>3/24000000*OO[[#This Row],[88 (29JUN1985 21:00:00)-Water Temperature (C)]]*OO[[#This Row],[30]]</f>
        <v>3.452449456098E-6</v>
      </c>
      <c r="AF55" s="10">
        <f>3/24000000*OO[[#This Row],[88 (29JUN1985 21:00:00)-Water Temperature (C)]]*OO[[#This Row],[30]]</f>
        <v>3.452449456098E-6</v>
      </c>
      <c r="AG55" s="10">
        <f>3/24000000*OO[[#This Row],[89 (30JUN1985 00:00:00)-Water Temperature (C)]]*OO[[#This Row],[31]]</f>
        <v>3.16574215959525E-6</v>
      </c>
      <c r="AH55" s="10">
        <f>3/24000000*OO[[#This Row],[90 (30JUN1985 03:00:00)-Water Temperature (C)]]*OO[[#This Row],[32]]</f>
        <v>2.8761993698267497E-6</v>
      </c>
      <c r="AI55" s="10">
        <f>3/24000000*OO[[#This Row],[91 (30JUN1985 06:00:00)-Water Temperature (C)]]*OO[[#This Row],[33]]</f>
        <v>2.4080926288704998E-6</v>
      </c>
      <c r="AJ55" s="10">
        <f>3/24000000*OO[[#This Row],[92 (30JUN1985 09:00:00)-Water Temperature (C)]]*OO[[#This Row],[34]]</f>
        <v>1.9045669470632499E-6</v>
      </c>
      <c r="AK55" s="10">
        <f>3/24000000*OO[[#This Row],[93 (30JUN1985 12:00:00)-Water Temperature (C)]]*OO[[#This Row],[35]]</f>
        <v>1.6393852108259999E-6</v>
      </c>
      <c r="AL55" s="10">
        <f>3/24000000*OO[[#This Row],[94 (30JUN1985 15:00:00)-Water Temperature (C)]]*OO[[#This Row],[36]]</f>
        <v>1.8774424265379997E-6</v>
      </c>
      <c r="AM55" s="10">
        <f>3/24000000*OO[[#This Row],[95 (30JUN1985 18:00:00)-Water Temperature (C)]]*OO[[#This Row],[37]]</f>
        <v>2.1730778513335E-6</v>
      </c>
      <c r="AN55" s="10">
        <f>3/24000000*OO[[#This Row],[96 (30JUN1985 21:00:00)-Water Temperature (C)]]*OO[[#This Row],[38]]</f>
        <v>2.1527164534049999E-6</v>
      </c>
      <c r="AO55" s="10">
        <f>3/24000000*OO[[#This Row],[97 (01JUL1985 00:00:00)-Water Temperature (C)]]*OO[[#This Row],[39]]</f>
        <v>2.016451924525125E-6</v>
      </c>
      <c r="AP55" s="10">
        <f>3/24000000*OO[[#This Row],[98 (01JUL1985 03:00:00)-Water Temperature (C)]]*OO[[#This Row],[40]]</f>
        <v>1.8778045713971248E-6</v>
      </c>
      <c r="AQ55" s="10">
        <f>3/24000000*OO[[#This Row],[99 (01JUL1985 06:00:00)-Water Temperature (C)]]*OO[[#This Row],[41]]</f>
        <v>1.6004765491879999E-6</v>
      </c>
      <c r="AR55" s="10">
        <f>3/24000000*OO[[#This Row],[100 (01JUL1985 09:00:00)-Water Temperature (C)]]*OO[[#This Row],[42]]</f>
        <v>1.3327466094442501E-6</v>
      </c>
      <c r="AS55" s="10">
        <f>3/24000000*OO[[#This Row],[101 (01JUL1985 12:00:00)-Water Temperature (C)]]*OO[[#This Row],[43]]</f>
        <v>1.1689776314947501E-6</v>
      </c>
      <c r="AT55" s="10">
        <f>3/24000000*OO[[#This Row],[102 (01JUL1985 15:00:00)-Water Temperature (C)]]*OO[[#This Row],[44]]</f>
        <v>1.1795333728681249E-6</v>
      </c>
      <c r="AU55" s="10">
        <f>3/24000000*OO[[#This Row],[103 (01JUL1985 18:00:00)-Water Temperature (C)]]*OO[[#This Row],[45]]</f>
        <v>1.1983950171112498E-6</v>
      </c>
      <c r="AV55" s="10">
        <f>3/24000000*OO[[#This Row],[104 (01JUL1985 21:00:00)-Water Temperature (C)]]*OO[[#This Row],[46]]</f>
        <v>1.1860042790913751E-6</v>
      </c>
      <c r="AW55" s="10">
        <f>3/24000000*OO[[#This Row],[105 (02JUL1985 00:00:00)-Water Temperature (C)]]*OO[[#This Row],[47]]</f>
        <v>1.1002573795995E-6</v>
      </c>
      <c r="AX55" s="10">
        <f>3/24000000*OO[[#This Row],[106 (02JUL1985 03:00:00)-Water Temperature (C)]]*OO[[#This Row],[48]]</f>
        <v>9.6998487011999978E-7</v>
      </c>
      <c r="AY55" s="10">
        <f>3/24000000*OO[[#This Row],[107 (02JUL1985 06:00:00)-Water Temperature (C)]]*OO[[#This Row],[49]]</f>
        <v>8.1594654906399998E-7</v>
      </c>
      <c r="AZ55" s="10">
        <f>3/24000000*OO[[#This Row],[108 (02JUL1985 09:00:00)-Water Temperature (C)]]*OO[[#This Row],[50]]</f>
        <v>7.9443067570987509E-7</v>
      </c>
      <c r="BA55" s="10">
        <f>3/24000000*OO[[#This Row],[109 (02JUL1985 12:00:00)-Water Temperature (C)]]*OO[[#This Row],[51]]</f>
        <v>8.4856545351012501E-7</v>
      </c>
      <c r="BB55" s="10">
        <f>3/24000000*OO[[#This Row],[110 (02JUL1985 15:00:00)-Water Temperature (C)]]*OO[[#This Row],[52]]</f>
        <v>9.7026146251125005E-7</v>
      </c>
      <c r="BC55" s="10">
        <f>3/24000000*OO[[#This Row],[111 (02JUL1985 18:00:00)-Water Temperature (C)]]*OO[[#This Row],[53]]</f>
        <v>1.0825597499475E-6</v>
      </c>
      <c r="BD55" s="10">
        <f>3/24000000*OO[[#This Row],[112 (02JUL1985 21:00:00)-Water Temperature (C)]]*OO[[#This Row],[54]]</f>
        <v>1.05977420128925E-6</v>
      </c>
      <c r="BE55" s="10">
        <f>3/24000000*OO[[#This Row],[113 (03JUL1985 00:00:00)-Water Temperature (C)]]*OO[[#This Row],[55]]</f>
        <v>9.9137794988650013E-7</v>
      </c>
      <c r="BF55" s="10">
        <f>3/24000000*OO[[#This Row],[114 (03JUL1985 03:00:00)-Water Temperature (C)]]*OO[[#This Row],[56]]</f>
        <v>8.7414296018399992E-7</v>
      </c>
      <c r="BG55" s="10">
        <f>3/24000000*OO[[#This Row],[115 (03JUL1985 06:00:00)-Water Temperature (C)]]*OO[[#This Row],[57]]</f>
        <v>7.2958995875999996E-7</v>
      </c>
      <c r="BH55" s="10">
        <f>3/24000000*OO[[#This Row],[116 (03JUL1985 09:00:00)-Water Temperature (C)]]*OO[[#This Row],[58]]</f>
        <v>6.7878119142550004E-7</v>
      </c>
      <c r="BI55" s="10">
        <f>3/24000000*OO[[#This Row],[117 (03JUL1985 12:00:00)-Water Temperature (C)]]*OO[[#This Row],[59]]</f>
        <v>7.7982633865125004E-7</v>
      </c>
      <c r="BJ55" s="10">
        <f>3/24000000*OO[[#This Row],[118 (03JUL1985 15:00:00)-Water Temperature (C)]]*OO[[#This Row],[60]]</f>
        <v>9.5583170029874982E-7</v>
      </c>
      <c r="BK55" s="10">
        <f>3/24000000*OO[[#This Row],[119 (03JUL1985 18:00:00)-Water Temperature (C)]]*OO[[#This Row],[61]]</f>
        <v>1.0482485967157501E-6</v>
      </c>
      <c r="BL55" s="10">
        <f>3/24000000*OO[[#This Row],[120 (03JUL1985 21:00:00)-Water Temperature (C)]]*OO[[#This Row],[62]]</f>
        <v>1.0338835202158749E-6</v>
      </c>
      <c r="BM55" s="10">
        <f>3/24000000*OO[[#This Row],[121 (04JUL1985 00:00:00)-Water Temperature (C)]]*OO[[#This Row],[63]]</f>
        <v>9.7436875044300001E-7</v>
      </c>
      <c r="BN55" s="10">
        <f>3/24000000*OO[[#This Row],[122 (04JUL1985 03:00:00)-Water Temperature (C)]]*OO[[#This Row],[64]]</f>
        <v>8.561478557939999E-7</v>
      </c>
      <c r="BO55" s="10">
        <f>3/24000000*OO[[#This Row],[123 (04JUL1985 06:00:00)-Water Temperature (C)]]*OO[[#This Row],[65]]</f>
        <v>6.7164457742800001E-7</v>
      </c>
      <c r="BP55" s="10">
        <f>3/24000000*OO[[#This Row],[124 (04JUL1985 09:00:00)-Water Temperature (C)]]*OO[[#This Row],[66]]</f>
        <v>5.4324235137150001E-7</v>
      </c>
      <c r="BQ55" s="10">
        <f>3/24000000*OO[[#This Row],[125 (04JUL1985 12:00:00)-Water Temperature (C)]]*OO[[#This Row],[67]]</f>
        <v>4.7715336628049993E-7</v>
      </c>
      <c r="BR55" s="10">
        <f>3/24000000*OO[[#This Row],[126 (04JUL1985 15:00:00)-Water Temperature (C)]]*OO[[#This Row],[68]]</f>
        <v>4.3802926822400004E-7</v>
      </c>
      <c r="BS55" s="10">
        <f>3/24000000*OO[[#This Row],[127 (04JUL1985 18:00:00)-Water Temperature (C)]]*OO[[#This Row],[69]]</f>
        <v>4.3188184277249991E-7</v>
      </c>
      <c r="BT55" s="10">
        <f>3/24000000*OO[[#This Row],[128 (04JUL1985 21:00:00)-Water Temperature (C)]]*OO[[#This Row],[70]]</f>
        <v>4.3004620176600006E-7</v>
      </c>
      <c r="BU55" s="10">
        <f>3/24000000*OO[[#This Row],[129 (05JUL1985 00:00:00)-Water Temperature (C)]]*OO[[#This Row],[71]]</f>
        <v>3.9748287502574994E-7</v>
      </c>
      <c r="BV55" s="10">
        <f>3/24000000*OO[[#This Row],[130 (05JUL1985 03:00:00)-Water Temperature (C)]]*OO[[#This Row],[72]]</f>
        <v>3.4233127429249994E-7</v>
      </c>
      <c r="BW55" s="10">
        <f>3/24000000*OO[[#This Row],[131 (05JUL1985 06:00:00)-Water Temperature (C)]]*OO[[#This Row],[73]]</f>
        <v>2.9416897218749998E-7</v>
      </c>
      <c r="BX55" s="10">
        <f>3/24000000*OO[[#This Row],[132 (05JUL1985 09:00:00)-Water Temperature (C)]]*OO[[#This Row],[74]]</f>
        <v>3.0979453152487503E-7</v>
      </c>
      <c r="BY55" s="10">
        <f>3/24000000*OO[[#This Row],[133 (05JUL1985 12:00:00)-Water Temperature (C)]]*OO[[#This Row],[75]]</f>
        <v>4.1206226309849993E-7</v>
      </c>
      <c r="BZ55" s="10">
        <f>3/24000000*OO[[#This Row],[134 (05JUL1985 15:00:00)-Water Temperature (C)]]*OO[[#This Row],[76]]</f>
        <v>5.5112393378675004E-7</v>
      </c>
      <c r="CA55" s="10">
        <f>3/24000000*OO[[#This Row],[135 (05JUL1985 18:00:00)-Water Temperature (C)]]*OO[[#This Row],[77]]</f>
        <v>6.2600612894599997E-7</v>
      </c>
      <c r="CB55" s="10">
        <f>3/24000000*OO[[#This Row],[136 (05JUL1985 21:00:00)-Water Temperature (C)]]*OO[[#This Row],[78]]</f>
        <v>6.1716058797937503E-7</v>
      </c>
      <c r="CC55" s="10">
        <f>3/24000000*OO[[#This Row],[137 (06JUL1985 00:00:00)-Water Temperature (C)]]*OO[[#This Row],[79]]</f>
        <v>5.8486224247875005E-7</v>
      </c>
      <c r="CD55" s="10">
        <f>3/24000000*OO[[#This Row],[138 (06JUL1985 03:00:00)-Water Temperature (C)]]*OO[[#This Row],[80]]</f>
        <v>5.2764609053999986E-7</v>
      </c>
      <c r="CE55" s="10">
        <f>3/24000000*OO[[#This Row],[139 (06JUL1985 06:00:00)-Water Temperature (C)]]*OO[[#This Row],[81]]</f>
        <v>4.2031350863874993E-7</v>
      </c>
      <c r="CF55" s="10">
        <f>3/24000000*OO[[#This Row],[140 (06JUL1985 09:00:00)-Water Temperature (C)]]*OO[[#This Row],[82]]</f>
        <v>3.2241599420687496E-7</v>
      </c>
      <c r="CG55" s="10">
        <f>3/24000000*OO[[#This Row],[141 (06JUL1985 12:00:00)-Water Temperature (C)]]*OO[[#This Row],[83]]</f>
        <v>2.78543213475625E-7</v>
      </c>
      <c r="CH55" s="10">
        <f>3/24000000*OO[[#This Row],[142 (06JUL1985 15:00:00)-Water Temperature (C)]]*OO[[#This Row],[84]]</f>
        <v>2.6990235670349996E-7</v>
      </c>
      <c r="CI55" s="10">
        <f>3/24000000*OO[[#This Row],[143 (06JUL1985 18:00:00)-Water Temperature (C)]]*OO[[#This Row],[85]]</f>
        <v>2.8093750979112495E-7</v>
      </c>
      <c r="CJ55" s="10">
        <f>3/24000000*OO[[#This Row],[144 (06JUL1985 21:00:00)-Water Temperature (C)]]*OO[[#This Row],[86]]</f>
        <v>2.8838219431062499E-7</v>
      </c>
      <c r="CK55" s="10">
        <f>3/24000000*OO[[#This Row],[145 (07JUL1985 00:00:00)-Water Temperature (C)]]*OO[[#This Row],[87]]</f>
        <v>2.6795112367724997E-7</v>
      </c>
      <c r="CL55" s="10">
        <f>3/24000000*OO[[#This Row],[146 (07JUL1985 03:00:00)-Water Temperature (C)]]*OO[[#This Row],[88]]</f>
        <v>2.4144181015912501E-7</v>
      </c>
      <c r="CM55" s="10">
        <f>3/24000000*OO[[#This Row],[147 (07JUL1985 06:00:00)-Water Temperature (C)]]*OO[[#This Row],[89]]</f>
        <v>2.0973392394570001E-7</v>
      </c>
      <c r="CN55" s="10">
        <f>3/24000000*OO[[#This Row],[148 (07JUL1985 09:00:00)-Water Temperature (C)]]*OO[[#This Row],[90]]</f>
        <v>2.0046854080950001E-7</v>
      </c>
      <c r="CO55" s="10">
        <f>3/24000000*OO[[#This Row],[149 (07JUL1985 12:00:00)-Water Temperature (C)]]*OO[[#This Row],[91]]</f>
        <v>2.0153498051558749E-7</v>
      </c>
      <c r="CP55" s="10">
        <f>3/24000000*OO[[#This Row],[150 (07JUL1985 15:00:00)-Water Temperature (C)]]*OO[[#This Row],[92]]</f>
        <v>2.2943705944949994E-7</v>
      </c>
      <c r="CQ55" s="10">
        <f>3/24000000*OO[[#This Row],[151 (07JUL1985 18:00:00)-Water Temperature (C)]]*OO[[#This Row],[93]]</f>
        <v>2.739680892496625E-7</v>
      </c>
      <c r="CR55" s="10">
        <f>3/24000000*OO[[#This Row],[152 (07JUL1985 21:00:00)-Water Temperature (C)]]*OO[[#This Row],[94]]</f>
        <v>2.906563757071E-7</v>
      </c>
      <c r="CS55" s="10">
        <f>3/24000000*OO[[#This Row],[153 (08JUL1985 00:00:00)-Water Temperature (C)]]*OO[[#This Row],[95]]</f>
        <v>2.6760354381557502E-7</v>
      </c>
      <c r="CT55" s="10">
        <f>3/24000000*OO[[#This Row],[154 (08JUL1985 03:00:00)-Water Temperature (C)]]*OO[[#This Row],[96]]</f>
        <v>2.4752791041158748E-7</v>
      </c>
      <c r="CU55" s="10">
        <f>3/24000000*OO[[#This Row],[155 (08JUL1985 06:00:00)-Water Temperature (C)]]*OO[[#This Row],[97]]</f>
        <v>2.16786665611825E-7</v>
      </c>
      <c r="CV55" s="10">
        <f>3/24000000*OO[[#This Row],[156 (08JUL1985 09:00:00)-Water Temperature (C)]]*OO[[#This Row],[98]]</f>
        <v>1.93186907652825E-7</v>
      </c>
      <c r="CW55" s="10">
        <f>3/24000000*OO[[#This Row],[157 (08JUL1985 12:00:00)-Water Temperature (C)]]*OO[[#This Row],[99]]</f>
        <v>1.6706775808742499E-7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2.2241416249709459E-9</v>
      </c>
      <c r="D56" s="10">
        <f>3/24*OO[[#This Row],[60 (26JUN1985 09:00:00)-Water Temperature (C)]]*OO[[#This Row],[2]]/SUM(OO[2])</f>
        <v>3.5826140281572431E-3</v>
      </c>
      <c r="E56" s="10">
        <f>3/24*OO[[#This Row],[61 (26JUN1985 12:00:00)-Water Temperature (C)]]*OO[[#This Row],[3]]/SUM(OO[3])</f>
        <v>7.6004556805615686E-2</v>
      </c>
      <c r="F56" s="10">
        <f>3/24*OO[[#This Row],[62 (26JUN1985 15:00:00)-Water Temperature (C)]]*OO[[#This Row],[4]]/SUM(OO[4])</f>
        <v>8.675381091196524E-2</v>
      </c>
      <c r="G56" s="10">
        <f>3/24*OO[[#This Row],[63 (26JUN1985 18:00:00)-Water Temperature (C)]]*OO[[#This Row],[5]]/SUM(OO[5])</f>
        <v>2.4081282287737846E-2</v>
      </c>
      <c r="H56" s="10">
        <f>3/24*OO[[#This Row],[64 (26JUN1985 21:00:00)-Water Temperature (C)]]*OO[[#This Row],[6]]/SUM(OO[6])</f>
        <v>2.9264142868519207E-3</v>
      </c>
      <c r="I56" s="10">
        <f>3/24*OO[[#This Row],[65 (27JUN1985 00:00:00)-Water Temperature (C)]]*OO[[#This Row],[7]]/SUM(OO[7])</f>
        <v>2.4569541864619105E-4</v>
      </c>
      <c r="J56" s="10">
        <f>3/24*OO[[#This Row],[66 (27JUN1985 03:00:00)-Water Temperature (C)]]*OO[[#This Row],[8]]/SUM(OO[8])</f>
        <v>3.2568003805431526E-5</v>
      </c>
      <c r="K56" s="10">
        <f>3/24*OO[[#This Row],[67 (27JUN1985 06:00:00)-Water Temperature (C)]]*OO[[#This Row],[9]]/SUM(OO[9])</f>
        <v>1.5612003271495019E-5</v>
      </c>
      <c r="L56" s="10">
        <f>3/24*OO[[#This Row],[68 (27JUN1985 09:00:00)-Water Temperature (C)]]*OO[[#This Row],[10]]/SUM(OO[10])</f>
        <v>1.3594037326544942E-5</v>
      </c>
      <c r="M56" s="10">
        <f>3/24*OO[[#This Row],[69 (27JUN1985 12:00:00)-Water Temperature (C)]]*OO[[#This Row],[11]]/SUM(OO[11])</f>
        <v>1.4363689358439108E-5</v>
      </c>
      <c r="N56" s="10">
        <f>3/24*OO[[#This Row],[70 (27JUN1985 15:00:00)-Water Temperature (C)]]*OO[[#This Row],[12]]/SUM(OO[12])</f>
        <v>2.0259687364475404E-5</v>
      </c>
      <c r="O56" s="10">
        <f>3/24*OO[[#This Row],[71 (27JUN1985 18:00:00)-Water Temperature (C)]]*OO[[#This Row],[13]]/SUM(OO[13])</f>
        <v>3.0798808238331703E-5</v>
      </c>
      <c r="P56" s="10">
        <f>3/24*OO[[#This Row],[72 (27JUN1985 21:00:00)-Water Temperature (C)]]*OO[[#This Row],[14]]/SUM(OO[14])</f>
        <v>3.6862234298621493E-5</v>
      </c>
      <c r="Q56" s="10">
        <f>3/24*OO[[#This Row],[73 (28JUN1985 00:00:00)-Water Temperature (C)]]*OO[[#This Row],[15]]/SUM(OO[15])</f>
        <v>3.6019548790618541E-5</v>
      </c>
      <c r="R56" s="10">
        <f>3/24*OO[[#This Row],[74 (28JUN1985 03:00:00)-Water Temperature (C)]]*OO[[#This Row],[16]]/SUM(OO[16])</f>
        <v>3.1201563410901885E-5</v>
      </c>
      <c r="S56" s="10">
        <f>3/24*OO[[#This Row],[75 (28JUN1985 06:00:00)-Water Temperature (C)]]*OO[[#This Row],[17]]/SUM(OO[17])</f>
        <v>2.4422066991996664E-5</v>
      </c>
      <c r="T56" s="10">
        <f>3/24*OO[[#This Row],[76 (28JUN1985 09:00:00)-Water Temperature (C)]]*OO[[#This Row],[18]]/SUM(OO[18])</f>
        <v>1.9686558543340723E-5</v>
      </c>
      <c r="U56" s="10">
        <f>3/24*OO[[#This Row],[77 (28JUN1985 12:00:00)-Water Temperature (C)]]*OO[[#This Row],[19]]/SUM(OO[19])</f>
        <v>1.6691595455738001E-5</v>
      </c>
      <c r="V56" s="10">
        <f>3/24000000*OO[[#This Row],[78 (28JUN1985 15:00:00)-Water Temperature (C)]]*OO[[#This Row],[20]]</f>
        <v>1.4443555596989999E-5</v>
      </c>
      <c r="W56" s="10">
        <f>3/24000000*OO[[#This Row],[79 (28JUN1985 18:00:00)-Water Temperature (C)]]*OO[[#This Row],[21]]</f>
        <v>1.1768542938139998E-5</v>
      </c>
      <c r="X56" s="10">
        <f>3/24000000*OO[[#This Row],[80 (28JUN1985 21:00:00)-Water Temperature (C)]]*OO[[#This Row],[22]]</f>
        <v>8.2801859048737505E-6</v>
      </c>
      <c r="Y56" s="10">
        <f>3/24000000*OO[[#This Row],[81 (29JUN1985 00:00:00)-Water Temperature (C)]]*OO[[#This Row],[23]]</f>
        <v>5.78938547E-6</v>
      </c>
      <c r="Z56" s="10">
        <f>3/24000000*OO[[#This Row],[82 (29JUN1985 03:00:00)-Water Temperature (C)]]*OO[[#This Row],[24]]</f>
        <v>4.1061880986437497E-6</v>
      </c>
      <c r="AA56" s="10">
        <f>3/24000000*OO[[#This Row],[83 (29JUN1985 06:00:00)-Water Temperature (C)]]*OO[[#This Row],[25]]</f>
        <v>3.1399103405512499E-6</v>
      </c>
      <c r="AB56" s="10">
        <f>3/24000000*OO[[#This Row],[84 (29JUN1985 09:00:00)-Water Temperature (C)]]*OO[[#This Row],[26]]</f>
        <v>2.8172365452449998E-6</v>
      </c>
      <c r="AC56" s="10">
        <f>3/24000000*OO[[#This Row],[85 (29JUN1985 12:00:00)-Water Temperature (C)]]*OO[[#This Row],[27]]</f>
        <v>2.9864257732625003E-6</v>
      </c>
      <c r="AD56" s="10">
        <f>3/24000000*OO[[#This Row],[86 (29JUN1985 15:00:00)-Water Temperature (C)]]*OO[[#This Row],[28]]</f>
        <v>3.6140692239299999E-6</v>
      </c>
      <c r="AE56" s="10">
        <f>3/24000000*OO[[#This Row],[88 (29JUN1985 21:00:00)-Water Temperature (C)]]*OO[[#This Row],[30]]</f>
        <v>4.3317371504749998E-6</v>
      </c>
      <c r="AF56" s="10">
        <f>3/24000000*OO[[#This Row],[88 (29JUN1985 21:00:00)-Water Temperature (C)]]*OO[[#This Row],[30]]</f>
        <v>4.3317371504749998E-6</v>
      </c>
      <c r="AG56" s="10">
        <f>3/24000000*OO[[#This Row],[89 (30JUN1985 00:00:00)-Water Temperature (C)]]*OO[[#This Row],[31]]</f>
        <v>3.9621758965949997E-6</v>
      </c>
      <c r="AH56" s="10">
        <f>3/24000000*OO[[#This Row],[90 (30JUN1985 03:00:00)-Water Temperature (C)]]*OO[[#This Row],[32]]</f>
        <v>3.6150163964199999E-6</v>
      </c>
      <c r="AI56" s="10">
        <f>3/24000000*OO[[#This Row],[91 (30JUN1985 06:00:00)-Water Temperature (C)]]*OO[[#This Row],[33]]</f>
        <v>3.0644465070974999E-6</v>
      </c>
      <c r="AJ56" s="10">
        <f>3/24000000*OO[[#This Row],[92 (30JUN1985 09:00:00)-Water Temperature (C)]]*OO[[#This Row],[34]]</f>
        <v>2.4527335944119997E-6</v>
      </c>
      <c r="AK56" s="10">
        <f>3/24000000*OO[[#This Row],[93 (30JUN1985 12:00:00)-Water Temperature (C)]]*OO[[#This Row],[35]]</f>
        <v>2.1018414977234996E-6</v>
      </c>
      <c r="AL56" s="10">
        <f>3/24000000*OO[[#This Row],[94 (30JUN1985 15:00:00)-Water Temperature (C)]]*OO[[#This Row],[36]]</f>
        <v>2.3705195542489997E-6</v>
      </c>
      <c r="AM56" s="10">
        <f>3/24000000*OO[[#This Row],[95 (30JUN1985 18:00:00)-Water Temperature (C)]]*OO[[#This Row],[37]]</f>
        <v>2.7329707597046249E-6</v>
      </c>
      <c r="AN56" s="10">
        <f>3/24000000*OO[[#This Row],[96 (30JUN1985 21:00:00)-Water Temperature (C)]]*OO[[#This Row],[38]]</f>
        <v>2.694983080484375E-6</v>
      </c>
      <c r="AO56" s="10">
        <f>3/24000000*OO[[#This Row],[97 (01JUL1985 00:00:00)-Water Temperature (C)]]*OO[[#This Row],[39]]</f>
        <v>2.5152081858956247E-6</v>
      </c>
      <c r="AP56" s="10">
        <f>3/24000000*OO[[#This Row],[98 (01JUL1985 03:00:00)-Water Temperature (C)]]*OO[[#This Row],[40]]</f>
        <v>2.3546459664816246E-6</v>
      </c>
      <c r="AQ56" s="10">
        <f>3/24000000*OO[[#This Row],[99 (01JUL1985 06:00:00)-Water Temperature (C)]]*OO[[#This Row],[41]]</f>
        <v>2.0353744179937499E-6</v>
      </c>
      <c r="AR56" s="10">
        <f>3/24000000*OO[[#This Row],[100 (01JUL1985 09:00:00)-Water Temperature (C)]]*OO[[#This Row],[42]]</f>
        <v>1.7135341735434997E-6</v>
      </c>
      <c r="AS56" s="10">
        <f>3/24000000*OO[[#This Row],[101 (01JUL1985 12:00:00)-Water Temperature (C)]]*OO[[#This Row],[43]]</f>
        <v>1.4965014627734999E-6</v>
      </c>
      <c r="AT56" s="10">
        <f>3/24000000*OO[[#This Row],[102 (01JUL1985 15:00:00)-Water Temperature (C)]]*OO[[#This Row],[44]]</f>
        <v>1.4881802271772499E-6</v>
      </c>
      <c r="AU56" s="10">
        <f>3/24000000*OO[[#This Row],[103 (01JUL1985 18:00:00)-Water Temperature (C)]]*OO[[#This Row],[45]]</f>
        <v>1.5007519827265001E-6</v>
      </c>
      <c r="AV56" s="10">
        <f>3/24000000*OO[[#This Row],[104 (01JUL1985 21:00:00)-Water Temperature (C)]]*OO[[#This Row],[46]]</f>
        <v>1.4804843954147502E-6</v>
      </c>
      <c r="AW56" s="10">
        <f>3/24000000*OO[[#This Row],[105 (02JUL1985 00:00:00)-Water Temperature (C)]]*OO[[#This Row],[47]]</f>
        <v>1.3786105705312496E-6</v>
      </c>
      <c r="AX56" s="10">
        <f>3/24000000*OO[[#This Row],[106 (02JUL1985 03:00:00)-Water Temperature (C)]]*OO[[#This Row],[48]]</f>
        <v>1.2237683226975E-6</v>
      </c>
      <c r="AY56" s="10">
        <f>3/24000000*OO[[#This Row],[107 (02JUL1985 06:00:00)-Water Temperature (C)]]*OO[[#This Row],[49]]</f>
        <v>1.036406459945625E-6</v>
      </c>
      <c r="AZ56" s="10">
        <f>3/24000000*OO[[#This Row],[108 (02JUL1985 09:00:00)-Water Temperature (C)]]*OO[[#This Row],[50]]</f>
        <v>1.0080456567468748E-6</v>
      </c>
      <c r="BA56" s="10">
        <f>3/24000000*OO[[#This Row],[109 (02JUL1985 12:00:00)-Water Temperature (C)]]*OO[[#This Row],[51]]</f>
        <v>1.0722004529555E-6</v>
      </c>
      <c r="BB56" s="10">
        <f>3/24000000*OO[[#This Row],[110 (02JUL1985 15:00:00)-Water Temperature (C)]]*OO[[#This Row],[52]]</f>
        <v>1.2173775897780001E-6</v>
      </c>
      <c r="BC56" s="10">
        <f>3/24000000*OO[[#This Row],[111 (02JUL1985 18:00:00)-Water Temperature (C)]]*OO[[#This Row],[53]]</f>
        <v>1.3538524870034999E-6</v>
      </c>
      <c r="BD56" s="10">
        <f>3/24000000*OO[[#This Row],[112 (02JUL1985 21:00:00)-Water Temperature (C)]]*OO[[#This Row],[54]]</f>
        <v>1.3235929286178751E-6</v>
      </c>
      <c r="BE56" s="10">
        <f>3/24000000*OO[[#This Row],[113 (03JUL1985 00:00:00)-Water Temperature (C)]]*OO[[#This Row],[55]]</f>
        <v>1.24126198026075E-6</v>
      </c>
      <c r="BF56" s="10">
        <f>3/24000000*OO[[#This Row],[114 (03JUL1985 03:00:00)-Water Temperature (C)]]*OO[[#This Row],[56]]</f>
        <v>1.1034334989999998E-6</v>
      </c>
      <c r="BG56" s="10">
        <f>3/24000000*OO[[#This Row],[115 (03JUL1985 06:00:00)-Water Temperature (C)]]*OO[[#This Row],[57]]</f>
        <v>9.2934712419250009E-7</v>
      </c>
      <c r="BH56" s="10">
        <f>3/24000000*OO[[#This Row],[116 (03JUL1985 09:00:00)-Water Temperature (C)]]*OO[[#This Row],[58]]</f>
        <v>8.6709134380049989E-7</v>
      </c>
      <c r="BI56" s="10">
        <f>3/24000000*OO[[#This Row],[117 (03JUL1985 12:00:00)-Water Temperature (C)]]*OO[[#This Row],[59]]</f>
        <v>9.8838377157649998E-7</v>
      </c>
      <c r="BJ56" s="10">
        <f>3/24000000*OO[[#This Row],[118 (03JUL1985 15:00:00)-Water Temperature (C)]]*OO[[#This Row],[60]]</f>
        <v>1.2025446854265001E-6</v>
      </c>
      <c r="BK56" s="10">
        <f>3/24000000*OO[[#This Row],[119 (03JUL1985 18:00:00)-Water Temperature (C)]]*OO[[#This Row],[61]]</f>
        <v>1.3128592419207502E-6</v>
      </c>
      <c r="BL56" s="10">
        <f>3/24000000*OO[[#This Row],[120 (03JUL1985 21:00:00)-Water Temperature (C)]]*OO[[#This Row],[62]]</f>
        <v>1.2894604199287502E-6</v>
      </c>
      <c r="BM56" s="10">
        <f>3/24000000*OO[[#This Row],[121 (04JUL1985 00:00:00)-Water Temperature (C)]]*OO[[#This Row],[63]]</f>
        <v>1.218029728509E-6</v>
      </c>
      <c r="BN56" s="10">
        <f>3/24000000*OO[[#This Row],[122 (04JUL1985 03:00:00)-Water Temperature (C)]]*OO[[#This Row],[64]]</f>
        <v>1.082554118202375E-6</v>
      </c>
      <c r="BO56" s="10">
        <f>3/24000000*OO[[#This Row],[123 (04JUL1985 06:00:00)-Water Temperature (C)]]*OO[[#This Row],[65]]</f>
        <v>8.6195882448862503E-7</v>
      </c>
      <c r="BP56" s="10">
        <f>3/24000000*OO[[#This Row],[124 (04JUL1985 09:00:00)-Water Temperature (C)]]*OO[[#This Row],[66]]</f>
        <v>7.0050951574150006E-7</v>
      </c>
      <c r="BQ56" s="10">
        <f>3/24000000*OO[[#This Row],[125 (04JUL1985 12:00:00)-Water Temperature (C)]]*OO[[#This Row],[67]]</f>
        <v>6.1004392627500002E-7</v>
      </c>
      <c r="BR56" s="10">
        <f>3/24000000*OO[[#This Row],[126 (04JUL1985 15:00:00)-Water Temperature (C)]]*OO[[#This Row],[68]]</f>
        <v>5.5276592418412493E-7</v>
      </c>
      <c r="BS56" s="10">
        <f>3/24000000*OO[[#This Row],[127 (04JUL1985 18:00:00)-Water Temperature (C)]]*OO[[#This Row],[69]]</f>
        <v>5.3806660868125005E-7</v>
      </c>
      <c r="BT56" s="10">
        <f>3/24000000*OO[[#This Row],[128 (04JUL1985 21:00:00)-Water Temperature (C)]]*OO[[#This Row],[70]]</f>
        <v>5.3591649642875002E-7</v>
      </c>
      <c r="BU56" s="10">
        <f>3/24000000*OO[[#This Row],[129 (05JUL1985 00:00:00)-Water Temperature (C)]]*OO[[#This Row],[71]]</f>
        <v>4.9976976481149999E-7</v>
      </c>
      <c r="BV56" s="10">
        <f>3/24000000*OO[[#This Row],[130 (05JUL1985 03:00:00)-Water Temperature (C)]]*OO[[#This Row],[72]]</f>
        <v>4.3308285240000007E-7</v>
      </c>
      <c r="BW56" s="10">
        <f>3/24000000*OO[[#This Row],[131 (05JUL1985 06:00:00)-Water Temperature (C)]]*OO[[#This Row],[73]]</f>
        <v>3.7152559639550002E-7</v>
      </c>
      <c r="BX56" s="10">
        <f>3/24000000*OO[[#This Row],[132 (05JUL1985 09:00:00)-Water Temperature (C)]]*OO[[#This Row],[74]]</f>
        <v>3.8941034924374997E-7</v>
      </c>
      <c r="BY56" s="10">
        <f>3/24000000*OO[[#This Row],[133 (05JUL1985 12:00:00)-Water Temperature (C)]]*OO[[#This Row],[75]]</f>
        <v>5.1819771625749997E-7</v>
      </c>
      <c r="BZ56" s="10">
        <f>3/24000000*OO[[#This Row],[134 (05JUL1985 15:00:00)-Water Temperature (C)]]*OO[[#This Row],[76]]</f>
        <v>6.9301750702262505E-7</v>
      </c>
      <c r="CA56" s="10">
        <f>3/24000000*OO[[#This Row],[135 (05JUL1985 18:00:00)-Water Temperature (C)]]*OO[[#This Row],[77]]</f>
        <v>7.8415490594300003E-7</v>
      </c>
      <c r="CB56" s="10">
        <f>3/24000000*OO[[#This Row],[136 (05JUL1985 21:00:00)-Water Temperature (C)]]*OO[[#This Row],[78]]</f>
        <v>7.6963929913350007E-7</v>
      </c>
      <c r="CC56" s="10">
        <f>3/24000000*OO[[#This Row],[137 (06JUL1985 00:00:00)-Water Temperature (C)]]*OO[[#This Row],[79]]</f>
        <v>7.2948543861512514E-7</v>
      </c>
      <c r="CD56" s="10">
        <f>3/24000000*OO[[#This Row],[138 (06JUL1985 03:00:00)-Water Temperature (C)]]*OO[[#This Row],[80]]</f>
        <v>6.6488365808962508E-7</v>
      </c>
      <c r="CE56" s="10">
        <f>3/24000000*OO[[#This Row],[139 (06JUL1985 06:00:00)-Water Temperature (C)]]*OO[[#This Row],[81]]</f>
        <v>5.3842087300000002E-7</v>
      </c>
      <c r="CF56" s="10">
        <f>3/24000000*OO[[#This Row],[140 (06JUL1985 09:00:00)-Water Temperature (C)]]*OO[[#This Row],[82]]</f>
        <v>4.1652141475262501E-7</v>
      </c>
      <c r="CG56" s="10">
        <f>3/24000000*OO[[#This Row],[141 (06JUL1985 12:00:00)-Water Temperature (C)]]*OO[[#This Row],[83]]</f>
        <v>3.56566405706125E-7</v>
      </c>
      <c r="CH56" s="10">
        <f>3/24000000*OO[[#This Row],[142 (06JUL1985 15:00:00)-Water Temperature (C)]]*OO[[#This Row],[84]]</f>
        <v>3.4048658042174997E-7</v>
      </c>
      <c r="CI56" s="10">
        <f>3/24000000*OO[[#This Row],[143 (06JUL1985 18:00:00)-Water Temperature (C)]]*OO[[#This Row],[85]]</f>
        <v>3.5125065518412497E-7</v>
      </c>
      <c r="CJ56" s="10">
        <f>3/24000000*OO[[#This Row],[144 (06JUL1985 21:00:00)-Water Temperature (C)]]*OO[[#This Row],[86]]</f>
        <v>3.5967375115099997E-7</v>
      </c>
      <c r="CK56" s="10">
        <f>3/24000000*OO[[#This Row],[145 (07JUL1985 00:00:00)-Water Temperature (C)]]*OO[[#This Row],[87]]</f>
        <v>3.3533656217600001E-7</v>
      </c>
      <c r="CL56" s="10">
        <f>3/24000000*OO[[#This Row],[146 (07JUL1985 03:00:00)-Water Temperature (C)]]*OO[[#This Row],[88]]</f>
        <v>3.0377252256000002E-7</v>
      </c>
      <c r="CM56" s="10">
        <f>3/24000000*OO[[#This Row],[147 (07JUL1985 06:00:00)-Water Temperature (C)]]*OO[[#This Row],[89]]</f>
        <v>2.6521293516037492E-7</v>
      </c>
      <c r="CN56" s="10">
        <f>3/24000000*OO[[#This Row],[148 (07JUL1985 09:00:00)-Water Temperature (C)]]*OO[[#This Row],[90]]</f>
        <v>2.539140808685E-7</v>
      </c>
      <c r="CO56" s="10">
        <f>3/24000000*OO[[#This Row],[149 (07JUL1985 12:00:00)-Water Temperature (C)]]*OO[[#This Row],[91]]</f>
        <v>2.5464040010449997E-7</v>
      </c>
      <c r="CP56" s="10">
        <f>3/24000000*OO[[#This Row],[150 (07JUL1985 15:00:00)-Water Temperature (C)]]*OO[[#This Row],[92]]</f>
        <v>2.8753935846825002E-7</v>
      </c>
      <c r="CQ56" s="10">
        <f>3/24000000*OO[[#This Row],[151 (07JUL1985 18:00:00)-Water Temperature (C)]]*OO[[#This Row],[93]]</f>
        <v>3.4263319415687493E-7</v>
      </c>
      <c r="CR56" s="10">
        <f>3/24000000*OO[[#This Row],[152 (07JUL1985 21:00:00)-Water Temperature (C)]]*OO[[#This Row],[94]]</f>
        <v>3.6363167161250001E-7</v>
      </c>
      <c r="CS56" s="10">
        <f>3/24000000*OO[[#This Row],[153 (08JUL1985 00:00:00)-Water Temperature (C)]]*OO[[#This Row],[95]]</f>
        <v>3.3465572968449995E-7</v>
      </c>
      <c r="CT56" s="10">
        <f>3/24000000*OO[[#This Row],[154 (08JUL1985 03:00:00)-Water Temperature (C)]]*OO[[#This Row],[96]]</f>
        <v>3.0992887284493745E-7</v>
      </c>
      <c r="CU56" s="10">
        <f>3/24000000*OO[[#This Row],[155 (08JUL1985 06:00:00)-Water Temperature (C)]]*OO[[#This Row],[97]]</f>
        <v>2.7407898417406246E-7</v>
      </c>
      <c r="CV56" s="10">
        <f>3/24000000*OO[[#This Row],[156 (08JUL1985 09:00:00)-Water Temperature (C)]]*OO[[#This Row],[98]]</f>
        <v>2.4624205470264999E-7</v>
      </c>
      <c r="CW56" s="10">
        <f>3/24000000*OO[[#This Row],[157 (08JUL1985 12:00:00)-Water Temperature (C)]]*OO[[#This Row],[99]]</f>
        <v>2.1322341698906251E-7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4.648505425294913E-10</v>
      </c>
      <c r="D57" s="10">
        <f>3/24*OO[[#This Row],[60 (26JUN1985 09:00:00)-Water Temperature (C)]]*OO[[#This Row],[2]]/SUM(OO[2])</f>
        <v>2.0756659112215652E-3</v>
      </c>
      <c r="E57" s="10">
        <f>3/24*OO[[#This Row],[61 (26JUN1985 12:00:00)-Water Temperature (C)]]*OO[[#This Row],[3]]/SUM(OO[3])</f>
        <v>6.5919030742882689E-2</v>
      </c>
      <c r="F57" s="10">
        <f>3/24*OO[[#This Row],[62 (26JUN1985 15:00:00)-Water Temperature (C)]]*OO[[#This Row],[4]]/SUM(OO[4])</f>
        <v>9.3416143433142321E-2</v>
      </c>
      <c r="G57" s="10">
        <f>3/24*OO[[#This Row],[63 (26JUN1985 18:00:00)-Water Temperature (C)]]*OO[[#This Row],[5]]/SUM(OO[5])</f>
        <v>3.0143662557094851E-2</v>
      </c>
      <c r="H57" s="10">
        <f>3/24*OO[[#This Row],[64 (26JUN1985 21:00:00)-Water Temperature (C)]]*OO[[#This Row],[6]]/SUM(OO[6])</f>
        <v>4.0485898529794354E-3</v>
      </c>
      <c r="I57" s="10">
        <f>3/24*OO[[#This Row],[65 (27JUN1985 00:00:00)-Water Temperature (C)]]*OO[[#This Row],[7]]/SUM(OO[7])</f>
        <v>3.5245345420144048E-4</v>
      </c>
      <c r="J57" s="10">
        <f>3/24*OO[[#This Row],[66 (27JUN1985 03:00:00)-Water Temperature (C)]]*OO[[#This Row],[8]]/SUM(OO[8])</f>
        <v>4.0528903259682798E-5</v>
      </c>
      <c r="K57" s="10">
        <f>3/24*OO[[#This Row],[67 (27JUN1985 06:00:00)-Water Temperature (C)]]*OO[[#This Row],[9]]/SUM(OO[9])</f>
        <v>1.6502540711155364E-5</v>
      </c>
      <c r="L57" s="10">
        <f>3/24*OO[[#This Row],[68 (27JUN1985 09:00:00)-Water Temperature (C)]]*OO[[#This Row],[10]]/SUM(OO[10])</f>
        <v>1.397063055295158E-5</v>
      </c>
      <c r="M57" s="10">
        <f>3/24*OO[[#This Row],[69 (27JUN1985 12:00:00)-Water Temperature (C)]]*OO[[#This Row],[11]]/SUM(OO[11])</f>
        <v>1.4508406215250662E-5</v>
      </c>
      <c r="N57" s="10">
        <f>3/24*OO[[#This Row],[70 (27JUN1985 15:00:00)-Water Temperature (C)]]*OO[[#This Row],[12]]/SUM(OO[12])</f>
        <v>1.9759290033631032E-5</v>
      </c>
      <c r="O57" s="10">
        <f>3/24*OO[[#This Row],[71 (27JUN1985 18:00:00)-Water Temperature (C)]]*OO[[#This Row],[13]]/SUM(OO[13])</f>
        <v>3.0138742849628952E-5</v>
      </c>
      <c r="P57" s="10">
        <f>3/24*OO[[#This Row],[72 (27JUN1985 21:00:00)-Water Temperature (C)]]*OO[[#This Row],[14]]/SUM(OO[14])</f>
        <v>3.6873449024989267E-5</v>
      </c>
      <c r="Q57" s="10">
        <f>3/24*OO[[#This Row],[73 (28JUN1985 00:00:00)-Water Temperature (C)]]*OO[[#This Row],[15]]/SUM(OO[15])</f>
        <v>3.6728690155572995E-5</v>
      </c>
      <c r="R57" s="10">
        <f>3/24*OO[[#This Row],[74 (28JUN1985 03:00:00)-Water Temperature (C)]]*OO[[#This Row],[16]]/SUM(OO[16])</f>
        <v>3.2358003278073062E-5</v>
      </c>
      <c r="S57" s="10">
        <f>3/24*OO[[#This Row],[75 (28JUN1985 06:00:00)-Water Temperature (C)]]*OO[[#This Row],[17]]/SUM(OO[17])</f>
        <v>2.572514541017305E-5</v>
      </c>
      <c r="T57" s="10">
        <f>3/24*OO[[#This Row],[76 (28JUN1985 09:00:00)-Water Temperature (C)]]*OO[[#This Row],[18]]/SUM(OO[18])</f>
        <v>2.0840973418861796E-5</v>
      </c>
      <c r="U57" s="10">
        <f>3/24*OO[[#This Row],[77 (28JUN1985 12:00:00)-Water Temperature (C)]]*OO[[#This Row],[19]]/SUM(OO[19])</f>
        <v>1.7697005972939008E-5</v>
      </c>
      <c r="V57" s="10">
        <f>3/24000000*OO[[#This Row],[78 (28JUN1985 15:00:00)-Water Temperature (C)]]*OO[[#This Row],[20]]</f>
        <v>1.52819498437425E-5</v>
      </c>
      <c r="W57" s="10">
        <f>3/24000000*OO[[#This Row],[79 (28JUN1985 18:00:00)-Water Temperature (C)]]*OO[[#This Row],[21]]</f>
        <v>1.2609066463244998E-5</v>
      </c>
      <c r="X57" s="10">
        <f>3/24000000*OO[[#This Row],[80 (28JUN1985 21:00:00)-Water Temperature (C)]]*OO[[#This Row],[22]]</f>
        <v>8.9597584400999984E-6</v>
      </c>
      <c r="Y57" s="10">
        <f>3/24000000*OO[[#This Row],[81 (29JUN1985 00:00:00)-Water Temperature (C)]]*OO[[#This Row],[23]]</f>
        <v>6.2545253565112488E-6</v>
      </c>
      <c r="Z57" s="10">
        <f>3/24000000*OO[[#This Row],[82 (29JUN1985 03:00:00)-Water Temperature (C)]]*OO[[#This Row],[24]]</f>
        <v>4.42021982443E-6</v>
      </c>
      <c r="AA57" s="10">
        <f>3/24000000*OO[[#This Row],[83 (29JUN1985 06:00:00)-Water Temperature (C)]]*OO[[#This Row],[25]]</f>
        <v>3.3555840225749998E-6</v>
      </c>
      <c r="AB57" s="10">
        <f>3/24000000*OO[[#This Row],[84 (29JUN1985 09:00:00)-Water Temperature (C)]]*OO[[#This Row],[26]]</f>
        <v>2.9871967339374997E-6</v>
      </c>
      <c r="AC57" s="10">
        <f>3/24000000*OO[[#This Row],[85 (29JUN1985 12:00:00)-Water Temperature (C)]]*OO[[#This Row],[27]]</f>
        <v>3.1387727021175006E-6</v>
      </c>
      <c r="AD57" s="10">
        <f>3/24000000*OO[[#This Row],[86 (29JUN1985 15:00:00)-Water Temperature (C)]]*OO[[#This Row],[28]]</f>
        <v>3.7733618482562497E-6</v>
      </c>
      <c r="AE57" s="10">
        <f>3/24000000*OO[[#This Row],[88 (29JUN1985 21:00:00)-Water Temperature (C)]]*OO[[#This Row],[30]]</f>
        <v>4.5354702418787501E-6</v>
      </c>
      <c r="AF57" s="10">
        <f>3/24000000*OO[[#This Row],[88 (29JUN1985 21:00:00)-Water Temperature (C)]]*OO[[#This Row],[30]]</f>
        <v>4.5354702418787501E-6</v>
      </c>
      <c r="AG57" s="10">
        <f>3/24000000*OO[[#This Row],[89 (30JUN1985 00:00:00)-Water Temperature (C)]]*OO[[#This Row],[31]]</f>
        <v>4.1398730651399993E-6</v>
      </c>
      <c r="AH57" s="10">
        <f>3/24000000*OO[[#This Row],[90 (30JUN1985 03:00:00)-Water Temperature (C)]]*OO[[#This Row],[32]]</f>
        <v>3.7882233388349997E-6</v>
      </c>
      <c r="AI57" s="10">
        <f>3/24000000*OO[[#This Row],[91 (30JUN1985 06:00:00)-Water Temperature (C)]]*OO[[#This Row],[33]]</f>
        <v>3.250069406925E-6</v>
      </c>
      <c r="AJ57" s="10">
        <f>3/24000000*OO[[#This Row],[92 (30JUN1985 09:00:00)-Water Temperature (C)]]*OO[[#This Row],[34]]</f>
        <v>2.6319210387097501E-6</v>
      </c>
      <c r="AK57" s="10">
        <f>3/24000000*OO[[#This Row],[93 (30JUN1985 12:00:00)-Water Temperature (C)]]*OO[[#This Row],[35]]</f>
        <v>2.2396505102625003E-6</v>
      </c>
      <c r="AL57" s="10">
        <f>3/24000000*OO[[#This Row],[94 (30JUN1985 15:00:00)-Water Temperature (C)]]*OO[[#This Row],[36]]</f>
        <v>2.4817078372537502E-6</v>
      </c>
      <c r="AM57" s="10">
        <f>3/24000000*OO[[#This Row],[95 (30JUN1985 18:00:00)-Water Temperature (C)]]*OO[[#This Row],[37]]</f>
        <v>2.85452313258825E-6</v>
      </c>
      <c r="AN57" s="10">
        <f>3/24000000*OO[[#This Row],[96 (30JUN1985 21:00:00)-Water Temperature (C)]]*OO[[#This Row],[38]]</f>
        <v>2.8168325232967497E-6</v>
      </c>
      <c r="AO57" s="10">
        <f>3/24000000*OO[[#This Row],[97 (01JUL1985 00:00:00)-Water Temperature (C)]]*OO[[#This Row],[39]]</f>
        <v>2.619939972811875E-6</v>
      </c>
      <c r="AP57" s="10">
        <f>3/24000000*OO[[#This Row],[98 (01JUL1985 03:00:00)-Water Temperature (C)]]*OO[[#This Row],[40]]</f>
        <v>2.4610028824237497E-6</v>
      </c>
      <c r="AQ57" s="10">
        <f>3/24000000*OO[[#This Row],[99 (01JUL1985 06:00:00)-Water Temperature (C)]]*OO[[#This Row],[41]]</f>
        <v>2.1557915789164997E-6</v>
      </c>
      <c r="AR57" s="10">
        <f>3/24000000*OO[[#This Row],[100 (01JUL1985 09:00:00)-Water Temperature (C)]]*OO[[#This Row],[42]]</f>
        <v>1.8335798714595E-6</v>
      </c>
      <c r="AS57" s="10">
        <f>3/24000000*OO[[#This Row],[101 (01JUL1985 12:00:00)-Water Temperature (C)]]*OO[[#This Row],[43]]</f>
        <v>1.5955134178637499E-6</v>
      </c>
      <c r="AT57" s="10">
        <f>3/24000000*OO[[#This Row],[102 (01JUL1985 15:00:00)-Water Temperature (C)]]*OO[[#This Row],[44]]</f>
        <v>1.5642536315224999E-6</v>
      </c>
      <c r="AU57" s="10">
        <f>3/24000000*OO[[#This Row],[103 (01JUL1985 18:00:00)-Water Temperature (C)]]*OO[[#This Row],[45]]</f>
        <v>1.566059352415125E-6</v>
      </c>
      <c r="AV57" s="10">
        <f>3/24000000*OO[[#This Row],[104 (01JUL1985 21:00:00)-Water Temperature (C)]]*OO[[#This Row],[46]]</f>
        <v>1.54181849445375E-6</v>
      </c>
      <c r="AW57" s="10">
        <f>3/24000000*OO[[#This Row],[105 (02JUL1985 00:00:00)-Water Temperature (C)]]*OO[[#This Row],[47]]</f>
        <v>1.4408311421399996E-6</v>
      </c>
      <c r="AX57" s="10">
        <f>3/24000000*OO[[#This Row],[106 (02JUL1985 03:00:00)-Water Temperature (C)]]*OO[[#This Row],[48]]</f>
        <v>1.2875835370239999E-6</v>
      </c>
      <c r="AY57" s="10">
        <f>3/24000000*OO[[#This Row],[107 (02JUL1985 06:00:00)-Water Temperature (C)]]*OO[[#This Row],[49]]</f>
        <v>1.0973049715904997E-6</v>
      </c>
      <c r="AZ57" s="10">
        <f>3/24000000*OO[[#This Row],[108 (02JUL1985 09:00:00)-Water Temperature (C)]]*OO[[#This Row],[50]]</f>
        <v>1.0631330643329999E-6</v>
      </c>
      <c r="BA57" s="10">
        <f>3/24000000*OO[[#This Row],[109 (02JUL1985 12:00:00)-Water Temperature (C)]]*OO[[#This Row],[51]]</f>
        <v>1.1277990910792499E-6</v>
      </c>
      <c r="BB57" s="10">
        <f>3/24000000*OO[[#This Row],[110 (02JUL1985 15:00:00)-Water Temperature (C)]]*OO[[#This Row],[52]]</f>
        <v>1.2698715003585E-6</v>
      </c>
      <c r="BC57" s="10">
        <f>3/24000000*OO[[#This Row],[111 (02JUL1985 18:00:00)-Water Temperature (C)]]*OO[[#This Row],[53]]</f>
        <v>1.4088687516415E-6</v>
      </c>
      <c r="BD57" s="10">
        <f>3/24000000*OO[[#This Row],[112 (02JUL1985 21:00:00)-Water Temperature (C)]]*OO[[#This Row],[54]]</f>
        <v>1.3796692272082498E-6</v>
      </c>
      <c r="BE57" s="10">
        <f>3/24000000*OO[[#This Row],[113 (03JUL1985 00:00:00)-Water Temperature (C)]]*OO[[#This Row],[55]]</f>
        <v>1.2961301368120001E-6</v>
      </c>
      <c r="BF57" s="10">
        <f>3/24000000*OO[[#This Row],[114 (03JUL1985 03:00:00)-Water Temperature (C)]]*OO[[#This Row],[56]]</f>
        <v>1.1614313592139999E-6</v>
      </c>
      <c r="BG57" s="10">
        <f>3/24000000*OO[[#This Row],[115 (03JUL1985 06:00:00)-Water Temperature (C)]]*OO[[#This Row],[57]]</f>
        <v>9.8617124378674999E-7</v>
      </c>
      <c r="BH57" s="10">
        <f>3/24000000*OO[[#This Row],[116 (03JUL1985 09:00:00)-Water Temperature (C)]]*OO[[#This Row],[58]]</f>
        <v>9.1981938477474999E-7</v>
      </c>
      <c r="BI57" s="10">
        <f>3/24000000*OO[[#This Row],[117 (03JUL1985 12:00:00)-Water Temperature (C)]]*OO[[#This Row],[59]]</f>
        <v>1.0385005194229997E-6</v>
      </c>
      <c r="BJ57" s="10">
        <f>3/24000000*OO[[#This Row],[118 (03JUL1985 15:00:00)-Water Temperature (C)]]*OO[[#This Row],[60]]</f>
        <v>1.2557914652699998E-6</v>
      </c>
      <c r="BK57" s="10">
        <f>3/24000000*OO[[#This Row],[119 (03JUL1985 18:00:00)-Water Temperature (C)]]*OO[[#This Row],[61]]</f>
        <v>1.3692844953177502E-6</v>
      </c>
      <c r="BL57" s="10">
        <f>3/24000000*OO[[#This Row],[120 (03JUL1985 21:00:00)-Water Temperature (C)]]*OO[[#This Row],[62]]</f>
        <v>1.34210716899E-6</v>
      </c>
      <c r="BM57" s="10">
        <f>3/24000000*OO[[#This Row],[121 (04JUL1985 00:00:00)-Water Temperature (C)]]*OO[[#This Row],[63]]</f>
        <v>1.269851926209625E-6</v>
      </c>
      <c r="BN57" s="10">
        <f>3/24000000*OO[[#This Row],[122 (04JUL1985 03:00:00)-Water Temperature (C)]]*OO[[#This Row],[64]]</f>
        <v>1.1407765648747498E-6</v>
      </c>
      <c r="BO57" s="10">
        <f>3/24000000*OO[[#This Row],[123 (04JUL1985 06:00:00)-Water Temperature (C)]]*OO[[#This Row],[65]]</f>
        <v>9.2195084956600004E-7</v>
      </c>
      <c r="BP57" s="10">
        <f>3/24000000*OO[[#This Row],[124 (04JUL1985 09:00:00)-Water Temperature (C)]]*OO[[#This Row],[66]]</f>
        <v>7.5189531683437489E-7</v>
      </c>
      <c r="BQ57" s="10">
        <f>3/24000000*OO[[#This Row],[125 (04JUL1985 12:00:00)-Water Temperature (C)]]*OO[[#This Row],[67]]</f>
        <v>6.5141692344399995E-7</v>
      </c>
      <c r="BR57" s="10">
        <f>3/24000000*OO[[#This Row],[126 (04JUL1985 15:00:00)-Water Temperature (C)]]*OO[[#This Row],[68]]</f>
        <v>5.818328672834999E-7</v>
      </c>
      <c r="BS57" s="10">
        <f>3/24000000*OO[[#This Row],[127 (04JUL1985 18:00:00)-Water Temperature (C)]]*OO[[#This Row],[69]]</f>
        <v>5.5863599022749996E-7</v>
      </c>
      <c r="BT57" s="10">
        <f>3/24000000*OO[[#This Row],[128 (04JUL1985 21:00:00)-Water Temperature (C)]]*OO[[#This Row],[70]]</f>
        <v>5.5698176710125004E-7</v>
      </c>
      <c r="BU57" s="10">
        <f>3/24000000*OO[[#This Row],[129 (05JUL1985 00:00:00)-Water Temperature (C)]]*OO[[#This Row],[71]]</f>
        <v>5.2383843782725002E-7</v>
      </c>
      <c r="BV57" s="10">
        <f>3/24000000*OO[[#This Row],[130 (05JUL1985 03:00:00)-Water Temperature (C)]]*OO[[#This Row],[72]]</f>
        <v>4.5714050661624999E-7</v>
      </c>
      <c r="BW57" s="10">
        <f>3/24000000*OO[[#This Row],[131 (05JUL1985 06:00:00)-Water Temperature (C)]]*OO[[#This Row],[73]]</f>
        <v>3.9147703385962504E-7</v>
      </c>
      <c r="BX57" s="10">
        <f>3/24000000*OO[[#This Row],[132 (05JUL1985 09:00:00)-Water Temperature (C)]]*OO[[#This Row],[74]]</f>
        <v>4.0662932798812495E-7</v>
      </c>
      <c r="BY57" s="10">
        <f>3/24000000*OO[[#This Row],[133 (05JUL1985 12:00:00)-Water Temperature (C)]]*OO[[#This Row],[75]]</f>
        <v>5.3844890294024992E-7</v>
      </c>
      <c r="BZ57" s="10">
        <f>3/24000000*OO[[#This Row],[134 (05JUL1985 15:00:00)-Water Temperature (C)]]*OO[[#This Row],[76]]</f>
        <v>7.2071854538549991E-7</v>
      </c>
      <c r="CA57" s="10">
        <f>3/24000000*OO[[#This Row],[135 (05JUL1985 18:00:00)-Water Temperature (C)]]*OO[[#This Row],[77]]</f>
        <v>8.1782195298974989E-7</v>
      </c>
      <c r="CB57" s="10">
        <f>3/24000000*OO[[#This Row],[136 (05JUL1985 21:00:00)-Water Temperature (C)]]*OO[[#This Row],[78]]</f>
        <v>8.0157110274500007E-7</v>
      </c>
      <c r="CC57" s="10">
        <f>3/24000000*OO[[#This Row],[137 (06JUL1985 00:00:00)-Water Temperature (C)]]*OO[[#This Row],[79]]</f>
        <v>7.5910479822375011E-7</v>
      </c>
      <c r="CD57" s="10">
        <f>3/24000000*OO[[#This Row],[138 (06JUL1985 03:00:00)-Water Temperature (C)]]*OO[[#This Row],[80]]</f>
        <v>6.9816968867862489E-7</v>
      </c>
      <c r="CE57" s="10">
        <f>3/24000000*OO[[#This Row],[139 (06JUL1985 06:00:00)-Water Temperature (C)]]*OO[[#This Row],[81]]</f>
        <v>5.7475812233262487E-7</v>
      </c>
      <c r="CF57" s="10">
        <f>3/24000000*OO[[#This Row],[140 (06JUL1985 09:00:00)-Water Temperature (C)]]*OO[[#This Row],[82]]</f>
        <v>4.4853005329499991E-7</v>
      </c>
      <c r="CG57" s="10">
        <f>3/24000000*OO[[#This Row],[141 (06JUL1985 12:00:00)-Water Temperature (C)]]*OO[[#This Row],[83]]</f>
        <v>3.8041138956449998E-7</v>
      </c>
      <c r="CH57" s="10">
        <f>3/24000000*OO[[#This Row],[142 (06JUL1985 15:00:00)-Water Temperature (C)]]*OO[[#This Row],[84]]</f>
        <v>3.5853117600949995E-7</v>
      </c>
      <c r="CI57" s="10">
        <f>3/24000000*OO[[#This Row],[143 (06JUL1985 18:00:00)-Water Temperature (C)]]*OO[[#This Row],[85]]</f>
        <v>3.6570986836387499E-7</v>
      </c>
      <c r="CJ57" s="10">
        <f>3/24000000*OO[[#This Row],[144 (06JUL1985 21:00:00)-Water Temperature (C)]]*OO[[#This Row],[86]]</f>
        <v>3.7409406603200002E-7</v>
      </c>
      <c r="CK57" s="10">
        <f>3/24000000*OO[[#This Row],[145 (07JUL1985 00:00:00)-Water Temperature (C)]]*OO[[#This Row],[87]]</f>
        <v>3.5019103943599999E-7</v>
      </c>
      <c r="CL57" s="10">
        <f>3/24000000*OO[[#This Row],[146 (07JUL1985 03:00:00)-Water Temperature (C)]]*OO[[#This Row],[88]]</f>
        <v>3.18699806208E-7</v>
      </c>
      <c r="CM57" s="10">
        <f>3/24000000*OO[[#This Row],[147 (07JUL1985 06:00:00)-Water Temperature (C)]]*OO[[#This Row],[89]]</f>
        <v>2.7959541301237497E-7</v>
      </c>
      <c r="CN57" s="10">
        <f>3/24000000*OO[[#This Row],[148 (07JUL1985 09:00:00)-Water Temperature (C)]]*OO[[#This Row],[90]]</f>
        <v>2.6781702415899997E-7</v>
      </c>
      <c r="CO57" s="10">
        <f>3/24000000*OO[[#This Row],[149 (07JUL1985 12:00:00)-Water Temperature (C)]]*OO[[#This Row],[91]]</f>
        <v>2.6756043988049996E-7</v>
      </c>
      <c r="CP57" s="10">
        <f>3/24000000*OO[[#This Row],[150 (07JUL1985 15:00:00)-Water Temperature (C)]]*OO[[#This Row],[92]]</f>
        <v>2.9947814912225003E-7</v>
      </c>
      <c r="CQ57" s="10">
        <f>3/24000000*OO[[#This Row],[151 (07JUL1985 18:00:00)-Water Temperature (C)]]*OO[[#This Row],[93]]</f>
        <v>3.5593051871999999E-7</v>
      </c>
      <c r="CR57" s="10">
        <f>3/24000000*OO[[#This Row],[152 (07JUL1985 21:00:00)-Water Temperature (C)]]*OO[[#This Row],[94]]</f>
        <v>3.79561224222875E-7</v>
      </c>
      <c r="CS57" s="10">
        <f>3/24000000*OO[[#This Row],[153 (08JUL1985 00:00:00)-Water Temperature (C)]]*OO[[#This Row],[95]]</f>
        <v>3.4943939313037495E-7</v>
      </c>
      <c r="CT57" s="10">
        <f>3/24000000*OO[[#This Row],[154 (08JUL1985 03:00:00)-Water Temperature (C)]]*OO[[#This Row],[96]]</f>
        <v>3.2364012122212499E-7</v>
      </c>
      <c r="CU57" s="10">
        <f>3/24000000*OO[[#This Row],[155 (08JUL1985 06:00:00)-Water Temperature (C)]]*OO[[#This Row],[97]]</f>
        <v>2.8879609445546244E-7</v>
      </c>
      <c r="CV57" s="10">
        <f>3/24000000*OO[[#This Row],[156 (08JUL1985 09:00:00)-Water Temperature (C)]]*OO[[#This Row],[98]]</f>
        <v>2.6101413375974995E-7</v>
      </c>
      <c r="CW57" s="10">
        <f>3/24000000*OO[[#This Row],[157 (08JUL1985 12:00:00)-Water Temperature (C)]]*OO[[#This Row],[99]]</f>
        <v>2.27268203202075E-7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1.1910403427596172E-10</v>
      </c>
      <c r="D58" s="10">
        <f>3/24*OO[[#This Row],[60 (26JUN1985 09:00:00)-Water Temperature (C)]]*OO[[#This Row],[2]]/SUM(OO[2])</f>
        <v>1.3783751045662776E-3</v>
      </c>
      <c r="E58" s="10">
        <f>3/24*OO[[#This Row],[61 (26JUN1985 12:00:00)-Water Temperature (C)]]*OO[[#This Row],[3]]/SUM(OO[3])</f>
        <v>7.0373580641521175E-2</v>
      </c>
      <c r="F58" s="10">
        <f>3/24*OO[[#This Row],[62 (26JUN1985 15:00:00)-Water Temperature (C)]]*OO[[#This Row],[4]]/SUM(OO[4])</f>
        <v>0.12873087071276612</v>
      </c>
      <c r="G58" s="10">
        <f>3/24*OO[[#This Row],[63 (26JUN1985 18:00:00)-Water Temperature (C)]]*OO[[#This Row],[5]]/SUM(OO[5])</f>
        <v>4.9446770077540912E-2</v>
      </c>
      <c r="H58" s="10">
        <f>3/24*OO[[#This Row],[64 (26JUN1985 21:00:00)-Water Temperature (C)]]*OO[[#This Row],[6]]/SUM(OO[6])</f>
        <v>7.4502875508177611E-3</v>
      </c>
      <c r="I58" s="10">
        <f>3/24*OO[[#This Row],[65 (27JUN1985 00:00:00)-Water Temperature (C)]]*OO[[#This Row],[7]]/SUM(OO[7])</f>
        <v>6.8236717548525168E-4</v>
      </c>
      <c r="J58" s="10">
        <f>3/24*OO[[#This Row],[66 (27JUN1985 03:00:00)-Water Temperature (C)]]*OO[[#This Row],[8]]/SUM(OO[8])</f>
        <v>6.9601567774060189E-5</v>
      </c>
      <c r="K58" s="10">
        <f>3/24*OO[[#This Row],[67 (27JUN1985 06:00:00)-Water Temperature (C)]]*OO[[#This Row],[9]]/SUM(OO[9])</f>
        <v>2.303272603174845E-5</v>
      </c>
      <c r="L58" s="10">
        <f>3/24*OO[[#This Row],[68 (27JUN1985 09:00:00)-Water Temperature (C)]]*OO[[#This Row],[10]]/SUM(OO[10])</f>
        <v>1.8674129984772096E-5</v>
      </c>
      <c r="M58" s="10">
        <f>3/24*OO[[#This Row],[69 (27JUN1985 12:00:00)-Water Temperature (C)]]*OO[[#This Row],[11]]/SUM(OO[11])</f>
        <v>1.9026596646734644E-5</v>
      </c>
      <c r="N58" s="10">
        <f>3/24*OO[[#This Row],[70 (27JUN1985 15:00:00)-Water Temperature (C)]]*OO[[#This Row],[12]]/SUM(OO[12])</f>
        <v>2.4795749694545537E-5</v>
      </c>
      <c r="O58" s="10">
        <f>3/24*OO[[#This Row],[71 (27JUN1985 18:00:00)-Water Temperature (C)]]*OO[[#This Row],[13]]/SUM(OO[13])</f>
        <v>3.7609315066802528E-5</v>
      </c>
      <c r="P58" s="10">
        <f>3/24*OO[[#This Row],[72 (27JUN1985 21:00:00)-Water Temperature (C)]]*OO[[#This Row],[14]]/SUM(OO[14])</f>
        <v>4.6906520293366714E-5</v>
      </c>
      <c r="Q58" s="10">
        <f>3/24*OO[[#This Row],[73 (28JUN1985 00:00:00)-Water Temperature (C)]]*OO[[#This Row],[15]]/SUM(OO[15])</f>
        <v>4.7509891360539282E-5</v>
      </c>
      <c r="R58" s="10">
        <f>3/24*OO[[#This Row],[74 (28JUN1985 03:00:00)-Water Temperature (C)]]*OO[[#This Row],[16]]/SUM(OO[16])</f>
        <v>4.2407240383984638E-5</v>
      </c>
      <c r="S58" s="10">
        <f>3/24*OO[[#This Row],[75 (28JUN1985 06:00:00)-Water Temperature (C)]]*OO[[#This Row],[17]]/SUM(OO[17])</f>
        <v>3.4113167646394979E-5</v>
      </c>
      <c r="T58" s="10">
        <f>3/24*OO[[#This Row],[76 (28JUN1985 09:00:00)-Water Temperature (C)]]*OO[[#This Row],[18]]/SUM(OO[18])</f>
        <v>2.7725043305622875E-5</v>
      </c>
      <c r="U58" s="10">
        <f>3/24*OO[[#This Row],[77 (28JUN1985 12:00:00)-Water Temperature (C)]]*OO[[#This Row],[19]]/SUM(OO[19])</f>
        <v>2.3480407644056273E-5</v>
      </c>
      <c r="V58" s="10">
        <f>3/24000000*OO[[#This Row],[78 (28JUN1985 15:00:00)-Water Temperature (C)]]*OO[[#This Row],[20]]</f>
        <v>2.0197667616577499E-5</v>
      </c>
      <c r="W58" s="10">
        <f>3/24000000*OO[[#This Row],[79 (28JUN1985 18:00:00)-Water Temperature (C)]]*OO[[#This Row],[21]]</f>
        <v>1.6813759050146251E-5</v>
      </c>
      <c r="X58" s="10">
        <f>3/24000000*OO[[#This Row],[80 (28JUN1985 21:00:00)-Water Temperature (C)]]*OO[[#This Row],[22]]</f>
        <v>1.2078843954272498E-5</v>
      </c>
      <c r="Y58" s="10">
        <f>3/24000000*OO[[#This Row],[81 (29JUN1985 00:00:00)-Water Temperature (C)]]*OO[[#This Row],[23]]</f>
        <v>8.4097944645749988E-6</v>
      </c>
      <c r="Z58" s="10">
        <f>3/24000000*OO[[#This Row],[82 (29JUN1985 03:00:00)-Water Temperature (C)]]*OO[[#This Row],[24]]</f>
        <v>5.9214854633499994E-6</v>
      </c>
      <c r="AA58" s="10">
        <f>3/24000000*OO[[#This Row],[83 (29JUN1985 06:00:00)-Water Temperature (C)]]*OO[[#This Row],[25]]</f>
        <v>4.4588456179962498E-6</v>
      </c>
      <c r="AB58" s="10">
        <f>3/24000000*OO[[#This Row],[84 (29JUN1985 09:00:00)-Water Temperature (C)]]*OO[[#This Row],[26]]</f>
        <v>3.9337754117124998E-6</v>
      </c>
      <c r="AC58" s="10">
        <f>3/24000000*OO[[#This Row],[85 (29JUN1985 12:00:00)-Water Temperature (C)]]*OO[[#This Row],[27]]</f>
        <v>4.0921194259174991E-6</v>
      </c>
      <c r="AD58" s="10">
        <f>3/24000000*OO[[#This Row],[86 (29JUN1985 15:00:00)-Water Temperature (C)]]*OO[[#This Row],[28]]</f>
        <v>4.8817861174499997E-6</v>
      </c>
      <c r="AE58" s="10">
        <f>3/24000000*OO[[#This Row],[88 (29JUN1985 21:00:00)-Water Temperature (C)]]*OO[[#This Row],[30]]</f>
        <v>5.8813459169074984E-6</v>
      </c>
      <c r="AF58" s="10">
        <f>3/24000000*OO[[#This Row],[88 (29JUN1985 21:00:00)-Water Temperature (C)]]*OO[[#This Row],[30]]</f>
        <v>5.8813459169074984E-6</v>
      </c>
      <c r="AG58" s="10">
        <f>3/24000000*OO[[#This Row],[89 (30JUN1985 00:00:00)-Water Temperature (C)]]*OO[[#This Row],[31]]</f>
        <v>5.3591548159100001E-6</v>
      </c>
      <c r="AH58" s="10">
        <f>3/24000000*OO[[#This Row],[90 (30JUN1985 03:00:00)-Water Temperature (C)]]*OO[[#This Row],[32]]</f>
        <v>4.9133033607349997E-6</v>
      </c>
      <c r="AI58" s="10">
        <f>3/24000000*OO[[#This Row],[91 (30JUN1985 06:00:00)-Water Temperature (C)]]*OO[[#This Row],[33]]</f>
        <v>4.2693511531549997E-6</v>
      </c>
      <c r="AJ58" s="10">
        <f>3/24000000*OO[[#This Row],[92 (30JUN1985 09:00:00)-Water Temperature (C)]]*OO[[#This Row],[34]]</f>
        <v>3.5033491492999999E-6</v>
      </c>
      <c r="AK58" s="10">
        <f>3/24000000*OO[[#This Row],[93 (30JUN1985 12:00:00)-Water Temperature (C)]]*OO[[#This Row],[35]]</f>
        <v>2.9691764557974999E-6</v>
      </c>
      <c r="AL58" s="10">
        <f>3/24000000*OO[[#This Row],[94 (30JUN1985 15:00:00)-Water Temperature (C)]]*OO[[#This Row],[36]]</f>
        <v>3.2248767974499996E-6</v>
      </c>
      <c r="AM58" s="10">
        <f>3/24000000*OO[[#This Row],[95 (30JUN1985 18:00:00)-Water Temperature (C)]]*OO[[#This Row],[37]]</f>
        <v>3.6915820751137496E-6</v>
      </c>
      <c r="AN58" s="10">
        <f>3/24000000*OO[[#This Row],[96 (30JUN1985 21:00:00)-Water Temperature (C)]]*OO[[#This Row],[38]]</f>
        <v>3.6479862833824997E-6</v>
      </c>
      <c r="AO58" s="10">
        <f>3/24000000*OO[[#This Row],[97 (01JUL1985 00:00:00)-Water Temperature (C)]]*OO[[#This Row],[39]]</f>
        <v>3.3803882478729997E-6</v>
      </c>
      <c r="AP58" s="10">
        <f>3/24000000*OO[[#This Row],[98 (01JUL1985 03:00:00)-Water Temperature (C)]]*OO[[#This Row],[40]]</f>
        <v>3.1818239049822495E-6</v>
      </c>
      <c r="AQ58" s="10">
        <f>3/24000000*OO[[#This Row],[99 (01JUL1985 06:00:00)-Water Temperature (C)]]*OO[[#This Row],[41]]</f>
        <v>2.8276071807386246E-6</v>
      </c>
      <c r="AR58" s="10">
        <f>3/24000000*OO[[#This Row],[100 (01JUL1985 09:00:00)-Water Temperature (C)]]*OO[[#This Row],[42]]</f>
        <v>2.4335408233304996E-6</v>
      </c>
      <c r="AS58" s="10">
        <f>3/24000000*OO[[#This Row],[101 (01JUL1985 12:00:00)-Water Temperature (C)]]*OO[[#This Row],[43]]</f>
        <v>2.1142976829030003E-6</v>
      </c>
      <c r="AT58" s="10">
        <f>3/24000000*OO[[#This Row],[102 (01JUL1985 15:00:00)-Water Temperature (C)]]*OO[[#This Row],[44]]</f>
        <v>2.0413777067925E-6</v>
      </c>
      <c r="AU58" s="10">
        <f>3/24000000*OO[[#This Row],[103 (01JUL1985 18:00:00)-Water Temperature (C)]]*OO[[#This Row],[45]]</f>
        <v>2.0250022034732497E-6</v>
      </c>
      <c r="AV58" s="10">
        <f>3/24000000*OO[[#This Row],[104 (01JUL1985 21:00:00)-Water Temperature (C)]]*OO[[#This Row],[46]]</f>
        <v>1.9879725545928748E-6</v>
      </c>
      <c r="AW58" s="10">
        <f>3/24000000*OO[[#This Row],[105 (02JUL1985 00:00:00)-Water Temperature (C)]]*OO[[#This Row],[47]]</f>
        <v>1.8640369053074996E-6</v>
      </c>
      <c r="AX58" s="10">
        <f>3/24000000*OO[[#This Row],[106 (02JUL1985 03:00:00)-Water Temperature (C)]]*OO[[#This Row],[48]]</f>
        <v>1.6774008937654997E-6</v>
      </c>
      <c r="AY58" s="10">
        <f>3/24000000*OO[[#This Row],[107 (02JUL1985 06:00:00)-Water Temperature (C)]]*OO[[#This Row],[49]]</f>
        <v>1.440800276596125E-6</v>
      </c>
      <c r="AZ58" s="10">
        <f>3/24000000*OO[[#This Row],[108 (02JUL1985 09:00:00)-Water Temperature (C)]]*OO[[#This Row],[50]]</f>
        <v>1.3909633357121247E-6</v>
      </c>
      <c r="BA58" s="10">
        <f>3/24000000*OO[[#This Row],[109 (02JUL1985 12:00:00)-Water Temperature (C)]]*OO[[#This Row],[51]]</f>
        <v>1.4717417696561251E-6</v>
      </c>
      <c r="BB58" s="10">
        <f>3/24000000*OO[[#This Row],[110 (02JUL1985 15:00:00)-Water Temperature (C)]]*OO[[#This Row],[52]]</f>
        <v>1.6434045848333749E-6</v>
      </c>
      <c r="BC58" s="10">
        <f>3/24000000*OO[[#This Row],[111 (02JUL1985 18:00:00)-Water Temperature (C)]]*OO[[#This Row],[53]]</f>
        <v>1.8158682248575001E-6</v>
      </c>
      <c r="BD58" s="10">
        <f>3/24000000*OO[[#This Row],[112 (02JUL1985 21:00:00)-Water Temperature (C)]]*OO[[#This Row],[54]]</f>
        <v>1.7812961242830002E-6</v>
      </c>
      <c r="BE58" s="10">
        <f>3/24000000*OO[[#This Row],[113 (03JUL1985 00:00:00)-Water Temperature (C)]]*OO[[#This Row],[55]]</f>
        <v>1.6753057620179999E-6</v>
      </c>
      <c r="BF58" s="10">
        <f>3/24000000*OO[[#This Row],[114 (03JUL1985 03:00:00)-Water Temperature (C)]]*OO[[#This Row],[56]]</f>
        <v>1.513496759008E-6</v>
      </c>
      <c r="BG58" s="10">
        <f>3/24000000*OO[[#This Row],[115 (03JUL1985 06:00:00)-Water Temperature (C)]]*OO[[#This Row],[57]]</f>
        <v>1.297319772895375E-6</v>
      </c>
      <c r="BH58" s="10">
        <f>3/24000000*OO[[#This Row],[116 (03JUL1985 09:00:00)-Water Temperature (C)]]*OO[[#This Row],[58]]</f>
        <v>1.2097549404010001E-6</v>
      </c>
      <c r="BI58" s="10">
        <f>3/24000000*OO[[#This Row],[117 (03JUL1985 12:00:00)-Water Temperature (C)]]*OO[[#This Row],[59]]</f>
        <v>1.35277739519825E-6</v>
      </c>
      <c r="BJ58" s="10">
        <f>3/24000000*OO[[#This Row],[118 (03JUL1985 15:00:00)-Water Temperature (C)]]*OO[[#This Row],[60]]</f>
        <v>1.6248282930098748E-6</v>
      </c>
      <c r="BK58" s="10">
        <f>3/24000000*OO[[#This Row],[119 (03JUL1985 18:00:00)-Water Temperature (C)]]*OO[[#This Row],[61]]</f>
        <v>1.76910659371125E-6</v>
      </c>
      <c r="BL58" s="10">
        <f>3/24000000*OO[[#This Row],[120 (03JUL1985 21:00:00)-Water Temperature (C)]]*OO[[#This Row],[62]]</f>
        <v>1.7305687556767499E-6</v>
      </c>
      <c r="BM58" s="10">
        <f>3/24000000*OO[[#This Row],[121 (04JUL1985 00:00:00)-Water Temperature (C)]]*OO[[#This Row],[63]]</f>
        <v>1.6386742049849997E-6</v>
      </c>
      <c r="BN58" s="10">
        <f>3/24000000*OO[[#This Row],[122 (04JUL1985 03:00:00)-Water Temperature (C)]]*OO[[#This Row],[64]]</f>
        <v>1.4876143836867499E-6</v>
      </c>
      <c r="BO58" s="10">
        <f>3/24000000*OO[[#This Row],[123 (04JUL1985 06:00:00)-Water Temperature (C)]]*OO[[#This Row],[65]]</f>
        <v>1.2224246106375001E-6</v>
      </c>
      <c r="BP58" s="10">
        <f>3/24000000*OO[[#This Row],[124 (04JUL1985 09:00:00)-Water Temperature (C)]]*OO[[#This Row],[66]]</f>
        <v>1.002285500669E-6</v>
      </c>
      <c r="BQ58" s="10">
        <f>3/24000000*OO[[#This Row],[125 (04JUL1985 12:00:00)-Water Temperature (C)]]*OO[[#This Row],[67]]</f>
        <v>8.6366306826562493E-7</v>
      </c>
      <c r="BR58" s="10">
        <f>3/24000000*OO[[#This Row],[126 (04JUL1985 15:00:00)-Water Temperature (C)]]*OO[[#This Row],[68]]</f>
        <v>7.5933264500474976E-7</v>
      </c>
      <c r="BS58" s="10">
        <f>3/24000000*OO[[#This Row],[127 (04JUL1985 18:00:00)-Water Temperature (C)]]*OO[[#This Row],[69]]</f>
        <v>7.1857751091450001E-7</v>
      </c>
      <c r="BT58" s="10">
        <f>3/24000000*OO[[#This Row],[128 (04JUL1985 21:00:00)-Water Temperature (C)]]*OO[[#This Row],[70]]</f>
        <v>7.1658438137849989E-7</v>
      </c>
      <c r="BU58" s="10">
        <f>3/24000000*OO[[#This Row],[129 (05JUL1985 00:00:00)-Water Temperature (C)]]*OO[[#This Row],[71]]</f>
        <v>6.7946177097849991E-7</v>
      </c>
      <c r="BV58" s="10">
        <f>3/24000000*OO[[#This Row],[130 (05JUL1985 03:00:00)-Water Temperature (C)]]*OO[[#This Row],[72]]</f>
        <v>5.9792772578249996E-7</v>
      </c>
      <c r="BW58" s="10">
        <f>3/24000000*OO[[#This Row],[131 (05JUL1985 06:00:00)-Water Temperature (C)]]*OO[[#This Row],[73]]</f>
        <v>5.11976763928E-7</v>
      </c>
      <c r="BX58" s="10">
        <f>3/24000000*OO[[#This Row],[132 (05JUL1985 09:00:00)-Water Temperature (C)]]*OO[[#This Row],[74]]</f>
        <v>5.2674386341499993E-7</v>
      </c>
      <c r="BY58" s="10">
        <f>3/24000000*OO[[#This Row],[133 (05JUL1985 12:00:00)-Water Temperature (C)]]*OO[[#This Row],[75]]</f>
        <v>6.9342874885499992E-7</v>
      </c>
      <c r="BZ58" s="10">
        <f>3/24000000*OO[[#This Row],[134 (05JUL1985 15:00:00)-Water Temperature (C)]]*OO[[#This Row],[76]]</f>
        <v>9.2828433584937489E-7</v>
      </c>
      <c r="CA58" s="10">
        <f>3/24000000*OO[[#This Row],[135 (05JUL1985 18:00:00)-Water Temperature (C)]]*OO[[#This Row],[77]]</f>
        <v>1.0563137810429999E-6</v>
      </c>
      <c r="CB58" s="10">
        <f>3/24000000*OO[[#This Row],[136 (05JUL1985 21:00:00)-Water Temperature (C)]]*OO[[#This Row],[78]]</f>
        <v>1.0343802915562499E-6</v>
      </c>
      <c r="CC58" s="10">
        <f>3/24000000*OO[[#This Row],[137 (06JUL1985 00:00:00)-Water Temperature (C)]]*OO[[#This Row],[79]]</f>
        <v>9.7767117814124997E-7</v>
      </c>
      <c r="CD58" s="10">
        <f>3/24000000*OO[[#This Row],[138 (06JUL1985 03:00:00)-Water Temperature (C)]]*OO[[#This Row],[80]]</f>
        <v>9.0686999756425E-7</v>
      </c>
      <c r="CE58" s="10">
        <f>3/24000000*OO[[#This Row],[139 (06JUL1985 06:00:00)-Water Temperature (C)]]*OO[[#This Row],[81]]</f>
        <v>7.6008045187912497E-7</v>
      </c>
      <c r="CF58" s="10">
        <f>3/24000000*OO[[#This Row],[140 (06JUL1985 09:00:00)-Water Temperature (C)]]*OO[[#This Row],[82]]</f>
        <v>5.9985499107187494E-7</v>
      </c>
      <c r="CG58" s="10">
        <f>3/24000000*OO[[#This Row],[141 (06JUL1985 12:00:00)-Water Temperature (C)]]*OO[[#This Row],[83]]</f>
        <v>5.0458781912050004E-7</v>
      </c>
      <c r="CH58" s="10">
        <f>3/24000000*OO[[#This Row],[142 (06JUL1985 15:00:00)-Water Temperature (C)]]*OO[[#This Row],[84]]</f>
        <v>4.6851806862600001E-7</v>
      </c>
      <c r="CI58" s="10">
        <f>3/24000000*OO[[#This Row],[143 (06JUL1985 18:00:00)-Water Temperature (C)]]*OO[[#This Row],[85]]</f>
        <v>4.7182402326374995E-7</v>
      </c>
      <c r="CJ58" s="10">
        <f>3/24000000*OO[[#This Row],[144 (06JUL1985 21:00:00)-Water Temperature (C)]]*OO[[#This Row],[86]]</f>
        <v>4.8150923301749991E-7</v>
      </c>
      <c r="CK58" s="10">
        <f>3/24000000*OO[[#This Row],[145 (07JUL1985 00:00:00)-Water Temperature (C)]]*OO[[#This Row],[87]]</f>
        <v>4.5282055961499999E-7</v>
      </c>
      <c r="CL58" s="10">
        <f>3/24000000*OO[[#This Row],[146 (07JUL1985 03:00:00)-Water Temperature (C)]]*OO[[#This Row],[88]]</f>
        <v>4.13935161066E-7</v>
      </c>
      <c r="CM58" s="10">
        <f>3/24000000*OO[[#This Row],[147 (07JUL1985 06:00:00)-Water Temperature (C)]]*OO[[#This Row],[89]]</f>
        <v>3.6541810460624997E-7</v>
      </c>
      <c r="CN58" s="10">
        <f>3/24000000*OO[[#This Row],[148 (07JUL1985 09:00:00)-Water Temperature (C)]]*OO[[#This Row],[90]]</f>
        <v>3.4999841489999993E-7</v>
      </c>
      <c r="CO58" s="10">
        <f>3/24000000*OO[[#This Row],[149 (07JUL1985 12:00:00)-Water Temperature (C)]]*OO[[#This Row],[91]]</f>
        <v>3.4886714479187489E-7</v>
      </c>
      <c r="CP58" s="10">
        <f>3/24000000*OO[[#This Row],[150 (07JUL1985 15:00:00)-Water Temperature (C)]]*OO[[#This Row],[92]]</f>
        <v>3.8677338791999993E-7</v>
      </c>
      <c r="CQ58" s="10">
        <f>3/24000000*OO[[#This Row],[151 (07JUL1985 18:00:00)-Water Temperature (C)]]*OO[[#This Row],[93]]</f>
        <v>4.5814997036049998E-7</v>
      </c>
      <c r="CR58" s="10">
        <f>3/24000000*OO[[#This Row],[152 (07JUL1985 21:00:00)-Water Temperature (C)]]*OO[[#This Row],[94]]</f>
        <v>4.9036296799600002E-7</v>
      </c>
      <c r="CS58" s="10">
        <f>3/24000000*OO[[#This Row],[153 (08JUL1985 00:00:00)-Water Temperature (C)]]*OO[[#This Row],[95]]</f>
        <v>4.5199689937124999E-7</v>
      </c>
      <c r="CT58" s="10">
        <f>3/24000000*OO[[#This Row],[154 (08JUL1985 03:00:00)-Water Temperature (C)]]*OO[[#This Row],[96]]</f>
        <v>4.1829099345974997E-7</v>
      </c>
      <c r="CU58" s="10">
        <f>3/24000000*OO[[#This Row],[155 (08JUL1985 06:00:00)-Water Temperature (C)]]*OO[[#This Row],[97]]</f>
        <v>3.7684652803875E-7</v>
      </c>
      <c r="CV58" s="10">
        <f>3/24000000*OO[[#This Row],[156 (08JUL1985 09:00:00)-Water Temperature (C)]]*OO[[#This Row],[98]]</f>
        <v>3.43164023268E-7</v>
      </c>
      <c r="CW58" s="10">
        <f>3/24000000*OO[[#This Row],[157 (08JUL1985 12:00:00)-Water Temperature (C)]]*OO[[#This Row],[99]]</f>
        <v>3.00744164458375E-7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1.8701159940339574E-11</v>
      </c>
      <c r="D59" s="10">
        <f>3/24*OO[[#This Row],[60 (26JUN1985 09:00:00)-Water Temperature (C)]]*OO[[#This Row],[2]]/SUM(OO[2])</f>
        <v>6.0371145005623397E-4</v>
      </c>
      <c r="E59" s="10">
        <f>3/24*OO[[#This Row],[61 (26JUN1985 12:00:00)-Water Temperature (C)]]*OO[[#This Row],[3]]/SUM(OO[3])</f>
        <v>5.0110461801627745E-2</v>
      </c>
      <c r="F59" s="10">
        <f>3/24*OO[[#This Row],[62 (26JUN1985 15:00:00)-Water Temperature (C)]]*OO[[#This Row],[4]]/SUM(OO[4])</f>
        <v>0.11521620789284215</v>
      </c>
      <c r="G59" s="10">
        <f>3/24*OO[[#This Row],[63 (26JUN1985 18:00:00)-Water Temperature (C)]]*OO[[#This Row],[5]]/SUM(OO[5])</f>
        <v>5.1039753633546243E-2</v>
      </c>
      <c r="H59" s="10">
        <f>3/24*OO[[#This Row],[64 (26JUN1985 21:00:00)-Water Temperature (C)]]*OO[[#This Row],[6]]/SUM(OO[6])</f>
        <v>8.4048720606335857E-3</v>
      </c>
      <c r="I59" s="10">
        <f>3/24*OO[[#This Row],[65 (27JUN1985 00:00:00)-Water Temperature (C)]]*OO[[#This Row],[7]]/SUM(OO[7])</f>
        <v>8.0277780830758641E-4</v>
      </c>
      <c r="J59" s="10">
        <f>3/24*OO[[#This Row],[66 (27JUN1985 03:00:00)-Water Temperature (C)]]*OO[[#This Row],[8]]/SUM(OO[8])</f>
        <v>7.6642005162688272E-5</v>
      </c>
      <c r="K59" s="10">
        <f>3/24*OO[[#This Row],[67 (27JUN1985 06:00:00)-Water Temperature (C)]]*OO[[#This Row],[9]]/SUM(OO[9])</f>
        <v>2.1443723435766371E-5</v>
      </c>
      <c r="L59" s="10">
        <f>3/24*OO[[#This Row],[68 (27JUN1985 09:00:00)-Water Temperature (C)]]*OO[[#This Row],[10]]/SUM(OO[10])</f>
        <v>1.6641969112189534E-5</v>
      </c>
      <c r="M59" s="10">
        <f>3/24*OO[[#This Row],[69 (27JUN1985 12:00:00)-Water Temperature (C)]]*OO[[#This Row],[11]]/SUM(OO[11])</f>
        <v>1.6712366064698762E-5</v>
      </c>
      <c r="N59" s="10">
        <f>3/24*OO[[#This Row],[70 (27JUN1985 15:00:00)-Water Temperature (C)]]*OO[[#This Row],[12]]/SUM(OO[12])</f>
        <v>2.0998546645306733E-5</v>
      </c>
      <c r="O59" s="10">
        <f>3/24*OO[[#This Row],[71 (27JUN1985 18:00:00)-Water Temperature (C)]]*OO[[#This Row],[13]]/SUM(OO[13])</f>
        <v>3.1613801401055411E-5</v>
      </c>
      <c r="P59" s="10">
        <f>3/24*OO[[#This Row],[72 (27JUN1985 21:00:00)-Water Temperature (C)]]*OO[[#This Row],[14]]/SUM(OO[14])</f>
        <v>4.0103102868474364E-5</v>
      </c>
      <c r="Q59" s="10">
        <f>3/24*OO[[#This Row],[73 (28JUN1985 00:00:00)-Water Temperature (C)]]*OO[[#This Row],[15]]/SUM(OO[15])</f>
        <v>4.1265584474153916E-5</v>
      </c>
      <c r="R59" s="10">
        <f>3/24*OO[[#This Row],[74 (28JUN1985 03:00:00)-Water Temperature (C)]]*OO[[#This Row],[16]]/SUM(OO[16])</f>
        <v>3.7302666683521658E-5</v>
      </c>
      <c r="S59" s="10">
        <f>3/24*OO[[#This Row],[75 (28JUN1985 06:00:00)-Water Temperature (C)]]*OO[[#This Row],[17]]/SUM(OO[17])</f>
        <v>3.0365930647546983E-5</v>
      </c>
      <c r="T59" s="10">
        <f>3/24*OO[[#This Row],[76 (28JUN1985 09:00:00)-Water Temperature (C)]]*OO[[#This Row],[18]]/SUM(OO[18])</f>
        <v>2.4782005463679559E-5</v>
      </c>
      <c r="U59" s="10">
        <f>3/24*OO[[#This Row],[77 (28JUN1985 12:00:00)-Water Temperature (C)]]*OO[[#This Row],[19]]/SUM(OO[19])</f>
        <v>2.0952336486695026E-5</v>
      </c>
      <c r="V59" s="10">
        <f>3/24000000*OO[[#This Row],[78 (28JUN1985 15:00:00)-Water Temperature (C)]]*OO[[#This Row],[20]]</f>
        <v>1.7981986806465002E-5</v>
      </c>
      <c r="W59" s="10">
        <f>3/24000000*OO[[#This Row],[79 (28JUN1985 18:00:00)-Water Temperature (C)]]*OO[[#This Row],[21]]</f>
        <v>1.5072215826391249E-5</v>
      </c>
      <c r="X59" s="10">
        <f>3/24000000*OO[[#This Row],[80 (28JUN1985 21:00:00)-Water Temperature (C)]]*OO[[#This Row],[22]]</f>
        <v>1.0939289805205E-5</v>
      </c>
      <c r="Y59" s="10">
        <f>3/24000000*OO[[#This Row],[81 (29JUN1985 00:00:00)-Water Temperature (C)]]*OO[[#This Row],[23]]</f>
        <v>7.6015443374000005E-6</v>
      </c>
      <c r="Z59" s="10">
        <f>3/24000000*OO[[#This Row],[82 (29JUN1985 03:00:00)-Water Temperature (C)]]*OO[[#This Row],[24]]</f>
        <v>5.3392101584624997E-6</v>
      </c>
      <c r="AA59" s="10">
        <f>3/24000000*OO[[#This Row],[83 (29JUN1985 06:00:00)-Water Temperature (C)]]*OO[[#This Row],[25]]</f>
        <v>3.9931928371825003E-6</v>
      </c>
      <c r="AB59" s="10">
        <f>3/24000000*OO[[#This Row],[84 (29JUN1985 09:00:00)-Water Temperature (C)]]*OO[[#This Row],[26]]</f>
        <v>3.4954386327925001E-6</v>
      </c>
      <c r="AC59" s="10">
        <f>3/24000000*OO[[#This Row],[85 (29JUN1985 12:00:00)-Water Temperature (C)]]*OO[[#This Row],[27]]</f>
        <v>3.6048851449874997E-6</v>
      </c>
      <c r="AD59" s="10">
        <f>3/24000000*OO[[#This Row],[86 (29JUN1985 15:00:00)-Water Temperature (C)]]*OO[[#This Row],[28]]</f>
        <v>4.2690396651124999E-6</v>
      </c>
      <c r="AE59" s="10">
        <f>3/24000000*OO[[#This Row],[88 (29JUN1985 21:00:00)-Water Temperature (C)]]*OO[[#This Row],[30]]</f>
        <v>5.15301303959E-6</v>
      </c>
      <c r="AF59" s="10">
        <f>3/24000000*OO[[#This Row],[88 (29JUN1985 21:00:00)-Water Temperature (C)]]*OO[[#This Row],[30]]</f>
        <v>5.15301303959E-6</v>
      </c>
      <c r="AG59" s="10">
        <f>3/24000000*OO[[#This Row],[89 (30JUN1985 00:00:00)-Water Temperature (C)]]*OO[[#This Row],[31]]</f>
        <v>4.6913148213749999E-6</v>
      </c>
      <c r="AH59" s="10">
        <f>3/24000000*OO[[#This Row],[90 (30JUN1985 03:00:00)-Water Temperature (C)]]*OO[[#This Row],[32]]</f>
        <v>4.3044831682049997E-6</v>
      </c>
      <c r="AI59" s="10">
        <f>3/24000000*OO[[#This Row],[91 (30JUN1985 06:00:00)-Water Temperature (C)]]*OO[[#This Row],[33]]</f>
        <v>3.7793175779699998E-6</v>
      </c>
      <c r="AJ59" s="10">
        <f>3/24000000*OO[[#This Row],[92 (30JUN1985 09:00:00)-Water Temperature (C)]]*OO[[#This Row],[34]]</f>
        <v>3.1365974136824998E-6</v>
      </c>
      <c r="AK59" s="10">
        <f>3/24000000*OO[[#This Row],[93 (30JUN1985 12:00:00)-Water Temperature (C)]]*OO[[#This Row],[35]]</f>
        <v>2.6547567609812502E-6</v>
      </c>
      <c r="AL59" s="10">
        <f>3/24000000*OO[[#This Row],[94 (30JUN1985 15:00:00)-Water Temperature (C)]]*OO[[#This Row],[36]]</f>
        <v>2.8348867258924997E-6</v>
      </c>
      <c r="AM59" s="10">
        <f>3/24000000*OO[[#This Row],[95 (30JUN1985 18:00:00)-Water Temperature (C)]]*OO[[#This Row],[37]]</f>
        <v>3.2280576117968748E-6</v>
      </c>
      <c r="AN59" s="10">
        <f>3/24000000*OO[[#This Row],[96 (30JUN1985 21:00:00)-Water Temperature (C)]]*OO[[#This Row],[38]]</f>
        <v>3.194311312485125E-6</v>
      </c>
      <c r="AO59" s="10">
        <f>3/24000000*OO[[#This Row],[97 (01JUL1985 00:00:00)-Water Temperature (C)]]*OO[[#This Row],[39]]</f>
        <v>2.9513568367874996E-6</v>
      </c>
      <c r="AP59" s="10">
        <f>3/24000000*OO[[#This Row],[98 (01JUL1985 03:00:00)-Water Temperature (C)]]*OO[[#This Row],[40]]</f>
        <v>2.7794846105279998E-6</v>
      </c>
      <c r="AQ59" s="10">
        <f>3/24000000*OO[[#This Row],[99 (01JUL1985 06:00:00)-Water Temperature (C)]]*OO[[#This Row],[41]]</f>
        <v>2.4997142983868751E-6</v>
      </c>
      <c r="AR59" s="10">
        <f>3/24000000*OO[[#This Row],[100 (01JUL1985 09:00:00)-Water Temperature (C)]]*OO[[#This Row],[42]]</f>
        <v>2.1735932927757501E-6</v>
      </c>
      <c r="AS59" s="10">
        <f>3/24000000*OO[[#This Row],[101 (01JUL1985 12:00:00)-Water Temperature (C)]]*OO[[#This Row],[43]]</f>
        <v>1.8886212721398749E-6</v>
      </c>
      <c r="AT59" s="10">
        <f>3/24000000*OO[[#This Row],[102 (01JUL1985 15:00:00)-Water Temperature (C)]]*OO[[#This Row],[44]]</f>
        <v>1.8007880589772499E-6</v>
      </c>
      <c r="AU59" s="10">
        <f>3/24000000*OO[[#This Row],[103 (01JUL1985 18:00:00)-Water Temperature (C)]]*OO[[#This Row],[45]]</f>
        <v>1.771343994355E-6</v>
      </c>
      <c r="AV59" s="10">
        <f>3/24000000*OO[[#This Row],[104 (01JUL1985 21:00:00)-Water Temperature (C)]]*OO[[#This Row],[46]]</f>
        <v>1.7339471391404999E-6</v>
      </c>
      <c r="AW59" s="10">
        <f>3/24000000*OO[[#This Row],[105 (02JUL1985 00:00:00)-Water Temperature (C)]]*OO[[#This Row],[47]]</f>
        <v>1.62981353344725E-6</v>
      </c>
      <c r="AX59" s="10">
        <f>3/24000000*OO[[#This Row],[106 (02JUL1985 03:00:00)-Water Temperature (C)]]*OO[[#This Row],[48]]</f>
        <v>1.475018334375E-6</v>
      </c>
      <c r="AY59" s="10">
        <f>3/24000000*OO[[#This Row],[107 (02JUL1985 06:00:00)-Water Temperature (C)]]*OO[[#This Row],[49]]</f>
        <v>1.2760432296494999E-6</v>
      </c>
      <c r="AZ59" s="10">
        <f>3/24000000*OO[[#This Row],[108 (02JUL1985 09:00:00)-Water Temperature (C)]]*OO[[#This Row],[50]]</f>
        <v>1.2286051725079999E-6</v>
      </c>
      <c r="BA59" s="10">
        <f>3/24000000*OO[[#This Row],[109 (02JUL1985 12:00:00)-Water Temperature (C)]]*OO[[#This Row],[51]]</f>
        <v>1.2969286444709998E-6</v>
      </c>
      <c r="BB59" s="10">
        <f>3/24000000*OO[[#This Row],[110 (02JUL1985 15:00:00)-Water Temperature (C)]]*OO[[#This Row],[52]]</f>
        <v>1.4389661606489998E-6</v>
      </c>
      <c r="BC59" s="10">
        <f>3/24000000*OO[[#This Row],[111 (02JUL1985 18:00:00)-Water Temperature (C)]]*OO[[#This Row],[53]]</f>
        <v>1.5831532247208749E-6</v>
      </c>
      <c r="BD59" s="10">
        <f>3/24000000*OO[[#This Row],[112 (02JUL1985 21:00:00)-Water Temperature (C)]]*OO[[#This Row],[54]]</f>
        <v>1.555659961665E-6</v>
      </c>
      <c r="BE59" s="10">
        <f>3/24000000*OO[[#This Row],[113 (03JUL1985 00:00:00)-Water Temperature (C)]]*OO[[#This Row],[55]]</f>
        <v>1.46377643970075E-6</v>
      </c>
      <c r="BF59" s="10">
        <f>3/24000000*OO[[#This Row],[114 (03JUL1985 03:00:00)-Water Temperature (C)]]*OO[[#This Row],[56]]</f>
        <v>1.3310369171725E-6</v>
      </c>
      <c r="BG59" s="10">
        <f>3/24000000*OO[[#This Row],[115 (03JUL1985 06:00:00)-Water Temperature (C)]]*OO[[#This Row],[57]]</f>
        <v>1.150415120129E-6</v>
      </c>
      <c r="BH59" s="10">
        <f>3/24000000*OO[[#This Row],[116 (03JUL1985 09:00:00)-Water Temperature (C)]]*OO[[#This Row],[58]]</f>
        <v>1.0728347694777498E-6</v>
      </c>
      <c r="BI59" s="10">
        <f>3/24000000*OO[[#This Row],[117 (03JUL1985 12:00:00)-Water Temperature (C)]]*OO[[#This Row],[59]]</f>
        <v>1.1901131300320001E-6</v>
      </c>
      <c r="BJ59" s="10">
        <f>3/24000000*OO[[#This Row],[118 (03JUL1985 15:00:00)-Water Temperature (C)]]*OO[[#This Row],[60]]</f>
        <v>1.4214401598687498E-6</v>
      </c>
      <c r="BK59" s="10">
        <f>3/24000000*OO[[#This Row],[119 (03JUL1985 18:00:00)-Water Temperature (C)]]*OO[[#This Row],[61]]</f>
        <v>1.5458153324656248E-6</v>
      </c>
      <c r="BL59" s="10">
        <f>3/24000000*OO[[#This Row],[120 (03JUL1985 21:00:00)-Water Temperature (C)]]*OO[[#This Row],[62]]</f>
        <v>1.5100429797485E-6</v>
      </c>
      <c r="BM59" s="10">
        <f>3/24000000*OO[[#This Row],[121 (04JUL1985 00:00:00)-Water Temperature (C)]]*OO[[#This Row],[63]]</f>
        <v>1.4299118773619999E-6</v>
      </c>
      <c r="BN59" s="10">
        <f>3/24000000*OO[[#This Row],[122 (04JUL1985 03:00:00)-Water Temperature (C)]]*OO[[#This Row],[64]]</f>
        <v>1.3086185081295E-6</v>
      </c>
      <c r="BO59" s="10">
        <f>3/24000000*OO[[#This Row],[123 (04JUL1985 06:00:00)-Water Temperature (C)]]*OO[[#This Row],[65]]</f>
        <v>1.0906293804367499E-6</v>
      </c>
      <c r="BP59" s="10">
        <f>3/24000000*OO[[#This Row],[124 (04JUL1985 09:00:00)-Water Temperature (C)]]*OO[[#This Row],[66]]</f>
        <v>8.9906966234399983E-7</v>
      </c>
      <c r="BQ59" s="10">
        <f>3/24000000*OO[[#This Row],[125 (04JUL1985 12:00:00)-Water Temperature (C)]]*OO[[#This Row],[67]]</f>
        <v>7.7143106499999986E-7</v>
      </c>
      <c r="BR59" s="10">
        <f>3/24000000*OO[[#This Row],[126 (04JUL1985 15:00:00)-Water Temperature (C)]]*OO[[#This Row],[68]]</f>
        <v>6.6954756752449993E-7</v>
      </c>
      <c r="BS59" s="10">
        <f>3/24000000*OO[[#This Row],[127 (04JUL1985 18:00:00)-Water Temperature (C)]]*OO[[#This Row],[69]]</f>
        <v>6.2589338739724993E-7</v>
      </c>
      <c r="BT59" s="10">
        <f>3/24000000*OO[[#This Row],[128 (04JUL1985 21:00:00)-Water Temperature (C)]]*OO[[#This Row],[70]]</f>
        <v>6.238630037954999E-7</v>
      </c>
      <c r="BU59" s="10">
        <f>3/24000000*OO[[#This Row],[129 (05JUL1985 00:00:00)-Water Temperature (C)]]*OO[[#This Row],[71]]</f>
        <v>5.9512846953124992E-7</v>
      </c>
      <c r="BV59" s="10">
        <f>3/24000000*OO[[#This Row],[130 (05JUL1985 03:00:00)-Water Temperature (C)]]*OO[[#This Row],[72]]</f>
        <v>5.2769261313899994E-7</v>
      </c>
      <c r="BW59" s="10">
        <f>3/24000000*OO[[#This Row],[131 (05JUL1985 06:00:00)-Water Temperature (C)]]*OO[[#This Row],[73]]</f>
        <v>4.5227011031737497E-7</v>
      </c>
      <c r="BX59" s="10">
        <f>3/24000000*OO[[#This Row],[132 (05JUL1985 09:00:00)-Water Temperature (C)]]*OO[[#This Row],[74]]</f>
        <v>4.615748420315E-7</v>
      </c>
      <c r="BY59" s="10">
        <f>3/24000000*OO[[#This Row],[133 (05JUL1985 12:00:00)-Water Temperature (C)]]*OO[[#This Row],[75]]</f>
        <v>6.0396581107800001E-7</v>
      </c>
      <c r="BZ59" s="10">
        <f>3/24000000*OO[[#This Row],[134 (05JUL1985 15:00:00)-Water Temperature (C)]]*OO[[#This Row],[76]]</f>
        <v>8.0845588359062498E-7</v>
      </c>
      <c r="CA59" s="10">
        <f>3/24000000*OO[[#This Row],[135 (05JUL1985 18:00:00)-Water Temperature (C)]]*OO[[#This Row],[77]]</f>
        <v>9.2257884484574989E-7</v>
      </c>
      <c r="CB59" s="10">
        <f>3/24000000*OO[[#This Row],[136 (05JUL1985 21:00:00)-Water Temperature (C)]]*OO[[#This Row],[78]]</f>
        <v>9.0317650561949988E-7</v>
      </c>
      <c r="CC59" s="10">
        <f>3/24000000*OO[[#This Row],[137 (06JUL1985 00:00:00)-Water Temperature (C)]]*OO[[#This Row],[79]]</f>
        <v>8.5183703158199995E-7</v>
      </c>
      <c r="CD59" s="10">
        <f>3/24000000*OO[[#This Row],[138 (06JUL1985 03:00:00)-Water Temperature (C)]]*OO[[#This Row],[80]]</f>
        <v>7.9506080559100012E-7</v>
      </c>
      <c r="CE59" s="10">
        <f>3/24000000*OO[[#This Row],[139 (06JUL1985 06:00:00)-Water Temperature (C)]]*OO[[#This Row],[81]]</f>
        <v>6.7645004028275001E-7</v>
      </c>
      <c r="CF59" s="10">
        <f>3/24000000*OO[[#This Row],[140 (06JUL1985 09:00:00)-Water Temperature (C)]]*OO[[#This Row],[82]]</f>
        <v>5.3940645816225001E-7</v>
      </c>
      <c r="CG59" s="10">
        <f>3/24000000*OO[[#This Row],[141 (06JUL1985 12:00:00)-Water Temperature (C)]]*OO[[#This Row],[83]]</f>
        <v>4.5120484090687503E-7</v>
      </c>
      <c r="CH59" s="10">
        <f>3/24000000*OO[[#This Row],[142 (06JUL1985 15:00:00)-Water Temperature (C)]]*OO[[#This Row],[84]]</f>
        <v>4.1366666133100002E-7</v>
      </c>
      <c r="CI59" s="10">
        <f>3/24000000*OO[[#This Row],[143 (06JUL1985 18:00:00)-Water Temperature (C)]]*OO[[#This Row],[85]]</f>
        <v>4.1190680960887498E-7</v>
      </c>
      <c r="CJ59" s="10">
        <f>3/24000000*OO[[#This Row],[144 (06JUL1985 21:00:00)-Water Temperature (C)]]*OO[[#This Row],[86]]</f>
        <v>4.1921924787249993E-7</v>
      </c>
      <c r="CK59" s="10">
        <f>3/24000000*OO[[#This Row],[145 (07JUL1985 00:00:00)-Water Temperature (C)]]*OO[[#This Row],[87]]</f>
        <v>3.9583773301674998E-7</v>
      </c>
      <c r="CL59" s="10">
        <f>3/24000000*OO[[#This Row],[146 (07JUL1985 03:00:00)-Water Temperature (C)]]*OO[[#This Row],[88]]</f>
        <v>3.6308601294975003E-7</v>
      </c>
      <c r="CM59" s="10">
        <f>3/24000000*OO[[#This Row],[147 (07JUL1985 06:00:00)-Water Temperature (C)]]*OO[[#This Row],[89]]</f>
        <v>3.2238048252949994E-7</v>
      </c>
      <c r="CN59" s="10">
        <f>3/24000000*OO[[#This Row],[148 (07JUL1985 09:00:00)-Water Temperature (C)]]*OO[[#This Row],[90]]</f>
        <v>3.0863417944724996E-7</v>
      </c>
      <c r="CO59" s="10">
        <f>3/24000000*OO[[#This Row],[149 (07JUL1985 12:00:00)-Water Temperature (C)]]*OO[[#This Row],[91]]</f>
        <v>3.0726691358024991E-7</v>
      </c>
      <c r="CP59" s="10">
        <f>3/24000000*OO[[#This Row],[150 (07JUL1985 15:00:00)-Water Temperature (C)]]*OO[[#This Row],[92]]</f>
        <v>3.3808355042074999E-7</v>
      </c>
      <c r="CQ59" s="10">
        <f>3/24000000*OO[[#This Row],[151 (07JUL1985 18:00:00)-Water Temperature (C)]]*OO[[#This Row],[93]]</f>
        <v>3.9900723312824999E-7</v>
      </c>
      <c r="CR59" s="10">
        <f>3/24000000*OO[[#This Row],[152 (07JUL1985 21:00:00)-Water Temperature (C)]]*OO[[#This Row],[94]]</f>
        <v>4.2817227078149994E-7</v>
      </c>
      <c r="CS59" s="10">
        <f>3/24000000*OO[[#This Row],[153 (08JUL1985 00:00:00)-Water Temperature (C)]]*OO[[#This Row],[95]]</f>
        <v>3.9532730604412497E-7</v>
      </c>
      <c r="CT59" s="10">
        <f>3/24000000*OO[[#This Row],[154 (08JUL1985 03:00:00)-Water Temperature (C)]]*OO[[#This Row],[96]]</f>
        <v>3.6546434628599997E-7</v>
      </c>
      <c r="CU59" s="10">
        <f>3/24000000*OO[[#This Row],[155 (08JUL1985 06:00:00)-Water Temperature (C)]]*OO[[#This Row],[97]]</f>
        <v>3.3181289799199997E-7</v>
      </c>
      <c r="CV59" s="10">
        <f>3/24000000*OO[[#This Row],[156 (08JUL1985 09:00:00)-Water Temperature (C)]]*OO[[#This Row],[98]]</f>
        <v>3.0417325857787496E-7</v>
      </c>
      <c r="CW59" s="10">
        <f>3/24000000*OO[[#This Row],[157 (08JUL1985 12:00:00)-Water Temperature (C)]]*OO[[#This Row],[99]]</f>
        <v>2.6816155865850001E-7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2.5681946264676474E-12</v>
      </c>
      <c r="D60" s="10">
        <f>3/24*OO[[#This Row],[60 (26JUN1985 09:00:00)-Water Temperature (C)]]*OO[[#This Row],[2]]/SUM(OO[2])</f>
        <v>2.4954537636559879E-4</v>
      </c>
      <c r="E60" s="10">
        <f>3/24*OO[[#This Row],[61 (26JUN1985 12:00:00)-Water Temperature (C)]]*OO[[#This Row],[3]]/SUM(OO[3])</f>
        <v>3.2305401836848324E-2</v>
      </c>
      <c r="F60" s="10">
        <f>3/24*OO[[#This Row],[62 (26JUN1985 15:00:00)-Water Temperature (C)]]*OO[[#This Row],[4]]/SUM(OO[4])</f>
        <v>8.9783253942446253E-2</v>
      </c>
      <c r="G60" s="10">
        <f>3/24*OO[[#This Row],[63 (26JUN1985 18:00:00)-Water Temperature (C)]]*OO[[#This Row],[5]]/SUM(OO[5])</f>
        <v>4.4614301698840619E-2</v>
      </c>
      <c r="H60" s="10">
        <f>3/24*OO[[#This Row],[64 (26JUN1985 21:00:00)-Water Temperature (C)]]*OO[[#This Row],[6]]/SUM(OO[6])</f>
        <v>7.8733728046190971E-3</v>
      </c>
      <c r="I60" s="10">
        <f>3/24*OO[[#This Row],[65 (27JUN1985 00:00:00)-Water Temperature (C)]]*OO[[#This Row],[7]]/SUM(OO[7])</f>
        <v>7.7732049234621031E-4</v>
      </c>
      <c r="J60" s="10">
        <f>3/24*OO[[#This Row],[66 (27JUN1985 03:00:00)-Water Temperature (C)]]*OO[[#This Row],[8]]/SUM(OO[8])</f>
        <v>7.1580372229420642E-5</v>
      </c>
      <c r="K60" s="10">
        <f>3/24*OO[[#This Row],[67 (27JUN1985 06:00:00)-Water Temperature (C)]]*OO[[#This Row],[9]]/SUM(OO[9])</f>
        <v>1.7658936332298611E-5</v>
      </c>
      <c r="L60" s="10">
        <f>3/24*OO[[#This Row],[68 (27JUN1985 09:00:00)-Water Temperature (C)]]*OO[[#This Row],[10]]/SUM(OO[10])</f>
        <v>1.3159293045912776E-5</v>
      </c>
      <c r="M60" s="10">
        <f>3/24*OO[[#This Row],[69 (27JUN1985 12:00:00)-Water Temperature (C)]]*OO[[#This Row],[11]]/SUM(OO[11])</f>
        <v>1.3084062588520894E-5</v>
      </c>
      <c r="N60" s="10">
        <f>3/24*OO[[#This Row],[70 (27JUN1985 15:00:00)-Water Temperature (C)]]*OO[[#This Row],[12]]/SUM(OO[12])</f>
        <v>1.6048042354841337E-5</v>
      </c>
      <c r="O60" s="10">
        <f>3/24*OO[[#This Row],[71 (27JUN1985 18:00:00)-Water Temperature (C)]]*OO[[#This Row],[13]]/SUM(OO[13])</f>
        <v>2.4043431693621666E-5</v>
      </c>
      <c r="P60" s="10">
        <f>3/24*OO[[#This Row],[72 (27JUN1985 21:00:00)-Water Temperature (C)]]*OO[[#This Row],[14]]/SUM(OO[14])</f>
        <v>3.1071884663953206E-5</v>
      </c>
      <c r="Q60" s="10">
        <f>3/24*OO[[#This Row],[73 (28JUN1985 00:00:00)-Water Temperature (C)]]*OO[[#This Row],[15]]/SUM(OO[15])</f>
        <v>3.2533260899888901E-5</v>
      </c>
      <c r="R60" s="10">
        <f>3/24*OO[[#This Row],[74 (28JUN1985 03:00:00)-Water Temperature (C)]]*OO[[#This Row],[16]]/SUM(OO[16])</f>
        <v>2.9850394482524558E-5</v>
      </c>
      <c r="S60" s="10">
        <f>3/24*OO[[#This Row],[75 (28JUN1985 06:00:00)-Water Temperature (C)]]*OO[[#This Row],[17]]/SUM(OO[17])</f>
        <v>2.4652310940866561E-5</v>
      </c>
      <c r="T60" s="10">
        <f>3/24*OO[[#This Row],[76 (28JUN1985 09:00:00)-Water Temperature (C)]]*OO[[#This Row],[18]]/SUM(OO[18])</f>
        <v>2.0229583815939754E-5</v>
      </c>
      <c r="U60" s="10">
        <f>3/24*OO[[#This Row],[77 (28JUN1985 12:00:00)-Water Temperature (C)]]*OO[[#This Row],[19]]/SUM(OO[19])</f>
        <v>1.7141475580904828E-5</v>
      </c>
      <c r="V60" s="10">
        <f>3/24000000*OO[[#This Row],[78 (28JUN1985 15:00:00)-Water Temperature (C)]]*OO[[#This Row],[20]]</f>
        <v>1.467863728265625E-5</v>
      </c>
      <c r="W60" s="10">
        <f>3/24000000*OO[[#This Row],[79 (28JUN1985 18:00:00)-Water Temperature (C)]]*OO[[#This Row],[21]]</f>
        <v>1.2415391275485E-5</v>
      </c>
      <c r="X60" s="10">
        <f>3/24000000*OO[[#This Row],[80 (28JUN1985 21:00:00)-Water Temperature (C)]]*OO[[#This Row],[22]]</f>
        <v>9.0969723433874986E-6</v>
      </c>
      <c r="Y60" s="10">
        <f>3/24000000*OO[[#This Row],[81 (29JUN1985 00:00:00)-Water Temperature (C)]]*OO[[#This Row],[23]]</f>
        <v>6.3167475350000002E-6</v>
      </c>
      <c r="Z60" s="10">
        <f>3/24000000*OO[[#This Row],[82 (29JUN1985 03:00:00)-Water Temperature (C)]]*OO[[#This Row],[24]]</f>
        <v>4.4312328775799996E-6</v>
      </c>
      <c r="AA60" s="10">
        <f>3/24000000*OO[[#This Row],[83 (29JUN1985 06:00:00)-Water Temperature (C)]]*OO[[#This Row],[25]]</f>
        <v>3.2943052614599997E-6</v>
      </c>
      <c r="AB60" s="10">
        <f>3/24000000*OO[[#This Row],[84 (29JUN1985 09:00:00)-Water Temperature (C)]]*OO[[#This Row],[26]]</f>
        <v>2.8623691291449998E-6</v>
      </c>
      <c r="AC60" s="10">
        <f>3/24000000*OO[[#This Row],[85 (29JUN1985 12:00:00)-Water Temperature (C)]]*OO[[#This Row],[27]]</f>
        <v>2.9275468330624995E-6</v>
      </c>
      <c r="AD60" s="10">
        <f>3/24000000*OO[[#This Row],[86 (29JUN1985 15:00:00)-Water Temperature (C)]]*OO[[#This Row],[28]]</f>
        <v>3.4455629698087499E-6</v>
      </c>
      <c r="AE60" s="10">
        <f>3/24000000*OO[[#This Row],[88 (29JUN1985 21:00:00)-Water Temperature (C)]]*OO[[#This Row],[30]]</f>
        <v>4.1795680976562502E-6</v>
      </c>
      <c r="AF60" s="10">
        <f>3/24000000*OO[[#This Row],[88 (29JUN1985 21:00:00)-Water Temperature (C)]]*OO[[#This Row],[30]]</f>
        <v>4.1795680976562502E-6</v>
      </c>
      <c r="AG60" s="10">
        <f>3/24000000*OO[[#This Row],[89 (30JUN1985 00:00:00)-Water Temperature (C)]]*OO[[#This Row],[31]]</f>
        <v>3.8049346533199993E-6</v>
      </c>
      <c r="AH60" s="10">
        <f>3/24000000*OO[[#This Row],[90 (30JUN1985 03:00:00)-Water Temperature (C)]]*OO[[#This Row],[32]]</f>
        <v>3.4916620460182499E-6</v>
      </c>
      <c r="AI60" s="10">
        <f>3/24000000*OO[[#This Row],[91 (30JUN1985 06:00:00)-Water Temperature (C)]]*OO[[#This Row],[33]]</f>
        <v>3.0885526403632498E-6</v>
      </c>
      <c r="AJ60" s="10">
        <f>3/24000000*OO[[#This Row],[92 (30JUN1985 09:00:00)-Water Temperature (C)]]*OO[[#This Row],[34]]</f>
        <v>2.5845632925105E-6</v>
      </c>
      <c r="AK60" s="10">
        <f>3/24000000*OO[[#This Row],[93 (30JUN1985 12:00:00)-Water Temperature (C)]]*OO[[#This Row],[35]]</f>
        <v>2.1819850264080002E-6</v>
      </c>
      <c r="AL60" s="10">
        <f>3/24000000*OO[[#This Row],[94 (30JUN1985 15:00:00)-Water Temperature (C)]]*OO[[#This Row],[36]]</f>
        <v>2.2980717251842503E-6</v>
      </c>
      <c r="AM60" s="10">
        <f>3/24000000*OO[[#This Row],[95 (30JUN1985 18:00:00)-Water Temperature (C)]]*OO[[#This Row],[37]]</f>
        <v>2.6089220928367502E-6</v>
      </c>
      <c r="AN60" s="10">
        <f>3/24000000*OO[[#This Row],[96 (30JUN1985 21:00:00)-Water Temperature (C)]]*OO[[#This Row],[38]]</f>
        <v>2.5908274311750003E-6</v>
      </c>
      <c r="AO60" s="10">
        <f>3/24000000*OO[[#This Row],[97 (01JUL1985 00:00:00)-Water Temperature (C)]]*OO[[#This Row],[39]]</f>
        <v>2.3890761015269999E-6</v>
      </c>
      <c r="AP60" s="10">
        <f>3/24000000*OO[[#This Row],[98 (01JUL1985 03:00:00)-Water Temperature (C)]]*OO[[#This Row],[40]]</f>
        <v>2.2493169942468752E-6</v>
      </c>
      <c r="AQ60" s="10">
        <f>3/24000000*OO[[#This Row],[99 (01JUL1985 06:00:00)-Water Temperature (C)]]*OO[[#This Row],[41]]</f>
        <v>2.0399674958021248E-6</v>
      </c>
      <c r="AR60" s="10">
        <f>3/24000000*OO[[#This Row],[100 (01JUL1985 09:00:00)-Water Temperature (C)]]*OO[[#This Row],[42]]</f>
        <v>1.7866998290019999E-6</v>
      </c>
      <c r="AS60" s="10">
        <f>3/24000000*OO[[#This Row],[101 (01JUL1985 12:00:00)-Water Temperature (C)]]*OO[[#This Row],[43]]</f>
        <v>1.5526315373850001E-6</v>
      </c>
      <c r="AT60" s="10">
        <f>3/24000000*OO[[#This Row],[102 (01JUL1985 15:00:00)-Water Temperature (C)]]*OO[[#This Row],[44]]</f>
        <v>1.4670392557466247E-6</v>
      </c>
      <c r="AU60" s="10">
        <f>3/24000000*OO[[#This Row],[103 (01JUL1985 18:00:00)-Water Temperature (C)]]*OO[[#This Row],[45]]</f>
        <v>1.4344682206725E-6</v>
      </c>
      <c r="AV60" s="10">
        <f>3/24000000*OO[[#This Row],[104 (01JUL1985 21:00:00)-Water Temperature (C)]]*OO[[#This Row],[46]]</f>
        <v>1.4019646834628749E-6</v>
      </c>
      <c r="AW60" s="10">
        <f>3/24000000*OO[[#This Row],[105 (02JUL1985 00:00:00)-Water Temperature (C)]]*OO[[#This Row],[47]]</f>
        <v>1.32003541994475E-6</v>
      </c>
      <c r="AX60" s="10">
        <f>3/24000000*OO[[#This Row],[106 (02JUL1985 03:00:00)-Water Temperature (C)]]*OO[[#This Row],[48]]</f>
        <v>1.1998429222844999E-6</v>
      </c>
      <c r="AY60" s="10">
        <f>3/24000000*OO[[#This Row],[107 (02JUL1985 06:00:00)-Water Temperature (C)]]*OO[[#This Row],[49]]</f>
        <v>1.04313175151275E-6</v>
      </c>
      <c r="AZ60" s="10">
        <f>3/24000000*OO[[#This Row],[108 (02JUL1985 09:00:00)-Water Temperature (C)]]*OO[[#This Row],[50]]</f>
        <v>1.000571554921125E-6</v>
      </c>
      <c r="BA60" s="10">
        <f>3/24000000*OO[[#This Row],[109 (02JUL1985 12:00:00)-Water Temperature (C)]]*OO[[#This Row],[51]]</f>
        <v>1.0544608373374998E-6</v>
      </c>
      <c r="BB60" s="10">
        <f>3/24000000*OO[[#This Row],[110 (02JUL1985 15:00:00)-Water Temperature (C)]]*OO[[#This Row],[52]]</f>
        <v>1.16288802327375E-6</v>
      </c>
      <c r="BC60" s="10">
        <f>3/24000000*OO[[#This Row],[111 (02JUL1985 18:00:00)-Water Temperature (C)]]*OO[[#This Row],[53]]</f>
        <v>1.2779546815085E-6</v>
      </c>
      <c r="BD60" s="10">
        <f>3/24000000*OO[[#This Row],[112 (02JUL1985 21:00:00)-Water Temperature (C)]]*OO[[#This Row],[54]]</f>
        <v>1.2591354983025E-6</v>
      </c>
      <c r="BE60" s="10">
        <f>3/24000000*OO[[#This Row],[113 (03JUL1985 00:00:00)-Water Temperature (C)]]*OO[[#This Row],[55]]</f>
        <v>1.184953088078125E-6</v>
      </c>
      <c r="BF60" s="10">
        <f>3/24000000*OO[[#This Row],[114 (03JUL1985 03:00:00)-Water Temperature (C)]]*OO[[#This Row],[56]]</f>
        <v>1.0826885834873749E-6</v>
      </c>
      <c r="BG60" s="10">
        <f>3/24000000*OO[[#This Row],[115 (03JUL1985 06:00:00)-Water Temperature (C)]]*OO[[#This Row],[57]]</f>
        <v>9.4115364141224994E-7</v>
      </c>
      <c r="BH60" s="10">
        <f>3/24000000*OO[[#This Row],[116 (03JUL1985 09:00:00)-Water Temperature (C)]]*OO[[#This Row],[58]]</f>
        <v>8.7643035171437506E-7</v>
      </c>
      <c r="BI60" s="10">
        <f>3/24000000*OO[[#This Row],[117 (03JUL1985 12:00:00)-Water Temperature (C)]]*OO[[#This Row],[59]]</f>
        <v>9.6470328961325018E-7</v>
      </c>
      <c r="BJ60" s="10">
        <f>3/24000000*OO[[#This Row],[118 (03JUL1985 15:00:00)-Water Temperature (C)]]*OO[[#This Row],[60]]</f>
        <v>1.1477283104718747E-6</v>
      </c>
      <c r="BK60" s="10">
        <f>3/24000000*OO[[#This Row],[119 (03JUL1985 18:00:00)-Water Temperature (C)]]*OO[[#This Row],[61]]</f>
        <v>1.24984984224975E-6</v>
      </c>
      <c r="BL60" s="10">
        <f>3/24000000*OO[[#This Row],[120 (03JUL1985 21:00:00)-Water Temperature (C)]]*OO[[#This Row],[62]]</f>
        <v>1.2215506285372498E-6</v>
      </c>
      <c r="BM60" s="10">
        <f>3/24000000*OO[[#This Row],[121 (04JUL1985 00:00:00)-Water Temperature (C)]]*OO[[#This Row],[63]]</f>
        <v>1.1564240223656247E-6</v>
      </c>
      <c r="BN60" s="10">
        <f>3/24000000*OO[[#This Row],[122 (04JUL1985 03:00:00)-Water Temperature (C)]]*OO[[#This Row],[64]]</f>
        <v>1.0645054085556249E-6</v>
      </c>
      <c r="BO60" s="10">
        <f>3/24000000*OO[[#This Row],[123 (04JUL1985 06:00:00)-Water Temperature (C)]]*OO[[#This Row],[65]]</f>
        <v>8.9653436683312483E-7</v>
      </c>
      <c r="BP60" s="10">
        <f>3/24000000*OO[[#This Row],[124 (04JUL1985 09:00:00)-Water Temperature (C)]]*OO[[#This Row],[66]]</f>
        <v>7.4150469914700004E-7</v>
      </c>
      <c r="BQ60" s="10">
        <f>3/24000000*OO[[#This Row],[125 (04JUL1985 12:00:00)-Water Temperature (C)]]*OO[[#This Row],[67]]</f>
        <v>6.3515888885874987E-7</v>
      </c>
      <c r="BR60" s="10">
        <f>3/24000000*OO[[#This Row],[126 (04JUL1985 15:00:00)-Water Temperature (C)]]*OO[[#This Row],[68]]</f>
        <v>5.45917376005625E-7</v>
      </c>
      <c r="BS60" s="10">
        <f>3/24000000*OO[[#This Row],[127 (04JUL1985 18:00:00)-Water Temperature (C)]]*OO[[#This Row],[69]]</f>
        <v>5.0536383211200015E-7</v>
      </c>
      <c r="BT60" s="10">
        <f>3/24000000*OO[[#This Row],[128 (04JUL1985 21:00:00)-Water Temperature (C)]]*OO[[#This Row],[70]]</f>
        <v>5.0367068228750002E-7</v>
      </c>
      <c r="BU60" s="10">
        <f>3/24000000*OO[[#This Row],[129 (05JUL1985 00:00:00)-Water Temperature (C)]]*OO[[#This Row],[71]]</f>
        <v>4.824703574145E-7</v>
      </c>
      <c r="BV60" s="10">
        <f>3/24000000*OO[[#This Row],[130 (05JUL1985 03:00:00)-Water Temperature (C)]]*OO[[#This Row],[72]]</f>
        <v>4.3046261493649997E-7</v>
      </c>
      <c r="BW60" s="10">
        <f>3/24000000*OO[[#This Row],[131 (05JUL1985 06:00:00)-Water Temperature (C)]]*OO[[#This Row],[73]]</f>
        <v>3.6916414346699997E-7</v>
      </c>
      <c r="BX60" s="10">
        <f>3/24000000*OO[[#This Row],[132 (05JUL1985 09:00:00)-Water Temperature (C)]]*OO[[#This Row],[74]]</f>
        <v>3.7347642138437494E-7</v>
      </c>
      <c r="BY60" s="10">
        <f>3/24000000*OO[[#This Row],[133 (05JUL1985 12:00:00)-Water Temperature (C)]]*OO[[#This Row],[75]]</f>
        <v>4.8525133642649995E-7</v>
      </c>
      <c r="BZ60" s="10">
        <f>3/24000000*OO[[#This Row],[134 (05JUL1985 15:00:00)-Water Temperature (C)]]*OO[[#This Row],[76]]</f>
        <v>6.5000733764374997E-7</v>
      </c>
      <c r="CA60" s="10">
        <f>3/24000000*OO[[#This Row],[135 (05JUL1985 18:00:00)-Water Temperature (C)]]*OO[[#This Row],[77]]</f>
        <v>7.4520939489837475E-7</v>
      </c>
      <c r="CB60" s="10">
        <f>3/24000000*OO[[#This Row],[136 (05JUL1985 21:00:00)-Water Temperature (C)]]*OO[[#This Row],[78]]</f>
        <v>7.3112693256499993E-7</v>
      </c>
      <c r="CC60" s="10">
        <f>3/24000000*OO[[#This Row],[137 (06JUL1985 00:00:00)-Water Temperature (C)]]*OO[[#This Row],[79]]</f>
        <v>6.8822140941700002E-7</v>
      </c>
      <c r="CD60" s="10">
        <f>3/24000000*OO[[#This Row],[138 (06JUL1985 03:00:00)-Water Temperature (C)]]*OO[[#This Row],[80]]</f>
        <v>6.4506885799574999E-7</v>
      </c>
      <c r="CE60" s="10">
        <f>3/24000000*OO[[#This Row],[139 (06JUL1985 06:00:00)-Water Temperature (C)]]*OO[[#This Row],[81]]</f>
        <v>5.5502188480262498E-7</v>
      </c>
      <c r="CF60" s="10">
        <f>3/24000000*OO[[#This Row],[140 (06JUL1985 09:00:00)-Water Temperature (C)]]*OO[[#This Row],[82]]</f>
        <v>4.4596410130349996E-7</v>
      </c>
      <c r="CG60" s="10">
        <f>3/24000000*OO[[#This Row],[141 (06JUL1985 12:00:00)-Water Temperature (C)]]*OO[[#This Row],[83]]</f>
        <v>3.7139062890149997E-7</v>
      </c>
      <c r="CH60" s="10">
        <f>3/24000000*OO[[#This Row],[142 (06JUL1985 15:00:00)-Water Temperature (C)]]*OO[[#This Row],[84]]</f>
        <v>3.3757727954474993E-7</v>
      </c>
      <c r="CI60" s="10">
        <f>3/24000000*OO[[#This Row],[143 (06JUL1985 18:00:00)-Water Temperature (C)]]*OO[[#This Row],[85]]</f>
        <v>3.3281143166237498E-7</v>
      </c>
      <c r="CJ60" s="10">
        <f>3/24000000*OO[[#This Row],[144 (06JUL1985 21:00:00)-Water Temperature (C)]]*OO[[#This Row],[86]]</f>
        <v>3.38413142203125E-7</v>
      </c>
      <c r="CK60" s="10">
        <f>3/24000000*OO[[#This Row],[145 (07JUL1985 00:00:00)-Water Temperature (C)]]*OO[[#This Row],[87]]</f>
        <v>3.2060015892187497E-7</v>
      </c>
      <c r="CL60" s="10">
        <f>3/24000000*OO[[#This Row],[146 (07JUL1985 03:00:00)-Water Temperature (C)]]*OO[[#This Row],[88]]</f>
        <v>2.94777318801E-7</v>
      </c>
      <c r="CM60" s="10">
        <f>3/24000000*OO[[#This Row],[147 (07JUL1985 06:00:00)-Water Temperature (C)]]*OO[[#This Row],[89]]</f>
        <v>2.6279919030562502E-7</v>
      </c>
      <c r="CN60" s="10">
        <f>3/24000000*OO[[#This Row],[148 (07JUL1985 09:00:00)-Water Temperature (C)]]*OO[[#This Row],[90]]</f>
        <v>2.5130363187149999E-7</v>
      </c>
      <c r="CO60" s="10">
        <f>3/24000000*OO[[#This Row],[149 (07JUL1985 12:00:00)-Water Temperature (C)]]*OO[[#This Row],[91]]</f>
        <v>2.4962156163937496E-7</v>
      </c>
      <c r="CP60" s="10">
        <f>3/24000000*OO[[#This Row],[150 (07JUL1985 15:00:00)-Water Temperature (C)]]*OO[[#This Row],[92]]</f>
        <v>2.7304908426499996E-7</v>
      </c>
      <c r="CQ60" s="10">
        <f>3/24000000*OO[[#This Row],[151 (07JUL1985 18:00:00)-Water Temperature (C)]]*OO[[#This Row],[93]]</f>
        <v>3.2131395688675002E-7</v>
      </c>
      <c r="CR60" s="10">
        <f>3/24000000*OO[[#This Row],[152 (07JUL1985 21:00:00)-Water Temperature (C)]]*OO[[#This Row],[94]]</f>
        <v>3.4632124922463745E-7</v>
      </c>
      <c r="CS60" s="10">
        <f>3/24000000*OO[[#This Row],[153 (08JUL1985 00:00:00)-Water Temperature (C)]]*OO[[#This Row],[95]]</f>
        <v>3.2037513972749999E-7</v>
      </c>
      <c r="CT60" s="10">
        <f>3/24000000*OO[[#This Row],[154 (08JUL1985 03:00:00)-Water Temperature (C)]]*OO[[#This Row],[96]]</f>
        <v>2.9589502704857497E-7</v>
      </c>
      <c r="CU60" s="10">
        <f>3/24000000*OO[[#This Row],[155 (08JUL1985 06:00:00)-Water Temperature (C)]]*OO[[#This Row],[97]]</f>
        <v>2.7006453510838751E-7</v>
      </c>
      <c r="CV60" s="10">
        <f>3/24000000*OO[[#This Row],[156 (08JUL1985 09:00:00)-Water Temperature (C)]]*OO[[#This Row],[98]]</f>
        <v>2.4843359139300006E-7</v>
      </c>
      <c r="CW60" s="10">
        <f>3/24000000*OO[[#This Row],[157 (08JUL1985 12:00:00)-Water Temperature (C)]]*OO[[#This Row],[99]]</f>
        <v>2.2047842512893745E-7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3.1271341596389055E-13</v>
      </c>
      <c r="D61" s="10">
        <f>3/24*OO[[#This Row],[60 (26JUN1985 09:00:00)-Water Temperature (C)]]*OO[[#This Row],[2]]/SUM(OO[2])</f>
        <v>1.2224361898367987E-4</v>
      </c>
      <c r="E61" s="10">
        <f>3/24*OO[[#This Row],[61 (26JUN1985 12:00:00)-Water Temperature (C)]]*OO[[#This Row],[3]]/SUM(OO[3])</f>
        <v>2.5795114835385605E-2</v>
      </c>
      <c r="F61" s="10">
        <f>3/24*OO[[#This Row],[62 (26JUN1985 15:00:00)-Water Temperature (C)]]*OO[[#This Row],[4]]/SUM(OO[4])</f>
        <v>9.0068934130199133E-2</v>
      </c>
      <c r="G61" s="10">
        <f>3/24*OO[[#This Row],[63 (26JUN1985 18:00:00)-Water Temperature (C)]]*OO[[#This Row],[5]]/SUM(OO[5])</f>
        <v>5.1554600911844516E-2</v>
      </c>
      <c r="H61" s="10">
        <f>3/24*OO[[#This Row],[64 (26JUN1985 21:00:00)-Water Temperature (C)]]*OO[[#This Row],[6]]/SUM(OO[6])</f>
        <v>1.0029291526601638E-2</v>
      </c>
      <c r="I61" s="10">
        <f>3/24*OO[[#This Row],[65 (27JUN1985 00:00:00)-Water Temperature (C)]]*OO[[#This Row],[7]]/SUM(OO[7])</f>
        <v>1.0455635878191102E-3</v>
      </c>
      <c r="J61" s="10">
        <f>3/24*OO[[#This Row],[66 (27JUN1985 03:00:00)-Water Temperature (C)]]*OO[[#This Row],[8]]/SUM(OO[8])</f>
        <v>9.3631350487251403E-5</v>
      </c>
      <c r="K61" s="10">
        <f>3/24*OO[[#This Row],[67 (27JUN1985 06:00:00)-Water Temperature (C)]]*OO[[#This Row],[9]]/SUM(OO[9])</f>
        <v>1.9525066179326437E-5</v>
      </c>
      <c r="L61" s="10">
        <f>3/24*OO[[#This Row],[68 (27JUN1985 09:00:00)-Water Temperature (C)]]*OO[[#This Row],[10]]/SUM(OO[10])</f>
        <v>1.3601253072764705E-5</v>
      </c>
      <c r="M61" s="10">
        <f>3/24*OO[[#This Row],[69 (27JUN1985 12:00:00)-Water Temperature (C)]]*OO[[#This Row],[11]]/SUM(OO[11])</f>
        <v>1.3332943553762526E-5</v>
      </c>
      <c r="N61" s="10">
        <f>3/24*OO[[#This Row],[70 (27JUN1985 15:00:00)-Water Temperature (C)]]*OO[[#This Row],[12]]/SUM(OO[12])</f>
        <v>1.5865215244643064E-5</v>
      </c>
      <c r="O61" s="10">
        <f>3/24*OO[[#This Row],[71 (27JUN1985 18:00:00)-Water Temperature (C)]]*OO[[#This Row],[13]]/SUM(OO[13])</f>
        <v>2.3440166389389035E-5</v>
      </c>
      <c r="P61" s="10">
        <f>3/24*OO[[#This Row],[72 (27JUN1985 21:00:00)-Water Temperature (C)]]*OO[[#This Row],[14]]/SUM(OO[14])</f>
        <v>3.0787610114264003E-5</v>
      </c>
      <c r="Q61" s="10">
        <f>3/24*OO[[#This Row],[73 (28JUN1985 00:00:00)-Water Temperature (C)]]*OO[[#This Row],[15]]/SUM(OO[15])</f>
        <v>3.2763721026312716E-5</v>
      </c>
      <c r="R61" s="10">
        <f>3/24*OO[[#This Row],[74 (28JUN1985 03:00:00)-Water Temperature (C)]]*OO[[#This Row],[16]]/SUM(OO[16])</f>
        <v>3.0441075597169636E-5</v>
      </c>
      <c r="S61" s="10">
        <f>3/24*OO[[#This Row],[75 (28JUN1985 06:00:00)-Water Temperature (C)]]*OO[[#This Row],[17]]/SUM(OO[17])</f>
        <v>2.5433420390168255E-5</v>
      </c>
      <c r="T61" s="10">
        <f>3/24*OO[[#This Row],[76 (28JUN1985 09:00:00)-Water Temperature (C)]]*OO[[#This Row],[18]]/SUM(OO[18])</f>
        <v>2.0943649290931509E-5</v>
      </c>
      <c r="U61" s="10">
        <f>3/24*OO[[#This Row],[77 (28JUN1985 12:00:00)-Water Temperature (C)]]*OO[[#This Row],[19]]/SUM(OO[19])</f>
        <v>1.7719914882811434E-5</v>
      </c>
      <c r="V61" s="10">
        <f>3/24000000*OO[[#This Row],[78 (28JUN1985 15:00:00)-Water Temperature (C)]]*OO[[#This Row],[20]]</f>
        <v>1.5116309762872497E-5</v>
      </c>
      <c r="W61" s="10">
        <f>3/24000000*OO[[#This Row],[79 (28JUN1985 18:00:00)-Water Temperature (C)]]*OO[[#This Row],[21]]</f>
        <v>1.2869557612905001E-5</v>
      </c>
      <c r="X61" s="10">
        <f>3/24000000*OO[[#This Row],[80 (28JUN1985 21:00:00)-Water Temperature (C)]]*OO[[#This Row],[22]]</f>
        <v>9.5267952652637492E-6</v>
      </c>
      <c r="Y61" s="10">
        <f>3/24000000*OO[[#This Row],[81 (29JUN1985 00:00:00)-Water Temperature (C)]]*OO[[#This Row],[23]]</f>
        <v>6.6098215217300004E-6</v>
      </c>
      <c r="Z61" s="10">
        <f>3/24000000*OO[[#This Row],[82 (29JUN1985 03:00:00)-Water Temperature (C)]]*OO[[#This Row],[24]]</f>
        <v>4.6282599739425001E-6</v>
      </c>
      <c r="AA61" s="10">
        <f>3/24000000*OO[[#This Row],[83 (29JUN1985 06:00:00)-Water Temperature (C)]]*OO[[#This Row],[25]]</f>
        <v>3.4167861935512497E-6</v>
      </c>
      <c r="AB61" s="10">
        <f>3/24000000*OO[[#This Row],[84 (29JUN1985 09:00:00)-Water Temperature (C)]]*OO[[#This Row],[26]]</f>
        <v>2.9417124849250003E-6</v>
      </c>
      <c r="AC61" s="10">
        <f>3/24000000*OO[[#This Row],[85 (29JUN1985 12:00:00)-Water Temperature (C)]]*OO[[#This Row],[27]]</f>
        <v>2.9778408136325001E-6</v>
      </c>
      <c r="AD61" s="10">
        <f>3/24000000*OO[[#This Row],[86 (29JUN1985 15:00:00)-Water Temperature (C)]]*OO[[#This Row],[28]]</f>
        <v>3.47510533161E-6</v>
      </c>
      <c r="AE61" s="10">
        <f>3/24000000*OO[[#This Row],[88 (29JUN1985 21:00:00)-Water Temperature (C)]]*OO[[#This Row],[30]]</f>
        <v>4.2343354328949996E-6</v>
      </c>
      <c r="AF61" s="10">
        <f>3/24000000*OO[[#This Row],[88 (29JUN1985 21:00:00)-Water Temperature (C)]]*OO[[#This Row],[30]]</f>
        <v>4.2343354328949996E-6</v>
      </c>
      <c r="AG61" s="10">
        <f>3/24000000*OO[[#This Row],[89 (30JUN1985 00:00:00)-Water Temperature (C)]]*OO[[#This Row],[31]]</f>
        <v>3.8585031490424997E-6</v>
      </c>
      <c r="AH61" s="10">
        <f>3/24000000*OO[[#This Row],[90 (30JUN1985 03:00:00)-Water Temperature (C)]]*OO[[#This Row],[32]]</f>
        <v>3.5391553037212499E-6</v>
      </c>
      <c r="AI61" s="10">
        <f>3/24000000*OO[[#This Row],[91 (30JUN1985 06:00:00)-Water Temperature (C)]]*OO[[#This Row],[33]]</f>
        <v>3.156470733472875E-6</v>
      </c>
      <c r="AJ61" s="10">
        <f>3/24000000*OO[[#This Row],[92 (30JUN1985 09:00:00)-Water Temperature (C)]]*OO[[#This Row],[34]]</f>
        <v>2.6683183119723747E-6</v>
      </c>
      <c r="AK61" s="10">
        <f>3/24000000*OO[[#This Row],[93 (30JUN1985 12:00:00)-Water Temperature (C)]]*OO[[#This Row],[35]]</f>
        <v>2.2538361614759996E-6</v>
      </c>
      <c r="AL61" s="10">
        <f>3/24000000*OO[[#This Row],[94 (30JUN1985 15:00:00)-Water Temperature (C)]]*OO[[#This Row],[36]]</f>
        <v>2.3359981331960001E-6</v>
      </c>
      <c r="AM61" s="10">
        <f>3/24000000*OO[[#This Row],[95 (30JUN1985 18:00:00)-Water Temperature (C)]]*OO[[#This Row],[37]]</f>
        <v>2.6365384843292501E-6</v>
      </c>
      <c r="AN61" s="10">
        <f>3/24000000*OO[[#This Row],[96 (30JUN1985 21:00:00)-Water Temperature (C)]]*OO[[#This Row],[38]]</f>
        <v>2.6262096525871249E-6</v>
      </c>
      <c r="AO61" s="10">
        <f>3/24000000*OO[[#This Row],[97 (01JUL1985 00:00:00)-Water Temperature (C)]]*OO[[#This Row],[39]]</f>
        <v>2.4175055220889999E-6</v>
      </c>
      <c r="AP61" s="10">
        <f>3/24000000*OO[[#This Row],[98 (01JUL1985 03:00:00)-Water Temperature (C)]]*OO[[#This Row],[40]]</f>
        <v>2.2729879561400002E-6</v>
      </c>
      <c r="AQ61" s="10">
        <f>3/24000000*OO[[#This Row],[99 (01JUL1985 06:00:00)-Water Temperature (C)]]*OO[[#This Row],[41]]</f>
        <v>2.08110905398125E-6</v>
      </c>
      <c r="AR61" s="10">
        <f>3/24000000*OO[[#This Row],[100 (01JUL1985 09:00:00)-Water Temperature (C)]]*OO[[#This Row],[42]]</f>
        <v>1.8397660968870002E-6</v>
      </c>
      <c r="AS61" s="10">
        <f>3/24000000*OO[[#This Row],[101 (01JUL1985 12:00:00)-Water Temperature (C)]]*OO[[#This Row],[43]]</f>
        <v>1.6018581584999999E-6</v>
      </c>
      <c r="AT61" s="10">
        <f>3/24000000*OO[[#This Row],[102 (01JUL1985 15:00:00)-Water Temperature (C)]]*OO[[#This Row],[44]]</f>
        <v>1.4979656441399999E-6</v>
      </c>
      <c r="AU61" s="10">
        <f>3/24000000*OO[[#This Row],[103 (01JUL1985 18:00:00)-Water Temperature (C)]]*OO[[#This Row],[45]]</f>
        <v>1.4531054533875001E-6</v>
      </c>
      <c r="AV61" s="10">
        <f>3/24000000*OO[[#This Row],[104 (01JUL1985 21:00:00)-Water Temperature (C)]]*OO[[#This Row],[46]]</f>
        <v>1.4161750436766248E-6</v>
      </c>
      <c r="AW61" s="10">
        <f>3/24000000*OO[[#This Row],[105 (02JUL1985 00:00:00)-Water Temperature (C)]]*OO[[#This Row],[47]]</f>
        <v>1.3354278364245E-6</v>
      </c>
      <c r="AX61" s="10">
        <f>3/24000000*OO[[#This Row],[106 (02JUL1985 03:00:00)-Water Temperature (C)]]*OO[[#This Row],[48]]</f>
        <v>1.21983284691675E-6</v>
      </c>
      <c r="AY61" s="10">
        <f>3/24000000*OO[[#This Row],[107 (02JUL1985 06:00:00)-Water Temperature (C)]]*OO[[#This Row],[49]]</f>
        <v>1.0675535204360002E-6</v>
      </c>
      <c r="AZ61" s="10">
        <f>3/24000000*OO[[#This Row],[108 (02JUL1985 09:00:00)-Water Temperature (C)]]*OO[[#This Row],[50]]</f>
        <v>1.0205566831274998E-6</v>
      </c>
      <c r="BA61" s="10">
        <f>3/24000000*OO[[#This Row],[109 (02JUL1985 12:00:00)-Water Temperature (C)]]*OO[[#This Row],[51]]</f>
        <v>1.0722132729322499E-6</v>
      </c>
      <c r="BB61" s="10">
        <f>3/24000000*OO[[#This Row],[110 (02JUL1985 15:00:00)-Water Temperature (C)]]*OO[[#This Row],[52]]</f>
        <v>1.1754305703191249E-6</v>
      </c>
      <c r="BC61" s="10">
        <f>3/24000000*OO[[#This Row],[111 (02JUL1985 18:00:00)-Water Temperature (C)]]*OO[[#This Row],[53]]</f>
        <v>1.2884382172034997E-6</v>
      </c>
      <c r="BD61" s="10">
        <f>3/24000000*OO[[#This Row],[112 (02JUL1985 21:00:00)-Water Temperature (C)]]*OO[[#This Row],[54]]</f>
        <v>1.273155000936E-6</v>
      </c>
      <c r="BE61" s="10">
        <f>3/24000000*OO[[#This Row],[113 (03JUL1985 00:00:00)-Water Temperature (C)]]*OO[[#This Row],[55]]</f>
        <v>1.1983037201737501E-6</v>
      </c>
      <c r="BF61" s="10">
        <f>3/24000000*OO[[#This Row],[114 (03JUL1985 03:00:00)-Water Temperature (C)]]*OO[[#This Row],[56]]</f>
        <v>1.100575116688875E-6</v>
      </c>
      <c r="BG61" s="10">
        <f>3/24000000*OO[[#This Row],[115 (03JUL1985 06:00:00)-Water Temperature (C)]]*OO[[#This Row],[57]]</f>
        <v>9.6383077922812497E-7</v>
      </c>
      <c r="BH61" s="10">
        <f>3/24000000*OO[[#This Row],[116 (03JUL1985 09:00:00)-Water Temperature (C)]]*OO[[#This Row],[58]]</f>
        <v>8.9715531485137491E-7</v>
      </c>
      <c r="BI61" s="10">
        <f>3/24000000*OO[[#This Row],[117 (03JUL1985 12:00:00)-Water Temperature (C)]]*OO[[#This Row],[59]]</f>
        <v>9.7889638182600002E-7</v>
      </c>
      <c r="BJ61" s="10">
        <f>3/24000000*OO[[#This Row],[118 (03JUL1985 15:00:00)-Water Temperature (C)]]*OO[[#This Row],[60]]</f>
        <v>1.1584563480408751E-6</v>
      </c>
      <c r="BK61" s="10">
        <f>3/24000000*OO[[#This Row],[119 (03JUL1985 18:00:00)-Water Temperature (C)]]*OO[[#This Row],[61]]</f>
        <v>1.2626565186222499E-6</v>
      </c>
      <c r="BL61" s="10">
        <f>3/24000000*OO[[#This Row],[120 (03JUL1985 21:00:00)-Water Temperature (C)]]*OO[[#This Row],[62]]</f>
        <v>1.2348205387072498E-6</v>
      </c>
      <c r="BM61" s="10">
        <f>3/24000000*OO[[#This Row],[121 (04JUL1985 00:00:00)-Water Temperature (C)]]*OO[[#This Row],[63]]</f>
        <v>1.1682275994124999E-6</v>
      </c>
      <c r="BN61" s="10">
        <f>3/24000000*OO[[#This Row],[122 (04JUL1985 03:00:00)-Water Temperature (C)]]*OO[[#This Row],[64]]</f>
        <v>1.0817320743801249E-6</v>
      </c>
      <c r="BO61" s="10">
        <f>3/24000000*OO[[#This Row],[123 (04JUL1985 06:00:00)-Water Temperature (C)]]*OO[[#This Row],[65]]</f>
        <v>9.2263608836337492E-7</v>
      </c>
      <c r="BP61" s="10">
        <f>3/24000000*OO[[#This Row],[124 (04JUL1985 09:00:00)-Water Temperature (C)]]*OO[[#This Row],[66]]</f>
        <v>7.6740614277862497E-7</v>
      </c>
      <c r="BQ61" s="10">
        <f>3/24000000*OO[[#This Row],[125 (04JUL1985 12:00:00)-Water Temperature (C)]]*OO[[#This Row],[67]]</f>
        <v>6.5567083968750003E-7</v>
      </c>
      <c r="BR61" s="10">
        <f>3/24000000*OO[[#This Row],[126 (04JUL1985 15:00:00)-Water Temperature (C)]]*OO[[#This Row],[68]]</f>
        <v>5.5788139155712494E-7</v>
      </c>
      <c r="BS61" s="10">
        <f>3/24000000*OO[[#This Row],[127 (04JUL1985 18:00:00)-Water Temperature (C)]]*OO[[#This Row],[69]]</f>
        <v>5.1035357958187497E-7</v>
      </c>
      <c r="BT61" s="10">
        <f>3/24000000*OO[[#This Row],[128 (04JUL1985 21:00:00)-Water Temperature (C)]]*OO[[#This Row],[70]]</f>
        <v>5.0782053978012507E-7</v>
      </c>
      <c r="BU61" s="10">
        <f>3/24000000*OO[[#This Row],[129 (05JUL1985 00:00:00)-Water Temperature (C)]]*OO[[#This Row],[71]]</f>
        <v>4.8838295404262498E-7</v>
      </c>
      <c r="BV61" s="10">
        <f>3/24000000*OO[[#This Row],[130 (05JUL1985 03:00:00)-Water Temperature (C)]]*OO[[#This Row],[72]]</f>
        <v>4.3918681085200003E-7</v>
      </c>
      <c r="BW61" s="10">
        <f>3/24000000*OO[[#This Row],[131 (05JUL1985 06:00:00)-Water Temperature (C)]]*OO[[#This Row],[73]]</f>
        <v>3.7752746127524999E-7</v>
      </c>
      <c r="BX61" s="10">
        <f>3/24000000*OO[[#This Row],[132 (05JUL1985 09:00:00)-Water Temperature (C)]]*OO[[#This Row],[74]]</f>
        <v>3.7829522781562496E-7</v>
      </c>
      <c r="BY61" s="10">
        <f>3/24000000*OO[[#This Row],[133 (05JUL1985 12:00:00)-Water Temperature (C)]]*OO[[#This Row],[75]]</f>
        <v>4.8661839479749999E-7</v>
      </c>
      <c r="BZ61" s="10">
        <f>3/24000000*OO[[#This Row],[134 (05JUL1985 15:00:00)-Water Temperature (C)]]*OO[[#This Row],[76]]</f>
        <v>6.5233069664000004E-7</v>
      </c>
      <c r="CA61" s="10">
        <f>3/24000000*OO[[#This Row],[135 (05JUL1985 18:00:00)-Water Temperature (C)]]*OO[[#This Row],[77]]</f>
        <v>7.5173936963175002E-7</v>
      </c>
      <c r="CB61" s="10">
        <f>3/24000000*OO[[#This Row],[136 (05JUL1985 21:00:00)-Water Temperature (C)]]*OO[[#This Row],[78]]</f>
        <v>7.3943490496049984E-7</v>
      </c>
      <c r="CC61" s="10">
        <f>3/24000000*OO[[#This Row],[137 (06JUL1985 00:00:00)-Water Temperature (C)]]*OO[[#This Row],[79]]</f>
        <v>6.9446508009749989E-7</v>
      </c>
      <c r="CD61" s="10">
        <f>3/24000000*OO[[#This Row],[138 (06JUL1985 03:00:00)-Water Temperature (C)]]*OO[[#This Row],[80]]</f>
        <v>6.5354163439000003E-7</v>
      </c>
      <c r="CE61" s="10">
        <f>3/24000000*OO[[#This Row],[139 (06JUL1985 06:00:00)-Water Temperature (C)]]*OO[[#This Row],[81]]</f>
        <v>5.69739112572E-7</v>
      </c>
      <c r="CF61" s="10">
        <f>3/24000000*OO[[#This Row],[140 (06JUL1985 09:00:00)-Water Temperature (C)]]*OO[[#This Row],[82]]</f>
        <v>4.6252140882374998E-7</v>
      </c>
      <c r="CG61" s="10">
        <f>3/24000000*OO[[#This Row],[141 (06JUL1985 12:00:00)-Water Temperature (C)]]*OO[[#This Row],[83]]</f>
        <v>3.8386870973325004E-7</v>
      </c>
      <c r="CH61" s="10">
        <f>3/24000000*OO[[#This Row],[142 (06JUL1985 15:00:00)-Water Temperature (C)]]*OO[[#This Row],[84]]</f>
        <v>3.4513010268749998E-7</v>
      </c>
      <c r="CI61" s="10">
        <f>3/24000000*OO[[#This Row],[143 (06JUL1985 18:00:00)-Water Temperature (C)]]*OO[[#This Row],[85]]</f>
        <v>3.3631154674649995E-7</v>
      </c>
      <c r="CJ61" s="10">
        <f>3/24000000*OO[[#This Row],[144 (06JUL1985 21:00:00)-Water Temperature (C)]]*OO[[#This Row],[86]]</f>
        <v>3.4105536567562496E-7</v>
      </c>
      <c r="CK61" s="10">
        <f>3/24000000*OO[[#This Row],[145 (07JUL1985 00:00:00)-Water Temperature (C)]]*OO[[#This Row],[87]]</f>
        <v>3.24336451824E-7</v>
      </c>
      <c r="CL61" s="10">
        <f>3/24000000*OO[[#This Row],[146 (07JUL1985 03:00:00)-Water Temperature (C)]]*OO[[#This Row],[88]]</f>
        <v>2.9905734933437504E-7</v>
      </c>
      <c r="CM61" s="10">
        <f>3/24000000*OO[[#This Row],[147 (07JUL1985 06:00:00)-Water Temperature (C)]]*OO[[#This Row],[89]]</f>
        <v>2.6808538619012497E-7</v>
      </c>
      <c r="CN61" s="10">
        <f>3/24000000*OO[[#This Row],[148 (07JUL1985 09:00:00)-Water Temperature (C)]]*OO[[#This Row],[90]]</f>
        <v>2.5593050188300004E-7</v>
      </c>
      <c r="CO61" s="10">
        <f>3/24000000*OO[[#This Row],[149 (07JUL1985 12:00:00)-Water Temperature (C)]]*OO[[#This Row],[91]]</f>
        <v>2.5381976585799993E-7</v>
      </c>
      <c r="CP61" s="10">
        <f>3/24000000*OO[[#This Row],[150 (07JUL1985 15:00:00)-Water Temperature (C)]]*OO[[#This Row],[92]]</f>
        <v>2.7590393684699998E-7</v>
      </c>
      <c r="CQ61" s="10">
        <f>3/24000000*OO[[#This Row],[151 (07JUL1985 18:00:00)-Water Temperature (C)]]*OO[[#This Row],[93]]</f>
        <v>3.23105049763E-7</v>
      </c>
      <c r="CR61" s="10">
        <f>3/24000000*OO[[#This Row],[152 (07JUL1985 21:00:00)-Water Temperature (C)]]*OO[[#This Row],[94]]</f>
        <v>3.4946617272477502E-7</v>
      </c>
      <c r="CS61" s="10">
        <f>3/24000000*OO[[#This Row],[153 (08JUL1985 00:00:00)-Water Temperature (C)]]*OO[[#This Row],[95]]</f>
        <v>3.2443771375359995E-7</v>
      </c>
      <c r="CT61" s="10">
        <f>3/24000000*OO[[#This Row],[154 (08JUL1985 03:00:00)-Water Temperature (C)]]*OO[[#This Row],[96]]</f>
        <v>2.9933518565299997E-7</v>
      </c>
      <c r="CU61" s="10">
        <f>3/24000000*OO[[#This Row],[155 (08JUL1985 06:00:00)-Water Temperature (C)]]*OO[[#This Row],[97]]</f>
        <v>2.747372305808E-7</v>
      </c>
      <c r="CV61" s="10">
        <f>3/24000000*OO[[#This Row],[156 (08JUL1985 09:00:00)-Water Temperature (C)]]*OO[[#This Row],[98]]</f>
        <v>2.5403433061110001E-7</v>
      </c>
      <c r="CW61" s="10">
        <f>3/24000000*OO[[#This Row],[157 (08JUL1985 12:00:00)-Water Temperature (C)]]*OO[[#This Row],[99]]</f>
        <v>2.270595391735E-7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6.3521654411196658E-14</v>
      </c>
      <c r="D62" s="10">
        <f>3/24*OO[[#This Row],[60 (26JUN1985 09:00:00)-Water Temperature (C)]]*OO[[#This Row],[2]]/SUM(OO[2])</f>
        <v>6.0891001505731077E-5</v>
      </c>
      <c r="E62" s="10">
        <f>3/24*OO[[#This Row],[61 (26JUN1985 12:00:00)-Water Temperature (C)]]*OO[[#This Row],[3]]/SUM(OO[3])</f>
        <v>2.302334782612362E-2</v>
      </c>
      <c r="F62" s="10">
        <f>3/24*OO[[#This Row],[62 (26JUN1985 15:00:00)-Water Temperature (C)]]*OO[[#This Row],[4]]/SUM(OO[4])</f>
        <v>0.10526586272377662</v>
      </c>
      <c r="G62" s="10">
        <f>3/24*OO[[#This Row],[63 (26JUN1985 18:00:00)-Water Temperature (C)]]*OO[[#This Row],[5]]/SUM(OO[5])</f>
        <v>7.1789770683308649E-2</v>
      </c>
      <c r="H62" s="10">
        <f>3/24*OO[[#This Row],[64 (26JUN1985 21:00:00)-Water Temperature (C)]]*OO[[#This Row],[6]]/SUM(OO[6])</f>
        <v>1.5807520726442658E-2</v>
      </c>
      <c r="I62" s="10">
        <f>3/24*OO[[#This Row],[65 (27JUN1985 00:00:00)-Water Temperature (C)]]*OO[[#This Row],[7]]/SUM(OO[7])</f>
        <v>1.7805425897789828E-3</v>
      </c>
      <c r="J62" s="10">
        <f>3/24*OO[[#This Row],[66 (27JUN1985 03:00:00)-Water Temperature (C)]]*OO[[#This Row],[8]]/SUM(OO[8])</f>
        <v>1.5809959607751149E-4</v>
      </c>
      <c r="K62" s="10">
        <f>3/24*OO[[#This Row],[67 (27JUN1985 06:00:00)-Water Temperature (C)]]*OO[[#This Row],[9]]/SUM(OO[9])</f>
        <v>2.7100316827727026E-5</v>
      </c>
      <c r="L62" s="10">
        <f>3/24*OO[[#This Row],[68 (27JUN1985 09:00:00)-Water Temperature (C)]]*OO[[#This Row],[10]]/SUM(OO[10])</f>
        <v>1.6984394003258935E-5</v>
      </c>
      <c r="M62" s="10">
        <f>3/24*OO[[#This Row],[69 (27JUN1985 12:00:00)-Water Temperature (C)]]*OO[[#This Row],[11]]/SUM(OO[11])</f>
        <v>1.6327940540025696E-5</v>
      </c>
      <c r="N62" s="10">
        <f>3/24*OO[[#This Row],[70 (27JUN1985 15:00:00)-Water Temperature (C)]]*OO[[#This Row],[12]]/SUM(OO[12])</f>
        <v>1.8783575571542795E-5</v>
      </c>
      <c r="O62" s="10">
        <f>3/24*OO[[#This Row],[71 (27JUN1985 18:00:00)-Water Temperature (C)]]*OO[[#This Row],[13]]/SUM(OO[13])</f>
        <v>2.7094833084364784E-5</v>
      </c>
      <c r="P62" s="10">
        <f>3/24*OO[[#This Row],[72 (27JUN1985 21:00:00)-Water Temperature (C)]]*OO[[#This Row],[14]]/SUM(OO[14])</f>
        <v>3.609242423263463E-5</v>
      </c>
      <c r="Q62" s="10">
        <f>3/24*OO[[#This Row],[73 (28JUN1985 00:00:00)-Water Temperature (C)]]*OO[[#This Row],[15]]/SUM(OO[15])</f>
        <v>3.9094773858297906E-5</v>
      </c>
      <c r="R62" s="10">
        <f>3/24*OO[[#This Row],[74 (28JUN1985 03:00:00)-Water Temperature (C)]]*OO[[#This Row],[16]]/SUM(OO[16])</f>
        <v>3.6802533938997627E-5</v>
      </c>
      <c r="S62" s="10">
        <f>3/24*OO[[#This Row],[75 (28JUN1985 06:00:00)-Water Temperature (C)]]*OO[[#This Row],[17]]/SUM(OO[17])</f>
        <v>3.1111142328880724E-5</v>
      </c>
      <c r="T62" s="10">
        <f>3/24*OO[[#This Row],[76 (28JUN1985 09:00:00)-Water Temperature (C)]]*OO[[#This Row],[18]]/SUM(OO[18])</f>
        <v>2.5722147385979813E-5</v>
      </c>
      <c r="U62" s="10">
        <f>3/24*OO[[#This Row],[77 (28JUN1985 12:00:00)-Water Temperature (C)]]*OO[[#This Row],[19]]/SUM(OO[19])</f>
        <v>2.16585297456279E-5</v>
      </c>
      <c r="V62" s="10">
        <f>3/24000000*OO[[#This Row],[78 (28JUN1985 15:00:00)-Water Temperature (C)]]*OO[[#This Row],[20]]</f>
        <v>1.8419939941409998E-5</v>
      </c>
      <c r="W62" s="10">
        <f>3/24000000*OO[[#This Row],[79 (28JUN1985 18:00:00)-Water Temperature (C)]]*OO[[#This Row],[21]]</f>
        <v>1.5709897114139999E-5</v>
      </c>
      <c r="X62" s="10">
        <f>3/24000000*OO[[#This Row],[80 (28JUN1985 21:00:00)-Water Temperature (C)]]*OO[[#This Row],[22]]</f>
        <v>1.1761099721524998E-5</v>
      </c>
      <c r="Y62" s="10">
        <f>3/24000000*OO[[#This Row],[81 (29JUN1985 00:00:00)-Water Temperature (C)]]*OO[[#This Row],[23]]</f>
        <v>8.1646859232674987E-6</v>
      </c>
      <c r="Z62" s="10">
        <f>3/24000000*OO[[#This Row],[82 (29JUN1985 03:00:00)-Water Temperature (C)]]*OO[[#This Row],[24]]</f>
        <v>5.7049165949437506E-6</v>
      </c>
      <c r="AA62" s="10">
        <f>3/24000000*OO[[#This Row],[83 (29JUN1985 06:00:00)-Water Temperature (C)]]*OO[[#This Row],[25]]</f>
        <v>4.1838667274999993E-6</v>
      </c>
      <c r="AB62" s="10">
        <f>3/24000000*OO[[#This Row],[84 (29JUN1985 09:00:00)-Water Temperature (C)]]*OO[[#This Row],[26]]</f>
        <v>3.5680129197562496E-6</v>
      </c>
      <c r="AC62" s="10">
        <f>3/24000000*OO[[#This Row],[85 (29JUN1985 12:00:00)-Water Temperature (C)]]*OO[[#This Row],[27]]</f>
        <v>3.5739926374937493E-6</v>
      </c>
      <c r="AD62" s="10">
        <f>3/24000000*OO[[#This Row],[86 (29JUN1985 15:00:00)-Water Temperature (C)]]*OO[[#This Row],[28]]</f>
        <v>4.1338773660900004E-6</v>
      </c>
      <c r="AE62" s="10">
        <f>3/24000000*OO[[#This Row],[88 (29JUN1985 21:00:00)-Water Temperature (C)]]*OO[[#This Row],[30]]</f>
        <v>5.0322264767249998E-6</v>
      </c>
      <c r="AF62" s="10">
        <f>3/24000000*OO[[#This Row],[88 (29JUN1985 21:00:00)-Water Temperature (C)]]*OO[[#This Row],[30]]</f>
        <v>5.0322264767249998E-6</v>
      </c>
      <c r="AG62" s="10">
        <f>3/24000000*OO[[#This Row],[89 (30JUN1985 00:00:00)-Water Temperature (C)]]*OO[[#This Row],[31]]</f>
        <v>4.5947583422399995E-6</v>
      </c>
      <c r="AH62" s="10">
        <f>3/24000000*OO[[#This Row],[90 (30JUN1985 03:00:00)-Water Temperature (C)]]*OO[[#This Row],[32]]</f>
        <v>4.2100341082312493E-6</v>
      </c>
      <c r="AI62" s="10">
        <f>3/24000000*OO[[#This Row],[91 (30JUN1985 06:00:00)-Water Temperature (C)]]*OO[[#This Row],[33]]</f>
        <v>3.7863456192149999E-6</v>
      </c>
      <c r="AJ62" s="10">
        <f>3/24000000*OO[[#This Row],[92 (30JUN1985 09:00:00)-Water Temperature (C)]]*OO[[#This Row],[34]]</f>
        <v>3.2392669285024997E-6</v>
      </c>
      <c r="AK62" s="10">
        <f>3/24000000*OO[[#This Row],[93 (30JUN1985 12:00:00)-Water Temperature (C)]]*OO[[#This Row],[35]]</f>
        <v>2.7511863311187499E-6</v>
      </c>
      <c r="AL62" s="10">
        <f>3/24000000*OO[[#This Row],[94 (30JUN1985 15:00:00)-Water Temperature (C)]]*OO[[#This Row],[36]]</f>
        <v>2.805852416277E-6</v>
      </c>
      <c r="AM62" s="10">
        <f>3/24000000*OO[[#This Row],[95 (30JUN1985 18:00:00)-Water Temperature (C)]]*OO[[#This Row],[37]]</f>
        <v>3.1343429849909996E-6</v>
      </c>
      <c r="AN62" s="10">
        <f>3/24000000*OO[[#This Row],[96 (30JUN1985 21:00:00)-Water Temperature (C)]]*OO[[#This Row],[38]]</f>
        <v>3.1240069730595001E-6</v>
      </c>
      <c r="AO62" s="10">
        <f>3/24000000*OO[[#This Row],[97 (01JUL1985 00:00:00)-Water Temperature (C)]]*OO[[#This Row],[39]]</f>
        <v>2.8722493898029996E-6</v>
      </c>
      <c r="AP62" s="10">
        <f>3/24000000*OO[[#This Row],[98 (01JUL1985 03:00:00)-Water Temperature (C)]]*OO[[#This Row],[40]]</f>
        <v>2.6943019630662496E-6</v>
      </c>
      <c r="AQ62" s="10">
        <f>3/24000000*OO[[#This Row],[99 (01JUL1985 06:00:00)-Water Temperature (C)]]*OO[[#This Row],[41]]</f>
        <v>2.4916020205618748E-6</v>
      </c>
      <c r="AR62" s="10">
        <f>3/24000000*OO[[#This Row],[100 (01JUL1985 09:00:00)-Water Temperature (C)]]*OO[[#This Row],[42]]</f>
        <v>2.2285044338310001E-6</v>
      </c>
      <c r="AS62" s="10">
        <f>3/24000000*OO[[#This Row],[101 (01JUL1985 12:00:00)-Water Temperature (C)]]*OO[[#This Row],[43]]</f>
        <v>1.9489279711444996E-6</v>
      </c>
      <c r="AT62" s="10">
        <f>3/24000000*OO[[#This Row],[102 (01JUL1985 15:00:00)-Water Temperature (C)]]*OO[[#This Row],[44]]</f>
        <v>1.8033030388800001E-6</v>
      </c>
      <c r="AU62" s="10">
        <f>3/24000000*OO[[#This Row],[103 (01JUL1985 18:00:00)-Water Temperature (C)]]*OO[[#This Row],[45]]</f>
        <v>1.7313498236947498E-6</v>
      </c>
      <c r="AV62" s="10">
        <f>3/24000000*OO[[#This Row],[104 (01JUL1985 21:00:00)-Water Temperature (C)]]*OO[[#This Row],[46]]</f>
        <v>1.6789748617529999E-6</v>
      </c>
      <c r="AW62" s="10">
        <f>3/24000000*OO[[#This Row],[105 (02JUL1985 00:00:00)-Water Temperature (C)]]*OO[[#This Row],[47]]</f>
        <v>1.5847797544503749E-6</v>
      </c>
      <c r="AX62" s="10">
        <f>3/24000000*OO[[#This Row],[106 (02JUL1985 03:00:00)-Water Temperature (C)]]*OO[[#This Row],[48]]</f>
        <v>1.4551795755997499E-6</v>
      </c>
      <c r="AY62" s="10">
        <f>3/24000000*OO[[#This Row],[107 (02JUL1985 06:00:00)-Water Temperature (C)]]*OO[[#This Row],[49]]</f>
        <v>1.284193723195E-6</v>
      </c>
      <c r="AZ62" s="10">
        <f>3/24000000*OO[[#This Row],[108 (02JUL1985 09:00:00)-Water Temperature (C)]]*OO[[#This Row],[50]]</f>
        <v>1.2265747302963752E-6</v>
      </c>
      <c r="BA62" s="10">
        <f>3/24000000*OO[[#This Row],[109 (02JUL1985 12:00:00)-Water Temperature (C)]]*OO[[#This Row],[51]]</f>
        <v>1.2822546310399999E-6</v>
      </c>
      <c r="BB62" s="10">
        <f>3/24000000*OO[[#This Row],[110 (02JUL1985 15:00:00)-Water Temperature (C)]]*OO[[#This Row],[52]]</f>
        <v>1.3992756243318751E-6</v>
      </c>
      <c r="BC62" s="10">
        <f>3/24000000*OO[[#This Row],[111 (02JUL1985 18:00:00)-Water Temperature (C)]]*OO[[#This Row],[53]]</f>
        <v>1.52602146136275E-6</v>
      </c>
      <c r="BD62" s="10">
        <f>3/24000000*OO[[#This Row],[112 (02JUL1985 21:00:00)-Water Temperature (C)]]*OO[[#This Row],[54]]</f>
        <v>1.5101674554082501E-6</v>
      </c>
      <c r="BE62" s="10">
        <f>3/24000000*OO[[#This Row],[113 (03JUL1985 00:00:00)-Water Temperature (C)]]*OO[[#This Row],[55]]</f>
        <v>1.4217763771274999E-6</v>
      </c>
      <c r="BF62" s="10">
        <f>3/24000000*OO[[#This Row],[114 (03JUL1985 03:00:00)-Water Temperature (C)]]*OO[[#This Row],[56]]</f>
        <v>1.3125287341612501E-6</v>
      </c>
      <c r="BG62" s="10">
        <f>3/24000000*OO[[#This Row],[115 (03JUL1985 06:00:00)-Water Temperature (C)]]*OO[[#This Row],[57]]</f>
        <v>1.1601357636155E-6</v>
      </c>
      <c r="BH62" s="10">
        <f>3/24000000*OO[[#This Row],[116 (03JUL1985 09:00:00)-Water Temperature (C)]]*OO[[#This Row],[58]]</f>
        <v>1.0824406305614998E-6</v>
      </c>
      <c r="BI62" s="10">
        <f>3/24000000*OO[[#This Row],[117 (03JUL1985 12:00:00)-Water Temperature (C)]]*OO[[#This Row],[59]]</f>
        <v>1.1717248253924999E-6</v>
      </c>
      <c r="BJ62" s="10">
        <f>3/24000000*OO[[#This Row],[118 (03JUL1985 15:00:00)-Water Temperature (C)]]*OO[[#This Row],[60]]</f>
        <v>1.3765406993437499E-6</v>
      </c>
      <c r="BK62" s="10">
        <f>3/24000000*OO[[#This Row],[119 (03JUL1985 18:00:00)-Water Temperature (C)]]*OO[[#This Row],[61]]</f>
        <v>1.4985584675849999E-6</v>
      </c>
      <c r="BL62" s="10">
        <f>3/24000000*OO[[#This Row],[120 (03JUL1985 21:00:00)-Water Temperature (C)]]*OO[[#This Row],[62]]</f>
        <v>1.4650137377387499E-6</v>
      </c>
      <c r="BM62" s="10">
        <f>3/24000000*OO[[#This Row],[121 (04JUL1985 00:00:00)-Water Temperature (C)]]*OO[[#This Row],[63]]</f>
        <v>1.3844770965258751E-6</v>
      </c>
      <c r="BN62" s="10">
        <f>3/24000000*OO[[#This Row],[122 (04JUL1985 03:00:00)-Water Temperature (C)]]*OO[[#This Row],[64]]</f>
        <v>1.2889993057417499E-6</v>
      </c>
      <c r="BO62" s="10">
        <f>3/24000000*OO[[#This Row],[123 (04JUL1985 06:00:00)-Water Temperature (C)]]*OO[[#This Row],[65]]</f>
        <v>1.1152598283356251E-6</v>
      </c>
      <c r="BP62" s="10">
        <f>3/24000000*OO[[#This Row],[124 (04JUL1985 09:00:00)-Water Temperature (C)]]*OO[[#This Row],[66]]</f>
        <v>9.3612855486500016E-7</v>
      </c>
      <c r="BQ62" s="10">
        <f>3/24000000*OO[[#This Row],[125 (04JUL1985 12:00:00)-Water Temperature (C)]]*OO[[#This Row],[67]]</f>
        <v>7.9690862630100004E-7</v>
      </c>
      <c r="BR62" s="10">
        <f>3/24000000*OO[[#This Row],[126 (04JUL1985 15:00:00)-Water Temperature (C)]]*OO[[#This Row],[68]]</f>
        <v>6.7203876003249989E-7</v>
      </c>
      <c r="BS62" s="10">
        <f>3/24000000*OO[[#This Row],[127 (04JUL1985 18:00:00)-Water Temperature (C)]]*OO[[#This Row],[69]]</f>
        <v>6.0683005399200001E-7</v>
      </c>
      <c r="BT62" s="10">
        <f>3/24000000*OO[[#This Row],[128 (04JUL1985 21:00:00)-Water Temperature (C)]]*OO[[#This Row],[70]]</f>
        <v>6.0059716484500007E-7</v>
      </c>
      <c r="BU62" s="10">
        <f>3/24000000*OO[[#This Row],[129 (05JUL1985 00:00:00)-Water Temperature (C)]]*OO[[#This Row],[71]]</f>
        <v>5.7957642874424991E-7</v>
      </c>
      <c r="BV62" s="10">
        <f>3/24000000*OO[[#This Row],[130 (05JUL1985 03:00:00)-Water Temperature (C)]]*OO[[#This Row],[72]]</f>
        <v>5.2602440200324999E-7</v>
      </c>
      <c r="BW62" s="10">
        <f>3/24000000*OO[[#This Row],[131 (05JUL1985 06:00:00)-Water Temperature (C)]]*OO[[#This Row],[73]]</f>
        <v>4.5425083451437499E-7</v>
      </c>
      <c r="BX62" s="10">
        <f>3/24000000*OO[[#This Row],[132 (05JUL1985 09:00:00)-Water Temperature (C)]]*OO[[#This Row],[74]]</f>
        <v>4.5157986868749998E-7</v>
      </c>
      <c r="BY62" s="10">
        <f>3/24000000*OO[[#This Row],[133 (05JUL1985 12:00:00)-Water Temperature (C)]]*OO[[#This Row],[75]]</f>
        <v>5.7588362897587499E-7</v>
      </c>
      <c r="BZ62" s="10">
        <f>3/24000000*OO[[#This Row],[134 (05JUL1985 15:00:00)-Water Temperature (C)]]*OO[[#This Row],[76]]</f>
        <v>7.7012636615849985E-7</v>
      </c>
      <c r="CA62" s="10">
        <f>3/24000000*OO[[#This Row],[135 (05JUL1985 18:00:00)-Water Temperature (C)]]*OO[[#This Row],[77]]</f>
        <v>8.9025867425687512E-7</v>
      </c>
      <c r="CB62" s="10">
        <f>3/24000000*OO[[#This Row],[136 (05JUL1985 21:00:00)-Water Temperature (C)]]*OO[[#This Row],[78]]</f>
        <v>8.7727378238937493E-7</v>
      </c>
      <c r="CC62" s="10">
        <f>3/24000000*OO[[#This Row],[137 (06JUL1985 00:00:00)-Water Temperature (C)]]*OO[[#This Row],[79]]</f>
        <v>8.2216722849624999E-7</v>
      </c>
      <c r="CD62" s="10">
        <f>3/24000000*OO[[#This Row],[138 (06JUL1985 03:00:00)-Water Temperature (C)]]*OO[[#This Row],[80]]</f>
        <v>7.7626684755450006E-7</v>
      </c>
      <c r="CE62" s="10">
        <f>3/24000000*OO[[#This Row],[139 (06JUL1985 06:00:00)-Water Temperature (C)]]*OO[[#This Row],[81]]</f>
        <v>6.8641610878799993E-7</v>
      </c>
      <c r="CF62" s="10">
        <f>3/24000000*OO[[#This Row],[140 (06JUL1985 09:00:00)-Water Temperature (C)]]*OO[[#This Row],[82]]</f>
        <v>5.6469184229324992E-7</v>
      </c>
      <c r="CG62" s="10">
        <f>3/24000000*OO[[#This Row],[141 (06JUL1985 12:00:00)-Water Temperature (C)]]*OO[[#This Row],[83]]</f>
        <v>4.6828349580650002E-7</v>
      </c>
      <c r="CH62" s="10">
        <f>3/24000000*OO[[#This Row],[142 (06JUL1985 15:00:00)-Water Temperature (C)]]*OO[[#This Row],[84]]</f>
        <v>4.1552164483312497E-7</v>
      </c>
      <c r="CI62" s="10">
        <f>3/24000000*OO[[#This Row],[143 (06JUL1985 18:00:00)-Water Temperature (C)]]*OO[[#This Row],[85]]</f>
        <v>4.0001851543349994E-7</v>
      </c>
      <c r="CJ62" s="10">
        <f>3/24000000*OO[[#This Row],[144 (06JUL1985 21:00:00)-Water Temperature (C)]]*OO[[#This Row],[86]]</f>
        <v>4.0316824171800003E-7</v>
      </c>
      <c r="CK62" s="10">
        <f>3/24000000*OO[[#This Row],[145 (07JUL1985 00:00:00)-Water Temperature (C)]]*OO[[#This Row],[87]]</f>
        <v>3.8482009669149997E-7</v>
      </c>
      <c r="CL62" s="10">
        <f>3/24000000*OO[[#This Row],[146 (07JUL1985 03:00:00)-Water Temperature (C)]]*OO[[#This Row],[88]]</f>
        <v>3.5599803715162502E-7</v>
      </c>
      <c r="CM62" s="10">
        <f>3/24000000*OO[[#This Row],[147 (07JUL1985 06:00:00)-Water Temperature (C)]]*OO[[#This Row],[89]]</f>
        <v>3.2132511001149998E-7</v>
      </c>
      <c r="CN62" s="10">
        <f>3/24000000*OO[[#This Row],[148 (07JUL1985 09:00:00)-Water Temperature (C)]]*OO[[#This Row],[90]]</f>
        <v>3.06433262763375E-7</v>
      </c>
      <c r="CO62" s="10">
        <f>3/24000000*OO[[#This Row],[149 (07JUL1985 12:00:00)-Water Temperature (C)]]*OO[[#This Row],[91]]</f>
        <v>3.0390582274937498E-7</v>
      </c>
      <c r="CP62" s="10">
        <f>3/24000000*OO[[#This Row],[150 (07JUL1985 15:00:00)-Water Temperature (C)]]*OO[[#This Row],[92]]</f>
        <v>3.2832792030825001E-7</v>
      </c>
      <c r="CQ62" s="10">
        <f>3/24000000*OO[[#This Row],[151 (07JUL1985 18:00:00)-Water Temperature (C)]]*OO[[#This Row],[93]]</f>
        <v>3.8198248167799999E-7</v>
      </c>
      <c r="CR62" s="10">
        <f>3/24000000*OO[[#This Row],[152 (07JUL1985 21:00:00)-Water Temperature (C)]]*OO[[#This Row],[94]]</f>
        <v>4.1334743818800002E-7</v>
      </c>
      <c r="CS62" s="10">
        <f>3/24000000*OO[[#This Row],[153 (08JUL1985 00:00:00)-Water Temperature (C)]]*OO[[#This Row],[95]]</f>
        <v>3.8551658537287494E-7</v>
      </c>
      <c r="CT62" s="10">
        <f>3/24000000*OO[[#This Row],[154 (08JUL1985 03:00:00)-Water Temperature (C)]]*OO[[#This Row],[96]]</f>
        <v>3.5538419286599998E-7</v>
      </c>
      <c r="CU62" s="10">
        <f>3/24000000*OO[[#This Row],[155 (08JUL1985 06:00:00)-Water Temperature (C)]]*OO[[#This Row],[97]]</f>
        <v>3.2798018923375002E-7</v>
      </c>
      <c r="CV62" s="10">
        <f>3/24000000*OO[[#This Row],[156 (08JUL1985 09:00:00)-Water Temperature (C)]]*OO[[#This Row],[98]]</f>
        <v>3.0559934601449998E-7</v>
      </c>
      <c r="CW62" s="10">
        <f>3/24000000*OO[[#This Row],[157 (08JUL1985 12:00:00)-Water Temperature (C)]]*OO[[#This Row],[99]]</f>
        <v>2.7476682488774996E-7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1.0453425738668861E-14</v>
      </c>
      <c r="D63" s="10">
        <f>3/24*OO[[#This Row],[60 (26JUN1985 09:00:00)-Water Temperature (C)]]*OO[[#This Row],[2]]/SUM(OO[2])</f>
        <v>2.3643063995360996E-5</v>
      </c>
      <c r="E63" s="10">
        <f>3/24*OO[[#This Row],[61 (26JUN1985 12:00:00)-Water Temperature (C)]]*OO[[#This Row],[3]]/SUM(OO[3])</f>
        <v>1.6932543530723893E-2</v>
      </c>
      <c r="F63" s="10">
        <f>3/24*OO[[#This Row],[62 (26JUN1985 15:00:00)-Water Temperature (C)]]*OO[[#This Row],[4]]/SUM(OO[4])</f>
        <v>0.10119442372517005</v>
      </c>
      <c r="G63" s="10">
        <f>3/24*OO[[#This Row],[63 (26JUN1985 18:00:00)-Water Temperature (C)]]*OO[[#This Row],[5]]/SUM(OO[5])</f>
        <v>8.1554942769975269E-2</v>
      </c>
      <c r="H63" s="10">
        <f>3/24*OO[[#This Row],[64 (26JUN1985 21:00:00)-Water Temperature (C)]]*OO[[#This Row],[6]]/SUM(OO[6])</f>
        <v>2.0191305908731198E-2</v>
      </c>
      <c r="I63" s="10">
        <f>3/24*OO[[#This Row],[65 (27JUN1985 00:00:00)-Water Temperature (C)]]*OO[[#This Row],[7]]/SUM(OO[7])</f>
        <v>2.4549489949265949E-3</v>
      </c>
      <c r="J63" s="10">
        <f>3/24*OO[[#This Row],[66 (27JUN1985 03:00:00)-Water Temperature (C)]]*OO[[#This Row],[8]]/SUM(OO[8])</f>
        <v>2.2034113915026402E-4</v>
      </c>
      <c r="K63" s="10">
        <f>3/24*OO[[#This Row],[67 (27JUN1985 06:00:00)-Water Temperature (C)]]*OO[[#This Row],[9]]/SUM(OO[9])</f>
        <v>3.2204796325226197E-5</v>
      </c>
      <c r="L63" s="10">
        <f>3/24*OO[[#This Row],[68 (27JUN1985 09:00:00)-Water Temperature (C)]]*OO[[#This Row],[10]]/SUM(OO[10])</f>
        <v>1.7880242001917927E-5</v>
      </c>
      <c r="M63" s="10">
        <f>3/24*OO[[#This Row],[69 (27JUN1985 12:00:00)-Water Temperature (C)]]*OO[[#This Row],[11]]/SUM(OO[11])</f>
        <v>1.6825182596230026E-5</v>
      </c>
      <c r="N63" s="10">
        <f>3/24*OO[[#This Row],[70 (27JUN1985 15:00:00)-Water Temperature (C)]]*OO[[#This Row],[12]]/SUM(OO[12])</f>
        <v>1.8821384268695255E-5</v>
      </c>
      <c r="O63" s="10">
        <f>3/24*OO[[#This Row],[71 (27JUN1985 18:00:00)-Water Temperature (C)]]*OO[[#This Row],[13]]/SUM(OO[13])</f>
        <v>2.6470368151657765E-5</v>
      </c>
      <c r="P63" s="10">
        <f>3/24*OO[[#This Row],[72 (27JUN1985 21:00:00)-Water Temperature (C)]]*OO[[#This Row],[14]]/SUM(OO[14])</f>
        <v>3.5680115646338897E-5</v>
      </c>
      <c r="Q63" s="10">
        <f>3/24*OO[[#This Row],[73 (28JUN1985 00:00:00)-Water Temperature (C)]]*OO[[#This Row],[15]]/SUM(OO[15])</f>
        <v>3.9381220284239791E-5</v>
      </c>
      <c r="R63" s="10">
        <f>3/24*OO[[#This Row],[74 (28JUN1985 03:00:00)-Water Temperature (C)]]*OO[[#This Row],[16]]/SUM(OO[16])</f>
        <v>3.7617125680662765E-5</v>
      </c>
      <c r="S63" s="10">
        <f>3/24*OO[[#This Row],[75 (28JUN1985 06:00:00)-Water Temperature (C)]]*OO[[#This Row],[17]]/SUM(OO[17])</f>
        <v>3.2222417153180228E-5</v>
      </c>
      <c r="T63" s="10">
        <f>3/24*OO[[#This Row],[76 (28JUN1985 09:00:00)-Water Temperature (C)]]*OO[[#This Row],[18]]/SUM(OO[18])</f>
        <v>2.6832783141477608E-5</v>
      </c>
      <c r="U63" s="10">
        <f>3/24*OO[[#This Row],[77 (28JUN1985 12:00:00)-Water Temperature (C)]]*OO[[#This Row],[19]]/SUM(OO[19])</f>
        <v>2.2553252771807743E-5</v>
      </c>
      <c r="V63" s="10">
        <f>3/24000000*OO[[#This Row],[78 (28JUN1985 15:00:00)-Water Temperature (C)]]*OO[[#This Row],[20]]</f>
        <v>1.917188835459E-5</v>
      </c>
      <c r="W63" s="10">
        <f>3/24000000*OO[[#This Row],[79 (28JUN1985 18:00:00)-Water Temperature (C)]]*OO[[#This Row],[21]]</f>
        <v>1.637490630087E-5</v>
      </c>
      <c r="X63" s="10">
        <f>3/24000000*OO[[#This Row],[80 (28JUN1985 21:00:00)-Water Temperature (C)]]*OO[[#This Row],[22]]</f>
        <v>1.2396817604077501E-5</v>
      </c>
      <c r="Y63" s="10">
        <f>3/24000000*OO[[#This Row],[81 (29JUN1985 00:00:00)-Water Temperature (C)]]*OO[[#This Row],[23]]</f>
        <v>8.6295095959824992E-6</v>
      </c>
      <c r="Z63" s="10">
        <f>3/24000000*OO[[#This Row],[82 (29JUN1985 03:00:00)-Water Temperature (C)]]*OO[[#This Row],[24]]</f>
        <v>6.0198132640100003E-6</v>
      </c>
      <c r="AA63" s="10">
        <f>3/24000000*OO[[#This Row],[83 (29JUN1985 06:00:00)-Water Temperature (C)]]*OO[[#This Row],[25]]</f>
        <v>4.3906811583599998E-6</v>
      </c>
      <c r="AB63" s="10">
        <f>3/24000000*OO[[#This Row],[84 (29JUN1985 09:00:00)-Water Temperature (C)]]*OO[[#This Row],[26]]</f>
        <v>3.7119822657999995E-6</v>
      </c>
      <c r="AC63" s="10">
        <f>3/24000000*OO[[#This Row],[85 (29JUN1985 12:00:00)-Water Temperature (C)]]*OO[[#This Row],[27]]</f>
        <v>3.6825816836999997E-6</v>
      </c>
      <c r="AD63" s="10">
        <f>3/24000000*OO[[#This Row],[86 (29JUN1985 15:00:00)-Water Temperature (C)]]*OO[[#This Row],[28]]</f>
        <v>4.2235463555775003E-6</v>
      </c>
      <c r="AE63" s="10">
        <f>3/24000000*OO[[#This Row],[88 (29JUN1985 21:00:00)-Water Temperature (C)]]*OO[[#This Row],[30]]</f>
        <v>5.1279279023699995E-6</v>
      </c>
      <c r="AF63" s="10">
        <f>3/24000000*OO[[#This Row],[88 (29JUN1985 21:00:00)-Water Temperature (C)]]*OO[[#This Row],[30]]</f>
        <v>5.1279279023699995E-6</v>
      </c>
      <c r="AG63" s="10">
        <f>3/24000000*OO[[#This Row],[89 (30JUN1985 00:00:00)-Water Temperature (C)]]*OO[[#This Row],[31]]</f>
        <v>4.6937667032000004E-6</v>
      </c>
      <c r="AH63" s="10">
        <f>3/24000000*OO[[#This Row],[90 (30JUN1985 03:00:00)-Water Temperature (C)]]*OO[[#This Row],[32]]</f>
        <v>4.2953858363999997E-6</v>
      </c>
      <c r="AI63" s="10">
        <f>3/24000000*OO[[#This Row],[91 (30JUN1985 06:00:00)-Water Temperature (C)]]*OO[[#This Row],[33]]</f>
        <v>3.8887828933124997E-6</v>
      </c>
      <c r="AJ63" s="10">
        <f>3/24000000*OO[[#This Row],[92 (30JUN1985 09:00:00)-Water Temperature (C)]]*OO[[#This Row],[34]]</f>
        <v>3.3640296426299994E-6</v>
      </c>
      <c r="AK63" s="10">
        <f>3/24000000*OO[[#This Row],[93 (30JUN1985 12:00:00)-Water Temperature (C)]]*OO[[#This Row],[35]]</f>
        <v>2.8764276709499999E-6</v>
      </c>
      <c r="AL63" s="10">
        <f>3/24000000*OO[[#This Row],[94 (30JUN1985 15:00:00)-Water Temperature (C)]]*OO[[#This Row],[36]]</f>
        <v>2.8943466804749999E-6</v>
      </c>
      <c r="AM63" s="10">
        <f>3/24000000*OO[[#This Row],[95 (30JUN1985 18:00:00)-Water Temperature (C)]]*OO[[#This Row],[37]]</f>
        <v>3.199886302543625E-6</v>
      </c>
      <c r="AN63" s="10">
        <f>3/24000000*OO[[#This Row],[96 (30JUN1985 21:00:00)-Water Temperature (C)]]*OO[[#This Row],[38]]</f>
        <v>3.18660191112E-6</v>
      </c>
      <c r="AO63" s="10">
        <f>3/24000000*OO[[#This Row],[97 (01JUL1985 00:00:00)-Water Temperature (C)]]*OO[[#This Row],[39]]</f>
        <v>2.9283599839009999E-6</v>
      </c>
      <c r="AP63" s="10">
        <f>3/24000000*OO[[#This Row],[98 (01JUL1985 03:00:00)-Water Temperature (C)]]*OO[[#This Row],[40]]</f>
        <v>2.7396489157500003E-6</v>
      </c>
      <c r="AQ63" s="10">
        <f>3/24000000*OO[[#This Row],[99 (01JUL1985 06:00:00)-Water Temperature (C)]]*OO[[#This Row],[41]]</f>
        <v>2.5539599475359996E-6</v>
      </c>
      <c r="AR63" s="10">
        <f>3/24000000*OO[[#This Row],[100 (01JUL1985 09:00:00)-Water Temperature (C)]]*OO[[#This Row],[42]]</f>
        <v>2.3099359846474997E-6</v>
      </c>
      <c r="AS63" s="10">
        <f>3/24000000*OO[[#This Row],[101 (01JUL1985 12:00:00)-Water Temperature (C)]]*OO[[#This Row],[43]]</f>
        <v>2.0308635677679997E-6</v>
      </c>
      <c r="AT63" s="10">
        <f>3/24000000*OO[[#This Row],[102 (01JUL1985 15:00:00)-Water Temperature (C)]]*OO[[#This Row],[44]]</f>
        <v>1.8632991520267498E-6</v>
      </c>
      <c r="AU63" s="10">
        <f>3/24000000*OO[[#This Row],[103 (01JUL1985 18:00:00)-Water Temperature (C)]]*OO[[#This Row],[45]]</f>
        <v>1.7711465429279999E-6</v>
      </c>
      <c r="AV63" s="10">
        <f>3/24000000*OO[[#This Row],[104 (01JUL1985 21:00:00)-Water Temperature (C)]]*OO[[#This Row],[46]]</f>
        <v>1.7083390697997498E-6</v>
      </c>
      <c r="AW63" s="10">
        <f>3/24000000*OO[[#This Row],[105 (02JUL1985 00:00:00)-Water Temperature (C)]]*OO[[#This Row],[47]]</f>
        <v>1.6128756572634996E-6</v>
      </c>
      <c r="AX63" s="10">
        <f>3/24000000*OO[[#This Row],[106 (02JUL1985 03:00:00)-Water Temperature (C)]]*OO[[#This Row],[48]]</f>
        <v>1.4877328655419999E-6</v>
      </c>
      <c r="AY63" s="10">
        <f>3/24000000*OO[[#This Row],[107 (02JUL1985 06:00:00)-Water Temperature (C)]]*OO[[#This Row],[49]]</f>
        <v>1.3229745000983747E-6</v>
      </c>
      <c r="AZ63" s="10">
        <f>3/24000000*OO[[#This Row],[108 (02JUL1985 09:00:00)-Water Temperature (C)]]*OO[[#This Row],[50]]</f>
        <v>1.2642986716008749E-6</v>
      </c>
      <c r="BA63" s="10">
        <f>3/24000000*OO[[#This Row],[109 (02JUL1985 12:00:00)-Water Temperature (C)]]*OO[[#This Row],[51]]</f>
        <v>1.3147029218137498E-6</v>
      </c>
      <c r="BB63" s="10">
        <f>3/24000000*OO[[#This Row],[110 (02JUL1985 15:00:00)-Water Temperature (C)]]*OO[[#This Row],[52]]</f>
        <v>1.4295284155912498E-6</v>
      </c>
      <c r="BC63" s="10">
        <f>3/24000000*OO[[#This Row],[111 (02JUL1985 18:00:00)-Water Temperature (C)]]*OO[[#This Row],[53]]</f>
        <v>1.5509890836607498E-6</v>
      </c>
      <c r="BD63" s="10">
        <f>3/24000000*OO[[#This Row],[112 (02JUL1985 21:00:00)-Water Temperature (C)]]*OO[[#This Row],[54]]</f>
        <v>1.5361983963033751E-6</v>
      </c>
      <c r="BE63" s="10">
        <f>3/24000000*OO[[#This Row],[113 (03JUL1985 00:00:00)-Water Temperature (C)]]*OO[[#This Row],[55]]</f>
        <v>1.4470704545830001E-6</v>
      </c>
      <c r="BF63" s="10">
        <f>3/24000000*OO[[#This Row],[114 (03JUL1985 03:00:00)-Water Temperature (C)]]*OO[[#This Row],[56]]</f>
        <v>1.3413260646503748E-6</v>
      </c>
      <c r="BG63" s="10">
        <f>3/24000000*OO[[#This Row],[115 (03JUL1985 06:00:00)-Water Temperature (C)]]*OO[[#This Row],[57]]</f>
        <v>1.1957685020223749E-6</v>
      </c>
      <c r="BH63" s="10">
        <f>3/24000000*OO[[#This Row],[116 (03JUL1985 09:00:00)-Water Temperature (C)]]*OO[[#This Row],[58]]</f>
        <v>1.1196199360867499E-6</v>
      </c>
      <c r="BI63" s="10">
        <f>3/24000000*OO[[#This Row],[117 (03JUL1985 12:00:00)-Water Temperature (C)]]*OO[[#This Row],[59]]</f>
        <v>1.20416063355E-6</v>
      </c>
      <c r="BJ63" s="10">
        <f>3/24000000*OO[[#This Row],[118 (03JUL1985 15:00:00)-Water Temperature (C)]]*OO[[#This Row],[60]]</f>
        <v>1.404379438368E-6</v>
      </c>
      <c r="BK63" s="10">
        <f>3/24000000*OO[[#This Row],[119 (03JUL1985 18:00:00)-Water Temperature (C)]]*OO[[#This Row],[61]]</f>
        <v>1.52588413444475E-6</v>
      </c>
      <c r="BL63" s="10">
        <f>3/24000000*OO[[#This Row],[120 (03JUL1985 21:00:00)-Water Temperature (C)]]*OO[[#This Row],[62]]</f>
        <v>1.491118669023E-6</v>
      </c>
      <c r="BM63" s="10">
        <f>3/24000000*OO[[#This Row],[121 (04JUL1985 00:00:00)-Water Temperature (C)]]*OO[[#This Row],[63]]</f>
        <v>1.4075403300492497E-6</v>
      </c>
      <c r="BN63" s="10">
        <f>3/24000000*OO[[#This Row],[122 (04JUL1985 03:00:00)-Water Temperature (C)]]*OO[[#This Row],[64]]</f>
        <v>1.315978990726E-6</v>
      </c>
      <c r="BO63" s="10">
        <f>3/24000000*OO[[#This Row],[123 (04JUL1985 06:00:00)-Water Temperature (C)]]*OO[[#This Row],[65]]</f>
        <v>1.1531449812749997E-6</v>
      </c>
      <c r="BP63" s="10">
        <f>3/24000000*OO[[#This Row],[124 (04JUL1985 09:00:00)-Water Temperature (C)]]*OO[[#This Row],[66]]</f>
        <v>9.7740273166249984E-7</v>
      </c>
      <c r="BQ63" s="10">
        <f>3/24000000*OO[[#This Row],[125 (04JUL1985 12:00:00)-Water Temperature (C)]]*OO[[#This Row],[67]]</f>
        <v>8.2995539883725002E-7</v>
      </c>
      <c r="BR63" s="10">
        <f>3/24000000*OO[[#This Row],[126 (04JUL1985 15:00:00)-Water Temperature (C)]]*OO[[#This Row],[68]]</f>
        <v>6.9549325785312486E-7</v>
      </c>
      <c r="BS63" s="10">
        <f>3/24000000*OO[[#This Row],[127 (04JUL1985 18:00:00)-Water Temperature (C)]]*OO[[#This Row],[69]]</f>
        <v>6.2013578588749995E-7</v>
      </c>
      <c r="BT63" s="10">
        <f>3/24000000*OO[[#This Row],[128 (04JUL1985 21:00:00)-Water Temperature (C)]]*OO[[#This Row],[70]]</f>
        <v>6.094152215721249E-7</v>
      </c>
      <c r="BU63" s="10">
        <f>3/24000000*OO[[#This Row],[129 (05JUL1985 00:00:00)-Water Temperature (C)]]*OO[[#This Row],[71]]</f>
        <v>5.8952164347899986E-7</v>
      </c>
      <c r="BV63" s="10">
        <f>3/24000000*OO[[#This Row],[130 (05JUL1985 03:00:00)-Water Temperature (C)]]*OO[[#This Row],[72]]</f>
        <v>5.397061967731249E-7</v>
      </c>
      <c r="BW63" s="10">
        <f>3/24000000*OO[[#This Row],[131 (05JUL1985 06:00:00)-Water Temperature (C)]]*OO[[#This Row],[73]]</f>
        <v>4.6844092350000005E-7</v>
      </c>
      <c r="BX63" s="10">
        <f>3/24000000*OO[[#This Row],[132 (05JUL1985 09:00:00)-Water Temperature (C)]]*OO[[#This Row],[74]]</f>
        <v>4.6273614437699998E-7</v>
      </c>
      <c r="BY63" s="10">
        <f>3/24000000*OO[[#This Row],[133 (05JUL1985 12:00:00)-Water Temperature (C)]]*OO[[#This Row],[75]]</f>
        <v>5.8500208402787495E-7</v>
      </c>
      <c r="BZ63" s="10">
        <f>3/24000000*OO[[#This Row],[134 (05JUL1985 15:00:00)-Water Temperature (C)]]*OO[[#This Row],[76]]</f>
        <v>7.8068803883624991E-7</v>
      </c>
      <c r="CA63" s="10">
        <f>3/24000000*OO[[#This Row],[135 (05JUL1985 18:00:00)-Water Temperature (C)]]*OO[[#This Row],[77]]</f>
        <v>9.0429780411074992E-7</v>
      </c>
      <c r="CB63" s="10">
        <f>3/24000000*OO[[#This Row],[136 (05JUL1985 21:00:00)-Water Temperature (C)]]*OO[[#This Row],[78]]</f>
        <v>8.9268154445837507E-7</v>
      </c>
      <c r="CC63" s="10">
        <f>3/24000000*OO[[#This Row],[137 (06JUL1985 00:00:00)-Water Temperature (C)]]*OO[[#This Row],[79]]</f>
        <v>8.3531272843524987E-7</v>
      </c>
      <c r="CD63" s="10">
        <f>3/24000000*OO[[#This Row],[138 (06JUL1985 03:00:00)-Water Temperature (C)]]*OO[[#This Row],[80]]</f>
        <v>7.9033302522650013E-7</v>
      </c>
      <c r="CE63" s="10">
        <f>3/24000000*OO[[#This Row],[139 (06JUL1985 06:00:00)-Water Temperature (C)]]*OO[[#This Row],[81]]</f>
        <v>7.0744536221999988E-7</v>
      </c>
      <c r="CF63" s="10">
        <f>3/24000000*OO[[#This Row],[140 (06JUL1985 09:00:00)-Water Temperature (C)]]*OO[[#This Row],[82]]</f>
        <v>5.89664535710625E-7</v>
      </c>
      <c r="CG63" s="10">
        <f>3/24000000*OO[[#This Row],[141 (06JUL1985 12:00:00)-Water Temperature (C)]]*OO[[#This Row],[83]]</f>
        <v>4.8953729653725004E-7</v>
      </c>
      <c r="CH63" s="10">
        <f>3/24000000*OO[[#This Row],[142 (06JUL1985 15:00:00)-Water Temperature (C)]]*OO[[#This Row],[84]]</f>
        <v>4.2938486576999998E-7</v>
      </c>
      <c r="CI63" s="10">
        <f>3/24000000*OO[[#This Row],[143 (06JUL1985 18:00:00)-Water Temperature (C)]]*OO[[#This Row],[85]]</f>
        <v>4.0882452172250001E-7</v>
      </c>
      <c r="CJ63" s="10">
        <f>3/24000000*OO[[#This Row],[144 (06JUL1985 21:00:00)-Water Temperature (C)]]*OO[[#This Row],[86]]</f>
        <v>4.0903118307599999E-7</v>
      </c>
      <c r="CK63" s="10">
        <f>3/24000000*OO[[#This Row],[145 (07JUL1985 00:00:00)-Water Temperature (C)]]*OO[[#This Row],[87]]</f>
        <v>3.91494198295375E-7</v>
      </c>
      <c r="CL63" s="10">
        <f>3/24000000*OO[[#This Row],[146 (07JUL1985 03:00:00)-Water Temperature (C)]]*OO[[#This Row],[88]]</f>
        <v>3.6332845977949994E-7</v>
      </c>
      <c r="CM63" s="10">
        <f>3/24000000*OO[[#This Row],[147 (07JUL1985 06:00:00)-Water Temperature (C)]]*OO[[#This Row],[89]]</f>
        <v>3.2997873759387493E-7</v>
      </c>
      <c r="CN63" s="10">
        <f>3/24000000*OO[[#This Row],[148 (07JUL1985 09:00:00)-Water Temperature (C)]]*OO[[#This Row],[90]]</f>
        <v>3.1464934830862497E-7</v>
      </c>
      <c r="CO63" s="10">
        <f>3/24000000*OO[[#This Row],[149 (07JUL1985 12:00:00)-Water Temperature (C)]]*OO[[#This Row],[91]]</f>
        <v>3.1205390840000001E-7</v>
      </c>
      <c r="CP63" s="10">
        <f>3/24000000*OO[[#This Row],[150 (07JUL1985 15:00:00)-Water Temperature (C)]]*OO[[#This Row],[92]]</f>
        <v>3.3539132978999999E-7</v>
      </c>
      <c r="CQ63" s="10">
        <f>3/24000000*OO[[#This Row],[151 (07JUL1985 18:00:00)-Water Temperature (C)]]*OO[[#This Row],[93]]</f>
        <v>3.8771193144625003E-7</v>
      </c>
      <c r="CR63" s="10">
        <f>3/24000000*OO[[#This Row],[152 (07JUL1985 21:00:00)-Water Temperature (C)]]*OO[[#This Row],[94]]</f>
        <v>4.1918975992199998E-7</v>
      </c>
      <c r="CS63" s="10">
        <f>3/24000000*OO[[#This Row],[153 (08JUL1985 00:00:00)-Water Temperature (C)]]*OO[[#This Row],[95]]</f>
        <v>3.9288836231549998E-7</v>
      </c>
      <c r="CT63" s="10">
        <f>3/24000000*OO[[#This Row],[154 (08JUL1985 03:00:00)-Water Temperature (C)]]*OO[[#This Row],[96]]</f>
        <v>3.62027042666875E-7</v>
      </c>
      <c r="CU63" s="10">
        <f>3/24000000*OO[[#This Row],[155 (08JUL1985 06:00:00)-Water Temperature (C)]]*OO[[#This Row],[97]]</f>
        <v>3.35448038718E-7</v>
      </c>
      <c r="CV63" s="10">
        <f>3/24000000*OO[[#This Row],[156 (08JUL1985 09:00:00)-Water Temperature (C)]]*OO[[#This Row],[98]]</f>
        <v>3.1484436539424999E-7</v>
      </c>
      <c r="CW63" s="10">
        <f>3/24000000*OO[[#This Row],[157 (08JUL1985 12:00:00)-Water Temperature (C)]]*OO[[#This Row],[99]]</f>
        <v>2.8450963775575001E-7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1.5267039105537147E-15</v>
      </c>
      <c r="D64" s="10">
        <f>3/24*OO[[#This Row],[60 (26JUN1985 09:00:00)-Water Temperature (C)]]*OO[[#This Row],[2]]/SUM(OO[2])</f>
        <v>8.3419500914027771E-6</v>
      </c>
      <c r="E64" s="10">
        <f>3/24*OO[[#This Row],[61 (26JUN1985 12:00:00)-Water Temperature (C)]]*OO[[#This Row],[3]]/SUM(OO[3])</f>
        <v>1.2671147976406774E-2</v>
      </c>
      <c r="F64" s="10">
        <f>3/24*OO[[#This Row],[62 (26JUN1985 15:00:00)-Water Temperature (C)]]*OO[[#This Row],[4]]/SUM(OO[4])</f>
        <v>0.10329577834920932</v>
      </c>
      <c r="G64" s="10">
        <f>3/24*OO[[#This Row],[63 (26JUN1985 18:00:00)-Water Temperature (C)]]*OO[[#This Row],[5]]/SUM(OO[5])</f>
        <v>0.10171729220746956</v>
      </c>
      <c r="H64" s="10">
        <f>3/24*OO[[#This Row],[64 (26JUN1985 21:00:00)-Water Temperature (C)]]*OO[[#This Row],[6]]/SUM(OO[6])</f>
        <v>2.9248713618503754E-2</v>
      </c>
      <c r="I64" s="10">
        <f>3/24*OO[[#This Row],[65 (27JUN1985 00:00:00)-Water Temperature (C)]]*OO[[#This Row],[7]]/SUM(OO[7])</f>
        <v>3.9535671155387572E-3</v>
      </c>
      <c r="J64" s="10">
        <f>3/24*OO[[#This Row],[66 (27JUN1985 03:00:00)-Water Temperature (C)]]*OO[[#This Row],[8]]/SUM(OO[8])</f>
        <v>3.6876908663692568E-4</v>
      </c>
      <c r="K64" s="10">
        <f>3/24*OO[[#This Row],[67 (27JUN1985 06:00:00)-Water Temperature (C)]]*OO[[#This Row],[9]]/SUM(OO[9])</f>
        <v>4.5881838820142127E-5</v>
      </c>
      <c r="L64" s="10">
        <f>3/24*OO[[#This Row],[68 (27JUN1985 09:00:00)-Water Temperature (C)]]*OO[[#This Row],[10]]/SUM(OO[10])</f>
        <v>2.1155046382688309E-5</v>
      </c>
      <c r="M64" s="10">
        <f>3/24*OO[[#This Row],[69 (27JUN1985 12:00:00)-Water Temperature (C)]]*OO[[#This Row],[11]]/SUM(OO[11])</f>
        <v>1.9226086499429952E-5</v>
      </c>
      <c r="N64" s="10">
        <f>3/24*OO[[#This Row],[70 (27JUN1985 15:00:00)-Water Temperature (C)]]*OO[[#This Row],[12]]/SUM(OO[12])</f>
        <v>2.0898060393184874E-5</v>
      </c>
      <c r="O64" s="10">
        <f>3/24*OO[[#This Row],[71 (27JUN1985 18:00:00)-Water Temperature (C)]]*OO[[#This Row],[13]]/SUM(OO[13])</f>
        <v>2.8411580302577888E-5</v>
      </c>
      <c r="P64" s="10">
        <f>3/24*OO[[#This Row],[72 (27JUN1985 21:00:00)-Water Temperature (C)]]*OO[[#This Row],[14]]/SUM(OO[14])</f>
        <v>3.8650225102297429E-5</v>
      </c>
      <c r="Q64" s="10">
        <f>3/24*OO[[#This Row],[73 (28JUN1985 00:00:00)-Water Temperature (C)]]*OO[[#This Row],[15]]/SUM(OO[15])</f>
        <v>4.3611563391304861E-5</v>
      </c>
      <c r="R64" s="10">
        <f>3/24*OO[[#This Row],[74 (28JUN1985 03:00:00)-Water Temperature (C)]]*OO[[#This Row],[16]]/SUM(OO[16])</f>
        <v>4.2394160120649007E-5</v>
      </c>
      <c r="S64" s="10">
        <f>3/24*OO[[#This Row],[75 (28JUN1985 06:00:00)-Water Temperature (C)]]*OO[[#This Row],[17]]/SUM(OO[17])</f>
        <v>3.689265462755299E-5</v>
      </c>
      <c r="T64" s="10">
        <f>3/24*OO[[#This Row],[76 (28JUN1985 09:00:00)-Water Temperature (C)]]*OO[[#This Row],[18]]/SUM(OO[18])</f>
        <v>3.104244692469535E-5</v>
      </c>
      <c r="U64" s="10">
        <f>3/24*OO[[#This Row],[77 (28JUN1985 12:00:00)-Water Temperature (C)]]*OO[[#This Row],[19]]/SUM(OO[19])</f>
        <v>2.6075439076951579E-5</v>
      </c>
      <c r="V64" s="10">
        <f>3/24000000*OO[[#This Row],[78 (28JUN1985 15:00:00)-Water Temperature (C)]]*OO[[#This Row],[20]]</f>
        <v>2.2160072026924997E-5</v>
      </c>
      <c r="W64" s="10">
        <f>3/24000000*OO[[#This Row],[79 (28JUN1985 18:00:00)-Water Temperature (C)]]*OO[[#This Row],[21]]</f>
        <v>1.892349437808125E-5</v>
      </c>
      <c r="X64" s="10">
        <f>3/24000000*OO[[#This Row],[80 (28JUN1985 21:00:00)-Water Temperature (C)]]*OO[[#This Row],[22]]</f>
        <v>1.4507543373399998E-5</v>
      </c>
      <c r="Y64" s="10">
        <f>3/24000000*OO[[#This Row],[81 (29JUN1985 00:00:00)-Water Temperature (C)]]*OO[[#This Row],[23]]</f>
        <v>1.015552627887E-5</v>
      </c>
      <c r="Z64" s="10">
        <f>3/24000000*OO[[#This Row],[82 (29JUN1985 03:00:00)-Water Temperature (C)]]*OO[[#This Row],[24]]</f>
        <v>7.0708532993250002E-6</v>
      </c>
      <c r="AA64" s="10">
        <f>3/24000000*OO[[#This Row],[83 (29JUN1985 06:00:00)-Water Temperature (C)]]*OO[[#This Row],[25]]</f>
        <v>5.1276955088300002E-6</v>
      </c>
      <c r="AB64" s="10">
        <f>3/24000000*OO[[#This Row],[84 (29JUN1985 09:00:00)-Water Temperature (C)]]*OO[[#This Row],[26]]</f>
        <v>4.2922105943550003E-6</v>
      </c>
      <c r="AC64" s="10">
        <f>3/24000000*OO[[#This Row],[85 (29JUN1985 12:00:00)-Water Temperature (C)]]*OO[[#This Row],[27]]</f>
        <v>4.2117509842799996E-6</v>
      </c>
      <c r="AD64" s="10">
        <f>3/24000000*OO[[#This Row],[86 (29JUN1985 15:00:00)-Water Temperature (C)]]*OO[[#This Row],[28]]</f>
        <v>4.7822931281250005E-6</v>
      </c>
      <c r="AE64" s="10">
        <f>3/24000000*OO[[#This Row],[88 (29JUN1985 21:00:00)-Water Temperature (C)]]*OO[[#This Row],[30]]</f>
        <v>5.7774397556937499E-6</v>
      </c>
      <c r="AF64" s="10">
        <f>3/24000000*OO[[#This Row],[88 (29JUN1985 21:00:00)-Water Temperature (C)]]*OO[[#This Row],[30]]</f>
        <v>5.7774397556937499E-6</v>
      </c>
      <c r="AG64" s="10">
        <f>3/24000000*OO[[#This Row],[89 (30JUN1985 00:00:00)-Water Temperature (C)]]*OO[[#This Row],[31]]</f>
        <v>5.3056047045562497E-6</v>
      </c>
      <c r="AH64" s="10">
        <f>3/24000000*OO[[#This Row],[90 (30JUN1985 03:00:00)-Water Temperature (C)]]*OO[[#This Row],[32]]</f>
        <v>4.8478633167512497E-6</v>
      </c>
      <c r="AI64" s="10">
        <f>3/24000000*OO[[#This Row],[91 (30JUN1985 06:00:00)-Water Temperature (C)]]*OO[[#This Row],[33]]</f>
        <v>4.4149042966187501E-6</v>
      </c>
      <c r="AJ64" s="10">
        <f>3/24000000*OO[[#This Row],[92 (30JUN1985 09:00:00)-Water Temperature (C)]]*OO[[#This Row],[34]]</f>
        <v>3.867700330812499E-6</v>
      </c>
      <c r="AK64" s="10">
        <f>3/24000000*OO[[#This Row],[93 (30JUN1985 12:00:00)-Water Temperature (C)]]*OO[[#This Row],[35]]</f>
        <v>3.33780727898625E-6</v>
      </c>
      <c r="AL64" s="10">
        <f>3/24000000*OO[[#This Row],[94 (30JUN1985 15:00:00)-Water Temperature (C)]]*OO[[#This Row],[36]]</f>
        <v>3.3149554503749997E-6</v>
      </c>
      <c r="AM64" s="10">
        <f>3/24000000*OO[[#This Row],[95 (30JUN1985 18:00:00)-Water Temperature (C)]]*OO[[#This Row],[37]]</f>
        <v>3.6173772597900002E-6</v>
      </c>
      <c r="AN64" s="10">
        <f>3/24000000*OO[[#This Row],[96 (30JUN1985 21:00:00)-Water Temperature (C)]]*OO[[#This Row],[38]]</f>
        <v>3.5939083479392493E-6</v>
      </c>
      <c r="AO64" s="10">
        <f>3/24000000*OO[[#This Row],[97 (01JUL1985 00:00:00)-Water Temperature (C)]]*OO[[#This Row],[39]]</f>
        <v>3.3035754128759995E-6</v>
      </c>
      <c r="AP64" s="10">
        <f>3/24000000*OO[[#This Row],[98 (01JUL1985 03:00:00)-Water Temperature (C)]]*OO[[#This Row],[40]]</f>
        <v>3.0803168419192501E-6</v>
      </c>
      <c r="AQ64" s="10">
        <f>3/24000000*OO[[#This Row],[99 (01JUL1985 06:00:00)-Water Temperature (C)]]*OO[[#This Row],[41]]</f>
        <v>2.89203738315E-6</v>
      </c>
      <c r="AR64" s="10">
        <f>3/24000000*OO[[#This Row],[100 (01JUL1985 09:00:00)-Water Temperature (C)]]*OO[[#This Row],[42]]</f>
        <v>2.650305901464E-6</v>
      </c>
      <c r="AS64" s="10">
        <f>3/24000000*OO[[#This Row],[101 (01JUL1985 12:00:00)-Water Temperature (C)]]*OO[[#This Row],[43]]</f>
        <v>2.3475746994454999E-6</v>
      </c>
      <c r="AT64" s="10">
        <f>3/24000000*OO[[#This Row],[102 (01JUL1985 15:00:00)-Water Temperature (C)]]*OO[[#This Row],[44]]</f>
        <v>2.1376701314981253E-6</v>
      </c>
      <c r="AU64" s="10">
        <f>3/24000000*OO[[#This Row],[103 (01JUL1985 18:00:00)-Water Temperature (C)]]*OO[[#This Row],[45]]</f>
        <v>2.0078998849769999E-6</v>
      </c>
      <c r="AV64" s="10">
        <f>3/24000000*OO[[#This Row],[104 (01JUL1985 21:00:00)-Water Temperature (C)]]*OO[[#This Row],[46]]</f>
        <v>1.9231422341719997E-6</v>
      </c>
      <c r="AW64" s="10">
        <f>3/24000000*OO[[#This Row],[105 (02JUL1985 00:00:00)-Water Temperature (C)]]*OO[[#This Row],[47]]</f>
        <v>1.8143704233095E-6</v>
      </c>
      <c r="AX64" s="10">
        <f>3/24000000*OO[[#This Row],[106 (02JUL1985 03:00:00)-Water Temperature (C)]]*OO[[#This Row],[48]]</f>
        <v>1.6814851448049998E-6</v>
      </c>
      <c r="AY64" s="10">
        <f>3/24000000*OO[[#This Row],[107 (02JUL1985 06:00:00)-Water Temperature (C)]]*OO[[#This Row],[49]]</f>
        <v>1.5078324156453751E-6</v>
      </c>
      <c r="AZ64" s="10">
        <f>3/24000000*OO[[#This Row],[108 (02JUL1985 09:00:00)-Water Temperature (C)]]*OO[[#This Row],[50]]</f>
        <v>1.4444456181709996E-6</v>
      </c>
      <c r="BA64" s="10">
        <f>3/24000000*OO[[#This Row],[109 (02JUL1985 12:00:00)-Water Temperature (C)]]*OO[[#This Row],[51]]</f>
        <v>1.4926037181243748E-6</v>
      </c>
      <c r="BB64" s="10">
        <f>3/24000000*OO[[#This Row],[110 (02JUL1985 15:00:00)-Water Temperature (C)]]*OO[[#This Row],[52]]</f>
        <v>1.6173211679344999E-6</v>
      </c>
      <c r="BC64" s="10">
        <f>3/24000000*OO[[#This Row],[111 (02JUL1985 18:00:00)-Water Temperature (C)]]*OO[[#This Row],[53]]</f>
        <v>1.7432882742794998E-6</v>
      </c>
      <c r="BD64" s="10">
        <f>3/24000000*OO[[#This Row],[112 (02JUL1985 21:00:00)-Water Temperature (C)]]*OO[[#This Row],[54]]</f>
        <v>1.7268560287874997E-6</v>
      </c>
      <c r="BE64" s="10">
        <f>3/24000000*OO[[#This Row],[113 (03JUL1985 00:00:00)-Water Temperature (C)]]*OO[[#This Row],[55]]</f>
        <v>1.6285296373969999E-6</v>
      </c>
      <c r="BF64" s="10">
        <f>3/24000000*OO[[#This Row],[114 (03JUL1985 03:00:00)-Water Temperature (C)]]*OO[[#This Row],[56]]</f>
        <v>1.5150250755397498E-6</v>
      </c>
      <c r="BG64" s="10">
        <f>3/24000000*OO[[#This Row],[115 (03JUL1985 06:00:00)-Water Temperature (C)]]*OO[[#This Row],[57]]</f>
        <v>1.3634993003257498E-6</v>
      </c>
      <c r="BH64" s="10">
        <f>3/24000000*OO[[#This Row],[116 (03JUL1985 09:00:00)-Water Temperature (C)]]*OO[[#This Row],[58]]</f>
        <v>1.2837923928074998E-6</v>
      </c>
      <c r="BI64" s="10">
        <f>3/24000000*OO[[#This Row],[117 (03JUL1985 12:00:00)-Water Temperature (C)]]*OO[[#This Row],[59]]</f>
        <v>1.3725781286947498E-6</v>
      </c>
      <c r="BJ64" s="10">
        <f>3/24000000*OO[[#This Row],[118 (03JUL1985 15:00:00)-Water Temperature (C)]]*OO[[#This Row],[60]]</f>
        <v>1.5867914695875E-6</v>
      </c>
      <c r="BK64" s="10">
        <f>3/24000000*OO[[#This Row],[119 (03JUL1985 18:00:00)-Water Temperature (C)]]*OO[[#This Row],[61]]</f>
        <v>1.7182307702100002E-6</v>
      </c>
      <c r="BL64" s="10">
        <f>3/24000000*OO[[#This Row],[120 (03JUL1985 21:00:00)-Water Temperature (C)]]*OO[[#This Row],[62]]</f>
        <v>1.6780531578981252E-6</v>
      </c>
      <c r="BM64" s="10">
        <f>3/24000000*OO[[#This Row],[121 (04JUL1985 00:00:00)-Water Temperature (C)]]*OO[[#This Row],[63]]</f>
        <v>1.5820286879084996E-6</v>
      </c>
      <c r="BN64" s="10">
        <f>3/24000000*OO[[#This Row],[122 (04JUL1985 03:00:00)-Water Temperature (C)]]*OO[[#This Row],[64]]</f>
        <v>1.4843961675247499E-6</v>
      </c>
      <c r="BO64" s="10">
        <f>3/24000000*OO[[#This Row],[123 (04JUL1985 06:00:00)-Water Temperature (C)]]*OO[[#This Row],[65]]</f>
        <v>1.31831325632875E-6</v>
      </c>
      <c r="BP64" s="10">
        <f>3/24000000*OO[[#This Row],[124 (04JUL1985 09:00:00)-Water Temperature (C)]]*OO[[#This Row],[66]]</f>
        <v>1.13161911077025E-6</v>
      </c>
      <c r="BQ64" s="10">
        <f>3/24000000*OO[[#This Row],[125 (04JUL1985 12:00:00)-Water Temperature (C)]]*OO[[#This Row],[67]]</f>
        <v>9.5979711843962496E-7</v>
      </c>
      <c r="BR64" s="10">
        <f>3/24000000*OO[[#This Row],[126 (04JUL1985 15:00:00)-Water Temperature (C)]]*OO[[#This Row],[68]]</f>
        <v>8.0020954809599995E-7</v>
      </c>
      <c r="BS64" s="10">
        <f>3/24000000*OO[[#This Row],[127 (04JUL1985 18:00:00)-Water Temperature (C)]]*OO[[#This Row],[69]]</f>
        <v>7.0294648351499998E-7</v>
      </c>
      <c r="BT64" s="10">
        <f>3/24000000*OO[[#This Row],[128 (04JUL1985 21:00:00)-Water Temperature (C)]]*OO[[#This Row],[70]]</f>
        <v>6.8338446406912495E-7</v>
      </c>
      <c r="BU64" s="10">
        <f>3/24000000*OO[[#This Row],[129 (05JUL1985 00:00:00)-Water Temperature (C)]]*OO[[#This Row],[71]]</f>
        <v>6.622786802912499E-7</v>
      </c>
      <c r="BV64" s="10">
        <f>3/24000000*OO[[#This Row],[130 (05JUL1985 03:00:00)-Water Temperature (C)]]*OO[[#This Row],[72]]</f>
        <v>6.1224505230900005E-7</v>
      </c>
      <c r="BW64" s="10">
        <f>3/24000000*OO[[#This Row],[131 (05JUL1985 06:00:00)-Water Temperature (C)]]*OO[[#This Row],[73]]</f>
        <v>5.3502044086800018E-7</v>
      </c>
      <c r="BX64" s="10">
        <f>3/24000000*OO[[#This Row],[132 (05JUL1985 09:00:00)-Water Temperature (C)]]*OO[[#This Row],[74]]</f>
        <v>5.2554561259199996E-7</v>
      </c>
      <c r="BY64" s="10">
        <f>3/24000000*OO[[#This Row],[133 (05JUL1985 12:00:00)-Water Temperature (C)]]*OO[[#This Row],[75]]</f>
        <v>6.5780226663374988E-7</v>
      </c>
      <c r="BZ64" s="10">
        <f>3/24000000*OO[[#This Row],[134 (05JUL1985 15:00:00)-Water Temperature (C)]]*OO[[#This Row],[76]]</f>
        <v>8.7519464474399991E-7</v>
      </c>
      <c r="CA64" s="10">
        <f>3/24000000*OO[[#This Row],[135 (05JUL1985 18:00:00)-Water Temperature (C)]]*OO[[#This Row],[77]]</f>
        <v>1.0150336341749998E-6</v>
      </c>
      <c r="CB64" s="10">
        <f>3/24000000*OO[[#This Row],[136 (05JUL1985 21:00:00)-Water Temperature (C)]]*OO[[#This Row],[78]]</f>
        <v>1.0041005896947502E-6</v>
      </c>
      <c r="CC64" s="10">
        <f>3/24000000*OO[[#This Row],[137 (06JUL1985 00:00:00)-Water Temperature (C)]]*OO[[#This Row],[79]]</f>
        <v>9.3853168272187498E-7</v>
      </c>
      <c r="CD64" s="10">
        <f>3/24000000*OO[[#This Row],[138 (06JUL1985 03:00:00)-Water Temperature (C)]]*OO[[#This Row],[80]]</f>
        <v>8.8899177174937491E-7</v>
      </c>
      <c r="CE64" s="10">
        <f>3/24000000*OO[[#This Row],[139 (06JUL1985 06:00:00)-Water Temperature (C)]]*OO[[#This Row],[81]]</f>
        <v>8.0571018723124992E-7</v>
      </c>
      <c r="CF64" s="10">
        <f>3/24000000*OO[[#This Row],[140 (06JUL1985 09:00:00)-Water Temperature (C)]]*OO[[#This Row],[82]]</f>
        <v>6.8227611945999998E-7</v>
      </c>
      <c r="CG64" s="10">
        <f>3/24000000*OO[[#This Row],[141 (06JUL1985 12:00:00)-Water Temperature (C)]]*OO[[#This Row],[83]]</f>
        <v>5.6856040021349992E-7</v>
      </c>
      <c r="CH64" s="10">
        <f>3/24000000*OO[[#This Row],[142 (06JUL1985 15:00:00)-Water Temperature (C)]]*OO[[#This Row],[84]]</f>
        <v>4.9283455632512498E-7</v>
      </c>
      <c r="CI64" s="10">
        <f>3/24000000*OO[[#This Row],[143 (06JUL1985 18:00:00)-Water Temperature (C)]]*OO[[#This Row],[85]]</f>
        <v>4.6341176748637494E-7</v>
      </c>
      <c r="CJ64" s="10">
        <f>3/24000000*OO[[#This Row],[144 (06JUL1985 21:00:00)-Water Temperature (C)]]*OO[[#This Row],[86]]</f>
        <v>4.5894449790149998E-7</v>
      </c>
      <c r="CK64" s="10">
        <f>3/24000000*OO[[#This Row],[145 (07JUL1985 00:00:00)-Water Temperature (C)]]*OO[[#This Row],[87]]</f>
        <v>4.40044298478E-7</v>
      </c>
      <c r="CL64" s="10">
        <f>3/24000000*OO[[#This Row],[146 (07JUL1985 03:00:00)-Water Temperature (C)]]*OO[[#This Row],[88]]</f>
        <v>4.0998871462112489E-7</v>
      </c>
      <c r="CM64" s="10">
        <f>3/24000000*OO[[#This Row],[147 (07JUL1985 06:00:00)-Water Temperature (C)]]*OO[[#This Row],[89]]</f>
        <v>3.7480852438200005E-7</v>
      </c>
      <c r="CN64" s="10">
        <f>3/24000000*OO[[#This Row],[148 (07JUL1985 09:00:00)-Water Temperature (C)]]*OO[[#This Row],[90]]</f>
        <v>3.5787710483025E-7</v>
      </c>
      <c r="CO64" s="10">
        <f>3/24000000*OO[[#This Row],[149 (07JUL1985 12:00:00)-Water Temperature (C)]]*OO[[#This Row],[91]]</f>
        <v>3.5487448240300002E-7</v>
      </c>
      <c r="CP64" s="10">
        <f>3/24000000*OO[[#This Row],[150 (07JUL1985 15:00:00)-Water Temperature (C)]]*OO[[#This Row],[92]]</f>
        <v>3.7942127022112493E-7</v>
      </c>
      <c r="CQ64" s="10">
        <f>3/24000000*OO[[#This Row],[151 (07JUL1985 18:00:00)-Water Temperature (C)]]*OO[[#This Row],[93]]</f>
        <v>4.3526514200812496E-7</v>
      </c>
      <c r="CR64" s="10">
        <f>3/24000000*OO[[#This Row],[152 (07JUL1985 21:00:00)-Water Temperature (C)]]*OO[[#This Row],[94]]</f>
        <v>4.6958732304999997E-7</v>
      </c>
      <c r="CS64" s="10">
        <f>3/24000000*OO[[#This Row],[153 (08JUL1985 00:00:00)-Water Temperature (C)]]*OO[[#This Row],[95]]</f>
        <v>4.4268702888800003E-7</v>
      </c>
      <c r="CT64" s="10">
        <f>3/24000000*OO[[#This Row],[154 (08JUL1985 03:00:00)-Water Temperature (C)]]*OO[[#This Row],[96]]</f>
        <v>4.0797326735750001E-7</v>
      </c>
      <c r="CU64" s="10">
        <f>3/24000000*OO[[#This Row],[155 (08JUL1985 06:00:00)-Water Temperature (C)]]*OO[[#This Row],[97]]</f>
        <v>3.7916348869049995E-7</v>
      </c>
      <c r="CV64" s="10">
        <f>3/24000000*OO[[#This Row],[156 (08JUL1985 09:00:00)-Water Temperature (C)]]*OO[[#This Row],[98]]</f>
        <v>3.5891396936899998E-7</v>
      </c>
      <c r="CW64" s="10">
        <f>3/24000000*OO[[#This Row],[157 (08JUL1985 12:00:00)-Water Temperature (C)]]*OO[[#This Row],[99]]</f>
        <v>3.2608552402074997E-7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2.4718929469032245E-16</v>
      </c>
      <c r="D65" s="10">
        <f>3/24*OO[[#This Row],[60 (26JUN1985 09:00:00)-Water Temperature (C)]]*OO[[#This Row],[2]]/SUM(OO[2])</f>
        <v>2.2312542130102279E-6</v>
      </c>
      <c r="E65" s="10">
        <f>3/24*OO[[#This Row],[61 (26JUN1985 12:00:00)-Water Temperature (C)]]*OO[[#This Row],[3]]/SUM(OO[3])</f>
        <v>8.8183608164190477E-3</v>
      </c>
      <c r="F65" s="10">
        <f>3/24*OO[[#This Row],[62 (26JUN1985 15:00:00)-Water Temperature (C)]]*OO[[#This Row],[4]]/SUM(OO[4])</f>
        <v>0.10189161019133132</v>
      </c>
      <c r="G65" s="10">
        <f>3/24*OO[[#This Row],[63 (26JUN1985 18:00:00)-Water Temperature (C)]]*OO[[#This Row],[5]]/SUM(OO[5])</f>
        <v>0.12498620560828413</v>
      </c>
      <c r="H65" s="10">
        <f>3/24*OO[[#This Row],[64 (26JUN1985 21:00:00)-Water Temperature (C)]]*OO[[#This Row],[6]]/SUM(OO[6])</f>
        <v>4.2268566487374336E-2</v>
      </c>
      <c r="I65" s="10">
        <f>3/24*OO[[#This Row],[65 (27JUN1985 00:00:00)-Water Temperature (C)]]*OO[[#This Row],[7]]/SUM(OO[7])</f>
        <v>6.4197484317313237E-3</v>
      </c>
      <c r="J65" s="10">
        <f>3/24*OO[[#This Row],[66 (27JUN1985 03:00:00)-Water Temperature (C)]]*OO[[#This Row],[8]]/SUM(OO[8])</f>
        <v>6.3328491890052947E-4</v>
      </c>
      <c r="K65" s="10">
        <f>3/24*OO[[#This Row],[67 (27JUN1985 06:00:00)-Water Temperature (C)]]*OO[[#This Row],[9]]/SUM(OO[9])</f>
        <v>6.9830339585087102E-5</v>
      </c>
      <c r="L65" s="10">
        <f>3/24*OO[[#This Row],[68 (27JUN1985 09:00:00)-Water Temperature (C)]]*OO[[#This Row],[10]]/SUM(OO[10])</f>
        <v>2.5666181511704807E-5</v>
      </c>
      <c r="M65" s="10">
        <f>3/24*OO[[#This Row],[69 (27JUN1985 12:00:00)-Water Temperature (C)]]*OO[[#This Row],[11]]/SUM(OO[11])</f>
        <v>2.2143111466498739E-5</v>
      </c>
      <c r="N65" s="10">
        <f>3/24*OO[[#This Row],[70 (27JUN1985 15:00:00)-Water Temperature (C)]]*OO[[#This Row],[12]]/SUM(OO[12])</f>
        <v>2.3407642302010757E-5</v>
      </c>
      <c r="O65" s="10">
        <f>3/24*OO[[#This Row],[71 (27JUN1985 18:00:00)-Water Temperature (C)]]*OO[[#This Row],[13]]/SUM(OO[13])</f>
        <v>3.0522118783132151E-5</v>
      </c>
      <c r="P65" s="10">
        <f>3/24*OO[[#This Row],[72 (27JUN1985 21:00:00)-Water Temperature (C)]]*OO[[#This Row],[14]]/SUM(OO[14])</f>
        <v>4.1604187800916315E-5</v>
      </c>
      <c r="Q65" s="10">
        <f>3/24*OO[[#This Row],[73 (28JUN1985 00:00:00)-Water Temperature (C)]]*OO[[#This Row],[15]]/SUM(OO[15])</f>
        <v>4.7983960111049567E-5</v>
      </c>
      <c r="R65" s="10">
        <f>3/24*OO[[#This Row],[74 (28JUN1985 03:00:00)-Water Temperature (C)]]*OO[[#This Row],[16]]/SUM(OO[16])</f>
        <v>4.7496522389155954E-5</v>
      </c>
      <c r="S65" s="10">
        <f>3/24*OO[[#This Row],[75 (28JUN1985 06:00:00)-Water Temperature (C)]]*OO[[#This Row],[17]]/SUM(OO[17])</f>
        <v>4.1978313226520334E-5</v>
      </c>
      <c r="T65" s="10">
        <f>3/24*OO[[#This Row],[76 (28JUN1985 09:00:00)-Water Temperature (C)]]*OO[[#This Row],[18]]/SUM(OO[18])</f>
        <v>3.5711898989441365E-5</v>
      </c>
      <c r="U65" s="10">
        <f>3/24*OO[[#This Row],[77 (28JUN1985 12:00:00)-Water Temperature (C)]]*OO[[#This Row],[19]]/SUM(OO[19])</f>
        <v>2.994456750534702E-5</v>
      </c>
      <c r="V65" s="10">
        <f>3/24000000*OO[[#This Row],[78 (28JUN1985 15:00:00)-Water Temperature (C)]]*OO[[#This Row],[20]]</f>
        <v>2.5416316332712502E-5</v>
      </c>
      <c r="W65" s="10">
        <f>3/24000000*OO[[#This Row],[79 (28JUN1985 18:00:00)-Water Temperature (C)]]*OO[[#This Row],[21]]</f>
        <v>2.1609610907039998E-5</v>
      </c>
      <c r="X65" s="10">
        <f>3/24000000*OO[[#This Row],[80 (28JUN1985 21:00:00)-Water Temperature (C)]]*OO[[#This Row],[22]]</f>
        <v>1.6768889664169997E-5</v>
      </c>
      <c r="Y65" s="10">
        <f>3/24000000*OO[[#This Row],[81 (29JUN1985 00:00:00)-Water Temperature (C)]]*OO[[#This Row],[23]]</f>
        <v>1.1833509300704998E-5</v>
      </c>
      <c r="Z65" s="10">
        <f>3/24000000*OO[[#This Row],[82 (29JUN1985 03:00:00)-Water Temperature (C)]]*OO[[#This Row],[24]]</f>
        <v>8.2233782181299995E-6</v>
      </c>
      <c r="AA65" s="10">
        <f>3/24000000*OO[[#This Row],[83 (29JUN1985 06:00:00)-Water Temperature (C)]]*OO[[#This Row],[25]]</f>
        <v>5.9339965948449996E-6</v>
      </c>
      <c r="AB65" s="10">
        <f>3/24000000*OO[[#This Row],[84 (29JUN1985 09:00:00)-Water Temperature (C)]]*OO[[#This Row],[26]]</f>
        <v>4.9183789824124995E-6</v>
      </c>
      <c r="AC65" s="10">
        <f>3/24000000*OO[[#This Row],[85 (29JUN1985 12:00:00)-Water Temperature (C)]]*OO[[#This Row],[27]]</f>
        <v>4.7731668921337491E-6</v>
      </c>
      <c r="AD65" s="10">
        <f>3/24000000*OO[[#This Row],[86 (29JUN1985 15:00:00)-Water Temperature (C)]]*OO[[#This Row],[28]]</f>
        <v>5.3635952309699997E-6</v>
      </c>
      <c r="AE65" s="10">
        <f>3/24000000*OO[[#This Row],[88 (29JUN1985 21:00:00)-Water Temperature (C)]]*OO[[#This Row],[30]]</f>
        <v>6.4209244301250006E-6</v>
      </c>
      <c r="AF65" s="10">
        <f>3/24000000*OO[[#This Row],[88 (29JUN1985 21:00:00)-Water Temperature (C)]]*OO[[#This Row],[30]]</f>
        <v>6.4209244301250006E-6</v>
      </c>
      <c r="AG65" s="10">
        <f>3/24000000*OO[[#This Row],[89 (30JUN1985 00:00:00)-Water Temperature (C)]]*OO[[#This Row],[31]]</f>
        <v>5.9178468659424999E-6</v>
      </c>
      <c r="AH65" s="10">
        <f>3/24000000*OO[[#This Row],[90 (30JUN1985 03:00:00)-Water Temperature (C)]]*OO[[#This Row],[32]]</f>
        <v>5.3994223256049991E-6</v>
      </c>
      <c r="AI65" s="10">
        <f>3/24000000*OO[[#This Row],[91 (30JUN1985 06:00:00)-Water Temperature (C)]]*OO[[#This Row],[33]]</f>
        <v>4.9402923641750002E-6</v>
      </c>
      <c r="AJ65" s="10">
        <f>3/24000000*OO[[#This Row],[92 (30JUN1985 09:00:00)-Water Temperature (C)]]*OO[[#This Row],[34]]</f>
        <v>4.3859835298125001E-6</v>
      </c>
      <c r="AK65" s="10">
        <f>3/24000000*OO[[#This Row],[93 (30JUN1985 12:00:00)-Water Temperature (C)]]*OO[[#This Row],[35]]</f>
        <v>3.8304281413512494E-6</v>
      </c>
      <c r="AL65" s="10">
        <f>3/24000000*OO[[#This Row],[94 (30JUN1985 15:00:00)-Water Temperature (C)]]*OO[[#This Row],[36]]</f>
        <v>3.7637223305799994E-6</v>
      </c>
      <c r="AM65" s="10">
        <f>3/24000000*OO[[#This Row],[95 (30JUN1985 18:00:00)-Water Temperature (C)]]*OO[[#This Row],[37]]</f>
        <v>4.0439669082862501E-6</v>
      </c>
      <c r="AN65" s="10">
        <f>3/24000000*OO[[#This Row],[96 (30JUN1985 21:00:00)-Water Temperature (C)]]*OO[[#This Row],[38]]</f>
        <v>3.9979141721099995E-6</v>
      </c>
      <c r="AO65" s="10">
        <f>3/24000000*OO[[#This Row],[97 (01JUL1985 00:00:00)-Water Temperature (C)]]*OO[[#This Row],[39]]</f>
        <v>3.6786245788575E-6</v>
      </c>
      <c r="AP65" s="10">
        <f>3/24000000*OO[[#This Row],[98 (01JUL1985 03:00:00)-Water Temperature (C)]]*OO[[#This Row],[40]]</f>
        <v>3.4176495679718746E-6</v>
      </c>
      <c r="AQ65" s="10">
        <f>3/24000000*OO[[#This Row],[99 (01JUL1985 06:00:00)-Water Temperature (C)]]*OO[[#This Row],[41]]</f>
        <v>3.2268567731276248E-6</v>
      </c>
      <c r="AR65" s="10">
        <f>3/24000000*OO[[#This Row],[100 (01JUL1985 09:00:00)-Water Temperature (C)]]*OO[[#This Row],[42]]</f>
        <v>2.9999379679067501E-6</v>
      </c>
      <c r="AS65" s="10">
        <f>3/24000000*OO[[#This Row],[101 (01JUL1985 12:00:00)-Water Temperature (C)]]*OO[[#This Row],[43]]</f>
        <v>2.6822935654837498E-6</v>
      </c>
      <c r="AT65" s="10">
        <f>3/24000000*OO[[#This Row],[102 (01JUL1985 15:00:00)-Water Temperature (C)]]*OO[[#This Row],[44]]</f>
        <v>2.4286753549529996E-6</v>
      </c>
      <c r="AU65" s="10">
        <f>3/24000000*OO[[#This Row],[103 (01JUL1985 18:00:00)-Water Temperature (C)]]*OO[[#This Row],[45]]</f>
        <v>2.2512337269404999E-6</v>
      </c>
      <c r="AV65" s="10">
        <f>3/24000000*OO[[#This Row],[104 (01JUL1985 21:00:00)-Water Temperature (C)]]*OO[[#This Row],[46]]</f>
        <v>2.1375556442742495E-6</v>
      </c>
      <c r="AW65" s="10">
        <f>3/24000000*OO[[#This Row],[105 (02JUL1985 00:00:00)-Water Temperature (C)]]*OO[[#This Row],[47]]</f>
        <v>2.0130281216399998E-6</v>
      </c>
      <c r="AX65" s="10">
        <f>3/24000000*OO[[#This Row],[106 (02JUL1985 03:00:00)-Water Temperature (C)]]*OO[[#This Row],[48]]</f>
        <v>1.873669685095E-6</v>
      </c>
      <c r="AY65" s="10">
        <f>3/24000000*OO[[#This Row],[107 (02JUL1985 06:00:00)-Water Temperature (C)]]*OO[[#This Row],[49]]</f>
        <v>1.6949603027445001E-6</v>
      </c>
      <c r="AZ65" s="10">
        <f>3/24000000*OO[[#This Row],[108 (02JUL1985 09:00:00)-Water Temperature (C)]]*OO[[#This Row],[50]]</f>
        <v>1.6320097345406247E-6</v>
      </c>
      <c r="BA65" s="10">
        <f>3/24000000*OO[[#This Row],[109 (02JUL1985 12:00:00)-Water Temperature (C)]]*OO[[#This Row],[51]]</f>
        <v>1.67559269359625E-6</v>
      </c>
      <c r="BB65" s="10">
        <f>3/24000000*OO[[#This Row],[110 (02JUL1985 15:00:00)-Water Temperature (C)]]*OO[[#This Row],[52]]</f>
        <v>1.8105021865394998E-6</v>
      </c>
      <c r="BC65" s="10">
        <f>3/24000000*OO[[#This Row],[111 (02JUL1985 18:00:00)-Water Temperature (C)]]*OO[[#This Row],[53]]</f>
        <v>1.935768350757875E-6</v>
      </c>
      <c r="BD65" s="10">
        <f>3/24000000*OO[[#This Row],[112 (02JUL1985 21:00:00)-Water Temperature (C)]]*OO[[#This Row],[54]]</f>
        <v>1.9141611375015E-6</v>
      </c>
      <c r="BE65" s="10">
        <f>3/24000000*OO[[#This Row],[113 (03JUL1985 00:00:00)-Water Temperature (C)]]*OO[[#This Row],[55]]</f>
        <v>1.8081184776989999E-6</v>
      </c>
      <c r="BF65" s="10">
        <f>3/24000000*OO[[#This Row],[114 (03JUL1985 03:00:00)-Water Temperature (C)]]*OO[[#This Row],[56]]</f>
        <v>1.6869047915849997E-6</v>
      </c>
      <c r="BG65" s="10">
        <f>3/24000000*OO[[#This Row],[115 (03JUL1985 06:00:00)-Water Temperature (C)]]*OO[[#This Row],[57]]</f>
        <v>1.5332804493514997E-6</v>
      </c>
      <c r="BH65" s="10">
        <f>3/24000000*OO[[#This Row],[116 (03JUL1985 09:00:00)-Water Temperature (C)]]*OO[[#This Row],[58]]</f>
        <v>1.455003748202625E-6</v>
      </c>
      <c r="BI65" s="10">
        <f>3/24000000*OO[[#This Row],[117 (03JUL1985 12:00:00)-Water Temperature (C)]]*OO[[#This Row],[59]]</f>
        <v>1.5495017725605001E-6</v>
      </c>
      <c r="BJ65" s="10">
        <f>3/24000000*OO[[#This Row],[118 (03JUL1985 15:00:00)-Water Temperature (C)]]*OO[[#This Row],[60]]</f>
        <v>1.7741108872620001E-6</v>
      </c>
      <c r="BK65" s="10">
        <f>3/24000000*OO[[#This Row],[119 (03JUL1985 18:00:00)-Water Temperature (C)]]*OO[[#This Row],[61]]</f>
        <v>1.910474781606E-6</v>
      </c>
      <c r="BL65" s="10">
        <f>3/24000000*OO[[#This Row],[120 (03JUL1985 21:00:00)-Water Temperature (C)]]*OO[[#This Row],[62]]</f>
        <v>1.8630823352080001E-6</v>
      </c>
      <c r="BM65" s="10">
        <f>3/24000000*OO[[#This Row],[121 (04JUL1985 00:00:00)-Water Temperature (C)]]*OO[[#This Row],[63]]</f>
        <v>1.7541915960194998E-6</v>
      </c>
      <c r="BN65" s="10">
        <f>3/24000000*OO[[#This Row],[122 (04JUL1985 03:00:00)-Water Temperature (C)]]*OO[[#This Row],[64]]</f>
        <v>1.650188175672E-6</v>
      </c>
      <c r="BO65" s="10">
        <f>3/24000000*OO[[#This Row],[123 (04JUL1985 06:00:00)-Water Temperature (C)]]*OO[[#This Row],[65]]</f>
        <v>1.4849251259027499E-6</v>
      </c>
      <c r="BP65" s="10">
        <f>3/24000000*OO[[#This Row],[124 (04JUL1985 09:00:00)-Water Temperature (C)]]*OO[[#This Row],[66]]</f>
        <v>1.2939885376050001E-6</v>
      </c>
      <c r="BQ65" s="10">
        <f>3/24000000*OO[[#This Row],[125 (04JUL1985 12:00:00)-Water Temperature (C)]]*OO[[#This Row],[67]]</f>
        <v>1.0977955906306249E-6</v>
      </c>
      <c r="BR65" s="10">
        <f>3/24000000*OO[[#This Row],[126 (04JUL1985 15:00:00)-Water Temperature (C)]]*OO[[#This Row],[68]]</f>
        <v>9.1182120726749995E-7</v>
      </c>
      <c r="BS65" s="10">
        <f>3/24000000*OO[[#This Row],[127 (04JUL1985 18:00:00)-Water Temperature (C)]]*OO[[#This Row],[69]]</f>
        <v>7.8868849636424995E-7</v>
      </c>
      <c r="BT65" s="10">
        <f>3/24000000*OO[[#This Row],[128 (04JUL1985 21:00:00)-Water Temperature (C)]]*OO[[#This Row],[70]]</f>
        <v>7.5613891516950016E-7</v>
      </c>
      <c r="BU65" s="10">
        <f>3/24000000*OO[[#This Row],[129 (05JUL1985 00:00:00)-Water Temperature (C)]]*OO[[#This Row],[71]]</f>
        <v>7.3346173621325002E-7</v>
      </c>
      <c r="BV65" s="10">
        <f>3/24000000*OO[[#This Row],[130 (05JUL1985 03:00:00)-Water Temperature (C)]]*OO[[#This Row],[72]]</f>
        <v>6.8456475118124992E-7</v>
      </c>
      <c r="BW65" s="10">
        <f>3/24000000*OO[[#This Row],[131 (05JUL1985 06:00:00)-Water Temperature (C)]]*OO[[#This Row],[73]]</f>
        <v>6.0324247507349993E-7</v>
      </c>
      <c r="BX65" s="10">
        <f>3/24000000*OO[[#This Row],[132 (05JUL1985 09:00:00)-Water Temperature (C)]]*OO[[#This Row],[74]]</f>
        <v>5.9080143130399994E-7</v>
      </c>
      <c r="BY65" s="10">
        <f>3/24000000*OO[[#This Row],[133 (05JUL1985 12:00:00)-Water Temperature (C)]]*OO[[#This Row],[75]]</f>
        <v>7.3244194358825006E-7</v>
      </c>
      <c r="BZ65" s="10">
        <f>3/24000000*OO[[#This Row],[134 (05JUL1985 15:00:00)-Water Temperature (C)]]*OO[[#This Row],[76]]</f>
        <v>9.7006592527900015E-7</v>
      </c>
      <c r="CA65" s="10">
        <f>3/24000000*OO[[#This Row],[135 (05JUL1985 18:00:00)-Water Temperature (C)]]*OO[[#This Row],[77]]</f>
        <v>1.1241750560844999E-6</v>
      </c>
      <c r="CB65" s="10">
        <f>3/24000000*OO[[#This Row],[136 (05JUL1985 21:00:00)-Water Temperature (C)]]*OO[[#This Row],[78]]</f>
        <v>1.1138563916424998E-6</v>
      </c>
      <c r="CC65" s="10">
        <f>3/24000000*OO[[#This Row],[137 (06JUL1985 00:00:00)-Water Temperature (C)]]*OO[[#This Row],[79]]</f>
        <v>1.0406137292993749E-6</v>
      </c>
      <c r="CD65" s="10">
        <f>3/24000000*OO[[#This Row],[138 (06JUL1985 03:00:00)-Water Temperature (C)]]*OO[[#This Row],[80]]</f>
        <v>9.8572133221837486E-7</v>
      </c>
      <c r="CE65" s="10">
        <f>3/24000000*OO[[#This Row],[139 (06JUL1985 06:00:00)-Water Temperature (C)]]*OO[[#This Row],[81]]</f>
        <v>9.0374792425599995E-7</v>
      </c>
      <c r="CF65" s="10">
        <f>3/24000000*OO[[#This Row],[140 (06JUL1985 09:00:00)-Water Temperature (C)]]*OO[[#This Row],[82]]</f>
        <v>7.7884104575775005E-7</v>
      </c>
      <c r="CG65" s="10">
        <f>3/24000000*OO[[#This Row],[141 (06JUL1985 12:00:00)-Water Temperature (C)]]*OO[[#This Row],[83]]</f>
        <v>6.5345709167062495E-7</v>
      </c>
      <c r="CH65" s="10">
        <f>3/24000000*OO[[#This Row],[142 (06JUL1985 15:00:00)-Water Temperature (C)]]*OO[[#This Row],[84]]</f>
        <v>5.6015321693724997E-7</v>
      </c>
      <c r="CI65" s="10">
        <f>3/24000000*OO[[#This Row],[143 (06JUL1985 18:00:00)-Water Temperature (C)]]*OO[[#This Row],[85]]</f>
        <v>5.2005428996099996E-7</v>
      </c>
      <c r="CJ65" s="10">
        <f>3/24000000*OO[[#This Row],[144 (06JUL1985 21:00:00)-Water Temperature (C)]]*OO[[#This Row],[86]]</f>
        <v>5.0832166639099993E-7</v>
      </c>
      <c r="CK65" s="10">
        <f>3/24000000*OO[[#This Row],[145 (07JUL1985 00:00:00)-Water Temperature (C)]]*OO[[#This Row],[87]]</f>
        <v>4.8752369721637497E-7</v>
      </c>
      <c r="CL65" s="10">
        <f>3/24000000*OO[[#This Row],[146 (07JUL1985 03:00:00)-Water Temperature (C)]]*OO[[#This Row],[88]]</f>
        <v>4.5627473082824994E-7</v>
      </c>
      <c r="CM65" s="10">
        <f>3/24000000*OO[[#This Row],[147 (07JUL1985 06:00:00)-Water Temperature (C)]]*OO[[#This Row],[89]]</f>
        <v>4.19849021465E-7</v>
      </c>
      <c r="CN65" s="10">
        <f>3/24000000*OO[[#This Row],[148 (07JUL1985 09:00:00)-Water Temperature (C)]]*OO[[#This Row],[90]]</f>
        <v>4.0221804782425006E-7</v>
      </c>
      <c r="CO65" s="10">
        <f>3/24000000*OO[[#This Row],[149 (07JUL1985 12:00:00)-Water Temperature (C)]]*OO[[#This Row],[91]]</f>
        <v>3.9898358024624995E-7</v>
      </c>
      <c r="CP65" s="10">
        <f>3/24000000*OO[[#This Row],[150 (07JUL1985 15:00:00)-Water Temperature (C)]]*OO[[#This Row],[92]]</f>
        <v>4.2458500474774999E-7</v>
      </c>
      <c r="CQ65" s="10">
        <f>3/24000000*OO[[#This Row],[151 (07JUL1985 18:00:00)-Water Temperature (C)]]*OO[[#This Row],[93]]</f>
        <v>4.8309572843249994E-7</v>
      </c>
      <c r="CR65" s="10">
        <f>3/24000000*OO[[#This Row],[152 (07JUL1985 21:00:00)-Water Temperature (C)]]*OO[[#This Row],[94]]</f>
        <v>5.1880977948800005E-7</v>
      </c>
      <c r="CS65" s="10">
        <f>3/24000000*OO[[#This Row],[153 (08JUL1985 00:00:00)-Water Temperature (C)]]*OO[[#This Row],[95]]</f>
        <v>4.9183708984649992E-7</v>
      </c>
      <c r="CT65" s="10">
        <f>3/24000000*OO[[#This Row],[154 (08JUL1985 03:00:00)-Water Temperature (C)]]*OO[[#This Row],[96]]</f>
        <v>4.5368988659937496E-7</v>
      </c>
      <c r="CU65" s="10">
        <f>3/24000000*OO[[#This Row],[155 (08JUL1985 06:00:00)-Water Temperature (C)]]*OO[[#This Row],[97]]</f>
        <v>4.2249644284350001E-7</v>
      </c>
      <c r="CV65" s="10">
        <f>3/24000000*OO[[#This Row],[156 (08JUL1985 09:00:00)-Water Temperature (C)]]*OO[[#This Row],[98]]</f>
        <v>4.038538939493749E-7</v>
      </c>
      <c r="CW65" s="10">
        <f>3/24000000*OO[[#This Row],[157 (08JUL1985 12:00:00)-Water Temperature (C)]]*OO[[#This Row],[99]]</f>
        <v>3.6871284779174999E-7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2.669330808526227E-17</v>
      </c>
      <c r="D66" s="10">
        <f>3/24*OO[[#This Row],[60 (26JUN1985 09:00:00)-Water Temperature (C)]]*OO[[#This Row],[2]]/SUM(OO[2])</f>
        <v>3.9259718183020161E-7</v>
      </c>
      <c r="E66" s="10">
        <f>3/24*OO[[#This Row],[61 (26JUN1985 12:00:00)-Water Temperature (C)]]*OO[[#This Row],[3]]/SUM(OO[3])</f>
        <v>4.5978820420064376E-3</v>
      </c>
      <c r="F66" s="10">
        <f>3/24*OO[[#This Row],[62 (26JUN1985 15:00:00)-Water Temperature (C)]]*OO[[#This Row],[4]]/SUM(OO[4])</f>
        <v>7.2602806544256743E-2</v>
      </c>
      <c r="G66" s="10">
        <f>3/24*OO[[#This Row],[63 (26JUN1985 18:00:00)-Water Temperature (C)]]*OO[[#This Row],[5]]/SUM(OO[5])</f>
        <v>0.10663572746742045</v>
      </c>
      <c r="H66" s="10">
        <f>3/24*OO[[#This Row],[64 (26JUN1985 21:00:00)-Water Temperature (C)]]*OO[[#This Row],[6]]/SUM(OO[6])</f>
        <v>4.0925362320349587E-2</v>
      </c>
      <c r="I66" s="10">
        <f>3/24*OO[[#This Row],[65 (27JUN1985 00:00:00)-Water Temperature (C)]]*OO[[#This Row],[7]]/SUM(OO[7])</f>
        <v>6.7923654257624451E-3</v>
      </c>
      <c r="J66" s="10">
        <f>3/24*OO[[#This Row],[66 (27JUN1985 03:00:00)-Water Temperature (C)]]*OO[[#This Row],[8]]/SUM(OO[8])</f>
        <v>7.031410483620816E-4</v>
      </c>
      <c r="K66" s="10">
        <f>3/24*OO[[#This Row],[67 (27JUN1985 06:00:00)-Water Temperature (C)]]*OO[[#This Row],[9]]/SUM(OO[9])</f>
        <v>7.3063405632291917E-5</v>
      </c>
      <c r="L66" s="10">
        <f>3/24*OO[[#This Row],[68 (27JUN1985 09:00:00)-Water Temperature (C)]]*OO[[#This Row],[10]]/SUM(OO[10])</f>
        <v>2.2431417083301015E-5</v>
      </c>
      <c r="M66" s="10">
        <f>3/24*OO[[#This Row],[69 (27JUN1985 12:00:00)-Water Temperature (C)]]*OO[[#This Row],[11]]/SUM(OO[11])</f>
        <v>1.836621995805098E-5</v>
      </c>
      <c r="N66" s="10">
        <f>3/24*OO[[#This Row],[70 (27JUN1985 15:00:00)-Water Temperature (C)]]*OO[[#This Row],[12]]/SUM(OO[12])</f>
        <v>1.9039067507213912E-5</v>
      </c>
      <c r="O66" s="10">
        <f>3/24*OO[[#This Row],[71 (27JUN1985 18:00:00)-Water Temperature (C)]]*OO[[#This Row],[13]]/SUM(OO[13])</f>
        <v>2.4048809085489853E-5</v>
      </c>
      <c r="P66" s="10">
        <f>3/24*OO[[#This Row],[72 (27JUN1985 21:00:00)-Water Temperature (C)]]*OO[[#This Row],[14]]/SUM(OO[14])</f>
        <v>3.2797901413694553E-5</v>
      </c>
      <c r="Q66" s="10">
        <f>3/24*OO[[#This Row],[73 (28JUN1985 00:00:00)-Water Temperature (C)]]*OO[[#This Row],[15]]/SUM(OO[15])</f>
        <v>3.8576366328329024E-5</v>
      </c>
      <c r="R66" s="10">
        <f>3/24*OO[[#This Row],[74 (28JUN1985 03:00:00)-Water Temperature (C)]]*OO[[#This Row],[16]]/SUM(OO[16])</f>
        <v>3.8867692118935757E-5</v>
      </c>
      <c r="S66" s="10">
        <f>3/24*OO[[#This Row],[75 (28JUN1985 06:00:00)-Water Temperature (C)]]*OO[[#This Row],[17]]/SUM(OO[17])</f>
        <v>3.4864693136451152E-5</v>
      </c>
      <c r="T66" s="10">
        <f>3/24*OO[[#This Row],[76 (28JUN1985 09:00:00)-Water Temperature (C)]]*OO[[#This Row],[18]]/SUM(OO[18])</f>
        <v>3.0002955269936248E-5</v>
      </c>
      <c r="U66" s="10">
        <f>3/24*OO[[#This Row],[77 (28JUN1985 12:00:00)-Water Temperature (C)]]*OO[[#This Row],[19]]/SUM(OO[19])</f>
        <v>2.5232066159480284E-5</v>
      </c>
      <c r="V66" s="10">
        <f>3/24000000*OO[[#This Row],[78 (28JUN1985 15:00:00)-Water Temperature (C)]]*OO[[#This Row],[20]]</f>
        <v>2.141159753505E-5</v>
      </c>
      <c r="W66" s="10">
        <f>3/24000000*OO[[#This Row],[79 (28JUN1985 18:00:00)-Water Temperature (C)]]*OO[[#This Row],[21]]</f>
        <v>1.8197446860810001E-5</v>
      </c>
      <c r="X66" s="10">
        <f>3/24000000*OO[[#This Row],[80 (28JUN1985 21:00:00)-Water Temperature (C)]]*OO[[#This Row],[22]]</f>
        <v>1.426981434416125E-5</v>
      </c>
      <c r="Y66" s="10">
        <f>3/24000000*OO[[#This Row],[81 (29JUN1985 00:00:00)-Water Temperature (C)]]*OO[[#This Row],[23]]</f>
        <v>1.015824693166875E-5</v>
      </c>
      <c r="Z66" s="10">
        <f>3/24000000*OO[[#This Row],[82 (29JUN1985 03:00:00)-Water Temperature (C)]]*OO[[#This Row],[24]]</f>
        <v>7.0554681641949994E-6</v>
      </c>
      <c r="AA66" s="10">
        <f>3/24000000*OO[[#This Row],[83 (29JUN1985 06:00:00)-Water Temperature (C)]]*OO[[#This Row],[25]]</f>
        <v>5.0728920575899996E-6</v>
      </c>
      <c r="AB66" s="10">
        <f>3/24000000*OO[[#This Row],[84 (29JUN1985 09:00:00)-Water Temperature (C)]]*OO[[#This Row],[26]]</f>
        <v>4.17023396225625E-6</v>
      </c>
      <c r="AC66" s="10">
        <f>3/24000000*OO[[#This Row],[85 (29JUN1985 12:00:00)-Water Temperature (C)]]*OO[[#This Row],[27]]</f>
        <v>4.00948616046E-6</v>
      </c>
      <c r="AD66" s="10">
        <f>3/24000000*OO[[#This Row],[86 (29JUN1985 15:00:00)-Water Temperature (C)]]*OO[[#This Row],[28]]</f>
        <v>4.466334447872499E-6</v>
      </c>
      <c r="AE66" s="10">
        <f>3/24000000*OO[[#This Row],[88 (29JUN1985 21:00:00)-Water Temperature (C)]]*OO[[#This Row],[30]]</f>
        <v>5.3152102434449993E-6</v>
      </c>
      <c r="AF66" s="10">
        <f>3/24000000*OO[[#This Row],[88 (29JUN1985 21:00:00)-Water Temperature (C)]]*OO[[#This Row],[30]]</f>
        <v>5.3152102434449993E-6</v>
      </c>
      <c r="AG66" s="10">
        <f>3/24000000*OO[[#This Row],[89 (30JUN1985 00:00:00)-Water Temperature (C)]]*OO[[#This Row],[31]]</f>
        <v>4.9136441736575007E-6</v>
      </c>
      <c r="AH66" s="10">
        <f>3/24000000*OO[[#This Row],[90 (30JUN1985 03:00:00)-Water Temperature (C)]]*OO[[#This Row],[32]]</f>
        <v>4.4793131250187496E-6</v>
      </c>
      <c r="AI66" s="10">
        <f>3/24000000*OO[[#This Row],[91 (30JUN1985 06:00:00)-Water Temperature (C)]]*OO[[#This Row],[33]]</f>
        <v>4.1088796246249997E-6</v>
      </c>
      <c r="AJ66" s="10">
        <f>3/24000000*OO[[#This Row],[92 (30JUN1985 09:00:00)-Water Temperature (C)]]*OO[[#This Row],[34]]</f>
        <v>3.6839659021012496E-6</v>
      </c>
      <c r="AK66" s="10">
        <f>3/24000000*OO[[#This Row],[93 (30JUN1985 12:00:00)-Water Temperature (C)]]*OO[[#This Row],[35]]</f>
        <v>3.24390433101875E-6</v>
      </c>
      <c r="AL66" s="10">
        <f>3/24000000*OO[[#This Row],[94 (30JUN1985 15:00:00)-Water Temperature (C)]]*OO[[#This Row],[36]]</f>
        <v>3.1642181235704999E-6</v>
      </c>
      <c r="AM66" s="10">
        <f>3/24000000*OO[[#This Row],[95 (30JUN1985 18:00:00)-Water Temperature (C)]]*OO[[#This Row],[37]]</f>
        <v>3.3604800998437496E-6</v>
      </c>
      <c r="AN66" s="10">
        <f>3/24000000*OO[[#This Row],[96 (30JUN1985 21:00:00)-Water Temperature (C)]]*OO[[#This Row],[38]]</f>
        <v>3.3125321341875E-6</v>
      </c>
      <c r="AO66" s="10">
        <f>3/24000000*OO[[#This Row],[97 (01JUL1985 00:00:00)-Water Temperature (C)]]*OO[[#This Row],[39]]</f>
        <v>3.0513274745225002E-6</v>
      </c>
      <c r="AP66" s="10">
        <f>3/24000000*OO[[#This Row],[98 (01JUL1985 03:00:00)-Water Temperature (C)]]*OO[[#This Row],[40]]</f>
        <v>2.8267816543339998E-6</v>
      </c>
      <c r="AQ66" s="10">
        <f>3/24000000*OO[[#This Row],[99 (01JUL1985 06:00:00)-Water Temperature (C)]]*OO[[#This Row],[41]]</f>
        <v>2.6765441964318749E-6</v>
      </c>
      <c r="AR66" s="10">
        <f>3/24000000*OO[[#This Row],[100 (01JUL1985 09:00:00)-Water Temperature (C)]]*OO[[#This Row],[42]]</f>
        <v>2.5151924442125E-6</v>
      </c>
      <c r="AS66" s="10">
        <f>3/24000000*OO[[#This Row],[101 (01JUL1985 12:00:00)-Water Temperature (C)]]*OO[[#This Row],[43]]</f>
        <v>2.265964728681875E-6</v>
      </c>
      <c r="AT66" s="10">
        <f>3/24000000*OO[[#This Row],[102 (01JUL1985 15:00:00)-Water Temperature (C)]]*OO[[#This Row],[44]]</f>
        <v>2.0459335504449999E-6</v>
      </c>
      <c r="AU66" s="10">
        <f>3/24000000*OO[[#This Row],[103 (01JUL1985 18:00:00)-Water Temperature (C)]]*OO[[#This Row],[45]]</f>
        <v>1.8777356773857502E-6</v>
      </c>
      <c r="AV66" s="10">
        <f>3/24000000*OO[[#This Row],[104 (01JUL1985 21:00:00)-Water Temperature (C)]]*OO[[#This Row],[46]]</f>
        <v>1.7710073000798749E-6</v>
      </c>
      <c r="AW66" s="10">
        <f>3/24000000*OO[[#This Row],[105 (02JUL1985 00:00:00)-Water Temperature (C)]]*OO[[#This Row],[47]]</f>
        <v>1.6644882099239997E-6</v>
      </c>
      <c r="AX66" s="10">
        <f>3/24000000*OO[[#This Row],[106 (02JUL1985 03:00:00)-Water Temperature (C)]]*OO[[#This Row],[48]]</f>
        <v>1.5539152075098751E-6</v>
      </c>
      <c r="AY66" s="10">
        <f>3/24000000*OO[[#This Row],[107 (02JUL1985 06:00:00)-Water Temperature (C)]]*OO[[#This Row],[49]]</f>
        <v>1.4142458790169998E-6</v>
      </c>
      <c r="AZ66" s="10">
        <f>3/24000000*OO[[#This Row],[108 (02JUL1985 09:00:00)-Water Temperature (C)]]*OO[[#This Row],[50]]</f>
        <v>1.3668020527149998E-6</v>
      </c>
      <c r="BA66" s="10">
        <f>3/24000000*OO[[#This Row],[109 (02JUL1985 12:00:00)-Water Temperature (C)]]*OO[[#This Row],[51]]</f>
        <v>1.3973555279975E-6</v>
      </c>
      <c r="BB66" s="10">
        <f>3/24000000*OO[[#This Row],[110 (02JUL1985 15:00:00)-Water Temperature (C)]]*OO[[#This Row],[52]]</f>
        <v>1.5054626807437499E-6</v>
      </c>
      <c r="BC66" s="10">
        <f>3/24000000*OO[[#This Row],[111 (02JUL1985 18:00:00)-Water Temperature (C)]]*OO[[#This Row],[53]]</f>
        <v>1.6011353844527502E-6</v>
      </c>
      <c r="BD66" s="10">
        <f>3/24000000*OO[[#This Row],[112 (02JUL1985 21:00:00)-Water Temperature (C)]]*OO[[#This Row],[54]]</f>
        <v>1.581352855780125E-6</v>
      </c>
      <c r="BE66" s="10">
        <f>3/24000000*OO[[#This Row],[113 (03JUL1985 00:00:00)-Water Temperature (C)]]*OO[[#This Row],[55]]</f>
        <v>1.4959682869565E-6</v>
      </c>
      <c r="BF66" s="10">
        <f>3/24000000*OO[[#This Row],[114 (03JUL1985 03:00:00)-Water Temperature (C)]]*OO[[#This Row],[56]]</f>
        <v>1.3981798037742499E-6</v>
      </c>
      <c r="BG66" s="10">
        <f>3/24000000*OO[[#This Row],[115 (03JUL1985 06:00:00)-Water Temperature (C)]]*OO[[#This Row],[57]]</f>
        <v>1.2795715387855001E-6</v>
      </c>
      <c r="BH66" s="10">
        <f>3/24000000*OO[[#This Row],[116 (03JUL1985 09:00:00)-Water Temperature (C)]]*OO[[#This Row],[58]]</f>
        <v>1.2211458118031248E-6</v>
      </c>
      <c r="BI66" s="10">
        <f>3/24000000*OO[[#This Row],[117 (03JUL1985 12:00:00)-Water Temperature (C)]]*OO[[#This Row],[59]]</f>
        <v>1.2962973023817501E-6</v>
      </c>
      <c r="BJ66" s="10">
        <f>3/24000000*OO[[#This Row],[118 (03JUL1985 15:00:00)-Water Temperature (C)]]*OO[[#This Row],[60]]</f>
        <v>1.4735080681391247E-6</v>
      </c>
      <c r="BK66" s="10">
        <f>3/24000000*OO[[#This Row],[119 (03JUL1985 18:00:00)-Water Temperature (C)]]*OO[[#This Row],[61]]</f>
        <v>1.5811390131548751E-6</v>
      </c>
      <c r="BL66" s="10">
        <f>3/24000000*OO[[#This Row],[120 (03JUL1985 21:00:00)-Water Temperature (C)]]*OO[[#This Row],[62]]</f>
        <v>1.5414130069301247E-6</v>
      </c>
      <c r="BM66" s="10">
        <f>3/24000000*OO[[#This Row],[121 (04JUL1985 00:00:00)-Water Temperature (C)]]*OO[[#This Row],[63]]</f>
        <v>1.4500148134972498E-6</v>
      </c>
      <c r="BN66" s="10">
        <f>3/24000000*OO[[#This Row],[122 (04JUL1985 03:00:00)-Water Temperature (C)]]*OO[[#This Row],[64]]</f>
        <v>1.3659927848769999E-6</v>
      </c>
      <c r="BO66" s="10">
        <f>3/24000000*OO[[#This Row],[123 (04JUL1985 06:00:00)-Water Temperature (C)]]*OO[[#This Row],[65]]</f>
        <v>1.2406136918174999E-6</v>
      </c>
      <c r="BP66" s="10">
        <f>3/24000000*OO[[#This Row],[124 (04JUL1985 09:00:00)-Water Temperature (C)]]*OO[[#This Row],[66]]</f>
        <v>1.0936093214570001E-6</v>
      </c>
      <c r="BQ66" s="10">
        <f>3/24000000*OO[[#This Row],[125 (04JUL1985 12:00:00)-Water Temperature (C)]]*OO[[#This Row],[67]]</f>
        <v>9.3011390501599996E-7</v>
      </c>
      <c r="BR66" s="10">
        <f>3/24000000*OO[[#This Row],[126 (04JUL1985 15:00:00)-Water Temperature (C)]]*OO[[#This Row],[68]]</f>
        <v>7.7052763664312496E-7</v>
      </c>
      <c r="BS66" s="10">
        <f>3/24000000*OO[[#This Row],[127 (04JUL1985 18:00:00)-Water Temperature (C)]]*OO[[#This Row],[69]]</f>
        <v>6.5847154424699992E-7</v>
      </c>
      <c r="BT66" s="10">
        <f>3/24000000*OO[[#This Row],[128 (04JUL1985 21:00:00)-Water Temperature (C)]]*OO[[#This Row],[70]]</f>
        <v>6.2426561950350011E-7</v>
      </c>
      <c r="BU66" s="10">
        <f>3/24000000*OO[[#This Row],[129 (05JUL1985 00:00:00)-Water Temperature (C)]]*OO[[#This Row],[71]]</f>
        <v>6.0539028953587496E-7</v>
      </c>
      <c r="BV66" s="10">
        <f>3/24000000*OO[[#This Row],[130 (05JUL1985 03:00:00)-Water Temperature (C)]]*OO[[#This Row],[72]]</f>
        <v>5.689985824845E-7</v>
      </c>
      <c r="BW66" s="10">
        <f>3/24000000*OO[[#This Row],[131 (05JUL1985 06:00:00)-Water Temperature (C)]]*OO[[#This Row],[73]]</f>
        <v>5.0473174540649998E-7</v>
      </c>
      <c r="BX66" s="10">
        <f>3/24000000*OO[[#This Row],[132 (05JUL1985 09:00:00)-Water Temperature (C)]]*OO[[#This Row],[74]]</f>
        <v>4.9295698271199991E-7</v>
      </c>
      <c r="BY66" s="10">
        <f>3/24000000*OO[[#This Row],[133 (05JUL1985 12:00:00)-Water Temperature (C)]]*OO[[#This Row],[75]]</f>
        <v>6.0588728712874989E-7</v>
      </c>
      <c r="BZ66" s="10">
        <f>3/24000000*OO[[#This Row],[134 (05JUL1985 15:00:00)-Water Temperature (C)]]*OO[[#This Row],[76]]</f>
        <v>7.9988889964399992E-7</v>
      </c>
      <c r="CA66" s="10">
        <f>3/24000000*OO[[#This Row],[135 (05JUL1985 18:00:00)-Water Temperature (C)]]*OO[[#This Row],[77]]</f>
        <v>9.2708295790000003E-7</v>
      </c>
      <c r="CB66" s="10">
        <f>3/24000000*OO[[#This Row],[136 (05JUL1985 21:00:00)-Water Temperature (C)]]*OO[[#This Row],[78]]</f>
        <v>9.2091067187000004E-7</v>
      </c>
      <c r="CC66" s="10">
        <f>3/24000000*OO[[#This Row],[137 (06JUL1985 00:00:00)-Water Temperature (C)]]*OO[[#This Row],[79]]</f>
        <v>8.6036187585937499E-7</v>
      </c>
      <c r="CD66" s="10">
        <f>3/24000000*OO[[#This Row],[138 (06JUL1985 03:00:00)-Water Temperature (C)]]*OO[[#This Row],[80]]</f>
        <v>8.1448333897349985E-7</v>
      </c>
      <c r="CE66" s="10">
        <f>3/24000000*OO[[#This Row],[139 (06JUL1985 06:00:00)-Water Temperature (C)]]*OO[[#This Row],[81]]</f>
        <v>7.5264028544812492E-7</v>
      </c>
      <c r="CF66" s="10">
        <f>3/24000000*OO[[#This Row],[140 (06JUL1985 09:00:00)-Water Temperature (C)]]*OO[[#This Row],[82]]</f>
        <v>6.5742155985812496E-7</v>
      </c>
      <c r="CG66" s="10">
        <f>3/24000000*OO[[#This Row],[141 (06JUL1985 12:00:00)-Water Temperature (C)]]*OO[[#This Row],[83]]</f>
        <v>5.5500834942187501E-7</v>
      </c>
      <c r="CH66" s="10">
        <f>3/24000000*OO[[#This Row],[142 (06JUL1985 15:00:00)-Water Temperature (C)]]*OO[[#This Row],[84]]</f>
        <v>4.7260011226400002E-7</v>
      </c>
      <c r="CI66" s="10">
        <f>3/24000000*OO[[#This Row],[143 (06JUL1985 18:00:00)-Water Temperature (C)]]*OO[[#This Row],[85]]</f>
        <v>4.3404612748737501E-7</v>
      </c>
      <c r="CJ66" s="10">
        <f>3/24000000*OO[[#This Row],[144 (06JUL1985 21:00:00)-Water Temperature (C)]]*OO[[#This Row],[86]]</f>
        <v>4.2005527297874992E-7</v>
      </c>
      <c r="CK66" s="10">
        <f>3/24000000*OO[[#This Row],[145 (07JUL1985 00:00:00)-Water Temperature (C)]]*OO[[#This Row],[87]]</f>
        <v>4.0252457896949995E-7</v>
      </c>
      <c r="CL66" s="10">
        <f>3/24000000*OO[[#This Row],[146 (07JUL1985 03:00:00)-Water Temperature (C)]]*OO[[#This Row],[88]]</f>
        <v>3.7809344972974994E-7</v>
      </c>
      <c r="CM66" s="10">
        <f>3/24000000*OO[[#This Row],[147 (07JUL1985 06:00:00)-Water Temperature (C)]]*OO[[#This Row],[89]]</f>
        <v>3.4941224816999999E-7</v>
      </c>
      <c r="CN66" s="10">
        <f>3/24000000*OO[[#This Row],[148 (07JUL1985 09:00:00)-Water Temperature (C)]]*OO[[#This Row],[90]]</f>
        <v>3.3583531299399995E-7</v>
      </c>
      <c r="CO66" s="10">
        <f>3/24000000*OO[[#This Row],[149 (07JUL1985 12:00:00)-Water Temperature (C)]]*OO[[#This Row],[91]]</f>
        <v>3.3281408585812492E-7</v>
      </c>
      <c r="CP66" s="10">
        <f>3/24000000*OO[[#This Row],[150 (07JUL1985 15:00:00)-Water Temperature (C)]]*OO[[#This Row],[92]]</f>
        <v>3.5297168643774995E-7</v>
      </c>
      <c r="CQ66" s="10">
        <f>3/24000000*OO[[#This Row],[151 (07JUL1985 18:00:00)-Water Temperature (C)]]*OO[[#This Row],[93]]</f>
        <v>3.9908592507712499E-7</v>
      </c>
      <c r="CR66" s="10">
        <f>3/24000000*OO[[#This Row],[152 (07JUL1985 21:00:00)-Water Temperature (C)]]*OO[[#This Row],[94]]</f>
        <v>4.276289746645E-7</v>
      </c>
      <c r="CS66" s="10">
        <f>3/24000000*OO[[#This Row],[153 (08JUL1985 00:00:00)-Water Temperature (C)]]*OO[[#This Row],[95]]</f>
        <v>4.0701424279599998E-7</v>
      </c>
      <c r="CT66" s="10">
        <f>3/24000000*OO[[#This Row],[154 (08JUL1985 03:00:00)-Water Temperature (C)]]*OO[[#This Row],[96]]</f>
        <v>3.7592293638824994E-7</v>
      </c>
      <c r="CU66" s="10">
        <f>3/24000000*OO[[#This Row],[155 (08JUL1985 06:00:00)-Water Temperature (C)]]*OO[[#This Row],[97]]</f>
        <v>3.5028294575399996E-7</v>
      </c>
      <c r="CV66" s="10">
        <f>3/24000000*OO[[#This Row],[156 (08JUL1985 09:00:00)-Water Temperature (C)]]*OO[[#This Row],[98]]</f>
        <v>3.3699653492650003E-7</v>
      </c>
      <c r="CW66" s="10">
        <f>3/24000000*OO[[#This Row],[157 (08JUL1985 12:00:00)-Water Temperature (C)]]*OO[[#This Row],[99]]</f>
        <v>3.0927527501750001E-7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1.8815660436511896E-18</v>
      </c>
      <c r="D67" s="10">
        <f>3/24*OO[[#This Row],[60 (26JUN1985 09:00:00)-Water Temperature (C)]]*OO[[#This Row],[2]]/SUM(OO[2])</f>
        <v>5.5889404767115483E-8</v>
      </c>
      <c r="E67" s="10">
        <f>3/24*OO[[#This Row],[61 (26JUN1985 12:00:00)-Water Temperature (C)]]*OO[[#This Row],[3]]/SUM(OO[3])</f>
        <v>1.6711394096513503E-3</v>
      </c>
      <c r="F67" s="10">
        <f>3/24*OO[[#This Row],[62 (26JUN1985 15:00:00)-Water Temperature (C)]]*OO[[#This Row],[4]]/SUM(OO[4])</f>
        <v>3.4236653061304884E-2</v>
      </c>
      <c r="G67" s="10">
        <f>3/24*OO[[#This Row],[63 (26JUN1985 18:00:00)-Water Temperature (C)]]*OO[[#This Row],[5]]/SUM(OO[5])</f>
        <v>5.9213008626263164E-2</v>
      </c>
      <c r="H67" s="10">
        <f>3/24*OO[[#This Row],[64 (26JUN1985 21:00:00)-Water Temperature (C)]]*OO[[#This Row],[6]]/SUM(OO[6])</f>
        <v>2.5825047198478477E-2</v>
      </c>
      <c r="I67" s="10">
        <f>3/24*OO[[#This Row],[65 (27JUN1985 00:00:00)-Water Temperature (C)]]*OO[[#This Row],[7]]/SUM(OO[7])</f>
        <v>4.7435819339839043E-3</v>
      </c>
      <c r="J67" s="10">
        <f>3/24*OO[[#This Row],[66 (27JUN1985 03:00:00)-Water Temperature (C)]]*OO[[#This Row],[8]]/SUM(OO[8])</f>
        <v>5.2564680540676185E-4</v>
      </c>
      <c r="K67" s="10">
        <f>3/24*OO[[#This Row],[67 (27JUN1985 06:00:00)-Water Temperature (C)]]*OO[[#This Row],[9]]/SUM(OO[9])</f>
        <v>5.3102361356635364E-5</v>
      </c>
      <c r="L67" s="10">
        <f>3/24*OO[[#This Row],[68 (27JUN1985 09:00:00)-Water Temperature (C)]]*OO[[#This Row],[10]]/SUM(OO[10])</f>
        <v>1.340899373449847E-5</v>
      </c>
      <c r="M67" s="10">
        <f>3/24*OO[[#This Row],[69 (27JUN1985 12:00:00)-Water Temperature (C)]]*OO[[#This Row],[11]]/SUM(OO[11])</f>
        <v>1.0182008550923975E-5</v>
      </c>
      <c r="N67" s="10">
        <f>3/24*OO[[#This Row],[70 (27JUN1985 15:00:00)-Water Temperature (C)]]*OO[[#This Row],[12]]/SUM(OO[12])</f>
        <v>1.0356151541549167E-5</v>
      </c>
      <c r="O67" s="10">
        <f>3/24*OO[[#This Row],[71 (27JUN1985 18:00:00)-Water Temperature (C)]]*OO[[#This Row],[13]]/SUM(OO[13])</f>
        <v>1.2696562203368112E-5</v>
      </c>
      <c r="P67" s="10">
        <f>3/24*OO[[#This Row],[72 (27JUN1985 21:00:00)-Water Temperature (C)]]*OO[[#This Row],[14]]/SUM(OO[14])</f>
        <v>1.7228761561990159E-5</v>
      </c>
      <c r="Q67" s="10">
        <f>3/24*OO[[#This Row],[73 (28JUN1985 00:00:00)-Water Temperature (C)]]*OO[[#This Row],[15]]/SUM(OO[15])</f>
        <v>2.0591388044062337E-5</v>
      </c>
      <c r="R67" s="10">
        <f>3/24*OO[[#This Row],[74 (28JUN1985 03:00:00)-Water Temperature (C)]]*OO[[#This Row],[16]]/SUM(OO[16])</f>
        <v>2.1072930941694712E-5</v>
      </c>
      <c r="S67" s="10">
        <f>3/24*OO[[#This Row],[75 (28JUN1985 06:00:00)-Water Temperature (C)]]*OO[[#This Row],[17]]/SUM(OO[17])</f>
        <v>1.9156845747721467E-5</v>
      </c>
      <c r="T67" s="10">
        <f>3/24*OO[[#This Row],[76 (28JUN1985 09:00:00)-Water Temperature (C)]]*OO[[#This Row],[18]]/SUM(OO[18])</f>
        <v>1.6662870018724453E-5</v>
      </c>
      <c r="U67" s="10">
        <f>3/24*OO[[#This Row],[77 (28JUN1985 12:00:00)-Water Temperature (C)]]*OO[[#This Row],[19]]/SUM(OO[19])</f>
        <v>1.406239257323423E-5</v>
      </c>
      <c r="V67" s="10">
        <f>3/24000000*OO[[#This Row],[78 (28JUN1985 15:00:00)-Water Temperature (C)]]*OO[[#This Row],[20]]</f>
        <v>1.1919835347997499E-5</v>
      </c>
      <c r="W67" s="10">
        <f>3/24000000*OO[[#This Row],[79 (28JUN1985 18:00:00)-Water Temperature (C)]]*OO[[#This Row],[21]]</f>
        <v>1.0122492103814999E-5</v>
      </c>
      <c r="X67" s="10">
        <f>3/24000000*OO[[#This Row],[80 (28JUN1985 21:00:00)-Water Temperature (C)]]*OO[[#This Row],[22]]</f>
        <v>8.0028247531225006E-6</v>
      </c>
      <c r="Y67" s="10">
        <f>3/24000000*OO[[#This Row],[81 (29JUN1985 00:00:00)-Water Temperature (C)]]*OO[[#This Row],[23]]</f>
        <v>5.7502768387925E-6</v>
      </c>
      <c r="Z67" s="10">
        <f>3/24000000*OO[[#This Row],[82 (29JUN1985 03:00:00)-Water Temperature (C)]]*OO[[#This Row],[24]]</f>
        <v>3.9942415745324992E-6</v>
      </c>
      <c r="AA67" s="10">
        <f>3/24000000*OO[[#This Row],[83 (29JUN1985 06:00:00)-Water Temperature (C)]]*OO[[#This Row],[25]]</f>
        <v>2.8626000190687504E-6</v>
      </c>
      <c r="AB67" s="10">
        <f>3/24000000*OO[[#This Row],[84 (29JUN1985 09:00:00)-Water Temperature (C)]]*OO[[#This Row],[26]]</f>
        <v>2.3348619083875E-6</v>
      </c>
      <c r="AC67" s="10">
        <f>3/24000000*OO[[#This Row],[85 (29JUN1985 12:00:00)-Water Temperature (C)]]*OO[[#This Row],[27]]</f>
        <v>2.2244565960587495E-6</v>
      </c>
      <c r="AD67" s="10">
        <f>3/24000000*OO[[#This Row],[86 (29JUN1985 15:00:00)-Water Temperature (C)]]*OO[[#This Row],[28]]</f>
        <v>2.4568466905972498E-6</v>
      </c>
      <c r="AE67" s="10">
        <f>3/24000000*OO[[#This Row],[88 (29JUN1985 21:00:00)-Water Temperature (C)]]*OO[[#This Row],[30]]</f>
        <v>2.9060768325355004E-6</v>
      </c>
      <c r="AF67" s="10">
        <f>3/24000000*OO[[#This Row],[88 (29JUN1985 21:00:00)-Water Temperature (C)]]*OO[[#This Row],[30]]</f>
        <v>2.9060768325355004E-6</v>
      </c>
      <c r="AG67" s="10">
        <f>3/24000000*OO[[#This Row],[89 (30JUN1985 00:00:00)-Water Temperature (C)]]*OO[[#This Row],[31]]</f>
        <v>2.6938932164715002E-6</v>
      </c>
      <c r="AH67" s="10">
        <f>3/24000000*OO[[#This Row],[90 (30JUN1985 03:00:00)-Water Temperature (C)]]*OO[[#This Row],[32]]</f>
        <v>2.4552333477902497E-6</v>
      </c>
      <c r="AI67" s="10">
        <f>3/24000000*OO[[#This Row],[91 (30JUN1985 06:00:00)-Water Temperature (C)]]*OO[[#This Row],[33]]</f>
        <v>2.2551007288074997E-6</v>
      </c>
      <c r="AJ67" s="10">
        <f>3/24000000*OO[[#This Row],[92 (30JUN1985 09:00:00)-Water Temperature (C)]]*OO[[#This Row],[34]]</f>
        <v>2.0389406040911251E-6</v>
      </c>
      <c r="AK67" s="10">
        <f>3/24000000*OO[[#This Row],[93 (30JUN1985 12:00:00)-Water Temperature (C)]]*OO[[#This Row],[35]]</f>
        <v>1.8092061921626248E-6</v>
      </c>
      <c r="AL67" s="10">
        <f>3/24000000*OO[[#This Row],[94 (30JUN1985 15:00:00)-Water Temperature (C)]]*OO[[#This Row],[36]]</f>
        <v>1.756390396621875E-6</v>
      </c>
      <c r="AM67" s="10">
        <f>3/24000000*OO[[#This Row],[95 (30JUN1985 18:00:00)-Water Temperature (C)]]*OO[[#This Row],[37]]</f>
        <v>1.845213821633875E-6</v>
      </c>
      <c r="AN67" s="10">
        <f>3/24000000*OO[[#This Row],[96 (30JUN1985 21:00:00)-Water Temperature (C)]]*OO[[#This Row],[38]]</f>
        <v>1.8133445460912499E-6</v>
      </c>
      <c r="AO67" s="10">
        <f>3/24000000*OO[[#This Row],[97 (01JUL1985 00:00:00)-Water Temperature (C)]]*OO[[#This Row],[39]]</f>
        <v>1.6720104138815E-6</v>
      </c>
      <c r="AP67" s="10">
        <f>3/24000000*OO[[#This Row],[98 (01JUL1985 03:00:00)-Water Temperature (C)]]*OO[[#This Row],[40]]</f>
        <v>1.54561444710375E-6</v>
      </c>
      <c r="AQ67" s="10">
        <f>3/24000000*OO[[#This Row],[99 (01JUL1985 06:00:00)-Water Temperature (C)]]*OO[[#This Row],[41]]</f>
        <v>1.4649190296599999E-6</v>
      </c>
      <c r="AR67" s="10">
        <f>3/24000000*OO[[#This Row],[100 (01JUL1985 09:00:00)-Water Temperature (C)]]*OO[[#This Row],[42]]</f>
        <v>1.389438580668E-6</v>
      </c>
      <c r="AS67" s="10">
        <f>3/24000000*OO[[#This Row],[101 (01JUL1985 12:00:00)-Water Temperature (C)]]*OO[[#This Row],[43]]</f>
        <v>1.2613612920507501E-6</v>
      </c>
      <c r="AT67" s="10">
        <f>3/24000000*OO[[#This Row],[102 (01JUL1985 15:00:00)-Water Temperature (C)]]*OO[[#This Row],[44]]</f>
        <v>1.1378840938127499E-6</v>
      </c>
      <c r="AU67" s="10">
        <f>3/24000000*OO[[#This Row],[103 (01JUL1985 18:00:00)-Water Temperature (C)]]*OO[[#This Row],[45]]</f>
        <v>1.0353285969468749E-6</v>
      </c>
      <c r="AV67" s="10">
        <f>3/24000000*OO[[#This Row],[104 (01JUL1985 21:00:00)-Water Temperature (C)]]*OO[[#This Row],[46]]</f>
        <v>9.7007093073137488E-7</v>
      </c>
      <c r="AW67" s="10">
        <f>3/24000000*OO[[#This Row],[105 (02JUL1985 00:00:00)-Water Temperature (C)]]*OO[[#This Row],[47]]</f>
        <v>9.0939026863099993E-7</v>
      </c>
      <c r="AX67" s="10">
        <f>3/24000000*OO[[#This Row],[106 (02JUL1985 03:00:00)-Water Temperature (C)]]*OO[[#This Row],[48]]</f>
        <v>8.5080846888799989E-7</v>
      </c>
      <c r="AY67" s="10">
        <f>3/24000000*OO[[#This Row],[107 (02JUL1985 06:00:00)-Water Temperature (C)]]*OO[[#This Row],[49]]</f>
        <v>7.7829843813549994E-7</v>
      </c>
      <c r="AZ67" s="10">
        <f>3/24000000*OO[[#This Row],[108 (02JUL1985 09:00:00)-Water Temperature (C)]]*OO[[#This Row],[50]]</f>
        <v>7.5508773311549999E-7</v>
      </c>
      <c r="BA67" s="10">
        <f>3/24000000*OO[[#This Row],[109 (02JUL1985 12:00:00)-Water Temperature (C)]]*OO[[#This Row],[51]]</f>
        <v>7.6972684592937502E-7</v>
      </c>
      <c r="BB67" s="10">
        <f>3/24000000*OO[[#This Row],[110 (02JUL1985 15:00:00)-Water Temperature (C)]]*OO[[#This Row],[52]]</f>
        <v>8.2672322441474992E-7</v>
      </c>
      <c r="BC67" s="10">
        <f>3/24000000*OO[[#This Row],[111 (02JUL1985 18:00:00)-Water Temperature (C)]]*OO[[#This Row],[53]]</f>
        <v>8.7542929694387495E-7</v>
      </c>
      <c r="BD67" s="10">
        <f>3/24000000*OO[[#This Row],[112 (02JUL1985 21:00:00)-Water Temperature (C)]]*OO[[#This Row],[54]]</f>
        <v>8.6311793642424989E-7</v>
      </c>
      <c r="BE67" s="10">
        <f>3/24000000*OO[[#This Row],[113 (03JUL1985 00:00:00)-Water Temperature (C)]]*OO[[#This Row],[55]]</f>
        <v>8.1769637035812498E-7</v>
      </c>
      <c r="BF67" s="10">
        <f>3/24000000*OO[[#This Row],[114 (03JUL1985 03:00:00)-Water Temperature (C)]]*OO[[#This Row],[56]]</f>
        <v>7.6519842588437492E-7</v>
      </c>
      <c r="BG67" s="10">
        <f>3/24000000*OO[[#This Row],[115 (03JUL1985 06:00:00)-Water Temperature (C)]]*OO[[#This Row],[57]]</f>
        <v>7.04222508394E-7</v>
      </c>
      <c r="BH67" s="10">
        <f>3/24000000*OO[[#This Row],[116 (03JUL1985 09:00:00)-Water Temperature (C)]]*OO[[#This Row],[58]]</f>
        <v>6.7557290445100005E-7</v>
      </c>
      <c r="BI67" s="10">
        <f>3/24000000*OO[[#This Row],[117 (03JUL1985 12:00:00)-Water Temperature (C)]]*OO[[#This Row],[59]]</f>
        <v>7.1557521353849988E-7</v>
      </c>
      <c r="BJ67" s="10">
        <f>3/24000000*OO[[#This Row],[118 (03JUL1985 15:00:00)-Water Temperature (C)]]*OO[[#This Row],[60]]</f>
        <v>8.0829810240562497E-7</v>
      </c>
      <c r="BK67" s="10">
        <f>3/24000000*OO[[#This Row],[119 (03JUL1985 18:00:00)-Water Temperature (C)]]*OO[[#This Row],[61]]</f>
        <v>8.6445829871999999E-7</v>
      </c>
      <c r="BL67" s="10">
        <f>3/24000000*OO[[#This Row],[120 (03JUL1985 21:00:00)-Water Temperature (C)]]*OO[[#This Row],[62]]</f>
        <v>8.4263355597524997E-7</v>
      </c>
      <c r="BM67" s="10">
        <f>3/24000000*OO[[#This Row],[121 (04JUL1985 00:00:00)-Water Temperature (C)]]*OO[[#This Row],[63]]</f>
        <v>7.9211752565400012E-7</v>
      </c>
      <c r="BN67" s="10">
        <f>3/24000000*OO[[#This Row],[122 (04JUL1985 03:00:00)-Water Temperature (C)]]*OO[[#This Row],[64]]</f>
        <v>7.4667743429125002E-7</v>
      </c>
      <c r="BO67" s="10">
        <f>3/24000000*OO[[#This Row],[123 (04JUL1985 06:00:00)-Water Temperature (C)]]*OO[[#This Row],[65]]</f>
        <v>6.8316577278074998E-7</v>
      </c>
      <c r="BP67" s="10">
        <f>3/24000000*OO[[#This Row],[124 (04JUL1985 09:00:00)-Water Temperature (C)]]*OO[[#This Row],[66]]</f>
        <v>6.0868880797624999E-7</v>
      </c>
      <c r="BQ67" s="10">
        <f>3/24000000*OO[[#This Row],[125 (04JUL1985 12:00:00)-Water Temperature (C)]]*OO[[#This Row],[67]]</f>
        <v>5.1981005409524994E-7</v>
      </c>
      <c r="BR67" s="10">
        <f>3/24000000*OO[[#This Row],[126 (04JUL1985 15:00:00)-Water Temperature (C)]]*OO[[#This Row],[68]]</f>
        <v>4.2970324985000002E-7</v>
      </c>
      <c r="BS67" s="10">
        <f>3/24000000*OO[[#This Row],[127 (04JUL1985 18:00:00)-Water Temperature (C)]]*OO[[#This Row],[69]]</f>
        <v>3.6356085626700002E-7</v>
      </c>
      <c r="BT67" s="10">
        <f>3/24000000*OO[[#This Row],[128 (04JUL1985 21:00:00)-Water Temperature (C)]]*OO[[#This Row],[70]]</f>
        <v>3.4076684343750002E-7</v>
      </c>
      <c r="BU67" s="10">
        <f>3/24000000*OO[[#This Row],[129 (05JUL1985 00:00:00)-Water Temperature (C)]]*OO[[#This Row],[71]]</f>
        <v>3.3010315516549995E-7</v>
      </c>
      <c r="BV67" s="10">
        <f>3/24000000*OO[[#This Row],[130 (05JUL1985 03:00:00)-Water Temperature (C)]]*OO[[#This Row],[72]]</f>
        <v>3.1197799746562497E-7</v>
      </c>
      <c r="BW67" s="10">
        <f>3/24000000*OO[[#This Row],[131 (05JUL1985 06:00:00)-Water Temperature (C)]]*OO[[#This Row],[73]]</f>
        <v>2.7857019747274996E-7</v>
      </c>
      <c r="BX67" s="10">
        <f>3/24000000*OO[[#This Row],[132 (05JUL1985 09:00:00)-Water Temperature (C)]]*OO[[#This Row],[74]]</f>
        <v>2.7166903366049997E-7</v>
      </c>
      <c r="BY67" s="10">
        <f>3/24000000*OO[[#This Row],[133 (05JUL1985 12:00:00)-Water Temperature (C)]]*OO[[#This Row],[75]]</f>
        <v>3.3115227465812495E-7</v>
      </c>
      <c r="BZ67" s="10">
        <f>3/24000000*OO[[#This Row],[134 (05JUL1985 15:00:00)-Water Temperature (C)]]*OO[[#This Row],[76]]</f>
        <v>4.3547804211999998E-7</v>
      </c>
      <c r="CA67" s="10">
        <f>3/24000000*OO[[#This Row],[135 (05JUL1985 18:00:00)-Water Temperature (C)]]*OO[[#This Row],[77]]</f>
        <v>5.0495746951199999E-7</v>
      </c>
      <c r="CB67" s="10">
        <f>3/24000000*OO[[#This Row],[136 (05JUL1985 21:00:00)-Water Temperature (C)]]*OO[[#This Row],[78]]</f>
        <v>5.0298657826237492E-7</v>
      </c>
      <c r="CC67" s="10">
        <f>3/24000000*OO[[#This Row],[137 (06JUL1985 00:00:00)-Water Temperature (C)]]*OO[[#This Row],[79]]</f>
        <v>4.7013743220937501E-7</v>
      </c>
      <c r="CD67" s="10">
        <f>3/24000000*OO[[#This Row],[138 (06JUL1985 03:00:00)-Water Temperature (C)]]*OO[[#This Row],[80]]</f>
        <v>4.4459289763199994E-7</v>
      </c>
      <c r="CE67" s="10">
        <f>3/24000000*OO[[#This Row],[139 (06JUL1985 06:00:00)-Water Temperature (C)]]*OO[[#This Row],[81]]</f>
        <v>4.1325511011086246E-7</v>
      </c>
      <c r="CF67" s="10">
        <f>3/24000000*OO[[#This Row],[140 (06JUL1985 09:00:00)-Water Temperature (C)]]*OO[[#This Row],[82]]</f>
        <v>3.65400304297E-7</v>
      </c>
      <c r="CG67" s="10">
        <f>3/24000000*OO[[#This Row],[141 (06JUL1985 12:00:00)-Water Temperature (C)]]*OO[[#This Row],[83]]</f>
        <v>3.1067021617462501E-7</v>
      </c>
      <c r="CH67" s="10">
        <f>3/24000000*OO[[#This Row],[142 (06JUL1985 15:00:00)-Water Temperature (C)]]*OO[[#This Row],[84]]</f>
        <v>2.6342907621783751E-7</v>
      </c>
      <c r="CI67" s="10">
        <f>3/24000000*OO[[#This Row],[143 (06JUL1985 18:00:00)-Water Temperature (C)]]*OO[[#This Row],[85]]</f>
        <v>2.3946343238782495E-7</v>
      </c>
      <c r="CJ67" s="10">
        <f>3/24000000*OO[[#This Row],[144 (06JUL1985 21:00:00)-Water Temperature (C)]]*OO[[#This Row],[86]]</f>
        <v>2.2959803311710003E-7</v>
      </c>
      <c r="CK67" s="10">
        <f>3/24000000*OO[[#This Row],[145 (07JUL1985 00:00:00)-Water Temperature (C)]]*OO[[#This Row],[87]]</f>
        <v>2.1955398427612501E-7</v>
      </c>
      <c r="CL67" s="10">
        <f>3/24000000*OO[[#This Row],[146 (07JUL1985 03:00:00)-Water Temperature (C)]]*OO[[#This Row],[88]]</f>
        <v>2.0688716971834998E-7</v>
      </c>
      <c r="CM67" s="10">
        <f>3/24000000*OO[[#This Row],[147 (07JUL1985 06:00:00)-Water Temperature (C)]]*OO[[#This Row],[89]]</f>
        <v>1.9187387494478752E-7</v>
      </c>
      <c r="CN67" s="10">
        <f>3/24000000*OO[[#This Row],[148 (07JUL1985 09:00:00)-Water Temperature (C)]]*OO[[#This Row],[90]]</f>
        <v>1.8507953522499998E-7</v>
      </c>
      <c r="CO67" s="10">
        <f>3/24000000*OO[[#This Row],[149 (07JUL1985 12:00:00)-Water Temperature (C)]]*OO[[#This Row],[91]]</f>
        <v>1.8322468556250002E-7</v>
      </c>
      <c r="CP67" s="10">
        <f>3/24000000*OO[[#This Row],[150 (07JUL1985 15:00:00)-Water Temperature (C)]]*OO[[#This Row],[92]]</f>
        <v>1.9381296696020002E-7</v>
      </c>
      <c r="CQ67" s="10">
        <f>3/24000000*OO[[#This Row],[151 (07JUL1985 18:00:00)-Water Temperature (C)]]*OO[[#This Row],[93]]</f>
        <v>2.179029854001E-7</v>
      </c>
      <c r="CR67" s="10">
        <f>3/24000000*OO[[#This Row],[152 (07JUL1985 21:00:00)-Water Temperature (C)]]*OO[[#This Row],[94]]</f>
        <v>2.329909955922375E-7</v>
      </c>
      <c r="CS67" s="10">
        <f>3/24000000*OO[[#This Row],[153 (08JUL1985 00:00:00)-Water Temperature (C)]]*OO[[#This Row],[95]]</f>
        <v>2.223905116145625E-7</v>
      </c>
      <c r="CT67" s="10">
        <f>3/24000000*OO[[#This Row],[154 (08JUL1985 03:00:00)-Water Temperature (C)]]*OO[[#This Row],[96]]</f>
        <v>2.0578536761062501E-7</v>
      </c>
      <c r="CU67" s="10">
        <f>3/24000000*OO[[#This Row],[155 (08JUL1985 06:00:00)-Water Temperature (C)]]*OO[[#This Row],[97]]</f>
        <v>1.9174746653350002E-7</v>
      </c>
      <c r="CV67" s="10">
        <f>3/24000000*OO[[#This Row],[156 (08JUL1985 09:00:00)-Water Temperature (C)]]*OO[[#This Row],[98]]</f>
        <v>1.8544090498059998E-7</v>
      </c>
      <c r="CW67" s="10">
        <f>3/24000000*OO[[#This Row],[157 (08JUL1985 12:00:00)-Water Temperature (C)]]*OO[[#This Row],[99]]</f>
        <v>1.7111031268754998E-7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6.2162287897573593E-19</v>
      </c>
      <c r="D68" s="10">
        <f>3/24*OO[[#This Row],[60 (26JUN1985 09:00:00)-Water Temperature (C)]]*OO[[#This Row],[2]]/SUM(OO[2])</f>
        <v>2.4525708486396765E-8</v>
      </c>
      <c r="E68" s="10">
        <f>3/24*OO[[#This Row],[61 (26JUN1985 12:00:00)-Water Temperature (C)]]*OO[[#This Row],[3]]/SUM(OO[3])</f>
        <v>1.2301730418778744E-3</v>
      </c>
      <c r="F68" s="10">
        <f>3/24*OO[[#This Row],[62 (26JUN1985 15:00:00)-Water Temperature (C)]]*OO[[#This Row],[4]]/SUM(OO[4])</f>
        <v>2.9697754926943709E-2</v>
      </c>
      <c r="G68" s="10">
        <f>3/24*OO[[#This Row],[63 (26JUN1985 18:00:00)-Water Temperature (C)]]*OO[[#This Row],[5]]/SUM(OO[5])</f>
        <v>5.6956962113581852E-2</v>
      </c>
      <c r="H68" s="10">
        <f>3/24*OO[[#This Row],[64 (26JUN1985 21:00:00)-Water Temperature (C)]]*OO[[#This Row],[6]]/SUM(OO[6])</f>
        <v>2.6869797850712789E-2</v>
      </c>
      <c r="I68" s="10">
        <f>3/24*OO[[#This Row],[65 (27JUN1985 00:00:00)-Water Temperature (C)]]*OO[[#This Row],[7]]/SUM(OO[7])</f>
        <v>5.2498727312735817E-3</v>
      </c>
      <c r="J68" s="10">
        <f>3/24*OO[[#This Row],[66 (27JUN1985 03:00:00)-Water Temperature (C)]]*OO[[#This Row],[8]]/SUM(OO[8])</f>
        <v>6.0651470446978811E-4</v>
      </c>
      <c r="K68" s="10">
        <f>3/24*OO[[#This Row],[67 (27JUN1985 06:00:00)-Water Temperature (C)]]*OO[[#This Row],[9]]/SUM(OO[9])</f>
        <v>6.0827394166144676E-5</v>
      </c>
      <c r="L68" s="10">
        <f>3/24*OO[[#This Row],[68 (27JUN1985 09:00:00)-Water Temperature (C)]]*OO[[#This Row],[10]]/SUM(OO[10])</f>
        <v>1.372142804777132E-5</v>
      </c>
      <c r="M68" s="10">
        <f>3/24*OO[[#This Row],[69 (27JUN1985 12:00:00)-Water Temperature (C)]]*OO[[#This Row],[11]]/SUM(OO[11])</f>
        <v>9.8564940339305879E-6</v>
      </c>
      <c r="N68" s="10">
        <f>3/24*OO[[#This Row],[70 (27JUN1985 15:00:00)-Water Temperature (C)]]*OO[[#This Row],[12]]/SUM(OO[12])</f>
        <v>9.8964664981607807E-6</v>
      </c>
      <c r="O68" s="10">
        <f>3/24*OO[[#This Row],[71 (27JUN1985 18:00:00)-Water Temperature (C)]]*OO[[#This Row],[13]]/SUM(OO[13])</f>
        <v>1.1901182517216645E-5</v>
      </c>
      <c r="P68" s="10">
        <f>3/24*OO[[#This Row],[72 (27JUN1985 21:00:00)-Water Temperature (C)]]*OO[[#This Row],[14]]/SUM(OO[14])</f>
        <v>1.6051292940726024E-5</v>
      </c>
      <c r="Q68" s="10">
        <f>3/24*OO[[#This Row],[73 (28JUN1985 00:00:00)-Water Temperature (C)]]*OO[[#This Row],[15]]/SUM(OO[15])</f>
        <v>1.9346033341828478E-5</v>
      </c>
      <c r="R68" s="10">
        <f>3/24*OO[[#This Row],[74 (28JUN1985 03:00:00)-Water Temperature (C)]]*OO[[#This Row],[16]]/SUM(OO[16])</f>
        <v>1.9969965390286034E-5</v>
      </c>
      <c r="S68" s="10">
        <f>3/24*OO[[#This Row],[75 (28JUN1985 06:00:00)-Water Temperature (C)]]*OO[[#This Row],[17]]/SUM(OO[17])</f>
        <v>1.8277838979006912E-5</v>
      </c>
      <c r="T68" s="10">
        <f>3/24*OO[[#This Row],[76 (28JUN1985 09:00:00)-Water Temperature (C)]]*OO[[#This Row],[18]]/SUM(OO[18])</f>
        <v>1.5982498831575724E-5</v>
      </c>
      <c r="U68" s="10">
        <f>3/24*OO[[#This Row],[77 (28JUN1985 12:00:00)-Water Temperature (C)]]*OO[[#This Row],[19]]/SUM(OO[19])</f>
        <v>1.3498945595984376E-5</v>
      </c>
      <c r="V68" s="10">
        <f>3/24000000*OO[[#This Row],[78 (28JUN1985 15:00:00)-Water Temperature (C)]]*OO[[#This Row],[20]]</f>
        <v>1.1422323620342499E-5</v>
      </c>
      <c r="W68" s="10">
        <f>3/24000000*OO[[#This Row],[79 (28JUN1985 18:00:00)-Water Temperature (C)]]*OO[[#This Row],[21]]</f>
        <v>9.6796155875700002E-6</v>
      </c>
      <c r="X68" s="10">
        <f>3/24000000*OO[[#This Row],[80 (28JUN1985 21:00:00)-Water Temperature (C)]]*OO[[#This Row],[22]]</f>
        <v>7.6797759195974997E-6</v>
      </c>
      <c r="Y68" s="10">
        <f>3/24000000*OO[[#This Row],[81 (29JUN1985 00:00:00)-Water Temperature (C)]]*OO[[#This Row],[23]]</f>
        <v>5.5483132737812499E-6</v>
      </c>
      <c r="Z68" s="10">
        <f>3/24000000*OO[[#This Row],[82 (29JUN1985 03:00:00)-Water Temperature (C)]]*OO[[#This Row],[24]]</f>
        <v>3.8540886185812493E-6</v>
      </c>
      <c r="AA68" s="10">
        <f>3/24000000*OO[[#This Row],[83 (29JUN1985 06:00:00)-Water Temperature (C)]]*OO[[#This Row],[25]]</f>
        <v>2.7572244432149997E-6</v>
      </c>
      <c r="AB68" s="10">
        <f>3/24000000*OO[[#This Row],[84 (29JUN1985 09:00:00)-Water Temperature (C)]]*OO[[#This Row],[26]]</f>
        <v>2.2385061428024996E-6</v>
      </c>
      <c r="AC68" s="10">
        <f>3/24000000*OO[[#This Row],[85 (29JUN1985 12:00:00)-Water Temperature (C)]]*OO[[#This Row],[27]]</f>
        <v>2.1208836262321251E-6</v>
      </c>
      <c r="AD68" s="10">
        <f>3/24000000*OO[[#This Row],[86 (29JUN1985 15:00:00)-Water Temperature (C)]]*OO[[#This Row],[28]]</f>
        <v>2.3301403405624999E-6</v>
      </c>
      <c r="AE68" s="10">
        <f>3/24000000*OO[[#This Row],[88 (29JUN1985 21:00:00)-Water Temperature (C)]]*OO[[#This Row],[30]]</f>
        <v>2.7429583105783749E-6</v>
      </c>
      <c r="AF68" s="10">
        <f>3/24000000*OO[[#This Row],[88 (29JUN1985 21:00:00)-Water Temperature (C)]]*OO[[#This Row],[30]]</f>
        <v>2.7429583105783749E-6</v>
      </c>
      <c r="AG68" s="10">
        <f>3/24000000*OO[[#This Row],[89 (30JUN1985 00:00:00)-Water Temperature (C)]]*OO[[#This Row],[31]]</f>
        <v>2.5467282792407499E-6</v>
      </c>
      <c r="AH68" s="10">
        <f>3/24000000*OO[[#This Row],[90 (30JUN1985 03:00:00)-Water Temperature (C)]]*OO[[#This Row],[32]]</f>
        <v>2.3212944282679998E-6</v>
      </c>
      <c r="AI68" s="10">
        <f>3/24000000*OO[[#This Row],[91 (30JUN1985 06:00:00)-Water Temperature (C)]]*OO[[#This Row],[33]]</f>
        <v>2.1332146735323745E-6</v>
      </c>
      <c r="AJ68" s="10">
        <f>3/24000000*OO[[#This Row],[92 (30JUN1985 09:00:00)-Water Temperature (C)]]*OO[[#This Row],[34]]</f>
        <v>1.9383776463896249E-6</v>
      </c>
      <c r="AK68" s="10">
        <f>3/24000000*OO[[#This Row],[93 (30JUN1985 12:00:00)-Water Temperature (C)]]*OO[[#This Row],[35]]</f>
        <v>1.7289881556419999E-6</v>
      </c>
      <c r="AL68" s="10">
        <f>3/24000000*OO[[#This Row],[94 (30JUN1985 15:00:00)-Water Temperature (C)]]*OO[[#This Row],[36]]</f>
        <v>1.6751403666161252E-6</v>
      </c>
      <c r="AM68" s="10">
        <f>3/24000000*OO[[#This Row],[95 (30JUN1985 18:00:00)-Water Temperature (C)]]*OO[[#This Row],[37]]</f>
        <v>1.7477019688342499E-6</v>
      </c>
      <c r="AN68" s="10">
        <f>3/24000000*OO[[#This Row],[96 (30JUN1985 21:00:00)-Water Temperature (C)]]*OO[[#This Row],[38]]</f>
        <v>1.7130600230415001E-6</v>
      </c>
      <c r="AO68" s="10">
        <f>3/24000000*OO[[#This Row],[97 (01JUL1985 00:00:00)-Water Temperature (C)]]*OO[[#This Row],[39]]</f>
        <v>1.580375876004E-6</v>
      </c>
      <c r="AP68" s="10">
        <f>3/24000000*OO[[#This Row],[98 (01JUL1985 03:00:00)-Water Temperature (C)]]*OO[[#This Row],[40]]</f>
        <v>1.4591641428319999E-6</v>
      </c>
      <c r="AQ68" s="10">
        <f>3/24000000*OO[[#This Row],[99 (01JUL1985 06:00:00)-Water Temperature (C)]]*OO[[#This Row],[41]]</f>
        <v>1.3833685232693749E-6</v>
      </c>
      <c r="AR68" s="10">
        <f>3/24000000*OO[[#This Row],[100 (01JUL1985 09:00:00)-Water Temperature (C)]]*OO[[#This Row],[42]]</f>
        <v>1.3194330005657499E-6</v>
      </c>
      <c r="AS68" s="10">
        <f>3/24000000*OO[[#This Row],[101 (01JUL1985 12:00:00)-Water Temperature (C)]]*OO[[#This Row],[43]]</f>
        <v>1.2038280950178751E-6</v>
      </c>
      <c r="AT68" s="10">
        <f>3/24000000*OO[[#This Row],[102 (01JUL1985 15:00:00)-Water Temperature (C)]]*OO[[#This Row],[44]]</f>
        <v>1.0859848233159998E-6</v>
      </c>
      <c r="AU68" s="10">
        <f>3/24000000*OO[[#This Row],[103 (01JUL1985 18:00:00)-Water Temperature (C)]]*OO[[#This Row],[45]]</f>
        <v>9.82947945408E-7</v>
      </c>
      <c r="AV68" s="10">
        <f>3/24000000*OO[[#This Row],[104 (01JUL1985 21:00:00)-Water Temperature (C)]]*OO[[#This Row],[46]]</f>
        <v>9.1695016225312481E-7</v>
      </c>
      <c r="AW68" s="10">
        <f>3/24000000*OO[[#This Row],[105 (02JUL1985 00:00:00)-Water Temperature (C)]]*OO[[#This Row],[47]]</f>
        <v>8.5802197583749988E-7</v>
      </c>
      <c r="AX68" s="10">
        <f>3/24000000*OO[[#This Row],[106 (02JUL1985 03:00:00)-Water Temperature (C)]]*OO[[#This Row],[48]]</f>
        <v>8.0363459879162488E-7</v>
      </c>
      <c r="AY68" s="10">
        <f>3/24000000*OO[[#This Row],[107 (02JUL1985 06:00:00)-Water Temperature (C)]]*OO[[#This Row],[49]]</f>
        <v>7.3745338746799992E-7</v>
      </c>
      <c r="AZ68" s="10">
        <f>3/24000000*OO[[#This Row],[108 (02JUL1985 09:00:00)-Water Temperature (C)]]*OO[[#This Row],[50]]</f>
        <v>7.1751491139749996E-7</v>
      </c>
      <c r="BA68" s="10">
        <f>3/24000000*OO[[#This Row],[109 (02JUL1985 12:00:00)-Water Temperature (C)]]*OO[[#This Row],[51]]</f>
        <v>7.3033167923099992E-7</v>
      </c>
      <c r="BB68" s="10">
        <f>3/24000000*OO[[#This Row],[110 (02JUL1985 15:00:00)-Water Temperature (C)]]*OO[[#This Row],[52]]</f>
        <v>7.8302167789999996E-7</v>
      </c>
      <c r="BC68" s="10">
        <f>3/24000000*OO[[#This Row],[111 (02JUL1985 18:00:00)-Water Temperature (C)]]*OO[[#This Row],[53]]</f>
        <v>8.2676752490924995E-7</v>
      </c>
      <c r="BD68" s="10">
        <f>3/24000000*OO[[#This Row],[112 (02JUL1985 21:00:00)-Water Temperature (C)]]*OO[[#This Row],[54]]</f>
        <v>8.1385644785624997E-7</v>
      </c>
      <c r="BE68" s="10">
        <f>3/24000000*OO[[#This Row],[113 (03JUL1985 00:00:00)-Water Temperature (C)]]*OO[[#This Row],[55]]</f>
        <v>7.7168989776749999E-7</v>
      </c>
      <c r="BF68" s="10">
        <f>3/24000000*OO[[#This Row],[114 (03JUL1985 03:00:00)-Water Temperature (C)]]*OO[[#This Row],[56]]</f>
        <v>7.2259388399549984E-7</v>
      </c>
      <c r="BG68" s="10">
        <f>3/24000000*OO[[#This Row],[115 (03JUL1985 06:00:00)-Water Temperature (C)]]*OO[[#This Row],[57]]</f>
        <v>6.6726301797099997E-7</v>
      </c>
      <c r="BH68" s="10">
        <f>3/24000000*OO[[#This Row],[116 (03JUL1985 09:00:00)-Water Temperature (C)]]*OO[[#This Row],[58]]</f>
        <v>6.4237863128499998E-7</v>
      </c>
      <c r="BI68" s="10">
        <f>3/24000000*OO[[#This Row],[117 (03JUL1985 12:00:00)-Water Temperature (C)]]*OO[[#This Row],[59]]</f>
        <v>6.7990679468824997E-7</v>
      </c>
      <c r="BJ68" s="10">
        <f>3/24000000*OO[[#This Row],[118 (03JUL1985 15:00:00)-Water Temperature (C)]]*OO[[#This Row],[60]]</f>
        <v>7.6511975722874991E-7</v>
      </c>
      <c r="BK68" s="10">
        <f>3/24000000*OO[[#This Row],[119 (03JUL1985 18:00:00)-Water Temperature (C)]]*OO[[#This Row],[61]]</f>
        <v>8.1621669306437504E-7</v>
      </c>
      <c r="BL68" s="10">
        <f>3/24000000*OO[[#This Row],[120 (03JUL1985 21:00:00)-Water Temperature (C)]]*OO[[#This Row],[62]]</f>
        <v>7.9533770681399984E-7</v>
      </c>
      <c r="BM68" s="10">
        <f>3/24000000*OO[[#This Row],[121 (04JUL1985 00:00:00)-Water Temperature (C)]]*OO[[#This Row],[63]]</f>
        <v>7.4735407477562499E-7</v>
      </c>
      <c r="BN68" s="10">
        <f>3/24000000*OO[[#This Row],[122 (04JUL1985 03:00:00)-Water Temperature (C)]]*OO[[#This Row],[64]]</f>
        <v>7.0458370995475E-7</v>
      </c>
      <c r="BO68" s="10">
        <f>3/24000000*OO[[#This Row],[123 (04JUL1985 06:00:00)-Water Temperature (C)]]*OO[[#This Row],[65]]</f>
        <v>6.47372207086875E-7</v>
      </c>
      <c r="BP68" s="10">
        <f>3/24000000*OO[[#This Row],[124 (04JUL1985 09:00:00)-Water Temperature (C)]]*OO[[#This Row],[66]]</f>
        <v>5.8072066202475008E-7</v>
      </c>
      <c r="BQ68" s="10">
        <f>3/24000000*OO[[#This Row],[125 (04JUL1985 12:00:00)-Water Temperature (C)]]*OO[[#This Row],[67]]</f>
        <v>4.9728142445574983E-7</v>
      </c>
      <c r="BR68" s="10">
        <f>3/24000000*OO[[#This Row],[126 (04JUL1985 15:00:00)-Water Temperature (C)]]*OO[[#This Row],[68]]</f>
        <v>4.1062538935999998E-7</v>
      </c>
      <c r="BS68" s="10">
        <f>3/24000000*OO[[#This Row],[127 (04JUL1985 18:00:00)-Water Temperature (C)]]*OO[[#This Row],[69]]</f>
        <v>3.4551255542700003E-7</v>
      </c>
      <c r="BT68" s="10">
        <f>3/24000000*OO[[#This Row],[128 (04JUL1985 21:00:00)-Water Temperature (C)]]*OO[[#This Row],[70]]</f>
        <v>3.2153727260475004E-7</v>
      </c>
      <c r="BU68" s="10">
        <f>3/24000000*OO[[#This Row],[129 (05JUL1985 00:00:00)-Water Temperature (C)]]*OO[[#This Row],[71]]</f>
        <v>3.1106129537324991E-7</v>
      </c>
      <c r="BV68" s="10">
        <f>3/24000000*OO[[#This Row],[130 (05JUL1985 03:00:00)-Water Temperature (C)]]*OO[[#This Row],[72]]</f>
        <v>2.9487489473324996E-7</v>
      </c>
      <c r="BW68" s="10">
        <f>3/24000000*OO[[#This Row],[131 (05JUL1985 06:00:00)-Water Temperature (C)]]*OO[[#This Row],[73]]</f>
        <v>2.6444572415200003E-7</v>
      </c>
      <c r="BX68" s="10">
        <f>3/24000000*OO[[#This Row],[132 (05JUL1985 09:00:00)-Water Temperature (C)]]*OO[[#This Row],[74]]</f>
        <v>2.5789355983687494E-7</v>
      </c>
      <c r="BY68" s="10">
        <f>3/24000000*OO[[#This Row],[133 (05JUL1985 12:00:00)-Water Temperature (C)]]*OO[[#This Row],[75]]</f>
        <v>3.1288152958125002E-7</v>
      </c>
      <c r="BZ68" s="10">
        <f>3/24000000*OO[[#This Row],[134 (05JUL1985 15:00:00)-Water Temperature (C)]]*OO[[#This Row],[76]]</f>
        <v>4.1028039287249998E-7</v>
      </c>
      <c r="CA68" s="10">
        <f>3/24000000*OO[[#This Row],[135 (05JUL1985 18:00:00)-Water Temperature (C)]]*OO[[#This Row],[77]]</f>
        <v>4.7562072497662496E-7</v>
      </c>
      <c r="CB68" s="10">
        <f>3/24000000*OO[[#This Row],[136 (05JUL1985 21:00:00)-Water Temperature (C)]]*OO[[#This Row],[78]]</f>
        <v>4.7440802353674996E-7</v>
      </c>
      <c r="CC68" s="10">
        <f>3/24000000*OO[[#This Row],[137 (06JUL1985 00:00:00)-Water Temperature (C)]]*OO[[#This Row],[79]]</f>
        <v>4.4362859036025002E-7</v>
      </c>
      <c r="CD68" s="10">
        <f>3/24000000*OO[[#This Row],[138 (06JUL1985 03:00:00)-Water Temperature (C)]]*OO[[#This Row],[80]]</f>
        <v>4.1920750268984989E-7</v>
      </c>
      <c r="CE68" s="10">
        <f>3/24000000*OO[[#This Row],[139 (06JUL1985 06:00:00)-Water Temperature (C)]]*OO[[#This Row],[81]]</f>
        <v>3.9090544381965005E-7</v>
      </c>
      <c r="CF68" s="10">
        <f>3/24000000*OO[[#This Row],[140 (06JUL1985 09:00:00)-Water Temperature (C)]]*OO[[#This Row],[82]]</f>
        <v>3.4822766051498748E-7</v>
      </c>
      <c r="CG68" s="10">
        <f>3/24000000*OO[[#This Row],[141 (06JUL1985 12:00:00)-Water Temperature (C)]]*OO[[#This Row],[83]]</f>
        <v>2.9752283276356249E-7</v>
      </c>
      <c r="CH68" s="10">
        <f>3/24000000*OO[[#This Row],[142 (06JUL1985 15:00:00)-Water Temperature (C)]]*OO[[#This Row],[84]]</f>
        <v>2.5174168126439997E-7</v>
      </c>
      <c r="CI68" s="10">
        <f>3/24000000*OO[[#This Row],[143 (06JUL1985 18:00:00)-Water Temperature (C)]]*OO[[#This Row],[85]]</f>
        <v>2.274529065536E-7</v>
      </c>
      <c r="CJ68" s="10">
        <f>3/24000000*OO[[#This Row],[144 (06JUL1985 21:00:00)-Water Temperature (C)]]*OO[[#This Row],[86]]</f>
        <v>2.1676609131359998E-7</v>
      </c>
      <c r="CK68" s="10">
        <f>3/24000000*OO[[#This Row],[145 (07JUL1985 00:00:00)-Water Temperature (C)]]*OO[[#This Row],[87]]</f>
        <v>2.0691454279906248E-7</v>
      </c>
      <c r="CL68" s="10">
        <f>3/24000000*OO[[#This Row],[146 (07JUL1985 03:00:00)-Water Temperature (C)]]*OO[[#This Row],[88]]</f>
        <v>1.9535164698465002E-7</v>
      </c>
      <c r="CM68" s="10">
        <f>3/24000000*OO[[#This Row],[147 (07JUL1985 06:00:00)-Water Temperature (C)]]*OO[[#This Row],[89]]</f>
        <v>1.815715056543125E-7</v>
      </c>
      <c r="CN68" s="10">
        <f>3/24000000*OO[[#This Row],[148 (07JUL1985 09:00:00)-Water Temperature (C)]]*OO[[#This Row],[90]]</f>
        <v>1.7556644751521251E-7</v>
      </c>
      <c r="CO68" s="10">
        <f>3/24000000*OO[[#This Row],[149 (07JUL1985 12:00:00)-Water Temperature (C)]]*OO[[#This Row],[91]]</f>
        <v>1.7375908567875E-7</v>
      </c>
      <c r="CP68" s="10">
        <f>3/24000000*OO[[#This Row],[150 (07JUL1985 15:00:00)-Water Temperature (C)]]*OO[[#This Row],[92]]</f>
        <v>1.8355534556992497E-7</v>
      </c>
      <c r="CQ68" s="10">
        <f>3/24000000*OO[[#This Row],[151 (07JUL1985 18:00:00)-Water Temperature (C)]]*OO[[#This Row],[93]]</f>
        <v>2.0567152154560002E-7</v>
      </c>
      <c r="CR68" s="10">
        <f>3/24000000*OO[[#This Row],[152 (07JUL1985 21:00:00)-Water Temperature (C)]]*OO[[#This Row],[94]]</f>
        <v>2.1946813235399997E-7</v>
      </c>
      <c r="CS68" s="10">
        <f>3/24000000*OO[[#This Row],[153 (08JUL1985 00:00:00)-Water Temperature (C)]]*OO[[#This Row],[95]]</f>
        <v>2.09776390055725E-7</v>
      </c>
      <c r="CT68" s="10">
        <f>3/24000000*OO[[#This Row],[154 (08JUL1985 03:00:00)-Water Temperature (C)]]*OO[[#This Row],[96]]</f>
        <v>1.9438542983999998E-7</v>
      </c>
      <c r="CU68" s="10">
        <f>3/24000000*OO[[#This Row],[155 (08JUL1985 06:00:00)-Water Temperature (C)]]*OO[[#This Row],[97]]</f>
        <v>1.8111192090894999E-7</v>
      </c>
      <c r="CV68" s="10">
        <f>3/24000000*OO[[#This Row],[156 (08JUL1985 09:00:00)-Water Temperature (C)]]*OO[[#This Row],[98]]</f>
        <v>1.7574062554125E-7</v>
      </c>
      <c r="CW68" s="10">
        <f>3/24000000*OO[[#This Row],[157 (08JUL1985 12:00:00)-Water Temperature (C)]]*OO[[#This Row],[99]]</f>
        <v>1.6266724963612499E-7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3.8060295099164437E-19</v>
      </c>
      <c r="D69" s="10">
        <f>3/24*OO[[#This Row],[60 (26JUN1985 09:00:00)-Water Temperature (C)]]*OO[[#This Row],[2]]/SUM(OO[2])</f>
        <v>1.8822995899975065E-8</v>
      </c>
      <c r="E69" s="10">
        <f>3/24*OO[[#This Row],[61 (26JUN1985 12:00:00)-Water Temperature (C)]]*OO[[#This Row],[3]]/SUM(OO[3])</f>
        <v>1.8713335434321768E-3</v>
      </c>
      <c r="F69" s="10">
        <f>3/24*OO[[#This Row],[62 (26JUN1985 15:00:00)-Water Temperature (C)]]*OO[[#This Row],[4]]/SUM(OO[4])</f>
        <v>5.9179968174634973E-2</v>
      </c>
      <c r="G69" s="10">
        <f>3/24*OO[[#This Row],[63 (26JUN1985 18:00:00)-Water Temperature (C)]]*OO[[#This Row],[5]]/SUM(OO[5])</f>
        <v>0.13383888628450655</v>
      </c>
      <c r="H69" s="10">
        <f>3/24*OO[[#This Row],[64 (26JUN1985 21:00:00)-Water Temperature (C)]]*OO[[#This Row],[6]]/SUM(OO[6])</f>
        <v>7.1491501153681053E-2</v>
      </c>
      <c r="I69" s="10">
        <f>3/24*OO[[#This Row],[65 (27JUN1985 00:00:00)-Water Temperature (C)]]*OO[[#This Row],[7]]/SUM(OO[7])</f>
        <v>1.5304146714691597E-2</v>
      </c>
      <c r="J69" s="10">
        <f>3/24*OO[[#This Row],[66 (27JUN1985 03:00:00)-Water Temperature (C)]]*OO[[#This Row],[8]]/SUM(OO[8])</f>
        <v>1.8779028151632675E-3</v>
      </c>
      <c r="K69" s="10">
        <f>3/24*OO[[#This Row],[67 (27JUN1985 06:00:00)-Water Temperature (C)]]*OO[[#This Row],[9]]/SUM(OO[9])</f>
        <v>1.8802808637424223E-4</v>
      </c>
      <c r="L69" s="10">
        <f>3/24*OO[[#This Row],[68 (27JUN1985 09:00:00)-Water Temperature (C)]]*OO[[#This Row],[10]]/SUM(OO[10])</f>
        <v>3.6405419367618493E-5</v>
      </c>
      <c r="M69" s="10">
        <f>3/24*OO[[#This Row],[69 (27JUN1985 12:00:00)-Water Temperature (C)]]*OO[[#This Row],[11]]/SUM(OO[11])</f>
        <v>2.3797192458207831E-5</v>
      </c>
      <c r="N69" s="10">
        <f>3/24*OO[[#This Row],[70 (27JUN1985 15:00:00)-Water Temperature (C)]]*OO[[#This Row],[12]]/SUM(OO[12])</f>
        <v>2.3414779847942516E-5</v>
      </c>
      <c r="O69" s="10">
        <f>3/24*OO[[#This Row],[71 (27JUN1985 18:00:00)-Water Temperature (C)]]*OO[[#This Row],[13]]/SUM(OO[13])</f>
        <v>2.7365012745654405E-5</v>
      </c>
      <c r="P69" s="10">
        <f>3/24*OO[[#This Row],[72 (27JUN1985 21:00:00)-Water Temperature (C)]]*OO[[#This Row],[14]]/SUM(OO[14])</f>
        <v>3.6526737871091033E-5</v>
      </c>
      <c r="Q69" s="10">
        <f>3/24*OO[[#This Row],[73 (28JUN1985 00:00:00)-Water Temperature (C)]]*OO[[#This Row],[15]]/SUM(OO[15])</f>
        <v>4.4640908807655121E-5</v>
      </c>
      <c r="R69" s="10">
        <f>3/24*OO[[#This Row],[74 (28JUN1985 03:00:00)-Water Temperature (C)]]*OO[[#This Row],[16]]/SUM(OO[16])</f>
        <v>4.6789710599455209E-5</v>
      </c>
      <c r="S69" s="10">
        <f>3/24*OO[[#This Row],[75 (28JUN1985 06:00:00)-Water Temperature (C)]]*OO[[#This Row],[17]]/SUM(OO[17])</f>
        <v>4.3345443672680313E-5</v>
      </c>
      <c r="T69" s="10">
        <f>3/24*OO[[#This Row],[76 (28JUN1985 09:00:00)-Water Temperature (C)]]*OO[[#This Row],[18]]/SUM(OO[18])</f>
        <v>3.8277901182067954E-5</v>
      </c>
      <c r="U69" s="10">
        <f>3/24*OO[[#This Row],[77 (28JUN1985 12:00:00)-Water Temperature (C)]]*OO[[#This Row],[19]]/SUM(OO[19])</f>
        <v>3.2436358252716547E-5</v>
      </c>
      <c r="V69" s="10">
        <f>3/24000000*OO[[#This Row],[78 (28JUN1985 15:00:00)-Water Temperature (C)]]*OO[[#This Row],[20]]</f>
        <v>2.7414245725387499E-5</v>
      </c>
      <c r="W69" s="10">
        <f>3/24000000*OO[[#This Row],[79 (28JUN1985 18:00:00)-Water Temperature (C)]]*OO[[#This Row],[21]]</f>
        <v>2.3191474527449997E-5</v>
      </c>
      <c r="X69" s="10">
        <f>3/24000000*OO[[#This Row],[80 (28JUN1985 21:00:00)-Water Temperature (C)]]*OO[[#This Row],[22]]</f>
        <v>1.850433267439E-5</v>
      </c>
      <c r="Y69" s="10">
        <f>3/24000000*OO[[#This Row],[81 (29JUN1985 00:00:00)-Water Temperature (C)]]*OO[[#This Row],[23]]</f>
        <v>1.349300726973E-5</v>
      </c>
      <c r="Z69" s="10">
        <f>3/24000000*OO[[#This Row],[82 (29JUN1985 03:00:00)-Water Temperature (C)]]*OO[[#This Row],[24]]</f>
        <v>9.3813586173999992E-6</v>
      </c>
      <c r="AA69" s="10">
        <f>3/24000000*OO[[#This Row],[83 (29JUN1985 06:00:00)-Water Temperature (C)]]*OO[[#This Row],[25]]</f>
        <v>6.6975019978987504E-6</v>
      </c>
      <c r="AB69" s="10">
        <f>3/24000000*OO[[#This Row],[84 (29JUN1985 09:00:00)-Water Temperature (C)]]*OO[[#This Row],[26]]</f>
        <v>5.4009607433924999E-6</v>
      </c>
      <c r="AC69" s="10">
        <f>3/24000000*OO[[#This Row],[85 (29JUN1985 12:00:00)-Water Temperature (C)]]*OO[[#This Row],[27]]</f>
        <v>5.0744556408487493E-6</v>
      </c>
      <c r="AD69" s="10">
        <f>3/24000000*OO[[#This Row],[86 (29JUN1985 15:00:00)-Water Temperature (C)]]*OO[[#This Row],[28]]</f>
        <v>5.5302150979762496E-6</v>
      </c>
      <c r="AE69" s="10">
        <f>3/24000000*OO[[#This Row],[88 (29JUN1985 21:00:00)-Water Temperature (C)]]*OO[[#This Row],[30]]</f>
        <v>6.45853891144E-6</v>
      </c>
      <c r="AF69" s="10">
        <f>3/24000000*OO[[#This Row],[88 (29JUN1985 21:00:00)-Water Temperature (C)]]*OO[[#This Row],[30]]</f>
        <v>6.45853891144E-6</v>
      </c>
      <c r="AG69" s="10">
        <f>3/24000000*OO[[#This Row],[89 (30JUN1985 00:00:00)-Water Temperature (C)]]*OO[[#This Row],[31]]</f>
        <v>6.0101896978125001E-6</v>
      </c>
      <c r="AH69" s="10">
        <f>3/24000000*OO[[#This Row],[90 (30JUN1985 03:00:00)-Water Temperature (C)]]*OO[[#This Row],[32]]</f>
        <v>5.4805580592087497E-6</v>
      </c>
      <c r="AI69" s="10">
        <f>3/24000000*OO[[#This Row],[91 (30JUN1985 06:00:00)-Water Temperature (C)]]*OO[[#This Row],[33]]</f>
        <v>5.0390145050849997E-6</v>
      </c>
      <c r="AJ69" s="10">
        <f>3/24000000*OO[[#This Row],[92 (30JUN1985 09:00:00)-Water Temperature (C)]]*OO[[#This Row],[34]]</f>
        <v>4.6120896978624994E-6</v>
      </c>
      <c r="AK69" s="10">
        <f>3/24000000*OO[[#This Row],[93 (30JUN1985 12:00:00)-Water Temperature (C)]]*OO[[#This Row],[35]]</f>
        <v>4.1472933794375E-6</v>
      </c>
      <c r="AL69" s="10">
        <f>3/24000000*OO[[#This Row],[94 (30JUN1985 15:00:00)-Water Temperature (C)]]*OO[[#This Row],[36]]</f>
        <v>4.0097668471212501E-6</v>
      </c>
      <c r="AM69" s="10">
        <f>3/24000000*OO[[#This Row],[95 (30JUN1985 18:00:00)-Water Temperature (C)]]*OO[[#This Row],[37]]</f>
        <v>4.1399249911875006E-6</v>
      </c>
      <c r="AN69" s="10">
        <f>3/24000000*OO[[#This Row],[96 (30JUN1985 21:00:00)-Water Temperature (C)]]*OO[[#This Row],[38]]</f>
        <v>4.0397982346799989E-6</v>
      </c>
      <c r="AO69" s="10">
        <f>3/24000000*OO[[#This Row],[97 (01JUL1985 00:00:00)-Water Temperature (C)]]*OO[[#This Row],[39]]</f>
        <v>3.729274948035E-6</v>
      </c>
      <c r="AP69" s="10">
        <f>3/24000000*OO[[#This Row],[98 (01JUL1985 03:00:00)-Water Temperature (C)]]*OO[[#This Row],[40]]</f>
        <v>3.4378187179499995E-6</v>
      </c>
      <c r="AQ69" s="10">
        <f>3/24000000*OO[[#This Row],[99 (01JUL1985 06:00:00)-Water Temperature (C)]]*OO[[#This Row],[41]]</f>
        <v>3.25884660131775E-6</v>
      </c>
      <c r="AR69" s="10">
        <f>3/24000000*OO[[#This Row],[100 (01JUL1985 09:00:00)-Water Temperature (C)]]*OO[[#This Row],[42]]</f>
        <v>3.1338059405699997E-6</v>
      </c>
      <c r="AS69" s="10">
        <f>3/24000000*OO[[#This Row],[101 (01JUL1985 12:00:00)-Water Temperature (C)]]*OO[[#This Row],[43]]</f>
        <v>2.8818235926327498E-6</v>
      </c>
      <c r="AT69" s="10">
        <f>3/24000000*OO[[#This Row],[102 (01JUL1985 15:00:00)-Water Temperature (C)]]*OO[[#This Row],[44]]</f>
        <v>2.6017495576003745E-6</v>
      </c>
      <c r="AU69" s="10">
        <f>3/24000000*OO[[#This Row],[103 (01JUL1985 18:00:00)-Water Temperature (C)]]*OO[[#This Row],[45]]</f>
        <v>2.3368915940327499E-6</v>
      </c>
      <c r="AV69" s="10">
        <f>3/24000000*OO[[#This Row],[104 (01JUL1985 21:00:00)-Water Temperature (C)]]*OO[[#This Row],[46]]</f>
        <v>2.1648164779231248E-6</v>
      </c>
      <c r="AW69" s="10">
        <f>3/24000000*OO[[#This Row],[105 (02JUL1985 00:00:00)-Water Temperature (C)]]*OO[[#This Row],[47]]</f>
        <v>2.0193233935167502E-6</v>
      </c>
      <c r="AX69" s="10">
        <f>3/24000000*OO[[#This Row],[106 (02JUL1985 03:00:00)-Water Temperature (C)]]*OO[[#This Row],[48]]</f>
        <v>1.8940391045399998E-6</v>
      </c>
      <c r="AY69" s="10">
        <f>3/24000000*OO[[#This Row],[107 (02JUL1985 06:00:00)-Water Temperature (C)]]*OO[[#This Row],[49]]</f>
        <v>1.7461425576404998E-6</v>
      </c>
      <c r="AZ69" s="10">
        <f>3/24000000*OO[[#This Row],[108 (02JUL1985 09:00:00)-Water Temperature (C)]]*OO[[#This Row],[50]]</f>
        <v>1.7068429711562499E-6</v>
      </c>
      <c r="BA69" s="10">
        <f>3/24000000*OO[[#This Row],[109 (02JUL1985 12:00:00)-Water Temperature (C)]]*OO[[#This Row],[51]]</f>
        <v>1.734078852004125E-6</v>
      </c>
      <c r="BB69" s="10">
        <f>3/24000000*OO[[#This Row],[110 (02JUL1985 15:00:00)-Water Temperature (C)]]*OO[[#This Row],[52]]</f>
        <v>1.8539663579493746E-6</v>
      </c>
      <c r="BC69" s="10">
        <f>3/24000000*OO[[#This Row],[111 (02JUL1985 18:00:00)-Water Temperature (C)]]*OO[[#This Row],[53]]</f>
        <v>1.9492792294098746E-6</v>
      </c>
      <c r="BD69" s="10">
        <f>3/24000000*OO[[#This Row],[112 (02JUL1985 21:00:00)-Water Temperature (C)]]*OO[[#This Row],[54]]</f>
        <v>1.9135603332449998E-6</v>
      </c>
      <c r="BE69" s="10">
        <f>3/24000000*OO[[#This Row],[113 (03JUL1985 00:00:00)-Water Temperature (C)]]*OO[[#This Row],[55]]</f>
        <v>1.816631304177875E-6</v>
      </c>
      <c r="BF69" s="10">
        <f>3/24000000*OO[[#This Row],[114 (03JUL1985 03:00:00)-Water Temperature (C)]]*OO[[#This Row],[56]]</f>
        <v>1.7024607896589996E-6</v>
      </c>
      <c r="BG69" s="10">
        <f>3/24000000*OO[[#This Row],[115 (03JUL1985 06:00:00)-Water Temperature (C)]]*OO[[#This Row],[57]]</f>
        <v>1.5797523137374997E-6</v>
      </c>
      <c r="BH69" s="10">
        <f>3/24000000*OO[[#This Row],[116 (03JUL1985 09:00:00)-Water Temperature (C)]]*OO[[#This Row],[58]]</f>
        <v>1.5293233944817501E-6</v>
      </c>
      <c r="BI69" s="10">
        <f>3/24000000*OO[[#This Row],[117 (03JUL1985 12:00:00)-Water Temperature (C)]]*OO[[#This Row],[59]]</f>
        <v>1.6175259864375001E-6</v>
      </c>
      <c r="BJ69" s="10">
        <f>3/24000000*OO[[#This Row],[118 (03JUL1985 15:00:00)-Water Temperature (C)]]*OO[[#This Row],[60]]</f>
        <v>1.810189614492E-6</v>
      </c>
      <c r="BK69" s="10">
        <f>3/24000000*OO[[#This Row],[119 (03JUL1985 18:00:00)-Water Temperature (C)]]*OO[[#This Row],[61]]</f>
        <v>1.9233319209757498E-6</v>
      </c>
      <c r="BL69" s="10">
        <f>3/24000000*OO[[#This Row],[120 (03JUL1985 21:00:00)-Water Temperature (C)]]*OO[[#This Row],[62]]</f>
        <v>1.8728801886674999E-6</v>
      </c>
      <c r="BM69" s="10">
        <f>3/24000000*OO[[#This Row],[121 (04JUL1985 00:00:00)-Water Temperature (C)]]*OO[[#This Row],[63]]</f>
        <v>1.7588979829409999E-6</v>
      </c>
      <c r="BN69" s="10">
        <f>3/24000000*OO[[#This Row],[122 (04JUL1985 03:00:00)-Water Temperature (C)]]*OO[[#This Row],[64]]</f>
        <v>1.6581850509831251E-6</v>
      </c>
      <c r="BO69" s="10">
        <f>3/24000000*OO[[#This Row],[123 (04JUL1985 06:00:00)-Water Temperature (C)]]*OO[[#This Row],[65]]</f>
        <v>1.5326527372995002E-6</v>
      </c>
      <c r="BP69" s="10">
        <f>3/24000000*OO[[#This Row],[124 (04JUL1985 09:00:00)-Water Temperature (C)]]*OO[[#This Row],[66]]</f>
        <v>1.3890870565550001E-6</v>
      </c>
      <c r="BQ69" s="10">
        <f>3/24000000*OO[[#This Row],[125 (04JUL1985 12:00:00)-Water Temperature (C)]]*OO[[#This Row],[67]]</f>
        <v>1.195176990384E-6</v>
      </c>
      <c r="BR69" s="10">
        <f>3/24000000*OO[[#This Row],[126 (04JUL1985 15:00:00)-Water Temperature (C)]]*OO[[#This Row],[68]]</f>
        <v>9.854697806801251E-7</v>
      </c>
      <c r="BS69" s="10">
        <f>3/24000000*OO[[#This Row],[127 (04JUL1985 18:00:00)-Water Temperature (C)]]*OO[[#This Row],[69]]</f>
        <v>8.2278969144562495E-7</v>
      </c>
      <c r="BT69" s="10">
        <f>3/24000000*OO[[#This Row],[128 (04JUL1985 21:00:00)-Water Temperature (C)]]*OO[[#This Row],[70]]</f>
        <v>7.5730981544499994E-7</v>
      </c>
      <c r="BU69" s="10">
        <f>3/24000000*OO[[#This Row],[129 (05JUL1985 00:00:00)-Water Temperature (C)]]*OO[[#This Row],[71]]</f>
        <v>7.3058911761799996E-7</v>
      </c>
      <c r="BV69" s="10">
        <f>3/24000000*OO[[#This Row],[130 (05JUL1985 03:00:00)-Water Temperature (C)]]*OO[[#This Row],[72]]</f>
        <v>6.9547910437499997E-7</v>
      </c>
      <c r="BW69" s="10">
        <f>3/24000000*OO[[#This Row],[131 (05JUL1985 06:00:00)-Water Temperature (C)]]*OO[[#This Row],[73]]</f>
        <v>6.2797145141400001E-7</v>
      </c>
      <c r="BX69" s="10">
        <f>3/24000000*OO[[#This Row],[132 (05JUL1985 09:00:00)-Water Temperature (C)]]*OO[[#This Row],[74]]</f>
        <v>6.1280381546999979E-7</v>
      </c>
      <c r="BY69" s="10">
        <f>3/24000000*OO[[#This Row],[133 (05JUL1985 12:00:00)-Water Temperature (C)]]*OO[[#This Row],[75]]</f>
        <v>7.3826651261399995E-7</v>
      </c>
      <c r="BZ69" s="10">
        <f>3/24000000*OO[[#This Row],[134 (05JUL1985 15:00:00)-Water Temperature (C)]]*OO[[#This Row],[76]]</f>
        <v>9.6358309093549986E-7</v>
      </c>
      <c r="CA69" s="10">
        <f>3/24000000*OO[[#This Row],[135 (05JUL1985 18:00:00)-Water Temperature (C)]]*OO[[#This Row],[77]]</f>
        <v>1.1163510544996251E-6</v>
      </c>
      <c r="CB69" s="10">
        <f>3/24000000*OO[[#This Row],[136 (05JUL1985 21:00:00)-Water Temperature (C)]]*OO[[#This Row],[78]]</f>
        <v>1.1157382089679997E-6</v>
      </c>
      <c r="CC69" s="10">
        <f>3/24000000*OO[[#This Row],[137 (06JUL1985 00:00:00)-Water Temperature (C)]]*OO[[#This Row],[79]]</f>
        <v>1.0442309593365E-6</v>
      </c>
      <c r="CD69" s="10">
        <f>3/24000000*OO[[#This Row],[138 (06JUL1985 03:00:00)-Water Temperature (C)]]*OO[[#This Row],[80]]</f>
        <v>9.8553000612774986E-7</v>
      </c>
      <c r="CE69" s="10">
        <f>3/24000000*OO[[#This Row],[139 (06JUL1985 06:00:00)-Water Temperature (C)]]*OO[[#This Row],[81]]</f>
        <v>9.2295938718750001E-7</v>
      </c>
      <c r="CF69" s="10">
        <f>3/24000000*OO[[#This Row],[140 (06JUL1985 09:00:00)-Water Temperature (C)]]*OO[[#This Row],[82]]</f>
        <v>8.3148121142624999E-7</v>
      </c>
      <c r="CG69" s="10">
        <f>3/24000000*OO[[#This Row],[141 (06JUL1985 12:00:00)-Water Temperature (C)]]*OO[[#This Row],[83]]</f>
        <v>7.160832906885E-7</v>
      </c>
      <c r="CH69" s="10">
        <f>3/24000000*OO[[#This Row],[142 (06JUL1985 15:00:00)-Water Temperature (C)]]*OO[[#This Row],[84]]</f>
        <v>6.0440312015449995E-7</v>
      </c>
      <c r="CI69" s="10">
        <f>3/24000000*OO[[#This Row],[143 (06JUL1985 18:00:00)-Water Temperature (C)]]*OO[[#This Row],[85]]</f>
        <v>5.4111646493599989E-7</v>
      </c>
      <c r="CJ69" s="10">
        <f>3/24000000*OO[[#This Row],[144 (06JUL1985 21:00:00)-Water Temperature (C)]]*OO[[#This Row],[86]]</f>
        <v>5.1092754376049997E-7</v>
      </c>
      <c r="CK69" s="10">
        <f>3/24000000*OO[[#This Row],[145 (07JUL1985 00:00:00)-Water Temperature (C)]]*OO[[#This Row],[87]]</f>
        <v>4.8604668198749993E-7</v>
      </c>
      <c r="CL69" s="10">
        <f>3/24000000*OO[[#This Row],[146 (07JUL1985 03:00:00)-Water Temperature (C)]]*OO[[#This Row],[88]]</f>
        <v>4.6018385498250002E-7</v>
      </c>
      <c r="CM69" s="10">
        <f>3/24000000*OO[[#This Row],[147 (07JUL1985 06:00:00)-Water Temperature (C)]]*OO[[#This Row],[89]]</f>
        <v>4.2909795900449997E-7</v>
      </c>
      <c r="CN69" s="10">
        <f>3/24000000*OO[[#This Row],[148 (07JUL1985 09:00:00)-Water Temperature (C)]]*OO[[#This Row],[90]]</f>
        <v>4.1653219083637493E-7</v>
      </c>
      <c r="CO69" s="10">
        <f>3/24000000*OO[[#This Row],[149 (07JUL1985 12:00:00)-Water Temperature (C)]]*OO[[#This Row],[91]]</f>
        <v>4.1213880553299997E-7</v>
      </c>
      <c r="CP69" s="10">
        <f>3/24000000*OO[[#This Row],[150 (07JUL1985 15:00:00)-Water Temperature (C)]]*OO[[#This Row],[92]]</f>
        <v>4.3459506883899999E-7</v>
      </c>
      <c r="CQ69" s="10">
        <f>3/24000000*OO[[#This Row],[151 (07JUL1985 18:00:00)-Water Temperature (C)]]*OO[[#This Row],[93]]</f>
        <v>4.8452411157999997E-7</v>
      </c>
      <c r="CR69" s="10">
        <f>3/24000000*OO[[#This Row],[152 (07JUL1985 21:00:00)-Water Temperature (C)]]*OO[[#This Row],[94]]</f>
        <v>5.1525849476875002E-7</v>
      </c>
      <c r="CS69" s="10">
        <f>3/24000000*OO[[#This Row],[153 (08JUL1985 00:00:00)-Water Temperature (C)]]*OO[[#This Row],[95]]</f>
        <v>4.9331586350400001E-7</v>
      </c>
      <c r="CT69" s="10">
        <f>3/24000000*OO[[#This Row],[154 (08JUL1985 03:00:00)-Water Temperature (C)]]*OO[[#This Row],[96]]</f>
        <v>4.5825963441400003E-7</v>
      </c>
      <c r="CU69" s="10">
        <f>3/24000000*OO[[#This Row],[155 (08JUL1985 06:00:00)-Water Temperature (C)]]*OO[[#This Row],[97]]</f>
        <v>4.2688348621874993E-7</v>
      </c>
      <c r="CV69" s="10">
        <f>3/24000000*OO[[#This Row],[156 (08JUL1985 09:00:00)-Water Temperature (C)]]*OO[[#This Row],[98]]</f>
        <v>4.1622618205874998E-7</v>
      </c>
      <c r="CW69" s="10">
        <f>3/24000000*OO[[#This Row],[157 (08JUL1985 12:00:00)-Water Temperature (C)]]*OO[[#This Row],[99]]</f>
        <v>3.8716129420250002E-7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5.1303424284572068E-20</v>
      </c>
      <c r="D70" s="10">
        <f>3/24*OO[[#This Row],[60 (26JUN1985 09:00:00)-Water Temperature (C)]]*OO[[#This Row],[2]]/SUM(OO[2])</f>
        <v>3.5582692497683643E-9</v>
      </c>
      <c r="E70" s="10">
        <f>3/24*OO[[#This Row],[61 (26JUN1985 12:00:00)-Water Temperature (C)]]*OO[[#This Row],[3]]/SUM(OO[3])</f>
        <v>9.5178062555881324E-4</v>
      </c>
      <c r="F70" s="10">
        <f>3/24*OO[[#This Row],[62 (26JUN1985 15:00:00)-Water Temperature (C)]]*OO[[#This Row],[4]]/SUM(OO[4])</f>
        <v>4.1850849689114802E-2</v>
      </c>
      <c r="G70" s="10">
        <f>3/24*OO[[#This Row],[63 (26JUN1985 18:00:00)-Water Temperature (C)]]*OO[[#This Row],[5]]/SUM(OO[5])</f>
        <v>0.11399372095897169</v>
      </c>
      <c r="H70" s="10">
        <f>3/24*OO[[#This Row],[64 (26JUN1985 21:00:00)-Water Temperature (C)]]*OO[[#This Row],[6]]/SUM(OO[6])</f>
        <v>6.8919009933484876E-2</v>
      </c>
      <c r="I70" s="10">
        <f>3/24*OO[[#This Row],[65 (27JUN1985 00:00:00)-Water Temperature (C)]]*OO[[#This Row],[7]]/SUM(OO[7])</f>
        <v>1.6122179839671541E-2</v>
      </c>
      <c r="J70" s="10">
        <f>3/24*OO[[#This Row],[66 (27JUN1985 03:00:00)-Water Temperature (C)]]*OO[[#This Row],[8]]/SUM(OO[8])</f>
        <v>2.0952116583446223E-3</v>
      </c>
      <c r="K70" s="10">
        <f>3/24*OO[[#This Row],[67 (27JUN1985 06:00:00)-Water Temperature (C)]]*OO[[#This Row],[9]]/SUM(OO[9])</f>
        <v>2.1116627391853663E-4</v>
      </c>
      <c r="L70" s="10">
        <f>3/24*OO[[#This Row],[68 (27JUN1985 09:00:00)-Water Temperature (C)]]*OO[[#This Row],[10]]/SUM(OO[10])</f>
        <v>3.5869733092266455E-5</v>
      </c>
      <c r="M70" s="10">
        <f>3/24*OO[[#This Row],[69 (27JUN1985 12:00:00)-Water Temperature (C)]]*OO[[#This Row],[11]]/SUM(OO[11])</f>
        <v>2.1083572225667655E-5</v>
      </c>
      <c r="N70" s="10">
        <f>3/24*OO[[#This Row],[70 (27JUN1985 15:00:00)-Water Temperature (C)]]*OO[[#This Row],[12]]/SUM(OO[12])</f>
        <v>2.0281438735019263E-5</v>
      </c>
      <c r="O70" s="10">
        <f>3/24*OO[[#This Row],[71 (27JUN1985 18:00:00)-Water Temperature (C)]]*OO[[#This Row],[13]]/SUM(OO[13])</f>
        <v>2.3025704302856162E-5</v>
      </c>
      <c r="P70" s="10">
        <f>3/24*OO[[#This Row],[72 (27JUN1985 21:00:00)-Water Temperature (C)]]*OO[[#This Row],[14]]/SUM(OO[14])</f>
        <v>3.0321223461732059E-5</v>
      </c>
      <c r="Q70" s="10">
        <f>3/24*OO[[#This Row],[73 (28JUN1985 00:00:00)-Water Temperature (C)]]*OO[[#This Row],[15]]/SUM(OO[15])</f>
        <v>3.7567113566998112E-5</v>
      </c>
      <c r="R70" s="10">
        <f>3/24*OO[[#This Row],[74 (28JUN1985 03:00:00)-Water Temperature (C)]]*OO[[#This Row],[16]]/SUM(OO[16])</f>
        <v>4.0029774811337484E-5</v>
      </c>
      <c r="S70" s="10">
        <f>3/24*OO[[#This Row],[75 (28JUN1985 06:00:00)-Water Temperature (C)]]*OO[[#This Row],[17]]/SUM(OO[17])</f>
        <v>3.758631537801195E-5</v>
      </c>
      <c r="T70" s="10">
        <f>3/24*OO[[#This Row],[76 (28JUN1985 09:00:00)-Water Temperature (C)]]*OO[[#This Row],[18]]/SUM(OO[18])</f>
        <v>3.3565139097454029E-5</v>
      </c>
      <c r="U70" s="10">
        <f>3/24*OO[[#This Row],[77 (28JUN1985 12:00:00)-Water Temperature (C)]]*OO[[#This Row],[19]]/SUM(OO[19])</f>
        <v>2.8584578028343329E-5</v>
      </c>
      <c r="V70" s="10">
        <f>3/24000000*OO[[#This Row],[78 (28JUN1985 15:00:00)-Water Temperature (C)]]*OO[[#This Row],[20]]</f>
        <v>2.41431281367375E-5</v>
      </c>
      <c r="W70" s="10">
        <f>3/24000000*OO[[#This Row],[79 (28JUN1985 18:00:00)-Water Temperature (C)]]*OO[[#This Row],[21]]</f>
        <v>2.0408145694249994E-5</v>
      </c>
      <c r="X70" s="10">
        <f>3/24000000*OO[[#This Row],[80 (28JUN1985 21:00:00)-Water Temperature (C)]]*OO[[#This Row],[22]]</f>
        <v>1.636822224198E-5</v>
      </c>
      <c r="Y70" s="10">
        <f>3/24000000*OO[[#This Row],[81 (29JUN1985 00:00:00)-Water Temperature (C)]]*OO[[#This Row],[23]]</f>
        <v>1.205442404064E-5</v>
      </c>
      <c r="Z70" s="10">
        <f>3/24000000*OO[[#This Row],[82 (29JUN1985 03:00:00)-Water Temperature (C)]]*OO[[#This Row],[24]]</f>
        <v>8.3953907310649976E-6</v>
      </c>
      <c r="AA70" s="10">
        <f>3/24000000*OO[[#This Row],[83 (29JUN1985 06:00:00)-Water Temperature (C)]]*OO[[#This Row],[25]]</f>
        <v>5.9819695076474992E-6</v>
      </c>
      <c r="AB70" s="10">
        <f>3/24000000*OO[[#This Row],[84 (29JUN1985 09:00:00)-Water Temperature (C)]]*OO[[#This Row],[26]]</f>
        <v>4.7912730148037495E-6</v>
      </c>
      <c r="AC70" s="10">
        <f>3/24000000*OO[[#This Row],[85 (29JUN1985 12:00:00)-Water Temperature (C)]]*OO[[#This Row],[27]]</f>
        <v>4.4619944866199997E-6</v>
      </c>
      <c r="AD70" s="10">
        <f>3/24000000*OO[[#This Row],[86 (29JUN1985 15:00:00)-Water Temperature (C)]]*OO[[#This Row],[28]]</f>
        <v>4.8212010443099993E-6</v>
      </c>
      <c r="AE70" s="10">
        <f>3/24000000*OO[[#This Row],[88 (29JUN1985 21:00:00)-Water Temperature (C)]]*OO[[#This Row],[30]]</f>
        <v>5.585224214707499E-6</v>
      </c>
      <c r="AF70" s="10">
        <f>3/24000000*OO[[#This Row],[88 (29JUN1985 21:00:00)-Water Temperature (C)]]*OO[[#This Row],[30]]</f>
        <v>5.585224214707499E-6</v>
      </c>
      <c r="AG70" s="10">
        <f>3/24000000*OO[[#This Row],[89 (30JUN1985 00:00:00)-Water Temperature (C)]]*OO[[#This Row],[31]]</f>
        <v>5.2087688462125001E-6</v>
      </c>
      <c r="AH70" s="10">
        <f>3/24000000*OO[[#This Row],[90 (30JUN1985 03:00:00)-Water Temperature (C)]]*OO[[#This Row],[32]]</f>
        <v>4.7536612594899993E-6</v>
      </c>
      <c r="AI70" s="10">
        <f>3/24000000*OO[[#This Row],[91 (30JUN1985 06:00:00)-Water Temperature (C)]]*OO[[#This Row],[33]]</f>
        <v>4.3711037350399995E-6</v>
      </c>
      <c r="AJ70" s="10">
        <f>3/24000000*OO[[#This Row],[92 (30JUN1985 09:00:00)-Water Temperature (C)]]*OO[[#This Row],[34]]</f>
        <v>4.0284913681125E-6</v>
      </c>
      <c r="AK70" s="10">
        <f>3/24000000*OO[[#This Row],[93 (30JUN1985 12:00:00)-Water Temperature (C)]]*OO[[#This Row],[35]]</f>
        <v>3.6515511977424996E-6</v>
      </c>
      <c r="AL70" s="10">
        <f>3/24000000*OO[[#This Row],[94 (30JUN1985 15:00:00)-Water Temperature (C)]]*OO[[#This Row],[36]]</f>
        <v>3.5261865812799996E-6</v>
      </c>
      <c r="AM70" s="10">
        <f>3/24000000*OO[[#This Row],[95 (30JUN1985 18:00:00)-Water Temperature (C)]]*OO[[#This Row],[37]]</f>
        <v>3.6037010364749998E-6</v>
      </c>
      <c r="AN70" s="10">
        <f>3/24000000*OO[[#This Row],[96 (30JUN1985 21:00:00)-Water Temperature (C)]]*OO[[#This Row],[38]]</f>
        <v>3.4999209485159997E-6</v>
      </c>
      <c r="AO70" s="10">
        <f>3/24000000*OO[[#This Row],[97 (01JUL1985 00:00:00)-Water Temperature (C)]]*OO[[#This Row],[39]]</f>
        <v>3.2324041391258751E-6</v>
      </c>
      <c r="AP70" s="10">
        <f>3/24000000*OO[[#This Row],[98 (01JUL1985 03:00:00)-Water Temperature (C)]]*OO[[#This Row],[40]]</f>
        <v>2.9757887922879996E-6</v>
      </c>
      <c r="AQ70" s="10">
        <f>3/24000000*OO[[#This Row],[99 (01JUL1985 06:00:00)-Water Temperature (C)]]*OO[[#This Row],[41]]</f>
        <v>2.8186474669437497E-6</v>
      </c>
      <c r="AR70" s="10">
        <f>3/24000000*OO[[#This Row],[100 (01JUL1985 09:00:00)-Water Temperature (C)]]*OO[[#This Row],[42]]</f>
        <v>2.7317575149446248E-6</v>
      </c>
      <c r="AS70" s="10">
        <f>3/24000000*OO[[#This Row],[101 (01JUL1985 12:00:00)-Water Temperature (C)]]*OO[[#This Row],[43]]</f>
        <v>2.5328010470875E-6</v>
      </c>
      <c r="AT70" s="10">
        <f>3/24000000*OO[[#This Row],[102 (01JUL1985 15:00:00)-Water Temperature (C)]]*OO[[#This Row],[44]]</f>
        <v>2.2903866881577498E-6</v>
      </c>
      <c r="AU70" s="10">
        <f>3/24000000*OO[[#This Row],[103 (01JUL1985 18:00:00)-Water Temperature (C)]]*OO[[#This Row],[45]]</f>
        <v>2.0424532319619997E-6</v>
      </c>
      <c r="AV70" s="10">
        <f>3/24000000*OO[[#This Row],[104 (01JUL1985 21:00:00)-Water Temperature (C)]]*OO[[#This Row],[46]]</f>
        <v>1.8782978571874997E-6</v>
      </c>
      <c r="AW70" s="10">
        <f>3/24000000*OO[[#This Row],[105 (02JUL1985 00:00:00)-Water Temperature (C)]]*OO[[#This Row],[47]]</f>
        <v>1.7457326368544998E-6</v>
      </c>
      <c r="AX70" s="10">
        <f>3/24000000*OO[[#This Row],[106 (02JUL1985 03:00:00)-Water Temperature (C)]]*OO[[#This Row],[48]]</f>
        <v>1.6392042970919998E-6</v>
      </c>
      <c r="AY70" s="10">
        <f>3/24000000*OO[[#This Row],[107 (02JUL1985 06:00:00)-Water Temperature (C)]]*OO[[#This Row],[49]]</f>
        <v>1.5179767942913749E-6</v>
      </c>
      <c r="AZ70" s="10">
        <f>3/24000000*OO[[#This Row],[108 (02JUL1985 09:00:00)-Water Temperature (C)]]*OO[[#This Row],[50]]</f>
        <v>1.4907050883749997E-6</v>
      </c>
      <c r="BA70" s="10">
        <f>3/24000000*OO[[#This Row],[109 (02JUL1985 12:00:00)-Water Temperature (C)]]*OO[[#This Row],[51]]</f>
        <v>1.5124309580659999E-6</v>
      </c>
      <c r="BB70" s="10">
        <f>3/24000000*OO[[#This Row],[110 (02JUL1985 15:00:00)-Water Temperature (C)]]*OO[[#This Row],[52]]</f>
        <v>1.6116462810674999E-6</v>
      </c>
      <c r="BC70" s="10">
        <f>3/24000000*OO[[#This Row],[111 (02JUL1985 18:00:00)-Water Temperature (C)]]*OO[[#This Row],[53]]</f>
        <v>1.6882748040812502E-6</v>
      </c>
      <c r="BD70" s="10">
        <f>3/24000000*OO[[#This Row],[112 (02JUL1985 21:00:00)-Water Temperature (C)]]*OO[[#This Row],[54]]</f>
        <v>1.6525855147322501E-6</v>
      </c>
      <c r="BE70" s="10">
        <f>3/24000000*OO[[#This Row],[113 (03JUL1985 00:00:00)-Water Temperature (C)]]*OO[[#This Row],[55]]</f>
        <v>1.57061010002E-6</v>
      </c>
      <c r="BF70" s="10">
        <f>3/24000000*OO[[#This Row],[114 (03JUL1985 03:00:00)-Water Temperature (C)]]*OO[[#This Row],[56]]</f>
        <v>1.4730203467192498E-6</v>
      </c>
      <c r="BG70" s="10">
        <f>3/24000000*OO[[#This Row],[115 (03JUL1985 06:00:00)-Water Temperature (C)]]*OO[[#This Row],[57]]</f>
        <v>1.3730208787439998E-6</v>
      </c>
      <c r="BH70" s="10">
        <f>3/24000000*OO[[#This Row],[116 (03JUL1985 09:00:00)-Water Temperature (C)]]*OO[[#This Row],[58]]</f>
        <v>1.33659914295225E-6</v>
      </c>
      <c r="BI70" s="10">
        <f>3/24000000*OO[[#This Row],[117 (03JUL1985 12:00:00)-Water Temperature (C)]]*OO[[#This Row],[59]]</f>
        <v>1.4129207838045E-6</v>
      </c>
      <c r="BJ70" s="10">
        <f>3/24000000*OO[[#This Row],[118 (03JUL1985 15:00:00)-Water Temperature (C)]]*OO[[#This Row],[60]]</f>
        <v>1.5727563480749997E-6</v>
      </c>
      <c r="BK70" s="10">
        <f>3/24000000*OO[[#This Row],[119 (03JUL1985 18:00:00)-Water Temperature (C)]]*OO[[#This Row],[61]]</f>
        <v>1.6645791222015E-6</v>
      </c>
      <c r="BL70" s="10">
        <f>3/24000000*OO[[#This Row],[120 (03JUL1985 21:00:00)-Water Temperature (C)]]*OO[[#This Row],[62]]</f>
        <v>1.6199399727843751E-6</v>
      </c>
      <c r="BM70" s="10">
        <f>3/24000000*OO[[#This Row],[121 (04JUL1985 00:00:00)-Water Temperature (C)]]*OO[[#This Row],[63]]</f>
        <v>1.5205917255164998E-6</v>
      </c>
      <c r="BN70" s="10">
        <f>3/24000000*OO[[#This Row],[122 (04JUL1985 03:00:00)-Water Temperature (C)]]*OO[[#This Row],[64]]</f>
        <v>1.43315298440325E-6</v>
      </c>
      <c r="BO70" s="10">
        <f>3/24000000*OO[[#This Row],[123 (04JUL1985 06:00:00)-Water Temperature (C)]]*OO[[#This Row],[65]]</f>
        <v>1.3319827367434997E-6</v>
      </c>
      <c r="BP70" s="10">
        <f>3/24000000*OO[[#This Row],[124 (04JUL1985 09:00:00)-Water Temperature (C)]]*OO[[#This Row],[66]]</f>
        <v>1.2196345999499999E-6</v>
      </c>
      <c r="BQ70" s="10">
        <f>3/24000000*OO[[#This Row],[125 (04JUL1985 12:00:00)-Water Temperature (C)]]*OO[[#This Row],[67]]</f>
        <v>1.0554564933629999E-6</v>
      </c>
      <c r="BR70" s="10">
        <f>3/24000000*OO[[#This Row],[126 (04JUL1985 15:00:00)-Water Temperature (C)]]*OO[[#This Row],[68]]</f>
        <v>8.6919352109974997E-7</v>
      </c>
      <c r="BS70" s="10">
        <f>3/24000000*OO[[#This Row],[127 (04JUL1985 18:00:00)-Water Temperature (C)]]*OO[[#This Row],[69]]</f>
        <v>7.2045000012699991E-7</v>
      </c>
      <c r="BT70" s="10">
        <f>3/24000000*OO[[#This Row],[128 (04JUL1985 21:00:00)-Water Temperature (C)]]*OO[[#This Row],[70]]</f>
        <v>6.5568730848075001E-7</v>
      </c>
      <c r="BU70" s="10">
        <f>3/24000000*OO[[#This Row],[129 (05JUL1985 00:00:00)-Water Temperature (C)]]*OO[[#This Row],[71]]</f>
        <v>6.3018559999987494E-7</v>
      </c>
      <c r="BV70" s="10">
        <f>3/24000000*OO[[#This Row],[130 (05JUL1985 03:00:00)-Water Temperature (C)]]*OO[[#This Row],[72]]</f>
        <v>6.0216042534999988E-7</v>
      </c>
      <c r="BW70" s="10">
        <f>3/24000000*OO[[#This Row],[131 (05JUL1985 06:00:00)-Water Temperature (C)]]*OO[[#This Row],[73]]</f>
        <v>5.4755537850300001E-7</v>
      </c>
      <c r="BX70" s="10">
        <f>3/24000000*OO[[#This Row],[132 (05JUL1985 09:00:00)-Water Temperature (C)]]*OO[[#This Row],[74]]</f>
        <v>5.3476589172287495E-7</v>
      </c>
      <c r="BY70" s="10">
        <f>3/24000000*OO[[#This Row],[133 (05JUL1985 12:00:00)-Water Temperature (C)]]*OO[[#This Row],[75]]</f>
        <v>6.3956387622E-7</v>
      </c>
      <c r="BZ70" s="10">
        <f>3/24000000*OO[[#This Row],[134 (05JUL1985 15:00:00)-Water Temperature (C)]]*OO[[#This Row],[76]]</f>
        <v>8.3058654517399998E-7</v>
      </c>
      <c r="CA70" s="10">
        <f>3/24000000*OO[[#This Row],[135 (05JUL1985 18:00:00)-Water Temperature (C)]]*OO[[#This Row],[77]]</f>
        <v>9.6195952042749983E-7</v>
      </c>
      <c r="CB70" s="10">
        <f>3/24000000*OO[[#This Row],[136 (05JUL1985 21:00:00)-Water Temperature (C)]]*OO[[#This Row],[78]]</f>
        <v>9.6362714762812499E-7</v>
      </c>
      <c r="CC70" s="10">
        <f>3/24000000*OO[[#This Row],[137 (06JUL1985 00:00:00)-Water Temperature (C)]]*OO[[#This Row],[79]]</f>
        <v>9.0284612409224992E-7</v>
      </c>
      <c r="CD70" s="10">
        <f>3/24000000*OO[[#This Row],[138 (06JUL1985 03:00:00)-Water Temperature (C)]]*OO[[#This Row],[80]]</f>
        <v>8.5096562874399999E-7</v>
      </c>
      <c r="CE70" s="10">
        <f>3/24000000*OO[[#This Row],[139 (06JUL1985 06:00:00)-Water Temperature (C)]]*OO[[#This Row],[81]]</f>
        <v>7.9993655796074988E-7</v>
      </c>
      <c r="CF70" s="10">
        <f>3/24000000*OO[[#This Row],[140 (06JUL1985 09:00:00)-Water Temperature (C)]]*OO[[#This Row],[82]]</f>
        <v>7.286900977705E-7</v>
      </c>
      <c r="CG70" s="10">
        <f>3/24000000*OO[[#This Row],[141 (06JUL1985 12:00:00)-Water Temperature (C)]]*OO[[#This Row],[83]]</f>
        <v>6.3295793109899992E-7</v>
      </c>
      <c r="CH70" s="10">
        <f>3/24000000*OO[[#This Row],[142 (06JUL1985 15:00:00)-Water Temperature (C)]]*OO[[#This Row],[84]]</f>
        <v>5.3350744908399991E-7</v>
      </c>
      <c r="CI70" s="10">
        <f>3/24000000*OO[[#This Row],[143 (06JUL1985 18:00:00)-Water Temperature (C)]]*OO[[#This Row],[85]]</f>
        <v>4.7315863891249998E-7</v>
      </c>
      <c r="CJ70" s="10">
        <f>3/24000000*OO[[#This Row],[144 (06JUL1985 21:00:00)-Water Temperature (C)]]*OO[[#This Row],[86]]</f>
        <v>4.4265853947699995E-7</v>
      </c>
      <c r="CK70" s="10">
        <f>3/24000000*OO[[#This Row],[145 (07JUL1985 00:00:00)-Water Temperature (C)]]*OO[[#This Row],[87]]</f>
        <v>4.1931577054125001E-7</v>
      </c>
      <c r="CL70" s="10">
        <f>3/24000000*OO[[#This Row],[146 (07JUL1985 03:00:00)-Water Temperature (C)]]*OO[[#This Row],[88]]</f>
        <v>3.9807156388999993E-7</v>
      </c>
      <c r="CM70" s="10">
        <f>3/24000000*OO[[#This Row],[147 (07JUL1985 06:00:00)-Water Temperature (C)]]*OO[[#This Row],[89]]</f>
        <v>3.7232786830399996E-7</v>
      </c>
      <c r="CN70" s="10">
        <f>3/24000000*OO[[#This Row],[148 (07JUL1985 09:00:00)-Water Temperature (C)]]*OO[[#This Row],[90]]</f>
        <v>3.6290962799174999E-7</v>
      </c>
      <c r="CO70" s="10">
        <f>3/24000000*OO[[#This Row],[149 (07JUL1985 12:00:00)-Water Temperature (C)]]*OO[[#This Row],[91]]</f>
        <v>3.58928521192125E-7</v>
      </c>
      <c r="CP70" s="10">
        <f>3/24000000*OO[[#This Row],[150 (07JUL1985 15:00:00)-Water Temperature (C)]]*OO[[#This Row],[92]]</f>
        <v>3.7786567284199999E-7</v>
      </c>
      <c r="CQ70" s="10">
        <f>3/24000000*OO[[#This Row],[151 (07JUL1985 18:00:00)-Water Temperature (C)]]*OO[[#This Row],[93]]</f>
        <v>4.1920547106125E-7</v>
      </c>
      <c r="CR70" s="10">
        <f>3/24000000*OO[[#This Row],[152 (07JUL1985 21:00:00)-Water Temperature (C)]]*OO[[#This Row],[94]]</f>
        <v>4.4433019722499989E-7</v>
      </c>
      <c r="CS70" s="10">
        <f>3/24000000*OO[[#This Row],[153 (08JUL1985 00:00:00)-Water Temperature (C)]]*OO[[#This Row],[95]]</f>
        <v>4.2591288461399996E-7</v>
      </c>
      <c r="CT70" s="10">
        <f>3/24000000*OO[[#This Row],[154 (08JUL1985 03:00:00)-Water Temperature (C)]]*OO[[#This Row],[96]]</f>
        <v>3.9680090934624999E-7</v>
      </c>
      <c r="CU70" s="10">
        <f>3/24000000*OO[[#This Row],[155 (08JUL1985 06:00:00)-Water Temperature (C)]]*OO[[#This Row],[97]]</f>
        <v>3.69526893065625E-7</v>
      </c>
      <c r="CV70" s="10">
        <f>3/24000000*OO[[#This Row],[156 (08JUL1985 09:00:00)-Water Temperature (C)]]*OO[[#This Row],[98]]</f>
        <v>3.6182455827299995E-7</v>
      </c>
      <c r="CW70" s="10">
        <f>3/24000000*OO[[#This Row],[157 (08JUL1985 12:00:00)-Water Temperature (C)]]*OO[[#This Row],[99]]</f>
        <v>3.3844228389824999E-7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5.3487461860249116E-21</v>
      </c>
      <c r="D71" s="10">
        <f>3/24*OO[[#This Row],[60 (26JUN1985 09:00:00)-Water Temperature (C)]]*OO[[#This Row],[2]]/SUM(OO[2])</f>
        <v>5.9084595639542025E-10</v>
      </c>
      <c r="E71" s="10">
        <f>3/24*OO[[#This Row],[61 (26JUN1985 12:00:00)-Water Temperature (C)]]*OO[[#This Row],[3]]/SUM(OO[3])</f>
        <v>4.111172274952851E-4</v>
      </c>
      <c r="F71" s="10">
        <f>3/24*OO[[#This Row],[62 (26JUN1985 15:00:00)-Water Temperature (C)]]*OO[[#This Row],[4]]/SUM(OO[4])</f>
        <v>2.3712105477352401E-2</v>
      </c>
      <c r="G71" s="10">
        <f>3/24*OO[[#This Row],[63 (26JUN1985 18:00:00)-Water Temperature (C)]]*OO[[#This Row],[5]]/SUM(OO[5])</f>
        <v>7.4561227043213066E-2</v>
      </c>
      <c r="H71" s="10">
        <f>3/24*OO[[#This Row],[64 (26JUN1985 21:00:00)-Water Temperature (C)]]*OO[[#This Row],[6]]/SUM(OO[6])</f>
        <v>4.9430100841000288E-2</v>
      </c>
      <c r="I71" s="10">
        <f>3/24*OO[[#This Row],[65 (27JUN1985 00:00:00)-Water Temperature (C)]]*OO[[#This Row],[7]]/SUM(OO[7])</f>
        <v>1.2333387427129895E-2</v>
      </c>
      <c r="J71" s="10">
        <f>3/24*OO[[#This Row],[66 (27JUN1985 03:00:00)-Water Temperature (C)]]*OO[[#This Row],[8]]/SUM(OO[8])</f>
        <v>1.6715173294639474E-3</v>
      </c>
      <c r="K71" s="10">
        <f>3/24*OO[[#This Row],[67 (27JUN1985 06:00:00)-Water Temperature (C)]]*OO[[#This Row],[9]]/SUM(OO[9])</f>
        <v>1.7008970989584415E-4</v>
      </c>
      <c r="L71" s="10">
        <f>3/24*OO[[#This Row],[68 (27JUN1985 09:00:00)-Water Temperature (C)]]*OO[[#This Row],[10]]/SUM(OO[10])</f>
        <v>2.6603934997833737E-5</v>
      </c>
      <c r="M71" s="10">
        <f>3/24*OO[[#This Row],[69 (27JUN1985 12:00:00)-Water Temperature (C)]]*OO[[#This Row],[11]]/SUM(OO[11])</f>
        <v>1.4358430712763402E-5</v>
      </c>
      <c r="N71" s="10">
        <f>3/24*OO[[#This Row],[70 (27JUN1985 15:00:00)-Water Temperature (C)]]*OO[[#This Row],[12]]/SUM(OO[12])</f>
        <v>1.3562169565595575E-5</v>
      </c>
      <c r="O71" s="10">
        <f>3/24*OO[[#This Row],[71 (27JUN1985 18:00:00)-Water Temperature (C)]]*OO[[#This Row],[13]]/SUM(OO[13])</f>
        <v>1.5084962146631362E-5</v>
      </c>
      <c r="P71" s="10">
        <f>3/24*OO[[#This Row],[72 (27JUN1985 21:00:00)-Water Temperature (C)]]*OO[[#This Row],[14]]/SUM(OO[14])</f>
        <v>1.9628513693085281E-5</v>
      </c>
      <c r="Q71" s="10">
        <f>3/24*OO[[#This Row],[73 (28JUN1985 00:00:00)-Water Temperature (C)]]*OO[[#This Row],[15]]/SUM(OO[15])</f>
        <v>2.4553710287797742E-5</v>
      </c>
      <c r="R71" s="10">
        <f>3/24*OO[[#This Row],[74 (28JUN1985 03:00:00)-Water Temperature (C)]]*OO[[#This Row],[16]]/SUM(OO[16])</f>
        <v>2.6497462418508186E-5</v>
      </c>
      <c r="S71" s="10">
        <f>3/24*OO[[#This Row],[75 (28JUN1985 06:00:00)-Water Temperature (C)]]*OO[[#This Row],[17]]/SUM(OO[17])</f>
        <v>2.5141810613398754E-5</v>
      </c>
      <c r="T71" s="10">
        <f>3/24*OO[[#This Row],[76 (28JUN1985 09:00:00)-Water Temperature (C)]]*OO[[#This Row],[18]]/SUM(OO[18])</f>
        <v>2.2649552882486795E-5</v>
      </c>
      <c r="U71" s="10">
        <f>3/24*OO[[#This Row],[77 (28JUN1985 12:00:00)-Water Temperature (C)]]*OO[[#This Row],[19]]/SUM(OO[19])</f>
        <v>1.9374543902646461E-5</v>
      </c>
      <c r="V71" s="10">
        <f>3/24000000*OO[[#This Row],[78 (28JUN1985 15:00:00)-Water Temperature (C)]]*OO[[#This Row],[20]]</f>
        <v>1.6360731993287499E-5</v>
      </c>
      <c r="W71" s="10">
        <f>3/24000000*OO[[#This Row],[79 (28JUN1985 18:00:00)-Water Temperature (C)]]*OO[[#This Row],[21]]</f>
        <v>1.3820168756879998E-5</v>
      </c>
      <c r="X71" s="10">
        <f>3/24000000*OO[[#This Row],[80 (28JUN1985 21:00:00)-Water Temperature (C)]]*OO[[#This Row],[22]]</f>
        <v>1.1114519003656249E-5</v>
      </c>
      <c r="Y71" s="10">
        <f>3/24000000*OO[[#This Row],[81 (29JUN1985 00:00:00)-Water Temperature (C)]]*OO[[#This Row],[23]]</f>
        <v>8.2426228079649991E-6</v>
      </c>
      <c r="Z71" s="10">
        <f>3/24000000*OO[[#This Row],[82 (29JUN1985 03:00:00)-Water Temperature (C)]]*OO[[#This Row],[24]]</f>
        <v>5.7494218300349996E-6</v>
      </c>
      <c r="AA71" s="10">
        <f>3/24000000*OO[[#This Row],[83 (29JUN1985 06:00:00)-Water Temperature (C)]]*OO[[#This Row],[25]]</f>
        <v>4.0909368522375008E-6</v>
      </c>
      <c r="AB71" s="10">
        <f>3/24000000*OO[[#This Row],[84 (29JUN1985 09:00:00)-Water Temperature (C)]]*OO[[#This Row],[26]]</f>
        <v>3.2609545882512501E-6</v>
      </c>
      <c r="AC71" s="10">
        <f>3/24000000*OO[[#This Row],[85 (29JUN1985 12:00:00)-Water Temperature (C)]]*OO[[#This Row],[27]]</f>
        <v>3.0171575942999998E-6</v>
      </c>
      <c r="AD71" s="10">
        <f>3/24000000*OO[[#This Row],[86 (29JUN1985 15:00:00)-Water Temperature (C)]]*OO[[#This Row],[28]]</f>
        <v>3.2392705723799998E-6</v>
      </c>
      <c r="AE71" s="10">
        <f>3/24000000*OO[[#This Row],[88 (29JUN1985 21:00:00)-Water Temperature (C)]]*OO[[#This Row],[30]]</f>
        <v>3.7288073308492499E-6</v>
      </c>
      <c r="AF71" s="10">
        <f>3/24000000*OO[[#This Row],[88 (29JUN1985 21:00:00)-Water Temperature (C)]]*OO[[#This Row],[30]]</f>
        <v>3.7288073308492499E-6</v>
      </c>
      <c r="AG71" s="10">
        <f>3/24000000*OO[[#This Row],[89 (30JUN1985 00:00:00)-Water Temperature (C)]]*OO[[#This Row],[31]]</f>
        <v>3.4823113647942499E-6</v>
      </c>
      <c r="AH71" s="10">
        <f>3/24000000*OO[[#This Row],[90 (30JUN1985 03:00:00)-Water Temperature (C)]]*OO[[#This Row],[32]]</f>
        <v>3.1807543126411247E-6</v>
      </c>
      <c r="AI71" s="10">
        <f>3/24000000*OO[[#This Row],[91 (30JUN1985 06:00:00)-Water Temperature (C)]]*OO[[#This Row],[33]]</f>
        <v>2.9242419593283745E-6</v>
      </c>
      <c r="AJ71" s="10">
        <f>3/24000000*OO[[#This Row],[92 (30JUN1985 09:00:00)-Water Temperature (C)]]*OO[[#This Row],[34]]</f>
        <v>2.7076014334349998E-6</v>
      </c>
      <c r="AK71" s="10">
        <f>3/24000000*OO[[#This Row],[93 (30JUN1985 12:00:00)-Water Temperature (C)]]*OO[[#This Row],[35]]</f>
        <v>2.4687755797159999E-6</v>
      </c>
      <c r="AL71" s="10">
        <f>3/24000000*OO[[#This Row],[94 (30JUN1985 15:00:00)-Water Temperature (C)]]*OO[[#This Row],[36]]</f>
        <v>2.3838029691131247E-6</v>
      </c>
      <c r="AM71" s="10">
        <f>3/24000000*OO[[#This Row],[95 (30JUN1985 18:00:00)-Water Temperature (C)]]*OO[[#This Row],[37]]</f>
        <v>2.4188880219787499E-6</v>
      </c>
      <c r="AN71" s="10">
        <f>3/24000000*OO[[#This Row],[96 (30JUN1985 21:00:00)-Water Temperature (C)]]*OO[[#This Row],[38]]</f>
        <v>2.3400731290817498E-6</v>
      </c>
      <c r="AO71" s="10">
        <f>3/24000000*OO[[#This Row],[97 (01JUL1985 00:00:00)-Water Temperature (C)]]*OO[[#This Row],[39]]</f>
        <v>2.1614873326099999E-6</v>
      </c>
      <c r="AP71" s="10">
        <f>3/24000000*OO[[#This Row],[98 (01JUL1985 03:00:00)-Water Temperature (C)]]*OO[[#This Row],[40]]</f>
        <v>1.9883904661484999E-6</v>
      </c>
      <c r="AQ71" s="10">
        <f>3/24000000*OO[[#This Row],[99 (01JUL1985 06:00:00)-Water Temperature (C)]]*OO[[#This Row],[41]]</f>
        <v>1.88172631933425E-6</v>
      </c>
      <c r="AR71" s="10">
        <f>3/24000000*OO[[#This Row],[100 (01JUL1985 09:00:00)-Water Temperature (C)]]*OO[[#This Row],[42]]</f>
        <v>1.8333141497137498E-6</v>
      </c>
      <c r="AS71" s="10">
        <f>3/24000000*OO[[#This Row],[101 (01JUL1985 12:00:00)-Water Temperature (C)]]*OO[[#This Row],[43]]</f>
        <v>1.710204333327625E-6</v>
      </c>
      <c r="AT71" s="10">
        <f>3/24000000*OO[[#This Row],[102 (01JUL1985 15:00:00)-Water Temperature (C)]]*OO[[#This Row],[44]]</f>
        <v>1.5491796182514999E-6</v>
      </c>
      <c r="AU71" s="10">
        <f>3/24000000*OO[[#This Row],[103 (01JUL1985 18:00:00)-Water Temperature (C)]]*OO[[#This Row],[45]]</f>
        <v>1.374943906193E-6</v>
      </c>
      <c r="AV71" s="10">
        <f>3/24000000*OO[[#This Row],[104 (01JUL1985 21:00:00)-Water Temperature (C)]]*OO[[#This Row],[46]]</f>
        <v>1.25751196853E-6</v>
      </c>
      <c r="AW71" s="10">
        <f>3/24000000*OO[[#This Row],[105 (02JUL1985 00:00:00)-Water Temperature (C)]]*OO[[#This Row],[47]]</f>
        <v>1.16534516203E-6</v>
      </c>
      <c r="AX71" s="10">
        <f>3/24000000*OO[[#This Row],[106 (02JUL1985 03:00:00)-Water Temperature (C)]]*OO[[#This Row],[48]]</f>
        <v>1.0947577245874998E-6</v>
      </c>
      <c r="AY71" s="10">
        <f>3/24000000*OO[[#This Row],[107 (02JUL1985 06:00:00)-Water Temperature (C)]]*OO[[#This Row],[49]]</f>
        <v>1.0169752410501249E-6</v>
      </c>
      <c r="AZ71" s="10">
        <f>3/24000000*OO[[#This Row],[108 (02JUL1985 09:00:00)-Water Temperature (C)]]*OO[[#This Row],[50]]</f>
        <v>1.002133398812E-6</v>
      </c>
      <c r="BA71" s="10">
        <f>3/24000000*OO[[#This Row],[109 (02JUL1985 12:00:00)-Water Temperature (C)]]*OO[[#This Row],[51]]</f>
        <v>1.0161639957675E-6</v>
      </c>
      <c r="BB71" s="10">
        <f>3/24000000*OO[[#This Row],[110 (02JUL1985 15:00:00)-Water Temperature (C)]]*OO[[#This Row],[52]]</f>
        <v>1.0800980270482499E-6</v>
      </c>
      <c r="BC71" s="10">
        <f>3/24000000*OO[[#This Row],[111 (02JUL1985 18:00:00)-Water Temperature (C)]]*OO[[#This Row],[53]]</f>
        <v>1.12869396865E-6</v>
      </c>
      <c r="BD71" s="10">
        <f>3/24000000*OO[[#This Row],[112 (02JUL1985 21:00:00)-Water Temperature (C)]]*OO[[#This Row],[54]]</f>
        <v>1.1022621875049999E-6</v>
      </c>
      <c r="BE71" s="10">
        <f>3/24000000*OO[[#This Row],[113 (03JUL1985 00:00:00)-Water Temperature (C)]]*OO[[#This Row],[55]]</f>
        <v>1.0483152589422499E-6</v>
      </c>
      <c r="BF71" s="10">
        <f>3/24000000*OO[[#This Row],[114 (03JUL1985 03:00:00)-Water Temperature (C)]]*OO[[#This Row],[56]]</f>
        <v>9.8368805894624982E-7</v>
      </c>
      <c r="BG71" s="10">
        <f>3/24000000*OO[[#This Row],[115 (03JUL1985 06:00:00)-Water Temperature (C)]]*OO[[#This Row],[57]]</f>
        <v>9.1969103647987492E-7</v>
      </c>
      <c r="BH71" s="10">
        <f>3/24000000*OO[[#This Row],[116 (03JUL1985 09:00:00)-Water Temperature (C)]]*OO[[#This Row],[58]]</f>
        <v>8.9894965245312493E-7</v>
      </c>
      <c r="BI71" s="10">
        <f>3/24000000*OO[[#This Row],[117 (03JUL1985 12:00:00)-Water Temperature (C)]]*OO[[#This Row],[59]]</f>
        <v>9.5021331061312493E-7</v>
      </c>
      <c r="BJ71" s="10">
        <f>3/24000000*OO[[#This Row],[118 (03JUL1985 15:00:00)-Water Temperature (C)]]*OO[[#This Row],[60]]</f>
        <v>1.0538551168267499E-6</v>
      </c>
      <c r="BK71" s="10">
        <f>3/24000000*OO[[#This Row],[119 (03JUL1985 18:00:00)-Water Temperature (C)]]*OO[[#This Row],[61]]</f>
        <v>1.11213629233775E-6</v>
      </c>
      <c r="BL71" s="10">
        <f>3/24000000*OO[[#This Row],[120 (03JUL1985 21:00:00)-Water Temperature (C)]]*OO[[#This Row],[62]]</f>
        <v>1.0817055529779999E-6</v>
      </c>
      <c r="BM71" s="10">
        <f>3/24000000*OO[[#This Row],[121 (04JUL1985 00:00:00)-Water Temperature (C)]]*OO[[#This Row],[63]]</f>
        <v>1.01500593364575E-6</v>
      </c>
      <c r="BN71" s="10">
        <f>3/24000000*OO[[#This Row],[122 (04JUL1985 03:00:00)-Water Temperature (C)]]*OO[[#This Row],[64]]</f>
        <v>9.5633521032750009E-7</v>
      </c>
      <c r="BO71" s="10">
        <f>3/24000000*OO[[#This Row],[123 (04JUL1985 06:00:00)-Water Temperature (C)]]*OO[[#This Row],[65]]</f>
        <v>8.9198114139999996E-7</v>
      </c>
      <c r="BP71" s="10">
        <f>3/24000000*OO[[#This Row],[124 (04JUL1985 09:00:00)-Water Temperature (C)]]*OO[[#This Row],[66]]</f>
        <v>8.2273253192299998E-7</v>
      </c>
      <c r="BQ71" s="10">
        <f>3/24000000*OO[[#This Row],[125 (04JUL1985 12:00:00)-Water Temperature (C)]]*OO[[#This Row],[67]]</f>
        <v>7.1526925243224992E-7</v>
      </c>
      <c r="BR71" s="10">
        <f>3/24000000*OO[[#This Row],[126 (04JUL1985 15:00:00)-Water Temperature (C)]]*OO[[#This Row],[68]]</f>
        <v>5.8869806155874987E-7</v>
      </c>
      <c r="BS71" s="10">
        <f>3/24000000*OO[[#This Row],[127 (04JUL1985 18:00:00)-Water Temperature (C)]]*OO[[#This Row],[69]]</f>
        <v>4.8569590161787498E-7</v>
      </c>
      <c r="BT71" s="10">
        <f>3/24000000*OO[[#This Row],[128 (04JUL1985 21:00:00)-Water Temperature (C)]]*OO[[#This Row],[70]]</f>
        <v>4.3842143344300002E-7</v>
      </c>
      <c r="BU71" s="10">
        <f>3/24000000*OO[[#This Row],[129 (05JUL1985 00:00:00)-Water Temperature (C)]]*OO[[#This Row],[71]]</f>
        <v>4.1993793357675003E-7</v>
      </c>
      <c r="BV71" s="10">
        <f>3/24000000*OO[[#This Row],[130 (05JUL1985 03:00:00)-Water Temperature (C)]]*OO[[#This Row],[72]]</f>
        <v>4.0219130403374997E-7</v>
      </c>
      <c r="BW71" s="10">
        <f>3/24000000*OO[[#This Row],[131 (05JUL1985 06:00:00)-Water Temperature (C)]]*OO[[#This Row],[73]]</f>
        <v>3.6763803128800002E-7</v>
      </c>
      <c r="BX71" s="10">
        <f>3/24000000*OO[[#This Row],[132 (05JUL1985 09:00:00)-Water Temperature (C)]]*OO[[#This Row],[74]]</f>
        <v>3.5942206407037499E-7</v>
      </c>
      <c r="BY71" s="10">
        <f>3/24000000*OO[[#This Row],[133 (05JUL1985 12:00:00)-Water Temperature (C)]]*OO[[#This Row],[75]]</f>
        <v>4.2770053943575001E-7</v>
      </c>
      <c r="BZ71" s="10">
        <f>3/24000000*OO[[#This Row],[134 (05JUL1985 15:00:00)-Water Temperature (C)]]*OO[[#This Row],[76]]</f>
        <v>5.5325728936124995E-7</v>
      </c>
      <c r="CA71" s="10">
        <f>3/24000000*OO[[#This Row],[135 (05JUL1985 18:00:00)-Water Temperature (C)]]*OO[[#This Row],[77]]</f>
        <v>6.40530354598875E-7</v>
      </c>
      <c r="CB71" s="10">
        <f>3/24000000*OO[[#This Row],[136 (05JUL1985 21:00:00)-Water Temperature (C)]]*OO[[#This Row],[78]]</f>
        <v>6.4261568368237496E-7</v>
      </c>
      <c r="CC71" s="10">
        <f>3/24000000*OO[[#This Row],[137 (06JUL1985 00:00:00)-Water Temperature (C)]]*OO[[#This Row],[79]]</f>
        <v>6.0265917999850003E-7</v>
      </c>
      <c r="CD71" s="10">
        <f>3/24000000*OO[[#This Row],[138 (06JUL1985 03:00:00)-Water Temperature (C)]]*OO[[#This Row],[80]]</f>
        <v>5.6748963504800004E-7</v>
      </c>
      <c r="CE71" s="10">
        <f>3/24000000*OO[[#This Row],[139 (06JUL1985 06:00:00)-Water Temperature (C)]]*OO[[#This Row],[81]]</f>
        <v>5.3467659417299997E-7</v>
      </c>
      <c r="CF71" s="10">
        <f>3/24000000*OO[[#This Row],[140 (06JUL1985 09:00:00)-Water Temperature (C)]]*OO[[#This Row],[82]]</f>
        <v>4.9082445285312502E-7</v>
      </c>
      <c r="CG71" s="10">
        <f>3/24000000*OO[[#This Row],[141 (06JUL1985 12:00:00)-Water Temperature (C)]]*OO[[#This Row],[83]]</f>
        <v>4.2916408869674995E-7</v>
      </c>
      <c r="CH71" s="10">
        <f>3/24000000*OO[[#This Row],[142 (06JUL1985 15:00:00)-Water Temperature (C)]]*OO[[#This Row],[84]]</f>
        <v>3.6162695901149998E-7</v>
      </c>
      <c r="CI71" s="10">
        <f>3/24000000*OO[[#This Row],[143 (06JUL1985 18:00:00)-Water Temperature (C)]]*OO[[#This Row],[85]]</f>
        <v>3.1859681836562495E-7</v>
      </c>
      <c r="CJ71" s="10">
        <f>3/24000000*OO[[#This Row],[144 (06JUL1985 21:00:00)-Water Temperature (C)]]*OO[[#This Row],[86]]</f>
        <v>2.9607905948099996E-7</v>
      </c>
      <c r="CK71" s="10">
        <f>3/24000000*OO[[#This Row],[145 (07JUL1985 00:00:00)-Water Temperature (C)]]*OO[[#This Row],[87]]</f>
        <v>2.7945806868787495E-7</v>
      </c>
      <c r="CL71" s="10">
        <f>3/24000000*OO[[#This Row],[146 (07JUL1985 03:00:00)-Water Temperature (C)]]*OO[[#This Row],[88]]</f>
        <v>2.6575754554049999E-7</v>
      </c>
      <c r="CM71" s="10">
        <f>3/24000000*OO[[#This Row],[147 (07JUL1985 06:00:00)-Water Temperature (C)]]*OO[[#This Row],[89]]</f>
        <v>2.4912627242617498E-7</v>
      </c>
      <c r="CN71" s="10">
        <f>3/24000000*OO[[#This Row],[148 (07JUL1985 09:00:00)-Water Temperature (C)]]*OO[[#This Row],[90]]</f>
        <v>2.4355638465304997E-7</v>
      </c>
      <c r="CO71" s="10">
        <f>3/24000000*OO[[#This Row],[149 (07JUL1985 12:00:00)-Water Temperature (C)]]*OO[[#This Row],[91]]</f>
        <v>2.408394997721625E-7</v>
      </c>
      <c r="CP71" s="10">
        <f>3/24000000*OO[[#This Row],[150 (07JUL1985 15:00:00)-Water Temperature (C)]]*OO[[#This Row],[92]]</f>
        <v>2.5329537535841249E-7</v>
      </c>
      <c r="CQ71" s="10">
        <f>3/24000000*OO[[#This Row],[151 (07JUL1985 18:00:00)-Water Temperature (C)]]*OO[[#This Row],[93]]</f>
        <v>2.80047662742375E-7</v>
      </c>
      <c r="CR71" s="10">
        <f>3/24000000*OO[[#This Row],[152 (07JUL1985 21:00:00)-Water Temperature (C)]]*OO[[#This Row],[94]]</f>
        <v>2.9606234537699997E-7</v>
      </c>
      <c r="CS71" s="10">
        <f>3/24000000*OO[[#This Row],[153 (08JUL1985 00:00:00)-Water Temperature (C)]]*OO[[#This Row],[95]]</f>
        <v>2.8392612435524996E-7</v>
      </c>
      <c r="CT71" s="10">
        <f>3/24000000*OO[[#This Row],[154 (08JUL1985 03:00:00)-Water Temperature (C)]]*OO[[#This Row],[96]]</f>
        <v>2.6514117634343754E-7</v>
      </c>
      <c r="CU71" s="10">
        <f>3/24000000*OO[[#This Row],[155 (08JUL1985 06:00:00)-Water Temperature (C)]]*OO[[#This Row],[97]]</f>
        <v>2.4687343108479995E-7</v>
      </c>
      <c r="CV71" s="10">
        <f>3/24000000*OO[[#This Row],[156 (08JUL1985 09:00:00)-Water Temperature (C)]]*OO[[#This Row],[98]]</f>
        <v>2.4239210189267499E-7</v>
      </c>
      <c r="CW71" s="10">
        <f>3/24000000*OO[[#This Row],[157 (08JUL1985 12:00:00)-Water Temperature (C)]]*OO[[#This Row],[99]]</f>
        <v>2.2766783423894998E-7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8.9739202800414951E-22</v>
      </c>
      <c r="D72" s="10">
        <f>3/24*OO[[#This Row],[60 (26JUN1985 09:00:00)-Water Temperature (C)]]*OO[[#This Row],[2]]/SUM(OO[2])</f>
        <v>1.6017221366529672E-10</v>
      </c>
      <c r="E72" s="10">
        <f>3/24*OO[[#This Row],[61 (26JUN1985 12:00:00)-Water Temperature (C)]]*OO[[#This Row],[3]]/SUM(OO[3])</f>
        <v>2.9395097927799562E-4</v>
      </c>
      <c r="F72" s="10">
        <f>3/24*OO[[#This Row],[62 (26JUN1985 15:00:00)-Water Temperature (C)]]*OO[[#This Row],[4]]/SUM(OO[4])</f>
        <v>2.278271387371144E-2</v>
      </c>
      <c r="G72" s="10">
        <f>3/24*OO[[#This Row],[63 (26JUN1985 18:00:00)-Water Temperature (C)]]*OO[[#This Row],[5]]/SUM(OO[5])</f>
        <v>8.4530082104040227E-2</v>
      </c>
      <c r="H72" s="10">
        <f>3/24*OO[[#This Row],[64 (26JUN1985 21:00:00)-Water Temperature (C)]]*OO[[#This Row],[6]]/SUM(OO[6])</f>
        <v>6.2659485693330783E-2</v>
      </c>
      <c r="I72" s="10">
        <f>3/24*OO[[#This Row],[65 (27JUN1985 00:00:00)-Water Temperature (C)]]*OO[[#This Row],[7]]/SUM(OO[7])</f>
        <v>1.6981202178731704E-2</v>
      </c>
      <c r="J72" s="10">
        <f>3/24*OO[[#This Row],[66 (27JUN1985 03:00:00)-Water Temperature (C)]]*OO[[#This Row],[8]]/SUM(OO[8])</f>
        <v>2.4379923640112768E-3</v>
      </c>
      <c r="K72" s="10">
        <f>3/24*OO[[#This Row],[67 (27JUN1985 06:00:00)-Water Temperature (C)]]*OO[[#This Row],[9]]/SUM(OO[9])</f>
        <v>2.534117644135123E-4</v>
      </c>
      <c r="L72" s="10">
        <f>3/24*OO[[#This Row],[68 (27JUN1985 09:00:00)-Water Temperature (C)]]*OO[[#This Row],[10]]/SUM(OO[10])</f>
        <v>3.629124532651264E-5</v>
      </c>
      <c r="M72" s="10">
        <f>3/24*OO[[#This Row],[69 (27JUN1985 12:00:00)-Water Temperature (C)]]*OO[[#This Row],[11]]/SUM(OO[11])</f>
        <v>1.7395206389808132E-5</v>
      </c>
      <c r="N72" s="10">
        <f>3/24*OO[[#This Row],[70 (27JUN1985 15:00:00)-Water Temperature (C)]]*OO[[#This Row],[12]]/SUM(OO[12])</f>
        <v>1.6012557685599098E-5</v>
      </c>
      <c r="O72" s="10">
        <f>3/24*OO[[#This Row],[71 (27JUN1985 18:00:00)-Water Temperature (C)]]*OO[[#This Row],[13]]/SUM(OO[13])</f>
        <v>1.7414976139552797E-5</v>
      </c>
      <c r="P72" s="10">
        <f>3/24*OO[[#This Row],[72 (27JUN1985 21:00:00)-Water Temperature (C)]]*OO[[#This Row],[14]]/SUM(OO[14])</f>
        <v>2.2288706375147808E-5</v>
      </c>
      <c r="Q72" s="10">
        <f>3/24*OO[[#This Row],[73 (28JUN1985 00:00:00)-Water Temperature (C)]]*OO[[#This Row],[15]]/SUM(OO[15])</f>
        <v>2.8129550719145916E-5</v>
      </c>
      <c r="R72" s="10">
        <f>3/24*OO[[#This Row],[74 (28JUN1985 03:00:00)-Water Temperature (C)]]*OO[[#This Row],[16]]/SUM(OO[16])</f>
        <v>3.0795522503214834E-5</v>
      </c>
      <c r="S72" s="10">
        <f>3/24*OO[[#This Row],[75 (28JUN1985 06:00:00)-Water Temperature (C)]]*OO[[#This Row],[17]]/SUM(OO[17])</f>
        <v>2.9567343922749163E-5</v>
      </c>
      <c r="T72" s="10">
        <f>3/24*OO[[#This Row],[76 (28JUN1985 09:00:00)-Water Temperature (C)]]*OO[[#This Row],[18]]/SUM(OO[18])</f>
        <v>2.6895212736265679E-5</v>
      </c>
      <c r="U72" s="10">
        <f>3/24*OO[[#This Row],[77 (28JUN1985 12:00:00)-Water Temperature (C)]]*OO[[#This Row],[19]]/SUM(OO[19])</f>
        <v>2.3122160778210606E-5</v>
      </c>
      <c r="V72" s="10">
        <f>3/24000000*OO[[#This Row],[78 (28JUN1985 15:00:00)-Water Temperature (C)]]*OO[[#This Row],[20]]</f>
        <v>1.9511418459093748E-5</v>
      </c>
      <c r="W72" s="10">
        <f>3/24000000*OO[[#This Row],[79 (28JUN1985 18:00:00)-Water Temperature (C)]]*OO[[#This Row],[21]]</f>
        <v>1.6456097300317502E-5</v>
      </c>
      <c r="X72" s="10">
        <f>3/24000000*OO[[#This Row],[80 (28JUN1985 21:00:00)-Water Temperature (C)]]*OO[[#This Row],[22]]</f>
        <v>1.3256458797298748E-5</v>
      </c>
      <c r="Y72" s="10">
        <f>3/24000000*OO[[#This Row],[81 (29JUN1985 00:00:00)-Water Temperature (C)]]*OO[[#This Row],[23]]</f>
        <v>9.9083285347500003E-6</v>
      </c>
      <c r="Z72" s="10">
        <f>3/24000000*OO[[#This Row],[82 (29JUN1985 03:00:00)-Water Temperature (C)]]*OO[[#This Row],[24]]</f>
        <v>6.9276605586999999E-6</v>
      </c>
      <c r="AA72" s="10">
        <f>3/24000000*OO[[#This Row],[83 (29JUN1985 06:00:00)-Water Temperature (C)]]*OO[[#This Row],[25]]</f>
        <v>4.9218909210224996E-6</v>
      </c>
      <c r="AB72" s="10">
        <f>3/24000000*OO[[#This Row],[84 (29JUN1985 09:00:00)-Water Temperature (C)]]*OO[[#This Row],[26]]</f>
        <v>3.9020303243174997E-6</v>
      </c>
      <c r="AC72" s="10">
        <f>3/24000000*OO[[#This Row],[85 (29JUN1985 12:00:00)-Water Temperature (C)]]*OO[[#This Row],[27]]</f>
        <v>3.5823652652999999E-6</v>
      </c>
      <c r="AD72" s="10">
        <f>3/24000000*OO[[#This Row],[86 (29JUN1985 15:00:00)-Water Temperature (C)]]*OO[[#This Row],[28]]</f>
        <v>3.8166723138449993E-6</v>
      </c>
      <c r="AE72" s="10">
        <f>3/24000000*OO[[#This Row],[88 (29JUN1985 21:00:00)-Water Temperature (C)]]*OO[[#This Row],[30]]</f>
        <v>4.3544817011699995E-6</v>
      </c>
      <c r="AF72" s="10">
        <f>3/24000000*OO[[#This Row],[88 (29JUN1985 21:00:00)-Water Temperature (C)]]*OO[[#This Row],[30]]</f>
        <v>4.3544817011699995E-6</v>
      </c>
      <c r="AG72" s="10">
        <f>3/24000000*OO[[#This Row],[89 (30JUN1985 00:00:00)-Water Temperature (C)]]*OO[[#This Row],[31]]</f>
        <v>4.0715653394249995E-6</v>
      </c>
      <c r="AH72" s="10">
        <f>3/24000000*OO[[#This Row],[90 (30JUN1985 03:00:00)-Water Temperature (C)]]*OO[[#This Row],[32]]</f>
        <v>3.7242357744349999E-6</v>
      </c>
      <c r="AI72" s="10">
        <f>3/24000000*OO[[#This Row],[91 (30JUN1985 06:00:00)-Water Temperature (C)]]*OO[[#This Row],[33]]</f>
        <v>3.4226092448140001E-6</v>
      </c>
      <c r="AJ72" s="10">
        <f>3/24000000*OO[[#This Row],[92 (30JUN1985 09:00:00)-Water Temperature (C)]]*OO[[#This Row],[34]]</f>
        <v>3.1846297838520001E-6</v>
      </c>
      <c r="AK72" s="10">
        <f>3/24000000*OO[[#This Row],[93 (30JUN1985 12:00:00)-Water Temperature (C)]]*OO[[#This Row],[35]]</f>
        <v>2.9252988181964997E-6</v>
      </c>
      <c r="AL72" s="10">
        <f>3/24000000*OO[[#This Row],[94 (30JUN1985 15:00:00)-Water Temperature (C)]]*OO[[#This Row],[36]]</f>
        <v>2.827731952272E-6</v>
      </c>
      <c r="AM72" s="10">
        <f>3/24000000*OO[[#This Row],[95 (30JUN1985 18:00:00)-Water Temperature (C)]]*OO[[#This Row],[37]]</f>
        <v>2.8464013006000001E-6</v>
      </c>
      <c r="AN72" s="10">
        <f>3/24000000*OO[[#This Row],[96 (30JUN1985 21:00:00)-Water Temperature (C)]]*OO[[#This Row],[38]]</f>
        <v>2.738199751021E-6</v>
      </c>
      <c r="AO72" s="10">
        <f>3/24000000*OO[[#This Row],[97 (01JUL1985 00:00:00)-Water Temperature (C)]]*OO[[#This Row],[39]]</f>
        <v>2.5284280875948752E-6</v>
      </c>
      <c r="AP72" s="10">
        <f>3/24000000*OO[[#This Row],[98 (01JUL1985 03:00:00)-Water Temperature (C)]]*OO[[#This Row],[40]]</f>
        <v>2.3246379871649999E-6</v>
      </c>
      <c r="AQ72" s="10">
        <f>3/24000000*OO[[#This Row],[99 (01JUL1985 06:00:00)-Water Temperature (C)]]*OO[[#This Row],[41]]</f>
        <v>2.19696441714775E-6</v>
      </c>
      <c r="AR72" s="10">
        <f>3/24000000*OO[[#This Row],[100 (01JUL1985 09:00:00)-Water Temperature (C)]]*OO[[#This Row],[42]]</f>
        <v>2.1523404184450002E-6</v>
      </c>
      <c r="AS72" s="10">
        <f>3/24000000*OO[[#This Row],[101 (01JUL1985 12:00:00)-Water Temperature (C)]]*OO[[#This Row],[43]]</f>
        <v>2.0229639939249999E-6</v>
      </c>
      <c r="AT72" s="10">
        <f>3/24000000*OO[[#This Row],[102 (01JUL1985 15:00:00)-Water Temperature (C)]]*OO[[#This Row],[44]]</f>
        <v>1.8376727154953747E-6</v>
      </c>
      <c r="AU72" s="10">
        <f>3/24000000*OO[[#This Row],[103 (01JUL1985 18:00:00)-Water Temperature (C)]]*OO[[#This Row],[45]]</f>
        <v>1.6230116795812498E-6</v>
      </c>
      <c r="AV72" s="10">
        <f>3/24000000*OO[[#This Row],[104 (01JUL1985 21:00:00)-Water Temperature (C)]]*OO[[#This Row],[46]]</f>
        <v>1.4742014150483751E-6</v>
      </c>
      <c r="AW72" s="10">
        <f>3/24000000*OO[[#This Row],[105 (02JUL1985 00:00:00)-Water Temperature (C)]]*OO[[#This Row],[47]]</f>
        <v>1.36084191777E-6</v>
      </c>
      <c r="AX72" s="10">
        <f>3/24000000*OO[[#This Row],[106 (02JUL1985 03:00:00)-Water Temperature (C)]]*OO[[#This Row],[48]]</f>
        <v>1.2785606719079999E-6</v>
      </c>
      <c r="AY72" s="10">
        <f>3/24000000*OO[[#This Row],[107 (02JUL1985 06:00:00)-Water Temperature (C)]]*OO[[#This Row],[49]]</f>
        <v>1.1919414060885002E-6</v>
      </c>
      <c r="AZ72" s="10">
        <f>3/24000000*OO[[#This Row],[108 (02JUL1985 09:00:00)-Water Temperature (C)]]*OO[[#This Row],[50]]</f>
        <v>1.1797829894492499E-6</v>
      </c>
      <c r="BA72" s="10">
        <f>3/24000000*OO[[#This Row],[109 (02JUL1985 12:00:00)-Water Temperature (C)]]*OO[[#This Row],[51]]</f>
        <v>1.1960533579710002E-6</v>
      </c>
      <c r="BB72" s="10">
        <f>3/24000000*OO[[#This Row],[110 (02JUL1985 15:00:00)-Water Temperature (C)]]*OO[[#This Row],[52]]</f>
        <v>1.26766508550125E-6</v>
      </c>
      <c r="BC72" s="10">
        <f>3/24000000*OO[[#This Row],[111 (02JUL1985 18:00:00)-Water Temperature (C)]]*OO[[#This Row],[53]]</f>
        <v>1.320892881366E-6</v>
      </c>
      <c r="BD72" s="10">
        <f>3/24000000*OO[[#This Row],[112 (02JUL1985 21:00:00)-Water Temperature (C)]]*OO[[#This Row],[54]]</f>
        <v>1.2858509303262501E-6</v>
      </c>
      <c r="BE72" s="10">
        <f>3/24000000*OO[[#This Row],[113 (03JUL1985 00:00:00)-Water Temperature (C)]]*OO[[#This Row],[55]]</f>
        <v>1.2235064630019997E-6</v>
      </c>
      <c r="BF72" s="10">
        <f>3/24000000*OO[[#This Row],[114 (03JUL1985 03:00:00)-Water Temperature (C)]]*OO[[#This Row],[56]]</f>
        <v>1.1488159609260001E-6</v>
      </c>
      <c r="BG72" s="10">
        <f>3/24000000*OO[[#This Row],[115 (03JUL1985 06:00:00)-Water Temperature (C)]]*OO[[#This Row],[57]]</f>
        <v>1.077597445936375E-6</v>
      </c>
      <c r="BH72" s="10">
        <f>3/24000000*OO[[#This Row],[116 (03JUL1985 09:00:00)-Water Temperature (C)]]*OO[[#This Row],[58]]</f>
        <v>1.058701500158625E-6</v>
      </c>
      <c r="BI72" s="10">
        <f>3/24000000*OO[[#This Row],[117 (03JUL1985 12:00:00)-Water Temperature (C)]]*OO[[#This Row],[59]]</f>
        <v>1.1198736064687498E-6</v>
      </c>
      <c r="BJ72" s="10">
        <f>3/24000000*OO[[#This Row],[118 (03JUL1985 15:00:00)-Water Temperature (C)]]*OO[[#This Row],[60]]</f>
        <v>1.2370478382881251E-6</v>
      </c>
      <c r="BK72" s="10">
        <f>3/24000000*OO[[#This Row],[119 (03JUL1985 18:00:00)-Water Temperature (C)]]*OO[[#This Row],[61]]</f>
        <v>1.3003904019901249E-6</v>
      </c>
      <c r="BL72" s="10">
        <f>3/24000000*OO[[#This Row],[120 (03JUL1985 21:00:00)-Water Temperature (C)]]*OO[[#This Row],[62]]</f>
        <v>1.2633916252799999E-6</v>
      </c>
      <c r="BM72" s="10">
        <f>3/24000000*OO[[#This Row],[121 (04JUL1985 00:00:00)-Water Temperature (C)]]*OO[[#This Row],[63]]</f>
        <v>1.1850615116876249E-6</v>
      </c>
      <c r="BN72" s="10">
        <f>3/24000000*OO[[#This Row],[122 (04JUL1985 03:00:00)-Water Temperature (C)]]*OO[[#This Row],[64]]</f>
        <v>1.1159132236025E-6</v>
      </c>
      <c r="BO72" s="10">
        <f>3/24000000*OO[[#This Row],[123 (04JUL1985 06:00:00)-Water Temperature (C)]]*OO[[#This Row],[65]]</f>
        <v>1.0445524962524999E-6</v>
      </c>
      <c r="BP72" s="10">
        <f>3/24000000*OO[[#This Row],[124 (04JUL1985 09:00:00)-Water Temperature (C)]]*OO[[#This Row],[66]]</f>
        <v>9.7173766153799962E-7</v>
      </c>
      <c r="BQ72" s="10">
        <f>3/24000000*OO[[#This Row],[125 (04JUL1985 12:00:00)-Water Temperature (C)]]*OO[[#This Row],[67]]</f>
        <v>8.4986149412350003E-7</v>
      </c>
      <c r="BR72" s="10">
        <f>3/24000000*OO[[#This Row],[126 (04JUL1985 15:00:00)-Water Temperature (C)]]*OO[[#This Row],[68]]</f>
        <v>6.9946186708049999E-7</v>
      </c>
      <c r="BS72" s="10">
        <f>3/24000000*OO[[#This Row],[127 (04JUL1985 18:00:00)-Water Temperature (C)]]*OO[[#This Row],[69]]</f>
        <v>5.7448161321375E-7</v>
      </c>
      <c r="BT72" s="10">
        <f>3/24000000*OO[[#This Row],[128 (04JUL1985 21:00:00)-Water Temperature (C)]]*OO[[#This Row],[70]]</f>
        <v>5.134774454225001E-7</v>
      </c>
      <c r="BU72" s="10">
        <f>3/24000000*OO[[#This Row],[129 (05JUL1985 00:00:00)-Water Temperature (C)]]*OO[[#This Row],[71]]</f>
        <v>4.8928939041449999E-7</v>
      </c>
      <c r="BV72" s="10">
        <f>3/24000000*OO[[#This Row],[130 (05JUL1985 03:00:00)-Water Temperature (C)]]*OO[[#This Row],[72]]</f>
        <v>4.6958923984499991E-7</v>
      </c>
      <c r="BW72" s="10">
        <f>3/24000000*OO[[#This Row],[131 (05JUL1985 06:00:00)-Water Temperature (C)]]*OO[[#This Row],[73]]</f>
        <v>4.3195616881324997E-7</v>
      </c>
      <c r="BX72" s="10">
        <f>3/24000000*OO[[#This Row],[132 (05JUL1985 09:00:00)-Water Temperature (C)]]*OO[[#This Row],[74]]</f>
        <v>4.2330332106212501E-7</v>
      </c>
      <c r="BY72" s="10">
        <f>3/24000000*OO[[#This Row],[133 (05JUL1985 12:00:00)-Water Temperature (C)]]*OO[[#This Row],[75]]</f>
        <v>5.0109434531249998E-7</v>
      </c>
      <c r="BZ72" s="10">
        <f>3/24000000*OO[[#This Row],[134 (05JUL1985 15:00:00)-Water Temperature (C)]]*OO[[#This Row],[76]]</f>
        <v>6.4493291765149998E-7</v>
      </c>
      <c r="CA72" s="10">
        <f>3/24000000*OO[[#This Row],[135 (05JUL1985 18:00:00)-Water Temperature (C)]]*OO[[#This Row],[77]]</f>
        <v>7.4576147447624991E-7</v>
      </c>
      <c r="CB72" s="10">
        <f>3/24000000*OO[[#This Row],[136 (05JUL1985 21:00:00)-Water Temperature (C)]]*OO[[#This Row],[78]]</f>
        <v>7.49120903593E-7</v>
      </c>
      <c r="CC72" s="10">
        <f>3/24000000*OO[[#This Row],[137 (06JUL1985 00:00:00)-Water Temperature (C)]]*OO[[#This Row],[79]]</f>
        <v>7.0351336025850005E-7</v>
      </c>
      <c r="CD72" s="10">
        <f>3/24000000*OO[[#This Row],[138 (06JUL1985 03:00:00)-Water Temperature (C)]]*OO[[#This Row],[80]]</f>
        <v>6.6181837148950002E-7</v>
      </c>
      <c r="CE72" s="10">
        <f>3/24000000*OO[[#This Row],[139 (06JUL1985 06:00:00)-Water Temperature (C)]]*OO[[#This Row],[81]]</f>
        <v>6.2480029778000009E-7</v>
      </c>
      <c r="CF72" s="10">
        <f>3/24000000*OO[[#This Row],[140 (06JUL1985 09:00:00)-Water Temperature (C)]]*OO[[#This Row],[82]]</f>
        <v>5.7857455680862496E-7</v>
      </c>
      <c r="CG72" s="10">
        <f>3/24000000*OO[[#This Row],[141 (06JUL1985 12:00:00)-Water Temperature (C)]]*OO[[#This Row],[83]]</f>
        <v>5.1018202088474995E-7</v>
      </c>
      <c r="CH72" s="10">
        <f>3/24000000*OO[[#This Row],[142 (06JUL1985 15:00:00)-Water Temperature (C)]]*OO[[#This Row],[84]]</f>
        <v>4.3015088437199998E-7</v>
      </c>
      <c r="CI72" s="10">
        <f>3/24000000*OO[[#This Row],[143 (06JUL1985 18:00:00)-Water Temperature (C)]]*OO[[#This Row],[85]]</f>
        <v>3.7624438635950001E-7</v>
      </c>
      <c r="CJ72" s="10">
        <f>3/24000000*OO[[#This Row],[144 (06JUL1985 21:00:00)-Water Temperature (C)]]*OO[[#This Row],[86]]</f>
        <v>3.4680754103999991E-7</v>
      </c>
      <c r="CK72" s="10">
        <f>3/24000000*OO[[#This Row],[145 (07JUL1985 00:00:00)-Water Temperature (C)]]*OO[[#This Row],[87]]</f>
        <v>3.2570228182612502E-7</v>
      </c>
      <c r="CL72" s="10">
        <f>3/24000000*OO[[#This Row],[146 (07JUL1985 03:00:00)-Water Temperature (C)]]*OO[[#This Row],[88]]</f>
        <v>3.1020666866100001E-7</v>
      </c>
      <c r="CM72" s="10">
        <f>3/24000000*OO[[#This Row],[147 (07JUL1985 06:00:00)-Water Temperature (C)]]*OO[[#This Row],[89]]</f>
        <v>2.9158124129799998E-7</v>
      </c>
      <c r="CN72" s="10">
        <f>3/24000000*OO[[#This Row],[148 (07JUL1985 09:00:00)-Water Temperature (C)]]*OO[[#This Row],[90]]</f>
        <v>2.8610014378550002E-7</v>
      </c>
      <c r="CO72" s="10">
        <f>3/24000000*OO[[#This Row],[149 (07JUL1985 12:00:00)-Water Temperature (C)]]*OO[[#This Row],[91]]</f>
        <v>2.8303203473737498E-7</v>
      </c>
      <c r="CP72" s="10">
        <f>3/24000000*OO[[#This Row],[150 (07JUL1985 15:00:00)-Water Temperature (C)]]*OO[[#This Row],[92]]</f>
        <v>2.9737890877499998E-7</v>
      </c>
      <c r="CQ72" s="10">
        <f>3/24000000*OO[[#This Row],[151 (07JUL1985 18:00:00)-Water Temperature (C)]]*OO[[#This Row],[93]]</f>
        <v>3.2756163767600001E-7</v>
      </c>
      <c r="CR72" s="10">
        <f>3/24000000*OO[[#This Row],[152 (07JUL1985 21:00:00)-Water Temperature (C)]]*OO[[#This Row],[94]]</f>
        <v>3.4494048959733747E-7</v>
      </c>
      <c r="CS72" s="10">
        <f>3/24000000*OO[[#This Row],[153 (08JUL1985 00:00:00)-Water Temperature (C)]]*OO[[#This Row],[95]]</f>
        <v>3.3083468533799998E-7</v>
      </c>
      <c r="CT72" s="10">
        <f>3/24000000*OO[[#This Row],[154 (08JUL1985 03:00:00)-Water Temperature (C)]]*OO[[#This Row],[96]]</f>
        <v>3.0984862583752498E-7</v>
      </c>
      <c r="CU72" s="10">
        <f>3/24000000*OO[[#This Row],[155 (08JUL1985 06:00:00)-Water Temperature (C)]]*OO[[#This Row],[97]]</f>
        <v>2.8851573797450001E-7</v>
      </c>
      <c r="CV72" s="10">
        <f>3/24000000*OO[[#This Row],[156 (08JUL1985 09:00:00)-Water Temperature (C)]]*OO[[#This Row],[98]]</f>
        <v>2.8409950047859997E-7</v>
      </c>
      <c r="CW72" s="10">
        <f>3/24000000*OO[[#This Row],[157 (08JUL1985 12:00:00)-Water Temperature (C)]]*OO[[#This Row],[99]]</f>
        <v>2.6809950683921248E-7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1.5063030597033887E-22</v>
      </c>
      <c r="D73" s="10">
        <f>3/24*OO[[#This Row],[60 (26JUN1985 09:00:00)-Water Temperature (C)]]*OO[[#This Row],[2]]/SUM(OO[2])</f>
        <v>2.9815574764864668E-11</v>
      </c>
      <c r="E73" s="10">
        <f>3/24*OO[[#This Row],[61 (26JUN1985 12:00:00)-Water Temperature (C)]]*OO[[#This Row],[3]]/SUM(OO[3])</f>
        <v>1.839466153830113E-4</v>
      </c>
      <c r="F73" s="10">
        <f>3/24*OO[[#This Row],[62 (26JUN1985 15:00:00)-Water Temperature (C)]]*OO[[#This Row],[4]]/SUM(OO[4])</f>
        <v>2.1252195119442038E-2</v>
      </c>
      <c r="G73" s="10">
        <f>3/24*OO[[#This Row],[63 (26JUN1985 18:00:00)-Water Temperature (C)]]*OO[[#This Row],[5]]/SUM(OO[5])</f>
        <v>0.10001068421471769</v>
      </c>
      <c r="H73" s="10">
        <f>3/24*OO[[#This Row],[64 (26JUN1985 21:00:00)-Water Temperature (C)]]*OO[[#This Row],[6]]/SUM(OO[6])</f>
        <v>8.7875470016472085E-2</v>
      </c>
      <c r="I73" s="10">
        <f>3/24*OO[[#This Row],[65 (27JUN1985 00:00:00)-Water Temperature (C)]]*OO[[#This Row],[7]]/SUM(OO[7])</f>
        <v>2.7152543965225276E-2</v>
      </c>
      <c r="J73" s="10">
        <f>3/24*OO[[#This Row],[66 (27JUN1985 03:00:00)-Water Temperature (C)]]*OO[[#This Row],[8]]/SUM(OO[8])</f>
        <v>4.2925679450863969E-3</v>
      </c>
      <c r="K73" s="10">
        <f>3/24*OO[[#This Row],[67 (27JUN1985 06:00:00)-Water Temperature (C)]]*OO[[#This Row],[9]]/SUM(OO[9])</f>
        <v>4.6735020900846353E-4</v>
      </c>
      <c r="L73" s="10">
        <f>3/24*OO[[#This Row],[68 (27JUN1985 09:00:00)-Water Temperature (C)]]*OO[[#This Row],[10]]/SUM(OO[10])</f>
        <v>6.0383642742127426E-5</v>
      </c>
      <c r="M73" s="10">
        <f>3/24*OO[[#This Row],[69 (27JUN1985 12:00:00)-Water Temperature (C)]]*OO[[#This Row],[11]]/SUM(OO[11])</f>
        <v>2.3638391074166346E-5</v>
      </c>
      <c r="N73" s="10">
        <f>3/24*OO[[#This Row],[70 (27JUN1985 15:00:00)-Water Temperature (C)]]*OO[[#This Row],[12]]/SUM(OO[12])</f>
        <v>2.070552810215837E-5</v>
      </c>
      <c r="O73" s="10">
        <f>3/24*OO[[#This Row],[71 (27JUN1985 18:00:00)-Water Temperature (C)]]*OO[[#This Row],[13]]/SUM(OO[13])</f>
        <v>2.1844544209045642E-5</v>
      </c>
      <c r="P73" s="10">
        <f>3/24*OO[[#This Row],[72 (27JUN1985 21:00:00)-Water Temperature (C)]]*OO[[#This Row],[14]]/SUM(OO[14])</f>
        <v>2.7223231131090629E-5</v>
      </c>
      <c r="Q73" s="10">
        <f>3/24*OO[[#This Row],[73 (28JUN1985 00:00:00)-Water Temperature (C)]]*OO[[#This Row],[15]]/SUM(OO[15])</f>
        <v>3.4695581656383214E-5</v>
      </c>
      <c r="R73" s="10">
        <f>3/24*OO[[#This Row],[74 (28JUN1985 03:00:00)-Water Temperature (C)]]*OO[[#This Row],[16]]/SUM(OO[16])</f>
        <v>3.8815271192127884E-5</v>
      </c>
      <c r="S73" s="10">
        <f>3/24*OO[[#This Row],[75 (28JUN1985 06:00:00)-Water Temperature (C)]]*OO[[#This Row],[17]]/SUM(OO[17])</f>
        <v>3.795889908064E-5</v>
      </c>
      <c r="T73" s="10">
        <f>3/24*OO[[#This Row],[76 (28JUN1985 09:00:00)-Water Temperature (C)]]*OO[[#This Row],[18]]/SUM(OO[18])</f>
        <v>3.5038081295008139E-5</v>
      </c>
      <c r="U73" s="10">
        <f>3/24*OO[[#This Row],[77 (28JUN1985 12:00:00)-Water Temperature (C)]]*OO[[#This Row],[19]]/SUM(OO[19])</f>
        <v>3.0429493326533876E-5</v>
      </c>
      <c r="V73" s="10">
        <f>3/24000000*OO[[#This Row],[78 (28JUN1985 15:00:00)-Water Temperature (C)]]*OO[[#This Row],[20]]</f>
        <v>2.5680576465299996E-5</v>
      </c>
      <c r="W73" s="10">
        <f>3/24000000*OO[[#This Row],[79 (28JUN1985 18:00:00)-Water Temperature (C)]]*OO[[#This Row],[21]]</f>
        <v>2.1686094945384995E-5</v>
      </c>
      <c r="X73" s="10">
        <f>3/24000000*OO[[#This Row],[80 (28JUN1985 21:00:00)-Water Temperature (C)]]*OO[[#This Row],[22]]</f>
        <v>1.7519155551300003E-5</v>
      </c>
      <c r="Y73" s="10">
        <f>3/24000000*OO[[#This Row],[81 (29JUN1985 00:00:00)-Water Temperature (C)]]*OO[[#This Row],[23]]</f>
        <v>1.325981843482E-5</v>
      </c>
      <c r="Z73" s="10">
        <f>3/24000000*OO[[#This Row],[82 (29JUN1985 03:00:00)-Water Temperature (C)]]*OO[[#This Row],[24]]</f>
        <v>9.3300237261399988E-6</v>
      </c>
      <c r="AA73" s="10">
        <f>3/24000000*OO[[#This Row],[83 (29JUN1985 06:00:00)-Water Temperature (C)]]*OO[[#This Row],[25]]</f>
        <v>6.616938176139999E-6</v>
      </c>
      <c r="AB73" s="10">
        <f>3/24000000*OO[[#This Row],[84 (29JUN1985 09:00:00)-Water Temperature (C)]]*OO[[#This Row],[26]]</f>
        <v>5.2033536565725007E-6</v>
      </c>
      <c r="AC73" s="10">
        <f>3/24000000*OO[[#This Row],[85 (29JUN1985 12:00:00)-Water Temperature (C)]]*OO[[#This Row],[27]]</f>
        <v>4.7185602696174995E-6</v>
      </c>
      <c r="AD73" s="10">
        <f>3/24000000*OO[[#This Row],[86 (29JUN1985 15:00:00)-Water Temperature (C)]]*OO[[#This Row],[28]]</f>
        <v>4.9663430344650002E-6</v>
      </c>
      <c r="AE73" s="10">
        <f>3/24000000*OO[[#This Row],[88 (29JUN1985 21:00:00)-Water Temperature (C)]]*OO[[#This Row],[30]]</f>
        <v>5.6051350054350003E-6</v>
      </c>
      <c r="AF73" s="10">
        <f>3/24000000*OO[[#This Row],[88 (29JUN1985 21:00:00)-Water Temperature (C)]]*OO[[#This Row],[30]]</f>
        <v>5.6051350054350003E-6</v>
      </c>
      <c r="AG73" s="10">
        <f>3/24000000*OO[[#This Row],[89 (30JUN1985 00:00:00)-Water Temperature (C)]]*OO[[#This Row],[31]]</f>
        <v>5.2482073016324999E-6</v>
      </c>
      <c r="AH73" s="10">
        <f>3/24000000*OO[[#This Row],[90 (30JUN1985 03:00:00)-Water Temperature (C)]]*OO[[#This Row],[32]]</f>
        <v>4.8131155724000002E-6</v>
      </c>
      <c r="AI73" s="10">
        <f>3/24000000*OO[[#This Row],[91 (30JUN1985 06:00:00)-Water Temperature (C)]]*OO[[#This Row],[33]]</f>
        <v>4.4193859267424993E-6</v>
      </c>
      <c r="AJ73" s="10">
        <f>3/24000000*OO[[#This Row],[92 (30JUN1985 09:00:00)-Water Temperature (C)]]*OO[[#This Row],[34]]</f>
        <v>4.1341302874299999E-6</v>
      </c>
      <c r="AK73" s="10">
        <f>3/24000000*OO[[#This Row],[93 (30JUN1985 12:00:00)-Water Temperature (C)]]*OO[[#This Row],[35]]</f>
        <v>3.8324431289587495E-6</v>
      </c>
      <c r="AL73" s="10">
        <f>3/24000000*OO[[#This Row],[94 (30JUN1985 15:00:00)-Water Temperature (C)]]*OO[[#This Row],[36]]</f>
        <v>3.7129044576375003E-6</v>
      </c>
      <c r="AM73" s="10">
        <f>3/24000000*OO[[#This Row],[95 (30JUN1985 18:00:00)-Water Temperature (C)]]*OO[[#This Row],[37]]</f>
        <v>3.7024400769209997E-6</v>
      </c>
      <c r="AN73" s="10">
        <f>3/24000000*OO[[#This Row],[96 (30JUN1985 21:00:00)-Water Temperature (C)]]*OO[[#This Row],[38]]</f>
        <v>3.5372271876599994E-6</v>
      </c>
      <c r="AO73" s="10">
        <f>3/24000000*OO[[#This Row],[97 (01JUL1985 00:00:00)-Water Temperature (C)]]*OO[[#This Row],[39]]</f>
        <v>3.2623686634287497E-6</v>
      </c>
      <c r="AP73" s="10">
        <f>3/24000000*OO[[#This Row],[98 (01JUL1985 03:00:00)-Water Temperature (C)]]*OO[[#This Row],[40]]</f>
        <v>2.9986466180863748E-6</v>
      </c>
      <c r="AQ73" s="10">
        <f>3/24000000*OO[[#This Row],[99 (01JUL1985 06:00:00)-Water Temperature (C)]]*OO[[#This Row],[41]]</f>
        <v>2.8257729765292498E-6</v>
      </c>
      <c r="AR73" s="10">
        <f>3/24000000*OO[[#This Row],[100 (01JUL1985 09:00:00)-Water Temperature (C)]]*OO[[#This Row],[42]]</f>
        <v>2.7848928043924998E-6</v>
      </c>
      <c r="AS73" s="10">
        <f>3/24000000*OO[[#This Row],[101 (01JUL1985 12:00:00)-Water Temperature (C)]]*OO[[#This Row],[43]]</f>
        <v>2.6454795815700001E-6</v>
      </c>
      <c r="AT73" s="10">
        <f>3/24000000*OO[[#This Row],[102 (01JUL1985 15:00:00)-Water Temperature (C)]]*OO[[#This Row],[44]]</f>
        <v>2.416358206257E-6</v>
      </c>
      <c r="AU73" s="10">
        <f>3/24000000*OO[[#This Row],[103 (01JUL1985 18:00:00)-Water Temperature (C)]]*OO[[#This Row],[45]]</f>
        <v>2.1235823643060002E-6</v>
      </c>
      <c r="AV73" s="10">
        <f>3/24000000*OO[[#This Row],[104 (01JUL1985 21:00:00)-Water Temperature (C)]]*OO[[#This Row],[46]]</f>
        <v>1.9106672266614998E-6</v>
      </c>
      <c r="AW73" s="10">
        <f>3/24000000*OO[[#This Row],[105 (02JUL1985 00:00:00)-Water Temperature (C)]]*OO[[#This Row],[47]]</f>
        <v>1.752795004347E-6</v>
      </c>
      <c r="AX73" s="10">
        <f>3/24000000*OO[[#This Row],[106 (02JUL1985 03:00:00)-Water Temperature (C)]]*OO[[#This Row],[48]]</f>
        <v>1.645668411146375E-6</v>
      </c>
      <c r="AY73" s="10">
        <f>3/24000000*OO[[#This Row],[107 (02JUL1985 06:00:00)-Water Temperature (C)]]*OO[[#This Row],[49]]</f>
        <v>1.5404162502527499E-6</v>
      </c>
      <c r="AZ73" s="10">
        <f>3/24000000*OO[[#This Row],[108 (02JUL1985 09:00:00)-Water Temperature (C)]]*OO[[#This Row],[50]]</f>
        <v>1.5322118047989996E-6</v>
      </c>
      <c r="BA73" s="10">
        <f>3/24000000*OO[[#This Row],[109 (02JUL1985 12:00:00)-Water Temperature (C)]]*OO[[#This Row],[51]]</f>
        <v>1.5547025859349999E-6</v>
      </c>
      <c r="BB73" s="10">
        <f>3/24000000*OO[[#This Row],[110 (02JUL1985 15:00:00)-Water Temperature (C)]]*OO[[#This Row],[52]]</f>
        <v>1.639454614112E-6</v>
      </c>
      <c r="BC73" s="10">
        <f>3/24000000*OO[[#This Row],[111 (02JUL1985 18:00:00)-Water Temperature (C)]]*OO[[#This Row],[53]]</f>
        <v>1.7043289336754998E-6</v>
      </c>
      <c r="BD73" s="10">
        <f>3/24000000*OO[[#This Row],[112 (02JUL1985 21:00:00)-Water Temperature (C)]]*OO[[#This Row],[54]]</f>
        <v>1.6530694085193749E-6</v>
      </c>
      <c r="BE73" s="10">
        <f>3/24000000*OO[[#This Row],[113 (03JUL1985 00:00:00)-Water Temperature (C)]]*OO[[#This Row],[55]]</f>
        <v>1.5730928893075E-6</v>
      </c>
      <c r="BF73" s="10">
        <f>3/24000000*OO[[#This Row],[114 (03JUL1985 03:00:00)-Water Temperature (C)]]*OO[[#This Row],[56]]</f>
        <v>1.4788179537150001E-6</v>
      </c>
      <c r="BG73" s="10">
        <f>3/24000000*OO[[#This Row],[115 (03JUL1985 06:00:00)-Water Temperature (C)]]*OO[[#This Row],[57]]</f>
        <v>1.3918565962462499E-6</v>
      </c>
      <c r="BH73" s="10">
        <f>3/24000000*OO[[#This Row],[116 (03JUL1985 09:00:00)-Water Temperature (C)]]*OO[[#This Row],[58]]</f>
        <v>1.3755448388284999E-6</v>
      </c>
      <c r="BI73" s="10">
        <f>3/24000000*OO[[#This Row],[117 (03JUL1985 12:00:00)-Water Temperature (C)]]*OO[[#This Row],[59]]</f>
        <v>1.4560982590995E-6</v>
      </c>
      <c r="BJ73" s="10">
        <f>3/24000000*OO[[#This Row],[118 (03JUL1985 15:00:00)-Water Temperature (C)]]*OO[[#This Row],[60]]</f>
        <v>1.60066327957525E-6</v>
      </c>
      <c r="BK73" s="10">
        <f>3/24000000*OO[[#This Row],[119 (03JUL1985 18:00:00)-Water Temperature (C)]]*OO[[#This Row],[61]]</f>
        <v>1.6754469453259999E-6</v>
      </c>
      <c r="BL73" s="10">
        <f>3/24000000*OO[[#This Row],[120 (03JUL1985 21:00:00)-Water Temperature (C)]]*OO[[#This Row],[62]]</f>
        <v>1.626427117330375E-6</v>
      </c>
      <c r="BM73" s="10">
        <f>3/24000000*OO[[#This Row],[121 (04JUL1985 00:00:00)-Water Temperature (C)]]*OO[[#This Row],[63]]</f>
        <v>1.5251596352509998E-6</v>
      </c>
      <c r="BN73" s="10">
        <f>3/24000000*OO[[#This Row],[122 (04JUL1985 03:00:00)-Water Temperature (C)]]*OO[[#This Row],[64]]</f>
        <v>1.4348326484851246E-6</v>
      </c>
      <c r="BO73" s="10">
        <f>3/24000000*OO[[#This Row],[123 (04JUL1985 06:00:00)-Water Temperature (C)]]*OO[[#This Row],[65]]</f>
        <v>1.3482316530851249E-6</v>
      </c>
      <c r="BP73" s="10">
        <f>3/24000000*OO[[#This Row],[124 (04JUL1985 09:00:00)-Water Temperature (C)]]*OO[[#This Row],[66]]</f>
        <v>1.2678940828124999E-6</v>
      </c>
      <c r="BQ73" s="10">
        <f>3/24000000*OO[[#This Row],[125 (04JUL1985 12:00:00)-Water Temperature (C)]]*OO[[#This Row],[67]]</f>
        <v>1.120732566375375E-6</v>
      </c>
      <c r="BR73" s="10">
        <f>3/24000000*OO[[#This Row],[126 (04JUL1985 15:00:00)-Water Temperature (C)]]*OO[[#This Row],[68]]</f>
        <v>9.2335939415624995E-7</v>
      </c>
      <c r="BS73" s="10">
        <f>3/24000000*OO[[#This Row],[127 (04JUL1985 18:00:00)-Water Temperature (C)]]*OO[[#This Row],[69]]</f>
        <v>7.5445962217499997E-7</v>
      </c>
      <c r="BT73" s="10">
        <f>3/24000000*OO[[#This Row],[128 (04JUL1985 21:00:00)-Water Temperature (C)]]*OO[[#This Row],[70]]</f>
        <v>6.6519130042950001E-7</v>
      </c>
      <c r="BU73" s="10">
        <f>3/24000000*OO[[#This Row],[129 (05JUL1985 00:00:00)-Water Temperature (C)]]*OO[[#This Row],[71]]</f>
        <v>6.2795118312049998E-7</v>
      </c>
      <c r="BV73" s="10">
        <f>3/24000000*OO[[#This Row],[130 (05JUL1985 03:00:00)-Water Temperature (C)]]*OO[[#This Row],[72]]</f>
        <v>6.0373523794837489E-7</v>
      </c>
      <c r="BW73" s="10">
        <f>3/24000000*OO[[#This Row],[131 (05JUL1985 06:00:00)-Water Temperature (C)]]*OO[[#This Row],[73]]</f>
        <v>5.6008740275924993E-7</v>
      </c>
      <c r="BX73" s="10">
        <f>3/24000000*OO[[#This Row],[132 (05JUL1985 09:00:00)-Water Temperature (C)]]*OO[[#This Row],[74]]</f>
        <v>5.5022504501250003E-7</v>
      </c>
      <c r="BY73" s="10">
        <f>3/24000000*OO[[#This Row],[133 (05JUL1985 12:00:00)-Water Temperature (C)]]*OO[[#This Row],[75]]</f>
        <v>6.4592115883062499E-7</v>
      </c>
      <c r="BZ73" s="10">
        <f>3/24000000*OO[[#This Row],[134 (05JUL1985 15:00:00)-Water Temperature (C)]]*OO[[#This Row],[76]]</f>
        <v>8.2521344280374999E-7</v>
      </c>
      <c r="CA73" s="10">
        <f>3/24000000*OO[[#This Row],[135 (05JUL1985 18:00:00)-Water Temperature (C)]]*OO[[#This Row],[77]]</f>
        <v>9.5417118407600001E-7</v>
      </c>
      <c r="CB73" s="10">
        <f>3/24000000*OO[[#This Row],[136 (05JUL1985 21:00:00)-Water Temperature (C)]]*OO[[#This Row],[78]]</f>
        <v>9.6143210215062512E-7</v>
      </c>
      <c r="CC73" s="10">
        <f>3/24000000*OO[[#This Row],[137 (06JUL1985 00:00:00)-Water Temperature (C)]]*OO[[#This Row],[79]]</f>
        <v>9.0505415479424993E-7</v>
      </c>
      <c r="CD73" s="10">
        <f>3/24000000*OO[[#This Row],[138 (06JUL1985 03:00:00)-Water Temperature (C)]]*OO[[#This Row],[80]]</f>
        <v>8.5053832137000002E-7</v>
      </c>
      <c r="CE73" s="10">
        <f>3/24000000*OO[[#This Row],[139 (06JUL1985 06:00:00)-Water Temperature (C)]]*OO[[#This Row],[81]]</f>
        <v>8.0429669664524985E-7</v>
      </c>
      <c r="CF73" s="10">
        <f>3/24000000*OO[[#This Row],[140 (06JUL1985 09:00:00)-Water Temperature (C)]]*OO[[#This Row],[82]]</f>
        <v>7.5298088853424989E-7</v>
      </c>
      <c r="CG73" s="10">
        <f>3/24000000*OO[[#This Row],[141 (06JUL1985 12:00:00)-Water Temperature (C)]]*OO[[#This Row],[83]]</f>
        <v>6.7228670003099996E-7</v>
      </c>
      <c r="CH73" s="10">
        <f>3/24000000*OO[[#This Row],[142 (06JUL1985 15:00:00)-Water Temperature (C)]]*OO[[#This Row],[84]]</f>
        <v>5.6884011687562497E-7</v>
      </c>
      <c r="CI73" s="10">
        <f>3/24000000*OO[[#This Row],[143 (06JUL1985 18:00:00)-Water Temperature (C)]]*OO[[#This Row],[85]]</f>
        <v>4.9249899480375009E-7</v>
      </c>
      <c r="CJ73" s="10">
        <f>3/24000000*OO[[#This Row],[144 (06JUL1985 21:00:00)-Water Temperature (C)]]*OO[[#This Row],[86]]</f>
        <v>4.4912538376374995E-7</v>
      </c>
      <c r="CK73" s="10">
        <f>3/24000000*OO[[#This Row],[145 (07JUL1985 00:00:00)-Water Temperature (C)]]*OO[[#This Row],[87]]</f>
        <v>4.1819697546749999E-7</v>
      </c>
      <c r="CL73" s="10">
        <f>3/24000000*OO[[#This Row],[146 (07JUL1985 03:00:00)-Water Temperature (C)]]*OO[[#This Row],[88]]</f>
        <v>3.9881504323649995E-7</v>
      </c>
      <c r="CM73" s="10">
        <f>3/24000000*OO[[#This Row],[147 (07JUL1985 06:00:00)-Water Temperature (C)]]*OO[[#This Row],[89]]</f>
        <v>3.7618783417999997E-7</v>
      </c>
      <c r="CN73" s="10">
        <f>3/24000000*OO[[#This Row],[148 (07JUL1985 09:00:00)-Water Temperature (C)]]*OO[[#This Row],[90]]</f>
        <v>3.7077756463999998E-7</v>
      </c>
      <c r="CO73" s="10">
        <f>3/24000000*OO[[#This Row],[149 (07JUL1985 12:00:00)-Water Temperature (C)]]*OO[[#This Row],[91]]</f>
        <v>3.6689455471637497E-7</v>
      </c>
      <c r="CP73" s="10">
        <f>3/24000000*OO[[#This Row],[150 (07JUL1985 15:00:00)-Water Temperature (C)]]*OO[[#This Row],[92]]</f>
        <v>3.8485382097749995E-7</v>
      </c>
      <c r="CQ73" s="10">
        <f>3/24000000*OO[[#This Row],[151 (07JUL1985 18:00:00)-Water Temperature (C)]]*OO[[#This Row],[93]]</f>
        <v>4.2196298812499997E-7</v>
      </c>
      <c r="CR73" s="10">
        <f>3/24000000*OO[[#This Row],[152 (07JUL1985 21:00:00)-Water Temperature (C)]]*OO[[#This Row],[94]]</f>
        <v>4.425522732719999E-7</v>
      </c>
      <c r="CS73" s="10">
        <f>3/24000000*OO[[#This Row],[153 (08JUL1985 00:00:00)-Water Temperature (C)]]*OO[[#This Row],[95]]</f>
        <v>4.2428408745699999E-7</v>
      </c>
      <c r="CT73" s="10">
        <f>3/24000000*OO[[#This Row],[154 (08JUL1985 03:00:00)-Water Temperature (C)]]*OO[[#This Row],[96]]</f>
        <v>3.9914119514499998E-7</v>
      </c>
      <c r="CU73" s="10">
        <f>3/24000000*OO[[#This Row],[155 (08JUL1985 06:00:00)-Water Temperature (C)]]*OO[[#This Row],[97]]</f>
        <v>3.7175274464999999E-7</v>
      </c>
      <c r="CV73" s="10">
        <f>3/24000000*OO[[#This Row],[156 (08JUL1985 09:00:00)-Water Temperature (C)]]*OO[[#This Row],[98]]</f>
        <v>3.6673940420587498E-7</v>
      </c>
      <c r="CW73" s="10">
        <f>3/24000000*OO[[#This Row],[157 (08JUL1985 12:00:00)-Water Temperature (C)]]*OO[[#This Row],[99]]</f>
        <v>3.4892060974425001E-7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3.009721669815215E-23</v>
      </c>
      <c r="D74" s="10">
        <f>3/24*OO[[#This Row],[60 (26JUN1985 09:00:00)-Water Temperature (C)]]*OO[[#This Row],[2]]/SUM(OO[2])</f>
        <v>7.8559002840078598E-12</v>
      </c>
      <c r="E74" s="10">
        <f>3/24*OO[[#This Row],[61 (26JUN1985 12:00:00)-Water Temperature (C)]]*OO[[#This Row],[3]]/SUM(OO[3])</f>
        <v>1.0375510907344788E-4</v>
      </c>
      <c r="F74" s="10">
        <f>3/24*OO[[#This Row],[62 (26JUN1985 15:00:00)-Water Temperature (C)]]*OO[[#This Row],[4]]/SUM(OO[4])</f>
        <v>1.7331120788419953E-2</v>
      </c>
      <c r="G74" s="10">
        <f>3/24*OO[[#This Row],[63 (26JUN1985 18:00:00)-Water Temperature (C)]]*OO[[#This Row],[5]]/SUM(OO[5])</f>
        <v>9.8801500006717419E-2</v>
      </c>
      <c r="H74" s="10">
        <f>3/24*OO[[#This Row],[64 (26JUN1985 21:00:00)-Water Temperature (C)]]*OO[[#This Row],[6]]/SUM(OO[6])</f>
        <v>9.8149095501928421E-2</v>
      </c>
      <c r="I74" s="10">
        <f>3/24*OO[[#This Row],[65 (27JUN1985 00:00:00)-Water Temperature (C)]]*OO[[#This Row],[7]]/SUM(OO[7])</f>
        <v>3.304346632779602E-2</v>
      </c>
      <c r="J74" s="10">
        <f>3/24*OO[[#This Row],[66 (27JUN1985 03:00:00)-Water Temperature (C)]]*OO[[#This Row],[8]]/SUM(OO[8])</f>
        <v>5.5425534277652559E-3</v>
      </c>
      <c r="K74" s="10">
        <f>3/24*OO[[#This Row],[67 (27JUN1985 06:00:00)-Water Temperature (C)]]*OO[[#This Row],[9]]/SUM(OO[9])</f>
        <v>6.208816040038955E-4</v>
      </c>
      <c r="L74" s="10">
        <f>3/24*OO[[#This Row],[68 (27JUN1985 09:00:00)-Water Temperature (C)]]*OO[[#This Row],[10]]/SUM(OO[10])</f>
        <v>7.637283930915464E-5</v>
      </c>
      <c r="M74" s="10">
        <f>3/24*OO[[#This Row],[69 (27JUN1985 12:00:00)-Water Temperature (C)]]*OO[[#This Row],[11]]/SUM(OO[11])</f>
        <v>2.6221306531003873E-5</v>
      </c>
      <c r="N74" s="10">
        <f>3/24*OO[[#This Row],[70 (27JUN1985 15:00:00)-Water Temperature (C)]]*OO[[#This Row],[12]]/SUM(OO[12])</f>
        <v>2.2080607040989709E-5</v>
      </c>
      <c r="O74" s="10">
        <f>3/24*OO[[#This Row],[71 (27JUN1985 18:00:00)-Water Temperature (C)]]*OO[[#This Row],[13]]/SUM(OO[13])</f>
        <v>2.2988516479526421E-5</v>
      </c>
      <c r="P74" s="10">
        <f>3/24*OO[[#This Row],[72 (27JUN1985 21:00:00)-Water Temperature (C)]]*OO[[#This Row],[14]]/SUM(OO[14])</f>
        <v>2.7982485978541274E-5</v>
      </c>
      <c r="Q74" s="10">
        <f>3/24*OO[[#This Row],[73 (28JUN1985 00:00:00)-Water Temperature (C)]]*OO[[#This Row],[15]]/SUM(OO[15])</f>
        <v>3.5894288776888475E-5</v>
      </c>
      <c r="R74" s="10">
        <f>3/24*OO[[#This Row],[74 (28JUN1985 03:00:00)-Water Temperature (C)]]*OO[[#This Row],[16]]/SUM(OO[16])</f>
        <v>4.0824996821021099E-5</v>
      </c>
      <c r="S74" s="10">
        <f>3/24*OO[[#This Row],[75 (28JUN1985 06:00:00)-Water Temperature (C)]]*OO[[#This Row],[17]]/SUM(OO[17])</f>
        <v>4.0497719347533785E-5</v>
      </c>
      <c r="T74" s="10">
        <f>3/24*OO[[#This Row],[76 (28JUN1985 09:00:00)-Water Temperature (C)]]*OO[[#This Row],[18]]/SUM(OO[18])</f>
        <v>3.7816209254455633E-5</v>
      </c>
      <c r="U74" s="10">
        <f>3/24*OO[[#This Row],[77 (28JUN1985 12:00:00)-Water Temperature (C)]]*OO[[#This Row],[19]]/SUM(OO[19])</f>
        <v>3.3165509569368755E-5</v>
      </c>
      <c r="V74" s="10">
        <f>3/24000000*OO[[#This Row],[78 (28JUN1985 15:00:00)-Water Temperature (C)]]*OO[[#This Row],[20]]</f>
        <v>2.8016712802037498E-5</v>
      </c>
      <c r="W74" s="10">
        <f>3/24000000*OO[[#This Row],[79 (28JUN1985 18:00:00)-Water Temperature (C)]]*OO[[#This Row],[21]]</f>
        <v>2.3758215349049999E-5</v>
      </c>
      <c r="X74" s="10">
        <f>3/24000000*OO[[#This Row],[80 (28JUN1985 21:00:00)-Water Temperature (C)]]*OO[[#This Row],[22]]</f>
        <v>1.9254561761662499E-5</v>
      </c>
      <c r="Y74" s="10">
        <f>3/24000000*OO[[#This Row],[81 (29JUN1985 00:00:00)-Water Temperature (C)]]*OO[[#This Row],[23]]</f>
        <v>1.4715754902250002E-5</v>
      </c>
      <c r="Z74" s="10">
        <f>3/24000000*OO[[#This Row],[82 (29JUN1985 03:00:00)-Water Temperature (C)]]*OO[[#This Row],[24]]</f>
        <v>1.041787850472E-5</v>
      </c>
      <c r="AA74" s="10">
        <f>3/24000000*OO[[#This Row],[83 (29JUN1985 06:00:00)-Water Temperature (C)]]*OO[[#This Row],[25]]</f>
        <v>7.3813682143799996E-6</v>
      </c>
      <c r="AB74" s="10">
        <f>3/24000000*OO[[#This Row],[84 (29JUN1985 09:00:00)-Water Temperature (C)]]*OO[[#This Row],[26]]</f>
        <v>5.7698791925274994E-6</v>
      </c>
      <c r="AC74" s="10">
        <f>3/24000000*OO[[#This Row],[85 (29JUN1985 12:00:00)-Water Temperature (C)]]*OO[[#This Row],[27]]</f>
        <v>5.1831396408000008E-6</v>
      </c>
      <c r="AD74" s="10">
        <f>3/24000000*OO[[#This Row],[86 (29JUN1985 15:00:00)-Water Temperature (C)]]*OO[[#This Row],[28]]</f>
        <v>5.4054570145324994E-6</v>
      </c>
      <c r="AE74" s="10">
        <f>3/24000000*OO[[#This Row],[88 (29JUN1985 21:00:00)-Water Temperature (C)]]*OO[[#This Row],[30]]</f>
        <v>6.0695549941499997E-6</v>
      </c>
      <c r="AF74" s="10">
        <f>3/24000000*OO[[#This Row],[88 (29JUN1985 21:00:00)-Water Temperature (C)]]*OO[[#This Row],[30]]</f>
        <v>6.0695549941499997E-6</v>
      </c>
      <c r="AG74" s="10">
        <f>3/24000000*OO[[#This Row],[89 (30JUN1985 00:00:00)-Water Temperature (C)]]*OO[[#This Row],[31]]</f>
        <v>5.6889066161262504E-6</v>
      </c>
      <c r="AH74" s="10">
        <f>3/24000000*OO[[#This Row],[90 (30JUN1985 03:00:00)-Water Temperature (C)]]*OO[[#This Row],[32]]</f>
        <v>5.227878318975E-6</v>
      </c>
      <c r="AI74" s="10">
        <f>3/24000000*OO[[#This Row],[91 (30JUN1985 06:00:00)-Water Temperature (C)]]*OO[[#This Row],[33]]</f>
        <v>4.7963995227224997E-6</v>
      </c>
      <c r="AJ74" s="10">
        <f>3/24000000*OO[[#This Row],[92 (30JUN1985 09:00:00)-Water Temperature (C)]]*OO[[#This Row],[34]]</f>
        <v>4.49926262875E-6</v>
      </c>
      <c r="AK74" s="10">
        <f>3/24000000*OO[[#This Row],[93 (30JUN1985 12:00:00)-Water Temperature (C)]]*OO[[#This Row],[35]]</f>
        <v>4.1915153908124991E-6</v>
      </c>
      <c r="AL74" s="10">
        <f>3/24000000*OO[[#This Row],[94 (30JUN1985 15:00:00)-Water Temperature (C)]]*OO[[#This Row],[36]]</f>
        <v>4.0660335693162497E-6</v>
      </c>
      <c r="AM74" s="10">
        <f>3/24000000*OO[[#This Row],[95 (30JUN1985 18:00:00)-Water Temperature (C)]]*OO[[#This Row],[37]]</f>
        <v>4.0334893760400003E-6</v>
      </c>
      <c r="AN74" s="10">
        <f>3/24000000*OO[[#This Row],[96 (30JUN1985 21:00:00)-Water Temperature (C)]]*OO[[#This Row],[38]]</f>
        <v>3.8415641529574998E-6</v>
      </c>
      <c r="AO74" s="10">
        <f>3/24000000*OO[[#This Row],[97 (01JUL1985 00:00:00)-Water Temperature (C)]]*OO[[#This Row],[39]]</f>
        <v>3.539297213312E-6</v>
      </c>
      <c r="AP74" s="10">
        <f>3/24000000*OO[[#This Row],[98 (01JUL1985 03:00:00)-Water Temperature (C)]]*OO[[#This Row],[40]]</f>
        <v>3.2533283987399995E-6</v>
      </c>
      <c r="AQ74" s="10">
        <f>3/24000000*OO[[#This Row],[99 (01JUL1985 06:00:00)-Water Temperature (C)]]*OO[[#This Row],[41]]</f>
        <v>3.0578581963214998E-6</v>
      </c>
      <c r="AR74" s="10">
        <f>3/24000000*OO[[#This Row],[100 (01JUL1985 09:00:00)-Water Temperature (C)]]*OO[[#This Row],[42]]</f>
        <v>3.0229551061559999E-6</v>
      </c>
      <c r="AS74" s="10">
        <f>3/24000000*OO[[#This Row],[101 (01JUL1985 12:00:00)-Water Temperature (C)]]*OO[[#This Row],[43]]</f>
        <v>2.8913603298918748E-6</v>
      </c>
      <c r="AT74" s="10">
        <f>3/24000000*OO[[#This Row],[102 (01JUL1985 15:00:00)-Water Temperature (C)]]*OO[[#This Row],[44]]</f>
        <v>2.652594571858E-6</v>
      </c>
      <c r="AU74" s="10">
        <f>3/24000000*OO[[#This Row],[103 (01JUL1985 18:00:00)-Water Temperature (C)]]*OO[[#This Row],[45]]</f>
        <v>2.3261364324799997E-6</v>
      </c>
      <c r="AV74" s="10">
        <f>3/24000000*OO[[#This Row],[104 (01JUL1985 21:00:00)-Water Temperature (C)]]*OO[[#This Row],[46]]</f>
        <v>2.0804840436239999E-6</v>
      </c>
      <c r="AW74" s="10">
        <f>3/24000000*OO[[#This Row],[105 (02JUL1985 00:00:00)-Water Temperature (C)]]*OO[[#This Row],[47]]</f>
        <v>1.8998714803475E-6</v>
      </c>
      <c r="AX74" s="10">
        <f>3/24000000*OO[[#This Row],[106 (02JUL1985 03:00:00)-Water Temperature (C)]]*OO[[#This Row],[48]]</f>
        <v>1.7821757811982497E-6</v>
      </c>
      <c r="AY74" s="10">
        <f>3/24000000*OO[[#This Row],[107 (02JUL1985 06:00:00)-Water Temperature (C)]]*OO[[#This Row],[49]]</f>
        <v>1.6716764252515001E-6</v>
      </c>
      <c r="AZ74" s="10">
        <f>3/24000000*OO[[#This Row],[108 (02JUL1985 09:00:00)-Water Temperature (C)]]*OO[[#This Row],[50]]</f>
        <v>1.6659982913175E-6</v>
      </c>
      <c r="BA74" s="10">
        <f>3/24000000*OO[[#This Row],[109 (02JUL1985 12:00:00)-Water Temperature (C)]]*OO[[#This Row],[51]]</f>
        <v>1.6925739713959998E-6</v>
      </c>
      <c r="BB74" s="10">
        <f>3/24000000*OO[[#This Row],[110 (02JUL1985 15:00:00)-Water Temperature (C)]]*OO[[#This Row],[52]]</f>
        <v>1.777269620424375E-6</v>
      </c>
      <c r="BC74" s="10">
        <f>3/24000000*OO[[#This Row],[111 (02JUL1985 18:00:00)-Water Temperature (C)]]*OO[[#This Row],[53]]</f>
        <v>1.8472723061309998E-6</v>
      </c>
      <c r="BD74" s="10">
        <f>3/24000000*OO[[#This Row],[112 (02JUL1985 21:00:00)-Water Temperature (C)]]*OO[[#This Row],[54]]</f>
        <v>1.7889046510817499E-6</v>
      </c>
      <c r="BE74" s="10">
        <f>3/24000000*OO[[#This Row],[113 (03JUL1985 00:00:00)-Water Temperature (C)]]*OO[[#This Row],[55]]</f>
        <v>1.702127649030375E-6</v>
      </c>
      <c r="BF74" s="10">
        <f>3/24000000*OO[[#This Row],[114 (03JUL1985 03:00:00)-Water Temperature (C)]]*OO[[#This Row],[56]]</f>
        <v>1.601694830822625E-6</v>
      </c>
      <c r="BG74" s="10">
        <f>3/24000000*OO[[#This Row],[115 (03JUL1985 06:00:00)-Water Temperature (C)]]*OO[[#This Row],[57]]</f>
        <v>1.5097825311801249E-6</v>
      </c>
      <c r="BH74" s="10">
        <f>3/24000000*OO[[#This Row],[116 (03JUL1985 09:00:00)-Water Temperature (C)]]*OO[[#This Row],[58]]</f>
        <v>1.4961726260774997E-6</v>
      </c>
      <c r="BI74" s="10">
        <f>3/24000000*OO[[#This Row],[117 (03JUL1985 12:00:00)-Water Temperature (C)]]*OO[[#This Row],[59]]</f>
        <v>1.583272049375E-6</v>
      </c>
      <c r="BJ74" s="10">
        <f>3/24000000*OO[[#This Row],[118 (03JUL1985 15:00:00)-Water Temperature (C)]]*OO[[#This Row],[60]]</f>
        <v>1.7356049607555E-6</v>
      </c>
      <c r="BK74" s="10">
        <f>3/24000000*OO[[#This Row],[119 (03JUL1985 18:00:00)-Water Temperature (C)]]*OO[[#This Row],[61]]</f>
        <v>1.8136939157758751E-6</v>
      </c>
      <c r="BL74" s="10">
        <f>3/24000000*OO[[#This Row],[120 (03JUL1985 21:00:00)-Water Temperature (C)]]*OO[[#This Row],[62]]</f>
        <v>1.7614239710640001E-6</v>
      </c>
      <c r="BM74" s="10">
        <f>3/24000000*OO[[#This Row],[121 (04JUL1985 00:00:00)-Water Temperature (C)]]*OO[[#This Row],[63]]</f>
        <v>1.6516862547430003E-6</v>
      </c>
      <c r="BN74" s="10">
        <f>3/24000000*OO[[#This Row],[122 (04JUL1985 03:00:00)-Water Temperature (C)]]*OO[[#This Row],[64]]</f>
        <v>1.55293296021325E-6</v>
      </c>
      <c r="BO74" s="10">
        <f>3/24000000*OO[[#This Row],[123 (04JUL1985 06:00:00)-Water Temperature (C)]]*OO[[#This Row],[65]]</f>
        <v>1.4620688311087498E-6</v>
      </c>
      <c r="BP74" s="10">
        <f>3/24000000*OO[[#This Row],[124 (04JUL1985 09:00:00)-Water Temperature (C)]]*OO[[#This Row],[66]]</f>
        <v>1.3837151965949998E-6</v>
      </c>
      <c r="BQ74" s="10">
        <f>3/24000000*OO[[#This Row],[125 (04JUL1985 12:00:00)-Water Temperature (C)]]*OO[[#This Row],[67]]</f>
        <v>1.2337053303499997E-6</v>
      </c>
      <c r="BR74" s="10">
        <f>3/24000000*OO[[#This Row],[126 (04JUL1985 15:00:00)-Water Temperature (C)]]*OO[[#This Row],[68]]</f>
        <v>1.017607651134625E-6</v>
      </c>
      <c r="BS74" s="10">
        <f>3/24000000*OO[[#This Row],[127 (04JUL1985 18:00:00)-Water Temperature (C)]]*OO[[#This Row],[69]]</f>
        <v>8.2894251965087503E-7</v>
      </c>
      <c r="BT74" s="10">
        <f>3/24000000*OO[[#This Row],[128 (04JUL1985 21:00:00)-Water Temperature (C)]]*OO[[#This Row],[70]]</f>
        <v>7.24342355839875E-7</v>
      </c>
      <c r="BU74" s="10">
        <f>3/24000000*OO[[#This Row],[129 (05JUL1985 00:00:00)-Water Temperature (C)]]*OO[[#This Row],[71]]</f>
        <v>6.7878184815150018E-7</v>
      </c>
      <c r="BV74" s="10">
        <f>3/24000000*OO[[#This Row],[130 (05JUL1985 03:00:00)-Water Temperature (C)]]*OO[[#This Row],[72]]</f>
        <v>6.5307808043949992E-7</v>
      </c>
      <c r="BW74" s="10">
        <f>3/24000000*OO[[#This Row],[131 (05JUL1985 06:00:00)-Water Temperature (C)]]*OO[[#This Row],[73]]</f>
        <v>6.0913720068750008E-7</v>
      </c>
      <c r="BX74" s="10">
        <f>3/24000000*OO[[#This Row],[132 (05JUL1985 09:00:00)-Water Temperature (C)]]*OO[[#This Row],[74]]</f>
        <v>5.9856928110599985E-7</v>
      </c>
      <c r="BY74" s="10">
        <f>3/24000000*OO[[#This Row],[133 (05JUL1985 12:00:00)-Water Temperature (C)]]*OO[[#This Row],[75]]</f>
        <v>6.9713566436999993E-7</v>
      </c>
      <c r="BZ74" s="10">
        <f>3/24000000*OO[[#This Row],[134 (05JUL1985 15:00:00)-Water Temperature (C)]]*OO[[#This Row],[76]]</f>
        <v>8.8680927272575E-7</v>
      </c>
      <c r="CA74" s="10">
        <f>3/24000000*OO[[#This Row],[135 (05JUL1985 18:00:00)-Water Temperature (C)]]*OO[[#This Row],[77]]</f>
        <v>1.0273306323502499E-6</v>
      </c>
      <c r="CB74" s="10">
        <f>3/24000000*OO[[#This Row],[136 (05JUL1985 21:00:00)-Water Temperature (C)]]*OO[[#This Row],[78]]</f>
        <v>1.0388629800849998E-6</v>
      </c>
      <c r="CC74" s="10">
        <f>3/24000000*OO[[#This Row],[137 (06JUL1985 00:00:00)-Water Temperature (C)]]*OO[[#This Row],[79]]</f>
        <v>9.7983596075299993E-7</v>
      </c>
      <c r="CD74" s="10">
        <f>3/24000000*OO[[#This Row],[138 (06JUL1985 03:00:00)-Water Temperature (C)]]*OO[[#This Row],[80]]</f>
        <v>9.2031675614100008E-7</v>
      </c>
      <c r="CE74" s="10">
        <f>3/24000000*OO[[#This Row],[139 (06JUL1985 06:00:00)-Water Temperature (C)]]*OO[[#This Row],[81]]</f>
        <v>8.7079244891224984E-7</v>
      </c>
      <c r="CF74" s="10">
        <f>3/24000000*OO[[#This Row],[140 (06JUL1985 09:00:00)-Water Temperature (C)]]*OO[[#This Row],[82]]</f>
        <v>8.206490682973751E-7</v>
      </c>
      <c r="CG74" s="10">
        <f>3/24000000*OO[[#This Row],[141 (06JUL1985 12:00:00)-Water Temperature (C)]]*OO[[#This Row],[83]]</f>
        <v>7.3889510548887498E-7</v>
      </c>
      <c r="CH74" s="10">
        <f>3/24000000*OO[[#This Row],[142 (06JUL1985 15:00:00)-Water Temperature (C)]]*OO[[#This Row],[84]]</f>
        <v>6.2764592642449996E-7</v>
      </c>
      <c r="CI74" s="10">
        <f>3/24000000*OO[[#This Row],[143 (06JUL1985 18:00:00)-Water Temperature (C)]]*OO[[#This Row],[85]]</f>
        <v>5.3947886561225E-7</v>
      </c>
      <c r="CJ74" s="10">
        <f>3/24000000*OO[[#This Row],[144 (06JUL1985 21:00:00)-Water Temperature (C)]]*OO[[#This Row],[86]]</f>
        <v>4.8883461065999998E-7</v>
      </c>
      <c r="CK74" s="10">
        <f>3/24000000*OO[[#This Row],[145 (07JUL1985 00:00:00)-Water Temperature (C)]]*OO[[#This Row],[87]]</f>
        <v>4.5232976061550004E-7</v>
      </c>
      <c r="CL74" s="10">
        <f>3/24000000*OO[[#This Row],[146 (07JUL1985 03:00:00)-Water Temperature (C)]]*OO[[#This Row],[88]]</f>
        <v>4.3146223899187494E-7</v>
      </c>
      <c r="CM74" s="10">
        <f>3/24000000*OO[[#This Row],[147 (07JUL1985 06:00:00)-Water Temperature (C)]]*OO[[#This Row],[89]]</f>
        <v>4.078288769525E-7</v>
      </c>
      <c r="CN74" s="10">
        <f>3/24000000*OO[[#This Row],[148 (07JUL1985 09:00:00)-Water Temperature (C)]]*OO[[#This Row],[90]]</f>
        <v>4.0295287274124995E-7</v>
      </c>
      <c r="CO74" s="10">
        <f>3/24000000*OO[[#This Row],[149 (07JUL1985 12:00:00)-Water Temperature (C)]]*OO[[#This Row],[91]]</f>
        <v>3.98524306807E-7</v>
      </c>
      <c r="CP74" s="10">
        <f>3/24000000*OO[[#This Row],[150 (07JUL1985 15:00:00)-Water Temperature (C)]]*OO[[#This Row],[92]]</f>
        <v>4.1740422929449992E-7</v>
      </c>
      <c r="CQ74" s="10">
        <f>3/24000000*OO[[#This Row],[151 (07JUL1985 18:00:00)-Water Temperature (C)]]*OO[[#This Row],[93]]</f>
        <v>4.5585837616962496E-7</v>
      </c>
      <c r="CR74" s="10">
        <f>3/24000000*OO[[#This Row],[152 (07JUL1985 21:00:00)-Water Temperature (C)]]*OO[[#This Row],[94]]</f>
        <v>4.7813581370400002E-7</v>
      </c>
      <c r="CS74" s="10">
        <f>3/24000000*OO[[#This Row],[153 (08JUL1985 00:00:00)-Water Temperature (C)]]*OO[[#This Row],[95]]</f>
        <v>4.5829127028187489E-7</v>
      </c>
      <c r="CT74" s="10">
        <f>3/24000000*OO[[#This Row],[154 (08JUL1985 03:00:00)-Water Temperature (C)]]*OO[[#This Row],[96]]</f>
        <v>4.3248766154737499E-7</v>
      </c>
      <c r="CU74" s="10">
        <f>3/24000000*OO[[#This Row],[155 (08JUL1985 06:00:00)-Water Temperature (C)]]*OO[[#This Row],[97]]</f>
        <v>4.0286342645400001E-7</v>
      </c>
      <c r="CV74" s="10">
        <f>3/24000000*OO[[#This Row],[156 (08JUL1985 09:00:00)-Water Temperature (C)]]*OO[[#This Row],[98]]</f>
        <v>3.9728724611799994E-7</v>
      </c>
      <c r="CW74" s="10">
        <f>3/24000000*OO[[#This Row],[157 (08JUL1985 12:00:00)-Water Temperature (C)]]*OO[[#This Row],[99]]</f>
        <v>3.8058625944900002E-7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2.1087994698044424E-24</v>
      </c>
      <c r="D75" s="10">
        <f>3/24*OO[[#This Row],[60 (26JUN1985 09:00:00)-Water Temperature (C)]]*OO[[#This Row],[2]]/SUM(OO[2])</f>
        <v>8.0042636126454595E-13</v>
      </c>
      <c r="E75" s="10">
        <f>3/24*OO[[#This Row],[61 (26JUN1985 12:00:00)-Water Temperature (C)]]*OO[[#This Row],[3]]/SUM(OO[3])</f>
        <v>4.8070422908690874E-5</v>
      </c>
      <c r="F75" s="10">
        <f>3/24*OO[[#This Row],[62 (26JUN1985 15:00:00)-Water Temperature (C)]]*OO[[#This Row],[4]]/SUM(OO[4])</f>
        <v>1.3477931921577119E-2</v>
      </c>
      <c r="G75" s="10">
        <f>3/24*OO[[#This Row],[63 (26JUN1985 18:00:00)-Water Temperature (C)]]*OO[[#This Row],[5]]/SUM(OO[5])</f>
        <v>0.10534277282413555</v>
      </c>
      <c r="H75" s="10">
        <f>3/24*OO[[#This Row],[64 (26JUN1985 21:00:00)-Water Temperature (C)]]*OO[[#This Row],[6]]/SUM(OO[6])</f>
        <v>0.13532679995734895</v>
      </c>
      <c r="I75" s="10">
        <f>3/24*OO[[#This Row],[65 (27JUN1985 00:00:00)-Water Temperature (C)]]*OO[[#This Row],[7]]/SUM(OO[7])</f>
        <v>5.7367123865380579E-2</v>
      </c>
      <c r="J75" s="10">
        <f>3/24*OO[[#This Row],[66 (27JUN1985 03:00:00)-Water Temperature (C)]]*OO[[#This Row],[8]]/SUM(OO[8])</f>
        <v>1.2269208672377808E-2</v>
      </c>
      <c r="K75" s="10">
        <f>3/24*OO[[#This Row],[67 (27JUN1985 06:00:00)-Water Temperature (C)]]*OO[[#This Row],[9]]/SUM(OO[9])</f>
        <v>1.7937664409019109E-3</v>
      </c>
      <c r="L75" s="10">
        <f>3/24*OO[[#This Row],[68 (27JUN1985 09:00:00)-Water Temperature (C)]]*OO[[#This Row],[10]]/SUM(OO[10])</f>
        <v>2.6492496401608927E-4</v>
      </c>
      <c r="M75" s="10">
        <f>3/24*OO[[#This Row],[69 (27JUN1985 12:00:00)-Water Temperature (C)]]*OO[[#This Row],[11]]/SUM(OO[11])</f>
        <v>6.2477451188849118E-5</v>
      </c>
      <c r="N75" s="10">
        <f>3/24*OO[[#This Row],[70 (27JUN1985 15:00:00)-Water Temperature (C)]]*OO[[#This Row],[12]]/SUM(OO[12])</f>
        <v>3.3939727494412227E-5</v>
      </c>
      <c r="O75" s="10">
        <f>3/24*OO[[#This Row],[71 (27JUN1985 18:00:00)-Water Temperature (C)]]*OO[[#This Row],[13]]/SUM(OO[13])</f>
        <v>3.0150118611204677E-5</v>
      </c>
      <c r="P75" s="10">
        <f>3/24*OO[[#This Row],[72 (27JUN1985 21:00:00)-Water Temperature (C)]]*OO[[#This Row],[14]]/SUM(OO[14])</f>
        <v>3.4467265278853253E-5</v>
      </c>
      <c r="Q75" s="10">
        <f>3/24*OO[[#This Row],[73 (28JUN1985 00:00:00)-Water Temperature (C)]]*OO[[#This Row],[15]]/SUM(OO[15])</f>
        <v>4.4061264005724241E-5</v>
      </c>
      <c r="R75" s="10">
        <f>3/24*OO[[#This Row],[74 (28JUN1985 03:00:00)-Water Temperature (C)]]*OO[[#This Row],[16]]/SUM(OO[16])</f>
        <v>5.1617600441482698E-5</v>
      </c>
      <c r="S75" s="10">
        <f>3/24*OO[[#This Row],[75 (28JUN1985 06:00:00)-Water Temperature (C)]]*OO[[#This Row],[17]]/SUM(OO[17])</f>
        <v>5.2778520846177638E-5</v>
      </c>
      <c r="T75" s="10">
        <f>3/24*OO[[#This Row],[76 (28JUN1985 09:00:00)-Water Temperature (C)]]*OO[[#This Row],[18]]/SUM(OO[18])</f>
        <v>5.0313273329797575E-5</v>
      </c>
      <c r="U75" s="10">
        <f>3/24*OO[[#This Row],[77 (28JUN1985 12:00:00)-Water Temperature (C)]]*OO[[#This Row],[19]]/SUM(OO[19])</f>
        <v>4.5063966120945376E-5</v>
      </c>
      <c r="V75" s="10">
        <f>3/24000000*OO[[#This Row],[78 (28JUN1985 15:00:00)-Water Temperature (C)]]*OO[[#This Row],[20]]</f>
        <v>3.8204377836524995E-5</v>
      </c>
      <c r="W75" s="10">
        <f>3/24000000*OO[[#This Row],[79 (28JUN1985 18:00:00)-Water Temperature (C)]]*OO[[#This Row],[21]]</f>
        <v>3.2666877886875E-5</v>
      </c>
      <c r="X75" s="10">
        <f>3/24000000*OO[[#This Row],[80 (28JUN1985 21:00:00)-Water Temperature (C)]]*OO[[#This Row],[22]]</f>
        <v>2.6628327275475E-5</v>
      </c>
      <c r="Y75" s="10">
        <f>3/24000000*OO[[#This Row],[81 (29JUN1985 00:00:00)-Water Temperature (C)]]*OO[[#This Row],[23]]</f>
        <v>2.0733699275795E-5</v>
      </c>
      <c r="Z75" s="10">
        <f>3/24000000*OO[[#This Row],[82 (29JUN1985 03:00:00)-Water Temperature (C)]]*OO[[#This Row],[24]]</f>
        <v>1.4949425462184996E-5</v>
      </c>
      <c r="AA75" s="10">
        <f>3/24000000*OO[[#This Row],[83 (29JUN1985 06:00:00)-Water Temperature (C)]]*OO[[#This Row],[25]]</f>
        <v>1.059540413976E-5</v>
      </c>
      <c r="AB75" s="10">
        <f>3/24000000*OO[[#This Row],[84 (29JUN1985 09:00:00)-Water Temperature (C)]]*OO[[#This Row],[26]]</f>
        <v>8.1580833334450001E-6</v>
      </c>
      <c r="AC75" s="10">
        <f>3/24000000*OO[[#This Row],[85 (29JUN1985 12:00:00)-Water Temperature (C)]]*OO[[#This Row],[27]]</f>
        <v>7.149956122209999E-6</v>
      </c>
      <c r="AD75" s="10">
        <f>3/24000000*OO[[#This Row],[86 (29JUN1985 15:00:00)-Water Temperature (C)]]*OO[[#This Row],[28]]</f>
        <v>7.2684177545224994E-6</v>
      </c>
      <c r="AE75" s="10">
        <f>3/24000000*OO[[#This Row],[88 (29JUN1985 21:00:00)-Water Temperature (C)]]*OO[[#This Row],[30]]</f>
        <v>8.1014188973287499E-6</v>
      </c>
      <c r="AF75" s="10">
        <f>3/24000000*OO[[#This Row],[88 (29JUN1985 21:00:00)-Water Temperature (C)]]*OO[[#This Row],[30]]</f>
        <v>8.1014188973287499E-6</v>
      </c>
      <c r="AG75" s="10">
        <f>3/24000000*OO[[#This Row],[89 (30JUN1985 00:00:00)-Water Temperature (C)]]*OO[[#This Row],[31]]</f>
        <v>7.6216937591862491E-6</v>
      </c>
      <c r="AH75" s="10">
        <f>3/24000000*OO[[#This Row],[90 (30JUN1985 03:00:00)-Water Temperature (C)]]*OO[[#This Row],[32]]</f>
        <v>7.0378213377149996E-6</v>
      </c>
      <c r="AI75" s="10">
        <f>3/24000000*OO[[#This Row],[91 (30JUN1985 06:00:00)-Water Temperature (C)]]*OO[[#This Row],[33]]</f>
        <v>6.4517826180575E-6</v>
      </c>
      <c r="AJ75" s="10">
        <f>3/24000000*OO[[#This Row],[92 (30JUN1985 09:00:00)-Water Temperature (C)]]*OO[[#This Row],[34]]</f>
        <v>6.0598717347199987E-6</v>
      </c>
      <c r="AK75" s="10">
        <f>3/24000000*OO[[#This Row],[93 (30JUN1985 12:00:00)-Water Temperature (C)]]*OO[[#This Row],[35]]</f>
        <v>5.6835906655249999E-6</v>
      </c>
      <c r="AL75" s="10">
        <f>3/24000000*OO[[#This Row],[94 (30JUN1985 15:00:00)-Water Temperature (C)]]*OO[[#This Row],[36]]</f>
        <v>5.5209062039562499E-6</v>
      </c>
      <c r="AM75" s="10">
        <f>3/24000000*OO[[#This Row],[95 (30JUN1985 18:00:00)-Water Temperature (C)]]*OO[[#This Row],[37]]</f>
        <v>5.4385692046399999E-6</v>
      </c>
      <c r="AN75" s="10">
        <f>3/24000000*OO[[#This Row],[96 (30JUN1985 21:00:00)-Water Temperature (C)]]*OO[[#This Row],[38]]</f>
        <v>5.1725504925899989E-6</v>
      </c>
      <c r="AO75" s="10">
        <f>3/24000000*OO[[#This Row],[97 (01JUL1985 00:00:00)-Water Temperature (C)]]*OO[[#This Row],[39]]</f>
        <v>4.7562332093437496E-6</v>
      </c>
      <c r="AP75" s="10">
        <f>3/24000000*OO[[#This Row],[98 (01JUL1985 03:00:00)-Water Temperature (C)]]*OO[[#This Row],[40]]</f>
        <v>4.3746736635387499E-6</v>
      </c>
      <c r="AQ75" s="10">
        <f>3/24000000*OO[[#This Row],[99 (01JUL1985 06:00:00)-Water Temperature (C)]]*OO[[#This Row],[41]]</f>
        <v>4.0886138590987502E-6</v>
      </c>
      <c r="AR75" s="10">
        <f>3/24000000*OO[[#This Row],[100 (01JUL1985 09:00:00)-Water Temperature (C)]]*OO[[#This Row],[42]]</f>
        <v>4.03577970167E-6</v>
      </c>
      <c r="AS75" s="10">
        <f>3/24000000*OO[[#This Row],[101 (01JUL1985 12:00:00)-Water Temperature (C)]]*OO[[#This Row],[43]]</f>
        <v>3.9113946430499992E-6</v>
      </c>
      <c r="AT75" s="10">
        <f>3/24000000*OO[[#This Row],[102 (01JUL1985 15:00:00)-Water Temperature (C)]]*OO[[#This Row],[44]]</f>
        <v>3.6289536464900002E-6</v>
      </c>
      <c r="AU75" s="10">
        <f>3/24000000*OO[[#This Row],[103 (01JUL1985 18:00:00)-Water Temperature (C)]]*OO[[#This Row],[45]]</f>
        <v>3.1893000245362496E-6</v>
      </c>
      <c r="AV75" s="10">
        <f>3/24000000*OO[[#This Row],[104 (01JUL1985 21:00:00)-Water Temperature (C)]]*OO[[#This Row],[46]]</f>
        <v>2.8254332590172495E-6</v>
      </c>
      <c r="AW75" s="10">
        <f>3/24000000*OO[[#This Row],[105 (02JUL1985 00:00:00)-Water Temperature (C)]]*OO[[#This Row],[47]]</f>
        <v>2.5548331364012497E-6</v>
      </c>
      <c r="AX75" s="10">
        <f>3/24000000*OO[[#This Row],[106 (02JUL1985 03:00:00)-Water Temperature (C)]]*OO[[#This Row],[48]]</f>
        <v>2.38567908429125E-6</v>
      </c>
      <c r="AY75" s="10">
        <f>3/24000000*OO[[#This Row],[107 (02JUL1985 06:00:00)-Water Temperature (C)]]*OO[[#This Row],[49]]</f>
        <v>2.2419422543099999E-6</v>
      </c>
      <c r="AZ75" s="10">
        <f>3/24000000*OO[[#This Row],[108 (02JUL1985 09:00:00)-Water Temperature (C)]]*OO[[#This Row],[50]]</f>
        <v>2.2306721823551247E-6</v>
      </c>
      <c r="BA75" s="10">
        <f>3/24000000*OO[[#This Row],[109 (02JUL1985 12:00:00)-Water Temperature (C)]]*OO[[#This Row],[51]]</f>
        <v>2.2738621972687499E-6</v>
      </c>
      <c r="BB75" s="10">
        <f>3/24000000*OO[[#This Row],[110 (02JUL1985 15:00:00)-Water Temperature (C)]]*OO[[#This Row],[52]]</f>
        <v>2.364979522968125E-6</v>
      </c>
      <c r="BC75" s="10">
        <f>3/24000000*OO[[#This Row],[111 (02JUL1985 18:00:00)-Water Temperature (C)]]*OO[[#This Row],[53]]</f>
        <v>2.4615718058284998E-6</v>
      </c>
      <c r="BD75" s="10">
        <f>3/24000000*OO[[#This Row],[112 (02JUL1985 21:00:00)-Water Temperature (C)]]*OO[[#This Row],[54]]</f>
        <v>2.3893595504482494E-6</v>
      </c>
      <c r="BE75" s="10">
        <f>3/24000000*OO[[#This Row],[113 (03JUL1985 00:00:00)-Water Temperature (C)]]*OO[[#This Row],[55]]</f>
        <v>2.2722247812334999E-6</v>
      </c>
      <c r="BF75" s="10">
        <f>3/24000000*OO[[#This Row],[114 (03JUL1985 03:00:00)-Water Temperature (C)]]*OO[[#This Row],[56]]</f>
        <v>2.1432329450289999E-6</v>
      </c>
      <c r="BG75" s="10">
        <f>3/24000000*OO[[#This Row],[115 (03JUL1985 06:00:00)-Water Temperature (C)]]*OO[[#This Row],[57]]</f>
        <v>2.0224251708309998E-6</v>
      </c>
      <c r="BH75" s="10">
        <f>3/24000000*OO[[#This Row],[116 (03JUL1985 09:00:00)-Water Temperature (C)]]*OO[[#This Row],[58]]</f>
        <v>2.0040309978277501E-6</v>
      </c>
      <c r="BI75" s="10">
        <f>3/24000000*OO[[#This Row],[117 (03JUL1985 12:00:00)-Water Temperature (C)]]*OO[[#This Row],[59]]</f>
        <v>2.11386113342625E-6</v>
      </c>
      <c r="BJ75" s="10">
        <f>3/24000000*OO[[#This Row],[118 (03JUL1985 15:00:00)-Water Temperature (C)]]*OO[[#This Row],[60]]</f>
        <v>2.305886441628E-6</v>
      </c>
      <c r="BK75" s="10">
        <f>3/24000000*OO[[#This Row],[119 (03JUL1985 18:00:00)-Water Temperature (C)]]*OO[[#This Row],[61]]</f>
        <v>2.4125195624687499E-6</v>
      </c>
      <c r="BL75" s="10">
        <f>3/24000000*OO[[#This Row],[120 (03JUL1985 21:00:00)-Water Temperature (C)]]*OO[[#This Row],[62]]</f>
        <v>2.3538420804712497E-6</v>
      </c>
      <c r="BM75" s="10">
        <f>3/24000000*OO[[#This Row],[121 (04JUL1985 00:00:00)-Water Temperature (C)]]*OO[[#This Row],[63]]</f>
        <v>2.2106294225966249E-6</v>
      </c>
      <c r="BN75" s="10">
        <f>3/24000000*OO[[#This Row],[122 (04JUL1985 03:00:00)-Water Temperature (C)]]*OO[[#This Row],[64]]</f>
        <v>2.07650619393525E-6</v>
      </c>
      <c r="BO75" s="10">
        <f>3/24000000*OO[[#This Row],[123 (04JUL1985 06:00:00)-Water Temperature (C)]]*OO[[#This Row],[65]]</f>
        <v>1.9581290389783748E-6</v>
      </c>
      <c r="BP75" s="10">
        <f>3/24000000*OO[[#This Row],[124 (04JUL1985 09:00:00)-Water Temperature (C)]]*OO[[#This Row],[66]]</f>
        <v>1.8677457294074998E-6</v>
      </c>
      <c r="BQ75" s="10">
        <f>3/24000000*OO[[#This Row],[125 (04JUL1985 12:00:00)-Water Temperature (C)]]*OO[[#This Row],[67]]</f>
        <v>1.6976384750193748E-6</v>
      </c>
      <c r="BR75" s="10">
        <f>3/24000000*OO[[#This Row],[126 (04JUL1985 15:00:00)-Water Temperature (C)]]*OO[[#This Row],[68]]</f>
        <v>1.4114619316932497E-6</v>
      </c>
      <c r="BS75" s="10">
        <f>3/24000000*OO[[#This Row],[127 (04JUL1985 18:00:00)-Water Temperature (C)]]*OO[[#This Row],[69]]</f>
        <v>1.148873310907375E-6</v>
      </c>
      <c r="BT75" s="10">
        <f>3/24000000*OO[[#This Row],[128 (04JUL1985 21:00:00)-Water Temperature (C)]]*OO[[#This Row],[70]]</f>
        <v>9.8693053627949996E-7</v>
      </c>
      <c r="BU75" s="10">
        <f>3/24000000*OO[[#This Row],[129 (05JUL1985 00:00:00)-Water Temperature (C)]]*OO[[#This Row],[71]]</f>
        <v>9.0763767057600004E-7</v>
      </c>
      <c r="BV75" s="10">
        <f>3/24000000*OO[[#This Row],[130 (05JUL1985 03:00:00)-Water Temperature (C)]]*OO[[#This Row],[72]]</f>
        <v>8.7067136627150009E-7</v>
      </c>
      <c r="BW75" s="10">
        <f>3/24000000*OO[[#This Row],[131 (05JUL1985 06:00:00)-Water Temperature (C)]]*OO[[#This Row],[73]]</f>
        <v>8.1938680851937492E-7</v>
      </c>
      <c r="BX75" s="10">
        <f>3/24000000*OO[[#This Row],[132 (05JUL1985 09:00:00)-Water Temperature (C)]]*OO[[#This Row],[74]]</f>
        <v>8.0328984645374995E-7</v>
      </c>
      <c r="BY75" s="10">
        <f>3/24000000*OO[[#This Row],[133 (05JUL1985 12:00:00)-Water Temperature (C)]]*OO[[#This Row],[75]]</f>
        <v>9.1619770523099991E-7</v>
      </c>
      <c r="BZ75" s="10">
        <f>3/24000000*OO[[#This Row],[134 (05JUL1985 15:00:00)-Water Temperature (C)]]*OO[[#This Row],[76]]</f>
        <v>1.1519872458824999E-6</v>
      </c>
      <c r="CA75" s="10">
        <f>3/24000000*OO[[#This Row],[135 (05JUL1985 18:00:00)-Water Temperature (C)]]*OO[[#This Row],[77]]</f>
        <v>1.3460745505252499E-6</v>
      </c>
      <c r="CB75" s="10">
        <f>3/24000000*OO[[#This Row],[136 (05JUL1985 21:00:00)-Water Temperature (C)]]*OO[[#This Row],[78]]</f>
        <v>1.3786198302279998E-6</v>
      </c>
      <c r="CC75" s="10">
        <f>3/24000000*OO[[#This Row],[137 (06JUL1985 00:00:00)-Water Temperature (C)]]*OO[[#This Row],[79]]</f>
        <v>1.3092149729759998E-6</v>
      </c>
      <c r="CD75" s="10">
        <f>3/24000000*OO[[#This Row],[138 (06JUL1985 03:00:00)-Water Temperature (C)]]*OO[[#This Row],[80]]</f>
        <v>1.2302506764477498E-6</v>
      </c>
      <c r="CE75" s="10">
        <f>3/24000000*OO[[#This Row],[139 (06JUL1985 06:00:00)-Water Temperature (C)]]*OO[[#This Row],[81]]</f>
        <v>1.1633594999568748E-6</v>
      </c>
      <c r="CF75" s="10">
        <f>3/24000000*OO[[#This Row],[140 (06JUL1985 09:00:00)-Water Temperature (C)]]*OO[[#This Row],[82]]</f>
        <v>1.1058842648800001E-6</v>
      </c>
      <c r="CG75" s="10">
        <f>3/24000000*OO[[#This Row],[141 (06JUL1985 12:00:00)-Water Temperature (C)]]*OO[[#This Row],[83]]</f>
        <v>1.0121469483298749E-6</v>
      </c>
      <c r="CH75" s="10">
        <f>3/24000000*OO[[#This Row],[142 (06JUL1985 15:00:00)-Water Temperature (C)]]*OO[[#This Row],[84]]</f>
        <v>8.7124707984699993E-7</v>
      </c>
      <c r="CI75" s="10">
        <f>3/24000000*OO[[#This Row],[143 (06JUL1985 18:00:00)-Water Temperature (C)]]*OO[[#This Row],[85]]</f>
        <v>7.4096734453137489E-7</v>
      </c>
      <c r="CJ75" s="10">
        <f>3/24000000*OO[[#This Row],[144 (06JUL1985 21:00:00)-Water Temperature (C)]]*OO[[#This Row],[86]]</f>
        <v>6.6360299788799986E-7</v>
      </c>
      <c r="CK75" s="10">
        <f>3/24000000*OO[[#This Row],[145 (07JUL1985 00:00:00)-Water Temperature (C)]]*OO[[#This Row],[87]]</f>
        <v>6.0588396938924994E-7</v>
      </c>
      <c r="CL75" s="10">
        <f>3/24000000*OO[[#This Row],[146 (07JUL1985 03:00:00)-Water Temperature (C)]]*OO[[#This Row],[88]]</f>
        <v>5.7575091523624997E-7</v>
      </c>
      <c r="CM75" s="10">
        <f>3/24000000*OO[[#This Row],[147 (07JUL1985 06:00:00)-Water Temperature (C)]]*OO[[#This Row],[89]]</f>
        <v>5.4593023100124991E-7</v>
      </c>
      <c r="CN75" s="10">
        <f>3/24000000*OO[[#This Row],[148 (07JUL1985 09:00:00)-Water Temperature (C)]]*OO[[#This Row],[90]]</f>
        <v>5.3975770011162495E-7</v>
      </c>
      <c r="CO75" s="10">
        <f>3/24000000*OO[[#This Row],[149 (07JUL1985 12:00:00)-Water Temperature (C)]]*OO[[#This Row],[91]]</f>
        <v>5.33685465192E-7</v>
      </c>
      <c r="CP75" s="10">
        <f>3/24000000*OO[[#This Row],[150 (07JUL1985 15:00:00)-Water Temperature (C)]]*OO[[#This Row],[92]]</f>
        <v>5.5610001848949994E-7</v>
      </c>
      <c r="CQ75" s="10">
        <f>3/24000000*OO[[#This Row],[151 (07JUL1985 18:00:00)-Water Temperature (C)]]*OO[[#This Row],[93]]</f>
        <v>6.0305415253149996E-7</v>
      </c>
      <c r="CR75" s="10">
        <f>3/24000000*OO[[#This Row],[152 (07JUL1985 21:00:00)-Water Temperature (C)]]*OO[[#This Row],[94]]</f>
        <v>6.3435128115487489E-7</v>
      </c>
      <c r="CS75" s="10">
        <f>3/24000000*OO[[#This Row],[153 (08JUL1985 00:00:00)-Water Temperature (C)]]*OO[[#This Row],[95]]</f>
        <v>6.0966323439749986E-7</v>
      </c>
      <c r="CT75" s="10">
        <f>3/24000000*OO[[#This Row],[154 (08JUL1985 03:00:00)-Water Temperature (C)]]*OO[[#This Row],[96]]</f>
        <v>5.7860312186212501E-7</v>
      </c>
      <c r="CU75" s="10">
        <f>3/24000000*OO[[#This Row],[155 (08JUL1985 06:00:00)-Water Temperature (C)]]*OO[[#This Row],[97]]</f>
        <v>5.3995216187025003E-7</v>
      </c>
      <c r="CV75" s="10">
        <f>3/24000000*OO[[#This Row],[156 (08JUL1985 09:00:00)-Water Temperature (C)]]*OO[[#This Row],[98]]</f>
        <v>5.2953994720500001E-7</v>
      </c>
      <c r="CW75" s="10">
        <f>3/24000000*OO[[#This Row],[157 (08JUL1985 12:00:00)-Water Temperature (C)]]*OO[[#This Row],[99]]</f>
        <v>5.1423261227999999E-7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6.0635339952211745E-25</v>
      </c>
      <c r="D76" s="10">
        <f>3/24*OO[[#This Row],[60 (26JUN1985 09:00:00)-Water Temperature (C)]]*OO[[#This Row],[2]]/SUM(OO[2])</f>
        <v>2.4964111912617222E-13</v>
      </c>
      <c r="E76" s="10">
        <f>3/24*OO[[#This Row],[61 (26JUN1985 12:00:00)-Water Temperature (C)]]*OO[[#This Row],[3]]/SUM(OO[3])</f>
        <v>1.929440070431272E-5</v>
      </c>
      <c r="F76" s="10">
        <f>3/24*OO[[#This Row],[62 (26JUN1985 15:00:00)-Water Temperature (C)]]*OO[[#This Row],[4]]/SUM(OO[4])</f>
        <v>9.8527207980564323E-3</v>
      </c>
      <c r="G76" s="10">
        <f>3/24*OO[[#This Row],[63 (26JUN1985 18:00:00)-Water Temperature (C)]]*OO[[#This Row],[5]]/SUM(OO[5])</f>
        <v>0.10685609031576834</v>
      </c>
      <c r="H76" s="10">
        <f>3/24*OO[[#This Row],[64 (26JUN1985 21:00:00)-Water Temperature (C)]]*OO[[#This Row],[6]]/SUM(OO[6])</f>
        <v>0.17328464761383131</v>
      </c>
      <c r="I76" s="10">
        <f>3/24*OO[[#This Row],[65 (27JUN1985 00:00:00)-Water Temperature (C)]]*OO[[#This Row],[7]]/SUM(OO[7])</f>
        <v>9.1946601520133911E-2</v>
      </c>
      <c r="J76" s="10">
        <f>3/24*OO[[#This Row],[66 (27JUN1985 03:00:00)-Water Temperature (C)]]*OO[[#This Row],[8]]/SUM(OO[8])</f>
        <v>2.418024799353502E-2</v>
      </c>
      <c r="K76" s="10">
        <f>3/24*OO[[#This Row],[67 (27JUN1985 06:00:00)-Water Temperature (C)]]*OO[[#This Row],[9]]/SUM(OO[9])</f>
        <v>4.3358739619734831E-3</v>
      </c>
      <c r="L76" s="10">
        <f>3/24*OO[[#This Row],[68 (27JUN1985 09:00:00)-Water Temperature (C)]]*OO[[#This Row],[10]]/SUM(OO[10])</f>
        <v>7.4469149199146549E-4</v>
      </c>
      <c r="M76" s="10">
        <f>3/24*OO[[#This Row],[69 (27JUN1985 12:00:00)-Water Temperature (C)]]*OO[[#This Row],[11]]/SUM(OO[11])</f>
        <v>1.5850638289226495E-4</v>
      </c>
      <c r="N76" s="10">
        <f>3/24*OO[[#This Row],[70 (27JUN1985 15:00:00)-Water Temperature (C)]]*OO[[#This Row],[12]]/SUM(OO[12])</f>
        <v>5.8770667318914795E-5</v>
      </c>
      <c r="O76" s="10">
        <f>3/24*OO[[#This Row],[71 (27JUN1985 18:00:00)-Water Temperature (C)]]*OO[[#This Row],[13]]/SUM(OO[13])</f>
        <v>4.1108288924547366E-5</v>
      </c>
      <c r="P76" s="10">
        <f>3/24*OO[[#This Row],[72 (27JUN1985 21:00:00)-Water Temperature (C)]]*OO[[#This Row],[14]]/SUM(OO[14])</f>
        <v>4.2595458373170774E-5</v>
      </c>
      <c r="Q76" s="10">
        <f>3/24*OO[[#This Row],[73 (28JUN1985 00:00:00)-Water Temperature (C)]]*OO[[#This Row],[15]]/SUM(OO[15])</f>
        <v>5.3280361429303307E-5</v>
      </c>
      <c r="R76" s="10">
        <f>3/24*OO[[#This Row],[74 (28JUN1985 03:00:00)-Water Temperature (C)]]*OO[[#This Row],[16]]/SUM(OO[16])</f>
        <v>6.3808160535754892E-5</v>
      </c>
      <c r="S76" s="10">
        <f>3/24*OO[[#This Row],[75 (28JUN1985 06:00:00)-Water Temperature (C)]]*OO[[#This Row],[17]]/SUM(OO[17])</f>
        <v>6.6954952993661995E-5</v>
      </c>
      <c r="T76" s="10">
        <f>3/24*OO[[#This Row],[76 (28JUN1985 09:00:00)-Water Temperature (C)]]*OO[[#This Row],[18]]/SUM(OO[18])</f>
        <v>6.4951567920362426E-5</v>
      </c>
      <c r="U76" s="10">
        <f>3/24*OO[[#This Row],[77 (28JUN1985 12:00:00)-Water Temperature (C)]]*OO[[#This Row],[19]]/SUM(OO[19])</f>
        <v>5.914873870802726E-5</v>
      </c>
      <c r="V76" s="10">
        <f>3/24000000*OO[[#This Row],[78 (28JUN1985 15:00:00)-Water Temperature (C)]]*OO[[#This Row],[20]]</f>
        <v>5.046947343667499E-5</v>
      </c>
      <c r="W76" s="10">
        <f>3/24000000*OO[[#This Row],[79 (28JUN1985 18:00:00)-Water Temperature (C)]]*OO[[#This Row],[21]]</f>
        <v>4.3334936117937496E-5</v>
      </c>
      <c r="X76" s="10">
        <f>3/24000000*OO[[#This Row],[80 (28JUN1985 21:00:00)-Water Temperature (C)]]*OO[[#This Row],[22]]</f>
        <v>3.5481610769749997E-5</v>
      </c>
      <c r="Y76" s="10">
        <f>3/24000000*OO[[#This Row],[81 (29JUN1985 00:00:00)-Water Temperature (C)]]*OO[[#This Row],[23]]</f>
        <v>2.8008050121350003E-5</v>
      </c>
      <c r="Z76" s="10">
        <f>3/24000000*OO[[#This Row],[82 (29JUN1985 03:00:00)-Water Temperature (C)]]*OO[[#This Row],[24]]</f>
        <v>2.0552106497849997E-5</v>
      </c>
      <c r="AA76" s="10">
        <f>3/24000000*OO[[#This Row],[83 (29JUN1985 06:00:00)-Water Temperature (C)]]*OO[[#This Row],[25]]</f>
        <v>1.4615052212243748E-5</v>
      </c>
      <c r="AB76" s="10">
        <f>3/24000000*OO[[#This Row],[84 (29JUN1985 09:00:00)-Water Temperature (C)]]*OO[[#This Row],[26]]</f>
        <v>1.1117563262096248E-5</v>
      </c>
      <c r="AC76" s="10">
        <f>3/24000000*OO[[#This Row],[85 (29JUN1985 12:00:00)-Water Temperature (C)]]*OO[[#This Row],[27]]</f>
        <v>9.5256991239749997E-6</v>
      </c>
      <c r="AD76" s="10">
        <f>3/24000000*OO[[#This Row],[86 (29JUN1985 15:00:00)-Water Temperature (C)]]*OO[[#This Row],[28]]</f>
        <v>9.4444719020287499E-6</v>
      </c>
      <c r="AE76" s="10">
        <f>3/24000000*OO[[#This Row],[88 (29JUN1985 21:00:00)-Water Temperature (C)]]*OO[[#This Row],[30]]</f>
        <v>1.041860318011E-5</v>
      </c>
      <c r="AF76" s="10">
        <f>3/24000000*OO[[#This Row],[88 (29JUN1985 21:00:00)-Water Temperature (C)]]*OO[[#This Row],[30]]</f>
        <v>1.041860318011E-5</v>
      </c>
      <c r="AG76" s="10">
        <f>3/24000000*OO[[#This Row],[89 (30JUN1985 00:00:00)-Water Temperature (C)]]*OO[[#This Row],[31]]</f>
        <v>9.8450467751999986E-6</v>
      </c>
      <c r="AH76" s="10">
        <f>3/24000000*OO[[#This Row],[90 (30JUN1985 03:00:00)-Water Temperature (C)]]*OO[[#This Row],[32]]</f>
        <v>9.1306031810262503E-6</v>
      </c>
      <c r="AI76" s="10">
        <f>3/24000000*OO[[#This Row],[91 (30JUN1985 06:00:00)-Water Temperature (C)]]*OO[[#This Row],[33]]</f>
        <v>8.3731723055362493E-6</v>
      </c>
      <c r="AJ76" s="10">
        <f>3/24000000*OO[[#This Row],[92 (30JUN1985 09:00:00)-Water Temperature (C)]]*OO[[#This Row],[34]]</f>
        <v>7.8597191025600001E-6</v>
      </c>
      <c r="AK76" s="10">
        <f>3/24000000*OO[[#This Row],[93 (30JUN1985 12:00:00)-Water Temperature (C)]]*OO[[#This Row],[35]]</f>
        <v>7.4129330099250002E-6</v>
      </c>
      <c r="AL76" s="10">
        <f>3/24000000*OO[[#This Row],[94 (30JUN1985 15:00:00)-Water Temperature (C)]]*OO[[#This Row],[36]]</f>
        <v>7.2094556691000001E-6</v>
      </c>
      <c r="AM76" s="10">
        <f>3/24000000*OO[[#This Row],[95 (30JUN1985 18:00:00)-Water Temperature (C)]]*OO[[#This Row],[37]]</f>
        <v>7.0680362977237488E-6</v>
      </c>
      <c r="AN76" s="10">
        <f>3/24000000*OO[[#This Row],[96 (30JUN1985 21:00:00)-Water Temperature (C)]]*OO[[#This Row],[38]]</f>
        <v>6.7141014596649998E-6</v>
      </c>
      <c r="AO76" s="10">
        <f>3/24000000*OO[[#This Row],[97 (01JUL1985 00:00:00)-Water Temperature (C)]]*OO[[#This Row],[39]]</f>
        <v>6.1664728269749998E-6</v>
      </c>
      <c r="AP76" s="10">
        <f>3/24000000*OO[[#This Row],[98 (01JUL1985 03:00:00)-Water Temperature (C)]]*OO[[#This Row],[40]]</f>
        <v>5.6748309215062497E-6</v>
      </c>
      <c r="AQ76" s="10">
        <f>3/24000000*OO[[#This Row],[99 (01JUL1985 06:00:00)-Water Temperature (C)]]*OO[[#This Row],[41]]</f>
        <v>5.2814879789500004E-6</v>
      </c>
      <c r="AR76" s="10">
        <f>3/24000000*OO[[#This Row],[100 (01JUL1985 09:00:00)-Water Temperature (C)]]*OO[[#This Row],[42]]</f>
        <v>5.1931011408212499E-6</v>
      </c>
      <c r="AS76" s="10">
        <f>3/24000000*OO[[#This Row],[101 (01JUL1985 12:00:00)-Water Temperature (C)]]*OO[[#This Row],[43]]</f>
        <v>5.0820926346599998E-6</v>
      </c>
      <c r="AT76" s="10">
        <f>3/24000000*OO[[#This Row],[102 (01JUL1985 15:00:00)-Water Temperature (C)]]*OO[[#This Row],[44]]</f>
        <v>4.7651070318700004E-6</v>
      </c>
      <c r="AU76" s="10">
        <f>3/24000000*OO[[#This Row],[103 (01JUL1985 18:00:00)-Water Temperature (C)]]*OO[[#This Row],[45]]</f>
        <v>4.2095673931150001E-6</v>
      </c>
      <c r="AV76" s="10">
        <f>3/24000000*OO[[#This Row],[104 (01JUL1985 21:00:00)-Water Temperature (C)]]*OO[[#This Row],[46]]</f>
        <v>3.70378866209E-6</v>
      </c>
      <c r="AW76" s="10">
        <f>3/24000000*OO[[#This Row],[105 (02JUL1985 00:00:00)-Water Temperature (C)]]*OO[[#This Row],[47]]</f>
        <v>3.3203845970875001E-6</v>
      </c>
      <c r="AX76" s="10">
        <f>3/24000000*OO[[#This Row],[106 (02JUL1985 03:00:00)-Water Temperature (C)]]*OO[[#This Row],[48]]</f>
        <v>3.083047502875E-6</v>
      </c>
      <c r="AY76" s="10">
        <f>3/24000000*OO[[#This Row],[107 (02JUL1985 06:00:00)-Water Temperature (C)]]*OO[[#This Row],[49]]</f>
        <v>2.8993554285499995E-6</v>
      </c>
      <c r="AZ76" s="10">
        <f>3/24000000*OO[[#This Row],[108 (02JUL1985 09:00:00)-Water Temperature (C)]]*OO[[#This Row],[50]]</f>
        <v>2.8767506488749997E-6</v>
      </c>
      <c r="BA76" s="10">
        <f>3/24000000*OO[[#This Row],[109 (02JUL1985 12:00:00)-Water Temperature (C)]]*OO[[#This Row],[51]]</f>
        <v>2.9386671195437496E-6</v>
      </c>
      <c r="BB76" s="10">
        <f>3/24000000*OO[[#This Row],[110 (02JUL1985 15:00:00)-Water Temperature (C)]]*OO[[#This Row],[52]]</f>
        <v>3.0365058395437496E-6</v>
      </c>
      <c r="BC76" s="10">
        <f>3/24000000*OO[[#This Row],[111 (02JUL1985 18:00:00)-Water Temperature (C)]]*OO[[#This Row],[53]]</f>
        <v>3.1608390967749998E-6</v>
      </c>
      <c r="BD76" s="10">
        <f>3/24000000*OO[[#This Row],[112 (02JUL1985 21:00:00)-Water Temperature (C)]]*OO[[#This Row],[54]]</f>
        <v>3.0782961073901249E-6</v>
      </c>
      <c r="BE76" s="10">
        <f>3/24000000*OO[[#This Row],[113 (03JUL1985 00:00:00)-Water Temperature (C)]]*OO[[#This Row],[55]]</f>
        <v>2.9266472896874998E-6</v>
      </c>
      <c r="BF76" s="10">
        <f>3/24000000*OO[[#This Row],[114 (03JUL1985 03:00:00)-Water Temperature (C)]]*OO[[#This Row],[56]]</f>
        <v>2.7661238407687499E-6</v>
      </c>
      <c r="BG76" s="10">
        <f>3/24000000*OO[[#This Row],[115 (03JUL1985 06:00:00)-Water Temperature (C)]]*OO[[#This Row],[57]]</f>
        <v>2.6124190760456253E-6</v>
      </c>
      <c r="BH76" s="10">
        <f>3/24000000*OO[[#This Row],[116 (03JUL1985 09:00:00)-Water Temperature (C)]]*OO[[#This Row],[58]]</f>
        <v>2.58460345441875E-6</v>
      </c>
      <c r="BI76" s="10">
        <f>3/24000000*OO[[#This Row],[117 (03JUL1985 12:00:00)-Water Temperature (C)]]*OO[[#This Row],[59]]</f>
        <v>2.7164088150576248E-6</v>
      </c>
      <c r="BJ76" s="10">
        <f>3/24000000*OO[[#This Row],[118 (03JUL1985 15:00:00)-Water Temperature (C)]]*OO[[#This Row],[60]]</f>
        <v>2.95174193584725E-6</v>
      </c>
      <c r="BK76" s="10">
        <f>3/24000000*OO[[#This Row],[119 (03JUL1985 18:00:00)-Water Temperature (C)]]*OO[[#This Row],[61]]</f>
        <v>3.0923610427865003E-6</v>
      </c>
      <c r="BL76" s="10">
        <f>3/24000000*OO[[#This Row],[120 (03JUL1985 21:00:00)-Water Temperature (C)]]*OO[[#This Row],[62]]</f>
        <v>3.0316157675662505E-6</v>
      </c>
      <c r="BM76" s="10">
        <f>3/24000000*OO[[#This Row],[121 (04JUL1985 00:00:00)-Water Temperature (C)]]*OO[[#This Row],[63]]</f>
        <v>2.85445144484E-6</v>
      </c>
      <c r="BN76" s="10">
        <f>3/24000000*OO[[#This Row],[122 (04JUL1985 03:00:00)-Water Temperature (C)]]*OO[[#This Row],[64]]</f>
        <v>2.6798255342347495E-6</v>
      </c>
      <c r="BO76" s="10">
        <f>3/24000000*OO[[#This Row],[123 (04JUL1985 06:00:00)-Water Temperature (C)]]*OO[[#This Row],[65]]</f>
        <v>2.528388518368125E-6</v>
      </c>
      <c r="BP76" s="10">
        <f>3/24000000*OO[[#This Row],[124 (04JUL1985 09:00:00)-Water Temperature (C)]]*OO[[#This Row],[66]]</f>
        <v>2.4234379661224998E-6</v>
      </c>
      <c r="BQ76" s="10">
        <f>3/24000000*OO[[#This Row],[125 (04JUL1985 12:00:00)-Water Temperature (C)]]*OO[[#This Row],[67]]</f>
        <v>2.2370236700197503E-6</v>
      </c>
      <c r="BR76" s="10">
        <f>3/24000000*OO[[#This Row],[126 (04JUL1985 15:00:00)-Water Temperature (C)]]*OO[[#This Row],[68]]</f>
        <v>1.8802635514283749E-6</v>
      </c>
      <c r="BS76" s="10">
        <f>3/24000000*OO[[#This Row],[127 (04JUL1985 18:00:00)-Water Temperature (C)]]*OO[[#This Row],[69]]</f>
        <v>1.5342474001850001E-6</v>
      </c>
      <c r="BT76" s="10">
        <f>3/24000000*OO[[#This Row],[128 (04JUL1985 21:00:00)-Water Temperature (C)]]*OO[[#This Row],[70]]</f>
        <v>1.3001723371209999E-6</v>
      </c>
      <c r="BU76" s="10">
        <f>3/24000000*OO[[#This Row],[129 (05JUL1985 00:00:00)-Water Temperature (C)]]*OO[[#This Row],[71]]</f>
        <v>1.174718197881375E-6</v>
      </c>
      <c r="BV76" s="10">
        <f>3/24000000*OO[[#This Row],[130 (05JUL1985 03:00:00)-Water Temperature (C)]]*OO[[#This Row],[72]]</f>
        <v>1.1202688662558751E-6</v>
      </c>
      <c r="BW76" s="10">
        <f>3/24000000*OO[[#This Row],[131 (05JUL1985 06:00:00)-Water Temperature (C)]]*OO[[#This Row],[73]]</f>
        <v>1.0611485469083749E-6</v>
      </c>
      <c r="BX76" s="10">
        <f>3/24000000*OO[[#This Row],[132 (05JUL1985 09:00:00)-Water Temperature (C)]]*OO[[#This Row],[74]]</f>
        <v>1.0390369129424999E-6</v>
      </c>
      <c r="BY76" s="10">
        <f>3/24000000*OO[[#This Row],[133 (05JUL1985 12:00:00)-Water Temperature (C)]]*OO[[#This Row],[75]]</f>
        <v>1.163391291853125E-6</v>
      </c>
      <c r="BZ76" s="10">
        <f>3/24000000*OO[[#This Row],[134 (05JUL1985 15:00:00)-Water Temperature (C)]]*OO[[#This Row],[76]]</f>
        <v>1.4442314769398751E-6</v>
      </c>
      <c r="CA76" s="10">
        <f>3/24000000*OO[[#This Row],[135 (05JUL1985 18:00:00)-Water Temperature (C)]]*OO[[#This Row],[77]]</f>
        <v>1.698645907959E-6</v>
      </c>
      <c r="CB76" s="10">
        <f>3/24000000*OO[[#This Row],[136 (05JUL1985 21:00:00)-Water Temperature (C)]]*OO[[#This Row],[78]]</f>
        <v>1.7613544458614996E-6</v>
      </c>
      <c r="CC76" s="10">
        <f>3/24000000*OO[[#This Row],[137 (06JUL1985 00:00:00)-Water Temperature (C)]]*OO[[#This Row],[79]]</f>
        <v>1.6864252521599998E-6</v>
      </c>
      <c r="CD76" s="10">
        <f>3/24000000*OO[[#This Row],[138 (06JUL1985 03:00:00)-Water Temperature (C)]]*OO[[#This Row],[80]]</f>
        <v>1.58711578443425E-6</v>
      </c>
      <c r="CE76" s="10">
        <f>3/24000000*OO[[#This Row],[139 (06JUL1985 06:00:00)-Water Temperature (C)]]*OO[[#This Row],[81]]</f>
        <v>1.499456916249625E-6</v>
      </c>
      <c r="CF76" s="10">
        <f>3/24000000*OO[[#This Row],[140 (06JUL1985 09:00:00)-Water Temperature (C)]]*OO[[#This Row],[82]]</f>
        <v>1.4327970273315001E-6</v>
      </c>
      <c r="CG76" s="10">
        <f>3/24000000*OO[[#This Row],[141 (06JUL1985 12:00:00)-Water Temperature (C)]]*OO[[#This Row],[83]]</f>
        <v>1.3293962103474999E-6</v>
      </c>
      <c r="CH76" s="10">
        <f>3/24000000*OO[[#This Row],[142 (06JUL1985 15:00:00)-Water Temperature (C)]]*OO[[#This Row],[84]]</f>
        <v>1.1594921965174998E-6</v>
      </c>
      <c r="CI76" s="10">
        <f>3/24000000*OO[[#This Row],[143 (06JUL1985 18:00:00)-Water Temperature (C)]]*OO[[#This Row],[85]]</f>
        <v>9.8177717378500002E-7</v>
      </c>
      <c r="CJ76" s="10">
        <f>3/24000000*OO[[#This Row],[144 (06JUL1985 21:00:00)-Water Temperature (C)]]*OO[[#This Row],[86]]</f>
        <v>8.6981796711000001E-7</v>
      </c>
      <c r="CK76" s="10">
        <f>3/24000000*OO[[#This Row],[145 (07JUL1985 00:00:00)-Water Temperature (C)]]*OO[[#This Row],[87]]</f>
        <v>7.8509000927775002E-7</v>
      </c>
      <c r="CL76" s="10">
        <f>3/24000000*OO[[#This Row],[146 (07JUL1985 03:00:00)-Water Temperature (C)]]*OO[[#This Row],[88]]</f>
        <v>7.4161567585937499E-7</v>
      </c>
      <c r="CM76" s="10">
        <f>3/24000000*OO[[#This Row],[147 (07JUL1985 06:00:00)-Water Temperature (C)]]*OO[[#This Row],[89]]</f>
        <v>7.0474224795849988E-7</v>
      </c>
      <c r="CN76" s="10">
        <f>3/24000000*OO[[#This Row],[148 (07JUL1985 09:00:00)-Water Temperature (C)]]*OO[[#This Row],[90]]</f>
        <v>6.9592377673124994E-7</v>
      </c>
      <c r="CO76" s="10">
        <f>3/24000000*OO[[#This Row],[149 (07JUL1985 12:00:00)-Water Temperature (C)]]*OO[[#This Row],[91]]</f>
        <v>6.8899579073199991E-7</v>
      </c>
      <c r="CP76" s="10">
        <f>3/24000000*OO[[#This Row],[150 (07JUL1985 15:00:00)-Water Temperature (C)]]*OO[[#This Row],[92]]</f>
        <v>7.1417305554274998E-7</v>
      </c>
      <c r="CQ76" s="10">
        <f>3/24000000*OO[[#This Row],[151 (07JUL1985 18:00:00)-Water Temperature (C)]]*OO[[#This Row],[93]]</f>
        <v>7.6973843873987492E-7</v>
      </c>
      <c r="CR76" s="10">
        <f>3/24000000*OO[[#This Row],[152 (07JUL1985 21:00:00)-Water Temperature (C)]]*OO[[#This Row],[94]]</f>
        <v>8.1078780543800005E-7</v>
      </c>
      <c r="CS76" s="10">
        <f>3/24000000*OO[[#This Row],[153 (08JUL1985 00:00:00)-Water Temperature (C)]]*OO[[#This Row],[95]]</f>
        <v>7.8266497343250003E-7</v>
      </c>
      <c r="CT76" s="10">
        <f>3/24000000*OO[[#This Row],[154 (08JUL1985 03:00:00)-Water Temperature (C)]]*OO[[#This Row],[96]]</f>
        <v>7.4600757181124991E-7</v>
      </c>
      <c r="CU76" s="10">
        <f>3/24000000*OO[[#This Row],[155 (08JUL1985 06:00:00)-Water Temperature (C)]]*OO[[#This Row],[97]]</f>
        <v>6.9820547141799995E-7</v>
      </c>
      <c r="CV76" s="10">
        <f>3/24000000*OO[[#This Row],[156 (08JUL1985 09:00:00)-Water Temperature (C)]]*OO[[#This Row],[98]]</f>
        <v>6.81060340893625E-7</v>
      </c>
      <c r="CW76" s="10">
        <f>3/24000000*OO[[#This Row],[157 (08JUL1985 12:00:00)-Water Temperature (C)]]*OO[[#This Row],[99]]</f>
        <v>6.6727532630175E-7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7.4740345090712701E-26</v>
      </c>
      <c r="D77" s="10">
        <f>3/24*OO[[#This Row],[60 (26JUN1985 09:00:00)-Water Temperature (C)]]*OO[[#This Row],[2]]/SUM(OO[2])</f>
        <v>3.988185581489383E-14</v>
      </c>
      <c r="E77" s="10">
        <f>3/24*OO[[#This Row],[61 (26JUN1985 12:00:00)-Water Temperature (C)]]*OO[[#This Row],[3]]/SUM(OO[3])</f>
        <v>5.623099732682517E-6</v>
      </c>
      <c r="F77" s="10">
        <f>3/24*OO[[#This Row],[62 (26JUN1985 15:00:00)-Water Temperature (C)]]*OO[[#This Row],[4]]/SUM(OO[4])</f>
        <v>5.7411291663235471E-3</v>
      </c>
      <c r="G77" s="10">
        <f>3/24*OO[[#This Row],[63 (26JUN1985 18:00:00)-Water Temperature (C)]]*OO[[#This Row],[5]]/SUM(OO[5])</f>
        <v>8.814462892042027E-2</v>
      </c>
      <c r="H77" s="10">
        <f>3/24*OO[[#This Row],[64 (26JUN1985 21:00:00)-Water Temperature (C)]]*OO[[#This Row],[6]]/SUM(OO[6])</f>
        <v>0.18870163704635226</v>
      </c>
      <c r="I77" s="10">
        <f>3/24*OO[[#This Row],[65 (27JUN1985 00:00:00)-Water Temperature (C)]]*OO[[#This Row],[7]]/SUM(OO[7])</f>
        <v>0.12873375238622614</v>
      </c>
      <c r="J77" s="10">
        <f>3/24*OO[[#This Row],[66 (27JUN1985 03:00:00)-Water Temperature (C)]]*OO[[#This Row],[8]]/SUM(OO[8])</f>
        <v>4.3798135657361854E-2</v>
      </c>
      <c r="K77" s="10">
        <f>3/24*OO[[#This Row],[67 (27JUN1985 06:00:00)-Water Temperature (C)]]*OO[[#This Row],[9]]/SUM(OO[9])</f>
        <v>1.0039809669279051E-2</v>
      </c>
      <c r="L77" s="10">
        <f>3/24*OO[[#This Row],[68 (27JUN1985 09:00:00)-Water Temperature (C)]]*OO[[#This Row],[10]]/SUM(OO[10])</f>
        <v>2.0609147813522395E-3</v>
      </c>
      <c r="M77" s="10">
        <f>3/24*OO[[#This Row],[69 (27JUN1985 12:00:00)-Water Temperature (C)]]*OO[[#This Row],[11]]/SUM(OO[11])</f>
        <v>4.4403271416061066E-4</v>
      </c>
      <c r="N77" s="10">
        <f>3/24*OO[[#This Row],[70 (27JUN1985 15:00:00)-Water Temperature (C)]]*OO[[#This Row],[12]]/SUM(OO[12])</f>
        <v>1.2214294403451657E-4</v>
      </c>
      <c r="O77" s="10">
        <f>3/24*OO[[#This Row],[71 (27JUN1985 18:00:00)-Water Temperature (C)]]*OO[[#This Row],[13]]/SUM(OO[13])</f>
        <v>5.7926261551645509E-5</v>
      </c>
      <c r="P77" s="10">
        <f>3/24*OO[[#This Row],[72 (27JUN1985 21:00:00)-Water Temperature (C)]]*OO[[#This Row],[14]]/SUM(OO[14])</f>
        <v>4.8441147904253771E-5</v>
      </c>
      <c r="Q77" s="10">
        <f>3/24*OO[[#This Row],[73 (28JUN1985 00:00:00)-Water Temperature (C)]]*OO[[#This Row],[15]]/SUM(OO[15])</f>
        <v>5.6634491681409346E-5</v>
      </c>
      <c r="R77" s="10">
        <f>3/24*OO[[#This Row],[74 (28JUN1985 03:00:00)-Water Temperature (C)]]*OO[[#This Row],[16]]/SUM(OO[16])</f>
        <v>6.8818547677908901E-5</v>
      </c>
      <c r="S77" s="10">
        <f>3/24*OO[[#This Row],[75 (28JUN1985 06:00:00)-Water Temperature (C)]]*OO[[#This Row],[17]]/SUM(OO[17])</f>
        <v>7.4844824956981352E-5</v>
      </c>
      <c r="T77" s="10">
        <f>3/24*OO[[#This Row],[76 (28JUN1985 09:00:00)-Water Temperature (C)]]*OO[[#This Row],[18]]/SUM(OO[18])</f>
        <v>7.4707738014535323E-5</v>
      </c>
      <c r="U77" s="10">
        <f>3/24*OO[[#This Row],[77 (28JUN1985 12:00:00)-Water Temperature (C)]]*OO[[#This Row],[19]]/SUM(OO[19])</f>
        <v>6.9782938957541564E-5</v>
      </c>
      <c r="V77" s="10">
        <f>3/24000000*OO[[#This Row],[78 (28JUN1985 15:00:00)-Water Temperature (C)]]*OO[[#This Row],[20]]</f>
        <v>6.0617309849437495E-5</v>
      </c>
      <c r="W77" s="10">
        <f>3/24000000*OO[[#This Row],[79 (28JUN1985 18:00:00)-Water Temperature (C)]]*OO[[#This Row],[21]]</f>
        <v>5.2194825280074994E-5</v>
      </c>
      <c r="X77" s="10">
        <f>3/24000000*OO[[#This Row],[80 (28JUN1985 21:00:00)-Water Temperature (C)]]*OO[[#This Row],[22]]</f>
        <v>4.3068950764437505E-5</v>
      </c>
      <c r="Y77" s="10">
        <f>3/24000000*OO[[#This Row],[81 (29JUN1985 00:00:00)-Water Temperature (C)]]*OO[[#This Row],[23]]</f>
        <v>3.4512109045399993E-5</v>
      </c>
      <c r="Z77" s="10">
        <f>3/24000000*OO[[#This Row],[82 (29JUN1985 03:00:00)-Water Temperature (C)]]*OO[[#This Row],[24]]</f>
        <v>2.6004947694749994E-5</v>
      </c>
      <c r="AA77" s="10">
        <f>3/24000000*OO[[#This Row],[83 (29JUN1985 06:00:00)-Water Temperature (C)]]*OO[[#This Row],[25]]</f>
        <v>1.8739757273019998E-5</v>
      </c>
      <c r="AB77" s="10">
        <f>3/24000000*OO[[#This Row],[84 (29JUN1985 09:00:00)-Water Temperature (C)]]*OO[[#This Row],[26]]</f>
        <v>1.4099007139717498E-5</v>
      </c>
      <c r="AC77" s="10">
        <f>3/24000000*OO[[#This Row],[85 (29JUN1985 12:00:00)-Water Temperature (C)]]*OO[[#This Row],[27]]</f>
        <v>1.1718737120393748E-5</v>
      </c>
      <c r="AD77" s="10">
        <f>3/24000000*OO[[#This Row],[86 (29JUN1985 15:00:00)-Water Temperature (C)]]*OO[[#This Row],[28]]</f>
        <v>1.118648687713E-5</v>
      </c>
      <c r="AE77" s="10">
        <f>3/24000000*OO[[#This Row],[88 (29JUN1985 21:00:00)-Water Temperature (C)]]*OO[[#This Row],[30]]</f>
        <v>1.197689358501E-5</v>
      </c>
      <c r="AF77" s="10">
        <f>3/24000000*OO[[#This Row],[88 (29JUN1985 21:00:00)-Water Temperature (C)]]*OO[[#This Row],[30]]</f>
        <v>1.197689358501E-5</v>
      </c>
      <c r="AG77" s="10">
        <f>3/24000000*OO[[#This Row],[89 (30JUN1985 00:00:00)-Water Temperature (C)]]*OO[[#This Row],[31]]</f>
        <v>1.1397553732643749E-5</v>
      </c>
      <c r="AH77" s="10">
        <f>3/24000000*OO[[#This Row],[90 (30JUN1985 03:00:00)-Water Temperature (C)]]*OO[[#This Row],[32]]</f>
        <v>1.0633619419050001E-5</v>
      </c>
      <c r="AI77" s="10">
        <f>3/24000000*OO[[#This Row],[91 (30JUN1985 06:00:00)-Water Temperature (C)]]*OO[[#This Row],[33]]</f>
        <v>9.7794014783100009E-6</v>
      </c>
      <c r="AJ77" s="10">
        <f>3/24000000*OO[[#This Row],[92 (30JUN1985 09:00:00)-Water Temperature (C)]]*OO[[#This Row],[34]]</f>
        <v>9.1588773753262503E-6</v>
      </c>
      <c r="AK77" s="10">
        <f>3/24000000*OO[[#This Row],[93 (30JUN1985 12:00:00)-Water Temperature (C)]]*OO[[#This Row],[35]]</f>
        <v>8.695623380135E-6</v>
      </c>
      <c r="AL77" s="10">
        <f>3/24000000*OO[[#This Row],[94 (30JUN1985 15:00:00)-Water Temperature (C)]]*OO[[#This Row],[36]]</f>
        <v>8.479018967649999E-6</v>
      </c>
      <c r="AM77" s="10">
        <f>3/24000000*OO[[#This Row],[95 (30JUN1985 18:00:00)-Water Temperature (C)]]*OO[[#This Row],[37]]</f>
        <v>8.2827082905500002E-6</v>
      </c>
      <c r="AN77" s="10">
        <f>3/24000000*OO[[#This Row],[96 (30JUN1985 21:00:00)-Water Temperature (C)]]*OO[[#This Row],[38]]</f>
        <v>7.8377804008837499E-6</v>
      </c>
      <c r="AO77" s="10">
        <f>3/24000000*OO[[#This Row],[97 (01JUL1985 00:00:00)-Water Temperature (C)]]*OO[[#This Row],[39]]</f>
        <v>7.1951276183149997E-6</v>
      </c>
      <c r="AP77" s="10">
        <f>3/24000000*OO[[#This Row],[98 (01JUL1985 03:00:00)-Water Temperature (C)]]*OO[[#This Row],[40]]</f>
        <v>6.6212553262037491E-6</v>
      </c>
      <c r="AQ77" s="10">
        <f>3/24000000*OO[[#This Row],[99 (01JUL1985 06:00:00)-Water Temperature (C)]]*OO[[#This Row],[41]]</f>
        <v>6.1396908511249998E-6</v>
      </c>
      <c r="AR77" s="10">
        <f>3/24000000*OO[[#This Row],[100 (01JUL1985 09:00:00)-Water Temperature (C)]]*OO[[#This Row],[42]]</f>
        <v>5.9854427506499993E-6</v>
      </c>
      <c r="AS77" s="10">
        <f>3/24000000*OO[[#This Row],[101 (01JUL1985 12:00:00)-Water Temperature (C)]]*OO[[#This Row],[43]]</f>
        <v>5.9083786459500004E-6</v>
      </c>
      <c r="AT77" s="10">
        <f>3/24000000*OO[[#This Row],[102 (01JUL1985 15:00:00)-Water Temperature (C)]]*OO[[#This Row],[44]]</f>
        <v>5.6251184536749994E-6</v>
      </c>
      <c r="AU77" s="10">
        <f>3/24000000*OO[[#This Row],[103 (01JUL1985 18:00:00)-Water Temperature (C)]]*OO[[#This Row],[45]]</f>
        <v>5.0313613769374998E-6</v>
      </c>
      <c r="AV77" s="10">
        <f>3/24000000*OO[[#This Row],[104 (01JUL1985 21:00:00)-Water Temperature (C)]]*OO[[#This Row],[46]]</f>
        <v>4.4045283717124992E-6</v>
      </c>
      <c r="AW77" s="10">
        <f>3/24000000*OO[[#This Row],[105 (02JUL1985 00:00:00)-Water Temperature (C)]]*OO[[#This Row],[47]]</f>
        <v>3.9039003843937498E-6</v>
      </c>
      <c r="AX77" s="10">
        <f>3/24000000*OO[[#This Row],[106 (02JUL1985 03:00:00)-Water Temperature (C)]]*OO[[#This Row],[48]]</f>
        <v>3.5860003890699997E-6</v>
      </c>
      <c r="AY77" s="10">
        <f>3/24000000*OO[[#This Row],[107 (02JUL1985 06:00:00)-Water Temperature (C)]]*OO[[#This Row],[49]]</f>
        <v>3.3665095905512496E-6</v>
      </c>
      <c r="AZ77" s="10">
        <f>3/24000000*OO[[#This Row],[108 (02JUL1985 09:00:00)-Water Temperature (C)]]*OO[[#This Row],[50]]</f>
        <v>3.3266738844449997E-6</v>
      </c>
      <c r="BA77" s="10">
        <f>3/24000000*OO[[#This Row],[109 (02JUL1985 12:00:00)-Water Temperature (C)]]*OO[[#This Row],[51]]</f>
        <v>3.3977669179625001E-6</v>
      </c>
      <c r="BB77" s="10">
        <f>3/24000000*OO[[#This Row],[110 (02JUL1985 15:00:00)-Water Temperature (C)]]*OO[[#This Row],[52]]</f>
        <v>3.4963628652037499E-6</v>
      </c>
      <c r="BC77" s="10">
        <f>3/24000000*OO[[#This Row],[111 (02JUL1985 18:00:00)-Water Temperature (C)]]*OO[[#This Row],[53]]</f>
        <v>3.625265708365E-6</v>
      </c>
      <c r="BD77" s="10">
        <f>3/24000000*OO[[#This Row],[112 (02JUL1985 21:00:00)-Water Temperature (C)]]*OO[[#This Row],[54]]</f>
        <v>3.5487038862612507E-6</v>
      </c>
      <c r="BE77" s="10">
        <f>3/24000000*OO[[#This Row],[113 (03JUL1985 00:00:00)-Water Temperature (C)]]*OO[[#This Row],[55]]</f>
        <v>3.3780928196879998E-6</v>
      </c>
      <c r="BF77" s="10">
        <f>3/24000000*OO[[#This Row],[114 (03JUL1985 03:00:00)-Water Temperature (C)]]*OO[[#This Row],[56]]</f>
        <v>3.200017342048E-6</v>
      </c>
      <c r="BG77" s="10">
        <f>3/24000000*OO[[#This Row],[115 (03JUL1985 06:00:00)-Water Temperature (C)]]*OO[[#This Row],[57]]</f>
        <v>3.0274605000622494E-6</v>
      </c>
      <c r="BH77" s="10">
        <f>3/24000000*OO[[#This Row],[116 (03JUL1985 09:00:00)-Water Temperature (C)]]*OO[[#This Row],[58]]</f>
        <v>2.9883688535343749E-6</v>
      </c>
      <c r="BI77" s="10">
        <f>3/24000000*OO[[#This Row],[117 (03JUL1985 12:00:00)-Water Temperature (C)]]*OO[[#This Row],[59]]</f>
        <v>3.1268727578966249E-6</v>
      </c>
      <c r="BJ77" s="10">
        <f>3/24000000*OO[[#This Row],[118 (03JUL1985 15:00:00)-Water Temperature (C)]]*OO[[#This Row],[60]]</f>
        <v>3.3765916734059996E-6</v>
      </c>
      <c r="BK77" s="10">
        <f>3/24000000*OO[[#This Row],[119 (03JUL1985 18:00:00)-Water Temperature (C)]]*OO[[#This Row],[61]]</f>
        <v>3.53809353956875E-6</v>
      </c>
      <c r="BL77" s="10">
        <f>3/24000000*OO[[#This Row],[120 (03JUL1985 21:00:00)-Water Temperature (C)]]*OO[[#This Row],[62]]</f>
        <v>3.4892116373537503E-6</v>
      </c>
      <c r="BM77" s="10">
        <f>3/24000000*OO[[#This Row],[121 (04JUL1985 00:00:00)-Water Temperature (C)]]*OO[[#This Row],[63]]</f>
        <v>3.3045675546869995E-6</v>
      </c>
      <c r="BN77" s="10">
        <f>3/24000000*OO[[#This Row],[122 (04JUL1985 03:00:00)-Water Temperature (C)]]*OO[[#This Row],[64]]</f>
        <v>3.1038118944262503E-6</v>
      </c>
      <c r="BO77" s="10">
        <f>3/24000000*OO[[#This Row],[123 (04JUL1985 06:00:00)-Water Temperature (C)]]*OO[[#This Row],[65]]</f>
        <v>2.9275743379971248E-6</v>
      </c>
      <c r="BP77" s="10">
        <f>3/24000000*OO[[#This Row],[124 (04JUL1985 09:00:00)-Water Temperature (C)]]*OO[[#This Row],[66]]</f>
        <v>2.81752602626775E-6</v>
      </c>
      <c r="BQ77" s="10">
        <f>3/24000000*OO[[#This Row],[125 (04JUL1985 12:00:00)-Water Temperature (C)]]*OO[[#This Row],[67]]</f>
        <v>2.6455879168706249E-6</v>
      </c>
      <c r="BR77" s="10">
        <f>3/24000000*OO[[#This Row],[126 (04JUL1985 15:00:00)-Water Temperature (C)]]*OO[[#This Row],[68]]</f>
        <v>2.2739789930354997E-6</v>
      </c>
      <c r="BS77" s="10">
        <f>3/24000000*OO[[#This Row],[127 (04JUL1985 18:00:00)-Water Temperature (C)]]*OO[[#This Row],[69]]</f>
        <v>1.8709786092900001E-6</v>
      </c>
      <c r="BT77" s="10">
        <f>3/24000000*OO[[#This Row],[128 (04JUL1985 21:00:00)-Water Temperature (C)]]*OO[[#This Row],[70]]</f>
        <v>1.5638315712189998E-6</v>
      </c>
      <c r="BU77" s="10">
        <f>3/24000000*OO[[#This Row],[129 (05JUL1985 00:00:00)-Water Temperature (C)]]*OO[[#This Row],[71]]</f>
        <v>1.3782476389031247E-6</v>
      </c>
      <c r="BV77" s="10">
        <f>3/24000000*OO[[#This Row],[130 (05JUL1985 03:00:00)-Water Temperature (C)]]*OO[[#This Row],[72]]</f>
        <v>1.2942316500100001E-6</v>
      </c>
      <c r="BW77" s="10">
        <f>3/24000000*OO[[#This Row],[131 (05JUL1985 06:00:00)-Water Temperature (C)]]*OO[[#This Row],[73]]</f>
        <v>1.2309478524843748E-6</v>
      </c>
      <c r="BX77" s="10">
        <f>3/24000000*OO[[#This Row],[132 (05JUL1985 09:00:00)-Water Temperature (C)]]*OO[[#This Row],[74]]</f>
        <v>1.2070715378466249E-6</v>
      </c>
      <c r="BY77" s="10">
        <f>3/24000000*OO[[#This Row],[133 (05JUL1985 12:00:00)-Water Temperature (C)]]*OO[[#This Row],[75]]</f>
        <v>1.3227442193709999E-6</v>
      </c>
      <c r="BZ77" s="10">
        <f>3/24000000*OO[[#This Row],[134 (05JUL1985 15:00:00)-Water Temperature (C)]]*OO[[#This Row],[76]]</f>
        <v>1.6077188542318749E-6</v>
      </c>
      <c r="CA77" s="10">
        <f>3/24000000*OO[[#This Row],[135 (05JUL1985 18:00:00)-Water Temperature (C)]]*OO[[#This Row],[77]]</f>
        <v>1.8938544634642499E-6</v>
      </c>
      <c r="CB77" s="10">
        <f>3/24000000*OO[[#This Row],[136 (05JUL1985 21:00:00)-Water Temperature (C)]]*OO[[#This Row],[78]]</f>
        <v>1.9958791763612499E-6</v>
      </c>
      <c r="CC77" s="10">
        <f>3/24000000*OO[[#This Row],[137 (06JUL1985 00:00:00)-Water Temperature (C)]]*OO[[#This Row],[79]]</f>
        <v>1.9392782999122498E-6</v>
      </c>
      <c r="CD77" s="10">
        <f>3/24000000*OO[[#This Row],[138 (06JUL1985 03:00:00)-Water Temperature (C)]]*OO[[#This Row],[80]]</f>
        <v>1.8356021584468749E-6</v>
      </c>
      <c r="CE77" s="10">
        <f>3/24000000*OO[[#This Row],[139 (06JUL1985 06:00:00)-Water Temperature (C)]]*OO[[#This Row],[81]]</f>
        <v>1.7329925254227498E-6</v>
      </c>
      <c r="CF77" s="10">
        <f>3/24000000*OO[[#This Row],[140 (06JUL1985 09:00:00)-Water Temperature (C)]]*OO[[#This Row],[82]]</f>
        <v>1.6616454786790002E-6</v>
      </c>
      <c r="CG77" s="10">
        <f>3/24000000*OO[[#This Row],[141 (06JUL1985 12:00:00)-Water Temperature (C)]]*OO[[#This Row],[83]]</f>
        <v>1.5675836485119999E-6</v>
      </c>
      <c r="CH77" s="10">
        <f>3/24000000*OO[[#This Row],[142 (06JUL1985 15:00:00)-Water Temperature (C)]]*OO[[#This Row],[84]]</f>
        <v>1.3950553782969999E-6</v>
      </c>
      <c r="CI77" s="10">
        <f>3/24000000*OO[[#This Row],[143 (06JUL1985 18:00:00)-Water Temperature (C)]]*OO[[#This Row],[85]]</f>
        <v>1.1868612006972501E-6</v>
      </c>
      <c r="CJ77" s="10">
        <f>3/24000000*OO[[#This Row],[144 (06JUL1985 21:00:00)-Water Temperature (C)]]*OO[[#This Row],[86]]</f>
        <v>1.0354679815314999E-6</v>
      </c>
      <c r="CK77" s="10">
        <f>3/24000000*OO[[#This Row],[145 (07JUL1985 00:00:00)-Water Temperature (C)]]*OO[[#This Row],[87]]</f>
        <v>9.2050749206749983E-7</v>
      </c>
      <c r="CL77" s="10">
        <f>3/24000000*OO[[#This Row],[146 (07JUL1985 03:00:00)-Water Temperature (C)]]*OO[[#This Row],[88]]</f>
        <v>8.5813627173437487E-7</v>
      </c>
      <c r="CM77" s="10">
        <f>3/24000000*OO[[#This Row],[147 (07JUL1985 06:00:00)-Water Temperature (C)]]*OO[[#This Row],[89]]</f>
        <v>8.1571280364749998E-7</v>
      </c>
      <c r="CN77" s="10">
        <f>3/24000000*OO[[#This Row],[148 (07JUL1985 09:00:00)-Water Temperature (C)]]*OO[[#This Row],[90]]</f>
        <v>8.032674865050001E-7</v>
      </c>
      <c r="CO77" s="10">
        <f>3/24000000*OO[[#This Row],[149 (07JUL1985 12:00:00)-Water Temperature (C)]]*OO[[#This Row],[91]]</f>
        <v>7.97783924935E-7</v>
      </c>
      <c r="CP77" s="10">
        <f>3/24000000*OO[[#This Row],[150 (07JUL1985 15:00:00)-Water Temperature (C)]]*OO[[#This Row],[92]]</f>
        <v>8.2129615305149981E-7</v>
      </c>
      <c r="CQ77" s="10">
        <f>3/24000000*OO[[#This Row],[151 (07JUL1985 18:00:00)-Water Temperature (C)]]*OO[[#This Row],[93]]</f>
        <v>8.7751311535124995E-7</v>
      </c>
      <c r="CR77" s="10">
        <f>3/24000000*OO[[#This Row],[152 (07JUL1985 21:00:00)-Water Temperature (C)]]*OO[[#This Row],[94]]</f>
        <v>9.2240296007374999E-7</v>
      </c>
      <c r="CS77" s="10">
        <f>3/24000000*OO[[#This Row],[153 (08JUL1985 00:00:00)-Water Temperature (C)]]*OO[[#This Row],[95]]</f>
        <v>8.9799042588550001E-7</v>
      </c>
      <c r="CT77" s="10">
        <f>3/24000000*OO[[#This Row],[154 (08JUL1985 03:00:00)-Water Temperature (C)]]*OO[[#This Row],[96]]</f>
        <v>8.6027431810312494E-7</v>
      </c>
      <c r="CU77" s="10">
        <f>3/24000000*OO[[#This Row],[155 (08JUL1985 06:00:00)-Water Temperature (C)]]*OO[[#This Row],[97]]</f>
        <v>8.1011001244899987E-7</v>
      </c>
      <c r="CV77" s="10">
        <f>3/24000000*OO[[#This Row],[156 (08JUL1985 09:00:00)-Water Temperature (C)]]*OO[[#This Row],[98]]</f>
        <v>7.8578918786249999E-7</v>
      </c>
      <c r="CW77" s="10">
        <f>3/24000000*OO[[#This Row],[157 (08JUL1985 12:00:00)-Water Temperature (C)]]*OO[[#This Row],[99]]</f>
        <v>7.7334725804649997E-7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1.2041803144182265E-26</v>
      </c>
      <c r="D78" s="10">
        <f>3/24*OO[[#This Row],[60 (26JUN1985 09:00:00)-Water Temperature (C)]]*OO[[#This Row],[2]]/SUM(OO[2])</f>
        <v>7.9462417860869091E-15</v>
      </c>
      <c r="E78" s="10">
        <f>3/24*OO[[#This Row],[61 (26JUN1985 12:00:00)-Water Temperature (C)]]*OO[[#This Row],[3]]/SUM(OO[3])</f>
        <v>1.6898855664305514E-6</v>
      </c>
      <c r="F78" s="10">
        <f>3/24*OO[[#This Row],[62 (26JUN1985 15:00:00)-Water Temperature (C)]]*OO[[#This Row],[4]]/SUM(OO[4])</f>
        <v>3.344084148853265E-3</v>
      </c>
      <c r="G78" s="10">
        <f>3/24*OO[[#This Row],[63 (26JUN1985 18:00:00)-Water Temperature (C)]]*OO[[#This Row],[5]]/SUM(OO[5])</f>
        <v>7.4885001835589826E-2</v>
      </c>
      <c r="H78" s="10">
        <f>3/24*OO[[#This Row],[64 (26JUN1985 21:00:00)-Water Temperature (C)]]*OO[[#This Row],[6]]/SUM(OO[6])</f>
        <v>0.212853017757309</v>
      </c>
      <c r="I78" s="10">
        <f>3/24*OO[[#This Row],[65 (27JUN1985 00:00:00)-Water Temperature (C)]]*OO[[#This Row],[7]]/SUM(OO[7])</f>
        <v>0.18537880324290856</v>
      </c>
      <c r="J78" s="10">
        <f>3/24*OO[[#This Row],[66 (27JUN1985 03:00:00)-Water Temperature (C)]]*OO[[#This Row],[8]]/SUM(OO[8])</f>
        <v>7.8263975822461196E-2</v>
      </c>
      <c r="K78" s="10">
        <f>3/24*OO[[#This Row],[67 (27JUN1985 06:00:00)-Water Temperature (C)]]*OO[[#This Row],[9]]/SUM(OO[9])</f>
        <v>2.1366903642098718E-2</v>
      </c>
      <c r="L78" s="10">
        <f>3/24*OO[[#This Row],[68 (27JUN1985 09:00:00)-Water Temperature (C)]]*OO[[#This Row],[10]]/SUM(OO[10])</f>
        <v>4.8839502410150688E-3</v>
      </c>
      <c r="M78" s="10">
        <f>3/24*OO[[#This Row],[69 (27JUN1985 12:00:00)-Water Temperature (C)]]*OO[[#This Row],[11]]/SUM(OO[11])</f>
        <v>1.081478163434024E-3</v>
      </c>
      <c r="N78" s="10">
        <f>3/24*OO[[#This Row],[70 (27JUN1985 15:00:00)-Water Temperature (C)]]*OO[[#This Row],[12]]/SUM(OO[12])</f>
        <v>2.653000272804612E-4</v>
      </c>
      <c r="O78" s="10">
        <f>3/24*OO[[#This Row],[71 (27JUN1985 18:00:00)-Water Temperature (C)]]*OO[[#This Row],[13]]/SUM(OO[13])</f>
        <v>9.5509447763524795E-5</v>
      </c>
      <c r="P78" s="10">
        <f>3/24*OO[[#This Row],[72 (27JUN1985 21:00:00)-Water Temperature (C)]]*OO[[#This Row],[14]]/SUM(OO[14])</f>
        <v>6.3046082766075453E-5</v>
      </c>
      <c r="Q78" s="10">
        <f>3/24*OO[[#This Row],[73 (28JUN1985 00:00:00)-Water Temperature (C)]]*OO[[#This Row],[15]]/SUM(OO[15])</f>
        <v>6.6914674377396418E-5</v>
      </c>
      <c r="R78" s="10">
        <f>3/24*OO[[#This Row],[74 (28JUN1985 03:00:00)-Water Temperature (C)]]*OO[[#This Row],[16]]/SUM(OO[16])</f>
        <v>8.1269175892940794E-5</v>
      </c>
      <c r="S78" s="10">
        <f>3/24*OO[[#This Row],[75 (28JUN1985 06:00:00)-Water Temperature (C)]]*OO[[#This Row],[17]]/SUM(OO[17])</f>
        <v>9.1171373440261365E-5</v>
      </c>
      <c r="T78" s="10">
        <f>3/24*OO[[#This Row],[76 (28JUN1985 09:00:00)-Water Temperature (C)]]*OO[[#This Row],[18]]/SUM(OO[18])</f>
        <v>9.3670323512117542E-5</v>
      </c>
      <c r="U78" s="10">
        <f>3/24*OO[[#This Row],[77 (28JUN1985 12:00:00)-Water Temperature (C)]]*OO[[#This Row],[19]]/SUM(OO[19])</f>
        <v>8.9411740767140081E-5</v>
      </c>
      <c r="V78" s="10">
        <f>3/24000000*OO[[#This Row],[78 (28JUN1985 15:00:00)-Water Temperature (C)]]*OO[[#This Row],[20]]</f>
        <v>7.922174158100001E-5</v>
      </c>
      <c r="W78" s="10">
        <f>3/24000000*OO[[#This Row],[79 (28JUN1985 18:00:00)-Water Temperature (C)]]*OO[[#This Row],[21]]</f>
        <v>6.82776990259375E-5</v>
      </c>
      <c r="X78" s="10">
        <f>3/24000000*OO[[#This Row],[80 (28JUN1985 21:00:00)-Water Temperature (C)]]*OO[[#This Row],[22]]</f>
        <v>5.6725290091312493E-5</v>
      </c>
      <c r="Y78" s="10">
        <f>3/24000000*OO[[#This Row],[81 (29JUN1985 00:00:00)-Water Temperature (C)]]*OO[[#This Row],[23]]</f>
        <v>4.5901206521799993E-5</v>
      </c>
      <c r="Z78" s="10">
        <f>3/24000000*OO[[#This Row],[82 (29JUN1985 03:00:00)-Water Temperature (C)]]*OO[[#This Row],[24]]</f>
        <v>3.5330551660950003E-5</v>
      </c>
      <c r="AA78" s="10">
        <f>3/24000000*OO[[#This Row],[83 (29JUN1985 06:00:00)-Water Temperature (C)]]*OO[[#This Row],[25]]</f>
        <v>2.5863475524800004E-5</v>
      </c>
      <c r="AB78" s="10">
        <f>3/24000000*OO[[#This Row],[84 (29JUN1985 09:00:00)-Water Temperature (C)]]*OO[[#This Row],[26]]</f>
        <v>1.9382221847889999E-5</v>
      </c>
      <c r="AC78" s="10">
        <f>3/24000000*OO[[#This Row],[85 (29JUN1985 12:00:00)-Water Temperature (C)]]*OO[[#This Row],[27]]</f>
        <v>1.576529980388E-5</v>
      </c>
      <c r="AD78" s="10">
        <f>3/24000000*OO[[#This Row],[86 (29JUN1985 15:00:00)-Water Temperature (C)]]*OO[[#This Row],[28]]</f>
        <v>1.4563306620528749E-5</v>
      </c>
      <c r="AE78" s="10">
        <f>3/24000000*OO[[#This Row],[88 (29JUN1985 21:00:00)-Water Temperature (C)]]*OO[[#This Row],[30]]</f>
        <v>1.5006124567629999E-5</v>
      </c>
      <c r="AF78" s="10">
        <f>3/24000000*OO[[#This Row],[88 (29JUN1985 21:00:00)-Water Temperature (C)]]*OO[[#This Row],[30]]</f>
        <v>1.5006124567629999E-5</v>
      </c>
      <c r="AG78" s="10">
        <f>3/24000000*OO[[#This Row],[89 (30JUN1985 00:00:00)-Water Temperature (C)]]*OO[[#This Row],[31]]</f>
        <v>1.435843465204375E-5</v>
      </c>
      <c r="AH78" s="10">
        <f>3/24000000*OO[[#This Row],[90 (30JUN1985 03:00:00)-Water Temperature (C)]]*OO[[#This Row],[32]]</f>
        <v>1.3460881528709998E-5</v>
      </c>
      <c r="AI78" s="10">
        <f>3/24000000*OO[[#This Row],[91 (30JUN1985 06:00:00)-Water Temperature (C)]]*OO[[#This Row],[33]]</f>
        <v>1.2432738823218751E-5</v>
      </c>
      <c r="AJ78" s="10">
        <f>3/24000000*OO[[#This Row],[92 (30JUN1985 09:00:00)-Water Temperature (C)]]*OO[[#This Row],[34]]</f>
        <v>1.1625178762173749E-5</v>
      </c>
      <c r="AK78" s="10">
        <f>3/24000000*OO[[#This Row],[93 (30JUN1985 12:00:00)-Water Temperature (C)]]*OO[[#This Row],[35]]</f>
        <v>1.10954860250675E-5</v>
      </c>
      <c r="AL78" s="10">
        <f>3/24000000*OO[[#This Row],[94 (30JUN1985 15:00:00)-Water Temperature (C)]]*OO[[#This Row],[36]]</f>
        <v>1.085764141395E-5</v>
      </c>
      <c r="AM78" s="10">
        <f>3/24000000*OO[[#This Row],[95 (30JUN1985 18:00:00)-Water Temperature (C)]]*OO[[#This Row],[37]]</f>
        <v>1.0589738536E-5</v>
      </c>
      <c r="AN78" s="10">
        <f>3/24000000*OO[[#This Row],[96 (30JUN1985 21:00:00)-Water Temperature (C)]]*OO[[#This Row],[38]]</f>
        <v>9.9638901634249992E-6</v>
      </c>
      <c r="AO78" s="10">
        <f>3/24000000*OO[[#This Row],[97 (01JUL1985 00:00:00)-Water Temperature (C)]]*OO[[#This Row],[39]]</f>
        <v>9.1446507470700005E-6</v>
      </c>
      <c r="AP78" s="10">
        <f>3/24000000*OO[[#This Row],[98 (01JUL1985 03:00:00)-Water Temperature (C)]]*OO[[#This Row],[40]]</f>
        <v>8.4101459657599994E-6</v>
      </c>
      <c r="AQ78" s="10">
        <f>3/24000000*OO[[#This Row],[99 (01JUL1985 06:00:00)-Water Temperature (C)]]*OO[[#This Row],[41]]</f>
        <v>7.7854543293149998E-6</v>
      </c>
      <c r="AR78" s="10">
        <f>3/24000000*OO[[#This Row],[100 (01JUL1985 09:00:00)-Water Temperature (C)]]*OO[[#This Row],[42]]</f>
        <v>7.5330854546324989E-6</v>
      </c>
      <c r="AS78" s="10">
        <f>3/24000000*OO[[#This Row],[101 (01JUL1985 12:00:00)-Water Temperature (C)]]*OO[[#This Row],[43]]</f>
        <v>7.4654836484549989E-6</v>
      </c>
      <c r="AT78" s="10">
        <f>3/24000000*OO[[#This Row],[102 (01JUL1985 15:00:00)-Water Temperature (C)]]*OO[[#This Row],[44]]</f>
        <v>7.2007745225750001E-6</v>
      </c>
      <c r="AU78" s="10">
        <f>3/24000000*OO[[#This Row],[103 (01JUL1985 18:00:00)-Water Temperature (C)]]*OO[[#This Row],[45]]</f>
        <v>6.5223547779000006E-6</v>
      </c>
      <c r="AV78" s="10">
        <f>3/24000000*OO[[#This Row],[104 (01JUL1985 21:00:00)-Water Temperature (C)]]*OO[[#This Row],[46]]</f>
        <v>5.7027764758137506E-6</v>
      </c>
      <c r="AW78" s="10">
        <f>3/24000000*OO[[#This Row],[105 (02JUL1985 00:00:00)-Water Temperature (C)]]*OO[[#This Row],[47]]</f>
        <v>5.0082943820624993E-6</v>
      </c>
      <c r="AX78" s="10">
        <f>3/24000000*OO[[#This Row],[106 (02JUL1985 03:00:00)-Water Temperature (C)]]*OO[[#This Row],[48]]</f>
        <v>4.5516025936224991E-6</v>
      </c>
      <c r="AY78" s="10">
        <f>3/24000000*OO[[#This Row],[107 (02JUL1985 06:00:00)-Water Temperature (C)]]*OO[[#This Row],[49]]</f>
        <v>4.2590856761587498E-6</v>
      </c>
      <c r="AZ78" s="10">
        <f>3/24000000*OO[[#This Row],[108 (02JUL1985 09:00:00)-Water Temperature (C)]]*OO[[#This Row],[50]]</f>
        <v>4.1997767177987497E-6</v>
      </c>
      <c r="BA78" s="10">
        <f>3/24000000*OO[[#This Row],[109 (02JUL1985 12:00:00)-Water Temperature (C)]]*OO[[#This Row],[51]]</f>
        <v>4.2807142279599996E-6</v>
      </c>
      <c r="BB78" s="10">
        <f>3/24000000*OO[[#This Row],[110 (02JUL1985 15:00:00)-Water Temperature (C)]]*OO[[#This Row],[52]]</f>
        <v>4.4011863723E-6</v>
      </c>
      <c r="BC78" s="10">
        <f>3/24000000*OO[[#This Row],[111 (02JUL1985 18:00:00)-Water Temperature (C)]]*OO[[#This Row],[53]]</f>
        <v>4.5364588622274992E-6</v>
      </c>
      <c r="BD78" s="10">
        <f>3/24000000*OO[[#This Row],[112 (02JUL1985 21:00:00)-Water Temperature (C)]]*OO[[#This Row],[54]]</f>
        <v>4.4551704632849997E-6</v>
      </c>
      <c r="BE78" s="10">
        <f>3/24000000*OO[[#This Row],[113 (03JUL1985 00:00:00)-Water Temperature (C)]]*OO[[#This Row],[55]]</f>
        <v>4.2491044486349992E-6</v>
      </c>
      <c r="BF78" s="10">
        <f>3/24000000*OO[[#This Row],[114 (03JUL1985 03:00:00)-Water Temperature (C)]]*OO[[#This Row],[56]]</f>
        <v>4.0310695936799993E-6</v>
      </c>
      <c r="BG78" s="10">
        <f>3/24000000*OO[[#This Row],[115 (03JUL1985 06:00:00)-Water Temperature (C)]]*OO[[#This Row],[57]]</f>
        <v>3.8222240523499991E-6</v>
      </c>
      <c r="BH78" s="10">
        <f>3/24000000*OO[[#This Row],[116 (03JUL1985 09:00:00)-Water Temperature (C)]]*OO[[#This Row],[58]]</f>
        <v>3.7712063055625005E-6</v>
      </c>
      <c r="BI78" s="10">
        <f>3/24000000*OO[[#This Row],[117 (03JUL1985 12:00:00)-Water Temperature (C)]]*OO[[#This Row],[59]]</f>
        <v>3.9344595388125E-6</v>
      </c>
      <c r="BJ78" s="10">
        <f>3/24000000*OO[[#This Row],[118 (03JUL1985 15:00:00)-Water Temperature (C)]]*OO[[#This Row],[60]]</f>
        <v>4.2263424557549995E-6</v>
      </c>
      <c r="BK78" s="10">
        <f>3/24000000*OO[[#This Row],[119 (03JUL1985 18:00:00)-Water Temperature (C)]]*OO[[#This Row],[61]]</f>
        <v>4.4172847277542492E-6</v>
      </c>
      <c r="BL78" s="10">
        <f>3/24000000*OO[[#This Row],[120 (03JUL1985 21:00:00)-Water Temperature (C)]]*OO[[#This Row],[62]]</f>
        <v>4.3715512938597503E-6</v>
      </c>
      <c r="BM78" s="10">
        <f>3/24000000*OO[[#This Row],[121 (04JUL1985 00:00:00)-Water Temperature (C)]]*OO[[#This Row],[63]]</f>
        <v>4.1642164158857498E-6</v>
      </c>
      <c r="BN78" s="10">
        <f>3/24000000*OO[[#This Row],[122 (04JUL1985 03:00:00)-Water Temperature (C)]]*OO[[#This Row],[64]]</f>
        <v>3.9165106531781252E-6</v>
      </c>
      <c r="BO78" s="10">
        <f>3/24000000*OO[[#This Row],[123 (04JUL1985 06:00:00)-Water Temperature (C)]]*OO[[#This Row],[65]]</f>
        <v>3.6927945922175002E-6</v>
      </c>
      <c r="BP78" s="10">
        <f>3/24000000*OO[[#This Row],[124 (04JUL1985 09:00:00)-Water Temperature (C)]]*OO[[#This Row],[66]]</f>
        <v>3.5642746830487502E-6</v>
      </c>
      <c r="BQ78" s="10">
        <f>3/24000000*OO[[#This Row],[125 (04JUL1985 12:00:00)-Water Temperature (C)]]*OO[[#This Row],[67]]</f>
        <v>3.3852539757204994E-6</v>
      </c>
      <c r="BR78" s="10">
        <f>3/24000000*OO[[#This Row],[126 (04JUL1985 15:00:00)-Water Temperature (C)]]*OO[[#This Row],[68]]</f>
        <v>2.974357230485875E-6</v>
      </c>
      <c r="BS78" s="10">
        <f>3/24000000*OO[[#This Row],[127 (04JUL1985 18:00:00)-Water Temperature (C)]]*OO[[#This Row],[69]]</f>
        <v>2.4711672917207503E-6</v>
      </c>
      <c r="BT78" s="10">
        <f>3/24000000*OO[[#This Row],[128 (04JUL1985 21:00:00)-Water Temperature (C)]]*OO[[#This Row],[70]]</f>
        <v>2.0496685953592497E-6</v>
      </c>
      <c r="BU78" s="10">
        <f>3/24000000*OO[[#This Row],[129 (05JUL1985 00:00:00)-Water Temperature (C)]]*OO[[#This Row],[71]]</f>
        <v>1.7702470525093751E-6</v>
      </c>
      <c r="BV78" s="10">
        <f>3/24000000*OO[[#This Row],[130 (05JUL1985 03:00:00)-Water Temperature (C)]]*OO[[#This Row],[72]]</f>
        <v>1.6334048630856249E-6</v>
      </c>
      <c r="BW78" s="10">
        <f>3/24000000*OO[[#This Row],[131 (05JUL1985 06:00:00)-Water Temperature (C)]]*OO[[#This Row],[73]]</f>
        <v>1.5532225767590001E-6</v>
      </c>
      <c r="BX78" s="10">
        <f>3/24000000*OO[[#This Row],[132 (05JUL1985 09:00:00)-Water Temperature (C)]]*OO[[#This Row],[74]]</f>
        <v>1.5295284762449999E-6</v>
      </c>
      <c r="BY78" s="10">
        <f>3/24000000*OO[[#This Row],[133 (05JUL1985 12:00:00)-Water Temperature (C)]]*OO[[#This Row],[75]]</f>
        <v>1.657188603876875E-6</v>
      </c>
      <c r="BZ78" s="10">
        <f>3/24000000*OO[[#This Row],[134 (05JUL1985 15:00:00)-Water Temperature (C)]]*OO[[#This Row],[76]]</f>
        <v>1.9707445438573752E-6</v>
      </c>
      <c r="CA78" s="10">
        <f>3/24000000*OO[[#This Row],[135 (05JUL1985 18:00:00)-Water Temperature (C)]]*OO[[#This Row],[77]]</f>
        <v>2.3072841247396249E-6</v>
      </c>
      <c r="CB78" s="10">
        <f>3/24000000*OO[[#This Row],[136 (05JUL1985 21:00:00)-Water Temperature (C)]]*OO[[#This Row],[78]]</f>
        <v>2.4589704520078753E-6</v>
      </c>
      <c r="CC78" s="10">
        <f>3/24000000*OO[[#This Row],[137 (06JUL1985 00:00:00)-Water Temperature (C)]]*OO[[#This Row],[79]]</f>
        <v>2.4256614459540002E-6</v>
      </c>
      <c r="CD78" s="10">
        <f>3/24000000*OO[[#This Row],[138 (06JUL1985 03:00:00)-Water Temperature (C)]]*OO[[#This Row],[80]]</f>
        <v>2.31133254270975E-6</v>
      </c>
      <c r="CE78" s="10">
        <f>3/24000000*OO[[#This Row],[139 (06JUL1985 06:00:00)-Water Temperature (C)]]*OO[[#This Row],[81]]</f>
        <v>2.1829261054062497E-6</v>
      </c>
      <c r="CF78" s="10">
        <f>3/24000000*OO[[#This Row],[140 (06JUL1985 09:00:00)-Water Temperature (C)]]*OO[[#This Row],[82]]</f>
        <v>2.0963252838479995E-6</v>
      </c>
      <c r="CG78" s="10">
        <f>3/24000000*OO[[#This Row],[141 (06JUL1985 12:00:00)-Water Temperature (C)]]*OO[[#This Row],[83]]</f>
        <v>2.0028661466187497E-6</v>
      </c>
      <c r="CH78" s="10">
        <f>3/24000000*OO[[#This Row],[142 (06JUL1985 15:00:00)-Water Temperature (C)]]*OO[[#This Row],[84]]</f>
        <v>1.8137936984474997E-6</v>
      </c>
      <c r="CI78" s="10">
        <f>3/24000000*OO[[#This Row],[143 (06JUL1985 18:00:00)-Water Temperature (C)]]*OO[[#This Row],[85]]</f>
        <v>1.5590432656449999E-6</v>
      </c>
      <c r="CJ78" s="10">
        <f>3/24000000*OO[[#This Row],[144 (06JUL1985 21:00:00)-Water Temperature (C)]]*OO[[#This Row],[86]]</f>
        <v>1.3435371843938749E-6</v>
      </c>
      <c r="CK78" s="10">
        <f>3/24000000*OO[[#This Row],[145 (07JUL1985 00:00:00)-Water Temperature (C)]]*OO[[#This Row],[87]]</f>
        <v>1.1791969078656249E-6</v>
      </c>
      <c r="CL78" s="10">
        <f>3/24000000*OO[[#This Row],[146 (07JUL1985 03:00:00)-Water Temperature (C)]]*OO[[#This Row],[88]]</f>
        <v>1.0842661029329998E-6</v>
      </c>
      <c r="CM78" s="10">
        <f>3/24000000*OO[[#This Row],[147 (07JUL1985 06:00:00)-Water Temperature (C)]]*OO[[#This Row],[89]]</f>
        <v>1.0285898141983748E-6</v>
      </c>
      <c r="CN78" s="10">
        <f>3/24000000*OO[[#This Row],[148 (07JUL1985 09:00:00)-Water Temperature (C)]]*OO[[#This Row],[90]]</f>
        <v>1.0111719203901249E-6</v>
      </c>
      <c r="CO78" s="10">
        <f>3/24000000*OO[[#This Row],[149 (07JUL1985 12:00:00)-Water Temperature (C)]]*OO[[#This Row],[91]]</f>
        <v>1.0073622182812499E-6</v>
      </c>
      <c r="CP78" s="10">
        <f>3/24000000*OO[[#This Row],[150 (07JUL1985 15:00:00)-Water Temperature (C)]]*OO[[#This Row],[92]]</f>
        <v>1.032274224304875E-6</v>
      </c>
      <c r="CQ78" s="10">
        <f>3/24000000*OO[[#This Row],[151 (07JUL1985 18:00:00)-Water Temperature (C)]]*OO[[#This Row],[93]]</f>
        <v>1.09488302544E-6</v>
      </c>
      <c r="CR78" s="10">
        <f>3/24000000*OO[[#This Row],[152 (07JUL1985 21:00:00)-Water Temperature (C)]]*OO[[#This Row],[94]]</f>
        <v>1.1444208639547499E-6</v>
      </c>
      <c r="CS78" s="10">
        <f>3/24000000*OO[[#This Row],[153 (08JUL1985 00:00:00)-Water Temperature (C)]]*OO[[#This Row],[95]]</f>
        <v>1.1220637807020001E-6</v>
      </c>
      <c r="CT78" s="10">
        <f>3/24000000*OO[[#This Row],[154 (08JUL1985 03:00:00)-Water Temperature (C)]]*OO[[#This Row],[96]]</f>
        <v>1.079441602981875E-6</v>
      </c>
      <c r="CU78" s="10">
        <f>3/24000000*OO[[#This Row],[155 (08JUL1985 06:00:00)-Water Temperature (C)]]*OO[[#This Row],[97]]</f>
        <v>1.023003451475625E-6</v>
      </c>
      <c r="CV78" s="10">
        <f>3/24000000*OO[[#This Row],[156 (08JUL1985 09:00:00)-Water Temperature (C)]]*OO[[#This Row],[98]]</f>
        <v>9.9026086105349995E-7</v>
      </c>
      <c r="CW78" s="10">
        <f>3/24000000*OO[[#This Row],[157 (08JUL1985 12:00:00)-Water Temperature (C)]]*OO[[#This Row],[99]]</f>
        <v>9.7345390598125003E-7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8.9397580139571154E-28</v>
      </c>
      <c r="D79" s="10">
        <f>3/24*OO[[#This Row],[60 (26JUN1985 09:00:00)-Water Temperature (C)]]*OO[[#This Row],[2]]/SUM(OO[2])</f>
        <v>8.6375361052599611E-16</v>
      </c>
      <c r="E79" s="10">
        <f>3/24*OO[[#This Row],[61 (26JUN1985 12:00:00)-Water Temperature (C)]]*OO[[#This Row],[3]]/SUM(OO[3])</f>
        <v>3.3189849388359786E-7</v>
      </c>
      <c r="F79" s="10">
        <f>3/24*OO[[#This Row],[62 (26JUN1985 15:00:00)-Water Temperature (C)]]*OO[[#This Row],[4]]/SUM(OO[4])</f>
        <v>1.3500118518607232E-3</v>
      </c>
      <c r="G79" s="10">
        <f>3/24*OO[[#This Row],[63 (26JUN1985 18:00:00)-Water Temperature (C)]]*OO[[#This Row],[5]]/SUM(OO[5])</f>
        <v>4.358609831082632E-2</v>
      </c>
      <c r="H79" s="10">
        <f>3/24*OO[[#This Row],[64 (26JUN1985 21:00:00)-Water Temperature (C)]]*OO[[#This Row],[6]]/SUM(OO[6])</f>
        <v>0.15844932978300613</v>
      </c>
      <c r="I79" s="10">
        <f>3/24*OO[[#This Row],[65 (27JUN1985 00:00:00)-Water Temperature (C)]]*OO[[#This Row],[7]]/SUM(OO[7])</f>
        <v>0.16677650335848471</v>
      </c>
      <c r="J79" s="10">
        <f>3/24*OO[[#This Row],[66 (27JUN1985 03:00:00)-Water Temperature (C)]]*OO[[#This Row],[8]]/SUM(OO[8])</f>
        <v>8.1852033639067623E-2</v>
      </c>
      <c r="K79" s="10">
        <f>3/24*OO[[#This Row],[67 (27JUN1985 06:00:00)-Water Temperature (C)]]*OO[[#This Row],[9]]/SUM(OO[9])</f>
        <v>2.4997537911489974E-2</v>
      </c>
      <c r="L79" s="10">
        <f>3/24*OO[[#This Row],[68 (27JUN1985 09:00:00)-Water Temperature (C)]]*OO[[#This Row],[10]]/SUM(OO[10])</f>
        <v>6.1010962179258235E-3</v>
      </c>
      <c r="M79" s="10">
        <f>3/24*OO[[#This Row],[69 (27JUN1985 12:00:00)-Water Temperature (C)]]*OO[[#This Row],[11]]/SUM(OO[11])</f>
        <v>1.3823039340186485E-3</v>
      </c>
      <c r="N79" s="10">
        <f>3/24*OO[[#This Row],[70 (27JUN1985 15:00:00)-Water Temperature (C)]]*OO[[#This Row],[12]]/SUM(OO[12])</f>
        <v>3.258123917157817E-4</v>
      </c>
      <c r="O79" s="10">
        <f>3/24*OO[[#This Row],[71 (27JUN1985 18:00:00)-Water Temperature (C)]]*OO[[#This Row],[13]]/SUM(OO[13])</f>
        <v>1.0127332643462699E-4</v>
      </c>
      <c r="P79" s="10">
        <f>3/24*OO[[#This Row],[72 (27JUN1985 21:00:00)-Water Temperature (C)]]*OO[[#This Row],[14]]/SUM(OO[14])</f>
        <v>5.5831008685488053E-5</v>
      </c>
      <c r="Q79" s="10">
        <f>3/24*OO[[#This Row],[73 (28JUN1985 00:00:00)-Water Temperature (C)]]*OO[[#This Row],[15]]/SUM(OO[15])</f>
        <v>5.3825602935128901E-5</v>
      </c>
      <c r="R79" s="10">
        <f>3/24*OO[[#This Row],[74 (28JUN1985 03:00:00)-Water Temperature (C)]]*OO[[#This Row],[16]]/SUM(OO[16])</f>
        <v>6.4583789278657583E-5</v>
      </c>
      <c r="S79" s="10">
        <f>3/24*OO[[#This Row],[75 (28JUN1985 06:00:00)-Water Temperature (C)]]*OO[[#This Row],[17]]/SUM(OO[17])</f>
        <v>7.3973735698381045E-5</v>
      </c>
      <c r="T79" s="10">
        <f>3/24*OO[[#This Row],[76 (28JUN1985 09:00:00)-Water Temperature (C)]]*OO[[#This Row],[18]]/SUM(OO[18])</f>
        <v>7.7755315131867368E-5</v>
      </c>
      <c r="U79" s="10">
        <f>3/24*OO[[#This Row],[77 (28JUN1985 12:00:00)-Water Temperature (C)]]*OO[[#This Row],[19]]/SUM(OO[19])</f>
        <v>7.5381281938900126E-5</v>
      </c>
      <c r="V79" s="10">
        <f>3/24000000*OO[[#This Row],[78 (28JUN1985 15:00:00)-Water Temperature (C)]]*OO[[#This Row],[20]]</f>
        <v>6.7846932275924998E-5</v>
      </c>
      <c r="W79" s="10">
        <f>3/24000000*OO[[#This Row],[79 (28JUN1985 18:00:00)-Water Temperature (C)]]*OO[[#This Row],[21]]</f>
        <v>5.8469877083249994E-5</v>
      </c>
      <c r="X79" s="10">
        <f>3/24000000*OO[[#This Row],[80 (28JUN1985 21:00:00)-Water Temperature (C)]]*OO[[#This Row],[22]]</f>
        <v>4.8767468818599999E-5</v>
      </c>
      <c r="Y79" s="10">
        <f>3/24000000*OO[[#This Row],[81 (29JUN1985 00:00:00)-Water Temperature (C)]]*OO[[#This Row],[23]]</f>
        <v>3.9661427970899989E-5</v>
      </c>
      <c r="Z79" s="10">
        <f>3/24000000*OO[[#This Row],[82 (29JUN1985 03:00:00)-Water Temperature (C)]]*OO[[#This Row],[24]]</f>
        <v>3.0943111163E-5</v>
      </c>
      <c r="AA79" s="10">
        <f>3/24000000*OO[[#This Row],[83 (29JUN1985 06:00:00)-Water Temperature (C)]]*OO[[#This Row],[25]]</f>
        <v>2.2945679165099998E-5</v>
      </c>
      <c r="AB79" s="10">
        <f>3/24000000*OO[[#This Row],[84 (29JUN1985 09:00:00)-Water Temperature (C)]]*OO[[#This Row],[26]]</f>
        <v>1.7207155678732502E-5</v>
      </c>
      <c r="AC79" s="10">
        <f>3/24000000*OO[[#This Row],[85 (29JUN1985 12:00:00)-Water Temperature (C)]]*OO[[#This Row],[27]]</f>
        <v>1.3820737972754999E-5</v>
      </c>
      <c r="AD79" s="10">
        <f>3/24000000*OO[[#This Row],[86 (29JUN1985 15:00:00)-Water Temperature (C)]]*OO[[#This Row],[28]]</f>
        <v>1.25014285506E-5</v>
      </c>
      <c r="AE79" s="10">
        <f>3/24000000*OO[[#This Row],[88 (29JUN1985 21:00:00)-Water Temperature (C)]]*OO[[#This Row],[30]]</f>
        <v>1.2442408211418749E-5</v>
      </c>
      <c r="AF79" s="10">
        <f>3/24000000*OO[[#This Row],[88 (29JUN1985 21:00:00)-Water Temperature (C)]]*OO[[#This Row],[30]]</f>
        <v>1.2442408211418749E-5</v>
      </c>
      <c r="AG79" s="10">
        <f>3/24000000*OO[[#This Row],[89 (30JUN1985 00:00:00)-Water Temperature (C)]]*OO[[#This Row],[31]]</f>
        <v>1.1936056703445E-5</v>
      </c>
      <c r="AH79" s="10">
        <f>3/24000000*OO[[#This Row],[90 (30JUN1985 03:00:00)-Water Temperature (C)]]*OO[[#This Row],[32]]</f>
        <v>1.1231931389908751E-5</v>
      </c>
      <c r="AI79" s="10">
        <f>3/24000000*OO[[#This Row],[91 (30JUN1985 06:00:00)-Water Temperature (C)]]*OO[[#This Row],[33]]</f>
        <v>1.040970338525E-5</v>
      </c>
      <c r="AJ79" s="10">
        <f>3/24000000*OO[[#This Row],[92 (30JUN1985 09:00:00)-Water Temperature (C)]]*OO[[#This Row],[34]]</f>
        <v>9.7295223630399991E-6</v>
      </c>
      <c r="AK79" s="10">
        <f>3/24000000*OO[[#This Row],[93 (30JUN1985 12:00:00)-Water Temperature (C)]]*OO[[#This Row],[35]]</f>
        <v>9.3193573504937496E-6</v>
      </c>
      <c r="AL79" s="10">
        <f>3/24000000*OO[[#This Row],[94 (30JUN1985 15:00:00)-Water Temperature (C)]]*OO[[#This Row],[36]]</f>
        <v>9.1518476334999998E-6</v>
      </c>
      <c r="AM79" s="10">
        <f>3/24000000*OO[[#This Row],[95 (30JUN1985 18:00:00)-Water Temperature (C)]]*OO[[#This Row],[37]]</f>
        <v>8.9222219869199996E-6</v>
      </c>
      <c r="AN79" s="10">
        <f>3/24000000*OO[[#This Row],[96 (30JUN1985 21:00:00)-Water Temperature (C)]]*OO[[#This Row],[38]]</f>
        <v>8.3489414583974999E-6</v>
      </c>
      <c r="AO79" s="10">
        <f>3/24000000*OO[[#This Row],[97 (01JUL1985 00:00:00)-Water Temperature (C)]]*OO[[#This Row],[39]]</f>
        <v>7.6582205214149987E-6</v>
      </c>
      <c r="AP79" s="10">
        <f>3/24000000*OO[[#This Row],[98 (01JUL1985 03:00:00)-Water Temperature (C)]]*OO[[#This Row],[40]]</f>
        <v>7.0383342926399989E-6</v>
      </c>
      <c r="AQ79" s="10">
        <f>3/24000000*OO[[#This Row],[99 (01JUL1985 06:00:00)-Water Temperature (C)]]*OO[[#This Row],[41]]</f>
        <v>6.5126606584875002E-6</v>
      </c>
      <c r="AR79" s="10">
        <f>3/24000000*OO[[#This Row],[100 (01JUL1985 09:00:00)-Water Temperature (C)]]*OO[[#This Row],[42]]</f>
        <v>6.2716163532662493E-6</v>
      </c>
      <c r="AS79" s="10">
        <f>3/24000000*OO[[#This Row],[101 (01JUL1985 12:00:00)-Water Temperature (C)]]*OO[[#This Row],[43]]</f>
        <v>6.2223713361474999E-6</v>
      </c>
      <c r="AT79" s="10">
        <f>3/24000000*OO[[#This Row],[102 (01JUL1985 15:00:00)-Water Temperature (C)]]*OO[[#This Row],[44]]</f>
        <v>6.0547408460824993E-6</v>
      </c>
      <c r="AU79" s="10">
        <f>3/24000000*OO[[#This Row],[103 (01JUL1985 18:00:00)-Water Temperature (C)]]*OO[[#This Row],[45]]</f>
        <v>5.5352464343350003E-6</v>
      </c>
      <c r="AV79" s="10">
        <f>3/24000000*OO[[#This Row],[104 (01JUL1985 21:00:00)-Water Temperature (C)]]*OO[[#This Row],[46]]</f>
        <v>4.8437656910249988E-6</v>
      </c>
      <c r="AW79" s="10">
        <f>3/24000000*OO[[#This Row],[105 (02JUL1985 00:00:00)-Water Temperature (C)]]*OO[[#This Row],[47]]</f>
        <v>4.2282948441974995E-6</v>
      </c>
      <c r="AX79" s="10">
        <f>3/24000000*OO[[#This Row],[106 (02JUL1985 03:00:00)-Water Temperature (C)]]*OO[[#This Row],[48]]</f>
        <v>3.8121863612462491E-6</v>
      </c>
      <c r="AY79" s="10">
        <f>3/24000000*OO[[#This Row],[107 (02JUL1985 06:00:00)-Water Temperature (C)]]*OO[[#This Row],[49]]</f>
        <v>3.5556137028412497E-6</v>
      </c>
      <c r="AZ79" s="10">
        <f>3/24000000*OO[[#This Row],[108 (02JUL1985 09:00:00)-Water Temperature (C)]]*OO[[#This Row],[50]]</f>
        <v>3.5054120070349998E-6</v>
      </c>
      <c r="BA79" s="10">
        <f>3/24000000*OO[[#This Row],[109 (02JUL1985 12:00:00)-Water Temperature (C)]]*OO[[#This Row],[51]]</f>
        <v>3.5652447465074995E-6</v>
      </c>
      <c r="BB79" s="10">
        <f>3/24000000*OO[[#This Row],[110 (02JUL1985 15:00:00)-Water Temperature (C)]]*OO[[#This Row],[52]]</f>
        <v>3.6691705604474997E-6</v>
      </c>
      <c r="BC79" s="10">
        <f>3/24000000*OO[[#This Row],[111 (02JUL1985 18:00:00)-Water Temperature (C)]]*OO[[#This Row],[53]]</f>
        <v>3.7605147881E-6</v>
      </c>
      <c r="BD79" s="10">
        <f>3/24000000*OO[[#This Row],[112 (02JUL1985 21:00:00)-Water Temperature (C)]]*OO[[#This Row],[54]]</f>
        <v>3.6954029635762501E-6</v>
      </c>
      <c r="BE79" s="10">
        <f>3/24000000*OO[[#This Row],[113 (03JUL1985 00:00:00)-Water Temperature (C)]]*OO[[#This Row],[55]]</f>
        <v>3.5307772362925001E-6</v>
      </c>
      <c r="BF79" s="10">
        <f>3/24000000*OO[[#This Row],[114 (03JUL1985 03:00:00)-Water Temperature (C)]]*OO[[#This Row],[56]]</f>
        <v>3.3523049857456243E-6</v>
      </c>
      <c r="BG79" s="10">
        <f>3/24000000*OO[[#This Row],[115 (03JUL1985 06:00:00)-Water Temperature (C)]]*OO[[#This Row],[57]]</f>
        <v>3.1850491015699999E-6</v>
      </c>
      <c r="BH79" s="10">
        <f>3/24000000*OO[[#This Row],[116 (03JUL1985 09:00:00)-Water Temperature (C)]]*OO[[#This Row],[58]]</f>
        <v>3.1460518542437497E-6</v>
      </c>
      <c r="BI79" s="10">
        <f>3/24000000*OO[[#This Row],[117 (03JUL1985 12:00:00)-Water Temperature (C)]]*OO[[#This Row],[59]]</f>
        <v>3.2798743760474999E-6</v>
      </c>
      <c r="BJ79" s="10">
        <f>3/24000000*OO[[#This Row],[118 (03JUL1985 15:00:00)-Water Temperature (C)]]*OO[[#This Row],[60]]</f>
        <v>3.5097566437579994E-6</v>
      </c>
      <c r="BK79" s="10">
        <f>3/24000000*OO[[#This Row],[119 (03JUL1985 18:00:00)-Water Temperature (C)]]*OO[[#This Row],[61]]</f>
        <v>3.6548653917093751E-6</v>
      </c>
      <c r="BL79" s="10">
        <f>3/24000000*OO[[#This Row],[120 (03JUL1985 21:00:00)-Water Temperature (C)]]*OO[[#This Row],[62]]</f>
        <v>3.6199456237559996E-6</v>
      </c>
      <c r="BM79" s="10">
        <f>3/24000000*OO[[#This Row],[121 (04JUL1985 00:00:00)-Water Temperature (C)]]*OO[[#This Row],[63]]</f>
        <v>3.4627594308974997E-6</v>
      </c>
      <c r="BN79" s="10">
        <f>3/24000000*OO[[#This Row],[122 (04JUL1985 03:00:00)-Water Temperature (C)]]*OO[[#This Row],[64]]</f>
        <v>3.2617962407941249E-6</v>
      </c>
      <c r="BO79" s="10">
        <f>3/24000000*OO[[#This Row],[123 (04JUL1985 06:00:00)-Water Temperature (C)]]*OO[[#This Row],[65]]</f>
        <v>3.0751737937312502E-6</v>
      </c>
      <c r="BP79" s="10">
        <f>3/24000000*OO[[#This Row],[124 (04JUL1985 09:00:00)-Water Temperature (C)]]*OO[[#This Row],[66]]</f>
        <v>2.9744608187697497E-6</v>
      </c>
      <c r="BQ79" s="10">
        <f>3/24000000*OO[[#This Row],[125 (04JUL1985 12:00:00)-Water Temperature (C)]]*OO[[#This Row],[67]]</f>
        <v>2.8429830083012501E-6</v>
      </c>
      <c r="BR79" s="10">
        <f>3/24000000*OO[[#This Row],[126 (04JUL1985 15:00:00)-Water Temperature (C)]]*OO[[#This Row],[68]]</f>
        <v>2.5376832303404998E-6</v>
      </c>
      <c r="BS79" s="10">
        <f>3/24000000*OO[[#This Row],[127 (04JUL1985 18:00:00)-Water Temperature (C)]]*OO[[#This Row],[69]]</f>
        <v>2.1257407248093749E-6</v>
      </c>
      <c r="BT79" s="10">
        <f>3/24000000*OO[[#This Row],[128 (04JUL1985 21:00:00)-Water Temperature (C)]]*OO[[#This Row],[70]]</f>
        <v>1.7579019098304999E-6</v>
      </c>
      <c r="BU79" s="10">
        <f>3/24000000*OO[[#This Row],[129 (05JUL1985 00:00:00)-Water Temperature (C)]]*OO[[#This Row],[71]]</f>
        <v>1.498450907098625E-6</v>
      </c>
      <c r="BV79" s="10">
        <f>3/24000000*OO[[#This Row],[130 (05JUL1985 03:00:00)-Water Temperature (C)]]*OO[[#This Row],[72]]</f>
        <v>1.3631437411298746E-6</v>
      </c>
      <c r="BW79" s="10">
        <f>3/24000000*OO[[#This Row],[131 (05JUL1985 06:00:00)-Water Temperature (C)]]*OO[[#This Row],[73]]</f>
        <v>1.2931407241926249E-6</v>
      </c>
      <c r="BX79" s="10">
        <f>3/24000000*OO[[#This Row],[132 (05JUL1985 09:00:00)-Water Temperature (C)]]*OO[[#This Row],[74]]</f>
        <v>1.279443377623125E-6</v>
      </c>
      <c r="BY79" s="10">
        <f>3/24000000*OO[[#This Row],[133 (05JUL1985 12:00:00)-Water Temperature (C)]]*OO[[#This Row],[75]]</f>
        <v>1.37886082166375E-6</v>
      </c>
      <c r="BZ79" s="10">
        <f>3/24000000*OO[[#This Row],[134 (05JUL1985 15:00:00)-Water Temperature (C)]]*OO[[#This Row],[76]]</f>
        <v>1.616755167009E-6</v>
      </c>
      <c r="CA79" s="10">
        <f>3/24000000*OO[[#This Row],[135 (05JUL1985 18:00:00)-Water Temperature (C)]]*OO[[#This Row],[77]]</f>
        <v>1.8754602317954998E-6</v>
      </c>
      <c r="CB79" s="10">
        <f>3/24000000*OO[[#This Row],[136 (05JUL1985 21:00:00)-Water Temperature (C)]]*OO[[#This Row],[78]]</f>
        <v>2.0088660708855E-6</v>
      </c>
      <c r="CC79" s="10">
        <f>3/24000000*OO[[#This Row],[137 (06JUL1985 00:00:00)-Water Temperature (C)]]*OO[[#This Row],[79]]</f>
        <v>2.0035423752014999E-6</v>
      </c>
      <c r="CD79" s="10">
        <f>3/24000000*OO[[#This Row],[138 (06JUL1985 03:00:00)-Water Temperature (C)]]*OO[[#This Row],[80]]</f>
        <v>1.9208658986066249E-6</v>
      </c>
      <c r="CE79" s="10">
        <f>3/24000000*OO[[#This Row],[139 (06JUL1985 06:00:00)-Water Temperature (C)]]*OO[[#This Row],[81]]</f>
        <v>1.8160135122949999E-6</v>
      </c>
      <c r="CF79" s="10">
        <f>3/24000000*OO[[#This Row],[140 (06JUL1985 09:00:00)-Water Temperature (C)]]*OO[[#This Row],[82]]</f>
        <v>1.7454127530277499E-6</v>
      </c>
      <c r="CG79" s="10">
        <f>3/24000000*OO[[#This Row],[141 (06JUL1985 12:00:00)-Water Temperature (C)]]*OO[[#This Row],[83]]</f>
        <v>1.6809753701209996E-6</v>
      </c>
      <c r="CH79" s="10">
        <f>3/24000000*OO[[#This Row],[142 (06JUL1985 15:00:00)-Water Temperature (C)]]*OO[[#This Row],[84]]</f>
        <v>1.5406278230625E-6</v>
      </c>
      <c r="CI79" s="10">
        <f>3/24000000*OO[[#This Row],[143 (06JUL1985 18:00:00)-Water Temperature (C)]]*OO[[#This Row],[85]]</f>
        <v>1.3373656000406248E-6</v>
      </c>
      <c r="CJ79" s="10">
        <f>3/24000000*OO[[#This Row],[144 (06JUL1985 21:00:00)-Water Temperature (C)]]*OO[[#This Row],[86]]</f>
        <v>1.1439942456217499E-6</v>
      </c>
      <c r="CK79" s="10">
        <f>3/24000000*OO[[#This Row],[145 (07JUL1985 00:00:00)-Water Temperature (C)]]*OO[[#This Row],[87]]</f>
        <v>9.9501842257799995E-7</v>
      </c>
      <c r="CL79" s="10">
        <f>3/24000000*OO[[#This Row],[146 (07JUL1985 03:00:00)-Water Temperature (C)]]*OO[[#This Row],[88]]</f>
        <v>9.0535457614599991E-7</v>
      </c>
      <c r="CM79" s="10">
        <f>3/24000000*OO[[#This Row],[147 (07JUL1985 06:00:00)-Water Temperature (C)]]*OO[[#This Row],[89]]</f>
        <v>8.5640772758624986E-7</v>
      </c>
      <c r="CN79" s="10">
        <f>3/24000000*OO[[#This Row],[148 (07JUL1985 09:00:00)-Water Temperature (C)]]*OO[[#This Row],[90]]</f>
        <v>8.4166103366950005E-7</v>
      </c>
      <c r="CO79" s="10">
        <f>3/24000000*OO[[#This Row],[149 (07JUL1985 12:00:00)-Water Temperature (C)]]*OO[[#This Row],[91]]</f>
        <v>8.4027290176087507E-7</v>
      </c>
      <c r="CP79" s="10">
        <f>3/24000000*OO[[#This Row],[150 (07JUL1985 15:00:00)-Water Temperature (C)]]*OO[[#This Row],[92]]</f>
        <v>8.5930480320587499E-7</v>
      </c>
      <c r="CQ79" s="10">
        <f>3/24000000*OO[[#This Row],[151 (07JUL1985 18:00:00)-Water Temperature (C)]]*OO[[#This Row],[93]]</f>
        <v>9.0734380788599981E-7</v>
      </c>
      <c r="CR79" s="10">
        <f>3/24000000*OO[[#This Row],[152 (07JUL1985 21:00:00)-Water Temperature (C)]]*OO[[#This Row],[94]]</f>
        <v>9.4208447654750003E-7</v>
      </c>
      <c r="CS79" s="10">
        <f>3/24000000*OO[[#This Row],[153 (08JUL1985 00:00:00)-Water Temperature (C)]]*OO[[#This Row],[95]]</f>
        <v>9.2709997415099982E-7</v>
      </c>
      <c r="CT79" s="10">
        <f>3/24000000*OO[[#This Row],[154 (08JUL1985 03:00:00)-Water Temperature (C)]]*OO[[#This Row],[96]]</f>
        <v>8.9456486941937492E-7</v>
      </c>
      <c r="CU79" s="10">
        <f>3/24000000*OO[[#This Row],[155 (08JUL1985 06:00:00)-Water Temperature (C)]]*OO[[#This Row],[97]]</f>
        <v>8.5201326897900006E-7</v>
      </c>
      <c r="CV79" s="10">
        <f>3/24000000*OO[[#This Row],[156 (08JUL1985 09:00:00)-Water Temperature (C)]]*OO[[#This Row],[98]]</f>
        <v>8.2527238751999983E-7</v>
      </c>
      <c r="CW79" s="10">
        <f>3/24000000*OO[[#This Row],[157 (08JUL1985 12:00:00)-Water Temperature (C)]]*OO[[#This Row],[99]]</f>
        <v>8.0876509783199992E-7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5.0265076919447577E-29</v>
      </c>
      <c r="D80" s="10">
        <f>3/24*OO[[#This Row],[60 (26JUN1985 09:00:00)-Water Temperature (C)]]*OO[[#This Row],[2]]/SUM(OO[2])</f>
        <v>9.0516642504628915E-17</v>
      </c>
      <c r="E80" s="10">
        <f>3/24*OO[[#This Row],[61 (26JUN1985 12:00:00)-Water Temperature (C)]]*OO[[#This Row],[3]]/SUM(OO[3])</f>
        <v>6.963428555029862E-8</v>
      </c>
      <c r="F80" s="10">
        <f>3/24*OO[[#This Row],[62 (26JUN1985 15:00:00)-Water Temperature (C)]]*OO[[#This Row],[4]]/SUM(OO[4])</f>
        <v>5.5185170836961471E-4</v>
      </c>
      <c r="G80" s="10">
        <f>3/24*OO[[#This Row],[63 (26JUN1985 18:00:00)-Water Temperature (C)]]*OO[[#This Row],[5]]/SUM(OO[5])</f>
        <v>2.4134110517674445E-2</v>
      </c>
      <c r="H80" s="10">
        <f>3/24*OO[[#This Row],[64 (26JUN1985 21:00:00)-Water Temperature (C)]]*OO[[#This Row],[6]]/SUM(OO[6])</f>
        <v>0.10618791997377477</v>
      </c>
      <c r="I80" s="10">
        <f>3/24*OO[[#This Row],[65 (27JUN1985 00:00:00)-Water Temperature (C)]]*OO[[#This Row],[7]]/SUM(OO[7])</f>
        <v>0.12831690379534386</v>
      </c>
      <c r="J80" s="10">
        <f>3/24*OO[[#This Row],[66 (27JUN1985 03:00:00)-Water Temperature (C)]]*OO[[#This Row],[8]]/SUM(OO[8])</f>
        <v>6.9979335136832549E-2</v>
      </c>
      <c r="K80" s="10">
        <f>3/24*OO[[#This Row],[67 (27JUN1985 06:00:00)-Water Temperature (C)]]*OO[[#This Row],[9]]/SUM(OO[9])</f>
        <v>2.308674926562725E-2</v>
      </c>
      <c r="L80" s="10">
        <f>3/24*OO[[#This Row],[68 (27JUN1985 09:00:00)-Water Temperature (C)]]*OO[[#This Row],[10]]/SUM(OO[10])</f>
        <v>5.9041885730266612E-3</v>
      </c>
      <c r="M80" s="10">
        <f>3/24*OO[[#This Row],[69 (27JUN1985 12:00:00)-Water Temperature (C)]]*OO[[#This Row],[11]]/SUM(OO[11])</f>
        <v>1.3625416931348133E-3</v>
      </c>
      <c r="N80" s="10">
        <f>3/24*OO[[#This Row],[70 (27JUN1985 15:00:00)-Water Temperature (C)]]*OO[[#This Row],[12]]/SUM(OO[12])</f>
        <v>3.1630231610385421E-4</v>
      </c>
      <c r="O80" s="10">
        <f>3/24*OO[[#This Row],[71 (27JUN1985 18:00:00)-Water Temperature (C)]]*OO[[#This Row],[13]]/SUM(OO[13])</f>
        <v>9.0596704054835643E-5</v>
      </c>
      <c r="P80" s="10">
        <f>3/24*OO[[#This Row],[72 (27JUN1985 21:00:00)-Water Temperature (C)]]*OO[[#This Row],[14]]/SUM(OO[14])</f>
        <v>4.4107468996112396E-5</v>
      </c>
      <c r="Q80" s="10">
        <f>3/24*OO[[#This Row],[73 (28JUN1985 00:00:00)-Water Temperature (C)]]*OO[[#This Row],[15]]/SUM(OO[15])</f>
        <v>3.9299820027787215E-5</v>
      </c>
      <c r="R80" s="10">
        <f>3/24*OO[[#This Row],[74 (28JUN1985 03:00:00)-Water Temperature (C)]]*OO[[#This Row],[16]]/SUM(OO[16])</f>
        <v>4.6420664535789196E-5</v>
      </c>
      <c r="S80" s="10">
        <f>3/24*OO[[#This Row],[75 (28JUN1985 06:00:00)-Water Temperature (C)]]*OO[[#This Row],[17]]/SUM(OO[17])</f>
        <v>5.3865725862740662E-5</v>
      </c>
      <c r="T80" s="10">
        <f>3/24*OO[[#This Row],[76 (28JUN1985 09:00:00)-Water Temperature (C)]]*OO[[#This Row],[18]]/SUM(OO[18])</f>
        <v>5.756945042007803E-5</v>
      </c>
      <c r="U80" s="10">
        <f>3/24*OO[[#This Row],[77 (28JUN1985 12:00:00)-Water Temperature (C)]]*OO[[#This Row],[19]]/SUM(OO[19])</f>
        <v>5.6447135314512969E-5</v>
      </c>
      <c r="V80" s="10">
        <f>3/24000000*OO[[#This Row],[78 (28JUN1985 15:00:00)-Water Temperature (C)]]*OO[[#This Row],[20]]</f>
        <v>5.1445002072574994E-5</v>
      </c>
      <c r="W80" s="10">
        <f>3/24000000*OO[[#This Row],[79 (28JUN1985 18:00:00)-Water Temperature (C)]]*OO[[#This Row],[21]]</f>
        <v>4.4422031941874997E-5</v>
      </c>
      <c r="X80" s="10">
        <f>3/24000000*OO[[#This Row],[80 (28JUN1985 21:00:00)-Water Temperature (C)]]*OO[[#This Row],[22]]</f>
        <v>3.7180166498125E-5</v>
      </c>
      <c r="Y80" s="10">
        <f>3/24000000*OO[[#This Row],[81 (29JUN1985 00:00:00)-Water Temperature (C)]]*OO[[#This Row],[23]]</f>
        <v>3.0360220193549996E-5</v>
      </c>
      <c r="Z80" s="10">
        <f>3/24000000*OO[[#This Row],[82 (29JUN1985 03:00:00)-Water Temperature (C)]]*OO[[#This Row],[24]]</f>
        <v>2.39194305573E-5</v>
      </c>
      <c r="AA80" s="10">
        <f>3/24000000*OO[[#This Row],[83 (29JUN1985 06:00:00)-Water Temperature (C)]]*OO[[#This Row],[25]]</f>
        <v>1.7942569988139998E-5</v>
      </c>
      <c r="AB80" s="10">
        <f>3/24000000*OO[[#This Row],[84 (29JUN1985 09:00:00)-Water Temperature (C)]]*OO[[#This Row],[26]]</f>
        <v>1.350414160336E-5</v>
      </c>
      <c r="AC80" s="10">
        <f>3/24000000*OO[[#This Row],[85 (29JUN1985 12:00:00)-Water Temperature (C)]]*OO[[#This Row],[27]]</f>
        <v>1.0769956140027501E-5</v>
      </c>
      <c r="AD80" s="10">
        <f>3/24000000*OO[[#This Row],[86 (29JUN1985 15:00:00)-Water Temperature (C)]]*OO[[#This Row],[28]]</f>
        <v>9.5970719126174995E-6</v>
      </c>
      <c r="AE80" s="10">
        <f>3/24000000*OO[[#This Row],[88 (29JUN1985 21:00:00)-Water Temperature (C)]]*OO[[#This Row],[30]]</f>
        <v>9.2518720565149992E-6</v>
      </c>
      <c r="AF80" s="10">
        <f>3/24000000*OO[[#This Row],[88 (29JUN1985 21:00:00)-Water Temperature (C)]]*OO[[#This Row],[30]]</f>
        <v>9.2518720565149992E-6</v>
      </c>
      <c r="AG80" s="10">
        <f>3/24000000*OO[[#This Row],[89 (30JUN1985 00:00:00)-Water Temperature (C)]]*OO[[#This Row],[31]]</f>
        <v>8.8756431579437497E-6</v>
      </c>
      <c r="AH80" s="10">
        <f>3/24000000*OO[[#This Row],[90 (30JUN1985 03:00:00)-Water Temperature (C)]]*OO[[#This Row],[32]]</f>
        <v>8.3762593140299987E-6</v>
      </c>
      <c r="AI80" s="10">
        <f>3/24000000*OO[[#This Row],[91 (30JUN1985 06:00:00)-Water Temperature (C)]]*OO[[#This Row],[33]]</f>
        <v>7.7867634854849993E-6</v>
      </c>
      <c r="AJ80" s="10">
        <f>3/24000000*OO[[#This Row],[92 (30JUN1985 09:00:00)-Water Temperature (C)]]*OO[[#This Row],[34]]</f>
        <v>7.2812842760987498E-6</v>
      </c>
      <c r="AK80" s="10">
        <f>3/24000000*OO[[#This Row],[93 (30JUN1985 12:00:00)-Water Temperature (C)]]*OO[[#This Row],[35]]</f>
        <v>6.9920153274874992E-6</v>
      </c>
      <c r="AL80" s="10">
        <f>3/24000000*OO[[#This Row],[94 (30JUN1985 15:00:00)-Water Temperature (C)]]*OO[[#This Row],[36]]</f>
        <v>6.8912225316587501E-6</v>
      </c>
      <c r="AM80" s="10">
        <f>3/24000000*OO[[#This Row],[95 (30JUN1985 18:00:00)-Water Temperature (C)]]*OO[[#This Row],[37]]</f>
        <v>6.7198048885950004E-6</v>
      </c>
      <c r="AN80" s="10">
        <f>3/24000000*OO[[#This Row],[96 (30JUN1985 21:00:00)-Water Temperature (C)]]*OO[[#This Row],[38]]</f>
        <v>6.2560265726787497E-6</v>
      </c>
      <c r="AO80" s="10">
        <f>3/24000000*OO[[#This Row],[97 (01JUL1985 00:00:00)-Water Temperature (C)]]*OO[[#This Row],[39]]</f>
        <v>5.7318593746512501E-6</v>
      </c>
      <c r="AP80" s="10">
        <f>3/24000000*OO[[#This Row],[98 (01JUL1985 03:00:00)-Water Temperature (C)]]*OO[[#This Row],[40]]</f>
        <v>5.2644157415399998E-6</v>
      </c>
      <c r="AQ80" s="10">
        <f>3/24000000*OO[[#This Row],[99 (01JUL1985 06:00:00)-Water Temperature (C)]]*OO[[#This Row],[41]]</f>
        <v>4.8714956876625E-6</v>
      </c>
      <c r="AR80" s="10">
        <f>3/24000000*OO[[#This Row],[100 (01JUL1985 09:00:00)-Water Temperature (C)]]*OO[[#This Row],[42]]</f>
        <v>4.6783004230049993E-6</v>
      </c>
      <c r="AS80" s="10">
        <f>3/24000000*OO[[#This Row],[101 (01JUL1985 12:00:00)-Water Temperature (C)]]*OO[[#This Row],[43]]</f>
        <v>4.6399693138875004E-6</v>
      </c>
      <c r="AT80" s="10">
        <f>3/24000000*OO[[#This Row],[102 (01JUL1985 15:00:00)-Water Temperature (C)]]*OO[[#This Row],[44]]</f>
        <v>4.5433955183787495E-6</v>
      </c>
      <c r="AU80" s="10">
        <f>3/24000000*OO[[#This Row],[103 (01JUL1985 18:00:00)-Water Temperature (C)]]*OO[[#This Row],[45]]</f>
        <v>4.18326027699E-6</v>
      </c>
      <c r="AV80" s="10">
        <f>3/24000000*OO[[#This Row],[104 (01JUL1985 21:00:00)-Water Temperature (C)]]*OO[[#This Row],[46]]</f>
        <v>3.6679103021049994E-6</v>
      </c>
      <c r="AW80" s="10">
        <f>3/24000000*OO[[#This Row],[105 (02JUL1985 00:00:00)-Water Temperature (C)]]*OO[[#This Row],[47]]</f>
        <v>3.1882327656749997E-6</v>
      </c>
      <c r="AX80" s="10">
        <f>3/24000000*OO[[#This Row],[106 (02JUL1985 03:00:00)-Water Temperature (C)]]*OO[[#This Row],[48]]</f>
        <v>2.8562910921825004E-6</v>
      </c>
      <c r="AY80" s="10">
        <f>3/24000000*OO[[#This Row],[107 (02JUL1985 06:00:00)-Water Temperature (C)]]*OO[[#This Row],[49]]</f>
        <v>2.655305143775625E-6</v>
      </c>
      <c r="AZ80" s="10">
        <f>3/24000000*OO[[#This Row],[108 (02JUL1985 09:00:00)-Water Temperature (C)]]*OO[[#This Row],[50]]</f>
        <v>2.6200299254830001E-6</v>
      </c>
      <c r="BA80" s="10">
        <f>3/24000000*OO[[#This Row],[109 (02JUL1985 12:00:00)-Water Temperature (C)]]*OO[[#This Row],[51]]</f>
        <v>2.6601090447318749E-6</v>
      </c>
      <c r="BB80" s="10">
        <f>3/24000000*OO[[#This Row],[110 (02JUL1985 15:00:00)-Water Temperature (C)]]*OO[[#This Row],[52]]</f>
        <v>2.7413704855549998E-6</v>
      </c>
      <c r="BC80" s="10">
        <f>3/24000000*OO[[#This Row],[111 (02JUL1985 18:00:00)-Water Temperature (C)]]*OO[[#This Row],[53]]</f>
        <v>2.7958925001577498E-6</v>
      </c>
      <c r="BD80" s="10">
        <f>3/24000000*OO[[#This Row],[112 (02JUL1985 21:00:00)-Water Temperature (C)]]*OO[[#This Row],[54]]</f>
        <v>2.7441544508518747E-6</v>
      </c>
      <c r="BE80" s="10">
        <f>3/24000000*OO[[#This Row],[113 (03JUL1985 00:00:00)-Water Temperature (C)]]*OO[[#This Row],[55]]</f>
        <v>2.6257588334234995E-6</v>
      </c>
      <c r="BF80" s="10">
        <f>3/24000000*OO[[#This Row],[114 (03JUL1985 03:00:00)-Water Temperature (C)]]*OO[[#This Row],[56]]</f>
        <v>2.4943116449999998E-6</v>
      </c>
      <c r="BG80" s="10">
        <f>3/24000000*OO[[#This Row],[115 (03JUL1985 06:00:00)-Water Temperature (C)]]*OO[[#This Row],[57]]</f>
        <v>2.3740620743126247E-6</v>
      </c>
      <c r="BH80" s="10">
        <f>3/24000000*OO[[#This Row],[116 (03JUL1985 09:00:00)-Water Temperature (C)]]*OO[[#This Row],[58]]</f>
        <v>2.3499614569800001E-6</v>
      </c>
      <c r="BI80" s="10">
        <f>3/24000000*OO[[#This Row],[117 (03JUL1985 12:00:00)-Water Temperature (C)]]*OO[[#This Row],[59]]</f>
        <v>2.4511521541150002E-6</v>
      </c>
      <c r="BJ80" s="10">
        <f>3/24000000*OO[[#This Row],[118 (03JUL1985 15:00:00)-Water Temperature (C)]]*OO[[#This Row],[60]]</f>
        <v>2.6158299287924998E-6</v>
      </c>
      <c r="BK80" s="10">
        <f>3/24000000*OO[[#This Row],[119 (03JUL1985 18:00:00)-Water Temperature (C)]]*OO[[#This Row],[61]]</f>
        <v>2.7133910416095001E-6</v>
      </c>
      <c r="BL80" s="10">
        <f>3/24000000*OO[[#This Row],[120 (03JUL1985 21:00:00)-Water Temperature (C)]]*OO[[#This Row],[62]]</f>
        <v>2.6842824528125E-6</v>
      </c>
      <c r="BM80" s="10">
        <f>3/24000000*OO[[#This Row],[121 (04JUL1985 00:00:00)-Water Temperature (C)]]*OO[[#This Row],[63]]</f>
        <v>2.5753871419817495E-6</v>
      </c>
      <c r="BN80" s="10">
        <f>3/24000000*OO[[#This Row],[122 (04JUL1985 03:00:00)-Water Temperature (C)]]*OO[[#This Row],[64]]</f>
        <v>2.430028715132E-6</v>
      </c>
      <c r="BO80" s="10">
        <f>3/24000000*OO[[#This Row],[123 (04JUL1985 06:00:00)-Water Temperature (C)]]*OO[[#This Row],[65]]</f>
        <v>2.291190644995875E-6</v>
      </c>
      <c r="BP80" s="10">
        <f>3/24000000*OO[[#This Row],[124 (04JUL1985 09:00:00)-Water Temperature (C)]]*OO[[#This Row],[66]]</f>
        <v>2.2202538019322497E-6</v>
      </c>
      <c r="BQ80" s="10">
        <f>3/24000000*OO[[#This Row],[125 (04JUL1985 12:00:00)-Water Temperature (C)]]*OO[[#This Row],[67]]</f>
        <v>2.1303578603396251E-6</v>
      </c>
      <c r="BR80" s="10">
        <f>3/24000000*OO[[#This Row],[126 (04JUL1985 15:00:00)-Water Temperature (C)]]*OO[[#This Row],[68]]</f>
        <v>1.9240062542008749E-6</v>
      </c>
      <c r="BS80" s="10">
        <f>3/24000000*OO[[#This Row],[127 (04JUL1985 18:00:00)-Water Temperature (C)]]*OO[[#This Row],[69]]</f>
        <v>1.6237415402319999E-6</v>
      </c>
      <c r="BT80" s="10">
        <f>3/24000000*OO[[#This Row],[128 (04JUL1985 21:00:00)-Water Temperature (C)]]*OO[[#This Row],[70]]</f>
        <v>1.3422820324585001E-6</v>
      </c>
      <c r="BU80" s="10">
        <f>3/24000000*OO[[#This Row],[129 (05JUL1985 00:00:00)-Water Temperature (C)]]*OO[[#This Row],[71]]</f>
        <v>1.13371840523025E-6</v>
      </c>
      <c r="BV80" s="10">
        <f>3/24000000*OO[[#This Row],[130 (05JUL1985 03:00:00)-Water Temperature (C)]]*OO[[#This Row],[72]]</f>
        <v>1.0191044711636249E-6</v>
      </c>
      <c r="BW80" s="10">
        <f>3/24000000*OO[[#This Row],[131 (05JUL1985 06:00:00)-Water Temperature (C)]]*OO[[#This Row],[73]]</f>
        <v>9.631446548490001E-7</v>
      </c>
      <c r="BX80" s="10">
        <f>3/24000000*OO[[#This Row],[132 (05JUL1985 09:00:00)-Water Temperature (C)]]*OO[[#This Row],[74]]</f>
        <v>9.5740597626674995E-7</v>
      </c>
      <c r="BY80" s="10">
        <f>3/24000000*OO[[#This Row],[133 (05JUL1985 12:00:00)-Water Temperature (C)]]*OO[[#This Row],[75]]</f>
        <v>1.0313920269285E-6</v>
      </c>
      <c r="BZ80" s="10">
        <f>3/24000000*OO[[#This Row],[134 (05JUL1985 15:00:00)-Water Temperature (C)]]*OO[[#This Row],[76]]</f>
        <v>1.1978581421292498E-6</v>
      </c>
      <c r="CA80" s="10">
        <f>3/24000000*OO[[#This Row],[135 (05JUL1985 18:00:00)-Water Temperature (C)]]*OO[[#This Row],[77]]</f>
        <v>1.373569385519875E-6</v>
      </c>
      <c r="CB80" s="10">
        <f>3/24000000*OO[[#This Row],[136 (05JUL1985 21:00:00)-Water Temperature (C)]]*OO[[#This Row],[78]]</f>
        <v>1.4725807578741249E-6</v>
      </c>
      <c r="CC80" s="10">
        <f>3/24000000*OO[[#This Row],[137 (06JUL1985 00:00:00)-Water Temperature (C)]]*OO[[#This Row],[79]]</f>
        <v>1.4807215548221248E-6</v>
      </c>
      <c r="CD80" s="10">
        <f>3/24000000*OO[[#This Row],[138 (06JUL1985 03:00:00)-Water Temperature (C)]]*OO[[#This Row],[80]]</f>
        <v>1.4278186738497498E-6</v>
      </c>
      <c r="CE80" s="10">
        <f>3/24000000*OO[[#This Row],[139 (06JUL1985 06:00:00)-Water Temperature (C)]]*OO[[#This Row],[81]]</f>
        <v>1.3518977768821248E-6</v>
      </c>
      <c r="CF80" s="10">
        <f>3/24000000*OO[[#This Row],[140 (06JUL1985 09:00:00)-Water Temperature (C)]]*OO[[#This Row],[82]]</f>
        <v>1.3002566410456248E-6</v>
      </c>
      <c r="CG80" s="10">
        <f>3/24000000*OO[[#This Row],[141 (06JUL1985 12:00:00)-Water Temperature (C)]]*OO[[#This Row],[83]]</f>
        <v>1.259103237394125E-6</v>
      </c>
      <c r="CH80" s="10">
        <f>3/24000000*OO[[#This Row],[142 (06JUL1985 15:00:00)-Water Temperature (C)]]*OO[[#This Row],[84]]</f>
        <v>1.1643463095468747E-6</v>
      </c>
      <c r="CI80" s="10">
        <f>3/24000000*OO[[#This Row],[143 (06JUL1985 18:00:00)-Water Temperature (C)]]*OO[[#This Row],[85]]</f>
        <v>1.0198921984874999E-6</v>
      </c>
      <c r="CJ80" s="10">
        <f>3/24000000*OO[[#This Row],[144 (06JUL1985 21:00:00)-Water Temperature (C)]]*OO[[#This Row],[86]]</f>
        <v>8.6885999507662492E-7</v>
      </c>
      <c r="CK80" s="10">
        <f>3/24000000*OO[[#This Row],[145 (07JUL1985 00:00:00)-Water Temperature (C)]]*OO[[#This Row],[87]]</f>
        <v>7.5024840749575004E-7</v>
      </c>
      <c r="CL80" s="10">
        <f>3/24000000*OO[[#This Row],[146 (07JUL1985 03:00:00)-Water Temperature (C)]]*OO[[#This Row],[88]]</f>
        <v>6.7689728568312501E-7</v>
      </c>
      <c r="CM80" s="10">
        <f>3/24000000*OO[[#This Row],[147 (07JUL1985 06:00:00)-Water Temperature (C)]]*OO[[#This Row],[89]]</f>
        <v>6.3808696375237502E-7</v>
      </c>
      <c r="CN80" s="10">
        <f>3/24000000*OO[[#This Row],[148 (07JUL1985 09:00:00)-Water Temperature (C)]]*OO[[#This Row],[90]]</f>
        <v>6.2749694085137499E-7</v>
      </c>
      <c r="CO80" s="10">
        <f>3/24000000*OO[[#This Row],[149 (07JUL1985 12:00:00)-Water Temperature (C)]]*OO[[#This Row],[91]]</f>
        <v>6.2732246928249998E-7</v>
      </c>
      <c r="CP80" s="10">
        <f>3/24000000*OO[[#This Row],[150 (07JUL1985 15:00:00)-Water Temperature (C)]]*OO[[#This Row],[92]]</f>
        <v>6.4127581471799991E-7</v>
      </c>
      <c r="CQ80" s="10">
        <f>3/24000000*OO[[#This Row],[151 (07JUL1985 18:00:00)-Water Temperature (C)]]*OO[[#This Row],[93]]</f>
        <v>6.74951977649625E-7</v>
      </c>
      <c r="CR80" s="10">
        <f>3/24000000*OO[[#This Row],[152 (07JUL1985 21:00:00)-Water Temperature (C)]]*OO[[#This Row],[94]]</f>
        <v>6.9633446192399994E-7</v>
      </c>
      <c r="CS80" s="10">
        <f>3/24000000*OO[[#This Row],[153 (08JUL1985 00:00:00)-Water Temperature (C)]]*OO[[#This Row],[95]]</f>
        <v>6.8591092770362509E-7</v>
      </c>
      <c r="CT80" s="10">
        <f>3/24000000*OO[[#This Row],[154 (08JUL1985 03:00:00)-Water Temperature (C)]]*OO[[#This Row],[96]]</f>
        <v>6.6367393104899999E-7</v>
      </c>
      <c r="CU80" s="10">
        <f>3/24000000*OO[[#This Row],[155 (08JUL1985 06:00:00)-Water Temperature (C)]]*OO[[#This Row],[97]]</f>
        <v>6.34446214201875E-7</v>
      </c>
      <c r="CV80" s="10">
        <f>3/24000000*OO[[#This Row],[156 (08JUL1985 09:00:00)-Water Temperature (C)]]*OO[[#This Row],[98]]</f>
        <v>6.1584142690499999E-7</v>
      </c>
      <c r="CW80" s="10">
        <f>3/24000000*OO[[#This Row],[157 (08JUL1985 12:00:00)-Water Temperature (C)]]*OO[[#This Row],[99]]</f>
        <v>6.0152008552500001E-7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4.9963454746917072E-30</v>
      </c>
      <c r="D81" s="10">
        <f>3/24*OO[[#This Row],[60 (26JUN1985 09:00:00)-Water Temperature (C)]]*OO[[#This Row],[2]]/SUM(OO[2])</f>
        <v>1.2731494227210442E-17</v>
      </c>
      <c r="E81" s="10">
        <f>3/24*OO[[#This Row],[61 (26JUN1985 12:00:00)-Water Temperature (C)]]*OO[[#This Row],[3]]/SUM(OO[3])</f>
        <v>1.8030521043541686E-8</v>
      </c>
      <c r="F81" s="10">
        <f>3/24*OO[[#This Row],[62 (26JUN1985 15:00:00)-Water Temperature (C)]]*OO[[#This Row],[4]]/SUM(OO[4])</f>
        <v>2.7501318741604547E-4</v>
      </c>
      <c r="G81" s="10">
        <f>3/24*OO[[#This Row],[63 (26JUN1985 18:00:00)-Water Temperature (C)]]*OO[[#This Row],[5]]/SUM(OO[5])</f>
        <v>1.659721771059839E-2</v>
      </c>
      <c r="H81" s="10">
        <f>3/24*OO[[#This Row],[64 (26JUN1985 21:00:00)-Water Temperature (C)]]*OO[[#This Row],[6]]/SUM(OO[6])</f>
        <v>9.028032113956691E-2</v>
      </c>
      <c r="I81" s="10">
        <f>3/24*OO[[#This Row],[65 (27JUN1985 00:00:00)-Water Temperature (C)]]*OO[[#This Row],[7]]/SUM(OO[7])</f>
        <v>0.12784337236844145</v>
      </c>
      <c r="J81" s="10">
        <f>3/24*OO[[#This Row],[66 (27JUN1985 03:00:00)-Water Temperature (C)]]*OO[[#This Row],[8]]/SUM(OO[8])</f>
        <v>7.8943433872787142E-2</v>
      </c>
      <c r="K81" s="10">
        <f>3/24*OO[[#This Row],[67 (27JUN1985 06:00:00)-Water Temperature (C)]]*OO[[#This Row],[9]]/SUM(OO[9])</f>
        <v>2.8598010616126986E-2</v>
      </c>
      <c r="L81" s="10">
        <f>3/24*OO[[#This Row],[68 (27JUN1985 09:00:00)-Water Temperature (C)]]*OO[[#This Row],[10]]/SUM(OO[10])</f>
        <v>7.772999471821731E-3</v>
      </c>
      <c r="M81" s="10">
        <f>3/24*OO[[#This Row],[69 (27JUN1985 12:00:00)-Water Temperature (C)]]*OO[[#This Row],[11]]/SUM(OO[11])</f>
        <v>1.8438890661171441E-3</v>
      </c>
      <c r="N81" s="10">
        <f>3/24*OO[[#This Row],[70 (27JUN1985 15:00:00)-Water Temperature (C)]]*OO[[#This Row],[12]]/SUM(OO[12])</f>
        <v>4.2510645462291968E-4</v>
      </c>
      <c r="O81" s="10">
        <f>3/24*OO[[#This Row],[71 (27JUN1985 18:00:00)-Water Temperature (C)]]*OO[[#This Row],[13]]/SUM(OO[13])</f>
        <v>1.1284408283116853E-4</v>
      </c>
      <c r="P81" s="10">
        <f>3/24*OO[[#This Row],[72 (27JUN1985 21:00:00)-Water Temperature (C)]]*OO[[#This Row],[14]]/SUM(OO[14])</f>
        <v>4.7634416760964198E-5</v>
      </c>
      <c r="Q81" s="10">
        <f>3/24*OO[[#This Row],[73 (28JUN1985 00:00:00)-Water Temperature (C)]]*OO[[#This Row],[15]]/SUM(OO[15])</f>
        <v>3.8162255875472372E-5</v>
      </c>
      <c r="R81" s="10">
        <f>3/24*OO[[#This Row],[74 (28JUN1985 03:00:00)-Water Temperature (C)]]*OO[[#This Row],[16]]/SUM(OO[16])</f>
        <v>4.375425264512379E-5</v>
      </c>
      <c r="S81" s="10">
        <f>3/24*OO[[#This Row],[75 (28JUN1985 06:00:00)-Water Temperature (C)]]*OO[[#This Row],[17]]/SUM(OO[17])</f>
        <v>5.137122148711941E-5</v>
      </c>
      <c r="T81" s="10">
        <f>3/24*OO[[#This Row],[76 (28JUN1985 09:00:00)-Water Temperature (C)]]*OO[[#This Row],[18]]/SUM(OO[18])</f>
        <v>5.6057013841474105E-5</v>
      </c>
      <c r="U81" s="10">
        <f>3/24*OO[[#This Row],[77 (28JUN1985 12:00:00)-Water Temperature (C)]]*OO[[#This Row],[19]]/SUM(OO[19])</f>
        <v>5.5746489056424506E-5</v>
      </c>
      <c r="V81" s="10">
        <f>3/24000000*OO[[#This Row],[78 (28JUN1985 15:00:00)-Water Temperature (C)]]*OO[[#This Row],[20]]</f>
        <v>5.1566006638087501E-5</v>
      </c>
      <c r="W81" s="10">
        <f>3/24000000*OO[[#This Row],[79 (28JUN1985 18:00:00)-Water Temperature (C)]]*OO[[#This Row],[21]]</f>
        <v>4.4675641025187496E-5</v>
      </c>
      <c r="X81" s="10">
        <f>3/24000000*OO[[#This Row],[80 (28JUN1985 21:00:00)-Water Temperature (C)]]*OO[[#This Row],[22]]</f>
        <v>3.7494281873774996E-5</v>
      </c>
      <c r="Y81" s="10">
        <f>3/24000000*OO[[#This Row],[81 (29JUN1985 00:00:00)-Water Temperature (C)]]*OO[[#This Row],[23]]</f>
        <v>3.0736333753299999E-5</v>
      </c>
      <c r="Z81" s="10">
        <f>3/24000000*OO[[#This Row],[82 (29JUN1985 03:00:00)-Water Temperature (C)]]*OO[[#This Row],[24]]</f>
        <v>2.4437882836674997E-5</v>
      </c>
      <c r="AA81" s="10">
        <f>3/24000000*OO[[#This Row],[83 (29JUN1985 06:00:00)-Water Temperature (C)]]*OO[[#This Row],[25]]</f>
        <v>1.8586301169941245E-5</v>
      </c>
      <c r="AB81" s="10">
        <f>3/24000000*OO[[#This Row],[84 (29JUN1985 09:00:00)-Water Temperature (C)]]*OO[[#This Row],[26]]</f>
        <v>1.4097592409952498E-5</v>
      </c>
      <c r="AC81" s="10">
        <f>3/24000000*OO[[#This Row],[85 (29JUN1985 12:00:00)-Water Temperature (C)]]*OO[[#This Row],[27]]</f>
        <v>1.1196826169718749E-5</v>
      </c>
      <c r="AD81" s="10">
        <f>3/24000000*OO[[#This Row],[86 (29JUN1985 15:00:00)-Water Temperature (C)]]*OO[[#This Row],[28]]</f>
        <v>9.840009374377499E-6</v>
      </c>
      <c r="AE81" s="10">
        <f>3/24000000*OO[[#This Row],[88 (29JUN1985 21:00:00)-Water Temperature (C)]]*OO[[#This Row],[30]]</f>
        <v>9.09639097682E-6</v>
      </c>
      <c r="AF81" s="10">
        <f>3/24000000*OO[[#This Row],[88 (29JUN1985 21:00:00)-Water Temperature (C)]]*OO[[#This Row],[30]]</f>
        <v>9.09639097682E-6</v>
      </c>
      <c r="AG81" s="10">
        <f>3/24000000*OO[[#This Row],[89 (30JUN1985 00:00:00)-Water Temperature (C)]]*OO[[#This Row],[31]]</f>
        <v>8.6949969286999995E-6</v>
      </c>
      <c r="AH81" s="10">
        <f>3/24000000*OO[[#This Row],[90 (30JUN1985 03:00:00)-Water Temperature (C)]]*OO[[#This Row],[32]]</f>
        <v>8.2307368242399996E-6</v>
      </c>
      <c r="AI81" s="10">
        <f>3/24000000*OO[[#This Row],[91 (30JUN1985 06:00:00)-Water Temperature (C)]]*OO[[#This Row],[33]]</f>
        <v>7.6793980130449995E-6</v>
      </c>
      <c r="AJ81" s="10">
        <f>3/24000000*OO[[#This Row],[92 (30JUN1985 09:00:00)-Water Temperature (C)]]*OO[[#This Row],[34]]</f>
        <v>7.1945862193275E-6</v>
      </c>
      <c r="AK81" s="10">
        <f>3/24000000*OO[[#This Row],[93 (30JUN1985 12:00:00)-Water Temperature (C)]]*OO[[#This Row],[35]]</f>
        <v>6.9310575306724996E-6</v>
      </c>
      <c r="AL81" s="10">
        <f>3/24000000*OO[[#This Row],[94 (30JUN1985 15:00:00)-Water Temperature (C)]]*OO[[#This Row],[36]]</f>
        <v>6.8689248638587496E-6</v>
      </c>
      <c r="AM81" s="10">
        <f>3/24000000*OO[[#This Row],[95 (30JUN1985 18:00:00)-Water Temperature (C)]]*OO[[#This Row],[37]]</f>
        <v>6.7017025921624997E-6</v>
      </c>
      <c r="AN81" s="10">
        <f>3/24000000*OO[[#This Row],[96 (30JUN1985 21:00:00)-Water Temperature (C)]]*OO[[#This Row],[38]]</f>
        <v>6.19348680912E-6</v>
      </c>
      <c r="AO81" s="10">
        <f>3/24000000*OO[[#This Row],[97 (01JUL1985 00:00:00)-Water Temperature (C)]]*OO[[#This Row],[39]]</f>
        <v>5.6594902444475006E-6</v>
      </c>
      <c r="AP81" s="10">
        <f>3/24000000*OO[[#This Row],[98 (01JUL1985 03:00:00)-Water Temperature (C)]]*OO[[#This Row],[40]]</f>
        <v>5.1936751799187502E-6</v>
      </c>
      <c r="AQ81" s="10">
        <f>3/24000000*OO[[#This Row],[99 (01JUL1985 06:00:00)-Water Temperature (C)]]*OO[[#This Row],[41]]</f>
        <v>4.8085059043175002E-6</v>
      </c>
      <c r="AR81" s="10">
        <f>3/24000000*OO[[#This Row],[100 (01JUL1985 09:00:00)-Water Temperature (C)]]*OO[[#This Row],[42]]</f>
        <v>4.6123383650399995E-6</v>
      </c>
      <c r="AS81" s="10">
        <f>3/24000000*OO[[#This Row],[101 (01JUL1985 12:00:00)-Water Temperature (C)]]*OO[[#This Row],[43]]</f>
        <v>4.5690982425899993E-6</v>
      </c>
      <c r="AT81" s="10">
        <f>3/24000000*OO[[#This Row],[102 (01JUL1985 15:00:00)-Water Temperature (C)]]*OO[[#This Row],[44]]</f>
        <v>4.5003727931399993E-6</v>
      </c>
      <c r="AU81" s="10">
        <f>3/24000000*OO[[#This Row],[103 (01JUL1985 18:00:00)-Water Temperature (C)]]*OO[[#This Row],[45]]</f>
        <v>4.1730943187750003E-6</v>
      </c>
      <c r="AV81" s="10">
        <f>3/24000000*OO[[#This Row],[104 (01JUL1985 21:00:00)-Water Temperature (C)]]*OO[[#This Row],[46]]</f>
        <v>3.6705896052774998E-6</v>
      </c>
      <c r="AW81" s="10">
        <f>3/24000000*OO[[#This Row],[105 (02JUL1985 00:00:00)-Water Temperature (C)]]*OO[[#This Row],[47]]</f>
        <v>3.1774036766100002E-6</v>
      </c>
      <c r="AX81" s="10">
        <f>3/24000000*OO[[#This Row],[106 (02JUL1985 03:00:00)-Water Temperature (C)]]*OO[[#This Row],[48]]</f>
        <v>2.8269929141250002E-6</v>
      </c>
      <c r="AY81" s="10">
        <f>3/24000000*OO[[#This Row],[107 (02JUL1985 06:00:00)-Water Temperature (C)]]*OO[[#This Row],[49]]</f>
        <v>2.61712678123575E-6</v>
      </c>
      <c r="AZ81" s="10">
        <f>3/24000000*OO[[#This Row],[108 (02JUL1985 09:00:00)-Water Temperature (C)]]*OO[[#This Row],[50]]</f>
        <v>2.5896681192689999E-6</v>
      </c>
      <c r="BA81" s="10">
        <f>3/24000000*OO[[#This Row],[109 (02JUL1985 12:00:00)-Water Temperature (C)]]*OO[[#This Row],[51]]</f>
        <v>2.6254084212195E-6</v>
      </c>
      <c r="BB81" s="10">
        <f>3/24000000*OO[[#This Row],[110 (02JUL1985 15:00:00)-Water Temperature (C)]]*OO[[#This Row],[52]]</f>
        <v>2.7113121817924999E-6</v>
      </c>
      <c r="BC81" s="10">
        <f>3/24000000*OO[[#This Row],[111 (02JUL1985 18:00:00)-Water Temperature (C)]]*OO[[#This Row],[53]]</f>
        <v>2.7486973663125001E-6</v>
      </c>
      <c r="BD81" s="10">
        <f>3/24000000*OO[[#This Row],[112 (02JUL1985 21:00:00)-Water Temperature (C)]]*OO[[#This Row],[54]]</f>
        <v>2.6862339938819999E-6</v>
      </c>
      <c r="BE81" s="10">
        <f>3/24000000*OO[[#This Row],[113 (03JUL1985 00:00:00)-Water Temperature (C)]]*OO[[#This Row],[55]]</f>
        <v>2.5732495216999996E-6</v>
      </c>
      <c r="BF81" s="10">
        <f>3/24000000*OO[[#This Row],[114 (03JUL1985 03:00:00)-Water Temperature (C)]]*OO[[#This Row],[56]]</f>
        <v>2.4457806215797499E-6</v>
      </c>
      <c r="BG81" s="10">
        <f>3/24000000*OO[[#This Row],[115 (03JUL1985 06:00:00)-Water Temperature (C)]]*OO[[#This Row],[57]]</f>
        <v>2.3334348194884997E-6</v>
      </c>
      <c r="BH81" s="10">
        <f>3/24000000*OO[[#This Row],[116 (03JUL1985 09:00:00)-Water Temperature (C)]]*OO[[#This Row],[58]]</f>
        <v>2.3202873184059998E-6</v>
      </c>
      <c r="BI81" s="10">
        <f>3/24000000*OO[[#This Row],[117 (03JUL1985 12:00:00)-Water Temperature (C)]]*OO[[#This Row],[59]]</f>
        <v>2.4267795010923747E-6</v>
      </c>
      <c r="BJ81" s="10">
        <f>3/24000000*OO[[#This Row],[118 (03JUL1985 15:00:00)-Water Temperature (C)]]*OO[[#This Row],[60]]</f>
        <v>2.5837156530323751E-6</v>
      </c>
      <c r="BK81" s="10">
        <f>3/24000000*OO[[#This Row],[119 (03JUL1985 18:00:00)-Water Temperature (C)]]*OO[[#This Row],[61]]</f>
        <v>2.6610804139243745E-6</v>
      </c>
      <c r="BL81" s="10">
        <f>3/24000000*OO[[#This Row],[120 (03JUL1985 21:00:00)-Water Temperature (C)]]*OO[[#This Row],[62]]</f>
        <v>2.6233306487849994E-6</v>
      </c>
      <c r="BM81" s="10">
        <f>3/24000000*OO[[#This Row],[121 (04JUL1985 00:00:00)-Water Temperature (C)]]*OO[[#This Row],[63]]</f>
        <v>2.5226974457456253E-6</v>
      </c>
      <c r="BN81" s="10">
        <f>3/24000000*OO[[#This Row],[122 (04JUL1985 03:00:00)-Water Temperature (C)]]*OO[[#This Row],[64]]</f>
        <v>2.3860402844899998E-6</v>
      </c>
      <c r="BO81" s="10">
        <f>3/24000000*OO[[#This Row],[123 (04JUL1985 06:00:00)-Water Temperature (C)]]*OO[[#This Row],[65]]</f>
        <v>2.2509139969859996E-6</v>
      </c>
      <c r="BP81" s="10">
        <f>3/24000000*OO[[#This Row],[124 (04JUL1985 09:00:00)-Water Temperature (C)]]*OO[[#This Row],[66]]</f>
        <v>2.1875398340984999E-6</v>
      </c>
      <c r="BQ81" s="10">
        <f>3/24000000*OO[[#This Row],[125 (04JUL1985 12:00:00)-Water Temperature (C)]]*OO[[#This Row],[67]]</f>
        <v>2.1052635950531248E-6</v>
      </c>
      <c r="BR81" s="10">
        <f>3/24000000*OO[[#This Row],[126 (04JUL1985 15:00:00)-Water Temperature (C)]]*OO[[#This Row],[68]]</f>
        <v>1.9232104951587498E-6</v>
      </c>
      <c r="BS81" s="10">
        <f>3/24000000*OO[[#This Row],[127 (04JUL1985 18:00:00)-Water Temperature (C)]]*OO[[#This Row],[69]]</f>
        <v>1.6384096833389997E-6</v>
      </c>
      <c r="BT81" s="10">
        <f>3/24000000*OO[[#This Row],[128 (04JUL1985 21:00:00)-Water Temperature (C)]]*OO[[#This Row],[70]]</f>
        <v>1.356577514109E-6</v>
      </c>
      <c r="BU81" s="10">
        <f>3/24000000*OO[[#This Row],[129 (05JUL1985 00:00:00)-Water Temperature (C)]]*OO[[#This Row],[71]]</f>
        <v>1.1358798569200002E-6</v>
      </c>
      <c r="BV81" s="10">
        <f>3/24000000*OO[[#This Row],[130 (05JUL1985 03:00:00)-Water Temperature (C)]]*OO[[#This Row],[72]]</f>
        <v>1.0072538788474999E-6</v>
      </c>
      <c r="BW81" s="10">
        <f>3/24000000*OO[[#This Row],[131 (05JUL1985 06:00:00)-Water Temperature (C)]]*OO[[#This Row],[73]]</f>
        <v>9.4617622791449996E-7</v>
      </c>
      <c r="BX81" s="10">
        <f>3/24000000*OO[[#This Row],[132 (05JUL1985 09:00:00)-Water Temperature (C)]]*OO[[#This Row],[74]]</f>
        <v>9.46969456021875E-7</v>
      </c>
      <c r="BY81" s="10">
        <f>3/24000000*OO[[#This Row],[133 (05JUL1985 12:00:00)-Water Temperature (C)]]*OO[[#This Row],[75]]</f>
        <v>1.024888709810375E-6</v>
      </c>
      <c r="BZ81" s="10">
        <f>3/24000000*OO[[#This Row],[134 (05JUL1985 15:00:00)-Water Temperature (C)]]*OO[[#This Row],[76]]</f>
        <v>1.1776946106406251E-6</v>
      </c>
      <c r="CA81" s="10">
        <f>3/24000000*OO[[#This Row],[135 (05JUL1985 18:00:00)-Water Temperature (C)]]*OO[[#This Row],[77]]</f>
        <v>1.3302904748962498E-6</v>
      </c>
      <c r="CB81" s="10">
        <f>3/24000000*OO[[#This Row],[136 (05JUL1985 21:00:00)-Water Temperature (C)]]*OO[[#This Row],[78]]</f>
        <v>1.4197845875E-6</v>
      </c>
      <c r="CC81" s="10">
        <f>3/24000000*OO[[#This Row],[137 (06JUL1985 00:00:00)-Water Temperature (C)]]*OO[[#This Row],[79]]</f>
        <v>1.4385096590732496E-6</v>
      </c>
      <c r="CD81" s="10">
        <f>3/24000000*OO[[#This Row],[138 (06JUL1985 03:00:00)-Water Temperature (C)]]*OO[[#This Row],[80]]</f>
        <v>1.39733607278925E-6</v>
      </c>
      <c r="CE81" s="10">
        <f>3/24000000*OO[[#This Row],[139 (06JUL1985 06:00:00)-Water Temperature (C)]]*OO[[#This Row],[81]]</f>
        <v>1.3265304241743748E-6</v>
      </c>
      <c r="CF81" s="10">
        <f>3/24000000*OO[[#This Row],[140 (06JUL1985 09:00:00)-Water Temperature (C)]]*OO[[#This Row],[82]]</f>
        <v>1.2777289140224999E-6</v>
      </c>
      <c r="CG81" s="10">
        <f>3/24000000*OO[[#This Row],[141 (06JUL1985 12:00:00)-Water Temperature (C)]]*OO[[#This Row],[83]]</f>
        <v>1.2439853796093751E-6</v>
      </c>
      <c r="CH81" s="10">
        <f>3/24000000*OO[[#This Row],[142 (06JUL1985 15:00:00)-Water Temperature (C)]]*OO[[#This Row],[84]]</f>
        <v>1.1606996129330003E-6</v>
      </c>
      <c r="CI81" s="10">
        <f>3/24000000*OO[[#This Row],[143 (06JUL1985 18:00:00)-Water Temperature (C)]]*OO[[#This Row],[85]]</f>
        <v>1.028015692372E-6</v>
      </c>
      <c r="CJ81" s="10">
        <f>3/24000000*OO[[#This Row],[144 (06JUL1985 21:00:00)-Water Temperature (C)]]*OO[[#This Row],[86]]</f>
        <v>8.7356958703549988E-7</v>
      </c>
      <c r="CK81" s="10">
        <f>3/24000000*OO[[#This Row],[145 (07JUL1985 00:00:00)-Water Temperature (C)]]*OO[[#This Row],[87]]</f>
        <v>7.4801127801150008E-7</v>
      </c>
      <c r="CL81" s="10">
        <f>3/24000000*OO[[#This Row],[146 (07JUL1985 03:00:00)-Water Temperature (C)]]*OO[[#This Row],[88]]</f>
        <v>6.6866493441374998E-7</v>
      </c>
      <c r="CM81" s="10">
        <f>3/24000000*OO[[#This Row],[147 (07JUL1985 06:00:00)-Water Temperature (C)]]*OO[[#This Row],[89]]</f>
        <v>6.2719685637550001E-7</v>
      </c>
      <c r="CN81" s="10">
        <f>3/24000000*OO[[#This Row],[148 (07JUL1985 09:00:00)-Water Temperature (C)]]*OO[[#This Row],[90]]</f>
        <v>6.1798598450750004E-7</v>
      </c>
      <c r="CO81" s="10">
        <f>3/24000000*OO[[#This Row],[149 (07JUL1985 12:00:00)-Water Temperature (C)]]*OO[[#This Row],[91]]</f>
        <v>6.1889239945500003E-7</v>
      </c>
      <c r="CP81" s="10">
        <f>3/24000000*OO[[#This Row],[150 (07JUL1985 15:00:00)-Water Temperature (C)]]*OO[[#This Row],[92]]</f>
        <v>6.3348211639999996E-7</v>
      </c>
      <c r="CQ81" s="10">
        <f>3/24000000*OO[[#This Row],[151 (07JUL1985 18:00:00)-Water Temperature (C)]]*OO[[#This Row],[93]]</f>
        <v>6.6494209106374991E-7</v>
      </c>
      <c r="CR81" s="10">
        <f>3/24000000*OO[[#This Row],[152 (07JUL1985 21:00:00)-Water Temperature (C)]]*OO[[#This Row],[94]]</f>
        <v>6.7961726866100004E-7</v>
      </c>
      <c r="CS81" s="10">
        <f>3/24000000*OO[[#This Row],[153 (08JUL1985 00:00:00)-Water Temperature (C)]]*OO[[#This Row],[95]]</f>
        <v>6.67909135476E-7</v>
      </c>
      <c r="CT81" s="10">
        <f>3/24000000*OO[[#This Row],[154 (08JUL1985 03:00:00)-Water Temperature (C)]]*OO[[#This Row],[96]]</f>
        <v>6.4830249534000003E-7</v>
      </c>
      <c r="CU81" s="10">
        <f>3/24000000*OO[[#This Row],[155 (08JUL1985 06:00:00)-Water Temperature (C)]]*OO[[#This Row],[97]]</f>
        <v>6.2237080782300002E-7</v>
      </c>
      <c r="CV81" s="10">
        <f>3/24000000*OO[[#This Row],[156 (08JUL1985 09:00:00)-Water Temperature (C)]]*OO[[#This Row],[98]]</f>
        <v>6.0702259648162493E-7</v>
      </c>
      <c r="CW81" s="10">
        <f>3/24000000*OO[[#This Row],[157 (08JUL1985 12:00:00)-Water Temperature (C)]]*OO[[#This Row],[99]]</f>
        <v>5.9031104444812503E-7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4.2574510740416372E-31</v>
      </c>
      <c r="D82" s="10">
        <f>3/24*OO[[#This Row],[60 (26JUN1985 09:00:00)-Water Temperature (C)]]*OO[[#This Row],[2]]/SUM(OO[2])</f>
        <v>1.8008064242841631E-18</v>
      </c>
      <c r="E82" s="10">
        <f>3/24*OO[[#This Row],[61 (26JUN1985 12:00:00)-Water Temperature (C)]]*OO[[#This Row],[3]]/SUM(OO[3])</f>
        <v>4.2434284371107671E-9</v>
      </c>
      <c r="F82" s="10">
        <f>3/24*OO[[#This Row],[62 (26JUN1985 15:00:00)-Water Temperature (C)]]*OO[[#This Row],[4]]/SUM(OO[4])</f>
        <v>1.2760607657281482E-4</v>
      </c>
      <c r="G82" s="10">
        <f>3/24*OO[[#This Row],[63 (26JUN1985 18:00:00)-Water Temperature (C)]]*OO[[#This Row],[5]]/SUM(OO[5])</f>
        <v>1.0253068454602964E-2</v>
      </c>
      <c r="H82" s="10">
        <f>3/24*OO[[#This Row],[64 (26JUN1985 21:00:00)-Water Temperature (C)]]*OO[[#This Row],[6]]/SUM(OO[6])</f>
        <v>6.5990891923708841E-2</v>
      </c>
      <c r="I82" s="10">
        <f>3/24*OO[[#This Row],[65 (27JUN1985 00:00:00)-Water Temperature (C)]]*OO[[#This Row],[7]]/SUM(OO[7])</f>
        <v>0.10472941745448705</v>
      </c>
      <c r="J82" s="10">
        <f>3/24*OO[[#This Row],[66 (27JUN1985 03:00:00)-Water Temperature (C)]]*OO[[#This Row],[8]]/SUM(OO[8])</f>
        <v>7.0341564983937011E-2</v>
      </c>
      <c r="K82" s="10">
        <f>3/24*OO[[#This Row],[67 (27JUN1985 06:00:00)-Water Temperature (C)]]*OO[[#This Row],[9]]/SUM(OO[9])</f>
        <v>2.7068859331677013E-2</v>
      </c>
      <c r="L82" s="10">
        <f>3/24*OO[[#This Row],[68 (27JUN1985 09:00:00)-Water Temperature (C)]]*OO[[#This Row],[10]]/SUM(OO[10])</f>
        <v>7.6533708471321843E-3</v>
      </c>
      <c r="M82" s="10">
        <f>3/24*OO[[#This Row],[69 (27JUN1985 12:00:00)-Water Temperature (C)]]*OO[[#This Row],[11]]/SUM(OO[11])</f>
        <v>1.8477374337214276E-3</v>
      </c>
      <c r="N82" s="10">
        <f>3/24*OO[[#This Row],[70 (27JUN1985 15:00:00)-Water Temperature (C)]]*OO[[#This Row],[12]]/SUM(OO[12])</f>
        <v>4.2521555002731769E-4</v>
      </c>
      <c r="O82" s="10">
        <f>3/24*OO[[#This Row],[71 (27JUN1985 18:00:00)-Water Temperature (C)]]*OO[[#This Row],[13]]/SUM(OO[13])</f>
        <v>1.083668832736824E-4</v>
      </c>
      <c r="P82" s="10">
        <f>3/24*OO[[#This Row],[72 (27JUN1985 21:00:00)-Water Temperature (C)]]*OO[[#This Row],[14]]/SUM(OO[14])</f>
        <v>4.191232715491625E-5</v>
      </c>
      <c r="Q82" s="10">
        <f>3/24*OO[[#This Row],[73 (28JUN1985 00:00:00)-Water Temperature (C)]]*OO[[#This Row],[15]]/SUM(OO[15])</f>
        <v>3.1101825688417581E-5</v>
      </c>
      <c r="R82" s="10">
        <f>3/24*OO[[#This Row],[74 (28JUN1985 03:00:00)-Water Temperature (C)]]*OO[[#This Row],[16]]/SUM(OO[16])</f>
        <v>3.4793612486674331E-5</v>
      </c>
      <c r="S82" s="10">
        <f>3/24*OO[[#This Row],[75 (28JUN1985 06:00:00)-Water Temperature (C)]]*OO[[#This Row],[17]]/SUM(OO[17])</f>
        <v>4.1080531115487527E-5</v>
      </c>
      <c r="T82" s="10">
        <f>3/24*OO[[#This Row],[76 (28JUN1985 09:00:00)-Water Temperature (C)]]*OO[[#This Row],[18]]/SUM(OO[18])</f>
        <v>4.5442528842499878E-5</v>
      </c>
      <c r="U82" s="10">
        <f>3/24*OO[[#This Row],[77 (28JUN1985 12:00:00)-Water Temperature (C)]]*OO[[#This Row],[19]]/SUM(OO[19])</f>
        <v>4.556553886856918E-5</v>
      </c>
      <c r="V82" s="10">
        <f>3/24000000*OO[[#This Row],[78 (28JUN1985 15:00:00)-Water Temperature (C)]]*OO[[#This Row],[20]]</f>
        <v>4.2527889679949999E-5</v>
      </c>
      <c r="W82" s="10">
        <f>3/24000000*OO[[#This Row],[79 (28JUN1985 18:00:00)-Water Temperature (C)]]*OO[[#This Row],[21]]</f>
        <v>3.6880123267749997E-5</v>
      </c>
      <c r="X82" s="10">
        <f>3/24000000*OO[[#This Row],[80 (28JUN1985 21:00:00)-Water Temperature (C)]]*OO[[#This Row],[22]]</f>
        <v>3.0960601647262496E-5</v>
      </c>
      <c r="Y82" s="10">
        <f>3/24000000*OO[[#This Row],[81 (29JUN1985 00:00:00)-Water Temperature (C)]]*OO[[#This Row],[23]]</f>
        <v>2.5420961153399994E-5</v>
      </c>
      <c r="Z82" s="10">
        <f>3/24000000*OO[[#This Row],[82 (29JUN1985 03:00:00)-Water Temperature (C)]]*OO[[#This Row],[24]]</f>
        <v>2.0308107988734999E-5</v>
      </c>
      <c r="AA82" s="10">
        <f>3/24000000*OO[[#This Row],[83 (29JUN1985 06:00:00)-Water Temperature (C)]]*OO[[#This Row],[25]]</f>
        <v>1.5583228123174999E-5</v>
      </c>
      <c r="AB82" s="10">
        <f>3/24000000*OO[[#This Row],[84 (29JUN1985 09:00:00)-Water Temperature (C)]]*OO[[#This Row],[26]]</f>
        <v>1.1895474493305001E-5</v>
      </c>
      <c r="AC82" s="10">
        <f>3/24000000*OO[[#This Row],[85 (29JUN1985 12:00:00)-Water Temperature (C)]]*OO[[#This Row],[27]]</f>
        <v>9.4405970854875007E-6</v>
      </c>
      <c r="AD82" s="10">
        <f>3/24000000*OO[[#This Row],[86 (29JUN1985 15:00:00)-Water Temperature (C)]]*OO[[#This Row],[28]]</f>
        <v>8.2382045281524995E-6</v>
      </c>
      <c r="AE82" s="10">
        <f>3/24000000*OO[[#This Row],[88 (29JUN1985 21:00:00)-Water Temperature (C)]]*OO[[#This Row],[30]]</f>
        <v>7.3935792664312497E-6</v>
      </c>
      <c r="AF82" s="10">
        <f>3/24000000*OO[[#This Row],[88 (29JUN1985 21:00:00)-Water Temperature (C)]]*OO[[#This Row],[30]]</f>
        <v>7.3935792664312497E-6</v>
      </c>
      <c r="AG82" s="10">
        <f>3/24000000*OO[[#This Row],[89 (30JUN1985 00:00:00)-Water Temperature (C)]]*OO[[#This Row],[31]]</f>
        <v>7.0399663846399999E-6</v>
      </c>
      <c r="AH82" s="10">
        <f>3/24000000*OO[[#This Row],[90 (30JUN1985 03:00:00)-Water Temperature (C)]]*OO[[#This Row],[32]]</f>
        <v>6.6763009037700007E-6</v>
      </c>
      <c r="AI82" s="10">
        <f>3/24000000*OO[[#This Row],[91 (30JUN1985 06:00:00)-Water Temperature (C)]]*OO[[#This Row],[33]]</f>
        <v>6.2442363872462497E-6</v>
      </c>
      <c r="AJ82" s="10">
        <f>3/24000000*OO[[#This Row],[92 (30JUN1985 09:00:00)-Water Temperature (C)]]*OO[[#This Row],[34]]</f>
        <v>5.8612133303462499E-6</v>
      </c>
      <c r="AK82" s="10">
        <f>3/24000000*OO[[#This Row],[93 (30JUN1985 12:00:00)-Water Temperature (C)]]*OO[[#This Row],[35]]</f>
        <v>5.6623079178750009E-6</v>
      </c>
      <c r="AL82" s="10">
        <f>3/24000000*OO[[#This Row],[94 (30JUN1985 15:00:00)-Water Temperature (C)]]*OO[[#This Row],[36]]</f>
        <v>5.6355706538125003E-6</v>
      </c>
      <c r="AM82" s="10">
        <f>3/24000000*OO[[#This Row],[95 (30JUN1985 18:00:00)-Water Temperature (C)]]*OO[[#This Row],[37]]</f>
        <v>5.49932482825E-6</v>
      </c>
      <c r="AN82" s="10">
        <f>3/24000000*OO[[#This Row],[96 (30JUN1985 21:00:00)-Water Temperature (C)]]*OO[[#This Row],[38]]</f>
        <v>5.0521526210599992E-6</v>
      </c>
      <c r="AO82" s="10">
        <f>3/24000000*OO[[#This Row],[97 (01JUL1985 00:00:00)-Water Temperature (C)]]*OO[[#This Row],[39]]</f>
        <v>4.6059020063199998E-6</v>
      </c>
      <c r="AP82" s="10">
        <f>3/24000000*OO[[#This Row],[98 (01JUL1985 03:00:00)-Water Temperature (C)]]*OO[[#This Row],[40]]</f>
        <v>4.2245696805812496E-6</v>
      </c>
      <c r="AQ82" s="10">
        <f>3/24000000*OO[[#This Row],[99 (01JUL1985 06:00:00)-Water Temperature (C)]]*OO[[#This Row],[41]]</f>
        <v>3.9136815105849994E-6</v>
      </c>
      <c r="AR82" s="10">
        <f>3/24000000*OO[[#This Row],[100 (01JUL1985 09:00:00)-Water Temperature (C)]]*OO[[#This Row],[42]]</f>
        <v>3.7548885497599996E-6</v>
      </c>
      <c r="AS82" s="10">
        <f>3/24000000*OO[[#This Row],[101 (01JUL1985 12:00:00)-Water Temperature (C)]]*OO[[#This Row],[43]]</f>
        <v>3.7168286148899999E-6</v>
      </c>
      <c r="AT82" s="10">
        <f>3/24000000*OO[[#This Row],[102 (01JUL1985 15:00:00)-Water Temperature (C)]]*OO[[#This Row],[44]]</f>
        <v>3.6727560764039997E-6</v>
      </c>
      <c r="AU82" s="10">
        <f>3/24000000*OO[[#This Row],[103 (01JUL1985 18:00:00)-Water Temperature (C)]]*OO[[#This Row],[45]]</f>
        <v>3.4187692576867497E-6</v>
      </c>
      <c r="AV82" s="10">
        <f>3/24000000*OO[[#This Row],[104 (01JUL1985 21:00:00)-Water Temperature (C)]]*OO[[#This Row],[46]]</f>
        <v>3.0130129458389997E-6</v>
      </c>
      <c r="AW82" s="10">
        <f>3/24000000*OO[[#This Row],[105 (02JUL1985 00:00:00)-Water Temperature (C)]]*OO[[#This Row],[47]]</f>
        <v>2.6018516601630001E-6</v>
      </c>
      <c r="AX82" s="10">
        <f>3/24000000*OO[[#This Row],[106 (02JUL1985 03:00:00)-Water Temperature (C)]]*OO[[#This Row],[48]]</f>
        <v>2.3052048239797501E-6</v>
      </c>
      <c r="AY82" s="10">
        <f>3/24000000*OO[[#This Row],[107 (02JUL1985 06:00:00)-Water Temperature (C)]]*OO[[#This Row],[49]]</f>
        <v>2.1286349613056251E-6</v>
      </c>
      <c r="AZ82" s="10">
        <f>3/24000000*OO[[#This Row],[108 (02JUL1985 09:00:00)-Water Temperature (C)]]*OO[[#This Row],[50]]</f>
        <v>2.1126906668174998E-6</v>
      </c>
      <c r="BA82" s="10">
        <f>3/24000000*OO[[#This Row],[109 (02JUL1985 12:00:00)-Water Temperature (C)]]*OO[[#This Row],[51]]</f>
        <v>2.1402811836257499E-6</v>
      </c>
      <c r="BB82" s="10">
        <f>3/24000000*OO[[#This Row],[110 (02JUL1985 15:00:00)-Water Temperature (C)]]*OO[[#This Row],[52]]</f>
        <v>2.214284842940625E-6</v>
      </c>
      <c r="BC82" s="10">
        <f>3/24000000*OO[[#This Row],[111 (02JUL1985 18:00:00)-Water Temperature (C)]]*OO[[#This Row],[53]]</f>
        <v>2.2351001118764996E-6</v>
      </c>
      <c r="BD82" s="10">
        <f>3/24000000*OO[[#This Row],[112 (02JUL1985 21:00:00)-Water Temperature (C)]]*OO[[#This Row],[54]]</f>
        <v>2.1748151979602498E-6</v>
      </c>
      <c r="BE82" s="10">
        <f>3/24000000*OO[[#This Row],[113 (03JUL1985 00:00:00)-Water Temperature (C)]]*OO[[#This Row],[55]]</f>
        <v>2.084338265240625E-6</v>
      </c>
      <c r="BF82" s="10">
        <f>3/24000000*OO[[#This Row],[114 (03JUL1985 03:00:00)-Water Temperature (C)]]*OO[[#This Row],[56]]</f>
        <v>1.9815469939784998E-6</v>
      </c>
      <c r="BG82" s="10">
        <f>3/24000000*OO[[#This Row],[115 (03JUL1985 06:00:00)-Water Temperature (C)]]*OO[[#This Row],[57]]</f>
        <v>1.8941271073422502E-6</v>
      </c>
      <c r="BH82" s="10">
        <f>3/24000000*OO[[#This Row],[116 (03JUL1985 09:00:00)-Water Temperature (C)]]*OO[[#This Row],[58]]</f>
        <v>1.8913219722799997E-6</v>
      </c>
      <c r="BI82" s="10">
        <f>3/24000000*OO[[#This Row],[117 (03JUL1985 12:00:00)-Water Temperature (C)]]*OO[[#This Row],[59]]</f>
        <v>1.9841168082954999E-6</v>
      </c>
      <c r="BJ82" s="10">
        <f>3/24000000*OO[[#This Row],[118 (03JUL1985 15:00:00)-Water Temperature (C)]]*OO[[#This Row],[60]]</f>
        <v>2.1098095566502503E-6</v>
      </c>
      <c r="BK82" s="10">
        <f>3/24000000*OO[[#This Row],[119 (03JUL1985 18:00:00)-Water Temperature (C)]]*OO[[#This Row],[61]]</f>
        <v>2.1606510464130001E-6</v>
      </c>
      <c r="BL82" s="10">
        <f>3/24000000*OO[[#This Row],[120 (03JUL1985 21:00:00)-Water Temperature (C)]]*OO[[#This Row],[62]]</f>
        <v>2.1217232449952497E-6</v>
      </c>
      <c r="BM82" s="10">
        <f>3/24000000*OO[[#This Row],[121 (04JUL1985 00:00:00)-Water Temperature (C)]]*OO[[#This Row],[63]]</f>
        <v>2.042484082917E-6</v>
      </c>
      <c r="BN82" s="10">
        <f>3/24000000*OO[[#This Row],[122 (04JUL1985 03:00:00)-Water Temperature (C)]]*OO[[#This Row],[64]]</f>
        <v>1.9347646963473749E-6</v>
      </c>
      <c r="BO82" s="10">
        <f>3/24000000*OO[[#This Row],[123 (04JUL1985 06:00:00)-Water Temperature (C)]]*OO[[#This Row],[65]]</f>
        <v>1.8263170777280003E-6</v>
      </c>
      <c r="BP82" s="10">
        <f>3/24000000*OO[[#This Row],[124 (04JUL1985 09:00:00)-Water Temperature (C)]]*OO[[#This Row],[66]]</f>
        <v>1.7793762555499997E-6</v>
      </c>
      <c r="BQ82" s="10">
        <f>3/24000000*OO[[#This Row],[125 (04JUL1985 12:00:00)-Water Temperature (C)]]*OO[[#This Row],[67]]</f>
        <v>1.71448889465325E-6</v>
      </c>
      <c r="BR82" s="10">
        <f>3/24000000*OO[[#This Row],[126 (04JUL1985 15:00:00)-Water Temperature (C)]]*OO[[#This Row],[68]]</f>
        <v>1.57644182219125E-6</v>
      </c>
      <c r="BS82" s="10">
        <f>3/24000000*OO[[#This Row],[127 (04JUL1985 18:00:00)-Water Temperature (C)]]*OO[[#This Row],[69]]</f>
        <v>1.3513650591836248E-6</v>
      </c>
      <c r="BT82" s="10">
        <f>3/24000000*OO[[#This Row],[128 (04JUL1985 21:00:00)-Water Temperature (C)]]*OO[[#This Row],[70]]</f>
        <v>1.1205510743157498E-6</v>
      </c>
      <c r="BU82" s="10">
        <f>3/24000000*OO[[#This Row],[129 (05JUL1985 00:00:00)-Water Temperature (C)]]*OO[[#This Row],[71]]</f>
        <v>9.3372285891299994E-7</v>
      </c>
      <c r="BV82" s="10">
        <f>3/24000000*OO[[#This Row],[130 (05JUL1985 03:00:00)-Water Temperature (C)]]*OO[[#This Row],[72]]</f>
        <v>8.2098446705099979E-7</v>
      </c>
      <c r="BW82" s="10">
        <f>3/24000000*OO[[#This Row],[131 (05JUL1985 06:00:00)-Water Temperature (C)]]*OO[[#This Row],[73]]</f>
        <v>7.6793519739937495E-7</v>
      </c>
      <c r="BX82" s="10">
        <f>3/24000000*OO[[#This Row],[132 (05JUL1985 09:00:00)-Water Temperature (C)]]*OO[[#This Row],[74]]</f>
        <v>7.7281750769024981E-7</v>
      </c>
      <c r="BY82" s="10">
        <f>3/24000000*OO[[#This Row],[133 (05JUL1985 12:00:00)-Water Temperature (C)]]*OO[[#This Row],[75]]</f>
        <v>8.4099746838399995E-7</v>
      </c>
      <c r="BZ82" s="10">
        <f>3/24000000*OO[[#This Row],[134 (05JUL1985 15:00:00)-Water Temperature (C)]]*OO[[#This Row],[76]]</f>
        <v>9.6139752917612489E-7</v>
      </c>
      <c r="CA82" s="10">
        <f>3/24000000*OO[[#This Row],[135 (05JUL1985 18:00:00)-Water Temperature (C)]]*OO[[#This Row],[77]]</f>
        <v>1.0726990137922501E-6</v>
      </c>
      <c r="CB82" s="10">
        <f>3/24000000*OO[[#This Row],[136 (05JUL1985 21:00:00)-Water Temperature (C)]]*OO[[#This Row],[78]]</f>
        <v>1.1382261241106249E-6</v>
      </c>
      <c r="CC82" s="10">
        <f>3/24000000*OO[[#This Row],[137 (06JUL1985 00:00:00)-Water Temperature (C)]]*OO[[#This Row],[79]]</f>
        <v>1.1579373291736248E-6</v>
      </c>
      <c r="CD82" s="10">
        <f>3/24000000*OO[[#This Row],[138 (06JUL1985 03:00:00)-Water Temperature (C)]]*OO[[#This Row],[80]]</f>
        <v>1.130469136115E-6</v>
      </c>
      <c r="CE82" s="10">
        <f>3/24000000*OO[[#This Row],[139 (06JUL1985 06:00:00)-Water Temperature (C)]]*OO[[#This Row],[81]]</f>
        <v>1.0753077222820001E-6</v>
      </c>
      <c r="CF82" s="10">
        <f>3/24000000*OO[[#This Row],[140 (06JUL1985 09:00:00)-Water Temperature (C)]]*OO[[#This Row],[82]]</f>
        <v>1.03722040742775E-6</v>
      </c>
      <c r="CG82" s="10">
        <f>3/24000000*OO[[#This Row],[141 (06JUL1985 12:00:00)-Water Temperature (C)]]*OO[[#This Row],[83]]</f>
        <v>1.013259907847E-6</v>
      </c>
      <c r="CH82" s="10">
        <f>3/24000000*OO[[#This Row],[142 (06JUL1985 15:00:00)-Water Temperature (C)]]*OO[[#This Row],[84]]</f>
        <v>9.5014029021499999E-7</v>
      </c>
      <c r="CI82" s="10">
        <f>3/24000000*OO[[#This Row],[143 (06JUL1985 18:00:00)-Water Temperature (C)]]*OO[[#This Row],[85]]</f>
        <v>8.4770313478124992E-7</v>
      </c>
      <c r="CJ82" s="10">
        <f>3/24000000*OO[[#This Row],[144 (06JUL1985 21:00:00)-Water Temperature (C)]]*OO[[#This Row],[86]]</f>
        <v>7.1948376868299998E-7</v>
      </c>
      <c r="CK82" s="10">
        <f>3/24000000*OO[[#This Row],[145 (07JUL1985 00:00:00)-Water Temperature (C)]]*OO[[#This Row],[87]]</f>
        <v>6.1277205195E-7</v>
      </c>
      <c r="CL82" s="10">
        <f>3/24000000*OO[[#This Row],[146 (07JUL1985 03:00:00)-Water Temperature (C)]]*OO[[#This Row],[88]]</f>
        <v>5.4468291040724995E-7</v>
      </c>
      <c r="CM82" s="10">
        <f>3/24000000*OO[[#This Row],[147 (07JUL1985 06:00:00)-Water Temperature (C)]]*OO[[#This Row],[89]]</f>
        <v>5.0922750843750001E-7</v>
      </c>
      <c r="CN82" s="10">
        <f>3/24000000*OO[[#This Row],[148 (07JUL1985 09:00:00)-Water Temperature (C)]]*OO[[#This Row],[90]]</f>
        <v>5.0266731921449998E-7</v>
      </c>
      <c r="CO82" s="10">
        <f>3/24000000*OO[[#This Row],[149 (07JUL1985 12:00:00)-Water Temperature (C)]]*OO[[#This Row],[91]]</f>
        <v>5.0423674613900009E-7</v>
      </c>
      <c r="CP82" s="10">
        <f>3/24000000*OO[[#This Row],[150 (07JUL1985 15:00:00)-Water Temperature (C)]]*OO[[#This Row],[92]]</f>
        <v>5.1693154979399997E-7</v>
      </c>
      <c r="CQ82" s="10">
        <f>3/24000000*OO[[#This Row],[151 (07JUL1985 18:00:00)-Water Temperature (C)]]*OO[[#This Row],[93]]</f>
        <v>5.4191718516999997E-7</v>
      </c>
      <c r="CR82" s="10">
        <f>3/24000000*OO[[#This Row],[152 (07JUL1985 21:00:00)-Water Temperature (C)]]*OO[[#This Row],[94]]</f>
        <v>5.4980159624774992E-7</v>
      </c>
      <c r="CS82" s="10">
        <f>3/24000000*OO[[#This Row],[153 (08JUL1985 00:00:00)-Water Temperature (C)]]*OO[[#This Row],[95]]</f>
        <v>5.3866077634099994E-7</v>
      </c>
      <c r="CT82" s="10">
        <f>3/24000000*OO[[#This Row],[154 (08JUL1985 03:00:00)-Water Temperature (C)]]*OO[[#This Row],[96]]</f>
        <v>5.2391327720449997E-7</v>
      </c>
      <c r="CU82" s="10">
        <f>3/24000000*OO[[#This Row],[155 (08JUL1985 06:00:00)-Water Temperature (C)]]*OO[[#This Row],[97]]</f>
        <v>5.043432561203749E-7</v>
      </c>
      <c r="CV82" s="10">
        <f>3/24000000*OO[[#This Row],[156 (08JUL1985 09:00:00)-Water Temperature (C)]]*OO[[#This Row],[98]]</f>
        <v>4.9405369884974994E-7</v>
      </c>
      <c r="CW82" s="10">
        <f>3/24000000*OO[[#This Row],[157 (08JUL1985 12:00:00)-Water Temperature (C)]]*OO[[#This Row],[99]]</f>
        <v>4.7886611498049991E-7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3.9986794304279943E-32</v>
      </c>
      <c r="D83" s="10">
        <f>3/24*OO[[#This Row],[60 (26JUN1985 09:00:00)-Water Temperature (C)]]*OO[[#This Row],[2]]/SUM(OO[2])</f>
        <v>2.5024542143910223E-19</v>
      </c>
      <c r="E83" s="10">
        <f>3/24*OO[[#This Row],[61 (26JUN1985 12:00:00)-Water Temperature (C)]]*OO[[#This Row],[3]]/SUM(OO[3])</f>
        <v>1.0201529131192269E-9</v>
      </c>
      <c r="F83" s="10">
        <f>3/24*OO[[#This Row],[62 (26JUN1985 15:00:00)-Water Temperature (C)]]*OO[[#This Row],[4]]/SUM(OO[4])</f>
        <v>6.5082953470596813E-5</v>
      </c>
      <c r="G83" s="10">
        <f>3/24*OO[[#This Row],[63 (26JUN1985 18:00:00)-Water Temperature (C)]]*OO[[#This Row],[5]]/SUM(OO[5])</f>
        <v>7.1660350675362963E-3</v>
      </c>
      <c r="H83" s="10">
        <f>3/24*OO[[#This Row],[64 (26JUN1985 21:00:00)-Water Temperature (C)]]*OO[[#This Row],[6]]/SUM(OO[6])</f>
        <v>5.5555606884685374E-2</v>
      </c>
      <c r="I83" s="10">
        <f>3/24*OO[[#This Row],[65 (27JUN1985 00:00:00)-Water Temperature (C)]]*OO[[#This Row],[7]]/SUM(OO[7])</f>
        <v>0.1005243084459766</v>
      </c>
      <c r="J83" s="10">
        <f>3/24*OO[[#This Row],[66 (27JUN1985 03:00:00)-Water Temperature (C)]]*OO[[#This Row],[8]]/SUM(OO[8])</f>
        <v>7.4095711778733198E-2</v>
      </c>
      <c r="K83" s="10">
        <f>3/24*OO[[#This Row],[67 (27JUN1985 06:00:00)-Water Temperature (C)]]*OO[[#This Row],[9]]/SUM(OO[9])</f>
        <v>3.0612498681340038E-2</v>
      </c>
      <c r="L83" s="10">
        <f>3/24*OO[[#This Row],[68 (27JUN1985 09:00:00)-Water Temperature (C)]]*OO[[#This Row],[10]]/SUM(OO[10])</f>
        <v>9.0946158662031876E-3</v>
      </c>
      <c r="M83" s="10">
        <f>3/24*OO[[#This Row],[69 (27JUN1985 12:00:00)-Water Temperature (C)]]*OO[[#This Row],[11]]/SUM(OO[11])</f>
        <v>2.2476343559859717E-3</v>
      </c>
      <c r="N83" s="10">
        <f>3/24*OO[[#This Row],[70 (27JUN1985 15:00:00)-Water Temperature (C)]]*OO[[#This Row],[12]]/SUM(OO[12])</f>
        <v>5.1808609836607696E-4</v>
      </c>
      <c r="O83" s="10">
        <f>3/24*OO[[#This Row],[71 (27JUN1985 18:00:00)-Water Temperature (C)]]*OO[[#This Row],[13]]/SUM(OO[13])</f>
        <v>1.2699886744873856E-4</v>
      </c>
      <c r="P83" s="10">
        <f>3/24*OO[[#This Row],[72 (27JUN1985 21:00:00)-Water Temperature (C)]]*OO[[#This Row],[14]]/SUM(OO[14])</f>
        <v>4.4683398653634571E-5</v>
      </c>
      <c r="Q83" s="10">
        <f>3/24*OO[[#This Row],[73 (28JUN1985 00:00:00)-Water Temperature (C)]]*OO[[#This Row],[15]]/SUM(OO[15])</f>
        <v>3.0276844074050576E-5</v>
      </c>
      <c r="R83" s="10">
        <f>3/24*OO[[#This Row],[74 (28JUN1985 03:00:00)-Water Temperature (C)]]*OO[[#This Row],[16]]/SUM(OO[16])</f>
        <v>3.2725824683266096E-5</v>
      </c>
      <c r="S83" s="10">
        <f>3/24*OO[[#This Row],[75 (28JUN1985 06:00:00)-Water Temperature (C)]]*OO[[#This Row],[17]]/SUM(OO[17])</f>
        <v>3.8777671165922811E-5</v>
      </c>
      <c r="T83" s="10">
        <f>3/24*OO[[#This Row],[76 (28JUN1985 09:00:00)-Water Temperature (C)]]*OO[[#This Row],[18]]/SUM(OO[18])</f>
        <v>4.3584069520963538E-5</v>
      </c>
      <c r="U83" s="10">
        <f>3/24*OO[[#This Row],[77 (28JUN1985 12:00:00)-Water Temperature (C)]]*OO[[#This Row],[19]]/SUM(OO[19])</f>
        <v>4.4099311568325907E-5</v>
      </c>
      <c r="V83" s="10">
        <f>3/24000000*OO[[#This Row],[78 (28JUN1985 15:00:00)-Water Temperature (C)]]*OO[[#This Row],[20]]</f>
        <v>4.1589054323024999E-5</v>
      </c>
      <c r="W83" s="10">
        <f>3/24000000*OO[[#This Row],[79 (28JUN1985 18:00:00)-Water Temperature (C)]]*OO[[#This Row],[21]]</f>
        <v>3.60892804163625E-5</v>
      </c>
      <c r="X83" s="10">
        <f>3/24000000*OO[[#This Row],[80 (28JUN1985 21:00:00)-Water Temperature (C)]]*OO[[#This Row],[22]]</f>
        <v>3.0276118457799999E-5</v>
      </c>
      <c r="Y83" s="10">
        <f>3/24000000*OO[[#This Row],[81 (29JUN1985 00:00:00)-Water Temperature (C)]]*OO[[#This Row],[23]]</f>
        <v>2.4890132421524999E-5</v>
      </c>
      <c r="Z83" s="10">
        <f>3/24000000*OO[[#This Row],[82 (29JUN1985 03:00:00)-Water Temperature (C)]]*OO[[#This Row],[24]]</f>
        <v>1.9970687321339997E-5</v>
      </c>
      <c r="AA83" s="10">
        <f>3/24000000*OO[[#This Row],[83 (29JUN1985 06:00:00)-Water Temperature (C)]]*OO[[#This Row],[25]]</f>
        <v>1.5483553851249999E-5</v>
      </c>
      <c r="AB83" s="10">
        <f>3/24000000*OO[[#This Row],[84 (29JUN1985 09:00:00)-Water Temperature (C)]]*OO[[#This Row],[26]]</f>
        <v>1.193415090156625E-5</v>
      </c>
      <c r="AC83" s="10">
        <f>3/24000000*OO[[#This Row],[85 (29JUN1985 12:00:00)-Water Temperature (C)]]*OO[[#This Row],[27]]</f>
        <v>9.4900976801624991E-6</v>
      </c>
      <c r="AD83" s="10">
        <f>3/24000000*OO[[#This Row],[86 (29JUN1985 15:00:00)-Water Temperature (C)]]*OO[[#This Row],[28]]</f>
        <v>8.2382078125099995E-6</v>
      </c>
      <c r="AE83" s="10">
        <f>3/24000000*OO[[#This Row],[88 (29JUN1985 21:00:00)-Water Temperature (C)]]*OO[[#This Row],[30]]</f>
        <v>7.1232582788325001E-6</v>
      </c>
      <c r="AF83" s="10">
        <f>3/24000000*OO[[#This Row],[88 (29JUN1985 21:00:00)-Water Temperature (C)]]*OO[[#This Row],[30]]</f>
        <v>7.1232582788325001E-6</v>
      </c>
      <c r="AG83" s="10">
        <f>3/24000000*OO[[#This Row],[89 (30JUN1985 00:00:00)-Water Temperature (C)]]*OO[[#This Row],[31]]</f>
        <v>6.7341361502674994E-6</v>
      </c>
      <c r="AH83" s="10">
        <f>3/24000000*OO[[#This Row],[90 (30JUN1985 03:00:00)-Water Temperature (C)]]*OO[[#This Row],[32]]</f>
        <v>6.3972341186325005E-6</v>
      </c>
      <c r="AI83" s="10">
        <f>3/24000000*OO[[#This Row],[91 (30JUN1985 06:00:00)-Water Temperature (C)]]*OO[[#This Row],[33]]</f>
        <v>5.9999147446124989E-6</v>
      </c>
      <c r="AJ83" s="10">
        <f>3/24000000*OO[[#This Row],[92 (30JUN1985 09:00:00)-Water Temperature (C)]]*OO[[#This Row],[34]]</f>
        <v>5.6496733021299995E-6</v>
      </c>
      <c r="AK83" s="10">
        <f>3/24000000*OO[[#This Row],[93 (30JUN1985 12:00:00)-Water Temperature (C)]]*OO[[#This Row],[35]]</f>
        <v>5.4825764993674999E-6</v>
      </c>
      <c r="AL83" s="10">
        <f>3/24000000*OO[[#This Row],[94 (30JUN1985 15:00:00)-Water Temperature (C)]]*OO[[#This Row],[36]]</f>
        <v>5.4895334965449997E-6</v>
      </c>
      <c r="AM83" s="10">
        <f>3/24000000*OO[[#This Row],[95 (30JUN1985 18:00:00)-Water Temperature (C)]]*OO[[#This Row],[37]]</f>
        <v>5.3569453301875003E-6</v>
      </c>
      <c r="AN83" s="10">
        <f>3/24000000*OO[[#This Row],[96 (30JUN1985 21:00:00)-Water Temperature (C)]]*OO[[#This Row],[38]]</f>
        <v>4.8781146720712497E-6</v>
      </c>
      <c r="AO83" s="10">
        <f>3/24000000*OO[[#This Row],[97 (01JUL1985 00:00:00)-Water Temperature (C)]]*OO[[#This Row],[39]]</f>
        <v>4.4308077452337502E-6</v>
      </c>
      <c r="AP83" s="10">
        <f>3/24000000*OO[[#This Row],[98 (01JUL1985 03:00:00)-Water Temperature (C)]]*OO[[#This Row],[40]]</f>
        <v>4.0615171754112499E-6</v>
      </c>
      <c r="AQ83" s="10">
        <f>3/24000000*OO[[#This Row],[99 (01JUL1985 06:00:00)-Water Temperature (C)]]*OO[[#This Row],[41]]</f>
        <v>3.7669318014999997E-6</v>
      </c>
      <c r="AR83" s="10">
        <f>3/24000000*OO[[#This Row],[100 (01JUL1985 09:00:00)-Water Temperature (C)]]*OO[[#This Row],[42]]</f>
        <v>3.6208624194299997E-6</v>
      </c>
      <c r="AS83" s="10">
        <f>3/24000000*OO[[#This Row],[101 (01JUL1985 12:00:00)-Water Temperature (C)]]*OO[[#This Row],[43]]</f>
        <v>3.5820618912487502E-6</v>
      </c>
      <c r="AT83" s="10">
        <f>3/24000000*OO[[#This Row],[102 (01JUL1985 15:00:00)-Water Temperature (C)]]*OO[[#This Row],[44]]</f>
        <v>3.5498103487875002E-6</v>
      </c>
      <c r="AU83" s="10">
        <f>3/24000000*OO[[#This Row],[103 (01JUL1985 18:00:00)-Water Temperature (C)]]*OO[[#This Row],[45]]</f>
        <v>3.3146436548322498E-6</v>
      </c>
      <c r="AV83" s="10">
        <f>3/24000000*OO[[#This Row],[104 (01JUL1985 21:00:00)-Water Temperature (C)]]*OO[[#This Row],[46]]</f>
        <v>2.9266555792534998E-6</v>
      </c>
      <c r="AW83" s="10">
        <f>3/24000000*OO[[#This Row],[105 (02JUL1985 00:00:00)-Water Temperature (C)]]*OO[[#This Row],[47]]</f>
        <v>2.5207840847928749E-6</v>
      </c>
      <c r="AX83" s="10">
        <f>3/24000000*OO[[#This Row],[106 (02JUL1985 03:00:00)-Water Temperature (C)]]*OO[[#This Row],[48]]</f>
        <v>2.2236910381787497E-6</v>
      </c>
      <c r="AY83" s="10">
        <f>3/24000000*OO[[#This Row],[107 (02JUL1985 06:00:00)-Water Temperature (C)]]*OO[[#This Row],[49]]</f>
        <v>2.0481468549127503E-6</v>
      </c>
      <c r="AZ83" s="10">
        <f>3/24000000*OO[[#This Row],[108 (02JUL1985 09:00:00)-Water Temperature (C)]]*OO[[#This Row],[50]]</f>
        <v>2.0438245414132498E-6</v>
      </c>
      <c r="BA83" s="10">
        <f>3/24000000*OO[[#This Row],[109 (02JUL1985 12:00:00)-Water Temperature (C)]]*OO[[#This Row],[51]]</f>
        <v>2.0698356079029995E-6</v>
      </c>
      <c r="BB83" s="10">
        <f>3/24000000*OO[[#This Row],[110 (02JUL1985 15:00:00)-Water Temperature (C)]]*OO[[#This Row],[52]]</f>
        <v>2.1470679203069997E-6</v>
      </c>
      <c r="BC83" s="10">
        <f>3/24000000*OO[[#This Row],[111 (02JUL1985 18:00:00)-Water Temperature (C)]]*OO[[#This Row],[53]]</f>
        <v>2.1553769350733751E-6</v>
      </c>
      <c r="BD83" s="10">
        <f>3/24000000*OO[[#This Row],[112 (02JUL1985 21:00:00)-Water Temperature (C)]]*OO[[#This Row],[54]]</f>
        <v>2.0816314982622501E-6</v>
      </c>
      <c r="BE83" s="10">
        <f>3/24000000*OO[[#This Row],[113 (03JUL1985 00:00:00)-Water Temperature (C)]]*OO[[#This Row],[55]]</f>
        <v>1.9946885098632497E-6</v>
      </c>
      <c r="BF83" s="10">
        <f>3/24000000*OO[[#This Row],[114 (03JUL1985 03:00:00)-Water Temperature (C)]]*OO[[#This Row],[56]]</f>
        <v>1.89690600765225E-6</v>
      </c>
      <c r="BG83" s="10">
        <f>3/24000000*OO[[#This Row],[115 (03JUL1985 06:00:00)-Water Temperature (C)]]*OO[[#This Row],[57]]</f>
        <v>1.8178408126559997E-6</v>
      </c>
      <c r="BH83" s="10">
        <f>3/24000000*OO[[#This Row],[116 (03JUL1985 09:00:00)-Water Temperature (C)]]*OO[[#This Row],[58]]</f>
        <v>1.827622735659E-6</v>
      </c>
      <c r="BI83" s="10">
        <f>3/24000000*OO[[#This Row],[117 (03JUL1985 12:00:00)-Water Temperature (C)]]*OO[[#This Row],[59]]</f>
        <v>1.9279178163188749E-6</v>
      </c>
      <c r="BJ83" s="10">
        <f>3/24000000*OO[[#This Row],[118 (03JUL1985 15:00:00)-Water Temperature (C)]]*OO[[#This Row],[60]]</f>
        <v>2.0481146737740002E-6</v>
      </c>
      <c r="BK83" s="10">
        <f>3/24000000*OO[[#This Row],[119 (03JUL1985 18:00:00)-Water Temperature (C)]]*OO[[#This Row],[61]]</f>
        <v>2.0802675692819995E-6</v>
      </c>
      <c r="BL83" s="10">
        <f>3/24000000*OO[[#This Row],[120 (03JUL1985 21:00:00)-Water Temperature (C)]]*OO[[#This Row],[62]]</f>
        <v>2.0285343958519996E-6</v>
      </c>
      <c r="BM83" s="10">
        <f>3/24000000*OO[[#This Row],[121 (04JUL1985 00:00:00)-Water Temperature (C)]]*OO[[#This Row],[63]]</f>
        <v>1.9530897181277497E-6</v>
      </c>
      <c r="BN83" s="10">
        <f>3/24000000*OO[[#This Row],[122 (04JUL1985 03:00:00)-Water Temperature (C)]]*OO[[#This Row],[64]]</f>
        <v>1.853443550256E-6</v>
      </c>
      <c r="BO83" s="10">
        <f>3/24000000*OO[[#This Row],[123 (04JUL1985 06:00:00)-Water Temperature (C)]]*OO[[#This Row],[65]]</f>
        <v>1.7513993103375E-6</v>
      </c>
      <c r="BP83" s="10">
        <f>3/24000000*OO[[#This Row],[124 (04JUL1985 09:00:00)-Water Temperature (C)]]*OO[[#This Row],[66]]</f>
        <v>1.7133319859778748E-6</v>
      </c>
      <c r="BQ83" s="10">
        <f>3/24000000*OO[[#This Row],[125 (04JUL1985 12:00:00)-Water Temperature (C)]]*OO[[#This Row],[67]]</f>
        <v>1.65157645973625E-6</v>
      </c>
      <c r="BR83" s="10">
        <f>3/24000000*OO[[#This Row],[126 (04JUL1985 15:00:00)-Water Temperature (C)]]*OO[[#This Row],[68]]</f>
        <v>1.527864520033125E-6</v>
      </c>
      <c r="BS83" s="10">
        <f>3/24000000*OO[[#This Row],[127 (04JUL1985 18:00:00)-Water Temperature (C)]]*OO[[#This Row],[69]]</f>
        <v>1.3188129292259998E-6</v>
      </c>
      <c r="BT83" s="10">
        <f>3/24000000*OO[[#This Row],[128 (04JUL1985 21:00:00)-Water Temperature (C)]]*OO[[#This Row],[70]]</f>
        <v>1.0959835374006251E-6</v>
      </c>
      <c r="BU83" s="10">
        <f>3/24000000*OO[[#This Row],[129 (05JUL1985 00:00:00)-Water Temperature (C)]]*OO[[#This Row],[71]]</f>
        <v>9.0914352436024991E-7</v>
      </c>
      <c r="BV83" s="10">
        <f>3/24000000*OO[[#This Row],[130 (05JUL1985 03:00:00)-Water Temperature (C)]]*OO[[#This Row],[72]]</f>
        <v>7.9216019131000011E-7</v>
      </c>
      <c r="BW83" s="10">
        <f>3/24000000*OO[[#This Row],[131 (05JUL1985 06:00:00)-Water Temperature (C)]]*OO[[#This Row],[73]]</f>
        <v>7.3716475902299988E-7</v>
      </c>
      <c r="BX83" s="10">
        <f>3/24000000*OO[[#This Row],[132 (05JUL1985 09:00:00)-Water Temperature (C)]]*OO[[#This Row],[74]]</f>
        <v>7.4781921242774993E-7</v>
      </c>
      <c r="BY83" s="10">
        <f>3/24000000*OO[[#This Row],[133 (05JUL1985 12:00:00)-Water Temperature (C)]]*OO[[#This Row],[75]]</f>
        <v>8.2201086649787512E-7</v>
      </c>
      <c r="BZ83" s="10">
        <f>3/24000000*OO[[#This Row],[134 (05JUL1985 15:00:00)-Water Temperature (C)]]*OO[[#This Row],[76]]</f>
        <v>9.3633538990687475E-7</v>
      </c>
      <c r="CA83" s="10">
        <f>3/24000000*OO[[#This Row],[135 (05JUL1985 18:00:00)-Water Temperature (C)]]*OO[[#This Row],[77]]</f>
        <v>1.0269486534846249E-6</v>
      </c>
      <c r="CB83" s="10">
        <f>3/24000000*OO[[#This Row],[136 (05JUL1985 21:00:00)-Water Temperature (C)]]*OO[[#This Row],[78]]</f>
        <v>1.077679425604E-6</v>
      </c>
      <c r="CC83" s="10">
        <f>3/24000000*OO[[#This Row],[137 (06JUL1985 00:00:00)-Water Temperature (C)]]*OO[[#This Row],[79]]</f>
        <v>1.0996149039749999E-6</v>
      </c>
      <c r="CD83" s="10">
        <f>3/24000000*OO[[#This Row],[138 (06JUL1985 03:00:00)-Water Temperature (C)]]*OO[[#This Row],[80]]</f>
        <v>1.0797525174152499E-6</v>
      </c>
      <c r="CE83" s="10">
        <f>3/24000000*OO[[#This Row],[139 (06JUL1985 06:00:00)-Water Temperature (C)]]*OO[[#This Row],[81]]</f>
        <v>1.0298710478732499E-6</v>
      </c>
      <c r="CF83" s="10">
        <f>3/24000000*OO[[#This Row],[140 (06JUL1985 09:00:00)-Water Temperature (C)]]*OO[[#This Row],[82]]</f>
        <v>9.9583320460899998E-7</v>
      </c>
      <c r="CG83" s="10">
        <f>3/24000000*OO[[#This Row],[141 (06JUL1985 12:00:00)-Water Temperature (C)]]*OO[[#This Row],[83]]</f>
        <v>9.7676433055174996E-7</v>
      </c>
      <c r="CH83" s="10">
        <f>3/24000000*OO[[#This Row],[142 (06JUL1985 15:00:00)-Water Temperature (C)]]*OO[[#This Row],[84]]</f>
        <v>9.2000550918937492E-7</v>
      </c>
      <c r="CI83" s="10">
        <f>3/24000000*OO[[#This Row],[143 (06JUL1985 18:00:00)-Water Temperature (C)]]*OO[[#This Row],[85]]</f>
        <v>8.2769864906049997E-7</v>
      </c>
      <c r="CJ83" s="10">
        <f>3/24000000*OO[[#This Row],[144 (06JUL1985 21:00:00)-Water Temperature (C)]]*OO[[#This Row],[86]]</f>
        <v>7.0188487873874994E-7</v>
      </c>
      <c r="CK83" s="10">
        <f>3/24000000*OO[[#This Row],[145 (07JUL1985 00:00:00)-Water Temperature (C)]]*OO[[#This Row],[87]]</f>
        <v>5.9411637346799994E-7</v>
      </c>
      <c r="CL83" s="10">
        <f>3/24000000*OO[[#This Row],[146 (07JUL1985 03:00:00)-Water Temperature (C)]]*OO[[#This Row],[88]]</f>
        <v>5.2497346047999994E-7</v>
      </c>
      <c r="CM83" s="10">
        <f>3/24000000*OO[[#This Row],[147 (07JUL1985 06:00:00)-Water Temperature (C)]]*OO[[#This Row],[89]]</f>
        <v>4.8901253523074993E-7</v>
      </c>
      <c r="CN83" s="10">
        <f>3/24000000*OO[[#This Row],[148 (07JUL1985 09:00:00)-Water Temperature (C)]]*OO[[#This Row],[90]]</f>
        <v>4.842205054762499E-7</v>
      </c>
      <c r="CO83" s="10">
        <f>3/24000000*OO[[#This Row],[149 (07JUL1985 12:00:00)-Water Temperature (C)]]*OO[[#This Row],[91]]</f>
        <v>4.8704408314575E-7</v>
      </c>
      <c r="CP83" s="10">
        <f>3/24000000*OO[[#This Row],[150 (07JUL1985 15:00:00)-Water Temperature (C)]]*OO[[#This Row],[92]]</f>
        <v>5.0072926550400005E-7</v>
      </c>
      <c r="CQ83" s="10">
        <f>3/24000000*OO[[#This Row],[151 (07JUL1985 18:00:00)-Water Temperature (C)]]*OO[[#This Row],[93]]</f>
        <v>5.2461898535812497E-7</v>
      </c>
      <c r="CR83" s="10">
        <f>3/24000000*OO[[#This Row],[152 (07JUL1985 21:00:00)-Water Temperature (C)]]*OO[[#This Row],[94]]</f>
        <v>5.2637434767224988E-7</v>
      </c>
      <c r="CS83" s="10">
        <f>3/24000000*OO[[#This Row],[153 (08JUL1985 00:00:00)-Water Temperature (C)]]*OO[[#This Row],[95]]</f>
        <v>5.12927623407E-7</v>
      </c>
      <c r="CT83" s="10">
        <f>3/24000000*OO[[#This Row],[154 (08JUL1985 03:00:00)-Water Temperature (C)]]*OO[[#This Row],[96]]</f>
        <v>4.9995880679662501E-7</v>
      </c>
      <c r="CU83" s="10">
        <f>3/24000000*OO[[#This Row],[155 (08JUL1985 06:00:00)-Water Temperature (C)]]*OO[[#This Row],[97]]</f>
        <v>4.8279960145537507E-7</v>
      </c>
      <c r="CV83" s="10">
        <f>3/24000000*OO[[#This Row],[156 (08JUL1985 09:00:00)-Water Temperature (C)]]*OO[[#This Row],[98]]</f>
        <v>4.7616477138762493E-7</v>
      </c>
      <c r="CW83" s="10">
        <f>3/24000000*OO[[#This Row],[157 (08JUL1985 12:00:00)-Water Temperature (C)]]*OO[[#This Row],[99]]</f>
        <v>4.5960243851849996E-7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2.3515819348347991E-33</v>
      </c>
      <c r="D84" s="10">
        <f>3/24*OO[[#This Row],[60 (26JUN1985 09:00:00)-Water Temperature (C)]]*OO[[#This Row],[2]]/SUM(OO[2])</f>
        <v>2.725653040637673E-20</v>
      </c>
      <c r="E84" s="10">
        <f>3/24*OO[[#This Row],[61 (26JUN1985 12:00:00)-Water Temperature (C)]]*OO[[#This Row],[3]]/SUM(OO[3])</f>
        <v>1.8308099825186913E-10</v>
      </c>
      <c r="F84" s="10">
        <f>3/24*OO[[#This Row],[62 (26JUN1985 15:00:00)-Water Temperature (C)]]*OO[[#This Row],[4]]/SUM(OO[4])</f>
        <v>2.7464392706994344E-5</v>
      </c>
      <c r="G84" s="10">
        <f>3/24*OO[[#This Row],[63 (26JUN1985 18:00:00)-Water Temperature (C)]]*OO[[#This Row],[5]]/SUM(OO[5])</f>
        <v>4.1083699371222051E-3</v>
      </c>
      <c r="H84" s="10">
        <f>3/24*OO[[#This Row],[64 (26JUN1985 21:00:00)-Water Temperature (C)]]*OO[[#This Row],[6]]/SUM(OO[6])</f>
        <v>3.7739382690185008E-2</v>
      </c>
      <c r="I84" s="10">
        <f>3/24*OO[[#This Row],[65 (27JUN1985 00:00:00)-Water Temperature (C)]]*OO[[#This Row],[7]]/SUM(OO[7])</f>
        <v>7.6542619447774865E-2</v>
      </c>
      <c r="J84" s="10">
        <f>3/24*OO[[#This Row],[66 (27JUN1985 03:00:00)-Water Temperature (C)]]*OO[[#This Row],[8]]/SUM(OO[8])</f>
        <v>6.1237753938594729E-2</v>
      </c>
      <c r="K84" s="10">
        <f>3/24*OO[[#This Row],[67 (27JUN1985 06:00:00)-Water Temperature (C)]]*OO[[#This Row],[9]]/SUM(OO[9])</f>
        <v>2.6909327349418723E-2</v>
      </c>
      <c r="L84" s="10">
        <f>3/24*OO[[#This Row],[68 (27JUN1985 09:00:00)-Water Temperature (C)]]*OO[[#This Row],[10]]/SUM(OO[10])</f>
        <v>8.3597648331371534E-3</v>
      </c>
      <c r="M84" s="10">
        <f>3/24*OO[[#This Row],[69 (27JUN1985 12:00:00)-Water Temperature (C)]]*OO[[#This Row],[11]]/SUM(OO[11])</f>
        <v>2.1110546927793016E-3</v>
      </c>
      <c r="N84" s="10">
        <f>3/24*OO[[#This Row],[70 (27JUN1985 15:00:00)-Water Temperature (C)]]*OO[[#This Row],[12]]/SUM(OO[12])</f>
        <v>4.8820361549151034E-4</v>
      </c>
      <c r="O84" s="10">
        <f>3/24*OO[[#This Row],[71 (27JUN1985 18:00:00)-Water Temperature (C)]]*OO[[#This Row],[13]]/SUM(OO[13])</f>
        <v>1.1627790029164471E-4</v>
      </c>
      <c r="P84" s="10">
        <f>3/24*OO[[#This Row],[72 (27JUN1985 21:00:00)-Water Temperature (C)]]*OO[[#This Row],[14]]/SUM(OO[14])</f>
        <v>3.7892231076785835E-5</v>
      </c>
      <c r="Q84" s="10">
        <f>3/24*OO[[#This Row],[73 (28JUN1985 00:00:00)-Water Temperature (C)]]*OO[[#This Row],[15]]/SUM(OO[15])</f>
        <v>2.3676303479534564E-5</v>
      </c>
      <c r="R84" s="10">
        <f>3/24*OO[[#This Row],[74 (28JUN1985 03:00:00)-Water Temperature (C)]]*OO[[#This Row],[16]]/SUM(OO[16])</f>
        <v>2.4694914777030205E-5</v>
      </c>
      <c r="S84" s="10">
        <f>3/24*OO[[#This Row],[75 (28JUN1985 06:00:00)-Water Temperature (C)]]*OO[[#This Row],[17]]/SUM(OO[17])</f>
        <v>2.9257864648075582E-5</v>
      </c>
      <c r="T84" s="10">
        <f>3/24*OO[[#This Row],[76 (28JUN1985 09:00:00)-Water Temperature (C)]]*OO[[#This Row],[18]]/SUM(OO[18])</f>
        <v>3.3305591465423175E-5</v>
      </c>
      <c r="U84" s="10">
        <f>3/24*OO[[#This Row],[77 (28JUN1985 12:00:00)-Water Temperature (C)]]*OO[[#This Row],[19]]/SUM(OO[19])</f>
        <v>3.3912502105489385E-5</v>
      </c>
      <c r="V84" s="10">
        <f>3/24000000*OO[[#This Row],[78 (28JUN1985 15:00:00)-Water Temperature (C)]]*OO[[#This Row],[20]]</f>
        <v>3.2276640696312492E-5</v>
      </c>
      <c r="W84" s="10">
        <f>3/24000000*OO[[#This Row],[79 (28JUN1985 18:00:00)-Water Temperature (C)]]*OO[[#This Row],[21]]</f>
        <v>2.8027358027375001E-5</v>
      </c>
      <c r="X84" s="10">
        <f>3/24000000*OO[[#This Row],[80 (28JUN1985 21:00:00)-Water Temperature (C)]]*OO[[#This Row],[22]]</f>
        <v>2.34919482198925E-5</v>
      </c>
      <c r="Y84" s="10">
        <f>3/24000000*OO[[#This Row],[81 (29JUN1985 00:00:00)-Water Temperature (C)]]*OO[[#This Row],[23]]</f>
        <v>1.9332373448443746E-5</v>
      </c>
      <c r="Z84" s="10">
        <f>3/24000000*OO[[#This Row],[82 (29JUN1985 03:00:00)-Water Temperature (C)]]*OO[[#This Row],[24]]</f>
        <v>1.5561950735952499E-5</v>
      </c>
      <c r="AA84" s="10">
        <f>3/24000000*OO[[#This Row],[83 (29JUN1985 06:00:00)-Water Temperature (C)]]*OO[[#This Row],[25]]</f>
        <v>1.2174794948011248E-5</v>
      </c>
      <c r="AB84" s="10">
        <f>3/24000000*OO[[#This Row],[84 (29JUN1985 09:00:00)-Water Temperature (C)]]*OO[[#This Row],[26]]</f>
        <v>9.4785134732325013E-6</v>
      </c>
      <c r="AC84" s="10">
        <f>3/24000000*OO[[#This Row],[85 (29JUN1985 12:00:00)-Water Temperature (C)]]*OO[[#This Row],[27]]</f>
        <v>7.5659049361899996E-6</v>
      </c>
      <c r="AD84" s="10">
        <f>3/24000000*OO[[#This Row],[86 (29JUN1985 15:00:00)-Water Temperature (C)]]*OO[[#This Row],[28]]</f>
        <v>6.5522979508200002E-6</v>
      </c>
      <c r="AE84" s="10">
        <f>3/24000000*OO[[#This Row],[88 (29JUN1985 21:00:00)-Water Temperature (C)]]*OO[[#This Row],[30]]</f>
        <v>5.4750512396000002E-6</v>
      </c>
      <c r="AF84" s="10">
        <f>3/24000000*OO[[#This Row],[88 (29JUN1985 21:00:00)-Water Temperature (C)]]*OO[[#This Row],[30]]</f>
        <v>5.4750512396000002E-6</v>
      </c>
      <c r="AG84" s="10">
        <f>3/24000000*OO[[#This Row],[89 (30JUN1985 00:00:00)-Water Temperature (C)]]*OO[[#This Row],[31]]</f>
        <v>5.1331249424400007E-6</v>
      </c>
      <c r="AH84" s="10">
        <f>3/24000000*OO[[#This Row],[90 (30JUN1985 03:00:00)-Water Temperature (C)]]*OO[[#This Row],[32]]</f>
        <v>4.8821283947349998E-6</v>
      </c>
      <c r="AI84" s="10">
        <f>3/24000000*OO[[#This Row],[91 (30JUN1985 06:00:00)-Water Temperature (C)]]*OO[[#This Row],[33]]</f>
        <v>4.5905083717350005E-6</v>
      </c>
      <c r="AJ84" s="10">
        <f>3/24000000*OO[[#This Row],[92 (30JUN1985 09:00:00)-Water Temperature (C)]]*OO[[#This Row],[34]]</f>
        <v>4.3365827996174998E-6</v>
      </c>
      <c r="AK84" s="10">
        <f>3/24000000*OO[[#This Row],[93 (30JUN1985 12:00:00)-Water Temperature (C)]]*OO[[#This Row],[35]]</f>
        <v>4.22889578361E-6</v>
      </c>
      <c r="AL84" s="10">
        <f>3/24000000*OO[[#This Row],[94 (30JUN1985 15:00:00)-Water Temperature (C)]]*OO[[#This Row],[36]]</f>
        <v>4.2599053532325003E-6</v>
      </c>
      <c r="AM84" s="10">
        <f>3/24000000*OO[[#This Row],[95 (30JUN1985 18:00:00)-Water Temperature (C)]]*OO[[#This Row],[37]]</f>
        <v>4.156786833443125E-6</v>
      </c>
      <c r="AN84" s="10">
        <f>3/24000000*OO[[#This Row],[96 (30JUN1985 21:00:00)-Water Temperature (C)]]*OO[[#This Row],[38]]</f>
        <v>3.7509890233444996E-6</v>
      </c>
      <c r="AO84" s="10">
        <f>3/24000000*OO[[#This Row],[97 (01JUL1985 00:00:00)-Water Temperature (C)]]*OO[[#This Row],[39]]</f>
        <v>3.3934552296603752E-6</v>
      </c>
      <c r="AP84" s="10">
        <f>3/24000000*OO[[#This Row],[98 (01JUL1985 03:00:00)-Water Temperature (C)]]*OO[[#This Row],[40]]</f>
        <v>3.1087690598249998E-6</v>
      </c>
      <c r="AQ84" s="10">
        <f>3/24000000*OO[[#This Row],[99 (01JUL1985 06:00:00)-Water Temperature (C)]]*OO[[#This Row],[41]]</f>
        <v>2.886894591313125E-6</v>
      </c>
      <c r="AR84" s="10">
        <f>3/24000000*OO[[#This Row],[100 (01JUL1985 09:00:00)-Water Temperature (C)]]*OO[[#This Row],[42]]</f>
        <v>2.782754934335625E-6</v>
      </c>
      <c r="AS84" s="10">
        <f>3/24000000*OO[[#This Row],[101 (01JUL1985 12:00:00)-Water Temperature (C)]]*OO[[#This Row],[43]]</f>
        <v>2.7526267020836252E-6</v>
      </c>
      <c r="AT84" s="10">
        <f>3/24000000*OO[[#This Row],[102 (01JUL1985 15:00:00)-Water Temperature (C)]]*OO[[#This Row],[44]]</f>
        <v>2.7332309688616252E-6</v>
      </c>
      <c r="AU84" s="10">
        <f>3/24000000*OO[[#This Row],[103 (01JUL1985 18:00:00)-Water Temperature (C)]]*OO[[#This Row],[45]]</f>
        <v>2.5565943595445001E-6</v>
      </c>
      <c r="AV84" s="10">
        <f>3/24000000*OO[[#This Row],[104 (01JUL1985 21:00:00)-Water Temperature (C)]]*OO[[#This Row],[46]]</f>
        <v>2.2598157732149997E-6</v>
      </c>
      <c r="AW84" s="10">
        <f>3/24000000*OO[[#This Row],[105 (02JUL1985 00:00:00)-Water Temperature (C)]]*OO[[#This Row],[47]]</f>
        <v>1.942355401925625E-6</v>
      </c>
      <c r="AX84" s="10">
        <f>3/24000000*OO[[#This Row],[106 (02JUL1985 03:00:00)-Water Temperature (C)]]*OO[[#This Row],[48]]</f>
        <v>1.7075355194666249E-6</v>
      </c>
      <c r="AY84" s="10">
        <f>3/24000000*OO[[#This Row],[107 (02JUL1985 06:00:00)-Water Temperature (C)]]*OO[[#This Row],[49]]</f>
        <v>1.5697670522632499E-6</v>
      </c>
      <c r="AZ84" s="10">
        <f>3/24000000*OO[[#This Row],[108 (02JUL1985 09:00:00)-Water Temperature (C)]]*OO[[#This Row],[50]]</f>
        <v>1.5760904069649998E-6</v>
      </c>
      <c r="BA84" s="10">
        <f>3/24000000*OO[[#This Row],[109 (02JUL1985 12:00:00)-Water Temperature (C)]]*OO[[#This Row],[51]]</f>
        <v>1.596435247348125E-6</v>
      </c>
      <c r="BB84" s="10">
        <f>3/24000000*OO[[#This Row],[110 (02JUL1985 15:00:00)-Water Temperature (C)]]*OO[[#This Row],[52]]</f>
        <v>1.66043416993125E-6</v>
      </c>
      <c r="BC84" s="10">
        <f>3/24000000*OO[[#This Row],[111 (02JUL1985 18:00:00)-Water Temperature (C)]]*OO[[#This Row],[53]]</f>
        <v>1.6583634936742498E-6</v>
      </c>
      <c r="BD84" s="10">
        <f>3/24000000*OO[[#This Row],[112 (02JUL1985 21:00:00)-Water Temperature (C)]]*OO[[#This Row],[54]]</f>
        <v>1.5884431255987498E-6</v>
      </c>
      <c r="BE84" s="10">
        <f>3/24000000*OO[[#This Row],[113 (03JUL1985 00:00:00)-Water Temperature (C)]]*OO[[#This Row],[55]]</f>
        <v>1.5209422041604999E-6</v>
      </c>
      <c r="BF84" s="10">
        <f>3/24000000*OO[[#This Row],[114 (03JUL1985 03:00:00)-Water Temperature (C)]]*OO[[#This Row],[56]]</f>
        <v>1.446675937021875E-6</v>
      </c>
      <c r="BG84" s="10">
        <f>3/24000000*OO[[#This Row],[115 (03JUL1985 06:00:00)-Water Temperature (C)]]*OO[[#This Row],[57]]</f>
        <v>1.3898828063562497E-6</v>
      </c>
      <c r="BH84" s="10">
        <f>3/24000000*OO[[#This Row],[116 (03JUL1985 09:00:00)-Water Temperature (C)]]*OO[[#This Row],[58]]</f>
        <v>1.4078391260550001E-6</v>
      </c>
      <c r="BI84" s="10">
        <f>3/24000000*OO[[#This Row],[117 (03JUL1985 12:00:00)-Water Temperature (C)]]*OO[[#This Row],[59]]</f>
        <v>1.4944363341119999E-6</v>
      </c>
      <c r="BJ84" s="10">
        <f>3/24000000*OO[[#This Row],[118 (03JUL1985 15:00:00)-Water Temperature (C)]]*OO[[#This Row],[60]]</f>
        <v>1.5869653170415E-6</v>
      </c>
      <c r="BK84" s="10">
        <f>3/24000000*OO[[#This Row],[119 (03JUL1985 18:00:00)-Water Temperature (C)]]*OO[[#This Row],[61]]</f>
        <v>1.5985266341583749E-6</v>
      </c>
      <c r="BL84" s="10">
        <f>3/24000000*OO[[#This Row],[120 (03JUL1985 21:00:00)-Water Temperature (C)]]*OO[[#This Row],[62]]</f>
        <v>1.5464283263999996E-6</v>
      </c>
      <c r="BM84" s="10">
        <f>3/24000000*OO[[#This Row],[121 (04JUL1985 00:00:00)-Water Temperature (C)]]*OO[[#This Row],[63]]</f>
        <v>1.487993148556E-6</v>
      </c>
      <c r="BN84" s="10">
        <f>3/24000000*OO[[#This Row],[122 (04JUL1985 03:00:00)-Water Temperature (C)]]*OO[[#This Row],[64]]</f>
        <v>1.4140457784279998E-6</v>
      </c>
      <c r="BO84" s="10">
        <f>3/24000000*OO[[#This Row],[123 (04JUL1985 06:00:00)-Water Temperature (C)]]*OO[[#This Row],[65]]</f>
        <v>1.3379192876587499E-6</v>
      </c>
      <c r="BP84" s="10">
        <f>3/24000000*OO[[#This Row],[124 (04JUL1985 09:00:00)-Water Temperature (C)]]*OO[[#This Row],[66]]</f>
        <v>1.314669558513375E-6</v>
      </c>
      <c r="BQ84" s="10">
        <f>3/24000000*OO[[#This Row],[125 (04JUL1985 12:00:00)-Water Temperature (C)]]*OO[[#This Row],[67]]</f>
        <v>1.2670860847177499E-6</v>
      </c>
      <c r="BR84" s="10">
        <f>3/24000000*OO[[#This Row],[126 (04JUL1985 15:00:00)-Water Temperature (C)]]*OO[[#This Row],[68]]</f>
        <v>1.1772725485E-6</v>
      </c>
      <c r="BS84" s="10">
        <f>3/24000000*OO[[#This Row],[127 (04JUL1985 18:00:00)-Water Temperature (C)]]*OO[[#This Row],[69]]</f>
        <v>1.0219171808114999E-6</v>
      </c>
      <c r="BT84" s="10">
        <f>3/24000000*OO[[#This Row],[128 (04JUL1985 21:00:00)-Water Temperature (C)]]*OO[[#This Row],[70]]</f>
        <v>8.511307581577499E-7</v>
      </c>
      <c r="BU84" s="10">
        <f>3/24000000*OO[[#This Row],[129 (05JUL1985 00:00:00)-Water Temperature (C)]]*OO[[#This Row],[71]]</f>
        <v>7.0373999169787494E-7</v>
      </c>
      <c r="BV84" s="10">
        <f>3/24000000*OO[[#This Row],[130 (05JUL1985 03:00:00)-Water Temperature (C)]]*OO[[#This Row],[72]]</f>
        <v>6.087418795158749E-7</v>
      </c>
      <c r="BW84" s="10">
        <f>3/24000000*OO[[#This Row],[131 (05JUL1985 06:00:00)-Water Temperature (C)]]*OO[[#This Row],[73]]</f>
        <v>5.6389928397237493E-7</v>
      </c>
      <c r="BX84" s="10">
        <f>3/24000000*OO[[#This Row],[132 (05JUL1985 09:00:00)-Water Temperature (C)]]*OO[[#This Row],[74]]</f>
        <v>5.7673099120799995E-7</v>
      </c>
      <c r="BY84" s="10">
        <f>3/24000000*OO[[#This Row],[133 (05JUL1985 12:00:00)-Water Temperature (C)]]*OO[[#This Row],[75]]</f>
        <v>6.4113454584399998E-7</v>
      </c>
      <c r="BZ84" s="10">
        <f>3/24000000*OO[[#This Row],[134 (05JUL1985 15:00:00)-Water Temperature (C)]]*OO[[#This Row],[76]]</f>
        <v>7.2921759404424987E-7</v>
      </c>
      <c r="CA84" s="10">
        <f>3/24000000*OO[[#This Row],[135 (05JUL1985 18:00:00)-Water Temperature (C)]]*OO[[#This Row],[77]]</f>
        <v>7.8649478976149994E-7</v>
      </c>
      <c r="CB84" s="10">
        <f>3/24000000*OO[[#This Row],[136 (05JUL1985 21:00:00)-Water Temperature (C)]]*OO[[#This Row],[78]]</f>
        <v>8.1495949016925004E-7</v>
      </c>
      <c r="CC84" s="10">
        <f>3/24000000*OO[[#This Row],[137 (06JUL1985 00:00:00)-Water Temperature (C)]]*OO[[#This Row],[79]]</f>
        <v>8.325814892156249E-7</v>
      </c>
      <c r="CD84" s="10">
        <f>3/24000000*OO[[#This Row],[138 (06JUL1985 03:00:00)-Water Temperature (C)]]*OO[[#This Row],[80]]</f>
        <v>8.2159114878500004E-7</v>
      </c>
      <c r="CE84" s="10">
        <f>3/24000000*OO[[#This Row],[139 (06JUL1985 06:00:00)-Water Temperature (C)]]*OO[[#This Row],[81]]</f>
        <v>7.8572021841824996E-7</v>
      </c>
      <c r="CF84" s="10">
        <f>3/24000000*OO[[#This Row],[140 (06JUL1985 09:00:00)-Water Temperature (C)]]*OO[[#This Row],[82]]</f>
        <v>7.6191359290987499E-7</v>
      </c>
      <c r="CG84" s="10">
        <f>3/24000000*OO[[#This Row],[141 (06JUL1985 12:00:00)-Water Temperature (C)]]*OO[[#This Row],[83]]</f>
        <v>7.50082473868125E-7</v>
      </c>
      <c r="CH84" s="10">
        <f>3/24000000*OO[[#This Row],[142 (06JUL1985 15:00:00)-Water Temperature (C)]]*OO[[#This Row],[84]]</f>
        <v>7.0863538947300006E-7</v>
      </c>
      <c r="CI84" s="10">
        <f>3/24000000*OO[[#This Row],[143 (06JUL1985 18:00:00)-Water Temperature (C)]]*OO[[#This Row],[85]]</f>
        <v>6.4206293660587502E-7</v>
      </c>
      <c r="CJ84" s="10">
        <f>3/24000000*OO[[#This Row],[144 (06JUL1985 21:00:00)-Water Temperature (C)]]*OO[[#This Row],[86]]</f>
        <v>5.4414587158499999E-7</v>
      </c>
      <c r="CK84" s="10">
        <f>3/24000000*OO[[#This Row],[145 (07JUL1985 00:00:00)-Water Temperature (C)]]*OO[[#This Row],[87]]</f>
        <v>4.5812958145150001E-7</v>
      </c>
      <c r="CL84" s="10">
        <f>3/24000000*OO[[#This Row],[146 (07JUL1985 03:00:00)-Water Temperature (C)]]*OO[[#This Row],[88]]</f>
        <v>4.0289985712724992E-7</v>
      </c>
      <c r="CM84" s="10">
        <f>3/24000000*OO[[#This Row],[147 (07JUL1985 06:00:00)-Water Temperature (C)]]*OO[[#This Row],[89]]</f>
        <v>3.7418378110712498E-7</v>
      </c>
      <c r="CN84" s="10">
        <f>3/24000000*OO[[#This Row],[148 (07JUL1985 09:00:00)-Water Temperature (C)]]*OO[[#This Row],[90]]</f>
        <v>3.7182857278724997E-7</v>
      </c>
      <c r="CO84" s="10">
        <f>3/24000000*OO[[#This Row],[149 (07JUL1985 12:00:00)-Water Temperature (C)]]*OO[[#This Row],[91]]</f>
        <v>3.7508102761537501E-7</v>
      </c>
      <c r="CP84" s="10">
        <f>3/24000000*OO[[#This Row],[150 (07JUL1985 15:00:00)-Water Temperature (C)]]*OO[[#This Row],[92]]</f>
        <v>3.8685354898337498E-7</v>
      </c>
      <c r="CQ84" s="10">
        <f>3/24000000*OO[[#This Row],[151 (07JUL1985 18:00:00)-Water Temperature (C)]]*OO[[#This Row],[93]]</f>
        <v>4.0536420857162499E-7</v>
      </c>
      <c r="CR84" s="10">
        <f>3/24000000*OO[[#This Row],[152 (07JUL1985 21:00:00)-Water Temperature (C)]]*OO[[#This Row],[94]]</f>
        <v>4.02368193649875E-7</v>
      </c>
      <c r="CS84" s="10">
        <f>3/24000000*OO[[#This Row],[153 (08JUL1985 00:00:00)-Water Temperature (C)]]*OO[[#This Row],[95]]</f>
        <v>3.8944238600400001E-7</v>
      </c>
      <c r="CT84" s="10">
        <f>3/24000000*OO[[#This Row],[154 (08JUL1985 03:00:00)-Water Temperature (C)]]*OO[[#This Row],[96]]</f>
        <v>3.8020971260450005E-7</v>
      </c>
      <c r="CU84" s="10">
        <f>3/24000000*OO[[#This Row],[155 (08JUL1985 06:00:00)-Water Temperature (C)]]*OO[[#This Row],[97]]</f>
        <v>3.6819434482424998E-7</v>
      </c>
      <c r="CV84" s="10">
        <f>3/24000000*OO[[#This Row],[156 (08JUL1985 09:00:00)-Water Temperature (C)]]*OO[[#This Row],[98]]</f>
        <v>3.6570501854349995E-7</v>
      </c>
      <c r="CW84" s="10">
        <f>3/24000000*OO[[#This Row],[157 (08JUL1985 12:00:00)-Water Temperature (C)]]*OO[[#This Row],[99]]</f>
        <v>3.5164142841099996E-7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2.5893582934623768E-34</v>
      </c>
      <c r="D85" s="10">
        <f>3/24*OO[[#This Row],[60 (26JUN1985 09:00:00)-Water Temperature (C)]]*OO[[#This Row],[2]]/SUM(OO[2])</f>
        <v>4.78855164574196E-21</v>
      </c>
      <c r="E85" s="10">
        <f>3/24*OO[[#This Row],[61 (26JUN1985 12:00:00)-Water Temperature (C)]]*OO[[#This Row],[3]]/SUM(OO[3])</f>
        <v>4.1075041628950445E-11</v>
      </c>
      <c r="F85" s="10">
        <f>3/24*OO[[#This Row],[62 (26JUN1985 15:00:00)-Water Temperature (C)]]*OO[[#This Row],[4]]/SUM(OO[4])</f>
        <v>1.4655899217964766E-5</v>
      </c>
      <c r="G85" s="10">
        <f>3/24*OO[[#This Row],[63 (26JUN1985 18:00:00)-Water Temperature (C)]]*OO[[#This Row],[5]]/SUM(OO[5])</f>
        <v>2.9084005414499155E-3</v>
      </c>
      <c r="H85" s="10">
        <f>3/24*OO[[#This Row],[64 (26JUN1985 21:00:00)-Water Temperature (C)]]*OO[[#This Row],[6]]/SUM(OO[6])</f>
        <v>3.1016578251695081E-2</v>
      </c>
      <c r="I85" s="10">
        <f>3/24*OO[[#This Row],[65 (27JUN1985 00:00:00)-Water Temperature (C)]]*OO[[#This Row],[7]]/SUM(OO[7])</f>
        <v>6.9323492890615082E-2</v>
      </c>
      <c r="J85" s="10">
        <f>3/24*OO[[#This Row],[66 (27JUN1985 03:00:00)-Water Temperature (C)]]*OO[[#This Row],[8]]/SUM(OO[8])</f>
        <v>5.9353412483460953E-2</v>
      </c>
      <c r="K85" s="10">
        <f>3/24*OO[[#This Row],[67 (27JUN1985 06:00:00)-Water Temperature (C)]]*OO[[#This Row],[9]]/SUM(OO[9])</f>
        <v>2.7431491217225792E-2</v>
      </c>
      <c r="L85" s="10">
        <f>3/24*OO[[#This Row],[68 (27JUN1985 09:00:00)-Water Temperature (C)]]*OO[[#This Row],[10]]/SUM(OO[10])</f>
        <v>8.8459944785224676E-3</v>
      </c>
      <c r="M85" s="10">
        <f>3/24*OO[[#This Row],[69 (27JUN1985 12:00:00)-Water Temperature (C)]]*OO[[#This Row],[11]]/SUM(OO[11])</f>
        <v>2.2754988744316169E-3</v>
      </c>
      <c r="N85" s="10">
        <f>3/24*OO[[#This Row],[70 (27JUN1985 15:00:00)-Water Temperature (C)]]*OO[[#This Row],[12]]/SUM(OO[12])</f>
        <v>5.2847424026156772E-4</v>
      </c>
      <c r="O85" s="10">
        <f>3/24*OO[[#This Row],[71 (27JUN1985 18:00:00)-Water Temperature (C)]]*OO[[#This Row],[13]]/SUM(OO[13])</f>
        <v>1.2338054427308507E-4</v>
      </c>
      <c r="P85" s="10">
        <f>3/24*OO[[#This Row],[72 (27JUN1985 21:00:00)-Water Temperature (C)]]*OO[[#This Row],[14]]/SUM(OO[14])</f>
        <v>3.7951506886732772E-5</v>
      </c>
      <c r="Q85" s="10">
        <f>3/24*OO[[#This Row],[73 (28JUN1985 00:00:00)-Water Temperature (C)]]*OO[[#This Row],[15]]/SUM(OO[15])</f>
        <v>2.2191571863892308E-5</v>
      </c>
      <c r="R85" s="10">
        <f>3/24*OO[[#This Row],[74 (28JUN1985 03:00:00)-Water Temperature (C)]]*OO[[#This Row],[16]]/SUM(OO[16])</f>
        <v>2.2419283955338521E-5</v>
      </c>
      <c r="S85" s="10">
        <f>3/24*OO[[#This Row],[75 (28JUN1985 06:00:00)-Water Temperature (C)]]*OO[[#This Row],[17]]/SUM(OO[17])</f>
        <v>2.6534694834561413E-5</v>
      </c>
      <c r="T85" s="10">
        <f>3/24*OO[[#This Row],[76 (28JUN1985 09:00:00)-Water Temperature (C)]]*OO[[#This Row],[18]]/SUM(OO[18])</f>
        <v>3.0551423583456159E-5</v>
      </c>
      <c r="U85" s="10">
        <f>3/24*OO[[#This Row],[77 (28JUN1985 12:00:00)-Water Temperature (C)]]*OO[[#This Row],[19]]/SUM(OO[19])</f>
        <v>3.1296242501973322E-5</v>
      </c>
      <c r="V85" s="10">
        <f>3/24000000*OO[[#This Row],[78 (28JUN1985 15:00:00)-Water Temperature (C)]]*OO[[#This Row],[20]]</f>
        <v>2.9999503419062498E-5</v>
      </c>
      <c r="W85" s="10">
        <f>3/24000000*OO[[#This Row],[79 (28JUN1985 18:00:00)-Water Temperature (C)]]*OO[[#This Row],[21]]</f>
        <v>2.6061185332407498E-5</v>
      </c>
      <c r="X85" s="10">
        <f>3/24000000*OO[[#This Row],[80 (28JUN1985 21:00:00)-Water Temperature (C)]]*OO[[#This Row],[22]]</f>
        <v>2.181309633344E-5</v>
      </c>
      <c r="Y85" s="10">
        <f>3/24000000*OO[[#This Row],[81 (29JUN1985 00:00:00)-Water Temperature (C)]]*OO[[#This Row],[23]]</f>
        <v>1.7958775454702502E-5</v>
      </c>
      <c r="Z85" s="10">
        <f>3/24000000*OO[[#This Row],[82 (29JUN1985 03:00:00)-Water Temperature (C)]]*OO[[#This Row],[24]]</f>
        <v>1.4486849835224999E-5</v>
      </c>
      <c r="AA85" s="10">
        <f>3/24000000*OO[[#This Row],[83 (29JUN1985 06:00:00)-Water Temperature (C)]]*OO[[#This Row],[25]]</f>
        <v>1.1416143502529999E-5</v>
      </c>
      <c r="AB85" s="10">
        <f>3/24000000*OO[[#This Row],[84 (29JUN1985 09:00:00)-Water Temperature (C)]]*OO[[#This Row],[26]]</f>
        <v>8.9697288682575005E-6</v>
      </c>
      <c r="AC85" s="10">
        <f>3/24000000*OO[[#This Row],[85 (29JUN1985 12:00:00)-Water Temperature (C)]]*OO[[#This Row],[27]]</f>
        <v>7.1907484479187501E-6</v>
      </c>
      <c r="AD85" s="10">
        <f>3/24000000*OO[[#This Row],[86 (29JUN1985 15:00:00)-Water Temperature (C)]]*OO[[#This Row],[28]]</f>
        <v>6.2229980859375004E-6</v>
      </c>
      <c r="AE85" s="10">
        <f>3/24000000*OO[[#This Row],[88 (29JUN1985 21:00:00)-Water Temperature (C)]]*OO[[#This Row],[30]]</f>
        <v>5.050370842615E-6</v>
      </c>
      <c r="AF85" s="10">
        <f>3/24000000*OO[[#This Row],[88 (29JUN1985 21:00:00)-Water Temperature (C)]]*OO[[#This Row],[30]]</f>
        <v>5.050370842615E-6</v>
      </c>
      <c r="AG85" s="10">
        <f>3/24000000*OO[[#This Row],[89 (30JUN1985 00:00:00)-Water Temperature (C)]]*OO[[#This Row],[31]]</f>
        <v>4.6951105982399999E-6</v>
      </c>
      <c r="AH85" s="10">
        <f>3/24000000*OO[[#This Row],[90 (30JUN1985 03:00:00)-Water Temperature (C)]]*OO[[#This Row],[32]]</f>
        <v>4.4688457736162497E-6</v>
      </c>
      <c r="AI85" s="10">
        <f>3/24000000*OO[[#This Row],[91 (30JUN1985 06:00:00)-Water Temperature (C)]]*OO[[#This Row],[33]]</f>
        <v>4.2102827461049999E-6</v>
      </c>
      <c r="AJ85" s="10">
        <f>3/24000000*OO[[#This Row],[92 (30JUN1985 09:00:00)-Water Temperature (C)]]*OO[[#This Row],[34]]</f>
        <v>3.9900462827399992E-6</v>
      </c>
      <c r="AK85" s="10">
        <f>3/24000000*OO[[#This Row],[93 (30JUN1985 12:00:00)-Water Temperature (C)]]*OO[[#This Row],[35]]</f>
        <v>3.9087741063588748E-6</v>
      </c>
      <c r="AL85" s="10">
        <f>3/24000000*OO[[#This Row],[94 (30JUN1985 15:00:00)-Water Temperature (C)]]*OO[[#This Row],[36]]</f>
        <v>3.9591094425749999E-6</v>
      </c>
      <c r="AM85" s="10">
        <f>3/24000000*OO[[#This Row],[95 (30JUN1985 18:00:00)-Water Temperature (C)]]*OO[[#This Row],[37]]</f>
        <v>3.86339022403425E-6</v>
      </c>
      <c r="AN85" s="10">
        <f>3/24000000*OO[[#This Row],[96 (30JUN1985 21:00:00)-Water Temperature (C)]]*OO[[#This Row],[38]]</f>
        <v>3.4573707838874997E-6</v>
      </c>
      <c r="AO85" s="10">
        <f>3/24000000*OO[[#This Row],[97 (01JUL1985 00:00:00)-Water Temperature (C)]]*OO[[#This Row],[39]]</f>
        <v>3.1157021906757495E-6</v>
      </c>
      <c r="AP85" s="10">
        <f>3/24000000*OO[[#This Row],[98 (01JUL1985 03:00:00)-Water Temperature (C)]]*OO[[#This Row],[40]]</f>
        <v>2.852701125303375E-6</v>
      </c>
      <c r="AQ85" s="10">
        <f>3/24000000*OO[[#This Row],[99 (01JUL1985 06:00:00)-Water Temperature (C)]]*OO[[#This Row],[41]]</f>
        <v>2.6520954087153751E-6</v>
      </c>
      <c r="AR85" s="10">
        <f>3/24000000*OO[[#This Row],[100 (01JUL1985 09:00:00)-Water Temperature (C)]]*OO[[#This Row],[42]]</f>
        <v>2.5642397832899995E-6</v>
      </c>
      <c r="AS85" s="10">
        <f>3/24000000*OO[[#This Row],[101 (01JUL1985 12:00:00)-Water Temperature (C)]]*OO[[#This Row],[43]]</f>
        <v>2.5370353151437499E-6</v>
      </c>
      <c r="AT85" s="10">
        <f>3/24000000*OO[[#This Row],[102 (01JUL1985 15:00:00)-Water Temperature (C)]]*OO[[#This Row],[44]]</f>
        <v>2.5225690744862503E-6</v>
      </c>
      <c r="AU85" s="10">
        <f>3/24000000*OO[[#This Row],[103 (01JUL1985 18:00:00)-Water Temperature (C)]]*OO[[#This Row],[45]]</f>
        <v>2.36154641198725E-6</v>
      </c>
      <c r="AV85" s="10">
        <f>3/24000000*OO[[#This Row],[104 (01JUL1985 21:00:00)-Water Temperature (C)]]*OO[[#This Row],[46]]</f>
        <v>2.0886324955322497E-6</v>
      </c>
      <c r="AW85" s="10">
        <f>3/24000000*OO[[#This Row],[105 (02JUL1985 00:00:00)-Water Temperature (C)]]*OO[[#This Row],[47]]</f>
        <v>1.7921773657218749E-6</v>
      </c>
      <c r="AX85" s="10">
        <f>3/24000000*OO[[#This Row],[106 (02JUL1985 03:00:00)-Water Temperature (C)]]*OO[[#This Row],[48]]</f>
        <v>1.5713103851567498E-6</v>
      </c>
      <c r="AY85" s="10">
        <f>3/24000000*OO[[#This Row],[107 (02JUL1985 06:00:00)-Water Temperature (C)]]*OO[[#This Row],[49]]</f>
        <v>1.4424934935862499E-6</v>
      </c>
      <c r="AZ85" s="10">
        <f>3/24000000*OO[[#This Row],[108 (02JUL1985 09:00:00)-Water Temperature (C)]]*OO[[#This Row],[50]]</f>
        <v>1.45696764655125E-6</v>
      </c>
      <c r="BA85" s="10">
        <f>3/24000000*OO[[#This Row],[109 (02JUL1985 12:00:00)-Water Temperature (C)]]*OO[[#This Row],[51]]</f>
        <v>1.4765315475137498E-6</v>
      </c>
      <c r="BB85" s="10">
        <f>3/24000000*OO[[#This Row],[110 (02JUL1985 15:00:00)-Water Temperature (C)]]*OO[[#This Row],[52]]</f>
        <v>1.539367702644E-6</v>
      </c>
      <c r="BC85" s="10">
        <f>3/24000000*OO[[#This Row],[111 (02JUL1985 18:00:00)-Water Temperature (C)]]*OO[[#This Row],[53]]</f>
        <v>1.5308490347662499E-6</v>
      </c>
      <c r="BD85" s="10">
        <f>3/24000000*OO[[#This Row],[112 (02JUL1985 21:00:00)-Water Temperature (C)]]*OO[[#This Row],[54]]</f>
        <v>1.454631766384625E-6</v>
      </c>
      <c r="BE85" s="10">
        <f>3/24000000*OO[[#This Row],[113 (03JUL1985 00:00:00)-Water Temperature (C)]]*OO[[#This Row],[55]]</f>
        <v>1.3913596900644999E-6</v>
      </c>
      <c r="BF85" s="10">
        <f>3/24000000*OO[[#This Row],[114 (03JUL1985 03:00:00)-Water Temperature (C)]]*OO[[#This Row],[56]]</f>
        <v>1.3236470142317499E-6</v>
      </c>
      <c r="BG85" s="10">
        <f>3/24000000*OO[[#This Row],[115 (03JUL1985 06:00:00)-Water Temperature (C)]]*OO[[#This Row],[57]]</f>
        <v>1.2744621915199999E-6</v>
      </c>
      <c r="BH85" s="10">
        <f>3/24000000*OO[[#This Row],[116 (03JUL1985 09:00:00)-Water Temperature (C)]]*OO[[#This Row],[58]]</f>
        <v>1.30017449638E-6</v>
      </c>
      <c r="BI85" s="10">
        <f>3/24000000*OO[[#This Row],[117 (03JUL1985 12:00:00)-Water Temperature (C)]]*OO[[#This Row],[59]]</f>
        <v>1.38855435180075E-6</v>
      </c>
      <c r="BJ85" s="10">
        <f>3/24000000*OO[[#This Row],[118 (03JUL1985 15:00:00)-Water Temperature (C)]]*OO[[#This Row],[60]]</f>
        <v>1.474476302715E-6</v>
      </c>
      <c r="BK85" s="10">
        <f>3/24000000*OO[[#This Row],[119 (03JUL1985 18:00:00)-Water Temperature (C)]]*OO[[#This Row],[61]]</f>
        <v>1.4741930390783747E-6</v>
      </c>
      <c r="BL85" s="10">
        <f>3/24000000*OO[[#This Row],[120 (03JUL1985 21:00:00)-Water Temperature (C)]]*OO[[#This Row],[62]]</f>
        <v>1.4151412995149998E-6</v>
      </c>
      <c r="BM85" s="10">
        <f>3/24000000*OO[[#This Row],[121 (04JUL1985 00:00:00)-Water Temperature (C)]]*OO[[#This Row],[63]]</f>
        <v>1.3601456244279998E-6</v>
      </c>
      <c r="BN85" s="10">
        <f>3/24000000*OO[[#This Row],[122 (04JUL1985 03:00:00)-Water Temperature (C)]]*OO[[#This Row],[64]]</f>
        <v>1.2941633008069997E-6</v>
      </c>
      <c r="BO85" s="10">
        <f>3/24000000*OO[[#This Row],[123 (04JUL1985 06:00:00)-Water Temperature (C)]]*OO[[#This Row],[65]]</f>
        <v>1.2258370002156249E-6</v>
      </c>
      <c r="BP85" s="10">
        <f>3/24000000*OO[[#This Row],[124 (04JUL1985 09:00:00)-Water Temperature (C)]]*OO[[#This Row],[66]]</f>
        <v>1.209672176048E-6</v>
      </c>
      <c r="BQ85" s="10">
        <f>3/24000000*OO[[#This Row],[125 (04JUL1985 12:00:00)-Water Temperature (C)]]*OO[[#This Row],[67]]</f>
        <v>1.16554433809125E-6</v>
      </c>
      <c r="BR85" s="10">
        <f>3/24000000*OO[[#This Row],[126 (04JUL1985 15:00:00)-Water Temperature (C)]]*OO[[#This Row],[68]]</f>
        <v>1.0861587199124999E-6</v>
      </c>
      <c r="BS85" s="10">
        <f>3/24000000*OO[[#This Row],[127 (04JUL1985 18:00:00)-Water Temperature (C)]]*OO[[#This Row],[69]]</f>
        <v>9.4688023683275004E-7</v>
      </c>
      <c r="BT85" s="10">
        <f>3/24000000*OO[[#This Row],[128 (04JUL1985 21:00:00)-Water Temperature (C)]]*OO[[#This Row],[70]]</f>
        <v>7.9023569505E-7</v>
      </c>
      <c r="BU85" s="10">
        <f>3/24000000*OO[[#This Row],[129 (05JUL1985 00:00:00)-Water Temperature (C)]]*OO[[#This Row],[71]]</f>
        <v>6.5192421068512504E-7</v>
      </c>
      <c r="BV85" s="10">
        <f>3/24000000*OO[[#This Row],[130 (05JUL1985 03:00:00)-Water Temperature (C)]]*OO[[#This Row],[72]]</f>
        <v>5.607417082669999E-7</v>
      </c>
      <c r="BW85" s="10">
        <f>3/24000000*OO[[#This Row],[131 (05JUL1985 06:00:00)-Water Temperature (C)]]*OO[[#This Row],[73]]</f>
        <v>5.1739406468749998E-7</v>
      </c>
      <c r="BX85" s="10">
        <f>3/24000000*OO[[#This Row],[132 (05JUL1985 09:00:00)-Water Temperature (C)]]*OO[[#This Row],[74]]</f>
        <v>5.3311560155199991E-7</v>
      </c>
      <c r="BY85" s="10">
        <f>3/24000000*OO[[#This Row],[133 (05JUL1985 12:00:00)-Water Temperature (C)]]*OO[[#This Row],[75]]</f>
        <v>5.9905850083500003E-7</v>
      </c>
      <c r="BZ85" s="10">
        <f>3/24000000*OO[[#This Row],[134 (05JUL1985 15:00:00)-Water Temperature (C)]]*OO[[#This Row],[76]]</f>
        <v>6.8121680685224994E-7</v>
      </c>
      <c r="CA85" s="10">
        <f>3/24000000*OO[[#This Row],[135 (05JUL1985 18:00:00)-Water Temperature (C)]]*OO[[#This Row],[77]]</f>
        <v>7.2414359034374992E-7</v>
      </c>
      <c r="CB85" s="10">
        <f>3/24000000*OO[[#This Row],[136 (05JUL1985 21:00:00)-Water Temperature (C)]]*OO[[#This Row],[78]]</f>
        <v>7.4101317813074994E-7</v>
      </c>
      <c r="CC85" s="10">
        <f>3/24000000*OO[[#This Row],[137 (06JUL1985 00:00:00)-Water Temperature (C)]]*OO[[#This Row],[79]]</f>
        <v>7.5706008957149999E-7</v>
      </c>
      <c r="CD85" s="10">
        <f>3/24000000*OO[[#This Row],[138 (06JUL1985 03:00:00)-Water Temperature (C)]]*OO[[#This Row],[80]]</f>
        <v>7.5010196137274992E-7</v>
      </c>
      <c r="CE85" s="10">
        <f>3/24000000*OO[[#This Row],[139 (06JUL1985 06:00:00)-Water Temperature (C)]]*OO[[#This Row],[81]]</f>
        <v>7.19028739396125E-7</v>
      </c>
      <c r="CF85" s="10">
        <f>3/24000000*OO[[#This Row],[140 (06JUL1985 09:00:00)-Water Temperature (C)]]*OO[[#This Row],[82]]</f>
        <v>6.9923299470437497E-7</v>
      </c>
      <c r="CG85" s="10">
        <f>3/24000000*OO[[#This Row],[141 (06JUL1985 12:00:00)-Water Temperature (C)]]*OO[[#This Row],[83]]</f>
        <v>6.9055627825799989E-7</v>
      </c>
      <c r="CH85" s="10">
        <f>3/24000000*OO[[#This Row],[142 (06JUL1985 15:00:00)-Water Temperature (C)]]*OO[[#This Row],[84]]</f>
        <v>6.5374902853687495E-7</v>
      </c>
      <c r="CI85" s="10">
        <f>3/24000000*OO[[#This Row],[143 (06JUL1985 18:00:00)-Water Temperature (C)]]*OO[[#This Row],[85]]</f>
        <v>5.9571921137099989E-7</v>
      </c>
      <c r="CJ85" s="10">
        <f>3/24000000*OO[[#This Row],[144 (06JUL1985 21:00:00)-Water Temperature (C)]]*OO[[#This Row],[86]]</f>
        <v>5.0468050410850007E-7</v>
      </c>
      <c r="CK85" s="10">
        <f>3/24000000*OO[[#This Row],[145 (07JUL1985 00:00:00)-Water Temperature (C)]]*OO[[#This Row],[87]]</f>
        <v>4.2301381369000002E-7</v>
      </c>
      <c r="CL85" s="10">
        <f>3/24000000*OO[[#This Row],[146 (07JUL1985 03:00:00)-Water Temperature (C)]]*OO[[#This Row],[88]]</f>
        <v>3.7065236956799993E-7</v>
      </c>
      <c r="CM85" s="10">
        <f>3/24000000*OO[[#This Row],[147 (07JUL1985 06:00:00)-Water Temperature (C)]]*OO[[#This Row],[89]]</f>
        <v>3.4341026709374997E-7</v>
      </c>
      <c r="CN85" s="10">
        <f>3/24000000*OO[[#This Row],[148 (07JUL1985 09:00:00)-Water Temperature (C)]]*OO[[#This Row],[90]]</f>
        <v>3.4243494663712503E-7</v>
      </c>
      <c r="CO85" s="10">
        <f>3/24000000*OO[[#This Row],[149 (07JUL1985 12:00:00)-Water Temperature (C)]]*OO[[#This Row],[91]]</f>
        <v>3.4635580986325001E-7</v>
      </c>
      <c r="CP85" s="10">
        <f>3/24000000*OO[[#This Row],[150 (07JUL1985 15:00:00)-Water Temperature (C)]]*OO[[#This Row],[92]]</f>
        <v>3.5833412826312501E-7</v>
      </c>
      <c r="CQ85" s="10">
        <f>3/24000000*OO[[#This Row],[151 (07JUL1985 18:00:00)-Water Temperature (C)]]*OO[[#This Row],[93]]</f>
        <v>3.7568199985624997E-7</v>
      </c>
      <c r="CR85" s="10">
        <f>3/24000000*OO[[#This Row],[152 (07JUL1985 21:00:00)-Water Temperature (C)]]*OO[[#This Row],[94]]</f>
        <v>3.6936144258749994E-7</v>
      </c>
      <c r="CS85" s="10">
        <f>3/24000000*OO[[#This Row],[153 (08JUL1985 00:00:00)-Water Temperature (C)]]*OO[[#This Row],[95]]</f>
        <v>3.5503891508374992E-7</v>
      </c>
      <c r="CT85" s="10">
        <f>3/24000000*OO[[#This Row],[154 (08JUL1985 03:00:00)-Water Temperature (C)]]*OO[[#This Row],[96]]</f>
        <v>3.4702541774899995E-7</v>
      </c>
      <c r="CU85" s="10">
        <f>3/24000000*OO[[#This Row],[155 (08JUL1985 06:00:00)-Water Temperature (C)]]*OO[[#This Row],[97]]</f>
        <v>3.3685108319175001E-7</v>
      </c>
      <c r="CV85" s="10">
        <f>3/24000000*OO[[#This Row],[156 (08JUL1985 09:00:00)-Water Temperature (C)]]*OO[[#This Row],[98]]</f>
        <v>3.3674768791424996E-7</v>
      </c>
      <c r="CW85" s="10">
        <f>3/24000000*OO[[#This Row],[157 (08JUL1985 12:00:00)-Water Temperature (C)]]*OO[[#This Row],[99]]</f>
        <v>3.2280885350909998E-7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1.369170829403042E-35</v>
      </c>
      <c r="D86" s="10">
        <f>3/24*OO[[#This Row],[60 (26JUN1985 09:00:00)-Water Temperature (C)]]*OO[[#This Row],[2]]/SUM(OO[2])</f>
        <v>5.9163279567239048E-22</v>
      </c>
      <c r="E86" s="10">
        <f>3/24*OO[[#This Row],[61 (26JUN1985 12:00:00)-Water Temperature (C)]]*OO[[#This Row],[3]]/SUM(OO[3])</f>
        <v>7.2721822778921731E-12</v>
      </c>
      <c r="F86" s="10">
        <f>3/24*OO[[#This Row],[62 (26JUN1985 15:00:00)-Water Temperature (C)]]*OO[[#This Row],[4]]/SUM(OO[4])</f>
        <v>5.8656316069988279E-6</v>
      </c>
      <c r="G86" s="10">
        <f>3/24*OO[[#This Row],[63 (26JUN1985 18:00:00)-Water Temperature (C)]]*OO[[#This Row],[5]]/SUM(OO[5])</f>
        <v>1.4969731207194047E-3</v>
      </c>
      <c r="H86" s="10">
        <f>3/24*OO[[#This Row],[64 (26JUN1985 21:00:00)-Water Temperature (C)]]*OO[[#This Row],[6]]/SUM(OO[6])</f>
        <v>1.8200978940623062E-2</v>
      </c>
      <c r="I86" s="10">
        <f>3/24*OO[[#This Row],[65 (27JUN1985 00:00:00)-Water Temperature (C)]]*OO[[#This Row],[7]]/SUM(OO[7])</f>
        <v>4.4270596650443778E-2</v>
      </c>
      <c r="J86" s="10">
        <f>3/24*OO[[#This Row],[66 (27JUN1985 03:00:00)-Water Temperature (C)]]*OO[[#This Row],[8]]/SUM(OO[8])</f>
        <v>4.0220628831562452E-2</v>
      </c>
      <c r="K86" s="10">
        <f>3/24*OO[[#This Row],[67 (27JUN1985 06:00:00)-Water Temperature (C)]]*OO[[#This Row],[9]]/SUM(OO[9])</f>
        <v>1.9417650657914093E-2</v>
      </c>
      <c r="L86" s="10">
        <f>3/24*OO[[#This Row],[68 (27JUN1985 09:00:00)-Water Temperature (C)]]*OO[[#This Row],[10]]/SUM(OO[10])</f>
        <v>6.4710197227744043E-3</v>
      </c>
      <c r="M86" s="10">
        <f>3/24*OO[[#This Row],[69 (27JUN1985 12:00:00)-Water Temperature (C)]]*OO[[#This Row],[11]]/SUM(OO[11])</f>
        <v>1.6933898945798295E-3</v>
      </c>
      <c r="N86" s="10">
        <f>3/24*OO[[#This Row],[70 (27JUN1985 15:00:00)-Water Temperature (C)]]*OO[[#This Row],[12]]/SUM(OO[12])</f>
        <v>3.9547913765241601E-4</v>
      </c>
      <c r="O86" s="10">
        <f>3/24*OO[[#This Row],[71 (27JUN1985 18:00:00)-Water Temperature (C)]]*OO[[#This Row],[13]]/SUM(OO[13])</f>
        <v>9.1085287238304471E-5</v>
      </c>
      <c r="P86" s="10">
        <f>3/24*OO[[#This Row],[72 (27JUN1985 21:00:00)-Water Temperature (C)]]*OO[[#This Row],[14]]/SUM(OO[14])</f>
        <v>2.679201429331008E-5</v>
      </c>
      <c r="Q86" s="10">
        <f>3/24*OO[[#This Row],[73 (28JUN1985 00:00:00)-Water Temperature (C)]]*OO[[#This Row],[15]]/SUM(OO[15])</f>
        <v>1.4812427148864512E-5</v>
      </c>
      <c r="R86" s="10">
        <f>3/24*OO[[#This Row],[74 (28JUN1985 03:00:00)-Water Temperature (C)]]*OO[[#This Row],[16]]/SUM(OO[16])</f>
        <v>1.4552013683016101E-5</v>
      </c>
      <c r="S86" s="10">
        <f>3/24*OO[[#This Row],[75 (28JUN1985 06:00:00)-Water Temperature (C)]]*OO[[#This Row],[17]]/SUM(OO[17])</f>
        <v>1.7221664209869079E-5</v>
      </c>
      <c r="T86" s="10">
        <f>3/24*OO[[#This Row],[76 (28JUN1985 09:00:00)-Water Temperature (C)]]*OO[[#This Row],[18]]/SUM(OO[18])</f>
        <v>2.0061841374106484E-5</v>
      </c>
      <c r="U86" s="10">
        <f>3/24*OO[[#This Row],[77 (28JUN1985 12:00:00)-Water Temperature (C)]]*OO[[#This Row],[19]]/SUM(OO[19])</f>
        <v>2.0744285578800442E-5</v>
      </c>
      <c r="V86" s="10">
        <f>3/24000000*OO[[#This Row],[78 (28JUN1985 15:00:00)-Water Temperature (C)]]*OO[[#This Row],[20]]</f>
        <v>2.0003580836527501E-5</v>
      </c>
      <c r="W86" s="10">
        <f>3/24000000*OO[[#This Row],[79 (28JUN1985 18:00:00)-Water Temperature (C)]]*OO[[#This Row],[21]]</f>
        <v>1.7437533777160001E-5</v>
      </c>
      <c r="X86" s="10">
        <f>3/24000000*OO[[#This Row],[80 (28JUN1985 21:00:00)-Water Temperature (C)]]*OO[[#This Row],[22]]</f>
        <v>1.45893219309E-5</v>
      </c>
      <c r="Y86" s="10">
        <f>3/24000000*OO[[#This Row],[81 (29JUN1985 00:00:00)-Water Temperature (C)]]*OO[[#This Row],[23]]</f>
        <v>1.2022584051318752E-5</v>
      </c>
      <c r="Z86" s="10">
        <f>3/24000000*OO[[#This Row],[82 (29JUN1985 03:00:00)-Water Temperature (C)]]*OO[[#This Row],[24]]</f>
        <v>9.7183329176549975E-6</v>
      </c>
      <c r="AA86" s="10">
        <f>3/24000000*OO[[#This Row],[83 (29JUN1985 06:00:00)-Water Temperature (C)]]*OO[[#This Row],[25]]</f>
        <v>7.7022027024899996E-6</v>
      </c>
      <c r="AB86" s="10">
        <f>3/24000000*OO[[#This Row],[84 (29JUN1985 09:00:00)-Water Temperature (C)]]*OO[[#This Row],[26]]</f>
        <v>6.1000920525062494E-6</v>
      </c>
      <c r="AC86" s="10">
        <f>3/24000000*OO[[#This Row],[85 (29JUN1985 12:00:00)-Water Temperature (C)]]*OO[[#This Row],[27]]</f>
        <v>4.9090397015024996E-6</v>
      </c>
      <c r="AD86" s="10">
        <f>3/24000000*OO[[#This Row],[86 (29JUN1985 15:00:00)-Water Temperature (C)]]*OO[[#This Row],[28]]</f>
        <v>4.2463740144837495E-6</v>
      </c>
      <c r="AE86" s="10">
        <f>3/24000000*OO[[#This Row],[88 (29JUN1985 21:00:00)-Water Temperature (C)]]*OO[[#This Row],[30]]</f>
        <v>3.3692941072642501E-6</v>
      </c>
      <c r="AF86" s="10">
        <f>3/24000000*OO[[#This Row],[88 (29JUN1985 21:00:00)-Water Temperature (C)]]*OO[[#This Row],[30]]</f>
        <v>3.3692941072642501E-6</v>
      </c>
      <c r="AG86" s="10">
        <f>3/24000000*OO[[#This Row],[89 (30JUN1985 00:00:00)-Water Temperature (C)]]*OO[[#This Row],[31]]</f>
        <v>3.1057014701074997E-6</v>
      </c>
      <c r="AH86" s="10">
        <f>3/24000000*OO[[#This Row],[90 (30JUN1985 03:00:00)-Water Temperature (C)]]*OO[[#This Row],[32]]</f>
        <v>2.9571700308360001E-6</v>
      </c>
      <c r="AI86" s="10">
        <f>3/24000000*OO[[#This Row],[91 (30JUN1985 06:00:00)-Water Temperature (C)]]*OO[[#This Row],[33]]</f>
        <v>2.7903340587955002E-6</v>
      </c>
      <c r="AJ86" s="10">
        <f>3/24000000*OO[[#This Row],[92 (30JUN1985 09:00:00)-Water Temperature (C)]]*OO[[#This Row],[34]]</f>
        <v>2.6513915578659996E-6</v>
      </c>
      <c r="AK86" s="10">
        <f>3/24000000*OO[[#This Row],[93 (30JUN1985 12:00:00)-Water Temperature (C)]]*OO[[#This Row],[35]]</f>
        <v>2.60452846949525E-6</v>
      </c>
      <c r="AL86" s="10">
        <f>3/24000000*OO[[#This Row],[94 (30JUN1985 15:00:00)-Water Temperature (C)]]*OO[[#This Row],[36]]</f>
        <v>2.6501635619000004E-6</v>
      </c>
      <c r="AM86" s="10">
        <f>3/24000000*OO[[#This Row],[95 (30JUN1985 18:00:00)-Water Temperature (C)]]*OO[[#This Row],[37]]</f>
        <v>2.5886786175487504E-6</v>
      </c>
      <c r="AN86" s="10">
        <f>3/24000000*OO[[#This Row],[96 (30JUN1985 21:00:00)-Water Temperature (C)]]*OO[[#This Row],[38]]</f>
        <v>2.3034166703611248E-6</v>
      </c>
      <c r="AO86" s="10">
        <f>3/24000000*OO[[#This Row],[97 (01JUL1985 00:00:00)-Water Temperature (C)]]*OO[[#This Row],[39]]</f>
        <v>2.0676550262999998E-6</v>
      </c>
      <c r="AP86" s="10">
        <f>3/24000000*OO[[#This Row],[98 (01JUL1985 03:00:00)-Water Temperature (C)]]*OO[[#This Row],[40]]</f>
        <v>1.89207293678625E-6</v>
      </c>
      <c r="AQ86" s="10">
        <f>3/24000000*OO[[#This Row],[99 (01JUL1985 06:00:00)-Water Temperature (C)]]*OO[[#This Row],[41]]</f>
        <v>1.759913898331875E-6</v>
      </c>
      <c r="AR86" s="10">
        <f>3/24000000*OO[[#This Row],[100 (01JUL1985 09:00:00)-Water Temperature (C)]]*OO[[#This Row],[42]]</f>
        <v>1.7059043809721249E-6</v>
      </c>
      <c r="AS86" s="10">
        <f>3/24000000*OO[[#This Row],[101 (01JUL1985 12:00:00)-Water Temperature (C)]]*OO[[#This Row],[43]]</f>
        <v>1.6879082073656249E-6</v>
      </c>
      <c r="AT86" s="10">
        <f>3/24000000*OO[[#This Row],[102 (01JUL1985 15:00:00)-Water Temperature (C)]]*OO[[#This Row],[44]]</f>
        <v>1.68033152440625E-6</v>
      </c>
      <c r="AU86" s="10">
        <f>3/24000000*OO[[#This Row],[103 (01JUL1985 18:00:00)-Water Temperature (C)]]*OO[[#This Row],[45]]</f>
        <v>1.5744510322541247E-6</v>
      </c>
      <c r="AV86" s="10">
        <f>3/24000000*OO[[#This Row],[104 (01JUL1985 21:00:00)-Water Temperature (C)]]*OO[[#This Row],[46]]</f>
        <v>1.393957689305625E-6</v>
      </c>
      <c r="AW86" s="10">
        <f>3/24000000*OO[[#This Row],[105 (02JUL1985 00:00:00)-Water Temperature (C)]]*OO[[#This Row],[47]]</f>
        <v>1.1944211187543751E-6</v>
      </c>
      <c r="AX86" s="10">
        <f>3/24000000*OO[[#This Row],[106 (02JUL1985 03:00:00)-Water Temperature (C)]]*OO[[#This Row],[48]]</f>
        <v>1.0449195306543749E-6</v>
      </c>
      <c r="AY86" s="10">
        <f>3/24000000*OO[[#This Row],[107 (02JUL1985 06:00:00)-Water Temperature (C)]]*OO[[#This Row],[49]]</f>
        <v>9.5744983551262495E-7</v>
      </c>
      <c r="AZ86" s="10">
        <f>3/24000000*OO[[#This Row],[108 (02JUL1985 09:00:00)-Water Temperature (C)]]*OO[[#This Row],[50]]</f>
        <v>9.7127028101612518E-7</v>
      </c>
      <c r="BA86" s="10">
        <f>3/24000000*OO[[#This Row],[109 (02JUL1985 12:00:00)-Water Temperature (C)]]*OO[[#This Row],[51]]</f>
        <v>9.8546181709800024E-7</v>
      </c>
      <c r="BB86" s="10">
        <f>3/24000000*OO[[#This Row],[110 (02JUL1985 15:00:00)-Water Temperature (C)]]*OO[[#This Row],[52]]</f>
        <v>1.0285555602209999E-6</v>
      </c>
      <c r="BC86" s="10">
        <f>3/24000000*OO[[#This Row],[111 (02JUL1985 18:00:00)-Water Temperature (C)]]*OO[[#This Row],[53]]</f>
        <v>1.0205284043579999E-6</v>
      </c>
      <c r="BD86" s="10">
        <f>3/24000000*OO[[#This Row],[112 (02JUL1985 21:00:00)-Water Temperature (C)]]*OO[[#This Row],[54]]</f>
        <v>9.6349119286700004E-7</v>
      </c>
      <c r="BE86" s="10">
        <f>3/24000000*OO[[#This Row],[113 (03JUL1985 00:00:00)-Water Temperature (C)]]*OO[[#This Row],[55]]</f>
        <v>9.2028210869999989E-7</v>
      </c>
      <c r="BF86" s="10">
        <f>3/24000000*OO[[#This Row],[114 (03JUL1985 03:00:00)-Water Temperature (C)]]*OO[[#This Row],[56]]</f>
        <v>8.7568463882849998E-7</v>
      </c>
      <c r="BG86" s="10">
        <f>3/24000000*OO[[#This Row],[115 (03JUL1985 06:00:00)-Water Temperature (C)]]*OO[[#This Row],[57]]</f>
        <v>8.4422822244225008E-7</v>
      </c>
      <c r="BH86" s="10">
        <f>3/24000000*OO[[#This Row],[116 (03JUL1985 09:00:00)-Water Temperature (C)]]*OO[[#This Row],[58]]</f>
        <v>8.6610999775025002E-7</v>
      </c>
      <c r="BI86" s="10">
        <f>3/24000000*OO[[#This Row],[117 (03JUL1985 12:00:00)-Water Temperature (C)]]*OO[[#This Row],[59]]</f>
        <v>9.2940229854587485E-7</v>
      </c>
      <c r="BJ86" s="10">
        <f>3/24000000*OO[[#This Row],[118 (03JUL1985 15:00:00)-Water Temperature (C)]]*OO[[#This Row],[60]]</f>
        <v>9.8732199316799999E-7</v>
      </c>
      <c r="BK86" s="10">
        <f>3/24000000*OO[[#This Row],[119 (03JUL1985 18:00:00)-Water Temperature (C)]]*OO[[#This Row],[61]]</f>
        <v>9.8198186765624985E-7</v>
      </c>
      <c r="BL86" s="10">
        <f>3/24000000*OO[[#This Row],[120 (03JUL1985 21:00:00)-Water Temperature (C)]]*OO[[#This Row],[62]]</f>
        <v>9.3657102350624987E-7</v>
      </c>
      <c r="BM86" s="10">
        <f>3/24000000*OO[[#This Row],[121 (04JUL1985 00:00:00)-Water Temperature (C)]]*OO[[#This Row],[63]]</f>
        <v>8.9894946043349996E-7</v>
      </c>
      <c r="BN86" s="10">
        <f>3/24000000*OO[[#This Row],[122 (04JUL1985 03:00:00)-Water Temperature (C)]]*OO[[#This Row],[64]]</f>
        <v>8.5628621395162492E-7</v>
      </c>
      <c r="BO86" s="10">
        <f>3/24000000*OO[[#This Row],[123 (04JUL1985 06:00:00)-Water Temperature (C)]]*OO[[#This Row],[65]]</f>
        <v>8.1173077112625007E-7</v>
      </c>
      <c r="BP86" s="10">
        <f>3/24000000*OO[[#This Row],[124 (04JUL1985 09:00:00)-Water Temperature (C)]]*OO[[#This Row],[66]]</f>
        <v>8.0359655342874988E-7</v>
      </c>
      <c r="BQ86" s="10">
        <f>3/24000000*OO[[#This Row],[125 (04JUL1985 12:00:00)-Water Temperature (C)]]*OO[[#This Row],[67]]</f>
        <v>7.7492235125824982E-7</v>
      </c>
      <c r="BR86" s="10">
        <f>3/24000000*OO[[#This Row],[126 (04JUL1985 15:00:00)-Water Temperature (C)]]*OO[[#This Row],[68]]</f>
        <v>7.2346160074999979E-7</v>
      </c>
      <c r="BS86" s="10">
        <f>3/24000000*OO[[#This Row],[127 (04JUL1985 18:00:00)-Water Temperature (C)]]*OO[[#This Row],[69]]</f>
        <v>6.3276094597200006E-7</v>
      </c>
      <c r="BT86" s="10">
        <f>3/24000000*OO[[#This Row],[128 (04JUL1985 21:00:00)-Water Temperature (C)]]*OO[[#This Row],[70]]</f>
        <v>5.2939519826050002E-7</v>
      </c>
      <c r="BU86" s="10">
        <f>3/24000000*OO[[#This Row],[129 (05JUL1985 00:00:00)-Water Temperature (C)]]*OO[[#This Row],[71]]</f>
        <v>4.3603931218199998E-7</v>
      </c>
      <c r="BV86" s="10">
        <f>3/24000000*OO[[#This Row],[130 (05JUL1985 03:00:00)-Water Temperature (C)]]*OO[[#This Row],[72]]</f>
        <v>3.7330825042499995E-7</v>
      </c>
      <c r="BW86" s="10">
        <f>3/24000000*OO[[#This Row],[131 (05JUL1985 06:00:00)-Water Temperature (C)]]*OO[[#This Row],[73]]</f>
        <v>3.4299619535999996E-7</v>
      </c>
      <c r="BX86" s="10">
        <f>3/24000000*OO[[#This Row],[132 (05JUL1985 09:00:00)-Water Temperature (C)]]*OO[[#This Row],[74]]</f>
        <v>3.5518196787825E-7</v>
      </c>
      <c r="BY86" s="10">
        <f>3/24000000*OO[[#This Row],[133 (05JUL1985 12:00:00)-Water Temperature (C)]]*OO[[#This Row],[75]]</f>
        <v>4.0255202339462492E-7</v>
      </c>
      <c r="BZ86" s="10">
        <f>3/24000000*OO[[#This Row],[134 (05JUL1985 15:00:00)-Water Temperature (C)]]*OO[[#This Row],[76]]</f>
        <v>4.5806878935450004E-7</v>
      </c>
      <c r="CA86" s="10">
        <f>3/24000000*OO[[#This Row],[135 (05JUL1985 18:00:00)-Water Temperature (C)]]*OO[[#This Row],[77]]</f>
        <v>4.8190762905862488E-7</v>
      </c>
      <c r="CB86" s="10">
        <f>3/24000000*OO[[#This Row],[136 (05JUL1985 21:00:00)-Water Temperature (C)]]*OO[[#This Row],[78]]</f>
        <v>4.87944704158625E-7</v>
      </c>
      <c r="CC86" s="10">
        <f>3/24000000*OO[[#This Row],[137 (06JUL1985 00:00:00)-Water Temperature (C)]]*OO[[#This Row],[79]]</f>
        <v>4.98035381043E-7</v>
      </c>
      <c r="CD86" s="10">
        <f>3/24000000*OO[[#This Row],[138 (06JUL1985 03:00:00)-Water Temperature (C)]]*OO[[#This Row],[80]]</f>
        <v>4.9521478815999997E-7</v>
      </c>
      <c r="CE86" s="10">
        <f>3/24000000*OO[[#This Row],[139 (06JUL1985 06:00:00)-Water Temperature (C)]]*OO[[#This Row],[81]]</f>
        <v>4.7565887129775002E-7</v>
      </c>
      <c r="CF86" s="10">
        <f>3/24000000*OO[[#This Row],[140 (06JUL1985 09:00:00)-Water Temperature (C)]]*OO[[#This Row],[82]]</f>
        <v>4.6360381054625001E-7</v>
      </c>
      <c r="CG86" s="10">
        <f>3/24000000*OO[[#This Row],[141 (06JUL1985 12:00:00)-Water Temperature (C)]]*OO[[#This Row],[83]]</f>
        <v>4.5898880631112496E-7</v>
      </c>
      <c r="CH86" s="10">
        <f>3/24000000*OO[[#This Row],[142 (06JUL1985 15:00:00)-Water Temperature (C)]]*OO[[#This Row],[84]]</f>
        <v>4.3552295620394992E-7</v>
      </c>
      <c r="CI86" s="10">
        <f>3/24000000*OO[[#This Row],[143 (06JUL1985 18:00:00)-Water Temperature (C)]]*OO[[#This Row],[85]]</f>
        <v>3.9850842211634996E-7</v>
      </c>
      <c r="CJ86" s="10">
        <f>3/24000000*OO[[#This Row],[144 (06JUL1985 21:00:00)-Water Temperature (C)]]*OO[[#This Row],[86]]</f>
        <v>3.3791023613934999E-7</v>
      </c>
      <c r="CK86" s="10">
        <f>3/24000000*OO[[#This Row],[145 (07JUL1985 00:00:00)-Water Temperature (C)]]*OO[[#This Row],[87]]</f>
        <v>2.8215267750284999E-7</v>
      </c>
      <c r="CL86" s="10">
        <f>3/24000000*OO[[#This Row],[146 (07JUL1985 03:00:00)-Water Temperature (C)]]*OO[[#This Row],[88]]</f>
        <v>2.4643595091202499E-7</v>
      </c>
      <c r="CM86" s="10">
        <f>3/24000000*OO[[#This Row],[147 (07JUL1985 06:00:00)-Water Temperature (C)]]*OO[[#This Row],[89]]</f>
        <v>2.2772388581977499E-7</v>
      </c>
      <c r="CN86" s="10">
        <f>3/24000000*OO[[#This Row],[148 (07JUL1985 09:00:00)-Water Temperature (C)]]*OO[[#This Row],[90]]</f>
        <v>2.27757591736675E-7</v>
      </c>
      <c r="CO86" s="10">
        <f>3/24000000*OO[[#This Row],[149 (07JUL1985 12:00:00)-Water Temperature (C)]]*OO[[#This Row],[91]]</f>
        <v>2.30653864002975E-7</v>
      </c>
      <c r="CP86" s="10">
        <f>3/24000000*OO[[#This Row],[150 (07JUL1985 15:00:00)-Water Temperature (C)]]*OO[[#This Row],[92]]</f>
        <v>2.3928924721799996E-7</v>
      </c>
      <c r="CQ86" s="10">
        <f>3/24000000*OO[[#This Row],[151 (07JUL1985 18:00:00)-Water Temperature (C)]]*OO[[#This Row],[93]]</f>
        <v>2.5104047474414997E-7</v>
      </c>
      <c r="CR86" s="10">
        <f>3/24000000*OO[[#This Row],[152 (07JUL1985 21:00:00)-Water Temperature (C)]]*OO[[#This Row],[94]]</f>
        <v>2.4533177603400003E-7</v>
      </c>
      <c r="CS86" s="10">
        <f>3/24000000*OO[[#This Row],[153 (08JUL1985 00:00:00)-Water Temperature (C)]]*OO[[#This Row],[95]]</f>
        <v>2.3418141115959999E-7</v>
      </c>
      <c r="CT86" s="10">
        <f>3/24000000*OO[[#This Row],[154 (08JUL1985 03:00:00)-Water Temperature (C)]]*OO[[#This Row],[96]]</f>
        <v>2.2908085577324999E-7</v>
      </c>
      <c r="CU86" s="10">
        <f>3/24000000*OO[[#This Row],[155 (08JUL1985 06:00:00)-Water Temperature (C)]]*OO[[#This Row],[97]]</f>
        <v>2.2273642456469997E-7</v>
      </c>
      <c r="CV86" s="10">
        <f>3/24000000*OO[[#This Row],[156 (08JUL1985 09:00:00)-Water Temperature (C)]]*OO[[#This Row],[98]]</f>
        <v>2.2373261095349996E-7</v>
      </c>
      <c r="CW86" s="10">
        <f>3/24000000*OO[[#This Row],[157 (08JUL1985 12:00:00)-Water Temperature (C)]]*OO[[#This Row],[99]]</f>
        <v>2.142845044151E-7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3.7926737320954546E-36</v>
      </c>
      <c r="D87" s="10">
        <f>3/24*OO[[#This Row],[60 (26JUN1985 09:00:00)-Water Temperature (C)]]*OO[[#This Row],[2]]/SUM(OO[2])</f>
        <v>1.8328184623339146E-22</v>
      </c>
      <c r="E87" s="10">
        <f>3/24*OO[[#This Row],[61 (26JUN1985 12:00:00)-Water Temperature (C)]]*OO[[#This Row],[3]]/SUM(OO[3])</f>
        <v>2.8153173620582676E-12</v>
      </c>
      <c r="F87" s="10">
        <f>3/24*OO[[#This Row],[62 (26JUN1985 15:00:00)-Water Temperature (C)]]*OO[[#This Row],[4]]/SUM(OO[4])</f>
        <v>4.7733145331794039E-6</v>
      </c>
      <c r="G87" s="10">
        <f>3/24*OO[[#This Row],[63 (26JUN1985 18:00:00)-Water Temperature (C)]]*OO[[#This Row],[5]]/SUM(OO[5])</f>
        <v>1.5863581807789666E-3</v>
      </c>
      <c r="H87" s="10">
        <f>3/24*OO[[#This Row],[64 (26JUN1985 21:00:00)-Water Temperature (C)]]*OO[[#This Row],[6]]/SUM(OO[6])</f>
        <v>2.2133722597561814E-2</v>
      </c>
      <c r="I87" s="10">
        <f>3/24*OO[[#This Row],[65 (27JUN1985 00:00:00)-Water Temperature (C)]]*OO[[#This Row],[7]]/SUM(OO[7])</f>
        <v>5.8791865172948904E-2</v>
      </c>
      <c r="J87" s="10">
        <f>3/24*OO[[#This Row],[66 (27JUN1985 03:00:00)-Water Temperature (C)]]*OO[[#This Row],[8]]/SUM(OO[8])</f>
        <v>5.6803874070419674E-2</v>
      </c>
      <c r="K87" s="10">
        <f>3/24*OO[[#This Row],[67 (27JUN1985 06:00:00)-Water Temperature (C)]]*OO[[#This Row],[9]]/SUM(OO[9])</f>
        <v>2.8681345766768805E-2</v>
      </c>
      <c r="L87" s="10">
        <f>3/24*OO[[#This Row],[68 (27JUN1985 09:00:00)-Water Temperature (C)]]*OO[[#This Row],[10]]/SUM(OO[10])</f>
        <v>9.890034199599879E-3</v>
      </c>
      <c r="M87" s="10">
        <f>3/24*OO[[#This Row],[69 (27JUN1985 12:00:00)-Water Temperature (C)]]*OO[[#This Row],[11]]/SUM(OO[11])</f>
        <v>2.6359086331736933E-3</v>
      </c>
      <c r="N87" s="10">
        <f>3/24*OO[[#This Row],[70 (27JUN1985 15:00:00)-Water Temperature (C)]]*OO[[#This Row],[12]]/SUM(OO[12])</f>
        <v>6.195638443314992E-4</v>
      </c>
      <c r="O87" s="10">
        <f>3/24*OO[[#This Row],[71 (27JUN1985 18:00:00)-Water Temperature (C)]]*OO[[#This Row],[13]]/SUM(OO[13])</f>
        <v>1.4102287894411953E-4</v>
      </c>
      <c r="P87" s="10">
        <f>3/24*OO[[#This Row],[72 (27JUN1985 21:00:00)-Water Temperature (C)]]*OO[[#This Row],[14]]/SUM(OO[14])</f>
        <v>3.9739961627487248E-5</v>
      </c>
      <c r="Q87" s="10">
        <f>3/24*OO[[#This Row],[73 (28JUN1985 00:00:00)-Water Temperature (C)]]*OO[[#This Row],[15]]/SUM(OO[15])</f>
        <v>2.0731612929096311E-5</v>
      </c>
      <c r="R87" s="10">
        <f>3/24*OO[[#This Row],[74 (28JUN1985 03:00:00)-Water Temperature (C)]]*OO[[#This Row],[16]]/SUM(OO[16])</f>
        <v>1.9734196046378083E-5</v>
      </c>
      <c r="S87" s="10">
        <f>3/24*OO[[#This Row],[75 (28JUN1985 06:00:00)-Water Temperature (C)]]*OO[[#This Row],[17]]/SUM(OO[17])</f>
        <v>2.3294067629357712E-5</v>
      </c>
      <c r="T87" s="10">
        <f>3/24*OO[[#This Row],[76 (28JUN1985 09:00:00)-Water Temperature (C)]]*OO[[#This Row],[18]]/SUM(OO[18])</f>
        <v>2.7417299177687637E-5</v>
      </c>
      <c r="U87" s="10">
        <f>3/24*OO[[#This Row],[77 (28JUN1985 12:00:00)-Water Temperature (C)]]*OO[[#This Row],[19]]/SUM(OO[19])</f>
        <v>2.8608431744305656E-5</v>
      </c>
      <c r="V87" s="10">
        <f>3/24000000*OO[[#This Row],[78 (28JUN1985 15:00:00)-Water Temperature (C)]]*OO[[#This Row],[20]]</f>
        <v>2.7824206893945E-5</v>
      </c>
      <c r="W87" s="10">
        <f>3/24000000*OO[[#This Row],[79 (28JUN1985 18:00:00)-Water Temperature (C)]]*OO[[#This Row],[21]]</f>
        <v>2.4467271665622498E-5</v>
      </c>
      <c r="X87" s="10">
        <f>3/24000000*OO[[#This Row],[80 (28JUN1985 21:00:00)-Water Temperature (C)]]*OO[[#This Row],[22]]</f>
        <v>2.0521995267899998E-5</v>
      </c>
      <c r="Y87" s="10">
        <f>3/24000000*OO[[#This Row],[81 (29JUN1985 00:00:00)-Water Temperature (C)]]*OO[[#This Row],[23]]</f>
        <v>1.6964161220820001E-5</v>
      </c>
      <c r="Z87" s="10">
        <f>3/24000000*OO[[#This Row],[82 (29JUN1985 03:00:00)-Water Temperature (C)]]*OO[[#This Row],[24]]</f>
        <v>1.3761743570754998E-5</v>
      </c>
      <c r="AA87" s="10">
        <f>3/24000000*OO[[#This Row],[83 (29JUN1985 06:00:00)-Water Temperature (C)]]*OO[[#This Row],[25]]</f>
        <v>1.0971479529024999E-5</v>
      </c>
      <c r="AB87" s="10">
        <f>3/24000000*OO[[#This Row],[84 (29JUN1985 09:00:00)-Water Temperature (C)]]*OO[[#This Row],[26]]</f>
        <v>8.762394918239998E-6</v>
      </c>
      <c r="AC87" s="10">
        <f>3/24000000*OO[[#This Row],[85 (29JUN1985 12:00:00)-Water Temperature (C)]]*OO[[#This Row],[27]]</f>
        <v>7.0793342327587499E-6</v>
      </c>
      <c r="AD87" s="10">
        <f>3/24000000*OO[[#This Row],[86 (29JUN1985 15:00:00)-Water Temperature (C)]]*OO[[#This Row],[28]]</f>
        <v>6.1203391607049993E-6</v>
      </c>
      <c r="AE87" s="10">
        <f>3/24000000*OO[[#This Row],[88 (29JUN1985 21:00:00)-Water Temperature (C)]]*OO[[#This Row],[30]]</f>
        <v>4.7624418370374994E-6</v>
      </c>
      <c r="AF87" s="10">
        <f>3/24000000*OO[[#This Row],[88 (29JUN1985 21:00:00)-Water Temperature (C)]]*OO[[#This Row],[30]]</f>
        <v>4.7624418370374994E-6</v>
      </c>
      <c r="AG87" s="10">
        <f>3/24000000*OO[[#This Row],[89 (30JUN1985 00:00:00)-Water Temperature (C)]]*OO[[#This Row],[31]]</f>
        <v>4.3473809043637501E-6</v>
      </c>
      <c r="AH87" s="10">
        <f>3/24000000*OO[[#This Row],[90 (30JUN1985 03:00:00)-Water Temperature (C)]]*OO[[#This Row],[32]]</f>
        <v>4.1402413146325002E-6</v>
      </c>
      <c r="AI87" s="10">
        <f>3/24000000*OO[[#This Row],[91 (30JUN1985 06:00:00)-Water Temperature (C)]]*OO[[#This Row],[33]]</f>
        <v>3.9120198422500007E-6</v>
      </c>
      <c r="AJ87" s="10">
        <f>3/24000000*OO[[#This Row],[92 (30JUN1985 09:00:00)-Water Temperature (C)]]*OO[[#This Row],[34]]</f>
        <v>3.7262676523229997E-6</v>
      </c>
      <c r="AK87" s="10">
        <f>3/24000000*OO[[#This Row],[93 (30JUN1985 12:00:00)-Water Temperature (C)]]*OO[[#This Row],[35]]</f>
        <v>3.6649573281584992E-6</v>
      </c>
      <c r="AL87" s="10">
        <f>3/24000000*OO[[#This Row],[94 (30JUN1985 15:00:00)-Water Temperature (C)]]*OO[[#This Row],[36]]</f>
        <v>3.7453343548319992E-6</v>
      </c>
      <c r="AM87" s="10">
        <f>3/24000000*OO[[#This Row],[95 (30JUN1985 18:00:00)-Water Temperature (C)]]*OO[[#This Row],[37]]</f>
        <v>3.666018799898125E-6</v>
      </c>
      <c r="AN87" s="10">
        <f>3/24000000*OO[[#This Row],[96 (30JUN1985 21:00:00)-Water Temperature (C)]]*OO[[#This Row],[38]]</f>
        <v>3.2501667066064997E-6</v>
      </c>
      <c r="AO87" s="10">
        <f>3/24000000*OO[[#This Row],[97 (01JUL1985 00:00:00)-Water Temperature (C)]]*OO[[#This Row],[39]]</f>
        <v>2.9042091196827499E-6</v>
      </c>
      <c r="AP87" s="10">
        <f>3/24000000*OO[[#This Row],[98 (01JUL1985 03:00:00)-Water Temperature (C)]]*OO[[#This Row],[40]]</f>
        <v>2.6558615135941249E-6</v>
      </c>
      <c r="AQ87" s="10">
        <f>3/24000000*OO[[#This Row],[99 (01JUL1985 06:00:00)-Water Temperature (C)]]*OO[[#This Row],[41]]</f>
        <v>2.4701835895343746E-6</v>
      </c>
      <c r="AR87" s="10">
        <f>3/24000000*OO[[#This Row],[100 (01JUL1985 09:00:00)-Water Temperature (C)]]*OO[[#This Row],[42]]</f>
        <v>2.3996410905659997E-6</v>
      </c>
      <c r="AS87" s="10">
        <f>3/24000000*OO[[#This Row],[101 (01JUL1985 12:00:00)-Water Temperature (C)]]*OO[[#This Row],[43]]</f>
        <v>2.3738855345287498E-6</v>
      </c>
      <c r="AT87" s="10">
        <f>3/24000000*OO[[#This Row],[102 (01JUL1985 15:00:00)-Water Temperature (C)]]*OO[[#This Row],[44]]</f>
        <v>2.36647385356375E-6</v>
      </c>
      <c r="AU87" s="10">
        <f>3/24000000*OO[[#This Row],[103 (01JUL1985 18:00:00)-Water Temperature (C)]]*OO[[#This Row],[45]]</f>
        <v>2.2201395464924999E-6</v>
      </c>
      <c r="AV87" s="10">
        <f>3/24000000*OO[[#This Row],[104 (01JUL1985 21:00:00)-Water Temperature (C)]]*OO[[#This Row],[46]]</f>
        <v>1.9692692606956252E-6</v>
      </c>
      <c r="AW87" s="10">
        <f>3/24000000*OO[[#This Row],[105 (02JUL1985 00:00:00)-Water Temperature (C)]]*OO[[#This Row],[47]]</f>
        <v>1.6851524226432497E-6</v>
      </c>
      <c r="AX87" s="10">
        <f>3/24000000*OO[[#This Row],[106 (02JUL1985 03:00:00)-Water Temperature (C)]]*OO[[#This Row],[48]]</f>
        <v>1.4710185870618749E-6</v>
      </c>
      <c r="AY87" s="10">
        <f>3/24000000*OO[[#This Row],[107 (02JUL1985 06:00:00)-Water Temperature (C)]]*OO[[#This Row],[49]]</f>
        <v>1.3441521819596249E-6</v>
      </c>
      <c r="AZ87" s="10">
        <f>3/24000000*OO[[#This Row],[108 (02JUL1985 09:00:00)-Water Temperature (C)]]*OO[[#This Row],[50]]</f>
        <v>1.36771914712125E-6</v>
      </c>
      <c r="BA87" s="10">
        <f>3/24000000*OO[[#This Row],[109 (02JUL1985 12:00:00)-Water Temperature (C)]]*OO[[#This Row],[51]]</f>
        <v>1.390579891771E-6</v>
      </c>
      <c r="BB87" s="10">
        <f>3/24000000*OO[[#This Row],[110 (02JUL1985 15:00:00)-Water Temperature (C)]]*OO[[#This Row],[52]]</f>
        <v>1.4513329079637501E-6</v>
      </c>
      <c r="BC87" s="10">
        <f>3/24000000*OO[[#This Row],[111 (02JUL1985 18:00:00)-Water Temperature (C)]]*OO[[#This Row],[53]]</f>
        <v>1.4390875893858751E-6</v>
      </c>
      <c r="BD87" s="10">
        <f>3/24000000*OO[[#This Row],[112 (02JUL1985 21:00:00)-Water Temperature (C)]]*OO[[#This Row],[54]]</f>
        <v>1.3509137860199998E-6</v>
      </c>
      <c r="BE87" s="10">
        <f>3/24000000*OO[[#This Row],[113 (03JUL1985 00:00:00)-Water Temperature (C)]]*OO[[#This Row],[55]]</f>
        <v>1.287925712865625E-6</v>
      </c>
      <c r="BF87" s="10">
        <f>3/24000000*OO[[#This Row],[114 (03JUL1985 03:00:00)-Water Temperature (C)]]*OO[[#This Row],[56]]</f>
        <v>1.225823776252E-6</v>
      </c>
      <c r="BG87" s="10">
        <f>3/24000000*OO[[#This Row],[115 (03JUL1985 06:00:00)-Water Temperature (C)]]*OO[[#This Row],[57]]</f>
        <v>1.182323071412E-6</v>
      </c>
      <c r="BH87" s="10">
        <f>3/24000000*OO[[#This Row],[116 (03JUL1985 09:00:00)-Water Temperature (C)]]*OO[[#This Row],[58]]</f>
        <v>1.2187418906407499E-6</v>
      </c>
      <c r="BI87" s="10">
        <f>3/24000000*OO[[#This Row],[117 (03JUL1985 12:00:00)-Water Temperature (C)]]*OO[[#This Row],[59]]</f>
        <v>1.3131827489470001E-6</v>
      </c>
      <c r="BJ87" s="10">
        <f>3/24000000*OO[[#This Row],[118 (03JUL1985 15:00:00)-Water Temperature (C)]]*OO[[#This Row],[60]]</f>
        <v>1.3963669909840001E-6</v>
      </c>
      <c r="BK87" s="10">
        <f>3/24000000*OO[[#This Row],[119 (03JUL1985 18:00:00)-Water Temperature (C)]]*OO[[#This Row],[61]]</f>
        <v>1.3835707272900001E-6</v>
      </c>
      <c r="BL87" s="10">
        <f>3/24000000*OO[[#This Row],[120 (03JUL1985 21:00:00)-Water Temperature (C)]]*OO[[#This Row],[62]]</f>
        <v>1.31210074467075E-6</v>
      </c>
      <c r="BM87" s="10">
        <f>3/24000000*OO[[#This Row],[121 (04JUL1985 00:00:00)-Water Temperature (C)]]*OO[[#This Row],[63]]</f>
        <v>1.2569960222816249E-6</v>
      </c>
      <c r="BN87" s="10">
        <f>3/24000000*OO[[#This Row],[122 (04JUL1985 03:00:00)-Water Temperature (C)]]*OO[[#This Row],[64]]</f>
        <v>1.1988181391368751E-6</v>
      </c>
      <c r="BO87" s="10">
        <f>3/24000000*OO[[#This Row],[123 (04JUL1985 06:00:00)-Water Temperature (C)]]*OO[[#This Row],[65]]</f>
        <v>1.1370618448906248E-6</v>
      </c>
      <c r="BP87" s="10">
        <f>3/24000000*OO[[#This Row],[124 (04JUL1985 09:00:00)-Water Temperature (C)]]*OO[[#This Row],[66]]</f>
        <v>1.1284295303612501E-6</v>
      </c>
      <c r="BQ87" s="10">
        <f>3/24000000*OO[[#This Row],[125 (04JUL1985 12:00:00)-Water Temperature (C)]]*OO[[#This Row],[67]]</f>
        <v>1.09057710648E-6</v>
      </c>
      <c r="BR87" s="10">
        <f>3/24000000*OO[[#This Row],[126 (04JUL1985 15:00:00)-Water Temperature (C)]]*OO[[#This Row],[68]]</f>
        <v>1.0192148293260001E-6</v>
      </c>
      <c r="BS87" s="10">
        <f>3/24000000*OO[[#This Row],[127 (04JUL1985 18:00:00)-Water Temperature (C)]]*OO[[#This Row],[69]]</f>
        <v>8.9430730264575005E-7</v>
      </c>
      <c r="BT87" s="10">
        <f>3/24000000*OO[[#This Row],[128 (04JUL1985 21:00:00)-Water Temperature (C)]]*OO[[#This Row],[70]]</f>
        <v>7.5074917819899997E-7</v>
      </c>
      <c r="BU87" s="10">
        <f>3/24000000*OO[[#This Row],[129 (05JUL1985 00:00:00)-Water Temperature (C)]]*OO[[#This Row],[71]]</f>
        <v>6.1747463720999992E-7</v>
      </c>
      <c r="BV87" s="10">
        <f>3/24000000*OO[[#This Row],[130 (05JUL1985 03:00:00)-Water Temperature (C)]]*OO[[#This Row],[72]]</f>
        <v>5.2620000327599991E-7</v>
      </c>
      <c r="BW87" s="10">
        <f>3/24000000*OO[[#This Row],[131 (05JUL1985 06:00:00)-Water Temperature (C)]]*OO[[#This Row],[73]]</f>
        <v>4.8096332647699992E-7</v>
      </c>
      <c r="BX87" s="10">
        <f>3/24000000*OO[[#This Row],[132 (05JUL1985 09:00:00)-Water Temperature (C)]]*OO[[#This Row],[74]]</f>
        <v>4.9956487358900003E-7</v>
      </c>
      <c r="BY87" s="10">
        <f>3/24000000*OO[[#This Row],[133 (05JUL1985 12:00:00)-Water Temperature (C)]]*OO[[#This Row],[75]]</f>
        <v>5.7039980600924993E-7</v>
      </c>
      <c r="BZ87" s="10">
        <f>3/24000000*OO[[#This Row],[134 (05JUL1985 15:00:00)-Water Temperature (C)]]*OO[[#This Row],[76]]</f>
        <v>6.4996516981825001E-7</v>
      </c>
      <c r="CA87" s="10">
        <f>3/24000000*OO[[#This Row],[135 (05JUL1985 18:00:00)-Water Temperature (C)]]*OO[[#This Row],[77]]</f>
        <v>6.7850909645137497E-7</v>
      </c>
      <c r="CB87" s="10">
        <f>3/24000000*OO[[#This Row],[136 (05JUL1985 21:00:00)-Water Temperature (C)]]*OO[[#This Row],[78]]</f>
        <v>6.8023499445000008E-7</v>
      </c>
      <c r="CC87" s="10">
        <f>3/24000000*OO[[#This Row],[137 (06JUL1985 00:00:00)-Water Temperature (C)]]*OO[[#This Row],[79]]</f>
        <v>6.9298514910449993E-7</v>
      </c>
      <c r="CD87" s="10">
        <f>3/24000000*OO[[#This Row],[138 (06JUL1985 03:00:00)-Water Temperature (C)]]*OO[[#This Row],[80]]</f>
        <v>6.9158077930199999E-7</v>
      </c>
      <c r="CE87" s="10">
        <f>3/24000000*OO[[#This Row],[139 (06JUL1985 06:00:00)-Water Temperature (C)]]*OO[[#This Row],[81]]</f>
        <v>6.6567391721749993E-7</v>
      </c>
      <c r="CF87" s="10">
        <f>3/24000000*OO[[#This Row],[140 (06JUL1985 09:00:00)-Water Temperature (C)]]*OO[[#This Row],[82]]</f>
        <v>6.5005478049449985E-7</v>
      </c>
      <c r="CG87" s="10">
        <f>3/24000000*OO[[#This Row],[141 (06JUL1985 12:00:00)-Water Temperature (C)]]*OO[[#This Row],[83]]</f>
        <v>6.4498193216924996E-7</v>
      </c>
      <c r="CH87" s="10">
        <f>3/24000000*OO[[#This Row],[142 (06JUL1985 15:00:00)-Water Temperature (C)]]*OO[[#This Row],[84]]</f>
        <v>6.1390584394387494E-7</v>
      </c>
      <c r="CI87" s="10">
        <f>3/24000000*OO[[#This Row],[143 (06JUL1985 18:00:00)-Water Temperature (C)]]*OO[[#This Row],[85]]</f>
        <v>5.6358409872199999E-7</v>
      </c>
      <c r="CJ87" s="10">
        <f>3/24000000*OO[[#This Row],[144 (06JUL1985 21:00:00)-Water Temperature (C)]]*OO[[#This Row],[86]]</f>
        <v>4.7907131324812508E-7</v>
      </c>
      <c r="CK87" s="10">
        <f>3/24000000*OO[[#This Row],[145 (07JUL1985 00:00:00)-Water Temperature (C)]]*OO[[#This Row],[87]]</f>
        <v>3.9846376661175E-7</v>
      </c>
      <c r="CL87" s="10">
        <f>3/24000000*OO[[#This Row],[146 (07JUL1985 03:00:00)-Water Temperature (C)]]*OO[[#This Row],[88]]</f>
        <v>3.4684310077037495E-7</v>
      </c>
      <c r="CM87" s="10">
        <f>3/24000000*OO[[#This Row],[147 (07JUL1985 06:00:00)-Water Temperature (C)]]*OO[[#This Row],[89]]</f>
        <v>3.1942278422250002E-7</v>
      </c>
      <c r="CN87" s="10">
        <f>3/24000000*OO[[#This Row],[148 (07JUL1985 09:00:00)-Water Temperature (C)]]*OO[[#This Row],[90]]</f>
        <v>3.2036067222074996E-7</v>
      </c>
      <c r="CO87" s="10">
        <f>3/24000000*OO[[#This Row],[149 (07JUL1985 12:00:00)-Water Temperature (C)]]*OO[[#This Row],[91]]</f>
        <v>3.2443780988699999E-7</v>
      </c>
      <c r="CP87" s="10">
        <f>3/24000000*OO[[#This Row],[150 (07JUL1985 15:00:00)-Water Temperature (C)]]*OO[[#This Row],[92]]</f>
        <v>3.3750973689224995E-7</v>
      </c>
      <c r="CQ87" s="10">
        <f>3/24000000*OO[[#This Row],[151 (07JUL1985 18:00:00)-Water Temperature (C)]]*OO[[#This Row],[93]]</f>
        <v>3.5438558412999998E-7</v>
      </c>
      <c r="CR87" s="10">
        <f>3/24000000*OO[[#This Row],[152 (07JUL1985 21:00:00)-Water Temperature (C)]]*OO[[#This Row],[94]]</f>
        <v>3.4517889728312499E-7</v>
      </c>
      <c r="CS87" s="10">
        <f>3/24000000*OO[[#This Row],[153 (08JUL1985 00:00:00)-Water Temperature (C)]]*OO[[#This Row],[95]]</f>
        <v>3.2686075588109997E-7</v>
      </c>
      <c r="CT87" s="10">
        <f>3/24000000*OO[[#This Row],[154 (08JUL1985 03:00:00)-Water Temperature (C)]]*OO[[#This Row],[96]]</f>
        <v>3.1993026161943755E-7</v>
      </c>
      <c r="CU87" s="10">
        <f>3/24000000*OO[[#This Row],[155 (08JUL1985 06:00:00)-Water Temperature (C)]]*OO[[#This Row],[97]]</f>
        <v>3.1148828438092502E-7</v>
      </c>
      <c r="CV87" s="10">
        <f>3/24000000*OO[[#This Row],[156 (08JUL1985 09:00:00)-Water Temperature (C)]]*OO[[#This Row],[98]]</f>
        <v>3.1405027747843744E-7</v>
      </c>
      <c r="CW87" s="10">
        <f>3/24000000*OO[[#This Row],[157 (08JUL1985 12:00:00)-Water Temperature (C)]]*OO[[#This Row],[99]]</f>
        <v>3.0114045389120001E-7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3.6029171895736141E-37</v>
      </c>
      <c r="D88" s="10">
        <f>3/24*OO[[#This Row],[60 (26JUN1985 09:00:00)-Water Temperature (C)]]*OO[[#This Row],[2]]/SUM(OO[2])</f>
        <v>2.7468078154054778E-23</v>
      </c>
      <c r="E88" s="10">
        <f>3/24*OO[[#This Row],[61 (26JUN1985 12:00:00)-Water Temperature (C)]]*OO[[#This Row],[3]]/SUM(OO[3])</f>
        <v>5.7384312837632951E-13</v>
      </c>
      <c r="F88" s="10">
        <f>3/24*OO[[#This Row],[62 (26JUN1985 15:00:00)-Water Temperature (C)]]*OO[[#This Row],[4]]/SUM(OO[4])</f>
        <v>2.2904707684201942E-6</v>
      </c>
      <c r="G88" s="10">
        <f>3/24*OO[[#This Row],[63 (26JUN1985 18:00:00)-Water Temperature (C)]]*OO[[#This Row],[5]]/SUM(OO[5])</f>
        <v>1.0279938041753689E-3</v>
      </c>
      <c r="H88" s="10">
        <f>3/24*OO[[#This Row],[64 (26JUN1985 21:00:00)-Water Temperature (C)]]*OO[[#This Row],[6]]/SUM(OO[6])</f>
        <v>1.6703838624982943E-2</v>
      </c>
      <c r="I88" s="10">
        <f>3/24*OO[[#This Row],[65 (27JUN1985 00:00:00)-Water Temperature (C)]]*OO[[#This Row],[7]]/SUM(OO[7])</f>
        <v>4.8878451819954906E-2</v>
      </c>
      <c r="J88" s="10">
        <f>3/24*OO[[#This Row],[66 (27JUN1985 03:00:00)-Water Temperature (C)]]*OO[[#This Row],[8]]/SUM(OO[8])</f>
        <v>5.0544463962536861E-2</v>
      </c>
      <c r="K88" s="10">
        <f>3/24*OO[[#This Row],[67 (27JUN1985 06:00:00)-Water Temperature (C)]]*OO[[#This Row],[9]]/SUM(OO[9])</f>
        <v>2.6836920706258829E-2</v>
      </c>
      <c r="L88" s="10">
        <f>3/24*OO[[#This Row],[68 (27JUN1985 09:00:00)-Water Temperature (C)]]*OO[[#This Row],[10]]/SUM(OO[10])</f>
        <v>9.6229986494763935E-3</v>
      </c>
      <c r="M88" s="10">
        <f>3/24*OO[[#This Row],[69 (27JUN1985 12:00:00)-Water Temperature (C)]]*OO[[#This Row],[11]]/SUM(OO[11])</f>
        <v>2.6203949528119052E-3</v>
      </c>
      <c r="N88" s="10">
        <f>3/24*OO[[#This Row],[70 (27JUN1985 15:00:00)-Water Temperature (C)]]*OO[[#This Row],[12]]/SUM(OO[12])</f>
        <v>6.2052139338027721E-4</v>
      </c>
      <c r="O88" s="10">
        <f>3/24*OO[[#This Row],[71 (27JUN1985 18:00:00)-Water Temperature (C)]]*OO[[#This Row],[13]]/SUM(OO[13])</f>
        <v>1.3964512294460839E-4</v>
      </c>
      <c r="P88" s="10">
        <f>3/24*OO[[#This Row],[72 (27JUN1985 21:00:00)-Water Temperature (C)]]*OO[[#This Row],[14]]/SUM(OO[14])</f>
        <v>3.7605526730365064E-5</v>
      </c>
      <c r="Q88" s="10">
        <f>3/24*OO[[#This Row],[73 (28JUN1985 00:00:00)-Water Temperature (C)]]*OO[[#This Row],[15]]/SUM(OO[15])</f>
        <v>1.8383946435984197E-5</v>
      </c>
      <c r="R88" s="10">
        <f>3/24*OO[[#This Row],[74 (28JUN1985 03:00:00)-Water Temperature (C)]]*OO[[#This Row],[16]]/SUM(OO[16])</f>
        <v>1.6837280665955041E-5</v>
      </c>
      <c r="S88" s="10">
        <f>3/24*OO[[#This Row],[75 (28JUN1985 06:00:00)-Water Temperature (C)]]*OO[[#This Row],[17]]/SUM(OO[17])</f>
        <v>1.9761632671046255E-5</v>
      </c>
      <c r="T88" s="10">
        <f>3/24*OO[[#This Row],[76 (28JUN1985 09:00:00)-Water Temperature (C)]]*OO[[#This Row],[18]]/SUM(OO[18])</f>
        <v>2.3493633292671942E-5</v>
      </c>
      <c r="U88" s="10">
        <f>3/24*OO[[#This Row],[77 (28JUN1985 12:00:00)-Water Temperature (C)]]*OO[[#This Row],[19]]/SUM(OO[19])</f>
        <v>2.4704540273679408E-5</v>
      </c>
      <c r="V88" s="10">
        <f>3/24000000*OO[[#This Row],[78 (28JUN1985 15:00:00)-Water Temperature (C)]]*OO[[#This Row],[20]]</f>
        <v>2.4123350509475E-5</v>
      </c>
      <c r="W88" s="10">
        <f>3/24000000*OO[[#This Row],[79 (28JUN1985 18:00:00)-Water Temperature (C)]]*OO[[#This Row],[21]]</f>
        <v>2.1273210528911247E-5</v>
      </c>
      <c r="X88" s="10">
        <f>3/24000000*OO[[#This Row],[80 (28JUN1985 21:00:00)-Water Temperature (C)]]*OO[[#This Row],[22]]</f>
        <v>1.780109680880875E-5</v>
      </c>
      <c r="Y88" s="10">
        <f>3/24000000*OO[[#This Row],[81 (29JUN1985 00:00:00)-Water Temperature (C)]]*OO[[#This Row],[23]]</f>
        <v>1.4711078784251252E-5</v>
      </c>
      <c r="Z88" s="10">
        <f>3/24000000*OO[[#This Row],[82 (29JUN1985 03:00:00)-Water Temperature (C)]]*OO[[#This Row],[24]]</f>
        <v>1.194731698825125E-5</v>
      </c>
      <c r="AA88" s="10">
        <f>3/24000000*OO[[#This Row],[83 (29JUN1985 06:00:00)-Water Temperature (C)]]*OO[[#This Row],[25]]</f>
        <v>9.5737496357212495E-6</v>
      </c>
      <c r="AB88" s="10">
        <f>3/24000000*OO[[#This Row],[84 (29JUN1985 09:00:00)-Water Temperature (C)]]*OO[[#This Row],[26]]</f>
        <v>7.7138504968800003E-6</v>
      </c>
      <c r="AC88" s="10">
        <f>3/24000000*OO[[#This Row],[85 (29JUN1985 12:00:00)-Water Temperature (C)]]*OO[[#This Row],[27]]</f>
        <v>6.2625850994074993E-6</v>
      </c>
      <c r="AD88" s="10">
        <f>3/24000000*OO[[#This Row],[86 (29JUN1985 15:00:00)-Water Temperature (C)]]*OO[[#This Row],[28]]</f>
        <v>5.4143740087499993E-6</v>
      </c>
      <c r="AE88" s="10">
        <f>3/24000000*OO[[#This Row],[88 (29JUN1985 21:00:00)-Water Temperature (C)]]*OO[[#This Row],[30]]</f>
        <v>4.1187635870462501E-6</v>
      </c>
      <c r="AF88" s="10">
        <f>3/24000000*OO[[#This Row],[88 (29JUN1985 21:00:00)-Water Temperature (C)]]*OO[[#This Row],[30]]</f>
        <v>4.1187635870462501E-6</v>
      </c>
      <c r="AG88" s="10">
        <f>3/24000000*OO[[#This Row],[89 (30JUN1985 00:00:00)-Water Temperature (C)]]*OO[[#This Row],[31]]</f>
        <v>3.7155523094275002E-6</v>
      </c>
      <c r="AH88" s="10">
        <f>3/24000000*OO[[#This Row],[90 (30JUN1985 03:00:00)-Water Temperature (C)]]*OO[[#This Row],[32]]</f>
        <v>3.5378223345442497E-6</v>
      </c>
      <c r="AI88" s="10">
        <f>3/24000000*OO[[#This Row],[91 (30JUN1985 06:00:00)-Water Temperature (C)]]*OO[[#This Row],[33]]</f>
        <v>3.3480559342654997E-6</v>
      </c>
      <c r="AJ88" s="10">
        <f>3/24000000*OO[[#This Row],[92 (30JUN1985 09:00:00)-Water Temperature (C)]]*OO[[#This Row],[34]]</f>
        <v>3.1986988989296246E-6</v>
      </c>
      <c r="AK88" s="10">
        <f>3/24000000*OO[[#This Row],[93 (30JUN1985 12:00:00)-Water Temperature (C)]]*OO[[#This Row],[35]]</f>
        <v>3.1546793501818744E-6</v>
      </c>
      <c r="AL88" s="10">
        <f>3/24000000*OO[[#This Row],[94 (30JUN1985 15:00:00)-Water Temperature (C)]]*OO[[#This Row],[36]]</f>
        <v>3.2400027066760002E-6</v>
      </c>
      <c r="AM88" s="10">
        <f>3/24000000*OO[[#This Row],[95 (30JUN1985 18:00:00)-Water Temperature (C)]]*OO[[#This Row],[37]]</f>
        <v>3.1758921180175001E-6</v>
      </c>
      <c r="AN88" s="10">
        <f>3/24000000*OO[[#This Row],[96 (30JUN1985 21:00:00)-Water Temperature (C)]]*OO[[#This Row],[38]]</f>
        <v>2.8021727307847498E-6</v>
      </c>
      <c r="AO88" s="10">
        <f>3/24000000*OO[[#This Row],[97 (01JUL1985 00:00:00)-Water Temperature (C)]]*OO[[#This Row],[39]]</f>
        <v>2.4904677959419996E-6</v>
      </c>
      <c r="AP88" s="10">
        <f>3/24000000*OO[[#This Row],[98 (01JUL1985 03:00:00)-Water Temperature (C)]]*OO[[#This Row],[40]]</f>
        <v>2.2757577570483747E-6</v>
      </c>
      <c r="AQ88" s="10">
        <f>3/24000000*OO[[#This Row],[99 (01JUL1985 06:00:00)-Water Temperature (C)]]*OO[[#This Row],[41]]</f>
        <v>2.1172717197569997E-6</v>
      </c>
      <c r="AR88" s="10">
        <f>3/24000000*OO[[#This Row],[100 (01JUL1985 09:00:00)-Water Temperature (C)]]*OO[[#This Row],[42]]</f>
        <v>2.0629556659661249E-6</v>
      </c>
      <c r="AS88" s="10">
        <f>3/24000000*OO[[#This Row],[101 (01JUL1985 12:00:00)-Water Temperature (C)]]*OO[[#This Row],[43]]</f>
        <v>2.0416433220750004E-6</v>
      </c>
      <c r="AT88" s="10">
        <f>3/24000000*OO[[#This Row],[102 (01JUL1985 15:00:00)-Water Temperature (C)]]*OO[[#This Row],[44]]</f>
        <v>2.0373104601486248E-6</v>
      </c>
      <c r="AU88" s="10">
        <f>3/24000000*OO[[#This Row],[103 (01JUL1985 18:00:00)-Water Temperature (C)]]*OO[[#This Row],[45]]</f>
        <v>1.9126016603459996E-6</v>
      </c>
      <c r="AV88" s="10">
        <f>3/24000000*OO[[#This Row],[104 (01JUL1985 21:00:00)-Water Temperature (C)]]*OO[[#This Row],[46]]</f>
        <v>1.6989254572679998E-6</v>
      </c>
      <c r="AW88" s="10">
        <f>3/24000000*OO[[#This Row],[105 (02JUL1985 00:00:00)-Water Temperature (C)]]*OO[[#This Row],[47]]</f>
        <v>1.4518020958999999E-6</v>
      </c>
      <c r="AX88" s="10">
        <f>3/24000000*OO[[#This Row],[106 (02JUL1985 03:00:00)-Water Temperature (C)]]*OO[[#This Row],[48]]</f>
        <v>1.2645780761479998E-6</v>
      </c>
      <c r="AY88" s="10">
        <f>3/24000000*OO[[#This Row],[107 (02JUL1985 06:00:00)-Water Temperature (C)]]*OO[[#This Row],[49]]</f>
        <v>1.1528690915186249E-6</v>
      </c>
      <c r="AZ88" s="10">
        <f>3/24000000*OO[[#This Row],[108 (02JUL1985 09:00:00)-Water Temperature (C)]]*OO[[#This Row],[50]]</f>
        <v>1.1779695363836248E-6</v>
      </c>
      <c r="BA88" s="10">
        <f>3/24000000*OO[[#This Row],[109 (02JUL1985 12:00:00)-Water Temperature (C)]]*OO[[#This Row],[51]]</f>
        <v>1.2007232518229998E-6</v>
      </c>
      <c r="BB88" s="10">
        <f>3/24000000*OO[[#This Row],[110 (02JUL1985 15:00:00)-Water Temperature (C)]]*OO[[#This Row],[52]]</f>
        <v>1.2539340108259999E-6</v>
      </c>
      <c r="BC88" s="10">
        <f>3/24000000*OO[[#This Row],[111 (02JUL1985 18:00:00)-Water Temperature (C)]]*OO[[#This Row],[53]]</f>
        <v>1.24136301517375E-6</v>
      </c>
      <c r="BD88" s="10">
        <f>3/24000000*OO[[#This Row],[112 (02JUL1985 21:00:00)-Water Temperature (C)]]*OO[[#This Row],[54]]</f>
        <v>1.1568688472992498E-6</v>
      </c>
      <c r="BE88" s="10">
        <f>3/24000000*OO[[#This Row],[113 (03JUL1985 00:00:00)-Water Temperature (C)]]*OO[[#This Row],[55]]</f>
        <v>1.1001142467450001E-6</v>
      </c>
      <c r="BF88" s="10">
        <f>3/24000000*OO[[#This Row],[114 (03JUL1985 03:00:00)-Water Temperature (C)]]*OO[[#This Row],[56]]</f>
        <v>1.047274716708E-6</v>
      </c>
      <c r="BG88" s="10">
        <f>3/24000000*OO[[#This Row],[115 (03JUL1985 06:00:00)-Water Temperature (C)]]*OO[[#This Row],[57]]</f>
        <v>1.0112484722872499E-6</v>
      </c>
      <c r="BH88" s="10">
        <f>3/24000000*OO[[#This Row],[116 (03JUL1985 09:00:00)-Water Temperature (C)]]*OO[[#This Row],[58]]</f>
        <v>1.0483466277993749E-6</v>
      </c>
      <c r="BI88" s="10">
        <f>3/24000000*OO[[#This Row],[117 (03JUL1985 12:00:00)-Water Temperature (C)]]*OO[[#This Row],[59]]</f>
        <v>1.1359941431960001E-6</v>
      </c>
      <c r="BJ88" s="10">
        <f>3/24000000*OO[[#This Row],[118 (03JUL1985 15:00:00)-Water Temperature (C)]]*OO[[#This Row],[60]]</f>
        <v>1.2095525392327498E-6</v>
      </c>
      <c r="BK88" s="10">
        <f>3/24000000*OO[[#This Row],[119 (03JUL1985 18:00:00)-Water Temperature (C)]]*OO[[#This Row],[61]]</f>
        <v>1.1924570785615E-6</v>
      </c>
      <c r="BL88" s="10">
        <f>3/24000000*OO[[#This Row],[120 (03JUL1985 21:00:00)-Water Temperature (C)]]*OO[[#This Row],[62]]</f>
        <v>1.122747978515625E-6</v>
      </c>
      <c r="BM88" s="10">
        <f>3/24000000*OO[[#This Row],[121 (04JUL1985 00:00:00)-Water Temperature (C)]]*OO[[#This Row],[63]]</f>
        <v>1.0727749560390001E-6</v>
      </c>
      <c r="BN88" s="10">
        <f>3/24000000*OO[[#This Row],[122 (04JUL1985 03:00:00)-Water Temperature (C)]]*OO[[#This Row],[64]]</f>
        <v>1.0242461560987501E-6</v>
      </c>
      <c r="BO88" s="10">
        <f>3/24000000*OO[[#This Row],[123 (04JUL1985 06:00:00)-Water Temperature (C)]]*OO[[#This Row],[65]]</f>
        <v>9.7244443569874981E-7</v>
      </c>
      <c r="BP88" s="10">
        <f>3/24000000*OO[[#This Row],[124 (04JUL1985 09:00:00)-Water Temperature (C)]]*OO[[#This Row],[66]]</f>
        <v>9.6821449412999982E-7</v>
      </c>
      <c r="BQ88" s="10">
        <f>3/24000000*OO[[#This Row],[125 (04JUL1985 12:00:00)-Water Temperature (C)]]*OO[[#This Row],[67]]</f>
        <v>9.3725673431875001E-7</v>
      </c>
      <c r="BR88" s="10">
        <f>3/24000000*OO[[#This Row],[126 (04JUL1985 15:00:00)-Water Temperature (C)]]*OO[[#This Row],[68]]</f>
        <v>8.7632267175625002E-7</v>
      </c>
      <c r="BS88" s="10">
        <f>3/24000000*OO[[#This Row],[127 (04JUL1985 18:00:00)-Water Temperature (C)]]*OO[[#This Row],[69]]</f>
        <v>7.7203886896137492E-7</v>
      </c>
      <c r="BT88" s="10">
        <f>3/24000000*OO[[#This Row],[128 (04JUL1985 21:00:00)-Water Temperature (C)]]*OO[[#This Row],[70]]</f>
        <v>6.5031817064449995E-7</v>
      </c>
      <c r="BU88" s="10">
        <f>3/24000000*OO[[#This Row],[129 (05JUL1985 00:00:00)-Water Temperature (C)]]*OO[[#This Row],[71]]</f>
        <v>5.3417292610762501E-7</v>
      </c>
      <c r="BV88" s="10">
        <f>3/24000000*OO[[#This Row],[130 (05JUL1985 03:00:00)-Water Temperature (C)]]*OO[[#This Row],[72]]</f>
        <v>4.5310538392612496E-7</v>
      </c>
      <c r="BW88" s="10">
        <f>3/24000000*OO[[#This Row],[131 (05JUL1985 06:00:00)-Water Temperature (C)]]*OO[[#This Row],[73]]</f>
        <v>4.1205731096587499E-7</v>
      </c>
      <c r="BX88" s="10">
        <f>3/24000000*OO[[#This Row],[132 (05JUL1985 09:00:00)-Water Temperature (C)]]*OO[[#This Row],[74]]</f>
        <v>4.2989867989124995E-7</v>
      </c>
      <c r="BY88" s="10">
        <f>3/24000000*OO[[#This Row],[133 (05JUL1985 12:00:00)-Water Temperature (C)]]*OO[[#This Row],[75]]</f>
        <v>4.9538425151699989E-7</v>
      </c>
      <c r="BZ88" s="10">
        <f>3/24000000*OO[[#This Row],[134 (05JUL1985 15:00:00)-Water Temperature (C)]]*OO[[#This Row],[76]]</f>
        <v>5.6553389179924995E-7</v>
      </c>
      <c r="CA88" s="10">
        <f>3/24000000*OO[[#This Row],[135 (05JUL1985 18:00:00)-Water Temperature (C)]]*OO[[#This Row],[77]]</f>
        <v>5.8503428115600003E-7</v>
      </c>
      <c r="CB88" s="10">
        <f>3/24000000*OO[[#This Row],[136 (05JUL1985 21:00:00)-Water Temperature (C)]]*OO[[#This Row],[78]]</f>
        <v>5.7911628422499999E-7</v>
      </c>
      <c r="CC88" s="10">
        <f>3/24000000*OO[[#This Row],[137 (06JUL1985 00:00:00)-Water Temperature (C)]]*OO[[#This Row],[79]]</f>
        <v>5.8819493732562497E-7</v>
      </c>
      <c r="CD88" s="10">
        <f>3/24000000*OO[[#This Row],[138 (06JUL1985 03:00:00)-Water Temperature (C)]]*OO[[#This Row],[80]]</f>
        <v>5.8920775502499994E-7</v>
      </c>
      <c r="CE88" s="10">
        <f>3/24000000*OO[[#This Row],[139 (06JUL1985 06:00:00)-Water Temperature (C)]]*OO[[#This Row],[81]]</f>
        <v>5.6857839849499985E-7</v>
      </c>
      <c r="CF88" s="10">
        <f>3/24000000*OO[[#This Row],[140 (06JUL1985 09:00:00)-Water Temperature (C)]]*OO[[#This Row],[82]]</f>
        <v>5.5667076429850006E-7</v>
      </c>
      <c r="CG88" s="10">
        <f>3/24000000*OO[[#This Row],[141 (06JUL1985 12:00:00)-Water Temperature (C)]]*OO[[#This Row],[83]]</f>
        <v>5.5379087617349991E-7</v>
      </c>
      <c r="CH88" s="10">
        <f>3/24000000*OO[[#This Row],[142 (06JUL1985 15:00:00)-Water Temperature (C)]]*OO[[#This Row],[84]]</f>
        <v>5.2845375062349984E-7</v>
      </c>
      <c r="CI88" s="10">
        <f>3/24000000*OO[[#This Row],[143 (06JUL1985 18:00:00)-Water Temperature (C)]]*OO[[#This Row],[85]]</f>
        <v>4.8690649698974996E-7</v>
      </c>
      <c r="CJ88" s="10">
        <f>3/24000000*OO[[#This Row],[144 (06JUL1985 21:00:00)-Water Temperature (C)]]*OO[[#This Row],[86]]</f>
        <v>4.1491729883699995E-7</v>
      </c>
      <c r="CK88" s="10">
        <f>3/24000000*OO[[#This Row],[145 (07JUL1985 00:00:00)-Water Temperature (C)]]*OO[[#This Row],[87]]</f>
        <v>3.4369227446137495E-7</v>
      </c>
      <c r="CL88" s="10">
        <f>3/24000000*OO[[#This Row],[146 (07JUL1985 03:00:00)-Water Temperature (C)]]*OO[[#This Row],[88]]</f>
        <v>2.9814017918999998E-7</v>
      </c>
      <c r="CM88" s="10">
        <f>3/24000000*OO[[#This Row],[147 (07JUL1985 06:00:00)-Water Temperature (C)]]*OO[[#This Row],[89]]</f>
        <v>2.7368445866512502E-7</v>
      </c>
      <c r="CN88" s="10">
        <f>3/24000000*OO[[#This Row],[148 (07JUL1985 09:00:00)-Water Temperature (C)]]*OO[[#This Row],[90]]</f>
        <v>2.7531534506384999E-7</v>
      </c>
      <c r="CO88" s="10">
        <f>3/24000000*OO[[#This Row],[149 (07JUL1985 12:00:00)-Water Temperature (C)]]*OO[[#This Row],[91]]</f>
        <v>2.7922627375007502E-7</v>
      </c>
      <c r="CP88" s="10">
        <f>3/24000000*OO[[#This Row],[150 (07JUL1985 15:00:00)-Water Temperature (C)]]*OO[[#This Row],[92]]</f>
        <v>2.9141139249831245E-7</v>
      </c>
      <c r="CQ88" s="10">
        <f>3/24000000*OO[[#This Row],[151 (07JUL1985 18:00:00)-Water Temperature (C)]]*OO[[#This Row],[93]]</f>
        <v>3.0631554488981244E-7</v>
      </c>
      <c r="CR88" s="10">
        <f>3/24000000*OO[[#This Row],[152 (07JUL1985 21:00:00)-Water Temperature (C)]]*OO[[#This Row],[94]]</f>
        <v>2.9681429278162498E-7</v>
      </c>
      <c r="CS88" s="10">
        <f>3/24000000*OO[[#This Row],[153 (08JUL1985 00:00:00)-Water Temperature (C)]]*OO[[#This Row],[95]]</f>
        <v>2.7843985622407505E-7</v>
      </c>
      <c r="CT88" s="10">
        <f>3/24000000*OO[[#This Row],[154 (08JUL1985 03:00:00)-Water Temperature (C)]]*OO[[#This Row],[96]]</f>
        <v>2.7262949255220003E-7</v>
      </c>
      <c r="CU88" s="10">
        <f>3/24000000*OO[[#This Row],[155 (08JUL1985 06:00:00)-Water Temperature (C)]]*OO[[#This Row],[97]]</f>
        <v>2.658844758416E-7</v>
      </c>
      <c r="CV88" s="10">
        <f>3/24000000*OO[[#This Row],[156 (08JUL1985 09:00:00)-Water Temperature (C)]]*OO[[#This Row],[98]]</f>
        <v>2.6947834545473751E-7</v>
      </c>
      <c r="CW88" s="10">
        <f>3/24000000*OO[[#This Row],[157 (08JUL1985 12:00:00)-Water Temperature (C)]]*OO[[#This Row],[99]]</f>
        <v>2.5854268851748747E-7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5.2118779820156888E-38</v>
      </c>
      <c r="D89" s="10">
        <f>3/24*OO[[#This Row],[60 (26JUN1985 09:00:00)-Water Temperature (C)]]*OO[[#This Row],[2]]/SUM(OO[2])</f>
        <v>6.2147703284291301E-24</v>
      </c>
      <c r="E89" s="10">
        <f>3/24*OO[[#This Row],[61 (26JUN1985 12:00:00)-Water Temperature (C)]]*OO[[#This Row],[3]]/SUM(OO[3])</f>
        <v>1.4994145746157309E-13</v>
      </c>
      <c r="F89" s="10">
        <f>3/24*OO[[#This Row],[62 (26JUN1985 15:00:00)-Water Temperature (C)]]*OO[[#This Row],[4]]/SUM(OO[4])</f>
        <v>1.3351317990750867E-6</v>
      </c>
      <c r="G89" s="10">
        <f>3/24*OO[[#This Row],[63 (26JUN1985 18:00:00)-Water Temperature (C)]]*OO[[#This Row],[5]]/SUM(OO[5])</f>
        <v>7.9627444753802847E-4</v>
      </c>
      <c r="H89" s="10">
        <f>3/24*OO[[#This Row],[64 (26JUN1985 21:00:00)-Water Temperature (C)]]*OO[[#This Row],[6]]/SUM(OO[6])</f>
        <v>1.4873696132335969E-2</v>
      </c>
      <c r="I89" s="10">
        <f>3/24*OO[[#This Row],[65 (27JUN1985 00:00:00)-Water Temperature (C)]]*OO[[#This Row],[7]]/SUM(OO[7])</f>
        <v>4.7452762298148231E-2</v>
      </c>
      <c r="J89" s="10">
        <f>3/24*OO[[#This Row],[66 (27JUN1985 03:00:00)-Water Temperature (C)]]*OO[[#This Row],[8]]/SUM(OO[8])</f>
        <v>5.2100372380026551E-2</v>
      </c>
      <c r="K89" s="10">
        <f>3/24*OO[[#This Row],[67 (27JUN1985 06:00:00)-Water Temperature (C)]]*OO[[#This Row],[9]]/SUM(OO[9])</f>
        <v>2.8905294404079587E-2</v>
      </c>
      <c r="L89" s="10">
        <f>3/24*OO[[#This Row],[68 (27JUN1985 09:00:00)-Water Temperature (C)]]*OO[[#This Row],[10]]/SUM(OO[10])</f>
        <v>1.0729901352854785E-2</v>
      </c>
      <c r="M89" s="10">
        <f>3/24*OO[[#This Row],[69 (27JUN1985 12:00:00)-Water Temperature (C)]]*OO[[#This Row],[11]]/SUM(OO[11])</f>
        <v>2.979134701539655E-3</v>
      </c>
      <c r="N89" s="10">
        <f>3/24*OO[[#This Row],[70 (27JUN1985 15:00:00)-Water Temperature (C)]]*OO[[#This Row],[12]]/SUM(OO[12])</f>
        <v>7.1052070008445587E-4</v>
      </c>
      <c r="O89" s="10">
        <f>3/24*OO[[#This Row],[71 (27JUN1985 18:00:00)-Water Temperature (C)]]*OO[[#This Row],[13]]/SUM(OO[13])</f>
        <v>1.5864797127815812E-4</v>
      </c>
      <c r="P89" s="10">
        <f>3/24*OO[[#This Row],[72 (27JUN1985 21:00:00)-Water Temperature (C)]]*OO[[#This Row],[14]]/SUM(OO[14])</f>
        <v>4.120589786542953E-5</v>
      </c>
      <c r="Q89" s="10">
        <f>3/24*OO[[#This Row],[73 (28JUN1985 00:00:00)-Water Temperature (C)]]*OO[[#This Row],[15]]/SUM(OO[15])</f>
        <v>1.9056126328021264E-5</v>
      </c>
      <c r="R89" s="10">
        <f>3/24*OO[[#This Row],[74 (28JUN1985 03:00:00)-Water Temperature (C)]]*OO[[#This Row],[16]]/SUM(OO[16])</f>
        <v>1.6848223568893384E-5</v>
      </c>
      <c r="S89" s="10">
        <f>3/24*OO[[#This Row],[75 (28JUN1985 06:00:00)-Water Temperature (C)]]*OO[[#This Row],[17]]/SUM(OO[17])</f>
        <v>1.9657472141413966E-5</v>
      </c>
      <c r="T89" s="10">
        <f>3/24*OO[[#This Row],[76 (28JUN1985 09:00:00)-Water Temperature (C)]]*OO[[#This Row],[18]]/SUM(OO[18])</f>
        <v>2.3579630580417126E-5</v>
      </c>
      <c r="U89" s="10">
        <f>3/24*OO[[#This Row],[77 (28JUN1985 12:00:00)-Water Temperature (C)]]*OO[[#This Row],[19]]/SUM(OO[19])</f>
        <v>2.4983201129155039E-5</v>
      </c>
      <c r="V89" s="10">
        <f>3/24000000*OO[[#This Row],[78 (28JUN1985 15:00:00)-Water Temperature (C)]]*OO[[#This Row],[20]]</f>
        <v>2.4425607600942498E-5</v>
      </c>
      <c r="W89" s="10">
        <f>3/24000000*OO[[#This Row],[79 (28JUN1985 18:00:00)-Water Temperature (C)]]*OO[[#This Row],[21]]</f>
        <v>2.1541791442537499E-5</v>
      </c>
      <c r="X89" s="10">
        <f>3/24000000*OO[[#This Row],[80 (28JUN1985 21:00:00)-Water Temperature (C)]]*OO[[#This Row],[22]]</f>
        <v>1.7950383364525E-5</v>
      </c>
      <c r="Y89" s="10">
        <f>3/24000000*OO[[#This Row],[81 (29JUN1985 00:00:00)-Water Temperature (C)]]*OO[[#This Row],[23]]</f>
        <v>1.4805902846969998E-5</v>
      </c>
      <c r="Z89" s="10">
        <f>3/24000000*OO[[#This Row],[82 (29JUN1985 03:00:00)-Water Temperature (C)]]*OO[[#This Row],[24]]</f>
        <v>1.2020120292083749E-5</v>
      </c>
      <c r="AA89" s="10">
        <f>3/24000000*OO[[#This Row],[83 (29JUN1985 06:00:00)-Water Temperature (C)]]*OO[[#This Row],[25]]</f>
        <v>9.6702413902749992E-6</v>
      </c>
      <c r="AB89" s="10">
        <f>3/24000000*OO[[#This Row],[84 (29JUN1985 09:00:00)-Water Temperature (C)]]*OO[[#This Row],[26]]</f>
        <v>7.8533355742849998E-6</v>
      </c>
      <c r="AC89" s="10">
        <f>3/24000000*OO[[#This Row],[85 (29JUN1985 12:00:00)-Water Temperature (C)]]*OO[[#This Row],[27]]</f>
        <v>6.4072371535424999E-6</v>
      </c>
      <c r="AD89" s="10">
        <f>3/24000000*OO[[#This Row],[86 (29JUN1985 15:00:00)-Water Temperature (C)]]*OO[[#This Row],[28]]</f>
        <v>5.5431507516937499E-6</v>
      </c>
      <c r="AE89" s="10">
        <f>3/24000000*OO[[#This Row],[88 (29JUN1985 21:00:00)-Water Temperature (C)]]*OO[[#This Row],[30]]</f>
        <v>4.1288971096625E-6</v>
      </c>
      <c r="AF89" s="10">
        <f>3/24000000*OO[[#This Row],[88 (29JUN1985 21:00:00)-Water Temperature (C)]]*OO[[#This Row],[30]]</f>
        <v>4.1288971096625E-6</v>
      </c>
      <c r="AG89" s="10">
        <f>3/24000000*OO[[#This Row],[89 (30JUN1985 00:00:00)-Water Temperature (C)]]*OO[[#This Row],[31]]</f>
        <v>3.6825028043537505E-6</v>
      </c>
      <c r="AH89" s="10">
        <f>3/24000000*OO[[#This Row],[90 (30JUN1985 03:00:00)-Water Temperature (C)]]*OO[[#This Row],[32]]</f>
        <v>3.5044160461944998E-6</v>
      </c>
      <c r="AI89" s="10">
        <f>3/24000000*OO[[#This Row],[91 (30JUN1985 06:00:00)-Water Temperature (C)]]*OO[[#This Row],[33]]</f>
        <v>3.321230702478125E-6</v>
      </c>
      <c r="AJ89" s="10">
        <f>3/24000000*OO[[#This Row],[92 (30JUN1985 09:00:00)-Water Temperature (C)]]*OO[[#This Row],[34]]</f>
        <v>3.18258417732525E-6</v>
      </c>
      <c r="AK89" s="10">
        <f>3/24000000*OO[[#This Row],[93 (30JUN1985 12:00:00)-Water Temperature (C)]]*OO[[#This Row],[35]]</f>
        <v>3.1495214552138751E-6</v>
      </c>
      <c r="AL89" s="10">
        <f>3/24000000*OO[[#This Row],[94 (30JUN1985 15:00:00)-Water Temperature (C)]]*OO[[#This Row],[36]]</f>
        <v>3.2498276490112495E-6</v>
      </c>
      <c r="AM89" s="10">
        <f>3/24000000*OO[[#This Row],[95 (30JUN1985 18:00:00)-Water Temperature (C)]]*OO[[#This Row],[37]]</f>
        <v>3.1879746459900003E-6</v>
      </c>
      <c r="AN89" s="10">
        <f>3/24000000*OO[[#This Row],[96 (30JUN1985 21:00:00)-Water Temperature (C)]]*OO[[#This Row],[38]]</f>
        <v>2.7988379994907498E-6</v>
      </c>
      <c r="AO89" s="10">
        <f>3/24000000*OO[[#This Row],[97 (01JUL1985 00:00:00)-Water Temperature (C)]]*OO[[#This Row],[39]]</f>
        <v>2.4747569503586248E-6</v>
      </c>
      <c r="AP89" s="10">
        <f>3/24000000*OO[[#This Row],[98 (01JUL1985 03:00:00)-Water Temperature (C)]]*OO[[#This Row],[40]]</f>
        <v>2.2596836685359997E-6</v>
      </c>
      <c r="AQ89" s="10">
        <f>3/24000000*OO[[#This Row],[99 (01JUL1985 06:00:00)-Water Temperature (C)]]*OO[[#This Row],[41]]</f>
        <v>2.1036787344137498E-6</v>
      </c>
      <c r="AR89" s="10">
        <f>3/24000000*OO[[#This Row],[100 (01JUL1985 09:00:00)-Water Temperature (C)]]*OO[[#This Row],[42]]</f>
        <v>2.0559168269310001E-6</v>
      </c>
      <c r="AS89" s="10">
        <f>3/24000000*OO[[#This Row],[101 (01JUL1985 12:00:00)-Water Temperature (C)]]*OO[[#This Row],[43]]</f>
        <v>2.0364056488642496E-6</v>
      </c>
      <c r="AT89" s="10">
        <f>3/24000000*OO[[#This Row],[102 (01JUL1985 15:00:00)-Water Temperature (C)]]*OO[[#This Row],[44]]</f>
        <v>2.0333243134117496E-6</v>
      </c>
      <c r="AU89" s="10">
        <f>3/24000000*OO[[#This Row],[103 (01JUL1985 18:00:00)-Water Temperature (C)]]*OO[[#This Row],[45]]</f>
        <v>1.9088471568129998E-6</v>
      </c>
      <c r="AV89" s="10">
        <f>3/24000000*OO[[#This Row],[104 (01JUL1985 21:00:00)-Water Temperature (C)]]*OO[[#This Row],[46]]</f>
        <v>1.6968797354859998E-6</v>
      </c>
      <c r="AW89" s="10">
        <f>3/24000000*OO[[#This Row],[105 (02JUL1985 00:00:00)-Water Temperature (C)]]*OO[[#This Row],[47]]</f>
        <v>1.4484231714679997E-6</v>
      </c>
      <c r="AX89" s="10">
        <f>3/24000000*OO[[#This Row],[106 (02JUL1985 03:00:00)-Water Temperature (C)]]*OO[[#This Row],[48]]</f>
        <v>1.25937022392E-6</v>
      </c>
      <c r="AY89" s="10">
        <f>3/24000000*OO[[#This Row],[107 (02JUL1985 06:00:00)-Water Temperature (C)]]*OO[[#This Row],[49]]</f>
        <v>1.1463776730979998E-6</v>
      </c>
      <c r="AZ89" s="10">
        <f>3/24000000*OO[[#This Row],[108 (02JUL1985 09:00:00)-Water Temperature (C)]]*OO[[#This Row],[50]]</f>
        <v>1.1765252485117498E-6</v>
      </c>
      <c r="BA89" s="10">
        <f>3/24000000*OO[[#This Row],[109 (02JUL1985 12:00:00)-Water Temperature (C)]]*OO[[#This Row],[51]]</f>
        <v>1.2022131913987501E-6</v>
      </c>
      <c r="BB89" s="10">
        <f>3/24000000*OO[[#This Row],[110 (02JUL1985 15:00:00)-Water Temperature (C)]]*OO[[#This Row],[52]]</f>
        <v>1.256687537680375E-6</v>
      </c>
      <c r="BC89" s="10">
        <f>3/24000000*OO[[#This Row],[111 (02JUL1985 18:00:00)-Water Temperature (C)]]*OO[[#This Row],[53]]</f>
        <v>1.241640579756E-6</v>
      </c>
      <c r="BD89" s="10">
        <f>3/24000000*OO[[#This Row],[112 (02JUL1985 21:00:00)-Water Temperature (C)]]*OO[[#This Row],[54]]</f>
        <v>1.1487824576880001E-6</v>
      </c>
      <c r="BE89" s="10">
        <f>3/24000000*OO[[#This Row],[113 (03JUL1985 00:00:00)-Water Temperature (C)]]*OO[[#This Row],[55]]</f>
        <v>1.0894832938499999E-6</v>
      </c>
      <c r="BF89" s="10">
        <f>3/24000000*OO[[#This Row],[114 (03JUL1985 03:00:00)-Water Temperature (C)]]*OO[[#This Row],[56]]</f>
        <v>1.03724730082925E-6</v>
      </c>
      <c r="BG89" s="10">
        <f>3/24000000*OO[[#This Row],[115 (03JUL1985 06:00:00)-Water Temperature (C)]]*OO[[#This Row],[57]]</f>
        <v>1.0030340696537498E-6</v>
      </c>
      <c r="BH89" s="10">
        <f>3/24000000*OO[[#This Row],[116 (03JUL1985 09:00:00)-Water Temperature (C)]]*OO[[#This Row],[58]]</f>
        <v>1.0456698436322501E-6</v>
      </c>
      <c r="BI89" s="10">
        <f>3/24000000*OO[[#This Row],[117 (03JUL1985 12:00:00)-Water Temperature (C)]]*OO[[#This Row],[59]]</f>
        <v>1.1397362970015E-6</v>
      </c>
      <c r="BJ89" s="10">
        <f>3/24000000*OO[[#This Row],[118 (03JUL1985 15:00:00)-Water Temperature (C)]]*OO[[#This Row],[60]]</f>
        <v>1.2151083204479999E-6</v>
      </c>
      <c r="BK89" s="10">
        <f>3/24000000*OO[[#This Row],[119 (03JUL1985 18:00:00)-Water Temperature (C)]]*OO[[#This Row],[61]]</f>
        <v>1.191902464636E-6</v>
      </c>
      <c r="BL89" s="10">
        <f>3/24000000*OO[[#This Row],[120 (03JUL1985 21:00:00)-Water Temperature (C)]]*OO[[#This Row],[62]]</f>
        <v>1.11416955654E-6</v>
      </c>
      <c r="BM89" s="10">
        <f>3/24000000*OO[[#This Row],[121 (04JUL1985 00:00:00)-Water Temperature (C)]]*OO[[#This Row],[63]]</f>
        <v>1.0616041913999999E-6</v>
      </c>
      <c r="BN89" s="10">
        <f>3/24000000*OO[[#This Row],[122 (04JUL1985 03:00:00)-Water Temperature (C)]]*OO[[#This Row],[64]]</f>
        <v>1.014403775701E-6</v>
      </c>
      <c r="BO89" s="10">
        <f>3/24000000*OO[[#This Row],[123 (04JUL1985 06:00:00)-Water Temperature (C)]]*OO[[#This Row],[65]]</f>
        <v>9.6416605284299992E-7</v>
      </c>
      <c r="BP89" s="10">
        <f>3/24000000*OO[[#This Row],[124 (04JUL1985 09:00:00)-Water Temperature (C)]]*OO[[#This Row],[66]]</f>
        <v>9.6323178452900007E-7</v>
      </c>
      <c r="BQ89" s="10">
        <f>3/24000000*OO[[#This Row],[125 (04JUL1985 12:00:00)-Water Temperature (C)]]*OO[[#This Row],[67]]</f>
        <v>9.3325832031225004E-7</v>
      </c>
      <c r="BR89" s="10">
        <f>3/24000000*OO[[#This Row],[126 (04JUL1985 15:00:00)-Water Temperature (C)]]*OO[[#This Row],[68]]</f>
        <v>8.7261332342199993E-7</v>
      </c>
      <c r="BS89" s="10">
        <f>3/24000000*OO[[#This Row],[127 (04JUL1985 18:00:00)-Water Temperature (C)]]*OO[[#This Row],[69]]</f>
        <v>7.7164817694075005E-7</v>
      </c>
      <c r="BT89" s="10">
        <f>3/24000000*OO[[#This Row],[128 (04JUL1985 21:00:00)-Water Temperature (C)]]*OO[[#This Row],[70]]</f>
        <v>6.5180195518187497E-7</v>
      </c>
      <c r="BU89" s="10">
        <f>3/24000000*OO[[#This Row],[129 (05JUL1985 00:00:00)-Water Temperature (C)]]*OO[[#This Row],[71]]</f>
        <v>5.3490414200774998E-7</v>
      </c>
      <c r="BV89" s="10">
        <f>3/24000000*OO[[#This Row],[130 (05JUL1985 03:00:00)-Water Temperature (C)]]*OO[[#This Row],[72]]</f>
        <v>4.5199186170049999E-7</v>
      </c>
      <c r="BW89" s="10">
        <f>3/24000000*OO[[#This Row],[131 (05JUL1985 06:00:00)-Water Temperature (C)]]*OO[[#This Row],[73]]</f>
        <v>4.0940528345849999E-7</v>
      </c>
      <c r="BX89" s="10">
        <f>3/24000000*OO[[#This Row],[132 (05JUL1985 09:00:00)-Water Temperature (C)]]*OO[[#This Row],[74]]</f>
        <v>4.2918327292425E-7</v>
      </c>
      <c r="BY89" s="10">
        <f>3/24000000*OO[[#This Row],[133 (05JUL1985 12:00:00)-Water Temperature (C)]]*OO[[#This Row],[75]]</f>
        <v>4.9902907797124993E-7</v>
      </c>
      <c r="BZ89" s="10">
        <f>3/24000000*OO[[#This Row],[134 (05JUL1985 15:00:00)-Water Temperature (C)]]*OO[[#This Row],[76]]</f>
        <v>5.7081937686899999E-7</v>
      </c>
      <c r="CA89" s="10">
        <f>3/24000000*OO[[#This Row],[135 (05JUL1985 18:00:00)-Water Temperature (C)]]*OO[[#This Row],[77]]</f>
        <v>5.85456144463125E-7</v>
      </c>
      <c r="CB89" s="10">
        <f>3/24000000*OO[[#This Row],[136 (05JUL1985 21:00:00)-Water Temperature (C)]]*OO[[#This Row],[78]]</f>
        <v>5.7225571749937494E-7</v>
      </c>
      <c r="CC89" s="10">
        <f>3/24000000*OO[[#This Row],[137 (06JUL1985 00:00:00)-Water Temperature (C)]]*OO[[#This Row],[79]]</f>
        <v>5.7921457347450005E-7</v>
      </c>
      <c r="CD89" s="10">
        <f>3/24000000*OO[[#This Row],[138 (06JUL1985 03:00:00)-Water Temperature (C)]]*OO[[#This Row],[80]]</f>
        <v>5.8203739367800001E-7</v>
      </c>
      <c r="CE89" s="10">
        <f>3/24000000*OO[[#This Row],[139 (06JUL1985 06:00:00)-Water Temperature (C)]]*OO[[#This Row],[81]]</f>
        <v>5.6301887913149999E-7</v>
      </c>
      <c r="CF89" s="10">
        <f>3/24000000*OO[[#This Row],[140 (06JUL1985 09:00:00)-Water Temperature (C)]]*OO[[#This Row],[82]]</f>
        <v>5.5270619380599996E-7</v>
      </c>
      <c r="CG89" s="10">
        <f>3/24000000*OO[[#This Row],[141 (06JUL1985 12:00:00)-Water Temperature (C)]]*OO[[#This Row],[83]]</f>
        <v>5.5128198196499995E-7</v>
      </c>
      <c r="CH89" s="10">
        <f>3/24000000*OO[[#This Row],[142 (06JUL1985 15:00:00)-Water Temperature (C)]]*OO[[#This Row],[84]]</f>
        <v>5.2690932492799991E-7</v>
      </c>
      <c r="CI89" s="10">
        <f>3/24000000*OO[[#This Row],[143 (06JUL1985 18:00:00)-Water Temperature (C)]]*OO[[#This Row],[85]]</f>
        <v>4.8708148317937492E-7</v>
      </c>
      <c r="CJ89" s="10">
        <f>3/24000000*OO[[#This Row],[144 (06JUL1985 21:00:00)-Water Temperature (C)]]*OO[[#This Row],[86]]</f>
        <v>4.1585155535749993E-7</v>
      </c>
      <c r="CK89" s="10">
        <f>3/24000000*OO[[#This Row],[145 (07JUL1985 00:00:00)-Water Temperature (C)]]*OO[[#This Row],[87]]</f>
        <v>3.4326391761349997E-7</v>
      </c>
      <c r="CL89" s="10">
        <f>3/24000000*OO[[#This Row],[146 (07JUL1985 03:00:00)-Water Temperature (C)]]*OO[[#This Row],[88]]</f>
        <v>2.9691646720124998E-7</v>
      </c>
      <c r="CM89" s="10">
        <f>3/24000000*OO[[#This Row],[147 (07JUL1985 06:00:00)-Water Temperature (C)]]*OO[[#This Row],[89]]</f>
        <v>2.7189972493879996E-7</v>
      </c>
      <c r="CN89" s="10">
        <f>3/24000000*OO[[#This Row],[148 (07JUL1985 09:00:00)-Water Temperature (C)]]*OO[[#This Row],[90]]</f>
        <v>2.742619788821E-7</v>
      </c>
      <c r="CO89" s="10">
        <f>3/24000000*OO[[#This Row],[149 (07JUL1985 12:00:00)-Water Temperature (C)]]*OO[[#This Row],[91]]</f>
        <v>2.7879402678828747E-7</v>
      </c>
      <c r="CP89" s="10">
        <f>3/24000000*OO[[#This Row],[150 (07JUL1985 15:00:00)-Water Temperature (C)]]*OO[[#This Row],[92]]</f>
        <v>2.9183834756606252E-7</v>
      </c>
      <c r="CQ89" s="10">
        <f>3/24000000*OO[[#This Row],[151 (07JUL1985 18:00:00)-Water Temperature (C)]]*OO[[#This Row],[93]]</f>
        <v>3.0712494362817498E-7</v>
      </c>
      <c r="CR89" s="10">
        <f>3/24000000*OO[[#This Row],[152 (07JUL1985 21:00:00)-Water Temperature (C)]]*OO[[#This Row],[94]]</f>
        <v>2.9585938723208745E-7</v>
      </c>
      <c r="CS89" s="10">
        <f>3/24000000*OO[[#This Row],[153 (08JUL1985 00:00:00)-Water Temperature (C)]]*OO[[#This Row],[95]]</f>
        <v>2.7513812104859997E-7</v>
      </c>
      <c r="CT89" s="10">
        <f>3/24000000*OO[[#This Row],[154 (08JUL1985 03:00:00)-Water Temperature (C)]]*OO[[#This Row],[96]]</f>
        <v>2.6939097833522499E-7</v>
      </c>
      <c r="CU89" s="10">
        <f>3/24000000*OO[[#This Row],[155 (08JUL1985 06:00:00)-Water Temperature (C)]]*OO[[#This Row],[97]]</f>
        <v>2.6317815275007502E-7</v>
      </c>
      <c r="CV89" s="10">
        <f>3/24000000*OO[[#This Row],[156 (08JUL1985 09:00:00)-Water Temperature (C)]]*OO[[#This Row],[98]]</f>
        <v>2.6818007632574994E-7</v>
      </c>
      <c r="CW89" s="10">
        <f>3/24000000*OO[[#This Row],[157 (08JUL1985 12:00:00)-Water Temperature (C)]]*OO[[#This Row],[99]]</f>
        <v>2.5730497996994999E-7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5.9445402504335816E-39</v>
      </c>
      <c r="D90" s="10">
        <f>3/24*OO[[#This Row],[60 (26JUN1985 09:00:00)-Water Temperature (C)]]*OO[[#This Row],[2]]/SUM(OO[2])</f>
        <v>1.0515170672820342E-24</v>
      </c>
      <c r="E90" s="10">
        <f>3/24*OO[[#This Row],[61 (26JUN1985 12:00:00)-Water Temperature (C)]]*OO[[#This Row],[3]]/SUM(OO[3])</f>
        <v>3.1233578704874409E-14</v>
      </c>
      <c r="F90" s="10">
        <f>3/24*OO[[#This Row],[62 (26JUN1985 15:00:00)-Water Temperature (C)]]*OO[[#This Row],[4]]/SUM(OO[4])</f>
        <v>7.5876025060754461E-7</v>
      </c>
      <c r="G90" s="10">
        <f>3/24*OO[[#This Row],[63 (26JUN1985 18:00:00)-Water Temperature (C)]]*OO[[#This Row],[5]]/SUM(OO[5])</f>
        <v>6.3422544207296914E-4</v>
      </c>
      <c r="H90" s="10">
        <f>3/24*OO[[#This Row],[64 (26JUN1985 21:00:00)-Water Temperature (C)]]*OO[[#This Row],[6]]/SUM(OO[6])</f>
        <v>1.408173973167273E-2</v>
      </c>
      <c r="I90" s="10">
        <f>3/24*OO[[#This Row],[65 (27JUN1985 00:00:00)-Water Temperature (C)]]*OO[[#This Row],[7]]/SUM(OO[7])</f>
        <v>5.013951631793849E-2</v>
      </c>
      <c r="J90" s="10">
        <f>3/24*OO[[#This Row],[66 (27JUN1985 03:00:00)-Water Temperature (C)]]*OO[[#This Row],[8]]/SUM(OO[8])</f>
        <v>5.958903947860953E-2</v>
      </c>
      <c r="K90" s="10">
        <f>3/24*OO[[#This Row],[67 (27JUN1985 06:00:00)-Water Temperature (C)]]*OO[[#This Row],[9]]/SUM(OO[9])</f>
        <v>3.5054991143144656E-2</v>
      </c>
      <c r="L90" s="10">
        <f>3/24*OO[[#This Row],[68 (27JUN1985 09:00:00)-Water Temperature (C)]]*OO[[#This Row],[10]]/SUM(OO[10])</f>
        <v>1.3627811763863301E-2</v>
      </c>
      <c r="M90" s="10">
        <f>3/24*OO[[#This Row],[69 (27JUN1985 12:00:00)-Water Temperature (C)]]*OO[[#This Row],[11]]/SUM(OO[11])</f>
        <v>3.8924358673362832E-3</v>
      </c>
      <c r="N90" s="10">
        <f>3/24*OO[[#This Row],[70 (27JUN1985 15:00:00)-Water Temperature (C)]]*OO[[#This Row],[12]]/SUM(OO[12])</f>
        <v>9.3971224579537515E-4</v>
      </c>
      <c r="O90" s="10">
        <f>3/24*OO[[#This Row],[71 (27JUN1985 18:00:00)-Water Temperature (C)]]*OO[[#This Row],[13]]/SUM(OO[13])</f>
        <v>2.0863911461757316E-4</v>
      </c>
      <c r="P90" s="10">
        <f>3/24*OO[[#This Row],[72 (27JUN1985 21:00:00)-Water Temperature (C)]]*OO[[#This Row],[14]]/SUM(OO[14])</f>
        <v>5.199677094928617E-5</v>
      </c>
      <c r="Q90" s="10">
        <f>3/24*OO[[#This Row],[73 (28JUN1985 00:00:00)-Water Temperature (C)]]*OO[[#This Row],[15]]/SUM(OO[15])</f>
        <v>2.2369630235848527E-5</v>
      </c>
      <c r="R90" s="10">
        <f>3/24*OO[[#This Row],[74 (28JUN1985 03:00:00)-Water Temperature (C)]]*OO[[#This Row],[16]]/SUM(OO[16])</f>
        <v>1.8831825416480503E-5</v>
      </c>
      <c r="S90" s="10">
        <f>3/24*OO[[#This Row],[75 (28JUN1985 06:00:00)-Water Temperature (C)]]*OO[[#This Row],[17]]/SUM(OO[17])</f>
        <v>2.1771395093219543E-5</v>
      </c>
      <c r="T90" s="10">
        <f>3/24*OO[[#This Row],[76 (28JUN1985 09:00:00)-Water Temperature (C)]]*OO[[#This Row],[18]]/SUM(OO[18])</f>
        <v>2.6412891906813813E-5</v>
      </c>
      <c r="U90" s="10">
        <f>3/24*OO[[#This Row],[77 (28JUN1985 12:00:00)-Water Temperature (C)]]*OO[[#This Row],[19]]/SUM(OO[19])</f>
        <v>2.8377999045943073E-5</v>
      </c>
      <c r="V90" s="10">
        <f>3/24000000*OO[[#This Row],[78 (28JUN1985 15:00:00)-Water Temperature (C)]]*OO[[#This Row],[20]]</f>
        <v>2.7896475761500002E-5</v>
      </c>
      <c r="W90" s="10">
        <f>3/24000000*OO[[#This Row],[79 (28JUN1985 18:00:00)-Water Temperature (C)]]*OO[[#This Row],[21]]</f>
        <v>2.4828354574099997E-5</v>
      </c>
      <c r="X90" s="10">
        <f>3/24000000*OO[[#This Row],[80 (28JUN1985 21:00:00)-Water Temperature (C)]]*OO[[#This Row],[22]]</f>
        <v>2.067419554023E-5</v>
      </c>
      <c r="Y90" s="10">
        <f>3/24000000*OO[[#This Row],[81 (29JUN1985 00:00:00)-Water Temperature (C)]]*OO[[#This Row],[23]]</f>
        <v>1.7065360703624999E-5</v>
      </c>
      <c r="Z90" s="10">
        <f>3/24000000*OO[[#This Row],[82 (29JUN1985 03:00:00)-Water Temperature (C)]]*OO[[#This Row],[24]]</f>
        <v>1.3879153434719998E-5</v>
      </c>
      <c r="AA90" s="10">
        <f>3/24000000*OO[[#This Row],[83 (29JUN1985 06:00:00)-Water Temperature (C)]]*OO[[#This Row],[25]]</f>
        <v>1.12218185378975E-5</v>
      </c>
      <c r="AB90" s="10">
        <f>3/24000000*OO[[#This Row],[84 (29JUN1985 09:00:00)-Water Temperature (C)]]*OO[[#This Row],[26]]</f>
        <v>9.2062238090225009E-6</v>
      </c>
      <c r="AC90" s="10">
        <f>3/24000000*OO[[#This Row],[85 (29JUN1985 12:00:00)-Water Temperature (C)]]*OO[[#This Row],[27]]</f>
        <v>7.5592445952812502E-6</v>
      </c>
      <c r="AD90" s="10">
        <f>3/24000000*OO[[#This Row],[86 (29JUN1985 15:00:00)-Water Temperature (C)]]*OO[[#This Row],[28]]</f>
        <v>6.5441791729874992E-6</v>
      </c>
      <c r="AE90" s="10">
        <f>3/24000000*OO[[#This Row],[88 (29JUN1985 21:00:00)-Water Temperature (C)]]*OO[[#This Row],[30]]</f>
        <v>4.7744193501150005E-6</v>
      </c>
      <c r="AF90" s="10">
        <f>3/24000000*OO[[#This Row],[88 (29JUN1985 21:00:00)-Water Temperature (C)]]*OO[[#This Row],[30]]</f>
        <v>4.7744193501150005E-6</v>
      </c>
      <c r="AG90" s="10">
        <f>3/24000000*OO[[#This Row],[89 (30JUN1985 00:00:00)-Water Temperature (C)]]*OO[[#This Row],[31]]</f>
        <v>4.1898543159412491E-6</v>
      </c>
      <c r="AH90" s="10">
        <f>3/24000000*OO[[#This Row],[90 (30JUN1985 03:00:00)-Water Temperature (C)]]*OO[[#This Row],[32]]</f>
        <v>3.9811031195649996E-6</v>
      </c>
      <c r="AI90" s="10">
        <f>3/24000000*OO[[#This Row],[91 (30JUN1985 06:00:00)-Water Temperature (C)]]*OO[[#This Row],[33]]</f>
        <v>3.7787348922E-6</v>
      </c>
      <c r="AJ90" s="10">
        <f>3/24000000*OO[[#This Row],[92 (30JUN1985 09:00:00)-Water Temperature (C)]]*OO[[#This Row],[34]]</f>
        <v>3.6330003450453752E-6</v>
      </c>
      <c r="AK90" s="10">
        <f>3/24000000*OO[[#This Row],[93 (30JUN1985 12:00:00)-Water Temperature (C)]]*OO[[#This Row],[35]]</f>
        <v>3.6029644604550006E-6</v>
      </c>
      <c r="AL90" s="10">
        <f>3/24000000*OO[[#This Row],[94 (30JUN1985 15:00:00)-Water Temperature (C)]]*OO[[#This Row],[36]]</f>
        <v>3.7378916649280001E-6</v>
      </c>
      <c r="AM90" s="10">
        <f>3/24000000*OO[[#This Row],[95 (30JUN1985 18:00:00)-Water Temperature (C)]]*OO[[#This Row],[37]]</f>
        <v>3.6765088768639997E-6</v>
      </c>
      <c r="AN90" s="10">
        <f>3/24000000*OO[[#This Row],[96 (30JUN1985 21:00:00)-Water Temperature (C)]]*OO[[#This Row],[38]]</f>
        <v>3.2177502710275002E-6</v>
      </c>
      <c r="AO90" s="10">
        <f>3/24000000*OO[[#This Row],[97 (01JUL1985 00:00:00)-Water Temperature (C)]]*OO[[#This Row],[39]]</f>
        <v>2.8244143542599999E-6</v>
      </c>
      <c r="AP90" s="10">
        <f>3/24000000*OO[[#This Row],[98 (01JUL1985 03:00:00)-Water Temperature (C)]]*OO[[#This Row],[40]]</f>
        <v>2.5756346423587503E-6</v>
      </c>
      <c r="AQ90" s="10">
        <f>3/24000000*OO[[#This Row],[99 (01JUL1985 06:00:00)-Water Temperature (C)]]*OO[[#This Row],[41]]</f>
        <v>2.3978824069140001E-6</v>
      </c>
      <c r="AR90" s="10">
        <f>3/24000000*OO[[#This Row],[100 (01JUL1985 09:00:00)-Water Temperature (C)]]*OO[[#This Row],[42]]</f>
        <v>2.3504609381604998E-6</v>
      </c>
      <c r="AS90" s="10">
        <f>3/24000000*OO[[#This Row],[101 (01JUL1985 12:00:00)-Water Temperature (C)]]*OO[[#This Row],[43]]</f>
        <v>2.3302398894771251E-6</v>
      </c>
      <c r="AT90" s="10">
        <f>3/24000000*OO[[#This Row],[102 (01JUL1985 15:00:00)-Water Temperature (C)]]*OO[[#This Row],[44]]</f>
        <v>2.3291688378192494E-6</v>
      </c>
      <c r="AU90" s="10">
        <f>3/24000000*OO[[#This Row],[103 (01JUL1985 18:00:00)-Water Temperature (C)]]*OO[[#This Row],[45]]</f>
        <v>2.1879240948225001E-6</v>
      </c>
      <c r="AV90" s="10">
        <f>3/24000000*OO[[#This Row],[104 (01JUL1985 21:00:00)-Water Temperature (C)]]*OO[[#This Row],[46]]</f>
        <v>1.948771250775E-6</v>
      </c>
      <c r="AW90" s="10">
        <f>3/24000000*OO[[#This Row],[105 (02JUL1985 00:00:00)-Water Temperature (C)]]*OO[[#This Row],[47]]</f>
        <v>1.6615995679349998E-6</v>
      </c>
      <c r="AX90" s="10">
        <f>3/24000000*OO[[#This Row],[106 (02JUL1985 03:00:00)-Water Temperature (C)]]*OO[[#This Row],[48]]</f>
        <v>1.4414798505884999E-6</v>
      </c>
      <c r="AY90" s="10">
        <f>3/24000000*OO[[#This Row],[107 (02JUL1985 06:00:00)-Water Temperature (C)]]*OO[[#This Row],[49]]</f>
        <v>1.307986133715E-6</v>
      </c>
      <c r="AZ90" s="10">
        <f>3/24000000*OO[[#This Row],[108 (02JUL1985 09:00:00)-Water Temperature (C)]]*OO[[#This Row],[50]]</f>
        <v>1.346872052298E-6</v>
      </c>
      <c r="BA90" s="10">
        <f>3/24000000*OO[[#This Row],[109 (02JUL1985 12:00:00)-Water Temperature (C)]]*OO[[#This Row],[51]]</f>
        <v>1.3823103223881249E-6</v>
      </c>
      <c r="BB90" s="10">
        <f>3/24000000*OO[[#This Row],[110 (02JUL1985 15:00:00)-Water Temperature (C)]]*OO[[#This Row],[52]]</f>
        <v>1.4442143620085001E-6</v>
      </c>
      <c r="BC90" s="10">
        <f>3/24000000*OO[[#This Row],[111 (02JUL1985 18:00:00)-Water Temperature (C)]]*OO[[#This Row],[53]]</f>
        <v>1.4271589892479999E-6</v>
      </c>
      <c r="BD90" s="10">
        <f>3/24000000*OO[[#This Row],[112 (02JUL1985 21:00:00)-Water Temperature (C)]]*OO[[#This Row],[54]]</f>
        <v>1.3105715718112499E-6</v>
      </c>
      <c r="BE90" s="10">
        <f>3/24000000*OO[[#This Row],[113 (03JUL1985 00:00:00)-Water Temperature (C)]]*OO[[#This Row],[55]]</f>
        <v>1.2374979147959999E-6</v>
      </c>
      <c r="BF90" s="10">
        <f>3/24000000*OO[[#This Row],[114 (03JUL1985 03:00:00)-Water Temperature (C)]]*OO[[#This Row],[56]]</f>
        <v>1.178383165562125E-6</v>
      </c>
      <c r="BG90" s="10">
        <f>3/24000000*OO[[#This Row],[115 (03JUL1985 06:00:00)-Water Temperature (C)]]*OO[[#This Row],[57]]</f>
        <v>1.1401091264062499E-6</v>
      </c>
      <c r="BH90" s="10">
        <f>3/24000000*OO[[#This Row],[116 (03JUL1985 09:00:00)-Water Temperature (C)]]*OO[[#This Row],[58]]</f>
        <v>1.1951516969505E-6</v>
      </c>
      <c r="BI90" s="10">
        <f>3/24000000*OO[[#This Row],[117 (03JUL1985 12:00:00)-Water Temperature (C)]]*OO[[#This Row],[59]]</f>
        <v>1.3108166157677499E-6</v>
      </c>
      <c r="BJ90" s="10">
        <f>3/24000000*OO[[#This Row],[118 (03JUL1985 15:00:00)-Water Temperature (C)]]*OO[[#This Row],[60]]</f>
        <v>1.4009728450612501E-6</v>
      </c>
      <c r="BK90" s="10">
        <f>3/24000000*OO[[#This Row],[119 (03JUL1985 18:00:00)-Water Temperature (C)]]*OO[[#This Row],[61]]</f>
        <v>1.3690872619612498E-6</v>
      </c>
      <c r="BL90" s="10">
        <f>3/24000000*OO[[#This Row],[120 (03JUL1985 21:00:00)-Water Temperature (C)]]*OO[[#This Row],[62]]</f>
        <v>1.2698703700746249E-6</v>
      </c>
      <c r="BM90" s="10">
        <f>3/24000000*OO[[#This Row],[121 (04JUL1985 00:00:00)-Water Temperature (C)]]*OO[[#This Row],[63]]</f>
        <v>1.2045658602825E-6</v>
      </c>
      <c r="BN90" s="10">
        <f>3/24000000*OO[[#This Row],[122 (04JUL1985 03:00:00)-Water Temperature (C)]]*OO[[#This Row],[64]]</f>
        <v>1.1522638322009999E-6</v>
      </c>
      <c r="BO90" s="10">
        <f>3/24000000*OO[[#This Row],[123 (04JUL1985 06:00:00)-Water Temperature (C)]]*OO[[#This Row],[65]]</f>
        <v>1.0962810118081249E-6</v>
      </c>
      <c r="BP90" s="10">
        <f>3/24000000*OO[[#This Row],[124 (04JUL1985 09:00:00)-Water Temperature (C)]]*OO[[#This Row],[66]]</f>
        <v>1.0984669293318749E-6</v>
      </c>
      <c r="BQ90" s="10">
        <f>3/24000000*OO[[#This Row],[125 (04JUL1985 12:00:00)-Water Temperature (C)]]*OO[[#This Row],[67]]</f>
        <v>1.0677069565458748E-6</v>
      </c>
      <c r="BR90" s="10">
        <f>3/24000000*OO[[#This Row],[126 (04JUL1985 15:00:00)-Water Temperature (C)]]*OO[[#This Row],[68]]</f>
        <v>9.9756467856499996E-7</v>
      </c>
      <c r="BS90" s="10">
        <f>3/24000000*OO[[#This Row],[127 (04JUL1985 18:00:00)-Water Temperature (C)]]*OO[[#This Row],[69]]</f>
        <v>8.8582290986474985E-7</v>
      </c>
      <c r="BT90" s="10">
        <f>3/24000000*OO[[#This Row],[128 (04JUL1985 21:00:00)-Water Temperature (C)]]*OO[[#This Row],[70]]</f>
        <v>7.5181260558275002E-7</v>
      </c>
      <c r="BU90" s="10">
        <f>3/24000000*OO[[#This Row],[129 (05JUL1985 00:00:00)-Water Temperature (C)]]*OO[[#This Row],[71]]</f>
        <v>6.1659051492349996E-7</v>
      </c>
      <c r="BV90" s="10">
        <f>3/24000000*OO[[#This Row],[130 (05JUL1985 03:00:00)-Water Temperature (C)]]*OO[[#This Row],[72]]</f>
        <v>5.1859992673399994E-7</v>
      </c>
      <c r="BW90" s="10">
        <f>3/24000000*OO[[#This Row],[131 (05JUL1985 06:00:00)-Water Temperature (C)]]*OO[[#This Row],[73]]</f>
        <v>4.6678341419999999E-7</v>
      </c>
      <c r="BX90" s="10">
        <f>3/24000000*OO[[#This Row],[132 (05JUL1985 09:00:00)-Water Temperature (C)]]*OO[[#This Row],[74]]</f>
        <v>4.90626973530375E-7</v>
      </c>
      <c r="BY90" s="10">
        <f>3/24000000*OO[[#This Row],[133 (05JUL1985 12:00:00)-Water Temperature (C)]]*OO[[#This Row],[75]]</f>
        <v>5.7577187505587495E-7</v>
      </c>
      <c r="BZ90" s="10">
        <f>3/24000000*OO[[#This Row],[134 (05JUL1985 15:00:00)-Water Temperature (C)]]*OO[[#This Row],[76]]</f>
        <v>6.6103793957400001E-7</v>
      </c>
      <c r="CA90" s="10">
        <f>3/24000000*OO[[#This Row],[135 (05JUL1985 18:00:00)-Water Temperature (C)]]*OO[[#This Row],[77]]</f>
        <v>6.7353617496824985E-7</v>
      </c>
      <c r="CB90" s="10">
        <f>3/24000000*OO[[#This Row],[136 (05JUL1985 21:00:00)-Water Temperature (C)]]*OO[[#This Row],[78]]</f>
        <v>6.4914337666987491E-7</v>
      </c>
      <c r="CC90" s="10">
        <f>3/24000000*OO[[#This Row],[137 (06JUL1985 00:00:00)-Water Temperature (C)]]*OO[[#This Row],[79]]</f>
        <v>6.5303084620312498E-7</v>
      </c>
      <c r="CD90" s="10">
        <f>3/24000000*OO[[#This Row],[138 (06JUL1985 03:00:00)-Water Temperature (C)]]*OO[[#This Row],[80]]</f>
        <v>6.5864226392999996E-7</v>
      </c>
      <c r="CE90" s="10">
        <f>3/24000000*OO[[#This Row],[139 (06JUL1985 06:00:00)-Water Temperature (C)]]*OO[[#This Row],[81]]</f>
        <v>6.3914678903050002E-7</v>
      </c>
      <c r="CF90" s="10">
        <f>3/24000000*OO[[#This Row],[140 (06JUL1985 09:00:00)-Water Temperature (C)]]*OO[[#This Row],[82]]</f>
        <v>6.2924992003949998E-7</v>
      </c>
      <c r="CG90" s="10">
        <f>3/24000000*OO[[#This Row],[141 (06JUL1985 12:00:00)-Water Temperature (C)]]*OO[[#This Row],[83]]</f>
        <v>6.2938121309699988E-7</v>
      </c>
      <c r="CH90" s="10">
        <f>3/24000000*OO[[#This Row],[142 (06JUL1985 15:00:00)-Water Temperature (C)]]*OO[[#This Row],[84]]</f>
        <v>6.0349009563675002E-7</v>
      </c>
      <c r="CI90" s="10">
        <f>3/24000000*OO[[#This Row],[143 (06JUL1985 18:00:00)-Water Temperature (C)]]*OO[[#This Row],[85]]</f>
        <v>5.5951335793437492E-7</v>
      </c>
      <c r="CJ90" s="10">
        <f>3/24000000*OO[[#This Row],[144 (06JUL1985 21:00:00)-Water Temperature (C)]]*OO[[#This Row],[86]]</f>
        <v>4.7984158801800001E-7</v>
      </c>
      <c r="CK90" s="10">
        <f>3/24000000*OO[[#This Row],[145 (07JUL1985 00:00:00)-Water Temperature (C)]]*OO[[#This Row],[87]]</f>
        <v>3.9445457645250005E-7</v>
      </c>
      <c r="CL90" s="10">
        <f>3/24000000*OO[[#This Row],[146 (07JUL1985 03:00:00)-Water Temperature (C)]]*OO[[#This Row],[88]]</f>
        <v>3.3985496824987497E-7</v>
      </c>
      <c r="CM90" s="10">
        <f>3/24000000*OO[[#This Row],[147 (07JUL1985 06:00:00)-Water Temperature (C)]]*OO[[#This Row],[89]]</f>
        <v>3.0997410003999998E-7</v>
      </c>
      <c r="CN90" s="10">
        <f>3/24000000*OO[[#This Row],[148 (07JUL1985 09:00:00)-Water Temperature (C)]]*OO[[#This Row],[90]]</f>
        <v>3.1346146754999996E-7</v>
      </c>
      <c r="CO90" s="10">
        <f>3/24000000*OO[[#This Row],[149 (07JUL1985 12:00:00)-Water Temperature (C)]]*OO[[#This Row],[91]]</f>
        <v>3.1902623587799996E-7</v>
      </c>
      <c r="CP90" s="10">
        <f>3/24000000*OO[[#This Row],[150 (07JUL1985 15:00:00)-Water Temperature (C)]]*OO[[#This Row],[92]]</f>
        <v>3.3517699025299995E-7</v>
      </c>
      <c r="CQ90" s="10">
        <f>3/24000000*OO[[#This Row],[151 (07JUL1985 18:00:00)-Water Temperature (C)]]*OO[[#This Row],[93]]</f>
        <v>3.5334231232974996E-7</v>
      </c>
      <c r="CR90" s="10">
        <f>3/24000000*OO[[#This Row],[152 (07JUL1985 21:00:00)-Water Temperature (C)]]*OO[[#This Row],[94]]</f>
        <v>3.3930632537637496E-7</v>
      </c>
      <c r="CS90" s="10">
        <f>3/24000000*OO[[#This Row],[153 (08JUL1985 00:00:00)-Water Temperature (C)]]*OO[[#This Row],[95]]</f>
        <v>3.1182521565731246E-7</v>
      </c>
      <c r="CT90" s="10">
        <f>3/24000000*OO[[#This Row],[154 (08JUL1985 03:00:00)-Water Temperature (C)]]*OO[[#This Row],[96]]</f>
        <v>3.0506138654000003E-7</v>
      </c>
      <c r="CU90" s="10">
        <f>3/24000000*OO[[#This Row],[155 (08JUL1985 06:00:00)-Water Temperature (C)]]*OO[[#This Row],[97]]</f>
        <v>2.9853684511087499E-7</v>
      </c>
      <c r="CV90" s="10">
        <f>3/24000000*OO[[#This Row],[156 (08JUL1985 09:00:00)-Water Temperature (C)]]*OO[[#This Row],[98]]</f>
        <v>3.0569485175189998E-7</v>
      </c>
      <c r="CW90" s="10">
        <f>3/24000000*OO[[#This Row],[157 (08JUL1985 12:00:00)-Water Temperature (C)]]*OO[[#This Row],[99]]</f>
        <v>2.9426828095664998E-7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9.9085291392958002E-40</v>
      </c>
      <c r="D91" s="10">
        <f>3/24*OO[[#This Row],[60 (26JUN1985 09:00:00)-Water Temperature (C)]]*OO[[#This Row],[2]]/SUM(OO[2])</f>
        <v>2.4732886559109998E-25</v>
      </c>
      <c r="E91" s="10">
        <f>3/24*OO[[#This Row],[61 (26JUN1985 12:00:00)-Water Temperature (C)]]*OO[[#This Row],[3]]/SUM(OO[3])</f>
        <v>8.1812129064640751E-15</v>
      </c>
      <c r="F91" s="10">
        <f>3/24*OO[[#This Row],[62 (26JUN1985 15:00:00)-Water Temperature (C)]]*OO[[#This Row],[4]]/SUM(OO[4])</f>
        <v>4.1994318365759444E-7</v>
      </c>
      <c r="G91" s="10">
        <f>3/24*OO[[#This Row],[63 (26JUN1985 18:00:00)-Water Temperature (C)]]*OO[[#This Row],[5]]/SUM(OO[5])</f>
        <v>5.1187164611937481E-4</v>
      </c>
      <c r="H91" s="10">
        <f>3/24*OO[[#This Row],[64 (26JUN1985 21:00:00)-Water Temperature (C)]]*OO[[#This Row],[6]]/SUM(OO[6])</f>
        <v>1.3716330029902149E-2</v>
      </c>
      <c r="I91" s="10">
        <f>3/24*OO[[#This Row],[65 (27JUN1985 00:00:00)-Water Temperature (C)]]*OO[[#This Row],[7]]/SUM(OO[7])</f>
        <v>5.4894510588913953E-2</v>
      </c>
      <c r="J91" s="10">
        <f>3/24*OO[[#This Row],[66 (27JUN1985 03:00:00)-Water Temperature (C)]]*OO[[#This Row],[8]]/SUM(OO[8])</f>
        <v>7.0926777977249153E-2</v>
      </c>
      <c r="K91" s="10">
        <f>3/24*OO[[#This Row],[67 (27JUN1985 06:00:00)-Water Temperature (C)]]*OO[[#This Row],[9]]/SUM(OO[9])</f>
        <v>4.4317380944348575E-2</v>
      </c>
      <c r="L91" s="10">
        <f>3/24*OO[[#This Row],[68 (27JUN1985 09:00:00)-Water Temperature (C)]]*OO[[#This Row],[10]]/SUM(OO[10])</f>
        <v>1.8067308260801555E-2</v>
      </c>
      <c r="M91" s="10">
        <f>3/24*OO[[#This Row],[69 (27JUN1985 12:00:00)-Water Temperature (C)]]*OO[[#This Row],[11]]/SUM(OO[11])</f>
        <v>5.3182352109607499E-3</v>
      </c>
      <c r="N91" s="10">
        <f>3/24*OO[[#This Row],[70 (27JUN1985 15:00:00)-Water Temperature (C)]]*OO[[#This Row],[12]]/SUM(OO[12])</f>
        <v>1.3011589936033632E-3</v>
      </c>
      <c r="O91" s="10">
        <f>3/24*OO[[#This Row],[71 (27JUN1985 18:00:00)-Water Temperature (C)]]*OO[[#This Row],[13]]/SUM(OO[13])</f>
        <v>2.8808381275372339E-4</v>
      </c>
      <c r="P91" s="10">
        <f>3/24*OO[[#This Row],[72 (27JUN1985 21:00:00)-Water Temperature (C)]]*OO[[#This Row],[14]]/SUM(OO[14])</f>
        <v>6.9181505705493676E-5</v>
      </c>
      <c r="Q91" s="10">
        <f>3/24*OO[[#This Row],[73 (28JUN1985 00:00:00)-Water Temperature (C)]]*OO[[#This Row],[15]]/SUM(OO[15])</f>
        <v>2.7663526720522354E-5</v>
      </c>
      <c r="R91" s="10">
        <f>3/24*OO[[#This Row],[74 (28JUN1985 03:00:00)-Water Temperature (C)]]*OO[[#This Row],[16]]/SUM(OO[16])</f>
        <v>2.2060210280727396E-5</v>
      </c>
      <c r="S91" s="10">
        <f>3/24*OO[[#This Row],[75 (28JUN1985 06:00:00)-Water Temperature (C)]]*OO[[#This Row],[17]]/SUM(OO[17])</f>
        <v>2.5155163236739507E-5</v>
      </c>
      <c r="T91" s="10">
        <f>3/24*OO[[#This Row],[76 (28JUN1985 09:00:00)-Water Temperature (C)]]*OO[[#This Row],[18]]/SUM(OO[18])</f>
        <v>3.0801963549801767E-5</v>
      </c>
      <c r="U91" s="10">
        <f>3/24*OO[[#This Row],[77 (28JUN1985 12:00:00)-Water Temperature (C)]]*OO[[#This Row],[19]]/SUM(OO[19])</f>
        <v>3.3586364002434036E-5</v>
      </c>
      <c r="V91" s="10">
        <f>3/24000000*OO[[#This Row],[78 (28JUN1985 15:00:00)-Water Temperature (C)]]*OO[[#This Row],[20]]</f>
        <v>3.3165197498399997E-5</v>
      </c>
      <c r="W91" s="10">
        <f>3/24000000*OO[[#This Row],[79 (28JUN1985 18:00:00)-Water Temperature (C)]]*OO[[#This Row],[21]]</f>
        <v>2.9854160272337498E-5</v>
      </c>
      <c r="X91" s="10">
        <f>3/24000000*OO[[#This Row],[80 (28JUN1985 21:00:00)-Water Temperature (C)]]*OO[[#This Row],[22]]</f>
        <v>2.4850106736626249E-5</v>
      </c>
      <c r="Y91" s="10">
        <f>3/24000000*OO[[#This Row],[81 (29JUN1985 00:00:00)-Water Temperature (C)]]*OO[[#This Row],[23]]</f>
        <v>2.0530452281252501E-5</v>
      </c>
      <c r="Z91" s="10">
        <f>3/24000000*OO[[#This Row],[82 (29JUN1985 03:00:00)-Water Temperature (C)]]*OO[[#This Row],[24]]</f>
        <v>1.6729147117143749E-5</v>
      </c>
      <c r="AA91" s="10">
        <f>3/24000000*OO[[#This Row],[83 (29JUN1985 06:00:00)-Water Temperature (C)]]*OO[[#This Row],[25]]</f>
        <v>1.3581772481310002E-5</v>
      </c>
      <c r="AB91" s="10">
        <f>3/24000000*OO[[#This Row],[84 (29JUN1985 09:00:00)-Water Temperature (C)]]*OO[[#This Row],[26]]</f>
        <v>1.12488250454775E-5</v>
      </c>
      <c r="AC91" s="10">
        <f>3/24000000*OO[[#This Row],[85 (29JUN1985 12:00:00)-Water Temperature (C)]]*OO[[#This Row],[27]]</f>
        <v>9.2951813340000006E-6</v>
      </c>
      <c r="AD91" s="10">
        <f>3/24000000*OO[[#This Row],[86 (29JUN1985 15:00:00)-Water Temperature (C)]]*OO[[#This Row],[28]]</f>
        <v>8.0504198267199998E-6</v>
      </c>
      <c r="AE91" s="10">
        <f>3/24000000*OO[[#This Row],[88 (29JUN1985 21:00:00)-Water Temperature (C)]]*OO[[#This Row],[30]]</f>
        <v>5.7776822699549997E-6</v>
      </c>
      <c r="AF91" s="10">
        <f>3/24000000*OO[[#This Row],[88 (29JUN1985 21:00:00)-Water Temperature (C)]]*OO[[#This Row],[30]]</f>
        <v>5.7776822699549997E-6</v>
      </c>
      <c r="AG91" s="10">
        <f>3/24000000*OO[[#This Row],[89 (30JUN1985 00:00:00)-Water Temperature (C)]]*OO[[#This Row],[31]]</f>
        <v>4.9825077302799995E-6</v>
      </c>
      <c r="AH91" s="10">
        <f>3/24000000*OO[[#This Row],[90 (30JUN1985 03:00:00)-Water Temperature (C)]]*OO[[#This Row],[32]]</f>
        <v>4.7228025452999997E-6</v>
      </c>
      <c r="AI91" s="10">
        <f>3/24000000*OO[[#This Row],[91 (30JUN1985 06:00:00)-Water Temperature (C)]]*OO[[#This Row],[33]]</f>
        <v>4.4885453162812496E-6</v>
      </c>
      <c r="AJ91" s="10">
        <f>3/24000000*OO[[#This Row],[92 (30JUN1985 09:00:00)-Water Temperature (C)]]*OO[[#This Row],[34]]</f>
        <v>4.3281496151250002E-6</v>
      </c>
      <c r="AK91" s="10">
        <f>3/24000000*OO[[#This Row],[93 (30JUN1985 12:00:00)-Water Temperature (C)]]*OO[[#This Row],[35]]</f>
        <v>4.2960996268775003E-6</v>
      </c>
      <c r="AL91" s="10">
        <f>3/24000000*OO[[#This Row],[94 (30JUN1985 15:00:00)-Water Temperature (C)]]*OO[[#This Row],[36]]</f>
        <v>4.4790086782875009E-6</v>
      </c>
      <c r="AM91" s="10">
        <f>3/24000000*OO[[#This Row],[95 (30JUN1985 18:00:00)-Water Temperature (C)]]*OO[[#This Row],[37]]</f>
        <v>4.4215278741507499E-6</v>
      </c>
      <c r="AN91" s="10">
        <f>3/24000000*OO[[#This Row],[96 (30JUN1985 21:00:00)-Water Temperature (C)]]*OO[[#This Row],[38]]</f>
        <v>3.8673876474659996E-6</v>
      </c>
      <c r="AO91" s="10">
        <f>3/24000000*OO[[#This Row],[97 (01JUL1985 00:00:00)-Water Temperature (C)]]*OO[[#This Row],[39]]</f>
        <v>3.3684312694429995E-6</v>
      </c>
      <c r="AP91" s="10">
        <f>3/24000000*OO[[#This Row],[98 (01JUL1985 03:00:00)-Water Temperature (C)]]*OO[[#This Row],[40]]</f>
        <v>3.0666744572009994E-6</v>
      </c>
      <c r="AQ91" s="10">
        <f>3/24000000*OO[[#This Row],[99 (01JUL1985 06:00:00)-Water Temperature (C)]]*OO[[#This Row],[41]]</f>
        <v>2.8532450414208749E-6</v>
      </c>
      <c r="AR91" s="10">
        <f>3/24000000*OO[[#This Row],[100 (01JUL1985 09:00:00)-Water Temperature (C)]]*OO[[#This Row],[42]]</f>
        <v>2.8035623881721248E-6</v>
      </c>
      <c r="AS91" s="10">
        <f>3/24000000*OO[[#This Row],[101 (01JUL1985 12:00:00)-Water Temperature (C)]]*OO[[#This Row],[43]]</f>
        <v>2.7816830896976252E-6</v>
      </c>
      <c r="AT91" s="10">
        <f>3/24000000*OO[[#This Row],[102 (01JUL1985 15:00:00)-Water Temperature (C)]]*OO[[#This Row],[44]]</f>
        <v>2.7834078209191251E-6</v>
      </c>
      <c r="AU91" s="10">
        <f>3/24000000*OO[[#This Row],[103 (01JUL1985 18:00:00)-Water Temperature (C)]]*OO[[#This Row],[45]]</f>
        <v>2.6178877512887498E-6</v>
      </c>
      <c r="AV91" s="10">
        <f>3/24000000*OO[[#This Row],[104 (01JUL1985 21:00:00)-Water Temperature (C)]]*OO[[#This Row],[46]]</f>
        <v>2.3376196994535E-6</v>
      </c>
      <c r="AW91" s="10">
        <f>3/24000000*OO[[#This Row],[105 (02JUL1985 00:00:00)-Water Temperature (C)]]*OO[[#This Row],[47]]</f>
        <v>1.99155023915575E-6</v>
      </c>
      <c r="AX91" s="10">
        <f>3/24000000*OO[[#This Row],[106 (02JUL1985 03:00:00)-Water Temperature (C)]]*OO[[#This Row],[48]]</f>
        <v>1.7239282938129998E-6</v>
      </c>
      <c r="AY91" s="10">
        <f>3/24000000*OO[[#This Row],[107 (02JUL1985 06:00:00)-Water Temperature (C)]]*OO[[#This Row],[49]]</f>
        <v>1.5583240970789998E-6</v>
      </c>
      <c r="AZ91" s="10">
        <f>3/24000000*OO[[#This Row],[108 (02JUL1985 09:00:00)-Water Temperature (C)]]*OO[[#This Row],[50]]</f>
        <v>1.6068500320368748E-6</v>
      </c>
      <c r="BA91" s="10">
        <f>3/24000000*OO[[#This Row],[109 (02JUL1985 12:00:00)-Water Temperature (C)]]*OO[[#This Row],[51]]</f>
        <v>1.6577406346269999E-6</v>
      </c>
      <c r="BB91" s="10">
        <f>3/24000000*OO[[#This Row],[110 (02JUL1985 15:00:00)-Water Temperature (C)]]*OO[[#This Row],[52]]</f>
        <v>1.7295236547764998E-6</v>
      </c>
      <c r="BC91" s="10">
        <f>3/24000000*OO[[#This Row],[111 (02JUL1985 18:00:00)-Water Temperature (C)]]*OO[[#This Row],[53]]</f>
        <v>1.7123201357089998E-6</v>
      </c>
      <c r="BD91" s="10">
        <f>3/24000000*OO[[#This Row],[112 (02JUL1985 21:00:00)-Water Temperature (C)]]*OO[[#This Row],[54]]</f>
        <v>1.5627007184745E-6</v>
      </c>
      <c r="BE91" s="10">
        <f>3/24000000*OO[[#This Row],[113 (03JUL1985 00:00:00)-Water Temperature (C)]]*OO[[#This Row],[55]]</f>
        <v>1.4680051607812499E-6</v>
      </c>
      <c r="BF91" s="10">
        <f>3/24000000*OO[[#This Row],[114 (03JUL1985 03:00:00)-Water Temperature (C)]]*OO[[#This Row],[56]]</f>
        <v>1.3980613253592498E-6</v>
      </c>
      <c r="BG91" s="10">
        <f>3/24000000*OO[[#This Row],[115 (03JUL1985 06:00:00)-Water Temperature (C)]]*OO[[#This Row],[57]]</f>
        <v>1.3525556292E-6</v>
      </c>
      <c r="BH91" s="10">
        <f>3/24000000*OO[[#This Row],[116 (03JUL1985 09:00:00)-Water Temperature (C)]]*OO[[#This Row],[58]]</f>
        <v>1.4234735064562501E-6</v>
      </c>
      <c r="BI91" s="10">
        <f>3/24000000*OO[[#This Row],[117 (03JUL1985 12:00:00)-Water Temperature (C)]]*OO[[#This Row],[59]]</f>
        <v>1.5696766156226251E-6</v>
      </c>
      <c r="BJ91" s="10">
        <f>3/24000000*OO[[#This Row],[118 (03JUL1985 15:00:00)-Water Temperature (C)]]*OO[[#This Row],[60]]</f>
        <v>1.6830377653672501E-6</v>
      </c>
      <c r="BK91" s="10">
        <f>3/24000000*OO[[#This Row],[119 (03JUL1985 18:00:00)-Water Temperature (C)]]*OO[[#This Row],[61]]</f>
        <v>1.641790148245E-6</v>
      </c>
      <c r="BL91" s="10">
        <f>3/24000000*OO[[#This Row],[120 (03JUL1985 21:00:00)-Water Temperature (C)]]*OO[[#This Row],[62]]</f>
        <v>1.5126437477069999E-6</v>
      </c>
      <c r="BM91" s="10">
        <f>3/24000000*OO[[#This Row],[121 (04JUL1985 00:00:00)-Water Temperature (C)]]*OO[[#This Row],[63]]</f>
        <v>1.42751487437025E-6</v>
      </c>
      <c r="BN91" s="10">
        <f>3/24000000*OO[[#This Row],[122 (04JUL1985 03:00:00)-Water Temperature (C)]]*OO[[#This Row],[64]]</f>
        <v>1.366788774588125E-6</v>
      </c>
      <c r="BO91" s="10">
        <f>3/24000000*OO[[#This Row],[123 (04JUL1985 06:00:00)-Water Temperature (C)]]*OO[[#This Row],[65]]</f>
        <v>1.3014014979673747E-6</v>
      </c>
      <c r="BP91" s="10">
        <f>3/24000000*OO[[#This Row],[124 (04JUL1985 09:00:00)-Water Temperature (C)]]*OO[[#This Row],[66]]</f>
        <v>1.3066107943049997E-6</v>
      </c>
      <c r="BQ91" s="10">
        <f>3/24000000*OO[[#This Row],[125 (04JUL1985 12:00:00)-Water Temperature (C)]]*OO[[#This Row],[67]]</f>
        <v>1.2756910688253749E-6</v>
      </c>
      <c r="BR91" s="10">
        <f>3/24000000*OO[[#This Row],[126 (04JUL1985 15:00:00)-Water Temperature (C)]]*OO[[#This Row],[68]]</f>
        <v>1.190233103144E-6</v>
      </c>
      <c r="BS91" s="10">
        <f>3/24000000*OO[[#This Row],[127 (04JUL1985 18:00:00)-Water Temperature (C)]]*OO[[#This Row],[69]]</f>
        <v>1.0613729226550001E-6</v>
      </c>
      <c r="BT91" s="10">
        <f>3/24000000*OO[[#This Row],[128 (04JUL1985 21:00:00)-Water Temperature (C)]]*OO[[#This Row],[70]]</f>
        <v>9.0580823636737491E-7</v>
      </c>
      <c r="BU91" s="10">
        <f>3/24000000*OO[[#This Row],[129 (05JUL1985 00:00:00)-Water Temperature (C)]]*OO[[#This Row],[71]]</f>
        <v>7.4269237129275001E-7</v>
      </c>
      <c r="BV91" s="10">
        <f>3/24000000*OO[[#This Row],[130 (05JUL1985 03:00:00)-Water Temperature (C)]]*OO[[#This Row],[72]]</f>
        <v>6.2192153397687495E-7</v>
      </c>
      <c r="BW91" s="10">
        <f>3/24000000*OO[[#This Row],[131 (05JUL1985 06:00:00)-Water Temperature (C)]]*OO[[#This Row],[73]]</f>
        <v>5.5581619482812497E-7</v>
      </c>
      <c r="BX91" s="10">
        <f>3/24000000*OO[[#This Row],[132 (05JUL1985 09:00:00)-Water Temperature (C)]]*OO[[#This Row],[74]]</f>
        <v>5.842506484374999E-7</v>
      </c>
      <c r="BY91" s="10">
        <f>3/24000000*OO[[#This Row],[133 (05JUL1985 12:00:00)-Water Temperature (C)]]*OO[[#This Row],[75]]</f>
        <v>6.9081819550249992E-7</v>
      </c>
      <c r="BZ91" s="10">
        <f>3/24000000*OO[[#This Row],[134 (05JUL1985 15:00:00)-Water Temperature (C)]]*OO[[#This Row],[76]]</f>
        <v>7.96648043074E-7</v>
      </c>
      <c r="CA91" s="10">
        <f>3/24000000*OO[[#This Row],[135 (05JUL1985 18:00:00)-Water Temperature (C)]]*OO[[#This Row],[77]]</f>
        <v>8.0909848762274988E-7</v>
      </c>
      <c r="CB91" s="10">
        <f>3/24000000*OO[[#This Row],[136 (05JUL1985 21:00:00)-Water Temperature (C)]]*OO[[#This Row],[78]]</f>
        <v>7.7013726744375E-7</v>
      </c>
      <c r="CC91" s="10">
        <f>3/24000000*OO[[#This Row],[137 (06JUL1985 00:00:00)-Water Temperature (C)]]*OO[[#This Row],[79]]</f>
        <v>7.6873879499125E-7</v>
      </c>
      <c r="CD91" s="10">
        <f>3/24000000*OO[[#This Row],[138 (06JUL1985 03:00:00)-Water Temperature (C)]]*OO[[#This Row],[80]]</f>
        <v>7.7800889914799994E-7</v>
      </c>
      <c r="CE91" s="10">
        <f>3/24000000*OO[[#This Row],[139 (06JUL1985 06:00:00)-Water Temperature (C)]]*OO[[#This Row],[81]]</f>
        <v>7.5747390924800009E-7</v>
      </c>
      <c r="CF91" s="10">
        <f>3/24000000*OO[[#This Row],[140 (06JUL1985 09:00:00)-Water Temperature (C)]]*OO[[#This Row],[82]]</f>
        <v>7.475980118805E-7</v>
      </c>
      <c r="CG91" s="10">
        <f>3/24000000*OO[[#This Row],[141 (06JUL1985 12:00:00)-Water Temperature (C)]]*OO[[#This Row],[83]]</f>
        <v>7.4960096569962507E-7</v>
      </c>
      <c r="CH91" s="10">
        <f>3/24000000*OO[[#This Row],[142 (06JUL1985 15:00:00)-Water Temperature (C)]]*OO[[#This Row],[84]]</f>
        <v>7.2159904050600003E-7</v>
      </c>
      <c r="CI91" s="10">
        <f>3/24000000*OO[[#This Row],[143 (06JUL1985 18:00:00)-Water Temperature (C)]]*OO[[#This Row],[85]]</f>
        <v>6.7040828284500012E-7</v>
      </c>
      <c r="CJ91" s="10">
        <f>3/24000000*OO[[#This Row],[144 (06JUL1985 21:00:00)-Water Temperature (C)]]*OO[[#This Row],[86]]</f>
        <v>5.7843683190600013E-7</v>
      </c>
      <c r="CK91" s="10">
        <f>3/24000000*OO[[#This Row],[145 (07JUL1985 00:00:00)-Water Temperature (C)]]*OO[[#This Row],[87]]</f>
        <v>4.7378846084449998E-7</v>
      </c>
      <c r="CL91" s="10">
        <f>3/24000000*OO[[#This Row],[146 (07JUL1985 03:00:00)-Water Temperature (C)]]*OO[[#This Row],[88]]</f>
        <v>4.0648550193499999E-7</v>
      </c>
      <c r="CM91" s="10">
        <f>3/24000000*OO[[#This Row],[147 (07JUL1985 06:00:00)-Water Temperature (C)]]*OO[[#This Row],[89]]</f>
        <v>3.6902041132000006E-7</v>
      </c>
      <c r="CN91" s="10">
        <f>3/24000000*OO[[#This Row],[148 (07JUL1985 09:00:00)-Water Temperature (C)]]*OO[[#This Row],[90]]</f>
        <v>3.7374178421249994E-7</v>
      </c>
      <c r="CO91" s="10">
        <f>3/24000000*OO[[#This Row],[149 (07JUL1985 12:00:00)-Water Temperature (C)]]*OO[[#This Row],[91]]</f>
        <v>3.8053799645399995E-7</v>
      </c>
      <c r="CP91" s="10">
        <f>3/24000000*OO[[#This Row],[150 (07JUL1985 15:00:00)-Water Temperature (C)]]*OO[[#This Row],[92]]</f>
        <v>4.0119015248874995E-7</v>
      </c>
      <c r="CQ91" s="10">
        <f>3/24000000*OO[[#This Row],[151 (07JUL1985 18:00:00)-Water Temperature (C)]]*OO[[#This Row],[93]]</f>
        <v>4.2368861614449997E-7</v>
      </c>
      <c r="CR91" s="10">
        <f>3/24000000*OO[[#This Row],[152 (07JUL1985 21:00:00)-Water Temperature (C)]]*OO[[#This Row],[94]]</f>
        <v>4.0678669219299997E-7</v>
      </c>
      <c r="CS91" s="10">
        <f>3/24000000*OO[[#This Row],[153 (08JUL1985 00:00:00)-Water Temperature (C)]]*OO[[#This Row],[95]]</f>
        <v>3.6931079128650003E-7</v>
      </c>
      <c r="CT91" s="10">
        <f>3/24000000*OO[[#This Row],[154 (08JUL1985 03:00:00)-Water Temperature (C)]]*OO[[#This Row],[96]]</f>
        <v>3.6071958696299996E-7</v>
      </c>
      <c r="CU91" s="10">
        <f>3/24000000*OO[[#This Row],[155 (08JUL1985 06:00:00)-Water Temperature (C)]]*OO[[#This Row],[97]]</f>
        <v>3.5346912623999996E-7</v>
      </c>
      <c r="CV91" s="10">
        <f>3/24000000*OO[[#This Row],[156 (08JUL1985 09:00:00)-Water Temperature (C)]]*OO[[#This Row],[98]]</f>
        <v>3.6325694601562498E-7</v>
      </c>
      <c r="CW91" s="10">
        <f>3/24000000*OO[[#This Row],[157 (08JUL1985 12:00:00)-Water Temperature (C)]]*OO[[#This Row],[99]]</f>
        <v>3.5160103590150002E-7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9.206192508814539E-41</v>
      </c>
      <c r="D92" s="10">
        <f>3/24*OO[[#This Row],[60 (26JUN1985 09:00:00)-Water Temperature (C)]]*OO[[#This Row],[2]]/SUM(OO[2])</f>
        <v>3.6100669495203843E-26</v>
      </c>
      <c r="E92" s="10">
        <f>3/24*OO[[#This Row],[61 (26JUN1985 12:00:00)-Water Temperature (C)]]*OO[[#This Row],[3]]/SUM(OO[3])</f>
        <v>1.4162219990837225E-15</v>
      </c>
      <c r="F92" s="10">
        <f>3/24*OO[[#This Row],[62 (26JUN1985 15:00:00)-Water Temperature (C)]]*OO[[#This Row],[4]]/SUM(OO[4])</f>
        <v>1.8127998432187984E-7</v>
      </c>
      <c r="G92" s="10">
        <f>3/24*OO[[#This Row],[63 (26JUN1985 18:00:00)-Water Temperature (C)]]*OO[[#This Row],[5]]/SUM(OO[5])</f>
        <v>3.39196924937861E-4</v>
      </c>
      <c r="H92" s="10">
        <f>3/24*OO[[#This Row],[64 (26JUN1985 21:00:00)-Water Temperature (C)]]*OO[[#This Row],[6]]/SUM(OO[6])</f>
        <v>1.1219339212452497E-2</v>
      </c>
      <c r="I92" s="10">
        <f>3/24*OO[[#This Row],[65 (27JUN1985 00:00:00)-Water Temperature (C)]]*OO[[#This Row],[7]]/SUM(OO[7])</f>
        <v>5.1204400168530291E-2</v>
      </c>
      <c r="J92" s="10">
        <f>3/24*OO[[#This Row],[66 (27JUN1985 03:00:00)-Water Temperature (C)]]*OO[[#This Row],[8]]/SUM(OO[8])</f>
        <v>7.2678835006545331E-2</v>
      </c>
      <c r="K92" s="10">
        <f>3/24*OO[[#This Row],[67 (27JUN1985 06:00:00)-Water Temperature (C)]]*OO[[#This Row],[9]]/SUM(OO[9])</f>
        <v>4.8761363554599577E-2</v>
      </c>
      <c r="L92" s="10">
        <f>3/24*OO[[#This Row],[68 (27JUN1985 09:00:00)-Water Temperature (C)]]*OO[[#This Row],[10]]/SUM(OO[10])</f>
        <v>2.1018836111537632E-2</v>
      </c>
      <c r="M92" s="10">
        <f>3/24*OO[[#This Row],[69 (27JUN1985 12:00:00)-Water Temperature (C)]]*OO[[#This Row],[11]]/SUM(OO[11])</f>
        <v>6.4199244133864072E-3</v>
      </c>
      <c r="N92" s="10">
        <f>3/24*OO[[#This Row],[70 (27JUN1985 15:00:00)-Water Temperature (C)]]*OO[[#This Row],[12]]/SUM(OO[12])</f>
        <v>1.5973101631939946E-3</v>
      </c>
      <c r="O92" s="10">
        <f>3/24*OO[[#This Row],[71 (27JUN1985 18:00:00)-Water Temperature (C)]]*OO[[#This Row],[13]]/SUM(OO[13])</f>
        <v>3.5353976156596301E-4</v>
      </c>
      <c r="P92" s="10">
        <f>3/24*OO[[#This Row],[72 (27JUN1985 21:00:00)-Water Temperature (C)]]*OO[[#This Row],[14]]/SUM(OO[14])</f>
        <v>8.1760103227908348E-5</v>
      </c>
      <c r="Q92" s="10">
        <f>3/24*OO[[#This Row],[73 (28JUN1985 00:00:00)-Water Temperature (C)]]*OO[[#This Row],[15]]/SUM(OO[15])</f>
        <v>3.0099650798637173E-5</v>
      </c>
      <c r="R92" s="10">
        <f>3/24*OO[[#This Row],[74 (28JUN1985 03:00:00)-Water Temperature (C)]]*OO[[#This Row],[16]]/SUM(OO[16])</f>
        <v>2.2404881797512204E-5</v>
      </c>
      <c r="S92" s="10">
        <f>3/24*OO[[#This Row],[75 (28JUN1985 06:00:00)-Water Temperature (C)]]*OO[[#This Row],[17]]/SUM(OO[17])</f>
        <v>2.5028669238369395E-5</v>
      </c>
      <c r="T92" s="10">
        <f>3/24*OO[[#This Row],[76 (28JUN1985 09:00:00)-Water Temperature (C)]]*OO[[#This Row],[18]]/SUM(OO[18])</f>
        <v>3.0860962757968874E-5</v>
      </c>
      <c r="U92" s="10">
        <f>3/24*OO[[#This Row],[77 (28JUN1985 12:00:00)-Water Temperature (C)]]*OO[[#This Row],[19]]/SUM(OO[19])</f>
        <v>3.4163480716275954E-5</v>
      </c>
      <c r="V92" s="10">
        <f>3/24000000*OO[[#This Row],[78 (28JUN1985 15:00:00)-Water Temperature (C)]]*OO[[#This Row],[20]]</f>
        <v>3.3895407172137498E-5</v>
      </c>
      <c r="W92" s="10">
        <f>3/24000000*OO[[#This Row],[79 (28JUN1985 18:00:00)-Water Temperature (C)]]*OO[[#This Row],[21]]</f>
        <v>3.0857248866262504E-5</v>
      </c>
      <c r="X92" s="10">
        <f>3/24000000*OO[[#This Row],[80 (28JUN1985 21:00:00)-Water Temperature (C)]]*OO[[#This Row],[22]]</f>
        <v>2.565541824643E-5</v>
      </c>
      <c r="Y92" s="10">
        <f>3/24000000*OO[[#This Row],[81 (29JUN1985 00:00:00)-Water Temperature (C)]]*OO[[#This Row],[23]]</f>
        <v>2.1192829866499998E-5</v>
      </c>
      <c r="Z92" s="10">
        <f>3/24000000*OO[[#This Row],[82 (29JUN1985 03:00:00)-Water Temperature (C)]]*OO[[#This Row],[24]]</f>
        <v>1.7292651343727502E-5</v>
      </c>
      <c r="AA92" s="10">
        <f>3/24000000*OO[[#This Row],[83 (29JUN1985 06:00:00)-Water Temperature (C)]]*OO[[#This Row],[25]]</f>
        <v>1.4091562061283749E-5</v>
      </c>
      <c r="AB92" s="10">
        <f>3/24000000*OO[[#This Row],[84 (29JUN1985 09:00:00)-Water Temperature (C)]]*OO[[#This Row],[26]]</f>
        <v>1.1786085872581251E-5</v>
      </c>
      <c r="AC92" s="10">
        <f>3/24000000*OO[[#This Row],[85 (29JUN1985 12:00:00)-Water Temperature (C)]]*OO[[#This Row],[27]]</f>
        <v>9.811049808135001E-6</v>
      </c>
      <c r="AD92" s="10">
        <f>3/24000000*OO[[#This Row],[86 (29JUN1985 15:00:00)-Water Temperature (C)]]*OO[[#This Row],[28]]</f>
        <v>8.5035566792962501E-6</v>
      </c>
      <c r="AE92" s="10">
        <f>3/24000000*OO[[#This Row],[88 (29JUN1985 21:00:00)-Water Temperature (C)]]*OO[[#This Row],[30]]</f>
        <v>6.0061342479124995E-6</v>
      </c>
      <c r="AF92" s="10">
        <f>3/24000000*OO[[#This Row],[88 (29JUN1985 21:00:00)-Water Temperature (C)]]*OO[[#This Row],[30]]</f>
        <v>6.0061342479124995E-6</v>
      </c>
      <c r="AG92" s="10">
        <f>3/24000000*OO[[#This Row],[89 (30JUN1985 00:00:00)-Water Temperature (C)]]*OO[[#This Row],[31]]</f>
        <v>5.0761984195625003E-6</v>
      </c>
      <c r="AH92" s="10">
        <f>3/24000000*OO[[#This Row],[90 (30JUN1985 03:00:00)-Water Temperature (C)]]*OO[[#This Row],[32]]</f>
        <v>4.7917891721324994E-6</v>
      </c>
      <c r="AI92" s="10">
        <f>3/24000000*OO[[#This Row],[91 (30JUN1985 06:00:00)-Water Temperature (C)]]*OO[[#This Row],[33]]</f>
        <v>4.5599977987199994E-6</v>
      </c>
      <c r="AJ92" s="10">
        <f>3/24000000*OO[[#This Row],[92 (30JUN1985 09:00:00)-Water Temperature (C)]]*OO[[#This Row],[34]]</f>
        <v>4.4105975525900001E-6</v>
      </c>
      <c r="AK92" s="10">
        <f>3/24000000*OO[[#This Row],[93 (30JUN1985 12:00:00)-Water Temperature (C)]]*OO[[#This Row],[35]]</f>
        <v>4.3836897361599995E-6</v>
      </c>
      <c r="AL92" s="10">
        <f>3/24000000*OO[[#This Row],[94 (30JUN1985 15:00:00)-Water Temperature (C)]]*OO[[#This Row],[36]]</f>
        <v>4.5930160736150002E-6</v>
      </c>
      <c r="AM92" s="10">
        <f>3/24000000*OO[[#This Row],[95 (30JUN1985 18:00:00)-Water Temperature (C)]]*OO[[#This Row],[37]]</f>
        <v>4.5529202262941241E-6</v>
      </c>
      <c r="AN92" s="10">
        <f>3/24000000*OO[[#This Row],[96 (30JUN1985 21:00:00)-Water Temperature (C)]]*OO[[#This Row],[38]]</f>
        <v>3.9840309348042494E-6</v>
      </c>
      <c r="AO92" s="10">
        <f>3/24000000*OO[[#This Row],[97 (01JUL1985 00:00:00)-Water Temperature (C)]]*OO[[#This Row],[39]]</f>
        <v>3.4398947466849999E-6</v>
      </c>
      <c r="AP92" s="10">
        <f>3/24000000*OO[[#This Row],[98 (01JUL1985 03:00:00)-Water Temperature (C)]]*OO[[#This Row],[40]]</f>
        <v>3.1244274552825002E-6</v>
      </c>
      <c r="AQ92" s="10">
        <f>3/24000000*OO[[#This Row],[99 (01JUL1985 06:00:00)-Water Temperature (C)]]*OO[[#This Row],[41]]</f>
        <v>2.9049442374800002E-6</v>
      </c>
      <c r="AR92" s="10">
        <f>3/24000000*OO[[#This Row],[100 (01JUL1985 09:00:00)-Water Temperature (C)]]*OO[[#This Row],[42]]</f>
        <v>2.8607131174567498E-6</v>
      </c>
      <c r="AS92" s="10">
        <f>3/24000000*OO[[#This Row],[101 (01JUL1985 12:00:00)-Water Temperature (C)]]*OO[[#This Row],[43]]</f>
        <v>2.8420956569302499E-6</v>
      </c>
      <c r="AT92" s="10">
        <f>3/24000000*OO[[#This Row],[102 (01JUL1985 15:00:00)-Water Temperature (C)]]*OO[[#This Row],[44]]</f>
        <v>2.8463345218250003E-6</v>
      </c>
      <c r="AU92" s="10">
        <f>3/24000000*OO[[#This Row],[103 (01JUL1985 18:00:00)-Water Temperature (C)]]*OO[[#This Row],[45]]</f>
        <v>2.6811173344964998E-6</v>
      </c>
      <c r="AV92" s="10">
        <f>3/24000000*OO[[#This Row],[104 (01JUL1985 21:00:00)-Water Temperature (C)]]*OO[[#This Row],[46]]</f>
        <v>2.4003152591868751E-6</v>
      </c>
      <c r="AW92" s="10">
        <f>3/24000000*OO[[#This Row],[105 (02JUL1985 00:00:00)-Water Temperature (C)]]*OO[[#This Row],[47]]</f>
        <v>2.0442102505792498E-6</v>
      </c>
      <c r="AX92" s="10">
        <f>3/24000000*OO[[#This Row],[106 (02JUL1985 03:00:00)-Water Temperature (C)]]*OO[[#This Row],[48]]</f>
        <v>1.7655026455900002E-6</v>
      </c>
      <c r="AY92" s="10">
        <f>3/24000000*OO[[#This Row],[107 (02JUL1985 06:00:00)-Water Temperature (C)]]*OO[[#This Row],[49]]</f>
        <v>1.5894743427616248E-6</v>
      </c>
      <c r="AZ92" s="10">
        <f>3/24000000*OO[[#This Row],[108 (02JUL1985 09:00:00)-Water Temperature (C)]]*OO[[#This Row],[50]]</f>
        <v>1.6395267952579999E-6</v>
      </c>
      <c r="BA92" s="10">
        <f>3/24000000*OO[[#This Row],[109 (02JUL1985 12:00:00)-Water Temperature (C)]]*OO[[#This Row],[51]]</f>
        <v>1.7017210108456249E-6</v>
      </c>
      <c r="BB92" s="10">
        <f>3/24000000*OO[[#This Row],[110 (02JUL1985 15:00:00)-Water Temperature (C)]]*OO[[#This Row],[52]]</f>
        <v>1.772977118016125E-6</v>
      </c>
      <c r="BC92" s="10">
        <f>3/24000000*OO[[#This Row],[111 (02JUL1985 18:00:00)-Water Temperature (C)]]*OO[[#This Row],[53]]</f>
        <v>1.759667594078625E-6</v>
      </c>
      <c r="BD92" s="10">
        <f>3/24000000*OO[[#This Row],[112 (02JUL1985 21:00:00)-Water Temperature (C)]]*OO[[#This Row],[54]]</f>
        <v>1.5961975666931249E-6</v>
      </c>
      <c r="BE92" s="10">
        <f>3/24000000*OO[[#This Row],[113 (03JUL1985 00:00:00)-Water Temperature (C)]]*OO[[#This Row],[55]]</f>
        <v>1.48971817277275E-6</v>
      </c>
      <c r="BF92" s="10">
        <f>3/24000000*OO[[#This Row],[114 (03JUL1985 03:00:00)-Water Temperature (C)]]*OO[[#This Row],[56]]</f>
        <v>1.4185501867949999E-6</v>
      </c>
      <c r="BG92" s="10">
        <f>3/24000000*OO[[#This Row],[115 (03JUL1985 06:00:00)-Water Temperature (C)]]*OO[[#This Row],[57]]</f>
        <v>1.3723827009479998E-6</v>
      </c>
      <c r="BH92" s="10">
        <f>3/24000000*OO[[#This Row],[116 (03JUL1985 09:00:00)-Water Temperature (C)]]*OO[[#This Row],[58]]</f>
        <v>1.4494379248799999E-6</v>
      </c>
      <c r="BI92" s="10">
        <f>3/24000000*OO[[#This Row],[117 (03JUL1985 12:00:00)-Water Temperature (C)]]*OO[[#This Row],[59]]</f>
        <v>1.6077679691738752E-6</v>
      </c>
      <c r="BJ92" s="10">
        <f>3/24000000*OO[[#This Row],[118 (03JUL1985 15:00:00)-Water Temperature (C)]]*OO[[#This Row],[60]]</f>
        <v>1.7308185865749997E-6</v>
      </c>
      <c r="BK92" s="10">
        <f>3/24000000*OO[[#This Row],[119 (03JUL1985 18:00:00)-Water Temperature (C)]]*OO[[#This Row],[61]]</f>
        <v>1.6866527428295E-6</v>
      </c>
      <c r="BL92" s="10">
        <f>3/24000000*OO[[#This Row],[120 (03JUL1985 21:00:00)-Water Temperature (C)]]*OO[[#This Row],[62]]</f>
        <v>1.5433823304545001E-6</v>
      </c>
      <c r="BM92" s="10">
        <f>3/24000000*OO[[#This Row],[121 (04JUL1985 00:00:00)-Water Temperature (C)]]*OO[[#This Row],[63]]</f>
        <v>1.4471303462805001E-6</v>
      </c>
      <c r="BN92" s="10">
        <f>3/24000000*OO[[#This Row],[122 (04JUL1985 03:00:00)-Water Temperature (C)]]*OO[[#This Row],[64]]</f>
        <v>1.3863976085212501E-6</v>
      </c>
      <c r="BO92" s="10">
        <f>3/24000000*OO[[#This Row],[123 (04JUL1985 06:00:00)-Water Temperature (C)]]*OO[[#This Row],[65]]</f>
        <v>1.321319272028625E-6</v>
      </c>
      <c r="BP92" s="10">
        <f>3/24000000*OO[[#This Row],[124 (04JUL1985 09:00:00)-Water Temperature (C)]]*OO[[#This Row],[66]]</f>
        <v>1.329110704344E-6</v>
      </c>
      <c r="BQ92" s="10">
        <f>3/24000000*OO[[#This Row],[125 (04JUL1985 12:00:00)-Water Temperature (C)]]*OO[[#This Row],[67]]</f>
        <v>1.3039491286469998E-6</v>
      </c>
      <c r="BR92" s="10">
        <f>3/24000000*OO[[#This Row],[126 (04JUL1985 15:00:00)-Water Temperature (C)]]*OO[[#This Row],[68]]</f>
        <v>1.2145216064231249E-6</v>
      </c>
      <c r="BS92" s="10">
        <f>3/24000000*OO[[#This Row],[127 (04JUL1985 18:00:00)-Water Temperature (C)]]*OO[[#This Row],[69]]</f>
        <v>1.0884687831975001E-6</v>
      </c>
      <c r="BT92" s="10">
        <f>3/24000000*OO[[#This Row],[128 (04JUL1985 21:00:00)-Water Temperature (C)]]*OO[[#This Row],[70]]</f>
        <v>9.3464099733812494E-7</v>
      </c>
      <c r="BU92" s="10">
        <f>3/24000000*OO[[#This Row],[129 (05JUL1985 00:00:00)-Water Temperature (C)]]*OO[[#This Row],[71]]</f>
        <v>7.6653863798099985E-7</v>
      </c>
      <c r="BV92" s="10">
        <f>3/24000000*OO[[#This Row],[130 (05JUL1985 03:00:00)-Water Temperature (C)]]*OO[[#This Row],[72]]</f>
        <v>6.3911097629974998E-7</v>
      </c>
      <c r="BW92" s="10">
        <f>3/24000000*OO[[#This Row],[131 (05JUL1985 06:00:00)-Water Temperature (C)]]*OO[[#This Row],[73]]</f>
        <v>5.6679117658274997E-7</v>
      </c>
      <c r="BX92" s="10">
        <f>3/24000000*OO[[#This Row],[132 (05JUL1985 09:00:00)-Water Temperature (C)]]*OO[[#This Row],[74]]</f>
        <v>5.9507085931600003E-7</v>
      </c>
      <c r="BY92" s="10">
        <f>3/24000000*OO[[#This Row],[133 (05JUL1985 12:00:00)-Water Temperature (C)]]*OO[[#This Row],[75]]</f>
        <v>7.087460575660001E-7</v>
      </c>
      <c r="BZ92" s="10">
        <f>3/24000000*OO[[#This Row],[134 (05JUL1985 15:00:00)-Water Temperature (C)]]*OO[[#This Row],[76]]</f>
        <v>8.218066193762498E-7</v>
      </c>
      <c r="CA92" s="10">
        <f>3/24000000*OO[[#This Row],[135 (05JUL1985 18:00:00)-Water Temperature (C)]]*OO[[#This Row],[77]]</f>
        <v>8.332499422784998E-7</v>
      </c>
      <c r="CB92" s="10">
        <f>3/24000000*OO[[#This Row],[136 (05JUL1985 21:00:00)-Water Temperature (C)]]*OO[[#This Row],[78]]</f>
        <v>7.8245887741999995E-7</v>
      </c>
      <c r="CC92" s="10">
        <f>3/24000000*OO[[#This Row],[137 (06JUL1985 00:00:00)-Water Temperature (C)]]*OO[[#This Row],[79]]</f>
        <v>7.7341587123937506E-7</v>
      </c>
      <c r="CD92" s="10">
        <f>3/24000000*OO[[#This Row],[138 (06JUL1985 03:00:00)-Water Temperature (C)]]*OO[[#This Row],[80]]</f>
        <v>7.852329206124999E-7</v>
      </c>
      <c r="CE92" s="10">
        <f>3/24000000*OO[[#This Row],[139 (06JUL1985 06:00:00)-Water Temperature (C)]]*OO[[#This Row],[81]]</f>
        <v>7.6747508605812499E-7</v>
      </c>
      <c r="CF92" s="10">
        <f>3/24000000*OO[[#This Row],[140 (06JUL1985 09:00:00)-Water Temperature (C)]]*OO[[#This Row],[82]]</f>
        <v>7.5953457899450007E-7</v>
      </c>
      <c r="CG92" s="10">
        <f>3/24000000*OO[[#This Row],[141 (06JUL1985 12:00:00)-Water Temperature (C)]]*OO[[#This Row],[83]]</f>
        <v>7.6357722151875002E-7</v>
      </c>
      <c r="CH92" s="10">
        <f>3/24000000*OO[[#This Row],[142 (06JUL1985 15:00:00)-Water Temperature (C)]]*OO[[#This Row],[84]]</f>
        <v>7.38180768532625E-7</v>
      </c>
      <c r="CI92" s="10">
        <f>3/24000000*OO[[#This Row],[143 (06JUL1985 18:00:00)-Water Temperature (C)]]*OO[[#This Row],[85]]</f>
        <v>6.8721805203937497E-7</v>
      </c>
      <c r="CJ92" s="10">
        <f>3/24000000*OO[[#This Row],[144 (06JUL1985 21:00:00)-Water Temperature (C)]]*OO[[#This Row],[86]]</f>
        <v>5.9722534592849995E-7</v>
      </c>
      <c r="CK92" s="10">
        <f>3/24000000*OO[[#This Row],[145 (07JUL1985 00:00:00)-Water Temperature (C)]]*OO[[#This Row],[87]]</f>
        <v>4.8767652222050001E-7</v>
      </c>
      <c r="CL92" s="10">
        <f>3/24000000*OO[[#This Row],[146 (07JUL1985 03:00:00)-Water Temperature (C)]]*OO[[#This Row],[88]]</f>
        <v>4.1638416768950001E-7</v>
      </c>
      <c r="CM92" s="10">
        <f>3/24000000*OO[[#This Row],[147 (07JUL1985 06:00:00)-Water Temperature (C)]]*OO[[#This Row],[89]]</f>
        <v>3.7610124216000002E-7</v>
      </c>
      <c r="CN92" s="10">
        <f>3/24000000*OO[[#This Row],[148 (07JUL1985 09:00:00)-Water Temperature (C)]]*OO[[#This Row],[90]]</f>
        <v>3.8105137830724994E-7</v>
      </c>
      <c r="CO92" s="10">
        <f>3/24000000*OO[[#This Row],[149 (07JUL1985 12:00:00)-Water Temperature (C)]]*OO[[#This Row],[91]]</f>
        <v>3.88446419856E-7</v>
      </c>
      <c r="CP92" s="10">
        <f>3/24000000*OO[[#This Row],[150 (07JUL1985 15:00:00)-Water Temperature (C)]]*OO[[#This Row],[92]]</f>
        <v>4.1098735391200004E-7</v>
      </c>
      <c r="CQ92" s="10">
        <f>3/24000000*OO[[#This Row],[151 (07JUL1985 18:00:00)-Water Temperature (C)]]*OO[[#This Row],[93]]</f>
        <v>4.3492398974625E-7</v>
      </c>
      <c r="CR92" s="10">
        <f>3/24000000*OO[[#This Row],[152 (07JUL1985 21:00:00)-Water Temperature (C)]]*OO[[#This Row],[94]]</f>
        <v>4.1776384439487503E-7</v>
      </c>
      <c r="CS92" s="10">
        <f>3/24000000*OO[[#This Row],[153 (08JUL1985 00:00:00)-Water Temperature (C)]]*OO[[#This Row],[95]]</f>
        <v>3.7453468500000001E-7</v>
      </c>
      <c r="CT92" s="10">
        <f>3/24000000*OO[[#This Row],[154 (08JUL1985 03:00:00)-Water Temperature (C)]]*OO[[#This Row],[96]]</f>
        <v>3.6462601355874999E-7</v>
      </c>
      <c r="CU92" s="10">
        <f>3/24000000*OO[[#This Row],[155 (08JUL1985 06:00:00)-Water Temperature (C)]]*OO[[#This Row],[97]]</f>
        <v>3.578143629645E-7</v>
      </c>
      <c r="CV92" s="10">
        <f>3/24000000*OO[[#This Row],[156 (08JUL1985 09:00:00)-Water Temperature (C)]]*OO[[#This Row],[98]]</f>
        <v>3.6908022129187498E-7</v>
      </c>
      <c r="CW92" s="10">
        <f>3/24000000*OO[[#This Row],[157 (08JUL1985 12:00:00)-Water Temperature (C)]]*OO[[#This Row],[99]]</f>
        <v>3.5962071253649995E-7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9.5895935184436708E-42</v>
      </c>
      <c r="D93" s="10">
        <f>3/24*OO[[#This Row],[60 (26JUN1985 09:00:00)-Water Temperature (C)]]*OO[[#This Row],[2]]/SUM(OO[2])</f>
        <v>5.7099511013435582E-27</v>
      </c>
      <c r="E93" s="10">
        <f>3/24*OO[[#This Row],[61 (26JUN1985 12:00:00)-Water Temperature (C)]]*OO[[#This Row],[3]]/SUM(OO[3])</f>
        <v>2.675586701595588E-16</v>
      </c>
      <c r="F93" s="10">
        <f>3/24*OO[[#This Row],[62 (26JUN1985 15:00:00)-Water Temperature (C)]]*OO[[#This Row],[4]]/SUM(OO[4])</f>
        <v>7.6856908192965853E-8</v>
      </c>
      <c r="G93" s="10">
        <f>3/24*OO[[#This Row],[63 (26JUN1985 18:00:00)-Water Temperature (C)]]*OO[[#This Row],[5]]/SUM(OO[5])</f>
        <v>2.2530609200168095E-4</v>
      </c>
      <c r="H93" s="10">
        <f>3/24*OO[[#This Row],[64 (26JUN1985 21:00:00)-Water Temperature (C)]]*OO[[#This Row],[6]]/SUM(OO[6])</f>
        <v>9.2554897758544159E-3</v>
      </c>
      <c r="I93" s="10">
        <f>3/24*OO[[#This Row],[65 (27JUN1985 00:00:00)-Water Temperature (C)]]*OO[[#This Row],[7]]/SUM(OO[7])</f>
        <v>4.8385947957395592E-2</v>
      </c>
      <c r="J93" s="10">
        <f>3/24*OO[[#This Row],[66 (27JUN1985 03:00:00)-Water Temperature (C)]]*OO[[#This Row],[8]]/SUM(OO[8])</f>
        <v>7.5847259488597135E-2</v>
      </c>
      <c r="K93" s="10">
        <f>3/24*OO[[#This Row],[67 (27JUN1985 06:00:00)-Water Temperature (C)]]*OO[[#This Row],[9]]/SUM(OO[9])</f>
        <v>5.4845052341948683E-2</v>
      </c>
      <c r="L93" s="10">
        <f>3/24*OO[[#This Row],[68 (27JUN1985 09:00:00)-Water Temperature (C)]]*OO[[#This Row],[10]]/SUM(OO[10])</f>
        <v>2.5115480090351763E-2</v>
      </c>
      <c r="M93" s="10">
        <f>3/24*OO[[#This Row],[69 (27JUN1985 12:00:00)-Water Temperature (C)]]*OO[[#This Row],[11]]/SUM(OO[11])</f>
        <v>8.0031036300221119E-3</v>
      </c>
      <c r="N93" s="10">
        <f>3/24*OO[[#This Row],[70 (27JUN1985 15:00:00)-Water Temperature (C)]]*OO[[#This Row],[12]]/SUM(OO[12])</f>
        <v>2.0332248831075031E-3</v>
      </c>
      <c r="O93" s="10">
        <f>3/24*OO[[#This Row],[71 (27JUN1985 18:00:00)-Water Temperature (C)]]*OO[[#This Row],[13]]/SUM(OO[13])</f>
        <v>4.5161020914852377E-4</v>
      </c>
      <c r="P93" s="10">
        <f>3/24*OO[[#This Row],[72 (27JUN1985 21:00:00)-Water Temperature (C)]]*OO[[#This Row],[14]]/SUM(OO[14])</f>
        <v>1.0102036146507364E-4</v>
      </c>
      <c r="Q93" s="10">
        <f>3/24*OO[[#This Row],[73 (28JUN1985 00:00:00)-Water Temperature (C)]]*OO[[#This Row],[15]]/SUM(OO[15])</f>
        <v>3.4200492288747749E-5</v>
      </c>
      <c r="R93" s="10">
        <f>3/24*OO[[#This Row],[74 (28JUN1985 03:00:00)-Water Temperature (C)]]*OO[[#This Row],[16]]/SUM(OO[16])</f>
        <v>2.3551951450727116E-5</v>
      </c>
      <c r="S93" s="10">
        <f>3/24*OO[[#This Row],[75 (28JUN1985 06:00:00)-Water Temperature (C)]]*OO[[#This Row],[17]]/SUM(OO[17])</f>
        <v>2.561592205582271E-5</v>
      </c>
      <c r="T93" s="10">
        <f>3/24*OO[[#This Row],[76 (28JUN1985 09:00:00)-Water Temperature (C)]]*OO[[#This Row],[18]]/SUM(OO[18])</f>
        <v>3.1744926432494406E-5</v>
      </c>
      <c r="U93" s="10">
        <f>3/24*OO[[#This Row],[77 (28JUN1985 12:00:00)-Water Temperature (C)]]*OO[[#This Row],[19]]/SUM(OO[19])</f>
        <v>3.568442665056778E-5</v>
      </c>
      <c r="V93" s="10">
        <f>3/24000000*OO[[#This Row],[78 (28JUN1985 15:00:00)-Water Temperature (C)]]*OO[[#This Row],[20]]</f>
        <v>3.5634717574000001E-5</v>
      </c>
      <c r="W93" s="10">
        <f>3/24000000*OO[[#This Row],[79 (28JUN1985 18:00:00)-Water Temperature (C)]]*OO[[#This Row],[21]]</f>
        <v>3.28072112366625E-5</v>
      </c>
      <c r="X93" s="10">
        <f>3/24000000*OO[[#This Row],[80 (28JUN1985 21:00:00)-Water Temperature (C)]]*OO[[#This Row],[22]]</f>
        <v>2.7271622962200001E-5</v>
      </c>
      <c r="Y93" s="10">
        <f>3/24000000*OO[[#This Row],[81 (29JUN1985 00:00:00)-Water Temperature (C)]]*OO[[#This Row],[23]]</f>
        <v>2.2520024080479999E-5</v>
      </c>
      <c r="Z93" s="10">
        <f>3/24000000*OO[[#This Row],[82 (29JUN1985 03:00:00)-Water Temperature (C)]]*OO[[#This Row],[24]]</f>
        <v>1.8400634753775E-5</v>
      </c>
      <c r="AA93" s="10">
        <f>3/24000000*OO[[#This Row],[83 (29JUN1985 06:00:00)-Water Temperature (C)]]*OO[[#This Row],[25]]</f>
        <v>1.5048862288195E-5</v>
      </c>
      <c r="AB93" s="10">
        <f>3/24000000*OO[[#This Row],[84 (29JUN1985 09:00:00)-Water Temperature (C)]]*OO[[#This Row],[26]]</f>
        <v>1.2708891501615E-5</v>
      </c>
      <c r="AC93" s="10">
        <f>3/24000000*OO[[#This Row],[85 (29JUN1985 12:00:00)-Water Temperature (C)]]*OO[[#This Row],[27]]</f>
        <v>1.0667624283359999E-5</v>
      </c>
      <c r="AD93" s="10">
        <f>3/24000000*OO[[#This Row],[86 (29JUN1985 15:00:00)-Water Temperature (C)]]*OO[[#This Row],[28]]</f>
        <v>9.2584194001837496E-6</v>
      </c>
      <c r="AE93" s="10">
        <f>3/24000000*OO[[#This Row],[88 (29JUN1985 21:00:00)-Water Temperature (C)]]*OO[[#This Row],[30]]</f>
        <v>6.4466826941887492E-6</v>
      </c>
      <c r="AF93" s="10">
        <f>3/24000000*OO[[#This Row],[88 (29JUN1985 21:00:00)-Water Temperature (C)]]*OO[[#This Row],[30]]</f>
        <v>6.4466826941887492E-6</v>
      </c>
      <c r="AG93" s="10">
        <f>3/24000000*OO[[#This Row],[89 (30JUN1985 00:00:00)-Water Temperature (C)]]*OO[[#This Row],[31]]</f>
        <v>5.3349900700574995E-6</v>
      </c>
      <c r="AH93" s="10">
        <f>3/24000000*OO[[#This Row],[90 (30JUN1985 03:00:00)-Water Temperature (C)]]*OO[[#This Row],[32]]</f>
        <v>5.0048038316349994E-6</v>
      </c>
      <c r="AI93" s="10">
        <f>3/24000000*OO[[#This Row],[91 (30JUN1985 06:00:00)-Water Temperature (C)]]*OO[[#This Row],[33]]</f>
        <v>4.7681800850300002E-6</v>
      </c>
      <c r="AJ93" s="10">
        <f>3/24000000*OO[[#This Row],[92 (30JUN1985 09:00:00)-Water Temperature (C)]]*OO[[#This Row],[34]]</f>
        <v>4.6247795328875E-6</v>
      </c>
      <c r="AK93" s="10">
        <f>3/24000000*OO[[#This Row],[93 (30JUN1985 12:00:00)-Water Temperature (C)]]*OO[[#This Row],[35]]</f>
        <v>4.6057659329750007E-6</v>
      </c>
      <c r="AL93" s="10">
        <f>3/24000000*OO[[#This Row],[94 (30JUN1985 15:00:00)-Water Temperature (C)]]*OO[[#This Row],[36]]</f>
        <v>4.847543770845E-6</v>
      </c>
      <c r="AM93" s="10">
        <f>3/24000000*OO[[#This Row],[95 (30JUN1985 18:00:00)-Water Temperature (C)]]*OO[[#This Row],[37]]</f>
        <v>4.8263769500362501E-6</v>
      </c>
      <c r="AN93" s="10">
        <f>3/24000000*OO[[#This Row],[96 (30JUN1985 21:00:00)-Water Temperature (C)]]*OO[[#This Row],[38]]</f>
        <v>4.2293365462001239E-6</v>
      </c>
      <c r="AO93" s="10">
        <f>3/24000000*OO[[#This Row],[97 (01JUL1985 00:00:00)-Water Temperature (C)]]*OO[[#This Row],[39]]</f>
        <v>3.6201383426639995E-6</v>
      </c>
      <c r="AP93" s="10">
        <f>3/24000000*OO[[#This Row],[98 (01JUL1985 03:00:00)-Water Temperature (C)]]*OO[[#This Row],[40]]</f>
        <v>3.2775558275903749E-6</v>
      </c>
      <c r="AQ93" s="10">
        <f>3/24000000*OO[[#This Row],[99 (01JUL1985 06:00:00)-Water Temperature (C)]]*OO[[#This Row],[41]]</f>
        <v>3.0451197713194997E-6</v>
      </c>
      <c r="AR93" s="10">
        <f>3/24000000*OO[[#This Row],[100 (01JUL1985 09:00:00)-Water Temperature (C)]]*OO[[#This Row],[42]]</f>
        <v>3.0041236333912498E-6</v>
      </c>
      <c r="AS93" s="10">
        <f>3/24000000*OO[[#This Row],[101 (01JUL1985 12:00:00)-Water Temperature (C)]]*OO[[#This Row],[43]]</f>
        <v>2.9900645692600002E-6</v>
      </c>
      <c r="AT93" s="10">
        <f>3/24000000*OO[[#This Row],[102 (01JUL1985 15:00:00)-Water Temperature (C)]]*OO[[#This Row],[44]]</f>
        <v>2.9963084160275002E-6</v>
      </c>
      <c r="AU93" s="10">
        <f>3/24000000*OO[[#This Row],[103 (01JUL1985 18:00:00)-Water Temperature (C)]]*OO[[#This Row],[45]]</f>
        <v>2.8270642795065E-6</v>
      </c>
      <c r="AV93" s="10">
        <f>3/24000000*OO[[#This Row],[104 (01JUL1985 21:00:00)-Water Temperature (C)]]*OO[[#This Row],[46]]</f>
        <v>2.5372186544086254E-6</v>
      </c>
      <c r="AW93" s="10">
        <f>3/24000000*OO[[#This Row],[105 (02JUL1985 00:00:00)-Water Temperature (C)]]*OO[[#This Row],[47]]</f>
        <v>2.1612794183942498E-6</v>
      </c>
      <c r="AX93" s="10">
        <f>3/24000000*OO[[#This Row],[106 (02JUL1985 03:00:00)-Water Temperature (C)]]*OO[[#This Row],[48]]</f>
        <v>1.8625079258909999E-6</v>
      </c>
      <c r="AY93" s="10">
        <f>3/24000000*OO[[#This Row],[107 (02JUL1985 06:00:00)-Water Temperature (C)]]*OO[[#This Row],[49]]</f>
        <v>1.6702894097035E-6</v>
      </c>
      <c r="AZ93" s="10">
        <f>3/24000000*OO[[#This Row],[108 (02JUL1985 09:00:00)-Water Temperature (C)]]*OO[[#This Row],[50]]</f>
        <v>1.7214976961422499E-6</v>
      </c>
      <c r="BA93" s="10">
        <f>3/24000000*OO[[#This Row],[109 (02JUL1985 12:00:00)-Water Temperature (C)]]*OO[[#This Row],[51]]</f>
        <v>1.79785225218E-6</v>
      </c>
      <c r="BB93" s="10">
        <f>3/24000000*OO[[#This Row],[110 (02JUL1985 15:00:00)-Water Temperature (C)]]*OO[[#This Row],[52]]</f>
        <v>1.8712421789775E-6</v>
      </c>
      <c r="BC93" s="10">
        <f>3/24000000*OO[[#This Row],[111 (02JUL1985 18:00:00)-Water Temperature (C)]]*OO[[#This Row],[53]]</f>
        <v>1.8622025431964999E-6</v>
      </c>
      <c r="BD93" s="10">
        <f>3/24000000*OO[[#This Row],[112 (02JUL1985 21:00:00)-Water Temperature (C)]]*OO[[#This Row],[54]]</f>
        <v>1.6805538946850001E-6</v>
      </c>
      <c r="BE93" s="10">
        <f>3/24000000*OO[[#This Row],[113 (03JUL1985 00:00:00)-Water Temperature (C)]]*OO[[#This Row],[55]]</f>
        <v>1.5570463354678749E-6</v>
      </c>
      <c r="BF93" s="10">
        <f>3/24000000*OO[[#This Row],[114 (03JUL1985 03:00:00)-Water Temperature (C)]]*OO[[#This Row],[56]]</f>
        <v>1.481600977600375E-6</v>
      </c>
      <c r="BG93" s="10">
        <f>3/24000000*OO[[#This Row],[115 (03JUL1985 06:00:00)-Water Temperature (C)]]*OO[[#This Row],[57]]</f>
        <v>1.433396400805E-6</v>
      </c>
      <c r="BH93" s="10">
        <f>3/24000000*OO[[#This Row],[116 (03JUL1985 09:00:00)-Water Temperature (C)]]*OO[[#This Row],[58]]</f>
        <v>1.5182368640774999E-6</v>
      </c>
      <c r="BI93" s="10">
        <f>3/24000000*OO[[#This Row],[117 (03JUL1985 12:00:00)-Water Temperature (C)]]*OO[[#This Row],[59]]</f>
        <v>1.6941760630468749E-6</v>
      </c>
      <c r="BJ93" s="10">
        <f>3/24000000*OO[[#This Row],[118 (03JUL1985 15:00:00)-Water Temperature (C)]]*OO[[#This Row],[60]]</f>
        <v>1.8321933883386251E-6</v>
      </c>
      <c r="BK93" s="10">
        <f>3/24000000*OO[[#This Row],[119 (03JUL1985 18:00:00)-Water Temperature (C)]]*OO[[#This Row],[61]]</f>
        <v>1.7852487328097502E-6</v>
      </c>
      <c r="BL93" s="10">
        <f>3/24000000*OO[[#This Row],[120 (03JUL1985 21:00:00)-Water Temperature (C)]]*OO[[#This Row],[62]]</f>
        <v>1.6231315042442501E-6</v>
      </c>
      <c r="BM93" s="10">
        <f>3/24000000*OO[[#This Row],[121 (04JUL1985 00:00:00)-Water Temperature (C)]]*OO[[#This Row],[63]]</f>
        <v>1.510732651840875E-6</v>
      </c>
      <c r="BN93" s="10">
        <f>3/24000000*OO[[#This Row],[122 (04JUL1985 03:00:00)-Water Temperature (C)]]*OO[[#This Row],[64]]</f>
        <v>1.447275744812125E-6</v>
      </c>
      <c r="BO93" s="10">
        <f>3/24000000*OO[[#This Row],[123 (04JUL1985 06:00:00)-Water Temperature (C)]]*OO[[#This Row],[65]]</f>
        <v>1.38096293264825E-6</v>
      </c>
      <c r="BP93" s="10">
        <f>3/24000000*OO[[#This Row],[124 (04JUL1985 09:00:00)-Water Temperature (C)]]*OO[[#This Row],[66]]</f>
        <v>1.3912327118147499E-6</v>
      </c>
      <c r="BQ93" s="10">
        <f>3/24000000*OO[[#This Row],[125 (04JUL1985 12:00:00)-Water Temperature (C)]]*OO[[#This Row],[67]]</f>
        <v>1.3714471259074999E-6</v>
      </c>
      <c r="BR93" s="10">
        <f>3/24000000*OO[[#This Row],[126 (04JUL1985 15:00:00)-Water Temperature (C)]]*OO[[#This Row],[68]]</f>
        <v>1.2755726948411249E-6</v>
      </c>
      <c r="BS93" s="10">
        <f>3/24000000*OO[[#This Row],[127 (04JUL1985 18:00:00)-Water Temperature (C)]]*OO[[#This Row],[69]]</f>
        <v>1.1489696110887499E-6</v>
      </c>
      <c r="BT93" s="10">
        <f>3/24000000*OO[[#This Row],[128 (04JUL1985 21:00:00)-Water Temperature (C)]]*OO[[#This Row],[70]]</f>
        <v>9.926687181026251E-7</v>
      </c>
      <c r="BU93" s="10">
        <f>3/24000000*OO[[#This Row],[129 (05JUL1985 00:00:00)-Water Temperature (C)]]*OO[[#This Row],[71]]</f>
        <v>8.1509004503749988E-7</v>
      </c>
      <c r="BV93" s="10">
        <f>3/24000000*OO[[#This Row],[130 (05JUL1985 03:00:00)-Water Temperature (C)]]*OO[[#This Row],[72]]</f>
        <v>6.7690462898799986E-7</v>
      </c>
      <c r="BW93" s="10">
        <f>3/24000000*OO[[#This Row],[131 (05JUL1985 06:00:00)-Water Temperature (C)]]*OO[[#This Row],[73]]</f>
        <v>5.9576217141387499E-7</v>
      </c>
      <c r="BX93" s="10">
        <f>3/24000000*OO[[#This Row],[132 (05JUL1985 09:00:00)-Water Temperature (C)]]*OO[[#This Row],[74]]</f>
        <v>6.2375698462387501E-7</v>
      </c>
      <c r="BY93" s="10">
        <f>3/24000000*OO[[#This Row],[133 (05JUL1985 12:00:00)-Water Temperature (C)]]*OO[[#This Row],[75]]</f>
        <v>7.4774893978950006E-7</v>
      </c>
      <c r="BZ93" s="10">
        <f>3/24000000*OO[[#This Row],[134 (05JUL1985 15:00:00)-Water Temperature (C)]]*OO[[#This Row],[76]]</f>
        <v>8.7238689868849995E-7</v>
      </c>
      <c r="CA93" s="10">
        <f>3/24000000*OO[[#This Row],[135 (05JUL1985 18:00:00)-Water Temperature (C)]]*OO[[#This Row],[77]]</f>
        <v>8.8441658420287506E-7</v>
      </c>
      <c r="CB93" s="10">
        <f>3/24000000*OO[[#This Row],[136 (05JUL1985 21:00:00)-Water Temperature (C)]]*OO[[#This Row],[78]]</f>
        <v>8.1990016685500008E-7</v>
      </c>
      <c r="CC93" s="10">
        <f>3/24000000*OO[[#This Row],[137 (06JUL1985 00:00:00)-Water Temperature (C)]]*OO[[#This Row],[79]]</f>
        <v>8.0116152807212501E-7</v>
      </c>
      <c r="CD93" s="10">
        <f>3/24000000*OO[[#This Row],[138 (06JUL1985 03:00:00)-Water Temperature (C)]]*OO[[#This Row],[80]]</f>
        <v>8.1512167253124995E-7</v>
      </c>
      <c r="CE93" s="10">
        <f>3/24000000*OO[[#This Row],[139 (06JUL1985 06:00:00)-Water Temperature (C)]]*OO[[#This Row],[81]]</f>
        <v>8.0015409855999997E-7</v>
      </c>
      <c r="CF93" s="10">
        <f>3/24000000*OO[[#This Row],[140 (06JUL1985 09:00:00)-Water Temperature (C)]]*OO[[#This Row],[82]]</f>
        <v>7.9406009908087496E-7</v>
      </c>
      <c r="CG93" s="10">
        <f>3/24000000*OO[[#This Row],[141 (06JUL1985 12:00:00)-Water Temperature (C)]]*OO[[#This Row],[83]]</f>
        <v>8.0044104296025003E-7</v>
      </c>
      <c r="CH93" s="10">
        <f>3/24000000*OO[[#This Row],[142 (06JUL1985 15:00:00)-Water Temperature (C)]]*OO[[#This Row],[84]]</f>
        <v>7.7701557460012495E-7</v>
      </c>
      <c r="CI93" s="10">
        <f>3/24000000*OO[[#This Row],[143 (06JUL1985 18:00:00)-Water Temperature (C)]]*OO[[#This Row],[85]]</f>
        <v>7.2495999834050004E-7</v>
      </c>
      <c r="CJ93" s="10">
        <f>3/24000000*OO[[#This Row],[144 (06JUL1985 21:00:00)-Water Temperature (C)]]*OO[[#This Row],[86]]</f>
        <v>6.3475417119149999E-7</v>
      </c>
      <c r="CK93" s="10">
        <f>3/24000000*OO[[#This Row],[145 (07JUL1985 00:00:00)-Water Temperature (C)]]*OO[[#This Row],[87]]</f>
        <v>5.1734020425599998E-7</v>
      </c>
      <c r="CL93" s="10">
        <f>3/24000000*OO[[#This Row],[146 (07JUL1985 03:00:00)-Water Temperature (C)]]*OO[[#This Row],[88]]</f>
        <v>4.3948395024599996E-7</v>
      </c>
      <c r="CM93" s="10">
        <f>3/24000000*OO[[#This Row],[147 (07JUL1985 06:00:00)-Water Temperature (C)]]*OO[[#This Row],[89]]</f>
        <v>3.9494621131375005E-7</v>
      </c>
      <c r="CN93" s="10">
        <f>3/24000000*OO[[#This Row],[148 (07JUL1985 09:00:00)-Water Temperature (C)]]*OO[[#This Row],[90]]</f>
        <v>3.9968729444025001E-7</v>
      </c>
      <c r="CO93" s="10">
        <f>3/24000000*OO[[#This Row],[149 (07JUL1985 12:00:00)-Water Temperature (C)]]*OO[[#This Row],[91]]</f>
        <v>4.0827910523224996E-7</v>
      </c>
      <c r="CP93" s="10">
        <f>3/24000000*OO[[#This Row],[150 (07JUL1985 15:00:00)-Water Temperature (C)]]*OO[[#This Row],[92]]</f>
        <v>4.3336738260025001E-7</v>
      </c>
      <c r="CQ93" s="10">
        <f>3/24000000*OO[[#This Row],[151 (07JUL1985 18:00:00)-Water Temperature (C)]]*OO[[#This Row],[93]]</f>
        <v>4.5958274507049998E-7</v>
      </c>
      <c r="CR93" s="10">
        <f>3/24000000*OO[[#This Row],[152 (07JUL1985 21:00:00)-Water Temperature (C)]]*OO[[#This Row],[94]]</f>
        <v>4.4186207731799997E-7</v>
      </c>
      <c r="CS93" s="10">
        <f>3/24000000*OO[[#This Row],[153 (08JUL1985 00:00:00)-Water Temperature (C)]]*OO[[#This Row],[95]]</f>
        <v>3.9141764855050004E-7</v>
      </c>
      <c r="CT93" s="10">
        <f>3/24000000*OO[[#This Row],[154 (08JUL1985 03:00:00)-Water Temperature (C)]]*OO[[#This Row],[96]]</f>
        <v>3.7933637644762498E-7</v>
      </c>
      <c r="CU93" s="10">
        <f>3/24000000*OO[[#This Row],[155 (08JUL1985 06:00:00)-Water Temperature (C)]]*OO[[#This Row],[97]]</f>
        <v>3.7277561731074999E-7</v>
      </c>
      <c r="CV93" s="10">
        <f>3/24000000*OO[[#This Row],[156 (08JUL1985 09:00:00)-Water Temperature (C)]]*OO[[#This Row],[98]]</f>
        <v>3.8586029535625004E-7</v>
      </c>
      <c r="CW93" s="10">
        <f>3/24000000*OO[[#This Row],[157 (08JUL1985 12:00:00)-Water Temperature (C)]]*OO[[#This Row],[99]]</f>
        <v>3.7861242003587499E-7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1.1986084595468936E-42</v>
      </c>
      <c r="D94" s="10">
        <f>3/24*OO[[#This Row],[60 (26JUN1985 09:00:00)-Water Temperature (C)]]*OO[[#This Row],[2]]/SUM(OO[2])</f>
        <v>9.5161494448615076E-28</v>
      </c>
      <c r="E94" s="10">
        <f>3/24*OO[[#This Row],[61 (26JUN1985 12:00:00)-Water Temperature (C)]]*OO[[#This Row],[3]]/SUM(OO[3])</f>
        <v>5.1044953788407722E-17</v>
      </c>
      <c r="F94" s="10">
        <f>3/24*OO[[#This Row],[62 (26JUN1985 15:00:00)-Water Temperature (C)]]*OO[[#This Row],[4]]/SUM(OO[4])</f>
        <v>3.133434105832258E-8</v>
      </c>
      <c r="G94" s="10">
        <f>3/24*OO[[#This Row],[63 (26JUN1985 18:00:00)-Water Temperature (C)]]*OO[[#This Row],[5]]/SUM(OO[5])</f>
        <v>1.5639205868349981E-4</v>
      </c>
      <c r="H94" s="10">
        <f>3/24*OO[[#This Row],[64 (26JUN1985 21:00:00)-Water Temperature (C)]]*OO[[#This Row],[6]]/SUM(OO[6])</f>
        <v>8.3775523689147147E-3</v>
      </c>
      <c r="I94" s="10">
        <f>3/24*OO[[#This Row],[65 (27JUN1985 00:00:00)-Water Temperature (C)]]*OO[[#This Row],[7]]/SUM(OO[7])</f>
        <v>5.2094484440795952E-2</v>
      </c>
      <c r="J94" s="10">
        <f>3/24*OO[[#This Row],[66 (27JUN1985 03:00:00)-Water Temperature (C)]]*OO[[#This Row],[8]]/SUM(OO[8])</f>
        <v>9.3183269280336642E-2</v>
      </c>
      <c r="K94" s="10">
        <f>3/24*OO[[#This Row],[67 (27JUN1985 06:00:00)-Water Temperature (C)]]*OO[[#This Row],[9]]/SUM(OO[9])</f>
        <v>7.4747411840999645E-2</v>
      </c>
      <c r="L94" s="10">
        <f>3/24*OO[[#This Row],[68 (27JUN1985 09:00:00)-Water Temperature (C)]]*OO[[#This Row],[10]]/SUM(OO[10])</f>
        <v>3.7305547384246407E-2</v>
      </c>
      <c r="M94" s="10">
        <f>3/24*OO[[#This Row],[69 (27JUN1985 12:00:00)-Water Temperature (C)]]*OO[[#This Row],[11]]/SUM(OO[11])</f>
        <v>1.2680868505961283E-2</v>
      </c>
      <c r="N94" s="10">
        <f>3/24*OO[[#This Row],[70 (27JUN1985 15:00:00)-Water Temperature (C)]]*OO[[#This Row],[12]]/SUM(OO[12])</f>
        <v>3.3398144150596962E-3</v>
      </c>
      <c r="O94" s="10">
        <f>3/24*OO[[#This Row],[71 (27JUN1985 18:00:00)-Water Temperature (C)]]*OO[[#This Row],[13]]/SUM(OO[13])</f>
        <v>7.5083131000577147E-4</v>
      </c>
      <c r="P94" s="10">
        <f>3/24*OO[[#This Row],[72 (27JUN1985 21:00:00)-Water Temperature (C)]]*OO[[#This Row],[14]]/SUM(OO[14])</f>
        <v>1.6232942642920465E-4</v>
      </c>
      <c r="Q94" s="10">
        <f>3/24*OO[[#This Row],[73 (28JUN1985 00:00:00)-Water Temperature (C)]]*OO[[#This Row],[15]]/SUM(OO[15])</f>
        <v>4.9334880020636494E-5</v>
      </c>
      <c r="R94" s="10">
        <f>3/24*OO[[#This Row],[74 (28JUN1985 03:00:00)-Water Temperature (C)]]*OO[[#This Row],[16]]/SUM(OO[16])</f>
        <v>3.0277207068466328E-5</v>
      </c>
      <c r="S94" s="10">
        <f>3/24*OO[[#This Row],[75 (28JUN1985 06:00:00)-Water Temperature (C)]]*OO[[#This Row],[17]]/SUM(OO[17])</f>
        <v>3.1454338920172371E-5</v>
      </c>
      <c r="T94" s="10">
        <f>3/24*OO[[#This Row],[76 (28JUN1985 09:00:00)-Water Temperature (C)]]*OO[[#This Row],[18]]/SUM(OO[18])</f>
        <v>3.9103403881138184E-5</v>
      </c>
      <c r="U94" s="10">
        <f>3/24*OO[[#This Row],[77 (28JUN1985 12:00:00)-Water Temperature (C)]]*OO[[#This Row],[19]]/SUM(OO[19])</f>
        <v>4.4893325703894091E-5</v>
      </c>
      <c r="V94" s="10">
        <f>3/24000000*OO[[#This Row],[78 (28JUN1985 15:00:00)-Water Temperature (C)]]*OO[[#This Row],[20]]</f>
        <v>4.5396761191049994E-5</v>
      </c>
      <c r="W94" s="10">
        <f>3/24000000*OO[[#This Row],[79 (28JUN1985 18:00:00)-Water Temperature (C)]]*OO[[#This Row],[21]]</f>
        <v>4.2454573068599997E-5</v>
      </c>
      <c r="X94" s="10">
        <f>3/24000000*OO[[#This Row],[80 (28JUN1985 21:00:00)-Water Temperature (C)]]*OO[[#This Row],[22]]</f>
        <v>3.5421994059599994E-5</v>
      </c>
      <c r="Y94" s="10">
        <f>3/24000000*OO[[#This Row],[81 (29JUN1985 00:00:00)-Water Temperature (C)]]*OO[[#This Row],[23]]</f>
        <v>2.9262029076500002E-5</v>
      </c>
      <c r="Z94" s="10">
        <f>3/24000000*OO[[#This Row],[82 (29JUN1985 03:00:00)-Water Temperature (C)]]*OO[[#This Row],[24]]</f>
        <v>2.3968210823287499E-5</v>
      </c>
      <c r="AA94" s="10">
        <f>3/24000000*OO[[#This Row],[83 (29JUN1985 06:00:00)-Water Temperature (C)]]*OO[[#This Row],[25]]</f>
        <v>1.9692668160147501E-5</v>
      </c>
      <c r="AB94" s="10">
        <f>3/24000000*OO[[#This Row],[84 (29JUN1985 09:00:00)-Water Temperature (C)]]*OO[[#This Row],[26]]</f>
        <v>1.6827273026082499E-5</v>
      </c>
      <c r="AC94" s="10">
        <f>3/24000000*OO[[#This Row],[85 (29JUN1985 12:00:00)-Water Temperature (C)]]*OO[[#This Row],[27]]</f>
        <v>1.4296990498874997E-5</v>
      </c>
      <c r="AD94" s="10">
        <f>3/24000000*OO[[#This Row],[86 (29JUN1985 15:00:00)-Water Temperature (C)]]*OO[[#This Row],[28]]</f>
        <v>1.244479151675E-5</v>
      </c>
      <c r="AE94" s="10">
        <f>3/24000000*OO[[#This Row],[88 (29JUN1985 21:00:00)-Water Temperature (C)]]*OO[[#This Row],[30]]</f>
        <v>8.5335255487349998E-6</v>
      </c>
      <c r="AF94" s="10">
        <f>3/24000000*OO[[#This Row],[88 (29JUN1985 21:00:00)-Water Temperature (C)]]*OO[[#This Row],[30]]</f>
        <v>8.5335255487349998E-6</v>
      </c>
      <c r="AG94" s="10">
        <f>3/24000000*OO[[#This Row],[89 (30JUN1985 00:00:00)-Water Temperature (C)]]*OO[[#This Row],[31]]</f>
        <v>6.8705893032950002E-6</v>
      </c>
      <c r="AH94" s="10">
        <f>3/24000000*OO[[#This Row],[90 (30JUN1985 03:00:00)-Water Temperature (C)]]*OO[[#This Row],[32]]</f>
        <v>6.367532913892499E-6</v>
      </c>
      <c r="AI94" s="10">
        <f>3/24000000*OO[[#This Row],[91 (30JUN1985 06:00:00)-Water Temperature (C)]]*OO[[#This Row],[33]]</f>
        <v>6.0715923099749997E-6</v>
      </c>
      <c r="AJ94" s="10">
        <f>3/24000000*OO[[#This Row],[92 (30JUN1985 09:00:00)-Water Temperature (C)]]*OO[[#This Row],[34]]</f>
        <v>5.9085200831999993E-6</v>
      </c>
      <c r="AK94" s="10">
        <f>3/24000000*OO[[#This Row],[93 (30JUN1985 12:00:00)-Water Temperature (C)]]*OO[[#This Row],[35]]</f>
        <v>5.9015784478849993E-6</v>
      </c>
      <c r="AL94" s="10">
        <f>3/24000000*OO[[#This Row],[94 (30JUN1985 15:00:00)-Water Temperature (C)]]*OO[[#This Row],[36]]</f>
        <v>6.2416564476899998E-6</v>
      </c>
      <c r="AM94" s="10">
        <f>3/24000000*OO[[#This Row],[95 (30JUN1985 18:00:00)-Water Temperature (C)]]*OO[[#This Row],[37]]</f>
        <v>6.2537103217737498E-6</v>
      </c>
      <c r="AN94" s="10">
        <f>3/24000000*OO[[#This Row],[96 (30JUN1985 21:00:00)-Water Temperature (C)]]*OO[[#This Row],[38]]</f>
        <v>5.4993817114950006E-6</v>
      </c>
      <c r="AO94" s="10">
        <f>3/24000000*OO[[#This Row],[97 (01JUL1985 00:00:00)-Water Temperature (C)]]*OO[[#This Row],[39]]</f>
        <v>4.6597219737887499E-6</v>
      </c>
      <c r="AP94" s="10">
        <f>3/24000000*OO[[#This Row],[98 (01JUL1985 03:00:00)-Water Temperature (C)]]*OO[[#This Row],[40]]</f>
        <v>4.1941776784049996E-6</v>
      </c>
      <c r="AQ94" s="10">
        <f>3/24000000*OO[[#This Row],[99 (01JUL1985 06:00:00)-Water Temperature (C)]]*OO[[#This Row],[41]]</f>
        <v>3.8917906100499997E-6</v>
      </c>
      <c r="AR94" s="10">
        <f>3/24000000*OO[[#This Row],[100 (01JUL1985 09:00:00)-Water Temperature (C)]]*OO[[#This Row],[42]]</f>
        <v>3.8446971050375005E-6</v>
      </c>
      <c r="AS94" s="10">
        <f>3/24000000*OO[[#This Row],[101 (01JUL1985 12:00:00)-Water Temperature (C)]]*OO[[#This Row],[43]]</f>
        <v>3.8382239722062501E-6</v>
      </c>
      <c r="AT94" s="10">
        <f>3/24000000*OO[[#This Row],[102 (01JUL1985 15:00:00)-Water Temperature (C)]]*OO[[#This Row],[44]]</f>
        <v>3.8483525997300001E-6</v>
      </c>
      <c r="AU94" s="10">
        <f>3/24000000*OO[[#This Row],[103 (01JUL1985 18:00:00)-Water Temperature (C)]]*OO[[#This Row],[45]]</f>
        <v>3.6402030952332498E-6</v>
      </c>
      <c r="AV94" s="10">
        <f>3/24000000*OO[[#This Row],[104 (01JUL1985 21:00:00)-Water Temperature (C)]]*OO[[#This Row],[46]]</f>
        <v>3.2769593602727498E-6</v>
      </c>
      <c r="AW94" s="10">
        <f>3/24000000*OO[[#This Row],[105 (02JUL1985 00:00:00)-Water Temperature (C)]]*OO[[#This Row],[47]]</f>
        <v>2.7951630583569998E-6</v>
      </c>
      <c r="AX94" s="10">
        <f>3/24000000*OO[[#This Row],[106 (02JUL1985 03:00:00)-Water Temperature (C)]]*OO[[#This Row],[48]]</f>
        <v>2.40215616238975E-6</v>
      </c>
      <c r="AY94" s="10">
        <f>3/24000000*OO[[#This Row],[107 (02JUL1985 06:00:00)-Water Temperature (C)]]*OO[[#This Row],[49]]</f>
        <v>2.1436441551274999E-6</v>
      </c>
      <c r="AZ94" s="10">
        <f>3/24000000*OO[[#This Row],[108 (02JUL1985 09:00:00)-Water Temperature (C)]]*OO[[#This Row],[50]]</f>
        <v>2.2026361768840003E-6</v>
      </c>
      <c r="BA94" s="10">
        <f>3/24000000*OO[[#This Row],[109 (02JUL1985 12:00:00)-Water Temperature (C)]]*OO[[#This Row],[51]]</f>
        <v>2.3175354781677502E-6</v>
      </c>
      <c r="BB94" s="10">
        <f>3/24000000*OO[[#This Row],[110 (02JUL1985 15:00:00)-Water Temperature (C)]]*OO[[#This Row],[52]]</f>
        <v>2.4114693097094999E-6</v>
      </c>
      <c r="BC94" s="10">
        <f>3/24000000*OO[[#This Row],[111 (02JUL1985 18:00:00)-Water Temperature (C)]]*OO[[#This Row],[53]]</f>
        <v>2.4085176398044996E-6</v>
      </c>
      <c r="BD94" s="10">
        <f>3/24000000*OO[[#This Row],[112 (02JUL1985 21:00:00)-Water Temperature (C)]]*OO[[#This Row],[54]]</f>
        <v>2.1638521585462503E-6</v>
      </c>
      <c r="BE94" s="10">
        <f>3/24000000*OO[[#This Row],[113 (03JUL1985 00:00:00)-Water Temperature (C)]]*OO[[#This Row],[55]]</f>
        <v>1.9834898724299999E-6</v>
      </c>
      <c r="BF94" s="10">
        <f>3/24000000*OO[[#This Row],[114 (03JUL1985 03:00:00)-Water Temperature (C)]]*OO[[#This Row],[56]]</f>
        <v>1.8841893770507498E-6</v>
      </c>
      <c r="BG94" s="10">
        <f>3/24000000*OO[[#This Row],[115 (03JUL1985 06:00:00)-Water Temperature (C)]]*OO[[#This Row],[57]]</f>
        <v>1.8227406602712503E-6</v>
      </c>
      <c r="BH94" s="10">
        <f>3/24000000*OO[[#This Row],[116 (03JUL1985 09:00:00)-Water Temperature (C)]]*OO[[#This Row],[58]]</f>
        <v>1.9356205062338749E-6</v>
      </c>
      <c r="BI94" s="10">
        <f>3/24000000*OO[[#This Row],[117 (03JUL1985 12:00:00)-Water Temperature (C)]]*OO[[#This Row],[59]]</f>
        <v>2.1758170240901246E-6</v>
      </c>
      <c r="BJ94" s="10">
        <f>3/24000000*OO[[#This Row],[118 (03JUL1985 15:00:00)-Water Temperature (C)]]*OO[[#This Row],[60]]</f>
        <v>2.3685165983658747E-6</v>
      </c>
      <c r="BK94" s="10">
        <f>3/24000000*OO[[#This Row],[119 (03JUL1985 18:00:00)-Water Temperature (C)]]*OO[[#This Row],[61]]</f>
        <v>2.3115796010839994E-6</v>
      </c>
      <c r="BL94" s="10">
        <f>3/24000000*OO[[#This Row],[120 (03JUL1985 21:00:00)-Water Temperature (C)]]*OO[[#This Row],[62]]</f>
        <v>2.0869014015517503E-6</v>
      </c>
      <c r="BM94" s="10">
        <f>3/24000000*OO[[#This Row],[121 (04JUL1985 00:00:00)-Water Temperature (C)]]*OO[[#This Row],[63]]</f>
        <v>1.922398241184E-6</v>
      </c>
      <c r="BN94" s="10">
        <f>3/24000000*OO[[#This Row],[122 (04JUL1985 03:00:00)-Water Temperature (C)]]*OO[[#This Row],[64]]</f>
        <v>1.8386997999090001E-6</v>
      </c>
      <c r="BO94" s="10">
        <f>3/24000000*OO[[#This Row],[123 (04JUL1985 06:00:00)-Water Temperature (C)]]*OO[[#This Row],[65]]</f>
        <v>1.7573398006019999E-6</v>
      </c>
      <c r="BP94" s="10">
        <f>3/24000000*OO[[#This Row],[124 (04JUL1985 09:00:00)-Water Temperature (C)]]*OO[[#This Row],[66]]</f>
        <v>1.7728231156875001E-6</v>
      </c>
      <c r="BQ94" s="10">
        <f>3/24000000*OO[[#This Row],[125 (04JUL1985 12:00:00)-Water Temperature (C)]]*OO[[#This Row],[67]]</f>
        <v>1.7583342694705E-6</v>
      </c>
      <c r="BR94" s="10">
        <f>3/24000000*OO[[#This Row],[126 (04JUL1985 15:00:00)-Water Temperature (C)]]*OO[[#This Row],[68]]</f>
        <v>1.6345696291499998E-6</v>
      </c>
      <c r="BS94" s="10">
        <f>3/24000000*OO[[#This Row],[127 (04JUL1985 18:00:00)-Water Temperature (C)]]*OO[[#This Row],[69]]</f>
        <v>1.4807696132272501E-6</v>
      </c>
      <c r="BT94" s="10">
        <f>3/24000000*OO[[#This Row],[128 (04JUL1985 21:00:00)-Water Temperature (C)]]*OO[[#This Row],[70]]</f>
        <v>1.2895221365695002E-6</v>
      </c>
      <c r="BU94" s="10">
        <f>3/24000000*OO[[#This Row],[129 (05JUL1985 00:00:00)-Water Temperature (C)]]*OO[[#This Row],[71]]</f>
        <v>1.0621979602127499E-6</v>
      </c>
      <c r="BV94" s="10">
        <f>3/24000000*OO[[#This Row],[130 (05JUL1985 03:00:00)-Water Temperature (C)]]*OO[[#This Row],[72]]</f>
        <v>8.7833302231987507E-7</v>
      </c>
      <c r="BW94" s="10">
        <f>3/24000000*OO[[#This Row],[131 (05JUL1985 06:00:00)-Water Temperature (C)]]*OO[[#This Row],[73]]</f>
        <v>7.6554801495375001E-7</v>
      </c>
      <c r="BX94" s="10">
        <f>3/24000000*OO[[#This Row],[132 (05JUL1985 09:00:00)-Water Temperature (C)]]*OO[[#This Row],[74]]</f>
        <v>7.963441109910001E-7</v>
      </c>
      <c r="BY94" s="10">
        <f>3/24000000*OO[[#This Row],[133 (05JUL1985 12:00:00)-Water Temperature (C)]]*OO[[#This Row],[75]]</f>
        <v>9.6104702380224989E-7</v>
      </c>
      <c r="BZ94" s="10">
        <f>3/24000000*OO[[#This Row],[134 (05JUL1985 15:00:00)-Water Temperature (C)]]*OO[[#This Row],[76]]</f>
        <v>1.131089209099375E-6</v>
      </c>
      <c r="CA94" s="10">
        <f>3/24000000*OO[[#This Row],[135 (05JUL1985 18:00:00)-Water Temperature (C)]]*OO[[#This Row],[77]]</f>
        <v>1.1494577545481248E-6</v>
      </c>
      <c r="CB94" s="10">
        <f>3/24000000*OO[[#This Row],[136 (05JUL1985 21:00:00)-Water Temperature (C)]]*OO[[#This Row],[78]]</f>
        <v>1.0503658576319999E-6</v>
      </c>
      <c r="CC94" s="10">
        <f>3/24000000*OO[[#This Row],[137 (06JUL1985 00:00:00)-Water Temperature (C)]]*OO[[#This Row],[79]]</f>
        <v>1.0090449547140001E-6</v>
      </c>
      <c r="CD94" s="10">
        <f>3/24000000*OO[[#This Row],[138 (06JUL1985 03:00:00)-Water Temperature (C)]]*OO[[#This Row],[80]]</f>
        <v>1.027056390429E-6</v>
      </c>
      <c r="CE94" s="10">
        <f>3/24000000*OO[[#This Row],[139 (06JUL1985 06:00:00)-Water Temperature (C)]]*OO[[#This Row],[81]]</f>
        <v>1.0143662664764999E-6</v>
      </c>
      <c r="CF94" s="10">
        <f>3/24000000*OO[[#This Row],[140 (06JUL1985 09:00:00)-Water Temperature (C)]]*OO[[#This Row],[82]]</f>
        <v>1.0102514425410001E-6</v>
      </c>
      <c r="CG94" s="10">
        <f>3/24000000*OO[[#This Row],[141 (06JUL1985 12:00:00)-Water Temperature (C)]]*OO[[#This Row],[83]]</f>
        <v>1.022041566436875E-6</v>
      </c>
      <c r="CH94" s="10">
        <f>3/24000000*OO[[#This Row],[142 (06JUL1985 15:00:00)-Water Temperature (C)]]*OO[[#This Row],[84]]</f>
        <v>9.9731637996374983E-7</v>
      </c>
      <c r="CI94" s="10">
        <f>3/24000000*OO[[#This Row],[143 (06JUL1985 18:00:00)-Water Temperature (C)]]*OO[[#This Row],[85]]</f>
        <v>9.3356132890487487E-7</v>
      </c>
      <c r="CJ94" s="10">
        <f>3/24000000*OO[[#This Row],[144 (06JUL1985 21:00:00)-Water Temperature (C)]]*OO[[#This Row],[86]]</f>
        <v>8.2523594029800005E-7</v>
      </c>
      <c r="CK94" s="10">
        <f>3/24000000*OO[[#This Row],[145 (07JUL1985 00:00:00)-Water Temperature (C)]]*OO[[#This Row],[87]]</f>
        <v>6.7262741876699994E-7</v>
      </c>
      <c r="CL94" s="10">
        <f>3/24000000*OO[[#This Row],[146 (07JUL1985 03:00:00)-Water Temperature (C)]]*OO[[#This Row],[88]]</f>
        <v>5.6750291098375003E-7</v>
      </c>
      <c r="CM94" s="10">
        <f>3/24000000*OO[[#This Row],[147 (07JUL1985 06:00:00)-Water Temperature (C)]]*OO[[#This Row],[89]]</f>
        <v>5.0651548495200001E-7</v>
      </c>
      <c r="CN94" s="10">
        <f>3/24000000*OO[[#This Row],[148 (07JUL1985 09:00:00)-Water Temperature (C)]]*OO[[#This Row],[90]]</f>
        <v>5.1068069330100003E-7</v>
      </c>
      <c r="CO94" s="10">
        <f>3/24000000*OO[[#This Row],[149 (07JUL1985 12:00:00)-Water Temperature (C)]]*OO[[#This Row],[91]]</f>
        <v>5.2333353047625E-7</v>
      </c>
      <c r="CP94" s="10">
        <f>3/24000000*OO[[#This Row],[150 (07JUL1985 15:00:00)-Water Temperature (C)]]*OO[[#This Row],[92]]</f>
        <v>5.5738122504212499E-7</v>
      </c>
      <c r="CQ94" s="10">
        <f>3/24000000*OO[[#This Row],[151 (07JUL1985 18:00:00)-Water Temperature (C)]]*OO[[#This Row],[93]]</f>
        <v>5.9289354051125007E-7</v>
      </c>
      <c r="CR94" s="10">
        <f>3/24000000*OO[[#This Row],[152 (07JUL1985 21:00:00)-Water Temperature (C)]]*OO[[#This Row],[94]]</f>
        <v>5.7136153447099993E-7</v>
      </c>
      <c r="CS94" s="10">
        <f>3/24000000*OO[[#This Row],[153 (08JUL1985 00:00:00)-Water Temperature (C)]]*OO[[#This Row],[95]]</f>
        <v>4.9981340806499993E-7</v>
      </c>
      <c r="CT94" s="10">
        <f>3/24000000*OO[[#This Row],[154 (08JUL1985 03:00:00)-Water Temperature (C)]]*OO[[#This Row],[96]]</f>
        <v>4.7994818052999997E-7</v>
      </c>
      <c r="CU94" s="10">
        <f>3/24000000*OO[[#This Row],[155 (08JUL1985 06:00:00)-Water Temperature (C)]]*OO[[#This Row],[97]]</f>
        <v>4.7226798507524996E-7</v>
      </c>
      <c r="CV94" s="10">
        <f>3/24000000*OO[[#This Row],[156 (08JUL1985 09:00:00)-Water Temperature (C)]]*OO[[#This Row],[98]]</f>
        <v>4.9058864636050009E-7</v>
      </c>
      <c r="CW94" s="10">
        <f>3/24000000*OO[[#This Row],[157 (08JUL1985 12:00:00)-Water Temperature (C)]]*OO[[#This Row],[99]]</f>
        <v>4.8602871624999994E-7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1.595149651937611E-43</v>
      </c>
      <c r="D95" s="10">
        <f>3/24*OO[[#This Row],[60 (26JUN1985 09:00:00)-Water Temperature (C)]]*OO[[#This Row],[2]]/SUM(OO[2])</f>
        <v>1.8049902495695481E-28</v>
      </c>
      <c r="E95" s="10">
        <f>3/24*OO[[#This Row],[61 (26JUN1985 12:00:00)-Water Temperature (C)]]*OO[[#This Row],[3]]/SUM(OO[3])</f>
        <v>1.138155073346248E-17</v>
      </c>
      <c r="F95" s="10">
        <f>3/24*OO[[#This Row],[62 (26JUN1985 15:00:00)-Water Temperature (C)]]*OO[[#This Row],[4]]/SUM(OO[4])</f>
        <v>1.0255383766351429E-8</v>
      </c>
      <c r="G95" s="10">
        <f>3/24*OO[[#This Row],[63 (26JUN1985 18:00:00)-Water Temperature (C)]]*OO[[#This Row],[5]]/SUM(OO[5])</f>
        <v>9.5856701453646075E-5</v>
      </c>
      <c r="H95" s="10">
        <f>3/24*OO[[#This Row],[64 (26JUN1985 21:00:00)-Water Temperature (C)]]*OO[[#This Row],[6]]/SUM(OO[6])</f>
        <v>6.8848448787963085E-3</v>
      </c>
      <c r="I95" s="10">
        <f>3/24*OO[[#This Row],[65 (27JUN1985 00:00:00)-Water Temperature (C)]]*OO[[#This Row],[7]]/SUM(OO[7])</f>
        <v>5.153330029520356E-2</v>
      </c>
      <c r="J95" s="10">
        <f>3/24*OO[[#This Row],[66 (27JUN1985 03:00:00)-Water Temperature (C)]]*OO[[#This Row],[8]]/SUM(OO[8])</f>
        <v>0.105399831616333</v>
      </c>
      <c r="K95" s="10">
        <f>3/24*OO[[#This Row],[67 (27JUN1985 06:00:00)-Water Temperature (C)]]*OO[[#This Row],[9]]/SUM(OO[9])</f>
        <v>9.3667134237592722E-2</v>
      </c>
      <c r="L95" s="10">
        <f>3/24*OO[[#This Row],[68 (27JUN1985 09:00:00)-Water Temperature (C)]]*OO[[#This Row],[10]]/SUM(OO[10])</f>
        <v>5.06615553132315E-2</v>
      </c>
      <c r="M95" s="10">
        <f>3/24*OO[[#This Row],[69 (27JUN1985 12:00:00)-Water Temperature (C)]]*OO[[#This Row],[11]]/SUM(OO[11])</f>
        <v>1.8326479531533584E-2</v>
      </c>
      <c r="N95" s="10">
        <f>3/24*OO[[#This Row],[70 (27JUN1985 15:00:00)-Water Temperature (C)]]*OO[[#This Row],[12]]/SUM(OO[12])</f>
        <v>4.9994359060155204E-3</v>
      </c>
      <c r="O95" s="10">
        <f>3/24*OO[[#This Row],[71 (27JUN1985 18:00:00)-Water Temperature (C)]]*OO[[#This Row],[13]]/SUM(OO[13])</f>
        <v>1.1396397963300167E-3</v>
      </c>
      <c r="P95" s="10">
        <f>3/24*OO[[#This Row],[72 (27JUN1985 21:00:00)-Water Temperature (C)]]*OO[[#This Row],[14]]/SUM(OO[14])</f>
        <v>2.4088794273417232E-4</v>
      </c>
      <c r="Q95" s="10">
        <f>3/24*OO[[#This Row],[73 (28JUN1985 00:00:00)-Water Temperature (C)]]*OO[[#This Row],[15]]/SUM(OO[15])</f>
        <v>6.6942497457055133E-5</v>
      </c>
      <c r="R95" s="10">
        <f>3/24*OO[[#This Row],[74 (28JUN1985 03:00:00)-Water Temperature (C)]]*OO[[#This Row],[16]]/SUM(OO[16])</f>
        <v>3.6668203230651968E-5</v>
      </c>
      <c r="S95" s="10">
        <f>3/24*OO[[#This Row],[75 (28JUN1985 06:00:00)-Water Temperature (C)]]*OO[[#This Row],[17]]/SUM(OO[17])</f>
        <v>3.6101310337057801E-5</v>
      </c>
      <c r="T95" s="10">
        <f>3/24*OO[[#This Row],[76 (28JUN1985 09:00:00)-Water Temperature (C)]]*OO[[#This Row],[18]]/SUM(OO[18])</f>
        <v>4.4808060586275941E-5</v>
      </c>
      <c r="U95" s="10">
        <f>3/24*OO[[#This Row],[77 (28JUN1985 12:00:00)-Water Temperature (C)]]*OO[[#This Row],[19]]/SUM(OO[19])</f>
        <v>5.2449376362709883E-5</v>
      </c>
      <c r="V95" s="10">
        <f>3/24000000*OO[[#This Row],[78 (28JUN1985 15:00:00)-Water Temperature (C)]]*OO[[#This Row],[20]]</f>
        <v>5.3769060734037496E-5</v>
      </c>
      <c r="W95" s="10">
        <f>3/24000000*OO[[#This Row],[79 (28JUN1985 18:00:00)-Water Temperature (C)]]*OO[[#This Row],[21]]</f>
        <v>5.0993287063850004E-5</v>
      </c>
      <c r="X95" s="10">
        <f>3/24000000*OO[[#This Row],[80 (28JUN1985 21:00:00)-Water Temperature (C)]]*OO[[#This Row],[22]]</f>
        <v>4.2795474151100001E-5</v>
      </c>
      <c r="Y95" s="10">
        <f>3/24000000*OO[[#This Row],[81 (29JUN1985 00:00:00)-Water Temperature (C)]]*OO[[#This Row],[23]]</f>
        <v>3.5363646662500003E-5</v>
      </c>
      <c r="Z95" s="10">
        <f>3/24000000*OO[[#This Row],[82 (29JUN1985 03:00:00)-Water Temperature (C)]]*OO[[#This Row],[24]]</f>
        <v>2.9028678636275004E-5</v>
      </c>
      <c r="AA95" s="10">
        <f>3/24000000*OO[[#This Row],[83 (29JUN1985 06:00:00)-Water Temperature (C)]]*OO[[#This Row],[25]]</f>
        <v>2.3943640999750001E-5</v>
      </c>
      <c r="AB95" s="10">
        <f>3/24000000*OO[[#This Row],[84 (29JUN1985 09:00:00)-Water Temperature (C)]]*OO[[#This Row],[26]]</f>
        <v>2.0668521269418749E-5</v>
      </c>
      <c r="AC95" s="10">
        <f>3/24000000*OO[[#This Row],[85 (29JUN1985 12:00:00)-Water Temperature (C)]]*OO[[#This Row],[27]]</f>
        <v>1.7770261164E-5</v>
      </c>
      <c r="AD95" s="10">
        <f>3/24000000*OO[[#This Row],[86 (29JUN1985 15:00:00)-Water Temperature (C)]]*OO[[#This Row],[28]]</f>
        <v>1.5526166369874999E-5</v>
      </c>
      <c r="AE95" s="10">
        <f>3/24000000*OO[[#This Row],[88 (29JUN1985 21:00:00)-Water Temperature (C)]]*OO[[#This Row],[30]]</f>
        <v>1.051968291992E-5</v>
      </c>
      <c r="AF95" s="10">
        <f>3/24000000*OO[[#This Row],[88 (29JUN1985 21:00:00)-Water Temperature (C)]]*OO[[#This Row],[30]]</f>
        <v>1.051968291992E-5</v>
      </c>
      <c r="AG95" s="10">
        <f>3/24000000*OO[[#This Row],[89 (30JUN1985 00:00:00)-Water Temperature (C)]]*OO[[#This Row],[31]]</f>
        <v>8.2644973275562503E-6</v>
      </c>
      <c r="AH95" s="10">
        <f>3/24000000*OO[[#This Row],[90 (30JUN1985 03:00:00)-Water Temperature (C)]]*OO[[#This Row],[32]]</f>
        <v>7.5448375978062501E-6</v>
      </c>
      <c r="AI95" s="10">
        <f>3/24000000*OO[[#This Row],[91 (30JUN1985 06:00:00)-Water Temperature (C)]]*OO[[#This Row],[33]]</f>
        <v>7.1945835551999992E-6</v>
      </c>
      <c r="AJ95" s="10">
        <f>3/24000000*OO[[#This Row],[92 (30JUN1985 09:00:00)-Water Temperature (C)]]*OO[[#This Row],[34]]</f>
        <v>7.0205891457762507E-6</v>
      </c>
      <c r="AK95" s="10">
        <f>3/24000000*OO[[#This Row],[93 (30JUN1985 12:00:00)-Water Temperature (C)]]*OO[[#This Row],[35]]</f>
        <v>7.0358206209100008E-6</v>
      </c>
      <c r="AL95" s="10">
        <f>3/24000000*OO[[#This Row],[94 (30JUN1985 15:00:00)-Water Temperature (C)]]*OO[[#This Row],[36]]</f>
        <v>7.4684995493549988E-6</v>
      </c>
      <c r="AM95" s="10">
        <f>3/24000000*OO[[#This Row],[95 (30JUN1985 18:00:00)-Water Temperature (C)]]*OO[[#This Row],[37]]</f>
        <v>7.529989581835001E-6</v>
      </c>
      <c r="AN95" s="10">
        <f>3/24000000*OO[[#This Row],[96 (30JUN1985 21:00:00)-Water Temperature (C)]]*OO[[#This Row],[38]]</f>
        <v>6.6500500226587496E-6</v>
      </c>
      <c r="AO95" s="10">
        <f>3/24000000*OO[[#This Row],[97 (01JUL1985 00:00:00)-Water Temperature (C)]]*OO[[#This Row],[39]]</f>
        <v>5.5892682190512489E-6</v>
      </c>
      <c r="AP95" s="10">
        <f>3/24000000*OO[[#This Row],[98 (01JUL1985 03:00:00)-Water Temperature (C)]]*OO[[#This Row],[40]]</f>
        <v>4.9967714977537505E-6</v>
      </c>
      <c r="AQ95" s="10">
        <f>3/24000000*OO[[#This Row],[99 (01JUL1985 06:00:00)-Water Temperature (C)]]*OO[[#This Row],[41]]</f>
        <v>4.6297075544437495E-6</v>
      </c>
      <c r="AR95" s="10">
        <f>3/24000000*OO[[#This Row],[100 (01JUL1985 09:00:00)-Water Temperature (C)]]*OO[[#This Row],[42]]</f>
        <v>4.5762964608025002E-6</v>
      </c>
      <c r="AS95" s="10">
        <f>3/24000000*OO[[#This Row],[101 (01JUL1985 12:00:00)-Water Temperature (C)]]*OO[[#This Row],[43]]</f>
        <v>4.5830448205199998E-6</v>
      </c>
      <c r="AT95" s="10">
        <f>3/24000000*OO[[#This Row],[102 (01JUL1985 15:00:00)-Water Temperature (C)]]*OO[[#This Row],[44]]</f>
        <v>4.5970684888624994E-6</v>
      </c>
      <c r="AU95" s="10">
        <f>3/24000000*OO[[#This Row],[103 (01JUL1985 18:00:00)-Water Temperature (C)]]*OO[[#This Row],[45]]</f>
        <v>4.3599166506787508E-6</v>
      </c>
      <c r="AV95" s="10">
        <f>3/24000000*OO[[#This Row],[104 (01JUL1985 21:00:00)-Water Temperature (C)]]*OO[[#This Row],[46]]</f>
        <v>3.9354154092699993E-6</v>
      </c>
      <c r="AW95" s="10">
        <f>3/24000000*OO[[#This Row],[105 (02JUL1985 00:00:00)-Water Temperature (C)]]*OO[[#This Row],[47]]</f>
        <v>3.3637656070334999E-6</v>
      </c>
      <c r="AX95" s="10">
        <f>3/24000000*OO[[#This Row],[106 (02JUL1985 03:00:00)-Water Temperature (C)]]*OO[[#This Row],[48]]</f>
        <v>2.8838131476407497E-6</v>
      </c>
      <c r="AY95" s="10">
        <f>3/24000000*OO[[#This Row],[107 (02JUL1985 06:00:00)-Water Temperature (C)]]*OO[[#This Row],[49]]</f>
        <v>2.5618792767832499E-6</v>
      </c>
      <c r="AZ95" s="10">
        <f>3/24000000*OO[[#This Row],[108 (02JUL1985 09:00:00)-Water Temperature (C)]]*OO[[#This Row],[50]]</f>
        <v>2.6212709369328749E-6</v>
      </c>
      <c r="BA95" s="10">
        <f>3/24000000*OO[[#This Row],[109 (02JUL1985 12:00:00)-Water Temperature (C)]]*OO[[#This Row],[51]]</f>
        <v>2.7752162177844999E-6</v>
      </c>
      <c r="BB95" s="10">
        <f>3/24000000*OO[[#This Row],[110 (02JUL1985 15:00:00)-Water Temperature (C)]]*OO[[#This Row],[52]]</f>
        <v>2.8900225056742497E-6</v>
      </c>
      <c r="BC95" s="10">
        <f>3/24000000*OO[[#This Row],[111 (02JUL1985 18:00:00)-Water Temperature (C)]]*OO[[#This Row],[53]]</f>
        <v>2.895407139844375E-6</v>
      </c>
      <c r="BD95" s="10">
        <f>3/24000000*OO[[#This Row],[112 (02JUL1985 21:00:00)-Water Temperature (C)]]*OO[[#This Row],[54]]</f>
        <v>2.595119782316E-6</v>
      </c>
      <c r="BE95" s="10">
        <f>3/24000000*OO[[#This Row],[113 (03JUL1985 00:00:00)-Water Temperature (C)]]*OO[[#This Row],[55]]</f>
        <v>2.3544378533939998E-6</v>
      </c>
      <c r="BF95" s="10">
        <f>3/24000000*OO[[#This Row],[114 (03JUL1985 03:00:00)-Water Temperature (C)]]*OO[[#This Row],[56]]</f>
        <v>2.2305287681320002E-6</v>
      </c>
      <c r="BG95" s="10">
        <f>3/24000000*OO[[#This Row],[115 (03JUL1985 06:00:00)-Water Temperature (C)]]*OO[[#This Row],[57]]</f>
        <v>2.1576541029487496E-6</v>
      </c>
      <c r="BH95" s="10">
        <f>3/24000000*OO[[#This Row],[116 (03JUL1985 09:00:00)-Water Temperature (C)]]*OO[[#This Row],[58]]</f>
        <v>2.2939565140979996E-6</v>
      </c>
      <c r="BI95" s="10">
        <f>3/24000000*OO[[#This Row],[117 (03JUL1985 12:00:00)-Water Temperature (C)]]*OO[[#This Row],[59]]</f>
        <v>2.5966785867977497E-6</v>
      </c>
      <c r="BJ95" s="10">
        <f>3/24000000*OO[[#This Row],[118 (03JUL1985 15:00:00)-Water Temperature (C)]]*OO[[#This Row],[60]]</f>
        <v>2.8446090953279999E-6</v>
      </c>
      <c r="BK95" s="10">
        <f>3/24000000*OO[[#This Row],[119 (03JUL1985 18:00:00)-Water Temperature (C)]]*OO[[#This Row],[61]]</f>
        <v>2.7836617689044998E-6</v>
      </c>
      <c r="BL95" s="10">
        <f>3/24000000*OO[[#This Row],[120 (03JUL1985 21:00:00)-Water Temperature (C)]]*OO[[#This Row],[62]]</f>
        <v>2.4995973316091246E-6</v>
      </c>
      <c r="BM95" s="10">
        <f>3/24000000*OO[[#This Row],[121 (04JUL1985 00:00:00)-Water Temperature (C)]]*OO[[#This Row],[63]]</f>
        <v>2.278896489459375E-6</v>
      </c>
      <c r="BN95" s="10">
        <f>3/24000000*OO[[#This Row],[122 (04JUL1985 03:00:00)-Water Temperature (C)]]*OO[[#This Row],[64]]</f>
        <v>2.1742127982443753E-6</v>
      </c>
      <c r="BO95" s="10">
        <f>3/24000000*OO[[#This Row],[123 (04JUL1985 06:00:00)-Water Temperature (C)]]*OO[[#This Row],[65]]</f>
        <v>2.0813755936053748E-6</v>
      </c>
      <c r="BP95" s="10">
        <f>3/24000000*OO[[#This Row],[124 (04JUL1985 09:00:00)-Water Temperature (C)]]*OO[[#This Row],[66]]</f>
        <v>2.1016089445379999E-6</v>
      </c>
      <c r="BQ95" s="10">
        <f>3/24000000*OO[[#This Row],[125 (04JUL1985 12:00:00)-Water Temperature (C)]]*OO[[#This Row],[67]]</f>
        <v>2.0958222602147501E-6</v>
      </c>
      <c r="BR95" s="10">
        <f>3/24000000*OO[[#This Row],[126 (04JUL1985 15:00:00)-Water Temperature (C)]]*OO[[#This Row],[68]]</f>
        <v>1.9499947610919995E-6</v>
      </c>
      <c r="BS95" s="10">
        <f>3/24000000*OO[[#This Row],[127 (04JUL1985 18:00:00)-Water Temperature (C)]]*OO[[#This Row],[69]]</f>
        <v>1.7742323520161249E-6</v>
      </c>
      <c r="BT95" s="10">
        <f>3/24000000*OO[[#This Row],[128 (04JUL1985 21:00:00)-Water Temperature (C)]]*OO[[#This Row],[70]]</f>
        <v>1.5563489917574998E-6</v>
      </c>
      <c r="BU95" s="10">
        <f>3/24000000*OO[[#This Row],[129 (05JUL1985 00:00:00)-Water Temperature (C)]]*OO[[#This Row],[71]]</f>
        <v>1.28735076586875E-6</v>
      </c>
      <c r="BV95" s="10">
        <f>3/24000000*OO[[#This Row],[130 (05JUL1985 03:00:00)-Water Temperature (C)]]*OO[[#This Row],[72]]</f>
        <v>1.0610702247975E-6</v>
      </c>
      <c r="BW95" s="10">
        <f>3/24000000*OO[[#This Row],[131 (05JUL1985 06:00:00)-Water Temperature (C)]]*OO[[#This Row],[73]]</f>
        <v>9.1659089573024992E-7</v>
      </c>
      <c r="BX95" s="10">
        <f>3/24000000*OO[[#This Row],[132 (05JUL1985 09:00:00)-Water Temperature (C)]]*OO[[#This Row],[74]]</f>
        <v>9.4595303529374988E-7</v>
      </c>
      <c r="BY95" s="10">
        <f>3/24000000*OO[[#This Row],[133 (05JUL1985 12:00:00)-Water Temperature (C)]]*OO[[#This Row],[75]]</f>
        <v>1.1473012616649999E-6</v>
      </c>
      <c r="BZ95" s="10">
        <f>3/24000000*OO[[#This Row],[134 (05JUL1985 15:00:00)-Water Temperature (C)]]*OO[[#This Row],[76]]</f>
        <v>1.3615602238805001E-6</v>
      </c>
      <c r="CA95" s="10">
        <f>3/24000000*OO[[#This Row],[135 (05JUL1985 18:00:00)-Water Temperature (C)]]*OO[[#This Row],[77]]</f>
        <v>1.3889848551594999E-6</v>
      </c>
      <c r="CB95" s="10">
        <f>3/24000000*OO[[#This Row],[136 (05JUL1985 21:00:00)-Water Temperature (C)]]*OO[[#This Row],[78]]</f>
        <v>1.2549635567617501E-6</v>
      </c>
      <c r="CC95" s="10">
        <f>3/24000000*OO[[#This Row],[137 (06JUL1985 00:00:00)-Water Temperature (C)]]*OO[[#This Row],[79]]</f>
        <v>1.185033659285E-6</v>
      </c>
      <c r="CD95" s="10">
        <f>3/24000000*OO[[#This Row],[138 (06JUL1985 03:00:00)-Water Temperature (C)]]*OO[[#This Row],[80]]</f>
        <v>1.2042353779069999E-6</v>
      </c>
      <c r="CE95" s="10">
        <f>3/24000000*OO[[#This Row],[139 (06JUL1985 06:00:00)-Water Temperature (C)]]*OO[[#This Row],[81]]</f>
        <v>1.1964146529375E-6</v>
      </c>
      <c r="CF95" s="10">
        <f>3/24000000*OO[[#This Row],[140 (06JUL1985 09:00:00)-Water Temperature (C)]]*OO[[#This Row],[82]]</f>
        <v>1.1957809646072498E-6</v>
      </c>
      <c r="CG95" s="10">
        <f>3/24000000*OO[[#This Row],[141 (06JUL1985 12:00:00)-Water Temperature (C)]]*OO[[#This Row],[83]]</f>
        <v>1.21380649841925E-6</v>
      </c>
      <c r="CH95" s="10">
        <f>3/24000000*OO[[#This Row],[142 (06JUL1985 15:00:00)-Water Temperature (C)]]*OO[[#This Row],[84]]</f>
        <v>1.190147409246375E-6</v>
      </c>
      <c r="CI95" s="10">
        <f>3/24000000*OO[[#This Row],[143 (06JUL1985 18:00:00)-Water Temperature (C)]]*OO[[#This Row],[85]]</f>
        <v>1.1179736261416249E-6</v>
      </c>
      <c r="CJ95" s="10">
        <f>3/24000000*OO[[#This Row],[144 (06JUL1985 21:00:00)-Water Temperature (C)]]*OO[[#This Row],[86]]</f>
        <v>9.9658664623899984E-7</v>
      </c>
      <c r="CK95" s="10">
        <f>3/24000000*OO[[#This Row],[145 (07JUL1985 00:00:00)-Water Temperature (C)]]*OO[[#This Row],[87]]</f>
        <v>8.1396664320749986E-7</v>
      </c>
      <c r="CL95" s="10">
        <f>3/24000000*OO[[#This Row],[146 (07JUL1985 03:00:00)-Water Temperature (C)]]*OO[[#This Row],[88]]</f>
        <v>6.8233746172099991E-7</v>
      </c>
      <c r="CM95" s="10">
        <f>3/24000000*OO[[#This Row],[147 (07JUL1985 06:00:00)-Water Temperature (C)]]*OO[[#This Row],[89]]</f>
        <v>6.0504501322387499E-7</v>
      </c>
      <c r="CN95" s="10">
        <f>3/24000000*OO[[#This Row],[148 (07JUL1985 09:00:00)-Water Temperature (C)]]*OO[[#This Row],[90]]</f>
        <v>6.069606390574999E-7</v>
      </c>
      <c r="CO95" s="10">
        <f>3/24000000*OO[[#This Row],[149 (07JUL1985 12:00:00)-Water Temperature (C)]]*OO[[#This Row],[91]]</f>
        <v>6.2397803051999989E-7</v>
      </c>
      <c r="CP95" s="10">
        <f>3/24000000*OO[[#This Row],[150 (07JUL1985 15:00:00)-Water Temperature (C)]]*OO[[#This Row],[92]]</f>
        <v>6.6626608686299993E-7</v>
      </c>
      <c r="CQ95" s="10">
        <f>3/24000000*OO[[#This Row],[151 (07JUL1985 18:00:00)-Water Temperature (C)]]*OO[[#This Row],[93]]</f>
        <v>7.1089990382699989E-7</v>
      </c>
      <c r="CR95" s="10">
        <f>3/24000000*OO[[#This Row],[152 (07JUL1985 21:00:00)-Water Temperature (C)]]*OO[[#This Row],[94]]</f>
        <v>6.870070610666249E-7</v>
      </c>
      <c r="CS95" s="10">
        <f>3/24000000*OO[[#This Row],[153 (08JUL1985 00:00:00)-Water Temperature (C)]]*OO[[#This Row],[95]]</f>
        <v>5.9545031736124996E-7</v>
      </c>
      <c r="CT95" s="10">
        <f>3/24000000*OO[[#This Row],[154 (08JUL1985 03:00:00)-Water Temperature (C)]]*OO[[#This Row],[96]]</f>
        <v>5.6553643133625E-7</v>
      </c>
      <c r="CU95" s="10">
        <f>3/24000000*OO[[#This Row],[155 (08JUL1985 06:00:00)-Water Temperature (C)]]*OO[[#This Row],[97]]</f>
        <v>5.5688629098374994E-7</v>
      </c>
      <c r="CV95" s="10">
        <f>3/24000000*OO[[#This Row],[156 (08JUL1985 09:00:00)-Water Temperature (C)]]*OO[[#This Row],[98]]</f>
        <v>5.8022619170549999E-7</v>
      </c>
      <c r="CW95" s="10">
        <f>3/24000000*OO[[#This Row],[157 (08JUL1985 12:00:00)-Water Temperature (C)]]*OO[[#This Row],[99]]</f>
        <v>5.7983804354262495E-7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0</v>
      </c>
      <c r="D96" s="10">
        <f>3/24*OO[[#This Row],[60 (26JUN1985 09:00:00)-Water Temperature (C)]]*OO[[#This Row],[2]]/SUM(OO[2])</f>
        <v>1.7630521150780191E-29</v>
      </c>
      <c r="E96" s="10">
        <f>3/24*OO[[#This Row],[61 (26JUN1985 12:00:00)-Water Temperature (C)]]*OO[[#This Row],[3]]/SUM(OO[3])</f>
        <v>1.4571335152671968E-18</v>
      </c>
      <c r="F96" s="10">
        <f>3/24*OO[[#This Row],[62 (26JUN1985 15:00:00)-Water Temperature (C)]]*OO[[#This Row],[4]]/SUM(OO[4])</f>
        <v>2.2385609368346588E-9</v>
      </c>
      <c r="G96" s="10">
        <f>3/24*OO[[#This Row],[63 (26JUN1985 18:00:00)-Water Temperature (C)]]*OO[[#This Row],[5]]/SUM(OO[5])</f>
        <v>4.159565805999509E-5</v>
      </c>
      <c r="H96" s="10">
        <f>3/24*OO[[#This Row],[64 (26JUN1985 21:00:00)-Water Temperature (C)]]*OO[[#This Row],[6]]/SUM(OO[6])</f>
        <v>3.9193836983382347E-3</v>
      </c>
      <c r="I96" s="10">
        <f>3/24*OO[[#This Row],[65 (27JUN1985 00:00:00)-Water Temperature (C)]]*OO[[#This Row],[7]]/SUM(OO[7])</f>
        <v>3.4339882518802815E-2</v>
      </c>
      <c r="J96" s="10">
        <f>3/24*OO[[#This Row],[66 (27JUN1985 03:00:00)-Water Temperature (C)]]*OO[[#This Row],[8]]/SUM(OO[8])</f>
        <v>7.8008875679776907E-2</v>
      </c>
      <c r="K96" s="10">
        <f>3/24*OO[[#This Row],[67 (27JUN1985 06:00:00)-Water Temperature (C)]]*OO[[#This Row],[9]]/SUM(OO[9])</f>
        <v>7.4714708166983182E-2</v>
      </c>
      <c r="L96" s="10">
        <f>3/24*OO[[#This Row],[68 (27JUN1985 09:00:00)-Water Temperature (C)]]*OO[[#This Row],[10]]/SUM(OO[10])</f>
        <v>4.2734225113036824E-2</v>
      </c>
      <c r="M96" s="10">
        <f>3/24*OO[[#This Row],[69 (27JUN1985 12:00:00)-Water Temperature (C)]]*OO[[#This Row],[11]]/SUM(OO[11])</f>
        <v>1.6125455235412534E-2</v>
      </c>
      <c r="N96" s="10">
        <f>3/24*OO[[#This Row],[70 (27JUN1985 15:00:00)-Water Temperature (C)]]*OO[[#This Row],[12]]/SUM(OO[12])</f>
        <v>4.508459096752163E-3</v>
      </c>
      <c r="O96" s="10">
        <f>3/24*OO[[#This Row],[71 (27JUN1985 18:00:00)-Water Temperature (C)]]*OO[[#This Row],[13]]/SUM(OO[13])</f>
        <v>1.0391235833398203E-3</v>
      </c>
      <c r="P96" s="10">
        <f>3/24*OO[[#This Row],[72 (27JUN1985 21:00:00)-Water Temperature (C)]]*OO[[#This Row],[14]]/SUM(OO[14])</f>
        <v>2.1746470143018572E-4</v>
      </c>
      <c r="Q96" s="10">
        <f>3/24*OO[[#This Row],[73 (28JUN1985 00:00:00)-Water Temperature (C)]]*OO[[#This Row],[15]]/SUM(OO[15])</f>
        <v>5.7269168920483541E-5</v>
      </c>
      <c r="R96" s="10">
        <f>3/24*OO[[#This Row],[74 (28JUN1985 03:00:00)-Water Temperature (C)]]*OO[[#This Row],[16]]/SUM(OO[16])</f>
        <v>2.9016037584468149E-5</v>
      </c>
      <c r="S96" s="10">
        <f>3/24*OO[[#This Row],[75 (28JUN1985 06:00:00)-Water Temperature (C)]]*OO[[#This Row],[17]]/SUM(OO[17])</f>
        <v>2.7397177706606251E-5</v>
      </c>
      <c r="T96" s="10">
        <f>3/24*OO[[#This Row],[76 (28JUN1985 09:00:00)-Water Temperature (C)]]*OO[[#This Row],[18]]/SUM(OO[18])</f>
        <v>3.3913292671125066E-5</v>
      </c>
      <c r="U96" s="10">
        <f>3/24*OO[[#This Row],[77 (28JUN1985 12:00:00)-Water Temperature (C)]]*OO[[#This Row],[19]]/SUM(OO[19])</f>
        <v>4.0319934541080289E-5</v>
      </c>
      <c r="V96" s="10">
        <f>3/24000000*OO[[#This Row],[78 (28JUN1985 15:00:00)-Water Temperature (C)]]*OO[[#This Row],[20]]</f>
        <v>4.1810631364800001E-5</v>
      </c>
      <c r="W96" s="10">
        <f>3/24000000*OO[[#This Row],[79 (28JUN1985 18:00:00)-Water Temperature (C)]]*OO[[#This Row],[21]]</f>
        <v>4.0142706975000002E-5</v>
      </c>
      <c r="X96" s="10">
        <f>3/24000000*OO[[#This Row],[80 (28JUN1985 21:00:00)-Water Temperature (C)]]*OO[[#This Row],[22]]</f>
        <v>3.3931493591875005E-5</v>
      </c>
      <c r="Y96" s="10">
        <f>3/24000000*OO[[#This Row],[81 (29JUN1985 00:00:00)-Water Temperature (C)]]*OO[[#This Row],[23]]</f>
        <v>2.8079683782999999E-5</v>
      </c>
      <c r="Z96" s="10">
        <f>3/24000000*OO[[#This Row],[82 (29JUN1985 03:00:00)-Water Temperature (C)]]*OO[[#This Row],[24]]</f>
        <v>2.3105050941656251E-5</v>
      </c>
      <c r="AA96" s="10">
        <f>3/24000000*OO[[#This Row],[83 (29JUN1985 06:00:00)-Water Temperature (C)]]*OO[[#This Row],[25]]</f>
        <v>1.9108502462390001E-5</v>
      </c>
      <c r="AB96" s="10">
        <f>3/24000000*OO[[#This Row],[84 (29JUN1985 09:00:00)-Water Temperature (C)]]*OO[[#This Row],[26]]</f>
        <v>1.6593859910531248E-5</v>
      </c>
      <c r="AC96" s="10">
        <f>3/24000000*OO[[#This Row],[85 (29JUN1985 12:00:00)-Water Temperature (C)]]*OO[[#This Row],[27]]</f>
        <v>1.4391400519973749E-5</v>
      </c>
      <c r="AD96" s="10">
        <f>3/24000000*OO[[#This Row],[86 (29JUN1985 15:00:00)-Water Temperature (C)]]*OO[[#This Row],[28]]</f>
        <v>1.26102352751E-5</v>
      </c>
      <c r="AE96" s="10">
        <f>3/24000000*OO[[#This Row],[88 (29JUN1985 21:00:00)-Water Temperature (C)]]*OO[[#This Row],[30]]</f>
        <v>8.5060592598724993E-6</v>
      </c>
      <c r="AF96" s="10">
        <f>3/24000000*OO[[#This Row],[88 (29JUN1985 21:00:00)-Water Temperature (C)]]*OO[[#This Row],[30]]</f>
        <v>8.5060592598724993E-6</v>
      </c>
      <c r="AG96" s="10">
        <f>3/24000000*OO[[#This Row],[89 (30JUN1985 00:00:00)-Water Temperature (C)]]*OO[[#This Row],[31]]</f>
        <v>6.5706208613987488E-6</v>
      </c>
      <c r="AH96" s="10">
        <f>3/24000000*OO[[#This Row],[90 (30JUN1985 03:00:00)-Water Temperature (C)]]*OO[[#This Row],[32]]</f>
        <v>5.9270309509125001E-6</v>
      </c>
      <c r="AI96" s="10">
        <f>3/24000000*OO[[#This Row],[91 (30JUN1985 06:00:00)-Water Temperature (C)]]*OO[[#This Row],[33]]</f>
        <v>5.6484331739299989E-6</v>
      </c>
      <c r="AJ96" s="10">
        <f>3/24000000*OO[[#This Row],[92 (30JUN1985 09:00:00)-Water Temperature (C)]]*OO[[#This Row],[34]]</f>
        <v>5.5198991120000005E-6</v>
      </c>
      <c r="AK96" s="10">
        <f>3/24000000*OO[[#This Row],[93 (30JUN1985 12:00:00)-Water Temperature (C)]]*OO[[#This Row],[35]]</f>
        <v>5.53748097273E-6</v>
      </c>
      <c r="AL96" s="10">
        <f>3/24000000*OO[[#This Row],[94 (30JUN1985 15:00:00)-Water Temperature (C)]]*OO[[#This Row],[36]]</f>
        <v>5.890827016215E-6</v>
      </c>
      <c r="AM96" s="10">
        <f>3/24000000*OO[[#This Row],[95 (30JUN1985 18:00:00)-Water Temperature (C)]]*OO[[#This Row],[37]]</f>
        <v>5.9707727279737503E-6</v>
      </c>
      <c r="AN96" s="10">
        <f>3/24000000*OO[[#This Row],[96 (30JUN1985 21:00:00)-Water Temperature (C)]]*OO[[#This Row],[38]]</f>
        <v>5.2991063425799992E-6</v>
      </c>
      <c r="AO96" s="10">
        <f>3/24000000*OO[[#This Row],[97 (01JUL1985 00:00:00)-Water Temperature (C)]]*OO[[#This Row],[39]]</f>
        <v>4.4324635876812496E-6</v>
      </c>
      <c r="AP96" s="10">
        <f>3/24000000*OO[[#This Row],[98 (01JUL1985 03:00:00)-Water Temperature (C)]]*OO[[#This Row],[40]]</f>
        <v>3.9406931538799997E-6</v>
      </c>
      <c r="AQ96" s="10">
        <f>3/24000000*OO[[#This Row],[99 (01JUL1985 06:00:00)-Water Temperature (C)]]*OO[[#This Row],[41]]</f>
        <v>3.6452022716682498E-6</v>
      </c>
      <c r="AR96" s="10">
        <f>3/24000000*OO[[#This Row],[100 (01JUL1985 09:00:00)-Water Temperature (C)]]*OO[[#This Row],[42]]</f>
        <v>3.6014631352724998E-6</v>
      </c>
      <c r="AS96" s="10">
        <f>3/24000000*OO[[#This Row],[101 (01JUL1985 12:00:00)-Water Temperature (C)]]*OO[[#This Row],[43]]</f>
        <v>3.6140286867982503E-6</v>
      </c>
      <c r="AT96" s="10">
        <f>3/24000000*OO[[#This Row],[102 (01JUL1985 15:00:00)-Water Temperature (C)]]*OO[[#This Row],[44]]</f>
        <v>3.6269269446231252E-6</v>
      </c>
      <c r="AU96" s="10">
        <f>3/24000000*OO[[#This Row],[103 (01JUL1985 18:00:00)-Water Temperature (C)]]*OO[[#This Row],[45]]</f>
        <v>3.4482262510541253E-6</v>
      </c>
      <c r="AV96" s="10">
        <f>3/24000000*OO[[#This Row],[104 (01JUL1985 21:00:00)-Water Temperature (C)]]*OO[[#This Row],[46]]</f>
        <v>3.1198140167328747E-6</v>
      </c>
      <c r="AW96" s="10">
        <f>3/24000000*OO[[#This Row],[105 (02JUL1985 00:00:00)-Water Temperature (C)]]*OO[[#This Row],[47]]</f>
        <v>2.6718407570778749E-6</v>
      </c>
      <c r="AX96" s="10">
        <f>3/24000000*OO[[#This Row],[106 (02JUL1985 03:00:00)-Water Temperature (C)]]*OO[[#This Row],[48]]</f>
        <v>2.2869934193854998E-6</v>
      </c>
      <c r="AY96" s="10">
        <f>3/24000000*OO[[#This Row],[107 (02JUL1985 06:00:00)-Water Temperature (C)]]*OO[[#This Row],[49]]</f>
        <v>2.0241909128252499E-6</v>
      </c>
      <c r="AZ96" s="10">
        <f>3/24000000*OO[[#This Row],[108 (02JUL1985 09:00:00)-Water Temperature (C)]]*OO[[#This Row],[50]]</f>
        <v>2.0611747611350002E-6</v>
      </c>
      <c r="BA96" s="10">
        <f>3/24000000*OO[[#This Row],[109 (02JUL1985 12:00:00)-Water Temperature (C)]]*OO[[#This Row],[51]]</f>
        <v>2.1913585513245E-6</v>
      </c>
      <c r="BB96" s="10">
        <f>3/24000000*OO[[#This Row],[110 (02JUL1985 15:00:00)-Water Temperature (C)]]*OO[[#This Row],[52]]</f>
        <v>2.2831341872968747E-6</v>
      </c>
      <c r="BC96" s="10">
        <f>3/24000000*OO[[#This Row],[111 (02JUL1985 18:00:00)-Water Temperature (C)]]*OO[[#This Row],[53]]</f>
        <v>2.2942289244129996E-6</v>
      </c>
      <c r="BD96" s="10">
        <f>3/24000000*OO[[#This Row],[112 (02JUL1985 21:00:00)-Water Temperature (C)]]*OO[[#This Row],[54]]</f>
        <v>2.0568180322570001E-6</v>
      </c>
      <c r="BE96" s="10">
        <f>3/24000000*OO[[#This Row],[113 (03JUL1985 00:00:00)-Water Temperature (C)]]*OO[[#This Row],[55]]</f>
        <v>1.852488450295875E-6</v>
      </c>
      <c r="BF96" s="10">
        <f>3/24000000*OO[[#This Row],[114 (03JUL1985 03:00:00)-Water Temperature (C)]]*OO[[#This Row],[56]]</f>
        <v>1.7506465042608749E-6</v>
      </c>
      <c r="BG96" s="10">
        <f>3/24000000*OO[[#This Row],[115 (03JUL1985 06:00:00)-Water Temperature (C)]]*OO[[#This Row],[57]]</f>
        <v>1.6923465321389997E-6</v>
      </c>
      <c r="BH96" s="10">
        <f>3/24000000*OO[[#This Row],[116 (03JUL1985 09:00:00)-Water Temperature (C)]]*OO[[#This Row],[58]]</f>
        <v>1.799293129541375E-6</v>
      </c>
      <c r="BI96" s="10">
        <f>3/24000000*OO[[#This Row],[117 (03JUL1985 12:00:00)-Water Temperature (C)]]*OO[[#This Row],[59]]</f>
        <v>2.0435096375335E-6</v>
      </c>
      <c r="BJ96" s="10">
        <f>3/24000000*OO[[#This Row],[118 (03JUL1985 15:00:00)-Water Temperature (C)]]*OO[[#This Row],[60]]</f>
        <v>2.24946969764625E-6</v>
      </c>
      <c r="BK96" s="10">
        <f>3/24000000*OO[[#This Row],[119 (03JUL1985 18:00:00)-Water Temperature (C)]]*OO[[#This Row],[61]]</f>
        <v>2.2091733013187499E-6</v>
      </c>
      <c r="BL96" s="10">
        <f>3/24000000*OO[[#This Row],[120 (03JUL1985 21:00:00)-Water Temperature (C)]]*OO[[#This Row],[62]]</f>
        <v>1.9792959136766249E-6</v>
      </c>
      <c r="BM96" s="10">
        <f>3/24000000*OO[[#This Row],[121 (04JUL1985 00:00:00)-Water Temperature (C)]]*OO[[#This Row],[63]]</f>
        <v>1.791325299852E-6</v>
      </c>
      <c r="BN96" s="10">
        <f>3/24000000*OO[[#This Row],[122 (04JUL1985 03:00:00)-Water Temperature (C)]]*OO[[#This Row],[64]]</f>
        <v>1.7049295045721249E-6</v>
      </c>
      <c r="BO96" s="10">
        <f>3/24000000*OO[[#This Row],[123 (04JUL1985 06:00:00)-Water Temperature (C)]]*OO[[#This Row],[65]]</f>
        <v>1.6335775345231247E-6</v>
      </c>
      <c r="BP96" s="10">
        <f>3/24000000*OO[[#This Row],[124 (04JUL1985 09:00:00)-Water Temperature (C)]]*OO[[#This Row],[66]]</f>
        <v>1.6491811932153749E-6</v>
      </c>
      <c r="BQ96" s="10">
        <f>3/24000000*OO[[#This Row],[125 (04JUL1985 12:00:00)-Water Temperature (C)]]*OO[[#This Row],[67]]</f>
        <v>1.6519663639149998E-6</v>
      </c>
      <c r="BR96" s="10">
        <f>3/24000000*OO[[#This Row],[126 (04JUL1985 15:00:00)-Water Temperature (C)]]*OO[[#This Row],[68]]</f>
        <v>1.538974470858E-6</v>
      </c>
      <c r="BS96" s="10">
        <f>3/24000000*OO[[#This Row],[127 (04JUL1985 18:00:00)-Water Temperature (C)]]*OO[[#This Row],[69]]</f>
        <v>1.4034690690570001E-6</v>
      </c>
      <c r="BT96" s="10">
        <f>3/24000000*OO[[#This Row],[128 (04JUL1985 21:00:00)-Water Temperature (C)]]*OO[[#This Row],[70]]</f>
        <v>1.23780968802E-6</v>
      </c>
      <c r="BU96" s="10">
        <f>3/24000000*OO[[#This Row],[129 (05JUL1985 00:00:00)-Water Temperature (C)]]*OO[[#This Row],[71]]</f>
        <v>1.027579639418E-6</v>
      </c>
      <c r="BV96" s="10">
        <f>3/24000000*OO[[#This Row],[130 (05JUL1985 03:00:00)-Water Temperature (C)]]*OO[[#This Row],[72]]</f>
        <v>8.4538046335050007E-7</v>
      </c>
      <c r="BW96" s="10">
        <f>3/24000000*OO[[#This Row],[131 (05JUL1985 06:00:00)-Water Temperature (C)]]*OO[[#This Row],[73]]</f>
        <v>7.2542953925837499E-7</v>
      </c>
      <c r="BX96" s="10">
        <f>3/24000000*OO[[#This Row],[132 (05JUL1985 09:00:00)-Water Temperature (C)]]*OO[[#This Row],[74]]</f>
        <v>7.4245327840687504E-7</v>
      </c>
      <c r="BY96" s="10">
        <f>3/24000000*OO[[#This Row],[133 (05JUL1985 12:00:00)-Water Temperature (C)]]*OO[[#This Row],[75]]</f>
        <v>9.0140365270799987E-7</v>
      </c>
      <c r="BZ96" s="10">
        <f>3/24000000*OO[[#This Row],[134 (05JUL1985 15:00:00)-Water Temperature (C)]]*OO[[#This Row],[76]]</f>
        <v>1.07725897700175E-6</v>
      </c>
      <c r="CA96" s="10">
        <f>3/24000000*OO[[#This Row],[135 (05JUL1985 18:00:00)-Water Temperature (C)]]*OO[[#This Row],[77]]</f>
        <v>1.1045350136950001E-6</v>
      </c>
      <c r="CB96" s="10">
        <f>3/24000000*OO[[#This Row],[136 (05JUL1985 21:00:00)-Water Temperature (C)]]*OO[[#This Row],[78]]</f>
        <v>9.9263961037912489E-7</v>
      </c>
      <c r="CC96" s="10">
        <f>3/24000000*OO[[#This Row],[137 (06JUL1985 00:00:00)-Water Temperature (C)]]*OO[[#This Row],[79]]</f>
        <v>9.2554242274124998E-7</v>
      </c>
      <c r="CD96" s="10">
        <f>3/24000000*OO[[#This Row],[138 (06JUL1985 03:00:00)-Water Temperature (C)]]*OO[[#This Row],[80]]</f>
        <v>9.3828840583687496E-7</v>
      </c>
      <c r="CE96" s="10">
        <f>3/24000000*OO[[#This Row],[139 (06JUL1985 06:00:00)-Water Temperature (C)]]*OO[[#This Row],[81]]</f>
        <v>9.3607652364750014E-7</v>
      </c>
      <c r="CF96" s="10">
        <f>3/24000000*OO[[#This Row],[140 (06JUL1985 09:00:00)-Water Temperature (C)]]*OO[[#This Row],[82]]</f>
        <v>9.3764944029399996E-7</v>
      </c>
      <c r="CG96" s="10">
        <f>3/24000000*OO[[#This Row],[141 (06JUL1985 12:00:00)-Water Temperature (C)]]*OO[[#This Row],[83]]</f>
        <v>9.5372536062649983E-7</v>
      </c>
      <c r="CH96" s="10">
        <f>3/24000000*OO[[#This Row],[142 (06JUL1985 15:00:00)-Water Temperature (C)]]*OO[[#This Row],[84]]</f>
        <v>9.3882261829124996E-7</v>
      </c>
      <c r="CI96" s="10">
        <f>3/24000000*OO[[#This Row],[143 (06JUL1985 18:00:00)-Water Temperature (C)]]*OO[[#This Row],[85]]</f>
        <v>8.8389746459250011E-7</v>
      </c>
      <c r="CJ96" s="10">
        <f>3/24000000*OO[[#This Row],[144 (06JUL1985 21:00:00)-Water Temperature (C)]]*OO[[#This Row],[86]]</f>
        <v>7.9292575989412503E-7</v>
      </c>
      <c r="CK96" s="10">
        <f>3/24000000*OO[[#This Row],[145 (07JUL1985 00:00:00)-Water Temperature (C)]]*OO[[#This Row],[87]]</f>
        <v>6.4931335777274989E-7</v>
      </c>
      <c r="CL96" s="10">
        <f>3/24000000*OO[[#This Row],[146 (07JUL1985 03:00:00)-Water Temperature (C)]]*OO[[#This Row],[88]]</f>
        <v>5.4181115678812495E-7</v>
      </c>
      <c r="CM96" s="10">
        <f>3/24000000*OO[[#This Row],[147 (07JUL1985 06:00:00)-Water Temperature (C)]]*OO[[#This Row],[89]]</f>
        <v>4.7797031980312491E-7</v>
      </c>
      <c r="CN96" s="10">
        <f>3/24000000*OO[[#This Row],[148 (07JUL1985 09:00:00)-Water Temperature (C)]]*OO[[#This Row],[90]]</f>
        <v>4.7726488263149996E-7</v>
      </c>
      <c r="CO96" s="10">
        <f>3/24000000*OO[[#This Row],[149 (07JUL1985 12:00:00)-Water Temperature (C)]]*OO[[#This Row],[91]]</f>
        <v>4.9127403246599993E-7</v>
      </c>
      <c r="CP96" s="10">
        <f>3/24000000*OO[[#This Row],[150 (07JUL1985 15:00:00)-Water Temperature (C)]]*OO[[#This Row],[92]]</f>
        <v>5.2523488594999995E-7</v>
      </c>
      <c r="CQ96" s="10">
        <f>3/24000000*OO[[#This Row],[151 (07JUL1985 18:00:00)-Water Temperature (C)]]*OO[[#This Row],[93]]</f>
        <v>5.6169144445699994E-7</v>
      </c>
      <c r="CR96" s="10">
        <f>3/24000000*OO[[#This Row],[152 (07JUL1985 21:00:00)-Water Temperature (C)]]*OO[[#This Row],[94]]</f>
        <v>5.4508053603599995E-7</v>
      </c>
      <c r="CS96" s="10">
        <f>3/24000000*OO[[#This Row],[153 (08JUL1985 00:00:00)-Water Temperature (C)]]*OO[[#This Row],[95]]</f>
        <v>4.7011091773612495E-7</v>
      </c>
      <c r="CT96" s="10">
        <f>3/24000000*OO[[#This Row],[154 (08JUL1985 03:00:00)-Water Temperature (C)]]*OO[[#This Row],[96]]</f>
        <v>4.4248312319399995E-7</v>
      </c>
      <c r="CU96" s="10">
        <f>3/24000000*OO[[#This Row],[155 (08JUL1985 06:00:00)-Water Temperature (C)]]*OO[[#This Row],[97]]</f>
        <v>4.3565961479274989E-7</v>
      </c>
      <c r="CV96" s="10">
        <f>3/24000000*OO[[#This Row],[156 (08JUL1985 09:00:00)-Water Temperature (C)]]*OO[[#This Row],[98]]</f>
        <v>4.5424393093375E-7</v>
      </c>
      <c r="CW96" s="10">
        <f>3/24000000*OO[[#This Row],[157 (08JUL1985 12:00:00)-Water Temperature (C)]]*OO[[#This Row],[99]]</f>
        <v>4.5724270912312494E-7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0</v>
      </c>
      <c r="D97" s="10">
        <f>3/24*OO[[#This Row],[60 (26JUN1985 09:00:00)-Water Temperature (C)]]*OO[[#This Row],[2]]/SUM(OO[2])</f>
        <v>1.1990631169931209E-30</v>
      </c>
      <c r="E97" s="10">
        <f>3/24*OO[[#This Row],[61 (26JUN1985 12:00:00)-Water Temperature (C)]]*OO[[#This Row],[3]]/SUM(OO[3])</f>
        <v>1.5711443910471853E-19</v>
      </c>
      <c r="F97" s="10">
        <f>3/24*OO[[#This Row],[62 (26JUN1985 15:00:00)-Water Temperature (C)]]*OO[[#This Row],[4]]/SUM(OO[4])</f>
        <v>4.7882252671604293E-10</v>
      </c>
      <c r="G97" s="10">
        <f>3/24*OO[[#This Row],[63 (26JUN1985 18:00:00)-Water Temperature (C)]]*OO[[#This Row],[5]]/SUM(OO[5])</f>
        <v>1.6080904483038985E-5</v>
      </c>
      <c r="H97" s="10">
        <f>3/24*OO[[#This Row],[64 (26JUN1985 21:00:00)-Water Temperature (C)]]*OO[[#This Row],[6]]/SUM(OO[6])</f>
        <v>1.9026440566949241E-3</v>
      </c>
      <c r="I97" s="10">
        <f>3/24*OO[[#This Row],[65 (27JUN1985 00:00:00)-Water Temperature (C)]]*OO[[#This Row],[7]]/SUM(OO[7])</f>
        <v>1.9007624831563798E-2</v>
      </c>
      <c r="J97" s="10">
        <f>3/24*OO[[#This Row],[66 (27JUN1985 03:00:00)-Water Temperature (C)]]*OO[[#This Row],[8]]/SUM(OO[8])</f>
        <v>4.708753797209822E-2</v>
      </c>
      <c r="K97" s="10">
        <f>3/24*OO[[#This Row],[67 (27JUN1985 06:00:00)-Water Temperature (C)]]*OO[[#This Row],[9]]/SUM(OO[9])</f>
        <v>4.7983927017319017E-2</v>
      </c>
      <c r="L97" s="10">
        <f>3/24*OO[[#This Row],[68 (27JUN1985 09:00:00)-Water Temperature (C)]]*OO[[#This Row],[10]]/SUM(OO[10])</f>
        <v>2.8722167366342352E-2</v>
      </c>
      <c r="M97" s="10">
        <f>3/24*OO[[#This Row],[69 (27JUN1985 12:00:00)-Water Temperature (C)]]*OO[[#This Row],[11]]/SUM(OO[11])</f>
        <v>1.1228069091622802E-2</v>
      </c>
      <c r="N97" s="10">
        <f>3/24*OO[[#This Row],[70 (27JUN1985 15:00:00)-Water Temperature (C)]]*OO[[#This Row],[12]]/SUM(OO[12])</f>
        <v>3.2051385462032547E-3</v>
      </c>
      <c r="O97" s="10">
        <f>3/24*OO[[#This Row],[71 (27JUN1985 18:00:00)-Water Temperature (C)]]*OO[[#This Row],[13]]/SUM(OO[13])</f>
        <v>7.4613665728037021E-4</v>
      </c>
      <c r="P97" s="10">
        <f>3/24*OO[[#This Row],[72 (27JUN1985 21:00:00)-Water Temperature (C)]]*OO[[#This Row],[14]]/SUM(OO[14])</f>
        <v>1.5522693989603433E-4</v>
      </c>
      <c r="Q97" s="10">
        <f>3/24*OO[[#This Row],[73 (28JUN1985 00:00:00)-Water Temperature (C)]]*OO[[#This Row],[15]]/SUM(OO[15])</f>
        <v>3.9267443228665977E-5</v>
      </c>
      <c r="R97" s="10">
        <f>3/24*OO[[#This Row],[74 (28JUN1985 03:00:00)-Water Temperature (C)]]*OO[[#This Row],[16]]/SUM(OO[16])</f>
        <v>1.8649435822762093E-5</v>
      </c>
      <c r="S97" s="10">
        <f>3/24*OO[[#This Row],[75 (28JUN1985 06:00:00)-Water Temperature (C)]]*OO[[#This Row],[17]]/SUM(OO[17])</f>
        <v>1.6932510050845336E-5</v>
      </c>
      <c r="T97" s="10">
        <f>3/24*OO[[#This Row],[76 (28JUN1985 09:00:00)-Water Temperature (C)]]*OO[[#This Row],[18]]/SUM(OO[18])</f>
        <v>2.0832896269510286E-5</v>
      </c>
      <c r="U97" s="10">
        <f>3/24*OO[[#This Row],[77 (28JUN1985 12:00:00)-Water Temperature (C)]]*OO[[#This Row],[19]]/SUM(OO[19])</f>
        <v>2.5019217252586888E-5</v>
      </c>
      <c r="V97" s="10">
        <f>3/24000000*OO[[#This Row],[78 (28JUN1985 15:00:00)-Water Temperature (C)]]*OO[[#This Row],[20]]</f>
        <v>2.6177032699485E-5</v>
      </c>
      <c r="W97" s="10">
        <f>3/24000000*OO[[#This Row],[79 (28JUN1985 18:00:00)-Water Temperature (C)]]*OO[[#This Row],[21]]</f>
        <v>2.5326936194381246E-5</v>
      </c>
      <c r="X97" s="10">
        <f>3/24000000*OO[[#This Row],[80 (28JUN1985 21:00:00)-Water Temperature (C)]]*OO[[#This Row],[22]]</f>
        <v>2.1529136031840001E-5</v>
      </c>
      <c r="Y97" s="10">
        <f>3/24000000*OO[[#This Row],[81 (29JUN1985 00:00:00)-Water Temperature (C)]]*OO[[#This Row],[23]]</f>
        <v>1.781736741918E-5</v>
      </c>
      <c r="Z97" s="10">
        <f>3/24000000*OO[[#This Row],[82 (29JUN1985 03:00:00)-Water Temperature (C)]]*OO[[#This Row],[24]]</f>
        <v>1.4675412669015E-5</v>
      </c>
      <c r="AA97" s="10">
        <f>3/24000000*OO[[#This Row],[83 (29JUN1985 06:00:00)-Water Temperature (C)]]*OO[[#This Row],[25]]</f>
        <v>1.2154054069752501E-5</v>
      </c>
      <c r="AB97" s="10">
        <f>3/24000000*OO[[#This Row],[84 (29JUN1985 09:00:00)-Water Temperature (C)]]*OO[[#This Row],[26]]</f>
        <v>1.0596550638948751E-5</v>
      </c>
      <c r="AC97" s="10">
        <f>3/24000000*OO[[#This Row],[85 (29JUN1985 12:00:00)-Water Temperature (C)]]*OO[[#This Row],[27]]</f>
        <v>9.2514621973600003E-6</v>
      </c>
      <c r="AD97" s="10">
        <f>3/24000000*OO[[#This Row],[86 (29JUN1985 15:00:00)-Water Temperature (C)]]*OO[[#This Row],[28]]</f>
        <v>8.1265448161549994E-6</v>
      </c>
      <c r="AE97" s="10">
        <f>3/24000000*OO[[#This Row],[88 (29JUN1985 21:00:00)-Water Temperature (C)]]*OO[[#This Row],[30]]</f>
        <v>5.4660861116812501E-6</v>
      </c>
      <c r="AF97" s="10">
        <f>3/24000000*OO[[#This Row],[88 (29JUN1985 21:00:00)-Water Temperature (C)]]*OO[[#This Row],[30]]</f>
        <v>5.4660861116812501E-6</v>
      </c>
      <c r="AG97" s="10">
        <f>3/24000000*OO[[#This Row],[89 (30JUN1985 00:00:00)-Water Temperature (C)]]*OO[[#This Row],[31]]</f>
        <v>4.1694300925062501E-6</v>
      </c>
      <c r="AH97" s="10">
        <f>3/24000000*OO[[#This Row],[90 (30JUN1985 03:00:00)-Water Temperature (C)]]*OO[[#This Row],[32]]</f>
        <v>3.71894578308E-6</v>
      </c>
      <c r="AI97" s="10">
        <f>3/24000000*OO[[#This Row],[91 (30JUN1985 06:00:00)-Water Temperature (C)]]*OO[[#This Row],[33]]</f>
        <v>3.54068583882475E-6</v>
      </c>
      <c r="AJ97" s="10">
        <f>3/24000000*OO[[#This Row],[92 (30JUN1985 09:00:00)-Water Temperature (C)]]*OO[[#This Row],[34]]</f>
        <v>3.4635991709829999E-6</v>
      </c>
      <c r="AK97" s="10">
        <f>3/24000000*OO[[#This Row],[93 (30JUN1985 12:00:00)-Water Temperature (C)]]*OO[[#This Row],[35]]</f>
        <v>3.4787854756382495E-6</v>
      </c>
      <c r="AL97" s="10">
        <f>3/24000000*OO[[#This Row],[94 (30JUN1985 15:00:00)-Water Temperature (C)]]*OO[[#This Row],[36]]</f>
        <v>3.70485777766325E-6</v>
      </c>
      <c r="AM97" s="10">
        <f>3/24000000*OO[[#This Row],[95 (30JUN1985 18:00:00)-Water Temperature (C)]]*OO[[#This Row],[37]]</f>
        <v>3.7707165727612494E-6</v>
      </c>
      <c r="AN97" s="10">
        <f>3/24000000*OO[[#This Row],[96 (30JUN1985 21:00:00)-Water Temperature (C)]]*OO[[#This Row],[38]]</f>
        <v>3.3614736628760001E-6</v>
      </c>
      <c r="AO97" s="10">
        <f>3/24000000*OO[[#This Row],[97 (01JUL1985 00:00:00)-Water Temperature (C)]]*OO[[#This Row],[39]]</f>
        <v>2.8035223077933747E-6</v>
      </c>
      <c r="AP97" s="10">
        <f>3/24000000*OO[[#This Row],[98 (01JUL1985 03:00:00)-Water Temperature (C)]]*OO[[#This Row],[40]]</f>
        <v>2.48002633041075E-6</v>
      </c>
      <c r="AQ97" s="10">
        <f>3/24000000*OO[[#This Row],[99 (01JUL1985 06:00:00)-Water Temperature (C)]]*OO[[#This Row],[41]]</f>
        <v>2.29074400624525E-6</v>
      </c>
      <c r="AR97" s="10">
        <f>3/24000000*OO[[#This Row],[100 (01JUL1985 09:00:00)-Water Temperature (C)]]*OO[[#This Row],[42]]</f>
        <v>2.2615302995752499E-6</v>
      </c>
      <c r="AS97" s="10">
        <f>3/24000000*OO[[#This Row],[101 (01JUL1985 12:00:00)-Water Temperature (C)]]*OO[[#This Row],[43]]</f>
        <v>2.2731672598668743E-6</v>
      </c>
      <c r="AT97" s="10">
        <f>3/24000000*OO[[#This Row],[102 (01JUL1985 15:00:00)-Water Temperature (C)]]*OO[[#This Row],[44]]</f>
        <v>2.2822359964682496E-6</v>
      </c>
      <c r="AU97" s="10">
        <f>3/24000000*OO[[#This Row],[103 (01JUL1985 18:00:00)-Water Temperature (C)]]*OO[[#This Row],[45]]</f>
        <v>2.1740601808598749E-6</v>
      </c>
      <c r="AV97" s="10">
        <f>3/24000000*OO[[#This Row],[104 (01JUL1985 21:00:00)-Water Temperature (C)]]*OO[[#This Row],[46]]</f>
        <v>1.970684929715625E-6</v>
      </c>
      <c r="AW97" s="10">
        <f>3/24000000*OO[[#This Row],[105 (02JUL1985 00:00:00)-Water Temperature (C)]]*OO[[#This Row],[47]]</f>
        <v>1.6909396257534998E-6</v>
      </c>
      <c r="AX97" s="10">
        <f>3/24000000*OO[[#This Row],[106 (02JUL1985 03:00:00)-Water Temperature (C)]]*OO[[#This Row],[48]]</f>
        <v>1.4457974038124998E-6</v>
      </c>
      <c r="AY97" s="10">
        <f>3/24000000*OO[[#This Row],[107 (02JUL1985 06:00:00)-Water Temperature (C)]]*OO[[#This Row],[49]]</f>
        <v>1.2760423715665001E-6</v>
      </c>
      <c r="AZ97" s="10">
        <f>3/24000000*OO[[#This Row],[108 (02JUL1985 09:00:00)-Water Temperature (C)]]*OO[[#This Row],[50]]</f>
        <v>1.2936098230544999E-6</v>
      </c>
      <c r="BA97" s="10">
        <f>3/24000000*OO[[#This Row],[109 (02JUL1985 12:00:00)-Water Temperature (C)]]*OO[[#This Row],[51]]</f>
        <v>1.379146323004E-6</v>
      </c>
      <c r="BB97" s="10">
        <f>3/24000000*OO[[#This Row],[110 (02JUL1985 15:00:00)-Water Temperature (C)]]*OO[[#This Row],[52]]</f>
        <v>1.4384284289250001E-6</v>
      </c>
      <c r="BC97" s="10">
        <f>3/24000000*OO[[#This Row],[111 (02JUL1985 18:00:00)-Water Temperature (C)]]*OO[[#This Row],[53]]</f>
        <v>1.4482855716437499E-6</v>
      </c>
      <c r="BD97" s="10">
        <f>3/24000000*OO[[#This Row],[112 (02JUL1985 21:00:00)-Water Temperature (C)]]*OO[[#This Row],[54]]</f>
        <v>1.2998285899912499E-6</v>
      </c>
      <c r="BE97" s="10">
        <f>3/24000000*OO[[#This Row],[113 (03JUL1985 00:00:00)-Water Temperature (C)]]*OO[[#This Row],[55]]</f>
        <v>1.1639469343012498E-6</v>
      </c>
      <c r="BF97" s="10">
        <f>3/24000000*OO[[#This Row],[114 (03JUL1985 03:00:00)-Water Temperature (C)]]*OO[[#This Row],[56]]</f>
        <v>1.0971601182234998E-6</v>
      </c>
      <c r="BG97" s="10">
        <f>3/24000000*OO[[#This Row],[115 (03JUL1985 06:00:00)-Water Temperature (C)]]*OO[[#This Row],[57]]</f>
        <v>1.0600924898671252E-6</v>
      </c>
      <c r="BH97" s="10">
        <f>3/24000000*OO[[#This Row],[116 (03JUL1985 09:00:00)-Water Temperature (C)]]*OO[[#This Row],[58]]</f>
        <v>1.1262094929497501E-6</v>
      </c>
      <c r="BI97" s="10">
        <f>3/24000000*OO[[#This Row],[117 (03JUL1985 12:00:00)-Water Temperature (C)]]*OO[[#This Row],[59]]</f>
        <v>1.2825365680174998E-6</v>
      </c>
      <c r="BJ97" s="10">
        <f>3/24000000*OO[[#This Row],[118 (03JUL1985 15:00:00)-Water Temperature (C)]]*OO[[#This Row],[60]]</f>
        <v>1.417448622873E-6</v>
      </c>
      <c r="BK97" s="10">
        <f>3/24000000*OO[[#This Row],[119 (03JUL1985 18:00:00)-Water Temperature (C)]]*OO[[#This Row],[61]]</f>
        <v>1.3966945478010002E-6</v>
      </c>
      <c r="BL97" s="10">
        <f>3/24000000*OO[[#This Row],[120 (03JUL1985 21:00:00)-Water Temperature (C)]]*OO[[#This Row],[62]]</f>
        <v>1.2499574977279998E-6</v>
      </c>
      <c r="BM97" s="10">
        <f>3/24000000*OO[[#This Row],[121 (04JUL1985 00:00:00)-Water Temperature (C)]]*OO[[#This Row],[63]]</f>
        <v>1.1247080232919998E-6</v>
      </c>
      <c r="BN97" s="10">
        <f>3/24000000*OO[[#This Row],[122 (04JUL1985 03:00:00)-Water Temperature (C)]]*OO[[#This Row],[64]]</f>
        <v>1.0676719366560001E-6</v>
      </c>
      <c r="BO97" s="10">
        <f>3/24000000*OO[[#This Row],[123 (04JUL1985 06:00:00)-Water Temperature (C)]]*OO[[#This Row],[65]]</f>
        <v>1.023709494906E-6</v>
      </c>
      <c r="BP97" s="10">
        <f>3/24000000*OO[[#This Row],[124 (04JUL1985 09:00:00)-Water Temperature (C)]]*OO[[#This Row],[66]]</f>
        <v>1.0333081284519998E-6</v>
      </c>
      <c r="BQ97" s="10">
        <f>3/24000000*OO[[#This Row],[125 (04JUL1985 12:00:00)-Water Temperature (C)]]*OO[[#This Row],[67]]</f>
        <v>1.0382674962625001E-6</v>
      </c>
      <c r="BR97" s="10">
        <f>3/24000000*OO[[#This Row],[126 (04JUL1985 15:00:00)-Water Temperature (C)]]*OO[[#This Row],[68]]</f>
        <v>9.6886414997424991E-7</v>
      </c>
      <c r="BS97" s="10">
        <f>3/24000000*OO[[#This Row],[127 (04JUL1985 18:00:00)-Water Temperature (C)]]*OO[[#This Row],[69]]</f>
        <v>8.8493519504299991E-7</v>
      </c>
      <c r="BT97" s="10">
        <f>3/24000000*OO[[#This Row],[128 (04JUL1985 21:00:00)-Water Temperature (C)]]*OO[[#This Row],[70]]</f>
        <v>7.8378564743499996E-7</v>
      </c>
      <c r="BU97" s="10">
        <f>3/24000000*OO[[#This Row],[129 (05JUL1985 00:00:00)-Water Temperature (C)]]*OO[[#This Row],[71]]</f>
        <v>6.5291248415249992E-7</v>
      </c>
      <c r="BV97" s="10">
        <f>3/24000000*OO[[#This Row],[130 (05JUL1985 03:00:00)-Water Temperature (C)]]*OO[[#This Row],[72]]</f>
        <v>5.365405832864999E-7</v>
      </c>
      <c r="BW97" s="10">
        <f>3/24000000*OO[[#This Row],[131 (05JUL1985 06:00:00)-Water Temperature (C)]]*OO[[#This Row],[73]]</f>
        <v>4.5808286911649997E-7</v>
      </c>
      <c r="BX97" s="10">
        <f>3/24000000*OO[[#This Row],[132 (05JUL1985 09:00:00)-Water Temperature (C)]]*OO[[#This Row],[74]]</f>
        <v>4.6544897029699998E-7</v>
      </c>
      <c r="BY97" s="10">
        <f>3/24000000*OO[[#This Row],[133 (05JUL1985 12:00:00)-Water Temperature (C)]]*OO[[#This Row],[75]]</f>
        <v>5.6506990209375001E-7</v>
      </c>
      <c r="BZ97" s="10">
        <f>3/24000000*OO[[#This Row],[134 (05JUL1985 15:00:00)-Water Temperature (C)]]*OO[[#This Row],[76]]</f>
        <v>6.7888362517499994E-7</v>
      </c>
      <c r="CA97" s="10">
        <f>3/24000000*OO[[#This Row],[135 (05JUL1985 18:00:00)-Water Temperature (C)]]*OO[[#This Row],[77]]</f>
        <v>6.9934803151687494E-7</v>
      </c>
      <c r="CB97" s="10">
        <f>3/24000000*OO[[#This Row],[136 (05JUL1985 21:00:00)-Water Temperature (C)]]*OO[[#This Row],[78]]</f>
        <v>6.2656789771400004E-7</v>
      </c>
      <c r="CC97" s="10">
        <f>3/24000000*OO[[#This Row],[137 (06JUL1985 00:00:00)-Water Temperature (C)]]*OO[[#This Row],[79]]</f>
        <v>5.7824952029599999E-7</v>
      </c>
      <c r="CD97" s="10">
        <f>3/24000000*OO[[#This Row],[138 (06JUL1985 03:00:00)-Water Temperature (C)]]*OO[[#This Row],[80]]</f>
        <v>5.8438978926012486E-7</v>
      </c>
      <c r="CE97" s="10">
        <f>3/24000000*OO[[#This Row],[139 (06JUL1985 06:00:00)-Water Temperature (C)]]*OO[[#This Row],[81]]</f>
        <v>5.8495721074124987E-7</v>
      </c>
      <c r="CF97" s="10">
        <f>3/24000000*OO[[#This Row],[140 (06JUL1985 09:00:00)-Water Temperature (C)]]*OO[[#This Row],[82]]</f>
        <v>5.8704939120374993E-7</v>
      </c>
      <c r="CG97" s="10">
        <f>3/24000000*OO[[#This Row],[141 (06JUL1985 12:00:00)-Water Temperature (C)]]*OO[[#This Row],[83]]</f>
        <v>5.9808637903274997E-7</v>
      </c>
      <c r="CH97" s="10">
        <f>3/24000000*OO[[#This Row],[142 (06JUL1985 15:00:00)-Water Temperature (C)]]*OO[[#This Row],[84]]</f>
        <v>5.9048559797549995E-7</v>
      </c>
      <c r="CI97" s="10">
        <f>3/24000000*OO[[#This Row],[143 (06JUL1985 18:00:00)-Water Temperature (C)]]*OO[[#This Row],[85]]</f>
        <v>5.5714682427249998E-7</v>
      </c>
      <c r="CJ97" s="10">
        <f>3/24000000*OO[[#This Row],[144 (06JUL1985 21:00:00)-Water Temperature (C)]]*OO[[#This Row],[86]]</f>
        <v>5.0216183975999999E-7</v>
      </c>
      <c r="CK97" s="10">
        <f>3/24000000*OO[[#This Row],[145 (07JUL1985 00:00:00)-Water Temperature (C)]]*OO[[#This Row],[87]]</f>
        <v>4.1248443950000001E-7</v>
      </c>
      <c r="CL97" s="10">
        <f>3/24000000*OO[[#This Row],[146 (07JUL1985 03:00:00)-Water Temperature (C)]]*OO[[#This Row],[88]]</f>
        <v>3.4295177828599996E-7</v>
      </c>
      <c r="CM97" s="10">
        <f>3/24000000*OO[[#This Row],[147 (07JUL1985 06:00:00)-Water Temperature (C)]]*OO[[#This Row],[89]]</f>
        <v>3.0128279184E-7</v>
      </c>
      <c r="CN97" s="10">
        <f>3/24000000*OO[[#This Row],[148 (07JUL1985 09:00:00)-Water Temperature (C)]]*OO[[#This Row],[90]]</f>
        <v>2.99504526451E-7</v>
      </c>
      <c r="CO97" s="10">
        <f>3/24000000*OO[[#This Row],[149 (07JUL1985 12:00:00)-Water Temperature (C)]]*OO[[#This Row],[91]]</f>
        <v>3.0864359044626253E-7</v>
      </c>
      <c r="CP97" s="10">
        <f>3/24000000*OO[[#This Row],[150 (07JUL1985 15:00:00)-Water Temperature (C)]]*OO[[#This Row],[92]]</f>
        <v>3.3019928580292501E-7</v>
      </c>
      <c r="CQ97" s="10">
        <f>3/24000000*OO[[#This Row],[151 (07JUL1985 18:00:00)-Water Temperature (C)]]*OO[[#This Row],[93]]</f>
        <v>3.5376983041639996E-7</v>
      </c>
      <c r="CR97" s="10">
        <f>3/24000000*OO[[#This Row],[152 (07JUL1985 21:00:00)-Water Temperature (C)]]*OO[[#This Row],[94]]</f>
        <v>3.4447075153238746E-7</v>
      </c>
      <c r="CS97" s="10">
        <f>3/24000000*OO[[#This Row],[153 (08JUL1985 00:00:00)-Water Temperature (C)]]*OO[[#This Row],[95]]</f>
        <v>2.9636052211037499E-7</v>
      </c>
      <c r="CT97" s="10">
        <f>3/24000000*OO[[#This Row],[154 (08JUL1985 03:00:00)-Water Temperature (C)]]*OO[[#This Row],[96]]</f>
        <v>2.7667777016031244E-7</v>
      </c>
      <c r="CU97" s="10">
        <f>3/24000000*OO[[#This Row],[155 (08JUL1985 06:00:00)-Water Temperature (C)]]*OO[[#This Row],[97]]</f>
        <v>2.7229347532812496E-7</v>
      </c>
      <c r="CV97" s="10">
        <f>3/24000000*OO[[#This Row],[156 (08JUL1985 09:00:00)-Water Temperature (C)]]*OO[[#This Row],[98]]</f>
        <v>2.8402295018630001E-7</v>
      </c>
      <c r="CW97" s="10">
        <f>3/24000000*OO[[#This Row],[157 (08JUL1985 12:00:00)-Water Temperature (C)]]*OO[[#This Row],[99]]</f>
        <v>2.8745445654743751E-7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1.7653869404535361E-31</v>
      </c>
      <c r="E98" s="10">
        <f>3/24*OO[[#This Row],[61 (26JUN1985 12:00:00)-Water Temperature (C)]]*OO[[#This Row],[3]]/SUM(OO[3])</f>
        <v>2.9653665929557795E-20</v>
      </c>
      <c r="F98" s="10">
        <f>3/24*OO[[#This Row],[62 (26JUN1985 15:00:00)-Water Temperature (C)]]*OO[[#This Row],[4]]/SUM(OO[4])</f>
        <v>1.9356939619823455E-10</v>
      </c>
      <c r="G98" s="10">
        <f>3/24*OO[[#This Row],[63 (26JUN1985 18:00:00)-Water Temperature (C)]]*OO[[#This Row],[5]]/SUM(OO[5])</f>
        <v>1.0762610146064045E-5</v>
      </c>
      <c r="H98" s="10">
        <f>3/24*OO[[#This Row],[64 (26JUN1985 21:00:00)-Water Temperature (C)]]*OO[[#This Row],[6]]/SUM(OO[6])</f>
        <v>1.56717870750035E-3</v>
      </c>
      <c r="I98" s="10">
        <f>3/24*OO[[#This Row],[65 (27JUN1985 00:00:00)-Water Temperature (C)]]*OO[[#This Row],[7]]/SUM(OO[7])</f>
        <v>1.7709749091052784E-2</v>
      </c>
      <c r="J98" s="10">
        <f>3/24*OO[[#This Row],[66 (27JUN1985 03:00:00)-Water Temperature (C)]]*OO[[#This Row],[8]]/SUM(OO[8])</f>
        <v>4.7674979095265128E-2</v>
      </c>
      <c r="K98" s="10">
        <f>3/24*OO[[#This Row],[67 (27JUN1985 06:00:00)-Water Temperature (C)]]*OO[[#This Row],[9]]/SUM(OO[9])</f>
        <v>5.171559048669043E-2</v>
      </c>
      <c r="L98" s="10">
        <f>3/24*OO[[#This Row],[68 (27JUN1985 09:00:00)-Water Temperature (C)]]*OO[[#This Row],[10]]/SUM(OO[10])</f>
        <v>3.2460517799300134E-2</v>
      </c>
      <c r="M98" s="10">
        <f>3/24*OO[[#This Row],[69 (27JUN1985 12:00:00)-Water Temperature (C)]]*OO[[#This Row],[11]]/SUM(OO[11])</f>
        <v>1.3169774900815941E-2</v>
      </c>
      <c r="N98" s="10">
        <f>3/24*OO[[#This Row],[70 (27JUN1985 15:00:00)-Water Temperature (C)]]*OO[[#This Row],[12]]/SUM(OO[12])</f>
        <v>3.8457928474515428E-3</v>
      </c>
      <c r="O98" s="10">
        <f>3/24*OO[[#This Row],[71 (27JUN1985 18:00:00)-Water Temperature (C)]]*OO[[#This Row],[13]]/SUM(OO[13])</f>
        <v>9.0495580655690106E-4</v>
      </c>
      <c r="P98" s="10">
        <f>3/24*OO[[#This Row],[72 (27JUN1985 21:00:00)-Water Temperature (C)]]*OO[[#This Row],[14]]/SUM(OO[14])</f>
        <v>1.8725086421855812E-4</v>
      </c>
      <c r="Q98" s="10">
        <f>3/24*OO[[#This Row],[73 (28JUN1985 00:00:00)-Water Temperature (C)]]*OO[[#This Row],[15]]/SUM(OO[15])</f>
        <v>4.5575287462194412E-5</v>
      </c>
      <c r="R98" s="10">
        <f>3/24*OO[[#This Row],[74 (28JUN1985 03:00:00)-Water Temperature (C)]]*OO[[#This Row],[16]]/SUM(OO[16])</f>
        <v>2.0231665494557075E-5</v>
      </c>
      <c r="S98" s="10">
        <f>3/24*OO[[#This Row],[75 (28JUN1985 06:00:00)-Water Temperature (C)]]*OO[[#This Row],[17]]/SUM(OO[17])</f>
        <v>1.7558126253362125E-5</v>
      </c>
      <c r="T98" s="10">
        <f>3/24*OO[[#This Row],[76 (28JUN1985 09:00:00)-Water Temperature (C)]]*OO[[#This Row],[18]]/SUM(OO[18])</f>
        <v>2.1391477853557185E-5</v>
      </c>
      <c r="U98" s="10">
        <f>3/24*OO[[#This Row],[77 (28JUN1985 12:00:00)-Water Temperature (C)]]*OO[[#This Row],[19]]/SUM(OO[19])</f>
        <v>2.5837841235424928E-5</v>
      </c>
      <c r="V98" s="10">
        <f>3/24000000*OO[[#This Row],[78 (28JUN1985 15:00:00)-Water Temperature (C)]]*OO[[#This Row],[20]]</f>
        <v>2.7265637893909997E-5</v>
      </c>
      <c r="W98" s="10">
        <f>3/24000000*OO[[#This Row],[79 (28JUN1985 18:00:00)-Water Temperature (C)]]*OO[[#This Row],[21]]</f>
        <v>2.6448857762311247E-5</v>
      </c>
      <c r="X98" s="10">
        <f>3/24000000*OO[[#This Row],[80 (28JUN1985 21:00:00)-Water Temperature (C)]]*OO[[#This Row],[22]]</f>
        <v>2.2574248460057498E-5</v>
      </c>
      <c r="Y98" s="10">
        <f>3/24000000*OO[[#This Row],[81 (29JUN1985 00:00:00)-Water Temperature (C)]]*OO[[#This Row],[23]]</f>
        <v>1.8646379995054998E-5</v>
      </c>
      <c r="Z98" s="10">
        <f>3/24000000*OO[[#This Row],[82 (29JUN1985 03:00:00)-Water Temperature (C)]]*OO[[#This Row],[24]]</f>
        <v>1.5346623729359999E-5</v>
      </c>
      <c r="AA98" s="10">
        <f>3/24000000*OO[[#This Row],[83 (29JUN1985 06:00:00)-Water Temperature (C)]]*OO[[#This Row],[25]]</f>
        <v>1.2722688772849998E-5</v>
      </c>
      <c r="AB98" s="10">
        <f>3/24000000*OO[[#This Row],[84 (29JUN1985 09:00:00)-Water Temperature (C)]]*OO[[#This Row],[26]]</f>
        <v>1.1132208182199999E-5</v>
      </c>
      <c r="AC98" s="10">
        <f>3/24000000*OO[[#This Row],[85 (29JUN1985 12:00:00)-Water Temperature (C)]]*OO[[#This Row],[27]]</f>
        <v>9.7866866173125E-6</v>
      </c>
      <c r="AD98" s="10">
        <f>3/24000000*OO[[#This Row],[86 (29JUN1985 15:00:00)-Water Temperature (C)]]*OO[[#This Row],[28]]</f>
        <v>8.6245773789012501E-6</v>
      </c>
      <c r="AE98" s="10">
        <f>3/24000000*OO[[#This Row],[88 (29JUN1985 21:00:00)-Water Temperature (C)]]*OO[[#This Row],[30]]</f>
        <v>5.7683176375500003E-6</v>
      </c>
      <c r="AF98" s="10">
        <f>3/24000000*OO[[#This Row],[88 (29JUN1985 21:00:00)-Water Temperature (C)]]*OO[[#This Row],[30]]</f>
        <v>5.7683176375500003E-6</v>
      </c>
      <c r="AG98" s="10">
        <f>3/24000000*OO[[#This Row],[89 (30JUN1985 00:00:00)-Water Temperature (C)]]*OO[[#This Row],[31]]</f>
        <v>4.3502496457525005E-6</v>
      </c>
      <c r="AH98" s="10">
        <f>3/24000000*OO[[#This Row],[90 (30JUN1985 03:00:00)-Water Temperature (C)]]*OO[[#This Row],[32]]</f>
        <v>3.8324811583749999E-6</v>
      </c>
      <c r="AI98" s="10">
        <f>3/24000000*OO[[#This Row],[91 (30JUN1985 06:00:00)-Water Temperature (C)]]*OO[[#This Row],[33]]</f>
        <v>3.6437643484875005E-6</v>
      </c>
      <c r="AJ98" s="10">
        <f>3/24000000*OO[[#This Row],[92 (30JUN1985 09:00:00)-Water Temperature (C)]]*OO[[#This Row],[34]]</f>
        <v>3.568882681100625E-6</v>
      </c>
      <c r="AK98" s="10">
        <f>3/24000000*OO[[#This Row],[93 (30JUN1985 12:00:00)-Water Temperature (C)]]*OO[[#This Row],[35]]</f>
        <v>3.5949909881993744E-6</v>
      </c>
      <c r="AL98" s="10">
        <f>3/24000000*OO[[#This Row],[94 (30JUN1985 15:00:00)-Water Temperature (C)]]*OO[[#This Row],[36]]</f>
        <v>3.8328663313849995E-6</v>
      </c>
      <c r="AM98" s="10">
        <f>3/24000000*OO[[#This Row],[95 (30JUN1985 18:00:00)-Water Temperature (C)]]*OO[[#This Row],[37]]</f>
        <v>3.9125477225099997E-6</v>
      </c>
      <c r="AN98" s="10">
        <f>3/24000000*OO[[#This Row],[96 (30JUN1985 21:00:00)-Water Temperature (C)]]*OO[[#This Row],[38]]</f>
        <v>3.4975470402437502E-6</v>
      </c>
      <c r="AO98" s="10">
        <f>3/24000000*OO[[#This Row],[97 (01JUL1985 00:00:00)-Water Temperature (C)]]*OO[[#This Row],[39]]</f>
        <v>2.9119964287562505E-6</v>
      </c>
      <c r="AP98" s="10">
        <f>3/24000000*OO[[#This Row],[98 (01JUL1985 03:00:00)-Water Temperature (C)]]*OO[[#This Row],[40]]</f>
        <v>2.5621814540909994E-6</v>
      </c>
      <c r="AQ98" s="10">
        <f>3/24000000*OO[[#This Row],[99 (01JUL1985 06:00:00)-Water Temperature (C)]]*OO[[#This Row],[41]]</f>
        <v>2.3641614822857499E-6</v>
      </c>
      <c r="AR98" s="10">
        <f>3/24000000*OO[[#This Row],[100 (01JUL1985 09:00:00)-Water Temperature (C)]]*OO[[#This Row],[42]]</f>
        <v>2.3332177193208751E-6</v>
      </c>
      <c r="AS98" s="10">
        <f>3/24000000*OO[[#This Row],[101 (01JUL1985 12:00:00)-Water Temperature (C)]]*OO[[#This Row],[43]]</f>
        <v>2.34982638665775E-6</v>
      </c>
      <c r="AT98" s="10">
        <f>3/24000000*OO[[#This Row],[102 (01JUL1985 15:00:00)-Water Temperature (C)]]*OO[[#This Row],[44]]</f>
        <v>2.3596721994625E-6</v>
      </c>
      <c r="AU98" s="10">
        <f>3/24000000*OO[[#This Row],[103 (01JUL1985 18:00:00)-Water Temperature (C)]]*OO[[#This Row],[45]]</f>
        <v>2.2506352113637503E-6</v>
      </c>
      <c r="AV98" s="10">
        <f>3/24000000*OO[[#This Row],[104 (01JUL1985 21:00:00)-Water Temperature (C)]]*OO[[#This Row],[46]]</f>
        <v>2.04238789586025E-6</v>
      </c>
      <c r="AW98" s="10">
        <f>3/24000000*OO[[#This Row],[105 (02JUL1985 00:00:00)-Water Temperature (C)]]*OO[[#This Row],[47]]</f>
        <v>1.7560290702596249E-6</v>
      </c>
      <c r="AX98" s="10">
        <f>3/24000000*OO[[#This Row],[106 (02JUL1985 03:00:00)-Water Temperature (C)]]*OO[[#This Row],[48]]</f>
        <v>1.50012066283725E-6</v>
      </c>
      <c r="AY98" s="10">
        <f>3/24000000*OO[[#This Row],[107 (02JUL1985 06:00:00)-Water Temperature (C)]]*OO[[#This Row],[49]]</f>
        <v>1.321555037209625E-6</v>
      </c>
      <c r="AZ98" s="10">
        <f>3/24000000*OO[[#This Row],[108 (02JUL1985 09:00:00)-Water Temperature (C)]]*OO[[#This Row],[50]]</f>
        <v>1.3355512603049998E-6</v>
      </c>
      <c r="BA98" s="10">
        <f>3/24000000*OO[[#This Row],[109 (02JUL1985 12:00:00)-Water Temperature (C)]]*OO[[#This Row],[51]]</f>
        <v>1.426151061478E-6</v>
      </c>
      <c r="BB98" s="10">
        <f>3/24000000*OO[[#This Row],[110 (02JUL1985 15:00:00)-Water Temperature (C)]]*OO[[#This Row],[52]]</f>
        <v>1.4912354881662499E-6</v>
      </c>
      <c r="BC98" s="10">
        <f>3/24000000*OO[[#This Row],[111 (02JUL1985 18:00:00)-Water Temperature (C)]]*OO[[#This Row],[53]]</f>
        <v>1.5016357565212499E-6</v>
      </c>
      <c r="BD98" s="10">
        <f>3/24000000*OO[[#This Row],[112 (02JUL1985 21:00:00)-Water Temperature (C)]]*OO[[#This Row],[54]]</f>
        <v>1.3484884193024999E-6</v>
      </c>
      <c r="BE98" s="10">
        <f>3/24000000*OO[[#This Row],[113 (03JUL1985 00:00:00)-Water Temperature (C)]]*OO[[#This Row],[55]]</f>
        <v>1.2011380540765E-6</v>
      </c>
      <c r="BF98" s="10">
        <f>3/24000000*OO[[#This Row],[114 (03JUL1985 03:00:00)-Water Temperature (C)]]*OO[[#This Row],[56]]</f>
        <v>1.1286023163126248E-6</v>
      </c>
      <c r="BG98" s="10">
        <f>3/24000000*OO[[#This Row],[115 (03JUL1985 06:00:00)-Water Temperature (C)]]*OO[[#This Row],[57]]</f>
        <v>1.0908083836380001E-6</v>
      </c>
      <c r="BH98" s="10">
        <f>3/24000000*OO[[#This Row],[116 (03JUL1985 09:00:00)-Water Temperature (C)]]*OO[[#This Row],[58]]</f>
        <v>1.1592967455187501E-6</v>
      </c>
      <c r="BI98" s="10">
        <f>3/24000000*OO[[#This Row],[117 (03JUL1985 12:00:00)-Water Temperature (C)]]*OO[[#This Row],[59]]</f>
        <v>1.3244201311971252E-6</v>
      </c>
      <c r="BJ98" s="10">
        <f>3/24000000*OO[[#This Row],[118 (03JUL1985 15:00:00)-Water Temperature (C)]]*OO[[#This Row],[60]]</f>
        <v>1.468924607835E-6</v>
      </c>
      <c r="BK98" s="10">
        <f>3/24000000*OO[[#This Row],[119 (03JUL1985 18:00:00)-Water Temperature (C)]]*OO[[#This Row],[61]]</f>
        <v>1.4504357608125001E-6</v>
      </c>
      <c r="BL98" s="10">
        <f>3/24000000*OO[[#This Row],[120 (03JUL1985 21:00:00)-Water Temperature (C)]]*OO[[#This Row],[62]]</f>
        <v>1.2961210966872498E-6</v>
      </c>
      <c r="BM98" s="10">
        <f>3/24000000*OO[[#This Row],[121 (04JUL1985 00:00:00)-Water Temperature (C)]]*OO[[#This Row],[63]]</f>
        <v>1.1597980448072499E-6</v>
      </c>
      <c r="BN98" s="10">
        <f>3/24000000*OO[[#This Row],[122 (04JUL1985 03:00:00)-Water Temperature (C)]]*OO[[#This Row],[64]]</f>
        <v>1.0973817529381249E-6</v>
      </c>
      <c r="BO98" s="10">
        <f>3/24000000*OO[[#This Row],[123 (04JUL1985 06:00:00)-Water Temperature (C)]]*OO[[#This Row],[65]]</f>
        <v>1.053195794293125E-6</v>
      </c>
      <c r="BP98" s="10">
        <f>3/24000000*OO[[#This Row],[124 (04JUL1985 09:00:00)-Water Temperature (C)]]*OO[[#This Row],[66]]</f>
        <v>1.0636905727175E-6</v>
      </c>
      <c r="BQ98" s="10">
        <f>3/24000000*OO[[#This Row],[125 (04JUL1985 12:00:00)-Water Temperature (C)]]*OO[[#This Row],[67]]</f>
        <v>1.0705578559456249E-6</v>
      </c>
      <c r="BR98" s="10">
        <f>3/24000000*OO[[#This Row],[126 (04JUL1985 15:00:00)-Water Temperature (C)]]*OO[[#This Row],[68]]</f>
        <v>1.0014215204552499E-6</v>
      </c>
      <c r="BS98" s="10">
        <f>3/24000000*OO[[#This Row],[127 (04JUL1985 18:00:00)-Water Temperature (C)]]*OO[[#This Row],[69]]</f>
        <v>9.1588561397699988E-7</v>
      </c>
      <c r="BT98" s="10">
        <f>3/24000000*OO[[#This Row],[128 (04JUL1985 21:00:00)-Water Temperature (C)]]*OO[[#This Row],[70]]</f>
        <v>8.1399452003287503E-7</v>
      </c>
      <c r="BU98" s="10">
        <f>3/24000000*OO[[#This Row],[129 (05JUL1985 00:00:00)-Water Temperature (C)]]*OO[[#This Row],[71]]</f>
        <v>6.80681635206375E-7</v>
      </c>
      <c r="BV98" s="10">
        <f>3/24000000*OO[[#This Row],[130 (05JUL1985 03:00:00)-Water Temperature (C)]]*OO[[#This Row],[72]]</f>
        <v>5.5897407525700001E-7</v>
      </c>
      <c r="BW98" s="10">
        <f>3/24000000*OO[[#This Row],[131 (05JUL1985 06:00:00)-Water Temperature (C)]]*OO[[#This Row],[73]]</f>
        <v>4.7532956536725005E-7</v>
      </c>
      <c r="BX98" s="10">
        <f>3/24000000*OO[[#This Row],[132 (05JUL1985 09:00:00)-Water Temperature (C)]]*OO[[#This Row],[74]]</f>
        <v>4.803578310437499E-7</v>
      </c>
      <c r="BY98" s="10">
        <f>3/24000000*OO[[#This Row],[133 (05JUL1985 12:00:00)-Water Temperature (C)]]*OO[[#This Row],[75]]</f>
        <v>5.8357289695999998E-7</v>
      </c>
      <c r="BZ98" s="10">
        <f>3/24000000*OO[[#This Row],[134 (05JUL1985 15:00:00)-Water Temperature (C)]]*OO[[#This Row],[76]]</f>
        <v>7.0421720840125012E-7</v>
      </c>
      <c r="CA98" s="10">
        <f>3/24000000*OO[[#This Row],[135 (05JUL1985 18:00:00)-Water Temperature (C)]]*OO[[#This Row],[77]]</f>
        <v>7.2747570298274994E-7</v>
      </c>
      <c r="CB98" s="10">
        <f>3/24000000*OO[[#This Row],[136 (05JUL1985 21:00:00)-Water Temperature (C)]]*OO[[#This Row],[78]]</f>
        <v>6.4953485442675002E-7</v>
      </c>
      <c r="CC98" s="10">
        <f>3/24000000*OO[[#This Row],[137 (06JUL1985 00:00:00)-Water Temperature (C)]]*OO[[#This Row],[79]]</f>
        <v>5.9355646360387494E-7</v>
      </c>
      <c r="CD98" s="10">
        <f>3/24000000*OO[[#This Row],[138 (06JUL1985 03:00:00)-Water Temperature (C)]]*OO[[#This Row],[80]]</f>
        <v>5.9739162163199996E-7</v>
      </c>
      <c r="CE98" s="10">
        <f>3/24000000*OO[[#This Row],[139 (06JUL1985 06:00:00)-Water Temperature (C)]]*OO[[#This Row],[81]]</f>
        <v>5.998739912055E-7</v>
      </c>
      <c r="CF98" s="10">
        <f>3/24000000*OO[[#This Row],[140 (06JUL1985 09:00:00)-Water Temperature (C)]]*OO[[#This Row],[82]]</f>
        <v>6.0356746360900002E-7</v>
      </c>
      <c r="CG98" s="10">
        <f>3/24000000*OO[[#This Row],[141 (06JUL1985 12:00:00)-Water Temperature (C)]]*OO[[#This Row],[83]]</f>
        <v>6.1612479456374994E-7</v>
      </c>
      <c r="CH98" s="10">
        <f>3/24000000*OO[[#This Row],[142 (06JUL1985 15:00:00)-Water Temperature (C)]]*OO[[#This Row],[84]]</f>
        <v>6.0945976788125012E-7</v>
      </c>
      <c r="CI98" s="10">
        <f>3/24000000*OO[[#This Row],[143 (06JUL1985 18:00:00)-Water Temperature (C)]]*OO[[#This Row],[85]]</f>
        <v>5.7679896225649997E-7</v>
      </c>
      <c r="CJ98" s="10">
        <f>3/24000000*OO[[#This Row],[144 (06JUL1985 21:00:00)-Water Temperature (C)]]*OO[[#This Row],[86]]</f>
        <v>5.2146041871374998E-7</v>
      </c>
      <c r="CK98" s="10">
        <f>3/24000000*OO[[#This Row],[145 (07JUL1985 00:00:00)-Water Temperature (C)]]*OO[[#This Row],[87]]</f>
        <v>4.2998117596150004E-7</v>
      </c>
      <c r="CL98" s="10">
        <f>3/24000000*OO[[#This Row],[146 (07JUL1985 03:00:00)-Water Temperature (C)]]*OO[[#This Row],[88]]</f>
        <v>3.5638848706999996E-7</v>
      </c>
      <c r="CM98" s="10">
        <f>3/24000000*OO[[#This Row],[147 (07JUL1985 06:00:00)-Water Temperature (C)]]*OO[[#This Row],[89]]</f>
        <v>3.1199798653849997E-7</v>
      </c>
      <c r="CN98" s="10">
        <f>3/24000000*OO[[#This Row],[148 (07JUL1985 09:00:00)-Water Temperature (C)]]*OO[[#This Row],[90]]</f>
        <v>3.0880908341887498E-7</v>
      </c>
      <c r="CO98" s="10">
        <f>3/24000000*OO[[#This Row],[149 (07JUL1985 12:00:00)-Water Temperature (C)]]*OO[[#This Row],[91]]</f>
        <v>3.1893198821749998E-7</v>
      </c>
      <c r="CP98" s="10">
        <f>3/24000000*OO[[#This Row],[150 (07JUL1985 15:00:00)-Water Temperature (C)]]*OO[[#This Row],[92]]</f>
        <v>3.4143563910588746E-7</v>
      </c>
      <c r="CQ98" s="10">
        <f>3/24000000*OO[[#This Row],[151 (07JUL1985 18:00:00)-Water Temperature (C)]]*OO[[#This Row],[93]]</f>
        <v>3.6646493716139993E-7</v>
      </c>
      <c r="CR98" s="10">
        <f>3/24000000*OO[[#This Row],[152 (07JUL1985 21:00:00)-Water Temperature (C)]]*OO[[#This Row],[94]]</f>
        <v>3.57109653764875E-7</v>
      </c>
      <c r="CS98" s="10">
        <f>3/24000000*OO[[#This Row],[153 (08JUL1985 00:00:00)-Water Temperature (C)]]*OO[[#This Row],[95]]</f>
        <v>3.0688623768494994E-7</v>
      </c>
      <c r="CT98" s="10">
        <f>3/24000000*OO[[#This Row],[154 (08JUL1985 03:00:00)-Water Temperature (C)]]*OO[[#This Row],[96]]</f>
        <v>2.8407829056959999E-7</v>
      </c>
      <c r="CU98" s="10">
        <f>3/24000000*OO[[#This Row],[155 (08JUL1985 06:00:00)-Water Temperature (C)]]*OO[[#This Row],[97]]</f>
        <v>2.7941323552450003E-7</v>
      </c>
      <c r="CV98" s="10">
        <f>3/24000000*OO[[#This Row],[156 (08JUL1985 09:00:00)-Water Temperature (C)]]*OO[[#This Row],[98]]</f>
        <v>2.9195791443162499E-7</v>
      </c>
      <c r="CW98" s="10">
        <f>3/24000000*OO[[#This Row],[157 (08JUL1985 12:00:00)-Water Temperature (C)]]*OO[[#This Row],[99]]</f>
        <v>2.9640063886953752E-7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4.3813419589490052E-32</v>
      </c>
      <c r="E99" s="10">
        <f>3/24*OO[[#This Row],[61 (26JUN1985 12:00:00)-Water Temperature (C)]]*OO[[#This Row],[3]]/SUM(OO[3])</f>
        <v>8.2678545273161387E-21</v>
      </c>
      <c r="F99" s="10">
        <f>3/24*OO[[#This Row],[62 (26JUN1985 15:00:00)-Water Temperature (C)]]*OO[[#This Row],[4]]/SUM(OO[4])</f>
        <v>7.3277792552772359E-11</v>
      </c>
      <c r="G99" s="10">
        <f>3/24*OO[[#This Row],[63 (26JUN1985 18:00:00)-Water Temperature (C)]]*OO[[#This Row],[5]]/SUM(OO[5])</f>
        <v>8.4267660207696517E-6</v>
      </c>
      <c r="H99" s="10">
        <f>3/24*OO[[#This Row],[64 (26JUN1985 21:00:00)-Water Temperature (C)]]*OO[[#This Row],[6]]/SUM(OO[6])</f>
        <v>1.6516651425515126E-3</v>
      </c>
      <c r="I99" s="10">
        <f>3/24*OO[[#This Row],[65 (27JUN1985 00:00:00)-Water Temperature (C)]]*OO[[#This Row],[7]]/SUM(OO[7])</f>
        <v>2.2414200692530323E-2</v>
      </c>
      <c r="J99" s="10">
        <f>3/24*OO[[#This Row],[66 (27JUN1985 03:00:00)-Water Temperature (C)]]*OO[[#This Row],[8]]/SUM(OO[8])</f>
        <v>6.8467770568532149E-2</v>
      </c>
      <c r="K99" s="10">
        <f>3/24*OO[[#This Row],[67 (27JUN1985 06:00:00)-Water Temperature (C)]]*OO[[#This Row],[9]]/SUM(OO[9])</f>
        <v>8.1888619283957437E-2</v>
      </c>
      <c r="L99" s="10">
        <f>3/24*OO[[#This Row],[68 (27JUN1985 09:00:00)-Water Temperature (C)]]*OO[[#This Row],[10]]/SUM(OO[10])</f>
        <v>5.5435587323031464E-2</v>
      </c>
      <c r="M99" s="10">
        <f>3/24*OO[[#This Row],[69 (27JUN1985 12:00:00)-Water Temperature (C)]]*OO[[#This Row],[11]]/SUM(OO[11])</f>
        <v>2.3890110409122367E-2</v>
      </c>
      <c r="N99" s="10">
        <f>3/24*OO[[#This Row],[70 (27JUN1985 15:00:00)-Water Temperature (C)]]*OO[[#This Row],[12]]/SUM(OO[12])</f>
        <v>7.254258530446203E-3</v>
      </c>
      <c r="O99" s="10">
        <f>3/24*OO[[#This Row],[71 (27JUN1985 18:00:00)-Water Temperature (C)]]*OO[[#This Row],[13]]/SUM(OO[13])</f>
        <v>1.7401938644032815E-3</v>
      </c>
      <c r="P99" s="10">
        <f>3/24*OO[[#This Row],[72 (27JUN1985 21:00:00)-Water Temperature (C)]]*OO[[#This Row],[14]]/SUM(OO[14])</f>
        <v>3.5879709048157926E-4</v>
      </c>
      <c r="Q99" s="10">
        <f>3/24*OO[[#This Row],[73 (28JUN1985 00:00:00)-Water Temperature (C)]]*OO[[#This Row],[15]]/SUM(OO[15])</f>
        <v>8.2982016271254078E-5</v>
      </c>
      <c r="R99" s="10">
        <f>3/24*OO[[#This Row],[74 (28JUN1985 03:00:00)-Water Temperature (C)]]*OO[[#This Row],[16]]/SUM(OO[16])</f>
        <v>3.3295267483745384E-5</v>
      </c>
      <c r="S99" s="10">
        <f>3/24*OO[[#This Row],[75 (28JUN1985 06:00:00)-Water Temperature (C)]]*OO[[#This Row],[17]]/SUM(OO[17])</f>
        <v>2.6846766929601132E-5</v>
      </c>
      <c r="T99" s="10">
        <f>3/24*OO[[#This Row],[76 (28JUN1985 09:00:00)-Water Temperature (C)]]*OO[[#This Row],[18]]/SUM(OO[18])</f>
        <v>3.2155270059053082E-5</v>
      </c>
      <c r="U99" s="10">
        <f>3/24*OO[[#This Row],[77 (28JUN1985 12:00:00)-Water Temperature (C)]]*OO[[#This Row],[19]]/SUM(OO[19])</f>
        <v>3.9226718709648239E-5</v>
      </c>
      <c r="V99" s="10">
        <f>3/24000000*OO[[#This Row],[78 (28JUN1985 15:00:00)-Water Temperature (C)]]*OO[[#This Row],[20]]</f>
        <v>4.2088253740550002E-5</v>
      </c>
      <c r="W99" s="10">
        <f>3/24000000*OO[[#This Row],[79 (28JUN1985 18:00:00)-Water Temperature (C)]]*OO[[#This Row],[21]]</f>
        <v>4.1067607302037494E-5</v>
      </c>
      <c r="X99" s="10">
        <f>3/24000000*OO[[#This Row],[80 (28JUN1985 21:00:00)-Water Temperature (C)]]*OO[[#This Row],[22]]</f>
        <v>3.5408003941224995E-5</v>
      </c>
      <c r="Y99" s="10">
        <f>3/24000000*OO[[#This Row],[81 (29JUN1985 00:00:00)-Water Temperature (C)]]*OO[[#This Row],[23]]</f>
        <v>2.9232305358099999E-5</v>
      </c>
      <c r="Z99" s="10">
        <f>3/24000000*OO[[#This Row],[82 (29JUN1985 03:00:00)-Water Temperature (C)]]*OO[[#This Row],[24]]</f>
        <v>2.4065155807425E-5</v>
      </c>
      <c r="AA99" s="10">
        <f>3/24000000*OO[[#This Row],[83 (29JUN1985 06:00:00)-Water Temperature (C)]]*OO[[#This Row],[25]]</f>
        <v>2.0002401939825003E-5</v>
      </c>
      <c r="AB99" s="10">
        <f>3/24000000*OO[[#This Row],[84 (29JUN1985 09:00:00)-Water Temperature (C)]]*OO[[#This Row],[26]]</f>
        <v>1.7604796105356249E-5</v>
      </c>
      <c r="AC99" s="10">
        <f>3/24000000*OO[[#This Row],[85 (29JUN1985 12:00:00)-Water Temperature (C)]]*OO[[#This Row],[27]]</f>
        <v>1.5648790496156248E-5</v>
      </c>
      <c r="AD99" s="10">
        <f>3/24000000*OO[[#This Row],[86 (29JUN1985 15:00:00)-Water Temperature (C)]]*OO[[#This Row],[28]]</f>
        <v>1.387763210524875E-5</v>
      </c>
      <c r="AE99" s="10">
        <f>3/24000000*OO[[#This Row],[88 (29JUN1985 21:00:00)-Water Temperature (C)]]*OO[[#This Row],[30]]</f>
        <v>9.2097728282925004E-6</v>
      </c>
      <c r="AF99" s="10">
        <f>3/24000000*OO[[#This Row],[88 (29JUN1985 21:00:00)-Water Temperature (C)]]*OO[[#This Row],[30]]</f>
        <v>9.2097728282925004E-6</v>
      </c>
      <c r="AG99" s="10">
        <f>3/24000000*OO[[#This Row],[89 (30JUN1985 00:00:00)-Water Temperature (C)]]*OO[[#This Row],[31]]</f>
        <v>6.8434547121012491E-6</v>
      </c>
      <c r="AH99" s="10">
        <f>3/24000000*OO[[#This Row],[90 (30JUN1985 03:00:00)-Water Temperature (C)]]*OO[[#This Row],[32]]</f>
        <v>5.909423569224999E-6</v>
      </c>
      <c r="AI99" s="10">
        <f>3/24000000*OO[[#This Row],[91 (30JUN1985 06:00:00)-Water Temperature (C)]]*OO[[#This Row],[33]]</f>
        <v>5.599319784687499E-6</v>
      </c>
      <c r="AJ99" s="10">
        <f>3/24000000*OO[[#This Row],[92 (30JUN1985 09:00:00)-Water Temperature (C)]]*OO[[#This Row],[34]]</f>
        <v>5.4940941936499996E-6</v>
      </c>
      <c r="AK99" s="10">
        <f>3/24000000*OO[[#This Row],[93 (30JUN1985 12:00:00)-Water Temperature (C)]]*OO[[#This Row],[35]]</f>
        <v>5.55947943235125E-6</v>
      </c>
      <c r="AL99" s="10">
        <f>3/24000000*OO[[#This Row],[94 (30JUN1985 15:00:00)-Water Temperature (C)]]*OO[[#This Row],[36]]</f>
        <v>5.9368927041299989E-6</v>
      </c>
      <c r="AM99" s="10">
        <f>3/24000000*OO[[#This Row],[95 (30JUN1985 18:00:00)-Water Temperature (C)]]*OO[[#This Row],[37]]</f>
        <v>6.08517559528125E-6</v>
      </c>
      <c r="AN99" s="10">
        <f>3/24000000*OO[[#This Row],[96 (30JUN1985 21:00:00)-Water Temperature (C)]]*OO[[#This Row],[38]]</f>
        <v>5.4598536345599991E-6</v>
      </c>
      <c r="AO99" s="10">
        <f>3/24000000*OO[[#This Row],[97 (01JUL1985 00:00:00)-Water Temperature (C)]]*OO[[#This Row],[39]]</f>
        <v>4.5421257482137495E-6</v>
      </c>
      <c r="AP99" s="10">
        <f>3/24000000*OO[[#This Row],[98 (01JUL1985 03:00:00)-Water Temperature (C)]]*OO[[#This Row],[40]]</f>
        <v>3.9629030368200001E-6</v>
      </c>
      <c r="AQ99" s="10">
        <f>3/24000000*OO[[#This Row],[99 (01JUL1985 06:00:00)-Water Temperature (C)]]*OO[[#This Row],[41]]</f>
        <v>3.6491615107182497E-6</v>
      </c>
      <c r="AR99" s="10">
        <f>3/24000000*OO[[#This Row],[100 (01JUL1985 09:00:00)-Water Temperature (C)]]*OO[[#This Row],[42]]</f>
        <v>3.5997379488831246E-6</v>
      </c>
      <c r="AS99" s="10">
        <f>3/24000000*OO[[#This Row],[101 (01JUL1985 12:00:00)-Water Temperature (C)]]*OO[[#This Row],[43]]</f>
        <v>3.6352472776200004E-6</v>
      </c>
      <c r="AT99" s="10">
        <f>3/24000000*OO[[#This Row],[102 (01JUL1985 15:00:00)-Water Temperature (C)]]*OO[[#This Row],[44]]</f>
        <v>3.6525154318124993E-6</v>
      </c>
      <c r="AU99" s="10">
        <f>3/24000000*OO[[#This Row],[103 (01JUL1985 18:00:00)-Water Temperature (C)]]*OO[[#This Row],[45]]</f>
        <v>3.4889206037839993E-6</v>
      </c>
      <c r="AV99" s="10">
        <f>3/24000000*OO[[#This Row],[104 (01JUL1985 21:00:00)-Water Temperature (C)]]*OO[[#This Row],[46]]</f>
        <v>3.1706838267952496E-6</v>
      </c>
      <c r="AW99" s="10">
        <f>3/24000000*OO[[#This Row],[105 (02JUL1985 00:00:00)-Water Temperature (C)]]*OO[[#This Row],[47]]</f>
        <v>2.7347788158937497E-6</v>
      </c>
      <c r="AX99" s="10">
        <f>3/24000000*OO[[#This Row],[106 (02JUL1985 03:00:00)-Water Temperature (C)]]*OO[[#This Row],[48]]</f>
        <v>2.3341173286612502E-6</v>
      </c>
      <c r="AY99" s="10">
        <f>3/24000000*OO[[#This Row],[107 (02JUL1985 06:00:00)-Water Temperature (C)]]*OO[[#This Row],[49]]</f>
        <v>2.0512705172259997E-6</v>
      </c>
      <c r="AZ99" s="10">
        <f>3/24000000*OO[[#This Row],[108 (02JUL1985 09:00:00)-Water Temperature (C)]]*OO[[#This Row],[50]]</f>
        <v>2.064081467912E-6</v>
      </c>
      <c r="BA99" s="10">
        <f>3/24000000*OO[[#This Row],[109 (02JUL1985 12:00:00)-Water Temperature (C)]]*OO[[#This Row],[51]]</f>
        <v>2.2063787838095E-6</v>
      </c>
      <c r="BB99" s="10">
        <f>3/24000000*OO[[#This Row],[110 (02JUL1985 15:00:00)-Water Temperature (C)]]*OO[[#This Row],[52]]</f>
        <v>2.3178843127986247E-6</v>
      </c>
      <c r="BC99" s="10">
        <f>3/24000000*OO[[#This Row],[111 (02JUL1985 18:00:00)-Water Temperature (C)]]*OO[[#This Row],[53]]</f>
        <v>2.332854333687E-6</v>
      </c>
      <c r="BD99" s="10">
        <f>3/24000000*OO[[#This Row],[112 (02JUL1985 21:00:00)-Water Temperature (C)]]*OO[[#This Row],[54]]</f>
        <v>2.0979777172689999E-6</v>
      </c>
      <c r="BE99" s="10">
        <f>3/24000000*OO[[#This Row],[113 (03JUL1985 00:00:00)-Water Temperature (C)]]*OO[[#This Row],[55]]</f>
        <v>1.85565941361E-6</v>
      </c>
      <c r="BF99" s="10">
        <f>3/24000000*OO[[#This Row],[114 (03JUL1985 03:00:00)-Water Temperature (C)]]*OO[[#This Row],[56]]</f>
        <v>1.7336247953862501E-6</v>
      </c>
      <c r="BG99" s="10">
        <f>3/24000000*OO[[#This Row],[115 (03JUL1985 06:00:00)-Water Temperature (C)]]*OO[[#This Row],[57]]</f>
        <v>1.6761951943379997E-6</v>
      </c>
      <c r="BH99" s="10">
        <f>3/24000000*OO[[#This Row],[116 (03JUL1985 09:00:00)-Water Temperature (C)]]*OO[[#This Row],[58]]</f>
        <v>1.783235762096E-6</v>
      </c>
      <c r="BI99" s="10">
        <f>3/24000000*OO[[#This Row],[117 (03JUL1985 12:00:00)-Water Temperature (C)]]*OO[[#This Row],[59]]</f>
        <v>2.0461100645318751E-6</v>
      </c>
      <c r="BJ99" s="10">
        <f>3/24000000*OO[[#This Row],[118 (03JUL1985 15:00:00)-Water Temperature (C)]]*OO[[#This Row],[60]]</f>
        <v>2.2806000747531248E-6</v>
      </c>
      <c r="BK99" s="10">
        <f>3/24000000*OO[[#This Row],[119 (03JUL1985 18:00:00)-Water Temperature (C)]]*OO[[#This Row],[61]]</f>
        <v>2.2588699545449998E-6</v>
      </c>
      <c r="BL99" s="10">
        <f>3/24000000*OO[[#This Row],[120 (03JUL1985 21:00:00)-Water Temperature (C)]]*OO[[#This Row],[62]]</f>
        <v>2.0155261685011247E-6</v>
      </c>
      <c r="BM99" s="10">
        <f>3/24000000*OO[[#This Row],[121 (04JUL1985 00:00:00)-Water Temperature (C)]]*OO[[#This Row],[63]]</f>
        <v>1.7897362260758746E-6</v>
      </c>
      <c r="BN99" s="10">
        <f>3/24000000*OO[[#This Row],[122 (04JUL1985 03:00:00)-Water Temperature (C)]]*OO[[#This Row],[64]]</f>
        <v>1.6836140238837499E-6</v>
      </c>
      <c r="BO99" s="10">
        <f>3/24000000*OO[[#This Row],[123 (04JUL1985 06:00:00)-Water Temperature (C)]]*OO[[#This Row],[65]]</f>
        <v>1.6175268542081247E-6</v>
      </c>
      <c r="BP99" s="10">
        <f>3/24000000*OO[[#This Row],[124 (04JUL1985 09:00:00)-Water Temperature (C)]]*OO[[#This Row],[66]]</f>
        <v>1.6359710803442501E-6</v>
      </c>
      <c r="BQ99" s="10">
        <f>3/24000000*OO[[#This Row],[125 (04JUL1985 12:00:00)-Water Temperature (C)]]*OO[[#This Row],[67]]</f>
        <v>1.6492292351537499E-6</v>
      </c>
      <c r="BR99" s="10">
        <f>3/24000000*OO[[#This Row],[126 (04JUL1985 15:00:00)-Water Temperature (C)]]*OO[[#This Row],[68]]</f>
        <v>1.5498029332820001E-6</v>
      </c>
      <c r="BS99" s="10">
        <f>3/24000000*OO[[#This Row],[127 (04JUL1985 18:00:00)-Water Temperature (C)]]*OO[[#This Row],[69]]</f>
        <v>1.4185424982508749E-6</v>
      </c>
      <c r="BT99" s="10">
        <f>3/24000000*OO[[#This Row],[128 (04JUL1985 21:00:00)-Water Temperature (C)]]*OO[[#This Row],[70]]</f>
        <v>1.2668439347189999E-6</v>
      </c>
      <c r="BU99" s="10">
        <f>3/24000000*OO[[#This Row],[129 (05JUL1985 00:00:00)-Water Temperature (C)]]*OO[[#This Row],[71]]</f>
        <v>1.0660469567286249E-6</v>
      </c>
      <c r="BV99" s="10">
        <f>3/24000000*OO[[#This Row],[130 (05JUL1985 03:00:00)-Water Temperature (C)]]*OO[[#This Row],[72]]</f>
        <v>8.7518599398599994E-7</v>
      </c>
      <c r="BW99" s="10">
        <f>3/24000000*OO[[#This Row],[131 (05JUL1985 06:00:00)-Water Temperature (C)]]*OO[[#This Row],[73]]</f>
        <v>7.4020872657599989E-7</v>
      </c>
      <c r="BX99" s="10">
        <f>3/24000000*OO[[#This Row],[132 (05JUL1985 09:00:00)-Water Temperature (C)]]*OO[[#This Row],[74]]</f>
        <v>7.4212443905874998E-7</v>
      </c>
      <c r="BY99" s="10">
        <f>3/24000000*OO[[#This Row],[133 (05JUL1985 12:00:00)-Water Temperature (C)]]*OO[[#This Row],[75]]</f>
        <v>9.0200993401699989E-7</v>
      </c>
      <c r="BZ99" s="10">
        <f>3/24000000*OO[[#This Row],[134 (05JUL1985 15:00:00)-Water Temperature (C)]]*OO[[#This Row],[76]]</f>
        <v>1.0950378994800001E-6</v>
      </c>
      <c r="CA99" s="10">
        <f>3/24000000*OO[[#This Row],[135 (05JUL1985 18:00:00)-Water Temperature (C)]]*OO[[#This Row],[77]]</f>
        <v>1.13550312100425E-6</v>
      </c>
      <c r="CB99" s="10">
        <f>3/24000000*OO[[#This Row],[136 (05JUL1985 21:00:00)-Water Temperature (C)]]*OO[[#This Row],[78]]</f>
        <v>1.01029953293325E-6</v>
      </c>
      <c r="CC99" s="10">
        <f>3/24000000*OO[[#This Row],[137 (06JUL1985 00:00:00)-Water Temperature (C)]]*OO[[#This Row],[79]]</f>
        <v>9.106132991962501E-7</v>
      </c>
      <c r="CD99" s="10">
        <f>3/24000000*OO[[#This Row],[138 (06JUL1985 03:00:00)-Water Temperature (C)]]*OO[[#This Row],[80]]</f>
        <v>9.0897648421649986E-7</v>
      </c>
      <c r="CE99" s="10">
        <f>3/24000000*OO[[#This Row],[139 (06JUL1985 06:00:00)-Water Temperature (C)]]*OO[[#This Row],[81]]</f>
        <v>9.1651482513112475E-7</v>
      </c>
      <c r="CF99" s="10">
        <f>3/24000000*OO[[#This Row],[140 (06JUL1985 09:00:00)-Water Temperature (C)]]*OO[[#This Row],[82]]</f>
        <v>9.2609590625249987E-7</v>
      </c>
      <c r="CG99" s="10">
        <f>3/24000000*OO[[#This Row],[141 (06JUL1985 12:00:00)-Water Temperature (C)]]*OO[[#This Row],[83]]</f>
        <v>9.4825135213799979E-7</v>
      </c>
      <c r="CH99" s="10">
        <f>3/24000000*OO[[#This Row],[142 (06JUL1985 15:00:00)-Water Temperature (C)]]*OO[[#This Row],[84]]</f>
        <v>9.4037256112799993E-7</v>
      </c>
      <c r="CI99" s="10">
        <f>3/24000000*OO[[#This Row],[143 (06JUL1985 18:00:00)-Water Temperature (C)]]*OO[[#This Row],[85]]</f>
        <v>8.94317451447375E-7</v>
      </c>
      <c r="CJ99" s="10">
        <f>3/24000000*OO[[#This Row],[144 (06JUL1985 21:00:00)-Water Temperature (C)]]*OO[[#This Row],[86]]</f>
        <v>8.1127657284937478E-7</v>
      </c>
      <c r="CK99" s="10">
        <f>3/24000000*OO[[#This Row],[145 (07JUL1985 00:00:00)-Water Temperature (C)]]*OO[[#This Row],[87]]</f>
        <v>6.7345499337975006E-7</v>
      </c>
      <c r="CL99" s="10">
        <f>3/24000000*OO[[#This Row],[146 (07JUL1985 03:00:00)-Water Temperature (C)]]*OO[[#This Row],[88]]</f>
        <v>5.5606195383625001E-7</v>
      </c>
      <c r="CM99" s="10">
        <f>3/24000000*OO[[#This Row],[147 (07JUL1985 06:00:00)-Water Temperature (C)]]*OO[[#This Row],[89]]</f>
        <v>4.8430159296187496E-7</v>
      </c>
      <c r="CN99" s="10">
        <f>3/24000000*OO[[#This Row],[148 (07JUL1985 09:00:00)-Water Temperature (C)]]*OO[[#This Row],[90]]</f>
        <v>4.7633206925562503E-7</v>
      </c>
      <c r="CO99" s="10">
        <f>3/24000000*OO[[#This Row],[149 (07JUL1985 12:00:00)-Water Temperature (C)]]*OO[[#This Row],[91]]</f>
        <v>4.9312190717999995E-7</v>
      </c>
      <c r="CP99" s="10">
        <f>3/24000000*OO[[#This Row],[150 (07JUL1985 15:00:00)-Water Temperature (C)]]*OO[[#This Row],[92]]</f>
        <v>5.2845190913000001E-7</v>
      </c>
      <c r="CQ99" s="10">
        <f>3/24000000*OO[[#This Row],[151 (07JUL1985 18:00:00)-Water Temperature (C)]]*OO[[#This Row],[93]]</f>
        <v>5.6875824303987503E-7</v>
      </c>
      <c r="CR99" s="10">
        <f>3/24000000*OO[[#This Row],[152 (07JUL1985 21:00:00)-Water Temperature (C)]]*OO[[#This Row],[94]]</f>
        <v>5.5462632619499995E-7</v>
      </c>
      <c r="CS99" s="10">
        <f>3/24000000*OO[[#This Row],[153 (08JUL1985 00:00:00)-Water Temperature (C)]]*OO[[#This Row],[95]]</f>
        <v>4.766045124599999E-7</v>
      </c>
      <c r="CT99" s="10">
        <f>3/24000000*OO[[#This Row],[154 (08JUL1985 03:00:00)-Water Temperature (C)]]*OO[[#This Row],[96]]</f>
        <v>4.3550678337449999E-7</v>
      </c>
      <c r="CU99" s="10">
        <f>3/24000000*OO[[#This Row],[155 (08JUL1985 06:00:00)-Water Temperature (C)]]*OO[[#This Row],[97]]</f>
        <v>4.275178889355E-7</v>
      </c>
      <c r="CV99" s="10">
        <f>3/24000000*OO[[#This Row],[156 (08JUL1985 09:00:00)-Water Temperature (C)]]*OO[[#This Row],[98]]</f>
        <v>4.4788283994999995E-7</v>
      </c>
      <c r="CW99" s="10">
        <f>3/24000000*OO[[#This Row],[157 (08JUL1985 12:00:00)-Water Temperature (C)]]*OO[[#This Row],[99]]</f>
        <v>4.5631812980275E-7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5.376149716231692E-33</v>
      </c>
      <c r="E100" s="10">
        <f>3/24*OO[[#This Row],[61 (26JUN1985 12:00:00)-Water Temperature (C)]]*OO[[#This Row],[3]]/SUM(OO[3])</f>
        <v>1.3654282944506837E-21</v>
      </c>
      <c r="F100" s="10">
        <f>3/24*OO[[#This Row],[62 (26JUN1985 15:00:00)-Water Temperature (C)]]*OO[[#This Row],[4]]/SUM(OO[4])</f>
        <v>1.5093580807887486E-11</v>
      </c>
      <c r="G100" s="10">
        <f>3/24*OO[[#This Row],[63 (26JUN1985 18:00:00)-Water Temperature (C)]]*OO[[#This Row],[5]]/SUM(OO[5])</f>
        <v>3.8101301969903763E-6</v>
      </c>
      <c r="H100" s="10">
        <f>3/24*OO[[#This Row],[64 (26JUN1985 21:00:00)-Water Temperature (C)]]*OO[[#This Row],[6]]/SUM(OO[6])</f>
        <v>9.9538964054686724E-4</v>
      </c>
      <c r="I100" s="10">
        <f>3/24*OO[[#This Row],[65 (27JUN1985 00:00:00)-Water Temperature (C)]]*OO[[#This Row],[7]]/SUM(OO[7])</f>
        <v>1.5831181590237671E-2</v>
      </c>
      <c r="J100" s="10">
        <f>3/24*OO[[#This Row],[66 (27JUN1985 03:00:00)-Water Temperature (C)]]*OO[[#This Row],[8]]/SUM(OO[8])</f>
        <v>5.3518779335019667E-2</v>
      </c>
      <c r="K100" s="10">
        <f>3/24*OO[[#This Row],[67 (27JUN1985 06:00:00)-Water Temperature (C)]]*OO[[#This Row],[9]]/SUM(OO[9])</f>
        <v>6.8838157035620476E-2</v>
      </c>
      <c r="L100" s="10">
        <f>3/24*OO[[#This Row],[68 (27JUN1985 09:00:00)-Water Temperature (C)]]*OO[[#This Row],[10]]/SUM(OO[10])</f>
        <v>4.9165979901998676E-2</v>
      </c>
      <c r="M100" s="10">
        <f>3/24*OO[[#This Row],[69 (27JUN1985 12:00:00)-Water Temperature (C)]]*OO[[#This Row],[11]]/SUM(OO[11])</f>
        <v>2.2087598680775103E-2</v>
      </c>
      <c r="N100" s="10">
        <f>3/24*OO[[#This Row],[70 (27JUN1985 15:00:00)-Water Temperature (C)]]*OO[[#This Row],[12]]/SUM(OO[12])</f>
        <v>6.8915596452817649E-3</v>
      </c>
      <c r="O100" s="10">
        <f>3/24*OO[[#This Row],[71 (27JUN1985 18:00:00)-Water Temperature (C)]]*OO[[#This Row],[13]]/SUM(OO[13])</f>
        <v>1.6755839812818141E-3</v>
      </c>
      <c r="P100" s="10">
        <f>3/24*OO[[#This Row],[72 (27JUN1985 21:00:00)-Water Temperature (C)]]*OO[[#This Row],[14]]/SUM(OO[14])</f>
        <v>3.4553116144804639E-4</v>
      </c>
      <c r="Q100" s="10">
        <f>3/24*OO[[#This Row],[73 (28JUN1985 00:00:00)-Water Temperature (C)]]*OO[[#This Row],[15]]/SUM(OO[15])</f>
        <v>7.7617496479378889E-5</v>
      </c>
      <c r="R100" s="10">
        <f>3/24*OO[[#This Row],[74 (28JUN1985 03:00:00)-Water Temperature (C)]]*OO[[#This Row],[16]]/SUM(OO[16])</f>
        <v>2.916735294418767E-5</v>
      </c>
      <c r="S100" s="10">
        <f>3/24*OO[[#This Row],[75 (28JUN1985 06:00:00)-Water Temperature (C)]]*OO[[#This Row],[17]]/SUM(OO[17])</f>
        <v>2.2295996460392988E-5</v>
      </c>
      <c r="T100" s="10">
        <f>3/24*OO[[#This Row],[76 (28JUN1985 09:00:00)-Water Temperature (C)]]*OO[[#This Row],[18]]/SUM(OO[18])</f>
        <v>2.6329391782204902E-5</v>
      </c>
      <c r="U100" s="10">
        <f>3/24*OO[[#This Row],[77 (28JUN1985 12:00:00)-Water Temperature (C)]]*OO[[#This Row],[19]]/SUM(OO[19])</f>
        <v>3.237521637590292E-5</v>
      </c>
      <c r="V100" s="10">
        <f>3/24000000*OO[[#This Row],[78 (28JUN1985 15:00:00)-Water Temperature (C)]]*OO[[#This Row],[20]]</f>
        <v>3.5196961924800006E-5</v>
      </c>
      <c r="W100" s="10">
        <f>3/24000000*OO[[#This Row],[79 (28JUN1985 18:00:00)-Water Temperature (C)]]*OO[[#This Row],[21]]</f>
        <v>3.4564180235199998E-5</v>
      </c>
      <c r="X100" s="10">
        <f>3/24000000*OO[[#This Row],[80 (28JUN1985 21:00:00)-Water Temperature (C)]]*OO[[#This Row],[22]]</f>
        <v>3.0086075856099996E-5</v>
      </c>
      <c r="Y100" s="10">
        <f>3/24000000*OO[[#This Row],[81 (29JUN1985 00:00:00)-Water Temperature (C)]]*OO[[#This Row],[23]]</f>
        <v>2.4868823268150002E-5</v>
      </c>
      <c r="Z100" s="10">
        <f>3/24000000*OO[[#This Row],[82 (29JUN1985 03:00:00)-Water Temperature (C)]]*OO[[#This Row],[24]]</f>
        <v>2.0497432380568744E-5</v>
      </c>
      <c r="AA100" s="10">
        <f>3/24000000*OO[[#This Row],[83 (29JUN1985 06:00:00)-Water Temperature (C)]]*OO[[#This Row],[25]]</f>
        <v>1.7074706060249996E-5</v>
      </c>
      <c r="AB100" s="10">
        <f>3/24000000*OO[[#This Row],[84 (29JUN1985 09:00:00)-Water Temperature (C)]]*OO[[#This Row],[26]]</f>
        <v>1.5091380778049999E-5</v>
      </c>
      <c r="AC100" s="10">
        <f>3/24000000*OO[[#This Row],[85 (29JUN1985 12:00:00)-Water Temperature (C)]]*OO[[#This Row],[27]]</f>
        <v>1.3522343746016251E-5</v>
      </c>
      <c r="AD100" s="10">
        <f>3/24000000*OO[[#This Row],[86 (29JUN1985 15:00:00)-Water Temperature (C)]]*OO[[#This Row],[28]]</f>
        <v>1.2052950040717498E-5</v>
      </c>
      <c r="AE100" s="10">
        <f>3/24000000*OO[[#This Row],[88 (29JUN1985 21:00:00)-Water Temperature (C)]]*OO[[#This Row],[30]]</f>
        <v>7.9695418921937499E-6</v>
      </c>
      <c r="AF100" s="10">
        <f>3/24000000*OO[[#This Row],[88 (29JUN1985 21:00:00)-Water Temperature (C)]]*OO[[#This Row],[30]]</f>
        <v>7.9695418921937499E-6</v>
      </c>
      <c r="AG100" s="10">
        <f>3/24000000*OO[[#This Row],[89 (30JUN1985 00:00:00)-Water Temperature (C)]]*OO[[#This Row],[31]]</f>
        <v>5.8648310928949994E-6</v>
      </c>
      <c r="AH100" s="10">
        <f>3/24000000*OO[[#This Row],[90 (30JUN1985 03:00:00)-Water Temperature (C)]]*OO[[#This Row],[32]]</f>
        <v>4.98786892837875E-6</v>
      </c>
      <c r="AI100" s="10">
        <f>3/24000000*OO[[#This Row],[91 (30JUN1985 06:00:00)-Water Temperature (C)]]*OO[[#This Row],[33]]</f>
        <v>4.7106618715912501E-6</v>
      </c>
      <c r="AJ100" s="10">
        <f>3/24000000*OO[[#This Row],[92 (30JUN1985 09:00:00)-Water Temperature (C)]]*OO[[#This Row],[34]]</f>
        <v>4.6271423795975002E-6</v>
      </c>
      <c r="AK100" s="10">
        <f>3/24000000*OO[[#This Row],[93 (30JUN1985 12:00:00)-Water Temperature (C)]]*OO[[#This Row],[35]]</f>
        <v>4.694648922199999E-6</v>
      </c>
      <c r="AL100" s="10">
        <f>3/24000000*OO[[#This Row],[94 (30JUN1985 15:00:00)-Water Temperature (C)]]*OO[[#This Row],[36]]</f>
        <v>5.0183932628699998E-6</v>
      </c>
      <c r="AM100" s="10">
        <f>3/24000000*OO[[#This Row],[95 (30JUN1985 18:00:00)-Water Temperature (C)]]*OO[[#This Row],[37]]</f>
        <v>5.1607988978399995E-6</v>
      </c>
      <c r="AN100" s="10">
        <f>3/24000000*OO[[#This Row],[96 (30JUN1985 21:00:00)-Water Temperature (C)]]*OO[[#This Row],[38]]</f>
        <v>4.6456973788781248E-6</v>
      </c>
      <c r="AO100" s="10">
        <f>3/24000000*OO[[#This Row],[97 (01JUL1985 00:00:00)-Water Temperature (C)]]*OO[[#This Row],[39]]</f>
        <v>3.865655903916875E-6</v>
      </c>
      <c r="AP100" s="10">
        <f>3/24000000*OO[[#This Row],[98 (01JUL1985 03:00:00)-Water Temperature (C)]]*OO[[#This Row],[40]]</f>
        <v>3.3514980144005003E-6</v>
      </c>
      <c r="AQ100" s="10">
        <f>3/24000000*OO[[#This Row],[99 (01JUL1985 06:00:00)-Water Temperature (C)]]*OO[[#This Row],[41]]</f>
        <v>3.0800469080039993E-6</v>
      </c>
      <c r="AR100" s="10">
        <f>3/24000000*OO[[#This Row],[100 (01JUL1985 09:00:00)-Water Temperature (C)]]*OO[[#This Row],[42]]</f>
        <v>3.0365257968424997E-6</v>
      </c>
      <c r="AS100" s="10">
        <f>3/24000000*OO[[#This Row],[101 (01JUL1985 12:00:00)-Water Temperature (C)]]*OO[[#This Row],[43]]</f>
        <v>3.0715440917070003E-6</v>
      </c>
      <c r="AT100" s="10">
        <f>3/24000000*OO[[#This Row],[102 (01JUL1985 15:00:00)-Water Temperature (C)]]*OO[[#This Row],[44]]</f>
        <v>3.0882910147425001E-6</v>
      </c>
      <c r="AU100" s="10">
        <f>3/24000000*OO[[#This Row],[103 (01JUL1985 18:00:00)-Water Temperature (C)]]*OO[[#This Row],[45]]</f>
        <v>2.9534339604687501E-6</v>
      </c>
      <c r="AV100" s="10">
        <f>3/24000000*OO[[#This Row],[104 (01JUL1985 21:00:00)-Water Temperature (C)]]*OO[[#This Row],[46]]</f>
        <v>2.6875635900627496E-6</v>
      </c>
      <c r="AW100" s="10">
        <f>3/24000000*OO[[#This Row],[105 (02JUL1985 00:00:00)-Water Temperature (C)]]*OO[[#This Row],[47]]</f>
        <v>2.3235082216724996E-6</v>
      </c>
      <c r="AX100" s="10">
        <f>3/24000000*OO[[#This Row],[106 (02JUL1985 03:00:00)-Water Temperature (C)]]*OO[[#This Row],[48]]</f>
        <v>1.982266752484625E-6</v>
      </c>
      <c r="AY100" s="10">
        <f>3/24000000*OO[[#This Row],[107 (02JUL1985 06:00:00)-Water Temperature (C)]]*OO[[#This Row],[49]]</f>
        <v>1.738498896124125E-6</v>
      </c>
      <c r="AZ100" s="10">
        <f>3/24000000*OO[[#This Row],[108 (02JUL1985 09:00:00)-Water Temperature (C)]]*OO[[#This Row],[50]]</f>
        <v>1.7431331566020002E-6</v>
      </c>
      <c r="BA100" s="10">
        <f>3/24000000*OO[[#This Row],[109 (02JUL1985 12:00:00)-Water Temperature (C)]]*OO[[#This Row],[51]]</f>
        <v>1.863858429923125E-6</v>
      </c>
      <c r="BB100" s="10">
        <f>3/24000000*OO[[#This Row],[110 (02JUL1985 15:00:00)-Water Temperature (C)]]*OO[[#This Row],[52]]</f>
        <v>1.9646359822057499E-6</v>
      </c>
      <c r="BC100" s="10">
        <f>3/24000000*OO[[#This Row],[111 (02JUL1985 18:00:00)-Water Temperature (C)]]*OO[[#This Row],[53]]</f>
        <v>1.9773073286785001E-6</v>
      </c>
      <c r="BD100" s="10">
        <f>3/24000000*OO[[#This Row],[112 (02JUL1985 21:00:00)-Water Temperature (C)]]*OO[[#This Row],[54]]</f>
        <v>1.7814639471569999E-6</v>
      </c>
      <c r="BE100" s="10">
        <f>3/24000000*OO[[#This Row],[113 (03JUL1985 00:00:00)-Water Temperature (C)]]*OO[[#This Row],[55]]</f>
        <v>1.5684028378484999E-6</v>
      </c>
      <c r="BF100" s="10">
        <f>3/24000000*OO[[#This Row],[114 (03JUL1985 03:00:00)-Water Temperature (C)]]*OO[[#This Row],[56]]</f>
        <v>1.4585816852906251E-6</v>
      </c>
      <c r="BG100" s="10">
        <f>3/24000000*OO[[#This Row],[115 (03JUL1985 06:00:00)-Water Temperature (C)]]*OO[[#This Row],[57]]</f>
        <v>1.4099549892000001E-6</v>
      </c>
      <c r="BH100" s="10">
        <f>3/24000000*OO[[#This Row],[116 (03JUL1985 09:00:00)-Water Temperature (C)]]*OO[[#This Row],[58]]</f>
        <v>1.5004397717642499E-6</v>
      </c>
      <c r="BI100" s="10">
        <f>3/24000000*OO[[#This Row],[117 (03JUL1985 12:00:00)-Water Temperature (C)]]*OO[[#This Row],[59]]</f>
        <v>1.7262152137649998E-6</v>
      </c>
      <c r="BJ100" s="10">
        <f>3/24000000*OO[[#This Row],[118 (03JUL1985 15:00:00)-Water Temperature (C)]]*OO[[#This Row],[60]]</f>
        <v>1.9309706685532503E-6</v>
      </c>
      <c r="BK100" s="10">
        <f>3/24000000*OO[[#This Row],[119 (03JUL1985 18:00:00)-Water Temperature (C)]]*OO[[#This Row],[61]]</f>
        <v>1.9180809662166245E-6</v>
      </c>
      <c r="BL100" s="10">
        <f>3/24000000*OO[[#This Row],[120 (03JUL1985 21:00:00)-Water Temperature (C)]]*OO[[#This Row],[62]]</f>
        <v>1.7109987355187498E-6</v>
      </c>
      <c r="BM100" s="10">
        <f>3/24000000*OO[[#This Row],[121 (04JUL1985 00:00:00)-Water Temperature (C)]]*OO[[#This Row],[63]]</f>
        <v>1.51134871482E-6</v>
      </c>
      <c r="BN100" s="10">
        <f>3/24000000*OO[[#This Row],[122 (04JUL1985 03:00:00)-Water Temperature (C)]]*OO[[#This Row],[64]]</f>
        <v>1.4151847457506248E-6</v>
      </c>
      <c r="BO100" s="10">
        <f>3/24000000*OO[[#This Row],[123 (04JUL1985 06:00:00)-Water Temperature (C)]]*OO[[#This Row],[65]]</f>
        <v>1.3601765768062501E-6</v>
      </c>
      <c r="BP100" s="10">
        <f>3/24000000*OO[[#This Row],[124 (04JUL1985 09:00:00)-Water Temperature (C)]]*OO[[#This Row],[66]]</f>
        <v>1.3768279805529998E-6</v>
      </c>
      <c r="BQ100" s="10">
        <f>3/24000000*OO[[#This Row],[125 (04JUL1985 12:00:00)-Water Temperature (C)]]*OO[[#This Row],[67]]</f>
        <v>1.3899816674119999E-6</v>
      </c>
      <c r="BR100" s="10">
        <f>3/24000000*OO[[#This Row],[126 (04JUL1985 15:00:00)-Water Temperature (C)]]*OO[[#This Row],[68]]</f>
        <v>1.3109787251426249E-6</v>
      </c>
      <c r="BS100" s="10">
        <f>3/24000000*OO[[#This Row],[127 (04JUL1985 18:00:00)-Water Temperature (C)]]*OO[[#This Row],[69]]</f>
        <v>1.199841177177375E-6</v>
      </c>
      <c r="BT100" s="10">
        <f>3/24000000*OO[[#This Row],[128 (04JUL1985 21:00:00)-Water Temperature (C)]]*OO[[#This Row],[70]]</f>
        <v>1.0754499365303752E-6</v>
      </c>
      <c r="BU100" s="10">
        <f>3/24000000*OO[[#This Row],[129 (05JUL1985 00:00:00)-Water Temperature (C)]]*OO[[#This Row],[71]]</f>
        <v>9.0931977778825011E-7</v>
      </c>
      <c r="BV100" s="10">
        <f>3/24000000*OO[[#This Row],[130 (05JUL1985 03:00:00)-Water Temperature (C)]]*OO[[#This Row],[72]]</f>
        <v>7.4663400116212493E-7</v>
      </c>
      <c r="BW100" s="10">
        <f>3/24000000*OO[[#This Row],[131 (05JUL1985 06:00:00)-Water Temperature (C)]]*OO[[#This Row],[73]]</f>
        <v>6.2899128488025005E-7</v>
      </c>
      <c r="BX100" s="10">
        <f>3/24000000*OO[[#This Row],[132 (05JUL1985 09:00:00)-Water Temperature (C)]]*OO[[#This Row],[74]]</f>
        <v>6.2647916608912499E-7</v>
      </c>
      <c r="BY100" s="10">
        <f>3/24000000*OO[[#This Row],[133 (05JUL1985 12:00:00)-Water Temperature (C)]]*OO[[#This Row],[75]]</f>
        <v>7.6099218386399988E-7</v>
      </c>
      <c r="BZ100" s="10">
        <f>3/24000000*OO[[#This Row],[134 (05JUL1985 15:00:00)-Water Temperature (C)]]*OO[[#This Row],[76]]</f>
        <v>9.2783686005449992E-7</v>
      </c>
      <c r="CA100" s="10">
        <f>3/24000000*OO[[#This Row],[135 (05JUL1985 18:00:00)-Water Temperature (C)]]*OO[[#This Row],[77]]</f>
        <v>9.6549448153949995E-7</v>
      </c>
      <c r="CB100" s="10">
        <f>3/24000000*OO[[#This Row],[136 (05JUL1985 21:00:00)-Water Temperature (C)]]*OO[[#This Row],[78]]</f>
        <v>8.5814678538000013E-7</v>
      </c>
      <c r="CC100" s="10">
        <f>3/24000000*OO[[#This Row],[137 (06JUL1985 00:00:00)-Water Temperature (C)]]*OO[[#This Row],[79]]</f>
        <v>7.6597032078562504E-7</v>
      </c>
      <c r="CD100" s="10">
        <f>3/24000000*OO[[#This Row],[138 (06JUL1985 03:00:00)-Water Temperature (C)]]*OO[[#This Row],[80]]</f>
        <v>7.5937129715624989E-7</v>
      </c>
      <c r="CE100" s="10">
        <f>3/24000000*OO[[#This Row],[139 (06JUL1985 06:00:00)-Water Temperature (C)]]*OO[[#This Row],[81]]</f>
        <v>7.6765904914275001E-7</v>
      </c>
      <c r="CF100" s="10">
        <f>3/24000000*OO[[#This Row],[140 (06JUL1985 09:00:00)-Water Temperature (C)]]*OO[[#This Row],[82]]</f>
        <v>7.7806840333562501E-7</v>
      </c>
      <c r="CG100" s="10">
        <f>3/24000000*OO[[#This Row],[141 (06JUL1985 12:00:00)-Water Temperature (C)]]*OO[[#This Row],[83]]</f>
        <v>7.9839136843537491E-7</v>
      </c>
      <c r="CH100" s="10">
        <f>3/24000000*OO[[#This Row],[142 (06JUL1985 15:00:00)-Water Temperature (C)]]*OO[[#This Row],[84]]</f>
        <v>7.934033675625E-7</v>
      </c>
      <c r="CI100" s="10">
        <f>3/24000000*OO[[#This Row],[143 (06JUL1985 18:00:00)-Water Temperature (C)]]*OO[[#This Row],[85]]</f>
        <v>7.5712261629124985E-7</v>
      </c>
      <c r="CJ100" s="10">
        <f>3/24000000*OO[[#This Row],[144 (06JUL1985 21:00:00)-Water Temperature (C)]]*OO[[#This Row],[86]]</f>
        <v>6.8850524064562493E-7</v>
      </c>
      <c r="CK100" s="10">
        <f>3/24000000*OO[[#This Row],[145 (07JUL1985 00:00:00)-Water Temperature (C)]]*OO[[#This Row],[87]]</f>
        <v>5.7455041587075007E-7</v>
      </c>
      <c r="CL100" s="10">
        <f>3/24000000*OO[[#This Row],[146 (07JUL1985 03:00:00)-Water Temperature (C)]]*OO[[#This Row],[88]]</f>
        <v>4.7327580262949994E-7</v>
      </c>
      <c r="CM100" s="10">
        <f>3/24000000*OO[[#This Row],[147 (07JUL1985 06:00:00)-Water Temperature (C)]]*OO[[#This Row],[89]]</f>
        <v>4.1054699091999999E-7</v>
      </c>
      <c r="CN100" s="10">
        <f>3/24000000*OO[[#This Row],[148 (07JUL1985 09:00:00)-Water Temperature (C)]]*OO[[#This Row],[90]]</f>
        <v>4.0192273175999999E-7</v>
      </c>
      <c r="CO100" s="10">
        <f>3/24000000*OO[[#This Row],[149 (07JUL1985 12:00:00)-Water Temperature (C)]]*OO[[#This Row],[91]]</f>
        <v>4.1634800327812496E-7</v>
      </c>
      <c r="CP100" s="10">
        <f>3/24000000*OO[[#This Row],[150 (07JUL1985 15:00:00)-Water Temperature (C)]]*OO[[#This Row],[92]]</f>
        <v>4.4649429300637501E-7</v>
      </c>
      <c r="CQ100" s="10">
        <f>3/24000000*OO[[#This Row],[151 (07JUL1985 18:00:00)-Water Temperature (C)]]*OO[[#This Row],[93]]</f>
        <v>4.8154535046150001E-7</v>
      </c>
      <c r="CR100" s="10">
        <f>3/24000000*OO[[#This Row],[152 (07JUL1985 21:00:00)-Water Temperature (C)]]*OO[[#This Row],[94]]</f>
        <v>4.7025781431750002E-7</v>
      </c>
      <c r="CS100" s="10">
        <f>3/24000000*OO[[#This Row],[153 (08JUL1985 00:00:00)-Water Temperature (C)]]*OO[[#This Row],[95]]</f>
        <v>4.0436943185099999E-7</v>
      </c>
      <c r="CT100" s="10">
        <f>3/24000000*OO[[#This Row],[154 (08JUL1985 03:00:00)-Water Temperature (C)]]*OO[[#This Row],[96]]</f>
        <v>3.6612872606699998E-7</v>
      </c>
      <c r="CU100" s="10">
        <f>3/24000000*OO[[#This Row],[155 (08JUL1985 06:00:00)-Water Temperature (C)]]*OO[[#This Row],[97]]</f>
        <v>3.5851754757874993E-7</v>
      </c>
      <c r="CV100" s="10">
        <f>3/24000000*OO[[#This Row],[156 (08JUL1985 09:00:00)-Water Temperature (C)]]*OO[[#This Row],[98]]</f>
        <v>3.7608146650575002E-7</v>
      </c>
      <c r="CW100" s="10">
        <f>3/24000000*OO[[#This Row],[157 (08JUL1985 12:00:00)-Water Temperature (C)]]*OO[[#This Row],[99]]</f>
        <v>3.8427820998525E-7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5.2872254853834619E-34</v>
      </c>
      <c r="E101" s="10">
        <f>3/24*OO[[#This Row],[61 (26JUN1985 12:00:00)-Water Temperature (C)]]*OO[[#This Row],[3]]/SUM(OO[3])</f>
        <v>1.8006287948844764E-22</v>
      </c>
      <c r="F101" s="10">
        <f>3/24*OO[[#This Row],[62 (26JUN1985 15:00:00)-Water Temperature (C)]]*OO[[#This Row],[4]]/SUM(OO[4])</f>
        <v>2.8607573782669633E-12</v>
      </c>
      <c r="G101" s="10">
        <f>3/24*OO[[#This Row],[63 (26JUN1985 18:00:00)-Water Temperature (C)]]*OO[[#This Row],[5]]/SUM(OO[5])</f>
        <v>1.8467507465650996E-6</v>
      </c>
      <c r="H101" s="10">
        <f>3/24*OO[[#This Row],[64 (26JUN1985 21:00:00)-Water Temperature (C)]]*OO[[#This Row],[6]]/SUM(OO[6])</f>
        <v>6.5345351974467831E-4</v>
      </c>
      <c r="I101" s="10">
        <f>3/24*OO[[#This Row],[65 (27JUN1985 00:00:00)-Water Temperature (C)]]*OO[[#This Row],[7]]/SUM(OO[7])</f>
        <v>1.2404905775395205E-2</v>
      </c>
      <c r="J101" s="10">
        <f>3/24*OO[[#This Row],[66 (27JUN1985 03:00:00)-Water Temperature (C)]]*OO[[#This Row],[8]]/SUM(OO[8])</f>
        <v>4.724109099621094E-2</v>
      </c>
      <c r="K101" s="10">
        <f>3/24*OO[[#This Row],[67 (27JUN1985 06:00:00)-Water Temperature (C)]]*OO[[#This Row],[9]]/SUM(OO[9])</f>
        <v>6.6419121149655383E-2</v>
      </c>
      <c r="L101" s="10">
        <f>3/24*OO[[#This Row],[68 (27JUN1985 09:00:00)-Water Temperature (C)]]*OO[[#This Row],[10]]/SUM(OO[10])</f>
        <v>5.0875493714732885E-2</v>
      </c>
      <c r="M101" s="10">
        <f>3/24*OO[[#This Row],[69 (27JUN1985 12:00:00)-Water Temperature (C)]]*OO[[#This Row],[11]]/SUM(OO[11])</f>
        <v>2.4174181517239605E-2</v>
      </c>
      <c r="N101" s="10">
        <f>3/24*OO[[#This Row],[70 (27JUN1985 15:00:00)-Water Temperature (C)]]*OO[[#This Row],[12]]/SUM(OO[12])</f>
        <v>7.8466793462091382E-3</v>
      </c>
      <c r="O101" s="10">
        <f>3/24*OO[[#This Row],[71 (27JUN1985 18:00:00)-Water Temperature (C)]]*OO[[#This Row],[13]]/SUM(OO[13])</f>
        <v>1.9491477638827457E-3</v>
      </c>
      <c r="P101" s="10">
        <f>3/24*OO[[#This Row],[72 (27JUN1985 21:00:00)-Water Temperature (C)]]*OO[[#This Row],[14]]/SUM(OO[14])</f>
        <v>4.0390079563907909E-4</v>
      </c>
      <c r="Q101" s="10">
        <f>3/24*OO[[#This Row],[73 (28JUN1985 00:00:00)-Water Temperature (C)]]*OO[[#This Row],[15]]/SUM(OO[15])</f>
        <v>8.7912199870010714E-5</v>
      </c>
      <c r="R101" s="10">
        <f>3/24*OO[[#This Row],[74 (28JUN1985 03:00:00)-Water Temperature (C)]]*OO[[#This Row],[16]]/SUM(OO[16])</f>
        <v>3.0437460824935764E-5</v>
      </c>
      <c r="S101" s="10">
        <f>3/24*OO[[#This Row],[75 (28JUN1985 06:00:00)-Water Temperature (C)]]*OO[[#This Row],[17]]/SUM(OO[17])</f>
        <v>2.157638592151079E-5</v>
      </c>
      <c r="T101" s="10">
        <f>3/24*OO[[#This Row],[76 (28JUN1985 09:00:00)-Water Temperature (C)]]*OO[[#This Row],[18]]/SUM(OO[18])</f>
        <v>2.4911437724667238E-5</v>
      </c>
      <c r="U101" s="10">
        <f>3/24*OO[[#This Row],[77 (28JUN1985 12:00:00)-Water Temperature (C)]]*OO[[#This Row],[19]]/SUM(OO[19])</f>
        <v>3.0870619362129361E-5</v>
      </c>
      <c r="V101" s="10">
        <f>3/24000000*OO[[#This Row],[78 (28JUN1985 15:00:00)-Water Temperature (C)]]*OO[[#This Row],[20]]</f>
        <v>3.4087391763400001E-5</v>
      </c>
      <c r="W101" s="10">
        <f>3/24000000*OO[[#This Row],[79 (28JUN1985 18:00:00)-Water Temperature (C)]]*OO[[#This Row],[21]]</f>
        <v>3.3776710343324997E-5</v>
      </c>
      <c r="X101" s="10">
        <f>3/24000000*OO[[#This Row],[80 (28JUN1985 21:00:00)-Water Temperature (C)]]*OO[[#This Row],[22]]</f>
        <v>2.9766553987687497E-5</v>
      </c>
      <c r="Y101" s="10">
        <f>3/24000000*OO[[#This Row],[81 (29JUN1985 00:00:00)-Water Temperature (C)]]*OO[[#This Row],[23]]</f>
        <v>2.4659551123657499E-5</v>
      </c>
      <c r="Z101" s="10">
        <f>3/24000000*OO[[#This Row],[82 (29JUN1985 03:00:00)-Water Temperature (C)]]*OO[[#This Row],[24]]</f>
        <v>2.0348789908904998E-5</v>
      </c>
      <c r="AA101" s="10">
        <f>3/24000000*OO[[#This Row],[83 (29JUN1985 06:00:00)-Water Temperature (C)]]*OO[[#This Row],[25]]</f>
        <v>1.6984317999165E-5</v>
      </c>
      <c r="AB101" s="10">
        <f>3/24000000*OO[[#This Row],[84 (29JUN1985 09:00:00)-Water Temperature (C)]]*OO[[#This Row],[26]]</f>
        <v>1.5073119493020001E-5</v>
      </c>
      <c r="AC101" s="10">
        <f>3/24000000*OO[[#This Row],[85 (29JUN1985 12:00:00)-Water Temperature (C)]]*OO[[#This Row],[27]]</f>
        <v>1.3629064124835E-5</v>
      </c>
      <c r="AD101" s="10">
        <f>3/24000000*OO[[#This Row],[86 (29JUN1985 15:00:00)-Water Temperature (C)]]*OO[[#This Row],[28]]</f>
        <v>1.2230539534400001E-5</v>
      </c>
      <c r="AE101" s="10">
        <f>3/24000000*OO[[#This Row],[88 (29JUN1985 21:00:00)-Water Temperature (C)]]*OO[[#This Row],[30]]</f>
        <v>8.0708880873574993E-6</v>
      </c>
      <c r="AF101" s="10">
        <f>3/24000000*OO[[#This Row],[88 (29JUN1985 21:00:00)-Water Temperature (C)]]*OO[[#This Row],[30]]</f>
        <v>8.0708880873574993E-6</v>
      </c>
      <c r="AG101" s="10">
        <f>3/24000000*OO[[#This Row],[89 (30JUN1985 00:00:00)-Water Temperature (C)]]*OO[[#This Row],[31]]</f>
        <v>5.8800949688112502E-6</v>
      </c>
      <c r="AH101" s="10">
        <f>3/24000000*OO[[#This Row],[90 (30JUN1985 03:00:00)-Water Temperature (C)]]*OO[[#This Row],[32]]</f>
        <v>4.9045752560099997E-6</v>
      </c>
      <c r="AI101" s="10">
        <f>3/24000000*OO[[#This Row],[91 (30JUN1985 06:00:00)-Water Temperature (C)]]*OO[[#This Row],[33]]</f>
        <v>4.6044423784799997E-6</v>
      </c>
      <c r="AJ101" s="10">
        <f>3/24000000*OO[[#This Row],[92 (30JUN1985 09:00:00)-Water Temperature (C)]]*OO[[#This Row],[34]]</f>
        <v>4.5265415478074992E-6</v>
      </c>
      <c r="AK101" s="10">
        <f>3/24000000*OO[[#This Row],[93 (30JUN1985 12:00:00)-Water Temperature (C)]]*OO[[#This Row],[35]]</f>
        <v>4.6030047772274992E-6</v>
      </c>
      <c r="AL101" s="10">
        <f>3/24000000*OO[[#This Row],[94 (30JUN1985 15:00:00)-Water Temperature (C)]]*OO[[#This Row],[36]]</f>
        <v>4.9256171436074996E-6</v>
      </c>
      <c r="AM101" s="10">
        <f>3/24000000*OO[[#This Row],[95 (30JUN1985 18:00:00)-Water Temperature (C)]]*OO[[#This Row],[37]]</f>
        <v>5.0864112758187501E-6</v>
      </c>
      <c r="AN101" s="10">
        <f>3/24000000*OO[[#This Row],[96 (30JUN1985 21:00:00)-Water Temperature (C)]]*OO[[#This Row],[38]]</f>
        <v>4.6016106624136249E-6</v>
      </c>
      <c r="AO101" s="10">
        <f>3/24000000*OO[[#This Row],[97 (01JUL1985 00:00:00)-Water Temperature (C)]]*OO[[#This Row],[39]]</f>
        <v>3.8353490955000004E-6</v>
      </c>
      <c r="AP101" s="10">
        <f>3/24000000*OO[[#This Row],[98 (01JUL1985 03:00:00)-Water Temperature (C)]]*OO[[#This Row],[40]]</f>
        <v>3.2999147005854996E-6</v>
      </c>
      <c r="AQ101" s="10">
        <f>3/24000000*OO[[#This Row],[99 (01JUL1985 06:00:00)-Water Temperature (C)]]*OO[[#This Row],[41]]</f>
        <v>3.0224539497599999E-6</v>
      </c>
      <c r="AR101" s="10">
        <f>3/24000000*OO[[#This Row],[100 (01JUL1985 09:00:00)-Water Temperature (C)]]*OO[[#This Row],[42]]</f>
        <v>2.9763400909094997E-6</v>
      </c>
      <c r="AS101" s="10">
        <f>3/24000000*OO[[#This Row],[101 (01JUL1985 12:00:00)-Water Temperature (C)]]*OO[[#This Row],[43]]</f>
        <v>3.0149459477199997E-6</v>
      </c>
      <c r="AT101" s="10">
        <f>3/24000000*OO[[#This Row],[102 (01JUL1985 15:00:00)-Water Temperature (C)]]*OO[[#This Row],[44]]</f>
        <v>3.0353039709439994E-6</v>
      </c>
      <c r="AU101" s="10">
        <f>3/24000000*OO[[#This Row],[103 (01JUL1985 18:00:00)-Water Temperature (C)]]*OO[[#This Row],[45]]</f>
        <v>2.9068450396362495E-6</v>
      </c>
      <c r="AV101" s="10">
        <f>3/24000000*OO[[#This Row],[104 (01JUL1985 21:00:00)-Water Temperature (C)]]*OO[[#This Row],[46]]</f>
        <v>2.6506086780599996E-6</v>
      </c>
      <c r="AW101" s="10">
        <f>3/24000000*OO[[#This Row],[105 (02JUL1985 00:00:00)-Water Temperature (C)]]*OO[[#This Row],[47]]</f>
        <v>2.2981026870490002E-6</v>
      </c>
      <c r="AX101" s="10">
        <f>3/24000000*OO[[#This Row],[106 (02JUL1985 03:00:00)-Water Temperature (C)]]*OO[[#This Row],[48]]</f>
        <v>1.9607416865361248E-6</v>
      </c>
      <c r="AY101" s="10">
        <f>3/24000000*OO[[#This Row],[107 (02JUL1985 06:00:00)-Water Temperature (C)]]*OO[[#This Row],[49]]</f>
        <v>1.7148784466707496E-6</v>
      </c>
      <c r="AZ101" s="10">
        <f>3/24000000*OO[[#This Row],[108 (02JUL1985 09:00:00)-Water Temperature (C)]]*OO[[#This Row],[50]]</f>
        <v>1.7110185454556248E-6</v>
      </c>
      <c r="BA101" s="10">
        <f>3/24000000*OO[[#This Row],[109 (02JUL1985 12:00:00)-Water Temperature (C)]]*OO[[#This Row],[51]]</f>
        <v>1.8286245109039999E-6</v>
      </c>
      <c r="BB101" s="10">
        <f>3/24000000*OO[[#This Row],[110 (02JUL1985 15:00:00)-Water Temperature (C)]]*OO[[#This Row],[52]]</f>
        <v>1.9351765857228746E-6</v>
      </c>
      <c r="BC101" s="10">
        <f>3/24000000*OO[[#This Row],[111 (02JUL1985 18:00:00)-Water Temperature (C)]]*OO[[#This Row],[53]]</f>
        <v>1.9485214574874999E-6</v>
      </c>
      <c r="BD101" s="10">
        <f>3/24000000*OO[[#This Row],[112 (02JUL1985 21:00:00)-Water Temperature (C)]]*OO[[#This Row],[54]]</f>
        <v>1.7612259165279999E-6</v>
      </c>
      <c r="BE101" s="10">
        <f>3/24000000*OO[[#This Row],[113 (03JUL1985 00:00:00)-Water Temperature (C)]]*OO[[#This Row],[55]]</f>
        <v>1.5435166153208749E-6</v>
      </c>
      <c r="BF101" s="10">
        <f>3/24000000*OO[[#This Row],[114 (03JUL1985 03:00:00)-Water Temperature (C)]]*OO[[#This Row],[56]]</f>
        <v>1.4262510771119999E-6</v>
      </c>
      <c r="BG101" s="10">
        <f>3/24000000*OO[[#This Row],[115 (03JUL1985 06:00:00)-Water Temperature (C)]]*OO[[#This Row],[57]]</f>
        <v>1.377391911013375E-6</v>
      </c>
      <c r="BH101" s="10">
        <f>3/24000000*OO[[#This Row],[116 (03JUL1985 09:00:00)-Water Temperature (C)]]*OO[[#This Row],[58]]</f>
        <v>1.4655863494352499E-6</v>
      </c>
      <c r="BI101" s="10">
        <f>3/24000000*OO[[#This Row],[117 (03JUL1985 12:00:00)-Water Temperature (C)]]*OO[[#This Row],[59]]</f>
        <v>1.6897863071283751E-6</v>
      </c>
      <c r="BJ101" s="10">
        <f>3/24000000*OO[[#This Row],[118 (03JUL1985 15:00:00)-Water Temperature (C)]]*OO[[#This Row],[60]]</f>
        <v>1.8984755461402497E-6</v>
      </c>
      <c r="BK101" s="10">
        <f>3/24000000*OO[[#This Row],[119 (03JUL1985 18:00:00)-Water Temperature (C)]]*OO[[#This Row],[61]]</f>
        <v>1.8940773268942499E-6</v>
      </c>
      <c r="BL101" s="10">
        <f>3/24000000*OO[[#This Row],[120 (03JUL1985 21:00:00)-Water Temperature (C)]]*OO[[#This Row],[62]]</f>
        <v>1.6914599723711248E-6</v>
      </c>
      <c r="BM101" s="10">
        <f>3/24000000*OO[[#This Row],[121 (04JUL1985 00:00:00)-Water Temperature (C)]]*OO[[#This Row],[63]]</f>
        <v>1.48573280973E-6</v>
      </c>
      <c r="BN101" s="10">
        <f>3/24000000*OO[[#This Row],[122 (04JUL1985 03:00:00)-Water Temperature (C)]]*OO[[#This Row],[64]]</f>
        <v>1.3823774936152503E-6</v>
      </c>
      <c r="BO101" s="10">
        <f>3/24000000*OO[[#This Row],[123 (04JUL1985 06:00:00)-Water Temperature (C)]]*OO[[#This Row],[65]]</f>
        <v>1.3283233553480001E-6</v>
      </c>
      <c r="BP101" s="10">
        <f>3/24000000*OO[[#This Row],[124 (04JUL1985 09:00:00)-Water Temperature (C)]]*OO[[#This Row],[66]]</f>
        <v>1.3456707986754999E-6</v>
      </c>
      <c r="BQ101" s="10">
        <f>3/24000000*OO[[#This Row],[125 (04JUL1985 12:00:00)-Water Temperature (C)]]*OO[[#This Row],[67]]</f>
        <v>1.3609448996049997E-6</v>
      </c>
      <c r="BR101" s="10">
        <f>3/24000000*OO[[#This Row],[126 (04JUL1985 15:00:00)-Water Temperature (C)]]*OO[[#This Row],[68]]</f>
        <v>1.2896176161106251E-6</v>
      </c>
      <c r="BS101" s="10">
        <f>3/24000000*OO[[#This Row],[127 (04JUL1985 18:00:00)-Water Temperature (C)]]*OO[[#This Row],[69]]</f>
        <v>1.1796896959125E-6</v>
      </c>
      <c r="BT101" s="10">
        <f>3/24000000*OO[[#This Row],[128 (04JUL1985 21:00:00)-Water Temperature (C)]]*OO[[#This Row],[70]]</f>
        <v>1.0620747078735002E-6</v>
      </c>
      <c r="BU101" s="10">
        <f>3/24000000*OO[[#This Row],[129 (05JUL1985 00:00:00)-Water Temperature (C)]]*OO[[#This Row],[71]]</f>
        <v>9.0349679129412501E-7</v>
      </c>
      <c r="BV101" s="10">
        <f>3/24000000*OO[[#This Row],[130 (05JUL1985 03:00:00)-Water Temperature (C)]]*OO[[#This Row],[72]]</f>
        <v>7.4263434322349997E-7</v>
      </c>
      <c r="BW101" s="10">
        <f>3/24000000*OO[[#This Row],[131 (05JUL1985 06:00:00)-Water Temperature (C)]]*OO[[#This Row],[73]]</f>
        <v>6.2274598459199993E-7</v>
      </c>
      <c r="BX101" s="10">
        <f>3/24000000*OO[[#This Row],[132 (05JUL1985 09:00:00)-Water Temperature (C)]]*OO[[#This Row],[74]]</f>
        <v>6.1477162914374999E-7</v>
      </c>
      <c r="BY101" s="10">
        <f>3/24000000*OO[[#This Row],[133 (05JUL1985 12:00:00)-Water Temperature (C)]]*OO[[#This Row],[75]]</f>
        <v>7.4472401825000001E-7</v>
      </c>
      <c r="BZ101" s="10">
        <f>3/24000000*OO[[#This Row],[134 (05JUL1985 15:00:00)-Water Temperature (C)]]*OO[[#This Row],[76]]</f>
        <v>9.1236784525075E-7</v>
      </c>
      <c r="CA101" s="10">
        <f>3/24000000*OO[[#This Row],[135 (05JUL1985 18:00:00)-Water Temperature (C)]]*OO[[#This Row],[77]]</f>
        <v>9.5462766701812505E-7</v>
      </c>
      <c r="CB101" s="10">
        <f>3/24000000*OO[[#This Row],[136 (05JUL1985 21:00:00)-Water Temperature (C)]]*OO[[#This Row],[78]]</f>
        <v>8.4950797581499996E-7</v>
      </c>
      <c r="CC101" s="10">
        <f>3/24000000*OO[[#This Row],[137 (06JUL1985 00:00:00)-Water Temperature (C)]]*OO[[#This Row],[79]]</f>
        <v>7.4990704398750006E-7</v>
      </c>
      <c r="CD101" s="10">
        <f>3/24000000*OO[[#This Row],[138 (06JUL1985 03:00:00)-Water Temperature (C)]]*OO[[#This Row],[80]]</f>
        <v>7.362004233205E-7</v>
      </c>
      <c r="CE101" s="10">
        <f>3/24000000*OO[[#This Row],[139 (06JUL1985 06:00:00)-Water Temperature (C)]]*OO[[#This Row],[81]]</f>
        <v>7.4577718082962498E-7</v>
      </c>
      <c r="CF101" s="10">
        <f>3/24000000*OO[[#This Row],[140 (06JUL1985 09:00:00)-Water Temperature (C)]]*OO[[#This Row],[82]]</f>
        <v>7.5878050309800006E-7</v>
      </c>
      <c r="CG101" s="10">
        <f>3/24000000*OO[[#This Row],[141 (06JUL1985 12:00:00)-Water Temperature (C)]]*OO[[#This Row],[83]]</f>
        <v>7.8050860274400002E-7</v>
      </c>
      <c r="CH101" s="10">
        <f>3/24000000*OO[[#This Row],[142 (06JUL1985 15:00:00)-Water Temperature (C)]]*OO[[#This Row],[84]]</f>
        <v>7.7780246831099995E-7</v>
      </c>
      <c r="CI101" s="10">
        <f>3/24000000*OO[[#This Row],[143 (06JUL1985 18:00:00)-Water Temperature (C)]]*OO[[#This Row],[85]]</f>
        <v>7.4510821357499996E-7</v>
      </c>
      <c r="CJ101" s="10">
        <f>3/24000000*OO[[#This Row],[144 (06JUL1985 21:00:00)-Water Temperature (C)]]*OO[[#This Row],[86]]</f>
        <v>6.7965327175862498E-7</v>
      </c>
      <c r="CK101" s="10">
        <f>3/24000000*OO[[#This Row],[145 (07JUL1985 00:00:00)-Water Temperature (C)]]*OO[[#This Row],[87]]</f>
        <v>5.7110155394174991E-7</v>
      </c>
      <c r="CL101" s="10">
        <f>3/24000000*OO[[#This Row],[146 (07JUL1985 03:00:00)-Water Temperature (C)]]*OO[[#This Row],[88]]</f>
        <v>4.6957697413725002E-7</v>
      </c>
      <c r="CM101" s="10">
        <f>3/24000000*OO[[#This Row],[147 (07JUL1985 06:00:00)-Water Temperature (C)]]*OO[[#This Row],[89]]</f>
        <v>4.0521001097349994E-7</v>
      </c>
      <c r="CN101" s="10">
        <f>3/24000000*OO[[#This Row],[148 (07JUL1985 09:00:00)-Water Temperature (C)]]*OO[[#This Row],[90]]</f>
        <v>3.9439738175124995E-7</v>
      </c>
      <c r="CO101" s="10">
        <f>3/24000000*OO[[#This Row],[149 (07JUL1985 12:00:00)-Water Temperature (C)]]*OO[[#This Row],[91]]</f>
        <v>4.0814077918074992E-7</v>
      </c>
      <c r="CP101" s="10">
        <f>3/24000000*OO[[#This Row],[150 (07JUL1985 15:00:00)-Water Temperature (C)]]*OO[[#This Row],[92]]</f>
        <v>4.3811593895212495E-7</v>
      </c>
      <c r="CQ101" s="10">
        <f>3/24000000*OO[[#This Row],[151 (07JUL1985 18:00:00)-Water Temperature (C)]]*OO[[#This Row],[93]]</f>
        <v>4.7363276266350002E-7</v>
      </c>
      <c r="CR101" s="10">
        <f>3/24000000*OO[[#This Row],[152 (07JUL1985 21:00:00)-Water Temperature (C)]]*OO[[#This Row],[94]]</f>
        <v>4.6391260962375005E-7</v>
      </c>
      <c r="CS101" s="10">
        <f>3/24000000*OO[[#This Row],[153 (08JUL1985 00:00:00)-Water Temperature (C)]]*OO[[#This Row],[95]]</f>
        <v>3.9965012233499997E-7</v>
      </c>
      <c r="CT101" s="10">
        <f>3/24000000*OO[[#This Row],[154 (08JUL1985 03:00:00)-Water Temperature (C)]]*OO[[#This Row],[96]]</f>
        <v>3.5786111797549992E-7</v>
      </c>
      <c r="CU101" s="10">
        <f>3/24000000*OO[[#This Row],[155 (08JUL1985 06:00:00)-Water Temperature (C)]]*OO[[#This Row],[97]]</f>
        <v>3.4898615610512503E-7</v>
      </c>
      <c r="CV101" s="10">
        <f>3/24000000*OO[[#This Row],[156 (08JUL1985 09:00:00)-Water Temperature (C)]]*OO[[#This Row],[98]]</f>
        <v>3.663714878215E-7</v>
      </c>
      <c r="CW101" s="10">
        <f>3/24000000*OO[[#This Row],[157 (08JUL1985 12:00:00)-Water Temperature (C)]]*OO[[#This Row],[99]]</f>
        <v>3.75751198254E-7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9.4560327828213336E-35</v>
      </c>
      <c r="E102" s="10">
        <f>3/24*OO[[#This Row],[61 (26JUN1985 12:00:00)-Water Temperature (C)]]*OO[[#This Row],[3]]/SUM(OO[3])</f>
        <v>4.0599101554145917E-23</v>
      </c>
      <c r="F102" s="10">
        <f>3/24*OO[[#This Row],[62 (26JUN1985 15:00:00)-Water Temperature (C)]]*OO[[#This Row],[4]]/SUM(OO[4])</f>
        <v>6.4464785662545574E-13</v>
      </c>
      <c r="G102" s="10">
        <f>3/24*OO[[#This Row],[63 (26JUN1985 18:00:00)-Water Temperature (C)]]*OO[[#This Row],[5]]/SUM(OO[5])</f>
        <v>9.9993942824745288E-7</v>
      </c>
      <c r="H102" s="10">
        <f>3/24*OO[[#This Row],[64 (26JUN1985 21:00:00)-Water Temperature (C)]]*OO[[#This Row],[6]]/SUM(OO[6])</f>
        <v>4.7314928172534126E-4</v>
      </c>
      <c r="I102" s="10">
        <f>3/24*OO[[#This Row],[65 (27JUN1985 00:00:00)-Water Temperature (C)]]*OO[[#This Row],[7]]/SUM(OO[7])</f>
        <v>1.0562188127869137E-2</v>
      </c>
      <c r="J102" s="10">
        <f>3/24*OO[[#This Row],[66 (27JUN1985 03:00:00)-Water Temperature (C)]]*OO[[#This Row],[8]]/SUM(OO[8])</f>
        <v>4.4719316316044325E-2</v>
      </c>
      <c r="K102" s="10">
        <f>3/24*OO[[#This Row],[67 (27JUN1985 06:00:00)-Water Temperature (C)]]*OO[[#This Row],[9]]/SUM(OO[9])</f>
        <v>6.799206398716412E-2</v>
      </c>
      <c r="L102" s="10">
        <f>3/24*OO[[#This Row],[68 (27JUN1985 09:00:00)-Water Temperature (C)]]*OO[[#This Row],[10]]/SUM(OO[10])</f>
        <v>5.5272381629426603E-2</v>
      </c>
      <c r="M102" s="10">
        <f>3/24*OO[[#This Row],[69 (27JUN1985 12:00:00)-Water Temperature (C)]]*OO[[#This Row],[11]]/SUM(OO[11])</f>
        <v>2.7530221480438495E-2</v>
      </c>
      <c r="N102" s="10">
        <f>3/24*OO[[#This Row],[70 (27JUN1985 15:00:00)-Water Temperature (C)]]*OO[[#This Row],[12]]/SUM(OO[12])</f>
        <v>9.236425682220481E-3</v>
      </c>
      <c r="O102" s="10">
        <f>3/24*OO[[#This Row],[71 (27JUN1985 18:00:00)-Water Temperature (C)]]*OO[[#This Row],[13]]/SUM(OO[13])</f>
        <v>2.3349429547951188E-3</v>
      </c>
      <c r="P102" s="10">
        <f>3/24*OO[[#This Row],[72 (27JUN1985 21:00:00)-Water Temperature (C)]]*OO[[#This Row],[14]]/SUM(OO[14])</f>
        <v>4.8569480191693423E-4</v>
      </c>
      <c r="Q102" s="10">
        <f>3/24*OO[[#This Row],[73 (28JUN1985 00:00:00)-Water Temperature (C)]]*OO[[#This Row],[15]]/SUM(OO[15])</f>
        <v>1.0324788698167713E-4</v>
      </c>
      <c r="R102" s="10">
        <f>3/24*OO[[#This Row],[74 (28JUN1985 03:00:00)-Water Temperature (C)]]*OO[[#This Row],[16]]/SUM(OO[16])</f>
        <v>3.3439780277188716E-5</v>
      </c>
      <c r="S102" s="10">
        <f>3/24*OO[[#This Row],[75 (28JUN1985 06:00:00)-Water Temperature (C)]]*OO[[#This Row],[17]]/SUM(OO[17])</f>
        <v>2.2136491699715154E-5</v>
      </c>
      <c r="T102" s="10">
        <f>3/24*OO[[#This Row],[76 (28JUN1985 09:00:00)-Water Temperature (C)]]*OO[[#This Row],[18]]/SUM(OO[18])</f>
        <v>2.4917491090330289E-5</v>
      </c>
      <c r="U102" s="10">
        <f>3/24*OO[[#This Row],[77 (28JUN1985 12:00:00)-Water Temperature (C)]]*OO[[#This Row],[19]]/SUM(OO[19])</f>
        <v>3.0921982306301456E-5</v>
      </c>
      <c r="V102" s="10">
        <f>3/24000000*OO[[#This Row],[78 (28JUN1985 15:00:00)-Water Temperature (C)]]*OO[[#This Row],[20]]</f>
        <v>3.4520996411399999E-5</v>
      </c>
      <c r="W102" s="10">
        <f>3/24000000*OO[[#This Row],[79 (28JUN1985 18:00:00)-Water Temperature (C)]]*OO[[#This Row],[21]]</f>
        <v>3.4320456578100004E-5</v>
      </c>
      <c r="X102" s="10">
        <f>3/24000000*OO[[#This Row],[80 (28JUN1985 21:00:00)-Water Temperature (C)]]*OO[[#This Row],[22]]</f>
        <v>3.0468216415049998E-5</v>
      </c>
      <c r="Y102" s="10">
        <f>3/24000000*OO[[#This Row],[81 (29JUN1985 00:00:00)-Water Temperature (C)]]*OO[[#This Row],[23]]</f>
        <v>2.5234794730034998E-5</v>
      </c>
      <c r="Z102" s="10">
        <f>3/24000000*OO[[#This Row],[82 (29JUN1985 03:00:00)-Water Temperature (C)]]*OO[[#This Row],[24]]</f>
        <v>2.0797862616089999E-5</v>
      </c>
      <c r="AA102" s="10">
        <f>3/24000000*OO[[#This Row],[83 (29JUN1985 06:00:00)-Water Temperature (C)]]*OO[[#This Row],[25]]</f>
        <v>1.737139533845625E-5</v>
      </c>
      <c r="AB102" s="10">
        <f>3/24000000*OO[[#This Row],[84 (29JUN1985 09:00:00)-Water Temperature (C)]]*OO[[#This Row],[26]]</f>
        <v>1.5460761299564999E-5</v>
      </c>
      <c r="AC102" s="10">
        <f>3/24000000*OO[[#This Row],[85 (29JUN1985 12:00:00)-Water Temperature (C)]]*OO[[#This Row],[27]]</f>
        <v>1.4083809586104999E-5</v>
      </c>
      <c r="AD102" s="10">
        <f>3/24000000*OO[[#This Row],[86 (29JUN1985 15:00:00)-Water Temperature (C)]]*OO[[#This Row],[28]]</f>
        <v>1.2716177679535E-5</v>
      </c>
      <c r="AE102" s="10">
        <f>3/24000000*OO[[#This Row],[88 (29JUN1985 21:00:00)-Water Temperature (C)]]*OO[[#This Row],[30]]</f>
        <v>8.3601107960850002E-6</v>
      </c>
      <c r="AF102" s="10">
        <f>3/24000000*OO[[#This Row],[88 (29JUN1985 21:00:00)-Water Temperature (C)]]*OO[[#This Row],[30]]</f>
        <v>8.3601107960850002E-6</v>
      </c>
      <c r="AG102" s="10">
        <f>3/24000000*OO[[#This Row],[89 (30JUN1985 00:00:00)-Water Temperature (C)]]*OO[[#This Row],[31]]</f>
        <v>6.0447309557812503E-6</v>
      </c>
      <c r="AH102" s="10">
        <f>3/24000000*OO[[#This Row],[90 (30JUN1985 03:00:00)-Water Temperature (C)]]*OO[[#This Row],[32]]</f>
        <v>4.9603318376150001E-6</v>
      </c>
      <c r="AI102" s="10">
        <f>3/24000000*OO[[#This Row],[91 (30JUN1985 06:00:00)-Water Temperature (C)]]*OO[[#This Row],[33]]</f>
        <v>4.629338730913749E-6</v>
      </c>
      <c r="AJ102" s="10">
        <f>3/24000000*OO[[#This Row],[92 (30JUN1985 09:00:00)-Water Temperature (C)]]*OO[[#This Row],[34]]</f>
        <v>4.5549311880275E-6</v>
      </c>
      <c r="AK102" s="10">
        <f>3/24000000*OO[[#This Row],[93 (30JUN1985 12:00:00)-Water Temperature (C)]]*OO[[#This Row],[35]]</f>
        <v>4.6448209798799994E-6</v>
      </c>
      <c r="AL102" s="10">
        <f>3/24000000*OO[[#This Row],[94 (30JUN1985 15:00:00)-Water Temperature (C)]]*OO[[#This Row],[36]]</f>
        <v>4.9776978817225005E-6</v>
      </c>
      <c r="AM102" s="10">
        <f>3/24000000*OO[[#This Row],[95 (30JUN1985 18:00:00)-Water Temperature (C)]]*OO[[#This Row],[37]]</f>
        <v>5.152208788019999E-6</v>
      </c>
      <c r="AN102" s="10">
        <f>3/24000000*OO[[#This Row],[96 (30JUN1985 21:00:00)-Water Temperature (C)]]*OO[[#This Row],[38]]</f>
        <v>4.67479954579275E-6</v>
      </c>
      <c r="AO102" s="10">
        <f>3/24000000*OO[[#This Row],[97 (01JUL1985 00:00:00)-Water Temperature (C)]]*OO[[#This Row],[39]]</f>
        <v>3.9041485932252498E-6</v>
      </c>
      <c r="AP102" s="10">
        <f>3/24000000*OO[[#This Row],[98 (01JUL1985 03:00:00)-Water Temperature (C)]]*OO[[#This Row],[40]]</f>
        <v>3.3386035358058751E-6</v>
      </c>
      <c r="AQ102" s="10">
        <f>3/24000000*OO[[#This Row],[99 (01JUL1985 06:00:00)-Water Temperature (C)]]*OO[[#This Row],[41]]</f>
        <v>3.0493018335436248E-6</v>
      </c>
      <c r="AR102" s="10">
        <f>3/24000000*OO[[#This Row],[100 (01JUL1985 09:00:00)-Water Temperature (C)]]*OO[[#This Row],[42]]</f>
        <v>3.0013488586494997E-6</v>
      </c>
      <c r="AS102" s="10">
        <f>3/24000000*OO[[#This Row],[101 (01JUL1985 12:00:00)-Water Temperature (C)]]*OO[[#This Row],[43]]</f>
        <v>3.0442003714814999E-6</v>
      </c>
      <c r="AT102" s="10">
        <f>3/24000000*OO[[#This Row],[102 (01JUL1985 15:00:00)-Water Temperature (C)]]*OO[[#This Row],[44]]</f>
        <v>3.0678419522069994E-6</v>
      </c>
      <c r="AU102" s="10">
        <f>3/24000000*OO[[#This Row],[103 (01JUL1985 18:00:00)-Water Temperature (C)]]*OO[[#This Row],[45]]</f>
        <v>2.9395783221555001E-6</v>
      </c>
      <c r="AV102" s="10">
        <f>3/24000000*OO[[#This Row],[104 (01JUL1985 21:00:00)-Water Temperature (C)]]*OO[[#This Row],[46]]</f>
        <v>2.6837664202632496E-6</v>
      </c>
      <c r="AW102" s="10">
        <f>3/24000000*OO[[#This Row],[105 (02JUL1985 00:00:00)-Water Temperature (C)]]*OO[[#This Row],[47]]</f>
        <v>2.3320522518659999E-6</v>
      </c>
      <c r="AX102" s="10">
        <f>3/24000000*OO[[#This Row],[106 (02JUL1985 03:00:00)-Water Temperature (C)]]*OO[[#This Row],[48]]</f>
        <v>1.9904326628937499E-6</v>
      </c>
      <c r="AY102" s="10">
        <f>3/24000000*OO[[#This Row],[107 (02JUL1985 06:00:00)-Water Temperature (C)]]*OO[[#This Row],[49]]</f>
        <v>1.7381303534279998E-6</v>
      </c>
      <c r="AZ102" s="10">
        <f>3/24000000*OO[[#This Row],[108 (02JUL1985 09:00:00)-Water Temperature (C)]]*OO[[#This Row],[50]]</f>
        <v>1.7292477911457497E-6</v>
      </c>
      <c r="BA102" s="10">
        <f>3/24000000*OO[[#This Row],[109 (02JUL1985 12:00:00)-Water Temperature (C)]]*OO[[#This Row],[51]]</f>
        <v>1.8458283407327501E-6</v>
      </c>
      <c r="BB102" s="10">
        <f>3/24000000*OO[[#This Row],[110 (02JUL1985 15:00:00)-Water Temperature (C)]]*OO[[#This Row],[52]]</f>
        <v>1.96127448894225E-6</v>
      </c>
      <c r="BC102" s="10">
        <f>3/24000000*OO[[#This Row],[111 (02JUL1985 18:00:00)-Water Temperature (C)]]*OO[[#This Row],[53]]</f>
        <v>1.973449933745E-6</v>
      </c>
      <c r="BD102" s="10">
        <f>3/24000000*OO[[#This Row],[112 (02JUL1985 21:00:00)-Water Temperature (C)]]*OO[[#This Row],[54]]</f>
        <v>1.7870595619481248E-6</v>
      </c>
      <c r="BE102" s="10">
        <f>3/24000000*OO[[#This Row],[113 (03JUL1985 00:00:00)-Water Temperature (C)]]*OO[[#This Row],[55]]</f>
        <v>1.5611663985209999E-6</v>
      </c>
      <c r="BF102" s="10">
        <f>3/24000000*OO[[#This Row],[114 (03JUL1985 03:00:00)-Water Temperature (C)]]*OO[[#This Row],[56]]</f>
        <v>1.4343227704134999E-6</v>
      </c>
      <c r="BG102" s="10">
        <f>3/24000000*OO[[#This Row],[115 (03JUL1985 06:00:00)-Water Temperature (C)]]*OO[[#This Row],[57]]</f>
        <v>1.3846063589299999E-6</v>
      </c>
      <c r="BH102" s="10">
        <f>3/24000000*OO[[#This Row],[116 (03JUL1985 09:00:00)-Water Temperature (C)]]*OO[[#This Row],[58]]</f>
        <v>1.47443360292025E-6</v>
      </c>
      <c r="BI102" s="10">
        <f>3/24000000*OO[[#This Row],[117 (03JUL1985 12:00:00)-Water Temperature (C)]]*OO[[#This Row],[59]]</f>
        <v>1.7039971211591248E-6</v>
      </c>
      <c r="BJ102" s="10">
        <f>3/24000000*OO[[#This Row],[118 (03JUL1985 15:00:00)-Water Temperature (C)]]*OO[[#This Row],[60]]</f>
        <v>1.9205390976942501E-6</v>
      </c>
      <c r="BK102" s="10">
        <f>3/24000000*OO[[#This Row],[119 (03JUL1985 18:00:00)-Water Temperature (C)]]*OO[[#This Row],[61]]</f>
        <v>1.9211408910316252E-6</v>
      </c>
      <c r="BL102" s="10">
        <f>3/24000000*OO[[#This Row],[120 (03JUL1985 21:00:00)-Water Temperature (C)]]*OO[[#This Row],[62]]</f>
        <v>1.7166158922195E-6</v>
      </c>
      <c r="BM102" s="10">
        <f>3/24000000*OO[[#This Row],[121 (04JUL1985 00:00:00)-Water Temperature (C)]]*OO[[#This Row],[63]]</f>
        <v>1.5014199700106249E-6</v>
      </c>
      <c r="BN102" s="10">
        <f>3/24000000*OO[[#This Row],[122 (04JUL1985 03:00:00)-Water Temperature (C)]]*OO[[#This Row],[64]]</f>
        <v>1.3889964942856252E-6</v>
      </c>
      <c r="BO102" s="10">
        <f>3/24000000*OO[[#This Row],[123 (04JUL1985 06:00:00)-Water Temperature (C)]]*OO[[#This Row],[65]]</f>
        <v>1.33429846164E-6</v>
      </c>
      <c r="BP102" s="10">
        <f>3/24000000*OO[[#This Row],[124 (04JUL1985 09:00:00)-Water Temperature (C)]]*OO[[#This Row],[66]]</f>
        <v>1.353481854659375E-6</v>
      </c>
      <c r="BQ102" s="10">
        <f>3/24000000*OO[[#This Row],[125 (04JUL1985 12:00:00)-Water Temperature (C)]]*OO[[#This Row],[67]]</f>
        <v>1.369628530921875E-6</v>
      </c>
      <c r="BR102" s="10">
        <f>3/24000000*OO[[#This Row],[126 (04JUL1985 15:00:00)-Water Temperature (C)]]*OO[[#This Row],[68]]</f>
        <v>1.302914640892E-6</v>
      </c>
      <c r="BS102" s="10">
        <f>3/24000000*OO[[#This Row],[127 (04JUL1985 18:00:00)-Water Temperature (C)]]*OO[[#This Row],[69]]</f>
        <v>1.191824295585E-6</v>
      </c>
      <c r="BT102" s="10">
        <f>3/24000000*OO[[#This Row],[128 (04JUL1985 21:00:00)-Water Temperature (C)]]*OO[[#This Row],[70]]</f>
        <v>1.0763115405540001E-6</v>
      </c>
      <c r="BU102" s="10">
        <f>3/24000000*OO[[#This Row],[129 (05JUL1985 00:00:00)-Water Temperature (C)]]*OO[[#This Row],[71]]</f>
        <v>9.2026148533124986E-7</v>
      </c>
      <c r="BV102" s="10">
        <f>3/24000000*OO[[#This Row],[130 (05JUL1985 03:00:00)-Water Temperature (C)]]*OO[[#This Row],[72]]</f>
        <v>7.5740844597499991E-7</v>
      </c>
      <c r="BW102" s="10">
        <f>3/24000000*OO[[#This Row],[131 (05JUL1985 06:00:00)-Water Temperature (C)]]*OO[[#This Row],[73]]</f>
        <v>6.3324691661437499E-7</v>
      </c>
      <c r="BX102" s="10">
        <f>3/24000000*OO[[#This Row],[132 (05JUL1985 09:00:00)-Water Temperature (C)]]*OO[[#This Row],[74]]</f>
        <v>6.2159028983999997E-7</v>
      </c>
      <c r="BY102" s="10">
        <f>3/24000000*OO[[#This Row],[133 (05JUL1985 12:00:00)-Water Temperature (C)]]*OO[[#This Row],[75]]</f>
        <v>7.5158347923312499E-7</v>
      </c>
      <c r="BZ102" s="10">
        <f>3/24000000*OO[[#This Row],[134 (05JUL1985 15:00:00)-Water Temperature (C)]]*OO[[#This Row],[76]]</f>
        <v>9.2363781184499983E-7</v>
      </c>
      <c r="CA102" s="10">
        <f>3/24000000*OO[[#This Row],[135 (05JUL1985 18:00:00)-Water Temperature (C)]]*OO[[#This Row],[77]]</f>
        <v>9.6946245309374988E-7</v>
      </c>
      <c r="CB102" s="10">
        <f>3/24000000*OO[[#This Row],[136 (05JUL1985 21:00:00)-Water Temperature (C)]]*OO[[#This Row],[78]]</f>
        <v>8.6314518579225009E-7</v>
      </c>
      <c r="CC102" s="10">
        <f>3/24000000*OO[[#This Row],[137 (06JUL1985 00:00:00)-Water Temperature (C)]]*OO[[#This Row],[79]]</f>
        <v>7.5553552717574994E-7</v>
      </c>
      <c r="CD102" s="10">
        <f>3/24000000*OO[[#This Row],[138 (06JUL1985 03:00:00)-Water Temperature (C)]]*OO[[#This Row],[80]]</f>
        <v>7.3511032607925003E-7</v>
      </c>
      <c r="CE102" s="10">
        <f>3/24000000*OO[[#This Row],[139 (06JUL1985 06:00:00)-Water Temperature (C)]]*OO[[#This Row],[81]]</f>
        <v>7.4558029539512498E-7</v>
      </c>
      <c r="CF102" s="10">
        <f>3/24000000*OO[[#This Row],[140 (06JUL1985 09:00:00)-Water Temperature (C)]]*OO[[#This Row],[82]]</f>
        <v>7.6145196432937497E-7</v>
      </c>
      <c r="CG102" s="10">
        <f>3/24000000*OO[[#This Row],[141 (06JUL1985 12:00:00)-Water Temperature (C)]]*OO[[#This Row],[83]]</f>
        <v>7.8513577264124986E-7</v>
      </c>
      <c r="CH102" s="10">
        <f>3/24000000*OO[[#This Row],[142 (06JUL1985 15:00:00)-Water Temperature (C)]]*OO[[#This Row],[84]]</f>
        <v>7.8368315808374997E-7</v>
      </c>
      <c r="CI102" s="10">
        <f>3/24000000*OO[[#This Row],[143 (06JUL1985 18:00:00)-Water Temperature (C)]]*OO[[#This Row],[85]]</f>
        <v>7.5346940483174998E-7</v>
      </c>
      <c r="CJ102" s="10">
        <f>3/24000000*OO[[#This Row],[144 (06JUL1985 21:00:00)-Water Temperature (C)]]*OO[[#This Row],[86]]</f>
        <v>6.8843603899374998E-7</v>
      </c>
      <c r="CK102" s="10">
        <f>3/24000000*OO[[#This Row],[145 (07JUL1985 00:00:00)-Water Temperature (C)]]*OO[[#This Row],[87]]</f>
        <v>5.8182076407812494E-7</v>
      </c>
      <c r="CL102" s="10">
        <f>3/24000000*OO[[#This Row],[146 (07JUL1985 03:00:00)-Water Temperature (C)]]*OO[[#This Row],[88]]</f>
        <v>4.78049515125E-7</v>
      </c>
      <c r="CM102" s="10">
        <f>3/24000000*OO[[#This Row],[147 (07JUL1985 06:00:00)-Water Temperature (C)]]*OO[[#This Row],[89]]</f>
        <v>4.1091578075974993E-7</v>
      </c>
      <c r="CN102" s="10">
        <f>3/24000000*OO[[#This Row],[148 (07JUL1985 09:00:00)-Water Temperature (C)]]*OO[[#This Row],[90]]</f>
        <v>3.9816982580025002E-7</v>
      </c>
      <c r="CO102" s="10">
        <f>3/24000000*OO[[#This Row],[149 (07JUL1985 12:00:00)-Water Temperature (C)]]*OO[[#This Row],[91]]</f>
        <v>4.1186832178387493E-7</v>
      </c>
      <c r="CP102" s="10">
        <f>3/24000000*OO[[#This Row],[150 (07JUL1985 15:00:00)-Water Temperature (C)]]*OO[[#This Row],[92]]</f>
        <v>4.4258985419950002E-7</v>
      </c>
      <c r="CQ102" s="10">
        <f>3/24000000*OO[[#This Row],[151 (07JUL1985 18:00:00)-Water Temperature (C)]]*OO[[#This Row],[93]]</f>
        <v>4.7933576418924997E-7</v>
      </c>
      <c r="CR102" s="10">
        <f>3/24000000*OO[[#This Row],[152 (07JUL1985 21:00:00)-Water Temperature (C)]]*OO[[#This Row],[94]]</f>
        <v>4.6977366962462494E-7</v>
      </c>
      <c r="CS102" s="10">
        <f>3/24000000*OO[[#This Row],[153 (08JUL1985 00:00:00)-Water Temperature (C)]]*OO[[#This Row],[95]]</f>
        <v>4.0544653965187498E-7</v>
      </c>
      <c r="CT102" s="10">
        <f>3/24000000*OO[[#This Row],[154 (08JUL1985 03:00:00)-Water Temperature (C)]]*OO[[#This Row],[96]]</f>
        <v>3.6002001861250004E-7</v>
      </c>
      <c r="CU102" s="10">
        <f>3/24000000*OO[[#This Row],[155 (08JUL1985 06:00:00)-Water Temperature (C)]]*OO[[#This Row],[97]]</f>
        <v>3.4966032662024997E-7</v>
      </c>
      <c r="CV102" s="10">
        <f>3/24000000*OO[[#This Row],[156 (08JUL1985 09:00:00)-Water Temperature (C)]]*OO[[#This Row],[98]]</f>
        <v>3.6770318723024993E-7</v>
      </c>
      <c r="CW102" s="10">
        <f>3/24000000*OO[[#This Row],[157 (08JUL1985 12:00:00)-Water Temperature (C)]]*OO[[#This Row],[99]]</f>
        <v>3.7769174067624998E-7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1.3792094166959992E-35</v>
      </c>
      <c r="E103" s="10">
        <f>3/24*OO[[#This Row],[61 (26JUN1985 12:00:00)-Water Temperature (C)]]*OO[[#This Row],[3]]/SUM(OO[3])</f>
        <v>7.8028449632802408E-24</v>
      </c>
      <c r="F103" s="10">
        <f>3/24*OO[[#This Row],[62 (26JUN1985 15:00:00)-Water Temperature (C)]]*OO[[#This Row],[4]]/SUM(OO[4])</f>
        <v>1.2436185605503337E-13</v>
      </c>
      <c r="G103" s="10">
        <f>3/24*OO[[#This Row],[63 (26JUN1985 18:00:00)-Water Temperature (C)]]*OO[[#This Row],[5]]/SUM(OO[5])</f>
        <v>5.0571370858151019E-7</v>
      </c>
      <c r="H103" s="10">
        <f>3/24*OO[[#This Row],[64 (26JUN1985 21:00:00)-Water Temperature (C)]]*OO[[#This Row],[6]]/SUM(OO[6])</f>
        <v>3.2414682754841883E-4</v>
      </c>
      <c r="I103" s="10">
        <f>3/24*OO[[#This Row],[65 (27JUN1985 00:00:00)-Water Temperature (C)]]*OO[[#This Row],[7]]/SUM(OO[7])</f>
        <v>8.5390617298875711E-3</v>
      </c>
      <c r="J103" s="10">
        <f>3/24*OO[[#This Row],[66 (27JUN1985 03:00:00)-Water Temperature (C)]]*OO[[#This Row],[8]]/SUM(OO[8])</f>
        <v>4.024751553015498E-2</v>
      </c>
      <c r="K103" s="10">
        <f>3/24*OO[[#This Row],[67 (27JUN1985 06:00:00)-Water Temperature (C)]]*OO[[#This Row],[9]]/SUM(OO[9])</f>
        <v>6.6225569434467543E-2</v>
      </c>
      <c r="L103" s="10">
        <f>3/24*OO[[#This Row],[68 (27JUN1985 09:00:00)-Water Temperature (C)]]*OO[[#This Row],[10]]/SUM(OO[10])</f>
        <v>5.7134682897533956E-2</v>
      </c>
      <c r="M103" s="10">
        <f>3/24*OO[[#This Row],[69 (27JUN1985 12:00:00)-Water Temperature (C)]]*OO[[#This Row],[11]]/SUM(OO[11])</f>
        <v>2.981369698692583E-2</v>
      </c>
      <c r="N103" s="10">
        <f>3/24*OO[[#This Row],[70 (27JUN1985 15:00:00)-Water Temperature (C)]]*OO[[#This Row],[12]]/SUM(OO[12])</f>
        <v>1.0339789686376295E-2</v>
      </c>
      <c r="O103" s="10">
        <f>3/24*OO[[#This Row],[71 (27JUN1985 18:00:00)-Water Temperature (C)]]*OO[[#This Row],[13]]/SUM(OO[13])</f>
        <v>2.6611408291494789E-3</v>
      </c>
      <c r="P103" s="10">
        <f>3/24*OO[[#This Row],[72 (27JUN1985 21:00:00)-Water Temperature (C)]]*OO[[#This Row],[14]]/SUM(OO[14])</f>
        <v>5.5622028835179173E-4</v>
      </c>
      <c r="Q103" s="10">
        <f>3/24*OO[[#This Row],[73 (28JUN1985 00:00:00)-Water Temperature (C)]]*OO[[#This Row],[15]]/SUM(OO[15])</f>
        <v>1.1599773711787614E-4</v>
      </c>
      <c r="R103" s="10">
        <f>3/24*OO[[#This Row],[74 (28JUN1985 03:00:00)-Water Temperature (C)]]*OO[[#This Row],[16]]/SUM(OO[16])</f>
        <v>3.5347371456570824E-5</v>
      </c>
      <c r="S103" s="10">
        <f>3/24*OO[[#This Row],[75 (28JUN1985 06:00:00)-Water Temperature (C)]]*OO[[#This Row],[17]]/SUM(OO[17])</f>
        <v>2.1841540839588246E-5</v>
      </c>
      <c r="T103" s="10">
        <f>3/24*OO[[#This Row],[76 (28JUN1985 09:00:00)-Water Temperature (C)]]*OO[[#This Row],[18]]/SUM(OO[18])</f>
        <v>2.3912289177189916E-5</v>
      </c>
      <c r="U103" s="10">
        <f>3/24*OO[[#This Row],[77 (28JUN1985 12:00:00)-Water Temperature (C)]]*OO[[#This Row],[19]]/SUM(OO[19])</f>
        <v>2.9664015319542959E-5</v>
      </c>
      <c r="V103" s="10">
        <f>3/24000000*OO[[#This Row],[78 (28JUN1985 15:00:00)-Water Temperature (C)]]*OO[[#This Row],[20]]</f>
        <v>3.3487604965849998E-5</v>
      </c>
      <c r="W103" s="10">
        <f>3/24000000*OO[[#This Row],[79 (28JUN1985 18:00:00)-Water Temperature (C)]]*OO[[#This Row],[21]]</f>
        <v>3.3403234944449995E-5</v>
      </c>
      <c r="X103" s="10">
        <f>3/24000000*OO[[#This Row],[80 (28JUN1985 21:00:00)-Water Temperature (C)]]*OO[[#This Row],[22]]</f>
        <v>2.9855304309902501E-5</v>
      </c>
      <c r="Y103" s="10">
        <f>3/24000000*OO[[#This Row],[81 (29JUN1985 00:00:00)-Water Temperature (C)]]*OO[[#This Row],[23]]</f>
        <v>2.4731580884531246E-5</v>
      </c>
      <c r="Z103" s="10">
        <f>3/24000000*OO[[#This Row],[82 (29JUN1985 03:00:00)-Water Temperature (C)]]*OO[[#This Row],[24]]</f>
        <v>2.035072366055625E-5</v>
      </c>
      <c r="AA103" s="10">
        <f>3/24000000*OO[[#This Row],[83 (29JUN1985 06:00:00)-Water Temperature (C)]]*OO[[#This Row],[25]]</f>
        <v>1.7009028459662503E-5</v>
      </c>
      <c r="AB103" s="10">
        <f>3/24000000*OO[[#This Row],[84 (29JUN1985 09:00:00)-Water Temperature (C)]]*OO[[#This Row],[26]]</f>
        <v>1.518143224549125E-5</v>
      </c>
      <c r="AC103" s="10">
        <f>3/24000000*OO[[#This Row],[85 (29JUN1985 12:00:00)-Water Temperature (C)]]*OO[[#This Row],[27]]</f>
        <v>1.3926535048012501E-5</v>
      </c>
      <c r="AD103" s="10">
        <f>3/24000000*OO[[#This Row],[86 (29JUN1985 15:00:00)-Water Temperature (C)]]*OO[[#This Row],[28]]</f>
        <v>1.2653889352098749E-5</v>
      </c>
      <c r="AE103" s="10">
        <f>3/24000000*OO[[#This Row],[88 (29JUN1985 21:00:00)-Water Temperature (C)]]*OO[[#This Row],[30]]</f>
        <v>8.27914017216E-6</v>
      </c>
      <c r="AF103" s="10">
        <f>3/24000000*OO[[#This Row],[88 (29JUN1985 21:00:00)-Water Temperature (C)]]*OO[[#This Row],[30]]</f>
        <v>8.27914017216E-6</v>
      </c>
      <c r="AG103" s="10">
        <f>3/24000000*OO[[#This Row],[89 (30JUN1985 00:00:00)-Water Temperature (C)]]*OO[[#This Row],[31]]</f>
        <v>5.9463062615E-6</v>
      </c>
      <c r="AH103" s="10">
        <f>3/24000000*OO[[#This Row],[90 (30JUN1985 03:00:00)-Water Temperature (C)]]*OO[[#This Row],[32]]</f>
        <v>4.8045781311E-6</v>
      </c>
      <c r="AI103" s="10">
        <f>3/24000000*OO[[#This Row],[91 (30JUN1985 06:00:00)-Water Temperature (C)]]*OO[[#This Row],[33]]</f>
        <v>4.4541909613812497E-6</v>
      </c>
      <c r="AJ103" s="10">
        <f>3/24000000*OO[[#This Row],[92 (30JUN1985 09:00:00)-Water Temperature (C)]]*OO[[#This Row],[34]]</f>
        <v>4.38643071733375E-6</v>
      </c>
      <c r="AK103" s="10">
        <f>3/24000000*OO[[#This Row],[93 (30JUN1985 12:00:00)-Water Temperature (C)]]*OO[[#This Row],[35]]</f>
        <v>4.4893774089499991E-6</v>
      </c>
      <c r="AL103" s="10">
        <f>3/24000000*OO[[#This Row],[94 (30JUN1985 15:00:00)-Water Temperature (C)]]*OO[[#This Row],[36]]</f>
        <v>4.8178403458799995E-6</v>
      </c>
      <c r="AM103" s="10">
        <f>3/24000000*OO[[#This Row],[95 (30JUN1985 18:00:00)-Water Temperature (C)]]*OO[[#This Row],[37]]</f>
        <v>4.9943245372145002E-6</v>
      </c>
      <c r="AN103" s="10">
        <f>3/24000000*OO[[#This Row],[96 (30JUN1985 21:00:00)-Water Temperature (C)]]*OO[[#This Row],[38]]</f>
        <v>4.5401757554722492E-6</v>
      </c>
      <c r="AO103" s="10">
        <f>3/24000000*OO[[#This Row],[97 (01JUL1985 00:00:00)-Water Temperature (C)]]*OO[[#This Row],[39]]</f>
        <v>3.8005594407228739E-6</v>
      </c>
      <c r="AP103" s="10">
        <f>3/24000000*OO[[#This Row],[98 (01JUL1985 03:00:00)-Water Temperature (C)]]*OO[[#This Row],[40]]</f>
        <v>3.2322412819212503E-6</v>
      </c>
      <c r="AQ103" s="10">
        <f>3/24000000*OO[[#This Row],[99 (01JUL1985 06:00:00)-Water Temperature (C)]]*OO[[#This Row],[41]]</f>
        <v>2.9438271799247496E-6</v>
      </c>
      <c r="AR103" s="10">
        <f>3/24000000*OO[[#This Row],[100 (01JUL1985 09:00:00)-Water Temperature (C)]]*OO[[#This Row],[42]]</f>
        <v>2.8972369084321249E-6</v>
      </c>
      <c r="AS103" s="10">
        <f>3/24000000*OO[[#This Row],[101 (01JUL1985 12:00:00)-Water Temperature (C)]]*OO[[#This Row],[43]]</f>
        <v>2.9420330894460001E-6</v>
      </c>
      <c r="AT103" s="10">
        <f>3/24000000*OO[[#This Row],[102 (01JUL1985 15:00:00)-Water Temperature (C)]]*OO[[#This Row],[44]]</f>
        <v>2.9679136429207499E-6</v>
      </c>
      <c r="AU103" s="10">
        <f>3/24000000*OO[[#This Row],[103 (01JUL1985 18:00:00)-Water Temperature (C)]]*OO[[#This Row],[45]]</f>
        <v>2.8440719095125003E-6</v>
      </c>
      <c r="AV103" s="10">
        <f>3/24000000*OO[[#This Row],[104 (01JUL1985 21:00:00)-Water Temperature (C)]]*OO[[#This Row],[46]]</f>
        <v>2.5988142954308745E-6</v>
      </c>
      <c r="AW103" s="10">
        <f>3/24000000*OO[[#This Row],[105 (02JUL1985 00:00:00)-Water Temperature (C)]]*OO[[#This Row],[47]]</f>
        <v>2.2625848730712497E-6</v>
      </c>
      <c r="AX103" s="10">
        <f>3/24000000*OO[[#This Row],[106 (02JUL1985 03:00:00)-Water Temperature (C)]]*OO[[#This Row],[48]]</f>
        <v>1.9323694118880001E-6</v>
      </c>
      <c r="AY103" s="10">
        <f>3/24000000*OO[[#This Row],[107 (02JUL1985 06:00:00)-Water Temperature (C)]]*OO[[#This Row],[49]]</f>
        <v>1.6856344567741251E-6</v>
      </c>
      <c r="AZ103" s="10">
        <f>3/24000000*OO[[#This Row],[108 (02JUL1985 09:00:00)-Water Temperature (C)]]*OO[[#This Row],[50]]</f>
        <v>1.6741600024614997E-6</v>
      </c>
      <c r="BA103" s="10">
        <f>3/24000000*OO[[#This Row],[109 (02JUL1985 12:00:00)-Water Temperature (C)]]*OO[[#This Row],[51]]</f>
        <v>1.7837810674571251E-6</v>
      </c>
      <c r="BB103" s="10">
        <f>3/24000000*OO[[#This Row],[110 (02JUL1985 15:00:00)-Water Temperature (C)]]*OO[[#This Row],[52]]</f>
        <v>1.90320672548E-6</v>
      </c>
      <c r="BC103" s="10">
        <f>3/24000000*OO[[#This Row],[111 (02JUL1985 18:00:00)-Water Temperature (C)]]*OO[[#This Row],[53]]</f>
        <v>1.9128314481826248E-6</v>
      </c>
      <c r="BD103" s="10">
        <f>3/24000000*OO[[#This Row],[112 (02JUL1985 21:00:00)-Water Temperature (C)]]*OO[[#This Row],[54]]</f>
        <v>1.7340341710994999E-6</v>
      </c>
      <c r="BE103" s="10">
        <f>3/24000000*OO[[#This Row],[113 (03JUL1985 00:00:00)-Water Temperature (C)]]*OO[[#This Row],[55]]</f>
        <v>1.5111294356812499E-6</v>
      </c>
      <c r="BF103" s="10">
        <f>3/24000000*OO[[#This Row],[114 (03JUL1985 03:00:00)-Water Temperature (C)]]*OO[[#This Row],[56]]</f>
        <v>1.3804570196449999E-6</v>
      </c>
      <c r="BG103" s="10">
        <f>3/24000000*OO[[#This Row],[115 (03JUL1985 06:00:00)-Water Temperature (C)]]*OO[[#This Row],[57]]</f>
        <v>1.3321041114502498E-6</v>
      </c>
      <c r="BH103" s="10">
        <f>3/24000000*OO[[#This Row],[116 (03JUL1985 09:00:00)-Water Temperature (C)]]*OO[[#This Row],[58]]</f>
        <v>1.4207137361835E-6</v>
      </c>
      <c r="BI103" s="10">
        <f>3/24000000*OO[[#This Row],[117 (03JUL1985 12:00:00)-Water Temperature (C)]]*OO[[#This Row],[59]]</f>
        <v>1.6460794081579999E-6</v>
      </c>
      <c r="BJ103" s="10">
        <f>3/24000000*OO[[#This Row],[118 (03JUL1985 15:00:00)-Water Temperature (C)]]*OO[[#This Row],[60]]</f>
        <v>1.8602090722949998E-6</v>
      </c>
      <c r="BK103" s="10">
        <f>3/24000000*OO[[#This Row],[119 (03JUL1985 18:00:00)-Water Temperature (C)]]*OO[[#This Row],[61]]</f>
        <v>1.8642194720534999E-6</v>
      </c>
      <c r="BL103" s="10">
        <f>3/24000000*OO[[#This Row],[120 (03JUL1985 21:00:00)-Water Temperature (C)]]*OO[[#This Row],[62]]</f>
        <v>1.6663926729204999E-6</v>
      </c>
      <c r="BM103" s="10">
        <f>3/24000000*OO[[#This Row],[121 (04JUL1985 00:00:00)-Water Temperature (C)]]*OO[[#This Row],[63]]</f>
        <v>1.4520850126799998E-6</v>
      </c>
      <c r="BN103" s="10">
        <f>3/24000000*OO[[#This Row],[122 (04JUL1985 03:00:00)-Water Temperature (C)]]*OO[[#This Row],[64]]</f>
        <v>1.33571667350375E-6</v>
      </c>
      <c r="BO103" s="10">
        <f>3/24000000*OO[[#This Row],[123 (04JUL1985 06:00:00)-Water Temperature (C)]]*OO[[#This Row],[65]]</f>
        <v>1.2823817389699999E-6</v>
      </c>
      <c r="BP103" s="10">
        <f>3/24000000*OO[[#This Row],[124 (04JUL1985 09:00:00)-Water Temperature (C)]]*OO[[#This Row],[66]]</f>
        <v>1.30337732575875E-6</v>
      </c>
      <c r="BQ103" s="10">
        <f>3/24000000*OO[[#This Row],[125 (04JUL1985 12:00:00)-Water Temperature (C)]]*OO[[#This Row],[67]]</f>
        <v>1.318687022626875E-6</v>
      </c>
      <c r="BR103" s="10">
        <f>3/24000000*OO[[#This Row],[126 (04JUL1985 15:00:00)-Water Temperature (C)]]*OO[[#This Row],[68]]</f>
        <v>1.2589861508249998E-6</v>
      </c>
      <c r="BS103" s="10">
        <f>3/24000000*OO[[#This Row],[127 (04JUL1985 18:00:00)-Water Temperature (C)]]*OO[[#This Row],[69]]</f>
        <v>1.1518616041919999E-6</v>
      </c>
      <c r="BT103" s="10">
        <f>3/24000000*OO[[#This Row],[128 (04JUL1985 21:00:00)-Water Temperature (C)]]*OO[[#This Row],[70]]</f>
        <v>1.0428477138283749E-6</v>
      </c>
      <c r="BU103" s="10">
        <f>3/24000000*OO[[#This Row],[129 (05JUL1985 00:00:00)-Water Temperature (C)]]*OO[[#This Row],[71]]</f>
        <v>8.9592002758999983E-7</v>
      </c>
      <c r="BV103" s="10">
        <f>3/24000000*OO[[#This Row],[130 (05JUL1985 03:00:00)-Water Temperature (C)]]*OO[[#This Row],[72]]</f>
        <v>7.3862917381500002E-7</v>
      </c>
      <c r="BW103" s="10">
        <f>3/24000000*OO[[#This Row],[131 (05JUL1985 06:00:00)-Water Temperature (C)]]*OO[[#This Row],[73]]</f>
        <v>6.1614861776874993E-7</v>
      </c>
      <c r="BX103" s="10">
        <f>3/24000000*OO[[#This Row],[132 (05JUL1985 09:00:00)-Water Temperature (C)]]*OO[[#This Row],[74]]</f>
        <v>6.0223625019774993E-7</v>
      </c>
      <c r="BY103" s="10">
        <f>3/24000000*OO[[#This Row],[133 (05JUL1985 12:00:00)-Water Temperature (C)]]*OO[[#This Row],[75]]</f>
        <v>7.2714626822750004E-7</v>
      </c>
      <c r="BZ103" s="10">
        <f>3/24000000*OO[[#This Row],[134 (05JUL1985 15:00:00)-Water Temperature (C)]]*OO[[#This Row],[76]]</f>
        <v>8.956571317254999E-7</v>
      </c>
      <c r="CA103" s="10">
        <f>3/24000000*OO[[#This Row],[135 (05JUL1985 18:00:00)-Water Temperature (C)]]*OO[[#This Row],[77]]</f>
        <v>9.4196724724950004E-7</v>
      </c>
      <c r="CB103" s="10">
        <f>3/24000000*OO[[#This Row],[136 (05JUL1985 21:00:00)-Water Temperature (C)]]*OO[[#This Row],[78]]</f>
        <v>8.3882068306399988E-7</v>
      </c>
      <c r="CC103" s="10">
        <f>3/24000000*OO[[#This Row],[137 (06JUL1985 00:00:00)-Water Temperature (C)]]*OO[[#This Row],[79]]</f>
        <v>7.28893147051E-7</v>
      </c>
      <c r="CD103" s="10">
        <f>3/24000000*OO[[#This Row],[138 (06JUL1985 03:00:00)-Water Temperature (C)]]*OO[[#This Row],[80]]</f>
        <v>7.0274867261174997E-7</v>
      </c>
      <c r="CE103" s="10">
        <f>3/24000000*OO[[#This Row],[139 (06JUL1985 06:00:00)-Water Temperature (C)]]*OO[[#This Row],[81]]</f>
        <v>7.1311795023762493E-7</v>
      </c>
      <c r="CF103" s="10">
        <f>3/24000000*OO[[#This Row],[140 (06JUL1985 09:00:00)-Water Temperature (C)]]*OO[[#This Row],[82]]</f>
        <v>7.3124312296049981E-7</v>
      </c>
      <c r="CG103" s="10">
        <f>3/24000000*OO[[#This Row],[141 (06JUL1985 12:00:00)-Water Temperature (C)]]*OO[[#This Row],[83]]</f>
        <v>7.5593232840450005E-7</v>
      </c>
      <c r="CH103" s="10">
        <f>3/24000000*OO[[#This Row],[142 (06JUL1985 15:00:00)-Water Temperature (C)]]*OO[[#This Row],[84]]</f>
        <v>7.5539941528500001E-7</v>
      </c>
      <c r="CI103" s="10">
        <f>3/24000000*OO[[#This Row],[143 (06JUL1985 18:00:00)-Water Temperature (C)]]*OO[[#This Row],[85]]</f>
        <v>7.2889693440749995E-7</v>
      </c>
      <c r="CJ103" s="10">
        <f>3/24000000*OO[[#This Row],[144 (06JUL1985 21:00:00)-Water Temperature (C)]]*OO[[#This Row],[86]]</f>
        <v>6.6671740039162496E-7</v>
      </c>
      <c r="CK103" s="10">
        <f>3/24000000*OO[[#This Row],[145 (07JUL1985 00:00:00)-Water Temperature (C)]]*OO[[#This Row],[87]]</f>
        <v>5.6648624168800003E-7</v>
      </c>
      <c r="CL103" s="10">
        <f>3/24000000*OO[[#This Row],[146 (07JUL1985 03:00:00)-Water Temperature (C)]]*OO[[#This Row],[88]]</f>
        <v>4.6549501330874996E-7</v>
      </c>
      <c r="CM103" s="10">
        <f>3/24000000*OO[[#This Row],[147 (07JUL1985 06:00:00)-Water Temperature (C)]]*OO[[#This Row],[89]]</f>
        <v>3.9873345078574995E-7</v>
      </c>
      <c r="CN103" s="10">
        <f>3/24000000*OO[[#This Row],[148 (07JUL1985 09:00:00)-Water Temperature (C)]]*OO[[#This Row],[90]]</f>
        <v>3.8491422653699994E-7</v>
      </c>
      <c r="CO103" s="10">
        <f>3/24000000*OO[[#This Row],[149 (07JUL1985 12:00:00)-Water Temperature (C)]]*OO[[#This Row],[91]]</f>
        <v>3.9797418908800001E-7</v>
      </c>
      <c r="CP103" s="10">
        <f>3/24000000*OO[[#This Row],[150 (07JUL1985 15:00:00)-Water Temperature (C)]]*OO[[#This Row],[92]]</f>
        <v>4.2819451766000002E-7</v>
      </c>
      <c r="CQ103" s="10">
        <f>3/24000000*OO[[#This Row],[151 (07JUL1985 18:00:00)-Water Temperature (C)]]*OO[[#This Row],[93]]</f>
        <v>4.6449297354999992E-7</v>
      </c>
      <c r="CR103" s="10">
        <f>3/24000000*OO[[#This Row],[152 (07JUL1985 21:00:00)-Water Temperature (C)]]*OO[[#This Row],[94]]</f>
        <v>4.5496391740800006E-7</v>
      </c>
      <c r="CS103" s="10">
        <f>3/24000000*OO[[#This Row],[153 (08JUL1985 00:00:00)-Water Temperature (C)]]*OO[[#This Row],[95]]</f>
        <v>3.9336317944299999E-7</v>
      </c>
      <c r="CT103" s="10">
        <f>3/24000000*OO[[#This Row],[154 (08JUL1985 03:00:00)-Water Temperature (C)]]*OO[[#This Row],[96]]</f>
        <v>3.4679600202712497E-7</v>
      </c>
      <c r="CU103" s="10">
        <f>3/24000000*OO[[#This Row],[155 (08JUL1985 06:00:00)-Water Temperature (C)]]*OO[[#This Row],[97]]</f>
        <v>3.3529949843450003E-7</v>
      </c>
      <c r="CV103" s="10">
        <f>3/24000000*OO[[#This Row],[156 (08JUL1985 09:00:00)-Water Temperature (C)]]*OO[[#This Row],[98]]</f>
        <v>3.533770056566625E-7</v>
      </c>
      <c r="CW103" s="10">
        <f>3/24000000*OO[[#This Row],[157 (08JUL1985 12:00:00)-Water Temperature (C)]]*OO[[#This Row],[99]]</f>
        <v>3.6314463868717501E-7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1.7168648786022147E-36</v>
      </c>
      <c r="E104" s="10">
        <f>3/24*OO[[#This Row],[61 (26JUN1985 12:00:00)-Water Temperature (C)]]*OO[[#This Row],[3]]/SUM(OO[3])</f>
        <v>1.2722628094470108E-24</v>
      </c>
      <c r="F104" s="10">
        <f>3/24*OO[[#This Row],[62 (26JUN1985 15:00:00)-Water Temperature (C)]]*OO[[#This Row],[4]]/SUM(OO[4])</f>
        <v>2.0502417100013425E-14</v>
      </c>
      <c r="G104" s="10">
        <f>3/24*OO[[#This Row],[63 (26JUN1985 18:00:00)-Water Temperature (C)]]*OO[[#This Row],[5]]/SUM(OO[5])</f>
        <v>2.4246598303529588E-7</v>
      </c>
      <c r="H104" s="10">
        <f>3/24*OO[[#This Row],[64 (26JUN1985 21:00:00)-Water Temperature (C)]]*OO[[#This Row],[6]]/SUM(OO[6])</f>
        <v>2.1692241516480058E-4</v>
      </c>
      <c r="I104" s="10">
        <f>3/24*OO[[#This Row],[65 (27JUN1985 00:00:00)-Water Temperature (C)]]*OO[[#This Row],[7]]/SUM(OO[7])</f>
        <v>6.8625952386249271E-3</v>
      </c>
      <c r="J104" s="10">
        <f>3/24*OO[[#This Row],[66 (27JUN1985 03:00:00)-Water Temperature (C)]]*OO[[#This Row],[8]]/SUM(OO[8])</f>
        <v>3.6518044556616273E-2</v>
      </c>
      <c r="K104" s="10">
        <f>3/24*OO[[#This Row],[67 (27JUN1985 06:00:00)-Water Temperature (C)]]*OO[[#This Row],[9]]/SUM(OO[9])</f>
        <v>6.5773815002910491E-2</v>
      </c>
      <c r="L104" s="10">
        <f>3/24*OO[[#This Row],[68 (27JUN1985 09:00:00)-Water Temperature (C)]]*OO[[#This Row],[10]]/SUM(OO[10])</f>
        <v>6.0904671084675226E-2</v>
      </c>
      <c r="M104" s="10">
        <f>3/24*OO[[#This Row],[69 (27JUN1985 12:00:00)-Water Temperature (C)]]*OO[[#This Row],[11]]/SUM(OO[11])</f>
        <v>3.3636477069244101E-2</v>
      </c>
      <c r="N104" s="10">
        <f>3/24*OO[[#This Row],[70 (27JUN1985 15:00:00)-Water Temperature (C)]]*OO[[#This Row],[12]]/SUM(OO[12])</f>
        <v>1.2164908273660754E-2</v>
      </c>
      <c r="O104" s="10">
        <f>3/24*OO[[#This Row],[71 (27JUN1985 18:00:00)-Water Temperature (C)]]*OO[[#This Row],[13]]/SUM(OO[13])</f>
        <v>3.2086857191962535E-3</v>
      </c>
      <c r="P104" s="10">
        <f>3/24*OO[[#This Row],[72 (27JUN1985 21:00:00)-Water Temperature (C)]]*OO[[#This Row],[14]]/SUM(OO[14])</f>
        <v>6.7702447514524111E-4</v>
      </c>
      <c r="Q104" s="10">
        <f>3/24*OO[[#This Row],[73 (28JUN1985 00:00:00)-Water Temperature (C)]]*OO[[#This Row],[15]]/SUM(OO[15])</f>
        <v>1.3879072162752536E-4</v>
      </c>
      <c r="R104" s="10">
        <f>3/24*OO[[#This Row],[74 (28JUN1985 03:00:00)-Water Temperature (C)]]*OO[[#This Row],[16]]/SUM(OO[16])</f>
        <v>3.957816530583689E-5</v>
      </c>
      <c r="S104" s="10">
        <f>3/24*OO[[#This Row],[75 (28JUN1985 06:00:00)-Water Temperature (C)]]*OO[[#This Row],[17]]/SUM(OO[17])</f>
        <v>2.2487127555336336E-5</v>
      </c>
      <c r="T104" s="10">
        <f>3/24*OO[[#This Row],[76 (28JUN1985 09:00:00)-Water Temperature (C)]]*OO[[#This Row],[18]]/SUM(OO[18])</f>
        <v>2.3709527718239037E-5</v>
      </c>
      <c r="U104" s="10">
        <f>3/24*OO[[#This Row],[77 (28JUN1985 12:00:00)-Water Temperature (C)]]*OO[[#This Row],[19]]/SUM(OO[19])</f>
        <v>2.9367588790939028E-5</v>
      </c>
      <c r="V104" s="10">
        <f>3/24000000*OO[[#This Row],[78 (28JUN1985 15:00:00)-Water Temperature (C)]]*OO[[#This Row],[20]]</f>
        <v>3.3595269424824999E-5</v>
      </c>
      <c r="W104" s="10">
        <f>3/24000000*OO[[#This Row],[79 (28JUN1985 18:00:00)-Water Temperature (C)]]*OO[[#This Row],[21]]</f>
        <v>3.3779784458012501E-5</v>
      </c>
      <c r="X104" s="10">
        <f>3/24000000*OO[[#This Row],[80 (28JUN1985 21:00:00)-Water Temperature (C)]]*OO[[#This Row],[22]]</f>
        <v>3.0479817959100003E-5</v>
      </c>
      <c r="Y104" s="10">
        <f>3/24000000*OO[[#This Row],[81 (29JUN1985 00:00:00)-Water Temperature (C)]]*OO[[#This Row],[23]]</f>
        <v>2.5329317461662502E-5</v>
      </c>
      <c r="Z104" s="10">
        <f>3/24000000*OO[[#This Row],[82 (29JUN1985 03:00:00)-Water Temperature (C)]]*OO[[#This Row],[24]]</f>
        <v>2.0833320501552495E-5</v>
      </c>
      <c r="AA104" s="10">
        <f>3/24000000*OO[[#This Row],[83 (29JUN1985 06:00:00)-Water Temperature (C)]]*OO[[#This Row],[25]]</f>
        <v>1.7431010779627499E-5</v>
      </c>
      <c r="AB104" s="10">
        <f>3/24000000*OO[[#This Row],[84 (29JUN1985 09:00:00)-Water Temperature (C)]]*OO[[#This Row],[26]]</f>
        <v>1.5609273603952499E-5</v>
      </c>
      <c r="AC104" s="10">
        <f>3/24000000*OO[[#This Row],[85 (29JUN1985 12:00:00)-Water Temperature (C)]]*OO[[#This Row],[27]]</f>
        <v>1.44277016201E-5</v>
      </c>
      <c r="AD104" s="10">
        <f>3/24000000*OO[[#This Row],[86 (29JUN1985 15:00:00)-Water Temperature (C)]]*OO[[#This Row],[28]]</f>
        <v>1.320980132472E-5</v>
      </c>
      <c r="AE104" s="10">
        <f>3/24000000*OO[[#This Row],[88 (29JUN1985 21:00:00)-Water Temperature (C)]]*OO[[#This Row],[30]]</f>
        <v>8.6203440332512505E-6</v>
      </c>
      <c r="AF104" s="10">
        <f>3/24000000*OO[[#This Row],[88 (29JUN1985 21:00:00)-Water Temperature (C)]]*OO[[#This Row],[30]]</f>
        <v>8.6203440332512505E-6</v>
      </c>
      <c r="AG104" s="10">
        <f>3/24000000*OO[[#This Row],[89 (30JUN1985 00:00:00)-Water Temperature (C)]]*OO[[#This Row],[31]]</f>
        <v>6.1490752583437496E-6</v>
      </c>
      <c r="AH104" s="10">
        <f>3/24000000*OO[[#This Row],[90 (30JUN1985 03:00:00)-Water Temperature (C)]]*OO[[#This Row],[32]]</f>
        <v>4.8840822178049995E-6</v>
      </c>
      <c r="AI104" s="10">
        <f>3/24000000*OO[[#This Row],[91 (30JUN1985 06:00:00)-Water Temperature (C)]]*OO[[#This Row],[33]]</f>
        <v>4.4836895976699999E-6</v>
      </c>
      <c r="AJ104" s="10">
        <f>3/24000000*OO[[#This Row],[92 (30JUN1985 09:00:00)-Water Temperature (C)]]*OO[[#This Row],[34]]</f>
        <v>4.4170319529999996E-6</v>
      </c>
      <c r="AK104" s="10">
        <f>3/24000000*OO[[#This Row],[93 (30JUN1985 12:00:00)-Water Temperature (C)]]*OO[[#This Row],[35]]</f>
        <v>4.5314078117699995E-6</v>
      </c>
      <c r="AL104" s="10">
        <f>3/24000000*OO[[#This Row],[94 (30JUN1985 15:00:00)-Water Temperature (C)]]*OO[[#This Row],[36]]</f>
        <v>4.875836977875E-6</v>
      </c>
      <c r="AM104" s="10">
        <f>3/24000000*OO[[#This Row],[95 (30JUN1985 18:00:00)-Water Temperature (C)]]*OO[[#This Row],[37]]</f>
        <v>5.06348393072475E-6</v>
      </c>
      <c r="AN104" s="10">
        <f>3/24000000*OO[[#This Row],[96 (30JUN1985 21:00:00)-Water Temperature (C)]]*OO[[#This Row],[38]]</f>
        <v>4.6170399721774997E-6</v>
      </c>
      <c r="AO104" s="10">
        <f>3/24000000*OO[[#This Row],[97 (01JUL1985 00:00:00)-Water Temperature (C)]]*OO[[#This Row],[39]]</f>
        <v>3.8771451607043748E-6</v>
      </c>
      <c r="AP104" s="10">
        <f>3/24000000*OO[[#This Row],[98 (01JUL1985 03:00:00)-Water Temperature (C)]]*OO[[#This Row],[40]]</f>
        <v>3.2793617112553745E-6</v>
      </c>
      <c r="AQ104" s="10">
        <f>3/24000000*OO[[#This Row],[99 (01JUL1985 06:00:00)-Water Temperature (C)]]*OO[[#This Row],[41]]</f>
        <v>2.9740043433247499E-6</v>
      </c>
      <c r="AR104" s="10">
        <f>3/24000000*OO[[#This Row],[100 (01JUL1985 09:00:00)-Water Temperature (C)]]*OO[[#This Row],[42]]</f>
        <v>2.9254073440930003E-6</v>
      </c>
      <c r="AS104" s="10">
        <f>3/24000000*OO[[#This Row],[101 (01JUL1985 12:00:00)-Water Temperature (C)]]*OO[[#This Row],[43]]</f>
        <v>2.972998453283875E-6</v>
      </c>
      <c r="AT104" s="10">
        <f>3/24000000*OO[[#This Row],[102 (01JUL1985 15:00:00)-Water Temperature (C)]]*OO[[#This Row],[44]]</f>
        <v>3.0039263308600003E-6</v>
      </c>
      <c r="AU104" s="10">
        <f>3/24000000*OO[[#This Row],[103 (01JUL1985 18:00:00)-Water Temperature (C)]]*OO[[#This Row],[45]]</f>
        <v>2.8792146043439995E-6</v>
      </c>
      <c r="AV104" s="10">
        <f>3/24000000*OO[[#This Row],[104 (01JUL1985 21:00:00)-Water Temperature (C)]]*OO[[#This Row],[46]]</f>
        <v>2.6345995150507497E-6</v>
      </c>
      <c r="AW104" s="10">
        <f>3/24000000*OO[[#This Row],[105 (02JUL1985 00:00:00)-Water Temperature (C)]]*OO[[#This Row],[47]]</f>
        <v>2.2984144222049997E-6</v>
      </c>
      <c r="AX104" s="10">
        <f>3/24000000*OO[[#This Row],[106 (02JUL1985 03:00:00)-Water Temperature (C)]]*OO[[#This Row],[48]]</f>
        <v>1.965248528016375E-6</v>
      </c>
      <c r="AY104" s="10">
        <f>3/24000000*OO[[#This Row],[107 (02JUL1985 06:00:00)-Water Temperature (C)]]*OO[[#This Row],[49]]</f>
        <v>1.71174050024175E-6</v>
      </c>
      <c r="AZ104" s="10">
        <f>3/24000000*OO[[#This Row],[108 (02JUL1985 09:00:00)-Water Temperature (C)]]*OO[[#This Row],[50]]</f>
        <v>1.6958573303384999E-6</v>
      </c>
      <c r="BA104" s="10">
        <f>3/24000000*OO[[#This Row],[109 (02JUL1985 12:00:00)-Water Temperature (C)]]*OO[[#This Row],[51]]</f>
        <v>1.8027838682306247E-6</v>
      </c>
      <c r="BB104" s="10">
        <f>3/24000000*OO[[#This Row],[110 (02JUL1985 15:00:00)-Water Temperature (C)]]*OO[[#This Row],[52]]</f>
        <v>1.9307730162442502E-6</v>
      </c>
      <c r="BC104" s="10">
        <f>3/24000000*OO[[#This Row],[111 (02JUL1985 18:00:00)-Water Temperature (C)]]*OO[[#This Row],[53]]</f>
        <v>1.9403939098439996E-6</v>
      </c>
      <c r="BD104" s="10">
        <f>3/24000000*OO[[#This Row],[112 (02JUL1985 21:00:00)-Water Temperature (C)]]*OO[[#This Row],[54]]</f>
        <v>1.7618521240822501E-6</v>
      </c>
      <c r="BE104" s="10">
        <f>3/24000000*OO[[#This Row],[113 (03JUL1985 00:00:00)-Water Temperature (C)]]*OO[[#This Row],[55]]</f>
        <v>1.532488268650625E-6</v>
      </c>
      <c r="BF104" s="10">
        <f>3/24000000*OO[[#This Row],[114 (03JUL1985 03:00:00)-Water Temperature (C)]]*OO[[#This Row],[56]]</f>
        <v>1.39059615810375E-6</v>
      </c>
      <c r="BG104" s="10">
        <f>3/24000000*OO[[#This Row],[115 (03JUL1985 06:00:00)-Water Temperature (C)]]*OO[[#This Row],[57]]</f>
        <v>1.3398228752869999E-6</v>
      </c>
      <c r="BH104" s="10">
        <f>3/24000000*OO[[#This Row],[116 (03JUL1985 09:00:00)-Water Temperature (C)]]*OO[[#This Row],[58]]</f>
        <v>1.430670898311875E-6</v>
      </c>
      <c r="BI104" s="10">
        <f>3/24000000*OO[[#This Row],[117 (03JUL1985 12:00:00)-Water Temperature (C)]]*OO[[#This Row],[59]]</f>
        <v>1.6615907108324998E-6</v>
      </c>
      <c r="BJ104" s="10">
        <f>3/24000000*OO[[#This Row],[118 (03JUL1985 15:00:00)-Water Temperature (C)]]*OO[[#This Row],[60]]</f>
        <v>1.8833341873421249E-6</v>
      </c>
      <c r="BK104" s="10">
        <f>3/24000000*OO[[#This Row],[119 (03JUL1985 18:00:00)-Water Temperature (C)]]*OO[[#This Row],[61]]</f>
        <v>1.892808504584E-6</v>
      </c>
      <c r="BL104" s="10">
        <f>3/24000000*OO[[#This Row],[120 (03JUL1985 21:00:00)-Water Temperature (C)]]*OO[[#This Row],[62]]</f>
        <v>1.69442711078025E-6</v>
      </c>
      <c r="BM104" s="10">
        <f>3/24000000*OO[[#This Row],[121 (04JUL1985 00:00:00)-Water Temperature (C)]]*OO[[#This Row],[63]]</f>
        <v>1.4712024593520001E-6</v>
      </c>
      <c r="BN104" s="10">
        <f>3/24000000*OO[[#This Row],[122 (04JUL1985 03:00:00)-Water Temperature (C)]]*OO[[#This Row],[64]]</f>
        <v>1.3440555772087499E-6</v>
      </c>
      <c r="BO104" s="10">
        <f>3/24000000*OO[[#This Row],[123 (04JUL1985 06:00:00)-Water Temperature (C)]]*OO[[#This Row],[65]]</f>
        <v>1.2886082917627499E-6</v>
      </c>
      <c r="BP104" s="10">
        <f>3/24000000*OO[[#This Row],[124 (04JUL1985 09:00:00)-Water Temperature (C)]]*OO[[#This Row],[66]]</f>
        <v>1.3120418124076248E-6</v>
      </c>
      <c r="BQ104" s="10">
        <f>3/24000000*OO[[#This Row],[125 (04JUL1985 12:00:00)-Water Temperature (C)]]*OO[[#This Row],[67]]</f>
        <v>1.328179446216E-6</v>
      </c>
      <c r="BR104" s="10">
        <f>3/24000000*OO[[#This Row],[126 (04JUL1985 15:00:00)-Water Temperature (C)]]*OO[[#This Row],[68]]</f>
        <v>1.272688240366875E-6</v>
      </c>
      <c r="BS104" s="10">
        <f>3/24000000*OO[[#This Row],[127 (04JUL1985 18:00:00)-Water Temperature (C)]]*OO[[#This Row],[69]]</f>
        <v>1.164749691876375E-6</v>
      </c>
      <c r="BT104" s="10">
        <f>3/24000000*OO[[#This Row],[128 (04JUL1985 21:00:00)-Water Temperature (C)]]*OO[[#This Row],[70]]</f>
        <v>1.0575657105659999E-6</v>
      </c>
      <c r="BU104" s="10">
        <f>3/24000000*OO[[#This Row],[129 (05JUL1985 00:00:00)-Water Temperature (C)]]*OO[[#This Row],[71]]</f>
        <v>9.1342814275912493E-7</v>
      </c>
      <c r="BV104" s="10">
        <f>3/24000000*OO[[#This Row],[130 (05JUL1985 03:00:00)-Water Temperature (C)]]*OO[[#This Row],[72]]</f>
        <v>7.5506486600474996E-7</v>
      </c>
      <c r="BW104" s="10">
        <f>3/24000000*OO[[#This Row],[131 (05JUL1985 06:00:00)-Water Temperature (C)]]*OO[[#This Row],[73]]</f>
        <v>6.2826710188337507E-7</v>
      </c>
      <c r="BX104" s="10">
        <f>3/24000000*OO[[#This Row],[132 (05JUL1985 09:00:00)-Water Temperature (C)]]*OO[[#This Row],[74]]</f>
        <v>6.1059532847249999E-7</v>
      </c>
      <c r="BY104" s="10">
        <f>3/24000000*OO[[#This Row],[133 (05JUL1985 12:00:00)-Water Temperature (C)]]*OO[[#This Row],[75]]</f>
        <v>7.3506382410749994E-7</v>
      </c>
      <c r="BZ104" s="10">
        <f>3/24000000*OO[[#This Row],[134 (05JUL1985 15:00:00)-Water Temperature (C)]]*OO[[#This Row],[76]]</f>
        <v>9.0742961662500005E-7</v>
      </c>
      <c r="CA104" s="10">
        <f>3/24000000*OO[[#This Row],[135 (05JUL1985 18:00:00)-Water Temperature (C)]]*OO[[#This Row],[77]]</f>
        <v>9.5761295153999983E-7</v>
      </c>
      <c r="CB104" s="10">
        <f>3/24000000*OO[[#This Row],[136 (05JUL1985 21:00:00)-Water Temperature (C)]]*OO[[#This Row],[78]]</f>
        <v>8.5424774271374986E-7</v>
      </c>
      <c r="CC104" s="10">
        <f>3/24000000*OO[[#This Row],[137 (06JUL1985 00:00:00)-Water Temperature (C)]]*OO[[#This Row],[79]]</f>
        <v>7.3689629706E-7</v>
      </c>
      <c r="CD104" s="10">
        <f>3/24000000*OO[[#This Row],[138 (06JUL1985 03:00:00)-Water Temperature (C)]]*OO[[#This Row],[80]]</f>
        <v>7.0262338691737499E-7</v>
      </c>
      <c r="CE104" s="10">
        <f>3/24000000*OO[[#This Row],[139 (06JUL1985 06:00:00)-Water Temperature (C)]]*OO[[#This Row],[81]]</f>
        <v>7.1242059736924995E-7</v>
      </c>
      <c r="CF104" s="10">
        <f>3/24000000*OO[[#This Row],[140 (06JUL1985 09:00:00)-Water Temperature (C)]]*OO[[#This Row],[82]]</f>
        <v>7.3380062909374984E-7</v>
      </c>
      <c r="CG104" s="10">
        <f>3/24000000*OO[[#This Row],[141 (06JUL1985 12:00:00)-Water Temperature (C)]]*OO[[#This Row],[83]]</f>
        <v>7.6073705728437494E-7</v>
      </c>
      <c r="CH104" s="10">
        <f>3/24000000*OO[[#This Row],[142 (06JUL1985 15:00:00)-Water Temperature (C)]]*OO[[#This Row],[84]]</f>
        <v>7.6164271119300003E-7</v>
      </c>
      <c r="CI104" s="10">
        <f>3/24000000*OO[[#This Row],[143 (06JUL1985 18:00:00)-Water Temperature (C)]]*OO[[#This Row],[85]]</f>
        <v>7.3749632034E-7</v>
      </c>
      <c r="CJ104" s="10">
        <f>3/24000000*OO[[#This Row],[144 (06JUL1985 21:00:00)-Water Temperature (C)]]*OO[[#This Row],[86]]</f>
        <v>6.7586101380000005E-7</v>
      </c>
      <c r="CK104" s="10">
        <f>3/24000000*OO[[#This Row],[145 (07JUL1985 00:00:00)-Water Temperature (C)]]*OO[[#This Row],[87]]</f>
        <v>5.7761800800362507E-7</v>
      </c>
      <c r="CL104" s="10">
        <f>3/24000000*OO[[#This Row],[146 (07JUL1985 03:00:00)-Water Temperature (C)]]*OO[[#This Row],[88]]</f>
        <v>4.7520594918124996E-7</v>
      </c>
      <c r="CM104" s="10">
        <f>3/24000000*OO[[#This Row],[147 (07JUL1985 06:00:00)-Water Temperature (C)]]*OO[[#This Row],[89]]</f>
        <v>4.05320132131375E-7</v>
      </c>
      <c r="CN104" s="10">
        <f>3/24000000*OO[[#This Row],[148 (07JUL1985 09:00:00)-Water Temperature (C)]]*OO[[#This Row],[90]]</f>
        <v>3.8959760137237503E-7</v>
      </c>
      <c r="CO104" s="10">
        <f>3/24000000*OO[[#This Row],[149 (07JUL1985 12:00:00)-Water Temperature (C)]]*OO[[#This Row],[91]]</f>
        <v>4.0191461376000003E-7</v>
      </c>
      <c r="CP104" s="10">
        <f>3/24000000*OO[[#This Row],[150 (07JUL1985 15:00:00)-Water Temperature (C)]]*OO[[#This Row],[92]]</f>
        <v>4.3309530113175003E-7</v>
      </c>
      <c r="CQ104" s="10">
        <f>3/24000000*OO[[#This Row],[151 (07JUL1985 18:00:00)-Water Temperature (C)]]*OO[[#This Row],[93]]</f>
        <v>4.7063545054199992E-7</v>
      </c>
      <c r="CR104" s="10">
        <f>3/24000000*OO[[#This Row],[152 (07JUL1985 21:00:00)-Water Temperature (C)]]*OO[[#This Row],[94]]</f>
        <v>4.6136274730124992E-7</v>
      </c>
      <c r="CS104" s="10">
        <f>3/24000000*OO[[#This Row],[153 (08JUL1985 00:00:00)-Water Temperature (C)]]*OO[[#This Row],[95]]</f>
        <v>3.9968950871849995E-7</v>
      </c>
      <c r="CT104" s="10">
        <f>3/24000000*OO[[#This Row],[154 (08JUL1985 03:00:00)-Water Temperature (C)]]*OO[[#This Row],[96]]</f>
        <v>3.4996081198849997E-7</v>
      </c>
      <c r="CU104" s="10">
        <f>3/24000000*OO[[#This Row],[155 (08JUL1985 06:00:00)-Water Temperature (C)]]*OO[[#This Row],[97]]</f>
        <v>3.3612419735962499E-7</v>
      </c>
      <c r="CV104" s="10">
        <f>3/24000000*OO[[#This Row],[156 (08JUL1985 09:00:00)-Water Temperature (C)]]*OO[[#This Row],[98]]</f>
        <v>3.5474476242049995E-7</v>
      </c>
      <c r="CW104" s="10">
        <f>3/24000000*OO[[#This Row],[157 (08JUL1985 12:00:00)-Water Temperature (C)]]*OO[[#This Row],[99]]</f>
        <v>3.6507355424793745E-7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2.9306819577838929E-37</v>
      </c>
      <c r="E105" s="10">
        <f>3/24*OO[[#This Row],[61 (26JUN1985 12:00:00)-Water Temperature (C)]]*OO[[#This Row],[3]]/SUM(OO[3])</f>
        <v>2.7490554002085164E-25</v>
      </c>
      <c r="F105" s="10">
        <f>3/24*OO[[#This Row],[62 (26JUN1985 15:00:00)-Water Temperature (C)]]*OO[[#This Row],[4]]/SUM(OO[4])</f>
        <v>4.5419459504838213E-15</v>
      </c>
      <c r="G105" s="10">
        <f>3/24*OO[[#This Row],[63 (26JUN1985 18:00:00)-Water Temperature (C)]]*OO[[#This Row],[5]]/SUM(OO[5])</f>
        <v>1.2298520612281601E-7</v>
      </c>
      <c r="H105" s="10">
        <f>3/24*OO[[#This Row],[64 (26JUN1985 21:00:00)-Water Temperature (C)]]*OO[[#This Row],[6]]/SUM(OO[6])</f>
        <v>1.5674384649679794E-4</v>
      </c>
      <c r="I105" s="10">
        <f>3/24*OO[[#This Row],[65 (27JUN1985 00:00:00)-Water Temperature (C)]]*OO[[#This Row],[7]]/SUM(OO[7])</f>
        <v>5.9937776622853095E-3</v>
      </c>
      <c r="J105" s="10">
        <f>3/24*OO[[#This Row],[66 (27JUN1985 03:00:00)-Water Temperature (C)]]*OO[[#This Row],[8]]/SUM(OO[8])</f>
        <v>3.6178205565213999E-2</v>
      </c>
      <c r="K105" s="10">
        <f>3/24*OO[[#This Row],[67 (27JUN1985 06:00:00)-Water Temperature (C)]]*OO[[#This Row],[9]]/SUM(OO[9])</f>
        <v>7.148081581167956E-2</v>
      </c>
      <c r="L105" s="10">
        <f>3/24*OO[[#This Row],[68 (27JUN1985 09:00:00)-Water Temperature (C)]]*OO[[#This Row],[10]]/SUM(OO[10])</f>
        <v>7.1234701802085104E-2</v>
      </c>
      <c r="M105" s="10">
        <f>3/24*OO[[#This Row],[69 (27JUN1985 12:00:00)-Water Temperature (C)]]*OO[[#This Row],[11]]/SUM(OO[11])</f>
        <v>4.1748791086037615E-2</v>
      </c>
      <c r="N105" s="10">
        <f>3/24*OO[[#This Row],[70 (27JUN1985 15:00:00)-Water Temperature (C)]]*OO[[#This Row],[12]]/SUM(OO[12])</f>
        <v>1.5829918554049492E-2</v>
      </c>
      <c r="O105" s="10">
        <f>3/24*OO[[#This Row],[71 (27JUN1985 18:00:00)-Water Temperature (C)]]*OO[[#This Row],[13]]/SUM(OO[13])</f>
        <v>4.3000510641190304E-3</v>
      </c>
      <c r="P105" s="10">
        <f>3/24*OO[[#This Row],[72 (27JUN1985 21:00:00)-Water Temperature (C)]]*OO[[#This Row],[14]]/SUM(OO[14])</f>
        <v>9.2079572434215415E-4</v>
      </c>
      <c r="Q105" s="10">
        <f>3/24*OO[[#This Row],[73 (28JUN1985 00:00:00)-Water Temperature (C)]]*OO[[#This Row],[15]]/SUM(OO[15])</f>
        <v>1.8667352275033124E-4</v>
      </c>
      <c r="R105" s="10">
        <f>3/24*OO[[#This Row],[74 (28JUN1985 03:00:00)-Water Temperature (C)]]*OO[[#This Row],[16]]/SUM(OO[16])</f>
        <v>5.0093820690669635E-5</v>
      </c>
      <c r="S105" s="10">
        <f>3/24*OO[[#This Row],[75 (28JUN1985 06:00:00)-Water Temperature (C)]]*OO[[#This Row],[17]]/SUM(OO[17])</f>
        <v>2.605814867594383E-5</v>
      </c>
      <c r="T105" s="10">
        <f>3/24*OO[[#This Row],[76 (28JUN1985 09:00:00)-Water Temperature (C)]]*OO[[#This Row],[18]]/SUM(OO[18])</f>
        <v>2.628388722980124E-5</v>
      </c>
      <c r="U105" s="10">
        <f>3/24*OO[[#This Row],[77 (28JUN1985 12:00:00)-Water Temperature (C)]]*OO[[#This Row],[19]]/SUM(OO[19])</f>
        <v>3.2520770751828931E-5</v>
      </c>
      <c r="V105" s="10">
        <f>3/24000000*OO[[#This Row],[78 (28JUN1985 15:00:00)-Water Temperature (C)]]*OO[[#This Row],[20]]</f>
        <v>3.7693962705449999E-5</v>
      </c>
      <c r="W105" s="10">
        <f>3/24000000*OO[[#This Row],[79 (28JUN1985 18:00:00)-Water Temperature (C)]]*OO[[#This Row],[21]]</f>
        <v>3.8400960174074992E-5</v>
      </c>
      <c r="X105" s="10">
        <f>3/24000000*OO[[#This Row],[80 (28JUN1985 21:00:00)-Water Temperature (C)]]*OO[[#This Row],[22]]</f>
        <v>3.5054378598112503E-5</v>
      </c>
      <c r="Y105" s="10">
        <f>3/24000000*OO[[#This Row],[81 (29JUN1985 00:00:00)-Water Temperature (C)]]*OO[[#This Row],[23]]</f>
        <v>2.9325019260624994E-5</v>
      </c>
      <c r="Z105" s="10">
        <f>3/24000000*OO[[#This Row],[82 (29JUN1985 03:00:00)-Water Temperature (C)]]*OO[[#This Row],[24]]</f>
        <v>2.4154555295459997E-5</v>
      </c>
      <c r="AA105" s="10">
        <f>3/24000000*OO[[#This Row],[83 (29JUN1985 06:00:00)-Water Temperature (C)]]*OO[[#This Row],[25]]</f>
        <v>2.0239599393159998E-5</v>
      </c>
      <c r="AB105" s="10">
        <f>3/24000000*OO[[#This Row],[84 (29JUN1985 09:00:00)-Water Temperature (C)]]*OO[[#This Row],[26]]</f>
        <v>1.8180787028250001E-5</v>
      </c>
      <c r="AC105" s="10">
        <f>3/24000000*OO[[#This Row],[85 (29JUN1985 12:00:00)-Water Temperature (C)]]*OO[[#This Row],[27]]</f>
        <v>1.6927246790295E-5</v>
      </c>
      <c r="AD105" s="10">
        <f>3/24000000*OO[[#This Row],[86 (29JUN1985 15:00:00)-Water Temperature (C)]]*OO[[#This Row],[28]]</f>
        <v>1.5630784421403749E-5</v>
      </c>
      <c r="AE105" s="10">
        <f>3/24000000*OO[[#This Row],[88 (29JUN1985 21:00:00)-Water Temperature (C)]]*OO[[#This Row],[30]]</f>
        <v>1.0227877216078748E-5</v>
      </c>
      <c r="AF105" s="10">
        <f>3/24000000*OO[[#This Row],[88 (29JUN1985 21:00:00)-Water Temperature (C)]]*OO[[#This Row],[30]]</f>
        <v>1.0227877216078748E-5</v>
      </c>
      <c r="AG105" s="10">
        <f>3/24000000*OO[[#This Row],[89 (30JUN1985 00:00:00)-Water Temperature (C)]]*OO[[#This Row],[31]]</f>
        <v>7.2517424312724996E-6</v>
      </c>
      <c r="AH105" s="10">
        <f>3/24000000*OO[[#This Row],[90 (30JUN1985 03:00:00)-Water Temperature (C)]]*OO[[#This Row],[32]]</f>
        <v>5.6618013257837496E-6</v>
      </c>
      <c r="AI105" s="10">
        <f>3/24000000*OO[[#This Row],[91 (30JUN1985 06:00:00)-Water Temperature (C)]]*OO[[#This Row],[33]]</f>
        <v>5.1361945535312498E-6</v>
      </c>
      <c r="AJ105" s="10">
        <f>3/24000000*OO[[#This Row],[92 (30JUN1985 09:00:00)-Water Temperature (C)]]*OO[[#This Row],[34]]</f>
        <v>5.0560436418349998E-6</v>
      </c>
      <c r="AK105" s="10">
        <f>3/24000000*OO[[#This Row],[93 (30JUN1985 12:00:00)-Water Temperature (C)]]*OO[[#This Row],[35]]</f>
        <v>5.1938352464050006E-6</v>
      </c>
      <c r="AL105" s="10">
        <f>3/24000000*OO[[#This Row],[94 (30JUN1985 15:00:00)-Water Temperature (C)]]*OO[[#This Row],[36]]</f>
        <v>5.5965069726912492E-6</v>
      </c>
      <c r="AM105" s="10">
        <f>3/24000000*OO[[#This Row],[95 (30JUN1985 18:00:00)-Water Temperature (C)]]*OO[[#This Row],[37]]</f>
        <v>5.8293202784287498E-6</v>
      </c>
      <c r="AN105" s="10">
        <f>3/24000000*OO[[#This Row],[96 (30JUN1985 21:00:00)-Water Temperature (C)]]*OO[[#This Row],[38]]</f>
        <v>5.3419770859000009E-6</v>
      </c>
      <c r="AO105" s="10">
        <f>3/24000000*OO[[#This Row],[97 (01JUL1985 00:00:00)-Water Temperature (C)]]*OO[[#This Row],[39]]</f>
        <v>4.5024367036799999E-6</v>
      </c>
      <c r="AP105" s="10">
        <f>3/24000000*OO[[#This Row],[98 (01JUL1985 03:00:00)-Water Temperature (C)]]*OO[[#This Row],[40]]</f>
        <v>3.7904517248824997E-6</v>
      </c>
      <c r="AQ105" s="10">
        <f>3/24000000*OO[[#This Row],[99 (01JUL1985 06:00:00)-Water Temperature (C)]]*OO[[#This Row],[41]]</f>
        <v>3.4180383102681249E-6</v>
      </c>
      <c r="AR105" s="10">
        <f>3/24000000*OO[[#This Row],[100 (01JUL1985 09:00:00)-Water Temperature (C)]]*OO[[#This Row],[42]]</f>
        <v>3.3572134410500001E-6</v>
      </c>
      <c r="AS105" s="10">
        <f>3/24000000*OO[[#This Row],[101 (01JUL1985 12:00:00)-Water Temperature (C)]]*OO[[#This Row],[43]]</f>
        <v>3.4121613161459997E-6</v>
      </c>
      <c r="AT105" s="10">
        <f>3/24000000*OO[[#This Row],[102 (01JUL1985 15:00:00)-Water Temperature (C)]]*OO[[#This Row],[44]]</f>
        <v>3.4547682041082502E-6</v>
      </c>
      <c r="AU105" s="10">
        <f>3/24000000*OO[[#This Row],[103 (01JUL1985 18:00:00)-Water Temperature (C)]]*OO[[#This Row],[45]]</f>
        <v>3.313883784518375E-6</v>
      </c>
      <c r="AV105" s="10">
        <f>3/24000000*OO[[#This Row],[104 (01JUL1985 21:00:00)-Water Temperature (C)]]*OO[[#This Row],[46]]</f>
        <v>3.0389803417096245E-6</v>
      </c>
      <c r="AW105" s="10">
        <f>3/24000000*OO[[#This Row],[105 (02JUL1985 00:00:00)-Water Temperature (C)]]*OO[[#This Row],[47]]</f>
        <v>2.65663848553125E-6</v>
      </c>
      <c r="AX105" s="10">
        <f>3/24000000*OO[[#This Row],[106 (02JUL1985 03:00:00)-Water Temperature (C)]]*OO[[#This Row],[48]]</f>
        <v>2.2752462650999997E-6</v>
      </c>
      <c r="AY105" s="10">
        <f>3/24000000*OO[[#This Row],[107 (02JUL1985 06:00:00)-Water Temperature (C)]]*OO[[#This Row],[49]]</f>
        <v>1.9776268884799996E-6</v>
      </c>
      <c r="AZ105" s="10">
        <f>3/24000000*OO[[#This Row],[108 (02JUL1985 09:00:00)-Water Temperature (C)]]*OO[[#This Row],[50]]</f>
        <v>1.9513654066499997E-6</v>
      </c>
      <c r="BA105" s="10">
        <f>3/24000000*OO[[#This Row],[109 (02JUL1985 12:00:00)-Water Temperature (C)]]*OO[[#This Row],[51]]</f>
        <v>2.0695234713254999E-6</v>
      </c>
      <c r="BB105" s="10">
        <f>3/24000000*OO[[#This Row],[110 (02JUL1985 15:00:00)-Water Temperature (C)]]*OO[[#This Row],[52]]</f>
        <v>2.2219526099387497E-6</v>
      </c>
      <c r="BC105" s="10">
        <f>3/24000000*OO[[#This Row],[111 (02JUL1985 18:00:00)-Water Temperature (C)]]*OO[[#This Row],[53]]</f>
        <v>2.2372276473307498E-6</v>
      </c>
      <c r="BD105" s="10">
        <f>3/24000000*OO[[#This Row],[112 (02JUL1985 21:00:00)-Water Temperature (C)]]*OO[[#This Row],[54]]</f>
        <v>2.0367105927404997E-6</v>
      </c>
      <c r="BE105" s="10">
        <f>3/24000000*OO[[#This Row],[113 (03JUL1985 00:00:00)-Water Temperature (C)]]*OO[[#This Row],[55]]</f>
        <v>1.7697863846280001E-6</v>
      </c>
      <c r="BF105" s="10">
        <f>3/24000000*OO[[#This Row],[114 (03JUL1985 03:00:00)-Water Temperature (C)]]*OO[[#This Row],[56]]</f>
        <v>1.5949414465751252E-6</v>
      </c>
      <c r="BG105" s="10">
        <f>3/24000000*OO[[#This Row],[115 (03JUL1985 06:00:00)-Water Temperature (C)]]*OO[[#This Row],[57]]</f>
        <v>1.5318873882562498E-6</v>
      </c>
      <c r="BH105" s="10">
        <f>3/24000000*OO[[#This Row],[116 (03JUL1985 09:00:00)-Water Temperature (C)]]*OO[[#This Row],[58]]</f>
        <v>1.6357974536760001E-6</v>
      </c>
      <c r="BI105" s="10">
        <f>3/24000000*OO[[#This Row],[117 (03JUL1985 12:00:00)-Water Temperature (C)]]*OO[[#This Row],[59]]</f>
        <v>1.9006058612867501E-6</v>
      </c>
      <c r="BJ105" s="10">
        <f>3/24000000*OO[[#This Row],[118 (03JUL1985 15:00:00)-Water Temperature (C)]]*OO[[#This Row],[60]]</f>
        <v>2.1628464827899998E-6</v>
      </c>
      <c r="BK105" s="10">
        <f>3/24000000*OO[[#This Row],[119 (03JUL1985 18:00:00)-Water Temperature (C)]]*OO[[#This Row],[61]]</f>
        <v>2.1835049990389999E-6</v>
      </c>
      <c r="BL105" s="10">
        <f>3/24000000*OO[[#This Row],[120 (03JUL1985 21:00:00)-Water Temperature (C)]]*OO[[#This Row],[62]]</f>
        <v>1.9608587876350001E-6</v>
      </c>
      <c r="BM105" s="10">
        <f>3/24000000*OO[[#This Row],[121 (04JUL1985 00:00:00)-Water Temperature (C)]]*OO[[#This Row],[63]]</f>
        <v>1.69747987676925E-6</v>
      </c>
      <c r="BN105" s="10">
        <f>3/24000000*OO[[#This Row],[122 (04JUL1985 03:00:00)-Water Temperature (C)]]*OO[[#This Row],[64]]</f>
        <v>1.540014191275E-6</v>
      </c>
      <c r="BO105" s="10">
        <f>3/24000000*OO[[#This Row],[123 (04JUL1985 06:00:00)-Water Temperature (C)]]*OO[[#This Row],[65]]</f>
        <v>1.4725506079964999E-6</v>
      </c>
      <c r="BP105" s="10">
        <f>3/24000000*OO[[#This Row],[124 (04JUL1985 09:00:00)-Water Temperature (C)]]*OO[[#This Row],[66]]</f>
        <v>1.5004895479942502E-6</v>
      </c>
      <c r="BQ105" s="10">
        <f>3/24000000*OO[[#This Row],[125 (04JUL1985 12:00:00)-Water Temperature (C)]]*OO[[#This Row],[67]]</f>
        <v>1.521643774319E-6</v>
      </c>
      <c r="BR105" s="10">
        <f>3/24000000*OO[[#This Row],[126 (04JUL1985 15:00:00)-Water Temperature (C)]]*OO[[#This Row],[68]]</f>
        <v>1.4625921541009999E-6</v>
      </c>
      <c r="BS105" s="10">
        <f>3/24000000*OO[[#This Row],[127 (04JUL1985 18:00:00)-Water Temperature (C)]]*OO[[#This Row],[69]]</f>
        <v>1.3395180708389999E-6</v>
      </c>
      <c r="BT105" s="10">
        <f>3/24000000*OO[[#This Row],[128 (04JUL1985 21:00:00)-Water Temperature (C)]]*OO[[#This Row],[70]]</f>
        <v>1.2199808623125001E-6</v>
      </c>
      <c r="BU105" s="10">
        <f>3/24000000*OO[[#This Row],[129 (05JUL1985 00:00:00)-Water Temperature (C)]]*OO[[#This Row],[71]]</f>
        <v>1.05933735563525E-6</v>
      </c>
      <c r="BV105" s="10">
        <f>3/24000000*OO[[#This Row],[130 (05JUL1985 03:00:00)-Water Temperature (C)]]*OO[[#This Row],[72]]</f>
        <v>8.7868586381849992E-7</v>
      </c>
      <c r="BW105" s="10">
        <f>3/24000000*OO[[#This Row],[131 (05JUL1985 06:00:00)-Water Temperature (C)]]*OO[[#This Row],[73]]</f>
        <v>7.2922327193749985E-7</v>
      </c>
      <c r="BX105" s="10">
        <f>3/24000000*OO[[#This Row],[132 (05JUL1985 09:00:00)-Water Temperature (C)]]*OO[[#This Row],[74]]</f>
        <v>7.0323231681899998E-7</v>
      </c>
      <c r="BY105" s="10">
        <f>3/24000000*OO[[#This Row],[133 (05JUL1985 12:00:00)-Water Temperature (C)]]*OO[[#This Row],[75]]</f>
        <v>8.4171243501087498E-7</v>
      </c>
      <c r="BZ105" s="10">
        <f>3/24000000*OO[[#This Row],[134 (05JUL1985 15:00:00)-Water Temperature (C)]]*OO[[#This Row],[76]]</f>
        <v>1.0416045255069999E-6</v>
      </c>
      <c r="CA105" s="10">
        <f>3/24000000*OO[[#This Row],[135 (05JUL1985 18:00:00)-Water Temperature (C)]]*OO[[#This Row],[77]]</f>
        <v>1.1055616456706249E-6</v>
      </c>
      <c r="CB105" s="10">
        <f>3/24000000*OO[[#This Row],[136 (05JUL1985 21:00:00)-Water Temperature (C)]]*OO[[#This Row],[78]]</f>
        <v>9.9042992344725001E-7</v>
      </c>
      <c r="CC105" s="10">
        <f>3/24000000*OO[[#This Row],[137 (06JUL1985 00:00:00)-Water Temperature (C)]]*OO[[#This Row],[79]]</f>
        <v>8.4895648513500007E-7</v>
      </c>
      <c r="CD105" s="10">
        <f>3/24000000*OO[[#This Row],[138 (06JUL1985 03:00:00)-Water Temperature (C)]]*OO[[#This Row],[80]]</f>
        <v>7.9984834524787496E-7</v>
      </c>
      <c r="CE105" s="10">
        <f>3/24000000*OO[[#This Row],[139 (06JUL1985 06:00:00)-Water Temperature (C)]]*OO[[#This Row],[81]]</f>
        <v>8.0904427832750011E-7</v>
      </c>
      <c r="CF105" s="10">
        <f>3/24000000*OO[[#This Row],[140 (06JUL1985 09:00:00)-Water Temperature (C)]]*OO[[#This Row],[82]]</f>
        <v>8.3665591501387486E-7</v>
      </c>
      <c r="CG105" s="10">
        <f>3/24000000*OO[[#This Row],[141 (06JUL1985 12:00:00)-Water Temperature (C)]]*OO[[#This Row],[83]]</f>
        <v>8.6969570719949977E-7</v>
      </c>
      <c r="CH105" s="10">
        <f>3/24000000*OO[[#This Row],[142 (06JUL1985 15:00:00)-Water Temperature (C)]]*OO[[#This Row],[84]]</f>
        <v>8.732447672337499E-7</v>
      </c>
      <c r="CI105" s="10">
        <f>3/24000000*OO[[#This Row],[143 (06JUL1985 18:00:00)-Water Temperature (C)]]*OO[[#This Row],[85]]</f>
        <v>8.4787228645799984E-7</v>
      </c>
      <c r="CJ105" s="10">
        <f>3/24000000*OO[[#This Row],[144 (06JUL1985 21:00:00)-Water Temperature (C)]]*OO[[#This Row],[86]]</f>
        <v>7.7952765344212478E-7</v>
      </c>
      <c r="CK105" s="10">
        <f>3/24000000*OO[[#This Row],[145 (07JUL1985 00:00:00)-Water Temperature (C)]]*OO[[#This Row],[87]]</f>
        <v>6.6999805893537498E-7</v>
      </c>
      <c r="CL105" s="10">
        <f>3/24000000*OO[[#This Row],[146 (07JUL1985 03:00:00)-Water Temperature (C)]]*OO[[#This Row],[88]]</f>
        <v>5.524480521551249E-7</v>
      </c>
      <c r="CM105" s="10">
        <f>3/24000000*OO[[#This Row],[147 (07JUL1985 06:00:00)-Water Temperature (C)]]*OO[[#This Row],[89]]</f>
        <v>4.6897420599224992E-7</v>
      </c>
      <c r="CN105" s="10">
        <f>3/24000000*OO[[#This Row],[148 (07JUL1985 09:00:00)-Water Temperature (C)]]*OO[[#This Row],[90]]</f>
        <v>4.4854786088100002E-7</v>
      </c>
      <c r="CO105" s="10">
        <f>3/24000000*OO[[#This Row],[149 (07JUL1985 12:00:00)-Water Temperature (C)]]*OO[[#This Row],[91]]</f>
        <v>4.6069622632900005E-7</v>
      </c>
      <c r="CP105" s="10">
        <f>3/24000000*OO[[#This Row],[150 (07JUL1985 15:00:00)-Water Temperature (C)]]*OO[[#This Row],[92]]</f>
        <v>4.9716464070000003E-7</v>
      </c>
      <c r="CQ105" s="10">
        <f>3/24000000*OO[[#This Row],[151 (07JUL1985 18:00:00)-Water Temperature (C)]]*OO[[#This Row],[93]]</f>
        <v>5.4112084282812506E-7</v>
      </c>
      <c r="CR105" s="10">
        <f>3/24000000*OO[[#This Row],[152 (07JUL1985 21:00:00)-Water Temperature (C)]]*OO[[#This Row],[94]]</f>
        <v>5.3234133409349993E-7</v>
      </c>
      <c r="CS105" s="10">
        <f>3/24000000*OO[[#This Row],[153 (08JUL1985 00:00:00)-Water Temperature (C)]]*OO[[#This Row],[95]]</f>
        <v>4.6217517680875002E-7</v>
      </c>
      <c r="CT105" s="10">
        <f>3/24000000*OO[[#This Row],[154 (08JUL1985 03:00:00)-Water Temperature (C)]]*OO[[#This Row],[96]]</f>
        <v>4.0241621638399996E-7</v>
      </c>
      <c r="CU105" s="10">
        <f>3/24000000*OO[[#This Row],[155 (08JUL1985 06:00:00)-Water Temperature (C)]]*OO[[#This Row],[97]]</f>
        <v>3.8327047761975003E-7</v>
      </c>
      <c r="CV105" s="10">
        <f>3/24000000*OO[[#This Row],[156 (08JUL1985 09:00:00)-Water Temperature (C)]]*OO[[#This Row],[98]]</f>
        <v>4.0428564064137498E-7</v>
      </c>
      <c r="CW105" s="10">
        <f>3/24000000*OO[[#This Row],[157 (08JUL1985 12:00:00)-Water Temperature (C)]]*OO[[#This Row],[99]]</f>
        <v>4.1736743906350001E-7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4.3218607706308324E-38</v>
      </c>
      <c r="E106" s="10">
        <f>3/24*OO[[#This Row],[61 (26JUN1985 12:00:00)-Water Temperature (C)]]*OO[[#This Row],[3]]/SUM(OO[3])</f>
        <v>4.9405218867710221E-26</v>
      </c>
      <c r="F106" s="10">
        <f>3/24*OO[[#This Row],[62 (26JUN1985 15:00:00)-Water Temperature (C)]]*OO[[#This Row],[4]]/SUM(OO[4])</f>
        <v>8.4169858770834932E-16</v>
      </c>
      <c r="G106" s="10">
        <f>3/24*OO[[#This Row],[63 (26JUN1985 18:00:00)-Water Temperature (C)]]*OO[[#This Row],[5]]/SUM(OO[5])</f>
        <v>5.5518455234448268E-8</v>
      </c>
      <c r="H106" s="10">
        <f>3/24*OO[[#This Row],[64 (26JUN1985 21:00:00)-Water Temperature (C)]]*OO[[#This Row],[6]]/SUM(OO[6])</f>
        <v>1.097697181753996E-4</v>
      </c>
      <c r="I106" s="10">
        <f>3/24*OO[[#This Row],[65 (27JUN1985 00:00:00)-Water Temperature (C)]]*OO[[#This Row],[7]]/SUM(OO[7])</f>
        <v>5.3276656034808613E-3</v>
      </c>
      <c r="J106" s="10">
        <f>3/24*OO[[#This Row],[66 (27JUN1985 03:00:00)-Water Temperature (C)]]*OO[[#This Row],[8]]/SUM(OO[8])</f>
        <v>3.7921107911741921E-2</v>
      </c>
      <c r="K106" s="10">
        <f>3/24*OO[[#This Row],[67 (27JUN1985 06:00:00)-Water Temperature (C)]]*OO[[#This Row],[9]]/SUM(OO[9])</f>
        <v>8.4856029239393824E-2</v>
      </c>
      <c r="L106" s="10">
        <f>3/24*OO[[#This Row],[68 (27JUN1985 09:00:00)-Water Temperature (C)]]*OO[[#This Row],[10]]/SUM(OO[10])</f>
        <v>9.3741286122996259E-2</v>
      </c>
      <c r="M106" s="10">
        <f>3/24*OO[[#This Row],[69 (27JUN1985 12:00:00)-Water Temperature (C)]]*OO[[#This Row],[11]]/SUM(OO[11])</f>
        <v>5.991993852822422E-2</v>
      </c>
      <c r="N106" s="10">
        <f>3/24*OO[[#This Row],[70 (27JUN1985 15:00:00)-Water Temperature (C)]]*OO[[#This Row],[12]]/SUM(OO[12])</f>
        <v>2.4387243063146706E-2</v>
      </c>
      <c r="O106" s="10">
        <f>3/24*OO[[#This Row],[71 (27JUN1985 18:00:00)-Water Temperature (C)]]*OO[[#This Row],[13]]/SUM(OO[13])</f>
        <v>6.9506408699439312E-3</v>
      </c>
      <c r="P106" s="10">
        <f>3/24*OO[[#This Row],[72 (27JUN1985 21:00:00)-Water Temperature (C)]]*OO[[#This Row],[14]]/SUM(OO[14])</f>
        <v>1.5281273379266838E-3</v>
      </c>
      <c r="Q106" s="10">
        <f>3/24*OO[[#This Row],[73 (28JUN1985 00:00:00)-Water Temperature (C)]]*OO[[#This Row],[15]]/SUM(OO[15])</f>
        <v>3.0721690869255666E-4</v>
      </c>
      <c r="R106" s="10">
        <f>3/24*OO[[#This Row],[74 (28JUN1985 03:00:00)-Water Temperature (C)]]*OO[[#This Row],[16]]/SUM(OO[16])</f>
        <v>7.6307134509224668E-5</v>
      </c>
      <c r="S106" s="10">
        <f>3/24*OO[[#This Row],[75 (28JUN1985 06:00:00)-Water Temperature (C)]]*OO[[#This Row],[17]]/SUM(OO[17])</f>
        <v>3.482053290750157E-5</v>
      </c>
      <c r="T106" s="10">
        <f>3/24*OO[[#This Row],[76 (28JUN1985 09:00:00)-Water Temperature (C)]]*OO[[#This Row],[18]]/SUM(OO[18])</f>
        <v>3.2463521971450895E-5</v>
      </c>
      <c r="U106" s="10">
        <f>3/24*OO[[#This Row],[77 (28JUN1985 12:00:00)-Water Temperature (C)]]*OO[[#This Row],[19]]/SUM(OO[19])</f>
        <v>3.9712924873501076E-5</v>
      </c>
      <c r="V106" s="10">
        <f>3/24000000*OO[[#This Row],[78 (28JUN1985 15:00:00)-Water Temperature (C)]]*OO[[#This Row],[20]]</f>
        <v>4.6629090844974999E-5</v>
      </c>
      <c r="W106" s="10">
        <f>3/24000000*OO[[#This Row],[79 (28JUN1985 18:00:00)-Water Temperature (C)]]*OO[[#This Row],[21]]</f>
        <v>4.8246755027624994E-5</v>
      </c>
      <c r="X106" s="10">
        <f>3/24000000*OO[[#This Row],[80 (28JUN1985 21:00:00)-Water Temperature (C)]]*OO[[#This Row],[22]]</f>
        <v>4.4534705971112499E-5</v>
      </c>
      <c r="Y106" s="10">
        <f>3/24000000*OO[[#This Row],[81 (29JUN1985 00:00:00)-Water Temperature (C)]]*OO[[#This Row],[23]]</f>
        <v>3.7558377626399994E-5</v>
      </c>
      <c r="Z106" s="10">
        <f>3/24000000*OO[[#This Row],[82 (29JUN1985 03:00:00)-Water Temperature (C)]]*OO[[#This Row],[24]]</f>
        <v>3.0929036750312498E-5</v>
      </c>
      <c r="AA106" s="10">
        <f>3/24000000*OO[[#This Row],[83 (29JUN1985 06:00:00)-Water Temperature (C)]]*OO[[#This Row],[25]]</f>
        <v>2.5915688493399999E-5</v>
      </c>
      <c r="AB106" s="10">
        <f>3/24000000*OO[[#This Row],[84 (29JUN1985 09:00:00)-Water Temperature (C)]]*OO[[#This Row],[26]]</f>
        <v>2.3332629487049999E-5</v>
      </c>
      <c r="AC106" s="10">
        <f>3/24000000*OO[[#This Row],[85 (29JUN1985 12:00:00)-Water Temperature (C)]]*OO[[#This Row],[27]]</f>
        <v>2.1896879958183748E-5</v>
      </c>
      <c r="AD106" s="10">
        <f>3/24000000*OO[[#This Row],[86 (29JUN1985 15:00:00)-Water Temperature (C)]]*OO[[#This Row],[28]]</f>
        <v>2.0447765926619999E-5</v>
      </c>
      <c r="AE106" s="10">
        <f>3/24000000*OO[[#This Row],[88 (29JUN1985 21:00:00)-Water Temperature (C)]]*OO[[#This Row],[30]]</f>
        <v>1.3446612508200001E-5</v>
      </c>
      <c r="AF106" s="10">
        <f>3/24000000*OO[[#This Row],[88 (29JUN1985 21:00:00)-Water Temperature (C)]]*OO[[#This Row],[30]]</f>
        <v>1.3446612508200001E-5</v>
      </c>
      <c r="AG106" s="10">
        <f>3/24000000*OO[[#This Row],[89 (30JUN1985 00:00:00)-Water Temperature (C)]]*OO[[#This Row],[31]]</f>
        <v>9.4668375850612507E-6</v>
      </c>
      <c r="AH106" s="10">
        <f>3/24000000*OO[[#This Row],[90 (30JUN1985 03:00:00)-Water Temperature (C)]]*OO[[#This Row],[32]]</f>
        <v>7.2368421863787502E-6</v>
      </c>
      <c r="AI106" s="10">
        <f>3/24000000*OO[[#This Row],[91 (30JUN1985 06:00:00)-Water Temperature (C)]]*OO[[#This Row],[33]]</f>
        <v>6.4419324755637507E-6</v>
      </c>
      <c r="AJ106" s="10">
        <f>3/24000000*OO[[#This Row],[92 (30JUN1985 09:00:00)-Water Temperature (C)]]*OO[[#This Row],[34]]</f>
        <v>6.325004470469999E-6</v>
      </c>
      <c r="AK106" s="10">
        <f>3/24000000*OO[[#This Row],[93 (30JUN1985 12:00:00)-Water Temperature (C)]]*OO[[#This Row],[35]]</f>
        <v>6.5060690116987494E-6</v>
      </c>
      <c r="AL106" s="10">
        <f>3/24000000*OO[[#This Row],[94 (30JUN1985 15:00:00)-Water Temperature (C)]]*OO[[#This Row],[36]]</f>
        <v>7.0306936960412491E-6</v>
      </c>
      <c r="AM106" s="10">
        <f>3/24000000*OO[[#This Row],[95 (30JUN1985 18:00:00)-Water Temperature (C)]]*OO[[#This Row],[37]]</f>
        <v>7.3436740096074994E-6</v>
      </c>
      <c r="AN106" s="10">
        <f>3/24000000*OO[[#This Row],[96 (30JUN1985 21:00:00)-Water Temperature (C)]]*OO[[#This Row],[38]]</f>
        <v>6.7733248271499998E-6</v>
      </c>
      <c r="AO106" s="10">
        <f>3/24000000*OO[[#This Row],[97 (01JUL1985 00:00:00)-Water Temperature (C)]]*OO[[#This Row],[39]]</f>
        <v>5.7393466615737488E-6</v>
      </c>
      <c r="AP106" s="10">
        <f>3/24000000*OO[[#This Row],[98 (01JUL1985 03:00:00)-Water Temperature (C)]]*OO[[#This Row],[40]]</f>
        <v>4.8116134945200001E-6</v>
      </c>
      <c r="AQ106" s="10">
        <f>3/24000000*OO[[#This Row],[99 (01JUL1985 06:00:00)-Water Temperature (C)]]*OO[[#This Row],[41]]</f>
        <v>4.3028106420224997E-6</v>
      </c>
      <c r="AR106" s="10">
        <f>3/24000000*OO[[#This Row],[100 (01JUL1985 09:00:00)-Water Temperature (C)]]*OO[[#This Row],[42]]</f>
        <v>4.2152963909375002E-6</v>
      </c>
      <c r="AS106" s="10">
        <f>3/24000000*OO[[#This Row],[101 (01JUL1985 12:00:00)-Water Temperature (C)]]*OO[[#This Row],[43]]</f>
        <v>4.2832614306299996E-6</v>
      </c>
      <c r="AT106" s="10">
        <f>3/24000000*OO[[#This Row],[102 (01JUL1985 15:00:00)-Water Temperature (C)]]*OO[[#This Row],[44]]</f>
        <v>4.3482205462050005E-6</v>
      </c>
      <c r="AU106" s="10">
        <f>3/24000000*OO[[#This Row],[103 (01JUL1985 18:00:00)-Water Temperature (C)]]*OO[[#This Row],[45]]</f>
        <v>4.17503552622E-6</v>
      </c>
      <c r="AV106" s="10">
        <f>3/24000000*OO[[#This Row],[104 (01JUL1985 21:00:00)-Water Temperature (C)]]*OO[[#This Row],[46]]</f>
        <v>3.8391946883067494E-6</v>
      </c>
      <c r="AW106" s="10">
        <f>3/24000000*OO[[#This Row],[105 (02JUL1985 00:00:00)-Water Temperature (C)]]*OO[[#This Row],[47]]</f>
        <v>3.3649513059652498E-6</v>
      </c>
      <c r="AX106" s="10">
        <f>3/24000000*OO[[#This Row],[106 (02JUL1985 03:00:00)-Water Temperature (C)]]*OO[[#This Row],[48]]</f>
        <v>2.8898734009004999E-6</v>
      </c>
      <c r="AY106" s="10">
        <f>3/24000000*OO[[#This Row],[107 (02JUL1985 06:00:00)-Water Temperature (C)]]*OO[[#This Row],[49]]</f>
        <v>2.50675342382325E-6</v>
      </c>
      <c r="AZ106" s="10">
        <f>3/24000000*OO[[#This Row],[108 (02JUL1985 09:00:00)-Water Temperature (C)]]*OO[[#This Row],[50]]</f>
        <v>2.4607137741537502E-6</v>
      </c>
      <c r="BA106" s="10">
        <f>3/24000000*OO[[#This Row],[109 (02JUL1985 12:00:00)-Water Temperature (C)]]*OO[[#This Row],[51]]</f>
        <v>2.5999518616052498E-6</v>
      </c>
      <c r="BB106" s="10">
        <f>3/24000000*OO[[#This Row],[110 (02JUL1985 15:00:00)-Water Temperature (C)]]*OO[[#This Row],[52]]</f>
        <v>2.7980922140535002E-6</v>
      </c>
      <c r="BC106" s="10">
        <f>3/24000000*OO[[#This Row],[111 (02JUL1985 18:00:00)-Water Temperature (C)]]*OO[[#This Row],[53]]</f>
        <v>2.8260191262888745E-6</v>
      </c>
      <c r="BD106" s="10">
        <f>3/24000000*OO[[#This Row],[112 (02JUL1985 21:00:00)-Water Temperature (C)]]*OO[[#This Row],[54]]</f>
        <v>2.5800664868419997E-6</v>
      </c>
      <c r="BE106" s="10">
        <f>3/24000000*OO[[#This Row],[113 (03JUL1985 00:00:00)-Water Temperature (C)]]*OO[[#This Row],[55]]</f>
        <v>2.2421174043515002E-6</v>
      </c>
      <c r="BF106" s="10">
        <f>3/24000000*OO[[#This Row],[114 (03JUL1985 03:00:00)-Water Temperature (C)]]*OO[[#This Row],[56]]</f>
        <v>2.0030490553290002E-6</v>
      </c>
      <c r="BG106" s="10">
        <f>3/24000000*OO[[#This Row],[115 (03JUL1985 06:00:00)-Water Temperature (C)]]*OO[[#This Row],[57]]</f>
        <v>1.9139991825149999E-6</v>
      </c>
      <c r="BH106" s="10">
        <f>3/24000000*OO[[#This Row],[116 (03JUL1985 09:00:00)-Water Temperature (C)]]*OO[[#This Row],[58]]</f>
        <v>2.0427706666972498E-6</v>
      </c>
      <c r="BI106" s="10">
        <f>3/24000000*OO[[#This Row],[117 (03JUL1985 12:00:00)-Water Temperature (C)]]*OO[[#This Row],[59]]</f>
        <v>2.3757581034699999E-6</v>
      </c>
      <c r="BJ106" s="10">
        <f>3/24000000*OO[[#This Row],[118 (03JUL1985 15:00:00)-Water Temperature (C)]]*OO[[#This Row],[60]]</f>
        <v>2.7157581615763746E-6</v>
      </c>
      <c r="BK106" s="10">
        <f>3/24000000*OO[[#This Row],[119 (03JUL1985 18:00:00)-Water Temperature (C)]]*OO[[#This Row],[61]]</f>
        <v>2.7576507483552502E-6</v>
      </c>
      <c r="BL106" s="10">
        <f>3/24000000*OO[[#This Row],[120 (03JUL1985 21:00:00)-Water Temperature (C)]]*OO[[#This Row],[62]]</f>
        <v>2.4885654856773746E-6</v>
      </c>
      <c r="BM106" s="10">
        <f>3/24000000*OO[[#This Row],[121 (04JUL1985 00:00:00)-Water Temperature (C)]]*OO[[#This Row],[63]]</f>
        <v>2.1485994457314998E-6</v>
      </c>
      <c r="BN106" s="10">
        <f>3/24000000*OO[[#This Row],[122 (04JUL1985 03:00:00)-Water Temperature (C)]]*OO[[#This Row],[64]]</f>
        <v>1.931535064738125E-6</v>
      </c>
      <c r="BO106" s="10">
        <f>3/24000000*OO[[#This Row],[123 (04JUL1985 06:00:00)-Water Temperature (C)]]*OO[[#This Row],[65]]</f>
        <v>1.83797407176075E-6</v>
      </c>
      <c r="BP106" s="10">
        <f>3/24000000*OO[[#This Row],[124 (04JUL1985 09:00:00)-Water Temperature (C)]]*OO[[#This Row],[66]]</f>
        <v>1.874438772696E-6</v>
      </c>
      <c r="BQ106" s="10">
        <f>3/24000000*OO[[#This Row],[125 (04JUL1985 12:00:00)-Water Temperature (C)]]*OO[[#This Row],[67]]</f>
        <v>1.9043890801687498E-6</v>
      </c>
      <c r="BR106" s="10">
        <f>3/24000000*OO[[#This Row],[126 (04JUL1985 15:00:00)-Water Temperature (C)]]*OO[[#This Row],[68]]</f>
        <v>1.8365145261513746E-6</v>
      </c>
      <c r="BS106" s="10">
        <f>3/24000000*OO[[#This Row],[127 (04JUL1985 18:00:00)-Water Temperature (C)]]*OO[[#This Row],[69]]</f>
        <v>1.6867180565447497E-6</v>
      </c>
      <c r="BT106" s="10">
        <f>3/24000000*OO[[#This Row],[128 (04JUL1985 21:00:00)-Water Temperature (C)]]*OO[[#This Row],[70]]</f>
        <v>1.5408593105865002E-6</v>
      </c>
      <c r="BU106" s="10">
        <f>3/24000000*OO[[#This Row],[129 (05JUL1985 00:00:00)-Water Temperature (C)]]*OO[[#This Row],[71]]</f>
        <v>1.3469463614579999E-6</v>
      </c>
      <c r="BV106" s="10">
        <f>3/24000000*OO[[#This Row],[130 (05JUL1985 03:00:00)-Water Temperature (C)]]*OO[[#This Row],[72]]</f>
        <v>1.1235871719837499E-6</v>
      </c>
      <c r="BW106" s="10">
        <f>3/24000000*OO[[#This Row],[131 (05JUL1985 06:00:00)-Water Temperature (C)]]*OO[[#This Row],[73]]</f>
        <v>9.3060872928999977E-7</v>
      </c>
      <c r="BX106" s="10">
        <f>3/24000000*OO[[#This Row],[132 (05JUL1985 09:00:00)-Water Temperature (C)]]*OO[[#This Row],[74]]</f>
        <v>8.8881479477499994E-7</v>
      </c>
      <c r="BY106" s="10">
        <f>3/24000000*OO[[#This Row],[133 (05JUL1985 12:00:00)-Water Temperature (C)]]*OO[[#This Row],[75]]</f>
        <v>1.0544360067119998E-6</v>
      </c>
      <c r="BZ106" s="10">
        <f>3/24000000*OO[[#This Row],[134 (05JUL1985 15:00:00)-Water Temperature (C)]]*OO[[#This Row],[76]]</f>
        <v>1.3067657706194998E-6</v>
      </c>
      <c r="CA106" s="10">
        <f>3/24000000*OO[[#This Row],[135 (05JUL1985 18:00:00)-Water Temperature (C)]]*OO[[#This Row],[77]]</f>
        <v>1.3974675224493752E-6</v>
      </c>
      <c r="CB106" s="10">
        <f>3/24000000*OO[[#This Row],[136 (05JUL1985 21:00:00)-Water Temperature (C)]]*OO[[#This Row],[78]]</f>
        <v>1.25984752947225E-6</v>
      </c>
      <c r="CC106" s="10">
        <f>3/24000000*OO[[#This Row],[137 (06JUL1985 00:00:00)-Water Temperature (C)]]*OO[[#This Row],[79]]</f>
        <v>1.0733794180589999E-6</v>
      </c>
      <c r="CD106" s="10">
        <f>3/24000000*OO[[#This Row],[138 (06JUL1985 03:00:00)-Water Temperature (C)]]*OO[[#This Row],[80]]</f>
        <v>9.9511052346287488E-7</v>
      </c>
      <c r="CE106" s="10">
        <f>3/24000000*OO[[#This Row],[139 (06JUL1985 06:00:00)-Water Temperature (C)]]*OO[[#This Row],[81]]</f>
        <v>1.0008836374836247E-6</v>
      </c>
      <c r="CF106" s="10">
        <f>3/24000000*OO[[#This Row],[140 (06JUL1985 09:00:00)-Water Temperature (C)]]*OO[[#This Row],[82]]</f>
        <v>1.0402240142606251E-6</v>
      </c>
      <c r="CG106" s="10">
        <f>3/24000000*OO[[#This Row],[141 (06JUL1985 12:00:00)-Water Temperature (C)]]*OO[[#This Row],[83]]</f>
        <v>1.08563225153875E-6</v>
      </c>
      <c r="CH106" s="10">
        <f>3/24000000*OO[[#This Row],[142 (06JUL1985 15:00:00)-Water Temperature (C)]]*OO[[#This Row],[84]]</f>
        <v>1.0939148905416251E-6</v>
      </c>
      <c r="CI106" s="10">
        <f>3/24000000*OO[[#This Row],[143 (06JUL1985 18:00:00)-Water Temperature (C)]]*OO[[#This Row],[85]]</f>
        <v>1.0657855041399999E-6</v>
      </c>
      <c r="CJ106" s="10">
        <f>3/24000000*OO[[#This Row],[144 (06JUL1985 21:00:00)-Water Temperature (C)]]*OO[[#This Row],[86]]</f>
        <v>9.8455140916499999E-7</v>
      </c>
      <c r="CK106" s="10">
        <f>3/24000000*OO[[#This Row],[145 (07JUL1985 00:00:00)-Water Temperature (C)]]*OO[[#This Row],[87]]</f>
        <v>8.5189530977799984E-7</v>
      </c>
      <c r="CL106" s="10">
        <f>3/24000000*OO[[#This Row],[146 (07JUL1985 03:00:00)-Water Temperature (C)]]*OO[[#This Row],[88]]</f>
        <v>7.0583988882037496E-7</v>
      </c>
      <c r="CM106" s="10">
        <f>3/24000000*OO[[#This Row],[147 (07JUL1985 06:00:00)-Water Temperature (C)]]*OO[[#This Row],[89]]</f>
        <v>5.9595750636712494E-7</v>
      </c>
      <c r="CN106" s="10">
        <f>3/24000000*OO[[#This Row],[148 (07JUL1985 09:00:00)-Water Temperature (C)]]*OO[[#This Row],[90]]</f>
        <v>5.6597758487899993E-7</v>
      </c>
      <c r="CO106" s="10">
        <f>3/24000000*OO[[#This Row],[149 (07JUL1985 12:00:00)-Water Temperature (C)]]*OO[[#This Row],[91]]</f>
        <v>5.7771014733749991E-7</v>
      </c>
      <c r="CP106" s="10">
        <f>3/24000000*OO[[#This Row],[150 (07JUL1985 15:00:00)-Water Temperature (C)]]*OO[[#This Row],[92]]</f>
        <v>6.2443144557737497E-7</v>
      </c>
      <c r="CQ106" s="10">
        <f>3/24000000*OO[[#This Row],[151 (07JUL1985 18:00:00)-Water Temperature (C)]]*OO[[#This Row],[93]]</f>
        <v>6.8072760133424996E-7</v>
      </c>
      <c r="CR106" s="10">
        <f>3/24000000*OO[[#This Row],[152 (07JUL1985 21:00:00)-Water Temperature (C)]]*OO[[#This Row],[94]]</f>
        <v>6.7254810501900004E-7</v>
      </c>
      <c r="CS106" s="10">
        <f>3/24000000*OO[[#This Row],[153 (08JUL1985 00:00:00)-Water Temperature (C)]]*OO[[#This Row],[95]]</f>
        <v>5.8570926946537495E-7</v>
      </c>
      <c r="CT106" s="10">
        <f>3/24000000*OO[[#This Row],[154 (08JUL1985 03:00:00)-Water Temperature (C)]]*OO[[#This Row],[96]]</f>
        <v>5.0756481348124999E-7</v>
      </c>
      <c r="CU106" s="10">
        <f>3/24000000*OO[[#This Row],[155 (08JUL1985 06:00:00)-Water Temperature (C)]]*OO[[#This Row],[97]]</f>
        <v>4.7744208348799998E-7</v>
      </c>
      <c r="CV106" s="10">
        <f>3/24000000*OO[[#This Row],[156 (08JUL1985 09:00:00)-Water Temperature (C)]]*OO[[#This Row],[98]]</f>
        <v>5.0287857791662495E-7</v>
      </c>
      <c r="CW106" s="10">
        <f>3/24000000*OO[[#This Row],[157 (08JUL1985 12:00:00)-Water Temperature (C)]]*OO[[#This Row],[99]]</f>
        <v>5.2094047521224997E-7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6.4123761728200285E-39</v>
      </c>
      <c r="E107" s="10">
        <f>3/24*OO[[#This Row],[61 (26JUN1985 12:00:00)-Water Temperature (C)]]*OO[[#This Row],[3]]/SUM(OO[3])</f>
        <v>9.339995971111004E-27</v>
      </c>
      <c r="F107" s="10">
        <f>3/24*OO[[#This Row],[62 (26JUN1985 15:00:00)-Water Temperature (C)]]*OO[[#This Row],[4]]/SUM(OO[4])</f>
        <v>1.651510216349473E-16</v>
      </c>
      <c r="G107" s="10">
        <f>3/24*OO[[#This Row],[63 (26JUN1985 18:00:00)-Water Temperature (C)]]*OO[[#This Row],[5]]/SUM(OO[5])</f>
        <v>1.9973624886046881E-8</v>
      </c>
      <c r="H107" s="10">
        <f>3/24*OO[[#This Row],[64 (26JUN1985 21:00:00)-Water Temperature (C)]]*OO[[#This Row],[6]]/SUM(OO[6])</f>
        <v>6.3998204004443038E-5</v>
      </c>
      <c r="I107" s="10">
        <f>3/24*OO[[#This Row],[65 (27JUN1985 00:00:00)-Water Temperature (C)]]*OO[[#This Row],[7]]/SUM(OO[7])</f>
        <v>3.9453701972801906E-3</v>
      </c>
      <c r="J107" s="10">
        <f>3/24*OO[[#This Row],[66 (27JUN1985 03:00:00)-Water Temperature (C)]]*OO[[#This Row],[8]]/SUM(OO[8])</f>
        <v>3.2931457812842187E-2</v>
      </c>
      <c r="K107" s="10">
        <f>3/24*OO[[#This Row],[67 (27JUN1985 06:00:00)-Water Temperature (C)]]*OO[[#This Row],[9]]/SUM(OO[9])</f>
        <v>8.2676629173170854E-2</v>
      </c>
      <c r="L107" s="10">
        <f>3/24*OO[[#This Row],[68 (27JUN1985 09:00:00)-Water Temperature (C)]]*OO[[#This Row],[10]]/SUM(OO[10])</f>
        <v>0.10010336077465573</v>
      </c>
      <c r="M107" s="10">
        <f>3/24*OO[[#This Row],[69 (27JUN1985 12:00:00)-Water Temperature (C)]]*OO[[#This Row],[11]]/SUM(OO[11])</f>
        <v>6.8971305795379328E-2</v>
      </c>
      <c r="N107" s="10">
        <f>3/24*OO[[#This Row],[70 (27JUN1985 15:00:00)-Water Temperature (C)]]*OO[[#This Row],[12]]/SUM(OO[12])</f>
        <v>2.9826451341805837E-2</v>
      </c>
      <c r="O107" s="10">
        <f>3/24*OO[[#This Row],[71 (27JUN1985 18:00:00)-Water Temperature (C)]]*OO[[#This Row],[13]]/SUM(OO[13])</f>
        <v>8.864323627422295E-3</v>
      </c>
      <c r="P107" s="10">
        <f>3/24*OO[[#This Row],[72 (27JUN1985 21:00:00)-Water Temperature (C)]]*OO[[#This Row],[14]]/SUM(OO[14])</f>
        <v>1.9960057094936911E-3</v>
      </c>
      <c r="Q107" s="10">
        <f>3/24*OO[[#This Row],[73 (28JUN1985 00:00:00)-Water Temperature (C)]]*OO[[#This Row],[15]]/SUM(OO[15])</f>
        <v>4.0052941778620841E-4</v>
      </c>
      <c r="R107" s="10">
        <f>3/24*OO[[#This Row],[74 (28JUN1985 03:00:00)-Water Temperature (C)]]*OO[[#This Row],[16]]/SUM(OO[16])</f>
        <v>9.42470033278063E-5</v>
      </c>
      <c r="S107" s="10">
        <f>3/24*OO[[#This Row],[75 (28JUN1985 06:00:00)-Water Temperature (C)]]*OO[[#This Row],[17]]/SUM(OO[17])</f>
        <v>3.8577141202194367E-5</v>
      </c>
      <c r="T107" s="10">
        <f>3/24*OO[[#This Row],[76 (28JUN1985 09:00:00)-Water Temperature (C)]]*OO[[#This Row],[18]]/SUM(OO[18])</f>
        <v>3.3303619427226759E-5</v>
      </c>
      <c r="U107" s="10">
        <f>3/24*OO[[#This Row],[77 (28JUN1985 12:00:00)-Water Temperature (C)]]*OO[[#This Row],[19]]/SUM(OO[19])</f>
        <v>4.0065299442385564E-5</v>
      </c>
      <c r="V107" s="10">
        <f>3/24000000*OO[[#This Row],[78 (28JUN1985 15:00:00)-Water Temperature (C)]]*OO[[#This Row],[20]]</f>
        <v>4.7538927348674994E-5</v>
      </c>
      <c r="W107" s="10">
        <f>3/24000000*OO[[#This Row],[79 (28JUN1985 18:00:00)-Water Temperature (C)]]*OO[[#This Row],[21]]</f>
        <v>4.9927097682687492E-5</v>
      </c>
      <c r="X107" s="10">
        <f>3/24000000*OO[[#This Row],[80 (28JUN1985 21:00:00)-Water Temperature (C)]]*OO[[#This Row],[22]]</f>
        <v>4.6535656309274994E-5</v>
      </c>
      <c r="Y107" s="10">
        <f>3/24000000*OO[[#This Row],[81 (29JUN1985 00:00:00)-Water Temperature (C)]]*OO[[#This Row],[23]]</f>
        <v>3.960864339315E-5</v>
      </c>
      <c r="Z107" s="10">
        <f>3/24000000*OO[[#This Row],[82 (29JUN1985 03:00:00)-Water Temperature (C)]]*OO[[#This Row],[24]]</f>
        <v>3.2645657585649998E-5</v>
      </c>
      <c r="AA107" s="10">
        <f>3/24000000*OO[[#This Row],[83 (29JUN1985 06:00:00)-Water Temperature (C)]]*OO[[#This Row],[25]]</f>
        <v>2.7364776020949998E-5</v>
      </c>
      <c r="AB107" s="10">
        <f>3/24000000*OO[[#This Row],[84 (29JUN1985 09:00:00)-Water Temperature (C)]]*OO[[#This Row],[26]]</f>
        <v>2.468280280575E-5</v>
      </c>
      <c r="AC107" s="10">
        <f>3/24000000*OO[[#This Row],[85 (29JUN1985 12:00:00)-Water Temperature (C)]]*OO[[#This Row],[27]]</f>
        <v>2.3309553701411249E-5</v>
      </c>
      <c r="AD107" s="10">
        <f>3/24000000*OO[[#This Row],[86 (29JUN1985 15:00:00)-Water Temperature (C)]]*OO[[#This Row],[28]]</f>
        <v>2.198568991178875E-5</v>
      </c>
      <c r="AE107" s="10">
        <f>3/24000000*OO[[#This Row],[88 (29JUN1985 21:00:00)-Water Temperature (C)]]*OO[[#This Row],[30]]</f>
        <v>1.455595654387875E-5</v>
      </c>
      <c r="AF107" s="10">
        <f>3/24000000*OO[[#This Row],[88 (29JUN1985 21:00:00)-Water Temperature (C)]]*OO[[#This Row],[30]]</f>
        <v>1.455595654387875E-5</v>
      </c>
      <c r="AG107" s="10">
        <f>3/24000000*OO[[#This Row],[89 (30JUN1985 00:00:00)-Water Temperature (C)]]*OO[[#This Row],[31]]</f>
        <v>1.019603051459375E-5</v>
      </c>
      <c r="AH107" s="10">
        <f>3/24000000*OO[[#This Row],[90 (30JUN1985 03:00:00)-Water Temperature (C)]]*OO[[#This Row],[32]]</f>
        <v>7.6643570351749995E-6</v>
      </c>
      <c r="AI107" s="10">
        <f>3/24000000*OO[[#This Row],[91 (30JUN1985 06:00:00)-Water Temperature (C)]]*OO[[#This Row],[33]]</f>
        <v>6.6978183667724995E-6</v>
      </c>
      <c r="AJ107" s="10">
        <f>3/24000000*OO[[#This Row],[92 (30JUN1985 09:00:00)-Water Temperature (C)]]*OO[[#This Row],[34]]</f>
        <v>6.5522964896387495E-6</v>
      </c>
      <c r="AK107" s="10">
        <f>3/24000000*OO[[#This Row],[93 (30JUN1985 12:00:00)-Water Temperature (C)]]*OO[[#This Row],[35]]</f>
        <v>6.74588990822375E-6</v>
      </c>
      <c r="AL107" s="10">
        <f>3/24000000*OO[[#This Row],[94 (30JUN1985 15:00:00)-Water Temperature (C)]]*OO[[#This Row],[36]]</f>
        <v>7.3053529395000002E-6</v>
      </c>
      <c r="AM107" s="10">
        <f>3/24000000*OO[[#This Row],[95 (30JUN1985 18:00:00)-Water Temperature (C)]]*OO[[#This Row],[37]]</f>
        <v>7.6502810843549998E-6</v>
      </c>
      <c r="AN107" s="10">
        <f>3/24000000*OO[[#This Row],[96 (30JUN1985 21:00:00)-Water Temperature (C)]]*OO[[#This Row],[38]]</f>
        <v>7.0964908313574996E-6</v>
      </c>
      <c r="AO107" s="10">
        <f>3/24000000*OO[[#This Row],[97 (01JUL1985 00:00:00)-Water Temperature (C)]]*OO[[#This Row],[39]]</f>
        <v>6.0430947744900006E-6</v>
      </c>
      <c r="AP107" s="10">
        <f>3/24000000*OO[[#This Row],[98 (01JUL1985 03:00:00)-Water Temperature (C)]]*OO[[#This Row],[40]]</f>
        <v>5.0553152222512495E-6</v>
      </c>
      <c r="AQ107" s="10">
        <f>3/24000000*OO[[#This Row],[99 (01JUL1985 06:00:00)-Water Temperature (C)]]*OO[[#This Row],[41]]</f>
        <v>4.4856529545099997E-6</v>
      </c>
      <c r="AR107" s="10">
        <f>3/24000000*OO[[#This Row],[100 (01JUL1985 09:00:00)-Water Temperature (C)]]*OO[[#This Row],[42]]</f>
        <v>4.38145157195E-6</v>
      </c>
      <c r="AS107" s="10">
        <f>3/24000000*OO[[#This Row],[101 (01JUL1985 12:00:00)-Water Temperature (C)]]*OO[[#This Row],[43]]</f>
        <v>4.4500849607024991E-6</v>
      </c>
      <c r="AT107" s="10">
        <f>3/24000000*OO[[#This Row],[102 (01JUL1985 15:00:00)-Water Temperature (C)]]*OO[[#This Row],[44]]</f>
        <v>4.5271175128199993E-6</v>
      </c>
      <c r="AU107" s="10">
        <f>3/24000000*OO[[#This Row],[103 (01JUL1985 18:00:00)-Water Temperature (C)]]*OO[[#This Row],[45]]</f>
        <v>4.3516183202482496E-6</v>
      </c>
      <c r="AV107" s="10">
        <f>3/24000000*OO[[#This Row],[104 (01JUL1985 21:00:00)-Water Temperature (C)]]*OO[[#This Row],[46]]</f>
        <v>4.0109639816468756E-6</v>
      </c>
      <c r="AW107" s="10">
        <f>3/24000000*OO[[#This Row],[105 (02JUL1985 00:00:00)-Water Temperature (C)]]*OO[[#This Row],[47]]</f>
        <v>3.5235780127402499E-6</v>
      </c>
      <c r="AX107" s="10">
        <f>3/24000000*OO[[#This Row],[106 (02JUL1985 03:00:00)-Water Temperature (C)]]*OO[[#This Row],[48]]</f>
        <v>3.034337414180625E-6</v>
      </c>
      <c r="AY107" s="10">
        <f>3/24000000*OO[[#This Row],[107 (02JUL1985 06:00:00)-Water Temperature (C)]]*OO[[#This Row],[49]]</f>
        <v>2.6285667993168751E-6</v>
      </c>
      <c r="AZ107" s="10">
        <f>3/24000000*OO[[#This Row],[108 (02JUL1985 09:00:00)-Water Temperature (C)]]*OO[[#This Row],[50]]</f>
        <v>2.5680965207812495E-6</v>
      </c>
      <c r="BA107" s="10">
        <f>3/24000000*OO[[#This Row],[109 (02JUL1985 12:00:00)-Water Temperature (C)]]*OO[[#This Row],[51]]</f>
        <v>2.7035679972318745E-6</v>
      </c>
      <c r="BB107" s="10">
        <f>3/24000000*OO[[#This Row],[110 (02JUL1985 15:00:00)-Water Temperature (C)]]*OO[[#This Row],[52]]</f>
        <v>2.9133355704187504E-6</v>
      </c>
      <c r="BC107" s="10">
        <f>3/24000000*OO[[#This Row],[111 (02JUL1985 18:00:00)-Water Temperature (C)]]*OO[[#This Row],[53]]</f>
        <v>2.9521731050349994E-6</v>
      </c>
      <c r="BD107" s="10">
        <f>3/24000000*OO[[#This Row],[112 (02JUL1985 21:00:00)-Water Temperature (C)]]*OO[[#This Row],[54]]</f>
        <v>2.7016067938937494E-6</v>
      </c>
      <c r="BE107" s="10">
        <f>3/24000000*OO[[#This Row],[113 (03JUL1985 00:00:00)-Water Temperature (C)]]*OO[[#This Row],[55]]</f>
        <v>2.3500667589343748E-6</v>
      </c>
      <c r="BF107" s="10">
        <f>3/24000000*OO[[#This Row],[114 (03JUL1985 03:00:00)-Water Temperature (C)]]*OO[[#This Row],[56]]</f>
        <v>2.0846824742218751E-6</v>
      </c>
      <c r="BG107" s="10">
        <f>3/24000000*OO[[#This Row],[115 (03JUL1985 06:00:00)-Water Temperature (C)]]*OO[[#This Row],[57]]</f>
        <v>1.9813290349343748E-6</v>
      </c>
      <c r="BH107" s="10">
        <f>3/24000000*OO[[#This Row],[116 (03JUL1985 09:00:00)-Water Temperature (C)]]*OO[[#This Row],[58]]</f>
        <v>2.1123563444337502E-6</v>
      </c>
      <c r="BI107" s="10">
        <f>3/24000000*OO[[#This Row],[117 (03JUL1985 12:00:00)-Water Temperature (C)]]*OO[[#This Row],[59]]</f>
        <v>2.4580305361624997E-6</v>
      </c>
      <c r="BJ107" s="10">
        <f>3/24000000*OO[[#This Row],[118 (03JUL1985 15:00:00)-Water Temperature (C)]]*OO[[#This Row],[60]]</f>
        <v>2.8201887642295002E-6</v>
      </c>
      <c r="BK107" s="10">
        <f>3/24000000*OO[[#This Row],[119 (03JUL1985 18:00:00)-Water Temperature (C)]]*OO[[#This Row],[61]]</f>
        <v>2.8787250024487499E-6</v>
      </c>
      <c r="BL107" s="10">
        <f>3/24000000*OO[[#This Row],[120 (03JUL1985 21:00:00)-Water Temperature (C)]]*OO[[#This Row],[62]]</f>
        <v>2.610456519305375E-6</v>
      </c>
      <c r="BM107" s="10">
        <f>3/24000000*OO[[#This Row],[121 (04JUL1985 00:00:00)-Water Temperature (C)]]*OO[[#This Row],[63]]</f>
        <v>2.2508723383249995E-6</v>
      </c>
      <c r="BN107" s="10">
        <f>3/24000000*OO[[#This Row],[122 (04JUL1985 03:00:00)-Water Temperature (C)]]*OO[[#This Row],[64]]</f>
        <v>2.0079220590175001E-6</v>
      </c>
      <c r="BO107" s="10">
        <f>3/24000000*OO[[#This Row],[123 (04JUL1985 06:00:00)-Water Temperature (C)]]*OO[[#This Row],[65]]</f>
        <v>1.9007891513169998E-6</v>
      </c>
      <c r="BP107" s="10">
        <f>3/24000000*OO[[#This Row],[124 (04JUL1985 09:00:00)-Water Temperature (C)]]*OO[[#This Row],[66]]</f>
        <v>1.9389754464786249E-6</v>
      </c>
      <c r="BQ107" s="10">
        <f>3/24000000*OO[[#This Row],[125 (04JUL1985 12:00:00)-Water Temperature (C)]]*OO[[#This Row],[67]]</f>
        <v>1.9729845669874999E-6</v>
      </c>
      <c r="BR107" s="10">
        <f>3/24000000*OO[[#This Row],[126 (04JUL1985 15:00:00)-Water Temperature (C)]]*OO[[#This Row],[68]]</f>
        <v>1.9072409911309999E-6</v>
      </c>
      <c r="BS107" s="10">
        <f>3/24000000*OO[[#This Row],[127 (04JUL1985 18:00:00)-Water Temperature (C)]]*OO[[#This Row],[69]]</f>
        <v>1.757833314579E-6</v>
      </c>
      <c r="BT107" s="10">
        <f>3/24000000*OO[[#This Row],[128 (04JUL1985 21:00:00)-Water Temperature (C)]]*OO[[#This Row],[70]]</f>
        <v>1.6091579465279998E-6</v>
      </c>
      <c r="BU107" s="10">
        <f>3/24000000*OO[[#This Row],[129 (05JUL1985 00:00:00)-Water Temperature (C)]]*OO[[#This Row],[71]]</f>
        <v>1.4144159955101248E-6</v>
      </c>
      <c r="BV107" s="10">
        <f>3/24000000*OO[[#This Row],[130 (05JUL1985 03:00:00)-Water Temperature (C)]]*OO[[#This Row],[72]]</f>
        <v>1.1864956924299999E-6</v>
      </c>
      <c r="BW107" s="10">
        <f>3/24000000*OO[[#This Row],[131 (05JUL1985 06:00:00)-Water Temperature (C)]]*OO[[#This Row],[73]]</f>
        <v>9.8185823217999998E-7</v>
      </c>
      <c r="BX107" s="10">
        <f>3/24000000*OO[[#This Row],[132 (05JUL1985 09:00:00)-Water Temperature (C)]]*OO[[#This Row],[74]]</f>
        <v>9.3000758593650014E-7</v>
      </c>
      <c r="BY107" s="10">
        <f>3/24000000*OO[[#This Row],[133 (05JUL1985 12:00:00)-Water Temperature (C)]]*OO[[#This Row],[75]]</f>
        <v>1.093487549123E-6</v>
      </c>
      <c r="BZ107" s="10">
        <f>3/24000000*OO[[#This Row],[134 (05JUL1985 15:00:00)-Water Temperature (C)]]*OO[[#This Row],[76]]</f>
        <v>1.3554454787527501E-6</v>
      </c>
      <c r="CA107" s="10">
        <f>3/24000000*OO[[#This Row],[135 (05JUL1985 18:00:00)-Water Temperature (C)]]*OO[[#This Row],[77]]</f>
        <v>1.4595213701594999E-6</v>
      </c>
      <c r="CB107" s="10">
        <f>3/24000000*OO[[#This Row],[136 (05JUL1985 21:00:00)-Water Temperature (C)]]*OO[[#This Row],[78]]</f>
        <v>1.3239229714229999E-6</v>
      </c>
      <c r="CC107" s="10">
        <f>3/24000000*OO[[#This Row],[137 (06JUL1985 00:00:00)-Water Temperature (C)]]*OO[[#This Row],[79]]</f>
        <v>1.1240653074067499E-6</v>
      </c>
      <c r="CD107" s="10">
        <f>3/24000000*OO[[#This Row],[138 (06JUL1985 03:00:00)-Water Temperature (C)]]*OO[[#This Row],[80]]</f>
        <v>1.027866385516875E-6</v>
      </c>
      <c r="CE107" s="10">
        <f>3/24000000*OO[[#This Row],[139 (06JUL1985 06:00:00)-Water Temperature (C)]]*OO[[#This Row],[81]]</f>
        <v>1.0267466938661248E-6</v>
      </c>
      <c r="CF107" s="10">
        <f>3/24000000*OO[[#This Row],[140 (06JUL1985 09:00:00)-Water Temperature (C)]]*OO[[#This Row],[82]]</f>
        <v>1.0711416219412502E-6</v>
      </c>
      <c r="CG107" s="10">
        <f>3/24000000*OO[[#This Row],[141 (06JUL1985 12:00:00)-Water Temperature (C)]]*OO[[#This Row],[83]]</f>
        <v>1.1219987976589999E-6</v>
      </c>
      <c r="CH107" s="10">
        <f>3/24000000*OO[[#This Row],[142 (06JUL1985 15:00:00)-Water Temperature (C)]]*OO[[#This Row],[84]]</f>
        <v>1.1341199326279999E-6</v>
      </c>
      <c r="CI107" s="10">
        <f>3/24000000*OO[[#This Row],[143 (06JUL1985 18:00:00)-Water Temperature (C)]]*OO[[#This Row],[85]]</f>
        <v>1.1080742721698749E-6</v>
      </c>
      <c r="CJ107" s="10">
        <f>3/24000000*OO[[#This Row],[144 (06JUL1985 21:00:00)-Water Temperature (C)]]*OO[[#This Row],[86]]</f>
        <v>1.02834026330675E-6</v>
      </c>
      <c r="CK107" s="10">
        <f>3/24000000*OO[[#This Row],[145 (07JUL1985 00:00:00)-Water Temperature (C)]]*OO[[#This Row],[87]]</f>
        <v>8.9451675418949988E-7</v>
      </c>
      <c r="CL107" s="10">
        <f>3/24000000*OO[[#This Row],[146 (07JUL1985 03:00:00)-Water Temperature (C)]]*OO[[#This Row],[88]]</f>
        <v>7.4507539695312496E-7</v>
      </c>
      <c r="CM107" s="10">
        <f>3/24000000*OO[[#This Row],[147 (07JUL1985 06:00:00)-Water Temperature (C)]]*OO[[#This Row],[89]]</f>
        <v>6.2655798556249999E-7</v>
      </c>
      <c r="CN107" s="10">
        <f>3/24000000*OO[[#This Row],[148 (07JUL1985 09:00:00)-Water Temperature (C)]]*OO[[#This Row],[90]]</f>
        <v>5.91102258068625E-7</v>
      </c>
      <c r="CO107" s="10">
        <f>3/24000000*OO[[#This Row],[149 (07JUL1985 12:00:00)-Water Temperature (C)]]*OO[[#This Row],[91]]</f>
        <v>5.9987303235112499E-7</v>
      </c>
      <c r="CP107" s="10">
        <f>3/24000000*OO[[#This Row],[150 (07JUL1985 15:00:00)-Water Temperature (C)]]*OO[[#This Row],[92]]</f>
        <v>6.489447262724999E-7</v>
      </c>
      <c r="CQ107" s="10">
        <f>3/24000000*OO[[#This Row],[151 (07JUL1985 18:00:00)-Water Temperature (C)]]*OO[[#This Row],[93]]</f>
        <v>7.0826040239624984E-7</v>
      </c>
      <c r="CR107" s="10">
        <f>3/24000000*OO[[#This Row],[152 (07JUL1985 21:00:00)-Water Temperature (C)]]*OO[[#This Row],[94]]</f>
        <v>7.0241163497599996E-7</v>
      </c>
      <c r="CS107" s="10">
        <f>3/24000000*OO[[#This Row],[153 (08JUL1985 00:00:00)-Water Temperature (C)]]*OO[[#This Row],[95]]</f>
        <v>6.1357579517700004E-7</v>
      </c>
      <c r="CT107" s="10">
        <f>3/24000000*OO[[#This Row],[154 (08JUL1985 03:00:00)-Water Temperature (C)]]*OO[[#This Row],[96]]</f>
        <v>5.3043965409324996E-7</v>
      </c>
      <c r="CU107" s="10">
        <f>3/24000000*OO[[#This Row],[155 (08JUL1985 06:00:00)-Water Temperature (C)]]*OO[[#This Row],[97]]</f>
        <v>4.9328499968799998E-7</v>
      </c>
      <c r="CV107" s="10">
        <f>3/24000000*OO[[#This Row],[156 (08JUL1985 09:00:00)-Water Temperature (C)]]*OO[[#This Row],[98]]</f>
        <v>5.1829464479999988E-7</v>
      </c>
      <c r="CW107" s="10">
        <f>3/24000000*OO[[#This Row],[157 (08JUL1985 12:00:00)-Water Temperature (C)]]*OO[[#This Row],[99]]</f>
        <v>5.3844561315937494E-7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6.1146199832681111E-40</v>
      </c>
      <c r="E108" s="10">
        <f>3/24*OO[[#This Row],[61 (26JUN1985 12:00:00)-Water Temperature (C)]]*OO[[#This Row],[3]]/SUM(OO[3])</f>
        <v>1.2592855860447372E-27</v>
      </c>
      <c r="F108" s="10">
        <f>3/24*OO[[#This Row],[62 (26JUN1985 15:00:00)-Water Temperature (C)]]*OO[[#This Row],[4]]/SUM(OO[4])</f>
        <v>2.3592196345187936E-17</v>
      </c>
      <c r="G108" s="10">
        <f>3/24*OO[[#This Row],[63 (26JUN1985 18:00:00)-Water Temperature (C)]]*OO[[#This Row],[5]]/SUM(OO[5])</f>
        <v>6.0572579757727348E-9</v>
      </c>
      <c r="H108" s="10">
        <f>3/24*OO[[#This Row],[64 (26JUN1985 21:00:00)-Water Temperature (C)]]*OO[[#This Row],[6]]/SUM(OO[6])</f>
        <v>3.1551699226413711E-5</v>
      </c>
      <c r="I108" s="10">
        <f>3/24*OO[[#This Row],[65 (27JUN1985 00:00:00)-Water Temperature (C)]]*OO[[#This Row],[7]]/SUM(OO[7])</f>
        <v>2.4368589729542828E-3</v>
      </c>
      <c r="J108" s="10">
        <f>3/24*OO[[#This Row],[66 (27JUN1985 03:00:00)-Water Temperature (C)]]*OO[[#This Row],[8]]/SUM(OO[8])</f>
        <v>2.3588139760166476E-2</v>
      </c>
      <c r="K108" s="10">
        <f>3/24*OO[[#This Row],[67 (27JUN1985 06:00:00)-Water Temperature (C)]]*OO[[#This Row],[9]]/SUM(OO[9])</f>
        <v>6.5775741983485944E-2</v>
      </c>
      <c r="L108" s="10">
        <f>3/24*OO[[#This Row],[68 (27JUN1985 09:00:00)-Water Temperature (C)]]*OO[[#This Row],[10]]/SUM(OO[10])</f>
        <v>8.649588832628026E-2</v>
      </c>
      <c r="M108" s="10">
        <f>3/24*OO[[#This Row],[69 (27JUN1985 12:00:00)-Water Temperature (C)]]*OO[[#This Row],[11]]/SUM(OO[11])</f>
        <v>6.3791691469736761E-2</v>
      </c>
      <c r="N108" s="10">
        <f>3/24*OO[[#This Row],[70 (27JUN1985 15:00:00)-Water Temperature (C)]]*OO[[#This Row],[12]]/SUM(OO[12])</f>
        <v>2.916760067226452E-2</v>
      </c>
      <c r="O108" s="10">
        <f>3/24*OO[[#This Row],[71 (27JUN1985 18:00:00)-Water Temperature (C)]]*OO[[#This Row],[13]]/SUM(OO[13])</f>
        <v>9.0265766759639477E-3</v>
      </c>
      <c r="P108" s="10">
        <f>3/24*OO[[#This Row],[72 (27JUN1985 21:00:00)-Water Temperature (C)]]*OO[[#This Row],[14]]/SUM(OO[14])</f>
        <v>2.0835865972315395E-3</v>
      </c>
      <c r="Q108" s="10">
        <f>3/24*OO[[#This Row],[73 (28JUN1985 00:00:00)-Water Temperature (C)]]*OO[[#This Row],[15]]/SUM(OO[15])</f>
        <v>4.1957760247234851E-4</v>
      </c>
      <c r="R108" s="10">
        <f>3/24*OO[[#This Row],[74 (28JUN1985 03:00:00)-Water Temperature (C)]]*OO[[#This Row],[16]]/SUM(OO[16])</f>
        <v>9.4985519466028718E-5</v>
      </c>
      <c r="S108" s="10">
        <f>3/24*OO[[#This Row],[75 (28JUN1985 06:00:00)-Water Temperature (C)]]*OO[[#This Row],[17]]/SUM(OO[17])</f>
        <v>3.5455193654751623E-5</v>
      </c>
      <c r="T108" s="10">
        <f>3/24*OO[[#This Row],[76 (28JUN1985 09:00:00)-Water Temperature (C)]]*OO[[#This Row],[18]]/SUM(OO[18])</f>
        <v>2.833947030013039E-5</v>
      </c>
      <c r="U108" s="10">
        <f>3/24*OO[[#This Row],[77 (28JUN1985 12:00:00)-Water Temperature (C)]]*OO[[#This Row],[19]]/SUM(OO[19])</f>
        <v>3.3502485324671434E-5</v>
      </c>
      <c r="V108" s="10">
        <f>3/24000000*OO[[#This Row],[78 (28JUN1985 15:00:00)-Water Temperature (C)]]*OO[[#This Row],[20]]</f>
        <v>4.0091863042687493E-5</v>
      </c>
      <c r="W108" s="10">
        <f>3/24000000*OO[[#This Row],[79 (28JUN1985 18:00:00)-Water Temperature (C)]]*OO[[#This Row],[21]]</f>
        <v>4.2867025608687495E-5</v>
      </c>
      <c r="X108" s="10">
        <f>3/24000000*OO[[#This Row],[80 (28JUN1985 21:00:00)-Water Temperature (C)]]*OO[[#This Row],[22]]</f>
        <v>4.0403334649112498E-5</v>
      </c>
      <c r="Y108" s="10">
        <f>3/24000000*OO[[#This Row],[81 (29JUN1985 00:00:00)-Water Temperature (C)]]*OO[[#This Row],[23]]</f>
        <v>3.4794413204024998E-5</v>
      </c>
      <c r="Z108" s="10">
        <f>3/24000000*OO[[#This Row],[82 (29JUN1985 03:00:00)-Water Temperature (C)]]*OO[[#This Row],[24]]</f>
        <v>2.87734620430875E-5</v>
      </c>
      <c r="AA108" s="10">
        <f>3/24000000*OO[[#This Row],[83 (29JUN1985 06:00:00)-Water Temperature (C)]]*OO[[#This Row],[25]]</f>
        <v>2.414735397505E-5</v>
      </c>
      <c r="AB108" s="10">
        <f>3/24000000*OO[[#This Row],[84 (29JUN1985 09:00:00)-Water Temperature (C)]]*OO[[#This Row],[26]]</f>
        <v>2.18108124983725E-5</v>
      </c>
      <c r="AC108" s="10">
        <f>3/24000000*OO[[#This Row],[85 (29JUN1985 12:00:00)-Water Temperature (C)]]*OO[[#This Row],[27]]</f>
        <v>2.0706776881633749E-5</v>
      </c>
      <c r="AD108" s="10">
        <f>3/24000000*OO[[#This Row],[86 (29JUN1985 15:00:00)-Water Temperature (C)]]*OO[[#This Row],[28]]</f>
        <v>1.9699410905019997E-5</v>
      </c>
      <c r="AE108" s="10">
        <f>3/24000000*OO[[#This Row],[88 (29JUN1985 21:00:00)-Water Temperature (C)]]*OO[[#This Row],[30]]</f>
        <v>1.3187642758425001E-5</v>
      </c>
      <c r="AF108" s="10">
        <f>3/24000000*OO[[#This Row],[88 (29JUN1985 21:00:00)-Water Temperature (C)]]*OO[[#This Row],[30]]</f>
        <v>1.3187642758425001E-5</v>
      </c>
      <c r="AG108" s="10">
        <f>3/24000000*OO[[#This Row],[89 (30JUN1985 00:00:00)-Water Temperature (C)]]*OO[[#This Row],[31]]</f>
        <v>9.2078369236150005E-6</v>
      </c>
      <c r="AH108" s="10">
        <f>3/24000000*OO[[#This Row],[90 (30JUN1985 03:00:00)-Water Temperature (C)]]*OO[[#This Row],[32]]</f>
        <v>6.82935247549E-6</v>
      </c>
      <c r="AI108" s="10">
        <f>3/24000000*OO[[#This Row],[91 (30JUN1985 06:00:00)-Water Temperature (C)]]*OO[[#This Row],[33]]</f>
        <v>5.861632511479999E-6</v>
      </c>
      <c r="AJ108" s="10">
        <f>3/24000000*OO[[#This Row],[92 (30JUN1985 09:00:00)-Water Temperature (C)]]*OO[[#This Row],[34]]</f>
        <v>5.7043089378649997E-6</v>
      </c>
      <c r="AK108" s="10">
        <f>3/24000000*OO[[#This Row],[93 (30JUN1985 12:00:00)-Water Temperature (C)]]*OO[[#This Row],[35]]</f>
        <v>5.8679603117924994E-6</v>
      </c>
      <c r="AL108" s="10">
        <f>3/24000000*OO[[#This Row],[94 (30JUN1985 15:00:00)-Water Temperature (C)]]*OO[[#This Row],[36]]</f>
        <v>6.3688700970225001E-6</v>
      </c>
      <c r="AM108" s="10">
        <f>3/24000000*OO[[#This Row],[95 (30JUN1985 18:00:00)-Water Temperature (C)]]*OO[[#This Row],[37]]</f>
        <v>6.6826271303375004E-6</v>
      </c>
      <c r="AN108" s="10">
        <f>3/24000000*OO[[#This Row],[96 (30JUN1985 21:00:00)-Water Temperature (C)]]*OO[[#This Row],[38]]</f>
        <v>6.2413571250187502E-6</v>
      </c>
      <c r="AO108" s="10">
        <f>3/24000000*OO[[#This Row],[97 (01JUL1985 00:00:00)-Water Temperature (C)]]*OO[[#This Row],[39]]</f>
        <v>5.3402765837175002E-6</v>
      </c>
      <c r="AP108" s="10">
        <f>3/24000000*OO[[#This Row],[98 (01JUL1985 03:00:00)-Water Temperature (C)]]*OO[[#This Row],[40]]</f>
        <v>4.4647332939937502E-6</v>
      </c>
      <c r="AQ108" s="10">
        <f>3/24000000*OO[[#This Row],[99 (01JUL1985 06:00:00)-Water Temperature (C)]]*OO[[#This Row],[41]]</f>
        <v>3.9314505737874998E-6</v>
      </c>
      <c r="AR108" s="10">
        <f>3/24000000*OO[[#This Row],[100 (01JUL1985 09:00:00)-Water Temperature (C)]]*OO[[#This Row],[42]]</f>
        <v>3.8246724266062491E-6</v>
      </c>
      <c r="AS108" s="10">
        <f>3/24000000*OO[[#This Row],[101 (01JUL1985 12:00:00)-Water Temperature (C)]]*OO[[#This Row],[43]]</f>
        <v>3.8799277709307499E-6</v>
      </c>
      <c r="AT108" s="10">
        <f>3/24000000*OO[[#This Row],[102 (01JUL1985 15:00:00)-Water Temperature (C)]]*OO[[#This Row],[44]]</f>
        <v>3.9550760989649992E-6</v>
      </c>
      <c r="AU108" s="10">
        <f>3/24000000*OO[[#This Row],[103 (01JUL1985 18:00:00)-Water Temperature (C)]]*OO[[#This Row],[45]]</f>
        <v>3.8088807476602501E-6</v>
      </c>
      <c r="AV108" s="10">
        <f>3/24000000*OO[[#This Row],[104 (01JUL1985 21:00:00)-Water Temperature (C)]]*OO[[#This Row],[46]]</f>
        <v>3.5197342131659993E-6</v>
      </c>
      <c r="AW108" s="10">
        <f>3/24000000*OO[[#This Row],[105 (02JUL1985 00:00:00)-Water Temperature (C)]]*OO[[#This Row],[47]]</f>
        <v>3.0990314875324998E-6</v>
      </c>
      <c r="AX108" s="10">
        <f>3/24000000*OO[[#This Row],[106 (02JUL1985 03:00:00)-Water Temperature (C)]]*OO[[#This Row],[48]]</f>
        <v>2.6756670295015E-6</v>
      </c>
      <c r="AY108" s="10">
        <f>3/24000000*OO[[#This Row],[107 (02JUL1985 06:00:00)-Water Temperature (C)]]*OO[[#This Row],[49]]</f>
        <v>2.3148140284799999E-6</v>
      </c>
      <c r="AZ108" s="10">
        <f>3/24000000*OO[[#This Row],[108 (02JUL1985 09:00:00)-Water Temperature (C)]]*OO[[#This Row],[50]]</f>
        <v>2.2485255692550002E-6</v>
      </c>
      <c r="BA108" s="10">
        <f>3/24000000*OO[[#This Row],[109 (02JUL1985 12:00:00)-Water Temperature (C)]]*OO[[#This Row],[51]]</f>
        <v>2.3592632460352496E-6</v>
      </c>
      <c r="BB108" s="10">
        <f>3/24000000*OO[[#This Row],[110 (02JUL1985 15:00:00)-Water Temperature (C)]]*OO[[#This Row],[52]]</f>
        <v>2.5417901023500002E-6</v>
      </c>
      <c r="BC108" s="10">
        <f>3/24000000*OO[[#This Row],[111 (02JUL1985 18:00:00)-Water Temperature (C)]]*OO[[#This Row],[53]]</f>
        <v>2.5872774463721252E-6</v>
      </c>
      <c r="BD108" s="10">
        <f>3/24000000*OO[[#This Row],[112 (02JUL1985 21:00:00)-Water Temperature (C)]]*OO[[#This Row],[54]]</f>
        <v>2.3751995607962498E-6</v>
      </c>
      <c r="BE108" s="10">
        <f>3/24000000*OO[[#This Row],[113 (03JUL1985 00:00:00)-Water Temperature (C)]]*OO[[#This Row],[55]]</f>
        <v>2.0696623609627496E-6</v>
      </c>
      <c r="BF108" s="10">
        <f>3/24000000*OO[[#This Row],[114 (03JUL1985 03:00:00)-Water Temperature (C)]]*OO[[#This Row],[56]]</f>
        <v>1.82572367536125E-6</v>
      </c>
      <c r="BG108" s="10">
        <f>3/24000000*OO[[#This Row],[115 (03JUL1985 06:00:00)-Water Temperature (C)]]*OO[[#This Row],[57]]</f>
        <v>1.72444428744575E-6</v>
      </c>
      <c r="BH108" s="10">
        <f>3/24000000*OO[[#This Row],[116 (03JUL1985 09:00:00)-Water Temperature (C)]]*OO[[#This Row],[58]]</f>
        <v>1.8333266482466248E-6</v>
      </c>
      <c r="BI108" s="10">
        <f>3/24000000*OO[[#This Row],[117 (03JUL1985 12:00:00)-Water Temperature (C)]]*OO[[#This Row],[59]]</f>
        <v>2.131687389416125E-6</v>
      </c>
      <c r="BJ108" s="10">
        <f>3/24000000*OO[[#This Row],[118 (03JUL1985 15:00:00)-Water Temperature (C)]]*OO[[#This Row],[60]]</f>
        <v>2.4539987302199998E-6</v>
      </c>
      <c r="BK108" s="10">
        <f>3/24000000*OO[[#This Row],[119 (03JUL1985 18:00:00)-Water Temperature (C)]]*OO[[#This Row],[61]]</f>
        <v>2.5204263805689995E-6</v>
      </c>
      <c r="BL108" s="10">
        <f>3/24000000*OO[[#This Row],[120 (03JUL1985 21:00:00)-Water Temperature (C)]]*OO[[#This Row],[62]]</f>
        <v>2.2987304780999998E-6</v>
      </c>
      <c r="BM108" s="10">
        <f>3/24000000*OO[[#This Row],[121 (04JUL1985 00:00:00)-Water Temperature (C)]]*OO[[#This Row],[63]]</f>
        <v>1.9819154769102498E-6</v>
      </c>
      <c r="BN108" s="10">
        <f>3/24000000*OO[[#This Row],[122 (04JUL1985 03:00:00)-Water Temperature (C)]]*OO[[#This Row],[64]]</f>
        <v>1.75675973562325E-6</v>
      </c>
      <c r="BO108" s="10">
        <f>3/24000000*OO[[#This Row],[123 (04JUL1985 06:00:00)-Water Temperature (C)]]*OO[[#This Row],[65]]</f>
        <v>1.6535191121489999E-6</v>
      </c>
      <c r="BP108" s="10">
        <f>3/24000000*OO[[#This Row],[124 (04JUL1985 09:00:00)-Water Temperature (C)]]*OO[[#This Row],[66]]</f>
        <v>1.6845779155649997E-6</v>
      </c>
      <c r="BQ108" s="10">
        <f>3/24000000*OO[[#This Row],[125 (04JUL1985 12:00:00)-Water Temperature (C)]]*OO[[#This Row],[67]]</f>
        <v>1.7179386790992499E-6</v>
      </c>
      <c r="BR108" s="10">
        <f>3/24000000*OO[[#This Row],[126 (04JUL1985 15:00:00)-Water Temperature (C)]]*OO[[#This Row],[68]]</f>
        <v>1.6637148328188749E-6</v>
      </c>
      <c r="BS108" s="10">
        <f>3/24000000*OO[[#This Row],[127 (04JUL1985 18:00:00)-Water Temperature (C)]]*OO[[#This Row],[69]]</f>
        <v>1.5390559182074998E-6</v>
      </c>
      <c r="BT108" s="10">
        <f>3/24000000*OO[[#This Row],[128 (04JUL1985 21:00:00)-Water Temperature (C)]]*OO[[#This Row],[70]]</f>
        <v>1.4113889069595002E-6</v>
      </c>
      <c r="BU108" s="10">
        <f>3/24000000*OO[[#This Row],[129 (05JUL1985 00:00:00)-Water Temperature (C)]]*OO[[#This Row],[71]]</f>
        <v>1.2463766577704999E-6</v>
      </c>
      <c r="BV108" s="10">
        <f>3/24000000*OO[[#This Row],[130 (05JUL1985 03:00:00)-Water Temperature (C)]]*OO[[#This Row],[72]]</f>
        <v>1.05129923578875E-6</v>
      </c>
      <c r="BW108" s="10">
        <f>3/24000000*OO[[#This Row],[131 (05JUL1985 06:00:00)-Water Temperature (C)]]*OO[[#This Row],[73]]</f>
        <v>8.6960291620800005E-7</v>
      </c>
      <c r="BX108" s="10">
        <f>3/24000000*OO[[#This Row],[132 (05JUL1985 09:00:00)-Water Temperature (C)]]*OO[[#This Row],[74]]</f>
        <v>8.1629454450750003E-7</v>
      </c>
      <c r="BY108" s="10">
        <f>3/24000000*OO[[#This Row],[133 (05JUL1985 12:00:00)-Water Temperature (C)]]*OO[[#This Row],[75]]</f>
        <v>9.501160117239999E-7</v>
      </c>
      <c r="BZ108" s="10">
        <f>3/24000000*OO[[#This Row],[134 (05JUL1985 15:00:00)-Water Temperature (C)]]*OO[[#This Row],[76]]</f>
        <v>1.17767631080625E-6</v>
      </c>
      <c r="CA108" s="10">
        <f>3/24000000*OO[[#This Row],[135 (05JUL1985 18:00:00)-Water Temperature (C)]]*OO[[#This Row],[77]]</f>
        <v>1.2775394910675001E-6</v>
      </c>
      <c r="CB108" s="10">
        <f>3/24000000*OO[[#This Row],[136 (05JUL1985 21:00:00)-Water Temperature (C)]]*OO[[#This Row],[78]]</f>
        <v>1.1676749793969997E-6</v>
      </c>
      <c r="CC108" s="10">
        <f>3/24000000*OO[[#This Row],[137 (06JUL1985 00:00:00)-Water Temperature (C)]]*OO[[#This Row],[79]]</f>
        <v>9.9002969153637501E-7</v>
      </c>
      <c r="CD108" s="10">
        <f>3/24000000*OO[[#This Row],[138 (06JUL1985 03:00:00)-Water Temperature (C)]]*OO[[#This Row],[80]]</f>
        <v>8.9460105494850007E-7</v>
      </c>
      <c r="CE108" s="10">
        <f>3/24000000*OO[[#This Row],[139 (06JUL1985 06:00:00)-Water Temperature (C)]]*OO[[#This Row],[81]]</f>
        <v>8.8668481149750001E-7</v>
      </c>
      <c r="CF108" s="10">
        <f>3/24000000*OO[[#This Row],[140 (06JUL1985 09:00:00)-Water Temperature (C)]]*OO[[#This Row],[82]]</f>
        <v>9.2691827075399989E-7</v>
      </c>
      <c r="CG108" s="10">
        <f>3/24000000*OO[[#This Row],[141 (06JUL1985 12:00:00)-Water Temperature (C)]]*OO[[#This Row],[83]]</f>
        <v>9.7384116072374996E-7</v>
      </c>
      <c r="CH108" s="10">
        <f>3/24000000*OO[[#This Row],[142 (06JUL1985 15:00:00)-Water Temperature (C)]]*OO[[#This Row],[84]]</f>
        <v>9.8792355380550006E-7</v>
      </c>
      <c r="CI108" s="10">
        <f>3/24000000*OO[[#This Row],[143 (06JUL1985 18:00:00)-Water Temperature (C)]]*OO[[#This Row],[85]]</f>
        <v>9.6710644157999987E-7</v>
      </c>
      <c r="CJ108" s="10">
        <f>3/24000000*OO[[#This Row],[144 (06JUL1985 21:00:00)-Water Temperature (C)]]*OO[[#This Row],[86]]</f>
        <v>9.0219073362750008E-7</v>
      </c>
      <c r="CK108" s="10">
        <f>3/24000000*OO[[#This Row],[145 (07JUL1985 00:00:00)-Water Temperature (C)]]*OO[[#This Row],[87]]</f>
        <v>7.8829004876024991E-7</v>
      </c>
      <c r="CL108" s="10">
        <f>3/24000000*OO[[#This Row],[146 (07JUL1985 03:00:00)-Water Temperature (C)]]*OO[[#This Row],[88]]</f>
        <v>6.6013064818725002E-7</v>
      </c>
      <c r="CM108" s="10">
        <f>3/24000000*OO[[#This Row],[147 (07JUL1985 06:00:00)-Water Temperature (C)]]*OO[[#This Row],[89]]</f>
        <v>5.5334108591599998E-7</v>
      </c>
      <c r="CN108" s="10">
        <f>3/24000000*OO[[#This Row],[148 (07JUL1985 09:00:00)-Water Temperature (C)]]*OO[[#This Row],[90]]</f>
        <v>5.1844803686649994E-7</v>
      </c>
      <c r="CO108" s="10">
        <f>3/24000000*OO[[#This Row],[149 (07JUL1985 12:00:00)-Water Temperature (C)]]*OO[[#This Row],[91]]</f>
        <v>5.2275518845475004E-7</v>
      </c>
      <c r="CP108" s="10">
        <f>3/24000000*OO[[#This Row],[150 (07JUL1985 15:00:00)-Water Temperature (C)]]*OO[[#This Row],[92]]</f>
        <v>5.6547021421799989E-7</v>
      </c>
      <c r="CQ108" s="10">
        <f>3/24000000*OO[[#This Row],[151 (07JUL1985 18:00:00)-Water Temperature (C)]]*OO[[#This Row],[93]]</f>
        <v>6.176706076953749E-7</v>
      </c>
      <c r="CR108" s="10">
        <f>3/24000000*OO[[#This Row],[152 (07JUL1985 21:00:00)-Water Temperature (C)]]*OO[[#This Row],[94]]</f>
        <v>6.1594888239449996E-7</v>
      </c>
      <c r="CS108" s="10">
        <f>3/24000000*OO[[#This Row],[153 (08JUL1985 00:00:00)-Water Temperature (C)]]*OO[[#This Row],[95]]</f>
        <v>5.3985528789824998E-7</v>
      </c>
      <c r="CT108" s="10">
        <f>3/24000000*OO[[#This Row],[154 (08JUL1985 03:00:00)-Water Temperature (C)]]*OO[[#This Row],[96]]</f>
        <v>4.6632379405687504E-7</v>
      </c>
      <c r="CU108" s="10">
        <f>3/24000000*OO[[#This Row],[155 (08JUL1985 06:00:00)-Water Temperature (C)]]*OO[[#This Row],[97]]</f>
        <v>4.2908484151200009E-7</v>
      </c>
      <c r="CV108" s="10">
        <f>3/24000000*OO[[#This Row],[156 (08JUL1985 09:00:00)-Water Temperature (C)]]*OO[[#This Row],[98]]</f>
        <v>4.4864932741124999E-7</v>
      </c>
      <c r="CW108" s="10">
        <f>3/24000000*OO[[#This Row],[157 (08JUL1985 12:00:00)-Water Temperature (C)]]*OO[[#This Row],[99]]</f>
        <v>4.6784195556099991E-7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8.8304933064404817E-41</v>
      </c>
      <c r="E109" s="10">
        <f>3/24*OO[[#This Row],[61 (26JUN1985 12:00:00)-Water Temperature (C)]]*OO[[#This Row],[3]]/SUM(OO[3])</f>
        <v>2.1686494352281171E-28</v>
      </c>
      <c r="F109" s="10">
        <f>3/24*OO[[#This Row],[62 (26JUN1985 15:00:00)-Water Temperature (C)]]*OO[[#This Row],[4]]/SUM(OO[4])</f>
        <v>4.2281813053176768E-18</v>
      </c>
      <c r="G109" s="10">
        <f>3/24*OO[[#This Row],[63 (26JUN1985 18:00:00)-Water Temperature (C)]]*OO[[#This Row],[5]]/SUM(OO[5])</f>
        <v>2.1293339991871273E-9</v>
      </c>
      <c r="H109" s="10">
        <f>3/24*OO[[#This Row],[64 (26JUN1985 21:00:00)-Water Temperature (C)]]*OO[[#This Row],[6]]/SUM(OO[6])</f>
        <v>1.9232148272191032E-5</v>
      </c>
      <c r="I109" s="10">
        <f>3/24*OO[[#This Row],[65 (27JUN1985 00:00:00)-Water Temperature (C)]]*OO[[#This Row],[7]]/SUM(OO[7])</f>
        <v>1.9345938029900042E-3</v>
      </c>
      <c r="J109" s="10">
        <f>3/24*OO[[#This Row],[66 (27JUN1985 03:00:00)-Water Temperature (C)]]*OO[[#This Row],[8]]/SUM(OO[8])</f>
        <v>2.2449120028025484E-2</v>
      </c>
      <c r="K109" s="10">
        <f>3/24*OO[[#This Row],[67 (27JUN1985 06:00:00)-Water Temperature (C)]]*OO[[#This Row],[9]]/SUM(OO[9])</f>
        <v>7.1431306619095677E-2</v>
      </c>
      <c r="L109" s="10">
        <f>3/24*OO[[#This Row],[68 (27JUN1985 09:00:00)-Water Temperature (C)]]*OO[[#This Row],[10]]/SUM(OO[10])</f>
        <v>0.10429990305557478</v>
      </c>
      <c r="M109" s="10">
        <f>3/24*OO[[#This Row],[69 (27JUN1985 12:00:00)-Water Temperature (C)]]*OO[[#This Row],[11]]/SUM(OO[11])</f>
        <v>8.40198183899004E-2</v>
      </c>
      <c r="N109" s="10">
        <f>3/24*OO[[#This Row],[70 (27JUN1985 15:00:00)-Water Temperature (C)]]*OO[[#This Row],[12]]/SUM(OO[12])</f>
        <v>4.1322846873622969E-2</v>
      </c>
      <c r="O109" s="10">
        <f>3/24*OO[[#This Row],[71 (27JUN1985 18:00:00)-Water Temperature (C)]]*OO[[#This Row],[13]]/SUM(OO[13])</f>
        <v>1.3508174794836712E-2</v>
      </c>
      <c r="P109" s="10">
        <f>3/24*OO[[#This Row],[72 (27JUN1985 21:00:00)-Water Temperature (C)]]*OO[[#This Row],[14]]/SUM(OO[14])</f>
        <v>3.2274769070824265E-3</v>
      </c>
      <c r="Q109" s="10">
        <f>3/24*OO[[#This Row],[73 (28JUN1985 00:00:00)-Water Temperature (C)]]*OO[[#This Row],[15]]/SUM(OO[15])</f>
        <v>6.5595213514963054E-4</v>
      </c>
      <c r="R109" s="10">
        <f>3/24*OO[[#This Row],[74 (28JUN1985 03:00:00)-Water Temperature (C)]]*OO[[#This Row],[16]]/SUM(OO[16])</f>
        <v>1.4276819325317877E-4</v>
      </c>
      <c r="S109" s="10">
        <f>3/24*OO[[#This Row],[75 (28JUN1985 06:00:00)-Water Temperature (C)]]*OO[[#This Row],[17]]/SUM(OO[17])</f>
        <v>4.7705713271565704E-5</v>
      </c>
      <c r="T109" s="10">
        <f>3/24*OO[[#This Row],[76 (28JUN1985 09:00:00)-Water Temperature (C)]]*OO[[#This Row],[18]]/SUM(OO[18])</f>
        <v>3.4190017999222023E-5</v>
      </c>
      <c r="U109" s="10">
        <f>3/24*OO[[#This Row],[77 (28JUN1985 12:00:00)-Water Temperature (C)]]*OO[[#This Row],[19]]/SUM(OO[19])</f>
        <v>3.9113213133676347E-5</v>
      </c>
      <c r="V109" s="10">
        <f>3/24000000*OO[[#This Row],[78 (28JUN1985 15:00:00)-Water Temperature (C)]]*OO[[#This Row],[20]]</f>
        <v>4.7119682687399993E-5</v>
      </c>
      <c r="W109" s="10">
        <f>3/24000000*OO[[#This Row],[79 (28JUN1985 18:00:00)-Water Temperature (C)]]*OO[[#This Row],[21]]</f>
        <v>5.1419893531337506E-5</v>
      </c>
      <c r="X109" s="10">
        <f>3/24000000*OO[[#This Row],[80 (28JUN1985 21:00:00)-Water Temperature (C)]]*OO[[#This Row],[22]]</f>
        <v>4.9056587524150003E-5</v>
      </c>
      <c r="Y109" s="10">
        <f>3/24000000*OO[[#This Row],[81 (29JUN1985 00:00:00)-Water Temperature (C)]]*OO[[#This Row],[23]]</f>
        <v>4.2834837282499996E-5</v>
      </c>
      <c r="Z109" s="10">
        <f>3/24000000*OO[[#This Row],[82 (29JUN1985 03:00:00)-Water Temperature (C)]]*OO[[#This Row],[24]]</f>
        <v>3.554735999715E-5</v>
      </c>
      <c r="AA109" s="10">
        <f>3/24000000*OO[[#This Row],[83 (29JUN1985 06:00:00)-Water Temperature (C)]]*OO[[#This Row],[25]]</f>
        <v>2.9832372630225001E-5</v>
      </c>
      <c r="AB109" s="10">
        <f>3/24000000*OO[[#This Row],[84 (29JUN1985 09:00:00)-Water Temperature (C)]]*OO[[#This Row],[26]]</f>
        <v>2.6937752885925001E-5</v>
      </c>
      <c r="AC109" s="10">
        <f>3/24000000*OO[[#This Row],[85 (29JUN1985 12:00:00)-Water Temperature (C)]]*OO[[#This Row],[27]]</f>
        <v>2.5686753401358747E-5</v>
      </c>
      <c r="AD109" s="10">
        <f>3/24000000*OO[[#This Row],[86 (29JUN1985 15:00:00)-Water Temperature (C)]]*OO[[#This Row],[28]]</f>
        <v>2.4681002819760003E-5</v>
      </c>
      <c r="AE109" s="10">
        <f>3/24000000*OO[[#This Row],[88 (29JUN1985 21:00:00)-Water Temperature (C)]]*OO[[#This Row],[30]]</f>
        <v>1.679406779258E-5</v>
      </c>
      <c r="AF109" s="10">
        <f>3/24000000*OO[[#This Row],[88 (29JUN1985 21:00:00)-Water Temperature (C)]]*OO[[#This Row],[30]]</f>
        <v>1.679406779258E-5</v>
      </c>
      <c r="AG109" s="10">
        <f>3/24000000*OO[[#This Row],[89 (30JUN1985 00:00:00)-Water Temperature (C)]]*OO[[#This Row],[31]]</f>
        <v>1.1697561241351248E-5</v>
      </c>
      <c r="AH109" s="10">
        <f>3/24000000*OO[[#This Row],[90 (30JUN1985 03:00:00)-Water Temperature (C)]]*OO[[#This Row],[32]]</f>
        <v>8.5494361567874994E-6</v>
      </c>
      <c r="AI109" s="10">
        <f>3/24000000*OO[[#This Row],[91 (30JUN1985 06:00:00)-Water Temperature (C)]]*OO[[#This Row],[33]]</f>
        <v>7.1652947116500002E-6</v>
      </c>
      <c r="AJ109" s="10">
        <f>3/24000000*OO[[#This Row],[92 (30JUN1985 09:00:00)-Water Temperature (C)]]*OO[[#This Row],[34]]</f>
        <v>6.9087450342075003E-6</v>
      </c>
      <c r="AK109" s="10">
        <f>3/24000000*OO[[#This Row],[93 (30JUN1985 12:00:00)-Water Temperature (C)]]*OO[[#This Row],[35]]</f>
        <v>7.0957754242050011E-6</v>
      </c>
      <c r="AL109" s="10">
        <f>3/24000000*OO[[#This Row],[94 (30JUN1985 15:00:00)-Water Temperature (C)]]*OO[[#This Row],[36]]</f>
        <v>7.7142645614162494E-6</v>
      </c>
      <c r="AM109" s="10">
        <f>3/24000000*OO[[#This Row],[95 (30JUN1985 18:00:00)-Water Temperature (C)]]*OO[[#This Row],[37]]</f>
        <v>8.1169732271524997E-6</v>
      </c>
      <c r="AN109" s="10">
        <f>3/24000000*OO[[#This Row],[96 (30JUN1985 21:00:00)-Water Temperature (C)]]*OO[[#This Row],[38]]</f>
        <v>7.6471780847875E-6</v>
      </c>
      <c r="AO109" s="10">
        <f>3/24000000*OO[[#This Row],[97 (01JUL1985 00:00:00)-Water Temperature (C)]]*OO[[#This Row],[39]]</f>
        <v>6.5860196578275001E-6</v>
      </c>
      <c r="AP109" s="10">
        <f>3/24000000*OO[[#This Row],[98 (01JUL1985 03:00:00)-Water Temperature (C)]]*OO[[#This Row],[40]]</f>
        <v>5.5119103830337498E-6</v>
      </c>
      <c r="AQ109" s="10">
        <f>3/24000000*OO[[#This Row],[99 (01JUL1985 06:00:00)-Water Temperature (C)]]*OO[[#This Row],[41]]</f>
        <v>4.8078225217875007E-6</v>
      </c>
      <c r="AR109" s="10">
        <f>3/24000000*OO[[#This Row],[100 (01JUL1985 09:00:00)-Water Temperature (C)]]*OO[[#This Row],[42]]</f>
        <v>4.6470714461999996E-6</v>
      </c>
      <c r="AS109" s="10">
        <f>3/24000000*OO[[#This Row],[101 (01JUL1985 12:00:00)-Water Temperature (C)]]*OO[[#This Row],[43]]</f>
        <v>4.7054924716000004E-6</v>
      </c>
      <c r="AT109" s="10">
        <f>3/24000000*OO[[#This Row],[102 (01JUL1985 15:00:00)-Water Temperature (C)]]*OO[[#This Row],[44]]</f>
        <v>4.80590961406E-6</v>
      </c>
      <c r="AU109" s="10">
        <f>3/24000000*OO[[#This Row],[103 (01JUL1985 18:00:00)-Water Temperature (C)]]*OO[[#This Row],[45]]</f>
        <v>4.6418581992849995E-6</v>
      </c>
      <c r="AV109" s="10">
        <f>3/24000000*OO[[#This Row],[104 (01JUL1985 21:00:00)-Water Temperature (C)]]*OO[[#This Row],[46]]</f>
        <v>4.3029099655537507E-6</v>
      </c>
      <c r="AW109" s="10">
        <f>3/24000000*OO[[#This Row],[105 (02JUL1985 00:00:00)-Water Temperature (C)]]*OO[[#This Row],[47]]</f>
        <v>3.8005552612609995E-6</v>
      </c>
      <c r="AX109" s="10">
        <f>3/24000000*OO[[#This Row],[106 (02JUL1985 03:00:00)-Water Temperature (C)]]*OO[[#This Row],[48]]</f>
        <v>3.2923093121081247E-6</v>
      </c>
      <c r="AY109" s="10">
        <f>3/24000000*OO[[#This Row],[107 (02JUL1985 06:00:00)-Water Temperature (C)]]*OO[[#This Row],[49]]</f>
        <v>2.8458894818759998E-6</v>
      </c>
      <c r="AZ109" s="10">
        <f>3/24000000*OO[[#This Row],[108 (02JUL1985 09:00:00)-Water Temperature (C)]]*OO[[#This Row],[50]]</f>
        <v>2.7427438320851249E-6</v>
      </c>
      <c r="BA109" s="10">
        <f>3/24000000*OO[[#This Row],[109 (02JUL1985 12:00:00)-Water Temperature (C)]]*OO[[#This Row],[51]]</f>
        <v>2.8640452457627499E-6</v>
      </c>
      <c r="BB109" s="10">
        <f>3/24000000*OO[[#This Row],[110 (02JUL1985 15:00:00)-Water Temperature (C)]]*OO[[#This Row],[52]]</f>
        <v>3.0804838291386247E-6</v>
      </c>
      <c r="BC109" s="10">
        <f>3/24000000*OO[[#This Row],[111 (02JUL1985 18:00:00)-Water Temperature (C)]]*OO[[#This Row],[53]]</f>
        <v>3.1559000806328747E-6</v>
      </c>
      <c r="BD109" s="10">
        <f>3/24000000*OO[[#This Row],[112 (02JUL1985 21:00:00)-Water Temperature (C)]]*OO[[#This Row],[54]]</f>
        <v>2.9101247439112494E-6</v>
      </c>
      <c r="BE109" s="10">
        <f>3/24000000*OO[[#This Row],[113 (03JUL1985 00:00:00)-Water Temperature (C)]]*OO[[#This Row],[55]]</f>
        <v>2.543767219637E-6</v>
      </c>
      <c r="BF109" s="10">
        <f>3/24000000*OO[[#This Row],[114 (03JUL1985 03:00:00)-Water Temperature (C)]]*OO[[#This Row],[56]]</f>
        <v>2.2310551490347499E-6</v>
      </c>
      <c r="BG109" s="10">
        <f>3/24000000*OO[[#This Row],[115 (03JUL1985 06:00:00)-Water Temperature (C)]]*OO[[#This Row],[57]]</f>
        <v>2.0891398699619996E-6</v>
      </c>
      <c r="BH109" s="10">
        <f>3/24000000*OO[[#This Row],[116 (03JUL1985 09:00:00)-Water Temperature (C)]]*OO[[#This Row],[58]]</f>
        <v>2.209917397324E-6</v>
      </c>
      <c r="BI109" s="10">
        <f>3/24000000*OO[[#This Row],[117 (03JUL1985 12:00:00)-Water Temperature (C)]]*OO[[#This Row],[59]]</f>
        <v>2.5650985706985001E-6</v>
      </c>
      <c r="BJ109" s="10">
        <f>3/24000000*OO[[#This Row],[118 (03JUL1985 15:00:00)-Water Temperature (C)]]*OO[[#This Row],[60]]</f>
        <v>2.9643976471567498E-6</v>
      </c>
      <c r="BK109" s="10">
        <f>3/24000000*OO[[#This Row],[119 (03JUL1985 18:00:00)-Water Temperature (C)]]*OO[[#This Row],[61]]</f>
        <v>3.0691072335087499E-6</v>
      </c>
      <c r="BL109" s="10">
        <f>3/24000000*OO[[#This Row],[120 (03JUL1985 21:00:00)-Water Temperature (C)]]*OO[[#This Row],[62]]</f>
        <v>2.821824641127E-6</v>
      </c>
      <c r="BM109" s="10">
        <f>3/24000000*OO[[#This Row],[121 (04JUL1985 00:00:00)-Water Temperature (C)]]*OO[[#This Row],[63]]</f>
        <v>2.4364386137039999E-6</v>
      </c>
      <c r="BN109" s="10">
        <f>3/24000000*OO[[#This Row],[122 (04JUL1985 03:00:00)-Water Temperature (C)]]*OO[[#This Row],[64]]</f>
        <v>2.1441812740479999E-6</v>
      </c>
      <c r="BO109" s="10">
        <f>3/24000000*OO[[#This Row],[123 (04JUL1985 06:00:00)-Water Temperature (C)]]*OO[[#This Row],[65]]</f>
        <v>2.001994946340875E-6</v>
      </c>
      <c r="BP109" s="10">
        <f>3/24000000*OO[[#This Row],[124 (04JUL1985 09:00:00)-Water Temperature (C)]]*OO[[#This Row],[66]]</f>
        <v>2.0336895994593749E-6</v>
      </c>
      <c r="BQ109" s="10">
        <f>3/24000000*OO[[#This Row],[125 (04JUL1985 12:00:00)-Water Temperature (C)]]*OO[[#This Row],[67]]</f>
        <v>2.0793962115629998E-6</v>
      </c>
      <c r="BR109" s="10">
        <f>3/24000000*OO[[#This Row],[126 (04JUL1985 15:00:00)-Water Temperature (C)]]*OO[[#This Row],[68]]</f>
        <v>2.0178387979629998E-6</v>
      </c>
      <c r="BS109" s="10">
        <f>3/24000000*OO[[#This Row],[127 (04JUL1985 18:00:00)-Water Temperature (C)]]*OO[[#This Row],[69]]</f>
        <v>1.8772140732307499E-6</v>
      </c>
      <c r="BT109" s="10">
        <f>3/24000000*OO[[#This Row],[128 (04JUL1985 21:00:00)-Water Temperature (C)]]*OO[[#This Row],[70]]</f>
        <v>1.7244318614807497E-6</v>
      </c>
      <c r="BU109" s="10">
        <f>3/24000000*OO[[#This Row],[129 (05JUL1985 00:00:00)-Water Temperature (C)]]*OO[[#This Row],[71]]</f>
        <v>1.5312078609155001E-6</v>
      </c>
      <c r="BV109" s="10">
        <f>3/24000000*OO[[#This Row],[130 (05JUL1985 03:00:00)-Water Temperature (C)]]*OO[[#This Row],[72]]</f>
        <v>1.3010072216144999E-6</v>
      </c>
      <c r="BW109" s="10">
        <f>3/24000000*OO[[#This Row],[131 (05JUL1985 06:00:00)-Water Temperature (C)]]*OO[[#This Row],[73]]</f>
        <v>1.0769905081375E-6</v>
      </c>
      <c r="BX109" s="10">
        <f>3/24000000*OO[[#This Row],[132 (05JUL1985 09:00:00)-Water Temperature (C)]]*OO[[#This Row],[74]]</f>
        <v>9.9956893662499988E-7</v>
      </c>
      <c r="BY109" s="10">
        <f>3/24000000*OO[[#This Row],[133 (05JUL1985 12:00:00)-Water Temperature (C)]]*OO[[#This Row],[75]]</f>
        <v>1.1466155300444997E-6</v>
      </c>
      <c r="BZ109" s="10">
        <f>3/24000000*OO[[#This Row],[134 (05JUL1985 15:00:00)-Water Temperature (C)]]*OO[[#This Row],[76]]</f>
        <v>1.419104434921875E-6</v>
      </c>
      <c r="CA109" s="10">
        <f>3/24000000*OO[[#This Row],[135 (05JUL1985 18:00:00)-Water Temperature (C)]]*OO[[#This Row],[77]]</f>
        <v>1.5541539645225001E-6</v>
      </c>
      <c r="CB109" s="10">
        <f>3/24000000*OO[[#This Row],[136 (05JUL1985 21:00:00)-Water Temperature (C)]]*OO[[#This Row],[78]]</f>
        <v>1.4357251347439998E-6</v>
      </c>
      <c r="CC109" s="10">
        <f>3/24000000*OO[[#This Row],[137 (06JUL1985 00:00:00)-Water Temperature (C)]]*OO[[#This Row],[79]]</f>
        <v>1.2183536539361249E-6</v>
      </c>
      <c r="CD109" s="10">
        <f>3/24000000*OO[[#This Row],[138 (06JUL1985 03:00:00)-Water Temperature (C)]]*OO[[#This Row],[80]]</f>
        <v>1.0857246614583751E-6</v>
      </c>
      <c r="CE109" s="10">
        <f>3/24000000*OO[[#This Row],[139 (06JUL1985 06:00:00)-Water Temperature (C)]]*OO[[#This Row],[81]]</f>
        <v>1.0635888647362501E-6</v>
      </c>
      <c r="CF109" s="10">
        <f>3/24000000*OO[[#This Row],[140 (06JUL1985 09:00:00)-Water Temperature (C)]]*OO[[#This Row],[82]]</f>
        <v>1.1129415658385E-6</v>
      </c>
      <c r="CG109" s="10">
        <f>3/24000000*OO[[#This Row],[141 (06JUL1985 12:00:00)-Water Temperature (C)]]*OO[[#This Row],[83]]</f>
        <v>1.1736836016627499E-6</v>
      </c>
      <c r="CH109" s="10">
        <f>3/24000000*OO[[#This Row],[142 (06JUL1985 15:00:00)-Water Temperature (C)]]*OO[[#This Row],[84]]</f>
        <v>1.1959836782512498E-6</v>
      </c>
      <c r="CI109" s="10">
        <f>3/24000000*OO[[#This Row],[143 (06JUL1985 18:00:00)-Water Temperature (C)]]*OO[[#This Row],[85]]</f>
        <v>1.1738457501399998E-6</v>
      </c>
      <c r="CJ109" s="10">
        <f>3/24000000*OO[[#This Row],[144 (06JUL1985 21:00:00)-Water Temperature (C)]]*OO[[#This Row],[86]]</f>
        <v>1.1023967407533751E-6</v>
      </c>
      <c r="CK109" s="10">
        <f>3/24000000*OO[[#This Row],[145 (07JUL1985 00:00:00)-Water Temperature (C)]]*OO[[#This Row],[87]]</f>
        <v>9.6839477577812482E-7</v>
      </c>
      <c r="CL109" s="10">
        <f>3/24000000*OO[[#This Row],[146 (07JUL1985 03:00:00)-Water Temperature (C)]]*OO[[#This Row],[88]]</f>
        <v>8.1704499949874998E-7</v>
      </c>
      <c r="CM109" s="10">
        <f>3/24000000*OO[[#This Row],[147 (07JUL1985 06:00:00)-Water Temperature (C)]]*OO[[#This Row],[89]]</f>
        <v>6.8309538747049998E-7</v>
      </c>
      <c r="CN109" s="10">
        <f>3/24000000*OO[[#This Row],[148 (07JUL1985 09:00:00)-Water Temperature (C)]]*OO[[#This Row],[90]]</f>
        <v>6.3391656145499997E-7</v>
      </c>
      <c r="CO109" s="10">
        <f>3/24000000*OO[[#This Row],[149 (07JUL1985 12:00:00)-Water Temperature (C)]]*OO[[#This Row],[91]]</f>
        <v>6.3397642724324999E-7</v>
      </c>
      <c r="CP109" s="10">
        <f>3/24000000*OO[[#This Row],[150 (07JUL1985 15:00:00)-Water Temperature (C)]]*OO[[#This Row],[92]]</f>
        <v>6.8471404844062486E-7</v>
      </c>
      <c r="CQ109" s="10">
        <f>3/24000000*OO[[#This Row],[151 (07JUL1985 18:00:00)-Water Temperature (C)]]*OO[[#This Row],[93]]</f>
        <v>7.4851969063299987E-7</v>
      </c>
      <c r="CR109" s="10">
        <f>3/24000000*OO[[#This Row],[152 (07JUL1985 21:00:00)-Water Temperature (C)]]*OO[[#This Row],[94]]</f>
        <v>7.5166610969812511E-7</v>
      </c>
      <c r="CS109" s="10">
        <f>3/24000000*OO[[#This Row],[153 (08JUL1985 00:00:00)-Water Temperature (C)]]*OO[[#This Row],[95]]</f>
        <v>6.6233755356625005E-7</v>
      </c>
      <c r="CT109" s="10">
        <f>3/24000000*OO[[#This Row],[154 (08JUL1985 03:00:00)-Water Temperature (C)]]*OO[[#This Row],[96]]</f>
        <v>5.7244288328562495E-7</v>
      </c>
      <c r="CU109" s="10">
        <f>3/24000000*OO[[#This Row],[155 (08JUL1985 06:00:00)-Water Temperature (C)]]*OO[[#This Row],[97]]</f>
        <v>5.1988472879200002E-7</v>
      </c>
      <c r="CV109" s="10">
        <f>3/24000000*OO[[#This Row],[156 (08JUL1985 09:00:00)-Water Temperature (C)]]*OO[[#This Row],[98]]</f>
        <v>5.3931430690899995E-7</v>
      </c>
      <c r="CW109" s="10">
        <f>3/24000000*OO[[#This Row],[157 (08JUL1985 12:00:00)-Water Temperature (C)]]*OO[[#This Row],[99]]</f>
        <v>5.6463455696137493E-7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1.004824636415836E-41</v>
      </c>
      <c r="E110" s="10">
        <f>3/24*OO[[#This Row],[61 (26JUN1985 12:00:00)-Water Temperature (C)]]*OO[[#This Row],[3]]/SUM(OO[3])</f>
        <v>3.4263219793674864E-29</v>
      </c>
      <c r="F110" s="10">
        <f>3/24*OO[[#This Row],[62 (26JUN1985 15:00:00)-Water Temperature (C)]]*OO[[#This Row],[4]]/SUM(OO[4])</f>
        <v>7.0785549913607816E-19</v>
      </c>
      <c r="G110" s="10">
        <f>3/24*OO[[#This Row],[63 (26JUN1985 18:00:00)-Water Temperature (C)]]*OO[[#This Row],[5]]/SUM(OO[5])</f>
        <v>6.0660615074074856E-10</v>
      </c>
      <c r="H110" s="10">
        <f>3/24*OO[[#This Row],[64 (26JUN1985 21:00:00)-Water Temperature (C)]]*OO[[#This Row],[6]]/SUM(OO[6])</f>
        <v>9.5161414946064368E-6</v>
      </c>
      <c r="I110" s="10">
        <f>3/24*OO[[#This Row],[65 (27JUN1985 00:00:00)-Water Temperature (C)]]*OO[[#This Row],[7]]/SUM(OO[7])</f>
        <v>1.1796176576832408E-3</v>
      </c>
      <c r="J110" s="10">
        <f>3/24*OO[[#This Row],[66 (27JUN1985 03:00:00)-Water Temperature (C)]]*OO[[#This Row],[8]]/SUM(OO[8])</f>
        <v>1.5517681243484871E-2</v>
      </c>
      <c r="K110" s="10">
        <f>3/24*OO[[#This Row],[67 (27JUN1985 06:00:00)-Water Temperature (C)]]*OO[[#This Row],[9]]/SUM(OO[9])</f>
        <v>5.3593346679627396E-2</v>
      </c>
      <c r="L110" s="10">
        <f>3/24*OO[[#This Row],[68 (27JUN1985 09:00:00)-Water Temperature (C)]]*OO[[#This Row],[10]]/SUM(OO[10])</f>
        <v>8.2803394532201383E-2</v>
      </c>
      <c r="M110" s="10">
        <f>3/24*OO[[#This Row],[69 (27JUN1985 12:00:00)-Water Temperature (C)]]*OO[[#This Row],[11]]/SUM(OO[11])</f>
        <v>6.9838692462639018E-2</v>
      </c>
      <c r="N110" s="10">
        <f>3/24*OO[[#This Row],[70 (27JUN1985 15:00:00)-Water Temperature (C)]]*OO[[#This Row],[12]]/SUM(OO[12])</f>
        <v>3.5549900385924427E-2</v>
      </c>
      <c r="O110" s="10">
        <f>3/24*OO[[#This Row],[71 (27JUN1985 18:00:00)-Water Temperature (C)]]*OO[[#This Row],[13]]/SUM(OO[13])</f>
        <v>1.1909119337496145E-2</v>
      </c>
      <c r="P110" s="10">
        <f>3/24*OO[[#This Row],[72 (27JUN1985 21:00:00)-Water Temperature (C)]]*OO[[#This Row],[14]]/SUM(OO[14])</f>
        <v>2.8875341120031257E-3</v>
      </c>
      <c r="Q110" s="10">
        <f>3/24*OO[[#This Row],[73 (28JUN1985 00:00:00)-Water Temperature (C)]]*OO[[#This Row],[15]]/SUM(OO[15])</f>
        <v>5.8915924075621131E-4</v>
      </c>
      <c r="R110" s="10">
        <f>3/24*OO[[#This Row],[74 (28JUN1985 03:00:00)-Water Temperature (C)]]*OO[[#This Row],[16]]/SUM(OO[16])</f>
        <v>1.2613331618851074E-4</v>
      </c>
      <c r="S110" s="10">
        <f>3/24*OO[[#This Row],[75 (28JUN1985 06:00:00)-Water Temperature (C)]]*OO[[#This Row],[17]]/SUM(OO[17])</f>
        <v>4.0116867594181082E-5</v>
      </c>
      <c r="T110" s="10">
        <f>3/24*OO[[#This Row],[76 (28JUN1985 09:00:00)-Water Temperature (C)]]*OO[[#This Row],[18]]/SUM(OO[18])</f>
        <v>2.7200708940149831E-5</v>
      </c>
      <c r="U110" s="10">
        <f>3/24*OO[[#This Row],[77 (28JUN1985 12:00:00)-Water Temperature (C)]]*OO[[#This Row],[19]]/SUM(OO[19])</f>
        <v>3.0498861706829957E-5</v>
      </c>
      <c r="V110" s="10">
        <f>3/24000000*OO[[#This Row],[78 (28JUN1985 15:00:00)-Water Temperature (C)]]*OO[[#This Row],[20]]</f>
        <v>3.6813698691249999E-5</v>
      </c>
      <c r="W110" s="10">
        <f>3/24000000*OO[[#This Row],[79 (28JUN1985 18:00:00)-Water Temperature (C)]]*OO[[#This Row],[21]]</f>
        <v>4.0541429386125001E-5</v>
      </c>
      <c r="X110" s="10">
        <f>3/24000000*OO[[#This Row],[80 (28JUN1985 21:00:00)-Water Temperature (C)]]*OO[[#This Row],[22]]</f>
        <v>3.8891715950137497E-5</v>
      </c>
      <c r="Y110" s="10">
        <f>3/24000000*OO[[#This Row],[81 (29JUN1985 00:00:00)-Water Temperature (C)]]*OO[[#This Row],[23]]</f>
        <v>3.4187755454099996E-5</v>
      </c>
      <c r="Z110" s="10">
        <f>3/24000000*OO[[#This Row],[82 (29JUN1985 03:00:00)-Water Temperature (C)]]*OO[[#This Row],[24]]</f>
        <v>2.8412247041375002E-5</v>
      </c>
      <c r="AA110" s="10">
        <f>3/24000000*OO[[#This Row],[83 (29JUN1985 06:00:00)-Water Temperature (C)]]*OO[[#This Row],[25]]</f>
        <v>2.3836645265619999E-5</v>
      </c>
      <c r="AB110" s="10">
        <f>3/24000000*OO[[#This Row],[84 (29JUN1985 09:00:00)-Water Temperature (C)]]*OO[[#This Row],[26]]</f>
        <v>2.1511647641412499E-5</v>
      </c>
      <c r="AC110" s="10">
        <f>3/24000000*OO[[#This Row],[85 (29JUN1985 12:00:00)-Water Temperature (C)]]*OO[[#This Row],[27]]</f>
        <v>2.0554482079791248E-5</v>
      </c>
      <c r="AD110" s="10">
        <f>3/24000000*OO[[#This Row],[86 (29JUN1985 15:00:00)-Water Temperature (C)]]*OO[[#This Row],[28]]</f>
        <v>1.9839087886995002E-5</v>
      </c>
      <c r="AE110" s="10">
        <f>3/24000000*OO[[#This Row],[88 (29JUN1985 21:00:00)-Water Temperature (C)]]*OO[[#This Row],[30]]</f>
        <v>1.36046585491875E-5</v>
      </c>
      <c r="AF110" s="10">
        <f>3/24000000*OO[[#This Row],[88 (29JUN1985 21:00:00)-Water Temperature (C)]]*OO[[#This Row],[30]]</f>
        <v>1.36046585491875E-5</v>
      </c>
      <c r="AG110" s="10">
        <f>3/24000000*OO[[#This Row],[89 (30JUN1985 00:00:00)-Water Temperature (C)]]*OO[[#This Row],[31]]</f>
        <v>9.4682098267837521E-6</v>
      </c>
      <c r="AH110" s="10">
        <f>3/24000000*OO[[#This Row],[90 (30JUN1985 03:00:00)-Water Temperature (C)]]*OO[[#This Row],[32]]</f>
        <v>6.8719932249475E-6</v>
      </c>
      <c r="AI110" s="10">
        <f>3/24000000*OO[[#This Row],[91 (30JUN1985 06:00:00)-Water Temperature (C)]]*OO[[#This Row],[33]]</f>
        <v>5.6896165456424998E-6</v>
      </c>
      <c r="AJ110" s="10">
        <f>3/24000000*OO[[#This Row],[92 (30JUN1985 09:00:00)-Water Temperature (C)]]*OO[[#This Row],[34]]</f>
        <v>5.4578304822312492E-6</v>
      </c>
      <c r="AK110" s="10">
        <f>3/24000000*OO[[#This Row],[93 (30JUN1985 12:00:00)-Water Temperature (C)]]*OO[[#This Row],[35]]</f>
        <v>5.6025919213200008E-6</v>
      </c>
      <c r="AL110" s="10">
        <f>3/24000000*OO[[#This Row],[94 (30JUN1985 15:00:00)-Water Temperature (C)]]*OO[[#This Row],[36]]</f>
        <v>6.0953013298349991E-6</v>
      </c>
      <c r="AM110" s="10">
        <f>3/24000000*OO[[#This Row],[95 (30JUN1985 18:00:00)-Water Temperature (C)]]*OO[[#This Row],[37]]</f>
        <v>6.4222248816000009E-6</v>
      </c>
      <c r="AN110" s="10">
        <f>3/24000000*OO[[#This Row],[96 (30JUN1985 21:00:00)-Water Temperature (C)]]*OO[[#This Row],[38]]</f>
        <v>6.0748245065225003E-6</v>
      </c>
      <c r="AO110" s="10">
        <f>3/24000000*OO[[#This Row],[97 (01JUL1985 00:00:00)-Water Temperature (C)]]*OO[[#This Row],[39]]</f>
        <v>5.2497847951762499E-6</v>
      </c>
      <c r="AP110" s="10">
        <f>3/24000000*OO[[#This Row],[98 (01JUL1985 03:00:00)-Water Temperature (C)]]*OO[[#This Row],[40]]</f>
        <v>4.3972156486874986E-6</v>
      </c>
      <c r="AQ110" s="10">
        <f>3/24000000*OO[[#This Row],[99 (01JUL1985 06:00:00)-Water Temperature (C)]]*OO[[#This Row],[41]]</f>
        <v>3.8178036214034998E-6</v>
      </c>
      <c r="AR110" s="10">
        <f>3/24000000*OO[[#This Row],[100 (01JUL1985 09:00:00)-Water Temperature (C)]]*OO[[#This Row],[42]]</f>
        <v>3.6774323715937497E-6</v>
      </c>
      <c r="AS110" s="10">
        <f>3/24000000*OO[[#This Row],[101 (01JUL1985 12:00:00)-Water Temperature (C)]]*OO[[#This Row],[43]]</f>
        <v>3.7201355468647501E-6</v>
      </c>
      <c r="AT110" s="10">
        <f>3/24000000*OO[[#This Row],[102 (01JUL1985 15:00:00)-Water Temperature (C)]]*OO[[#This Row],[44]]</f>
        <v>3.8026589843219999E-6</v>
      </c>
      <c r="AU110" s="10">
        <f>3/24000000*OO[[#This Row],[103 (01JUL1985 18:00:00)-Water Temperature (C)]]*OO[[#This Row],[45]]</f>
        <v>3.6784114086315E-6</v>
      </c>
      <c r="AV110" s="10">
        <f>3/24000000*OO[[#This Row],[104 (01JUL1985 21:00:00)-Water Temperature (C)]]*OO[[#This Row],[46]]</f>
        <v>3.4147086320924995E-6</v>
      </c>
      <c r="AW110" s="10">
        <f>3/24000000*OO[[#This Row],[105 (02JUL1985 00:00:00)-Water Temperature (C)]]*OO[[#This Row],[47]]</f>
        <v>3.0210963609937497E-6</v>
      </c>
      <c r="AX110" s="10">
        <f>3/24000000*OO[[#This Row],[106 (02JUL1985 03:00:00)-Water Temperature (C)]]*OO[[#This Row],[48]]</f>
        <v>2.6215112796136251E-6</v>
      </c>
      <c r="AY110" s="10">
        <f>3/24000000*OO[[#This Row],[107 (02JUL1985 06:00:00)-Water Temperature (C)]]*OO[[#This Row],[49]]</f>
        <v>2.2657342459284999E-6</v>
      </c>
      <c r="AZ110" s="10">
        <f>3/24000000*OO[[#This Row],[108 (02JUL1985 09:00:00)-Water Temperature (C)]]*OO[[#This Row],[50]]</f>
        <v>2.1752766053785E-6</v>
      </c>
      <c r="BA110" s="10">
        <f>3/24000000*OO[[#This Row],[109 (02JUL1985 12:00:00)-Water Temperature (C)]]*OO[[#This Row],[51]]</f>
        <v>2.2654652382911249E-6</v>
      </c>
      <c r="BB110" s="10">
        <f>3/24000000*OO[[#This Row],[110 (02JUL1985 15:00:00)-Water Temperature (C)]]*OO[[#This Row],[52]]</f>
        <v>2.4346649377619997E-6</v>
      </c>
      <c r="BC110" s="10">
        <f>3/24000000*OO[[#This Row],[111 (02JUL1985 18:00:00)-Water Temperature (C)]]*OO[[#This Row],[53]]</f>
        <v>2.5018820001899997E-6</v>
      </c>
      <c r="BD110" s="10">
        <f>3/24000000*OO[[#This Row],[112 (02JUL1985 21:00:00)-Water Temperature (C)]]*OO[[#This Row],[54]]</f>
        <v>2.3120356264627497E-6</v>
      </c>
      <c r="BE110" s="10">
        <f>3/24000000*OO[[#This Row],[113 (03JUL1985 00:00:00)-Water Temperature (C)]]*OO[[#This Row],[55]]</f>
        <v>2.0244924053576251E-6</v>
      </c>
      <c r="BF110" s="10">
        <f>3/24000000*OO[[#This Row],[114 (03JUL1985 03:00:00)-Water Temperature (C)]]*OO[[#This Row],[56]]</f>
        <v>1.7708690501065E-6</v>
      </c>
      <c r="BG110" s="10">
        <f>3/24000000*OO[[#This Row],[115 (03JUL1985 06:00:00)-Water Temperature (C)]]*OO[[#This Row],[57]]</f>
        <v>1.6508849602551251E-6</v>
      </c>
      <c r="BH110" s="10">
        <f>3/24000000*OO[[#This Row],[116 (03JUL1985 09:00:00)-Water Temperature (C)]]*OO[[#This Row],[58]]</f>
        <v>1.7416563659172501E-6</v>
      </c>
      <c r="BI110" s="10">
        <f>3/24000000*OO[[#This Row],[117 (03JUL1985 12:00:00)-Water Temperature (C)]]*OO[[#This Row],[59]]</f>
        <v>2.0199495455714995E-6</v>
      </c>
      <c r="BJ110" s="10">
        <f>3/24000000*OO[[#This Row],[118 (03JUL1985 15:00:00)-Water Temperature (C)]]*OO[[#This Row],[60]]</f>
        <v>2.3386564995767503E-6</v>
      </c>
      <c r="BK110" s="10">
        <f>3/24000000*OO[[#This Row],[119 (03JUL1985 18:00:00)-Water Temperature (C)]]*OO[[#This Row],[61]]</f>
        <v>2.4307295133284998E-6</v>
      </c>
      <c r="BL110" s="10">
        <f>3/24000000*OO[[#This Row],[120 (03JUL1985 21:00:00)-Water Temperature (C)]]*OO[[#This Row],[62]]</f>
        <v>2.2440224567929996E-6</v>
      </c>
      <c r="BM110" s="10">
        <f>3/24000000*OO[[#This Row],[121 (04JUL1985 00:00:00)-Water Temperature (C)]]*OO[[#This Row],[63]]</f>
        <v>1.9394852399422498E-6</v>
      </c>
      <c r="BN110" s="10">
        <f>3/24000000*OO[[#This Row],[122 (04JUL1985 03:00:00)-Water Temperature (C)]]*OO[[#This Row],[64]]</f>
        <v>1.7008491506444998E-6</v>
      </c>
      <c r="BO110" s="10">
        <f>3/24000000*OO[[#This Row],[123 (04JUL1985 06:00:00)-Water Temperature (C)]]*OO[[#This Row],[65]]</f>
        <v>1.581350034765375E-6</v>
      </c>
      <c r="BP110" s="10">
        <f>3/24000000*OO[[#This Row],[124 (04JUL1985 09:00:00)-Water Temperature (C)]]*OO[[#This Row],[66]]</f>
        <v>1.6040056579571249E-6</v>
      </c>
      <c r="BQ110" s="10">
        <f>3/24000000*OO[[#This Row],[125 (04JUL1985 12:00:00)-Water Temperature (C)]]*OO[[#This Row],[67]]</f>
        <v>1.6416548627849999E-6</v>
      </c>
      <c r="BR110" s="10">
        <f>3/24000000*OO[[#This Row],[126 (04JUL1985 15:00:00)-Water Temperature (C)]]*OO[[#This Row],[68]]</f>
        <v>1.594796645052E-6</v>
      </c>
      <c r="BS110" s="10">
        <f>3/24000000*OO[[#This Row],[127 (04JUL1985 18:00:00)-Water Temperature (C)]]*OO[[#This Row],[69]]</f>
        <v>1.4883286963905001E-6</v>
      </c>
      <c r="BT110" s="10">
        <f>3/24000000*OO[[#This Row],[128 (04JUL1985 21:00:00)-Water Temperature (C)]]*OO[[#This Row],[70]]</f>
        <v>1.3681184672400001E-6</v>
      </c>
      <c r="BU110" s="10">
        <f>3/24000000*OO[[#This Row],[129 (05JUL1985 00:00:00)-Water Temperature (C)]]*OO[[#This Row],[71]]</f>
        <v>1.2181051154883751E-6</v>
      </c>
      <c r="BV110" s="10">
        <f>3/24000000*OO[[#This Row],[130 (05JUL1985 03:00:00)-Water Temperature (C)]]*OO[[#This Row],[72]]</f>
        <v>1.0388474655066248E-6</v>
      </c>
      <c r="BW110" s="10">
        <f>3/24000000*OO[[#This Row],[131 (05JUL1985 06:00:00)-Water Temperature (C)]]*OO[[#This Row],[73]]</f>
        <v>8.6061103728512493E-7</v>
      </c>
      <c r="BX110" s="10">
        <f>3/24000000*OO[[#This Row],[132 (05JUL1985 09:00:00)-Water Temperature (C)]]*OO[[#This Row],[74]]</f>
        <v>7.9449263751937493E-7</v>
      </c>
      <c r="BY110" s="10">
        <f>3/24000000*OO[[#This Row],[133 (05JUL1985 12:00:00)-Water Temperature (C)]]*OO[[#This Row],[75]]</f>
        <v>9.0543455526300006E-7</v>
      </c>
      <c r="BZ110" s="10">
        <f>3/24000000*OO[[#This Row],[134 (05JUL1985 15:00:00)-Water Temperature (C)]]*OO[[#This Row],[76]]</f>
        <v>1.1183498296750001E-6</v>
      </c>
      <c r="CA110" s="10">
        <f>3/24000000*OO[[#This Row],[135 (05JUL1985 18:00:00)-Water Temperature (C)]]*OO[[#This Row],[77]]</f>
        <v>1.2302227027279999E-6</v>
      </c>
      <c r="CB110" s="10">
        <f>3/24000000*OO[[#This Row],[136 (05JUL1985 21:00:00)-Water Temperature (C)]]*OO[[#This Row],[78]]</f>
        <v>1.142517345984625E-6</v>
      </c>
      <c r="CC110" s="10">
        <f>3/24000000*OO[[#This Row],[137 (06JUL1985 00:00:00)-Water Temperature (C)]]*OO[[#This Row],[79]]</f>
        <v>9.7044563051012516E-7</v>
      </c>
      <c r="CD110" s="10">
        <f>3/24000000*OO[[#This Row],[138 (06JUL1985 03:00:00)-Water Temperature (C)]]*OO[[#This Row],[80]]</f>
        <v>8.5893893971049997E-7</v>
      </c>
      <c r="CE110" s="10">
        <f>3/24000000*OO[[#This Row],[139 (06JUL1985 06:00:00)-Water Temperature (C)]]*OO[[#This Row],[81]]</f>
        <v>8.3613618253012509E-7</v>
      </c>
      <c r="CF110" s="10">
        <f>3/24000000*OO[[#This Row],[140 (06JUL1985 09:00:00)-Water Temperature (C)]]*OO[[#This Row],[82]]</f>
        <v>8.7518650525687509E-7</v>
      </c>
      <c r="CG110" s="10">
        <f>3/24000000*OO[[#This Row],[141 (06JUL1985 12:00:00)-Water Temperature (C)]]*OO[[#This Row],[83]]</f>
        <v>9.2478762521249984E-7</v>
      </c>
      <c r="CH110" s="10">
        <f>3/24000000*OO[[#This Row],[142 (06JUL1985 15:00:00)-Water Temperature (C)]]*OO[[#This Row],[84]]</f>
        <v>9.4435948693899988E-7</v>
      </c>
      <c r="CI110" s="10">
        <f>3/24000000*OO[[#This Row],[143 (06JUL1985 18:00:00)-Water Temperature (C)]]*OO[[#This Row],[85]]</f>
        <v>9.2825448112724999E-7</v>
      </c>
      <c r="CJ110" s="10">
        <f>3/24000000*OO[[#This Row],[144 (06JUL1985 21:00:00)-Water Temperature (C)]]*OO[[#This Row],[86]]</f>
        <v>8.7459269958562497E-7</v>
      </c>
      <c r="CK110" s="10">
        <f>3/24000000*OO[[#This Row],[145 (07JUL1985 00:00:00)-Water Temperature (C)]]*OO[[#This Row],[87]]</f>
        <v>7.7034602469299994E-7</v>
      </c>
      <c r="CL110" s="10">
        <f>3/24000000*OO[[#This Row],[146 (07JUL1985 03:00:00)-Water Temperature (C)]]*OO[[#This Row],[88]]</f>
        <v>6.5248441250437508E-7</v>
      </c>
      <c r="CM110" s="10">
        <f>3/24000000*OO[[#This Row],[147 (07JUL1985 06:00:00)-Water Temperature (C)]]*OO[[#This Row],[89]]</f>
        <v>5.4499408455500002E-7</v>
      </c>
      <c r="CN110" s="10">
        <f>3/24000000*OO[[#This Row],[148 (07JUL1985 09:00:00)-Water Temperature (C)]]*OO[[#This Row],[90]]</f>
        <v>5.0326247722499996E-7</v>
      </c>
      <c r="CO110" s="10">
        <f>3/24000000*OO[[#This Row],[149 (07JUL1985 12:00:00)-Water Temperature (C)]]*OO[[#This Row],[91]]</f>
        <v>5.0136225890474995E-7</v>
      </c>
      <c r="CP110" s="10">
        <f>3/24000000*OO[[#This Row],[150 (07JUL1985 15:00:00)-Water Temperature (C)]]*OO[[#This Row],[92]]</f>
        <v>5.4092025344174999E-7</v>
      </c>
      <c r="CQ110" s="10">
        <f>3/24000000*OO[[#This Row],[151 (07JUL1985 18:00:00)-Water Temperature (C)]]*OO[[#This Row],[93]]</f>
        <v>5.9152222488125002E-7</v>
      </c>
      <c r="CR110" s="10">
        <f>3/24000000*OO[[#This Row],[152 (07JUL1985 21:00:00)-Water Temperature (C)]]*OO[[#This Row],[94]]</f>
        <v>5.9585407135987489E-7</v>
      </c>
      <c r="CS110" s="10">
        <f>3/24000000*OO[[#This Row],[153 (08JUL1985 00:00:00)-Water Temperature (C)]]*OO[[#This Row],[95]]</f>
        <v>5.2658439656249997E-7</v>
      </c>
      <c r="CT110" s="10">
        <f>3/24000000*OO[[#This Row],[154 (08JUL1985 03:00:00)-Water Temperature (C)]]*OO[[#This Row],[96]]</f>
        <v>4.5537539152050005E-7</v>
      </c>
      <c r="CU110" s="10">
        <f>3/24000000*OO[[#This Row],[155 (08JUL1985 06:00:00)-Water Temperature (C)]]*OO[[#This Row],[97]]</f>
        <v>4.1096006812575004E-7</v>
      </c>
      <c r="CV110" s="10">
        <f>3/24000000*OO[[#This Row],[156 (08JUL1985 09:00:00)-Water Temperature (C)]]*OO[[#This Row],[98]]</f>
        <v>4.2452371993812492E-7</v>
      </c>
      <c r="CW110" s="10">
        <f>3/24000000*OO[[#This Row],[157 (08JUL1985 12:00:00)-Water Temperature (C)]]*OO[[#This Row],[99]]</f>
        <v>4.45142239970625E-7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5.2167451327286963E-43</v>
      </c>
      <c r="E111" s="10">
        <f>3/24*OO[[#This Row],[61 (26JUN1985 12:00:00)-Water Temperature (C)]]*OO[[#This Row],[3]]/SUM(OO[3])</f>
        <v>3.6621732867120675E-30</v>
      </c>
      <c r="F111" s="10">
        <f>3/24*OO[[#This Row],[62 (26JUN1985 15:00:00)-Water Temperature (C)]]*OO[[#This Row],[4]]/SUM(OO[4])</f>
        <v>8.7953256358259939E-20</v>
      </c>
      <c r="G111" s="10">
        <f>3/24*OO[[#This Row],[63 (26JUN1985 18:00:00)-Water Temperature (C)]]*OO[[#This Row],[5]]/SUM(OO[5])</f>
        <v>1.4794850409889689E-10</v>
      </c>
      <c r="H111" s="10">
        <f>3/24*OO[[#This Row],[64 (26JUN1985 21:00:00)-Water Temperature (C)]]*OO[[#This Row],[6]]/SUM(OO[6])</f>
        <v>4.0134352520969717E-6</v>
      </c>
      <c r="I111" s="10">
        <f>3/24*OO[[#This Row],[65 (27JUN1985 00:00:00)-Water Temperature (C)]]*OO[[#This Row],[7]]/SUM(OO[7])</f>
        <v>6.2235675011573137E-4</v>
      </c>
      <c r="J111" s="10">
        <f>3/24*OO[[#This Row],[66 (27JUN1985 03:00:00)-Water Temperature (C)]]*OO[[#This Row],[8]]/SUM(OO[8])</f>
        <v>9.4720594231864162E-3</v>
      </c>
      <c r="K111" s="10">
        <f>3/24*OO[[#This Row],[67 (27JUN1985 06:00:00)-Water Temperature (C)]]*OO[[#This Row],[9]]/SUM(OO[9])</f>
        <v>3.629457731887515E-2</v>
      </c>
      <c r="L111" s="10">
        <f>3/24*OO[[#This Row],[68 (27JUN1985 09:00:00)-Water Temperature (C)]]*OO[[#This Row],[10]]/SUM(OO[10])</f>
        <v>6.0894034975918034E-2</v>
      </c>
      <c r="M111" s="10">
        <f>3/24*OO[[#This Row],[69 (27JUN1985 12:00:00)-Water Temperature (C)]]*OO[[#This Row],[11]]/SUM(OO[11])</f>
        <v>5.4709075332486375E-2</v>
      </c>
      <c r="N111" s="10">
        <f>3/24*OO[[#This Row],[70 (27JUN1985 15:00:00)-Water Temperature (C)]]*OO[[#This Row],[12]]/SUM(OO[12])</f>
        <v>2.9404430741568961E-2</v>
      </c>
      <c r="O111" s="10">
        <f>3/24*OO[[#This Row],[71 (27JUN1985 18:00:00)-Water Temperature (C)]]*OO[[#This Row],[13]]/SUM(OO[13])</f>
        <v>1.0266468622877778E-2</v>
      </c>
      <c r="P111" s="10">
        <f>3/24*OO[[#This Row],[72 (27JUN1985 21:00:00)-Water Temperature (C)]]*OO[[#This Row],[14]]/SUM(OO[14])</f>
        <v>2.5566270440089667E-3</v>
      </c>
      <c r="Q111" s="10">
        <f>3/24*OO[[#This Row],[73 (28JUN1985 00:00:00)-Water Temperature (C)]]*OO[[#This Row],[15]]/SUM(OO[15])</f>
        <v>5.2777628064672871E-4</v>
      </c>
      <c r="R111" s="10">
        <f>3/24*OO[[#This Row],[74 (28JUN1985 03:00:00)-Water Temperature (C)]]*OO[[#This Row],[16]]/SUM(OO[16])</f>
        <v>1.1094169347228897E-4</v>
      </c>
      <c r="S111" s="10">
        <f>3/24*OO[[#This Row],[75 (28JUN1985 06:00:00)-Water Temperature (C)]]*OO[[#This Row],[17]]/SUM(OO[17])</f>
        <v>3.2888095562792794E-5</v>
      </c>
      <c r="T111" s="10">
        <f>3/24*OO[[#This Row],[76 (28JUN1985 09:00:00)-Water Temperature (C)]]*OO[[#This Row],[18]]/SUM(OO[18])</f>
        <v>2.043070975341839E-5</v>
      </c>
      <c r="U111" s="10">
        <f>3/24*OO[[#This Row],[77 (28JUN1985 12:00:00)-Water Temperature (C)]]*OO[[#This Row],[19]]/SUM(OO[19])</f>
        <v>2.2063489467856205E-5</v>
      </c>
      <c r="V111" s="10">
        <f>3/24000000*OO[[#This Row],[78 (28JUN1985 15:00:00)-Water Temperature (C)]]*OO[[#This Row],[20]]</f>
        <v>2.6675363054123749E-5</v>
      </c>
      <c r="W111" s="10">
        <f>3/24000000*OO[[#This Row],[79 (28JUN1985 18:00:00)-Water Temperature (C)]]*OO[[#This Row],[21]]</f>
        <v>2.9700442154749998E-5</v>
      </c>
      <c r="X111" s="10">
        <f>3/24000000*OO[[#This Row],[80 (28JUN1985 21:00:00)-Water Temperature (C)]]*OO[[#This Row],[22]]</f>
        <v>2.8752902413293747E-5</v>
      </c>
      <c r="Y111" s="10">
        <f>3/24000000*OO[[#This Row],[81 (29JUN1985 00:00:00)-Water Temperature (C)]]*OO[[#This Row],[23]]</f>
        <v>2.5521488451318744E-5</v>
      </c>
      <c r="Z111" s="10">
        <f>3/24000000*OO[[#This Row],[82 (29JUN1985 03:00:00)-Water Temperature (C)]]*OO[[#This Row],[24]]</f>
        <v>2.127803327924875E-5</v>
      </c>
      <c r="AA111" s="10">
        <f>3/24000000*OO[[#This Row],[83 (29JUN1985 06:00:00)-Water Temperature (C)]]*OO[[#This Row],[25]]</f>
        <v>1.7858698394302501E-5</v>
      </c>
      <c r="AB111" s="10">
        <f>3/24000000*OO[[#This Row],[84 (29JUN1985 09:00:00)-Water Temperature (C)]]*OO[[#This Row],[26]]</f>
        <v>1.6117858458677498E-5</v>
      </c>
      <c r="AC111" s="10">
        <f>3/24000000*OO[[#This Row],[85 (29JUN1985 12:00:00)-Water Temperature (C)]]*OO[[#This Row],[27]]</f>
        <v>1.5437800286527498E-5</v>
      </c>
      <c r="AD111" s="10">
        <f>3/24000000*OO[[#This Row],[86 (29JUN1985 15:00:00)-Water Temperature (C)]]*OO[[#This Row],[28]]</f>
        <v>1.501018915816875E-5</v>
      </c>
      <c r="AE111" s="10">
        <f>3/24000000*OO[[#This Row],[88 (29JUN1985 21:00:00)-Water Temperature (C)]]*OO[[#This Row],[30]]</f>
        <v>1.0383296632E-5</v>
      </c>
      <c r="AF111" s="10">
        <f>3/24000000*OO[[#This Row],[88 (29JUN1985 21:00:00)-Water Temperature (C)]]*OO[[#This Row],[30]]</f>
        <v>1.0383296632E-5</v>
      </c>
      <c r="AG111" s="10">
        <f>3/24000000*OO[[#This Row],[89 (30JUN1985 00:00:00)-Water Temperature (C)]]*OO[[#This Row],[31]]</f>
        <v>7.2224676973149996E-6</v>
      </c>
      <c r="AH111" s="10">
        <f>3/24000000*OO[[#This Row],[90 (30JUN1985 03:00:00)-Water Temperature (C)]]*OO[[#This Row],[32]]</f>
        <v>5.1972724371499994E-6</v>
      </c>
      <c r="AI111" s="10">
        <f>3/24000000*OO[[#This Row],[91 (30JUN1985 06:00:00)-Water Temperature (C)]]*OO[[#This Row],[33]]</f>
        <v>4.2292306143937496E-6</v>
      </c>
      <c r="AJ111" s="10">
        <f>3/24000000*OO[[#This Row],[92 (30JUN1985 09:00:00)-Water Temperature (C)]]*OO[[#This Row],[34]]</f>
        <v>4.0215206867224999E-6</v>
      </c>
      <c r="AK111" s="10">
        <f>3/24000000*OO[[#This Row],[93 (30JUN1985 12:00:00)-Water Temperature (C)]]*OO[[#This Row],[35]]</f>
        <v>4.1308421044612498E-6</v>
      </c>
      <c r="AL111" s="10">
        <f>3/24000000*OO[[#This Row],[94 (30JUN1985 15:00:00)-Water Temperature (C)]]*OO[[#This Row],[36]]</f>
        <v>4.4996055922174995E-6</v>
      </c>
      <c r="AM111" s="10">
        <f>3/24000000*OO[[#This Row],[95 (30JUN1985 18:00:00)-Water Temperature (C)]]*OO[[#This Row],[37]]</f>
        <v>4.7429971201381238E-6</v>
      </c>
      <c r="AN111" s="10">
        <f>3/24000000*OO[[#This Row],[96 (30JUN1985 21:00:00)-Water Temperature (C)]]*OO[[#This Row],[38]]</f>
        <v>4.500358008075E-6</v>
      </c>
      <c r="AO111" s="10">
        <f>3/24000000*OO[[#This Row],[97 (01JUL1985 00:00:00)-Water Temperature (C)]]*OO[[#This Row],[39]]</f>
        <v>3.9099421544959995E-6</v>
      </c>
      <c r="AP111" s="10">
        <f>3/24000000*OO[[#This Row],[98 (01JUL1985 03:00:00)-Water Temperature (C)]]*OO[[#This Row],[40]]</f>
        <v>3.2822906800860001E-6</v>
      </c>
      <c r="AQ111" s="10">
        <f>3/24000000*OO[[#This Row],[99 (01JUL1985 06:00:00)-Water Temperature (C)]]*OO[[#This Row],[41]]</f>
        <v>2.8346466590583749E-6</v>
      </c>
      <c r="AR111" s="10">
        <f>3/24000000*OO[[#This Row],[100 (01JUL1985 09:00:00)-Water Temperature (C)]]*OO[[#This Row],[42]]</f>
        <v>2.7171513125412498E-6</v>
      </c>
      <c r="AS111" s="10">
        <f>3/24000000*OO[[#This Row],[101 (01JUL1985 12:00:00)-Water Temperature (C)]]*OO[[#This Row],[43]]</f>
        <v>2.7453020917372497E-6</v>
      </c>
      <c r="AT111" s="10">
        <f>3/24000000*OO[[#This Row],[102 (01JUL1985 15:00:00)-Water Temperature (C)]]*OO[[#This Row],[44]]</f>
        <v>2.8073779274283747E-6</v>
      </c>
      <c r="AU111" s="10">
        <f>3/24000000*OO[[#This Row],[103 (01JUL1985 18:00:00)-Water Temperature (C)]]*OO[[#This Row],[45]]</f>
        <v>2.7203874924764998E-6</v>
      </c>
      <c r="AV111" s="10">
        <f>3/24000000*OO[[#This Row],[104 (01JUL1985 21:00:00)-Water Temperature (C)]]*OO[[#This Row],[46]]</f>
        <v>2.5278312764887496E-6</v>
      </c>
      <c r="AW111" s="10">
        <f>3/24000000*OO[[#This Row],[105 (02JUL1985 00:00:00)-Water Temperature (C)]]*OO[[#This Row],[47]]</f>
        <v>2.2419339200237503E-6</v>
      </c>
      <c r="AX111" s="10">
        <f>3/24000000*OO[[#This Row],[106 (02JUL1985 03:00:00)-Water Temperature (C)]]*OO[[#This Row],[48]]</f>
        <v>1.9500241740681245E-6</v>
      </c>
      <c r="AY111" s="10">
        <f>3/24000000*OO[[#This Row],[107 (02JUL1985 06:00:00)-Water Temperature (C)]]*OO[[#This Row],[49]]</f>
        <v>1.6871854738920001E-6</v>
      </c>
      <c r="AZ111" s="10">
        <f>3/24000000*OO[[#This Row],[108 (02JUL1985 09:00:00)-Water Temperature (C)]]*OO[[#This Row],[50]]</f>
        <v>1.614370380250375E-6</v>
      </c>
      <c r="BA111" s="10">
        <f>3/24000000*OO[[#This Row],[109 (02JUL1985 12:00:00)-Water Temperature (C)]]*OO[[#This Row],[51]]</f>
        <v>1.673534928808875E-6</v>
      </c>
      <c r="BB111" s="10">
        <f>3/24000000*OO[[#This Row],[110 (02JUL1985 15:00:00)-Water Temperature (C)]]*OO[[#This Row],[52]]</f>
        <v>1.7973488035987498E-6</v>
      </c>
      <c r="BC111" s="10">
        <f>3/24000000*OO[[#This Row],[111 (02JUL1985 18:00:00)-Water Temperature (C)]]*OO[[#This Row],[53]]</f>
        <v>1.8515325626624996E-6</v>
      </c>
      <c r="BD111" s="10">
        <f>3/24000000*OO[[#This Row],[112 (02JUL1985 21:00:00)-Water Temperature (C)]]*OO[[#This Row],[54]]</f>
        <v>1.7142965629207499E-6</v>
      </c>
      <c r="BE111" s="10">
        <f>3/24000000*OO[[#This Row],[113 (03JUL1985 00:00:00)-Water Temperature (C)]]*OO[[#This Row],[55]]</f>
        <v>1.5053387123124999E-6</v>
      </c>
      <c r="BF111" s="10">
        <f>3/24000000*OO[[#This Row],[114 (03JUL1985 03:00:00)-Water Temperature (C)]]*OO[[#This Row],[56]]</f>
        <v>1.31304354759E-6</v>
      </c>
      <c r="BG111" s="10">
        <f>3/24000000*OO[[#This Row],[115 (03JUL1985 06:00:00)-Water Temperature (C)]]*OO[[#This Row],[57]]</f>
        <v>1.2171198218865E-6</v>
      </c>
      <c r="BH111" s="10">
        <f>3/24000000*OO[[#This Row],[116 (03JUL1985 09:00:00)-Water Temperature (C)]]*OO[[#This Row],[58]]</f>
        <v>1.28135252348675E-6</v>
      </c>
      <c r="BI111" s="10">
        <f>3/24000000*OO[[#This Row],[117 (03JUL1985 12:00:00)-Water Temperature (C)]]*OO[[#This Row],[59]]</f>
        <v>1.4855155287885E-6</v>
      </c>
      <c r="BJ111" s="10">
        <f>3/24000000*OO[[#This Row],[118 (03JUL1985 15:00:00)-Water Temperature (C)]]*OO[[#This Row],[60]]</f>
        <v>1.7217951056999998E-6</v>
      </c>
      <c r="BK111" s="10">
        <f>3/24000000*OO[[#This Row],[119 (03JUL1985 18:00:00)-Water Temperature (C)]]*OO[[#This Row],[61]]</f>
        <v>1.795754192075E-6</v>
      </c>
      <c r="BL111" s="10">
        <f>3/24000000*OO[[#This Row],[120 (03JUL1985 21:00:00)-Water Temperature (C)]]*OO[[#This Row],[62]]</f>
        <v>1.665753620843625E-6</v>
      </c>
      <c r="BM111" s="10">
        <f>3/24000000*OO[[#This Row],[121 (04JUL1985 00:00:00)-Water Temperature (C)]]*OO[[#This Row],[63]]</f>
        <v>1.4430777364052497E-6</v>
      </c>
      <c r="BN111" s="10">
        <f>3/24000000*OO[[#This Row],[122 (04JUL1985 03:00:00)-Water Temperature (C)]]*OO[[#This Row],[64]]</f>
        <v>1.2600772000740001E-6</v>
      </c>
      <c r="BO111" s="10">
        <f>3/24000000*OO[[#This Row],[123 (04JUL1985 06:00:00)-Water Temperature (C)]]*OO[[#This Row],[65]]</f>
        <v>1.1644682905035001E-6</v>
      </c>
      <c r="BP111" s="10">
        <f>3/24000000*OO[[#This Row],[124 (04JUL1985 09:00:00)-Water Temperature (C)]]*OO[[#This Row],[66]]</f>
        <v>1.1790929904232499E-6</v>
      </c>
      <c r="BQ111" s="10">
        <f>3/24000000*OO[[#This Row],[125 (04JUL1985 12:00:00)-Water Temperature (C)]]*OO[[#This Row],[67]]</f>
        <v>1.2066200345919999E-6</v>
      </c>
      <c r="BR111" s="10">
        <f>3/24000000*OO[[#This Row],[126 (04JUL1985 15:00:00)-Water Temperature (C)]]*OO[[#This Row],[68]]</f>
        <v>1.1746463526939999E-6</v>
      </c>
      <c r="BS111" s="10">
        <f>3/24000000*OO[[#This Row],[127 (04JUL1985 18:00:00)-Water Temperature (C)]]*OO[[#This Row],[69]]</f>
        <v>1.1008529816328748E-6</v>
      </c>
      <c r="BT111" s="10">
        <f>3/24000000*OO[[#This Row],[128 (04JUL1985 21:00:00)-Water Temperature (C)]]*OO[[#This Row],[70]]</f>
        <v>1.0124158512180001E-6</v>
      </c>
      <c r="BU111" s="10">
        <f>3/24000000*OO[[#This Row],[129 (05JUL1985 00:00:00)-Water Temperature (C)]]*OO[[#This Row],[71]]</f>
        <v>9.0464845369000002E-7</v>
      </c>
      <c r="BV111" s="10">
        <f>3/24000000*OO[[#This Row],[130 (05JUL1985 03:00:00)-Water Temperature (C)]]*OO[[#This Row],[72]]</f>
        <v>7.7566737038699998E-7</v>
      </c>
      <c r="BW111" s="10">
        <f>3/24000000*OO[[#This Row],[131 (05JUL1985 06:00:00)-Water Temperature (C)]]*OO[[#This Row],[73]]</f>
        <v>6.4418433798399992E-7</v>
      </c>
      <c r="BX111" s="10">
        <f>3/24000000*OO[[#This Row],[132 (05JUL1985 09:00:00)-Water Temperature (C)]]*OO[[#This Row],[74]]</f>
        <v>5.9197677242400005E-7</v>
      </c>
      <c r="BY111" s="10">
        <f>3/24000000*OO[[#This Row],[133 (05JUL1985 12:00:00)-Water Temperature (C)]]*OO[[#This Row],[75]]</f>
        <v>6.6795403430300001E-7</v>
      </c>
      <c r="BZ111" s="10">
        <f>3/24000000*OO[[#This Row],[134 (05JUL1985 15:00:00)-Water Temperature (C)]]*OO[[#This Row],[76]]</f>
        <v>8.2322694867099995E-7</v>
      </c>
      <c r="CA111" s="10">
        <f>3/24000000*OO[[#This Row],[135 (05JUL1985 18:00:00)-Water Temperature (C)]]*OO[[#This Row],[77]]</f>
        <v>9.0822347063249999E-7</v>
      </c>
      <c r="CB111" s="10">
        <f>3/24000000*OO[[#This Row],[136 (05JUL1985 21:00:00)-Water Temperature (C)]]*OO[[#This Row],[78]]</f>
        <v>8.4831602073899991E-7</v>
      </c>
      <c r="CC111" s="10">
        <f>3/24000000*OO[[#This Row],[137 (06JUL1985 00:00:00)-Water Temperature (C)]]*OO[[#This Row],[79]]</f>
        <v>7.2280498605799991E-7</v>
      </c>
      <c r="CD111" s="10">
        <f>3/24000000*OO[[#This Row],[138 (06JUL1985 03:00:00)-Water Temperature (C)]]*OO[[#This Row],[80]]</f>
        <v>6.3447270082174985E-7</v>
      </c>
      <c r="CE111" s="10">
        <f>3/24000000*OO[[#This Row],[139 (06JUL1985 06:00:00)-Water Temperature (C)]]*OO[[#This Row],[81]]</f>
        <v>6.1158518854099989E-7</v>
      </c>
      <c r="CF111" s="10">
        <f>3/24000000*OO[[#This Row],[140 (06JUL1985 09:00:00)-Water Temperature (C)]]*OO[[#This Row],[82]]</f>
        <v>6.4003069472024987E-7</v>
      </c>
      <c r="CG111" s="10">
        <f>3/24000000*OO[[#This Row],[141 (06JUL1985 12:00:00)-Water Temperature (C)]]*OO[[#This Row],[83]]</f>
        <v>6.7855997877299997E-7</v>
      </c>
      <c r="CH111" s="10">
        <f>3/24000000*OO[[#This Row],[142 (06JUL1985 15:00:00)-Water Temperature (C)]]*OO[[#This Row],[84]]</f>
        <v>6.9435487205E-7</v>
      </c>
      <c r="CI111" s="10">
        <f>3/24000000*OO[[#This Row],[143 (06JUL1985 18:00:00)-Water Temperature (C)]]*OO[[#This Row],[85]]</f>
        <v>6.8452694248899993E-7</v>
      </c>
      <c r="CJ111" s="10">
        <f>3/24000000*OO[[#This Row],[144 (06JUL1985 21:00:00)-Water Temperature (C)]]*OO[[#This Row],[86]]</f>
        <v>6.4694036865774999E-7</v>
      </c>
      <c r="CK111" s="10">
        <f>3/24000000*OO[[#This Row],[145 (07JUL1985 00:00:00)-Water Temperature (C)]]*OO[[#This Row],[87]]</f>
        <v>5.7196090217999994E-7</v>
      </c>
      <c r="CL111" s="10">
        <f>3/24000000*OO[[#This Row],[146 (07JUL1985 03:00:00)-Water Temperature (C)]]*OO[[#This Row],[88]]</f>
        <v>4.8730378346212502E-7</v>
      </c>
      <c r="CM111" s="10">
        <f>3/24000000*OO[[#This Row],[147 (07JUL1985 06:00:00)-Water Temperature (C)]]*OO[[#This Row],[89]]</f>
        <v>4.0719833053337498E-7</v>
      </c>
      <c r="CN111" s="10">
        <f>3/24000000*OO[[#This Row],[148 (07JUL1985 09:00:00)-Water Temperature (C)]]*OO[[#This Row],[90]]</f>
        <v>3.7364454325499992E-7</v>
      </c>
      <c r="CO111" s="10">
        <f>3/24000000*OO[[#This Row],[149 (07JUL1985 12:00:00)-Water Temperature (C)]]*OO[[#This Row],[91]]</f>
        <v>3.706462527075E-7</v>
      </c>
      <c r="CP111" s="10">
        <f>3/24000000*OO[[#This Row],[150 (07JUL1985 15:00:00)-Water Temperature (C)]]*OO[[#This Row],[92]]</f>
        <v>3.9899652880312495E-7</v>
      </c>
      <c r="CQ111" s="10">
        <f>3/24000000*OO[[#This Row],[151 (07JUL1985 18:00:00)-Water Temperature (C)]]*OO[[#This Row],[93]]</f>
        <v>4.3649742540800005E-7</v>
      </c>
      <c r="CR111" s="10">
        <f>3/24000000*OO[[#This Row],[152 (07JUL1985 21:00:00)-Water Temperature (C)]]*OO[[#This Row],[94]]</f>
        <v>4.4019209249674998E-7</v>
      </c>
      <c r="CS111" s="10">
        <f>3/24000000*OO[[#This Row],[153 (08JUL1985 00:00:00)-Water Temperature (C)]]*OO[[#This Row],[95]]</f>
        <v>3.9080939741760003E-7</v>
      </c>
      <c r="CT111" s="10">
        <f>3/24000000*OO[[#This Row],[154 (08JUL1985 03:00:00)-Water Temperature (C)]]*OO[[#This Row],[96]]</f>
        <v>3.3848899314715001E-7</v>
      </c>
      <c r="CU111" s="10">
        <f>3/24000000*OO[[#This Row],[155 (08JUL1985 06:00:00)-Water Temperature (C)]]*OO[[#This Row],[97]]</f>
        <v>3.0321546852040001E-7</v>
      </c>
      <c r="CV111" s="10">
        <f>3/24000000*OO[[#This Row],[156 (08JUL1985 09:00:00)-Water Temperature (C)]]*OO[[#This Row],[98]]</f>
        <v>3.1151045643119994E-7</v>
      </c>
      <c r="CW111" s="10">
        <f>3/24000000*OO[[#This Row],[157 (08JUL1985 12:00:00)-Water Temperature (C)]]*OO[[#This Row],[99]]</f>
        <v>3.2641252387608752E-7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1.5399469889270858E-43</v>
      </c>
      <c r="E112" s="10">
        <f>3/24*OO[[#This Row],[61 (26JUN1985 12:00:00)-Water Temperature (C)]]*OO[[#This Row],[3]]/SUM(OO[3])</f>
        <v>1.0295986324721171E-30</v>
      </c>
      <c r="F112" s="10">
        <f>3/24*OO[[#This Row],[62 (26JUN1985 15:00:00)-Water Temperature (C)]]*OO[[#This Row],[4]]/SUM(OO[4])</f>
        <v>2.5620027475175828E-20</v>
      </c>
      <c r="G112" s="10">
        <f>3/24*OO[[#This Row],[63 (26JUN1985 18:00:00)-Water Temperature (C)]]*OO[[#This Row],[5]]/SUM(OO[5])</f>
        <v>6.3643732059988555E-11</v>
      </c>
      <c r="H112" s="10">
        <f>3/24*OO[[#This Row],[64 (26JUN1985 21:00:00)-Water Temperature (C)]]*OO[[#This Row],[6]]/SUM(OO[6])</f>
        <v>3.0221058812000407E-6</v>
      </c>
      <c r="I112" s="10">
        <f>3/24*OO[[#This Row],[65 (27JUN1985 00:00:00)-Water Temperature (C)]]*OO[[#This Row],[7]]/SUM(OO[7])</f>
        <v>5.8597489945181214E-4</v>
      </c>
      <c r="J112" s="10">
        <f>3/24*OO[[#This Row],[66 (27JUN1985 03:00:00)-Water Temperature (C)]]*OO[[#This Row],[8]]/SUM(OO[8])</f>
        <v>1.0287207616290314E-2</v>
      </c>
      <c r="K112" s="10">
        <f>3/24*OO[[#This Row],[67 (27JUN1985 06:00:00)-Water Temperature (C)]]*OO[[#This Row],[9]]/SUM(OO[9])</f>
        <v>4.3645508145383323E-2</v>
      </c>
      <c r="L112" s="10">
        <f>3/24*OO[[#This Row],[68 (27JUN1985 09:00:00)-Water Temperature (C)]]*OO[[#This Row],[10]]/SUM(OO[10])</f>
        <v>7.9168190485762152E-2</v>
      </c>
      <c r="M112" s="10">
        <f>3/24*OO[[#This Row],[69 (27JUN1985 12:00:00)-Water Temperature (C)]]*OO[[#This Row],[11]]/SUM(OO[11])</f>
        <v>7.5712658359108093E-2</v>
      </c>
      <c r="N112" s="10">
        <f>3/24*OO[[#This Row],[70 (27JUN1985 15:00:00)-Water Temperature (C)]]*OO[[#This Row],[12]]/SUM(OO[12])</f>
        <v>4.2839685272680464E-2</v>
      </c>
      <c r="O112" s="10">
        <f>3/24*OO[[#This Row],[71 (27JUN1985 18:00:00)-Water Temperature (C)]]*OO[[#This Row],[13]]/SUM(OO[13])</f>
        <v>1.5553843411266869E-2</v>
      </c>
      <c r="P112" s="10">
        <f>3/24*OO[[#This Row],[72 (27JUN1985 21:00:00)-Water Temperature (C)]]*OO[[#This Row],[14]]/SUM(OO[14])</f>
        <v>3.9717277679958739E-3</v>
      </c>
      <c r="Q112" s="10">
        <f>3/24*OO[[#This Row],[73 (28JUN1985 00:00:00)-Water Temperature (C)]]*OO[[#This Row],[15]]/SUM(OO[15])</f>
        <v>8.3012208379930439E-4</v>
      </c>
      <c r="R112" s="10">
        <f>3/24*OO[[#This Row],[74 (28JUN1985 03:00:00)-Water Temperature (C)]]*OO[[#This Row],[16]]/SUM(OO[16])</f>
        <v>1.7221594517084643E-4</v>
      </c>
      <c r="S112" s="10">
        <f>3/24*OO[[#This Row],[75 (28JUN1985 06:00:00)-Water Temperature (C)]]*OO[[#This Row],[17]]/SUM(OO[17])</f>
        <v>4.8088980603797013E-5</v>
      </c>
      <c r="T112" s="10">
        <f>3/24*OO[[#This Row],[76 (28JUN1985 09:00:00)-Water Temperature (C)]]*OO[[#This Row],[18]]/SUM(OO[18])</f>
        <v>2.7484443302667659E-5</v>
      </c>
      <c r="U112" s="10">
        <f>3/24*OO[[#This Row],[77 (28JUN1985 12:00:00)-Water Temperature (C)]]*OO[[#This Row],[19]]/SUM(OO[19])</f>
        <v>2.847648255002647E-5</v>
      </c>
      <c r="V112" s="10">
        <f>3/24000000*OO[[#This Row],[78 (28JUN1985 15:00:00)-Water Temperature (C)]]*OO[[#This Row],[20]]</f>
        <v>3.4418880953399999E-5</v>
      </c>
      <c r="W112" s="10">
        <f>3/24000000*OO[[#This Row],[79 (28JUN1985 18:00:00)-Water Temperature (C)]]*OO[[#This Row],[21]]</f>
        <v>3.8586629060437495E-5</v>
      </c>
      <c r="X112" s="10">
        <f>3/24000000*OO[[#This Row],[80 (28JUN1985 21:00:00)-Water Temperature (C)]]*OO[[#This Row],[22]]</f>
        <v>3.76039000524E-5</v>
      </c>
      <c r="Y112" s="10">
        <f>3/24000000*OO[[#This Row],[81 (29JUN1985 00:00:00)-Water Temperature (C)]]*OO[[#This Row],[23]]</f>
        <v>3.3600259594687492E-5</v>
      </c>
      <c r="Z112" s="10">
        <f>3/24000000*OO[[#This Row],[82 (29JUN1985 03:00:00)-Water Temperature (C)]]*OO[[#This Row],[24]]</f>
        <v>2.8064351203199997E-5</v>
      </c>
      <c r="AA112" s="10">
        <f>3/24000000*OO[[#This Row],[83 (29JUN1985 06:00:00)-Water Temperature (C)]]*OO[[#This Row],[25]]</f>
        <v>2.3539457550292497E-5</v>
      </c>
      <c r="AB112" s="10">
        <f>3/24000000*OO[[#This Row],[84 (29JUN1985 09:00:00)-Water Temperature (C)]]*OO[[#This Row],[26]]</f>
        <v>2.1236568158711248E-5</v>
      </c>
      <c r="AC112" s="10">
        <f>3/24000000*OO[[#This Row],[85 (29JUN1985 12:00:00)-Water Temperature (C)]]*OO[[#This Row],[27]]</f>
        <v>2.03809428535525E-5</v>
      </c>
      <c r="AD112" s="10">
        <f>3/24000000*OO[[#This Row],[86 (29JUN1985 15:00:00)-Water Temperature (C)]]*OO[[#This Row],[28]]</f>
        <v>1.9941082110819999E-5</v>
      </c>
      <c r="AE112" s="10">
        <f>3/24000000*OO[[#This Row],[88 (29JUN1985 21:00:00)-Water Temperature (C)]]*OO[[#This Row],[30]]</f>
        <v>1.3878811774563753E-5</v>
      </c>
      <c r="AF112" s="10">
        <f>3/24000000*OO[[#This Row],[88 (29JUN1985 21:00:00)-Water Temperature (C)]]*OO[[#This Row],[30]]</f>
        <v>1.3878811774563753E-5</v>
      </c>
      <c r="AG112" s="10">
        <f>3/24000000*OO[[#This Row],[89 (30JUN1985 00:00:00)-Water Temperature (C)]]*OO[[#This Row],[31]]</f>
        <v>9.652981208595001E-6</v>
      </c>
      <c r="AH112" s="10">
        <f>3/24000000*OO[[#This Row],[90 (30JUN1985 03:00:00)-Water Temperature (C)]]*OO[[#This Row],[32]]</f>
        <v>6.8990914064624996E-6</v>
      </c>
      <c r="AI112" s="10">
        <f>3/24000000*OO[[#This Row],[91 (30JUN1985 06:00:00)-Water Temperature (C)]]*OO[[#This Row],[33]]</f>
        <v>5.5312584436250002E-6</v>
      </c>
      <c r="AJ112" s="10">
        <f>3/24000000*OO[[#This Row],[92 (30JUN1985 09:00:00)-Water Temperature (C)]]*OO[[#This Row],[34]]</f>
        <v>5.2128717276487503E-6</v>
      </c>
      <c r="AK112" s="10">
        <f>3/24000000*OO[[#This Row],[93 (30JUN1985 12:00:00)-Water Temperature (C)]]*OO[[#This Row],[35]]</f>
        <v>5.3603510266849993E-6</v>
      </c>
      <c r="AL112" s="10">
        <f>3/24000000*OO[[#This Row],[94 (30JUN1985 15:00:00)-Water Temperature (C)]]*OO[[#This Row],[36]]</f>
        <v>5.8446499423649992E-6</v>
      </c>
      <c r="AM112" s="10">
        <f>3/24000000*OO[[#This Row],[95 (30JUN1985 18:00:00)-Water Temperature (C)]]*OO[[#This Row],[37]]</f>
        <v>6.1618706049624995E-6</v>
      </c>
      <c r="AN112" s="10">
        <f>3/24000000*OO[[#This Row],[96 (30JUN1985 21:00:00)-Water Temperature (C)]]*OO[[#This Row],[38]]</f>
        <v>5.8535489204937503E-6</v>
      </c>
      <c r="AO112" s="10">
        <f>3/24000000*OO[[#This Row],[97 (01JUL1985 00:00:00)-Water Temperature (C)]]*OO[[#This Row],[39]]</f>
        <v>5.1108723732899996E-6</v>
      </c>
      <c r="AP112" s="10">
        <f>3/24000000*OO[[#This Row],[98 (01JUL1985 03:00:00)-Water Temperature (C)]]*OO[[#This Row],[40]]</f>
        <v>4.3009818030052492E-6</v>
      </c>
      <c r="AQ112" s="10">
        <f>3/24000000*OO[[#This Row],[99 (01JUL1985 06:00:00)-Water Temperature (C)]]*OO[[#This Row],[41]]</f>
        <v>3.6995927666249997E-6</v>
      </c>
      <c r="AR112" s="10">
        <f>3/24000000*OO[[#This Row],[100 (01JUL1985 09:00:00)-Water Temperature (C)]]*OO[[#This Row],[42]]</f>
        <v>3.5314985872168748E-6</v>
      </c>
      <c r="AS112" s="10">
        <f>3/24000000*OO[[#This Row],[101 (01JUL1985 12:00:00)-Water Temperature (C)]]*OO[[#This Row],[43]]</f>
        <v>3.5639911021144996E-6</v>
      </c>
      <c r="AT112" s="10">
        <f>3/24000000*OO[[#This Row],[102 (01JUL1985 15:00:00)-Water Temperature (C)]]*OO[[#This Row],[44]]</f>
        <v>3.64472004596125E-6</v>
      </c>
      <c r="AU112" s="10">
        <f>3/24000000*OO[[#This Row],[103 (01JUL1985 18:00:00)-Water Temperature (C)]]*OO[[#This Row],[45]]</f>
        <v>3.5362128065549999E-6</v>
      </c>
      <c r="AV112" s="10">
        <f>3/24000000*OO[[#This Row],[104 (01JUL1985 21:00:00)-Water Temperature (C)]]*OO[[#This Row],[46]]</f>
        <v>3.2872546633657508E-6</v>
      </c>
      <c r="AW112" s="10">
        <f>3/24000000*OO[[#This Row],[105 (02JUL1985 00:00:00)-Water Temperature (C)]]*OO[[#This Row],[47]]</f>
        <v>2.9215928643765003E-6</v>
      </c>
      <c r="AX112" s="10">
        <f>3/24000000*OO[[#This Row],[106 (02JUL1985 03:00:00)-Water Temperature (C)]]*OO[[#This Row],[48]]</f>
        <v>2.5464518738268752E-6</v>
      </c>
      <c r="AY112" s="10">
        <f>3/24000000*OO[[#This Row],[107 (02JUL1985 06:00:00)-Water Temperature (C)]]*OO[[#This Row],[49]]</f>
        <v>2.2066413751836249E-6</v>
      </c>
      <c r="AZ112" s="10">
        <f>3/24000000*OO[[#This Row],[108 (02JUL1985 09:00:00)-Water Temperature (C)]]*OO[[#This Row],[50]]</f>
        <v>2.1077032046065001E-6</v>
      </c>
      <c r="BA112" s="10">
        <f>3/24000000*OO[[#This Row],[109 (02JUL1985 12:00:00)-Water Temperature (C)]]*OO[[#This Row],[51]]</f>
        <v>2.1751551477389998E-6</v>
      </c>
      <c r="BB112" s="10">
        <f>3/24000000*OO[[#This Row],[110 (02JUL1985 15:00:00)-Water Temperature (C)]]*OO[[#This Row],[52]]</f>
        <v>2.335052014721125E-6</v>
      </c>
      <c r="BC112" s="10">
        <f>3/24000000*OO[[#This Row],[111 (02JUL1985 18:00:00)-Water Temperature (C)]]*OO[[#This Row],[53]]</f>
        <v>2.4083099828343748E-6</v>
      </c>
      <c r="BD112" s="10">
        <f>3/24000000*OO[[#This Row],[112 (02JUL1985 21:00:00)-Water Temperature (C)]]*OO[[#This Row],[54]]</f>
        <v>2.2323359511704995E-6</v>
      </c>
      <c r="BE112" s="10">
        <f>3/24000000*OO[[#This Row],[113 (03JUL1985 00:00:00)-Water Temperature (C)]]*OO[[#This Row],[55]]</f>
        <v>1.9654610209376249E-6</v>
      </c>
      <c r="BF112" s="10">
        <f>3/24000000*OO[[#This Row],[114 (03JUL1985 03:00:00)-Water Temperature (C)]]*OO[[#This Row],[56]]</f>
        <v>1.7110748542571248E-6</v>
      </c>
      <c r="BG112" s="10">
        <f>3/24000000*OO[[#This Row],[115 (03JUL1985 06:00:00)-Water Temperature (C)]]*OO[[#This Row],[57]]</f>
        <v>1.5784952724775E-6</v>
      </c>
      <c r="BH112" s="10">
        <f>3/24000000*OO[[#This Row],[116 (03JUL1985 09:00:00)-Water Temperature (C)]]*OO[[#This Row],[58]]</f>
        <v>1.6595360692E-6</v>
      </c>
      <c r="BI112" s="10">
        <f>3/24000000*OO[[#This Row],[117 (03JUL1985 12:00:00)-Water Temperature (C)]]*OO[[#This Row],[59]]</f>
        <v>1.9243321399837497E-6</v>
      </c>
      <c r="BJ112" s="10">
        <f>3/24000000*OO[[#This Row],[118 (03JUL1985 15:00:00)-Water Temperature (C)]]*OO[[#This Row],[60]]</f>
        <v>2.2316657593135002E-6</v>
      </c>
      <c r="BK112" s="10">
        <f>3/24000000*OO[[#This Row],[119 (03JUL1985 18:00:00)-Water Temperature (C)]]*OO[[#This Row],[61]]</f>
        <v>2.331898085410375E-6</v>
      </c>
      <c r="BL112" s="10">
        <f>3/24000000*OO[[#This Row],[120 (03JUL1985 21:00:00)-Water Temperature (C)]]*OO[[#This Row],[62]]</f>
        <v>2.1707685437479999E-6</v>
      </c>
      <c r="BM112" s="10">
        <f>3/24000000*OO[[#This Row],[121 (04JUL1985 00:00:00)-Water Temperature (C)]]*OO[[#This Row],[63]]</f>
        <v>1.885386055751625E-6</v>
      </c>
      <c r="BN112" s="10">
        <f>3/24000000*OO[[#This Row],[122 (04JUL1985 03:00:00)-Water Temperature (C)]]*OO[[#This Row],[64]]</f>
        <v>1.6408475235742497E-6</v>
      </c>
      <c r="BO112" s="10">
        <f>3/24000000*OO[[#This Row],[123 (04JUL1985 06:00:00)-Water Temperature (C)]]*OO[[#This Row],[65]]</f>
        <v>1.508167008775875E-6</v>
      </c>
      <c r="BP112" s="10">
        <f>3/24000000*OO[[#This Row],[124 (04JUL1985 09:00:00)-Water Temperature (C)]]*OO[[#This Row],[66]]</f>
        <v>1.5255171169634999E-6</v>
      </c>
      <c r="BQ112" s="10">
        <f>3/24000000*OO[[#This Row],[125 (04JUL1985 12:00:00)-Water Temperature (C)]]*OO[[#This Row],[67]]</f>
        <v>1.5594699903177498E-6</v>
      </c>
      <c r="BR112" s="10">
        <f>3/24000000*OO[[#This Row],[126 (04JUL1985 15:00:00)-Water Temperature (C)]]*OO[[#This Row],[68]]</f>
        <v>1.52133006308E-6</v>
      </c>
      <c r="BS112" s="10">
        <f>3/24000000*OO[[#This Row],[127 (04JUL1985 18:00:00)-Water Temperature (C)]]*OO[[#This Row],[69]]</f>
        <v>1.4305787743616248E-6</v>
      </c>
      <c r="BT112" s="10">
        <f>3/24000000*OO[[#This Row],[128 (04JUL1985 21:00:00)-Water Temperature (C)]]*OO[[#This Row],[70]]</f>
        <v>1.3160348850906249E-6</v>
      </c>
      <c r="BU112" s="10">
        <f>3/24000000*OO[[#This Row],[129 (05JUL1985 00:00:00)-Water Temperature (C)]]*OO[[#This Row],[71]]</f>
        <v>1.1795072990962498E-6</v>
      </c>
      <c r="BV112" s="10">
        <f>3/24000000*OO[[#This Row],[130 (05JUL1985 03:00:00)-Water Temperature (C)]]*OO[[#This Row],[72]]</f>
        <v>1.0161989931662499E-6</v>
      </c>
      <c r="BW112" s="10">
        <f>3/24000000*OO[[#This Row],[131 (05JUL1985 06:00:00)-Water Temperature (C)]]*OO[[#This Row],[73]]</f>
        <v>8.4630948458250005E-7</v>
      </c>
      <c r="BX112" s="10">
        <f>3/24000000*OO[[#This Row],[132 (05JUL1985 09:00:00)-Water Temperature (C)]]*OO[[#This Row],[74]]</f>
        <v>7.758120734055001E-7</v>
      </c>
      <c r="BY112" s="10">
        <f>3/24000000*OO[[#This Row],[133 (05JUL1985 12:00:00)-Water Temperature (C)]]*OO[[#This Row],[75]]</f>
        <v>8.6993631807849989E-7</v>
      </c>
      <c r="BZ112" s="10">
        <f>3/24000000*OO[[#This Row],[134 (05JUL1985 15:00:00)-Water Temperature (C)]]*OO[[#This Row],[76]]</f>
        <v>1.067977794512E-6</v>
      </c>
      <c r="CA112" s="10">
        <f>3/24000000*OO[[#This Row],[135 (05JUL1985 18:00:00)-Water Temperature (C)]]*OO[[#This Row],[77]]</f>
        <v>1.1787608884903749E-6</v>
      </c>
      <c r="CB112" s="10">
        <f>3/24000000*OO[[#This Row],[136 (05JUL1985 21:00:00)-Water Temperature (C)]]*OO[[#This Row],[78]]</f>
        <v>1.1055075083695001E-6</v>
      </c>
      <c r="CC112" s="10">
        <f>3/24000000*OO[[#This Row],[137 (06JUL1985 00:00:00)-Water Temperature (C)]]*OO[[#This Row],[79]]</f>
        <v>9.4534424298774995E-7</v>
      </c>
      <c r="CD112" s="10">
        <f>3/24000000*OO[[#This Row],[138 (06JUL1985 03:00:00)-Water Temperature (C)]]*OO[[#This Row],[80]]</f>
        <v>8.244698701114999E-7</v>
      </c>
      <c r="CE112" s="10">
        <f>3/24000000*OO[[#This Row],[139 (06JUL1985 06:00:00)-Water Temperature (C)]]*OO[[#This Row],[81]]</f>
        <v>7.8738542646399982E-7</v>
      </c>
      <c r="CF112" s="10">
        <f>3/24000000*OO[[#This Row],[140 (06JUL1985 09:00:00)-Water Temperature (C)]]*OO[[#This Row],[82]]</f>
        <v>8.2351324133062491E-7</v>
      </c>
      <c r="CG112" s="10">
        <f>3/24000000*OO[[#This Row],[141 (06JUL1985 12:00:00)-Water Temperature (C)]]*OO[[#This Row],[83]]</f>
        <v>8.7597313331062489E-7</v>
      </c>
      <c r="CH112" s="10">
        <f>3/24000000*OO[[#This Row],[142 (06JUL1985 15:00:00)-Water Temperature (C)]]*OO[[#This Row],[84]]</f>
        <v>8.9757587743274992E-7</v>
      </c>
      <c r="CI112" s="10">
        <f>3/24000000*OO[[#This Row],[143 (06JUL1985 18:00:00)-Water Temperature (C)]]*OO[[#This Row],[85]]</f>
        <v>8.8758296719600006E-7</v>
      </c>
      <c r="CJ112" s="10">
        <f>3/24000000*OO[[#This Row],[144 (06JUL1985 21:00:00)-Water Temperature (C)]]*OO[[#This Row],[86]]</f>
        <v>8.4042534978599997E-7</v>
      </c>
      <c r="CK112" s="10">
        <f>3/24000000*OO[[#This Row],[145 (07JUL1985 00:00:00)-Water Temperature (C)]]*OO[[#This Row],[87]]</f>
        <v>7.4549648073799994E-7</v>
      </c>
      <c r="CL112" s="10">
        <f>3/24000000*OO[[#This Row],[146 (07JUL1985 03:00:00)-Water Temperature (C)]]*OO[[#This Row],[88]]</f>
        <v>6.3851122908825001E-7</v>
      </c>
      <c r="CM112" s="10">
        <f>3/24000000*OO[[#This Row],[147 (07JUL1985 06:00:00)-Water Temperature (C)]]*OO[[#This Row],[89]]</f>
        <v>5.3424993981449989E-7</v>
      </c>
      <c r="CN112" s="10">
        <f>3/24000000*OO[[#This Row],[148 (07JUL1985 09:00:00)-Water Temperature (C)]]*OO[[#This Row],[90]]</f>
        <v>4.8783899412937498E-7</v>
      </c>
      <c r="CO112" s="10">
        <f>3/24000000*OO[[#This Row],[149 (07JUL1985 12:00:00)-Water Temperature (C)]]*OO[[#This Row],[91]]</f>
        <v>4.8228186703500003E-7</v>
      </c>
      <c r="CP112" s="10">
        <f>3/24000000*OO[[#This Row],[150 (07JUL1985 15:00:00)-Water Temperature (C)]]*OO[[#This Row],[92]]</f>
        <v>5.1792369740474997E-7</v>
      </c>
      <c r="CQ112" s="10">
        <f>3/24000000*OO[[#This Row],[151 (07JUL1985 18:00:00)-Water Temperature (C)]]*OO[[#This Row],[93]]</f>
        <v>5.6683969551562497E-7</v>
      </c>
      <c r="CR112" s="10">
        <f>3/24000000*OO[[#This Row],[152 (07JUL1985 21:00:00)-Water Temperature (C)]]*OO[[#This Row],[94]]</f>
        <v>5.7130177383400009E-7</v>
      </c>
      <c r="CS112" s="10">
        <f>3/24000000*OO[[#This Row],[153 (08JUL1985 00:00:00)-Water Temperature (C)]]*OO[[#This Row],[95]]</f>
        <v>5.0925735503775007E-7</v>
      </c>
      <c r="CT112" s="10">
        <f>3/24000000*OO[[#This Row],[154 (08JUL1985 03:00:00)-Water Temperature (C)]]*OO[[#This Row],[96]]</f>
        <v>4.4187149837249995E-7</v>
      </c>
      <c r="CU112" s="10">
        <f>3/24000000*OO[[#This Row],[155 (08JUL1985 06:00:00)-Water Temperature (C)]]*OO[[#This Row],[97]]</f>
        <v>3.9361252893725E-7</v>
      </c>
      <c r="CV112" s="10">
        <f>3/24000000*OO[[#This Row],[156 (08JUL1985 09:00:00)-Water Temperature (C)]]*OO[[#This Row],[98]]</f>
        <v>4.0241227041762498E-7</v>
      </c>
      <c r="CW112" s="10">
        <f>3/24000000*OO[[#This Row],[157 (08JUL1985 12:00:00)-Water Temperature (C)]]*OO[[#This Row],[99]]</f>
        <v>4.2082453819049991E-7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0</v>
      </c>
      <c r="E113" s="10">
        <f>3/24*OO[[#This Row],[61 (26JUN1985 12:00:00)-Water Temperature (C)]]*OO[[#This Row],[3]]/SUM(OO[3])</f>
        <v>1.8182653868629855E-31</v>
      </c>
      <c r="F113" s="10">
        <f>3/24*OO[[#This Row],[62 (26JUN1985 15:00:00)-Water Temperature (C)]]*OO[[#This Row],[4]]/SUM(OO[4])</f>
        <v>4.9289764448860477E-21</v>
      </c>
      <c r="G113" s="10">
        <f>3/24*OO[[#This Row],[63 (26JUN1985 18:00:00)-Water Temperature (C)]]*OO[[#This Row],[5]]/SUM(OO[5])</f>
        <v>1.6811580763868388E-11</v>
      </c>
      <c r="H113" s="10">
        <f>3/24*OO[[#This Row],[64 (26JUN1985 21:00:00)-Water Temperature (C)]]*OO[[#This Row],[6]]/SUM(OO[6])</f>
        <v>1.733580555096143E-6</v>
      </c>
      <c r="I113" s="10">
        <f>3/24*OO[[#This Row],[65 (27JUN1985 00:00:00)-Water Temperature (C)]]*OO[[#This Row],[7]]/SUM(OO[7])</f>
        <v>4.4566435719430774E-4</v>
      </c>
      <c r="J113" s="10">
        <f>3/24*OO[[#This Row],[66 (27JUN1985 03:00:00)-Water Temperature (C)]]*OO[[#This Row],[8]]/SUM(OO[8])</f>
        <v>9.3791379985052777E-3</v>
      </c>
      <c r="K113" s="10">
        <f>3/24*OO[[#This Row],[67 (27JUN1985 06:00:00)-Water Temperature (C)]]*OO[[#This Row],[9]]/SUM(OO[9])</f>
        <v>4.5358225720596279E-2</v>
      </c>
      <c r="L113" s="10">
        <f>3/24*OO[[#This Row],[68 (27JUN1985 09:00:00)-Water Temperature (C)]]*OO[[#This Row],[10]]/SUM(OO[10])</f>
        <v>9.107881317803676E-2</v>
      </c>
      <c r="M113" s="10">
        <f>3/24*OO[[#This Row],[69 (27JUN1985 12:00:00)-Water Temperature (C)]]*OO[[#This Row],[11]]/SUM(OO[11])</f>
        <v>9.4681139865195774E-2</v>
      </c>
      <c r="N113" s="10">
        <f>3/24*OO[[#This Row],[70 (27JUN1985 15:00:00)-Water Temperature (C)]]*OO[[#This Row],[12]]/SUM(OO[12])</f>
        <v>5.7474815644834552E-2</v>
      </c>
      <c r="O113" s="10">
        <f>3/24*OO[[#This Row],[71 (27JUN1985 18:00:00)-Water Temperature (C)]]*OO[[#This Row],[13]]/SUM(OO[13])</f>
        <v>2.2017570547282601E-2</v>
      </c>
      <c r="P113" s="10">
        <f>3/24*OO[[#This Row],[72 (27JUN1985 21:00:00)-Water Temperature (C)]]*OO[[#This Row],[14]]/SUM(OO[14])</f>
        <v>5.8286738537360102E-3</v>
      </c>
      <c r="Q113" s="10">
        <f>3/24*OO[[#This Row],[73 (28JUN1985 00:00:00)-Water Temperature (C)]]*OO[[#This Row],[15]]/SUM(OO[15])</f>
        <v>1.2430244316877436E-3</v>
      </c>
      <c r="R113" s="10">
        <f>3/24*OO[[#This Row],[74 (28JUN1985 03:00:00)-Water Temperature (C)]]*OO[[#This Row],[16]]/SUM(OO[16])</f>
        <v>2.5516911996321088E-4</v>
      </c>
      <c r="S113" s="10">
        <f>3/24*OO[[#This Row],[75 (28JUN1985 06:00:00)-Water Temperature (C)]]*OO[[#This Row],[17]]/SUM(OO[17])</f>
        <v>6.6472946082866058E-5</v>
      </c>
      <c r="T113" s="10">
        <f>3/24*OO[[#This Row],[76 (28JUN1985 09:00:00)-Water Temperature (C)]]*OO[[#This Row],[18]]/SUM(OO[18])</f>
        <v>3.3974239432374572E-5</v>
      </c>
      <c r="U113" s="10">
        <f>3/24*OO[[#This Row],[77 (28JUN1985 12:00:00)-Water Temperature (C)]]*OO[[#This Row],[19]]/SUM(OO[19])</f>
        <v>3.301433977882528E-5</v>
      </c>
      <c r="V113" s="10">
        <f>3/24000000*OO[[#This Row],[78 (28JUN1985 15:00:00)-Water Temperature (C)]]*OO[[#This Row],[20]]</f>
        <v>3.9702867798337503E-5</v>
      </c>
      <c r="W113" s="10">
        <f>3/24000000*OO[[#This Row],[79 (28JUN1985 18:00:00)-Water Temperature (C)]]*OO[[#This Row],[21]]</f>
        <v>4.4933096092500003E-5</v>
      </c>
      <c r="X113" s="10">
        <f>3/24000000*OO[[#This Row],[80 (28JUN1985 21:00:00)-Water Temperature (C)]]*OO[[#This Row],[22]]</f>
        <v>4.4313327673449999E-5</v>
      </c>
      <c r="Y113" s="10">
        <f>3/24000000*OO[[#This Row],[81 (29JUN1985 00:00:00)-Water Temperature (C)]]*OO[[#This Row],[23]]</f>
        <v>4.001667540706249E-5</v>
      </c>
      <c r="Z113" s="10">
        <f>3/24000000*OO[[#This Row],[82 (29JUN1985 03:00:00)-Water Temperature (C)]]*OO[[#This Row],[24]]</f>
        <v>3.3607413772400002E-5</v>
      </c>
      <c r="AA113" s="10">
        <f>3/24000000*OO[[#This Row],[83 (29JUN1985 06:00:00)-Water Temperature (C)]]*OO[[#This Row],[25]]</f>
        <v>2.8215826221375001E-5</v>
      </c>
      <c r="AB113" s="10">
        <f>3/24000000*OO[[#This Row],[84 (29JUN1985 09:00:00)-Water Temperature (C)]]*OO[[#This Row],[26]]</f>
        <v>2.5485375609375001E-5</v>
      </c>
      <c r="AC113" s="10">
        <f>3/24000000*OO[[#This Row],[85 (29JUN1985 12:00:00)-Water Temperature (C)]]*OO[[#This Row],[27]]</f>
        <v>2.4546996590735E-5</v>
      </c>
      <c r="AD113" s="10">
        <f>3/24000000*OO[[#This Row],[86 (29JUN1985 15:00:00)-Water Temperature (C)]]*OO[[#This Row],[28]]</f>
        <v>2.4235297981285E-5</v>
      </c>
      <c r="AE113" s="10">
        <f>3/24000000*OO[[#This Row],[88 (29JUN1985 21:00:00)-Water Temperature (C)]]*OO[[#This Row],[30]]</f>
        <v>1.6996590098084998E-5</v>
      </c>
      <c r="AF113" s="10">
        <f>3/24000000*OO[[#This Row],[88 (29JUN1985 21:00:00)-Water Temperature (C)]]*OO[[#This Row],[30]]</f>
        <v>1.6996590098084998E-5</v>
      </c>
      <c r="AG113" s="10">
        <f>3/24000000*OO[[#This Row],[89 (30JUN1985 00:00:00)-Water Temperature (C)]]*OO[[#This Row],[31]]</f>
        <v>1.1824866461584998E-5</v>
      </c>
      <c r="AH113" s="10">
        <f>3/24000000*OO[[#This Row],[90 (30JUN1985 03:00:00)-Water Temperature (C)]]*OO[[#This Row],[32]]</f>
        <v>8.3867900749087513E-6</v>
      </c>
      <c r="AI113" s="10">
        <f>3/24000000*OO[[#This Row],[91 (30JUN1985 06:00:00)-Water Temperature (C)]]*OO[[#This Row],[33]]</f>
        <v>6.5952662157150001E-6</v>
      </c>
      <c r="AJ113" s="10">
        <f>3/24000000*OO[[#This Row],[92 (30JUN1985 09:00:00)-Water Temperature (C)]]*OO[[#This Row],[34]]</f>
        <v>6.1347381397774994E-6</v>
      </c>
      <c r="AK113" s="10">
        <f>3/24000000*OO[[#This Row],[93 (30JUN1985 12:00:00)-Water Temperature (C)]]*OO[[#This Row],[35]]</f>
        <v>6.3125888942324996E-6</v>
      </c>
      <c r="AL113" s="10">
        <f>3/24000000*OO[[#This Row],[94 (30JUN1985 15:00:00)-Water Temperature (C)]]*OO[[#This Row],[36]]</f>
        <v>6.8928827308249994E-6</v>
      </c>
      <c r="AM113" s="10">
        <f>3/24000000*OO[[#This Row],[95 (30JUN1985 18:00:00)-Water Temperature (C)]]*OO[[#This Row],[37]]</f>
        <v>7.271472304593749E-6</v>
      </c>
      <c r="AN113" s="10">
        <f>3/24000000*OO[[#This Row],[96 (30JUN1985 21:00:00)-Water Temperature (C)]]*OO[[#This Row],[38]]</f>
        <v>6.9067671615649992E-6</v>
      </c>
      <c r="AO113" s="10">
        <f>3/24000000*OO[[#This Row],[97 (01JUL1985 00:00:00)-Water Temperature (C)]]*OO[[#This Row],[39]]</f>
        <v>6.0697109176199995E-6</v>
      </c>
      <c r="AP113" s="10">
        <f>3/24000000*OO[[#This Row],[98 (01JUL1985 03:00:00)-Water Temperature (C)]]*OO[[#This Row],[40]]</f>
        <v>5.1282305011074994E-6</v>
      </c>
      <c r="AQ113" s="10">
        <f>3/24000000*OO[[#This Row],[99 (01JUL1985 06:00:00)-Water Temperature (C)]]*OO[[#This Row],[41]]</f>
        <v>4.3927614312999997E-6</v>
      </c>
      <c r="AR113" s="10">
        <f>3/24000000*OO[[#This Row],[100 (01JUL1985 09:00:00)-Water Temperature (C)]]*OO[[#This Row],[42]]</f>
        <v>4.1699526033999995E-6</v>
      </c>
      <c r="AS113" s="10">
        <f>3/24000000*OO[[#This Row],[101 (01JUL1985 12:00:00)-Water Temperature (C)]]*OO[[#This Row],[43]]</f>
        <v>4.2002575980999998E-6</v>
      </c>
      <c r="AT113" s="10">
        <f>3/24000000*OO[[#This Row],[102 (01JUL1985 15:00:00)-Water Temperature (C)]]*OO[[#This Row],[44]]</f>
        <v>4.2944450409879994E-6</v>
      </c>
      <c r="AU113" s="10">
        <f>3/24000000*OO[[#This Row],[103 (01JUL1985 18:00:00)-Water Temperature (C)]]*OO[[#This Row],[45]]</f>
        <v>4.1724272670899998E-6</v>
      </c>
      <c r="AV113" s="10">
        <f>3/24000000*OO[[#This Row],[104 (01JUL1985 21:00:00)-Water Temperature (C)]]*OO[[#This Row],[46]]</f>
        <v>3.8799848389919996E-6</v>
      </c>
      <c r="AW113" s="10">
        <f>3/24000000*OO[[#This Row],[105 (02JUL1985 00:00:00)-Water Temperature (C)]]*OO[[#This Row],[47]]</f>
        <v>3.4572747142499995E-6</v>
      </c>
      <c r="AX113" s="10">
        <f>3/24000000*OO[[#This Row],[106 (02JUL1985 03:00:00)-Water Temperature (C)]]*OO[[#This Row],[48]]</f>
        <v>3.0214369682867501E-6</v>
      </c>
      <c r="AY113" s="10">
        <f>3/24000000*OO[[#This Row],[107 (02JUL1985 06:00:00)-Water Temperature (C)]]*OO[[#This Row],[49]]</f>
        <v>2.6244410195620001E-6</v>
      </c>
      <c r="AZ113" s="10">
        <f>3/24000000*OO[[#This Row],[108 (02JUL1985 09:00:00)-Water Temperature (C)]]*OO[[#This Row],[50]]</f>
        <v>2.50420488098125E-6</v>
      </c>
      <c r="BA113" s="10">
        <f>3/24000000*OO[[#This Row],[109 (02JUL1985 12:00:00)-Water Temperature (C)]]*OO[[#This Row],[51]]</f>
        <v>2.5690007154937499E-6</v>
      </c>
      <c r="BB113" s="10">
        <f>3/24000000*OO[[#This Row],[110 (02JUL1985 15:00:00)-Water Temperature (C)]]*OO[[#This Row],[52]]</f>
        <v>2.7551847738735002E-6</v>
      </c>
      <c r="BC113" s="10">
        <f>3/24000000*OO[[#This Row],[111 (02JUL1985 18:00:00)-Water Temperature (C)]]*OO[[#This Row],[53]]</f>
        <v>2.8435397468172499E-6</v>
      </c>
      <c r="BD113" s="10">
        <f>3/24000000*OO[[#This Row],[112 (02JUL1985 21:00:00)-Water Temperature (C)]]*OO[[#This Row],[54]]</f>
        <v>2.6392179365720004E-6</v>
      </c>
      <c r="BE113" s="10">
        <f>3/24000000*OO[[#This Row],[113 (03JUL1985 00:00:00)-Water Temperature (C)]]*OO[[#This Row],[55]]</f>
        <v>2.3318717404694998E-6</v>
      </c>
      <c r="BF113" s="10">
        <f>3/24000000*OO[[#This Row],[114 (03JUL1985 03:00:00)-Water Temperature (C)]]*OO[[#This Row],[56]]</f>
        <v>2.0270886273959997E-6</v>
      </c>
      <c r="BG113" s="10">
        <f>3/24000000*OO[[#This Row],[115 (03JUL1985 06:00:00)-Water Temperature (C)]]*OO[[#This Row],[57]]</f>
        <v>1.8583922331016251E-6</v>
      </c>
      <c r="BH113" s="10">
        <f>3/24000000*OO[[#This Row],[116 (03JUL1985 09:00:00)-Water Temperature (C)]]*OO[[#This Row],[58]]</f>
        <v>1.9515680933400002E-6</v>
      </c>
      <c r="BI113" s="10">
        <f>3/24000000*OO[[#This Row],[117 (03JUL1985 12:00:00)-Water Temperature (C)]]*OO[[#This Row],[59]]</f>
        <v>2.2636695566249995E-6</v>
      </c>
      <c r="BJ113" s="10">
        <f>3/24000000*OO[[#This Row],[118 (03JUL1985 15:00:00)-Water Temperature (C)]]*OO[[#This Row],[60]]</f>
        <v>2.6253100486672499E-6</v>
      </c>
      <c r="BK113" s="10">
        <f>3/24000000*OO[[#This Row],[119 (03JUL1985 18:00:00)-Water Temperature (C)]]*OO[[#This Row],[61]]</f>
        <v>2.7470013925235003E-6</v>
      </c>
      <c r="BL113" s="10">
        <f>3/24000000*OO[[#This Row],[120 (03JUL1985 21:00:00)-Water Temperature (C)]]*OO[[#This Row],[62]]</f>
        <v>2.5675927256635004E-6</v>
      </c>
      <c r="BM113" s="10">
        <f>3/24000000*OO[[#This Row],[121 (04JUL1985 00:00:00)-Water Temperature (C)]]*OO[[#This Row],[63]]</f>
        <v>2.2390698553403746E-6</v>
      </c>
      <c r="BN113" s="10">
        <f>3/24000000*OO[[#This Row],[122 (04JUL1985 03:00:00)-Water Temperature (C)]]*OO[[#This Row],[64]]</f>
        <v>1.9422067579695E-6</v>
      </c>
      <c r="BO113" s="10">
        <f>3/24000000*OO[[#This Row],[123 (04JUL1985 06:00:00)-Water Temperature (C)]]*OO[[#This Row],[65]]</f>
        <v>1.7722098832856249E-6</v>
      </c>
      <c r="BP113" s="10">
        <f>3/24000000*OO[[#This Row],[124 (04JUL1985 09:00:00)-Water Temperature (C)]]*OO[[#This Row],[66]]</f>
        <v>1.7895241558040001E-6</v>
      </c>
      <c r="BQ113" s="10">
        <f>3/24000000*OO[[#This Row],[125 (04JUL1985 12:00:00)-Water Temperature (C)]]*OO[[#This Row],[67]]</f>
        <v>1.8267007137199998E-6</v>
      </c>
      <c r="BR113" s="10">
        <f>3/24000000*OO[[#This Row],[126 (04JUL1985 15:00:00)-Water Temperature (C)]]*OO[[#This Row],[68]]</f>
        <v>1.7869148569349997E-6</v>
      </c>
      <c r="BS113" s="10">
        <f>3/24000000*OO[[#This Row],[127 (04JUL1985 18:00:00)-Water Temperature (C)]]*OO[[#This Row],[69]]</f>
        <v>1.6859323231414999E-6</v>
      </c>
      <c r="BT113" s="10">
        <f>3/24000000*OO[[#This Row],[128 (04JUL1985 21:00:00)-Water Temperature (C)]]*OO[[#This Row],[70]]</f>
        <v>1.5523332964379997E-6</v>
      </c>
      <c r="BU113" s="10">
        <f>3/24000000*OO[[#This Row],[129 (05JUL1985 00:00:00)-Water Temperature (C)]]*OO[[#This Row],[71]]</f>
        <v>1.396308839325E-6</v>
      </c>
      <c r="BV113" s="10">
        <f>3/24000000*OO[[#This Row],[130 (05JUL1985 03:00:00)-Water Temperature (C)]]*OO[[#This Row],[72]]</f>
        <v>1.2104689536500002E-6</v>
      </c>
      <c r="BW113" s="10">
        <f>3/24000000*OO[[#This Row],[131 (05JUL1985 06:00:00)-Water Temperature (C)]]*OO[[#This Row],[73]]</f>
        <v>1.0124024152749998E-6</v>
      </c>
      <c r="BX113" s="10">
        <f>3/24000000*OO[[#This Row],[132 (05JUL1985 09:00:00)-Water Temperature (C)]]*OO[[#This Row],[74]]</f>
        <v>9.2645417243050008E-7</v>
      </c>
      <c r="BY113" s="10">
        <f>3/24000000*OO[[#This Row],[133 (05JUL1985 12:00:00)-Water Temperature (C)]]*OO[[#This Row],[75]]</f>
        <v>1.0318630053301249E-6</v>
      </c>
      <c r="BZ113" s="10">
        <f>3/24000000*OO[[#This Row],[134 (05JUL1985 15:00:00)-Water Temperature (C)]]*OO[[#This Row],[76]]</f>
        <v>1.25906523314825E-6</v>
      </c>
      <c r="CA113" s="10">
        <f>3/24000000*OO[[#This Row],[135 (05JUL1985 18:00:00)-Water Temperature (C)]]*OO[[#This Row],[77]]</f>
        <v>1.387784595082E-6</v>
      </c>
      <c r="CB113" s="10">
        <f>3/24000000*OO[[#This Row],[136 (05JUL1985 21:00:00)-Water Temperature (C)]]*OO[[#This Row],[78]]</f>
        <v>1.3074040977243751E-6</v>
      </c>
      <c r="CC113" s="10">
        <f>3/24000000*OO[[#This Row],[137 (06JUL1985 00:00:00)-Water Temperature (C)]]*OO[[#This Row],[79]]</f>
        <v>1.1244006352994997E-6</v>
      </c>
      <c r="CD113" s="10">
        <f>3/24000000*OO[[#This Row],[138 (06JUL1985 03:00:00)-Water Temperature (C)]]*OO[[#This Row],[80]]</f>
        <v>9.7401738199800001E-7</v>
      </c>
      <c r="CE113" s="10">
        <f>3/24000000*OO[[#This Row],[139 (06JUL1985 06:00:00)-Water Temperature (C)]]*OO[[#This Row],[81]]</f>
        <v>9.1830623060812509E-7</v>
      </c>
      <c r="CF113" s="10">
        <f>3/24000000*OO[[#This Row],[140 (06JUL1985 09:00:00)-Water Temperature (C)]]*OO[[#This Row],[82]]</f>
        <v>9.5855664570000008E-7</v>
      </c>
      <c r="CG113" s="10">
        <f>3/24000000*OO[[#This Row],[141 (06JUL1985 12:00:00)-Water Temperature (C)]]*OO[[#This Row],[83]]</f>
        <v>1.0241180666001249E-6</v>
      </c>
      <c r="CH113" s="10">
        <f>3/24000000*OO[[#This Row],[142 (06JUL1985 15:00:00)-Water Temperature (C)]]*OO[[#This Row],[84]]</f>
        <v>1.0512210718262502E-6</v>
      </c>
      <c r="CI113" s="10">
        <f>3/24000000*OO[[#This Row],[143 (06JUL1985 18:00:00)-Water Temperature (C)]]*OO[[#This Row],[85]]</f>
        <v>1.0438018899071249E-6</v>
      </c>
      <c r="CJ113" s="10">
        <f>3/24000000*OO[[#This Row],[144 (06JUL1985 21:00:00)-Water Temperature (C)]]*OO[[#This Row],[86]]</f>
        <v>9.9010836894300001E-7</v>
      </c>
      <c r="CK113" s="10">
        <f>3/24000000*OO[[#This Row],[145 (07JUL1985 00:00:00)-Water Temperature (C)]]*OO[[#This Row],[87]]</f>
        <v>8.8213370194950006E-7</v>
      </c>
      <c r="CL113" s="10">
        <f>3/24000000*OO[[#This Row],[146 (07JUL1985 03:00:00)-Water Temperature (C)]]*OO[[#This Row],[88]]</f>
        <v>7.6062337217999995E-7</v>
      </c>
      <c r="CM113" s="10">
        <f>3/24000000*OO[[#This Row],[147 (07JUL1985 06:00:00)-Water Temperature (C)]]*OO[[#This Row],[89]]</f>
        <v>6.3828281291199996E-7</v>
      </c>
      <c r="CN113" s="10">
        <f>3/24000000*OO[[#This Row],[148 (07JUL1985 09:00:00)-Water Temperature (C)]]*OO[[#This Row],[90]]</f>
        <v>5.7985520796874987E-7</v>
      </c>
      <c r="CO113" s="10">
        <f>3/24000000*OO[[#This Row],[149 (07JUL1985 12:00:00)-Water Temperature (C)]]*OO[[#This Row],[91]]</f>
        <v>5.7046308643500003E-7</v>
      </c>
      <c r="CP113" s="10">
        <f>3/24000000*OO[[#This Row],[150 (07JUL1985 15:00:00)-Water Temperature (C)]]*OO[[#This Row],[92]]</f>
        <v>6.1033874257612496E-7</v>
      </c>
      <c r="CQ113" s="10">
        <f>3/24000000*OO[[#This Row],[151 (07JUL1985 18:00:00)-Water Temperature (C)]]*OO[[#This Row],[93]]</f>
        <v>6.6838290958999992E-7</v>
      </c>
      <c r="CR113" s="10">
        <f>3/24000000*OO[[#This Row],[152 (07JUL1985 21:00:00)-Water Temperature (C)]]*OO[[#This Row],[94]]</f>
        <v>6.7260755236199996E-7</v>
      </c>
      <c r="CS113" s="10">
        <f>3/24000000*OO[[#This Row],[153 (08JUL1985 00:00:00)-Water Temperature (C)]]*OO[[#This Row],[95]]</f>
        <v>6.0241926257212495E-7</v>
      </c>
      <c r="CT113" s="10">
        <f>3/24000000*OO[[#This Row],[154 (08JUL1985 03:00:00)-Water Temperature (C)]]*OO[[#This Row],[96]]</f>
        <v>5.2422437696087493E-7</v>
      </c>
      <c r="CU113" s="10">
        <f>3/24000000*OO[[#This Row],[155 (08JUL1985 06:00:00)-Water Temperature (C)]]*OO[[#This Row],[97]]</f>
        <v>4.6426823869875001E-7</v>
      </c>
      <c r="CV113" s="10">
        <f>3/24000000*OO[[#This Row],[156 (08JUL1985 09:00:00)-Water Temperature (C)]]*OO[[#This Row],[98]]</f>
        <v>4.7140370202599998E-7</v>
      </c>
      <c r="CW113" s="10">
        <f>3/24000000*OO[[#This Row],[157 (08JUL1985 12:00:00)-Water Temperature (C)]]*OO[[#This Row],[99]]</f>
        <v>4.9105734787725002E-7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0</v>
      </c>
      <c r="E114" s="10">
        <f>3/24*OO[[#This Row],[61 (26JUN1985 12:00:00)-Water Temperature (C)]]*OO[[#This Row],[3]]/SUM(OO[3])</f>
        <v>2.6689099251929327E-32</v>
      </c>
      <c r="F114" s="10">
        <f>3/24*OO[[#This Row],[62 (26JUN1985 15:00:00)-Water Temperature (C)]]*OO[[#This Row],[4]]/SUM(OO[4])</f>
        <v>8.0695456623554547E-22</v>
      </c>
      <c r="G114" s="10">
        <f>3/24*OO[[#This Row],[63 (26JUN1985 18:00:00)-Water Temperature (C)]]*OO[[#This Row],[5]]/SUM(OO[5])</f>
        <v>3.3812178586794523E-12</v>
      </c>
      <c r="H114" s="10">
        <f>3/24*OO[[#This Row],[64 (26JUN1985 21:00:00)-Water Temperature (C)]]*OO[[#This Row],[6]]/SUM(OO[6])</f>
        <v>7.9541822038417048E-7</v>
      </c>
      <c r="I114" s="10">
        <f>3/24*OO[[#This Row],[65 (27JUN1985 00:00:00)-Water Temperature (C)]]*OO[[#This Row],[7]]/SUM(OO[7])</f>
        <v>2.7659009982428914E-4</v>
      </c>
      <c r="J114" s="10">
        <f>3/24*OO[[#This Row],[66 (27JUN1985 03:00:00)-Water Temperature (C)]]*OO[[#This Row],[8]]/SUM(OO[8])</f>
        <v>7.0251804359686585E-3</v>
      </c>
      <c r="K114" s="10">
        <f>3/24*OO[[#This Row],[67 (27JUN1985 06:00:00)-Water Temperature (C)]]*OO[[#This Row],[9]]/SUM(OO[9])</f>
        <v>3.8746287638945505E-2</v>
      </c>
      <c r="L114" s="10">
        <f>3/24*OO[[#This Row],[68 (27JUN1985 09:00:00)-Water Temperature (C)]]*OO[[#This Row],[10]]/SUM(OO[10])</f>
        <v>8.5942831439756104E-2</v>
      </c>
      <c r="M114" s="10">
        <f>3/24*OO[[#This Row],[69 (27JUN1985 12:00:00)-Water Temperature (C)]]*OO[[#This Row],[11]]/SUM(OO[11])</f>
        <v>9.6968270176064103E-2</v>
      </c>
      <c r="N114" s="10">
        <f>3/24*OO[[#This Row],[70 (27JUN1985 15:00:00)-Water Temperature (C)]]*OO[[#This Row],[12]]/SUM(OO[12])</f>
        <v>6.2969607980520884E-2</v>
      </c>
      <c r="O114" s="10">
        <f>3/24*OO[[#This Row],[71 (27JUN1985 18:00:00)-Water Temperature (C)]]*OO[[#This Row],[13]]/SUM(OO[13])</f>
        <v>2.5461152346975387E-2</v>
      </c>
      <c r="P114" s="10">
        <f>3/24*OO[[#This Row],[72 (27JUN1985 21:00:00)-Water Temperature (C)]]*OO[[#This Row],[14]]/SUM(OO[14])</f>
        <v>6.9984715197846268E-3</v>
      </c>
      <c r="Q114" s="10">
        <f>3/24*OO[[#This Row],[73 (28JUN1985 00:00:00)-Water Temperature (C)]]*OO[[#This Row],[15]]/SUM(OO[15])</f>
        <v>1.5259369844803487E-3</v>
      </c>
      <c r="R114" s="10">
        <f>3/24*OO[[#This Row],[74 (28JUN1985 03:00:00)-Water Temperature (C)]]*OO[[#This Row],[16]]/SUM(OO[16])</f>
        <v>3.123635774615274E-4</v>
      </c>
      <c r="S114" s="10">
        <f>3/24*OO[[#This Row],[75 (28JUN1985 06:00:00)-Water Temperature (C)]]*OO[[#This Row],[17]]/SUM(OO[17])</f>
        <v>7.7150411208839133E-5</v>
      </c>
      <c r="T114" s="10">
        <f>3/24*OO[[#This Row],[76 (28JUN1985 09:00:00)-Water Temperature (C)]]*OO[[#This Row],[18]]/SUM(OO[18])</f>
        <v>3.5605428258578498E-5</v>
      </c>
      <c r="U114" s="10">
        <f>3/24*OO[[#This Row],[77 (28JUN1985 12:00:00)-Water Temperature (C)]]*OO[[#This Row],[19]]/SUM(OO[19])</f>
        <v>3.2422159983259342E-5</v>
      </c>
      <c r="V114" s="10">
        <f>3/24000000*OO[[#This Row],[78 (28JUN1985 15:00:00)-Water Temperature (C)]]*OO[[#This Row],[20]]</f>
        <v>3.8670826481375004E-5</v>
      </c>
      <c r="W114" s="10">
        <f>3/24000000*OO[[#This Row],[79 (28JUN1985 18:00:00)-Water Temperature (C)]]*OO[[#This Row],[21]]</f>
        <v>4.4393794641199996E-5</v>
      </c>
      <c r="X114" s="10">
        <f>3/24000000*OO[[#This Row],[80 (28JUN1985 21:00:00)-Water Temperature (C)]]*OO[[#This Row],[22]]</f>
        <v>4.4518772009212501E-5</v>
      </c>
      <c r="Y114" s="10">
        <f>3/24000000*OO[[#This Row],[81 (29JUN1985 00:00:00)-Water Temperature (C)]]*OO[[#This Row],[23]]</f>
        <v>4.0764470624099998E-5</v>
      </c>
      <c r="Z114" s="10">
        <f>3/24000000*OO[[#This Row],[82 (29JUN1985 03:00:00)-Water Temperature (C)]]*OO[[#This Row],[24]]</f>
        <v>3.4578123572424998E-5</v>
      </c>
      <c r="AA114" s="10">
        <f>3/24000000*OO[[#This Row],[83 (29JUN1985 06:00:00)-Water Temperature (C)]]*OO[[#This Row],[25]]</f>
        <v>2.9120940170249998E-5</v>
      </c>
      <c r="AB114" s="10">
        <f>3/24000000*OO[[#This Row],[84 (29JUN1985 09:00:00)-Water Temperature (C)]]*OO[[#This Row],[26]]</f>
        <v>2.6364132109625001E-5</v>
      </c>
      <c r="AC114" s="10">
        <f>3/24000000*OO[[#This Row],[85 (29JUN1985 12:00:00)-Water Temperature (C)]]*OO[[#This Row],[27]]</f>
        <v>2.5493104795242496E-5</v>
      </c>
      <c r="AD114" s="10">
        <f>3/24000000*OO[[#This Row],[86 (29JUN1985 15:00:00)-Water Temperature (C)]]*OO[[#This Row],[28]]</f>
        <v>2.5374530112093749E-5</v>
      </c>
      <c r="AE114" s="10">
        <f>3/24000000*OO[[#This Row],[88 (29JUN1985 21:00:00)-Water Temperature (C)]]*OO[[#This Row],[30]]</f>
        <v>1.8043820853804999E-5</v>
      </c>
      <c r="AF114" s="10">
        <f>3/24000000*OO[[#This Row],[88 (29JUN1985 21:00:00)-Water Temperature (C)]]*OO[[#This Row],[30]]</f>
        <v>1.8043820853804999E-5</v>
      </c>
      <c r="AG114" s="10">
        <f>3/24000000*OO[[#This Row],[89 (30JUN1985 00:00:00)-Water Temperature (C)]]*OO[[#This Row],[31]]</f>
        <v>1.2567418690811247E-5</v>
      </c>
      <c r="AH114" s="10">
        <f>3/24000000*OO[[#This Row],[90 (30JUN1985 03:00:00)-Water Temperature (C)]]*OO[[#This Row],[32]]</f>
        <v>8.8593608036062516E-6</v>
      </c>
      <c r="AI114" s="10">
        <f>3/24000000*OO[[#This Row],[91 (30JUN1985 06:00:00)-Water Temperature (C)]]*OO[[#This Row],[33]]</f>
        <v>6.8436513795649999E-6</v>
      </c>
      <c r="AJ114" s="10">
        <f>3/24000000*OO[[#This Row],[92 (30JUN1985 09:00:00)-Water Temperature (C)]]*OO[[#This Row],[34]]</f>
        <v>6.2711531169524995E-6</v>
      </c>
      <c r="AK114" s="10">
        <f>3/24000000*OO[[#This Row],[93 (30JUN1985 12:00:00)-Water Temperature (C)]]*OO[[#This Row],[35]]</f>
        <v>6.4359829783274991E-6</v>
      </c>
      <c r="AL114" s="10">
        <f>3/24000000*OO[[#This Row],[94 (30JUN1985 15:00:00)-Water Temperature (C)]]*OO[[#This Row],[36]]</f>
        <v>7.0381123576162498E-6</v>
      </c>
      <c r="AM114" s="10">
        <f>3/24000000*OO[[#This Row],[95 (30JUN1985 18:00:00)-Water Temperature (C)]]*OO[[#This Row],[37]]</f>
        <v>7.4332911232625003E-6</v>
      </c>
      <c r="AN114" s="10">
        <f>3/24000000*OO[[#This Row],[96 (30JUN1985 21:00:00)-Water Temperature (C)]]*OO[[#This Row],[38]]</f>
        <v>7.0751911384274995E-6</v>
      </c>
      <c r="AO114" s="10">
        <f>3/24000000*OO[[#This Row],[97 (01JUL1985 00:00:00)-Water Temperature (C)]]*OO[[#This Row],[39]]</f>
        <v>6.2558641321187494E-6</v>
      </c>
      <c r="AP114" s="10">
        <f>3/24000000*OO[[#This Row],[98 (01JUL1985 03:00:00)-Water Temperature (C)]]*OO[[#This Row],[40]]</f>
        <v>5.3086279091750002E-6</v>
      </c>
      <c r="AQ114" s="10">
        <f>3/24000000*OO[[#This Row],[99 (01JUL1985 06:00:00)-Water Temperature (C)]]*OO[[#This Row],[41]]</f>
        <v>4.5303649118099991E-6</v>
      </c>
      <c r="AR114" s="10">
        <f>3/24000000*OO[[#This Row],[100 (01JUL1985 09:00:00)-Water Temperature (C)]]*OO[[#This Row],[42]]</f>
        <v>4.2726174479212498E-6</v>
      </c>
      <c r="AS114" s="10">
        <f>3/24000000*OO[[#This Row],[101 (01JUL1985 12:00:00)-Water Temperature (C)]]*OO[[#This Row],[43]]</f>
        <v>4.2919258838400004E-6</v>
      </c>
      <c r="AT114" s="10">
        <f>3/24000000*OO[[#This Row],[102 (01JUL1985 15:00:00)-Water Temperature (C)]]*OO[[#This Row],[44]]</f>
        <v>4.3877903348826249E-6</v>
      </c>
      <c r="AU114" s="10">
        <f>3/24000000*OO[[#This Row],[103 (01JUL1985 18:00:00)-Water Temperature (C)]]*OO[[#This Row],[45]]</f>
        <v>4.2710754761542507E-6</v>
      </c>
      <c r="AV114" s="10">
        <f>3/24000000*OO[[#This Row],[104 (01JUL1985 21:00:00)-Water Temperature (C)]]*OO[[#This Row],[46]]</f>
        <v>3.9768582666295005E-6</v>
      </c>
      <c r="AW114" s="10">
        <f>3/24000000*OO[[#This Row],[105 (02JUL1985 00:00:00)-Water Temperature (C)]]*OO[[#This Row],[47]]</f>
        <v>3.5521514108499994E-6</v>
      </c>
      <c r="AX114" s="10">
        <f>3/24000000*OO[[#This Row],[106 (02JUL1985 03:00:00)-Water Temperature (C)]]*OO[[#This Row],[48]]</f>
        <v>3.1123301486119994E-6</v>
      </c>
      <c r="AY114" s="10">
        <f>3/24000000*OO[[#This Row],[107 (02JUL1985 06:00:00)-Water Temperature (C)]]*OO[[#This Row],[49]]</f>
        <v>2.7080045163575E-6</v>
      </c>
      <c r="AZ114" s="10">
        <f>3/24000000*OO[[#This Row],[108 (02JUL1985 09:00:00)-Water Temperature (C)]]*OO[[#This Row],[50]]</f>
        <v>2.5782946826875001E-6</v>
      </c>
      <c r="BA114" s="10">
        <f>3/24000000*OO[[#This Row],[109 (02JUL1985 12:00:00)-Water Temperature (C)]]*OO[[#This Row],[51]]</f>
        <v>2.6314721096937501E-6</v>
      </c>
      <c r="BB114" s="10">
        <f>3/24000000*OO[[#This Row],[110 (02JUL1985 15:00:00)-Water Temperature (C)]]*OO[[#This Row],[52]]</f>
        <v>2.8152272753926244E-6</v>
      </c>
      <c r="BC114" s="10">
        <f>3/24000000*OO[[#This Row],[111 (02JUL1985 18:00:00)-Water Temperature (C)]]*OO[[#This Row],[53]]</f>
        <v>2.9106221990491252E-6</v>
      </c>
      <c r="BD114" s="10">
        <f>3/24000000*OO[[#This Row],[112 (02JUL1985 21:00:00)-Water Temperature (C)]]*OO[[#This Row],[54]]</f>
        <v>2.7090677646690002E-6</v>
      </c>
      <c r="BE114" s="10">
        <f>3/24000000*OO[[#This Row],[113 (03JUL1985 00:00:00)-Water Temperature (C)]]*OO[[#This Row],[55]]</f>
        <v>2.4014658045088748E-6</v>
      </c>
      <c r="BF114" s="10">
        <f>3/24000000*OO[[#This Row],[114 (03JUL1985 03:00:00)-Water Temperature (C)]]*OO[[#This Row],[56]]</f>
        <v>2.0868126815737499E-6</v>
      </c>
      <c r="BG114" s="10">
        <f>3/24000000*OO[[#This Row],[115 (03JUL1985 06:00:00)-Water Temperature (C)]]*OO[[#This Row],[57]]</f>
        <v>1.8998632276155E-6</v>
      </c>
      <c r="BH114" s="10">
        <f>3/24000000*OO[[#This Row],[116 (03JUL1985 09:00:00)-Water Temperature (C)]]*OO[[#This Row],[58]]</f>
        <v>1.9876792308400003E-6</v>
      </c>
      <c r="BI114" s="10">
        <f>3/24000000*OO[[#This Row],[117 (03JUL1985 12:00:00)-Water Temperature (C)]]*OO[[#This Row],[59]]</f>
        <v>2.3037150481784999E-6</v>
      </c>
      <c r="BJ114" s="10">
        <f>3/24000000*OO[[#This Row],[118 (03JUL1985 15:00:00)-Water Temperature (C)]]*OO[[#This Row],[60]]</f>
        <v>2.6724950324549994E-6</v>
      </c>
      <c r="BK114" s="10">
        <f>3/24000000*OO[[#This Row],[119 (03JUL1985 18:00:00)-Water Temperature (C)]]*OO[[#This Row],[61]]</f>
        <v>2.8053962332077497E-6</v>
      </c>
      <c r="BL114" s="10">
        <f>3/24000000*OO[[#This Row],[120 (03JUL1985 21:00:00)-Water Temperature (C)]]*OO[[#This Row],[62]]</f>
        <v>2.6352720837618748E-6</v>
      </c>
      <c r="BM114" s="10">
        <f>3/24000000*OO[[#This Row],[121 (04JUL1985 00:00:00)-Water Temperature (C)]]*OO[[#This Row],[63]]</f>
        <v>2.3084319999999998E-6</v>
      </c>
      <c r="BN114" s="10">
        <f>3/24000000*OO[[#This Row],[122 (04JUL1985 03:00:00)-Water Temperature (C)]]*OO[[#This Row],[64]]</f>
        <v>1.9981029280318751E-6</v>
      </c>
      <c r="BO114" s="10">
        <f>3/24000000*OO[[#This Row],[123 (04JUL1985 06:00:00)-Water Temperature (C)]]*OO[[#This Row],[65]]</f>
        <v>1.8096854740396247E-6</v>
      </c>
      <c r="BP114" s="10">
        <f>3/24000000*OO[[#This Row],[124 (04JUL1985 09:00:00)-Water Temperature (C)]]*OO[[#This Row],[66]]</f>
        <v>1.8210288391155001E-6</v>
      </c>
      <c r="BQ114" s="10">
        <f>3/24000000*OO[[#This Row],[125 (04JUL1985 12:00:00)-Water Temperature (C)]]*OO[[#This Row],[67]]</f>
        <v>1.8589594455795E-6</v>
      </c>
      <c r="BR114" s="10">
        <f>3/24000000*OO[[#This Row],[126 (04JUL1985 15:00:00)-Water Temperature (C)]]*OO[[#This Row],[68]]</f>
        <v>1.822352914378125E-6</v>
      </c>
      <c r="BS114" s="10">
        <f>3/24000000*OO[[#This Row],[127 (04JUL1985 18:00:00)-Water Temperature (C)]]*OO[[#This Row],[69]]</f>
        <v>1.7232925493369999E-6</v>
      </c>
      <c r="BT114" s="10">
        <f>3/24000000*OO[[#This Row],[128 (04JUL1985 21:00:00)-Water Temperature (C)]]*OO[[#This Row],[70]]</f>
        <v>1.5901203359831253E-6</v>
      </c>
      <c r="BU114" s="10">
        <f>3/24000000*OO[[#This Row],[129 (05JUL1985 00:00:00)-Water Temperature (C)]]*OO[[#This Row],[71]]</f>
        <v>1.4347234947738748E-6</v>
      </c>
      <c r="BV114" s="10">
        <f>3/24000000*OO[[#This Row],[130 (05JUL1985 03:00:00)-Water Temperature (C)]]*OO[[#This Row],[72]]</f>
        <v>1.250956997860625E-6</v>
      </c>
      <c r="BW114" s="10">
        <f>3/24000000*OO[[#This Row],[131 (05JUL1985 06:00:00)-Water Temperature (C)]]*OO[[#This Row],[73]]</f>
        <v>1.0504800431519999E-6</v>
      </c>
      <c r="BX114" s="10">
        <f>3/24000000*OO[[#This Row],[132 (05JUL1985 09:00:00)-Water Temperature (C)]]*OO[[#This Row],[74]]</f>
        <v>9.582998383374999E-7</v>
      </c>
      <c r="BY114" s="10">
        <f>3/24000000*OO[[#This Row],[133 (05JUL1985 12:00:00)-Water Temperature (C)]]*OO[[#This Row],[75]]</f>
        <v>1.0584726477955E-6</v>
      </c>
      <c r="BZ114" s="10">
        <f>3/24000000*OO[[#This Row],[134 (05JUL1985 15:00:00)-Water Temperature (C)]]*OO[[#This Row],[76]]</f>
        <v>1.2841121148575E-6</v>
      </c>
      <c r="CA114" s="10">
        <f>3/24000000*OO[[#This Row],[135 (05JUL1985 18:00:00)-Water Temperature (C)]]*OO[[#This Row],[77]]</f>
        <v>1.416079676660625E-6</v>
      </c>
      <c r="CB114" s="10">
        <f>3/24000000*OO[[#This Row],[136 (05JUL1985 21:00:00)-Water Temperature (C)]]*OO[[#This Row],[78]]</f>
        <v>1.3420508763945E-6</v>
      </c>
      <c r="CC114" s="10">
        <f>3/24000000*OO[[#This Row],[137 (06JUL1985 00:00:00)-Water Temperature (C)]]*OO[[#This Row],[79]]</f>
        <v>1.1611118829824999E-6</v>
      </c>
      <c r="CD114" s="10">
        <f>3/24000000*OO[[#This Row],[138 (06JUL1985 03:00:00)-Water Temperature (C)]]*OO[[#This Row],[80]]</f>
        <v>1.0008208090653749E-6</v>
      </c>
      <c r="CE114" s="10">
        <f>3/24000000*OO[[#This Row],[139 (06JUL1985 06:00:00)-Water Temperature (C)]]*OO[[#This Row],[81]]</f>
        <v>9.3145235960937506E-7</v>
      </c>
      <c r="CF114" s="10">
        <f>3/24000000*OO[[#This Row],[140 (06JUL1985 09:00:00)-Water Temperature (C)]]*OO[[#This Row],[82]]</f>
        <v>9.6839758877375004E-7</v>
      </c>
      <c r="CG114" s="10">
        <f>3/24000000*OO[[#This Row],[141 (06JUL1985 12:00:00)-Water Temperature (C)]]*OO[[#This Row],[83]]</f>
        <v>1.0383294788651248E-6</v>
      </c>
      <c r="CH114" s="10">
        <f>3/24000000*OO[[#This Row],[142 (06JUL1985 15:00:00)-Water Temperature (C)]]*OO[[#This Row],[84]]</f>
        <v>1.06898987877825E-6</v>
      </c>
      <c r="CI114" s="10">
        <f>3/24000000*OO[[#This Row],[143 (06JUL1985 18:00:00)-Water Temperature (C)]]*OO[[#This Row],[85]]</f>
        <v>1.0647693265632499E-6</v>
      </c>
      <c r="CJ114" s="10">
        <f>3/24000000*OO[[#This Row],[144 (06JUL1985 21:00:00)-Water Temperature (C)]]*OO[[#This Row],[86]]</f>
        <v>1.012709363042E-6</v>
      </c>
      <c r="CK114" s="10">
        <f>3/24000000*OO[[#This Row],[145 (07JUL1985 00:00:00)-Water Temperature (C)]]*OO[[#This Row],[87]]</f>
        <v>9.0620969664225005E-7</v>
      </c>
      <c r="CL114" s="10">
        <f>3/24000000*OO[[#This Row],[146 (07JUL1985 03:00:00)-Water Temperature (C)]]*OO[[#This Row],[88]]</f>
        <v>7.8605041932949985E-7</v>
      </c>
      <c r="CM114" s="10">
        <f>3/24000000*OO[[#This Row],[147 (07JUL1985 06:00:00)-Water Temperature (C)]]*OO[[#This Row],[89]]</f>
        <v>6.6175386169049997E-7</v>
      </c>
      <c r="CN114" s="10">
        <f>3/24000000*OO[[#This Row],[148 (07JUL1985 09:00:00)-Water Temperature (C)]]*OO[[#This Row],[90]]</f>
        <v>5.9841916801274989E-7</v>
      </c>
      <c r="CO114" s="10">
        <f>3/24000000*OO[[#This Row],[149 (07JUL1985 12:00:00)-Water Temperature (C)]]*OO[[#This Row],[91]]</f>
        <v>5.84744690528E-7</v>
      </c>
      <c r="CP114" s="10">
        <f>3/24000000*OO[[#This Row],[150 (07JUL1985 15:00:00)-Water Temperature (C)]]*OO[[#This Row],[92]]</f>
        <v>6.2291100932725003E-7</v>
      </c>
      <c r="CQ114" s="10">
        <f>3/24000000*OO[[#This Row],[151 (07JUL1985 18:00:00)-Water Temperature (C)]]*OO[[#This Row],[93]]</f>
        <v>6.8255392393300009E-7</v>
      </c>
      <c r="CR114" s="10">
        <f>3/24000000*OO[[#This Row],[152 (07JUL1985 21:00:00)-Water Temperature (C)]]*OO[[#This Row],[94]]</f>
        <v>6.8780826916699999E-7</v>
      </c>
      <c r="CS114" s="10">
        <f>3/24000000*OO[[#This Row],[153 (08JUL1985 00:00:00)-Water Temperature (C)]]*OO[[#This Row],[95]]</f>
        <v>6.1869090407299988E-7</v>
      </c>
      <c r="CT114" s="10">
        <f>3/24000000*OO[[#This Row],[154 (08JUL1985 03:00:00)-Water Temperature (C)]]*OO[[#This Row],[96]]</f>
        <v>5.4002411303199998E-7</v>
      </c>
      <c r="CU114" s="10">
        <f>3/24000000*OO[[#This Row],[155 (08JUL1985 06:00:00)-Water Temperature (C)]]*OO[[#This Row],[97]]</f>
        <v>4.7599644288874999E-7</v>
      </c>
      <c r="CV114" s="10">
        <f>3/24000000*OO[[#This Row],[156 (08JUL1985 09:00:00)-Water Temperature (C)]]*OO[[#This Row],[98]]</f>
        <v>4.7882968026987493E-7</v>
      </c>
      <c r="CW114" s="10">
        <f>3/24000000*OO[[#This Row],[157 (08JUL1985 12:00:00)-Water Temperature (C)]]*OO[[#This Row],[99]]</f>
        <v>4.9777282210837512E-7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0</v>
      </c>
      <c r="E115" s="10">
        <f>3/24*OO[[#This Row],[61 (26JUN1985 12:00:00)-Water Temperature (C)]]*OO[[#This Row],[3]]/SUM(OO[3])</f>
        <v>3.6993437387661232E-33</v>
      </c>
      <c r="F115" s="10">
        <f>3/24*OO[[#This Row],[62 (26JUN1985 15:00:00)-Water Temperature (C)]]*OO[[#This Row],[4]]/SUM(OO[4])</f>
        <v>1.2915614063444044E-22</v>
      </c>
      <c r="G115" s="10">
        <f>3/24*OO[[#This Row],[63 (26JUN1985 18:00:00)-Water Temperature (C)]]*OO[[#This Row],[5]]/SUM(OO[5])</f>
        <v>6.4828587726108912E-13</v>
      </c>
      <c r="H115" s="10">
        <f>3/24*OO[[#This Row],[64 (26JUN1985 21:00:00)-Water Temperature (C)]]*OO[[#This Row],[6]]/SUM(OO[6])</f>
        <v>3.3670112610320069E-7</v>
      </c>
      <c r="I115" s="10">
        <f>3/24*OO[[#This Row],[65 (27JUN1985 00:00:00)-Water Temperature (C)]]*OO[[#This Row],[7]]/SUM(OO[7])</f>
        <v>1.515544089562764E-4</v>
      </c>
      <c r="J115" s="10">
        <f>3/24*OO[[#This Row],[66 (27JUN1985 03:00:00)-Water Temperature (C)]]*OO[[#This Row],[8]]/SUM(OO[8])</f>
        <v>4.4772746950621492E-3</v>
      </c>
      <c r="K115" s="10">
        <f>3/24*OO[[#This Row],[67 (27JUN1985 06:00:00)-Water Temperature (C)]]*OO[[#This Row],[9]]/SUM(OO[9])</f>
        <v>2.7335394902817351E-2</v>
      </c>
      <c r="L115" s="10">
        <f>3/24*OO[[#This Row],[68 (27JUN1985 09:00:00)-Water Temperature (C)]]*OO[[#This Row],[10]]/SUM(OO[10])</f>
        <v>6.5275794001105933E-2</v>
      </c>
      <c r="M115" s="10">
        <f>3/24*OO[[#This Row],[69 (27JUN1985 12:00:00)-Water Temperature (C)]]*OO[[#This Row],[11]]/SUM(OO[11])</f>
        <v>7.8089026410127119E-2</v>
      </c>
      <c r="N115" s="10">
        <f>3/24*OO[[#This Row],[70 (27JUN1985 15:00:00)-Water Temperature (C)]]*OO[[#This Row],[12]]/SUM(OO[12])</f>
        <v>5.3198811237110032E-2</v>
      </c>
      <c r="O115" s="10">
        <f>3/24*OO[[#This Row],[71 (27JUN1985 18:00:00)-Water Temperature (C)]]*OO[[#This Row],[13]]/SUM(OO[13])</f>
        <v>2.2340138104022356E-2</v>
      </c>
      <c r="P115" s="10">
        <f>3/24*OO[[#This Row],[72 (27JUN1985 21:00:00)-Water Temperature (C)]]*OO[[#This Row],[14]]/SUM(OO[14])</f>
        <v>6.3072514325138015E-3</v>
      </c>
      <c r="Q115" s="10">
        <f>3/24*OO[[#This Row],[73 (28JUN1985 00:00:00)-Water Temperature (C)]]*OO[[#This Row],[15]]/SUM(OO[15])</f>
        <v>1.3969176361051229E-3</v>
      </c>
      <c r="R115" s="10">
        <f>3/24*OO[[#This Row],[74 (28JUN1985 03:00:00)-Water Temperature (C)]]*OO[[#This Row],[16]]/SUM(OO[16])</f>
        <v>2.8596756444670111E-4</v>
      </c>
      <c r="S115" s="10">
        <f>3/24*OO[[#This Row],[75 (28JUN1985 06:00:00)-Water Temperature (C)]]*OO[[#This Row],[17]]/SUM(OO[17])</f>
        <v>6.8398820290224043E-5</v>
      </c>
      <c r="T115" s="10">
        <f>3/24*OO[[#This Row],[76 (28JUN1985 09:00:00)-Water Temperature (C)]]*OO[[#This Row],[18]]/SUM(OO[18])</f>
        <v>2.9451750164613272E-5</v>
      </c>
      <c r="U115" s="10">
        <f>3/24*OO[[#This Row],[77 (28JUN1985 12:00:00)-Water Temperature (C)]]*OO[[#This Row],[19]]/SUM(OO[19])</f>
        <v>2.5518542659431966E-5</v>
      </c>
      <c r="V115" s="10">
        <f>3/24000000*OO[[#This Row],[78 (28JUN1985 15:00:00)-Water Temperature (C)]]*OO[[#This Row],[20]]</f>
        <v>3.0121651451884999E-5</v>
      </c>
      <c r="W115" s="10">
        <f>3/24000000*OO[[#This Row],[79 (28JUN1985 18:00:00)-Water Temperature (C)]]*OO[[#This Row],[21]]</f>
        <v>3.4926474769875002E-5</v>
      </c>
      <c r="X115" s="10">
        <f>3/24000000*OO[[#This Row],[80 (28JUN1985 21:00:00)-Water Temperature (C)]]*OO[[#This Row],[22]]</f>
        <v>3.5438193899674998E-5</v>
      </c>
      <c r="Y115" s="10">
        <f>3/24000000*OO[[#This Row],[81 (29JUN1985 00:00:00)-Water Temperature (C)]]*OO[[#This Row],[23]]</f>
        <v>3.2750131769999998E-5</v>
      </c>
      <c r="Z115" s="10">
        <f>3/24000000*OO[[#This Row],[82 (29JUN1985 03:00:00)-Water Temperature (C)]]*OO[[#This Row],[24]]</f>
        <v>2.7979946526075001E-5</v>
      </c>
      <c r="AA115" s="10">
        <f>3/24000000*OO[[#This Row],[83 (29JUN1985 06:00:00)-Water Temperature (C)]]*OO[[#This Row],[25]]</f>
        <v>2.3596610149839997E-5</v>
      </c>
      <c r="AB115" s="10">
        <f>3/24000000*OO[[#This Row],[84 (29JUN1985 09:00:00)-Water Temperature (C)]]*OO[[#This Row],[26]]</f>
        <v>2.1374825375157502E-5</v>
      </c>
      <c r="AC115" s="10">
        <f>3/24000000*OO[[#This Row],[85 (29JUN1985 12:00:00)-Water Temperature (C)]]*OO[[#This Row],[27]]</f>
        <v>2.0703630335464998E-5</v>
      </c>
      <c r="AD115" s="10">
        <f>3/24000000*OO[[#This Row],[86 (29JUN1985 15:00:00)-Water Temperature (C)]]*OO[[#This Row],[28]]</f>
        <v>2.0714761262122498E-5</v>
      </c>
      <c r="AE115" s="10">
        <f>3/24000000*OO[[#This Row],[88 (29JUN1985 21:00:00)-Water Temperature (C)]]*OO[[#This Row],[30]]</f>
        <v>1.4911017651442501E-5</v>
      </c>
      <c r="AF115" s="10">
        <f>3/24000000*OO[[#This Row],[88 (29JUN1985 21:00:00)-Water Temperature (C)]]*OO[[#This Row],[30]]</f>
        <v>1.4911017651442501E-5</v>
      </c>
      <c r="AG115" s="10">
        <f>3/24000000*OO[[#This Row],[89 (30JUN1985 00:00:00)-Water Temperature (C)]]*OO[[#This Row],[31]]</f>
        <v>1.039806326645625E-5</v>
      </c>
      <c r="AH115" s="10">
        <f>3/24000000*OO[[#This Row],[90 (30JUN1985 03:00:00)-Water Temperature (C)]]*OO[[#This Row],[32]]</f>
        <v>7.3034356328700001E-6</v>
      </c>
      <c r="AI115" s="10">
        <f>3/24000000*OO[[#This Row],[91 (30JUN1985 06:00:00)-Water Temperature (C)]]*OO[[#This Row],[33]]</f>
        <v>5.573781676365E-6</v>
      </c>
      <c r="AJ115" s="10">
        <f>3/24000000*OO[[#This Row],[92 (30JUN1985 09:00:00)-Water Temperature (C)]]*OO[[#This Row],[34]]</f>
        <v>5.0481380040000002E-6</v>
      </c>
      <c r="AK115" s="10">
        <f>3/24000000*OO[[#This Row],[93 (30JUN1985 12:00:00)-Water Temperature (C)]]*OO[[#This Row],[35]]</f>
        <v>5.1623363706949991E-6</v>
      </c>
      <c r="AL115" s="10">
        <f>3/24000000*OO[[#This Row],[94 (30JUN1985 15:00:00)-Water Temperature (C)]]*OO[[#This Row],[36]]</f>
        <v>5.6488548382937494E-6</v>
      </c>
      <c r="AM115" s="10">
        <f>3/24000000*OO[[#This Row],[95 (30JUN1985 18:00:00)-Water Temperature (C)]]*OO[[#This Row],[37]]</f>
        <v>5.9769060112875001E-6</v>
      </c>
      <c r="AN115" s="10">
        <f>3/24000000*OO[[#This Row],[96 (30JUN1985 21:00:00)-Water Temperature (C)]]*OO[[#This Row],[38]]</f>
        <v>5.702083654052501E-6</v>
      </c>
      <c r="AO115" s="10">
        <f>3/24000000*OO[[#This Row],[97 (01JUL1985 00:00:00)-Water Temperature (C)]]*OO[[#This Row],[39]]</f>
        <v>5.0632070662400001E-6</v>
      </c>
      <c r="AP115" s="10">
        <f>3/24000000*OO[[#This Row],[98 (01JUL1985 03:00:00)-Water Temperature (C)]]*OO[[#This Row],[40]]</f>
        <v>4.3106634086812503E-6</v>
      </c>
      <c r="AQ115" s="10">
        <f>3/24000000*OO[[#This Row],[99 (01JUL1985 06:00:00)-Water Temperature (C)]]*OO[[#This Row],[41]]</f>
        <v>3.6699964373231245E-6</v>
      </c>
      <c r="AR115" s="10">
        <f>3/24000000*OO[[#This Row],[100 (01JUL1985 09:00:00)-Water Temperature (C)]]*OO[[#This Row],[42]]</f>
        <v>3.4431068442951249E-6</v>
      </c>
      <c r="AS115" s="10">
        <f>3/24000000*OO[[#This Row],[101 (01JUL1985 12:00:00)-Water Temperature (C)]]*OO[[#This Row],[43]]</f>
        <v>3.4503710342399998E-6</v>
      </c>
      <c r="AT115" s="10">
        <f>3/24000000*OO[[#This Row],[102 (01JUL1985 15:00:00)-Water Temperature (C)]]*OO[[#This Row],[44]]</f>
        <v>3.5272881264034998E-6</v>
      </c>
      <c r="AU115" s="10">
        <f>3/24000000*OO[[#This Row],[103 (01JUL1985 18:00:00)-Water Temperature (C)]]*OO[[#This Row],[45]]</f>
        <v>3.4388031957052501E-6</v>
      </c>
      <c r="AV115" s="10">
        <f>3/24000000*OO[[#This Row],[104 (01JUL1985 21:00:00)-Water Temperature (C)]]*OO[[#This Row],[46]]</f>
        <v>3.2065851564532502E-6</v>
      </c>
      <c r="AW115" s="10">
        <f>3/24000000*OO[[#This Row],[105 (02JUL1985 00:00:00)-Water Temperature (C)]]*OO[[#This Row],[47]]</f>
        <v>2.8690310612039997E-6</v>
      </c>
      <c r="AX115" s="10">
        <f>3/24000000*OO[[#This Row],[106 (02JUL1985 03:00:00)-Water Temperature (C)]]*OO[[#This Row],[48]]</f>
        <v>2.518325443592875E-6</v>
      </c>
      <c r="AY115" s="10">
        <f>3/24000000*OO[[#This Row],[107 (02JUL1985 06:00:00)-Water Temperature (C)]]*OO[[#This Row],[49]]</f>
        <v>2.1933201998924999E-6</v>
      </c>
      <c r="AZ115" s="10">
        <f>3/24000000*OO[[#This Row],[108 (02JUL1985 09:00:00)-Water Temperature (C)]]*OO[[#This Row],[50]]</f>
        <v>2.0835380609522497E-6</v>
      </c>
      <c r="BA115" s="10">
        <f>3/24000000*OO[[#This Row],[109 (02JUL1985 12:00:00)-Water Temperature (C)]]*OO[[#This Row],[51]]</f>
        <v>2.119574279965875E-6</v>
      </c>
      <c r="BB115" s="10">
        <f>3/24000000*OO[[#This Row],[110 (02JUL1985 15:00:00)-Water Temperature (C)]]*OO[[#This Row],[52]]</f>
        <v>2.2618762725949998E-6</v>
      </c>
      <c r="BC115" s="10">
        <f>3/24000000*OO[[#This Row],[111 (02JUL1985 18:00:00)-Water Temperature (C)]]*OO[[#This Row],[53]]</f>
        <v>2.3425308537962495E-6</v>
      </c>
      <c r="BD115" s="10">
        <f>3/24000000*OO[[#This Row],[112 (02JUL1985 21:00:00)-Water Temperature (C)]]*OO[[#This Row],[54]]</f>
        <v>2.1865580272992502E-6</v>
      </c>
      <c r="BE115" s="10">
        <f>3/24000000*OO[[#This Row],[113 (03JUL1985 00:00:00)-Water Temperature (C)]]*OO[[#This Row],[55]]</f>
        <v>1.9426205166705E-6</v>
      </c>
      <c r="BF115" s="10">
        <f>3/24000000*OO[[#This Row],[114 (03JUL1985 03:00:00)-Water Temperature (C)]]*OO[[#This Row],[56]]</f>
        <v>1.6885024398647498E-6</v>
      </c>
      <c r="BG115" s="10">
        <f>3/24000000*OO[[#This Row],[115 (03JUL1985 06:00:00)-Water Temperature (C)]]*OO[[#This Row],[57]]</f>
        <v>1.5291870382065E-6</v>
      </c>
      <c r="BH115" s="10">
        <f>3/24000000*OO[[#This Row],[116 (03JUL1985 09:00:00)-Water Temperature (C)]]*OO[[#This Row],[58]]</f>
        <v>1.59377114162775E-6</v>
      </c>
      <c r="BI115" s="10">
        <f>3/24000000*OO[[#This Row],[117 (03JUL1985 12:00:00)-Water Temperature (C)]]*OO[[#This Row],[59]]</f>
        <v>1.8447405670394999E-6</v>
      </c>
      <c r="BJ115" s="10">
        <f>3/24000000*OO[[#This Row],[118 (03JUL1985 15:00:00)-Water Temperature (C)]]*OO[[#This Row],[60]]</f>
        <v>2.1411134787699996E-6</v>
      </c>
      <c r="BK115" s="10">
        <f>3/24000000*OO[[#This Row],[119 (03JUL1985 18:00:00)-Water Temperature (C)]]*OO[[#This Row],[61]]</f>
        <v>2.2541447113087501E-6</v>
      </c>
      <c r="BL115" s="10">
        <f>3/24000000*OO[[#This Row],[120 (03JUL1985 21:00:00)-Water Temperature (C)]]*OO[[#This Row],[62]]</f>
        <v>2.1262449636573749E-6</v>
      </c>
      <c r="BM115" s="10">
        <f>3/24000000*OO[[#This Row],[121 (04JUL1985 00:00:00)-Water Temperature (C)]]*OO[[#This Row],[63]]</f>
        <v>1.8689958287437501E-6</v>
      </c>
      <c r="BN115" s="10">
        <f>3/24000000*OO[[#This Row],[122 (04JUL1985 03:00:00)-Water Temperature (C)]]*OO[[#This Row],[64]]</f>
        <v>1.6161331709602498E-6</v>
      </c>
      <c r="BO115" s="10">
        <f>3/24000000*OO[[#This Row],[123 (04JUL1985 06:00:00)-Water Temperature (C)]]*OO[[#This Row],[65]]</f>
        <v>1.4559380950914998E-6</v>
      </c>
      <c r="BP115" s="10">
        <f>3/24000000*OO[[#This Row],[124 (04JUL1985 09:00:00)-Water Temperature (C)]]*OO[[#This Row],[66]]</f>
        <v>1.4598035434125E-6</v>
      </c>
      <c r="BQ115" s="10">
        <f>3/24000000*OO[[#This Row],[125 (04JUL1985 12:00:00)-Water Temperature (C)]]*OO[[#This Row],[67]]</f>
        <v>1.4913422072779997E-6</v>
      </c>
      <c r="BR115" s="10">
        <f>3/24000000*OO[[#This Row],[126 (04JUL1985 15:00:00)-Water Temperature (C)]]*OO[[#This Row],[68]]</f>
        <v>1.4635427399396248E-6</v>
      </c>
      <c r="BS115" s="10">
        <f>3/24000000*OO[[#This Row],[127 (04JUL1985 18:00:00)-Water Temperature (C)]]*OO[[#This Row],[69]]</f>
        <v>1.3860813604835001E-6</v>
      </c>
      <c r="BT115" s="10">
        <f>3/24000000*OO[[#This Row],[128 (04JUL1985 21:00:00)-Water Temperature (C)]]*OO[[#This Row],[70]]</f>
        <v>1.2816715647273751E-6</v>
      </c>
      <c r="BU115" s="10">
        <f>3/24000000*OO[[#This Row],[129 (05JUL1985 00:00:00)-Water Temperature (C)]]*OO[[#This Row],[71]]</f>
        <v>1.1586724500577499E-6</v>
      </c>
      <c r="BV115" s="10">
        <f>3/24000000*OO[[#This Row],[130 (05JUL1985 03:00:00)-Water Temperature (C)]]*OO[[#This Row],[72]]</f>
        <v>1.0142417964734998E-6</v>
      </c>
      <c r="BW115" s="10">
        <f>3/24000000*OO[[#This Row],[131 (05JUL1985 06:00:00)-Water Temperature (C)]]*OO[[#This Row],[73]]</f>
        <v>8.5416325801112496E-7</v>
      </c>
      <c r="BX115" s="10">
        <f>3/24000000*OO[[#This Row],[132 (05JUL1985 09:00:00)-Water Temperature (C)]]*OO[[#This Row],[74]]</f>
        <v>7.7694470556749999E-7</v>
      </c>
      <c r="BY115" s="10">
        <f>3/24000000*OO[[#This Row],[133 (05JUL1985 12:00:00)-Water Temperature (C)]]*OO[[#This Row],[75]]</f>
        <v>8.5213402737449999E-7</v>
      </c>
      <c r="BZ115" s="10">
        <f>3/24000000*OO[[#This Row],[134 (05JUL1985 15:00:00)-Water Temperature (C)]]*OO[[#This Row],[76]]</f>
        <v>1.0295429595137498E-6</v>
      </c>
      <c r="CA115" s="10">
        <f>3/24000000*OO[[#This Row],[135 (05JUL1985 18:00:00)-Water Temperature (C)]]*OO[[#This Row],[77]]</f>
        <v>1.1369531504065E-6</v>
      </c>
      <c r="CB115" s="10">
        <f>3/24000000*OO[[#This Row],[136 (05JUL1985 21:00:00)-Water Temperature (C)]]*OO[[#This Row],[78]]</f>
        <v>1.0830806690240002E-6</v>
      </c>
      <c r="CC115" s="10">
        <f>3/24000000*OO[[#This Row],[137 (06JUL1985 00:00:00)-Water Temperature (C)]]*OO[[#This Row],[79]]</f>
        <v>9.4116255735374997E-7</v>
      </c>
      <c r="CD115" s="10">
        <f>3/24000000*OO[[#This Row],[138 (06JUL1985 03:00:00)-Water Temperature (C)]]*OO[[#This Row],[80]]</f>
        <v>8.0903463770700006E-7</v>
      </c>
      <c r="CE115" s="10">
        <f>3/24000000*OO[[#This Row],[139 (06JUL1985 06:00:00)-Water Temperature (C)]]*OO[[#This Row],[81]]</f>
        <v>7.4607038957550001E-7</v>
      </c>
      <c r="CF115" s="10">
        <f>3/24000000*OO[[#This Row],[140 (06JUL1985 09:00:00)-Water Temperature (C)]]*OO[[#This Row],[82]]</f>
        <v>7.7252318526900014E-7</v>
      </c>
      <c r="CG115" s="10">
        <f>3/24000000*OO[[#This Row],[141 (06JUL1985 12:00:00)-Water Temperature (C)]]*OO[[#This Row],[83]]</f>
        <v>8.300410264849999E-7</v>
      </c>
      <c r="CH115" s="10">
        <f>3/24000000*OO[[#This Row],[142 (06JUL1985 15:00:00)-Water Temperature (C)]]*OO[[#This Row],[84]]</f>
        <v>8.5689926812E-7</v>
      </c>
      <c r="CI115" s="10">
        <f>3/24000000*OO[[#This Row],[143 (06JUL1985 18:00:00)-Water Temperature (C)]]*OO[[#This Row],[85]]</f>
        <v>8.5503638903549983E-7</v>
      </c>
      <c r="CJ115" s="10">
        <f>3/24000000*OO[[#This Row],[144 (06JUL1985 21:00:00)-Water Temperature (C)]]*OO[[#This Row],[86]]</f>
        <v>8.1523785702237495E-7</v>
      </c>
      <c r="CK115" s="10">
        <f>3/24000000*OO[[#This Row],[145 (07JUL1985 00:00:00)-Water Temperature (C)]]*OO[[#This Row],[87]]</f>
        <v>7.3182075102262501E-7</v>
      </c>
      <c r="CL115" s="10">
        <f>3/24000000*OO[[#This Row],[146 (07JUL1985 03:00:00)-Water Temperature (C)]]*OO[[#This Row],[88]]</f>
        <v>6.3728631758312495E-7</v>
      </c>
      <c r="CM115" s="10">
        <f>3/24000000*OO[[#This Row],[147 (07JUL1985 06:00:00)-Water Temperature (C)]]*OO[[#This Row],[89]]</f>
        <v>5.3786026451949995E-7</v>
      </c>
      <c r="CN115" s="10">
        <f>3/24000000*OO[[#This Row],[148 (07JUL1985 09:00:00)-Water Temperature (C)]]*OO[[#This Row],[90]]</f>
        <v>4.8481882749599994E-7</v>
      </c>
      <c r="CO115" s="10">
        <f>3/24000000*OO[[#This Row],[149 (07JUL1985 12:00:00)-Water Temperature (C)]]*OO[[#This Row],[91]]</f>
        <v>4.7107189697287498E-7</v>
      </c>
      <c r="CP115" s="10">
        <f>3/24000000*OO[[#This Row],[150 (07JUL1985 15:00:00)-Water Temperature (C)]]*OO[[#This Row],[92]]</f>
        <v>5.0008366246375002E-7</v>
      </c>
      <c r="CQ115" s="10">
        <f>3/24000000*OO[[#This Row],[151 (07JUL1985 18:00:00)-Water Temperature (C)]]*OO[[#This Row],[93]]</f>
        <v>5.481420720617499E-7</v>
      </c>
      <c r="CR115" s="10">
        <f>3/24000000*OO[[#This Row],[152 (07JUL1985 21:00:00)-Water Temperature (C)]]*OO[[#This Row],[94]]</f>
        <v>5.5368609151799997E-7</v>
      </c>
      <c r="CS115" s="10">
        <f>3/24000000*OO[[#This Row],[153 (08JUL1985 00:00:00)-Water Temperature (C)]]*OO[[#This Row],[95]]</f>
        <v>4.995241998575E-7</v>
      </c>
      <c r="CT115" s="10">
        <f>3/24000000*OO[[#This Row],[154 (08JUL1985 03:00:00)-Water Temperature (C)]]*OO[[#This Row],[96]]</f>
        <v>4.3700066953499999E-7</v>
      </c>
      <c r="CU115" s="10">
        <f>3/24000000*OO[[#This Row],[155 (08JUL1985 06:00:00)-Water Temperature (C)]]*OO[[#This Row],[97]]</f>
        <v>3.8409011909887495E-7</v>
      </c>
      <c r="CV115" s="10">
        <f>3/24000000*OO[[#This Row],[156 (08JUL1985 09:00:00)-Water Temperature (C)]]*OO[[#This Row],[98]]</f>
        <v>3.8336177870549999E-7</v>
      </c>
      <c r="CW115" s="10">
        <f>3/24000000*OO[[#This Row],[157 (08JUL1985 12:00:00)-Water Temperature (C)]]*OO[[#This Row],[99]]</f>
        <v>3.9825597789300003E-7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0</v>
      </c>
      <c r="E116" s="10">
        <f>3/24*OO[[#This Row],[61 (26JUN1985 12:00:00)-Water Temperature (C)]]*OO[[#This Row],[3]]/SUM(OO[3])</f>
        <v>5.9173529324020358E-34</v>
      </c>
      <c r="F116" s="10">
        <f>3/24*OO[[#This Row],[62 (26JUN1985 15:00:00)-Water Temperature (C)]]*OO[[#This Row],[4]]/SUM(OO[4])</f>
        <v>2.4734444479718778E-23</v>
      </c>
      <c r="G116" s="10">
        <f>3/24*OO[[#This Row],[63 (26JUN1985 18:00:00)-Water Temperature (C)]]*OO[[#This Row],[5]]/SUM(OO[5])</f>
        <v>1.5619412349323508E-13</v>
      </c>
      <c r="H116" s="10">
        <f>3/24*OO[[#This Row],[64 (26JUN1985 21:00:00)-Water Temperature (C)]]*OO[[#This Row],[6]]/SUM(OO[6])</f>
        <v>1.6624354555194351E-7</v>
      </c>
      <c r="I116" s="10">
        <f>3/24*OO[[#This Row],[65 (27JUN1985 00:00:00)-Water Temperature (C)]]*OO[[#This Row],[7]]/SUM(OO[7])</f>
        <v>9.5430855656234437E-5</v>
      </c>
      <c r="J116" s="10">
        <f>3/24*OO[[#This Row],[66 (27JUN1985 03:00:00)-Water Temperature (C)]]*OO[[#This Row],[8]]/SUM(OO[8])</f>
        <v>3.2527940216643845E-3</v>
      </c>
      <c r="K116" s="10">
        <f>3/24*OO[[#This Row],[67 (27JUN1985 06:00:00)-Water Temperature (C)]]*OO[[#This Row],[9]]/SUM(OO[9])</f>
        <v>2.1885323234399418E-2</v>
      </c>
      <c r="L116" s="10">
        <f>3/24*OO[[#This Row],[68 (27JUN1985 09:00:00)-Water Temperature (C)]]*OO[[#This Row],[10]]/SUM(OO[10])</f>
        <v>5.6061851613551018E-2</v>
      </c>
      <c r="M116" s="10">
        <f>3/24*OO[[#This Row],[69 (27JUN1985 12:00:00)-Water Temperature (C)]]*OO[[#This Row],[11]]/SUM(OO[11])</f>
        <v>7.0897450122690678E-2</v>
      </c>
      <c r="N116" s="10">
        <f>3/24*OO[[#This Row],[70 (27JUN1985 15:00:00)-Water Temperature (C)]]*OO[[#This Row],[12]]/SUM(OO[12])</f>
        <v>5.0543086921153231E-2</v>
      </c>
      <c r="O116" s="10">
        <f>3/24*OO[[#This Row],[71 (27JUN1985 18:00:00)-Water Temperature (C)]]*OO[[#This Row],[13]]/SUM(OO[13])</f>
        <v>2.2017500926534133E-2</v>
      </c>
      <c r="P116" s="10">
        <f>3/24*OO[[#This Row],[72 (27JUN1985 21:00:00)-Water Temperature (C)]]*OO[[#This Row],[14]]/SUM(OO[14])</f>
        <v>6.378927262892433E-3</v>
      </c>
      <c r="Q116" s="10">
        <f>3/24*OO[[#This Row],[73 (28JUN1985 00:00:00)-Water Temperature (C)]]*OO[[#This Row],[15]]/SUM(OO[15])</f>
        <v>1.4343592493766828E-3</v>
      </c>
      <c r="R116" s="10">
        <f>3/24*OO[[#This Row],[74 (28JUN1985 03:00:00)-Water Temperature (C)]]*OO[[#This Row],[16]]/SUM(OO[16])</f>
        <v>2.9395770103348345E-4</v>
      </c>
      <c r="S116" s="10">
        <f>3/24*OO[[#This Row],[75 (28JUN1985 06:00:00)-Water Temperature (C)]]*OO[[#This Row],[17]]/SUM(OO[17])</f>
        <v>6.8399119989440428E-5</v>
      </c>
      <c r="T116" s="10">
        <f>3/24*OO[[#This Row],[76 (28JUN1985 09:00:00)-Water Temperature (C)]]*OO[[#This Row],[18]]/SUM(OO[18])</f>
        <v>2.7604851193487601E-5</v>
      </c>
      <c r="U116" s="10">
        <f>3/24*OO[[#This Row],[77 (28JUN1985 12:00:00)-Water Temperature (C)]]*OO[[#This Row],[19]]/SUM(OO[19])</f>
        <v>2.269251682944174E-5</v>
      </c>
      <c r="V116" s="10">
        <f>3/24000000*OO[[#This Row],[78 (28JUN1985 15:00:00)-Water Temperature (C)]]*OO[[#This Row],[20]]</f>
        <v>2.6422303955414995E-5</v>
      </c>
      <c r="W116" s="10">
        <f>3/24000000*OO[[#This Row],[79 (28JUN1985 18:00:00)-Water Temperature (C)]]*OO[[#This Row],[21]]</f>
        <v>3.0844742548606246E-5</v>
      </c>
      <c r="X116" s="10">
        <f>3/24000000*OO[[#This Row],[80 (28JUN1985 21:00:00)-Water Temperature (C)]]*OO[[#This Row],[22]]</f>
        <v>3.1593796570872496E-5</v>
      </c>
      <c r="Y116" s="10">
        <f>3/24000000*OO[[#This Row],[81 (29JUN1985 00:00:00)-Water Temperature (C)]]*OO[[#This Row],[23]]</f>
        <v>2.9404442074463748E-5</v>
      </c>
      <c r="Z116" s="10">
        <f>3/24000000*OO[[#This Row],[82 (29JUN1985 03:00:00)-Water Temperature (C)]]*OO[[#This Row],[24]]</f>
        <v>2.5270151379930001E-5</v>
      </c>
      <c r="AA116" s="10">
        <f>3/24000000*OO[[#This Row],[83 (29JUN1985 06:00:00)-Water Temperature (C)]]*OO[[#This Row],[25]]</f>
        <v>2.1318359313880002E-5</v>
      </c>
      <c r="AB116" s="10">
        <f>3/24000000*OO[[#This Row],[84 (29JUN1985 09:00:00)-Water Temperature (C)]]*OO[[#This Row],[26]]</f>
        <v>1.9299712882538749E-5</v>
      </c>
      <c r="AC116" s="10">
        <f>3/24000000*OO[[#This Row],[85 (29JUN1985 12:00:00)-Water Temperature (C)]]*OO[[#This Row],[27]]</f>
        <v>1.8705184982975001E-5</v>
      </c>
      <c r="AD116" s="10">
        <f>3/24000000*OO[[#This Row],[86 (29JUN1985 15:00:00)-Water Temperature (C)]]*OO[[#This Row],[28]]</f>
        <v>1.8788483173874998E-5</v>
      </c>
      <c r="AE116" s="10">
        <f>3/24000000*OO[[#This Row],[88 (29JUN1985 21:00:00)-Water Temperature (C)]]*OO[[#This Row],[30]]</f>
        <v>1.36791712898275E-5</v>
      </c>
      <c r="AF116" s="10">
        <f>3/24000000*OO[[#This Row],[88 (29JUN1985 21:00:00)-Water Temperature (C)]]*OO[[#This Row],[30]]</f>
        <v>1.36791712898275E-5</v>
      </c>
      <c r="AG116" s="10">
        <f>3/24000000*OO[[#This Row],[89 (30JUN1985 00:00:00)-Water Temperature (C)]]*OO[[#This Row],[31]]</f>
        <v>9.5514733500299986E-6</v>
      </c>
      <c r="AH116" s="10">
        <f>3/24000000*OO[[#This Row],[90 (30JUN1985 03:00:00)-Water Temperature (C)]]*OO[[#This Row],[32]]</f>
        <v>6.6891266344349987E-6</v>
      </c>
      <c r="AI116" s="10">
        <f>3/24000000*OO[[#This Row],[91 (30JUN1985 06:00:00)-Water Temperature (C)]]*OO[[#This Row],[33]]</f>
        <v>5.0508142727625E-6</v>
      </c>
      <c r="AJ116" s="10">
        <f>3/24000000*OO[[#This Row],[92 (30JUN1985 09:00:00)-Water Temperature (C)]]*OO[[#This Row],[34]]</f>
        <v>4.5212164830824999E-6</v>
      </c>
      <c r="AK116" s="10">
        <f>3/24000000*OO[[#This Row],[93 (30JUN1985 12:00:00)-Water Temperature (C)]]*OO[[#This Row],[35]]</f>
        <v>4.605393722015E-6</v>
      </c>
      <c r="AL116" s="10">
        <f>3/24000000*OO[[#This Row],[94 (30JUN1985 15:00:00)-Water Temperature (C)]]*OO[[#This Row],[36]]</f>
        <v>5.0410012081874999E-6</v>
      </c>
      <c r="AM116" s="10">
        <f>3/24000000*OO[[#This Row],[95 (30JUN1985 18:00:00)-Water Temperature (C)]]*OO[[#This Row],[37]]</f>
        <v>5.3411839821299996E-6</v>
      </c>
      <c r="AN116" s="10">
        <f>3/24000000*OO[[#This Row],[96 (30JUN1985 21:00:00)-Water Temperature (C)]]*OO[[#This Row],[38]]</f>
        <v>5.1074357581182499E-6</v>
      </c>
      <c r="AO116" s="10">
        <f>3/24000000*OO[[#This Row],[97 (01JUL1985 00:00:00)-Water Temperature (C)]]*OO[[#This Row],[39]]</f>
        <v>4.5524737694150005E-6</v>
      </c>
      <c r="AP116" s="10">
        <f>3/24000000*OO[[#This Row],[98 (01JUL1985 03:00:00)-Water Temperature (C)]]*OO[[#This Row],[40]]</f>
        <v>3.888504468719999E-6</v>
      </c>
      <c r="AQ116" s="10">
        <f>3/24000000*OO[[#This Row],[99 (01JUL1985 06:00:00)-Water Temperature (C)]]*OO[[#This Row],[41]]</f>
        <v>3.3055999891104997E-6</v>
      </c>
      <c r="AR116" s="10">
        <f>3/24000000*OO[[#This Row],[100 (01JUL1985 09:00:00)-Water Temperature (C)]]*OO[[#This Row],[42]]</f>
        <v>3.0854978740306245E-6</v>
      </c>
      <c r="AS116" s="10">
        <f>3/24000000*OO[[#This Row],[101 (01JUL1985 12:00:00)-Water Temperature (C)]]*OO[[#This Row],[43]]</f>
        <v>3.08444567333225E-6</v>
      </c>
      <c r="AT116" s="10">
        <f>3/24000000*OO[[#This Row],[102 (01JUL1985 15:00:00)-Water Temperature (C)]]*OO[[#This Row],[44]]</f>
        <v>3.1524508850662502E-6</v>
      </c>
      <c r="AU116" s="10">
        <f>3/24000000*OO[[#This Row],[103 (01JUL1985 18:00:00)-Water Temperature (C)]]*OO[[#This Row],[45]]</f>
        <v>3.0773401830420005E-6</v>
      </c>
      <c r="AV116" s="10">
        <f>3/24000000*OO[[#This Row],[104 (01JUL1985 21:00:00)-Water Temperature (C)]]*OO[[#This Row],[46]]</f>
        <v>2.8737382358400005E-6</v>
      </c>
      <c r="AW116" s="10">
        <f>3/24000000*OO[[#This Row],[105 (02JUL1985 00:00:00)-Water Temperature (C)]]*OO[[#This Row],[47]]</f>
        <v>2.5751849573876246E-6</v>
      </c>
      <c r="AX116" s="10">
        <f>3/24000000*OO[[#This Row],[106 (02JUL1985 03:00:00)-Water Temperature (C)]]*OO[[#This Row],[48]]</f>
        <v>2.2642626305097498E-6</v>
      </c>
      <c r="AY116" s="10">
        <f>3/24000000*OO[[#This Row],[107 (02JUL1985 06:00:00)-Water Temperature (C)]]*OO[[#This Row],[49]]</f>
        <v>1.9743486000200001E-6</v>
      </c>
      <c r="AZ116" s="10">
        <f>3/24000000*OO[[#This Row],[108 (02JUL1985 09:00:00)-Water Temperature (C)]]*OO[[#This Row],[50]]</f>
        <v>1.8718526657279998E-6</v>
      </c>
      <c r="BA116" s="10">
        <f>3/24000000*OO[[#This Row],[109 (02JUL1985 12:00:00)-Water Temperature (C)]]*OO[[#This Row],[51]]</f>
        <v>1.8987400601716249E-6</v>
      </c>
      <c r="BB116" s="10">
        <f>3/24000000*OO[[#This Row],[110 (02JUL1985 15:00:00)-Water Temperature (C)]]*OO[[#This Row],[52]]</f>
        <v>2.021079625596875E-6</v>
      </c>
      <c r="BC116" s="10">
        <f>3/24000000*OO[[#This Row],[111 (02JUL1985 18:00:00)-Water Temperature (C)]]*OO[[#This Row],[53]]</f>
        <v>2.0955189411859996E-6</v>
      </c>
      <c r="BD116" s="10">
        <f>3/24000000*OO[[#This Row],[112 (02JUL1985 21:00:00)-Water Temperature (C)]]*OO[[#This Row],[54]]</f>
        <v>1.9613721482617499E-6</v>
      </c>
      <c r="BE116" s="10">
        <f>3/24000000*OO[[#This Row],[113 (03JUL1985 00:00:00)-Water Temperature (C)]]*OO[[#This Row],[55]]</f>
        <v>1.7460942129467498E-6</v>
      </c>
      <c r="BF116" s="10">
        <f>3/24000000*OO[[#This Row],[114 (03JUL1985 03:00:00)-Water Temperature (C)]]*OO[[#This Row],[56]]</f>
        <v>1.5186508634123749E-6</v>
      </c>
      <c r="BG116" s="10">
        <f>3/24000000*OO[[#This Row],[115 (03JUL1985 06:00:00)-Water Temperature (C)]]*OO[[#This Row],[57]]</f>
        <v>1.3691029601167498E-6</v>
      </c>
      <c r="BH116" s="10">
        <f>3/24000000*OO[[#This Row],[116 (03JUL1985 09:00:00)-Water Temperature (C)]]*OO[[#This Row],[58]]</f>
        <v>1.4209458277035E-6</v>
      </c>
      <c r="BI116" s="10">
        <f>3/24000000*OO[[#This Row],[117 (03JUL1985 12:00:00)-Water Temperature (C)]]*OO[[#This Row],[59]]</f>
        <v>1.6424732863800002E-6</v>
      </c>
      <c r="BJ116" s="10">
        <f>3/24000000*OO[[#This Row],[118 (03JUL1985 15:00:00)-Water Temperature (C)]]*OO[[#This Row],[60]]</f>
        <v>1.9071472320199999E-6</v>
      </c>
      <c r="BK116" s="10">
        <f>3/24000000*OO[[#This Row],[119 (03JUL1985 18:00:00)-Water Temperature (C)]]*OO[[#This Row],[61]]</f>
        <v>2.01313355244875E-6</v>
      </c>
      <c r="BL116" s="10">
        <f>3/24000000*OO[[#This Row],[120 (03JUL1985 21:00:00)-Water Temperature (C)]]*OO[[#This Row],[62]]</f>
        <v>1.9063324928662498E-6</v>
      </c>
      <c r="BM116" s="10">
        <f>3/24000000*OO[[#This Row],[121 (04JUL1985 00:00:00)-Water Temperature (C)]]*OO[[#This Row],[63]]</f>
        <v>1.681436685924E-6</v>
      </c>
      <c r="BN116" s="10">
        <f>3/24000000*OO[[#This Row],[122 (04JUL1985 03:00:00)-Water Temperature (C)]]*OO[[#This Row],[64]]</f>
        <v>1.4532218370762499E-6</v>
      </c>
      <c r="BO116" s="10">
        <f>3/24000000*OO[[#This Row],[123 (04JUL1985 06:00:00)-Water Temperature (C)]]*OO[[#This Row],[65]]</f>
        <v>1.3029478708627501E-6</v>
      </c>
      <c r="BP116" s="10">
        <f>3/24000000*OO[[#This Row],[124 (04JUL1985 09:00:00)-Water Temperature (C)]]*OO[[#This Row],[66]]</f>
        <v>1.301377884100875E-6</v>
      </c>
      <c r="BQ116" s="10">
        <f>3/24000000*OO[[#This Row],[125 (04JUL1985 12:00:00)-Water Temperature (C)]]*OO[[#This Row],[67]]</f>
        <v>1.3301741546309998E-6</v>
      </c>
      <c r="BR116" s="10">
        <f>3/24000000*OO[[#This Row],[126 (04JUL1985 15:00:00)-Water Temperature (C)]]*OO[[#This Row],[68]]</f>
        <v>1.3061782740307499E-6</v>
      </c>
      <c r="BS116" s="10">
        <f>3/24000000*OO[[#This Row],[127 (04JUL1985 18:00:00)-Water Temperature (C)]]*OO[[#This Row],[69]]</f>
        <v>1.2391492444056248E-6</v>
      </c>
      <c r="BT116" s="10">
        <f>3/24000000*OO[[#This Row],[128 (04JUL1985 21:00:00)-Water Temperature (C)]]*OO[[#This Row],[70]]</f>
        <v>1.1484266005485E-6</v>
      </c>
      <c r="BU116" s="10">
        <f>3/24000000*OO[[#This Row],[129 (05JUL1985 00:00:00)-Water Temperature (C)]]*OO[[#This Row],[71]]</f>
        <v>1.0398120907724998E-6</v>
      </c>
      <c r="BV116" s="10">
        <f>3/24000000*OO[[#This Row],[130 (05JUL1985 03:00:00)-Water Temperature (C)]]*OO[[#This Row],[72]]</f>
        <v>9.1341055669499993E-7</v>
      </c>
      <c r="BW116" s="10">
        <f>3/24000000*OO[[#This Row],[131 (05JUL1985 06:00:00)-Water Temperature (C)]]*OO[[#This Row],[73]]</f>
        <v>7.7164778709399998E-7</v>
      </c>
      <c r="BX116" s="10">
        <f>3/24000000*OO[[#This Row],[132 (05JUL1985 09:00:00)-Water Temperature (C)]]*OO[[#This Row],[74]]</f>
        <v>7.0033935656024996E-7</v>
      </c>
      <c r="BY116" s="10">
        <f>3/24000000*OO[[#This Row],[133 (05JUL1985 12:00:00)-Water Temperature (C)]]*OO[[#This Row],[75]]</f>
        <v>7.6299613098887495E-7</v>
      </c>
      <c r="BZ116" s="10">
        <f>3/24000000*OO[[#This Row],[134 (05JUL1985 15:00:00)-Water Temperature (C)]]*OO[[#This Row],[76]]</f>
        <v>9.1796754617749994E-7</v>
      </c>
      <c r="CA116" s="10">
        <f>3/24000000*OO[[#This Row],[135 (05JUL1985 18:00:00)-Water Temperature (C)]]*OO[[#This Row],[77]]</f>
        <v>1.014736161276E-6</v>
      </c>
      <c r="CB116" s="10">
        <f>3/24000000*OO[[#This Row],[136 (05JUL1985 21:00:00)-Water Temperature (C)]]*OO[[#This Row],[78]]</f>
        <v>9.7119922050749983E-7</v>
      </c>
      <c r="CC116" s="10">
        <f>3/24000000*OO[[#This Row],[137 (06JUL1985 00:00:00)-Water Temperature (C)]]*OO[[#This Row],[79]]</f>
        <v>8.4754587227699999E-7</v>
      </c>
      <c r="CD116" s="10">
        <f>3/24000000*OO[[#This Row],[138 (06JUL1985 03:00:00)-Water Temperature (C)]]*OO[[#This Row],[80]]</f>
        <v>7.2729604662887491E-7</v>
      </c>
      <c r="CE116" s="10">
        <f>3/24000000*OO[[#This Row],[139 (06JUL1985 06:00:00)-Water Temperature (C)]]*OO[[#This Row],[81]]</f>
        <v>6.6507525917200002E-7</v>
      </c>
      <c r="CF116" s="10">
        <f>3/24000000*OO[[#This Row],[140 (06JUL1985 09:00:00)-Water Temperature (C)]]*OO[[#This Row],[82]]</f>
        <v>6.8553925183537493E-7</v>
      </c>
      <c r="CG116" s="10">
        <f>3/24000000*OO[[#This Row],[141 (06JUL1985 12:00:00)-Water Temperature (C)]]*OO[[#This Row],[83]]</f>
        <v>7.3781141793E-7</v>
      </c>
      <c r="CH116" s="10">
        <f>3/24000000*OO[[#This Row],[142 (06JUL1985 15:00:00)-Water Temperature (C)]]*OO[[#This Row],[84]]</f>
        <v>7.6363016519074984E-7</v>
      </c>
      <c r="CI116" s="10">
        <f>3/24000000*OO[[#This Row],[143 (06JUL1985 18:00:00)-Water Temperature (C)]]*OO[[#This Row],[85]]</f>
        <v>7.632117183125E-7</v>
      </c>
      <c r="CJ116" s="10">
        <f>3/24000000*OO[[#This Row],[144 (06JUL1985 21:00:00)-Water Temperature (C)]]*OO[[#This Row],[86]]</f>
        <v>7.2939963765487507E-7</v>
      </c>
      <c r="CK116" s="10">
        <f>3/24000000*OO[[#This Row],[145 (07JUL1985 00:00:00)-Water Temperature (C)]]*OO[[#This Row],[87]]</f>
        <v>6.5670094338075002E-7</v>
      </c>
      <c r="CL116" s="10">
        <f>3/24000000*OO[[#This Row],[146 (07JUL1985 03:00:00)-Water Temperature (C)]]*OO[[#This Row],[88]]</f>
        <v>5.7391287389824999E-7</v>
      </c>
      <c r="CM116" s="10">
        <f>3/24000000*OO[[#This Row],[147 (07JUL1985 06:00:00)-Water Temperature (C)]]*OO[[#This Row],[89]]</f>
        <v>4.8573905489062493E-7</v>
      </c>
      <c r="CN116" s="10">
        <f>3/24000000*OO[[#This Row],[148 (07JUL1985 09:00:00)-Water Temperature (C)]]*OO[[#This Row],[90]]</f>
        <v>4.3661308773600002E-7</v>
      </c>
      <c r="CO116" s="10">
        <f>3/24000000*OO[[#This Row],[149 (07JUL1985 12:00:00)-Water Temperature (C)]]*OO[[#This Row],[91]]</f>
        <v>4.2209062920337494E-7</v>
      </c>
      <c r="CP116" s="10">
        <f>3/24000000*OO[[#This Row],[150 (07JUL1985 15:00:00)-Water Temperature (C)]]*OO[[#This Row],[92]]</f>
        <v>4.4652723308874998E-7</v>
      </c>
      <c r="CQ116" s="10">
        <f>3/24000000*OO[[#This Row],[151 (07JUL1985 18:00:00)-Water Temperature (C)]]*OO[[#This Row],[93]]</f>
        <v>4.8946116706087498E-7</v>
      </c>
      <c r="CR116" s="10">
        <f>3/24000000*OO[[#This Row],[152 (07JUL1985 21:00:00)-Water Temperature (C)]]*OO[[#This Row],[94]]</f>
        <v>4.9540379693749994E-7</v>
      </c>
      <c r="CS116" s="10">
        <f>3/24000000*OO[[#This Row],[153 (08JUL1985 00:00:00)-Water Temperature (C)]]*OO[[#This Row],[95]]</f>
        <v>4.4812964916562498E-7</v>
      </c>
      <c r="CT116" s="10">
        <f>3/24000000*OO[[#This Row],[154 (08JUL1985 03:00:00)-Water Temperature (C)]]*OO[[#This Row],[96]]</f>
        <v>3.9295720888949998E-7</v>
      </c>
      <c r="CU116" s="10">
        <f>3/24000000*OO[[#This Row],[155 (08JUL1985 06:00:00)-Water Temperature (C)]]*OO[[#This Row],[97]]</f>
        <v>3.4472092840624993E-7</v>
      </c>
      <c r="CV116" s="10">
        <f>3/24000000*OO[[#This Row],[156 (08JUL1985 09:00:00)-Water Temperature (C)]]*OO[[#This Row],[98]]</f>
        <v>3.4156236752036247E-7</v>
      </c>
      <c r="CW116" s="10">
        <f>3/24000000*OO[[#This Row],[157 (08JUL1985 12:00:00)-Water Temperature (C)]]*OO[[#This Row],[99]]</f>
        <v>3.5439936307827502E-7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1.1144269473445226E-34</v>
      </c>
      <c r="F117" s="10">
        <f>3/24*OO[[#This Row],[62 (26JUN1985 15:00:00)-Water Temperature (C)]]*OO[[#This Row],[4]]/SUM(OO[4])</f>
        <v>5.3208249716890248E-24</v>
      </c>
      <c r="G117" s="10">
        <f>3/24*OO[[#This Row],[63 (26JUN1985 18:00:00)-Water Temperature (C)]]*OO[[#This Row],[5]]/SUM(OO[5])</f>
        <v>4.1902197310450118E-14</v>
      </c>
      <c r="H117" s="10">
        <f>3/24*OO[[#This Row],[64 (26JUN1985 21:00:00)-Water Temperature (C)]]*OO[[#This Row],[6]]/SUM(OO[6])</f>
        <v>8.6919931387729042E-8</v>
      </c>
      <c r="I117" s="10">
        <f>3/24*OO[[#This Row],[65 (27JUN1985 00:00:00)-Water Temperature (C)]]*OO[[#This Row],[7]]/SUM(OO[7])</f>
        <v>6.2600120798269286E-5</v>
      </c>
      <c r="J117" s="10">
        <f>3/24*OO[[#This Row],[66 (27JUN1985 03:00:00)-Water Temperature (C)]]*OO[[#This Row],[8]]/SUM(OO[8])</f>
        <v>2.4205888917174239E-3</v>
      </c>
      <c r="K117" s="10">
        <f>3/24*OO[[#This Row],[67 (27JUN1985 06:00:00)-Water Temperature (C)]]*OO[[#This Row],[9]]/SUM(OO[9])</f>
        <v>1.7700140737530894E-2</v>
      </c>
      <c r="L117" s="10">
        <f>3/24*OO[[#This Row],[68 (27JUN1985 09:00:00)-Water Temperature (C)]]*OO[[#This Row],[10]]/SUM(OO[10])</f>
        <v>4.8051801641535621E-2</v>
      </c>
      <c r="M117" s="10">
        <f>3/24*OO[[#This Row],[69 (27JUN1985 12:00:00)-Water Temperature (C)]]*OO[[#This Row],[11]]/SUM(OO[11])</f>
        <v>6.3529367184487998E-2</v>
      </c>
      <c r="N117" s="10">
        <f>3/24*OO[[#This Row],[70 (27JUN1985 15:00:00)-Water Temperature (C)]]*OO[[#This Row],[12]]/SUM(OO[12])</f>
        <v>4.6879369775429308E-2</v>
      </c>
      <c r="O117" s="10">
        <f>3/24*OO[[#This Row],[71 (27JUN1985 18:00:00)-Water Temperature (C)]]*OO[[#This Row],[13]]/SUM(OO[13])</f>
        <v>2.0980554372064249E-2</v>
      </c>
      <c r="P117" s="10">
        <f>3/24*OO[[#This Row],[72 (27JUN1985 21:00:00)-Water Temperature (C)]]*OO[[#This Row],[14]]/SUM(OO[14])</f>
        <v>6.1930398554884492E-3</v>
      </c>
      <c r="Q117" s="10">
        <f>3/24*OO[[#This Row],[73 (28JUN1985 00:00:00)-Water Temperature (C)]]*OO[[#This Row],[15]]/SUM(OO[15])</f>
        <v>1.4078320983461244E-3</v>
      </c>
      <c r="R117" s="10">
        <f>3/24*OO[[#This Row],[74 (28JUN1985 03:00:00)-Water Temperature (C)]]*OO[[#This Row],[16]]/SUM(OO[16])</f>
        <v>2.8869887436818316E-4</v>
      </c>
      <c r="S117" s="10">
        <f>3/24*OO[[#This Row],[75 (28JUN1985 06:00:00)-Water Temperature (C)]]*OO[[#This Row],[17]]/SUM(OO[17])</f>
        <v>6.5857415746376876E-5</v>
      </c>
      <c r="T117" s="10">
        <f>3/24*OO[[#This Row],[76 (28JUN1985 09:00:00)-Water Temperature (C)]]*OO[[#This Row],[18]]/SUM(OO[18])</f>
        <v>2.532022195548653E-5</v>
      </c>
      <c r="U117" s="10">
        <f>3/24*OO[[#This Row],[77 (28JUN1985 12:00:00)-Water Temperature (C)]]*OO[[#This Row],[19]]/SUM(OO[19])</f>
        <v>1.990721633870516E-5</v>
      </c>
      <c r="V117" s="10">
        <f>3/24000000*OO[[#This Row],[78 (28JUN1985 15:00:00)-Water Temperature (C)]]*OO[[#This Row],[20]]</f>
        <v>2.2881475876327496E-5</v>
      </c>
      <c r="W117" s="10">
        <f>3/24000000*OO[[#This Row],[79 (28JUN1985 18:00:00)-Water Temperature (C)]]*OO[[#This Row],[21]]</f>
        <v>2.6757166782769996E-5</v>
      </c>
      <c r="X117" s="10">
        <f>3/24000000*OO[[#This Row],[80 (28JUN1985 21:00:00)-Water Temperature (C)]]*OO[[#This Row],[22]]</f>
        <v>2.7546229130310002E-5</v>
      </c>
      <c r="Y117" s="10">
        <f>3/24000000*OO[[#This Row],[81 (29JUN1985 00:00:00)-Water Temperature (C)]]*OO[[#This Row],[23]]</f>
        <v>2.5723108637159999E-5</v>
      </c>
      <c r="Z117" s="10">
        <f>3/24000000*OO[[#This Row],[82 (29JUN1985 03:00:00)-Water Temperature (C)]]*OO[[#This Row],[24]]</f>
        <v>2.2180699571193751E-5</v>
      </c>
      <c r="AA117" s="10">
        <f>3/24000000*OO[[#This Row],[83 (29JUN1985 06:00:00)-Water Temperature (C)]]*OO[[#This Row],[25]]</f>
        <v>1.8719486261857499E-5</v>
      </c>
      <c r="AB117" s="10">
        <f>3/24000000*OO[[#This Row],[84 (29JUN1985 09:00:00)-Water Temperature (C)]]*OO[[#This Row],[26]]</f>
        <v>1.6939200984687499E-5</v>
      </c>
      <c r="AC117" s="10">
        <f>3/24000000*OO[[#This Row],[85 (29JUN1985 12:00:00)-Water Temperature (C)]]*OO[[#This Row],[27]]</f>
        <v>1.642429395271125E-5</v>
      </c>
      <c r="AD117" s="10">
        <f>3/24000000*OO[[#This Row],[86 (29JUN1985 15:00:00)-Water Temperature (C)]]*OO[[#This Row],[28]]</f>
        <v>1.6542517836262499E-5</v>
      </c>
      <c r="AE117" s="10">
        <f>3/24000000*OO[[#This Row],[88 (29JUN1985 21:00:00)-Water Temperature (C)]]*OO[[#This Row],[30]]</f>
        <v>1.2132711719572498E-5</v>
      </c>
      <c r="AF117" s="10">
        <f>3/24000000*OO[[#This Row],[88 (29JUN1985 21:00:00)-Water Temperature (C)]]*OO[[#This Row],[30]]</f>
        <v>1.2132711719572498E-5</v>
      </c>
      <c r="AG117" s="10">
        <f>3/24000000*OO[[#This Row],[89 (30JUN1985 00:00:00)-Water Temperature (C)]]*OO[[#This Row],[31]]</f>
        <v>8.4803963346350009E-6</v>
      </c>
      <c r="AH117" s="10">
        <f>3/24000000*OO[[#This Row],[90 (30JUN1985 03:00:00)-Water Temperature (C)]]*OO[[#This Row],[32]]</f>
        <v>5.9273486254700005E-6</v>
      </c>
      <c r="AI117" s="10">
        <f>3/24000000*OO[[#This Row],[91 (30JUN1985 06:00:00)-Water Temperature (C)]]*OO[[#This Row],[33]]</f>
        <v>4.4417435430374993E-6</v>
      </c>
      <c r="AJ117" s="10">
        <f>3/24000000*OO[[#This Row],[92 (30JUN1985 09:00:00)-Water Temperature (C)]]*OO[[#This Row],[34]]</f>
        <v>3.94027811262625E-6</v>
      </c>
      <c r="AK117" s="10">
        <f>3/24000000*OO[[#This Row],[93 (30JUN1985 12:00:00)-Water Temperature (C)]]*OO[[#This Row],[35]]</f>
        <v>4.0033396184374999E-6</v>
      </c>
      <c r="AL117" s="10">
        <f>3/24000000*OO[[#This Row],[94 (30JUN1985 15:00:00)-Water Temperature (C)]]*OO[[#This Row],[36]]</f>
        <v>4.3827134939656253E-6</v>
      </c>
      <c r="AM117" s="10">
        <f>3/24000000*OO[[#This Row],[95 (30JUN1985 18:00:00)-Water Temperature (C)]]*OO[[#This Row],[37]]</f>
        <v>4.6473821941762499E-6</v>
      </c>
      <c r="AN117" s="10">
        <f>3/24000000*OO[[#This Row],[96 (30JUN1985 21:00:00)-Water Temperature (C)]]*OO[[#This Row],[38]]</f>
        <v>4.4479225228653741E-6</v>
      </c>
      <c r="AO117" s="10">
        <f>3/24000000*OO[[#This Row],[97 (01JUL1985 00:00:00)-Water Temperature (C)]]*OO[[#This Row],[39]]</f>
        <v>3.9757069130612497E-6</v>
      </c>
      <c r="AP117" s="10">
        <f>3/24000000*OO[[#This Row],[98 (01JUL1985 03:00:00)-Water Temperature (C)]]*OO[[#This Row],[40]]</f>
        <v>3.4046844403321247E-6</v>
      </c>
      <c r="AQ117" s="10">
        <f>3/24000000*OO[[#This Row],[99 (01JUL1985 06:00:00)-Water Temperature (C)]]*OO[[#This Row],[41]]</f>
        <v>2.8926011254192498E-6</v>
      </c>
      <c r="AR117" s="10">
        <f>3/24000000*OO[[#This Row],[100 (01JUL1985 09:00:00)-Water Temperature (C)]]*OO[[#This Row],[42]]</f>
        <v>2.6900591885514994E-6</v>
      </c>
      <c r="AS117" s="10">
        <f>3/24000000*OO[[#This Row],[101 (01JUL1985 12:00:00)-Water Temperature (C)]]*OO[[#This Row],[43]]</f>
        <v>2.6843120842837493E-6</v>
      </c>
      <c r="AT117" s="10">
        <f>3/24000000*OO[[#This Row],[102 (01JUL1985 15:00:00)-Water Temperature (C)]]*OO[[#This Row],[44]]</f>
        <v>2.7423472685422497E-6</v>
      </c>
      <c r="AU117" s="10">
        <f>3/24000000*OO[[#This Row],[103 (01JUL1985 18:00:00)-Water Temperature (C)]]*OO[[#This Row],[45]]</f>
        <v>2.6789221487535004E-6</v>
      </c>
      <c r="AV117" s="10">
        <f>3/24000000*OO[[#This Row],[104 (01JUL1985 21:00:00)-Water Temperature (C)]]*OO[[#This Row],[46]]</f>
        <v>2.50390127123825E-6</v>
      </c>
      <c r="AW117" s="10">
        <f>3/24000000*OO[[#This Row],[105 (02JUL1985 00:00:00)-Water Temperature (C)]]*OO[[#This Row],[47]]</f>
        <v>2.2462253280099998E-6</v>
      </c>
      <c r="AX117" s="10">
        <f>3/24000000*OO[[#This Row],[106 (02JUL1985 03:00:00)-Water Temperature (C)]]*OO[[#This Row],[48]]</f>
        <v>1.9776203175099996E-6</v>
      </c>
      <c r="AY117" s="10">
        <f>3/24000000*OO[[#This Row],[107 (02JUL1985 06:00:00)-Water Temperature (C)]]*OO[[#This Row],[49]]</f>
        <v>1.7265675172598749E-6</v>
      </c>
      <c r="AZ117" s="10">
        <f>3/24000000*OO[[#This Row],[108 (02JUL1985 09:00:00)-Water Temperature (C)]]*OO[[#This Row],[50]]</f>
        <v>1.6354883975883747E-6</v>
      </c>
      <c r="BA117" s="10">
        <f>3/24000000*OO[[#This Row],[109 (02JUL1985 12:00:00)-Water Temperature (C)]]*OO[[#This Row],[51]]</f>
        <v>1.6553447414576251E-6</v>
      </c>
      <c r="BB117" s="10">
        <f>3/24000000*OO[[#This Row],[110 (02JUL1985 15:00:00)-Water Temperature (C)]]*OO[[#This Row],[52]]</f>
        <v>1.7589930195943749E-6</v>
      </c>
      <c r="BC117" s="10">
        <f>3/24000000*OO[[#This Row],[111 (02JUL1985 18:00:00)-Water Temperature (C)]]*OO[[#This Row],[53]]</f>
        <v>1.8240334093799997E-6</v>
      </c>
      <c r="BD117" s="10">
        <f>3/24000000*OO[[#This Row],[112 (02JUL1985 21:00:00)-Water Temperature (C)]]*OO[[#This Row],[54]]</f>
        <v>1.710121536708E-6</v>
      </c>
      <c r="BE117" s="10">
        <f>3/24000000*OO[[#This Row],[113 (03JUL1985 00:00:00)-Water Temperature (C)]]*OO[[#This Row],[55]]</f>
        <v>1.5247103866799999E-6</v>
      </c>
      <c r="BF117" s="10">
        <f>3/24000000*OO[[#This Row],[114 (03JUL1985 03:00:00)-Water Temperature (C)]]*OO[[#This Row],[56]]</f>
        <v>1.3269428695696249E-6</v>
      </c>
      <c r="BG117" s="10">
        <f>3/24000000*OO[[#This Row],[115 (03JUL1985 06:00:00)-Water Temperature (C)]]*OO[[#This Row],[57]]</f>
        <v>1.1927461145419999E-6</v>
      </c>
      <c r="BH117" s="10">
        <f>3/24000000*OO[[#This Row],[116 (03JUL1985 09:00:00)-Water Temperature (C)]]*OO[[#This Row],[58]]</f>
        <v>1.234468341183E-6</v>
      </c>
      <c r="BI117" s="10">
        <f>3/24000000*OO[[#This Row],[117 (03JUL1985 12:00:00)-Water Temperature (C)]]*OO[[#This Row],[59]]</f>
        <v>1.4268180767921249E-6</v>
      </c>
      <c r="BJ117" s="10">
        <f>3/24000000*OO[[#This Row],[118 (03JUL1985 15:00:00)-Water Temperature (C)]]*OO[[#This Row],[60]]</f>
        <v>1.6566930478335001E-6</v>
      </c>
      <c r="BK117" s="10">
        <f>3/24000000*OO[[#This Row],[119 (03JUL1985 18:00:00)-Water Temperature (C)]]*OO[[#This Row],[61]]</f>
        <v>1.7499457953343749E-6</v>
      </c>
      <c r="BL117" s="10">
        <f>3/24000000*OO[[#This Row],[120 (03JUL1985 21:00:00)-Water Temperature (C)]]*OO[[#This Row],[62]]</f>
        <v>1.6613971143179999E-6</v>
      </c>
      <c r="BM117" s="10">
        <f>3/24000000*OO[[#This Row],[121 (04JUL1985 00:00:00)-Water Temperature (C)]]*OO[[#This Row],[63]]</f>
        <v>1.4692890503899997E-6</v>
      </c>
      <c r="BN117" s="10">
        <f>3/24000000*OO[[#This Row],[122 (04JUL1985 03:00:00)-Water Temperature (C)]]*OO[[#This Row],[64]]</f>
        <v>1.26963586272125E-6</v>
      </c>
      <c r="BO117" s="10">
        <f>3/24000000*OO[[#This Row],[123 (04JUL1985 06:00:00)-Water Temperature (C)]]*OO[[#This Row],[65]]</f>
        <v>1.1345272898774998E-6</v>
      </c>
      <c r="BP117" s="10">
        <f>3/24000000*OO[[#This Row],[124 (04JUL1985 09:00:00)-Water Temperature (C)]]*OO[[#This Row],[66]]</f>
        <v>1.130292776019625E-6</v>
      </c>
      <c r="BQ117" s="10">
        <f>3/24000000*OO[[#This Row],[125 (04JUL1985 12:00:00)-Water Temperature (C)]]*OO[[#This Row],[67]]</f>
        <v>1.1547873191399999E-6</v>
      </c>
      <c r="BR117" s="10">
        <f>3/24000000*OO[[#This Row],[126 (04JUL1985 15:00:00)-Water Temperature (C)]]*OO[[#This Row],[68]]</f>
        <v>1.1343963495685E-6</v>
      </c>
      <c r="BS117" s="10">
        <f>3/24000000*OO[[#This Row],[127 (04JUL1985 18:00:00)-Water Temperature (C)]]*OO[[#This Row],[69]]</f>
        <v>1.0778191742396247E-6</v>
      </c>
      <c r="BT117" s="10">
        <f>3/24000000*OO[[#This Row],[128 (04JUL1985 21:00:00)-Water Temperature (C)]]*OO[[#This Row],[70]]</f>
        <v>1.0005764182959999E-6</v>
      </c>
      <c r="BU117" s="10">
        <f>3/24000000*OO[[#This Row],[129 (05JUL1985 00:00:00)-Water Temperature (C)]]*OO[[#This Row],[71]]</f>
        <v>9.0686611862874998E-7</v>
      </c>
      <c r="BV117" s="10">
        <f>3/24000000*OO[[#This Row],[130 (05JUL1985 03:00:00)-Water Temperature (C)]]*OO[[#This Row],[72]]</f>
        <v>7.9868917685749993E-7</v>
      </c>
      <c r="BW117" s="10">
        <f>3/24000000*OO[[#This Row],[131 (05JUL1985 06:00:00)-Water Temperature (C)]]*OO[[#This Row],[73]]</f>
        <v>6.7658237905349991E-7</v>
      </c>
      <c r="BX117" s="10">
        <f>3/24000000*OO[[#This Row],[132 (05JUL1985 09:00:00)-Water Temperature (C)]]*OO[[#This Row],[74]]</f>
        <v>6.136001145364999E-7</v>
      </c>
      <c r="BY117" s="10">
        <f>3/24000000*OO[[#This Row],[133 (05JUL1985 12:00:00)-Water Temperature (C)]]*OO[[#This Row],[75]]</f>
        <v>6.6552866282324987E-7</v>
      </c>
      <c r="BZ117" s="10">
        <f>3/24000000*OO[[#This Row],[134 (05JUL1985 15:00:00)-Water Temperature (C)]]*OO[[#This Row],[76]]</f>
        <v>7.9764922680449998E-7</v>
      </c>
      <c r="CA117" s="10">
        <f>3/24000000*OO[[#This Row],[135 (05JUL1985 18:00:00)-Water Temperature (C)]]*OO[[#This Row],[77]]</f>
        <v>8.817994808374999E-7</v>
      </c>
      <c r="CB117" s="10">
        <f>3/24000000*OO[[#This Row],[136 (05JUL1985 21:00:00)-Water Temperature (C)]]*OO[[#This Row],[78]]</f>
        <v>8.46380742675E-7</v>
      </c>
      <c r="CC117" s="10">
        <f>3/24000000*OO[[#This Row],[137 (06JUL1985 00:00:00)-Water Temperature (C)]]*OO[[#This Row],[79]]</f>
        <v>7.4109372672062492E-7</v>
      </c>
      <c r="CD117" s="10">
        <f>3/24000000*OO[[#This Row],[138 (06JUL1985 03:00:00)-Water Temperature (C)]]*OO[[#This Row],[80]]</f>
        <v>6.3538011355499986E-7</v>
      </c>
      <c r="CE117" s="10">
        <f>3/24000000*OO[[#This Row],[139 (06JUL1985 06:00:00)-Water Temperature (C)]]*OO[[#This Row],[81]]</f>
        <v>5.7746761207199993E-7</v>
      </c>
      <c r="CF117" s="10">
        <f>3/24000000*OO[[#This Row],[140 (06JUL1985 09:00:00)-Water Temperature (C)]]*OO[[#This Row],[82]]</f>
        <v>5.93093032756E-7</v>
      </c>
      <c r="CG117" s="10">
        <f>3/24000000*OO[[#This Row],[141 (06JUL1985 12:00:00)-Water Temperature (C)]]*OO[[#This Row],[83]]</f>
        <v>6.3912303329637499E-7</v>
      </c>
      <c r="CH117" s="10">
        <f>3/24000000*OO[[#This Row],[142 (06JUL1985 15:00:00)-Water Temperature (C)]]*OO[[#This Row],[84]]</f>
        <v>6.6251110845375001E-7</v>
      </c>
      <c r="CI117" s="10">
        <f>3/24000000*OO[[#This Row],[143 (06JUL1985 18:00:00)-Water Temperature (C)]]*OO[[#This Row],[85]]</f>
        <v>6.6310349177187499E-7</v>
      </c>
      <c r="CJ117" s="10">
        <f>3/24000000*OO[[#This Row],[144 (06JUL1985 21:00:00)-Water Temperature (C)]]*OO[[#This Row],[86]]</f>
        <v>6.3467090524024984E-7</v>
      </c>
      <c r="CK117" s="10">
        <f>3/24000000*OO[[#This Row],[145 (07JUL1985 00:00:00)-Water Temperature (C)]]*OO[[#This Row],[87]]</f>
        <v>5.7266837442750005E-7</v>
      </c>
      <c r="CL117" s="10">
        <f>3/24000000*OO[[#This Row],[146 (07JUL1985 03:00:00)-Water Temperature (C)]]*OO[[#This Row],[88]]</f>
        <v>5.0182239428474985E-7</v>
      </c>
      <c r="CM117" s="10">
        <f>3/24000000*OO[[#This Row],[147 (07JUL1985 06:00:00)-Water Temperature (C)]]*OO[[#This Row],[89]]</f>
        <v>4.2579824685599996E-7</v>
      </c>
      <c r="CN117" s="10">
        <f>3/24000000*OO[[#This Row],[148 (07JUL1985 09:00:00)-Water Temperature (C)]]*OO[[#This Row],[90]]</f>
        <v>3.8201973951487494E-7</v>
      </c>
      <c r="CO117" s="10">
        <f>3/24000000*OO[[#This Row],[149 (07JUL1985 12:00:00)-Water Temperature (C)]]*OO[[#This Row],[91]]</f>
        <v>3.6813678204799997E-7</v>
      </c>
      <c r="CP117" s="10">
        <f>3/24000000*OO[[#This Row],[150 (07JUL1985 15:00:00)-Water Temperature (C)]]*OO[[#This Row],[92]]</f>
        <v>3.8840730398924997E-7</v>
      </c>
      <c r="CQ117" s="10">
        <f>3/24000000*OO[[#This Row],[151 (07JUL1985 18:00:00)-Water Temperature (C)]]*OO[[#This Row],[93]]</f>
        <v>4.2568524796199995E-7</v>
      </c>
      <c r="CR117" s="10">
        <f>3/24000000*OO[[#This Row],[152 (07JUL1985 21:00:00)-Water Temperature (C)]]*OO[[#This Row],[94]]</f>
        <v>4.3107448080000002E-7</v>
      </c>
      <c r="CS117" s="10">
        <f>3/24000000*OO[[#This Row],[153 (08JUL1985 00:00:00)-Water Temperature (C)]]*OO[[#This Row],[95]]</f>
        <v>3.9068903634279996E-7</v>
      </c>
      <c r="CT117" s="10">
        <f>3/24000000*OO[[#This Row],[154 (08JUL1985 03:00:00)-Water Temperature (C)]]*OO[[#This Row],[96]]</f>
        <v>3.4323694526329996E-7</v>
      </c>
      <c r="CU117" s="10">
        <f>3/24000000*OO[[#This Row],[155 (08JUL1985 06:00:00)-Water Temperature (C)]]*OO[[#This Row],[97]]</f>
        <v>3.0083457165346251E-7</v>
      </c>
      <c r="CV117" s="10">
        <f>3/24000000*OO[[#This Row],[156 (08JUL1985 09:00:00)-Water Temperature (C)]]*OO[[#This Row],[98]]</f>
        <v>2.9660788730494998E-7</v>
      </c>
      <c r="CW117" s="10">
        <f>3/24000000*OO[[#This Row],[157 (08JUL1985 12:00:00)-Water Temperature (C)]]*OO[[#This Row],[99]]</f>
        <v>3.0718109493090003E-7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1.4794123202503427E-35</v>
      </c>
      <c r="F118" s="10">
        <f>3/24*OO[[#This Row],[62 (26JUN1985 15:00:00)-Water Temperature (C)]]*OO[[#This Row],[4]]/SUM(OO[4])</f>
        <v>1.0254733284190457E-24</v>
      </c>
      <c r="G118" s="10">
        <f>3/24*OO[[#This Row],[63 (26JUN1985 18:00:00)-Water Temperature (C)]]*OO[[#This Row],[5]]/SUM(OO[5])</f>
        <v>1.0920436127248606E-14</v>
      </c>
      <c r="H118" s="10">
        <f>3/24*OO[[#This Row],[64 (26JUN1985 21:00:00)-Water Temperature (C)]]*OO[[#This Row],[6]]/SUM(OO[6])</f>
        <v>4.362585626099338E-8</v>
      </c>
      <c r="I118" s="10">
        <f>3/24*OO[[#This Row],[65 (27JUN1985 00:00:00)-Water Temperature (C)]]*OO[[#This Row],[7]]/SUM(OO[7])</f>
        <v>4.0247288718635706E-5</v>
      </c>
      <c r="J118" s="10">
        <f>3/24*OO[[#This Row],[66 (27JUN1985 03:00:00)-Water Temperature (C)]]*OO[[#This Row],[8]]/SUM(OO[8])</f>
        <v>1.7934301742330192E-3</v>
      </c>
      <c r="K118" s="10">
        <f>3/24*OO[[#This Row],[67 (27JUN1985 06:00:00)-Water Temperature (C)]]*OO[[#This Row],[9]]/SUM(OO[9])</f>
        <v>1.4462085737956903E-2</v>
      </c>
      <c r="L118" s="10">
        <f>3/24*OO[[#This Row],[68 (27JUN1985 09:00:00)-Water Temperature (C)]]*OO[[#This Row],[10]]/SUM(OO[10])</f>
        <v>4.2144777021462486E-2</v>
      </c>
      <c r="M118" s="10">
        <f>3/24*OO[[#This Row],[69 (27JUN1985 12:00:00)-Water Temperature (C)]]*OO[[#This Row],[11]]/SUM(OO[11])</f>
        <v>5.8857371740775766E-2</v>
      </c>
      <c r="N118" s="10">
        <f>3/24*OO[[#This Row],[70 (27JUN1985 15:00:00)-Water Temperature (C)]]*OO[[#This Row],[12]]/SUM(OO[12])</f>
        <v>4.5371899991530927E-2</v>
      </c>
      <c r="O118" s="10">
        <f>3/24*OO[[#This Row],[71 (27JUN1985 18:00:00)-Water Temperature (C)]]*OO[[#This Row],[13]]/SUM(OO[13])</f>
        <v>2.1039695524348461E-2</v>
      </c>
      <c r="P118" s="10">
        <f>3/24*OO[[#This Row],[72 (27JUN1985 21:00:00)-Water Temperature (C)]]*OO[[#This Row],[14]]/SUM(OO[14])</f>
        <v>6.366260142536365E-3</v>
      </c>
      <c r="Q118" s="10">
        <f>3/24*OO[[#This Row],[73 (28JUN1985 00:00:00)-Water Temperature (C)]]*OO[[#This Row],[15]]/SUM(OO[15])</f>
        <v>1.4699535194592085E-3</v>
      </c>
      <c r="R118" s="10">
        <f>3/24*OO[[#This Row],[74 (28JUN1985 03:00:00)-Water Temperature (C)]]*OO[[#This Row],[16]]/SUM(OO[16])</f>
        <v>3.02454354630066E-4</v>
      </c>
      <c r="S118" s="10">
        <f>3/24*OO[[#This Row],[75 (28JUN1985 06:00:00)-Water Temperature (C)]]*OO[[#This Row],[17]]/SUM(OO[17])</f>
        <v>6.7544519182918068E-5</v>
      </c>
      <c r="T118" s="10">
        <f>3/24*OO[[#This Row],[76 (28JUN1985 09:00:00)-Water Temperature (C)]]*OO[[#This Row],[18]]/SUM(OO[18])</f>
        <v>2.4503165035306583E-5</v>
      </c>
      <c r="U118" s="10">
        <f>3/24*OO[[#This Row],[77 (28JUN1985 12:00:00)-Water Temperature (C)]]*OO[[#This Row],[19]]/SUM(OO[19])</f>
        <v>1.8157931792070307E-5</v>
      </c>
      <c r="V118" s="10">
        <f>3/24000000*OO[[#This Row],[78 (28JUN1985 15:00:00)-Water Temperature (C)]]*OO[[#This Row],[20]]</f>
        <v>2.0504436922847497E-5</v>
      </c>
      <c r="W118" s="10">
        <f>3/24000000*OO[[#This Row],[79 (28JUN1985 18:00:00)-Water Temperature (C)]]*OO[[#This Row],[21]]</f>
        <v>2.3993332893756247E-5</v>
      </c>
      <c r="X118" s="10">
        <f>3/24000000*OO[[#This Row],[80 (28JUN1985 21:00:00)-Water Temperature (C)]]*OO[[#This Row],[22]]</f>
        <v>2.4864197803706253E-5</v>
      </c>
      <c r="Y118" s="10">
        <f>3/24000000*OO[[#This Row],[81 (29JUN1985 00:00:00)-Water Temperature (C)]]*OO[[#This Row],[23]]</f>
        <v>2.332320664821875E-5</v>
      </c>
      <c r="Z118" s="10">
        <f>3/24000000*OO[[#This Row],[82 (29JUN1985 03:00:00)-Water Temperature (C)]]*OO[[#This Row],[24]]</f>
        <v>2.0203948573278749E-5</v>
      </c>
      <c r="AA118" s="10">
        <f>3/24000000*OO[[#This Row],[83 (29JUN1985 06:00:00)-Water Temperature (C)]]*OO[[#This Row],[25]]</f>
        <v>1.7076048382200001E-5</v>
      </c>
      <c r="AB118" s="10">
        <f>3/24000000*OO[[#This Row],[84 (29JUN1985 09:00:00)-Water Temperature (C)]]*OO[[#This Row],[26]]</f>
        <v>1.54559421291075E-5</v>
      </c>
      <c r="AC118" s="10">
        <f>3/24000000*OO[[#This Row],[85 (29JUN1985 12:00:00)-Water Temperature (C)]]*OO[[#This Row],[27]]</f>
        <v>1.5005298397064996E-5</v>
      </c>
      <c r="AD118" s="10">
        <f>3/24000000*OO[[#This Row],[86 (29JUN1985 15:00:00)-Water Temperature (C)]]*OO[[#This Row],[28]]</f>
        <v>1.5168459693250001E-5</v>
      </c>
      <c r="AE118" s="10">
        <f>3/24000000*OO[[#This Row],[88 (29JUN1985 21:00:00)-Water Temperature (C)]]*OO[[#This Row],[30]]</f>
        <v>1.1196940319823749E-5</v>
      </c>
      <c r="AF118" s="10">
        <f>3/24000000*OO[[#This Row],[88 (29JUN1985 21:00:00)-Water Temperature (C)]]*OO[[#This Row],[30]]</f>
        <v>1.1196940319823749E-5</v>
      </c>
      <c r="AG118" s="10">
        <f>3/24000000*OO[[#This Row],[89 (30JUN1985 00:00:00)-Water Temperature (C)]]*OO[[#This Row],[31]]</f>
        <v>7.8364755650999995E-6</v>
      </c>
      <c r="AH118" s="10">
        <f>3/24000000*OO[[#This Row],[90 (30JUN1985 03:00:00)-Water Temperature (C)]]*OO[[#This Row],[32]]</f>
        <v>5.4666326845E-6</v>
      </c>
      <c r="AI118" s="10">
        <f>3/24000000*OO[[#This Row],[91 (30JUN1985 06:00:00)-Water Temperature (C)]]*OO[[#This Row],[33]]</f>
        <v>4.0621691715800006E-6</v>
      </c>
      <c r="AJ118" s="10">
        <f>3/24000000*OO[[#This Row],[92 (30JUN1985 09:00:00)-Water Temperature (C)]]*OO[[#This Row],[34]]</f>
        <v>3.5638113638399999E-6</v>
      </c>
      <c r="AK118" s="10">
        <f>3/24000000*OO[[#This Row],[93 (30JUN1985 12:00:00)-Water Temperature (C)]]*OO[[#This Row],[35]]</f>
        <v>3.61213686895425E-6</v>
      </c>
      <c r="AL118" s="10">
        <f>3/24000000*OO[[#This Row],[94 (30JUN1985 15:00:00)-Water Temperature (C)]]*OO[[#This Row],[36]]</f>
        <v>3.9564822709763745E-6</v>
      </c>
      <c r="AM118" s="10">
        <f>3/24000000*OO[[#This Row],[95 (30JUN1985 18:00:00)-Water Temperature (C)]]*OO[[#This Row],[37]]</f>
        <v>4.1935592196944996E-6</v>
      </c>
      <c r="AN118" s="10">
        <f>3/24000000*OO[[#This Row],[96 (30JUN1985 21:00:00)-Water Temperature (C)]]*OO[[#This Row],[38]]</f>
        <v>4.0118865576911246E-6</v>
      </c>
      <c r="AO118" s="10">
        <f>3/24000000*OO[[#This Row],[97 (01JUL1985 00:00:00)-Water Temperature (C)]]*OO[[#This Row],[39]]</f>
        <v>3.5972052357640001E-6</v>
      </c>
      <c r="AP118" s="10">
        <f>3/24000000*OO[[#This Row],[98 (01JUL1985 03:00:00)-Water Temperature (C)]]*OO[[#This Row],[40]]</f>
        <v>3.0911954074349994E-6</v>
      </c>
      <c r="AQ118" s="10">
        <f>3/24000000*OO[[#This Row],[99 (01JUL1985 06:00:00)-Water Temperature (C)]]*OO[[#This Row],[41]]</f>
        <v>2.6272178481412503E-6</v>
      </c>
      <c r="AR118" s="10">
        <f>3/24000000*OO[[#This Row],[100 (01JUL1985 09:00:00)-Water Temperature (C)]]*OO[[#This Row],[42]]</f>
        <v>2.4338213025693746E-6</v>
      </c>
      <c r="AS118" s="10">
        <f>3/24000000*OO[[#This Row],[101 (01JUL1985 12:00:00)-Water Temperature (C)]]*OO[[#This Row],[43]]</f>
        <v>2.4233578863074995E-6</v>
      </c>
      <c r="AT118" s="10">
        <f>3/24000000*OO[[#This Row],[102 (01JUL1985 15:00:00)-Water Temperature (C)]]*OO[[#This Row],[44]]</f>
        <v>2.4735935538055001E-6</v>
      </c>
      <c r="AU118" s="10">
        <f>3/24000000*OO[[#This Row],[103 (01JUL1985 18:00:00)-Water Temperature (C)]]*OO[[#This Row],[45]]</f>
        <v>2.4170104479037496E-6</v>
      </c>
      <c r="AV118" s="10">
        <f>3/24000000*OO[[#This Row],[104 (01JUL1985 21:00:00)-Water Temperature (C)]]*OO[[#This Row],[46]]</f>
        <v>2.2602490153949994E-6</v>
      </c>
      <c r="AW118" s="10">
        <f>3/24000000*OO[[#This Row],[105 (02JUL1985 00:00:00)-Water Temperature (C)]]*OO[[#This Row],[47]]</f>
        <v>2.0299606478999997E-6</v>
      </c>
      <c r="AX118" s="10">
        <f>3/24000000*OO[[#This Row],[106 (02JUL1985 03:00:00)-Water Temperature (C)]]*OO[[#This Row],[48]]</f>
        <v>1.7901155056699999E-6</v>
      </c>
      <c r="AY118" s="10">
        <f>3/24000000*OO[[#This Row],[107 (02JUL1985 06:00:00)-Water Temperature (C)]]*OO[[#This Row],[49]]</f>
        <v>1.5662649130855E-6</v>
      </c>
      <c r="AZ118" s="10">
        <f>3/24000000*OO[[#This Row],[108 (02JUL1985 09:00:00)-Water Temperature (C)]]*OO[[#This Row],[50]]</f>
        <v>1.484289519394E-6</v>
      </c>
      <c r="BA118" s="10">
        <f>3/24000000*OO[[#This Row],[109 (02JUL1985 12:00:00)-Water Temperature (C)]]*OO[[#This Row],[51]]</f>
        <v>1.498162692132E-6</v>
      </c>
      <c r="BB118" s="10">
        <f>3/24000000*OO[[#This Row],[110 (02JUL1985 15:00:00)-Water Temperature (C)]]*OO[[#This Row],[52]]</f>
        <v>1.5893341401649998E-6</v>
      </c>
      <c r="BC118" s="10">
        <f>3/24000000*OO[[#This Row],[111 (02JUL1985 18:00:00)-Water Temperature (C)]]*OO[[#This Row],[53]]</f>
        <v>1.6461485088000002E-6</v>
      </c>
      <c r="BD118" s="10">
        <f>3/24000000*OO[[#This Row],[112 (02JUL1985 21:00:00)-Water Temperature (C)]]*OO[[#This Row],[54]]</f>
        <v>1.5449670143614999E-6</v>
      </c>
      <c r="BE118" s="10">
        <f>3/24000000*OO[[#This Row],[113 (03JUL1985 00:00:00)-Water Temperature (C)]]*OO[[#This Row],[55]]</f>
        <v>1.3798314917119999E-6</v>
      </c>
      <c r="BF118" s="10">
        <f>3/24000000*OO[[#This Row],[114 (03JUL1985 03:00:00)-Water Temperature (C)]]*OO[[#This Row],[56]]</f>
        <v>1.2021136187016249E-6</v>
      </c>
      <c r="BG118" s="10">
        <f>3/24000000*OO[[#This Row],[115 (03JUL1985 06:00:00)-Water Temperature (C)]]*OO[[#This Row],[57]]</f>
        <v>1.0777847957105E-6</v>
      </c>
      <c r="BH118" s="10">
        <f>3/24000000*OO[[#This Row],[116 (03JUL1985 09:00:00)-Water Temperature (C)]]*OO[[#This Row],[58]]</f>
        <v>1.112671141015625E-6</v>
      </c>
      <c r="BI118" s="10">
        <f>3/24000000*OO[[#This Row],[117 (03JUL1985 12:00:00)-Water Temperature (C)]]*OO[[#This Row],[59]]</f>
        <v>1.2857023992607499E-6</v>
      </c>
      <c r="BJ118" s="10">
        <f>3/24000000*OO[[#This Row],[118 (03JUL1985 15:00:00)-Water Temperature (C)]]*OO[[#This Row],[60]]</f>
        <v>1.4922159764770001E-6</v>
      </c>
      <c r="BK118" s="10">
        <f>3/24000000*OO[[#This Row],[119 (03JUL1985 18:00:00)-Water Temperature (C)]]*OO[[#This Row],[61]]</f>
        <v>1.5764972155345E-6</v>
      </c>
      <c r="BL118" s="10">
        <f>3/24000000*OO[[#This Row],[120 (03JUL1985 21:00:00)-Water Temperature (C)]]*OO[[#This Row],[62]]</f>
        <v>1.499936227232E-6</v>
      </c>
      <c r="BM118" s="10">
        <f>3/24000000*OO[[#This Row],[121 (04JUL1985 00:00:00)-Water Temperature (C)]]*OO[[#This Row],[63]]</f>
        <v>1.3308454937012501E-6</v>
      </c>
      <c r="BN118" s="10">
        <f>3/24000000*OO[[#This Row],[122 (04JUL1985 03:00:00)-Water Temperature (C)]]*OO[[#This Row],[64]]</f>
        <v>1.150217970624E-6</v>
      </c>
      <c r="BO118" s="10">
        <f>3/24000000*OO[[#This Row],[123 (04JUL1985 06:00:00)-Water Temperature (C)]]*OO[[#This Row],[65]]</f>
        <v>1.024115220253125E-6</v>
      </c>
      <c r="BP118" s="10">
        <f>3/24000000*OO[[#This Row],[124 (04JUL1985 09:00:00)-Water Temperature (C)]]*OO[[#This Row],[66]]</f>
        <v>1.01741021889E-6</v>
      </c>
      <c r="BQ118" s="10">
        <f>3/24000000*OO[[#This Row],[125 (04JUL1985 12:00:00)-Water Temperature (C)]]*OO[[#This Row],[67]]</f>
        <v>1.0379463950665E-6</v>
      </c>
      <c r="BR118" s="10">
        <f>3/24000000*OO[[#This Row],[126 (04JUL1985 15:00:00)-Water Temperature (C)]]*OO[[#This Row],[68]]</f>
        <v>1.020074585198625E-6</v>
      </c>
      <c r="BS118" s="10">
        <f>3/24000000*OO[[#This Row],[127 (04JUL1985 18:00:00)-Water Temperature (C)]]*OO[[#This Row],[69]]</f>
        <v>9.7105174068750018E-7</v>
      </c>
      <c r="BT118" s="10">
        <f>3/24000000*OO[[#This Row],[128 (04JUL1985 21:00:00)-Water Temperature (C)]]*OO[[#This Row],[70]]</f>
        <v>9.0316092783874994E-7</v>
      </c>
      <c r="BU118" s="10">
        <f>3/24000000*OO[[#This Row],[129 (05JUL1985 00:00:00)-Water Temperature (C)]]*OO[[#This Row],[71]]</f>
        <v>8.1943391002499988E-7</v>
      </c>
      <c r="BV118" s="10">
        <f>3/24000000*OO[[#This Row],[130 (05JUL1985 03:00:00)-Water Temperature (C)]]*OO[[#This Row],[72]]</f>
        <v>7.2387335208749985E-7</v>
      </c>
      <c r="BW118" s="10">
        <f>3/24000000*OO[[#This Row],[131 (05JUL1985 06:00:00)-Water Temperature (C)]]*OO[[#This Row],[73]]</f>
        <v>6.1562972817899991E-7</v>
      </c>
      <c r="BX118" s="10">
        <f>3/24000000*OO[[#This Row],[132 (05JUL1985 09:00:00)-Water Temperature (C)]]*OO[[#This Row],[74]]</f>
        <v>5.5893571954200001E-7</v>
      </c>
      <c r="BY118" s="10">
        <f>3/24000000*OO[[#This Row],[133 (05JUL1985 12:00:00)-Water Temperature (C)]]*OO[[#This Row],[75]]</f>
        <v>6.0402570828599997E-7</v>
      </c>
      <c r="BZ118" s="10">
        <f>3/24000000*OO[[#This Row],[134 (05JUL1985 15:00:00)-Water Temperature (C)]]*OO[[#This Row],[76]]</f>
        <v>7.2026052271399992E-7</v>
      </c>
      <c r="CA118" s="10">
        <f>3/24000000*OO[[#This Row],[135 (05JUL1985 18:00:00)-Water Temperature (C)]]*OO[[#This Row],[77]]</f>
        <v>7.9441765760625003E-7</v>
      </c>
      <c r="CB118" s="10">
        <f>3/24000000*OO[[#This Row],[136 (05JUL1985 21:00:00)-Water Temperature (C)]]*OO[[#This Row],[78]]</f>
        <v>7.63779266582E-7</v>
      </c>
      <c r="CC118" s="10">
        <f>3/24000000*OO[[#This Row],[137 (06JUL1985 00:00:00)-Water Temperature (C)]]*OO[[#This Row],[79]]</f>
        <v>6.7161448626449979E-7</v>
      </c>
      <c r="CD118" s="10">
        <f>3/24000000*OO[[#This Row],[138 (06JUL1985 03:00:00)-Water Temperature (C)]]*OO[[#This Row],[80]]</f>
        <v>5.7570817950250004E-7</v>
      </c>
      <c r="CE118" s="10">
        <f>3/24000000*OO[[#This Row],[139 (06JUL1985 06:00:00)-Water Temperature (C)]]*OO[[#This Row],[81]]</f>
        <v>5.1946410914899997E-7</v>
      </c>
      <c r="CF118" s="10">
        <f>3/24000000*OO[[#This Row],[140 (06JUL1985 09:00:00)-Water Temperature (C)]]*OO[[#This Row],[82]]</f>
        <v>5.3122228627500009E-7</v>
      </c>
      <c r="CG118" s="10">
        <f>3/24000000*OO[[#This Row],[141 (06JUL1985 12:00:00)-Water Temperature (C)]]*OO[[#This Row],[83]]</f>
        <v>5.7332108452500004E-7</v>
      </c>
      <c r="CH118" s="10">
        <f>3/24000000*OO[[#This Row],[142 (06JUL1985 15:00:00)-Water Temperature (C)]]*OO[[#This Row],[84]]</f>
        <v>5.9501706933237499E-7</v>
      </c>
      <c r="CI118" s="10">
        <f>3/24000000*OO[[#This Row],[143 (06JUL1985 18:00:00)-Water Temperature (C)]]*OO[[#This Row],[85]]</f>
        <v>5.9684363151425004E-7</v>
      </c>
      <c r="CJ118" s="10">
        <f>3/24000000*OO[[#This Row],[144 (06JUL1985 21:00:00)-Water Temperature (C)]]*OO[[#This Row],[86]]</f>
        <v>5.7184877015474992E-7</v>
      </c>
      <c r="CK118" s="10">
        <f>3/24000000*OO[[#This Row],[145 (07JUL1985 00:00:00)-Water Temperature (C)]]*OO[[#This Row],[87]]</f>
        <v>5.172698664858749E-7</v>
      </c>
      <c r="CL118" s="10">
        <f>3/24000000*OO[[#This Row],[146 (07JUL1985 03:00:00)-Water Temperature (C)]]*OO[[#This Row],[88]]</f>
        <v>4.5478108060700001E-7</v>
      </c>
      <c r="CM118" s="10">
        <f>3/24000000*OO[[#This Row],[147 (07JUL1985 06:00:00)-Water Temperature (C)]]*OO[[#This Row],[89]]</f>
        <v>3.873639002805E-7</v>
      </c>
      <c r="CN118" s="10">
        <f>3/24000000*OO[[#This Row],[148 (07JUL1985 09:00:00)-Water Temperature (C)]]*OO[[#This Row],[90]]</f>
        <v>3.4703879425199996E-7</v>
      </c>
      <c r="CO118" s="10">
        <f>3/24000000*OO[[#This Row],[149 (07JUL1985 12:00:00)-Water Temperature (C)]]*OO[[#This Row],[91]]</f>
        <v>3.3346770531581244E-7</v>
      </c>
      <c r="CP118" s="10">
        <f>3/24000000*OO[[#This Row],[150 (07JUL1985 15:00:00)-Water Temperature (C)]]*OO[[#This Row],[92]]</f>
        <v>3.5075115693747499E-7</v>
      </c>
      <c r="CQ118" s="10">
        <f>3/24000000*OO[[#This Row],[151 (07JUL1985 18:00:00)-Water Temperature (C)]]*OO[[#This Row],[93]]</f>
        <v>3.842035594679999E-7</v>
      </c>
      <c r="CR118" s="10">
        <f>3/24000000*OO[[#This Row],[152 (07JUL1985 21:00:00)-Water Temperature (C)]]*OO[[#This Row],[94]]</f>
        <v>3.8847311227724997E-7</v>
      </c>
      <c r="CS118" s="10">
        <f>3/24000000*OO[[#This Row],[153 (08JUL1985 00:00:00)-Water Temperature (C)]]*OO[[#This Row],[95]]</f>
        <v>3.527621740304E-7</v>
      </c>
      <c r="CT118" s="10">
        <f>3/24000000*OO[[#This Row],[154 (08JUL1985 03:00:00)-Water Temperature (C)]]*OO[[#This Row],[96]]</f>
        <v>3.107106648239625E-7</v>
      </c>
      <c r="CU118" s="10">
        <f>3/24000000*OO[[#This Row],[155 (08JUL1985 06:00:00)-Water Temperature (C)]]*OO[[#This Row],[97]]</f>
        <v>2.723039462325E-7</v>
      </c>
      <c r="CV118" s="10">
        <f>3/24000000*OO[[#This Row],[156 (08JUL1985 09:00:00)-Water Temperature (C)]]*OO[[#This Row],[98]]</f>
        <v>2.6722463297474995E-7</v>
      </c>
      <c r="CW118" s="10">
        <f>3/24000000*OO[[#This Row],[157 (08JUL1985 12:00:00)-Water Temperature (C)]]*OO[[#This Row],[99]]</f>
        <v>2.7561459468035E-7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4.0555658335372961E-36</v>
      </c>
      <c r="F119" s="10">
        <f>3/24*OO[[#This Row],[62 (26JUN1985 15:00:00)-Water Temperature (C)]]*OO[[#This Row],[4]]/SUM(OO[4])</f>
        <v>3.0356676395547256E-25</v>
      </c>
      <c r="G119" s="10">
        <f>3/24*OO[[#This Row],[63 (26JUN1985 18:00:00)-Water Temperature (C)]]*OO[[#This Row],[5]]/SUM(OO[5])</f>
        <v>3.556770279138666E-15</v>
      </c>
      <c r="H119" s="10">
        <f>3/24*OO[[#This Row],[64 (26JUN1985 21:00:00)-Water Temperature (C)]]*OO[[#This Row],[6]]/SUM(OO[6])</f>
        <v>2.8364904337705527E-8</v>
      </c>
      <c r="I119" s="10">
        <f>3/24*OO[[#This Row],[65 (27JUN1985 00:00:00)-Water Temperature (C)]]*OO[[#This Row],[7]]/SUM(OO[7])</f>
        <v>3.4223086830675538E-5</v>
      </c>
      <c r="J119" s="10">
        <f>3/24*OO[[#This Row],[66 (27JUN1985 03:00:00)-Water Temperature (C)]]*OO[[#This Row],[8]]/SUM(OO[8])</f>
        <v>1.7708956471992868E-3</v>
      </c>
      <c r="K119" s="10">
        <f>3/24*OO[[#This Row],[67 (27JUN1985 06:00:00)-Water Temperature (C)]]*OO[[#This Row],[9]]/SUM(OO[9])</f>
        <v>1.5802692909531457E-2</v>
      </c>
      <c r="L119" s="10">
        <f>3/24*OO[[#This Row],[68 (27JUN1985 09:00:00)-Water Temperature (C)]]*OO[[#This Row],[10]]/SUM(OO[10])</f>
        <v>4.9500510835195972E-2</v>
      </c>
      <c r="M119" s="10">
        <f>3/24*OO[[#This Row],[69 (27JUN1985 12:00:00)-Water Temperature (C)]]*OO[[#This Row],[11]]/SUM(OO[11])</f>
        <v>7.3074105058483149E-2</v>
      </c>
      <c r="N119" s="10">
        <f>3/24*OO[[#This Row],[70 (27JUN1985 15:00:00)-Water Temperature (C)]]*OO[[#This Row],[12]]/SUM(OO[12])</f>
        <v>5.8863095383831075E-2</v>
      </c>
      <c r="O119" s="10">
        <f>3/24*OO[[#This Row],[71 (27JUN1985 18:00:00)-Water Temperature (C)]]*OO[[#This Row],[13]]/SUM(OO[13])</f>
        <v>2.8269735339632389E-2</v>
      </c>
      <c r="P119" s="10">
        <f>3/24*OO[[#This Row],[72 (27JUN1985 21:00:00)-Water Temperature (C)]]*OO[[#This Row],[14]]/SUM(OO[14])</f>
        <v>8.7735324787316295E-3</v>
      </c>
      <c r="Q119" s="10">
        <f>3/24*OO[[#This Row],[73 (28JUN1985 00:00:00)-Water Temperature (C)]]*OO[[#This Row],[15]]/SUM(OO[15])</f>
        <v>2.0588328324719421E-3</v>
      </c>
      <c r="R119" s="10">
        <f>3/24*OO[[#This Row],[74 (28JUN1985 03:00:00)-Water Temperature (C)]]*OO[[#This Row],[16]]/SUM(OO[16])</f>
        <v>4.2584854054574368E-4</v>
      </c>
      <c r="S119" s="10">
        <f>3/24*OO[[#This Row],[75 (28JUN1985 06:00:00)-Water Temperature (C)]]*OO[[#This Row],[17]]/SUM(OO[17])</f>
        <v>9.3527336632568664E-5</v>
      </c>
      <c r="T119" s="10">
        <f>3/24*OO[[#This Row],[76 (28JUN1985 09:00:00)-Water Temperature (C)]]*OO[[#This Row],[18]]/SUM(OO[18])</f>
        <v>3.2224910568320623E-5</v>
      </c>
      <c r="U119" s="10">
        <f>3/24*OO[[#This Row],[77 (28JUN1985 12:00:00)-Water Temperature (C)]]*OO[[#This Row],[19]]/SUM(OO[19])</f>
        <v>2.2564955291235716E-5</v>
      </c>
      <c r="V119" s="10">
        <f>3/24000000*OO[[#This Row],[78 (28JUN1985 15:00:00)-Water Temperature (C)]]*OO[[#This Row],[20]]</f>
        <v>2.5032337329214997E-5</v>
      </c>
      <c r="W119" s="10">
        <f>3/24000000*OO[[#This Row],[79 (28JUN1985 18:00:00)-Water Temperature (C)]]*OO[[#This Row],[21]]</f>
        <v>2.9393049570735E-5</v>
      </c>
      <c r="X119" s="10">
        <f>3/24000000*OO[[#This Row],[80 (28JUN1985 21:00:00)-Water Temperature (C)]]*OO[[#This Row],[22]]</f>
        <v>3.0744631627668749E-5</v>
      </c>
      <c r="Y119" s="10">
        <f>3/24000000*OO[[#This Row],[81 (29JUN1985 00:00:00)-Water Temperature (C)]]*OO[[#This Row],[23]]</f>
        <v>2.9046448614509994E-5</v>
      </c>
      <c r="Z119" s="10">
        <f>3/24000000*OO[[#This Row],[82 (29JUN1985 03:00:00)-Water Temperature (C)]]*OO[[#This Row],[24]]</f>
        <v>2.5327689675524996E-5</v>
      </c>
      <c r="AA119" s="10">
        <f>3/24000000*OO[[#This Row],[83 (29JUN1985 06:00:00)-Water Temperature (C)]]*OO[[#This Row],[25]]</f>
        <v>2.1451228223112502E-5</v>
      </c>
      <c r="AB119" s="10">
        <f>3/24000000*OO[[#This Row],[84 (29JUN1985 09:00:00)-Water Temperature (C)]]*OO[[#This Row],[26]]</f>
        <v>1.9429160670340002E-5</v>
      </c>
      <c r="AC119" s="10">
        <f>3/24000000*OO[[#This Row],[85 (29JUN1985 12:00:00)-Water Temperature (C)]]*OO[[#This Row],[27]]</f>
        <v>1.8889857466526248E-5</v>
      </c>
      <c r="AD119" s="10">
        <f>3/24000000*OO[[#This Row],[86 (29JUN1985 15:00:00)-Water Temperature (C)]]*OO[[#This Row],[28]]</f>
        <v>1.9169566108341247E-5</v>
      </c>
      <c r="AE119" s="10">
        <f>3/24000000*OO[[#This Row],[88 (29JUN1985 21:00:00)-Water Temperature (C)]]*OO[[#This Row],[30]]</f>
        <v>1.4249530211648749E-5</v>
      </c>
      <c r="AF119" s="10">
        <f>3/24000000*OO[[#This Row],[88 (29JUN1985 21:00:00)-Water Temperature (C)]]*OO[[#This Row],[30]]</f>
        <v>1.4249530211648749E-5</v>
      </c>
      <c r="AG119" s="10">
        <f>3/24000000*OO[[#This Row],[89 (30JUN1985 00:00:00)-Water Temperature (C)]]*OO[[#This Row],[31]]</f>
        <v>9.9872768939199998E-6</v>
      </c>
      <c r="AH119" s="10">
        <f>3/24000000*OO[[#This Row],[90 (30JUN1985 03:00:00)-Water Temperature (C)]]*OO[[#This Row],[32]]</f>
        <v>6.9568994032999995E-6</v>
      </c>
      <c r="AI119" s="10">
        <f>3/24000000*OO[[#This Row],[91 (30JUN1985 06:00:00)-Water Temperature (C)]]*OO[[#This Row],[33]]</f>
        <v>5.1303145525749999E-6</v>
      </c>
      <c r="AJ119" s="10">
        <f>3/24000000*OO[[#This Row],[92 (30JUN1985 09:00:00)-Water Temperature (C)]]*OO[[#This Row],[34]]</f>
        <v>4.4517103737149995E-6</v>
      </c>
      <c r="AK119" s="10">
        <f>3/24000000*OO[[#This Row],[93 (30JUN1985 12:00:00)-Water Temperature (C)]]*OO[[#This Row],[35]]</f>
        <v>4.4973985497925002E-6</v>
      </c>
      <c r="AL119" s="10">
        <f>3/24000000*OO[[#This Row],[94 (30JUN1985 15:00:00)-Water Temperature (C)]]*OO[[#This Row],[36]]</f>
        <v>4.9283138087550003E-6</v>
      </c>
      <c r="AM119" s="10">
        <f>3/24000000*OO[[#This Row],[95 (30JUN1985 18:00:00)-Water Temperature (C)]]*OO[[#This Row],[37]]</f>
        <v>5.2241281157135E-6</v>
      </c>
      <c r="AN119" s="10">
        <f>3/24000000*OO[[#This Row],[96 (30JUN1985 21:00:00)-Water Temperature (C)]]*OO[[#This Row],[38]]</f>
        <v>4.9953110158228748E-6</v>
      </c>
      <c r="AO119" s="10">
        <f>3/24000000*OO[[#This Row],[97 (01JUL1985 00:00:00)-Water Temperature (C)]]*OO[[#This Row],[39]]</f>
        <v>4.4915195455222494E-6</v>
      </c>
      <c r="AP119" s="10">
        <f>3/24000000*OO[[#This Row],[98 (01JUL1985 03:00:00)-Water Temperature (C)]]*OO[[#This Row],[40]]</f>
        <v>3.8729332711959991E-6</v>
      </c>
      <c r="AQ119" s="10">
        <f>3/24000000*OO[[#This Row],[99 (01JUL1985 06:00:00)-Water Temperature (C)]]*OO[[#This Row],[41]]</f>
        <v>3.2936745755759995E-6</v>
      </c>
      <c r="AR119" s="10">
        <f>3/24000000*OO[[#This Row],[100 (01JUL1985 09:00:00)-Water Temperature (C)]]*OO[[#This Row],[42]]</f>
        <v>3.0399348095572497E-6</v>
      </c>
      <c r="AS119" s="10">
        <f>3/24000000*OO[[#This Row],[101 (01JUL1985 12:00:00)-Water Temperature (C)]]*OO[[#This Row],[43]]</f>
        <v>3.0196984938581253E-6</v>
      </c>
      <c r="AT119" s="10">
        <f>3/24000000*OO[[#This Row],[102 (01JUL1985 15:00:00)-Water Temperature (C)]]*OO[[#This Row],[44]]</f>
        <v>3.0798737229097491E-6</v>
      </c>
      <c r="AU119" s="10">
        <f>3/24000000*OO[[#This Row],[103 (01JUL1985 18:00:00)-Water Temperature (C)]]*OO[[#This Row],[45]]</f>
        <v>3.0100395859827495E-6</v>
      </c>
      <c r="AV119" s="10">
        <f>3/24000000*OO[[#This Row],[104 (01JUL1985 21:00:00)-Water Temperature (C)]]*OO[[#This Row],[46]]</f>
        <v>2.8165504466112498E-6</v>
      </c>
      <c r="AW119" s="10">
        <f>3/24000000*OO[[#This Row],[105 (02JUL1985 00:00:00)-Water Temperature (C)]]*OO[[#This Row],[47]]</f>
        <v>2.5321164775859992E-6</v>
      </c>
      <c r="AX119" s="10">
        <f>3/24000000*OO[[#This Row],[106 (02JUL1985 03:00:00)-Water Temperature (C)]]*OO[[#This Row],[48]]</f>
        <v>2.2364491150489999E-6</v>
      </c>
      <c r="AY119" s="10">
        <f>3/24000000*OO[[#This Row],[107 (02JUL1985 06:00:00)-Water Temperature (C)]]*OO[[#This Row],[49]]</f>
        <v>1.9606786728993748E-6</v>
      </c>
      <c r="AZ119" s="10">
        <f>3/24000000*OO[[#This Row],[108 (02JUL1985 09:00:00)-Water Temperature (C)]]*OO[[#This Row],[50]]</f>
        <v>1.8588600628674999E-6</v>
      </c>
      <c r="BA119" s="10">
        <f>3/24000000*OO[[#This Row],[109 (02JUL1985 12:00:00)-Water Temperature (C)]]*OO[[#This Row],[51]]</f>
        <v>1.8714065309874998E-6</v>
      </c>
      <c r="BB119" s="10">
        <f>3/24000000*OO[[#This Row],[110 (02JUL1985 15:00:00)-Water Temperature (C)]]*OO[[#This Row],[52]]</f>
        <v>1.9815413424380001E-6</v>
      </c>
      <c r="BC119" s="10">
        <f>3/24000000*OO[[#This Row],[111 (02JUL1985 18:00:00)-Water Temperature (C)]]*OO[[#This Row],[53]]</f>
        <v>2.0504718124140004E-6</v>
      </c>
      <c r="BD119" s="10">
        <f>3/24000000*OO[[#This Row],[112 (02JUL1985 21:00:00)-Water Temperature (C)]]*OO[[#This Row],[54]]</f>
        <v>1.9265696678319999E-6</v>
      </c>
      <c r="BE119" s="10">
        <f>3/24000000*OO[[#This Row],[113 (03JUL1985 00:00:00)-Water Temperature (C)]]*OO[[#This Row],[55]]</f>
        <v>1.723378965995E-6</v>
      </c>
      <c r="BF119" s="10">
        <f>3/24000000*OO[[#This Row],[114 (03JUL1985 03:00:00)-Water Temperature (C)]]*OO[[#This Row],[56]]</f>
        <v>1.5033135983156249E-6</v>
      </c>
      <c r="BG119" s="10">
        <f>3/24000000*OO[[#This Row],[115 (03JUL1985 06:00:00)-Water Temperature (C)]]*OO[[#This Row],[57]]</f>
        <v>1.3446072594418748E-6</v>
      </c>
      <c r="BH119" s="10">
        <f>3/24000000*OO[[#This Row],[116 (03JUL1985 09:00:00)-Water Temperature (C)]]*OO[[#This Row],[58]]</f>
        <v>1.3845147720649999E-6</v>
      </c>
      <c r="BI119" s="10">
        <f>3/24000000*OO[[#This Row],[117 (03JUL1985 12:00:00)-Water Temperature (C)]]*OO[[#This Row],[59]]</f>
        <v>1.5994735744800002E-6</v>
      </c>
      <c r="BJ119" s="10">
        <f>3/24000000*OO[[#This Row],[118 (03JUL1985 15:00:00)-Water Temperature (C)]]*OO[[#This Row],[60]]</f>
        <v>1.8554834242687499E-6</v>
      </c>
      <c r="BK119" s="10">
        <f>3/24000000*OO[[#This Row],[119 (03JUL1985 18:00:00)-Water Temperature (C)]]*OO[[#This Row],[61]]</f>
        <v>1.9603527672999998E-6</v>
      </c>
      <c r="BL119" s="10">
        <f>3/24000000*OO[[#This Row],[120 (03JUL1985 21:00:00)-Water Temperature (C)]]*OO[[#This Row],[62]]</f>
        <v>1.8689844138697499E-6</v>
      </c>
      <c r="BM119" s="10">
        <f>3/24000000*OO[[#This Row],[121 (04JUL1985 00:00:00)-Water Temperature (C)]]*OO[[#This Row],[63]]</f>
        <v>1.663541164467E-6</v>
      </c>
      <c r="BN119" s="10">
        <f>3/24000000*OO[[#This Row],[122 (04JUL1985 03:00:00)-Water Temperature (C)]]*OO[[#This Row],[64]]</f>
        <v>1.4385759194078748E-6</v>
      </c>
      <c r="BO119" s="10">
        <f>3/24000000*OO[[#This Row],[123 (04JUL1985 06:00:00)-Water Temperature (C)]]*OO[[#This Row],[65]]</f>
        <v>1.2765087044535E-6</v>
      </c>
      <c r="BP119" s="10">
        <f>3/24000000*OO[[#This Row],[124 (04JUL1985 09:00:00)-Water Temperature (C)]]*OO[[#This Row],[66]]</f>
        <v>1.2644975361199999E-6</v>
      </c>
      <c r="BQ119" s="10">
        <f>3/24000000*OO[[#This Row],[125 (04JUL1985 12:00:00)-Water Temperature (C)]]*OO[[#This Row],[67]]</f>
        <v>1.2882387883104999E-6</v>
      </c>
      <c r="BR119" s="10">
        <f>3/24000000*OO[[#This Row],[126 (04JUL1985 15:00:00)-Water Temperature (C)]]*OO[[#This Row],[68]]</f>
        <v>1.2665423413299996E-6</v>
      </c>
      <c r="BS119" s="10">
        <f>3/24000000*OO[[#This Row],[127 (04JUL1985 18:00:00)-Water Temperature (C)]]*OO[[#This Row],[69]]</f>
        <v>1.2074000892606249E-6</v>
      </c>
      <c r="BT119" s="10">
        <f>3/24000000*OO[[#This Row],[128 (04JUL1985 21:00:00)-Water Temperature (C)]]*OO[[#This Row],[70]]</f>
        <v>1.1253725211836249E-6</v>
      </c>
      <c r="BU119" s="10">
        <f>3/24000000*OO[[#This Row],[129 (05JUL1985 00:00:00)-Water Temperature (C)]]*OO[[#This Row],[71]]</f>
        <v>1.0219744452800002E-6</v>
      </c>
      <c r="BV119" s="10">
        <f>3/24000000*OO[[#This Row],[130 (05JUL1985 03:00:00)-Water Temperature (C)]]*OO[[#This Row],[72]]</f>
        <v>9.053545165965001E-7</v>
      </c>
      <c r="BW119" s="10">
        <f>3/24000000*OO[[#This Row],[131 (05JUL1985 06:00:00)-Water Temperature (C)]]*OO[[#This Row],[73]]</f>
        <v>7.7282650468037492E-7</v>
      </c>
      <c r="BX119" s="10">
        <f>3/24000000*OO[[#This Row],[132 (05JUL1985 09:00:00)-Water Temperature (C)]]*OO[[#This Row],[74]]</f>
        <v>7.0237025087774998E-7</v>
      </c>
      <c r="BY119" s="10">
        <f>3/24000000*OO[[#This Row],[133 (05JUL1985 12:00:00)-Water Temperature (C)]]*OO[[#This Row],[75]]</f>
        <v>7.5643843311749993E-7</v>
      </c>
      <c r="BZ119" s="10">
        <f>3/24000000*OO[[#This Row],[134 (05JUL1985 15:00:00)-Water Temperature (C)]]*OO[[#This Row],[76]]</f>
        <v>8.9768565656175009E-7</v>
      </c>
      <c r="CA119" s="10">
        <f>3/24000000*OO[[#This Row],[135 (05JUL1985 18:00:00)-Water Temperature (C)]]*OO[[#This Row],[77]]</f>
        <v>9.8789055162075003E-7</v>
      </c>
      <c r="CB119" s="10">
        <f>3/24000000*OO[[#This Row],[136 (05JUL1985 21:00:00)-Water Temperature (C)]]*OO[[#This Row],[78]]</f>
        <v>9.5125679414074996E-7</v>
      </c>
      <c r="CC119" s="10">
        <f>3/24000000*OO[[#This Row],[137 (06JUL1985 00:00:00)-Water Temperature (C)]]*OO[[#This Row],[79]]</f>
        <v>8.3986442123437486E-7</v>
      </c>
      <c r="CD119" s="10">
        <f>3/24000000*OO[[#This Row],[138 (06JUL1985 03:00:00)-Water Temperature (C)]]*OO[[#This Row],[80]]</f>
        <v>7.2024748730550011E-7</v>
      </c>
      <c r="CE119" s="10">
        <f>3/24000000*OO[[#This Row],[139 (06JUL1985 06:00:00)-Water Temperature (C)]]*OO[[#This Row],[81]]</f>
        <v>6.4557855817075003E-7</v>
      </c>
      <c r="CF119" s="10">
        <f>3/24000000*OO[[#This Row],[140 (06JUL1985 09:00:00)-Water Temperature (C)]]*OO[[#This Row],[82]]</f>
        <v>6.5698763021099997E-7</v>
      </c>
      <c r="CG119" s="10">
        <f>3/24000000*OO[[#This Row],[141 (06JUL1985 12:00:00)-Water Temperature (C)]]*OO[[#This Row],[83]]</f>
        <v>7.0988652976462492E-7</v>
      </c>
      <c r="CH119" s="10">
        <f>3/24000000*OO[[#This Row],[142 (06JUL1985 15:00:00)-Water Temperature (C)]]*OO[[#This Row],[84]]</f>
        <v>7.37831324166E-7</v>
      </c>
      <c r="CI119" s="10">
        <f>3/24000000*OO[[#This Row],[143 (06JUL1985 18:00:00)-Water Temperature (C)]]*OO[[#This Row],[85]]</f>
        <v>7.4151072881474995E-7</v>
      </c>
      <c r="CJ119" s="10">
        <f>3/24000000*OO[[#This Row],[144 (06JUL1985 21:00:00)-Water Temperature (C)]]*OO[[#This Row],[86]]</f>
        <v>7.1126438827737509E-7</v>
      </c>
      <c r="CK119" s="10">
        <f>3/24000000*OO[[#This Row],[145 (07JUL1985 00:00:00)-Water Temperature (C)]]*OO[[#This Row],[87]]</f>
        <v>6.4486064487999992E-7</v>
      </c>
      <c r="CL119" s="10">
        <f>3/24000000*OO[[#This Row],[146 (07JUL1985 03:00:00)-Water Temperature (C)]]*OO[[#This Row],[88]]</f>
        <v>5.6871930256674994E-7</v>
      </c>
      <c r="CM119" s="10">
        <f>3/24000000*OO[[#This Row],[147 (07JUL1985 06:00:00)-Water Temperature (C)]]*OO[[#This Row],[89]]</f>
        <v>4.862285141579999E-7</v>
      </c>
      <c r="CN119" s="10">
        <f>3/24000000*OO[[#This Row],[148 (07JUL1985 09:00:00)-Water Temperature (C)]]*OO[[#This Row],[90]]</f>
        <v>4.35201529152375E-7</v>
      </c>
      <c r="CO119" s="10">
        <f>3/24000000*OO[[#This Row],[149 (07JUL1985 12:00:00)-Water Temperature (C)]]*OO[[#This Row],[91]]</f>
        <v>4.1683481115374997E-7</v>
      </c>
      <c r="CP119" s="10">
        <f>3/24000000*OO[[#This Row],[150 (07JUL1985 15:00:00)-Water Temperature (C)]]*OO[[#This Row],[92]]</f>
        <v>4.3715354191787497E-7</v>
      </c>
      <c r="CQ119" s="10">
        <f>3/24000000*OO[[#This Row],[151 (07JUL1985 18:00:00)-Water Temperature (C)]]*OO[[#This Row],[93]]</f>
        <v>4.7853329545374996E-7</v>
      </c>
      <c r="CR119" s="10">
        <f>3/24000000*OO[[#This Row],[152 (07JUL1985 21:00:00)-Water Temperature (C)]]*OO[[#This Row],[94]]</f>
        <v>4.8332432769599992E-7</v>
      </c>
      <c r="CS119" s="10">
        <f>3/24000000*OO[[#This Row],[153 (08JUL1985 00:00:00)-Water Temperature (C)]]*OO[[#This Row],[95]]</f>
        <v>4.3960204839849995E-7</v>
      </c>
      <c r="CT119" s="10">
        <f>3/24000000*OO[[#This Row],[154 (08JUL1985 03:00:00)-Water Temperature (C)]]*OO[[#This Row],[96]]</f>
        <v>3.8819438300300003E-7</v>
      </c>
      <c r="CU119" s="10">
        <f>3/24000000*OO[[#This Row],[155 (08JUL1985 06:00:00)-Water Temperature (C)]]*OO[[#This Row],[97]]</f>
        <v>3.4028495811968751E-7</v>
      </c>
      <c r="CV119" s="10">
        <f>3/24000000*OO[[#This Row],[156 (08JUL1985 09:00:00)-Water Temperature (C)]]*OO[[#This Row],[98]]</f>
        <v>3.3236101236722495E-7</v>
      </c>
      <c r="CW119" s="10">
        <f>3/24000000*OO[[#This Row],[157 (08JUL1985 12:00:00)-Water Temperature (C)]]*OO[[#This Row],[99]]</f>
        <v>3.414799659954375E-7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6.2160223575038046E-37</v>
      </c>
      <c r="F120" s="10">
        <f>3/24*OO[[#This Row],[62 (26JUN1985 15:00:00)-Water Temperature (C)]]*OO[[#This Row],[4]]/SUM(OO[4])</f>
        <v>5.4377988029726226E-26</v>
      </c>
      <c r="G120" s="10">
        <f>3/24*OO[[#This Row],[63 (26JUN1985 18:00:00)-Water Temperature (C)]]*OO[[#This Row],[5]]/SUM(OO[5])</f>
        <v>7.2200434532962948E-16</v>
      </c>
      <c r="H120" s="10">
        <f>3/24*OO[[#This Row],[64 (26JUN1985 21:00:00)-Water Temperature (C)]]*OO[[#This Row],[6]]/SUM(OO[6])</f>
        <v>1.1884113362442305E-8</v>
      </c>
      <c r="I120" s="10">
        <f>3/24*OO[[#This Row],[65 (27JUN1985 00:00:00)-Water Temperature (C)]]*OO[[#This Row],[7]]/SUM(OO[7])</f>
        <v>1.8522278051221668E-5</v>
      </c>
      <c r="J120" s="10">
        <f>3/24*OO[[#This Row],[66 (27JUN1985 03:00:00)-Water Temperature (C)]]*OO[[#This Row],[8]]/SUM(OO[8])</f>
        <v>1.0945388653978716E-3</v>
      </c>
      <c r="K120" s="10">
        <f>3/24*OO[[#This Row],[67 (27JUN1985 06:00:00)-Water Temperature (C)]]*OO[[#This Row],[9]]/SUM(OO[9])</f>
        <v>1.06474688626401E-2</v>
      </c>
      <c r="L120" s="10">
        <f>3/24*OO[[#This Row],[68 (27JUN1985 09:00:00)-Water Temperature (C)]]*OO[[#This Row],[10]]/SUM(OO[10])</f>
        <v>3.5395795328492734E-2</v>
      </c>
      <c r="M120" s="10">
        <f>3/24*OO[[#This Row],[69 (27JUN1985 12:00:00)-Water Temperature (C)]]*OO[[#This Row],[11]]/SUM(OO[11])</f>
        <v>5.4663517155341942E-2</v>
      </c>
      <c r="N120" s="10">
        <f>3/24*OO[[#This Row],[70 (27JUN1985 15:00:00)-Water Temperature (C)]]*OO[[#This Row],[12]]/SUM(OO[12])</f>
        <v>4.5613709864121332E-2</v>
      </c>
      <c r="O120" s="10">
        <f>3/24*OO[[#This Row],[71 (27JUN1985 18:00:00)-Water Temperature (C)]]*OO[[#This Row],[13]]/SUM(OO[13])</f>
        <v>2.2509037793377457E-2</v>
      </c>
      <c r="P120" s="10">
        <f>3/24*OO[[#This Row],[72 (27JUN1985 21:00:00)-Water Temperature (C)]]*OO[[#This Row],[14]]/SUM(OO[14])</f>
        <v>7.1298963731211548E-3</v>
      </c>
      <c r="Q120" s="10">
        <f>3/24*OO[[#This Row],[73 (28JUN1985 00:00:00)-Water Temperature (C)]]*OO[[#This Row],[15]]/SUM(OO[15])</f>
        <v>1.6949122881513348E-3</v>
      </c>
      <c r="R120" s="10">
        <f>3/24*OO[[#This Row],[74 (28JUN1985 03:00:00)-Water Temperature (C)]]*OO[[#This Row],[16]]/SUM(OO[16])</f>
        <v>3.5231825874656357E-4</v>
      </c>
      <c r="S120" s="10">
        <f>3/24*OO[[#This Row],[75 (28JUN1985 06:00:00)-Water Temperature (C)]]*OO[[#This Row],[17]]/SUM(OO[17])</f>
        <v>7.6544599661616293E-5</v>
      </c>
      <c r="T120" s="10">
        <f>3/24*OO[[#This Row],[76 (28JUN1985 09:00:00)-Water Temperature (C)]]*OO[[#This Row],[18]]/SUM(OO[18])</f>
        <v>2.540394222224149E-5</v>
      </c>
      <c r="U120" s="10">
        <f>3/24*OO[[#This Row],[77 (28JUN1985 12:00:00)-Water Temperature (C)]]*OO[[#This Row],[19]]/SUM(OO[19])</f>
        <v>1.7021333714356294E-5</v>
      </c>
      <c r="V120" s="10">
        <f>3/24000000*OO[[#This Row],[78 (28JUN1985 15:00:00)-Water Temperature (C)]]*OO[[#This Row],[20]]</f>
        <v>1.8589481090899998E-5</v>
      </c>
      <c r="W120" s="10">
        <f>3/24000000*OO[[#This Row],[79 (28JUN1985 18:00:00)-Water Temperature (C)]]*OO[[#This Row],[21]]</f>
        <v>2.1940186627462497E-5</v>
      </c>
      <c r="X120" s="10">
        <f>3/24000000*OO[[#This Row],[80 (28JUN1985 21:00:00)-Water Temperature (C)]]*OO[[#This Row],[22]]</f>
        <v>2.3161648657758749E-5</v>
      </c>
      <c r="Y120" s="10">
        <f>3/24000000*OO[[#This Row],[81 (29JUN1985 00:00:00)-Water Temperature (C)]]*OO[[#This Row],[23]]</f>
        <v>2.2045787988734996E-5</v>
      </c>
      <c r="Z120" s="10">
        <f>3/24000000*OO[[#This Row],[82 (29JUN1985 03:00:00)-Water Temperature (C)]]*OO[[#This Row],[24]]</f>
        <v>1.9359435500600001E-5</v>
      </c>
      <c r="AA120" s="10">
        <f>3/24000000*OO[[#This Row],[83 (29JUN1985 06:00:00)-Water Temperature (C)]]*OO[[#This Row],[25]]</f>
        <v>1.6444765822088748E-5</v>
      </c>
      <c r="AB120" s="10">
        <f>3/24000000*OO[[#This Row],[84 (29JUN1985 09:00:00)-Water Temperature (C)]]*OO[[#This Row],[26]]</f>
        <v>1.491255189279E-5</v>
      </c>
      <c r="AC120" s="10">
        <f>3/24000000*OO[[#This Row],[85 (29JUN1985 12:00:00)-Water Temperature (C)]]*OO[[#This Row],[27]]</f>
        <v>1.4517949528735001E-5</v>
      </c>
      <c r="AD120" s="10">
        <f>3/24000000*OO[[#This Row],[86 (29JUN1985 15:00:00)-Water Temperature (C)]]*OO[[#This Row],[28]]</f>
        <v>1.4776497946980001E-5</v>
      </c>
      <c r="AE120" s="10">
        <f>3/24000000*OO[[#This Row],[88 (29JUN1985 21:00:00)-Water Temperature (C)]]*OO[[#This Row],[30]]</f>
        <v>1.107956957118E-5</v>
      </c>
      <c r="AF120" s="10">
        <f>3/24000000*OO[[#This Row],[88 (29JUN1985 21:00:00)-Water Temperature (C)]]*OO[[#This Row],[30]]</f>
        <v>1.107956957118E-5</v>
      </c>
      <c r="AG120" s="10">
        <f>3/24000000*OO[[#This Row],[89 (30JUN1985 00:00:00)-Water Temperature (C)]]*OO[[#This Row],[31]]</f>
        <v>7.7767862237999992E-6</v>
      </c>
      <c r="AH120" s="10">
        <f>3/24000000*OO[[#This Row],[90 (30JUN1985 03:00:00)-Water Temperature (C)]]*OO[[#This Row],[32]]</f>
        <v>5.4127573502499998E-6</v>
      </c>
      <c r="AI120" s="10">
        <f>3/24000000*OO[[#This Row],[91 (30JUN1985 06:00:00)-Water Temperature (C)]]*OO[[#This Row],[33]]</f>
        <v>3.9682956323012498E-6</v>
      </c>
      <c r="AJ120" s="10">
        <f>3/24000000*OO[[#This Row],[92 (30JUN1985 09:00:00)-Water Temperature (C)]]*OO[[#This Row],[34]]</f>
        <v>3.4120441857933749E-6</v>
      </c>
      <c r="AK120" s="10">
        <f>3/24000000*OO[[#This Row],[93 (30JUN1985 12:00:00)-Water Temperature (C)]]*OO[[#This Row],[35]]</f>
        <v>3.4329613336814996E-6</v>
      </c>
      <c r="AL120" s="10">
        <f>3/24000000*OO[[#This Row],[94 (30JUN1985 15:00:00)-Water Temperature (C)]]*OO[[#This Row],[36]]</f>
        <v>3.7624019282849995E-6</v>
      </c>
      <c r="AM120" s="10">
        <f>3/24000000*OO[[#This Row],[95 (30JUN1985 18:00:00)-Water Temperature (C)]]*OO[[#This Row],[37]]</f>
        <v>3.9925272277074996E-6</v>
      </c>
      <c r="AN120" s="10">
        <f>3/24000000*OO[[#This Row],[96 (30JUN1985 21:00:00)-Water Temperature (C)]]*OO[[#This Row],[38]]</f>
        <v>3.8197555484727498E-6</v>
      </c>
      <c r="AO120" s="10">
        <f>3/24000000*OO[[#This Row],[97 (01JUL1985 00:00:00)-Water Temperature (C)]]*OO[[#This Row],[39]]</f>
        <v>3.4417913982024995E-6</v>
      </c>
      <c r="AP120" s="10">
        <f>3/24000000*OO[[#This Row],[98 (01JUL1985 03:00:00)-Water Temperature (C)]]*OO[[#This Row],[40]]</f>
        <v>2.9758063158626252E-6</v>
      </c>
      <c r="AQ120" s="10">
        <f>3/24000000*OO[[#This Row],[99 (01JUL1985 06:00:00)-Water Temperature (C)]]*OO[[#This Row],[41]]</f>
        <v>2.5315745705958749E-6</v>
      </c>
      <c r="AR120" s="10">
        <f>3/24000000*OO[[#This Row],[100 (01JUL1985 09:00:00)-Water Temperature (C)]]*OO[[#This Row],[42]]</f>
        <v>2.3288916433200003E-6</v>
      </c>
      <c r="AS120" s="10">
        <f>3/24000000*OO[[#This Row],[101 (01JUL1985 12:00:00)-Water Temperature (C)]]*OO[[#This Row],[43]]</f>
        <v>2.3081703914042499E-6</v>
      </c>
      <c r="AT120" s="10">
        <f>3/24000000*OO[[#This Row],[102 (01JUL1985 15:00:00)-Water Temperature (C)]]*OO[[#This Row],[44]]</f>
        <v>2.3530833362102498E-6</v>
      </c>
      <c r="AU120" s="10">
        <f>3/24000000*OO[[#This Row],[103 (01JUL1985 18:00:00)-Water Temperature (C)]]*OO[[#This Row],[45]]</f>
        <v>2.3008830389277496E-6</v>
      </c>
      <c r="AV120" s="10">
        <f>3/24000000*OO[[#This Row],[104 (01JUL1985 21:00:00)-Water Temperature (C)]]*OO[[#This Row],[46]]</f>
        <v>2.1550172719796251E-6</v>
      </c>
      <c r="AW120" s="10">
        <f>3/24000000*OO[[#This Row],[105 (02JUL1985 00:00:00)-Water Temperature (C)]]*OO[[#This Row],[47]]</f>
        <v>1.9389391507784996E-6</v>
      </c>
      <c r="AX120" s="10">
        <f>3/24000000*OO[[#This Row],[106 (02JUL1985 03:00:00)-Water Temperature (C)]]*OO[[#This Row],[48]]</f>
        <v>1.714687404575E-6</v>
      </c>
      <c r="AY120" s="10">
        <f>3/24000000*OO[[#This Row],[107 (02JUL1985 06:00:00)-Water Temperature (C)]]*OO[[#This Row],[49]]</f>
        <v>1.5048739379944999E-6</v>
      </c>
      <c r="AZ120" s="10">
        <f>3/24000000*OO[[#This Row],[108 (02JUL1985 09:00:00)-Water Temperature (C)]]*OO[[#This Row],[50]]</f>
        <v>1.4261610988104999E-6</v>
      </c>
      <c r="BA120" s="10">
        <f>3/24000000*OO[[#This Row],[109 (02JUL1985 12:00:00)-Water Temperature (C)]]*OO[[#This Row],[51]]</f>
        <v>1.433120811126875E-6</v>
      </c>
      <c r="BB120" s="10">
        <f>3/24000000*OO[[#This Row],[110 (02JUL1985 15:00:00)-Water Temperature (C)]]*OO[[#This Row],[52]]</f>
        <v>1.5142173281925001E-6</v>
      </c>
      <c r="BC120" s="10">
        <f>3/24000000*OO[[#This Row],[111 (02JUL1985 18:00:00)-Water Temperature (C)]]*OO[[#This Row],[53]]</f>
        <v>1.5671369778322499E-6</v>
      </c>
      <c r="BD120" s="10">
        <f>3/24000000*OO[[#This Row],[112 (02JUL1985 21:00:00)-Water Temperature (C)]]*OO[[#This Row],[54]]</f>
        <v>1.4747491014319999E-6</v>
      </c>
      <c r="BE120" s="10">
        <f>3/24000000*OO[[#This Row],[113 (03JUL1985 00:00:00)-Water Temperature (C)]]*OO[[#This Row],[55]]</f>
        <v>1.3208632816965E-6</v>
      </c>
      <c r="BF120" s="10">
        <f>3/24000000*OO[[#This Row],[114 (03JUL1985 03:00:00)-Water Temperature (C)]]*OO[[#This Row],[56]]</f>
        <v>1.1535432372213749E-6</v>
      </c>
      <c r="BG120" s="10">
        <f>3/24000000*OO[[#This Row],[115 (03JUL1985 06:00:00)-Water Temperature (C)]]*OO[[#This Row],[57]]</f>
        <v>1.02937742141375E-6</v>
      </c>
      <c r="BH120" s="10">
        <f>3/24000000*OO[[#This Row],[116 (03JUL1985 09:00:00)-Water Temperature (C)]]*OO[[#This Row],[58]]</f>
        <v>1.056831285928125E-6</v>
      </c>
      <c r="BI120" s="10">
        <f>3/24000000*OO[[#This Row],[117 (03JUL1985 12:00:00)-Water Temperature (C)]]*OO[[#This Row],[59]]</f>
        <v>1.2200714648583749E-6</v>
      </c>
      <c r="BJ120" s="10">
        <f>3/24000000*OO[[#This Row],[118 (03JUL1985 15:00:00)-Water Temperature (C)]]*OO[[#This Row],[60]]</f>
        <v>1.4152480074219999E-6</v>
      </c>
      <c r="BK120" s="10">
        <f>3/24000000*OO[[#This Row],[119 (03JUL1985 18:00:00)-Water Temperature (C)]]*OO[[#This Row],[61]]</f>
        <v>1.49634495893775E-6</v>
      </c>
      <c r="BL120" s="10">
        <f>3/24000000*OO[[#This Row],[120 (03JUL1985 21:00:00)-Water Temperature (C)]]*OO[[#This Row],[62]]</f>
        <v>1.429666630976E-6</v>
      </c>
      <c r="BM120" s="10">
        <f>3/24000000*OO[[#This Row],[121 (04JUL1985 00:00:00)-Water Temperature (C)]]*OO[[#This Row],[63]]</f>
        <v>1.2757175952359998E-6</v>
      </c>
      <c r="BN120" s="10">
        <f>3/24000000*OO[[#This Row],[122 (04JUL1985 03:00:00)-Water Temperature (C)]]*OO[[#This Row],[64]]</f>
        <v>1.1040143032162501E-6</v>
      </c>
      <c r="BO120" s="10">
        <f>3/24000000*OO[[#This Row],[123 (04JUL1985 06:00:00)-Water Temperature (C)]]*OO[[#This Row],[65]]</f>
        <v>9.768859423487501E-7</v>
      </c>
      <c r="BP120" s="10">
        <f>3/24000000*OO[[#This Row],[124 (04JUL1985 09:00:00)-Water Temperature (C)]]*OO[[#This Row],[66]]</f>
        <v>9.6462767073749999E-7</v>
      </c>
      <c r="BQ120" s="10">
        <f>3/24000000*OO[[#This Row],[125 (04JUL1985 12:00:00)-Water Temperature (C)]]*OO[[#This Row],[67]]</f>
        <v>9.825541365959999E-7</v>
      </c>
      <c r="BR120" s="10">
        <f>3/24000000*OO[[#This Row],[126 (04JUL1985 15:00:00)-Water Temperature (C)]]*OO[[#This Row],[68]]</f>
        <v>9.6620430449625003E-7</v>
      </c>
      <c r="BS120" s="10">
        <f>3/24000000*OO[[#This Row],[127 (04JUL1985 18:00:00)-Water Temperature (C)]]*OO[[#This Row],[69]]</f>
        <v>9.2176331160599999E-7</v>
      </c>
      <c r="BT120" s="10">
        <f>3/24000000*OO[[#This Row],[128 (04JUL1985 21:00:00)-Water Temperature (C)]]*OO[[#This Row],[70]]</f>
        <v>8.609462067713749E-7</v>
      </c>
      <c r="BU120" s="10">
        <f>3/24000000*OO[[#This Row],[129 (05JUL1985 00:00:00)-Water Temperature (C)]]*OO[[#This Row],[71]]</f>
        <v>7.8239822474162503E-7</v>
      </c>
      <c r="BV120" s="10">
        <f>3/24000000*OO[[#This Row],[130 (05JUL1985 03:00:00)-Water Temperature (C)]]*OO[[#This Row],[72]]</f>
        <v>6.9463727510312488E-7</v>
      </c>
      <c r="BW120" s="10">
        <f>3/24000000*OO[[#This Row],[131 (05JUL1985 06:00:00)-Water Temperature (C)]]*OO[[#This Row],[73]]</f>
        <v>5.9449704725024992E-7</v>
      </c>
      <c r="BX120" s="10">
        <f>3/24000000*OO[[#This Row],[132 (05JUL1985 09:00:00)-Water Temperature (C)]]*OO[[#This Row],[74]]</f>
        <v>5.4019487371387488E-7</v>
      </c>
      <c r="BY120" s="10">
        <f>3/24000000*OO[[#This Row],[133 (05JUL1985 12:00:00)-Water Temperature (C)]]*OO[[#This Row],[75]]</f>
        <v>5.7969769491487503E-7</v>
      </c>
      <c r="BZ120" s="10">
        <f>3/24000000*OO[[#This Row],[134 (05JUL1985 15:00:00)-Water Temperature (C)]]*OO[[#This Row],[76]]</f>
        <v>6.8550573508900007E-7</v>
      </c>
      <c r="CA120" s="10">
        <f>3/24000000*OO[[#This Row],[135 (05JUL1985 18:00:00)-Water Temperature (C)]]*OO[[#This Row],[77]]</f>
        <v>7.5394190295899996E-7</v>
      </c>
      <c r="CB120" s="10">
        <f>3/24000000*OO[[#This Row],[136 (05JUL1985 21:00:00)-Water Temperature (C)]]*OO[[#This Row],[78]]</f>
        <v>7.2748720581999987E-7</v>
      </c>
      <c r="CC120" s="10">
        <f>3/24000000*OO[[#This Row],[137 (06JUL1985 00:00:00)-Water Temperature (C)]]*OO[[#This Row],[79]]</f>
        <v>6.4431764700600004E-7</v>
      </c>
      <c r="CD120" s="10">
        <f>3/24000000*OO[[#This Row],[138 (06JUL1985 03:00:00)-Water Temperature (C)]]*OO[[#This Row],[80]]</f>
        <v>5.5292489775600002E-7</v>
      </c>
      <c r="CE120" s="10">
        <f>3/24000000*OO[[#This Row],[139 (06JUL1985 06:00:00)-Water Temperature (C)]]*OO[[#This Row],[81]]</f>
        <v>4.9301053725875002E-7</v>
      </c>
      <c r="CF120" s="10">
        <f>3/24000000*OO[[#This Row],[140 (06JUL1985 09:00:00)-Water Temperature (C)]]*OO[[#This Row],[82]]</f>
        <v>4.9943257402749992E-7</v>
      </c>
      <c r="CG120" s="10">
        <f>3/24000000*OO[[#This Row],[141 (06JUL1985 12:00:00)-Water Temperature (C)]]*OO[[#This Row],[83]]</f>
        <v>5.3992285865724995E-7</v>
      </c>
      <c r="CH120" s="10">
        <f>3/24000000*OO[[#This Row],[142 (06JUL1985 15:00:00)-Water Temperature (C)]]*OO[[#This Row],[84]]</f>
        <v>5.6220528364874994E-7</v>
      </c>
      <c r="CI120" s="10">
        <f>3/24000000*OO[[#This Row],[143 (06JUL1985 18:00:00)-Water Temperature (C)]]*OO[[#This Row],[85]]</f>
        <v>5.6558136887099996E-7</v>
      </c>
      <c r="CJ120" s="10">
        <f>3/24000000*OO[[#This Row],[144 (06JUL1985 21:00:00)-Water Temperature (C)]]*OO[[#This Row],[86]]</f>
        <v>5.4338580375399995E-7</v>
      </c>
      <c r="CK120" s="10">
        <f>3/24000000*OO[[#This Row],[145 (07JUL1985 00:00:00)-Water Temperature (C)]]*OO[[#This Row],[87]]</f>
        <v>4.9357873931287511E-7</v>
      </c>
      <c r="CL120" s="10">
        <f>3/24000000*OO[[#This Row],[146 (07JUL1985 03:00:00)-Water Temperature (C)]]*OO[[#This Row],[88]]</f>
        <v>4.3628805702750003E-7</v>
      </c>
      <c r="CM120" s="10">
        <f>3/24000000*OO[[#This Row],[147 (07JUL1985 06:00:00)-Water Temperature (C)]]*OO[[#This Row],[89]]</f>
        <v>3.7403766104262494E-7</v>
      </c>
      <c r="CN120" s="10">
        <f>3/24000000*OO[[#This Row],[148 (07JUL1985 09:00:00)-Water Temperature (C)]]*OO[[#This Row],[90]]</f>
        <v>3.3454032344797501E-7</v>
      </c>
      <c r="CO120" s="10">
        <f>3/24000000*OO[[#This Row],[149 (07JUL1985 12:00:00)-Water Temperature (C)]]*OO[[#This Row],[91]]</f>
        <v>3.1928532722508745E-7</v>
      </c>
      <c r="CP120" s="10">
        <f>3/24000000*OO[[#This Row],[150 (07JUL1985 15:00:00)-Water Temperature (C)]]*OO[[#This Row],[92]]</f>
        <v>3.3402698974692495E-7</v>
      </c>
      <c r="CQ120" s="10">
        <f>3/24000000*OO[[#This Row],[151 (07JUL1985 18:00:00)-Water Temperature (C)]]*OO[[#This Row],[93]]</f>
        <v>3.6543885716085003E-7</v>
      </c>
      <c r="CR120" s="10">
        <f>3/24000000*OO[[#This Row],[152 (07JUL1985 21:00:00)-Water Temperature (C)]]*OO[[#This Row],[94]]</f>
        <v>3.69365539960275E-7</v>
      </c>
      <c r="CS120" s="10">
        <f>3/24000000*OO[[#This Row],[153 (08JUL1985 00:00:00)-Water Temperature (C)]]*OO[[#This Row],[95]]</f>
        <v>3.3634704314277506E-7</v>
      </c>
      <c r="CT120" s="10">
        <f>3/24000000*OO[[#This Row],[154 (08JUL1985 03:00:00)-Water Temperature (C)]]*OO[[#This Row],[96]]</f>
        <v>2.9762405420324998E-7</v>
      </c>
      <c r="CU120" s="10">
        <f>3/24000000*OO[[#This Row],[155 (08JUL1985 06:00:00)-Water Temperature (C)]]*OO[[#This Row],[97]]</f>
        <v>2.6091443534275E-7</v>
      </c>
      <c r="CV120" s="10">
        <f>3/24000000*OO[[#This Row],[156 (08JUL1985 09:00:00)-Water Temperature (C)]]*OO[[#This Row],[98]]</f>
        <v>2.5363289565697495E-7</v>
      </c>
      <c r="CW120" s="10">
        <f>3/24000000*OO[[#This Row],[157 (08JUL1985 12:00:00)-Water Temperature (C)]]*OO[[#This Row],[99]]</f>
        <v>2.6007112653296253E-7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1.0967887474972234E-37</v>
      </c>
      <c r="F121" s="10">
        <f>3/24*OO[[#This Row],[62 (26JUN1985 15:00:00)-Water Temperature (C)]]*OO[[#This Row],[4]]/SUM(OO[4])</f>
        <v>1.394290493561411E-26</v>
      </c>
      <c r="G121" s="10">
        <f>3/24*OO[[#This Row],[63 (26JUN1985 18:00:00)-Water Temperature (C)]]*OO[[#This Row],[5]]/SUM(OO[5])</f>
        <v>2.1248593191310254E-16</v>
      </c>
      <c r="H121" s="10">
        <f>3/24*OO[[#This Row],[64 (26JUN1985 21:00:00)-Water Temperature (C)]]*OO[[#This Row],[6]]/SUM(OO[6])</f>
        <v>6.5881025983278366E-9</v>
      </c>
      <c r="I121" s="10">
        <f>3/24*OO[[#This Row],[65 (27JUN1985 00:00:00)-Water Temperature (C)]]*OO[[#This Row],[7]]/SUM(OO[7])</f>
        <v>1.3220278157500163E-5</v>
      </c>
      <c r="J121" s="10">
        <f>3/24*OO[[#This Row],[66 (27JUN1985 03:00:00)-Water Temperature (C)]]*OO[[#This Row],[8]]/SUM(OO[8])</f>
        <v>8.9358785581196453E-4</v>
      </c>
      <c r="K121" s="10">
        <f>3/24*OO[[#This Row],[67 (27JUN1985 06:00:00)-Water Temperature (C)]]*OO[[#This Row],[9]]/SUM(OO[9])</f>
        <v>9.5233835208682286E-3</v>
      </c>
      <c r="L121" s="10">
        <f>3/24*OO[[#This Row],[68 (27JUN1985 09:00:00)-Water Temperature (C)]]*OO[[#This Row],[10]]/SUM(OO[10])</f>
        <v>3.3787577138292377E-2</v>
      </c>
      <c r="M121" s="10">
        <f>3/24*OO[[#This Row],[69 (27JUN1985 12:00:00)-Water Temperature (C)]]*OO[[#This Row],[11]]/SUM(OO[11])</f>
        <v>5.475562564994893E-2</v>
      </c>
      <c r="N121" s="10">
        <f>3/24*OO[[#This Row],[70 (27JUN1985 15:00:00)-Water Temperature (C)]]*OO[[#This Row],[12]]/SUM(OO[12])</f>
        <v>4.7523889353307883E-2</v>
      </c>
      <c r="O121" s="10">
        <f>3/24*OO[[#This Row],[71 (27JUN1985 18:00:00)-Water Temperature (C)]]*OO[[#This Row],[13]]/SUM(OO[13])</f>
        <v>2.4190414426248509E-2</v>
      </c>
      <c r="P121" s="10">
        <f>3/24*OO[[#This Row],[72 (27JUN1985 21:00:00)-Water Temperature (C)]]*OO[[#This Row],[14]]/SUM(OO[14])</f>
        <v>7.8354487894010481E-3</v>
      </c>
      <c r="Q121" s="10">
        <f>3/24*OO[[#This Row],[73 (28JUN1985 00:00:00)-Water Temperature (C)]]*OO[[#This Row],[15]]/SUM(OO[15])</f>
        <v>1.8904469117611879E-3</v>
      </c>
      <c r="R121" s="10">
        <f>3/24*OO[[#This Row],[74 (28JUN1985 03:00:00)-Water Temperature (C)]]*OO[[#This Row],[16]]/SUM(OO[16])</f>
        <v>3.9519342244641976E-4</v>
      </c>
      <c r="S121" s="10">
        <f>3/24*OO[[#This Row],[75 (28JUN1985 06:00:00)-Water Temperature (C)]]*OO[[#This Row],[17]]/SUM(OO[17])</f>
        <v>8.4834915380416358E-5</v>
      </c>
      <c r="T121" s="10">
        <f>3/24*OO[[#This Row],[76 (28JUN1985 09:00:00)-Water Temperature (C)]]*OO[[#This Row],[18]]/SUM(OO[18])</f>
        <v>2.6986498340572454E-5</v>
      </c>
      <c r="U121" s="10">
        <f>3/24*OO[[#This Row],[77 (28JUN1985 12:00:00)-Water Temperature (C)]]*OO[[#This Row],[19]]/SUM(OO[19])</f>
        <v>1.7102067680048377E-5</v>
      </c>
      <c r="V121" s="10">
        <f>3/24000000*OO[[#This Row],[78 (28JUN1985 15:00:00)-Water Temperature (C)]]*OO[[#This Row],[20]]</f>
        <v>1.8258038398031249E-5</v>
      </c>
      <c r="W121" s="10">
        <f>3/24000000*OO[[#This Row],[79 (28JUN1985 18:00:00)-Water Temperature (C)]]*OO[[#This Row],[21]]</f>
        <v>2.1499847645917502E-5</v>
      </c>
      <c r="X121" s="10">
        <f>3/24000000*OO[[#This Row],[80 (28JUN1985 21:00:00)-Water Temperature (C)]]*OO[[#This Row],[22]]</f>
        <v>2.2799995239179998E-5</v>
      </c>
      <c r="Y121" s="10">
        <f>3/24000000*OO[[#This Row],[81 (29JUN1985 00:00:00)-Water Temperature (C)]]*OO[[#This Row],[23]]</f>
        <v>2.1771583721674999E-5</v>
      </c>
      <c r="Z121" s="10">
        <f>3/24000000*OO[[#This Row],[82 (29JUN1985 03:00:00)-Water Temperature (C)]]*OO[[#This Row],[24]]</f>
        <v>1.9182531282249999E-5</v>
      </c>
      <c r="AA121" s="10">
        <f>3/24000000*OO[[#This Row],[83 (29JUN1985 06:00:00)-Water Temperature (C)]]*OO[[#This Row],[25]]</f>
        <v>1.6311519964687501E-5</v>
      </c>
      <c r="AB121" s="10">
        <f>3/24000000*OO[[#This Row],[84 (29JUN1985 09:00:00)-Water Temperature (C)]]*OO[[#This Row],[26]]</f>
        <v>1.48002549231875E-5</v>
      </c>
      <c r="AC121" s="10">
        <f>3/24000000*OO[[#This Row],[85 (29JUN1985 12:00:00)-Water Temperature (C)]]*OO[[#This Row],[27]]</f>
        <v>1.4421770082559997E-5</v>
      </c>
      <c r="AD121" s="10">
        <f>3/24000000*OO[[#This Row],[86 (29JUN1985 15:00:00)-Water Temperature (C)]]*OO[[#This Row],[28]]</f>
        <v>1.4719905820778749E-5</v>
      </c>
      <c r="AE121" s="10">
        <f>3/24000000*OO[[#This Row],[88 (29JUN1985 21:00:00)-Water Temperature (C)]]*OO[[#This Row],[30]]</f>
        <v>1.1105026177230002E-5</v>
      </c>
      <c r="AF121" s="10">
        <f>3/24000000*OO[[#This Row],[88 (29JUN1985 21:00:00)-Water Temperature (C)]]*OO[[#This Row],[30]]</f>
        <v>1.1105026177230002E-5</v>
      </c>
      <c r="AG121" s="10">
        <f>3/24000000*OO[[#This Row],[89 (30JUN1985 00:00:00)-Water Temperature (C)]]*OO[[#This Row],[31]]</f>
        <v>7.8054767370112493E-6</v>
      </c>
      <c r="AH121" s="10">
        <f>3/24000000*OO[[#This Row],[90 (30JUN1985 03:00:00)-Water Temperature (C)]]*OO[[#This Row],[32]]</f>
        <v>5.4286281708749989E-6</v>
      </c>
      <c r="AI121" s="10">
        <f>3/24000000*OO[[#This Row],[91 (30JUN1985 06:00:00)-Water Temperature (C)]]*OO[[#This Row],[33]]</f>
        <v>3.9570398287249997E-6</v>
      </c>
      <c r="AJ121" s="10">
        <f>3/24000000*OO[[#This Row],[92 (30JUN1985 09:00:00)-Water Temperature (C)]]*OO[[#This Row],[34]]</f>
        <v>3.3687853230739994E-6</v>
      </c>
      <c r="AK121" s="10">
        <f>3/24000000*OO[[#This Row],[93 (30JUN1985 12:00:00)-Water Temperature (C)]]*OO[[#This Row],[35]]</f>
        <v>3.3767666533473751E-6</v>
      </c>
      <c r="AL121" s="10">
        <f>3/24000000*OO[[#This Row],[94 (30JUN1985 15:00:00)-Water Temperature (C)]]*OO[[#This Row],[36]]</f>
        <v>3.7022523887939996E-6</v>
      </c>
      <c r="AM121" s="10">
        <f>3/24000000*OO[[#This Row],[95 (30JUN1985 18:00:00)-Water Temperature (C)]]*OO[[#This Row],[37]]</f>
        <v>3.9277326321029995E-6</v>
      </c>
      <c r="AN121" s="10">
        <f>3/24000000*OO[[#This Row],[96 (30JUN1985 21:00:00)-Water Temperature (C)]]*OO[[#This Row],[38]]</f>
        <v>3.7554882374429998E-6</v>
      </c>
      <c r="AO121" s="10">
        <f>3/24000000*OO[[#This Row],[97 (01JUL1985 00:00:00)-Water Temperature (C)]]*OO[[#This Row],[39]]</f>
        <v>3.3907257454741251E-6</v>
      </c>
      <c r="AP121" s="10">
        <f>3/24000000*OO[[#This Row],[98 (01JUL1985 03:00:00)-Water Temperature (C)]]*OO[[#This Row],[40]]</f>
        <v>2.9408645300180003E-6</v>
      </c>
      <c r="AQ121" s="10">
        <f>3/24000000*OO[[#This Row],[99 (01JUL1985 06:00:00)-Water Temperature (C)]]*OO[[#This Row],[41]]</f>
        <v>2.5047415378070002E-6</v>
      </c>
      <c r="AR121" s="10">
        <f>3/24000000*OO[[#This Row],[100 (01JUL1985 09:00:00)-Water Temperature (C)]]*OO[[#This Row],[42]]</f>
        <v>2.2975184624487503E-6</v>
      </c>
      <c r="AS121" s="10">
        <f>3/24000000*OO[[#This Row],[101 (01JUL1985 12:00:00)-Water Temperature (C)]]*OO[[#This Row],[43]]</f>
        <v>2.2716798781218752E-6</v>
      </c>
      <c r="AT121" s="10">
        <f>3/24000000*OO[[#This Row],[102 (01JUL1985 15:00:00)-Water Temperature (C)]]*OO[[#This Row],[44]]</f>
        <v>2.3139321572179997E-6</v>
      </c>
      <c r="AU121" s="10">
        <f>3/24000000*OO[[#This Row],[103 (01JUL1985 18:00:00)-Water Temperature (C)]]*OO[[#This Row],[45]]</f>
        <v>2.2626237700920003E-6</v>
      </c>
      <c r="AV121" s="10">
        <f>3/24000000*OO[[#This Row],[104 (01JUL1985 21:00:00)-Water Temperature (C)]]*OO[[#This Row],[46]]</f>
        <v>2.1202824983185002E-6</v>
      </c>
      <c r="AW121" s="10">
        <f>3/24000000*OO[[#This Row],[105 (02JUL1985 00:00:00)-Water Temperature (C)]]*OO[[#This Row],[47]]</f>
        <v>1.9091047390699997E-6</v>
      </c>
      <c r="AX121" s="10">
        <f>3/24000000*OO[[#This Row],[106 (02JUL1985 03:00:00)-Water Temperature (C)]]*OO[[#This Row],[48]]</f>
        <v>1.690655323731E-6</v>
      </c>
      <c r="AY121" s="10">
        <f>3/24000000*OO[[#This Row],[107 (02JUL1985 06:00:00)-Water Temperature (C)]]*OO[[#This Row],[49]]</f>
        <v>1.48626088438925E-6</v>
      </c>
      <c r="AZ121" s="10">
        <f>3/24000000*OO[[#This Row],[108 (02JUL1985 09:00:00)-Water Temperature (C)]]*OO[[#This Row],[50]]</f>
        <v>1.4096983607189999E-6</v>
      </c>
      <c r="BA121" s="10">
        <f>3/24000000*OO[[#This Row],[109 (02JUL1985 12:00:00)-Water Temperature (C)]]*OO[[#This Row],[51]]</f>
        <v>1.41357085714875E-6</v>
      </c>
      <c r="BB121" s="10">
        <f>3/24000000*OO[[#This Row],[110 (02JUL1985 15:00:00)-Water Temperature (C)]]*OO[[#This Row],[52]]</f>
        <v>1.4908344395332497E-6</v>
      </c>
      <c r="BC121" s="10">
        <f>3/24000000*OO[[#This Row],[111 (02JUL1985 18:00:00)-Water Temperature (C)]]*OO[[#This Row],[53]]</f>
        <v>1.5414066959636249E-6</v>
      </c>
      <c r="BD121" s="10">
        <f>3/24000000*OO[[#This Row],[112 (02JUL1985 21:00:00)-Water Temperature (C)]]*OO[[#This Row],[54]]</f>
        <v>1.4516269246575001E-6</v>
      </c>
      <c r="BE121" s="10">
        <f>3/24000000*OO[[#This Row],[113 (03JUL1985 00:00:00)-Water Temperature (C)]]*OO[[#This Row],[55]]</f>
        <v>1.3019053242072499E-6</v>
      </c>
      <c r="BF121" s="10">
        <f>3/24000000*OO[[#This Row],[114 (03JUL1985 03:00:00)-Water Temperature (C)]]*OO[[#This Row],[56]]</f>
        <v>1.1385754447917499E-6</v>
      </c>
      <c r="BG121" s="10">
        <f>3/24000000*OO[[#This Row],[115 (03JUL1985 06:00:00)-Water Temperature (C)]]*OO[[#This Row],[57]]</f>
        <v>1.0143984590936249E-6</v>
      </c>
      <c r="BH121" s="10">
        <f>3/24000000*OO[[#This Row],[116 (03JUL1985 09:00:00)-Water Temperature (C)]]*OO[[#This Row],[58]]</f>
        <v>1.0390805646E-6</v>
      </c>
      <c r="BI121" s="10">
        <f>3/24000000*OO[[#This Row],[117 (03JUL1985 12:00:00)-Water Temperature (C)]]*OO[[#This Row],[59]]</f>
        <v>1.1986387449685E-6</v>
      </c>
      <c r="BJ121" s="10">
        <f>3/24000000*OO[[#This Row],[118 (03JUL1985 15:00:00)-Water Temperature (C)]]*OO[[#This Row],[60]]</f>
        <v>1.3898767482250001E-6</v>
      </c>
      <c r="BK121" s="10">
        <f>3/24000000*OO[[#This Row],[119 (03JUL1985 18:00:00)-Water Temperature (C)]]*OO[[#This Row],[61]]</f>
        <v>1.4695680791012499E-6</v>
      </c>
      <c r="BL121" s="10">
        <f>3/24000000*OO[[#This Row],[120 (03JUL1985 21:00:00)-Water Temperature (C)]]*OO[[#This Row],[62]]</f>
        <v>1.4060584323406249E-6</v>
      </c>
      <c r="BM121" s="10">
        <f>3/24000000*OO[[#This Row],[121 (04JUL1985 00:00:00)-Water Temperature (C)]]*OO[[#This Row],[63]]</f>
        <v>1.258070657394E-6</v>
      </c>
      <c r="BN121" s="10">
        <f>3/24000000*OO[[#This Row],[122 (04JUL1985 03:00:00)-Water Temperature (C)]]*OO[[#This Row],[64]]</f>
        <v>1.0898936095494999E-6</v>
      </c>
      <c r="BO121" s="10">
        <f>3/24000000*OO[[#This Row],[123 (04JUL1985 06:00:00)-Water Temperature (C)]]*OO[[#This Row],[65]]</f>
        <v>9.6195767323162513E-7</v>
      </c>
      <c r="BP121" s="10">
        <f>3/24000000*OO[[#This Row],[124 (04JUL1985 09:00:00)-Water Temperature (C)]]*OO[[#This Row],[66]]</f>
        <v>9.4725632673874994E-7</v>
      </c>
      <c r="BQ121" s="10">
        <f>3/24000000*OO[[#This Row],[125 (04JUL1985 12:00:00)-Water Temperature (C)]]*OO[[#This Row],[67]]</f>
        <v>9.6349380520575007E-7</v>
      </c>
      <c r="BR121" s="10">
        <f>3/24000000*OO[[#This Row],[126 (04JUL1985 15:00:00)-Water Temperature (C)]]*OO[[#This Row],[68]]</f>
        <v>9.476590379415001E-7</v>
      </c>
      <c r="BS121" s="10">
        <f>3/24000000*OO[[#This Row],[127 (04JUL1985 18:00:00)-Water Temperature (C)]]*OO[[#This Row],[69]]</f>
        <v>9.0498475074550003E-7</v>
      </c>
      <c r="BT121" s="10">
        <f>3/24000000*OO[[#This Row],[128 (04JUL1985 21:00:00)-Water Temperature (C)]]*OO[[#This Row],[70]]</f>
        <v>8.4691613496437493E-7</v>
      </c>
      <c r="BU121" s="10">
        <f>3/24000000*OO[[#This Row],[129 (05JUL1985 00:00:00)-Water Temperature (C)]]*OO[[#This Row],[71]]</f>
        <v>7.7018233800299981E-7</v>
      </c>
      <c r="BV121" s="10">
        <f>3/24000000*OO[[#This Row],[130 (05JUL1985 03:00:00)-Water Temperature (C)]]*OO[[#This Row],[72]]</f>
        <v>6.8535758585299989E-7</v>
      </c>
      <c r="BW121" s="10">
        <f>3/24000000*OO[[#This Row],[131 (05JUL1985 06:00:00)-Water Temperature (C)]]*OO[[#This Row],[73]]</f>
        <v>5.8850351570699998E-7</v>
      </c>
      <c r="BX121" s="10">
        <f>3/24000000*OO[[#This Row],[132 (05JUL1985 09:00:00)-Water Temperature (C)]]*OO[[#This Row],[74]]</f>
        <v>5.3551625924199986E-7</v>
      </c>
      <c r="BY121" s="10">
        <f>3/24000000*OO[[#This Row],[133 (05JUL1985 12:00:00)-Water Temperature (C)]]*OO[[#This Row],[75]]</f>
        <v>5.7330069413700002E-7</v>
      </c>
      <c r="BZ121" s="10">
        <f>3/24000000*OO[[#This Row],[134 (05JUL1985 15:00:00)-Water Temperature (C)]]*OO[[#This Row],[76]]</f>
        <v>6.7514528163687501E-7</v>
      </c>
      <c r="CA121" s="10">
        <f>3/24000000*OO[[#This Row],[135 (05JUL1985 18:00:00)-Water Temperature (C)]]*OO[[#This Row],[77]]</f>
        <v>7.4061155639999992E-7</v>
      </c>
      <c r="CB121" s="10">
        <f>3/24000000*OO[[#This Row],[136 (05JUL1985 21:00:00)-Water Temperature (C)]]*OO[[#This Row],[78]]</f>
        <v>7.1507630910649997E-7</v>
      </c>
      <c r="CC121" s="10">
        <f>3/24000000*OO[[#This Row],[137 (06JUL1985 00:00:00)-Water Temperature (C)]]*OO[[#This Row],[79]]</f>
        <v>6.3556267762124999E-7</v>
      </c>
      <c r="CD121" s="10">
        <f>3/24000000*OO[[#This Row],[138 (06JUL1985 03:00:00)-Water Temperature (C)]]*OO[[#This Row],[80]]</f>
        <v>5.4614475366750005E-7</v>
      </c>
      <c r="CE121" s="10">
        <f>3/24000000*OO[[#This Row],[139 (06JUL1985 06:00:00)-Water Temperature (C)]]*OO[[#This Row],[81]]</f>
        <v>4.8446064091624997E-7</v>
      </c>
      <c r="CF121" s="10">
        <f>3/24000000*OO[[#This Row],[140 (06JUL1985 09:00:00)-Water Temperature (C)]]*OO[[#This Row],[82]]</f>
        <v>4.8834726381E-7</v>
      </c>
      <c r="CG121" s="10">
        <f>3/24000000*OO[[#This Row],[141 (06JUL1985 12:00:00)-Water Temperature (C)]]*OO[[#This Row],[83]]</f>
        <v>5.2818088661049994E-7</v>
      </c>
      <c r="CH121" s="10">
        <f>3/24000000*OO[[#This Row],[142 (06JUL1985 15:00:00)-Water Temperature (C)]]*OO[[#This Row],[84]]</f>
        <v>5.5068923916062488E-7</v>
      </c>
      <c r="CI121" s="10">
        <f>3/24000000*OO[[#This Row],[143 (06JUL1985 18:00:00)-Water Temperature (C)]]*OO[[#This Row],[85]]</f>
        <v>5.5496287888874995E-7</v>
      </c>
      <c r="CJ121" s="10">
        <f>3/24000000*OO[[#This Row],[144 (06JUL1985 21:00:00)-Water Temperature (C)]]*OO[[#This Row],[86]]</f>
        <v>5.3365511437000007E-7</v>
      </c>
      <c r="CK121" s="10">
        <f>3/24000000*OO[[#This Row],[145 (07JUL1985 00:00:00)-Water Temperature (C)]]*OO[[#This Row],[87]]</f>
        <v>4.856676936789999E-7</v>
      </c>
      <c r="CL121" s="10">
        <f>3/24000000*OO[[#This Row],[146 (07JUL1985 03:00:00)-Water Temperature (C)]]*OO[[#This Row],[88]]</f>
        <v>4.3038867972847507E-7</v>
      </c>
      <c r="CM121" s="10">
        <f>3/24000000*OO[[#This Row],[147 (07JUL1985 06:00:00)-Water Temperature (C)]]*OO[[#This Row],[89]]</f>
        <v>3.7027250227860001E-7</v>
      </c>
      <c r="CN121" s="10">
        <f>3/24000000*OO[[#This Row],[148 (07JUL1985 09:00:00)-Water Temperature (C)]]*OO[[#This Row],[90]]</f>
        <v>3.3114421787649994E-7</v>
      </c>
      <c r="CO121" s="10">
        <f>3/24000000*OO[[#This Row],[149 (07JUL1985 12:00:00)-Water Temperature (C)]]*OO[[#This Row],[91]]</f>
        <v>3.1514063876100001E-7</v>
      </c>
      <c r="CP121" s="10">
        <f>3/24000000*OO[[#This Row],[150 (07JUL1985 15:00:00)-Water Temperature (C)]]*OO[[#This Row],[92]]</f>
        <v>3.2886601486593745E-7</v>
      </c>
      <c r="CQ121" s="10">
        <f>3/24000000*OO[[#This Row],[151 (07JUL1985 18:00:00)-Water Temperature (C)]]*OO[[#This Row],[93]]</f>
        <v>3.5944663861293749E-7</v>
      </c>
      <c r="CR121" s="10">
        <f>3/24000000*OO[[#This Row],[152 (07JUL1985 21:00:00)-Water Temperature (C)]]*OO[[#This Row],[94]]</f>
        <v>3.6292168661984997E-7</v>
      </c>
      <c r="CS121" s="10">
        <f>3/24000000*OO[[#This Row],[153 (08JUL1985 00:00:00)-Water Temperature (C)]]*OO[[#This Row],[95]]</f>
        <v>3.3079919997119996E-7</v>
      </c>
      <c r="CT121" s="10">
        <f>3/24000000*OO[[#This Row],[154 (08JUL1985 03:00:00)-Water Temperature (C)]]*OO[[#This Row],[96]]</f>
        <v>2.9342339186841244E-7</v>
      </c>
      <c r="CU121" s="10">
        <f>3/24000000*OO[[#This Row],[155 (08JUL1985 06:00:00)-Water Temperature (C)]]*OO[[#This Row],[97]]</f>
        <v>2.5743583815933754E-7</v>
      </c>
      <c r="CV121" s="10">
        <f>3/24000000*OO[[#This Row],[156 (08JUL1985 09:00:00)-Water Temperature (C)]]*OO[[#This Row],[98]]</f>
        <v>2.493369992976E-7</v>
      </c>
      <c r="CW121" s="10">
        <f>3/24000000*OO[[#This Row],[157 (08JUL1985 12:00:00)-Water Temperature (C)]]*OO[[#This Row],[99]]</f>
        <v>2.5466102614370003E-7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2.7955940680742088E-38</v>
      </c>
      <c r="F122" s="10">
        <f>3/24*OO[[#This Row],[62 (26JUN1985 15:00:00)-Water Temperature (C)]]*OO[[#This Row],[4]]/SUM(OO[4])</f>
        <v>3.8016270328387149E-27</v>
      </c>
      <c r="G122" s="10">
        <f>3/24*OO[[#This Row],[63 (26JUN1985 18:00:00)-Water Temperature (C)]]*OO[[#This Row],[5]]/SUM(OO[5])</f>
        <v>6.2843089918277042E-17</v>
      </c>
      <c r="H122" s="10">
        <f>3/24*OO[[#This Row],[64 (26JUN1985 21:00:00)-Water Temperature (C)]]*OO[[#This Row],[6]]/SUM(OO[6])</f>
        <v>4.3221693810739479E-9</v>
      </c>
      <c r="I122" s="10">
        <f>3/24*OO[[#This Row],[65 (27JUN1985 00:00:00)-Water Temperature (C)]]*OO[[#This Row],[7]]/SUM(OO[7])</f>
        <v>1.1698584980690318E-5</v>
      </c>
      <c r="J122" s="10">
        <f>3/24*OO[[#This Row],[66 (27JUN1985 03:00:00)-Water Temperature (C)]]*OO[[#This Row],[8]]/SUM(OO[8])</f>
        <v>9.2813326956826684E-4</v>
      </c>
      <c r="K122" s="10">
        <f>3/24*OO[[#This Row],[67 (27JUN1985 06:00:00)-Water Temperature (C)]]*OO[[#This Row],[9]]/SUM(OO[9])</f>
        <v>1.1045490929789629E-2</v>
      </c>
      <c r="L122" s="10">
        <f>3/24*OO[[#This Row],[68 (27JUN1985 09:00:00)-Water Temperature (C)]]*OO[[#This Row],[10]]/SUM(OO[10])</f>
        <v>4.2465593033478681E-2</v>
      </c>
      <c r="M122" s="10">
        <f>3/24*OO[[#This Row],[69 (27JUN1985 12:00:00)-Water Temperature (C)]]*OO[[#This Row],[11]]/SUM(OO[11])</f>
        <v>7.3305006287953681E-2</v>
      </c>
      <c r="N122" s="10">
        <f>3/24*OO[[#This Row],[70 (27JUN1985 15:00:00)-Water Temperature (C)]]*OO[[#This Row],[12]]/SUM(OO[12])</f>
        <v>6.6856611343604308E-2</v>
      </c>
      <c r="O122" s="10">
        <f>3/24*OO[[#This Row],[71 (27JUN1985 18:00:00)-Water Temperature (C)]]*OO[[#This Row],[13]]/SUM(OO[13])</f>
        <v>3.5444352998485196E-2</v>
      </c>
      <c r="P122" s="10">
        <f>3/24*OO[[#This Row],[72 (27JUN1985 21:00:00)-Water Temperature (C)]]*OO[[#This Row],[14]]/SUM(OO[14])</f>
        <v>1.1842074770597209E-2</v>
      </c>
      <c r="Q122" s="10">
        <f>3/24*OO[[#This Row],[73 (28JUN1985 00:00:00)-Water Temperature (C)]]*OO[[#This Row],[15]]/SUM(OO[15])</f>
        <v>2.9194138292700611E-3</v>
      </c>
      <c r="R122" s="10">
        <f>3/24*OO[[#This Row],[74 (28JUN1985 03:00:00)-Water Temperature (C)]]*OO[[#This Row],[16]]/SUM(OO[16])</f>
        <v>6.1708778557150216E-4</v>
      </c>
      <c r="S122" s="10">
        <f>3/24*OO[[#This Row],[75 (28JUN1985 06:00:00)-Water Temperature (C)]]*OO[[#This Row],[17]]/SUM(OO[17])</f>
        <v>1.3123277695812179E-4</v>
      </c>
      <c r="T122" s="10">
        <f>3/24*OO[[#This Row],[76 (28JUN1985 09:00:00)-Water Temperature (C)]]*OO[[#This Row],[18]]/SUM(OO[18])</f>
        <v>3.9832203754666148E-5</v>
      </c>
      <c r="U122" s="10">
        <f>3/24*OO[[#This Row],[77 (28JUN1985 12:00:00)-Water Temperature (C)]]*OO[[#This Row],[19]]/SUM(OO[19])</f>
        <v>2.3594103255500895E-5</v>
      </c>
      <c r="V122" s="10">
        <f>3/24000000*OO[[#This Row],[78 (28JUN1985 15:00:00)-Water Temperature (C)]]*OO[[#This Row],[20]]</f>
        <v>2.4454330073709996E-5</v>
      </c>
      <c r="W122" s="10">
        <f>3/24000000*OO[[#This Row],[79 (28JUN1985 18:00:00)-Water Temperature (C)]]*OO[[#This Row],[21]]</f>
        <v>2.8820961050357499E-5</v>
      </c>
      <c r="X122" s="10">
        <f>3/24000000*OO[[#This Row],[80 (28JUN1985 21:00:00)-Water Temperature (C)]]*OO[[#This Row],[22]]</f>
        <v>3.0876747115390001E-5</v>
      </c>
      <c r="Y122" s="10">
        <f>3/24000000*OO[[#This Row],[81 (29JUN1985 00:00:00)-Water Temperature (C)]]*OO[[#This Row],[23]]</f>
        <v>2.9757314805869998E-5</v>
      </c>
      <c r="Z122" s="10">
        <f>3/24000000*OO[[#This Row],[82 (29JUN1985 03:00:00)-Water Temperature (C)]]*OO[[#This Row],[24]]</f>
        <v>2.6450864626437496E-5</v>
      </c>
      <c r="AA122" s="10">
        <f>3/24000000*OO[[#This Row],[83 (29JUN1985 06:00:00)-Water Temperature (C)]]*OO[[#This Row],[25]]</f>
        <v>2.2587328342155001E-5</v>
      </c>
      <c r="AB122" s="10">
        <f>3/24000000*OO[[#This Row],[84 (29JUN1985 09:00:00)-Water Temperature (C)]]*OO[[#This Row],[26]]</f>
        <v>2.0528643922249998E-5</v>
      </c>
      <c r="AC122" s="10">
        <f>3/24000000*OO[[#This Row],[85 (29JUN1985 12:00:00)-Water Temperature (C)]]*OO[[#This Row],[27]]</f>
        <v>2.0035660781093749E-5</v>
      </c>
      <c r="AD122" s="10">
        <f>3/24000000*OO[[#This Row],[86 (29JUN1985 15:00:00)-Water Temperature (C)]]*OO[[#This Row],[28]]</f>
        <v>2.0542926781725E-5</v>
      </c>
      <c r="AE122" s="10">
        <f>3/24000000*OO[[#This Row],[88 (29JUN1985 21:00:00)-Water Temperature (C)]]*OO[[#This Row],[30]]</f>
        <v>1.56554743040325E-5</v>
      </c>
      <c r="AF122" s="10">
        <f>3/24000000*OO[[#This Row],[88 (29JUN1985 21:00:00)-Water Temperature (C)]]*OO[[#This Row],[30]]</f>
        <v>1.56554743040325E-5</v>
      </c>
      <c r="AG122" s="10">
        <f>3/24000000*OO[[#This Row],[89 (30JUN1985 00:00:00)-Water Temperature (C)]]*OO[[#This Row],[31]]</f>
        <v>1.102854698146E-5</v>
      </c>
      <c r="AH122" s="10">
        <f>3/24000000*OO[[#This Row],[90 (30JUN1985 03:00:00)-Water Temperature (C)]]*OO[[#This Row],[32]]</f>
        <v>7.6669959733375004E-6</v>
      </c>
      <c r="AI122" s="10">
        <f>3/24000000*OO[[#This Row],[91 (30JUN1985 06:00:00)-Water Temperature (C)]]*OO[[#This Row],[33]]</f>
        <v>5.5510479068850002E-6</v>
      </c>
      <c r="AJ122" s="10">
        <f>3/24000000*OO[[#This Row],[92 (30JUN1985 09:00:00)-Water Temperature (C)]]*OO[[#This Row],[34]]</f>
        <v>4.6648290870674992E-6</v>
      </c>
      <c r="AK122" s="10">
        <f>3/24000000*OO[[#This Row],[93 (30JUN1985 12:00:00)-Water Temperature (C)]]*OO[[#This Row],[35]]</f>
        <v>4.6442478040975E-6</v>
      </c>
      <c r="AL122" s="10">
        <f>3/24000000*OO[[#This Row],[94 (30JUN1985 15:00:00)-Water Temperature (C)]]*OO[[#This Row],[36]]</f>
        <v>5.0941075456800004E-6</v>
      </c>
      <c r="AM122" s="10">
        <f>3/24000000*OO[[#This Row],[95 (30JUN1985 18:00:00)-Water Temperature (C)]]*OO[[#This Row],[37]]</f>
        <v>5.4040200789875003E-6</v>
      </c>
      <c r="AN122" s="10">
        <f>3/24000000*OO[[#This Row],[96 (30JUN1985 21:00:00)-Water Temperature (C)]]*OO[[#This Row],[38]]</f>
        <v>5.1676724376777496E-6</v>
      </c>
      <c r="AO122" s="10">
        <f>3/24000000*OO[[#This Row],[97 (01JUL1985 00:00:00)-Water Temperature (C)]]*OO[[#This Row],[39]]</f>
        <v>4.6763642732287498E-6</v>
      </c>
      <c r="AP122" s="10">
        <f>3/24000000*OO[[#This Row],[98 (01JUL1985 03:00:00)-Water Temperature (C)]]*OO[[#This Row],[40]]</f>
        <v>4.0725054435901244E-6</v>
      </c>
      <c r="AQ122" s="10">
        <f>3/24000000*OO[[#This Row],[99 (01JUL1985 06:00:00)-Water Temperature (C)]]*OO[[#This Row],[41]]</f>
        <v>3.4746072602254995E-6</v>
      </c>
      <c r="AR122" s="10">
        <f>3/24000000*OO[[#This Row],[100 (01JUL1985 09:00:00)-Water Temperature (C)]]*OO[[#This Row],[42]]</f>
        <v>3.1752422546699995E-6</v>
      </c>
      <c r="AS122" s="10">
        <f>3/24000000*OO[[#This Row],[101 (01JUL1985 12:00:00)-Water Temperature (C)]]*OO[[#This Row],[43]]</f>
        <v>3.1283746160715004E-6</v>
      </c>
      <c r="AT122" s="10">
        <f>3/24000000*OO[[#This Row],[102 (01JUL1985 15:00:00)-Water Temperature (C)]]*OO[[#This Row],[44]]</f>
        <v>3.1831807575040001E-6</v>
      </c>
      <c r="AU122" s="10">
        <f>3/24000000*OO[[#This Row],[103 (01JUL1985 18:00:00)-Water Temperature (C)]]*OO[[#This Row],[45]]</f>
        <v>3.1130210895409998E-6</v>
      </c>
      <c r="AV122" s="10">
        <f>3/24000000*OO[[#This Row],[104 (01JUL1985 21:00:00)-Water Temperature (C)]]*OO[[#This Row],[46]]</f>
        <v>2.9201257478837498E-6</v>
      </c>
      <c r="AW122" s="10">
        <f>3/24000000*OO[[#This Row],[105 (02JUL1985 00:00:00)-Water Temperature (C)]]*OO[[#This Row],[47]]</f>
        <v>2.6316184432106245E-6</v>
      </c>
      <c r="AX122" s="10">
        <f>3/24000000*OO[[#This Row],[106 (02JUL1985 03:00:00)-Water Temperature (C)]]*OO[[#This Row],[48]]</f>
        <v>2.3347203347272495E-6</v>
      </c>
      <c r="AY122" s="10">
        <f>3/24000000*OO[[#This Row],[107 (02JUL1985 06:00:00)-Water Temperature (C)]]*OO[[#This Row],[49]]</f>
        <v>2.0562248059189998E-6</v>
      </c>
      <c r="AZ122" s="10">
        <f>3/24000000*OO[[#This Row],[108 (02JUL1985 09:00:00)-Water Temperature (C)]]*OO[[#This Row],[50]]</f>
        <v>1.9515324434774999E-6</v>
      </c>
      <c r="BA122" s="10">
        <f>3/24000000*OO[[#This Row],[109 (02JUL1985 12:00:00)-Water Temperature (C)]]*OO[[#This Row],[51]]</f>
        <v>1.9522023287831248E-6</v>
      </c>
      <c r="BB122" s="10">
        <f>3/24000000*OO[[#This Row],[110 (02JUL1985 15:00:00)-Water Temperature (C)]]*OO[[#This Row],[52]]</f>
        <v>2.053025733533625E-6</v>
      </c>
      <c r="BC122" s="10">
        <f>3/24000000*OO[[#This Row],[111 (02JUL1985 18:00:00)-Water Temperature (C)]]*OO[[#This Row],[53]]</f>
        <v>2.1209693440705001E-6</v>
      </c>
      <c r="BD122" s="10">
        <f>3/24000000*OO[[#This Row],[112 (02JUL1985 21:00:00)-Water Temperature (C)]]*OO[[#This Row],[54]]</f>
        <v>2.0001196087246249E-6</v>
      </c>
      <c r="BE122" s="10">
        <f>3/24000000*OO[[#This Row],[113 (03JUL1985 00:00:00)-Water Temperature (C)]]*OO[[#This Row],[55]]</f>
        <v>1.7969181715799999E-6</v>
      </c>
      <c r="BF122" s="10">
        <f>3/24000000*OO[[#This Row],[114 (03JUL1985 03:00:00)-Water Temperature (C)]]*OO[[#This Row],[56]]</f>
        <v>1.5746338961921249E-6</v>
      </c>
      <c r="BG122" s="10">
        <f>3/24000000*OO[[#This Row],[115 (03JUL1985 06:00:00)-Water Temperature (C)]]*OO[[#This Row],[57]]</f>
        <v>1.40011907025375E-6</v>
      </c>
      <c r="BH122" s="10">
        <f>3/24000000*OO[[#This Row],[116 (03JUL1985 09:00:00)-Water Temperature (C)]]*OO[[#This Row],[58]]</f>
        <v>1.4288227412565E-6</v>
      </c>
      <c r="BI122" s="10">
        <f>3/24000000*OO[[#This Row],[117 (03JUL1985 12:00:00)-Water Temperature (C)]]*OO[[#This Row],[59]]</f>
        <v>1.6458486621524997E-6</v>
      </c>
      <c r="BJ122" s="10">
        <f>3/24000000*OO[[#This Row],[118 (03JUL1985 15:00:00)-Water Temperature (C)]]*OO[[#This Row],[60]]</f>
        <v>1.9077107692641247E-6</v>
      </c>
      <c r="BK122" s="10">
        <f>3/24000000*OO[[#This Row],[119 (03JUL1985 18:00:00)-Water Temperature (C)]]*OO[[#This Row],[61]]</f>
        <v>2.0182668709629999E-6</v>
      </c>
      <c r="BL122" s="10">
        <f>3/24000000*OO[[#This Row],[120 (03JUL1985 21:00:00)-Water Temperature (C)]]*OO[[#This Row],[62]]</f>
        <v>1.9348058029755001E-6</v>
      </c>
      <c r="BM122" s="10">
        <f>3/24000000*OO[[#This Row],[121 (04JUL1985 00:00:00)-Water Temperature (C)]]*OO[[#This Row],[63]]</f>
        <v>1.7373245783519999E-6</v>
      </c>
      <c r="BN122" s="10">
        <f>3/24000000*OO[[#This Row],[122 (04JUL1985 03:00:00)-Water Temperature (C)]]*OO[[#This Row],[64]]</f>
        <v>1.5079088606662498E-6</v>
      </c>
      <c r="BO122" s="10">
        <f>3/24000000*OO[[#This Row],[123 (04JUL1985 06:00:00)-Water Temperature (C)]]*OO[[#This Row],[65]]</f>
        <v>1.32685348247375E-6</v>
      </c>
      <c r="BP122" s="10">
        <f>3/24000000*OO[[#This Row],[124 (04JUL1985 09:00:00)-Water Temperature (C)]]*OO[[#This Row],[66]]</f>
        <v>1.3009879555599999E-6</v>
      </c>
      <c r="BQ122" s="10">
        <f>3/24000000*OO[[#This Row],[125 (04JUL1985 12:00:00)-Water Temperature (C)]]*OO[[#This Row],[67]]</f>
        <v>1.3214711133255003E-6</v>
      </c>
      <c r="BR122" s="10">
        <f>3/24000000*OO[[#This Row],[126 (04JUL1985 15:00:00)-Water Temperature (C)]]*OO[[#This Row],[68]]</f>
        <v>1.2998045662199999E-6</v>
      </c>
      <c r="BS122" s="10">
        <f>3/24000000*OO[[#This Row],[127 (04JUL1985 18:00:00)-Water Temperature (C)]]*OO[[#This Row],[69]]</f>
        <v>1.2425936246962496E-6</v>
      </c>
      <c r="BT122" s="10">
        <f>3/24000000*OO[[#This Row],[128 (04JUL1985 21:00:00)-Water Temperature (C)]]*OO[[#This Row],[70]]</f>
        <v>1.1659604106963749E-6</v>
      </c>
      <c r="BU122" s="10">
        <f>3/24000000*OO[[#This Row],[129 (05JUL1985 00:00:00)-Water Temperature (C)]]*OO[[#This Row],[71]]</f>
        <v>1.061339163665E-6</v>
      </c>
      <c r="BV122" s="10">
        <f>3/24000000*OO[[#This Row],[130 (05JUL1985 03:00:00)-Water Temperature (C)]]*OO[[#This Row],[72]]</f>
        <v>9.4707796396862517E-7</v>
      </c>
      <c r="BW122" s="10">
        <f>3/24000000*OO[[#This Row],[131 (05JUL1985 06:00:00)-Water Temperature (C)]]*OO[[#This Row],[73]]</f>
        <v>8.1651127536424997E-7</v>
      </c>
      <c r="BX122" s="10">
        <f>3/24000000*OO[[#This Row],[132 (05JUL1985 09:00:00)-Water Temperature (C)]]*OO[[#This Row],[74]]</f>
        <v>7.4399317524874998E-7</v>
      </c>
      <c r="BY122" s="10">
        <f>3/24000000*OO[[#This Row],[133 (05JUL1985 12:00:00)-Water Temperature (C)]]*OO[[#This Row],[75]]</f>
        <v>7.9361275157549991E-7</v>
      </c>
      <c r="BZ122" s="10">
        <f>3/24000000*OO[[#This Row],[134 (05JUL1985 15:00:00)-Water Temperature (C)]]*OO[[#This Row],[76]]</f>
        <v>9.2994230913625005E-7</v>
      </c>
      <c r="CA122" s="10">
        <f>3/24000000*OO[[#This Row],[135 (05JUL1985 18:00:00)-Water Temperature (C)]]*OO[[#This Row],[77]]</f>
        <v>1.0173843076109999E-6</v>
      </c>
      <c r="CB122" s="10">
        <f>3/24000000*OO[[#This Row],[136 (05JUL1985 21:00:00)-Water Temperature (C)]]*OO[[#This Row],[78]]</f>
        <v>9.8343357204949997E-7</v>
      </c>
      <c r="CC122" s="10">
        <f>3/24000000*OO[[#This Row],[137 (06JUL1985 00:00:00)-Water Temperature (C)]]*OO[[#This Row],[79]]</f>
        <v>8.7793123905437498E-7</v>
      </c>
      <c r="CD122" s="10">
        <f>3/24000000*OO[[#This Row],[138 (06JUL1985 03:00:00)-Water Temperature (C)]]*OO[[#This Row],[80]]</f>
        <v>7.5622060536600003E-7</v>
      </c>
      <c r="CE122" s="10">
        <f>3/24000000*OO[[#This Row],[139 (06JUL1985 06:00:00)-Water Temperature (C)]]*OO[[#This Row],[81]]</f>
        <v>6.6674676032425005E-7</v>
      </c>
      <c r="CF122" s="10">
        <f>3/24000000*OO[[#This Row],[140 (06JUL1985 09:00:00)-Water Temperature (C)]]*OO[[#This Row],[82]]</f>
        <v>6.6724280560312494E-7</v>
      </c>
      <c r="CG122" s="10">
        <f>3/24000000*OO[[#This Row],[141 (06JUL1985 12:00:00)-Water Temperature (C)]]*OO[[#This Row],[83]]</f>
        <v>7.2157336350374991E-7</v>
      </c>
      <c r="CH122" s="10">
        <f>3/24000000*OO[[#This Row],[142 (06JUL1985 15:00:00)-Water Temperature (C)]]*OO[[#This Row],[84]]</f>
        <v>7.5396805439699995E-7</v>
      </c>
      <c r="CI122" s="10">
        <f>3/24000000*OO[[#This Row],[143 (06JUL1985 18:00:00)-Water Temperature (C)]]*OO[[#This Row],[85]]</f>
        <v>7.6102756317749992E-7</v>
      </c>
      <c r="CJ122" s="10">
        <f>3/24000000*OO[[#This Row],[144 (06JUL1985 21:00:00)-Water Temperature (C)]]*OO[[#This Row],[86]]</f>
        <v>7.3324036263124994E-7</v>
      </c>
      <c r="CK122" s="10">
        <f>3/24000000*OO[[#This Row],[145 (07JUL1985 00:00:00)-Water Temperature (C)]]*OO[[#This Row],[87]]</f>
        <v>6.688434218924999E-7</v>
      </c>
      <c r="CL122" s="10">
        <f>3/24000000*OO[[#This Row],[146 (07JUL1985 03:00:00)-Water Temperature (C)]]*OO[[#This Row],[88]]</f>
        <v>5.9460395129887497E-7</v>
      </c>
      <c r="CM122" s="10">
        <f>3/24000000*OO[[#This Row],[147 (07JUL1985 06:00:00)-Water Temperature (C)]]*OO[[#This Row],[89]]</f>
        <v>5.1376628459812495E-7</v>
      </c>
      <c r="CN122" s="10">
        <f>3/24000000*OO[[#This Row],[148 (07JUL1985 09:00:00)-Water Temperature (C)]]*OO[[#This Row],[90]]</f>
        <v>4.5961627879499996E-7</v>
      </c>
      <c r="CO122" s="10">
        <f>3/24000000*OO[[#This Row],[149 (07JUL1985 12:00:00)-Water Temperature (C)]]*OO[[#This Row],[91]]</f>
        <v>4.3554257860600001E-7</v>
      </c>
      <c r="CP122" s="10">
        <f>3/24000000*OO[[#This Row],[150 (07JUL1985 15:00:00)-Water Temperature (C)]]*OO[[#This Row],[92]]</f>
        <v>4.5293905234462497E-7</v>
      </c>
      <c r="CQ122" s="10">
        <f>3/24000000*OO[[#This Row],[151 (07JUL1985 18:00:00)-Water Temperature (C)]]*OO[[#This Row],[93]]</f>
        <v>4.9430307533212491E-7</v>
      </c>
      <c r="CR122" s="10">
        <f>3/24000000*OO[[#This Row],[152 (07JUL1985 21:00:00)-Water Temperature (C)]]*OO[[#This Row],[94]]</f>
        <v>4.990306507293749E-7</v>
      </c>
      <c r="CS122" s="10">
        <f>3/24000000*OO[[#This Row],[153 (08JUL1985 00:00:00)-Water Temperature (C)]]*OO[[#This Row],[95]]</f>
        <v>4.5529862674724992E-7</v>
      </c>
      <c r="CT122" s="10">
        <f>3/24000000*OO[[#This Row],[154 (08JUL1985 03:00:00)-Water Temperature (C)]]*OO[[#This Row],[96]]</f>
        <v>4.0513734401024999E-7</v>
      </c>
      <c r="CU122" s="10">
        <f>3/24000000*OO[[#This Row],[155 (08JUL1985 06:00:00)-Water Temperature (C)]]*OO[[#This Row],[97]]</f>
        <v>3.5588390908124997E-7</v>
      </c>
      <c r="CV122" s="10">
        <f>3/24000000*OO[[#This Row],[156 (08JUL1985 09:00:00)-Water Temperature (C)]]*OO[[#This Row],[98]]</f>
        <v>3.4292902540166247E-7</v>
      </c>
      <c r="CW122" s="10">
        <f>3/24000000*OO[[#This Row],[157 (08JUL1985 12:00:00)-Water Temperature (C)]]*OO[[#This Row],[99]]</f>
        <v>3.486789904488E-7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5.5983829809800475E-39</v>
      </c>
      <c r="F123" s="10">
        <f>3/24*OO[[#This Row],[62 (26JUN1985 15:00:00)-Water Temperature (C)]]*OO[[#This Row],[4]]/SUM(OO[4])</f>
        <v>9.0923971199005098E-28</v>
      </c>
      <c r="G123" s="10">
        <f>3/24*OO[[#This Row],[63 (26JUN1985 18:00:00)-Water Temperature (C)]]*OO[[#This Row],[5]]/SUM(OO[5])</f>
        <v>1.4869293563356853E-17</v>
      </c>
      <c r="H123" s="10">
        <f>3/24*OO[[#This Row],[64 (26JUN1985 21:00:00)-Water Temperature (C)]]*OO[[#This Row],[6]]/SUM(OO[6])</f>
        <v>2.2155724235314785E-9</v>
      </c>
      <c r="I123" s="10">
        <f>3/24*OO[[#This Row],[65 (27JUN1985 00:00:00)-Water Temperature (C)]]*OO[[#This Row],[7]]/SUM(OO[7])</f>
        <v>8.9792902761169791E-6</v>
      </c>
      <c r="J123" s="10">
        <f>3/24*OO[[#This Row],[66 (27JUN1985 03:00:00)-Water Temperature (C)]]*OO[[#This Row],[8]]/SUM(OO[8])</f>
        <v>8.8142216354364041E-4</v>
      </c>
      <c r="K123" s="10">
        <f>3/24*OO[[#This Row],[67 (27JUN1985 06:00:00)-Water Temperature (C)]]*OO[[#This Row],[9]]/SUM(OO[9])</f>
        <v>1.214797021531866E-2</v>
      </c>
      <c r="L123" s="10">
        <f>3/24*OO[[#This Row],[68 (27JUN1985 09:00:00)-Water Temperature (C)]]*OO[[#This Row],[10]]/SUM(OO[10])</f>
        <v>5.1998579789458994E-2</v>
      </c>
      <c r="M123" s="10">
        <f>3/24*OO[[#This Row],[69 (27JUN1985 12:00:00)-Water Temperature (C)]]*OO[[#This Row],[11]]/SUM(OO[11])</f>
        <v>9.7738720182540123E-2</v>
      </c>
      <c r="N123" s="10">
        <f>3/24*OO[[#This Row],[70 (27JUN1985 15:00:00)-Water Temperature (C)]]*OO[[#This Row],[12]]/SUM(OO[12])</f>
        <v>9.5667731056987185E-2</v>
      </c>
      <c r="O123" s="10">
        <f>3/24*OO[[#This Row],[71 (27JUN1985 18:00:00)-Water Temperature (C)]]*OO[[#This Row],[13]]/SUM(OO[13])</f>
        <v>5.3764896372346119E-2</v>
      </c>
      <c r="P123" s="10">
        <f>3/24*OO[[#This Row],[72 (27JUN1985 21:00:00)-Water Temperature (C)]]*OO[[#This Row],[14]]/SUM(OO[14])</f>
        <v>1.8807479539693132E-2</v>
      </c>
      <c r="Q123" s="10">
        <f>3/24*OO[[#This Row],[73 (28JUN1985 00:00:00)-Water Temperature (C)]]*OO[[#This Row],[15]]/SUM(OO[15])</f>
        <v>4.7843060903143188E-3</v>
      </c>
      <c r="R123" s="10">
        <f>3/24*OO[[#This Row],[74 (28JUN1985 03:00:00)-Water Temperature (C)]]*OO[[#This Row],[16]]/SUM(OO[16])</f>
        <v>1.0289635561960479E-3</v>
      </c>
      <c r="S123" s="10">
        <f>3/24*OO[[#This Row],[75 (28JUN1985 06:00:00)-Water Temperature (C)]]*OO[[#This Row],[17]]/SUM(OO[17])</f>
        <v>2.1693415030692818E-4</v>
      </c>
      <c r="T123" s="10">
        <f>3/24*OO[[#This Row],[76 (28JUN1985 09:00:00)-Water Temperature (C)]]*OO[[#This Row],[18]]/SUM(OO[18])</f>
        <v>6.209816448847815E-5</v>
      </c>
      <c r="U123" s="10">
        <f>3/24*OO[[#This Row],[77 (28JUN1985 12:00:00)-Water Temperature (C)]]*OO[[#This Row],[19]]/SUM(OO[19])</f>
        <v>3.3548803109137073E-5</v>
      </c>
      <c r="V123" s="10">
        <f>3/24000000*OO[[#This Row],[78 (28JUN1985 15:00:00)-Water Temperature (C)]]*OO[[#This Row],[20]]</f>
        <v>3.3109471673959999E-5</v>
      </c>
      <c r="W123" s="10">
        <f>3/24000000*OO[[#This Row],[79 (28JUN1985 18:00:00)-Water Temperature (C)]]*OO[[#This Row],[21]]</f>
        <v>3.9110058510187502E-5</v>
      </c>
      <c r="X123" s="10">
        <f>3/24000000*OO[[#This Row],[80 (28JUN1985 21:00:00)-Water Temperature (C)]]*OO[[#This Row],[22]]</f>
        <v>4.2536984865224998E-5</v>
      </c>
      <c r="Y123" s="10">
        <f>3/24000000*OO[[#This Row],[81 (29JUN1985 00:00:00)-Water Temperature (C)]]*OO[[#This Row],[23]]</f>
        <v>4.1608365253650003E-5</v>
      </c>
      <c r="Z123" s="10">
        <f>3/24000000*OO[[#This Row],[82 (29JUN1985 03:00:00)-Water Temperature (C)]]*OO[[#This Row],[24]]</f>
        <v>3.7503207647812502E-5</v>
      </c>
      <c r="AA123" s="10">
        <f>3/24000000*OO[[#This Row],[83 (29JUN1985 06:00:00)-Water Temperature (C)]]*OO[[#This Row],[25]]</f>
        <v>3.2243248264612504E-5</v>
      </c>
      <c r="AB123" s="10">
        <f>3/24000000*OO[[#This Row],[84 (29JUN1985 09:00:00)-Water Temperature (C)]]*OO[[#This Row],[26]]</f>
        <v>2.9345118698774999E-5</v>
      </c>
      <c r="AC123" s="10">
        <f>3/24000000*OO[[#This Row],[85 (29JUN1985 12:00:00)-Water Temperature (C)]]*OO[[#This Row],[27]]</f>
        <v>2.8672234571062497E-5</v>
      </c>
      <c r="AD123" s="10">
        <f>3/24000000*OO[[#This Row],[86 (29JUN1985 15:00:00)-Water Temperature (C)]]*OO[[#This Row],[28]]</f>
        <v>2.9515763529269999E-5</v>
      </c>
      <c r="AE123" s="10">
        <f>3/24000000*OO[[#This Row],[88 (29JUN1985 21:00:00)-Water Temperature (C)]]*OO[[#This Row],[30]]</f>
        <v>2.2932740963467496E-5</v>
      </c>
      <c r="AF123" s="10">
        <f>3/24000000*OO[[#This Row],[88 (29JUN1985 21:00:00)-Water Temperature (C)]]*OO[[#This Row],[30]]</f>
        <v>2.2932740963467496E-5</v>
      </c>
      <c r="AG123" s="10">
        <f>3/24000000*OO[[#This Row],[89 (30JUN1985 00:00:00)-Water Temperature (C)]]*OO[[#This Row],[31]]</f>
        <v>1.6212783434720001E-5</v>
      </c>
      <c r="AH123" s="10">
        <f>3/24000000*OO[[#This Row],[90 (30JUN1985 03:00:00)-Water Temperature (C)]]*OO[[#This Row],[32]]</f>
        <v>1.1271915109849999E-5</v>
      </c>
      <c r="AI123" s="10">
        <f>3/24000000*OO[[#This Row],[91 (30JUN1985 06:00:00)-Water Temperature (C)]]*OO[[#This Row],[33]]</f>
        <v>8.0942545429449993E-6</v>
      </c>
      <c r="AJ123" s="10">
        <f>3/24000000*OO[[#This Row],[92 (30JUN1985 09:00:00)-Water Temperature (C)]]*OO[[#This Row],[34]]</f>
        <v>6.6817056734674991E-6</v>
      </c>
      <c r="AK123" s="10">
        <f>3/24000000*OO[[#This Row],[93 (30JUN1985 12:00:00)-Water Temperature (C)]]*OO[[#This Row],[35]]</f>
        <v>6.5683338181587491E-6</v>
      </c>
      <c r="AL123" s="10">
        <f>3/24000000*OO[[#This Row],[94 (30JUN1985 15:00:00)-Water Temperature (C)]]*OO[[#This Row],[36]]</f>
        <v>7.2002672115524993E-6</v>
      </c>
      <c r="AM123" s="10">
        <f>3/24000000*OO[[#This Row],[95 (30JUN1985 18:00:00)-Water Temperature (C)]]*OO[[#This Row],[37]]</f>
        <v>7.6523928784700004E-6</v>
      </c>
      <c r="AN123" s="10">
        <f>3/24000000*OO[[#This Row],[96 (30JUN1985 21:00:00)-Water Temperature (C)]]*OO[[#This Row],[38]]</f>
        <v>7.332154825880001E-6</v>
      </c>
      <c r="AO123" s="10">
        <f>3/24000000*OO[[#This Row],[97 (01JUL1985 00:00:00)-Water Temperature (C)]]*OO[[#This Row],[39]]</f>
        <v>6.6519963860349996E-6</v>
      </c>
      <c r="AP123" s="10">
        <f>3/24000000*OO[[#This Row],[98 (01JUL1985 03:00:00)-Water Temperature (C)]]*OO[[#This Row],[40]]</f>
        <v>5.8251923659999993E-6</v>
      </c>
      <c r="AQ123" s="10">
        <f>3/24000000*OO[[#This Row],[99 (01JUL1985 06:00:00)-Water Temperature (C)]]*OO[[#This Row],[41]]</f>
        <v>4.9818889984824994E-6</v>
      </c>
      <c r="AR123" s="10">
        <f>3/24000000*OO[[#This Row],[100 (01JUL1985 09:00:00)-Water Temperature (C)]]*OO[[#This Row],[42]]</f>
        <v>4.5284086101599997E-6</v>
      </c>
      <c r="AS123" s="10">
        <f>3/24000000*OO[[#This Row],[101 (01JUL1985 12:00:00)-Water Temperature (C)]]*OO[[#This Row],[43]]</f>
        <v>4.4365547737999991E-6</v>
      </c>
      <c r="AT123" s="10">
        <f>3/24000000*OO[[#This Row],[102 (01JUL1985 15:00:00)-Water Temperature (C)]]*OO[[#This Row],[44]]</f>
        <v>4.5077945103949995E-6</v>
      </c>
      <c r="AU123" s="10">
        <f>3/24000000*OO[[#This Row],[103 (01JUL1985 18:00:00)-Water Temperature (C)]]*OO[[#This Row],[45]]</f>
        <v>4.4115182217989994E-6</v>
      </c>
      <c r="AV123" s="10">
        <f>3/24000000*OO[[#This Row],[104 (01JUL1985 21:00:00)-Water Temperature (C)]]*OO[[#This Row],[46]]</f>
        <v>4.1472588696243749E-6</v>
      </c>
      <c r="AW123" s="10">
        <f>3/24000000*OO[[#This Row],[105 (02JUL1985 00:00:00)-Water Temperature (C)]]*OO[[#This Row],[47]]</f>
        <v>3.7421843244449996E-6</v>
      </c>
      <c r="AX123" s="10">
        <f>3/24000000*OO[[#This Row],[106 (02JUL1985 03:00:00)-Water Temperature (C)]]*OO[[#This Row],[48]]</f>
        <v>3.3280249027187503E-6</v>
      </c>
      <c r="AY123" s="10">
        <f>3/24000000*OO[[#This Row],[107 (02JUL1985 06:00:00)-Water Temperature (C)]]*OO[[#This Row],[49]]</f>
        <v>2.9362292919849998E-6</v>
      </c>
      <c r="AZ123" s="10">
        <f>3/24000000*OO[[#This Row],[108 (02JUL1985 09:00:00)-Water Temperature (C)]]*OO[[#This Row],[50]]</f>
        <v>2.7850968064769997E-6</v>
      </c>
      <c r="BA123" s="10">
        <f>3/24000000*OO[[#This Row],[109 (02JUL1985 12:00:00)-Water Temperature (C)]]*OO[[#This Row],[51]]</f>
        <v>2.7791236949808747E-6</v>
      </c>
      <c r="BB123" s="10">
        <f>3/24000000*OO[[#This Row],[110 (02JUL1985 15:00:00)-Water Temperature (C)]]*OO[[#This Row],[52]]</f>
        <v>2.9082288101712502E-6</v>
      </c>
      <c r="BC123" s="10">
        <f>3/24000000*OO[[#This Row],[111 (02JUL1985 18:00:00)-Water Temperature (C)]]*OO[[#This Row],[53]]</f>
        <v>3.0046782654386255E-6</v>
      </c>
      <c r="BD123" s="10">
        <f>3/24000000*OO[[#This Row],[112 (02JUL1985 21:00:00)-Water Temperature (C)]]*OO[[#This Row],[54]]</f>
        <v>2.8416529392349999E-6</v>
      </c>
      <c r="BE123" s="10">
        <f>3/24000000*OO[[#This Row],[113 (03JUL1985 00:00:00)-Water Temperature (C)]]*OO[[#This Row],[55]]</f>
        <v>2.5590678806564998E-6</v>
      </c>
      <c r="BF123" s="10">
        <f>3/24000000*OO[[#This Row],[114 (03JUL1985 03:00:00)-Water Temperature (C)]]*OO[[#This Row],[56]]</f>
        <v>2.2490548197959999E-6</v>
      </c>
      <c r="BG123" s="10">
        <f>3/24000000*OO[[#This Row],[115 (03JUL1985 06:00:00)-Water Temperature (C)]]*OO[[#This Row],[57]]</f>
        <v>1.9942300965334997E-6</v>
      </c>
      <c r="BH123" s="10">
        <f>3/24000000*OO[[#This Row],[116 (03JUL1985 09:00:00)-Water Temperature (C)]]*OO[[#This Row],[58]]</f>
        <v>2.0206395503319999E-6</v>
      </c>
      <c r="BI123" s="10">
        <f>3/24000000*OO[[#This Row],[117 (03JUL1985 12:00:00)-Water Temperature (C)]]*OO[[#This Row],[59]]</f>
        <v>2.3204946516041249E-6</v>
      </c>
      <c r="BJ123" s="10">
        <f>3/24000000*OO[[#This Row],[118 (03JUL1985 15:00:00)-Water Temperature (C)]]*OO[[#This Row],[60]]</f>
        <v>2.690043438381E-6</v>
      </c>
      <c r="BK123" s="10">
        <f>3/24000000*OO[[#This Row],[119 (03JUL1985 18:00:00)-Water Temperature (C)]]*OO[[#This Row],[61]]</f>
        <v>2.8507274195689996E-6</v>
      </c>
      <c r="BL123" s="10">
        <f>3/24000000*OO[[#This Row],[120 (03JUL1985 21:00:00)-Water Temperature (C)]]*OO[[#This Row],[62]]</f>
        <v>2.7434468591355E-6</v>
      </c>
      <c r="BM123" s="10">
        <f>3/24000000*OO[[#This Row],[121 (04JUL1985 00:00:00)-Water Temperature (C)]]*OO[[#This Row],[63]]</f>
        <v>2.4752461181575001E-6</v>
      </c>
      <c r="BN123" s="10">
        <f>3/24000000*OO[[#This Row],[122 (04JUL1985 03:00:00)-Water Temperature (C)]]*OO[[#This Row],[64]]</f>
        <v>2.1553769758769999E-6</v>
      </c>
      <c r="BO123" s="10">
        <f>3/24000000*OO[[#This Row],[123 (04JUL1985 06:00:00)-Water Temperature (C)]]*OO[[#This Row],[65]]</f>
        <v>1.8893278712879999E-6</v>
      </c>
      <c r="BP123" s="10">
        <f>3/24000000*OO[[#This Row],[124 (04JUL1985 09:00:00)-Water Temperature (C)]]*OO[[#This Row],[66]]</f>
        <v>1.8390010585073748E-6</v>
      </c>
      <c r="BQ123" s="10">
        <f>3/24000000*OO[[#This Row],[125 (04JUL1985 12:00:00)-Water Temperature (C)]]*OO[[#This Row],[67]]</f>
        <v>1.8663348908995002E-6</v>
      </c>
      <c r="BR123" s="10">
        <f>3/24000000*OO[[#This Row],[126 (04JUL1985 15:00:00)-Water Temperature (C)]]*OO[[#This Row],[68]]</f>
        <v>1.8349604998204998E-6</v>
      </c>
      <c r="BS123" s="10">
        <f>3/24000000*OO[[#This Row],[127 (04JUL1985 18:00:00)-Water Temperature (C)]]*OO[[#This Row],[69]]</f>
        <v>1.7566194342453749E-6</v>
      </c>
      <c r="BT123" s="10">
        <f>3/24000000*OO[[#This Row],[128 (04JUL1985 21:00:00)-Water Temperature (C)]]*OO[[#This Row],[70]]</f>
        <v>1.6547007191985E-6</v>
      </c>
      <c r="BU123" s="10">
        <f>3/24000000*OO[[#This Row],[129 (05JUL1985 00:00:00)-Water Temperature (C)]]*OO[[#This Row],[71]]</f>
        <v>1.508430085649E-6</v>
      </c>
      <c r="BV123" s="10">
        <f>3/24000000*OO[[#This Row],[130 (05JUL1985 03:00:00)-Water Temperature (C)]]*OO[[#This Row],[72]]</f>
        <v>1.3506993137359998E-6</v>
      </c>
      <c r="BW123" s="10">
        <f>3/24000000*OO[[#This Row],[131 (05JUL1985 06:00:00)-Water Temperature (C)]]*OO[[#This Row],[73]]</f>
        <v>1.1702143650395001E-6</v>
      </c>
      <c r="BX123" s="10">
        <f>3/24000000*OO[[#This Row],[132 (05JUL1985 09:00:00)-Water Temperature (C)]]*OO[[#This Row],[74]]</f>
        <v>1.0666334767139998E-6</v>
      </c>
      <c r="BY123" s="10">
        <f>3/24000000*OO[[#This Row],[133 (05JUL1985 12:00:00)-Water Temperature (C)]]*OO[[#This Row],[75]]</f>
        <v>1.1302622175074998E-6</v>
      </c>
      <c r="BZ123" s="10">
        <f>3/24000000*OO[[#This Row],[134 (05JUL1985 15:00:00)-Water Temperature (C)]]*OO[[#This Row],[76]]</f>
        <v>1.31603702465425E-6</v>
      </c>
      <c r="CA123" s="10">
        <f>3/24000000*OO[[#This Row],[135 (05JUL1985 18:00:00)-Water Temperature (C)]]*OO[[#This Row],[77]]</f>
        <v>1.4378248147004999E-6</v>
      </c>
      <c r="CB123" s="10">
        <f>3/24000000*OO[[#This Row],[136 (05JUL1985 21:00:00)-Water Temperature (C)]]*OO[[#This Row],[78]]</f>
        <v>1.3939248802117499E-6</v>
      </c>
      <c r="CC123" s="10">
        <f>3/24000000*OO[[#This Row],[137 (06JUL1985 00:00:00)-Water Temperature (C)]]*OO[[#This Row],[79]]</f>
        <v>1.2513090563749999E-6</v>
      </c>
      <c r="CD123" s="10">
        <f>3/24000000*OO[[#This Row],[138 (06JUL1985 03:00:00)-Water Temperature (C)]]*OO[[#This Row],[80]]</f>
        <v>1.0822272177480001E-6</v>
      </c>
      <c r="CE123" s="10">
        <f>3/24000000*OO[[#This Row],[139 (06JUL1985 06:00:00)-Water Temperature (C)]]*OO[[#This Row],[81]]</f>
        <v>9.4730438520062488E-7</v>
      </c>
      <c r="CF123" s="10">
        <f>3/24000000*OO[[#This Row],[140 (06JUL1985 09:00:00)-Water Temperature (C)]]*OO[[#This Row],[82]]</f>
        <v>9.3742325155374977E-7</v>
      </c>
      <c r="CG123" s="10">
        <f>3/24000000*OO[[#This Row],[141 (06JUL1985 12:00:00)-Water Temperature (C)]]*OO[[#This Row],[83]]</f>
        <v>1.0121123442902499E-6</v>
      </c>
      <c r="CH123" s="10">
        <f>3/24000000*OO[[#This Row],[142 (06JUL1985 15:00:00)-Water Temperature (C)]]*OO[[#This Row],[84]]</f>
        <v>1.0617635527094999E-6</v>
      </c>
      <c r="CI123" s="10">
        <f>3/24000000*OO[[#This Row],[143 (06JUL1985 18:00:00)-Water Temperature (C)]]*OO[[#This Row],[85]]</f>
        <v>1.07356348644E-6</v>
      </c>
      <c r="CJ123" s="10">
        <f>3/24000000*OO[[#This Row],[144 (06JUL1985 21:00:00)-Water Temperature (C)]]*OO[[#This Row],[86]]</f>
        <v>1.0381047418446248E-6</v>
      </c>
      <c r="CK123" s="10">
        <f>3/24000000*OO[[#This Row],[145 (07JUL1985 00:00:00)-Water Temperature (C)]]*OO[[#This Row],[87]]</f>
        <v>9.4975965620249982E-7</v>
      </c>
      <c r="CL123" s="10">
        <f>3/24000000*OO[[#This Row],[146 (07JUL1985 03:00:00)-Water Temperature (C)]]*OO[[#This Row],[88]]</f>
        <v>8.4774050789175007E-7</v>
      </c>
      <c r="CM123" s="10">
        <f>3/24000000*OO[[#This Row],[147 (07JUL1985 06:00:00)-Water Temperature (C)]]*OO[[#This Row],[89]]</f>
        <v>7.36420228308375E-7</v>
      </c>
      <c r="CN123" s="10">
        <f>3/24000000*OO[[#This Row],[148 (07JUL1985 09:00:00)-Water Temperature (C)]]*OO[[#This Row],[90]]</f>
        <v>6.59174892991875E-7</v>
      </c>
      <c r="CO123" s="10">
        <f>3/24000000*OO[[#This Row],[149 (07JUL1985 12:00:00)-Water Temperature (C)]]*OO[[#This Row],[91]]</f>
        <v>6.2048691967749995E-7</v>
      </c>
      <c r="CP123" s="10">
        <f>3/24000000*OO[[#This Row],[150 (07JUL1985 15:00:00)-Water Temperature (C)]]*OO[[#This Row],[92]]</f>
        <v>6.4185706657312489E-7</v>
      </c>
      <c r="CQ123" s="10">
        <f>3/24000000*OO[[#This Row],[151 (07JUL1985 18:00:00)-Water Temperature (C)]]*OO[[#This Row],[93]]</f>
        <v>6.9874730893687483E-7</v>
      </c>
      <c r="CR123" s="10">
        <f>3/24000000*OO[[#This Row],[152 (07JUL1985 21:00:00)-Water Temperature (C)]]*OO[[#This Row],[94]]</f>
        <v>7.0732727995350006E-7</v>
      </c>
      <c r="CS123" s="10">
        <f>3/24000000*OO[[#This Row],[153 (08JUL1985 00:00:00)-Water Temperature (C)]]*OO[[#This Row],[95]]</f>
        <v>6.4608604450162501E-7</v>
      </c>
      <c r="CT123" s="10">
        <f>3/24000000*OO[[#This Row],[154 (08JUL1985 03:00:00)-Water Temperature (C)]]*OO[[#This Row],[96]]</f>
        <v>5.7730996038374996E-7</v>
      </c>
      <c r="CU123" s="10">
        <f>3/24000000*OO[[#This Row],[155 (08JUL1985 06:00:00)-Water Temperature (C)]]*OO[[#This Row],[97]]</f>
        <v>5.0797252231274998E-7</v>
      </c>
      <c r="CV123" s="10">
        <f>3/24000000*OO[[#This Row],[156 (08JUL1985 09:00:00)-Water Temperature (C)]]*OO[[#This Row],[98]]</f>
        <v>4.856318938924999E-7</v>
      </c>
      <c r="CW123" s="10">
        <f>3/24000000*OO[[#This Row],[157 (08JUL1985 12:00:00)-Water Temperature (C)]]*OO[[#This Row],[99]]</f>
        <v>4.9150602582712494E-7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7.9051446720102026E-40</v>
      </c>
      <c r="F124" s="10">
        <f>3/24*OO[[#This Row],[62 (26JUN1985 15:00:00)-Water Temperature (C)]]*OO[[#This Row],[4]]/SUM(OO[4])</f>
        <v>1.6187311002831886E-28</v>
      </c>
      <c r="G124" s="10">
        <f>3/24*OO[[#This Row],[63 (26JUN1985 18:00:00)-Water Temperature (C)]]*OO[[#This Row],[5]]/SUM(OO[5])</f>
        <v>2.6475694075156341E-18</v>
      </c>
      <c r="H124" s="10">
        <f>3/24*OO[[#This Row],[64 (26JUN1985 21:00:00)-Water Temperature (C)]]*OO[[#This Row],[6]]/SUM(OO[6])</f>
        <v>7.7571380023520392E-10</v>
      </c>
      <c r="I124" s="10">
        <f>3/24*OO[[#This Row],[65 (27JUN1985 00:00:00)-Water Temperature (C)]]*OO[[#This Row],[7]]/SUM(OO[7])</f>
        <v>4.8842094766715445E-6</v>
      </c>
      <c r="J124" s="10">
        <f>3/24*OO[[#This Row],[66 (27JUN1985 03:00:00)-Water Temperature (C)]]*OO[[#This Row],[8]]/SUM(OO[8])</f>
        <v>5.8523605337961913E-4</v>
      </c>
      <c r="K124" s="10">
        <f>3/24*OO[[#This Row],[67 (27JUN1985 06:00:00)-Water Temperature (C)]]*OO[[#This Row],[9]]/SUM(OO[9])</f>
        <v>9.1714055841430383E-3</v>
      </c>
      <c r="L124" s="10">
        <f>3/24*OO[[#This Row],[68 (27JUN1985 09:00:00)-Water Temperature (C)]]*OO[[#This Row],[10]]/SUM(OO[10])</f>
        <v>4.2913369375240873E-2</v>
      </c>
      <c r="M124" s="10">
        <f>3/24*OO[[#This Row],[69 (27JUN1985 12:00:00)-Water Temperature (C)]]*OO[[#This Row],[11]]/SUM(OO[11])</f>
        <v>8.6178056242739359E-2</v>
      </c>
      <c r="N124" s="10">
        <f>3/24*OO[[#This Row],[70 (27JUN1985 15:00:00)-Water Temperature (C)]]*OO[[#This Row],[12]]/SUM(OO[12])</f>
        <v>8.8876162997189409E-2</v>
      </c>
      <c r="O124" s="10">
        <f>3/24*OO[[#This Row],[71 (27JUN1985 18:00:00)-Water Temperature (C)]]*OO[[#This Row],[13]]/SUM(OO[13])</f>
        <v>5.2043672317493697E-2</v>
      </c>
      <c r="P124" s="10">
        <f>3/24*OO[[#This Row],[72 (27JUN1985 21:00:00)-Water Temperature (C)]]*OO[[#This Row],[14]]/SUM(OO[14])</f>
        <v>1.8783490697207146E-2</v>
      </c>
      <c r="Q124" s="10">
        <f>3/24*OO[[#This Row],[73 (28JUN1985 00:00:00)-Water Temperature (C)]]*OO[[#This Row],[15]]/SUM(OO[15])</f>
        <v>4.8780944048807942E-3</v>
      </c>
      <c r="R124" s="10">
        <f>3/24*OO[[#This Row],[74 (28JUN1985 03:00:00)-Water Temperature (C)]]*OO[[#This Row],[16]]/SUM(OO[16])</f>
        <v>1.0604151737247619E-3</v>
      </c>
      <c r="S124" s="10">
        <f>3/24*OO[[#This Row],[75 (28JUN1985 06:00:00)-Water Temperature (C)]]*OO[[#This Row],[17]]/SUM(OO[17])</f>
        <v>2.2211136080960126E-4</v>
      </c>
      <c r="T124" s="10">
        <f>3/24*OO[[#This Row],[76 (28JUN1985 09:00:00)-Water Temperature (C)]]*OO[[#This Row],[18]]/SUM(OO[18])</f>
        <v>6.1103724112769313E-5</v>
      </c>
      <c r="U124" s="10">
        <f>3/24*OO[[#This Row],[77 (28JUN1985 12:00:00)-Water Temperature (C)]]*OO[[#This Row],[19]]/SUM(OO[19])</f>
        <v>3.0800821441146376E-5</v>
      </c>
      <c r="V124" s="10">
        <f>3/24000000*OO[[#This Row],[78 (28JUN1985 15:00:00)-Water Temperature (C)]]*OO[[#This Row],[20]]</f>
        <v>2.9138670855122495E-5</v>
      </c>
      <c r="W124" s="10">
        <f>3/24000000*OO[[#This Row],[79 (28JUN1985 18:00:00)-Water Temperature (C)]]*OO[[#This Row],[21]]</f>
        <v>3.4218685464189997E-5</v>
      </c>
      <c r="X124" s="10">
        <f>3/24000000*OO[[#This Row],[80 (28JUN1985 21:00:00)-Water Temperature (C)]]*OO[[#This Row],[22]]</f>
        <v>3.7442019452062497E-5</v>
      </c>
      <c r="Y124" s="10">
        <f>3/24000000*OO[[#This Row],[81 (29JUN1985 00:00:00)-Water Temperature (C)]]*OO[[#This Row],[23]]</f>
        <v>3.6870900315199994E-5</v>
      </c>
      <c r="Z124" s="10">
        <f>3/24000000*OO[[#This Row],[82 (29JUN1985 03:00:00)-Water Temperature (C)]]*OO[[#This Row],[24]]</f>
        <v>3.3431448208012499E-5</v>
      </c>
      <c r="AA124" s="10">
        <f>3/24000000*OO[[#This Row],[83 (29JUN1985 06:00:00)-Water Temperature (C)]]*OO[[#This Row],[25]]</f>
        <v>2.8817369337000001E-5</v>
      </c>
      <c r="AB124" s="10">
        <f>3/24000000*OO[[#This Row],[84 (29JUN1985 09:00:00)-Water Temperature (C)]]*OO[[#This Row],[26]]</f>
        <v>2.6209108179000001E-5</v>
      </c>
      <c r="AC124" s="10">
        <f>3/24000000*OO[[#This Row],[85 (29JUN1985 12:00:00)-Water Temperature (C)]]*OO[[#This Row],[27]]</f>
        <v>2.5598578824689996E-5</v>
      </c>
      <c r="AD124" s="10">
        <f>3/24000000*OO[[#This Row],[86 (29JUN1985 15:00:00)-Water Temperature (C)]]*OO[[#This Row],[28]]</f>
        <v>2.6387226208687497E-5</v>
      </c>
      <c r="AE124" s="10">
        <f>3/24000000*OO[[#This Row],[88 (29JUN1985 21:00:00)-Water Temperature (C)]]*OO[[#This Row],[30]]</f>
        <v>2.0718278619760002E-5</v>
      </c>
      <c r="AF124" s="10">
        <f>3/24000000*OO[[#This Row],[88 (29JUN1985 21:00:00)-Water Temperature (C)]]*OO[[#This Row],[30]]</f>
        <v>2.0718278619760002E-5</v>
      </c>
      <c r="AG124" s="10">
        <f>3/24000000*OO[[#This Row],[89 (30JUN1985 00:00:00)-Water Temperature (C)]]*OO[[#This Row],[31]]</f>
        <v>1.4680305264756247E-5</v>
      </c>
      <c r="AH124" s="10">
        <f>3/24000000*OO[[#This Row],[90 (30JUN1985 03:00:00)-Water Temperature (C)]]*OO[[#This Row],[32]]</f>
        <v>1.0208271799934999E-5</v>
      </c>
      <c r="AI124" s="10">
        <f>3/24000000*OO[[#This Row],[91 (30JUN1985 06:00:00)-Water Temperature (C)]]*OO[[#This Row],[33]]</f>
        <v>7.2921024036799993E-6</v>
      </c>
      <c r="AJ124" s="10">
        <f>3/24000000*OO[[#This Row],[92 (30JUN1985 09:00:00)-Water Temperature (C)]]*OO[[#This Row],[34]]</f>
        <v>5.9448123552650005E-6</v>
      </c>
      <c r="AK124" s="10">
        <f>3/24000000*OO[[#This Row],[93 (30JUN1985 12:00:00)-Water Temperature (C)]]*OO[[#This Row],[35]]</f>
        <v>5.7958111630899994E-6</v>
      </c>
      <c r="AL124" s="10">
        <f>3/24000000*OO[[#This Row],[94 (30JUN1985 15:00:00)-Water Temperature (C)]]*OO[[#This Row],[36]]</f>
        <v>6.3484499861124986E-6</v>
      </c>
      <c r="AM124" s="10">
        <f>3/24000000*OO[[#This Row],[95 (30JUN1985 18:00:00)-Water Temperature (C)]]*OO[[#This Row],[37]]</f>
        <v>6.7489682540249997E-6</v>
      </c>
      <c r="AN124" s="10">
        <f>3/24000000*OO[[#This Row],[96 (30JUN1985 21:00:00)-Water Temperature (C)]]*OO[[#This Row],[38]]</f>
        <v>6.4684132389512499E-6</v>
      </c>
      <c r="AO124" s="10">
        <f>3/24000000*OO[[#This Row],[97 (01JUL1985 00:00:00)-Water Temperature (C)]]*OO[[#This Row],[39]]</f>
        <v>5.8774855708562504E-6</v>
      </c>
      <c r="AP124" s="10">
        <f>3/24000000*OO[[#This Row],[98 (01JUL1985 03:00:00)-Water Temperature (C)]]*OO[[#This Row],[40]]</f>
        <v>5.1680587237500002E-6</v>
      </c>
      <c r="AQ124" s="10">
        <f>3/24000000*OO[[#This Row],[99 (01JUL1985 06:00:00)-Water Temperature (C)]]*OO[[#This Row],[41]]</f>
        <v>4.4306811678937508E-6</v>
      </c>
      <c r="AR124" s="10">
        <f>3/24000000*OO[[#This Row],[100 (01JUL1985 09:00:00)-Water Temperature (C)]]*OO[[#This Row],[42]]</f>
        <v>4.0149082118172501E-6</v>
      </c>
      <c r="AS124" s="10">
        <f>3/24000000*OO[[#This Row],[101 (01JUL1985 12:00:00)-Water Temperature (C)]]*OO[[#This Row],[43]]</f>
        <v>3.9182993902394994E-6</v>
      </c>
      <c r="AT124" s="10">
        <f>3/24000000*OO[[#This Row],[102 (01JUL1985 15:00:00)-Water Temperature (C)]]*OO[[#This Row],[44]]</f>
        <v>3.9753521075441248E-6</v>
      </c>
      <c r="AU124" s="10">
        <f>3/24000000*OO[[#This Row],[103 (01JUL1985 18:00:00)-Water Temperature (C)]]*OO[[#This Row],[45]]</f>
        <v>3.8902549230900005E-6</v>
      </c>
      <c r="AV124" s="10">
        <f>3/24000000*OO[[#This Row],[104 (01JUL1985 21:00:00)-Water Temperature (C)]]*OO[[#This Row],[46]]</f>
        <v>3.6612735817612499E-6</v>
      </c>
      <c r="AW124" s="10">
        <f>3/24000000*OO[[#This Row],[105 (02JUL1985 00:00:00)-Water Temperature (C)]]*OO[[#This Row],[47]]</f>
        <v>3.3063860628060004E-6</v>
      </c>
      <c r="AX124" s="10">
        <f>3/24000000*OO[[#This Row],[106 (02JUL1985 03:00:00)-Water Temperature (C)]]*OO[[#This Row],[48]]</f>
        <v>2.9454933486341249E-6</v>
      </c>
      <c r="AY124" s="10">
        <f>3/24000000*OO[[#This Row],[107 (02JUL1985 06:00:00)-Water Temperature (C)]]*OO[[#This Row],[49]]</f>
        <v>2.6035203568978747E-6</v>
      </c>
      <c r="AZ124" s="10">
        <f>3/24000000*OO[[#This Row],[108 (02JUL1985 09:00:00)-Water Temperature (C)]]*OO[[#This Row],[50]]</f>
        <v>2.4710666539459998E-6</v>
      </c>
      <c r="BA124" s="10">
        <f>3/24000000*OO[[#This Row],[109 (02JUL1985 12:00:00)-Water Temperature (C)]]*OO[[#This Row],[51]]</f>
        <v>2.4615566746874994E-6</v>
      </c>
      <c r="BB124" s="10">
        <f>3/24000000*OO[[#This Row],[110 (02JUL1985 15:00:00)-Water Temperature (C)]]*OO[[#This Row],[52]]</f>
        <v>2.5682821287504996E-6</v>
      </c>
      <c r="BC124" s="10">
        <f>3/24000000*OO[[#This Row],[111 (02JUL1985 18:00:00)-Water Temperature (C)]]*OO[[#This Row],[53]]</f>
        <v>2.650176881386875E-6</v>
      </c>
      <c r="BD124" s="10">
        <f>3/24000000*OO[[#This Row],[112 (02JUL1985 21:00:00)-Water Temperature (C)]]*OO[[#This Row],[54]]</f>
        <v>2.5092002465932495E-6</v>
      </c>
      <c r="BE124" s="10">
        <f>3/24000000*OO[[#This Row],[113 (03JUL1985 00:00:00)-Water Temperature (C)]]*OO[[#This Row],[55]]</f>
        <v>2.2636037626344998E-6</v>
      </c>
      <c r="BF124" s="10">
        <f>3/24000000*OO[[#This Row],[114 (03JUL1985 03:00:00)-Water Temperature (C)]]*OO[[#This Row],[56]]</f>
        <v>1.9935831502049997E-6</v>
      </c>
      <c r="BG124" s="10">
        <f>3/24000000*OO[[#This Row],[115 (03JUL1985 06:00:00)-Water Temperature (C)]]*OO[[#This Row],[57]]</f>
        <v>1.7659867989369998E-6</v>
      </c>
      <c r="BH124" s="10">
        <f>3/24000000*OO[[#This Row],[116 (03JUL1985 09:00:00)-Water Temperature (C)]]*OO[[#This Row],[58]]</f>
        <v>1.7815137598509999E-6</v>
      </c>
      <c r="BI124" s="10">
        <f>3/24000000*OO[[#This Row],[117 (03JUL1985 12:00:00)-Water Temperature (C)]]*OO[[#This Row],[59]]</f>
        <v>2.0428980112661251E-6</v>
      </c>
      <c r="BJ124" s="10">
        <f>3/24000000*OO[[#This Row],[118 (03JUL1985 15:00:00)-Water Temperature (C)]]*OO[[#This Row],[60]]</f>
        <v>2.3675620069080003E-6</v>
      </c>
      <c r="BK124" s="10">
        <f>3/24000000*OO[[#This Row],[119 (03JUL1985 18:00:00)-Water Temperature (C)]]*OO[[#This Row],[61]]</f>
        <v>2.50865766559125E-6</v>
      </c>
      <c r="BL124" s="10">
        <f>3/24000000*OO[[#This Row],[120 (03JUL1985 21:00:00)-Water Temperature (C)]]*OO[[#This Row],[62]]</f>
        <v>2.4189502541181253E-6</v>
      </c>
      <c r="BM124" s="10">
        <f>3/24000000*OO[[#This Row],[121 (04JUL1985 00:00:00)-Water Temperature (C)]]*OO[[#This Row],[63]]</f>
        <v>2.189916724465875E-6</v>
      </c>
      <c r="BN124" s="10">
        <f>3/24000000*OO[[#This Row],[122 (04JUL1985 03:00:00)-Water Temperature (C)]]*OO[[#This Row],[64]]</f>
        <v>1.9116904213599997E-6</v>
      </c>
      <c r="BO124" s="10">
        <f>3/24000000*OO[[#This Row],[123 (04JUL1985 06:00:00)-Water Temperature (C)]]*OO[[#This Row],[65]]</f>
        <v>1.6722211544120001E-6</v>
      </c>
      <c r="BP124" s="10">
        <f>3/24000000*OO[[#This Row],[124 (04JUL1985 09:00:00)-Water Temperature (C)]]*OO[[#This Row],[66]]</f>
        <v>1.6201010438199999E-6</v>
      </c>
      <c r="BQ124" s="10">
        <f>3/24000000*OO[[#This Row],[125 (04JUL1985 12:00:00)-Water Temperature (C)]]*OO[[#This Row],[67]]</f>
        <v>1.64111309791525E-6</v>
      </c>
      <c r="BR124" s="10">
        <f>3/24000000*OO[[#This Row],[126 (04JUL1985 15:00:00)-Water Temperature (C)]]*OO[[#This Row],[68]]</f>
        <v>1.6128255215675E-6</v>
      </c>
      <c r="BS124" s="10">
        <f>3/24000000*OO[[#This Row],[127 (04JUL1985 18:00:00)-Water Temperature (C)]]*OO[[#This Row],[69]]</f>
        <v>1.5463406450827501E-6</v>
      </c>
      <c r="BT124" s="10">
        <f>3/24000000*OO[[#This Row],[128 (04JUL1985 21:00:00)-Water Temperature (C)]]*OO[[#This Row],[70]]</f>
        <v>1.459930665087E-6</v>
      </c>
      <c r="BU124" s="10">
        <f>3/24000000*OO[[#This Row],[129 (05JUL1985 00:00:00)-Water Temperature (C)]]*OO[[#This Row],[71]]</f>
        <v>1.3323584125950001E-6</v>
      </c>
      <c r="BV124" s="10">
        <f>3/24000000*OO[[#This Row],[130 (05JUL1985 03:00:00)-Water Temperature (C)]]*OO[[#This Row],[72]]</f>
        <v>1.1958020801861251E-6</v>
      </c>
      <c r="BW124" s="10">
        <f>3/24000000*OO[[#This Row],[131 (05JUL1985 06:00:00)-Water Temperature (C)]]*OO[[#This Row],[73]]</f>
        <v>1.0401167027951251E-6</v>
      </c>
      <c r="BX124" s="10">
        <f>3/24000000*OO[[#This Row],[132 (05JUL1985 09:00:00)-Water Temperature (C)]]*OO[[#This Row],[74]]</f>
        <v>9.4973847327924993E-7</v>
      </c>
      <c r="BY124" s="10">
        <f>3/24000000*OO[[#This Row],[133 (05JUL1985 12:00:00)-Water Temperature (C)]]*OO[[#This Row],[75]]</f>
        <v>1.0029486326364999E-6</v>
      </c>
      <c r="BZ124" s="10">
        <f>3/24000000*OO[[#This Row],[134 (05JUL1985 15:00:00)-Water Temperature (C)]]*OO[[#This Row],[76]]</f>
        <v>1.1621137926900001E-6</v>
      </c>
      <c r="CA124" s="10">
        <f>3/24000000*OO[[#This Row],[135 (05JUL1985 18:00:00)-Water Temperature (C)]]*OO[[#This Row],[77]]</f>
        <v>1.2663222814466251E-6</v>
      </c>
      <c r="CB124" s="10">
        <f>3/24000000*OO[[#This Row],[136 (05JUL1985 21:00:00)-Water Temperature (C)]]*OO[[#This Row],[78]]</f>
        <v>1.2284383246949999E-6</v>
      </c>
      <c r="CC124" s="10">
        <f>3/24000000*OO[[#This Row],[137 (06JUL1985 00:00:00)-Water Temperature (C)]]*OO[[#This Row],[79]]</f>
        <v>1.1071402034013748E-6</v>
      </c>
      <c r="CD124" s="10">
        <f>3/24000000*OO[[#This Row],[138 (06JUL1985 03:00:00)-Water Temperature (C)]]*OO[[#This Row],[80]]</f>
        <v>9.6075236470999993E-7</v>
      </c>
      <c r="CE124" s="10">
        <f>3/24000000*OO[[#This Row],[139 (06JUL1985 06:00:00)-Water Temperature (C)]]*OO[[#This Row],[81]]</f>
        <v>8.3725493611499988E-7</v>
      </c>
      <c r="CF124" s="10">
        <f>3/24000000*OO[[#This Row],[140 (06JUL1985 09:00:00)-Water Temperature (C)]]*OO[[#This Row],[82]]</f>
        <v>8.2202322653362504E-7</v>
      </c>
      <c r="CG124" s="10">
        <f>3/24000000*OO[[#This Row],[141 (06JUL1985 12:00:00)-Water Temperature (C)]]*OO[[#This Row],[83]]</f>
        <v>8.8627382500312503E-7</v>
      </c>
      <c r="CH124" s="10">
        <f>3/24000000*OO[[#This Row],[142 (06JUL1985 15:00:00)-Water Temperature (C)]]*OO[[#This Row],[84]]</f>
        <v>9.3166432178650003E-7</v>
      </c>
      <c r="CI124" s="10">
        <f>3/24000000*OO[[#This Row],[143 (06JUL1985 18:00:00)-Water Temperature (C)]]*OO[[#This Row],[85]]</f>
        <v>9.4360552866000002E-7</v>
      </c>
      <c r="CJ124" s="10">
        <f>3/24000000*OO[[#This Row],[144 (06JUL1985 21:00:00)-Water Temperature (C)]]*OO[[#This Row],[86]]</f>
        <v>9.1429466500474995E-7</v>
      </c>
      <c r="CK124" s="10">
        <f>3/24000000*OO[[#This Row],[145 (07JUL1985 00:00:00)-Water Temperature (C)]]*OO[[#This Row],[87]]</f>
        <v>8.3812901822337496E-7</v>
      </c>
      <c r="CL124" s="10">
        <f>3/24000000*OO[[#This Row],[146 (07JUL1985 03:00:00)-Water Temperature (C)]]*OO[[#This Row],[88]]</f>
        <v>7.5035214942187482E-7</v>
      </c>
      <c r="CM124" s="10">
        <f>3/24000000*OO[[#This Row],[147 (07JUL1985 06:00:00)-Water Temperature (C)]]*OO[[#This Row],[89]]</f>
        <v>6.545623056302499E-7</v>
      </c>
      <c r="CN124" s="10">
        <f>3/24000000*OO[[#This Row],[148 (07JUL1985 09:00:00)-Water Temperature (C)]]*OO[[#This Row],[90]]</f>
        <v>5.8644953977937496E-7</v>
      </c>
      <c r="CO124" s="10">
        <f>3/24000000*OO[[#This Row],[149 (07JUL1985 12:00:00)-Water Temperature (C)]]*OO[[#This Row],[91]]</f>
        <v>5.5016400930762493E-7</v>
      </c>
      <c r="CP124" s="10">
        <f>3/24000000*OO[[#This Row],[150 (07JUL1985 15:00:00)-Water Temperature (C)]]*OO[[#This Row],[92]]</f>
        <v>5.6694391587899995E-7</v>
      </c>
      <c r="CQ124" s="10">
        <f>3/24000000*OO[[#This Row],[151 (07JUL1985 18:00:00)-Water Temperature (C)]]*OO[[#This Row],[93]]</f>
        <v>6.158903628675E-7</v>
      </c>
      <c r="CR124" s="10">
        <f>3/24000000*OO[[#This Row],[152 (07JUL1985 21:00:00)-Water Temperature (C)]]*OO[[#This Row],[94]]</f>
        <v>6.2349251930999999E-7</v>
      </c>
      <c r="CS124" s="10">
        <f>3/24000000*OO[[#This Row],[153 (08JUL1985 00:00:00)-Water Temperature (C)]]*OO[[#This Row],[95]]</f>
        <v>5.6991807624999983E-7</v>
      </c>
      <c r="CT124" s="10">
        <f>3/24000000*OO[[#This Row],[154 (08JUL1985 03:00:00)-Water Temperature (C)]]*OO[[#This Row],[96]]</f>
        <v>5.1079343877000003E-7</v>
      </c>
      <c r="CU124" s="10">
        <f>3/24000000*OO[[#This Row],[155 (08JUL1985 06:00:00)-Water Temperature (C)]]*OO[[#This Row],[97]]</f>
        <v>4.5025277916625004E-7</v>
      </c>
      <c r="CV124" s="10">
        <f>3/24000000*OO[[#This Row],[156 (08JUL1985 09:00:00)-Water Temperature (C)]]*OO[[#This Row],[98]]</f>
        <v>4.2875400658474999E-7</v>
      </c>
      <c r="CW124" s="10">
        <f>3/24000000*OO[[#This Row],[157 (08JUL1985 12:00:00)-Water Temperature (C)]]*OO[[#This Row],[99]]</f>
        <v>4.31741127433E-7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6.7598763193128281E-41</v>
      </c>
      <c r="F125" s="10">
        <f>3/24*OO[[#This Row],[62 (26JUN1985 15:00:00)-Water Temperature (C)]]*OO[[#This Row],[4]]/SUM(OO[4])</f>
        <v>1.7739310320931738E-29</v>
      </c>
      <c r="G125" s="10">
        <f>3/24*OO[[#This Row],[63 (26JUN1985 18:00:00)-Water Temperature (C)]]*OO[[#This Row],[5]]/SUM(OO[5])</f>
        <v>2.9199342937431132E-19</v>
      </c>
      <c r="H125" s="10">
        <f>3/24*OO[[#This Row],[64 (26JUN1985 21:00:00)-Water Temperature (C)]]*OO[[#This Row],[6]]/SUM(OO[6])</f>
        <v>2.371910428004311E-10</v>
      </c>
      <c r="I125" s="10">
        <f>3/24*OO[[#This Row],[65 (27JUN1985 00:00:00)-Water Temperature (C)]]*OO[[#This Row],[7]]/SUM(OO[7])</f>
        <v>2.4044534407456263E-6</v>
      </c>
      <c r="J125" s="10">
        <f>3/24*OO[[#This Row],[66 (27JUN1985 03:00:00)-Water Temperature (C)]]*OO[[#This Row],[8]]/SUM(OO[8])</f>
        <v>3.563794673920679E-4</v>
      </c>
      <c r="K125" s="10">
        <f>3/24*OO[[#This Row],[67 (27JUN1985 06:00:00)-Water Temperature (C)]]*OO[[#This Row],[9]]/SUM(OO[9])</f>
        <v>6.4378775361656438E-3</v>
      </c>
      <c r="L125" s="10">
        <f>3/24*OO[[#This Row],[68 (27JUN1985 09:00:00)-Water Temperature (C)]]*OO[[#This Row],[10]]/SUM(OO[10])</f>
        <v>3.3370117693806864E-2</v>
      </c>
      <c r="M125" s="10">
        <f>3/24*OO[[#This Row],[69 (27JUN1985 12:00:00)-Water Temperature (C)]]*OO[[#This Row],[11]]/SUM(OO[11])</f>
        <v>7.2498407545111623E-2</v>
      </c>
      <c r="N125" s="10">
        <f>3/24*OO[[#This Row],[70 (27JUN1985 15:00:00)-Water Temperature (C)]]*OO[[#This Row],[12]]/SUM(OO[12])</f>
        <v>7.9692425542482001E-2</v>
      </c>
      <c r="O125" s="10">
        <f>3/24*OO[[#This Row],[71 (27JUN1985 18:00:00)-Water Temperature (C)]]*OO[[#This Row],[13]]/SUM(OO[13])</f>
        <v>4.9175515575434488E-2</v>
      </c>
      <c r="P125" s="10">
        <f>3/24*OO[[#This Row],[72 (27JUN1985 21:00:00)-Water Temperature (C)]]*OO[[#This Row],[14]]/SUM(OO[14])</f>
        <v>1.8495396016649231E-2</v>
      </c>
      <c r="Q125" s="10">
        <f>3/24*OO[[#This Row],[73 (28JUN1985 00:00:00)-Water Temperature (C)]]*OO[[#This Row],[15]]/SUM(OO[15])</f>
        <v>4.9431904975675523E-3</v>
      </c>
      <c r="R125" s="10">
        <f>3/24*OO[[#This Row],[74 (28JUN1985 03:00:00)-Water Temperature (C)]]*OO[[#This Row],[16]]/SUM(OO[16])</f>
        <v>1.0929080878846688E-3</v>
      </c>
      <c r="S125" s="10">
        <f>3/24*OO[[#This Row],[75 (28JUN1985 06:00:00)-Water Temperature (C)]]*OO[[#This Row],[17]]/SUM(OO[17])</f>
        <v>2.2830645866236718E-4</v>
      </c>
      <c r="T125" s="10">
        <f>3/24*OO[[#This Row],[76 (28JUN1985 09:00:00)-Water Temperature (C)]]*OO[[#This Row],[18]]/SUM(OO[18])</f>
        <v>6.0225380992848618E-5</v>
      </c>
      <c r="U125" s="10">
        <f>3/24*OO[[#This Row],[77 (28JUN1985 12:00:00)-Water Temperature (C)]]*OO[[#This Row],[19]]/SUM(OO[19])</f>
        <v>2.7944547918804571E-5</v>
      </c>
      <c r="V125" s="10">
        <f>3/24000000*OO[[#This Row],[78 (28JUN1985 15:00:00)-Water Temperature (C)]]*OO[[#This Row],[20]]</f>
        <v>2.4991778614919997E-5</v>
      </c>
      <c r="W125" s="10">
        <f>3/24000000*OO[[#This Row],[79 (28JUN1985 18:00:00)-Water Temperature (C)]]*OO[[#This Row],[21]]</f>
        <v>2.9098901845779995E-5</v>
      </c>
      <c r="X125" s="10">
        <f>3/24000000*OO[[#This Row],[80 (28JUN1985 21:00:00)-Water Temperature (C)]]*OO[[#This Row],[22]]</f>
        <v>3.2110366437531247E-5</v>
      </c>
      <c r="Y125" s="10">
        <f>3/24000000*OO[[#This Row],[81 (29JUN1985 00:00:00)-Water Temperature (C)]]*OO[[#This Row],[23]]</f>
        <v>3.197471940513E-5</v>
      </c>
      <c r="Z125" s="10">
        <f>3/24000000*OO[[#This Row],[82 (29JUN1985 03:00:00)-Water Temperature (C)]]*OO[[#This Row],[24]]</f>
        <v>2.9267629982879997E-5</v>
      </c>
      <c r="AA125" s="10">
        <f>3/24000000*OO[[#This Row],[83 (29JUN1985 06:00:00)-Water Temperature (C)]]*OO[[#This Row],[25]]</f>
        <v>2.537647982709E-5</v>
      </c>
      <c r="AB125" s="10">
        <f>3/24000000*OO[[#This Row],[84 (29JUN1985 09:00:00)-Water Temperature (C)]]*OO[[#This Row],[26]]</f>
        <v>2.3096010325971249E-5</v>
      </c>
      <c r="AC125" s="10">
        <f>3/24000000*OO[[#This Row],[85 (29JUN1985 12:00:00)-Water Temperature (C)]]*OO[[#This Row],[27]]</f>
        <v>2.2568485916778746E-5</v>
      </c>
      <c r="AD125" s="10">
        <f>3/24000000*OO[[#This Row],[86 (29JUN1985 15:00:00)-Water Temperature (C)]]*OO[[#This Row],[28]]</f>
        <v>2.3323186169224998E-5</v>
      </c>
      <c r="AE125" s="10">
        <f>3/24000000*OO[[#This Row],[88 (29JUN1985 21:00:00)-Water Temperature (C)]]*OO[[#This Row],[30]]</f>
        <v>1.8575007576317501E-5</v>
      </c>
      <c r="AF125" s="10">
        <f>3/24000000*OO[[#This Row],[88 (29JUN1985 21:00:00)-Water Temperature (C)]]*OO[[#This Row],[30]]</f>
        <v>1.8575007576317501E-5</v>
      </c>
      <c r="AG125" s="10">
        <f>3/24000000*OO[[#This Row],[89 (30JUN1985 00:00:00)-Water Temperature (C)]]*OO[[#This Row],[31]]</f>
        <v>1.3208657463950001E-5</v>
      </c>
      <c r="AH125" s="10">
        <f>3/24000000*OO[[#This Row],[90 (30JUN1985 03:00:00)-Water Temperature (C)]]*OO[[#This Row],[32]]</f>
        <v>9.1928020793162498E-6</v>
      </c>
      <c r="AI125" s="10">
        <f>3/24000000*OO[[#This Row],[91 (30JUN1985 06:00:00)-Water Temperature (C)]]*OO[[#This Row],[33]]</f>
        <v>6.5317446903974996E-6</v>
      </c>
      <c r="AJ125" s="10">
        <f>3/24000000*OO[[#This Row],[92 (30JUN1985 09:00:00)-Water Temperature (C)]]*OO[[#This Row],[34]]</f>
        <v>5.2478668693799995E-6</v>
      </c>
      <c r="AK125" s="10">
        <f>3/24000000*OO[[#This Row],[93 (30JUN1985 12:00:00)-Water Temperature (C)]]*OO[[#This Row],[35]]</f>
        <v>5.0559070774500001E-6</v>
      </c>
      <c r="AL125" s="10">
        <f>3/24000000*OO[[#This Row],[94 (30JUN1985 15:00:00)-Water Temperature (C)]]*OO[[#This Row],[36]]</f>
        <v>5.5276529075549997E-6</v>
      </c>
      <c r="AM125" s="10">
        <f>3/24000000*OO[[#This Row],[95 (30JUN1985 18:00:00)-Water Temperature (C)]]*OO[[#This Row],[37]]</f>
        <v>5.8786686368999999E-6</v>
      </c>
      <c r="AN125" s="10">
        <f>3/24000000*OO[[#This Row],[96 (30JUN1985 21:00:00)-Water Temperature (C)]]*OO[[#This Row],[38]]</f>
        <v>5.6392404345712493E-6</v>
      </c>
      <c r="AO125" s="10">
        <f>3/24000000*OO[[#This Row],[97 (01JUL1985 00:00:00)-Water Temperature (C)]]*OO[[#This Row],[39]]</f>
        <v>5.131513485473375E-6</v>
      </c>
      <c r="AP125" s="10">
        <f>3/24000000*OO[[#This Row],[98 (01JUL1985 03:00:00)-Water Temperature (C)]]*OO[[#This Row],[40]]</f>
        <v>4.5341011787625001E-6</v>
      </c>
      <c r="AQ125" s="10">
        <f>3/24000000*OO[[#This Row],[99 (01JUL1985 06:00:00)-Water Temperature (C)]]*OO[[#This Row],[41]]</f>
        <v>3.9004129866537496E-6</v>
      </c>
      <c r="AR125" s="10">
        <f>3/24000000*OO[[#This Row],[100 (01JUL1985 09:00:00)-Water Temperature (C)]]*OO[[#This Row],[42]]</f>
        <v>3.5232136276704998E-6</v>
      </c>
      <c r="AS125" s="10">
        <f>3/24000000*OO[[#This Row],[101 (01JUL1985 12:00:00)-Water Temperature (C)]]*OO[[#This Row],[43]]</f>
        <v>3.4209904773022502E-6</v>
      </c>
      <c r="AT125" s="10">
        <f>3/24000000*OO[[#This Row],[102 (01JUL1985 15:00:00)-Water Temperature (C)]]*OO[[#This Row],[44]]</f>
        <v>3.463682545049125E-6</v>
      </c>
      <c r="AU125" s="10">
        <f>3/24000000*OO[[#This Row],[103 (01JUL1985 18:00:00)-Water Temperature (C)]]*OO[[#This Row],[45]]</f>
        <v>3.388822697575E-6</v>
      </c>
      <c r="AV125" s="10">
        <f>3/24000000*OO[[#This Row],[104 (01JUL1985 21:00:00)-Water Temperature (C)]]*OO[[#This Row],[46]]</f>
        <v>3.1940584381672499E-6</v>
      </c>
      <c r="AW125" s="10">
        <f>3/24000000*OO[[#This Row],[105 (02JUL1985 00:00:00)-Water Temperature (C)]]*OO[[#This Row],[47]]</f>
        <v>2.8874432633442494E-6</v>
      </c>
      <c r="AX125" s="10">
        <f>3/24000000*OO[[#This Row],[106 (02JUL1985 03:00:00)-Water Temperature (C)]]*OO[[#This Row],[48]]</f>
        <v>2.5773870421124998E-6</v>
      </c>
      <c r="AY125" s="10">
        <f>3/24000000*OO[[#This Row],[107 (02JUL1985 06:00:00)-Water Temperature (C)]]*OO[[#This Row],[49]]</f>
        <v>2.2829979965024997E-6</v>
      </c>
      <c r="AZ125" s="10">
        <f>3/24000000*OO[[#This Row],[108 (02JUL1985 09:00:00)-Water Temperature (C)]]*OO[[#This Row],[50]]</f>
        <v>2.1682866359140002E-6</v>
      </c>
      <c r="BA125" s="10">
        <f>3/24000000*OO[[#This Row],[109 (02JUL1985 12:00:00)-Water Temperature (C)]]*OO[[#This Row],[51]]</f>
        <v>2.15639439235125E-6</v>
      </c>
      <c r="BB125" s="10">
        <f>3/24000000*OO[[#This Row],[110 (02JUL1985 15:00:00)-Water Temperature (C)]]*OO[[#This Row],[52]]</f>
        <v>2.2413376374885001E-6</v>
      </c>
      <c r="BC125" s="10">
        <f>3/24000000*OO[[#This Row],[111 (02JUL1985 18:00:00)-Water Temperature (C)]]*OO[[#This Row],[53]]</f>
        <v>2.3093121187461248E-6</v>
      </c>
      <c r="BD125" s="10">
        <f>3/24000000*OO[[#This Row],[112 (02JUL1985 21:00:00)-Water Temperature (C)]]*OO[[#This Row],[54]]</f>
        <v>2.1892074713904998E-6</v>
      </c>
      <c r="BE125" s="10">
        <f>3/24000000*OO[[#This Row],[113 (03JUL1985 00:00:00)-Water Temperature (C)]]*OO[[#This Row],[55]]</f>
        <v>1.9792688964798752E-6</v>
      </c>
      <c r="BF125" s="10">
        <f>3/24000000*OO[[#This Row],[114 (03JUL1985 03:00:00)-Water Temperature (C)]]*OO[[#This Row],[56]]</f>
        <v>1.7477088689E-6</v>
      </c>
      <c r="BG125" s="10">
        <f>3/24000000*OO[[#This Row],[115 (03JUL1985 06:00:00)-Water Temperature (C)]]*OO[[#This Row],[57]]</f>
        <v>1.5472679556267499E-6</v>
      </c>
      <c r="BH125" s="10">
        <f>3/24000000*OO[[#This Row],[116 (03JUL1985 09:00:00)-Water Temperature (C)]]*OO[[#This Row],[58]]</f>
        <v>1.55211077513475E-6</v>
      </c>
      <c r="BI125" s="10">
        <f>3/24000000*OO[[#This Row],[117 (03JUL1985 12:00:00)-Water Temperature (C)]]*OO[[#This Row],[59]]</f>
        <v>1.7753039930924998E-6</v>
      </c>
      <c r="BJ125" s="10">
        <f>3/24000000*OO[[#This Row],[118 (03JUL1985 15:00:00)-Water Temperature (C)]]*OO[[#This Row],[60]]</f>
        <v>2.056640202411375E-6</v>
      </c>
      <c r="BK125" s="10">
        <f>3/24000000*OO[[#This Row],[119 (03JUL1985 18:00:00)-Water Temperature (C)]]*OO[[#This Row],[61]]</f>
        <v>2.1798966418162497E-6</v>
      </c>
      <c r="BL125" s="10">
        <f>3/24000000*OO[[#This Row],[120 (03JUL1985 21:00:00)-Water Temperature (C)]]*OO[[#This Row],[62]]</f>
        <v>2.1063958802071251E-6</v>
      </c>
      <c r="BM125" s="10">
        <f>3/24000000*OO[[#This Row],[121 (04JUL1985 00:00:00)-Water Temperature (C)]]*OO[[#This Row],[63]]</f>
        <v>1.9148063352696251E-6</v>
      </c>
      <c r="BN125" s="10">
        <f>3/24000000*OO[[#This Row],[122 (04JUL1985 03:00:00)-Water Temperature (C)]]*OO[[#This Row],[64]]</f>
        <v>1.6774576331493751E-6</v>
      </c>
      <c r="BO125" s="10">
        <f>3/24000000*OO[[#This Row],[123 (04JUL1985 06:00:00)-Water Temperature (C)]]*OO[[#This Row],[65]]</f>
        <v>1.4646592881539997E-6</v>
      </c>
      <c r="BP125" s="10">
        <f>3/24000000*OO[[#This Row],[124 (04JUL1985 09:00:00)-Water Temperature (C)]]*OO[[#This Row],[66]]</f>
        <v>1.410480698826E-6</v>
      </c>
      <c r="BQ125" s="10">
        <f>3/24000000*OO[[#This Row],[125 (04JUL1985 12:00:00)-Water Temperature (C)]]*OO[[#This Row],[67]]</f>
        <v>1.425208305544875E-6</v>
      </c>
      <c r="BR125" s="10">
        <f>3/24000000*OO[[#This Row],[126 (04JUL1985 15:00:00)-Water Temperature (C)]]*OO[[#This Row],[68]]</f>
        <v>1.3995903581759998E-6</v>
      </c>
      <c r="BS125" s="10">
        <f>3/24000000*OO[[#This Row],[127 (04JUL1985 18:00:00)-Water Temperature (C)]]*OO[[#This Row],[69]]</f>
        <v>1.3440834260499999E-6</v>
      </c>
      <c r="BT125" s="10">
        <f>3/24000000*OO[[#This Row],[128 (04JUL1985 21:00:00)-Water Temperature (C)]]*OO[[#This Row],[70]]</f>
        <v>1.2722824534164999E-6</v>
      </c>
      <c r="BU125" s="10">
        <f>3/24000000*OO[[#This Row],[129 (05JUL1985 00:00:00)-Water Temperature (C)]]*OO[[#This Row],[71]]</f>
        <v>1.1631222361958748E-6</v>
      </c>
      <c r="BV125" s="10">
        <f>3/24000000*OO[[#This Row],[130 (05JUL1985 03:00:00)-Water Temperature (C)]]*OO[[#This Row],[72]]</f>
        <v>1.04648700157175E-6</v>
      </c>
      <c r="BW125" s="10">
        <f>3/24000000*OO[[#This Row],[131 (05JUL1985 06:00:00)-Water Temperature (C)]]*OO[[#This Row],[73]]</f>
        <v>9.1446057034799999E-7</v>
      </c>
      <c r="BX125" s="10">
        <f>3/24000000*OO[[#This Row],[132 (05JUL1985 09:00:00)-Water Temperature (C)]]*OO[[#This Row],[74]]</f>
        <v>8.3690413378199992E-7</v>
      </c>
      <c r="BY125" s="10">
        <f>3/24000000*OO[[#This Row],[133 (05JUL1985 12:00:00)-Water Temperature (C)]]*OO[[#This Row],[75]]</f>
        <v>8.8021989373849987E-7</v>
      </c>
      <c r="BZ125" s="10">
        <f>3/24000000*OO[[#This Row],[134 (05JUL1985 15:00:00)-Water Temperature (C)]]*OO[[#This Row],[76]]</f>
        <v>1.0140289649847501E-6</v>
      </c>
      <c r="CA125" s="10">
        <f>3/24000000*OO[[#This Row],[135 (05JUL1985 18:00:00)-Water Temperature (C)]]*OO[[#This Row],[77]]</f>
        <v>1.1015686396079998E-6</v>
      </c>
      <c r="CB125" s="10">
        <f>3/24000000*OO[[#This Row],[136 (05JUL1985 21:00:00)-Water Temperature (C)]]*OO[[#This Row],[78]]</f>
        <v>1.0691842573152498E-6</v>
      </c>
      <c r="CC125" s="10">
        <f>3/24000000*OO[[#This Row],[137 (06JUL1985 00:00:00)-Water Temperature (C)]]*OO[[#This Row],[79]]</f>
        <v>9.6801574698E-7</v>
      </c>
      <c r="CD125" s="10">
        <f>3/24000000*OO[[#This Row],[138 (06JUL1985 03:00:00)-Water Temperature (C)]]*OO[[#This Row],[80]]</f>
        <v>8.4391890145312497E-7</v>
      </c>
      <c r="CE125" s="10">
        <f>3/24000000*OO[[#This Row],[139 (06JUL1985 06:00:00)-Water Temperature (C)]]*OO[[#This Row],[81]]</f>
        <v>7.3245858028875011E-7</v>
      </c>
      <c r="CF125" s="10">
        <f>3/24000000*OO[[#This Row],[140 (06JUL1985 09:00:00)-Water Temperature (C)]]*OO[[#This Row],[82]]</f>
        <v>7.1199658557012488E-7</v>
      </c>
      <c r="CG125" s="10">
        <f>3/24000000*OO[[#This Row],[141 (06JUL1985 12:00:00)-Water Temperature (C)]]*OO[[#This Row],[83]]</f>
        <v>7.6535351120024985E-7</v>
      </c>
      <c r="CH125" s="10">
        <f>3/24000000*OO[[#This Row],[142 (06JUL1985 15:00:00)-Water Temperature (C)]]*OO[[#This Row],[84]]</f>
        <v>8.0658612215999996E-7</v>
      </c>
      <c r="CI125" s="10">
        <f>3/24000000*OO[[#This Row],[143 (06JUL1985 18:00:00)-Water Temperature (C)]]*OO[[#This Row],[85]]</f>
        <v>8.1854315679775007E-7</v>
      </c>
      <c r="CJ125" s="10">
        <f>3/24000000*OO[[#This Row],[144 (06JUL1985 21:00:00)-Water Temperature (C)]]*OO[[#This Row],[86]]</f>
        <v>7.9523304272249987E-7</v>
      </c>
      <c r="CK125" s="10">
        <f>3/24000000*OO[[#This Row],[145 (07JUL1985 00:00:00)-Water Temperature (C)]]*OO[[#This Row],[87]]</f>
        <v>7.3064317198249993E-7</v>
      </c>
      <c r="CL125" s="10">
        <f>3/24000000*OO[[#This Row],[146 (07JUL1985 03:00:00)-Water Temperature (C)]]*OO[[#This Row],[88]]</f>
        <v>6.5649036447925004E-7</v>
      </c>
      <c r="CM125" s="10">
        <f>3/24000000*OO[[#This Row],[147 (07JUL1985 06:00:00)-Water Temperature (C)]]*OO[[#This Row],[89]]</f>
        <v>5.7547957370400005E-7</v>
      </c>
      <c r="CN125" s="10">
        <f>3/24000000*OO[[#This Row],[148 (07JUL1985 09:00:00)-Water Temperature (C)]]*OO[[#This Row],[90]]</f>
        <v>5.1653058273550002E-7</v>
      </c>
      <c r="CO125" s="10">
        <f>3/24000000*OO[[#This Row],[149 (07JUL1985 12:00:00)-Water Temperature (C)]]*OO[[#This Row],[91]]</f>
        <v>4.8269452867999996E-7</v>
      </c>
      <c r="CP125" s="10">
        <f>3/24000000*OO[[#This Row],[150 (07JUL1985 15:00:00)-Water Temperature (C)]]*OO[[#This Row],[92]]</f>
        <v>4.9500276803999997E-7</v>
      </c>
      <c r="CQ125" s="10">
        <f>3/24000000*OO[[#This Row],[151 (07JUL1985 18:00:00)-Water Temperature (C)]]*OO[[#This Row],[93]]</f>
        <v>5.3612047172099992E-7</v>
      </c>
      <c r="CR125" s="10">
        <f>3/24000000*OO[[#This Row],[152 (07JUL1985 21:00:00)-Water Temperature (C)]]*OO[[#This Row],[94]]</f>
        <v>5.4296831462475008E-7</v>
      </c>
      <c r="CS125" s="10">
        <f>3/24000000*OO[[#This Row],[153 (08JUL1985 00:00:00)-Water Temperature (C)]]*OO[[#This Row],[95]]</f>
        <v>4.9669422144149988E-7</v>
      </c>
      <c r="CT125" s="10">
        <f>3/24000000*OO[[#This Row],[154 (08JUL1985 03:00:00)-Water Temperature (C)]]*OO[[#This Row],[96]]</f>
        <v>4.4672284119162501E-7</v>
      </c>
      <c r="CU125" s="10">
        <f>3/24000000*OO[[#This Row],[155 (08JUL1985 06:00:00)-Water Temperature (C)]]*OO[[#This Row],[97]]</f>
        <v>3.9475712237425003E-7</v>
      </c>
      <c r="CV125" s="10">
        <f>3/24000000*OO[[#This Row],[156 (08JUL1985 09:00:00)-Water Temperature (C)]]*OO[[#This Row],[98]]</f>
        <v>3.7435639900124999E-7</v>
      </c>
      <c r="CW125" s="10">
        <f>3/24000000*OO[[#This Row],[157 (08JUL1985 12:00:00)-Water Temperature (C)]]*OO[[#This Row],[99]]</f>
        <v>3.7461435084249999E-7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1.0691921040428041E-41</v>
      </c>
      <c r="F126" s="10">
        <f>3/24*OO[[#This Row],[62 (26JUN1985 15:00:00)-Water Temperature (C)]]*OO[[#This Row],[4]]/SUM(OO[4])</f>
        <v>3.6256040800518169E-30</v>
      </c>
      <c r="G126" s="10">
        <f>3/24*OO[[#This Row],[63 (26JUN1985 18:00:00)-Water Temperature (C)]]*OO[[#This Row],[5]]/SUM(OO[5])</f>
        <v>6.0389130416361414E-20</v>
      </c>
      <c r="H126" s="10">
        <f>3/24*OO[[#This Row],[64 (26JUN1985 21:00:00)-Water Temperature (C)]]*OO[[#This Row],[6]]/SUM(OO[6])</f>
        <v>8.9587911318017768E-11</v>
      </c>
      <c r="I126" s="10">
        <f>3/24*OO[[#This Row],[65 (27JUN1985 00:00:00)-Water Temperature (C)]]*OO[[#This Row],[7]]/SUM(OO[7])</f>
        <v>1.4178403265018623E-6</v>
      </c>
      <c r="J126" s="10">
        <f>3/24*OO[[#This Row],[66 (27JUN1985 03:00:00)-Water Temperature (C)]]*OO[[#This Row],[8]]/SUM(OO[8])</f>
        <v>2.5042126929376098E-4</v>
      </c>
      <c r="K126" s="10">
        <f>3/24*OO[[#This Row],[67 (27JUN1985 06:00:00)-Water Temperature (C)]]*OO[[#This Row],[9]]/SUM(OO[9])</f>
        <v>5.0507801080840178E-3</v>
      </c>
      <c r="L126" s="10">
        <f>3/24*OO[[#This Row],[68 (27JUN1985 09:00:00)-Water Temperature (C)]]*OO[[#This Row],[10]]/SUM(OO[10])</f>
        <v>2.8229785924201528E-2</v>
      </c>
      <c r="M126" s="10">
        <f>3/24*OO[[#This Row],[69 (27JUN1985 12:00:00)-Water Temperature (C)]]*OO[[#This Row],[11]]/SUM(OO[11])</f>
        <v>6.480431478933131E-2</v>
      </c>
      <c r="N126" s="10">
        <f>3/24*OO[[#This Row],[70 (27JUN1985 15:00:00)-Water Temperature (C)]]*OO[[#This Row],[12]]/SUM(OO[12])</f>
        <v>7.4337076644129696E-2</v>
      </c>
      <c r="O126" s="10">
        <f>3/24*OO[[#This Row],[71 (27JUN1985 18:00:00)-Water Temperature (C)]]*OO[[#This Row],[13]]/SUM(OO[13])</f>
        <v>4.7452035432566278E-2</v>
      </c>
      <c r="P126" s="10">
        <f>3/24*OO[[#This Row],[72 (27JUN1985 21:00:00)-Water Temperature (C)]]*OO[[#This Row],[14]]/SUM(OO[14])</f>
        <v>1.8319244559050447E-2</v>
      </c>
      <c r="Q126" s="10">
        <f>3/24*OO[[#This Row],[73 (28JUN1985 00:00:00)-Water Temperature (C)]]*OO[[#This Row],[15]]/SUM(OO[15])</f>
        <v>4.9842916222660651E-3</v>
      </c>
      <c r="R126" s="10">
        <f>3/24*OO[[#This Row],[74 (28JUN1985 03:00:00)-Water Temperature (C)]]*OO[[#This Row],[16]]/SUM(OO[16])</f>
        <v>1.1137891479712117E-3</v>
      </c>
      <c r="S126" s="10">
        <f>3/24*OO[[#This Row],[75 (28JUN1985 06:00:00)-Water Temperature (C)]]*OO[[#This Row],[17]]/SUM(OO[17])</f>
        <v>2.3251258826590993E-4</v>
      </c>
      <c r="T126" s="10">
        <f>3/24*OO[[#This Row],[76 (28JUN1985 09:00:00)-Water Temperature (C)]]*OO[[#This Row],[18]]/SUM(OO[18])</f>
        <v>5.9905236219784987E-5</v>
      </c>
      <c r="U126" s="10">
        <f>3/24*OO[[#This Row],[77 (28JUN1985 12:00:00)-Water Temperature (C)]]*OO[[#This Row],[19]]/SUM(OO[19])</f>
        <v>2.64328206092548E-5</v>
      </c>
      <c r="V126" s="10">
        <f>3/24000000*OO[[#This Row],[78 (28JUN1985 15:00:00)-Water Temperature (C)]]*OO[[#This Row],[20]]</f>
        <v>2.2764776626226247E-5</v>
      </c>
      <c r="W126" s="10">
        <f>3/24000000*OO[[#This Row],[79 (28JUN1985 18:00:00)-Water Temperature (C)]]*OO[[#This Row],[21]]</f>
        <v>2.6327825720900001E-5</v>
      </c>
      <c r="X126" s="10">
        <f>3/24000000*OO[[#This Row],[80 (28JUN1985 21:00:00)-Water Temperature (C)]]*OO[[#This Row],[22]]</f>
        <v>2.9208539195227498E-5</v>
      </c>
      <c r="Y126" s="10">
        <f>3/24000000*OO[[#This Row],[81 (29JUN1985 00:00:00)-Water Temperature (C)]]*OO[[#This Row],[23]]</f>
        <v>2.9292861937574998E-5</v>
      </c>
      <c r="Z126" s="10">
        <f>3/24000000*OO[[#This Row],[82 (29JUN1985 03:00:00)-Water Temperature (C)]]*OO[[#This Row],[24]]</f>
        <v>2.6981857136959999E-5</v>
      </c>
      <c r="AA126" s="10">
        <f>3/24000000*OO[[#This Row],[83 (29JUN1985 06:00:00)-Water Temperature (C)]]*OO[[#This Row],[25]]</f>
        <v>2.3499906777600001E-5</v>
      </c>
      <c r="AB126" s="10">
        <f>3/24000000*OO[[#This Row],[84 (29JUN1985 09:00:00)-Water Temperature (C)]]*OO[[#This Row],[26]]</f>
        <v>2.1404351973637499E-5</v>
      </c>
      <c r="AC126" s="10">
        <f>3/24000000*OO[[#This Row],[85 (29JUN1985 12:00:00)-Water Temperature (C)]]*OO[[#This Row],[27]]</f>
        <v>2.0923661676679999E-5</v>
      </c>
      <c r="AD126" s="10">
        <f>3/24000000*OO[[#This Row],[86 (29JUN1985 15:00:00)-Water Temperature (C)]]*OO[[#This Row],[28]]</f>
        <v>2.1659579942231249E-5</v>
      </c>
      <c r="AE126" s="10">
        <f>3/24000000*OO[[#This Row],[88 (29JUN1985 21:00:00)-Water Temperature (C)]]*OO[[#This Row],[30]]</f>
        <v>1.7420345817150001E-5</v>
      </c>
      <c r="AF126" s="10">
        <f>3/24000000*OO[[#This Row],[88 (29JUN1985 21:00:00)-Water Temperature (C)]]*OO[[#This Row],[30]]</f>
        <v>1.7420345817150001E-5</v>
      </c>
      <c r="AG126" s="10">
        <f>3/24000000*OO[[#This Row],[89 (30JUN1985 00:00:00)-Water Temperature (C)]]*OO[[#This Row],[31]]</f>
        <v>1.2418995402525E-5</v>
      </c>
      <c r="AH126" s="10">
        <f>3/24000000*OO[[#This Row],[90 (30JUN1985 03:00:00)-Water Temperature (C)]]*OO[[#This Row],[32]]</f>
        <v>8.6493631210799998E-6</v>
      </c>
      <c r="AI126" s="10">
        <f>3/24000000*OO[[#This Row],[91 (30JUN1985 06:00:00)-Water Temperature (C)]]*OO[[#This Row],[33]]</f>
        <v>6.126828587191249E-6</v>
      </c>
      <c r="AJ126" s="10">
        <f>3/24000000*OO[[#This Row],[92 (30JUN1985 09:00:00)-Water Temperature (C)]]*OO[[#This Row],[34]]</f>
        <v>4.8777339346987501E-6</v>
      </c>
      <c r="AK126" s="10">
        <f>3/24000000*OO[[#This Row],[93 (30JUN1985 12:00:00)-Water Temperature (C)]]*OO[[#This Row],[35]]</f>
        <v>4.6604751672375003E-6</v>
      </c>
      <c r="AL126" s="10">
        <f>3/24000000*OO[[#This Row],[94 (30JUN1985 15:00:00)-Water Temperature (C)]]*OO[[#This Row],[36]]</f>
        <v>5.0878044716399991E-6</v>
      </c>
      <c r="AM126" s="10">
        <f>3/24000000*OO[[#This Row],[95 (30JUN1985 18:00:00)-Water Temperature (C)]]*OO[[#This Row],[37]]</f>
        <v>5.4131225548049991E-6</v>
      </c>
      <c r="AN126" s="10">
        <f>3/24000000*OO[[#This Row],[96 (30JUN1985 21:00:00)-Water Temperature (C)]]*OO[[#This Row],[38]]</f>
        <v>5.197239715333499E-6</v>
      </c>
      <c r="AO126" s="10">
        <f>3/24000000*OO[[#This Row],[97 (01JUL1985 00:00:00)-Water Temperature (C)]]*OO[[#This Row],[39]]</f>
        <v>4.7333289065866251E-6</v>
      </c>
      <c r="AP126" s="10">
        <f>3/24000000*OO[[#This Row],[98 (01JUL1985 03:00:00)-Water Temperature (C)]]*OO[[#This Row],[40]]</f>
        <v>4.195171949534625E-6</v>
      </c>
      <c r="AQ126" s="10">
        <f>3/24000000*OO[[#This Row],[99 (01JUL1985 06:00:00)-Water Temperature (C)]]*OO[[#This Row],[41]]</f>
        <v>3.6167674925017502E-6</v>
      </c>
      <c r="AR126" s="10">
        <f>3/24000000*OO[[#This Row],[100 (01JUL1985 09:00:00)-Water Temperature (C)]]*OO[[#This Row],[42]]</f>
        <v>3.2607214435915E-6</v>
      </c>
      <c r="AS126" s="10">
        <f>3/24000000*OO[[#This Row],[101 (01JUL1985 12:00:00)-Water Temperature (C)]]*OO[[#This Row],[43]]</f>
        <v>3.1553357901583749E-6</v>
      </c>
      <c r="AT126" s="10">
        <f>3/24000000*OO[[#This Row],[102 (01JUL1985 15:00:00)-Water Temperature (C)]]*OO[[#This Row],[44]]</f>
        <v>3.1903991164044999E-6</v>
      </c>
      <c r="AU126" s="10">
        <f>3/24000000*OO[[#This Row],[103 (01JUL1985 18:00:00)-Water Temperature (C)]]*OO[[#This Row],[45]]</f>
        <v>3.1211916102477496E-6</v>
      </c>
      <c r="AV126" s="10">
        <f>3/24000000*OO[[#This Row],[104 (01JUL1985 21:00:00)-Water Temperature (C)]]*OO[[#This Row],[46]]</f>
        <v>2.9447841038200001E-6</v>
      </c>
      <c r="AW126" s="10">
        <f>3/24000000*OO[[#This Row],[105 (02JUL1985 00:00:00)-Water Temperature (C)]]*OO[[#This Row],[47]]</f>
        <v>2.6640742771999995E-6</v>
      </c>
      <c r="AX126" s="10">
        <f>3/24000000*OO[[#This Row],[106 (02JUL1985 03:00:00)-Water Temperature (C)]]*OO[[#This Row],[48]]</f>
        <v>2.3809581884649996E-6</v>
      </c>
      <c r="AY126" s="10">
        <f>3/24000000*OO[[#This Row],[107 (02JUL1985 06:00:00)-Water Temperature (C)]]*OO[[#This Row],[49]]</f>
        <v>2.1116020091113749E-6</v>
      </c>
      <c r="AZ126" s="10">
        <f>3/24000000*OO[[#This Row],[108 (02JUL1985 09:00:00)-Water Temperature (C)]]*OO[[#This Row],[50]]</f>
        <v>2.005976643082E-6</v>
      </c>
      <c r="BA126" s="10">
        <f>3/24000000*OO[[#This Row],[109 (02JUL1985 12:00:00)-Water Temperature (C)]]*OO[[#This Row],[51]]</f>
        <v>1.9931290620507502E-6</v>
      </c>
      <c r="BB126" s="10">
        <f>3/24000000*OO[[#This Row],[110 (02JUL1985 15:00:00)-Water Temperature (C)]]*OO[[#This Row],[52]]</f>
        <v>2.0663033820357497E-6</v>
      </c>
      <c r="BC126" s="10">
        <f>3/24000000*OO[[#This Row],[111 (02JUL1985 18:00:00)-Water Temperature (C)]]*OO[[#This Row],[53]]</f>
        <v>2.12727644970225E-6</v>
      </c>
      <c r="BD126" s="10">
        <f>3/24000000*OO[[#This Row],[112 (02JUL1985 21:00:00)-Water Temperature (C)]]*OO[[#This Row],[54]]</f>
        <v>2.0184440289480002E-6</v>
      </c>
      <c r="BE126" s="10">
        <f>3/24000000*OO[[#This Row],[113 (03JUL1985 00:00:00)-Water Temperature (C)]]*OO[[#This Row],[55]]</f>
        <v>1.827512979123E-6</v>
      </c>
      <c r="BF126" s="10">
        <f>3/24000000*OO[[#This Row],[114 (03JUL1985 03:00:00)-Water Temperature (C)]]*OO[[#This Row],[56]]</f>
        <v>1.6164007435937499E-6</v>
      </c>
      <c r="BG126" s="10">
        <f>3/24000000*OO[[#This Row],[115 (03JUL1985 06:00:00)-Water Temperature (C)]]*OO[[#This Row],[57]]</f>
        <v>1.430581313745E-6</v>
      </c>
      <c r="BH126" s="10">
        <f>3/24000000*OO[[#This Row],[116 (03JUL1985 09:00:00)-Water Temperature (C)]]*OO[[#This Row],[58]]</f>
        <v>1.4295653462193749E-6</v>
      </c>
      <c r="BI126" s="10">
        <f>3/24000000*OO[[#This Row],[117 (03JUL1985 12:00:00)-Water Temperature (C)]]*OO[[#This Row],[59]]</f>
        <v>1.6321725504949999E-6</v>
      </c>
      <c r="BJ126" s="10">
        <f>3/24000000*OO[[#This Row],[118 (03JUL1985 15:00:00)-Water Temperature (C)]]*OO[[#This Row],[60]]</f>
        <v>1.8901388483729997E-6</v>
      </c>
      <c r="BK126" s="10">
        <f>3/24000000*OO[[#This Row],[119 (03JUL1985 18:00:00)-Water Temperature (C)]]*OO[[#This Row],[61]]</f>
        <v>2.0043948827482499E-6</v>
      </c>
      <c r="BL126" s="10">
        <f>3/24000000*OO[[#This Row],[120 (03JUL1985 21:00:00)-Water Temperature (C)]]*OO[[#This Row],[62]]</f>
        <v>1.9396393882634994E-6</v>
      </c>
      <c r="BM126" s="10">
        <f>3/24000000*OO[[#This Row],[121 (04JUL1985 00:00:00)-Water Temperature (C)]]*OO[[#This Row],[63]]</f>
        <v>1.7677913680600001E-6</v>
      </c>
      <c r="BN126" s="10">
        <f>3/24000000*OO[[#This Row],[122 (04JUL1985 03:00:00)-Water Temperature (C)]]*OO[[#This Row],[64]]</f>
        <v>1.5523910149E-6</v>
      </c>
      <c r="BO126" s="10">
        <f>3/24000000*OO[[#This Row],[123 (04JUL1985 06:00:00)-Water Temperature (C)]]*OO[[#This Row],[65]]</f>
        <v>1.3540852594747502E-6</v>
      </c>
      <c r="BP126" s="10">
        <f>3/24000000*OO[[#This Row],[124 (04JUL1985 09:00:00)-Water Temperature (C)]]*OO[[#This Row],[66]]</f>
        <v>1.2987584153956249E-6</v>
      </c>
      <c r="BQ126" s="10">
        <f>3/24000000*OO[[#This Row],[125 (04JUL1985 12:00:00)-Water Temperature (C)]]*OO[[#This Row],[67]]</f>
        <v>1.310256089541E-6</v>
      </c>
      <c r="BR126" s="10">
        <f>3/24000000*OO[[#This Row],[126 (04JUL1985 15:00:00)-Water Temperature (C)]]*OO[[#This Row],[68]]</f>
        <v>1.2860604738799998E-6</v>
      </c>
      <c r="BS126" s="10">
        <f>3/24000000*OO[[#This Row],[127 (04JUL1985 18:00:00)-Water Temperature (C)]]*OO[[#This Row],[69]]</f>
        <v>1.2361899129401248E-6</v>
      </c>
      <c r="BT126" s="10">
        <f>3/24000000*OO[[#This Row],[128 (04JUL1985 21:00:00)-Water Temperature (C)]]*OO[[#This Row],[70]]</f>
        <v>1.1721300197280002E-6</v>
      </c>
      <c r="BU126" s="10">
        <f>3/24000000*OO[[#This Row],[129 (05JUL1985 00:00:00)-Water Temperature (C)]]*OO[[#This Row],[71]]</f>
        <v>1.0728623458521249E-6</v>
      </c>
      <c r="BV126" s="10">
        <f>3/24000000*OO[[#This Row],[130 (05JUL1985 03:00:00)-Water Temperature (C)]]*OO[[#This Row],[72]]</f>
        <v>9.6672768504074985E-7</v>
      </c>
      <c r="BW126" s="10">
        <f>3/24000000*OO[[#This Row],[131 (05JUL1985 06:00:00)-Water Temperature (C)]]*OO[[#This Row],[73]]</f>
        <v>8.4715166881087483E-7</v>
      </c>
      <c r="BX126" s="10">
        <f>3/24000000*OO[[#This Row],[132 (05JUL1985 09:00:00)-Water Temperature (C)]]*OO[[#This Row],[74]]</f>
        <v>7.7628263112375001E-7</v>
      </c>
      <c r="BY126" s="10">
        <f>3/24000000*OO[[#This Row],[133 (05JUL1985 12:00:00)-Water Temperature (C)]]*OO[[#This Row],[75]]</f>
        <v>8.1419942075450009E-7</v>
      </c>
      <c r="BZ126" s="10">
        <f>3/24000000*OO[[#This Row],[134 (05JUL1985 15:00:00)-Water Temperature (C)]]*OO[[#This Row],[76]]</f>
        <v>9.3459300374874996E-7</v>
      </c>
      <c r="CA126" s="10">
        <f>3/24000000*OO[[#This Row],[135 (05JUL1985 18:00:00)-Water Temperature (C)]]*OO[[#This Row],[77]]</f>
        <v>1.0135478226E-6</v>
      </c>
      <c r="CB126" s="10">
        <f>3/24000000*OO[[#This Row],[136 (05JUL1985 21:00:00)-Water Temperature (C)]]*OO[[#This Row],[78]]</f>
        <v>9.8427776263737499E-7</v>
      </c>
      <c r="CC126" s="10">
        <f>3/24000000*OO[[#This Row],[137 (06JUL1985 00:00:00)-Water Temperature (C)]]*OO[[#This Row],[79]]</f>
        <v>8.9365117729112495E-7</v>
      </c>
      <c r="CD126" s="10">
        <f>3/24000000*OO[[#This Row],[138 (06JUL1985 03:00:00)-Water Temperature (C)]]*OO[[#This Row],[80]]</f>
        <v>7.8152402134999989E-7</v>
      </c>
      <c r="CE126" s="10">
        <f>3/24000000*OO[[#This Row],[139 (06JUL1985 06:00:00)-Water Temperature (C)]]*OO[[#This Row],[81]]</f>
        <v>6.7677296670750005E-7</v>
      </c>
      <c r="CF126" s="10">
        <f>3/24000000*OO[[#This Row],[140 (06JUL1985 09:00:00)-Water Temperature (C)]]*OO[[#This Row],[82]]</f>
        <v>6.5353828039575001E-7</v>
      </c>
      <c r="CG126" s="10">
        <f>3/24000000*OO[[#This Row],[141 (06JUL1985 12:00:00)-Water Temperature (C)]]*OO[[#This Row],[83]]</f>
        <v>7.0090233516449987E-7</v>
      </c>
      <c r="CH126" s="10">
        <f>3/24000000*OO[[#This Row],[142 (06JUL1985 15:00:00)-Water Temperature (C)]]*OO[[#This Row],[84]]</f>
        <v>7.3995142675312494E-7</v>
      </c>
      <c r="CI126" s="10">
        <f>3/24000000*OO[[#This Row],[143 (06JUL1985 18:00:00)-Water Temperature (C)]]*OO[[#This Row],[85]]</f>
        <v>7.5180379731437496E-7</v>
      </c>
      <c r="CJ126" s="10">
        <f>3/24000000*OO[[#This Row],[144 (06JUL1985 21:00:00)-Water Temperature (C)]]*OO[[#This Row],[86]]</f>
        <v>7.3176746356875007E-7</v>
      </c>
      <c r="CK126" s="10">
        <f>3/24000000*OO[[#This Row],[145 (07JUL1985 00:00:00)-Water Temperature (C)]]*OO[[#This Row],[87]]</f>
        <v>6.7331037898799991E-7</v>
      </c>
      <c r="CL126" s="10">
        <f>3/24000000*OO[[#This Row],[146 (07JUL1985 03:00:00)-Water Temperature (C)]]*OO[[#This Row],[88]]</f>
        <v>6.0635455005374997E-7</v>
      </c>
      <c r="CM126" s="10">
        <f>3/24000000*OO[[#This Row],[147 (07JUL1985 06:00:00)-Water Temperature (C)]]*OO[[#This Row],[89]]</f>
        <v>5.3311576150612498E-7</v>
      </c>
      <c r="CN126" s="10">
        <f>3/24000000*OO[[#This Row],[148 (07JUL1985 09:00:00)-Water Temperature (C)]]*OO[[#This Row],[90]]</f>
        <v>4.7911481315849992E-7</v>
      </c>
      <c r="CO126" s="10">
        <f>3/24000000*OO[[#This Row],[149 (07JUL1985 12:00:00)-Water Temperature (C)]]*OO[[#This Row],[91]]</f>
        <v>4.465820409959999E-7</v>
      </c>
      <c r="CP126" s="10">
        <f>3/24000000*OO[[#This Row],[150 (07JUL1985 15:00:00)-Water Temperature (C)]]*OO[[#This Row],[92]]</f>
        <v>4.5650775531187495E-7</v>
      </c>
      <c r="CQ126" s="10">
        <f>3/24000000*OO[[#This Row],[151 (07JUL1985 18:00:00)-Water Temperature (C)]]*OO[[#This Row],[93]]</f>
        <v>4.9341774098124996E-7</v>
      </c>
      <c r="CR126" s="10">
        <f>3/24000000*OO[[#This Row],[152 (07JUL1985 21:00:00)-Water Temperature (C)]]*OO[[#This Row],[94]]</f>
        <v>5.0005221592025002E-7</v>
      </c>
      <c r="CS126" s="10">
        <f>3/24000000*OO[[#This Row],[153 (08JUL1985 00:00:00)-Water Temperature (C)]]*OO[[#This Row],[95]]</f>
        <v>4.5766607896199994E-7</v>
      </c>
      <c r="CT126" s="10">
        <f>3/24000000*OO[[#This Row],[154 (08JUL1985 03:00:00)-Water Temperature (C)]]*OO[[#This Row],[96]]</f>
        <v>4.1251051904999994E-7</v>
      </c>
      <c r="CU126" s="10">
        <f>3/24000000*OO[[#This Row],[155 (08JUL1985 06:00:00)-Water Temperature (C)]]*OO[[#This Row],[97]]</f>
        <v>3.65119009098E-7</v>
      </c>
      <c r="CV126" s="10">
        <f>3/24000000*OO[[#This Row],[156 (08JUL1985 09:00:00)-Water Temperature (C)]]*OO[[#This Row],[98]]</f>
        <v>3.4532970826340002E-7</v>
      </c>
      <c r="CW126" s="10">
        <f>3/24000000*OO[[#This Row],[157 (08JUL1985 12:00:00)-Water Temperature (C)]]*OO[[#This Row],[99]]</f>
        <v>3.4426382416683747E-7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1.0291195516256753E-42</v>
      </c>
      <c r="F127" s="10">
        <f>3/24*OO[[#This Row],[62 (26JUN1985 15:00:00)-Water Temperature (C)]]*OO[[#This Row],[4]]/SUM(OO[4])</f>
        <v>5.0192019863629974E-31</v>
      </c>
      <c r="G127" s="10">
        <f>3/24*OO[[#This Row],[63 (26JUN1985 18:00:00)-Water Temperature (C)]]*OO[[#This Row],[5]]/SUM(OO[5])</f>
        <v>8.7263886539700099E-21</v>
      </c>
      <c r="H127" s="10">
        <f>3/24*OO[[#This Row],[64 (26JUN1985 21:00:00)-Water Temperature (C)]]*OO[[#This Row],[6]]/SUM(OO[6])</f>
        <v>3.2083826362717922E-11</v>
      </c>
      <c r="I127" s="10">
        <f>3/24*OO[[#This Row],[65 (27JUN1985 00:00:00)-Water Temperature (C)]]*OO[[#This Row],[7]]/SUM(OO[7])</f>
        <v>8.5161971851636821E-7</v>
      </c>
      <c r="J127" s="10">
        <f>3/24*OO[[#This Row],[66 (27JUN1985 03:00:00)-Water Temperature (C)]]*OO[[#This Row],[8]]/SUM(OO[8])</f>
        <v>1.8437710558274383E-4</v>
      </c>
      <c r="K127" s="10">
        <f>3/24*OO[[#This Row],[67 (27JUN1985 06:00:00)-Water Temperature (C)]]*OO[[#This Row],[9]]/SUM(OO[9])</f>
        <v>4.2521096150297619E-3</v>
      </c>
      <c r="L127" s="10">
        <f>3/24*OO[[#This Row],[68 (27JUN1985 09:00:00)-Water Temperature (C)]]*OO[[#This Row],[10]]/SUM(OO[10])</f>
        <v>2.6162040348614319E-2</v>
      </c>
      <c r="M127" s="10">
        <f>3/24*OO[[#This Row],[69 (27JUN1985 12:00:00)-Water Temperature (C)]]*OO[[#This Row],[11]]/SUM(OO[11])</f>
        <v>6.463004755686326E-2</v>
      </c>
      <c r="N127" s="10">
        <f>3/24*OO[[#This Row],[70 (27JUN1985 15:00:00)-Water Temperature (C)]]*OO[[#This Row],[12]]/SUM(OO[12])</f>
        <v>7.8664631337523327E-2</v>
      </c>
      <c r="O127" s="10">
        <f>3/24*OO[[#This Row],[71 (27JUN1985 18:00:00)-Water Temperature (C)]]*OO[[#This Row],[13]]/SUM(OO[13])</f>
        <v>5.2724417779689441E-2</v>
      </c>
      <c r="P127" s="10">
        <f>3/24*OO[[#This Row],[72 (27JUN1985 21:00:00)-Water Temperature (C)]]*OO[[#This Row],[14]]/SUM(OO[14])</f>
        <v>2.1167539974280853E-2</v>
      </c>
      <c r="Q127" s="10">
        <f>3/24*OO[[#This Row],[73 (28JUN1985 00:00:00)-Water Temperature (C)]]*OO[[#This Row],[15]]/SUM(OO[15])</f>
        <v>5.9232124158445799E-3</v>
      </c>
      <c r="R127" s="10">
        <f>3/24*OO[[#This Row],[74 (28JUN1985 03:00:00)-Water Temperature (C)]]*OO[[#This Row],[16]]/SUM(OO[16])</f>
        <v>1.3472922081364965E-3</v>
      </c>
      <c r="S127" s="10">
        <f>3/24*OO[[#This Row],[75 (28JUN1985 06:00:00)-Water Temperature (C)]]*OO[[#This Row],[17]]/SUM(OO[17])</f>
        <v>2.8190897144896254E-4</v>
      </c>
      <c r="T127" s="10">
        <f>3/24*OO[[#This Row],[76 (28JUN1985 09:00:00)-Water Temperature (C)]]*OO[[#This Row],[18]]/SUM(OO[18])</f>
        <v>7.0528296678409663E-5</v>
      </c>
      <c r="U127" s="10">
        <f>3/24*OO[[#This Row],[77 (28JUN1985 12:00:00)-Water Temperature (C)]]*OO[[#This Row],[19]]/SUM(OO[19])</f>
        <v>2.8983306932146827E-5</v>
      </c>
      <c r="V127" s="10">
        <f>3/24000000*OO[[#This Row],[78 (28JUN1985 15:00:00)-Water Temperature (C)]]*OO[[#This Row],[20]]</f>
        <v>2.3515528927135002E-5</v>
      </c>
      <c r="W127" s="10">
        <f>3/24000000*OO[[#This Row],[79 (28JUN1985 18:00:00)-Water Temperature (C)]]*OO[[#This Row],[21]]</f>
        <v>2.6831074605920001E-5</v>
      </c>
      <c r="X127" s="10">
        <f>3/24000000*OO[[#This Row],[80 (28JUN1985 21:00:00)-Water Temperature (C)]]*OO[[#This Row],[22]]</f>
        <v>2.9928987854864995E-5</v>
      </c>
      <c r="Y127" s="10">
        <f>3/24000000*OO[[#This Row],[81 (29JUN1985 00:00:00)-Water Temperature (C)]]*OO[[#This Row],[23]]</f>
        <v>3.0278432640824998E-5</v>
      </c>
      <c r="Z127" s="10">
        <f>3/24000000*OO[[#This Row],[82 (29JUN1985 03:00:00)-Water Temperature (C)]]*OO[[#This Row],[24]]</f>
        <v>2.8092718956665E-5</v>
      </c>
      <c r="AA127" s="10">
        <f>3/24000000*OO[[#This Row],[83 (29JUN1985 06:00:00)-Water Temperature (C)]]*OO[[#This Row],[25]]</f>
        <v>2.4614381557788747E-5</v>
      </c>
      <c r="AB127" s="10">
        <f>3/24000000*OO[[#This Row],[84 (29JUN1985 09:00:00)-Water Temperature (C)]]*OO[[#This Row],[26]]</f>
        <v>2.2437989369337496E-5</v>
      </c>
      <c r="AC127" s="10">
        <f>3/24000000*OO[[#This Row],[85 (29JUN1985 12:00:00)-Water Temperature (C)]]*OO[[#This Row],[27]]</f>
        <v>2.1935119388422497E-5</v>
      </c>
      <c r="AD127" s="10">
        <f>3/24000000*OO[[#This Row],[86 (29JUN1985 15:00:00)-Water Temperature (C)]]*OO[[#This Row],[28]]</f>
        <v>2.2750241965799997E-5</v>
      </c>
      <c r="AE127" s="10">
        <f>3/24000000*OO[[#This Row],[88 (29JUN1985 21:00:00)-Water Temperature (C)]]*OO[[#This Row],[30]]</f>
        <v>1.8515781778899997E-5</v>
      </c>
      <c r="AF127" s="10">
        <f>3/24000000*OO[[#This Row],[88 (29JUN1985 21:00:00)-Water Temperature (C)]]*OO[[#This Row],[30]]</f>
        <v>1.8515781778899997E-5</v>
      </c>
      <c r="AG127" s="10">
        <f>3/24000000*OO[[#This Row],[89 (30JUN1985 00:00:00)-Water Temperature (C)]]*OO[[#This Row],[31]]</f>
        <v>1.3251946529088751E-5</v>
      </c>
      <c r="AH127" s="10">
        <f>3/24000000*OO[[#This Row],[90 (30JUN1985 03:00:00)-Water Temperature (C)]]*OO[[#This Row],[32]]</f>
        <v>9.2415080752649995E-6</v>
      </c>
      <c r="AI127" s="10">
        <f>3/24000000*OO[[#This Row],[91 (30JUN1985 06:00:00)-Water Temperature (C)]]*OO[[#This Row],[33]]</f>
        <v>6.5231937865499994E-6</v>
      </c>
      <c r="AJ127" s="10">
        <f>3/24000000*OO[[#This Row],[92 (30JUN1985 09:00:00)-Water Temperature (C)]]*OO[[#This Row],[34]]</f>
        <v>5.131341835635E-6</v>
      </c>
      <c r="AK127" s="10">
        <f>3/24000000*OO[[#This Row],[93 (30JUN1985 12:00:00)-Water Temperature (C)]]*OO[[#This Row],[35]]</f>
        <v>4.8433184375700004E-6</v>
      </c>
      <c r="AL127" s="10">
        <f>3/24000000*OO[[#This Row],[94 (30JUN1985 15:00:00)-Water Temperature (C)]]*OO[[#This Row],[36]]</f>
        <v>5.2716320953150002E-6</v>
      </c>
      <c r="AM127" s="10">
        <f>3/24000000*OO[[#This Row],[95 (30JUN1985 18:00:00)-Water Temperature (C)]]*OO[[#This Row],[37]]</f>
        <v>5.6111957061650004E-6</v>
      </c>
      <c r="AN127" s="10">
        <f>3/24000000*OO[[#This Row],[96 (30JUN1985 21:00:00)-Water Temperature (C)]]*OO[[#This Row],[38]]</f>
        <v>5.3892282871376249E-6</v>
      </c>
      <c r="AO127" s="10">
        <f>3/24000000*OO[[#This Row],[97 (01JUL1985 00:00:00)-Water Temperature (C)]]*OO[[#This Row],[39]]</f>
        <v>4.9127079709881252E-6</v>
      </c>
      <c r="AP127" s="10">
        <f>3/24000000*OO[[#This Row],[98 (01JUL1985 03:00:00)-Water Temperature (C)]]*OO[[#This Row],[40]]</f>
        <v>4.3721537575931248E-6</v>
      </c>
      <c r="AQ127" s="10">
        <f>3/24000000*OO[[#This Row],[99 (01JUL1985 06:00:00)-Water Temperature (C)]]*OO[[#This Row],[41]]</f>
        <v>3.7832650521542495E-6</v>
      </c>
      <c r="AR127" s="10">
        <f>3/24000000*OO[[#This Row],[100 (01JUL1985 09:00:00)-Water Temperature (C)]]*OO[[#This Row],[42]]</f>
        <v>3.4051316427342497E-6</v>
      </c>
      <c r="AS127" s="10">
        <f>3/24000000*OO[[#This Row],[101 (01JUL1985 12:00:00)-Water Temperature (C)]]*OO[[#This Row],[43]]</f>
        <v>3.2794928781537495E-6</v>
      </c>
      <c r="AT127" s="10">
        <f>3/24000000*OO[[#This Row],[102 (01JUL1985 15:00:00)-Water Temperature (C)]]*OO[[#This Row],[44]]</f>
        <v>3.3079851561121246E-6</v>
      </c>
      <c r="AU127" s="10">
        <f>3/24000000*OO[[#This Row],[103 (01JUL1985 18:00:00)-Water Temperature (C)]]*OO[[#This Row],[45]]</f>
        <v>3.2348613799919996E-6</v>
      </c>
      <c r="AV127" s="10">
        <f>3/24000000*OO[[#This Row],[104 (01JUL1985 21:00:00)-Water Temperature (C)]]*OO[[#This Row],[46]]</f>
        <v>3.0548762163559998E-6</v>
      </c>
      <c r="AW127" s="10">
        <f>3/24000000*OO[[#This Row],[105 (02JUL1985 00:00:00)-Water Temperature (C)]]*OO[[#This Row],[47]]</f>
        <v>2.7667601103593752E-6</v>
      </c>
      <c r="AX127" s="10">
        <f>3/24000000*OO[[#This Row],[106 (02JUL1985 03:00:00)-Water Temperature (C)]]*OO[[#This Row],[48]]</f>
        <v>2.4767644972638745E-6</v>
      </c>
      <c r="AY127" s="10">
        <f>3/24000000*OO[[#This Row],[107 (02JUL1985 06:00:00)-Water Temperature (C)]]*OO[[#This Row],[49]]</f>
        <v>2.2009107912819995E-6</v>
      </c>
      <c r="AZ127" s="10">
        <f>3/24000000*OO[[#This Row],[108 (02JUL1985 09:00:00)-Water Temperature (C)]]*OO[[#This Row],[50]]</f>
        <v>2.0929790150744994E-6</v>
      </c>
      <c r="BA127" s="10">
        <f>3/24000000*OO[[#This Row],[109 (02JUL1985 12:00:00)-Water Temperature (C)]]*OO[[#This Row],[51]]</f>
        <v>2.0770645083959997E-6</v>
      </c>
      <c r="BB127" s="10">
        <f>3/24000000*OO[[#This Row],[110 (02JUL1985 15:00:00)-Water Temperature (C)]]*OO[[#This Row],[52]]</f>
        <v>2.1466674519849997E-6</v>
      </c>
      <c r="BC127" s="10">
        <f>3/24000000*OO[[#This Row],[111 (02JUL1985 18:00:00)-Water Temperature (C)]]*OO[[#This Row],[53]]</f>
        <v>2.2058105021549997E-6</v>
      </c>
      <c r="BD127" s="10">
        <f>3/24000000*OO[[#This Row],[112 (02JUL1985 21:00:00)-Water Temperature (C)]]*OO[[#This Row],[54]]</f>
        <v>2.0940250128249998E-6</v>
      </c>
      <c r="BE127" s="10">
        <f>3/24000000*OO[[#This Row],[113 (03JUL1985 00:00:00)-Water Temperature (C)]]*OO[[#This Row],[55]]</f>
        <v>1.8998639219722497E-6</v>
      </c>
      <c r="BF127" s="10">
        <f>3/24000000*OO[[#This Row],[114 (03JUL1985 03:00:00)-Water Temperature (C)]]*OO[[#This Row],[56]]</f>
        <v>1.684198698874875E-6</v>
      </c>
      <c r="BG127" s="10">
        <f>3/24000000*OO[[#This Row],[115 (03JUL1985 06:00:00)-Water Temperature (C)]]*OO[[#This Row],[57]]</f>
        <v>1.4912691462374999E-6</v>
      </c>
      <c r="BH127" s="10">
        <f>3/24000000*OO[[#This Row],[116 (03JUL1985 09:00:00)-Water Temperature (C)]]*OO[[#This Row],[58]]</f>
        <v>1.483493204828125E-6</v>
      </c>
      <c r="BI127" s="10">
        <f>3/24000000*OO[[#This Row],[117 (03JUL1985 12:00:00)-Water Temperature (C)]]*OO[[#This Row],[59]]</f>
        <v>1.688512849335E-6</v>
      </c>
      <c r="BJ127" s="10">
        <f>3/24000000*OO[[#This Row],[118 (03JUL1985 15:00:00)-Water Temperature (C)]]*OO[[#This Row],[60]]</f>
        <v>1.9546022936750002E-6</v>
      </c>
      <c r="BK127" s="10">
        <f>3/24000000*OO[[#This Row],[119 (03JUL1985 18:00:00)-Water Temperature (C)]]*OO[[#This Row],[61]]</f>
        <v>2.0724620054101247E-6</v>
      </c>
      <c r="BL127" s="10">
        <f>3/24000000*OO[[#This Row],[120 (03JUL1985 21:00:00)-Water Temperature (C)]]*OO[[#This Row],[62]]</f>
        <v>2.0085369053804998E-6</v>
      </c>
      <c r="BM127" s="10">
        <f>3/24000000*OO[[#This Row],[121 (04JUL1985 00:00:00)-Water Temperature (C)]]*OO[[#This Row],[63]]</f>
        <v>1.8369066297783747E-6</v>
      </c>
      <c r="BN127" s="10">
        <f>3/24000000*OO[[#This Row],[122 (04JUL1985 03:00:00)-Water Temperature (C)]]*OO[[#This Row],[64]]</f>
        <v>1.6188789676513748E-6</v>
      </c>
      <c r="BO127" s="10">
        <f>3/24000000*OO[[#This Row],[123 (04JUL1985 06:00:00)-Water Temperature (C)]]*OO[[#This Row],[65]]</f>
        <v>1.4112407412083752E-6</v>
      </c>
      <c r="BP127" s="10">
        <f>3/24000000*OO[[#This Row],[124 (04JUL1985 09:00:00)-Water Temperature (C)]]*OO[[#This Row],[66]]</f>
        <v>1.3467602304239998E-6</v>
      </c>
      <c r="BQ127" s="10">
        <f>3/24000000*OO[[#This Row],[125 (04JUL1985 12:00:00)-Water Temperature (C)]]*OO[[#This Row],[67]]</f>
        <v>1.3542005458625E-6</v>
      </c>
      <c r="BR127" s="10">
        <f>3/24000000*OO[[#This Row],[126 (04JUL1985 15:00:00)-Water Temperature (C)]]*OO[[#This Row],[68]]</f>
        <v>1.3283860920218746E-6</v>
      </c>
      <c r="BS127" s="10">
        <f>3/24000000*OO[[#This Row],[127 (04JUL1985 18:00:00)-Water Temperature (C)]]*OO[[#This Row],[69]]</f>
        <v>1.27828982248725E-6</v>
      </c>
      <c r="BT127" s="10">
        <f>3/24000000*OO[[#This Row],[128 (04JUL1985 21:00:00)-Water Temperature (C)]]*OO[[#This Row],[70]]</f>
        <v>1.2144299852789999E-6</v>
      </c>
      <c r="BU127" s="10">
        <f>3/24000000*OO[[#This Row],[129 (05JUL1985 00:00:00)-Water Temperature (C)]]*OO[[#This Row],[71]]</f>
        <v>1.113873707808E-6</v>
      </c>
      <c r="BV127" s="10">
        <f>3/24000000*OO[[#This Row],[130 (05JUL1985 03:00:00)-Water Temperature (C)]]*OO[[#This Row],[72]]</f>
        <v>1.005533407981875E-6</v>
      </c>
      <c r="BW127" s="10">
        <f>3/24000000*OO[[#This Row],[131 (05JUL1985 06:00:00)-Water Temperature (C)]]*OO[[#This Row],[73]]</f>
        <v>8.8466924318849998E-7</v>
      </c>
      <c r="BX127" s="10">
        <f>3/24000000*OO[[#This Row],[132 (05JUL1985 09:00:00)-Water Temperature (C)]]*OO[[#This Row],[74]]</f>
        <v>8.1290768943649993E-7</v>
      </c>
      <c r="BY127" s="10">
        <f>3/24000000*OO[[#This Row],[133 (05JUL1985 12:00:00)-Water Temperature (C)]]*OO[[#This Row],[75]]</f>
        <v>8.5030965393300002E-7</v>
      </c>
      <c r="BZ127" s="10">
        <f>3/24000000*OO[[#This Row],[134 (05JUL1985 15:00:00)-Water Temperature (C)]]*OO[[#This Row],[76]]</f>
        <v>9.7111762400250011E-7</v>
      </c>
      <c r="CA127" s="10">
        <f>3/24000000*OO[[#This Row],[135 (05JUL1985 18:00:00)-Water Temperature (C)]]*OO[[#This Row],[77]]</f>
        <v>1.0493754234578751E-6</v>
      </c>
      <c r="CB127" s="10">
        <f>3/24000000*OO[[#This Row],[136 (05JUL1985 21:00:00)-Water Temperature (C)]]*OO[[#This Row],[78]]</f>
        <v>1.0187362775589999E-6</v>
      </c>
      <c r="CC127" s="10">
        <f>3/24000000*OO[[#This Row],[137 (06JUL1985 00:00:00)-Water Temperature (C)]]*OO[[#This Row],[79]]</f>
        <v>9.2836805572374998E-7</v>
      </c>
      <c r="CD127" s="10">
        <f>3/24000000*OO[[#This Row],[138 (06JUL1985 03:00:00)-Water Temperature (C)]]*OO[[#This Row],[80]]</f>
        <v>8.1573397933849998E-7</v>
      </c>
      <c r="CE127" s="10">
        <f>3/24000000*OO[[#This Row],[139 (06JUL1985 06:00:00)-Water Temperature (C)]]*OO[[#This Row],[81]]</f>
        <v>7.0504552837875015E-7</v>
      </c>
      <c r="CF127" s="10">
        <f>3/24000000*OO[[#This Row],[140 (06JUL1985 09:00:00)-Water Temperature (C)]]*OO[[#This Row],[82]]</f>
        <v>6.7494462578737502E-7</v>
      </c>
      <c r="CG127" s="10">
        <f>3/24000000*OO[[#This Row],[141 (06JUL1985 12:00:00)-Water Temperature (C)]]*OO[[#This Row],[83]]</f>
        <v>7.2081896861624985E-7</v>
      </c>
      <c r="CH127" s="10">
        <f>3/24000000*OO[[#This Row],[142 (06JUL1985 15:00:00)-Water Temperature (C)]]*OO[[#This Row],[84]]</f>
        <v>7.6226834761000004E-7</v>
      </c>
      <c r="CI127" s="10">
        <f>3/24000000*OO[[#This Row],[143 (06JUL1985 18:00:00)-Water Temperature (C)]]*OO[[#This Row],[85]]</f>
        <v>7.7603276341774989E-7</v>
      </c>
      <c r="CJ127" s="10">
        <f>3/24000000*OO[[#This Row],[144 (06JUL1985 21:00:00)-Water Temperature (C)]]*OO[[#This Row],[86]]</f>
        <v>7.5696465980625004E-7</v>
      </c>
      <c r="CK127" s="10">
        <f>3/24000000*OO[[#This Row],[145 (07JUL1985 00:00:00)-Water Temperature (C)]]*OO[[#This Row],[87]]</f>
        <v>6.9789405283650003E-7</v>
      </c>
      <c r="CL127" s="10">
        <f>3/24000000*OO[[#This Row],[146 (07JUL1985 03:00:00)-Water Temperature (C)]]*OO[[#This Row],[88]]</f>
        <v>6.3049164483825007E-7</v>
      </c>
      <c r="CM127" s="10">
        <f>3/24000000*OO[[#This Row],[147 (07JUL1985 06:00:00)-Water Temperature (C)]]*OO[[#This Row],[89]]</f>
        <v>5.5668964818962477E-7</v>
      </c>
      <c r="CN127" s="10">
        <f>3/24000000*OO[[#This Row],[148 (07JUL1985 09:00:00)-Water Temperature (C)]]*OO[[#This Row],[90]]</f>
        <v>5.0152934687450003E-7</v>
      </c>
      <c r="CO127" s="10">
        <f>3/24000000*OO[[#This Row],[149 (07JUL1985 12:00:00)-Water Temperature (C)]]*OO[[#This Row],[91]]</f>
        <v>4.662847897109999E-7</v>
      </c>
      <c r="CP127" s="10">
        <f>3/24000000*OO[[#This Row],[150 (07JUL1985 15:00:00)-Water Temperature (C)]]*OO[[#This Row],[92]]</f>
        <v>4.7449327179799997E-7</v>
      </c>
      <c r="CQ127" s="10">
        <f>3/24000000*OO[[#This Row],[151 (07JUL1985 18:00:00)-Water Temperature (C)]]*OO[[#This Row],[93]]</f>
        <v>5.1123565990249999E-7</v>
      </c>
      <c r="CR127" s="10">
        <f>3/24000000*OO[[#This Row],[152 (07JUL1985 21:00:00)-Water Temperature (C)]]*OO[[#This Row],[94]]</f>
        <v>5.17970573260375E-7</v>
      </c>
      <c r="CS127" s="10">
        <f>3/24000000*OO[[#This Row],[153 (08JUL1985 00:00:00)-Water Temperature (C)]]*OO[[#This Row],[95]]</f>
        <v>4.7438055113400001E-7</v>
      </c>
      <c r="CT127" s="10">
        <f>3/24000000*OO[[#This Row],[154 (08JUL1985 03:00:00)-Water Temperature (C)]]*OO[[#This Row],[96]]</f>
        <v>4.2876402235974999E-7</v>
      </c>
      <c r="CU127" s="10">
        <f>3/24000000*OO[[#This Row],[155 (08JUL1985 06:00:00)-Water Temperature (C)]]*OO[[#This Row],[97]]</f>
        <v>3.8055681463275002E-7</v>
      </c>
      <c r="CV127" s="10">
        <f>3/24000000*OO[[#This Row],[156 (08JUL1985 09:00:00)-Water Temperature (C)]]*OO[[#This Row],[98]]</f>
        <v>3.5911683732012495E-7</v>
      </c>
      <c r="CW127" s="10">
        <f>3/24000000*OO[[#This Row],[157 (08JUL1985 12:00:00)-Water Temperature (C)]]*OO[[#This Row],[99]]</f>
        <v>3.557035475154E-7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2.3634983177773346E-43</v>
      </c>
      <c r="F128" s="10">
        <f>3/24*OO[[#This Row],[62 (26JUN1985 15:00:00)-Water Temperature (C)]]*OO[[#This Row],[4]]/SUM(OO[4])</f>
        <v>1.2452929007373881E-31</v>
      </c>
      <c r="G128" s="10">
        <f>3/24*OO[[#This Row],[63 (26JUN1985 18:00:00)-Water Temperature (C)]]*OO[[#This Row],[5]]/SUM(OO[5])</f>
        <v>2.2023470883990284E-21</v>
      </c>
      <c r="H128" s="10">
        <f>3/24*OO[[#This Row],[64 (26JUN1985 21:00:00)-Water Temperature (C)]]*OO[[#This Row],[6]]/SUM(OO[6])</f>
        <v>1.1247542046938703E-11</v>
      </c>
      <c r="I128" s="10">
        <f>3/24*OO[[#This Row],[65 (27JUN1985 00:00:00)-Water Temperature (C)]]*OO[[#This Row],[7]]/SUM(OO[7])</f>
        <v>5.7185905283276445E-7</v>
      </c>
      <c r="J128" s="10">
        <f>3/24*OO[[#This Row],[66 (27JUN1985 03:00:00)-Water Temperature (C)]]*OO[[#This Row],[8]]/SUM(OO[8])</f>
        <v>1.5476464074026098E-4</v>
      </c>
      <c r="K128" s="10">
        <f>3/24*OO[[#This Row],[67 (27JUN1985 06:00:00)-Water Temperature (C)]]*OO[[#This Row],[9]]/SUM(OO[9])</f>
        <v>4.1200624901593357E-3</v>
      </c>
      <c r="L128" s="10">
        <f>3/24*OO[[#This Row],[68 (27JUN1985 09:00:00)-Water Temperature (C)]]*OO[[#This Row],[10]]/SUM(OO[10])</f>
        <v>2.8058091084226154E-2</v>
      </c>
      <c r="M128" s="10">
        <f>3/24*OO[[#This Row],[69 (27JUN1985 12:00:00)-Water Temperature (C)]]*OO[[#This Row],[11]]/SUM(OO[11])</f>
        <v>7.4745037777158158E-2</v>
      </c>
      <c r="N128" s="10">
        <f>3/24*OO[[#This Row],[70 (27JUN1985 15:00:00)-Water Temperature (C)]]*OO[[#This Row],[12]]/SUM(OO[12])</f>
        <v>9.6528588787546152E-2</v>
      </c>
      <c r="O128" s="10">
        <f>3/24*OO[[#This Row],[71 (27JUN1985 18:00:00)-Water Temperature (C)]]*OO[[#This Row],[13]]/SUM(OO[13])</f>
        <v>6.7877244793167452E-2</v>
      </c>
      <c r="P128" s="10">
        <f>3/24*OO[[#This Row],[72 (27JUN1985 21:00:00)-Water Temperature (C)]]*OO[[#This Row],[14]]/SUM(OO[14])</f>
        <v>2.8295879629730812E-2</v>
      </c>
      <c r="Q128" s="10">
        <f>3/24*OO[[#This Row],[73 (28JUN1985 00:00:00)-Water Temperature (C)]]*OO[[#This Row],[15]]/SUM(OO[15])</f>
        <v>8.1365154719033606E-3</v>
      </c>
      <c r="R128" s="10">
        <f>3/24*OO[[#This Row],[74 (28JUN1985 03:00:00)-Water Temperature (C)]]*OO[[#This Row],[16]]/SUM(OO[16])</f>
        <v>1.8815670615133788E-3</v>
      </c>
      <c r="S128" s="10">
        <f>3/24*OO[[#This Row],[75 (28JUN1985 06:00:00)-Water Temperature (C)]]*OO[[#This Row],[17]]/SUM(OO[17])</f>
        <v>3.9439913688050902E-4</v>
      </c>
      <c r="T128" s="10">
        <f>3/24*OO[[#This Row],[76 (28JUN1985 09:00:00)-Water Temperature (C)]]*OO[[#This Row],[18]]/SUM(OO[18])</f>
        <v>9.6026773513228152E-5</v>
      </c>
      <c r="U128" s="10">
        <f>3/24*OO[[#This Row],[77 (28JUN1985 12:00:00)-Water Temperature (C)]]*OO[[#This Row],[19]]/SUM(OO[19])</f>
        <v>3.6756068573887954E-5</v>
      </c>
      <c r="V128" s="10">
        <f>3/24000000*OO[[#This Row],[78 (28JUN1985 15:00:00)-Water Temperature (C)]]*OO[[#This Row],[20]]</f>
        <v>2.7952288751092497E-5</v>
      </c>
      <c r="W128" s="10">
        <f>3/24000000*OO[[#This Row],[79 (28JUN1985 18:00:00)-Water Temperature (C)]]*OO[[#This Row],[21]]</f>
        <v>3.12092583358975E-5</v>
      </c>
      <c r="X128" s="10">
        <f>3/24000000*OO[[#This Row],[80 (28JUN1985 21:00:00)-Water Temperature (C)]]*OO[[#This Row],[22]]</f>
        <v>3.4870219623062503E-5</v>
      </c>
      <c r="Y128" s="10">
        <f>3/24000000*OO[[#This Row],[81 (29JUN1985 00:00:00)-Water Temperature (C)]]*OO[[#This Row],[23]]</f>
        <v>3.55065407254875E-5</v>
      </c>
      <c r="Z128" s="10">
        <f>3/24000000*OO[[#This Row],[82 (29JUN1985 03:00:00)-Water Temperature (C)]]*OO[[#This Row],[24]]</f>
        <v>3.3094688004399998E-5</v>
      </c>
      <c r="AA128" s="10">
        <f>3/24000000*OO[[#This Row],[83 (29JUN1985 06:00:00)-Water Temperature (C)]]*OO[[#This Row],[25]]</f>
        <v>2.9121569572500002E-5</v>
      </c>
      <c r="AB128" s="10">
        <f>3/24000000*OO[[#This Row],[84 (29JUN1985 09:00:00)-Water Temperature (C)]]*OO[[#This Row],[26]]</f>
        <v>2.6543639355713751E-5</v>
      </c>
      <c r="AC128" s="10">
        <f>3/24000000*OO[[#This Row],[85 (29JUN1985 12:00:00)-Water Temperature (C)]]*OO[[#This Row],[27]]</f>
        <v>2.5929114839039996E-5</v>
      </c>
      <c r="AD128" s="10">
        <f>3/24000000*OO[[#This Row],[86 (29JUN1985 15:00:00)-Water Temperature (C)]]*OO[[#This Row],[28]]</f>
        <v>2.6920061559258748E-5</v>
      </c>
      <c r="AE128" s="10">
        <f>3/24000000*OO[[#This Row],[88 (29JUN1985 21:00:00)-Water Temperature (C)]]*OO[[#This Row],[30]]</f>
        <v>2.203755562320625E-5</v>
      </c>
      <c r="AF128" s="10">
        <f>3/24000000*OO[[#This Row],[88 (29JUN1985 21:00:00)-Water Temperature (C)]]*OO[[#This Row],[30]]</f>
        <v>2.203755562320625E-5</v>
      </c>
      <c r="AG128" s="10">
        <f>3/24000000*OO[[#This Row],[89 (30JUN1985 00:00:00)-Water Temperature (C)]]*OO[[#This Row],[31]]</f>
        <v>1.5823560705901249E-5</v>
      </c>
      <c r="AH128" s="10">
        <f>3/24000000*OO[[#This Row],[90 (30JUN1985 03:00:00)-Water Temperature (C)]]*OO[[#This Row],[32]]</f>
        <v>1.104802365013625E-5</v>
      </c>
      <c r="AI128" s="10">
        <f>3/24000000*OO[[#This Row],[91 (30JUN1985 06:00:00)-Water Temperature (C)]]*OO[[#This Row],[33]]</f>
        <v>7.7774498613224999E-6</v>
      </c>
      <c r="AJ128" s="10">
        <f>3/24000000*OO[[#This Row],[92 (30JUN1985 09:00:00)-Water Temperature (C)]]*OO[[#This Row],[34]]</f>
        <v>6.0569115978374996E-6</v>
      </c>
      <c r="AK128" s="10">
        <f>3/24000000*OO[[#This Row],[93 (30JUN1985 12:00:00)-Water Temperature (C)]]*OO[[#This Row],[35]]</f>
        <v>5.6644787796562497E-6</v>
      </c>
      <c r="AL128" s="10">
        <f>3/24000000*OO[[#This Row],[94 (30JUN1985 15:00:00)-Water Temperature (C)]]*OO[[#This Row],[36]]</f>
        <v>6.1459269936699995E-6</v>
      </c>
      <c r="AM128" s="10">
        <f>3/24000000*OO[[#This Row],[95 (30JUN1985 18:00:00)-Water Temperature (C)]]*OO[[#This Row],[37]]</f>
        <v>6.5314591198800008E-6</v>
      </c>
      <c r="AN128" s="10">
        <f>3/24000000*OO[[#This Row],[96 (30JUN1985 21:00:00)-Water Temperature (C)]]*OO[[#This Row],[38]]</f>
        <v>6.2615654297499996E-6</v>
      </c>
      <c r="AO128" s="10">
        <f>3/24000000*OO[[#This Row],[97 (01JUL1985 00:00:00)-Water Temperature (C)]]*OO[[#This Row],[39]]</f>
        <v>5.7128154814475005E-6</v>
      </c>
      <c r="AP128" s="10">
        <f>3/24000000*OO[[#This Row],[98 (01JUL1985 03:00:00)-Water Temperature (C)]]*OO[[#This Row],[40]]</f>
        <v>5.1026446660874995E-6</v>
      </c>
      <c r="AQ128" s="10">
        <f>3/24000000*OO[[#This Row],[99 (01JUL1985 06:00:00)-Water Temperature (C)]]*OO[[#This Row],[41]]</f>
        <v>4.4334889381159998E-6</v>
      </c>
      <c r="AR128" s="10">
        <f>3/24000000*OO[[#This Row],[100 (01JUL1985 09:00:00)-Water Temperature (C)]]*OO[[#This Row],[42]]</f>
        <v>3.9890975373719994E-6</v>
      </c>
      <c r="AS128" s="10">
        <f>3/24000000*OO[[#This Row],[101 (01JUL1985 12:00:00)-Water Temperature (C)]]*OO[[#This Row],[43]]</f>
        <v>3.8266395234309994E-6</v>
      </c>
      <c r="AT128" s="10">
        <f>3/24000000*OO[[#This Row],[102 (01JUL1985 15:00:00)-Water Temperature (C)]]*OO[[#This Row],[44]]</f>
        <v>3.8495557270170003E-6</v>
      </c>
      <c r="AU128" s="10">
        <f>3/24000000*OO[[#This Row],[103 (01JUL1985 18:00:00)-Water Temperature (C)]]*OO[[#This Row],[45]]</f>
        <v>3.7603043935925004E-6</v>
      </c>
      <c r="AV128" s="10">
        <f>3/24000000*OO[[#This Row],[104 (01JUL1985 21:00:00)-Water Temperature (C)]]*OO[[#This Row],[46]]</f>
        <v>3.55125416689875E-6</v>
      </c>
      <c r="AW128" s="10">
        <f>3/24000000*OO[[#This Row],[105 (02JUL1985 00:00:00)-Water Temperature (C)]]*OO[[#This Row],[47]]</f>
        <v>3.2193832543274994E-6</v>
      </c>
      <c r="AX128" s="10">
        <f>3/24000000*OO[[#This Row],[106 (02JUL1985 03:00:00)-Water Temperature (C)]]*OO[[#This Row],[48]]</f>
        <v>2.8860707856487497E-6</v>
      </c>
      <c r="AY128" s="10">
        <f>3/24000000*OO[[#This Row],[107 (02JUL1985 06:00:00)-Water Temperature (C)]]*OO[[#This Row],[49]]</f>
        <v>2.5708276298493752E-6</v>
      </c>
      <c r="AZ128" s="10">
        <f>3/24000000*OO[[#This Row],[108 (02JUL1985 09:00:00)-Water Temperature (C)]]*OO[[#This Row],[50]]</f>
        <v>2.450549355074625E-6</v>
      </c>
      <c r="BA128" s="10">
        <f>3/24000000*OO[[#This Row],[109 (02JUL1985 12:00:00)-Water Temperature (C)]]*OO[[#This Row],[51]]</f>
        <v>2.4291234164464999E-6</v>
      </c>
      <c r="BB128" s="10">
        <f>3/24000000*OO[[#This Row],[110 (02JUL1985 15:00:00)-Water Temperature (C)]]*OO[[#This Row],[52]]</f>
        <v>2.5057832327617502E-6</v>
      </c>
      <c r="BC128" s="10">
        <f>3/24000000*OO[[#This Row],[111 (02JUL1985 18:00:00)-Water Temperature (C)]]*OO[[#This Row],[53]]</f>
        <v>2.56660579250625E-6</v>
      </c>
      <c r="BD128" s="10">
        <f>3/24000000*OO[[#This Row],[112 (02JUL1985 21:00:00)-Water Temperature (C)]]*OO[[#This Row],[54]]</f>
        <v>2.4343284863835E-6</v>
      </c>
      <c r="BE128" s="10">
        <f>3/24000000*OO[[#This Row],[113 (03JUL1985 00:00:00)-Water Temperature (C)]]*OO[[#This Row],[55]]</f>
        <v>2.2128355318593747E-6</v>
      </c>
      <c r="BF128" s="10">
        <f>3/24000000*OO[[#This Row],[114 (03JUL1985 03:00:00)-Water Temperature (C)]]*OO[[#This Row],[56]]</f>
        <v>1.9655023779089999E-6</v>
      </c>
      <c r="BG128" s="10">
        <f>3/24000000*OO[[#This Row],[115 (03JUL1985 06:00:00)-Water Temperature (C)]]*OO[[#This Row],[57]]</f>
        <v>1.743067838995375E-6</v>
      </c>
      <c r="BH128" s="10">
        <f>3/24000000*OO[[#This Row],[116 (03JUL1985 09:00:00)-Water Temperature (C)]]*OO[[#This Row],[58]]</f>
        <v>1.72972693324525E-6</v>
      </c>
      <c r="BI128" s="10">
        <f>3/24000000*OO[[#This Row],[117 (03JUL1985 12:00:00)-Water Temperature (C)]]*OO[[#This Row],[59]]</f>
        <v>1.9649440076726252E-6</v>
      </c>
      <c r="BJ128" s="10">
        <f>3/24000000*OO[[#This Row],[118 (03JUL1985 15:00:00)-Water Temperature (C)]]*OO[[#This Row],[60]]</f>
        <v>2.2720739682119999E-6</v>
      </c>
      <c r="BK128" s="10">
        <f>3/24000000*OO[[#This Row],[119 (03JUL1985 18:00:00)-Water Temperature (C)]]*OO[[#This Row],[61]]</f>
        <v>2.40491409800625E-6</v>
      </c>
      <c r="BL128" s="10">
        <f>3/24000000*OO[[#This Row],[120 (03JUL1985 21:00:00)-Water Temperature (C)]]*OO[[#This Row],[62]]</f>
        <v>2.3309841330089999E-6</v>
      </c>
      <c r="BM128" s="10">
        <f>3/24000000*OO[[#This Row],[121 (04JUL1985 00:00:00)-Water Temperature (C)]]*OO[[#This Row],[63]]</f>
        <v>2.1382280160233748E-6</v>
      </c>
      <c r="BN128" s="10">
        <f>3/24000000*OO[[#This Row],[122 (04JUL1985 03:00:00)-Water Temperature (C)]]*OO[[#This Row],[64]]</f>
        <v>1.8906791077393747E-6</v>
      </c>
      <c r="BO128" s="10">
        <f>3/24000000*OO[[#This Row],[123 (04JUL1985 06:00:00)-Water Temperature (C)]]*OO[[#This Row],[65]]</f>
        <v>1.6486295641334999E-6</v>
      </c>
      <c r="BP128" s="10">
        <f>3/24000000*OO[[#This Row],[124 (04JUL1985 09:00:00)-Water Temperature (C)]]*OO[[#This Row],[66]]</f>
        <v>1.5678658552557497E-6</v>
      </c>
      <c r="BQ128" s="10">
        <f>3/24000000*OO[[#This Row],[125 (04JUL1985 12:00:00)-Water Temperature (C)]]*OO[[#This Row],[67]]</f>
        <v>1.5694067474900001E-6</v>
      </c>
      <c r="BR128" s="10">
        <f>3/24000000*OO[[#This Row],[126 (04JUL1985 15:00:00)-Water Temperature (C)]]*OO[[#This Row],[68]]</f>
        <v>1.5389522890559999E-6</v>
      </c>
      <c r="BS128" s="10">
        <f>3/24000000*OO[[#This Row],[127 (04JUL1985 18:00:00)-Water Temperature (C)]]*OO[[#This Row],[69]]</f>
        <v>1.4822236613479998E-6</v>
      </c>
      <c r="BT128" s="10">
        <f>3/24000000*OO[[#This Row],[128 (04JUL1985 21:00:00)-Water Temperature (C)]]*OO[[#This Row],[70]]</f>
        <v>1.40986750735875E-6</v>
      </c>
      <c r="BU128" s="10">
        <f>3/24000000*OO[[#This Row],[129 (05JUL1985 00:00:00)-Water Temperature (C)]]*OO[[#This Row],[71]]</f>
        <v>1.295892038291375E-6</v>
      </c>
      <c r="BV128" s="10">
        <f>3/24000000*OO[[#This Row],[130 (05JUL1985 03:00:00)-Water Temperature (C)]]*OO[[#This Row],[72]]</f>
        <v>1.1715900071477501E-6</v>
      </c>
      <c r="BW128" s="10">
        <f>3/24000000*OO[[#This Row],[131 (05JUL1985 06:00:00)-Water Temperature (C)]]*OO[[#This Row],[73]]</f>
        <v>1.0348664211584999E-6</v>
      </c>
      <c r="BX128" s="10">
        <f>3/24000000*OO[[#This Row],[132 (05JUL1985 09:00:00)-Water Temperature (C)]]*OO[[#This Row],[74]]</f>
        <v>9.5506654247999996E-7</v>
      </c>
      <c r="BY128" s="10">
        <f>3/24000000*OO[[#This Row],[133 (05JUL1985 12:00:00)-Water Temperature (C)]]*OO[[#This Row],[75]]</f>
        <v>9.9860337545400005E-7</v>
      </c>
      <c r="BZ128" s="10">
        <f>3/24000000*OO[[#This Row],[134 (05JUL1985 15:00:00)-Water Temperature (C)]]*OO[[#This Row],[76]]</f>
        <v>1.1351685104956249E-6</v>
      </c>
      <c r="CA128" s="10">
        <f>3/24000000*OO[[#This Row],[135 (05JUL1985 18:00:00)-Water Temperature (C)]]*OO[[#This Row],[77]]</f>
        <v>1.2197727855377499E-6</v>
      </c>
      <c r="CB128" s="10">
        <f>3/24000000*OO[[#This Row],[136 (05JUL1985 21:00:00)-Water Temperature (C)]]*OO[[#This Row],[78]]</f>
        <v>1.1815098571575E-6</v>
      </c>
      <c r="CC128" s="10">
        <f>3/24000000*OO[[#This Row],[137 (06JUL1985 00:00:00)-Water Temperature (C)]]*OO[[#This Row],[79]]</f>
        <v>1.080187446344E-6</v>
      </c>
      <c r="CD128" s="10">
        <f>3/24000000*OO[[#This Row],[138 (06JUL1985 03:00:00)-Water Temperature (C)]]*OO[[#This Row],[80]]</f>
        <v>9.5344487573775002E-7</v>
      </c>
      <c r="CE128" s="10">
        <f>3/24000000*OO[[#This Row],[139 (06JUL1985 06:00:00)-Water Temperature (C)]]*OO[[#This Row],[81]]</f>
        <v>8.2347173519312499E-7</v>
      </c>
      <c r="CF128" s="10">
        <f>3/24000000*OO[[#This Row],[140 (06JUL1985 09:00:00)-Water Temperature (C)]]*OO[[#This Row],[82]]</f>
        <v>7.8243201076012492E-7</v>
      </c>
      <c r="CG128" s="10">
        <f>3/24000000*OO[[#This Row],[141 (06JUL1985 12:00:00)-Water Temperature (C)]]*OO[[#This Row],[83]]</f>
        <v>8.3246952107812497E-7</v>
      </c>
      <c r="CH128" s="10">
        <f>3/24000000*OO[[#This Row],[142 (06JUL1985 15:00:00)-Water Temperature (C)]]*OO[[#This Row],[84]]</f>
        <v>8.8063366321049999E-7</v>
      </c>
      <c r="CI128" s="10">
        <f>3/24000000*OO[[#This Row],[143 (06JUL1985 18:00:00)-Water Temperature (C)]]*OO[[#This Row],[85]]</f>
        <v>8.9875560748287494E-7</v>
      </c>
      <c r="CJ128" s="10">
        <f>3/24000000*OO[[#This Row],[144 (06JUL1985 21:00:00)-Water Temperature (C)]]*OO[[#This Row],[86]]</f>
        <v>8.7747806977500013E-7</v>
      </c>
      <c r="CK128" s="10">
        <f>3/24000000*OO[[#This Row],[145 (07JUL1985 00:00:00)-Water Temperature (C)]]*OO[[#This Row],[87]]</f>
        <v>8.1041782742374992E-7</v>
      </c>
      <c r="CL128" s="10">
        <f>3/24000000*OO[[#This Row],[146 (07JUL1985 03:00:00)-Water Temperature (C)]]*OO[[#This Row],[88]]</f>
        <v>7.3437727805800001E-7</v>
      </c>
      <c r="CM128" s="10">
        <f>3/24000000*OO[[#This Row],[147 (07JUL1985 06:00:00)-Water Temperature (C)]]*OO[[#This Row],[89]]</f>
        <v>6.5110303767600006E-7</v>
      </c>
      <c r="CN128" s="10">
        <f>3/24000000*OO[[#This Row],[148 (07JUL1985 09:00:00)-Water Temperature (C)]]*OO[[#This Row],[90]]</f>
        <v>5.8841363885549986E-7</v>
      </c>
      <c r="CO128" s="10">
        <f>3/24000000*OO[[#This Row],[149 (07JUL1985 12:00:00)-Water Temperature (C)]]*OO[[#This Row],[91]]</f>
        <v>5.4662015622174988E-7</v>
      </c>
      <c r="CP128" s="10">
        <f>3/24000000*OO[[#This Row],[150 (07JUL1985 15:00:00)-Water Temperature (C)]]*OO[[#This Row],[92]]</f>
        <v>5.5409613368025001E-7</v>
      </c>
      <c r="CQ128" s="10">
        <f>3/24000000*OO[[#This Row],[151 (07JUL1985 18:00:00)-Water Temperature (C)]]*OO[[#This Row],[93]]</f>
        <v>5.9515485405675E-7</v>
      </c>
      <c r="CR128" s="10">
        <f>3/24000000*OO[[#This Row],[152 (07JUL1985 21:00:00)-Water Temperature (C)]]*OO[[#This Row],[94]]</f>
        <v>6.0132571308012504E-7</v>
      </c>
      <c r="CS128" s="10">
        <f>3/24000000*OO[[#This Row],[153 (08JUL1985 00:00:00)-Water Temperature (C)]]*OO[[#This Row],[95]]</f>
        <v>5.5094082470700004E-7</v>
      </c>
      <c r="CT128" s="10">
        <f>3/24000000*OO[[#This Row],[154 (08JUL1985 03:00:00)-Water Temperature (C)]]*OO[[#This Row],[96]]</f>
        <v>4.9916292533250003E-7</v>
      </c>
      <c r="CU128" s="10">
        <f>3/24000000*OO[[#This Row],[155 (08JUL1985 06:00:00)-Water Temperature (C)]]*OO[[#This Row],[97]]</f>
        <v>4.4442312367049996E-7</v>
      </c>
      <c r="CV128" s="10">
        <f>3/24000000*OO[[#This Row],[156 (08JUL1985 09:00:00)-Water Temperature (C)]]*OO[[#This Row],[98]]</f>
        <v>4.1940698211562495E-7</v>
      </c>
      <c r="CW128" s="10">
        <f>3/24000000*OO[[#This Row],[157 (08JUL1985 12:00:00)-Water Temperature (C)]]*OO[[#This Row],[99]]</f>
        <v>4.1226956046E-7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0</v>
      </c>
      <c r="F129" s="10">
        <f>3/24*OO[[#This Row],[62 (26JUN1985 15:00:00)-Water Temperature (C)]]*OO[[#This Row],[4]]/SUM(OO[4])</f>
        <v>1.770120310607065E-32</v>
      </c>
      <c r="G129" s="10">
        <f>3/24*OO[[#This Row],[63 (26JUN1985 18:00:00)-Water Temperature (C)]]*OO[[#This Row],[5]]/SUM(OO[5])</f>
        <v>3.2462343877345509E-22</v>
      </c>
      <c r="H129" s="10">
        <f>3/24*OO[[#This Row],[64 (26JUN1985 21:00:00)-Water Temperature (C)]]*OO[[#This Row],[6]]/SUM(OO[6])</f>
        <v>2.2699058242123132E-12</v>
      </c>
      <c r="I129" s="10">
        <f>3/24*OO[[#This Row],[65 (27JUN1985 00:00:00)-Water Temperature (C)]]*OO[[#This Row],[7]]/SUM(OO[7])</f>
        <v>2.8014530856181319E-7</v>
      </c>
      <c r="J129" s="10">
        <f>3/24*OO[[#This Row],[66 (27JUN1985 03:00:00)-Water Temperature (C)]]*OO[[#This Row],[8]]/SUM(OO[8])</f>
        <v>9.6011335985608638E-5</v>
      </c>
      <c r="K129" s="10">
        <f>3/24*OO[[#This Row],[67 (27JUN1985 06:00:00)-Water Temperature (C)]]*OO[[#This Row],[9]]/SUM(OO[9])</f>
        <v>2.9652459495840108E-3</v>
      </c>
      <c r="L129" s="10">
        <f>3/24*OO[[#This Row],[68 (27JUN1985 09:00:00)-Water Temperature (C)]]*OO[[#This Row],[10]]/SUM(OO[10])</f>
        <v>2.2424330879401457E-2</v>
      </c>
      <c r="M129" s="10">
        <f>3/24*OO[[#This Row],[69 (27JUN1985 12:00:00)-Water Temperature (C)]]*OO[[#This Row],[11]]/SUM(OO[11])</f>
        <v>6.4576201405868644E-2</v>
      </c>
      <c r="N129" s="10">
        <f>3/24*OO[[#This Row],[70 (27JUN1985 15:00:00)-Water Temperature (C)]]*OO[[#This Row],[12]]/SUM(OO[12])</f>
        <v>8.8598507553981978E-2</v>
      </c>
      <c r="O129" s="10">
        <f>3/24*OO[[#This Row],[71 (27JUN1985 18:00:00)-Water Temperature (C)]]*OO[[#This Row],[13]]/SUM(OO[13])</f>
        <v>6.5447116200583841E-2</v>
      </c>
      <c r="P129" s="10">
        <f>3/24*OO[[#This Row],[72 (27JUN1985 21:00:00)-Water Temperature (C)]]*OO[[#This Row],[14]]/SUM(OO[14])</f>
        <v>2.8375738824146651E-2</v>
      </c>
      <c r="Q129" s="10">
        <f>3/24*OO[[#This Row],[73 (28JUN1985 00:00:00)-Water Temperature (C)]]*OO[[#This Row],[15]]/SUM(OO[15])</f>
        <v>8.3985990579272165E-3</v>
      </c>
      <c r="R129" s="10">
        <f>3/24*OO[[#This Row],[74 (28JUN1985 03:00:00)-Water Temperature (C)]]*OO[[#This Row],[16]]/SUM(OO[16])</f>
        <v>1.9783267270899662E-3</v>
      </c>
      <c r="S129" s="10">
        <f>3/24*OO[[#This Row],[75 (28JUN1985 06:00:00)-Water Temperature (C)]]*OO[[#This Row],[17]]/SUM(OO[17])</f>
        <v>4.1666885357948745E-4</v>
      </c>
      <c r="T129" s="10">
        <f>3/24*OO[[#This Row],[76 (28JUN1985 09:00:00)-Water Temperature (C)]]*OO[[#This Row],[18]]/SUM(OO[18])</f>
        <v>9.9290842089704113E-5</v>
      </c>
      <c r="U129" s="10">
        <f>3/24*OO[[#This Row],[77 (28JUN1985 12:00:00)-Water Temperature (C)]]*OO[[#This Row],[19]]/SUM(OO[19])</f>
        <v>3.5578241677246307E-5</v>
      </c>
      <c r="V129" s="10">
        <f>3/24000000*OO[[#This Row],[78 (28JUN1985 15:00:00)-Water Temperature (C)]]*OO[[#This Row],[20]]</f>
        <v>2.5282773727135001E-5</v>
      </c>
      <c r="W129" s="10">
        <f>3/24000000*OO[[#This Row],[79 (28JUN1985 18:00:00)-Water Temperature (C)]]*OO[[#This Row],[21]]</f>
        <v>2.7569456792733748E-5</v>
      </c>
      <c r="X129" s="10">
        <f>3/24000000*OO[[#This Row],[80 (28JUN1985 21:00:00)-Water Temperature (C)]]*OO[[#This Row],[22]]</f>
        <v>3.0889371680675002E-5</v>
      </c>
      <c r="Y129" s="10">
        <f>3/24000000*OO[[#This Row],[81 (29JUN1985 00:00:00)-Water Temperature (C)]]*OO[[#This Row],[23]]</f>
        <v>3.1730266652490002E-5</v>
      </c>
      <c r="Z129" s="10">
        <f>3/24000000*OO[[#This Row],[82 (29JUN1985 03:00:00)-Water Temperature (C)]]*OO[[#This Row],[24]]</f>
        <v>2.9777540371177495E-5</v>
      </c>
      <c r="AA129" s="10">
        <f>3/24000000*OO[[#This Row],[83 (29JUN1985 06:00:00)-Water Temperature (C)]]*OO[[#This Row],[25]]</f>
        <v>2.6373431707558746E-5</v>
      </c>
      <c r="AB129" s="10">
        <f>3/24000000*OO[[#This Row],[84 (29JUN1985 09:00:00)-Water Temperature (C)]]*OO[[#This Row],[26]]</f>
        <v>2.40816669871E-5</v>
      </c>
      <c r="AC129" s="10">
        <f>3/24000000*OO[[#This Row],[85 (29JUN1985 12:00:00)-Water Temperature (C)]]*OO[[#This Row],[27]]</f>
        <v>2.35660375949625E-5</v>
      </c>
      <c r="AD129" s="10">
        <f>3/24000000*OO[[#This Row],[86 (29JUN1985 15:00:00)-Water Temperature (C)]]*OO[[#This Row],[28]]</f>
        <v>2.448680579207E-5</v>
      </c>
      <c r="AE129" s="10">
        <f>3/24000000*OO[[#This Row],[88 (29JUN1985 21:00:00)-Water Temperature (C)]]*OO[[#This Row],[30]]</f>
        <v>2.018208603899E-5</v>
      </c>
      <c r="AF129" s="10">
        <f>3/24000000*OO[[#This Row],[88 (29JUN1985 21:00:00)-Water Temperature (C)]]*OO[[#This Row],[30]]</f>
        <v>2.018208603899E-5</v>
      </c>
      <c r="AG129" s="10">
        <f>3/24000000*OO[[#This Row],[89 (30JUN1985 00:00:00)-Water Temperature (C)]]*OO[[#This Row],[31]]</f>
        <v>1.4545011994636247E-5</v>
      </c>
      <c r="AH129" s="10">
        <f>3/24000000*OO[[#This Row],[90 (30JUN1985 03:00:00)-Water Temperature (C)]]*OO[[#This Row],[32]]</f>
        <v>1.0171203708341251E-5</v>
      </c>
      <c r="AI129" s="10">
        <f>3/24000000*OO[[#This Row],[91 (30JUN1985 06:00:00)-Water Temperature (C)]]*OO[[#This Row],[33]]</f>
        <v>7.1448697178249992E-6</v>
      </c>
      <c r="AJ129" s="10">
        <f>3/24000000*OO[[#This Row],[92 (30JUN1985 09:00:00)-Water Temperature (C)]]*OO[[#This Row],[34]]</f>
        <v>5.51195515035E-6</v>
      </c>
      <c r="AK129" s="10">
        <f>3/24000000*OO[[#This Row],[93 (30JUN1985 12:00:00)-Water Temperature (C)]]*OO[[#This Row],[35]]</f>
        <v>5.0990612797025002E-6</v>
      </c>
      <c r="AL129" s="10">
        <f>3/24000000*OO[[#This Row],[94 (30JUN1985 15:00:00)-Water Temperature (C)]]*OO[[#This Row],[36]]</f>
        <v>5.5128105920924997E-6</v>
      </c>
      <c r="AM129" s="10">
        <f>3/24000000*OO[[#This Row],[95 (30JUN1985 18:00:00)-Water Temperature (C)]]*OO[[#This Row],[37]]</f>
        <v>5.8479781491124995E-6</v>
      </c>
      <c r="AN129" s="10">
        <f>3/24000000*OO[[#This Row],[96 (30JUN1985 21:00:00)-Water Temperature (C)]]*OO[[#This Row],[38]]</f>
        <v>5.5999275545787498E-6</v>
      </c>
      <c r="AO129" s="10">
        <f>3/24000000*OO[[#This Row],[97 (01JUL1985 00:00:00)-Water Temperature (C)]]*OO[[#This Row],[39]]</f>
        <v>5.1123343527449996E-6</v>
      </c>
      <c r="AP129" s="10">
        <f>3/24000000*OO[[#This Row],[98 (01JUL1985 03:00:00)-Water Temperature (C)]]*OO[[#This Row],[40]]</f>
        <v>4.5817358359254997E-6</v>
      </c>
      <c r="AQ129" s="10">
        <f>3/24000000*OO[[#This Row],[99 (01JUL1985 06:00:00)-Water Temperature (C)]]*OO[[#This Row],[41]]</f>
        <v>3.9976453118822494E-6</v>
      </c>
      <c r="AR129" s="10">
        <f>3/24000000*OO[[#This Row],[100 (01JUL1985 09:00:00)-Water Temperature (C)]]*OO[[#This Row],[42]]</f>
        <v>3.5982644540012506E-6</v>
      </c>
      <c r="AS129" s="10">
        <f>3/24000000*OO[[#This Row],[101 (01JUL1985 12:00:00)-Water Temperature (C)]]*OO[[#This Row],[43]]</f>
        <v>3.4375607935954996E-6</v>
      </c>
      <c r="AT129" s="10">
        <f>3/24000000*OO[[#This Row],[102 (01JUL1985 15:00:00)-Water Temperature (C)]]*OO[[#This Row],[44]]</f>
        <v>3.4500602371758744E-6</v>
      </c>
      <c r="AU129" s="10">
        <f>3/24000000*OO[[#This Row],[103 (01JUL1985 18:00:00)-Water Temperature (C)]]*OO[[#This Row],[45]]</f>
        <v>3.3647146708029993E-6</v>
      </c>
      <c r="AV129" s="10">
        <f>3/24000000*OO[[#This Row],[104 (01JUL1985 21:00:00)-Water Temperature (C)]]*OO[[#This Row],[46]]</f>
        <v>3.1771802954003751E-6</v>
      </c>
      <c r="AW129" s="10">
        <f>3/24000000*OO[[#This Row],[105 (02JUL1985 00:00:00)-Water Temperature (C)]]*OO[[#This Row],[47]]</f>
        <v>2.8830038052149997E-6</v>
      </c>
      <c r="AX129" s="10">
        <f>3/24000000*OO[[#This Row],[106 (02JUL1985 03:00:00)-Water Temperature (C)]]*OO[[#This Row],[48]]</f>
        <v>2.5880016305587498E-6</v>
      </c>
      <c r="AY129" s="10">
        <f>3/24000000*OO[[#This Row],[107 (02JUL1985 06:00:00)-Water Temperature (C)]]*OO[[#This Row],[49]]</f>
        <v>2.3105350442249993E-6</v>
      </c>
      <c r="AZ129" s="10">
        <f>3/24000000*OO[[#This Row],[108 (02JUL1985 09:00:00)-Water Temperature (C)]]*OO[[#This Row],[50]]</f>
        <v>2.2079646564987499E-6</v>
      </c>
      <c r="BA129" s="10">
        <f>3/24000000*OO[[#This Row],[109 (02JUL1985 12:00:00)-Water Temperature (C)]]*OO[[#This Row],[51]]</f>
        <v>2.1866340512991249E-6</v>
      </c>
      <c r="BB129" s="10">
        <f>3/24000000*OO[[#This Row],[110 (02JUL1985 15:00:00)-Water Temperature (C)]]*OO[[#This Row],[52]]</f>
        <v>2.2533799915249997E-6</v>
      </c>
      <c r="BC129" s="10">
        <f>3/24000000*OO[[#This Row],[111 (02JUL1985 18:00:00)-Water Temperature (C)]]*OO[[#This Row],[53]]</f>
        <v>2.2998531330293754E-6</v>
      </c>
      <c r="BD129" s="10">
        <f>3/24000000*OO[[#This Row],[112 (02JUL1985 21:00:00)-Water Temperature (C)]]*OO[[#This Row],[54]]</f>
        <v>2.1778635374966249E-6</v>
      </c>
      <c r="BE129" s="10">
        <f>3/24000000*OO[[#This Row],[113 (03JUL1985 00:00:00)-Water Temperature (C)]]*OO[[#This Row],[55]]</f>
        <v>1.9834214897770001E-6</v>
      </c>
      <c r="BF129" s="10">
        <f>3/24000000*OO[[#This Row],[114 (03JUL1985 03:00:00)-Water Temperature (C)]]*OO[[#This Row],[56]]</f>
        <v>1.7651639026659998E-6</v>
      </c>
      <c r="BG129" s="10">
        <f>3/24000000*OO[[#This Row],[115 (03JUL1985 06:00:00)-Water Temperature (C)]]*OO[[#This Row],[57]]</f>
        <v>1.5681132167287498E-6</v>
      </c>
      <c r="BH129" s="10">
        <f>3/24000000*OO[[#This Row],[116 (03JUL1985 09:00:00)-Water Temperature (C)]]*OO[[#This Row],[58]]</f>
        <v>1.5546375071977499E-6</v>
      </c>
      <c r="BI129" s="10">
        <f>3/24000000*OO[[#This Row],[117 (03JUL1985 12:00:00)-Water Temperature (C)]]*OO[[#This Row],[59]]</f>
        <v>1.7590217614179996E-6</v>
      </c>
      <c r="BJ129" s="10">
        <f>3/24000000*OO[[#This Row],[118 (03JUL1985 15:00:00)-Water Temperature (C)]]*OO[[#This Row],[60]]</f>
        <v>2.0312953612349999E-6</v>
      </c>
      <c r="BK129" s="10">
        <f>3/24000000*OO[[#This Row],[119 (03JUL1985 18:00:00)-Water Temperature (C)]]*OO[[#This Row],[61]]</f>
        <v>2.1474090156495E-6</v>
      </c>
      <c r="BL129" s="10">
        <f>3/24000000*OO[[#This Row],[120 (03JUL1985 21:00:00)-Water Temperature (C)]]*OO[[#This Row],[62]]</f>
        <v>2.0815011918675003E-6</v>
      </c>
      <c r="BM129" s="10">
        <f>3/24000000*OO[[#This Row],[121 (04JUL1985 00:00:00)-Water Temperature (C)]]*OO[[#This Row],[63]]</f>
        <v>1.9148611025245E-6</v>
      </c>
      <c r="BN129" s="10">
        <f>3/24000000*OO[[#This Row],[122 (04JUL1985 03:00:00)-Water Temperature (C)]]*OO[[#This Row],[64]]</f>
        <v>1.6992040956615E-6</v>
      </c>
      <c r="BO129" s="10">
        <f>3/24000000*OO[[#This Row],[123 (04JUL1985 06:00:00)-Water Temperature (C)]]*OO[[#This Row],[65]]</f>
        <v>1.4827047086367498E-6</v>
      </c>
      <c r="BP129" s="10">
        <f>3/24000000*OO[[#This Row],[124 (04JUL1985 09:00:00)-Water Temperature (C)]]*OO[[#This Row],[66]]</f>
        <v>1.4053373061281249E-6</v>
      </c>
      <c r="BQ129" s="10">
        <f>3/24000000*OO[[#This Row],[125 (04JUL1985 12:00:00)-Water Temperature (C)]]*OO[[#This Row],[67]]</f>
        <v>1.4003462374589998E-6</v>
      </c>
      <c r="BR129" s="10">
        <f>3/24000000*OO[[#This Row],[126 (04JUL1985 15:00:00)-Water Temperature (C)]]*OO[[#This Row],[68]]</f>
        <v>1.3724429447577499E-6</v>
      </c>
      <c r="BS129" s="10">
        <f>3/24000000*OO[[#This Row],[127 (04JUL1985 18:00:00)-Water Temperature (C)]]*OO[[#This Row],[69]]</f>
        <v>1.3221162237622499E-6</v>
      </c>
      <c r="BT129" s="10">
        <f>3/24000000*OO[[#This Row],[128 (04JUL1985 21:00:00)-Water Temperature (C)]]*OO[[#This Row],[70]]</f>
        <v>1.2592409620953752E-6</v>
      </c>
      <c r="BU129" s="10">
        <f>3/24000000*OO[[#This Row],[129 (05JUL1985 00:00:00)-Water Temperature (C)]]*OO[[#This Row],[71]]</f>
        <v>1.1603089261467498E-6</v>
      </c>
      <c r="BV129" s="10">
        <f>3/24000000*OO[[#This Row],[130 (05JUL1985 03:00:00)-Water Temperature (C)]]*OO[[#This Row],[72]]</f>
        <v>1.0504861003559998E-6</v>
      </c>
      <c r="BW129" s="10">
        <f>3/24000000*OO[[#This Row],[131 (05JUL1985 06:00:00)-Water Temperature (C)]]*OO[[#This Row],[73]]</f>
        <v>9.3125792289074993E-7</v>
      </c>
      <c r="BX129" s="10">
        <f>3/24000000*OO[[#This Row],[132 (05JUL1985 09:00:00)-Water Temperature (C)]]*OO[[#This Row],[74]]</f>
        <v>8.6325480372187495E-7</v>
      </c>
      <c r="BY129" s="10">
        <f>3/24000000*OO[[#This Row],[133 (05JUL1985 12:00:00)-Water Temperature (C)]]*OO[[#This Row],[75]]</f>
        <v>9.0326134813524996E-7</v>
      </c>
      <c r="BZ129" s="10">
        <f>3/24000000*OO[[#This Row],[134 (05JUL1985 15:00:00)-Water Temperature (C)]]*OO[[#This Row],[76]]</f>
        <v>1.0229000641035E-6</v>
      </c>
      <c r="CA129" s="10">
        <f>3/24000000*OO[[#This Row],[135 (05JUL1985 18:00:00)-Water Temperature (C)]]*OO[[#This Row],[77]]</f>
        <v>1.0921625910875E-6</v>
      </c>
      <c r="CB129" s="10">
        <f>3/24000000*OO[[#This Row],[136 (05JUL1985 21:00:00)-Water Temperature (C)]]*OO[[#This Row],[78]]</f>
        <v>1.0545583816867499E-6</v>
      </c>
      <c r="CC129" s="10">
        <f>3/24000000*OO[[#This Row],[137 (06JUL1985 00:00:00)-Water Temperature (C)]]*OO[[#This Row],[79]]</f>
        <v>9.6690666136249975E-7</v>
      </c>
      <c r="CD129" s="10">
        <f>3/24000000*OO[[#This Row],[138 (06JUL1985 03:00:00)-Water Temperature (C)]]*OO[[#This Row],[80]]</f>
        <v>8.5750177923749982E-7</v>
      </c>
      <c r="CE129" s="10">
        <f>3/24000000*OO[[#This Row],[139 (06JUL1985 06:00:00)-Water Temperature (C)]]*OO[[#This Row],[81]]</f>
        <v>7.40650131539625E-7</v>
      </c>
      <c r="CF129" s="10">
        <f>3/24000000*OO[[#This Row],[140 (06JUL1985 09:00:00)-Water Temperature (C)]]*OO[[#This Row],[82]]</f>
        <v>6.9864701581475003E-7</v>
      </c>
      <c r="CG129" s="10">
        <f>3/24000000*OO[[#This Row],[141 (06JUL1985 12:00:00)-Water Temperature (C)]]*OO[[#This Row],[83]]</f>
        <v>7.3988188458599988E-7</v>
      </c>
      <c r="CH129" s="10">
        <f>3/24000000*OO[[#This Row],[142 (06JUL1985 15:00:00)-Water Temperature (C)]]*OO[[#This Row],[84]]</f>
        <v>7.8285671702100002E-7</v>
      </c>
      <c r="CI129" s="10">
        <f>3/24000000*OO[[#This Row],[143 (06JUL1985 18:00:00)-Water Temperature (C)]]*OO[[#This Row],[85]]</f>
        <v>8.00887758569375E-7</v>
      </c>
      <c r="CJ129" s="10">
        <f>3/24000000*OO[[#This Row],[144 (06JUL1985 21:00:00)-Water Temperature (C)]]*OO[[#This Row],[86]]</f>
        <v>7.8266082973749998E-7</v>
      </c>
      <c r="CK129" s="10">
        <f>3/24000000*OO[[#This Row],[145 (07JUL1985 00:00:00)-Water Temperature (C)]]*OO[[#This Row],[87]]</f>
        <v>7.2415148656124993E-7</v>
      </c>
      <c r="CL129" s="10">
        <f>3/24000000*OO[[#This Row],[146 (07JUL1985 03:00:00)-Water Temperature (C)]]*OO[[#This Row],[88]]</f>
        <v>6.5815769098800003E-7</v>
      </c>
      <c r="CM129" s="10">
        <f>3/24000000*OO[[#This Row],[147 (07JUL1985 06:00:00)-Water Temperature (C)]]*OO[[#This Row],[89]]</f>
        <v>5.8584096836099996E-7</v>
      </c>
      <c r="CN129" s="10">
        <f>3/24000000*OO[[#This Row],[148 (07JUL1985 09:00:00)-Water Temperature (C)]]*OO[[#This Row],[90]]</f>
        <v>5.3140162608000001E-7</v>
      </c>
      <c r="CO129" s="10">
        <f>3/24000000*OO[[#This Row],[149 (07JUL1985 12:00:00)-Water Temperature (C)]]*OO[[#This Row],[91]]</f>
        <v>4.9324759767224999E-7</v>
      </c>
      <c r="CP129" s="10">
        <f>3/24000000*OO[[#This Row],[150 (07JUL1985 15:00:00)-Water Temperature (C)]]*OO[[#This Row],[92]]</f>
        <v>4.9810277005425006E-7</v>
      </c>
      <c r="CQ129" s="10">
        <f>3/24000000*OO[[#This Row],[151 (07JUL1985 18:00:00)-Water Temperature (C)]]*OO[[#This Row],[93]]</f>
        <v>5.3357637225024997E-7</v>
      </c>
      <c r="CR129" s="10">
        <f>3/24000000*OO[[#This Row],[152 (07JUL1985 21:00:00)-Water Temperature (C)]]*OO[[#This Row],[94]]</f>
        <v>5.3737636900049993E-7</v>
      </c>
      <c r="CS129" s="10">
        <f>3/24000000*OO[[#This Row],[153 (08JUL1985 00:00:00)-Water Temperature (C)]]*OO[[#This Row],[95]]</f>
        <v>4.9241772812575006E-7</v>
      </c>
      <c r="CT129" s="10">
        <f>3/24000000*OO[[#This Row],[154 (08JUL1985 03:00:00)-Water Temperature (C)]]*OO[[#This Row],[96]]</f>
        <v>4.4710220328624994E-7</v>
      </c>
      <c r="CU129" s="10">
        <f>3/24000000*OO[[#This Row],[155 (08JUL1985 06:00:00)-Water Temperature (C)]]*OO[[#This Row],[97]]</f>
        <v>3.9936365230649999E-7</v>
      </c>
      <c r="CV129" s="10">
        <f>3/24000000*OO[[#This Row],[156 (08JUL1985 09:00:00)-Water Temperature (C)]]*OO[[#This Row],[98]]</f>
        <v>3.7701132284362501E-7</v>
      </c>
      <c r="CW129" s="10">
        <f>3/24000000*OO[[#This Row],[157 (08JUL1985 12:00:00)-Water Temperature (C)]]*OO[[#This Row],[99]]</f>
        <v>3.6793675782474999E-7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0</v>
      </c>
      <c r="F130" s="10">
        <f>3/24*OO[[#This Row],[62 (26JUN1985 15:00:00)-Water Temperature (C)]]*OO[[#This Row],[4]]/SUM(OO[4])</f>
        <v>3.3574633845094431E-33</v>
      </c>
      <c r="G130" s="10">
        <f>3/24*OO[[#This Row],[63 (26JUN1985 18:00:00)-Water Temperature (C)]]*OO[[#This Row],[5]]/SUM(OO[5])</f>
        <v>6.5447597715562863E-23</v>
      </c>
      <c r="H130" s="10">
        <f>3/24*OO[[#This Row],[64 (26JUN1985 21:00:00)-Water Temperature (C)]]*OO[[#This Row],[6]]/SUM(OO[6])</f>
        <v>4.7707348814923045E-13</v>
      </c>
      <c r="I130" s="10">
        <f>3/24*OO[[#This Row],[65 (27JUN1985 00:00:00)-Water Temperature (C)]]*OO[[#This Row],[7]]/SUM(OO[7])</f>
        <v>1.6805871387840326E-7</v>
      </c>
      <c r="J130" s="10">
        <f>3/24*OO[[#This Row],[66 (27JUN1985 03:00:00)-Water Temperature (C)]]*OO[[#This Row],[8]]/SUM(OO[8])</f>
        <v>7.3282584147542533E-5</v>
      </c>
      <c r="K130" s="10">
        <f>3/24*OO[[#This Row],[67 (27JUN1985 06:00:00)-Water Temperature (C)]]*OO[[#This Row],[9]]/SUM(OO[9])</f>
        <v>2.6181465580739621E-3</v>
      </c>
      <c r="L130" s="10">
        <f>3/24*OO[[#This Row],[68 (27JUN1985 09:00:00)-Water Temperature (C)]]*OO[[#This Row],[10]]/SUM(OO[10])</f>
        <v>2.1876098594515905E-2</v>
      </c>
      <c r="M130" s="10">
        <f>3/24*OO[[#This Row],[69 (27JUN1985 12:00:00)-Water Temperature (C)]]*OO[[#This Row],[11]]/SUM(OO[11])</f>
        <v>6.7812168438529316E-2</v>
      </c>
      <c r="N130" s="10">
        <f>3/24*OO[[#This Row],[70 (27JUN1985 15:00:00)-Water Temperature (C)]]*OO[[#This Row],[12]]/SUM(OO[12])</f>
        <v>9.8640160779958325E-2</v>
      </c>
      <c r="O130" s="10">
        <f>3/24*OO[[#This Row],[71 (27JUN1985 18:00:00)-Water Temperature (C)]]*OO[[#This Row],[13]]/SUM(OO[13])</f>
        <v>7.6249262737257129E-2</v>
      </c>
      <c r="P130" s="10">
        <f>3/24*OO[[#This Row],[72 (27JUN1985 21:00:00)-Water Temperature (C)]]*OO[[#This Row],[14]]/SUM(OO[14])</f>
        <v>3.4307447124422255E-2</v>
      </c>
      <c r="Q130" s="10">
        <f>3/24*OO[[#This Row],[73 (28JUN1985 00:00:00)-Water Temperature (C)]]*OO[[#This Row],[15]]/SUM(OO[15])</f>
        <v>1.0421486909835125E-2</v>
      </c>
      <c r="R130" s="10">
        <f>3/24*OO[[#This Row],[74 (28JUN1985 03:00:00)-Water Temperature (C)]]*OO[[#This Row],[16]]/SUM(OO[16])</f>
        <v>2.4985043908253468E-3</v>
      </c>
      <c r="S130" s="10">
        <f>3/24*OO[[#This Row],[75 (28JUN1985 06:00:00)-Water Temperature (C)]]*OO[[#This Row],[17]]/SUM(OO[17])</f>
        <v>5.3021293566672895E-4</v>
      </c>
      <c r="T130" s="10">
        <f>3/24*OO[[#This Row],[76 (28JUN1985 09:00:00)-Water Temperature (C)]]*OO[[#This Row],[18]]/SUM(OO[18])</f>
        <v>1.2467678418750955E-4</v>
      </c>
      <c r="U130" s="10">
        <f>3/24*OO[[#This Row],[77 (28JUN1985 12:00:00)-Water Temperature (C)]]*OO[[#This Row],[19]]/SUM(OO[19])</f>
        <v>4.2822368025542744E-5</v>
      </c>
      <c r="V130" s="10">
        <f>3/24000000*OO[[#This Row],[78 (28JUN1985 15:00:00)-Water Temperature (C)]]*OO[[#This Row],[20]]</f>
        <v>2.8770538964681245E-5</v>
      </c>
      <c r="W130" s="10">
        <f>3/24000000*OO[[#This Row],[79 (28JUN1985 18:00:00)-Water Temperature (C)]]*OO[[#This Row],[21]]</f>
        <v>3.1049568162360001E-5</v>
      </c>
      <c r="X130" s="10">
        <f>3/24000000*OO[[#This Row],[80 (28JUN1985 21:00:00)-Water Temperature (C)]]*OO[[#This Row],[22]]</f>
        <v>3.5143347764525001E-5</v>
      </c>
      <c r="Y130" s="10">
        <f>3/24000000*OO[[#This Row],[81 (29JUN1985 00:00:00)-Water Temperature (C)]]*OO[[#This Row],[23]]</f>
        <v>3.6671821021500001E-5</v>
      </c>
      <c r="Z130" s="10">
        <f>3/24000000*OO[[#This Row],[82 (29JUN1985 03:00:00)-Water Temperature (C)]]*OO[[#This Row],[24]]</f>
        <v>3.4879346536499999E-5</v>
      </c>
      <c r="AA130" s="10">
        <f>3/24000000*OO[[#This Row],[83 (29JUN1985 06:00:00)-Water Temperature (C)]]*OO[[#This Row],[25]]</f>
        <v>3.1214350658525006E-5</v>
      </c>
      <c r="AB130" s="10">
        <f>3/24000000*OO[[#This Row],[84 (29JUN1985 09:00:00)-Water Temperature (C)]]*OO[[#This Row],[26]]</f>
        <v>2.8633411515012501E-5</v>
      </c>
      <c r="AC130" s="10">
        <f>3/24000000*OO[[#This Row],[85 (29JUN1985 12:00:00)-Water Temperature (C)]]*OO[[#This Row],[27]]</f>
        <v>2.8050663312168752E-5</v>
      </c>
      <c r="AD130" s="10">
        <f>3/24000000*OO[[#This Row],[86 (29JUN1985 15:00:00)-Water Temperature (C)]]*OO[[#This Row],[28]]</f>
        <v>2.9257738826133748E-5</v>
      </c>
      <c r="AE130" s="10">
        <f>3/24000000*OO[[#This Row],[88 (29JUN1985 21:00:00)-Water Temperature (C)]]*OO[[#This Row],[30]]</f>
        <v>2.4591816810501247E-5</v>
      </c>
      <c r="AF130" s="10">
        <f>3/24000000*OO[[#This Row],[88 (29JUN1985 21:00:00)-Water Temperature (C)]]*OO[[#This Row],[30]]</f>
        <v>2.4591816810501247E-5</v>
      </c>
      <c r="AG130" s="10">
        <f>3/24000000*OO[[#This Row],[89 (30JUN1985 00:00:00)-Water Temperature (C)]]*OO[[#This Row],[31]]</f>
        <v>1.78113452015E-5</v>
      </c>
      <c r="AH130" s="10">
        <f>3/24000000*OO[[#This Row],[90 (30JUN1985 03:00:00)-Water Temperature (C)]]*OO[[#This Row],[32]]</f>
        <v>1.2483331609946249E-5</v>
      </c>
      <c r="AI130" s="10">
        <f>3/24000000*OO[[#This Row],[91 (30JUN1985 06:00:00)-Water Temperature (C)]]*OO[[#This Row],[33]]</f>
        <v>8.7528360490312497E-6</v>
      </c>
      <c r="AJ130" s="10">
        <f>3/24000000*OO[[#This Row],[92 (30JUN1985 09:00:00)-Water Temperature (C)]]*OO[[#This Row],[34]]</f>
        <v>6.6901732027199999E-6</v>
      </c>
      <c r="AK130" s="10">
        <f>3/24000000*OO[[#This Row],[93 (30JUN1985 12:00:00)-Water Temperature (C)]]*OO[[#This Row],[35]]</f>
        <v>6.0935292253974997E-6</v>
      </c>
      <c r="AL130" s="10">
        <f>3/24000000*OO[[#This Row],[94 (30JUN1985 15:00:00)-Water Temperature (C)]]*OO[[#This Row],[36]]</f>
        <v>6.5600413503337498E-6</v>
      </c>
      <c r="AM130" s="10">
        <f>3/24000000*OO[[#This Row],[95 (30JUN1985 18:00:00)-Water Temperature (C)]]*OO[[#This Row],[37]]</f>
        <v>6.9803325650437503E-6</v>
      </c>
      <c r="AN130" s="10">
        <f>3/24000000*OO[[#This Row],[96 (30JUN1985 21:00:00)-Water Temperature (C)]]*OO[[#This Row],[38]]</f>
        <v>6.705181738578749E-6</v>
      </c>
      <c r="AO130" s="10">
        <f>3/24000000*OO[[#This Row],[97 (01JUL1985 00:00:00)-Water Temperature (C)]]*OO[[#This Row],[39]]</f>
        <v>6.1246748097762494E-6</v>
      </c>
      <c r="AP130" s="10">
        <f>3/24000000*OO[[#This Row],[98 (01JUL1985 03:00:00)-Water Temperature (C)]]*OO[[#This Row],[40]]</f>
        <v>5.5042322084749988E-6</v>
      </c>
      <c r="AQ130" s="10">
        <f>3/24000000*OO[[#This Row],[99 (01JUL1985 06:00:00)-Water Temperature (C)]]*OO[[#This Row],[41]]</f>
        <v>4.8141895140624995E-6</v>
      </c>
      <c r="AR130" s="10">
        <f>3/24000000*OO[[#This Row],[100 (01JUL1985 09:00:00)-Water Temperature (C)]]*OO[[#This Row],[42]]</f>
        <v>4.3282414654455007E-6</v>
      </c>
      <c r="AS130" s="10">
        <f>3/24000000*OO[[#This Row],[101 (01JUL1985 12:00:00)-Water Temperature (C)]]*OO[[#This Row],[43]]</f>
        <v>4.1145320327062505E-6</v>
      </c>
      <c r="AT130" s="10">
        <f>3/24000000*OO[[#This Row],[102 (01JUL1985 15:00:00)-Water Temperature (C)]]*OO[[#This Row],[44]]</f>
        <v>4.1197720784849997E-6</v>
      </c>
      <c r="AU130" s="10">
        <f>3/24000000*OO[[#This Row],[103 (01JUL1985 18:00:00)-Water Temperature (C)]]*OO[[#This Row],[45]]</f>
        <v>4.0215061565830003E-6</v>
      </c>
      <c r="AV130" s="10">
        <f>3/24000000*OO[[#This Row],[104 (01JUL1985 21:00:00)-Water Temperature (C)]]*OO[[#This Row],[46]]</f>
        <v>3.8046402693442501E-6</v>
      </c>
      <c r="AW130" s="10">
        <f>3/24000000*OO[[#This Row],[105 (02JUL1985 00:00:00)-Water Temperature (C)]]*OO[[#This Row],[47]]</f>
        <v>3.4562375979174997E-6</v>
      </c>
      <c r="AX130" s="10">
        <f>3/24000000*OO[[#This Row],[106 (02JUL1985 03:00:00)-Water Temperature (C)]]*OO[[#This Row],[48]]</f>
        <v>3.1060746905039999E-6</v>
      </c>
      <c r="AY130" s="10">
        <f>3/24000000*OO[[#This Row],[107 (02JUL1985 06:00:00)-Water Temperature (C)]]*OO[[#This Row],[49]]</f>
        <v>2.7737734229156244E-6</v>
      </c>
      <c r="AZ130" s="10">
        <f>3/24000000*OO[[#This Row],[108 (02JUL1985 09:00:00)-Water Temperature (C)]]*OO[[#This Row],[50]]</f>
        <v>2.6472531665891247E-6</v>
      </c>
      <c r="BA130" s="10">
        <f>3/24000000*OO[[#This Row],[109 (02JUL1985 12:00:00)-Water Temperature (C)]]*OO[[#This Row],[51]]</f>
        <v>2.6211044212694997E-6</v>
      </c>
      <c r="BB130" s="10">
        <f>3/24000000*OO[[#This Row],[110 (02JUL1985 15:00:00)-Water Temperature (C)]]*OO[[#This Row],[52]]</f>
        <v>2.6881005723554998E-6</v>
      </c>
      <c r="BC130" s="10">
        <f>3/24000000*OO[[#This Row],[111 (02JUL1985 18:00:00)-Water Temperature (C)]]*OO[[#This Row],[53]]</f>
        <v>2.7471184535999999E-6</v>
      </c>
      <c r="BD130" s="10">
        <f>3/24000000*OO[[#This Row],[112 (02JUL1985 21:00:00)-Water Temperature (C)]]*OO[[#This Row],[54]]</f>
        <v>2.6075689180511247E-6</v>
      </c>
      <c r="BE130" s="10">
        <f>3/24000000*OO[[#This Row],[113 (03JUL1985 00:00:00)-Water Temperature (C)]]*OO[[#This Row],[55]]</f>
        <v>2.3788212093639999E-6</v>
      </c>
      <c r="BF130" s="10">
        <f>3/24000000*OO[[#This Row],[114 (03JUL1985 03:00:00)-Water Temperature (C)]]*OO[[#This Row],[56]]</f>
        <v>2.1211622722061251E-6</v>
      </c>
      <c r="BG130" s="10">
        <f>3/24000000*OO[[#This Row],[115 (03JUL1985 06:00:00)-Water Temperature (C)]]*OO[[#This Row],[57]]</f>
        <v>1.8833266253593751E-6</v>
      </c>
      <c r="BH130" s="10">
        <f>3/24000000*OO[[#This Row],[116 (03JUL1985 09:00:00)-Water Temperature (C)]]*OO[[#This Row],[58]]</f>
        <v>1.8554620933731251E-6</v>
      </c>
      <c r="BI130" s="10">
        <f>3/24000000*OO[[#This Row],[117 (03JUL1985 12:00:00)-Water Temperature (C)]]*OO[[#This Row],[59]]</f>
        <v>2.0903100223137497E-6</v>
      </c>
      <c r="BJ130" s="10">
        <f>3/24000000*OO[[#This Row],[118 (03JUL1985 15:00:00)-Water Temperature (C)]]*OO[[#This Row],[60]]</f>
        <v>2.4149852225459997E-6</v>
      </c>
      <c r="BK130" s="10">
        <f>3/24000000*OO[[#This Row],[119 (03JUL1985 18:00:00)-Water Temperature (C)]]*OO[[#This Row],[61]]</f>
        <v>2.5596717749505003E-6</v>
      </c>
      <c r="BL130" s="10">
        <f>3/24000000*OO[[#This Row],[120 (03JUL1985 21:00:00)-Water Temperature (C)]]*OO[[#This Row],[62]]</f>
        <v>2.4873308455854995E-6</v>
      </c>
      <c r="BM130" s="10">
        <f>3/24000000*OO[[#This Row],[121 (04JUL1985 00:00:00)-Water Temperature (C)]]*OO[[#This Row],[63]]</f>
        <v>2.2942999251629999E-6</v>
      </c>
      <c r="BN130" s="10">
        <f>3/24000000*OO[[#This Row],[122 (04JUL1985 03:00:00)-Water Temperature (C)]]*OO[[#This Row],[64]]</f>
        <v>2.04333239587525E-6</v>
      </c>
      <c r="BO130" s="10">
        <f>3/24000000*OO[[#This Row],[123 (04JUL1985 06:00:00)-Water Temperature (C)]]*OO[[#This Row],[65]]</f>
        <v>1.782822624434375E-6</v>
      </c>
      <c r="BP130" s="10">
        <f>3/24000000*OO[[#This Row],[124 (04JUL1985 09:00:00)-Water Temperature (C)]]*OO[[#This Row],[66]]</f>
        <v>1.6799521880987501E-6</v>
      </c>
      <c r="BQ130" s="10">
        <f>3/24000000*OO[[#This Row],[125 (04JUL1985 12:00:00)-Water Temperature (C)]]*OO[[#This Row],[67]]</f>
        <v>1.6728998413053749E-6</v>
      </c>
      <c r="BR130" s="10">
        <f>3/24000000*OO[[#This Row],[126 (04JUL1985 15:00:00)-Water Temperature (C)]]*OO[[#This Row],[68]]</f>
        <v>1.6377809223498746E-6</v>
      </c>
      <c r="BS130" s="10">
        <f>3/24000000*OO[[#This Row],[127 (04JUL1985 18:00:00)-Water Temperature (C)]]*OO[[#This Row],[69]]</f>
        <v>1.5767293876099999E-6</v>
      </c>
      <c r="BT130" s="10">
        <f>3/24000000*OO[[#This Row],[128 (04JUL1985 21:00:00)-Water Temperature (C)]]*OO[[#This Row],[70]]</f>
        <v>1.505311500936E-6</v>
      </c>
      <c r="BU130" s="10">
        <f>3/24000000*OO[[#This Row],[129 (05JUL1985 00:00:00)-Water Temperature (C)]]*OO[[#This Row],[71]]</f>
        <v>1.390417912969875E-6</v>
      </c>
      <c r="BV130" s="10">
        <f>3/24000000*OO[[#This Row],[130 (05JUL1985 03:00:00)-Water Temperature (C)]]*OO[[#This Row],[72]]</f>
        <v>1.260411356428E-6</v>
      </c>
      <c r="BW130" s="10">
        <f>3/24000000*OO[[#This Row],[131 (05JUL1985 06:00:00)-Water Temperature (C)]]*OO[[#This Row],[73]]</f>
        <v>1.1194368292747499E-6</v>
      </c>
      <c r="BX130" s="10">
        <f>3/24000000*OO[[#This Row],[132 (05JUL1985 09:00:00)-Water Temperature (C)]]*OO[[#This Row],[74]]</f>
        <v>1.037257169365E-6</v>
      </c>
      <c r="BY130" s="10">
        <f>3/24000000*OO[[#This Row],[133 (05JUL1985 12:00:00)-Water Temperature (C)]]*OO[[#This Row],[75]]</f>
        <v>1.0797631044637499E-6</v>
      </c>
      <c r="BZ130" s="10">
        <f>3/24000000*OO[[#This Row],[134 (05JUL1985 15:00:00)-Water Temperature (C)]]*OO[[#This Row],[76]]</f>
        <v>1.2185359683975E-6</v>
      </c>
      <c r="CA130" s="10">
        <f>3/24000000*OO[[#This Row],[135 (05JUL1985 18:00:00)-Water Temperature (C)]]*OO[[#This Row],[77]]</f>
        <v>1.302530900961875E-6</v>
      </c>
      <c r="CB130" s="10">
        <f>3/24000000*OO[[#This Row],[136 (05JUL1985 21:00:00)-Water Temperature (C)]]*OO[[#This Row],[78]]</f>
        <v>1.2608680252657498E-6</v>
      </c>
      <c r="CC130" s="10">
        <f>3/24000000*OO[[#This Row],[137 (06JUL1985 00:00:00)-Water Temperature (C)]]*OO[[#This Row],[79]]</f>
        <v>1.1585062141314998E-6</v>
      </c>
      <c r="CD130" s="10">
        <f>3/24000000*OO[[#This Row],[138 (06JUL1985 03:00:00)-Water Temperature (C)]]*OO[[#This Row],[80]]</f>
        <v>1.031665529961E-6</v>
      </c>
      <c r="CE130" s="10">
        <f>3/24000000*OO[[#This Row],[139 (06JUL1985 06:00:00)-Water Temperature (C)]]*OO[[#This Row],[81]]</f>
        <v>8.9102508764075011E-7</v>
      </c>
      <c r="CF130" s="10">
        <f>3/24000000*OO[[#This Row],[140 (06JUL1985 09:00:00)-Water Temperature (C)]]*OO[[#This Row],[82]]</f>
        <v>8.3350254341812496E-7</v>
      </c>
      <c r="CG130" s="10">
        <f>3/24000000*OO[[#This Row],[141 (06JUL1985 12:00:00)-Water Temperature (C)]]*OO[[#This Row],[83]]</f>
        <v>8.7754830081524988E-7</v>
      </c>
      <c r="CH130" s="10">
        <f>3/24000000*OO[[#This Row],[142 (06JUL1985 15:00:00)-Water Temperature (C)]]*OO[[#This Row],[84]]</f>
        <v>9.3115390114912485E-7</v>
      </c>
      <c r="CI130" s="10">
        <f>3/24000000*OO[[#This Row],[143 (06JUL1985 18:00:00)-Water Temperature (C)]]*OO[[#This Row],[85]]</f>
        <v>9.5313546534412496E-7</v>
      </c>
      <c r="CJ130" s="10">
        <f>3/24000000*OO[[#This Row],[144 (06JUL1985 21:00:00)-Water Temperature (C)]]*OO[[#This Row],[86]]</f>
        <v>9.3473648804449987E-7</v>
      </c>
      <c r="CK130" s="10">
        <f>3/24000000*OO[[#This Row],[145 (07JUL1985 00:00:00)-Water Temperature (C)]]*OO[[#This Row],[87]]</f>
        <v>8.6657244562949994E-7</v>
      </c>
      <c r="CL130" s="10">
        <f>3/24000000*OO[[#This Row],[146 (07JUL1985 03:00:00)-Water Temperature (C)]]*OO[[#This Row],[88]]</f>
        <v>7.8928708411199994E-7</v>
      </c>
      <c r="CM130" s="10">
        <f>3/24000000*OO[[#This Row],[147 (07JUL1985 06:00:00)-Water Temperature (C)]]*OO[[#This Row],[89]]</f>
        <v>7.0421114318149994E-7</v>
      </c>
      <c r="CN130" s="10">
        <f>3/24000000*OO[[#This Row],[148 (07JUL1985 09:00:00)-Water Temperature (C)]]*OO[[#This Row],[90]]</f>
        <v>6.4037699235125007E-7</v>
      </c>
      <c r="CO130" s="10">
        <f>3/24000000*OO[[#This Row],[149 (07JUL1985 12:00:00)-Water Temperature (C)]]*OO[[#This Row],[91]]</f>
        <v>5.9194147380975004E-7</v>
      </c>
      <c r="CP130" s="10">
        <f>3/24000000*OO[[#This Row],[150 (07JUL1985 15:00:00)-Water Temperature (C)]]*OO[[#This Row],[92]]</f>
        <v>5.9498321970749986E-7</v>
      </c>
      <c r="CQ130" s="10">
        <f>3/24000000*OO[[#This Row],[151 (07JUL1985 18:00:00)-Water Temperature (C)]]*OO[[#This Row],[93]]</f>
        <v>6.3546053363012504E-7</v>
      </c>
      <c r="CR130" s="10">
        <f>3/24000000*OO[[#This Row],[152 (07JUL1985 21:00:00)-Water Temperature (C)]]*OO[[#This Row],[94]]</f>
        <v>6.4307574117325002E-7</v>
      </c>
      <c r="CS130" s="10">
        <f>3/24000000*OO[[#This Row],[153 (08JUL1985 00:00:00)-Water Temperature (C)]]*OO[[#This Row],[95]]</f>
        <v>5.89438300474E-7</v>
      </c>
      <c r="CT130" s="10">
        <f>3/24000000*OO[[#This Row],[154 (08JUL1985 03:00:00)-Water Temperature (C)]]*OO[[#This Row],[96]]</f>
        <v>5.3605306143637488E-7</v>
      </c>
      <c r="CU130" s="10">
        <f>3/24000000*OO[[#This Row],[155 (08JUL1985 06:00:00)-Water Temperature (C)]]*OO[[#This Row],[97]]</f>
        <v>4.7963887504312501E-7</v>
      </c>
      <c r="CV130" s="10">
        <f>3/24000000*OO[[#This Row],[156 (08JUL1985 09:00:00)-Water Temperature (C)]]*OO[[#This Row],[98]]</f>
        <v>4.5107176210150003E-7</v>
      </c>
      <c r="CW130" s="10">
        <f>3/24000000*OO[[#This Row],[157 (08JUL1985 12:00:00)-Water Temperature (C)]]*OO[[#This Row],[99]]</f>
        <v>4.3959628667312503E-7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0</v>
      </c>
      <c r="F131" s="10">
        <f>3/24*OO[[#This Row],[62 (26JUN1985 15:00:00)-Water Temperature (C)]]*OO[[#This Row],[4]]/SUM(OO[4])</f>
        <v>2.8480411910040478E-34</v>
      </c>
      <c r="G131" s="10">
        <f>3/24*OO[[#This Row],[63 (26JUN1985 18:00:00)-Water Temperature (C)]]*OO[[#This Row],[5]]/SUM(OO[5])</f>
        <v>5.8616831764957217E-24</v>
      </c>
      <c r="H131" s="10">
        <f>3/24*OO[[#This Row],[64 (26JUN1985 21:00:00)-Water Temperature (C)]]*OO[[#This Row],[6]]/SUM(OO[6])</f>
        <v>4.515578473671965E-14</v>
      </c>
      <c r="I131" s="10">
        <f>3/24*OO[[#This Row],[65 (27JUN1985 00:00:00)-Water Temperature (C)]]*OO[[#This Row],[7]]/SUM(OO[7])</f>
        <v>8.2232439469520642E-8</v>
      </c>
      <c r="J131" s="10">
        <f>3/24*OO[[#This Row],[66 (27JUN1985 03:00:00)-Water Temperature (C)]]*OO[[#This Row],[8]]/SUM(OO[8])</f>
        <v>4.8761063096869834E-5</v>
      </c>
      <c r="K131" s="10">
        <f>3/24*OO[[#This Row],[67 (27JUN1985 06:00:00)-Water Temperature (C)]]*OO[[#This Row],[9]]/SUM(OO[9])</f>
        <v>2.1117269388347699E-3</v>
      </c>
      <c r="L131" s="10">
        <f>3/24*OO[[#This Row],[68 (27JUN1985 09:00:00)-Water Temperature (C)]]*OO[[#This Row],[10]]/SUM(OO[10])</f>
        <v>2.0249701372657601E-2</v>
      </c>
      <c r="M131" s="10">
        <f>3/24*OO[[#This Row],[69 (27JUN1985 12:00:00)-Water Temperature (C)]]*OO[[#This Row],[11]]/SUM(OO[11])</f>
        <v>6.9919209697841392E-2</v>
      </c>
      <c r="N131" s="10">
        <f>3/24*OO[[#This Row],[70 (27JUN1985 15:00:00)-Water Temperature (C)]]*OO[[#This Row],[12]]/SUM(OO[12])</f>
        <v>0.11120386682291311</v>
      </c>
      <c r="O131" s="10">
        <f>3/24*OO[[#This Row],[71 (27JUN1985 18:00:00)-Water Temperature (C)]]*OO[[#This Row],[13]]/SUM(OO[13])</f>
        <v>9.3118070792540919E-2</v>
      </c>
      <c r="P131" s="10">
        <f>3/24*OO[[#This Row],[72 (27JUN1985 21:00:00)-Water Temperature (C)]]*OO[[#This Row],[14]]/SUM(OO[14])</f>
        <v>4.4806429074633954E-2</v>
      </c>
      <c r="Q131" s="10">
        <f>3/24*OO[[#This Row],[73 (28JUN1985 00:00:00)-Water Temperature (C)]]*OO[[#This Row],[15]]/SUM(OO[15])</f>
        <v>1.4304296878625678E-2</v>
      </c>
      <c r="R131" s="10">
        <f>3/24*OO[[#This Row],[74 (28JUN1985 03:00:00)-Water Temperature (C)]]*OO[[#This Row],[16]]/SUM(OO[16])</f>
        <v>3.545915655644371E-3</v>
      </c>
      <c r="S131" s="10">
        <f>3/24*OO[[#This Row],[75 (28JUN1985 06:00:00)-Water Temperature (C)]]*OO[[#This Row],[17]]/SUM(OO[17])</f>
        <v>7.6353333494189361E-4</v>
      </c>
      <c r="T131" s="10">
        <f>3/24*OO[[#This Row],[76 (28JUN1985 09:00:00)-Water Temperature (C)]]*OO[[#This Row],[18]]/SUM(OO[18])</f>
        <v>1.7533379882931464E-4</v>
      </c>
      <c r="U131" s="10">
        <f>3/24*OO[[#This Row],[77 (28JUN1985 12:00:00)-Water Temperature (C)]]*OO[[#This Row],[19]]/SUM(OO[19])</f>
        <v>5.555309301475014E-5</v>
      </c>
      <c r="V131" s="10">
        <f>3/24000000*OO[[#This Row],[78 (28JUN1985 15:00:00)-Water Temperature (C)]]*OO[[#This Row],[20]]</f>
        <v>3.3294176990100002E-5</v>
      </c>
      <c r="W131" s="10">
        <f>3/24000000*OO[[#This Row],[79 (28JUN1985 18:00:00)-Water Temperature (C)]]*OO[[#This Row],[21]]</f>
        <v>3.4418518400090001E-5</v>
      </c>
      <c r="X131" s="10">
        <f>3/24000000*OO[[#This Row],[80 (28JUN1985 21:00:00)-Water Temperature (C)]]*OO[[#This Row],[22]]</f>
        <v>3.8968455643499998E-5</v>
      </c>
      <c r="Y131" s="10">
        <f>3/24000000*OO[[#This Row],[81 (29JUN1985 00:00:00)-Water Temperature (C)]]*OO[[#This Row],[23]]</f>
        <v>4.1198309655874998E-5</v>
      </c>
      <c r="Z131" s="10">
        <f>3/24000000*OO[[#This Row],[82 (29JUN1985 03:00:00)-Water Temperature (C)]]*OO[[#This Row],[24]]</f>
        <v>3.9640212964799997E-5</v>
      </c>
      <c r="AA131" s="10">
        <f>3/24000000*OO[[#This Row],[83 (29JUN1985 06:00:00)-Water Temperature (C)]]*OO[[#This Row],[25]]</f>
        <v>3.5779945241137496E-5</v>
      </c>
      <c r="AB131" s="10">
        <f>3/24000000*OO[[#This Row],[84 (29JUN1985 09:00:00)-Water Temperature (C)]]*OO[[#This Row],[26]]</f>
        <v>3.2824819851037499E-5</v>
      </c>
      <c r="AC131" s="10">
        <f>3/24000000*OO[[#This Row],[85 (29JUN1985 12:00:00)-Water Temperature (C)]]*OO[[#This Row],[27]]</f>
        <v>3.2037860335149996E-5</v>
      </c>
      <c r="AD131" s="10">
        <f>3/24000000*OO[[#This Row],[86 (29JUN1985 15:00:00)-Water Temperature (C)]]*OO[[#This Row],[28]]</f>
        <v>3.3395948127748751E-5</v>
      </c>
      <c r="AE131" s="10">
        <f>3/24000000*OO[[#This Row],[88 (29JUN1985 21:00:00)-Water Temperature (C)]]*OO[[#This Row],[30]]</f>
        <v>2.879781616646E-5</v>
      </c>
      <c r="AF131" s="10">
        <f>3/24000000*OO[[#This Row],[88 (29JUN1985 21:00:00)-Water Temperature (C)]]*OO[[#This Row],[30]]</f>
        <v>2.879781616646E-5</v>
      </c>
      <c r="AG131" s="10">
        <f>3/24000000*OO[[#This Row],[89 (30JUN1985 00:00:00)-Water Temperature (C)]]*OO[[#This Row],[31]]</f>
        <v>2.1041226684929996E-5</v>
      </c>
      <c r="AH131" s="10">
        <f>3/24000000*OO[[#This Row],[90 (30JUN1985 03:00:00)-Water Temperature (C)]]*OO[[#This Row],[32]]</f>
        <v>1.4798062919999998E-5</v>
      </c>
      <c r="AI131" s="10">
        <f>3/24000000*OO[[#This Row],[91 (30JUN1985 06:00:00)-Water Temperature (C)]]*OO[[#This Row],[33]]</f>
        <v>1.03539031077675E-5</v>
      </c>
      <c r="AJ131" s="10">
        <f>3/24000000*OO[[#This Row],[92 (30JUN1985 09:00:00)-Water Temperature (C)]]*OO[[#This Row],[34]]</f>
        <v>7.8050487029624993E-6</v>
      </c>
      <c r="AK131" s="10">
        <f>3/24000000*OO[[#This Row],[93 (30JUN1985 12:00:00)-Water Temperature (C)]]*OO[[#This Row],[35]]</f>
        <v>6.936082907905E-6</v>
      </c>
      <c r="AL131" s="10">
        <f>3/24000000*OO[[#This Row],[94 (30JUN1985 15:00:00)-Water Temperature (C)]]*OO[[#This Row],[36]]</f>
        <v>7.3864395020624997E-6</v>
      </c>
      <c r="AM131" s="10">
        <f>3/24000000*OO[[#This Row],[95 (30JUN1985 18:00:00)-Water Temperature (C)]]*OO[[#This Row],[37]]</f>
        <v>7.8772184087625003E-6</v>
      </c>
      <c r="AN131" s="10">
        <f>3/24000000*OO[[#This Row],[96 (30JUN1985 21:00:00)-Water Temperature (C)]]*OO[[#This Row],[38]]</f>
        <v>7.6146283923374998E-6</v>
      </c>
      <c r="AO131" s="10">
        <f>3/24000000*OO[[#This Row],[97 (01JUL1985 00:00:00)-Water Temperature (C)]]*OO[[#This Row],[39]]</f>
        <v>6.9616599769062493E-6</v>
      </c>
      <c r="AP131" s="10">
        <f>3/24000000*OO[[#This Row],[98 (01JUL1985 03:00:00)-Water Temperature (C)]]*OO[[#This Row],[40]]</f>
        <v>6.2808801642749993E-6</v>
      </c>
      <c r="AQ131" s="10">
        <f>3/24000000*OO[[#This Row],[99 (01JUL1985 06:00:00)-Water Temperature (C)]]*OO[[#This Row],[41]]</f>
        <v>5.5201000142587501E-6</v>
      </c>
      <c r="AR131" s="10">
        <f>3/24000000*OO[[#This Row],[100 (01JUL1985 09:00:00)-Water Temperature (C)]]*OO[[#This Row],[42]]</f>
        <v>4.9572347935312498E-6</v>
      </c>
      <c r="AS131" s="10">
        <f>3/24000000*OO[[#This Row],[101 (01JUL1985 12:00:00)-Water Temperature (C)]]*OO[[#This Row],[43]]</f>
        <v>4.6780612507749987E-6</v>
      </c>
      <c r="AT131" s="10">
        <f>3/24000000*OO[[#This Row],[102 (01JUL1985 15:00:00)-Water Temperature (C)]]*OO[[#This Row],[44]]</f>
        <v>4.6625706349649993E-6</v>
      </c>
      <c r="AU131" s="10">
        <f>3/24000000*OO[[#This Row],[103 (01JUL1985 18:00:00)-Water Temperature (C)]]*OO[[#This Row],[45]]</f>
        <v>4.5532153240600004E-6</v>
      </c>
      <c r="AV131" s="10">
        <f>3/24000000*OO[[#This Row],[104 (01JUL1985 21:00:00)-Water Temperature (C)]]*OO[[#This Row],[46]]</f>
        <v>4.3196014374175001E-6</v>
      </c>
      <c r="AW131" s="10">
        <f>3/24000000*OO[[#This Row],[105 (02JUL1985 00:00:00)-Water Temperature (C)]]*OO[[#This Row],[47]]</f>
        <v>3.9332569328031246E-6</v>
      </c>
      <c r="AX131" s="10">
        <f>3/24000000*OO[[#This Row],[106 (02JUL1985 03:00:00)-Water Temperature (C)]]*OO[[#This Row],[48]]</f>
        <v>3.5406331434500007E-6</v>
      </c>
      <c r="AY131" s="10">
        <f>3/24000000*OO[[#This Row],[107 (02JUL1985 06:00:00)-Water Temperature (C)]]*OO[[#This Row],[49]]</f>
        <v>3.1659760630493743E-6</v>
      </c>
      <c r="AZ131" s="10">
        <f>3/24000000*OO[[#This Row],[108 (02JUL1985 09:00:00)-Water Temperature (C)]]*OO[[#This Row],[50]]</f>
        <v>3.0139369692037498E-6</v>
      </c>
      <c r="BA131" s="10">
        <f>3/24000000*OO[[#This Row],[109 (02JUL1985 12:00:00)-Water Temperature (C)]]*OO[[#This Row],[51]]</f>
        <v>2.9842520683867499E-6</v>
      </c>
      <c r="BB131" s="10">
        <f>3/24000000*OO[[#This Row],[110 (02JUL1985 15:00:00)-Water Temperature (C)]]*OO[[#This Row],[52]]</f>
        <v>3.0420745523991254E-6</v>
      </c>
      <c r="BC131" s="10">
        <f>3/24000000*OO[[#This Row],[111 (02JUL1985 18:00:00)-Water Temperature (C)]]*OO[[#This Row],[53]]</f>
        <v>3.1088190851943749E-6</v>
      </c>
      <c r="BD131" s="10">
        <f>3/24000000*OO[[#This Row],[112 (02JUL1985 21:00:00)-Water Temperature (C)]]*OO[[#This Row],[54]]</f>
        <v>2.9604930869977497E-6</v>
      </c>
      <c r="BE131" s="10">
        <f>3/24000000*OO[[#This Row],[113 (03JUL1985 00:00:00)-Water Temperature (C)]]*OO[[#This Row],[55]]</f>
        <v>2.708256261945E-6</v>
      </c>
      <c r="BF131" s="10">
        <f>3/24000000*OO[[#This Row],[114 (03JUL1985 03:00:00)-Water Temperature (C)]]*OO[[#This Row],[56]]</f>
        <v>2.4223716286074995E-6</v>
      </c>
      <c r="BG131" s="10">
        <f>3/24000000*OO[[#This Row],[115 (03JUL1985 06:00:00)-Water Temperature (C)]]*OO[[#This Row],[57]]</f>
        <v>2.1520679383531247E-6</v>
      </c>
      <c r="BH131" s="10">
        <f>3/24000000*OO[[#This Row],[116 (03JUL1985 09:00:00)-Water Temperature (C)]]*OO[[#This Row],[58]]</f>
        <v>2.0989407230677499E-6</v>
      </c>
      <c r="BI131" s="10">
        <f>3/24000000*OO[[#This Row],[117 (03JUL1985 12:00:00)-Water Temperature (C)]]*OO[[#This Row],[59]]</f>
        <v>2.3447604597299995E-6</v>
      </c>
      <c r="BJ131" s="10">
        <f>3/24000000*OO[[#This Row],[118 (03JUL1985 15:00:00)-Water Temperature (C)]]*OO[[#This Row],[60]]</f>
        <v>2.7088242450939999E-6</v>
      </c>
      <c r="BK131" s="10">
        <f>3/24000000*OO[[#This Row],[119 (03JUL1985 18:00:00)-Water Temperature (C)]]*OO[[#This Row],[61]]</f>
        <v>2.8840204770841251E-6</v>
      </c>
      <c r="BL131" s="10">
        <f>3/24000000*OO[[#This Row],[120 (03JUL1985 21:00:00)-Water Temperature (C)]]*OO[[#This Row],[62]]</f>
        <v>2.8148117033027498E-6</v>
      </c>
      <c r="BM131" s="10">
        <f>3/24000000*OO[[#This Row],[121 (04JUL1985 00:00:00)-Water Temperature (C)]]*OO[[#This Row],[63]]</f>
        <v>2.6075953294544998E-6</v>
      </c>
      <c r="BN131" s="10">
        <f>3/24000000*OO[[#This Row],[122 (04JUL1985 03:00:00)-Water Temperature (C)]]*OO[[#This Row],[64]]</f>
        <v>2.3356996348170002E-6</v>
      </c>
      <c r="BO131" s="10">
        <f>3/24000000*OO[[#This Row],[123 (04JUL1985 06:00:00)-Water Temperature (C)]]*OO[[#This Row],[65]]</f>
        <v>2.0409110871029999E-6</v>
      </c>
      <c r="BP131" s="10">
        <f>3/24000000*OO[[#This Row],[124 (04JUL1985 09:00:00)-Water Temperature (C)]]*OO[[#This Row],[66]]</f>
        <v>1.9061935748065003E-6</v>
      </c>
      <c r="BQ131" s="10">
        <f>3/24000000*OO[[#This Row],[125 (04JUL1985 12:00:00)-Water Temperature (C)]]*OO[[#This Row],[67]]</f>
        <v>1.8916587479137499E-6</v>
      </c>
      <c r="BR131" s="10">
        <f>3/24000000*OO[[#This Row],[126 (04JUL1985 15:00:00)-Water Temperature (C)]]*OO[[#This Row],[68]]</f>
        <v>1.8474993088841249E-6</v>
      </c>
      <c r="BS131" s="10">
        <f>3/24000000*OO[[#This Row],[127 (04JUL1985 18:00:00)-Water Temperature (C)]]*OO[[#This Row],[69]]</f>
        <v>1.7797369387447499E-6</v>
      </c>
      <c r="BT131" s="10">
        <f>3/24000000*OO[[#This Row],[128 (04JUL1985 21:00:00)-Water Temperature (C)]]*OO[[#This Row],[70]]</f>
        <v>1.704795743817E-6</v>
      </c>
      <c r="BU131" s="10">
        <f>3/24000000*OO[[#This Row],[129 (05JUL1985 00:00:00)-Water Temperature (C)]]*OO[[#This Row],[71]]</f>
        <v>1.5807429827459999E-6</v>
      </c>
      <c r="BV131" s="10">
        <f>3/24000000*OO[[#This Row],[130 (05JUL1985 03:00:00)-Water Temperature (C)]]*OO[[#This Row],[72]]</f>
        <v>1.4356573471065E-6</v>
      </c>
      <c r="BW131" s="10">
        <f>3/24000000*OO[[#This Row],[131 (05JUL1985 06:00:00)-Water Temperature (C)]]*OO[[#This Row],[73]]</f>
        <v>1.2797420912031248E-6</v>
      </c>
      <c r="BX131" s="10">
        <f>3/24000000*OO[[#This Row],[132 (05JUL1985 09:00:00)-Water Temperature (C)]]*OO[[#This Row],[74]]</f>
        <v>1.1858117767581251E-6</v>
      </c>
      <c r="BY131" s="10">
        <f>3/24000000*OO[[#This Row],[133 (05JUL1985 12:00:00)-Water Temperature (C)]]*OO[[#This Row],[75]]</f>
        <v>1.2256283222785E-6</v>
      </c>
      <c r="BZ131" s="10">
        <f>3/24000000*OO[[#This Row],[134 (05JUL1985 15:00:00)-Water Temperature (C)]]*OO[[#This Row],[76]]</f>
        <v>1.3740888207555E-6</v>
      </c>
      <c r="CA131" s="10">
        <f>3/24000000*OO[[#This Row],[135 (05JUL1985 18:00:00)-Water Temperature (C)]]*OO[[#This Row],[77]]</f>
        <v>1.4707681275052501E-6</v>
      </c>
      <c r="CB131" s="10">
        <f>3/24000000*OO[[#This Row],[136 (05JUL1985 21:00:00)-Water Temperature (C)]]*OO[[#This Row],[78]]</f>
        <v>1.4284086588109998E-6</v>
      </c>
      <c r="CC131" s="10">
        <f>3/24000000*OO[[#This Row],[137 (06JUL1985 00:00:00)-Water Temperature (C)]]*OO[[#This Row],[79]]</f>
        <v>1.3162875999174998E-6</v>
      </c>
      <c r="CD131" s="10">
        <f>3/24000000*OO[[#This Row],[138 (06JUL1985 03:00:00)-Water Temperature (C)]]*OO[[#This Row],[80]]</f>
        <v>1.1797936243582501E-6</v>
      </c>
      <c r="CE131" s="10">
        <f>3/24000000*OO[[#This Row],[139 (06JUL1985 06:00:00)-Water Temperature (C)]]*OO[[#This Row],[81]]</f>
        <v>1.0212040134123749E-6</v>
      </c>
      <c r="CF131" s="10">
        <f>3/24000000*OO[[#This Row],[140 (06JUL1985 09:00:00)-Water Temperature (C)]]*OO[[#This Row],[82]]</f>
        <v>9.4372862964299991E-7</v>
      </c>
      <c r="CG131" s="10">
        <f>3/24000000*OO[[#This Row],[141 (06JUL1985 12:00:00)-Water Temperature (C)]]*OO[[#This Row],[83]]</f>
        <v>9.8226441590549991E-7</v>
      </c>
      <c r="CH131" s="10">
        <f>3/24000000*OO[[#This Row],[142 (06JUL1985 15:00:00)-Water Temperature (C)]]*OO[[#This Row],[84]]</f>
        <v>1.044657084315E-6</v>
      </c>
      <c r="CI131" s="10">
        <f>3/24000000*OO[[#This Row],[143 (06JUL1985 18:00:00)-Water Temperature (C)]]*OO[[#This Row],[85]]</f>
        <v>1.0712368365574999E-6</v>
      </c>
      <c r="CJ131" s="10">
        <f>3/24000000*OO[[#This Row],[144 (06JUL1985 21:00:00)-Water Temperature (C)]]*OO[[#This Row],[86]]</f>
        <v>1.05645766493925E-6</v>
      </c>
      <c r="CK131" s="10">
        <f>3/24000000*OO[[#This Row],[145 (07JUL1985 00:00:00)-Water Temperature (C)]]*OO[[#This Row],[87]]</f>
        <v>9.8292479558062477E-7</v>
      </c>
      <c r="CL131" s="10">
        <f>3/24000000*OO[[#This Row],[146 (07JUL1985 03:00:00)-Water Temperature (C)]]*OO[[#This Row],[88]]</f>
        <v>8.9826586287325008E-7</v>
      </c>
      <c r="CM131" s="10">
        <f>3/24000000*OO[[#This Row],[147 (07JUL1985 06:00:00)-Water Temperature (C)]]*OO[[#This Row],[89]]</f>
        <v>8.0474215944199994E-7</v>
      </c>
      <c r="CN131" s="10">
        <f>3/24000000*OO[[#This Row],[148 (07JUL1985 09:00:00)-Water Temperature (C)]]*OO[[#This Row],[90]]</f>
        <v>7.3422216081212505E-7</v>
      </c>
      <c r="CO131" s="10">
        <f>3/24000000*OO[[#This Row],[149 (07JUL1985 12:00:00)-Water Temperature (C)]]*OO[[#This Row],[91]]</f>
        <v>6.7626585568649988E-7</v>
      </c>
      <c r="CP131" s="10">
        <f>3/24000000*OO[[#This Row],[150 (07JUL1985 15:00:00)-Water Temperature (C)]]*OO[[#This Row],[92]]</f>
        <v>6.7452981835937492E-7</v>
      </c>
      <c r="CQ131" s="10">
        <f>3/24000000*OO[[#This Row],[151 (07JUL1985 18:00:00)-Water Temperature (C)]]*OO[[#This Row],[93]]</f>
        <v>7.1633165010637512E-7</v>
      </c>
      <c r="CR131" s="10">
        <f>3/24000000*OO[[#This Row],[152 (07JUL1985 21:00:00)-Water Temperature (C)]]*OO[[#This Row],[94]]</f>
        <v>7.2875872308549992E-7</v>
      </c>
      <c r="CS131" s="10">
        <f>3/24000000*OO[[#This Row],[153 (08JUL1985 00:00:00)-Water Temperature (C)]]*OO[[#This Row],[95]]</f>
        <v>6.6922744509224995E-7</v>
      </c>
      <c r="CT131" s="10">
        <f>3/24000000*OO[[#This Row],[154 (08JUL1985 03:00:00)-Water Temperature (C)]]*OO[[#This Row],[96]]</f>
        <v>6.0984506501025002E-7</v>
      </c>
      <c r="CU131" s="10">
        <f>3/24000000*OO[[#This Row],[155 (08JUL1985 06:00:00)-Water Temperature (C)]]*OO[[#This Row],[97]]</f>
        <v>5.4754354853849998E-7</v>
      </c>
      <c r="CV131" s="10">
        <f>3/24000000*OO[[#This Row],[156 (08JUL1985 09:00:00)-Water Temperature (C)]]*OO[[#This Row],[98]]</f>
        <v>5.1294751864124999E-7</v>
      </c>
      <c r="CW131" s="10">
        <f>3/24000000*OO[[#This Row],[157 (08JUL1985 12:00:00)-Water Temperature (C)]]*OO[[#This Row],[99]]</f>
        <v>4.9813026486187501E-7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0</v>
      </c>
      <c r="F132" s="10">
        <f>3/24*OO[[#This Row],[62 (26JUN1985 15:00:00)-Water Temperature (C)]]*OO[[#This Row],[4]]/SUM(OO[4])</f>
        <v>4.8501465985830417E-35</v>
      </c>
      <c r="G132" s="10">
        <f>3/24*OO[[#This Row],[63 (26JUN1985 18:00:00)-Water Temperature (C)]]*OO[[#This Row],[5]]/SUM(OO[5])</f>
        <v>1.0514791373929983E-24</v>
      </c>
      <c r="H132" s="10">
        <f>3/24*OO[[#This Row],[64 (26JUN1985 21:00:00)-Water Temperature (C)]]*OO[[#This Row],[6]]/SUM(OO[6])</f>
        <v>8.4760803330476483E-15</v>
      </c>
      <c r="I132" s="10">
        <f>3/24*OO[[#This Row],[65 (27JUN1985 00:00:00)-Water Temperature (C)]]*OO[[#This Row],[7]]/SUM(OO[7])</f>
        <v>3.6696107541094398E-8</v>
      </c>
      <c r="J132" s="10">
        <f>3/24*OO[[#This Row],[66 (27JUN1985 03:00:00)-Water Temperature (C)]]*OO[[#This Row],[8]]/SUM(OO[8])</f>
        <v>2.9778973582004863E-5</v>
      </c>
      <c r="K132" s="10">
        <f>3/24*OO[[#This Row],[67 (27JUN1985 06:00:00)-Water Temperature (C)]]*OO[[#This Row],[9]]/SUM(OO[9])</f>
        <v>1.546882762274445E-3</v>
      </c>
      <c r="L132" s="10">
        <f>3/24*OO[[#This Row],[68 (27JUN1985 09:00:00)-Water Temperature (C)]]*OO[[#This Row],[10]]/SUM(OO[10])</f>
        <v>1.6809214880491676E-2</v>
      </c>
      <c r="M132" s="10">
        <f>3/24*OO[[#This Row],[69 (27JUN1985 12:00:00)-Water Temperature (C)]]*OO[[#This Row],[11]]/SUM(OO[11])</f>
        <v>6.3774077537511978E-2</v>
      </c>
      <c r="N132" s="10">
        <f>3/24*OO[[#This Row],[70 (27JUN1985 15:00:00)-Water Temperature (C)]]*OO[[#This Row],[12]]/SUM(OO[12])</f>
        <v>0.1093949713509058</v>
      </c>
      <c r="O132" s="10">
        <f>3/24*OO[[#This Row],[71 (27JUN1985 18:00:00)-Water Temperature (C)]]*OO[[#This Row],[13]]/SUM(OO[13])</f>
        <v>9.7490374216152781E-2</v>
      </c>
      <c r="P132" s="10">
        <f>3/24*OO[[#This Row],[72 (27JUN1985 21:00:00)-Water Temperature (C)]]*OO[[#This Row],[14]]/SUM(OO[14])</f>
        <v>4.9436721156980099E-2</v>
      </c>
      <c r="Q132" s="10">
        <f>3/24*OO[[#This Row],[73 (28JUN1985 00:00:00)-Water Temperature (C)]]*OO[[#This Row],[15]]/SUM(OO[15])</f>
        <v>1.6405069991832243E-2</v>
      </c>
      <c r="R132" s="10">
        <f>3/24*OO[[#This Row],[74 (28JUN1985 03:00:00)-Water Temperature (C)]]*OO[[#This Row],[16]]/SUM(OO[16])</f>
        <v>4.1713792976415288E-3</v>
      </c>
      <c r="S132" s="10">
        <f>3/24*OO[[#This Row],[75 (28JUN1985 06:00:00)-Water Temperature (C)]]*OO[[#This Row],[17]]/SUM(OO[17])</f>
        <v>9.0878802409297501E-4</v>
      </c>
      <c r="T132" s="10">
        <f>3/24*OO[[#This Row],[76 (28JUN1985 09:00:00)-Water Temperature (C)]]*OO[[#This Row],[18]]/SUM(OO[18])</f>
        <v>2.0566185258696934E-4</v>
      </c>
      <c r="U132" s="10">
        <f>3/24*OO[[#This Row],[77 (28JUN1985 12:00:00)-Water Temperature (C)]]*OO[[#This Row],[19]]/SUM(OO[19])</f>
        <v>6.1607090519307905E-5</v>
      </c>
      <c r="V132" s="10">
        <f>3/24000000*OO[[#This Row],[78 (28JUN1985 15:00:00)-Water Temperature (C)]]*OO[[#This Row],[20]]</f>
        <v>3.3852399356912496E-5</v>
      </c>
      <c r="W132" s="10">
        <f>3/24000000*OO[[#This Row],[79 (28JUN1985 18:00:00)-Water Temperature (C)]]*OO[[#This Row],[21]]</f>
        <v>3.3604931233769993E-5</v>
      </c>
      <c r="X132" s="10">
        <f>3/24000000*OO[[#This Row],[80 (28JUN1985 21:00:00)-Water Temperature (C)]]*OO[[#This Row],[22]]</f>
        <v>3.7964842445962502E-5</v>
      </c>
      <c r="Y132" s="10">
        <f>3/24000000*OO[[#This Row],[81 (29JUN1985 00:00:00)-Water Temperature (C)]]*OO[[#This Row],[23]]</f>
        <v>4.0517561256000001E-5</v>
      </c>
      <c r="Z132" s="10">
        <f>3/24000000*OO[[#This Row],[82 (29JUN1985 03:00:00)-Water Temperature (C)]]*OO[[#This Row],[24]]</f>
        <v>3.9330031708012502E-5</v>
      </c>
      <c r="AA132" s="10">
        <f>3/24000000*OO[[#This Row],[83 (29JUN1985 06:00:00)-Water Temperature (C)]]*OO[[#This Row],[25]]</f>
        <v>3.5741504714E-5</v>
      </c>
      <c r="AB132" s="10">
        <f>3/24000000*OO[[#This Row],[84 (29JUN1985 09:00:00)-Water Temperature (C)]]*OO[[#This Row],[26]]</f>
        <v>3.2805848152687502E-5</v>
      </c>
      <c r="AC132" s="10">
        <f>3/24000000*OO[[#This Row],[85 (29JUN1985 12:00:00)-Water Temperature (C)]]*OO[[#This Row],[27]]</f>
        <v>3.1940223593849994E-5</v>
      </c>
      <c r="AD132" s="10">
        <f>3/24000000*OO[[#This Row],[86 (29JUN1985 15:00:00)-Water Temperature (C)]]*OO[[#This Row],[28]]</f>
        <v>3.3258225606243748E-5</v>
      </c>
      <c r="AE132" s="10">
        <f>3/24000000*OO[[#This Row],[88 (29JUN1985 21:00:00)-Water Temperature (C)]]*OO[[#This Row],[30]]</f>
        <v>2.9160876005887497E-5</v>
      </c>
      <c r="AF132" s="10">
        <f>3/24000000*OO[[#This Row],[88 (29JUN1985 21:00:00)-Water Temperature (C)]]*OO[[#This Row],[30]]</f>
        <v>2.9160876005887497E-5</v>
      </c>
      <c r="AG132" s="10">
        <f>3/24000000*OO[[#This Row],[89 (30JUN1985 00:00:00)-Water Temperature (C)]]*OO[[#This Row],[31]]</f>
        <v>2.1458318631089998E-5</v>
      </c>
      <c r="AH132" s="10">
        <f>3/24000000*OO[[#This Row],[90 (30JUN1985 03:00:00)-Water Temperature (C)]]*OO[[#This Row],[32]]</f>
        <v>1.5133342872265001E-5</v>
      </c>
      <c r="AI132" s="10">
        <f>3/24000000*OO[[#This Row],[91 (30JUN1985 06:00:00)-Water Temperature (C)]]*OO[[#This Row],[33]]</f>
        <v>1.0580569438009999E-5</v>
      </c>
      <c r="AJ132" s="10">
        <f>3/24000000*OO[[#This Row],[92 (30JUN1985 09:00:00)-Water Temperature (C)]]*OO[[#This Row],[34]]</f>
        <v>7.9047610208424985E-6</v>
      </c>
      <c r="AK132" s="10">
        <f>3/24000000*OO[[#This Row],[93 (30JUN1985 12:00:00)-Water Temperature (C)]]*OO[[#This Row],[35]]</f>
        <v>6.9084584646874986E-6</v>
      </c>
      <c r="AL132" s="10">
        <f>3/24000000*OO[[#This Row],[94 (30JUN1985 15:00:00)-Water Temperature (C)]]*OO[[#This Row],[36]]</f>
        <v>7.2894858627674999E-6</v>
      </c>
      <c r="AM132" s="10">
        <f>3/24000000*OO[[#This Row],[95 (30JUN1985 18:00:00)-Water Temperature (C)]]*OO[[#This Row],[37]]</f>
        <v>7.7764630447274982E-6</v>
      </c>
      <c r="AN132" s="10">
        <f>3/24000000*OO[[#This Row],[96 (30JUN1985 21:00:00)-Water Temperature (C)]]*OO[[#This Row],[38]]</f>
        <v>7.5483238419599998E-6</v>
      </c>
      <c r="AO132" s="10">
        <f>3/24000000*OO[[#This Row],[97 (01JUL1985 00:00:00)-Water Temperature (C)]]*OO[[#This Row],[39]]</f>
        <v>6.9068181171299984E-6</v>
      </c>
      <c r="AP132" s="10">
        <f>3/24000000*OO[[#This Row],[98 (01JUL1985 03:00:00)-Water Temperature (C)]]*OO[[#This Row],[40]]</f>
        <v>6.2473528871812502E-6</v>
      </c>
      <c r="AQ132" s="10">
        <f>3/24000000*OO[[#This Row],[99 (01JUL1985 06:00:00)-Water Temperature (C)]]*OO[[#This Row],[41]]</f>
        <v>5.5123372097912494E-6</v>
      </c>
      <c r="AR132" s="10">
        <f>3/24000000*OO[[#This Row],[100 (01JUL1985 09:00:00)-Water Temperature (C)]]*OO[[#This Row],[42]]</f>
        <v>4.9487689097199997E-6</v>
      </c>
      <c r="AS132" s="10">
        <f>3/24000000*OO[[#This Row],[101 (01JUL1985 12:00:00)-Water Temperature (C)]]*OO[[#This Row],[43]]</f>
        <v>4.6476197440312502E-6</v>
      </c>
      <c r="AT132" s="10">
        <f>3/24000000*OO[[#This Row],[102 (01JUL1985 15:00:00)-Water Temperature (C)]]*OO[[#This Row],[44]]</f>
        <v>4.6140060335562495E-6</v>
      </c>
      <c r="AU132" s="10">
        <f>3/24000000*OO[[#This Row],[103 (01JUL1985 18:00:00)-Water Temperature (C)]]*OO[[#This Row],[45]]</f>
        <v>4.5058392420089997E-6</v>
      </c>
      <c r="AV132" s="10">
        <f>3/24000000*OO[[#This Row],[104 (01JUL1985 21:00:00)-Water Temperature (C)]]*OO[[#This Row],[46]]</f>
        <v>4.2814006975181246E-6</v>
      </c>
      <c r="AW132" s="10">
        <f>3/24000000*OO[[#This Row],[105 (02JUL1985 00:00:00)-Water Temperature (C)]]*OO[[#This Row],[47]]</f>
        <v>3.9057144795881249E-6</v>
      </c>
      <c r="AX132" s="10">
        <f>3/24000000*OO[[#This Row],[106 (02JUL1985 03:00:00)-Water Temperature (C)]]*OO[[#This Row],[48]]</f>
        <v>3.5198667455242498E-6</v>
      </c>
      <c r="AY132" s="10">
        <f>3/24000000*OO[[#This Row],[107 (02JUL1985 06:00:00)-Water Temperature (C)]]*OO[[#This Row],[49]]</f>
        <v>3.1519030989072496E-6</v>
      </c>
      <c r="AZ132" s="10">
        <f>3/24000000*OO[[#This Row],[108 (02JUL1985 09:00:00)-Water Temperature (C)]]*OO[[#This Row],[50]]</f>
        <v>2.99584814930975E-6</v>
      </c>
      <c r="BA132" s="10">
        <f>3/24000000*OO[[#This Row],[109 (02JUL1985 12:00:00)-Water Temperature (C)]]*OO[[#This Row],[51]]</f>
        <v>2.9664371454384997E-6</v>
      </c>
      <c r="BB132" s="10">
        <f>3/24000000*OO[[#This Row],[110 (02JUL1985 15:00:00)-Water Temperature (C)]]*OO[[#This Row],[52]]</f>
        <v>3.0133544241258755E-6</v>
      </c>
      <c r="BC132" s="10">
        <f>3/24000000*OO[[#This Row],[111 (02JUL1985 18:00:00)-Water Temperature (C)]]*OO[[#This Row],[53]]</f>
        <v>3.0759321601124994E-6</v>
      </c>
      <c r="BD132" s="10">
        <f>3/24000000*OO[[#This Row],[112 (02JUL1985 21:00:00)-Water Temperature (C)]]*OO[[#This Row],[54]]</f>
        <v>2.9346461809852497E-6</v>
      </c>
      <c r="BE132" s="10">
        <f>3/24000000*OO[[#This Row],[113 (03JUL1985 00:00:00)-Water Temperature (C)]]*OO[[#This Row],[55]]</f>
        <v>2.6899057749115E-6</v>
      </c>
      <c r="BF132" s="10">
        <f>3/24000000*OO[[#This Row],[114 (03JUL1985 03:00:00)-Water Temperature (C)]]*OO[[#This Row],[56]]</f>
        <v>2.4111936741805002E-6</v>
      </c>
      <c r="BG132" s="10">
        <f>3/24000000*OO[[#This Row],[115 (03JUL1985 06:00:00)-Water Temperature (C)]]*OO[[#This Row],[57]]</f>
        <v>2.1447155650391249E-6</v>
      </c>
      <c r="BH132" s="10">
        <f>3/24000000*OO[[#This Row],[116 (03JUL1985 09:00:00)-Water Temperature (C)]]*OO[[#This Row],[58]]</f>
        <v>2.078082054050625E-6</v>
      </c>
      <c r="BI132" s="10">
        <f>3/24000000*OO[[#This Row],[117 (03JUL1985 12:00:00)-Water Temperature (C)]]*OO[[#This Row],[59]]</f>
        <v>2.3070271913517497E-6</v>
      </c>
      <c r="BJ132" s="10">
        <f>3/24000000*OO[[#This Row],[118 (03JUL1985 15:00:00)-Water Temperature (C)]]*OO[[#This Row],[60]]</f>
        <v>2.6636987434395002E-6</v>
      </c>
      <c r="BK132" s="10">
        <f>3/24000000*OO[[#This Row],[119 (03JUL1985 18:00:00)-Water Temperature (C)]]*OO[[#This Row],[61]]</f>
        <v>2.8437321632259997E-6</v>
      </c>
      <c r="BL132" s="10">
        <f>3/24000000*OO[[#This Row],[120 (03JUL1985 21:00:00)-Water Temperature (C)]]*OO[[#This Row],[62]]</f>
        <v>2.7835988019912497E-6</v>
      </c>
      <c r="BM132" s="10">
        <f>3/24000000*OO[[#This Row],[121 (04JUL1985 00:00:00)-Water Temperature (C)]]*OO[[#This Row],[63]]</f>
        <v>2.5866691502085E-6</v>
      </c>
      <c r="BN132" s="10">
        <f>3/24000000*OO[[#This Row],[122 (04JUL1985 03:00:00)-Water Temperature (C)]]*OO[[#This Row],[64]]</f>
        <v>2.3262681503543748E-6</v>
      </c>
      <c r="BO132" s="10">
        <f>3/24000000*OO[[#This Row],[123 (04JUL1985 06:00:00)-Water Temperature (C)]]*OO[[#This Row],[65]]</f>
        <v>2.0362177466131247E-6</v>
      </c>
      <c r="BP132" s="10">
        <f>3/24000000*OO[[#This Row],[124 (04JUL1985 09:00:00)-Water Temperature (C)]]*OO[[#This Row],[66]]</f>
        <v>1.8909674571577499E-6</v>
      </c>
      <c r="BQ132" s="10">
        <f>3/24000000*OO[[#This Row],[125 (04JUL1985 12:00:00)-Water Temperature (C)]]*OO[[#This Row],[67]]</f>
        <v>1.8694263636284998E-6</v>
      </c>
      <c r="BR132" s="10">
        <f>3/24000000*OO[[#This Row],[126 (04JUL1985 15:00:00)-Water Temperature (C)]]*OO[[#This Row],[68]]</f>
        <v>1.8223927583491251E-6</v>
      </c>
      <c r="BS132" s="10">
        <f>3/24000000*OO[[#This Row],[127 (04JUL1985 18:00:00)-Water Temperature (C)]]*OO[[#This Row],[69]]</f>
        <v>1.7575200338129998E-6</v>
      </c>
      <c r="BT132" s="10">
        <f>3/24000000*OO[[#This Row],[128 (04JUL1985 21:00:00)-Water Temperature (C)]]*OO[[#This Row],[70]]</f>
        <v>1.6868538350887498E-6</v>
      </c>
      <c r="BU132" s="10">
        <f>3/24000000*OO[[#This Row],[129 (05JUL1985 00:00:00)-Water Temperature (C)]]*OO[[#This Row],[71]]</f>
        <v>1.5683730148274998E-6</v>
      </c>
      <c r="BV132" s="10">
        <f>3/24000000*OO[[#This Row],[130 (05JUL1985 03:00:00)-Water Temperature (C)]]*OO[[#This Row],[72]]</f>
        <v>1.4263959320799998E-6</v>
      </c>
      <c r="BW132" s="10">
        <f>3/24000000*OO[[#This Row],[131 (05JUL1985 06:00:00)-Water Temperature (C)]]*OO[[#This Row],[73]]</f>
        <v>1.2751409828437499E-6</v>
      </c>
      <c r="BX132" s="10">
        <f>3/24000000*OO[[#This Row],[132 (05JUL1985 09:00:00)-Water Temperature (C)]]*OO[[#This Row],[74]]</f>
        <v>1.1824119642864999E-6</v>
      </c>
      <c r="BY132" s="10">
        <f>3/24000000*OO[[#This Row],[133 (05JUL1985 12:00:00)-Water Temperature (C)]]*OO[[#This Row],[75]]</f>
        <v>1.21666066803625E-6</v>
      </c>
      <c r="BZ132" s="10">
        <f>3/24000000*OO[[#This Row],[134 (05JUL1985 15:00:00)-Water Temperature (C)]]*OO[[#This Row],[76]]</f>
        <v>1.3570741064865001E-6</v>
      </c>
      <c r="CA132" s="10">
        <f>3/24000000*OO[[#This Row],[135 (05JUL1985 18:00:00)-Water Temperature (C)]]*OO[[#This Row],[77]]</f>
        <v>1.4526789123453748E-6</v>
      </c>
      <c r="CB132" s="10">
        <f>3/24000000*OO[[#This Row],[136 (05JUL1985 21:00:00)-Water Temperature (C)]]*OO[[#This Row],[78]]</f>
        <v>1.4135967856565001E-6</v>
      </c>
      <c r="CC132" s="10">
        <f>3/24000000*OO[[#This Row],[137 (06JUL1985 00:00:00)-Water Temperature (C)]]*OO[[#This Row],[79]]</f>
        <v>1.305204558835125E-6</v>
      </c>
      <c r="CD132" s="10">
        <f>3/24000000*OO[[#This Row],[138 (06JUL1985 03:00:00)-Water Temperature (C)]]*OO[[#This Row],[80]]</f>
        <v>1.1752256693649999E-6</v>
      </c>
      <c r="CE132" s="10">
        <f>3/24000000*OO[[#This Row],[139 (06JUL1985 06:00:00)-Water Temperature (C)]]*OO[[#This Row],[81]]</f>
        <v>1.0197610424132499E-6</v>
      </c>
      <c r="CF132" s="10">
        <f>3/24000000*OO[[#This Row],[140 (06JUL1985 09:00:00)-Water Temperature (C)]]*OO[[#This Row],[82]]</f>
        <v>9.3496192055924988E-7</v>
      </c>
      <c r="CG132" s="10">
        <f>3/24000000*OO[[#This Row],[141 (06JUL1985 12:00:00)-Water Temperature (C)]]*OO[[#This Row],[83]]</f>
        <v>9.6455818520774995E-7</v>
      </c>
      <c r="CH132" s="10">
        <f>3/24000000*OO[[#This Row],[142 (06JUL1985 15:00:00)-Water Temperature (C)]]*OO[[#This Row],[84]]</f>
        <v>1.0262811396967499E-6</v>
      </c>
      <c r="CI132" s="10">
        <f>3/24000000*OO[[#This Row],[143 (06JUL1985 18:00:00)-Water Temperature (C)]]*OO[[#This Row],[85]]</f>
        <v>1.05427384140375E-6</v>
      </c>
      <c r="CJ132" s="10">
        <f>3/24000000*OO[[#This Row],[144 (06JUL1985 21:00:00)-Water Temperature (C)]]*OO[[#This Row],[86]]</f>
        <v>1.0434730043850001E-6</v>
      </c>
      <c r="CK132" s="10">
        <f>3/24000000*OO[[#This Row],[145 (07JUL1985 00:00:00)-Water Temperature (C)]]*OO[[#This Row],[87]]</f>
        <v>9.7357466095099996E-7</v>
      </c>
      <c r="CL132" s="10">
        <f>3/24000000*OO[[#This Row],[146 (07JUL1985 03:00:00)-Water Temperature (C)]]*OO[[#This Row],[88]]</f>
        <v>8.9185732602400002E-7</v>
      </c>
      <c r="CM132" s="10">
        <f>3/24000000*OO[[#This Row],[147 (07JUL1985 06:00:00)-Water Temperature (C)]]*OO[[#This Row],[89]]</f>
        <v>8.0155312277250005E-7</v>
      </c>
      <c r="CN132" s="10">
        <f>3/24000000*OO[[#This Row],[148 (07JUL1985 09:00:00)-Water Temperature (C)]]*OO[[#This Row],[90]]</f>
        <v>7.3291363357649995E-7</v>
      </c>
      <c r="CO132" s="10">
        <f>3/24000000*OO[[#This Row],[149 (07JUL1985 12:00:00)-Water Temperature (C)]]*OO[[#This Row],[91]]</f>
        <v>6.7434380410525001E-7</v>
      </c>
      <c r="CP132" s="10">
        <f>3/24000000*OO[[#This Row],[150 (07JUL1985 15:00:00)-Water Temperature (C)]]*OO[[#This Row],[92]]</f>
        <v>6.6888893735999997E-7</v>
      </c>
      <c r="CQ132" s="10">
        <f>3/24000000*OO[[#This Row],[151 (07JUL1985 18:00:00)-Water Temperature (C)]]*OO[[#This Row],[93]]</f>
        <v>7.0723976635112493E-7</v>
      </c>
      <c r="CR132" s="10">
        <f>3/24000000*OO[[#This Row],[152 (07JUL1985 21:00:00)-Water Temperature (C)]]*OO[[#This Row],[94]]</f>
        <v>7.2104790011275011E-7</v>
      </c>
      <c r="CS132" s="10">
        <f>3/24000000*OO[[#This Row],[153 (08JUL1985 00:00:00)-Water Temperature (C)]]*OO[[#This Row],[95]]</f>
        <v>6.6342711164325001E-7</v>
      </c>
      <c r="CT132" s="10">
        <f>3/24000000*OO[[#This Row],[154 (08JUL1985 03:00:00)-Water Temperature (C)]]*OO[[#This Row],[96]]</f>
        <v>6.0531264225674994E-7</v>
      </c>
      <c r="CU132" s="10">
        <f>3/24000000*OO[[#This Row],[155 (08JUL1985 06:00:00)-Water Temperature (C)]]*OO[[#This Row],[97]]</f>
        <v>5.4502747154999997E-7</v>
      </c>
      <c r="CV132" s="10">
        <f>3/24000000*OO[[#This Row],[156 (08JUL1985 09:00:00)-Water Temperature (C)]]*OO[[#This Row],[98]]</f>
        <v>5.0979970067687498E-7</v>
      </c>
      <c r="CW132" s="10">
        <f>3/24000000*OO[[#This Row],[157 (08JUL1985 12:00:00)-Water Temperature (C)]]*OO[[#This Row],[99]]</f>
        <v>4.93371213151875E-7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0</v>
      </c>
      <c r="F133" s="10">
        <f>3/24*OO[[#This Row],[62 (26JUN1985 15:00:00)-Water Temperature (C)]]*OO[[#This Row],[4]]/SUM(OO[4])</f>
        <v>5.1860601060967411E-36</v>
      </c>
      <c r="G133" s="10">
        <f>3/24*OO[[#This Row],[63 (26JUN1985 18:00:00)-Water Temperature (C)]]*OO[[#This Row],[5]]/SUM(OO[5])</f>
        <v>1.2274035620865773E-25</v>
      </c>
      <c r="H133" s="10">
        <f>3/24*OO[[#This Row],[64 (26JUN1985 21:00:00)-Water Temperature (C)]]*OO[[#This Row],[6]]/SUM(OO[6])</f>
        <v>1.0613126424713791E-15</v>
      </c>
      <c r="I133" s="10">
        <f>3/24*OO[[#This Row],[65 (27JUN1985 00:00:00)-Water Temperature (C)]]*OO[[#This Row],[7]]/SUM(OO[7])</f>
        <v>1.2091531958774754E-8</v>
      </c>
      <c r="J133" s="10">
        <f>3/24*OO[[#This Row],[66 (27JUN1985 03:00:00)-Water Temperature (C)]]*OO[[#This Row],[8]]/SUM(OO[8])</f>
        <v>1.2640810617269485E-5</v>
      </c>
      <c r="K133" s="10">
        <f>3/24*OO[[#This Row],[67 (27JUN1985 06:00:00)-Water Temperature (C)]]*OO[[#This Row],[9]]/SUM(OO[9])</f>
        <v>7.5125635372972862E-4</v>
      </c>
      <c r="L133" s="10">
        <f>3/24*OO[[#This Row],[68 (27JUN1985 09:00:00)-Water Temperature (C)]]*OO[[#This Row],[10]]/SUM(OO[10])</f>
        <v>8.911858933219682E-3</v>
      </c>
      <c r="M133" s="10">
        <f>3/24*OO[[#This Row],[69 (27JUN1985 12:00:00)-Water Temperature (C)]]*OO[[#This Row],[11]]/SUM(OO[11])</f>
        <v>3.6009956942662825E-2</v>
      </c>
      <c r="N133" s="10">
        <f>3/24*OO[[#This Row],[70 (27JUN1985 15:00:00)-Water Temperature (C)]]*OO[[#This Row],[12]]/SUM(OO[12])</f>
        <v>6.4872827208942496E-2</v>
      </c>
      <c r="O133" s="10">
        <f>3/24*OO[[#This Row],[71 (27JUN1985 18:00:00)-Water Temperature (C)]]*OO[[#This Row],[13]]/SUM(OO[13])</f>
        <v>6.0200938242876437E-2</v>
      </c>
      <c r="P133" s="10">
        <f>3/24*OO[[#This Row],[72 (27JUN1985 21:00:00)-Water Temperature (C)]]*OO[[#This Row],[14]]/SUM(OO[14])</f>
        <v>3.1569835664244358E-2</v>
      </c>
      <c r="Q133" s="10">
        <f>3/24*OO[[#This Row],[73 (28JUN1985 00:00:00)-Water Temperature (C)]]*OO[[#This Row],[15]]/SUM(OO[15])</f>
        <v>1.0739265294322993E-2</v>
      </c>
      <c r="R133" s="10">
        <f>3/24*OO[[#This Row],[74 (28JUN1985 03:00:00)-Water Temperature (C)]]*OO[[#This Row],[16]]/SUM(OO[16])</f>
        <v>2.7776209881897117E-3</v>
      </c>
      <c r="S133" s="10">
        <f>3/24*OO[[#This Row],[75 (28JUN1985 06:00:00)-Water Temperature (C)]]*OO[[#This Row],[17]]/SUM(OO[17])</f>
        <v>6.1104248359072769E-4</v>
      </c>
      <c r="T133" s="10">
        <f>3/24*OO[[#This Row],[76 (28JUN1985 09:00:00)-Water Temperature (C)]]*OO[[#This Row],[18]]/SUM(OO[18])</f>
        <v>1.3758196406170038E-4</v>
      </c>
      <c r="U133" s="10">
        <f>3/24*OO[[#This Row],[77 (28JUN1985 12:00:00)-Water Temperature (C)]]*OO[[#This Row],[19]]/SUM(OO[19])</f>
        <v>4.003809236802186E-5</v>
      </c>
      <c r="V133" s="10">
        <f>3/24000000*OO[[#This Row],[78 (28JUN1985 15:00:00)-Water Temperature (C)]]*OO[[#This Row],[20]]</f>
        <v>2.0852203261404998E-5</v>
      </c>
      <c r="W133" s="10">
        <f>3/24000000*OO[[#This Row],[79 (28JUN1985 18:00:00)-Water Temperature (C)]]*OO[[#This Row],[21]]</f>
        <v>2.0147012019931246E-5</v>
      </c>
      <c r="X133" s="10">
        <f>3/24000000*OO[[#This Row],[80 (28JUN1985 21:00:00)-Water Temperature (C)]]*OO[[#This Row],[22]]</f>
        <v>2.2756134249320001E-5</v>
      </c>
      <c r="Y133" s="10">
        <f>3/24000000*OO[[#This Row],[81 (29JUN1985 00:00:00)-Water Temperature (C)]]*OO[[#This Row],[23]]</f>
        <v>2.4506319051619999E-5</v>
      </c>
      <c r="Z133" s="10">
        <f>3/24000000*OO[[#This Row],[82 (29JUN1985 03:00:00)-Water Temperature (C)]]*OO[[#This Row],[24]]</f>
        <v>2.4004630150100001E-5</v>
      </c>
      <c r="AA133" s="10">
        <f>3/24000000*OO[[#This Row],[83 (29JUN1985 06:00:00)-Water Temperature (C)]]*OO[[#This Row],[25]]</f>
        <v>2.1970906415219996E-5</v>
      </c>
      <c r="AB133" s="10">
        <f>3/24000000*OO[[#This Row],[84 (29JUN1985 09:00:00)-Water Temperature (C)]]*OO[[#This Row],[26]]</f>
        <v>2.0207374679974998E-5</v>
      </c>
      <c r="AC133" s="10">
        <f>3/24000000*OO[[#This Row],[85 (29JUN1985 12:00:00)-Water Temperature (C)]]*OO[[#This Row],[27]]</f>
        <v>1.9656062985679999E-5</v>
      </c>
      <c r="AD133" s="10">
        <f>3/24000000*OO[[#This Row],[86 (29JUN1985 15:00:00)-Water Temperature (C)]]*OO[[#This Row],[28]]</f>
        <v>2.0458855523399997E-5</v>
      </c>
      <c r="AE133" s="10">
        <f>3/24000000*OO[[#This Row],[88 (29JUN1985 21:00:00)-Water Temperature (C)]]*OO[[#This Row],[30]]</f>
        <v>1.8223614095120002E-5</v>
      </c>
      <c r="AF133" s="10">
        <f>3/24000000*OO[[#This Row],[88 (29JUN1985 21:00:00)-Water Temperature (C)]]*OO[[#This Row],[30]]</f>
        <v>1.8223614095120002E-5</v>
      </c>
      <c r="AG133" s="10">
        <f>3/24000000*OO[[#This Row],[89 (30JUN1985 00:00:00)-Water Temperature (C)]]*OO[[#This Row],[31]]</f>
        <v>1.3501486338487499E-5</v>
      </c>
      <c r="AH133" s="10">
        <f>3/24000000*OO[[#This Row],[90 (30JUN1985 03:00:00)-Water Temperature (C)]]*OO[[#This Row],[32]]</f>
        <v>9.5465324664000018E-6</v>
      </c>
      <c r="AI133" s="10">
        <f>3/24000000*OO[[#This Row],[91 (30JUN1985 06:00:00)-Water Temperature (C)]]*OO[[#This Row],[33]]</f>
        <v>6.6733926517675E-6</v>
      </c>
      <c r="AJ133" s="10">
        <f>3/24000000*OO[[#This Row],[92 (30JUN1985 09:00:00)-Water Temperature (C)]]*OO[[#This Row],[34]]</f>
        <v>4.95235302375E-6</v>
      </c>
      <c r="AK133" s="10">
        <f>3/24000000*OO[[#This Row],[93 (30JUN1985 12:00:00)-Water Temperature (C)]]*OO[[#This Row],[35]]</f>
        <v>4.2685817501250002E-6</v>
      </c>
      <c r="AL133" s="10">
        <f>3/24000000*OO[[#This Row],[94 (30JUN1985 15:00:00)-Water Temperature (C)]]*OO[[#This Row],[36]]</f>
        <v>4.4665815261599993E-6</v>
      </c>
      <c r="AM133" s="10">
        <f>3/24000000*OO[[#This Row],[95 (30JUN1985 18:00:00)-Water Temperature (C)]]*OO[[#This Row],[37]]</f>
        <v>4.7678270839035E-6</v>
      </c>
      <c r="AN133" s="10">
        <f>3/24000000*OO[[#This Row],[96 (30JUN1985 21:00:00)-Water Temperature (C)]]*OO[[#This Row],[38]]</f>
        <v>4.6484894334903751E-6</v>
      </c>
      <c r="AO133" s="10">
        <f>3/24000000*OO[[#This Row],[97 (01JUL1985 00:00:00)-Water Temperature (C)]]*OO[[#This Row],[39]]</f>
        <v>4.2568532185599991E-6</v>
      </c>
      <c r="AP133" s="10">
        <f>3/24000000*OO[[#This Row],[98 (01JUL1985 03:00:00)-Water Temperature (C)]]*OO[[#This Row],[40]]</f>
        <v>3.8571859712499994E-6</v>
      </c>
      <c r="AQ133" s="10">
        <f>3/24000000*OO[[#This Row],[99 (01JUL1985 06:00:00)-Water Temperature (C)]]*OO[[#This Row],[41]]</f>
        <v>3.413340724997E-6</v>
      </c>
      <c r="AR133" s="10">
        <f>3/24000000*OO[[#This Row],[100 (01JUL1985 09:00:00)-Water Temperature (C)]]*OO[[#This Row],[42]]</f>
        <v>3.0630858541473745E-6</v>
      </c>
      <c r="AS133" s="10">
        <f>3/24000000*OO[[#This Row],[101 (01JUL1985 12:00:00)-Water Temperature (C)]]*OO[[#This Row],[43]]</f>
        <v>2.8656732178979999E-6</v>
      </c>
      <c r="AT133" s="10">
        <f>3/24000000*OO[[#This Row],[102 (01JUL1985 15:00:00)-Water Temperature (C)]]*OO[[#This Row],[44]]</f>
        <v>2.8359962080239997E-6</v>
      </c>
      <c r="AU133" s="10">
        <f>3/24000000*OO[[#This Row],[103 (01JUL1985 18:00:00)-Water Temperature (C)]]*OO[[#This Row],[45]]</f>
        <v>2.7701969993545002E-6</v>
      </c>
      <c r="AV133" s="10">
        <f>3/24000000*OO[[#This Row],[104 (01JUL1985 21:00:00)-Water Temperature (C)]]*OO[[#This Row],[46]]</f>
        <v>2.636148751376875E-6</v>
      </c>
      <c r="AW133" s="10">
        <f>3/24000000*OO[[#This Row],[105 (02JUL1985 00:00:00)-Water Temperature (C)]]*OO[[#This Row],[47]]</f>
        <v>2.4087857723966251E-6</v>
      </c>
      <c r="AX133" s="10">
        <f>3/24000000*OO[[#This Row],[106 (02JUL1985 03:00:00)-Water Temperature (C)]]*OO[[#This Row],[48]]</f>
        <v>2.1727214705814993E-6</v>
      </c>
      <c r="AY133" s="10">
        <f>3/24000000*OO[[#This Row],[107 (02JUL1985 06:00:00)-Water Temperature (C)]]*OO[[#This Row],[49]]</f>
        <v>1.9472703615143751E-6</v>
      </c>
      <c r="AZ133" s="10">
        <f>3/24000000*OO[[#This Row],[108 (02JUL1985 09:00:00)-Water Temperature (C)]]*OO[[#This Row],[50]]</f>
        <v>1.8470061339582502E-6</v>
      </c>
      <c r="BA133" s="10">
        <f>3/24000000*OO[[#This Row],[109 (02JUL1985 12:00:00)-Water Temperature (C)]]*OO[[#This Row],[51]]</f>
        <v>1.8288903976157499E-6</v>
      </c>
      <c r="BB133" s="10">
        <f>3/24000000*OO[[#This Row],[110 (02JUL1985 15:00:00)-Water Temperature (C)]]*OO[[#This Row],[52]]</f>
        <v>1.852396786165625E-6</v>
      </c>
      <c r="BC133" s="10">
        <f>3/24000000*OO[[#This Row],[111 (02JUL1985 18:00:00)-Water Temperature (C)]]*OO[[#This Row],[53]]</f>
        <v>1.8900083707595001E-6</v>
      </c>
      <c r="BD133" s="10">
        <f>3/24000000*OO[[#This Row],[112 (02JUL1985 21:00:00)-Water Temperature (C)]]*OO[[#This Row],[54]]</f>
        <v>1.8071053105656249E-6</v>
      </c>
      <c r="BE133" s="10">
        <f>3/24000000*OO[[#This Row],[113 (03JUL1985 00:00:00)-Water Temperature (C)]]*OO[[#This Row],[55]]</f>
        <v>1.6590141664762498E-6</v>
      </c>
      <c r="BF133" s="10">
        <f>3/24000000*OO[[#This Row],[114 (03JUL1985 03:00:00)-Water Temperature (C)]]*OO[[#This Row],[56]]</f>
        <v>1.4897419017687499E-6</v>
      </c>
      <c r="BG133" s="10">
        <f>3/24000000*OO[[#This Row],[115 (03JUL1985 06:00:00)-Water Temperature (C)]]*OO[[#This Row],[57]]</f>
        <v>1.3260353030519999E-6</v>
      </c>
      <c r="BH133" s="10">
        <f>3/24000000*OO[[#This Row],[116 (03JUL1985 09:00:00)-Water Temperature (C)]]*OO[[#This Row],[58]]</f>
        <v>1.2776043377583749E-6</v>
      </c>
      <c r="BI133" s="10">
        <f>3/24000000*OO[[#This Row],[117 (03JUL1985 12:00:00)-Water Temperature (C)]]*OO[[#This Row],[59]]</f>
        <v>1.409763458355E-6</v>
      </c>
      <c r="BJ133" s="10">
        <f>3/24000000*OO[[#This Row],[118 (03JUL1985 15:00:00)-Water Temperature (C)]]*OO[[#This Row],[60]]</f>
        <v>1.6270376481299999E-6</v>
      </c>
      <c r="BK133" s="10">
        <f>3/24000000*OO[[#This Row],[119 (03JUL1985 18:00:00)-Water Temperature (C)]]*OO[[#This Row],[61]]</f>
        <v>1.7425244753220002E-6</v>
      </c>
      <c r="BL133" s="10">
        <f>3/24000000*OO[[#This Row],[120 (03JUL1985 21:00:00)-Water Temperature (C)]]*OO[[#This Row],[62]]</f>
        <v>1.7107809838799998E-6</v>
      </c>
      <c r="BM133" s="10">
        <f>3/24000000*OO[[#This Row],[121 (04JUL1985 00:00:00)-Water Temperature (C)]]*OO[[#This Row],[63]]</f>
        <v>1.593682157025E-6</v>
      </c>
      <c r="BN133" s="10">
        <f>3/24000000*OO[[#This Row],[122 (04JUL1985 03:00:00)-Water Temperature (C)]]*OO[[#This Row],[64]]</f>
        <v>1.4377622729175001E-6</v>
      </c>
      <c r="BO133" s="10">
        <f>3/24000000*OO[[#This Row],[123 (04JUL1985 06:00:00)-Water Temperature (C)]]*OO[[#This Row],[65]]</f>
        <v>1.2604282134464996E-6</v>
      </c>
      <c r="BP133" s="10">
        <f>3/24000000*OO[[#This Row],[124 (04JUL1985 09:00:00)-Water Temperature (C)]]*OO[[#This Row],[66]]</f>
        <v>1.1648333995199999E-6</v>
      </c>
      <c r="BQ133" s="10">
        <f>3/24000000*OO[[#This Row],[125 (04JUL1985 12:00:00)-Water Temperature (C)]]*OO[[#This Row],[67]]</f>
        <v>1.1483381886270002E-6</v>
      </c>
      <c r="BR133" s="10">
        <f>3/24000000*OO[[#This Row],[126 (04JUL1985 15:00:00)-Water Temperature (C)]]*OO[[#This Row],[68]]</f>
        <v>1.117800852539625E-6</v>
      </c>
      <c r="BS133" s="10">
        <f>3/24000000*OO[[#This Row],[127 (04JUL1985 18:00:00)-Water Temperature (C)]]*OO[[#This Row],[69]]</f>
        <v>1.0789052888506251E-6</v>
      </c>
      <c r="BT133" s="10">
        <f>3/24000000*OO[[#This Row],[128 (04JUL1985 21:00:00)-Water Temperature (C)]]*OO[[#This Row],[70]]</f>
        <v>1.0372681481099998E-6</v>
      </c>
      <c r="BU133" s="10">
        <f>3/24000000*OO[[#This Row],[129 (05JUL1985 00:00:00)-Water Temperature (C)]]*OO[[#This Row],[71]]</f>
        <v>9.6648073860899995E-7</v>
      </c>
      <c r="BV133" s="10">
        <f>3/24000000*OO[[#This Row],[130 (05JUL1985 03:00:00)-Water Temperature (C)]]*OO[[#This Row],[72]]</f>
        <v>8.8001285122899988E-7</v>
      </c>
      <c r="BW133" s="10">
        <f>3/24000000*OO[[#This Row],[131 (05JUL1985 06:00:00)-Water Temperature (C)]]*OO[[#This Row],[73]]</f>
        <v>7.8825527291925002E-7</v>
      </c>
      <c r="BX133" s="10">
        <f>3/24000000*OO[[#This Row],[132 (05JUL1985 09:00:00)-Water Temperature (C)]]*OO[[#This Row],[74]]</f>
        <v>7.30718006298E-7</v>
      </c>
      <c r="BY133" s="10">
        <f>3/24000000*OO[[#This Row],[133 (05JUL1985 12:00:00)-Water Temperature (C)]]*OO[[#This Row],[75]]</f>
        <v>7.4854189442987488E-7</v>
      </c>
      <c r="BZ133" s="10">
        <f>3/24000000*OO[[#This Row],[134 (05JUL1985 15:00:00)-Water Temperature (C)]]*OO[[#This Row],[76]]</f>
        <v>8.3210479441600008E-7</v>
      </c>
      <c r="CA133" s="10">
        <f>3/24000000*OO[[#This Row],[135 (05JUL1985 18:00:00)-Water Temperature (C)]]*OO[[#This Row],[77]]</f>
        <v>8.9157603138800001E-7</v>
      </c>
      <c r="CB133" s="10">
        <f>3/24000000*OO[[#This Row],[136 (05JUL1985 21:00:00)-Water Temperature (C)]]*OO[[#This Row],[78]]</f>
        <v>8.6946789153774987E-7</v>
      </c>
      <c r="CC133" s="10">
        <f>3/24000000*OO[[#This Row],[137 (06JUL1985 00:00:00)-Water Temperature (C)]]*OO[[#This Row],[79]]</f>
        <v>8.0395462073937503E-7</v>
      </c>
      <c r="CD133" s="10">
        <f>3/24000000*OO[[#This Row],[138 (06JUL1985 03:00:00)-Water Temperature (C)]]*OO[[#This Row],[80]]</f>
        <v>7.2638735627475009E-7</v>
      </c>
      <c r="CE133" s="10">
        <f>3/24000000*OO[[#This Row],[139 (06JUL1985 06:00:00)-Water Temperature (C)]]*OO[[#This Row],[81]]</f>
        <v>6.3173010241499993E-7</v>
      </c>
      <c r="CF133" s="10">
        <f>3/24000000*OO[[#This Row],[140 (06JUL1985 09:00:00)-Water Temperature (C)]]*OO[[#This Row],[82]]</f>
        <v>5.7564419846550005E-7</v>
      </c>
      <c r="CG133" s="10">
        <f>3/24000000*OO[[#This Row],[141 (06JUL1985 12:00:00)-Water Temperature (C)]]*OO[[#This Row],[83]]</f>
        <v>5.8933757201312503E-7</v>
      </c>
      <c r="CH133" s="10">
        <f>3/24000000*OO[[#This Row],[142 (06JUL1985 15:00:00)-Water Temperature (C)]]*OO[[#This Row],[84]]</f>
        <v>6.2726685843050001E-7</v>
      </c>
      <c r="CI133" s="10">
        <f>3/24000000*OO[[#This Row],[143 (06JUL1985 18:00:00)-Water Temperature (C)]]*OO[[#This Row],[85]]</f>
        <v>6.4517445152899987E-7</v>
      </c>
      <c r="CJ133" s="10">
        <f>3/24000000*OO[[#This Row],[144 (06JUL1985 21:00:00)-Water Temperature (C)]]*OO[[#This Row],[86]]</f>
        <v>6.4069583530250002E-7</v>
      </c>
      <c r="CK133" s="10">
        <f>3/24000000*OO[[#This Row],[145 (07JUL1985 00:00:00)-Water Temperature (C)]]*OO[[#This Row],[87]]</f>
        <v>5.9924654192212493E-7</v>
      </c>
      <c r="CL133" s="10">
        <f>3/24000000*OO[[#This Row],[146 (07JUL1985 03:00:00)-Water Temperature (C)]]*OO[[#This Row],[88]]</f>
        <v>5.4990029998750007E-7</v>
      </c>
      <c r="CM133" s="10">
        <f>3/24000000*OO[[#This Row],[147 (07JUL1985 06:00:00)-Water Temperature (C)]]*OO[[#This Row],[89]]</f>
        <v>4.9535945347699997E-7</v>
      </c>
      <c r="CN133" s="10">
        <f>3/24000000*OO[[#This Row],[148 (07JUL1985 09:00:00)-Water Temperature (C)]]*OO[[#This Row],[90]]</f>
        <v>4.5350510197737491E-7</v>
      </c>
      <c r="CO133" s="10">
        <f>3/24000000*OO[[#This Row],[149 (07JUL1985 12:00:00)-Water Temperature (C)]]*OO[[#This Row],[91]]</f>
        <v>4.1685275697812492E-7</v>
      </c>
      <c r="CP133" s="10">
        <f>3/24000000*OO[[#This Row],[150 (07JUL1985 15:00:00)-Water Temperature (C)]]*OO[[#This Row],[92]]</f>
        <v>4.1160130829999995E-7</v>
      </c>
      <c r="CQ133" s="10">
        <f>3/24000000*OO[[#This Row],[151 (07JUL1985 18:00:00)-Water Temperature (C)]]*OO[[#This Row],[93]]</f>
        <v>4.3373580578308751E-7</v>
      </c>
      <c r="CR133" s="10">
        <f>3/24000000*OO[[#This Row],[152 (07JUL1985 21:00:00)-Water Temperature (C)]]*OO[[#This Row],[94]]</f>
        <v>4.4321165515432493E-7</v>
      </c>
      <c r="CS133" s="10">
        <f>3/24000000*OO[[#This Row],[153 (08JUL1985 00:00:00)-Water Temperature (C)]]*OO[[#This Row],[95]]</f>
        <v>4.0865160502704999E-7</v>
      </c>
      <c r="CT133" s="10">
        <f>3/24000000*OO[[#This Row],[154 (08JUL1985 03:00:00)-Water Temperature (C)]]*OO[[#This Row],[96]]</f>
        <v>3.7316107763374992E-7</v>
      </c>
      <c r="CU133" s="10">
        <f>3/24000000*OO[[#This Row],[155 (08JUL1985 06:00:00)-Water Temperature (C)]]*OO[[#This Row],[97]]</f>
        <v>3.3668626442587502E-7</v>
      </c>
      <c r="CV133" s="10">
        <f>3/24000000*OO[[#This Row],[156 (08JUL1985 09:00:00)-Water Temperature (C)]]*OO[[#This Row],[98]]</f>
        <v>3.14357680517375E-7</v>
      </c>
      <c r="CW133" s="10">
        <f>3/24000000*OO[[#This Row],[157 (08JUL1985 12:00:00)-Water Temperature (C)]]*OO[[#This Row],[99]]</f>
        <v>3.0368072239599998E-7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1.9778614808527796E-37</v>
      </c>
      <c r="G134" s="10">
        <f>3/24*OO[[#This Row],[63 (26JUN1985 18:00:00)-Water Temperature (C)]]*OO[[#This Row],[5]]/SUM(OO[5])</f>
        <v>5.0439955377513893E-27</v>
      </c>
      <c r="H134" s="10">
        <f>3/24*OO[[#This Row],[64 (26JUN1985 21:00:00)-Water Temperature (C)]]*OO[[#This Row],[6]]/SUM(OO[6])</f>
        <v>4.5984650388946314E-17</v>
      </c>
      <c r="I134" s="10">
        <f>3/24*OO[[#This Row],[65 (27JUN1985 00:00:00)-Water Temperature (C)]]*OO[[#This Row],[7]]/SUM(OO[7])</f>
        <v>8.2771208358113597E-10</v>
      </c>
      <c r="J134" s="10">
        <f>3/24*OO[[#This Row],[66 (27JUN1985 03:00:00)-Water Temperature (C)]]*OO[[#This Row],[8]]/SUM(OO[8])</f>
        <v>9.6660412037713793E-7</v>
      </c>
      <c r="K134" s="10">
        <f>3/24*OO[[#This Row],[67 (27JUN1985 06:00:00)-Water Temperature (C)]]*OO[[#This Row],[9]]/SUM(OO[9])</f>
        <v>6.1077460562613585E-5</v>
      </c>
      <c r="L134" s="10">
        <f>3/24*OO[[#This Row],[68 (27JUN1985 09:00:00)-Water Temperature (C)]]*OO[[#This Row],[10]]/SUM(OO[10])</f>
        <v>7.5510682922440991E-4</v>
      </c>
      <c r="M134" s="10">
        <f>3/24*OO[[#This Row],[69 (27JUN1985 12:00:00)-Water Temperature (C)]]*OO[[#This Row],[11]]/SUM(OO[11])</f>
        <v>3.1470142079849457E-3</v>
      </c>
      <c r="N134" s="10">
        <f>3/24*OO[[#This Row],[70 (27JUN1985 15:00:00)-Water Temperature (C)]]*OO[[#This Row],[12]]/SUM(OO[12])</f>
        <v>5.8135037204105882E-3</v>
      </c>
      <c r="O134" s="10">
        <f>3/24*OO[[#This Row],[71 (27JUN1985 18:00:00)-Water Temperature (C)]]*OO[[#This Row],[13]]/SUM(OO[13])</f>
        <v>5.5130691402242573E-3</v>
      </c>
      <c r="P134" s="10">
        <f>3/24*OO[[#This Row],[72 (27JUN1985 21:00:00)-Water Temperature (C)]]*OO[[#This Row],[14]]/SUM(OO[14])</f>
        <v>2.9451769056168101E-3</v>
      </c>
      <c r="Q134" s="10">
        <f>3/24*OO[[#This Row],[73 (28JUN1985 00:00:00)-Water Temperature (C)]]*OO[[#This Row],[15]]/SUM(OO[15])</f>
        <v>1.0162878020363326E-3</v>
      </c>
      <c r="R134" s="10">
        <f>3/24*OO[[#This Row],[74 (28JUN1985 03:00:00)-Water Temperature (C)]]*OO[[#This Row],[16]]/SUM(OO[16])</f>
        <v>2.6544351065387929E-4</v>
      </c>
      <c r="S134" s="10">
        <f>3/24*OO[[#This Row],[75 (28JUN1985 06:00:00)-Water Temperature (C)]]*OO[[#This Row],[17]]/SUM(OO[17])</f>
        <v>5.8718873060837441E-5</v>
      </c>
      <c r="T134" s="10">
        <f>3/24*OO[[#This Row],[76 (28JUN1985 09:00:00)-Water Temperature (C)]]*OO[[#This Row],[18]]/SUM(OO[18])</f>
        <v>1.3185287477373949E-5</v>
      </c>
      <c r="U134" s="10">
        <f>3/24*OO[[#This Row],[77 (28JUN1985 12:00:00)-Water Temperature (C)]]*OO[[#This Row],[19]]/SUM(OO[19])</f>
        <v>3.7747697904327544E-6</v>
      </c>
      <c r="V134" s="10">
        <f>3/24000000*OO[[#This Row],[78 (28JUN1985 15:00:00)-Water Temperature (C)]]*OO[[#This Row],[20]]</f>
        <v>1.9075534974497499E-6</v>
      </c>
      <c r="W134" s="10">
        <f>3/24000000*OO[[#This Row],[79 (28JUN1985 18:00:00)-Water Temperature (C)]]*OO[[#This Row],[21]]</f>
        <v>1.8104910569459999E-6</v>
      </c>
      <c r="X134" s="10">
        <f>3/24000000*OO[[#This Row],[80 (28JUN1985 21:00:00)-Water Temperature (C)]]*OO[[#This Row],[22]]</f>
        <v>2.04045465885925E-6</v>
      </c>
      <c r="Y134" s="10">
        <f>3/24000000*OO[[#This Row],[81 (29JUN1985 00:00:00)-Water Temperature (C)]]*OO[[#This Row],[23]]</f>
        <v>2.2041169338093748E-6</v>
      </c>
      <c r="Z134" s="10">
        <f>3/24000000*OO[[#This Row],[82 (29JUN1985 03:00:00)-Water Temperature (C)]]*OO[[#This Row],[24]]</f>
        <v>2.1663517590359999E-6</v>
      </c>
      <c r="AA134" s="10">
        <f>3/24000000*OO[[#This Row],[83 (29JUN1985 06:00:00)-Water Temperature (C)]]*OO[[#This Row],[25]]</f>
        <v>1.9882869878249999E-6</v>
      </c>
      <c r="AB134" s="10">
        <f>3/24000000*OO[[#This Row],[84 (29JUN1985 09:00:00)-Water Temperature (C)]]*OO[[#This Row],[26]]</f>
        <v>1.8295790699589999E-6</v>
      </c>
      <c r="AC134" s="10">
        <f>3/24000000*OO[[#This Row],[85 (29JUN1985 12:00:00)-Water Temperature (C)]]*OO[[#This Row],[27]]</f>
        <v>1.7775259472272498E-6</v>
      </c>
      <c r="AD134" s="10">
        <f>3/24000000*OO[[#This Row],[86 (29JUN1985 15:00:00)-Water Temperature (C)]]*OO[[#This Row],[28]]</f>
        <v>1.8493061762591249E-6</v>
      </c>
      <c r="AE134" s="10">
        <f>3/24000000*OO[[#This Row],[88 (29JUN1985 21:00:00)-Water Temperature (C)]]*OO[[#This Row],[30]]</f>
        <v>1.6574164965312501E-6</v>
      </c>
      <c r="AF134" s="10">
        <f>3/24000000*OO[[#This Row],[88 (29JUN1985 21:00:00)-Water Temperature (C)]]*OO[[#This Row],[30]]</f>
        <v>1.6574164965312501E-6</v>
      </c>
      <c r="AG134" s="10">
        <f>3/24000000*OO[[#This Row],[89 (30JUN1985 00:00:00)-Water Temperature (C)]]*OO[[#This Row],[31]]</f>
        <v>1.2320402672925E-6</v>
      </c>
      <c r="AH134" s="10">
        <f>3/24000000*OO[[#This Row],[90 (30JUN1985 03:00:00)-Water Temperature (C)]]*OO[[#This Row],[32]]</f>
        <v>8.7223148237587505E-7</v>
      </c>
      <c r="AI134" s="10">
        <f>3/24000000*OO[[#This Row],[91 (30JUN1985 06:00:00)-Water Temperature (C)]]*OO[[#This Row],[33]]</f>
        <v>6.0973252796099986E-7</v>
      </c>
      <c r="AJ134" s="10">
        <f>3/24000000*OO[[#This Row],[92 (30JUN1985 09:00:00)-Water Temperature (C)]]*OO[[#This Row],[34]]</f>
        <v>4.5115534301399999E-7</v>
      </c>
      <c r="AK134" s="10">
        <f>3/24000000*OO[[#This Row],[93 (30JUN1985 12:00:00)-Water Temperature (C)]]*OO[[#This Row],[35]]</f>
        <v>3.8648023967137496E-7</v>
      </c>
      <c r="AL134" s="10">
        <f>3/24000000*OO[[#This Row],[94 (30JUN1985 15:00:00)-Water Temperature (C)]]*OO[[#This Row],[36]]</f>
        <v>4.0262924912894999E-7</v>
      </c>
      <c r="AM134" s="10">
        <f>3/24000000*OO[[#This Row],[95 (30JUN1985 18:00:00)-Water Temperature (C)]]*OO[[#This Row],[37]]</f>
        <v>4.2965827052827494E-7</v>
      </c>
      <c r="AN134" s="10">
        <f>3/24000000*OO[[#This Row],[96 (30JUN1985 21:00:00)-Water Temperature (C)]]*OO[[#This Row],[38]]</f>
        <v>4.1962957193924999E-7</v>
      </c>
      <c r="AO134" s="10">
        <f>3/24000000*OO[[#This Row],[97 (01JUL1985 00:00:00)-Water Temperature (C)]]*OO[[#This Row],[39]]</f>
        <v>3.8442689776617495E-7</v>
      </c>
      <c r="AP134" s="10">
        <f>3/24000000*OO[[#This Row],[98 (01JUL1985 03:00:00)-Water Temperature (C)]]*OO[[#This Row],[40]]</f>
        <v>3.485883820092625E-7</v>
      </c>
      <c r="AQ134" s="10">
        <f>3/24000000*OO[[#This Row],[99 (01JUL1985 06:00:00)-Water Temperature (C)]]*OO[[#This Row],[41]]</f>
        <v>3.0895313445232497E-7</v>
      </c>
      <c r="AR134" s="10">
        <f>3/24000000*OO[[#This Row],[100 (01JUL1985 09:00:00)-Water Temperature (C)]]*OO[[#This Row],[42]]</f>
        <v>2.7727555309177498E-7</v>
      </c>
      <c r="AS134" s="10">
        <f>3/24000000*OO[[#This Row],[101 (01JUL1985 12:00:00)-Water Temperature (C)]]*OO[[#This Row],[43]]</f>
        <v>2.5898387712312496E-7</v>
      </c>
      <c r="AT134" s="10">
        <f>3/24000000*OO[[#This Row],[102 (01JUL1985 15:00:00)-Water Temperature (C)]]*OO[[#This Row],[44]]</f>
        <v>2.5583465101338748E-7</v>
      </c>
      <c r="AU134" s="10">
        <f>3/24000000*OO[[#This Row],[103 (01JUL1985 18:00:00)-Water Temperature (C)]]*OO[[#This Row],[45]]</f>
        <v>2.4991508929199997E-7</v>
      </c>
      <c r="AV134" s="10">
        <f>3/24000000*OO[[#This Row],[104 (01JUL1985 21:00:00)-Water Temperature (C)]]*OO[[#This Row],[46]]</f>
        <v>2.3793389365860001E-7</v>
      </c>
      <c r="AW134" s="10">
        <f>3/24000000*OO[[#This Row],[105 (02JUL1985 00:00:00)-Water Temperature (C)]]*OO[[#This Row],[47]]</f>
        <v>2.1759448681529997E-7</v>
      </c>
      <c r="AX134" s="10">
        <f>3/24000000*OO[[#This Row],[106 (02JUL1985 03:00:00)-Water Temperature (C)]]*OO[[#This Row],[48]]</f>
        <v>1.9635446272015E-7</v>
      </c>
      <c r="AY134" s="10">
        <f>3/24000000*OO[[#This Row],[107 (02JUL1985 06:00:00)-Water Temperature (C)]]*OO[[#This Row],[49]]</f>
        <v>1.760825822963625E-7</v>
      </c>
      <c r="AZ134" s="10">
        <f>3/24000000*OO[[#This Row],[108 (02JUL1985 09:00:00)-Water Temperature (C)]]*OO[[#This Row],[50]]</f>
        <v>1.6689221192337498E-7</v>
      </c>
      <c r="BA134" s="10">
        <f>3/24000000*OO[[#This Row],[109 (02JUL1985 12:00:00)-Water Temperature (C)]]*OO[[#This Row],[51]]</f>
        <v>1.652232981748125E-7</v>
      </c>
      <c r="BB134" s="10">
        <f>3/24000000*OO[[#This Row],[110 (02JUL1985 15:00:00)-Water Temperature (C)]]*OO[[#This Row],[52]]</f>
        <v>1.6717127891280001E-7</v>
      </c>
      <c r="BC134" s="10">
        <f>3/24000000*OO[[#This Row],[111 (02JUL1985 18:00:00)-Water Temperature (C)]]*OO[[#This Row],[53]]</f>
        <v>1.7045822367728751E-7</v>
      </c>
      <c r="BD134" s="10">
        <f>3/24000000*OO[[#This Row],[112 (02JUL1985 21:00:00)-Water Temperature (C)]]*OO[[#This Row],[54]]</f>
        <v>1.6311923929042498E-7</v>
      </c>
      <c r="BE134" s="10">
        <f>3/24000000*OO[[#This Row],[113 (03JUL1985 00:00:00)-Water Temperature (C)]]*OO[[#This Row],[55]]</f>
        <v>1.4986755309749997E-7</v>
      </c>
      <c r="BF134" s="10">
        <f>3/24000000*OO[[#This Row],[114 (03JUL1985 03:00:00)-Water Temperature (C)]]*OO[[#This Row],[56]]</f>
        <v>1.346906006533E-7</v>
      </c>
      <c r="BG134" s="10">
        <f>3/24000000*OO[[#This Row],[115 (03JUL1985 06:00:00)-Water Temperature (C)]]*OO[[#This Row],[57]]</f>
        <v>1.1996028564045E-7</v>
      </c>
      <c r="BH134" s="10">
        <f>3/24000000*OO[[#This Row],[116 (03JUL1985 09:00:00)-Water Temperature (C)]]*OO[[#This Row],[58]]</f>
        <v>1.1533106798252498E-7</v>
      </c>
      <c r="BI134" s="10">
        <f>3/24000000*OO[[#This Row],[117 (03JUL1985 12:00:00)-Water Temperature (C)]]*OO[[#This Row],[59]]</f>
        <v>1.26888965124075E-7</v>
      </c>
      <c r="BJ134" s="10">
        <f>3/24000000*OO[[#This Row],[118 (03JUL1985 15:00:00)-Water Temperature (C)]]*OO[[#This Row],[60]]</f>
        <v>1.4637355316277499E-7</v>
      </c>
      <c r="BK134" s="10">
        <f>3/24000000*OO[[#This Row],[119 (03JUL1985 18:00:00)-Water Temperature (C)]]*OO[[#This Row],[61]]</f>
        <v>1.5694214872912502E-7</v>
      </c>
      <c r="BL134" s="10">
        <f>3/24000000*OO[[#This Row],[120 (03JUL1985 21:00:00)-Water Temperature (C)]]*OO[[#This Row],[62]]</f>
        <v>1.54279768522425E-7</v>
      </c>
      <c r="BM134" s="10">
        <f>3/24000000*OO[[#This Row],[121 (04JUL1985 00:00:00)-Water Temperature (C)]]*OO[[#This Row],[63]]</f>
        <v>1.4388718625079998E-7</v>
      </c>
      <c r="BN134" s="10">
        <f>3/24000000*OO[[#This Row],[122 (04JUL1985 03:00:00)-Water Temperature (C)]]*OO[[#This Row],[64]]</f>
        <v>1.29999407776875E-7</v>
      </c>
      <c r="BO134" s="10">
        <f>3/24000000*OO[[#This Row],[123 (04JUL1985 06:00:00)-Water Temperature (C)]]*OO[[#This Row],[65]]</f>
        <v>1.1407892192768749E-7</v>
      </c>
      <c r="BP134" s="10">
        <f>3/24000000*OO[[#This Row],[124 (04JUL1985 09:00:00)-Water Temperature (C)]]*OO[[#This Row],[66]]</f>
        <v>1.0522327043385001E-7</v>
      </c>
      <c r="BQ134" s="10">
        <f>3/24000000*OO[[#This Row],[125 (04JUL1985 12:00:00)-Water Temperature (C)]]*OO[[#This Row],[67]]</f>
        <v>1.0353745520122499E-7</v>
      </c>
      <c r="BR134" s="10">
        <f>3/24000000*OO[[#This Row],[126 (04JUL1985 15:00:00)-Water Temperature (C)]]*OO[[#This Row],[68]]</f>
        <v>1.0072481327500001E-7</v>
      </c>
      <c r="BS134" s="10">
        <f>3/24000000*OO[[#This Row],[127 (04JUL1985 18:00:00)-Water Temperature (C)]]*OO[[#This Row],[69]]</f>
        <v>9.7261328140299995E-8</v>
      </c>
      <c r="BT134" s="10">
        <f>3/24000000*OO[[#This Row],[128 (04JUL1985 21:00:00)-Water Temperature (C)]]*OO[[#This Row],[70]]</f>
        <v>9.3563372404012496E-8</v>
      </c>
      <c r="BU134" s="10">
        <f>3/24000000*OO[[#This Row],[129 (05JUL1985 00:00:00)-Water Temperature (C)]]*OO[[#This Row],[71]]</f>
        <v>8.7267856994662496E-8</v>
      </c>
      <c r="BV134" s="10">
        <f>3/24000000*OO[[#This Row],[130 (05JUL1985 03:00:00)-Water Temperature (C)]]*OO[[#This Row],[72]]</f>
        <v>7.9510344044250013E-8</v>
      </c>
      <c r="BW134" s="10">
        <f>3/24000000*OO[[#This Row],[131 (05JUL1985 06:00:00)-Water Temperature (C)]]*OO[[#This Row],[73]]</f>
        <v>7.1291328355662515E-8</v>
      </c>
      <c r="BX134" s="10">
        <f>3/24000000*OO[[#This Row],[132 (05JUL1985 09:00:00)-Water Temperature (C)]]*OO[[#This Row],[74]]</f>
        <v>6.6101255372812488E-8</v>
      </c>
      <c r="BY134" s="10">
        <f>3/24000000*OO[[#This Row],[133 (05JUL1985 12:00:00)-Water Temperature (C)]]*OO[[#This Row],[75]]</f>
        <v>6.7597457270200013E-8</v>
      </c>
      <c r="BZ134" s="10">
        <f>3/24000000*OO[[#This Row],[134 (05JUL1985 15:00:00)-Water Temperature (C)]]*OO[[#This Row],[76]]</f>
        <v>7.5003809134274994E-8</v>
      </c>
      <c r="CA134" s="10">
        <f>3/24000000*OO[[#This Row],[135 (05JUL1985 18:00:00)-Water Temperature (C)]]*OO[[#This Row],[77]]</f>
        <v>8.0361320267749983E-8</v>
      </c>
      <c r="CB134" s="10">
        <f>3/24000000*OO[[#This Row],[136 (05JUL1985 21:00:00)-Water Temperature (C)]]*OO[[#This Row],[78]]</f>
        <v>7.8430388648412509E-8</v>
      </c>
      <c r="CC134" s="10">
        <f>3/24000000*OO[[#This Row],[137 (06JUL1985 00:00:00)-Water Temperature (C)]]*OO[[#This Row],[79]]</f>
        <v>7.2576517673024981E-8</v>
      </c>
      <c r="CD134" s="10">
        <f>3/24000000*OO[[#This Row],[138 (06JUL1985 03:00:00)-Water Temperature (C)]]*OO[[#This Row],[80]]</f>
        <v>6.5679282643275009E-8</v>
      </c>
      <c r="CE134" s="10">
        <f>3/24000000*OO[[#This Row],[139 (06JUL1985 06:00:00)-Water Temperature (C)]]*OO[[#This Row],[81]]</f>
        <v>5.7197623552950006E-8</v>
      </c>
      <c r="CF134" s="10">
        <f>3/24000000*OO[[#This Row],[140 (06JUL1985 09:00:00)-Water Temperature (C)]]*OO[[#This Row],[82]]</f>
        <v>5.1987625708800001E-8</v>
      </c>
      <c r="CG134" s="10">
        <f>3/24000000*OO[[#This Row],[141 (06JUL1985 12:00:00)-Water Temperature (C)]]*OO[[#This Row],[83]]</f>
        <v>5.3024257736849993E-8</v>
      </c>
      <c r="CH134" s="10">
        <f>3/24000000*OO[[#This Row],[142 (06JUL1985 15:00:00)-Water Temperature (C)]]*OO[[#This Row],[84]]</f>
        <v>5.6415209426400002E-8</v>
      </c>
      <c r="CI134" s="10">
        <f>3/24000000*OO[[#This Row],[143 (06JUL1985 18:00:00)-Water Temperature (C)]]*OO[[#This Row],[85]]</f>
        <v>5.8073738107612502E-8</v>
      </c>
      <c r="CJ134" s="10">
        <f>3/24000000*OO[[#This Row],[144 (06JUL1985 21:00:00)-Water Temperature (C)]]*OO[[#This Row],[86]]</f>
        <v>5.7750243876449997E-8</v>
      </c>
      <c r="CK134" s="10">
        <f>3/24000000*OO[[#This Row],[145 (07JUL1985 00:00:00)-Water Temperature (C)]]*OO[[#This Row],[87]]</f>
        <v>5.4078267963312497E-8</v>
      </c>
      <c r="CL134" s="10">
        <f>3/24000000*OO[[#This Row],[146 (07JUL1985 03:00:00)-Water Temperature (C)]]*OO[[#This Row],[88]]</f>
        <v>4.9666884455174998E-8</v>
      </c>
      <c r="CM134" s="10">
        <f>3/24000000*OO[[#This Row],[147 (07JUL1985 06:00:00)-Water Temperature (C)]]*OO[[#This Row],[89]]</f>
        <v>4.4794378397999995E-8</v>
      </c>
      <c r="CN134" s="10">
        <f>3/24000000*OO[[#This Row],[148 (07JUL1985 09:00:00)-Water Temperature (C)]]*OO[[#This Row],[90]]</f>
        <v>4.1034707875749997E-8</v>
      </c>
      <c r="CO134" s="10">
        <f>3/24000000*OO[[#This Row],[149 (07JUL1985 12:00:00)-Water Temperature (C)]]*OO[[#This Row],[91]]</f>
        <v>3.771931237967E-8</v>
      </c>
      <c r="CP134" s="10">
        <f>3/24000000*OO[[#This Row],[150 (07JUL1985 15:00:00)-Water Temperature (C)]]*OO[[#This Row],[92]]</f>
        <v>3.7165813481516247E-8</v>
      </c>
      <c r="CQ134" s="10">
        <f>3/24000000*OO[[#This Row],[151 (07JUL1985 18:00:00)-Water Temperature (C)]]*OO[[#This Row],[93]]</f>
        <v>3.9094827553437499E-8</v>
      </c>
      <c r="CR134" s="10">
        <f>3/24000000*OO[[#This Row],[152 (07JUL1985 21:00:00)-Water Temperature (C)]]*OO[[#This Row],[94]]</f>
        <v>3.9964079218784999E-8</v>
      </c>
      <c r="CS134" s="10">
        <f>3/24000000*OO[[#This Row],[153 (08JUL1985 00:00:00)-Water Temperature (C)]]*OO[[#This Row],[95]]</f>
        <v>3.689361032932375E-8</v>
      </c>
      <c r="CT134" s="10">
        <f>3/24000000*OO[[#This Row],[154 (08JUL1985 03:00:00)-Water Temperature (C)]]*OO[[#This Row],[96]]</f>
        <v>3.3701499367524997E-8</v>
      </c>
      <c r="CU134" s="10">
        <f>3/24000000*OO[[#This Row],[155 (08JUL1985 06:00:00)-Water Temperature (C)]]*OO[[#This Row],[97]]</f>
        <v>3.0439556411677505E-8</v>
      </c>
      <c r="CV134" s="10">
        <f>3/24000000*OO[[#This Row],[156 (08JUL1985 09:00:00)-Water Temperature (C)]]*OO[[#This Row],[98]]</f>
        <v>2.8410686042429996E-8</v>
      </c>
      <c r="CW134" s="10">
        <f>3/24000000*OO[[#This Row],[157 (08JUL1985 12:00:00)-Water Temperature (C)]]*OO[[#This Row],[99]]</f>
        <v>2.7409635742068745E-8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1.9682195354575099E-37</v>
      </c>
      <c r="G135" s="10">
        <f>3/24*OO[[#This Row],[63 (26JUN1985 18:00:00)-Water Temperature (C)]]*OO[[#This Row],[5]]/SUM(OO[5])</f>
        <v>5.0553894291585363E-27</v>
      </c>
      <c r="H135" s="10">
        <f>3/24*OO[[#This Row],[64 (26JUN1985 21:00:00)-Water Temperature (C)]]*OO[[#This Row],[6]]/SUM(OO[6])</f>
        <v>4.6330551091513473E-17</v>
      </c>
      <c r="I135" s="10">
        <f>3/24*OO[[#This Row],[65 (27JUN1985 00:00:00)-Water Temperature (C)]]*OO[[#This Row],[7]]/SUM(OO[7])</f>
        <v>8.7920768822035261E-10</v>
      </c>
      <c r="J135" s="10">
        <f>3/24*OO[[#This Row],[66 (27JUN1985 03:00:00)-Water Temperature (C)]]*OO[[#This Row],[8]]/SUM(OO[8])</f>
        <v>1.0496226164163836E-6</v>
      </c>
      <c r="K135" s="10">
        <f>3/24*OO[[#This Row],[67 (27JUN1985 06:00:00)-Water Temperature (C)]]*OO[[#This Row],[9]]/SUM(OO[9])</f>
        <v>6.7190594373426628E-5</v>
      </c>
      <c r="L135" s="10">
        <f>3/24*OO[[#This Row],[68 (27JUN1985 09:00:00)-Water Temperature (C)]]*OO[[#This Row],[10]]/SUM(OO[10])</f>
        <v>8.3827419372199631E-4</v>
      </c>
      <c r="M135" s="10">
        <f>3/24*OO[[#This Row],[69 (27JUN1985 12:00:00)-Water Temperature (C)]]*OO[[#This Row],[11]]/SUM(OO[11])</f>
        <v>3.5179512012315987E-3</v>
      </c>
      <c r="N135" s="10">
        <f>3/24*OO[[#This Row],[70 (27JUN1985 15:00:00)-Water Temperature (C)]]*OO[[#This Row],[12]]/SUM(OO[12])</f>
        <v>6.5361255662865275E-3</v>
      </c>
      <c r="O135" s="10">
        <f>3/24*OO[[#This Row],[71 (27JUN1985 18:00:00)-Water Temperature (C)]]*OO[[#This Row],[13]]/SUM(OO[13])</f>
        <v>6.2293230408289072E-3</v>
      </c>
      <c r="P135" s="10">
        <f>3/24*OO[[#This Row],[72 (27JUN1985 21:00:00)-Water Temperature (C)]]*OO[[#This Row],[14]]/SUM(OO[14])</f>
        <v>3.3420617712305533E-3</v>
      </c>
      <c r="Q135" s="10">
        <f>3/24*OO[[#This Row],[73 (28JUN1985 00:00:00)-Water Temperature (C)]]*OO[[#This Row],[15]]/SUM(OO[15])</f>
        <v>1.1570922945672649E-3</v>
      </c>
      <c r="R135" s="10">
        <f>3/24*OO[[#This Row],[74 (28JUN1985 03:00:00)-Water Temperature (C)]]*OO[[#This Row],[16]]/SUM(OO[16])</f>
        <v>3.0291298679796985E-4</v>
      </c>
      <c r="S135" s="10">
        <f>3/24*OO[[#This Row],[75 (28JUN1985 06:00:00)-Water Temperature (C)]]*OO[[#This Row],[17]]/SUM(OO[17])</f>
        <v>6.7095190630204582E-5</v>
      </c>
      <c r="T135" s="10">
        <f>3/24*OO[[#This Row],[76 (28JUN1985 09:00:00)-Water Temperature (C)]]*OO[[#This Row],[18]]/SUM(OO[18])</f>
        <v>1.5057492436595585E-5</v>
      </c>
      <c r="U135" s="10">
        <f>3/24*OO[[#This Row],[77 (28JUN1985 12:00:00)-Water Temperature (C)]]*OO[[#This Row],[19]]/SUM(OO[19])</f>
        <v>4.2948067086513625E-6</v>
      </c>
      <c r="V135" s="10">
        <f>3/24000000*OO[[#This Row],[78 (28JUN1985 15:00:00)-Water Temperature (C)]]*OO[[#This Row],[20]]</f>
        <v>2.1554523179191249E-6</v>
      </c>
      <c r="W135" s="10">
        <f>3/24000000*OO[[#This Row],[79 (28JUN1985 18:00:00)-Water Temperature (C)]]*OO[[#This Row],[21]]</f>
        <v>2.0369933197844996E-6</v>
      </c>
      <c r="X135" s="10">
        <f>3/24000000*OO[[#This Row],[80 (28JUN1985 21:00:00)-Water Temperature (C)]]*OO[[#This Row],[22]]</f>
        <v>2.2943501473375E-6</v>
      </c>
      <c r="Y135" s="10">
        <f>3/24000000*OO[[#This Row],[81 (29JUN1985 00:00:00)-Water Temperature (C)]]*OO[[#This Row],[23]]</f>
        <v>2.4799213238999997E-6</v>
      </c>
      <c r="Z135" s="10">
        <f>3/24000000*OO[[#This Row],[82 (29JUN1985 03:00:00)-Water Temperature (C)]]*OO[[#This Row],[24]]</f>
        <v>2.4392530895631254E-6</v>
      </c>
      <c r="AA135" s="10">
        <f>3/24000000*OO[[#This Row],[83 (29JUN1985 06:00:00)-Water Temperature (C)]]*OO[[#This Row],[25]]</f>
        <v>2.2401263514918745E-6</v>
      </c>
      <c r="AB135" s="10">
        <f>3/24000000*OO[[#This Row],[84 (29JUN1985 09:00:00)-Water Temperature (C)]]*OO[[#This Row],[26]]</f>
        <v>2.0615506715624995E-6</v>
      </c>
      <c r="AC135" s="10">
        <f>3/24000000*OO[[#This Row],[85 (29JUN1985 12:00:00)-Water Temperature (C)]]*OO[[#This Row],[27]]</f>
        <v>2.0025063803351249E-6</v>
      </c>
      <c r="AD135" s="10">
        <f>3/24000000*OO[[#This Row],[86 (29JUN1985 15:00:00)-Water Temperature (C)]]*OO[[#This Row],[28]]</f>
        <v>2.0829767451472499E-6</v>
      </c>
      <c r="AE135" s="10">
        <f>3/24000000*OO[[#This Row],[88 (29JUN1985 21:00:00)-Water Temperature (C)]]*OO[[#This Row],[30]]</f>
        <v>1.8692417821049999E-6</v>
      </c>
      <c r="AF135" s="10">
        <f>3/24000000*OO[[#This Row],[88 (29JUN1985 21:00:00)-Water Temperature (C)]]*OO[[#This Row],[30]]</f>
        <v>1.8692417821049999E-6</v>
      </c>
      <c r="AG135" s="10">
        <f>3/24000000*OO[[#This Row],[89 (30JUN1985 00:00:00)-Water Temperature (C)]]*OO[[#This Row],[31]]</f>
        <v>1.3905759218714998E-6</v>
      </c>
      <c r="AH135" s="10">
        <f>3/24000000*OO[[#This Row],[90 (30JUN1985 03:00:00)-Water Temperature (C)]]*OO[[#This Row],[32]]</f>
        <v>9.847458476827499E-7</v>
      </c>
      <c r="AI135" s="10">
        <f>3/24000000*OO[[#This Row],[91 (30JUN1985 06:00:00)-Water Temperature (C)]]*OO[[#This Row],[33]]</f>
        <v>6.883947819E-7</v>
      </c>
      <c r="AJ135" s="10">
        <f>3/24000000*OO[[#This Row],[92 (30JUN1985 09:00:00)-Water Temperature (C)]]*OO[[#This Row],[34]]</f>
        <v>5.0904803687200008E-7</v>
      </c>
      <c r="AK135" s="10">
        <f>3/24000000*OO[[#This Row],[93 (30JUN1985 12:00:00)-Water Temperature (C)]]*OO[[#This Row],[35]]</f>
        <v>4.3549190885599993E-7</v>
      </c>
      <c r="AL135" s="10">
        <f>3/24000000*OO[[#This Row],[94 (30JUN1985 15:00:00)-Water Temperature (C)]]*OO[[#This Row],[36]]</f>
        <v>4.532318279475E-7</v>
      </c>
      <c r="AM135" s="10">
        <f>3/24000000*OO[[#This Row],[95 (30JUN1985 18:00:00)-Water Temperature (C)]]*OO[[#This Row],[37]]</f>
        <v>4.8360103511197496E-7</v>
      </c>
      <c r="AN135" s="10">
        <f>3/24000000*OO[[#This Row],[96 (30JUN1985 21:00:00)-Water Temperature (C)]]*OO[[#This Row],[38]]</f>
        <v>4.7245869968586246E-7</v>
      </c>
      <c r="AO135" s="10">
        <f>3/24000000*OO[[#This Row],[97 (01JUL1985 00:00:00)-Water Temperature (C)]]*OO[[#This Row],[39]]</f>
        <v>4.3288133964897503E-7</v>
      </c>
      <c r="AP135" s="10">
        <f>3/24000000*OO[[#This Row],[98 (01JUL1985 03:00:00)-Water Temperature (C)]]*OO[[#This Row],[40]]</f>
        <v>3.9259002780292497E-7</v>
      </c>
      <c r="AQ135" s="10">
        <f>3/24000000*OO[[#This Row],[99 (01JUL1985 06:00:00)-Water Temperature (C)]]*OO[[#This Row],[41]]</f>
        <v>3.4807922532337497E-7</v>
      </c>
      <c r="AR135" s="10">
        <f>3/24000000*OO[[#This Row],[100 (01JUL1985 09:00:00)-Water Temperature (C)]]*OO[[#This Row],[42]]</f>
        <v>3.1240089384029996E-7</v>
      </c>
      <c r="AS135" s="10">
        <f>3/24000000*OO[[#This Row],[101 (01JUL1985 12:00:00)-Water Temperature (C)]]*OO[[#This Row],[43]]</f>
        <v>2.9168984221683752E-7</v>
      </c>
      <c r="AT135" s="10">
        <f>3/24000000*OO[[#This Row],[102 (01JUL1985 15:00:00)-Water Temperature (C)]]*OO[[#This Row],[44]]</f>
        <v>2.8802454885487503E-7</v>
      </c>
      <c r="AU135" s="10">
        <f>3/24000000*OO[[#This Row],[103 (01JUL1985 18:00:00)-Water Temperature (C)]]*OO[[#This Row],[45]]</f>
        <v>2.81358433625625E-7</v>
      </c>
      <c r="AV135" s="10">
        <f>3/24000000*OO[[#This Row],[104 (01JUL1985 21:00:00)-Water Temperature (C)]]*OO[[#This Row],[46]]</f>
        <v>2.6789043633817498E-7</v>
      </c>
      <c r="AW135" s="10">
        <f>3/24000000*OO[[#This Row],[105 (02JUL1985 00:00:00)-Water Temperature (C)]]*OO[[#This Row],[47]]</f>
        <v>2.4503914453113751E-7</v>
      </c>
      <c r="AX135" s="10">
        <f>3/24000000*OO[[#This Row],[106 (02JUL1985 03:00:00)-Water Temperature (C)]]*OO[[#This Row],[48]]</f>
        <v>2.2113971395777496E-7</v>
      </c>
      <c r="AY135" s="10">
        <f>3/24000000*OO[[#This Row],[107 (02JUL1985 06:00:00)-Water Temperature (C)]]*OO[[#This Row],[49]]</f>
        <v>1.9833611558343746E-7</v>
      </c>
      <c r="AZ135" s="10">
        <f>3/24000000*OO[[#This Row],[108 (02JUL1985 09:00:00)-Water Temperature (C)]]*OO[[#This Row],[50]]</f>
        <v>1.8796061945728751E-7</v>
      </c>
      <c r="BA135" s="10">
        <f>3/24000000*OO[[#This Row],[109 (02JUL1985 12:00:00)-Water Temperature (C)]]*OO[[#This Row],[51]]</f>
        <v>1.8606971902515001E-7</v>
      </c>
      <c r="BB135" s="10">
        <f>3/24000000*OO[[#This Row],[110 (02JUL1985 15:00:00)-Water Temperature (C)]]*OO[[#This Row],[52]]</f>
        <v>1.8822396320505E-7</v>
      </c>
      <c r="BC135" s="10">
        <f>3/24000000*OO[[#This Row],[111 (02JUL1985 18:00:00)-Water Temperature (C)]]*OO[[#This Row],[53]]</f>
        <v>1.91895103673175E-7</v>
      </c>
      <c r="BD135" s="10">
        <f>3/24000000*OO[[#This Row],[112 (02JUL1985 21:00:00)-Water Temperature (C)]]*OO[[#This Row],[54]]</f>
        <v>1.8366094888875E-7</v>
      </c>
      <c r="BE135" s="10">
        <f>3/24000000*OO[[#This Row],[113 (03JUL1985 00:00:00)-Water Temperature (C)]]*OO[[#This Row],[55]]</f>
        <v>1.6876792485899997E-7</v>
      </c>
      <c r="BF135" s="10">
        <f>3/24000000*OO[[#This Row],[114 (03JUL1985 03:00:00)-Water Temperature (C)]]*OO[[#This Row],[56]]</f>
        <v>1.5170679945013751E-7</v>
      </c>
      <c r="BG135" s="10">
        <f>3/24000000*OO[[#This Row],[115 (03JUL1985 06:00:00)-Water Temperature (C)]]*OO[[#This Row],[57]]</f>
        <v>1.3513670942529999E-7</v>
      </c>
      <c r="BH135" s="10">
        <f>3/24000000*OO[[#This Row],[116 (03JUL1985 09:00:00)-Water Temperature (C)]]*OO[[#This Row],[58]]</f>
        <v>1.2986545238515001E-7</v>
      </c>
      <c r="BI135" s="10">
        <f>3/24000000*OO[[#This Row],[117 (03JUL1985 12:00:00)-Water Temperature (C)]]*OO[[#This Row],[59]]</f>
        <v>1.4278733929053747E-7</v>
      </c>
      <c r="BJ135" s="10">
        <f>3/24000000*OO[[#This Row],[118 (03JUL1985 15:00:00)-Water Temperature (C)]]*OO[[#This Row],[60]]</f>
        <v>1.646888525338375E-7</v>
      </c>
      <c r="BK135" s="10">
        <f>3/24000000*OO[[#This Row],[119 (03JUL1985 18:00:00)-Water Temperature (C)]]*OO[[#This Row],[61]]</f>
        <v>1.7662170797527498E-7</v>
      </c>
      <c r="BL135" s="10">
        <f>3/24000000*OO[[#This Row],[120 (03JUL1985 21:00:00)-Water Temperature (C)]]*OO[[#This Row],[62]]</f>
        <v>1.7367208254729999E-7</v>
      </c>
      <c r="BM135" s="10">
        <f>3/24000000*OO[[#This Row],[121 (04JUL1985 00:00:00)-Water Temperature (C)]]*OO[[#This Row],[63]]</f>
        <v>1.6201457289618748E-7</v>
      </c>
      <c r="BN135" s="10">
        <f>3/24000000*OO[[#This Row],[122 (04JUL1985 03:00:00)-Water Temperature (C)]]*OO[[#This Row],[64]]</f>
        <v>1.4642526804899999E-7</v>
      </c>
      <c r="BO135" s="10">
        <f>3/24000000*OO[[#This Row],[123 (04JUL1985 06:00:00)-Water Temperature (C)]]*OO[[#This Row],[65]]</f>
        <v>1.2852297829959999E-7</v>
      </c>
      <c r="BP135" s="10">
        <f>3/24000000*OO[[#This Row],[124 (04JUL1985 09:00:00)-Water Temperature (C)]]*OO[[#This Row],[66]]</f>
        <v>1.18499313520875E-7</v>
      </c>
      <c r="BQ135" s="10">
        <f>3/24000000*OO[[#This Row],[125 (04JUL1985 12:00:00)-Water Temperature (C)]]*OO[[#This Row],[67]]</f>
        <v>1.1654598146608749E-7</v>
      </c>
      <c r="BR135" s="10">
        <f>3/24000000*OO[[#This Row],[126 (04JUL1985 15:00:00)-Water Temperature (C)]]*OO[[#This Row],[68]]</f>
        <v>1.1336712960239999E-7</v>
      </c>
      <c r="BS135" s="10">
        <f>3/24000000*OO[[#This Row],[127 (04JUL1985 18:00:00)-Water Temperature (C)]]*OO[[#This Row],[69]]</f>
        <v>1.0947968204758747E-7</v>
      </c>
      <c r="BT135" s="10">
        <f>3/24000000*OO[[#This Row],[128 (04JUL1985 21:00:00)-Water Temperature (C)]]*OO[[#This Row],[70]]</f>
        <v>1.0532927193679998E-7</v>
      </c>
      <c r="BU135" s="10">
        <f>3/24000000*OO[[#This Row],[129 (05JUL1985 00:00:00)-Water Temperature (C)]]*OO[[#This Row],[71]]</f>
        <v>9.8263712738587517E-8</v>
      </c>
      <c r="BV135" s="10">
        <f>3/24000000*OO[[#This Row],[130 (05JUL1985 03:00:00)-Water Temperature (C)]]*OO[[#This Row],[72]]</f>
        <v>8.9541877983350009E-8</v>
      </c>
      <c r="BW135" s="10">
        <f>3/24000000*OO[[#This Row],[131 (05JUL1985 06:00:00)-Water Temperature (C)]]*OO[[#This Row],[73]]</f>
        <v>8.0304461801750004E-8</v>
      </c>
      <c r="BX135" s="10">
        <f>3/24000000*OO[[#This Row],[132 (05JUL1985 09:00:00)-Water Temperature (C)]]*OO[[#This Row],[74]]</f>
        <v>7.4463364937162514E-8</v>
      </c>
      <c r="BY135" s="10">
        <f>3/24000000*OO[[#This Row],[133 (05JUL1985 12:00:00)-Water Temperature (C)]]*OO[[#This Row],[75]]</f>
        <v>7.6123239036624983E-8</v>
      </c>
      <c r="BZ135" s="10">
        <f>3/24000000*OO[[#This Row],[134 (05JUL1985 15:00:00)-Water Temperature (C)]]*OO[[#This Row],[76]]</f>
        <v>8.4426905534900014E-8</v>
      </c>
      <c r="CA135" s="10">
        <f>3/24000000*OO[[#This Row],[135 (05JUL1985 18:00:00)-Water Temperature (C)]]*OO[[#This Row],[77]]</f>
        <v>9.0451983026837497E-8</v>
      </c>
      <c r="CB135" s="10">
        <f>3/24000000*OO[[#This Row],[136 (05JUL1985 21:00:00)-Water Temperature (C)]]*OO[[#This Row],[78]]</f>
        <v>8.8293481402199996E-8</v>
      </c>
      <c r="CC135" s="10">
        <f>3/24000000*OO[[#This Row],[137 (06JUL1985 00:00:00)-Water Temperature (C)]]*OO[[#This Row],[79]]</f>
        <v>8.1717238075350006E-8</v>
      </c>
      <c r="CD135" s="10">
        <f>3/24000000*OO[[#This Row],[138 (06JUL1985 03:00:00)-Water Temperature (C)]]*OO[[#This Row],[80]]</f>
        <v>7.3977913987249992E-8</v>
      </c>
      <c r="CE135" s="10">
        <f>3/24000000*OO[[#This Row],[139 (06JUL1985 06:00:00)-Water Temperature (C)]]*OO[[#This Row],[81]]</f>
        <v>6.4445420670074987E-8</v>
      </c>
      <c r="CF135" s="10">
        <f>3/24000000*OO[[#This Row],[140 (06JUL1985 09:00:00)-Water Temperature (C)]]*OO[[#This Row],[82]]</f>
        <v>5.8543929179399995E-8</v>
      </c>
      <c r="CG135" s="10">
        <f>3/24000000*OO[[#This Row],[141 (06JUL1985 12:00:00)-Water Temperature (C)]]*OO[[#This Row],[83]]</f>
        <v>5.9661113845650001E-8</v>
      </c>
      <c r="CH135" s="10">
        <f>3/24000000*OO[[#This Row],[142 (06JUL1985 15:00:00)-Water Temperature (C)]]*OO[[#This Row],[84]]</f>
        <v>6.3467543910150011E-8</v>
      </c>
      <c r="CI135" s="10">
        <f>3/24000000*OO[[#This Row],[143 (06JUL1985 18:00:00)-Water Temperature (C)]]*OO[[#This Row],[85]]</f>
        <v>6.5346745990499997E-8</v>
      </c>
      <c r="CJ135" s="10">
        <f>3/24000000*OO[[#This Row],[144 (06JUL1985 21:00:00)-Water Temperature (C)]]*OO[[#This Row],[86]]</f>
        <v>6.5000584822062509E-8</v>
      </c>
      <c r="CK135" s="10">
        <f>3/24000000*OO[[#This Row],[145 (07JUL1985 00:00:00)-Water Temperature (C)]]*OO[[#This Row],[87]]</f>
        <v>6.0884209452400001E-8</v>
      </c>
      <c r="CL135" s="10">
        <f>3/24000000*OO[[#This Row],[146 (07JUL1985 03:00:00)-Water Temperature (C)]]*OO[[#This Row],[88]]</f>
        <v>5.5928680577175001E-8</v>
      </c>
      <c r="CM135" s="10">
        <f>3/24000000*OO[[#This Row],[147 (07JUL1985 06:00:00)-Water Temperature (C)]]*OO[[#This Row],[89]]</f>
        <v>5.0455773956987501E-8</v>
      </c>
      <c r="CN135" s="10">
        <f>3/24000000*OO[[#This Row],[148 (07JUL1985 09:00:00)-Water Temperature (C)]]*OO[[#This Row],[90]]</f>
        <v>4.6227117874450003E-8</v>
      </c>
      <c r="CO135" s="10">
        <f>3/24000000*OO[[#This Row],[149 (07JUL1985 12:00:00)-Water Temperature (C)]]*OO[[#This Row],[91]]</f>
        <v>4.2494839568849999E-8</v>
      </c>
      <c r="CP135" s="10">
        <f>3/24000000*OO[[#This Row],[150 (07JUL1985 15:00:00)-Water Temperature (C)]]*OO[[#This Row],[92]]</f>
        <v>4.1851566810549991E-8</v>
      </c>
      <c r="CQ135" s="10">
        <f>3/24000000*OO[[#This Row],[151 (07JUL1985 18:00:00)-Water Temperature (C)]]*OO[[#This Row],[93]]</f>
        <v>4.4005356870487505E-8</v>
      </c>
      <c r="CR135" s="10">
        <f>3/24000000*OO[[#This Row],[152 (07JUL1985 21:00:00)-Water Temperature (C)]]*OO[[#This Row],[94]]</f>
        <v>4.4985304803188742E-8</v>
      </c>
      <c r="CS135" s="10">
        <f>3/24000000*OO[[#This Row],[153 (08JUL1985 00:00:00)-Water Temperature (C)]]*OO[[#This Row],[95]]</f>
        <v>4.1541165640349997E-8</v>
      </c>
      <c r="CT135" s="10">
        <f>3/24000000*OO[[#This Row],[154 (08JUL1985 03:00:00)-Water Temperature (C)]]*OO[[#This Row],[96]]</f>
        <v>3.7949860667002494E-8</v>
      </c>
      <c r="CU135" s="10">
        <f>3/24000000*OO[[#This Row],[155 (08JUL1985 06:00:00)-Water Temperature (C)]]*OO[[#This Row],[97]]</f>
        <v>3.4285660910661253E-8</v>
      </c>
      <c r="CV135" s="10">
        <f>3/24000000*OO[[#This Row],[156 (08JUL1985 09:00:00)-Water Temperature (C)]]*OO[[#This Row],[98]]</f>
        <v>3.1998824585227502E-8</v>
      </c>
      <c r="CW135" s="10">
        <f>3/24000000*OO[[#This Row],[157 (08JUL1985 12:00:00)-Water Temperature (C)]]*OO[[#This Row],[99]]</f>
        <v>3.0860954683240002E-8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4.0663660139110701E-37</v>
      </c>
      <c r="G136" s="10">
        <f>3/24*OO[[#This Row],[63 (26JUN1985 18:00:00)-Water Temperature (C)]]*OO[[#This Row],[5]]/SUM(OO[5])</f>
        <v>1.0546910924102096E-26</v>
      </c>
      <c r="H136" s="10">
        <f>3/24*OO[[#This Row],[64 (26JUN1985 21:00:00)-Water Temperature (C)]]*OO[[#This Row],[6]]/SUM(OO[6])</f>
        <v>9.7361219431271959E-17</v>
      </c>
      <c r="I136" s="10">
        <f>3/24*OO[[#This Row],[65 (27JUN1985 00:00:00)-Water Temperature (C)]]*OO[[#This Row],[7]]/SUM(OO[7])</f>
        <v>2.0024720512995287E-9</v>
      </c>
      <c r="J136" s="10">
        <f>3/24*OO[[#This Row],[66 (27JUN1985 03:00:00)-Water Temperature (C)]]*OO[[#This Row],[8]]/SUM(OO[8])</f>
        <v>2.4824702133714987E-6</v>
      </c>
      <c r="K136" s="10">
        <f>3/24*OO[[#This Row],[67 (27JUN1985 06:00:00)-Water Temperature (C)]]*OO[[#This Row],[9]]/SUM(OO[9])</f>
        <v>1.6263652875241516E-4</v>
      </c>
      <c r="L136" s="10">
        <f>3/24*OO[[#This Row],[68 (27JUN1985 09:00:00)-Water Temperature (C)]]*OO[[#This Row],[10]]/SUM(OO[10])</f>
        <v>2.0631150588148722E-3</v>
      </c>
      <c r="M136" s="10">
        <f>3/24*OO[[#This Row],[69 (27JUN1985 12:00:00)-Water Temperature (C)]]*OO[[#This Row],[11]]/SUM(OO[11])</f>
        <v>8.7708630325254375E-3</v>
      </c>
      <c r="N136" s="10">
        <f>3/24*OO[[#This Row],[70 (27JUN1985 15:00:00)-Water Temperature (C)]]*OO[[#This Row],[12]]/SUM(OO[12])</f>
        <v>1.6472839636157553E-2</v>
      </c>
      <c r="O136" s="10">
        <f>3/24*OO[[#This Row],[71 (27JUN1985 18:00:00)-Water Temperature (C)]]*OO[[#This Row],[13]]/SUM(OO[13])</f>
        <v>1.5848710888368978E-2</v>
      </c>
      <c r="P136" s="10">
        <f>3/24*OO[[#This Row],[72 (27JUN1985 21:00:00)-Water Temperature (C)]]*OO[[#This Row],[14]]/SUM(OO[14])</f>
        <v>8.5729598005838143E-3</v>
      </c>
      <c r="Q136" s="10">
        <f>3/24*OO[[#This Row],[73 (28JUN1985 00:00:00)-Water Temperature (C)]]*OO[[#This Row],[15]]/SUM(OO[15])</f>
        <v>2.9872942535163222E-3</v>
      </c>
      <c r="R136" s="10">
        <f>3/24*OO[[#This Row],[74 (28JUN1985 03:00:00)-Water Temperature (C)]]*OO[[#This Row],[16]]/SUM(OO[16])</f>
        <v>7.8553268115197426E-4</v>
      </c>
      <c r="S136" s="10">
        <f>3/24*OO[[#This Row],[75 (28JUN1985 06:00:00)-Water Temperature (C)]]*OO[[#This Row],[17]]/SUM(OO[17])</f>
        <v>1.7444907447833853E-4</v>
      </c>
      <c r="T136" s="10">
        <f>3/24*OO[[#This Row],[76 (28JUN1985 09:00:00)-Water Temperature (C)]]*OO[[#This Row],[18]]/SUM(OO[18])</f>
        <v>3.91122142657842E-5</v>
      </c>
      <c r="U136" s="10">
        <f>3/24*OO[[#This Row],[77 (28JUN1985 12:00:00)-Water Temperature (C)]]*OO[[#This Row],[19]]/SUM(OO[19])</f>
        <v>1.1076845569409998E-5</v>
      </c>
      <c r="V136" s="10">
        <f>3/24000000*OO[[#This Row],[78 (28JUN1985 15:00:00)-Water Temperature (C)]]*OO[[#This Row],[20]]</f>
        <v>5.4852741654399989E-6</v>
      </c>
      <c r="W136" s="10">
        <f>3/24000000*OO[[#This Row],[79 (28JUN1985 18:00:00)-Water Temperature (C)]]*OO[[#This Row],[21]]</f>
        <v>5.1391901043974994E-6</v>
      </c>
      <c r="X136" s="10">
        <f>3/24000000*OO[[#This Row],[80 (28JUN1985 21:00:00)-Water Temperature (C)]]*OO[[#This Row],[22]]</f>
        <v>5.7805632031199998E-6</v>
      </c>
      <c r="Y136" s="10">
        <f>3/24000000*OO[[#This Row],[81 (29JUN1985 00:00:00)-Water Temperature (C)]]*OO[[#This Row],[23]]</f>
        <v>6.2549650658399992E-6</v>
      </c>
      <c r="Z136" s="10">
        <f>3/24000000*OO[[#This Row],[82 (29JUN1985 03:00:00)-Water Temperature (C)]]*OO[[#This Row],[24]]</f>
        <v>6.1607431070650004E-6</v>
      </c>
      <c r="AA136" s="10">
        <f>3/24000000*OO[[#This Row],[83 (29JUN1985 06:00:00)-Water Temperature (C)]]*OO[[#This Row],[25]]</f>
        <v>5.6642381107312498E-6</v>
      </c>
      <c r="AB136" s="10">
        <f>3/24000000*OO[[#This Row],[84 (29JUN1985 09:00:00)-Water Temperature (C)]]*OO[[#This Row],[26]]</f>
        <v>5.2137196634250001E-6</v>
      </c>
      <c r="AC136" s="10">
        <f>3/24000000*OO[[#This Row],[85 (29JUN1985 12:00:00)-Water Temperature (C)]]*OO[[#This Row],[27]]</f>
        <v>5.0625769871687494E-6</v>
      </c>
      <c r="AD136" s="10">
        <f>3/24000000*OO[[#This Row],[86 (29JUN1985 15:00:00)-Water Temperature (C)]]*OO[[#This Row],[28]]</f>
        <v>5.2638071877112504E-6</v>
      </c>
      <c r="AE136" s="10">
        <f>3/24000000*OO[[#This Row],[88 (29JUN1985 21:00:00)-Water Temperature (C)]]*OO[[#This Row],[30]]</f>
        <v>4.7346482831250003E-6</v>
      </c>
      <c r="AF136" s="10">
        <f>3/24000000*OO[[#This Row],[88 (29JUN1985 21:00:00)-Water Temperature (C)]]*OO[[#This Row],[30]]</f>
        <v>4.7346482831250003E-6</v>
      </c>
      <c r="AG136" s="10">
        <f>3/24000000*OO[[#This Row],[89 (30JUN1985 00:00:00)-Water Temperature (C)]]*OO[[#This Row],[31]]</f>
        <v>3.5277200292862504E-6</v>
      </c>
      <c r="AH136" s="10">
        <f>3/24000000*OO[[#This Row],[90 (30JUN1985 03:00:00)-Water Temperature (C)]]*OO[[#This Row],[32]]</f>
        <v>2.4996766851070002E-6</v>
      </c>
      <c r="AI136" s="10">
        <f>3/24000000*OO[[#This Row],[91 (30JUN1985 06:00:00)-Water Temperature (C)]]*OO[[#This Row],[33]]</f>
        <v>1.7475335257589997E-6</v>
      </c>
      <c r="AJ136" s="10">
        <f>3/24000000*OO[[#This Row],[92 (30JUN1985 09:00:00)-Water Temperature (C)]]*OO[[#This Row],[34]]</f>
        <v>1.2906845951002498E-6</v>
      </c>
      <c r="AK136" s="10">
        <f>3/24000000*OO[[#This Row],[93 (30JUN1985 12:00:00)-Water Temperature (C)]]*OO[[#This Row],[35]]</f>
        <v>1.1013148156961251E-6</v>
      </c>
      <c r="AL136" s="10">
        <f>3/24000000*OO[[#This Row],[94 (30JUN1985 15:00:00)-Water Temperature (C)]]*OO[[#This Row],[36]]</f>
        <v>1.1439145176746249E-6</v>
      </c>
      <c r="AM136" s="10">
        <f>3/24000000*OO[[#This Row],[95 (30JUN1985 18:00:00)-Water Temperature (C)]]*OO[[#This Row],[37]]</f>
        <v>1.2202189296750001E-6</v>
      </c>
      <c r="AN136" s="10">
        <f>3/24000000*OO[[#This Row],[96 (30JUN1985 21:00:00)-Water Temperature (C)]]*OO[[#This Row],[38]]</f>
        <v>1.192723715635125E-6</v>
      </c>
      <c r="AO136" s="10">
        <f>3/24000000*OO[[#This Row],[97 (01JUL1985 00:00:00)-Water Temperature (C)]]*OO[[#This Row],[39]]</f>
        <v>1.093122347684125E-6</v>
      </c>
      <c r="AP136" s="10">
        <f>3/24000000*OO[[#This Row],[98 (01JUL1985 03:00:00)-Water Temperature (C)]]*OO[[#This Row],[40]]</f>
        <v>9.9167914507812483E-7</v>
      </c>
      <c r="AQ136" s="10">
        <f>3/24000000*OO[[#This Row],[99 (01JUL1985 06:00:00)-Water Temperature (C)]]*OO[[#This Row],[41]]</f>
        <v>8.7986922427649982E-7</v>
      </c>
      <c r="AR136" s="10">
        <f>3/24000000*OO[[#This Row],[100 (01JUL1985 09:00:00)-Water Temperature (C)]]*OO[[#This Row],[42]]</f>
        <v>7.8977794964250011E-7</v>
      </c>
      <c r="AS136" s="10">
        <f>3/24000000*OO[[#This Row],[101 (01JUL1985 12:00:00)-Water Temperature (C)]]*OO[[#This Row],[43]]</f>
        <v>7.3693866098750006E-7</v>
      </c>
      <c r="AT136" s="10">
        <f>3/24000000*OO[[#This Row],[102 (01JUL1985 15:00:00)-Water Temperature (C)]]*OO[[#This Row],[44]]</f>
        <v>7.2705167144999993E-7</v>
      </c>
      <c r="AU136" s="10">
        <f>3/24000000*OO[[#This Row],[103 (01JUL1985 18:00:00)-Water Temperature (C)]]*OO[[#This Row],[45]]</f>
        <v>7.1020938015749999E-7</v>
      </c>
      <c r="AV136" s="10">
        <f>3/24000000*OO[[#This Row],[104 (01JUL1985 21:00:00)-Water Temperature (C)]]*OO[[#This Row],[46]]</f>
        <v>6.7630708658862486E-7</v>
      </c>
      <c r="AW136" s="10">
        <f>3/24000000*OO[[#This Row],[105 (02JUL1985 00:00:00)-Water Temperature (C)]]*OO[[#This Row],[47]]</f>
        <v>6.1885038997687499E-7</v>
      </c>
      <c r="AX136" s="10">
        <f>3/24000000*OO[[#This Row],[106 (02JUL1985 03:00:00)-Water Temperature (C)]]*OO[[#This Row],[48]]</f>
        <v>5.5859402567850004E-7</v>
      </c>
      <c r="AY136" s="10">
        <f>3/24000000*OO[[#This Row],[107 (02JUL1985 06:00:00)-Water Temperature (C)]]*OO[[#This Row],[49]]</f>
        <v>5.0114517109125003E-7</v>
      </c>
      <c r="AZ136" s="10">
        <f>3/24000000*OO[[#This Row],[108 (02JUL1985 09:00:00)-Water Temperature (C)]]*OO[[#This Row],[50]]</f>
        <v>4.7482175931862498E-7</v>
      </c>
      <c r="BA136" s="10">
        <f>3/24000000*OO[[#This Row],[109 (02JUL1985 12:00:00)-Water Temperature (C)]]*OO[[#This Row],[51]]</f>
        <v>4.6997309929325004E-7</v>
      </c>
      <c r="BB136" s="10">
        <f>3/24000000*OO[[#This Row],[110 (02JUL1985 15:00:00)-Water Temperature (C)]]*OO[[#This Row],[52]]</f>
        <v>4.7524115938399993E-7</v>
      </c>
      <c r="BC136" s="10">
        <f>3/24000000*OO[[#This Row],[111 (02JUL1985 18:00:00)-Water Temperature (C)]]*OO[[#This Row],[53]]</f>
        <v>4.8434538093750003E-7</v>
      </c>
      <c r="BD136" s="10">
        <f>3/24000000*OO[[#This Row],[112 (02JUL1985 21:00:00)-Water Temperature (C)]]*OO[[#This Row],[54]]</f>
        <v>4.6367531060212493E-7</v>
      </c>
      <c r="BE136" s="10">
        <f>3/24000000*OO[[#This Row],[113 (03JUL1985 00:00:00)-Water Temperature (C)]]*OO[[#This Row],[55]]</f>
        <v>4.2622809840197495E-7</v>
      </c>
      <c r="BF136" s="10">
        <f>3/24000000*OO[[#This Row],[114 (03JUL1985 03:00:00)-Water Temperature (C)]]*OO[[#This Row],[56]]</f>
        <v>3.8328366475996249E-7</v>
      </c>
      <c r="BG136" s="10">
        <f>3/24000000*OO[[#This Row],[115 (03JUL1985 06:00:00)-Water Temperature (C)]]*OO[[#This Row],[57]]</f>
        <v>3.4153427867909995E-7</v>
      </c>
      <c r="BH136" s="10">
        <f>3/24000000*OO[[#This Row],[116 (03JUL1985 09:00:00)-Water Temperature (C)]]*OO[[#This Row],[58]]</f>
        <v>3.2795051046378751E-7</v>
      </c>
      <c r="BI136" s="10">
        <f>3/24000000*OO[[#This Row],[117 (03JUL1985 12:00:00)-Water Temperature (C)]]*OO[[#This Row],[59]]</f>
        <v>3.6012204056949997E-7</v>
      </c>
      <c r="BJ136" s="10">
        <f>3/24000000*OO[[#This Row],[118 (03JUL1985 15:00:00)-Water Temperature (C)]]*OO[[#This Row],[60]]</f>
        <v>4.1524269582607501E-7</v>
      </c>
      <c r="BK136" s="10">
        <f>3/24000000*OO[[#This Row],[119 (03JUL1985 18:00:00)-Water Temperature (C)]]*OO[[#This Row],[61]]</f>
        <v>4.4549970244460001E-7</v>
      </c>
      <c r="BL136" s="10">
        <f>3/24000000*OO[[#This Row],[120 (03JUL1985 21:00:00)-Water Temperature (C)]]*OO[[#This Row],[62]]</f>
        <v>4.3828451638545002E-7</v>
      </c>
      <c r="BM136" s="10">
        <f>3/24000000*OO[[#This Row],[121 (04JUL1985 00:00:00)-Water Temperature (C)]]*OO[[#This Row],[63]]</f>
        <v>4.0907332599242498E-7</v>
      </c>
      <c r="BN136" s="10">
        <f>3/24000000*OO[[#This Row],[122 (04JUL1985 03:00:00)-Water Temperature (C)]]*OO[[#This Row],[64]]</f>
        <v>3.6994235733686253E-7</v>
      </c>
      <c r="BO136" s="10">
        <f>3/24000000*OO[[#This Row],[123 (04JUL1985 06:00:00)-Water Temperature (C)]]*OO[[#This Row],[65]]</f>
        <v>3.2487182255016247E-7</v>
      </c>
      <c r="BP136" s="10">
        <f>3/24000000*OO[[#This Row],[124 (04JUL1985 09:00:00)-Water Temperature (C)]]*OO[[#This Row],[66]]</f>
        <v>2.9931491638352497E-7</v>
      </c>
      <c r="BQ136" s="10">
        <f>3/24000000*OO[[#This Row],[125 (04JUL1985 12:00:00)-Water Temperature (C)]]*OO[[#This Row],[67]]</f>
        <v>2.94103294712675E-7</v>
      </c>
      <c r="BR136" s="10">
        <f>3/24000000*OO[[#This Row],[126 (04JUL1985 15:00:00)-Water Temperature (C)]]*OO[[#This Row],[68]]</f>
        <v>2.8601176649320003E-7</v>
      </c>
      <c r="BS136" s="10">
        <f>3/24000000*OO[[#This Row],[127 (04JUL1985 18:00:00)-Water Temperature (C)]]*OO[[#This Row],[69]]</f>
        <v>2.7625298956905001E-7</v>
      </c>
      <c r="BT136" s="10">
        <f>3/24000000*OO[[#This Row],[128 (04JUL1985 21:00:00)-Water Temperature (C)]]*OO[[#This Row],[70]]</f>
        <v>2.6583442339877495E-7</v>
      </c>
      <c r="BU136" s="10">
        <f>3/24000000*OO[[#This Row],[129 (05JUL1985 00:00:00)-Water Temperature (C)]]*OO[[#This Row],[71]]</f>
        <v>2.4811414841154999E-7</v>
      </c>
      <c r="BV136" s="10">
        <f>3/24000000*OO[[#This Row],[130 (05JUL1985 03:00:00)-Water Temperature (C)]]*OO[[#This Row],[72]]</f>
        <v>2.2616153019849997E-7</v>
      </c>
      <c r="BW136" s="10">
        <f>3/24000000*OO[[#This Row],[131 (05JUL1985 06:00:00)-Water Temperature (C)]]*OO[[#This Row],[73]]</f>
        <v>2.0291893940998751E-7</v>
      </c>
      <c r="BX136" s="10">
        <f>3/24000000*OO[[#This Row],[132 (05JUL1985 09:00:00)-Water Temperature (C)]]*OO[[#This Row],[74]]</f>
        <v>1.88200808257025E-7</v>
      </c>
      <c r="BY136" s="10">
        <f>3/24000000*OO[[#This Row],[133 (05JUL1985 12:00:00)-Water Temperature (C)]]*OO[[#This Row],[75]]</f>
        <v>1.9227612086261248E-7</v>
      </c>
      <c r="BZ136" s="10">
        <f>3/24000000*OO[[#This Row],[134 (05JUL1985 15:00:00)-Water Temperature (C)]]*OO[[#This Row],[76]]</f>
        <v>2.1305921359800003E-7</v>
      </c>
      <c r="CA136" s="10">
        <f>3/24000000*OO[[#This Row],[135 (05JUL1985 18:00:00)-Water Temperature (C)]]*OO[[#This Row],[77]]</f>
        <v>2.2822502718672498E-7</v>
      </c>
      <c r="CB136" s="10">
        <f>3/24000000*OO[[#This Row],[136 (05JUL1985 21:00:00)-Water Temperature (C)]]*OO[[#This Row],[78]]</f>
        <v>2.2284205501694997E-7</v>
      </c>
      <c r="CC136" s="10">
        <f>3/24000000*OO[[#This Row],[137 (06JUL1985 00:00:00)-Water Temperature (C)]]*OO[[#This Row],[79]]</f>
        <v>2.0631293955774996E-7</v>
      </c>
      <c r="CD136" s="10">
        <f>3/24000000*OO[[#This Row],[138 (06JUL1985 03:00:00)-Water Temperature (C)]]*OO[[#This Row],[80]]</f>
        <v>1.8690215729129998E-7</v>
      </c>
      <c r="CE136" s="10">
        <f>3/24000000*OO[[#This Row],[139 (06JUL1985 06:00:00)-Water Temperature (C)]]*OO[[#This Row],[81]]</f>
        <v>1.6292760586492497E-7</v>
      </c>
      <c r="CF136" s="10">
        <f>3/24000000*OO[[#This Row],[140 (06JUL1985 09:00:00)-Water Temperature (C)]]*OO[[#This Row],[82]]</f>
        <v>1.4786212233037498E-7</v>
      </c>
      <c r="CG136" s="10">
        <f>3/24000000*OO[[#This Row],[141 (06JUL1985 12:00:00)-Water Temperature (C)]]*OO[[#This Row],[83]]</f>
        <v>1.5043120907568747E-7</v>
      </c>
      <c r="CH136" s="10">
        <f>3/24000000*OO[[#This Row],[142 (06JUL1985 15:00:00)-Water Temperature (C)]]*OO[[#This Row],[84]]</f>
        <v>1.59977875244825E-7</v>
      </c>
      <c r="CI136" s="10">
        <f>3/24000000*OO[[#This Row],[143 (06JUL1985 18:00:00)-Water Temperature (C)]]*OO[[#This Row],[85]]</f>
        <v>1.6478282502718748E-7</v>
      </c>
      <c r="CJ136" s="10">
        <f>3/24000000*OO[[#This Row],[144 (06JUL1985 21:00:00)-Water Temperature (C)]]*OO[[#This Row],[86]]</f>
        <v>1.6399791123039998E-7</v>
      </c>
      <c r="CK136" s="10">
        <f>3/24000000*OO[[#This Row],[145 (07JUL1985 00:00:00)-Water Temperature (C)]]*OO[[#This Row],[87]]</f>
        <v>1.5369422970689999E-7</v>
      </c>
      <c r="CL136" s="10">
        <f>3/24000000*OO[[#This Row],[146 (07JUL1985 03:00:00)-Water Temperature (C)]]*OO[[#This Row],[88]]</f>
        <v>1.4123650396318748E-7</v>
      </c>
      <c r="CM136" s="10">
        <f>3/24000000*OO[[#This Row],[147 (07JUL1985 06:00:00)-Water Temperature (C)]]*OO[[#This Row],[89]]</f>
        <v>1.2748595705339998E-7</v>
      </c>
      <c r="CN136" s="10">
        <f>3/24000000*OO[[#This Row],[148 (07JUL1985 09:00:00)-Water Temperature (C)]]*OO[[#This Row],[90]]</f>
        <v>1.168357397724E-7</v>
      </c>
      <c r="CO136" s="10">
        <f>3/24000000*OO[[#This Row],[149 (07JUL1985 12:00:00)-Water Temperature (C)]]*OO[[#This Row],[91]]</f>
        <v>1.0741894101719998E-7</v>
      </c>
      <c r="CP136" s="10">
        <f>3/24000000*OO[[#This Row],[150 (07JUL1985 15:00:00)-Water Temperature (C)]]*OO[[#This Row],[92]]</f>
        <v>1.0569887119125E-7</v>
      </c>
      <c r="CQ136" s="10">
        <f>3/24000000*OO[[#This Row],[151 (07JUL1985 18:00:00)-Water Temperature (C)]]*OO[[#This Row],[93]]</f>
        <v>1.1104265648643748E-7</v>
      </c>
      <c r="CR136" s="10">
        <f>3/24000000*OO[[#This Row],[152 (07JUL1985 21:00:00)-Water Temperature (C)]]*OO[[#This Row],[94]]</f>
        <v>1.1351541832199999E-7</v>
      </c>
      <c r="CS136" s="10">
        <f>3/24000000*OO[[#This Row],[153 (08JUL1985 00:00:00)-Water Temperature (C)]]*OO[[#This Row],[95]]</f>
        <v>1.0488618610085001E-7</v>
      </c>
      <c r="CT136" s="10">
        <f>3/24000000*OO[[#This Row],[154 (08JUL1985 03:00:00)-Water Temperature (C)]]*OO[[#This Row],[96]]</f>
        <v>9.5831998382149992E-8</v>
      </c>
      <c r="CU136" s="10">
        <f>3/24000000*OO[[#This Row],[155 (08JUL1985 06:00:00)-Water Temperature (C)]]*OO[[#This Row],[97]]</f>
        <v>8.6623226715487506E-8</v>
      </c>
      <c r="CV136" s="10">
        <f>3/24000000*OO[[#This Row],[156 (08JUL1985 09:00:00)-Water Temperature (C)]]*OO[[#This Row],[98]]</f>
        <v>8.0841388162500009E-8</v>
      </c>
      <c r="CW136" s="10">
        <f>3/24000000*OO[[#This Row],[157 (08JUL1985 12:00:00)-Water Temperature (C)]]*OO[[#This Row],[99]]</f>
        <v>7.791242019505E-8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8.3598273158796888E-37</v>
      </c>
      <c r="G137" s="10">
        <f>3/24*OO[[#This Row],[63 (26JUN1985 18:00:00)-Water Temperature (C)]]*OO[[#This Row],[5]]/SUM(OO[5])</f>
        <v>2.2889883568646635E-26</v>
      </c>
      <c r="H137" s="10">
        <f>3/24*OO[[#This Row],[64 (26JUN1985 21:00:00)-Water Temperature (C)]]*OO[[#This Row],[6]]/SUM(OO[6])</f>
        <v>2.1970755881625509E-16</v>
      </c>
      <c r="I137" s="10">
        <f>3/24*OO[[#This Row],[65 (27JUN1985 00:00:00)-Water Temperature (C)]]*OO[[#This Row],[7]]/SUM(OO[7])</f>
        <v>6.6794461413708607E-9</v>
      </c>
      <c r="J137" s="10">
        <f>3/24*OO[[#This Row],[66 (27JUN1985 03:00:00)-Water Temperature (C)]]*OO[[#This Row],[8]]/SUM(OO[8])</f>
        <v>9.948956889550068E-6</v>
      </c>
      <c r="K137" s="10">
        <f>3/24*OO[[#This Row],[67 (27JUN1985 06:00:00)-Water Temperature (C)]]*OO[[#This Row],[9]]/SUM(OO[9])</f>
        <v>7.2582545437263135E-4</v>
      </c>
      <c r="L137" s="10">
        <f>3/24*OO[[#This Row],[68 (27JUN1985 09:00:00)-Water Temperature (C)]]*OO[[#This Row],[10]]/SUM(OO[10])</f>
        <v>9.9235418013040345E-3</v>
      </c>
      <c r="M137" s="10">
        <f>3/24*OO[[#This Row],[69 (27JUN1985 12:00:00)-Water Temperature (C)]]*OO[[#This Row],[11]]/SUM(OO[11])</f>
        <v>4.4641291358232513E-2</v>
      </c>
      <c r="N137" s="10">
        <f>3/24*OO[[#This Row],[70 (27JUN1985 15:00:00)-Water Temperature (C)]]*OO[[#This Row],[12]]/SUM(OO[12])</f>
        <v>8.7707878346315243E-2</v>
      </c>
      <c r="O137" s="10">
        <f>3/24*OO[[#This Row],[71 (27JUN1985 18:00:00)-Water Temperature (C)]]*OO[[#This Row],[13]]/SUM(OO[13])</f>
        <v>8.7725499607560917E-2</v>
      </c>
      <c r="P137" s="10">
        <f>3/24*OO[[#This Row],[72 (27JUN1985 21:00:00)-Water Temperature (C)]]*OO[[#This Row],[14]]/SUM(OO[14])</f>
        <v>4.904575151951622E-2</v>
      </c>
      <c r="Q137" s="10">
        <f>3/24*OO[[#This Row],[73 (28JUN1985 00:00:00)-Water Temperature (C)]]*OO[[#This Row],[15]]/SUM(OO[15])</f>
        <v>1.753660475860435E-2</v>
      </c>
      <c r="R137" s="10">
        <f>3/24*OO[[#This Row],[74 (28JUN1985 03:00:00)-Water Temperature (C)]]*OO[[#This Row],[16]]/SUM(OO[16])</f>
        <v>4.6939752822789923E-3</v>
      </c>
      <c r="S137" s="10">
        <f>3/24*OO[[#This Row],[75 (28JUN1985 06:00:00)-Water Temperature (C)]]*OO[[#This Row],[17]]/SUM(OO[17])</f>
        <v>1.0533850618986125E-3</v>
      </c>
      <c r="T137" s="10">
        <f>3/24*OO[[#This Row],[76 (28JUN1985 09:00:00)-Water Temperature (C)]]*OO[[#This Row],[18]]/SUM(OO[18])</f>
        <v>2.3543446151862355E-4</v>
      </c>
      <c r="U137" s="10">
        <f>3/24*OO[[#This Row],[77 (28JUN1985 12:00:00)-Water Temperature (C)]]*OO[[#This Row],[19]]/SUM(OO[19])</f>
        <v>6.492410564116261E-5</v>
      </c>
      <c r="V137" s="10">
        <f>3/24000000*OO[[#This Row],[78 (28JUN1985 15:00:00)-Water Temperature (C)]]*OO[[#This Row],[20]]</f>
        <v>3.0524262118075002E-5</v>
      </c>
      <c r="W137" s="10">
        <f>3/24000000*OO[[#This Row],[79 (28JUN1985 18:00:00)-Water Temperature (C)]]*OO[[#This Row],[21]]</f>
        <v>2.7601668949448751E-5</v>
      </c>
      <c r="X137" s="10">
        <f>3/24000000*OO[[#This Row],[80 (28JUN1985 21:00:00)-Water Temperature (C)]]*OO[[#This Row],[22]]</f>
        <v>3.088712123107E-5</v>
      </c>
      <c r="Y137" s="10">
        <f>3/24000000*OO[[#This Row],[81 (29JUN1985 00:00:00)-Water Temperature (C)]]*OO[[#This Row],[23]]</f>
        <v>3.3587940942977494E-5</v>
      </c>
      <c r="Z137" s="10">
        <f>3/24000000*OO[[#This Row],[82 (29JUN1985 03:00:00)-Water Temperature (C)]]*OO[[#This Row],[24]]</f>
        <v>3.3284706515224995E-5</v>
      </c>
      <c r="AA137" s="10">
        <f>3/24000000*OO[[#This Row],[83 (29JUN1985 06:00:00)-Water Temperature (C)]]*OO[[#This Row],[25]]</f>
        <v>3.0761939827612495E-5</v>
      </c>
      <c r="AB137" s="10">
        <f>3/24000000*OO[[#This Row],[84 (29JUN1985 09:00:00)-Water Temperature (C)]]*OO[[#This Row],[26]]</f>
        <v>2.8356638874322498E-5</v>
      </c>
      <c r="AC137" s="10">
        <f>3/24000000*OO[[#This Row],[85 (29JUN1985 12:00:00)-Water Temperature (C)]]*OO[[#This Row],[27]]</f>
        <v>2.75073162047775E-5</v>
      </c>
      <c r="AD137" s="10">
        <f>3/24000000*OO[[#This Row],[86 (29JUN1985 15:00:00)-Water Temperature (C)]]*OO[[#This Row],[28]]</f>
        <v>2.8561509458482501E-5</v>
      </c>
      <c r="AE137" s="10">
        <f>3/24000000*OO[[#This Row],[88 (29JUN1985 21:00:00)-Water Temperature (C)]]*OO[[#This Row],[30]]</f>
        <v>2.5920594315086255E-5</v>
      </c>
      <c r="AF137" s="10">
        <f>3/24000000*OO[[#This Row],[88 (29JUN1985 21:00:00)-Water Temperature (C)]]*OO[[#This Row],[30]]</f>
        <v>2.5920594315086255E-5</v>
      </c>
      <c r="AG137" s="10">
        <f>3/24000000*OO[[#This Row],[89 (30JUN1985 00:00:00)-Water Temperature (C)]]*OO[[#This Row],[31]]</f>
        <v>1.9437636801100001E-5</v>
      </c>
      <c r="AH137" s="10">
        <f>3/24000000*OO[[#This Row],[90 (30JUN1985 03:00:00)-Water Temperature (C)]]*OO[[#This Row],[32]]</f>
        <v>1.3806633237138748E-5</v>
      </c>
      <c r="AI137" s="10">
        <f>3/24000000*OO[[#This Row],[91 (30JUN1985 06:00:00)-Water Temperature (C)]]*OO[[#This Row],[33]]</f>
        <v>9.6562726610762499E-6</v>
      </c>
      <c r="AJ137" s="10">
        <f>3/24000000*OO[[#This Row],[92 (30JUN1985 09:00:00)-Water Temperature (C)]]*OO[[#This Row],[34]]</f>
        <v>7.0995489657550003E-6</v>
      </c>
      <c r="AK137" s="10">
        <f>3/24000000*OO[[#This Row],[93 (30JUN1985 12:00:00)-Water Temperature (C)]]*OO[[#This Row],[35]]</f>
        <v>6.0006436949362493E-6</v>
      </c>
      <c r="AL137" s="10">
        <f>3/24000000*OO[[#This Row],[94 (30JUN1985 15:00:00)-Water Temperature (C)]]*OO[[#This Row],[36]]</f>
        <v>6.1805167589849998E-6</v>
      </c>
      <c r="AM137" s="10">
        <f>3/24000000*OO[[#This Row],[95 (30JUN1985 18:00:00)-Water Temperature (C)]]*OO[[#This Row],[37]]</f>
        <v>6.5840734661624993E-6</v>
      </c>
      <c r="AN137" s="10">
        <f>3/24000000*OO[[#This Row],[96 (30JUN1985 21:00:00)-Water Temperature (C)]]*OO[[#This Row],[38]]</f>
        <v>6.4470977770424994E-6</v>
      </c>
      <c r="AO137" s="10">
        <f>3/24000000*OO[[#This Row],[97 (01JUL1985 00:00:00)-Water Temperature (C)]]*OO[[#This Row],[39]]</f>
        <v>5.9160135306274993E-6</v>
      </c>
      <c r="AP137" s="10">
        <f>3/24000000*OO[[#This Row],[98 (01JUL1985 03:00:00)-Water Temperature (C)]]*OO[[#This Row],[40]]</f>
        <v>5.3731738419562502E-6</v>
      </c>
      <c r="AQ137" s="10">
        <f>3/24000000*OO[[#This Row],[99 (01JUL1985 06:00:00)-Water Temperature (C)]]*OO[[#This Row],[41]]</f>
        <v>4.7809083515121243E-6</v>
      </c>
      <c r="AR137" s="10">
        <f>3/24000000*OO[[#This Row],[100 (01JUL1985 09:00:00)-Water Temperature (C)]]*OO[[#This Row],[42]]</f>
        <v>4.293970577965749E-6</v>
      </c>
      <c r="AS137" s="10">
        <f>3/24000000*OO[[#This Row],[101 (01JUL1985 12:00:00)-Water Temperature (C)]]*OO[[#This Row],[43]]</f>
        <v>3.9967026816194997E-6</v>
      </c>
      <c r="AT137" s="10">
        <f>3/24000000*OO[[#This Row],[102 (01JUL1985 15:00:00)-Water Temperature (C)]]*OO[[#This Row],[44]]</f>
        <v>3.9299085849412493E-6</v>
      </c>
      <c r="AU137" s="10">
        <f>3/24000000*OO[[#This Row],[103 (01JUL1985 18:00:00)-Water Temperature (C)]]*OO[[#This Row],[45]]</f>
        <v>3.8379908335187497E-6</v>
      </c>
      <c r="AV137" s="10">
        <f>3/24000000*OO[[#This Row],[104 (01JUL1985 21:00:00)-Water Temperature (C)]]*OO[[#This Row],[46]]</f>
        <v>3.6562682470621249E-6</v>
      </c>
      <c r="AW137" s="10">
        <f>3/24000000*OO[[#This Row],[105 (02JUL1985 00:00:00)-Water Temperature (C)]]*OO[[#This Row],[47]]</f>
        <v>3.3507767029879997E-6</v>
      </c>
      <c r="AX137" s="10">
        <f>3/24000000*OO[[#This Row],[106 (02JUL1985 03:00:00)-Water Temperature (C)]]*OO[[#This Row],[48]]</f>
        <v>3.0267599628025E-6</v>
      </c>
      <c r="AY137" s="10">
        <f>3/24000000*OO[[#This Row],[107 (02JUL1985 06:00:00)-Water Temperature (C)]]*OO[[#This Row],[49]]</f>
        <v>2.7188310891332499E-6</v>
      </c>
      <c r="AZ137" s="10">
        <f>3/24000000*OO[[#This Row],[108 (02JUL1985 09:00:00)-Water Temperature (C)]]*OO[[#This Row],[50]]</f>
        <v>2.5740214797889993E-6</v>
      </c>
      <c r="BA137" s="10">
        <f>3/24000000*OO[[#This Row],[109 (02JUL1985 12:00:00)-Water Temperature (C)]]*OO[[#This Row],[51]]</f>
        <v>2.5460833413193751E-6</v>
      </c>
      <c r="BB137" s="10">
        <f>3/24000000*OO[[#This Row],[110 (02JUL1985 15:00:00)-Water Temperature (C)]]*OO[[#This Row],[52]]</f>
        <v>2.5711183294781253E-6</v>
      </c>
      <c r="BC137" s="10">
        <f>3/24000000*OO[[#This Row],[111 (02JUL1985 18:00:00)-Water Temperature (C)]]*OO[[#This Row],[53]]</f>
        <v>2.616467459688E-6</v>
      </c>
      <c r="BD137" s="10">
        <f>3/24000000*OO[[#This Row],[112 (02JUL1985 21:00:00)-Water Temperature (C)]]*OO[[#This Row],[54]]</f>
        <v>2.5071410738902502E-6</v>
      </c>
      <c r="BE137" s="10">
        <f>3/24000000*OO[[#This Row],[113 (03JUL1985 00:00:00)-Water Temperature (C)]]*OO[[#This Row],[55]]</f>
        <v>2.3078283409788749E-6</v>
      </c>
      <c r="BF137" s="10">
        <f>3/24000000*OO[[#This Row],[114 (03JUL1985 03:00:00)-Water Temperature (C)]]*OO[[#This Row],[56]]</f>
        <v>2.0783609353252502E-6</v>
      </c>
      <c r="BG137" s="10">
        <f>3/24000000*OO[[#This Row],[115 (03JUL1985 06:00:00)-Water Temperature (C)]]*OO[[#This Row],[57]]</f>
        <v>1.854589024434375E-6</v>
      </c>
      <c r="BH137" s="10">
        <f>3/24000000*OO[[#This Row],[116 (03JUL1985 09:00:00)-Water Temperature (C)]]*OO[[#This Row],[58]]</f>
        <v>1.7758735148262498E-6</v>
      </c>
      <c r="BI137" s="10">
        <f>3/24000000*OO[[#This Row],[117 (03JUL1985 12:00:00)-Water Temperature (C)]]*OO[[#This Row],[59]]</f>
        <v>1.9401391010364996E-6</v>
      </c>
      <c r="BJ137" s="10">
        <f>3/24000000*OO[[#This Row],[118 (03JUL1985 15:00:00)-Water Temperature (C)]]*OO[[#This Row],[60]]</f>
        <v>2.23425931558025E-6</v>
      </c>
      <c r="BK137" s="10">
        <f>3/24000000*OO[[#This Row],[119 (03JUL1985 18:00:00)-Water Temperature (C)]]*OO[[#This Row],[61]]</f>
        <v>2.4003716202687499E-6</v>
      </c>
      <c r="BL137" s="10">
        <f>3/24000000*OO[[#This Row],[120 (03JUL1985 21:00:00)-Water Temperature (C)]]*OO[[#This Row],[62]]</f>
        <v>2.3656941415607497E-6</v>
      </c>
      <c r="BM137" s="10">
        <f>3/24000000*OO[[#This Row],[121 (04JUL1985 00:00:00)-Water Temperature (C)]]*OO[[#This Row],[63]]</f>
        <v>2.2127252360895001E-6</v>
      </c>
      <c r="BN137" s="10">
        <f>3/24000000*OO[[#This Row],[122 (04JUL1985 03:00:00)-Water Temperature (C)]]*OO[[#This Row],[64]]</f>
        <v>2.006025625634E-6</v>
      </c>
      <c r="BO137" s="10">
        <f>3/24000000*OO[[#This Row],[123 (04JUL1985 06:00:00)-Water Temperature (C)]]*OO[[#This Row],[65]]</f>
        <v>1.7652537708258748E-6</v>
      </c>
      <c r="BP137" s="10">
        <f>3/24000000*OO[[#This Row],[124 (04JUL1985 09:00:00)-Water Temperature (C)]]*OO[[#This Row],[66]]</f>
        <v>1.62207102379725E-6</v>
      </c>
      <c r="BQ137" s="10">
        <f>3/24000000*OO[[#This Row],[125 (04JUL1985 12:00:00)-Water Temperature (C)]]*OO[[#This Row],[67]]</f>
        <v>1.5873961601124998E-6</v>
      </c>
      <c r="BR137" s="10">
        <f>3/24000000*OO[[#This Row],[126 (04JUL1985 15:00:00)-Water Temperature (C)]]*OO[[#This Row],[68]]</f>
        <v>1.5423762871575002E-6</v>
      </c>
      <c r="BS137" s="10">
        <f>3/24000000*OO[[#This Row],[127 (04JUL1985 18:00:00)-Water Temperature (C)]]*OO[[#This Row],[69]]</f>
        <v>1.4908293968663748E-6</v>
      </c>
      <c r="BT137" s="10">
        <f>3/24000000*OO[[#This Row],[128 (04JUL1985 21:00:00)-Water Temperature (C)]]*OO[[#This Row],[70]]</f>
        <v>1.4356122835357499E-6</v>
      </c>
      <c r="BU137" s="10">
        <f>3/24000000*OO[[#This Row],[129 (05JUL1985 00:00:00)-Water Temperature (C)]]*OO[[#This Row],[71]]</f>
        <v>1.342300683814E-6</v>
      </c>
      <c r="BV137" s="10">
        <f>3/24000000*OO[[#This Row],[130 (05JUL1985 03:00:00)-Water Temperature (C)]]*OO[[#This Row],[72]]</f>
        <v>1.224994290594E-6</v>
      </c>
      <c r="BW137" s="10">
        <f>3/24000000*OO[[#This Row],[131 (05JUL1985 06:00:00)-Water Temperature (C)]]*OO[[#This Row],[73]]</f>
        <v>1.1010837605286249E-6</v>
      </c>
      <c r="BX137" s="10">
        <f>3/24000000*OO[[#This Row],[132 (05JUL1985 09:00:00)-Water Temperature (C)]]*OO[[#This Row],[74]]</f>
        <v>1.0221333534014999E-6</v>
      </c>
      <c r="BY137" s="10">
        <f>3/24000000*OO[[#This Row],[133 (05JUL1985 12:00:00)-Water Temperature (C)]]*OO[[#This Row],[75]]</f>
        <v>1.0420008824496247E-6</v>
      </c>
      <c r="BZ137" s="10">
        <f>3/24000000*OO[[#This Row],[134 (05JUL1985 15:00:00)-Water Temperature (C)]]*OO[[#This Row],[76]]</f>
        <v>1.1506445124002501E-6</v>
      </c>
      <c r="CA137" s="10">
        <f>3/24000000*OO[[#This Row],[135 (05JUL1985 18:00:00)-Water Temperature (C)]]*OO[[#This Row],[77]]</f>
        <v>1.231599408E-6</v>
      </c>
      <c r="CB137" s="10">
        <f>3/24000000*OO[[#This Row],[136 (05JUL1985 21:00:00)-Water Temperature (C)]]*OO[[#This Row],[78]]</f>
        <v>1.2033450704232501E-6</v>
      </c>
      <c r="CC137" s="10">
        <f>3/24000000*OO[[#This Row],[137 (06JUL1985 00:00:00)-Water Temperature (C)]]*OO[[#This Row],[79]]</f>
        <v>1.11567252686625E-6</v>
      </c>
      <c r="CD137" s="10">
        <f>3/24000000*OO[[#This Row],[138 (06JUL1985 03:00:00)-Water Temperature (C)]]*OO[[#This Row],[80]]</f>
        <v>1.01346855427125E-6</v>
      </c>
      <c r="CE137" s="10">
        <f>3/24000000*OO[[#This Row],[139 (06JUL1985 06:00:00)-Water Temperature (C)]]*OO[[#This Row],[81]]</f>
        <v>8.858324897833751E-7</v>
      </c>
      <c r="CF137" s="10">
        <f>3/24000000*OO[[#This Row],[140 (06JUL1985 09:00:00)-Water Temperature (C)]]*OO[[#This Row],[82]]</f>
        <v>8.0098229927049996E-7</v>
      </c>
      <c r="CG137" s="10">
        <f>3/24000000*OO[[#This Row],[141 (06JUL1985 12:00:00)-Water Temperature (C)]]*OO[[#This Row],[83]]</f>
        <v>8.0952595491874991E-7</v>
      </c>
      <c r="CH137" s="10">
        <f>3/24000000*OO[[#This Row],[142 (06JUL1985 15:00:00)-Water Temperature (C)]]*OO[[#This Row],[84]]</f>
        <v>8.59548118856E-7</v>
      </c>
      <c r="CI137" s="10">
        <f>3/24000000*OO[[#This Row],[143 (06JUL1985 18:00:00)-Water Temperature (C)]]*OO[[#This Row],[85]]</f>
        <v>8.8696401438562482E-7</v>
      </c>
      <c r="CJ137" s="10">
        <f>3/24000000*OO[[#This Row],[144 (06JUL1985 21:00:00)-Water Temperature (C)]]*OO[[#This Row],[86]]</f>
        <v>8.8430947596275005E-7</v>
      </c>
      <c r="CK137" s="10">
        <f>3/24000000*OO[[#This Row],[145 (07JUL1985 00:00:00)-Water Temperature (C)]]*OO[[#This Row],[87]]</f>
        <v>8.306563029772499E-7</v>
      </c>
      <c r="CL137" s="10">
        <f>3/24000000*OO[[#This Row],[146 (07JUL1985 03:00:00)-Water Temperature (C)]]*OO[[#This Row],[88]]</f>
        <v>7.6446451899949992E-7</v>
      </c>
      <c r="CM137" s="10">
        <f>3/24000000*OO[[#This Row],[147 (07JUL1985 06:00:00)-Water Temperature (C)]]*OO[[#This Row],[89]]</f>
        <v>6.9156982802325E-7</v>
      </c>
      <c r="CN137" s="10">
        <f>3/24000000*OO[[#This Row],[148 (07JUL1985 09:00:00)-Water Temperature (C)]]*OO[[#This Row],[90]]</f>
        <v>6.3453924102275E-7</v>
      </c>
      <c r="CO137" s="10">
        <f>3/24000000*OO[[#This Row],[149 (07JUL1985 12:00:00)-Water Temperature (C)]]*OO[[#This Row],[91]]</f>
        <v>5.8383025229550001E-7</v>
      </c>
      <c r="CP137" s="10">
        <f>3/24000000*OO[[#This Row],[150 (07JUL1985 15:00:00)-Water Temperature (C)]]*OO[[#This Row],[92]]</f>
        <v>5.7248885106025001E-7</v>
      </c>
      <c r="CQ137" s="10">
        <f>3/24000000*OO[[#This Row],[151 (07JUL1985 18:00:00)-Water Temperature (C)]]*OO[[#This Row],[93]]</f>
        <v>5.9939518794749989E-7</v>
      </c>
      <c r="CR137" s="10">
        <f>3/24000000*OO[[#This Row],[152 (07JUL1985 21:00:00)-Water Temperature (C)]]*OO[[#This Row],[94]]</f>
        <v>6.1239900441599995E-7</v>
      </c>
      <c r="CS137" s="10">
        <f>3/24000000*OO[[#This Row],[153 (08JUL1985 00:00:00)-Water Temperature (C)]]*OO[[#This Row],[95]]</f>
        <v>5.6731439050950001E-7</v>
      </c>
      <c r="CT137" s="10">
        <f>3/24000000*OO[[#This Row],[154 (08JUL1985 03:00:00)-Water Temperature (C)]]*OO[[#This Row],[96]]</f>
        <v>5.1865387734312509E-7</v>
      </c>
      <c r="CU137" s="10">
        <f>3/24000000*OO[[#This Row],[155 (08JUL1985 06:00:00)-Water Temperature (C)]]*OO[[#This Row],[97]]</f>
        <v>4.69755251265E-7</v>
      </c>
      <c r="CV137" s="10">
        <f>3/24000000*OO[[#This Row],[156 (08JUL1985 09:00:00)-Water Temperature (C)]]*OO[[#This Row],[98]]</f>
        <v>4.3842810098450002E-7</v>
      </c>
      <c r="CW137" s="10">
        <f>3/24000000*OO[[#This Row],[157 (08JUL1985 12:00:00)-Water Temperature (C)]]*OO[[#This Row],[99]]</f>
        <v>4.2129794140449999E-7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0</v>
      </c>
      <c r="F138" s="10">
        <f>3/24*OO[[#This Row],[62 (26JUN1985 15:00:00)-Water Temperature (C)]]*OO[[#This Row],[4]]/SUM(OO[4])</f>
        <v>1.4490774175448419E-37</v>
      </c>
      <c r="G138" s="10">
        <f>3/24*OO[[#This Row],[63 (26JUN1985 18:00:00)-Water Temperature (C)]]*OO[[#This Row],[5]]/SUM(OO[5])</f>
        <v>4.7565312704106588E-27</v>
      </c>
      <c r="H138" s="10">
        <f>3/24*OO[[#This Row],[64 (26JUN1985 21:00:00)-Water Temperature (C)]]*OO[[#This Row],[6]]/SUM(OO[6])</f>
        <v>5.1059543583033811E-17</v>
      </c>
      <c r="I138" s="10">
        <f>3/24*OO[[#This Row],[65 (27JUN1985 00:00:00)-Water Temperature (C)]]*OO[[#This Row],[7]]/SUM(OO[7])</f>
        <v>3.3797974400405335E-9</v>
      </c>
      <c r="J138" s="10">
        <f>3/24*OO[[#This Row],[66 (27JUN1985 03:00:00)-Water Temperature (C)]]*OO[[#This Row],[8]]/SUM(OO[8])</f>
        <v>6.9608462211463133E-6</v>
      </c>
      <c r="K138" s="10">
        <f>3/24*OO[[#This Row],[67 (27JUN1985 06:00:00)-Water Temperature (C)]]*OO[[#This Row],[9]]/SUM(OO[9])</f>
        <v>6.1098327053268388E-4</v>
      </c>
      <c r="L138" s="10">
        <f>3/24*OO[[#This Row],[68 (27JUN1985 09:00:00)-Water Temperature (C)]]*OO[[#This Row],[10]]/SUM(OO[10])</f>
        <v>9.5058812477539049E-3</v>
      </c>
      <c r="M138" s="10">
        <f>3/24*OO[[#This Row],[69 (27JUN1985 12:00:00)-Water Temperature (C)]]*OO[[#This Row],[11]]/SUM(OO[11])</f>
        <v>4.7136713093175547E-2</v>
      </c>
      <c r="N138" s="10">
        <f>3/24*OO[[#This Row],[70 (27JUN1985 15:00:00)-Water Temperature (C)]]*OO[[#This Row],[12]]/SUM(OO[12])</f>
        <v>0.10016705135228679</v>
      </c>
      <c r="O138" s="10">
        <f>3/24*OO[[#This Row],[71 (27JUN1985 18:00:00)-Water Temperature (C)]]*OO[[#This Row],[13]]/SUM(OO[13])</f>
        <v>0.10718184220686337</v>
      </c>
      <c r="P138" s="10">
        <f>3/24*OO[[#This Row],[72 (27JUN1985 21:00:00)-Water Temperature (C)]]*OO[[#This Row],[14]]/SUM(OO[14])</f>
        <v>6.3483753900936732E-2</v>
      </c>
      <c r="Q138" s="10">
        <f>3/24*OO[[#This Row],[73 (28JUN1985 00:00:00)-Water Temperature (C)]]*OO[[#This Row],[15]]/SUM(OO[15])</f>
        <v>2.3792636846521154E-2</v>
      </c>
      <c r="R138" s="10">
        <f>3/24*OO[[#This Row],[74 (28JUN1985 03:00:00)-Water Temperature (C)]]*OO[[#This Row],[16]]/SUM(OO[16])</f>
        <v>6.5808569881127561E-3</v>
      </c>
      <c r="S138" s="10">
        <f>3/24*OO[[#This Row],[75 (28JUN1985 06:00:00)-Water Temperature (C)]]*OO[[#This Row],[17]]/SUM(OO[17])</f>
        <v>1.5068266638383137E-3</v>
      </c>
      <c r="T138" s="10">
        <f>3/24*OO[[#This Row],[76 (28JUN1985 09:00:00)-Water Temperature (C)]]*OO[[#This Row],[18]]/SUM(OO[18])</f>
        <v>3.3611372852122531E-4</v>
      </c>
      <c r="U138" s="10">
        <f>3/24*OO[[#This Row],[77 (28JUN1985 12:00:00)-Water Temperature (C)]]*OO[[#This Row],[19]]/SUM(OO[19])</f>
        <v>8.8782894937307574E-5</v>
      </c>
      <c r="V138" s="10">
        <f>3/24000000*OO[[#This Row],[78 (28JUN1985 15:00:00)-Water Temperature (C)]]*OO[[#This Row],[20]]</f>
        <v>3.82104268663E-5</v>
      </c>
      <c r="W138" s="10">
        <f>3/24000000*OO[[#This Row],[79 (28JUN1985 18:00:00)-Water Temperature (C)]]*OO[[#This Row],[21]]</f>
        <v>3.2232981344499998E-5</v>
      </c>
      <c r="X138" s="10">
        <f>3/24000000*OO[[#This Row],[80 (28JUN1985 21:00:00)-Water Temperature (C)]]*OO[[#This Row],[22]]</f>
        <v>3.5538557596237497E-5</v>
      </c>
      <c r="Y138" s="10">
        <f>3/24000000*OO[[#This Row],[81 (29JUN1985 00:00:00)-Water Temperature (C)]]*OO[[#This Row],[23]]</f>
        <v>3.8898294229962503E-5</v>
      </c>
      <c r="Z138" s="10">
        <f>3/24000000*OO[[#This Row],[82 (29JUN1985 03:00:00)-Water Temperature (C)]]*OO[[#This Row],[24]]</f>
        <v>3.8922069389537496E-5</v>
      </c>
      <c r="AA138" s="10">
        <f>3/24000000*OO[[#This Row],[83 (29JUN1985 06:00:00)-Water Temperature (C)]]*OO[[#This Row],[25]]</f>
        <v>3.6288084378437494E-5</v>
      </c>
      <c r="AB138" s="10">
        <f>3/24000000*OO[[#This Row],[84 (29JUN1985 09:00:00)-Water Temperature (C)]]*OO[[#This Row],[26]]</f>
        <v>3.35649304755E-5</v>
      </c>
      <c r="AC138" s="10">
        <f>3/24000000*OO[[#This Row],[85 (29JUN1985 12:00:00)-Water Temperature (C)]]*OO[[#This Row],[27]]</f>
        <v>3.2520128169199999E-5</v>
      </c>
      <c r="AD138" s="10">
        <f>3/24000000*OO[[#This Row],[86 (29JUN1985 15:00:00)-Water Temperature (C)]]*OO[[#This Row],[28]]</f>
        <v>3.3702469186181243E-5</v>
      </c>
      <c r="AE138" s="10">
        <f>3/24000000*OO[[#This Row],[88 (29JUN1985 21:00:00)-Water Temperature (C)]]*OO[[#This Row],[30]]</f>
        <v>3.0894453261869999E-5</v>
      </c>
      <c r="AF138" s="10">
        <f>3/24000000*OO[[#This Row],[88 (29JUN1985 21:00:00)-Water Temperature (C)]]*OO[[#This Row],[30]]</f>
        <v>3.0894453261869999E-5</v>
      </c>
      <c r="AG138" s="10">
        <f>3/24000000*OO[[#This Row],[89 (30JUN1985 00:00:00)-Water Temperature (C)]]*OO[[#This Row],[31]]</f>
        <v>2.3428068936626244E-5</v>
      </c>
      <c r="AH138" s="10">
        <f>3/24000000*OO[[#This Row],[90 (30JUN1985 03:00:00)-Water Temperature (C)]]*OO[[#This Row],[32]]</f>
        <v>1.6715097101609998E-5</v>
      </c>
      <c r="AI138" s="10">
        <f>3/24000000*OO[[#This Row],[91 (30JUN1985 06:00:00)-Water Temperature (C)]]*OO[[#This Row],[33]]</f>
        <v>1.1705241653054997E-5</v>
      </c>
      <c r="AJ138" s="10">
        <f>3/24000000*OO[[#This Row],[92 (30JUN1985 09:00:00)-Water Temperature (C)]]*OO[[#This Row],[34]]</f>
        <v>8.552400692099999E-6</v>
      </c>
      <c r="AK138" s="10">
        <f>3/24000000*OO[[#This Row],[93 (30JUN1985 12:00:00)-Water Temperature (C)]]*OO[[#This Row],[35]]</f>
        <v>7.1293661336700003E-6</v>
      </c>
      <c r="AL138" s="10">
        <f>3/24000000*OO[[#This Row],[94 (30JUN1985 15:00:00)-Water Temperature (C)]]*OO[[#This Row],[36]]</f>
        <v>7.2375994043099996E-6</v>
      </c>
      <c r="AM138" s="10">
        <f>3/24000000*OO[[#This Row],[95 (30JUN1985 18:00:00)-Water Temperature (C)]]*OO[[#This Row],[37]]</f>
        <v>7.6791455770412483E-6</v>
      </c>
      <c r="AN138" s="10">
        <f>3/24000000*OO[[#This Row],[96 (30JUN1985 21:00:00)-Water Temperature (C)]]*OO[[#This Row],[38]]</f>
        <v>7.5228986951249997E-6</v>
      </c>
      <c r="AO138" s="10">
        <f>3/24000000*OO[[#This Row],[97 (01JUL1985 00:00:00)-Water Temperature (C)]]*OO[[#This Row],[39]]</f>
        <v>6.9207008504137502E-6</v>
      </c>
      <c r="AP138" s="10">
        <f>3/24000000*OO[[#This Row],[98 (01JUL1985 03:00:00)-Water Temperature (C)]]*OO[[#This Row],[40]]</f>
        <v>6.29549826949125E-6</v>
      </c>
      <c r="AQ138" s="10">
        <f>3/24000000*OO[[#This Row],[99 (01JUL1985 06:00:00)-Water Temperature (C)]]*OO[[#This Row],[41]]</f>
        <v>5.6294524752449998E-6</v>
      </c>
      <c r="AR138" s="10">
        <f>3/24000000*OO[[#This Row],[100 (01JUL1985 09:00:00)-Water Temperature (C)]]*OO[[#This Row],[42]]</f>
        <v>5.0669464424999996E-6</v>
      </c>
      <c r="AS138" s="10">
        <f>3/24000000*OO[[#This Row],[101 (01JUL1985 12:00:00)-Water Temperature (C)]]*OO[[#This Row],[43]]</f>
        <v>4.7009252468812502E-6</v>
      </c>
      <c r="AT138" s="10">
        <f>3/24000000*OO[[#This Row],[102 (01JUL1985 15:00:00)-Water Temperature (C)]]*OO[[#This Row],[44]]</f>
        <v>4.5949958439850005E-6</v>
      </c>
      <c r="AU138" s="10">
        <f>3/24000000*OO[[#This Row],[103 (01JUL1985 18:00:00)-Water Temperature (C)]]*OO[[#This Row],[45]]</f>
        <v>4.4819133698700002E-6</v>
      </c>
      <c r="AV138" s="10">
        <f>3/24000000*OO[[#This Row],[104 (01JUL1985 21:00:00)-Water Temperature (C)]]*OO[[#This Row],[46]]</f>
        <v>4.2690705155793758E-6</v>
      </c>
      <c r="AW138" s="10">
        <f>3/24000000*OO[[#This Row],[105 (02JUL1985 00:00:00)-Water Temperature (C)]]*OO[[#This Row],[47]]</f>
        <v>3.9221300170324999E-6</v>
      </c>
      <c r="AX138" s="10">
        <f>3/24000000*OO[[#This Row],[106 (02JUL1985 03:00:00)-Water Temperature (C)]]*OO[[#This Row],[48]]</f>
        <v>3.547454329286E-6</v>
      </c>
      <c r="AY138" s="10">
        <f>3/24000000*OO[[#This Row],[107 (02JUL1985 06:00:00)-Water Temperature (C)]]*OO[[#This Row],[49]]</f>
        <v>3.1941481528409998E-6</v>
      </c>
      <c r="AZ138" s="10">
        <f>3/24000000*OO[[#This Row],[108 (02JUL1985 09:00:00)-Water Temperature (C)]]*OO[[#This Row],[50]]</f>
        <v>3.024472330821E-6</v>
      </c>
      <c r="BA138" s="10">
        <f>3/24000000*OO[[#This Row],[109 (02JUL1985 12:00:00)-Water Temperature (C)]]*OO[[#This Row],[51]]</f>
        <v>2.9867473953589999E-6</v>
      </c>
      <c r="BB138" s="10">
        <f>3/24000000*OO[[#This Row],[110 (02JUL1985 15:00:00)-Water Temperature (C)]]*OO[[#This Row],[52]]</f>
        <v>3.0129056650374999E-6</v>
      </c>
      <c r="BC138" s="10">
        <f>3/24000000*OO[[#This Row],[111 (02JUL1985 18:00:00)-Water Temperature (C)]]*OO[[#This Row],[53]]</f>
        <v>3.0547870411537503E-6</v>
      </c>
      <c r="BD138" s="10">
        <f>3/24000000*OO[[#This Row],[112 (02JUL1985 21:00:00)-Water Temperature (C)]]*OO[[#This Row],[54]]</f>
        <v>2.9279988020084998E-6</v>
      </c>
      <c r="BE138" s="10">
        <f>3/24000000*OO[[#This Row],[113 (03JUL1985 00:00:00)-Water Temperature (C)]]*OO[[#This Row],[55]]</f>
        <v>2.701442009833125E-6</v>
      </c>
      <c r="BF138" s="10">
        <f>3/24000000*OO[[#This Row],[114 (03JUL1985 03:00:00)-Water Temperature (C)]]*OO[[#This Row],[56]]</f>
        <v>2.4386582800079997E-6</v>
      </c>
      <c r="BG138" s="10">
        <f>3/24000000*OO[[#This Row],[115 (03JUL1985 06:00:00)-Water Temperature (C)]]*OO[[#This Row],[57]]</f>
        <v>2.1828073094250003E-6</v>
      </c>
      <c r="BH138" s="10">
        <f>3/24000000*OO[[#This Row],[116 (03JUL1985 09:00:00)-Water Temperature (C)]]*OO[[#This Row],[58]]</f>
        <v>2.0854304365400003E-6</v>
      </c>
      <c r="BI138" s="10">
        <f>3/24000000*OO[[#This Row],[117 (03JUL1985 12:00:00)-Water Temperature (C)]]*OO[[#This Row],[59]]</f>
        <v>2.2623336802440002E-6</v>
      </c>
      <c r="BJ138" s="10">
        <f>3/24000000*OO[[#This Row],[118 (03JUL1985 15:00:00)-Water Temperature (C)]]*OO[[#This Row],[60]]</f>
        <v>2.5951770546874999E-6</v>
      </c>
      <c r="BK138" s="10">
        <f>3/24000000*OO[[#This Row],[119 (03JUL1985 18:00:00)-Water Temperature (C)]]*OO[[#This Row],[61]]</f>
        <v>2.7895111875389994E-6</v>
      </c>
      <c r="BL138" s="10">
        <f>3/24000000*OO[[#This Row],[120 (03JUL1985 21:00:00)-Water Temperature (C)]]*OO[[#This Row],[62]]</f>
        <v>2.7545686425639997E-6</v>
      </c>
      <c r="BM138" s="10">
        <f>3/24000000*OO[[#This Row],[121 (04JUL1985 00:00:00)-Water Temperature (C)]]*OO[[#This Row],[63]]</f>
        <v>2.5852034631899999E-6</v>
      </c>
      <c r="BN138" s="10">
        <f>3/24000000*OO[[#This Row],[122 (04JUL1985 03:00:00)-Water Temperature (C)]]*OO[[#This Row],[64]]</f>
        <v>2.3531288175297499E-6</v>
      </c>
      <c r="BO138" s="10">
        <f>3/24000000*OO[[#This Row],[123 (04JUL1985 06:00:00)-Water Temperature (C)]]*OO[[#This Row],[65]]</f>
        <v>2.0789321920762503E-6</v>
      </c>
      <c r="BP138" s="10">
        <f>3/24000000*OO[[#This Row],[124 (04JUL1985 09:00:00)-Water Temperature (C)]]*OO[[#This Row],[66]]</f>
        <v>1.9053151814093747E-6</v>
      </c>
      <c r="BQ138" s="10">
        <f>3/24000000*OO[[#This Row],[125 (04JUL1985 12:00:00)-Water Temperature (C)]]*OO[[#This Row],[67]]</f>
        <v>1.8497677234724999E-6</v>
      </c>
      <c r="BR138" s="10">
        <f>3/24000000*OO[[#This Row],[126 (04JUL1985 15:00:00)-Water Temperature (C)]]*OO[[#This Row],[68]]</f>
        <v>1.7959625783875E-6</v>
      </c>
      <c r="BS138" s="10">
        <f>3/24000000*OO[[#This Row],[127 (04JUL1985 18:00:00)-Water Temperature (C)]]*OO[[#This Row],[69]]</f>
        <v>1.7363885886479996E-6</v>
      </c>
      <c r="BT138" s="10">
        <f>3/24000000*OO[[#This Row],[128 (04JUL1985 21:00:00)-Water Temperature (C)]]*OO[[#This Row],[70]]</f>
        <v>1.6726263899302499E-6</v>
      </c>
      <c r="BU138" s="10">
        <f>3/24000000*OO[[#This Row],[129 (05JUL1985 00:00:00)-Water Temperature (C)]]*OO[[#This Row],[71]]</f>
        <v>1.5688191017724998E-6</v>
      </c>
      <c r="BV138" s="10">
        <f>3/24000000*OO[[#This Row],[130 (05JUL1985 03:00:00)-Water Temperature (C)]]*OO[[#This Row],[72]]</f>
        <v>1.4349859789517501E-6</v>
      </c>
      <c r="BW138" s="10">
        <f>3/24000000*OO[[#This Row],[131 (05JUL1985 06:00:00)-Water Temperature (C)]]*OO[[#This Row],[73]]</f>
        <v>1.2935608401285E-6</v>
      </c>
      <c r="BX138" s="10">
        <f>3/24000000*OO[[#This Row],[132 (05JUL1985 09:00:00)-Water Temperature (C)]]*OO[[#This Row],[74]]</f>
        <v>1.2043665376740001E-6</v>
      </c>
      <c r="BY138" s="10">
        <f>3/24000000*OO[[#This Row],[133 (05JUL1985 12:00:00)-Water Temperature (C)]]*OO[[#This Row],[75]]</f>
        <v>1.2259611707629996E-6</v>
      </c>
      <c r="BZ138" s="10">
        <f>3/24000000*OO[[#This Row],[134 (05JUL1985 15:00:00)-Water Temperature (C)]]*OO[[#This Row],[76]]</f>
        <v>1.3461496668680001E-6</v>
      </c>
      <c r="CA138" s="10">
        <f>3/24000000*OO[[#This Row],[135 (05JUL1985 18:00:00)-Water Temperature (C)]]*OO[[#This Row],[77]]</f>
        <v>1.4353617590164999E-6</v>
      </c>
      <c r="CB138" s="10">
        <f>3/24000000*OO[[#This Row],[136 (05JUL1985 21:00:00)-Water Temperature (C)]]*OO[[#This Row],[78]]</f>
        <v>1.40188068944925E-6</v>
      </c>
      <c r="CC138" s="10">
        <f>3/24000000*OO[[#This Row],[137 (06JUL1985 00:00:00)-Water Temperature (C)]]*OO[[#This Row],[79]]</f>
        <v>1.3029806689297502E-6</v>
      </c>
      <c r="CD138" s="10">
        <f>3/24000000*OO[[#This Row],[138 (06JUL1985 03:00:00)-Water Temperature (C)]]*OO[[#This Row],[80]]</f>
        <v>1.188676301989E-6</v>
      </c>
      <c r="CE138" s="10">
        <f>3/24000000*OO[[#This Row],[139 (06JUL1985 06:00:00)-Water Temperature (C)]]*OO[[#This Row],[81]]</f>
        <v>1.0442420081024999E-6</v>
      </c>
      <c r="CF138" s="10">
        <f>3/24000000*OO[[#This Row],[140 (06JUL1985 09:00:00)-Water Temperature (C)]]*OO[[#This Row],[82]]</f>
        <v>9.4014333183662499E-7</v>
      </c>
      <c r="CG138" s="10">
        <f>3/24000000*OO[[#This Row],[141 (06JUL1985 12:00:00)-Water Temperature (C)]]*OO[[#This Row],[83]]</f>
        <v>9.400804590279999E-7</v>
      </c>
      <c r="CH138" s="10">
        <f>3/24000000*OO[[#This Row],[142 (06JUL1985 15:00:00)-Water Temperature (C)]]*OO[[#This Row],[84]]</f>
        <v>9.9367528332487496E-7</v>
      </c>
      <c r="CI138" s="10">
        <f>3/24000000*OO[[#This Row],[143 (06JUL1985 18:00:00)-Water Temperature (C)]]*OO[[#This Row],[85]]</f>
        <v>1.0290480722568749E-6</v>
      </c>
      <c r="CJ138" s="10">
        <f>3/24000000*OO[[#This Row],[144 (06JUL1985 21:00:00)-Water Temperature (C)]]*OO[[#This Row],[86]]</f>
        <v>1.02763202467275E-6</v>
      </c>
      <c r="CK138" s="10">
        <f>3/24000000*OO[[#This Row],[145 (07JUL1985 00:00:00)-Water Temperature (C)]]*OO[[#This Row],[87]]</f>
        <v>9.6911360146299992E-7</v>
      </c>
      <c r="CL138" s="10">
        <f>3/24000000*OO[[#This Row],[146 (07JUL1985 03:00:00)-Water Temperature (C)]]*OO[[#This Row],[88]]</f>
        <v>8.9426168348749995E-7</v>
      </c>
      <c r="CM138" s="10">
        <f>3/24000000*OO[[#This Row],[147 (07JUL1985 06:00:00)-Water Temperature (C)]]*OO[[#This Row],[89]]</f>
        <v>8.120582613194999E-7</v>
      </c>
      <c r="CN138" s="10">
        <f>3/24000000*OO[[#This Row],[148 (07JUL1985 09:00:00)-Water Temperature (C)]]*OO[[#This Row],[90]]</f>
        <v>7.4698372551087495E-7</v>
      </c>
      <c r="CO138" s="10">
        <f>3/24000000*OO[[#This Row],[149 (07JUL1985 12:00:00)-Water Temperature (C)]]*OO[[#This Row],[91]]</f>
        <v>6.8902640194450001E-7</v>
      </c>
      <c r="CP138" s="10">
        <f>3/24000000*OO[[#This Row],[150 (07JUL1985 15:00:00)-Water Temperature (C)]]*OO[[#This Row],[92]]</f>
        <v>6.7220203420199996E-7</v>
      </c>
      <c r="CQ138" s="10">
        <f>3/24000000*OO[[#This Row],[151 (07JUL1985 18:00:00)-Water Temperature (C)]]*OO[[#This Row],[93]]</f>
        <v>6.9972903226200001E-7</v>
      </c>
      <c r="CR138" s="10">
        <f>3/24000000*OO[[#This Row],[152 (07JUL1985 21:00:00)-Water Temperature (C)]]*OO[[#This Row],[94]]</f>
        <v>7.1244568978987493E-7</v>
      </c>
      <c r="CS138" s="10">
        <f>3/24000000*OO[[#This Row],[153 (08JUL1985 00:00:00)-Water Temperature (C)]]*OO[[#This Row],[95]]</f>
        <v>6.6287409030149997E-7</v>
      </c>
      <c r="CT138" s="10">
        <f>3/24000000*OO[[#This Row],[154 (08JUL1985 03:00:00)-Water Temperature (C)]]*OO[[#This Row],[96]]</f>
        <v>6.0662866182399994E-7</v>
      </c>
      <c r="CU138" s="10">
        <f>3/24000000*OO[[#This Row],[155 (08JUL1985 06:00:00)-Water Temperature (C)]]*OO[[#This Row],[97]]</f>
        <v>5.5134769643100004E-7</v>
      </c>
      <c r="CV138" s="10">
        <f>3/24000000*OO[[#This Row],[156 (08JUL1985 09:00:00)-Water Temperature (C)]]*OO[[#This Row],[98]]</f>
        <v>5.1546532930874996E-7</v>
      </c>
      <c r="CW138" s="10">
        <f>3/24000000*OO[[#This Row],[157 (08JUL1985 12:00:00)-Water Temperature (C)]]*OO[[#This Row],[99]]</f>
        <v>4.9229233371700001E-7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2.4585043483161373E-38</v>
      </c>
      <c r="G139" s="10">
        <f>3/24*OO[[#This Row],[63 (26JUN1985 18:00:00)-Water Temperature (C)]]*OO[[#This Row],[5]]/SUM(OO[5])</f>
        <v>8.6874700496340888E-28</v>
      </c>
      <c r="H139" s="10">
        <f>3/24*OO[[#This Row],[64 (26JUN1985 21:00:00)-Water Temperature (C)]]*OO[[#This Row],[6]]/SUM(OO[6])</f>
        <v>9.7629027999342009E-18</v>
      </c>
      <c r="I139" s="10">
        <f>3/24*OO[[#This Row],[65 (27JUN1985 00:00:00)-Water Temperature (C)]]*OO[[#This Row],[7]]/SUM(OO[7])</f>
        <v>1.4095417896309713E-9</v>
      </c>
      <c r="J139" s="10">
        <f>3/24*OO[[#This Row],[66 (27JUN1985 03:00:00)-Water Temperature (C)]]*OO[[#This Row],[8]]/SUM(OO[8])</f>
        <v>4.2691831373052341E-6</v>
      </c>
      <c r="K139" s="10">
        <f>3/24*OO[[#This Row],[67 (27JUN1985 06:00:00)-Water Temperature (C)]]*OO[[#This Row],[9]]/SUM(OO[9])</f>
        <v>4.6091659508440061E-4</v>
      </c>
      <c r="L139" s="10">
        <f>3/24*OO[[#This Row],[68 (27JUN1985 09:00:00)-Water Temperature (C)]]*OO[[#This Row],[10]]/SUM(OO[10])</f>
        <v>8.2840092003072813E-3</v>
      </c>
      <c r="M139" s="10">
        <f>3/24*OO[[#This Row],[69 (27JUN1985 12:00:00)-Water Temperature (C)]]*OO[[#This Row],[11]]/SUM(OO[11])</f>
        <v>4.5770288513738162E-2</v>
      </c>
      <c r="N139" s="10">
        <f>3/24*OO[[#This Row],[70 (27JUN1985 15:00:00)-Water Temperature (C)]]*OO[[#This Row],[12]]/SUM(OO[12])</f>
        <v>0.10623445262585333</v>
      </c>
      <c r="O139" s="10">
        <f>3/24*OO[[#This Row],[71 (27JUN1985 18:00:00)-Water Temperature (C)]]*OO[[#This Row],[13]]/SUM(OO[13])</f>
        <v>0.12233263547998827</v>
      </c>
      <c r="P139" s="10">
        <f>3/24*OO[[#This Row],[72 (27JUN1985 21:00:00)-Water Temperature (C)]]*OO[[#This Row],[14]]/SUM(OO[14])</f>
        <v>7.7242155287267106E-2</v>
      </c>
      <c r="Q139" s="10">
        <f>3/24*OO[[#This Row],[73 (28JUN1985 00:00:00)-Water Temperature (C)]]*OO[[#This Row],[15]]/SUM(OO[15])</f>
        <v>3.0546122085167268E-2</v>
      </c>
      <c r="R139" s="10">
        <f>3/24*OO[[#This Row],[74 (28JUN1985 03:00:00)-Water Temperature (C)]]*OO[[#This Row],[16]]/SUM(OO[16])</f>
        <v>8.7796492920841872E-3</v>
      </c>
      <c r="S139" s="10">
        <f>3/24*OO[[#This Row],[75 (28JUN1985 06:00:00)-Water Temperature (C)]]*OO[[#This Row],[17]]/SUM(OO[17])</f>
        <v>2.0604648951333734E-3</v>
      </c>
      <c r="T139" s="10">
        <f>3/24*OO[[#This Row],[76 (28JUN1985 09:00:00)-Water Temperature (C)]]*OO[[#This Row],[18]]/SUM(OO[18])</f>
        <v>4.610472271252481E-4</v>
      </c>
      <c r="U139" s="10">
        <f>3/24*OO[[#This Row],[77 (28JUN1985 12:00:00)-Water Temperature (C)]]*OO[[#This Row],[19]]/SUM(OO[19])</f>
        <v>1.1705429492532297E-4</v>
      </c>
      <c r="V139" s="10">
        <f>3/24000000*OO[[#This Row],[78 (28JUN1985 15:00:00)-Water Temperature (C)]]*OO[[#This Row],[20]]</f>
        <v>4.5982445751150002E-5</v>
      </c>
      <c r="W139" s="10">
        <f>3/24000000*OO[[#This Row],[79 (28JUN1985 18:00:00)-Water Temperature (C)]]*OO[[#This Row],[21]]</f>
        <v>3.5553613683349997E-5</v>
      </c>
      <c r="X139" s="10">
        <f>3/24000000*OO[[#This Row],[80 (28JUN1985 21:00:00)-Water Temperature (C)]]*OO[[#This Row],[22]]</f>
        <v>3.8461411821712497E-5</v>
      </c>
      <c r="Y139" s="10">
        <f>3/24000000*OO[[#This Row],[81 (29JUN1985 00:00:00)-Water Temperature (C)]]*OO[[#This Row],[23]]</f>
        <v>4.2368228036E-5</v>
      </c>
      <c r="Z139" s="10">
        <f>3/24000000*OO[[#This Row],[82 (29JUN1985 03:00:00)-Water Temperature (C)]]*OO[[#This Row],[24]]</f>
        <v>4.28909206219E-5</v>
      </c>
      <c r="AA139" s="10">
        <f>3/24000000*OO[[#This Row],[83 (29JUN1985 06:00:00)-Water Temperature (C)]]*OO[[#This Row],[25]]</f>
        <v>4.0420559040987496E-5</v>
      </c>
      <c r="AB139" s="10">
        <f>3/24000000*OO[[#This Row],[84 (29JUN1985 09:00:00)-Water Temperature (C)]]*OO[[#This Row],[26]]</f>
        <v>3.7616407981424998E-5</v>
      </c>
      <c r="AC139" s="10">
        <f>3/24000000*OO[[#This Row],[85 (29JUN1985 12:00:00)-Water Temperature (C)]]*OO[[#This Row],[27]]</f>
        <v>3.6454111059424996E-5</v>
      </c>
      <c r="AD139" s="10">
        <f>3/24000000*OO[[#This Row],[86 (29JUN1985 15:00:00)-Water Temperature (C)]]*OO[[#This Row],[28]]</f>
        <v>3.7748903907674999E-5</v>
      </c>
      <c r="AE139" s="10">
        <f>3/24000000*OO[[#This Row],[88 (29JUN1985 21:00:00)-Water Temperature (C)]]*OO[[#This Row],[30]]</f>
        <v>3.4875208610413754E-5</v>
      </c>
      <c r="AF139" s="10">
        <f>3/24000000*OO[[#This Row],[88 (29JUN1985 21:00:00)-Water Temperature (C)]]*OO[[#This Row],[30]]</f>
        <v>3.4875208610413754E-5</v>
      </c>
      <c r="AG139" s="10">
        <f>3/24000000*OO[[#This Row],[89 (30JUN1985 00:00:00)-Water Temperature (C)]]*OO[[#This Row],[31]]</f>
        <v>2.6784789837047501E-5</v>
      </c>
      <c r="AH139" s="10">
        <f>3/24000000*OO[[#This Row],[90 (30JUN1985 03:00:00)-Water Temperature (C)]]*OO[[#This Row],[32]]</f>
        <v>1.9218365920600001E-5</v>
      </c>
      <c r="AI139" s="10">
        <f>3/24000000*OO[[#This Row],[91 (30JUN1985 06:00:00)-Water Temperature (C)]]*OO[[#This Row],[33]]</f>
        <v>1.348571247445375E-5</v>
      </c>
      <c r="AJ139" s="10">
        <f>3/24000000*OO[[#This Row],[92 (30JUN1985 09:00:00)-Water Temperature (C)]]*OO[[#This Row],[34]]</f>
        <v>9.8025818356349988E-6</v>
      </c>
      <c r="AK139" s="10">
        <f>3/24000000*OO[[#This Row],[93 (30JUN1985 12:00:00)-Water Temperature (C)]]*OO[[#This Row],[35]]</f>
        <v>8.0630101388699993E-6</v>
      </c>
      <c r="AL139" s="10">
        <f>3/24000000*OO[[#This Row],[94 (30JUN1985 15:00:00)-Water Temperature (C)]]*OO[[#This Row],[36]]</f>
        <v>8.0519258447600004E-6</v>
      </c>
      <c r="AM139" s="10">
        <f>3/24000000*OO[[#This Row],[95 (30JUN1985 18:00:00)-Water Temperature (C)]]*OO[[#This Row],[37]]</f>
        <v>8.4933213546825E-6</v>
      </c>
      <c r="AN139" s="10">
        <f>3/24000000*OO[[#This Row],[96 (30JUN1985 21:00:00)-Water Temperature (C)]]*OO[[#This Row],[38]]</f>
        <v>8.3085797171999993E-6</v>
      </c>
      <c r="AO139" s="10">
        <f>3/24000000*OO[[#This Row],[97 (01JUL1985 00:00:00)-Water Temperature (C)]]*OO[[#This Row],[39]]</f>
        <v>7.66801349233875E-6</v>
      </c>
      <c r="AP139" s="10">
        <f>3/24000000*OO[[#This Row],[98 (01JUL1985 03:00:00)-Water Temperature (C)]]*OO[[#This Row],[40]]</f>
        <v>6.9848113561612502E-6</v>
      </c>
      <c r="AQ139" s="10">
        <f>3/24000000*OO[[#This Row],[99 (01JUL1985 06:00:00)-Water Temperature (C)]]*OO[[#This Row],[41]]</f>
        <v>6.2782755307199997E-6</v>
      </c>
      <c r="AR139" s="10">
        <f>3/24000000*OO[[#This Row],[100 (01JUL1985 09:00:00)-Water Temperature (C)]]*OO[[#This Row],[42]]</f>
        <v>5.6703162968362498E-6</v>
      </c>
      <c r="AS139" s="10">
        <f>3/24000000*OO[[#This Row],[101 (01JUL1985 12:00:00)-Water Temperature (C)]]*OO[[#This Row],[43]]</f>
        <v>5.2471623581149995E-6</v>
      </c>
      <c r="AT139" s="10">
        <f>3/24000000*OO[[#This Row],[102 (01JUL1985 15:00:00)-Water Temperature (C)]]*OO[[#This Row],[44]]</f>
        <v>5.096170478075E-6</v>
      </c>
      <c r="AU139" s="10">
        <f>3/24000000*OO[[#This Row],[103 (01JUL1985 18:00:00)-Water Temperature (C)]]*OO[[#This Row],[45]]</f>
        <v>4.9588664584325003E-6</v>
      </c>
      <c r="AV139" s="10">
        <f>3/24000000*OO[[#This Row],[104 (01JUL1985 21:00:00)-Water Temperature (C)]]*OO[[#This Row],[46]]</f>
        <v>4.7204219427925E-6</v>
      </c>
      <c r="AW139" s="10">
        <f>3/24000000*OO[[#This Row],[105 (02JUL1985 00:00:00)-Water Temperature (C)]]*OO[[#This Row],[47]]</f>
        <v>4.3473879345406253E-6</v>
      </c>
      <c r="AX139" s="10">
        <f>3/24000000*OO[[#This Row],[106 (02JUL1985 03:00:00)-Water Temperature (C)]]*OO[[#This Row],[48]]</f>
        <v>3.9381677011349996E-6</v>
      </c>
      <c r="AY139" s="10">
        <f>3/24000000*OO[[#This Row],[107 (02JUL1985 06:00:00)-Water Temperature (C)]]*OO[[#This Row],[49]]</f>
        <v>3.5549216792489998E-6</v>
      </c>
      <c r="AZ139" s="10">
        <f>3/24000000*OO[[#This Row],[108 (02JUL1985 09:00:00)-Water Temperature (C)]]*OO[[#This Row],[50]]</f>
        <v>3.3706481811527494E-6</v>
      </c>
      <c r="BA139" s="10">
        <f>3/24000000*OO[[#This Row],[109 (02JUL1985 12:00:00)-Water Temperature (C)]]*OO[[#This Row],[51]]</f>
        <v>3.3215313848599995E-6</v>
      </c>
      <c r="BB139" s="10">
        <f>3/24000000*OO[[#This Row],[110 (02JUL1985 15:00:00)-Water Temperature (C)]]*OO[[#This Row],[52]]</f>
        <v>3.3497022536339998E-6</v>
      </c>
      <c r="BC139" s="10">
        <f>3/24000000*OO[[#This Row],[111 (02JUL1985 18:00:00)-Water Temperature (C)]]*OO[[#This Row],[53]]</f>
        <v>3.3803103428089996E-6</v>
      </c>
      <c r="BD139" s="10">
        <f>3/24000000*OO[[#This Row],[112 (02JUL1985 21:00:00)-Water Temperature (C)]]*OO[[#This Row],[54]]</f>
        <v>3.2378000434068744E-6</v>
      </c>
      <c r="BE139" s="10">
        <f>3/24000000*OO[[#This Row],[113 (03JUL1985 00:00:00)-Water Temperature (C)]]*OO[[#This Row],[55]]</f>
        <v>2.9945313976984999E-6</v>
      </c>
      <c r="BF139" s="10">
        <f>3/24000000*OO[[#This Row],[114 (03JUL1985 03:00:00)-Water Temperature (C)]]*OO[[#This Row],[56]]</f>
        <v>2.7101663688866253E-6</v>
      </c>
      <c r="BG139" s="10">
        <f>3/24000000*OO[[#This Row],[115 (03JUL1985 06:00:00)-Water Temperature (C)]]*OO[[#This Row],[57]]</f>
        <v>2.4343752784837505E-6</v>
      </c>
      <c r="BH139" s="10">
        <f>3/24000000*OO[[#This Row],[116 (03JUL1985 09:00:00)-Water Temperature (C)]]*OO[[#This Row],[58]]</f>
        <v>2.3251280906129999E-6</v>
      </c>
      <c r="BI139" s="10">
        <f>3/24000000*OO[[#This Row],[117 (03JUL1985 12:00:00)-Water Temperature (C)]]*OO[[#This Row],[59]]</f>
        <v>2.5043461522667498E-6</v>
      </c>
      <c r="BJ139" s="10">
        <f>3/24000000*OO[[#This Row],[118 (03JUL1985 15:00:00)-Water Temperature (C)]]*OO[[#This Row],[60]]</f>
        <v>2.8585982329675001E-6</v>
      </c>
      <c r="BK139" s="10">
        <f>3/24000000*OO[[#This Row],[119 (03JUL1985 18:00:00)-Water Temperature (C)]]*OO[[#This Row],[61]]</f>
        <v>3.0699146391939996E-6</v>
      </c>
      <c r="BL139" s="10">
        <f>3/24000000*OO[[#This Row],[120 (03JUL1985 21:00:00)-Water Temperature (C)]]*OO[[#This Row],[62]]</f>
        <v>3.035608971339375E-6</v>
      </c>
      <c r="BM139" s="10">
        <f>3/24000000*OO[[#This Row],[121 (04JUL1985 00:00:00)-Water Temperature (C)]]*OO[[#This Row],[63]]</f>
        <v>2.8590270196571251E-6</v>
      </c>
      <c r="BN139" s="10">
        <f>3/24000000*OO[[#This Row],[122 (04JUL1985 03:00:00)-Water Temperature (C)]]*OO[[#This Row],[64]]</f>
        <v>2.6131962430042498E-6</v>
      </c>
      <c r="BO139" s="10">
        <f>3/24000000*OO[[#This Row],[123 (04JUL1985 06:00:00)-Water Temperature (C)]]*OO[[#This Row],[65]]</f>
        <v>2.3197187751308751E-6</v>
      </c>
      <c r="BP139" s="10">
        <f>3/24000000*OO[[#This Row],[124 (04JUL1985 09:00:00)-Water Temperature (C)]]*OO[[#This Row],[66]]</f>
        <v>2.1237728179552502E-6</v>
      </c>
      <c r="BQ139" s="10">
        <f>3/24000000*OO[[#This Row],[125 (04JUL1985 12:00:00)-Water Temperature (C)]]*OO[[#This Row],[67]]</f>
        <v>2.0434476335287498E-6</v>
      </c>
      <c r="BR139" s="10">
        <f>3/24000000*OO[[#This Row],[126 (04JUL1985 15:00:00)-Water Temperature (C)]]*OO[[#This Row],[68]]</f>
        <v>1.9819867279598747E-6</v>
      </c>
      <c r="BS139" s="10">
        <f>3/24000000*OO[[#This Row],[127 (04JUL1985 18:00:00)-Water Temperature (C)]]*OO[[#This Row],[69]]</f>
        <v>1.9149060836797501E-6</v>
      </c>
      <c r="BT139" s="10">
        <f>3/24000000*OO[[#This Row],[128 (04JUL1985 21:00:00)-Water Temperature (C)]]*OO[[#This Row],[70]]</f>
        <v>1.8446319456039997E-6</v>
      </c>
      <c r="BU139" s="10">
        <f>3/24000000*OO[[#This Row],[129 (05JUL1985 00:00:00)-Water Temperature (C)]]*OO[[#This Row],[71]]</f>
        <v>1.7358120530302498E-6</v>
      </c>
      <c r="BV139" s="10">
        <f>3/24000000*OO[[#This Row],[130 (05JUL1985 03:00:00)-Water Temperature (C)]]*OO[[#This Row],[72]]</f>
        <v>1.5922067974225E-6</v>
      </c>
      <c r="BW139" s="10">
        <f>3/24000000*OO[[#This Row],[131 (05JUL1985 06:00:00)-Water Temperature (C)]]*OO[[#This Row],[73]]</f>
        <v>1.4392563661384997E-6</v>
      </c>
      <c r="BX139" s="10">
        <f>3/24000000*OO[[#This Row],[132 (05JUL1985 09:00:00)-Water Temperature (C)]]*OO[[#This Row],[74]]</f>
        <v>1.3454902575659999E-6</v>
      </c>
      <c r="BY139" s="10">
        <f>3/24000000*OO[[#This Row],[133 (05JUL1985 12:00:00)-Water Temperature (C)]]*OO[[#This Row],[75]]</f>
        <v>1.36982724208275E-6</v>
      </c>
      <c r="BZ139" s="10">
        <f>3/24000000*OO[[#This Row],[134 (05JUL1985 15:00:00)-Water Temperature (C)]]*OO[[#This Row],[76]]</f>
        <v>1.4958324853972501E-6</v>
      </c>
      <c r="CA139" s="10">
        <f>3/24000000*OO[[#This Row],[135 (05JUL1985 18:00:00)-Water Temperature (C)]]*OO[[#This Row],[77]]</f>
        <v>1.5854175599152495E-6</v>
      </c>
      <c r="CB139" s="10">
        <f>3/24000000*OO[[#This Row],[136 (05JUL1985 21:00:00)-Water Temperature (C)]]*OO[[#This Row],[78]]</f>
        <v>1.5458848746104995E-6</v>
      </c>
      <c r="CC139" s="10">
        <f>3/24000000*OO[[#This Row],[137 (06JUL1985 00:00:00)-Water Temperature (C)]]*OO[[#This Row],[79]]</f>
        <v>1.4406781114959998E-6</v>
      </c>
      <c r="CD139" s="10">
        <f>3/24000000*OO[[#This Row],[138 (06JUL1985 03:00:00)-Water Temperature (C)]]*OO[[#This Row],[80]]</f>
        <v>1.3198852839901249E-6</v>
      </c>
      <c r="CE139" s="10">
        <f>3/24000000*OO[[#This Row],[139 (06JUL1985 06:00:00)-Water Temperature (C)]]*OO[[#This Row],[81]]</f>
        <v>1.1662595880000001E-6</v>
      </c>
      <c r="CF139" s="10">
        <f>3/24000000*OO[[#This Row],[140 (06JUL1985 09:00:00)-Water Temperature (C)]]*OO[[#This Row],[82]]</f>
        <v>1.0472710271525E-6</v>
      </c>
      <c r="CG139" s="10">
        <f>3/24000000*OO[[#This Row],[141 (06JUL1985 12:00:00)-Water Temperature (C)]]*OO[[#This Row],[83]]</f>
        <v>1.0362070968013749E-6</v>
      </c>
      <c r="CH139" s="10">
        <f>3/24000000*OO[[#This Row],[142 (06JUL1985 15:00:00)-Water Temperature (C)]]*OO[[#This Row],[84]]</f>
        <v>1.0875233852749998E-6</v>
      </c>
      <c r="CI139" s="10">
        <f>3/24000000*OO[[#This Row],[143 (06JUL1985 18:00:00)-Water Temperature (C)]]*OO[[#This Row],[85]]</f>
        <v>1.1305610478859999E-6</v>
      </c>
      <c r="CJ139" s="10">
        <f>3/24000000*OO[[#This Row],[144 (06JUL1985 21:00:00)-Water Temperature (C)]]*OO[[#This Row],[86]]</f>
        <v>1.1299366825707501E-6</v>
      </c>
      <c r="CK139" s="10">
        <f>3/24000000*OO[[#This Row],[145 (07JUL1985 00:00:00)-Water Temperature (C)]]*OO[[#This Row],[87]]</f>
        <v>1.0701877692261251E-6</v>
      </c>
      <c r="CL139" s="10">
        <f>3/24000000*OO[[#This Row],[146 (07JUL1985 03:00:00)-Water Temperature (C)]]*OO[[#This Row],[88]]</f>
        <v>9.9048040894024994E-7</v>
      </c>
      <c r="CM139" s="10">
        <f>3/24000000*OO[[#This Row],[147 (07JUL1985 06:00:00)-Water Temperature (C)]]*OO[[#This Row],[89]]</f>
        <v>9.030284782964999E-7</v>
      </c>
      <c r="CN139" s="10">
        <f>3/24000000*OO[[#This Row],[148 (07JUL1985 09:00:00)-Water Temperature (C)]]*OO[[#This Row],[90]]</f>
        <v>8.3356050763974984E-7</v>
      </c>
      <c r="CO139" s="10">
        <f>3/24000000*OO[[#This Row],[149 (07JUL1985 12:00:00)-Water Temperature (C)]]*OO[[#This Row],[91]]</f>
        <v>7.7138918359425002E-7</v>
      </c>
      <c r="CP139" s="10">
        <f>3/24000000*OO[[#This Row],[150 (07JUL1985 15:00:00)-Water Temperature (C)]]*OO[[#This Row],[92]]</f>
        <v>7.4903059750400003E-7</v>
      </c>
      <c r="CQ139" s="10">
        <f>3/24000000*OO[[#This Row],[151 (07JUL1985 18:00:00)-Water Temperature (C)]]*OO[[#This Row],[93]]</f>
        <v>7.7492726933362501E-7</v>
      </c>
      <c r="CR139" s="10">
        <f>3/24000000*OO[[#This Row],[152 (07JUL1985 21:00:00)-Water Temperature (C)]]*OO[[#This Row],[94]]</f>
        <v>7.8479380621575006E-7</v>
      </c>
      <c r="CS139" s="10">
        <f>3/24000000*OO[[#This Row],[153 (08JUL1985 00:00:00)-Water Temperature (C)]]*OO[[#This Row],[95]]</f>
        <v>7.3333928819825011E-7</v>
      </c>
      <c r="CT139" s="10">
        <f>3/24000000*OO[[#This Row],[154 (08JUL1985 03:00:00)-Water Temperature (C)]]*OO[[#This Row],[96]]</f>
        <v>6.7189126515875001E-7</v>
      </c>
      <c r="CU139" s="10">
        <f>3/24000000*OO[[#This Row],[155 (08JUL1985 06:00:00)-Water Temperature (C)]]*OO[[#This Row],[97]]</f>
        <v>6.1283849436449984E-7</v>
      </c>
      <c r="CV139" s="10">
        <f>3/24000000*OO[[#This Row],[156 (08JUL1985 09:00:00)-Water Temperature (C)]]*OO[[#This Row],[98]]</f>
        <v>5.7462135645699994E-7</v>
      </c>
      <c r="CW139" s="10">
        <f>3/24000000*OO[[#This Row],[157 (08JUL1985 12:00:00)-Water Temperature (C)]]*OO[[#This Row],[99]]</f>
        <v>5.4513022275337495E-7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3.6318552310083878E-39</v>
      </c>
      <c r="G140" s="10">
        <f>3/24*OO[[#This Row],[63 (26JUN1985 18:00:00)-Water Temperature (C)]]*OO[[#This Row],[5]]/SUM(OO[5])</f>
        <v>1.4280269342698732E-28</v>
      </c>
      <c r="H140" s="10">
        <f>3/24*OO[[#This Row],[64 (26JUN1985 21:00:00)-Water Temperature (C)]]*OO[[#This Row],[6]]/SUM(OO[6])</f>
        <v>1.6961285137770061E-18</v>
      </c>
      <c r="I140" s="10">
        <f>3/24*OO[[#This Row],[65 (27JUN1985 00:00:00)-Water Temperature (C)]]*OO[[#This Row],[7]]/SUM(OO[7])</f>
        <v>4.9461739625102348E-10</v>
      </c>
      <c r="J140" s="10">
        <f>3/24*OO[[#This Row],[66 (27JUN1985 03:00:00)-Water Temperature (C)]]*OO[[#This Row],[8]]/SUM(OO[8])</f>
        <v>2.325484892946718E-6</v>
      </c>
      <c r="K140" s="10">
        <f>3/24*OO[[#This Row],[67 (27JUN1985 06:00:00)-Water Temperature (C)]]*OO[[#This Row],[9]]/SUM(OO[9])</f>
        <v>3.1213675608534621E-4</v>
      </c>
      <c r="L140" s="10">
        <f>3/24*OO[[#This Row],[68 (27JUN1985 09:00:00)-Water Temperature (C)]]*OO[[#This Row],[10]]/SUM(OO[10])</f>
        <v>6.5187843371749517E-3</v>
      </c>
      <c r="M140" s="10">
        <f>3/24*OO[[#This Row],[69 (27JUN1985 12:00:00)-Water Temperature (C)]]*OO[[#This Row],[11]]/SUM(OO[11])</f>
        <v>4.0262792965484344E-2</v>
      </c>
      <c r="N140" s="10">
        <f>3/24*OO[[#This Row],[70 (27JUN1985 15:00:00)-Water Temperature (C)]]*OO[[#This Row],[12]]/SUM(OO[12])</f>
        <v>0.10224152174826726</v>
      </c>
      <c r="O140" s="10">
        <f>3/24*OO[[#This Row],[71 (27JUN1985 18:00:00)-Water Temperature (C)]]*OO[[#This Row],[13]]/SUM(OO[13])</f>
        <v>0.12672970132547545</v>
      </c>
      <c r="P140" s="10">
        <f>3/24*OO[[#This Row],[72 (27JUN1985 21:00:00)-Water Temperature (C)]]*OO[[#This Row],[14]]/SUM(OO[14])</f>
        <v>8.5268835053890144E-2</v>
      </c>
      <c r="Q140" s="10">
        <f>3/24*OO[[#This Row],[73 (28JUN1985 00:00:00)-Water Temperature (C)]]*OO[[#This Row],[15]]/SUM(OO[15])</f>
        <v>3.557974984345378E-2</v>
      </c>
      <c r="R140" s="10">
        <f>3/24*OO[[#This Row],[74 (28JUN1985 03:00:00)-Water Temperature (C)]]*OO[[#This Row],[16]]/SUM(OO[16])</f>
        <v>1.0631467257901692E-2</v>
      </c>
      <c r="S140" s="10">
        <f>3/24*OO[[#This Row],[75 (28JUN1985 06:00:00)-Water Temperature (C)]]*OO[[#This Row],[17]]/SUM(OO[17])</f>
        <v>2.5596139354676743E-3</v>
      </c>
      <c r="T140" s="10">
        <f>3/24*OO[[#This Row],[76 (28JUN1985 09:00:00)-Water Temperature (C)]]*OO[[#This Row],[18]]/SUM(OO[18])</f>
        <v>5.767230189394685E-4</v>
      </c>
      <c r="U140" s="10">
        <f>3/24*OO[[#This Row],[77 (28JUN1985 12:00:00)-Water Temperature (C)]]*OO[[#This Row],[19]]/SUM(OO[19])</f>
        <v>1.4205890618489484E-4</v>
      </c>
      <c r="V140" s="10">
        <f>3/24000000*OO[[#This Row],[78 (28JUN1985 15:00:00)-Water Temperature (C)]]*OO[[#This Row],[20]]</f>
        <v>5.1419676160612503E-5</v>
      </c>
      <c r="W140" s="10">
        <f>3/24000000*OO[[#This Row],[79 (28JUN1985 18:00:00)-Water Temperature (C)]]*OO[[#This Row],[21]]</f>
        <v>3.6358028904662497E-5</v>
      </c>
      <c r="X140" s="10">
        <f>3/24000000*OO[[#This Row],[80 (28JUN1985 21:00:00)-Water Temperature (C)]]*OO[[#This Row],[22]]</f>
        <v>3.8411378312037494E-5</v>
      </c>
      <c r="Y140" s="10">
        <f>3/24000000*OO[[#This Row],[81 (29JUN1985 00:00:00)-Water Temperature (C)]]*OO[[#This Row],[23]]</f>
        <v>4.25602862685E-5</v>
      </c>
      <c r="Z140" s="10">
        <f>3/24000000*OO[[#This Row],[82 (29JUN1985 03:00:00)-Water Temperature (C)]]*OO[[#This Row],[24]]</f>
        <v>4.3636685121475002E-5</v>
      </c>
      <c r="AA140" s="10">
        <f>3/24000000*OO[[#This Row],[83 (29JUN1985 06:00:00)-Water Temperature (C)]]*OO[[#This Row],[25]]</f>
        <v>4.1596482819450002E-5</v>
      </c>
      <c r="AB140" s="10">
        <f>3/24000000*OO[[#This Row],[84 (29JUN1985 09:00:00)-Water Temperature (C)]]*OO[[#This Row],[26]]</f>
        <v>3.9011830510375E-5</v>
      </c>
      <c r="AC140" s="10">
        <f>3/24000000*OO[[#This Row],[85 (29JUN1985 12:00:00)-Water Temperature (C)]]*OO[[#This Row],[27]]</f>
        <v>3.7855491979999995E-5</v>
      </c>
      <c r="AD140" s="10">
        <f>3/24000000*OO[[#This Row],[86 (29JUN1985 15:00:00)-Water Temperature (C)]]*OO[[#This Row],[28]]</f>
        <v>3.9200063816662496E-5</v>
      </c>
      <c r="AE140" s="10">
        <f>3/24000000*OO[[#This Row],[88 (29JUN1985 21:00:00)-Water Temperature (C)]]*OO[[#This Row],[30]]</f>
        <v>3.64878867703175E-5</v>
      </c>
      <c r="AF140" s="10">
        <f>3/24000000*OO[[#This Row],[88 (29JUN1985 21:00:00)-Water Temperature (C)]]*OO[[#This Row],[30]]</f>
        <v>3.64878867703175E-5</v>
      </c>
      <c r="AG140" s="10">
        <f>3/24000000*OO[[#This Row],[89 (30JUN1985 00:00:00)-Water Temperature (C)]]*OO[[#This Row],[31]]</f>
        <v>2.8378915616934998E-5</v>
      </c>
      <c r="AH140" s="10">
        <f>3/24000000*OO[[#This Row],[90 (30JUN1985 03:00:00)-Water Temperature (C)]]*OO[[#This Row],[32]]</f>
        <v>2.0492088827988747E-5</v>
      </c>
      <c r="AI140" s="10">
        <f>3/24000000*OO[[#This Row],[91 (30JUN1985 06:00:00)-Water Temperature (C)]]*OO[[#This Row],[33]]</f>
        <v>1.4414451733154999E-5</v>
      </c>
      <c r="AJ140" s="10">
        <f>3/24000000*OO[[#This Row],[92 (30JUN1985 09:00:00)-Water Temperature (C)]]*OO[[#This Row],[34]]</f>
        <v>1.043735325717E-5</v>
      </c>
      <c r="AK140" s="10">
        <f>3/24000000*OO[[#This Row],[93 (30JUN1985 12:00:00)-Water Temperature (C)]]*OO[[#This Row],[35]]</f>
        <v>8.4765371674999984E-6</v>
      </c>
      <c r="AL140" s="10">
        <f>3/24000000*OO[[#This Row],[94 (30JUN1985 15:00:00)-Water Temperature (C)]]*OO[[#This Row],[36]]</f>
        <v>8.3248590433049999E-6</v>
      </c>
      <c r="AM140" s="10">
        <f>3/24000000*OO[[#This Row],[95 (30JUN1985 18:00:00)-Water Temperature (C)]]*OO[[#This Row],[37]]</f>
        <v>8.7261942237687505E-6</v>
      </c>
      <c r="AN140" s="10">
        <f>3/24000000*OO[[#This Row],[96 (30JUN1985 21:00:00)-Water Temperature (C)]]*OO[[#This Row],[38]]</f>
        <v>8.5226356691999989E-6</v>
      </c>
      <c r="AO140" s="10">
        <f>3/24000000*OO[[#This Row],[97 (01JUL1985 00:00:00)-Water Temperature (C)]]*OO[[#This Row],[39]]</f>
        <v>7.8916016248062491E-6</v>
      </c>
      <c r="AP140" s="10">
        <f>3/24000000*OO[[#This Row],[98 (01JUL1985 03:00:00)-Water Temperature (C)]]*OO[[#This Row],[40]]</f>
        <v>7.19679198862625E-6</v>
      </c>
      <c r="AQ140" s="10">
        <f>3/24000000*OO[[#This Row],[99 (01JUL1985 06:00:00)-Water Temperature (C)]]*OO[[#This Row],[41]]</f>
        <v>6.4977062415637493E-6</v>
      </c>
      <c r="AR140" s="10">
        <f>3/24000000*OO[[#This Row],[100 (01JUL1985 09:00:00)-Water Temperature (C)]]*OO[[#This Row],[42]]</f>
        <v>5.8912657205237493E-6</v>
      </c>
      <c r="AS140" s="10">
        <f>3/24000000*OO[[#This Row],[101 (01JUL1985 12:00:00)-Water Temperature (C)]]*OO[[#This Row],[43]]</f>
        <v>5.4408168820687491E-6</v>
      </c>
      <c r="AT140" s="10">
        <f>3/24000000*OO[[#This Row],[102 (01JUL1985 15:00:00)-Water Temperature (C)]]*OO[[#This Row],[44]]</f>
        <v>5.2529220479999996E-6</v>
      </c>
      <c r="AU140" s="10">
        <f>3/24000000*OO[[#This Row],[103 (01JUL1985 18:00:00)-Water Temperature (C)]]*OO[[#This Row],[45]]</f>
        <v>5.0962303388849997E-6</v>
      </c>
      <c r="AV140" s="10">
        <f>3/24000000*OO[[#This Row],[104 (01JUL1985 21:00:00)-Water Temperature (C)]]*OO[[#This Row],[46]]</f>
        <v>4.8488327208762498E-6</v>
      </c>
      <c r="AW140" s="10">
        <f>3/24000000*OO[[#This Row],[105 (02JUL1985 00:00:00)-Water Temperature (C)]]*OO[[#This Row],[47]]</f>
        <v>4.4750689220154993E-6</v>
      </c>
      <c r="AX140" s="10">
        <f>3/24000000*OO[[#This Row],[106 (02JUL1985 03:00:00)-Water Temperature (C)]]*OO[[#This Row],[48]]</f>
        <v>4.0604992282814992E-6</v>
      </c>
      <c r="AY140" s="10">
        <f>3/24000000*OO[[#This Row],[107 (02JUL1985 06:00:00)-Water Temperature (C)]]*OO[[#This Row],[49]]</f>
        <v>3.6729709927500003E-6</v>
      </c>
      <c r="AZ140" s="10">
        <f>3/24000000*OO[[#This Row],[108 (02JUL1985 09:00:00)-Water Temperature (C)]]*OO[[#This Row],[50]]</f>
        <v>3.488032945336875E-6</v>
      </c>
      <c r="BA140" s="10">
        <f>3/24000000*OO[[#This Row],[109 (02JUL1985 12:00:00)-Water Temperature (C)]]*OO[[#This Row],[51]]</f>
        <v>3.4304260318924999E-6</v>
      </c>
      <c r="BB140" s="10">
        <f>3/24000000*OO[[#This Row],[110 (02JUL1985 15:00:00)-Water Temperature (C)]]*OO[[#This Row],[52]]</f>
        <v>3.4588448559682506E-6</v>
      </c>
      <c r="BC140" s="10">
        <f>3/24000000*OO[[#This Row],[111 (02JUL1985 18:00:00)-Water Temperature (C)]]*OO[[#This Row],[53]]</f>
        <v>3.4750639281840001E-6</v>
      </c>
      <c r="BD140" s="10">
        <f>3/24000000*OO[[#This Row],[112 (02JUL1985 21:00:00)-Water Temperature (C)]]*OO[[#This Row],[54]]</f>
        <v>3.3255747872625003E-6</v>
      </c>
      <c r="BE140" s="10">
        <f>3/24000000*OO[[#This Row],[113 (03JUL1985 00:00:00)-Water Temperature (C)]]*OO[[#This Row],[55]]</f>
        <v>3.0826203730366253E-6</v>
      </c>
      <c r="BF140" s="10">
        <f>3/24000000*OO[[#This Row],[114 (03JUL1985 03:00:00)-Water Temperature (C)]]*OO[[#This Row],[56]]</f>
        <v>2.7968701568549997E-6</v>
      </c>
      <c r="BG140" s="10">
        <f>3/24000000*OO[[#This Row],[115 (03JUL1985 06:00:00)-Water Temperature (C)]]*OO[[#This Row],[57]]</f>
        <v>2.5199246274638753E-6</v>
      </c>
      <c r="BH140" s="10">
        <f>3/24000000*OO[[#This Row],[116 (03JUL1985 09:00:00)-Water Temperature (C)]]*OO[[#This Row],[58]]</f>
        <v>2.4080253190948754E-6</v>
      </c>
      <c r="BI140" s="10">
        <f>3/24000000*OO[[#This Row],[117 (03JUL1985 12:00:00)-Water Temperature (C)]]*OO[[#This Row],[59]]</f>
        <v>2.5764861264194999E-6</v>
      </c>
      <c r="BJ140" s="10">
        <f>3/24000000*OO[[#This Row],[118 (03JUL1985 15:00:00)-Water Temperature (C)]]*OO[[#This Row],[60]]</f>
        <v>2.9249366392349997E-6</v>
      </c>
      <c r="BK140" s="10">
        <f>3/24000000*OO[[#This Row],[119 (03JUL1985 18:00:00)-Water Temperature (C)]]*OO[[#This Row],[61]]</f>
        <v>3.1378743711299996E-6</v>
      </c>
      <c r="BL140" s="10">
        <f>3/24000000*OO[[#This Row],[120 (03JUL1985 21:00:00)-Water Temperature (C)]]*OO[[#This Row],[62]]</f>
        <v>3.106846542869E-6</v>
      </c>
      <c r="BM140" s="10">
        <f>3/24000000*OO[[#This Row],[121 (04JUL1985 00:00:00)-Water Temperature (C)]]*OO[[#This Row],[63]]</f>
        <v>2.9357124375064997E-6</v>
      </c>
      <c r="BN140" s="10">
        <f>3/24000000*OO[[#This Row],[122 (04JUL1985 03:00:00)-Water Temperature (C)]]*OO[[#This Row],[64]]</f>
        <v>2.6939843429287501E-6</v>
      </c>
      <c r="BO140" s="10">
        <f>3/24000000*OO[[#This Row],[123 (04JUL1985 06:00:00)-Water Temperature (C)]]*OO[[#This Row],[65]]</f>
        <v>2.4027950252490003E-6</v>
      </c>
      <c r="BP140" s="10">
        <f>3/24000000*OO[[#This Row],[124 (04JUL1985 09:00:00)-Water Temperature (C)]]*OO[[#This Row],[66]]</f>
        <v>2.1995653720803748E-6</v>
      </c>
      <c r="BQ140" s="10">
        <f>3/24000000*OO[[#This Row],[125 (04JUL1985 12:00:00)-Water Temperature (C)]]*OO[[#This Row],[67]]</f>
        <v>2.0996044550022497E-6</v>
      </c>
      <c r="BR140" s="10">
        <f>3/24000000*OO[[#This Row],[126 (04JUL1985 15:00:00)-Water Temperature (C)]]*OO[[#This Row],[68]]</f>
        <v>2.0334868363467501E-6</v>
      </c>
      <c r="BS140" s="10">
        <f>3/24000000*OO[[#This Row],[127 (04JUL1985 18:00:00)-Water Temperature (C)]]*OO[[#This Row],[69]]</f>
        <v>1.9613318228405E-6</v>
      </c>
      <c r="BT140" s="10">
        <f>3/24000000*OO[[#This Row],[128 (04JUL1985 21:00:00)-Water Temperature (C)]]*OO[[#This Row],[70]]</f>
        <v>1.8895374036287497E-6</v>
      </c>
      <c r="BU140" s="10">
        <f>3/24000000*OO[[#This Row],[129 (05JUL1985 00:00:00)-Water Temperature (C)]]*OO[[#This Row],[71]]</f>
        <v>1.7834498097324998E-6</v>
      </c>
      <c r="BV140" s="10">
        <f>3/24000000*OO[[#This Row],[130 (05JUL1985 03:00:00)-Water Temperature (C)]]*OO[[#This Row],[72]]</f>
        <v>1.6407740854422502E-6</v>
      </c>
      <c r="BW140" s="10">
        <f>3/24000000*OO[[#This Row],[131 (05JUL1985 06:00:00)-Water Temperature (C)]]*OO[[#This Row],[73]]</f>
        <v>1.4864463927212496E-6</v>
      </c>
      <c r="BX140" s="10">
        <f>3/24000000*OO[[#This Row],[132 (05JUL1985 09:00:00)-Water Temperature (C)]]*OO[[#This Row],[74]]</f>
        <v>1.3948294942503749E-6</v>
      </c>
      <c r="BY140" s="10">
        <f>3/24000000*OO[[#This Row],[133 (05JUL1985 12:00:00)-Water Temperature (C)]]*OO[[#This Row],[75]]</f>
        <v>1.4208872632751249E-6</v>
      </c>
      <c r="BZ140" s="10">
        <f>3/24000000*OO[[#This Row],[134 (05JUL1985 15:00:00)-Water Temperature (C)]]*OO[[#This Row],[76]]</f>
        <v>1.5442285593399998E-6</v>
      </c>
      <c r="CA140" s="10">
        <f>3/24000000*OO[[#This Row],[135 (05JUL1985 18:00:00)-Water Temperature (C)]]*OO[[#This Row],[77]]</f>
        <v>1.6270885034259999E-6</v>
      </c>
      <c r="CB140" s="10">
        <f>3/24000000*OO[[#This Row],[136 (05JUL1985 21:00:00)-Water Temperature (C)]]*OO[[#This Row],[78]]</f>
        <v>1.5838328433167499E-6</v>
      </c>
      <c r="CC140" s="10">
        <f>3/24000000*OO[[#This Row],[137 (06JUL1985 00:00:00)-Water Temperature (C)]]*OO[[#This Row],[79]]</f>
        <v>1.4794907131514997E-6</v>
      </c>
      <c r="CD140" s="10">
        <f>3/24000000*OO[[#This Row],[138 (06JUL1985 03:00:00)-Water Temperature (C)]]*OO[[#This Row],[80]]</f>
        <v>1.3605148738203749E-6</v>
      </c>
      <c r="CE140" s="10">
        <f>3/24000000*OO[[#This Row],[139 (06JUL1985 06:00:00)-Water Temperature (C)]]*OO[[#This Row],[81]]</f>
        <v>1.208989060173E-6</v>
      </c>
      <c r="CF140" s="10">
        <f>3/24000000*OO[[#This Row],[140 (06JUL1985 09:00:00)-Water Temperature (C)]]*OO[[#This Row],[82]]</f>
        <v>1.0844339758455001E-6</v>
      </c>
      <c r="CG140" s="10">
        <f>3/24000000*OO[[#This Row],[141 (06JUL1985 12:00:00)-Water Temperature (C)]]*OO[[#This Row],[83]]</f>
        <v>1.0619314018162499E-6</v>
      </c>
      <c r="CH140" s="10">
        <f>3/24000000*OO[[#This Row],[142 (06JUL1985 15:00:00)-Water Temperature (C)]]*OO[[#This Row],[84]]</f>
        <v>1.1064975461970001E-6</v>
      </c>
      <c r="CI140" s="10">
        <f>3/24000000*OO[[#This Row],[143 (06JUL1985 18:00:00)-Water Temperature (C)]]*OO[[#This Row],[85]]</f>
        <v>1.1537149402132499E-6</v>
      </c>
      <c r="CJ140" s="10">
        <f>3/24000000*OO[[#This Row],[144 (06JUL1985 21:00:00)-Water Temperature (C)]]*OO[[#This Row],[86]]</f>
        <v>1.1540109353024999E-6</v>
      </c>
      <c r="CK140" s="10">
        <f>3/24000000*OO[[#This Row],[145 (07JUL1985 00:00:00)-Water Temperature (C)]]*OO[[#This Row],[87]]</f>
        <v>1.0974834931455E-6</v>
      </c>
      <c r="CL140" s="10">
        <f>3/24000000*OO[[#This Row],[146 (07JUL1985 03:00:00)-Water Temperature (C)]]*OO[[#This Row],[88]]</f>
        <v>1.0187278042988749E-6</v>
      </c>
      <c r="CM140" s="10">
        <f>3/24000000*OO[[#This Row],[147 (07JUL1985 06:00:00)-Water Temperature (C)]]*OO[[#This Row],[89]]</f>
        <v>9.3212819229849973E-7</v>
      </c>
      <c r="CN140" s="10">
        <f>3/24000000*OO[[#This Row],[148 (07JUL1985 09:00:00)-Water Temperature (C)]]*OO[[#This Row],[90]]</f>
        <v>8.6367136875299989E-7</v>
      </c>
      <c r="CO140" s="10">
        <f>3/24000000*OO[[#This Row],[149 (07JUL1985 12:00:00)-Water Temperature (C)]]*OO[[#This Row],[91]]</f>
        <v>8.0149989271137501E-7</v>
      </c>
      <c r="CP140" s="10">
        <f>3/24000000*OO[[#This Row],[150 (07JUL1985 15:00:00)-Water Temperature (C)]]*OO[[#This Row],[92]]</f>
        <v>7.7523062529749992E-7</v>
      </c>
      <c r="CQ140" s="10">
        <f>3/24000000*OO[[#This Row],[151 (07JUL1985 18:00:00)-Water Temperature (C)]]*OO[[#This Row],[93]]</f>
        <v>7.9741295649899999E-7</v>
      </c>
      <c r="CR140" s="10">
        <f>3/24000000*OO[[#This Row],[152 (07JUL1985 21:00:00)-Water Temperature (C)]]*OO[[#This Row],[94]]</f>
        <v>8.0358602563949997E-7</v>
      </c>
      <c r="CS140" s="10">
        <f>3/24000000*OO[[#This Row],[153 (08JUL1985 00:00:00)-Water Temperature (C)]]*OO[[#This Row],[95]]</f>
        <v>7.5349386912000007E-7</v>
      </c>
      <c r="CT140" s="10">
        <f>3/24000000*OO[[#This Row],[154 (08JUL1985 03:00:00)-Water Temperature (C)]]*OO[[#This Row],[96]]</f>
        <v>6.911991014004998E-7</v>
      </c>
      <c r="CU140" s="10">
        <f>3/24000000*OO[[#This Row],[155 (08JUL1985 06:00:00)-Water Temperature (C)]]*OO[[#This Row],[97]]</f>
        <v>6.3234452018374992E-7</v>
      </c>
      <c r="CV140" s="10">
        <f>3/24000000*OO[[#This Row],[156 (08JUL1985 09:00:00)-Water Temperature (C)]]*OO[[#This Row],[98]]</f>
        <v>5.9457999891712499E-7</v>
      </c>
      <c r="CW140" s="10">
        <f>3/24000000*OO[[#This Row],[157 (08JUL1985 12:00:00)-Water Temperature (C)]]*OO[[#This Row],[99]]</f>
        <v>5.6112303787924999E-7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4.591773611327388E-40</v>
      </c>
      <c r="G141" s="10">
        <f>3/24*OO[[#This Row],[63 (26JUN1985 18:00:00)-Water Temperature (C)]]*OO[[#This Row],[5]]/SUM(OO[5])</f>
        <v>2.1103860959544505E-29</v>
      </c>
      <c r="H141" s="10">
        <f>3/24*OO[[#This Row],[64 (26JUN1985 21:00:00)-Water Temperature (C)]]*OO[[#This Row],[6]]/SUM(OO[6])</f>
        <v>2.6465275013003747E-19</v>
      </c>
      <c r="I141" s="10">
        <f>3/24*OO[[#This Row],[65 (27JUN1985 00:00:00)-Water Temperature (C)]]*OO[[#This Row],[7]]/SUM(OO[7])</f>
        <v>1.5226965256307721E-10</v>
      </c>
      <c r="J141" s="10">
        <f>3/24*OO[[#This Row],[66 (27JUN1985 03:00:00)-Water Temperature (C)]]*OO[[#This Row],[8]]/SUM(OO[8])</f>
        <v>1.1014769785723227E-6</v>
      </c>
      <c r="K141" s="10">
        <f>3/24*OO[[#This Row],[67 (27JUN1985 06:00:00)-Water Temperature (C)]]*OO[[#This Row],[9]]/SUM(OO[9])</f>
        <v>1.7785420621358873E-4</v>
      </c>
      <c r="L141" s="10">
        <f>3/24*OO[[#This Row],[68 (27JUN1985 09:00:00)-Water Temperature (C)]]*OO[[#This Row],[10]]/SUM(OO[10])</f>
        <v>4.1905870713214713E-3</v>
      </c>
      <c r="M141" s="10">
        <f>3/24*OO[[#This Row],[69 (27JUN1985 12:00:00)-Water Temperature (C)]]*OO[[#This Row],[11]]/SUM(OO[11])</f>
        <v>2.8185940206618309E-2</v>
      </c>
      <c r="N141" s="10">
        <f>3/24*OO[[#This Row],[70 (27JUN1985 15:00:00)-Water Temperature (C)]]*OO[[#This Row],[12]]/SUM(OO[12])</f>
        <v>7.6396856897795629E-2</v>
      </c>
      <c r="O141" s="10">
        <f>3/24*OO[[#This Row],[71 (27JUN1985 18:00:00)-Water Temperature (C)]]*OO[[#This Row],[13]]/SUM(OO[13])</f>
        <v>9.9652032306357372E-2</v>
      </c>
      <c r="P141" s="10">
        <f>3/24*OO[[#This Row],[72 (27JUN1985 21:00:00)-Water Temperature (C)]]*OO[[#This Row],[14]]/SUM(OO[14])</f>
        <v>6.9941593664623727E-2</v>
      </c>
      <c r="Q141" s="10">
        <f>3/24*OO[[#This Row],[73 (28JUN1985 00:00:00)-Water Temperature (C)]]*OO[[#This Row],[15]]/SUM(OO[15])</f>
        <v>3.0227448581761691E-2</v>
      </c>
      <c r="R141" s="10">
        <f>3/24*OO[[#This Row],[74 (28JUN1985 03:00:00)-Water Temperature (C)]]*OO[[#This Row],[16]]/SUM(OO[16])</f>
        <v>9.2598572952489987E-3</v>
      </c>
      <c r="S141" s="10">
        <f>3/24*OO[[#This Row],[75 (28JUN1985 06:00:00)-Water Temperature (C)]]*OO[[#This Row],[17]]/SUM(OO[17])</f>
        <v>2.2655415531456025E-3</v>
      </c>
      <c r="T141" s="10">
        <f>3/24*OO[[#This Row],[76 (28JUN1985 09:00:00)-Water Temperature (C)]]*OO[[#This Row],[18]]/SUM(OO[18])</f>
        <v>5.1299832238827132E-4</v>
      </c>
      <c r="U141" s="10">
        <f>3/24*OO[[#This Row],[77 (28JUN1985 12:00:00)-Water Temperature (C)]]*OO[[#This Row],[19]]/SUM(OO[19])</f>
        <v>1.2413550029444096E-4</v>
      </c>
      <c r="V141" s="10">
        <f>3/24000000*OO[[#This Row],[78 (28JUN1985 15:00:00)-Water Temperature (C)]]*OO[[#This Row],[20]]</f>
        <v>4.2743497537124998E-5</v>
      </c>
      <c r="W141" s="10">
        <f>3/24000000*OO[[#This Row],[79 (28JUN1985 18:00:00)-Water Temperature (C)]]*OO[[#This Row],[21]]</f>
        <v>2.8389368283400001E-5</v>
      </c>
      <c r="X141" s="10">
        <f>3/24000000*OO[[#This Row],[80 (28JUN1985 21:00:00)-Water Temperature (C)]]*OO[[#This Row],[22]]</f>
        <v>2.9400077857634998E-5</v>
      </c>
      <c r="Y141" s="10">
        <f>3/24000000*OO[[#This Row],[81 (29JUN1985 00:00:00)-Water Temperature (C)]]*OO[[#This Row],[23]]</f>
        <v>3.2631749763299995E-5</v>
      </c>
      <c r="Z141" s="10">
        <f>3/24000000*OO[[#This Row],[82 (29JUN1985 03:00:00)-Water Temperature (C)]]*OO[[#This Row],[24]]</f>
        <v>3.3697165503049998E-5</v>
      </c>
      <c r="AA141" s="10">
        <f>3/24000000*OO[[#This Row],[83 (29JUN1985 06:00:00)-Water Temperature (C)]]*OO[[#This Row],[25]]</f>
        <v>3.2328905229562505E-5</v>
      </c>
      <c r="AB141" s="10">
        <f>3/24000000*OO[[#This Row],[84 (29JUN1985 09:00:00)-Water Temperature (C)]]*OO[[#This Row],[26]]</f>
        <v>3.0457095486375002E-5</v>
      </c>
      <c r="AC141" s="10">
        <f>3/24000000*OO[[#This Row],[85 (29JUN1985 12:00:00)-Water Temperature (C)]]*OO[[#This Row],[27]]</f>
        <v>2.9560888928366248E-5</v>
      </c>
      <c r="AD141" s="10">
        <f>3/24000000*OO[[#This Row],[86 (29JUN1985 15:00:00)-Water Temperature (C)]]*OO[[#This Row],[28]]</f>
        <v>3.0591506646714998E-5</v>
      </c>
      <c r="AE141" s="10">
        <f>3/24000000*OO[[#This Row],[88 (29JUN1985 21:00:00)-Water Temperature (C)]]*OO[[#This Row],[30]]</f>
        <v>2.8543759838247498E-5</v>
      </c>
      <c r="AF141" s="10">
        <f>3/24000000*OO[[#This Row],[88 (29JUN1985 21:00:00)-Water Temperature (C)]]*OO[[#This Row],[30]]</f>
        <v>2.8543759838247498E-5</v>
      </c>
      <c r="AG141" s="10">
        <f>3/24000000*OO[[#This Row],[89 (30JUN1985 00:00:00)-Water Temperature (C)]]*OO[[#This Row],[31]]</f>
        <v>2.2376435484819999E-5</v>
      </c>
      <c r="AH141" s="10">
        <f>3/24000000*OO[[#This Row],[90 (30JUN1985 03:00:00)-Water Temperature (C)]]*OO[[#This Row],[32]]</f>
        <v>1.6226918184933752E-5</v>
      </c>
      <c r="AI141" s="10">
        <f>3/24000000*OO[[#This Row],[91 (30JUN1985 06:00:00)-Water Temperature (C)]]*OO[[#This Row],[33]]</f>
        <v>1.1434036170624998E-5</v>
      </c>
      <c r="AJ141" s="10">
        <f>3/24000000*OO[[#This Row],[92 (30JUN1985 09:00:00)-Water Temperature (C)]]*OO[[#This Row],[34]]</f>
        <v>8.2632143429062495E-6</v>
      </c>
      <c r="AK141" s="10">
        <f>3/24000000*OO[[#This Row],[93 (30JUN1985 12:00:00)-Water Temperature (C)]]*OO[[#This Row],[35]]</f>
        <v>6.6601030842674995E-6</v>
      </c>
      <c r="AL141" s="10">
        <f>3/24000000*OO[[#This Row],[94 (30JUN1985 15:00:00)-Water Temperature (C)]]*OO[[#This Row],[36]]</f>
        <v>6.4685068819200013E-6</v>
      </c>
      <c r="AM141" s="10">
        <f>3/24000000*OO[[#This Row],[95 (30JUN1985 18:00:00)-Water Temperature (C)]]*OO[[#This Row],[37]]</f>
        <v>6.7463763508124997E-6</v>
      </c>
      <c r="AN141" s="10">
        <f>3/24000000*OO[[#This Row],[96 (30JUN1985 21:00:00)-Water Temperature (C)]]*OO[[#This Row],[38]]</f>
        <v>6.5774878180499993E-6</v>
      </c>
      <c r="AO141" s="10">
        <f>3/24000000*OO[[#This Row],[97 (01JUL1985 00:00:00)-Water Temperature (C)]]*OO[[#This Row],[39]]</f>
        <v>6.1037090956799991E-6</v>
      </c>
      <c r="AP141" s="10">
        <f>3/24000000*OO[[#This Row],[98 (01JUL1985 03:00:00)-Water Temperature (C)]]*OO[[#This Row],[40]]</f>
        <v>5.5705738453749988E-6</v>
      </c>
      <c r="AQ141" s="10">
        <f>3/24000000*OO[[#This Row],[99 (01JUL1985 06:00:00)-Water Temperature (C)]]*OO[[#This Row],[41]]</f>
        <v>5.0440383279599993E-6</v>
      </c>
      <c r="AR141" s="10">
        <f>3/24000000*OO[[#This Row],[100 (01JUL1985 09:00:00)-Water Temperature (C)]]*OO[[#This Row],[42]]</f>
        <v>4.5868371181407498E-6</v>
      </c>
      <c r="AS141" s="10">
        <f>3/24000000*OO[[#This Row],[101 (01JUL1985 12:00:00)-Water Temperature (C)]]*OO[[#This Row],[43]]</f>
        <v>4.2323159135790001E-6</v>
      </c>
      <c r="AT141" s="10">
        <f>3/24000000*OO[[#This Row],[102 (01JUL1985 15:00:00)-Water Temperature (C)]]*OO[[#This Row],[44]]</f>
        <v>4.0701844666904993E-6</v>
      </c>
      <c r="AU141" s="10">
        <f>3/24000000*OO[[#This Row],[103 (01JUL1985 18:00:00)-Water Temperature (C)]]*OO[[#This Row],[45]]</f>
        <v>3.9391514733859996E-6</v>
      </c>
      <c r="AV141" s="10">
        <f>3/24000000*OO[[#This Row],[104 (01JUL1985 21:00:00)-Water Temperature (C)]]*OO[[#This Row],[46]]</f>
        <v>3.7460408080533745E-6</v>
      </c>
      <c r="AW141" s="10">
        <f>3/24000000*OO[[#This Row],[105 (02JUL1985 00:00:00)-Water Temperature (C)]]*OO[[#This Row],[47]]</f>
        <v>3.461607686709375E-6</v>
      </c>
      <c r="AX141" s="10">
        <f>3/24000000*OO[[#This Row],[106 (02JUL1985 03:00:00)-Water Temperature (C)]]*OO[[#This Row],[48]]</f>
        <v>3.1445139145297496E-6</v>
      </c>
      <c r="AY141" s="10">
        <f>3/24000000*OO[[#This Row],[107 (02JUL1985 06:00:00)-Water Temperature (C)]]*OO[[#This Row],[49]]</f>
        <v>2.8485041353320003E-6</v>
      </c>
      <c r="AZ141" s="10">
        <f>3/24000000*OO[[#This Row],[108 (02JUL1985 09:00:00)-Water Temperature (C)]]*OO[[#This Row],[50]]</f>
        <v>2.7092888933474998E-6</v>
      </c>
      <c r="BA141" s="10">
        <f>3/24000000*OO[[#This Row],[109 (02JUL1985 12:00:00)-Water Temperature (C)]]*OO[[#This Row],[51]]</f>
        <v>2.6612370908068748E-6</v>
      </c>
      <c r="BB141" s="10">
        <f>3/24000000*OO[[#This Row],[110 (02JUL1985 15:00:00)-Water Temperature (C)]]*OO[[#This Row],[52]]</f>
        <v>2.6837736904199997E-6</v>
      </c>
      <c r="BC141" s="10">
        <f>3/24000000*OO[[#This Row],[111 (02JUL1985 18:00:00)-Water Temperature (C)]]*OO[[#This Row],[53]]</f>
        <v>2.6874815786279999E-6</v>
      </c>
      <c r="BD141" s="10">
        <f>3/24000000*OO[[#This Row],[112 (02JUL1985 21:00:00)-Water Temperature (C)]]*OO[[#This Row],[54]]</f>
        <v>2.5690066920577495E-6</v>
      </c>
      <c r="BE141" s="10">
        <f>3/24000000*OO[[#This Row],[113 (03JUL1985 00:00:00)-Water Temperature (C)]]*OO[[#This Row],[55]]</f>
        <v>2.3847126662879999E-6</v>
      </c>
      <c r="BF141" s="10">
        <f>3/24000000*OO[[#This Row],[114 (03JUL1985 03:00:00)-Water Temperature (C)]]*OO[[#This Row],[56]]</f>
        <v>2.1670635706877498E-6</v>
      </c>
      <c r="BG141" s="10">
        <f>3/24000000*OO[[#This Row],[115 (03JUL1985 06:00:00)-Water Temperature (C)]]*OO[[#This Row],[57]]</f>
        <v>1.9567735212104996E-6</v>
      </c>
      <c r="BH141" s="10">
        <f>3/24000000*OO[[#This Row],[116 (03JUL1985 09:00:00)-Water Temperature (C)]]*OO[[#This Row],[58]]</f>
        <v>1.8717565254585E-6</v>
      </c>
      <c r="BI141" s="10">
        <f>3/24000000*OO[[#This Row],[117 (03JUL1985 12:00:00)-Water Temperature (C)]]*OO[[#This Row],[59]]</f>
        <v>1.9952050954051252E-6</v>
      </c>
      <c r="BJ141" s="10">
        <f>3/24000000*OO[[#This Row],[118 (03JUL1985 15:00:00)-Water Temperature (C)]]*OO[[#This Row],[60]]</f>
        <v>2.2565309671283752E-6</v>
      </c>
      <c r="BK141" s="10">
        <f>3/24000000*OO[[#This Row],[119 (03JUL1985 18:00:00)-Water Temperature (C)]]*OO[[#This Row],[61]]</f>
        <v>2.4169043764254997E-6</v>
      </c>
      <c r="BL141" s="10">
        <f>3/24000000*OO[[#This Row],[120 (03JUL1985 21:00:00)-Water Temperature (C)]]*OO[[#This Row],[62]]</f>
        <v>2.3942017745223747E-6</v>
      </c>
      <c r="BM141" s="10">
        <f>3/24000000*OO[[#This Row],[121 (04JUL1985 00:00:00)-Water Temperature (C)]]*OO[[#This Row],[63]]</f>
        <v>2.2669862201299997E-6</v>
      </c>
      <c r="BN141" s="10">
        <f>3/24000000*OO[[#This Row],[122 (04JUL1985 03:00:00)-Water Temperature (C)]]*OO[[#This Row],[64]]</f>
        <v>2.0856998308629997E-6</v>
      </c>
      <c r="BO141" s="10">
        <f>3/24000000*OO[[#This Row],[123 (04JUL1985 06:00:00)-Water Temperature (C)]]*OO[[#This Row],[65]]</f>
        <v>1.8663503181537501E-6</v>
      </c>
      <c r="BP141" s="10">
        <f>3/24000000*OO[[#This Row],[124 (04JUL1985 09:00:00)-Water Temperature (C)]]*OO[[#This Row],[66]]</f>
        <v>1.7095560218760001E-6</v>
      </c>
      <c r="BQ141" s="10">
        <f>3/24000000*OO[[#This Row],[125 (04JUL1985 12:00:00)-Water Temperature (C)]]*OO[[#This Row],[67]]</f>
        <v>1.623261806061875E-6</v>
      </c>
      <c r="BR141" s="10">
        <f>3/24000000*OO[[#This Row],[126 (04JUL1985 15:00:00)-Water Temperature (C)]]*OO[[#This Row],[68]]</f>
        <v>1.5700415657657501E-6</v>
      </c>
      <c r="BS141" s="10">
        <f>3/24000000*OO[[#This Row],[127 (04JUL1985 18:00:00)-Water Temperature (C)]]*OO[[#This Row],[69]]</f>
        <v>1.512452108015625E-6</v>
      </c>
      <c r="BT141" s="10">
        <f>3/24000000*OO[[#This Row],[128 (04JUL1985 21:00:00)-Water Temperature (C)]]*OO[[#This Row],[70]]</f>
        <v>1.4569540305337501E-6</v>
      </c>
      <c r="BU141" s="10">
        <f>3/24000000*OO[[#This Row],[129 (05JUL1985 00:00:00)-Water Temperature (C)]]*OO[[#This Row],[71]]</f>
        <v>1.37784577592525E-6</v>
      </c>
      <c r="BV141" s="10">
        <f>3/24000000*OO[[#This Row],[130 (05JUL1985 03:00:00)-Water Temperature (C)]]*OO[[#This Row],[72]]</f>
        <v>1.2701756869065E-6</v>
      </c>
      <c r="BW141" s="10">
        <f>3/24000000*OO[[#This Row],[131 (05JUL1985 06:00:00)-Water Temperature (C)]]*OO[[#This Row],[73]]</f>
        <v>1.1523719693835001E-6</v>
      </c>
      <c r="BX141" s="10">
        <f>3/24000000*OO[[#This Row],[132 (05JUL1985 09:00:00)-Water Temperature (C)]]*OO[[#This Row],[74]]</f>
        <v>1.0845064939574999E-6</v>
      </c>
      <c r="BY141" s="10">
        <f>3/24000000*OO[[#This Row],[133 (05JUL1985 12:00:00)-Water Temperature (C)]]*OO[[#This Row],[75]]</f>
        <v>1.1059352670905002E-6</v>
      </c>
      <c r="BZ141" s="10">
        <f>3/24000000*OO[[#This Row],[134 (05JUL1985 15:00:00)-Water Temperature (C)]]*OO[[#This Row],[76]]</f>
        <v>1.198427561665375E-6</v>
      </c>
      <c r="CA141" s="10">
        <f>3/24000000*OO[[#This Row],[135 (05JUL1985 18:00:00)-Water Temperature (C)]]*OO[[#This Row],[77]]</f>
        <v>1.2570403448959999E-6</v>
      </c>
      <c r="CB141" s="10">
        <f>3/24000000*OO[[#This Row],[136 (05JUL1985 21:00:00)-Water Temperature (C)]]*OO[[#This Row],[78]]</f>
        <v>1.2215164174729999E-6</v>
      </c>
      <c r="CC141" s="10">
        <f>3/24000000*OO[[#This Row],[137 (06JUL1985 00:00:00)-Water Temperature (C)]]*OO[[#This Row],[79]]</f>
        <v>1.1426531030369998E-6</v>
      </c>
      <c r="CD141" s="10">
        <f>3/24000000*OO[[#This Row],[138 (06JUL1985 03:00:00)-Water Temperature (C)]]*OO[[#This Row],[80]]</f>
        <v>1.0532058176805001E-6</v>
      </c>
      <c r="CE141" s="10">
        <f>3/24000000*OO[[#This Row],[139 (06JUL1985 06:00:00)-Water Temperature (C)]]*OO[[#This Row],[81]]</f>
        <v>9.3947133589399992E-7</v>
      </c>
      <c r="CF141" s="10">
        <f>3/24000000*OO[[#This Row],[140 (06JUL1985 09:00:00)-Water Temperature (C)]]*OO[[#This Row],[82]]</f>
        <v>8.4276633845299997E-7</v>
      </c>
      <c r="CG141" s="10">
        <f>3/24000000*OO[[#This Row],[141 (06JUL1985 12:00:00)-Water Temperature (C)]]*OO[[#This Row],[83]]</f>
        <v>8.1997738498912505E-7</v>
      </c>
      <c r="CH141" s="10">
        <f>3/24000000*OO[[#This Row],[142 (06JUL1985 15:00:00)-Water Temperature (C)]]*OO[[#This Row],[84]]</f>
        <v>8.4970663580399999E-7</v>
      </c>
      <c r="CI141" s="10">
        <f>3/24000000*OO[[#This Row],[143 (06JUL1985 18:00:00)-Water Temperature (C)]]*OO[[#This Row],[85]]</f>
        <v>8.8759644146662504E-7</v>
      </c>
      <c r="CJ141" s="10">
        <f>3/24000000*OO[[#This Row],[144 (06JUL1985 21:00:00)-Water Temperature (C)]]*OO[[#This Row],[86]]</f>
        <v>8.8801217876249983E-7</v>
      </c>
      <c r="CK141" s="10">
        <f>3/24000000*OO[[#This Row],[145 (07JUL1985 00:00:00)-Water Temperature (C)]]*OO[[#This Row],[87]]</f>
        <v>8.4671820042224998E-7</v>
      </c>
      <c r="CL141" s="10">
        <f>3/24000000*OO[[#This Row],[146 (07JUL1985 03:00:00)-Water Temperature (C)]]*OO[[#This Row],[88]]</f>
        <v>7.8758419130099985E-7</v>
      </c>
      <c r="CM141" s="10">
        <f>3/24000000*OO[[#This Row],[147 (07JUL1985 06:00:00)-Water Temperature (C)]]*OO[[#This Row],[89]]</f>
        <v>7.2233273464324995E-7</v>
      </c>
      <c r="CN141" s="10">
        <f>3/24000000*OO[[#This Row],[148 (07JUL1985 09:00:00)-Water Temperature (C)]]*OO[[#This Row],[90]]</f>
        <v>6.7114366948125006E-7</v>
      </c>
      <c r="CO141" s="10">
        <f>3/24000000*OO[[#This Row],[149 (07JUL1985 12:00:00)-Water Temperature (C)]]*OO[[#This Row],[91]]</f>
        <v>6.2416406887874987E-7</v>
      </c>
      <c r="CP141" s="10">
        <f>3/24000000*OO[[#This Row],[150 (07JUL1985 15:00:00)-Water Temperature (C)]]*OO[[#This Row],[92]]</f>
        <v>6.0242659881324996E-7</v>
      </c>
      <c r="CQ141" s="10">
        <f>3/24000000*OO[[#This Row],[151 (07JUL1985 18:00:00)-Water Temperature (C)]]*OO[[#This Row],[93]]</f>
        <v>6.1734742725337497E-7</v>
      </c>
      <c r="CR141" s="10">
        <f>3/24000000*OO[[#This Row],[152 (07JUL1985 21:00:00)-Water Temperature (C)]]*OO[[#This Row],[94]]</f>
        <v>6.1960238441075003E-7</v>
      </c>
      <c r="CS141" s="10">
        <f>3/24000000*OO[[#This Row],[153 (08JUL1985 00:00:00)-Water Temperature (C)]]*OO[[#This Row],[95]]</f>
        <v>5.8211370518400008E-7</v>
      </c>
      <c r="CT141" s="10">
        <f>3/24000000*OO[[#This Row],[154 (08JUL1985 03:00:00)-Water Temperature (C)]]*OO[[#This Row],[96]]</f>
        <v>5.3448009562449995E-7</v>
      </c>
      <c r="CU141" s="10">
        <f>3/24000000*OO[[#This Row],[155 (08JUL1985 06:00:00)-Water Temperature (C)]]*OO[[#This Row],[97]]</f>
        <v>4.8990751064412503E-7</v>
      </c>
      <c r="CV141" s="10">
        <f>3/24000000*OO[[#This Row],[156 (08JUL1985 09:00:00)-Water Temperature (C)]]*OO[[#This Row],[98]]</f>
        <v>4.6176891317049996E-7</v>
      </c>
      <c r="CW141" s="10">
        <f>3/24000000*OO[[#This Row],[157 (08JUL1985 12:00:00)-Water Temperature (C)]]*OO[[#This Row],[99]]</f>
        <v>4.3428019857474994E-7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4.7978550199167995E-41</v>
      </c>
      <c r="G142" s="10">
        <f>3/24*OO[[#This Row],[63 (26JUN1985 18:00:00)-Water Temperature (C)]]*OO[[#This Row],[5]]/SUM(OO[5])</f>
        <v>2.8161856575357218E-30</v>
      </c>
      <c r="H142" s="10">
        <f>3/24*OO[[#This Row],[64 (26JUN1985 21:00:00)-Water Temperature (C)]]*OO[[#This Row],[6]]/SUM(OO[6])</f>
        <v>3.996953301353091E-20</v>
      </c>
      <c r="I142" s="10">
        <f>3/24*OO[[#This Row],[65 (27JUN1985 00:00:00)-Water Temperature (C)]]*OO[[#This Row],[7]]/SUM(OO[7])</f>
        <v>5.0950849914544167E-11</v>
      </c>
      <c r="J142" s="10">
        <f>3/24*OO[[#This Row],[66 (27JUN1985 03:00:00)-Water Temperature (C)]]*OO[[#This Row],[8]]/SUM(OO[8])</f>
        <v>5.6095892881672621E-7</v>
      </c>
      <c r="K142" s="10">
        <f>3/24*OO[[#This Row],[67 (27JUN1985 06:00:00)-Water Temperature (C)]]*OO[[#This Row],[9]]/SUM(OO[9])</f>
        <v>1.0805318496347138E-4</v>
      </c>
      <c r="L142" s="10">
        <f>3/24*OO[[#This Row],[68 (27JUN1985 09:00:00)-Water Temperature (C)]]*OO[[#This Row],[10]]/SUM(OO[10])</f>
        <v>2.8673175124585542E-3</v>
      </c>
      <c r="M142" s="10">
        <f>3/24*OO[[#This Row],[69 (27JUN1985 12:00:00)-Water Temperature (C)]]*OO[[#This Row],[11]]/SUM(OO[11])</f>
        <v>2.1020866224981012E-2</v>
      </c>
      <c r="N142" s="10">
        <f>3/24*OO[[#This Row],[70 (27JUN1985 15:00:00)-Water Temperature (C)]]*OO[[#This Row],[12]]/SUM(OO[12])</f>
        <v>6.0963472101704781E-2</v>
      </c>
      <c r="O142" s="10">
        <f>3/24*OO[[#This Row],[71 (27JUN1985 18:00:00)-Water Temperature (C)]]*OO[[#This Row],[13]]/SUM(OO[13])</f>
        <v>8.3966550984702334E-2</v>
      </c>
      <c r="P142" s="10">
        <f>3/24*OO[[#This Row],[72 (27JUN1985 21:00:00)-Water Temperature (C)]]*OO[[#This Row],[14]]/SUM(OO[14])</f>
        <v>6.1679590982160575E-2</v>
      </c>
      <c r="Q142" s="10">
        <f>3/24*OO[[#This Row],[73 (28JUN1985 00:00:00)-Water Temperature (C)]]*OO[[#This Row],[15]]/SUM(OO[15])</f>
        <v>2.7727385234531533E-2</v>
      </c>
      <c r="R142" s="10">
        <f>3/24*OO[[#This Row],[74 (28JUN1985 03:00:00)-Water Temperature (C)]]*OO[[#This Row],[16]]/SUM(OO[16])</f>
        <v>8.7461094427263176E-3</v>
      </c>
      <c r="S142" s="10">
        <f>3/24*OO[[#This Row],[75 (28JUN1985 06:00:00)-Water Temperature (C)]]*OO[[#This Row],[17]]/SUM(OO[17])</f>
        <v>2.18267437314158E-3</v>
      </c>
      <c r="T142" s="10">
        <f>3/24*OO[[#This Row],[76 (28JUN1985 09:00:00)-Water Temperature (C)]]*OO[[#This Row],[18]]/SUM(OO[18])</f>
        <v>4.9842463051637134E-4</v>
      </c>
      <c r="U142" s="10">
        <f>3/24*OO[[#This Row],[77 (28JUN1985 12:00:00)-Water Temperature (C)]]*OO[[#This Row],[19]]/SUM(OO[19])</f>
        <v>1.1879657828260174E-4</v>
      </c>
      <c r="V142" s="10">
        <f>3/24000000*OO[[#This Row],[78 (28JUN1985 15:00:00)-Water Temperature (C)]]*OO[[#This Row],[20]]</f>
        <v>3.8859824753099998E-5</v>
      </c>
      <c r="W142" s="10">
        <f>3/24000000*OO[[#This Row],[79 (28JUN1985 18:00:00)-Water Temperature (C)]]*OO[[#This Row],[21]]</f>
        <v>2.4045858532260001E-5</v>
      </c>
      <c r="X142" s="10">
        <f>3/24000000*OO[[#This Row],[80 (28JUN1985 21:00:00)-Water Temperature (C)]]*OO[[#This Row],[22]]</f>
        <v>2.4257993307464999E-5</v>
      </c>
      <c r="Y142" s="10">
        <f>3/24000000*OO[[#This Row],[81 (29JUN1985 00:00:00)-Water Temperature (C)]]*OO[[#This Row],[23]]</f>
        <v>2.6933512370949997E-5</v>
      </c>
      <c r="Z142" s="10">
        <f>3/24000000*OO[[#This Row],[82 (29JUN1985 03:00:00)-Water Temperature (C)]]*OO[[#This Row],[24]]</f>
        <v>2.8022650045635E-5</v>
      </c>
      <c r="AA142" s="10">
        <f>3/24000000*OO[[#This Row],[83 (29JUN1985 06:00:00)-Water Temperature (C)]]*OO[[#This Row],[25]]</f>
        <v>2.7075510348258747E-5</v>
      </c>
      <c r="AB142" s="10">
        <f>3/24000000*OO[[#This Row],[84 (29JUN1985 09:00:00)-Water Temperature (C)]]*OO[[#This Row],[26]]</f>
        <v>2.5654852287776252E-5</v>
      </c>
      <c r="AC142" s="10">
        <f>3/24000000*OO[[#This Row],[85 (29JUN1985 12:00:00)-Water Temperature (C)]]*OO[[#This Row],[27]]</f>
        <v>2.4920907778959999E-5</v>
      </c>
      <c r="AD142" s="10">
        <f>3/24000000*OO[[#This Row],[86 (29JUN1985 15:00:00)-Water Temperature (C)]]*OO[[#This Row],[28]]</f>
        <v>2.5774026610657499E-5</v>
      </c>
      <c r="AE142" s="10">
        <f>3/24000000*OO[[#This Row],[88 (29JUN1985 21:00:00)-Water Temperature (C)]]*OO[[#This Row],[30]]</f>
        <v>2.410848121617E-5</v>
      </c>
      <c r="AF142" s="10">
        <f>3/24000000*OO[[#This Row],[88 (29JUN1985 21:00:00)-Water Temperature (C)]]*OO[[#This Row],[30]]</f>
        <v>2.410848121617E-5</v>
      </c>
      <c r="AG142" s="10">
        <f>3/24000000*OO[[#This Row],[89 (30JUN1985 00:00:00)-Water Temperature (C)]]*OO[[#This Row],[31]]</f>
        <v>1.9058818787568748E-5</v>
      </c>
      <c r="AH142" s="10">
        <f>3/24000000*OO[[#This Row],[90 (30JUN1985 03:00:00)-Water Temperature (C)]]*OO[[#This Row],[32]]</f>
        <v>1.389564459357E-5</v>
      </c>
      <c r="AI142" s="10">
        <f>3/24000000*OO[[#This Row],[91 (30JUN1985 06:00:00)-Water Temperature (C)]]*OO[[#This Row],[33]]</f>
        <v>9.8127270705474995E-6</v>
      </c>
      <c r="AJ142" s="10">
        <f>3/24000000*OO[[#This Row],[92 (30JUN1985 09:00:00)-Water Temperature (C)]]*OO[[#This Row],[34]]</f>
        <v>7.0813826248500003E-6</v>
      </c>
      <c r="AK142" s="10">
        <f>3/24000000*OO[[#This Row],[93 (30JUN1985 12:00:00)-Water Temperature (C)]]*OO[[#This Row],[35]]</f>
        <v>5.6614867267875003E-6</v>
      </c>
      <c r="AL142" s="10">
        <f>3/24000000*OO[[#This Row],[94 (30JUN1985 15:00:00)-Water Temperature (C)]]*OO[[#This Row],[36]]</f>
        <v>5.4320298444824997E-6</v>
      </c>
      <c r="AM142" s="10">
        <f>3/24000000*OO[[#This Row],[95 (30JUN1985 18:00:00)-Water Temperature (C)]]*OO[[#This Row],[37]]</f>
        <v>5.6299481590274989E-6</v>
      </c>
      <c r="AN142" s="10">
        <f>3/24000000*OO[[#This Row],[96 (30JUN1985 21:00:00)-Water Temperature (C)]]*OO[[#This Row],[38]]</f>
        <v>5.4783786832687489E-6</v>
      </c>
      <c r="AO142" s="10">
        <f>3/24000000*OO[[#This Row],[97 (01JUL1985 00:00:00)-Water Temperature (C)]]*OO[[#This Row],[39]]</f>
        <v>5.0950066482247499E-6</v>
      </c>
      <c r="AP142" s="10">
        <f>3/24000000*OO[[#This Row],[98 (01JUL1985 03:00:00)-Water Temperature (C)]]*OO[[#This Row],[40]]</f>
        <v>4.6537122117501251E-6</v>
      </c>
      <c r="AQ142" s="10">
        <f>3/24000000*OO[[#This Row],[99 (01JUL1985 06:00:00)-Water Temperature (C)]]*OO[[#This Row],[41]]</f>
        <v>4.2256086806377497E-6</v>
      </c>
      <c r="AR142" s="10">
        <f>3/24000000*OO[[#This Row],[100 (01JUL1985 09:00:00)-Water Temperature (C)]]*OO[[#This Row],[42]]</f>
        <v>3.8556264001578751E-6</v>
      </c>
      <c r="AS142" s="10">
        <f>3/24000000*OO[[#This Row],[101 (01JUL1985 12:00:00)-Water Temperature (C)]]*OO[[#This Row],[43]]</f>
        <v>3.5557911390389996E-6</v>
      </c>
      <c r="AT142" s="10">
        <f>3/24000000*OO[[#This Row],[102 (01JUL1985 15:00:00)-Water Temperature (C)]]*OO[[#This Row],[44]]</f>
        <v>3.4060024561942493E-6</v>
      </c>
      <c r="AU142" s="10">
        <f>3/24000000*OO[[#This Row],[103 (01JUL1985 18:00:00)-Water Temperature (C)]]*OO[[#This Row],[45]]</f>
        <v>3.2861951495489994E-6</v>
      </c>
      <c r="AV142" s="10">
        <f>3/24000000*OO[[#This Row],[104 (01JUL1985 21:00:00)-Water Temperature (C)]]*OO[[#This Row],[46]]</f>
        <v>3.1236621098479993E-6</v>
      </c>
      <c r="AW142" s="10">
        <f>3/24000000*OO[[#This Row],[105 (02JUL1985 00:00:00)-Water Temperature (C)]]*OO[[#This Row],[47]]</f>
        <v>2.8896005846698741E-6</v>
      </c>
      <c r="AX142" s="10">
        <f>3/24000000*OO[[#This Row],[106 (02JUL1985 03:00:00)-Water Temperature (C)]]*OO[[#This Row],[48]]</f>
        <v>2.6285220853388745E-6</v>
      </c>
      <c r="AY142" s="10">
        <f>3/24000000*OO[[#This Row],[107 (02JUL1985 06:00:00)-Water Temperature (C)]]*OO[[#This Row],[49]]</f>
        <v>2.3842020498694998E-6</v>
      </c>
      <c r="AZ142" s="10">
        <f>3/24000000*OO[[#This Row],[108 (02JUL1985 09:00:00)-Water Temperature (C)]]*OO[[#This Row],[50]]</f>
        <v>2.2717579313140002E-6</v>
      </c>
      <c r="BA142" s="10">
        <f>3/24000000*OO[[#This Row],[109 (02JUL1985 12:00:00)-Water Temperature (C)]]*OO[[#This Row],[51]]</f>
        <v>2.2293321252657502E-6</v>
      </c>
      <c r="BB142" s="10">
        <f>3/24000000*OO[[#This Row],[110 (02JUL1985 15:00:00)-Water Temperature (C)]]*OO[[#This Row],[52]]</f>
        <v>2.2482542813166245E-6</v>
      </c>
      <c r="BC142" s="10">
        <f>3/24000000*OO[[#This Row],[111 (02JUL1985 18:00:00)-Water Temperature (C)]]*OO[[#This Row],[53]]</f>
        <v>2.2439087384915001E-6</v>
      </c>
      <c r="BD142" s="10">
        <f>3/24000000*OO[[#This Row],[112 (02JUL1985 21:00:00)-Water Temperature (C)]]*OO[[#This Row],[54]]</f>
        <v>2.14181976915375E-6</v>
      </c>
      <c r="BE142" s="10">
        <f>3/24000000*OO[[#This Row],[113 (03JUL1985 00:00:00)-Water Temperature (C)]]*OO[[#This Row],[55]]</f>
        <v>1.990869069725625E-6</v>
      </c>
      <c r="BF142" s="10">
        <f>3/24000000*OO[[#This Row],[114 (03JUL1985 03:00:00)-Water Temperature (C)]]*OO[[#This Row],[56]]</f>
        <v>1.8122320816957499E-6</v>
      </c>
      <c r="BG142" s="10">
        <f>3/24000000*OO[[#This Row],[115 (03JUL1985 06:00:00)-Water Temperature (C)]]*OO[[#This Row],[57]]</f>
        <v>1.6399590434117501E-6</v>
      </c>
      <c r="BH142" s="10">
        <f>3/24000000*OO[[#This Row],[116 (03JUL1985 09:00:00)-Water Temperature (C)]]*OO[[#This Row],[58]]</f>
        <v>1.5708199188349999E-6</v>
      </c>
      <c r="BI142" s="10">
        <f>3/24000000*OO[[#This Row],[117 (03JUL1985 12:00:00)-Water Temperature (C)]]*OO[[#This Row],[59]]</f>
        <v>1.66816652949225E-6</v>
      </c>
      <c r="BJ142" s="10">
        <f>3/24000000*OO[[#This Row],[118 (03JUL1985 15:00:00)-Water Temperature (C)]]*OO[[#This Row],[60]]</f>
        <v>1.8784512291089999E-6</v>
      </c>
      <c r="BK142" s="10">
        <f>3/24000000*OO[[#This Row],[119 (03JUL1985 18:00:00)-Water Temperature (C)]]*OO[[#This Row],[61]]</f>
        <v>2.0083716423199997E-6</v>
      </c>
      <c r="BL142" s="10">
        <f>3/24000000*OO[[#This Row],[120 (03JUL1985 21:00:00)-Water Temperature (C)]]*OO[[#This Row],[62]]</f>
        <v>1.9905250657432498E-6</v>
      </c>
      <c r="BM142" s="10">
        <f>3/24000000*OO[[#This Row],[121 (04JUL1985 00:00:00)-Water Temperature (C)]]*OO[[#This Row],[63]]</f>
        <v>1.8886039747672501E-6</v>
      </c>
      <c r="BN142" s="10">
        <f>3/24000000*OO[[#This Row],[122 (04JUL1985 03:00:00)-Water Temperature (C)]]*OO[[#This Row],[64]]</f>
        <v>1.7424242390339999E-6</v>
      </c>
      <c r="BO142" s="10">
        <f>3/24000000*OO[[#This Row],[123 (04JUL1985 06:00:00)-Water Temperature (C)]]*OO[[#This Row],[65]]</f>
        <v>1.5646876418879999E-6</v>
      </c>
      <c r="BP142" s="10">
        <f>3/24000000*OO[[#This Row],[124 (04JUL1985 09:00:00)-Water Temperature (C)]]*OO[[#This Row],[66]]</f>
        <v>1.4349391789425002E-6</v>
      </c>
      <c r="BQ142" s="10">
        <f>3/24000000*OO[[#This Row],[125 (04JUL1985 12:00:00)-Water Temperature (C)]]*OO[[#This Row],[67]]</f>
        <v>1.35572609286325E-6</v>
      </c>
      <c r="BR142" s="10">
        <f>3/24000000*OO[[#This Row],[126 (04JUL1985 15:00:00)-Water Temperature (C)]]*OO[[#This Row],[68]]</f>
        <v>1.3082517894644999E-6</v>
      </c>
      <c r="BS142" s="10">
        <f>3/24000000*OO[[#This Row],[127 (04JUL1985 18:00:00)-Water Temperature (C)]]*OO[[#This Row],[69]]</f>
        <v>1.2582615205856249E-6</v>
      </c>
      <c r="BT142" s="10">
        <f>3/24000000*OO[[#This Row],[128 (04JUL1985 21:00:00)-Water Temperature (C)]]*OO[[#This Row],[70]]</f>
        <v>1.2121564525800001E-6</v>
      </c>
      <c r="BU142" s="10">
        <f>3/24000000*OO[[#This Row],[129 (05JUL1985 00:00:00)-Water Temperature (C)]]*OO[[#This Row],[71]]</f>
        <v>1.1485317914767499E-6</v>
      </c>
      <c r="BV142" s="10">
        <f>3/24000000*OO[[#This Row],[130 (05JUL1985 03:00:00)-Water Temperature (C)]]*OO[[#This Row],[72]]</f>
        <v>1.0612013108922501E-6</v>
      </c>
      <c r="BW142" s="10">
        <f>3/24000000*OO[[#This Row],[131 (05JUL1985 06:00:00)-Water Temperature (C)]]*OO[[#This Row],[73]]</f>
        <v>9.641353396070001E-7</v>
      </c>
      <c r="BX142" s="10">
        <f>3/24000000*OO[[#This Row],[132 (05JUL1985 09:00:00)-Water Temperature (C)]]*OO[[#This Row],[74]]</f>
        <v>9.1011453712712491E-7</v>
      </c>
      <c r="BY142" s="10">
        <f>3/24000000*OO[[#This Row],[133 (05JUL1985 12:00:00)-Water Temperature (C)]]*OO[[#This Row],[75]]</f>
        <v>9.2927334724187516E-7</v>
      </c>
      <c r="BZ142" s="10">
        <f>3/24000000*OO[[#This Row],[134 (05JUL1985 15:00:00)-Water Temperature (C)]]*OO[[#This Row],[76]]</f>
        <v>1.0041585172079998E-6</v>
      </c>
      <c r="CA142" s="10">
        <f>3/24000000*OO[[#This Row],[135 (05JUL1985 18:00:00)-Water Temperature (C)]]*OO[[#This Row],[77]]</f>
        <v>1.0484397556583749E-6</v>
      </c>
      <c r="CB142" s="10">
        <f>3/24000000*OO[[#This Row],[136 (05JUL1985 21:00:00)-Water Temperature (C)]]*OO[[#This Row],[78]]</f>
        <v>1.0168030119543751E-6</v>
      </c>
      <c r="CC142" s="10">
        <f>3/24000000*OO[[#This Row],[137 (06JUL1985 00:00:00)-Water Temperature (C)]]*OO[[#This Row],[79]]</f>
        <v>9.5223930441674987E-7</v>
      </c>
      <c r="CD142" s="10">
        <f>3/24000000*OO[[#This Row],[138 (06JUL1985 03:00:00)-Water Temperature (C)]]*OO[[#This Row],[80]]</f>
        <v>8.7973096514737506E-7</v>
      </c>
      <c r="CE142" s="10">
        <f>3/24000000*OO[[#This Row],[139 (06JUL1985 06:00:00)-Water Temperature (C)]]*OO[[#This Row],[81]]</f>
        <v>7.879070439056249E-7</v>
      </c>
      <c r="CF142" s="10">
        <f>3/24000000*OO[[#This Row],[140 (06JUL1985 09:00:00)-Water Temperature (C)]]*OO[[#This Row],[82]]</f>
        <v>7.0750567608849996E-7</v>
      </c>
      <c r="CG142" s="10">
        <f>3/24000000*OO[[#This Row],[141 (06JUL1985 12:00:00)-Water Temperature (C)]]*OO[[#This Row],[83]]</f>
        <v>6.8389365728249988E-7</v>
      </c>
      <c r="CH142" s="10">
        <f>3/24000000*OO[[#This Row],[142 (06JUL1985 15:00:00)-Water Temperature (C)]]*OO[[#This Row],[84]]</f>
        <v>7.042181713155E-7</v>
      </c>
      <c r="CI142" s="10">
        <f>3/24000000*OO[[#This Row],[143 (06JUL1985 18:00:00)-Water Temperature (C)]]*OO[[#This Row],[85]]</f>
        <v>7.3642280376500001E-7</v>
      </c>
      <c r="CJ142" s="10">
        <f>3/24000000*OO[[#This Row],[144 (06JUL1985 21:00:00)-Water Temperature (C)]]*OO[[#This Row],[86]]</f>
        <v>7.3715732454000002E-7</v>
      </c>
      <c r="CK142" s="10">
        <f>3/24000000*OO[[#This Row],[145 (07JUL1985 00:00:00)-Water Temperature (C)]]*OO[[#This Row],[87]]</f>
        <v>7.0467579024412502E-7</v>
      </c>
      <c r="CL142" s="10">
        <f>3/24000000*OO[[#This Row],[146 (07JUL1985 03:00:00)-Water Temperature (C)]]*OO[[#This Row],[88]]</f>
        <v>6.5702319921699999E-7</v>
      </c>
      <c r="CM142" s="10">
        <f>3/24000000*OO[[#This Row],[147 (07JUL1985 06:00:00)-Water Temperature (C)]]*OO[[#This Row],[89]]</f>
        <v>6.0402172312162502E-7</v>
      </c>
      <c r="CN142" s="10">
        <f>3/24000000*OO[[#This Row],[148 (07JUL1985 09:00:00)-Water Temperature (C)]]*OO[[#This Row],[90]]</f>
        <v>5.6302283249800008E-7</v>
      </c>
      <c r="CO142" s="10">
        <f>3/24000000*OO[[#This Row],[149 (07JUL1985 12:00:00)-Water Temperature (C)]]*OO[[#This Row],[91]]</f>
        <v>5.2473725150000001E-7</v>
      </c>
      <c r="CP142" s="10">
        <f>3/24000000*OO[[#This Row],[150 (07JUL1985 15:00:00)-Water Temperature (C)]]*OO[[#This Row],[92]]</f>
        <v>5.0560908563374995E-7</v>
      </c>
      <c r="CQ142" s="10">
        <f>3/24000000*OO[[#This Row],[151 (07JUL1985 18:00:00)-Water Temperature (C)]]*OO[[#This Row],[93]]</f>
        <v>5.1610470744787507E-7</v>
      </c>
      <c r="CR142" s="10">
        <f>3/24000000*OO[[#This Row],[152 (07JUL1985 21:00:00)-Water Temperature (C)]]*OO[[#This Row],[94]]</f>
        <v>5.1580531931362509E-7</v>
      </c>
      <c r="CS142" s="10">
        <f>3/24000000*OO[[#This Row],[153 (08JUL1985 00:00:00)-Water Temperature (C)]]*OO[[#This Row],[95]]</f>
        <v>4.8518697603262496E-7</v>
      </c>
      <c r="CT142" s="10">
        <f>3/24000000*OO[[#This Row],[154 (08JUL1985 03:00:00)-Water Temperature (C)]]*OO[[#This Row],[96]]</f>
        <v>4.4605258929562506E-7</v>
      </c>
      <c r="CU142" s="10">
        <f>3/24000000*OO[[#This Row],[155 (08JUL1985 06:00:00)-Water Temperature (C)]]*OO[[#This Row],[97]]</f>
        <v>4.0956512243237498E-7</v>
      </c>
      <c r="CV142" s="10">
        <f>3/24000000*OO[[#This Row],[156 (08JUL1985 09:00:00)-Water Temperature (C)]]*OO[[#This Row],[98]]</f>
        <v>3.8709440671524998E-7</v>
      </c>
      <c r="CW142" s="10">
        <f>3/24000000*OO[[#This Row],[157 (08JUL1985 12:00:00)-Water Temperature (C)]]*OO[[#This Row],[99]]</f>
        <v>3.6306787056749994E-7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1.0029561132267667E-41</v>
      </c>
      <c r="G143" s="10">
        <f>3/24*OO[[#This Row],[63 (26JUN1985 18:00:00)-Water Temperature (C)]]*OO[[#This Row],[5]]/SUM(OO[5])</f>
        <v>6.0725993156205467E-31</v>
      </c>
      <c r="H143" s="10">
        <f>3/24*OO[[#This Row],[64 (26JUN1985 21:00:00)-Water Temperature (C)]]*OO[[#This Row],[6]]/SUM(OO[6])</f>
        <v>8.490446117899491E-21</v>
      </c>
      <c r="I143" s="10">
        <f>3/24*OO[[#This Row],[65 (27JUN1985 00:00:00)-Water Temperature (C)]]*OO[[#This Row],[7]]/SUM(OO[7])</f>
        <v>2.1871848334487204E-11</v>
      </c>
      <c r="J143" s="10">
        <f>3/24*OO[[#This Row],[66 (27JUN1985 03:00:00)-Water Temperature (C)]]*OO[[#This Row],[8]]/SUM(OO[8])</f>
        <v>4.0939785654956017E-7</v>
      </c>
      <c r="K143" s="10">
        <f>3/24*OO[[#This Row],[67 (27JUN1985 06:00:00)-Water Temperature (C)]]*OO[[#This Row],[9]]/SUM(OO[9])</f>
        <v>9.7510713645991538E-5</v>
      </c>
      <c r="L143" s="10">
        <f>3/24*OO[[#This Row],[68 (27JUN1985 09:00:00)-Water Temperature (C)]]*OO[[#This Row],[10]]/SUM(OO[10])</f>
        <v>2.9979401225152659E-3</v>
      </c>
      <c r="M143" s="10">
        <f>3/24*OO[[#This Row],[69 (27JUN1985 12:00:00)-Water Temperature (C)]]*OO[[#This Row],[11]]/SUM(OO[11])</f>
        <v>2.4544165672038286E-2</v>
      </c>
      <c r="N143" s="10">
        <f>3/24*OO[[#This Row],[70 (27JUN1985 15:00:00)-Water Temperature (C)]]*OO[[#This Row],[12]]/SUM(OO[12])</f>
        <v>7.7813293500788361E-2</v>
      </c>
      <c r="O143" s="10">
        <f>3/24*OO[[#This Row],[71 (27JUN1985 18:00:00)-Water Temperature (C)]]*OO[[#This Row],[13]]/SUM(OO[13])</f>
        <v>0.11537805812308351</v>
      </c>
      <c r="P143" s="10">
        <f>3/24*OO[[#This Row],[72 (27JUN1985 21:00:00)-Water Temperature (C)]]*OO[[#This Row],[14]]/SUM(OO[14])</f>
        <v>9.0591559627117332E-2</v>
      </c>
      <c r="Q143" s="10">
        <f>3/24*OO[[#This Row],[73 (28JUN1985 00:00:00)-Water Temperature (C)]]*OO[[#This Row],[15]]/SUM(OO[15])</f>
        <v>4.3091668100412206E-2</v>
      </c>
      <c r="R143" s="10">
        <f>3/24*OO[[#This Row],[74 (28JUN1985 03:00:00)-Water Temperature (C)]]*OO[[#This Row],[16]]/SUM(OO[16])</f>
        <v>1.4203361269426592E-2</v>
      </c>
      <c r="S143" s="10">
        <f>3/24*OO[[#This Row],[75 (28JUN1985 06:00:00)-Water Temperature (C)]]*OO[[#This Row],[17]]/SUM(OO[17])</f>
        <v>3.6563556284206562E-3</v>
      </c>
      <c r="T143" s="10">
        <f>3/24*OO[[#This Row],[76 (28JUN1985 09:00:00)-Water Temperature (C)]]*OO[[#This Row],[18]]/SUM(OO[18])</f>
        <v>8.4824045613862622E-4</v>
      </c>
      <c r="U143" s="10">
        <f>3/24*OO[[#This Row],[77 (28JUN1985 12:00:00)-Water Temperature (C)]]*OO[[#This Row],[19]]/SUM(OO[19])</f>
        <v>1.9976563004511549E-4</v>
      </c>
      <c r="V143" s="10">
        <f>3/24000000*OO[[#This Row],[78 (28JUN1985 15:00:00)-Water Temperature (C)]]*OO[[#This Row],[20]]</f>
        <v>6.1273343824449984E-5</v>
      </c>
      <c r="W143" s="10">
        <f>3/24000000*OO[[#This Row],[79 (28JUN1985 18:00:00)-Water Temperature (C)]]*OO[[#This Row],[21]]</f>
        <v>3.4464736338174998E-5</v>
      </c>
      <c r="X143" s="10">
        <f>3/24000000*OO[[#This Row],[80 (28JUN1985 21:00:00)-Water Temperature (C)]]*OO[[#This Row],[22]]</f>
        <v>3.3360929053172494E-5</v>
      </c>
      <c r="Y143" s="10">
        <f>3/24000000*OO[[#This Row],[81 (29JUN1985 00:00:00)-Water Temperature (C)]]*OO[[#This Row],[23]]</f>
        <v>3.70804196010375E-5</v>
      </c>
      <c r="Z143" s="10">
        <f>3/24000000*OO[[#This Row],[82 (29JUN1985 03:00:00)-Water Temperature (C)]]*OO[[#This Row],[24]]</f>
        <v>3.9103363068000003E-5</v>
      </c>
      <c r="AA143" s="10">
        <f>3/24000000*OO[[#This Row],[83 (29JUN1985 06:00:00)-Water Temperature (C)]]*OO[[#This Row],[25]]</f>
        <v>3.8254926814700002E-5</v>
      </c>
      <c r="AB143" s="10">
        <f>3/24000000*OO[[#This Row],[84 (29JUN1985 09:00:00)-Water Temperature (C)]]*OO[[#This Row],[26]]</f>
        <v>3.6605319628799996E-5</v>
      </c>
      <c r="AC143" s="10">
        <f>3/24000000*OO[[#This Row],[85 (29JUN1985 12:00:00)-Water Temperature (C)]]*OO[[#This Row],[27]]</f>
        <v>3.5672843666699998E-5</v>
      </c>
      <c r="AD143" s="10">
        <f>3/24000000*OO[[#This Row],[86 (29JUN1985 15:00:00)-Water Temperature (C)]]*OO[[#This Row],[28]]</f>
        <v>3.6903957346237504E-5</v>
      </c>
      <c r="AE143" s="10">
        <f>3/24000000*OO[[#This Row],[88 (29JUN1985 21:00:00)-Water Temperature (C)]]*OO[[#This Row],[30]]</f>
        <v>3.4883200272952496E-5</v>
      </c>
      <c r="AF143" s="10">
        <f>3/24000000*OO[[#This Row],[88 (29JUN1985 21:00:00)-Water Temperature (C)]]*OO[[#This Row],[30]]</f>
        <v>3.4883200272952496E-5</v>
      </c>
      <c r="AG143" s="10">
        <f>3/24000000*OO[[#This Row],[89 (30JUN1985 00:00:00)-Water Temperature (C)]]*OO[[#This Row],[31]]</f>
        <v>2.7911083492005001E-5</v>
      </c>
      <c r="AH143" s="10">
        <f>3/24000000*OO[[#This Row],[90 (30JUN1985 03:00:00)-Water Temperature (C)]]*OO[[#This Row],[32]]</f>
        <v>2.0534818234499999E-5</v>
      </c>
      <c r="AI143" s="10">
        <f>3/24000000*OO[[#This Row],[91 (30JUN1985 06:00:00)-Water Temperature (C)]]*OO[[#This Row],[33]]</f>
        <v>1.4552638886475E-5</v>
      </c>
      <c r="AJ143" s="10">
        <f>3/24000000*OO[[#This Row],[92 (30JUN1985 09:00:00)-Water Temperature (C)]]*OO[[#This Row],[34]]</f>
        <v>1.04856323848425E-5</v>
      </c>
      <c r="AK143" s="10">
        <f>3/24000000*OO[[#This Row],[93 (30JUN1985 12:00:00)-Water Temperature (C)]]*OO[[#This Row],[35]]</f>
        <v>8.2758778669600007E-6</v>
      </c>
      <c r="AL143" s="10">
        <f>3/24000000*OO[[#This Row],[94 (30JUN1985 15:00:00)-Water Temperature (C)]]*OO[[#This Row],[36]]</f>
        <v>7.8018319600649982E-6</v>
      </c>
      <c r="AM143" s="10">
        <f>3/24000000*OO[[#This Row],[95 (30JUN1985 18:00:00)-Water Temperature (C)]]*OO[[#This Row],[37]]</f>
        <v>8.0214271555062499E-6</v>
      </c>
      <c r="AN143" s="10">
        <f>3/24000000*OO[[#This Row],[96 (30JUN1985 21:00:00)-Water Temperature (C)]]*OO[[#This Row],[38]]</f>
        <v>7.8050043877562502E-6</v>
      </c>
      <c r="AO143" s="10">
        <f>3/24000000*OO[[#This Row],[97 (01JUL1985 00:00:00)-Water Temperature (C)]]*OO[[#This Row],[39]]</f>
        <v>7.2772239865875003E-6</v>
      </c>
      <c r="AP143" s="10">
        <f>3/24000000*OO[[#This Row],[98 (01JUL1985 03:00:00)-Water Temperature (C)]]*OO[[#This Row],[40]]</f>
        <v>6.6556059028899994E-6</v>
      </c>
      <c r="AQ143" s="10">
        <f>3/24000000*OO[[#This Row],[99 (01JUL1985 06:00:00)-Water Temperature (C)]]*OO[[#This Row],[41]]</f>
        <v>6.0595789086874991E-6</v>
      </c>
      <c r="AR143" s="10">
        <f>3/24000000*OO[[#This Row],[100 (01JUL1985 09:00:00)-Water Temperature (C)]]*OO[[#This Row],[42]]</f>
        <v>5.5514884546999998E-6</v>
      </c>
      <c r="AS143" s="10">
        <f>3/24000000*OO[[#This Row],[101 (01JUL1985 12:00:00)-Water Temperature (C)]]*OO[[#This Row],[43]]</f>
        <v>5.1164726178324997E-6</v>
      </c>
      <c r="AT143" s="10">
        <f>3/24000000*OO[[#This Row],[102 (01JUL1985 15:00:00)-Water Temperature (C)]]*OO[[#This Row],[44]]</f>
        <v>4.8774123830749995E-6</v>
      </c>
      <c r="AU143" s="10">
        <f>3/24000000*OO[[#This Row],[103 (01JUL1985 18:00:00)-Water Temperature (C)]]*OO[[#This Row],[45]]</f>
        <v>4.6873256324001246E-6</v>
      </c>
      <c r="AV143" s="10">
        <f>3/24000000*OO[[#This Row],[104 (01JUL1985 21:00:00)-Water Temperature (C)]]*OO[[#This Row],[46]]</f>
        <v>4.4566072998879998E-6</v>
      </c>
      <c r="AW143" s="10">
        <f>3/24000000*OO[[#This Row],[105 (02JUL1985 00:00:00)-Water Temperature (C)]]*OO[[#This Row],[47]]</f>
        <v>4.1276880535491247E-6</v>
      </c>
      <c r="AX143" s="10">
        <f>3/24000000*OO[[#This Row],[106 (02JUL1985 03:00:00)-Water Temperature (C)]]*OO[[#This Row],[48]]</f>
        <v>3.7625544753356244E-6</v>
      </c>
      <c r="AY143" s="10">
        <f>3/24000000*OO[[#This Row],[107 (02JUL1985 06:00:00)-Water Temperature (C)]]*OO[[#This Row],[49]]</f>
        <v>3.4158409045891247E-6</v>
      </c>
      <c r="AZ143" s="10">
        <f>3/24000000*OO[[#This Row],[108 (02JUL1985 09:00:00)-Water Temperature (C)]]*OO[[#This Row],[50]]</f>
        <v>3.2572983358942497E-6</v>
      </c>
      <c r="BA143" s="10">
        <f>3/24000000*OO[[#This Row],[109 (02JUL1985 12:00:00)-Water Temperature (C)]]*OO[[#This Row],[51]]</f>
        <v>3.1947197247322499E-6</v>
      </c>
      <c r="BB143" s="10">
        <f>3/24000000*OO[[#This Row],[110 (02JUL1985 15:00:00)-Water Temperature (C)]]*OO[[#This Row],[52]]</f>
        <v>3.2170943039900001E-6</v>
      </c>
      <c r="BC143" s="10">
        <f>3/24000000*OO[[#This Row],[111 (02JUL1985 18:00:00)-Water Temperature (C)]]*OO[[#This Row],[53]]</f>
        <v>3.2034078803562497E-6</v>
      </c>
      <c r="BD143" s="10">
        <f>3/24000000*OO[[#This Row],[112 (02JUL1985 21:00:00)-Water Temperature (C)]]*OO[[#This Row],[54]]</f>
        <v>3.0547546933201249E-6</v>
      </c>
      <c r="BE143" s="10">
        <f>3/24000000*OO[[#This Row],[113 (03JUL1985 00:00:00)-Water Temperature (C)]]*OO[[#This Row],[55]]</f>
        <v>2.8439329494637492E-6</v>
      </c>
      <c r="BF143" s="10">
        <f>3/24000000*OO[[#This Row],[114 (03JUL1985 03:00:00)-Water Temperature (C)]]*OO[[#This Row],[56]]</f>
        <v>2.5950383571262497E-6</v>
      </c>
      <c r="BG143" s="10">
        <f>3/24000000*OO[[#This Row],[115 (03JUL1985 06:00:00)-Water Temperature (C)]]*OO[[#This Row],[57]]</f>
        <v>2.3527870024787496E-6</v>
      </c>
      <c r="BH143" s="10">
        <f>3/24000000*OO[[#This Row],[116 (03JUL1985 09:00:00)-Water Temperature (C)]]*OO[[#This Row],[58]]</f>
        <v>2.2538285902028751E-6</v>
      </c>
      <c r="BI143" s="10">
        <f>3/24000000*OO[[#This Row],[117 (03JUL1985 12:00:00)-Water Temperature (C)]]*OO[[#This Row],[59]]</f>
        <v>2.3784552934005002E-6</v>
      </c>
      <c r="BJ143" s="10">
        <f>3/24000000*OO[[#This Row],[118 (03JUL1985 15:00:00)-Water Temperature (C)]]*OO[[#This Row],[60]]</f>
        <v>2.663510000844E-6</v>
      </c>
      <c r="BK143" s="10">
        <f>3/24000000*OO[[#This Row],[119 (03JUL1985 18:00:00)-Water Temperature (C)]]*OO[[#This Row],[61]]</f>
        <v>2.846745472813875E-6</v>
      </c>
      <c r="BL143" s="10">
        <f>3/24000000*OO[[#This Row],[120 (03JUL1985 21:00:00)-Water Temperature (C)]]*OO[[#This Row],[62]]</f>
        <v>2.8272157477312497E-6</v>
      </c>
      <c r="BM143" s="10">
        <f>3/24000000*OO[[#This Row],[121 (04JUL1985 00:00:00)-Water Temperature (C)]]*OO[[#This Row],[63]]</f>
        <v>2.6897618722747498E-6</v>
      </c>
      <c r="BN143" s="10">
        <f>3/24000000*OO[[#This Row],[122 (04JUL1985 03:00:00)-Water Temperature (C)]]*OO[[#This Row],[64]]</f>
        <v>2.4912447300826249E-6</v>
      </c>
      <c r="BO143" s="10">
        <f>3/24000000*OO[[#This Row],[123 (04JUL1985 06:00:00)-Water Temperature (C)]]*OO[[#This Row],[65]]</f>
        <v>2.2468452772927499E-6</v>
      </c>
      <c r="BP143" s="10">
        <f>3/24000000*OO[[#This Row],[124 (04JUL1985 09:00:00)-Water Temperature (C)]]*OO[[#This Row],[66]]</f>
        <v>2.0623714084658749E-6</v>
      </c>
      <c r="BQ143" s="10">
        <f>3/24000000*OO[[#This Row],[125 (04JUL1985 12:00:00)-Water Temperature (C)]]*OO[[#This Row],[67]]</f>
        <v>1.9400137894068748E-6</v>
      </c>
      <c r="BR143" s="10">
        <f>3/24000000*OO[[#This Row],[126 (04JUL1985 15:00:00)-Water Temperature (C)]]*OO[[#This Row],[68]]</f>
        <v>1.86315333354E-6</v>
      </c>
      <c r="BS143" s="10">
        <f>3/24000000*OO[[#This Row],[127 (04JUL1985 18:00:00)-Water Temperature (C)]]*OO[[#This Row],[69]]</f>
        <v>1.7878741676624999E-6</v>
      </c>
      <c r="BT143" s="10">
        <f>3/24000000*OO[[#This Row],[128 (04JUL1985 21:00:00)-Water Temperature (C)]]*OO[[#This Row],[70]]</f>
        <v>1.7241544972504998E-6</v>
      </c>
      <c r="BU143" s="10">
        <f>3/24000000*OO[[#This Row],[129 (05JUL1985 00:00:00)-Water Temperature (C)]]*OO[[#This Row],[71]]</f>
        <v>1.6370378098910001E-6</v>
      </c>
      <c r="BV143" s="10">
        <f>3/24000000*OO[[#This Row],[130 (05JUL1985 03:00:00)-Water Temperature (C)]]*OO[[#This Row],[72]]</f>
        <v>1.5174582796637501E-6</v>
      </c>
      <c r="BW143" s="10">
        <f>3/24000000*OO[[#This Row],[131 (05JUL1985 06:00:00)-Water Temperature (C)]]*OO[[#This Row],[73]]</f>
        <v>1.3806784461613752E-6</v>
      </c>
      <c r="BX143" s="10">
        <f>3/24000000*OO[[#This Row],[132 (05JUL1985 09:00:00)-Water Temperature (C)]]*OO[[#This Row],[74]]</f>
        <v>1.30597371909625E-6</v>
      </c>
      <c r="BY143" s="10">
        <f>3/24000000*OO[[#This Row],[133 (05JUL1985 12:00:00)-Water Temperature (C)]]*OO[[#This Row],[75]]</f>
        <v>1.332964511064E-6</v>
      </c>
      <c r="BZ143" s="10">
        <f>3/24000000*OO[[#This Row],[134 (05JUL1985 15:00:00)-Water Temperature (C)]]*OO[[#This Row],[76]]</f>
        <v>1.4352421215018747E-6</v>
      </c>
      <c r="CA143" s="10">
        <f>3/24000000*OO[[#This Row],[135 (05JUL1985 18:00:00)-Water Temperature (C)]]*OO[[#This Row],[77]]</f>
        <v>1.4938872618362499E-6</v>
      </c>
      <c r="CB143" s="10">
        <f>3/24000000*OO[[#This Row],[136 (05JUL1985 21:00:00)-Water Temperature (C)]]*OO[[#This Row],[78]]</f>
        <v>1.4479422084259999E-6</v>
      </c>
      <c r="CC143" s="10">
        <f>3/24000000*OO[[#This Row],[137 (06JUL1985 00:00:00)-Water Temperature (C)]]*OO[[#This Row],[79]]</f>
        <v>1.3572280445907498E-6</v>
      </c>
      <c r="CD143" s="10">
        <f>3/24000000*OO[[#This Row],[138 (06JUL1985 03:00:00)-Water Temperature (C)]]*OO[[#This Row],[80]]</f>
        <v>1.2574187918039998E-6</v>
      </c>
      <c r="CE143" s="10">
        <f>3/24000000*OO[[#This Row],[139 (06JUL1985 06:00:00)-Water Temperature (C)]]*OO[[#This Row],[81]]</f>
        <v>1.1319448287611249E-6</v>
      </c>
      <c r="CF143" s="10">
        <f>3/24000000*OO[[#This Row],[140 (06JUL1985 09:00:00)-Water Temperature (C)]]*OO[[#This Row],[82]]</f>
        <v>1.0179986583969999E-6</v>
      </c>
      <c r="CG143" s="10">
        <f>3/24000000*OO[[#This Row],[141 (06JUL1985 12:00:00)-Water Temperature (C)]]*OO[[#This Row],[83]]</f>
        <v>9.7541434551637485E-7</v>
      </c>
      <c r="CH143" s="10">
        <f>3/24000000*OO[[#This Row],[142 (06JUL1985 15:00:00)-Water Temperature (C)]]*OO[[#This Row],[84]]</f>
        <v>9.9645895093812506E-7</v>
      </c>
      <c r="CI143" s="10">
        <f>3/24000000*OO[[#This Row],[143 (06JUL1985 18:00:00)-Water Temperature (C)]]*OO[[#This Row],[85]]</f>
        <v>1.0411965235005E-6</v>
      </c>
      <c r="CJ143" s="10">
        <f>3/24000000*OO[[#This Row],[144 (06JUL1985 21:00:00)-Water Temperature (C)]]*OO[[#This Row],[86]]</f>
        <v>1.045138648327875E-6</v>
      </c>
      <c r="CK143" s="10">
        <f>3/24000000*OO[[#This Row],[145 (07JUL1985 00:00:00)-Water Temperature (C)]]*OO[[#This Row],[87]]</f>
        <v>1.002310647902E-6</v>
      </c>
      <c r="CL143" s="10">
        <f>3/24000000*OO[[#This Row],[146 (07JUL1985 03:00:00)-Water Temperature (C)]]*OO[[#This Row],[88]]</f>
        <v>9.3755207417600003E-7</v>
      </c>
      <c r="CM143" s="10">
        <f>3/24000000*OO[[#This Row],[147 (07JUL1985 06:00:00)-Water Temperature (C)]]*OO[[#This Row],[89]]</f>
        <v>8.6426122095799994E-7</v>
      </c>
      <c r="CN143" s="10">
        <f>3/24000000*OO[[#This Row],[148 (07JUL1985 09:00:00)-Water Temperature (C)]]*OO[[#This Row],[90]]</f>
        <v>8.0866899516912491E-7</v>
      </c>
      <c r="CO143" s="10">
        <f>3/24000000*OO[[#This Row],[149 (07JUL1985 12:00:00)-Water Temperature (C)]]*OO[[#This Row],[91]]</f>
        <v>7.5480156184149992E-7</v>
      </c>
      <c r="CP143" s="10">
        <f>3/24000000*OO[[#This Row],[150 (07JUL1985 15:00:00)-Water Temperature (C)]]*OO[[#This Row],[92]]</f>
        <v>7.2593096300762509E-7</v>
      </c>
      <c r="CQ143" s="10">
        <f>3/24000000*OO[[#This Row],[151 (07JUL1985 18:00:00)-Water Temperature (C)]]*OO[[#This Row],[93]]</f>
        <v>7.3704003809037489E-7</v>
      </c>
      <c r="CR143" s="10">
        <f>3/24000000*OO[[#This Row],[152 (07JUL1985 21:00:00)-Water Temperature (C)]]*OO[[#This Row],[94]]</f>
        <v>7.3473245495537484E-7</v>
      </c>
      <c r="CS143" s="10">
        <f>3/24000000*OO[[#This Row],[153 (08JUL1985 00:00:00)-Water Temperature (C)]]*OO[[#This Row],[95]]</f>
        <v>6.9153380106149996E-7</v>
      </c>
      <c r="CT143" s="10">
        <f>3/24000000*OO[[#This Row],[154 (08JUL1985 03:00:00)-Water Temperature (C)]]*OO[[#This Row],[96]]</f>
        <v>6.3712279295137491E-7</v>
      </c>
      <c r="CU143" s="10">
        <f>3/24000000*OO[[#This Row],[155 (08JUL1985 06:00:00)-Water Temperature (C)]]*OO[[#This Row],[97]]</f>
        <v>5.8586097456449999E-7</v>
      </c>
      <c r="CV143" s="10">
        <f>3/24000000*OO[[#This Row],[156 (08JUL1985 09:00:00)-Water Temperature (C)]]*OO[[#This Row],[98]]</f>
        <v>5.5478204147525E-7</v>
      </c>
      <c r="CW143" s="10">
        <f>3/24000000*OO[[#This Row],[157 (08JUL1985 12:00:00)-Water Temperature (C)]]*OO[[#This Row],[99]]</f>
        <v>5.2024730439375002E-7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1.8511291073339887E-42</v>
      </c>
      <c r="G144" s="10">
        <f>3/24*OO[[#This Row],[63 (26JUN1985 18:00:00)-Water Temperature (C)]]*OO[[#This Row],[5]]/SUM(OO[5])</f>
        <v>1.2769455372937462E-31</v>
      </c>
      <c r="H144" s="10">
        <f>3/24*OO[[#This Row],[64 (26JUN1985 21:00:00)-Water Temperature (C)]]*OO[[#This Row],[6]]/SUM(OO[6])</f>
        <v>1.8340298364204644E-21</v>
      </c>
      <c r="I144" s="10">
        <f>3/24*OO[[#This Row],[65 (27JUN1985 00:00:00)-Water Temperature (C)]]*OO[[#This Row],[7]]/SUM(OO[7])</f>
        <v>6.0667181872511713E-12</v>
      </c>
      <c r="J144" s="10">
        <f>3/24*OO[[#This Row],[66 (27JUN1985 03:00:00)-Water Temperature (C)]]*OO[[#This Row],[8]]/SUM(OO[8])</f>
        <v>2.2747308841009446E-7</v>
      </c>
      <c r="K144" s="10">
        <f>3/24*OO[[#This Row],[67 (27JUN1985 06:00:00)-Water Temperature (C)]]*OO[[#This Row],[9]]/SUM(OO[9])</f>
        <v>6.791579738772001E-5</v>
      </c>
      <c r="L144" s="10">
        <f>3/24*OO[[#This Row],[68 (27JUN1985 09:00:00)-Water Temperature (C)]]*OO[[#This Row],[10]]/SUM(OO[10])</f>
        <v>2.4245149084177911E-3</v>
      </c>
      <c r="M144" s="10">
        <f>3/24*OO[[#This Row],[69 (27JUN1985 12:00:00)-Water Temperature (C)]]*OO[[#This Row],[11]]/SUM(OO[11])</f>
        <v>2.2118580418811408E-2</v>
      </c>
      <c r="N144" s="10">
        <f>3/24*OO[[#This Row],[70 (27JUN1985 15:00:00)-Water Temperature (C)]]*OO[[#This Row],[12]]/SUM(OO[12])</f>
        <v>7.6251990250878907E-2</v>
      </c>
      <c r="O144" s="10">
        <f>3/24*OO[[#This Row],[71 (27JUN1985 18:00:00)-Water Temperature (C)]]*OO[[#This Row],[13]]/SUM(OO[13])</f>
        <v>0.12120591216113913</v>
      </c>
      <c r="P144" s="10">
        <f>3/24*OO[[#This Row],[72 (27JUN1985 21:00:00)-Water Temperature (C)]]*OO[[#This Row],[14]]/SUM(OO[14])</f>
        <v>0.10081002640997315</v>
      </c>
      <c r="Q144" s="10">
        <f>3/24*OO[[#This Row],[73 (28JUN1985 00:00:00)-Water Temperature (C)]]*OO[[#This Row],[15]]/SUM(OO[15])</f>
        <v>5.0395063658907446E-2</v>
      </c>
      <c r="R144" s="10">
        <f>3/24*OO[[#This Row],[74 (28JUN1985 03:00:00)-Water Temperature (C)]]*OO[[#This Row],[16]]/SUM(OO[16])</f>
        <v>1.7258521012681903E-2</v>
      </c>
      <c r="S144" s="10">
        <f>3/24*OO[[#This Row],[75 (28JUN1985 06:00:00)-Water Temperature (C)]]*OO[[#This Row],[17]]/SUM(OO[17])</f>
        <v>4.5608750882585982E-3</v>
      </c>
      <c r="T144" s="10">
        <f>3/24*OO[[#This Row],[76 (28JUN1985 09:00:00)-Water Temperature (C)]]*OO[[#This Row],[18]]/SUM(OO[18])</f>
        <v>1.072105238471755E-3</v>
      </c>
      <c r="U144" s="10">
        <f>3/24*OO[[#This Row],[77 (28JUN1985 12:00:00)-Water Temperature (C)]]*OO[[#This Row],[19]]/SUM(OO[19])</f>
        <v>2.5000948033705663E-4</v>
      </c>
      <c r="V144" s="10">
        <f>3/24000000*OO[[#This Row],[78 (28JUN1985 15:00:00)-Water Temperature (C)]]*OO[[#This Row],[20]]</f>
        <v>7.2822195266437502E-5</v>
      </c>
      <c r="W144" s="10">
        <f>3/24000000*OO[[#This Row],[79 (28JUN1985 18:00:00)-Water Temperature (C)]]*OO[[#This Row],[21]]</f>
        <v>3.7547644607999999E-5</v>
      </c>
      <c r="X144" s="10">
        <f>3/24000000*OO[[#This Row],[80 (28JUN1985 21:00:00)-Water Temperature (C)]]*OO[[#This Row],[22]]</f>
        <v>3.4692993243037499E-5</v>
      </c>
      <c r="Y144" s="10">
        <f>3/24000000*OO[[#This Row],[81 (29JUN1985 00:00:00)-Water Temperature (C)]]*OO[[#This Row],[23]]</f>
        <v>3.8384503684537496E-5</v>
      </c>
      <c r="Z144" s="10">
        <f>3/24000000*OO[[#This Row],[82 (29JUN1985 03:00:00)-Water Temperature (C)]]*OO[[#This Row],[24]]</f>
        <v>4.0812464578862497E-5</v>
      </c>
      <c r="AA144" s="10">
        <f>3/24000000*OO[[#This Row],[83 (29JUN1985 06:00:00)-Water Temperature (C)]]*OO[[#This Row],[25]]</f>
        <v>4.0256967512574996E-5</v>
      </c>
      <c r="AB144" s="10">
        <f>3/24000000*OO[[#This Row],[84 (29JUN1985 09:00:00)-Water Temperature (C)]]*OO[[#This Row],[26]]</f>
        <v>3.8769034086899997E-5</v>
      </c>
      <c r="AC144" s="10">
        <f>3/24000000*OO[[#This Row],[85 (29JUN1985 12:00:00)-Water Temperature (C)]]*OO[[#This Row],[27]]</f>
        <v>3.7817697912399998E-5</v>
      </c>
      <c r="AD144" s="10">
        <f>3/24000000*OO[[#This Row],[86 (29JUN1985 15:00:00)-Water Temperature (C)]]*OO[[#This Row],[28]]</f>
        <v>3.9056901254862502E-5</v>
      </c>
      <c r="AE144" s="10">
        <f>3/24000000*OO[[#This Row],[88 (29JUN1985 21:00:00)-Water Temperature (C)]]*OO[[#This Row],[30]]</f>
        <v>3.7088636205224998E-5</v>
      </c>
      <c r="AF144" s="10">
        <f>3/24000000*OO[[#This Row],[88 (29JUN1985 21:00:00)-Water Temperature (C)]]*OO[[#This Row],[30]]</f>
        <v>3.7088636205224998E-5</v>
      </c>
      <c r="AG144" s="10">
        <f>3/24000000*OO[[#This Row],[89 (30JUN1985 00:00:00)-Water Temperature (C)]]*OO[[#This Row],[31]]</f>
        <v>2.9943219568049998E-5</v>
      </c>
      <c r="AH144" s="10">
        <f>3/24000000*OO[[#This Row],[90 (30JUN1985 03:00:00)-Water Temperature (C)]]*OO[[#This Row],[32]]</f>
        <v>2.2210253105999998E-5</v>
      </c>
      <c r="AI144" s="10">
        <f>3/24000000*OO[[#This Row],[91 (30JUN1985 06:00:00)-Water Temperature (C)]]*OO[[#This Row],[33]]</f>
        <v>1.579059528376625E-5</v>
      </c>
      <c r="AJ144" s="10">
        <f>3/24000000*OO[[#This Row],[92 (30JUN1985 09:00:00)-Water Temperature (C)]]*OO[[#This Row],[34]]</f>
        <v>1.1369212519679999E-5</v>
      </c>
      <c r="AK144" s="10">
        <f>3/24000000*OO[[#This Row],[93 (30JUN1985 12:00:00)-Water Temperature (C)]]*OO[[#This Row],[35]]</f>
        <v>8.8890378367099995E-6</v>
      </c>
      <c r="AL144" s="10">
        <f>3/24000000*OO[[#This Row],[94 (30JUN1985 15:00:00)-Water Temperature (C)]]*OO[[#This Row],[36]]</f>
        <v>8.2655001664374992E-6</v>
      </c>
      <c r="AM144" s="10">
        <f>3/24000000*OO[[#This Row],[95 (30JUN1985 18:00:00)-Water Temperature (C)]]*OO[[#This Row],[37]]</f>
        <v>8.414237002118749E-6</v>
      </c>
      <c r="AN144" s="10">
        <f>3/24000000*OO[[#This Row],[96 (30JUN1985 21:00:00)-Water Temperature (C)]]*OO[[#This Row],[38]]</f>
        <v>8.1776642697149987E-6</v>
      </c>
      <c r="AO144" s="10">
        <f>3/24000000*OO[[#This Row],[97 (01JUL1985 00:00:00)-Water Temperature (C)]]*OO[[#This Row],[39]]</f>
        <v>7.6383407219399999E-6</v>
      </c>
      <c r="AP144" s="10">
        <f>3/24000000*OO[[#This Row],[98 (01JUL1985 03:00:00)-Water Temperature (C)]]*OO[[#This Row],[40]]</f>
        <v>6.9951175989449998E-6</v>
      </c>
      <c r="AQ144" s="10">
        <f>3/24000000*OO[[#This Row],[99 (01JUL1985 06:00:00)-Water Temperature (C)]]*OO[[#This Row],[41]]</f>
        <v>6.3832143431437501E-6</v>
      </c>
      <c r="AR144" s="10">
        <f>3/24000000*OO[[#This Row],[100 (01JUL1985 09:00:00)-Water Temperature (C)]]*OO[[#This Row],[42]]</f>
        <v>5.8701966469000014E-6</v>
      </c>
      <c r="AS144" s="10">
        <f>3/24000000*OO[[#This Row],[101 (01JUL1985 12:00:00)-Water Temperature (C)]]*OO[[#This Row],[43]]</f>
        <v>5.4109809556499995E-6</v>
      </c>
      <c r="AT144" s="10">
        <f>3/24000000*OO[[#This Row],[102 (01JUL1985 15:00:00)-Water Temperature (C)]]*OO[[#This Row],[44]]</f>
        <v>5.1376616294937495E-6</v>
      </c>
      <c r="AU144" s="10">
        <f>3/24000000*OO[[#This Row],[103 (01JUL1985 18:00:00)-Water Temperature (C)]]*OO[[#This Row],[45]]</f>
        <v>4.9177326497199997E-6</v>
      </c>
      <c r="AV144" s="10">
        <f>3/24000000*OO[[#This Row],[104 (01JUL1985 21:00:00)-Water Temperature (C)]]*OO[[#This Row],[46]]</f>
        <v>4.6747157568878755E-6</v>
      </c>
      <c r="AW144" s="10">
        <f>3/24000000*OO[[#This Row],[105 (02JUL1985 00:00:00)-Water Temperature (C)]]*OO[[#This Row],[47]]</f>
        <v>4.3330328055449998E-6</v>
      </c>
      <c r="AX144" s="10">
        <f>3/24000000*OO[[#This Row],[106 (02JUL1985 03:00:00)-Water Temperature (C)]]*OO[[#This Row],[48]]</f>
        <v>3.9572092524262491E-6</v>
      </c>
      <c r="AY144" s="10">
        <f>3/24000000*OO[[#This Row],[107 (02JUL1985 06:00:00)-Water Temperature (C)]]*OO[[#This Row],[49]]</f>
        <v>3.5964773715479998E-6</v>
      </c>
      <c r="AZ144" s="10">
        <f>3/24000000*OO[[#This Row],[108 (02JUL1985 09:00:00)-Water Temperature (C)]]*OO[[#This Row],[50]]</f>
        <v>3.4335988029306242E-6</v>
      </c>
      <c r="BA144" s="10">
        <f>3/24000000*OO[[#This Row],[109 (02JUL1985 12:00:00)-Water Temperature (C)]]*OO[[#This Row],[51]]</f>
        <v>3.366569689416E-6</v>
      </c>
      <c r="BB144" s="10">
        <f>3/24000000*OO[[#This Row],[110 (02JUL1985 15:00:00)-Water Temperature (C)]]*OO[[#This Row],[52]]</f>
        <v>3.3868414986424989E-6</v>
      </c>
      <c r="BC144" s="10">
        <f>3/24000000*OO[[#This Row],[111 (02JUL1985 18:00:00)-Water Temperature (C)]]*OO[[#This Row],[53]]</f>
        <v>3.3647299762591252E-6</v>
      </c>
      <c r="BD144" s="10">
        <f>3/24000000*OO[[#This Row],[112 (02JUL1985 21:00:00)-Water Temperature (C)]]*OO[[#This Row],[54]]</f>
        <v>3.2034790416479997E-6</v>
      </c>
      <c r="BE144" s="10">
        <f>3/24000000*OO[[#This Row],[113 (03JUL1985 00:00:00)-Water Temperature (C)]]*OO[[#This Row],[55]]</f>
        <v>2.9856715160599997E-6</v>
      </c>
      <c r="BF144" s="10">
        <f>3/24000000*OO[[#This Row],[114 (03JUL1985 03:00:00)-Water Temperature (C)]]*OO[[#This Row],[56]]</f>
        <v>2.730012503975E-6</v>
      </c>
      <c r="BG144" s="10">
        <f>3/24000000*OO[[#This Row],[115 (03JUL1985 06:00:00)-Water Temperature (C)]]*OO[[#This Row],[57]]</f>
        <v>2.4801909444708751E-6</v>
      </c>
      <c r="BH144" s="10">
        <f>3/24000000*OO[[#This Row],[116 (03JUL1985 09:00:00)-Water Temperature (C)]]*OO[[#This Row],[58]]</f>
        <v>2.3773245358737495E-6</v>
      </c>
      <c r="BI144" s="10">
        <f>3/24000000*OO[[#This Row],[117 (03JUL1985 12:00:00)-Water Temperature (C)]]*OO[[#This Row],[59]]</f>
        <v>2.4976541625242501E-6</v>
      </c>
      <c r="BJ144" s="10">
        <f>3/24000000*OO[[#This Row],[118 (03JUL1985 15:00:00)-Water Temperature (C)]]*OO[[#This Row],[60]]</f>
        <v>2.7841349013843747E-6</v>
      </c>
      <c r="BK144" s="10">
        <f>3/24000000*OO[[#This Row],[119 (03JUL1985 18:00:00)-Water Temperature (C)]]*OO[[#This Row],[61]]</f>
        <v>2.9706657410499998E-6</v>
      </c>
      <c r="BL144" s="10">
        <f>3/24000000*OO[[#This Row],[120 (03JUL1985 21:00:00)-Water Temperature (C)]]*OO[[#This Row],[62]]</f>
        <v>2.9540171138275001E-6</v>
      </c>
      <c r="BM144" s="10">
        <f>3/24000000*OO[[#This Row],[121 (04JUL1985 00:00:00)-Water Temperature (C)]]*OO[[#This Row],[63]]</f>
        <v>2.8163013504569998E-6</v>
      </c>
      <c r="BN144" s="10">
        <f>3/24000000*OO[[#This Row],[122 (04JUL1985 03:00:00)-Water Temperature (C)]]*OO[[#This Row],[64]]</f>
        <v>2.6170709931134999E-6</v>
      </c>
      <c r="BO144" s="10">
        <f>3/24000000*OO[[#This Row],[123 (04JUL1985 06:00:00)-Water Temperature (C)]]*OO[[#This Row],[65]]</f>
        <v>2.3694976285661249E-6</v>
      </c>
      <c r="BP144" s="10">
        <f>3/24000000*OO[[#This Row],[124 (04JUL1985 09:00:00)-Water Temperature (C)]]*OO[[#This Row],[66]]</f>
        <v>2.1783821999843752E-6</v>
      </c>
      <c r="BQ144" s="10">
        <f>3/24000000*OO[[#This Row],[125 (04JUL1985 12:00:00)-Water Temperature (C)]]*OO[[#This Row],[67]]</f>
        <v>2.0413024098987498E-6</v>
      </c>
      <c r="BR144" s="10">
        <f>3/24000000*OO[[#This Row],[126 (04JUL1985 15:00:00)-Water Temperature (C)]]*OO[[#This Row],[68]]</f>
        <v>1.9506828160299999E-6</v>
      </c>
      <c r="BS144" s="10">
        <f>3/24000000*OO[[#This Row],[127 (04JUL1985 18:00:00)-Water Temperature (C)]]*OO[[#This Row],[69]]</f>
        <v>1.8693428271587501E-6</v>
      </c>
      <c r="BT144" s="10">
        <f>3/24000000*OO[[#This Row],[128 (04JUL1985 21:00:00)-Water Temperature (C)]]*OO[[#This Row],[70]]</f>
        <v>1.8039267553905002E-6</v>
      </c>
      <c r="BU144" s="10">
        <f>3/24000000*OO[[#This Row],[129 (05JUL1985 00:00:00)-Water Temperature (C)]]*OO[[#This Row],[71]]</f>
        <v>1.7152414248892502E-6</v>
      </c>
      <c r="BV144" s="10">
        <f>3/24000000*OO[[#This Row],[130 (05JUL1985 03:00:00)-Water Temperature (C)]]*OO[[#This Row],[72]]</f>
        <v>1.5943544932892498E-6</v>
      </c>
      <c r="BW144" s="10">
        <f>3/24000000*OO[[#This Row],[131 (05JUL1985 06:00:00)-Water Temperature (C)]]*OO[[#This Row],[73]]</f>
        <v>1.4529619408279998E-6</v>
      </c>
      <c r="BX144" s="10">
        <f>3/24000000*OO[[#This Row],[132 (05JUL1985 09:00:00)-Water Temperature (C)]]*OO[[#This Row],[74]]</f>
        <v>1.3774873722572499E-6</v>
      </c>
      <c r="BY144" s="10">
        <f>3/24000000*OO[[#This Row],[133 (05JUL1985 12:00:00)-Water Temperature (C)]]*OO[[#This Row],[75]]</f>
        <v>1.4064204213989998E-6</v>
      </c>
      <c r="BZ144" s="10">
        <f>3/24000000*OO[[#This Row],[134 (05JUL1985 15:00:00)-Water Temperature (C)]]*OO[[#This Row],[76]]</f>
        <v>1.5099264482270001E-6</v>
      </c>
      <c r="CA144" s="10">
        <f>3/24000000*OO[[#This Row],[135 (05JUL1985 18:00:00)-Water Temperature (C)]]*OO[[#This Row],[77]]</f>
        <v>1.5666113162279996E-6</v>
      </c>
      <c r="CB144" s="10">
        <f>3/24000000*OO[[#This Row],[136 (05JUL1985 21:00:00)-Water Temperature (C)]]*OO[[#This Row],[78]]</f>
        <v>1.5163763243887501E-6</v>
      </c>
      <c r="CC144" s="10">
        <f>3/24000000*OO[[#This Row],[137 (06JUL1985 00:00:00)-Water Temperature (C)]]*OO[[#This Row],[79]]</f>
        <v>1.4220111349552499E-6</v>
      </c>
      <c r="CD144" s="10">
        <f>3/24000000*OO[[#This Row],[138 (06JUL1985 03:00:00)-Water Temperature (C)]]*OO[[#This Row],[80]]</f>
        <v>1.3205211513125E-6</v>
      </c>
      <c r="CE144" s="10">
        <f>3/24000000*OO[[#This Row],[139 (06JUL1985 06:00:00)-Water Temperature (C)]]*OO[[#This Row],[81]]</f>
        <v>1.194010369332E-6</v>
      </c>
      <c r="CF144" s="10">
        <f>3/24000000*OO[[#This Row],[140 (06JUL1985 09:00:00)-Water Temperature (C)]]*OO[[#This Row],[82]]</f>
        <v>1.0762096455171252E-6</v>
      </c>
      <c r="CG144" s="10">
        <f>3/24000000*OO[[#This Row],[141 (06JUL1985 12:00:00)-Water Temperature (C)]]*OO[[#This Row],[83]]</f>
        <v>1.02437557602875E-6</v>
      </c>
      <c r="CH144" s="10">
        <f>3/24000000*OO[[#This Row],[142 (06JUL1985 15:00:00)-Water Temperature (C)]]*OO[[#This Row],[84]]</f>
        <v>1.0383407413644998E-6</v>
      </c>
      <c r="CI144" s="10">
        <f>3/24000000*OO[[#This Row],[143 (06JUL1985 18:00:00)-Water Temperature (C)]]*OO[[#This Row],[85]]</f>
        <v>1.0835688116707501E-6</v>
      </c>
      <c r="CJ144" s="10">
        <f>3/24000000*OO[[#This Row],[144 (06JUL1985 21:00:00)-Water Temperature (C)]]*OO[[#This Row],[86]]</f>
        <v>1.0901937512149999E-6</v>
      </c>
      <c r="CK144" s="10">
        <f>3/24000000*OO[[#This Row],[145 (07JUL1985 00:00:00)-Water Temperature (C)]]*OO[[#This Row],[87]]</f>
        <v>1.0481667421136248E-6</v>
      </c>
      <c r="CL144" s="10">
        <f>3/24000000*OO[[#This Row],[146 (07JUL1985 03:00:00)-Water Temperature (C)]]*OO[[#This Row],[88]]</f>
        <v>9.8332176829500014E-7</v>
      </c>
      <c r="CM144" s="10">
        <f>3/24000000*OO[[#This Row],[147 (07JUL1985 06:00:00)-Water Temperature (C)]]*OO[[#This Row],[89]]</f>
        <v>9.0872039131649983E-7</v>
      </c>
      <c r="CN144" s="10">
        <f>3/24000000*OO[[#This Row],[148 (07JUL1985 09:00:00)-Water Temperature (C)]]*OO[[#This Row],[90]]</f>
        <v>8.530415082499998E-7</v>
      </c>
      <c r="CO144" s="10">
        <f>3/24000000*OO[[#This Row],[149 (07JUL1985 12:00:00)-Water Temperature (C)]]*OO[[#This Row],[91]]</f>
        <v>7.9777258626525005E-7</v>
      </c>
      <c r="CP144" s="10">
        <f>3/24000000*OO[[#This Row],[150 (07JUL1985 15:00:00)-Water Temperature (C)]]*OO[[#This Row],[92]]</f>
        <v>7.6667141250925003E-7</v>
      </c>
      <c r="CQ144" s="10">
        <f>3/24000000*OO[[#This Row],[151 (07JUL1985 18:00:00)-Water Temperature (C)]]*OO[[#This Row],[93]]</f>
        <v>7.7481188055150006E-7</v>
      </c>
      <c r="CR144" s="10">
        <f>3/24000000*OO[[#This Row],[152 (07JUL1985 21:00:00)-Water Temperature (C)]]*OO[[#This Row],[94]]</f>
        <v>7.6982733245625002E-7</v>
      </c>
      <c r="CS144" s="10">
        <f>3/24000000*OO[[#This Row],[153 (08JUL1985 00:00:00)-Water Temperature (C)]]*OO[[#This Row],[95]]</f>
        <v>7.2436624762849999E-7</v>
      </c>
      <c r="CT144" s="10">
        <f>3/24000000*OO[[#This Row],[154 (08JUL1985 03:00:00)-Water Temperature (C)]]*OO[[#This Row],[96]]</f>
        <v>6.6887468236800005E-7</v>
      </c>
      <c r="CU144" s="10">
        <f>3/24000000*OO[[#This Row],[155 (08JUL1985 06:00:00)-Water Temperature (C)]]*OO[[#This Row],[97]]</f>
        <v>6.158537193457501E-7</v>
      </c>
      <c r="CV144" s="10">
        <f>3/24000000*OO[[#This Row],[156 (08JUL1985 09:00:00)-Water Temperature (C)]]*OO[[#This Row],[98]]</f>
        <v>5.8463005457050003E-7</v>
      </c>
      <c r="CW144" s="10">
        <f>3/24000000*OO[[#This Row],[157 (08JUL1985 12:00:00)-Water Temperature (C)]]*OO[[#This Row],[99]]</f>
        <v>5.4810195368624998E-7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2.2726856383647646E-43</v>
      </c>
      <c r="G145" s="10">
        <f>3/24*OO[[#This Row],[63 (26JUN1985 18:00:00)-Water Temperature (C)]]*OO[[#This Row],[5]]/SUM(OO[5])</f>
        <v>1.8157890223516577E-32</v>
      </c>
      <c r="H145" s="10">
        <f>3/24*OO[[#This Row],[64 (26JUN1985 21:00:00)-Water Temperature (C)]]*OO[[#This Row],[6]]/SUM(OO[6])</f>
        <v>2.6529591725506425E-22</v>
      </c>
      <c r="I145" s="10">
        <f>3/24*OO[[#This Row],[65 (27JUN1985 00:00:00)-Water Temperature (C)]]*OO[[#This Row],[7]]/SUM(OO[7])</f>
        <v>1.1459278268773501E-12</v>
      </c>
      <c r="J145" s="10">
        <f>3/24*OO[[#This Row],[66 (27JUN1985 03:00:00)-Water Temperature (C)]]*OO[[#This Row],[8]]/SUM(OO[8])</f>
        <v>1.0860516435452907E-7</v>
      </c>
      <c r="K145" s="10">
        <f>3/24*OO[[#This Row],[67 (27JUN1985 06:00:00)-Water Temperature (C)]]*OO[[#This Row],[9]]/SUM(OO[9])</f>
        <v>4.1130780559773705E-5</v>
      </c>
      <c r="L145" s="10">
        <f>3/24*OO[[#This Row],[68 (27JUN1985 09:00:00)-Water Temperature (C)]]*OO[[#This Row],[10]]/SUM(OO[10])</f>
        <v>1.7167959372646425E-3</v>
      </c>
      <c r="M145" s="10">
        <f>3/24*OO[[#This Row],[69 (27JUN1985 12:00:00)-Water Temperature (C)]]*OO[[#This Row],[11]]/SUM(OO[11])</f>
        <v>1.75413732591377E-2</v>
      </c>
      <c r="N145" s="10">
        <f>3/24*OO[[#This Row],[70 (27JUN1985 15:00:00)-Water Temperature (C)]]*OO[[#This Row],[12]]/SUM(OO[12])</f>
        <v>6.5991516174870923E-2</v>
      </c>
      <c r="O145" s="10">
        <f>3/24*OO[[#This Row],[71 (27JUN1985 18:00:00)-Water Temperature (C)]]*OO[[#This Row],[13]]/SUM(OO[13])</f>
        <v>0.11275102384875592</v>
      </c>
      <c r="P145" s="10">
        <f>3/24*OO[[#This Row],[72 (27JUN1985 21:00:00)-Water Temperature (C)]]*OO[[#This Row],[14]]/SUM(OO[14])</f>
        <v>9.963865898300793E-2</v>
      </c>
      <c r="Q145" s="10">
        <f>3/24*OO[[#This Row],[73 (28JUN1985 00:00:00)-Water Temperature (C)]]*OO[[#This Row],[15]]/SUM(OO[15])</f>
        <v>5.2530282726987051E-2</v>
      </c>
      <c r="R145" s="10">
        <f>3/24*OO[[#This Row],[74 (28JUN1985 03:00:00)-Water Temperature (C)]]*OO[[#This Row],[16]]/SUM(OO[16])</f>
        <v>1.87679403893256E-2</v>
      </c>
      <c r="S145" s="10">
        <f>3/24*OO[[#This Row],[75 (28JUN1985 06:00:00)-Water Temperature (C)]]*OO[[#This Row],[17]]/SUM(OO[17])</f>
        <v>5.1097366569263876E-3</v>
      </c>
      <c r="T145" s="10">
        <f>3/24*OO[[#This Row],[76 (28JUN1985 09:00:00)-Water Temperature (C)]]*OO[[#This Row],[18]]/SUM(OO[18])</f>
        <v>1.2218411217593762E-3</v>
      </c>
      <c r="U145" s="10">
        <f>3/24*OO[[#This Row],[77 (28JUN1985 12:00:00)-Water Temperature (C)]]*OO[[#This Row],[19]]/SUM(OO[19])</f>
        <v>2.8292178367823515E-4</v>
      </c>
      <c r="V145" s="10">
        <f>3/24000000*OO[[#This Row],[78 (28JUN1985 15:00:00)-Water Temperature (C)]]*OO[[#This Row],[20]]</f>
        <v>7.8632064074887501E-5</v>
      </c>
      <c r="W145" s="10">
        <f>3/24000000*OO[[#This Row],[79 (28JUN1985 18:00:00)-Water Temperature (C)]]*OO[[#This Row],[21]]</f>
        <v>3.69251985507E-5</v>
      </c>
      <c r="X145" s="10">
        <f>3/24000000*OO[[#This Row],[80 (28JUN1985 21:00:00)-Water Temperature (C)]]*OO[[#This Row],[22]]</f>
        <v>3.2161383737295004E-5</v>
      </c>
      <c r="Y145" s="10">
        <f>3/24000000*OO[[#This Row],[81 (29JUN1985 00:00:00)-Water Temperature (C)]]*OO[[#This Row],[23]]</f>
        <v>3.5251492942312503E-5</v>
      </c>
      <c r="Z145" s="10">
        <f>3/24000000*OO[[#This Row],[82 (29JUN1985 03:00:00)-Water Temperature (C)]]*OO[[#This Row],[24]]</f>
        <v>3.7746844688750004E-5</v>
      </c>
      <c r="AA145" s="10">
        <f>3/24000000*OO[[#This Row],[83 (29JUN1985 06:00:00)-Water Temperature (C)]]*OO[[#This Row],[25]]</f>
        <v>3.7565784081075E-5</v>
      </c>
      <c r="AB145" s="10">
        <f>3/24000000*OO[[#This Row],[84 (29JUN1985 09:00:00)-Water Temperature (C)]]*OO[[#This Row],[26]]</f>
        <v>3.6451119638400004E-5</v>
      </c>
      <c r="AC145" s="10">
        <f>3/24000000*OO[[#This Row],[85 (29JUN1985 12:00:00)-Water Temperature (C)]]*OO[[#This Row],[27]]</f>
        <v>3.5628747797174997E-5</v>
      </c>
      <c r="AD145" s="10">
        <f>3/24000000*OO[[#This Row],[86 (29JUN1985 15:00:00)-Water Temperature (C)]]*OO[[#This Row],[28]]</f>
        <v>3.6744064673737502E-5</v>
      </c>
      <c r="AE145" s="10">
        <f>3/24000000*OO[[#This Row],[88 (29JUN1985 21:00:00)-Water Temperature (C)]]*OO[[#This Row],[30]]</f>
        <v>3.4891854933862503E-5</v>
      </c>
      <c r="AF145" s="10">
        <f>3/24000000*OO[[#This Row],[88 (29JUN1985 21:00:00)-Water Temperature (C)]]*OO[[#This Row],[30]]</f>
        <v>3.4891854933862503E-5</v>
      </c>
      <c r="AG145" s="10">
        <f>3/24000000*OO[[#This Row],[89 (30JUN1985 00:00:00)-Water Temperature (C)]]*OO[[#This Row],[31]]</f>
        <v>2.84130376243875E-5</v>
      </c>
      <c r="AH145" s="10">
        <f>3/24000000*OO[[#This Row],[90 (30JUN1985 03:00:00)-Water Temperature (C)]]*OO[[#This Row],[32]]</f>
        <v>2.1264811712924996E-5</v>
      </c>
      <c r="AI145" s="10">
        <f>3/24000000*OO[[#This Row],[91 (30JUN1985 06:00:00)-Water Temperature (C)]]*OO[[#This Row],[33]]</f>
        <v>1.5179914973900001E-5</v>
      </c>
      <c r="AJ145" s="10">
        <f>3/24000000*OO[[#This Row],[92 (30JUN1985 09:00:00)-Water Temperature (C)]]*OO[[#This Row],[34]]</f>
        <v>1.0933850710743749E-5</v>
      </c>
      <c r="AK145" s="10">
        <f>3/24000000*OO[[#This Row],[93 (30JUN1985 12:00:00)-Water Temperature (C)]]*OO[[#This Row],[35]]</f>
        <v>8.4904430108624981E-6</v>
      </c>
      <c r="AL145" s="10">
        <f>3/24000000*OO[[#This Row],[94 (30JUN1985 15:00:00)-Water Temperature (C)]]*OO[[#This Row],[36]]</f>
        <v>7.7782928652099994E-6</v>
      </c>
      <c r="AM145" s="10">
        <f>3/24000000*OO[[#This Row],[95 (30JUN1985 18:00:00)-Water Temperature (C)]]*OO[[#This Row],[37]]</f>
        <v>7.8282012186687501E-6</v>
      </c>
      <c r="AN145" s="10">
        <f>3/24000000*OO[[#This Row],[96 (30JUN1985 21:00:00)-Water Temperature (C)]]*OO[[#This Row],[38]]</f>
        <v>7.5760112463562497E-6</v>
      </c>
      <c r="AO145" s="10">
        <f>3/24000000*OO[[#This Row],[97 (01JUL1985 00:00:00)-Water Temperature (C)]]*OO[[#This Row],[39]]</f>
        <v>7.0844807711400005E-6</v>
      </c>
      <c r="AP145" s="10">
        <f>3/24000000*OO[[#This Row],[98 (01JUL1985 03:00:00)-Water Temperature (C)]]*OO[[#This Row],[40]]</f>
        <v>6.4992335646699986E-6</v>
      </c>
      <c r="AQ145" s="10">
        <f>3/24000000*OO[[#This Row],[99 (01JUL1985 06:00:00)-Water Temperature (C)]]*OO[[#This Row],[41]]</f>
        <v>5.9456125632125005E-6</v>
      </c>
      <c r="AR145" s="10">
        <f>3/24000000*OO[[#This Row],[100 (01JUL1985 09:00:00)-Water Temperature (C)]]*OO[[#This Row],[42]]</f>
        <v>5.4930055659999998E-6</v>
      </c>
      <c r="AS145" s="10">
        <f>3/24000000*OO[[#This Row],[101 (01JUL1985 12:00:00)-Water Temperature (C)]]*OO[[#This Row],[43]]</f>
        <v>5.0696411026999998E-6</v>
      </c>
      <c r="AT145" s="10">
        <f>3/24000000*OO[[#This Row],[102 (01JUL1985 15:00:00)-Water Temperature (C)]]*OO[[#This Row],[44]]</f>
        <v>4.7949683305124998E-6</v>
      </c>
      <c r="AU145" s="10">
        <f>3/24000000*OO[[#This Row],[103 (01JUL1985 18:00:00)-Water Temperature (C)]]*OO[[#This Row],[45]]</f>
        <v>4.5664202127150001E-6</v>
      </c>
      <c r="AV145" s="10">
        <f>3/24000000*OO[[#This Row],[104 (01JUL1985 21:00:00)-Water Temperature (C)]]*OO[[#This Row],[46]]</f>
        <v>4.3351618811759996E-6</v>
      </c>
      <c r="AW145" s="10">
        <f>3/24000000*OO[[#This Row],[105 (02JUL1985 00:00:00)-Water Temperature (C)]]*OO[[#This Row],[47]]</f>
        <v>4.0199628625974994E-6</v>
      </c>
      <c r="AX145" s="10">
        <f>3/24000000*OO[[#This Row],[106 (02JUL1985 03:00:00)-Water Temperature (C)]]*OO[[#This Row],[48]]</f>
        <v>3.6787785810982498E-6</v>
      </c>
      <c r="AY145" s="10">
        <f>3/24000000*OO[[#This Row],[107 (02JUL1985 06:00:00)-Water Temperature (C)]]*OO[[#This Row],[49]]</f>
        <v>3.3492324833000003E-6</v>
      </c>
      <c r="AZ145" s="10">
        <f>3/24000000*OO[[#This Row],[108 (02JUL1985 09:00:00)-Water Temperature (C)]]*OO[[#This Row],[50]]</f>
        <v>3.2056372989394996E-6</v>
      </c>
      <c r="BA145" s="10">
        <f>3/24000000*OO[[#This Row],[109 (02JUL1985 12:00:00)-Water Temperature (C)]]*OO[[#This Row],[51]]</f>
        <v>3.1424000607501247E-6</v>
      </c>
      <c r="BB145" s="10">
        <f>3/24000000*OO[[#This Row],[110 (02JUL1985 15:00:00)-Water Temperature (C)]]*OO[[#This Row],[52]]</f>
        <v>3.1601887375136251E-6</v>
      </c>
      <c r="BC145" s="10">
        <f>3/24000000*OO[[#This Row],[111 (02JUL1985 18:00:00)-Water Temperature (C)]]*OO[[#This Row],[53]]</f>
        <v>3.1302062745468748E-6</v>
      </c>
      <c r="BD145" s="10">
        <f>3/24000000*OO[[#This Row],[112 (02JUL1985 21:00:00)-Water Temperature (C)]]*OO[[#This Row],[54]]</f>
        <v>2.9704788349664996E-6</v>
      </c>
      <c r="BE145" s="10">
        <f>3/24000000*OO[[#This Row],[113 (03JUL1985 00:00:00)-Water Temperature (C)]]*OO[[#This Row],[55]]</f>
        <v>2.7704329233062497E-6</v>
      </c>
      <c r="BF145" s="10">
        <f>3/24000000*OO[[#This Row],[114 (03JUL1985 03:00:00)-Water Temperature (C)]]*OO[[#This Row],[56]]</f>
        <v>2.5384917958283748E-6</v>
      </c>
      <c r="BG145" s="10">
        <f>3/24000000*OO[[#This Row],[115 (03JUL1985 06:00:00)-Water Temperature (C)]]*OO[[#This Row],[57]]</f>
        <v>2.3127461559404998E-6</v>
      </c>
      <c r="BH145" s="10">
        <f>3/24000000*OO[[#This Row],[116 (03JUL1985 09:00:00)-Water Temperature (C)]]*OO[[#This Row],[58]]</f>
        <v>2.2220939472799999E-6</v>
      </c>
      <c r="BI145" s="10">
        <f>3/24000000*OO[[#This Row],[117 (03JUL1985 12:00:00)-Water Temperature (C)]]*OO[[#This Row],[59]]</f>
        <v>2.3282631656639996E-6</v>
      </c>
      <c r="BJ145" s="10">
        <f>3/24000000*OO[[#This Row],[118 (03JUL1985 15:00:00)-Water Temperature (C)]]*OO[[#This Row],[60]]</f>
        <v>2.5806069846836253E-6</v>
      </c>
      <c r="BK145" s="10">
        <f>3/24000000*OO[[#This Row],[119 (03JUL1985 18:00:00)-Water Temperature (C)]]*OO[[#This Row],[61]]</f>
        <v>2.743826976385125E-6</v>
      </c>
      <c r="BL145" s="10">
        <f>3/24000000*OO[[#This Row],[120 (03JUL1985 21:00:00)-Water Temperature (C)]]*OO[[#This Row],[62]]</f>
        <v>2.7281959710112497E-6</v>
      </c>
      <c r="BM145" s="10">
        <f>3/24000000*OO[[#This Row],[121 (04JUL1985 00:00:00)-Water Temperature (C)]]*OO[[#This Row],[63]]</f>
        <v>2.6060198329980001E-6</v>
      </c>
      <c r="BN145" s="10">
        <f>3/24000000*OO[[#This Row],[122 (04JUL1985 03:00:00)-Water Temperature (C)]]*OO[[#This Row],[64]]</f>
        <v>2.4293608670239998E-6</v>
      </c>
      <c r="BO145" s="10">
        <f>3/24000000*OO[[#This Row],[123 (04JUL1985 06:00:00)-Water Temperature (C)]]*OO[[#This Row],[65]]</f>
        <v>2.2090118928353747E-6</v>
      </c>
      <c r="BP145" s="10">
        <f>3/24000000*OO[[#This Row],[124 (04JUL1985 09:00:00)-Water Temperature (C)]]*OO[[#This Row],[66]]</f>
        <v>2.0372767419262502E-6</v>
      </c>
      <c r="BQ145" s="10">
        <f>3/24000000*OO[[#This Row],[125 (04JUL1985 12:00:00)-Water Temperature (C)]]*OO[[#This Row],[67]]</f>
        <v>1.9008354540162498E-6</v>
      </c>
      <c r="BR145" s="10">
        <f>3/24000000*OO[[#This Row],[126 (04JUL1985 15:00:00)-Water Temperature (C)]]*OO[[#This Row],[68]]</f>
        <v>1.8060237940050001E-6</v>
      </c>
      <c r="BS145" s="10">
        <f>3/24000000*OO[[#This Row],[127 (04JUL1985 18:00:00)-Water Temperature (C)]]*OO[[#This Row],[69]]</f>
        <v>1.7287950314929998E-6</v>
      </c>
      <c r="BT145" s="10">
        <f>3/24000000*OO[[#This Row],[128 (04JUL1985 21:00:00)-Water Temperature (C)]]*OO[[#This Row],[70]]</f>
        <v>1.668478346465625E-6</v>
      </c>
      <c r="BU145" s="10">
        <f>3/24000000*OO[[#This Row],[129 (05JUL1985 00:00:00)-Water Temperature (C)]]*OO[[#This Row],[71]]</f>
        <v>1.5882096539440001E-6</v>
      </c>
      <c r="BV145" s="10">
        <f>3/24000000*OO[[#This Row],[130 (05JUL1985 03:00:00)-Water Temperature (C)]]*OO[[#This Row],[72]]</f>
        <v>1.4804845113029999E-6</v>
      </c>
      <c r="BW145" s="10">
        <f>3/24000000*OO[[#This Row],[131 (05JUL1985 06:00:00)-Water Temperature (C)]]*OO[[#This Row],[73]]</f>
        <v>1.3521741340642499E-6</v>
      </c>
      <c r="BX145" s="10">
        <f>3/24000000*OO[[#This Row],[132 (05JUL1985 09:00:00)-Water Temperature (C)]]*OO[[#This Row],[74]]</f>
        <v>1.2865651957299998E-6</v>
      </c>
      <c r="BY145" s="10">
        <f>3/24000000*OO[[#This Row],[133 (05JUL1985 12:00:00)-Water Temperature (C)]]*OO[[#This Row],[75]]</f>
        <v>1.3164663362259999E-6</v>
      </c>
      <c r="BZ145" s="10">
        <f>3/24000000*OO[[#This Row],[134 (05JUL1985 15:00:00)-Water Temperature (C)]]*OO[[#This Row],[76]]</f>
        <v>1.409873279868E-6</v>
      </c>
      <c r="CA145" s="10">
        <f>3/24000000*OO[[#This Row],[135 (05JUL1985 18:00:00)-Water Temperature (C)]]*OO[[#This Row],[77]]</f>
        <v>1.4552797781445E-6</v>
      </c>
      <c r="CB145" s="10">
        <f>3/24000000*OO[[#This Row],[136 (05JUL1985 21:00:00)-Water Temperature (C)]]*OO[[#This Row],[78]]</f>
        <v>1.4037008396949998E-6</v>
      </c>
      <c r="CC145" s="10">
        <f>3/24000000*OO[[#This Row],[137 (06JUL1985 00:00:00)-Water Temperature (C)]]*OO[[#This Row],[79]]</f>
        <v>1.316473998384E-6</v>
      </c>
      <c r="CD145" s="10">
        <f>3/24000000*OO[[#This Row],[138 (06JUL1985 03:00:00)-Water Temperature (C)]]*OO[[#This Row],[80]]</f>
        <v>1.2254508168329998E-6</v>
      </c>
      <c r="CE145" s="10">
        <f>3/24000000*OO[[#This Row],[139 (06JUL1985 06:00:00)-Water Temperature (C)]]*OO[[#This Row],[81]]</f>
        <v>1.11313978769125E-6</v>
      </c>
      <c r="CF145" s="10">
        <f>3/24000000*OO[[#This Row],[140 (06JUL1985 09:00:00)-Water Temperature (C)]]*OO[[#This Row],[82]]</f>
        <v>1.0071081077404999E-6</v>
      </c>
      <c r="CG145" s="10">
        <f>3/24000000*OO[[#This Row],[141 (06JUL1985 12:00:00)-Water Temperature (C)]]*OO[[#This Row],[83]]</f>
        <v>9.5357915752499997E-7</v>
      </c>
      <c r="CH145" s="10">
        <f>3/24000000*OO[[#This Row],[142 (06JUL1985 15:00:00)-Water Temperature (C)]]*OO[[#This Row],[84]]</f>
        <v>9.5744950362250001E-7</v>
      </c>
      <c r="CI145" s="10">
        <f>3/24000000*OO[[#This Row],[143 (06JUL1985 18:00:00)-Water Temperature (C)]]*OO[[#This Row],[85]]</f>
        <v>9.9717619113624979E-7</v>
      </c>
      <c r="CJ145" s="10">
        <f>3/24000000*OO[[#This Row],[144 (06JUL1985 21:00:00)-Water Temperature (C)]]*OO[[#This Row],[86]]</f>
        <v>1.0048894078454999E-6</v>
      </c>
      <c r="CK145" s="10">
        <f>3/24000000*OO[[#This Row],[145 (07JUL1985 00:00:00)-Water Temperature (C)]]*OO[[#This Row],[87]]</f>
        <v>9.6821134425112512E-7</v>
      </c>
      <c r="CL145" s="10">
        <f>3/24000000*OO[[#This Row],[146 (07JUL1985 03:00:00)-Water Temperature (C)]]*OO[[#This Row],[88]]</f>
        <v>9.1141629830062503E-7</v>
      </c>
      <c r="CM145" s="10">
        <f>3/24000000*OO[[#This Row],[147 (07JUL1985 06:00:00)-Water Temperature (C)]]*OO[[#This Row],[89]]</f>
        <v>8.4472630999662497E-7</v>
      </c>
      <c r="CN145" s="10">
        <f>3/24000000*OO[[#This Row],[148 (07JUL1985 09:00:00)-Water Temperature (C)]]*OO[[#This Row],[90]]</f>
        <v>7.9590192838125004E-7</v>
      </c>
      <c r="CO145" s="10">
        <f>3/24000000*OO[[#This Row],[149 (07JUL1985 12:00:00)-Water Temperature (C)]]*OO[[#This Row],[91]]</f>
        <v>7.4676937103799997E-7</v>
      </c>
      <c r="CP145" s="10">
        <f>3/24000000*OO[[#This Row],[150 (07JUL1985 15:00:00)-Water Temperature (C)]]*OO[[#This Row],[92]]</f>
        <v>7.1800148922174989E-7</v>
      </c>
      <c r="CQ145" s="10">
        <f>3/24000000*OO[[#This Row],[151 (07JUL1985 18:00:00)-Water Temperature (C)]]*OO[[#This Row],[93]]</f>
        <v>7.2229488744562502E-7</v>
      </c>
      <c r="CR145" s="10">
        <f>3/24000000*OO[[#This Row],[152 (07JUL1985 21:00:00)-Water Temperature (C)]]*OO[[#This Row],[94]]</f>
        <v>7.13333238311625E-7</v>
      </c>
      <c r="CS145" s="10">
        <f>3/24000000*OO[[#This Row],[153 (08JUL1985 00:00:00)-Water Temperature (C)]]*OO[[#This Row],[95]]</f>
        <v>6.7022534069412494E-7</v>
      </c>
      <c r="CT145" s="10">
        <f>3/24000000*OO[[#This Row],[154 (08JUL1985 03:00:00)-Water Temperature (C)]]*OO[[#This Row],[96]]</f>
        <v>6.2062485369499994E-7</v>
      </c>
      <c r="CU145" s="10">
        <f>3/24000000*OO[[#This Row],[155 (08JUL1985 06:00:00)-Water Temperature (C)]]*OO[[#This Row],[97]]</f>
        <v>5.723799038596249E-7</v>
      </c>
      <c r="CV145" s="10">
        <f>3/24000000*OO[[#This Row],[156 (08JUL1985 09:00:00)-Water Temperature (C)]]*OO[[#This Row],[98]]</f>
        <v>5.4554687663212503E-7</v>
      </c>
      <c r="CW145" s="10">
        <f>3/24000000*OO[[#This Row],[157 (08JUL1985 12:00:00)-Water Temperature (C)]]*OO[[#This Row],[99]]</f>
        <v>5.1098938572700001E-7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3.1397365263282788E-44</v>
      </c>
      <c r="G146" s="10">
        <f>3/24*OO[[#This Row],[63 (26JUN1985 18:00:00)-Water Temperature (C)]]*OO[[#This Row],[5]]/SUM(OO[5])</f>
        <v>2.8844274498969316E-33</v>
      </c>
      <c r="H146" s="10">
        <f>3/24*OO[[#This Row],[64 (26JUN1985 21:00:00)-Water Temperature (C)]]*OO[[#This Row],[6]]/SUM(OO[6])</f>
        <v>4.2830619285218004E-23</v>
      </c>
      <c r="I146" s="10">
        <f>3/24*OO[[#This Row],[65 (27JUN1985 00:00:00)-Water Temperature (C)]]*OO[[#This Row],[7]]/SUM(OO[7])</f>
        <v>2.0645670661331397E-13</v>
      </c>
      <c r="J146" s="10">
        <f>3/24*OO[[#This Row],[66 (27JUN1985 03:00:00)-Water Temperature (C)]]*OO[[#This Row],[8]]/SUM(OO[8])</f>
        <v>5.4674434002669474E-8</v>
      </c>
      <c r="K146" s="10">
        <f>3/24*OO[[#This Row],[67 (27JUN1985 06:00:00)-Water Temperature (C)]]*OO[[#This Row],[9]]/SUM(OO[9])</f>
        <v>2.6493759312006739E-5</v>
      </c>
      <c r="L146" s="10">
        <f>3/24*OO[[#This Row],[68 (27JUN1985 09:00:00)-Water Temperature (C)]]*OO[[#This Row],[10]]/SUM(OO[10])</f>
        <v>1.2989202361123621E-3</v>
      </c>
      <c r="M146" s="10">
        <f>3/24*OO[[#This Row],[69 (27JUN1985 12:00:00)-Water Temperature (C)]]*OO[[#This Row],[11]]/SUM(OO[11])</f>
        <v>1.4926417450434602E-2</v>
      </c>
      <c r="N146" s="10">
        <f>3/24*OO[[#This Row],[70 (27JUN1985 15:00:00)-Water Temperature (C)]]*OO[[#This Row],[12]]/SUM(OO[12])</f>
        <v>6.151354962807306E-2</v>
      </c>
      <c r="O146" s="10">
        <f>3/24*OO[[#This Row],[71 (27JUN1985 18:00:00)-Water Temperature (C)]]*OO[[#This Row],[13]]/SUM(OO[13])</f>
        <v>0.11333054927286242</v>
      </c>
      <c r="P146" s="10">
        <f>3/24*OO[[#This Row],[72 (27JUN1985 21:00:00)-Water Temperature (C)]]*OO[[#This Row],[14]]/SUM(OO[14])</f>
        <v>0.10675196235072695</v>
      </c>
      <c r="Q146" s="10">
        <f>3/24*OO[[#This Row],[73 (28JUN1985 00:00:00)-Water Temperature (C)]]*OO[[#This Row],[15]]/SUM(OO[15])</f>
        <v>5.9543847574293644E-2</v>
      </c>
      <c r="R146" s="10">
        <f>3/24*OO[[#This Row],[74 (28JUN1985 03:00:00)-Water Temperature (C)]]*OO[[#This Row],[16]]/SUM(OO[16])</f>
        <v>2.2289780270706969E-2</v>
      </c>
      <c r="S146" s="10">
        <f>3/24*OO[[#This Row],[75 (28JUN1985 06:00:00)-Water Temperature (C)]]*OO[[#This Row],[17]]/SUM(OO[17])</f>
        <v>6.2771765242546924E-3</v>
      </c>
      <c r="T146" s="10">
        <f>3/24*OO[[#This Row],[76 (28JUN1985 09:00:00)-Water Temperature (C)]]*OO[[#This Row],[18]]/SUM(OO[18])</f>
        <v>1.5335419762409935E-3</v>
      </c>
      <c r="U146" s="10">
        <f>3/24*OO[[#This Row],[77 (28JUN1985 12:00:00)-Water Temperature (C)]]*OO[[#This Row],[19]]/SUM(OO[19])</f>
        <v>3.5474511292789398E-4</v>
      </c>
      <c r="V146" s="10">
        <f>3/24000000*OO[[#This Row],[78 (28JUN1985 15:00:00)-Water Temperature (C)]]*OO[[#This Row],[20]]</f>
        <v>9.4661530249612495E-5</v>
      </c>
      <c r="W146" s="10">
        <f>3/24000000*OO[[#This Row],[79 (28JUN1985 18:00:00)-Water Temperature (C)]]*OO[[#This Row],[21]]</f>
        <v>4.0577680403687495E-5</v>
      </c>
      <c r="X146" s="10">
        <f>3/24000000*OO[[#This Row],[80 (28JUN1985 21:00:00)-Water Temperature (C)]]*OO[[#This Row],[22]]</f>
        <v>3.3060110791049991E-5</v>
      </c>
      <c r="Y146" s="10">
        <f>3/24000000*OO[[#This Row],[81 (29JUN1985 00:00:00)-Water Temperature (C)]]*OO[[#This Row],[23]]</f>
        <v>3.5801598772349992E-5</v>
      </c>
      <c r="Z146" s="10">
        <f>3/24000000*OO[[#This Row],[82 (29JUN1985 03:00:00)-Water Temperature (C)]]*OO[[#This Row],[24]]</f>
        <v>3.8675199907000003E-5</v>
      </c>
      <c r="AA146" s="10">
        <f>3/24000000*OO[[#This Row],[83 (29JUN1985 06:00:00)-Water Temperature (C)]]*OO[[#This Row],[25]]</f>
        <v>3.8945573236624998E-5</v>
      </c>
      <c r="AB146" s="10">
        <f>3/24000000*OO[[#This Row],[84 (29JUN1985 09:00:00)-Water Temperature (C)]]*OO[[#This Row],[26]]</f>
        <v>3.8182367037500004E-5</v>
      </c>
      <c r="AC146" s="10">
        <f>3/24000000*OO[[#This Row],[85 (29JUN1985 12:00:00)-Water Temperature (C)]]*OO[[#This Row],[27]]</f>
        <v>3.7505112608699994E-5</v>
      </c>
      <c r="AD146" s="10">
        <f>3/24000000*OO[[#This Row],[86 (29JUN1985 15:00:00)-Water Temperature (C)]]*OO[[#This Row],[28]]</f>
        <v>3.8705951974374997E-5</v>
      </c>
      <c r="AE146" s="10">
        <f>3/24000000*OO[[#This Row],[88 (29JUN1985 21:00:00)-Water Temperature (C)]]*OO[[#This Row],[30]]</f>
        <v>3.6833897242319997E-5</v>
      </c>
      <c r="AF146" s="10">
        <f>3/24000000*OO[[#This Row],[88 (29JUN1985 21:00:00)-Water Temperature (C)]]*OO[[#This Row],[30]]</f>
        <v>3.6833897242319997E-5</v>
      </c>
      <c r="AG146" s="10">
        <f>3/24000000*OO[[#This Row],[89 (30JUN1985 00:00:00)-Water Temperature (C)]]*OO[[#This Row],[31]]</f>
        <v>3.0248487013724998E-5</v>
      </c>
      <c r="AH146" s="10">
        <f>3/24000000*OO[[#This Row],[90 (30JUN1985 03:00:00)-Water Temperature (C)]]*OO[[#This Row],[32]]</f>
        <v>2.2873532369167497E-5</v>
      </c>
      <c r="AI146" s="10">
        <f>3/24000000*OO[[#This Row],[91 (30JUN1985 06:00:00)-Water Temperature (C)]]*OO[[#This Row],[33]]</f>
        <v>1.6409589483030001E-5</v>
      </c>
      <c r="AJ146" s="10">
        <f>3/24000000*OO[[#This Row],[92 (30JUN1985 09:00:00)-Water Temperature (C)]]*OO[[#This Row],[34]]</f>
        <v>1.1833094885341248E-5</v>
      </c>
      <c r="AK146" s="10">
        <f>3/24000000*OO[[#This Row],[93 (30JUN1985 12:00:00)-Water Temperature (C)]]*OO[[#This Row],[35]]</f>
        <v>9.1314134250900009E-6</v>
      </c>
      <c r="AL146" s="10">
        <f>3/24000000*OO[[#This Row],[94 (30JUN1985 15:00:00)-Water Temperature (C)]]*OO[[#This Row],[36]]</f>
        <v>8.2509157763062504E-6</v>
      </c>
      <c r="AM146" s="10">
        <f>3/24000000*OO[[#This Row],[95 (30JUN1985 18:00:00)-Water Temperature (C)]]*OO[[#This Row],[37]]</f>
        <v>8.1988887084974994E-6</v>
      </c>
      <c r="AN146" s="10">
        <f>3/24000000*OO[[#This Row],[96 (30JUN1985 21:00:00)-Water Temperature (C)]]*OO[[#This Row],[38]]</f>
        <v>7.8951206339599998E-6</v>
      </c>
      <c r="AO146" s="10">
        <f>3/24000000*OO[[#This Row],[97 (01JUL1985 00:00:00)-Water Temperature (C)]]*OO[[#This Row],[39]]</f>
        <v>7.3858467576599985E-6</v>
      </c>
      <c r="AP146" s="10">
        <f>3/24000000*OO[[#This Row],[98 (01JUL1985 03:00:00)-Water Temperature (C)]]*OO[[#This Row],[40]]</f>
        <v>6.7896670421599995E-6</v>
      </c>
      <c r="AQ146" s="10">
        <f>3/24000000*OO[[#This Row],[99 (01JUL1985 06:00:00)-Water Temperature (C)]]*OO[[#This Row],[41]]</f>
        <v>6.2241304052900007E-6</v>
      </c>
      <c r="AR146" s="10">
        <f>3/24000000*OO[[#This Row],[100 (01JUL1985 09:00:00)-Water Temperature (C)]]*OO[[#This Row],[42]]</f>
        <v>5.7769187185125007E-6</v>
      </c>
      <c r="AS146" s="10">
        <f>3/24000000*OO[[#This Row],[101 (01JUL1985 12:00:00)-Water Temperature (C)]]*OO[[#This Row],[43]]</f>
        <v>5.3410871192437506E-6</v>
      </c>
      <c r="AT146" s="10">
        <f>3/24000000*OO[[#This Row],[102 (01JUL1985 15:00:00)-Water Temperature (C)]]*OO[[#This Row],[44]]</f>
        <v>5.0353410686850008E-6</v>
      </c>
      <c r="AU146" s="10">
        <f>3/24000000*OO[[#This Row],[103 (01JUL1985 18:00:00)-Water Temperature (C)]]*OO[[#This Row],[45]]</f>
        <v>4.7705897242274996E-6</v>
      </c>
      <c r="AV146" s="10">
        <f>3/24000000*OO[[#This Row],[104 (01JUL1985 21:00:00)-Water Temperature (C)]]*OO[[#This Row],[46]]</f>
        <v>4.5211187554799985E-6</v>
      </c>
      <c r="AW146" s="10">
        <f>3/24000000*OO[[#This Row],[105 (02JUL1985 00:00:00)-Water Temperature (C)]]*OO[[#This Row],[47]]</f>
        <v>4.1931316156487499E-6</v>
      </c>
      <c r="AX146" s="10">
        <f>3/24000000*OO[[#This Row],[106 (02JUL1985 03:00:00)-Water Temperature (C)]]*OO[[#This Row],[48]]</f>
        <v>3.8451987957824992E-6</v>
      </c>
      <c r="AY146" s="10">
        <f>3/24000000*OO[[#This Row],[107 (02JUL1985 06:00:00)-Water Temperature (C)]]*OO[[#This Row],[49]]</f>
        <v>3.5062186178897493E-6</v>
      </c>
      <c r="AZ146" s="10">
        <f>3/24000000*OO[[#This Row],[108 (02JUL1985 09:00:00)-Water Temperature (C)]]*OO[[#This Row],[50]]</f>
        <v>3.36385079667E-6</v>
      </c>
      <c r="BA146" s="10">
        <f>3/24000000*OO[[#This Row],[109 (02JUL1985 12:00:00)-Water Temperature (C)]]*OO[[#This Row],[51]]</f>
        <v>3.2978880761650001E-6</v>
      </c>
      <c r="BB146" s="10">
        <f>3/24000000*OO[[#This Row],[110 (02JUL1985 15:00:00)-Water Temperature (C)]]*OO[[#This Row],[52]]</f>
        <v>3.3138353974338752E-6</v>
      </c>
      <c r="BC146" s="10">
        <f>3/24000000*OO[[#This Row],[111 (02JUL1985 18:00:00)-Water Temperature (C)]]*OO[[#This Row],[53]]</f>
        <v>3.2758731017962499E-6</v>
      </c>
      <c r="BD146" s="10">
        <f>3/24000000*OO[[#This Row],[112 (02JUL1985 21:00:00)-Water Temperature (C)]]*OO[[#This Row],[54]]</f>
        <v>3.097971166251E-6</v>
      </c>
      <c r="BE146" s="10">
        <f>3/24000000*OO[[#This Row],[113 (03JUL1985 00:00:00)-Water Temperature (C)]]*OO[[#This Row],[55]]</f>
        <v>2.8901411732083746E-6</v>
      </c>
      <c r="BF146" s="10">
        <f>3/24000000*OO[[#This Row],[114 (03JUL1985 03:00:00)-Water Temperature (C)]]*OO[[#This Row],[56]]</f>
        <v>2.6536478158650004E-6</v>
      </c>
      <c r="BG146" s="10">
        <f>3/24000000*OO[[#This Row],[115 (03JUL1985 06:00:00)-Water Temperature (C)]]*OO[[#This Row],[57]]</f>
        <v>2.4239690826187498E-6</v>
      </c>
      <c r="BH146" s="10">
        <f>3/24000000*OO[[#This Row],[116 (03JUL1985 09:00:00)-Water Temperature (C)]]*OO[[#This Row],[58]]</f>
        <v>2.3351376852126249E-6</v>
      </c>
      <c r="BI146" s="10">
        <f>3/24000000*OO[[#This Row],[117 (03JUL1985 12:00:00)-Water Temperature (C)]]*OO[[#This Row],[59]]</f>
        <v>2.4410977897424995E-6</v>
      </c>
      <c r="BJ146" s="10">
        <f>3/24000000*OO[[#This Row],[118 (03JUL1985 15:00:00)-Water Temperature (C)]]*OO[[#This Row],[60]]</f>
        <v>2.690665256853E-6</v>
      </c>
      <c r="BK146" s="10">
        <f>3/24000000*OO[[#This Row],[119 (03JUL1985 18:00:00)-Water Temperature (C)]]*OO[[#This Row],[61]]</f>
        <v>2.8499227954437494E-6</v>
      </c>
      <c r="BL146" s="10">
        <f>3/24000000*OO[[#This Row],[120 (03JUL1985 21:00:00)-Water Temperature (C)]]*OO[[#This Row],[62]]</f>
        <v>2.8326353593034998E-6</v>
      </c>
      <c r="BM146" s="10">
        <f>3/24000000*OO[[#This Row],[121 (04JUL1985 00:00:00)-Water Temperature (C)]]*OO[[#This Row],[63]]</f>
        <v>2.7104485329868749E-6</v>
      </c>
      <c r="BN146" s="10">
        <f>3/24000000*OO[[#This Row],[122 (04JUL1985 03:00:00)-Water Temperature (C)]]*OO[[#This Row],[64]]</f>
        <v>2.5347325973449999E-6</v>
      </c>
      <c r="BO146" s="10">
        <f>3/24000000*OO[[#This Row],[123 (04JUL1985 06:00:00)-Water Temperature (C)]]*OO[[#This Row],[65]]</f>
        <v>2.3143051883874996E-6</v>
      </c>
      <c r="BP146" s="10">
        <f>3/24000000*OO[[#This Row],[124 (04JUL1985 09:00:00)-Water Temperature (C)]]*OO[[#This Row],[66]]</f>
        <v>2.141922684735E-6</v>
      </c>
      <c r="BQ146" s="10">
        <f>3/24000000*OO[[#This Row],[125 (04JUL1985 12:00:00)-Water Temperature (C)]]*OO[[#This Row],[67]]</f>
        <v>1.9923582791829999E-6</v>
      </c>
      <c r="BR146" s="10">
        <f>3/24000000*OO[[#This Row],[126 (04JUL1985 15:00:00)-Water Temperature (C)]]*OO[[#This Row],[68]]</f>
        <v>1.8814253564534999E-6</v>
      </c>
      <c r="BS146" s="10">
        <f>3/24000000*OO[[#This Row],[127 (04JUL1985 18:00:00)-Water Temperature (C)]]*OO[[#This Row],[69]]</f>
        <v>1.7979025201524998E-6</v>
      </c>
      <c r="BT146" s="10">
        <f>3/24000000*OO[[#This Row],[128 (04JUL1985 21:00:00)-Water Temperature (C)]]*OO[[#This Row],[70]]</f>
        <v>1.7351307215444995E-6</v>
      </c>
      <c r="BU146" s="10">
        <f>3/24000000*OO[[#This Row],[129 (05JUL1985 00:00:00)-Water Temperature (C)]]*OO[[#This Row],[71]]</f>
        <v>1.6531189258374996E-6</v>
      </c>
      <c r="BV146" s="10">
        <f>3/24000000*OO[[#This Row],[130 (05JUL1985 03:00:00)-Water Temperature (C)]]*OO[[#This Row],[72]]</f>
        <v>1.5453834744667499E-6</v>
      </c>
      <c r="BW146" s="10">
        <f>3/24000000*OO[[#This Row],[131 (05JUL1985 06:00:00)-Water Temperature (C)]]*OO[[#This Row],[73]]</f>
        <v>1.4146531156976249E-6</v>
      </c>
      <c r="BX146" s="10">
        <f>3/24000000*OO[[#This Row],[132 (05JUL1985 09:00:00)-Water Temperature (C)]]*OO[[#This Row],[74]]</f>
        <v>1.3502160005411249E-6</v>
      </c>
      <c r="BY146" s="10">
        <f>3/24000000*OO[[#This Row],[133 (05JUL1985 12:00:00)-Water Temperature (C)]]*OO[[#This Row],[75]]</f>
        <v>1.3847758424742496E-6</v>
      </c>
      <c r="BZ146" s="10">
        <f>3/24000000*OO[[#This Row],[134 (05JUL1985 15:00:00)-Water Temperature (C)]]*OO[[#This Row],[76]]</f>
        <v>1.4803952813664999E-6</v>
      </c>
      <c r="CA146" s="10">
        <f>3/24000000*OO[[#This Row],[135 (05JUL1985 18:00:00)-Water Temperature (C)]]*OO[[#This Row],[77]]</f>
        <v>1.5208018067624998E-6</v>
      </c>
      <c r="CB146" s="10">
        <f>3/24000000*OO[[#This Row],[136 (05JUL1985 21:00:00)-Water Temperature (C)]]*OO[[#This Row],[78]]</f>
        <v>1.46143127197E-6</v>
      </c>
      <c r="CC146" s="10">
        <f>3/24000000*OO[[#This Row],[137 (06JUL1985 00:00:00)-Water Temperature (C)]]*OO[[#This Row],[79]]</f>
        <v>1.3701353950169999E-6</v>
      </c>
      <c r="CD146" s="10">
        <f>3/24000000*OO[[#This Row],[138 (06JUL1985 03:00:00)-Water Temperature (C)]]*OO[[#This Row],[80]]</f>
        <v>1.2783743504152499E-6</v>
      </c>
      <c r="CE146" s="10">
        <f>3/24000000*OO[[#This Row],[139 (06JUL1985 06:00:00)-Water Temperature (C)]]*OO[[#This Row],[81]]</f>
        <v>1.1661530853528749E-6</v>
      </c>
      <c r="CF146" s="10">
        <f>3/24000000*OO[[#This Row],[140 (06JUL1985 09:00:00)-Water Temperature (C)]]*OO[[#This Row],[82]]</f>
        <v>1.0596086227492499E-6</v>
      </c>
      <c r="CG146" s="10">
        <f>3/24000000*OO[[#This Row],[141 (06JUL1985 12:00:00)-Water Temperature (C)]]*OO[[#This Row],[83]]</f>
        <v>9.9906987579787495E-7</v>
      </c>
      <c r="CH146" s="10">
        <f>3/24000000*OO[[#This Row],[142 (06JUL1985 15:00:00)-Water Temperature (C)]]*OO[[#This Row],[84]]</f>
        <v>9.9374801002749977E-7</v>
      </c>
      <c r="CI146" s="10">
        <f>3/24000000*OO[[#This Row],[143 (06JUL1985 18:00:00)-Water Temperature (C)]]*OO[[#This Row],[85]]</f>
        <v>1.0314454028059999E-6</v>
      </c>
      <c r="CJ146" s="10">
        <f>3/24000000*OO[[#This Row],[144 (06JUL1985 21:00:00)-Water Temperature (C)]]*OO[[#This Row],[86]]</f>
        <v>1.04134223119925E-6</v>
      </c>
      <c r="CK146" s="10">
        <f>3/24000000*OO[[#This Row],[145 (07JUL1985 00:00:00)-Water Temperature (C)]]*OO[[#This Row],[87]]</f>
        <v>1.005162130256375E-6</v>
      </c>
      <c r="CL146" s="10">
        <f>3/24000000*OO[[#This Row],[146 (07JUL1985 03:00:00)-Water Temperature (C)]]*OO[[#This Row],[88]]</f>
        <v>9.4958726011274997E-7</v>
      </c>
      <c r="CM146" s="10">
        <f>3/24000000*OO[[#This Row],[147 (07JUL1985 06:00:00)-Water Temperature (C)]]*OO[[#This Row],[89]]</f>
        <v>8.825886277476248E-7</v>
      </c>
      <c r="CN146" s="10">
        <f>3/24000000*OO[[#This Row],[148 (07JUL1985 09:00:00)-Water Temperature (C)]]*OO[[#This Row],[90]]</f>
        <v>8.3467433699549993E-7</v>
      </c>
      <c r="CO146" s="10">
        <f>3/24000000*OO[[#This Row],[149 (07JUL1985 12:00:00)-Water Temperature (C)]]*OO[[#This Row],[91]]</f>
        <v>7.8549780364549989E-7</v>
      </c>
      <c r="CP146" s="10">
        <f>3/24000000*OO[[#This Row],[150 (07JUL1985 15:00:00)-Water Temperature (C)]]*OO[[#This Row],[92]]</f>
        <v>7.5610812026662487E-7</v>
      </c>
      <c r="CQ146" s="10">
        <f>3/24000000*OO[[#This Row],[151 (07JUL1985 18:00:00)-Water Temperature (C)]]*OO[[#This Row],[93]]</f>
        <v>7.5736702784024999E-7</v>
      </c>
      <c r="CR146" s="10">
        <f>3/24000000*OO[[#This Row],[152 (07JUL1985 21:00:00)-Water Temperature (C)]]*OO[[#This Row],[94]]</f>
        <v>7.4375133382987496E-7</v>
      </c>
      <c r="CS146" s="10">
        <f>3/24000000*OO[[#This Row],[153 (08JUL1985 00:00:00)-Water Temperature (C)]]*OO[[#This Row],[95]]</f>
        <v>6.9707346817524991E-7</v>
      </c>
      <c r="CT146" s="10">
        <f>3/24000000*OO[[#This Row],[154 (08JUL1985 03:00:00)-Water Temperature (C)]]*OO[[#This Row],[96]]</f>
        <v>6.4744371074874991E-7</v>
      </c>
      <c r="CU146" s="10">
        <f>3/24000000*OO[[#This Row],[155 (08JUL1985 06:00:00)-Water Temperature (C)]]*OO[[#This Row],[97]]</f>
        <v>5.9799796839824998E-7</v>
      </c>
      <c r="CV146" s="10">
        <f>3/24000000*OO[[#This Row],[156 (08JUL1985 09:00:00)-Water Temperature (C)]]*OO[[#This Row],[98]]</f>
        <v>5.7197396275750006E-7</v>
      </c>
      <c r="CW146" s="10">
        <f>3/24000000*OO[[#This Row],[157 (08JUL1985 12:00:00)-Water Temperature (C)]]*OO[[#This Row],[99]]</f>
        <v>5.3593378801187486E-7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0</v>
      </c>
      <c r="G147" s="10">
        <f>3/24*OO[[#This Row],[63 (26JUN1985 18:00:00)-Water Temperature (C)]]*OO[[#This Row],[5]]/SUM(OO[5])</f>
        <v>5.1120354675450639E-34</v>
      </c>
      <c r="H147" s="10">
        <f>3/24*OO[[#This Row],[64 (26JUN1985 21:00:00)-Water Temperature (C)]]*OO[[#This Row],[6]]/SUM(OO[6])</f>
        <v>7.6557764708107501E-24</v>
      </c>
      <c r="I147" s="10">
        <f>3/24*OO[[#This Row],[65 (27JUN1985 00:00:00)-Water Temperature (C)]]*OO[[#This Row],[7]]/SUM(OO[7])</f>
        <v>4.0258735558239184E-14</v>
      </c>
      <c r="J147" s="10">
        <f>3/24*OO[[#This Row],[66 (27JUN1985 03:00:00)-Water Temperature (C)]]*OO[[#This Row],[8]]/SUM(OO[8])</f>
        <v>2.7331003896113487E-8</v>
      </c>
      <c r="K147" s="10">
        <f>3/24*OO[[#This Row],[67 (27JUN1985 06:00:00)-Water Temperature (C)]]*OO[[#This Row],[9]]/SUM(OO[9])</f>
        <v>1.7315365743314493E-5</v>
      </c>
      <c r="L147" s="10">
        <f>3/24*OO[[#This Row],[68 (27JUN1985 09:00:00)-Water Temperature (C)]]*OO[[#This Row],[10]]/SUM(OO[10])</f>
        <v>1.0091621726488109E-3</v>
      </c>
      <c r="M147" s="10">
        <f>3/24*OO[[#This Row],[69 (27JUN1985 12:00:00)-Water Temperature (C)]]*OO[[#This Row],[11]]/SUM(OO[11])</f>
        <v>1.3159195999218484E-2</v>
      </c>
      <c r="N147" s="10">
        <f>3/24*OO[[#This Row],[70 (27JUN1985 15:00:00)-Water Temperature (C)]]*OO[[#This Row],[12]]/SUM(OO[12])</f>
        <v>5.9802696666648524E-2</v>
      </c>
      <c r="O147" s="10">
        <f>3/24*OO[[#This Row],[71 (27JUN1985 18:00:00)-Water Temperature (C)]]*OO[[#This Row],[13]]/SUM(OO[13])</f>
        <v>0.11936462101847978</v>
      </c>
      <c r="P147" s="10">
        <f>3/24*OO[[#This Row],[72 (27JUN1985 21:00:00)-Water Temperature (C)]]*OO[[#This Row],[14]]/SUM(OO[14])</f>
        <v>0.12033623820632358</v>
      </c>
      <c r="Q147" s="10">
        <f>3/24*OO[[#This Row],[73 (28JUN1985 00:00:00)-Water Temperature (C)]]*OO[[#This Row],[15]]/SUM(OO[15])</f>
        <v>7.1341246802729394E-2</v>
      </c>
      <c r="R147" s="10">
        <f>3/24*OO[[#This Row],[74 (28JUN1985 03:00:00)-Water Temperature (C)]]*OO[[#This Row],[16]]/SUM(OO[16])</f>
        <v>2.8109996342351822E-2</v>
      </c>
      <c r="S147" s="10">
        <f>3/24*OO[[#This Row],[75 (28JUN1985 06:00:00)-Water Temperature (C)]]*OO[[#This Row],[17]]/SUM(OO[17])</f>
        <v>8.2192655282103313E-3</v>
      </c>
      <c r="T147" s="10">
        <f>3/24*OO[[#This Row],[76 (28JUN1985 09:00:00)-Water Temperature (C)]]*OO[[#This Row],[18]]/SUM(OO[18])</f>
        <v>2.0582599195469124E-3</v>
      </c>
      <c r="U147" s="10">
        <f>3/24*OO[[#This Row],[77 (28JUN1985 12:00:00)-Water Temperature (C)]]*OO[[#This Row],[19]]/SUM(OO[19])</f>
        <v>4.7659591726522896E-4</v>
      </c>
      <c r="V147" s="10">
        <f>3/24000000*OO[[#This Row],[78 (28JUN1985 15:00:00)-Water Temperature (C)]]*OO[[#This Row],[20]]</f>
        <v>1.2246931953874998E-4</v>
      </c>
      <c r="W147" s="10">
        <f>3/24000000*OO[[#This Row],[79 (28JUN1985 18:00:00)-Water Temperature (C)]]*OO[[#This Row],[21]]</f>
        <v>4.7649346721374997E-5</v>
      </c>
      <c r="X147" s="10">
        <f>3/24000000*OO[[#This Row],[80 (28JUN1985 21:00:00)-Water Temperature (C)]]*OO[[#This Row],[22]]</f>
        <v>3.5615119952600001E-5</v>
      </c>
      <c r="Y147" s="10">
        <f>3/24000000*OO[[#This Row],[81 (29JUN1985 00:00:00)-Water Temperature (C)]]*OO[[#This Row],[23]]</f>
        <v>3.7814975872349991E-5</v>
      </c>
      <c r="Z147" s="10">
        <f>3/24000000*OO[[#This Row],[82 (29JUN1985 03:00:00)-Water Temperature (C)]]*OO[[#This Row],[24]]</f>
        <v>4.1068603766399995E-5</v>
      </c>
      <c r="AA147" s="10">
        <f>3/24000000*OO[[#This Row],[83 (29JUN1985 06:00:00)-Water Temperature (C)]]*OO[[#This Row],[25]]</f>
        <v>4.1804055988812499E-5</v>
      </c>
      <c r="AB147" s="10">
        <f>3/24000000*OO[[#This Row],[84 (29JUN1985 09:00:00)-Water Temperature (C)]]*OO[[#This Row],[26]]</f>
        <v>4.1392492930949998E-5</v>
      </c>
      <c r="AC147" s="10">
        <f>3/24000000*OO[[#This Row],[85 (29JUN1985 12:00:00)-Water Temperature (C)]]*OO[[#This Row],[27]]</f>
        <v>4.0864115457187499E-5</v>
      </c>
      <c r="AD147" s="10">
        <f>3/24000000*OO[[#This Row],[86 (29JUN1985 15:00:00)-Water Temperature (C)]]*OO[[#This Row],[28]]</f>
        <v>4.2191137764249996E-5</v>
      </c>
      <c r="AE147" s="10">
        <f>3/24000000*OO[[#This Row],[88 (29JUN1985 21:00:00)-Water Temperature (C)]]*OO[[#This Row],[30]]</f>
        <v>4.0052045919375001E-5</v>
      </c>
      <c r="AF147" s="10">
        <f>3/24000000*OO[[#This Row],[88 (29JUN1985 21:00:00)-Water Temperature (C)]]*OO[[#This Row],[30]]</f>
        <v>4.0052045919375001E-5</v>
      </c>
      <c r="AG147" s="10">
        <f>3/24000000*OO[[#This Row],[89 (30JUN1985 00:00:00)-Water Temperature (C)]]*OO[[#This Row],[31]]</f>
        <v>3.3117996673882499E-5</v>
      </c>
      <c r="AH147" s="10">
        <f>3/24000000*OO[[#This Row],[90 (30JUN1985 03:00:00)-Water Temperature (C)]]*OO[[#This Row],[32]]</f>
        <v>2.5318271454052498E-5</v>
      </c>
      <c r="AI147" s="10">
        <f>3/24000000*OO[[#This Row],[91 (30JUN1985 06:00:00)-Water Temperature (C)]]*OO[[#This Row],[33]]</f>
        <v>1.8268022499220001E-5</v>
      </c>
      <c r="AJ147" s="10">
        <f>3/24000000*OO[[#This Row],[92 (30JUN1985 09:00:00)-Water Temperature (C)]]*OO[[#This Row],[34]]</f>
        <v>1.3200595657229998E-5</v>
      </c>
      <c r="AK147" s="10">
        <f>3/24000000*OO[[#This Row],[93 (30JUN1985 12:00:00)-Water Temperature (C)]]*OO[[#This Row],[35]]</f>
        <v>1.0143237690787501E-5</v>
      </c>
      <c r="AL147" s="10">
        <f>3/24000000*OO[[#This Row],[94 (30JUN1985 15:00:00)-Water Temperature (C)]]*OO[[#This Row],[36]]</f>
        <v>9.0474733171199999E-6</v>
      </c>
      <c r="AM147" s="10">
        <f>3/24000000*OO[[#This Row],[95 (30JUN1985 18:00:00)-Water Temperature (C)]]*OO[[#This Row],[37]]</f>
        <v>8.8600251421824998E-6</v>
      </c>
      <c r="AN147" s="10">
        <f>3/24000000*OO[[#This Row],[96 (30JUN1985 21:00:00)-Water Temperature (C)]]*OO[[#This Row],[38]]</f>
        <v>8.4616652662024991E-6</v>
      </c>
      <c r="AO147" s="10">
        <f>3/24000000*OO[[#This Row],[97 (01JUL1985 00:00:00)-Water Temperature (C)]]*OO[[#This Row],[39]]</f>
        <v>7.9118013120562488E-6</v>
      </c>
      <c r="AP147" s="10">
        <f>3/24000000*OO[[#This Row],[98 (01JUL1985 03:00:00)-Water Temperature (C)]]*OO[[#This Row],[40]]</f>
        <v>7.2897700475624988E-6</v>
      </c>
      <c r="AQ147" s="10">
        <f>3/24000000*OO[[#This Row],[99 (01JUL1985 06:00:00)-Water Temperature (C)]]*OO[[#This Row],[41]]</f>
        <v>6.6971896977949991E-6</v>
      </c>
      <c r="AR147" s="10">
        <f>3/24000000*OO[[#This Row],[100 (01JUL1985 09:00:00)-Water Temperature (C)]]*OO[[#This Row],[42]]</f>
        <v>6.2484019149562495E-6</v>
      </c>
      <c r="AS147" s="10">
        <f>3/24000000*OO[[#This Row],[101 (01JUL1985 12:00:00)-Water Temperature (C)]]*OO[[#This Row],[43]]</f>
        <v>5.7925989065399999E-6</v>
      </c>
      <c r="AT147" s="10">
        <f>3/24000000*OO[[#This Row],[102 (01JUL1985 15:00:00)-Water Temperature (C)]]*OO[[#This Row],[44]]</f>
        <v>5.4459839379749998E-6</v>
      </c>
      <c r="AU147" s="10">
        <f>3/24000000*OO[[#This Row],[103 (01JUL1985 18:00:00)-Water Temperature (C)]]*OO[[#This Row],[45]]</f>
        <v>5.1295552607999988E-6</v>
      </c>
      <c r="AV147" s="10">
        <f>3/24000000*OO[[#This Row],[104 (01JUL1985 21:00:00)-Water Temperature (C)]]*OO[[#This Row],[46]]</f>
        <v>4.8475462896900001E-6</v>
      </c>
      <c r="AW147" s="10">
        <f>3/24000000*OO[[#This Row],[105 (02JUL1985 00:00:00)-Water Temperature (C)]]*OO[[#This Row],[47]]</f>
        <v>4.4947619991937491E-6</v>
      </c>
      <c r="AX147" s="10">
        <f>3/24000000*OO[[#This Row],[106 (02JUL1985 03:00:00)-Water Temperature (C)]]*OO[[#This Row],[48]]</f>
        <v>4.1305163492359999E-6</v>
      </c>
      <c r="AY147" s="10">
        <f>3/24000000*OO[[#This Row],[107 (02JUL1985 06:00:00)-Water Temperature (C)]]*OO[[#This Row],[49]]</f>
        <v>3.7738697518226245E-6</v>
      </c>
      <c r="AZ147" s="10">
        <f>3/24000000*OO[[#This Row],[108 (02JUL1985 09:00:00)-Water Temperature (C)]]*OO[[#This Row],[50]]</f>
        <v>3.6326620042740001E-6</v>
      </c>
      <c r="BA147" s="10">
        <f>3/24000000*OO[[#This Row],[109 (02JUL1985 12:00:00)-Water Temperature (C)]]*OO[[#This Row],[51]]</f>
        <v>3.5628134374807492E-6</v>
      </c>
      <c r="BB147" s="10">
        <f>3/24000000*OO[[#This Row],[110 (02JUL1985 15:00:00)-Water Temperature (C)]]*OO[[#This Row],[52]]</f>
        <v>3.5784676901528751E-6</v>
      </c>
      <c r="BC147" s="10">
        <f>3/24000000*OO[[#This Row],[111 (02JUL1985 18:00:00)-Water Temperature (C)]]*OO[[#This Row],[53]]</f>
        <v>3.5295362770281249E-6</v>
      </c>
      <c r="BD147" s="10">
        <f>3/24000000*OO[[#This Row],[112 (02JUL1985 21:00:00)-Water Temperature (C)]]*OO[[#This Row],[54]]</f>
        <v>3.3223401710487498E-6</v>
      </c>
      <c r="BE147" s="10">
        <f>3/24000000*OO[[#This Row],[113 (03JUL1985 00:00:00)-Water Temperature (C)]]*OO[[#This Row],[55]]</f>
        <v>3.0987400851111253E-6</v>
      </c>
      <c r="BF147" s="10">
        <f>3/24000000*OO[[#This Row],[114 (03JUL1985 03:00:00)-Water Temperature (C)]]*OO[[#This Row],[56]]</f>
        <v>2.8509506376175E-6</v>
      </c>
      <c r="BG147" s="10">
        <f>3/24000000*OO[[#This Row],[115 (03JUL1985 06:00:00)-Water Temperature (C)]]*OO[[#This Row],[57]]</f>
        <v>2.6121851948013749E-6</v>
      </c>
      <c r="BH147" s="10">
        <f>3/24000000*OO[[#This Row],[116 (03JUL1985 09:00:00)-Water Temperature (C)]]*OO[[#This Row],[58]]</f>
        <v>2.5264397625547499E-6</v>
      </c>
      <c r="BI147" s="10">
        <f>3/24000000*OO[[#This Row],[117 (03JUL1985 12:00:00)-Water Temperature (C)]]*OO[[#This Row],[59]]</f>
        <v>2.63967792680475E-6</v>
      </c>
      <c r="BJ147" s="10">
        <f>3/24000000*OO[[#This Row],[118 (03JUL1985 15:00:00)-Water Temperature (C)]]*OO[[#This Row],[60]]</f>
        <v>2.8924623141147502E-6</v>
      </c>
      <c r="BK147" s="10">
        <f>3/24000000*OO[[#This Row],[119 (03JUL1985 18:00:00)-Water Temperature (C)]]*OO[[#This Row],[61]]</f>
        <v>3.0472020252399999E-6</v>
      </c>
      <c r="BL147" s="10">
        <f>3/24000000*OO[[#This Row],[120 (03JUL1985 21:00:00)-Water Temperature (C)]]*OO[[#This Row],[62]]</f>
        <v>3.0226703182940005E-6</v>
      </c>
      <c r="BM147" s="10">
        <f>3/24000000*OO[[#This Row],[121 (04JUL1985 00:00:00)-Water Temperature (C)]]*OO[[#This Row],[63]]</f>
        <v>2.8963015221760002E-6</v>
      </c>
      <c r="BN147" s="10">
        <f>3/24000000*OO[[#This Row],[122 (04JUL1985 03:00:00)-Water Temperature (C)]]*OO[[#This Row],[64]]</f>
        <v>2.7170404490632501E-6</v>
      </c>
      <c r="BO147" s="10">
        <f>3/24000000*OO[[#This Row],[123 (04JUL1985 06:00:00)-Water Temperature (C)]]*OO[[#This Row],[65]]</f>
        <v>2.4915841873314998E-6</v>
      </c>
      <c r="BP147" s="10">
        <f>3/24000000*OO[[#This Row],[124 (04JUL1985 09:00:00)-Water Temperature (C)]]*OO[[#This Row],[66]]</f>
        <v>2.3169403803684997E-6</v>
      </c>
      <c r="BQ147" s="10">
        <f>3/24000000*OO[[#This Row],[125 (04JUL1985 12:00:00)-Water Temperature (C)]]*OO[[#This Row],[67]]</f>
        <v>2.1492116010899999E-6</v>
      </c>
      <c r="BR147" s="10">
        <f>3/24000000*OO[[#This Row],[126 (04JUL1985 15:00:00)-Water Temperature (C)]]*OO[[#This Row],[68]]</f>
        <v>2.0167202376944998E-6</v>
      </c>
      <c r="BS147" s="10">
        <f>3/24000000*OO[[#This Row],[127 (04JUL1985 18:00:00)-Water Temperature (C)]]*OO[[#This Row],[69]]</f>
        <v>1.92310219309825E-6</v>
      </c>
      <c r="BT147" s="10">
        <f>3/24000000*OO[[#This Row],[128 (04JUL1985 21:00:00)-Water Temperature (C)]]*OO[[#This Row],[70]]</f>
        <v>1.8545658470978747E-6</v>
      </c>
      <c r="BU147" s="10">
        <f>3/24000000*OO[[#This Row],[129 (05JUL1985 00:00:00)-Water Temperature (C)]]*OO[[#This Row],[71]]</f>
        <v>1.7679822387577502E-6</v>
      </c>
      <c r="BV147" s="10">
        <f>3/24000000*OO[[#This Row],[130 (05JUL1985 03:00:00)-Water Temperature (C)]]*OO[[#This Row],[72]]</f>
        <v>1.6575763106056248E-6</v>
      </c>
      <c r="BW147" s="10">
        <f>3/24000000*OO[[#This Row],[131 (05JUL1985 06:00:00)-Water Temperature (C)]]*OO[[#This Row],[73]]</f>
        <v>1.52140383432675E-6</v>
      </c>
      <c r="BX147" s="10">
        <f>3/24000000*OO[[#This Row],[132 (05JUL1985 09:00:00)-Water Temperature (C)]]*OO[[#This Row],[74]]</f>
        <v>1.4579259748227498E-6</v>
      </c>
      <c r="BY147" s="10">
        <f>3/24000000*OO[[#This Row],[133 (05JUL1985 12:00:00)-Water Temperature (C)]]*OO[[#This Row],[75]]</f>
        <v>1.5008803657138748E-6</v>
      </c>
      <c r="BZ147" s="10">
        <f>3/24000000*OO[[#This Row],[134 (05JUL1985 15:00:00)-Water Temperature (C)]]*OO[[#This Row],[76]]</f>
        <v>1.6028359981189997E-6</v>
      </c>
      <c r="CA147" s="10">
        <f>3/24000000*OO[[#This Row],[135 (05JUL1985 18:00:00)-Water Temperature (C)]]*OO[[#This Row],[77]]</f>
        <v>1.6368217954499999E-6</v>
      </c>
      <c r="CB147" s="10">
        <f>3/24000000*OO[[#This Row],[136 (05JUL1985 21:00:00)-Water Temperature (C)]]*OO[[#This Row],[78]]</f>
        <v>1.5642265811129999E-6</v>
      </c>
      <c r="CC147" s="10">
        <f>3/24000000*OO[[#This Row],[137 (06JUL1985 00:00:00)-Water Temperature (C)]]*OO[[#This Row],[79]]</f>
        <v>1.4651803624499999E-6</v>
      </c>
      <c r="CD147" s="10">
        <f>3/24000000*OO[[#This Row],[138 (06JUL1985 03:00:00)-Water Temperature (C)]]*OO[[#This Row],[80]]</f>
        <v>1.3702242353442498E-6</v>
      </c>
      <c r="CE147" s="10">
        <f>3/24000000*OO[[#This Row],[139 (06JUL1985 06:00:00)-Water Temperature (C)]]*OO[[#This Row],[81]]</f>
        <v>1.2552605939531251E-6</v>
      </c>
      <c r="CF147" s="10">
        <f>3/24000000*OO[[#This Row],[140 (06JUL1985 09:00:00)-Water Temperature (C)]]*OO[[#This Row],[82]]</f>
        <v>1.1466513049424998E-6</v>
      </c>
      <c r="CG147" s="10">
        <f>3/24000000*OO[[#This Row],[141 (06JUL1985 12:00:00)-Water Temperature (C)]]*OO[[#This Row],[83]]</f>
        <v>1.0784261929672499E-6</v>
      </c>
      <c r="CH147" s="10">
        <f>3/24000000*OO[[#This Row],[142 (06JUL1985 15:00:00)-Water Temperature (C)]]*OO[[#This Row],[84]]</f>
        <v>1.0620242123905001E-6</v>
      </c>
      <c r="CI147" s="10">
        <f>3/24000000*OO[[#This Row],[143 (06JUL1985 18:00:00)-Water Temperature (C)]]*OO[[#This Row],[85]]</f>
        <v>1.0971984057299998E-6</v>
      </c>
      <c r="CJ147" s="10">
        <f>3/24000000*OO[[#This Row],[144 (06JUL1985 21:00:00)-Water Temperature (C)]]*OO[[#This Row],[86]]</f>
        <v>1.1088306012360001E-6</v>
      </c>
      <c r="CK147" s="10">
        <f>3/24000000*OO[[#This Row],[145 (07JUL1985 00:00:00)-Water Temperature (C)]]*OO[[#This Row],[87]]</f>
        <v>1.0717986960854999E-6</v>
      </c>
      <c r="CL147" s="10">
        <f>3/24000000*OO[[#This Row],[146 (07JUL1985 03:00:00)-Water Temperature (C)]]*OO[[#This Row],[88]]</f>
        <v>1.016448514995375E-6</v>
      </c>
      <c r="CM147" s="10">
        <f>3/24000000*OO[[#This Row],[147 (07JUL1985 06:00:00)-Water Temperature (C)]]*OO[[#This Row],[89]]</f>
        <v>9.4776960742100007E-7</v>
      </c>
      <c r="CN147" s="10">
        <f>3/24000000*OO[[#This Row],[148 (07JUL1985 09:00:00)-Water Temperature (C)]]*OO[[#This Row],[90]]</f>
        <v>9.0002297923937489E-7</v>
      </c>
      <c r="CO147" s="10">
        <f>3/24000000*OO[[#This Row],[149 (07JUL1985 12:00:00)-Water Temperature (C)]]*OO[[#This Row],[91]]</f>
        <v>8.5022488078875006E-7</v>
      </c>
      <c r="CP147" s="10">
        <f>3/24000000*OO[[#This Row],[150 (07JUL1985 15:00:00)-Water Temperature (C)]]*OO[[#This Row],[92]]</f>
        <v>8.2010286740100002E-7</v>
      </c>
      <c r="CQ147" s="10">
        <f>3/24000000*OO[[#This Row],[151 (07JUL1985 18:00:00)-Water Temperature (C)]]*OO[[#This Row],[93]]</f>
        <v>8.1829967378449994E-7</v>
      </c>
      <c r="CR147" s="10">
        <f>3/24000000*OO[[#This Row],[152 (07JUL1985 21:00:00)-Water Temperature (C)]]*OO[[#This Row],[94]]</f>
        <v>7.9775616005200011E-7</v>
      </c>
      <c r="CS147" s="10">
        <f>3/24000000*OO[[#This Row],[153 (08JUL1985 00:00:00)-Water Temperature (C)]]*OO[[#This Row],[95]]</f>
        <v>7.4489239059749988E-7</v>
      </c>
      <c r="CT147" s="10">
        <f>3/24000000*OO[[#This Row],[154 (08JUL1985 03:00:00)-Water Temperature (C)]]*OO[[#This Row],[96]]</f>
        <v>6.9402125539200004E-7</v>
      </c>
      <c r="CU147" s="10">
        <f>3/24000000*OO[[#This Row],[155 (08JUL1985 06:00:00)-Water Temperature (C)]]*OO[[#This Row],[97]]</f>
        <v>6.4219847827987488E-7</v>
      </c>
      <c r="CV147" s="10">
        <f>3/24000000*OO[[#This Row],[156 (08JUL1985 09:00:00)-Water Temperature (C)]]*OO[[#This Row],[98]]</f>
        <v>6.1694196056999995E-7</v>
      </c>
      <c r="CW147" s="10">
        <f>3/24000000*OO[[#This Row],[157 (08JUL1985 12:00:00)-Water Temperature (C)]]*OO[[#This Row],[99]]</f>
        <v>5.7813870836012499E-7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0</v>
      </c>
      <c r="G148" s="10">
        <f>3/24*OO[[#This Row],[63 (26JUN1985 18:00:00)-Water Temperature (C)]]*OO[[#This Row],[5]]/SUM(OO[5])</f>
        <v>7.7205915104529432E-35</v>
      </c>
      <c r="H148" s="10">
        <f>3/24*OO[[#This Row],[64 (26JUN1985 21:00:00)-Water Temperature (C)]]*OO[[#This Row],[6]]/SUM(OO[6])</f>
        <v>1.1686027775813922E-24</v>
      </c>
      <c r="I148" s="10">
        <f>3/24*OO[[#This Row],[65 (27JUN1985 00:00:00)-Water Temperature (C)]]*OO[[#This Row],[7]]/SUM(OO[7])</f>
        <v>6.7349774099344174E-15</v>
      </c>
      <c r="J148" s="10">
        <f>3/24*OO[[#This Row],[66 (27JUN1985 03:00:00)-Water Temperature (C)]]*OO[[#This Row],[8]]/SUM(OO[8])</f>
        <v>1.1665545788748781E-8</v>
      </c>
      <c r="K148" s="10">
        <f>3/24*OO[[#This Row],[67 (27JUN1985 06:00:00)-Water Temperature (C)]]*OO[[#This Row],[9]]/SUM(OO[9])</f>
        <v>9.7190439987166383E-6</v>
      </c>
      <c r="L148" s="10">
        <f>3/24*OO[[#This Row],[68 (27JUN1985 09:00:00)-Water Temperature (C)]]*OO[[#This Row],[10]]/SUM(OO[10])</f>
        <v>6.7144451745807898E-4</v>
      </c>
      <c r="M148" s="10">
        <f>3/24*OO[[#This Row],[69 (27JUN1985 12:00:00)-Water Temperature (C)]]*OO[[#This Row],[11]]/SUM(OO[11])</f>
        <v>9.9057225729972803E-3</v>
      </c>
      <c r="N148" s="10">
        <f>3/24*OO[[#This Row],[70 (27JUN1985 15:00:00)-Water Temperature (C)]]*OO[[#This Row],[12]]/SUM(OO[12])</f>
        <v>4.9498355839486183E-2</v>
      </c>
      <c r="O148" s="10">
        <f>3/24*OO[[#This Row],[71 (27JUN1985 18:00:00)-Water Temperature (C)]]*OO[[#This Row],[13]]/SUM(OO[13])</f>
        <v>0.1066662984533558</v>
      </c>
      <c r="P148" s="10">
        <f>3/24*OO[[#This Row],[72 (27JUN1985 21:00:00)-Water Temperature (C)]]*OO[[#This Row],[14]]/SUM(OO[14])</f>
        <v>0.11470805925331239</v>
      </c>
      <c r="Q148" s="10">
        <f>3/24*OO[[#This Row],[73 (28JUN1985 00:00:00)-Water Temperature (C)]]*OO[[#This Row],[15]]/SUM(OO[15])</f>
        <v>7.2039735138658773E-2</v>
      </c>
      <c r="R148" s="10">
        <f>3/24*OO[[#This Row],[74 (28JUN1985 03:00:00)-Water Temperature (C)]]*OO[[#This Row],[16]]/SUM(OO[16])</f>
        <v>2.9825436130172234E-2</v>
      </c>
      <c r="S148" s="10">
        <f>3/24*OO[[#This Row],[75 (28JUN1985 06:00:00)-Water Temperature (C)]]*OO[[#This Row],[17]]/SUM(OO[17])</f>
        <v>9.0502549402713024E-3</v>
      </c>
      <c r="T148" s="10">
        <f>3/24*OO[[#This Row],[76 (28JUN1985 09:00:00)-Water Temperature (C)]]*OO[[#This Row],[18]]/SUM(OO[18])</f>
        <v>2.3255781511879368E-3</v>
      </c>
      <c r="U148" s="10">
        <f>3/24*OO[[#This Row],[77 (28JUN1985 12:00:00)-Water Temperature (C)]]*OO[[#This Row],[19]]/SUM(OO[19])</f>
        <v>5.4196631160711029E-4</v>
      </c>
      <c r="V148" s="10">
        <f>3/24000000*OO[[#This Row],[78 (28JUN1985 15:00:00)-Water Temperature (C)]]*OO[[#This Row],[20]]</f>
        <v>1.35568641480525E-4</v>
      </c>
      <c r="W148" s="10">
        <f>3/24000000*OO[[#This Row],[79 (28JUN1985 18:00:00)-Water Temperature (C)]]*OO[[#This Row],[21]]</f>
        <v>4.8630943299250004E-5</v>
      </c>
      <c r="X148" s="10">
        <f>3/24000000*OO[[#This Row],[80 (28JUN1985 21:00:00)-Water Temperature (C)]]*OO[[#This Row],[22]]</f>
        <v>3.3368099499022502E-5</v>
      </c>
      <c r="Y148" s="10">
        <f>3/24000000*OO[[#This Row],[81 (29JUN1985 00:00:00)-Water Temperature (C)]]*OO[[#This Row],[23]]</f>
        <v>3.4591511052899999E-5</v>
      </c>
      <c r="Z148" s="10">
        <f>3/24000000*OO[[#This Row],[82 (29JUN1985 03:00:00)-Water Temperature (C)]]*OO[[#This Row],[24]]</f>
        <v>3.7740882571949999E-5</v>
      </c>
      <c r="AA148" s="10">
        <f>3/24000000*OO[[#This Row],[83 (29JUN1985 06:00:00)-Water Temperature (C)]]*OO[[#This Row],[25]]</f>
        <v>3.8847513240937505E-5</v>
      </c>
      <c r="AB148" s="10">
        <f>3/24000000*OO[[#This Row],[84 (29JUN1985 09:00:00)-Water Temperature (C)]]*OO[[#This Row],[26]]</f>
        <v>3.8874899491500002E-5</v>
      </c>
      <c r="AC148" s="10">
        <f>3/24000000*OO[[#This Row],[85 (29JUN1985 12:00:00)-Water Temperature (C)]]*OO[[#This Row],[27]]</f>
        <v>3.8625960961425001E-5</v>
      </c>
      <c r="AD148" s="10">
        <f>3/24000000*OO[[#This Row],[86 (29JUN1985 15:00:00)-Water Temperature (C)]]*OO[[#This Row],[28]]</f>
        <v>3.9943584182087497E-5</v>
      </c>
      <c r="AE148" s="10">
        <f>3/24000000*OO[[#This Row],[88 (29JUN1985 21:00:00)-Water Temperature (C)]]*OO[[#This Row],[30]]</f>
        <v>3.7886274293962499E-5</v>
      </c>
      <c r="AF148" s="10">
        <f>3/24000000*OO[[#This Row],[88 (29JUN1985 21:00:00)-Water Temperature (C)]]*OO[[#This Row],[30]]</f>
        <v>3.7886274293962499E-5</v>
      </c>
      <c r="AG148" s="10">
        <f>3/24000000*OO[[#This Row],[89 (30JUN1985 00:00:00)-Water Temperature (C)]]*OO[[#This Row],[31]]</f>
        <v>3.1504660063166256E-5</v>
      </c>
      <c r="AH148" s="10">
        <f>3/24000000*OO[[#This Row],[90 (30JUN1985 03:00:00)-Water Temperature (C)]]*OO[[#This Row],[32]]</f>
        <v>2.4345830105824998E-5</v>
      </c>
      <c r="AI148" s="10">
        <f>3/24000000*OO[[#This Row],[91 (30JUN1985 06:00:00)-Water Temperature (C)]]*OO[[#This Row],[33]]</f>
        <v>1.7675066180756248E-5</v>
      </c>
      <c r="AJ148" s="10">
        <f>3/24000000*OO[[#This Row],[92 (30JUN1985 09:00:00)-Water Temperature (C)]]*OO[[#This Row],[34]]</f>
        <v>1.2805089061635E-5</v>
      </c>
      <c r="AK148" s="10">
        <f>3/24000000*OO[[#This Row],[93 (30JUN1985 12:00:00)-Water Temperature (C)]]*OO[[#This Row],[35]]</f>
        <v>9.8044573224974996E-6</v>
      </c>
      <c r="AL148" s="10">
        <f>3/24000000*OO[[#This Row],[94 (30JUN1985 15:00:00)-Water Temperature (C)]]*OO[[#This Row],[36]]</f>
        <v>8.6460649528025002E-6</v>
      </c>
      <c r="AM148" s="10">
        <f>3/24000000*OO[[#This Row],[95 (30JUN1985 18:00:00)-Water Temperature (C)]]*OO[[#This Row],[37]]</f>
        <v>8.3506967400362504E-6</v>
      </c>
      <c r="AN148" s="10">
        <f>3/24000000*OO[[#This Row],[96 (30JUN1985 21:00:00)-Water Temperature (C)]]*OO[[#This Row],[38]]</f>
        <v>7.9077891885737497E-6</v>
      </c>
      <c r="AO148" s="10">
        <f>3/24000000*OO[[#This Row],[97 (01JUL1985 00:00:00)-Water Temperature (C)]]*OO[[#This Row],[39]]</f>
        <v>7.3839269157300002E-6</v>
      </c>
      <c r="AP148" s="10">
        <f>3/24000000*OO[[#This Row],[98 (01JUL1985 03:00:00)-Water Temperature (C)]]*OO[[#This Row],[40]]</f>
        <v>6.8184910434937497E-6</v>
      </c>
      <c r="AQ148" s="10">
        <f>3/24000000*OO[[#This Row],[99 (01JUL1985 06:00:00)-Water Temperature (C)]]*OO[[#This Row],[41]]</f>
        <v>6.2753193540224993E-6</v>
      </c>
      <c r="AR148" s="10">
        <f>3/24000000*OO[[#This Row],[100 (01JUL1985 09:00:00)-Water Temperature (C)]]*OO[[#This Row],[42]]</f>
        <v>5.8821177523875006E-6</v>
      </c>
      <c r="AS148" s="10">
        <f>3/24000000*OO[[#This Row],[101 (01JUL1985 12:00:00)-Water Temperature (C)]]*OO[[#This Row],[43]]</f>
        <v>5.4692363063137489E-6</v>
      </c>
      <c r="AT148" s="10">
        <f>3/24000000*OO[[#This Row],[102 (01JUL1985 15:00:00)-Water Temperature (C)]]*OO[[#This Row],[44]]</f>
        <v>5.1322549748437485E-6</v>
      </c>
      <c r="AU148" s="10">
        <f>3/24000000*OO[[#This Row],[103 (01JUL1985 18:00:00)-Water Temperature (C)]]*OO[[#This Row],[45]]</f>
        <v>4.8081578819999994E-6</v>
      </c>
      <c r="AV148" s="10">
        <f>3/24000000*OO[[#This Row],[104 (01JUL1985 21:00:00)-Water Temperature (C)]]*OO[[#This Row],[46]]</f>
        <v>4.53025092601125E-6</v>
      </c>
      <c r="AW148" s="10">
        <f>3/24000000*OO[[#This Row],[105 (02JUL1985 00:00:00)-Water Temperature (C)]]*OO[[#This Row],[47]]</f>
        <v>4.1982583616137492E-6</v>
      </c>
      <c r="AX148" s="10">
        <f>3/24000000*OO[[#This Row],[106 (02JUL1985 03:00:00)-Water Temperature (C)]]*OO[[#This Row],[48]]</f>
        <v>3.8651524800843749E-6</v>
      </c>
      <c r="AY148" s="10">
        <f>3/24000000*OO[[#This Row],[107 (02JUL1985 06:00:00)-Water Temperature (C)]]*OO[[#This Row],[49]]</f>
        <v>3.53759419585625E-6</v>
      </c>
      <c r="AZ148" s="10">
        <f>3/24000000*OO[[#This Row],[108 (02JUL1985 09:00:00)-Water Temperature (C)]]*OO[[#This Row],[50]]</f>
        <v>3.4152113776144995E-6</v>
      </c>
      <c r="BA148" s="10">
        <f>3/24000000*OO[[#This Row],[109 (02JUL1985 12:00:00)-Water Temperature (C)]]*OO[[#This Row],[51]]</f>
        <v>3.3521112403571249E-6</v>
      </c>
      <c r="BB148" s="10">
        <f>3/24000000*OO[[#This Row],[110 (02JUL1985 15:00:00)-Water Temperature (C)]]*OO[[#This Row],[52]]</f>
        <v>3.3646246862772499E-6</v>
      </c>
      <c r="BC148" s="10">
        <f>3/24000000*OO[[#This Row],[111 (02JUL1985 18:00:00)-Water Temperature (C)]]*OO[[#This Row],[53]]</f>
        <v>3.3139818754994995E-6</v>
      </c>
      <c r="BD148" s="10">
        <f>3/24000000*OO[[#This Row],[112 (02JUL1985 21:00:00)-Water Temperature (C)]]*OO[[#This Row],[54]]</f>
        <v>3.1058911759402498E-6</v>
      </c>
      <c r="BE148" s="10">
        <f>3/24000000*OO[[#This Row],[113 (03JUL1985 00:00:00)-Water Temperature (C)]]*OO[[#This Row],[55]]</f>
        <v>2.8947141887782499E-6</v>
      </c>
      <c r="BF148" s="10">
        <f>3/24000000*OO[[#This Row],[114 (03JUL1985 03:00:00)-Water Temperature (C)]]*OO[[#This Row],[56]]</f>
        <v>2.6680388997034997E-6</v>
      </c>
      <c r="BG148" s="10">
        <f>3/24000000*OO[[#This Row],[115 (03JUL1985 06:00:00)-Water Temperature (C)]]*OO[[#This Row],[57]]</f>
        <v>2.4509891812920002E-6</v>
      </c>
      <c r="BH148" s="10">
        <f>3/24000000*OO[[#This Row],[116 (03JUL1985 09:00:00)-Water Temperature (C)]]*OO[[#This Row],[58]]</f>
        <v>2.3793792864075E-6</v>
      </c>
      <c r="BI148" s="10">
        <f>3/24000000*OO[[#This Row],[117 (03JUL1985 12:00:00)-Water Temperature (C)]]*OO[[#This Row],[59]]</f>
        <v>2.4861725067273747E-6</v>
      </c>
      <c r="BJ148" s="10">
        <f>3/24000000*OO[[#This Row],[118 (03JUL1985 15:00:00)-Water Temperature (C)]]*OO[[#This Row],[60]]</f>
        <v>2.7102075531712498E-6</v>
      </c>
      <c r="BK148" s="10">
        <f>3/24000000*OO[[#This Row],[119 (03JUL1985 18:00:00)-Water Temperature (C)]]*OO[[#This Row],[61]]</f>
        <v>2.8406190651041249E-6</v>
      </c>
      <c r="BL148" s="10">
        <f>3/24000000*OO[[#This Row],[120 (03JUL1985 21:00:00)-Water Temperature (C)]]*OO[[#This Row],[62]]</f>
        <v>2.8111835632057499E-6</v>
      </c>
      <c r="BM148" s="10">
        <f>3/24000000*OO[[#This Row],[121 (04JUL1985 00:00:00)-Water Temperature (C)]]*OO[[#This Row],[63]]</f>
        <v>2.696432972540625E-6</v>
      </c>
      <c r="BN148" s="10">
        <f>3/24000000*OO[[#This Row],[122 (04JUL1985 03:00:00)-Water Temperature (C)]]*OO[[#This Row],[64]]</f>
        <v>2.5368222946589999E-6</v>
      </c>
      <c r="BO148" s="10">
        <f>3/24000000*OO[[#This Row],[123 (04JUL1985 06:00:00)-Water Temperature (C)]]*OO[[#This Row],[65]]</f>
        <v>2.3354598483787499E-6</v>
      </c>
      <c r="BP148" s="10">
        <f>3/24000000*OO[[#This Row],[124 (04JUL1985 09:00:00)-Water Temperature (C)]]*OO[[#This Row],[66]]</f>
        <v>2.1817333278221252E-6</v>
      </c>
      <c r="BQ148" s="10">
        <f>3/24000000*OO[[#This Row],[125 (04JUL1985 12:00:00)-Water Temperature (C)]]*OO[[#This Row],[67]]</f>
        <v>2.0211707142143748E-6</v>
      </c>
      <c r="BR148" s="10">
        <f>3/24000000*OO[[#This Row],[126 (04JUL1985 15:00:00)-Water Temperature (C)]]*OO[[#This Row],[68]]</f>
        <v>1.8853049289067499E-6</v>
      </c>
      <c r="BS148" s="10">
        <f>3/24000000*OO[[#This Row],[127 (04JUL1985 18:00:00)-Water Temperature (C)]]*OO[[#This Row],[69]]</f>
        <v>1.7929985861206251E-6</v>
      </c>
      <c r="BT148" s="10">
        <f>3/24000000*OO[[#This Row],[128 (04JUL1985 21:00:00)-Water Temperature (C)]]*OO[[#This Row],[70]]</f>
        <v>1.727503798794E-6</v>
      </c>
      <c r="BU148" s="10">
        <f>3/24000000*OO[[#This Row],[129 (05JUL1985 00:00:00)-Water Temperature (C)]]*OO[[#This Row],[71]]</f>
        <v>1.6475807934449998E-6</v>
      </c>
      <c r="BV148" s="10">
        <f>3/24000000*OO[[#This Row],[130 (05JUL1985 03:00:00)-Water Temperature (C)]]*OO[[#This Row],[72]]</f>
        <v>1.5486823649895004E-6</v>
      </c>
      <c r="BW148" s="10">
        <f>3/24000000*OO[[#This Row],[131 (05JUL1985 06:00:00)-Water Temperature (C)]]*OO[[#This Row],[73]]</f>
        <v>1.4250613244174998E-6</v>
      </c>
      <c r="BX148" s="10">
        <f>3/24000000*OO[[#This Row],[132 (05JUL1985 09:00:00)-Water Temperature (C)]]*OO[[#This Row],[74]]</f>
        <v>1.3701381404549999E-6</v>
      </c>
      <c r="BY148" s="10">
        <f>3/24000000*OO[[#This Row],[133 (05JUL1985 12:00:00)-Water Temperature (C)]]*OO[[#This Row],[75]]</f>
        <v>1.4155102834323749E-6</v>
      </c>
      <c r="BZ148" s="10">
        <f>3/24000000*OO[[#This Row],[134 (05JUL1985 15:00:00)-Water Temperature (C)]]*OO[[#This Row],[76]]</f>
        <v>1.5111026256799997E-6</v>
      </c>
      <c r="CA148" s="10">
        <f>3/24000000*OO[[#This Row],[135 (05JUL1985 18:00:00)-Water Temperature (C)]]*OO[[#This Row],[77]]</f>
        <v>1.5356709255611247E-6</v>
      </c>
      <c r="CB148" s="10">
        <f>3/24000000*OO[[#This Row],[136 (05JUL1985 21:00:00)-Water Temperature (C)]]*OO[[#This Row],[78]]</f>
        <v>1.4597159760056248E-6</v>
      </c>
      <c r="CC148" s="10">
        <f>3/24000000*OO[[#This Row],[137 (06JUL1985 00:00:00)-Water Temperature (C)]]*OO[[#This Row],[79]]</f>
        <v>1.3654021501732498E-6</v>
      </c>
      <c r="CD148" s="10">
        <f>3/24000000*OO[[#This Row],[138 (06JUL1985 03:00:00)-Water Temperature (C)]]*OO[[#This Row],[80]]</f>
        <v>1.2794309727839998E-6</v>
      </c>
      <c r="CE148" s="10">
        <f>3/24000000*OO[[#This Row],[139 (06JUL1985 06:00:00)-Water Temperature (C)]]*OO[[#This Row],[81]]</f>
        <v>1.1763854377499999E-6</v>
      </c>
      <c r="CF148" s="10">
        <f>3/24000000*OO[[#This Row],[140 (06JUL1985 09:00:00)-Water Temperature (C)]]*OO[[#This Row],[82]]</f>
        <v>1.08015396826775E-6</v>
      </c>
      <c r="CG148" s="10">
        <f>3/24000000*OO[[#This Row],[141 (06JUL1985 12:00:00)-Water Temperature (C)]]*OO[[#This Row],[83]]</f>
        <v>1.0146145665156251E-6</v>
      </c>
      <c r="CH148" s="10">
        <f>3/24000000*OO[[#This Row],[142 (06JUL1985 15:00:00)-Water Temperature (C)]]*OO[[#This Row],[84]]</f>
        <v>9.9006497259299998E-7</v>
      </c>
      <c r="CI148" s="10">
        <f>3/24000000*OO[[#This Row],[143 (06JUL1985 18:00:00)-Water Temperature (C)]]*OO[[#This Row],[85]]</f>
        <v>1.01756635346275E-6</v>
      </c>
      <c r="CJ148" s="10">
        <f>3/24000000*OO[[#This Row],[144 (06JUL1985 21:00:00)-Water Temperature (C)]]*OO[[#This Row],[86]]</f>
        <v>1.0291855244570001E-6</v>
      </c>
      <c r="CK148" s="10">
        <f>3/24000000*OO[[#This Row],[145 (07JUL1985 00:00:00)-Water Temperature (C)]]*OO[[#This Row],[87]]</f>
        <v>9.9584026468599971E-7</v>
      </c>
      <c r="CL148" s="10">
        <f>3/24000000*OO[[#This Row],[146 (07JUL1985 03:00:00)-Water Temperature (C)]]*OO[[#This Row],[88]]</f>
        <v>9.4774439045549994E-7</v>
      </c>
      <c r="CM148" s="10">
        <f>3/24000000*OO[[#This Row],[147 (07JUL1985 06:00:00)-Water Temperature (C)]]*OO[[#This Row],[89]]</f>
        <v>8.8638978314300001E-7</v>
      </c>
      <c r="CN148" s="10">
        <f>3/24000000*OO[[#This Row],[148 (07JUL1985 09:00:00)-Water Temperature (C)]]*OO[[#This Row],[90]]</f>
        <v>8.4499931688287495E-7</v>
      </c>
      <c r="CO148" s="10">
        <f>3/24000000*OO[[#This Row],[149 (07JUL1985 12:00:00)-Water Temperature (C)]]*OO[[#This Row],[91]]</f>
        <v>8.0094812264599984E-7</v>
      </c>
      <c r="CP148" s="10">
        <f>3/24000000*OO[[#This Row],[150 (07JUL1985 15:00:00)-Water Temperature (C)]]*OO[[#This Row],[92]]</f>
        <v>7.743218916971251E-7</v>
      </c>
      <c r="CQ148" s="10">
        <f>3/24000000*OO[[#This Row],[151 (07JUL1985 18:00:00)-Water Temperature (C)]]*OO[[#This Row],[93]]</f>
        <v>7.7026176647350006E-7</v>
      </c>
      <c r="CR148" s="10">
        <f>3/24000000*OO[[#This Row],[152 (07JUL1985 21:00:00)-Water Temperature (C)]]*OO[[#This Row],[94]]</f>
        <v>7.4629851927299986E-7</v>
      </c>
      <c r="CS148" s="10">
        <f>3/24000000*OO[[#This Row],[153 (08JUL1985 00:00:00)-Water Temperature (C)]]*OO[[#This Row],[95]]</f>
        <v>6.9382240656300003E-7</v>
      </c>
      <c r="CT148" s="10">
        <f>3/24000000*OO[[#This Row],[154 (08JUL1985 03:00:00)-Water Temperature (C)]]*OO[[#This Row],[96]]</f>
        <v>6.4809732550612497E-7</v>
      </c>
      <c r="CU148" s="10">
        <f>3/24000000*OO[[#This Row],[155 (08JUL1985 06:00:00)-Water Temperature (C)]]*OO[[#This Row],[97]]</f>
        <v>6.0073160209212499E-7</v>
      </c>
      <c r="CV148" s="10">
        <f>3/24000000*OO[[#This Row],[156 (08JUL1985 09:00:00)-Water Temperature (C)]]*OO[[#This Row],[98]]</f>
        <v>5.7918257471024993E-7</v>
      </c>
      <c r="CW148" s="10">
        <f>3/24000000*OO[[#This Row],[157 (08JUL1985 12:00:00)-Water Temperature (C)]]*OO[[#This Row],[99]]</f>
        <v>5.4337488477849984E-7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0</v>
      </c>
      <c r="G149" s="10">
        <f>3/24*OO[[#This Row],[63 (26JUN1985 18:00:00)-Water Temperature (C)]]*OO[[#This Row],[5]]/SUM(OO[5])</f>
        <v>1.4260954245190415E-35</v>
      </c>
      <c r="H149" s="10">
        <f>3/24*OO[[#This Row],[64 (26JUN1985 21:00:00)-Water Temperature (C)]]*OO[[#This Row],[6]]/SUM(OO[6])</f>
        <v>2.1893804823489342E-25</v>
      </c>
      <c r="I149" s="10">
        <f>3/24*OO[[#This Row],[65 (27JUN1985 00:00:00)-Water Temperature (C)]]*OO[[#This Row],[7]]/SUM(OO[7])</f>
        <v>1.3525532900460129E-15</v>
      </c>
      <c r="J149" s="10">
        <f>3/24*OO[[#This Row],[66 (27JUN1985 03:00:00)-Water Temperature (C)]]*OO[[#This Row],[8]]/SUM(OO[8])</f>
        <v>5.6084830323913578E-9</v>
      </c>
      <c r="K149" s="10">
        <f>3/24*OO[[#This Row],[67 (27JUN1985 06:00:00)-Water Temperature (C)]]*OO[[#This Row],[9]]/SUM(OO[9])</f>
        <v>6.1712635904774385E-6</v>
      </c>
      <c r="L149" s="10">
        <f>3/24*OO[[#This Row],[68 (27JUN1985 09:00:00)-Water Temperature (C)]]*OO[[#This Row],[10]]/SUM(OO[10])</f>
        <v>5.0473565530065659E-4</v>
      </c>
      <c r="M149" s="10">
        <f>3/24*OO[[#This Row],[69 (27JUN1985 12:00:00)-Water Temperature (C)]]*OO[[#This Row],[11]]/SUM(OO[11])</f>
        <v>8.4227246472068952E-3</v>
      </c>
      <c r="N149" s="10">
        <f>3/24*OO[[#This Row],[70 (27JUN1985 15:00:00)-Water Temperature (C)]]*OO[[#This Row],[12]]/SUM(OO[12])</f>
        <v>4.6286494227725183E-2</v>
      </c>
      <c r="O149" s="10">
        <f>3/24*OO[[#This Row],[71 (27JUN1985 18:00:00)-Water Temperature (C)]]*OO[[#This Row],[13]]/SUM(OO[13])</f>
        <v>0.10772793487913004</v>
      </c>
      <c r="P149" s="10">
        <f>3/24*OO[[#This Row],[72 (27JUN1985 21:00:00)-Water Temperature (C)]]*OO[[#This Row],[14]]/SUM(OO[14])</f>
        <v>0.12360498958217112</v>
      </c>
      <c r="Q149" s="10">
        <f>3/24*OO[[#This Row],[73 (28JUN1985 00:00:00)-Water Temperature (C)]]*OO[[#This Row],[15]]/SUM(OO[15])</f>
        <v>8.2154024830367892E-2</v>
      </c>
      <c r="R149" s="10">
        <f>3/24*OO[[#This Row],[74 (28JUN1985 03:00:00)-Water Temperature (C)]]*OO[[#This Row],[16]]/SUM(OO[16])</f>
        <v>3.5732850449605856E-2</v>
      </c>
      <c r="S149" s="10">
        <f>3/24*OO[[#This Row],[75 (28JUN1985 06:00:00)-Water Temperature (C)]]*OO[[#This Row],[17]]/SUM(OO[17])</f>
        <v>1.1257370357646979E-2</v>
      </c>
      <c r="T149" s="10">
        <f>3/24*OO[[#This Row],[76 (28JUN1985 09:00:00)-Water Temperature (C)]]*OO[[#This Row],[18]]/SUM(OO[18])</f>
        <v>2.9705321467505515E-3</v>
      </c>
      <c r="U149" s="10">
        <f>3/24*OO[[#This Row],[77 (28JUN1985 12:00:00)-Water Temperature (C)]]*OO[[#This Row],[19]]/SUM(OO[19])</f>
        <v>7.0033099445177525E-4</v>
      </c>
      <c r="V149" s="10">
        <f>3/24000000*OO[[#This Row],[78 (28JUN1985 15:00:00)-Water Temperature (C)]]*OO[[#This Row],[20]]</f>
        <v>1.7167013289112499E-4</v>
      </c>
      <c r="W149" s="10">
        <f>3/24000000*OO[[#This Row],[79 (28JUN1985 18:00:00)-Water Temperature (C)]]*OO[[#This Row],[21]]</f>
        <v>5.7588884471249995E-5</v>
      </c>
      <c r="X149" s="10">
        <f>3/24000000*OO[[#This Row],[80 (28JUN1985 21:00:00)-Water Temperature (C)]]*OO[[#This Row],[22]]</f>
        <v>3.6289325933150001E-5</v>
      </c>
      <c r="Y149" s="10">
        <f>3/24000000*OO[[#This Row],[81 (29JUN1985 00:00:00)-Water Temperature (C)]]*OO[[#This Row],[23]]</f>
        <v>3.6603655361487499E-5</v>
      </c>
      <c r="Z149" s="10">
        <f>3/24000000*OO[[#This Row],[82 (29JUN1985 03:00:00)-Water Temperature (C)]]*OO[[#This Row],[24]]</f>
        <v>4.0119115978725003E-5</v>
      </c>
      <c r="AA149" s="10">
        <f>3/24000000*OO[[#This Row],[83 (29JUN1985 06:00:00)-Water Temperature (C)]]*OO[[#This Row],[25]]</f>
        <v>4.1789310688024999E-5</v>
      </c>
      <c r="AB149" s="10">
        <f>3/24000000*OO[[#This Row],[84 (29JUN1985 09:00:00)-Water Temperature (C)]]*OO[[#This Row],[26]]</f>
        <v>4.2304825886399993E-5</v>
      </c>
      <c r="AC149" s="10">
        <f>3/24000000*OO[[#This Row],[85 (29JUN1985 12:00:00)-Water Temperature (C)]]*OO[[#This Row],[27]]</f>
        <v>4.2360161045787499E-5</v>
      </c>
      <c r="AD149" s="10">
        <f>3/24000000*OO[[#This Row],[86 (29JUN1985 15:00:00)-Water Temperature (C)]]*OO[[#This Row],[28]]</f>
        <v>4.3923422337812495E-5</v>
      </c>
      <c r="AE149" s="10">
        <f>3/24000000*OO[[#This Row],[88 (29JUN1985 21:00:00)-Water Temperature (C)]]*OO[[#This Row],[30]]</f>
        <v>4.1821778584227497E-5</v>
      </c>
      <c r="AF149" s="10">
        <f>3/24000000*OO[[#This Row],[88 (29JUN1985 21:00:00)-Water Temperature (C)]]*OO[[#This Row],[30]]</f>
        <v>4.1821778584227497E-5</v>
      </c>
      <c r="AG149" s="10">
        <f>3/24000000*OO[[#This Row],[89 (30JUN1985 00:00:00)-Water Temperature (C)]]*OO[[#This Row],[31]]</f>
        <v>3.4963835589909992E-5</v>
      </c>
      <c r="AH149" s="10">
        <f>3/24000000*OO[[#This Row],[90 (30JUN1985 03:00:00)-Water Temperature (C)]]*OO[[#This Row],[32]]</f>
        <v>2.7315260273430004E-5</v>
      </c>
      <c r="AI149" s="10">
        <f>3/24000000*OO[[#This Row],[91 (30JUN1985 06:00:00)-Water Temperature (C)]]*OO[[#This Row],[33]]</f>
        <v>1.9964561087450001E-5</v>
      </c>
      <c r="AJ149" s="10">
        <f>3/24000000*OO[[#This Row],[92 (30JUN1985 09:00:00)-Water Temperature (C)]]*OO[[#This Row],[34]]</f>
        <v>1.4502635484659999E-5</v>
      </c>
      <c r="AK149" s="10">
        <f>3/24000000*OO[[#This Row],[93 (30JUN1985 12:00:00)-Water Temperature (C)]]*OO[[#This Row],[35]]</f>
        <v>1.1058674806325E-5</v>
      </c>
      <c r="AL149" s="10">
        <f>3/24000000*OO[[#This Row],[94 (30JUN1985 15:00:00)-Water Temperature (C)]]*OO[[#This Row],[36]]</f>
        <v>9.6456989332024994E-6</v>
      </c>
      <c r="AM149" s="10">
        <f>3/24000000*OO[[#This Row],[95 (30JUN1985 18:00:00)-Water Temperature (C)]]*OO[[#This Row],[37]]</f>
        <v>9.1986110937262492E-6</v>
      </c>
      <c r="AN149" s="10">
        <f>3/24000000*OO[[#This Row],[96 (30JUN1985 21:00:00)-Water Temperature (C)]]*OO[[#This Row],[38]]</f>
        <v>8.6486747162887494E-6</v>
      </c>
      <c r="AO149" s="10">
        <f>3/24000000*OO[[#This Row],[97 (01JUL1985 00:00:00)-Water Temperature (C)]]*OO[[#This Row],[39]]</f>
        <v>8.059077752081251E-6</v>
      </c>
      <c r="AP149" s="10">
        <f>3/24000000*OO[[#This Row],[98 (01JUL1985 03:00:00)-Water Temperature (C)]]*OO[[#This Row],[40]]</f>
        <v>7.4580081647737502E-6</v>
      </c>
      <c r="AQ149" s="10">
        <f>3/24000000*OO[[#This Row],[99 (01JUL1985 06:00:00)-Water Temperature (C)]]*OO[[#This Row],[41]]</f>
        <v>6.8722487066137494E-6</v>
      </c>
      <c r="AR149" s="10">
        <f>3/24000000*OO[[#This Row],[100 (01JUL1985 09:00:00)-Water Temperature (C)]]*OO[[#This Row],[42]]</f>
        <v>6.4656514096100001E-6</v>
      </c>
      <c r="AS149" s="10">
        <f>3/24000000*OO[[#This Row],[101 (01JUL1985 12:00:00)-Water Temperature (C)]]*OO[[#This Row],[43]]</f>
        <v>6.0298554399237499E-6</v>
      </c>
      <c r="AT149" s="10">
        <f>3/24000000*OO[[#This Row],[102 (01JUL1985 15:00:00)-Water Temperature (C)]]*OO[[#This Row],[44]]</f>
        <v>5.6517889097999999E-6</v>
      </c>
      <c r="AU149" s="10">
        <f>3/24000000*OO[[#This Row],[103 (01JUL1985 18:00:00)-Water Temperature (C)]]*OO[[#This Row],[45]]</f>
        <v>5.2707068114799996E-6</v>
      </c>
      <c r="AV149" s="10">
        <f>3/24000000*OO[[#This Row],[104 (01JUL1985 21:00:00)-Water Temperature (C)]]*OO[[#This Row],[46]]</f>
        <v>4.9524955729199998E-6</v>
      </c>
      <c r="AW149" s="10">
        <f>3/24000000*OO[[#This Row],[105 (02JUL1985 00:00:00)-Water Temperature (C)]]*OO[[#This Row],[47]]</f>
        <v>4.5864907373339993E-6</v>
      </c>
      <c r="AX149" s="10">
        <f>3/24000000*OO[[#This Row],[106 (02JUL1985 03:00:00)-Water Temperature (C)]]*OO[[#This Row],[48]]</f>
        <v>4.2291693828010003E-6</v>
      </c>
      <c r="AY149" s="10">
        <f>3/24000000*OO[[#This Row],[107 (02JUL1985 06:00:00)-Water Temperature (C)]]*OO[[#This Row],[49]]</f>
        <v>3.8757812750186247E-6</v>
      </c>
      <c r="AZ149" s="10">
        <f>3/24000000*OO[[#This Row],[108 (02JUL1985 09:00:00)-Water Temperature (C)]]*OO[[#This Row],[50]]</f>
        <v>3.7481479321679996E-6</v>
      </c>
      <c r="BA149" s="10">
        <f>3/24000000*OO[[#This Row],[109 (02JUL1985 12:00:00)-Water Temperature (C)]]*OO[[#This Row],[51]]</f>
        <v>3.6834566248038751E-6</v>
      </c>
      <c r="BB149" s="10">
        <f>3/24000000*OO[[#This Row],[110 (02JUL1985 15:00:00)-Water Temperature (C)]]*OO[[#This Row],[52]]</f>
        <v>3.6923236159769996E-6</v>
      </c>
      <c r="BC149" s="10">
        <f>3/24000000*OO[[#This Row],[111 (02JUL1985 18:00:00)-Water Temperature (C)]]*OO[[#This Row],[53]]</f>
        <v>3.6362161368261249E-6</v>
      </c>
      <c r="BD149" s="10">
        <f>3/24000000*OO[[#This Row],[112 (02JUL1985 21:00:00)-Water Temperature (C)]]*OO[[#This Row],[54]]</f>
        <v>3.3969441240814998E-6</v>
      </c>
      <c r="BE149" s="10">
        <f>3/24000000*OO[[#This Row],[113 (03JUL1985 00:00:00)-Water Temperature (C)]]*OO[[#This Row],[55]]</f>
        <v>3.1621153554720003E-6</v>
      </c>
      <c r="BF149" s="10">
        <f>3/24000000*OO[[#This Row],[114 (03JUL1985 03:00:00)-Water Temperature (C)]]*OO[[#This Row],[56]]</f>
        <v>2.9194032325156248E-6</v>
      </c>
      <c r="BG149" s="10">
        <f>3/24000000*OO[[#This Row],[115 (03JUL1985 06:00:00)-Water Temperature (C)]]*OO[[#This Row],[57]]</f>
        <v>2.68705108828675E-6</v>
      </c>
      <c r="BH149" s="10">
        <f>3/24000000*OO[[#This Row],[116 (03JUL1985 09:00:00)-Water Temperature (C)]]*OO[[#This Row],[58]]</f>
        <v>2.6149083337396251E-6</v>
      </c>
      <c r="BI149" s="10">
        <f>3/24000000*OO[[#This Row],[117 (03JUL1985 12:00:00)-Water Temperature (C)]]*OO[[#This Row],[59]]</f>
        <v>2.7310458710149999E-6</v>
      </c>
      <c r="BJ149" s="10">
        <f>3/24000000*OO[[#This Row],[118 (03JUL1985 15:00:00)-Water Temperature (C)]]*OO[[#This Row],[60]]</f>
        <v>2.9643054981565003E-6</v>
      </c>
      <c r="BK149" s="10">
        <f>3/24000000*OO[[#This Row],[119 (03JUL1985 18:00:00)-Water Temperature (C)]]*OO[[#This Row],[61]]</f>
        <v>3.0949829547088753E-6</v>
      </c>
      <c r="BL149" s="10">
        <f>3/24000000*OO[[#This Row],[120 (03JUL1985 21:00:00)-Water Temperature (C)]]*OO[[#This Row],[62]]</f>
        <v>3.0577368195174997E-6</v>
      </c>
      <c r="BM149" s="10">
        <f>3/24000000*OO[[#This Row],[121 (04JUL1985 00:00:00)-Water Temperature (C)]]*OO[[#This Row],[63]]</f>
        <v>2.9352660085429994E-6</v>
      </c>
      <c r="BN149" s="10">
        <f>3/24000000*OO[[#This Row],[122 (04JUL1985 03:00:00)-Water Temperature (C)]]*OO[[#This Row],[64]]</f>
        <v>2.7692965395058749E-6</v>
      </c>
      <c r="BO149" s="10">
        <f>3/24000000*OO[[#This Row],[123 (04JUL1985 06:00:00)-Water Temperature (C)]]*OO[[#This Row],[65]]</f>
        <v>2.5582414550192497E-6</v>
      </c>
      <c r="BP149" s="10">
        <f>3/24000000*OO[[#This Row],[124 (04JUL1985 09:00:00)-Water Temperature (C)]]*OO[[#This Row],[66]]</f>
        <v>2.3989629683249995E-6</v>
      </c>
      <c r="BQ149" s="10">
        <f>3/24000000*OO[[#This Row],[125 (04JUL1985 12:00:00)-Water Temperature (C)]]*OO[[#This Row],[67]]</f>
        <v>2.2237130104256251E-6</v>
      </c>
      <c r="BR149" s="10">
        <f>3/24000000*OO[[#This Row],[126 (04JUL1985 15:00:00)-Water Temperature (C)]]*OO[[#This Row],[68]]</f>
        <v>2.0621172911565002E-6</v>
      </c>
      <c r="BS149" s="10">
        <f>3/24000000*OO[[#This Row],[127 (04JUL1985 18:00:00)-Water Temperature (C)]]*OO[[#This Row],[69]]</f>
        <v>1.9547959079544998E-6</v>
      </c>
      <c r="BT149" s="10">
        <f>3/24000000*OO[[#This Row],[128 (04JUL1985 21:00:00)-Water Temperature (C)]]*OO[[#This Row],[70]]</f>
        <v>1.8819255408052499E-6</v>
      </c>
      <c r="BU149" s="10">
        <f>3/24000000*OO[[#This Row],[129 (05JUL1985 00:00:00)-Water Temperature (C)]]*OO[[#This Row],[71]]</f>
        <v>1.795454028997E-6</v>
      </c>
      <c r="BV149" s="10">
        <f>3/24000000*OO[[#This Row],[130 (05JUL1985 03:00:00)-Water Temperature (C)]]*OO[[#This Row],[72]]</f>
        <v>1.691624373876E-6</v>
      </c>
      <c r="BW149" s="10">
        <f>3/24000000*OO[[#This Row],[131 (05JUL1985 06:00:00)-Water Temperature (C)]]*OO[[#This Row],[73]]</f>
        <v>1.5602178741615001E-6</v>
      </c>
      <c r="BX149" s="10">
        <f>3/24000000*OO[[#This Row],[132 (05JUL1985 09:00:00)-Water Temperature (C)]]*OO[[#This Row],[74]]</f>
        <v>1.50289781532125E-6</v>
      </c>
      <c r="BY149" s="10">
        <f>3/24000000*OO[[#This Row],[133 (05JUL1985 12:00:00)-Water Temperature (C)]]*OO[[#This Row],[75]]</f>
        <v>1.556211204996875E-6</v>
      </c>
      <c r="BZ149" s="10">
        <f>3/24000000*OO[[#This Row],[134 (05JUL1985 15:00:00)-Water Temperature (C)]]*OO[[#This Row],[76]]</f>
        <v>1.661304634708125E-6</v>
      </c>
      <c r="CA149" s="10">
        <f>3/24000000*OO[[#This Row],[135 (05JUL1985 18:00:00)-Water Temperature (C)]]*OO[[#This Row],[77]]</f>
        <v>1.6837869562883751E-6</v>
      </c>
      <c r="CB149" s="10">
        <f>3/24000000*OO[[#This Row],[136 (05JUL1985 21:00:00)-Water Temperature (C)]]*OO[[#This Row],[78]]</f>
        <v>1.5941261865009999E-6</v>
      </c>
      <c r="CC149" s="10">
        <f>3/24000000*OO[[#This Row],[137 (06JUL1985 00:00:00)-Water Temperature (C)]]*OO[[#This Row],[79]]</f>
        <v>1.4883931442625001E-6</v>
      </c>
      <c r="CD149" s="10">
        <f>3/24000000*OO[[#This Row],[138 (06JUL1985 03:00:00)-Water Temperature (C)]]*OO[[#This Row],[80]]</f>
        <v>1.39692172067175E-6</v>
      </c>
      <c r="CE149" s="10">
        <f>3/24000000*OO[[#This Row],[139 (06JUL1985 06:00:00)-Water Temperature (C)]]*OO[[#This Row],[81]]</f>
        <v>1.2884436690073746E-6</v>
      </c>
      <c r="CF149" s="10">
        <f>3/24000000*OO[[#This Row],[140 (06JUL1985 09:00:00)-Water Temperature (C)]]*OO[[#This Row],[82]]</f>
        <v>1.188424306706125E-6</v>
      </c>
      <c r="CG149" s="10">
        <f>3/24000000*OO[[#This Row],[141 (06JUL1985 12:00:00)-Water Temperature (C)]]*OO[[#This Row],[83]]</f>
        <v>1.1155884399659998E-6</v>
      </c>
      <c r="CH149" s="10">
        <f>3/24000000*OO[[#This Row],[142 (06JUL1985 15:00:00)-Water Temperature (C)]]*OO[[#This Row],[84]]</f>
        <v>1.0805555376837498E-6</v>
      </c>
      <c r="CI149" s="10">
        <f>3/24000000*OO[[#This Row],[143 (06JUL1985 18:00:00)-Water Temperature (C)]]*OO[[#This Row],[85]]</f>
        <v>1.1032341135340001E-6</v>
      </c>
      <c r="CJ149" s="10">
        <f>3/24000000*OO[[#This Row],[144 (06JUL1985 21:00:00)-Water Temperature (C)]]*OO[[#This Row],[86]]</f>
        <v>1.1172799978640001E-6</v>
      </c>
      <c r="CK149" s="10">
        <f>3/24000000*OO[[#This Row],[145 (07JUL1985 00:00:00)-Water Temperature (C)]]*OO[[#This Row],[87]]</f>
        <v>1.0821547636679999E-6</v>
      </c>
      <c r="CL149" s="10">
        <f>3/24000000*OO[[#This Row],[146 (07JUL1985 03:00:00)-Water Temperature (C)]]*OO[[#This Row],[88]]</f>
        <v>1.033141714486E-6</v>
      </c>
      <c r="CM149" s="10">
        <f>3/24000000*OO[[#This Row],[147 (07JUL1985 06:00:00)-Water Temperature (C)]]*OO[[#This Row],[89]]</f>
        <v>9.6888204209362491E-7</v>
      </c>
      <c r="CN149" s="10">
        <f>3/24000000*OO[[#This Row],[148 (07JUL1985 09:00:00)-Water Temperature (C)]]*OO[[#This Row],[90]]</f>
        <v>9.2681832304624984E-7</v>
      </c>
      <c r="CO149" s="10">
        <f>3/24000000*OO[[#This Row],[149 (07JUL1985 12:00:00)-Water Temperature (C)]]*OO[[#This Row],[91]]</f>
        <v>8.806999066612499E-7</v>
      </c>
      <c r="CP149" s="10">
        <f>3/24000000*OO[[#This Row],[150 (07JUL1985 15:00:00)-Water Temperature (C)]]*OO[[#This Row],[92]]</f>
        <v>8.5320937582049992E-7</v>
      </c>
      <c r="CQ149" s="10">
        <f>3/24000000*OO[[#This Row],[151 (07JUL1985 18:00:00)-Water Temperature (C)]]*OO[[#This Row],[93]]</f>
        <v>8.4658001061549976E-7</v>
      </c>
      <c r="CR149" s="10">
        <f>3/24000000*OO[[#This Row],[152 (07JUL1985 21:00:00)-Water Temperature (C)]]*OO[[#This Row],[94]]</f>
        <v>8.171335149626251E-7</v>
      </c>
      <c r="CS149" s="10">
        <f>3/24000000*OO[[#This Row],[153 (08JUL1985 00:00:00)-Water Temperature (C)]]*OO[[#This Row],[95]]</f>
        <v>7.5617659766849998E-7</v>
      </c>
      <c r="CT149" s="10">
        <f>3/24000000*OO[[#This Row],[154 (08JUL1985 03:00:00)-Water Temperature (C)]]*OO[[#This Row],[96]]</f>
        <v>7.0768840342024998E-7</v>
      </c>
      <c r="CU149" s="10">
        <f>3/24000000*OO[[#This Row],[155 (08JUL1985 06:00:00)-Water Temperature (C)]]*OO[[#This Row],[97]]</f>
        <v>6.5690316422562496E-7</v>
      </c>
      <c r="CV149" s="10">
        <f>3/24000000*OO[[#This Row],[156 (08JUL1985 09:00:00)-Water Temperature (C)]]*OO[[#This Row],[98]]</f>
        <v>6.3465469720674997E-7</v>
      </c>
      <c r="CW149" s="10">
        <f>3/24000000*OO[[#This Row],[157 (08JUL1985 12:00:00)-Water Temperature (C)]]*OO[[#This Row],[99]]</f>
        <v>5.9718133234649992E-7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0</v>
      </c>
      <c r="G150" s="10">
        <f>3/24*OO[[#This Row],[63 (26JUN1985 18:00:00)-Water Temperature (C)]]*OO[[#This Row],[5]]/SUM(OO[5])</f>
        <v>2.1011853473287499E-36</v>
      </c>
      <c r="H150" s="10">
        <f>3/24*OO[[#This Row],[64 (26JUN1985 21:00:00)-Water Temperature (C)]]*OO[[#This Row],[6]]/SUM(OO[6])</f>
        <v>3.2726402382825898E-26</v>
      </c>
      <c r="I150" s="10">
        <f>3/24*OO[[#This Row],[65 (27JUN1985 00:00:00)-Water Temperature (C)]]*OO[[#This Row],[7]]/SUM(OO[7])</f>
        <v>2.1503036780483343E-16</v>
      </c>
      <c r="J150" s="10">
        <f>3/24*OO[[#This Row],[66 (27JUN1985 03:00:00)-Water Temperature (C)]]*OO[[#This Row],[8]]/SUM(OO[8])</f>
        <v>2.3592989649178516E-9</v>
      </c>
      <c r="K150" s="10">
        <f>3/24*OO[[#This Row],[67 (27JUN1985 06:00:00)-Water Temperature (C)]]*OO[[#This Row],[9]]/SUM(OO[9])</f>
        <v>3.533602297030708E-6</v>
      </c>
      <c r="L150" s="10">
        <f>3/24*OO[[#This Row],[68 (27JUN1985 09:00:00)-Water Temperature (C)]]*OO[[#This Row],[10]]/SUM(OO[10])</f>
        <v>3.467392220449801E-4</v>
      </c>
      <c r="M150" s="10">
        <f>3/24*OO[[#This Row],[69 (27JUN1985 12:00:00)-Water Temperature (C)]]*OO[[#This Row],[11]]/SUM(OO[11])</f>
        <v>6.6149242025390631E-3</v>
      </c>
      <c r="N150" s="10">
        <f>3/24*OO[[#This Row],[70 (27JUN1985 15:00:00)-Water Temperature (C)]]*OO[[#This Row],[12]]/SUM(OO[12])</f>
        <v>4.0316328340556352E-2</v>
      </c>
      <c r="O150" s="10">
        <f>3/24*OO[[#This Row],[71 (27JUN1985 18:00:00)-Water Temperature (C)]]*OO[[#This Row],[13]]/SUM(OO[13])</f>
        <v>0.10215863292830775</v>
      </c>
      <c r="P150" s="10">
        <f>3/24*OO[[#This Row],[72 (27JUN1985 21:00:00)-Water Temperature (C)]]*OO[[#This Row],[14]]/SUM(OO[14])</f>
        <v>0.125910267821116</v>
      </c>
      <c r="Q150" s="10">
        <f>3/24*OO[[#This Row],[73 (28JUN1985 00:00:00)-Water Temperature (C)]]*OO[[#This Row],[15]]/SUM(OO[15])</f>
        <v>8.9105359492414438E-2</v>
      </c>
      <c r="R150" s="10">
        <f>3/24*OO[[#This Row],[74 (28JUN1985 03:00:00)-Water Temperature (C)]]*OO[[#This Row],[16]]/SUM(OO[16])</f>
        <v>4.0960614803560565E-2</v>
      </c>
      <c r="S150" s="10">
        <f>3/24*OO[[#This Row],[75 (28JUN1985 06:00:00)-Water Temperature (C)]]*OO[[#This Row],[17]]/SUM(OO[17])</f>
        <v>1.3468228699209479E-2</v>
      </c>
      <c r="T150" s="10">
        <f>3/24*OO[[#This Row],[76 (28JUN1985 09:00:00)-Water Temperature (C)]]*OO[[#This Row],[18]]/SUM(OO[18])</f>
        <v>3.6623420268523596E-3</v>
      </c>
      <c r="U150" s="10">
        <f>3/24*OO[[#This Row],[77 (28JUN1985 12:00:00)-Water Temperature (C)]]*OO[[#This Row],[19]]/SUM(OO[19])</f>
        <v>8.7598712924747812E-4</v>
      </c>
      <c r="V150" s="10">
        <f>3/24000000*OO[[#This Row],[78 (28JUN1985 15:00:00)-Water Temperature (C)]]*OO[[#This Row],[20]]</f>
        <v>2.1082586431612498E-4</v>
      </c>
      <c r="W150" s="10">
        <f>3/24000000*OO[[#This Row],[79 (28JUN1985 18:00:00)-Water Temperature (C)]]*OO[[#This Row],[21]]</f>
        <v>6.6001701421174988E-5</v>
      </c>
      <c r="X150" s="10">
        <f>3/24000000*OO[[#This Row],[80 (28JUN1985 21:00:00)-Water Temperature (C)]]*OO[[#This Row],[22]]</f>
        <v>3.7548116956349994E-5</v>
      </c>
      <c r="Y150" s="10">
        <f>3/24000000*OO[[#This Row],[81 (29JUN1985 00:00:00)-Water Temperature (C)]]*OO[[#This Row],[23]]</f>
        <v>3.6336233616724997E-5</v>
      </c>
      <c r="Z150" s="10">
        <f>3/24000000*OO[[#This Row],[82 (29JUN1985 03:00:00)-Water Temperature (C)]]*OO[[#This Row],[24]]</f>
        <v>3.98227451533125E-5</v>
      </c>
      <c r="AA150" s="10">
        <f>3/24000000*OO[[#This Row],[83 (29JUN1985 06:00:00)-Water Temperature (C)]]*OO[[#This Row],[25]]</f>
        <v>4.1922506948024991E-5</v>
      </c>
      <c r="AB150" s="10">
        <f>3/24000000*OO[[#This Row],[84 (29JUN1985 09:00:00)-Water Temperature (C)]]*OO[[#This Row],[26]]</f>
        <v>4.2894024664837501E-5</v>
      </c>
      <c r="AC150" s="10">
        <f>3/24000000*OO[[#This Row],[85 (29JUN1985 12:00:00)-Water Temperature (C)]]*OO[[#This Row],[27]]</f>
        <v>4.3273455255500003E-5</v>
      </c>
      <c r="AD150" s="10">
        <f>3/24000000*OO[[#This Row],[86 (29JUN1985 15:00:00)-Water Temperature (C)]]*OO[[#This Row],[28]]</f>
        <v>4.4960911633037495E-5</v>
      </c>
      <c r="AE150" s="10">
        <f>3/24000000*OO[[#This Row],[88 (29JUN1985 21:00:00)-Water Temperature (C)]]*OO[[#This Row],[30]]</f>
        <v>4.2912722288842491E-5</v>
      </c>
      <c r="AF150" s="10">
        <f>3/24000000*OO[[#This Row],[88 (29JUN1985 21:00:00)-Water Temperature (C)]]*OO[[#This Row],[30]]</f>
        <v>4.2912722288842491E-5</v>
      </c>
      <c r="AG150" s="10">
        <f>3/24000000*OO[[#This Row],[89 (30JUN1985 00:00:00)-Water Temperature (C)]]*OO[[#This Row],[31]]</f>
        <v>3.6035657195002496E-5</v>
      </c>
      <c r="AH150" s="10">
        <f>3/24000000*OO[[#This Row],[90 (30JUN1985 03:00:00)-Water Temperature (C)]]*OO[[#This Row],[32]]</f>
        <v>2.8472162727259999E-5</v>
      </c>
      <c r="AI150" s="10">
        <f>3/24000000*OO[[#This Row],[91 (30JUN1985 06:00:00)-Water Temperature (C)]]*OO[[#This Row],[33]]</f>
        <v>2.0977745432877499E-5</v>
      </c>
      <c r="AJ150" s="10">
        <f>3/24000000*OO[[#This Row],[92 (30JUN1985 09:00:00)-Water Temperature (C)]]*OO[[#This Row],[34]]</f>
        <v>1.52898575713075E-5</v>
      </c>
      <c r="AK150" s="10">
        <f>3/24000000*OO[[#This Row],[93 (30JUN1985 12:00:00)-Water Temperature (C)]]*OO[[#This Row],[35]]</f>
        <v>1.1621995076482499E-5</v>
      </c>
      <c r="AL150" s="10">
        <f>3/24000000*OO[[#This Row],[94 (30JUN1985 15:00:00)-Water Temperature (C)]]*OO[[#This Row],[36]]</f>
        <v>1.0023576700435E-5</v>
      </c>
      <c r="AM150" s="10">
        <f>3/24000000*OO[[#This Row],[95 (30JUN1985 18:00:00)-Water Temperature (C)]]*OO[[#This Row],[37]]</f>
        <v>9.4221944869524986E-6</v>
      </c>
      <c r="AN150" s="10">
        <f>3/24000000*OO[[#This Row],[96 (30JUN1985 21:00:00)-Water Temperature (C)]]*OO[[#This Row],[38]]</f>
        <v>8.7809631166350002E-6</v>
      </c>
      <c r="AO150" s="10">
        <f>3/24000000*OO[[#This Row],[97 (01JUL1985 00:00:00)-Water Temperature (C)]]*OO[[#This Row],[39]]</f>
        <v>8.1567450402600002E-6</v>
      </c>
      <c r="AP150" s="10">
        <f>3/24000000*OO[[#This Row],[98 (01JUL1985 03:00:00)-Water Temperature (C)]]*OO[[#This Row],[40]]</f>
        <v>7.5655363387549996E-6</v>
      </c>
      <c r="AQ150" s="10">
        <f>3/24000000*OO[[#This Row],[99 (01JUL1985 06:00:00)-Water Temperature (C)]]*OO[[#This Row],[41]]</f>
        <v>6.9808012860599995E-6</v>
      </c>
      <c r="AR150" s="10">
        <f>3/24000000*OO[[#This Row],[100 (01JUL1985 09:00:00)-Water Temperature (C)]]*OO[[#This Row],[42]]</f>
        <v>6.591786479109999E-6</v>
      </c>
      <c r="AS150" s="10">
        <f>3/24000000*OO[[#This Row],[101 (01JUL1985 12:00:00)-Water Temperature (C)]]*OO[[#This Row],[43]]</f>
        <v>6.1703223009375003E-6</v>
      </c>
      <c r="AT150" s="10">
        <f>3/24000000*OO[[#This Row],[102 (01JUL1985 15:00:00)-Water Temperature (C)]]*OO[[#This Row],[44]]</f>
        <v>5.7796489363249991E-6</v>
      </c>
      <c r="AU150" s="10">
        <f>3/24000000*OO[[#This Row],[103 (01JUL1985 18:00:00)-Water Temperature (C)]]*OO[[#This Row],[45]]</f>
        <v>5.3644190703387511E-6</v>
      </c>
      <c r="AV150" s="10">
        <f>3/24000000*OO[[#This Row],[104 (01JUL1985 21:00:00)-Water Temperature (C)]]*OO[[#This Row],[46]]</f>
        <v>5.0225750428462502E-6</v>
      </c>
      <c r="AW150" s="10">
        <f>3/24000000*OO[[#This Row],[105 (02JUL1985 00:00:00)-Water Temperature (C)]]*OO[[#This Row],[47]]</f>
        <v>4.64703909088875E-6</v>
      </c>
      <c r="AX150" s="10">
        <f>3/24000000*OO[[#This Row],[106 (02JUL1985 03:00:00)-Water Temperature (C)]]*OO[[#This Row],[48]]</f>
        <v>4.290940113306E-6</v>
      </c>
      <c r="AY150" s="10">
        <f>3/24000000*OO[[#This Row],[107 (02JUL1985 06:00:00)-Water Temperature (C)]]*OO[[#This Row],[49]]</f>
        <v>3.9392253896835005E-6</v>
      </c>
      <c r="AZ150" s="10">
        <f>3/24000000*OO[[#This Row],[108 (02JUL1985 09:00:00)-Water Temperature (C)]]*OO[[#This Row],[50]]</f>
        <v>3.8160314423761249E-6</v>
      </c>
      <c r="BA150" s="10">
        <f>3/24000000*OO[[#This Row],[109 (02JUL1985 12:00:00)-Water Temperature (C)]]*OO[[#This Row],[51]]</f>
        <v>3.7568765223884994E-6</v>
      </c>
      <c r="BB150" s="10">
        <f>3/24000000*OO[[#This Row],[110 (02JUL1985 15:00:00)-Water Temperature (C)]]*OO[[#This Row],[52]]</f>
        <v>3.7613631681216254E-6</v>
      </c>
      <c r="BC150" s="10">
        <f>3/24000000*OO[[#This Row],[111 (02JUL1985 18:00:00)-Water Temperature (C)]]*OO[[#This Row],[53]]</f>
        <v>3.7031864185782499E-6</v>
      </c>
      <c r="BD150" s="10">
        <f>3/24000000*OO[[#This Row],[112 (02JUL1985 21:00:00)-Water Temperature (C)]]*OO[[#This Row],[54]]</f>
        <v>3.4480151960799992E-6</v>
      </c>
      <c r="BE150" s="10">
        <f>3/24000000*OO[[#This Row],[113 (03JUL1985 00:00:00)-Water Temperature (C)]]*OO[[#This Row],[55]]</f>
        <v>3.2034755201058745E-6</v>
      </c>
      <c r="BF150" s="10">
        <f>3/24000000*OO[[#This Row],[114 (03JUL1985 03:00:00)-Water Temperature (C)]]*OO[[#This Row],[56]]</f>
        <v>2.9623058347425E-6</v>
      </c>
      <c r="BG150" s="10">
        <f>3/24000000*OO[[#This Row],[115 (03JUL1985 06:00:00)-Water Temperature (C)]]*OO[[#This Row],[57]]</f>
        <v>2.7325529207340004E-6</v>
      </c>
      <c r="BH150" s="10">
        <f>3/24000000*OO[[#This Row],[116 (03JUL1985 09:00:00)-Water Temperature (C)]]*OO[[#This Row],[58]]</f>
        <v>2.6656328699472497E-6</v>
      </c>
      <c r="BI150" s="10">
        <f>3/24000000*OO[[#This Row],[117 (03JUL1985 12:00:00)-Water Temperature (C)]]*OO[[#This Row],[59]]</f>
        <v>2.7848519554062498E-6</v>
      </c>
      <c r="BJ150" s="10">
        <f>3/24000000*OO[[#This Row],[118 (03JUL1985 15:00:00)-Water Temperature (C)]]*OO[[#This Row],[60]]</f>
        <v>3.0101764167529996E-6</v>
      </c>
      <c r="BK150" s="10">
        <f>3/24000000*OO[[#This Row],[119 (03JUL1985 18:00:00)-Water Temperature (C)]]*OO[[#This Row],[61]]</f>
        <v>3.1288979710485E-6</v>
      </c>
      <c r="BL150" s="10">
        <f>3/24000000*OO[[#This Row],[120 (03JUL1985 21:00:00)-Water Temperature (C)]]*OO[[#This Row],[62]]</f>
        <v>3.083846842553375E-6</v>
      </c>
      <c r="BM150" s="10">
        <f>3/24000000*OO[[#This Row],[121 (04JUL1985 00:00:00)-Water Temperature (C)]]*OO[[#This Row],[63]]</f>
        <v>2.9619008988213751E-6</v>
      </c>
      <c r="BN150" s="10">
        <f>3/24000000*OO[[#This Row],[122 (04JUL1985 03:00:00)-Water Temperature (C)]]*OO[[#This Row],[64]]</f>
        <v>2.8022272672646249E-6</v>
      </c>
      <c r="BO150" s="10">
        <f>3/24000000*OO[[#This Row],[123 (04JUL1985 06:00:00)-Water Temperature (C)]]*OO[[#This Row],[65]]</f>
        <v>2.59841048145E-6</v>
      </c>
      <c r="BP150" s="10">
        <f>3/24000000*OO[[#This Row],[124 (04JUL1985 09:00:00)-Water Temperature (C)]]*OO[[#This Row],[66]]</f>
        <v>2.4468596475524998E-6</v>
      </c>
      <c r="BQ150" s="10">
        <f>3/24000000*OO[[#This Row],[125 (04JUL1985 12:00:00)-Water Temperature (C)]]*OO[[#This Row],[67]]</f>
        <v>2.2710670599644997E-6</v>
      </c>
      <c r="BR150" s="10">
        <f>3/24000000*OO[[#This Row],[126 (04JUL1985 15:00:00)-Water Temperature (C)]]*OO[[#This Row],[68]]</f>
        <v>2.0934137191345E-6</v>
      </c>
      <c r="BS150" s="10">
        <f>3/24000000*OO[[#This Row],[127 (04JUL1985 18:00:00)-Water Temperature (C)]]*OO[[#This Row],[69]]</f>
        <v>1.9770883322665E-6</v>
      </c>
      <c r="BT150" s="10">
        <f>3/24000000*OO[[#This Row],[128 (04JUL1985 21:00:00)-Water Temperature (C)]]*OO[[#This Row],[70]]</f>
        <v>1.9010402244359999E-6</v>
      </c>
      <c r="BU150" s="10">
        <f>3/24000000*OO[[#This Row],[129 (05JUL1985 00:00:00)-Water Temperature (C)]]*OO[[#This Row],[71]]</f>
        <v>1.8139860648740001E-6</v>
      </c>
      <c r="BV150" s="10">
        <f>3/24000000*OO[[#This Row],[130 (05JUL1985 03:00:00)-Water Temperature (C)]]*OO[[#This Row],[72]]</f>
        <v>1.71291692285925E-6</v>
      </c>
      <c r="BW150" s="10">
        <f>3/24000000*OO[[#This Row],[131 (05JUL1985 06:00:00)-Water Temperature (C)]]*OO[[#This Row],[73]]</f>
        <v>1.5842633987426249E-6</v>
      </c>
      <c r="BX150" s="10">
        <f>3/24000000*OO[[#This Row],[132 (05JUL1985 09:00:00)-Water Temperature (C)]]*OO[[#This Row],[74]]</f>
        <v>1.5291957724489999E-6</v>
      </c>
      <c r="BY150" s="10">
        <f>3/24000000*OO[[#This Row],[133 (05JUL1985 12:00:00)-Water Temperature (C)]]*OO[[#This Row],[75]]</f>
        <v>1.5874323899972499E-6</v>
      </c>
      <c r="BZ150" s="10">
        <f>3/24000000*OO[[#This Row],[134 (05JUL1985 15:00:00)-Water Temperature (C)]]*OO[[#This Row],[76]]</f>
        <v>1.6951933421324998E-6</v>
      </c>
      <c r="CA150" s="10">
        <f>3/24000000*OO[[#This Row],[135 (05JUL1985 18:00:00)-Water Temperature (C)]]*OO[[#This Row],[77]]</f>
        <v>1.71389544627675E-6</v>
      </c>
      <c r="CB150" s="10">
        <f>3/24000000*OO[[#This Row],[136 (05JUL1985 21:00:00)-Water Temperature (C)]]*OO[[#This Row],[78]]</f>
        <v>1.615486812006E-6</v>
      </c>
      <c r="CC150" s="10">
        <f>3/24000000*OO[[#This Row],[137 (06JUL1985 00:00:00)-Water Temperature (C)]]*OO[[#This Row],[79]]</f>
        <v>1.5045967260824999E-6</v>
      </c>
      <c r="CD150" s="10">
        <f>3/24000000*OO[[#This Row],[138 (06JUL1985 03:00:00)-Water Temperature (C)]]*OO[[#This Row],[80]]</f>
        <v>1.4139939288168751E-6</v>
      </c>
      <c r="CE150" s="10">
        <f>3/24000000*OO[[#This Row],[139 (06JUL1985 06:00:00)-Water Temperature (C)]]*OO[[#This Row],[81]]</f>
        <v>1.3083671587466252E-6</v>
      </c>
      <c r="CF150" s="10">
        <f>3/24000000*OO[[#This Row],[140 (06JUL1985 09:00:00)-Water Temperature (C)]]*OO[[#This Row],[82]]</f>
        <v>1.212796567764375E-6</v>
      </c>
      <c r="CG150" s="10">
        <f>3/24000000*OO[[#This Row],[141 (06JUL1985 12:00:00)-Water Temperature (C)]]*OO[[#This Row],[83]]</f>
        <v>1.139098241510625E-6</v>
      </c>
      <c r="CH150" s="10">
        <f>3/24000000*OO[[#This Row],[142 (06JUL1985 15:00:00)-Water Temperature (C)]]*OO[[#This Row],[84]]</f>
        <v>1.0951106065009999E-6</v>
      </c>
      <c r="CI150" s="10">
        <f>3/24000000*OO[[#This Row],[143 (06JUL1985 18:00:00)-Water Temperature (C)]]*OO[[#This Row],[85]]</f>
        <v>1.109216864503125E-6</v>
      </c>
      <c r="CJ150" s="10">
        <f>3/24000000*OO[[#This Row],[144 (06JUL1985 21:00:00)-Water Temperature (C)]]*OO[[#This Row],[86]]</f>
        <v>1.1240111909459997E-6</v>
      </c>
      <c r="CK150" s="10">
        <f>3/24000000*OO[[#This Row],[145 (07JUL1985 00:00:00)-Water Temperature (C)]]*OO[[#This Row],[87]]</f>
        <v>1.0897751723739998E-6</v>
      </c>
      <c r="CL150" s="10">
        <f>3/24000000*OO[[#This Row],[146 (07JUL1985 03:00:00)-Water Temperature (C)]]*OO[[#This Row],[88]]</f>
        <v>1.0436989145312499E-6</v>
      </c>
      <c r="CM150" s="10">
        <f>3/24000000*OO[[#This Row],[147 (07JUL1985 06:00:00)-Water Temperature (C)]]*OO[[#This Row],[89]]</f>
        <v>9.8193725073674999E-7</v>
      </c>
      <c r="CN150" s="10">
        <f>3/24000000*OO[[#This Row],[148 (07JUL1985 09:00:00)-Water Temperature (C)]]*OO[[#This Row],[90]]</f>
        <v>9.4261053440387502E-7</v>
      </c>
      <c r="CO150" s="10">
        <f>3/24000000*OO[[#This Row],[149 (07JUL1985 12:00:00)-Water Temperature (C)]]*OO[[#This Row],[91]]</f>
        <v>8.9860436157187504E-7</v>
      </c>
      <c r="CP150" s="10">
        <f>3/24000000*OO[[#This Row],[150 (07JUL1985 15:00:00)-Water Temperature (C)]]*OO[[#This Row],[92]]</f>
        <v>8.72649828025E-7</v>
      </c>
      <c r="CQ150" s="10">
        <f>3/24000000*OO[[#This Row],[151 (07JUL1985 18:00:00)-Water Temperature (C)]]*OO[[#This Row],[93]]</f>
        <v>8.6402102681174994E-7</v>
      </c>
      <c r="CR150" s="10">
        <f>3/24000000*OO[[#This Row],[152 (07JUL1985 21:00:00)-Water Temperature (C)]]*OO[[#This Row],[94]]</f>
        <v>8.3049588967312506E-7</v>
      </c>
      <c r="CS150" s="10">
        <f>3/24000000*OO[[#This Row],[153 (08JUL1985 00:00:00)-Water Temperature (C)]]*OO[[#This Row],[95]]</f>
        <v>7.645008464063749E-7</v>
      </c>
      <c r="CT150" s="10">
        <f>3/24000000*OO[[#This Row],[154 (08JUL1985 03:00:00)-Water Temperature (C)]]*OO[[#This Row],[96]]</f>
        <v>7.1634463541399979E-7</v>
      </c>
      <c r="CU150" s="10">
        <f>3/24000000*OO[[#This Row],[155 (08JUL1985 06:00:00)-Water Temperature (C)]]*OO[[#This Row],[97]]</f>
        <v>6.6620479424449997E-7</v>
      </c>
      <c r="CV150" s="10">
        <f>3/24000000*OO[[#This Row],[156 (08JUL1985 09:00:00)-Water Temperature (C)]]*OO[[#This Row],[98]]</f>
        <v>6.4506806691000007E-7</v>
      </c>
      <c r="CW150" s="10">
        <f>3/24000000*OO[[#This Row],[157 (08JUL1985 12:00:00)-Water Temperature (C)]]*OO[[#This Row],[99]]</f>
        <v>6.0901472273400005E-7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0</v>
      </c>
      <c r="G151" s="10">
        <f>3/24*OO[[#This Row],[63 (26JUN1985 18:00:00)-Water Temperature (C)]]*OO[[#This Row],[5]]/SUM(OO[5])</f>
        <v>3.4504830075259494E-37</v>
      </c>
      <c r="H151" s="10">
        <f>3/24*OO[[#This Row],[64 (26JUN1985 21:00:00)-Water Temperature (C)]]*OO[[#This Row],[6]]/SUM(OO[6])</f>
        <v>5.4546477166711264E-27</v>
      </c>
      <c r="I151" s="10">
        <f>3/24*OO[[#This Row],[65 (27JUN1985 00:00:00)-Water Temperature (C)]]*OO[[#This Row],[7]]/SUM(OO[7])</f>
        <v>3.768269723077263E-17</v>
      </c>
      <c r="J151" s="10">
        <f>3/24*OO[[#This Row],[66 (27JUN1985 03:00:00)-Water Temperature (C)]]*OO[[#This Row],[8]]/SUM(OO[8])</f>
        <v>9.6505139429342315E-10</v>
      </c>
      <c r="K151" s="10">
        <f>3/24*OO[[#This Row],[67 (27JUN1985 06:00:00)-Water Temperature (C)]]*OO[[#This Row],[9]]/SUM(OO[9])</f>
        <v>1.9991441180119142E-6</v>
      </c>
      <c r="L151" s="10">
        <f>3/24*OO[[#This Row],[68 (27JUN1985 09:00:00)-Water Temperature (C)]]*OO[[#This Row],[10]]/SUM(OO[10])</f>
        <v>2.3501820503280853E-4</v>
      </c>
      <c r="M151" s="10">
        <f>3/24*OO[[#This Row],[69 (27JUN1985 12:00:00)-Water Temperature (C)]]*OO[[#This Row],[11]]/SUM(OO[11])</f>
        <v>5.1108360527608795E-3</v>
      </c>
      <c r="N151" s="10">
        <f>3/24*OO[[#This Row],[70 (27JUN1985 15:00:00)-Water Temperature (C)]]*OO[[#This Row],[12]]/SUM(OO[12])</f>
        <v>3.4418056144542755E-2</v>
      </c>
      <c r="O151" s="10">
        <f>3/24*OO[[#This Row],[71 (27JUN1985 18:00:00)-Water Temperature (C)]]*OO[[#This Row],[13]]/SUM(OO[13])</f>
        <v>9.4586109105721239E-2</v>
      </c>
      <c r="P151" s="10">
        <f>3/24*OO[[#This Row],[72 (27JUN1985 21:00:00)-Water Temperature (C)]]*OO[[#This Row],[14]]/SUM(OO[14])</f>
        <v>0.12458645530830099</v>
      </c>
      <c r="Q151" s="10">
        <f>3/24*OO[[#This Row],[73 (28JUN1985 00:00:00)-Water Temperature (C)]]*OO[[#This Row],[15]]/SUM(OO[15])</f>
        <v>9.3538408142482474E-2</v>
      </c>
      <c r="R151" s="10">
        <f>3/24*OO[[#This Row],[74 (28JUN1985 03:00:00)-Water Temperature (C)]]*OO[[#This Row],[16]]/SUM(OO[16])</f>
        <v>4.5263994967426169E-2</v>
      </c>
      <c r="S151" s="10">
        <f>3/24*OO[[#This Row],[75 (28JUN1985 06:00:00)-Water Temperature (C)]]*OO[[#This Row],[17]]/SUM(OO[17])</f>
        <v>1.5493400886944089E-2</v>
      </c>
      <c r="T151" s="10">
        <f>3/24*OO[[#This Row],[76 (28JUN1985 09:00:00)-Water Temperature (C)]]*OO[[#This Row],[18]]/SUM(OO[18])</f>
        <v>4.3339134414807573E-3</v>
      </c>
      <c r="U151" s="10">
        <f>3/24*OO[[#This Row],[77 (28JUN1985 12:00:00)-Water Temperature (C)]]*OO[[#This Row],[19]]/SUM(OO[19])</f>
        <v>1.0523482859001846E-3</v>
      </c>
      <c r="V151" s="10">
        <f>3/24000000*OO[[#This Row],[78 (28JUN1985 15:00:00)-Water Temperature (C)]]*OO[[#This Row],[20]]</f>
        <v>2.5034958025872499E-4</v>
      </c>
      <c r="W151" s="10">
        <f>3/24000000*OO[[#This Row],[79 (28JUN1985 18:00:00)-Water Temperature (C)]]*OO[[#This Row],[21]]</f>
        <v>7.4137810981237499E-5</v>
      </c>
      <c r="X151" s="10">
        <f>3/24000000*OO[[#This Row],[80 (28JUN1985 21:00:00)-Water Temperature (C)]]*OO[[#This Row],[22]]</f>
        <v>3.8340823015000005E-5</v>
      </c>
      <c r="Y151" s="10">
        <f>3/24000000*OO[[#This Row],[81 (29JUN1985 00:00:00)-Water Temperature (C)]]*OO[[#This Row],[23]]</f>
        <v>3.5429253484162496E-5</v>
      </c>
      <c r="Z151" s="10">
        <f>3/24000000*OO[[#This Row],[82 (29JUN1985 03:00:00)-Water Temperature (C)]]*OO[[#This Row],[24]]</f>
        <v>3.871111503E-5</v>
      </c>
      <c r="AA151" s="10">
        <f>3/24000000*OO[[#This Row],[83 (29JUN1985 06:00:00)-Water Temperature (C)]]*OO[[#This Row],[25]]</f>
        <v>4.1130752757824994E-5</v>
      </c>
      <c r="AB151" s="10">
        <f>3/24000000*OO[[#This Row],[84 (29JUN1985 09:00:00)-Water Temperature (C)]]*OO[[#This Row],[26]]</f>
        <v>4.2494756444849999E-5</v>
      </c>
      <c r="AC151" s="10">
        <f>3/24000000*OO[[#This Row],[85 (29JUN1985 12:00:00)-Water Temperature (C)]]*OO[[#This Row],[27]]</f>
        <v>4.3175201642949997E-5</v>
      </c>
      <c r="AD151" s="10">
        <f>3/24000000*OO[[#This Row],[86 (29JUN1985 15:00:00)-Water Temperature (C)]]*OO[[#This Row],[28]]</f>
        <v>4.4946826138499996E-5</v>
      </c>
      <c r="AE151" s="10">
        <f>3/24000000*OO[[#This Row],[88 (29JUN1985 21:00:00)-Water Temperature (C)]]*OO[[#This Row],[30]]</f>
        <v>4.2978640433407499E-5</v>
      </c>
      <c r="AF151" s="10">
        <f>3/24000000*OO[[#This Row],[88 (29JUN1985 21:00:00)-Water Temperature (C)]]*OO[[#This Row],[30]]</f>
        <v>4.2978640433407499E-5</v>
      </c>
      <c r="AG151" s="10">
        <f>3/24000000*OO[[#This Row],[89 (30JUN1985 00:00:00)-Water Temperature (C)]]*OO[[#This Row],[31]]</f>
        <v>3.6212410089729995E-5</v>
      </c>
      <c r="AH151" s="10">
        <f>3/24000000*OO[[#This Row],[90 (30JUN1985 03:00:00)-Water Temperature (C)]]*OO[[#This Row],[32]]</f>
        <v>2.8896854710034999E-5</v>
      </c>
      <c r="AI151" s="10">
        <f>3/24000000*OO[[#This Row],[91 (30JUN1985 06:00:00)-Water Temperature (C)]]*OO[[#This Row],[33]]</f>
        <v>2.1462756911419998E-5</v>
      </c>
      <c r="AJ151" s="10">
        <f>3/24000000*OO[[#This Row],[92 (30JUN1985 09:00:00)-Water Temperature (C)]]*OO[[#This Row],[34]]</f>
        <v>1.5698893574924999E-5</v>
      </c>
      <c r="AK151" s="10">
        <f>3/24000000*OO[[#This Row],[93 (30JUN1985 12:00:00)-Water Temperature (C)]]*OO[[#This Row],[35]]</f>
        <v>1.1909159982190002E-5</v>
      </c>
      <c r="AL151" s="10">
        <f>3/24000000*OO[[#This Row],[94 (30JUN1985 15:00:00)-Water Temperature (C)]]*OO[[#This Row],[36]]</f>
        <v>1.0172224132378749E-5</v>
      </c>
      <c r="AM151" s="10">
        <f>3/24000000*OO[[#This Row],[95 (30JUN1985 18:00:00)-Water Temperature (C)]]*OO[[#This Row],[37]]</f>
        <v>9.4341183624187497E-6</v>
      </c>
      <c r="AN151" s="10">
        <f>3/24000000*OO[[#This Row],[96 (30JUN1985 21:00:00)-Water Temperature (C)]]*OO[[#This Row],[38]]</f>
        <v>8.7148434223500018E-6</v>
      </c>
      <c r="AO151" s="10">
        <f>3/24000000*OO[[#This Row],[97 (01JUL1985 00:00:00)-Water Temperature (C)]]*OO[[#This Row],[39]]</f>
        <v>8.0662285031249997E-6</v>
      </c>
      <c r="AP151" s="10">
        <f>3/24000000*OO[[#This Row],[98 (01JUL1985 03:00:00)-Water Temperature (C)]]*OO[[#This Row],[40]]</f>
        <v>7.4947522673437492E-6</v>
      </c>
      <c r="AQ151" s="10">
        <f>3/24000000*OO[[#This Row],[99 (01JUL1985 06:00:00)-Water Temperature (C)]]*OO[[#This Row],[41]]</f>
        <v>6.9252931628212484E-6</v>
      </c>
      <c r="AR151" s="10">
        <f>3/24000000*OO[[#This Row],[100 (01JUL1985 09:00:00)-Water Temperature (C)]]*OO[[#This Row],[42]]</f>
        <v>6.5589520481550002E-6</v>
      </c>
      <c r="AS151" s="10">
        <f>3/24000000*OO[[#This Row],[101 (01JUL1985 12:00:00)-Water Temperature (C)]]*OO[[#This Row],[43]]</f>
        <v>6.1621618643000002E-6</v>
      </c>
      <c r="AT151" s="10">
        <f>3/24000000*OO[[#This Row],[102 (01JUL1985 15:00:00)-Water Temperature (C)]]*OO[[#This Row],[44]]</f>
        <v>5.7715251044999995E-6</v>
      </c>
      <c r="AU151" s="10">
        <f>3/24000000*OO[[#This Row],[103 (01JUL1985 18:00:00)-Water Temperature (C)]]*OO[[#This Row],[45]]</f>
        <v>5.3352117718037502E-6</v>
      </c>
      <c r="AV151" s="10">
        <f>3/24000000*OO[[#This Row],[104 (01JUL1985 21:00:00)-Water Temperature (C)]]*OO[[#This Row],[46]]</f>
        <v>4.9767250996999989E-6</v>
      </c>
      <c r="AW151" s="10">
        <f>3/24000000*OO[[#This Row],[105 (02JUL1985 00:00:00)-Water Temperature (C)]]*OO[[#This Row],[47]]</f>
        <v>4.5997391850117495E-6</v>
      </c>
      <c r="AX151" s="10">
        <f>3/24000000*OO[[#This Row],[106 (02JUL1985 03:00:00)-Water Temperature (C)]]*OO[[#This Row],[48]]</f>
        <v>4.2516793842493742E-6</v>
      </c>
      <c r="AY151" s="10">
        <f>3/24000000*OO[[#This Row],[107 (02JUL1985 06:00:00)-Water Temperature (C)]]*OO[[#This Row],[49]]</f>
        <v>3.9100242826259993E-6</v>
      </c>
      <c r="AZ151" s="10">
        <f>3/24000000*OO[[#This Row],[108 (02JUL1985 09:00:00)-Water Temperature (C)]]*OO[[#This Row],[50]]</f>
        <v>3.7930961357712504E-6</v>
      </c>
      <c r="BA151" s="10">
        <f>3/24000000*OO[[#This Row],[109 (02JUL1985 12:00:00)-Water Temperature (C)]]*OO[[#This Row],[51]]</f>
        <v>3.7414129614918748E-6</v>
      </c>
      <c r="BB151" s="10">
        <f>3/24000000*OO[[#This Row],[110 (02JUL1985 15:00:00)-Water Temperature (C)]]*OO[[#This Row],[52]]</f>
        <v>3.7423416326137495E-6</v>
      </c>
      <c r="BC151" s="10">
        <f>3/24000000*OO[[#This Row],[111 (02JUL1985 18:00:00)-Water Temperature (C)]]*OO[[#This Row],[53]]</f>
        <v>3.6834705363429999E-6</v>
      </c>
      <c r="BD151" s="10">
        <f>3/24000000*OO[[#This Row],[112 (02JUL1985 21:00:00)-Water Temperature (C)]]*OO[[#This Row],[54]]</f>
        <v>3.4201258769037498E-6</v>
      </c>
      <c r="BE151" s="10">
        <f>3/24000000*OO[[#This Row],[113 (03JUL1985 00:00:00)-Water Temperature (C)]]*OO[[#This Row],[55]]</f>
        <v>3.1707050457387495E-6</v>
      </c>
      <c r="BF151" s="10">
        <f>3/24000000*OO[[#This Row],[114 (03JUL1985 03:00:00)-Water Temperature (C)]]*OO[[#This Row],[56]]</f>
        <v>2.9354800402131242E-6</v>
      </c>
      <c r="BG151" s="10">
        <f>3/24000000*OO[[#This Row],[115 (03JUL1985 06:00:00)-Water Temperature (C)]]*OO[[#This Row],[57]]</f>
        <v>2.713342597191375E-6</v>
      </c>
      <c r="BH151" s="10">
        <f>3/24000000*OO[[#This Row],[116 (03JUL1985 09:00:00)-Water Temperature (C)]]*OO[[#This Row],[58]]</f>
        <v>2.6522599113679998E-6</v>
      </c>
      <c r="BI151" s="10">
        <f>3/24000000*OO[[#This Row],[117 (03JUL1985 12:00:00)-Water Temperature (C)]]*OO[[#This Row],[59]]</f>
        <v>2.7728369342694995E-6</v>
      </c>
      <c r="BJ151" s="10">
        <f>3/24000000*OO[[#This Row],[118 (03JUL1985 15:00:00)-Water Temperature (C)]]*OO[[#This Row],[60]]</f>
        <v>2.9871374238956252E-6</v>
      </c>
      <c r="BK151" s="10">
        <f>3/24000000*OO[[#This Row],[119 (03JUL1985 18:00:00)-Water Temperature (C)]]*OO[[#This Row],[61]]</f>
        <v>3.0916615393169999E-6</v>
      </c>
      <c r="BL151" s="10">
        <f>3/24000000*OO[[#This Row],[120 (03JUL1985 21:00:00)-Water Temperature (C)]]*OO[[#This Row],[62]]</f>
        <v>3.0399738198434997E-6</v>
      </c>
      <c r="BM151" s="10">
        <f>3/24000000*OO[[#This Row],[121 (04JUL1985 00:00:00)-Water Temperature (C)]]*OO[[#This Row],[63]]</f>
        <v>2.9202935072219998E-6</v>
      </c>
      <c r="BN151" s="10">
        <f>3/24000000*OO[[#This Row],[122 (04JUL1985 03:00:00)-Water Temperature (C)]]*OO[[#This Row],[64]]</f>
        <v>2.7693670125467503E-6</v>
      </c>
      <c r="BO151" s="10">
        <f>3/24000000*OO[[#This Row],[123 (04JUL1985 06:00:00)-Water Temperature (C)]]*OO[[#This Row],[65]]</f>
        <v>2.5767685461634999E-6</v>
      </c>
      <c r="BP151" s="10">
        <f>3/24000000*OO[[#This Row],[124 (04JUL1985 09:00:00)-Water Temperature (C)]]*OO[[#This Row],[66]]</f>
        <v>2.43575024436E-6</v>
      </c>
      <c r="BQ151" s="10">
        <f>3/24000000*OO[[#This Row],[125 (04JUL1985 12:00:00)-Water Temperature (C)]]*OO[[#This Row],[67]]</f>
        <v>2.2646460659186246E-6</v>
      </c>
      <c r="BR151" s="10">
        <f>3/24000000*OO[[#This Row],[126 (04JUL1985 15:00:00)-Water Temperature (C)]]*OO[[#This Row],[68]]</f>
        <v>2.0769953935700001E-6</v>
      </c>
      <c r="BS151" s="10">
        <f>3/24000000*OO[[#This Row],[127 (04JUL1985 18:00:00)-Water Temperature (C)]]*OO[[#This Row],[69]]</f>
        <v>1.9543173782343747E-6</v>
      </c>
      <c r="BT151" s="10">
        <f>3/24000000*OO[[#This Row],[128 (04JUL1985 21:00:00)-Water Temperature (C)]]*OO[[#This Row],[70]]</f>
        <v>1.8765555049800003E-6</v>
      </c>
      <c r="BU151" s="10">
        <f>3/24000000*OO[[#This Row],[129 (05JUL1985 00:00:00)-Water Temperature (C)]]*OO[[#This Row],[71]]</f>
        <v>1.7906600953437499E-6</v>
      </c>
      <c r="BV151" s="10">
        <f>3/24000000*OO[[#This Row],[130 (05JUL1985 03:00:00)-Water Temperature (C)]]*OO[[#This Row],[72]]</f>
        <v>1.6939823676641247E-6</v>
      </c>
      <c r="BW151" s="10">
        <f>3/24000000*OO[[#This Row],[131 (05JUL1985 06:00:00)-Water Temperature (C)]]*OO[[#This Row],[73]]</f>
        <v>1.5710066825427499E-6</v>
      </c>
      <c r="BX151" s="10">
        <f>3/24000000*OO[[#This Row],[132 (05JUL1985 09:00:00)-Water Temperature (C)]]*OO[[#This Row],[74]]</f>
        <v>1.5191642135777498E-6</v>
      </c>
      <c r="BY151" s="10">
        <f>3/24000000*OO[[#This Row],[133 (05JUL1985 12:00:00)-Water Temperature (C)]]*OO[[#This Row],[75]]</f>
        <v>1.5804913816945E-6</v>
      </c>
      <c r="BZ151" s="10">
        <f>3/24000000*OO[[#This Row],[134 (05JUL1985 15:00:00)-Water Temperature (C)]]*OO[[#This Row],[76]]</f>
        <v>1.6887102004201247E-6</v>
      </c>
      <c r="CA151" s="10">
        <f>3/24000000*OO[[#This Row],[135 (05JUL1985 18:00:00)-Water Temperature (C)]]*OO[[#This Row],[77]]</f>
        <v>1.7042819229277501E-6</v>
      </c>
      <c r="CB151" s="10">
        <f>3/24000000*OO[[#This Row],[136 (05JUL1985 21:00:00)-Water Temperature (C)]]*OO[[#This Row],[78]]</f>
        <v>1.60011036032E-6</v>
      </c>
      <c r="CC151" s="10">
        <f>3/24000000*OO[[#This Row],[137 (06JUL1985 00:00:00)-Water Temperature (C)]]*OO[[#This Row],[79]]</f>
        <v>1.4863120513509997E-6</v>
      </c>
      <c r="CD151" s="10">
        <f>3/24000000*OO[[#This Row],[138 (06JUL1985 03:00:00)-Water Temperature (C)]]*OO[[#This Row],[80]]</f>
        <v>1.3980277003202499E-6</v>
      </c>
      <c r="CE151" s="10">
        <f>3/24000000*OO[[#This Row],[139 (06JUL1985 06:00:00)-Water Temperature (C)]]*OO[[#This Row],[81]]</f>
        <v>1.297154207063125E-6</v>
      </c>
      <c r="CF151" s="10">
        <f>3/24000000*OO[[#This Row],[140 (06JUL1985 09:00:00)-Water Temperature (C)]]*OO[[#This Row],[82]]</f>
        <v>1.2077654564929998E-6</v>
      </c>
      <c r="CG151" s="10">
        <f>3/24000000*OO[[#This Row],[141 (06JUL1985 12:00:00)-Water Temperature (C)]]*OO[[#This Row],[83]]</f>
        <v>1.135943623032E-6</v>
      </c>
      <c r="CH151" s="10">
        <f>3/24000000*OO[[#This Row],[142 (06JUL1985 15:00:00)-Water Temperature (C)]]*OO[[#This Row],[84]]</f>
        <v>1.0853061910714999E-6</v>
      </c>
      <c r="CI151" s="10">
        <f>3/24000000*OO[[#This Row],[143 (06JUL1985 18:00:00)-Water Temperature (C)]]*OO[[#This Row],[85]]</f>
        <v>1.0907123833926249E-6</v>
      </c>
      <c r="CJ151" s="10">
        <f>3/24000000*OO[[#This Row],[144 (06JUL1985 21:00:00)-Water Temperature (C)]]*OO[[#This Row],[86]]</f>
        <v>1.10501039345025E-6</v>
      </c>
      <c r="CK151" s="10">
        <f>3/24000000*OO[[#This Row],[145 (07JUL1985 00:00:00)-Water Temperature (C)]]*OO[[#This Row],[87]]</f>
        <v>1.072402038044125E-6</v>
      </c>
      <c r="CL151" s="10">
        <f>3/24000000*OO[[#This Row],[146 (07JUL1985 03:00:00)-Water Temperature (C)]]*OO[[#This Row],[88]]</f>
        <v>1.0299588934245E-6</v>
      </c>
      <c r="CM151" s="10">
        <f>3/24000000*OO[[#This Row],[147 (07JUL1985 06:00:00)-Water Temperature (C)]]*OO[[#This Row],[89]]</f>
        <v>9.7192644250950001E-7</v>
      </c>
      <c r="CN151" s="10">
        <f>3/24000000*OO[[#This Row],[148 (07JUL1985 09:00:00)-Water Temperature (C)]]*OO[[#This Row],[90]]</f>
        <v>9.3580032126449991E-7</v>
      </c>
      <c r="CO151" s="10">
        <f>3/24000000*OO[[#This Row],[149 (07JUL1985 12:00:00)-Water Temperature (C)]]*OO[[#This Row],[91]]</f>
        <v>8.9500582585700005E-7</v>
      </c>
      <c r="CP151" s="10">
        <f>3/24000000*OO[[#This Row],[150 (07JUL1985 15:00:00)-Water Temperature (C)]]*OO[[#This Row],[92]]</f>
        <v>8.71130851052E-7</v>
      </c>
      <c r="CQ151" s="10">
        <f>3/24000000*OO[[#This Row],[151 (07JUL1985 18:00:00)-Water Temperature (C)]]*OO[[#This Row],[93]]</f>
        <v>8.6133040442624994E-7</v>
      </c>
      <c r="CR151" s="10">
        <f>3/24000000*OO[[#This Row],[152 (07JUL1985 21:00:00)-Water Temperature (C)]]*OO[[#This Row],[94]]</f>
        <v>8.2484043870337486E-7</v>
      </c>
      <c r="CS151" s="10">
        <f>3/24000000*OO[[#This Row],[153 (08JUL1985 00:00:00)-Water Temperature (C)]]*OO[[#This Row],[95]]</f>
        <v>7.555434282843749E-7</v>
      </c>
      <c r="CT151" s="10">
        <f>3/24000000*OO[[#This Row],[154 (08JUL1985 03:00:00)-Water Temperature (C)]]*OO[[#This Row],[96]]</f>
        <v>7.0816664048500001E-7</v>
      </c>
      <c r="CU151" s="10">
        <f>3/24000000*OO[[#This Row],[155 (08JUL1985 06:00:00)-Water Temperature (C)]]*OO[[#This Row],[97]]</f>
        <v>6.5991648035062493E-7</v>
      </c>
      <c r="CV151" s="10">
        <f>3/24000000*OO[[#This Row],[156 (08JUL1985 09:00:00)-Water Temperature (C)]]*OO[[#This Row],[98]]</f>
        <v>6.4018161405849984E-7</v>
      </c>
      <c r="CW151" s="10">
        <f>3/24000000*OO[[#This Row],[157 (08JUL1985 12:00:00)-Water Temperature (C)]]*OO[[#This Row],[99]]</f>
        <v>6.0635246598550004E-7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0</v>
      </c>
      <c r="G152" s="10">
        <f>3/24*OO[[#This Row],[63 (26JUN1985 18:00:00)-Water Temperature (C)]]*OO[[#This Row],[5]]/SUM(OO[5])</f>
        <v>5.1182136945301997E-38</v>
      </c>
      <c r="H152" s="10">
        <f>3/24*OO[[#This Row],[64 (26JUN1985 21:00:00)-Water Temperature (C)]]*OO[[#This Row],[6]]/SUM(OO[6])</f>
        <v>8.2829341081873314E-28</v>
      </c>
      <c r="I152" s="10">
        <f>3/24*OO[[#This Row],[65 (27JUN1985 00:00:00)-Water Temperature (C)]]*OO[[#This Row],[7]]/SUM(OO[7])</f>
        <v>5.9980477213167018E-18</v>
      </c>
      <c r="J152" s="10">
        <f>3/24*OO[[#This Row],[66 (27JUN1985 03:00:00)-Water Temperature (C)]]*OO[[#This Row],[8]]/SUM(OO[8])</f>
        <v>3.6472858613796425E-10</v>
      </c>
      <c r="K152" s="10">
        <f>3/24*OO[[#This Row],[67 (27JUN1985 06:00:00)-Water Temperature (C)]]*OO[[#This Row],[9]]/SUM(OO[9])</f>
        <v>1.0620504963540646E-6</v>
      </c>
      <c r="L152" s="10">
        <f>3/24*OO[[#This Row],[68 (27JUN1985 09:00:00)-Water Temperature (C)]]*OO[[#This Row],[10]]/SUM(OO[10])</f>
        <v>1.493935355148527E-4</v>
      </c>
      <c r="M152" s="10">
        <f>3/24*OO[[#This Row],[69 (27JUN1985 12:00:00)-Water Temperature (C)]]*OO[[#This Row],[11]]/SUM(OO[11])</f>
        <v>3.696123100760413E-3</v>
      </c>
      <c r="N152" s="10">
        <f>3/24*OO[[#This Row],[70 (27JUN1985 15:00:00)-Water Temperature (C)]]*OO[[#This Row],[12]]/SUM(OO[12])</f>
        <v>2.7446935836974159E-2</v>
      </c>
      <c r="O152" s="10">
        <f>3/24*OO[[#This Row],[71 (27JUN1985 18:00:00)-Water Temperature (C)]]*OO[[#This Row],[13]]/SUM(OO[13])</f>
        <v>8.1636485051632304E-2</v>
      </c>
      <c r="P152" s="10">
        <f>3/24*OO[[#This Row],[72 (27JUN1985 21:00:00)-Water Temperature (C)]]*OO[[#This Row],[14]]/SUM(OO[14])</f>
        <v>0.11484600032161907</v>
      </c>
      <c r="Q152" s="10">
        <f>3/24*OO[[#This Row],[73 (28JUN1985 00:00:00)-Water Temperature (C)]]*OO[[#This Row],[15]]/SUM(OO[15])</f>
        <v>9.1087881940130802E-2</v>
      </c>
      <c r="R152" s="10">
        <f>3/24*OO[[#This Row],[74 (28JUN1985 03:00:00)-Water Temperature (C)]]*OO[[#This Row],[16]]/SUM(OO[16])</f>
        <v>4.6275817752021303E-2</v>
      </c>
      <c r="S152" s="10">
        <f>3/24*OO[[#This Row],[75 (28JUN1985 06:00:00)-Water Temperature (C)]]*OO[[#This Row],[17]]/SUM(OO[17])</f>
        <v>1.6462077657912098E-2</v>
      </c>
      <c r="T152" s="10">
        <f>3/24*OO[[#This Row],[76 (28JUN1985 09:00:00)-Water Temperature (C)]]*OO[[#This Row],[18]]/SUM(OO[18])</f>
        <v>4.731431065620512E-3</v>
      </c>
      <c r="U152" s="10">
        <f>3/24*OO[[#This Row],[77 (28JUN1985 12:00:00)-Water Temperature (C)]]*OO[[#This Row],[19]]/SUM(OO[19])</f>
        <v>1.1683837239570059E-3</v>
      </c>
      <c r="V152" s="10">
        <f>3/24000000*OO[[#This Row],[78 (28JUN1985 15:00:00)-Water Temperature (C)]]*OO[[#This Row],[20]]</f>
        <v>2.7611288231917499E-4</v>
      </c>
      <c r="W152" s="10">
        <f>3/24000000*OO[[#This Row],[79 (28JUN1985 18:00:00)-Water Temperature (C)]]*OO[[#This Row],[21]]</f>
        <v>7.8378950843575006E-5</v>
      </c>
      <c r="X152" s="10">
        <f>3/24000000*OO[[#This Row],[80 (28JUN1985 21:00:00)-Water Temperature (C)]]*OO[[#This Row],[22]]</f>
        <v>3.7189209229687503E-5</v>
      </c>
      <c r="Y152" s="10">
        <f>3/24000000*OO[[#This Row],[81 (29JUN1985 00:00:00)-Water Temperature (C)]]*OO[[#This Row],[23]]</f>
        <v>3.2739144292154999E-5</v>
      </c>
      <c r="Z152" s="10">
        <f>3/24000000*OO[[#This Row],[82 (29JUN1985 03:00:00)-Water Temperature (C)]]*OO[[#This Row],[24]]</f>
        <v>3.5629873062987493E-5</v>
      </c>
      <c r="AA152" s="10">
        <f>3/24000000*OO[[#This Row],[83 (29JUN1985 06:00:00)-Water Temperature (C)]]*OO[[#This Row],[25]]</f>
        <v>3.8217315526750002E-5</v>
      </c>
      <c r="AB152" s="10">
        <f>3/24000000*OO[[#This Row],[84 (29JUN1985 09:00:00)-Water Temperature (C)]]*OO[[#This Row],[26]]</f>
        <v>3.9892392262799998E-5</v>
      </c>
      <c r="AC152" s="10">
        <f>3/24000000*OO[[#This Row],[85 (29JUN1985 12:00:00)-Water Temperature (C)]]*OO[[#This Row],[27]]</f>
        <v>4.08535088375125E-5</v>
      </c>
      <c r="AD152" s="10">
        <f>3/24000000*OO[[#This Row],[86 (29JUN1985 15:00:00)-Water Temperature (C)]]*OO[[#This Row],[28]]</f>
        <v>4.2654129998824993E-5</v>
      </c>
      <c r="AE152" s="10">
        <f>3/24000000*OO[[#This Row],[88 (29JUN1985 21:00:00)-Water Temperature (C)]]*OO[[#This Row],[30]]</f>
        <v>4.1001087897022495E-5</v>
      </c>
      <c r="AF152" s="10">
        <f>3/24000000*OO[[#This Row],[88 (29JUN1985 21:00:00)-Water Temperature (C)]]*OO[[#This Row],[30]]</f>
        <v>4.1001087897022495E-5</v>
      </c>
      <c r="AG152" s="10">
        <f>3/24000000*OO[[#This Row],[89 (30JUN1985 00:00:00)-Water Temperature (C)]]*OO[[#This Row],[31]]</f>
        <v>3.4662529451081252E-5</v>
      </c>
      <c r="AH152" s="10">
        <f>3/24000000*OO[[#This Row],[90 (30JUN1985 03:00:00)-Water Temperature (C)]]*OO[[#This Row],[32]]</f>
        <v>2.7914847520691249E-5</v>
      </c>
      <c r="AI152" s="10">
        <f>3/24000000*OO[[#This Row],[91 (30JUN1985 06:00:00)-Water Temperature (C)]]*OO[[#This Row],[33]]</f>
        <v>2.0904628453214997E-5</v>
      </c>
      <c r="AJ152" s="10">
        <f>3/24000000*OO[[#This Row],[92 (30JUN1985 09:00:00)-Water Temperature (C)]]*OO[[#This Row],[34]]</f>
        <v>1.5345286124414997E-5</v>
      </c>
      <c r="AK152" s="10">
        <f>3/24000000*OO[[#This Row],[93 (30JUN1985 12:00:00)-Water Temperature (C)]]*OO[[#This Row],[35]]</f>
        <v>1.1616314091938748E-5</v>
      </c>
      <c r="AL152" s="10">
        <f>3/24000000*OO[[#This Row],[94 (30JUN1985 15:00:00)-Water Temperature (C)]]*OO[[#This Row],[36]]</f>
        <v>9.8340883414512496E-6</v>
      </c>
      <c r="AM152" s="10">
        <f>3/24000000*OO[[#This Row],[95 (30JUN1985 18:00:00)-Water Temperature (C)]]*OO[[#This Row],[37]]</f>
        <v>9.0133359651862503E-6</v>
      </c>
      <c r="AN152" s="10">
        <f>3/24000000*OO[[#This Row],[96 (30JUN1985 21:00:00)-Water Temperature (C)]]*OO[[#This Row],[38]]</f>
        <v>8.2630640063124982E-6</v>
      </c>
      <c r="AO152" s="10">
        <f>3/24000000*OO[[#This Row],[97 (01JUL1985 00:00:00)-Water Temperature (C)]]*OO[[#This Row],[39]]</f>
        <v>7.6179827841199991E-6</v>
      </c>
      <c r="AP152" s="10">
        <f>3/24000000*OO[[#This Row],[98 (01JUL1985 03:00:00)-Water Temperature (C)]]*OO[[#This Row],[40]]</f>
        <v>7.0874876376887499E-6</v>
      </c>
      <c r="AQ152" s="10">
        <f>3/24000000*OO[[#This Row],[99 (01JUL1985 06:00:00)-Water Temperature (C)]]*OO[[#This Row],[41]]</f>
        <v>6.5564477304375007E-6</v>
      </c>
      <c r="AR152" s="10">
        <f>3/24000000*OO[[#This Row],[100 (01JUL1985 09:00:00)-Water Temperature (C)]]*OO[[#This Row],[42]]</f>
        <v>6.2226229712999995E-6</v>
      </c>
      <c r="AS152" s="10">
        <f>3/24000000*OO[[#This Row],[101 (01JUL1985 12:00:00)-Water Temperature (C)]]*OO[[#This Row],[43]]</f>
        <v>5.8661030662312497E-6</v>
      </c>
      <c r="AT152" s="10">
        <f>3/24000000*OO[[#This Row],[102 (01JUL1985 15:00:00)-Water Temperature (C)]]*OO[[#This Row],[44]]</f>
        <v>5.4964913180824992E-6</v>
      </c>
      <c r="AU152" s="10">
        <f>3/24000000*OO[[#This Row],[103 (01JUL1985 18:00:00)-Water Temperature (C)]]*OO[[#This Row],[45]]</f>
        <v>5.065278186052499E-6</v>
      </c>
      <c r="AV152" s="10">
        <f>3/24000000*OO[[#This Row],[104 (01JUL1985 21:00:00)-Water Temperature (C)]]*OO[[#This Row],[46]]</f>
        <v>4.7091272031731251E-6</v>
      </c>
      <c r="AW152" s="10">
        <f>3/24000000*OO[[#This Row],[105 (02JUL1985 00:00:00)-Water Temperature (C)]]*OO[[#This Row],[47]]</f>
        <v>4.3476732584134995E-6</v>
      </c>
      <c r="AX152" s="10">
        <f>3/24000000*OO[[#This Row],[106 (02JUL1985 03:00:00)-Water Temperature (C)]]*OO[[#This Row],[48]]</f>
        <v>4.021525644693375E-6</v>
      </c>
      <c r="AY152" s="10">
        <f>3/24000000*OO[[#This Row],[107 (02JUL1985 06:00:00)-Water Temperature (C)]]*OO[[#This Row],[49]]</f>
        <v>3.7035618180806246E-6</v>
      </c>
      <c r="AZ152" s="10">
        <f>3/24000000*OO[[#This Row],[108 (02JUL1985 09:00:00)-Water Temperature (C)]]*OO[[#This Row],[50]]</f>
        <v>3.5944608932439997E-6</v>
      </c>
      <c r="BA152" s="10">
        <f>3/24000000*OO[[#This Row],[109 (02JUL1985 12:00:00)-Water Temperature (C)]]*OO[[#This Row],[51]]</f>
        <v>3.5523178201107501E-6</v>
      </c>
      <c r="BB152" s="10">
        <f>3/24000000*OO[[#This Row],[110 (02JUL1985 15:00:00)-Water Temperature (C)]]*OO[[#This Row],[52]]</f>
        <v>3.5492572146239999E-6</v>
      </c>
      <c r="BC152" s="10">
        <f>3/24000000*OO[[#This Row],[111 (02JUL1985 18:00:00)-Water Temperature (C)]]*OO[[#This Row],[53]]</f>
        <v>3.4947327300015002E-6</v>
      </c>
      <c r="BD152" s="10">
        <f>3/24000000*OO[[#This Row],[112 (02JUL1985 21:00:00)-Water Temperature (C)]]*OO[[#This Row],[54]]</f>
        <v>3.2398634871524997E-6</v>
      </c>
      <c r="BE152" s="10">
        <f>3/24000000*OO[[#This Row],[113 (03JUL1985 00:00:00)-Water Temperature (C)]]*OO[[#This Row],[55]]</f>
        <v>2.9966166103174994E-6</v>
      </c>
      <c r="BF152" s="10">
        <f>3/24000000*OO[[#This Row],[114 (03JUL1985 03:00:00)-Water Temperature (C)]]*OO[[#This Row],[56]]</f>
        <v>2.7768030462974992E-6</v>
      </c>
      <c r="BG152" s="10">
        <f>3/24000000*OO[[#This Row],[115 (03JUL1985 06:00:00)-Water Temperature (C)]]*OO[[#This Row],[57]]</f>
        <v>2.5705348848399997E-6</v>
      </c>
      <c r="BH152" s="10">
        <f>3/24000000*OO[[#This Row],[116 (03JUL1985 09:00:00)-Water Temperature (C)]]*OO[[#This Row],[58]]</f>
        <v>2.5150213695199998E-6</v>
      </c>
      <c r="BI152" s="10">
        <f>3/24000000*OO[[#This Row],[117 (03JUL1985 12:00:00)-Water Temperature (C)]]*OO[[#This Row],[59]]</f>
        <v>2.6296163722578752E-6</v>
      </c>
      <c r="BJ152" s="10">
        <f>3/24000000*OO[[#This Row],[118 (03JUL1985 15:00:00)-Water Temperature (C)]]*OO[[#This Row],[60]]</f>
        <v>2.8255345563829998E-6</v>
      </c>
      <c r="BK152" s="10">
        <f>3/24000000*OO[[#This Row],[119 (03JUL1985 18:00:00)-Water Temperature (C)]]*OO[[#This Row],[61]]</f>
        <v>2.9158191673875001E-6</v>
      </c>
      <c r="BL152" s="10">
        <f>3/24000000*OO[[#This Row],[120 (03JUL1985 21:00:00)-Water Temperature (C)]]*OO[[#This Row],[62]]</f>
        <v>2.8621212867635003E-6</v>
      </c>
      <c r="BM152" s="10">
        <f>3/24000000*OO[[#This Row],[121 (04JUL1985 00:00:00)-Water Temperature (C)]]*OO[[#This Row],[63]]</f>
        <v>2.7494245359839999E-6</v>
      </c>
      <c r="BN152" s="10">
        <f>3/24000000*OO[[#This Row],[122 (04JUL1985 03:00:00)-Water Temperature (C)]]*OO[[#This Row],[64]]</f>
        <v>2.6127623527374997E-6</v>
      </c>
      <c r="BO152" s="10">
        <f>3/24000000*OO[[#This Row],[123 (04JUL1985 06:00:00)-Water Temperature (C)]]*OO[[#This Row],[65]]</f>
        <v>2.4382662508225005E-6</v>
      </c>
      <c r="BP152" s="10">
        <f>3/24000000*OO[[#This Row],[124 (04JUL1985 09:00:00)-Water Temperature (C)]]*OO[[#This Row],[66]]</f>
        <v>2.3116773340162499E-6</v>
      </c>
      <c r="BQ152" s="10">
        <f>3/24000000*OO[[#This Row],[125 (04JUL1985 12:00:00)-Water Temperature (C)]]*OO[[#This Row],[67]]</f>
        <v>2.1549274660372493E-6</v>
      </c>
      <c r="BR152" s="10">
        <f>3/24000000*OO[[#This Row],[126 (04JUL1985 15:00:00)-Water Temperature (C)]]*OO[[#This Row],[68]]</f>
        <v>1.9680346681886249E-6</v>
      </c>
      <c r="BS152" s="10">
        <f>3/24000000*OO[[#This Row],[127 (04JUL1985 18:00:00)-Water Temperature (C)]]*OO[[#This Row],[69]]</f>
        <v>1.8444169049047498E-6</v>
      </c>
      <c r="BT152" s="10">
        <f>3/24000000*OO[[#This Row],[128 (04JUL1985 21:00:00)-Water Temperature (C)]]*OO[[#This Row],[70]]</f>
        <v>1.7689946475855E-6</v>
      </c>
      <c r="BU152" s="10">
        <f>3/24000000*OO[[#This Row],[129 (05JUL1985 00:00:00)-Water Temperature (C)]]*OO[[#This Row],[71]]</f>
        <v>1.6879498229949997E-6</v>
      </c>
      <c r="BV152" s="10">
        <f>3/24000000*OO[[#This Row],[130 (05JUL1985 03:00:00)-Water Temperature (C)]]*OO[[#This Row],[72]]</f>
        <v>1.5991740676473749E-6</v>
      </c>
      <c r="BW152" s="10">
        <f>3/24000000*OO[[#This Row],[131 (05JUL1985 06:00:00)-Water Temperature (C)]]*OO[[#This Row],[73]]</f>
        <v>1.4867004815943749E-6</v>
      </c>
      <c r="BX152" s="10">
        <f>3/24000000*OO[[#This Row],[132 (05JUL1985 09:00:00)-Water Temperature (C)]]*OO[[#This Row],[74]]</f>
        <v>1.4388261819910001E-6</v>
      </c>
      <c r="BY152" s="10">
        <f>3/24000000*OO[[#This Row],[133 (05JUL1985 12:00:00)-Water Temperature (C)]]*OO[[#This Row],[75]]</f>
        <v>1.4984154304252499E-6</v>
      </c>
      <c r="BZ152" s="10">
        <f>3/24000000*OO[[#This Row],[134 (05JUL1985 15:00:00)-Water Temperature (C)]]*OO[[#This Row],[76]]</f>
        <v>1.602090167073375E-6</v>
      </c>
      <c r="CA152" s="10">
        <f>3/24000000*OO[[#This Row],[135 (05JUL1985 18:00:00)-Water Temperature (C)]]*OO[[#This Row],[77]]</f>
        <v>1.616530250260125E-6</v>
      </c>
      <c r="CB152" s="10">
        <f>3/24000000*OO[[#This Row],[136 (05JUL1985 21:00:00)-Water Temperature (C)]]*OO[[#This Row],[78]]</f>
        <v>1.5139857158200001E-6</v>
      </c>
      <c r="CC152" s="10">
        <f>3/24000000*OO[[#This Row],[137 (06JUL1985 00:00:00)-Water Temperature (C)]]*OO[[#This Row],[79]]</f>
        <v>1.402360258799E-6</v>
      </c>
      <c r="CD152" s="10">
        <f>3/24000000*OO[[#This Row],[138 (06JUL1985 03:00:00)-Water Temperature (C)]]*OO[[#This Row],[80]]</f>
        <v>1.3196319555024998E-6</v>
      </c>
      <c r="CE152" s="10">
        <f>3/24000000*OO[[#This Row],[139 (06JUL1985 06:00:00)-Water Temperature (C)]]*OO[[#This Row],[81]]</f>
        <v>1.22728455233125E-6</v>
      </c>
      <c r="CF152" s="10">
        <f>3/24000000*OO[[#This Row],[140 (06JUL1985 09:00:00)-Water Temperature (C)]]*OO[[#This Row],[82]]</f>
        <v>1.1468468274956249E-6</v>
      </c>
      <c r="CG152" s="10">
        <f>3/24000000*OO[[#This Row],[141 (06JUL1985 12:00:00)-Water Temperature (C)]]*OO[[#This Row],[83]]</f>
        <v>1.0803200581906247E-6</v>
      </c>
      <c r="CH152" s="10">
        <f>3/24000000*OO[[#This Row],[142 (06JUL1985 15:00:00)-Water Temperature (C)]]*OO[[#This Row],[84]]</f>
        <v>1.02742734720175E-6</v>
      </c>
      <c r="CI152" s="10">
        <f>3/24000000*OO[[#This Row],[143 (06JUL1985 18:00:00)-Water Temperature (C)]]*OO[[#This Row],[85]]</f>
        <v>1.0242866433290001E-6</v>
      </c>
      <c r="CJ152" s="10">
        <f>3/24000000*OO[[#This Row],[144 (06JUL1985 21:00:00)-Water Temperature (C)]]*OO[[#This Row],[86]]</f>
        <v>1.0374154762659999E-6</v>
      </c>
      <c r="CK152" s="10">
        <f>3/24000000*OO[[#This Row],[145 (07JUL1985 00:00:00)-Water Temperature (C)]]*OO[[#This Row],[87]]</f>
        <v>1.0079236018654998E-6</v>
      </c>
      <c r="CL152" s="10">
        <f>3/24000000*OO[[#This Row],[146 (07JUL1985 03:00:00)-Water Temperature (C)]]*OO[[#This Row],[88]]</f>
        <v>9.7023060106174996E-7</v>
      </c>
      <c r="CM152" s="10">
        <f>3/24000000*OO[[#This Row],[147 (07JUL1985 06:00:00)-Water Temperature (C)]]*OO[[#This Row],[89]]</f>
        <v>9.1811569607274999E-7</v>
      </c>
      <c r="CN152" s="10">
        <f>3/24000000*OO[[#This Row],[148 (07JUL1985 09:00:00)-Water Temperature (C)]]*OO[[#This Row],[90]]</f>
        <v>8.8610351253750001E-7</v>
      </c>
      <c r="CO152" s="10">
        <f>3/24000000*OO[[#This Row],[149 (07JUL1985 12:00:00)-Water Temperature (C)]]*OO[[#This Row],[91]]</f>
        <v>8.4967301165074992E-7</v>
      </c>
      <c r="CP152" s="10">
        <f>3/24000000*OO[[#This Row],[150 (07JUL1985 15:00:00)-Water Temperature (C)]]*OO[[#This Row],[92]]</f>
        <v>8.2861445676975011E-7</v>
      </c>
      <c r="CQ152" s="10">
        <f>3/24000000*OO[[#This Row],[151 (07JUL1985 18:00:00)-Water Temperature (C)]]*OO[[#This Row],[93]]</f>
        <v>8.1857373374249997E-7</v>
      </c>
      <c r="CR152" s="10">
        <f>3/24000000*OO[[#This Row],[152 (07JUL1985 21:00:00)-Water Temperature (C)]]*OO[[#This Row],[94]]</f>
        <v>7.8233176218512501E-7</v>
      </c>
      <c r="CS152" s="10">
        <f>3/24000000*OO[[#This Row],[153 (08JUL1985 00:00:00)-Water Temperature (C)]]*OO[[#This Row],[95]]</f>
        <v>7.1341821684225E-7</v>
      </c>
      <c r="CT152" s="10">
        <f>3/24000000*OO[[#This Row],[154 (08JUL1985 03:00:00)-Water Temperature (C)]]*OO[[#This Row],[96]]</f>
        <v>6.6834658417799997E-7</v>
      </c>
      <c r="CU152" s="10">
        <f>3/24000000*OO[[#This Row],[155 (08JUL1985 06:00:00)-Water Temperature (C)]]*OO[[#This Row],[97]]</f>
        <v>6.239233356381251E-7</v>
      </c>
      <c r="CV152" s="10">
        <f>3/24000000*OO[[#This Row],[156 (08JUL1985 09:00:00)-Water Temperature (C)]]*OO[[#This Row],[98]]</f>
        <v>6.0572448110712495E-7</v>
      </c>
      <c r="CW152" s="10">
        <f>3/24000000*OO[[#This Row],[157 (08JUL1985 12:00:00)-Water Temperature (C)]]*OO[[#This Row],[99]]</f>
        <v>5.7600707449150009E-7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0</v>
      </c>
      <c r="G153" s="10">
        <f>3/24*OO[[#This Row],[63 (26JUN1985 18:00:00)-Water Temperature (C)]]*OO[[#This Row],[5]]/SUM(OO[5])</f>
        <v>7.8837840442235722E-39</v>
      </c>
      <c r="H153" s="10">
        <f>3/24*OO[[#This Row],[64 (26JUN1985 21:00:00)-Water Temperature (C)]]*OO[[#This Row],[6]]/SUM(OO[6])</f>
        <v>1.3137060208788041E-28</v>
      </c>
      <c r="I153" s="10">
        <f>3/24*OO[[#This Row],[65 (27JUN1985 00:00:00)-Water Temperature (C)]]*OO[[#This Row],[7]]/SUM(OO[7])</f>
        <v>9.89005617116643E-19</v>
      </c>
      <c r="J153" s="10">
        <f>3/24*OO[[#This Row],[66 (27JUN1985 03:00:00)-Water Temperature (C)]]*OO[[#This Row],[8]]/SUM(OO[8])</f>
        <v>1.3600230325391365E-10</v>
      </c>
      <c r="K153" s="10">
        <f>3/24*OO[[#This Row],[67 (27JUN1985 06:00:00)-Water Temperature (C)]]*OO[[#This Row],[9]]/SUM(OO[9])</f>
        <v>5.4661125906000229E-7</v>
      </c>
      <c r="L153" s="10">
        <f>3/24*OO[[#This Row],[68 (27JUN1985 09:00:00)-Water Temperature (C)]]*OO[[#This Row],[10]]/SUM(OO[10])</f>
        <v>8.9813498234896783E-5</v>
      </c>
      <c r="M153" s="10">
        <f>3/24*OO[[#This Row],[69 (27JUN1985 12:00:00)-Water Temperature (C)]]*OO[[#This Row],[11]]/SUM(OO[11])</f>
        <v>2.4739837138908535E-3</v>
      </c>
      <c r="N153" s="10">
        <f>3/24*OO[[#This Row],[70 (27JUN1985 15:00:00)-Water Temperature (C)]]*OO[[#This Row],[12]]/SUM(OO[12])</f>
        <v>1.9880406820534189E-2</v>
      </c>
      <c r="O153" s="10">
        <f>3/24*OO[[#This Row],[71 (27JUN1985 18:00:00)-Water Temperature (C)]]*OO[[#This Row],[13]]/SUM(OO[13])</f>
        <v>6.2915387872904238E-2</v>
      </c>
      <c r="P153" s="10">
        <f>3/24*OO[[#This Row],[72 (27JUN1985 21:00:00)-Water Temperature (C)]]*OO[[#This Row],[14]]/SUM(OO[14])</f>
        <v>9.3085869953144287E-2</v>
      </c>
      <c r="Q153" s="10">
        <f>3/24*OO[[#This Row],[73 (28JUN1985 00:00:00)-Water Temperature (C)]]*OO[[#This Row],[15]]/SUM(OO[15])</f>
        <v>7.6891978773723613E-2</v>
      </c>
      <c r="R153" s="10">
        <f>3/24*OO[[#This Row],[74 (28JUN1985 03:00:00)-Water Temperature (C)]]*OO[[#This Row],[16]]/SUM(OO[16])</f>
        <v>4.0467359742393065E-2</v>
      </c>
      <c r="S153" s="10">
        <f>3/24*OO[[#This Row],[75 (28JUN1985 06:00:00)-Water Temperature (C)]]*OO[[#This Row],[17]]/SUM(OO[17])</f>
        <v>1.48005606415851E-2</v>
      </c>
      <c r="T153" s="10">
        <f>3/24*OO[[#This Row],[76 (28JUN1985 09:00:00)-Water Temperature (C)]]*OO[[#This Row],[18]]/SUM(OO[18])</f>
        <v>4.3354579352172691E-3</v>
      </c>
      <c r="U153" s="10">
        <f>3/24*OO[[#This Row],[77 (28JUN1985 12:00:00)-Water Temperature (C)]]*OO[[#This Row],[19]]/SUM(OO[19])</f>
        <v>1.0840163353579189E-3</v>
      </c>
      <c r="V153" s="10">
        <f>3/24000000*OO[[#This Row],[78 (28JUN1985 15:00:00)-Water Temperature (C)]]*OO[[#This Row],[20]]</f>
        <v>2.552312505989625E-4</v>
      </c>
      <c r="W153" s="10">
        <f>3/24000000*OO[[#This Row],[79 (28JUN1985 18:00:00)-Water Temperature (C)]]*OO[[#This Row],[21]]</f>
        <v>7.0581151270424986E-5</v>
      </c>
      <c r="X153" s="10">
        <f>3/24000000*OO[[#This Row],[80 (28JUN1985 21:00:00)-Water Temperature (C)]]*OO[[#This Row],[22]]</f>
        <v>3.1535436656099999E-5</v>
      </c>
      <c r="Y153" s="10">
        <f>3/24000000*OO[[#This Row],[81 (29JUN1985 00:00:00)-Water Temperature (C)]]*OO[[#This Row],[23]]</f>
        <v>2.6707582565774995E-5</v>
      </c>
      <c r="Z153" s="10">
        <f>3/24000000*OO[[#This Row],[82 (29JUN1985 03:00:00)-Water Temperature (C)]]*OO[[#This Row],[24]]</f>
        <v>2.8936616276712498E-5</v>
      </c>
      <c r="AA153" s="10">
        <f>3/24000000*OO[[#This Row],[83 (29JUN1985 06:00:00)-Water Temperature (C)]]*OO[[#This Row],[25]]</f>
        <v>3.1246238806639996E-5</v>
      </c>
      <c r="AB153" s="10">
        <f>3/24000000*OO[[#This Row],[84 (29JUN1985 09:00:00)-Water Temperature (C)]]*OO[[#This Row],[26]]</f>
        <v>3.2858348775086248E-5</v>
      </c>
      <c r="AC153" s="10">
        <f>3/24000000*OO[[#This Row],[85 (29JUN1985 12:00:00)-Water Temperature (C)]]*OO[[#This Row],[27]]</f>
        <v>3.3844228489889996E-5</v>
      </c>
      <c r="AD153" s="10">
        <f>3/24000000*OO[[#This Row],[86 (29JUN1985 15:00:00)-Water Temperature (C)]]*OO[[#This Row],[28]]</f>
        <v>3.5414150736269993E-5</v>
      </c>
      <c r="AE153" s="10">
        <f>3/24000000*OO[[#This Row],[88 (29JUN1985 21:00:00)-Water Temperature (C)]]*OO[[#This Row],[30]]</f>
        <v>3.4213758937439999E-5</v>
      </c>
      <c r="AF153" s="10">
        <f>3/24000000*OO[[#This Row],[88 (29JUN1985 21:00:00)-Water Temperature (C)]]*OO[[#This Row],[30]]</f>
        <v>3.4213758937439999E-5</v>
      </c>
      <c r="AG153" s="10">
        <f>3/24000000*OO[[#This Row],[89 (30JUN1985 00:00:00)-Water Temperature (C)]]*OO[[#This Row],[31]]</f>
        <v>2.899749617938E-5</v>
      </c>
      <c r="AH153" s="10">
        <f>3/24000000*OO[[#This Row],[90 (30JUN1985 03:00:00)-Water Temperature (C)]]*OO[[#This Row],[32]]</f>
        <v>2.3502712121761251E-5</v>
      </c>
      <c r="AI153" s="10">
        <f>3/24000000*OO[[#This Row],[91 (30JUN1985 06:00:00)-Water Temperature (C)]]*OO[[#This Row],[33]]</f>
        <v>1.7710974620955001E-5</v>
      </c>
      <c r="AJ153" s="10">
        <f>3/24000000*OO[[#This Row],[92 (30JUN1985 09:00:00)-Water Temperature (C)]]*OO[[#This Row],[34]]</f>
        <v>1.3035906814239999E-5</v>
      </c>
      <c r="AK153" s="10">
        <f>3/24000000*OO[[#This Row],[93 (30JUN1985 12:00:00)-Water Temperature (C)]]*OO[[#This Row],[35]]</f>
        <v>9.8527248630262493E-6</v>
      </c>
      <c r="AL153" s="10">
        <f>3/24000000*OO[[#This Row],[94 (30JUN1985 15:00:00)-Water Temperature (C)]]*OO[[#This Row],[36]]</f>
        <v>8.2877266808699991E-6</v>
      </c>
      <c r="AM153" s="10">
        <f>3/24000000*OO[[#This Row],[95 (30JUN1985 18:00:00)-Water Temperature (C)]]*OO[[#This Row],[37]]</f>
        <v>7.5331930816399994E-6</v>
      </c>
      <c r="AN153" s="10">
        <f>3/24000000*OO[[#This Row],[96 (30JUN1985 21:00:00)-Water Temperature (C)]]*OO[[#This Row],[38]]</f>
        <v>6.8702272499187503E-6</v>
      </c>
      <c r="AO153" s="10">
        <f>3/24000000*OO[[#This Row],[97 (01JUL1985 00:00:00)-Water Temperature (C)]]*OO[[#This Row],[39]]</f>
        <v>6.3141111355949996E-6</v>
      </c>
      <c r="AP153" s="10">
        <f>3/24000000*OO[[#This Row],[98 (01JUL1985 03:00:00)-Water Temperature (C)]]*OO[[#This Row],[40]]</f>
        <v>5.8786744606300005E-6</v>
      </c>
      <c r="AQ153" s="10">
        <f>3/24000000*OO[[#This Row],[99 (01JUL1985 06:00:00)-Water Temperature (C)]]*OO[[#This Row],[41]]</f>
        <v>5.4426359385450004E-6</v>
      </c>
      <c r="AR153" s="10">
        <f>3/24000000*OO[[#This Row],[100 (01JUL1985 09:00:00)-Water Temperature (C)]]*OO[[#This Row],[42]]</f>
        <v>5.1715600274249993E-6</v>
      </c>
      <c r="AS153" s="10">
        <f>3/24000000*OO[[#This Row],[101 (01JUL1985 12:00:00)-Water Temperature (C)]]*OO[[#This Row],[43]]</f>
        <v>4.8871156179555002E-6</v>
      </c>
      <c r="AT153" s="10">
        <f>3/24000000*OO[[#This Row],[102 (01JUL1985 15:00:00)-Water Temperature (C)]]*OO[[#This Row],[44]]</f>
        <v>4.5816428202022497E-6</v>
      </c>
      <c r="AU153" s="10">
        <f>3/24000000*OO[[#This Row],[103 (01JUL1985 18:00:00)-Water Temperature (C)]]*OO[[#This Row],[45]]</f>
        <v>4.2142877817862491E-6</v>
      </c>
      <c r="AV153" s="10">
        <f>3/24000000*OO[[#This Row],[104 (01JUL1985 21:00:00)-Water Temperature (C)]]*OO[[#This Row],[46]]</f>
        <v>3.9086200682268749E-6</v>
      </c>
      <c r="AW153" s="10">
        <f>3/24000000*OO[[#This Row],[105 (02JUL1985 00:00:00)-Water Temperature (C)]]*OO[[#This Row],[47]]</f>
        <v>3.6056646372177501E-6</v>
      </c>
      <c r="AX153" s="10">
        <f>3/24000000*OO[[#This Row],[106 (02JUL1985 03:00:00)-Water Temperature (C)]]*OO[[#This Row],[48]]</f>
        <v>3.3363729705564993E-6</v>
      </c>
      <c r="AY153" s="10">
        <f>3/24000000*OO[[#This Row],[107 (02JUL1985 06:00:00)-Water Temperature (C)]]*OO[[#This Row],[49]]</f>
        <v>3.0754766380126248E-6</v>
      </c>
      <c r="AZ153" s="10">
        <f>3/24000000*OO[[#This Row],[108 (02JUL1985 09:00:00)-Water Temperature (C)]]*OO[[#This Row],[50]]</f>
        <v>2.9846629533739995E-6</v>
      </c>
      <c r="BA153" s="10">
        <f>3/24000000*OO[[#This Row],[109 (02JUL1985 12:00:00)-Water Temperature (C)]]*OO[[#This Row],[51]]</f>
        <v>2.9537930917285005E-6</v>
      </c>
      <c r="BB153" s="10">
        <f>3/24000000*OO[[#This Row],[110 (02JUL1985 15:00:00)-Water Temperature (C)]]*OO[[#This Row],[52]]</f>
        <v>2.9487638283959999E-6</v>
      </c>
      <c r="BC153" s="10">
        <f>3/24000000*OO[[#This Row],[111 (02JUL1985 18:00:00)-Water Temperature (C)]]*OO[[#This Row],[53]]</f>
        <v>2.9049355500971249E-6</v>
      </c>
      <c r="BD153" s="10">
        <f>3/24000000*OO[[#This Row],[112 (02JUL1985 21:00:00)-Water Temperature (C)]]*OO[[#This Row],[54]]</f>
        <v>2.6915650421818751E-6</v>
      </c>
      <c r="BE153" s="10">
        <f>3/24000000*OO[[#This Row],[113 (03JUL1985 00:00:00)-Water Temperature (C)]]*OO[[#This Row],[55]]</f>
        <v>2.48485448114475E-6</v>
      </c>
      <c r="BF153" s="10">
        <f>3/24000000*OO[[#This Row],[114 (03JUL1985 03:00:00)-Water Temperature (C)]]*OO[[#This Row],[56]]</f>
        <v>2.303865768289125E-6</v>
      </c>
      <c r="BG153" s="10">
        <f>3/24000000*OO[[#This Row],[115 (03JUL1985 06:00:00)-Water Temperature (C)]]*OO[[#This Row],[57]]</f>
        <v>2.1347027686250002E-6</v>
      </c>
      <c r="BH153" s="10">
        <f>3/24000000*OO[[#This Row],[116 (03JUL1985 09:00:00)-Water Temperature (C)]]*OO[[#This Row],[58]]</f>
        <v>2.0890770635669996E-6</v>
      </c>
      <c r="BI153" s="10">
        <f>3/24000000*OO[[#This Row],[117 (03JUL1985 12:00:00)-Water Temperature (C)]]*OO[[#This Row],[59]]</f>
        <v>2.1837351520197498E-6</v>
      </c>
      <c r="BJ153" s="10">
        <f>3/24000000*OO[[#This Row],[118 (03JUL1985 15:00:00)-Water Temperature (C)]]*OO[[#This Row],[60]]</f>
        <v>2.3426840891973754E-6</v>
      </c>
      <c r="BK153" s="10">
        <f>3/24000000*OO[[#This Row],[119 (03JUL1985 18:00:00)-Water Temperature (C)]]*OO[[#This Row],[61]]</f>
        <v>2.4136052451531253E-6</v>
      </c>
      <c r="BL153" s="10">
        <f>3/24000000*OO[[#This Row],[120 (03JUL1985 21:00:00)-Water Temperature (C)]]*OO[[#This Row],[62]]</f>
        <v>2.3666768160498753E-6</v>
      </c>
      <c r="BM153" s="10">
        <f>3/24000000*OO[[#This Row],[121 (04JUL1985 00:00:00)-Water Temperature (C)]]*OO[[#This Row],[63]]</f>
        <v>2.2733577781250001E-6</v>
      </c>
      <c r="BN153" s="10">
        <f>3/24000000*OO[[#This Row],[122 (04JUL1985 03:00:00)-Water Temperature (C)]]*OO[[#This Row],[64]]</f>
        <v>2.1634979065687495E-6</v>
      </c>
      <c r="BO153" s="10">
        <f>3/24000000*OO[[#This Row],[123 (04JUL1985 06:00:00)-Water Temperature (C)]]*OO[[#This Row],[65]]</f>
        <v>2.0231161397175E-6</v>
      </c>
      <c r="BP153" s="10">
        <f>3/24000000*OO[[#This Row],[124 (04JUL1985 09:00:00)-Water Temperature (C)]]*OO[[#This Row],[66]]</f>
        <v>1.9216774964743747E-6</v>
      </c>
      <c r="BQ153" s="10">
        <f>3/24000000*OO[[#This Row],[125 (04JUL1985 12:00:00)-Water Temperature (C)]]*OO[[#This Row],[67]]</f>
        <v>1.795472226627625E-6</v>
      </c>
      <c r="BR153" s="10">
        <f>3/24000000*OO[[#This Row],[126 (04JUL1985 15:00:00)-Water Temperature (C)]]*OO[[#This Row],[68]]</f>
        <v>1.6352316122212502E-6</v>
      </c>
      <c r="BS153" s="10">
        <f>3/24000000*OO[[#This Row],[127 (04JUL1985 18:00:00)-Water Temperature (C)]]*OO[[#This Row],[69]]</f>
        <v>1.527783321141875E-6</v>
      </c>
      <c r="BT153" s="10">
        <f>3/24000000*OO[[#This Row],[128 (04JUL1985 21:00:00)-Water Temperature (C)]]*OO[[#This Row],[70]]</f>
        <v>1.4641428707099997E-6</v>
      </c>
      <c r="BU153" s="10">
        <f>3/24000000*OO[[#This Row],[129 (05JUL1985 00:00:00)-Water Temperature (C)]]*OO[[#This Row],[71]]</f>
        <v>1.3969470977789999E-6</v>
      </c>
      <c r="BV153" s="10">
        <f>3/24000000*OO[[#This Row],[130 (05JUL1985 03:00:00)-Water Temperature (C)]]*OO[[#This Row],[72]]</f>
        <v>1.3247529846840002E-6</v>
      </c>
      <c r="BW153" s="10">
        <f>3/24000000*OO[[#This Row],[131 (05JUL1985 06:00:00)-Water Temperature (C)]]*OO[[#This Row],[73]]</f>
        <v>1.2337252438383753E-6</v>
      </c>
      <c r="BX153" s="10">
        <f>3/24000000*OO[[#This Row],[132 (05JUL1985 09:00:00)-Water Temperature (C)]]*OO[[#This Row],[74]]</f>
        <v>1.1942518833006247E-6</v>
      </c>
      <c r="BY153" s="10">
        <f>3/24000000*OO[[#This Row],[133 (05JUL1985 12:00:00)-Water Temperature (C)]]*OO[[#This Row],[75]]</f>
        <v>1.2439690478840001E-6</v>
      </c>
      <c r="BZ153" s="10">
        <f>3/24000000*OO[[#This Row],[134 (05JUL1985 15:00:00)-Water Temperature (C)]]*OO[[#This Row],[76]]</f>
        <v>1.330736610942E-6</v>
      </c>
      <c r="CA153" s="10">
        <f>3/24000000*OO[[#This Row],[135 (05JUL1985 18:00:00)-Water Temperature (C)]]*OO[[#This Row],[77]]</f>
        <v>1.343432028112E-6</v>
      </c>
      <c r="CB153" s="10">
        <f>3/24000000*OO[[#This Row],[136 (05JUL1985 21:00:00)-Water Temperature (C)]]*OO[[#This Row],[78]]</f>
        <v>1.2567493608374999E-6</v>
      </c>
      <c r="CC153" s="10">
        <f>3/24000000*OO[[#This Row],[137 (06JUL1985 00:00:00)-Water Temperature (C)]]*OO[[#This Row],[79]]</f>
        <v>1.1615706460957501E-6</v>
      </c>
      <c r="CD153" s="10">
        <f>3/24000000*OO[[#This Row],[138 (06JUL1985 03:00:00)-Water Temperature (C)]]*OO[[#This Row],[80]]</f>
        <v>1.09313742306525E-6</v>
      </c>
      <c r="CE153" s="10">
        <f>3/24000000*OO[[#This Row],[139 (06JUL1985 06:00:00)-Water Temperature (C)]]*OO[[#This Row],[81]]</f>
        <v>1.0182895703420001E-6</v>
      </c>
      <c r="CF153" s="10">
        <f>3/24000000*OO[[#This Row],[140 (06JUL1985 09:00:00)-Water Temperature (C)]]*OO[[#This Row],[82]]</f>
        <v>9.5380298613599994E-7</v>
      </c>
      <c r="CG153" s="10">
        <f>3/24000000*OO[[#This Row],[141 (06JUL1985 12:00:00)-Water Temperature (C)]]*OO[[#This Row],[83]]</f>
        <v>8.9956425643762494E-7</v>
      </c>
      <c r="CH153" s="10">
        <f>3/24000000*OO[[#This Row],[142 (06JUL1985 15:00:00)-Water Temperature (C)]]*OO[[#This Row],[84]]</f>
        <v>8.5315851427312493E-7</v>
      </c>
      <c r="CI153" s="10">
        <f>3/24000000*OO[[#This Row],[143 (06JUL1985 18:00:00)-Water Temperature (C)]]*OO[[#This Row],[85]]</f>
        <v>8.4535311434762502E-7</v>
      </c>
      <c r="CJ153" s="10">
        <f>3/24000000*OO[[#This Row],[144 (06JUL1985 21:00:00)-Water Temperature (C)]]*OO[[#This Row],[86]]</f>
        <v>8.5595720854787481E-7</v>
      </c>
      <c r="CK153" s="10">
        <f>3/24000000*OO[[#This Row],[145 (07JUL1985 00:00:00)-Water Temperature (C)]]*OO[[#This Row],[87]]</f>
        <v>8.3237582434899995E-7</v>
      </c>
      <c r="CL153" s="10">
        <f>3/24000000*OO[[#This Row],[146 (07JUL1985 03:00:00)-Water Temperature (C)]]*OO[[#This Row],[88]]</f>
        <v>8.0243104771750002E-7</v>
      </c>
      <c r="CM153" s="10">
        <f>3/24000000*OO[[#This Row],[147 (07JUL1985 06:00:00)-Water Temperature (C)]]*OO[[#This Row],[89]]</f>
        <v>7.6087611617849998E-7</v>
      </c>
      <c r="CN153" s="10">
        <f>3/24000000*OO[[#This Row],[148 (07JUL1985 09:00:00)-Water Temperature (C)]]*OO[[#This Row],[90]]</f>
        <v>7.3544185015649999E-7</v>
      </c>
      <c r="CO153" s="10">
        <f>3/24000000*OO[[#This Row],[149 (07JUL1985 12:00:00)-Water Temperature (C)]]*OO[[#This Row],[91]]</f>
        <v>7.0642075902774991E-7</v>
      </c>
      <c r="CP153" s="10">
        <f>3/24000000*OO[[#This Row],[150 (07JUL1985 15:00:00)-Water Temperature (C)]]*OO[[#This Row],[92]]</f>
        <v>6.8982219029487511E-7</v>
      </c>
      <c r="CQ153" s="10">
        <f>3/24000000*OO[[#This Row],[151 (07JUL1985 18:00:00)-Water Temperature (C)]]*OO[[#This Row],[93]]</f>
        <v>6.8114851713975001E-7</v>
      </c>
      <c r="CR153" s="10">
        <f>3/24000000*OO[[#This Row],[152 (07JUL1985 21:00:00)-Water Temperature (C)]]*OO[[#This Row],[94]]</f>
        <v>6.5045658635662492E-7</v>
      </c>
      <c r="CS153" s="10">
        <f>3/24000000*OO[[#This Row],[153 (08JUL1985 00:00:00)-Water Temperature (C)]]*OO[[#This Row],[95]]</f>
        <v>5.9135511166462501E-7</v>
      </c>
      <c r="CT153" s="10">
        <f>3/24000000*OO[[#This Row],[154 (08JUL1985 03:00:00)-Water Temperature (C)]]*OO[[#This Row],[96]]</f>
        <v>5.5357965675637489E-7</v>
      </c>
      <c r="CU153" s="10">
        <f>3/24000000*OO[[#This Row],[155 (08JUL1985 06:00:00)-Water Temperature (C)]]*OO[[#This Row],[97]]</f>
        <v>5.1742940197162508E-7</v>
      </c>
      <c r="CV153" s="10">
        <f>3/24000000*OO[[#This Row],[156 (08JUL1985 09:00:00)-Water Temperature (C)]]*OO[[#This Row],[98]]</f>
        <v>5.02407580329E-7</v>
      </c>
      <c r="CW153" s="10">
        <f>3/24000000*OO[[#This Row],[157 (08JUL1985 12:00:00)-Water Temperature (C)]]*OO[[#This Row],[99]]</f>
        <v>4.793027716889999E-7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0</v>
      </c>
      <c r="G154" s="10">
        <f>3/24*OO[[#This Row],[63 (26JUN1985 18:00:00)-Water Temperature (C)]]*OO[[#This Row],[5]]/SUM(OO[5])</f>
        <v>1.1557109874754644E-39</v>
      </c>
      <c r="H154" s="10">
        <f>3/24*OO[[#This Row],[64 (26JUN1985 21:00:00)-Water Temperature (C)]]*OO[[#This Row],[6]]/SUM(OO[6])</f>
        <v>2.0872400183241331E-29</v>
      </c>
      <c r="I154" s="10">
        <f>3/24*OO[[#This Row],[65 (27JUN1985 00:00:00)-Water Temperature (C)]]*OO[[#This Row],[7]]/SUM(OO[7])</f>
        <v>1.6835746552104163E-19</v>
      </c>
      <c r="J154" s="10">
        <f>3/24*OO[[#This Row],[66 (27JUN1985 03:00:00)-Water Temperature (C)]]*OO[[#This Row],[8]]/SUM(OO[8])</f>
        <v>5.0704624918835789E-11</v>
      </c>
      <c r="K154" s="10">
        <f>3/24*OO[[#This Row],[67 (27JUN1985 06:00:00)-Water Temperature (C)]]*OO[[#This Row],[9]]/SUM(OO[9])</f>
        <v>2.7517493322538302E-7</v>
      </c>
      <c r="L154" s="10">
        <f>3/24*OO[[#This Row],[68 (27JUN1985 09:00:00)-Water Temperature (C)]]*OO[[#This Row],[10]]/SUM(OO[10])</f>
        <v>5.1980004496832039E-5</v>
      </c>
      <c r="M154" s="10">
        <f>3/24*OO[[#This Row],[69 (27JUN1985 12:00:00)-Water Temperature (C)]]*OO[[#This Row],[11]]/SUM(OO[11])</f>
        <v>1.5774327117269468E-3</v>
      </c>
      <c r="N154" s="10">
        <f>3/24*OO[[#This Row],[70 (27JUN1985 15:00:00)-Water Temperature (C)]]*OO[[#This Row],[12]]/SUM(OO[12])</f>
        <v>1.3619806052307261E-2</v>
      </c>
      <c r="O154" s="10">
        <f>3/24*OO[[#This Row],[71 (27JUN1985 18:00:00)-Water Temperature (C)]]*OO[[#This Row],[13]]/SUM(OO[13])</f>
        <v>4.562208995566612E-2</v>
      </c>
      <c r="P154" s="10">
        <f>3/24*OO[[#This Row],[72 (27JUN1985 21:00:00)-Water Temperature (C)]]*OO[[#This Row],[14]]/SUM(OO[14])</f>
        <v>7.0664392453719749E-2</v>
      </c>
      <c r="Q154" s="10">
        <f>3/24*OO[[#This Row],[73 (28JUN1985 00:00:00)-Water Temperature (C)]]*OO[[#This Row],[15]]/SUM(OO[15])</f>
        <v>6.0571771280267132E-2</v>
      </c>
      <c r="R154" s="10">
        <f>3/24*OO[[#This Row],[74 (28JUN1985 03:00:00)-Water Temperature (C)]]*OO[[#This Row],[16]]/SUM(OO[16])</f>
        <v>3.2906360906615958E-2</v>
      </c>
      <c r="S154" s="10">
        <f>3/24*OO[[#This Row],[75 (28JUN1985 06:00:00)-Water Temperature (C)]]*OO[[#This Row],[17]]/SUM(OO[17])</f>
        <v>1.2335819929830091E-2</v>
      </c>
      <c r="T154" s="10">
        <f>3/24*OO[[#This Row],[76 (28JUN1985 09:00:00)-Water Temperature (C)]]*OO[[#This Row],[18]]/SUM(OO[18])</f>
        <v>3.6753425419877197E-3</v>
      </c>
      <c r="U154" s="10">
        <f>3/24*OO[[#This Row],[77 (28JUN1985 12:00:00)-Water Temperature (C)]]*OO[[#This Row],[19]]/SUM(OO[19])</f>
        <v>9.2954371529185625E-4</v>
      </c>
      <c r="V154" s="10">
        <f>3/24000000*OO[[#This Row],[78 (28JUN1985 15:00:00)-Water Temperature (C)]]*OO[[#This Row],[20]]</f>
        <v>2.1846690719459999E-4</v>
      </c>
      <c r="W154" s="10">
        <f>3/24000000*OO[[#This Row],[79 (28JUN1985 18:00:00)-Water Temperature (C)]]*OO[[#This Row],[21]]</f>
        <v>5.9135177237500001E-5</v>
      </c>
      <c r="X154" s="10">
        <f>3/24000000*OO[[#This Row],[80 (28JUN1985 21:00:00)-Water Temperature (C)]]*OO[[#This Row],[22]]</f>
        <v>2.5062392150812499E-5</v>
      </c>
      <c r="Y154" s="10">
        <f>3/24000000*OO[[#This Row],[81 (29JUN1985 00:00:00)-Water Temperature (C)]]*OO[[#This Row],[23]]</f>
        <v>2.0439515252032503E-5</v>
      </c>
      <c r="Z154" s="10">
        <f>3/24000000*OO[[#This Row],[82 (29JUN1985 03:00:00)-Water Temperature (C)]]*OO[[#This Row],[24]]</f>
        <v>2.19963590084125E-5</v>
      </c>
      <c r="AA154" s="10">
        <f>3/24000000*OO[[#This Row],[83 (29JUN1985 06:00:00)-Water Temperature (C)]]*OO[[#This Row],[25]]</f>
        <v>2.3875418972863748E-5</v>
      </c>
      <c r="AB154" s="10">
        <f>3/24000000*OO[[#This Row],[84 (29JUN1985 09:00:00)-Water Temperature (C)]]*OO[[#This Row],[26]]</f>
        <v>2.5259877092752499E-5</v>
      </c>
      <c r="AC154" s="10">
        <f>3/24000000*OO[[#This Row],[85 (29JUN1985 12:00:00)-Water Temperature (C)]]*OO[[#This Row],[27]]</f>
        <v>2.6141538415439999E-5</v>
      </c>
      <c r="AD154" s="10">
        <f>3/24000000*OO[[#This Row],[86 (29JUN1985 15:00:00)-Water Temperature (C)]]*OO[[#This Row],[28]]</f>
        <v>2.7400020116856245E-5</v>
      </c>
      <c r="AE154" s="10">
        <f>3/24000000*OO[[#This Row],[88 (29JUN1985 21:00:00)-Water Temperature (C)]]*OO[[#This Row],[30]]</f>
        <v>2.6573233972353751E-5</v>
      </c>
      <c r="AF154" s="10">
        <f>3/24000000*OO[[#This Row],[88 (29JUN1985 21:00:00)-Water Temperature (C)]]*OO[[#This Row],[30]]</f>
        <v>2.6573233972353751E-5</v>
      </c>
      <c r="AG154" s="10">
        <f>3/24000000*OO[[#This Row],[89 (30JUN1985 00:00:00)-Water Temperature (C)]]*OO[[#This Row],[31]]</f>
        <v>2.2568231218519999E-5</v>
      </c>
      <c r="AH154" s="10">
        <f>3/24000000*OO[[#This Row],[90 (30JUN1985 03:00:00)-Water Temperature (C)]]*OO[[#This Row],[32]]</f>
        <v>1.8390957256112497E-5</v>
      </c>
      <c r="AI154" s="10">
        <f>3/24000000*OO[[#This Row],[91 (30JUN1985 06:00:00)-Water Temperature (C)]]*OO[[#This Row],[33]]</f>
        <v>1.39392086580775E-5</v>
      </c>
      <c r="AJ154" s="10">
        <f>3/24000000*OO[[#This Row],[92 (30JUN1985 09:00:00)-Water Temperature (C)]]*OO[[#This Row],[34]]</f>
        <v>1.0285917436025001E-5</v>
      </c>
      <c r="AK154" s="10">
        <f>3/24000000*OO[[#This Row],[93 (30JUN1985 12:00:00)-Water Temperature (C)]]*OO[[#This Row],[35]]</f>
        <v>7.7669099097112506E-6</v>
      </c>
      <c r="AL154" s="10">
        <f>3/24000000*OO[[#This Row],[94 (30JUN1985 15:00:00)-Water Temperature (C)]]*OO[[#This Row],[36]]</f>
        <v>6.4969293534374989E-6</v>
      </c>
      <c r="AM154" s="10">
        <f>3/24000000*OO[[#This Row],[95 (30JUN1985 18:00:00)-Water Temperature (C)]]*OO[[#This Row],[37]]</f>
        <v>5.8629843777749996E-6</v>
      </c>
      <c r="AN154" s="10">
        <f>3/24000000*OO[[#This Row],[96 (30JUN1985 21:00:00)-Water Temperature (C)]]*OO[[#This Row],[38]]</f>
        <v>5.3185904674250001E-6</v>
      </c>
      <c r="AO154" s="10">
        <f>3/24000000*OO[[#This Row],[97 (01JUL1985 00:00:00)-Water Temperature (C)]]*OO[[#This Row],[39]]</f>
        <v>4.8730962926038749E-6</v>
      </c>
      <c r="AP154" s="10">
        <f>3/24000000*OO[[#This Row],[98 (01JUL1985 03:00:00)-Water Temperature (C)]]*OO[[#This Row],[40]]</f>
        <v>4.5389111035420003E-6</v>
      </c>
      <c r="AQ154" s="10">
        <f>3/24000000*OO[[#This Row],[99 (01JUL1985 06:00:00)-Water Temperature (C)]]*OO[[#This Row],[41]]</f>
        <v>4.20596449122325E-6</v>
      </c>
      <c r="AR154" s="10">
        <f>3/24000000*OO[[#This Row],[100 (01JUL1985 09:00:00)-Water Temperature (C)]]*OO[[#This Row],[42]]</f>
        <v>3.9998372800899989E-6</v>
      </c>
      <c r="AS154" s="10">
        <f>3/24000000*OO[[#This Row],[101 (01JUL1985 12:00:00)-Water Temperature (C)]]*OO[[#This Row],[43]]</f>
        <v>3.7882885220992501E-6</v>
      </c>
      <c r="AT154" s="10">
        <f>3/24000000*OO[[#This Row],[102 (01JUL1985 15:00:00)-Water Temperature (C)]]*OO[[#This Row],[44]]</f>
        <v>3.5536682429855006E-6</v>
      </c>
      <c r="AU154" s="10">
        <f>3/24000000*OO[[#This Row],[103 (01JUL1985 18:00:00)-Water Temperature (C)]]*OO[[#This Row],[45]]</f>
        <v>3.2640675089806254E-6</v>
      </c>
      <c r="AV154" s="10">
        <f>3/24000000*OO[[#This Row],[104 (01JUL1985 21:00:00)-Water Temperature (C)]]*OO[[#This Row],[46]]</f>
        <v>3.0203327798369995E-6</v>
      </c>
      <c r="AW154" s="10">
        <f>3/24000000*OO[[#This Row],[105 (02JUL1985 00:00:00)-Water Temperature (C)]]*OO[[#This Row],[47]]</f>
        <v>2.78403469703275E-6</v>
      </c>
      <c r="AX154" s="10">
        <f>3/24000000*OO[[#This Row],[106 (02JUL1985 03:00:00)-Water Temperature (C)]]*OO[[#This Row],[48]]</f>
        <v>2.5766817923602497E-6</v>
      </c>
      <c r="AY154" s="10">
        <f>3/24000000*OO[[#This Row],[107 (02JUL1985 06:00:00)-Water Temperature (C)]]*OO[[#This Row],[49]]</f>
        <v>2.37734574584325E-6</v>
      </c>
      <c r="AZ154" s="10">
        <f>3/24000000*OO[[#This Row],[108 (02JUL1985 09:00:00)-Water Temperature (C)]]*OO[[#This Row],[50]]</f>
        <v>2.3068100037618749E-6</v>
      </c>
      <c r="BA154" s="10">
        <f>3/24000000*OO[[#This Row],[109 (02JUL1985 12:00:00)-Water Temperature (C)]]*OO[[#This Row],[51]]</f>
        <v>2.2857308353337493E-6</v>
      </c>
      <c r="BB154" s="10">
        <f>3/24000000*OO[[#This Row],[110 (02JUL1985 15:00:00)-Water Temperature (C)]]*OO[[#This Row],[52]]</f>
        <v>2.2805004949839998E-6</v>
      </c>
      <c r="BC154" s="10">
        <f>3/24000000*OO[[#This Row],[111 (02JUL1985 18:00:00)-Water Temperature (C)]]*OO[[#This Row],[53]]</f>
        <v>2.2474033107494999E-6</v>
      </c>
      <c r="BD154" s="10">
        <f>3/24000000*OO[[#This Row],[112 (02JUL1985 21:00:00)-Water Temperature (C)]]*OO[[#This Row],[54]]</f>
        <v>2.0817404995367499E-6</v>
      </c>
      <c r="BE154" s="10">
        <f>3/24000000*OO[[#This Row],[113 (03JUL1985 00:00:00)-Water Temperature (C)]]*OO[[#This Row],[55]]</f>
        <v>1.9185145046207498E-6</v>
      </c>
      <c r="BF154" s="10">
        <f>3/24000000*OO[[#This Row],[114 (03JUL1985 03:00:00)-Water Temperature (C)]]*OO[[#This Row],[56]]</f>
        <v>1.779363107839625E-6</v>
      </c>
      <c r="BG154" s="10">
        <f>3/24000000*OO[[#This Row],[115 (03JUL1985 06:00:00)-Water Temperature (C)]]*OO[[#This Row],[57]]</f>
        <v>1.65016733050025E-6</v>
      </c>
      <c r="BH154" s="10">
        <f>3/24000000*OO[[#This Row],[116 (03JUL1985 09:00:00)-Water Temperature (C)]]*OO[[#This Row],[58]]</f>
        <v>1.6150433822915003E-6</v>
      </c>
      <c r="BI154" s="10">
        <f>3/24000000*OO[[#This Row],[117 (03JUL1985 12:00:00)-Water Temperature (C)]]*OO[[#This Row],[59]]</f>
        <v>1.6879067176326251E-6</v>
      </c>
      <c r="BJ154" s="10">
        <f>3/24000000*OO[[#This Row],[118 (03JUL1985 15:00:00)-Water Temperature (C)]]*OO[[#This Row],[60]]</f>
        <v>1.8085051721109997E-6</v>
      </c>
      <c r="BK154" s="10">
        <f>3/24000000*OO[[#This Row],[119 (03JUL1985 18:00:00)-Water Temperature (C)]]*OO[[#This Row],[61]]</f>
        <v>1.8606334815432501E-6</v>
      </c>
      <c r="BL154" s="10">
        <f>3/24000000*OO[[#This Row],[120 (03JUL1985 21:00:00)-Water Temperature (C)]]*OO[[#This Row],[62]]</f>
        <v>1.8226484369224998E-6</v>
      </c>
      <c r="BM154" s="10">
        <f>3/24000000*OO[[#This Row],[121 (04JUL1985 00:00:00)-Water Temperature (C)]]*OO[[#This Row],[63]]</f>
        <v>1.7505000098896247E-6</v>
      </c>
      <c r="BN154" s="10">
        <f>3/24000000*OO[[#This Row],[122 (04JUL1985 03:00:00)-Water Temperature (C)]]*OO[[#This Row],[64]]</f>
        <v>1.667691472727E-6</v>
      </c>
      <c r="BO154" s="10">
        <f>3/24000000*OO[[#This Row],[123 (04JUL1985 06:00:00)-Water Temperature (C)]]*OO[[#This Row],[65]]</f>
        <v>1.5625452525705001E-6</v>
      </c>
      <c r="BP154" s="10">
        <f>3/24000000*OO[[#This Row],[124 (04JUL1985 09:00:00)-Water Temperature (C)]]*OO[[#This Row],[66]]</f>
        <v>1.4865810841245002E-6</v>
      </c>
      <c r="BQ154" s="10">
        <f>3/24000000*OO[[#This Row],[125 (04JUL1985 12:00:00)-Water Temperature (C)]]*OO[[#This Row],[67]]</f>
        <v>1.3918170423858749E-6</v>
      </c>
      <c r="BR154" s="10">
        <f>3/24000000*OO[[#This Row],[126 (04JUL1985 15:00:00)-Water Temperature (C)]]*OO[[#This Row],[68]]</f>
        <v>1.2649498888649999E-6</v>
      </c>
      <c r="BS154" s="10">
        <f>3/24000000*OO[[#This Row],[127 (04JUL1985 18:00:00)-Water Temperature (C)]]*OO[[#This Row],[69]]</f>
        <v>1.1785766901089998E-6</v>
      </c>
      <c r="BT154" s="10">
        <f>3/24000000*OO[[#This Row],[128 (04JUL1985 21:00:00)-Water Temperature (C)]]*OO[[#This Row],[70]]</f>
        <v>1.1284213877639998E-6</v>
      </c>
      <c r="BU154" s="10">
        <f>3/24000000*OO[[#This Row],[129 (05JUL1985 00:00:00)-Water Temperature (C)]]*OO[[#This Row],[71]]</f>
        <v>1.0765364160993749E-6</v>
      </c>
      <c r="BV154" s="10">
        <f>3/24000000*OO[[#This Row],[130 (05JUL1985 03:00:00)-Water Temperature (C)]]*OO[[#This Row],[72]]</f>
        <v>1.0217214362908751E-6</v>
      </c>
      <c r="BW154" s="10">
        <f>3/24000000*OO[[#This Row],[131 (05JUL1985 06:00:00)-Water Temperature (C)]]*OO[[#This Row],[73]]</f>
        <v>9.5303532952749989E-7</v>
      </c>
      <c r="BX154" s="10">
        <f>3/24000000*OO[[#This Row],[132 (05JUL1985 09:00:00)-Water Temperature (C)]]*OO[[#This Row],[74]]</f>
        <v>9.2273700349687487E-7</v>
      </c>
      <c r="BY154" s="10">
        <f>3/24000000*OO[[#This Row],[133 (05JUL1985 12:00:00)-Water Temperature (C)]]*OO[[#This Row],[75]]</f>
        <v>9.6122530598899991E-7</v>
      </c>
      <c r="BZ154" s="10">
        <f>3/24000000*OO[[#This Row],[134 (05JUL1985 15:00:00)-Water Temperature (C)]]*OO[[#This Row],[76]]</f>
        <v>1.028731128948E-6</v>
      </c>
      <c r="CA154" s="10">
        <f>3/24000000*OO[[#This Row],[135 (05JUL1985 18:00:00)-Water Temperature (C)]]*OO[[#This Row],[77]]</f>
        <v>1.03919091212E-6</v>
      </c>
      <c r="CB154" s="10">
        <f>3/24000000*OO[[#This Row],[136 (05JUL1985 21:00:00)-Water Temperature (C)]]*OO[[#This Row],[78]]</f>
        <v>9.7127225545275008E-7</v>
      </c>
      <c r="CC154" s="10">
        <f>3/24000000*OO[[#This Row],[137 (06JUL1985 00:00:00)-Water Temperature (C)]]*OO[[#This Row],[79]]</f>
        <v>8.9593842822599996E-7</v>
      </c>
      <c r="CD154" s="10">
        <f>3/24000000*OO[[#This Row],[138 (06JUL1985 03:00:00)-Water Temperature (C)]]*OO[[#This Row],[80]]</f>
        <v>8.4306052648012494E-7</v>
      </c>
      <c r="CE154" s="10">
        <f>3/24000000*OO[[#This Row],[139 (06JUL1985 06:00:00)-Water Temperature (C)]]*OO[[#This Row],[81]]</f>
        <v>7.8643689467437502E-7</v>
      </c>
      <c r="CF154" s="10">
        <f>3/24000000*OO[[#This Row],[140 (06JUL1985 09:00:00)-Water Temperature (C)]]*OO[[#This Row],[82]]</f>
        <v>7.3813821860624997E-7</v>
      </c>
      <c r="CG154" s="10">
        <f>3/24000000*OO[[#This Row],[141 (06JUL1985 12:00:00)-Water Temperature (C)]]*OO[[#This Row],[83]]</f>
        <v>6.9707731512374997E-7</v>
      </c>
      <c r="CH154" s="10">
        <f>3/24000000*OO[[#This Row],[142 (06JUL1985 15:00:00)-Water Temperature (C)]]*OO[[#This Row],[84]]</f>
        <v>6.5964001063974999E-7</v>
      </c>
      <c r="CI154" s="10">
        <f>3/24000000*OO[[#This Row],[143 (06JUL1985 18:00:00)-Water Temperature (C)]]*OO[[#This Row],[85]]</f>
        <v>6.4988165084324994E-7</v>
      </c>
      <c r="CJ154" s="10">
        <f>3/24000000*OO[[#This Row],[144 (06JUL1985 21:00:00)-Water Temperature (C)]]*OO[[#This Row],[86]]</f>
        <v>6.5772772977749998E-7</v>
      </c>
      <c r="CK154" s="10">
        <f>3/24000000*OO[[#This Row],[145 (07JUL1985 00:00:00)-Water Temperature (C)]]*OO[[#This Row],[87]]</f>
        <v>6.4020125556750003E-7</v>
      </c>
      <c r="CL154" s="10">
        <f>3/24000000*OO[[#This Row],[146 (07JUL1985 03:00:00)-Water Temperature (C)]]*OO[[#This Row],[88]]</f>
        <v>6.1792743786787498E-7</v>
      </c>
      <c r="CM154" s="10">
        <f>3/24000000*OO[[#This Row],[147 (07JUL1985 06:00:00)-Water Temperature (C)]]*OO[[#This Row],[89]]</f>
        <v>5.870504788500001E-7</v>
      </c>
      <c r="CN154" s="10">
        <f>3/24000000*OO[[#This Row],[148 (07JUL1985 09:00:00)-Water Temperature (C)]]*OO[[#This Row],[90]]</f>
        <v>5.6810031618500004E-7</v>
      </c>
      <c r="CO154" s="10">
        <f>3/24000000*OO[[#This Row],[149 (07JUL1985 12:00:00)-Water Temperature (C)]]*OO[[#This Row],[91]]</f>
        <v>5.465960814509999E-7</v>
      </c>
      <c r="CP154" s="10">
        <f>3/24000000*OO[[#This Row],[150 (07JUL1985 15:00:00)-Water Temperature (C)]]*OO[[#This Row],[92]]</f>
        <v>5.3438662936649994E-7</v>
      </c>
      <c r="CQ154" s="10">
        <f>3/24000000*OO[[#This Row],[151 (07JUL1985 18:00:00)-Water Temperature (C)]]*OO[[#This Row],[93]]</f>
        <v>5.2752965242700002E-7</v>
      </c>
      <c r="CR154" s="10">
        <f>3/24000000*OO[[#This Row],[152 (07JUL1985 21:00:00)-Water Temperature (C)]]*OO[[#This Row],[94]]</f>
        <v>5.0337358584299993E-7</v>
      </c>
      <c r="CS154" s="10">
        <f>3/24000000*OO[[#This Row],[153 (08JUL1985 00:00:00)-Water Temperature (C)]]*OO[[#This Row],[95]]</f>
        <v>4.5649364917375E-7</v>
      </c>
      <c r="CT154" s="10">
        <f>3/24000000*OO[[#This Row],[154 (08JUL1985 03:00:00)-Water Temperature (C)]]*OO[[#This Row],[96]]</f>
        <v>4.2688486113294995E-7</v>
      </c>
      <c r="CU154" s="10">
        <f>3/24000000*OO[[#This Row],[155 (08JUL1985 06:00:00)-Water Temperature (C)]]*OO[[#This Row],[97]]</f>
        <v>3.9949926900112491E-7</v>
      </c>
      <c r="CV154" s="10">
        <f>3/24000000*OO[[#This Row],[156 (08JUL1985 09:00:00)-Water Temperature (C)]]*OO[[#This Row],[98]]</f>
        <v>3.879499488509249E-7</v>
      </c>
      <c r="CW154" s="10">
        <f>3/24000000*OO[[#This Row],[157 (08JUL1985 12:00:00)-Water Temperature (C)]]*OO[[#This Row],[99]]</f>
        <v>3.7111435899693748E-7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2.0807467180701381E-40</v>
      </c>
      <c r="H155" s="10">
        <f>3/24*OO[[#This Row],[64 (26JUN1985 21:00:00)-Water Temperature (C)]]*OO[[#This Row],[6]]/SUM(OO[6])</f>
        <v>3.8449818112363618E-30</v>
      </c>
      <c r="I155" s="10">
        <f>3/24*OO[[#This Row],[65 (27JUN1985 00:00:00)-Water Temperature (C)]]*OO[[#This Row],[7]]/SUM(OO[7])</f>
        <v>3.1229711217458588E-20</v>
      </c>
      <c r="J155" s="10">
        <f>3/24*OO[[#This Row],[66 (27JUN1985 03:00:00)-Water Temperature (C)]]*OO[[#This Row],[8]]/SUM(OO[8])</f>
        <v>2.7880397974186031E-11</v>
      </c>
      <c r="K155" s="10">
        <f>3/24*OO[[#This Row],[67 (27JUN1985 06:00:00)-Water Temperature (C)]]*OO[[#This Row],[9]]/SUM(OO[9])</f>
        <v>2.1426521914172465E-7</v>
      </c>
      <c r="L155" s="10">
        <f>3/24*OO[[#This Row],[68 (27JUN1985 09:00:00)-Water Temperature (C)]]*OO[[#This Row],[10]]/SUM(OO[10])</f>
        <v>4.7521485653087184E-5</v>
      </c>
      <c r="M155" s="10">
        <f>3/24*OO[[#This Row],[69 (27JUN1985 12:00:00)-Water Temperature (C)]]*OO[[#This Row],[11]]/SUM(OO[11])</f>
        <v>1.616924264468787E-3</v>
      </c>
      <c r="N155" s="10">
        <f>3/24*OO[[#This Row],[70 (27JUN1985 15:00:00)-Water Temperature (C)]]*OO[[#This Row],[12]]/SUM(OO[12])</f>
        <v>1.5221858653358525E-2</v>
      </c>
      <c r="O155" s="10">
        <f>3/24*OO[[#This Row],[71 (27JUN1985 18:00:00)-Water Temperature (C)]]*OO[[#This Row],[13]]/SUM(OO[13])</f>
        <v>5.4653584474461309E-2</v>
      </c>
      <c r="P155" s="10">
        <f>3/24*OO[[#This Row],[72 (27JUN1985 21:00:00)-Water Temperature (C)]]*OO[[#This Row],[14]]/SUM(OO[14])</f>
        <v>8.9701966749851411E-2</v>
      </c>
      <c r="Q155" s="10">
        <f>3/24*OO[[#This Row],[73 (28JUN1985 00:00:00)-Water Temperature (C)]]*OO[[#This Row],[15]]/SUM(OO[15])</f>
        <v>8.0879135804058616E-2</v>
      </c>
      <c r="R155" s="10">
        <f>3/24*OO[[#This Row],[74 (28JUN1985 03:00:00)-Water Temperature (C)]]*OO[[#This Row],[16]]/SUM(OO[16])</f>
        <v>4.5969154504402136E-2</v>
      </c>
      <c r="S155" s="10">
        <f>3/24*OO[[#This Row],[75 (28JUN1985 06:00:00)-Water Temperature (C)]]*OO[[#This Row],[17]]/SUM(OO[17])</f>
        <v>1.7903890533844117E-2</v>
      </c>
      <c r="T155" s="10">
        <f>3/24*OO[[#This Row],[76 (28JUN1985 09:00:00)-Water Temperature (C)]]*OO[[#This Row],[18]]/SUM(OO[18])</f>
        <v>5.4846985330990186E-3</v>
      </c>
      <c r="U155" s="10">
        <f>3/24*OO[[#This Row],[77 (28JUN1985 12:00:00)-Water Temperature (C)]]*OO[[#This Row],[19]]/SUM(OO[19])</f>
        <v>1.4099890905189187E-3</v>
      </c>
      <c r="V155" s="10">
        <f>3/24000000*OO[[#This Row],[78 (28JUN1985 15:00:00)-Water Temperature (C)]]*OO[[#This Row],[20]]</f>
        <v>3.3197874772274995E-4</v>
      </c>
      <c r="W155" s="10">
        <f>3/24000000*OO[[#This Row],[79 (28JUN1985 18:00:00)-Water Temperature (C)]]*OO[[#This Row],[21]]</f>
        <v>8.6949636515550009E-5</v>
      </c>
      <c r="X155" s="10">
        <f>3/24000000*OO[[#This Row],[80 (28JUN1985 21:00:00)-Water Temperature (C)]]*OO[[#This Row],[22]]</f>
        <v>3.4098406810937501E-5</v>
      </c>
      <c r="Y155" s="10">
        <f>3/24000000*OO[[#This Row],[81 (29JUN1985 00:00:00)-Water Temperature (C)]]*OO[[#This Row],[23]]</f>
        <v>2.6035688009954998E-5</v>
      </c>
      <c r="Z155" s="10">
        <f>3/24000000*OO[[#This Row],[82 (29JUN1985 03:00:00)-Water Temperature (C)]]*OO[[#This Row],[24]]</f>
        <v>2.7580479960949999E-5</v>
      </c>
      <c r="AA155" s="10">
        <f>3/24000000*OO[[#This Row],[83 (29JUN1985 06:00:00)-Water Temperature (C)]]*OO[[#This Row],[25]]</f>
        <v>3.0038254981909999E-5</v>
      </c>
      <c r="AB155" s="10">
        <f>3/24000000*OO[[#This Row],[84 (29JUN1985 09:00:00)-Water Temperature (C)]]*OO[[#This Row],[26]]</f>
        <v>3.2013685565940002E-5</v>
      </c>
      <c r="AC155" s="10">
        <f>3/24000000*OO[[#This Row],[85 (29JUN1985 12:00:00)-Water Temperature (C)]]*OO[[#This Row],[27]]</f>
        <v>3.3335660854829991E-5</v>
      </c>
      <c r="AD155" s="10">
        <f>3/24000000*OO[[#This Row],[86 (29JUN1985 15:00:00)-Water Temperature (C)]]*OO[[#This Row],[28]]</f>
        <v>3.5019804907281253E-5</v>
      </c>
      <c r="AE155" s="10">
        <f>3/24000000*OO[[#This Row],[88 (29JUN1985 21:00:00)-Water Temperature (C)]]*OO[[#This Row],[30]]</f>
        <v>3.3893038525952497E-5</v>
      </c>
      <c r="AF155" s="10">
        <f>3/24000000*OO[[#This Row],[88 (29JUN1985 21:00:00)-Water Temperature (C)]]*OO[[#This Row],[30]]</f>
        <v>3.3893038525952497E-5</v>
      </c>
      <c r="AG155" s="10">
        <f>3/24000000*OO[[#This Row],[89 (30JUN1985 00:00:00)-Water Temperature (C)]]*OO[[#This Row],[31]]</f>
        <v>2.8832258407785002E-5</v>
      </c>
      <c r="AH155" s="10">
        <f>3/24000000*OO[[#This Row],[90 (30JUN1985 03:00:00)-Water Temperature (C)]]*OO[[#This Row],[32]]</f>
        <v>2.3639990761432502E-5</v>
      </c>
      <c r="AI155" s="10">
        <f>3/24000000*OO[[#This Row],[91 (30JUN1985 06:00:00)-Water Temperature (C)]]*OO[[#This Row],[33]]</f>
        <v>1.8069690411034999E-5</v>
      </c>
      <c r="AJ155" s="10">
        <f>3/24000000*OO[[#This Row],[92 (30JUN1985 09:00:00)-Water Temperature (C)]]*OO[[#This Row],[34]]</f>
        <v>1.3394315886980001E-5</v>
      </c>
      <c r="AK155" s="10">
        <f>3/24000000*OO[[#This Row],[93 (30JUN1985 12:00:00)-Water Temperature (C)]]*OO[[#This Row],[35]]</f>
        <v>1.0133012273877501E-5</v>
      </c>
      <c r="AL155" s="10">
        <f>3/24000000*OO[[#This Row],[94 (30JUN1985 15:00:00)-Water Temperature (C)]]*OO[[#This Row],[36]]</f>
        <v>8.4257180117987494E-6</v>
      </c>
      <c r="AM155" s="10">
        <f>3/24000000*OO[[#This Row],[95 (30JUN1985 18:00:00)-Water Temperature (C)]]*OO[[#This Row],[37]]</f>
        <v>7.5130598365474998E-6</v>
      </c>
      <c r="AN155" s="10">
        <f>3/24000000*OO[[#This Row],[96 (30JUN1985 21:00:00)-Water Temperature (C)]]*OO[[#This Row],[38]]</f>
        <v>6.7438392752924991E-6</v>
      </c>
      <c r="AO155" s="10">
        <f>3/24000000*OO[[#This Row],[97 (01JUL1985 00:00:00)-Water Temperature (C)]]*OO[[#This Row],[39]]</f>
        <v>6.1492326876924986E-6</v>
      </c>
      <c r="AP155" s="10">
        <f>3/24000000*OO[[#This Row],[98 (01JUL1985 03:00:00)-Water Temperature (C)]]*OO[[#This Row],[40]]</f>
        <v>5.7269526249062504E-6</v>
      </c>
      <c r="AQ155" s="10">
        <f>3/24000000*OO[[#This Row],[99 (01JUL1985 06:00:00)-Water Temperature (C)]]*OO[[#This Row],[41]]</f>
        <v>5.3172923193374999E-6</v>
      </c>
      <c r="AR155" s="10">
        <f>3/24000000*OO[[#This Row],[100 (01JUL1985 09:00:00)-Water Temperature (C)]]*OO[[#This Row],[42]]</f>
        <v>5.0658813321437496E-6</v>
      </c>
      <c r="AS155" s="10">
        <f>3/24000000*OO[[#This Row],[101 (01JUL1985 12:00:00)-Water Temperature (C)]]*OO[[#This Row],[43]]</f>
        <v>4.8149943800499987E-6</v>
      </c>
      <c r="AT155" s="10">
        <f>3/24000000*OO[[#This Row],[102 (01JUL1985 15:00:00)-Water Temperature (C)]]*OO[[#This Row],[44]]</f>
        <v>4.5216194334932499E-6</v>
      </c>
      <c r="AU155" s="10">
        <f>3/24000000*OO[[#This Row],[103 (01JUL1985 18:00:00)-Water Temperature (C)]]*OO[[#This Row],[45]]</f>
        <v>4.1438122086477501E-6</v>
      </c>
      <c r="AV155" s="10">
        <f>3/24000000*OO[[#This Row],[104 (01JUL1985 21:00:00)-Water Temperature (C)]]*OO[[#This Row],[46]]</f>
        <v>3.8180185147260001E-6</v>
      </c>
      <c r="AW155" s="10">
        <f>3/24000000*OO[[#This Row],[105 (02JUL1985 00:00:00)-Water Temperature (C)]]*OO[[#This Row],[47]]</f>
        <v>3.5138921143191247E-6</v>
      </c>
      <c r="AX155" s="10">
        <f>3/24000000*OO[[#This Row],[106 (02JUL1985 03:00:00)-Water Temperature (C)]]*OO[[#This Row],[48]]</f>
        <v>3.2524337411437503E-6</v>
      </c>
      <c r="AY155" s="10">
        <f>3/24000000*OO[[#This Row],[107 (02JUL1985 06:00:00)-Water Temperature (C)]]*OO[[#This Row],[49]]</f>
        <v>3.0069460838617501E-6</v>
      </c>
      <c r="AZ155" s="10">
        <f>3/24000000*OO[[#This Row],[108 (02JUL1985 09:00:00)-Water Temperature (C)]]*OO[[#This Row],[50]]</f>
        <v>2.9220561861020006E-6</v>
      </c>
      <c r="BA155" s="10">
        <f>3/24000000*OO[[#This Row],[109 (02JUL1985 12:00:00)-Water Temperature (C)]]*OO[[#This Row],[51]]</f>
        <v>2.8991789453944995E-6</v>
      </c>
      <c r="BB155" s="10">
        <f>3/24000000*OO[[#This Row],[110 (02JUL1985 15:00:00)-Water Temperature (C)]]*OO[[#This Row],[52]]</f>
        <v>2.8944496299989997E-6</v>
      </c>
      <c r="BC155" s="10">
        <f>3/24000000*OO[[#This Row],[111 (02JUL1985 18:00:00)-Water Temperature (C)]]*OO[[#This Row],[53]]</f>
        <v>2.8488733996170001E-6</v>
      </c>
      <c r="BD155" s="10">
        <f>3/24000000*OO[[#This Row],[112 (02JUL1985 21:00:00)-Water Temperature (C)]]*OO[[#This Row],[54]]</f>
        <v>2.6345257457968755E-6</v>
      </c>
      <c r="BE155" s="10">
        <f>3/24000000*OO[[#This Row],[113 (03JUL1985 00:00:00)-Water Temperature (C)]]*OO[[#This Row],[55]]</f>
        <v>2.4219575524462496E-6</v>
      </c>
      <c r="BF155" s="10">
        <f>3/24000000*OO[[#This Row],[114 (03JUL1985 03:00:00)-Water Temperature (C)]]*OO[[#This Row],[56]]</f>
        <v>2.2462008467049996E-6</v>
      </c>
      <c r="BG155" s="10">
        <f>3/24000000*OO[[#This Row],[115 (03JUL1985 06:00:00)-Water Temperature (C)]]*OO[[#This Row],[57]]</f>
        <v>2.0876368711102495E-6</v>
      </c>
      <c r="BH155" s="10">
        <f>3/24000000*OO[[#This Row],[116 (03JUL1985 09:00:00)-Water Temperature (C)]]*OO[[#This Row],[58]]</f>
        <v>2.0474852735984996E-6</v>
      </c>
      <c r="BI155" s="10">
        <f>3/24000000*OO[[#This Row],[117 (03JUL1985 12:00:00)-Water Temperature (C)]]*OO[[#This Row],[59]]</f>
        <v>2.1435876606415002E-6</v>
      </c>
      <c r="BJ155" s="10">
        <f>3/24000000*OO[[#This Row],[118 (03JUL1985 15:00:00)-Water Temperature (C)]]*OO[[#This Row],[60]]</f>
        <v>2.2926795356257503E-6</v>
      </c>
      <c r="BK155" s="10">
        <f>3/24000000*OO[[#This Row],[119 (03JUL1985 18:00:00)-Water Temperature (C)]]*OO[[#This Row],[61]]</f>
        <v>2.3486983455104999E-6</v>
      </c>
      <c r="BL155" s="10">
        <f>3/24000000*OO[[#This Row],[120 (03JUL1985 21:00:00)-Water Temperature (C)]]*OO[[#This Row],[62]]</f>
        <v>2.2933732873158748E-6</v>
      </c>
      <c r="BM155" s="10">
        <f>3/24000000*OO[[#This Row],[121 (04JUL1985 00:00:00)-Water Temperature (C)]]*OO[[#This Row],[63]]</f>
        <v>2.2012557612019999E-6</v>
      </c>
      <c r="BN155" s="10">
        <f>3/24000000*OO[[#This Row],[122 (04JUL1985 03:00:00)-Water Temperature (C)]]*OO[[#This Row],[64]]</f>
        <v>2.099854153453875E-6</v>
      </c>
      <c r="BO155" s="10">
        <f>3/24000000*OO[[#This Row],[123 (04JUL1985 06:00:00)-Water Temperature (C)]]*OO[[#This Row],[65]]</f>
        <v>1.9728401496095002E-6</v>
      </c>
      <c r="BP155" s="10">
        <f>3/24000000*OO[[#This Row],[124 (04JUL1985 09:00:00)-Water Temperature (C)]]*OO[[#This Row],[66]]</f>
        <v>1.8835197775442497E-6</v>
      </c>
      <c r="BQ155" s="10">
        <f>3/24000000*OO[[#This Row],[125 (04JUL1985 12:00:00)-Water Temperature (C)]]*OO[[#This Row],[67]]</f>
        <v>1.7660675549879999E-6</v>
      </c>
      <c r="BR155" s="10">
        <f>3/24000000*OO[[#This Row],[126 (04JUL1985 15:00:00)-Water Temperature (C)]]*OO[[#This Row],[68]]</f>
        <v>1.602661685417E-6</v>
      </c>
      <c r="BS155" s="10">
        <f>3/24000000*OO[[#This Row],[127 (04JUL1985 18:00:00)-Water Temperature (C)]]*OO[[#This Row],[69]]</f>
        <v>1.4875869565395001E-6</v>
      </c>
      <c r="BT155" s="10">
        <f>3/24000000*OO[[#This Row],[128 (04JUL1985 21:00:00)-Water Temperature (C)]]*OO[[#This Row],[70]]</f>
        <v>1.4210662517909997E-6</v>
      </c>
      <c r="BU155" s="10">
        <f>3/24000000*OO[[#This Row],[129 (05JUL1985 00:00:00)-Water Temperature (C)]]*OO[[#This Row],[71]]</f>
        <v>1.3552443956719999E-6</v>
      </c>
      <c r="BV155" s="10">
        <f>3/24000000*OO[[#This Row],[130 (05JUL1985 03:00:00)-Water Temperature (C)]]*OO[[#This Row],[72]]</f>
        <v>1.2871869179940002E-6</v>
      </c>
      <c r="BW155" s="10">
        <f>3/24000000*OO[[#This Row],[131 (05JUL1985 06:00:00)-Water Temperature (C)]]*OO[[#This Row],[73]]</f>
        <v>1.2038916676867499E-6</v>
      </c>
      <c r="BX155" s="10">
        <f>3/24000000*OO[[#This Row],[132 (05JUL1985 09:00:00)-Water Temperature (C)]]*OO[[#This Row],[74]]</f>
        <v>1.168360732018625E-6</v>
      </c>
      <c r="BY155" s="10">
        <f>3/24000000*OO[[#This Row],[133 (05JUL1985 12:00:00)-Water Temperature (C)]]*OO[[#This Row],[75]]</f>
        <v>1.2196722862289998E-6</v>
      </c>
      <c r="BZ155" s="10">
        <f>3/24000000*OO[[#This Row],[134 (05JUL1985 15:00:00)-Water Temperature (C)]]*OO[[#This Row],[76]]</f>
        <v>1.306338359922E-6</v>
      </c>
      <c r="CA155" s="10">
        <f>3/24000000*OO[[#This Row],[135 (05JUL1985 18:00:00)-Water Temperature (C)]]*OO[[#This Row],[77]]</f>
        <v>1.317685558106875E-6</v>
      </c>
      <c r="CB155" s="10">
        <f>3/24000000*OO[[#This Row],[136 (05JUL1985 21:00:00)-Water Temperature (C)]]*OO[[#This Row],[78]]</f>
        <v>1.2274819675132497E-6</v>
      </c>
      <c r="CC155" s="10">
        <f>3/24000000*OO[[#This Row],[137 (06JUL1985 00:00:00)-Water Temperature (C)]]*OO[[#This Row],[79]]</f>
        <v>1.12932299655E-6</v>
      </c>
      <c r="CD155" s="10">
        <f>3/24000000*OO[[#This Row],[138 (06JUL1985 03:00:00)-Water Temperature (C)]]*OO[[#This Row],[80]]</f>
        <v>1.0621989035362499E-6</v>
      </c>
      <c r="CE155" s="10">
        <f>3/24000000*OO[[#This Row],[139 (06JUL1985 06:00:00)-Water Temperature (C)]]*OO[[#This Row],[81]]</f>
        <v>9.9279859446562505E-7</v>
      </c>
      <c r="CF155" s="10">
        <f>3/24000000*OO[[#This Row],[140 (06JUL1985 09:00:00)-Water Temperature (C)]]*OO[[#This Row],[82]]</f>
        <v>9.3509306035724988E-7</v>
      </c>
      <c r="CG155" s="10">
        <f>3/24000000*OO[[#This Row],[141 (06JUL1985 12:00:00)-Water Temperature (C)]]*OO[[#This Row],[83]]</f>
        <v>8.8583853845399991E-7</v>
      </c>
      <c r="CH155" s="10">
        <f>3/24000000*OO[[#This Row],[142 (06JUL1985 15:00:00)-Water Temperature (C)]]*OO[[#This Row],[84]]</f>
        <v>8.35248267879E-7</v>
      </c>
      <c r="CI155" s="10">
        <f>3/24000000*OO[[#This Row],[143 (06JUL1985 18:00:00)-Water Temperature (C)]]*OO[[#This Row],[85]]</f>
        <v>8.1809351020499999E-7</v>
      </c>
      <c r="CJ155" s="10">
        <f>3/24000000*OO[[#This Row],[144 (06JUL1985 21:00:00)-Water Temperature (C)]]*OO[[#This Row],[86]]</f>
        <v>8.2460463094874982E-7</v>
      </c>
      <c r="CK155" s="10">
        <f>3/24000000*OO[[#This Row],[145 (07JUL1985 00:00:00)-Water Temperature (C)]]*OO[[#This Row],[87]]</f>
        <v>8.0349575340937501E-7</v>
      </c>
      <c r="CL155" s="10">
        <f>3/24000000*OO[[#This Row],[146 (07JUL1985 03:00:00)-Water Temperature (C)]]*OO[[#This Row],[88]]</f>
        <v>7.7681366506349998E-7</v>
      </c>
      <c r="CM155" s="10">
        <f>3/24000000*OO[[#This Row],[147 (07JUL1985 06:00:00)-Water Temperature (C)]]*OO[[#This Row],[89]]</f>
        <v>7.4029390579950005E-7</v>
      </c>
      <c r="CN155" s="10">
        <f>3/24000000*OO[[#This Row],[148 (07JUL1985 09:00:00)-Water Temperature (C)]]*OO[[#This Row],[90]]</f>
        <v>7.1792688792000003E-7</v>
      </c>
      <c r="CO155" s="10">
        <f>3/24000000*OO[[#This Row],[149 (07JUL1985 12:00:00)-Water Temperature (C)]]*OO[[#This Row],[91]]</f>
        <v>6.9335400902074991E-7</v>
      </c>
      <c r="CP155" s="10">
        <f>3/24000000*OO[[#This Row],[150 (07JUL1985 15:00:00)-Water Temperature (C)]]*OO[[#This Row],[92]]</f>
        <v>6.7930704757700006E-7</v>
      </c>
      <c r="CQ155" s="10">
        <f>3/24000000*OO[[#This Row],[151 (07JUL1985 18:00:00)-Water Temperature (C)]]*OO[[#This Row],[93]]</f>
        <v>6.7078820664675009E-7</v>
      </c>
      <c r="CR155" s="10">
        <f>3/24000000*OO[[#This Row],[152 (07JUL1985 21:00:00)-Water Temperature (C)]]*OO[[#This Row],[94]]</f>
        <v>6.3740796153162499E-7</v>
      </c>
      <c r="CS155" s="10">
        <f>3/24000000*OO[[#This Row],[153 (08JUL1985 00:00:00)-Water Temperature (C)]]*OO[[#This Row],[95]]</f>
        <v>5.7613574339549994E-7</v>
      </c>
      <c r="CT155" s="10">
        <f>3/24000000*OO[[#This Row],[154 (08JUL1985 03:00:00)-Water Temperature (C)]]*OO[[#This Row],[96]]</f>
        <v>5.3770032066274997E-7</v>
      </c>
      <c r="CU155" s="10">
        <f>3/24000000*OO[[#This Row],[155 (08JUL1985 06:00:00)-Water Temperature (C)]]*OO[[#This Row],[97]]</f>
        <v>5.0433329369149996E-7</v>
      </c>
      <c r="CV155" s="10">
        <f>3/24000000*OO[[#This Row],[156 (08JUL1985 09:00:00)-Water Temperature (C)]]*OO[[#This Row],[98]]</f>
        <v>4.9076850753437501E-7</v>
      </c>
      <c r="CW155" s="10">
        <f>3/24000000*OO[[#This Row],[157 (08JUL1985 12:00:00)-Water Temperature (C)]]*OO[[#This Row],[99]]</f>
        <v>4.7003956170324994E-7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6.3873931233480413E-41</v>
      </c>
      <c r="H156" s="10">
        <f>3/24*OO[[#This Row],[64 (26JUN1985 21:00:00)-Water Temperature (C)]]*OO[[#This Row],[6]]/SUM(OO[6])</f>
        <v>1.2116917907314995E-30</v>
      </c>
      <c r="I156" s="10">
        <f>3/24*OO[[#This Row],[65 (27JUN1985 00:00:00)-Water Temperature (C)]]*OO[[#This Row],[7]]/SUM(OO[7])</f>
        <v>1.0001994487470437E-20</v>
      </c>
      <c r="J156" s="10">
        <f>3/24*OO[[#This Row],[66 (27JUN1985 03:00:00)-Water Temperature (C)]]*OO[[#This Row],[8]]/SUM(OO[8])</f>
        <v>1.2279712494220561E-11</v>
      </c>
      <c r="K156" s="10">
        <f>3/24*OO[[#This Row],[67 (27JUN1985 06:00:00)-Water Temperature (C)]]*OO[[#This Row],[9]]/SUM(OO[9])</f>
        <v>1.5165787577610372E-7</v>
      </c>
      <c r="L156" s="10">
        <f>3/24*OO[[#This Row],[68 (27JUN1985 09:00:00)-Water Temperature (C)]]*OO[[#This Row],[10]]/SUM(OO[10])</f>
        <v>4.1178433773005319E-5</v>
      </c>
      <c r="M156" s="10">
        <f>3/24*OO[[#This Row],[69 (27JUN1985 12:00:00)-Water Temperature (C)]]*OO[[#This Row],[11]]/SUM(OO[11])</f>
        <v>1.6153966053956369E-3</v>
      </c>
      <c r="N156" s="10">
        <f>3/24*OO[[#This Row],[70 (27JUN1985 15:00:00)-Water Temperature (C)]]*OO[[#This Row],[12]]/SUM(OO[12])</f>
        <v>1.6935804608305446E-2</v>
      </c>
      <c r="O156" s="10">
        <f>3/24*OO[[#This Row],[71 (27JUN1985 18:00:00)-Water Temperature (C)]]*OO[[#This Row],[13]]/SUM(OO[13])</f>
        <v>6.614977916565852E-2</v>
      </c>
      <c r="P156" s="10">
        <f>3/24*OO[[#This Row],[72 (27JUN1985 21:00:00)-Water Temperature (C)]]*OO[[#This Row],[14]]/SUM(OO[14])</f>
        <v>0.11632306211545872</v>
      </c>
      <c r="Q156" s="10">
        <f>3/24*OO[[#This Row],[73 (28JUN1985 00:00:00)-Water Temperature (C)]]*OO[[#This Row],[15]]/SUM(OO[15])</f>
        <v>0.11143484577544797</v>
      </c>
      <c r="R156" s="10">
        <f>3/24*OO[[#This Row],[74 (28JUN1985 03:00:00)-Water Temperature (C)]]*OO[[#This Row],[16]]/SUM(OO[16])</f>
        <v>6.6844123782511145E-2</v>
      </c>
      <c r="S156" s="10">
        <f>3/24*OO[[#This Row],[75 (28JUN1985 06:00:00)-Water Temperature (C)]]*OO[[#This Row],[17]]/SUM(OO[17])</f>
        <v>2.7246969112493018E-2</v>
      </c>
      <c r="T156" s="10">
        <f>3/24*OO[[#This Row],[76 (28JUN1985 09:00:00)-Water Temperature (C)]]*OO[[#This Row],[18]]/SUM(OO[18])</f>
        <v>8.6385844664110777E-3</v>
      </c>
      <c r="U156" s="10">
        <f>3/24*OO[[#This Row],[77 (28JUN1985 12:00:00)-Water Temperature (C)]]*OO[[#This Row],[19]]/SUM(OO[19])</f>
        <v>2.2637834727744542E-3</v>
      </c>
      <c r="V156" s="10">
        <f>3/24000000*OO[[#This Row],[78 (28JUN1985 15:00:00)-Water Temperature (C)]]*OO[[#This Row],[20]]</f>
        <v>5.3603648221750002E-4</v>
      </c>
      <c r="W156" s="10">
        <f>3/24000000*OO[[#This Row],[79 (28JUN1985 18:00:00)-Water Temperature (C)]]*OO[[#This Row],[21]]</f>
        <v>1.3560671748633749E-4</v>
      </c>
      <c r="X156" s="10">
        <f>3/24000000*OO[[#This Row],[80 (28JUN1985 21:00:00)-Water Temperature (C)]]*OO[[#This Row],[22]]</f>
        <v>4.8883145175749995E-5</v>
      </c>
      <c r="Y156" s="10">
        <f>3/24000000*OO[[#This Row],[81 (29JUN1985 00:00:00)-Water Temperature (C)]]*OO[[#This Row],[23]]</f>
        <v>3.4388886971249997E-5</v>
      </c>
      <c r="Z156" s="10">
        <f>3/24000000*OO[[#This Row],[82 (29JUN1985 03:00:00)-Water Temperature (C)]]*OO[[#This Row],[24]]</f>
        <v>3.5587105000799996E-5</v>
      </c>
      <c r="AA156" s="10">
        <f>3/24000000*OO[[#This Row],[83 (29JUN1985 06:00:00)-Water Temperature (C)]]*OO[[#This Row],[25]]</f>
        <v>3.8889772086374997E-5</v>
      </c>
      <c r="AB156" s="10">
        <f>3/24000000*OO[[#This Row],[84 (29JUN1985 09:00:00)-Water Temperature (C)]]*OO[[#This Row],[26]]</f>
        <v>4.180020092255E-5</v>
      </c>
      <c r="AC156" s="10">
        <f>3/24000000*OO[[#This Row],[85 (29JUN1985 12:00:00)-Water Temperature (C)]]*OO[[#This Row],[27]]</f>
        <v>4.3933855071749999E-5</v>
      </c>
      <c r="AD156" s="10">
        <f>3/24000000*OO[[#This Row],[86 (29JUN1985 15:00:00)-Water Temperature (C)]]*OO[[#This Row],[28]]</f>
        <v>4.6387234983374991E-5</v>
      </c>
      <c r="AE156" s="10">
        <f>3/24000000*OO[[#This Row],[88 (29JUN1985 21:00:00)-Water Temperature (C)]]*OO[[#This Row],[30]]</f>
        <v>4.4721649272606247E-5</v>
      </c>
      <c r="AF156" s="10">
        <f>3/24000000*OO[[#This Row],[88 (29JUN1985 21:00:00)-Water Temperature (C)]]*OO[[#This Row],[30]]</f>
        <v>4.4721649272606247E-5</v>
      </c>
      <c r="AG156" s="10">
        <f>3/24000000*OO[[#This Row],[89 (30JUN1985 00:00:00)-Water Temperature (C)]]*OO[[#This Row],[31]]</f>
        <v>3.8111871278126247E-5</v>
      </c>
      <c r="AH156" s="10">
        <f>3/24000000*OO[[#This Row],[90 (30JUN1985 03:00:00)-Water Temperature (C)]]*OO[[#This Row],[32]]</f>
        <v>3.1450631498742498E-5</v>
      </c>
      <c r="AI156" s="10">
        <f>3/24000000*OO[[#This Row],[91 (30JUN1985 06:00:00)-Water Temperature (C)]]*OO[[#This Row],[33]]</f>
        <v>2.4284012929460003E-5</v>
      </c>
      <c r="AJ156" s="10">
        <f>3/24000000*OO[[#This Row],[92 (30JUN1985 09:00:00)-Water Temperature (C)]]*OO[[#This Row],[34]]</f>
        <v>1.8114097159923746E-5</v>
      </c>
      <c r="AK156" s="10">
        <f>3/24000000*OO[[#This Row],[93 (30JUN1985 12:00:00)-Water Temperature (C)]]*OO[[#This Row],[35]]</f>
        <v>1.3760075455218749E-5</v>
      </c>
      <c r="AL156" s="10">
        <f>3/24000000*OO[[#This Row],[94 (30JUN1985 15:00:00)-Water Temperature (C)]]*OO[[#This Row],[36]]</f>
        <v>1.138359116362E-5</v>
      </c>
      <c r="AM156" s="10">
        <f>3/24000000*OO[[#This Row],[95 (30JUN1985 18:00:00)-Water Temperature (C)]]*OO[[#This Row],[37]]</f>
        <v>1.0018729981693749E-5</v>
      </c>
      <c r="AN156" s="10">
        <f>3/24000000*OO[[#This Row],[96 (30JUN1985 21:00:00)-Water Temperature (C)]]*OO[[#This Row],[38]]</f>
        <v>8.8578401992462502E-6</v>
      </c>
      <c r="AO156" s="10">
        <f>3/24000000*OO[[#This Row],[97 (01JUL1985 00:00:00)-Water Temperature (C)]]*OO[[#This Row],[39]]</f>
        <v>8.0277613002999998E-6</v>
      </c>
      <c r="AP156" s="10">
        <f>3/24000000*OO[[#This Row],[98 (01JUL1985 03:00:00)-Water Temperature (C)]]*OO[[#This Row],[40]]</f>
        <v>7.4709120829650004E-6</v>
      </c>
      <c r="AQ156" s="10">
        <f>3/24000000*OO[[#This Row],[99 (01JUL1985 06:00:00)-Water Temperature (C)]]*OO[[#This Row],[41]]</f>
        <v>6.9544417721999991E-6</v>
      </c>
      <c r="AR156" s="10">
        <f>3/24000000*OO[[#This Row],[100 (01JUL1985 09:00:00)-Water Temperature (C)]]*OO[[#This Row],[42]]</f>
        <v>6.6425307445912502E-6</v>
      </c>
      <c r="AS156" s="10">
        <f>3/24000000*OO[[#This Row],[101 (01JUL1985 12:00:00)-Water Temperature (C)]]*OO[[#This Row],[43]]</f>
        <v>6.3402729235562485E-6</v>
      </c>
      <c r="AT156" s="10">
        <f>3/24000000*OO[[#This Row],[102 (01JUL1985 15:00:00)-Water Temperature (C)]]*OO[[#This Row],[44]]</f>
        <v>5.9634495964450001E-6</v>
      </c>
      <c r="AU156" s="10">
        <f>3/24000000*OO[[#This Row],[103 (01JUL1985 18:00:00)-Water Temperature (C)]]*OO[[#This Row],[45]]</f>
        <v>5.4511691483249988E-6</v>
      </c>
      <c r="AV156" s="10">
        <f>3/24000000*OO[[#This Row],[104 (01JUL1985 21:00:00)-Water Temperature (C)]]*OO[[#This Row],[46]]</f>
        <v>4.9950966206124995E-6</v>
      </c>
      <c r="AW156" s="10">
        <f>3/24000000*OO[[#This Row],[105 (02JUL1985 00:00:00)-Water Temperature (C)]]*OO[[#This Row],[47]]</f>
        <v>4.5870522075732495E-6</v>
      </c>
      <c r="AX156" s="10">
        <f>3/24000000*OO[[#This Row],[106 (02JUL1985 03:00:00)-Water Temperature (C)]]*OO[[#This Row],[48]]</f>
        <v>4.245113717507249E-6</v>
      </c>
      <c r="AY156" s="10">
        <f>3/24000000*OO[[#This Row],[107 (02JUL1985 06:00:00)-Water Temperature (C)]]*OO[[#This Row],[49]]</f>
        <v>3.9347700056560003E-6</v>
      </c>
      <c r="AZ156" s="10">
        <f>3/24000000*OO[[#This Row],[108 (02JUL1985 09:00:00)-Water Temperature (C)]]*OO[[#This Row],[50]]</f>
        <v>3.8350015780499996E-6</v>
      </c>
      <c r="BA156" s="10">
        <f>3/24000000*OO[[#This Row],[109 (02JUL1985 12:00:00)-Water Temperature (C)]]*OO[[#This Row],[51]]</f>
        <v>3.8096282526599995E-6</v>
      </c>
      <c r="BB156" s="10">
        <f>3/24000000*OO[[#This Row],[110 (02JUL1985 15:00:00)-Water Temperature (C)]]*OO[[#This Row],[52]]</f>
        <v>3.8096070577162498E-6</v>
      </c>
      <c r="BC156" s="10">
        <f>3/24000000*OO[[#This Row],[111 (02JUL1985 18:00:00)-Water Temperature (C)]]*OO[[#This Row],[53]]</f>
        <v>3.7410712194272501E-6</v>
      </c>
      <c r="BD156" s="10">
        <f>3/24000000*OO[[#This Row],[112 (02JUL1985 21:00:00)-Water Temperature (C)]]*OO[[#This Row],[54]]</f>
        <v>3.4506052185558748E-6</v>
      </c>
      <c r="BE156" s="10">
        <f>3/24000000*OO[[#This Row],[113 (03JUL1985 00:00:00)-Water Temperature (C)]]*OO[[#This Row],[55]]</f>
        <v>3.1630321192040005E-6</v>
      </c>
      <c r="BF156" s="10">
        <f>3/24000000*OO[[#This Row],[114 (03JUL1985 03:00:00)-Water Temperature (C)]]*OO[[#This Row],[56]]</f>
        <v>2.9320647714916248E-6</v>
      </c>
      <c r="BG156" s="10">
        <f>3/24000000*OO[[#This Row],[115 (03JUL1985 06:00:00)-Water Temperature (C)]]*OO[[#This Row],[57]]</f>
        <v>2.7328689755676251E-6</v>
      </c>
      <c r="BH156" s="10">
        <f>3/24000000*OO[[#This Row],[116 (03JUL1985 09:00:00)-Water Temperature (C)]]*OO[[#This Row],[58]]</f>
        <v>2.6908049943270003E-6</v>
      </c>
      <c r="BI156" s="10">
        <f>3/24000000*OO[[#This Row],[117 (03JUL1985 12:00:00)-Water Temperature (C)]]*OO[[#This Row],[59]]</f>
        <v>2.8259615883093751E-6</v>
      </c>
      <c r="BJ156" s="10">
        <f>3/24000000*OO[[#This Row],[118 (03JUL1985 15:00:00)-Water Temperature (C)]]*OO[[#This Row],[60]]</f>
        <v>3.0169450789169997E-6</v>
      </c>
      <c r="BK156" s="10">
        <f>3/24000000*OO[[#This Row],[119 (03JUL1985 18:00:00)-Water Temperature (C)]]*OO[[#This Row],[61]]</f>
        <v>3.0719396625513751E-6</v>
      </c>
      <c r="BL156" s="10">
        <f>3/24000000*OO[[#This Row],[120 (03JUL1985 21:00:00)-Water Temperature (C)]]*OO[[#This Row],[62]]</f>
        <v>2.9843017566250002E-6</v>
      </c>
      <c r="BM156" s="10">
        <f>3/24000000*OO[[#This Row],[121 (04JUL1985 00:00:00)-Water Temperature (C)]]*OO[[#This Row],[63]]</f>
        <v>2.8612098758634999E-6</v>
      </c>
      <c r="BN156" s="10">
        <f>3/24000000*OO[[#This Row],[122 (04JUL1985 03:00:00)-Water Temperature (C)]]*OO[[#This Row],[64]]</f>
        <v>2.7321999386797497E-6</v>
      </c>
      <c r="BO156" s="10">
        <f>3/24000000*OO[[#This Row],[123 (04JUL1985 06:00:00)-Water Temperature (C)]]*OO[[#This Row],[65]]</f>
        <v>2.575514467829625E-6</v>
      </c>
      <c r="BP156" s="10">
        <f>3/24000000*OO[[#This Row],[124 (04JUL1985 09:00:00)-Water Temperature (C)]]*OO[[#This Row],[66]]</f>
        <v>2.4708547148399998E-6</v>
      </c>
      <c r="BQ156" s="10">
        <f>3/24000000*OO[[#This Row],[125 (04JUL1985 12:00:00)-Water Temperature (C)]]*OO[[#This Row],[67]]</f>
        <v>2.3195924712234999E-6</v>
      </c>
      <c r="BR156" s="10">
        <f>3/24000000*OO[[#This Row],[126 (04JUL1985 15:00:00)-Water Temperature (C)]]*OO[[#This Row],[68]]</f>
        <v>2.1039431876445001E-6</v>
      </c>
      <c r="BS156" s="10">
        <f>3/24000000*OO[[#This Row],[127 (04JUL1985 18:00:00)-Water Temperature (C)]]*OO[[#This Row],[69]]</f>
        <v>1.9434017020512501E-6</v>
      </c>
      <c r="BT156" s="10">
        <f>3/24000000*OO[[#This Row],[128 (04JUL1985 21:00:00)-Water Temperature (C)]]*OO[[#This Row],[70]]</f>
        <v>1.8504787366518747E-6</v>
      </c>
      <c r="BU156" s="10">
        <f>3/24000000*OO[[#This Row],[129 (05JUL1985 00:00:00)-Water Temperature (C)]]*OO[[#This Row],[71]]</f>
        <v>1.7639639450549999E-6</v>
      </c>
      <c r="BV156" s="10">
        <f>3/24000000*OO[[#This Row],[130 (05JUL1985 03:00:00)-Water Temperature (C)]]*OO[[#This Row],[72]]</f>
        <v>1.676454348379375E-6</v>
      </c>
      <c r="BW156" s="10">
        <f>3/24000000*OO[[#This Row],[131 (05JUL1985 06:00:00)-Water Temperature (C)]]*OO[[#This Row],[73]]</f>
        <v>1.572710919348E-6</v>
      </c>
      <c r="BX156" s="10">
        <f>3/24000000*OO[[#This Row],[132 (05JUL1985 09:00:00)-Water Temperature (C)]]*OO[[#This Row],[74]]</f>
        <v>1.5323693772324999E-6</v>
      </c>
      <c r="BY156" s="10">
        <f>3/24000000*OO[[#This Row],[133 (05JUL1985 12:00:00)-Water Temperature (C)]]*OO[[#This Row],[75]]</f>
        <v>1.6057484555852498E-6</v>
      </c>
      <c r="BZ156" s="10">
        <f>3/24000000*OO[[#This Row],[134 (05JUL1985 15:00:00)-Water Temperature (C)]]*OO[[#This Row],[76]]</f>
        <v>1.721948531300375E-6</v>
      </c>
      <c r="CA156" s="10">
        <f>3/24000000*OO[[#This Row],[135 (05JUL1985 18:00:00)-Water Temperature (C)]]*OO[[#This Row],[77]]</f>
        <v>1.7315545548010001E-6</v>
      </c>
      <c r="CB156" s="10">
        <f>3/24000000*OO[[#This Row],[136 (05JUL1985 21:00:00)-Water Temperature (C)]]*OO[[#This Row],[78]]</f>
        <v>1.6049741054737498E-6</v>
      </c>
      <c r="CC156" s="10">
        <f>3/24000000*OO[[#This Row],[137 (06JUL1985 00:00:00)-Water Temperature (C)]]*OO[[#This Row],[79]]</f>
        <v>1.4721599007718749E-6</v>
      </c>
      <c r="CD156" s="10">
        <f>3/24000000*OO[[#This Row],[138 (06JUL1985 03:00:00)-Water Temperature (C)]]*OO[[#This Row],[80]]</f>
        <v>1.3833482011999999E-6</v>
      </c>
      <c r="CE156" s="10">
        <f>3/24000000*OO[[#This Row],[139 (06JUL1985 06:00:00)-Water Temperature (C)]]*OO[[#This Row],[81]]</f>
        <v>1.2958755512159998E-6</v>
      </c>
      <c r="CF156" s="10">
        <f>3/24000000*OO[[#This Row],[140 (06JUL1985 09:00:00)-Water Temperature (C)]]*OO[[#This Row],[82]]</f>
        <v>1.2258850478762499E-6</v>
      </c>
      <c r="CG156" s="10">
        <f>3/24000000*OO[[#This Row],[141 (06JUL1985 12:00:00)-Water Temperature (C)]]*OO[[#This Row],[83]]</f>
        <v>1.1664591057268749E-6</v>
      </c>
      <c r="CH156" s="10">
        <f>3/24000000*OO[[#This Row],[142 (06JUL1985 15:00:00)-Water Temperature (C)]]*OO[[#This Row],[84]]</f>
        <v>1.0956812620099998E-6</v>
      </c>
      <c r="CI156" s="10">
        <f>3/24000000*OO[[#This Row],[143 (06JUL1985 18:00:00)-Water Temperature (C)]]*OO[[#This Row],[85]]</f>
        <v>1.06635346129725E-6</v>
      </c>
      <c r="CJ156" s="10">
        <f>3/24000000*OO[[#This Row],[144 (06JUL1985 21:00:00)-Water Temperature (C)]]*OO[[#This Row],[86]]</f>
        <v>1.0683277321342499E-6</v>
      </c>
      <c r="CK156" s="10">
        <f>3/24000000*OO[[#This Row],[145 (07JUL1985 00:00:00)-Water Temperature (C)]]*OO[[#This Row],[87]]</f>
        <v>1.0419350820679999E-6</v>
      </c>
      <c r="CL156" s="10">
        <f>3/24000000*OO[[#This Row],[146 (07JUL1985 03:00:00)-Water Temperature (C)]]*OO[[#This Row],[88]]</f>
        <v>1.0091014548684999E-6</v>
      </c>
      <c r="CM156" s="10">
        <f>3/24000000*OO[[#This Row],[147 (07JUL1985 06:00:00)-Water Temperature (C)]]*OO[[#This Row],[89]]</f>
        <v>9.6523235491199988E-7</v>
      </c>
      <c r="CN156" s="10">
        <f>3/24000000*OO[[#This Row],[148 (07JUL1985 09:00:00)-Water Temperature (C)]]*OO[[#This Row],[90]]</f>
        <v>9.3892009186750007E-7</v>
      </c>
      <c r="CO156" s="10">
        <f>3/24000000*OO[[#This Row],[149 (07JUL1985 12:00:00)-Water Temperature (C)]]*OO[[#This Row],[91]]</f>
        <v>9.1108404499874987E-7</v>
      </c>
      <c r="CP156" s="10">
        <f>3/24000000*OO[[#This Row],[150 (07JUL1985 15:00:00)-Water Temperature (C)]]*OO[[#This Row],[92]]</f>
        <v>8.9512657757100012E-7</v>
      </c>
      <c r="CQ156" s="10">
        <f>3/24000000*OO[[#This Row],[151 (07JUL1985 18:00:00)-Water Temperature (C)]]*OO[[#This Row],[93]]</f>
        <v>8.8475936592000003E-7</v>
      </c>
      <c r="CR156" s="10">
        <f>3/24000000*OO[[#This Row],[152 (07JUL1985 21:00:00)-Water Temperature (C)]]*OO[[#This Row],[94]]</f>
        <v>8.3549953655849996E-7</v>
      </c>
      <c r="CS156" s="10">
        <f>3/24000000*OO[[#This Row],[153 (08JUL1985 00:00:00)-Water Temperature (C)]]*OO[[#This Row],[95]]</f>
        <v>7.5227865423912497E-7</v>
      </c>
      <c r="CT156" s="10">
        <f>3/24000000*OO[[#This Row],[154 (08JUL1985 03:00:00)-Water Temperature (C)]]*OO[[#This Row],[96]]</f>
        <v>6.999920000839999E-7</v>
      </c>
      <c r="CU156" s="10">
        <f>3/24000000*OO[[#This Row],[155 (08JUL1985 06:00:00)-Water Temperature (C)]]*OO[[#This Row],[97]]</f>
        <v>6.5845733154000006E-7</v>
      </c>
      <c r="CV156" s="10">
        <f>3/24000000*OO[[#This Row],[156 (08JUL1985 09:00:00)-Water Temperature (C)]]*OO[[#This Row],[98]]</f>
        <v>6.4293405811874989E-7</v>
      </c>
      <c r="CW156" s="10">
        <f>3/24000000*OO[[#This Row],[157 (08JUL1985 12:00:00)-Water Temperature (C)]]*OO[[#This Row],[99]]</f>
        <v>6.15775000545625E-7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1.0933310116459213E-41</v>
      </c>
      <c r="H157" s="10">
        <f>3/24*OO[[#This Row],[64 (26JUN1985 21:00:00)-Water Temperature (C)]]*OO[[#This Row],[6]]/SUM(OO[6])</f>
        <v>2.1772323403237706E-31</v>
      </c>
      <c r="I157" s="10">
        <f>3/24*OO[[#This Row],[65 (27JUN1985 00:00:00)-Water Temperature (C)]]*OO[[#This Row],[7]]/SUM(OO[7])</f>
        <v>1.8495209847653499E-21</v>
      </c>
      <c r="J157" s="10">
        <f>3/24*OO[[#This Row],[66 (27JUN1985 03:00:00)-Water Temperature (C)]]*OO[[#This Row],[8]]/SUM(OO[8])</f>
        <v>3.4257739535263684E-12</v>
      </c>
      <c r="K157" s="10">
        <f>3/24*OO[[#This Row],[67 (27JUN1985 06:00:00)-Water Temperature (C)]]*OO[[#This Row],[9]]/SUM(OO[9])</f>
        <v>7.5068140899639661E-8</v>
      </c>
      <c r="L157" s="10">
        <f>3/24*OO[[#This Row],[68 (27JUN1985 09:00:00)-Water Temperature (C)]]*OO[[#This Row],[10]]/SUM(OO[10])</f>
        <v>2.4840784890114619E-5</v>
      </c>
      <c r="M157" s="10">
        <f>3/24*OO[[#This Row],[69 (27JUN1985 12:00:00)-Water Temperature (C)]]*OO[[#This Row],[11]]/SUM(OO[11])</f>
        <v>1.1101294002134009E-3</v>
      </c>
      <c r="N157" s="10">
        <f>3/24*OO[[#This Row],[70 (27JUN1985 15:00:00)-Water Temperature (C)]]*OO[[#This Row],[12]]/SUM(OO[12])</f>
        <v>1.2799062939855763E-2</v>
      </c>
      <c r="O157" s="10">
        <f>3/24*OO[[#This Row],[71 (27JUN1985 18:00:00)-Water Temperature (C)]]*OO[[#This Row],[13]]/SUM(OO[13])</f>
        <v>5.3659697869650969E-2</v>
      </c>
      <c r="P157" s="10">
        <f>3/24*OO[[#This Row],[72 (27JUN1985 21:00:00)-Water Temperature (C)]]*OO[[#This Row],[14]]/SUM(OO[14])</f>
        <v>9.9805922980333958E-2</v>
      </c>
      <c r="Q157" s="10">
        <f>3/24*OO[[#This Row],[73 (28JUN1985 00:00:00)-Water Temperature (C)]]*OO[[#This Row],[15]]/SUM(OO[15])</f>
        <v>0.10021504437796237</v>
      </c>
      <c r="R157" s="10">
        <f>3/24*OO[[#This Row],[74 (28JUN1985 03:00:00)-Water Temperature (C)]]*OO[[#This Row],[16]]/SUM(OO[16])</f>
        <v>6.2614046031584075E-2</v>
      </c>
      <c r="S157" s="10">
        <f>3/24*OO[[#This Row],[75 (28JUN1985 06:00:00)-Water Temperature (C)]]*OO[[#This Row],[17]]/SUM(OO[17])</f>
        <v>2.6408393196489594E-2</v>
      </c>
      <c r="T157" s="10">
        <f>3/24*OO[[#This Row],[76 (28JUN1985 09:00:00)-Water Temperature (C)]]*OO[[#This Row],[18]]/SUM(OO[18])</f>
        <v>8.594215640807288E-3</v>
      </c>
      <c r="U157" s="10">
        <f>3/24*OO[[#This Row],[77 (28JUN1985 12:00:00)-Water Temperature (C)]]*OO[[#This Row],[19]]/SUM(OO[19])</f>
        <v>2.2894278418784763E-3</v>
      </c>
      <c r="V157" s="10">
        <f>3/24000000*OO[[#This Row],[78 (28JUN1985 15:00:00)-Water Temperature (C)]]*OO[[#This Row],[20]]</f>
        <v>5.4578765204250001E-4</v>
      </c>
      <c r="W157" s="10">
        <f>3/24000000*OO[[#This Row],[79 (28JUN1985 18:00:00)-Water Temperature (C)]]*OO[[#This Row],[21]]</f>
        <v>1.3565513196299998E-4</v>
      </c>
      <c r="X157" s="10">
        <f>3/24000000*OO[[#This Row],[80 (28JUN1985 21:00:00)-Water Temperature (C)]]*OO[[#This Row],[22]]</f>
        <v>4.6386581286037492E-5</v>
      </c>
      <c r="Y157" s="10">
        <f>3/24000000*OO[[#This Row],[81 (29JUN1985 00:00:00)-Water Temperature (C)]]*OO[[#This Row],[23]]</f>
        <v>3.0750565469287499E-5</v>
      </c>
      <c r="Z157" s="10">
        <f>3/24000000*OO[[#This Row],[82 (29JUN1985 03:00:00)-Water Temperature (C)]]*OO[[#This Row],[24]]</f>
        <v>3.1301206296934997E-5</v>
      </c>
      <c r="AA157" s="10">
        <f>3/24000000*OO[[#This Row],[83 (29JUN1985 06:00:00)-Water Temperature (C)]]*OO[[#This Row],[25]]</f>
        <v>3.4397736374374999E-5</v>
      </c>
      <c r="AB157" s="10">
        <f>3/24000000*OO[[#This Row],[84 (29JUN1985 09:00:00)-Water Temperature (C)]]*OO[[#This Row],[26]]</f>
        <v>3.7328484681899994E-5</v>
      </c>
      <c r="AC157" s="10">
        <f>3/24000000*OO[[#This Row],[85 (29JUN1985 12:00:00)-Water Temperature (C)]]*OO[[#This Row],[27]]</f>
        <v>3.9597257900575001E-5</v>
      </c>
      <c r="AD157" s="10">
        <f>3/24000000*OO[[#This Row],[86 (29JUN1985 15:00:00)-Water Temperature (C)]]*OO[[#This Row],[28]]</f>
        <v>4.2056984948912495E-5</v>
      </c>
      <c r="AE157" s="10">
        <f>3/24000000*OO[[#This Row],[88 (29JUN1985 21:00:00)-Water Temperature (C)]]*OO[[#This Row],[30]]</f>
        <v>4.0589264552347491E-5</v>
      </c>
      <c r="AF157" s="10">
        <f>3/24000000*OO[[#This Row],[88 (29JUN1985 21:00:00)-Water Temperature (C)]]*OO[[#This Row],[30]]</f>
        <v>4.0589264552347491E-5</v>
      </c>
      <c r="AG157" s="10">
        <f>3/24000000*OO[[#This Row],[89 (30JUN1985 00:00:00)-Water Temperature (C)]]*OO[[#This Row],[31]]</f>
        <v>3.4663002129928751E-5</v>
      </c>
      <c r="AH157" s="10">
        <f>3/24000000*OO[[#This Row],[90 (30JUN1985 03:00:00)-Water Temperature (C)]]*OO[[#This Row],[32]]</f>
        <v>2.8744881043109997E-5</v>
      </c>
      <c r="AI157" s="10">
        <f>3/24000000*OO[[#This Row],[91 (30JUN1985 06:00:00)-Water Temperature (C)]]*OO[[#This Row],[33]]</f>
        <v>2.2372625625349997E-5</v>
      </c>
      <c r="AJ157" s="10">
        <f>3/24000000*OO[[#This Row],[92 (30JUN1985 09:00:00)-Water Temperature (C)]]*OO[[#This Row],[34]]</f>
        <v>1.6773913795499999E-5</v>
      </c>
      <c r="AK157" s="10">
        <f>3/24000000*OO[[#This Row],[93 (30JUN1985 12:00:00)-Water Temperature (C)]]*OO[[#This Row],[35]]</f>
        <v>1.277506389807625E-5</v>
      </c>
      <c r="AL157" s="10">
        <f>3/24000000*OO[[#This Row],[94 (30JUN1985 15:00:00)-Water Temperature (C)]]*OO[[#This Row],[36]]</f>
        <v>1.0531948576904999E-5</v>
      </c>
      <c r="AM157" s="10">
        <f>3/24000000*OO[[#This Row],[95 (30JUN1985 18:00:00)-Water Temperature (C)]]*OO[[#This Row],[37]]</f>
        <v>9.1887308702699996E-6</v>
      </c>
      <c r="AN157" s="10">
        <f>3/24000000*OO[[#This Row],[96 (30JUN1985 21:00:00)-Water Temperature (C)]]*OO[[#This Row],[38]]</f>
        <v>8.0343905085875008E-6</v>
      </c>
      <c r="AO157" s="10">
        <f>3/24000000*OO[[#This Row],[97 (01JUL1985 00:00:00)-Water Temperature (C)]]*OO[[#This Row],[39]]</f>
        <v>7.2450092827499999E-6</v>
      </c>
      <c r="AP157" s="10">
        <f>3/24000000*OO[[#This Row],[98 (01JUL1985 03:00:00)-Water Temperature (C)]]*OO[[#This Row],[40]]</f>
        <v>6.7363032878212509E-6</v>
      </c>
      <c r="AQ157" s="10">
        <f>3/24000000*OO[[#This Row],[99 (01JUL1985 06:00:00)-Water Temperature (C)]]*OO[[#This Row],[41]]</f>
        <v>6.2807147990400001E-6</v>
      </c>
      <c r="AR157" s="10">
        <f>3/24000000*OO[[#This Row],[100 (01JUL1985 09:00:00)-Water Temperature (C)]]*OO[[#This Row],[42]]</f>
        <v>6.0101522579162495E-6</v>
      </c>
      <c r="AS157" s="10">
        <f>3/24000000*OO[[#This Row],[101 (01JUL1985 12:00:00)-Water Temperature (C)]]*OO[[#This Row],[43]]</f>
        <v>5.7537786730724991E-6</v>
      </c>
      <c r="AT157" s="10">
        <f>3/24000000*OO[[#This Row],[102 (01JUL1985 15:00:00)-Water Temperature (C)]]*OO[[#This Row],[44]]</f>
        <v>5.4203736262200004E-6</v>
      </c>
      <c r="AU157" s="10">
        <f>3/24000000*OO[[#This Row],[103 (01JUL1985 18:00:00)-Water Temperature (C)]]*OO[[#This Row],[45]]</f>
        <v>4.9471896354604992E-6</v>
      </c>
      <c r="AV157" s="10">
        <f>3/24000000*OO[[#This Row],[104 (01JUL1985 21:00:00)-Water Temperature (C)]]*OO[[#This Row],[46]]</f>
        <v>4.5157605520849998E-6</v>
      </c>
      <c r="AW157" s="10">
        <f>3/24000000*OO[[#This Row],[105 (02JUL1985 00:00:00)-Water Temperature (C)]]*OO[[#This Row],[47]]</f>
        <v>4.1390675561249996E-6</v>
      </c>
      <c r="AX157" s="10">
        <f>3/24000000*OO[[#This Row],[106 (02JUL1985 03:00:00)-Water Temperature (C)]]*OO[[#This Row],[48]]</f>
        <v>3.8295589061249996E-6</v>
      </c>
      <c r="AY157" s="10">
        <f>3/24000000*OO[[#This Row],[107 (02JUL1985 06:00:00)-Water Temperature (C)]]*OO[[#This Row],[49]]</f>
        <v>3.5549321688809992E-6</v>
      </c>
      <c r="AZ157" s="10">
        <f>3/24000000*OO[[#This Row],[108 (02JUL1985 09:00:00)-Water Temperature (C)]]*OO[[#This Row],[50]]</f>
        <v>3.4716377356167506E-6</v>
      </c>
      <c r="BA157" s="10">
        <f>3/24000000*OO[[#This Row],[109 (02JUL1985 12:00:00)-Water Temperature (C)]]*OO[[#This Row],[51]]</f>
        <v>3.4518418306515005E-6</v>
      </c>
      <c r="BB157" s="10">
        <f>3/24000000*OO[[#This Row],[110 (02JUL1985 15:00:00)-Water Temperature (C)]]*OO[[#This Row],[52]]</f>
        <v>3.4551783235830003E-6</v>
      </c>
      <c r="BC157" s="10">
        <f>3/24000000*OO[[#This Row],[111 (02JUL1985 18:00:00)-Water Temperature (C)]]*OO[[#This Row],[53]]</f>
        <v>3.3892490853911253E-6</v>
      </c>
      <c r="BD157" s="10">
        <f>3/24000000*OO[[#This Row],[112 (02JUL1985 21:00:00)-Water Temperature (C)]]*OO[[#This Row],[54]]</f>
        <v>3.1217364323516251E-6</v>
      </c>
      <c r="BE157" s="10">
        <f>3/24000000*OO[[#This Row],[113 (03JUL1985 00:00:00)-Water Temperature (C)]]*OO[[#This Row],[55]]</f>
        <v>2.8552225691339996E-6</v>
      </c>
      <c r="BF157" s="10">
        <f>3/24000000*OO[[#This Row],[114 (03JUL1985 03:00:00)-Water Temperature (C)]]*OO[[#This Row],[56]]</f>
        <v>2.6452134320075006E-6</v>
      </c>
      <c r="BG157" s="10">
        <f>3/24000000*OO[[#This Row],[115 (03JUL1985 06:00:00)-Water Temperature (C)]]*OO[[#This Row],[57]]</f>
        <v>2.469672317023E-6</v>
      </c>
      <c r="BH157" s="10">
        <f>3/24000000*OO[[#This Row],[116 (03JUL1985 09:00:00)-Water Temperature (C)]]*OO[[#This Row],[58]]</f>
        <v>2.4383388039502497E-6</v>
      </c>
      <c r="BI157" s="10">
        <f>3/24000000*OO[[#This Row],[117 (03JUL1985 12:00:00)-Water Temperature (C)]]*OO[[#This Row],[59]]</f>
        <v>2.5655996597107502E-6</v>
      </c>
      <c r="BJ157" s="10">
        <f>3/24000000*OO[[#This Row],[118 (03JUL1985 15:00:00)-Water Temperature (C)]]*OO[[#This Row],[60]]</f>
        <v>2.7360625569585E-6</v>
      </c>
      <c r="BK157" s="10">
        <f>3/24000000*OO[[#This Row],[119 (03JUL1985 18:00:00)-Water Temperature (C)]]*OO[[#This Row],[61]]</f>
        <v>2.775108456495375E-6</v>
      </c>
      <c r="BL157" s="10">
        <f>3/24000000*OO[[#This Row],[120 (03JUL1985 21:00:00)-Water Temperature (C)]]*OO[[#This Row],[62]]</f>
        <v>2.6862112676693751E-6</v>
      </c>
      <c r="BM157" s="10">
        <f>3/24000000*OO[[#This Row],[121 (04JUL1985 00:00:00)-Water Temperature (C)]]*OO[[#This Row],[63]]</f>
        <v>2.572633019215875E-6</v>
      </c>
      <c r="BN157" s="10">
        <f>3/24000000*OO[[#This Row],[122 (04JUL1985 03:00:00)-Water Temperature (C)]]*OO[[#This Row],[64]]</f>
        <v>2.4585234359374997E-6</v>
      </c>
      <c r="BO157" s="10">
        <f>3/24000000*OO[[#This Row],[123 (04JUL1985 06:00:00)-Water Temperature (C)]]*OO[[#This Row],[65]]</f>
        <v>2.3229388536445002E-6</v>
      </c>
      <c r="BP157" s="10">
        <f>3/24000000*OO[[#This Row],[124 (04JUL1985 09:00:00)-Water Temperature (C)]]*OO[[#This Row],[66]]</f>
        <v>2.2360660177095001E-6</v>
      </c>
      <c r="BQ157" s="10">
        <f>3/24000000*OO[[#This Row],[125 (04JUL1985 12:00:00)-Water Temperature (C)]]*OO[[#This Row],[67]]</f>
        <v>2.1028771157055E-6</v>
      </c>
      <c r="BR157" s="10">
        <f>3/24000000*OO[[#This Row],[126 (04JUL1985 15:00:00)-Water Temperature (C)]]*OO[[#This Row],[68]]</f>
        <v>1.90754849105025E-6</v>
      </c>
      <c r="BS157" s="10">
        <f>3/24000000*OO[[#This Row],[127 (04JUL1985 18:00:00)-Water Temperature (C)]]*OO[[#This Row],[69]]</f>
        <v>1.7541821700727502E-6</v>
      </c>
      <c r="BT157" s="10">
        <f>3/24000000*OO[[#This Row],[128 (04JUL1985 21:00:00)-Water Temperature (C)]]*OO[[#This Row],[70]]</f>
        <v>1.6665464287537502E-6</v>
      </c>
      <c r="BU157" s="10">
        <f>3/24000000*OO[[#This Row],[129 (05JUL1985 00:00:00)-Water Temperature (C)]]*OO[[#This Row],[71]]</f>
        <v>1.587937567413875E-6</v>
      </c>
      <c r="BV157" s="10">
        <f>3/24000000*OO[[#This Row],[130 (05JUL1985 03:00:00)-Water Temperature (C)]]*OO[[#This Row],[72]]</f>
        <v>1.5098199078464998E-6</v>
      </c>
      <c r="BW157" s="10">
        <f>3/24000000*OO[[#This Row],[131 (05JUL1985 06:00:00)-Water Temperature (C)]]*OO[[#This Row],[73]]</f>
        <v>1.4190798616801251E-6</v>
      </c>
      <c r="BX157" s="10">
        <f>3/24000000*OO[[#This Row],[132 (05JUL1985 09:00:00)-Water Temperature (C)]]*OO[[#This Row],[74]]</f>
        <v>1.38621405428875E-6</v>
      </c>
      <c r="BY157" s="10">
        <f>3/24000000*OO[[#This Row],[133 (05JUL1985 12:00:00)-Water Temperature (C)]]*OO[[#This Row],[75]]</f>
        <v>1.4561644323911252E-6</v>
      </c>
      <c r="BZ157" s="10">
        <f>3/24000000*OO[[#This Row],[134 (05JUL1985 15:00:00)-Water Temperature (C)]]*OO[[#This Row],[76]]</f>
        <v>1.5633595441961249E-6</v>
      </c>
      <c r="CA157" s="10">
        <f>3/24000000*OO[[#This Row],[135 (05JUL1985 18:00:00)-Water Temperature (C)]]*OO[[#This Row],[77]]</f>
        <v>1.569580631779125E-6</v>
      </c>
      <c r="CB157" s="10">
        <f>3/24000000*OO[[#This Row],[136 (05JUL1985 21:00:00)-Water Temperature (C)]]*OO[[#This Row],[78]]</f>
        <v>1.4503741510950001E-6</v>
      </c>
      <c r="CC157" s="10">
        <f>3/24000000*OO[[#This Row],[137 (06JUL1985 00:00:00)-Water Temperature (C)]]*OO[[#This Row],[79]]</f>
        <v>1.3270644163406248E-6</v>
      </c>
      <c r="CD157" s="10">
        <f>3/24000000*OO[[#This Row],[138 (06JUL1985 03:00:00)-Water Temperature (C)]]*OO[[#This Row],[80]]</f>
        <v>1.2458855824219999E-6</v>
      </c>
      <c r="CE157" s="10">
        <f>3/24000000*OO[[#This Row],[139 (06JUL1985 06:00:00)-Water Temperature (C)]]*OO[[#This Row],[81]]</f>
        <v>1.1687734497818752E-6</v>
      </c>
      <c r="CF157" s="10">
        <f>3/24000000*OO[[#This Row],[140 (06JUL1985 09:00:00)-Water Temperature (C)]]*OO[[#This Row],[82]]</f>
        <v>1.1089786422768749E-6</v>
      </c>
      <c r="CG157" s="10">
        <f>3/24000000*OO[[#This Row],[141 (06JUL1985 12:00:00)-Water Temperature (C)]]*OO[[#This Row],[83]]</f>
        <v>1.0587046918791248E-6</v>
      </c>
      <c r="CH157" s="10">
        <f>3/24000000*OO[[#This Row],[142 (06JUL1985 15:00:00)-Water Temperature (C)]]*OO[[#This Row],[84]]</f>
        <v>9.9264554094750001E-7</v>
      </c>
      <c r="CI157" s="10">
        <f>3/24000000*OO[[#This Row],[143 (06JUL1985 18:00:00)-Water Temperature (C)]]*OO[[#This Row],[85]]</f>
        <v>9.6114766854075019E-7</v>
      </c>
      <c r="CJ157" s="10">
        <f>3/24000000*OO[[#This Row],[144 (06JUL1985 21:00:00)-Water Temperature (C)]]*OO[[#This Row],[86]]</f>
        <v>9.5837622521899979E-7</v>
      </c>
      <c r="CK157" s="10">
        <f>3/24000000*OO[[#This Row],[145 (07JUL1985 00:00:00)-Water Temperature (C)]]*OO[[#This Row],[87]]</f>
        <v>9.3528753637637492E-7</v>
      </c>
      <c r="CL157" s="10">
        <f>3/24000000*OO[[#This Row],[146 (07JUL1985 03:00:00)-Water Temperature (C)]]*OO[[#This Row],[88]]</f>
        <v>9.0685980779400005E-7</v>
      </c>
      <c r="CM157" s="10">
        <f>3/24000000*OO[[#This Row],[147 (07JUL1985 06:00:00)-Water Temperature (C)]]*OO[[#This Row],[89]]</f>
        <v>8.6969152612624992E-7</v>
      </c>
      <c r="CN157" s="10">
        <f>3/24000000*OO[[#This Row],[148 (07JUL1985 09:00:00)-Water Temperature (C)]]*OO[[#This Row],[90]]</f>
        <v>8.48094931535E-7</v>
      </c>
      <c r="CO157" s="10">
        <f>3/24000000*OO[[#This Row],[149 (07JUL1985 12:00:00)-Water Temperature (C)]]*OO[[#This Row],[91]]</f>
        <v>8.2528532888375002E-7</v>
      </c>
      <c r="CP157" s="10">
        <f>3/24000000*OO[[#This Row],[150 (07JUL1985 15:00:00)-Water Temperature (C)]]*OO[[#This Row],[92]]</f>
        <v>8.1253607044199993E-7</v>
      </c>
      <c r="CQ157" s="10">
        <f>3/24000000*OO[[#This Row],[151 (07JUL1985 18:00:00)-Water Temperature (C)]]*OO[[#This Row],[93]]</f>
        <v>8.0389146501449993E-7</v>
      </c>
      <c r="CR157" s="10">
        <f>3/24000000*OO[[#This Row],[152 (07JUL1985 21:00:00)-Water Temperature (C)]]*OO[[#This Row],[94]]</f>
        <v>7.5653315326574988E-7</v>
      </c>
      <c r="CS157" s="10">
        <f>3/24000000*OO[[#This Row],[153 (08JUL1985 00:00:00)-Water Temperature (C)]]*OO[[#This Row],[95]]</f>
        <v>6.7912222598E-7</v>
      </c>
      <c r="CT157" s="10">
        <f>3/24000000*OO[[#This Row],[154 (08JUL1985 03:00:00)-Water Temperature (C)]]*OO[[#This Row],[96]]</f>
        <v>6.3026893369562505E-7</v>
      </c>
      <c r="CU157" s="10">
        <f>3/24000000*OO[[#This Row],[155 (08JUL1985 06:00:00)-Water Temperature (C)]]*OO[[#This Row],[97]]</f>
        <v>5.9394627857250003E-7</v>
      </c>
      <c r="CV157" s="10">
        <f>3/24000000*OO[[#This Row],[156 (08JUL1985 09:00:00)-Water Temperature (C)]]*OO[[#This Row],[98]]</f>
        <v>5.8105535317500005E-7</v>
      </c>
      <c r="CW157" s="10">
        <f>3/24000000*OO[[#This Row],[157 (08JUL1985 12:00:00)-Water Temperature (C)]]*OO[[#This Row],[99]]</f>
        <v>5.5694872306125006E-7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1.1665005627227008E-42</v>
      </c>
      <c r="H158" s="10">
        <f>3/24*OO[[#This Row],[64 (26JUN1985 21:00:00)-Water Temperature (C)]]*OO[[#This Row],[6]]/SUM(OO[6])</f>
        <v>2.7359863076440942E-32</v>
      </c>
      <c r="I158" s="10">
        <f>3/24*OO[[#This Row],[65 (27JUN1985 00:00:00)-Water Temperature (C)]]*OO[[#This Row],[7]]/SUM(OO[7])</f>
        <v>2.5442390534427421E-22</v>
      </c>
      <c r="J158" s="10">
        <f>3/24*OO[[#This Row],[66 (27JUN1985 03:00:00)-Water Temperature (C)]]*OO[[#This Row],[8]]/SUM(OO[8])</f>
        <v>8.0977048342878875E-13</v>
      </c>
      <c r="K158" s="10">
        <f>3/24*OO[[#This Row],[67 (27JUN1985 06:00:00)-Water Temperature (C)]]*OO[[#This Row],[9]]/SUM(OO[9])</f>
        <v>3.4459925467990433E-8</v>
      </c>
      <c r="L158" s="10">
        <f>3/24*OO[[#This Row],[68 (27JUN1985 09:00:00)-Water Temperature (C)]]*OO[[#This Row],[10]]/SUM(OO[10])</f>
        <v>1.3962819441992773E-5</v>
      </c>
      <c r="M158" s="10">
        <f>3/24*OO[[#This Row],[69 (27JUN1985 12:00:00)-Water Temperature (C)]]*OO[[#This Row],[11]]/SUM(OO[11])</f>
        <v>7.1553968402095669E-4</v>
      </c>
      <c r="N158" s="10">
        <f>3/24*OO[[#This Row],[70 (27JUN1985 15:00:00)-Water Temperature (C)]]*OO[[#This Row],[12]]/SUM(OO[12])</f>
        <v>9.1509988552355703E-3</v>
      </c>
      <c r="O158" s="10">
        <f>3/24*OO[[#This Row],[71 (27JUN1985 18:00:00)-Water Temperature (C)]]*OO[[#This Row],[13]]/SUM(OO[13])</f>
        <v>4.1548983026934938E-2</v>
      </c>
      <c r="P158" s="10">
        <f>3/24*OO[[#This Row],[72 (27JUN1985 21:00:00)-Water Temperature (C)]]*OO[[#This Row],[14]]/SUM(OO[14])</f>
        <v>8.2497509968725E-2</v>
      </c>
      <c r="Q158" s="10">
        <f>3/24*OO[[#This Row],[73 (28JUN1985 00:00:00)-Water Temperature (C)]]*OO[[#This Row],[15]]/SUM(OO[15])</f>
        <v>8.755848360505393E-2</v>
      </c>
      <c r="R158" s="10">
        <f>3/24*OO[[#This Row],[74 (28JUN1985 03:00:00)-Water Temperature (C)]]*OO[[#This Row],[16]]/SUM(OO[16])</f>
        <v>5.7449945072718479E-2</v>
      </c>
      <c r="S158" s="10">
        <f>3/24*OO[[#This Row],[75 (28JUN1985 06:00:00)-Water Temperature (C)]]*OO[[#This Row],[17]]/SUM(OO[17])</f>
        <v>2.5272699426724887E-2</v>
      </c>
      <c r="T158" s="10">
        <f>3/24*OO[[#This Row],[76 (28JUN1985 09:00:00)-Water Temperature (C)]]*OO[[#This Row],[18]]/SUM(OO[18])</f>
        <v>8.4995746674987049E-3</v>
      </c>
      <c r="U158" s="10">
        <f>3/24*OO[[#This Row],[77 (28JUN1985 12:00:00)-Water Temperature (C)]]*OO[[#This Row],[19]]/SUM(OO[19])</f>
        <v>2.3184557883798836E-3</v>
      </c>
      <c r="V158" s="10">
        <f>3/24000000*OO[[#This Row],[78 (28JUN1985 15:00:00)-Water Temperature (C)]]*OO[[#This Row],[20]]</f>
        <v>5.5819835849249999E-4</v>
      </c>
      <c r="W158" s="10">
        <f>3/24000000*OO[[#This Row],[79 (28JUN1985 18:00:00)-Water Temperature (C)]]*OO[[#This Row],[21]]</f>
        <v>1.3682528279024999E-4</v>
      </c>
      <c r="X158" s="10">
        <f>3/24000000*OO[[#This Row],[80 (28JUN1985 21:00:00)-Water Temperature (C)]]*OO[[#This Row],[22]]</f>
        <v>4.4197473636599996E-5</v>
      </c>
      <c r="Y158" s="10">
        <f>3/24000000*OO[[#This Row],[81 (29JUN1985 00:00:00)-Water Temperature (C)]]*OO[[#This Row],[23]]</f>
        <v>2.7198580799087497E-5</v>
      </c>
      <c r="Z158" s="10">
        <f>3/24000000*OO[[#This Row],[82 (29JUN1985 03:00:00)-Water Temperature (C)]]*OO[[#This Row],[24]]</f>
        <v>2.7027976010117504E-5</v>
      </c>
      <c r="AA158" s="10">
        <f>3/24000000*OO[[#This Row],[83 (29JUN1985 06:00:00)-Water Temperature (C)]]*OO[[#This Row],[25]]</f>
        <v>2.985501502158E-5</v>
      </c>
      <c r="AB158" s="10">
        <f>3/24000000*OO[[#This Row],[84 (29JUN1985 09:00:00)-Water Temperature (C)]]*OO[[#This Row],[26]]</f>
        <v>3.2792035720623745E-5</v>
      </c>
      <c r="AC158" s="10">
        <f>3/24000000*OO[[#This Row],[85 (29JUN1985 12:00:00)-Water Temperature (C)]]*OO[[#This Row],[27]]</f>
        <v>3.5115037733437501E-5</v>
      </c>
      <c r="AD158" s="10">
        <f>3/24000000*OO[[#This Row],[86 (29JUN1985 15:00:00)-Water Temperature (C)]]*OO[[#This Row],[28]]</f>
        <v>3.7527732524873748E-5</v>
      </c>
      <c r="AE158" s="10">
        <f>3/24000000*OO[[#This Row],[88 (29JUN1985 21:00:00)-Water Temperature (C)]]*OO[[#This Row],[30]]</f>
        <v>3.6317575788442497E-5</v>
      </c>
      <c r="AF158" s="10">
        <f>3/24000000*OO[[#This Row],[88 (29JUN1985 21:00:00)-Water Temperature (C)]]*OO[[#This Row],[30]]</f>
        <v>3.6317575788442497E-5</v>
      </c>
      <c r="AG158" s="10">
        <f>3/24000000*OO[[#This Row],[89 (30JUN1985 00:00:00)-Water Temperature (C)]]*OO[[#This Row],[31]]</f>
        <v>3.1064082626569994E-5</v>
      </c>
      <c r="AH158" s="10">
        <f>3/24000000*OO[[#This Row],[90 (30JUN1985 03:00:00)-Water Temperature (C)]]*OO[[#This Row],[32]]</f>
        <v>2.5891750722134993E-5</v>
      </c>
      <c r="AI158" s="10">
        <f>3/24000000*OO[[#This Row],[91 (30JUN1985 06:00:00)-Water Temperature (C)]]*OO[[#This Row],[33]]</f>
        <v>2.0338417898120003E-5</v>
      </c>
      <c r="AJ158" s="10">
        <f>3/24000000*OO[[#This Row],[92 (30JUN1985 09:00:00)-Water Temperature (C)]]*OO[[#This Row],[34]]</f>
        <v>1.53446516453125E-5</v>
      </c>
      <c r="AK158" s="10">
        <f>3/24000000*OO[[#This Row],[93 (30JUN1985 12:00:00)-Water Temperature (C)]]*OO[[#This Row],[35]]</f>
        <v>1.1712291896522499E-5</v>
      </c>
      <c r="AL158" s="10">
        <f>3/24000000*OO[[#This Row],[94 (30JUN1985 15:00:00)-Water Temperature (C)]]*OO[[#This Row],[36]]</f>
        <v>9.6194021461312492E-6</v>
      </c>
      <c r="AM158" s="10">
        <f>3/24000000*OO[[#This Row],[95 (30JUN1985 18:00:00)-Water Temperature (C)]]*OO[[#This Row],[37]]</f>
        <v>8.3169940890049994E-6</v>
      </c>
      <c r="AN158" s="10">
        <f>3/24000000*OO[[#This Row],[96 (30JUN1985 21:00:00)-Water Temperature (C)]]*OO[[#This Row],[38]]</f>
        <v>7.1861244528974999E-6</v>
      </c>
      <c r="AO158" s="10">
        <f>3/24000000*OO[[#This Row],[97 (01JUL1985 00:00:00)-Water Temperature (C)]]*OO[[#This Row],[39]]</f>
        <v>6.4364439397349986E-6</v>
      </c>
      <c r="AP158" s="10">
        <f>3/24000000*OO[[#This Row],[98 (01JUL1985 03:00:00)-Water Temperature (C)]]*OO[[#This Row],[40]]</f>
        <v>5.9732300093675002E-6</v>
      </c>
      <c r="AQ158" s="10">
        <f>3/24000000*OO[[#This Row],[99 (01JUL1985 06:00:00)-Water Temperature (C)]]*OO[[#This Row],[41]]</f>
        <v>5.5787343212524996E-6</v>
      </c>
      <c r="AR158" s="10">
        <f>3/24000000*OO[[#This Row],[100 (01JUL1985 09:00:00)-Water Temperature (C)]]*OO[[#This Row],[42]]</f>
        <v>5.3472147711674996E-6</v>
      </c>
      <c r="AS158" s="10">
        <f>3/24000000*OO[[#This Row],[101 (01JUL1985 12:00:00)-Water Temperature (C)]]*OO[[#This Row],[43]]</f>
        <v>5.1342967429414995E-6</v>
      </c>
      <c r="AT158" s="10">
        <f>3/24000000*OO[[#This Row],[102 (01JUL1985 15:00:00)-Water Temperature (C)]]*OO[[#This Row],[44]]</f>
        <v>4.8486427677187492E-6</v>
      </c>
      <c r="AU158" s="10">
        <f>3/24000000*OO[[#This Row],[103 (01JUL1985 18:00:00)-Water Temperature (C)]]*OO[[#This Row],[45]]</f>
        <v>4.4205441289499994E-6</v>
      </c>
      <c r="AV158" s="10">
        <f>3/24000000*OO[[#This Row],[104 (01JUL1985 21:00:00)-Water Temperature (C)]]*OO[[#This Row],[46]]</f>
        <v>4.0193888668867495E-6</v>
      </c>
      <c r="AW158" s="10">
        <f>3/24000000*OO[[#This Row],[105 (02JUL1985 00:00:00)-Water Temperature (C)]]*OO[[#This Row],[47]]</f>
        <v>3.6744777272775002E-6</v>
      </c>
      <c r="AX158" s="10">
        <f>3/24000000*OO[[#This Row],[106 (02JUL1985 03:00:00)-Water Temperature (C)]]*OO[[#This Row],[48]]</f>
        <v>3.3979094880862494E-6</v>
      </c>
      <c r="AY158" s="10">
        <f>3/24000000*OO[[#This Row],[107 (02JUL1985 06:00:00)-Water Temperature (C)]]*OO[[#This Row],[49]]</f>
        <v>3.1579237041242499E-6</v>
      </c>
      <c r="AZ158" s="10">
        <f>3/24000000*OO[[#This Row],[108 (02JUL1985 09:00:00)-Water Temperature (C)]]*OO[[#This Row],[50]]</f>
        <v>3.0894753540237491E-6</v>
      </c>
      <c r="BA158" s="10">
        <f>3/24000000*OO[[#This Row],[109 (02JUL1985 12:00:00)-Water Temperature (C)]]*OO[[#This Row],[51]]</f>
        <v>3.0755096075137503E-6</v>
      </c>
      <c r="BB158" s="10">
        <f>3/24000000*OO[[#This Row],[110 (02JUL1985 15:00:00)-Water Temperature (C)]]*OO[[#This Row],[52]]</f>
        <v>3.0812118993190005E-6</v>
      </c>
      <c r="BC158" s="10">
        <f>3/24000000*OO[[#This Row],[111 (02JUL1985 18:00:00)-Water Temperature (C)]]*OO[[#This Row],[53]]</f>
        <v>3.020529952922E-6</v>
      </c>
      <c r="BD158" s="10">
        <f>3/24000000*OO[[#This Row],[112 (02JUL1985 21:00:00)-Water Temperature (C)]]*OO[[#This Row],[54]]</f>
        <v>2.780112908017125E-6</v>
      </c>
      <c r="BE158" s="10">
        <f>3/24000000*OO[[#This Row],[113 (03JUL1985 00:00:00)-Water Temperature (C)]]*OO[[#This Row],[55]]</f>
        <v>2.5361957709558751E-6</v>
      </c>
      <c r="BF158" s="10">
        <f>3/24000000*OO[[#This Row],[114 (03JUL1985 03:00:00)-Water Temperature (C)]]*OO[[#This Row],[56]]</f>
        <v>2.3470981384369997E-6</v>
      </c>
      <c r="BG158" s="10">
        <f>3/24000000*OO[[#This Row],[115 (03JUL1985 06:00:00)-Water Temperature (C)]]*OO[[#This Row],[57]]</f>
        <v>2.1942537266910001E-6</v>
      </c>
      <c r="BH158" s="10">
        <f>3/24000000*OO[[#This Row],[116 (03JUL1985 09:00:00)-Water Temperature (C)]]*OO[[#This Row],[58]]</f>
        <v>2.171750134656375E-6</v>
      </c>
      <c r="BI158" s="10">
        <f>3/24000000*OO[[#This Row],[117 (03JUL1985 12:00:00)-Water Temperature (C)]]*OO[[#This Row],[59]]</f>
        <v>2.2887278803724998E-6</v>
      </c>
      <c r="BJ158" s="10">
        <f>3/24000000*OO[[#This Row],[118 (03JUL1985 15:00:00)-Water Temperature (C)]]*OO[[#This Row],[60]]</f>
        <v>2.4392535204341248E-6</v>
      </c>
      <c r="BK158" s="10">
        <f>3/24000000*OO[[#This Row],[119 (03JUL1985 18:00:00)-Water Temperature (C)]]*OO[[#This Row],[61]]</f>
        <v>2.465740092020625E-6</v>
      </c>
      <c r="BL158" s="10">
        <f>3/24000000*OO[[#This Row],[120 (03JUL1985 21:00:00)-Water Temperature (C)]]*OO[[#This Row],[62]]</f>
        <v>2.3779187696840002E-6</v>
      </c>
      <c r="BM158" s="10">
        <f>3/24000000*OO[[#This Row],[121 (04JUL1985 00:00:00)-Water Temperature (C)]]*OO[[#This Row],[63]]</f>
        <v>2.2736221829190002E-6</v>
      </c>
      <c r="BN158" s="10">
        <f>3/24000000*OO[[#This Row],[122 (04JUL1985 03:00:00)-Water Temperature (C)]]*OO[[#This Row],[64]]</f>
        <v>2.1745107620815002E-6</v>
      </c>
      <c r="BO158" s="10">
        <f>3/24000000*OO[[#This Row],[123 (04JUL1985 06:00:00)-Water Temperature (C)]]*OO[[#This Row],[65]]</f>
        <v>2.0594721647564997E-6</v>
      </c>
      <c r="BP158" s="10">
        <f>3/24000000*OO[[#This Row],[124 (04JUL1985 09:00:00)-Water Temperature (C)]]*OO[[#This Row],[66]]</f>
        <v>1.9892436642014998E-6</v>
      </c>
      <c r="BQ158" s="10">
        <f>3/24000000*OO[[#This Row],[125 (04JUL1985 12:00:00)-Water Temperature (C)]]*OO[[#This Row],[67]]</f>
        <v>1.8765267958079998E-6</v>
      </c>
      <c r="BR158" s="10">
        <f>3/24000000*OO[[#This Row],[126 (04JUL1985 15:00:00)-Water Temperature (C)]]*OO[[#This Row],[68]]</f>
        <v>1.703112914566375E-6</v>
      </c>
      <c r="BS158" s="10">
        <f>3/24000000*OO[[#This Row],[127 (04JUL1985 18:00:00)-Water Temperature (C)]]*OO[[#This Row],[69]]</f>
        <v>1.5577102859883751E-6</v>
      </c>
      <c r="BT158" s="10">
        <f>3/24000000*OO[[#This Row],[128 (04JUL1985 21:00:00)-Water Temperature (C)]]*OO[[#This Row],[70]]</f>
        <v>1.4758631618774999E-6</v>
      </c>
      <c r="BU158" s="10">
        <f>3/24000000*OO[[#This Row],[129 (05JUL1985 00:00:00)-Water Temperature (C)]]*OO[[#This Row],[71]]</f>
        <v>1.4054289342784998E-6</v>
      </c>
      <c r="BV158" s="10">
        <f>3/24000000*OO[[#This Row],[130 (05JUL1985 03:00:00)-Water Temperature (C)]]*OO[[#This Row],[72]]</f>
        <v>1.336808785533E-6</v>
      </c>
      <c r="BW158" s="10">
        <f>3/24000000*OO[[#This Row],[131 (05JUL1985 06:00:00)-Water Temperature (C)]]*OO[[#This Row],[73]]</f>
        <v>1.2587106882594999E-6</v>
      </c>
      <c r="BX158" s="10">
        <f>3/24000000*OO[[#This Row],[132 (05JUL1985 09:00:00)-Water Temperature (C)]]*OO[[#This Row],[74]]</f>
        <v>1.2324767553529998E-6</v>
      </c>
      <c r="BY158" s="10">
        <f>3/24000000*OO[[#This Row],[133 (05JUL1985 12:00:00)-Water Temperature (C)]]*OO[[#This Row],[75]]</f>
        <v>1.2972626085974999E-6</v>
      </c>
      <c r="BZ158" s="10">
        <f>3/24000000*OO[[#This Row],[134 (05JUL1985 15:00:00)-Water Temperature (C)]]*OO[[#This Row],[76]]</f>
        <v>1.3948590879550001E-6</v>
      </c>
      <c r="CA158" s="10">
        <f>3/24000000*OO[[#This Row],[135 (05JUL1985 18:00:00)-Water Temperature (C)]]*OO[[#This Row],[77]]</f>
        <v>1.3997236225432501E-6</v>
      </c>
      <c r="CB158" s="10">
        <f>3/24000000*OO[[#This Row],[136 (05JUL1985 21:00:00)-Water Temperature (C)]]*OO[[#This Row],[78]]</f>
        <v>1.2904042974479999E-6</v>
      </c>
      <c r="CC158" s="10">
        <f>3/24000000*OO[[#This Row],[137 (06JUL1985 00:00:00)-Water Temperature (C)]]*OO[[#This Row],[79]]</f>
        <v>1.176958905935625E-6</v>
      </c>
      <c r="CD158" s="10">
        <f>3/24000000*OO[[#This Row],[138 (06JUL1985 03:00:00)-Water Temperature (C)]]*OO[[#This Row],[80]]</f>
        <v>1.1033606277831248E-6</v>
      </c>
      <c r="CE158" s="10">
        <f>3/24000000*OO[[#This Row],[139 (06JUL1985 06:00:00)-Water Temperature (C)]]*OO[[#This Row],[81]]</f>
        <v>1.0363954428836249E-6</v>
      </c>
      <c r="CF158" s="10">
        <f>3/24000000*OO[[#This Row],[140 (06JUL1985 09:00:00)-Water Temperature (C)]]*OO[[#This Row],[82]]</f>
        <v>9.8630941586799992E-7</v>
      </c>
      <c r="CG158" s="10">
        <f>3/24000000*OO[[#This Row],[141 (06JUL1985 12:00:00)-Water Temperature (C)]]*OO[[#This Row],[83]]</f>
        <v>9.4513196544862505E-7</v>
      </c>
      <c r="CH158" s="10">
        <f>3/24000000*OO[[#This Row],[142 (06JUL1985 15:00:00)-Water Temperature (C)]]*OO[[#This Row],[84]]</f>
        <v>8.8563438812099988E-7</v>
      </c>
      <c r="CI158" s="10">
        <f>3/24000000*OO[[#This Row],[143 (06JUL1985 18:00:00)-Water Temperature (C)]]*OO[[#This Row],[85]]</f>
        <v>8.5220367514624994E-7</v>
      </c>
      <c r="CJ158" s="10">
        <f>3/24000000*OO[[#This Row],[144 (06JUL1985 21:00:00)-Water Temperature (C)]]*OO[[#This Row],[86]]</f>
        <v>8.45022279918E-7</v>
      </c>
      <c r="CK158" s="10">
        <f>3/24000000*OO[[#This Row],[145 (07JUL1985 00:00:00)-Water Temperature (C)]]*OO[[#This Row],[87]]</f>
        <v>8.2496878518074994E-7</v>
      </c>
      <c r="CL158" s="10">
        <f>3/24000000*OO[[#This Row],[146 (07JUL1985 03:00:00)-Water Temperature (C)]]*OO[[#This Row],[88]]</f>
        <v>8.0080177982974989E-7</v>
      </c>
      <c r="CM158" s="10">
        <f>3/24000000*OO[[#This Row],[147 (07JUL1985 06:00:00)-Water Temperature (C)]]*OO[[#This Row],[89]]</f>
        <v>7.7003117562599985E-7</v>
      </c>
      <c r="CN158" s="10">
        <f>3/24000000*OO[[#This Row],[148 (07JUL1985 09:00:00)-Water Temperature (C)]]*OO[[#This Row],[90]]</f>
        <v>7.5318944589374987E-7</v>
      </c>
      <c r="CO158" s="10">
        <f>3/24000000*OO[[#This Row],[149 (07JUL1985 12:00:00)-Water Temperature (C)]]*OO[[#This Row],[91]]</f>
        <v>7.3475096258174989E-7</v>
      </c>
      <c r="CP158" s="10">
        <f>3/24000000*OO[[#This Row],[150 (07JUL1985 15:00:00)-Water Temperature (C)]]*OO[[#This Row],[92]]</f>
        <v>7.2515557388949995E-7</v>
      </c>
      <c r="CQ158" s="10">
        <f>3/24000000*OO[[#This Row],[151 (07JUL1985 18:00:00)-Water Temperature (C)]]*OO[[#This Row],[93]]</f>
        <v>7.1842693241600006E-7</v>
      </c>
      <c r="CR158" s="10">
        <f>3/24000000*OO[[#This Row],[152 (07JUL1985 21:00:00)-Water Temperature (C)]]*OO[[#This Row],[94]]</f>
        <v>6.7471650619999996E-7</v>
      </c>
      <c r="CS158" s="10">
        <f>3/24000000*OO[[#This Row],[153 (08JUL1985 00:00:00)-Water Temperature (C)]]*OO[[#This Row],[95]]</f>
        <v>6.0350627337749994E-7</v>
      </c>
      <c r="CT158" s="10">
        <f>3/24000000*OO[[#This Row],[154 (08JUL1985 03:00:00)-Water Temperature (C)]]*OO[[#This Row],[96]]</f>
        <v>5.58111322476E-7</v>
      </c>
      <c r="CU158" s="10">
        <f>3/24000000*OO[[#This Row],[155 (08JUL1985 06:00:00)-Water Temperature (C)]]*OO[[#This Row],[97]]</f>
        <v>5.2665398464899995E-7</v>
      </c>
      <c r="CV158" s="10">
        <f>3/24000000*OO[[#This Row],[156 (08JUL1985 09:00:00)-Water Temperature (C)]]*OO[[#This Row],[98]]</f>
        <v>5.1601346955762493E-7</v>
      </c>
      <c r="CW158" s="10">
        <f>3/24000000*OO[[#This Row],[157 (08JUL1985 12:00:00)-Water Temperature (C)]]*OO[[#This Row],[99]]</f>
        <v>4.9555261093274993E-7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2.2004044179975782E-43</v>
      </c>
      <c r="H159" s="10">
        <f>3/24*OO[[#This Row],[64 (26JUN1985 21:00:00)-Water Temperature (C)]]*OO[[#This Row],[6]]/SUM(OO[6])</f>
        <v>5.5855736079349252E-33</v>
      </c>
      <c r="I159" s="10">
        <f>3/24*OO[[#This Row],[65 (27JUN1985 00:00:00)-Water Temperature (C)]]*OO[[#This Row],[7]]/SUM(OO[7])</f>
        <v>5.494175564151788E-23</v>
      </c>
      <c r="J159" s="10">
        <f>3/24*OO[[#This Row],[66 (27JUN1985 03:00:00)-Water Temperature (C)]]*OO[[#This Row],[8]]/SUM(OO[8])</f>
        <v>2.1797582492195314E-13</v>
      </c>
      <c r="K159" s="10">
        <f>3/24*OO[[#This Row],[67 (27JUN1985 06:00:00)-Water Temperature (C)]]*OO[[#This Row],[9]]/SUM(OO[9])</f>
        <v>1.979203124312151E-8</v>
      </c>
      <c r="L159" s="10">
        <f>3/24*OO[[#This Row],[68 (27JUN1985 09:00:00)-Water Temperature (C)]]*OO[[#This Row],[10]]/SUM(OO[10])</f>
        <v>9.6776454250326322E-6</v>
      </c>
      <c r="M159" s="10">
        <f>3/24*OO[[#This Row],[69 (27JUN1985 12:00:00)-Water Temperature (C)]]*OO[[#This Row],[11]]/SUM(OO[11])</f>
        <v>5.6173442297883483E-4</v>
      </c>
      <c r="N159" s="10">
        <f>3/24*OO[[#This Row],[70 (27JUN1985 15:00:00)-Water Temperature (C)]]*OO[[#This Row],[12]]/SUM(OO[12])</f>
        <v>7.8897165250801562E-3</v>
      </c>
      <c r="O159" s="10">
        <f>3/24*OO[[#This Row],[71 (27JUN1985 18:00:00)-Water Temperature (C)]]*OO[[#This Row],[13]]/SUM(OO[13])</f>
        <v>3.8506000340316177E-2</v>
      </c>
      <c r="P159" s="10">
        <f>3/24*OO[[#This Row],[72 (27JUN1985 21:00:00)-Water Temperature (C)]]*OO[[#This Row],[14]]/SUM(OO[14])</f>
        <v>8.1075352188146169E-2</v>
      </c>
      <c r="Q159" s="10">
        <f>3/24*OO[[#This Row],[73 (28JUN1985 00:00:00)-Water Temperature (C)]]*OO[[#This Row],[15]]/SUM(OO[15])</f>
        <v>9.0386138800604379E-2</v>
      </c>
      <c r="R159" s="10">
        <f>3/24*OO[[#This Row],[74 (28JUN1985 03:00:00)-Water Temperature (C)]]*OO[[#This Row],[16]]/SUM(OO[16])</f>
        <v>6.1926870131183802E-2</v>
      </c>
      <c r="S159" s="10">
        <f>3/24*OO[[#This Row],[75 (28JUN1985 06:00:00)-Water Temperature (C)]]*OO[[#This Row],[17]]/SUM(OO[17])</f>
        <v>2.8280466846727505E-2</v>
      </c>
      <c r="T159" s="10">
        <f>3/24*OO[[#This Row],[76 (28JUN1985 09:00:00)-Water Temperature (C)]]*OO[[#This Row],[18]]/SUM(OO[18])</f>
        <v>9.7924489089285128E-3</v>
      </c>
      <c r="U159" s="10">
        <f>3/24*OO[[#This Row],[77 (28JUN1985 12:00:00)-Water Temperature (C)]]*OO[[#This Row],[19]]/SUM(OO[19])</f>
        <v>2.7264259708611625E-3</v>
      </c>
      <c r="V159" s="10">
        <f>3/24000000*OO[[#This Row],[78 (28JUN1985 15:00:00)-Water Temperature (C)]]*OO[[#This Row],[20]]</f>
        <v>6.6214021139200001E-4</v>
      </c>
      <c r="W159" s="10">
        <f>3/24000000*OO[[#This Row],[79 (28JUN1985 18:00:00)-Water Temperature (C)]]*OO[[#This Row],[21]]</f>
        <v>1.604160507975E-4</v>
      </c>
      <c r="X159" s="10">
        <f>3/24000000*OO[[#This Row],[80 (28JUN1985 21:00:00)-Water Temperature (C)]]*OO[[#This Row],[22]]</f>
        <v>4.9354512720712501E-5</v>
      </c>
      <c r="Y159" s="10">
        <f>3/24000000*OO[[#This Row],[81 (29JUN1985 00:00:00)-Water Temperature (C)]]*OO[[#This Row],[23]]</f>
        <v>2.8257846681624999E-5</v>
      </c>
      <c r="Z159" s="10">
        <f>3/24000000*OO[[#This Row],[82 (29JUN1985 03:00:00)-Water Temperature (C)]]*OO[[#This Row],[24]]</f>
        <v>2.7263482839547502E-5</v>
      </c>
      <c r="AA159" s="10">
        <f>3/24000000*OO[[#This Row],[83 (29JUN1985 06:00:00)-Water Temperature (C)]]*OO[[#This Row],[25]]</f>
        <v>3.01151001443025E-5</v>
      </c>
      <c r="AB159" s="10">
        <f>3/24000000*OO[[#This Row],[84 (29JUN1985 09:00:00)-Water Temperature (C)]]*OO[[#This Row],[26]]</f>
        <v>3.33415909272E-5</v>
      </c>
      <c r="AC159" s="10">
        <f>3/24000000*OO[[#This Row],[85 (29JUN1985 12:00:00)-Water Temperature (C)]]*OO[[#This Row],[27]]</f>
        <v>3.5978383437931248E-5</v>
      </c>
      <c r="AD159" s="10">
        <f>3/24000000*OO[[#This Row],[86 (29JUN1985 15:00:00)-Water Temperature (C)]]*OO[[#This Row],[28]]</f>
        <v>3.8655988808303753E-5</v>
      </c>
      <c r="AE159" s="10">
        <f>3/24000000*OO[[#This Row],[88 (29JUN1985 21:00:00)-Water Temperature (C)]]*OO[[#This Row],[30]]</f>
        <v>3.7467018072866255E-5</v>
      </c>
      <c r="AF159" s="10">
        <f>3/24000000*OO[[#This Row],[88 (29JUN1985 21:00:00)-Water Temperature (C)]]*OO[[#This Row],[30]]</f>
        <v>3.7467018072866255E-5</v>
      </c>
      <c r="AG159" s="10">
        <f>3/24000000*OO[[#This Row],[89 (30JUN1985 00:00:00)-Water Temperature (C)]]*OO[[#This Row],[31]]</f>
        <v>3.2075136700791251E-5</v>
      </c>
      <c r="AH159" s="10">
        <f>3/24000000*OO[[#This Row],[90 (30JUN1985 03:00:00)-Water Temperature (C)]]*OO[[#This Row],[32]]</f>
        <v>2.6835249078787496E-5</v>
      </c>
      <c r="AI159" s="10">
        <f>3/24000000*OO[[#This Row],[91 (30JUN1985 06:00:00)-Water Temperature (C)]]*OO[[#This Row],[33]]</f>
        <v>2.1250105265317501E-5</v>
      </c>
      <c r="AJ159" s="10">
        <f>3/24000000*OO[[#This Row],[92 (30JUN1985 09:00:00)-Water Temperature (C)]]*OO[[#This Row],[34]]</f>
        <v>1.6129714204597502E-5</v>
      </c>
      <c r="AK159" s="10">
        <f>3/24000000*OO[[#This Row],[93 (30JUN1985 12:00:00)-Water Temperature (C)]]*OO[[#This Row],[35]]</f>
        <v>1.2342156271649998E-5</v>
      </c>
      <c r="AL159" s="10">
        <f>3/24000000*OO[[#This Row],[94 (30JUN1985 15:00:00)-Water Temperature (C)]]*OO[[#This Row],[36]]</f>
        <v>1.0108830318839997E-5</v>
      </c>
      <c r="AM159" s="10">
        <f>3/24000000*OO[[#This Row],[95 (30JUN1985 18:00:00)-Water Temperature (C)]]*OO[[#This Row],[37]]</f>
        <v>8.6705801994512495E-6</v>
      </c>
      <c r="AN159" s="10">
        <f>3/24000000*OO[[#This Row],[96 (30JUN1985 21:00:00)-Water Temperature (C)]]*OO[[#This Row],[38]]</f>
        <v>7.4115654405724997E-6</v>
      </c>
      <c r="AO159" s="10">
        <f>3/24000000*OO[[#This Row],[97 (01JUL1985 00:00:00)-Water Temperature (C)]]*OO[[#This Row],[39]]</f>
        <v>6.5936316695012498E-6</v>
      </c>
      <c r="AP159" s="10">
        <f>3/24000000*OO[[#This Row],[98 (01JUL1985 03:00:00)-Water Temperature (C)]]*OO[[#This Row],[40]]</f>
        <v>6.1057585658812501E-6</v>
      </c>
      <c r="AQ159" s="10">
        <f>3/24000000*OO[[#This Row],[99 (01JUL1985 06:00:00)-Water Temperature (C)]]*OO[[#This Row],[41]]</f>
        <v>5.7106113438349993E-6</v>
      </c>
      <c r="AR159" s="10">
        <f>3/24000000*OO[[#This Row],[100 (01JUL1985 09:00:00)-Water Temperature (C)]]*OO[[#This Row],[42]]</f>
        <v>5.4824067099299997E-6</v>
      </c>
      <c r="AS159" s="10">
        <f>3/24000000*OO[[#This Row],[101 (01JUL1985 12:00:00)-Water Temperature (C)]]*OO[[#This Row],[43]]</f>
        <v>5.2777631498653752E-6</v>
      </c>
      <c r="AT159" s="10">
        <f>3/24000000*OO[[#This Row],[102 (01JUL1985 15:00:00)-Water Temperature (C)]]*OO[[#This Row],[44]]</f>
        <v>4.9958780033199996E-6</v>
      </c>
      <c r="AU159" s="10">
        <f>3/24000000*OO[[#This Row],[103 (01JUL1985 18:00:00)-Water Temperature (C)]]*OO[[#This Row],[45]]</f>
        <v>4.5513213455638747E-6</v>
      </c>
      <c r="AV159" s="10">
        <f>3/24000000*OO[[#This Row],[104 (01JUL1985 21:00:00)-Water Temperature (C)]]*OO[[#This Row],[46]]</f>
        <v>4.124475073848875E-6</v>
      </c>
      <c r="AW159" s="10">
        <f>3/24000000*OO[[#This Row],[105 (02JUL1985 00:00:00)-Water Temperature (C)]]*OO[[#This Row],[47]]</f>
        <v>3.7604174436631255E-6</v>
      </c>
      <c r="AX159" s="10">
        <f>3/24000000*OO[[#This Row],[106 (02JUL1985 03:00:00)-Water Temperature (C)]]*OO[[#This Row],[48]]</f>
        <v>3.4753029941565E-6</v>
      </c>
      <c r="AY159" s="10">
        <f>3/24000000*OO[[#This Row],[107 (02JUL1985 06:00:00)-Water Temperature (C)]]*OO[[#This Row],[49]]</f>
        <v>3.2330909618654997E-6</v>
      </c>
      <c r="AZ159" s="10">
        <f>3/24000000*OO[[#This Row],[108 (02JUL1985 09:00:00)-Water Temperature (C)]]*OO[[#This Row],[50]]</f>
        <v>3.1688426647721254E-6</v>
      </c>
      <c r="BA159" s="10">
        <f>3/24000000*OO[[#This Row],[109 (02JUL1985 12:00:00)-Water Temperature (C)]]*OO[[#This Row],[51]]</f>
        <v>3.1582094863487501E-6</v>
      </c>
      <c r="BB159" s="10">
        <f>3/24000000*OO[[#This Row],[110 (02JUL1985 15:00:00)-Water Temperature (C)]]*OO[[#This Row],[52]]</f>
        <v>3.1673269130249996E-6</v>
      </c>
      <c r="BC159" s="10">
        <f>3/24000000*OO[[#This Row],[111 (02JUL1985 18:00:00)-Water Temperature (C)]]*OO[[#This Row],[53]]</f>
        <v>3.1025015560057502E-6</v>
      </c>
      <c r="BD159" s="10">
        <f>3/24000000*OO[[#This Row],[112 (02JUL1985 21:00:00)-Water Temperature (C)]]*OO[[#This Row],[54]]</f>
        <v>2.8534615803967501E-6</v>
      </c>
      <c r="BE159" s="10">
        <f>3/24000000*OO[[#This Row],[113 (03JUL1985 00:00:00)-Water Temperature (C)]]*OO[[#This Row],[55]]</f>
        <v>2.5971386747474998E-6</v>
      </c>
      <c r="BF159" s="10">
        <f>3/24000000*OO[[#This Row],[114 (03JUL1985 03:00:00)-Water Temperature (C)]]*OO[[#This Row],[56]]</f>
        <v>2.4005227492149998E-6</v>
      </c>
      <c r="BG159" s="10">
        <f>3/24000000*OO[[#This Row],[115 (03JUL1985 06:00:00)-Water Temperature (C)]]*OO[[#This Row],[57]]</f>
        <v>2.2467714733065001E-6</v>
      </c>
      <c r="BH159" s="10">
        <f>3/24000000*OO[[#This Row],[116 (03JUL1985 09:00:00)-Water Temperature (C)]]*OO[[#This Row],[58]]</f>
        <v>2.2287023916693748E-6</v>
      </c>
      <c r="BI159" s="10">
        <f>3/24000000*OO[[#This Row],[117 (03JUL1985 12:00:00)-Water Temperature (C)]]*OO[[#This Row],[59]]</f>
        <v>2.3529217314339999E-6</v>
      </c>
      <c r="BJ159" s="10">
        <f>3/24000000*OO[[#This Row],[118 (03JUL1985 15:00:00)-Water Temperature (C)]]*OO[[#This Row],[60]]</f>
        <v>2.5069899299444998E-6</v>
      </c>
      <c r="BK159" s="10">
        <f>3/24000000*OO[[#This Row],[119 (03JUL1985 18:00:00)-Water Temperature (C)]]*OO[[#This Row],[61]]</f>
        <v>2.5265339398556251E-6</v>
      </c>
      <c r="BL159" s="10">
        <f>3/24000000*OO[[#This Row],[120 (03JUL1985 21:00:00)-Water Temperature (C)]]*OO[[#This Row],[62]]</f>
        <v>2.4280393234184998E-6</v>
      </c>
      <c r="BM159" s="10">
        <f>3/24000000*OO[[#This Row],[121 (04JUL1985 00:00:00)-Water Temperature (C)]]*OO[[#This Row],[63]]</f>
        <v>2.3173493771772498E-6</v>
      </c>
      <c r="BN159" s="10">
        <f>3/24000000*OO[[#This Row],[122 (04JUL1985 03:00:00)-Water Temperature (C)]]*OO[[#This Row],[64]]</f>
        <v>2.2174291260000001E-6</v>
      </c>
      <c r="BO159" s="10">
        <f>3/24000000*OO[[#This Row],[123 (04JUL1985 06:00:00)-Water Temperature (C)]]*OO[[#This Row],[65]]</f>
        <v>2.1044243578889999E-6</v>
      </c>
      <c r="BP159" s="10">
        <f>3/24000000*OO[[#This Row],[124 (04JUL1985 09:00:00)-Water Temperature (C)]]*OO[[#This Row],[66]]</f>
        <v>2.039051603419125E-6</v>
      </c>
      <c r="BQ159" s="10">
        <f>3/24000000*OO[[#This Row],[125 (04JUL1985 12:00:00)-Water Temperature (C)]]*OO[[#This Row],[67]]</f>
        <v>1.9288516546397496E-6</v>
      </c>
      <c r="BR159" s="10">
        <f>3/24000000*OO[[#This Row],[126 (04JUL1985 15:00:00)-Water Temperature (C)]]*OO[[#This Row],[68]]</f>
        <v>1.7517283734122499E-6</v>
      </c>
      <c r="BS159" s="10">
        <f>3/24000000*OO[[#This Row],[127 (04JUL1985 18:00:00)-Water Temperature (C)]]*OO[[#This Row],[69]]</f>
        <v>1.5951479895072498E-6</v>
      </c>
      <c r="BT159" s="10">
        <f>3/24000000*OO[[#This Row],[128 (04JUL1985 21:00:00)-Water Temperature (C)]]*OO[[#This Row],[70]]</f>
        <v>1.5073206442593749E-6</v>
      </c>
      <c r="BU159" s="10">
        <f>3/24000000*OO[[#This Row],[129 (05JUL1985 00:00:00)-Water Temperature (C)]]*OO[[#This Row],[71]]</f>
        <v>1.4342729888199997E-6</v>
      </c>
      <c r="BV159" s="10">
        <f>3/24000000*OO[[#This Row],[130 (05JUL1985 03:00:00)-Water Temperature (C)]]*OO[[#This Row],[72]]</f>
        <v>1.36449730934E-6</v>
      </c>
      <c r="BW159" s="10">
        <f>3/24000000*OO[[#This Row],[131 (05JUL1985 06:00:00)-Water Temperature (C)]]*OO[[#This Row],[73]]</f>
        <v>1.2867808674061248E-6</v>
      </c>
      <c r="BX159" s="10">
        <f>3/24000000*OO[[#This Row],[132 (05JUL1985 09:00:00)-Water Temperature (C)]]*OO[[#This Row],[74]]</f>
        <v>1.2630197338768749E-6</v>
      </c>
      <c r="BY159" s="10">
        <f>3/24000000*OO[[#This Row],[133 (05JUL1985 12:00:00)-Water Temperature (C)]]*OO[[#This Row],[75]]</f>
        <v>1.3319219585945002E-6</v>
      </c>
      <c r="BZ159" s="10">
        <f>3/24000000*OO[[#This Row],[134 (05JUL1985 15:00:00)-Water Temperature (C)]]*OO[[#This Row],[76]]</f>
        <v>1.4340465464934998E-6</v>
      </c>
      <c r="CA159" s="10">
        <f>3/24000000*OO[[#This Row],[135 (05JUL1985 18:00:00)-Water Temperature (C)]]*OO[[#This Row],[77]]</f>
        <v>1.4385527387624999E-6</v>
      </c>
      <c r="CB159" s="10">
        <f>3/24000000*OO[[#This Row],[136 (05JUL1985 21:00:00)-Water Temperature (C)]]*OO[[#This Row],[78]]</f>
        <v>1.323529270245E-6</v>
      </c>
      <c r="CC159" s="10">
        <f>3/24000000*OO[[#This Row],[137 (06JUL1985 00:00:00)-Water Temperature (C)]]*OO[[#This Row],[79]]</f>
        <v>1.2036224332649999E-6</v>
      </c>
      <c r="CD159" s="10">
        <f>3/24000000*OO[[#This Row],[138 (06JUL1985 03:00:00)-Water Temperature (C)]]*OO[[#This Row],[80]]</f>
        <v>1.1266214171942499E-6</v>
      </c>
      <c r="CE159" s="10">
        <f>3/24000000*OO[[#This Row],[139 (06JUL1985 06:00:00)-Water Temperature (C)]]*OO[[#This Row],[81]]</f>
        <v>1.05922361763925E-6</v>
      </c>
      <c r="CF159" s="10">
        <f>3/24000000*OO[[#This Row],[140 (06JUL1985 09:00:00)-Water Temperature (C)]]*OO[[#This Row],[82]]</f>
        <v>1.0107130711177501E-6</v>
      </c>
      <c r="CG159" s="10">
        <f>3/24000000*OO[[#This Row],[141 (06JUL1985 12:00:00)-Water Temperature (C)]]*OO[[#This Row],[83]]</f>
        <v>9.7189418667599989E-7</v>
      </c>
      <c r="CH159" s="10">
        <f>3/24000000*OO[[#This Row],[142 (06JUL1985 15:00:00)-Water Temperature (C)]]*OO[[#This Row],[84]]</f>
        <v>9.1068739462499992E-7</v>
      </c>
      <c r="CI159" s="10">
        <f>3/24000000*OO[[#This Row],[143 (06JUL1985 18:00:00)-Water Temperature (C)]]*OO[[#This Row],[85]]</f>
        <v>8.7180349482399993E-7</v>
      </c>
      <c r="CJ159" s="10">
        <f>3/24000000*OO[[#This Row],[144 (06JUL1985 21:00:00)-Water Temperature (C)]]*OO[[#This Row],[86]]</f>
        <v>8.59714530038E-7</v>
      </c>
      <c r="CK159" s="10">
        <f>3/24000000*OO[[#This Row],[145 (07JUL1985 00:00:00)-Water Temperature (C)]]*OO[[#This Row],[87]]</f>
        <v>8.3919625726199992E-7</v>
      </c>
      <c r="CL159" s="10">
        <f>3/24000000*OO[[#This Row],[146 (07JUL1985 03:00:00)-Water Temperature (C)]]*OO[[#This Row],[88]]</f>
        <v>8.1537352576875001E-7</v>
      </c>
      <c r="CM159" s="10">
        <f>3/24000000*OO[[#This Row],[147 (07JUL1985 06:00:00)-Water Temperature (C)]]*OO[[#This Row],[89]]</f>
        <v>7.8585360231274998E-7</v>
      </c>
      <c r="CN159" s="10">
        <f>3/24000000*OO[[#This Row],[148 (07JUL1985 09:00:00)-Water Temperature (C)]]*OO[[#This Row],[90]]</f>
        <v>7.7089047581250001E-7</v>
      </c>
      <c r="CO159" s="10">
        <f>3/24000000*OO[[#This Row],[149 (07JUL1985 12:00:00)-Water Temperature (C)]]*OO[[#This Row],[91]]</f>
        <v>7.5379612726437499E-7</v>
      </c>
      <c r="CP159" s="10">
        <f>3/24000000*OO[[#This Row],[150 (07JUL1985 15:00:00)-Water Temperature (C)]]*OO[[#This Row],[92]]</f>
        <v>7.4566356003200002E-7</v>
      </c>
      <c r="CQ159" s="10">
        <f>3/24000000*OO[[#This Row],[151 (07JUL1985 18:00:00)-Water Temperature (C)]]*OO[[#This Row],[93]]</f>
        <v>7.3978913144400001E-7</v>
      </c>
      <c r="CR159" s="10">
        <f>3/24000000*OO[[#This Row],[152 (07JUL1985 21:00:00)-Water Temperature (C)]]*OO[[#This Row],[94]]</f>
        <v>6.9355872595824997E-7</v>
      </c>
      <c r="CS159" s="10">
        <f>3/24000000*OO[[#This Row],[153 (08JUL1985 00:00:00)-Water Temperature (C)]]*OO[[#This Row],[95]]</f>
        <v>6.18349708827125E-7</v>
      </c>
      <c r="CT159" s="10">
        <f>3/24000000*OO[[#This Row],[154 (08JUL1985 03:00:00)-Water Temperature (C)]]*OO[[#This Row],[96]]</f>
        <v>5.6989146374124996E-7</v>
      </c>
      <c r="CU159" s="10">
        <f>3/24000000*OO[[#This Row],[155 (08JUL1985 06:00:00)-Water Temperature (C)]]*OO[[#This Row],[97]]</f>
        <v>5.3824020905199993E-7</v>
      </c>
      <c r="CV159" s="10">
        <f>3/24000000*OO[[#This Row],[156 (08JUL1985 09:00:00)-Water Temperature (C)]]*OO[[#This Row],[98]]</f>
        <v>5.2829527865812492E-7</v>
      </c>
      <c r="CW159" s="10">
        <f>3/24000000*OO[[#This Row],[157 (08JUL1985 12:00:00)-Water Temperature (C)]]*OO[[#This Row],[99]]</f>
        <v>5.0807814968899999E-7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4.2327229529696225E-44</v>
      </c>
      <c r="H160" s="10">
        <f>3/24*OO[[#This Row],[64 (26JUN1985 21:00:00)-Water Temperature (C)]]*OO[[#This Row],[6]]/SUM(OO[6])</f>
        <v>1.1441694661367666E-33</v>
      </c>
      <c r="I160" s="10">
        <f>3/24*OO[[#This Row],[65 (27JUN1985 00:00:00)-Water Temperature (C)]]*OO[[#This Row],[7]]/SUM(OO[7])</f>
        <v>1.1724660393742739E-23</v>
      </c>
      <c r="J160" s="10">
        <f>3/24*OO[[#This Row],[66 (27JUN1985 03:00:00)-Water Temperature (C)]]*OO[[#This Row],[8]]/SUM(OO[8])</f>
        <v>4.4494431962790698E-14</v>
      </c>
      <c r="K160" s="10">
        <f>3/24*OO[[#This Row],[67 (27JUN1985 06:00:00)-Water Temperature (C)]]*OO[[#This Row],[9]]/SUM(OO[9])</f>
        <v>1.1995397174543778E-8</v>
      </c>
      <c r="L160" s="10">
        <f>3/24*OO[[#This Row],[68 (27JUN1985 09:00:00)-Water Temperature (C)]]*OO[[#This Row],[10]]/SUM(OO[10])</f>
        <v>7.3067541730996422E-6</v>
      </c>
      <c r="M160" s="10">
        <f>3/24*OO[[#This Row],[69 (27JUN1985 12:00:00)-Water Temperature (C)]]*OO[[#This Row],[11]]/SUM(OO[11])</f>
        <v>4.9064729597790991E-4</v>
      </c>
      <c r="N160" s="10">
        <f>3/24*OO[[#This Row],[70 (27JUN1985 15:00:00)-Water Temperature (C)]]*OO[[#This Row],[12]]/SUM(OO[12])</f>
        <v>7.6964321990887936E-3</v>
      </c>
      <c r="O160" s="10">
        <f>3/24*OO[[#This Row],[71 (27JUN1985 18:00:00)-Water Temperature (C)]]*OO[[#This Row],[13]]/SUM(OO[13])</f>
        <v>4.0969780773802103E-2</v>
      </c>
      <c r="P160" s="10">
        <f>3/24*OO[[#This Row],[72 (27JUN1985 21:00:00)-Water Temperature (C)]]*OO[[#This Row],[14]]/SUM(OO[14])</f>
        <v>9.2567191258952866E-2</v>
      </c>
      <c r="Q160" s="10">
        <f>3/24*OO[[#This Row],[73 (28JUN1985 00:00:00)-Water Temperature (C)]]*OO[[#This Row],[15]]/SUM(OO[15])</f>
        <v>0.10962350224401612</v>
      </c>
      <c r="R160" s="10">
        <f>3/24*OO[[#This Row],[74 (28JUN1985 03:00:00)-Water Temperature (C)]]*OO[[#This Row],[16]]/SUM(OO[16])</f>
        <v>7.9262374543540931E-2</v>
      </c>
      <c r="S160" s="10">
        <f>3/24*OO[[#This Row],[75 (28JUN1985 06:00:00)-Water Temperature (C)]]*OO[[#This Row],[17]]/SUM(OO[17])</f>
        <v>3.7962923104175005E-2</v>
      </c>
      <c r="T160" s="10">
        <f>3/24*OO[[#This Row],[76 (28JUN1985 09:00:00)-Water Temperature (C)]]*OO[[#This Row],[18]]/SUM(OO[18])</f>
        <v>1.3656654192501496E-2</v>
      </c>
      <c r="U160" s="10">
        <f>3/24*OO[[#This Row],[77 (28JUN1985 12:00:00)-Water Temperature (C)]]*OO[[#This Row],[19]]/SUM(OO[19])</f>
        <v>3.9038070494343898E-3</v>
      </c>
      <c r="V160" s="10">
        <f>3/24000000*OO[[#This Row],[78 (28JUN1985 15:00:00)-Water Temperature (C)]]*OO[[#This Row],[20]]</f>
        <v>9.6119493852899992E-4</v>
      </c>
      <c r="W160" s="10">
        <f>3/24000000*OO[[#This Row],[79 (28JUN1985 18:00:00)-Water Temperature (C)]]*OO[[#This Row],[21]]</f>
        <v>2.3006433506371252E-4</v>
      </c>
      <c r="X160" s="10">
        <f>3/24000000*OO[[#This Row],[80 (28JUN1985 21:00:00)-Water Temperature (C)]]*OO[[#This Row],[22]]</f>
        <v>6.7007642992249997E-5</v>
      </c>
      <c r="Y160" s="10">
        <f>3/24000000*OO[[#This Row],[81 (29JUN1985 00:00:00)-Water Temperature (C)]]*OO[[#This Row],[23]]</f>
        <v>3.5007714883325001E-5</v>
      </c>
      <c r="Z160" s="10">
        <f>3/24000000*OO[[#This Row],[82 (29JUN1985 03:00:00)-Water Temperature (C)]]*OO[[#This Row],[24]]</f>
        <v>3.23250989104125E-5</v>
      </c>
      <c r="AA160" s="10">
        <f>3/24000000*OO[[#This Row],[83 (29JUN1985 06:00:00)-Water Temperature (C)]]*OO[[#This Row],[25]]</f>
        <v>3.5601792991799999E-5</v>
      </c>
      <c r="AB160" s="10">
        <f>3/24000000*OO[[#This Row],[84 (29JUN1985 09:00:00)-Water Temperature (C)]]*OO[[#This Row],[26]]</f>
        <v>3.9775610507062491E-5</v>
      </c>
      <c r="AC160" s="10">
        <f>3/24000000*OO[[#This Row],[85 (29JUN1985 12:00:00)-Water Temperature (C)]]*OO[[#This Row],[27]]</f>
        <v>4.3328258054512501E-5</v>
      </c>
      <c r="AD160" s="10">
        <f>3/24000000*OO[[#This Row],[86 (29JUN1985 15:00:00)-Water Temperature (C)]]*OO[[#This Row],[28]]</f>
        <v>4.6858369446875007E-5</v>
      </c>
      <c r="AE160" s="10">
        <f>3/24000000*OO[[#This Row],[88 (29JUN1985 21:00:00)-Water Temperature (C)]]*OO[[#This Row],[30]]</f>
        <v>4.5422272412450006E-5</v>
      </c>
      <c r="AF160" s="10">
        <f>3/24000000*OO[[#This Row],[88 (29JUN1985 21:00:00)-Water Temperature (C)]]*OO[[#This Row],[30]]</f>
        <v>4.5422272412450006E-5</v>
      </c>
      <c r="AG160" s="10">
        <f>3/24000000*OO[[#This Row],[89 (30JUN1985 00:00:00)-Water Temperature (C)]]*OO[[#This Row],[31]]</f>
        <v>3.8897224100081249E-5</v>
      </c>
      <c r="AH160" s="10">
        <f>3/24000000*OO[[#This Row],[90 (30JUN1985 03:00:00)-Water Temperature (C)]]*OO[[#This Row],[32]]</f>
        <v>3.2663718443609992E-5</v>
      </c>
      <c r="AI160" s="10">
        <f>3/24000000*OO[[#This Row],[91 (30JUN1985 06:00:00)-Water Temperature (C)]]*OO[[#This Row],[33]]</f>
        <v>2.6107410665249998E-5</v>
      </c>
      <c r="AJ160" s="10">
        <f>3/24000000*OO[[#This Row],[92 (30JUN1985 09:00:00)-Water Temperature (C)]]*OO[[#This Row],[34]]</f>
        <v>1.9978713845999999E-5</v>
      </c>
      <c r="AK160" s="10">
        <f>3/24000000*OO[[#This Row],[93 (30JUN1985 12:00:00)-Water Temperature (C)]]*OO[[#This Row],[35]]</f>
        <v>1.5351601247298746E-5</v>
      </c>
      <c r="AL160" s="10">
        <f>3/24000000*OO[[#This Row],[94 (30JUN1985 15:00:00)-Water Temperature (C)]]*OO[[#This Row],[36]]</f>
        <v>1.2547320183405001E-5</v>
      </c>
      <c r="AM160" s="10">
        <f>3/24000000*OO[[#This Row],[95 (30JUN1985 18:00:00)-Water Temperature (C)]]*OO[[#This Row],[37]]</f>
        <v>1.0659169601718749E-5</v>
      </c>
      <c r="AN160" s="10">
        <f>3/24000000*OO[[#This Row],[96 (30JUN1985 21:00:00)-Water Temperature (C)]]*OO[[#This Row],[38]]</f>
        <v>8.9869257845E-6</v>
      </c>
      <c r="AO160" s="10">
        <f>3/24000000*OO[[#This Row],[97 (01JUL1985 00:00:00)-Water Temperature (C)]]*OO[[#This Row],[39]]</f>
        <v>7.9231827684199987E-6</v>
      </c>
      <c r="AP160" s="10">
        <f>3/24000000*OO[[#This Row],[98 (01JUL1985 03:00:00)-Water Temperature (C)]]*OO[[#This Row],[40]]</f>
        <v>7.3133283430349993E-6</v>
      </c>
      <c r="AQ160" s="10">
        <f>3/24000000*OO[[#This Row],[99 (01JUL1985 06:00:00)-Water Temperature (C)]]*OO[[#This Row],[41]]</f>
        <v>6.8514302141999987E-6</v>
      </c>
      <c r="AR160" s="10">
        <f>3/24000000*OO[[#This Row],[100 (01JUL1985 09:00:00)-Water Temperature (C)]]*OO[[#This Row],[42]]</f>
        <v>6.5928213494137494E-6</v>
      </c>
      <c r="AS160" s="10">
        <f>3/24000000*OO[[#This Row],[101 (01JUL1985 12:00:00)-Water Temperature (C)]]*OO[[#This Row],[43]]</f>
        <v>6.3661768338E-6</v>
      </c>
      <c r="AT160" s="10">
        <f>3/24000000*OO[[#This Row],[102 (01JUL1985 15:00:00)-Water Temperature (C)]]*OO[[#This Row],[44]]</f>
        <v>6.0441086451800006E-6</v>
      </c>
      <c r="AU160" s="10">
        <f>3/24000000*OO[[#This Row],[103 (01JUL1985 18:00:00)-Water Temperature (C)]]*OO[[#This Row],[45]]</f>
        <v>5.502095184979999E-6</v>
      </c>
      <c r="AV160" s="10">
        <f>3/24000000*OO[[#This Row],[104 (01JUL1985 21:00:00)-Water Temperature (C)]]*OO[[#This Row],[46]]</f>
        <v>4.966229298161249E-6</v>
      </c>
      <c r="AW160" s="10">
        <f>3/24000000*OO[[#This Row],[105 (02JUL1985 00:00:00)-Water Temperature (C)]]*OO[[#This Row],[47]]</f>
        <v>4.5112229116324997E-6</v>
      </c>
      <c r="AX160" s="10">
        <f>3/24000000*OO[[#This Row],[106 (02JUL1985 03:00:00)-Water Temperature (C)]]*OO[[#This Row],[48]]</f>
        <v>4.1651567776069988E-6</v>
      </c>
      <c r="AY160" s="10">
        <f>3/24000000*OO[[#This Row],[107 (02JUL1985 06:00:00)-Water Temperature (C)]]*OO[[#This Row],[49]]</f>
        <v>3.8798715358016249E-6</v>
      </c>
      <c r="AZ160" s="10">
        <f>3/24000000*OO[[#This Row],[108 (02JUL1985 09:00:00)-Water Temperature (C)]]*OO[[#This Row],[50]]</f>
        <v>3.8137679230642504E-6</v>
      </c>
      <c r="BA160" s="10">
        <f>3/24000000*OO[[#This Row],[109 (02JUL1985 12:00:00)-Water Temperature (C)]]*OO[[#This Row],[51]]</f>
        <v>3.8068919954073744E-6</v>
      </c>
      <c r="BB160" s="10">
        <f>3/24000000*OO[[#This Row],[110 (02JUL1985 15:00:00)-Water Temperature (C)]]*OO[[#This Row],[52]]</f>
        <v>3.8241856503273748E-6</v>
      </c>
      <c r="BC160" s="10">
        <f>3/24000000*OO[[#This Row],[111 (02JUL1985 18:00:00)-Water Temperature (C)]]*OO[[#This Row],[53]]</f>
        <v>3.740789338703249E-6</v>
      </c>
      <c r="BD160" s="10">
        <f>3/24000000*OO[[#This Row],[112 (02JUL1985 21:00:00)-Water Temperature (C)]]*OO[[#This Row],[54]]</f>
        <v>3.4355872859029995E-6</v>
      </c>
      <c r="BE160" s="10">
        <f>3/24000000*OO[[#This Row],[113 (03JUL1985 00:00:00)-Water Temperature (C)]]*OO[[#This Row],[55]]</f>
        <v>3.1186112551574998E-6</v>
      </c>
      <c r="BF160" s="10">
        <f>3/24000000*OO[[#This Row],[114 (03JUL1985 03:00:00)-Water Temperature (C)]]*OO[[#This Row],[56]]</f>
        <v>2.8770512001464998E-6</v>
      </c>
      <c r="BG160" s="10">
        <f>3/24000000*OO[[#This Row],[115 (03JUL1985 06:00:00)-Water Temperature (C)]]*OO[[#This Row],[57]]</f>
        <v>2.6968547000751246E-6</v>
      </c>
      <c r="BH160" s="10">
        <f>3/24000000*OO[[#This Row],[116 (03JUL1985 09:00:00)-Water Temperature (C)]]*OO[[#This Row],[58]]</f>
        <v>2.6836989344448748E-6</v>
      </c>
      <c r="BI160" s="10">
        <f>3/24000000*OO[[#This Row],[117 (03JUL1985 12:00:00)-Water Temperature (C)]]*OO[[#This Row],[59]]</f>
        <v>2.8414386998767501E-6</v>
      </c>
      <c r="BJ160" s="10">
        <f>3/24000000*OO[[#This Row],[118 (03JUL1985 15:00:00)-Water Temperature (C)]]*OO[[#This Row],[60]]</f>
        <v>3.0276048359812494E-6</v>
      </c>
      <c r="BK160" s="10">
        <f>3/24000000*OO[[#This Row],[119 (03JUL1985 18:00:00)-Water Temperature (C)]]*OO[[#This Row],[61]]</f>
        <v>3.0387956879204997E-6</v>
      </c>
      <c r="BL160" s="10">
        <f>3/24000000*OO[[#This Row],[120 (03JUL1985 21:00:00)-Water Temperature (C)]]*OO[[#This Row],[62]]</f>
        <v>2.9061112426156252E-6</v>
      </c>
      <c r="BM160" s="10">
        <f>3/24000000*OO[[#This Row],[121 (04JUL1985 00:00:00)-Water Temperature (C)]]*OO[[#This Row],[63]]</f>
        <v>2.7664615071843744E-6</v>
      </c>
      <c r="BN160" s="10">
        <f>3/24000000*OO[[#This Row],[122 (04JUL1985 03:00:00)-Water Temperature (C)]]*OO[[#This Row],[64]]</f>
        <v>2.647630867171E-6</v>
      </c>
      <c r="BO160" s="10">
        <f>3/24000000*OO[[#This Row],[123 (04JUL1985 06:00:00)-Water Temperature (C)]]*OO[[#This Row],[65]]</f>
        <v>2.5188875213092497E-6</v>
      </c>
      <c r="BP160" s="10">
        <f>3/24000000*OO[[#This Row],[124 (04JUL1985 09:00:00)-Water Temperature (C)]]*OO[[#This Row],[66]]</f>
        <v>2.4508195880927499E-6</v>
      </c>
      <c r="BQ160" s="10">
        <f>3/24000000*OO[[#This Row],[125 (04JUL1985 12:00:00)-Water Temperature (C)]]*OO[[#This Row],[67]]</f>
        <v>2.3252448427128752E-6</v>
      </c>
      <c r="BR160" s="10">
        <f>3/24000000*OO[[#This Row],[126 (04JUL1985 15:00:00)-Water Temperature (C)]]*OO[[#This Row],[68]]</f>
        <v>2.1138973792767495E-6</v>
      </c>
      <c r="BS160" s="10">
        <f>3/24000000*OO[[#This Row],[127 (04JUL1985 18:00:00)-Water Temperature (C)]]*OO[[#This Row],[69]]</f>
        <v>1.9164587059887503E-6</v>
      </c>
      <c r="BT160" s="10">
        <f>3/24000000*OO[[#This Row],[128 (04JUL1985 21:00:00)-Water Temperature (C)]]*OO[[#This Row],[70]]</f>
        <v>1.8043997948850001E-6</v>
      </c>
      <c r="BU160" s="10">
        <f>3/24000000*OO[[#This Row],[129 (05JUL1985 00:00:00)-Water Temperature (C)]]*OO[[#This Row],[71]]</f>
        <v>1.7146400624749999E-6</v>
      </c>
      <c r="BV160" s="10">
        <f>3/24000000*OO[[#This Row],[130 (05JUL1985 03:00:00)-Water Temperature (C)]]*OO[[#This Row],[72]]</f>
        <v>1.6313136208127499E-6</v>
      </c>
      <c r="BW160" s="10">
        <f>3/24000000*OO[[#This Row],[131 (05JUL1985 06:00:00)-Water Temperature (C)]]*OO[[#This Row],[73]]</f>
        <v>1.5412123450205001E-6</v>
      </c>
      <c r="BX160" s="10">
        <f>3/24000000*OO[[#This Row],[132 (05JUL1985 09:00:00)-Water Temperature (C)]]*OO[[#This Row],[74]]</f>
        <v>1.5183655662768749E-6</v>
      </c>
      <c r="BY160" s="10">
        <f>3/24000000*OO[[#This Row],[133 (05JUL1985 12:00:00)-Water Temperature (C)]]*OO[[#This Row],[75]]</f>
        <v>1.6058186171562497E-6</v>
      </c>
      <c r="BZ160" s="10">
        <f>3/24000000*OO[[#This Row],[134 (05JUL1985 15:00:00)-Water Temperature (C)]]*OO[[#This Row],[76]]</f>
        <v>1.7317547432752501E-6</v>
      </c>
      <c r="CA160" s="10">
        <f>3/24000000*OO[[#This Row],[135 (05JUL1985 18:00:00)-Water Temperature (C)]]*OO[[#This Row],[77]]</f>
        <v>1.7357487902275003E-6</v>
      </c>
      <c r="CB160" s="10">
        <f>3/24000000*OO[[#This Row],[136 (05JUL1985 21:00:00)-Water Temperature (C)]]*OO[[#This Row],[78]]</f>
        <v>1.5923389218011249E-6</v>
      </c>
      <c r="CC160" s="10">
        <f>3/24000000*OO[[#This Row],[137 (06JUL1985 00:00:00)-Water Temperature (C)]]*OO[[#This Row],[79]]</f>
        <v>1.4428644519168749E-6</v>
      </c>
      <c r="CD160" s="10">
        <f>3/24000000*OO[[#This Row],[138 (06JUL1985 03:00:00)-Water Temperature (C)]]*OO[[#This Row],[80]]</f>
        <v>1.3476953428087499E-6</v>
      </c>
      <c r="CE160" s="10">
        <f>3/24000000*OO[[#This Row],[139 (06JUL1985 06:00:00)-Water Temperature (C)]]*OO[[#This Row],[81]]</f>
        <v>1.268193594213E-6</v>
      </c>
      <c r="CF160" s="10">
        <f>3/24000000*OO[[#This Row],[140 (06JUL1985 09:00:00)-Water Temperature (C)]]*OO[[#This Row],[82]]</f>
        <v>1.2142056056954999E-6</v>
      </c>
      <c r="CG160" s="10">
        <f>3/24000000*OO[[#This Row],[141 (06JUL1985 12:00:00)-Water Temperature (C)]]*OO[[#This Row],[83]]</f>
        <v>1.1727412161079999E-6</v>
      </c>
      <c r="CH160" s="10">
        <f>3/24000000*OO[[#This Row],[142 (06JUL1985 15:00:00)-Water Temperature (C)]]*OO[[#This Row],[84]]</f>
        <v>1.0992618278564999E-6</v>
      </c>
      <c r="CI160" s="10">
        <f>3/24000000*OO[[#This Row],[143 (06JUL1985 18:00:00)-Water Temperature (C)]]*OO[[#This Row],[85]]</f>
        <v>1.0467359379630001E-6</v>
      </c>
      <c r="CJ160" s="10">
        <f>3/24000000*OO[[#This Row],[144 (06JUL1985 21:00:00)-Water Temperature (C)]]*OO[[#This Row],[86]]</f>
        <v>1.0245705569735001E-6</v>
      </c>
      <c r="CK160" s="10">
        <f>3/24000000*OO[[#This Row],[145 (07JUL1985 00:00:00)-Water Temperature (C)]]*OO[[#This Row],[87]]</f>
        <v>9.9908332414987503E-7</v>
      </c>
      <c r="CL160" s="10">
        <f>3/24000000*OO[[#This Row],[146 (07JUL1985 03:00:00)-Water Temperature (C)]]*OO[[#This Row],[88]]</f>
        <v>9.7183513554437477E-7</v>
      </c>
      <c r="CM160" s="10">
        <f>3/24000000*OO[[#This Row],[147 (07JUL1985 06:00:00)-Water Temperature (C)]]*OO[[#This Row],[89]]</f>
        <v>9.3934509384874993E-7</v>
      </c>
      <c r="CN160" s="10">
        <f>3/24000000*OO[[#This Row],[148 (07JUL1985 09:00:00)-Water Temperature (C)]]*OO[[#This Row],[90]]</f>
        <v>9.2483142627024998E-7</v>
      </c>
      <c r="CO160" s="10">
        <f>3/24000000*OO[[#This Row],[149 (07JUL1985 12:00:00)-Water Temperature (C)]]*OO[[#This Row],[91]]</f>
        <v>9.0724692427474989E-7</v>
      </c>
      <c r="CP160" s="10">
        <f>3/24000000*OO[[#This Row],[150 (07JUL1985 15:00:00)-Water Temperature (C)]]*OO[[#This Row],[92]]</f>
        <v>9.0023958727724998E-7</v>
      </c>
      <c r="CQ160" s="10">
        <f>3/24000000*OO[[#This Row],[151 (07JUL1985 18:00:00)-Water Temperature (C)]]*OO[[#This Row],[93]]</f>
        <v>8.9483758758062517E-7</v>
      </c>
      <c r="CR160" s="10">
        <f>3/24000000*OO[[#This Row],[152 (07JUL1985 21:00:00)-Water Temperature (C)]]*OO[[#This Row],[94]]</f>
        <v>8.3669820033000012E-7</v>
      </c>
      <c r="CS160" s="10">
        <f>3/24000000*OO[[#This Row],[153 (08JUL1985 00:00:00)-Water Temperature (C)]]*OO[[#This Row],[95]]</f>
        <v>7.4295340841437486E-7</v>
      </c>
      <c r="CT160" s="10">
        <f>3/24000000*OO[[#This Row],[154 (08JUL1985 03:00:00)-Water Temperature (C)]]*OO[[#This Row],[96]]</f>
        <v>6.8190720383749998E-7</v>
      </c>
      <c r="CU160" s="10">
        <f>3/24000000*OO[[#This Row],[155 (08JUL1985 06:00:00)-Water Temperature (C)]]*OO[[#This Row],[97]]</f>
        <v>6.4447596117774984E-7</v>
      </c>
      <c r="CV160" s="10">
        <f>3/24000000*OO[[#This Row],[156 (08JUL1985 09:00:00)-Water Temperature (C)]]*OO[[#This Row],[98]]</f>
        <v>6.3445289457549984E-7</v>
      </c>
      <c r="CW160" s="10">
        <f>3/24000000*OO[[#This Row],[157 (08JUL1985 12:00:00)-Water Temperature (C)]]*OO[[#This Row],[99]]</f>
        <v>6.1080531888487506E-7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0</v>
      </c>
      <c r="H161" s="10">
        <f>3/24*OO[[#This Row],[64 (26JUN1985 21:00:00)-Water Temperature (C)]]*OO[[#This Row],[6]]/SUM(OO[6])</f>
        <v>2.1014206201410647E-34</v>
      </c>
      <c r="I161" s="10">
        <f>3/24*OO[[#This Row],[65 (27JUN1985 00:00:00)-Water Temperature (C)]]*OO[[#This Row],[7]]/SUM(OO[7])</f>
        <v>2.258908550037548E-24</v>
      </c>
      <c r="J161" s="10">
        <f>3/24*OO[[#This Row],[66 (27JUN1985 03:00:00)-Water Temperature (C)]]*OO[[#This Row],[8]]/SUM(OO[8])</f>
        <v>8.2707851159635673E-15</v>
      </c>
      <c r="K161" s="10">
        <f>3/24*OO[[#This Row],[67 (27JUN1985 06:00:00)-Water Temperature (C)]]*OO[[#This Row],[9]]/SUM(OO[9])</f>
        <v>5.7886481872520624E-9</v>
      </c>
      <c r="L161" s="10">
        <f>3/24*OO[[#This Row],[68 (27JUN1985 09:00:00)-Water Temperature (C)]]*OO[[#This Row],[10]]/SUM(OO[10])</f>
        <v>4.4285931182542074E-6</v>
      </c>
      <c r="M161" s="10">
        <f>3/24*OO[[#This Row],[69 (27JUN1985 12:00:00)-Water Temperature (C)]]*OO[[#This Row],[11]]/SUM(OO[11])</f>
        <v>3.4331942555715063E-4</v>
      </c>
      <c r="N161" s="10">
        <f>3/24*OO[[#This Row],[70 (27JUN1985 15:00:00)-Water Temperature (C)]]*OO[[#This Row],[12]]/SUM(OO[12])</f>
        <v>5.9883308081932147E-3</v>
      </c>
      <c r="O161" s="10">
        <f>3/24*OO[[#This Row],[71 (27JUN1985 18:00:00)-Water Temperature (C)]]*OO[[#This Row],[13]]/SUM(OO[13])</f>
        <v>3.4585944796243967E-2</v>
      </c>
      <c r="P161" s="10">
        <f>3/24*OO[[#This Row],[72 (27JUN1985 21:00:00)-Water Temperature (C)]]*OO[[#This Row],[14]]/SUM(OO[14])</f>
        <v>8.3351447137900186E-2</v>
      </c>
      <c r="Q161" s="10">
        <f>3/24*OO[[#This Row],[73 (28JUN1985 00:00:00)-Water Temperature (C)]]*OO[[#This Row],[15]]/SUM(OO[15])</f>
        <v>0.10412664052327547</v>
      </c>
      <c r="R161" s="10">
        <f>3/24*OO[[#This Row],[74 (28JUN1985 03:00:00)-Water Temperature (C)]]*OO[[#This Row],[16]]/SUM(OO[16])</f>
        <v>7.9005307325184043E-2</v>
      </c>
      <c r="S161" s="10">
        <f>3/24*OO[[#This Row],[75 (28JUN1985 06:00:00)-Water Temperature (C)]]*OO[[#This Row],[17]]/SUM(OO[17])</f>
        <v>3.9455928230300988E-2</v>
      </c>
      <c r="T161" s="10">
        <f>3/24*OO[[#This Row],[76 (28JUN1985 09:00:00)-Water Temperature (C)]]*OO[[#This Row],[18]]/SUM(OO[18])</f>
        <v>1.46806962844943E-2</v>
      </c>
      <c r="U161" s="10">
        <f>3/24*OO[[#This Row],[77 (28JUN1985 12:00:00)-Water Temperature (C)]]*OO[[#This Row],[19]]/SUM(OO[19])</f>
        <v>4.2946404250790724E-3</v>
      </c>
      <c r="V161" s="10">
        <f>3/24000000*OO[[#This Row],[78 (28JUN1985 15:00:00)-Water Temperature (C)]]*OO[[#This Row],[20]]</f>
        <v>1.071308776828125E-3</v>
      </c>
      <c r="W161" s="10">
        <f>3/24000000*OO[[#This Row],[79 (28JUN1985 18:00:00)-Water Temperature (C)]]*OO[[#This Row],[21]]</f>
        <v>2.5440154610626244E-4</v>
      </c>
      <c r="X161" s="10">
        <f>3/24000000*OO[[#This Row],[80 (28JUN1985 21:00:00)-Water Temperature (C)]]*OO[[#This Row],[22]]</f>
        <v>7.1055517140162497E-5</v>
      </c>
      <c r="Y161" s="10">
        <f>3/24000000*OO[[#This Row],[81 (29JUN1985 00:00:00)-Water Temperature (C)]]*OO[[#This Row],[23]]</f>
        <v>3.4300177438799995E-5</v>
      </c>
      <c r="Z161" s="10">
        <f>3/24000000*OO[[#This Row],[82 (29JUN1985 03:00:00)-Water Temperature (C)]]*OO[[#This Row],[24]]</f>
        <v>3.0311494800399999E-5</v>
      </c>
      <c r="AA161" s="10">
        <f>3/24000000*OO[[#This Row],[83 (29JUN1985 06:00:00)-Water Temperature (C)]]*OO[[#This Row],[25]]</f>
        <v>3.3230705892762502E-5</v>
      </c>
      <c r="AB161" s="10">
        <f>3/24000000*OO[[#This Row],[84 (29JUN1985 09:00:00)-Water Temperature (C)]]*OO[[#This Row],[26]]</f>
        <v>3.7418528933399995E-5</v>
      </c>
      <c r="AC161" s="10">
        <f>3/24000000*OO[[#This Row],[85 (29JUN1985 12:00:00)-Water Temperature (C)]]*OO[[#This Row],[27]]</f>
        <v>4.1121824425499997E-5</v>
      </c>
      <c r="AD161" s="10">
        <f>3/24000000*OO[[#This Row],[86 (29JUN1985 15:00:00)-Water Temperature (C)]]*OO[[#This Row],[28]]</f>
        <v>4.4766035127550003E-5</v>
      </c>
      <c r="AE161" s="10">
        <f>3/24000000*OO[[#This Row],[88 (29JUN1985 21:00:00)-Water Temperature (C)]]*OO[[#This Row],[30]]</f>
        <v>4.3403739867409998E-5</v>
      </c>
      <c r="AF161" s="10">
        <f>3/24000000*OO[[#This Row],[88 (29JUN1985 21:00:00)-Water Temperature (C)]]*OO[[#This Row],[30]]</f>
        <v>4.3403739867409998E-5</v>
      </c>
      <c r="AG161" s="10">
        <f>3/24000000*OO[[#This Row],[89 (30JUN1985 00:00:00)-Water Temperature (C)]]*OO[[#This Row],[31]]</f>
        <v>3.7168677325517505E-5</v>
      </c>
      <c r="AH161" s="10">
        <f>3/24000000*OO[[#This Row],[90 (30JUN1985 03:00:00)-Water Temperature (C)]]*OO[[#This Row],[32]]</f>
        <v>3.1303509858440002E-5</v>
      </c>
      <c r="AI161" s="10">
        <f>3/24000000*OO[[#This Row],[91 (30JUN1985 06:00:00)-Water Temperature (C)]]*OO[[#This Row],[33]]</f>
        <v>2.5220490937275003E-5</v>
      </c>
      <c r="AJ161" s="10">
        <f>3/24000000*OO[[#This Row],[92 (30JUN1985 09:00:00)-Water Temperature (C)]]*OO[[#This Row],[34]]</f>
        <v>1.9450049732797499E-5</v>
      </c>
      <c r="AK161" s="10">
        <f>3/24000000*OO[[#This Row],[93 (30JUN1985 12:00:00)-Water Temperature (C)]]*OO[[#This Row],[35]]</f>
        <v>1.501068862149875E-5</v>
      </c>
      <c r="AL161" s="10">
        <f>3/24000000*OO[[#This Row],[94 (30JUN1985 15:00:00)-Water Temperature (C)]]*OO[[#This Row],[36]]</f>
        <v>1.2257974195593747E-5</v>
      </c>
      <c r="AM161" s="10">
        <f>3/24000000*OO[[#This Row],[95 (30JUN1985 18:00:00)-Water Temperature (C)]]*OO[[#This Row],[37]]</f>
        <v>1.0328880170098748E-5</v>
      </c>
      <c r="AN161" s="10">
        <f>3/24000000*OO[[#This Row],[96 (30JUN1985 21:00:00)-Water Temperature (C)]]*OO[[#This Row],[38]]</f>
        <v>8.6005347613750004E-6</v>
      </c>
      <c r="AO161" s="10">
        <f>3/24000000*OO[[#This Row],[97 (01JUL1985 00:00:00)-Water Temperature (C)]]*OO[[#This Row],[39]]</f>
        <v>7.5174211134374993E-6</v>
      </c>
      <c r="AP161" s="10">
        <f>3/24000000*OO[[#This Row],[98 (01JUL1985 03:00:00)-Water Temperature (C)]]*OO[[#This Row],[40]]</f>
        <v>6.9158181736574997E-6</v>
      </c>
      <c r="AQ161" s="10">
        <f>3/24000000*OO[[#This Row],[99 (01JUL1985 06:00:00)-Water Temperature (C)]]*OO[[#This Row],[41]]</f>
        <v>6.4876412129887495E-6</v>
      </c>
      <c r="AR161" s="10">
        <f>3/24000000*OO[[#This Row],[100 (01JUL1985 09:00:00)-Water Temperature (C)]]*OO[[#This Row],[42]]</f>
        <v>6.2570036043400002E-6</v>
      </c>
      <c r="AS161" s="10">
        <f>3/24000000*OO[[#This Row],[101 (01JUL1985 12:00:00)-Water Temperature (C)]]*OO[[#This Row],[43]]</f>
        <v>6.0574588613824995E-6</v>
      </c>
      <c r="AT161" s="10">
        <f>3/24000000*OO[[#This Row],[102 (01JUL1985 15:00:00)-Water Temperature (C)]]*OO[[#This Row],[44]]</f>
        <v>5.7669200828137501E-6</v>
      </c>
      <c r="AU161" s="10">
        <f>3/24000000*OO[[#This Row],[103 (01JUL1985 18:00:00)-Water Temperature (C)]]*OO[[#This Row],[45]]</f>
        <v>5.2472055280249994E-6</v>
      </c>
      <c r="AV161" s="10">
        <f>3/24000000*OO[[#This Row],[104 (01JUL1985 21:00:00)-Water Temperature (C)]]*OO[[#This Row],[46]]</f>
        <v>4.7200640624377494E-6</v>
      </c>
      <c r="AW161" s="10">
        <f>3/24000000*OO[[#This Row],[105 (02JUL1985 00:00:00)-Water Temperature (C)]]*OO[[#This Row],[47]]</f>
        <v>4.2722515455479994E-6</v>
      </c>
      <c r="AX161" s="10">
        <f>3/24000000*OO[[#This Row],[106 (02JUL1985 03:00:00)-Water Temperature (C)]]*OO[[#This Row],[48]]</f>
        <v>3.9404252621204997E-6</v>
      </c>
      <c r="AY161" s="10">
        <f>3/24000000*OO[[#This Row],[107 (02JUL1985 06:00:00)-Water Temperature (C)]]*OO[[#This Row],[49]]</f>
        <v>3.6745947349700006E-6</v>
      </c>
      <c r="AZ161" s="10">
        <f>3/24000000*OO[[#This Row],[108 (02JUL1985 09:00:00)-Water Temperature (C)]]*OO[[#This Row],[50]]</f>
        <v>3.6223922277674996E-6</v>
      </c>
      <c r="BA161" s="10">
        <f>3/24000000*OO[[#This Row],[109 (02JUL1985 12:00:00)-Water Temperature (C)]]*OO[[#This Row],[51]]</f>
        <v>3.6212652495450005E-6</v>
      </c>
      <c r="BB161" s="10">
        <f>3/24000000*OO[[#This Row],[110 (02JUL1985 15:00:00)-Water Temperature (C)]]*OO[[#This Row],[52]]</f>
        <v>3.6435753383321248E-6</v>
      </c>
      <c r="BC161" s="10">
        <f>3/24000000*OO[[#This Row],[111 (02JUL1985 18:00:00)-Water Temperature (C)]]*OO[[#This Row],[53]]</f>
        <v>3.55981002798E-6</v>
      </c>
      <c r="BD161" s="10">
        <f>3/24000000*OO[[#This Row],[112 (02JUL1985 21:00:00)-Water Temperature (C)]]*OO[[#This Row],[54]]</f>
        <v>3.2641273483402505E-6</v>
      </c>
      <c r="BE161" s="10">
        <f>3/24000000*OO[[#This Row],[113 (03JUL1985 00:00:00)-Water Temperature (C)]]*OO[[#This Row],[55]]</f>
        <v>2.9562417060738749E-6</v>
      </c>
      <c r="BF161" s="10">
        <f>3/24000000*OO[[#This Row],[114 (03JUL1985 03:00:00)-Water Temperature (C)]]*OO[[#This Row],[56]]</f>
        <v>2.7219278011995001E-6</v>
      </c>
      <c r="BG161" s="10">
        <f>3/24000000*OO[[#This Row],[115 (03JUL1985 06:00:00)-Water Temperature (C)]]*OO[[#This Row],[57]]</f>
        <v>2.5548189006017496E-6</v>
      </c>
      <c r="BH161" s="10">
        <f>3/24000000*OO[[#This Row],[116 (03JUL1985 09:00:00)-Water Temperature (C)]]*OO[[#This Row],[58]]</f>
        <v>2.5503191147703748E-6</v>
      </c>
      <c r="BI161" s="10">
        <f>3/24000000*OO[[#This Row],[117 (03JUL1985 12:00:00)-Water Temperature (C)]]*OO[[#This Row],[59]]</f>
        <v>2.7079148873257501E-6</v>
      </c>
      <c r="BJ161" s="10">
        <f>3/24000000*OO[[#This Row],[118 (03JUL1985 15:00:00)-Water Temperature (C)]]*OO[[#This Row],[60]]</f>
        <v>2.8862056512324998E-6</v>
      </c>
      <c r="BK161" s="10">
        <f>3/24000000*OO[[#This Row],[119 (03JUL1985 18:00:00)-Water Temperature (C)]]*OO[[#This Row],[61]]</f>
        <v>2.8863705521901245E-6</v>
      </c>
      <c r="BL161" s="10">
        <f>3/24000000*OO[[#This Row],[120 (03JUL1985 21:00:00)-Water Temperature (C)]]*OO[[#This Row],[62]]</f>
        <v>2.7474681798589997E-6</v>
      </c>
      <c r="BM161" s="10">
        <f>3/24000000*OO[[#This Row],[121 (04JUL1985 00:00:00)-Water Temperature (C)]]*OO[[#This Row],[63]]</f>
        <v>2.6085539398781252E-6</v>
      </c>
      <c r="BN161" s="10">
        <f>3/24000000*OO[[#This Row],[122 (04JUL1985 03:00:00)-Water Temperature (C)]]*OO[[#This Row],[64]]</f>
        <v>2.4963435776726248E-6</v>
      </c>
      <c r="BO161" s="10">
        <f>3/24000000*OO[[#This Row],[123 (04JUL1985 06:00:00)-Water Temperature (C)]]*OO[[#This Row],[65]]</f>
        <v>2.3798688277598753E-6</v>
      </c>
      <c r="BP161" s="10">
        <f>3/24000000*OO[[#This Row],[124 (04JUL1985 09:00:00)-Water Temperature (C)]]*OO[[#This Row],[66]]</f>
        <v>2.3245397031499999E-6</v>
      </c>
      <c r="BQ161" s="10">
        <f>3/24000000*OO[[#This Row],[125 (04JUL1985 12:00:00)-Water Temperature (C)]]*OO[[#This Row],[67]]</f>
        <v>2.2108597540753751E-6</v>
      </c>
      <c r="BR161" s="10">
        <f>3/24000000*OO[[#This Row],[126 (04JUL1985 15:00:00)-Water Temperature (C)]]*OO[[#This Row],[68]]</f>
        <v>2.0121637568418752E-6</v>
      </c>
      <c r="BS161" s="10">
        <f>3/24000000*OO[[#This Row],[127 (04JUL1985 18:00:00)-Water Temperature (C)]]*OO[[#This Row],[69]]</f>
        <v>1.8180436393349998E-6</v>
      </c>
      <c r="BT161" s="10">
        <f>3/24000000*OO[[#This Row],[128 (04JUL1985 21:00:00)-Water Temperature (C)]]*OO[[#This Row],[70]]</f>
        <v>1.7058397496512501E-6</v>
      </c>
      <c r="BU161" s="10">
        <f>3/24000000*OO[[#This Row],[129 (05JUL1985 00:00:00)-Water Temperature (C)]]*OO[[#This Row],[71]]</f>
        <v>1.6186967785025E-6</v>
      </c>
      <c r="BV161" s="10">
        <f>3/24000000*OO[[#This Row],[130 (05JUL1985 03:00:00)-Water Temperature (C)]]*OO[[#This Row],[72]]</f>
        <v>1.5399157723559998E-6</v>
      </c>
      <c r="BW161" s="10">
        <f>3/24000000*OO[[#This Row],[131 (05JUL1985 06:00:00)-Water Temperature (C)]]*OO[[#This Row],[73]]</f>
        <v>1.4570302066299999E-6</v>
      </c>
      <c r="BX161" s="10">
        <f>3/24000000*OO[[#This Row],[132 (05JUL1985 09:00:00)-Water Temperature (C)]]*OO[[#This Row],[74]]</f>
        <v>1.4407568931481249E-6</v>
      </c>
      <c r="BY161" s="10">
        <f>3/24000000*OO[[#This Row],[133 (05JUL1985 12:00:00)-Water Temperature (C)]]*OO[[#This Row],[75]]</f>
        <v>1.5281647521120001E-6</v>
      </c>
      <c r="BZ161" s="10">
        <f>3/24000000*OO[[#This Row],[134 (05JUL1985 15:00:00)-Water Temperature (C)]]*OO[[#This Row],[76]]</f>
        <v>1.6504181070282499E-6</v>
      </c>
      <c r="CA161" s="10">
        <f>3/24000000*OO[[#This Row],[135 (05JUL1985 18:00:00)-Water Temperature (C)]]*OO[[#This Row],[77]]</f>
        <v>1.6527900591014999E-6</v>
      </c>
      <c r="CB161" s="10">
        <f>3/24000000*OO[[#This Row],[136 (05JUL1985 21:00:00)-Water Temperature (C)]]*OO[[#This Row],[78]]</f>
        <v>1.5119722695317501E-6</v>
      </c>
      <c r="CC161" s="10">
        <f>3/24000000*OO[[#This Row],[137 (06JUL1985 00:00:00)-Water Temperature (C)]]*OO[[#This Row],[79]]</f>
        <v>1.3656068358039999E-6</v>
      </c>
      <c r="CD161" s="10">
        <f>3/24000000*OO[[#This Row],[138 (06JUL1985 03:00:00)-Water Temperature (C)]]*OO[[#This Row],[80]]</f>
        <v>1.27300616783025E-6</v>
      </c>
      <c r="CE161" s="10">
        <f>3/24000000*OO[[#This Row],[139 (06JUL1985 06:00:00)-Water Temperature (C)]]*OO[[#This Row],[81]]</f>
        <v>1.1985601857243751E-6</v>
      </c>
      <c r="CF161" s="10">
        <f>3/24000000*OO[[#This Row],[140 (06JUL1985 09:00:00)-Water Temperature (C)]]*OO[[#This Row],[82]]</f>
        <v>1.15100597315E-6</v>
      </c>
      <c r="CG161" s="10">
        <f>3/24000000*OO[[#This Row],[141 (06JUL1985 12:00:00)-Water Temperature (C)]]*OO[[#This Row],[83]]</f>
        <v>1.1161803858519998E-6</v>
      </c>
      <c r="CH161" s="10">
        <f>3/24000000*OO[[#This Row],[142 (06JUL1985 15:00:00)-Water Temperature (C)]]*OO[[#This Row],[84]]</f>
        <v>1.0470039293395002E-6</v>
      </c>
      <c r="CI161" s="10">
        <f>3/24000000*OO[[#This Row],[143 (06JUL1985 18:00:00)-Water Temperature (C)]]*OO[[#This Row],[85]]</f>
        <v>9.9277321947174991E-7</v>
      </c>
      <c r="CJ161" s="10">
        <f>3/24000000*OO[[#This Row],[144 (06JUL1985 21:00:00)-Water Temperature (C)]]*OO[[#This Row],[86]]</f>
        <v>9.6503358849887503E-7</v>
      </c>
      <c r="CK161" s="10">
        <f>3/24000000*OO[[#This Row],[145 (07JUL1985 00:00:00)-Water Temperature (C)]]*OO[[#This Row],[87]]</f>
        <v>9.3953491655512495E-7</v>
      </c>
      <c r="CL161" s="10">
        <f>3/24000000*OO[[#This Row],[146 (07JUL1985 03:00:00)-Water Temperature (C)]]*OO[[#This Row],[88]]</f>
        <v>9.1483803841499991E-7</v>
      </c>
      <c r="CM161" s="10">
        <f>3/24000000*OO[[#This Row],[147 (07JUL1985 06:00:00)-Water Temperature (C)]]*OO[[#This Row],[89]]</f>
        <v>8.8639143273362502E-7</v>
      </c>
      <c r="CN161" s="10">
        <f>3/24000000*OO[[#This Row],[148 (07JUL1985 09:00:00)-Water Temperature (C)]]*OO[[#This Row],[90]]</f>
        <v>8.7571837955250001E-7</v>
      </c>
      <c r="CO161" s="10">
        <f>3/24000000*OO[[#This Row],[149 (07JUL1985 12:00:00)-Water Temperature (C)]]*OO[[#This Row],[91]]</f>
        <v>8.6161282112750002E-7</v>
      </c>
      <c r="CP161" s="10">
        <f>3/24000000*OO[[#This Row],[150 (07JUL1985 15:00:00)-Water Temperature (C)]]*OO[[#This Row],[92]]</f>
        <v>8.5749877654874982E-7</v>
      </c>
      <c r="CQ161" s="10">
        <f>3/24000000*OO[[#This Row],[151 (07JUL1985 18:00:00)-Water Temperature (C)]]*OO[[#This Row],[93]]</f>
        <v>8.5389404167087495E-7</v>
      </c>
      <c r="CR161" s="10">
        <f>3/24000000*OO[[#This Row],[152 (07JUL1985 21:00:00)-Water Temperature (C)]]*OO[[#This Row],[94]]</f>
        <v>7.9647804381375005E-7</v>
      </c>
      <c r="CS161" s="10">
        <f>3/24000000*OO[[#This Row],[153 (08JUL1985 00:00:00)-Water Temperature (C)]]*OO[[#This Row],[95]]</f>
        <v>7.0462582546274995E-7</v>
      </c>
      <c r="CT161" s="10">
        <f>3/24000000*OO[[#This Row],[154 (08JUL1985 03:00:00)-Water Temperature (C)]]*OO[[#This Row],[96]]</f>
        <v>6.4437402324025002E-7</v>
      </c>
      <c r="CU161" s="10">
        <f>3/24000000*OO[[#This Row],[155 (08JUL1985 06:00:00)-Water Temperature (C)]]*OO[[#This Row],[97]]</f>
        <v>6.0912689743599991E-7</v>
      </c>
      <c r="CV161" s="10">
        <f>3/24000000*OO[[#This Row],[156 (08JUL1985 09:00:00)-Water Temperature (C)]]*OO[[#This Row],[98]]</f>
        <v>6.0146573615062511E-7</v>
      </c>
      <c r="CW161" s="10">
        <f>3/24000000*OO[[#This Row],[157 (08JUL1985 12:00:00)-Water Temperature (C)]]*OO[[#This Row],[99]]</f>
        <v>5.7945118053899995E-7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0</v>
      </c>
      <c r="H162" s="10">
        <f>3/24*OO[[#This Row],[64 (26JUN1985 21:00:00)-Water Temperature (C)]]*OO[[#This Row],[6]]/SUM(OO[6])</f>
        <v>3.3719265001405672E-35</v>
      </c>
      <c r="I162" s="10">
        <f>3/24*OO[[#This Row],[65 (27JUN1985 00:00:00)-Water Temperature (C)]]*OO[[#This Row],[7]]/SUM(OO[7])</f>
        <v>3.8126344354685822E-25</v>
      </c>
      <c r="J162" s="10">
        <f>3/24*OO[[#This Row],[66 (27JUN1985 03:00:00)-Water Temperature (C)]]*OO[[#This Row],[8]]/SUM(OO[8])</f>
        <v>1.3757475687705987E-15</v>
      </c>
      <c r="K162" s="10">
        <f>3/24*OO[[#This Row],[67 (27JUN1985 06:00:00)-Water Temperature (C)]]*OO[[#This Row],[9]]/SUM(OO[9])</f>
        <v>2.6524947806324044E-9</v>
      </c>
      <c r="L162" s="10">
        <f>3/24*OO[[#This Row],[68 (27JUN1985 09:00:00)-Water Temperature (C)]]*OO[[#This Row],[10]]/SUM(OO[10])</f>
        <v>2.533802290015822E-6</v>
      </c>
      <c r="M162" s="10">
        <f>3/24*OO[[#This Row],[69 (27JUN1985 12:00:00)-Water Temperature (C)]]*OO[[#This Row],[11]]/SUM(OO[11])</f>
        <v>2.2539434315519931E-4</v>
      </c>
      <c r="N162" s="10">
        <f>3/24*OO[[#This Row],[70 (27JUN1985 15:00:00)-Water Temperature (C)]]*OO[[#This Row],[12]]/SUM(OO[12])</f>
        <v>4.3533326638520633E-3</v>
      </c>
      <c r="O162" s="10">
        <f>3/24*OO[[#This Row],[71 (27JUN1985 18:00:00)-Water Temperature (C)]]*OO[[#This Row],[13]]/SUM(OO[13])</f>
        <v>2.7191910502629351E-2</v>
      </c>
      <c r="P162" s="10">
        <f>3/24*OO[[#This Row],[72 (27JUN1985 21:00:00)-Water Temperature (C)]]*OO[[#This Row],[14]]/SUM(OO[14])</f>
        <v>6.9752982052825263E-2</v>
      </c>
      <c r="Q162" s="10">
        <f>3/24*OO[[#This Row],[73 (28JUN1985 00:00:00)-Water Temperature (C)]]*OO[[#This Row],[15]]/SUM(OO[15])</f>
        <v>9.1774884473374188E-2</v>
      </c>
      <c r="R162" s="10">
        <f>3/24*OO[[#This Row],[74 (28JUN1985 03:00:00)-Water Temperature (C)]]*OO[[#This Row],[16]]/SUM(OO[16])</f>
        <v>7.2833477799226651E-2</v>
      </c>
      <c r="S162" s="10">
        <f>3/24*OO[[#This Row],[75 (28JUN1985 06:00:00)-Water Temperature (C)]]*OO[[#This Row],[17]]/SUM(OO[17])</f>
        <v>3.7859477663292188E-2</v>
      </c>
      <c r="T162" s="10">
        <f>3/24*OO[[#This Row],[76 (28JUN1985 09:00:00)-Water Temperature (C)]]*OO[[#This Row],[18]]/SUM(OO[18])</f>
        <v>1.4553838123106287E-2</v>
      </c>
      <c r="U162" s="10">
        <f>3/24*OO[[#This Row],[77 (28JUN1985 12:00:00)-Water Temperature (C)]]*OO[[#This Row],[19]]/SUM(OO[19])</f>
        <v>4.360902981499686E-3</v>
      </c>
      <c r="V162" s="10">
        <f>3/24000000*OO[[#This Row],[78 (28JUN1985 15:00:00)-Water Temperature (C)]]*OO[[#This Row],[20]]</f>
        <v>1.1025686315441249E-3</v>
      </c>
      <c r="W162" s="10">
        <f>3/24000000*OO[[#This Row],[79 (28JUN1985 18:00:00)-Water Temperature (C)]]*OO[[#This Row],[21]]</f>
        <v>2.6130451963342501E-4</v>
      </c>
      <c r="X162" s="10">
        <f>3/24000000*OO[[#This Row],[80 (28JUN1985 21:00:00)-Water Temperature (C)]]*OO[[#This Row],[22]]</f>
        <v>7.0598633390999999E-5</v>
      </c>
      <c r="Y162" s="10">
        <f>3/24000000*OO[[#This Row],[81 (29JUN1985 00:00:00)-Water Temperature (C)]]*OO[[#This Row],[23]]</f>
        <v>3.17254261037125E-5</v>
      </c>
      <c r="Z162" s="10">
        <f>3/24000000*OO[[#This Row],[82 (29JUN1985 03:00:00)-Water Temperature (C)]]*OO[[#This Row],[24]]</f>
        <v>2.6803022898329999E-5</v>
      </c>
      <c r="AA162" s="10">
        <f>3/24000000*OO[[#This Row],[83 (29JUN1985 06:00:00)-Water Temperature (C)]]*OO[[#This Row],[25]]</f>
        <v>2.9216516443749998E-5</v>
      </c>
      <c r="AB162" s="10">
        <f>3/24000000*OO[[#This Row],[84 (29JUN1985 09:00:00)-Water Temperature (C)]]*OO[[#This Row],[26]]</f>
        <v>3.3162672138470002E-5</v>
      </c>
      <c r="AC162" s="10">
        <f>3/24000000*OO[[#This Row],[85 (29JUN1985 12:00:00)-Water Temperature (C)]]*OO[[#This Row],[27]]</f>
        <v>3.6783341054078754E-5</v>
      </c>
      <c r="AD162" s="10">
        <f>3/24000000*OO[[#This Row],[86 (29JUN1985 15:00:00)-Water Temperature (C)]]*OO[[#This Row],[28]]</f>
        <v>4.0338209235779994E-5</v>
      </c>
      <c r="AE162" s="10">
        <f>3/24000000*OO[[#This Row],[88 (29JUN1985 21:00:00)-Water Temperature (C)]]*OO[[#This Row],[30]]</f>
        <v>3.9252966797693751E-5</v>
      </c>
      <c r="AF162" s="10">
        <f>3/24000000*OO[[#This Row],[88 (29JUN1985 21:00:00)-Water Temperature (C)]]*OO[[#This Row],[30]]</f>
        <v>3.9252966797693751E-5</v>
      </c>
      <c r="AG162" s="10">
        <f>3/24000000*OO[[#This Row],[89 (30JUN1985 00:00:00)-Water Temperature (C)]]*OO[[#This Row],[31]]</f>
        <v>3.3622865713779998E-5</v>
      </c>
      <c r="AH162" s="10">
        <f>3/24000000*OO[[#This Row],[90 (30JUN1985 03:00:00)-Water Temperature (C)]]*OO[[#This Row],[32]]</f>
        <v>2.8394993759249996E-5</v>
      </c>
      <c r="AI162" s="10">
        <f>3/24000000*OO[[#This Row],[91 (30JUN1985 06:00:00)-Water Temperature (C)]]*OO[[#This Row],[33]]</f>
        <v>2.3043543051718749E-5</v>
      </c>
      <c r="AJ162" s="10">
        <f>3/24000000*OO[[#This Row],[92 (30JUN1985 09:00:00)-Water Temperature (C)]]*OO[[#This Row],[34]]</f>
        <v>1.7904780594303751E-5</v>
      </c>
      <c r="AK162" s="10">
        <f>3/24000000*OO[[#This Row],[93 (30JUN1985 12:00:00)-Water Temperature (C)]]*OO[[#This Row],[35]]</f>
        <v>1.3870661176968748E-5</v>
      </c>
      <c r="AL162" s="10">
        <f>3/24000000*OO[[#This Row],[94 (30JUN1985 15:00:00)-Water Temperature (C)]]*OO[[#This Row],[36]]</f>
        <v>1.1323633845322499E-5</v>
      </c>
      <c r="AM162" s="10">
        <f>3/24000000*OO[[#This Row],[95 (30JUN1985 18:00:00)-Water Temperature (C)]]*OO[[#This Row],[37]]</f>
        <v>9.4793329431149997E-6</v>
      </c>
      <c r="AN162" s="10">
        <f>3/24000000*OO[[#This Row],[96 (30JUN1985 21:00:00)-Water Temperature (C)]]*OO[[#This Row],[38]]</f>
        <v>7.8094280299049997E-6</v>
      </c>
      <c r="AO162" s="10">
        <f>3/24000000*OO[[#This Row],[97 (01JUL1985 00:00:00)-Water Temperature (C)]]*OO[[#This Row],[39]]</f>
        <v>6.7663074561000006E-6</v>
      </c>
      <c r="AP162" s="10">
        <f>3/24000000*OO[[#This Row],[98 (01JUL1985 03:00:00)-Water Temperature (C)]]*OO[[#This Row],[40]]</f>
        <v>6.2023921574999997E-6</v>
      </c>
      <c r="AQ162" s="10">
        <f>3/24000000*OO[[#This Row],[99 (01JUL1985 06:00:00)-Water Temperature (C)]]*OO[[#This Row],[41]]</f>
        <v>5.8225822481937494E-6</v>
      </c>
      <c r="AR162" s="10">
        <f>3/24000000*OO[[#This Row],[100 (01JUL1985 09:00:00)-Water Temperature (C)]]*OO[[#This Row],[42]]</f>
        <v>5.6267549129024992E-6</v>
      </c>
      <c r="AS162" s="10">
        <f>3/24000000*OO[[#This Row],[101 (01JUL1985 12:00:00)-Water Temperature (C)]]*OO[[#This Row],[43]]</f>
        <v>5.4589735299199995E-6</v>
      </c>
      <c r="AT162" s="10">
        <f>3/24000000*OO[[#This Row],[102 (01JUL1985 15:00:00)-Water Temperature (C)]]*OO[[#This Row],[44]]</f>
        <v>5.2115955668220002E-6</v>
      </c>
      <c r="AU162" s="10">
        <f>3/24000000*OO[[#This Row],[103 (01JUL1985 18:00:00)-Water Temperature (C)]]*OO[[#This Row],[45]]</f>
        <v>4.7421924467906248E-6</v>
      </c>
      <c r="AV162" s="10">
        <f>3/24000000*OO[[#This Row],[104 (01JUL1985 21:00:00)-Water Temperature (C)]]*OO[[#This Row],[46]]</f>
        <v>4.2546436847035002E-6</v>
      </c>
      <c r="AW162" s="10">
        <f>3/24000000*OO[[#This Row],[105 (02JUL1985 00:00:00)-Water Temperature (C)]]*OO[[#This Row],[47]]</f>
        <v>3.8371819313410003E-6</v>
      </c>
      <c r="AX162" s="10">
        <f>3/24000000*OO[[#This Row],[106 (02JUL1985 03:00:00)-Water Temperature (C)]]*OO[[#This Row],[48]]</f>
        <v>3.5351521104862496E-6</v>
      </c>
      <c r="AY162" s="10">
        <f>3/24000000*OO[[#This Row],[107 (02JUL1985 06:00:00)-Water Temperature (C)]]*OO[[#This Row],[49]]</f>
        <v>3.2985727179899999E-6</v>
      </c>
      <c r="AZ162" s="10">
        <f>3/24000000*OO[[#This Row],[108 (02JUL1985 09:00:00)-Water Temperature (C)]]*OO[[#This Row],[50]]</f>
        <v>3.2590634620239999E-6</v>
      </c>
      <c r="BA162" s="10">
        <f>3/24000000*OO[[#This Row],[109 (02JUL1985 12:00:00)-Water Temperature (C)]]*OO[[#This Row],[51]]</f>
        <v>3.2629984023993746E-6</v>
      </c>
      <c r="BB162" s="10">
        <f>3/24000000*OO[[#This Row],[110 (02JUL1985 15:00:00)-Water Temperature (C)]]*OO[[#This Row],[52]]</f>
        <v>3.2870042971674998E-6</v>
      </c>
      <c r="BC162" s="10">
        <f>3/24000000*OO[[#This Row],[111 (02JUL1985 18:00:00)-Water Temperature (C)]]*OO[[#This Row],[53]]</f>
        <v>3.2102743114313749E-6</v>
      </c>
      <c r="BD162" s="10">
        <f>3/24000000*OO[[#This Row],[112 (02JUL1985 21:00:00)-Water Temperature (C)]]*OO[[#This Row],[54]]</f>
        <v>2.9402040628592496E-6</v>
      </c>
      <c r="BE162" s="10">
        <f>3/24000000*OO[[#This Row],[113 (03JUL1985 00:00:00)-Water Temperature (C)]]*OO[[#This Row],[55]]</f>
        <v>2.6575833017026249E-6</v>
      </c>
      <c r="BF162" s="10">
        <f>3/24000000*OO[[#This Row],[114 (03JUL1985 03:00:00)-Water Temperature (C)]]*OO[[#This Row],[56]]</f>
        <v>2.4420983627276242E-6</v>
      </c>
      <c r="BG162" s="10">
        <f>3/24000000*OO[[#This Row],[115 (03JUL1985 06:00:00)-Water Temperature (C)]]*OO[[#This Row],[57]]</f>
        <v>2.293616327944E-6</v>
      </c>
      <c r="BH162" s="10">
        <f>3/24000000*OO[[#This Row],[116 (03JUL1985 09:00:00)-Water Temperature (C)]]*OO[[#This Row],[58]]</f>
        <v>2.2953463733599999E-6</v>
      </c>
      <c r="BI162" s="10">
        <f>3/24000000*OO[[#This Row],[117 (03JUL1985 12:00:00)-Water Temperature (C)]]*OO[[#This Row],[59]]</f>
        <v>2.4425120504864999E-6</v>
      </c>
      <c r="BJ162" s="10">
        <f>3/24000000*OO[[#This Row],[118 (03JUL1985 15:00:00)-Water Temperature (C)]]*OO[[#This Row],[60]]</f>
        <v>2.6050020430240002E-6</v>
      </c>
      <c r="BK162" s="10">
        <f>3/24000000*OO[[#This Row],[119 (03JUL1985 18:00:00)-Water Temperature (C)]]*OO[[#This Row],[61]]</f>
        <v>2.5988590704530002E-6</v>
      </c>
      <c r="BL162" s="10">
        <f>3/24000000*OO[[#This Row],[120 (03JUL1985 21:00:00)-Water Temperature (C)]]*OO[[#This Row],[62]]</f>
        <v>2.4640132384880002E-6</v>
      </c>
      <c r="BM162" s="10">
        <f>3/24000000*OO[[#This Row],[121 (04JUL1985 00:00:00)-Water Temperature (C)]]*OO[[#This Row],[63]]</f>
        <v>2.3330007989846246E-6</v>
      </c>
      <c r="BN162" s="10">
        <f>3/24000000*OO[[#This Row],[122 (04JUL1985 03:00:00)-Water Temperature (C)]]*OO[[#This Row],[64]]</f>
        <v>2.23230608698475E-6</v>
      </c>
      <c r="BO162" s="10">
        <f>3/24000000*OO[[#This Row],[123 (04JUL1985 06:00:00)-Water Temperature (C)]]*OO[[#This Row],[65]]</f>
        <v>2.1314706587580004E-6</v>
      </c>
      <c r="BP162" s="10">
        <f>3/24000000*OO[[#This Row],[124 (04JUL1985 09:00:00)-Water Temperature (C)]]*OO[[#This Row],[66]]</f>
        <v>2.0886318967263751E-6</v>
      </c>
      <c r="BQ162" s="10">
        <f>3/24000000*OO[[#This Row],[125 (04JUL1985 12:00:00)-Water Temperature (C)]]*OO[[#This Row],[67]]</f>
        <v>1.992345108651E-6</v>
      </c>
      <c r="BR162" s="10">
        <f>3/24000000*OO[[#This Row],[126 (04JUL1985 15:00:00)-Water Temperature (C)]]*OO[[#This Row],[68]]</f>
        <v>1.8153061093137502E-6</v>
      </c>
      <c r="BS162" s="10">
        <f>3/24000000*OO[[#This Row],[127 (04JUL1985 18:00:00)-Water Temperature (C)]]*OO[[#This Row],[69]]</f>
        <v>1.6353953048282497E-6</v>
      </c>
      <c r="BT162" s="10">
        <f>3/24000000*OO[[#This Row],[128 (04JUL1985 21:00:00)-Water Temperature (C)]]*OO[[#This Row],[70]]</f>
        <v>1.529596209699E-6</v>
      </c>
      <c r="BU162" s="10">
        <f>3/24000000*OO[[#This Row],[129 (05JUL1985 00:00:00)-Water Temperature (C)]]*OO[[#This Row],[71]]</f>
        <v>1.4492720348609999E-6</v>
      </c>
      <c r="BV162" s="10">
        <f>3/24000000*OO[[#This Row],[130 (05JUL1985 03:00:00)-Water Temperature (C)]]*OO[[#This Row],[72]]</f>
        <v>1.3785147798840002E-6</v>
      </c>
      <c r="BW162" s="10">
        <f>3/24000000*OO[[#This Row],[131 (05JUL1985 06:00:00)-Water Temperature (C)]]*OO[[#This Row],[73]]</f>
        <v>1.305687758495E-6</v>
      </c>
      <c r="BX162" s="10">
        <f>3/24000000*OO[[#This Row],[132 (05JUL1985 09:00:00)-Water Temperature (C)]]*OO[[#This Row],[74]]</f>
        <v>1.2948781764825002E-6</v>
      </c>
      <c r="BY162" s="10">
        <f>3/24000000*OO[[#This Row],[133 (05JUL1985 12:00:00)-Water Temperature (C)]]*OO[[#This Row],[75]]</f>
        <v>1.3766410348694999E-6</v>
      </c>
      <c r="BZ162" s="10">
        <f>3/24000000*OO[[#This Row],[134 (05JUL1985 15:00:00)-Water Temperature (C)]]*OO[[#This Row],[76]]</f>
        <v>1.4889347410293749E-6</v>
      </c>
      <c r="CA162" s="10">
        <f>3/24000000*OO[[#This Row],[135 (05JUL1985 18:00:00)-Water Temperature (C)]]*OO[[#This Row],[77]]</f>
        <v>1.491160216673E-6</v>
      </c>
      <c r="CB162" s="10">
        <f>3/24000000*OO[[#This Row],[136 (05JUL1985 21:00:00)-Water Temperature (C)]]*OO[[#This Row],[78]]</f>
        <v>1.3615757362642498E-6</v>
      </c>
      <c r="CC162" s="10">
        <f>3/24000000*OO[[#This Row],[137 (06JUL1985 00:00:00)-Water Temperature (C)]]*OO[[#This Row],[79]]</f>
        <v>1.22592717918725E-6</v>
      </c>
      <c r="CD162" s="10">
        <f>3/24000000*OO[[#This Row],[138 (06JUL1985 03:00:00)-Water Temperature (C)]]*OO[[#This Row],[80]]</f>
        <v>1.1404863938146248E-6</v>
      </c>
      <c r="CE162" s="10">
        <f>3/24000000*OO[[#This Row],[139 (06JUL1985 06:00:00)-Water Temperature (C)]]*OO[[#This Row],[81]]</f>
        <v>1.0739501531187499E-6</v>
      </c>
      <c r="CF162" s="10">
        <f>3/24000000*OO[[#This Row],[140 (06JUL1985 09:00:00)-Water Temperature (C)]]*OO[[#This Row],[82]]</f>
        <v>1.033843740999E-6</v>
      </c>
      <c r="CG162" s="10">
        <f>3/24000000*OO[[#This Row],[141 (06JUL1985 12:00:00)-Water Temperature (C)]]*OO[[#This Row],[83]]</f>
        <v>1.0060844729531249E-6</v>
      </c>
      <c r="CH162" s="10">
        <f>3/24000000*OO[[#This Row],[142 (06JUL1985 15:00:00)-Water Temperature (C)]]*OO[[#This Row],[84]]</f>
        <v>9.4528518549149989E-7</v>
      </c>
      <c r="CI162" s="10">
        <f>3/24000000*OO[[#This Row],[143 (06JUL1985 18:00:00)-Water Temperature (C)]]*OO[[#This Row],[85]]</f>
        <v>8.9280651707499998E-7</v>
      </c>
      <c r="CJ162" s="10">
        <f>3/24000000*OO[[#This Row],[144 (06JUL1985 21:00:00)-Water Temperature (C)]]*OO[[#This Row],[86]]</f>
        <v>8.6267357599499984E-7</v>
      </c>
      <c r="CK162" s="10">
        <f>3/24000000*OO[[#This Row],[145 (07JUL1985 00:00:00)-Water Temperature (C)]]*OO[[#This Row],[87]]</f>
        <v>8.380882205178749E-7</v>
      </c>
      <c r="CL162" s="10">
        <f>3/24000000*OO[[#This Row],[146 (07JUL1985 03:00:00)-Water Temperature (C)]]*OO[[#This Row],[88]]</f>
        <v>8.1672744654187502E-7</v>
      </c>
      <c r="CM162" s="10">
        <f>3/24000000*OO[[#This Row],[147 (07JUL1985 06:00:00)-Water Temperature (C)]]*OO[[#This Row],[89]]</f>
        <v>7.9287670469875003E-7</v>
      </c>
      <c r="CN162" s="10">
        <f>3/24000000*OO[[#This Row],[148 (07JUL1985 09:00:00)-Water Temperature (C)]]*OO[[#This Row],[90]]</f>
        <v>7.8588223033425009E-7</v>
      </c>
      <c r="CO162" s="10">
        <f>3/24000000*OO[[#This Row],[149 (07JUL1985 12:00:00)-Water Temperature (C)]]*OO[[#This Row],[91]]</f>
        <v>7.7494030680249995E-7</v>
      </c>
      <c r="CP162" s="10">
        <f>3/24000000*OO[[#This Row],[150 (07JUL1985 15:00:00)-Water Temperature (C)]]*OO[[#This Row],[92]]</f>
        <v>7.7342885410487489E-7</v>
      </c>
      <c r="CQ162" s="10">
        <f>3/24000000*OO[[#This Row],[151 (07JUL1985 18:00:00)-Water Temperature (C)]]*OO[[#This Row],[93]]</f>
        <v>7.7152782376687511E-7</v>
      </c>
      <c r="CR162" s="10">
        <f>3/24000000*OO[[#This Row],[152 (07JUL1985 21:00:00)-Water Temperature (C)]]*OO[[#This Row],[94]]</f>
        <v>7.190010205056249E-7</v>
      </c>
      <c r="CS162" s="10">
        <f>3/24000000*OO[[#This Row],[153 (08JUL1985 00:00:00)-Water Temperature (C)]]*OO[[#This Row],[95]]</f>
        <v>6.33817483570625E-7</v>
      </c>
      <c r="CT162" s="10">
        <f>3/24000000*OO[[#This Row],[154 (08JUL1985 03:00:00)-Water Temperature (C)]]*OO[[#This Row],[96]]</f>
        <v>5.7761987851399991E-7</v>
      </c>
      <c r="CU162" s="10">
        <f>3/24000000*OO[[#This Row],[155 (08JUL1985 06:00:00)-Water Temperature (C)]]*OO[[#This Row],[97]]</f>
        <v>5.4573931111874989E-7</v>
      </c>
      <c r="CV162" s="10">
        <f>3/24000000*OO[[#This Row],[156 (08JUL1985 09:00:00)-Water Temperature (C)]]*OO[[#This Row],[98]]</f>
        <v>5.4011679638399992E-7</v>
      </c>
      <c r="CW162" s="10">
        <f>3/24000000*OO[[#This Row],[157 (08JUL1985 12:00:00)-Water Temperature (C)]]*OO[[#This Row],[99]]</f>
        <v>5.2112449244399994E-7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0</v>
      </c>
      <c r="H163" s="10">
        <f>3/24*OO[[#This Row],[64 (26JUN1985 21:00:00)-Water Temperature (C)]]*OO[[#This Row],[6]]/SUM(OO[6])</f>
        <v>6.5979570946285947E-36</v>
      </c>
      <c r="I163" s="10">
        <f>3/24*OO[[#This Row],[65 (27JUN1985 00:00:00)-Water Temperature (C)]]*OO[[#This Row],[7]]/SUM(OO[7])</f>
        <v>7.6990715836919633E-26</v>
      </c>
      <c r="J163" s="10">
        <f>3/24*OO[[#This Row],[66 (27JUN1985 03:00:00)-Water Temperature (C)]]*OO[[#This Row],[8]]/SUM(OO[8])</f>
        <v>2.8052753265957393E-16</v>
      </c>
      <c r="K163" s="10">
        <f>3/24*OO[[#This Row],[67 (27JUN1985 06:00:00)-Water Temperature (C)]]*OO[[#This Row],[9]]/SUM(OO[9])</f>
        <v>1.4335526559174298E-9</v>
      </c>
      <c r="L163" s="10">
        <f>3/24*OO[[#This Row],[68 (27JUN1985 09:00:00)-Water Temperature (C)]]*OO[[#This Row],[10]]/SUM(OO[10])</f>
        <v>1.7204597369497534E-6</v>
      </c>
      <c r="M163" s="10">
        <f>3/24*OO[[#This Row],[69 (27JUN1985 12:00:00)-Water Temperature (C)]]*OO[[#This Row],[11]]/SUM(OO[11])</f>
        <v>1.7600503547888908E-4</v>
      </c>
      <c r="N163" s="10">
        <f>3/24*OO[[#This Row],[70 (27JUN1985 15:00:00)-Water Temperature (C)]]*OO[[#This Row],[12]]/SUM(OO[12])</f>
        <v>3.7725744199912396E-3</v>
      </c>
      <c r="O163" s="10">
        <f>3/24*OO[[#This Row],[71 (27JUN1985 18:00:00)-Water Temperature (C)]]*OO[[#This Row],[13]]/SUM(OO[13])</f>
        <v>2.5550979905429205E-2</v>
      </c>
      <c r="P163" s="10">
        <f>3/24*OO[[#This Row],[72 (27JUN1985 21:00:00)-Water Temperature (C)]]*OO[[#This Row],[14]]/SUM(OO[14])</f>
        <v>6.9935813524797455E-2</v>
      </c>
      <c r="Q163" s="10">
        <f>3/24*OO[[#This Row],[73 (28JUN1985 00:00:00)-Water Temperature (C)]]*OO[[#This Row],[15]]/SUM(OO[15])</f>
        <v>9.7114317584895166E-2</v>
      </c>
      <c r="R163" s="10">
        <f>3/24*OO[[#This Row],[74 (28JUN1985 03:00:00)-Water Temperature (C)]]*OO[[#This Row],[16]]/SUM(OO[16])</f>
        <v>8.0774689066516567E-2</v>
      </c>
      <c r="S163" s="10">
        <f>3/24*OO[[#This Row],[75 (28JUN1985 06:00:00)-Water Temperature (C)]]*OO[[#This Row],[17]]/SUM(OO[17])</f>
        <v>4.3792615025378234E-2</v>
      </c>
      <c r="T163" s="10">
        <f>3/24*OO[[#This Row],[76 (28JUN1985 09:00:00)-Water Temperature (C)]]*OO[[#This Row],[18]]/SUM(OO[18])</f>
        <v>1.7429140584537529E-2</v>
      </c>
      <c r="U163" s="10">
        <f>3/24*OO[[#This Row],[77 (28JUN1985 12:00:00)-Water Temperature (C)]]*OO[[#This Row],[19]]/SUM(OO[19])</f>
        <v>5.3583516377707389E-3</v>
      </c>
      <c r="V163" s="10">
        <f>3/24000000*OO[[#This Row],[78 (28JUN1985 15:00:00)-Water Temperature (C)]]*OO[[#This Row],[20]]</f>
        <v>1.375041408505E-3</v>
      </c>
      <c r="W163" s="10">
        <f>3/24000000*OO[[#This Row],[79 (28JUN1985 18:00:00)-Water Temperature (C)]]*OO[[#This Row],[21]]</f>
        <v>3.2583705027049999E-4</v>
      </c>
      <c r="X163" s="10">
        <f>3/24000000*OO[[#This Row],[80 (28JUN1985 21:00:00)-Water Temperature (C)]]*OO[[#This Row],[22]]</f>
        <v>8.5298838151262501E-5</v>
      </c>
      <c r="Y163" s="10">
        <f>3/24000000*OO[[#This Row],[81 (29JUN1985 00:00:00)-Water Temperature (C)]]*OO[[#This Row],[23]]</f>
        <v>3.5594599976999999E-5</v>
      </c>
      <c r="Z163" s="10">
        <f>3/24000000*OO[[#This Row],[82 (29JUN1985 03:00:00)-Water Temperature (C)]]*OO[[#This Row],[24]]</f>
        <v>2.8491093074444997E-5</v>
      </c>
      <c r="AA163" s="10">
        <f>3/24000000*OO[[#This Row],[83 (29JUN1985 06:00:00)-Water Temperature (C)]]*OO[[#This Row],[25]]</f>
        <v>3.0734008606559998E-5</v>
      </c>
      <c r="AB163" s="10">
        <f>3/24000000*OO[[#This Row],[84 (29JUN1985 09:00:00)-Water Temperature (C)]]*OO[[#This Row],[26]]</f>
        <v>3.5106867805625E-5</v>
      </c>
      <c r="AC163" s="10">
        <f>3/24000000*OO[[#This Row],[85 (29JUN1985 12:00:00)-Water Temperature (C)]]*OO[[#This Row],[27]]</f>
        <v>3.9262864822049996E-5</v>
      </c>
      <c r="AD163" s="10">
        <f>3/24000000*OO[[#This Row],[86 (29JUN1985 15:00:00)-Water Temperature (C)]]*OO[[#This Row],[28]]</f>
        <v>4.3346140400475E-5</v>
      </c>
      <c r="AE163" s="10">
        <f>3/24000000*OO[[#This Row],[88 (29JUN1985 21:00:00)-Water Temperature (C)]]*OO[[#This Row],[30]]</f>
        <v>4.2283444597842498E-5</v>
      </c>
      <c r="AF163" s="10">
        <f>3/24000000*OO[[#This Row],[88 (29JUN1985 21:00:00)-Water Temperature (C)]]*OO[[#This Row],[30]]</f>
        <v>4.2283444597842498E-5</v>
      </c>
      <c r="AG163" s="10">
        <f>3/24000000*OO[[#This Row],[89 (30JUN1985 00:00:00)-Water Temperature (C)]]*OO[[#This Row],[31]]</f>
        <v>3.6197251775475E-5</v>
      </c>
      <c r="AH163" s="10">
        <f>3/24000000*OO[[#This Row],[90 (30JUN1985 03:00:00)-Water Temperature (C)]]*OO[[#This Row],[32]]</f>
        <v>3.0636620717928747E-5</v>
      </c>
      <c r="AI163" s="10">
        <f>3/24000000*OO[[#This Row],[91 (30JUN1985 06:00:00)-Water Temperature (C)]]*OO[[#This Row],[33]]</f>
        <v>2.5031858705650001E-5</v>
      </c>
      <c r="AJ163" s="10">
        <f>3/24000000*OO[[#This Row],[92 (30JUN1985 09:00:00)-Water Temperature (C)]]*OO[[#This Row],[34]]</f>
        <v>1.9604247421677497E-5</v>
      </c>
      <c r="AK163" s="10">
        <f>3/24000000*OO[[#This Row],[93 (30JUN1985 12:00:00)-Water Temperature (C)]]*OO[[#This Row],[35]]</f>
        <v>1.5254265415917499E-5</v>
      </c>
      <c r="AL163" s="10">
        <f>3/24000000*OO[[#This Row],[94 (30JUN1985 15:00:00)-Water Temperature (C)]]*OO[[#This Row],[36]]</f>
        <v>1.2457278918681248E-5</v>
      </c>
      <c r="AM163" s="10">
        <f>3/24000000*OO[[#This Row],[95 (30JUN1985 18:00:00)-Water Temperature (C)]]*OO[[#This Row],[37]]</f>
        <v>1.03627800551275E-5</v>
      </c>
      <c r="AN163" s="10">
        <f>3/24000000*OO[[#This Row],[96 (30JUN1985 21:00:00)-Water Temperature (C)]]*OO[[#This Row],[38]]</f>
        <v>8.4441602273399992E-6</v>
      </c>
      <c r="AO163" s="10">
        <f>3/24000000*OO[[#This Row],[97 (01JUL1985 00:00:00)-Water Temperature (C)]]*OO[[#This Row],[39]]</f>
        <v>7.2447787067162503E-6</v>
      </c>
      <c r="AP163" s="10">
        <f>3/24000000*OO[[#This Row],[98 (01JUL1985 03:00:00)-Water Temperature (C)]]*OO[[#This Row],[40]]</f>
        <v>6.6128218854474995E-6</v>
      </c>
      <c r="AQ163" s="10">
        <f>3/24000000*OO[[#This Row],[99 (01JUL1985 06:00:00)-Water Temperature (C)]]*OO[[#This Row],[41]]</f>
        <v>6.2105153602500008E-6</v>
      </c>
      <c r="AR163" s="10">
        <f>3/24000000*OO[[#This Row],[100 (01JUL1985 09:00:00)-Water Temperature (C)]]*OO[[#This Row],[42]]</f>
        <v>6.0143796500624992E-6</v>
      </c>
      <c r="AS163" s="10">
        <f>3/24000000*OO[[#This Row],[101 (01JUL1985 12:00:00)-Water Temperature (C)]]*OO[[#This Row],[43]]</f>
        <v>5.8476882812325005E-6</v>
      </c>
      <c r="AT163" s="10">
        <f>3/24000000*OO[[#This Row],[102 (01JUL1985 15:00:00)-Water Temperature (C)]]*OO[[#This Row],[44]]</f>
        <v>5.5988952777225E-6</v>
      </c>
      <c r="AU163" s="10">
        <f>3/24000000*OO[[#This Row],[103 (01JUL1985 18:00:00)-Water Temperature (C)]]*OO[[#This Row],[45]]</f>
        <v>5.0964143792954999E-6</v>
      </c>
      <c r="AV163" s="10">
        <f>3/24000000*OO[[#This Row],[104 (01JUL1985 21:00:00)-Water Temperature (C)]]*OO[[#This Row],[46]]</f>
        <v>4.5610468339988746E-6</v>
      </c>
      <c r="AW163" s="10">
        <f>3/24000000*OO[[#This Row],[105 (02JUL1985 00:00:00)-Water Temperature (C)]]*OO[[#This Row],[47]]</f>
        <v>4.097585416848749E-6</v>
      </c>
      <c r="AX163" s="10">
        <f>3/24000000*OO[[#This Row],[106 (02JUL1985 03:00:00)-Water Temperature (C)]]*OO[[#This Row],[48]]</f>
        <v>3.7699098984093746E-6</v>
      </c>
      <c r="AY163" s="10">
        <f>3/24000000*OO[[#This Row],[107 (02JUL1985 06:00:00)-Water Temperature (C)]]*OO[[#This Row],[49]]</f>
        <v>3.5190841138941248E-6</v>
      </c>
      <c r="AZ163" s="10">
        <f>3/24000000*OO[[#This Row],[108 (02JUL1985 09:00:00)-Water Temperature (C)]]*OO[[#This Row],[50]]</f>
        <v>3.4855923050864999E-6</v>
      </c>
      <c r="BA163" s="10">
        <f>3/24000000*OO[[#This Row],[109 (02JUL1985 12:00:00)-Water Temperature (C)]]*OO[[#This Row],[51]]</f>
        <v>3.4953472010633752E-6</v>
      </c>
      <c r="BB163" s="10">
        <f>3/24000000*OO[[#This Row],[110 (02JUL1985 15:00:00)-Water Temperature (C)]]*OO[[#This Row],[52]]</f>
        <v>3.5255671651304998E-6</v>
      </c>
      <c r="BC163" s="10">
        <f>3/24000000*OO[[#This Row],[111 (02JUL1985 18:00:00)-Water Temperature (C)]]*OO[[#This Row],[53]]</f>
        <v>3.4426654866899999E-6</v>
      </c>
      <c r="BD163" s="10">
        <f>3/24000000*OO[[#This Row],[112 (02JUL1985 21:00:00)-Water Temperature (C)]]*OO[[#This Row],[54]]</f>
        <v>3.1488901732833752E-6</v>
      </c>
      <c r="BE163" s="10">
        <f>3/24000000*OO[[#This Row],[113 (03JUL1985 00:00:00)-Water Temperature (C)]]*OO[[#This Row],[55]]</f>
        <v>2.8406467140471253E-6</v>
      </c>
      <c r="BF163" s="10">
        <f>3/24000000*OO[[#This Row],[114 (03JUL1985 03:00:00)-Water Temperature (C)]]*OO[[#This Row],[56]]</f>
        <v>2.6045948272859998E-6</v>
      </c>
      <c r="BG163" s="10">
        <f>3/24000000*OO[[#This Row],[115 (03JUL1985 06:00:00)-Water Temperature (C)]]*OO[[#This Row],[57]]</f>
        <v>2.4472508934055E-6</v>
      </c>
      <c r="BH163" s="10">
        <f>3/24000000*OO[[#This Row],[116 (03JUL1985 09:00:00)-Water Temperature (C)]]*OO[[#This Row],[58]]</f>
        <v>2.45565292997175E-6</v>
      </c>
      <c r="BI163" s="10">
        <f>3/24000000*OO[[#This Row],[117 (03JUL1985 12:00:00)-Water Temperature (C)]]*OO[[#This Row],[59]]</f>
        <v>2.6193465177762499E-6</v>
      </c>
      <c r="BJ163" s="10">
        <f>3/24000000*OO[[#This Row],[118 (03JUL1985 15:00:00)-Water Temperature (C)]]*OO[[#This Row],[60]]</f>
        <v>2.7960777828028749E-6</v>
      </c>
      <c r="BK163" s="10">
        <f>3/24000000*OO[[#This Row],[119 (03JUL1985 18:00:00)-Water Temperature (C)]]*OO[[#This Row],[61]]</f>
        <v>2.7830781786588747E-6</v>
      </c>
      <c r="BL163" s="10">
        <f>3/24000000*OO[[#This Row],[120 (03JUL1985 21:00:00)-Water Temperature (C)]]*OO[[#This Row],[62]]</f>
        <v>2.6278300510417497E-6</v>
      </c>
      <c r="BM163" s="10">
        <f>3/24000000*OO[[#This Row],[121 (04JUL1985 00:00:00)-Water Temperature (C)]]*OO[[#This Row],[63]]</f>
        <v>2.4802433039474996E-6</v>
      </c>
      <c r="BN163" s="10">
        <f>3/24000000*OO[[#This Row],[122 (04JUL1985 03:00:00)-Water Temperature (C)]]*OO[[#This Row],[64]]</f>
        <v>2.3721511874327495E-6</v>
      </c>
      <c r="BO163" s="10">
        <f>3/24000000*OO[[#This Row],[123 (04JUL1985 06:00:00)-Water Temperature (C)]]*OO[[#This Row],[65]]</f>
        <v>2.26832938528E-6</v>
      </c>
      <c r="BP163" s="10">
        <f>3/24000000*OO[[#This Row],[124 (04JUL1985 09:00:00)-Water Temperature (C)]]*OO[[#This Row],[66]]</f>
        <v>2.2301175481304996E-6</v>
      </c>
      <c r="BQ163" s="10">
        <f>3/24000000*OO[[#This Row],[125 (04JUL1985 12:00:00)-Water Temperature (C)]]*OO[[#This Row],[67]]</f>
        <v>2.1338562255693751E-6</v>
      </c>
      <c r="BR163" s="10">
        <f>3/24000000*OO[[#This Row],[126 (04JUL1985 15:00:00)-Water Temperature (C)]]*OO[[#This Row],[68]]</f>
        <v>1.9467608439149998E-6</v>
      </c>
      <c r="BS163" s="10">
        <f>3/24000000*OO[[#This Row],[127 (04JUL1985 18:00:00)-Water Temperature (C)]]*OO[[#This Row],[69]]</f>
        <v>1.7496889735849998E-6</v>
      </c>
      <c r="BT163" s="10">
        <f>3/24000000*OO[[#This Row],[128 (04JUL1985 21:00:00)-Water Temperature (C)]]*OO[[#This Row],[70]]</f>
        <v>1.6307899300919999E-6</v>
      </c>
      <c r="BU163" s="10">
        <f>3/24000000*OO[[#This Row],[129 (05JUL1985 00:00:00)-Water Temperature (C)]]*OO[[#This Row],[71]]</f>
        <v>1.5422350807068748E-6</v>
      </c>
      <c r="BV163" s="10">
        <f>3/24000000*OO[[#This Row],[130 (05JUL1985 03:00:00)-Water Temperature (C)]]*OO[[#This Row],[72]]</f>
        <v>1.4665928397119998E-6</v>
      </c>
      <c r="BW163" s="10">
        <f>3/24000000*OO[[#This Row],[131 (05JUL1985 06:00:00)-Water Temperature (C)]]*OO[[#This Row],[73]]</f>
        <v>1.3904417097010001E-6</v>
      </c>
      <c r="BX163" s="10">
        <f>3/24000000*OO[[#This Row],[132 (05JUL1985 09:00:00)-Water Temperature (C)]]*OO[[#This Row],[74]]</f>
        <v>1.3831359560795001E-6</v>
      </c>
      <c r="BY163" s="10">
        <f>3/24000000*OO[[#This Row],[133 (05JUL1985 12:00:00)-Water Temperature (C)]]*OO[[#This Row],[75]]</f>
        <v>1.4743248061718751E-6</v>
      </c>
      <c r="BZ163" s="10">
        <f>3/24000000*OO[[#This Row],[134 (05JUL1985 15:00:00)-Water Temperature (C)]]*OO[[#This Row],[76]]</f>
        <v>1.5970712396042499E-6</v>
      </c>
      <c r="CA163" s="10">
        <f>3/24000000*OO[[#This Row],[135 (05JUL1985 18:00:00)-Water Temperature (C)]]*OO[[#This Row],[77]]</f>
        <v>1.5996298912009999E-6</v>
      </c>
      <c r="CB163" s="10">
        <f>3/24000000*OO[[#This Row],[136 (05JUL1985 21:00:00)-Water Temperature (C)]]*OO[[#This Row],[78]]</f>
        <v>1.4579292121749997E-6</v>
      </c>
      <c r="CC163" s="10">
        <f>3/24000000*OO[[#This Row],[137 (06JUL1985 00:00:00)-Water Temperature (C)]]*OO[[#This Row],[79]]</f>
        <v>1.3084736405325001E-6</v>
      </c>
      <c r="CD163" s="10">
        <f>3/24000000*OO[[#This Row],[138 (06JUL1985 03:00:00)-Water Temperature (C)]]*OO[[#This Row],[80]]</f>
        <v>1.2145191697065E-6</v>
      </c>
      <c r="CE163" s="10">
        <f>3/24000000*OO[[#This Row],[139 (06JUL1985 06:00:00)-Water Temperature (C)]]*OO[[#This Row],[81]]</f>
        <v>1.143584769877E-6</v>
      </c>
      <c r="CF163" s="10">
        <f>3/24000000*OO[[#This Row],[140 (06JUL1985 09:00:00)-Water Temperature (C)]]*OO[[#This Row],[82]]</f>
        <v>1.1035216969235002E-6</v>
      </c>
      <c r="CG163" s="10">
        <f>3/24000000*OO[[#This Row],[141 (06JUL1985 12:00:00)-Water Temperature (C)]]*OO[[#This Row],[83]]</f>
        <v>1.0777675391859997E-6</v>
      </c>
      <c r="CH163" s="10">
        <f>3/24000000*OO[[#This Row],[142 (06JUL1985 15:00:00)-Water Temperature (C)]]*OO[[#This Row],[84]]</f>
        <v>1.01469315456825E-6</v>
      </c>
      <c r="CI163" s="10">
        <f>3/24000000*OO[[#This Row],[143 (06JUL1985 18:00:00)-Water Temperature (C)]]*OO[[#This Row],[85]]</f>
        <v>9.55023037199E-7</v>
      </c>
      <c r="CJ163" s="10">
        <f>3/24000000*OO[[#This Row],[144 (06JUL1985 21:00:00)-Water Temperature (C)]]*OO[[#This Row],[86]]</f>
        <v>9.1710806384399993E-7</v>
      </c>
      <c r="CK163" s="10">
        <f>3/24000000*OO[[#This Row],[145 (07JUL1985 00:00:00)-Water Temperature (C)]]*OO[[#This Row],[87]]</f>
        <v>8.8830463797599987E-7</v>
      </c>
      <c r="CL163" s="10">
        <f>3/24000000*OO[[#This Row],[146 (07JUL1985 03:00:00)-Water Temperature (C)]]*OO[[#This Row],[88]]</f>
        <v>8.6639603846049995E-7</v>
      </c>
      <c r="CM163" s="10">
        <f>3/24000000*OO[[#This Row],[147 (07JUL1985 06:00:00)-Water Temperature (C)]]*OO[[#This Row],[89]]</f>
        <v>8.4269026681675009E-7</v>
      </c>
      <c r="CN163" s="10">
        <f>3/24000000*OO[[#This Row],[148 (07JUL1985 09:00:00)-Water Temperature (C)]]*OO[[#This Row],[90]]</f>
        <v>8.3812232742849995E-7</v>
      </c>
      <c r="CO163" s="10">
        <f>3/24000000*OO[[#This Row],[149 (07JUL1985 12:00:00)-Water Temperature (C)]]*OO[[#This Row],[91]]</f>
        <v>8.2839952903512505E-7</v>
      </c>
      <c r="CP163" s="10">
        <f>3/24000000*OO[[#This Row],[150 (07JUL1985 15:00:00)-Water Temperature (C)]]*OO[[#This Row],[92]]</f>
        <v>8.29321438970625E-7</v>
      </c>
      <c r="CQ163" s="10">
        <f>3/24000000*OO[[#This Row],[151 (07JUL1985 18:00:00)-Water Temperature (C)]]*OO[[#This Row],[93]]</f>
        <v>8.2879480642462504E-7</v>
      </c>
      <c r="CR163" s="10">
        <f>3/24000000*OO[[#This Row],[152 (07JUL1985 21:00:00)-Water Temperature (C)]]*OO[[#This Row],[94]]</f>
        <v>7.7183000768899997E-7</v>
      </c>
      <c r="CS163" s="10">
        <f>3/24000000*OO[[#This Row],[153 (08JUL1985 00:00:00)-Water Temperature (C)]]*OO[[#This Row],[95]]</f>
        <v>6.7786681482562494E-7</v>
      </c>
      <c r="CT163" s="10">
        <f>3/24000000*OO[[#This Row],[154 (08JUL1985 03:00:00)-Water Temperature (C)]]*OO[[#This Row],[96]]</f>
        <v>6.15618527919E-7</v>
      </c>
      <c r="CU163" s="10">
        <f>3/24000000*OO[[#This Row],[155 (08JUL1985 06:00:00)-Water Temperature (C)]]*OO[[#This Row],[97]]</f>
        <v>5.8104563910374998E-7</v>
      </c>
      <c r="CV163" s="10">
        <f>3/24000000*OO[[#This Row],[156 (08JUL1985 09:00:00)-Water Temperature (C)]]*OO[[#This Row],[98]]</f>
        <v>5.7652018586575001E-7</v>
      </c>
      <c r="CW163" s="10">
        <f>3/24000000*OO[[#This Row],[157 (08JUL1985 12:00:00)-Water Temperature (C)]]*OO[[#This Row],[99]]</f>
        <v>5.571006104E-7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0</v>
      </c>
      <c r="H164" s="10">
        <f>3/24*OO[[#This Row],[64 (26JUN1985 21:00:00)-Water Temperature (C)]]*OO[[#This Row],[6]]/SUM(OO[6])</f>
        <v>1.258007522390269E-36</v>
      </c>
      <c r="I164" s="10">
        <f>3/24*OO[[#This Row],[65 (27JUN1985 00:00:00)-Water Temperature (C)]]*OO[[#This Row],[7]]/SUM(OO[7])</f>
        <v>1.497491779603629E-26</v>
      </c>
      <c r="J164" s="10">
        <f>3/24*OO[[#This Row],[66 (27JUN1985 03:00:00)-Water Temperature (C)]]*OO[[#This Row],[8]]/SUM(OO[8])</f>
        <v>5.5804963925379614E-17</v>
      </c>
      <c r="K164" s="10">
        <f>3/24*OO[[#This Row],[67 (27JUN1985 06:00:00)-Water Temperature (C)]]*OO[[#This Row],[9]]/SUM(OO[9])</f>
        <v>7.272736371361969E-10</v>
      </c>
      <c r="L164" s="10">
        <f>3/24*OO[[#This Row],[68 (27JUN1985 09:00:00)-Water Temperature (C)]]*OO[[#This Row],[10]]/SUM(OO[10])</f>
        <v>1.1401603875302605E-6</v>
      </c>
      <c r="M164" s="10">
        <f>3/24*OO[[#This Row],[69 (27JUN1985 12:00:00)-Water Temperature (C)]]*OO[[#This Row],[11]]/SUM(OO[11])</f>
        <v>1.3693620155360548E-4</v>
      </c>
      <c r="N164" s="10">
        <f>3/24*OO[[#This Row],[70 (27JUN1985 15:00:00)-Water Temperature (C)]]*OO[[#This Row],[12]]/SUM(OO[12])</f>
        <v>3.3088648131408822E-3</v>
      </c>
      <c r="O164" s="10">
        <f>3/24*OO[[#This Row],[71 (27JUN1985 18:00:00)-Water Temperature (C)]]*OO[[#This Row],[13]]/SUM(OO[13])</f>
        <v>2.4610152271140693E-2</v>
      </c>
      <c r="P164" s="10">
        <f>3/24*OO[[#This Row],[72 (27JUN1985 21:00:00)-Water Temperature (C)]]*OO[[#This Row],[14]]/SUM(OO[14])</f>
        <v>7.2606397866277386E-2</v>
      </c>
      <c r="Q164" s="10">
        <f>3/24*OO[[#This Row],[73 (28JUN1985 00:00:00)-Water Temperature (C)]]*OO[[#This Row],[15]]/SUM(OO[15])</f>
        <v>0.10735972771254314</v>
      </c>
      <c r="R164" s="10">
        <f>3/24*OO[[#This Row],[74 (28JUN1985 03:00:00)-Water Temperature (C)]]*OO[[#This Row],[16]]/SUM(OO[16])</f>
        <v>9.4375167882624358E-2</v>
      </c>
      <c r="S164" s="10">
        <f>3/24*OO[[#This Row],[75 (28JUN1985 06:00:00)-Water Temperature (C)]]*OO[[#This Row],[17]]/SUM(OO[17])</f>
        <v>5.377731054513938E-2</v>
      </c>
      <c r="T164" s="10">
        <f>3/24*OO[[#This Row],[76 (28JUN1985 09:00:00)-Water Temperature (C)]]*OO[[#This Row],[18]]/SUM(OO[18])</f>
        <v>2.2319749456906672E-2</v>
      </c>
      <c r="U164" s="10">
        <f>3/24*OO[[#This Row],[77 (28JUN1985 12:00:00)-Water Temperature (C)]]*OO[[#This Row],[19]]/SUM(OO[19])</f>
        <v>7.0735874053309391E-3</v>
      </c>
      <c r="V164" s="10">
        <f>3/24000000*OO[[#This Row],[78 (28JUN1985 15:00:00)-Water Temperature (C)]]*OO[[#This Row],[20]]</f>
        <v>1.8499482877837497E-3</v>
      </c>
      <c r="W164" s="10">
        <f>3/24000000*OO[[#This Row],[79 (28JUN1985 18:00:00)-Water Temperature (C)]]*OO[[#This Row],[21]]</f>
        <v>4.3877273777499993E-4</v>
      </c>
      <c r="X164" s="10">
        <f>3/24000000*OO[[#This Row],[80 (28JUN1985 21:00:00)-Water Temperature (C)]]*OO[[#This Row],[22]]</f>
        <v>1.1109743027865E-4</v>
      </c>
      <c r="Y164" s="10">
        <f>3/24000000*OO[[#This Row],[81 (29JUN1985 00:00:00)-Water Temperature (C)]]*OO[[#This Row],[23]]</f>
        <v>4.2617598559112501E-5</v>
      </c>
      <c r="Z164" s="10">
        <f>3/24000000*OO[[#This Row],[82 (29JUN1985 03:00:00)-Water Temperature (C)]]*OO[[#This Row],[24]]</f>
        <v>3.1735272907100002E-5</v>
      </c>
      <c r="AA164" s="10">
        <f>3/24000000*OO[[#This Row],[83 (29JUN1985 06:00:00)-Water Temperature (C)]]*OO[[#This Row],[25]]</f>
        <v>3.3643777794425E-5</v>
      </c>
      <c r="AB164" s="10">
        <f>3/24000000*OO[[#This Row],[84 (29JUN1985 09:00:00)-Water Temperature (C)]]*OO[[#This Row],[26]]</f>
        <v>3.8617677084349999E-5</v>
      </c>
      <c r="AC164" s="10">
        <f>3/24000000*OO[[#This Row],[85 (29JUN1985 12:00:00)-Water Temperature (C)]]*OO[[#This Row],[27]]</f>
        <v>4.3553172917737503E-5</v>
      </c>
      <c r="AD164" s="10">
        <f>3/24000000*OO[[#This Row],[86 (29JUN1985 15:00:00)-Water Temperature (C)]]*OO[[#This Row],[28]]</f>
        <v>4.8404651382125003E-5</v>
      </c>
      <c r="AE164" s="10">
        <f>3/24000000*OO[[#This Row],[88 (29JUN1985 21:00:00)-Water Temperature (C)]]*OO[[#This Row],[30]]</f>
        <v>4.7152388395900008E-5</v>
      </c>
      <c r="AF164" s="10">
        <f>3/24000000*OO[[#This Row],[88 (29JUN1985 21:00:00)-Water Temperature (C)]]*OO[[#This Row],[30]]</f>
        <v>4.7152388395900008E-5</v>
      </c>
      <c r="AG164" s="10">
        <f>3/24000000*OO[[#This Row],[89 (30JUN1985 00:00:00)-Water Temperature (C)]]*OO[[#This Row],[31]]</f>
        <v>4.0275814495210003E-5</v>
      </c>
      <c r="AH164" s="10">
        <f>3/24000000*OO[[#This Row],[90 (30JUN1985 03:00:00)-Water Temperature (C)]]*OO[[#This Row],[32]]</f>
        <v>3.4133031636752496E-5</v>
      </c>
      <c r="AI164" s="10">
        <f>3/24000000*OO[[#This Row],[91 (30JUN1985 06:00:00)-Water Temperature (C)]]*OO[[#This Row],[33]]</f>
        <v>2.8070678637350001E-5</v>
      </c>
      <c r="AJ164" s="10">
        <f>3/24000000*OO[[#This Row],[92 (30JUN1985 09:00:00)-Water Temperature (C)]]*OO[[#This Row],[34]]</f>
        <v>2.21872379675925E-5</v>
      </c>
      <c r="AK164" s="10">
        <f>3/24000000*OO[[#This Row],[93 (30JUN1985 12:00:00)-Water Temperature (C)]]*OO[[#This Row],[35]]</f>
        <v>1.7368016915374998E-5</v>
      </c>
      <c r="AL164" s="10">
        <f>3/24000000*OO[[#This Row],[94 (30JUN1985 15:00:00)-Water Temperature (C)]]*OO[[#This Row],[36]]</f>
        <v>1.4202233037756248E-5</v>
      </c>
      <c r="AM164" s="10">
        <f>3/24000000*OO[[#This Row],[95 (30JUN1985 18:00:00)-Water Temperature (C)]]*OO[[#This Row],[37]]</f>
        <v>1.1732615019764998E-5</v>
      </c>
      <c r="AN164" s="10">
        <f>3/24000000*OO[[#This Row],[96 (30JUN1985 21:00:00)-Water Temperature (C)]]*OO[[#This Row],[38]]</f>
        <v>9.4365868349099987E-6</v>
      </c>
      <c r="AO164" s="10">
        <f>3/24000000*OO[[#This Row],[97 (01JUL1985 00:00:00)-Water Temperature (C)]]*OO[[#This Row],[39]]</f>
        <v>8.0002423017174997E-6</v>
      </c>
      <c r="AP164" s="10">
        <f>3/24000000*OO[[#This Row],[98 (01JUL1985 03:00:00)-Water Temperature (C)]]*OO[[#This Row],[40]]</f>
        <v>7.2630060358725004E-6</v>
      </c>
      <c r="AQ164" s="10">
        <f>3/24000000*OO[[#This Row],[99 (01JUL1985 06:00:00)-Water Temperature (C)]]*OO[[#This Row],[41]]</f>
        <v>6.8221477253374999E-6</v>
      </c>
      <c r="AR164" s="10">
        <f>3/24000000*OO[[#This Row],[100 (01JUL1985 09:00:00)-Water Temperature (C)]]*OO[[#This Row],[42]]</f>
        <v>6.6247336748512506E-6</v>
      </c>
      <c r="AS164" s="10">
        <f>3/24000000*OO[[#This Row],[101 (01JUL1985 12:00:00)-Water Temperature (C)]]*OO[[#This Row],[43]]</f>
        <v>6.4571310814912494E-6</v>
      </c>
      <c r="AT164" s="10">
        <f>3/24000000*OO[[#This Row],[102 (01JUL1985 15:00:00)-Water Temperature (C)]]*OO[[#This Row],[44]]</f>
        <v>6.2023517228399993E-6</v>
      </c>
      <c r="AU164" s="10">
        <f>3/24000000*OO[[#This Row],[103 (01JUL1985 18:00:00)-Water Temperature (C)]]*OO[[#This Row],[45]]</f>
        <v>5.6486814362149996E-6</v>
      </c>
      <c r="AV164" s="10">
        <f>3/24000000*OO[[#This Row],[104 (01JUL1985 21:00:00)-Water Temperature (C)]]*OO[[#This Row],[46]]</f>
        <v>5.0410087463449998E-6</v>
      </c>
      <c r="AW164" s="10">
        <f>3/24000000*OO[[#This Row],[105 (02JUL1985 00:00:00)-Water Temperature (C)]]*OO[[#This Row],[47]]</f>
        <v>4.5081243434687497E-6</v>
      </c>
      <c r="AX164" s="10">
        <f>3/24000000*OO[[#This Row],[106 (02JUL1985 03:00:00)-Water Temperature (C)]]*OO[[#This Row],[48]]</f>
        <v>4.1401337123169994E-6</v>
      </c>
      <c r="AY164" s="10">
        <f>3/24000000*OO[[#This Row],[107 (02JUL1985 06:00:00)-Water Temperature (C)]]*OO[[#This Row],[49]]</f>
        <v>3.866527688390875E-6</v>
      </c>
      <c r="AZ164" s="10">
        <f>3/24000000*OO[[#This Row],[108 (02JUL1985 09:00:00)-Water Temperature (C)]]*OO[[#This Row],[50]]</f>
        <v>3.8425902212039997E-6</v>
      </c>
      <c r="BA164" s="10">
        <f>3/24000000*OO[[#This Row],[109 (02JUL1985 12:00:00)-Water Temperature (C)]]*OO[[#This Row],[51]]</f>
        <v>3.8607003339913745E-6</v>
      </c>
      <c r="BB164" s="10">
        <f>3/24000000*OO[[#This Row],[110 (02JUL1985 15:00:00)-Water Temperature (C)]]*OO[[#This Row],[52]]</f>
        <v>3.9006994746232504E-6</v>
      </c>
      <c r="BC164" s="10">
        <f>3/24000000*OO[[#This Row],[111 (02JUL1985 18:00:00)-Water Temperature (C)]]*OO[[#This Row],[53]]</f>
        <v>3.8076238597679993E-6</v>
      </c>
      <c r="BD164" s="10">
        <f>3/24000000*OO[[#This Row],[112 (02JUL1985 21:00:00)-Water Temperature (C)]]*OO[[#This Row],[54]]</f>
        <v>3.4754549053499997E-6</v>
      </c>
      <c r="BE164" s="10">
        <f>3/24000000*OO[[#This Row],[113 (03JUL1985 00:00:00)-Water Temperature (C)]]*OO[[#This Row],[55]]</f>
        <v>3.1286709193812494E-6</v>
      </c>
      <c r="BF164" s="10">
        <f>3/24000000*OO[[#This Row],[114 (03JUL1985 03:00:00)-Water Temperature (C)]]*OO[[#This Row],[56]]</f>
        <v>2.8612052097713751E-6</v>
      </c>
      <c r="BG164" s="10">
        <f>3/24000000*OO[[#This Row],[115 (03JUL1985 06:00:00)-Water Temperature (C)]]*OO[[#This Row],[57]]</f>
        <v>2.6895827497247498E-6</v>
      </c>
      <c r="BH164" s="10">
        <f>3/24000000*OO[[#This Row],[116 (03JUL1985 09:00:00)-Water Temperature (C)]]*OO[[#This Row],[58]]</f>
        <v>2.7083707035974999E-6</v>
      </c>
      <c r="BI164" s="10">
        <f>3/24000000*OO[[#This Row],[117 (03JUL1985 12:00:00)-Water Temperature (C)]]*OO[[#This Row],[59]]</f>
        <v>2.898604427558E-6</v>
      </c>
      <c r="BJ164" s="10">
        <f>3/24000000*OO[[#This Row],[118 (03JUL1985 15:00:00)-Water Temperature (C)]]*OO[[#This Row],[60]]</f>
        <v>3.0977293681713753E-6</v>
      </c>
      <c r="BK164" s="10">
        <f>3/24000000*OO[[#This Row],[119 (03JUL1985 18:00:00)-Water Temperature (C)]]*OO[[#This Row],[61]]</f>
        <v>3.0743831668799993E-6</v>
      </c>
      <c r="BL164" s="10">
        <f>3/24000000*OO[[#This Row],[120 (03JUL1985 21:00:00)-Water Temperature (C)]]*OO[[#This Row],[62]]</f>
        <v>2.8880543871506251E-6</v>
      </c>
      <c r="BM164" s="10">
        <f>3/24000000*OO[[#This Row],[121 (04JUL1985 00:00:00)-Water Temperature (C)]]*OO[[#This Row],[63]]</f>
        <v>2.7150533315964999E-6</v>
      </c>
      <c r="BN164" s="10">
        <f>3/24000000*OO[[#This Row],[122 (04JUL1985 03:00:00)-Water Temperature (C)]]*OO[[#This Row],[64]]</f>
        <v>2.5944517921288747E-6</v>
      </c>
      <c r="BO164" s="10">
        <f>3/24000000*OO[[#This Row],[123 (04JUL1985 06:00:00)-Water Temperature (C)]]*OO[[#This Row],[65]]</f>
        <v>2.4848198127653749E-6</v>
      </c>
      <c r="BP164" s="10">
        <f>3/24000000*OO[[#This Row],[124 (04JUL1985 09:00:00)-Water Temperature (C)]]*OO[[#This Row],[66]]</f>
        <v>2.4528473874064997E-6</v>
      </c>
      <c r="BQ164" s="10">
        <f>3/24000000*OO[[#This Row],[125 (04JUL1985 12:00:00)-Water Temperature (C)]]*OO[[#This Row],[67]]</f>
        <v>2.3541379616291248E-6</v>
      </c>
      <c r="BR164" s="10">
        <f>3/24000000*OO[[#This Row],[126 (04JUL1985 15:00:00)-Water Temperature (C)]]*OO[[#This Row],[68]]</f>
        <v>2.1514423724723748E-6</v>
      </c>
      <c r="BS164" s="10">
        <f>3/24000000*OO[[#This Row],[127 (04JUL1985 18:00:00)-Water Temperature (C)]]*OO[[#This Row],[69]]</f>
        <v>1.9302229031497498E-6</v>
      </c>
      <c r="BT164" s="10">
        <f>3/24000000*OO[[#This Row],[128 (04JUL1985 21:00:00)-Water Temperature (C)]]*OO[[#This Row],[70]]</f>
        <v>1.7912773714781248E-6</v>
      </c>
      <c r="BU164" s="10">
        <f>3/24000000*OO[[#This Row],[129 (05JUL1985 00:00:00)-Water Temperature (C)]]*OO[[#This Row],[71]]</f>
        <v>1.689846184853E-6</v>
      </c>
      <c r="BV164" s="10">
        <f>3/24000000*OO[[#This Row],[130 (05JUL1985 03:00:00)-Water Temperature (C)]]*OO[[#This Row],[72]]</f>
        <v>1.6062588168459999E-6</v>
      </c>
      <c r="BW164" s="10">
        <f>3/24000000*OO[[#This Row],[131 (05JUL1985 06:00:00)-Water Temperature (C)]]*OO[[#This Row],[73]]</f>
        <v>1.524393625096875E-6</v>
      </c>
      <c r="BX164" s="10">
        <f>3/24000000*OO[[#This Row],[132 (05JUL1985 09:00:00)-Water Temperature (C)]]*OO[[#This Row],[74]]</f>
        <v>1.5225239578867499E-6</v>
      </c>
      <c r="BY164" s="10">
        <f>3/24000000*OO[[#This Row],[133 (05JUL1985 12:00:00)-Water Temperature (C)]]*OO[[#This Row],[75]]</f>
        <v>1.6288710671399999E-6</v>
      </c>
      <c r="BZ164" s="10">
        <f>3/24000000*OO[[#This Row],[134 (05JUL1985 15:00:00)-Water Temperature (C)]]*OO[[#This Row],[76]]</f>
        <v>1.767698405339E-6</v>
      </c>
      <c r="CA164" s="10">
        <f>3/24000000*OO[[#This Row],[135 (05JUL1985 18:00:00)-Water Temperature (C)]]*OO[[#This Row],[77]]</f>
        <v>1.7697959357999999E-6</v>
      </c>
      <c r="CB164" s="10">
        <f>3/24000000*OO[[#This Row],[136 (05JUL1985 21:00:00)-Water Temperature (C)]]*OO[[#This Row],[78]]</f>
        <v>1.608732038989875E-6</v>
      </c>
      <c r="CC164" s="10">
        <f>3/24000000*OO[[#This Row],[137 (06JUL1985 00:00:00)-Water Temperature (C)]]*OO[[#This Row],[79]]</f>
        <v>1.4387351709525E-6</v>
      </c>
      <c r="CD164" s="10">
        <f>3/24000000*OO[[#This Row],[138 (06JUL1985 03:00:00)-Water Temperature (C)]]*OO[[#This Row],[80]]</f>
        <v>1.3318555290655E-6</v>
      </c>
      <c r="CE164" s="10">
        <f>3/24000000*OO[[#This Row],[139 (06JUL1985 06:00:00)-Water Temperature (C)]]*OO[[#This Row],[81]]</f>
        <v>1.2536080787609998E-6</v>
      </c>
      <c r="CF164" s="10">
        <f>3/24000000*OO[[#This Row],[140 (06JUL1985 09:00:00)-Water Temperature (C)]]*OO[[#This Row],[82]]</f>
        <v>1.21313507056E-6</v>
      </c>
      <c r="CG164" s="10">
        <f>3/24000000*OO[[#This Row],[141 (06JUL1985 12:00:00)-Water Temperature (C)]]*OO[[#This Row],[83]]</f>
        <v>1.1898669681494999E-6</v>
      </c>
      <c r="CH164" s="10">
        <f>3/24000000*OO[[#This Row],[142 (06JUL1985 15:00:00)-Water Temperature (C)]]*OO[[#This Row],[84]]</f>
        <v>1.1228506256998748E-6</v>
      </c>
      <c r="CI164" s="10">
        <f>3/24000000*OO[[#This Row],[143 (06JUL1985 18:00:00)-Water Temperature (C)]]*OO[[#This Row],[85]]</f>
        <v>1.05370913156225E-6</v>
      </c>
      <c r="CJ164" s="10">
        <f>3/24000000*OO[[#This Row],[144 (06JUL1985 21:00:00)-Water Temperature (C)]]*OO[[#This Row],[86]]</f>
        <v>1.0046007107468748E-6</v>
      </c>
      <c r="CK164" s="10">
        <f>3/24000000*OO[[#This Row],[145 (07JUL1985 00:00:00)-Water Temperature (C)]]*OO[[#This Row],[87]]</f>
        <v>9.687565652144999E-7</v>
      </c>
      <c r="CL164" s="10">
        <f>3/24000000*OO[[#This Row],[146 (07JUL1985 03:00:00)-Water Temperature (C)]]*OO[[#This Row],[88]]</f>
        <v>9.4568629228674992E-7</v>
      </c>
      <c r="CM164" s="10">
        <f>3/24000000*OO[[#This Row],[147 (07JUL1985 06:00:00)-Water Temperature (C)]]*OO[[#This Row],[89]]</f>
        <v>9.2174930610749994E-7</v>
      </c>
      <c r="CN164" s="10">
        <f>3/24000000*OO[[#This Row],[148 (07JUL1985 09:00:00)-Water Temperature (C)]]*OO[[#This Row],[90]]</f>
        <v>9.2045087331287492E-7</v>
      </c>
      <c r="CO164" s="10">
        <f>3/24000000*OO[[#This Row],[149 (07JUL1985 12:00:00)-Water Temperature (C)]]*OO[[#This Row],[91]]</f>
        <v>9.1268068881874988E-7</v>
      </c>
      <c r="CP164" s="10">
        <f>3/24000000*OO[[#This Row],[150 (07JUL1985 15:00:00)-Water Temperature (C)]]*OO[[#This Row],[92]]</f>
        <v>9.1705193427187492E-7</v>
      </c>
      <c r="CQ164" s="10">
        <f>3/24000000*OO[[#This Row],[151 (07JUL1985 18:00:00)-Water Temperature (C)]]*OO[[#This Row],[93]]</f>
        <v>9.1844729301512493E-7</v>
      </c>
      <c r="CR164" s="10">
        <f>3/24000000*OO[[#This Row],[152 (07JUL1985 21:00:00)-Water Temperature (C)]]*OO[[#This Row],[94]]</f>
        <v>8.5416123146374989E-7</v>
      </c>
      <c r="CS164" s="10">
        <f>3/24000000*OO[[#This Row],[153 (08JUL1985 00:00:00)-Water Temperature (C)]]*OO[[#This Row],[95]]</f>
        <v>7.4704650710199996E-7</v>
      </c>
      <c r="CT164" s="10">
        <f>3/24000000*OO[[#This Row],[154 (08JUL1985 03:00:00)-Water Temperature (C)]]*OO[[#This Row],[96]]</f>
        <v>6.7585892611949998E-7</v>
      </c>
      <c r="CU164" s="10">
        <f>3/24000000*OO[[#This Row],[155 (08JUL1985 06:00:00)-Water Temperature (C)]]*OO[[#This Row],[97]]</f>
        <v>6.3691361922599999E-7</v>
      </c>
      <c r="CV164" s="10">
        <f>3/24000000*OO[[#This Row],[156 (08JUL1985 09:00:00)-Water Temperature (C)]]*OO[[#This Row],[98]]</f>
        <v>6.3414889622200005E-7</v>
      </c>
      <c r="CW164" s="10">
        <f>3/24000000*OO[[#This Row],[157 (08JUL1985 12:00:00)-Water Temperature (C)]]*OO[[#This Row],[99]]</f>
        <v>6.134828604468749E-7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0</v>
      </c>
      <c r="H165" s="10">
        <f>3/24*OO[[#This Row],[64 (26JUN1985 21:00:00)-Water Temperature (C)]]*OO[[#This Row],[6]]/SUM(OO[6])</f>
        <v>2.2394530911505176E-37</v>
      </c>
      <c r="I165" s="10">
        <f>3/24*OO[[#This Row],[65 (27JUN1985 00:00:00)-Water Temperature (C)]]*OO[[#This Row],[7]]/SUM(OO[7])</f>
        <v>2.7369433822828092E-27</v>
      </c>
      <c r="J165" s="10">
        <f>3/24*OO[[#This Row],[66 (27JUN1985 03:00:00)-Water Temperature (C)]]*OO[[#This Row],[8]]/SUM(OO[8])</f>
        <v>1.0664704137207903E-17</v>
      </c>
      <c r="K165" s="10">
        <f>3/24*OO[[#This Row],[67 (27JUN1985 06:00:00)-Water Temperature (C)]]*OO[[#This Row],[9]]/SUM(OO[9])</f>
        <v>3.1038191151310369E-10</v>
      </c>
      <c r="L165" s="10">
        <f>3/24*OO[[#This Row],[68 (27JUN1985 09:00:00)-Water Temperature (C)]]*OO[[#This Row],[10]]/SUM(OO[10])</f>
        <v>6.3651044413733119E-7</v>
      </c>
      <c r="M165" s="10">
        <f>3/24*OO[[#This Row],[69 (27JUN1985 12:00:00)-Water Temperature (C)]]*OO[[#This Row],[11]]/SUM(OO[11])</f>
        <v>8.8820099294087567E-5</v>
      </c>
      <c r="N165" s="10">
        <f>3/24*OO[[#This Row],[70 (27JUN1985 15:00:00)-Water Temperature (C)]]*OO[[#This Row],[12]]/SUM(OO[12])</f>
        <v>2.3915735107008572E-3</v>
      </c>
      <c r="O165" s="10">
        <f>3/24*OO[[#This Row],[71 (27JUN1985 18:00:00)-Water Temperature (C)]]*OO[[#This Row],[13]]/SUM(OO[13])</f>
        <v>1.9315278794865796E-2</v>
      </c>
      <c r="P165" s="10">
        <f>3/24*OO[[#This Row],[72 (27JUN1985 21:00:00)-Water Temperature (C)]]*OO[[#This Row],[14]]/SUM(OO[14])</f>
        <v>6.0777425314767125E-2</v>
      </c>
      <c r="Q165" s="10">
        <f>3/24*OO[[#This Row],[73 (28JUN1985 00:00:00)-Water Temperature (C)]]*OO[[#This Row],[15]]/SUM(OO[15])</f>
        <v>9.468694497502067E-2</v>
      </c>
      <c r="R165" s="10">
        <f>3/24*OO[[#This Row],[74 (28JUN1985 03:00:00)-Water Temperature (C)]]*OO[[#This Row],[16]]/SUM(OO[16])</f>
        <v>8.7056616900593672E-2</v>
      </c>
      <c r="S165" s="10">
        <f>3/24*OO[[#This Row],[75 (28JUN1985 06:00:00)-Water Temperature (C)]]*OO[[#This Row],[17]]/SUM(OO[17])</f>
        <v>5.1612545469072027E-2</v>
      </c>
      <c r="T165" s="10">
        <f>3/24*OO[[#This Row],[76 (28JUN1985 09:00:00)-Water Temperature (C)]]*OO[[#This Row],[18]]/SUM(OO[18])</f>
        <v>2.2148535314528983E-2</v>
      </c>
      <c r="U165" s="10">
        <f>3/24*OO[[#This Row],[77 (28JUN1985 12:00:00)-Water Temperature (C)]]*OO[[#This Row],[19]]/SUM(OO[19])</f>
        <v>7.1955857834493635E-3</v>
      </c>
      <c r="V165" s="10">
        <f>3/24000000*OO[[#This Row],[78 (28JUN1985 15:00:00)-Water Temperature (C)]]*OO[[#This Row],[20]]</f>
        <v>1.9114653922387502E-3</v>
      </c>
      <c r="W165" s="10">
        <f>3/24000000*OO[[#This Row],[79 (28JUN1985 18:00:00)-Water Temperature (C)]]*OO[[#This Row],[21]]</f>
        <v>4.5515854088100003E-4</v>
      </c>
      <c r="X165" s="10">
        <f>3/24000000*OO[[#This Row],[80 (28JUN1985 21:00:00)-Water Temperature (C)]]*OO[[#This Row],[22]]</f>
        <v>1.1285851659009998E-4</v>
      </c>
      <c r="Y165" s="10">
        <f>3/24000000*OO[[#This Row],[81 (29JUN1985 00:00:00)-Water Temperature (C)]]*OO[[#This Row],[23]]</f>
        <v>4.0769752979637499E-5</v>
      </c>
      <c r="Z165" s="10">
        <f>3/24000000*OO[[#This Row],[82 (29JUN1985 03:00:00)-Water Temperature (C)]]*OO[[#This Row],[24]]</f>
        <v>2.8619417780306249E-5</v>
      </c>
      <c r="AA165" s="10">
        <f>3/24000000*OO[[#This Row],[83 (29JUN1985 06:00:00)-Water Temperature (C)]]*OO[[#This Row],[25]]</f>
        <v>2.9874324207234998E-5</v>
      </c>
      <c r="AB165" s="10">
        <f>3/24000000*OO[[#This Row],[84 (29JUN1985 09:00:00)-Water Temperature (C)]]*OO[[#This Row],[26]]</f>
        <v>3.4452516633549995E-5</v>
      </c>
      <c r="AC165" s="10">
        <f>3/24000000*OO[[#This Row],[85 (29JUN1985 12:00:00)-Water Temperature (C)]]*OO[[#This Row],[27]]</f>
        <v>3.9170712974324998E-5</v>
      </c>
      <c r="AD165" s="10">
        <f>3/24000000*OO[[#This Row],[86 (29JUN1985 15:00:00)-Water Temperature (C)]]*OO[[#This Row],[28]]</f>
        <v>4.384737300937499E-5</v>
      </c>
      <c r="AE165" s="10">
        <f>3/24000000*OO[[#This Row],[88 (29JUN1985 21:00:00)-Water Temperature (C)]]*OO[[#This Row],[30]]</f>
        <v>4.2856272616674994E-5</v>
      </c>
      <c r="AF165" s="10">
        <f>3/24000000*OO[[#This Row],[88 (29JUN1985 21:00:00)-Water Temperature (C)]]*OO[[#This Row],[30]]</f>
        <v>4.2856272616674994E-5</v>
      </c>
      <c r="AG165" s="10">
        <f>3/24000000*OO[[#This Row],[89 (30JUN1985 00:00:00)-Water Temperature (C)]]*OO[[#This Row],[31]]</f>
        <v>3.657229678340999E-5</v>
      </c>
      <c r="AH165" s="10">
        <f>3/24000000*OO[[#This Row],[90 (30JUN1985 03:00:00)-Water Temperature (C)]]*OO[[#This Row],[32]]</f>
        <v>3.1040913692946248E-5</v>
      </c>
      <c r="AI165" s="10">
        <f>3/24000000*OO[[#This Row],[91 (30JUN1985 06:00:00)-Water Temperature (C)]]*OO[[#This Row],[33]]</f>
        <v>2.5662469271074998E-5</v>
      </c>
      <c r="AJ165" s="10">
        <f>3/24000000*OO[[#This Row],[92 (30JUN1985 09:00:00)-Water Temperature (C)]]*OO[[#This Row],[34]]</f>
        <v>2.0441756001869999E-5</v>
      </c>
      <c r="AK165" s="10">
        <f>3/24000000*OO[[#This Row],[93 (30JUN1985 12:00:00)-Water Temperature (C)]]*OO[[#This Row],[35]]</f>
        <v>1.6080136826619999E-5</v>
      </c>
      <c r="AL165" s="10">
        <f>3/24000000*OO[[#This Row],[94 (30JUN1985 15:00:00)-Water Temperature (C)]]*OO[[#This Row],[36]]</f>
        <v>1.3169350785569998E-5</v>
      </c>
      <c r="AM165" s="10">
        <f>3/24000000*OO[[#This Row],[95 (30JUN1985 18:00:00)-Water Temperature (C)]]*OO[[#This Row],[37]]</f>
        <v>1.082882287512E-5</v>
      </c>
      <c r="AN165" s="10">
        <f>3/24000000*OO[[#This Row],[96 (30JUN1985 21:00:00)-Water Temperature (C)]]*OO[[#This Row],[38]]</f>
        <v>8.6262506209999985E-6</v>
      </c>
      <c r="AO165" s="10">
        <f>3/24000000*OO[[#This Row],[97 (01JUL1985 00:00:00)-Water Temperature (C)]]*OO[[#This Row],[39]]</f>
        <v>7.2403992004687495E-6</v>
      </c>
      <c r="AP165" s="10">
        <f>3/24000000*OO[[#This Row],[98 (01JUL1985 03:00:00)-Water Temperature (C)]]*OO[[#This Row],[40]]</f>
        <v>6.5419369341024998E-6</v>
      </c>
      <c r="AQ165" s="10">
        <f>3/24000000*OO[[#This Row],[99 (01JUL1985 06:00:00)-Water Temperature (C)]]*OO[[#This Row],[41]]</f>
        <v>6.1426600190724997E-6</v>
      </c>
      <c r="AR165" s="10">
        <f>3/24000000*OO[[#This Row],[100 (01JUL1985 09:00:00)-Water Temperature (C)]]*OO[[#This Row],[42]]</f>
        <v>5.9776861096874992E-6</v>
      </c>
      <c r="AS165" s="10">
        <f>3/24000000*OO[[#This Row],[101 (01JUL1985 12:00:00)-Water Temperature (C)]]*OO[[#This Row],[43]]</f>
        <v>5.8370544853200001E-6</v>
      </c>
      <c r="AT165" s="10">
        <f>3/24000000*OO[[#This Row],[102 (01JUL1985 15:00:00)-Water Temperature (C)]]*OO[[#This Row],[44]]</f>
        <v>5.621619750065E-6</v>
      </c>
      <c r="AU165" s="10">
        <f>3/24000000*OO[[#This Row],[103 (01JUL1985 18:00:00)-Water Temperature (C)]]*OO[[#This Row],[45]]</f>
        <v>5.1240573657764997E-6</v>
      </c>
      <c r="AV165" s="10">
        <f>3/24000000*OO[[#This Row],[104 (01JUL1985 21:00:00)-Water Temperature (C)]]*OO[[#This Row],[46]]</f>
        <v>4.5642506999900007E-6</v>
      </c>
      <c r="AW165" s="10">
        <f>3/24000000*OO[[#This Row],[105 (02JUL1985 00:00:00)-Water Temperature (C)]]*OO[[#This Row],[47]]</f>
        <v>4.0665181389729998E-6</v>
      </c>
      <c r="AX165" s="10">
        <f>3/24000000*OO[[#This Row],[106 (02JUL1985 03:00:00)-Water Temperature (C)]]*OO[[#This Row],[48]]</f>
        <v>3.7283960542822492E-6</v>
      </c>
      <c r="AY165" s="10">
        <f>3/24000000*OO[[#This Row],[107 (02JUL1985 06:00:00)-Water Temperature (C)]]*OO[[#This Row],[49]]</f>
        <v>3.4821513977054997E-6</v>
      </c>
      <c r="AZ165" s="10">
        <f>3/24000000*OO[[#This Row],[108 (02JUL1985 09:00:00)-Water Temperature (C)]]*OO[[#This Row],[50]]</f>
        <v>3.4688289940814999E-6</v>
      </c>
      <c r="BA165" s="10">
        <f>3/24000000*OO[[#This Row],[109 (02JUL1985 12:00:00)-Water Temperature (C)]]*OO[[#This Row],[51]]</f>
        <v>3.491091211272E-6</v>
      </c>
      <c r="BB165" s="10">
        <f>3/24000000*OO[[#This Row],[110 (02JUL1985 15:00:00)-Water Temperature (C)]]*OO[[#This Row],[52]]</f>
        <v>3.5311977244687497E-6</v>
      </c>
      <c r="BC165" s="10">
        <f>3/24000000*OO[[#This Row],[111 (02JUL1985 18:00:00)-Water Temperature (C)]]*OO[[#This Row],[53]]</f>
        <v>3.4477320142968748E-6</v>
      </c>
      <c r="BD165" s="10">
        <f>3/24000000*OO[[#This Row],[112 (02JUL1985 21:00:00)-Water Temperature (C)]]*OO[[#This Row],[54]]</f>
        <v>3.1424470126799998E-6</v>
      </c>
      <c r="BE165" s="10">
        <f>3/24000000*OO[[#This Row],[113 (03JUL1985 00:00:00)-Water Temperature (C)]]*OO[[#This Row],[55]]</f>
        <v>2.824374078139E-6</v>
      </c>
      <c r="BF165" s="10">
        <f>3/24000000*OO[[#This Row],[114 (03JUL1985 03:00:00)-Water Temperature (C)]]*OO[[#This Row],[56]]</f>
        <v>2.5774421618750003E-6</v>
      </c>
      <c r="BG165" s="10">
        <f>3/24000000*OO[[#This Row],[115 (03JUL1985 06:00:00)-Water Temperature (C)]]*OO[[#This Row],[57]]</f>
        <v>2.4225939737387503E-6</v>
      </c>
      <c r="BH165" s="10">
        <f>3/24000000*OO[[#This Row],[116 (03JUL1985 09:00:00)-Water Temperature (C)]]*OO[[#This Row],[58]]</f>
        <v>2.445676522255875E-6</v>
      </c>
      <c r="BI165" s="10">
        <f>3/24000000*OO[[#This Row],[117 (03JUL1985 12:00:00)-Water Temperature (C)]]*OO[[#This Row],[59]]</f>
        <v>2.6239015858802499E-6</v>
      </c>
      <c r="BJ165" s="10">
        <f>3/24000000*OO[[#This Row],[118 (03JUL1985 15:00:00)-Water Temperature (C)]]*OO[[#This Row],[60]]</f>
        <v>2.8073406151574997E-6</v>
      </c>
      <c r="BK165" s="10">
        <f>3/24000000*OO[[#This Row],[119 (03JUL1985 18:00:00)-Water Temperature (C)]]*OO[[#This Row],[61]]</f>
        <v>2.7815167747779994E-6</v>
      </c>
      <c r="BL165" s="10">
        <f>3/24000000*OO[[#This Row],[120 (03JUL1985 21:00:00)-Water Temperature (C)]]*OO[[#This Row],[62]]</f>
        <v>2.6030565240659995E-6</v>
      </c>
      <c r="BM165" s="10">
        <f>3/24000000*OO[[#This Row],[121 (04JUL1985 00:00:00)-Water Temperature (C)]]*OO[[#This Row],[63]]</f>
        <v>2.4388122263613751E-6</v>
      </c>
      <c r="BN165" s="10">
        <f>3/24000000*OO[[#This Row],[122 (04JUL1985 03:00:00)-Water Temperature (C)]]*OO[[#This Row],[64]]</f>
        <v>2.328507819402125E-6</v>
      </c>
      <c r="BO165" s="10">
        <f>3/24000000*OO[[#This Row],[123 (04JUL1985 06:00:00)-Water Temperature (C)]]*OO[[#This Row],[65]]</f>
        <v>2.2323951103124995E-6</v>
      </c>
      <c r="BP165" s="10">
        <f>3/24000000*OO[[#This Row],[124 (04JUL1985 09:00:00)-Water Temperature (C)]]*OO[[#This Row],[66]]</f>
        <v>2.2102064157591246E-6</v>
      </c>
      <c r="BQ165" s="10">
        <f>3/24000000*OO[[#This Row],[125 (04JUL1985 12:00:00)-Water Temperature (C)]]*OO[[#This Row],[67]]</f>
        <v>2.1273709571171253E-6</v>
      </c>
      <c r="BR165" s="10">
        <f>3/24000000*OO[[#This Row],[126 (04JUL1985 15:00:00)-Water Temperature (C)]]*OO[[#This Row],[68]]</f>
        <v>1.9469917751354999E-6</v>
      </c>
      <c r="BS165" s="10">
        <f>3/24000000*OO[[#This Row],[127 (04JUL1985 18:00:00)-Water Temperature (C)]]*OO[[#This Row],[69]]</f>
        <v>1.7447830094816249E-6</v>
      </c>
      <c r="BT165" s="10">
        <f>3/24000000*OO[[#This Row],[128 (04JUL1985 21:00:00)-Water Temperature (C)]]*OO[[#This Row],[70]]</f>
        <v>1.6136294707397499E-6</v>
      </c>
      <c r="BU165" s="10">
        <f>3/24000000*OO[[#This Row],[129 (05JUL1985 00:00:00)-Water Temperature (C)]]*OO[[#This Row],[71]]</f>
        <v>1.51899431108075E-6</v>
      </c>
      <c r="BV165" s="10">
        <f>3/24000000*OO[[#This Row],[130 (05JUL1985 03:00:00)-Water Temperature (C)]]*OO[[#This Row],[72]]</f>
        <v>1.44322950915E-6</v>
      </c>
      <c r="BW165" s="10">
        <f>3/24000000*OO[[#This Row],[131 (05JUL1985 06:00:00)-Water Temperature (C)]]*OO[[#This Row],[73]]</f>
        <v>1.3705241476079999E-6</v>
      </c>
      <c r="BX165" s="10">
        <f>3/24000000*OO[[#This Row],[132 (05JUL1985 09:00:00)-Water Temperature (C)]]*OO[[#This Row],[74]]</f>
        <v>1.3726580560574999E-6</v>
      </c>
      <c r="BY165" s="10">
        <f>3/24000000*OO[[#This Row],[133 (05JUL1985 12:00:00)-Water Temperature (C)]]*OO[[#This Row],[75]]</f>
        <v>1.4725916890946245E-6</v>
      </c>
      <c r="BZ165" s="10">
        <f>3/24000000*OO[[#This Row],[134 (05JUL1985 15:00:00)-Water Temperature (C)]]*OO[[#This Row],[76]]</f>
        <v>1.6006188974559998E-6</v>
      </c>
      <c r="CA165" s="10">
        <f>3/24000000*OO[[#This Row],[135 (05JUL1985 18:00:00)-Water Temperature (C)]]*OO[[#This Row],[77]]</f>
        <v>1.6028461115999998E-6</v>
      </c>
      <c r="CB165" s="10">
        <f>3/24000000*OO[[#This Row],[136 (05JUL1985 21:00:00)-Water Temperature (C)]]*OO[[#This Row],[78]]</f>
        <v>1.4545671598359999E-6</v>
      </c>
      <c r="CC165" s="10">
        <f>3/24000000*OO[[#This Row],[137 (06JUL1985 00:00:00)-Water Temperature (C)]]*OO[[#This Row],[79]]</f>
        <v>1.29715169785875E-6</v>
      </c>
      <c r="CD165" s="10">
        <f>3/24000000*OO[[#This Row],[138 (06JUL1985 03:00:00)-Water Temperature (C)]]*OO[[#This Row],[80]]</f>
        <v>1.1980619728953749E-6</v>
      </c>
      <c r="CE165" s="10">
        <f>3/24000000*OO[[#This Row],[139 (06JUL1985 06:00:00)-Water Temperature (C)]]*OO[[#This Row],[81]]</f>
        <v>1.1270386085639999E-6</v>
      </c>
      <c r="CF165" s="10">
        <f>3/24000000*OO[[#This Row],[140 (06JUL1985 09:00:00)-Water Temperature (C)]]*OO[[#This Row],[82]]</f>
        <v>1.0928425969090001E-6</v>
      </c>
      <c r="CG165" s="10">
        <f>3/24000000*OO[[#This Row],[141 (06JUL1985 12:00:00)-Water Temperature (C)]]*OO[[#This Row],[83]]</f>
        <v>1.0753514737858748E-6</v>
      </c>
      <c r="CH165" s="10">
        <f>3/24000000*OO[[#This Row],[142 (06JUL1985 15:00:00)-Water Temperature (C)]]*OO[[#This Row],[84]]</f>
        <v>1.017246117307E-6</v>
      </c>
      <c r="CI165" s="10">
        <f>3/24000000*OO[[#This Row],[143 (06JUL1985 18:00:00)-Water Temperature (C)]]*OO[[#This Row],[85]]</f>
        <v>9.5250277455375011E-7</v>
      </c>
      <c r="CJ165" s="10">
        <f>3/24000000*OO[[#This Row],[144 (06JUL1985 21:00:00)-Water Temperature (C)]]*OO[[#This Row],[86]]</f>
        <v>9.031581170884999E-7</v>
      </c>
      <c r="CK165" s="10">
        <f>3/24000000*OO[[#This Row],[145 (07JUL1985 00:00:00)-Water Temperature (C)]]*OO[[#This Row],[87]]</f>
        <v>8.6750367678300006E-7</v>
      </c>
      <c r="CL165" s="10">
        <f>3/24000000*OO[[#This Row],[146 (07JUL1985 03:00:00)-Water Temperature (C)]]*OO[[#This Row],[88]]</f>
        <v>8.4727856169E-7</v>
      </c>
      <c r="CM165" s="10">
        <f>3/24000000*OO[[#This Row],[147 (07JUL1985 06:00:00)-Water Temperature (C)]]*OO[[#This Row],[89]]</f>
        <v>8.2706120176874991E-7</v>
      </c>
      <c r="CN165" s="10">
        <f>3/24000000*OO[[#This Row],[148 (07JUL1985 09:00:00)-Water Temperature (C)]]*OO[[#This Row],[90]]</f>
        <v>8.2854383184750004E-7</v>
      </c>
      <c r="CO165" s="10">
        <f>3/24000000*OO[[#This Row],[149 (07JUL1985 12:00:00)-Water Temperature (C)]]*OO[[#This Row],[91]]</f>
        <v>8.234486953365001E-7</v>
      </c>
      <c r="CP165" s="10">
        <f>3/24000000*OO[[#This Row],[150 (07JUL1985 15:00:00)-Water Temperature (C)]]*OO[[#This Row],[92]]</f>
        <v>8.298086205368748E-7</v>
      </c>
      <c r="CQ165" s="10">
        <f>3/24000000*OO[[#This Row],[151 (07JUL1985 18:00:00)-Water Temperature (C)]]*OO[[#This Row],[93]]</f>
        <v>8.3255765919300007E-7</v>
      </c>
      <c r="CR165" s="10">
        <f>3/24000000*OO[[#This Row],[152 (07JUL1985 21:00:00)-Water Temperature (C)]]*OO[[#This Row],[94]]</f>
        <v>7.7412724304999989E-7</v>
      </c>
      <c r="CS165" s="10">
        <f>3/24000000*OO[[#This Row],[153 (08JUL1985 00:00:00)-Water Temperature (C)]]*OO[[#This Row],[95]]</f>
        <v>6.7478989031999999E-7</v>
      </c>
      <c r="CT165" s="10">
        <f>3/24000000*OO[[#This Row],[154 (08JUL1985 03:00:00)-Water Temperature (C)]]*OO[[#This Row],[96]]</f>
        <v>6.0862177884087502E-7</v>
      </c>
      <c r="CU165" s="10">
        <f>3/24000000*OO[[#This Row],[155 (08JUL1985 06:00:00)-Water Temperature (C)]]*OO[[#This Row],[97]]</f>
        <v>5.7256286674124997E-7</v>
      </c>
      <c r="CV165" s="10">
        <f>3/24000000*OO[[#This Row],[156 (08JUL1985 09:00:00)-Water Temperature (C)]]*OO[[#This Row],[98]]</f>
        <v>5.7140758406874999E-7</v>
      </c>
      <c r="CW165" s="10">
        <f>3/24000000*OO[[#This Row],[157 (08JUL1985 12:00:00)-Water Temperature (C)]]*OO[[#This Row],[99]]</f>
        <v>5.5360500009374994E-7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0</v>
      </c>
      <c r="H166" s="10">
        <f>3/24*OO[[#This Row],[64 (26JUN1985 21:00:00)-Water Temperature (C)]]*OO[[#This Row],[6]]/SUM(OO[6])</f>
        <v>3.3423367120218907E-38</v>
      </c>
      <c r="I166" s="10">
        <f>3/24*OO[[#This Row],[65 (27JUN1985 00:00:00)-Water Temperature (C)]]*OO[[#This Row],[7]]/SUM(OO[7])</f>
        <v>4.1871168530763157E-28</v>
      </c>
      <c r="J166" s="10">
        <f>3/24*OO[[#This Row],[66 (27JUN1985 03:00:00)-Water Temperature (C)]]*OO[[#This Row],[8]]/SUM(OO[8])</f>
        <v>1.7933599327441712E-18</v>
      </c>
      <c r="K166" s="10">
        <f>3/24*OO[[#This Row],[67 (27JUN1985 06:00:00)-Water Temperature (C)]]*OO[[#This Row],[9]]/SUM(OO[9])</f>
        <v>1.3090242559078015E-10</v>
      </c>
      <c r="L166" s="10">
        <f>3/24*OO[[#This Row],[68 (27JUN1985 09:00:00)-Water Temperature (C)]]*OO[[#This Row],[10]]/SUM(OO[10])</f>
        <v>3.5283443979549324E-7</v>
      </c>
      <c r="M166" s="10">
        <f>3/24*OO[[#This Row],[69 (27JUN1985 12:00:00)-Water Temperature (C)]]*OO[[#This Row],[11]]/SUM(OO[11])</f>
        <v>5.7253669925752007E-5</v>
      </c>
      <c r="N166" s="10">
        <f>3/24*OO[[#This Row],[70 (27JUN1985 15:00:00)-Water Temperature (C)]]*OO[[#This Row],[12]]/SUM(OO[12])</f>
        <v>1.7215525295099757E-3</v>
      </c>
      <c r="O166" s="10">
        <f>3/24*OO[[#This Row],[71 (27JUN1985 18:00:00)-Water Temperature (C)]]*OO[[#This Row],[13]]/SUM(OO[13])</f>
        <v>1.5148134831014938E-2</v>
      </c>
      <c r="P166" s="10">
        <f>3/24*OO[[#This Row],[72 (27JUN1985 21:00:00)-Water Temperature (C)]]*OO[[#This Row],[14]]/SUM(OO[14])</f>
        <v>5.1034002274609844E-2</v>
      </c>
      <c r="Q166" s="10">
        <f>3/24*OO[[#This Row],[73 (28JUN1985 00:00:00)-Water Temperature (C)]]*OO[[#This Row],[15]]/SUM(OO[15])</f>
        <v>8.4042665932421781E-2</v>
      </c>
      <c r="R166" s="10">
        <f>3/24*OO[[#This Row],[74 (28JUN1985 03:00:00)-Water Temperature (C)]]*OO[[#This Row],[16]]/SUM(OO[16])</f>
        <v>8.1058858247081048E-2</v>
      </c>
      <c r="S166" s="10">
        <f>3/24*OO[[#This Row],[75 (28JUN1985 06:00:00)-Water Temperature (C)]]*OO[[#This Row],[17]]/SUM(OO[17])</f>
        <v>5.015855250092488E-2</v>
      </c>
      <c r="T166" s="10">
        <f>3/24*OO[[#This Row],[76 (28JUN1985 09:00:00)-Water Temperature (C)]]*OO[[#This Row],[18]]/SUM(OO[18])</f>
        <v>2.2316906867634233E-2</v>
      </c>
      <c r="U166" s="10">
        <f>3/24*OO[[#This Row],[77 (28JUN1985 12:00:00)-Water Temperature (C)]]*OO[[#This Row],[19]]/SUM(OO[19])</f>
        <v>7.4607157796666487E-3</v>
      </c>
      <c r="V166" s="10">
        <f>3/24000000*OO[[#This Row],[78 (28JUN1985 15:00:00)-Water Temperature (C)]]*OO[[#This Row],[20]]</f>
        <v>2.0167440245338749E-3</v>
      </c>
      <c r="W166" s="10">
        <f>3/24000000*OO[[#This Row],[79 (28JUN1985 18:00:00)-Water Temperature (C)]]*OO[[#This Row],[21]]</f>
        <v>4.8406651937312503E-4</v>
      </c>
      <c r="X166" s="10">
        <f>3/24000000*OO[[#This Row],[80 (28JUN1985 21:00:00)-Water Temperature (C)]]*OO[[#This Row],[22]]</f>
        <v>1.1783948736749999E-4</v>
      </c>
      <c r="Y166" s="10">
        <f>3/24000000*OO[[#This Row],[81 (29JUN1985 00:00:00)-Water Temperature (C)]]*OO[[#This Row],[23]]</f>
        <v>4.00976086119875E-5</v>
      </c>
      <c r="Z166" s="10">
        <f>3/24000000*OO[[#This Row],[82 (29JUN1985 03:00:00)-Water Temperature (C)]]*OO[[#This Row],[24]]</f>
        <v>2.6325479062124998E-5</v>
      </c>
      <c r="AA166" s="10">
        <f>3/24000000*OO[[#This Row],[83 (29JUN1985 06:00:00)-Water Temperature (C)]]*OO[[#This Row],[25]]</f>
        <v>2.6917546712651248E-5</v>
      </c>
      <c r="AB166" s="10">
        <f>3/24000000*OO[[#This Row],[84 (29JUN1985 09:00:00)-Water Temperature (C)]]*OO[[#This Row],[26]]</f>
        <v>3.1150061699137497E-5</v>
      </c>
      <c r="AC166" s="10">
        <f>3/24000000*OO[[#This Row],[85 (29JUN1985 12:00:00)-Water Temperature (C)]]*OO[[#This Row],[27]]</f>
        <v>3.5705221188295E-5</v>
      </c>
      <c r="AD166" s="10">
        <f>3/24000000*OO[[#This Row],[86 (29JUN1985 15:00:00)-Water Temperature (C)]]*OO[[#This Row],[28]]</f>
        <v>4.0276974086632493E-5</v>
      </c>
      <c r="AE166" s="10">
        <f>3/24000000*OO[[#This Row],[88 (29JUN1985 21:00:00)-Water Temperature (C)]]*OO[[#This Row],[30]]</f>
        <v>3.9689306191359999E-5</v>
      </c>
      <c r="AF166" s="10">
        <f>3/24000000*OO[[#This Row],[88 (29JUN1985 21:00:00)-Water Temperature (C)]]*OO[[#This Row],[30]]</f>
        <v>3.9689306191359999E-5</v>
      </c>
      <c r="AG166" s="10">
        <f>3/24000000*OO[[#This Row],[89 (30JUN1985 00:00:00)-Water Temperature (C)]]*OO[[#This Row],[31]]</f>
        <v>3.3853661978319995E-5</v>
      </c>
      <c r="AH166" s="10">
        <f>3/24000000*OO[[#This Row],[90 (30JUN1985 03:00:00)-Water Temperature (C)]]*OO[[#This Row],[32]]</f>
        <v>2.8782349952118749E-5</v>
      </c>
      <c r="AI166" s="10">
        <f>3/24000000*OO[[#This Row],[91 (30JUN1985 06:00:00)-Water Temperature (C)]]*OO[[#This Row],[33]]</f>
        <v>2.3916390108389998E-5</v>
      </c>
      <c r="AJ166" s="10">
        <f>3/24000000*OO[[#This Row],[92 (30JUN1985 09:00:00)-Water Temperature (C)]]*OO[[#This Row],[34]]</f>
        <v>1.9203627266924999E-5</v>
      </c>
      <c r="AK166" s="10">
        <f>3/24000000*OO[[#This Row],[93 (30JUN1985 12:00:00)-Water Temperature (C)]]*OO[[#This Row],[35]]</f>
        <v>1.5175963815048748E-5</v>
      </c>
      <c r="AL166" s="10">
        <f>3/24000000*OO[[#This Row],[94 (30JUN1985 15:00:00)-Water Temperature (C)]]*OO[[#This Row],[36]]</f>
        <v>1.2450006959348749E-5</v>
      </c>
      <c r="AM166" s="10">
        <f>3/24000000*OO[[#This Row],[95 (30JUN1985 18:00:00)-Water Temperature (C)]]*OO[[#This Row],[37]]</f>
        <v>1.0200550719999999E-5</v>
      </c>
      <c r="AN166" s="10">
        <f>3/24000000*OO[[#This Row],[96 (30JUN1985 21:00:00)-Water Temperature (C)]]*OO[[#This Row],[38]]</f>
        <v>8.0597423453300014E-6</v>
      </c>
      <c r="AO166" s="10">
        <f>3/24000000*OO[[#This Row],[97 (01JUL1985 00:00:00)-Water Temperature (C)]]*OO[[#This Row],[39]]</f>
        <v>6.6918838804912497E-6</v>
      </c>
      <c r="AP166" s="10">
        <f>3/24000000*OO[[#This Row],[98 (01JUL1985 03:00:00)-Water Temperature (C)]]*OO[[#This Row],[40]]</f>
        <v>6.0127901937749993E-6</v>
      </c>
      <c r="AQ166" s="10">
        <f>3/24000000*OO[[#This Row],[99 (01JUL1985 06:00:00)-Water Temperature (C)]]*OO[[#This Row],[41]]</f>
        <v>5.6392716370049999E-6</v>
      </c>
      <c r="AR166" s="10">
        <f>3/24000000*OO[[#This Row],[100 (01JUL1985 09:00:00)-Water Temperature (C)]]*OO[[#This Row],[42]]</f>
        <v>5.4968414311799992E-6</v>
      </c>
      <c r="AS166" s="10">
        <f>3/24000000*OO[[#This Row],[101 (01JUL1985 12:00:00)-Water Temperature (C)]]*OO[[#This Row],[43]]</f>
        <v>5.3774493485440004E-6</v>
      </c>
      <c r="AT166" s="10">
        <f>3/24000000*OO[[#This Row],[102 (01JUL1985 15:00:00)-Water Temperature (C)]]*OO[[#This Row],[44]]</f>
        <v>5.1932576732787501E-6</v>
      </c>
      <c r="AU166" s="10">
        <f>3/24000000*OO[[#This Row],[103 (01JUL1985 18:00:00)-Water Temperature (C)]]*OO[[#This Row],[45]]</f>
        <v>4.7408011881656247E-6</v>
      </c>
      <c r="AV166" s="10">
        <f>3/24000000*OO[[#This Row],[104 (01JUL1985 21:00:00)-Water Temperature (C)]]*OO[[#This Row],[46]]</f>
        <v>4.2178242381093745E-6</v>
      </c>
      <c r="AW166" s="10">
        <f>3/24000000*OO[[#This Row],[105 (02JUL1985 00:00:00)-Water Temperature (C)]]*OO[[#This Row],[47]]</f>
        <v>3.7435780785499996E-6</v>
      </c>
      <c r="AX166" s="10">
        <f>3/24000000*OO[[#This Row],[106 (02JUL1985 03:00:00)-Water Temperature (C)]]*OO[[#This Row],[48]]</f>
        <v>3.4254746894414999E-6</v>
      </c>
      <c r="AY166" s="10">
        <f>3/24000000*OO[[#This Row],[107 (02JUL1985 06:00:00)-Water Temperature (C)]]*OO[[#This Row],[49]]</f>
        <v>3.1976556464539996E-6</v>
      </c>
      <c r="AZ166" s="10">
        <f>3/24000000*OO[[#This Row],[108 (02JUL1985 09:00:00)-Water Temperature (C)]]*OO[[#This Row],[50]]</f>
        <v>3.19039227314575E-6</v>
      </c>
      <c r="BA166" s="10">
        <f>3/24000000*OO[[#This Row],[109 (02JUL1985 12:00:00)-Water Temperature (C)]]*OO[[#This Row],[51]]</f>
        <v>3.2173968324999996E-6</v>
      </c>
      <c r="BB166" s="10">
        <f>3/24000000*OO[[#This Row],[110 (02JUL1985 15:00:00)-Water Temperature (C)]]*OO[[#This Row],[52]]</f>
        <v>3.2565839444247498E-6</v>
      </c>
      <c r="BC166" s="10">
        <f>3/24000000*OO[[#This Row],[111 (02JUL1985 18:00:00)-Water Temperature (C)]]*OO[[#This Row],[53]]</f>
        <v>3.1831341013731248E-6</v>
      </c>
      <c r="BD166" s="10">
        <f>3/24000000*OO[[#This Row],[112 (02JUL1985 21:00:00)-Water Temperature (C)]]*OO[[#This Row],[54]]</f>
        <v>2.8991272549965003E-6</v>
      </c>
      <c r="BE166" s="10">
        <f>3/24000000*OO[[#This Row],[113 (03JUL1985 00:00:00)-Water Temperature (C)]]*OO[[#This Row],[55]]</f>
        <v>2.6015982458325001E-6</v>
      </c>
      <c r="BF166" s="10">
        <f>3/24000000*OO[[#This Row],[114 (03JUL1985 03:00:00)-Water Temperature (C)]]*OO[[#This Row],[56]]</f>
        <v>2.3689287469851249E-6</v>
      </c>
      <c r="BG166" s="10">
        <f>3/24000000*OO[[#This Row],[115 (03JUL1985 06:00:00)-Water Temperature (C)]]*OO[[#This Row],[57]]</f>
        <v>2.2247563040010005E-6</v>
      </c>
      <c r="BH166" s="10">
        <f>3/24000000*OO[[#This Row],[116 (03JUL1985 09:00:00)-Water Temperature (C)]]*OO[[#This Row],[58]]</f>
        <v>2.2496343129065001E-6</v>
      </c>
      <c r="BI166" s="10">
        <f>3/24000000*OO[[#This Row],[117 (03JUL1985 12:00:00)-Water Temperature (C)]]*OO[[#This Row],[59]]</f>
        <v>2.4181670686491249E-6</v>
      </c>
      <c r="BJ166" s="10">
        <f>3/24000000*OO[[#This Row],[118 (03JUL1985 15:00:00)-Water Temperature (C)]]*OO[[#This Row],[60]]</f>
        <v>2.5911767299293748E-6</v>
      </c>
      <c r="BK166" s="10">
        <f>3/24000000*OO[[#This Row],[119 (03JUL1985 18:00:00)-Water Temperature (C)]]*OO[[#This Row],[61]]</f>
        <v>2.5661836522940001E-6</v>
      </c>
      <c r="BL166" s="10">
        <f>3/24000000*OO[[#This Row],[120 (03JUL1985 21:00:00)-Water Temperature (C)]]*OO[[#This Row],[62]]</f>
        <v>2.3941288578898747E-6</v>
      </c>
      <c r="BM166" s="10">
        <f>3/24000000*OO[[#This Row],[121 (04JUL1985 00:00:00)-Water Temperature (C)]]*OO[[#This Row],[63]]</f>
        <v>2.2347985484262494E-6</v>
      </c>
      <c r="BN166" s="10">
        <f>3/24000000*OO[[#This Row],[122 (04JUL1985 03:00:00)-Water Temperature (C)]]*OO[[#This Row],[64]]</f>
        <v>2.1314718734053749E-6</v>
      </c>
      <c r="BO166" s="10">
        <f>3/24000000*OO[[#This Row],[123 (04JUL1985 06:00:00)-Water Temperature (C)]]*OO[[#This Row],[65]]</f>
        <v>2.0449144481506249E-6</v>
      </c>
      <c r="BP166" s="10">
        <f>3/24000000*OO[[#This Row],[124 (04JUL1985 09:00:00)-Water Temperature (C)]]*OO[[#This Row],[66]]</f>
        <v>2.0294303694356248E-6</v>
      </c>
      <c r="BQ166" s="10">
        <f>3/24000000*OO[[#This Row],[125 (04JUL1985 12:00:00)-Water Temperature (C)]]*OO[[#This Row],[67]]</f>
        <v>1.9605958884909998E-6</v>
      </c>
      <c r="BR166" s="10">
        <f>3/24000000*OO[[#This Row],[126 (04JUL1985 15:00:00)-Water Temperature (C)]]*OO[[#This Row],[68]]</f>
        <v>1.7969954943125E-6</v>
      </c>
      <c r="BS166" s="10">
        <f>3/24000000*OO[[#This Row],[127 (04JUL1985 18:00:00)-Water Temperature (C)]]*OO[[#This Row],[69]]</f>
        <v>1.609131323985E-6</v>
      </c>
      <c r="BT166" s="10">
        <f>3/24000000*OO[[#This Row],[128 (04JUL1985 21:00:00)-Water Temperature (C)]]*OO[[#This Row],[70]]</f>
        <v>1.4832136901724999E-6</v>
      </c>
      <c r="BU166" s="10">
        <f>3/24000000*OO[[#This Row],[129 (05JUL1985 00:00:00)-Water Temperature (C)]]*OO[[#This Row],[71]]</f>
        <v>1.392855351826E-6</v>
      </c>
      <c r="BV166" s="10">
        <f>3/24000000*OO[[#This Row],[130 (05JUL1985 03:00:00)-Water Temperature (C)]]*OO[[#This Row],[72]]</f>
        <v>1.3226124034975E-6</v>
      </c>
      <c r="BW166" s="10">
        <f>3/24000000*OO[[#This Row],[131 (05JUL1985 06:00:00)-Water Temperature (C)]]*OO[[#This Row],[73]]</f>
        <v>1.2563275815584998E-6</v>
      </c>
      <c r="BX166" s="10">
        <f>3/24000000*OO[[#This Row],[132 (05JUL1985 09:00:00)-Water Temperature (C)]]*OO[[#This Row],[74]]</f>
        <v>1.260682604118E-6</v>
      </c>
      <c r="BY166" s="10">
        <f>3/24000000*OO[[#This Row],[133 (05JUL1985 12:00:00)-Water Temperature (C)]]*OO[[#This Row],[75]]</f>
        <v>1.3553480127697497E-6</v>
      </c>
      <c r="BZ166" s="10">
        <f>3/24000000*OO[[#This Row],[134 (05JUL1985 15:00:00)-Water Temperature (C)]]*OO[[#This Row],[76]]</f>
        <v>1.4757953270181248E-6</v>
      </c>
      <c r="CA166" s="10">
        <f>3/24000000*OO[[#This Row],[135 (05JUL1985 18:00:00)-Water Temperature (C)]]*OO[[#This Row],[77]]</f>
        <v>1.4799061405967498E-6</v>
      </c>
      <c r="CB166" s="10">
        <f>3/24000000*OO[[#This Row],[136 (05JUL1985 21:00:00)-Water Temperature (C)]]*OO[[#This Row],[78]]</f>
        <v>1.3422521314312498E-6</v>
      </c>
      <c r="CC166" s="10">
        <f>3/24000000*OO[[#This Row],[137 (06JUL1985 00:00:00)-Water Temperature (C)]]*OO[[#This Row],[79]]</f>
        <v>1.1934767782000001E-6</v>
      </c>
      <c r="CD166" s="10">
        <f>3/24000000*OO[[#This Row],[138 (06JUL1985 03:00:00)-Water Temperature (C)]]*OO[[#This Row],[80]]</f>
        <v>1.099517804325E-6</v>
      </c>
      <c r="CE166" s="10">
        <f>3/24000000*OO[[#This Row],[139 (06JUL1985 06:00:00)-Water Temperature (C)]]*OO[[#This Row],[81]]</f>
        <v>1.03336046068225E-6</v>
      </c>
      <c r="CF166" s="10">
        <f>3/24000000*OO[[#This Row],[140 (06JUL1985 09:00:00)-Water Temperature (C)]]*OO[[#This Row],[82]]</f>
        <v>1.0034764698889999E-6</v>
      </c>
      <c r="CG166" s="10">
        <f>3/24000000*OO[[#This Row],[141 (06JUL1985 12:00:00)-Water Temperature (C)]]*OO[[#This Row],[83]]</f>
        <v>9.9029082738299986E-7</v>
      </c>
      <c r="CH166" s="10">
        <f>3/24000000*OO[[#This Row],[142 (06JUL1985 15:00:00)-Water Temperature (C)]]*OO[[#This Row],[84]]</f>
        <v>9.3990919447237481E-7</v>
      </c>
      <c r="CI166" s="10">
        <f>3/24000000*OO[[#This Row],[143 (06JUL1985 18:00:00)-Water Temperature (C)]]*OO[[#This Row],[85]]</f>
        <v>8.7812637793524992E-7</v>
      </c>
      <c r="CJ166" s="10">
        <f>3/24000000*OO[[#This Row],[144 (06JUL1985 21:00:00)-Water Temperature (C)]]*OO[[#This Row],[86]]</f>
        <v>8.2879704282799988E-7</v>
      </c>
      <c r="CK166" s="10">
        <f>3/24000000*OO[[#This Row],[145 (07JUL1985 00:00:00)-Water Temperature (C)]]*OO[[#This Row],[87]]</f>
        <v>7.9238790344825003E-7</v>
      </c>
      <c r="CL166" s="10">
        <f>3/24000000*OO[[#This Row],[146 (07JUL1985 03:00:00)-Water Temperature (C)]]*OO[[#This Row],[88]]</f>
        <v>7.7406646652287496E-7</v>
      </c>
      <c r="CM166" s="10">
        <f>3/24000000*OO[[#This Row],[147 (07JUL1985 06:00:00)-Water Temperature (C)]]*OO[[#This Row],[89]]</f>
        <v>7.5652581892500004E-7</v>
      </c>
      <c r="CN166" s="10">
        <f>3/24000000*OO[[#This Row],[148 (07JUL1985 09:00:00)-Water Temperature (C)]]*OO[[#This Row],[90]]</f>
        <v>7.6018062772237497E-7</v>
      </c>
      <c r="CO166" s="10">
        <f>3/24000000*OO[[#This Row],[149 (07JUL1985 12:00:00)-Water Temperature (C)]]*OO[[#This Row],[91]]</f>
        <v>7.5693843476074981E-7</v>
      </c>
      <c r="CP166" s="10">
        <f>3/24000000*OO[[#This Row],[150 (07JUL1985 15:00:00)-Water Temperature (C)]]*OO[[#This Row],[92]]</f>
        <v>7.6494485317537483E-7</v>
      </c>
      <c r="CQ166" s="10">
        <f>3/24000000*OO[[#This Row],[151 (07JUL1985 18:00:00)-Water Temperature (C)]]*OO[[#This Row],[93]]</f>
        <v>7.6892385535550003E-7</v>
      </c>
      <c r="CR166" s="10">
        <f>3/24000000*OO[[#This Row],[152 (07JUL1985 21:00:00)-Water Temperature (C)]]*OO[[#This Row],[94]]</f>
        <v>7.1599166110687484E-7</v>
      </c>
      <c r="CS166" s="10">
        <f>3/24000000*OO[[#This Row],[153 (08JUL1985 00:00:00)-Water Temperature (C)]]*OO[[#This Row],[95]]</f>
        <v>6.2213925650275009E-7</v>
      </c>
      <c r="CT166" s="10">
        <f>3/24000000*OO[[#This Row],[154 (08JUL1985 03:00:00)-Water Temperature (C)]]*OO[[#This Row],[96]]</f>
        <v>5.5933250914699988E-7</v>
      </c>
      <c r="CU166" s="10">
        <f>3/24000000*OO[[#This Row],[155 (08JUL1985 06:00:00)-Water Temperature (C)]]*OO[[#This Row],[97]]</f>
        <v>5.2488584525999999E-7</v>
      </c>
      <c r="CV166" s="10">
        <f>3/24000000*OO[[#This Row],[156 (08JUL1985 09:00:00)-Water Temperature (C)]]*OO[[#This Row],[98]]</f>
        <v>5.2454473311412496E-7</v>
      </c>
      <c r="CW166" s="10">
        <f>3/24000000*OO[[#This Row],[157 (08JUL1985 12:00:00)-Water Temperature (C)]]*OO[[#This Row],[99]]</f>
        <v>5.0954279777974992E-7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0</v>
      </c>
      <c r="H167" s="10">
        <f>3/24*OO[[#This Row],[64 (26JUN1985 21:00:00)-Water Temperature (C)]]*OO[[#This Row],[6]]/SUM(OO[6])</f>
        <v>6.8219691365230015E-39</v>
      </c>
      <c r="I167" s="10">
        <f>3/24*OO[[#This Row],[65 (27JUN1985 00:00:00)-Water Temperature (C)]]*OO[[#This Row],[7]]/SUM(OO[7])</f>
        <v>8.6662892368534346E-29</v>
      </c>
      <c r="J167" s="10">
        <f>3/24*OO[[#This Row],[66 (27JUN1985 03:00:00)-Water Temperature (C)]]*OO[[#This Row],[8]]/SUM(OO[8])</f>
        <v>3.9880734136503074E-19</v>
      </c>
      <c r="K167" s="10">
        <f>3/24*OO[[#This Row],[67 (27JUN1985 06:00:00)-Water Temperature (C)]]*OO[[#This Row],[9]]/SUM(OO[9])</f>
        <v>6.202959784361983E-11</v>
      </c>
      <c r="L167" s="10">
        <f>3/24*OO[[#This Row],[68 (27JUN1985 09:00:00)-Water Temperature (C)]]*OO[[#This Row],[10]]/SUM(OO[10])</f>
        <v>2.2081722304057725E-7</v>
      </c>
      <c r="M167" s="10">
        <f>3/24*OO[[#This Row],[69 (27JUN1985 12:00:00)-Water Temperature (C)]]*OO[[#This Row],[11]]/SUM(OO[11])</f>
        <v>4.1530341719456135E-5</v>
      </c>
      <c r="N167" s="10">
        <f>3/24*OO[[#This Row],[70 (27JUN1985 15:00:00)-Water Temperature (C)]]*OO[[#This Row],[12]]/SUM(OO[12])</f>
        <v>1.3902367459179717E-3</v>
      </c>
      <c r="O167" s="10">
        <f>3/24*OO[[#This Row],[71 (27JUN1985 18:00:00)-Water Temperature (C)]]*OO[[#This Row],[13]]/SUM(OO[13])</f>
        <v>1.3300022662987647E-2</v>
      </c>
      <c r="P167" s="10">
        <f>3/24*OO[[#This Row],[72 (27JUN1985 21:00:00)-Water Temperature (C)]]*OO[[#This Row],[14]]/SUM(OO[14])</f>
        <v>4.7893606461899337E-2</v>
      </c>
      <c r="Q167" s="10">
        <f>3/24*OO[[#This Row],[73 (28JUN1985 00:00:00)-Water Temperature (C)]]*OO[[#This Row],[15]]/SUM(OO[15])</f>
        <v>8.3223438334848326E-2</v>
      </c>
      <c r="R167" s="10">
        <f>3/24*OO[[#This Row],[74 (28JUN1985 03:00:00)-Water Temperature (C)]]*OO[[#This Row],[16]]/SUM(OO[16])</f>
        <v>8.4072483439926751E-2</v>
      </c>
      <c r="S167" s="10">
        <f>3/24*OO[[#This Row],[75 (28JUN1985 06:00:00)-Water Temperature (C)]]*OO[[#This Row],[17]]/SUM(OO[17])</f>
        <v>5.4208735625963747E-2</v>
      </c>
      <c r="T167" s="10">
        <f>3/24*OO[[#This Row],[76 (28JUN1985 09:00:00)-Water Temperature (C)]]*OO[[#This Row],[18]]/SUM(OO[18])</f>
        <v>2.4973492561025875E-2</v>
      </c>
      <c r="U167" s="10">
        <f>3/24*OO[[#This Row],[77 (28JUN1985 12:00:00)-Water Temperature (C)]]*OO[[#This Row],[19]]/SUM(OO[19])</f>
        <v>8.5837016282193559E-3</v>
      </c>
      <c r="V167" s="10">
        <f>3/24000000*OO[[#This Row],[78 (28JUN1985 15:00:00)-Water Temperature (C)]]*OO[[#This Row],[20]]</f>
        <v>2.3600549895299999E-3</v>
      </c>
      <c r="W167" s="10">
        <f>3/24000000*OO[[#This Row],[79 (28JUN1985 18:00:00)-Water Temperature (C)]]*OO[[#This Row],[21]]</f>
        <v>5.7131883301162498E-4</v>
      </c>
      <c r="X167" s="10">
        <f>3/24000000*OO[[#This Row],[80 (28JUN1985 21:00:00)-Water Temperature (C)]]*OO[[#This Row],[22]]</f>
        <v>1.3695794166560001E-4</v>
      </c>
      <c r="Y167" s="10">
        <f>3/24000000*OO[[#This Row],[81 (29JUN1985 00:00:00)-Water Temperature (C)]]*OO[[#This Row],[23]]</f>
        <v>4.4155592107249996E-5</v>
      </c>
      <c r="Z167" s="10">
        <f>3/24000000*OO[[#This Row],[82 (29JUN1985 03:00:00)-Water Temperature (C)]]*OO[[#This Row],[24]]</f>
        <v>2.7073383413732499E-5</v>
      </c>
      <c r="AA167" s="10">
        <f>3/24000000*OO[[#This Row],[83 (29JUN1985 06:00:00)-Water Temperature (C)]]*OO[[#This Row],[25]]</f>
        <v>2.701037420800125E-5</v>
      </c>
      <c r="AB167" s="10">
        <f>3/24000000*OO[[#This Row],[84 (29JUN1985 09:00:00)-Water Temperature (C)]]*OO[[#This Row],[26]]</f>
        <v>3.1297555939499997E-5</v>
      </c>
      <c r="AC167" s="10">
        <f>3/24000000*OO[[#This Row],[85 (29JUN1985 12:00:00)-Water Temperature (C)]]*OO[[#This Row],[27]]</f>
        <v>3.6146097066089998E-5</v>
      </c>
      <c r="AD167" s="10">
        <f>3/24000000*OO[[#This Row],[86 (29JUN1985 15:00:00)-Water Temperature (C)]]*OO[[#This Row],[28]]</f>
        <v>4.1047664458774998E-5</v>
      </c>
      <c r="AE167" s="10">
        <f>3/24000000*OO[[#This Row],[88 (29JUN1985 21:00:00)-Water Temperature (C)]]*OO[[#This Row],[30]]</f>
        <v>4.0758248614081238E-5</v>
      </c>
      <c r="AF167" s="10">
        <f>3/24000000*OO[[#This Row],[88 (29JUN1985 21:00:00)-Water Temperature (C)]]*OO[[#This Row],[30]]</f>
        <v>4.0758248614081238E-5</v>
      </c>
      <c r="AG167" s="10">
        <f>3/24000000*OO[[#This Row],[89 (30JUN1985 00:00:00)-Water Temperature (C)]]*OO[[#This Row],[31]]</f>
        <v>3.4736941999380003E-5</v>
      </c>
      <c r="AH167" s="10">
        <f>3/24000000*OO[[#This Row],[90 (30JUN1985 03:00:00)-Water Temperature (C)]]*OO[[#This Row],[32]]</f>
        <v>2.9563429164489995E-5</v>
      </c>
      <c r="AI167" s="10">
        <f>3/24000000*OO[[#This Row],[91 (30JUN1985 06:00:00)-Water Temperature (C)]]*OO[[#This Row],[33]]</f>
        <v>2.4668435913152497E-5</v>
      </c>
      <c r="AJ167" s="10">
        <f>3/24000000*OO[[#This Row],[92 (30JUN1985 09:00:00)-Water Temperature (C)]]*OO[[#This Row],[34]]</f>
        <v>1.9953893898382497E-5</v>
      </c>
      <c r="AK167" s="10">
        <f>3/24000000*OO[[#This Row],[93 (30JUN1985 12:00:00)-Water Temperature (C)]]*OO[[#This Row],[35]]</f>
        <v>1.5835384600650003E-5</v>
      </c>
      <c r="AL167" s="10">
        <f>3/24000000*OO[[#This Row],[94 (30JUN1985 15:00:00)-Water Temperature (C)]]*OO[[#This Row],[36]]</f>
        <v>1.3013356769633749E-5</v>
      </c>
      <c r="AM167" s="10">
        <f>3/24000000*OO[[#This Row],[95 (30JUN1985 18:00:00)-Water Temperature (C)]]*OO[[#This Row],[37]]</f>
        <v>1.06300260687075E-5</v>
      </c>
      <c r="AN167" s="10">
        <f>3/24000000*OO[[#This Row],[96 (30JUN1985 21:00:00)-Water Temperature (C)]]*OO[[#This Row],[38]]</f>
        <v>8.3453029441162485E-6</v>
      </c>
      <c r="AO167" s="10">
        <f>3/24000000*OO[[#This Row],[97 (01JUL1985 00:00:00)-Water Temperature (C)]]*OO[[#This Row],[39]]</f>
        <v>6.8545842705037494E-6</v>
      </c>
      <c r="AP167" s="10">
        <f>3/24000000*OO[[#This Row],[98 (01JUL1985 03:00:00)-Water Temperature (C)]]*OO[[#This Row],[40]]</f>
        <v>6.1229681536137496E-6</v>
      </c>
      <c r="AQ167" s="10">
        <f>3/24000000*OO[[#This Row],[99 (01JUL1985 06:00:00)-Water Temperature (C)]]*OO[[#This Row],[41]]</f>
        <v>5.7327366913537493E-6</v>
      </c>
      <c r="AR167" s="10">
        <f>3/24000000*OO[[#This Row],[100 (01JUL1985 09:00:00)-Water Temperature (C)]]*OO[[#This Row],[42]]</f>
        <v>5.5957531505312493E-6</v>
      </c>
      <c r="AS167" s="10">
        <f>3/24000000*OO[[#This Row],[101 (01JUL1985 12:00:00)-Water Temperature (C)]]*OO[[#This Row],[43]]</f>
        <v>5.4827985433684997E-6</v>
      </c>
      <c r="AT167" s="10">
        <f>3/24000000*OO[[#This Row],[102 (01JUL1985 15:00:00)-Water Temperature (C)]]*OO[[#This Row],[44]]</f>
        <v>5.3083013089837497E-6</v>
      </c>
      <c r="AU167" s="10">
        <f>3/24000000*OO[[#This Row],[103 (01JUL1985 18:00:00)-Water Temperature (C)]]*OO[[#This Row],[45]]</f>
        <v>4.8549198884391256E-6</v>
      </c>
      <c r="AV167" s="10">
        <f>3/24000000*OO[[#This Row],[104 (01JUL1985 21:00:00)-Water Temperature (C)]]*OO[[#This Row],[46]]</f>
        <v>4.3167685926105002E-6</v>
      </c>
      <c r="AW167" s="10">
        <f>3/24000000*OO[[#This Row],[105 (02JUL1985 00:00:00)-Water Temperature (C)]]*OO[[#This Row],[47]]</f>
        <v>3.8180296025337495E-6</v>
      </c>
      <c r="AX167" s="10">
        <f>3/24000000*OO[[#This Row],[106 (02JUL1985 03:00:00)-Water Temperature (C)]]*OO[[#This Row],[48]]</f>
        <v>3.4859032437884995E-6</v>
      </c>
      <c r="AY167" s="10">
        <f>3/24000000*OO[[#This Row],[107 (02JUL1985 06:00:00)-Water Temperature (C)]]*OO[[#This Row],[49]]</f>
        <v>3.251558763184374E-6</v>
      </c>
      <c r="AZ167" s="10">
        <f>3/24000000*OO[[#This Row],[108 (02JUL1985 09:00:00)-Water Temperature (C)]]*OO[[#This Row],[50]]</f>
        <v>3.2467298977274993E-6</v>
      </c>
      <c r="BA167" s="10">
        <f>3/24000000*OO[[#This Row],[109 (02JUL1985 12:00:00)-Water Temperature (C)]]*OO[[#This Row],[51]]</f>
        <v>3.2812307295906246E-6</v>
      </c>
      <c r="BB167" s="10">
        <f>3/24000000*OO[[#This Row],[110 (02JUL1985 15:00:00)-Water Temperature (C)]]*OO[[#This Row],[52]]</f>
        <v>3.3225104613736255E-6</v>
      </c>
      <c r="BC167" s="10">
        <f>3/24000000*OO[[#This Row],[111 (02JUL1985 18:00:00)-Water Temperature (C)]]*OO[[#This Row],[53]]</f>
        <v>3.2526127933033751E-6</v>
      </c>
      <c r="BD167" s="10">
        <f>3/24000000*OO[[#This Row],[112 (02JUL1985 21:00:00)-Water Temperature (C)]]*OO[[#This Row],[54]]</f>
        <v>2.9619976433498748E-6</v>
      </c>
      <c r="BE167" s="10">
        <f>3/24000000*OO[[#This Row],[113 (03JUL1985 00:00:00)-Water Temperature (C)]]*OO[[#This Row],[55]]</f>
        <v>2.6542637137623755E-6</v>
      </c>
      <c r="BF167" s="10">
        <f>3/24000000*OO[[#This Row],[114 (03JUL1985 03:00:00)-Water Temperature (C)]]*OO[[#This Row],[56]]</f>
        <v>2.4118130395074993E-6</v>
      </c>
      <c r="BG167" s="10">
        <f>3/24000000*OO[[#This Row],[115 (03JUL1985 06:00:00)-Water Temperature (C)]]*OO[[#This Row],[57]]</f>
        <v>2.2621458478824998E-6</v>
      </c>
      <c r="BH167" s="10">
        <f>3/24000000*OO[[#This Row],[116 (03JUL1985 09:00:00)-Water Temperature (C)]]*OO[[#This Row],[58]]</f>
        <v>2.2890964202372497E-6</v>
      </c>
      <c r="BI167" s="10">
        <f>3/24000000*OO[[#This Row],[117 (03JUL1985 12:00:00)-Water Temperature (C)]]*OO[[#This Row],[59]]</f>
        <v>2.4645720578895001E-6</v>
      </c>
      <c r="BJ167" s="10">
        <f>3/24000000*OO[[#This Row],[118 (03JUL1985 15:00:00)-Water Temperature (C)]]*OO[[#This Row],[60]]</f>
        <v>2.644921348665625E-6</v>
      </c>
      <c r="BK167" s="10">
        <f>3/24000000*OO[[#This Row],[119 (03JUL1985 18:00:00)-Water Temperature (C)]]*OO[[#This Row],[61]]</f>
        <v>2.6205914387812498E-6</v>
      </c>
      <c r="BL167" s="10">
        <f>3/24000000*OO[[#This Row],[120 (03JUL1985 21:00:00)-Water Temperature (C)]]*OO[[#This Row],[62]]</f>
        <v>2.4393558501759999E-6</v>
      </c>
      <c r="BM167" s="10">
        <f>3/24000000*OO[[#This Row],[121 (04JUL1985 00:00:00)-Water Temperature (C)]]*OO[[#This Row],[63]]</f>
        <v>2.2688890853645E-6</v>
      </c>
      <c r="BN167" s="10">
        <f>3/24000000*OO[[#This Row],[122 (04JUL1985 03:00:00)-Water Temperature (C)]]*OO[[#This Row],[64]]</f>
        <v>2.1611869854784998E-6</v>
      </c>
      <c r="BO167" s="10">
        <f>3/24000000*OO[[#This Row],[123 (04JUL1985 06:00:00)-Water Temperature (C)]]*OO[[#This Row],[65]]</f>
        <v>2.07429319802925E-6</v>
      </c>
      <c r="BP167" s="10">
        <f>3/24000000*OO[[#This Row],[124 (04JUL1985 09:00:00)-Water Temperature (C)]]*OO[[#This Row],[66]]</f>
        <v>2.0620274029327501E-6</v>
      </c>
      <c r="BQ167" s="10">
        <f>3/24000000*OO[[#This Row],[125 (04JUL1985 12:00:00)-Water Temperature (C)]]*OO[[#This Row],[67]]</f>
        <v>2.0000293135094999E-6</v>
      </c>
      <c r="BR167" s="10">
        <f>3/24000000*OO[[#This Row],[126 (04JUL1985 15:00:00)-Water Temperature (C)]]*OO[[#This Row],[68]]</f>
        <v>1.8357305661237498E-6</v>
      </c>
      <c r="BS167" s="10">
        <f>3/24000000*OO[[#This Row],[127 (04JUL1985 18:00:00)-Water Temperature (C)]]*OO[[#This Row],[69]]</f>
        <v>1.6435872741960001E-6</v>
      </c>
      <c r="BT167" s="10">
        <f>3/24000000*OO[[#This Row],[128 (04JUL1985 21:00:00)-Water Temperature (C)]]*OO[[#This Row],[70]]</f>
        <v>1.5102796769302501E-6</v>
      </c>
      <c r="BU167" s="10">
        <f>3/24000000*OO[[#This Row],[129 (05JUL1985 00:00:00)-Water Temperature (C)]]*OO[[#This Row],[71]]</f>
        <v>1.4146672554449999E-6</v>
      </c>
      <c r="BV167" s="10">
        <f>3/24000000*OO[[#This Row],[130 (05JUL1985 03:00:00)-Water Temperature (C)]]*OO[[#This Row],[72]]</f>
        <v>1.3423888857059997E-6</v>
      </c>
      <c r="BW167" s="10">
        <f>3/24000000*OO[[#This Row],[131 (05JUL1985 06:00:00)-Water Temperature (C)]]*OO[[#This Row],[73]]</f>
        <v>1.2753181081867499E-6</v>
      </c>
      <c r="BX167" s="10">
        <f>3/24000000*OO[[#This Row],[132 (05JUL1985 09:00:00)-Water Temperature (C)]]*OO[[#This Row],[74]]</f>
        <v>1.2811293648772499E-6</v>
      </c>
      <c r="BY167" s="10">
        <f>3/24000000*OO[[#This Row],[133 (05JUL1985 12:00:00)-Water Temperature (C)]]*OO[[#This Row],[75]]</f>
        <v>1.3794579682699999E-6</v>
      </c>
      <c r="BZ167" s="10">
        <f>3/24000000*OO[[#This Row],[134 (05JUL1985 15:00:00)-Water Temperature (C)]]*OO[[#This Row],[76]]</f>
        <v>1.5051191331299999E-6</v>
      </c>
      <c r="CA167" s="10">
        <f>3/24000000*OO[[#This Row],[135 (05JUL1985 18:00:00)-Water Temperature (C)]]*OO[[#This Row],[77]]</f>
        <v>1.512000826373E-6</v>
      </c>
      <c r="CB167" s="10">
        <f>3/24000000*OO[[#This Row],[136 (05JUL1985 21:00:00)-Water Temperature (C)]]*OO[[#This Row],[78]]</f>
        <v>1.3718709626849998E-6</v>
      </c>
      <c r="CC167" s="10">
        <f>3/24000000*OO[[#This Row],[137 (06JUL1985 00:00:00)-Water Temperature (C)]]*OO[[#This Row],[79]]</f>
        <v>1.216488569009E-6</v>
      </c>
      <c r="CD167" s="10">
        <f>3/24000000*OO[[#This Row],[138 (06JUL1985 03:00:00)-Water Temperature (C)]]*OO[[#This Row],[80]]</f>
        <v>1.1178400302074998E-6</v>
      </c>
      <c r="CE167" s="10">
        <f>3/24000000*OO[[#This Row],[139 (06JUL1985 06:00:00)-Water Temperature (C)]]*OO[[#This Row],[81]]</f>
        <v>1.0493502967076248E-6</v>
      </c>
      <c r="CF167" s="10">
        <f>3/24000000*OO[[#This Row],[140 (06JUL1985 09:00:00)-Water Temperature (C)]]*OO[[#This Row],[82]]</f>
        <v>1.0199300296681249E-6</v>
      </c>
      <c r="CG167" s="10">
        <f>3/24000000*OO[[#This Row],[141 (06JUL1985 12:00:00)-Water Temperature (C)]]*OO[[#This Row],[83]]</f>
        <v>1.009028202513E-6</v>
      </c>
      <c r="CH167" s="10">
        <f>3/24000000*OO[[#This Row],[142 (06JUL1985 15:00:00)-Water Temperature (C)]]*OO[[#This Row],[84]]</f>
        <v>9.6116228022187475E-7</v>
      </c>
      <c r="CI167" s="10">
        <f>3/24000000*OO[[#This Row],[143 (06JUL1985 18:00:00)-Water Temperature (C)]]*OO[[#This Row],[85]]</f>
        <v>8.9631497742150002E-7</v>
      </c>
      <c r="CJ167" s="10">
        <f>3/24000000*OO[[#This Row],[144 (06JUL1985 21:00:00)-Water Temperature (C)]]*OO[[#This Row],[86]]</f>
        <v>8.4283114223549993E-7</v>
      </c>
      <c r="CK167" s="10">
        <f>3/24000000*OO[[#This Row],[145 (07JUL1985 00:00:00)-Water Temperature (C)]]*OO[[#This Row],[87]]</f>
        <v>8.0192059883749998E-7</v>
      </c>
      <c r="CL167" s="10">
        <f>3/24000000*OO[[#This Row],[146 (07JUL1985 03:00:00)-Water Temperature (C)]]*OO[[#This Row],[88]]</f>
        <v>7.8327357055275002E-7</v>
      </c>
      <c r="CM167" s="10">
        <f>3/24000000*OO[[#This Row],[147 (07JUL1985 06:00:00)-Water Temperature (C)]]*OO[[#This Row],[89]]</f>
        <v>7.6628292923500007E-7</v>
      </c>
      <c r="CN167" s="10">
        <f>3/24000000*OO[[#This Row],[148 (07JUL1985 09:00:00)-Water Temperature (C)]]*OO[[#This Row],[90]]</f>
        <v>7.7185613821874996E-7</v>
      </c>
      <c r="CO167" s="10">
        <f>3/24000000*OO[[#This Row],[149 (07JUL1985 12:00:00)-Water Temperature (C)]]*OO[[#This Row],[91]]</f>
        <v>7.6998318396549995E-7</v>
      </c>
      <c r="CP167" s="10">
        <f>3/24000000*OO[[#This Row],[150 (07JUL1985 15:00:00)-Water Temperature (C)]]*OO[[#This Row],[92]]</f>
        <v>7.80063768842E-7</v>
      </c>
      <c r="CQ167" s="10">
        <f>3/24000000*OO[[#This Row],[151 (07JUL1985 18:00:00)-Water Temperature (C)]]*OO[[#This Row],[93]]</f>
        <v>7.8552601770299994E-7</v>
      </c>
      <c r="CR167" s="10">
        <f>3/24000000*OO[[#This Row],[152 (07JUL1985 21:00:00)-Water Temperature (C)]]*OO[[#This Row],[94]]</f>
        <v>7.3320170323137495E-7</v>
      </c>
      <c r="CS167" s="10">
        <f>3/24000000*OO[[#This Row],[153 (08JUL1985 00:00:00)-Water Temperature (C)]]*OO[[#This Row],[95]]</f>
        <v>6.3545251267612499E-7</v>
      </c>
      <c r="CT167" s="10">
        <f>3/24000000*OO[[#This Row],[154 (08JUL1985 03:00:00)-Water Temperature (C)]]*OO[[#This Row],[96]]</f>
        <v>5.6951575509449996E-7</v>
      </c>
      <c r="CU167" s="10">
        <f>3/24000000*OO[[#This Row],[155 (08JUL1985 06:00:00)-Water Temperature (C)]]*OO[[#This Row],[97]]</f>
        <v>5.3292210310624995E-7</v>
      </c>
      <c r="CV167" s="10">
        <f>3/24000000*OO[[#This Row],[156 (08JUL1985 09:00:00)-Water Temperature (C)]]*OO[[#This Row],[98]]</f>
        <v>5.3288286285625004E-7</v>
      </c>
      <c r="CW167" s="10">
        <f>3/24000000*OO[[#This Row],[157 (08JUL1985 12:00:00)-Water Temperature (C)]]*OO[[#This Row],[99]]</f>
        <v>5.1928333841999998E-7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0</v>
      </c>
      <c r="H168" s="10">
        <f>3/24*OO[[#This Row],[64 (26JUN1985 21:00:00)-Water Temperature (C)]]*OO[[#This Row],[6]]/SUM(OO[6])</f>
        <v>1.4143849863845671E-39</v>
      </c>
      <c r="I168" s="10">
        <f>3/24*OO[[#This Row],[65 (27JUN1985 00:00:00)-Water Temperature (C)]]*OO[[#This Row],[7]]/SUM(OO[7])</f>
        <v>1.8338407064696415E-29</v>
      </c>
      <c r="J168" s="10">
        <f>3/24*OO[[#This Row],[66 (27JUN1985 03:00:00)-Water Temperature (C)]]*OO[[#This Row],[8]]/SUM(OO[8])</f>
        <v>9.1806393938892453E-20</v>
      </c>
      <c r="K168" s="10">
        <f>3/24*OO[[#This Row],[67 (27JUN1985 06:00:00)-Water Temperature (C)]]*OO[[#This Row],[9]]/SUM(OO[9])</f>
        <v>2.8342369946358104E-11</v>
      </c>
      <c r="L168" s="10">
        <f>3/24*OO[[#This Row],[68 (27JUN1985 09:00:00)-Water Temperature (C)]]*OO[[#This Row],[10]]/SUM(OO[10])</f>
        <v>1.3387296408411765E-7</v>
      </c>
      <c r="M168" s="10">
        <f>3/24*OO[[#This Row],[69 (27JUN1985 12:00:00)-Water Temperature (C)]]*OO[[#This Row],[11]]/SUM(OO[11])</f>
        <v>2.9082952358455075E-5</v>
      </c>
      <c r="N168" s="10">
        <f>3/24*OO[[#This Row],[70 (27JUN1985 15:00:00)-Water Temperature (C)]]*OO[[#This Row],[12]]/SUM(OO[12])</f>
        <v>1.0799688461568732E-3</v>
      </c>
      <c r="O168" s="10">
        <f>3/24*OO[[#This Row],[71 (27JUN1985 18:00:00)-Water Temperature (C)]]*OO[[#This Row],[13]]/SUM(OO[13])</f>
        <v>1.1203263894040078E-2</v>
      </c>
      <c r="P168" s="10">
        <f>3/24*OO[[#This Row],[72 (27JUN1985 21:00:00)-Water Temperature (C)]]*OO[[#This Row],[14]]/SUM(OO[14])</f>
        <v>4.3039642958308859E-2</v>
      </c>
      <c r="Q168" s="10">
        <f>3/24*OO[[#This Row],[73 (28JUN1985 00:00:00)-Water Temperature (C)]]*OO[[#This Row],[15]]/SUM(OO[15])</f>
        <v>7.8711942565090676E-2</v>
      </c>
      <c r="R168" s="10">
        <f>3/24*OO[[#This Row],[74 (28JUN1985 03:00:00)-Water Temperature (C)]]*OO[[#This Row],[16]]/SUM(OO[16])</f>
        <v>8.3047874191577553E-2</v>
      </c>
      <c r="S168" s="10">
        <f>3/24*OO[[#This Row],[75 (28JUN1985 06:00:00)-Water Temperature (C)]]*OO[[#This Row],[17]]/SUM(OO[17])</f>
        <v>5.5644053034244668E-2</v>
      </c>
      <c r="T168" s="10">
        <f>3/24*OO[[#This Row],[76 (28JUN1985 09:00:00)-Water Temperature (C)]]*OO[[#This Row],[18]]/SUM(OO[18])</f>
        <v>2.6476992356469595E-2</v>
      </c>
      <c r="U168" s="10">
        <f>3/24*OO[[#This Row],[77 (28JUN1985 12:00:00)-Water Temperature (C)]]*OO[[#This Row],[19]]/SUM(OO[19])</f>
        <v>9.3562270190753437E-3</v>
      </c>
      <c r="V168" s="10">
        <f>3/24000000*OO[[#This Row],[78 (28JUN1985 15:00:00)-Water Temperature (C)]]*OO[[#This Row],[20]]</f>
        <v>2.6158902274379999E-3</v>
      </c>
      <c r="W168" s="10">
        <f>3/24000000*OO[[#This Row],[79 (28JUN1985 18:00:00)-Water Temperature (C)]]*OO[[#This Row],[21]]</f>
        <v>6.4120894174749996E-4</v>
      </c>
      <c r="X168" s="10">
        <f>3/24000000*OO[[#This Row],[80 (28JUN1985 21:00:00)-Water Temperature (C)]]*OO[[#This Row],[22]]</f>
        <v>1.5240623006699999E-4</v>
      </c>
      <c r="Y168" s="10">
        <f>3/24000000*OO[[#This Row],[81 (29JUN1985 00:00:00)-Water Temperature (C)]]*OO[[#This Row],[23]]</f>
        <v>4.7150645858437499E-5</v>
      </c>
      <c r="Z168" s="10">
        <f>3/24000000*OO[[#This Row],[82 (29JUN1985 03:00:00)-Water Temperature (C)]]*OO[[#This Row],[24]]</f>
        <v>2.7205745868310001E-5</v>
      </c>
      <c r="AA168" s="10">
        <f>3/24000000*OO[[#This Row],[83 (29JUN1985 06:00:00)-Water Temperature (C)]]*OO[[#This Row],[25]]</f>
        <v>2.6510711208099997E-5</v>
      </c>
      <c r="AB168" s="10">
        <f>3/24000000*OO[[#This Row],[84 (29JUN1985 09:00:00)-Water Temperature (C)]]*OO[[#This Row],[26]]</f>
        <v>3.0794860878079994E-5</v>
      </c>
      <c r="AC168" s="10">
        <f>3/24000000*OO[[#This Row],[85 (29JUN1985 12:00:00)-Water Temperature (C)]]*OO[[#This Row],[27]]</f>
        <v>3.5860815463080002E-5</v>
      </c>
      <c r="AD168" s="10">
        <f>3/24000000*OO[[#This Row],[86 (29JUN1985 15:00:00)-Water Temperature (C)]]*OO[[#This Row],[28]]</f>
        <v>4.1035367364459995E-5</v>
      </c>
      <c r="AE168" s="10">
        <f>3/24000000*OO[[#This Row],[88 (29JUN1985 21:00:00)-Water Temperature (C)]]*OO[[#This Row],[30]]</f>
        <v>4.1394833177272499E-5</v>
      </c>
      <c r="AF168" s="10">
        <f>3/24000000*OO[[#This Row],[88 (29JUN1985 21:00:00)-Water Temperature (C)]]*OO[[#This Row],[30]]</f>
        <v>4.1394833177272499E-5</v>
      </c>
      <c r="AG168" s="10">
        <f>3/24000000*OO[[#This Row],[89 (30JUN1985 00:00:00)-Water Temperature (C)]]*OO[[#This Row],[31]]</f>
        <v>3.5322071485076246E-5</v>
      </c>
      <c r="AH168" s="10">
        <f>3/24000000*OO[[#This Row],[90 (30JUN1985 03:00:00)-Water Temperature (C)]]*OO[[#This Row],[32]]</f>
        <v>3.011684290129375E-5</v>
      </c>
      <c r="AI168" s="10">
        <f>3/24000000*OO[[#This Row],[91 (30JUN1985 06:00:00)-Water Temperature (C)]]*OO[[#This Row],[33]]</f>
        <v>2.5232051596522494E-5</v>
      </c>
      <c r="AJ168" s="10">
        <f>3/24000000*OO[[#This Row],[92 (30JUN1985 09:00:00)-Water Temperature (C)]]*OO[[#This Row],[34]]</f>
        <v>2.054329654662E-5</v>
      </c>
      <c r="AK168" s="10">
        <f>3/24000000*OO[[#This Row],[93 (30JUN1985 12:00:00)-Water Temperature (C)]]*OO[[#This Row],[35]]</f>
        <v>1.6350152074339999E-5</v>
      </c>
      <c r="AL168" s="10">
        <f>3/24000000*OO[[#This Row],[94 (30JUN1985 15:00:00)-Water Temperature (C)]]*OO[[#This Row],[36]]</f>
        <v>1.3449692443151249E-5</v>
      </c>
      <c r="AM168" s="10">
        <f>3/24000000*OO[[#This Row],[95 (30JUN1985 18:00:00)-Water Temperature (C)]]*OO[[#This Row],[37]]</f>
        <v>1.0977845474906249E-5</v>
      </c>
      <c r="AN168" s="10">
        <f>3/24000000*OO[[#This Row],[96 (30JUN1985 21:00:00)-Water Temperature (C)]]*OO[[#This Row],[38]]</f>
        <v>8.5911378186062498E-6</v>
      </c>
      <c r="AO168" s="10">
        <f>3/24000000*OO[[#This Row],[97 (01JUL1985 00:00:00)-Water Temperature (C)]]*OO[[#This Row],[39]]</f>
        <v>6.9884453396875003E-6</v>
      </c>
      <c r="AP168" s="10">
        <f>3/24000000*OO[[#This Row],[98 (01JUL1985 03:00:00)-Water Temperature (C)]]*OO[[#This Row],[40]]</f>
        <v>6.2058311217749992E-6</v>
      </c>
      <c r="AQ168" s="10">
        <f>3/24000000*OO[[#This Row],[99 (01JUL1985 06:00:00)-Water Temperature (C)]]*OO[[#This Row],[41]]</f>
        <v>5.7965110506225001E-6</v>
      </c>
      <c r="AR168" s="10">
        <f>3/24000000*OO[[#This Row],[100 (01JUL1985 09:00:00)-Water Temperature (C)]]*OO[[#This Row],[42]]</f>
        <v>5.6602816034374994E-6</v>
      </c>
      <c r="AS168" s="10">
        <f>3/24000000*OO[[#This Row],[101 (01JUL1985 12:00:00)-Water Temperature (C)]]*OO[[#This Row],[43]]</f>
        <v>5.5515387745950004E-6</v>
      </c>
      <c r="AT168" s="10">
        <f>3/24000000*OO[[#This Row],[102 (01JUL1985 15:00:00)-Water Temperature (C)]]*OO[[#This Row],[44]]</f>
        <v>5.3885589767067497E-6</v>
      </c>
      <c r="AU168" s="10">
        <f>3/24000000*OO[[#This Row],[103 (01JUL1985 18:00:00)-Water Temperature (C)]]*OO[[#This Row],[45]]</f>
        <v>4.9405506508654992E-6</v>
      </c>
      <c r="AV168" s="10">
        <f>3/24000000*OO[[#This Row],[104 (01JUL1985 21:00:00)-Water Temperature (C)]]*OO[[#This Row],[46]]</f>
        <v>4.3943600009629989E-6</v>
      </c>
      <c r="AW168" s="10">
        <f>3/24000000*OO[[#This Row],[105 (02JUL1985 00:00:00)-Water Temperature (C)]]*OO[[#This Row],[47]]</f>
        <v>3.8753472088979999E-6</v>
      </c>
      <c r="AX168" s="10">
        <f>3/24000000*OO[[#This Row],[106 (02JUL1985 03:00:00)-Water Temperature (C)]]*OO[[#This Row],[48]]</f>
        <v>3.530294044123125E-6</v>
      </c>
      <c r="AY168" s="10">
        <f>3/24000000*OO[[#This Row],[107 (02JUL1985 06:00:00)-Water Temperature (C)]]*OO[[#This Row],[49]]</f>
        <v>3.2885081329319999E-6</v>
      </c>
      <c r="AZ168" s="10">
        <f>3/24000000*OO[[#This Row],[108 (02JUL1985 09:00:00)-Water Temperature (C)]]*OO[[#This Row],[50]]</f>
        <v>3.2810289465374998E-6</v>
      </c>
      <c r="BA168" s="10">
        <f>3/24000000*OO[[#This Row],[109 (02JUL1985 12:00:00)-Water Temperature (C)]]*OO[[#This Row],[51]]</f>
        <v>3.3232123625793747E-6</v>
      </c>
      <c r="BB168" s="10">
        <f>3/24000000*OO[[#This Row],[110 (02JUL1985 15:00:00)-Water Temperature (C)]]*OO[[#This Row],[52]]</f>
        <v>3.3639716404862498E-6</v>
      </c>
      <c r="BC168" s="10">
        <f>3/24000000*OO[[#This Row],[111 (02JUL1985 18:00:00)-Water Temperature (C)]]*OO[[#This Row],[53]]</f>
        <v>3.3015838437968749E-6</v>
      </c>
      <c r="BD168" s="10">
        <f>3/24000000*OO[[#This Row],[112 (02JUL1985 21:00:00)-Water Temperature (C)]]*OO[[#This Row],[54]]</f>
        <v>3.0100443098424997E-6</v>
      </c>
      <c r="BE168" s="10">
        <f>3/24000000*OO[[#This Row],[113 (03JUL1985 00:00:00)-Water Temperature (C)]]*OO[[#This Row],[55]]</f>
        <v>2.6942077684959998E-6</v>
      </c>
      <c r="BF168" s="10">
        <f>3/24000000*OO[[#This Row],[114 (03JUL1985 03:00:00)-Water Temperature (C)]]*OO[[#This Row],[56]]</f>
        <v>2.4436722887500001E-6</v>
      </c>
      <c r="BG168" s="10">
        <f>3/24000000*OO[[#This Row],[115 (03JUL1985 06:00:00)-Water Temperature (C)]]*OO[[#This Row],[57]]</f>
        <v>2.2872890478281245E-6</v>
      </c>
      <c r="BH168" s="10">
        <f>3/24000000*OO[[#This Row],[116 (03JUL1985 09:00:00)-Water Temperature (C)]]*OO[[#This Row],[58]]</f>
        <v>2.3120758232259993E-6</v>
      </c>
      <c r="BI168" s="10">
        <f>3/24000000*OO[[#This Row],[117 (03JUL1985 12:00:00)-Water Temperature (C)]]*OO[[#This Row],[59]]</f>
        <v>2.489176225225375E-6</v>
      </c>
      <c r="BJ168" s="10">
        <f>3/24000000*OO[[#This Row],[118 (03JUL1985 15:00:00)-Water Temperature (C)]]*OO[[#This Row],[60]]</f>
        <v>2.677207809276E-6</v>
      </c>
      <c r="BK168" s="10">
        <f>3/24000000*OO[[#This Row],[119 (03JUL1985 18:00:00)-Water Temperature (C)]]*OO[[#This Row],[61]]</f>
        <v>2.6583974047569998E-6</v>
      </c>
      <c r="BL168" s="10">
        <f>3/24000000*OO[[#This Row],[120 (03JUL1985 21:00:00)-Water Temperature (C)]]*OO[[#This Row],[62]]</f>
        <v>2.4729641956949995E-6</v>
      </c>
      <c r="BM168" s="10">
        <f>3/24000000*OO[[#This Row],[121 (04JUL1985 00:00:00)-Water Temperature (C)]]*OO[[#This Row],[63]]</f>
        <v>2.2927998732364998E-6</v>
      </c>
      <c r="BN168" s="10">
        <f>3/24000000*OO[[#This Row],[122 (04JUL1985 03:00:00)-Water Temperature (C)]]*OO[[#This Row],[64]]</f>
        <v>2.1812425429424998E-6</v>
      </c>
      <c r="BO168" s="10">
        <f>3/24000000*OO[[#This Row],[123 (04JUL1985 06:00:00)-Water Temperature (C)]]*OO[[#This Row],[65]]</f>
        <v>2.0934209337122498E-6</v>
      </c>
      <c r="BP168" s="10">
        <f>3/24000000*OO[[#This Row],[124 (04JUL1985 09:00:00)-Water Temperature (C)]]*OO[[#This Row],[66]]</f>
        <v>2.082240273748E-6</v>
      </c>
      <c r="BQ168" s="10">
        <f>3/24000000*OO[[#This Row],[125 (04JUL1985 12:00:00)-Water Temperature (C)]]*OO[[#This Row],[67]]</f>
        <v>2.0286480961875E-6</v>
      </c>
      <c r="BR168" s="10">
        <f>3/24000000*OO[[#This Row],[126 (04JUL1985 15:00:00)-Water Temperature (C)]]*OO[[#This Row],[68]]</f>
        <v>1.8642628177429999E-6</v>
      </c>
      <c r="BS168" s="10">
        <f>3/24000000*OO[[#This Row],[127 (04JUL1985 18:00:00)-Water Temperature (C)]]*OO[[#This Row],[69]]</f>
        <v>1.6693070243098751E-6</v>
      </c>
      <c r="BT168" s="10">
        <f>3/24000000*OO[[#This Row],[128 (04JUL1985 21:00:00)-Water Temperature (C)]]*OO[[#This Row],[70]]</f>
        <v>1.5303265554164997E-6</v>
      </c>
      <c r="BU168" s="10">
        <f>3/24000000*OO[[#This Row],[129 (05JUL1985 00:00:00)-Water Temperature (C)]]*OO[[#This Row],[71]]</f>
        <v>1.4299550735039997E-6</v>
      </c>
      <c r="BV168" s="10">
        <f>3/24000000*OO[[#This Row],[130 (05JUL1985 03:00:00)-Water Temperature (C)]]*OO[[#This Row],[72]]</f>
        <v>1.3560192769789999E-6</v>
      </c>
      <c r="BW168" s="10">
        <f>3/24000000*OO[[#This Row],[131 (05JUL1985 06:00:00)-Water Temperature (C)]]*OO[[#This Row],[73]]</f>
        <v>1.2879294387569997E-6</v>
      </c>
      <c r="BX168" s="10">
        <f>3/24000000*OO[[#This Row],[132 (05JUL1985 09:00:00)-Water Temperature (C)]]*OO[[#This Row],[74]]</f>
        <v>1.2931870833706248E-6</v>
      </c>
      <c r="BY168" s="10">
        <f>3/24000000*OO[[#This Row],[133 (05JUL1985 12:00:00)-Water Temperature (C)]]*OO[[#This Row],[75]]</f>
        <v>1.3920021956757502E-6</v>
      </c>
      <c r="BZ168" s="10">
        <f>3/24000000*OO[[#This Row],[134 (05JUL1985 15:00:00)-Water Temperature (C)]]*OO[[#This Row],[76]]</f>
        <v>1.5210205852562499E-6</v>
      </c>
      <c r="CA168" s="10">
        <f>3/24000000*OO[[#This Row],[135 (05JUL1985 18:00:00)-Water Temperature (C)]]*OO[[#This Row],[77]]</f>
        <v>1.5341874298758749E-6</v>
      </c>
      <c r="CB168" s="10">
        <f>3/24000000*OO[[#This Row],[136 (05JUL1985 21:00:00)-Water Temperature (C)]]*OO[[#This Row],[78]]</f>
        <v>1.395060351145125E-6</v>
      </c>
      <c r="CC168" s="10">
        <f>3/24000000*OO[[#This Row],[137 (06JUL1985 00:00:00)-Water Temperature (C)]]*OO[[#This Row],[79]]</f>
        <v>1.2340415855598749E-6</v>
      </c>
      <c r="CD168" s="10">
        <f>3/24000000*OO[[#This Row],[138 (06JUL1985 03:00:00)-Water Temperature (C)]]*OO[[#This Row],[80]]</f>
        <v>1.131143289615E-6</v>
      </c>
      <c r="CE168" s="10">
        <f>3/24000000*OO[[#This Row],[139 (06JUL1985 06:00:00)-Water Temperature (C)]]*OO[[#This Row],[81]]</f>
        <v>1.0603410687161248E-6</v>
      </c>
      <c r="CF168" s="10">
        <f>3/24000000*OO[[#This Row],[140 (06JUL1985 09:00:00)-Water Temperature (C)]]*OO[[#This Row],[82]]</f>
        <v>1.0305646632575001E-6</v>
      </c>
      <c r="CG168" s="10">
        <f>3/24000000*OO[[#This Row],[141 (06JUL1985 12:00:00)-Water Temperature (C)]]*OO[[#This Row],[83]]</f>
        <v>1.021188869955E-6</v>
      </c>
      <c r="CH168" s="10">
        <f>3/24000000*OO[[#This Row],[142 (06JUL1985 15:00:00)-Water Temperature (C)]]*OO[[#This Row],[84]]</f>
        <v>9.7681948380275002E-7</v>
      </c>
      <c r="CI168" s="10">
        <f>3/24000000*OO[[#This Row],[143 (06JUL1985 18:00:00)-Water Temperature (C)]]*OO[[#This Row],[85]]</f>
        <v>9.0917050777899986E-7</v>
      </c>
      <c r="CJ168" s="10">
        <f>3/24000000*OO[[#This Row],[144 (06JUL1985 21:00:00)-Water Temperature (C)]]*OO[[#This Row],[86]]</f>
        <v>8.5320252599400004E-7</v>
      </c>
      <c r="CK168" s="10">
        <f>3/24000000*OO[[#This Row],[145 (07JUL1985 00:00:00)-Water Temperature (C)]]*OO[[#This Row],[87]]</f>
        <v>8.0816775537599991E-7</v>
      </c>
      <c r="CL168" s="10">
        <f>3/24000000*OO[[#This Row],[146 (07JUL1985 03:00:00)-Water Temperature (C)]]*OO[[#This Row],[88]]</f>
        <v>7.8893544373800002E-7</v>
      </c>
      <c r="CM168" s="10">
        <f>3/24000000*OO[[#This Row],[147 (07JUL1985 06:00:00)-Water Temperature (C)]]*OO[[#This Row],[89]]</f>
        <v>7.7220761804812491E-7</v>
      </c>
      <c r="CN168" s="10">
        <f>3/24000000*OO[[#This Row],[148 (07JUL1985 09:00:00)-Water Temperature (C)]]*OO[[#This Row],[90]]</f>
        <v>7.7917269208625012E-7</v>
      </c>
      <c r="CO168" s="10">
        <f>3/24000000*OO[[#This Row],[149 (07JUL1985 12:00:00)-Water Temperature (C)]]*OO[[#This Row],[91]]</f>
        <v>7.7794181220874994E-7</v>
      </c>
      <c r="CP168" s="10">
        <f>3/24000000*OO[[#This Row],[150 (07JUL1985 15:00:00)-Water Temperature (C)]]*OO[[#This Row],[92]]</f>
        <v>7.8958837323199999E-7</v>
      </c>
      <c r="CQ168" s="10">
        <f>3/24000000*OO[[#This Row],[151 (07JUL1985 18:00:00)-Water Temperature (C)]]*OO[[#This Row],[93]]</f>
        <v>7.9637936449075004E-7</v>
      </c>
      <c r="CR168" s="10">
        <f>3/24000000*OO[[#This Row],[152 (07JUL1985 21:00:00)-Water Temperature (C)]]*OO[[#This Row],[94]]</f>
        <v>7.4662228271699996E-7</v>
      </c>
      <c r="CS168" s="10">
        <f>3/24000000*OO[[#This Row],[153 (08JUL1985 00:00:00)-Water Temperature (C)]]*OO[[#This Row],[95]]</f>
        <v>6.4594324081874985E-7</v>
      </c>
      <c r="CT168" s="10">
        <f>3/24000000*OO[[#This Row],[154 (08JUL1985 03:00:00)-Water Temperature (C)]]*OO[[#This Row],[96]]</f>
        <v>5.7719906772262505E-7</v>
      </c>
      <c r="CU168" s="10">
        <f>3/24000000*OO[[#This Row],[155 (08JUL1985 06:00:00)-Water Temperature (C)]]*OO[[#This Row],[97]]</f>
        <v>5.3836196218025007E-7</v>
      </c>
      <c r="CV168" s="10">
        <f>3/24000000*OO[[#This Row],[156 (08JUL1985 09:00:00)-Water Temperature (C)]]*OO[[#This Row],[98]]</f>
        <v>5.3769650141637489E-7</v>
      </c>
      <c r="CW168" s="10">
        <f>3/24000000*OO[[#This Row],[157 (08JUL1985 12:00:00)-Water Temperature (C)]]*OO[[#This Row],[99]]</f>
        <v>5.263260293344999E-7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0</v>
      </c>
      <c r="H169" s="10">
        <f>3/24*OO[[#This Row],[64 (26JUN1985 21:00:00)-Water Temperature (C)]]*OO[[#This Row],[6]]/SUM(OO[6])</f>
        <v>2.831221543138444E-40</v>
      </c>
      <c r="I169" s="10">
        <f>3/24*OO[[#This Row],[65 (27JUN1985 00:00:00)-Water Temperature (C)]]*OO[[#This Row],[7]]/SUM(OO[7])</f>
        <v>3.6811737378069896E-30</v>
      </c>
      <c r="J169" s="10">
        <f>3/24*OO[[#This Row],[66 (27JUN1985 03:00:00)-Water Temperature (C)]]*OO[[#This Row],[8]]/SUM(OO[8])</f>
        <v>1.9201804901037194E-20</v>
      </c>
      <c r="K169" s="10">
        <f>3/24*OO[[#This Row],[67 (27JUN1985 06:00:00)-Water Temperature (C)]]*OO[[#This Row],[9]]/SUM(OO[9])</f>
        <v>1.3919428603815049E-11</v>
      </c>
      <c r="L169" s="10">
        <f>3/24*OO[[#This Row],[68 (27JUN1985 09:00:00)-Water Temperature (C)]]*OO[[#This Row],[10]]/SUM(OO[10])</f>
        <v>9.3221082035098906E-8</v>
      </c>
      <c r="M169" s="10">
        <f>3/24*OO[[#This Row],[69 (27JUN1985 12:00:00)-Water Temperature (C)]]*OO[[#This Row],[11]]/SUM(OO[11])</f>
        <v>2.4093647683363042E-5</v>
      </c>
      <c r="N169" s="10">
        <f>3/24*OO[[#This Row],[70 (27JUN1985 15:00:00)-Water Temperature (C)]]*OO[[#This Row],[12]]/SUM(OO[12])</f>
        <v>1.0160231133957468E-3</v>
      </c>
      <c r="O169" s="10">
        <f>3/24*OO[[#This Row],[71 (27JUN1985 18:00:00)-Water Temperature (C)]]*OO[[#This Row],[13]]/SUM(OO[13])</f>
        <v>1.1676314792123251E-2</v>
      </c>
      <c r="P169" s="10">
        <f>3/24*OO[[#This Row],[72 (27JUN1985 21:00:00)-Water Temperature (C)]]*OO[[#This Row],[14]]/SUM(OO[14])</f>
        <v>4.8765432329479448E-2</v>
      </c>
      <c r="Q169" s="10">
        <f>3/24*OO[[#This Row],[73 (28JUN1985 00:00:00)-Water Temperature (C)]]*OO[[#This Row],[15]]/SUM(OO[15])</f>
        <v>9.54877838150789E-2</v>
      </c>
      <c r="R169" s="10">
        <f>3/24*OO[[#This Row],[74 (28JUN1985 03:00:00)-Water Temperature (C)]]*OO[[#This Row],[16]]/SUM(OO[16])</f>
        <v>0.1068982051061725</v>
      </c>
      <c r="S169" s="10">
        <f>3/24*OO[[#This Row],[75 (28JUN1985 06:00:00)-Water Temperature (C)]]*OO[[#This Row],[17]]/SUM(OO[17])</f>
        <v>7.5567353607617668E-2</v>
      </c>
      <c r="T169" s="10">
        <f>3/24*OO[[#This Row],[76 (28JUN1985 09:00:00)-Water Temperature (C)]]*OO[[#This Row],[18]]/SUM(OO[18])</f>
        <v>3.7669075189554944E-2</v>
      </c>
      <c r="U169" s="10">
        <f>3/24*OO[[#This Row],[77 (28JUN1985 12:00:00)-Water Temperature (C)]]*OO[[#This Row],[19]]/SUM(OO[19])</f>
        <v>1.3840443713140764E-2</v>
      </c>
      <c r="V169" s="10">
        <f>3/24000000*OO[[#This Row],[78 (28JUN1985 15:00:00)-Water Temperature (C)]]*OO[[#This Row],[20]]</f>
        <v>3.9743902261462497E-3</v>
      </c>
      <c r="W169" s="10">
        <f>3/24000000*OO[[#This Row],[79 (28JUN1985 18:00:00)-Water Temperature (C)]]*OO[[#This Row],[21]]</f>
        <v>9.8996036963650003E-4</v>
      </c>
      <c r="X169" s="10">
        <f>3/24000000*OO[[#This Row],[80 (28JUN1985 21:00:00)-Water Temperature (C)]]*OO[[#This Row],[22]]</f>
        <v>2.3280782857226247E-4</v>
      </c>
      <c r="Y169" s="10">
        <f>3/24000000*OO[[#This Row],[81 (29JUN1985 00:00:00)-Water Temperature (C)]]*OO[[#This Row],[23]]</f>
        <v>6.8047944950650003E-5</v>
      </c>
      <c r="Z169" s="10">
        <f>3/24000000*OO[[#This Row],[82 (29JUN1985 03:00:00)-Water Temperature (C)]]*OO[[#This Row],[24]]</f>
        <v>3.5691703205474998E-5</v>
      </c>
      <c r="AA169" s="10">
        <f>3/24000000*OO[[#This Row],[83 (29JUN1985 06:00:00)-Water Temperature (C)]]*OO[[#This Row],[25]]</f>
        <v>3.3166033853125002E-5</v>
      </c>
      <c r="AB169" s="10">
        <f>3/24000000*OO[[#This Row],[84 (29JUN1985 09:00:00)-Water Temperature (C)]]*OO[[#This Row],[26]]</f>
        <v>3.8304588651875004E-5</v>
      </c>
      <c r="AC169" s="10">
        <f>3/24000000*OO[[#This Row],[85 (29JUN1985 12:00:00)-Water Temperature (C)]]*OO[[#This Row],[27]]</f>
        <v>4.4875736049625004E-5</v>
      </c>
      <c r="AD169" s="10">
        <f>3/24000000*OO[[#This Row],[86 (29JUN1985 15:00:00)-Water Temperature (C)]]*OO[[#This Row],[28]]</f>
        <v>5.1681972430574997E-5</v>
      </c>
      <c r="AE169" s="10">
        <f>3/24000000*OO[[#This Row],[88 (29JUN1985 21:00:00)-Water Temperature (C)]]*OO[[#This Row],[30]]</f>
        <v>5.2806775041899991E-5</v>
      </c>
      <c r="AF169" s="10">
        <f>3/24000000*OO[[#This Row],[88 (29JUN1985 21:00:00)-Water Temperature (C)]]*OO[[#This Row],[30]]</f>
        <v>5.2806775041899991E-5</v>
      </c>
      <c r="AG169" s="10">
        <f>3/24000000*OO[[#This Row],[89 (30JUN1985 00:00:00)-Water Temperature (C)]]*OO[[#This Row],[31]]</f>
        <v>4.5065421525299993E-5</v>
      </c>
      <c r="AH169" s="10">
        <f>3/24000000*OO[[#This Row],[90 (30JUN1985 03:00:00)-Water Temperature (C)]]*OO[[#This Row],[32]]</f>
        <v>3.8447482721449998E-5</v>
      </c>
      <c r="AI169" s="10">
        <f>3/24000000*OO[[#This Row],[91 (30JUN1985 06:00:00)-Water Temperature (C)]]*OO[[#This Row],[33]]</f>
        <v>3.2343180597048755E-5</v>
      </c>
      <c r="AJ169" s="10">
        <f>3/24000000*OO[[#This Row],[92 (30JUN1985 09:00:00)-Water Temperature (C)]]*OO[[#This Row],[34]]</f>
        <v>2.6557483669762498E-5</v>
      </c>
      <c r="AK169" s="10">
        <f>3/24000000*OO[[#This Row],[93 (30JUN1985 12:00:00)-Water Temperature (C)]]*OO[[#This Row],[35]]</f>
        <v>2.1254589069997496E-5</v>
      </c>
      <c r="AL169" s="10">
        <f>3/24000000*OO[[#This Row],[94 (30JUN1985 15:00:00)-Water Temperature (C)]]*OO[[#This Row],[36]]</f>
        <v>1.7517971604300001E-5</v>
      </c>
      <c r="AM169" s="10">
        <f>3/24000000*OO[[#This Row],[95 (30JUN1985 18:00:00)-Water Temperature (C)]]*OO[[#This Row],[37]]</f>
        <v>1.4268743040930001E-5</v>
      </c>
      <c r="AN169" s="10">
        <f>3/24000000*OO[[#This Row],[96 (30JUN1985 21:00:00)-Water Temperature (C)]]*OO[[#This Row],[38]]</f>
        <v>1.1111362053652498E-5</v>
      </c>
      <c r="AO169" s="10">
        <f>3/24000000*OO[[#This Row],[97 (01JUL1985 00:00:00)-Water Temperature (C)]]*OO[[#This Row],[39]]</f>
        <v>8.91841561221875E-6</v>
      </c>
      <c r="AP169" s="10">
        <f>3/24000000*OO[[#This Row],[98 (01JUL1985 03:00:00)-Water Temperature (C)]]*OO[[#This Row],[40]]</f>
        <v>7.8480976877549986E-6</v>
      </c>
      <c r="AQ169" s="10">
        <f>3/24000000*OO[[#This Row],[99 (01JUL1985 06:00:00)-Water Temperature (C)]]*OO[[#This Row],[41]]</f>
        <v>7.3036333439249991E-6</v>
      </c>
      <c r="AR169" s="10">
        <f>3/24000000*OO[[#This Row],[100 (01JUL1985 09:00:00)-Water Temperature (C)]]*OO[[#This Row],[42]]</f>
        <v>7.1336758959699987E-6</v>
      </c>
      <c r="AS169" s="10">
        <f>3/24000000*OO[[#This Row],[101 (01JUL1985 12:00:00)-Water Temperature (C)]]*OO[[#This Row],[43]]</f>
        <v>7.0081187701562496E-6</v>
      </c>
      <c r="AT169" s="10">
        <f>3/24000000*OO[[#This Row],[102 (01JUL1985 15:00:00)-Water Temperature (C)]]*OO[[#This Row],[44]]</f>
        <v>6.8225274900612505E-6</v>
      </c>
      <c r="AU169" s="10">
        <f>3/24000000*OO[[#This Row],[103 (01JUL1985 18:00:00)-Water Temperature (C)]]*OO[[#This Row],[45]]</f>
        <v>6.2782563157649992E-6</v>
      </c>
      <c r="AV169" s="10">
        <f>3/24000000*OO[[#This Row],[104 (01JUL1985 21:00:00)-Water Temperature (C)]]*OO[[#This Row],[46]]</f>
        <v>5.5865275484112491E-6</v>
      </c>
      <c r="AW169" s="10">
        <f>3/24000000*OO[[#This Row],[105 (02JUL1985 00:00:00)-Water Temperature (C)]]*OO[[#This Row],[47]]</f>
        <v>4.9094833387499999E-6</v>
      </c>
      <c r="AX169" s="10">
        <f>3/24000000*OO[[#This Row],[106 (02JUL1985 03:00:00)-Water Temperature (C)]]*OO[[#This Row],[48]]</f>
        <v>4.4565440605904995E-6</v>
      </c>
      <c r="AY169" s="10">
        <f>3/24000000*OO[[#This Row],[107 (02JUL1985 06:00:00)-Water Temperature (C)]]*OO[[#This Row],[49]]</f>
        <v>4.1450371386549995E-6</v>
      </c>
      <c r="AZ169" s="10">
        <f>3/24000000*OO[[#This Row],[108 (02JUL1985 09:00:00)-Water Temperature (C)]]*OO[[#This Row],[50]]</f>
        <v>4.1319786861815001E-6</v>
      </c>
      <c r="BA169" s="10">
        <f>3/24000000*OO[[#This Row],[109 (02JUL1985 12:00:00)-Water Temperature (C)]]*OO[[#This Row],[51]]</f>
        <v>4.1959023093714999E-6</v>
      </c>
      <c r="BB169" s="10">
        <f>3/24000000*OO[[#This Row],[110 (02JUL1985 15:00:00)-Water Temperature (C)]]*OO[[#This Row],[52]]</f>
        <v>4.2484863813244997E-6</v>
      </c>
      <c r="BC169" s="10">
        <f>3/24000000*OO[[#This Row],[111 (02JUL1985 18:00:00)-Water Temperature (C)]]*OO[[#This Row],[53]]</f>
        <v>4.1810655657904994E-6</v>
      </c>
      <c r="BD169" s="10">
        <f>3/24000000*OO[[#This Row],[112 (02JUL1985 21:00:00)-Water Temperature (C)]]*OO[[#This Row],[54]]</f>
        <v>3.8173328747050002E-6</v>
      </c>
      <c r="BE169" s="10">
        <f>3/24000000*OO[[#This Row],[113 (03JUL1985 00:00:00)-Water Temperature (C)]]*OO[[#This Row],[55]]</f>
        <v>3.4122509577406251E-6</v>
      </c>
      <c r="BF169" s="10">
        <f>3/24000000*OO[[#This Row],[114 (03JUL1985 03:00:00)-Water Temperature (C)]]*OO[[#This Row],[56]]</f>
        <v>3.0871528033835004E-6</v>
      </c>
      <c r="BG169" s="10">
        <f>3/24000000*OO[[#This Row],[115 (03JUL1985 06:00:00)-Water Temperature (C)]]*OO[[#This Row],[57]]</f>
        <v>2.88228571457625E-6</v>
      </c>
      <c r="BH169" s="10">
        <f>3/24000000*OO[[#This Row],[116 (03JUL1985 09:00:00)-Water Temperature (C)]]*OO[[#This Row],[58]]</f>
        <v>2.9099729695253758E-6</v>
      </c>
      <c r="BI169" s="10">
        <f>3/24000000*OO[[#This Row],[117 (03JUL1985 12:00:00)-Water Temperature (C)]]*OO[[#This Row],[59]]</f>
        <v>3.134038339406125E-6</v>
      </c>
      <c r="BJ169" s="10">
        <f>3/24000000*OO[[#This Row],[118 (03JUL1985 15:00:00)-Water Temperature (C)]]*OO[[#This Row],[60]]</f>
        <v>3.3790558799351249E-6</v>
      </c>
      <c r="BK169" s="10">
        <f>3/24000000*OO[[#This Row],[119 (03JUL1985 18:00:00)-Water Temperature (C)]]*OO[[#This Row],[61]]</f>
        <v>3.36438030484275E-6</v>
      </c>
      <c r="BL169" s="10">
        <f>3/24000000*OO[[#This Row],[120 (03JUL1985 21:00:00)-Water Temperature (C)]]*OO[[#This Row],[62]]</f>
        <v>3.1272752549700005E-6</v>
      </c>
      <c r="BM169" s="10">
        <f>3/24000000*OO[[#This Row],[121 (04JUL1985 00:00:00)-Water Temperature (C)]]*OO[[#This Row],[63]]</f>
        <v>2.886941904778E-6</v>
      </c>
      <c r="BN169" s="10">
        <f>3/24000000*OO[[#This Row],[122 (04JUL1985 03:00:00)-Water Temperature (C)]]*OO[[#This Row],[64]]</f>
        <v>2.7399174087090003E-6</v>
      </c>
      <c r="BO169" s="10">
        <f>3/24000000*OO[[#This Row],[123 (04JUL1985 06:00:00)-Water Temperature (C)]]*OO[[#This Row],[65]]</f>
        <v>2.6295295233374999E-6</v>
      </c>
      <c r="BP169" s="10">
        <f>3/24000000*OO[[#This Row],[124 (04JUL1985 09:00:00)-Water Temperature (C)]]*OO[[#This Row],[66]]</f>
        <v>2.6175891390827499E-6</v>
      </c>
      <c r="BQ169" s="10">
        <f>3/24000000*OO[[#This Row],[125 (04JUL1985 12:00:00)-Water Temperature (C)]]*OO[[#This Row],[67]]</f>
        <v>2.5628471659524997E-6</v>
      </c>
      <c r="BR169" s="10">
        <f>3/24000000*OO[[#This Row],[126 (04JUL1985 15:00:00)-Water Temperature (C)]]*OO[[#This Row],[68]]</f>
        <v>2.3604615124550001E-6</v>
      </c>
      <c r="BS169" s="10">
        <f>3/24000000*OO[[#This Row],[127 (04JUL1985 18:00:00)-Water Temperature (C)]]*OO[[#This Row],[69]]</f>
        <v>2.1171342775511251E-6</v>
      </c>
      <c r="BT169" s="10">
        <f>3/24000000*OO[[#This Row],[128 (04JUL1985 21:00:00)-Water Temperature (C)]]*OO[[#This Row],[70]]</f>
        <v>1.9339774334639998E-6</v>
      </c>
      <c r="BU169" s="10">
        <f>3/24000000*OO[[#This Row],[129 (05JUL1985 00:00:00)-Water Temperature (C)]]*OO[[#This Row],[71]]</f>
        <v>1.8005569551324997E-6</v>
      </c>
      <c r="BV169" s="10">
        <f>3/24000000*OO[[#This Row],[130 (05JUL1985 03:00:00)-Water Temperature (C)]]*OO[[#This Row],[72]]</f>
        <v>1.7052310092293748E-6</v>
      </c>
      <c r="BW169" s="10">
        <f>3/24000000*OO[[#This Row],[131 (05JUL1985 06:00:00)-Water Temperature (C)]]*OO[[#This Row],[73]]</f>
        <v>1.6196274698669998E-6</v>
      </c>
      <c r="BX169" s="10">
        <f>3/24000000*OO[[#This Row],[132 (05JUL1985 09:00:00)-Water Temperature (C)]]*OO[[#This Row],[74]]</f>
        <v>1.6257543606458751E-6</v>
      </c>
      <c r="BY169" s="10">
        <f>3/24000000*OO[[#This Row],[133 (05JUL1985 12:00:00)-Water Temperature (C)]]*OO[[#This Row],[75]]</f>
        <v>1.7506783202107498E-6</v>
      </c>
      <c r="BZ169" s="10">
        <f>3/24000000*OO[[#This Row],[134 (05JUL1985 15:00:00)-Water Temperature (C)]]*OO[[#This Row],[76]]</f>
        <v>1.9158224283449999E-6</v>
      </c>
      <c r="CA169" s="10">
        <f>3/24000000*OO[[#This Row],[135 (05JUL1985 18:00:00)-Water Temperature (C)]]*OO[[#This Row],[77]]</f>
        <v>1.94134439606425E-6</v>
      </c>
      <c r="CB169" s="10">
        <f>3/24000000*OO[[#This Row],[136 (05JUL1985 21:00:00)-Water Temperature (C)]]*OO[[#This Row],[78]]</f>
        <v>1.7703149137387497E-6</v>
      </c>
      <c r="CC169" s="10">
        <f>3/24000000*OO[[#This Row],[137 (06JUL1985 00:00:00)-Water Temperature (C)]]*OO[[#This Row],[79]]</f>
        <v>1.5619120498974998E-6</v>
      </c>
      <c r="CD169" s="10">
        <f>3/24000000*OO[[#This Row],[138 (06JUL1985 03:00:00)-Water Temperature (C)]]*OO[[#This Row],[80]]</f>
        <v>1.4264759442487501E-6</v>
      </c>
      <c r="CE169" s="10">
        <f>3/24000000*OO[[#This Row],[139 (06JUL1985 06:00:00)-Water Temperature (C)]]*OO[[#This Row],[81]]</f>
        <v>1.3344005340472499E-6</v>
      </c>
      <c r="CF169" s="10">
        <f>3/24000000*OO[[#This Row],[140 (06JUL1985 09:00:00)-Water Temperature (C)]]*OO[[#This Row],[82]]</f>
        <v>1.2966965080457498E-6</v>
      </c>
      <c r="CG169" s="10">
        <f>3/24000000*OO[[#This Row],[141 (06JUL1985 12:00:00)-Water Temperature (C)]]*OO[[#This Row],[83]]</f>
        <v>1.2876549783048748E-6</v>
      </c>
      <c r="CH169" s="10">
        <f>3/24000000*OO[[#This Row],[142 (06JUL1985 15:00:00)-Water Temperature (C)]]*OO[[#This Row],[84]]</f>
        <v>1.2378757095575001E-6</v>
      </c>
      <c r="CI169" s="10">
        <f>3/24000000*OO[[#This Row],[143 (06JUL1985 18:00:00)-Water Temperature (C)]]*OO[[#This Row],[85]]</f>
        <v>1.1511223591074999E-6</v>
      </c>
      <c r="CJ169" s="10">
        <f>3/24000000*OO[[#This Row],[144 (06JUL1985 21:00:00)-Water Temperature (C)]]*OO[[#This Row],[86]]</f>
        <v>1.0768511756354998E-6</v>
      </c>
      <c r="CK169" s="10">
        <f>3/24000000*OO[[#This Row],[145 (07JUL1985 00:00:00)-Water Temperature (C)]]*OO[[#This Row],[87]]</f>
        <v>1.013506232094375E-6</v>
      </c>
      <c r="CL169" s="10">
        <f>3/24000000*OO[[#This Row],[146 (07JUL1985 03:00:00)-Water Temperature (C)]]*OO[[#This Row],[88]]</f>
        <v>9.8804177940737493E-7</v>
      </c>
      <c r="CM169" s="10">
        <f>3/24000000*OO[[#This Row],[147 (07JUL1985 06:00:00)-Water Temperature (C)]]*OO[[#This Row],[89]]</f>
        <v>9.6796780320662509E-7</v>
      </c>
      <c r="CN169" s="10">
        <f>3/24000000*OO[[#This Row],[148 (07JUL1985 09:00:00)-Water Temperature (C)]]*OO[[#This Row],[90]]</f>
        <v>9.7842070454062488E-7</v>
      </c>
      <c r="CO169" s="10">
        <f>3/24000000*OO[[#This Row],[149 (07JUL1985 12:00:00)-Water Temperature (C)]]*OO[[#This Row],[91]]</f>
        <v>9.7938238820274999E-7</v>
      </c>
      <c r="CP169" s="10">
        <f>3/24000000*OO[[#This Row],[150 (07JUL1985 15:00:00)-Water Temperature (C)]]*OO[[#This Row],[92]]</f>
        <v>9.9635652386449987E-7</v>
      </c>
      <c r="CQ169" s="10">
        <f>3/24000000*OO[[#This Row],[151 (07JUL1985 18:00:00)-Water Temperature (C)]]*OO[[#This Row],[93]]</f>
        <v>1.0071084832390001E-6</v>
      </c>
      <c r="CR169" s="10">
        <f>3/24000000*OO[[#This Row],[152 (07JUL1985 21:00:00)-Water Temperature (C)]]*OO[[#This Row],[94]]</f>
        <v>9.4865838437499984E-7</v>
      </c>
      <c r="CS169" s="10">
        <f>3/24000000*OO[[#This Row],[153 (08JUL1985 00:00:00)-Water Temperature (C)]]*OO[[#This Row],[95]]</f>
        <v>8.1991883830499996E-7</v>
      </c>
      <c r="CT169" s="10">
        <f>3/24000000*OO[[#This Row],[154 (08JUL1985 03:00:00)-Water Temperature (C)]]*OO[[#This Row],[96]]</f>
        <v>7.2960788063137494E-7</v>
      </c>
      <c r="CU169" s="10">
        <f>3/24000000*OO[[#This Row],[155 (08JUL1985 06:00:00)-Water Temperature (C)]]*OO[[#This Row],[97]]</f>
        <v>6.775435600425E-7</v>
      </c>
      <c r="CV169" s="10">
        <f>3/24000000*OO[[#This Row],[156 (08JUL1985 09:00:00)-Water Temperature (C)]]*OO[[#This Row],[98]]</f>
        <v>6.7586011978599991E-7</v>
      </c>
      <c r="CW169" s="10">
        <f>3/24000000*OO[[#This Row],[157 (08JUL1985 12:00:00)-Water Temperature (C)]]*OO[[#This Row],[99]]</f>
        <v>6.64605979354625E-7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0</v>
      </c>
      <c r="H170" s="10">
        <f>3/24*OO[[#This Row],[64 (26JUN1985 21:00:00)-Water Temperature (C)]]*OO[[#This Row],[6]]/SUM(OO[6])</f>
        <v>4.9097174819742322E-41</v>
      </c>
      <c r="I170" s="10">
        <f>3/24*OO[[#This Row],[65 (27JUN1985 00:00:00)-Water Temperature (C)]]*OO[[#This Row],[7]]/SUM(OO[7])</f>
        <v>6.4460702816068124E-31</v>
      </c>
      <c r="J170" s="10">
        <f>3/24*OO[[#This Row],[66 (27JUN1985 03:00:00)-Water Temperature (C)]]*OO[[#This Row],[8]]/SUM(OO[8])</f>
        <v>3.5424645789666567E-21</v>
      </c>
      <c r="K170" s="10">
        <f>3/24*OO[[#This Row],[67 (27JUN1985 06:00:00)-Water Temperature (C)]]*OO[[#This Row],[9]]/SUM(OO[9])</f>
        <v>4.8295562627199256E-12</v>
      </c>
      <c r="L170" s="10">
        <f>3/24*OO[[#This Row],[68 (27JUN1985 09:00:00)-Water Temperature (C)]]*OO[[#This Row],[10]]/SUM(OO[10])</f>
        <v>4.9067549157565934E-8</v>
      </c>
      <c r="M170" s="10">
        <f>3/24*OO[[#This Row],[69 (27JUN1985 12:00:00)-Water Temperature (C)]]*OO[[#This Row],[11]]/SUM(OO[11])</f>
        <v>1.5274653642168213E-5</v>
      </c>
      <c r="N170" s="10">
        <f>3/24*OO[[#This Row],[70 (27JUN1985 15:00:00)-Water Temperature (C)]]*OO[[#This Row],[12]]/SUM(OO[12])</f>
        <v>7.3474346007853793E-4</v>
      </c>
      <c r="O170" s="10">
        <f>3/24*OO[[#This Row],[71 (27JUN1985 18:00:00)-Water Temperature (C)]]*OO[[#This Row],[13]]/SUM(OO[13])</f>
        <v>9.3684899217880476E-3</v>
      </c>
      <c r="P170" s="10">
        <f>3/24*OO[[#This Row],[72 (27JUN1985 21:00:00)-Water Temperature (C)]]*OO[[#This Row],[14]]/SUM(OO[14])</f>
        <v>4.253328863137032E-2</v>
      </c>
      <c r="Q170" s="10">
        <f>3/24*OO[[#This Row],[73 (28JUN1985 00:00:00)-Water Temperature (C)]]*OO[[#This Row],[15]]/SUM(OO[15])</f>
        <v>8.9192749519437398E-2</v>
      </c>
      <c r="R170" s="10">
        <f>3/24*OO[[#This Row],[74 (28JUN1985 03:00:00)-Water Temperature (C)]]*OO[[#This Row],[16]]/SUM(OO[16])</f>
        <v>0.10587525972997966</v>
      </c>
      <c r="S170" s="10">
        <f>3/24*OO[[#This Row],[75 (28JUN1985 06:00:00)-Water Temperature (C)]]*OO[[#This Row],[17]]/SUM(OO[17])</f>
        <v>7.8914366487365592E-2</v>
      </c>
      <c r="T170" s="10">
        <f>3/24*OO[[#This Row],[76 (28JUN1985 09:00:00)-Water Temperature (C)]]*OO[[#This Row],[18]]/SUM(OO[18])</f>
        <v>4.1216679134565011E-2</v>
      </c>
      <c r="U170" s="10">
        <f>3/24*OO[[#This Row],[77 (28JUN1985 12:00:00)-Water Temperature (C)]]*OO[[#This Row],[19]]/SUM(OO[19])</f>
        <v>1.5719726237485156E-2</v>
      </c>
      <c r="V170" s="10">
        <f>3/24000000*OO[[#This Row],[78 (28JUN1985 15:00:00)-Water Temperature (C)]]*OO[[#This Row],[20]]</f>
        <v>4.6437583579449996E-3</v>
      </c>
      <c r="W170" s="10">
        <f>3/24000000*OO[[#This Row],[79 (28JUN1985 18:00:00)-Water Temperature (C)]]*OO[[#This Row],[21]]</f>
        <v>1.17281121633775E-3</v>
      </c>
      <c r="X170" s="10">
        <f>3/24000000*OO[[#This Row],[80 (28JUN1985 21:00:00)-Water Temperature (C)]]*OO[[#This Row],[22]]</f>
        <v>2.7372191562832499E-4</v>
      </c>
      <c r="Y170" s="10">
        <f>3/24000000*OO[[#This Row],[81 (29JUN1985 00:00:00)-Water Temperature (C)]]*OO[[#This Row],[23]]</f>
        <v>7.6172430816749993E-5</v>
      </c>
      <c r="Z170" s="10">
        <f>3/24000000*OO[[#This Row],[82 (29JUN1985 03:00:00)-Water Temperature (C)]]*OO[[#This Row],[24]]</f>
        <v>3.6389254602999999E-5</v>
      </c>
      <c r="AA170" s="10">
        <f>3/24000000*OO[[#This Row],[83 (29JUN1985 06:00:00)-Water Temperature (C)]]*OO[[#This Row],[25]]</f>
        <v>3.2056293712562497E-5</v>
      </c>
      <c r="AB170" s="10">
        <f>3/24000000*OO[[#This Row],[84 (29JUN1985 09:00:00)-Water Temperature (C)]]*OO[[#This Row],[26]]</f>
        <v>3.6707508839137505E-5</v>
      </c>
      <c r="AC170" s="10">
        <f>3/24000000*OO[[#This Row],[85 (29JUN1985 12:00:00)-Water Temperature (C)]]*OO[[#This Row],[27]]</f>
        <v>4.3238674190287495E-5</v>
      </c>
      <c r="AD170" s="10">
        <f>3/24000000*OO[[#This Row],[86 (29JUN1985 15:00:00)-Water Temperature (C)]]*OO[[#This Row],[28]]</f>
        <v>5.0097030908325004E-5</v>
      </c>
      <c r="AE170" s="10">
        <f>3/24000000*OO[[#This Row],[88 (29JUN1985 21:00:00)-Water Temperature (C)]]*OO[[#This Row],[30]]</f>
        <v>5.1643687169424993E-5</v>
      </c>
      <c r="AF170" s="10">
        <f>3/24000000*OO[[#This Row],[88 (29JUN1985 21:00:00)-Water Temperature (C)]]*OO[[#This Row],[30]]</f>
        <v>5.1643687169424993E-5</v>
      </c>
      <c r="AG170" s="10">
        <f>3/24000000*OO[[#This Row],[89 (30JUN1985 00:00:00)-Water Temperature (C)]]*OO[[#This Row],[31]]</f>
        <v>4.4087299728897497E-5</v>
      </c>
      <c r="AH170" s="10">
        <f>3/24000000*OO[[#This Row],[90 (30JUN1985 03:00:00)-Water Temperature (C)]]*OO[[#This Row],[32]]</f>
        <v>3.7604361704000005E-5</v>
      </c>
      <c r="AI170" s="10">
        <f>3/24000000*OO[[#This Row],[91 (30JUN1985 06:00:00)-Water Temperature (C)]]*OO[[#This Row],[33]]</f>
        <v>3.1738435920229994E-5</v>
      </c>
      <c r="AJ170" s="10">
        <f>3/24000000*OO[[#This Row],[92 (30JUN1985 09:00:00)-Water Temperature (C)]]*OO[[#This Row],[34]]</f>
        <v>2.6269219094159995E-5</v>
      </c>
      <c r="AK170" s="10">
        <f>3/24000000*OO[[#This Row],[93 (30JUN1985 12:00:00)-Water Temperature (C)]]*OO[[#This Row],[35]]</f>
        <v>2.1179739644950002E-5</v>
      </c>
      <c r="AL170" s="10">
        <f>3/24000000*OO[[#This Row],[94 (30JUN1985 15:00:00)-Water Temperature (C)]]*OO[[#This Row],[36]]</f>
        <v>1.7500124298494998E-5</v>
      </c>
      <c r="AM170" s="10">
        <f>3/24000000*OO[[#This Row],[95 (30JUN1985 18:00:00)-Water Temperature (C)]]*OO[[#This Row],[37]]</f>
        <v>1.4220466281180001E-5</v>
      </c>
      <c r="AN170" s="10">
        <f>3/24000000*OO[[#This Row],[96 (30JUN1985 21:00:00)-Water Temperature (C)]]*OO[[#This Row],[38]]</f>
        <v>1.1005562820356251E-5</v>
      </c>
      <c r="AO170" s="10">
        <f>3/24000000*OO[[#This Row],[97 (01JUL1985 00:00:00)-Water Temperature (C)]]*OO[[#This Row],[39]]</f>
        <v>8.7268479792874988E-6</v>
      </c>
      <c r="AP170" s="10">
        <f>3/24000000*OO[[#This Row],[98 (01JUL1985 03:00:00)-Water Temperature (C)]]*OO[[#This Row],[40]]</f>
        <v>7.6068652900949999E-6</v>
      </c>
      <c r="AQ170" s="10">
        <f>3/24000000*OO[[#This Row],[99 (01JUL1985 06:00:00)-Water Temperature (C)]]*OO[[#This Row],[41]]</f>
        <v>7.0533670520575004E-6</v>
      </c>
      <c r="AR170" s="10">
        <f>3/24000000*OO[[#This Row],[100 (01JUL1985 09:00:00)-Water Temperature (C)]]*OO[[#This Row],[42]]</f>
        <v>6.8913926165000003E-6</v>
      </c>
      <c r="AS170" s="10">
        <f>3/24000000*OO[[#This Row],[101 (01JUL1985 12:00:00)-Water Temperature (C)]]*OO[[#This Row],[43]]</f>
        <v>6.7826445318637508E-6</v>
      </c>
      <c r="AT170" s="10">
        <f>3/24000000*OO[[#This Row],[102 (01JUL1985 15:00:00)-Water Temperature (C)]]*OO[[#This Row],[44]]</f>
        <v>6.6186176761950003E-6</v>
      </c>
      <c r="AU170" s="10">
        <f>3/24000000*OO[[#This Row],[103 (01JUL1985 18:00:00)-Water Temperature (C)]]*OO[[#This Row],[45]]</f>
        <v>6.1108373708800001E-6</v>
      </c>
      <c r="AV170" s="10">
        <f>3/24000000*OO[[#This Row],[104 (01JUL1985 21:00:00)-Water Temperature (C)]]*OO[[#This Row],[46]]</f>
        <v>5.4383307087749997E-6</v>
      </c>
      <c r="AW170" s="10">
        <f>3/24000000*OO[[#This Row],[105 (02JUL1985 00:00:00)-Water Temperature (C)]]*OO[[#This Row],[47]]</f>
        <v>4.7652680413899997E-6</v>
      </c>
      <c r="AX170" s="10">
        <f>3/24000000*OO[[#This Row],[106 (02JUL1985 03:00:00)-Water Temperature (C)]]*OO[[#This Row],[48]]</f>
        <v>4.3097008671889996E-6</v>
      </c>
      <c r="AY170" s="10">
        <f>3/24000000*OO[[#This Row],[107 (02JUL1985 06:00:00)-Water Temperature (C)]]*OO[[#This Row],[49]]</f>
        <v>4.0042995384204999E-6</v>
      </c>
      <c r="AZ170" s="10">
        <f>3/24000000*OO[[#This Row],[108 (02JUL1985 09:00:00)-Water Temperature (C)]]*OO[[#This Row],[50]]</f>
        <v>3.9897337698625007E-6</v>
      </c>
      <c r="BA170" s="10">
        <f>3/24000000*OO[[#This Row],[109 (02JUL1985 12:00:00)-Water Temperature (C)]]*OO[[#This Row],[51]]</f>
        <v>4.0607655289439992E-6</v>
      </c>
      <c r="BB170" s="10">
        <f>3/24000000*OO[[#This Row],[110 (02JUL1985 15:00:00)-Water Temperature (C)]]*OO[[#This Row],[52]]</f>
        <v>4.1163020006352497E-6</v>
      </c>
      <c r="BC170" s="10">
        <f>3/24000000*OO[[#This Row],[111 (02JUL1985 18:00:00)-Water Temperature (C)]]*OO[[#This Row],[53]]</f>
        <v>4.0573199440673743E-6</v>
      </c>
      <c r="BD170" s="10">
        <f>3/24000000*OO[[#This Row],[112 (02JUL1985 21:00:00)-Water Temperature (C)]]*OO[[#This Row],[54]]</f>
        <v>3.7072793371143752E-6</v>
      </c>
      <c r="BE170" s="10">
        <f>3/24000000*OO[[#This Row],[113 (03JUL1985 00:00:00)-Water Temperature (C)]]*OO[[#This Row],[55]]</f>
        <v>3.3104337009864994E-6</v>
      </c>
      <c r="BF170" s="10">
        <f>3/24000000*OO[[#This Row],[114 (03JUL1985 03:00:00)-Water Temperature (C)]]*OO[[#This Row],[56]]</f>
        <v>2.9879129692807496E-6</v>
      </c>
      <c r="BG170" s="10">
        <f>3/24000000*OO[[#This Row],[115 (03JUL1985 06:00:00)-Water Temperature (C)]]*OO[[#This Row],[57]]</f>
        <v>2.784325365946E-6</v>
      </c>
      <c r="BH170" s="10">
        <f>3/24000000*OO[[#This Row],[116 (03JUL1985 09:00:00)-Water Temperature (C)]]*OO[[#This Row],[58]]</f>
        <v>2.8091838374384999E-6</v>
      </c>
      <c r="BI170" s="10">
        <f>3/24000000*OO[[#This Row],[117 (03JUL1985 12:00:00)-Water Temperature (C)]]*OO[[#This Row],[59]]</f>
        <v>3.0297879979606245E-6</v>
      </c>
      <c r="BJ170" s="10">
        <f>3/24000000*OO[[#This Row],[118 (03JUL1985 15:00:00)-Water Temperature (C)]]*OO[[#This Row],[60]]</f>
        <v>3.2726974328387498E-6</v>
      </c>
      <c r="BK170" s="10">
        <f>3/24000000*OO[[#This Row],[119 (03JUL1985 18:00:00)-Water Temperature (C)]]*OO[[#This Row],[61]]</f>
        <v>3.263692969436E-6</v>
      </c>
      <c r="BL170" s="10">
        <f>3/24000000*OO[[#This Row],[120 (03JUL1985 21:00:00)-Water Temperature (C)]]*OO[[#This Row],[62]]</f>
        <v>3.0302555408160003E-6</v>
      </c>
      <c r="BM170" s="10">
        <f>3/24000000*OO[[#This Row],[121 (04JUL1985 00:00:00)-Water Temperature (C)]]*OO[[#This Row],[63]]</f>
        <v>2.7862192035517496E-6</v>
      </c>
      <c r="BN170" s="10">
        <f>3/24000000*OO[[#This Row],[122 (04JUL1985 03:00:00)-Water Temperature (C)]]*OO[[#This Row],[64]]</f>
        <v>2.6368148889162496E-6</v>
      </c>
      <c r="BO170" s="10">
        <f>3/24000000*OO[[#This Row],[123 (04JUL1985 06:00:00)-Water Temperature (C)]]*OO[[#This Row],[65]]</f>
        <v>2.5306994321629999E-6</v>
      </c>
      <c r="BP170" s="10">
        <f>3/24000000*OO[[#This Row],[124 (04JUL1985 09:00:00)-Water Temperature (C)]]*OO[[#This Row],[66]]</f>
        <v>2.52250346141875E-6</v>
      </c>
      <c r="BQ170" s="10">
        <f>3/24000000*OO[[#This Row],[125 (04JUL1985 12:00:00)-Water Temperature (C)]]*OO[[#This Row],[67]]</f>
        <v>2.477821130622E-6</v>
      </c>
      <c r="BR170" s="10">
        <f>3/24000000*OO[[#This Row],[126 (04JUL1985 15:00:00)-Water Temperature (C)]]*OO[[#This Row],[68]]</f>
        <v>2.2888815092324999E-6</v>
      </c>
      <c r="BS170" s="10">
        <f>3/24000000*OO[[#This Row],[127 (04JUL1985 18:00:00)-Water Temperature (C)]]*OO[[#This Row],[69]]</f>
        <v>2.0576202420132501E-6</v>
      </c>
      <c r="BT170" s="10">
        <f>3/24000000*OO[[#This Row],[128 (04JUL1985 21:00:00)-Water Temperature (C)]]*OO[[#This Row],[70]]</f>
        <v>1.8727401935754999E-6</v>
      </c>
      <c r="BU170" s="10">
        <f>3/24000000*OO[[#This Row],[129 (05JUL1985 00:00:00)-Water Temperature (C)]]*OO[[#This Row],[71]]</f>
        <v>1.7373235446667498E-6</v>
      </c>
      <c r="BV170" s="10">
        <f>3/24000000*OO[[#This Row],[130 (05JUL1985 03:00:00)-Water Temperature (C)]]*OO[[#This Row],[72]]</f>
        <v>1.6427551672957501E-6</v>
      </c>
      <c r="BW170" s="10">
        <f>3/24000000*OO[[#This Row],[131 (05JUL1985 06:00:00)-Water Temperature (C)]]*OO[[#This Row],[73]]</f>
        <v>1.5607391772999997E-6</v>
      </c>
      <c r="BX170" s="10">
        <f>3/24000000*OO[[#This Row],[132 (05JUL1985 09:00:00)-Water Temperature (C)]]*OO[[#This Row],[74]]</f>
        <v>1.5674881681913751E-6</v>
      </c>
      <c r="BY170" s="10">
        <f>3/24000000*OO[[#This Row],[133 (05JUL1985 12:00:00)-Water Temperature (C)]]*OO[[#This Row],[75]]</f>
        <v>1.6903131063273751E-6</v>
      </c>
      <c r="BZ170" s="10">
        <f>3/24000000*OO[[#This Row],[134 (05JUL1985 15:00:00)-Water Temperature (C)]]*OO[[#This Row],[76]]</f>
        <v>1.8521732955390001E-6</v>
      </c>
      <c r="CA170" s="10">
        <f>3/24000000*OO[[#This Row],[135 (05JUL1985 18:00:00)-Water Temperature (C)]]*OO[[#This Row],[77]]</f>
        <v>1.8822402066878749E-6</v>
      </c>
      <c r="CB170" s="10">
        <f>3/24000000*OO[[#This Row],[136 (05JUL1985 21:00:00)-Water Temperature (C)]]*OO[[#This Row],[78]]</f>
        <v>1.7194799902807498E-6</v>
      </c>
      <c r="CC170" s="10">
        <f>3/24000000*OO[[#This Row],[137 (06JUL1985 00:00:00)-Water Temperature (C)]]*OO[[#This Row],[79]]</f>
        <v>1.5144695991424998E-6</v>
      </c>
      <c r="CD170" s="10">
        <f>3/24000000*OO[[#This Row],[138 (06JUL1985 03:00:00)-Water Temperature (C)]]*OO[[#This Row],[80]]</f>
        <v>1.3783147287699998E-6</v>
      </c>
      <c r="CE170" s="10">
        <f>3/24000000*OO[[#This Row],[139 (06JUL1985 06:00:00)-Water Temperature (C)]]*OO[[#This Row],[81]]</f>
        <v>1.2867168887456249E-6</v>
      </c>
      <c r="CF170" s="10">
        <f>3/24000000*OO[[#This Row],[140 (06JUL1985 09:00:00)-Water Temperature (C)]]*OO[[#This Row],[82]]</f>
        <v>1.2503624107802498E-6</v>
      </c>
      <c r="CG170" s="10">
        <f>3/24000000*OO[[#This Row],[141 (06JUL1985 12:00:00)-Water Temperature (C)]]*OO[[#This Row],[83]]</f>
        <v>1.2444142737757499E-6</v>
      </c>
      <c r="CH170" s="10">
        <f>3/24000000*OO[[#This Row],[142 (06JUL1985 15:00:00)-Water Temperature (C)]]*OO[[#This Row],[84]]</f>
        <v>1.200862282243875E-6</v>
      </c>
      <c r="CI170" s="10">
        <f>3/24000000*OO[[#This Row],[143 (06JUL1985 18:00:00)-Water Temperature (C)]]*OO[[#This Row],[85]]</f>
        <v>1.11763253026775E-6</v>
      </c>
      <c r="CJ170" s="10">
        <f>3/24000000*OO[[#This Row],[144 (06JUL1985 21:00:00)-Water Temperature (C)]]*OO[[#This Row],[86]]</f>
        <v>1.0415035575900002E-6</v>
      </c>
      <c r="CK170" s="10">
        <f>3/24000000*OO[[#This Row],[145 (07JUL1985 00:00:00)-Water Temperature (C)]]*OO[[#This Row],[87]]</f>
        <v>9.7424636263225013E-7</v>
      </c>
      <c r="CL170" s="10">
        <f>3/24000000*OO[[#This Row],[146 (07JUL1985 03:00:00)-Water Temperature (C)]]*OO[[#This Row],[88]]</f>
        <v>9.4805574286500004E-7</v>
      </c>
      <c r="CM170" s="10">
        <f>3/24000000*OO[[#This Row],[147 (07JUL1985 06:00:00)-Water Temperature (C)]]*OO[[#This Row],[89]]</f>
        <v>9.2980418287950004E-7</v>
      </c>
      <c r="CN170" s="10">
        <f>3/24000000*OO[[#This Row],[148 (07JUL1985 09:00:00)-Water Temperature (C)]]*OO[[#This Row],[90]]</f>
        <v>9.4128228374699994E-7</v>
      </c>
      <c r="CO170" s="10">
        <f>3/24000000*OO[[#This Row],[149 (07JUL1985 12:00:00)-Water Temperature (C)]]*OO[[#This Row],[91]]</f>
        <v>9.4563303321849995E-7</v>
      </c>
      <c r="CP170" s="10">
        <f>3/24000000*OO[[#This Row],[150 (07JUL1985 15:00:00)-Water Temperature (C)]]*OO[[#This Row],[92]]</f>
        <v>9.6410300043187488E-7</v>
      </c>
      <c r="CQ170" s="10">
        <f>3/24000000*OO[[#This Row],[151 (07JUL1985 18:00:00)-Water Temperature (C)]]*OO[[#This Row],[93]]</f>
        <v>9.7659350371687505E-7</v>
      </c>
      <c r="CR170" s="10">
        <f>3/24000000*OO[[#This Row],[152 (07JUL1985 21:00:00)-Water Temperature (C)]]*OO[[#This Row],[94]]</f>
        <v>9.2219774071999981E-7</v>
      </c>
      <c r="CS170" s="10">
        <f>3/24000000*OO[[#This Row],[153 (08JUL1985 00:00:00)-Water Temperature (C)]]*OO[[#This Row],[95]]</f>
        <v>7.9715797247062503E-7</v>
      </c>
      <c r="CT170" s="10">
        <f>3/24000000*OO[[#This Row],[154 (08JUL1985 03:00:00)-Water Temperature (C)]]*OO[[#This Row],[96]]</f>
        <v>7.0657825889174988E-7</v>
      </c>
      <c r="CU170" s="10">
        <f>3/24000000*OO[[#This Row],[155 (08JUL1985 06:00:00)-Water Temperature (C)]]*OO[[#This Row],[97]]</f>
        <v>6.5364615488749995E-7</v>
      </c>
      <c r="CV170" s="10">
        <f>3/24000000*OO[[#This Row],[156 (08JUL1985 09:00:00)-Water Temperature (C)]]*OO[[#This Row],[98]]</f>
        <v>6.5160774200274996E-7</v>
      </c>
      <c r="CW170" s="10">
        <f>3/24000000*OO[[#This Row],[157 (08JUL1985 12:00:00)-Water Temperature (C)]]*OO[[#This Row],[99]]</f>
        <v>6.4239688016775E-7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1.0052707220508182E-41</v>
      </c>
      <c r="I171" s="10">
        <f>3/24*OO[[#This Row],[65 (27JUN1985 00:00:00)-Water Temperature (C)]]*OO[[#This Row],[7]]/SUM(OO[7])</f>
        <v>1.3394272184533019E-31</v>
      </c>
      <c r="J171" s="10">
        <f>3/24*OO[[#This Row],[66 (27JUN1985 03:00:00)-Water Temperature (C)]]*OO[[#This Row],[8]]/SUM(OO[8])</f>
        <v>7.701753910224234E-22</v>
      </c>
      <c r="K171" s="10">
        <f>3/24*OO[[#This Row],[67 (27JUN1985 06:00:00)-Water Temperature (C)]]*OO[[#This Row],[9]]/SUM(OO[9])</f>
        <v>1.7284897250426017E-12</v>
      </c>
      <c r="L171" s="10">
        <f>3/24*OO[[#This Row],[68 (27JUN1985 09:00:00)-Water Temperature (C)]]*OO[[#This Row],[10]]/SUM(OO[10])</f>
        <v>2.8124246925320192E-8</v>
      </c>
      <c r="M171" s="10">
        <f>3/24*OO[[#This Row],[69 (27JUN1985 12:00:00)-Water Temperature (C)]]*OO[[#This Row],[11]]/SUM(OO[11])</f>
        <v>1.0563634715267482E-5</v>
      </c>
      <c r="N171" s="10">
        <f>3/24*OO[[#This Row],[70 (27JUN1985 15:00:00)-Water Temperature (C)]]*OO[[#This Row],[12]]/SUM(OO[12])</f>
        <v>5.7803794794183353E-4</v>
      </c>
      <c r="O171" s="10">
        <f>3/24*OO[[#This Row],[71 (27JUN1985 18:00:00)-Water Temperature (C)]]*OO[[#This Row],[13]]/SUM(OO[13])</f>
        <v>8.1377036695633315E-3</v>
      </c>
      <c r="P171" s="10">
        <f>3/24*OO[[#This Row],[72 (27JUN1985 21:00:00)-Water Temperature (C)]]*OO[[#This Row],[14]]/SUM(OO[14])</f>
        <v>3.9939880593986697E-2</v>
      </c>
      <c r="Q171" s="10">
        <f>3/24*OO[[#This Row],[73 (28JUN1985 00:00:00)-Water Temperature (C)]]*OO[[#This Row],[15]]/SUM(OO[15])</f>
        <v>8.9253532039818631E-2</v>
      </c>
      <c r="R171" s="10">
        <f>3/24*OO[[#This Row],[74 (28JUN1985 03:00:00)-Water Temperature (C)]]*OO[[#This Row],[16]]/SUM(OO[16])</f>
        <v>0.11163751025700136</v>
      </c>
      <c r="S171" s="10">
        <f>3/24*OO[[#This Row],[75 (28JUN1985 06:00:00)-Water Temperature (C)]]*OO[[#This Row],[17]]/SUM(OO[17])</f>
        <v>8.7314560294427565E-2</v>
      </c>
      <c r="T171" s="10">
        <f>3/24*OO[[#This Row],[76 (28JUN1985 09:00:00)-Water Temperature (C)]]*OO[[#This Row],[18]]/SUM(OO[18])</f>
        <v>4.7557714463120369E-2</v>
      </c>
      <c r="U171" s="10">
        <f>3/24*OO[[#This Row],[77 (28JUN1985 12:00:00)-Water Temperature (C)]]*OO[[#This Row],[19]]/SUM(OO[19])</f>
        <v>1.8723493264636921E-2</v>
      </c>
      <c r="V171" s="10">
        <f>3/24000000*OO[[#This Row],[78 (28JUN1985 15:00:00)-Water Temperature (C)]]*OO[[#This Row],[20]]</f>
        <v>5.6741223316799996E-3</v>
      </c>
      <c r="W171" s="10">
        <f>3/24000000*OO[[#This Row],[79 (28JUN1985 18:00:00)-Water Temperature (C)]]*OO[[#This Row],[21]]</f>
        <v>1.4469508523887499E-3</v>
      </c>
      <c r="X171" s="10">
        <f>3/24000000*OO[[#This Row],[80 (28JUN1985 21:00:00)-Water Temperature (C)]]*OO[[#This Row],[22]]</f>
        <v>3.35742473907E-4</v>
      </c>
      <c r="Y171" s="10">
        <f>3/24000000*OO[[#This Row],[81 (29JUN1985 00:00:00)-Water Temperature (C)]]*OO[[#This Row],[23]]</f>
        <v>8.9864851270325002E-5</v>
      </c>
      <c r="Z171" s="10">
        <f>3/24000000*OO[[#This Row],[82 (29JUN1985 03:00:00)-Water Temperature (C)]]*OO[[#This Row],[24]]</f>
        <v>3.9634408745250002E-5</v>
      </c>
      <c r="AA171" s="10">
        <f>3/24000000*OO[[#This Row],[83 (29JUN1985 06:00:00)-Water Temperature (C)]]*OO[[#This Row],[25]]</f>
        <v>3.3251960245349995E-5</v>
      </c>
      <c r="AB171" s="10">
        <f>3/24000000*OO[[#This Row],[84 (29JUN1985 09:00:00)-Water Temperature (C)]]*OO[[#This Row],[26]]</f>
        <v>3.7786296406600003E-5</v>
      </c>
      <c r="AC171" s="10">
        <f>3/24000000*OO[[#This Row],[85 (29JUN1985 12:00:00)-Water Temperature (C)]]*OO[[#This Row],[27]]</f>
        <v>4.4807728612075004E-5</v>
      </c>
      <c r="AD171" s="10">
        <f>3/24000000*OO[[#This Row],[86 (29JUN1985 15:00:00)-Water Temperature (C)]]*OO[[#This Row],[28]]</f>
        <v>5.2289495480250003E-5</v>
      </c>
      <c r="AE171" s="10">
        <f>3/24000000*OO[[#This Row],[88 (29JUN1985 21:00:00)-Water Temperature (C)]]*OO[[#This Row],[30]]</f>
        <v>5.4349212513587495E-5</v>
      </c>
      <c r="AF171" s="10">
        <f>3/24000000*OO[[#This Row],[88 (29JUN1985 21:00:00)-Water Temperature (C)]]*OO[[#This Row],[30]]</f>
        <v>5.4349212513587495E-5</v>
      </c>
      <c r="AG171" s="10">
        <f>3/24000000*OO[[#This Row],[89 (30JUN1985 00:00:00)-Water Temperature (C)]]*OO[[#This Row],[31]]</f>
        <v>4.6461550831837494E-5</v>
      </c>
      <c r="AH171" s="10">
        <f>3/24000000*OO[[#This Row],[90 (30JUN1985 03:00:00)-Water Temperature (C)]]*OO[[#This Row],[32]]</f>
        <v>3.9624478836180002E-5</v>
      </c>
      <c r="AI171" s="10">
        <f>3/24000000*OO[[#This Row],[91 (30JUN1985 06:00:00)-Water Temperature (C)]]*OO[[#This Row],[33]]</f>
        <v>3.3538071041962491E-5</v>
      </c>
      <c r="AJ171" s="10">
        <f>3/24000000*OO[[#This Row],[92 (30JUN1985 09:00:00)-Water Temperature (C)]]*OO[[#This Row],[34]]</f>
        <v>2.795168117740875E-5</v>
      </c>
      <c r="AK171" s="10">
        <f>3/24000000*OO[[#This Row],[93 (30JUN1985 12:00:00)-Water Temperature (C)]]*OO[[#This Row],[35]]</f>
        <v>2.2708157388859995E-5</v>
      </c>
      <c r="AL171" s="10">
        <f>3/24000000*OO[[#This Row],[94 (30JUN1985 15:00:00)-Water Temperature (C)]]*OO[[#This Row],[36]]</f>
        <v>1.8813640593691249E-5</v>
      </c>
      <c r="AM171" s="10">
        <f>3/24000000*OO[[#This Row],[95 (30JUN1985 18:00:00)-Water Temperature (C)]]*OO[[#This Row],[37]]</f>
        <v>1.5260676785512496E-5</v>
      </c>
      <c r="AN171" s="10">
        <f>3/24000000*OO[[#This Row],[96 (30JUN1985 21:00:00)-Water Temperature (C)]]*OO[[#This Row],[38]]</f>
        <v>1.1739634128739999E-5</v>
      </c>
      <c r="AO171" s="10">
        <f>3/24000000*OO[[#This Row],[97 (01JUL1985 00:00:00)-Water Temperature (C)]]*OO[[#This Row],[39]]</f>
        <v>9.2179539625599999E-6</v>
      </c>
      <c r="AP171" s="10">
        <f>3/24000000*OO[[#This Row],[98 (01JUL1985 03:00:00)-Water Temperature (C)]]*OO[[#This Row],[40]]</f>
        <v>7.9649886260587511E-6</v>
      </c>
      <c r="AQ171" s="10">
        <f>3/24000000*OO[[#This Row],[99 (01JUL1985 06:00:00)-Water Temperature (C)]]*OO[[#This Row],[41]]</f>
        <v>7.3604434965049994E-6</v>
      </c>
      <c r="AR171" s="10">
        <f>3/24000000*OO[[#This Row],[100 (01JUL1985 09:00:00)-Water Temperature (C)]]*OO[[#This Row],[42]]</f>
        <v>7.1934659196749993E-6</v>
      </c>
      <c r="AS171" s="10">
        <f>3/24000000*OO[[#This Row],[101 (01JUL1985 12:00:00)-Water Temperature (C)]]*OO[[#This Row],[43]]</f>
        <v>7.0918896938824995E-6</v>
      </c>
      <c r="AT171" s="10">
        <f>3/24000000*OO[[#This Row],[102 (01JUL1985 15:00:00)-Water Temperature (C)]]*OO[[#This Row],[44]]</f>
        <v>6.9329861723812501E-6</v>
      </c>
      <c r="AU171" s="10">
        <f>3/24000000*OO[[#This Row],[103 (01JUL1985 18:00:00)-Water Temperature (C)]]*OO[[#This Row],[45]]</f>
        <v>6.4188119907649994E-6</v>
      </c>
      <c r="AV171" s="10">
        <f>3/24000000*OO[[#This Row],[104 (01JUL1985 21:00:00)-Water Temperature (C)]]*OO[[#This Row],[46]]</f>
        <v>5.7126025893224995E-6</v>
      </c>
      <c r="AW171" s="10">
        <f>3/24000000*OO[[#This Row],[105 (02JUL1985 00:00:00)-Water Temperature (C)]]*OO[[#This Row],[47]]</f>
        <v>4.9946276991499996E-6</v>
      </c>
      <c r="AX171" s="10">
        <f>3/24000000*OO[[#This Row],[106 (02JUL1985 03:00:00)-Water Temperature (C)]]*OO[[#This Row],[48]]</f>
        <v>4.5020565080547495E-6</v>
      </c>
      <c r="AY171" s="10">
        <f>3/24000000*OO[[#This Row],[107 (02JUL1985 06:00:00)-Water Temperature (C)]]*OO[[#This Row],[49]]</f>
        <v>4.1795209849356244E-6</v>
      </c>
      <c r="AZ171" s="10">
        <f>3/24000000*OO[[#This Row],[108 (02JUL1985 09:00:00)-Water Temperature (C)]]*OO[[#This Row],[50]]</f>
        <v>4.1646168982649993E-6</v>
      </c>
      <c r="BA171" s="10">
        <f>3/24000000*OO[[#This Row],[109 (02JUL1985 12:00:00)-Water Temperature (C)]]*OO[[#This Row],[51]]</f>
        <v>4.2449511534624996E-6</v>
      </c>
      <c r="BB171" s="10">
        <f>3/24000000*OO[[#This Row],[110 (02JUL1985 15:00:00)-Water Temperature (C)]]*OO[[#This Row],[52]]</f>
        <v>4.3092292279702496E-6</v>
      </c>
      <c r="BC171" s="10">
        <f>3/24000000*OO[[#This Row],[111 (02JUL1985 18:00:00)-Water Temperature (C)]]*OO[[#This Row],[53]]</f>
        <v>4.2513128599991258E-6</v>
      </c>
      <c r="BD171" s="10">
        <f>3/24000000*OO[[#This Row],[112 (02JUL1985 21:00:00)-Water Temperature (C)]]*OO[[#This Row],[54]]</f>
        <v>3.8861899450536244E-6</v>
      </c>
      <c r="BE171" s="10">
        <f>3/24000000*OO[[#This Row],[113 (03JUL1985 00:00:00)-Water Temperature (C)]]*OO[[#This Row],[55]]</f>
        <v>3.4677714728759997E-6</v>
      </c>
      <c r="BF171" s="10">
        <f>3/24000000*OO[[#This Row],[114 (03JUL1985 03:00:00)-Water Temperature (C)]]*OO[[#This Row],[56]]</f>
        <v>3.1236366028875E-6</v>
      </c>
      <c r="BG171" s="10">
        <f>3/24000000*OO[[#This Row],[115 (03JUL1985 06:00:00)-Water Temperature (C)]]*OO[[#This Row],[57]]</f>
        <v>2.9064468763229995E-6</v>
      </c>
      <c r="BH171" s="10">
        <f>3/24000000*OO[[#This Row],[116 (03JUL1985 09:00:00)-Water Temperature (C)]]*OO[[#This Row],[58]]</f>
        <v>2.9321577850387502E-6</v>
      </c>
      <c r="BI171" s="10">
        <f>3/24000000*OO[[#This Row],[117 (03JUL1985 12:00:00)-Water Temperature (C)]]*OO[[#This Row],[59]]</f>
        <v>3.1672137593279999E-6</v>
      </c>
      <c r="BJ171" s="10">
        <f>3/24000000*OO[[#This Row],[118 (03JUL1985 15:00:00)-Water Temperature (C)]]*OO[[#This Row],[60]]</f>
        <v>3.4255448241279998E-6</v>
      </c>
      <c r="BK171" s="10">
        <f>3/24000000*OO[[#This Row],[119 (03JUL1985 18:00:00)-Water Temperature (C)]]*OO[[#This Row],[61]]</f>
        <v>3.4193450772800003E-6</v>
      </c>
      <c r="BL171" s="10">
        <f>3/24000000*OO[[#This Row],[120 (03JUL1985 21:00:00)-Water Temperature (C)]]*OO[[#This Row],[62]]</f>
        <v>3.1712134081850002E-6</v>
      </c>
      <c r="BM171" s="10">
        <f>3/24000000*OO[[#This Row],[121 (04JUL1985 00:00:00)-Water Temperature (C)]]*OO[[#This Row],[63]]</f>
        <v>2.9061073534094997E-6</v>
      </c>
      <c r="BN171" s="10">
        <f>3/24000000*OO[[#This Row],[122 (04JUL1985 03:00:00)-Water Temperature (C)]]*OO[[#This Row],[64]]</f>
        <v>2.7427027132304997E-6</v>
      </c>
      <c r="BO171" s="10">
        <f>3/24000000*OO[[#This Row],[123 (04JUL1985 06:00:00)-Water Temperature (C)]]*OO[[#This Row],[65]]</f>
        <v>2.6323074506684999E-6</v>
      </c>
      <c r="BP171" s="10">
        <f>3/24000000*OO[[#This Row],[124 (04JUL1985 09:00:00)-Water Temperature (C)]]*OO[[#This Row],[66]]</f>
        <v>2.6274272324039997E-6</v>
      </c>
      <c r="BQ171" s="10">
        <f>3/24000000*OO[[#This Row],[125 (04JUL1985 12:00:00)-Water Temperature (C)]]*OO[[#This Row],[67]]</f>
        <v>2.5863773742269995E-6</v>
      </c>
      <c r="BR171" s="10">
        <f>3/24000000*OO[[#This Row],[126 (04JUL1985 15:00:00)-Water Temperature (C)]]*OO[[#This Row],[68]]</f>
        <v>2.3967801387529994E-6</v>
      </c>
      <c r="BS171" s="10">
        <f>3/24000000*OO[[#This Row],[127 (04JUL1985 18:00:00)-Water Temperature (C)]]*OO[[#This Row],[69]]</f>
        <v>2.1588383542284998E-6</v>
      </c>
      <c r="BT171" s="10">
        <f>3/24000000*OO[[#This Row],[128 (04JUL1985 21:00:00)-Water Temperature (C)]]*OO[[#This Row],[70]]</f>
        <v>1.958750263353E-6</v>
      </c>
      <c r="BU171" s="10">
        <f>3/24000000*OO[[#This Row],[129 (05JUL1985 00:00:00)-Water Temperature (C)]]*OO[[#This Row],[71]]</f>
        <v>1.811587874096E-6</v>
      </c>
      <c r="BV171" s="10">
        <f>3/24000000*OO[[#This Row],[130 (05JUL1985 03:00:00)-Water Temperature (C)]]*OO[[#This Row],[72]]</f>
        <v>1.710315919016E-6</v>
      </c>
      <c r="BW171" s="10">
        <f>3/24000000*OO[[#This Row],[131 (05JUL1985 06:00:00)-Water Temperature (C)]]*OO[[#This Row],[73]]</f>
        <v>1.6252668492784998E-6</v>
      </c>
      <c r="BX171" s="10">
        <f>3/24000000*OO[[#This Row],[132 (05JUL1985 09:00:00)-Water Temperature (C)]]*OO[[#This Row],[74]]</f>
        <v>1.633903649818E-6</v>
      </c>
      <c r="BY171" s="10">
        <f>3/24000000*OO[[#This Row],[133 (05JUL1985 12:00:00)-Water Temperature (C)]]*OO[[#This Row],[75]]</f>
        <v>1.764965315173125E-6</v>
      </c>
      <c r="BZ171" s="10">
        <f>3/24000000*OO[[#This Row],[134 (05JUL1985 15:00:00)-Water Temperature (C)]]*OO[[#This Row],[76]]</f>
        <v>1.93606776669E-6</v>
      </c>
      <c r="CA171" s="10">
        <f>3/24000000*OO[[#This Row],[135 (05JUL1985 18:00:00)-Water Temperature (C)]]*OO[[#This Row],[77]]</f>
        <v>1.9705556245409997E-6</v>
      </c>
      <c r="CB171" s="10">
        <f>3/24000000*OO[[#This Row],[136 (05JUL1985 21:00:00)-Water Temperature (C)]]*OO[[#This Row],[78]]</f>
        <v>1.802152549065E-6</v>
      </c>
      <c r="CC171" s="10">
        <f>3/24000000*OO[[#This Row],[137 (06JUL1985 00:00:00)-Water Temperature (C)]]*OO[[#This Row],[79]]</f>
        <v>1.5857866576826248E-6</v>
      </c>
      <c r="CD171" s="10">
        <f>3/24000000*OO[[#This Row],[138 (06JUL1985 03:00:00)-Water Temperature (C)]]*OO[[#This Row],[80]]</f>
        <v>1.4388672803779999E-6</v>
      </c>
      <c r="CE171" s="10">
        <f>3/24000000*OO[[#This Row],[139 (06JUL1985 06:00:00)-Water Temperature (C)]]*OO[[#This Row],[81]]</f>
        <v>1.3407773521657501E-6</v>
      </c>
      <c r="CF171" s="10">
        <f>3/24000000*OO[[#This Row],[140 (06JUL1985 09:00:00)-Water Temperature (C)]]*OO[[#This Row],[82]]</f>
        <v>1.3029009329042501E-6</v>
      </c>
      <c r="CG171" s="10">
        <f>3/24000000*OO[[#This Row],[141 (06JUL1985 12:00:00)-Water Temperature (C)]]*OO[[#This Row],[83]]</f>
        <v>1.2992838452639998E-6</v>
      </c>
      <c r="CH171" s="10">
        <f>3/24000000*OO[[#This Row],[142 (06JUL1985 15:00:00)-Water Temperature (C)]]*OO[[#This Row],[84]]</f>
        <v>1.2573232770806249E-6</v>
      </c>
      <c r="CI171" s="10">
        <f>3/24000000*OO[[#This Row],[143 (06JUL1985 18:00:00)-Water Temperature (C)]]*OO[[#This Row],[85]]</f>
        <v>1.1721852938106248E-6</v>
      </c>
      <c r="CJ171" s="10">
        <f>3/24000000*OO[[#This Row],[144 (06JUL1985 21:00:00)-Water Temperature (C)]]*OO[[#This Row],[86]]</f>
        <v>1.088273545961875E-6</v>
      </c>
      <c r="CK171" s="10">
        <f>3/24000000*OO[[#This Row],[145 (07JUL1985 00:00:00)-Water Temperature (C)]]*OO[[#This Row],[87]]</f>
        <v>1.0127656038536249E-6</v>
      </c>
      <c r="CL171" s="10">
        <f>3/24000000*OO[[#This Row],[146 (07JUL1985 03:00:00)-Water Temperature (C)]]*OO[[#This Row],[88]]</f>
        <v>9.835375897943751E-7</v>
      </c>
      <c r="CM171" s="10">
        <f>3/24000000*OO[[#This Row],[147 (07JUL1985 06:00:00)-Water Temperature (C)]]*OO[[#This Row],[89]]</f>
        <v>9.6556023503524989E-7</v>
      </c>
      <c r="CN171" s="10">
        <f>3/24000000*OO[[#This Row],[148 (07JUL1985 09:00:00)-Water Temperature (C)]]*OO[[#This Row],[90]]</f>
        <v>9.7878984564000005E-7</v>
      </c>
      <c r="CO171" s="10">
        <f>3/24000000*OO[[#This Row],[149 (07JUL1985 12:00:00)-Water Temperature (C)]]*OO[[#This Row],[91]]</f>
        <v>9.8676739102837518E-7</v>
      </c>
      <c r="CP171" s="10">
        <f>3/24000000*OO[[#This Row],[150 (07JUL1985 15:00:00)-Water Temperature (C)]]*OO[[#This Row],[92]]</f>
        <v>1.0078921327189999E-6</v>
      </c>
      <c r="CQ171" s="10">
        <f>3/24000000*OO[[#This Row],[151 (07JUL1985 18:00:00)-Water Temperature (C)]]*OO[[#This Row],[93]]</f>
        <v>1.0229558334397498E-6</v>
      </c>
      <c r="CR171" s="10">
        <f>3/24000000*OO[[#This Row],[152 (07JUL1985 21:00:00)-Water Temperature (C)]]*OO[[#This Row],[94]]</f>
        <v>9.6705544535399971E-7</v>
      </c>
      <c r="CS171" s="10">
        <f>3/24000000*OO[[#This Row],[153 (08JUL1985 00:00:00)-Water Temperature (C)]]*OO[[#This Row],[95]]</f>
        <v>8.3659567808562493E-7</v>
      </c>
      <c r="CT171" s="10">
        <f>3/24000000*OO[[#This Row],[154 (08JUL1985 03:00:00)-Water Temperature (C)]]*OO[[#This Row],[96]]</f>
        <v>7.3908962743687493E-7</v>
      </c>
      <c r="CU171" s="10">
        <f>3/24000000*OO[[#This Row],[155 (08JUL1985 06:00:00)-Water Temperature (C)]]*OO[[#This Row],[97]]</f>
        <v>6.8155503785324987E-7</v>
      </c>
      <c r="CV171" s="10">
        <f>3/24000000*OO[[#This Row],[156 (08JUL1985 09:00:00)-Water Temperature (C)]]*OO[[#This Row],[98]]</f>
        <v>6.7914461272649998E-7</v>
      </c>
      <c r="CW171" s="10">
        <f>3/24000000*OO[[#This Row],[157 (08JUL1985 12:00:00)-Water Temperature (C)]]*OO[[#This Row],[99]]</f>
        <v>6.7034696935800004E-7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1.3767507833128656E-42</v>
      </c>
      <c r="I172" s="10">
        <f>3/24*OO[[#This Row],[65 (27JUN1985 00:00:00)-Water Temperature (C)]]*OO[[#This Row],[7]]/SUM(OO[7])</f>
        <v>1.8745042467623148E-32</v>
      </c>
      <c r="J172" s="10">
        <f>3/24*OO[[#This Row],[66 (27JUN1985 03:00:00)-Water Temperature (C)]]*OO[[#This Row],[8]]/SUM(OO[8])</f>
        <v>1.1391650959194114E-22</v>
      </c>
      <c r="K172" s="10">
        <f>3/24*OO[[#This Row],[67 (27JUN1985 06:00:00)-Water Temperature (C)]]*OO[[#This Row],[9]]/SUM(OO[9])</f>
        <v>4.4811632360789831E-13</v>
      </c>
      <c r="L172" s="10">
        <f>3/24*OO[[#This Row],[68 (27JUN1985 09:00:00)-Water Temperature (C)]]*OO[[#This Row],[10]]/SUM(OO[10])</f>
        <v>1.2502033015682941E-8</v>
      </c>
      <c r="M172" s="10">
        <f>3/24*OO[[#This Row],[69 (27JUN1985 12:00:00)-Water Temperature (C)]]*OO[[#This Row],[11]]/SUM(OO[11])</f>
        <v>5.6365191410366079E-6</v>
      </c>
      <c r="N172" s="10">
        <f>3/24*OO[[#This Row],[70 (27JUN1985 15:00:00)-Water Temperature (C)]]*OO[[#This Row],[12]]/SUM(OO[12])</f>
        <v>3.4840612794646066E-4</v>
      </c>
      <c r="O172" s="10">
        <f>3/24*OO[[#This Row],[71 (27JUN1985 18:00:00)-Water Temperature (C)]]*OO[[#This Row],[13]]/SUM(OO[13])</f>
        <v>5.3731970749303073E-3</v>
      </c>
      <c r="P172" s="10">
        <f>3/24*OO[[#This Row],[72 (27JUN1985 21:00:00)-Water Temperature (C)]]*OO[[#This Row],[14]]/SUM(OO[14])</f>
        <v>2.8304104919295279E-2</v>
      </c>
      <c r="Q172" s="10">
        <f>3/24*OO[[#This Row],[73 (28JUN1985 00:00:00)-Water Temperature (C)]]*OO[[#This Row],[15]]/SUM(OO[15])</f>
        <v>6.6969559430707093E-2</v>
      </c>
      <c r="R172" s="10">
        <f>3/24*OO[[#This Row],[74 (28JUN1985 03:00:00)-Water Temperature (C)]]*OO[[#This Row],[16]]/SUM(OO[16])</f>
        <v>8.7858991960467467E-2</v>
      </c>
      <c r="S172" s="10">
        <f>3/24*OO[[#This Row],[75 (28JUN1985 06:00:00)-Water Temperature (C)]]*OO[[#This Row],[17]]/SUM(OO[17])</f>
        <v>7.1603969815851945E-2</v>
      </c>
      <c r="T172" s="10">
        <f>3/24*OO[[#This Row],[76 (28JUN1985 09:00:00)-Water Temperature (C)]]*OO[[#This Row],[18]]/SUM(OO[18])</f>
        <v>4.0493937073188657E-2</v>
      </c>
      <c r="U172" s="10">
        <f>3/24*OO[[#This Row],[77 (28JUN1985 12:00:00)-Water Temperature (C)]]*OO[[#This Row],[19]]/SUM(OO[19])</f>
        <v>1.6401358458066517E-2</v>
      </c>
      <c r="V172" s="10">
        <f>3/24000000*OO[[#This Row],[78 (28JUN1985 15:00:00)-Water Temperature (C)]]*OO[[#This Row],[20]]</f>
        <v>5.0906288386799994E-3</v>
      </c>
      <c r="W172" s="10">
        <f>3/24000000*OO[[#This Row],[79 (28JUN1985 18:00:00)-Water Temperature (C)]]*OO[[#This Row],[21]]</f>
        <v>1.3118037886327499E-3</v>
      </c>
      <c r="X172" s="10">
        <f>3/24000000*OO[[#This Row],[80 (28JUN1985 21:00:00)-Water Temperature (C)]]*OO[[#This Row],[22]]</f>
        <v>3.0420508602600001E-4</v>
      </c>
      <c r="Y172" s="10">
        <f>3/24000000*OO[[#This Row],[81 (29JUN1985 00:00:00)-Water Temperature (C)]]*OO[[#This Row],[23]]</f>
        <v>7.9243626818812499E-5</v>
      </c>
      <c r="Z172" s="10">
        <f>3/24000000*OO[[#This Row],[82 (29JUN1985 03:00:00)-Water Temperature (C)]]*OO[[#This Row],[24]]</f>
        <v>3.2759285072625E-5</v>
      </c>
      <c r="AA172" s="10">
        <f>3/24000000*OO[[#This Row],[83 (29JUN1985 06:00:00)-Water Temperature (C)]]*OO[[#This Row],[25]]</f>
        <v>2.6251455478263751E-5</v>
      </c>
      <c r="AB172" s="10">
        <f>3/24000000*OO[[#This Row],[84 (29JUN1985 09:00:00)-Water Temperature (C)]]*OO[[#This Row],[26]]</f>
        <v>2.9625744443212501E-5</v>
      </c>
      <c r="AC172" s="10">
        <f>3/24000000*OO[[#This Row],[85 (29JUN1985 12:00:00)-Water Temperature (C)]]*OO[[#This Row],[27]]</f>
        <v>3.5384564957761256E-5</v>
      </c>
      <c r="AD172" s="10">
        <f>3/24000000*OO[[#This Row],[86 (29JUN1985 15:00:00)-Water Temperature (C)]]*OO[[#This Row],[28]]</f>
        <v>4.1624344355343746E-5</v>
      </c>
      <c r="AE172" s="10">
        <f>3/24000000*OO[[#This Row],[88 (29JUN1985 21:00:00)-Water Temperature (C)]]*OO[[#This Row],[30]]</f>
        <v>4.3676211924345009E-5</v>
      </c>
      <c r="AF172" s="10">
        <f>3/24000000*OO[[#This Row],[88 (29JUN1985 21:00:00)-Water Temperature (C)]]*OO[[#This Row],[30]]</f>
        <v>4.3676211924345009E-5</v>
      </c>
      <c r="AG172" s="10">
        <f>3/24000000*OO[[#This Row],[89 (30JUN1985 00:00:00)-Water Temperature (C)]]*OO[[#This Row],[31]]</f>
        <v>3.7432172530862505E-5</v>
      </c>
      <c r="AH172" s="10">
        <f>3/24000000*OO[[#This Row],[90 (30JUN1985 03:00:00)-Water Temperature (C)]]*OO[[#This Row],[32]]</f>
        <v>3.1938209869568743E-5</v>
      </c>
      <c r="AI172" s="10">
        <f>3/24000000*OO[[#This Row],[91 (30JUN1985 06:00:00)-Water Temperature (C)]]*OO[[#This Row],[33]]</f>
        <v>2.7106940816265E-5</v>
      </c>
      <c r="AJ172" s="10">
        <f>3/24000000*OO[[#This Row],[92 (30JUN1985 09:00:00)-Water Temperature (C)]]*OO[[#This Row],[34]]</f>
        <v>2.2734155736585001E-5</v>
      </c>
      <c r="AK172" s="10">
        <f>3/24000000*OO[[#This Row],[93 (30JUN1985 12:00:00)-Water Temperature (C)]]*OO[[#This Row],[35]]</f>
        <v>1.8603184700045E-5</v>
      </c>
      <c r="AL172" s="10">
        <f>3/24000000*OO[[#This Row],[94 (30JUN1985 15:00:00)-Water Temperature (C)]]*OO[[#This Row],[36]]</f>
        <v>1.5454157069857502E-5</v>
      </c>
      <c r="AM172" s="10">
        <f>3/24000000*OO[[#This Row],[95 (30JUN1985 18:00:00)-Water Temperature (C)]]*OO[[#This Row],[37]]</f>
        <v>1.2525667042915E-5</v>
      </c>
      <c r="AN172" s="10">
        <f>3/24000000*OO[[#This Row],[96 (30JUN1985 21:00:00)-Water Temperature (C)]]*OO[[#This Row],[38]]</f>
        <v>9.5863803769462504E-6</v>
      </c>
      <c r="AO172" s="10">
        <f>3/24000000*OO[[#This Row],[97 (01JUL1985 00:00:00)-Water Temperature (C)]]*OO[[#This Row],[39]]</f>
        <v>7.4653072614600002E-6</v>
      </c>
      <c r="AP172" s="10">
        <f>3/24000000*OO[[#This Row],[98 (01JUL1985 03:00:00)-Water Temperature (C)]]*OO[[#This Row],[40]]</f>
        <v>6.3972738012437505E-6</v>
      </c>
      <c r="AQ172" s="10">
        <f>3/24000000*OO[[#This Row],[99 (01JUL1985 06:00:00)-Water Temperature (C)]]*OO[[#This Row],[41]]</f>
        <v>5.8909991400000007E-6</v>
      </c>
      <c r="AR172" s="10">
        <f>3/24000000*OO[[#This Row],[100 (01JUL1985 09:00:00)-Water Temperature (C)]]*OO[[#This Row],[42]]</f>
        <v>5.7576525038625007E-6</v>
      </c>
      <c r="AS172" s="10">
        <f>3/24000000*OO[[#This Row],[101 (01JUL1985 12:00:00)-Water Temperature (C)]]*OO[[#This Row],[43]]</f>
        <v>5.6846337530399991E-6</v>
      </c>
      <c r="AT172" s="10">
        <f>3/24000000*OO[[#This Row],[102 (01JUL1985 15:00:00)-Water Temperature (C)]]*OO[[#This Row],[44]]</f>
        <v>5.5658855609744992E-6</v>
      </c>
      <c r="AU172" s="10">
        <f>3/24000000*OO[[#This Row],[103 (01JUL1985 18:00:00)-Water Temperature (C)]]*OO[[#This Row],[45]]</f>
        <v>5.1665121166819995E-6</v>
      </c>
      <c r="AV172" s="10">
        <f>3/24000000*OO[[#This Row],[104 (01JUL1985 21:00:00)-Water Temperature (C)]]*OO[[#This Row],[46]]</f>
        <v>4.5994280147085004E-6</v>
      </c>
      <c r="AW172" s="10">
        <f>3/24000000*OO[[#This Row],[105 (02JUL1985 00:00:00)-Water Temperature (C)]]*OO[[#This Row],[47]]</f>
        <v>4.0146455109802498E-6</v>
      </c>
      <c r="AX172" s="10">
        <f>3/24000000*OO[[#This Row],[106 (02JUL1985 03:00:00)-Water Temperature (C)]]*OO[[#This Row],[48]]</f>
        <v>3.6072915576752504E-6</v>
      </c>
      <c r="AY172" s="10">
        <f>3/24000000*OO[[#This Row],[107 (02JUL1985 06:00:00)-Water Temperature (C)]]*OO[[#This Row],[49]]</f>
        <v>3.3455667483671251E-6</v>
      </c>
      <c r="AZ172" s="10">
        <f>3/24000000*OO[[#This Row],[108 (02JUL1985 09:00:00)-Water Temperature (C)]]*OO[[#This Row],[50]]</f>
        <v>3.3337944067207501E-6</v>
      </c>
      <c r="BA172" s="10">
        <f>3/24000000*OO[[#This Row],[109 (02JUL1985 12:00:00)-Water Temperature (C)]]*OO[[#This Row],[51]]</f>
        <v>3.4011857438133755E-6</v>
      </c>
      <c r="BB172" s="10">
        <f>3/24000000*OO[[#This Row],[110 (02JUL1985 15:00:00)-Water Temperature (C)]]*OO[[#This Row],[52]]</f>
        <v>3.4575093637146249E-6</v>
      </c>
      <c r="BC172" s="10">
        <f>3/24000000*OO[[#This Row],[111 (02JUL1985 18:00:00)-Water Temperature (C)]]*OO[[#This Row],[53]]</f>
        <v>3.4140106168470001E-6</v>
      </c>
      <c r="BD172" s="10">
        <f>3/24000000*OO[[#This Row],[112 (02JUL1985 21:00:00)-Water Temperature (C)]]*OO[[#This Row],[54]]</f>
        <v>3.1228267560918752E-6</v>
      </c>
      <c r="BE172" s="10">
        <f>3/24000000*OO[[#This Row],[113 (03JUL1985 00:00:00)-Water Temperature (C)]]*OO[[#This Row],[55]]</f>
        <v>2.7853037199678748E-6</v>
      </c>
      <c r="BF172" s="10">
        <f>3/24000000*OO[[#This Row],[114 (03JUL1985 03:00:00)-Water Temperature (C)]]*OO[[#This Row],[56]]</f>
        <v>2.5045239651760002E-6</v>
      </c>
      <c r="BG172" s="10">
        <f>3/24000000*OO[[#This Row],[115 (03JUL1985 06:00:00)-Water Temperature (C)]]*OO[[#This Row],[57]]</f>
        <v>2.3267177574753753E-6</v>
      </c>
      <c r="BH172" s="10">
        <f>3/24000000*OO[[#This Row],[116 (03JUL1985 09:00:00)-Water Temperature (C)]]*OO[[#This Row],[58]]</f>
        <v>2.3474248152483747E-6</v>
      </c>
      <c r="BI172" s="10">
        <f>3/24000000*OO[[#This Row],[117 (03JUL1985 12:00:00)-Water Temperature (C)]]*OO[[#This Row],[59]]</f>
        <v>2.5385479018249999E-6</v>
      </c>
      <c r="BJ172" s="10">
        <f>3/24000000*OO[[#This Row],[118 (03JUL1985 15:00:00)-Water Temperature (C)]]*OO[[#This Row],[60]]</f>
        <v>2.7480321482295001E-6</v>
      </c>
      <c r="BK172" s="10">
        <f>3/24000000*OO[[#This Row],[119 (03JUL1985 18:00:00)-Water Temperature (C)]]*OO[[#This Row],[61]]</f>
        <v>2.7459716736224999E-6</v>
      </c>
      <c r="BL172" s="10">
        <f>3/24000000*OO[[#This Row],[120 (03JUL1985 21:00:00)-Water Temperature (C)]]*OO[[#This Row],[62]]</f>
        <v>2.5447448748675001E-6</v>
      </c>
      <c r="BM172" s="10">
        <f>3/24000000*OO[[#This Row],[121 (04JUL1985 00:00:00)-Water Temperature (C)]]*OO[[#This Row],[63]]</f>
        <v>2.3255389733999997E-6</v>
      </c>
      <c r="BN172" s="10">
        <f>3/24000000*OO[[#This Row],[122 (04JUL1985 03:00:00)-Water Temperature (C)]]*OO[[#This Row],[64]]</f>
        <v>2.1889765970641249E-6</v>
      </c>
      <c r="BO172" s="10">
        <f>3/24000000*OO[[#This Row],[123 (04JUL1985 06:00:00)-Water Temperature (C)]]*OO[[#This Row],[65]]</f>
        <v>2.1004077248054999E-6</v>
      </c>
      <c r="BP172" s="10">
        <f>3/24000000*OO[[#This Row],[124 (04JUL1985 09:00:00)-Water Temperature (C)]]*OO[[#This Row],[66]]</f>
        <v>2.0988214959399998E-6</v>
      </c>
      <c r="BQ172" s="10">
        <f>3/24000000*OO[[#This Row],[125 (04JUL1985 12:00:00)-Water Temperature (C)]]*OO[[#This Row],[67]]</f>
        <v>2.0700175443368749E-6</v>
      </c>
      <c r="BR172" s="10">
        <f>3/24000000*OO[[#This Row],[126 (04JUL1985 15:00:00)-Water Temperature (C)]]*OO[[#This Row],[68]]</f>
        <v>1.9245973899412496E-6</v>
      </c>
      <c r="BS172" s="10">
        <f>3/24000000*OO[[#This Row],[127 (04JUL1985 18:00:00)-Water Temperature (C)]]*OO[[#This Row],[69]]</f>
        <v>1.7359968697799998E-6</v>
      </c>
      <c r="BT172" s="10">
        <f>3/24000000*OO[[#This Row],[128 (04JUL1985 21:00:00)-Water Temperature (C)]]*OO[[#This Row],[70]]</f>
        <v>1.5712490789572502E-6</v>
      </c>
      <c r="BU172" s="10">
        <f>3/24000000*OO[[#This Row],[129 (05JUL1985 00:00:00)-Water Temperature (C)]]*OO[[#This Row],[71]]</f>
        <v>1.449269115390625E-6</v>
      </c>
      <c r="BV172" s="10">
        <f>3/24000000*OO[[#This Row],[130 (05JUL1985 03:00:00)-Water Temperature (C)]]*OO[[#This Row],[72]]</f>
        <v>1.3662034332333752E-6</v>
      </c>
      <c r="BW172" s="10">
        <f>3/24000000*OO[[#This Row],[131 (05JUL1985 06:00:00)-Water Temperature (C)]]*OO[[#This Row],[73]]</f>
        <v>1.2981835232572502E-6</v>
      </c>
      <c r="BX172" s="10">
        <f>3/24000000*OO[[#This Row],[132 (05JUL1985 09:00:00)-Water Temperature (C)]]*OO[[#This Row],[74]]</f>
        <v>1.3058170721944999E-6</v>
      </c>
      <c r="BY172" s="10">
        <f>3/24000000*OO[[#This Row],[133 (05JUL1985 12:00:00)-Water Temperature (C)]]*OO[[#This Row],[75]]</f>
        <v>1.4132177664627499E-6</v>
      </c>
      <c r="BZ172" s="10">
        <f>3/24000000*OO[[#This Row],[134 (05JUL1985 15:00:00)-Water Temperature (C)]]*OO[[#This Row],[76]]</f>
        <v>1.551538834108E-6</v>
      </c>
      <c r="CA172" s="10">
        <f>3/24000000*OO[[#This Row],[135 (05JUL1985 18:00:00)-Water Temperature (C)]]*OO[[#This Row],[77]]</f>
        <v>1.5811122092362501E-6</v>
      </c>
      <c r="CB172" s="10">
        <f>3/24000000*OO[[#This Row],[136 (05JUL1985 21:00:00)-Water Temperature (C)]]*OO[[#This Row],[78]]</f>
        <v>1.4477921077184999E-6</v>
      </c>
      <c r="CC172" s="10">
        <f>3/24000000*OO[[#This Row],[137 (06JUL1985 00:00:00)-Water Temperature (C)]]*OO[[#This Row],[79]]</f>
        <v>1.2733636583115E-6</v>
      </c>
      <c r="CD172" s="10">
        <f>3/24000000*OO[[#This Row],[138 (06JUL1985 03:00:00)-Water Temperature (C)]]*OO[[#This Row],[80]]</f>
        <v>1.1522588075775E-6</v>
      </c>
      <c r="CE172" s="10">
        <f>3/24000000*OO[[#This Row],[139 (06JUL1985 06:00:00)-Water Temperature (C)]]*OO[[#This Row],[81]]</f>
        <v>1.0717610211033749E-6</v>
      </c>
      <c r="CF172" s="10">
        <f>3/24000000*OO[[#This Row],[140 (06JUL1985 09:00:00)-Water Temperature (C)]]*OO[[#This Row],[82]]</f>
        <v>1.0412602002008751E-6</v>
      </c>
      <c r="CG172" s="10">
        <f>3/24000000*OO[[#This Row],[141 (06JUL1985 12:00:00)-Water Temperature (C)]]*OO[[#This Row],[83]]</f>
        <v>1.0400612667361251E-6</v>
      </c>
      <c r="CH172" s="10">
        <f>3/24000000*OO[[#This Row],[142 (06JUL1985 15:00:00)-Water Temperature (C)]]*OO[[#This Row],[84]]</f>
        <v>1.0089892994820001E-6</v>
      </c>
      <c r="CI172" s="10">
        <f>3/24000000*OO[[#This Row],[143 (06JUL1985 18:00:00)-Water Temperature (C)]]*OO[[#This Row],[85]]</f>
        <v>9.4254866749999986E-7</v>
      </c>
      <c r="CJ172" s="10">
        <f>3/24000000*OO[[#This Row],[144 (06JUL1985 21:00:00)-Water Temperature (C)]]*OO[[#This Row],[86]]</f>
        <v>8.7228656274374983E-7</v>
      </c>
      <c r="CK172" s="10">
        <f>3/24000000*OO[[#This Row],[145 (07JUL1985 00:00:00)-Water Temperature (C)]]*OO[[#This Row],[87]]</f>
        <v>8.0817482439787508E-7</v>
      </c>
      <c r="CL172" s="10">
        <f>3/24000000*OO[[#This Row],[146 (07JUL1985 03:00:00)-Water Temperature (C)]]*OO[[#This Row],[88]]</f>
        <v>7.8302723081874994E-7</v>
      </c>
      <c r="CM172" s="10">
        <f>3/24000000*OO[[#This Row],[147 (07JUL1985 06:00:00)-Water Temperature (C)]]*OO[[#This Row],[89]]</f>
        <v>7.6928176842812499E-7</v>
      </c>
      <c r="CN172" s="10">
        <f>3/24000000*OO[[#This Row],[148 (07JUL1985 09:00:00)-Water Temperature (C)]]*OO[[#This Row],[90]]</f>
        <v>7.8076389357000002E-7</v>
      </c>
      <c r="CO172" s="10">
        <f>3/24000000*OO[[#This Row],[149 (07JUL1985 12:00:00)-Water Temperature (C)]]*OO[[#This Row],[91]]</f>
        <v>7.8941864534824997E-7</v>
      </c>
      <c r="CP172" s="10">
        <f>3/24000000*OO[[#This Row],[150 (07JUL1985 15:00:00)-Water Temperature (C)]]*OO[[#This Row],[92]]</f>
        <v>8.0758046714399992E-7</v>
      </c>
      <c r="CQ172" s="10">
        <f>3/24000000*OO[[#This Row],[151 (07JUL1985 18:00:00)-Water Temperature (C)]]*OO[[#This Row],[93]]</f>
        <v>8.211661586099998E-7</v>
      </c>
      <c r="CR172" s="10">
        <f>3/24000000*OO[[#This Row],[152 (07JUL1985 21:00:00)-Water Temperature (C)]]*OO[[#This Row],[94]]</f>
        <v>7.7718761029300002E-7</v>
      </c>
      <c r="CS172" s="10">
        <f>3/24000000*OO[[#This Row],[153 (08JUL1985 00:00:00)-Water Temperature (C)]]*OO[[#This Row],[95]]</f>
        <v>6.7314189967199995E-7</v>
      </c>
      <c r="CT172" s="10">
        <f>3/24000000*OO[[#This Row],[154 (08JUL1985 03:00:00)-Water Temperature (C)]]*OO[[#This Row],[96]]</f>
        <v>5.9293783169250003E-7</v>
      </c>
      <c r="CU172" s="10">
        <f>3/24000000*OO[[#This Row],[155 (08JUL1985 06:00:00)-Water Temperature (C)]]*OO[[#This Row],[97]]</f>
        <v>5.4518588591999989E-7</v>
      </c>
      <c r="CV172" s="10">
        <f>3/24000000*OO[[#This Row],[156 (08JUL1985 09:00:00)-Water Temperature (C)]]*OO[[#This Row],[98]]</f>
        <v>5.4279697490200004E-7</v>
      </c>
      <c r="CW172" s="10">
        <f>3/24000000*OO[[#This Row],[157 (08JUL1985 12:00:00)-Water Temperature (C)]]*OO[[#This Row],[99]]</f>
        <v>5.3628810910762487E-7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2.1532183454955744E-43</v>
      </c>
      <c r="I173" s="10">
        <f>3/24*OO[[#This Row],[65 (27JUN1985 00:00:00)-Water Temperature (C)]]*OO[[#This Row],[7]]/SUM(OO[7])</f>
        <v>3.0464799192919863E-33</v>
      </c>
      <c r="J173" s="10">
        <f>3/24*OO[[#This Row],[66 (27JUN1985 03:00:00)-Water Temperature (C)]]*OO[[#This Row],[8]]/SUM(OO[8])</f>
        <v>1.9731094261443058E-23</v>
      </c>
      <c r="K173" s="10">
        <f>3/24*OO[[#This Row],[67 (27JUN1985 06:00:00)-Water Temperature (C)]]*OO[[#This Row],[9]]/SUM(OO[9])</f>
        <v>1.2788788129772574E-13</v>
      </c>
      <c r="L173" s="10">
        <f>3/24*OO[[#This Row],[68 (27JUN1985 09:00:00)-Water Temperature (C)]]*OO[[#This Row],[10]]/SUM(OO[10])</f>
        <v>6.2111249322464991E-9</v>
      </c>
      <c r="M173" s="10">
        <f>3/24*OO[[#This Row],[69 (27JUN1985 12:00:00)-Water Temperature (C)]]*OO[[#This Row],[11]]/SUM(OO[11])</f>
        <v>3.3028731415074185E-6</v>
      </c>
      <c r="N173" s="10">
        <f>3/24*OO[[#This Row],[70 (27JUN1985 15:00:00)-Water Temperature (C)]]*OO[[#This Row],[12]]/SUM(OO[12])</f>
        <v>2.2774881980028598E-4</v>
      </c>
      <c r="O173" s="10">
        <f>3/24*OO[[#This Row],[71 (27JUN1985 18:00:00)-Water Temperature (C)]]*OO[[#This Row],[13]]/SUM(OO[13])</f>
        <v>3.8102632304234927E-3</v>
      </c>
      <c r="P173" s="10">
        <f>3/24*OO[[#This Row],[72 (27JUN1985 21:00:00)-Water Temperature (C)]]*OO[[#This Row],[14]]/SUM(OO[14])</f>
        <v>2.1389342030727634E-2</v>
      </c>
      <c r="Q173" s="10">
        <f>3/24*OO[[#This Row],[73 (28JUN1985 00:00:00)-Water Temperature (C)]]*OO[[#This Row],[15]]/SUM(OO[15])</f>
        <v>5.3201307798964467E-2</v>
      </c>
      <c r="R173" s="10">
        <f>3/24*OO[[#This Row],[74 (28JUN1985 03:00:00)-Water Temperature (C)]]*OO[[#This Row],[16]]/SUM(OO[16])</f>
        <v>7.2690088305420855E-2</v>
      </c>
      <c r="S173" s="10">
        <f>3/24*OO[[#This Row],[75 (28JUN1985 06:00:00)-Water Temperature (C)]]*OO[[#This Row],[17]]/SUM(OO[17])</f>
        <v>6.1355019380916045E-2</v>
      </c>
      <c r="T173" s="10">
        <f>3/24*OO[[#This Row],[76 (28JUN1985 09:00:00)-Water Temperature (C)]]*OO[[#This Row],[18]]/SUM(OO[18])</f>
        <v>3.5794952256059574E-2</v>
      </c>
      <c r="U173" s="10">
        <f>3/24*OO[[#This Row],[77 (28JUN1985 12:00:00)-Water Temperature (C)]]*OO[[#This Row],[19]]/SUM(OO[19])</f>
        <v>1.4884420452609418E-2</v>
      </c>
      <c r="V173" s="10">
        <f>3/24000000*OO[[#This Row],[78 (28JUN1985 15:00:00)-Water Temperature (C)]]*OO[[#This Row],[20]]</f>
        <v>4.7126085982774997E-3</v>
      </c>
      <c r="W173" s="10">
        <f>3/24000000*OO[[#This Row],[79 (28JUN1985 18:00:00)-Water Temperature (C)]]*OO[[#This Row],[21]]</f>
        <v>1.2320158521250001E-3</v>
      </c>
      <c r="X173" s="10">
        <f>3/24000000*OO[[#This Row],[80 (28JUN1985 21:00:00)-Water Temperature (C)]]*OO[[#This Row],[22]]</f>
        <v>2.8718782032566249E-4</v>
      </c>
      <c r="Y173" s="10">
        <f>3/24000000*OO[[#This Row],[81 (29JUN1985 00:00:00)-Water Temperature (C)]]*OO[[#This Row],[23]]</f>
        <v>7.3712923798125007E-5</v>
      </c>
      <c r="Z173" s="10">
        <f>3/24000000*OO[[#This Row],[82 (29JUN1985 03:00:00)-Water Temperature (C)]]*OO[[#This Row],[24]]</f>
        <v>2.9107325604996247E-5</v>
      </c>
      <c r="AA173" s="10">
        <f>3/24000000*OO[[#This Row],[83 (29JUN1985 06:00:00)-Water Temperature (C)]]*OO[[#This Row],[25]]</f>
        <v>2.241455261515E-5</v>
      </c>
      <c r="AB173" s="10">
        <f>3/24000000*OO[[#This Row],[84 (29JUN1985 09:00:00)-Water Temperature (C)]]*OO[[#This Row],[26]]</f>
        <v>2.513403925480125E-5</v>
      </c>
      <c r="AC173" s="10">
        <f>3/24000000*OO[[#This Row],[85 (29JUN1985 12:00:00)-Water Temperature (C)]]*OO[[#This Row],[27]]</f>
        <v>3.0202549983180004E-5</v>
      </c>
      <c r="AD173" s="10">
        <f>3/24000000*OO[[#This Row],[86 (29JUN1985 15:00:00)-Water Temperature (C)]]*OO[[#This Row],[28]]</f>
        <v>3.5791272280399999E-5</v>
      </c>
      <c r="AE173" s="10">
        <f>3/24000000*OO[[#This Row],[88 (29JUN1985 21:00:00)-Water Temperature (C)]]*OO[[#This Row],[30]]</f>
        <v>3.8009486361031244E-5</v>
      </c>
      <c r="AF173" s="10">
        <f>3/24000000*OO[[#This Row],[88 (29JUN1985 21:00:00)-Water Temperature (C)]]*OO[[#This Row],[30]]</f>
        <v>3.8009486361031244E-5</v>
      </c>
      <c r="AG173" s="10">
        <f>3/24000000*OO[[#This Row],[89 (30JUN1985 00:00:00)-Water Temperature (C)]]*OO[[#This Row],[31]]</f>
        <v>3.268259471851125E-5</v>
      </c>
      <c r="AH173" s="10">
        <f>3/24000000*OO[[#This Row],[90 (30JUN1985 03:00:00)-Water Temperature (C)]]*OO[[#This Row],[32]]</f>
        <v>2.7907608222821252E-5</v>
      </c>
      <c r="AI173" s="10">
        <f>3/24000000*OO[[#This Row],[91 (30JUN1985 06:00:00)-Water Temperature (C)]]*OO[[#This Row],[33]]</f>
        <v>2.3740302165389996E-5</v>
      </c>
      <c r="AJ173" s="10">
        <f>3/24000000*OO[[#This Row],[92 (30JUN1985 09:00:00)-Water Temperature (C)]]*OO[[#This Row],[34]]</f>
        <v>2.0006738544194999E-5</v>
      </c>
      <c r="AK173" s="10">
        <f>3/24000000*OO[[#This Row],[93 (30JUN1985 12:00:00)-Water Temperature (C)]]*OO[[#This Row],[35]]</f>
        <v>1.64575295201325E-5</v>
      </c>
      <c r="AL173" s="10">
        <f>3/24000000*OO[[#This Row],[94 (30JUN1985 15:00:00)-Water Temperature (C)]]*OO[[#This Row],[36]]</f>
        <v>1.370413552438E-5</v>
      </c>
      <c r="AM173" s="10">
        <f>3/24000000*OO[[#This Row],[95 (30JUN1985 18:00:00)-Water Temperature (C)]]*OO[[#This Row],[37]]</f>
        <v>1.1112766069567499E-5</v>
      </c>
      <c r="AN173" s="10">
        <f>3/24000000*OO[[#This Row],[96 (30JUN1985 21:00:00)-Water Temperature (C)]]*OO[[#This Row],[38]]</f>
        <v>8.4812918541974992E-6</v>
      </c>
      <c r="AO173" s="10">
        <f>3/24000000*OO[[#This Row],[97 (01JUL1985 00:00:00)-Water Temperature (C)]]*OO[[#This Row],[39]]</f>
        <v>6.5623691585024991E-6</v>
      </c>
      <c r="AP173" s="10">
        <f>3/24000000*OO[[#This Row],[98 (01JUL1985 03:00:00)-Water Temperature (C)]]*OO[[#This Row],[40]]</f>
        <v>5.5819164708362499E-6</v>
      </c>
      <c r="AQ173" s="10">
        <f>3/24000000*OO[[#This Row],[99 (01JUL1985 06:00:00)-Water Temperature (C)]]*OO[[#This Row],[41]]</f>
        <v>5.1220623784937492E-6</v>
      </c>
      <c r="AR173" s="10">
        <f>3/24000000*OO[[#This Row],[100 (01JUL1985 09:00:00)-Water Temperature (C)]]*OO[[#This Row],[42]]</f>
        <v>5.0040293522174999E-6</v>
      </c>
      <c r="AS173" s="10">
        <f>3/24000000*OO[[#This Row],[101 (01JUL1985 12:00:00)-Water Temperature (C)]]*OO[[#This Row],[43]]</f>
        <v>4.945633623134E-6</v>
      </c>
      <c r="AT173" s="10">
        <f>3/24000000*OO[[#This Row],[102 (01JUL1985 15:00:00)-Water Temperature (C)]]*OO[[#This Row],[44]]</f>
        <v>4.8487608589694997E-6</v>
      </c>
      <c r="AU173" s="10">
        <f>3/24000000*OO[[#This Row],[103 (01JUL1985 18:00:00)-Water Temperature (C)]]*OO[[#This Row],[45]]</f>
        <v>4.5121719636829997E-6</v>
      </c>
      <c r="AV173" s="10">
        <f>3/24000000*OO[[#This Row],[104 (01JUL1985 21:00:00)-Water Temperature (C)]]*OO[[#This Row],[46]]</f>
        <v>4.0203111938144998E-6</v>
      </c>
      <c r="AW173" s="10">
        <f>3/24000000*OO[[#This Row],[105 (02JUL1985 00:00:00)-Water Temperature (C)]]*OO[[#This Row],[47]]</f>
        <v>3.505059369556499E-6</v>
      </c>
      <c r="AX173" s="10">
        <f>3/24000000*OO[[#This Row],[106 (02JUL1985 03:00:00)-Water Temperature (C)]]*OO[[#This Row],[48]]</f>
        <v>3.1408286262799998E-6</v>
      </c>
      <c r="AY173" s="10">
        <f>3/24000000*OO[[#This Row],[107 (02JUL1985 06:00:00)-Water Temperature (C)]]*OO[[#This Row],[49]]</f>
        <v>2.9090869626911248E-6</v>
      </c>
      <c r="AZ173" s="10">
        <f>3/24000000*OO[[#This Row],[108 (02JUL1985 09:00:00)-Water Temperature (C)]]*OO[[#This Row],[50]]</f>
        <v>2.8969863662281249E-6</v>
      </c>
      <c r="BA173" s="10">
        <f>3/24000000*OO[[#This Row],[109 (02JUL1985 12:00:00)-Water Temperature (C)]]*OO[[#This Row],[51]]</f>
        <v>2.9574242065619998E-6</v>
      </c>
      <c r="BB173" s="10">
        <f>3/24000000*OO[[#This Row],[110 (02JUL1985 15:00:00)-Water Temperature (C)]]*OO[[#This Row],[52]]</f>
        <v>3.0089763330612501E-6</v>
      </c>
      <c r="BC173" s="10">
        <f>3/24000000*OO[[#This Row],[111 (02JUL1985 18:00:00)-Water Temperature (C)]]*OO[[#This Row],[53]]</f>
        <v>2.9750076066937498E-6</v>
      </c>
      <c r="BD173" s="10">
        <f>3/24000000*OO[[#This Row],[112 (02JUL1985 21:00:00)-Water Temperature (C)]]*OO[[#This Row],[54]]</f>
        <v>2.7249390215856254E-6</v>
      </c>
      <c r="BE173" s="10">
        <f>3/24000000*OO[[#This Row],[113 (03JUL1985 00:00:00)-Water Temperature (C)]]*OO[[#This Row],[55]]</f>
        <v>2.4297014992916252E-6</v>
      </c>
      <c r="BF173" s="10">
        <f>3/24000000*OO[[#This Row],[114 (03JUL1985 03:00:00)-Water Temperature (C)]]*OO[[#This Row],[56]]</f>
        <v>2.1818941977095E-6</v>
      </c>
      <c r="BG173" s="10">
        <f>3/24000000*OO[[#This Row],[115 (03JUL1985 06:00:00)-Water Temperature (C)]]*OO[[#This Row],[57]]</f>
        <v>2.0232395990625002E-6</v>
      </c>
      <c r="BH173" s="10">
        <f>3/24000000*OO[[#This Row],[116 (03JUL1985 09:00:00)-Water Temperature (C)]]*OO[[#This Row],[58]]</f>
        <v>2.039541848113E-6</v>
      </c>
      <c r="BI173" s="10">
        <f>3/24000000*OO[[#This Row],[117 (03JUL1985 12:00:00)-Water Temperature (C)]]*OO[[#This Row],[59]]</f>
        <v>2.2057124108520002E-6</v>
      </c>
      <c r="BJ173" s="10">
        <f>3/24000000*OO[[#This Row],[118 (03JUL1985 15:00:00)-Water Temperature (C)]]*OO[[#This Row],[60]]</f>
        <v>2.3904019714574999E-6</v>
      </c>
      <c r="BK173" s="10">
        <f>3/24000000*OO[[#This Row],[119 (03JUL1985 18:00:00)-Water Temperature (C)]]*OO[[#This Row],[61]]</f>
        <v>2.3929050021832498E-6</v>
      </c>
      <c r="BL173" s="10">
        <f>3/24000000*OO[[#This Row],[120 (03JUL1985 21:00:00)-Water Temperature (C)]]*OO[[#This Row],[62]]</f>
        <v>2.2179428510812496E-6</v>
      </c>
      <c r="BM173" s="10">
        <f>3/24000000*OO[[#This Row],[121 (04JUL1985 00:00:00)-Water Temperature (C)]]*OO[[#This Row],[63]]</f>
        <v>2.0226024912494996E-6</v>
      </c>
      <c r="BN173" s="10">
        <f>3/24000000*OO[[#This Row],[122 (04JUL1985 03:00:00)-Water Temperature (C)]]*OO[[#This Row],[64]]</f>
        <v>1.8995849244539999E-6</v>
      </c>
      <c r="BO173" s="10">
        <f>3/24000000*OO[[#This Row],[123 (04JUL1985 06:00:00)-Water Temperature (C)]]*OO[[#This Row],[65]]</f>
        <v>1.8217302559353751E-6</v>
      </c>
      <c r="BP173" s="10">
        <f>3/24000000*OO[[#This Row],[124 (04JUL1985 09:00:00)-Water Temperature (C)]]*OO[[#This Row],[66]]</f>
        <v>1.8210231717191247E-6</v>
      </c>
      <c r="BQ173" s="10">
        <f>3/24000000*OO[[#This Row],[125 (04JUL1985 12:00:00)-Water Temperature (C)]]*OO[[#This Row],[67]]</f>
        <v>1.7999528413885E-6</v>
      </c>
      <c r="BR173" s="10">
        <f>3/24000000*OO[[#This Row],[126 (04JUL1985 15:00:00)-Water Temperature (C)]]*OO[[#This Row],[68]]</f>
        <v>1.6783415089463752E-6</v>
      </c>
      <c r="BS173" s="10">
        <f>3/24000000*OO[[#This Row],[127 (04JUL1985 18:00:00)-Water Temperature (C)]]*OO[[#This Row],[69]]</f>
        <v>1.5151379312327498E-6</v>
      </c>
      <c r="BT173" s="10">
        <f>3/24000000*OO[[#This Row],[128 (04JUL1985 21:00:00)-Water Temperature (C)]]*OO[[#This Row],[70]]</f>
        <v>1.3692667118482499E-6</v>
      </c>
      <c r="BU173" s="10">
        <f>3/24000000*OO[[#This Row],[129 (05JUL1985 00:00:00)-Water Temperature (C)]]*OO[[#This Row],[71]]</f>
        <v>1.260123084231E-6</v>
      </c>
      <c r="BV173" s="10">
        <f>3/24000000*OO[[#This Row],[130 (05JUL1985 03:00:00)-Water Temperature (C)]]*OO[[#This Row],[72]]</f>
        <v>1.186315474063E-6</v>
      </c>
      <c r="BW173" s="10">
        <f>3/24000000*OO[[#This Row],[131 (05JUL1985 06:00:00)-Water Temperature (C)]]*OO[[#This Row],[73]]</f>
        <v>1.1268760702539997E-6</v>
      </c>
      <c r="BX173" s="10">
        <f>3/24000000*OO[[#This Row],[132 (05JUL1985 09:00:00)-Water Temperature (C)]]*OO[[#This Row],[74]]</f>
        <v>1.1332685728418751E-6</v>
      </c>
      <c r="BY173" s="10">
        <f>3/24000000*OO[[#This Row],[133 (05JUL1985 12:00:00)-Water Temperature (C)]]*OO[[#This Row],[75]]</f>
        <v>1.22696229565875E-6</v>
      </c>
      <c r="BZ173" s="10">
        <f>3/24000000*OO[[#This Row],[134 (05JUL1985 15:00:00)-Water Temperature (C)]]*OO[[#This Row],[76]]</f>
        <v>1.3485046480798748E-6</v>
      </c>
      <c r="CA173" s="10">
        <f>3/24000000*OO[[#This Row],[135 (05JUL1985 18:00:00)-Water Temperature (C)]]*OO[[#This Row],[77]]</f>
        <v>1.376757542851875E-6</v>
      </c>
      <c r="CB173" s="10">
        <f>3/24000000*OO[[#This Row],[136 (05JUL1985 21:00:00)-Water Temperature (C)]]*OO[[#This Row],[78]]</f>
        <v>1.263223190500875E-6</v>
      </c>
      <c r="CC173" s="10">
        <f>3/24000000*OO[[#This Row],[137 (06JUL1985 00:00:00)-Water Temperature (C)]]*OO[[#This Row],[79]]</f>
        <v>1.1107723241272498E-6</v>
      </c>
      <c r="CD173" s="10">
        <f>3/24000000*OO[[#This Row],[138 (06JUL1985 03:00:00)-Water Temperature (C)]]*OO[[#This Row],[80]]</f>
        <v>1.002839041556625E-6</v>
      </c>
      <c r="CE173" s="10">
        <f>3/24000000*OO[[#This Row],[139 (06JUL1985 06:00:00)-Water Temperature (C)]]*OO[[#This Row],[81]]</f>
        <v>9.3115497470587492E-7</v>
      </c>
      <c r="CF173" s="10">
        <f>3/24000000*OO[[#This Row],[140 (06JUL1985 09:00:00)-Water Temperature (C)]]*OO[[#This Row],[82]]</f>
        <v>9.0404108630800014E-7</v>
      </c>
      <c r="CG173" s="10">
        <f>3/24000000*OO[[#This Row],[141 (06JUL1985 12:00:00)-Water Temperature (C)]]*OO[[#This Row],[83]]</f>
        <v>9.0388783401050009E-7</v>
      </c>
      <c r="CH173" s="10">
        <f>3/24000000*OO[[#This Row],[142 (06JUL1985 15:00:00)-Water Temperature (C)]]*OO[[#This Row],[84]]</f>
        <v>8.7914318042775007E-7</v>
      </c>
      <c r="CI173" s="10">
        <f>3/24000000*OO[[#This Row],[143 (06JUL1985 18:00:00)-Water Temperature (C)]]*OO[[#This Row],[85]]</f>
        <v>8.2250647275450004E-7</v>
      </c>
      <c r="CJ173" s="10">
        <f>3/24000000*OO[[#This Row],[144 (06JUL1985 21:00:00)-Water Temperature (C)]]*OO[[#This Row],[86]]</f>
        <v>7.5973441308862496E-7</v>
      </c>
      <c r="CK173" s="10">
        <f>3/24000000*OO[[#This Row],[145 (07JUL1985 00:00:00)-Water Temperature (C)]]*OO[[#This Row],[87]]</f>
        <v>7.0147539579600004E-7</v>
      </c>
      <c r="CL173" s="10">
        <f>3/24000000*OO[[#This Row],[146 (07JUL1985 03:00:00)-Water Temperature (C)]]*OO[[#This Row],[88]]</f>
        <v>6.7803754705087507E-7</v>
      </c>
      <c r="CM173" s="10">
        <f>3/24000000*OO[[#This Row],[147 (07JUL1985 06:00:00)-Water Temperature (C)]]*OO[[#This Row],[89]]</f>
        <v>6.6631587749949996E-7</v>
      </c>
      <c r="CN173" s="10">
        <f>3/24000000*OO[[#This Row],[148 (07JUL1985 09:00:00)-Water Temperature (C)]]*OO[[#This Row],[90]]</f>
        <v>6.7682468985049997E-7</v>
      </c>
      <c r="CO173" s="10">
        <f>3/24000000*OO[[#This Row],[149 (07JUL1985 12:00:00)-Water Temperature (C)]]*OO[[#This Row],[91]]</f>
        <v>6.8548934465212498E-7</v>
      </c>
      <c r="CP173" s="10">
        <f>3/24000000*OO[[#This Row],[150 (07JUL1985 15:00:00)-Water Temperature (C)]]*OO[[#This Row],[92]]</f>
        <v>7.0206847294374982E-7</v>
      </c>
      <c r="CQ173" s="10">
        <f>3/24000000*OO[[#This Row],[151 (07JUL1985 18:00:00)-Water Temperature (C)]]*OO[[#This Row],[93]]</f>
        <v>7.1500203044112501E-7</v>
      </c>
      <c r="CR173" s="10">
        <f>3/24000000*OO[[#This Row],[152 (07JUL1985 21:00:00)-Water Temperature (C)]]*OO[[#This Row],[94]]</f>
        <v>6.7823291501649998E-7</v>
      </c>
      <c r="CS173" s="10">
        <f>3/24000000*OO[[#This Row],[153 (08JUL1985 00:00:00)-Water Temperature (C)]]*OO[[#This Row],[95]]</f>
        <v>5.8822852788600003E-7</v>
      </c>
      <c r="CT173" s="10">
        <f>3/24000000*OO[[#This Row],[154 (08JUL1985 03:00:00)-Water Temperature (C)]]*OO[[#This Row],[96]]</f>
        <v>5.1685300053199996E-7</v>
      </c>
      <c r="CU173" s="10">
        <f>3/24000000*OO[[#This Row],[155 (08JUL1985 06:00:00)-Water Temperature (C)]]*OO[[#This Row],[97]]</f>
        <v>4.7393743962437493E-7</v>
      </c>
      <c r="CV173" s="10">
        <f>3/24000000*OO[[#This Row],[156 (08JUL1985 09:00:00)-Water Temperature (C)]]*OO[[#This Row],[98]]</f>
        <v>4.7102808470700002E-7</v>
      </c>
      <c r="CW173" s="10">
        <f>3/24000000*OO[[#This Row],[157 (08JUL1985 12:00:00)-Water Temperature (C)]]*OO[[#This Row],[99]]</f>
        <v>4.6610843182200001E-7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0</v>
      </c>
      <c r="I174" s="10">
        <f>3/24*OO[[#This Row],[65 (27JUN1985 00:00:00)-Water Temperature (C)]]*OO[[#This Row],[7]]/SUM(OO[7])</f>
        <v>4.0583761050340524E-34</v>
      </c>
      <c r="J174" s="10">
        <f>3/24*OO[[#This Row],[66 (27JUN1985 03:00:00)-Water Temperature (C)]]*OO[[#This Row],[8]]/SUM(OO[8])</f>
        <v>2.7563135063601283E-24</v>
      </c>
      <c r="K174" s="10">
        <f>3/24*OO[[#This Row],[67 (27JUN1985 06:00:00)-Water Temperature (C)]]*OO[[#This Row],[9]]/SUM(OO[9])</f>
        <v>3.8374153351575018E-14</v>
      </c>
      <c r="L174" s="10">
        <f>3/24*OO[[#This Row],[68 (27JUN1985 09:00:00)-Water Temperature (C)]]*OO[[#This Row],[10]]/SUM(OO[10])</f>
        <v>3.9965265529731119E-9</v>
      </c>
      <c r="M174" s="10">
        <f>3/24*OO[[#This Row],[69 (27JUN1985 12:00:00)-Water Temperature (C)]]*OO[[#This Row],[11]]/SUM(OO[11])</f>
        <v>2.5268631498676717E-6</v>
      </c>
      <c r="N174" s="10">
        <f>3/24*OO[[#This Row],[70 (27JUN1985 15:00:00)-Water Temperature (C)]]*OO[[#This Row],[12]]/SUM(OO[12])</f>
        <v>1.9584382925275364E-4</v>
      </c>
      <c r="O174" s="10">
        <f>3/24*OO[[#This Row],[71 (27JUN1985 18:00:00)-Water Temperature (C)]]*OO[[#This Row],[13]]/SUM(OO[13])</f>
        <v>3.5846032968306235E-3</v>
      </c>
      <c r="P174" s="10">
        <f>3/24*OO[[#This Row],[72 (27JUN1985 21:00:00)-Water Temperature (C)]]*OO[[#This Row],[14]]/SUM(OO[14])</f>
        <v>2.1631063532372437E-2</v>
      </c>
      <c r="Q174" s="10">
        <f>3/24*OO[[#This Row],[73 (28JUN1985 00:00:00)-Water Temperature (C)]]*OO[[#This Row],[15]]/SUM(OO[15])</f>
        <v>5.7044513734783399E-2</v>
      </c>
      <c r="R174" s="10">
        <f>3/24*OO[[#This Row],[74 (28JUN1985 03:00:00)-Water Temperature (C)]]*OO[[#This Row],[16]]/SUM(OO[16])</f>
        <v>8.1815459929945239E-2</v>
      </c>
      <c r="S174" s="10">
        <f>3/24*OO[[#This Row],[75 (28JUN1985 06:00:00)-Water Temperature (C)]]*OO[[#This Row],[17]]/SUM(OO[17])</f>
        <v>7.2062097098189726E-2</v>
      </c>
      <c r="T174" s="10">
        <f>3/24*OO[[#This Row],[76 (28JUN1985 09:00:00)-Water Temperature (C)]]*OO[[#This Row],[18]]/SUM(OO[18])</f>
        <v>4.3681353265131645E-2</v>
      </c>
      <c r="U174" s="10">
        <f>3/24*OO[[#This Row],[77 (28JUN1985 12:00:00)-Water Temperature (C)]]*OO[[#This Row],[19]]/SUM(OO[19])</f>
        <v>1.8758934858835143E-2</v>
      </c>
      <c r="V174" s="10">
        <f>3/24000000*OO[[#This Row],[78 (28JUN1985 15:00:00)-Water Temperature (C)]]*OO[[#This Row],[20]]</f>
        <v>6.0831724600799997E-3</v>
      </c>
      <c r="W174" s="10">
        <f>3/24000000*OO[[#This Row],[79 (28JUN1985 18:00:00)-Water Temperature (C)]]*OO[[#This Row],[21]]</f>
        <v>1.6148832269277499E-3</v>
      </c>
      <c r="X174" s="10">
        <f>3/24000000*OO[[#This Row],[80 (28JUN1985 21:00:00)-Water Temperature (C)]]*OO[[#This Row],[22]]</f>
        <v>3.7778496341249999E-4</v>
      </c>
      <c r="Y174" s="10">
        <f>3/24000000*OO[[#This Row],[81 (29JUN1985 00:00:00)-Water Temperature (C)]]*OO[[#This Row],[23]]</f>
        <v>9.4787681268262478E-5</v>
      </c>
      <c r="Z174" s="10">
        <f>3/24000000*OO[[#This Row],[82 (29JUN1985 03:00:00)-Water Temperature (C)]]*OO[[#This Row],[24]]</f>
        <v>3.5089251828675001E-5</v>
      </c>
      <c r="AA174" s="10">
        <f>3/24000000*OO[[#This Row],[83 (29JUN1985 06:00:00)-Water Temperature (C)]]*OO[[#This Row],[25]]</f>
        <v>2.5411686719215002E-5</v>
      </c>
      <c r="AB174" s="10">
        <f>3/24000000*OO[[#This Row],[84 (29JUN1985 09:00:00)-Water Temperature (C)]]*OO[[#This Row],[26]]</f>
        <v>2.7981053193199996E-5</v>
      </c>
      <c r="AC174" s="10">
        <f>3/24000000*OO[[#This Row],[85 (29JUN1985 12:00:00)-Water Temperature (C)]]*OO[[#This Row],[27]]</f>
        <v>3.3711200449968747E-5</v>
      </c>
      <c r="AD174" s="10">
        <f>3/24000000*OO[[#This Row],[86 (29JUN1985 15:00:00)-Water Temperature (C)]]*OO[[#This Row],[28]]</f>
        <v>4.0223312826532491E-5</v>
      </c>
      <c r="AE174" s="10">
        <f>3/24000000*OO[[#This Row],[88 (29JUN1985 21:00:00)-Water Temperature (C)]]*OO[[#This Row],[30]]</f>
        <v>4.3096888949468753E-5</v>
      </c>
      <c r="AF174" s="10">
        <f>3/24000000*OO[[#This Row],[88 (29JUN1985 21:00:00)-Water Temperature (C)]]*OO[[#This Row],[30]]</f>
        <v>4.3096888949468753E-5</v>
      </c>
      <c r="AG174" s="10">
        <f>3/24000000*OO[[#This Row],[89 (30JUN1985 00:00:00)-Water Temperature (C)]]*OO[[#This Row],[31]]</f>
        <v>3.7066598210087498E-5</v>
      </c>
      <c r="AH174" s="10">
        <f>3/24000000*OO[[#This Row],[90 (30JUN1985 03:00:00)-Water Temperature (C)]]*OO[[#This Row],[32]]</f>
        <v>3.1623973777639997E-5</v>
      </c>
      <c r="AI174" s="10">
        <f>3/24000000*OO[[#This Row],[91 (30JUN1985 06:00:00)-Water Temperature (C)]]*OO[[#This Row],[33]]</f>
        <v>2.69392656439275E-5</v>
      </c>
      <c r="AJ174" s="10">
        <f>3/24000000*OO[[#This Row],[92 (30JUN1985 09:00:00)-Water Temperature (C)]]*OO[[#This Row],[34]]</f>
        <v>2.2821248773596254E-5</v>
      </c>
      <c r="AK174" s="10">
        <f>3/24000000*OO[[#This Row],[93 (30JUN1985 12:00:00)-Water Temperature (C)]]*OO[[#This Row],[35]]</f>
        <v>1.8912687467412496E-5</v>
      </c>
      <c r="AL174" s="10">
        <f>3/24000000*OO[[#This Row],[94 (30JUN1985 15:00:00)-Water Temperature (C)]]*OO[[#This Row],[36]]</f>
        <v>1.5796977113418747E-5</v>
      </c>
      <c r="AM174" s="10">
        <f>3/24000000*OO[[#This Row],[95 (30JUN1985 18:00:00)-Water Temperature (C)]]*OO[[#This Row],[37]]</f>
        <v>1.2804404734800001E-5</v>
      </c>
      <c r="AN174" s="10">
        <f>3/24000000*OO[[#This Row],[96 (30JUN1985 21:00:00)-Water Temperature (C)]]*OO[[#This Row],[38]]</f>
        <v>9.7228444044874988E-6</v>
      </c>
      <c r="AO174" s="10">
        <f>3/24000000*OO[[#This Row],[97 (01JUL1985 00:00:00)-Water Temperature (C)]]*OO[[#This Row],[39]]</f>
        <v>7.4653023230325002E-6</v>
      </c>
      <c r="AP174" s="10">
        <f>3/24000000*OO[[#This Row],[98 (01JUL1985 03:00:00)-Water Temperature (C)]]*OO[[#This Row],[40]]</f>
        <v>6.3139681583587497E-6</v>
      </c>
      <c r="AQ174" s="10">
        <f>3/24000000*OO[[#This Row],[99 (01JUL1985 06:00:00)-Water Temperature (C)]]*OO[[#This Row],[41]]</f>
        <v>5.763723336524999E-6</v>
      </c>
      <c r="AR174" s="10">
        <f>3/24000000*OO[[#This Row],[100 (01JUL1985 09:00:00)-Water Temperature (C)]]*OO[[#This Row],[42]]</f>
        <v>5.6259057680812495E-6</v>
      </c>
      <c r="AS174" s="10">
        <f>3/24000000*OO[[#This Row],[101 (01JUL1985 12:00:00)-Water Temperature (C)]]*OO[[#This Row],[43]]</f>
        <v>5.5660006734475002E-6</v>
      </c>
      <c r="AT174" s="10">
        <f>3/24000000*OO[[#This Row],[102 (01JUL1985 15:00:00)-Water Temperature (C)]]*OO[[#This Row],[44]]</f>
        <v>5.4644906761879994E-6</v>
      </c>
      <c r="AU174" s="10">
        <f>3/24000000*OO[[#This Row],[103 (01JUL1985 18:00:00)-Water Temperature (C)]]*OO[[#This Row],[45]]</f>
        <v>5.0976187568542496E-6</v>
      </c>
      <c r="AV174" s="10">
        <f>3/24000000*OO[[#This Row],[104 (01JUL1985 21:00:00)-Water Temperature (C)]]*OO[[#This Row],[46]]</f>
        <v>4.54562348013975E-6</v>
      </c>
      <c r="AW174" s="10">
        <f>3/24000000*OO[[#This Row],[105 (02JUL1985 00:00:00)-Water Temperature (C)]]*OO[[#This Row],[47]]</f>
        <v>3.9581576601639989E-6</v>
      </c>
      <c r="AX174" s="10">
        <f>3/24000000*OO[[#This Row],[106 (02JUL1985 03:00:00)-Water Temperature (C)]]*OO[[#This Row],[48]]</f>
        <v>3.5349169432080003E-6</v>
      </c>
      <c r="AY174" s="10">
        <f>3/24000000*OO[[#This Row],[107 (02JUL1985 06:00:00)-Water Temperature (C)]]*OO[[#This Row],[49]]</f>
        <v>3.2693878569060004E-6</v>
      </c>
      <c r="AZ174" s="10">
        <f>3/24000000*OO[[#This Row],[108 (02JUL1985 09:00:00)-Water Temperature (C)]]*OO[[#This Row],[50]]</f>
        <v>3.2549505731486254E-6</v>
      </c>
      <c r="BA174" s="10">
        <f>3/24000000*OO[[#This Row],[109 (02JUL1985 12:00:00)-Water Temperature (C)]]*OO[[#This Row],[51]]</f>
        <v>3.3256334769752495E-6</v>
      </c>
      <c r="BB174" s="10">
        <f>3/24000000*OO[[#This Row],[110 (02JUL1985 15:00:00)-Water Temperature (C)]]*OO[[#This Row],[52]]</f>
        <v>3.3895236276000002E-6</v>
      </c>
      <c r="BC174" s="10">
        <f>3/24000000*OO[[#This Row],[111 (02JUL1985 18:00:00)-Water Temperature (C)]]*OO[[#This Row],[53]]</f>
        <v>3.352821866177E-6</v>
      </c>
      <c r="BD174" s="10">
        <f>3/24000000*OO[[#This Row],[112 (02JUL1985 21:00:00)-Water Temperature (C)]]*OO[[#This Row],[54]]</f>
        <v>3.0737505131559998E-6</v>
      </c>
      <c r="BE174" s="10">
        <f>3/24000000*OO[[#This Row],[113 (03JUL1985 00:00:00)-Water Temperature (C)]]*OO[[#This Row],[55]]</f>
        <v>2.74029125760125E-6</v>
      </c>
      <c r="BF174" s="10">
        <f>3/24000000*OO[[#This Row],[114 (03JUL1985 03:00:00)-Water Temperature (C)]]*OO[[#This Row],[56]]</f>
        <v>2.4567662452800001E-6</v>
      </c>
      <c r="BG174" s="10">
        <f>3/24000000*OO[[#This Row],[115 (03JUL1985 06:00:00)-Water Temperature (C)]]*OO[[#This Row],[57]]</f>
        <v>2.2742557537425001E-6</v>
      </c>
      <c r="BH174" s="10">
        <f>3/24000000*OO[[#This Row],[116 (03JUL1985 09:00:00)-Water Temperature (C)]]*OO[[#This Row],[58]]</f>
        <v>2.2920147480775001E-6</v>
      </c>
      <c r="BI174" s="10">
        <f>3/24000000*OO[[#This Row],[117 (03JUL1985 12:00:00)-Water Temperature (C)]]*OO[[#This Row],[59]]</f>
        <v>2.4812348098199999E-6</v>
      </c>
      <c r="BJ174" s="10">
        <f>3/24000000*OO[[#This Row],[118 (03JUL1985 15:00:00)-Water Temperature (C)]]*OO[[#This Row],[60]]</f>
        <v>2.6913604929209997E-6</v>
      </c>
      <c r="BK174" s="10">
        <f>3/24000000*OO[[#This Row],[119 (03JUL1985 18:00:00)-Water Temperature (C)]]*OO[[#This Row],[61]]</f>
        <v>2.6967552114678747E-6</v>
      </c>
      <c r="BL174" s="10">
        <f>3/24000000*OO[[#This Row],[120 (03JUL1985 21:00:00)-Water Temperature (C)]]*OO[[#This Row],[62]]</f>
        <v>2.4988088288523747E-6</v>
      </c>
      <c r="BM174" s="10">
        <f>3/24000000*OO[[#This Row],[121 (04JUL1985 00:00:00)-Water Temperature (C)]]*OO[[#This Row],[63]]</f>
        <v>2.2731425743081251E-6</v>
      </c>
      <c r="BN174" s="10">
        <f>3/24000000*OO[[#This Row],[122 (04JUL1985 03:00:00)-Water Temperature (C)]]*OO[[#This Row],[64]]</f>
        <v>2.1283671749437497E-6</v>
      </c>
      <c r="BO174" s="10">
        <f>3/24000000*OO[[#This Row],[123 (04JUL1985 06:00:00)-Water Temperature (C)]]*OO[[#This Row],[65]]</f>
        <v>2.0397358757775E-6</v>
      </c>
      <c r="BP174" s="10">
        <f>3/24000000*OO[[#This Row],[124 (04JUL1985 09:00:00)-Water Temperature (C)]]*OO[[#This Row],[66]]</f>
        <v>2.041333862306E-6</v>
      </c>
      <c r="BQ174" s="10">
        <f>3/24000000*OO[[#This Row],[125 (04JUL1985 12:00:00)-Water Temperature (C)]]*OO[[#This Row],[67]]</f>
        <v>2.0206649247999995E-6</v>
      </c>
      <c r="BR174" s="10">
        <f>3/24000000*OO[[#This Row],[126 (04JUL1985 15:00:00)-Water Temperature (C)]]*OO[[#This Row],[68]]</f>
        <v>1.8913546933326248E-6</v>
      </c>
      <c r="BS174" s="10">
        <f>3/24000000*OO[[#This Row],[127 (04JUL1985 18:00:00)-Water Temperature (C)]]*OO[[#This Row],[69]]</f>
        <v>1.7099631491827499E-6</v>
      </c>
      <c r="BT174" s="10">
        <f>3/24000000*OO[[#This Row],[128 (04JUL1985 21:00:00)-Water Temperature (C)]]*OO[[#This Row],[70]]</f>
        <v>1.54249522557E-6</v>
      </c>
      <c r="BU174" s="10">
        <f>3/24000000*OO[[#This Row],[129 (05JUL1985 00:00:00)-Water Temperature (C)]]*OO[[#This Row],[71]]</f>
        <v>1.415529712998625E-6</v>
      </c>
      <c r="BV174" s="10">
        <f>3/24000000*OO[[#This Row],[130 (05JUL1985 03:00:00)-Water Temperature (C)]]*OO[[#This Row],[72]]</f>
        <v>1.3300895416069997E-6</v>
      </c>
      <c r="BW174" s="10">
        <f>3/24000000*OO[[#This Row],[131 (05JUL1985 06:00:00)-Water Temperature (C)]]*OO[[#This Row],[73]]</f>
        <v>1.2630967884675E-6</v>
      </c>
      <c r="BX174" s="10">
        <f>3/24000000*OO[[#This Row],[132 (05JUL1985 09:00:00)-Water Temperature (C)]]*OO[[#This Row],[74]]</f>
        <v>1.2712054916942499E-6</v>
      </c>
      <c r="BY174" s="10">
        <f>3/24000000*OO[[#This Row],[133 (05JUL1985 12:00:00)-Water Temperature (C)]]*OO[[#This Row],[75]]</f>
        <v>1.3783990643849998E-6</v>
      </c>
      <c r="BZ174" s="10">
        <f>3/24000000*OO[[#This Row],[134 (05JUL1985 15:00:00)-Water Temperature (C)]]*OO[[#This Row],[76]]</f>
        <v>1.5166510643549999E-6</v>
      </c>
      <c r="CA174" s="10">
        <f>3/24000000*OO[[#This Row],[135 (05JUL1985 18:00:00)-Water Temperature (C)]]*OO[[#This Row],[77]]</f>
        <v>1.5497709899630001E-6</v>
      </c>
      <c r="CB174" s="10">
        <f>3/24000000*OO[[#This Row],[136 (05JUL1985 21:00:00)-Water Temperature (C)]]*OO[[#This Row],[78]]</f>
        <v>1.4240203212138749E-6</v>
      </c>
      <c r="CC174" s="10">
        <f>3/24000000*OO[[#This Row],[137 (06JUL1985 00:00:00)-Water Temperature (C)]]*OO[[#This Row],[79]]</f>
        <v>1.2524889590347499E-6</v>
      </c>
      <c r="CD174" s="10">
        <f>3/24000000*OO[[#This Row],[138 (06JUL1985 03:00:00)-Water Temperature (C)]]*OO[[#This Row],[80]]</f>
        <v>1.1277171040860001E-6</v>
      </c>
      <c r="CE174" s="10">
        <f>3/24000000*OO[[#This Row],[139 (06JUL1985 06:00:00)-Water Temperature (C)]]*OO[[#This Row],[81]]</f>
        <v>1.044827629438875E-6</v>
      </c>
      <c r="CF174" s="10">
        <f>3/24000000*OO[[#This Row],[140 (06JUL1985 09:00:00)-Water Temperature (C)]]*OO[[#This Row],[82]]</f>
        <v>1.01387175883875E-6</v>
      </c>
      <c r="CG174" s="10">
        <f>3/24000000*OO[[#This Row],[141 (06JUL1985 12:00:00)-Water Temperature (C)]]*OO[[#This Row],[83]]</f>
        <v>1.0152006337012498E-6</v>
      </c>
      <c r="CH174" s="10">
        <f>3/24000000*OO[[#This Row],[142 (06JUL1985 15:00:00)-Water Temperature (C)]]*OO[[#This Row],[84]]</f>
        <v>9.8961401076000012E-7</v>
      </c>
      <c r="CI174" s="10">
        <f>3/24000000*OO[[#This Row],[143 (06JUL1985 18:00:00)-Water Temperature (C)]]*OO[[#This Row],[85]]</f>
        <v>9.285803982120001E-7</v>
      </c>
      <c r="CJ174" s="10">
        <f>3/24000000*OO[[#This Row],[144 (06JUL1985 21:00:00)-Water Temperature (C)]]*OO[[#This Row],[86]]</f>
        <v>8.5511226213375009E-7</v>
      </c>
      <c r="CK174" s="10">
        <f>3/24000000*OO[[#This Row],[145 (07JUL1985 00:00:00)-Water Temperature (C)]]*OO[[#This Row],[87]]</f>
        <v>7.8620769800000006E-7</v>
      </c>
      <c r="CL174" s="10">
        <f>3/24000000*OO[[#This Row],[146 (07JUL1985 03:00:00)-Water Temperature (C)]]*OO[[#This Row],[88]]</f>
        <v>7.5749733409349996E-7</v>
      </c>
      <c r="CM174" s="10">
        <f>3/24000000*OO[[#This Row],[147 (07JUL1985 06:00:00)-Water Temperature (C)]]*OO[[#This Row],[89]]</f>
        <v>7.4476188811062491E-7</v>
      </c>
      <c r="CN174" s="10">
        <f>3/24000000*OO[[#This Row],[148 (07JUL1985 09:00:00)-Water Temperature (C)]]*OO[[#This Row],[90]]</f>
        <v>7.5746985768874999E-7</v>
      </c>
      <c r="CO174" s="10">
        <f>3/24000000*OO[[#This Row],[149 (07JUL1985 12:00:00)-Water Temperature (C)]]*OO[[#This Row],[91]]</f>
        <v>7.6934766560099994E-7</v>
      </c>
      <c r="CP174" s="10">
        <f>3/24000000*OO[[#This Row],[150 (07JUL1985 15:00:00)-Water Temperature (C)]]*OO[[#This Row],[92]]</f>
        <v>7.892288220004999E-7</v>
      </c>
      <c r="CQ174" s="10">
        <f>3/24000000*OO[[#This Row],[151 (07JUL1985 18:00:00)-Water Temperature (C)]]*OO[[#This Row],[93]]</f>
        <v>8.0538557760312498E-7</v>
      </c>
      <c r="CR174" s="10">
        <f>3/24000000*OO[[#This Row],[152 (07JUL1985 21:00:00)-Water Temperature (C)]]*OO[[#This Row],[94]]</f>
        <v>7.6464968143174991E-7</v>
      </c>
      <c r="CS174" s="10">
        <f>3/24000000*OO[[#This Row],[153 (08JUL1985 00:00:00)-Water Temperature (C)]]*OO[[#This Row],[95]]</f>
        <v>6.6456381688462489E-7</v>
      </c>
      <c r="CT174" s="10">
        <f>3/24000000*OO[[#This Row],[154 (08JUL1985 03:00:00)-Water Temperature (C)]]*OO[[#This Row],[96]]</f>
        <v>5.8231794212074993E-7</v>
      </c>
      <c r="CU174" s="10">
        <f>3/24000000*OO[[#This Row],[155 (08JUL1985 06:00:00)-Water Temperature (C)]]*OO[[#This Row],[97]]</f>
        <v>5.3236242953512509E-7</v>
      </c>
      <c r="CV174" s="10">
        <f>3/24000000*OO[[#This Row],[156 (08JUL1985 09:00:00)-Water Temperature (C)]]*OO[[#This Row],[98]]</f>
        <v>5.282302218435001E-7</v>
      </c>
      <c r="CW174" s="10">
        <f>3/24000000*OO[[#This Row],[157 (08JUL1985 12:00:00)-Water Temperature (C)]]*OO[[#This Row],[99]]</f>
        <v>5.2294886182350005E-7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0</v>
      </c>
      <c r="I175" s="10">
        <f>3/24*OO[[#This Row],[65 (27JUN1985 00:00:00)-Water Temperature (C)]]*OO[[#This Row],[7]]/SUM(OO[7])</f>
        <v>1.6346067495208287E-34</v>
      </c>
      <c r="J175" s="10">
        <f>3/24*OO[[#This Row],[66 (27JUN1985 03:00:00)-Water Temperature (C)]]*OO[[#This Row],[8]]/SUM(OO[8])</f>
        <v>1.1120070767169473E-24</v>
      </c>
      <c r="K175" s="10">
        <f>3/24*OO[[#This Row],[67 (27JUN1985 06:00:00)-Water Temperature (C)]]*OO[[#This Row],[9]]/SUM(OO[9])</f>
        <v>9.566821843878736E-15</v>
      </c>
      <c r="L175" s="10">
        <f>3/24*OO[[#This Row],[68 (27JUN1985 09:00:00)-Water Temperature (C)]]*OO[[#This Row],[10]]/SUM(OO[10])</f>
        <v>3.0319830813622426E-9</v>
      </c>
      <c r="M175" s="10">
        <f>3/24*OO[[#This Row],[69 (27JUN1985 12:00:00)-Water Temperature (C)]]*OO[[#This Row],[11]]/SUM(OO[11])</f>
        <v>2.4903386213175191E-6</v>
      </c>
      <c r="N175" s="10">
        <f>3/24*OO[[#This Row],[70 (27JUN1985 15:00:00)-Water Temperature (C)]]*OO[[#This Row],[12]]/SUM(OO[12])</f>
        <v>2.2912203043063035E-4</v>
      </c>
      <c r="O175" s="10">
        <f>3/24*OO[[#This Row],[71 (27JUN1985 18:00:00)-Water Temperature (C)]]*OO[[#This Row],[13]]/SUM(OO[13])</f>
        <v>4.7810960730202039E-3</v>
      </c>
      <c r="P175" s="10">
        <f>3/24*OO[[#This Row],[72 (27JUN1985 21:00:00)-Water Temperature (C)]]*OO[[#This Row],[14]]/SUM(OO[14])</f>
        <v>3.2015955207910014E-2</v>
      </c>
      <c r="Q175" s="10">
        <f>3/24*OO[[#This Row],[73 (28JUN1985 00:00:00)-Water Temperature (C)]]*OO[[#This Row],[15]]/SUM(OO[15])</f>
        <v>9.1804301399000296E-2</v>
      </c>
      <c r="R175" s="10">
        <f>3/24*OO[[#This Row],[74 (28JUN1985 03:00:00)-Water Temperature (C)]]*OO[[#This Row],[16]]/SUM(OO[16])</f>
        <v>0.14123164350565182</v>
      </c>
      <c r="S175" s="10">
        <f>3/24*OO[[#This Row],[75 (28JUN1985 06:00:00)-Water Temperature (C)]]*OO[[#This Row],[17]]/SUM(OO[17])</f>
        <v>0.13204837519404292</v>
      </c>
      <c r="T175" s="10">
        <f>3/24*OO[[#This Row],[76 (28JUN1985 09:00:00)-Water Temperature (C)]]*OO[[#This Row],[18]]/SUM(OO[18])</f>
        <v>8.444262614049125E-2</v>
      </c>
      <c r="U175" s="10">
        <f>3/24*OO[[#This Row],[77 (28JUN1985 12:00:00)-Water Temperature (C)]]*OO[[#This Row],[19]]/SUM(OO[19])</f>
        <v>3.7934481930200825E-2</v>
      </c>
      <c r="V175" s="10">
        <f>3/24000000*OO[[#This Row],[78 (28JUN1985 15:00:00)-Water Temperature (C)]]*OO[[#This Row],[20]]</f>
        <v>1.2733311449763748E-2</v>
      </c>
      <c r="W175" s="10">
        <f>3/24000000*OO[[#This Row],[79 (28JUN1985 18:00:00)-Water Temperature (C)]]*OO[[#This Row],[21]]</f>
        <v>3.4547594147675002E-3</v>
      </c>
      <c r="X175" s="10">
        <f>3/24000000*OO[[#This Row],[80 (28JUN1985 21:00:00)-Water Temperature (C)]]*OO[[#This Row],[22]]</f>
        <v>8.1460526964212496E-4</v>
      </c>
      <c r="Y175" s="10">
        <f>3/24000000*OO[[#This Row],[81 (29JUN1985 00:00:00)-Water Temperature (C)]]*OO[[#This Row],[23]]</f>
        <v>1.99217164151775E-4</v>
      </c>
      <c r="Z175" s="10">
        <f>3/24000000*OO[[#This Row],[82 (29JUN1985 03:00:00)-Water Temperature (C)]]*OO[[#This Row],[24]]</f>
        <v>6.776250258605E-5</v>
      </c>
      <c r="AA175" s="10">
        <f>3/24000000*OO[[#This Row],[83 (29JUN1985 06:00:00)-Water Temperature (C)]]*OO[[#This Row],[25]]</f>
        <v>4.4674038869337497E-5</v>
      </c>
      <c r="AB175" s="10">
        <f>3/24000000*OO[[#This Row],[84 (29JUN1985 09:00:00)-Water Temperature (C)]]*OO[[#This Row],[26]]</f>
        <v>4.9066497329849999E-5</v>
      </c>
      <c r="AC175" s="10">
        <f>3/24000000*OO[[#This Row],[85 (29JUN1985 12:00:00)-Water Temperature (C)]]*OO[[#This Row],[27]]</f>
        <v>5.9181498607549998E-5</v>
      </c>
      <c r="AD175" s="10">
        <f>3/24000000*OO[[#This Row],[86 (29JUN1985 15:00:00)-Water Temperature (C)]]*OO[[#This Row],[28]]</f>
        <v>7.0710419646862486E-5</v>
      </c>
      <c r="AE175" s="10">
        <f>3/24000000*OO[[#This Row],[88 (29JUN1985 21:00:00)-Water Temperature (C)]]*OO[[#This Row],[30]]</f>
        <v>7.5668125282499986E-5</v>
      </c>
      <c r="AF175" s="10">
        <f>3/24000000*OO[[#This Row],[88 (29JUN1985 21:00:00)-Water Temperature (C)]]*OO[[#This Row],[30]]</f>
        <v>7.5668125282499986E-5</v>
      </c>
      <c r="AG175" s="10">
        <f>3/24000000*OO[[#This Row],[89 (30JUN1985 00:00:00)-Water Temperature (C)]]*OO[[#This Row],[31]]</f>
        <v>6.5355977232000006E-5</v>
      </c>
      <c r="AH175" s="10">
        <f>3/24000000*OO[[#This Row],[90 (30JUN1985 03:00:00)-Water Temperature (C)]]*OO[[#This Row],[32]]</f>
        <v>5.5698950288899987E-5</v>
      </c>
      <c r="AI175" s="10">
        <f>3/24000000*OO[[#This Row],[91 (30JUN1985 06:00:00)-Water Temperature (C)]]*OO[[#This Row],[33]]</f>
        <v>4.7543621614950007E-5</v>
      </c>
      <c r="AJ175" s="10">
        <f>3/24000000*OO[[#This Row],[92 (30JUN1985 09:00:00)-Water Temperature (C)]]*OO[[#This Row],[34]]</f>
        <v>4.0507999156733746E-5</v>
      </c>
      <c r="AK175" s="10">
        <f>3/24000000*OO[[#This Row],[93 (30JUN1985 12:00:00)-Water Temperature (C)]]*OO[[#This Row],[35]]</f>
        <v>3.3881254017662498E-5</v>
      </c>
      <c r="AL175" s="10">
        <f>3/24000000*OO[[#This Row],[94 (30JUN1985 15:00:00)-Water Temperature (C)]]*OO[[#This Row],[36]]</f>
        <v>2.8389761031349994E-5</v>
      </c>
      <c r="AM175" s="10">
        <f>3/24000000*OO[[#This Row],[95 (30JUN1985 18:00:00)-Water Temperature (C)]]*OO[[#This Row],[37]]</f>
        <v>2.2956407323272498E-5</v>
      </c>
      <c r="AN175" s="10">
        <f>3/24000000*OO[[#This Row],[96 (30JUN1985 21:00:00)-Water Temperature (C)]]*OO[[#This Row],[38]]</f>
        <v>1.727226684990875E-5</v>
      </c>
      <c r="AO175" s="10">
        <f>3/24000000*OO[[#This Row],[97 (01JUL1985 00:00:00)-Water Temperature (C)]]*OO[[#This Row],[39]]</f>
        <v>1.31024769430875E-5</v>
      </c>
      <c r="AP175" s="10">
        <f>3/24000000*OO[[#This Row],[98 (01JUL1985 03:00:00)-Water Temperature (C)]]*OO[[#This Row],[40]]</f>
        <v>1.093995715806E-5</v>
      </c>
      <c r="AQ175" s="10">
        <f>3/24000000*OO[[#This Row],[99 (01JUL1985 06:00:00)-Water Temperature (C)]]*OO[[#This Row],[41]]</f>
        <v>9.9635561470499987E-6</v>
      </c>
      <c r="AR175" s="10">
        <f>3/24000000*OO[[#This Row],[100 (01JUL1985 09:00:00)-Water Temperature (C)]]*OO[[#This Row],[42]]</f>
        <v>9.7424634118099997E-6</v>
      </c>
      <c r="AS175" s="10">
        <f>3/24000000*OO[[#This Row],[101 (01JUL1985 12:00:00)-Water Temperature (C)]]*OO[[#This Row],[43]]</f>
        <v>9.6702973772074999E-6</v>
      </c>
      <c r="AT175" s="10">
        <f>3/24000000*OO[[#This Row],[102 (01JUL1985 15:00:00)-Water Temperature (C)]]*OO[[#This Row],[44]]</f>
        <v>9.5191612049349987E-6</v>
      </c>
      <c r="AU175" s="10">
        <f>3/24000000*OO[[#This Row],[103 (01JUL1985 18:00:00)-Water Temperature (C)]]*OO[[#This Row],[45]]</f>
        <v>8.9124599798849991E-6</v>
      </c>
      <c r="AV175" s="10">
        <f>3/24000000*OO[[#This Row],[104 (01JUL1985 21:00:00)-Water Temperature (C)]]*OO[[#This Row],[46]]</f>
        <v>7.9618696211362492E-6</v>
      </c>
      <c r="AW175" s="10">
        <f>3/24000000*OO[[#This Row],[105 (02JUL1985 00:00:00)-Water Temperature (C)]]*OO[[#This Row],[47]]</f>
        <v>6.9249665291299999E-6</v>
      </c>
      <c r="AX175" s="10">
        <f>3/24000000*OO[[#This Row],[106 (02JUL1985 03:00:00)-Water Temperature (C)]]*OO[[#This Row],[48]]</f>
        <v>6.1572863424624987E-6</v>
      </c>
      <c r="AY175" s="10">
        <f>3/24000000*OO[[#This Row],[107 (02JUL1985 06:00:00)-Water Temperature (C)]]*OO[[#This Row],[49]]</f>
        <v>5.6829854993349995E-6</v>
      </c>
      <c r="AZ175" s="10">
        <f>3/24000000*OO[[#This Row],[108 (02JUL1985 09:00:00)-Water Temperature (C)]]*OO[[#This Row],[50]]</f>
        <v>5.6593278481312507E-6</v>
      </c>
      <c r="BA175" s="10">
        <f>3/24000000*OO[[#This Row],[109 (02JUL1985 12:00:00)-Water Temperature (C)]]*OO[[#This Row],[51]]</f>
        <v>5.7878159613412497E-6</v>
      </c>
      <c r="BB175" s="10">
        <f>3/24000000*OO[[#This Row],[110 (02JUL1985 15:00:00)-Water Temperature (C)]]*OO[[#This Row],[52]]</f>
        <v>5.9151891878474992E-6</v>
      </c>
      <c r="BC175" s="10">
        <f>3/24000000*OO[[#This Row],[111 (02JUL1985 18:00:00)-Water Temperature (C)]]*OO[[#This Row],[53]]</f>
        <v>5.85284939169E-6</v>
      </c>
      <c r="BD175" s="10">
        <f>3/24000000*OO[[#This Row],[112 (02JUL1985 21:00:00)-Water Temperature (C)]]*OO[[#This Row],[54]]</f>
        <v>5.3721633447337491E-6</v>
      </c>
      <c r="BE175" s="10">
        <f>3/24000000*OO[[#This Row],[113 (03JUL1985 00:00:00)-Water Temperature (C)]]*OO[[#This Row],[55]]</f>
        <v>4.7896128264567502E-6</v>
      </c>
      <c r="BF175" s="10">
        <f>3/24000000*OO[[#This Row],[114 (03JUL1985 03:00:00)-Water Temperature (C)]]*OO[[#This Row],[56]]</f>
        <v>4.2851061233145009E-6</v>
      </c>
      <c r="BG175" s="10">
        <f>3/24000000*OO[[#This Row],[115 (03JUL1985 06:00:00)-Water Temperature (C)]]*OO[[#This Row],[57]]</f>
        <v>3.9580588822877498E-6</v>
      </c>
      <c r="BH175" s="10">
        <f>3/24000000*OO[[#This Row],[116 (03JUL1985 09:00:00)-Water Temperature (C)]]*OO[[#This Row],[58]]</f>
        <v>3.9888248124449994E-6</v>
      </c>
      <c r="BI175" s="10">
        <f>3/24000000*OO[[#This Row],[117 (03JUL1985 12:00:00)-Water Temperature (C)]]*OO[[#This Row],[59]]</f>
        <v>4.3255393211729999E-6</v>
      </c>
      <c r="BJ175" s="10">
        <f>3/24000000*OO[[#This Row],[118 (03JUL1985 15:00:00)-Water Temperature (C)]]*OO[[#This Row],[60]]</f>
        <v>4.6973054249268744E-6</v>
      </c>
      <c r="BK175" s="10">
        <f>3/24000000*OO[[#This Row],[119 (03JUL1985 18:00:00)-Water Temperature (C)]]*OO[[#This Row],[61]]</f>
        <v>4.7114396273128747E-6</v>
      </c>
      <c r="BL175" s="10">
        <f>3/24000000*OO[[#This Row],[120 (03JUL1985 21:00:00)-Water Temperature (C)]]*OO[[#This Row],[62]]</f>
        <v>4.364523238874E-6</v>
      </c>
      <c r="BM175" s="10">
        <f>3/24000000*OO[[#This Row],[121 (04JUL1985 00:00:00)-Water Temperature (C)]]*OO[[#This Row],[63]]</f>
        <v>3.9582875579439991E-6</v>
      </c>
      <c r="BN175" s="10">
        <f>3/24000000*OO[[#This Row],[122 (04JUL1985 03:00:00)-Water Temperature (C)]]*OO[[#This Row],[64]]</f>
        <v>3.6914104849440003E-6</v>
      </c>
      <c r="BO175" s="10">
        <f>3/24000000*OO[[#This Row],[123 (04JUL1985 06:00:00)-Water Temperature (C)]]*OO[[#This Row],[65]]</f>
        <v>3.5316540224174999E-6</v>
      </c>
      <c r="BP175" s="10">
        <f>3/24000000*OO[[#This Row],[124 (04JUL1985 09:00:00)-Water Temperature (C)]]*OO[[#This Row],[66]]</f>
        <v>3.5419356487927496E-6</v>
      </c>
      <c r="BQ175" s="10">
        <f>3/24000000*OO[[#This Row],[125 (04JUL1985 12:00:00)-Water Temperature (C)]]*OO[[#This Row],[67]]</f>
        <v>3.5119715817939999E-6</v>
      </c>
      <c r="BR175" s="10">
        <f>3/24000000*OO[[#This Row],[126 (04JUL1985 15:00:00)-Water Temperature (C)]]*OO[[#This Row],[68]]</f>
        <v>3.3044964014160002E-6</v>
      </c>
      <c r="BS175" s="10">
        <f>3/24000000*OO[[#This Row],[127 (04JUL1985 18:00:00)-Water Temperature (C)]]*OO[[#This Row],[69]]</f>
        <v>2.9935226423593745E-6</v>
      </c>
      <c r="BT175" s="10">
        <f>3/24000000*OO[[#This Row],[128 (04JUL1985 21:00:00)-Water Temperature (C)]]*OO[[#This Row],[70]]</f>
        <v>2.6955180744800004E-6</v>
      </c>
      <c r="BU175" s="10">
        <f>3/24000000*OO[[#This Row],[129 (05JUL1985 00:00:00)-Water Temperature (C)]]*OO[[#This Row],[71]]</f>
        <v>2.4642657587648749E-6</v>
      </c>
      <c r="BV175" s="10">
        <f>3/24000000*OO[[#This Row],[130 (05JUL1985 03:00:00)-Water Temperature (C)]]*OO[[#This Row],[72]]</f>
        <v>2.3092423487639997E-6</v>
      </c>
      <c r="BW175" s="10">
        <f>3/24000000*OO[[#This Row],[131 (05JUL1985 06:00:00)-Water Temperature (C)]]*OO[[#This Row],[73]]</f>
        <v>2.1929258004558755E-6</v>
      </c>
      <c r="BX175" s="10">
        <f>3/24000000*OO[[#This Row],[132 (05JUL1985 09:00:00)-Water Temperature (C)]]*OO[[#This Row],[74]]</f>
        <v>2.2086013858343746E-6</v>
      </c>
      <c r="BY175" s="10">
        <f>3/24000000*OO[[#This Row],[133 (05JUL1985 12:00:00)-Water Temperature (C)]]*OO[[#This Row],[75]]</f>
        <v>2.40092165281375E-6</v>
      </c>
      <c r="BZ175" s="10">
        <f>3/24000000*OO[[#This Row],[134 (05JUL1985 15:00:00)-Water Temperature (C)]]*OO[[#This Row],[76]]</f>
        <v>2.6456945932799996E-6</v>
      </c>
      <c r="CA175" s="10">
        <f>3/24000000*OO[[#This Row],[135 (05JUL1985 18:00:00)-Water Temperature (C)]]*OO[[#This Row],[77]]</f>
        <v>2.7054132316557498E-6</v>
      </c>
      <c r="CB175" s="10">
        <f>3/24000000*OO[[#This Row],[136 (05JUL1985 21:00:00)-Water Temperature (C)]]*OO[[#This Row],[78]]</f>
        <v>2.4902720366624999E-6</v>
      </c>
      <c r="CC175" s="10">
        <f>3/24000000*OO[[#This Row],[137 (06JUL1985 00:00:00)-Water Temperature (C)]]*OO[[#This Row],[79]]</f>
        <v>2.1919619279039997E-6</v>
      </c>
      <c r="CD175" s="10">
        <f>3/24000000*OO[[#This Row],[138 (06JUL1985 03:00:00)-Water Temperature (C)]]*OO[[#This Row],[80]]</f>
        <v>1.9667103004051247E-6</v>
      </c>
      <c r="CE175" s="10">
        <f>3/24000000*OO[[#This Row],[139 (06JUL1985 06:00:00)-Water Temperature (C)]]*OO[[#This Row],[81]]</f>
        <v>1.8164462456600001E-6</v>
      </c>
      <c r="CF175" s="10">
        <f>3/24000000*OO[[#This Row],[140 (06JUL1985 09:00:00)-Water Temperature (C)]]*OO[[#This Row],[82]]</f>
        <v>1.761455146678E-6</v>
      </c>
      <c r="CG175" s="10">
        <f>3/24000000*OO[[#This Row],[141 (06JUL1985 12:00:00)-Water Temperature (C)]]*OO[[#This Row],[83]]</f>
        <v>1.7672114976699998E-6</v>
      </c>
      <c r="CH175" s="10">
        <f>3/24000000*OO[[#This Row],[142 (06JUL1985 15:00:00)-Water Temperature (C)]]*OO[[#This Row],[84]]</f>
        <v>1.7273775120989999E-6</v>
      </c>
      <c r="CI175" s="10">
        <f>3/24000000*OO[[#This Row],[143 (06JUL1985 18:00:00)-Water Temperature (C)]]*OO[[#This Row],[85]]</f>
        <v>1.6281599053544999E-6</v>
      </c>
      <c r="CJ175" s="10">
        <f>3/24000000*OO[[#This Row],[144 (06JUL1985 21:00:00)-Water Temperature (C)]]*OO[[#This Row],[86]]</f>
        <v>1.4935004146252499E-6</v>
      </c>
      <c r="CK175" s="10">
        <f>3/24000000*OO[[#This Row],[145 (07JUL1985 00:00:00)-Water Temperature (C)]]*OO[[#This Row],[87]]</f>
        <v>1.3656715944781251E-6</v>
      </c>
      <c r="CL175" s="10">
        <f>3/24000000*OO[[#This Row],[146 (07JUL1985 03:00:00)-Water Temperature (C)]]*OO[[#This Row],[88]]</f>
        <v>1.3087214462749998E-6</v>
      </c>
      <c r="CM175" s="10">
        <f>3/24000000*OO[[#This Row],[147 (07JUL1985 06:00:00)-Water Temperature (C)]]*OO[[#This Row],[89]]</f>
        <v>1.2878376415542499E-6</v>
      </c>
      <c r="CN175" s="10">
        <f>3/24000000*OO[[#This Row],[148 (07JUL1985 09:00:00)-Water Temperature (C)]]*OO[[#This Row],[90]]</f>
        <v>1.3122313686674998E-6</v>
      </c>
      <c r="CO175" s="10">
        <f>3/24000000*OO[[#This Row],[149 (07JUL1985 12:00:00)-Water Temperature (C)]]*OO[[#This Row],[91]]</f>
        <v>1.3381058192287499E-6</v>
      </c>
      <c r="CP175" s="10">
        <f>3/24000000*OO[[#This Row],[150 (07JUL1985 15:00:00)-Water Temperature (C)]]*OO[[#This Row],[92]]</f>
        <v>1.3758938700952497E-6</v>
      </c>
      <c r="CQ175" s="10">
        <f>3/24000000*OO[[#This Row],[151 (07JUL1985 18:00:00)-Water Temperature (C)]]*OO[[#This Row],[93]]</f>
        <v>1.4080358974662499E-6</v>
      </c>
      <c r="CR175" s="10">
        <f>3/24000000*OO[[#This Row],[152 (07JUL1985 21:00:00)-Water Temperature (C)]]*OO[[#This Row],[94]]</f>
        <v>1.337822558532E-6</v>
      </c>
      <c r="CS175" s="10">
        <f>3/24000000*OO[[#This Row],[153 (08JUL1985 00:00:00)-Water Temperature (C)]]*OO[[#This Row],[95]]</f>
        <v>1.1662793313794998E-6</v>
      </c>
      <c r="CT175" s="10">
        <f>3/24000000*OO[[#This Row],[154 (08JUL1985 03:00:00)-Water Temperature (C)]]*OO[[#This Row],[96]]</f>
        <v>1.0184542007400001E-6</v>
      </c>
      <c r="CU175" s="10">
        <f>3/24000000*OO[[#This Row],[155 (08JUL1985 06:00:00)-Water Temperature (C)]]*OO[[#This Row],[97]]</f>
        <v>9.2738823482399989E-7</v>
      </c>
      <c r="CV175" s="10">
        <f>3/24000000*OO[[#This Row],[156 (08JUL1985 09:00:00)-Water Temperature (C)]]*OO[[#This Row],[98]]</f>
        <v>9.1828408709637492E-7</v>
      </c>
      <c r="CW175" s="10">
        <f>3/24000000*OO[[#This Row],[157 (08JUL1985 12:00:00)-Water Temperature (C)]]*OO[[#This Row],[99]]</f>
        <v>9.0894089134787504E-7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0</v>
      </c>
      <c r="I176" s="10">
        <f>3/24*OO[[#This Row],[65 (27JUN1985 00:00:00)-Water Temperature (C)]]*OO[[#This Row],[7]]/SUM(OO[7])</f>
        <v>1.1554024433879578E-35</v>
      </c>
      <c r="J176" s="10">
        <f>3/24*OO[[#This Row],[66 (27JUN1985 03:00:00)-Water Temperature (C)]]*OO[[#This Row],[8]]/SUM(OO[8])</f>
        <v>8.1714661547363782E-26</v>
      </c>
      <c r="K176" s="10">
        <f>3/24*OO[[#This Row],[67 (27JUN1985 06:00:00)-Water Temperature (C)]]*OO[[#This Row],[9]]/SUM(OO[9])</f>
        <v>4.7412920387189678E-16</v>
      </c>
      <c r="L176" s="10">
        <f>3/24*OO[[#This Row],[68 (27JUN1985 09:00:00)-Water Temperature (C)]]*OO[[#This Row],[10]]/SUM(OO[10])</f>
        <v>8.073909199795733E-10</v>
      </c>
      <c r="M176" s="10">
        <f>3/24*OO[[#This Row],[69 (27JUN1985 12:00:00)-Water Temperature (C)]]*OO[[#This Row],[11]]/SUM(OO[11])</f>
        <v>9.1179006480736074E-7</v>
      </c>
      <c r="N176" s="10">
        <f>3/24*OO[[#This Row],[70 (27JUN1985 15:00:00)-Water Temperature (C)]]*OO[[#This Row],[12]]/SUM(OO[12])</f>
        <v>1.0167525061979424E-4</v>
      </c>
      <c r="O176" s="10">
        <f>3/24*OO[[#This Row],[71 (27JUN1985 18:00:00)-Water Temperature (C)]]*OO[[#This Row],[13]]/SUM(OO[13])</f>
        <v>2.4514492335000076E-3</v>
      </c>
      <c r="P176" s="10">
        <f>3/24*OO[[#This Row],[72 (27JUN1985 21:00:00)-Water Temperature (C)]]*OO[[#This Row],[14]]/SUM(OO[14])</f>
        <v>1.8419129143314492E-2</v>
      </c>
      <c r="Q176" s="10">
        <f>3/24*OO[[#This Row],[73 (28JUN1985 00:00:00)-Water Temperature (C)]]*OO[[#This Row],[15]]/SUM(OO[15])</f>
        <v>5.7899684363614708E-2</v>
      </c>
      <c r="R176" s="10">
        <f>3/24*OO[[#This Row],[74 (28JUN1985 03:00:00)-Water Temperature (C)]]*OO[[#This Row],[16]]/SUM(OO[16])</f>
        <v>9.5918272153265399E-2</v>
      </c>
      <c r="S176" s="10">
        <f>3/24*OO[[#This Row],[75 (28JUN1985 06:00:00)-Water Temperature (C)]]*OO[[#This Row],[17]]/SUM(OO[17])</f>
        <v>9.5839487738086163E-2</v>
      </c>
      <c r="T176" s="10">
        <f>3/24*OO[[#This Row],[76 (28JUN1985 09:00:00)-Water Temperature (C)]]*OO[[#This Row],[18]]/SUM(OO[18])</f>
        <v>6.4884378357676145E-2</v>
      </c>
      <c r="U176" s="10">
        <f>3/24*OO[[#This Row],[77 (28JUN1985 12:00:00)-Water Temperature (C)]]*OO[[#This Row],[19]]/SUM(OO[19])</f>
        <v>3.068479055339449E-2</v>
      </c>
      <c r="V176" s="10">
        <f>3/24000000*OO[[#This Row],[78 (28JUN1985 15:00:00)-Water Temperature (C)]]*OO[[#This Row],[20]]</f>
        <v>1.0695349367249999E-2</v>
      </c>
      <c r="W176" s="10">
        <f>3/24000000*OO[[#This Row],[79 (28JUN1985 18:00:00)-Water Temperature (C)]]*OO[[#This Row],[21]]</f>
        <v>2.9916581168949997E-3</v>
      </c>
      <c r="X176" s="10">
        <f>3/24000000*OO[[#This Row],[80 (28JUN1985 21:00:00)-Water Temperature (C)]]*OO[[#This Row],[22]]</f>
        <v>7.1894738853424997E-4</v>
      </c>
      <c r="Y176" s="10">
        <f>3/24000000*OO[[#This Row],[81 (29JUN1985 00:00:00)-Water Temperature (C)]]*OO[[#This Row],[23]]</f>
        <v>1.7724577618574998E-4</v>
      </c>
      <c r="Z176" s="10">
        <f>3/24000000*OO[[#This Row],[82 (29JUN1985 03:00:00)-Water Temperature (C)]]*OO[[#This Row],[24]]</f>
        <v>6.0360158756287499E-5</v>
      </c>
      <c r="AA176" s="10">
        <f>3/24000000*OO[[#This Row],[83 (29JUN1985 06:00:00)-Water Temperature (C)]]*OO[[#This Row],[25]]</f>
        <v>3.8418644794724996E-5</v>
      </c>
      <c r="AB176" s="10">
        <f>3/24000000*OO[[#This Row],[84 (29JUN1985 09:00:00)-Water Temperature (C)]]*OO[[#This Row],[26]]</f>
        <v>3.9551639542887501E-5</v>
      </c>
      <c r="AC176" s="10">
        <f>3/24000000*OO[[#This Row],[85 (29JUN1985 12:00:00)-Water Temperature (C)]]*OO[[#This Row],[27]]</f>
        <v>4.6688451297924999E-5</v>
      </c>
      <c r="AD176" s="10">
        <f>3/24000000*OO[[#This Row],[86 (29JUN1985 15:00:00)-Water Temperature (C)]]*OO[[#This Row],[28]]</f>
        <v>5.5713533233599989E-5</v>
      </c>
      <c r="AE176" s="10">
        <f>3/24000000*OO[[#This Row],[88 (29JUN1985 21:00:00)-Water Temperature (C)]]*OO[[#This Row],[30]]</f>
        <v>6.0123963873249994E-5</v>
      </c>
      <c r="AF176" s="10">
        <f>3/24000000*OO[[#This Row],[88 (29JUN1985 21:00:00)-Water Temperature (C)]]*OO[[#This Row],[30]]</f>
        <v>6.0123963873249994E-5</v>
      </c>
      <c r="AG176" s="10">
        <f>3/24000000*OO[[#This Row],[89 (30JUN1985 00:00:00)-Water Temperature (C)]]*OO[[#This Row],[31]]</f>
        <v>5.2035541877999996E-5</v>
      </c>
      <c r="AH176" s="10">
        <f>3/24000000*OO[[#This Row],[90 (30JUN1985 03:00:00)-Water Temperature (C)]]*OO[[#This Row],[32]]</f>
        <v>4.4332036572750005E-5</v>
      </c>
      <c r="AI176" s="10">
        <f>3/24000000*OO[[#This Row],[91 (30JUN1985 06:00:00)-Water Temperature (C)]]*OO[[#This Row],[33]]</f>
        <v>3.7980505668012507E-5</v>
      </c>
      <c r="AJ176" s="10">
        <f>3/24000000*OO[[#This Row],[92 (30JUN1985 09:00:00)-Water Temperature (C)]]*OO[[#This Row],[34]]</f>
        <v>3.2854608425642497E-5</v>
      </c>
      <c r="AK176" s="10">
        <f>3/24000000*OO[[#This Row],[93 (30JUN1985 12:00:00)-Water Temperature (C)]]*OO[[#This Row],[35]]</f>
        <v>2.8189864902090002E-5</v>
      </c>
      <c r="AL176" s="10">
        <f>3/24000000*OO[[#This Row],[94 (30JUN1985 15:00:00)-Water Temperature (C)]]*OO[[#This Row],[36]]</f>
        <v>2.4370773944400001E-5</v>
      </c>
      <c r="AM176" s="10">
        <f>3/24000000*OO[[#This Row],[95 (30JUN1985 18:00:00)-Water Temperature (C)]]*OO[[#This Row],[37]]</f>
        <v>2.0426251577573749E-5</v>
      </c>
      <c r="AN176" s="10">
        <f>3/24000000*OO[[#This Row],[96 (30JUN1985 21:00:00)-Water Temperature (C)]]*OO[[#This Row],[38]]</f>
        <v>1.5901290357694999E-5</v>
      </c>
      <c r="AO176" s="10">
        <f>3/24000000*OO[[#This Row],[97 (01JUL1985 00:00:00)-Water Temperature (C)]]*OO[[#This Row],[39]]</f>
        <v>1.2367572951689999E-5</v>
      </c>
      <c r="AP176" s="10">
        <f>3/24000000*OO[[#This Row],[98 (01JUL1985 03:00:00)-Water Temperature (C)]]*OO[[#This Row],[40]]</f>
        <v>1.0361861329338748E-5</v>
      </c>
      <c r="AQ176" s="10">
        <f>3/24000000*OO[[#This Row],[99 (01JUL1985 06:00:00)-Water Temperature (C)]]*OO[[#This Row],[41]]</f>
        <v>9.4712289653249981E-6</v>
      </c>
      <c r="AR176" s="10">
        <f>3/24000000*OO[[#This Row],[100 (01JUL1985 09:00:00)-Water Temperature (C)]]*OO[[#This Row],[42]]</f>
        <v>9.3244226193687482E-6</v>
      </c>
      <c r="AS176" s="10">
        <f>3/24000000*OO[[#This Row],[101 (01JUL1985 12:00:00)-Water Temperature (C)]]*OO[[#This Row],[43]]</f>
        <v>9.3274846200124994E-6</v>
      </c>
      <c r="AT176" s="10">
        <f>3/24000000*OO[[#This Row],[102 (01JUL1985 15:00:00)-Water Temperature (C)]]*OO[[#This Row],[44]]</f>
        <v>9.2512714348750005E-6</v>
      </c>
      <c r="AU176" s="10">
        <f>3/24000000*OO[[#This Row],[103 (01JUL1985 18:00:00)-Water Temperature (C)]]*OO[[#This Row],[45]]</f>
        <v>8.7286050439174997E-6</v>
      </c>
      <c r="AV176" s="10">
        <f>3/24000000*OO[[#This Row],[104 (01JUL1985 21:00:00)-Water Temperature (C)]]*OO[[#This Row],[46]]</f>
        <v>7.8452164932300002E-6</v>
      </c>
      <c r="AW176" s="10">
        <f>3/24000000*OO[[#This Row],[105 (02JUL1985 00:00:00)-Water Temperature (C)]]*OO[[#This Row],[47]]</f>
        <v>6.844524699722499E-6</v>
      </c>
      <c r="AX176" s="10">
        <f>3/24000000*OO[[#This Row],[106 (02JUL1985 03:00:00)-Water Temperature (C)]]*OO[[#This Row],[48]]</f>
        <v>6.0778318744650006E-6</v>
      </c>
      <c r="AY176" s="10">
        <f>3/24000000*OO[[#This Row],[107 (02JUL1985 06:00:00)-Water Temperature (C)]]*OO[[#This Row],[49]]</f>
        <v>5.6042013518699994E-6</v>
      </c>
      <c r="AZ176" s="10">
        <f>3/24000000*OO[[#This Row],[108 (02JUL1985 09:00:00)-Water Temperature (C)]]*OO[[#This Row],[50]]</f>
        <v>5.5798787801549997E-6</v>
      </c>
      <c r="BA176" s="10">
        <f>3/24000000*OO[[#This Row],[109 (02JUL1985 12:00:00)-Water Temperature (C)]]*OO[[#This Row],[51]]</f>
        <v>5.7208454273250007E-6</v>
      </c>
      <c r="BB176" s="10">
        <f>3/24000000*OO[[#This Row],[110 (02JUL1985 15:00:00)-Water Temperature (C)]]*OO[[#This Row],[52]]</f>
        <v>5.8686884930550003E-6</v>
      </c>
      <c r="BC176" s="10">
        <f>3/24000000*OO[[#This Row],[111 (02JUL1985 18:00:00)-Water Temperature (C)]]*OO[[#This Row],[53]]</f>
        <v>5.8248301797249992E-6</v>
      </c>
      <c r="BD176" s="10">
        <f>3/24000000*OO[[#This Row],[112 (02JUL1985 21:00:00)-Water Temperature (C)]]*OO[[#This Row],[54]]</f>
        <v>5.3710553711999998E-6</v>
      </c>
      <c r="BE176" s="10">
        <f>3/24000000*OO[[#This Row],[113 (03JUL1985 00:00:00)-Water Temperature (C)]]*OO[[#This Row],[55]]</f>
        <v>4.8005928102159995E-6</v>
      </c>
      <c r="BF176" s="10">
        <f>3/24000000*OO[[#This Row],[114 (03JUL1985 03:00:00)-Water Temperature (C)]]*OO[[#This Row],[56]]</f>
        <v>4.2921348552431246E-6</v>
      </c>
      <c r="BG176" s="10">
        <f>3/24000000*OO[[#This Row],[115 (03JUL1985 06:00:00)-Water Temperature (C)]]*OO[[#This Row],[57]]</f>
        <v>3.9577210144972494E-6</v>
      </c>
      <c r="BH176" s="10">
        <f>3/24000000*OO[[#This Row],[116 (03JUL1985 09:00:00)-Water Temperature (C)]]*OO[[#This Row],[58]]</f>
        <v>3.9812879936609994E-6</v>
      </c>
      <c r="BI176" s="10">
        <f>3/24000000*OO[[#This Row],[117 (03JUL1985 12:00:00)-Water Temperature (C)]]*OO[[#This Row],[59]]</f>
        <v>4.3195671088490004E-6</v>
      </c>
      <c r="BJ176" s="10">
        <f>3/24000000*OO[[#This Row],[118 (03JUL1985 15:00:00)-Water Temperature (C)]]*OO[[#This Row],[60]]</f>
        <v>4.6991161665899991E-6</v>
      </c>
      <c r="BK176" s="10">
        <f>3/24000000*OO[[#This Row],[119 (03JUL1985 18:00:00)-Water Temperature (C)]]*OO[[#This Row],[61]]</f>
        <v>4.7294671439699994E-6</v>
      </c>
      <c r="BL176" s="10">
        <f>3/24000000*OO[[#This Row],[120 (03JUL1985 21:00:00)-Water Temperature (C)]]*OO[[#This Row],[62]]</f>
        <v>4.3912897051139996E-6</v>
      </c>
      <c r="BM176" s="10">
        <f>3/24000000*OO[[#This Row],[121 (04JUL1985 00:00:00)-Water Temperature (C)]]*OO[[#This Row],[63]]</f>
        <v>3.9755671756650002E-6</v>
      </c>
      <c r="BN176" s="10">
        <f>3/24000000*OO[[#This Row],[122 (04JUL1985 03:00:00)-Water Temperature (C)]]*OO[[#This Row],[64]]</f>
        <v>3.6892768914764993E-6</v>
      </c>
      <c r="BO176" s="10">
        <f>3/24000000*OO[[#This Row],[123 (04JUL1985 06:00:00)-Water Temperature (C)]]*OO[[#This Row],[65]]</f>
        <v>3.5265457931494996E-6</v>
      </c>
      <c r="BP176" s="10">
        <f>3/24000000*OO[[#This Row],[124 (04JUL1985 09:00:00)-Water Temperature (C)]]*OO[[#This Row],[66]]</f>
        <v>3.5344767561317498E-6</v>
      </c>
      <c r="BQ176" s="10">
        <f>3/24000000*OO[[#This Row],[125 (04JUL1985 12:00:00)-Water Temperature (C)]]*OO[[#This Row],[67]]</f>
        <v>3.5149338174674997E-6</v>
      </c>
      <c r="BR176" s="10">
        <f>3/24000000*OO[[#This Row],[126 (04JUL1985 15:00:00)-Water Temperature (C)]]*OO[[#This Row],[68]]</f>
        <v>3.3238303859586247E-6</v>
      </c>
      <c r="BS176" s="10">
        <f>3/24000000*OO[[#This Row],[127 (04JUL1985 18:00:00)-Water Temperature (C)]]*OO[[#This Row],[69]]</f>
        <v>3.0190193768891243E-6</v>
      </c>
      <c r="BT176" s="10">
        <f>3/24000000*OO[[#This Row],[128 (04JUL1985 21:00:00)-Water Temperature (C)]]*OO[[#This Row],[70]]</f>
        <v>2.7192392969599996E-6</v>
      </c>
      <c r="BU176" s="10">
        <f>3/24000000*OO[[#This Row],[129 (05JUL1985 00:00:00)-Water Temperature (C)]]*OO[[#This Row],[71]]</f>
        <v>2.4754689344372499E-6</v>
      </c>
      <c r="BV176" s="10">
        <f>3/24000000*OO[[#This Row],[130 (05JUL1985 03:00:00)-Water Temperature (C)]]*OO[[#This Row],[72]]</f>
        <v>2.3112873973818748E-6</v>
      </c>
      <c r="BW176" s="10">
        <f>3/24000000*OO[[#This Row],[131 (05JUL1985 06:00:00)-Water Temperature (C)]]*OO[[#This Row],[73]]</f>
        <v>2.190372096074E-6</v>
      </c>
      <c r="BX176" s="10">
        <f>3/24000000*OO[[#This Row],[132 (05JUL1985 09:00:00)-Water Temperature (C)]]*OO[[#This Row],[74]]</f>
        <v>2.2017844260609998E-6</v>
      </c>
      <c r="BY176" s="10">
        <f>3/24000000*OO[[#This Row],[133 (05JUL1985 12:00:00)-Water Temperature (C)]]*OO[[#This Row],[75]]</f>
        <v>2.3937697025020003E-6</v>
      </c>
      <c r="BZ176" s="10">
        <f>3/24000000*OO[[#This Row],[134 (05JUL1985 15:00:00)-Water Temperature (C)]]*OO[[#This Row],[76]]</f>
        <v>2.639060785647E-6</v>
      </c>
      <c r="CA176" s="10">
        <f>3/24000000*OO[[#This Row],[135 (05JUL1985 18:00:00)-Water Temperature (C)]]*OO[[#This Row],[77]]</f>
        <v>2.7035500638655E-6</v>
      </c>
      <c r="CB176" s="10">
        <f>3/24000000*OO[[#This Row],[136 (05JUL1985 21:00:00)-Water Temperature (C)]]*OO[[#This Row],[78]]</f>
        <v>2.4956558633741249E-6</v>
      </c>
      <c r="CC176" s="10">
        <f>3/24000000*OO[[#This Row],[137 (06JUL1985 00:00:00)-Water Temperature (C)]]*OO[[#This Row],[79]]</f>
        <v>2.1979767557481254E-6</v>
      </c>
      <c r="CD176" s="10">
        <f>3/24000000*OO[[#This Row],[138 (06JUL1985 03:00:00)-Water Temperature (C)]]*OO[[#This Row],[80]]</f>
        <v>1.9656585933039998E-6</v>
      </c>
      <c r="CE176" s="10">
        <f>3/24000000*OO[[#This Row],[139 (06JUL1985 06:00:00)-Water Temperature (C)]]*OO[[#This Row],[81]]</f>
        <v>1.8075568638116248E-6</v>
      </c>
      <c r="CF176" s="10">
        <f>3/24000000*OO[[#This Row],[140 (06JUL1985 09:00:00)-Water Temperature (C)]]*OO[[#This Row],[82]]</f>
        <v>1.7471453683417501E-6</v>
      </c>
      <c r="CG176" s="10">
        <f>3/24000000*OO[[#This Row],[141 (06JUL1985 12:00:00)-Water Temperature (C)]]*OO[[#This Row],[83]]</f>
        <v>1.7506868084544997E-6</v>
      </c>
      <c r="CH176" s="10">
        <f>3/24000000*OO[[#This Row],[142 (06JUL1985 15:00:00)-Water Temperature (C)]]*OO[[#This Row],[84]]</f>
        <v>1.71722468526525E-6</v>
      </c>
      <c r="CI176" s="10">
        <f>3/24000000*OO[[#This Row],[143 (06JUL1985 18:00:00)-Water Temperature (C)]]*OO[[#This Row],[85]]</f>
        <v>1.6222631941914998E-6</v>
      </c>
      <c r="CJ176" s="10">
        <f>3/24000000*OO[[#This Row],[144 (06JUL1985 21:00:00)-Water Temperature (C)]]*OO[[#This Row],[86]]</f>
        <v>1.485243251642875E-6</v>
      </c>
      <c r="CK176" s="10">
        <f>3/24000000*OO[[#This Row],[145 (07JUL1985 00:00:00)-Water Temperature (C)]]*OO[[#This Row],[87]]</f>
        <v>1.3500906871325001E-6</v>
      </c>
      <c r="CL176" s="10">
        <f>3/24000000*OO[[#This Row],[146 (07JUL1985 03:00:00)-Water Temperature (C)]]*OO[[#This Row],[88]]</f>
        <v>1.2841590001719998E-6</v>
      </c>
      <c r="CM176" s="10">
        <f>3/24000000*OO[[#This Row],[147 (07JUL1985 06:00:00)-Water Temperature (C)]]*OO[[#This Row],[89]]</f>
        <v>1.25977460276175E-6</v>
      </c>
      <c r="CN176" s="10">
        <f>3/24000000*OO[[#This Row],[148 (07JUL1985 09:00:00)-Water Temperature (C)]]*OO[[#This Row],[90]]</f>
        <v>1.2838341497156251E-6</v>
      </c>
      <c r="CO176" s="10">
        <f>3/24000000*OO[[#This Row],[149 (07JUL1985 12:00:00)-Water Temperature (C)]]*OO[[#This Row],[91]]</f>
        <v>1.3085617043519998E-6</v>
      </c>
      <c r="CP176" s="10">
        <f>3/24000000*OO[[#This Row],[150 (07JUL1985 15:00:00)-Water Temperature (C)]]*OO[[#This Row],[92]]</f>
        <v>1.3467422009999998E-6</v>
      </c>
      <c r="CQ176" s="10">
        <f>3/24000000*OO[[#This Row],[151 (07JUL1985 18:00:00)-Water Temperature (C)]]*OO[[#This Row],[93]]</f>
        <v>1.379787336253875E-6</v>
      </c>
      <c r="CR176" s="10">
        <f>3/24000000*OO[[#This Row],[152 (07JUL1985 21:00:00)-Water Temperature (C)]]*OO[[#This Row],[94]]</f>
        <v>1.3141005487593749E-6</v>
      </c>
      <c r="CS176" s="10">
        <f>3/24000000*OO[[#This Row],[153 (08JUL1985 00:00:00)-Water Temperature (C)]]*OO[[#This Row],[95]]</f>
        <v>1.14915245456675E-6</v>
      </c>
      <c r="CT176" s="10">
        <f>3/24000000*OO[[#This Row],[154 (08JUL1985 03:00:00)-Water Temperature (C)]]*OO[[#This Row],[96]]</f>
        <v>1.0003085927747499E-6</v>
      </c>
      <c r="CU176" s="10">
        <f>3/24000000*OO[[#This Row],[155 (08JUL1985 06:00:00)-Water Temperature (C)]]*OO[[#This Row],[97]]</f>
        <v>9.0527299855124992E-7</v>
      </c>
      <c r="CV176" s="10">
        <f>3/24000000*OO[[#This Row],[156 (08JUL1985 09:00:00)-Water Temperature (C)]]*OO[[#This Row],[98]]</f>
        <v>8.8977673067862481E-7</v>
      </c>
      <c r="CW176" s="10">
        <f>3/24000000*OO[[#This Row],[157 (08JUL1985 12:00:00)-Water Temperature (C)]]*OO[[#This Row],[99]]</f>
        <v>8.8103508619312502E-7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0</v>
      </c>
      <c r="I177" s="10">
        <f>3/24*OO[[#This Row],[65 (27JUN1985 00:00:00)-Water Temperature (C)]]*OO[[#This Row],[7]]/SUM(OO[7])</f>
        <v>1.8825310271736327E-36</v>
      </c>
      <c r="J177" s="10">
        <f>3/24*OO[[#This Row],[66 (27JUN1985 03:00:00)-Water Temperature (C)]]*OO[[#This Row],[8]]/SUM(OO[8])</f>
        <v>1.3870073636922442E-26</v>
      </c>
      <c r="K177" s="10">
        <f>3/24*OO[[#This Row],[67 (27JUN1985 06:00:00)-Water Temperature (C)]]*OO[[#This Row],[9]]/SUM(OO[9])</f>
        <v>7.6877460009243175E-17</v>
      </c>
      <c r="L177" s="10">
        <f>3/24*OO[[#This Row],[68 (27JUN1985 09:00:00)-Water Temperature (C)]]*OO[[#This Row],[10]]/SUM(OO[10])</f>
        <v>3.5537092944625815E-10</v>
      </c>
      <c r="M177" s="10">
        <f>3/24*OO[[#This Row],[69 (27JUN1985 12:00:00)-Water Temperature (C)]]*OO[[#This Row],[11]]/SUM(OO[11])</f>
        <v>5.1711380276817437E-7</v>
      </c>
      <c r="N177" s="10">
        <f>3/24*OO[[#This Row],[70 (27JUN1985 15:00:00)-Water Temperature (C)]]*OO[[#This Row],[12]]/SUM(OO[12])</f>
        <v>6.6654227825017494E-5</v>
      </c>
      <c r="O177" s="10">
        <f>3/24*OO[[#This Row],[71 (27JUN1985 18:00:00)-Water Temperature (C)]]*OO[[#This Row],[13]]/SUM(OO[13])</f>
        <v>1.7877568529849732E-3</v>
      </c>
      <c r="P177" s="10">
        <f>3/24*OO[[#This Row],[72 (27JUN1985 21:00:00)-Water Temperature (C)]]*OO[[#This Row],[14]]/SUM(OO[14])</f>
        <v>1.460333060892624E-2</v>
      </c>
      <c r="Q177" s="10">
        <f>3/24*OO[[#This Row],[73 (28JUN1985 00:00:00)-Water Temperature (C)]]*OO[[#This Row],[15]]/SUM(OO[15])</f>
        <v>4.9015296114728005E-2</v>
      </c>
      <c r="R177" s="10">
        <f>3/24*OO[[#This Row],[74 (28JUN1985 03:00:00)-Water Temperature (C)]]*OO[[#This Row],[16]]/SUM(OO[16])</f>
        <v>8.5576285860528775E-2</v>
      </c>
      <c r="S177" s="10">
        <f>3/24*OO[[#This Row],[75 (28JUN1985 06:00:00)-Water Temperature (C)]]*OO[[#This Row],[17]]/SUM(OO[17])</f>
        <v>8.94771986236233E-2</v>
      </c>
      <c r="T177" s="10">
        <f>3/24*OO[[#This Row],[76 (28JUN1985 09:00:00)-Water Temperature (C)]]*OO[[#This Row],[18]]/SUM(OO[18])</f>
        <v>6.3002623787883988E-2</v>
      </c>
      <c r="U177" s="10">
        <f>3/24*OO[[#This Row],[77 (28JUN1985 12:00:00)-Water Temperature (C)]]*OO[[#This Row],[19]]/SUM(OO[19])</f>
        <v>3.0848966191646055E-2</v>
      </c>
      <c r="V177" s="10">
        <f>3/24000000*OO[[#This Row],[78 (28JUN1985 15:00:00)-Water Temperature (C)]]*OO[[#This Row],[20]]</f>
        <v>1.1035689664580002E-2</v>
      </c>
      <c r="W177" s="10">
        <f>3/24000000*OO[[#This Row],[79 (28JUN1985 18:00:00)-Water Temperature (C)]]*OO[[#This Row],[21]]</f>
        <v>3.1472536281415002E-3</v>
      </c>
      <c r="X177" s="10">
        <f>3/24000000*OO[[#This Row],[80 (28JUN1985 21:00:00)-Water Temperature (C)]]*OO[[#This Row],[22]]</f>
        <v>7.6313700256599992E-4</v>
      </c>
      <c r="Y177" s="10">
        <f>3/24000000*OO[[#This Row],[81 (29JUN1985 00:00:00)-Water Temperature (C)]]*OO[[#This Row],[23]]</f>
        <v>1.8571489063818751E-4</v>
      </c>
      <c r="Z177" s="10">
        <f>3/24000000*OO[[#This Row],[82 (29JUN1985 03:00:00)-Water Temperature (C)]]*OO[[#This Row],[24]]</f>
        <v>6.0332683469824997E-5</v>
      </c>
      <c r="AA177" s="10">
        <f>3/24000000*OO[[#This Row],[83 (29JUN1985 06:00:00)-Water Temperature (C)]]*OO[[#This Row],[25]]</f>
        <v>3.6115412235874995E-5</v>
      </c>
      <c r="AB177" s="10">
        <f>3/24000000*OO[[#This Row],[84 (29JUN1985 09:00:00)-Water Temperature (C)]]*OO[[#This Row],[26]]</f>
        <v>3.6141046067499992E-5</v>
      </c>
      <c r="AC177" s="10">
        <f>3/24000000*OO[[#This Row],[85 (29JUN1985 12:00:00)-Water Temperature (C)]]*OO[[#This Row],[27]]</f>
        <v>4.266685361065E-5</v>
      </c>
      <c r="AD177" s="10">
        <f>3/24000000*OO[[#This Row],[86 (29JUN1985 15:00:00)-Water Temperature (C)]]*OO[[#This Row],[28]]</f>
        <v>5.110896075705E-5</v>
      </c>
      <c r="AE177" s="10">
        <f>3/24000000*OO[[#This Row],[88 (29JUN1985 21:00:00)-Water Temperature (C)]]*OO[[#This Row],[30]]</f>
        <v>5.5991310327487496E-5</v>
      </c>
      <c r="AF177" s="10">
        <f>3/24000000*OO[[#This Row],[88 (29JUN1985 21:00:00)-Water Temperature (C)]]*OO[[#This Row],[30]]</f>
        <v>5.5991310327487496E-5</v>
      </c>
      <c r="AG177" s="10">
        <f>3/24000000*OO[[#This Row],[89 (30JUN1985 00:00:00)-Water Temperature (C)]]*OO[[#This Row],[31]]</f>
        <v>4.8635239159762501E-5</v>
      </c>
      <c r="AH177" s="10">
        <f>3/24000000*OO[[#This Row],[90 (30JUN1985 03:00:00)-Water Temperature (C)]]*OO[[#This Row],[32]]</f>
        <v>4.1442236045062498E-5</v>
      </c>
      <c r="AI177" s="10">
        <f>3/24000000*OO[[#This Row],[91 (30JUN1985 06:00:00)-Water Temperature (C)]]*OO[[#This Row],[33]]</f>
        <v>3.5521462303039994E-5</v>
      </c>
      <c r="AJ177" s="10">
        <f>3/24000000*OO[[#This Row],[92 (30JUN1985 09:00:00)-Water Temperature (C)]]*OO[[#This Row],[34]]</f>
        <v>3.0836628820299997E-5</v>
      </c>
      <c r="AK177" s="10">
        <f>3/24000000*OO[[#This Row],[93 (30JUN1985 12:00:00)-Water Temperature (C)]]*OO[[#This Row],[35]]</f>
        <v>2.6606161587116248E-5</v>
      </c>
      <c r="AL177" s="10">
        <f>3/24000000*OO[[#This Row],[94 (30JUN1985 15:00:00)-Water Temperature (C)]]*OO[[#This Row],[36]]</f>
        <v>2.3096648357999996E-5</v>
      </c>
      <c r="AM177" s="10">
        <f>3/24000000*OO[[#This Row],[95 (30JUN1985 18:00:00)-Water Temperature (C)]]*OO[[#This Row],[37]]</f>
        <v>1.9402662554827501E-5</v>
      </c>
      <c r="AN177" s="10">
        <f>3/24000000*OO[[#This Row],[96 (30JUN1985 21:00:00)-Water Temperature (C)]]*OO[[#This Row],[38]]</f>
        <v>1.5105185146224998E-5</v>
      </c>
      <c r="AO177" s="10">
        <f>3/24000000*OO[[#This Row],[97 (01JUL1985 00:00:00)-Water Temperature (C)]]*OO[[#This Row],[39]]</f>
        <v>1.16980372345925E-5</v>
      </c>
      <c r="AP177" s="10">
        <f>3/24000000*OO[[#This Row],[98 (01JUL1985 03:00:00)-Water Temperature (C)]]*OO[[#This Row],[40]]</f>
        <v>9.7115686057800011E-6</v>
      </c>
      <c r="AQ177" s="10">
        <f>3/24000000*OO[[#This Row],[99 (01JUL1985 06:00:00)-Water Temperature (C)]]*OO[[#This Row],[41]]</f>
        <v>8.8244200778812502E-6</v>
      </c>
      <c r="AR177" s="10">
        <f>3/24000000*OO[[#This Row],[100 (01JUL1985 09:00:00)-Water Temperature (C)]]*OO[[#This Row],[42]]</f>
        <v>8.6624357325649988E-6</v>
      </c>
      <c r="AS177" s="10">
        <f>3/24000000*OO[[#This Row],[101 (01JUL1985 12:00:00)-Water Temperature (C)]]*OO[[#This Row],[43]]</f>
        <v>8.6658637735799983E-6</v>
      </c>
      <c r="AT177" s="10">
        <f>3/24000000*OO[[#This Row],[102 (01JUL1985 15:00:00)-Water Temperature (C)]]*OO[[#This Row],[44]]</f>
        <v>8.6066816749199992E-6</v>
      </c>
      <c r="AU177" s="10">
        <f>3/24000000*OO[[#This Row],[103 (01JUL1985 18:00:00)-Water Temperature (C)]]*OO[[#This Row],[45]]</f>
        <v>8.138151650238749E-6</v>
      </c>
      <c r="AV177" s="10">
        <f>3/24000000*OO[[#This Row],[104 (01JUL1985 21:00:00)-Water Temperature (C)]]*OO[[#This Row],[46]]</f>
        <v>7.3354575538124994E-6</v>
      </c>
      <c r="AW177" s="10">
        <f>3/24000000*OO[[#This Row],[105 (02JUL1985 00:00:00)-Water Temperature (C)]]*OO[[#This Row],[47]]</f>
        <v>6.3966040741687502E-6</v>
      </c>
      <c r="AX177" s="10">
        <f>3/24000000*OO[[#This Row],[106 (02JUL1985 03:00:00)-Water Temperature (C)]]*OO[[#This Row],[48]]</f>
        <v>5.6611612931249994E-6</v>
      </c>
      <c r="AY177" s="10">
        <f>3/24000000*OO[[#This Row],[107 (02JUL1985 06:00:00)-Water Temperature (C)]]*OO[[#This Row],[49]]</f>
        <v>5.2042320371174997E-6</v>
      </c>
      <c r="AZ177" s="10">
        <f>3/24000000*OO[[#This Row],[108 (02JUL1985 09:00:00)-Water Temperature (C)]]*OO[[#This Row],[50]]</f>
        <v>5.1755716672087494E-6</v>
      </c>
      <c r="BA177" s="10">
        <f>3/24000000*OO[[#This Row],[109 (02JUL1985 12:00:00)-Water Temperature (C)]]*OO[[#This Row],[51]]</f>
        <v>5.3096060397149995E-6</v>
      </c>
      <c r="BB177" s="10">
        <f>3/24000000*OO[[#This Row],[110 (02JUL1985 15:00:00)-Water Temperature (C)]]*OO[[#This Row],[52]]</f>
        <v>5.4526498610849994E-6</v>
      </c>
      <c r="BC177" s="10">
        <f>3/24000000*OO[[#This Row],[111 (02JUL1985 18:00:00)-Water Temperature (C)]]*OO[[#This Row],[53]]</f>
        <v>5.4177496168999998E-6</v>
      </c>
      <c r="BD177" s="10">
        <f>3/24000000*OO[[#This Row],[112 (02JUL1985 21:00:00)-Water Temperature (C)]]*OO[[#This Row],[54]]</f>
        <v>5.0064402287693751E-6</v>
      </c>
      <c r="BE177" s="10">
        <f>3/24000000*OO[[#This Row],[113 (03JUL1985 00:00:00)-Water Temperature (C)]]*OO[[#This Row],[55]]</f>
        <v>4.4758325141477501E-6</v>
      </c>
      <c r="BF177" s="10">
        <f>3/24000000*OO[[#This Row],[114 (03JUL1985 03:00:00)-Water Temperature (C)]]*OO[[#This Row],[56]]</f>
        <v>3.9975210934230002E-6</v>
      </c>
      <c r="BG177" s="10">
        <f>3/24000000*OO[[#This Row],[115 (03JUL1985 06:00:00)-Water Temperature (C)]]*OO[[#This Row],[57]]</f>
        <v>3.6775367059200002E-6</v>
      </c>
      <c r="BH177" s="10">
        <f>3/24000000*OO[[#This Row],[116 (03JUL1985 09:00:00)-Water Temperature (C)]]*OO[[#This Row],[58]]</f>
        <v>3.6913008362890002E-6</v>
      </c>
      <c r="BI177" s="10">
        <f>3/24000000*OO[[#This Row],[117 (03JUL1985 12:00:00)-Water Temperature (C)]]*OO[[#This Row],[59]]</f>
        <v>4.0029476980899992E-6</v>
      </c>
      <c r="BJ177" s="10">
        <f>3/24000000*OO[[#This Row],[118 (03JUL1985 15:00:00)-Water Temperature (C)]]*OO[[#This Row],[60]]</f>
        <v>4.3593987899812494E-6</v>
      </c>
      <c r="BK177" s="10">
        <f>3/24000000*OO[[#This Row],[119 (03JUL1985 18:00:00)-Water Temperature (C)]]*OO[[#This Row],[61]]</f>
        <v>4.396952942869499E-6</v>
      </c>
      <c r="BL177" s="10">
        <f>3/24000000*OO[[#This Row],[120 (03JUL1985 21:00:00)-Water Temperature (C)]]*OO[[#This Row],[62]]</f>
        <v>4.08937570449375E-6</v>
      </c>
      <c r="BM177" s="10">
        <f>3/24000000*OO[[#This Row],[121 (04JUL1985 00:00:00)-Water Temperature (C)]]*OO[[#This Row],[63]]</f>
        <v>3.697767619425E-6</v>
      </c>
      <c r="BN177" s="10">
        <f>3/24000000*OO[[#This Row],[122 (04JUL1985 03:00:00)-Water Temperature (C)]]*OO[[#This Row],[64]]</f>
        <v>3.4188490055099998E-6</v>
      </c>
      <c r="BO177" s="10">
        <f>3/24000000*OO[[#This Row],[123 (04JUL1985 06:00:00)-Water Temperature (C)]]*OO[[#This Row],[65]]</f>
        <v>3.2636139840967501E-6</v>
      </c>
      <c r="BP177" s="10">
        <f>3/24000000*OO[[#This Row],[124 (04JUL1985 09:00:00)-Water Temperature (C)]]*OO[[#This Row],[66]]</f>
        <v>3.2701366339268743E-6</v>
      </c>
      <c r="BQ177" s="10">
        <f>3/24000000*OO[[#This Row],[125 (04JUL1985 12:00:00)-Water Temperature (C)]]*OO[[#This Row],[67]]</f>
        <v>3.2590264537957504E-6</v>
      </c>
      <c r="BR177" s="10">
        <f>3/24000000*OO[[#This Row],[126 (04JUL1985 15:00:00)-Water Temperature (C)]]*OO[[#This Row],[68]]</f>
        <v>3.0910236634275002E-6</v>
      </c>
      <c r="BS177" s="10">
        <f>3/24000000*OO[[#This Row],[127 (04JUL1985 18:00:00)-Water Temperature (C)]]*OO[[#This Row],[69]]</f>
        <v>2.8122097819454994E-6</v>
      </c>
      <c r="BT177" s="10">
        <f>3/24000000*OO[[#This Row],[128 (04JUL1985 21:00:00)-Water Temperature (C)]]*OO[[#This Row],[70]]</f>
        <v>2.5343004073064996E-6</v>
      </c>
      <c r="BU177" s="10">
        <f>3/24000000*OO[[#This Row],[129 (05JUL1985 00:00:00)-Water Temperature (C)]]*OO[[#This Row],[71]]</f>
        <v>2.3010229527599998E-6</v>
      </c>
      <c r="BV177" s="10">
        <f>3/24000000*OO[[#This Row],[130 (05JUL1985 03:00:00)-Water Temperature (C)]]*OO[[#This Row],[72]]</f>
        <v>2.142673972411375E-6</v>
      </c>
      <c r="BW177" s="10">
        <f>3/24000000*OO[[#This Row],[131 (05JUL1985 06:00:00)-Water Temperature (C)]]*OO[[#This Row],[73]]</f>
        <v>2.0285111935979997E-6</v>
      </c>
      <c r="BX177" s="10">
        <f>3/24000000*OO[[#This Row],[132 (05JUL1985 09:00:00)-Water Temperature (C)]]*OO[[#This Row],[74]]</f>
        <v>2.0379398041574994E-6</v>
      </c>
      <c r="BY177" s="10">
        <f>3/24000000*OO[[#This Row],[133 (05JUL1985 12:00:00)-Water Temperature (C)]]*OO[[#This Row],[75]]</f>
        <v>2.2148715965996248E-6</v>
      </c>
      <c r="BZ177" s="10">
        <f>3/24000000*OO[[#This Row],[134 (05JUL1985 15:00:00)-Water Temperature (C)]]*OO[[#This Row],[76]]</f>
        <v>2.4451333829178753E-6</v>
      </c>
      <c r="CA177" s="10">
        <f>3/24000000*OO[[#This Row],[135 (05JUL1985 18:00:00)-Water Temperature (C)]]*OO[[#This Row],[77]]</f>
        <v>2.5099852519050001E-6</v>
      </c>
      <c r="CB177" s="10">
        <f>3/24000000*OO[[#This Row],[136 (05JUL1985 21:00:00)-Water Temperature (C)]]*OO[[#This Row],[78]]</f>
        <v>2.3244722549034998E-6</v>
      </c>
      <c r="CC177" s="10">
        <f>3/24000000*OO[[#This Row],[137 (06JUL1985 00:00:00)-Water Temperature (C)]]*OO[[#This Row],[79]]</f>
        <v>2.0493067601477496E-6</v>
      </c>
      <c r="CD177" s="10">
        <f>3/24000000*OO[[#This Row],[138 (06JUL1985 03:00:00)-Water Temperature (C)]]*OO[[#This Row],[80]]</f>
        <v>1.8281724559859998E-6</v>
      </c>
      <c r="CE177" s="10">
        <f>3/24000000*OO[[#This Row],[139 (06JUL1985 06:00:00)-Water Temperature (C)]]*OO[[#This Row],[81]]</f>
        <v>1.6774194097072499E-6</v>
      </c>
      <c r="CF177" s="10">
        <f>3/24000000*OO[[#This Row],[140 (06JUL1985 09:00:00)-Water Temperature (C)]]*OO[[#This Row],[82]]</f>
        <v>1.6186547501324997E-6</v>
      </c>
      <c r="CG177" s="10">
        <f>3/24000000*OO[[#This Row],[141 (06JUL1985 12:00:00)-Water Temperature (C)]]*OO[[#This Row],[83]]</f>
        <v>1.6224747936475E-6</v>
      </c>
      <c r="CH177" s="10">
        <f>3/24000000*OO[[#This Row],[142 (06JUL1985 15:00:00)-Water Temperature (C)]]*OO[[#This Row],[84]]</f>
        <v>1.59469088167275E-6</v>
      </c>
      <c r="CI177" s="10">
        <f>3/24000000*OO[[#This Row],[143 (06JUL1985 18:00:00)-Water Temperature (C)]]*OO[[#This Row],[85]]</f>
        <v>1.5109300509780001E-6</v>
      </c>
      <c r="CJ177" s="10">
        <f>3/24000000*OO[[#This Row],[144 (06JUL1985 21:00:00)-Water Temperature (C)]]*OO[[#This Row],[86]]</f>
        <v>1.3829959944181249E-6</v>
      </c>
      <c r="CK177" s="10">
        <f>3/24000000*OO[[#This Row],[145 (07JUL1985 00:00:00)-Water Temperature (C)]]*OO[[#This Row],[87]]</f>
        <v>1.2533452577630002E-6</v>
      </c>
      <c r="CL177" s="10">
        <f>3/24000000*OO[[#This Row],[146 (07JUL1985 03:00:00)-Water Temperature (C)]]*OO[[#This Row],[88]]</f>
        <v>1.1867624588329999E-6</v>
      </c>
      <c r="CM177" s="10">
        <f>3/24000000*OO[[#This Row],[147 (07JUL1985 06:00:00)-Water Temperature (C)]]*OO[[#This Row],[89]]</f>
        <v>1.1630211867495E-6</v>
      </c>
      <c r="CN177" s="10">
        <f>3/24000000*OO[[#This Row],[148 (07JUL1985 09:00:00)-Water Temperature (C)]]*OO[[#This Row],[90]]</f>
        <v>1.1863121061049997E-6</v>
      </c>
      <c r="CO177" s="10">
        <f>3/24000000*OO[[#This Row],[149 (07JUL1985 12:00:00)-Water Temperature (C)]]*OO[[#This Row],[91]]</f>
        <v>1.210514627793E-6</v>
      </c>
      <c r="CP177" s="10">
        <f>3/24000000*OO[[#This Row],[150 (07JUL1985 15:00:00)-Water Temperature (C)]]*OO[[#This Row],[92]]</f>
        <v>1.2480627860674999E-6</v>
      </c>
      <c r="CQ177" s="10">
        <f>3/24000000*OO[[#This Row],[151 (07JUL1985 18:00:00)-Water Temperature (C)]]*OO[[#This Row],[93]]</f>
        <v>1.2812726681868748E-6</v>
      </c>
      <c r="CR177" s="10">
        <f>3/24000000*OO[[#This Row],[152 (07JUL1985 21:00:00)-Water Temperature (C)]]*OO[[#This Row],[94]]</f>
        <v>1.2235016844738749E-6</v>
      </c>
      <c r="CS177" s="10">
        <f>3/24000000*OO[[#This Row],[153 (08JUL1985 00:00:00)-Water Temperature (C)]]*OO[[#This Row],[95]]</f>
        <v>1.072628371821875E-6</v>
      </c>
      <c r="CT177" s="10">
        <f>3/24000000*OO[[#This Row],[154 (08JUL1985 03:00:00)-Water Temperature (C)]]*OO[[#This Row],[96]]</f>
        <v>9.3241266300187495E-7</v>
      </c>
      <c r="CU177" s="10">
        <f>3/24000000*OO[[#This Row],[155 (08JUL1985 06:00:00)-Water Temperature (C)]]*OO[[#This Row],[97]]</f>
        <v>8.4104870564774986E-7</v>
      </c>
      <c r="CV177" s="10">
        <f>3/24000000*OO[[#This Row],[156 (08JUL1985 09:00:00)-Water Temperature (C)]]*OO[[#This Row],[98]]</f>
        <v>8.2386145545799993E-7</v>
      </c>
      <c r="CW177" s="10">
        <f>3/24000000*OO[[#This Row],[157 (08JUL1985 12:00:00)-Water Temperature (C)]]*OO[[#This Row],[99]]</f>
        <v>8.1660125862125002E-7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0</v>
      </c>
      <c r="I178" s="10">
        <f>3/24*OO[[#This Row],[65 (27JUN1985 00:00:00)-Water Temperature (C)]]*OO[[#This Row],[7]]/SUM(OO[7])</f>
        <v>2.6329026802345401E-37</v>
      </c>
      <c r="J178" s="10">
        <f>3/24*OO[[#This Row],[66 (27JUN1985 03:00:00)-Water Temperature (C)]]*OO[[#This Row],[8]]/SUM(OO[8])</f>
        <v>2.0448141803923206E-27</v>
      </c>
      <c r="K178" s="10">
        <f>3/24*OO[[#This Row],[67 (27JUN1985 06:00:00)-Water Temperature (C)]]*OO[[#This Row],[9]]/SUM(OO[9])</f>
        <v>1.1269668661658734E-17</v>
      </c>
      <c r="L178" s="10">
        <f>3/24*OO[[#This Row],[68 (27JUN1985 09:00:00)-Water Temperature (C)]]*OO[[#This Row],[10]]/SUM(OO[10])</f>
        <v>1.4510377411539448E-10</v>
      </c>
      <c r="M178" s="10">
        <f>3/24*OO[[#This Row],[69 (27JUN1985 12:00:00)-Water Temperature (C)]]*OO[[#This Row],[11]]/SUM(OO[11])</f>
        <v>2.6564090230858213E-7</v>
      </c>
      <c r="N178" s="10">
        <f>3/24*OO[[#This Row],[70 (27JUN1985 15:00:00)-Water Temperature (C)]]*OO[[#This Row],[12]]/SUM(OO[12])</f>
        <v>3.900781611411297E-5</v>
      </c>
      <c r="O178" s="10">
        <f>3/24*OO[[#This Row],[71 (27JUN1985 18:00:00)-Water Temperature (C)]]*OO[[#This Row],[13]]/SUM(OO[13])</f>
        <v>1.1524103164907856E-3</v>
      </c>
      <c r="P178" s="10">
        <f>3/24*OO[[#This Row],[72 (27JUN1985 21:00:00)-Water Temperature (C)]]*OO[[#This Row],[14]]/SUM(OO[14])</f>
        <v>1.0162348556586704E-2</v>
      </c>
      <c r="Q178" s="10">
        <f>3/24*OO[[#This Row],[73 (28JUN1985 00:00:00)-Water Temperature (C)]]*OO[[#This Row],[15]]/SUM(OO[15])</f>
        <v>3.6215583379757089E-2</v>
      </c>
      <c r="R178" s="10">
        <f>3/24*OO[[#This Row],[74 (28JUN1985 03:00:00)-Water Temperature (C)]]*OO[[#This Row],[16]]/SUM(OO[16])</f>
        <v>6.6338194276369319E-2</v>
      </c>
      <c r="S178" s="10">
        <f>3/24*OO[[#This Row],[75 (28JUN1985 06:00:00)-Water Temperature (C)]]*OO[[#This Row],[17]]/SUM(OO[17])</f>
        <v>7.2258879300302295E-2</v>
      </c>
      <c r="T178" s="10">
        <f>3/24*OO[[#This Row],[76 (28JUN1985 09:00:00)-Water Temperature (C)]]*OO[[#This Row],[18]]/SUM(OO[18])</f>
        <v>5.272048405492942E-2</v>
      </c>
      <c r="U178" s="10">
        <f>3/24*OO[[#This Row],[77 (28JUN1985 12:00:00)-Water Temperature (C)]]*OO[[#This Row],[19]]/SUM(OO[19])</f>
        <v>2.6660434606261305E-2</v>
      </c>
      <c r="V178" s="10">
        <f>3/24000000*OO[[#This Row],[78 (28JUN1985 15:00:00)-Water Temperature (C)]]*OO[[#This Row],[20]]</f>
        <v>9.7743680754074982E-3</v>
      </c>
      <c r="W178" s="10">
        <f>3/24000000*OO[[#This Row],[79 (28JUN1985 18:00:00)-Water Temperature (C)]]*OO[[#This Row],[21]]</f>
        <v>2.8437026633364999E-3</v>
      </c>
      <c r="X178" s="10">
        <f>3/24000000*OO[[#This Row],[80 (28JUN1985 21:00:00)-Water Temperature (C)]]*OO[[#This Row],[22]]</f>
        <v>6.9695891662499999E-4</v>
      </c>
      <c r="Y178" s="10">
        <f>3/24000000*OO[[#This Row],[81 (29JUN1985 00:00:00)-Water Temperature (C)]]*OO[[#This Row],[23]]</f>
        <v>1.6834876685349999E-4</v>
      </c>
      <c r="Z178" s="10">
        <f>3/24000000*OO[[#This Row],[82 (29JUN1985 03:00:00)-Water Temperature (C)]]*OO[[#This Row],[24]]</f>
        <v>5.2619596477174997E-5</v>
      </c>
      <c r="AA178" s="10">
        <f>3/24000000*OO[[#This Row],[83 (29JUN1985 06:00:00)-Water Temperature (C)]]*OO[[#This Row],[25]]</f>
        <v>2.9762839864125001E-5</v>
      </c>
      <c r="AB178" s="10">
        <f>3/24000000*OO[[#This Row],[84 (29JUN1985 09:00:00)-Water Temperature (C)]]*OO[[#This Row],[26]]</f>
        <v>2.9024020036131251E-5</v>
      </c>
      <c r="AC178" s="10">
        <f>3/24000000*OO[[#This Row],[85 (29JUN1985 12:00:00)-Water Temperature (C)]]*OO[[#This Row],[27]]</f>
        <v>3.4250671379907492E-5</v>
      </c>
      <c r="AD178" s="10">
        <f>3/24000000*OO[[#This Row],[86 (29JUN1985 15:00:00)-Water Temperature (C)]]*OO[[#This Row],[28]]</f>
        <v>4.1259241400520009E-5</v>
      </c>
      <c r="AE178" s="10">
        <f>3/24000000*OO[[#This Row],[88 (29JUN1985 21:00:00)-Water Temperature (C)]]*OO[[#This Row],[30]]</f>
        <v>4.5886083846089997E-5</v>
      </c>
      <c r="AF178" s="10">
        <f>3/24000000*OO[[#This Row],[88 (29JUN1985 21:00:00)-Water Temperature (C)]]*OO[[#This Row],[30]]</f>
        <v>4.5886083846089997E-5</v>
      </c>
      <c r="AG178" s="10">
        <f>3/24000000*OO[[#This Row],[89 (30JUN1985 00:00:00)-Water Temperature (C)]]*OO[[#This Row],[31]]</f>
        <v>4.0037021676843741E-5</v>
      </c>
      <c r="AH178" s="10">
        <f>3/24000000*OO[[#This Row],[90 (30JUN1985 03:00:00)-Water Temperature (C)]]*OO[[#This Row],[32]]</f>
        <v>3.4148344099247494E-5</v>
      </c>
      <c r="AI178" s="10">
        <f>3/24000000*OO[[#This Row],[91 (30JUN1985 06:00:00)-Water Temperature (C)]]*OO[[#This Row],[33]]</f>
        <v>2.9291387239876251E-5</v>
      </c>
      <c r="AJ178" s="10">
        <f>3/24000000*OO[[#This Row],[92 (30JUN1985 09:00:00)-Water Temperature (C)]]*OO[[#This Row],[34]]</f>
        <v>2.5492104231699998E-5</v>
      </c>
      <c r="AK178" s="10">
        <f>3/24000000*OO[[#This Row],[93 (30JUN1985 12:00:00)-Water Temperature (C)]]*OO[[#This Row],[35]]</f>
        <v>2.2085549805590002E-5</v>
      </c>
      <c r="AL178" s="10">
        <f>3/24000000*OO[[#This Row],[94 (30JUN1985 15:00:00)-Water Temperature (C)]]*OO[[#This Row],[36]]</f>
        <v>1.9235006599427498E-5</v>
      </c>
      <c r="AM178" s="10">
        <f>3/24000000*OO[[#This Row],[95 (30JUN1985 18:00:00)-Water Temperature (C)]]*OO[[#This Row],[37]]</f>
        <v>1.6189175072461249E-5</v>
      </c>
      <c r="AN178" s="10">
        <f>3/24000000*OO[[#This Row],[96 (30JUN1985 21:00:00)-Water Temperature (C)]]*OO[[#This Row],[38]]</f>
        <v>1.261019490435E-5</v>
      </c>
      <c r="AO178" s="10">
        <f>3/24000000*OO[[#This Row],[97 (01JUL1985 00:00:00)-Water Temperature (C)]]*OO[[#This Row],[39]]</f>
        <v>9.7252573263299976E-6</v>
      </c>
      <c r="AP178" s="10">
        <f>3/24000000*OO[[#This Row],[98 (01JUL1985 03:00:00)-Water Temperature (C)]]*OO[[#This Row],[40]]</f>
        <v>8.0070304999499995E-6</v>
      </c>
      <c r="AQ178" s="10">
        <f>3/24000000*OO[[#This Row],[99 (01JUL1985 06:00:00)-Water Temperature (C)]]*OO[[#This Row],[41]]</f>
        <v>7.2347629931249997E-6</v>
      </c>
      <c r="AR178" s="10">
        <f>3/24000000*OO[[#This Row],[100 (01JUL1985 09:00:00)-Water Temperature (C)]]*OO[[#This Row],[42]]</f>
        <v>7.0847785071787498E-6</v>
      </c>
      <c r="AS178" s="10">
        <f>3/24000000*OO[[#This Row],[101 (01JUL1985 12:00:00)-Water Temperature (C)]]*OO[[#This Row],[43]]</f>
        <v>7.0905612326287495E-6</v>
      </c>
      <c r="AT178" s="10">
        <f>3/24000000*OO[[#This Row],[102 (01JUL1985 15:00:00)-Water Temperature (C)]]*OO[[#This Row],[44]]</f>
        <v>7.0519027644274997E-6</v>
      </c>
      <c r="AU178" s="10">
        <f>3/24000000*OO[[#This Row],[103 (01JUL1985 18:00:00)-Water Temperature (C)]]*OO[[#This Row],[45]]</f>
        <v>6.6841534856249994E-6</v>
      </c>
      <c r="AV178" s="10">
        <f>3/24000000*OO[[#This Row],[104 (01JUL1985 21:00:00)-Water Temperature (C)]]*OO[[#This Row],[46]]</f>
        <v>6.0424125370150001E-6</v>
      </c>
      <c r="AW178" s="10">
        <f>3/24000000*OO[[#This Row],[105 (02JUL1985 00:00:00)-Water Temperature (C)]]*OO[[#This Row],[47]]</f>
        <v>5.2688258987499994E-6</v>
      </c>
      <c r="AX178" s="10">
        <f>3/24000000*OO[[#This Row],[106 (02JUL1985 03:00:00)-Water Temperature (C)]]*OO[[#This Row],[48]]</f>
        <v>4.6512163915754991E-6</v>
      </c>
      <c r="AY178" s="10">
        <f>3/24000000*OO[[#This Row],[107 (02JUL1985 06:00:00)-Water Temperature (C)]]*OO[[#This Row],[49]]</f>
        <v>4.2635308054540001E-6</v>
      </c>
      <c r="AZ178" s="10">
        <f>3/24000000*OO[[#This Row],[108 (02JUL1985 09:00:00)-Water Temperature (C)]]*OO[[#This Row],[50]]</f>
        <v>4.2322285298037499E-6</v>
      </c>
      <c r="BA178" s="10">
        <f>3/24000000*OO[[#This Row],[109 (02JUL1985 12:00:00)-Water Temperature (C)]]*OO[[#This Row],[51]]</f>
        <v>4.3441700179229998E-6</v>
      </c>
      <c r="BB178" s="10">
        <f>3/24000000*OO[[#This Row],[110 (02JUL1985 15:00:00)-Water Temperature (C)]]*OO[[#This Row],[52]]</f>
        <v>4.4642161523767498E-6</v>
      </c>
      <c r="BC178" s="10">
        <f>3/24000000*OO[[#This Row],[111 (02JUL1985 18:00:00)-Water Temperature (C)]]*OO[[#This Row],[53]]</f>
        <v>4.4420034135656244E-6</v>
      </c>
      <c r="BD178" s="10">
        <f>3/24000000*OO[[#This Row],[112 (02JUL1985 21:00:00)-Water Temperature (C)]]*OO[[#This Row],[54]]</f>
        <v>4.1147464669300002E-6</v>
      </c>
      <c r="BE178" s="10">
        <f>3/24000000*OO[[#This Row],[113 (03JUL1985 00:00:00)-Water Temperature (C)]]*OO[[#This Row],[55]]</f>
        <v>3.6799673276281246E-6</v>
      </c>
      <c r="BF178" s="10">
        <f>3/24000000*OO[[#This Row],[114 (03JUL1985 03:00:00)-Water Temperature (C)]]*OO[[#This Row],[56]]</f>
        <v>3.284272806771375E-6</v>
      </c>
      <c r="BG178" s="10">
        <f>3/24000000*OO[[#This Row],[115 (03JUL1985 06:00:00)-Water Temperature (C)]]*OO[[#This Row],[57]]</f>
        <v>3.0141189173744999E-6</v>
      </c>
      <c r="BH178" s="10">
        <f>3/24000000*OO[[#This Row],[116 (03JUL1985 09:00:00)-Water Temperature (C)]]*OO[[#This Row],[58]]</f>
        <v>3.0174597850783751E-6</v>
      </c>
      <c r="BI178" s="10">
        <f>3/24000000*OO[[#This Row],[117 (03JUL1985 12:00:00)-Water Temperature (C)]]*OO[[#This Row],[59]]</f>
        <v>3.26888199793125E-6</v>
      </c>
      <c r="BJ178" s="10">
        <f>3/24000000*OO[[#This Row],[118 (03JUL1985 15:00:00)-Water Temperature (C)]]*OO[[#This Row],[60]]</f>
        <v>3.5643105624880001E-6</v>
      </c>
      <c r="BK178" s="10">
        <f>3/24000000*OO[[#This Row],[119 (03JUL1985 18:00:00)-Water Temperature (C)]]*OO[[#This Row],[61]]</f>
        <v>3.60395690384125E-6</v>
      </c>
      <c r="BL178" s="10">
        <f>3/24000000*OO[[#This Row],[120 (03JUL1985 21:00:00)-Water Temperature (C)]]*OO[[#This Row],[62]]</f>
        <v>3.3591875905499997E-6</v>
      </c>
      <c r="BM178" s="10">
        <f>3/24000000*OO[[#This Row],[121 (04JUL1985 00:00:00)-Water Temperature (C)]]*OO[[#This Row],[63]]</f>
        <v>3.0346790280536245E-6</v>
      </c>
      <c r="BN178" s="10">
        <f>3/24000000*OO[[#This Row],[122 (04JUL1985 03:00:00)-Water Temperature (C)]]*OO[[#This Row],[64]]</f>
        <v>2.7974682098387495E-6</v>
      </c>
      <c r="BO178" s="10">
        <f>3/24000000*OO[[#This Row],[123 (04JUL1985 06:00:00)-Water Temperature (C)]]*OO[[#This Row],[65]]</f>
        <v>2.6656754565349996E-6</v>
      </c>
      <c r="BP178" s="10">
        <f>3/24000000*OO[[#This Row],[124 (04JUL1985 09:00:00)-Water Temperature (C)]]*OO[[#This Row],[66]]</f>
        <v>2.6693165075977502E-6</v>
      </c>
      <c r="BQ178" s="10">
        <f>3/24000000*OO[[#This Row],[125 (04JUL1985 12:00:00)-Water Temperature (C)]]*OO[[#This Row],[67]]</f>
        <v>2.6659867015319997E-6</v>
      </c>
      <c r="BR178" s="10">
        <f>3/24000000*OO[[#This Row],[126 (04JUL1985 15:00:00)-Water Temperature (C)]]*OO[[#This Row],[68]]</f>
        <v>2.5346766178989995E-6</v>
      </c>
      <c r="BS178" s="10">
        <f>3/24000000*OO[[#This Row],[127 (04JUL1985 18:00:00)-Water Temperature (C)]]*OO[[#This Row],[69]]</f>
        <v>2.3102617399245E-6</v>
      </c>
      <c r="BT178" s="10">
        <f>3/24000000*OO[[#This Row],[128 (04JUL1985 21:00:00)-Water Temperature (C)]]*OO[[#This Row],[70]]</f>
        <v>2.0839753667735E-6</v>
      </c>
      <c r="BU178" s="10">
        <f>3/24000000*OO[[#This Row],[129 (05JUL1985 00:00:00)-Water Temperature (C)]]*OO[[#This Row],[71]]</f>
        <v>1.8875701419119999E-6</v>
      </c>
      <c r="BV178" s="10">
        <f>3/24000000*OO[[#This Row],[130 (05JUL1985 03:00:00)-Water Temperature (C)]]*OO[[#This Row],[72]]</f>
        <v>1.75356532751625E-6</v>
      </c>
      <c r="BW178" s="10">
        <f>3/24000000*OO[[#This Row],[131 (05JUL1985 06:00:00)-Water Temperature (C)]]*OO[[#This Row],[73]]</f>
        <v>1.6582180932855E-6</v>
      </c>
      <c r="BX178" s="10">
        <f>3/24000000*OO[[#This Row],[132 (05JUL1985 09:00:00)-Water Temperature (C)]]*OO[[#This Row],[74]]</f>
        <v>1.6641966741900002E-6</v>
      </c>
      <c r="BY178" s="10">
        <f>3/24000000*OO[[#This Row],[133 (05JUL1985 12:00:00)-Water Temperature (C)]]*OO[[#This Row],[75]]</f>
        <v>1.8071236549349999E-6</v>
      </c>
      <c r="BZ178" s="10">
        <f>3/24000000*OO[[#This Row],[134 (05JUL1985 15:00:00)-Water Temperature (C)]]*OO[[#This Row],[76]]</f>
        <v>1.9972911040859999E-6</v>
      </c>
      <c r="CA178" s="10">
        <f>3/24000000*OO[[#This Row],[135 (05JUL1985 18:00:00)-Water Temperature (C)]]*OO[[#This Row],[77]]</f>
        <v>2.0552627715799997E-6</v>
      </c>
      <c r="CB178" s="10">
        <f>3/24000000*OO[[#This Row],[136 (05JUL1985 21:00:00)-Water Temperature (C)]]*OO[[#This Row],[78]]</f>
        <v>1.9101139673656248E-6</v>
      </c>
      <c r="CC178" s="10">
        <f>3/24000000*OO[[#This Row],[137 (06JUL1985 00:00:00)-Water Temperature (C)]]*OO[[#This Row],[79]]</f>
        <v>1.6857415872549999E-6</v>
      </c>
      <c r="CD178" s="10">
        <f>3/24000000*OO[[#This Row],[138 (06JUL1985 03:00:00)-Water Temperature (C)]]*OO[[#This Row],[80]]</f>
        <v>1.5009563520168752E-6</v>
      </c>
      <c r="CE178" s="10">
        <f>3/24000000*OO[[#This Row],[139 (06JUL1985 06:00:00)-Water Temperature (C)]]*OO[[#This Row],[81]]</f>
        <v>1.3740895521588747E-6</v>
      </c>
      <c r="CF178" s="10">
        <f>3/24000000*OO[[#This Row],[140 (06JUL1985 09:00:00)-Water Temperature (C)]]*OO[[#This Row],[82]]</f>
        <v>1.3234632854485002E-6</v>
      </c>
      <c r="CG178" s="10">
        <f>3/24000000*OO[[#This Row],[141 (06JUL1985 12:00:00)-Water Temperature (C)]]*OO[[#This Row],[83]]</f>
        <v>1.3263512861519999E-6</v>
      </c>
      <c r="CH178" s="10">
        <f>3/24000000*OO[[#This Row],[142 (06JUL1985 15:00:00)-Water Temperature (C)]]*OO[[#This Row],[84]]</f>
        <v>1.306459126879125E-6</v>
      </c>
      <c r="CI178" s="10">
        <f>3/24000000*OO[[#This Row],[143 (06JUL1985 18:00:00)-Water Temperature (C)]]*OO[[#This Row],[85]]</f>
        <v>1.24075915864125E-6</v>
      </c>
      <c r="CJ178" s="10">
        <f>3/24000000*OO[[#This Row],[144 (06JUL1985 21:00:00)-Water Temperature (C)]]*OO[[#This Row],[86]]</f>
        <v>1.13650168708725E-6</v>
      </c>
      <c r="CK178" s="10">
        <f>3/24000000*OO[[#This Row],[145 (07JUL1985 00:00:00)-Water Temperature (C)]]*OO[[#This Row],[87]]</f>
        <v>1.0272866855329999E-6</v>
      </c>
      <c r="CL178" s="10">
        <f>3/24000000*OO[[#This Row],[146 (07JUL1985 03:00:00)-Water Temperature (C)]]*OO[[#This Row],[88]]</f>
        <v>9.6865209619312501E-7</v>
      </c>
      <c r="CM178" s="10">
        <f>3/24000000*OO[[#This Row],[147 (07JUL1985 06:00:00)-Water Temperature (C)]]*OO[[#This Row],[89]]</f>
        <v>9.4807206854562493E-7</v>
      </c>
      <c r="CN178" s="10">
        <f>3/24000000*OO[[#This Row],[148 (07JUL1985 09:00:00)-Water Temperature (C)]]*OO[[#This Row],[90]]</f>
        <v>9.6753387002062493E-7</v>
      </c>
      <c r="CO178" s="10">
        <f>3/24000000*OO[[#This Row],[149 (07JUL1985 12:00:00)-Water Temperature (C)]]*OO[[#This Row],[91]]</f>
        <v>9.8812255110524985E-7</v>
      </c>
      <c r="CP178" s="10">
        <f>3/24000000*OO[[#This Row],[150 (07JUL1985 15:00:00)-Water Temperature (C)]]*OO[[#This Row],[92]]</f>
        <v>1.0203070498574998E-6</v>
      </c>
      <c r="CQ178" s="10">
        <f>3/24000000*OO[[#This Row],[151 (07JUL1985 18:00:00)-Water Temperature (C)]]*OO[[#This Row],[93]]</f>
        <v>1.04917218952075E-6</v>
      </c>
      <c r="CR178" s="10">
        <f>3/24000000*OO[[#This Row],[152 (07JUL1985 21:00:00)-Water Temperature (C)]]*OO[[#This Row],[94]]</f>
        <v>1.0051370429099999E-6</v>
      </c>
      <c r="CS178" s="10">
        <f>3/24000000*OO[[#This Row],[153 (08JUL1985 00:00:00)-Water Temperature (C)]]*OO[[#This Row],[95]]</f>
        <v>8.832139617245E-7</v>
      </c>
      <c r="CT178" s="10">
        <f>3/24000000*OO[[#This Row],[154 (08JUL1985 03:00:00)-Water Temperature (C)]]*OO[[#This Row],[96]]</f>
        <v>7.6714142021050001E-7</v>
      </c>
      <c r="CU178" s="10">
        <f>3/24000000*OO[[#This Row],[155 (08JUL1985 06:00:00)-Water Temperature (C)]]*OO[[#This Row],[97]]</f>
        <v>6.8983689485699993E-7</v>
      </c>
      <c r="CV178" s="10">
        <f>3/24000000*OO[[#This Row],[156 (08JUL1985 09:00:00)-Water Temperature (C)]]*OO[[#This Row],[98]]</f>
        <v>6.7339741302899999E-7</v>
      </c>
      <c r="CW178" s="10">
        <f>3/24000000*OO[[#This Row],[157 (08JUL1985 12:00:00)-Water Temperature (C)]]*OO[[#This Row],[99]]</f>
        <v>6.6811524741500003E-7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0</v>
      </c>
      <c r="I179" s="10">
        <f>3/24*OO[[#This Row],[65 (27JUN1985 00:00:00)-Water Temperature (C)]]*OO[[#This Row],[7]]/SUM(OO[7])</f>
        <v>5.5547220205872454E-38</v>
      </c>
      <c r="J179" s="10">
        <f>3/24*OO[[#This Row],[66 (27JUN1985 03:00:00)-Water Temperature (C)]]*OO[[#This Row],[8]]/SUM(OO[8])</f>
        <v>4.4445053466771359E-28</v>
      </c>
      <c r="K179" s="10">
        <f>3/24*OO[[#This Row],[67 (27JUN1985 06:00:00)-Water Temperature (C)]]*OO[[#This Row],[9]]/SUM(OO[9])</f>
        <v>2.390889846432436E-18</v>
      </c>
      <c r="L179" s="10">
        <f>3/24*OO[[#This Row],[68 (27JUN1985 09:00:00)-Water Temperature (C)]]*OO[[#This Row],[10]]/SUM(OO[10])</f>
        <v>8.286912781288131E-11</v>
      </c>
      <c r="M179" s="10">
        <f>3/24*OO[[#This Row],[69 (27JUN1985 12:00:00)-Water Temperature (C)]]*OO[[#This Row],[11]]/SUM(OO[11])</f>
        <v>1.9132429136240974E-7</v>
      </c>
      <c r="N179" s="10">
        <f>3/24*OO[[#This Row],[70 (27JUN1985 15:00:00)-Water Temperature (C)]]*OO[[#This Row],[12]]/SUM(OO[12])</f>
        <v>3.2014235924580316E-5</v>
      </c>
      <c r="O179" s="10">
        <f>3/24*OO[[#This Row],[71 (27JUN1985 18:00:00)-Water Temperature (C)]]*OO[[#This Row],[13]]/SUM(OO[13])</f>
        <v>1.0426145488984524E-3</v>
      </c>
      <c r="P179" s="10">
        <f>3/24*OO[[#This Row],[72 (27JUN1985 21:00:00)-Water Temperature (C)]]*OO[[#This Row],[14]]/SUM(OO[14])</f>
        <v>9.939166827516329E-3</v>
      </c>
      <c r="Q179" s="10">
        <f>3/24*OO[[#This Row],[73 (28JUN1985 00:00:00)-Water Temperature (C)]]*OO[[#This Row],[15]]/SUM(OO[15])</f>
        <v>3.7671317599654273E-2</v>
      </c>
      <c r="R179" s="10">
        <f>3/24*OO[[#This Row],[74 (28JUN1985 03:00:00)-Water Temperature (C)]]*OO[[#This Row],[16]]/SUM(OO[16])</f>
        <v>7.2521285824514753E-2</v>
      </c>
      <c r="S179" s="10">
        <f>3/24*OO[[#This Row],[75 (28JUN1985 06:00:00)-Water Temperature (C)]]*OO[[#This Row],[17]]/SUM(OO[17])</f>
        <v>8.2389144101537456E-2</v>
      </c>
      <c r="T179" s="10">
        <f>3/24*OO[[#This Row],[76 (28JUN1985 09:00:00)-Water Temperature (C)]]*OO[[#This Row],[18]]/SUM(OO[18])</f>
        <v>6.2377063853848384E-2</v>
      </c>
      <c r="U179" s="10">
        <f>3/24*OO[[#This Row],[77 (28JUN1985 12:00:00)-Water Temperature (C)]]*OO[[#This Row],[19]]/SUM(OO[19])</f>
        <v>3.2599326391506124E-2</v>
      </c>
      <c r="V179" s="10">
        <f>3/24000000*OO[[#This Row],[78 (28JUN1985 15:00:00)-Water Temperature (C)]]*OO[[#This Row],[20]]</f>
        <v>1.2266367976464999E-2</v>
      </c>
      <c r="W179" s="10">
        <f>3/24000000*OO[[#This Row],[79 (28JUN1985 18:00:00)-Water Temperature (C)]]*OO[[#This Row],[21]]</f>
        <v>3.6391151788524997E-3</v>
      </c>
      <c r="X179" s="10">
        <f>3/24000000*OO[[#This Row],[80 (28JUN1985 21:00:00)-Water Temperature (C)]]*OO[[#This Row],[22]]</f>
        <v>9.0076856102287489E-4</v>
      </c>
      <c r="Y179" s="10">
        <f>3/24000000*OO[[#This Row],[81 (29JUN1985 00:00:00)-Water Temperature (C)]]*OO[[#This Row],[23]]</f>
        <v>2.1590116367906247E-4</v>
      </c>
      <c r="Z179" s="10">
        <f>3/24000000*OO[[#This Row],[82 (29JUN1985 03:00:00)-Water Temperature (C)]]*OO[[#This Row],[24]]</f>
        <v>6.4896356475824997E-5</v>
      </c>
      <c r="AA179" s="10">
        <f>3/24000000*OO[[#This Row],[83 (29JUN1985 06:00:00)-Water Temperature (C)]]*OO[[#This Row],[25]]</f>
        <v>3.44984434901875E-5</v>
      </c>
      <c r="AB179" s="10">
        <f>3/24000000*OO[[#This Row],[84 (29JUN1985 09:00:00)-Water Temperature (C)]]*OO[[#This Row],[26]]</f>
        <v>3.2558410073437496E-5</v>
      </c>
      <c r="AC179" s="10">
        <f>3/24000000*OO[[#This Row],[85 (29JUN1985 12:00:00)-Water Temperature (C)]]*OO[[#This Row],[27]]</f>
        <v>3.8275830230719997E-5</v>
      </c>
      <c r="AD179" s="10">
        <f>3/24000000*OO[[#This Row],[86 (29JUN1985 15:00:00)-Water Temperature (C)]]*OO[[#This Row],[28]]</f>
        <v>4.6275086125099992E-5</v>
      </c>
      <c r="AE179" s="10">
        <f>3/24000000*OO[[#This Row],[88 (29JUN1985 21:00:00)-Water Temperature (C)]]*OO[[#This Row],[30]]</f>
        <v>5.2085901719887493E-5</v>
      </c>
      <c r="AF179" s="10">
        <f>3/24000000*OO[[#This Row],[88 (29JUN1985 21:00:00)-Water Temperature (C)]]*OO[[#This Row],[30]]</f>
        <v>5.2085901719887493E-5</v>
      </c>
      <c r="AG179" s="10">
        <f>3/24000000*OO[[#This Row],[89 (30JUN1985 00:00:00)-Water Temperature (C)]]*OO[[#This Row],[31]]</f>
        <v>4.5622453356156243E-5</v>
      </c>
      <c r="AH179" s="10">
        <f>3/24000000*OO[[#This Row],[90 (30JUN1985 03:00:00)-Water Temperature (C)]]*OO[[#This Row],[32]]</f>
        <v>3.8928012631137493E-5</v>
      </c>
      <c r="AI179" s="10">
        <f>3/24000000*OO[[#This Row],[91 (30JUN1985 06:00:00)-Water Temperature (C)]]*OO[[#This Row],[33]]</f>
        <v>3.3393764585089994E-5</v>
      </c>
      <c r="AJ179" s="10">
        <f>3/24000000*OO[[#This Row],[92 (30JUN1985 09:00:00)-Water Temperature (C)]]*OO[[#This Row],[34]]</f>
        <v>2.9115786539235003E-5</v>
      </c>
      <c r="AK179" s="10">
        <f>3/24000000*OO[[#This Row],[93 (30JUN1985 12:00:00)-Water Temperature (C)]]*OO[[#This Row],[35]]</f>
        <v>2.5332130534095002E-5</v>
      </c>
      <c r="AL179" s="10">
        <f>3/24000000*OO[[#This Row],[94 (30JUN1985 15:00:00)-Water Temperature (C)]]*OO[[#This Row],[36]]</f>
        <v>2.2147845281345E-5</v>
      </c>
      <c r="AM179" s="10">
        <f>3/24000000*OO[[#This Row],[95 (30JUN1985 18:00:00)-Water Temperature (C)]]*OO[[#This Row],[37]]</f>
        <v>1.8662190877617503E-5</v>
      </c>
      <c r="AN179" s="10">
        <f>3/24000000*OO[[#This Row],[96 (30JUN1985 21:00:00)-Water Temperature (C)]]*OO[[#This Row],[38]]</f>
        <v>1.4540442746768746E-5</v>
      </c>
      <c r="AO179" s="10">
        <f>3/24000000*OO[[#This Row],[97 (01JUL1985 00:00:00)-Water Temperature (C)]]*OO[[#This Row],[39]]</f>
        <v>1.11666712227575E-5</v>
      </c>
      <c r="AP179" s="10">
        <f>3/24000000*OO[[#This Row],[98 (01JUL1985 03:00:00)-Water Temperature (C)]]*OO[[#This Row],[40]]</f>
        <v>9.1179058427749989E-6</v>
      </c>
      <c r="AQ179" s="10">
        <f>3/24000000*OO[[#This Row],[99 (01JUL1985 06:00:00)-Water Temperature (C)]]*OO[[#This Row],[41]]</f>
        <v>8.1859803380549992E-6</v>
      </c>
      <c r="AR179" s="10">
        <f>3/24000000*OO[[#This Row],[100 (01JUL1985 09:00:00)-Water Temperature (C)]]*OO[[#This Row],[42]]</f>
        <v>7.9944750920237492E-6</v>
      </c>
      <c r="AS179" s="10">
        <f>3/24000000*OO[[#This Row],[101 (01JUL1985 12:00:00)-Water Temperature (C)]]*OO[[#This Row],[43]]</f>
        <v>8.0045255669625004E-6</v>
      </c>
      <c r="AT179" s="10">
        <f>3/24000000*OO[[#This Row],[102 (01JUL1985 15:00:00)-Water Temperature (C)]]*OO[[#This Row],[44]]</f>
        <v>7.9708561747425004E-6</v>
      </c>
      <c r="AU179" s="10">
        <f>3/24000000*OO[[#This Row],[103 (01JUL1985 18:00:00)-Water Temperature (C)]]*OO[[#This Row],[45]]</f>
        <v>7.5734454900999997E-6</v>
      </c>
      <c r="AV179" s="10">
        <f>3/24000000*OO[[#This Row],[104 (01JUL1985 21:00:00)-Water Temperature (C)]]*OO[[#This Row],[46]]</f>
        <v>6.8662560839625003E-6</v>
      </c>
      <c r="AW179" s="10">
        <f>3/24000000*OO[[#This Row],[105 (02JUL1985 00:00:00)-Water Temperature (C)]]*OO[[#This Row],[47]]</f>
        <v>5.9885121478375001E-6</v>
      </c>
      <c r="AX179" s="10">
        <f>3/24000000*OO[[#This Row],[106 (02JUL1985 03:00:00)-Water Temperature (C)]]*OO[[#This Row],[48]]</f>
        <v>5.2745590715624991E-6</v>
      </c>
      <c r="AY179" s="10">
        <f>3/24000000*OO[[#This Row],[107 (02JUL1985 06:00:00)-Water Temperature (C)]]*OO[[#This Row],[49]]</f>
        <v>4.8211910560887498E-6</v>
      </c>
      <c r="AZ179" s="10">
        <f>3/24000000*OO[[#This Row],[108 (02JUL1985 09:00:00)-Water Temperature (C)]]*OO[[#This Row],[50]]</f>
        <v>4.7770136263087505E-6</v>
      </c>
      <c r="BA179" s="10">
        <f>3/24000000*OO[[#This Row],[109 (02JUL1985 12:00:00)-Water Temperature (C)]]*OO[[#This Row],[51]]</f>
        <v>4.9040908021410001E-6</v>
      </c>
      <c r="BB179" s="10">
        <f>3/24000000*OO[[#This Row],[110 (02JUL1985 15:00:00)-Water Temperature (C)]]*OO[[#This Row],[52]]</f>
        <v>5.0439381479782499E-6</v>
      </c>
      <c r="BC179" s="10">
        <f>3/24000000*OO[[#This Row],[111 (02JUL1985 18:00:00)-Water Temperature (C)]]*OO[[#This Row],[53]]</f>
        <v>5.0253146756100001E-6</v>
      </c>
      <c r="BD179" s="10">
        <f>3/24000000*OO[[#This Row],[112 (02JUL1985 21:00:00)-Water Temperature (C)]]*OO[[#This Row],[54]]</f>
        <v>4.6659549922312494E-6</v>
      </c>
      <c r="BE179" s="10">
        <f>3/24000000*OO[[#This Row],[113 (03JUL1985 00:00:00)-Water Temperature (C)]]*OO[[#This Row],[55]]</f>
        <v>4.1752268546504998E-6</v>
      </c>
      <c r="BF179" s="10">
        <f>3/24000000*OO[[#This Row],[114 (03JUL1985 03:00:00)-Water Temperature (C)]]*OO[[#This Row],[56]]</f>
        <v>3.7238793870794999E-6</v>
      </c>
      <c r="BG179" s="10">
        <f>3/24000000*OO[[#This Row],[115 (03JUL1985 06:00:00)-Water Temperature (C)]]*OO[[#This Row],[57]]</f>
        <v>3.40980098617725E-6</v>
      </c>
      <c r="BH179" s="10">
        <f>3/24000000*OO[[#This Row],[116 (03JUL1985 09:00:00)-Water Temperature (C)]]*OO[[#This Row],[58]]</f>
        <v>3.4055179429388754E-6</v>
      </c>
      <c r="BI179" s="10">
        <f>3/24000000*OO[[#This Row],[117 (03JUL1985 12:00:00)-Water Temperature (C)]]*OO[[#This Row],[59]]</f>
        <v>3.6838533326079999E-6</v>
      </c>
      <c r="BJ179" s="10">
        <f>3/24000000*OO[[#This Row],[118 (03JUL1985 15:00:00)-Water Temperature (C)]]*OO[[#This Row],[60]]</f>
        <v>4.0221291565949986E-6</v>
      </c>
      <c r="BK179" s="10">
        <f>3/24000000*OO[[#This Row],[119 (03JUL1985 18:00:00)-Water Temperature (C)]]*OO[[#This Row],[61]]</f>
        <v>4.0758465241855009E-6</v>
      </c>
      <c r="BL179" s="10">
        <f>3/24000000*OO[[#This Row],[120 (03JUL1985 21:00:00)-Water Temperature (C)]]*OO[[#This Row],[62]]</f>
        <v>3.8078166780276251E-6</v>
      </c>
      <c r="BM179" s="10">
        <f>3/24000000*OO[[#This Row],[121 (04JUL1985 00:00:00)-Water Temperature (C)]]*OO[[#This Row],[63]]</f>
        <v>3.4373100772577506E-6</v>
      </c>
      <c r="BN179" s="10">
        <f>3/24000000*OO[[#This Row],[122 (04JUL1985 03:00:00)-Water Temperature (C)]]*OO[[#This Row],[64]]</f>
        <v>3.1595491410406248E-6</v>
      </c>
      <c r="BO179" s="10">
        <f>3/24000000*OO[[#This Row],[123 (04JUL1985 06:00:00)-Water Temperature (C)]]*OO[[#This Row],[65]]</f>
        <v>3.0043075794975E-6</v>
      </c>
      <c r="BP179" s="10">
        <f>3/24000000*OO[[#This Row],[124 (04JUL1985 09:00:00)-Water Temperature (C)]]*OO[[#This Row],[66]]</f>
        <v>3.0063728039630001E-6</v>
      </c>
      <c r="BQ179" s="10">
        <f>3/24000000*OO[[#This Row],[125 (04JUL1985 12:00:00)-Water Temperature (C)]]*OO[[#This Row],[67]]</f>
        <v>3.0079022413749993E-6</v>
      </c>
      <c r="BR179" s="10">
        <f>3/24000000*OO[[#This Row],[126 (04JUL1985 15:00:00)-Water Temperature (C)]]*OO[[#This Row],[68]]</f>
        <v>2.8663438726086252E-6</v>
      </c>
      <c r="BS179" s="10">
        <f>3/24000000*OO[[#This Row],[127 (04JUL1985 18:00:00)-Water Temperature (C)]]*OO[[#This Row],[69]]</f>
        <v>2.61921970681625E-6</v>
      </c>
      <c r="BT179" s="10">
        <f>3/24000000*OO[[#This Row],[128 (04JUL1985 21:00:00)-Water Temperature (C)]]*OO[[#This Row],[70]]</f>
        <v>2.3652930142992499E-6</v>
      </c>
      <c r="BU179" s="10">
        <f>3/24000000*OO[[#This Row],[129 (05JUL1985 00:00:00)-Water Temperature (C)]]*OO[[#This Row],[71]]</f>
        <v>2.1370630298384998E-6</v>
      </c>
      <c r="BV179" s="10">
        <f>3/24000000*OO[[#This Row],[130 (05JUL1985 03:00:00)-Water Temperature (C)]]*OO[[#This Row],[72]]</f>
        <v>1.9804182448129998E-6</v>
      </c>
      <c r="BW179" s="10">
        <f>3/24000000*OO[[#This Row],[131 (05JUL1985 06:00:00)-Water Temperature (C)]]*OO[[#This Row],[73]]</f>
        <v>1.8705550565871251E-6</v>
      </c>
      <c r="BX179" s="10">
        <f>3/24000000*OO[[#This Row],[132 (05JUL1985 09:00:00)-Water Temperature (C)]]*OO[[#This Row],[74]]</f>
        <v>1.8755367438053749E-6</v>
      </c>
      <c r="BY179" s="10">
        <f>3/24000000*OO[[#This Row],[133 (05JUL1985 12:00:00)-Water Temperature (C)]]*OO[[#This Row],[75]]</f>
        <v>2.0346665809181245E-6</v>
      </c>
      <c r="BZ179" s="10">
        <f>3/24000000*OO[[#This Row],[134 (05JUL1985 15:00:00)-Water Temperature (C)]]*OO[[#This Row],[76]]</f>
        <v>2.251000771557E-6</v>
      </c>
      <c r="CA179" s="10">
        <f>3/24000000*OO[[#This Row],[135 (05JUL1985 18:00:00)-Water Temperature (C)]]*OO[[#This Row],[77]]</f>
        <v>2.3219248059210004E-6</v>
      </c>
      <c r="CB179" s="10">
        <f>3/24000000*OO[[#This Row],[136 (05JUL1985 21:00:00)-Water Temperature (C)]]*OO[[#This Row],[78]]</f>
        <v>2.1653405907249995E-6</v>
      </c>
      <c r="CC179" s="10">
        <f>3/24000000*OO[[#This Row],[137 (06JUL1985 00:00:00)-Water Temperature (C)]]*OO[[#This Row],[79]]</f>
        <v>1.9135437294943751E-6</v>
      </c>
      <c r="CD179" s="10">
        <f>3/24000000*OO[[#This Row],[138 (06JUL1985 03:00:00)-Water Temperature (C)]]*OO[[#This Row],[80]]</f>
        <v>1.7011486679354998E-6</v>
      </c>
      <c r="CE179" s="10">
        <f>3/24000000*OO[[#This Row],[139 (06JUL1985 06:00:00)-Water Temperature (C)]]*OO[[#This Row],[81]]</f>
        <v>1.5534694109699999E-6</v>
      </c>
      <c r="CF179" s="10">
        <f>3/24000000*OO[[#This Row],[140 (06JUL1985 09:00:00)-Water Temperature (C)]]*OO[[#This Row],[82]]</f>
        <v>1.4932864452824999E-6</v>
      </c>
      <c r="CG179" s="10">
        <f>3/24000000*OO[[#This Row],[141 (06JUL1985 12:00:00)-Water Temperature (C)]]*OO[[#This Row],[83]]</f>
        <v>1.4960986441469999E-6</v>
      </c>
      <c r="CH179" s="10">
        <f>3/24000000*OO[[#This Row],[142 (06JUL1985 15:00:00)-Water Temperature (C)]]*OO[[#This Row],[84]]</f>
        <v>1.4764223120294998E-6</v>
      </c>
      <c r="CI179" s="10">
        <f>3/24000000*OO[[#This Row],[143 (06JUL1985 18:00:00)-Water Temperature (C)]]*OO[[#This Row],[85]]</f>
        <v>1.4058634536485001E-6</v>
      </c>
      <c r="CJ179" s="10">
        <f>3/24000000*OO[[#This Row],[144 (06JUL1985 21:00:00)-Water Temperature (C)]]*OO[[#This Row],[86]]</f>
        <v>1.2890058941017501E-6</v>
      </c>
      <c r="CK179" s="10">
        <f>3/24000000*OO[[#This Row],[145 (07JUL1985 00:00:00)-Water Temperature (C)]]*OO[[#This Row],[87]]</f>
        <v>1.1621311354462498E-6</v>
      </c>
      <c r="CL179" s="10">
        <f>3/24000000*OO[[#This Row],[146 (07JUL1985 03:00:00)-Water Temperature (C)]]*OO[[#This Row],[88]]</f>
        <v>1.0910470991997499E-6</v>
      </c>
      <c r="CM179" s="10">
        <f>3/24000000*OO[[#This Row],[147 (07JUL1985 06:00:00)-Water Temperature (C)]]*OO[[#This Row],[89]]</f>
        <v>1.0662748169136252E-6</v>
      </c>
      <c r="CN179" s="10">
        <f>3/24000000*OO[[#This Row],[148 (07JUL1985 09:00:00)-Water Temperature (C)]]*OO[[#This Row],[90]]</f>
        <v>1.0884986923019998E-6</v>
      </c>
      <c r="CO179" s="10">
        <f>3/24000000*OO[[#This Row],[149 (07JUL1985 12:00:00)-Water Temperature (C)]]*OO[[#This Row],[91]]</f>
        <v>1.1130896370769999E-6</v>
      </c>
      <c r="CP179" s="10">
        <f>3/24000000*OO[[#This Row],[150 (07JUL1985 15:00:00)-Water Temperature (C)]]*OO[[#This Row],[92]]</f>
        <v>1.1511841481988751E-6</v>
      </c>
      <c r="CQ179" s="10">
        <f>3/24000000*OO[[#This Row],[151 (07JUL1985 18:00:00)-Water Temperature (C)]]*OO[[#This Row],[93]]</f>
        <v>1.1855538116835001E-6</v>
      </c>
      <c r="CR179" s="10">
        <f>3/24000000*OO[[#This Row],[152 (07JUL1985 21:00:00)-Water Temperature (C)]]*OO[[#This Row],[94]]</f>
        <v>1.1390496670629999E-6</v>
      </c>
      <c r="CS179" s="10">
        <f>3/24000000*OO[[#This Row],[153 (08JUL1985 00:00:00)-Water Temperature (C)]]*OO[[#This Row],[95]]</f>
        <v>1.0034993893819998E-6</v>
      </c>
      <c r="CT179" s="10">
        <f>3/24000000*OO[[#This Row],[154 (08JUL1985 03:00:00)-Water Temperature (C)]]*OO[[#This Row],[96]]</f>
        <v>8.7130365621012489E-7</v>
      </c>
      <c r="CU179" s="10">
        <f>3/24000000*OO[[#This Row],[155 (08JUL1985 06:00:00)-Water Temperature (C)]]*OO[[#This Row],[97]]</f>
        <v>7.8112783663800014E-7</v>
      </c>
      <c r="CV179" s="10">
        <f>3/24000000*OO[[#This Row],[156 (08JUL1985 09:00:00)-Water Temperature (C)]]*OO[[#This Row],[98]]</f>
        <v>7.5991963824649993E-7</v>
      </c>
      <c r="CW179" s="10">
        <f>3/24000000*OO[[#This Row],[157 (08JUL1985 12:00:00)-Water Temperature (C)]]*OO[[#This Row],[99]]</f>
        <v>7.5405591729874998E-7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0</v>
      </c>
      <c r="I180" s="10">
        <f>3/24*OO[[#This Row],[65 (27JUN1985 00:00:00)-Water Temperature (C)]]*OO[[#This Row],[7]]/SUM(OO[7])</f>
        <v>1.0726860952993235E-38</v>
      </c>
      <c r="J180" s="10">
        <f>3/24*OO[[#This Row],[66 (27JUN1985 03:00:00)-Water Temperature (C)]]*OO[[#This Row],[8]]/SUM(OO[8])</f>
        <v>8.8761162940574957E-29</v>
      </c>
      <c r="K180" s="10">
        <f>3/24*OO[[#This Row],[67 (27JUN1985 06:00:00)-Water Temperature (C)]]*OO[[#This Row],[9]]/SUM(OO[9])</f>
        <v>4.5514738012738892E-19</v>
      </c>
      <c r="L180" s="10">
        <f>3/24*OO[[#This Row],[68 (27JUN1985 09:00:00)-Water Temperature (C)]]*OO[[#This Row],[10]]/SUM(OO[10])</f>
        <v>4.1014828925921218E-11</v>
      </c>
      <c r="M180" s="10">
        <f>3/24*OO[[#This Row],[69 (27JUN1985 12:00:00)-Water Temperature (C)]]*OO[[#This Row],[11]]/SUM(OO[11])</f>
        <v>1.236498088310184E-7</v>
      </c>
      <c r="N180" s="10">
        <f>3/24*OO[[#This Row],[70 (27JUN1985 15:00:00)-Water Temperature (C)]]*OO[[#This Row],[12]]/SUM(OO[12])</f>
        <v>2.3883070919128261E-5</v>
      </c>
      <c r="O180" s="10">
        <f>3/24*OO[[#This Row],[71 (27JUN1985 18:00:00)-Water Temperature (C)]]*OO[[#This Row],[13]]/SUM(OO[13])</f>
        <v>8.6386333317777419E-4</v>
      </c>
      <c r="P180" s="10">
        <f>3/24*OO[[#This Row],[72 (27JUN1985 21:00:00)-Water Temperature (C)]]*OO[[#This Row],[14]]/SUM(OO[14])</f>
        <v>8.9469180376406578E-3</v>
      </c>
      <c r="Q180" s="10">
        <f>3/24*OO[[#This Row],[73 (28JUN1985 00:00:00)-Water Temperature (C)]]*OO[[#This Row],[15]]/SUM(OO[15])</f>
        <v>3.6216525101648474E-2</v>
      </c>
      <c r="R180" s="10">
        <f>3/24*OO[[#This Row],[74 (28JUN1985 03:00:00)-Water Temperature (C)]]*OO[[#This Row],[16]]/SUM(OO[16])</f>
        <v>7.3503010494577373E-2</v>
      </c>
      <c r="S180" s="10">
        <f>3/24*OO[[#This Row],[75 (28JUN1985 06:00:00)-Water Temperature (C)]]*OO[[#This Row],[17]]/SUM(OO[17])</f>
        <v>8.7288082756397059E-2</v>
      </c>
      <c r="T180" s="10">
        <f>3/24*OO[[#This Row],[76 (28JUN1985 09:00:00)-Water Temperature (C)]]*OO[[#This Row],[18]]/SUM(OO[18])</f>
        <v>6.8728208715549688E-2</v>
      </c>
      <c r="U180" s="10">
        <f>3/24*OO[[#This Row],[77 (28JUN1985 12:00:00)-Water Temperature (C)]]*OO[[#This Row],[19]]/SUM(OO[19])</f>
        <v>3.7142279578398545E-2</v>
      </c>
      <c r="V180" s="10">
        <f>3/24000000*OO[[#This Row],[78 (28JUN1985 15:00:00)-Water Temperature (C)]]*OO[[#This Row],[20]]</f>
        <v>1.4374961260019999E-2</v>
      </c>
      <c r="W180" s="10">
        <f>3/24000000*OO[[#This Row],[79 (28JUN1985 18:00:00)-Water Temperature (C)]]*OO[[#This Row],[21]]</f>
        <v>4.3451667535312506E-3</v>
      </c>
      <c r="X180" s="10">
        <f>3/24000000*OO[[#This Row],[80 (28JUN1985 21:00:00)-Water Temperature (C)]]*OO[[#This Row],[22]]</f>
        <v>1.0857525035249998E-3</v>
      </c>
      <c r="Y180" s="10">
        <f>3/24000000*OO[[#This Row],[81 (29JUN1985 00:00:00)-Water Temperature (C)]]*OO[[#This Row],[23]]</f>
        <v>2.5828045822731249E-4</v>
      </c>
      <c r="Z180" s="10">
        <f>3/24000000*OO[[#This Row],[82 (29JUN1985 03:00:00)-Water Temperature (C)]]*OO[[#This Row],[24]]</f>
        <v>7.4675362922649994E-5</v>
      </c>
      <c r="AA180" s="10">
        <f>3/24000000*OO[[#This Row],[83 (29JUN1985 06:00:00)-Water Temperature (C)]]*OO[[#This Row],[25]]</f>
        <v>3.7167680995925E-5</v>
      </c>
      <c r="AB180" s="10">
        <f>3/24000000*OO[[#This Row],[84 (29JUN1985 09:00:00)-Water Temperature (C)]]*OO[[#This Row],[26]]</f>
        <v>3.3742481299902497E-5</v>
      </c>
      <c r="AC180" s="10">
        <f>3/24000000*OO[[#This Row],[85 (29JUN1985 12:00:00)-Water Temperature (C)]]*OO[[#This Row],[27]]</f>
        <v>3.9396032906625003E-5</v>
      </c>
      <c r="AD180" s="10">
        <f>3/24000000*OO[[#This Row],[86 (29JUN1985 15:00:00)-Water Temperature (C)]]*OO[[#This Row],[28]]</f>
        <v>4.7769931355737496E-5</v>
      </c>
      <c r="AE180" s="10">
        <f>3/24000000*OO[[#This Row],[88 (29JUN1985 21:00:00)-Water Temperature (C)]]*OO[[#This Row],[30]]</f>
        <v>5.4268956018225003E-5</v>
      </c>
      <c r="AF180" s="10">
        <f>3/24000000*OO[[#This Row],[88 (29JUN1985 21:00:00)-Water Temperature (C)]]*OO[[#This Row],[30]]</f>
        <v>5.4268956018225003E-5</v>
      </c>
      <c r="AG180" s="10">
        <f>3/24000000*OO[[#This Row],[89 (30JUN1985 00:00:00)-Water Temperature (C)]]*OO[[#This Row],[31]]</f>
        <v>4.7704855710498746E-5</v>
      </c>
      <c r="AH180" s="10">
        <f>3/24000000*OO[[#This Row],[90 (30JUN1985 03:00:00)-Water Temperature (C)]]*OO[[#This Row],[32]]</f>
        <v>4.0716828241795E-5</v>
      </c>
      <c r="AI180" s="10">
        <f>3/24000000*OO[[#This Row],[91 (30JUN1985 06:00:00)-Water Temperature (C)]]*OO[[#This Row],[33]]</f>
        <v>3.4915647663599997E-5</v>
      </c>
      <c r="AJ180" s="10">
        <f>3/24000000*OO[[#This Row],[92 (30JUN1985 09:00:00)-Water Temperature (C)]]*OO[[#This Row],[34]]</f>
        <v>3.049452971455875E-5</v>
      </c>
      <c r="AK180" s="10">
        <f>3/24000000*OO[[#This Row],[93 (30JUN1985 12:00:00)-Water Temperature (C)]]*OO[[#This Row],[35]]</f>
        <v>2.667346095974E-5</v>
      </c>
      <c r="AL180" s="10">
        <f>3/24000000*OO[[#This Row],[94 (30JUN1985 15:00:00)-Water Temperature (C)]]*OO[[#This Row],[36]]</f>
        <v>2.3407771757534999E-5</v>
      </c>
      <c r="AM180" s="10">
        <f>3/24000000*OO[[#This Row],[95 (30JUN1985 18:00:00)-Water Temperature (C)]]*OO[[#This Row],[37]]</f>
        <v>1.9741714624325E-5</v>
      </c>
      <c r="AN180" s="10">
        <f>3/24000000*OO[[#This Row],[96 (30JUN1985 21:00:00)-Water Temperature (C)]]*OO[[#This Row],[38]]</f>
        <v>1.5369090873695001E-5</v>
      </c>
      <c r="AO180" s="10">
        <f>3/24000000*OO[[#This Row],[97 (01JUL1985 00:00:00)-Water Temperature (C)]]*OO[[#This Row],[39]]</f>
        <v>1.1755580422507498E-5</v>
      </c>
      <c r="AP180" s="10">
        <f>3/24000000*OO[[#This Row],[98 (01JUL1985 03:00:00)-Water Temperature (C)]]*OO[[#This Row],[40]]</f>
        <v>9.5217519538249996E-6</v>
      </c>
      <c r="AQ180" s="10">
        <f>3/24000000*OO[[#This Row],[99 (01JUL1985 06:00:00)-Water Temperature (C)]]*OO[[#This Row],[41]]</f>
        <v>8.4916122557849999E-6</v>
      </c>
      <c r="AR180" s="10">
        <f>3/24000000*OO[[#This Row],[100 (01JUL1985 09:00:00)-Water Temperature (C)]]*OO[[#This Row],[42]]</f>
        <v>8.2696377513749999E-6</v>
      </c>
      <c r="AS180" s="10">
        <f>3/24000000*OO[[#This Row],[101 (01JUL1985 12:00:00)-Water Temperature (C)]]*OO[[#This Row],[43]]</f>
        <v>8.283919257626249E-6</v>
      </c>
      <c r="AT180" s="10">
        <f>3/24000000*OO[[#This Row],[102 (01JUL1985 15:00:00)-Water Temperature (C)]]*OO[[#This Row],[44]]</f>
        <v>8.2574654671349988E-6</v>
      </c>
      <c r="AU180" s="10">
        <f>3/24000000*OO[[#This Row],[103 (01JUL1985 18:00:00)-Water Temperature (C)]]*OO[[#This Row],[45]]</f>
        <v>7.8623997188799998E-6</v>
      </c>
      <c r="AV180" s="10">
        <f>3/24000000*OO[[#This Row],[104 (01JUL1985 21:00:00)-Water Temperature (C)]]*OO[[#This Row],[46]]</f>
        <v>7.1464402823974991E-6</v>
      </c>
      <c r="AW180" s="10">
        <f>3/24000000*OO[[#This Row],[105 (02JUL1985 00:00:00)-Water Temperature (C)]]*OO[[#This Row],[47]]</f>
        <v>6.2355374015474995E-6</v>
      </c>
      <c r="AX180" s="10">
        <f>3/24000000*OO[[#This Row],[106 (02JUL1985 03:00:00)-Water Temperature (C)]]*OO[[#This Row],[48]]</f>
        <v>5.4812305666399997E-6</v>
      </c>
      <c r="AY180" s="10">
        <f>3/24000000*OO[[#This Row],[107 (02JUL1985 06:00:00)-Water Temperature (C)]]*OO[[#This Row],[49]]</f>
        <v>4.9972815610200001E-6</v>
      </c>
      <c r="AZ180" s="10">
        <f>3/24000000*OO[[#This Row],[108 (02JUL1985 09:00:00)-Water Temperature (C)]]*OO[[#This Row],[50]]</f>
        <v>4.9440582760562503E-6</v>
      </c>
      <c r="BA180" s="10">
        <f>3/24000000*OO[[#This Row],[109 (02JUL1985 12:00:00)-Water Temperature (C)]]*OO[[#This Row],[51]]</f>
        <v>5.0746412615850001E-6</v>
      </c>
      <c r="BB180" s="10">
        <f>3/24000000*OO[[#This Row],[110 (02JUL1985 15:00:00)-Water Temperature (C)]]*OO[[#This Row],[52]]</f>
        <v>5.2258836981060004E-6</v>
      </c>
      <c r="BC180" s="10">
        <f>3/24000000*OO[[#This Row],[111 (02JUL1985 18:00:00)-Water Temperature (C)]]*OO[[#This Row],[53]]</f>
        <v>5.2107305535094998E-6</v>
      </c>
      <c r="BD180" s="10">
        <f>3/24000000*OO[[#This Row],[112 (02JUL1985 21:00:00)-Water Temperature (C)]]*OO[[#This Row],[54]]</f>
        <v>4.8464747893237496E-6</v>
      </c>
      <c r="BE180" s="10">
        <f>3/24000000*OO[[#This Row],[113 (03JUL1985 00:00:00)-Water Temperature (C)]]*OO[[#This Row],[55]]</f>
        <v>4.3400077163251255E-6</v>
      </c>
      <c r="BF180" s="10">
        <f>3/24000000*OO[[#This Row],[114 (03JUL1985 03:00:00)-Water Temperature (C)]]*OO[[#This Row],[56]]</f>
        <v>3.8686580452762506E-6</v>
      </c>
      <c r="BG180" s="10">
        <f>3/24000000*OO[[#This Row],[115 (03JUL1985 06:00:00)-Water Temperature (C)]]*OO[[#This Row],[57]]</f>
        <v>3.5361289111499996E-6</v>
      </c>
      <c r="BH180" s="10">
        <f>3/24000000*OO[[#This Row],[116 (03JUL1985 09:00:00)-Water Temperature (C)]]*OO[[#This Row],[58]]</f>
        <v>3.5240386659918748E-6</v>
      </c>
      <c r="BI180" s="10">
        <f>3/24000000*OO[[#This Row],[117 (03JUL1985 12:00:00)-Water Temperature (C)]]*OO[[#This Row],[59]]</f>
        <v>3.8103712832748746E-6</v>
      </c>
      <c r="BJ180" s="10">
        <f>3/24000000*OO[[#This Row],[118 (03JUL1985 15:00:00)-Water Temperature (C)]]*OO[[#This Row],[60]]</f>
        <v>4.1622149721102492E-6</v>
      </c>
      <c r="BK180" s="10">
        <f>3/24000000*OO[[#This Row],[119 (03JUL1985 18:00:00)-Water Temperature (C)]]*OO[[#This Row],[61]]</f>
        <v>4.224973259360625E-6</v>
      </c>
      <c r="BL180" s="10">
        <f>3/24000000*OO[[#This Row],[120 (03JUL1985 21:00:00)-Water Temperature (C)]]*OO[[#This Row],[62]]</f>
        <v>3.9545933707812495E-6</v>
      </c>
      <c r="BM180" s="10">
        <f>3/24000000*OO[[#This Row],[121 (04JUL1985 00:00:00)-Water Temperature (C)]]*OO[[#This Row],[63]]</f>
        <v>3.567660441198E-6</v>
      </c>
      <c r="BN180" s="10">
        <f>3/24000000*OO[[#This Row],[122 (04JUL1985 03:00:00)-Water Temperature (C)]]*OO[[#This Row],[64]]</f>
        <v>3.2702951786310001E-6</v>
      </c>
      <c r="BO180" s="10">
        <f>3/24000000*OO[[#This Row],[123 (04JUL1985 06:00:00)-Water Temperature (C)]]*OO[[#This Row],[65]]</f>
        <v>3.1026890444775004E-6</v>
      </c>
      <c r="BP180" s="10">
        <f>3/24000000*OO[[#This Row],[124 (04JUL1985 09:00:00)-Water Temperature (C)]]*OO[[#This Row],[66]]</f>
        <v>3.1037965618862501E-6</v>
      </c>
      <c r="BQ180" s="10">
        <f>3/24000000*OO[[#This Row],[125 (04JUL1985 12:00:00)-Water Temperature (C)]]*OO[[#This Row],[67]]</f>
        <v>3.10781778500875E-6</v>
      </c>
      <c r="BR180" s="10">
        <f>3/24000000*OO[[#This Row],[126 (04JUL1985 15:00:00)-Water Temperature (C)]]*OO[[#This Row],[68]]</f>
        <v>2.9687122690274998E-6</v>
      </c>
      <c r="BS180" s="10">
        <f>3/24000000*OO[[#This Row],[127 (04JUL1985 18:00:00)-Water Temperature (C)]]*OO[[#This Row],[69]]</f>
        <v>2.72115027548E-6</v>
      </c>
      <c r="BT180" s="10">
        <f>3/24000000*OO[[#This Row],[128 (04JUL1985 21:00:00)-Water Temperature (C)]]*OO[[#This Row],[70]]</f>
        <v>2.4597327021759997E-6</v>
      </c>
      <c r="BU180" s="10">
        <f>3/24000000*OO[[#This Row],[129 (05JUL1985 00:00:00)-Water Temperature (C)]]*OO[[#This Row],[71]]</f>
        <v>2.2171679747359998E-6</v>
      </c>
      <c r="BV180" s="10">
        <f>3/24000000*OO[[#This Row],[130 (05JUL1985 03:00:00)-Water Temperature (C)]]*OO[[#This Row],[72]]</f>
        <v>2.0493654143049995E-6</v>
      </c>
      <c r="BW180" s="10">
        <f>3/24000000*OO[[#This Row],[131 (05JUL1985 06:00:00)-Water Temperature (C)]]*OO[[#This Row],[73]]</f>
        <v>1.933509728506E-6</v>
      </c>
      <c r="BX180" s="10">
        <f>3/24000000*OO[[#This Row],[132 (05JUL1985 09:00:00)-Water Temperature (C)]]*OO[[#This Row],[74]]</f>
        <v>1.9388425124058749E-6</v>
      </c>
      <c r="BY180" s="10">
        <f>3/24000000*OO[[#This Row],[133 (05JUL1985 12:00:00)-Water Temperature (C)]]*OO[[#This Row],[75]]</f>
        <v>2.1031906103909998E-6</v>
      </c>
      <c r="BZ180" s="10">
        <f>3/24000000*OO[[#This Row],[134 (05JUL1985 15:00:00)-Water Temperature (C)]]*OO[[#This Row],[76]]</f>
        <v>2.3275228783661248E-6</v>
      </c>
      <c r="CA180" s="10">
        <f>3/24000000*OO[[#This Row],[135 (05JUL1985 18:00:00)-Water Temperature (C)]]*OO[[#This Row],[77]]</f>
        <v>2.4041463866559998E-6</v>
      </c>
      <c r="CB180" s="10">
        <f>3/24000000*OO[[#This Row],[136 (05JUL1985 21:00:00)-Water Temperature (C)]]*OO[[#This Row],[78]]</f>
        <v>2.2477551769618749E-6</v>
      </c>
      <c r="CC180" s="10">
        <f>3/24000000*OO[[#This Row],[137 (06JUL1985 00:00:00)-Water Temperature (C)]]*OO[[#This Row],[79]]</f>
        <v>1.9897477723409996E-6</v>
      </c>
      <c r="CD180" s="10">
        <f>3/24000000*OO[[#This Row],[138 (06JUL1985 03:00:00)-Water Temperature (C)]]*OO[[#This Row],[80]]</f>
        <v>1.7668548020104997E-6</v>
      </c>
      <c r="CE180" s="10">
        <f>3/24000000*OO[[#This Row],[139 (06JUL1985 06:00:00)-Water Temperature (C)]]*OO[[#This Row],[81]]</f>
        <v>1.60939267235E-6</v>
      </c>
      <c r="CF180" s="10">
        <f>3/24000000*OO[[#This Row],[140 (06JUL1985 09:00:00)-Water Temperature (C)]]*OO[[#This Row],[82]]</f>
        <v>1.5442697407199999E-6</v>
      </c>
      <c r="CG180" s="10">
        <f>3/24000000*OO[[#This Row],[141 (06JUL1985 12:00:00)-Water Temperature (C)]]*OO[[#This Row],[83]]</f>
        <v>1.5468584464421249E-6</v>
      </c>
      <c r="CH180" s="10">
        <f>3/24000000*OO[[#This Row],[142 (06JUL1985 15:00:00)-Water Temperature (C)]]*OO[[#This Row],[84]]</f>
        <v>1.528463795001E-6</v>
      </c>
      <c r="CI180" s="10">
        <f>3/24000000*OO[[#This Row],[143 (06JUL1985 18:00:00)-Water Temperature (C)]]*OO[[#This Row],[85]]</f>
        <v>1.4598300057834998E-6</v>
      </c>
      <c r="CJ180" s="10">
        <f>3/24000000*OO[[#This Row],[144 (06JUL1985 21:00:00)-Water Temperature (C)]]*OO[[#This Row],[86]]</f>
        <v>1.3395498231665E-6</v>
      </c>
      <c r="CK180" s="10">
        <f>3/24000000*OO[[#This Row],[145 (07JUL1985 00:00:00)-Water Temperature (C)]]*OO[[#This Row],[87]]</f>
        <v>1.2046456474718748E-6</v>
      </c>
      <c r="CL180" s="10">
        <f>3/24000000*OO[[#This Row],[146 (07JUL1985 03:00:00)-Water Temperature (C)]]*OO[[#This Row],[88]]</f>
        <v>1.1260777056376248E-6</v>
      </c>
      <c r="CM180" s="10">
        <f>3/24000000*OO[[#This Row],[147 (07JUL1985 06:00:00)-Water Temperature (C)]]*OO[[#This Row],[89]]</f>
        <v>1.0988074163384998E-6</v>
      </c>
      <c r="CN180" s="10">
        <f>3/24000000*OO[[#This Row],[148 (07JUL1985 09:00:00)-Water Temperature (C)]]*OO[[#This Row],[90]]</f>
        <v>1.1220264249672499E-6</v>
      </c>
      <c r="CO180" s="10">
        <f>3/24000000*OO[[#This Row],[149 (07JUL1985 12:00:00)-Water Temperature (C)]]*OO[[#This Row],[91]]</f>
        <v>1.1495833908344999E-6</v>
      </c>
      <c r="CP180" s="10">
        <f>3/24000000*OO[[#This Row],[150 (07JUL1985 15:00:00)-Water Temperature (C)]]*OO[[#This Row],[92]]</f>
        <v>1.190995960074E-6</v>
      </c>
      <c r="CQ180" s="10">
        <f>3/24000000*OO[[#This Row],[151 (07JUL1985 18:00:00)-Water Temperature (C)]]*OO[[#This Row],[93]]</f>
        <v>1.2282950359882499E-6</v>
      </c>
      <c r="CR180" s="10">
        <f>3/24000000*OO[[#This Row],[152 (07JUL1985 21:00:00)-Water Temperature (C)]]*OO[[#This Row],[94]]</f>
        <v>1.18197902502225E-6</v>
      </c>
      <c r="CS180" s="10">
        <f>3/24000000*OO[[#This Row],[153 (08JUL1985 00:00:00)-Water Temperature (C)]]*OO[[#This Row],[95]]</f>
        <v>1.0442120592667501E-6</v>
      </c>
      <c r="CT180" s="10">
        <f>3/24000000*OO[[#This Row],[154 (08JUL1985 03:00:00)-Water Temperature (C)]]*OO[[#This Row],[96]]</f>
        <v>9.0678897642399979E-7</v>
      </c>
      <c r="CU180" s="10">
        <f>3/24000000*OO[[#This Row],[155 (08JUL1985 06:00:00)-Water Temperature (C)]]*OO[[#This Row],[97]]</f>
        <v>8.1076656791549988E-7</v>
      </c>
      <c r="CV180" s="10">
        <f>3/24000000*OO[[#This Row],[156 (08JUL1985 09:00:00)-Water Temperature (C)]]*OO[[#This Row],[98]]</f>
        <v>7.8651890959125006E-7</v>
      </c>
      <c r="CW180" s="10">
        <f>3/24000000*OO[[#This Row],[157 (08JUL1985 12:00:00)-Water Temperature (C)]]*OO[[#This Row],[99]]</f>
        <v>7.79449153079875E-7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0</v>
      </c>
      <c r="I181" s="10">
        <f>3/24*OO[[#This Row],[65 (27JUN1985 00:00:00)-Water Temperature (C)]]*OO[[#This Row],[7]]/SUM(OO[7])</f>
        <v>1.5834801861507007E-39</v>
      </c>
      <c r="J181" s="10">
        <f>3/24*OO[[#This Row],[66 (27JUN1985 03:00:00)-Water Temperature (C)]]*OO[[#This Row],[8]]/SUM(OO[8])</f>
        <v>1.3577587109885681E-29</v>
      </c>
      <c r="K181" s="10">
        <f>3/24*OO[[#This Row],[67 (27JUN1985 06:00:00)-Water Temperature (C)]]*OO[[#This Row],[9]]/SUM(OO[9])</f>
        <v>6.5334165901787911E-20</v>
      </c>
      <c r="L181" s="10">
        <f>3/24*OO[[#This Row],[68 (27JUN1985 09:00:00)-Water Temperature (C)]]*OO[[#This Row],[10]]/SUM(OO[10])</f>
        <v>1.7402648524893968E-11</v>
      </c>
      <c r="M181" s="10">
        <f>3/24*OO[[#This Row],[69 (27JUN1985 12:00:00)-Water Temperature (C)]]*OO[[#This Row],[11]]/SUM(OO[11])</f>
        <v>7.0650288484720242E-8</v>
      </c>
      <c r="N181" s="10">
        <f>3/24*OO[[#This Row],[70 (27JUN1985 15:00:00)-Water Temperature (C)]]*OO[[#This Row],[12]]/SUM(OO[12])</f>
        <v>1.5930808501788107E-5</v>
      </c>
      <c r="O181" s="10">
        <f>3/24*OO[[#This Row],[71 (27JUN1985 18:00:00)-Water Temperature (C)]]*OO[[#This Row],[13]]/SUM(OO[13])</f>
        <v>6.4543266426394011E-4</v>
      </c>
      <c r="P181" s="10">
        <f>3/24*OO[[#This Row],[72 (27JUN1985 21:00:00)-Water Temperature (C)]]*OO[[#This Row],[14]]/SUM(OO[14])</f>
        <v>7.3218913114843128E-3</v>
      </c>
      <c r="Q181" s="10">
        <f>3/24*OO[[#This Row],[73 (28JUN1985 00:00:00)-Water Temperature (C)]]*OO[[#This Row],[15]]/SUM(OO[15])</f>
        <v>3.1912965356842245E-2</v>
      </c>
      <c r="R181" s="10">
        <f>3/24*OO[[#This Row],[74 (28JUN1985 03:00:00)-Water Temperature (C)]]*OO[[#This Row],[16]]/SUM(OO[16])</f>
        <v>6.8794873426432993E-2</v>
      </c>
      <c r="S181" s="10">
        <f>3/24*OO[[#This Row],[75 (28JUN1985 06:00:00)-Water Temperature (C)]]*OO[[#This Row],[17]]/SUM(OO[17])</f>
        <v>8.5936628349438507E-2</v>
      </c>
      <c r="T181" s="10">
        <f>3/24*OO[[#This Row],[76 (28JUN1985 09:00:00)-Water Temperature (C)]]*OO[[#This Row],[18]]/SUM(OO[18])</f>
        <v>7.0937076544642055E-2</v>
      </c>
      <c r="U181" s="10">
        <f>3/24*OO[[#This Row],[77 (28JUN1985 12:00:00)-Water Temperature (C)]]*OO[[#This Row],[19]]/SUM(OO[19])</f>
        <v>3.9924074846543582E-2</v>
      </c>
      <c r="V181" s="10">
        <f>3/24000000*OO[[#This Row],[78 (28JUN1985 15:00:00)-Water Temperature (C)]]*OO[[#This Row],[20]]</f>
        <v>1.6015787588249997E-2</v>
      </c>
      <c r="W181" s="10">
        <f>3/24000000*OO[[#This Row],[79 (28JUN1985 18:00:00)-Water Temperature (C)]]*OO[[#This Row],[21]]</f>
        <v>4.9645418478224991E-3</v>
      </c>
      <c r="X181" s="10">
        <f>3/24000000*OO[[#This Row],[80 (28JUN1985 21:00:00)-Water Temperature (C)]]*OO[[#This Row],[22]]</f>
        <v>1.2598803030231249E-3</v>
      </c>
      <c r="Y181" s="10">
        <f>3/24000000*OO[[#This Row],[81 (29JUN1985 00:00:00)-Water Temperature (C)]]*OO[[#This Row],[23]]</f>
        <v>2.9888911874737499E-4</v>
      </c>
      <c r="Z181" s="10">
        <f>3/24000000*OO[[#This Row],[82 (29JUN1985 03:00:00)-Water Temperature (C)]]*OO[[#This Row],[24]]</f>
        <v>8.3135998556324998E-5</v>
      </c>
      <c r="AA181" s="10">
        <f>3/24000000*OO[[#This Row],[83 (29JUN1985 06:00:00)-Water Temperature (C)]]*OO[[#This Row],[25]]</f>
        <v>3.8381654584349998E-5</v>
      </c>
      <c r="AB181" s="10">
        <f>3/24000000*OO[[#This Row],[84 (29JUN1985 09:00:00)-Water Temperature (C)]]*OO[[#This Row],[26]]</f>
        <v>3.3166895862022499E-5</v>
      </c>
      <c r="AC181" s="10">
        <f>3/24000000*OO[[#This Row],[85 (29JUN1985 12:00:00)-Water Temperature (C)]]*OO[[#This Row],[27]]</f>
        <v>3.8380832668957502E-5</v>
      </c>
      <c r="AD181" s="10">
        <f>3/24000000*OO[[#This Row],[86 (29JUN1985 15:00:00)-Water Temperature (C)]]*OO[[#This Row],[28]]</f>
        <v>4.6720633542549998E-5</v>
      </c>
      <c r="AE181" s="10">
        <f>3/24000000*OO[[#This Row],[88 (29JUN1985 21:00:00)-Water Temperature (C)]]*OO[[#This Row],[30]]</f>
        <v>5.3656748227012503E-5</v>
      </c>
      <c r="AF181" s="10">
        <f>3/24000000*OO[[#This Row],[88 (29JUN1985 21:00:00)-Water Temperature (C)]]*OO[[#This Row],[30]]</f>
        <v>5.3656748227012503E-5</v>
      </c>
      <c r="AG181" s="10">
        <f>3/24000000*OO[[#This Row],[89 (30JUN1985 00:00:00)-Water Temperature (C)]]*OO[[#This Row],[31]]</f>
        <v>4.739716025946E-5</v>
      </c>
      <c r="AH181" s="10">
        <f>3/24000000*OO[[#This Row],[90 (30JUN1985 03:00:00)-Water Temperature (C)]]*OO[[#This Row],[32]]</f>
        <v>4.0500257592177503E-5</v>
      </c>
      <c r="AI181" s="10">
        <f>3/24000000*OO[[#This Row],[91 (30JUN1985 06:00:00)-Water Temperature (C)]]*OO[[#This Row],[33]]</f>
        <v>3.4719232772187502E-5</v>
      </c>
      <c r="AJ181" s="10">
        <f>3/24000000*OO[[#This Row],[92 (30JUN1985 09:00:00)-Water Temperature (C)]]*OO[[#This Row],[34]]</f>
        <v>3.0383666726430003E-5</v>
      </c>
      <c r="AK181" s="10">
        <f>3/24000000*OO[[#This Row],[93 (30JUN1985 12:00:00)-Water Temperature (C)]]*OO[[#This Row],[35]]</f>
        <v>2.675060680758E-5</v>
      </c>
      <c r="AL181" s="10">
        <f>3/24000000*OO[[#This Row],[94 (30JUN1985 15:00:00)-Water Temperature (C)]]*OO[[#This Row],[36]]</f>
        <v>2.3600538003712497E-5</v>
      </c>
      <c r="AM181" s="10">
        <f>3/24000000*OO[[#This Row],[95 (30JUN1985 18:00:00)-Water Temperature (C)]]*OO[[#This Row],[37]]</f>
        <v>1.9927339887420001E-5</v>
      </c>
      <c r="AN181" s="10">
        <f>3/24000000*OO[[#This Row],[96 (30JUN1985 21:00:00)-Water Temperature (C)]]*OO[[#This Row],[38]]</f>
        <v>1.5488173621147497E-5</v>
      </c>
      <c r="AO181" s="10">
        <f>3/24000000*OO[[#This Row],[97 (01JUL1985 00:00:00)-Water Temperature (C)]]*OO[[#This Row],[39]]</f>
        <v>1.1798004412800001E-5</v>
      </c>
      <c r="AP181" s="10">
        <f>3/24000000*OO[[#This Row],[98 (01JUL1985 03:00:00)-Water Temperature (C)]]*OO[[#This Row],[40]]</f>
        <v>9.474536023680001E-6</v>
      </c>
      <c r="AQ181" s="10">
        <f>3/24000000*OO[[#This Row],[99 (01JUL1985 06:00:00)-Water Temperature (C)]]*OO[[#This Row],[41]]</f>
        <v>8.3792660921999987E-6</v>
      </c>
      <c r="AR181" s="10">
        <f>3/24000000*OO[[#This Row],[100 (01JUL1985 09:00:00)-Water Temperature (C)]]*OO[[#This Row],[42]]</f>
        <v>8.1319537639699987E-6</v>
      </c>
      <c r="AS181" s="10">
        <f>3/24000000*OO[[#This Row],[101 (01JUL1985 12:00:00)-Water Temperature (C)]]*OO[[#This Row],[43]]</f>
        <v>8.1482207448375013E-6</v>
      </c>
      <c r="AT181" s="10">
        <f>3/24000000*OO[[#This Row],[102 (01JUL1985 15:00:00)-Water Temperature (C)]]*OO[[#This Row],[44]]</f>
        <v>8.1307889896749988E-6</v>
      </c>
      <c r="AU181" s="10">
        <f>3/24000000*OO[[#This Row],[103 (01JUL1985 18:00:00)-Water Temperature (C)]]*OO[[#This Row],[45]]</f>
        <v>7.7578130275337489E-6</v>
      </c>
      <c r="AV181" s="10">
        <f>3/24000000*OO[[#This Row],[104 (01JUL1985 21:00:00)-Water Temperature (C)]]*OO[[#This Row],[46]]</f>
        <v>7.0704210264312507E-6</v>
      </c>
      <c r="AW181" s="10">
        <f>3/24000000*OO[[#This Row],[105 (02JUL1985 00:00:00)-Water Temperature (C)]]*OO[[#This Row],[47]]</f>
        <v>6.1741511838650008E-6</v>
      </c>
      <c r="AX181" s="10">
        <f>3/24000000*OO[[#This Row],[106 (02JUL1985 03:00:00)-Water Temperature (C)]]*OO[[#This Row],[48]]</f>
        <v>5.4172910523099996E-6</v>
      </c>
      <c r="AY181" s="10">
        <f>3/24000000*OO[[#This Row],[107 (02JUL1985 06:00:00)-Water Temperature (C)]]*OO[[#This Row],[49]]</f>
        <v>4.9246574418325001E-6</v>
      </c>
      <c r="AZ181" s="10">
        <f>3/24000000*OO[[#This Row],[108 (02JUL1985 09:00:00)-Water Temperature (C)]]*OO[[#This Row],[50]]</f>
        <v>4.8658303518549999E-6</v>
      </c>
      <c r="BA181" s="10">
        <f>3/24000000*OO[[#This Row],[109 (02JUL1985 12:00:00)-Water Temperature (C)]]*OO[[#This Row],[51]]</f>
        <v>4.990662658400125E-6</v>
      </c>
      <c r="BB181" s="10">
        <f>3/24000000*OO[[#This Row],[110 (02JUL1985 15:00:00)-Water Temperature (C)]]*OO[[#This Row],[52]]</f>
        <v>5.1469156985705002E-6</v>
      </c>
      <c r="BC181" s="10">
        <f>3/24000000*OO[[#This Row],[111 (02JUL1985 18:00:00)-Water Temperature (C)]]*OO[[#This Row],[53]]</f>
        <v>5.136017640541875E-6</v>
      </c>
      <c r="BD181" s="10">
        <f>3/24000000*OO[[#This Row],[112 (02JUL1985 21:00:00)-Water Temperature (C)]]*OO[[#This Row],[54]]</f>
        <v>4.7837360991941241E-6</v>
      </c>
      <c r="BE181" s="10">
        <f>3/24000000*OO[[#This Row],[113 (03JUL1985 00:00:00)-Water Temperature (C)]]*OO[[#This Row],[55]]</f>
        <v>4.2888442302382501E-6</v>
      </c>
      <c r="BF181" s="10">
        <f>3/24000000*OO[[#This Row],[114 (03JUL1985 03:00:00)-Water Temperature (C)]]*OO[[#This Row],[56]]</f>
        <v>3.8212063938859996E-6</v>
      </c>
      <c r="BG181" s="10">
        <f>3/24000000*OO[[#This Row],[115 (03JUL1985 06:00:00)-Water Temperature (C)]]*OO[[#This Row],[57]]</f>
        <v>3.4870591900462497E-6</v>
      </c>
      <c r="BH181" s="10">
        <f>3/24000000*OO[[#This Row],[116 (03JUL1985 09:00:00)-Water Temperature (C)]]*OO[[#This Row],[58]]</f>
        <v>3.4688324421187497E-6</v>
      </c>
      <c r="BI181" s="10">
        <f>3/24000000*OO[[#This Row],[117 (03JUL1985 12:00:00)-Water Temperature (C)]]*OO[[#This Row],[59]]</f>
        <v>3.7485701147475E-6</v>
      </c>
      <c r="BJ181" s="10">
        <f>3/24000000*OO[[#This Row],[118 (03JUL1985 15:00:00)-Water Temperature (C)]]*OO[[#This Row],[60]]</f>
        <v>4.0964098181374998E-6</v>
      </c>
      <c r="BK181" s="10">
        <f>3/24000000*OO[[#This Row],[119 (03JUL1985 18:00:00)-Water Temperature (C)]]*OO[[#This Row],[61]]</f>
        <v>4.1627025813729993E-6</v>
      </c>
      <c r="BL181" s="10">
        <f>3/24000000*OO[[#This Row],[120 (03JUL1985 21:00:00)-Water Temperature (C)]]*OO[[#This Row],[62]]</f>
        <v>3.9032823071724989E-6</v>
      </c>
      <c r="BM181" s="10">
        <f>3/24000000*OO[[#This Row],[121 (04JUL1985 00:00:00)-Water Temperature (C)]]*OO[[#This Row],[63]]</f>
        <v>3.5203870387042499E-6</v>
      </c>
      <c r="BN181" s="10">
        <f>3/24000000*OO[[#This Row],[122 (04JUL1985 03:00:00)-Water Temperature (C)]]*OO[[#This Row],[64]]</f>
        <v>3.2174348088918748E-6</v>
      </c>
      <c r="BO181" s="10">
        <f>3/24000000*OO[[#This Row],[123 (04JUL1985 06:00:00)-Water Temperature (C)]]*OO[[#This Row],[65]]</f>
        <v>3.0441136605173751E-6</v>
      </c>
      <c r="BP181" s="10">
        <f>3/24000000*OO[[#This Row],[124 (04JUL1985 09:00:00)-Water Temperature (C)]]*OO[[#This Row],[66]]</f>
        <v>3.0446373543937498E-6</v>
      </c>
      <c r="BQ181" s="10">
        <f>3/24000000*OO[[#This Row],[125 (04JUL1985 12:00:00)-Water Temperature (C)]]*OO[[#This Row],[67]]</f>
        <v>3.0492638528673748E-6</v>
      </c>
      <c r="BR181" s="10">
        <f>3/24000000*OO[[#This Row],[126 (04JUL1985 15:00:00)-Water Temperature (C)]]*OO[[#This Row],[68]]</f>
        <v>2.9212526649494995E-6</v>
      </c>
      <c r="BS181" s="10">
        <f>3/24000000*OO[[#This Row],[127 (04JUL1985 18:00:00)-Water Temperature (C)]]*OO[[#This Row],[69]]</f>
        <v>2.6873895292799998E-6</v>
      </c>
      <c r="BT181" s="10">
        <f>3/24000000*OO[[#This Row],[128 (04JUL1985 21:00:00)-Water Temperature (C)]]*OO[[#This Row],[70]]</f>
        <v>2.4318221416020002E-6</v>
      </c>
      <c r="BU181" s="10">
        <f>3/24000000*OO[[#This Row],[129 (05JUL1985 00:00:00)-Water Temperature (C)]]*OO[[#This Row],[71]]</f>
        <v>2.1871584977917498E-6</v>
      </c>
      <c r="BV181" s="10">
        <f>3/24000000*OO[[#This Row],[130 (05JUL1985 03:00:00)-Water Temperature (C)]]*OO[[#This Row],[72]]</f>
        <v>2.0155955941897495E-6</v>
      </c>
      <c r="BW181" s="10">
        <f>3/24000000*OO[[#This Row],[131 (05JUL1985 06:00:00)-Water Temperature (C)]]*OO[[#This Row],[73]]</f>
        <v>1.8988506605088746E-6</v>
      </c>
      <c r="BX181" s="10">
        <f>3/24000000*OO[[#This Row],[132 (05JUL1985 09:00:00)-Water Temperature (C)]]*OO[[#This Row],[74]]</f>
        <v>1.9049322430124998E-6</v>
      </c>
      <c r="BY181" s="10">
        <f>3/24000000*OO[[#This Row],[133 (05JUL1985 12:00:00)-Water Temperature (C)]]*OO[[#This Row],[75]]</f>
        <v>2.0669366783091246E-6</v>
      </c>
      <c r="BZ181" s="10">
        <f>3/24000000*OO[[#This Row],[134 (05JUL1985 15:00:00)-Water Temperature (C)]]*OO[[#This Row],[76]]</f>
        <v>2.2886023719849996E-6</v>
      </c>
      <c r="CA181" s="10">
        <f>3/24000000*OO[[#This Row],[135 (05JUL1985 18:00:00)-Water Temperature (C)]]*OO[[#This Row],[77]]</f>
        <v>2.3655683920899998E-6</v>
      </c>
      <c r="CB181" s="10">
        <f>3/24000000*OO[[#This Row],[136 (05JUL1985 21:00:00)-Water Temperature (C)]]*OO[[#This Row],[78]]</f>
        <v>2.2164733349549995E-6</v>
      </c>
      <c r="CC181" s="10">
        <f>3/24000000*OO[[#This Row],[137 (06JUL1985 00:00:00)-Water Temperature (C)]]*OO[[#This Row],[79]]</f>
        <v>1.9665301150766249E-6</v>
      </c>
      <c r="CD181" s="10">
        <f>3/24000000*OO[[#This Row],[138 (06JUL1985 03:00:00)-Water Temperature (C)]]*OO[[#This Row],[80]]</f>
        <v>1.7450449872275002E-6</v>
      </c>
      <c r="CE181" s="10">
        <f>3/24000000*OO[[#This Row],[139 (06JUL1985 06:00:00)-Water Temperature (C)]]*OO[[#This Row],[81]]</f>
        <v>1.5848970631656251E-6</v>
      </c>
      <c r="CF181" s="10">
        <f>3/24000000*OO[[#This Row],[140 (06JUL1985 09:00:00)-Water Temperature (C)]]*OO[[#This Row],[82]]</f>
        <v>1.5177933523595E-6</v>
      </c>
      <c r="CG181" s="10">
        <f>3/24000000*OO[[#This Row],[141 (06JUL1985 12:00:00)-Water Temperature (C)]]*OO[[#This Row],[83]]</f>
        <v>1.5198028146850001E-6</v>
      </c>
      <c r="CH181" s="10">
        <f>3/24000000*OO[[#This Row],[142 (06JUL1985 15:00:00)-Water Temperature (C)]]*OO[[#This Row],[84]]</f>
        <v>1.5033438363037499E-6</v>
      </c>
      <c r="CI181" s="10">
        <f>3/24000000*OO[[#This Row],[143 (06JUL1985 18:00:00)-Water Temperature (C)]]*OO[[#This Row],[85]]</f>
        <v>1.441061830351E-6</v>
      </c>
      <c r="CJ181" s="10">
        <f>3/24000000*OO[[#This Row],[144 (06JUL1985 21:00:00)-Water Temperature (C)]]*OO[[#This Row],[86]]</f>
        <v>1.32358547508675E-6</v>
      </c>
      <c r="CK181" s="10">
        <f>3/24000000*OO[[#This Row],[145 (07JUL1985 00:00:00)-Water Temperature (C)]]*OO[[#This Row],[87]]</f>
        <v>1.1871377754307499E-6</v>
      </c>
      <c r="CL181" s="10">
        <f>3/24000000*OO[[#This Row],[146 (07JUL1985 03:00:00)-Water Temperature (C)]]*OO[[#This Row],[88]]</f>
        <v>1.1043792443512498E-6</v>
      </c>
      <c r="CM181" s="10">
        <f>3/24000000*OO[[#This Row],[147 (07JUL1985 06:00:00)-Water Temperature (C)]]*OO[[#This Row],[89]]</f>
        <v>1.0753827198989999E-6</v>
      </c>
      <c r="CN181" s="10">
        <f>3/24000000*OO[[#This Row],[148 (07JUL1985 09:00:00)-Water Temperature (C)]]*OO[[#This Row],[90]]</f>
        <v>1.0984047718659999E-6</v>
      </c>
      <c r="CO181" s="10">
        <f>3/24000000*OO[[#This Row],[149 (07JUL1985 12:00:00)-Water Temperature (C)]]*OO[[#This Row],[91]]</f>
        <v>1.1279782992017497E-6</v>
      </c>
      <c r="CP181" s="10">
        <f>3/24000000*OO[[#This Row],[150 (07JUL1985 15:00:00)-Water Temperature (C)]]*OO[[#This Row],[92]]</f>
        <v>1.1711404814549999E-6</v>
      </c>
      <c r="CQ181" s="10">
        <f>3/24000000*OO[[#This Row],[151 (07JUL1985 18:00:00)-Water Temperature (C)]]*OO[[#This Row],[93]]</f>
        <v>1.209604643715E-6</v>
      </c>
      <c r="CR181" s="10">
        <f>3/24000000*OO[[#This Row],[152 (07JUL1985 21:00:00)-Water Temperature (C)]]*OO[[#This Row],[94]]</f>
        <v>1.1652357269475E-6</v>
      </c>
      <c r="CS181" s="10">
        <f>3/24000000*OO[[#This Row],[153 (08JUL1985 00:00:00)-Water Temperature (C)]]*OO[[#This Row],[95]]</f>
        <v>1.0326037381057498E-6</v>
      </c>
      <c r="CT181" s="10">
        <f>3/24000000*OO[[#This Row],[154 (08JUL1985 03:00:00)-Water Temperature (C)]]*OO[[#This Row],[96]]</f>
        <v>8.9753527561774985E-7</v>
      </c>
      <c r="CU181" s="10">
        <f>3/24000000*OO[[#This Row],[155 (08JUL1985 06:00:00)-Water Temperature (C)]]*OO[[#This Row],[97]]</f>
        <v>8.0028966282299984E-7</v>
      </c>
      <c r="CV181" s="10">
        <f>3/24000000*OO[[#This Row],[156 (08JUL1985 09:00:00)-Water Temperature (C)]]*OO[[#This Row],[98]]</f>
        <v>7.7399166359200007E-7</v>
      </c>
      <c r="CW181" s="10">
        <f>3/24000000*OO[[#This Row],[157 (08JUL1985 12:00:00)-Water Temperature (C)]]*OO[[#This Row],[99]]</f>
        <v>7.6508886897600001E-7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0</v>
      </c>
      <c r="I182" s="10">
        <f>3/24*OO[[#This Row],[65 (27JUN1985 00:00:00)-Water Temperature (C)]]*OO[[#This Row],[7]]/SUM(OO[7])</f>
        <v>3.9171939036534238E-40</v>
      </c>
      <c r="J182" s="10">
        <f>3/24*OO[[#This Row],[66 (27JUN1985 03:00:00)-Water Temperature (C)]]*OO[[#This Row],[8]]/SUM(OO[8])</f>
        <v>3.4417744075067107E-30</v>
      </c>
      <c r="K182" s="10">
        <f>3/24*OO[[#This Row],[67 (27JUN1985 06:00:00)-Water Temperature (C)]]*OO[[#This Row],[9]]/SUM(OO[9])</f>
        <v>1.5970186699789012E-20</v>
      </c>
      <c r="L182" s="10">
        <f>3/24*OO[[#This Row],[68 (27JUN1985 09:00:00)-Water Temperature (C)]]*OO[[#This Row],[10]]/SUM(OO[10])</f>
        <v>8.4484234668414587E-12</v>
      </c>
      <c r="M182" s="10">
        <f>3/24*OO[[#This Row],[69 (27JUN1985 12:00:00)-Water Temperature (C)]]*OO[[#This Row],[11]]/SUM(OO[11])</f>
        <v>4.8193847629325061E-8</v>
      </c>
      <c r="N182" s="10">
        <f>3/24*OO[[#This Row],[70 (27JUN1985 15:00:00)-Water Temperature (C)]]*OO[[#This Row],[12]]/SUM(OO[12])</f>
        <v>1.2862533364274267E-5</v>
      </c>
      <c r="O182" s="10">
        <f>3/24*OO[[#This Row],[71 (27JUN1985 18:00:00)-Water Temperature (C)]]*OO[[#This Row],[13]]/SUM(OO[13])</f>
        <v>5.8931668578682164E-4</v>
      </c>
      <c r="P182" s="10">
        <f>3/24*OO[[#This Row],[72 (27JUN1985 21:00:00)-Water Temperature (C)]]*OO[[#This Row],[14]]/SUM(OO[14])</f>
        <v>7.3831516065691934E-3</v>
      </c>
      <c r="Q182" s="10">
        <f>3/24*OO[[#This Row],[73 (28JUN1985 00:00:00)-Water Temperature (C)]]*OO[[#This Row],[15]]/SUM(OO[15])</f>
        <v>3.4890477912211532E-2</v>
      </c>
      <c r="R182" s="10">
        <f>3/24*OO[[#This Row],[74 (28JUN1985 03:00:00)-Water Temperature (C)]]*OO[[#This Row],[16]]/SUM(OO[16])</f>
        <v>8.0331629171394858E-2</v>
      </c>
      <c r="S182" s="10">
        <f>3/24*OO[[#This Row],[75 (28JUN1985 06:00:00)-Water Temperature (C)]]*OO[[#This Row],[17]]/SUM(OO[17])</f>
        <v>0.10617399733740532</v>
      </c>
      <c r="T182" s="10">
        <f>3/24*OO[[#This Row],[76 (28JUN1985 09:00:00)-Water Temperature (C)]]*OO[[#This Row],[18]]/SUM(OO[18])</f>
        <v>9.207754410769893E-2</v>
      </c>
      <c r="U182" s="10">
        <f>3/24*OO[[#This Row],[77 (28JUN1985 12:00:00)-Water Temperature (C)]]*OO[[#This Row],[19]]/SUM(OO[19])</f>
        <v>5.4189447078326319E-2</v>
      </c>
      <c r="V182" s="10">
        <f>3/24000000*OO[[#This Row],[78 (28JUN1985 15:00:00)-Water Temperature (C)]]*OO[[#This Row],[20]]</f>
        <v>2.2602131650034999E-2</v>
      </c>
      <c r="W182" s="10">
        <f>3/24000000*OO[[#This Row],[79 (28JUN1985 18:00:00)-Water Temperature (C)]]*OO[[#This Row],[21]]</f>
        <v>7.2139685372562511E-3</v>
      </c>
      <c r="X182" s="10">
        <f>3/24000000*OO[[#This Row],[80 (28JUN1985 21:00:00)-Water Temperature (C)]]*OO[[#This Row],[22]]</f>
        <v>1.866385863931875E-3</v>
      </c>
      <c r="Y182" s="10">
        <f>3/24000000*OO[[#This Row],[81 (29JUN1985 00:00:00)-Water Temperature (C)]]*OO[[#This Row],[23]]</f>
        <v>4.4362540187999994E-4</v>
      </c>
      <c r="Z182" s="10">
        <f>3/24000000*OO[[#This Row],[82 (29JUN1985 03:00:00)-Water Temperature (C)]]*OO[[#This Row],[24]]</f>
        <v>1.1926893180278749E-4</v>
      </c>
      <c r="AA182" s="10">
        <f>3/24000000*OO[[#This Row],[83 (29JUN1985 06:00:00)-Water Temperature (C)]]*OO[[#This Row],[25]]</f>
        <v>5.0996765071700001E-5</v>
      </c>
      <c r="AB182" s="10">
        <f>3/24000000*OO[[#This Row],[84 (29JUN1985 09:00:00)-Water Temperature (C)]]*OO[[#This Row],[26]]</f>
        <v>4.1639745109062495E-5</v>
      </c>
      <c r="AC182" s="10">
        <f>3/24000000*OO[[#This Row],[85 (29JUN1985 12:00:00)-Water Temperature (C)]]*OO[[#This Row],[27]]</f>
        <v>4.7582738292587499E-5</v>
      </c>
      <c r="AD182" s="10">
        <f>3/24000000*OO[[#This Row],[86 (29JUN1985 15:00:00)-Water Temperature (C)]]*OO[[#This Row],[28]]</f>
        <v>5.814711903701249E-5</v>
      </c>
      <c r="AE182" s="10">
        <f>3/24000000*OO[[#This Row],[88 (29JUN1985 21:00:00)-Water Temperature (C)]]*OO[[#This Row],[30]]</f>
        <v>6.7636590328787509E-5</v>
      </c>
      <c r="AF182" s="10">
        <f>3/24000000*OO[[#This Row],[88 (29JUN1985 21:00:00)-Water Temperature (C)]]*OO[[#This Row],[30]]</f>
        <v>6.7636590328787509E-5</v>
      </c>
      <c r="AG182" s="10">
        <f>3/24000000*OO[[#This Row],[89 (30JUN1985 00:00:00)-Water Temperature (C)]]*OO[[#This Row],[31]]</f>
        <v>6.0097644695399995E-5</v>
      </c>
      <c r="AH182" s="10">
        <f>3/24000000*OO[[#This Row],[90 (30JUN1985 03:00:00)-Water Temperature (C)]]*OO[[#This Row],[32]]</f>
        <v>5.1459576072700003E-5</v>
      </c>
      <c r="AI182" s="10">
        <f>3/24000000*OO[[#This Row],[91 (30JUN1985 06:00:00)-Water Temperature (C)]]*OO[[#This Row],[33]]</f>
        <v>4.4103404555299994E-5</v>
      </c>
      <c r="AJ182" s="10">
        <f>3/24000000*OO[[#This Row],[92 (30JUN1985 09:00:00)-Water Temperature (C)]]*OO[[#This Row],[34]]</f>
        <v>3.8668644830725E-5</v>
      </c>
      <c r="AK182" s="10">
        <f>3/24000000*OO[[#This Row],[93 (30JUN1985 12:00:00)-Water Temperature (C)]]*OO[[#This Row],[35]]</f>
        <v>3.4257552488906249E-5</v>
      </c>
      <c r="AL182" s="10">
        <f>3/24000000*OO[[#This Row],[94 (30JUN1985 15:00:00)-Water Temperature (C)]]*OO[[#This Row],[36]]</f>
        <v>3.0415028930562498E-5</v>
      </c>
      <c r="AM182" s="10">
        <f>3/24000000*OO[[#This Row],[95 (30JUN1985 18:00:00)-Water Temperature (C)]]*OO[[#This Row],[37]]</f>
        <v>2.5734018181351249E-5</v>
      </c>
      <c r="AN182" s="10">
        <f>3/24000000*OO[[#This Row],[96 (30JUN1985 21:00:00)-Water Temperature (C)]]*OO[[#This Row],[38]]</f>
        <v>1.9975767562974999E-5</v>
      </c>
      <c r="AO182" s="10">
        <f>3/24000000*OO[[#This Row],[97 (01JUL1985 00:00:00)-Water Temperature (C)]]*OO[[#This Row],[39]]</f>
        <v>1.51581323568E-5</v>
      </c>
      <c r="AP182" s="10">
        <f>3/24000000*OO[[#This Row],[98 (01JUL1985 03:00:00)-Water Temperature (C)]]*OO[[#This Row],[40]]</f>
        <v>1.2071918242599999E-5</v>
      </c>
      <c r="AQ182" s="10">
        <f>3/24000000*OO[[#This Row],[99 (01JUL1985 06:00:00)-Water Temperature (C)]]*OO[[#This Row],[41]]</f>
        <v>1.0573079735135E-5</v>
      </c>
      <c r="AR182" s="10">
        <f>3/24000000*OO[[#This Row],[100 (01JUL1985 09:00:00)-Water Temperature (C)]]*OO[[#This Row],[42]]</f>
        <v>1.0217446097786248E-5</v>
      </c>
      <c r="AS182" s="10">
        <f>3/24000000*OO[[#This Row],[101 (01JUL1985 12:00:00)-Water Temperature (C)]]*OO[[#This Row],[43]]</f>
        <v>1.023643477137E-5</v>
      </c>
      <c r="AT182" s="10">
        <f>3/24000000*OO[[#This Row],[102 (01JUL1985 15:00:00)-Water Temperature (C)]]*OO[[#This Row],[44]]</f>
        <v>1.022670776883375E-5</v>
      </c>
      <c r="AU182" s="10">
        <f>3/24000000*OO[[#This Row],[103 (01JUL1985 18:00:00)-Water Temperature (C)]]*OO[[#This Row],[45]]</f>
        <v>9.7782258981749999E-6</v>
      </c>
      <c r="AV182" s="10">
        <f>3/24000000*OO[[#This Row],[104 (01JUL1985 21:00:00)-Water Temperature (C)]]*OO[[#This Row],[46]]</f>
        <v>8.9377799010374999E-6</v>
      </c>
      <c r="AW182" s="10">
        <f>3/24000000*OO[[#This Row],[105 (02JUL1985 00:00:00)-Water Temperature (C)]]*OO[[#This Row],[47]]</f>
        <v>7.8145442063875006E-6</v>
      </c>
      <c r="AX182" s="10">
        <f>3/24000000*OO[[#This Row],[106 (02JUL1985 03:00:00)-Water Temperature (C)]]*OO[[#This Row],[48]]</f>
        <v>6.8458486171687504E-6</v>
      </c>
      <c r="AY182" s="10">
        <f>3/24000000*OO[[#This Row],[107 (02JUL1985 06:00:00)-Water Temperature (C)]]*OO[[#This Row],[49]]</f>
        <v>6.2025957619124992E-6</v>
      </c>
      <c r="AZ182" s="10">
        <f>3/24000000*OO[[#This Row],[108 (02JUL1985 09:00:00)-Water Temperature (C)]]*OO[[#This Row],[50]]</f>
        <v>6.1181669009999986E-6</v>
      </c>
      <c r="BA182" s="10">
        <f>3/24000000*OO[[#This Row],[109 (02JUL1985 12:00:00)-Water Temperature (C)]]*OO[[#This Row],[51]]</f>
        <v>6.2682681354799999E-6</v>
      </c>
      <c r="BB182" s="10">
        <f>3/24000000*OO[[#This Row],[110 (02JUL1985 15:00:00)-Water Temperature (C)]]*OO[[#This Row],[52]]</f>
        <v>6.4731607711599997E-6</v>
      </c>
      <c r="BC182" s="10">
        <f>3/24000000*OO[[#This Row],[111 (02JUL1985 18:00:00)-Water Temperature (C)]]*OO[[#This Row],[53]]</f>
        <v>6.4670519438962491E-6</v>
      </c>
      <c r="BD182" s="10">
        <f>3/24000000*OO[[#This Row],[112 (02JUL1985 21:00:00)-Water Temperature (C)]]*OO[[#This Row],[54]]</f>
        <v>6.0320271705199996E-6</v>
      </c>
      <c r="BE182" s="10">
        <f>3/24000000*OO[[#This Row],[113 (03JUL1985 00:00:00)-Water Temperature (C)]]*OO[[#This Row],[55]]</f>
        <v>5.4168003877599997E-6</v>
      </c>
      <c r="BF182" s="10">
        <f>3/24000000*OO[[#This Row],[114 (03JUL1985 03:00:00)-Water Temperature (C)]]*OO[[#This Row],[56]]</f>
        <v>4.8245879633900002E-6</v>
      </c>
      <c r="BG182" s="10">
        <f>3/24000000*OO[[#This Row],[115 (03JUL1985 06:00:00)-Water Temperature (C)]]*OO[[#This Row],[57]]</f>
        <v>4.3947366060847504E-6</v>
      </c>
      <c r="BH182" s="10">
        <f>3/24000000*OO[[#This Row],[116 (03JUL1985 09:00:00)-Water Temperature (C)]]*OO[[#This Row],[58]]</f>
        <v>4.36311812356875E-6</v>
      </c>
      <c r="BI182" s="10">
        <f>3/24000000*OO[[#This Row],[117 (03JUL1985 12:00:00)-Water Temperature (C)]]*OO[[#This Row],[59]]</f>
        <v>4.7104592678032504E-6</v>
      </c>
      <c r="BJ182" s="10">
        <f>3/24000000*OO[[#This Row],[118 (03JUL1985 15:00:00)-Water Temperature (C)]]*OO[[#This Row],[60]]</f>
        <v>5.1492977919949996E-6</v>
      </c>
      <c r="BK182" s="10">
        <f>3/24000000*OO[[#This Row],[119 (03JUL1985 18:00:00)-Water Temperature (C)]]*OO[[#This Row],[61]]</f>
        <v>5.2384988601352496E-6</v>
      </c>
      <c r="BL182" s="10">
        <f>3/24000000*OO[[#This Row],[120 (03JUL1985 21:00:00)-Water Temperature (C)]]*OO[[#This Row],[62]]</f>
        <v>4.9219784084199997E-6</v>
      </c>
      <c r="BM182" s="10">
        <f>3/24000000*OO[[#This Row],[121 (04JUL1985 00:00:00)-Water Temperature (C)]]*OO[[#This Row],[63]]</f>
        <v>4.4395740253794995E-6</v>
      </c>
      <c r="BN182" s="10">
        <f>3/24000000*OO[[#This Row],[122 (04JUL1985 03:00:00)-Water Temperature (C)]]*OO[[#This Row],[64]]</f>
        <v>4.0459792600689998E-6</v>
      </c>
      <c r="BO182" s="10">
        <f>3/24000000*OO[[#This Row],[123 (04JUL1985 06:00:00)-Water Temperature (C)]]*OO[[#This Row],[65]]</f>
        <v>3.8156624995439995E-6</v>
      </c>
      <c r="BP182" s="10">
        <f>3/24000000*OO[[#This Row],[124 (04JUL1985 09:00:00)-Water Temperature (C)]]*OO[[#This Row],[66]]</f>
        <v>3.8148620995459995E-6</v>
      </c>
      <c r="BQ182" s="10">
        <f>3/24000000*OO[[#This Row],[125 (04JUL1985 12:00:00)-Water Temperature (C)]]*OO[[#This Row],[67]]</f>
        <v>3.8215722004559993E-6</v>
      </c>
      <c r="BR182" s="10">
        <f>3/24000000*OO[[#This Row],[126 (04JUL1985 15:00:00)-Water Temperature (C)]]*OO[[#This Row],[68]]</f>
        <v>3.6725090824687498E-6</v>
      </c>
      <c r="BS182" s="10">
        <f>3/24000000*OO[[#This Row],[127 (04JUL1985 18:00:00)-Water Temperature (C)]]*OO[[#This Row],[69]]</f>
        <v>3.3907254000850004E-6</v>
      </c>
      <c r="BT182" s="10">
        <f>3/24000000*OO[[#This Row],[128 (04JUL1985 21:00:00)-Water Temperature (C)]]*OO[[#This Row],[70]]</f>
        <v>3.0723504341557494E-6</v>
      </c>
      <c r="BU182" s="10">
        <f>3/24000000*OO[[#This Row],[129 (05JUL1985 00:00:00)-Water Temperature (C)]]*OO[[#This Row],[71]]</f>
        <v>2.7582728578124999E-6</v>
      </c>
      <c r="BV182" s="10">
        <f>3/24000000*OO[[#This Row],[130 (05JUL1985 03:00:00)-Water Temperature (C)]]*OO[[#This Row],[72]]</f>
        <v>2.5337136110605001E-6</v>
      </c>
      <c r="BW182" s="10">
        <f>3/24000000*OO[[#This Row],[131 (05JUL1985 06:00:00)-Water Temperature (C)]]*OO[[#This Row],[73]]</f>
        <v>2.3823860917500001E-6</v>
      </c>
      <c r="BX182" s="10">
        <f>3/24000000*OO[[#This Row],[132 (05JUL1985 09:00:00)-Water Temperature (C)]]*OO[[#This Row],[74]]</f>
        <v>2.3900948826299999E-6</v>
      </c>
      <c r="BY182" s="10">
        <f>3/24000000*OO[[#This Row],[133 (05JUL1985 12:00:00)-Water Temperature (C)]]*OO[[#This Row],[75]]</f>
        <v>2.5939429889272499E-6</v>
      </c>
      <c r="BZ182" s="10">
        <f>3/24000000*OO[[#This Row],[134 (05JUL1985 15:00:00)-Water Temperature (C)]]*OO[[#This Row],[76]]</f>
        <v>2.8742115422929998E-6</v>
      </c>
      <c r="CA182" s="10">
        <f>3/24000000*OO[[#This Row],[135 (05JUL1985 18:00:00)-Water Temperature (C)]]*OO[[#This Row],[77]]</f>
        <v>2.972983057764E-6</v>
      </c>
      <c r="CB182" s="10">
        <f>3/24000000*OO[[#This Row],[136 (05JUL1985 21:00:00)-Water Temperature (C)]]*OO[[#This Row],[78]]</f>
        <v>2.791757309350125E-6</v>
      </c>
      <c r="CC182" s="10">
        <f>3/24000000*OO[[#This Row],[137 (06JUL1985 00:00:00)-Water Temperature (C)]]*OO[[#This Row],[79]]</f>
        <v>2.4835927139099996E-6</v>
      </c>
      <c r="CD182" s="10">
        <f>3/24000000*OO[[#This Row],[138 (06JUL1985 03:00:00)-Water Temperature (C)]]*OO[[#This Row],[80]]</f>
        <v>2.2032731487784997E-6</v>
      </c>
      <c r="CE182" s="10">
        <f>3/24000000*OO[[#This Row],[139 (06JUL1985 06:00:00)-Water Temperature (C)]]*OO[[#This Row],[81]]</f>
        <v>1.9949363564324996E-6</v>
      </c>
      <c r="CF182" s="10">
        <f>3/24000000*OO[[#This Row],[140 (06JUL1985 09:00:00)-Water Temperature (C)]]*OO[[#This Row],[82]]</f>
        <v>1.906025060918125E-6</v>
      </c>
      <c r="CG182" s="10">
        <f>3/24000000*OO[[#This Row],[141 (06JUL1985 12:00:00)-Water Temperature (C)]]*OO[[#This Row],[83]]</f>
        <v>1.9073326788789999E-6</v>
      </c>
      <c r="CH182" s="10">
        <f>3/24000000*OO[[#This Row],[142 (06JUL1985 15:00:00)-Water Temperature (C)]]*OO[[#This Row],[84]]</f>
        <v>1.8887554712542498E-6</v>
      </c>
      <c r="CI182" s="10">
        <f>3/24000000*OO[[#This Row],[143 (06JUL1985 18:00:00)-Water Temperature (C)]]*OO[[#This Row],[85]]</f>
        <v>1.81715064566E-6</v>
      </c>
      <c r="CJ182" s="10">
        <f>3/24000000*OO[[#This Row],[144 (06JUL1985 21:00:00)-Water Temperature (C)]]*OO[[#This Row],[86]]</f>
        <v>1.6715600304839996E-6</v>
      </c>
      <c r="CK182" s="10">
        <f>3/24000000*OO[[#This Row],[145 (07JUL1985 00:00:00)-Water Temperature (C)]]*OO[[#This Row],[87]]</f>
        <v>1.4956505482323747E-6</v>
      </c>
      <c r="CL182" s="10">
        <f>3/24000000*OO[[#This Row],[146 (07JUL1985 03:00:00)-Water Temperature (C)]]*OO[[#This Row],[88]]</f>
        <v>1.3846878711768747E-6</v>
      </c>
      <c r="CM182" s="10">
        <f>3/24000000*OO[[#This Row],[147 (07JUL1985 06:00:00)-Water Temperature (C)]]*OO[[#This Row],[89]]</f>
        <v>1.344281248188E-6</v>
      </c>
      <c r="CN182" s="10">
        <f>3/24000000*OO[[#This Row],[148 (07JUL1985 09:00:00)-Water Temperature (C)]]*OO[[#This Row],[90]]</f>
        <v>1.3733769298215001E-6</v>
      </c>
      <c r="CO182" s="10">
        <f>3/24000000*OO[[#This Row],[149 (07JUL1985 12:00:00)-Water Temperature (C)]]*OO[[#This Row],[91]]</f>
        <v>1.4130387457199997E-6</v>
      </c>
      <c r="CP182" s="10">
        <f>3/24000000*OO[[#This Row],[150 (07JUL1985 15:00:00)-Water Temperature (C)]]*OO[[#This Row],[92]]</f>
        <v>1.4705621532105E-6</v>
      </c>
      <c r="CQ182" s="10">
        <f>3/24000000*OO[[#This Row],[151 (07JUL1985 18:00:00)-Water Temperature (C)]]*OO[[#This Row],[93]]</f>
        <v>1.5211904813489998E-6</v>
      </c>
      <c r="CR182" s="10">
        <f>3/24000000*OO[[#This Row],[152 (07JUL1985 21:00:00)-Water Temperature (C)]]*OO[[#This Row],[94]]</f>
        <v>1.467551630944125E-6</v>
      </c>
      <c r="CS182" s="10">
        <f>3/24000000*OO[[#This Row],[153 (08JUL1985 00:00:00)-Water Temperature (C)]]*OO[[#This Row],[95]]</f>
        <v>1.3046354061432499E-6</v>
      </c>
      <c r="CT182" s="10">
        <f>3/24000000*OO[[#This Row],[154 (08JUL1985 03:00:00)-Water Temperature (C)]]*OO[[#This Row],[96]]</f>
        <v>1.1357607347519999E-6</v>
      </c>
      <c r="CU182" s="10">
        <f>3/24000000*OO[[#This Row],[155 (08JUL1985 06:00:00)-Water Temperature (C)]]*OO[[#This Row],[97]]</f>
        <v>1.0098096599077498E-6</v>
      </c>
      <c r="CV182" s="10">
        <f>3/24000000*OO[[#This Row],[156 (08JUL1985 09:00:00)-Water Temperature (C)]]*OO[[#This Row],[98]]</f>
        <v>9.7309816650600008E-7</v>
      </c>
      <c r="CW182" s="10">
        <f>3/24000000*OO[[#This Row],[157 (08JUL1985 12:00:00)-Water Temperature (C)]]*OO[[#This Row],[99]]</f>
        <v>9.5927456857049992E-7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0</v>
      </c>
      <c r="I183" s="10">
        <f>3/24*OO[[#This Row],[65 (27JUN1985 00:00:00)-Water Temperature (C)]]*OO[[#This Row],[7]]/SUM(OO[7])</f>
        <v>6.5705968730041691E-41</v>
      </c>
      <c r="J183" s="10">
        <f>3/24*OO[[#This Row],[66 (27JUN1985 03:00:00)-Water Temperature (C)]]*OO[[#This Row],[8]]/SUM(OO[8])</f>
        <v>5.9907076946589744E-31</v>
      </c>
      <c r="K183" s="10">
        <f>3/24*OO[[#This Row],[67 (27JUN1985 06:00:00)-Water Temperature (C)]]*OO[[#This Row],[9]]/SUM(OO[9])</f>
        <v>2.6385766404782596E-21</v>
      </c>
      <c r="L183" s="10">
        <f>3/24*OO[[#This Row],[68 (27JUN1985 09:00:00)-Water Temperature (C)]]*OO[[#This Row],[10]]/SUM(OO[10])</f>
        <v>2.9942482690379397E-12</v>
      </c>
      <c r="M183" s="10">
        <f>3/24*OO[[#This Row],[69 (27JUN1985 12:00:00)-Water Temperature (C)]]*OO[[#This Row],[11]]/SUM(OO[11])</f>
        <v>2.5440534346899054E-8</v>
      </c>
      <c r="N183" s="10">
        <f>3/24*OO[[#This Row],[70 (27JUN1985 15:00:00)-Water Temperature (C)]]*OO[[#This Row],[12]]/SUM(OO[12])</f>
        <v>8.1109388672846541E-6</v>
      </c>
      <c r="O183" s="10">
        <f>3/24*OO[[#This Row],[71 (27JUN1985 18:00:00)-Water Temperature (C)]]*OO[[#This Row],[13]]/SUM(OO[13])</f>
        <v>4.2162582782615053E-4</v>
      </c>
      <c r="P183" s="10">
        <f>3/24*OO[[#This Row],[72 (27JUN1985 21:00:00)-Water Temperature (C)]]*OO[[#This Row],[14]]/SUM(OO[14])</f>
        <v>5.8416715898049667E-3</v>
      </c>
      <c r="Q183" s="10">
        <f>3/24*OO[[#This Row],[73 (28JUN1985 00:00:00)-Water Temperature (C)]]*OO[[#This Row],[15]]/SUM(OO[15])</f>
        <v>2.9951237895531838E-2</v>
      </c>
      <c r="R183" s="10">
        <f>3/24*OO[[#This Row],[74 (28JUN1985 03:00:00)-Water Temperature (C)]]*OO[[#This Row],[16]]/SUM(OO[16])</f>
        <v>7.3646070787266343E-2</v>
      </c>
      <c r="S183" s="10">
        <f>3/24*OO[[#This Row],[75 (28JUN1985 06:00:00)-Water Temperature (C)]]*OO[[#This Row],[17]]/SUM(OO[17])</f>
        <v>0.10283320318492521</v>
      </c>
      <c r="T183" s="10">
        <f>3/24*OO[[#This Row],[76 (28JUN1985 09:00:00)-Water Temperature (C)]]*OO[[#This Row],[18]]/SUM(OO[18])</f>
        <v>9.3631767225018356E-2</v>
      </c>
      <c r="U183" s="10">
        <f>3/24*OO[[#This Row],[77 (28JUN1985 12:00:00)-Water Temperature (C)]]*OO[[#This Row],[19]]/SUM(OO[19])</f>
        <v>5.7563814298196042E-2</v>
      </c>
      <c r="V183" s="10">
        <f>3/24000000*OO[[#This Row],[78 (28JUN1985 15:00:00)-Water Temperature (C)]]*OO[[#This Row],[20]]</f>
        <v>2.4927901445859997E-2</v>
      </c>
      <c r="W183" s="10">
        <f>3/24000000*OO[[#This Row],[79 (28JUN1985 18:00:00)-Water Temperature (C)]]*OO[[#This Row],[21]]</f>
        <v>8.18803701151E-3</v>
      </c>
      <c r="X183" s="10">
        <f>3/24000000*OO[[#This Row],[80 (28JUN1985 21:00:00)-Water Temperature (C)]]*OO[[#This Row],[22]]</f>
        <v>2.160294475217E-3</v>
      </c>
      <c r="Y183" s="10">
        <f>3/24000000*OO[[#This Row],[81 (29JUN1985 00:00:00)-Water Temperature (C)]]*OO[[#This Row],[23]]</f>
        <v>5.1565335275137502E-4</v>
      </c>
      <c r="Z183" s="10">
        <f>3/24000000*OO[[#This Row],[82 (29JUN1985 03:00:00)-Water Temperature (C)]]*OO[[#This Row],[24]]</f>
        <v>1.3478903913915E-4</v>
      </c>
      <c r="AA183" s="10">
        <f>3/24000000*OO[[#This Row],[83 (29JUN1985 06:00:00)-Water Temperature (C)]]*OO[[#This Row],[25]]</f>
        <v>5.3631448727249994E-5</v>
      </c>
      <c r="AB183" s="10">
        <f>3/24000000*OO[[#This Row],[84 (29JUN1985 09:00:00)-Water Temperature (C)]]*OO[[#This Row],[26]]</f>
        <v>4.1191268396524995E-5</v>
      </c>
      <c r="AC183" s="10">
        <f>3/24000000*OO[[#This Row],[85 (29JUN1985 12:00:00)-Water Temperature (C)]]*OO[[#This Row],[27]]</f>
        <v>4.62833227918E-5</v>
      </c>
      <c r="AD183" s="10">
        <f>3/24000000*OO[[#This Row],[86 (29JUN1985 15:00:00)-Water Temperature (C)]]*OO[[#This Row],[28]]</f>
        <v>5.6732365442999997E-5</v>
      </c>
      <c r="AE183" s="10">
        <f>3/24000000*OO[[#This Row],[88 (29JUN1985 21:00:00)-Water Temperature (C)]]*OO[[#This Row],[30]]</f>
        <v>6.6891214627599988E-5</v>
      </c>
      <c r="AF183" s="10">
        <f>3/24000000*OO[[#This Row],[88 (29JUN1985 21:00:00)-Water Temperature (C)]]*OO[[#This Row],[30]]</f>
        <v>6.6891214627599988E-5</v>
      </c>
      <c r="AG183" s="10">
        <f>3/24000000*OO[[#This Row],[89 (30JUN1985 00:00:00)-Water Temperature (C)]]*OO[[#This Row],[31]]</f>
        <v>5.9803320944675001E-5</v>
      </c>
      <c r="AH183" s="10">
        <f>3/24000000*OO[[#This Row],[90 (30JUN1985 03:00:00)-Water Temperature (C)]]*OO[[#This Row],[32]]</f>
        <v>5.1345905754999998E-5</v>
      </c>
      <c r="AI183" s="10">
        <f>3/24000000*OO[[#This Row],[91 (30JUN1985 06:00:00)-Water Temperature (C)]]*OO[[#This Row],[33]]</f>
        <v>4.3996677454125001E-5</v>
      </c>
      <c r="AJ183" s="10">
        <f>3/24000000*OO[[#This Row],[92 (30JUN1985 09:00:00)-Water Temperature (C)]]*OO[[#This Row],[34]]</f>
        <v>3.8631438399137498E-5</v>
      </c>
      <c r="AK183" s="10">
        <f>3/24000000*OO[[#This Row],[93 (30JUN1985 12:00:00)-Water Temperature (C)]]*OO[[#This Row],[35]]</f>
        <v>3.4407843913169995E-5</v>
      </c>
      <c r="AL183" s="10">
        <f>3/24000000*OO[[#This Row],[94 (30JUN1985 15:00:00)-Water Temperature (C)]]*OO[[#This Row],[36]]</f>
        <v>3.0739084662779999E-5</v>
      </c>
      <c r="AM183" s="10">
        <f>3/24000000*OO[[#This Row],[95 (30JUN1985 18:00:00)-Water Temperature (C)]]*OO[[#This Row],[37]]</f>
        <v>2.6082898916080002E-5</v>
      </c>
      <c r="AN183" s="10">
        <f>3/24000000*OO[[#This Row],[96 (30JUN1985 21:00:00)-Water Temperature (C)]]*OO[[#This Row],[38]]</f>
        <v>2.0239147440863752E-5</v>
      </c>
      <c r="AO183" s="10">
        <f>3/24000000*OO[[#This Row],[97 (01JUL1985 00:00:00)-Water Temperature (C)]]*OO[[#This Row],[39]]</f>
        <v>1.53074141262525E-5</v>
      </c>
      <c r="AP183" s="10">
        <f>3/24000000*OO[[#This Row],[98 (01JUL1985 03:00:00)-Water Temperature (C)]]*OO[[#This Row],[40]]</f>
        <v>1.2099705742035E-5</v>
      </c>
      <c r="AQ183" s="10">
        <f>3/24000000*OO[[#This Row],[99 (01JUL1985 06:00:00)-Water Temperature (C)]]*OO[[#This Row],[41]]</f>
        <v>1.0490100669073749E-5</v>
      </c>
      <c r="AR183" s="10">
        <f>3/24000000*OO[[#This Row],[100 (01JUL1985 09:00:00)-Water Temperature (C)]]*OO[[#This Row],[42]]</f>
        <v>1.008854214876625E-5</v>
      </c>
      <c r="AS183" s="10">
        <f>3/24000000*OO[[#This Row],[101 (01JUL1985 12:00:00)-Water Temperature (C)]]*OO[[#This Row],[43]]</f>
        <v>1.010117373502125E-5</v>
      </c>
      <c r="AT183" s="10">
        <f>3/24000000*OO[[#This Row],[102 (01JUL1985 15:00:00)-Water Temperature (C)]]*OO[[#This Row],[44]]</f>
        <v>1.010378589196E-5</v>
      </c>
      <c r="AU183" s="10">
        <f>3/24000000*OO[[#This Row],[103 (01JUL1985 18:00:00)-Water Temperature (C)]]*OO[[#This Row],[45]]</f>
        <v>9.6808498218600001E-6</v>
      </c>
      <c r="AV183" s="10">
        <f>3/24000000*OO[[#This Row],[104 (01JUL1985 21:00:00)-Water Temperature (C)]]*OO[[#This Row],[46]]</f>
        <v>8.874895614287499E-6</v>
      </c>
      <c r="AW183" s="10">
        <f>3/24000000*OO[[#This Row],[105 (02JUL1985 00:00:00)-Water Temperature (C)]]*OO[[#This Row],[47]]</f>
        <v>7.7723030389937495E-6</v>
      </c>
      <c r="AX183" s="10">
        <f>3/24000000*OO[[#This Row],[106 (02JUL1985 03:00:00)-Water Temperature (C)]]*OO[[#This Row],[48]]</f>
        <v>6.8003212262099994E-6</v>
      </c>
      <c r="AY183" s="10">
        <f>3/24000000*OO[[#This Row],[107 (02JUL1985 06:00:00)-Water Temperature (C)]]*OO[[#This Row],[49]]</f>
        <v>6.1398021260937508E-6</v>
      </c>
      <c r="AZ183" s="10">
        <f>3/24000000*OO[[#This Row],[108 (02JUL1985 09:00:00)-Water Temperature (C)]]*OO[[#This Row],[50]]</f>
        <v>6.0433163417687503E-6</v>
      </c>
      <c r="BA183" s="10">
        <f>3/24000000*OO[[#This Row],[109 (02JUL1985 12:00:00)-Water Temperature (C)]]*OO[[#This Row],[51]]</f>
        <v>6.1842473737999996E-6</v>
      </c>
      <c r="BB183" s="10">
        <f>3/24000000*OO[[#This Row],[110 (02JUL1985 15:00:00)-Water Temperature (C)]]*OO[[#This Row],[52]]</f>
        <v>6.3928085884999996E-6</v>
      </c>
      <c r="BC183" s="10">
        <f>3/24000000*OO[[#This Row],[111 (02JUL1985 18:00:00)-Water Temperature (C)]]*OO[[#This Row],[53]]</f>
        <v>6.3961399800000002E-6</v>
      </c>
      <c r="BD183" s="10">
        <f>3/24000000*OO[[#This Row],[112 (02JUL1985 21:00:00)-Water Temperature (C)]]*OO[[#This Row],[54]]</f>
        <v>5.9749594958200004E-6</v>
      </c>
      <c r="BE183" s="10">
        <f>3/24000000*OO[[#This Row],[113 (03JUL1985 00:00:00)-Water Temperature (C)]]*OO[[#This Row],[55]]</f>
        <v>5.375675947115001E-6</v>
      </c>
      <c r="BF183" s="10">
        <f>3/24000000*OO[[#This Row],[114 (03JUL1985 03:00:00)-Water Temperature (C)]]*OO[[#This Row],[56]]</f>
        <v>4.7872341425262489E-6</v>
      </c>
      <c r="BG183" s="10">
        <f>3/24000000*OO[[#This Row],[115 (03JUL1985 06:00:00)-Water Temperature (C)]]*OO[[#This Row],[57]]</f>
        <v>4.3524977236379993E-6</v>
      </c>
      <c r="BH183" s="10">
        <f>3/24000000*OO[[#This Row],[116 (03JUL1985 09:00:00)-Water Temperature (C)]]*OO[[#This Row],[58]]</f>
        <v>4.3113283256250001E-6</v>
      </c>
      <c r="BI183" s="10">
        <f>3/24000000*OO[[#This Row],[117 (03JUL1985 12:00:00)-Water Temperature (C)]]*OO[[#This Row],[59]]</f>
        <v>4.6482646320879996E-6</v>
      </c>
      <c r="BJ183" s="10">
        <f>3/24000000*OO[[#This Row],[118 (03JUL1985 15:00:00)-Water Temperature (C)]]*OO[[#This Row],[60]]</f>
        <v>5.0828842586122502E-6</v>
      </c>
      <c r="BK183" s="10">
        <f>3/24000000*OO[[#This Row],[119 (03JUL1985 18:00:00)-Water Temperature (C)]]*OO[[#This Row],[61]]</f>
        <v>5.1775414356687499E-6</v>
      </c>
      <c r="BL183" s="10">
        <f>3/24000000*OO[[#This Row],[120 (03JUL1985 21:00:00)-Water Temperature (C)]]*OO[[#This Row],[62]]</f>
        <v>4.8754994672929997E-6</v>
      </c>
      <c r="BM183" s="10">
        <f>3/24000000*OO[[#This Row],[121 (04JUL1985 00:00:00)-Water Temperature (C)]]*OO[[#This Row],[63]]</f>
        <v>4.3997897561324991E-6</v>
      </c>
      <c r="BN183" s="10">
        <f>3/24000000*OO[[#This Row],[122 (04JUL1985 03:00:00)-Water Temperature (C)]]*OO[[#This Row],[64]]</f>
        <v>3.9998529913356248E-6</v>
      </c>
      <c r="BO183" s="10">
        <f>3/24000000*OO[[#This Row],[123 (04JUL1985 06:00:00)-Water Temperature (C)]]*OO[[#This Row],[65]]</f>
        <v>3.75913825441275E-6</v>
      </c>
      <c r="BP183" s="10">
        <f>3/24000000*OO[[#This Row],[124 (04JUL1985 09:00:00)-Water Temperature (C)]]*OO[[#This Row],[66]]</f>
        <v>3.755686137300874E-6</v>
      </c>
      <c r="BQ183" s="10">
        <f>3/24000000*OO[[#This Row],[125 (04JUL1985 12:00:00)-Water Temperature (C)]]*OO[[#This Row],[67]]</f>
        <v>3.7637373016799995E-6</v>
      </c>
      <c r="BR183" s="10">
        <f>3/24000000*OO[[#This Row],[126 (04JUL1985 15:00:00)-Water Temperature (C)]]*OO[[#This Row],[68]]</f>
        <v>3.6272301308415001E-6</v>
      </c>
      <c r="BS183" s="10">
        <f>3/24000000*OO[[#This Row],[127 (04JUL1985 18:00:00)-Water Temperature (C)]]*OO[[#This Row],[69]]</f>
        <v>3.3602904546639994E-6</v>
      </c>
      <c r="BT183" s="10">
        <f>3/24000000*OO[[#This Row],[128 (04JUL1985 21:00:00)-Water Temperature (C)]]*OO[[#This Row],[70]]</f>
        <v>3.0495120206100003E-6</v>
      </c>
      <c r="BU183" s="10">
        <f>3/24000000*OO[[#This Row],[129 (05JUL1985 00:00:00)-Water Temperature (C)]]*OO[[#This Row],[71]]</f>
        <v>2.7343876637398747E-6</v>
      </c>
      <c r="BV183" s="10">
        <f>3/24000000*OO[[#This Row],[130 (05JUL1985 03:00:00)-Water Temperature (C)]]*OO[[#This Row],[72]]</f>
        <v>2.5037177011848751E-6</v>
      </c>
      <c r="BW183" s="10">
        <f>3/24000000*OO[[#This Row],[131 (05JUL1985 06:00:00)-Water Temperature (C)]]*OO[[#This Row],[73]]</f>
        <v>2.3490614953034998E-6</v>
      </c>
      <c r="BX183" s="10">
        <f>3/24000000*OO[[#This Row],[132 (05JUL1985 09:00:00)-Water Temperature (C)]]*OO[[#This Row],[74]]</f>
        <v>2.3556675621064996E-6</v>
      </c>
      <c r="BY183" s="10">
        <f>3/24000000*OO[[#This Row],[133 (05JUL1985 12:00:00)-Water Temperature (C)]]*OO[[#This Row],[75]]</f>
        <v>2.5561679645704996E-6</v>
      </c>
      <c r="BZ183" s="10">
        <f>3/24000000*OO[[#This Row],[134 (05JUL1985 15:00:00)-Water Temperature (C)]]*OO[[#This Row],[76]]</f>
        <v>2.8344874353499995E-6</v>
      </c>
      <c r="CA183" s="10">
        <f>3/24000000*OO[[#This Row],[135 (05JUL1985 18:00:00)-Water Temperature (C)]]*OO[[#This Row],[77]]</f>
        <v>2.934989324623125E-6</v>
      </c>
      <c r="CB183" s="10">
        <f>3/24000000*OO[[#This Row],[136 (05JUL1985 21:00:00)-Water Temperature (C)]]*OO[[#This Row],[78]]</f>
        <v>2.7623302264925001E-6</v>
      </c>
      <c r="CC183" s="10">
        <f>3/24000000*OO[[#This Row],[137 (06JUL1985 00:00:00)-Water Temperature (C)]]*OO[[#This Row],[79]]</f>
        <v>2.4643877386636248E-6</v>
      </c>
      <c r="CD183" s="10">
        <f>3/24000000*OO[[#This Row],[138 (06JUL1985 03:00:00)-Water Temperature (C)]]*OO[[#This Row],[80]]</f>
        <v>2.1863973676281251E-6</v>
      </c>
      <c r="CE183" s="10">
        <f>3/24000000*OO[[#This Row],[139 (06JUL1985 06:00:00)-Water Temperature (C)]]*OO[[#This Row],[81]]</f>
        <v>1.9738490336565E-6</v>
      </c>
      <c r="CF183" s="10">
        <f>3/24000000*OO[[#This Row],[140 (06JUL1985 09:00:00)-Water Temperature (C)]]*OO[[#This Row],[82]]</f>
        <v>1.8809775793927501E-6</v>
      </c>
      <c r="CG183" s="10">
        <f>3/24000000*OO[[#This Row],[141 (06JUL1985 12:00:00)-Water Temperature (C)]]*OO[[#This Row],[83]]</f>
        <v>1.8805281120375002E-6</v>
      </c>
      <c r="CH183" s="10">
        <f>3/24000000*OO[[#This Row],[142 (06JUL1985 15:00:00)-Water Temperature (C)]]*OO[[#This Row],[84]]</f>
        <v>1.8643275637665E-6</v>
      </c>
      <c r="CI183" s="10">
        <f>3/24000000*OO[[#This Row],[143 (06JUL1985 18:00:00)-Water Temperature (C)]]*OO[[#This Row],[85]]</f>
        <v>1.7994342857058747E-6</v>
      </c>
      <c r="CJ183" s="10">
        <f>3/24000000*OO[[#This Row],[144 (06JUL1985 21:00:00)-Water Temperature (C)]]*OO[[#This Row],[86]]</f>
        <v>1.6587895036210001E-6</v>
      </c>
      <c r="CK183" s="10">
        <f>3/24000000*OO[[#This Row],[145 (07JUL1985 00:00:00)-Water Temperature (C)]]*OO[[#This Row],[87]]</f>
        <v>1.4813817762441251E-6</v>
      </c>
      <c r="CL183" s="10">
        <f>3/24000000*OO[[#This Row],[146 (07JUL1985 03:00:00)-Water Temperature (C)]]*OO[[#This Row],[88]]</f>
        <v>1.3649733593351251E-6</v>
      </c>
      <c r="CM183" s="10">
        <f>3/24000000*OO[[#This Row],[147 (07JUL1985 06:00:00)-Water Temperature (C)]]*OO[[#This Row],[89]]</f>
        <v>1.3206529416395001E-6</v>
      </c>
      <c r="CN183" s="10">
        <f>3/24000000*OO[[#This Row],[148 (07JUL1985 09:00:00)-Water Temperature (C)]]*OO[[#This Row],[90]]</f>
        <v>1.3493354445492498E-6</v>
      </c>
      <c r="CO183" s="10">
        <f>3/24000000*OO[[#This Row],[149 (07JUL1985 12:00:00)-Water Temperature (C)]]*OO[[#This Row],[91]]</f>
        <v>1.390150250428E-6</v>
      </c>
      <c r="CP183" s="10">
        <f>3/24000000*OO[[#This Row],[150 (07JUL1985 15:00:00)-Water Temperature (C)]]*OO[[#This Row],[92]]</f>
        <v>1.4499479251400001E-6</v>
      </c>
      <c r="CQ183" s="10">
        <f>3/24000000*OO[[#This Row],[151 (07JUL1985 18:00:00)-Water Temperature (C)]]*OO[[#This Row],[93]]</f>
        <v>1.5022227605075002E-6</v>
      </c>
      <c r="CR183" s="10">
        <f>3/24000000*OO[[#This Row],[152 (07JUL1985 21:00:00)-Water Temperature (C)]]*OO[[#This Row],[94]]</f>
        <v>1.4521513920760001E-6</v>
      </c>
      <c r="CS183" s="10">
        <f>3/24000000*OO[[#This Row],[153 (08JUL1985 00:00:00)-Water Temperature (C)]]*OO[[#This Row],[95]]</f>
        <v>1.2948443252913747E-6</v>
      </c>
      <c r="CT183" s="10">
        <f>3/24000000*OO[[#This Row],[154 (08JUL1985 03:00:00)-Water Temperature (C)]]*OO[[#This Row],[96]]</f>
        <v>1.1294430068129999E-6</v>
      </c>
      <c r="CU183" s="10">
        <f>3/24000000*OO[[#This Row],[155 (08JUL1985 06:00:00)-Water Temperature (C)]]*OO[[#This Row],[97]]</f>
        <v>1.0014795825872498E-6</v>
      </c>
      <c r="CV183" s="10">
        <f>3/24000000*OO[[#This Row],[156 (08JUL1985 09:00:00)-Water Temperature (C)]]*OO[[#This Row],[98]]</f>
        <v>9.6126230340937479E-7</v>
      </c>
      <c r="CW183" s="10">
        <f>3/24000000*OO[[#This Row],[157 (08JUL1985 12:00:00)-Water Temperature (C)]]*OO[[#This Row],[99]]</f>
        <v>9.4520616692787504E-7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0</v>
      </c>
      <c r="I184" s="10">
        <f>3/24*OO[[#This Row],[65 (27JUN1985 00:00:00)-Water Temperature (C)]]*OO[[#This Row],[7]]/SUM(OO[7])</f>
        <v>9.2505611484384893E-42</v>
      </c>
      <c r="J184" s="10">
        <f>3/24*OO[[#This Row],[66 (27JUN1985 03:00:00)-Water Temperature (C)]]*OO[[#This Row],[8]]/SUM(OO[8])</f>
        <v>8.7171213934595566E-32</v>
      </c>
      <c r="K184" s="10">
        <f>3/24*OO[[#This Row],[67 (27JUN1985 06:00:00)-Water Temperature (C)]]*OO[[#This Row],[9]]/SUM(OO[9])</f>
        <v>3.7000426628541161E-22</v>
      </c>
      <c r="L184" s="10">
        <f>3/24*OO[[#This Row],[68 (27JUN1985 09:00:00)-Water Temperature (C)]]*OO[[#This Row],[10]]/SUM(OO[10])</f>
        <v>9.5215241892019193E-13</v>
      </c>
      <c r="M184" s="10">
        <f>3/24*OO[[#This Row],[69 (27JUN1985 12:00:00)-Water Temperature (C)]]*OO[[#This Row],[11]]/SUM(OO[11])</f>
        <v>1.2882085272033592E-8</v>
      </c>
      <c r="N184" s="10">
        <f>3/24*OO[[#This Row],[70 (27JUN1985 15:00:00)-Water Temperature (C)]]*OO[[#This Row],[12]]/SUM(OO[12])</f>
        <v>4.9556134376337534E-6</v>
      </c>
      <c r="O184" s="10">
        <f>3/24*OO[[#This Row],[71 (27JUN1985 18:00:00)-Water Temperature (C)]]*OO[[#This Row],[13]]/SUM(OO[13])</f>
        <v>2.9433303483509816E-4</v>
      </c>
      <c r="P184" s="10">
        <f>3/24*OO[[#This Row],[72 (27JUN1985 21:00:00)-Water Temperature (C)]]*OO[[#This Row],[14]]/SUM(OO[14])</f>
        <v>4.5389499988176775E-3</v>
      </c>
      <c r="Q184" s="10">
        <f>3/24*OO[[#This Row],[73 (28JUN1985 00:00:00)-Water Temperature (C)]]*OO[[#This Row],[15]]/SUM(OO[15])</f>
        <v>2.5438932286071206E-2</v>
      </c>
      <c r="R184" s="10">
        <f>3/24*OO[[#This Row],[74 (28JUN1985 03:00:00)-Water Temperature (C)]]*OO[[#This Row],[16]]/SUM(OO[16])</f>
        <v>6.7293616831490127E-2</v>
      </c>
      <c r="S184" s="10">
        <f>3/24*OO[[#This Row],[75 (28JUN1985 06:00:00)-Water Temperature (C)]]*OO[[#This Row],[17]]/SUM(OO[17])</f>
        <v>9.9960018917403276E-2</v>
      </c>
      <c r="T184" s="10">
        <f>3/24*OO[[#This Row],[76 (28JUN1985 09:00:00)-Water Temperature (C)]]*OO[[#This Row],[18]]/SUM(OO[18])</f>
        <v>9.6321188362165439E-2</v>
      </c>
      <c r="U184" s="10">
        <f>3/24*OO[[#This Row],[77 (28JUN1985 12:00:00)-Water Temperature (C)]]*OO[[#This Row],[19]]/SUM(OO[19])</f>
        <v>6.226067613426272E-2</v>
      </c>
      <c r="V184" s="10">
        <f>3/24000000*OO[[#This Row],[78 (28JUN1985 15:00:00)-Water Temperature (C)]]*OO[[#This Row],[20]]</f>
        <v>2.8220476686778753E-2</v>
      </c>
      <c r="W184" s="10">
        <f>3/24000000*OO[[#This Row],[79 (28JUN1985 18:00:00)-Water Temperature (C)]]*OO[[#This Row],[21]]</f>
        <v>9.5877299405249996E-3</v>
      </c>
      <c r="X184" s="10">
        <f>3/24000000*OO[[#This Row],[80 (28JUN1985 21:00:00)-Water Temperature (C)]]*OO[[#This Row],[22]]</f>
        <v>2.5934022924727499E-3</v>
      </c>
      <c r="Y184" s="10">
        <f>3/24000000*OO[[#This Row],[81 (29JUN1985 00:00:00)-Water Temperature (C)]]*OO[[#This Row],[23]]</f>
        <v>6.2422798882587501E-4</v>
      </c>
      <c r="Z184" s="10">
        <f>3/24000000*OO[[#This Row],[82 (29JUN1985 03:00:00)-Water Temperature (C)]]*OO[[#This Row],[24]]</f>
        <v>1.5872097479364999E-4</v>
      </c>
      <c r="AA184" s="10">
        <f>3/24000000*OO[[#This Row],[83 (29JUN1985 06:00:00)-Water Temperature (C)]]*OO[[#This Row],[25]]</f>
        <v>5.8266812633475005E-5</v>
      </c>
      <c r="AB184" s="10">
        <f>3/24000000*OO[[#This Row],[84 (29JUN1985 09:00:00)-Water Temperature (C)]]*OO[[#This Row],[26]]</f>
        <v>4.1323883557349996E-5</v>
      </c>
      <c r="AC184" s="10">
        <f>3/24000000*OO[[#This Row],[85 (29JUN1985 12:00:00)-Water Temperature (C)]]*OO[[#This Row],[27]]</f>
        <v>4.5182655027675E-5</v>
      </c>
      <c r="AD184" s="10">
        <f>3/24000000*OO[[#This Row],[86 (29JUN1985 15:00:00)-Water Temperature (C)]]*OO[[#This Row],[28]]</f>
        <v>5.5424550538125E-5</v>
      </c>
      <c r="AE184" s="10">
        <f>3/24000000*OO[[#This Row],[88 (29JUN1985 21:00:00)-Water Temperature (C)]]*OO[[#This Row],[30]]</f>
        <v>6.6109333324949998E-5</v>
      </c>
      <c r="AF184" s="10">
        <f>3/24000000*OO[[#This Row],[88 (29JUN1985 21:00:00)-Water Temperature (C)]]*OO[[#This Row],[30]]</f>
        <v>6.6109333324949998E-5</v>
      </c>
      <c r="AG184" s="10">
        <f>3/24000000*OO[[#This Row],[89 (30JUN1985 00:00:00)-Water Temperature (C)]]*OO[[#This Row],[31]]</f>
        <v>5.9477737307949998E-5</v>
      </c>
      <c r="AH184" s="10">
        <f>3/24000000*OO[[#This Row],[90 (30JUN1985 03:00:00)-Water Temperature (C)]]*OO[[#This Row],[32]]</f>
        <v>5.1214816572900004E-5</v>
      </c>
      <c r="AI184" s="10">
        <f>3/24000000*OO[[#This Row],[91 (30JUN1985 06:00:00)-Water Temperature (C)]]*OO[[#This Row],[33]]</f>
        <v>4.3853870125399997E-5</v>
      </c>
      <c r="AJ184" s="10">
        <f>3/24000000*OO[[#This Row],[92 (30JUN1985 09:00:00)-Water Temperature (C)]]*OO[[#This Row],[34]]</f>
        <v>3.8539384386202499E-5</v>
      </c>
      <c r="AK184" s="10">
        <f>3/24000000*OO[[#This Row],[93 (30JUN1985 12:00:00)-Water Temperature (C)]]*OO[[#This Row],[35]]</f>
        <v>3.4509587851884993E-5</v>
      </c>
      <c r="AL184" s="10">
        <f>3/24000000*OO[[#This Row],[94 (30JUN1985 15:00:00)-Water Temperature (C)]]*OO[[#This Row],[36]]</f>
        <v>3.1045634542406255E-5</v>
      </c>
      <c r="AM184" s="10">
        <f>3/24000000*OO[[#This Row],[95 (30JUN1985 18:00:00)-Water Temperature (C)]]*OO[[#This Row],[37]]</f>
        <v>2.643043180677E-5</v>
      </c>
      <c r="AN184" s="10">
        <f>3/24000000*OO[[#This Row],[96 (30JUN1985 21:00:00)-Water Temperature (C)]]*OO[[#This Row],[38]]</f>
        <v>2.0503855646E-5</v>
      </c>
      <c r="AO184" s="10">
        <f>3/24000000*OO[[#This Row],[97 (01JUL1985 00:00:00)-Water Temperature (C)]]*OO[[#This Row],[39]]</f>
        <v>1.5457974526059999E-5</v>
      </c>
      <c r="AP184" s="10">
        <f>3/24000000*OO[[#This Row],[98 (01JUL1985 03:00:00)-Water Temperature (C)]]*OO[[#This Row],[40]]</f>
        <v>1.2124757441632501E-5</v>
      </c>
      <c r="AQ184" s="10">
        <f>3/24000000*OO[[#This Row],[99 (01JUL1985 06:00:00)-Water Temperature (C)]]*OO[[#This Row],[41]]</f>
        <v>1.0388785836584998E-5</v>
      </c>
      <c r="AR184" s="10">
        <f>3/24000000*OO[[#This Row],[100 (01JUL1985 09:00:00)-Water Temperature (C)]]*OO[[#This Row],[42]]</f>
        <v>9.9310071338037494E-6</v>
      </c>
      <c r="AS184" s="10">
        <f>3/24000000*OO[[#This Row],[101 (01JUL1985 12:00:00)-Water Temperature (C)]]*OO[[#This Row],[43]]</f>
        <v>9.9304368010374988E-6</v>
      </c>
      <c r="AT184" s="10">
        <f>3/24000000*OO[[#This Row],[102 (01JUL1985 15:00:00)-Water Temperature (C)]]*OO[[#This Row],[44]]</f>
        <v>9.9452365757399996E-6</v>
      </c>
      <c r="AU184" s="10">
        <f>3/24000000*OO[[#This Row],[103 (01JUL1985 18:00:00)-Water Temperature (C)]]*OO[[#This Row],[45]]</f>
        <v>9.5478958672387507E-6</v>
      </c>
      <c r="AV184" s="10">
        <f>3/24000000*OO[[#This Row],[104 (01JUL1985 21:00:00)-Water Temperature (C)]]*OO[[#This Row],[46]]</f>
        <v>8.7804079798499993E-6</v>
      </c>
      <c r="AW184" s="10">
        <f>3/24000000*OO[[#This Row],[105 (02JUL1985 00:00:00)-Water Temperature (C)]]*OO[[#This Row],[47]]</f>
        <v>7.7071162424849989E-6</v>
      </c>
      <c r="AX184" s="10">
        <f>3/24000000*OO[[#This Row],[106 (02JUL1985 03:00:00)-Water Temperature (C)]]*OO[[#This Row],[48]]</f>
        <v>6.7368243100199992E-6</v>
      </c>
      <c r="AY184" s="10">
        <f>3/24000000*OO[[#This Row],[107 (02JUL1985 06:00:00)-Water Temperature (C)]]*OO[[#This Row],[49]]</f>
        <v>6.0593279246412503E-6</v>
      </c>
      <c r="AZ184" s="10">
        <f>3/24000000*OO[[#This Row],[108 (02JUL1985 09:00:00)-Water Temperature (C)]]*OO[[#This Row],[50]]</f>
        <v>5.9496586821874999E-6</v>
      </c>
      <c r="BA184" s="10">
        <f>3/24000000*OO[[#This Row],[109 (02JUL1985 12:00:00)-Water Temperature (C)]]*OO[[#This Row],[51]]</f>
        <v>6.0795330306750003E-6</v>
      </c>
      <c r="BB184" s="10">
        <f>3/24000000*OO[[#This Row],[110 (02JUL1985 15:00:00)-Water Temperature (C)]]*OO[[#This Row],[52]]</f>
        <v>6.2909242601099996E-6</v>
      </c>
      <c r="BC184" s="10">
        <f>3/24000000*OO[[#This Row],[111 (02JUL1985 18:00:00)-Water Temperature (C)]]*OO[[#This Row],[53]]</f>
        <v>6.3031188284399997E-6</v>
      </c>
      <c r="BD184" s="10">
        <f>3/24000000*OO[[#This Row],[112 (02JUL1985 21:00:00)-Water Temperature (C)]]*OO[[#This Row],[54]]</f>
        <v>5.8957533071149996E-6</v>
      </c>
      <c r="BE184" s="10">
        <f>3/24000000*OO[[#This Row],[113 (03JUL1985 00:00:00)-Water Temperature (C)]]*OO[[#This Row],[55]]</f>
        <v>5.3167760681824997E-6</v>
      </c>
      <c r="BF184" s="10">
        <f>3/24000000*OO[[#This Row],[114 (03JUL1985 03:00:00)-Water Temperature (C)]]*OO[[#This Row],[56]]</f>
        <v>4.7350063698840001E-6</v>
      </c>
      <c r="BG184" s="10">
        <f>3/24000000*OO[[#This Row],[115 (03JUL1985 06:00:00)-Water Temperature (C)]]*OO[[#This Row],[57]]</f>
        <v>4.2974788772567495E-6</v>
      </c>
      <c r="BH184" s="10">
        <f>3/24000000*OO[[#This Row],[116 (03JUL1985 09:00:00)-Water Temperature (C)]]*OO[[#This Row],[58]]</f>
        <v>4.2463530717502495E-6</v>
      </c>
      <c r="BI184" s="10">
        <f>3/24000000*OO[[#This Row],[117 (03JUL1985 12:00:00)-Water Temperature (C)]]*OO[[#This Row],[59]]</f>
        <v>4.5719228988457506E-6</v>
      </c>
      <c r="BJ184" s="10">
        <f>3/24000000*OO[[#This Row],[118 (03JUL1985 15:00:00)-Water Temperature (C)]]*OO[[#This Row],[60]]</f>
        <v>4.9993773081817498E-6</v>
      </c>
      <c r="BK184" s="10">
        <f>3/24000000*OO[[#This Row],[119 (03JUL1985 18:00:00)-Water Temperature (C)]]*OO[[#This Row],[61]]</f>
        <v>5.0974196731139998E-6</v>
      </c>
      <c r="BL184" s="10">
        <f>3/24000000*OO[[#This Row],[120 (03JUL1985 21:00:00)-Water Temperature (C)]]*OO[[#This Row],[62]]</f>
        <v>4.8106371814589998E-6</v>
      </c>
      <c r="BM184" s="10">
        <f>3/24000000*OO[[#This Row],[121 (04JUL1985 00:00:00)-Water Temperature (C)]]*OO[[#This Row],[63]]</f>
        <v>4.3459914472349995E-6</v>
      </c>
      <c r="BN184" s="10">
        <f>3/24000000*OO[[#This Row],[122 (04JUL1985 03:00:00)-Water Temperature (C)]]*OO[[#This Row],[64]]</f>
        <v>3.9413460630249999E-6</v>
      </c>
      <c r="BO184" s="10">
        <f>3/24000000*OO[[#This Row],[123 (04JUL1985 06:00:00)-Water Temperature (C)]]*OO[[#This Row],[65]]</f>
        <v>3.6896738261394997E-6</v>
      </c>
      <c r="BP184" s="10">
        <f>3/24000000*OO[[#This Row],[124 (04JUL1985 09:00:00)-Water Temperature (C)]]*OO[[#This Row],[66]]</f>
        <v>3.6828958498902494E-6</v>
      </c>
      <c r="BQ184" s="10">
        <f>3/24000000*OO[[#This Row],[125 (04JUL1985 12:00:00)-Water Temperature (C)]]*OO[[#This Row],[67]]</f>
        <v>3.690815852466E-6</v>
      </c>
      <c r="BR184" s="10">
        <f>3/24000000*OO[[#This Row],[126 (04JUL1985 15:00:00)-Water Temperature (C)]]*OO[[#This Row],[68]]</f>
        <v>3.5667381076899998E-6</v>
      </c>
      <c r="BS184" s="10">
        <f>3/24000000*OO[[#This Row],[127 (04JUL1985 18:00:00)-Water Temperature (C)]]*OO[[#This Row],[69]]</f>
        <v>3.3173352410029996E-6</v>
      </c>
      <c r="BT184" s="10">
        <f>3/24000000*OO[[#This Row],[128 (04JUL1985 21:00:00)-Water Temperature (C)]]*OO[[#This Row],[70]]</f>
        <v>3.0164468794439998E-6</v>
      </c>
      <c r="BU184" s="10">
        <f>3/24000000*OO[[#This Row],[129 (05JUL1985 00:00:00)-Water Temperature (C)]]*OO[[#This Row],[71]]</f>
        <v>2.7026755562757497E-6</v>
      </c>
      <c r="BV184" s="10">
        <f>3/24000000*OO[[#This Row],[130 (05JUL1985 03:00:00)-Water Temperature (C)]]*OO[[#This Row],[72]]</f>
        <v>2.4658329867462498E-6</v>
      </c>
      <c r="BW184" s="10">
        <f>3/24000000*OO[[#This Row],[131 (05JUL1985 06:00:00)-Water Temperature (C)]]*OO[[#This Row],[73]]</f>
        <v>2.3075096035314993E-6</v>
      </c>
      <c r="BX184" s="10">
        <f>3/24000000*OO[[#This Row],[132 (05JUL1985 09:00:00)-Water Temperature (C)]]*OO[[#This Row],[74]]</f>
        <v>2.3129326248080001E-6</v>
      </c>
      <c r="BY184" s="10">
        <f>3/24000000*OO[[#This Row],[133 (05JUL1985 12:00:00)-Water Temperature (C)]]*OO[[#This Row],[75]]</f>
        <v>2.5099260913687501E-6</v>
      </c>
      <c r="BZ184" s="10">
        <f>3/24000000*OO[[#This Row],[134 (05JUL1985 15:00:00)-Water Temperature (C)]]*OO[[#This Row],[76]]</f>
        <v>2.78516324285675E-6</v>
      </c>
      <c r="CA184" s="10">
        <f>3/24000000*OO[[#This Row],[135 (05JUL1985 18:00:00)-Water Temperature (C)]]*OO[[#This Row],[77]]</f>
        <v>2.8862044965069998E-6</v>
      </c>
      <c r="CB184" s="10">
        <f>3/24000000*OO[[#This Row],[136 (05JUL1985 21:00:00)-Water Temperature (C)]]*OO[[#This Row],[78]]</f>
        <v>2.7218308100681248E-6</v>
      </c>
      <c r="CC184" s="10">
        <f>3/24000000*OO[[#This Row],[137 (06JUL1985 00:00:00)-Water Temperature (C)]]*OO[[#This Row],[79]]</f>
        <v>2.4363986390339998E-6</v>
      </c>
      <c r="CD184" s="10">
        <f>3/24000000*OO[[#This Row],[138 (06JUL1985 03:00:00)-Water Temperature (C)]]*OO[[#This Row],[80]]</f>
        <v>2.163037906267875E-6</v>
      </c>
      <c r="CE184" s="10">
        <f>3/24000000*OO[[#This Row],[139 (06JUL1985 06:00:00)-Water Temperature (C)]]*OO[[#This Row],[81]]</f>
        <v>1.94679312895125E-6</v>
      </c>
      <c r="CF184" s="10">
        <f>3/24000000*OO[[#This Row],[140 (06JUL1985 09:00:00)-Water Temperature (C)]]*OO[[#This Row],[82]]</f>
        <v>1.8498534634557502E-6</v>
      </c>
      <c r="CG184" s="10">
        <f>3/24000000*OO[[#This Row],[141 (06JUL1985 12:00:00)-Water Temperature (C)]]*OO[[#This Row],[83]]</f>
        <v>1.8472091228792496E-6</v>
      </c>
      <c r="CH184" s="10">
        <f>3/24000000*OO[[#This Row],[142 (06JUL1985 15:00:00)-Water Temperature (C)]]*OO[[#This Row],[84]]</f>
        <v>1.83277551444525E-6</v>
      </c>
      <c r="CI184" s="10">
        <f>3/24000000*OO[[#This Row],[143 (06JUL1985 18:00:00)-Water Temperature (C)]]*OO[[#This Row],[85]]</f>
        <v>1.7748342009706251E-6</v>
      </c>
      <c r="CJ184" s="10">
        <f>3/24000000*OO[[#This Row],[144 (06JUL1985 21:00:00)-Water Temperature (C)]]*OO[[#This Row],[86]]</f>
        <v>1.64053206767775E-6</v>
      </c>
      <c r="CK184" s="10">
        <f>3/24000000*OO[[#This Row],[145 (07JUL1985 00:00:00)-Water Temperature (C)]]*OO[[#This Row],[87]]</f>
        <v>1.4627801508874997E-6</v>
      </c>
      <c r="CL184" s="10">
        <f>3/24000000*OO[[#This Row],[146 (07JUL1985 03:00:00)-Water Temperature (C)]]*OO[[#This Row],[88]]</f>
        <v>1.3414068025312498E-6</v>
      </c>
      <c r="CM184" s="10">
        <f>3/24000000*OO[[#This Row],[147 (07JUL1985 06:00:00)-Water Temperature (C)]]*OO[[#This Row],[89]]</f>
        <v>1.292058298077375E-6</v>
      </c>
      <c r="CN184" s="10">
        <f>3/24000000*OO[[#This Row],[148 (07JUL1985 09:00:00)-Water Temperature (C)]]*OO[[#This Row],[90]]</f>
        <v>1.319883835308E-6</v>
      </c>
      <c r="CO184" s="10">
        <f>3/24000000*OO[[#This Row],[149 (07JUL1985 12:00:00)-Water Temperature (C)]]*OO[[#This Row],[91]]</f>
        <v>1.3618354789471249E-6</v>
      </c>
      <c r="CP184" s="10">
        <f>3/24000000*OO[[#This Row],[150 (07JUL1985 15:00:00)-Water Temperature (C)]]*OO[[#This Row],[92]]</f>
        <v>1.4237322835417499E-6</v>
      </c>
      <c r="CQ184" s="10">
        <f>3/24000000*OO[[#This Row],[151 (07JUL1985 18:00:00)-Water Temperature (C)]]*OO[[#This Row],[93]]</f>
        <v>1.4777789250929997E-6</v>
      </c>
      <c r="CR184" s="10">
        <f>3/24000000*OO[[#This Row],[152 (07JUL1985 21:00:00)-Water Temperature (C)]]*OO[[#This Row],[94]]</f>
        <v>1.4312018242500001E-6</v>
      </c>
      <c r="CS184" s="10">
        <f>3/24000000*OO[[#This Row],[153 (08JUL1985 00:00:00)-Water Temperature (C)]]*OO[[#This Row],[95]]</f>
        <v>1.2802096522669999E-6</v>
      </c>
      <c r="CT184" s="10">
        <f>3/24000000*OO[[#This Row],[154 (08JUL1985 03:00:00)-Water Temperature (C)]]*OO[[#This Row],[96]]</f>
        <v>1.1196529070062498E-6</v>
      </c>
      <c r="CU184" s="10">
        <f>3/24000000*OO[[#This Row],[155 (08JUL1985 06:00:00)-Water Temperature (C)]]*OO[[#This Row],[97]]</f>
        <v>9.9041386761674998E-7</v>
      </c>
      <c r="CV184" s="10">
        <f>3/24000000*OO[[#This Row],[156 (08JUL1985 09:00:00)-Water Temperature (C)]]*OO[[#This Row],[98]]</f>
        <v>9.4680493741362514E-7</v>
      </c>
      <c r="CW184" s="10">
        <f>3/24000000*OO[[#This Row],[157 (08JUL1985 12:00:00)-Water Temperature (C)]]*OO[[#This Row],[99]]</f>
        <v>9.277443180157499E-7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0</v>
      </c>
      <c r="I185" s="10">
        <f>3/24*OO[[#This Row],[65 (27JUN1985 00:00:00)-Water Temperature (C)]]*OO[[#This Row],[7]]/SUM(OO[7])</f>
        <v>1.9805205528838772E-42</v>
      </c>
      <c r="J185" s="10">
        <f>3/24*OO[[#This Row],[66 (27JUN1985 03:00:00)-Water Temperature (C)]]*OO[[#This Row],[8]]/SUM(OO[8])</f>
        <v>1.9179861389416825E-32</v>
      </c>
      <c r="K185" s="10">
        <f>3/24*OO[[#This Row],[67 (27JUN1985 06:00:00)-Water Temperature (C)]]*OO[[#This Row],[9]]/SUM(OO[9])</f>
        <v>7.9590095032579103E-23</v>
      </c>
      <c r="L185" s="10">
        <f>3/24*OO[[#This Row],[68 (27JUN1985 09:00:00)-Water Temperature (C)]]*OO[[#This Row],[10]]/SUM(OO[10])</f>
        <v>3.0845507043979551E-13</v>
      </c>
      <c r="M185" s="10">
        <f>3/24*OO[[#This Row],[69 (27JUN1985 12:00:00)-Water Temperature (C)]]*OO[[#This Row],[11]]/SUM(OO[11])</f>
        <v>7.1171531948080993E-9</v>
      </c>
      <c r="N185" s="10">
        <f>3/24*OO[[#This Row],[70 (27JUN1985 15:00:00)-Water Temperature (C)]]*OO[[#This Row],[12]]/SUM(OO[12])</f>
        <v>3.2921615937488279E-6</v>
      </c>
      <c r="O185" s="10">
        <f>3/24*OO[[#This Row],[71 (27JUN1985 18:00:00)-Water Temperature (C)]]*OO[[#This Row],[13]]/SUM(OO[13])</f>
        <v>2.221787861722901E-4</v>
      </c>
      <c r="P185" s="10">
        <f>3/24*OO[[#This Row],[72 (27JUN1985 21:00:00)-Water Temperature (C)]]*OO[[#This Row],[14]]/SUM(OO[14])</f>
        <v>3.7910188127845512E-3</v>
      </c>
      <c r="Q185" s="10">
        <f>3/24*OO[[#This Row],[73 (28JUN1985 00:00:00)-Water Temperature (C)]]*OO[[#This Row],[15]]/SUM(OO[15])</f>
        <v>2.3088977379182057E-2</v>
      </c>
      <c r="R185" s="10">
        <f>3/24*OO[[#This Row],[74 (28JUN1985 03:00:00)-Water Temperature (C)]]*OO[[#This Row],[16]]/SUM(OO[16])</f>
        <v>6.5351062341136815E-2</v>
      </c>
      <c r="S185" s="10">
        <f>3/24*OO[[#This Row],[75 (28JUN1985 06:00:00)-Water Temperature (C)]]*OO[[#This Row],[17]]/SUM(OO[17])</f>
        <v>0.10269330461024553</v>
      </c>
      <c r="T185" s="10">
        <f>3/24*OO[[#This Row],[76 (28JUN1985 09:00:00)-Water Temperature (C)]]*OO[[#This Row],[18]]/SUM(OO[18])</f>
        <v>0.10412410444220294</v>
      </c>
      <c r="U185" s="10">
        <f>3/24*OO[[#This Row],[77 (28JUN1985 12:00:00)-Water Temperature (C)]]*OO[[#This Row],[19]]/SUM(OO[19])</f>
        <v>7.0413425794225035E-2</v>
      </c>
      <c r="V185" s="10">
        <f>3/24000000*OO[[#This Row],[78 (28JUN1985 15:00:00)-Water Temperature (C)]]*OO[[#This Row],[20]]</f>
        <v>3.3236188564012503E-2</v>
      </c>
      <c r="W185" s="10">
        <f>3/24000000*OO[[#This Row],[79 (28JUN1985 18:00:00)-Water Temperature (C)]]*OO[[#This Row],[21]]</f>
        <v>1.1648083197464998E-2</v>
      </c>
      <c r="X185" s="10">
        <f>3/24000000*OO[[#This Row],[80 (28JUN1985 21:00:00)-Water Temperature (C)]]*OO[[#This Row],[22]]</f>
        <v>3.2257831925562499E-3</v>
      </c>
      <c r="Y185" s="10">
        <f>3/24000000*OO[[#This Row],[81 (29JUN1985 00:00:00)-Water Temperature (C)]]*OO[[#This Row],[23]]</f>
        <v>7.8483732100524998E-4</v>
      </c>
      <c r="Z185" s="10">
        <f>3/24000000*OO[[#This Row],[82 (29JUN1985 03:00:00)-Water Temperature (C)]]*OO[[#This Row],[24]]</f>
        <v>1.9608267688406248E-4</v>
      </c>
      <c r="AA185" s="10">
        <f>3/24000000*OO[[#This Row],[83 (29JUN1985 06:00:00)-Water Temperature (C)]]*OO[[#This Row],[25]]</f>
        <v>6.7558796021150003E-5</v>
      </c>
      <c r="AB185" s="10">
        <f>3/24000000*OO[[#This Row],[84 (29JUN1985 09:00:00)-Water Temperature (C)]]*OO[[#This Row],[26]]</f>
        <v>4.4523348242624997E-5</v>
      </c>
      <c r="AC185" s="10">
        <f>3/24000000*OO[[#This Row],[85 (29JUN1985 12:00:00)-Water Temperature (C)]]*OO[[#This Row],[27]]</f>
        <v>4.7318707750699996E-5</v>
      </c>
      <c r="AD185" s="10">
        <f>3/24000000*OO[[#This Row],[86 (29JUN1985 15:00:00)-Water Temperature (C)]]*OO[[#This Row],[28]]</f>
        <v>5.80388194087E-5</v>
      </c>
      <c r="AE185" s="10">
        <f>3/24000000*OO[[#This Row],[88 (29JUN1985 21:00:00)-Water Temperature (C)]]*OO[[#This Row],[30]]</f>
        <v>7.0179507614437497E-5</v>
      </c>
      <c r="AF185" s="10">
        <f>3/24000000*OO[[#This Row],[88 (29JUN1985 21:00:00)-Water Temperature (C)]]*OO[[#This Row],[30]]</f>
        <v>7.0179507614437497E-5</v>
      </c>
      <c r="AG185" s="10">
        <f>3/24000000*OO[[#This Row],[89 (30JUN1985 00:00:00)-Water Temperature (C)]]*OO[[#This Row],[31]]</f>
        <v>6.35832193662E-5</v>
      </c>
      <c r="AH185" s="10">
        <f>3/24000000*OO[[#This Row],[90 (30JUN1985 03:00:00)-Water Temperature (C)]]*OO[[#This Row],[32]]</f>
        <v>5.4969249999299997E-5</v>
      </c>
      <c r="AI185" s="10">
        <f>3/24000000*OO[[#This Row],[91 (30JUN1985 06:00:00)-Water Temperature (C)]]*OO[[#This Row],[33]]</f>
        <v>4.7079904263149996E-5</v>
      </c>
      <c r="AJ185" s="10">
        <f>3/24000000*OO[[#This Row],[92 (30JUN1985 09:00:00)-Water Temperature (C)]]*OO[[#This Row],[34]]</f>
        <v>4.1415322534059996E-5</v>
      </c>
      <c r="AK185" s="10">
        <f>3/24000000*OO[[#This Row],[93 (30JUN1985 12:00:00)-Water Temperature (C)]]*OO[[#This Row],[35]]</f>
        <v>3.7250810905647498E-5</v>
      </c>
      <c r="AL185" s="10">
        <f>3/24000000*OO[[#This Row],[94 (30JUN1985 15:00:00)-Water Temperature (C)]]*OO[[#This Row],[36]]</f>
        <v>3.3722868704024995E-5</v>
      </c>
      <c r="AM185" s="10">
        <f>3/24000000*OO[[#This Row],[95 (30JUN1985 18:00:00)-Water Temperature (C)]]*OO[[#This Row],[37]]</f>
        <v>2.8824049530599996E-5</v>
      </c>
      <c r="AN185" s="10">
        <f>3/24000000*OO[[#This Row],[96 (30JUN1985 21:00:00)-Water Temperature (C)]]*OO[[#This Row],[38]]</f>
        <v>2.2375435389434997E-5</v>
      </c>
      <c r="AO185" s="10">
        <f>3/24000000*OO[[#This Row],[97 (01JUL1985 00:00:00)-Water Temperature (C)]]*OO[[#This Row],[39]]</f>
        <v>1.6830064367016247E-5</v>
      </c>
      <c r="AP185" s="10">
        <f>3/24000000*OO[[#This Row],[98 (01JUL1985 03:00:00)-Water Temperature (C)]]*OO[[#This Row],[40]]</f>
        <v>1.31170407612E-5</v>
      </c>
      <c r="AQ185" s="10">
        <f>3/24000000*OO[[#This Row],[99 (01JUL1985 06:00:00)-Water Temperature (C)]]*OO[[#This Row],[41]]</f>
        <v>1.1119906679997503E-5</v>
      </c>
      <c r="AR185" s="10">
        <f>3/24000000*OO[[#This Row],[100 (01JUL1985 09:00:00)-Water Temperature (C)]]*OO[[#This Row],[42]]</f>
        <v>1.0564569310477502E-5</v>
      </c>
      <c r="AS185" s="10">
        <f>3/24000000*OO[[#This Row],[101 (01JUL1985 12:00:00)-Water Temperature (C)]]*OO[[#This Row],[43]]</f>
        <v>1.0546337542221249E-5</v>
      </c>
      <c r="AT185" s="10">
        <f>3/24000000*OO[[#This Row],[102 (01JUL1985 15:00:00)-Water Temperature (C)]]*OO[[#This Row],[44]]</f>
        <v>1.0572728738429999E-5</v>
      </c>
      <c r="AU185" s="10">
        <f>3/24000000*OO[[#This Row],[103 (01JUL1985 18:00:00)-Water Temperature (C)]]*OO[[#This Row],[45]]</f>
        <v>1.0167419394281251E-5</v>
      </c>
      <c r="AV185" s="10">
        <f>3/24000000*OO[[#This Row],[104 (01JUL1985 21:00:00)-Water Temperature (C)]]*OO[[#This Row],[46]]</f>
        <v>9.3774154566750001E-6</v>
      </c>
      <c r="AW185" s="10">
        <f>3/24000000*OO[[#This Row],[105 (02JUL1985 00:00:00)-Water Temperature (C)]]*OO[[#This Row],[47]]</f>
        <v>8.250540564700001E-6</v>
      </c>
      <c r="AX185" s="10">
        <f>3/24000000*OO[[#This Row],[106 (02JUL1985 03:00:00)-Water Temperature (C)]]*OO[[#This Row],[48]]</f>
        <v>7.2081270105375E-6</v>
      </c>
      <c r="AY185" s="10">
        <f>3/24000000*OO[[#This Row],[107 (02JUL1985 06:00:00)-Water Temperature (C)]]*OO[[#This Row],[49]]</f>
        <v>6.4612673212649983E-6</v>
      </c>
      <c r="AZ185" s="10">
        <f>3/24000000*OO[[#This Row],[108 (02JUL1985 09:00:00)-Water Temperature (C)]]*OO[[#This Row],[50]]</f>
        <v>6.3273927653249994E-6</v>
      </c>
      <c r="BA185" s="10">
        <f>3/24000000*OO[[#This Row],[109 (02JUL1985 12:00:00)-Water Temperature (C)]]*OO[[#This Row],[51]]</f>
        <v>6.4577098322000007E-6</v>
      </c>
      <c r="BB185" s="10">
        <f>3/24000000*OO[[#This Row],[110 (02JUL1985 15:00:00)-Water Temperature (C)]]*OO[[#This Row],[52]]</f>
        <v>6.6860077239999997E-6</v>
      </c>
      <c r="BC185" s="10">
        <f>3/24000000*OO[[#This Row],[111 (02JUL1985 18:00:00)-Water Temperature (C)]]*OO[[#This Row],[53]]</f>
        <v>6.7080617065375008E-6</v>
      </c>
      <c r="BD185" s="10">
        <f>3/24000000*OO[[#This Row],[112 (02JUL1985 21:00:00)-Water Temperature (C)]]*OO[[#This Row],[54]]</f>
        <v>6.2822577525224999E-6</v>
      </c>
      <c r="BE185" s="10">
        <f>3/24000000*OO[[#This Row],[113 (03JUL1985 00:00:00)-Water Temperature (C)]]*OO[[#This Row],[55]]</f>
        <v>5.6776943487249993E-6</v>
      </c>
      <c r="BF185" s="10">
        <f>3/24000000*OO[[#This Row],[114 (03JUL1985 03:00:00)-Water Temperature (C)]]*OO[[#This Row],[56]]</f>
        <v>5.05784258988625E-6</v>
      </c>
      <c r="BG185" s="10">
        <f>3/24000000*OO[[#This Row],[115 (03JUL1985 06:00:00)-Water Temperature (C)]]*OO[[#This Row],[57]]</f>
        <v>4.5835917874042494E-6</v>
      </c>
      <c r="BH185" s="10">
        <f>3/24000000*OO[[#This Row],[116 (03JUL1985 09:00:00)-Water Temperature (C)]]*OO[[#This Row],[58]]</f>
        <v>4.5178018404399998E-6</v>
      </c>
      <c r="BI185" s="10">
        <f>3/24000000*OO[[#This Row],[117 (03JUL1985 12:00:00)-Water Temperature (C)]]*OO[[#This Row],[59]]</f>
        <v>4.8564010455824996E-6</v>
      </c>
      <c r="BJ185" s="10">
        <f>3/24000000*OO[[#This Row],[118 (03JUL1985 15:00:00)-Water Temperature (C)]]*OO[[#This Row],[60]]</f>
        <v>5.3094880558720002E-6</v>
      </c>
      <c r="BK185" s="10">
        <f>3/24000000*OO[[#This Row],[119 (03JUL1985 18:00:00)-Water Temperature (C)]]*OO[[#This Row],[61]]</f>
        <v>5.4195098302181244E-6</v>
      </c>
      <c r="BL185" s="10">
        <f>3/24000000*OO[[#This Row],[120 (03JUL1985 21:00:00)-Water Temperature (C)]]*OO[[#This Row],[62]]</f>
        <v>5.1254055919867491E-6</v>
      </c>
      <c r="BM185" s="10">
        <f>3/24000000*OO[[#This Row],[121 (04JUL1985 00:00:00)-Water Temperature (C)]]*OO[[#This Row],[63]]</f>
        <v>4.6364132464868747E-6</v>
      </c>
      <c r="BN185" s="10">
        <f>3/24000000*OO[[#This Row],[122 (04JUL1985 03:00:00)-Water Temperature (C)]]*OO[[#This Row],[64]]</f>
        <v>4.1970823878607496E-6</v>
      </c>
      <c r="BO185" s="10">
        <f>3/24000000*OO[[#This Row],[123 (04JUL1985 06:00:00)-Water Temperature (C)]]*OO[[#This Row],[65]]</f>
        <v>3.9151143956891246E-6</v>
      </c>
      <c r="BP185" s="10">
        <f>3/24000000*OO[[#This Row],[124 (04JUL1985 09:00:00)-Water Temperature (C)]]*OO[[#This Row],[66]]</f>
        <v>3.9026736034349997E-6</v>
      </c>
      <c r="BQ185" s="10">
        <f>3/24000000*OO[[#This Row],[125 (04JUL1985 12:00:00)-Water Temperature (C)]]*OO[[#This Row],[67]]</f>
        <v>3.911430955695E-6</v>
      </c>
      <c r="BR185" s="10">
        <f>3/24000000*OO[[#This Row],[126 (04JUL1985 15:00:00)-Water Temperature (C)]]*OO[[#This Row],[68]]</f>
        <v>3.7878620988285E-6</v>
      </c>
      <c r="BS185" s="10">
        <f>3/24000000*OO[[#This Row],[127 (04JUL1985 18:00:00)-Water Temperature (C)]]*OO[[#This Row],[69]]</f>
        <v>3.5353256029387503E-6</v>
      </c>
      <c r="BT185" s="10">
        <f>3/24000000*OO[[#This Row],[128 (04JUL1985 21:00:00)-Water Temperature (C)]]*OO[[#This Row],[70]]</f>
        <v>3.2214369595500002E-6</v>
      </c>
      <c r="BU185" s="10">
        <f>3/24000000*OO[[#This Row],[129 (05JUL1985 00:00:00)-Water Temperature (C)]]*OO[[#This Row],[71]]</f>
        <v>2.8857638259809996E-6</v>
      </c>
      <c r="BV185" s="10">
        <f>3/24000000*OO[[#This Row],[130 (05JUL1985 03:00:00)-Water Temperature (C)]]*OO[[#This Row],[72]]</f>
        <v>2.6246246008950001E-6</v>
      </c>
      <c r="BW185" s="10">
        <f>3/24000000*OO[[#This Row],[131 (05JUL1985 06:00:00)-Water Temperature (C)]]*OO[[#This Row],[73]]</f>
        <v>2.4496779448445E-6</v>
      </c>
      <c r="BX185" s="10">
        <f>3/24000000*OO[[#This Row],[132 (05JUL1985 09:00:00)-Water Temperature (C)]]*OO[[#This Row],[74]]</f>
        <v>2.4535293079936247E-6</v>
      </c>
      <c r="BY185" s="10">
        <f>3/24000000*OO[[#This Row],[133 (05JUL1985 12:00:00)-Water Temperature (C)]]*OO[[#This Row],[75]]</f>
        <v>2.6622544632230001E-6</v>
      </c>
      <c r="BZ185" s="10">
        <f>3/24000000*OO[[#This Row],[134 (05JUL1985 15:00:00)-Water Temperature (C)]]*OO[[#This Row],[76]]</f>
        <v>2.9546745462600002E-6</v>
      </c>
      <c r="CA185" s="10">
        <f>3/24000000*OO[[#This Row],[135 (05JUL1985 18:00:00)-Water Temperature (C)]]*OO[[#This Row],[77]]</f>
        <v>3.0657968298044998E-6</v>
      </c>
      <c r="CB185" s="10">
        <f>3/24000000*OO[[#This Row],[136 (05JUL1985 21:00:00)-Water Temperature (C)]]*OO[[#This Row],[78]]</f>
        <v>2.8963626515276249E-6</v>
      </c>
      <c r="CC185" s="10">
        <f>3/24000000*OO[[#This Row],[137 (06JUL1985 00:00:00)-Water Temperature (C)]]*OO[[#This Row],[79]]</f>
        <v>2.6006159584968748E-6</v>
      </c>
      <c r="CD185" s="10">
        <f>3/24000000*OO[[#This Row],[138 (06JUL1985 03:00:00)-Water Temperature (C)]]*OO[[#This Row],[80]]</f>
        <v>2.3111084576613746E-6</v>
      </c>
      <c r="CE185" s="10">
        <f>3/24000000*OO[[#This Row],[139 (06JUL1985 06:00:00)-Water Temperature (C)]]*OO[[#This Row],[81]]</f>
        <v>2.0746517631749998E-6</v>
      </c>
      <c r="CF185" s="10">
        <f>3/24000000*OO[[#This Row],[140 (06JUL1985 09:00:00)-Water Temperature (C)]]*OO[[#This Row],[82]]</f>
        <v>1.9660047148156248E-6</v>
      </c>
      <c r="CG185" s="10">
        <f>3/24000000*OO[[#This Row],[141 (06JUL1985 12:00:00)-Water Temperature (C)]]*OO[[#This Row],[83]]</f>
        <v>1.9605175105792502E-6</v>
      </c>
      <c r="CH185" s="10">
        <f>3/24000000*OO[[#This Row],[142 (06JUL1985 15:00:00)-Water Temperature (C)]]*OO[[#This Row],[84]]</f>
        <v>1.9463719381648747E-6</v>
      </c>
      <c r="CI185" s="10">
        <f>3/24000000*OO[[#This Row],[143 (06JUL1985 18:00:00)-Water Temperature (C)]]*OO[[#This Row],[85]]</f>
        <v>1.8896807790932498E-6</v>
      </c>
      <c r="CJ185" s="10">
        <f>3/24000000*OO[[#This Row],[144 (06JUL1985 21:00:00)-Water Temperature (C)]]*OO[[#This Row],[86]]</f>
        <v>1.7517769715199998E-6</v>
      </c>
      <c r="CK185" s="10">
        <f>3/24000000*OO[[#This Row],[145 (07JUL1985 00:00:00)-Water Temperature (C)]]*OO[[#This Row],[87]]</f>
        <v>1.5606066839805001E-6</v>
      </c>
      <c r="CL185" s="10">
        <f>3/24000000*OO[[#This Row],[146 (07JUL1985 03:00:00)-Water Temperature (C)]]*OO[[#This Row],[88]]</f>
        <v>1.4254208913219998E-6</v>
      </c>
      <c r="CM185" s="10">
        <f>3/24000000*OO[[#This Row],[147 (07JUL1985 06:00:00)-Water Temperature (C)]]*OO[[#This Row],[89]]</f>
        <v>1.3668105597457499E-6</v>
      </c>
      <c r="CN185" s="10">
        <f>3/24000000*OO[[#This Row],[148 (07JUL1985 09:00:00)-Water Temperature (C)]]*OO[[#This Row],[90]]</f>
        <v>1.3954928438444997E-6</v>
      </c>
      <c r="CO185" s="10">
        <f>3/24000000*OO[[#This Row],[149 (07JUL1985 12:00:00)-Water Temperature (C)]]*OO[[#This Row],[91]]</f>
        <v>1.4414510694605E-6</v>
      </c>
      <c r="CP185" s="10">
        <f>3/24000000*OO[[#This Row],[150 (07JUL1985 15:00:00)-Water Temperature (C)]]*OO[[#This Row],[92]]</f>
        <v>1.50985491882075E-6</v>
      </c>
      <c r="CQ185" s="10">
        <f>3/24000000*OO[[#This Row],[151 (07JUL1985 18:00:00)-Water Temperature (C)]]*OO[[#This Row],[93]]</f>
        <v>1.5699905725239997E-6</v>
      </c>
      <c r="CR185" s="10">
        <f>3/24000000*OO[[#This Row],[152 (07JUL1985 21:00:00)-Water Temperature (C)]]*OO[[#This Row],[94]]</f>
        <v>1.5235030609933752E-6</v>
      </c>
      <c r="CS185" s="10">
        <f>3/24000000*OO[[#This Row],[153 (08JUL1985 00:00:00)-Water Temperature (C)]]*OO[[#This Row],[95]]</f>
        <v>1.366427299932625E-6</v>
      </c>
      <c r="CT185" s="10">
        <f>3/24000000*OO[[#This Row],[154 (08JUL1985 03:00:00)-Water Temperature (C)]]*OO[[#This Row],[96]]</f>
        <v>1.1982630081137498E-6</v>
      </c>
      <c r="CU185" s="10">
        <f>3/24000000*OO[[#This Row],[155 (08JUL1985 06:00:00)-Water Temperature (C)]]*OO[[#This Row],[97]]</f>
        <v>1.0580677800341247E-6</v>
      </c>
      <c r="CV185" s="10">
        <f>3/24000000*OO[[#This Row],[156 (08JUL1985 09:00:00)-Water Temperature (C)]]*OO[[#This Row],[98]]</f>
        <v>1.0076665272262498E-6</v>
      </c>
      <c r="CW185" s="10">
        <f>3/24000000*OO[[#This Row],[157 (08JUL1985 12:00:00)-Water Temperature (C)]]*OO[[#This Row],[99]]</f>
        <v>9.8433580909837486E-7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3.1163428038098717E-43</v>
      </c>
      <c r="J186" s="10">
        <f>3/24*OO[[#This Row],[66 (27JUN1985 03:00:00)-Water Temperature (C)]]*OO[[#This Row],[8]]/SUM(OO[8])</f>
        <v>3.1257578504186709E-33</v>
      </c>
      <c r="K186" s="10">
        <f>3/24*OO[[#This Row],[67 (27JUN1985 06:00:00)-Water Temperature (C)]]*OO[[#This Row],[9]]/SUM(OO[9])</f>
        <v>1.2868133189503141E-23</v>
      </c>
      <c r="L186" s="10">
        <f>3/24*OO[[#This Row],[68 (27JUN1985 09:00:00)-Water Temperature (C)]]*OO[[#This Row],[10]]/SUM(OO[10])</f>
        <v>7.6310971345254013E-14</v>
      </c>
      <c r="M186" s="10">
        <f>3/24*OO[[#This Row],[69 (27JUN1985 12:00:00)-Water Temperature (C)]]*OO[[#This Row],[11]]/SUM(OO[11])</f>
        <v>3.5242070972373103E-9</v>
      </c>
      <c r="N186" s="10">
        <f>3/24*OO[[#This Row],[70 (27JUN1985 15:00:00)-Water Temperature (C)]]*OO[[#This Row],[12]]/SUM(OO[12])</f>
        <v>1.9915793504344986E-6</v>
      </c>
      <c r="O186" s="10">
        <f>3/24*OO[[#This Row],[71 (27JUN1985 18:00:00)-Water Temperature (C)]]*OO[[#This Row],[13]]/SUM(OO[13])</f>
        <v>1.5445866461915244E-4</v>
      </c>
      <c r="P186" s="10">
        <f>3/24*OO[[#This Row],[72 (27JUN1985 21:00:00)-Water Temperature (C)]]*OO[[#This Row],[14]]/SUM(OO[14])</f>
        <v>2.9474339348788694E-3</v>
      </c>
      <c r="Q186" s="10">
        <f>3/24*OO[[#This Row],[73 (28JUN1985 00:00:00)-Water Temperature (C)]]*OO[[#This Row],[15]]/SUM(OO[15])</f>
        <v>1.9688437582842347E-2</v>
      </c>
      <c r="R186" s="10">
        <f>3/24*OO[[#This Row],[74 (28JUN1985 03:00:00)-Water Temperature (C)]]*OO[[#This Row],[16]]/SUM(OO[16])</f>
        <v>6.0114740536194568E-2</v>
      </c>
      <c r="S186" s="10">
        <f>3/24*OO[[#This Row],[75 (28JUN1985 06:00:00)-Water Temperature (C)]]*OO[[#This Row],[17]]/SUM(OO[17])</f>
        <v>0.10063219594012324</v>
      </c>
      <c r="T186" s="10">
        <f>3/24*OO[[#This Row],[76 (28JUN1985 09:00:00)-Water Temperature (C)]]*OO[[#This Row],[18]]/SUM(OO[18])</f>
        <v>0.10798119900175633</v>
      </c>
      <c r="U186" s="10">
        <f>3/24*OO[[#This Row],[77 (28JUN1985 12:00:00)-Water Temperature (C)]]*OO[[#This Row],[19]]/SUM(OO[19])</f>
        <v>7.699360081728869E-2</v>
      </c>
      <c r="V186" s="10">
        <f>3/24000000*OO[[#This Row],[78 (28JUN1985 15:00:00)-Water Temperature (C)]]*OO[[#This Row],[20]]</f>
        <v>3.8043949630212501E-2</v>
      </c>
      <c r="W186" s="10">
        <f>3/24000000*OO[[#This Row],[79 (28JUN1985 18:00:00)-Water Temperature (C)]]*OO[[#This Row],[21]]</f>
        <v>1.3869831975352499E-2</v>
      </c>
      <c r="X186" s="10">
        <f>3/24000000*OO[[#This Row],[80 (28JUN1985 21:00:00)-Water Temperature (C)]]*OO[[#This Row],[22]]</f>
        <v>3.9567948798324998E-3</v>
      </c>
      <c r="Y186" s="10">
        <f>3/24000000*OO[[#This Row],[81 (29JUN1985 00:00:00)-Water Temperature (C)]]*OO[[#This Row],[23]]</f>
        <v>9.7854561240700005E-4</v>
      </c>
      <c r="Z186" s="10">
        <f>3/24000000*OO[[#This Row],[82 (29JUN1985 03:00:00)-Water Temperature (C)]]*OO[[#This Row],[24]]</f>
        <v>2.4142475025887498E-4</v>
      </c>
      <c r="AA186" s="10">
        <f>3/24000000*OO[[#This Row],[83 (29JUN1985 06:00:00)-Water Temperature (C)]]*OO[[#This Row],[25]]</f>
        <v>7.8027349772312503E-5</v>
      </c>
      <c r="AB186" s="10">
        <f>3/24000000*OO[[#This Row],[84 (29JUN1985 09:00:00)-Water Temperature (C)]]*OO[[#This Row],[26]]</f>
        <v>4.7134420844737497E-5</v>
      </c>
      <c r="AC186" s="10">
        <f>3/24000000*OO[[#This Row],[85 (29JUN1985 12:00:00)-Water Temperature (C)]]*OO[[#This Row],[27]]</f>
        <v>4.8194040764499991E-5</v>
      </c>
      <c r="AD186" s="10">
        <f>3/24000000*OO[[#This Row],[86 (29JUN1985 15:00:00)-Water Temperature (C)]]*OO[[#This Row],[28]]</f>
        <v>5.9060962146449996E-5</v>
      </c>
      <c r="AE186" s="10">
        <f>3/24000000*OO[[#This Row],[88 (29JUN1985 21:00:00)-Water Temperature (C)]]*OO[[#This Row],[30]]</f>
        <v>7.2782951714549991E-5</v>
      </c>
      <c r="AF186" s="10">
        <f>3/24000000*OO[[#This Row],[88 (29JUN1985 21:00:00)-Water Temperature (C)]]*OO[[#This Row],[30]]</f>
        <v>7.2782951714549991E-5</v>
      </c>
      <c r="AG186" s="10">
        <f>3/24000000*OO[[#This Row],[89 (30JUN1985 00:00:00)-Water Temperature (C)]]*OO[[#This Row],[31]]</f>
        <v>6.6563790808199991E-5</v>
      </c>
      <c r="AH186" s="10">
        <f>3/24000000*OO[[#This Row],[90 (30JUN1985 03:00:00)-Water Temperature (C)]]*OO[[#This Row],[32]]</f>
        <v>5.7889506958937497E-5</v>
      </c>
      <c r="AI186" s="10">
        <f>3/24000000*OO[[#This Row],[91 (30JUN1985 06:00:00)-Water Temperature (C)]]*OO[[#This Row],[33]]</f>
        <v>4.9642186157699997E-5</v>
      </c>
      <c r="AJ186" s="10">
        <f>3/24000000*OO[[#This Row],[92 (30JUN1985 09:00:00)-Water Temperature (C)]]*OO[[#This Row],[34]]</f>
        <v>4.3712092722499998E-5</v>
      </c>
      <c r="AK186" s="10">
        <f>3/24000000*OO[[#This Row],[93 (30JUN1985 12:00:00)-Water Temperature (C)]]*OO[[#This Row],[35]]</f>
        <v>3.9461339680927497E-5</v>
      </c>
      <c r="AL186" s="10">
        <f>3/24000000*OO[[#This Row],[94 (30JUN1985 15:00:00)-Water Temperature (C)]]*OO[[#This Row],[36]]</f>
        <v>3.5987558498452502E-5</v>
      </c>
      <c r="AM186" s="10">
        <f>3/24000000*OO[[#This Row],[95 (30JUN1985 18:00:00)-Water Temperature (C)]]*OO[[#This Row],[37]]</f>
        <v>3.0924143333399997E-5</v>
      </c>
      <c r="AN186" s="10">
        <f>3/24000000*OO[[#This Row],[96 (30JUN1985 21:00:00)-Water Temperature (C)]]*OO[[#This Row],[38]]</f>
        <v>2.407556700315E-5</v>
      </c>
      <c r="AO186" s="10">
        <f>3/24000000*OO[[#This Row],[97 (01JUL1985 00:00:00)-Water Temperature (C)]]*OO[[#This Row],[39]]</f>
        <v>1.8074653421410001E-5</v>
      </c>
      <c r="AP186" s="10">
        <f>3/24000000*OO[[#This Row],[98 (01JUL1985 03:00:00)-Water Temperature (C)]]*OO[[#This Row],[40]]</f>
        <v>1.39948949001625E-5</v>
      </c>
      <c r="AQ186" s="10">
        <f>3/24000000*OO[[#This Row],[99 (01JUL1985 06:00:00)-Water Temperature (C)]]*OO[[#This Row],[41]]</f>
        <v>1.1722489375818749E-5</v>
      </c>
      <c r="AR186" s="10">
        <f>3/24000000*OO[[#This Row],[100 (01JUL1985 09:00:00)-Water Temperature (C)]]*OO[[#This Row],[42]]</f>
        <v>1.10463265078125E-5</v>
      </c>
      <c r="AS186" s="10">
        <f>3/24000000*OO[[#This Row],[101 (01JUL1985 12:00:00)-Water Temperature (C)]]*OO[[#This Row],[43]]</f>
        <v>1.0997741965359999E-5</v>
      </c>
      <c r="AT186" s="10">
        <f>3/24000000*OO[[#This Row],[102 (01JUL1985 15:00:00)-Water Temperature (C)]]*OO[[#This Row],[44]]</f>
        <v>1.103606186817E-5</v>
      </c>
      <c r="AU186" s="10">
        <f>3/24000000*OO[[#This Row],[103 (01JUL1985 18:00:00)-Water Temperature (C)]]*OO[[#This Row],[45]]</f>
        <v>1.0635264713505001E-5</v>
      </c>
      <c r="AV186" s="10">
        <f>3/24000000*OO[[#This Row],[104 (01JUL1985 21:00:00)-Water Temperature (C)]]*OO[[#This Row],[46]]</f>
        <v>9.8440587146449989E-6</v>
      </c>
      <c r="AW186" s="10">
        <f>3/24000000*OO[[#This Row],[105 (02JUL1985 00:00:00)-Water Temperature (C)]]*OO[[#This Row],[47]]</f>
        <v>8.6878720909649997E-6</v>
      </c>
      <c r="AX186" s="10">
        <f>3/24000000*OO[[#This Row],[106 (02JUL1985 03:00:00)-Water Temperature (C)]]*OO[[#This Row],[48]]</f>
        <v>7.5891796318900008E-6</v>
      </c>
      <c r="AY186" s="10">
        <f>3/24000000*OO[[#This Row],[107 (02JUL1985 06:00:00)-Water Temperature (C)]]*OO[[#This Row],[49]]</f>
        <v>6.7765484337474999E-6</v>
      </c>
      <c r="AZ186" s="10">
        <f>3/24000000*OO[[#This Row],[108 (02JUL1985 09:00:00)-Water Temperature (C)]]*OO[[#This Row],[50]]</f>
        <v>6.6083817483562498E-6</v>
      </c>
      <c r="BA186" s="10">
        <f>3/24000000*OO[[#This Row],[109 (02JUL1985 12:00:00)-Water Temperature (C)]]*OO[[#This Row],[51]]</f>
        <v>6.7359864514750005E-6</v>
      </c>
      <c r="BB186" s="10">
        <f>3/24000000*OO[[#This Row],[110 (02JUL1985 15:00:00)-Water Temperature (C)]]*OO[[#This Row],[52]]</f>
        <v>6.9733154095800008E-6</v>
      </c>
      <c r="BC186" s="10">
        <f>3/24000000*OO[[#This Row],[111 (02JUL1985 18:00:00)-Water Temperature (C)]]*OO[[#This Row],[53]]</f>
        <v>7.0109798799862486E-6</v>
      </c>
      <c r="BD186" s="10">
        <f>3/24000000*OO[[#This Row],[112 (02JUL1985 21:00:00)-Water Temperature (C)]]*OO[[#This Row],[54]]</f>
        <v>6.5796342811200007E-6</v>
      </c>
      <c r="BE186" s="10">
        <f>3/24000000*OO[[#This Row],[113 (03JUL1985 00:00:00)-Water Temperature (C)]]*OO[[#This Row],[55]]</f>
        <v>5.9609775386974993E-6</v>
      </c>
      <c r="BF186" s="10">
        <f>3/24000000*OO[[#This Row],[114 (03JUL1985 03:00:00)-Water Temperature (C)]]*OO[[#This Row],[56]]</f>
        <v>5.3138540317949996E-6</v>
      </c>
      <c r="BG186" s="10">
        <f>3/24000000*OO[[#This Row],[115 (03JUL1985 06:00:00)-Water Temperature (C)]]*OO[[#This Row],[57]]</f>
        <v>4.8067218315375002E-6</v>
      </c>
      <c r="BH186" s="10">
        <f>3/24000000*OO[[#This Row],[116 (03JUL1985 09:00:00)-Water Temperature (C)]]*OO[[#This Row],[58]]</f>
        <v>4.7200080821081246E-6</v>
      </c>
      <c r="BI186" s="10">
        <f>3/24000000*OO[[#This Row],[117 (03JUL1985 12:00:00)-Water Temperature (C)]]*OO[[#This Row],[59]]</f>
        <v>5.0605680042712495E-6</v>
      </c>
      <c r="BJ186" s="10">
        <f>3/24000000*OO[[#This Row],[118 (03JUL1985 15:00:00)-Water Temperature (C)]]*OO[[#This Row],[60]]</f>
        <v>5.53206069225875E-6</v>
      </c>
      <c r="BK186" s="10">
        <f>3/24000000*OO[[#This Row],[119 (03JUL1985 18:00:00)-Water Temperature (C)]]*OO[[#This Row],[61]]</f>
        <v>5.6569824854399998E-6</v>
      </c>
      <c r="BL186" s="10">
        <f>3/24000000*OO[[#This Row],[120 (03JUL1985 21:00:00)-Water Temperature (C)]]*OO[[#This Row],[62]]</f>
        <v>5.3662606415925E-6</v>
      </c>
      <c r="BM186" s="10">
        <f>3/24000000*OO[[#This Row],[121 (04JUL1985 00:00:00)-Water Temperature (C)]]*OO[[#This Row],[63]]</f>
        <v>4.8636020757626256E-6</v>
      </c>
      <c r="BN186" s="10">
        <f>3/24000000*OO[[#This Row],[122 (04JUL1985 03:00:00)-Water Temperature (C)]]*OO[[#This Row],[64]]</f>
        <v>4.3964353196029992E-6</v>
      </c>
      <c r="BO186" s="10">
        <f>3/24000000*OO[[#This Row],[123 (04JUL1985 06:00:00)-Water Temperature (C)]]*OO[[#This Row],[65]]</f>
        <v>4.0830944532517492E-6</v>
      </c>
      <c r="BP186" s="10">
        <f>3/24000000*OO[[#This Row],[124 (04JUL1985 09:00:00)-Water Temperature (C)]]*OO[[#This Row],[66]]</f>
        <v>4.0600239617E-6</v>
      </c>
      <c r="BQ186" s="10">
        <f>3/24000000*OO[[#This Row],[125 (04JUL1985 12:00:00)-Water Temperature (C)]]*OO[[#This Row],[67]]</f>
        <v>4.0721845003643748E-6</v>
      </c>
      <c r="BR186" s="10">
        <f>3/24000000*OO[[#This Row],[126 (04JUL1985 15:00:00)-Water Temperature (C)]]*OO[[#This Row],[68]]</f>
        <v>3.9502572914049998E-6</v>
      </c>
      <c r="BS186" s="10">
        <f>3/24000000*OO[[#This Row],[127 (04JUL1985 18:00:00)-Water Temperature (C)]]*OO[[#This Row],[69]]</f>
        <v>3.70064793033E-6</v>
      </c>
      <c r="BT186" s="10">
        <f>3/24000000*OO[[#This Row],[128 (04JUL1985 21:00:00)-Water Temperature (C)]]*OO[[#This Row],[70]]</f>
        <v>3.3824836096835001E-6</v>
      </c>
      <c r="BU186" s="10">
        <f>3/24000000*OO[[#This Row],[129 (05JUL1985 00:00:00)-Water Temperature (C)]]*OO[[#This Row],[71]]</f>
        <v>3.0310519358852497E-6</v>
      </c>
      <c r="BV186" s="10">
        <f>3/24000000*OO[[#This Row],[130 (05JUL1985 03:00:00)-Water Temperature (C)]]*OO[[#This Row],[72]]</f>
        <v>2.7477194632139999E-6</v>
      </c>
      <c r="BW186" s="10">
        <f>3/24000000*OO[[#This Row],[131 (05JUL1985 06:00:00)-Water Temperature (C)]]*OO[[#This Row],[73]]</f>
        <v>2.5559352728259999E-6</v>
      </c>
      <c r="BX186" s="10">
        <f>3/24000000*OO[[#This Row],[132 (05JUL1985 09:00:00)-Water Temperature (C)]]*OO[[#This Row],[74]]</f>
        <v>2.5546251478838754E-6</v>
      </c>
      <c r="BY186" s="10">
        <f>3/24000000*OO[[#This Row],[133 (05JUL1985 12:00:00)-Water Temperature (C)]]*OO[[#This Row],[75]]</f>
        <v>2.7688977687588744E-6</v>
      </c>
      <c r="BZ186" s="10">
        <f>3/24000000*OO[[#This Row],[134 (05JUL1985 15:00:00)-Water Temperature (C)]]*OO[[#This Row],[76]]</f>
        <v>3.0746212785927499E-6</v>
      </c>
      <c r="CA186" s="10">
        <f>3/24000000*OO[[#This Row],[135 (05JUL1985 18:00:00)-Water Temperature (C)]]*OO[[#This Row],[77]]</f>
        <v>3.1967954311012497E-6</v>
      </c>
      <c r="CB186" s="10">
        <f>3/24000000*OO[[#This Row],[136 (05JUL1985 21:00:00)-Water Temperature (C)]]*OO[[#This Row],[78]]</f>
        <v>3.029183213743125E-6</v>
      </c>
      <c r="CC186" s="10">
        <f>3/24000000*OO[[#This Row],[137 (06JUL1985 00:00:00)-Water Temperature (C)]]*OO[[#This Row],[79]]</f>
        <v>2.72905127955075E-6</v>
      </c>
      <c r="CD186" s="10">
        <f>3/24000000*OO[[#This Row],[138 (06JUL1985 03:00:00)-Water Temperature (C)]]*OO[[#This Row],[80]]</f>
        <v>2.42887632184625E-6</v>
      </c>
      <c r="CE186" s="10">
        <f>3/24000000*OO[[#This Row],[139 (06JUL1985 06:00:00)-Water Temperature (C)]]*OO[[#This Row],[81]]</f>
        <v>2.1746176152615002E-6</v>
      </c>
      <c r="CF186" s="10">
        <f>3/24000000*OO[[#This Row],[140 (06JUL1985 09:00:00)-Water Temperature (C)]]*OO[[#This Row],[82]]</f>
        <v>2.0533339170064997E-6</v>
      </c>
      <c r="CG186" s="10">
        <f>3/24000000*OO[[#This Row],[141 (06JUL1985 12:00:00)-Water Temperature (C)]]*OO[[#This Row],[83]]</f>
        <v>2.0431427410995E-6</v>
      </c>
      <c r="CH186" s="10">
        <f>3/24000000*OO[[#This Row],[142 (06JUL1985 15:00:00)-Water Temperature (C)]]*OO[[#This Row],[84]]</f>
        <v>2.0302805778462499E-6</v>
      </c>
      <c r="CI186" s="10">
        <f>3/24000000*OO[[#This Row],[143 (06JUL1985 18:00:00)-Water Temperature (C)]]*OO[[#This Row],[85]]</f>
        <v>1.9752559951047501E-6</v>
      </c>
      <c r="CJ186" s="10">
        <f>3/24000000*OO[[#This Row],[144 (06JUL1985 21:00:00)-Water Temperature (C)]]*OO[[#This Row],[86]]</f>
        <v>1.8389054008562501E-6</v>
      </c>
      <c r="CK186" s="10">
        <f>3/24000000*OO[[#This Row],[145 (07JUL1985 00:00:00)-Water Temperature (C)]]*OO[[#This Row],[87]]</f>
        <v>1.6379209819170002E-6</v>
      </c>
      <c r="CL186" s="10">
        <f>3/24000000*OO[[#This Row],[146 (07JUL1985 03:00:00)-Water Temperature (C)]]*OO[[#This Row],[88]]</f>
        <v>1.4899104114780001E-6</v>
      </c>
      <c r="CM186" s="10">
        <f>3/24000000*OO[[#This Row],[147 (07JUL1985 06:00:00)-Water Temperature (C)]]*OO[[#This Row],[89]]</f>
        <v>1.420618572006E-6</v>
      </c>
      <c r="CN186" s="10">
        <f>3/24000000*OO[[#This Row],[148 (07JUL1985 09:00:00)-Water Temperature (C)]]*OO[[#This Row],[90]]</f>
        <v>1.4484032703277498E-6</v>
      </c>
      <c r="CO186" s="10">
        <f>3/24000000*OO[[#This Row],[149 (07JUL1985 12:00:00)-Water Temperature (C)]]*OO[[#This Row],[91]]</f>
        <v>1.4968068965677499E-6</v>
      </c>
      <c r="CP186" s="10">
        <f>3/24000000*OO[[#This Row],[150 (07JUL1985 15:00:00)-Water Temperature (C)]]*OO[[#This Row],[92]]</f>
        <v>1.570956254127625E-6</v>
      </c>
      <c r="CQ186" s="10">
        <f>3/24000000*OO[[#This Row],[151 (07JUL1985 18:00:00)-Water Temperature (C)]]*OO[[#This Row],[93]]</f>
        <v>1.6368664682328748E-6</v>
      </c>
      <c r="CR186" s="10">
        <f>3/24000000*OO[[#This Row],[152 (07JUL1985 21:00:00)-Water Temperature (C)]]*OO[[#This Row],[94]]</f>
        <v>1.5939297007361248E-6</v>
      </c>
      <c r="CS186" s="10">
        <f>3/24000000*OO[[#This Row],[153 (08JUL1985 00:00:00)-Water Temperature (C)]]*OO[[#This Row],[95]]</f>
        <v>1.4338384495036248E-6</v>
      </c>
      <c r="CT186" s="10">
        <f>3/24000000*OO[[#This Row],[154 (08JUL1985 03:00:00)-Water Temperature (C)]]*OO[[#This Row],[96]]</f>
        <v>1.2613824369659999E-6</v>
      </c>
      <c r="CU186" s="10">
        <f>3/24000000*OO[[#This Row],[155 (08JUL1985 06:00:00)-Water Temperature (C)]]*OO[[#This Row],[97]]</f>
        <v>1.1120297578980001E-6</v>
      </c>
      <c r="CV186" s="10">
        <f>3/24000000*OO[[#This Row],[156 (08JUL1985 09:00:00)-Water Temperature (C)]]*OO[[#This Row],[98]]</f>
        <v>1.053713671995375E-6</v>
      </c>
      <c r="CW186" s="10">
        <f>3/24000000*OO[[#This Row],[157 (08JUL1985 12:00:00)-Water Temperature (C)]]*OO[[#This Row],[99]]</f>
        <v>1.0266253543477501E-6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5.414881936690617E-44</v>
      </c>
      <c r="J187" s="10">
        <f>3/24*OO[[#This Row],[66 (27JUN1985 03:00:00)-Water Temperature (C)]]*OO[[#This Row],[8]]/SUM(OO[8])</f>
        <v>5.5813682140860084E-34</v>
      </c>
      <c r="K187" s="10">
        <f>3/24*OO[[#This Row],[67 (27JUN1985 06:00:00)-Water Temperature (C)]]*OO[[#This Row],[9]]/SUM(OO[9])</f>
        <v>2.2984367234764619E-24</v>
      </c>
      <c r="L187" s="10">
        <f>3/24*OO[[#This Row],[68 (27JUN1985 09:00:00)-Water Temperature (C)]]*OO[[#This Row],[10]]/SUM(OO[10])</f>
        <v>1.5014098793775718E-14</v>
      </c>
      <c r="M187" s="10">
        <f>3/24*OO[[#This Row],[69 (27JUN1985 12:00:00)-Water Temperature (C)]]*OO[[#This Row],[11]]/SUM(OO[11])</f>
        <v>1.7267433104358901E-9</v>
      </c>
      <c r="N187" s="10">
        <f>3/24*OO[[#This Row],[70 (27JUN1985 15:00:00)-Water Temperature (C)]]*OO[[#This Row],[12]]/SUM(OO[12])</f>
        <v>1.1983393521414808E-6</v>
      </c>
      <c r="O187" s="10">
        <f>3/24*OO[[#This Row],[71 (27JUN1985 18:00:00)-Water Temperature (C)]]*OO[[#This Row],[13]]/SUM(OO[13])</f>
        <v>1.0693723961905901E-4</v>
      </c>
      <c r="P187" s="10">
        <f>3/24*OO[[#This Row],[72 (27JUN1985 21:00:00)-Water Temperature (C)]]*OO[[#This Row],[14]]/SUM(OO[14])</f>
        <v>2.2837286898048101E-3</v>
      </c>
      <c r="Q187" s="10">
        <f>3/24*OO[[#This Row],[73 (28JUN1985 00:00:00)-Water Temperature (C)]]*OO[[#This Row],[15]]/SUM(OO[15])</f>
        <v>1.6746140587651576E-2</v>
      </c>
      <c r="R187" s="10">
        <f>3/24*OO[[#This Row],[74 (28JUN1985 03:00:00)-Water Temperature (C)]]*OO[[#This Row],[16]]/SUM(OO[16])</f>
        <v>5.5210385244321536E-2</v>
      </c>
      <c r="S187" s="10">
        <f>3/24*OO[[#This Row],[75 (28JUN1985 06:00:00)-Water Temperature (C)]]*OO[[#This Row],[17]]/SUM(OO[17])</f>
        <v>9.8531600485565918E-2</v>
      </c>
      <c r="T187" s="10">
        <f>3/24*OO[[#This Row],[76 (28JUN1985 09:00:00)-Water Temperature (C)]]*OO[[#This Row],[18]]/SUM(OO[18])</f>
        <v>0.11187153911514955</v>
      </c>
      <c r="U187" s="10">
        <f>3/24*OO[[#This Row],[77 (28JUN1985 12:00:00)-Water Temperature (C)]]*OO[[#This Row],[19]]/SUM(OO[19])</f>
        <v>8.4113142033458432E-2</v>
      </c>
      <c r="V187" s="10">
        <f>3/24000000*OO[[#This Row],[78 (28JUN1985 15:00:00)-Water Temperature (C)]]*OO[[#This Row],[20]]</f>
        <v>4.3526486366999996E-2</v>
      </c>
      <c r="W187" s="10">
        <f>3/24000000*OO[[#This Row],[79 (28JUN1985 18:00:00)-Water Temperature (C)]]*OO[[#This Row],[21]]</f>
        <v>1.652121615962E-2</v>
      </c>
      <c r="X187" s="10">
        <f>3/24000000*OO[[#This Row],[80 (28JUN1985 21:00:00)-Water Temperature (C)]]*OO[[#This Row],[22]]</f>
        <v>4.8573123725374999E-3</v>
      </c>
      <c r="Y187" s="10">
        <f>3/24000000*OO[[#This Row],[81 (29JUN1985 00:00:00)-Water Temperature (C)]]*OO[[#This Row],[23]]</f>
        <v>1.2224237016731248E-3</v>
      </c>
      <c r="Z187" s="10">
        <f>3/24000000*OO[[#This Row],[82 (29JUN1985 03:00:00)-Water Temperature (C)]]*OO[[#This Row],[24]]</f>
        <v>2.989877570717625E-4</v>
      </c>
      <c r="AA187" s="10">
        <f>3/24000000*OO[[#This Row],[83 (29JUN1985 06:00:00)-Water Temperature (C)]]*OO[[#This Row],[25]]</f>
        <v>9.1213395491650004E-5</v>
      </c>
      <c r="AB187" s="10">
        <f>3/24000000*OO[[#This Row],[84 (29JUN1985 09:00:00)-Water Temperature (C)]]*OO[[#This Row],[26]]</f>
        <v>5.0245371195799993E-5</v>
      </c>
      <c r="AC187" s="10">
        <f>3/24000000*OO[[#This Row],[85 (29JUN1985 12:00:00)-Water Temperature (C)]]*OO[[#This Row],[27]]</f>
        <v>4.8926415699025006E-5</v>
      </c>
      <c r="AD187" s="10">
        <f>3/24000000*OO[[#This Row],[86 (29JUN1985 15:00:00)-Water Temperature (C)]]*OO[[#This Row],[28]]</f>
        <v>5.9545802514349997E-5</v>
      </c>
      <c r="AE187" s="10">
        <f>3/24000000*OO[[#This Row],[88 (29JUN1985 21:00:00)-Water Temperature (C)]]*OO[[#This Row],[30]]</f>
        <v>7.4537513344850008E-5</v>
      </c>
      <c r="AF187" s="10">
        <f>3/24000000*OO[[#This Row],[88 (29JUN1985 21:00:00)-Water Temperature (C)]]*OO[[#This Row],[30]]</f>
        <v>7.4537513344850008E-5</v>
      </c>
      <c r="AG187" s="10">
        <f>3/24000000*OO[[#This Row],[89 (30JUN1985 00:00:00)-Water Temperature (C)]]*OO[[#This Row],[31]]</f>
        <v>6.8755705918899996E-5</v>
      </c>
      <c r="AH187" s="10">
        <f>3/24000000*OO[[#This Row],[90 (30JUN1985 03:00:00)-Water Temperature (C)]]*OO[[#This Row],[32]]</f>
        <v>6.0126592611299998E-5</v>
      </c>
      <c r="AI187" s="10">
        <f>3/24000000*OO[[#This Row],[91 (30JUN1985 06:00:00)-Water Temperature (C)]]*OO[[#This Row],[33]]</f>
        <v>5.1609530692000009E-5</v>
      </c>
      <c r="AJ187" s="10">
        <f>3/24000000*OO[[#This Row],[92 (30JUN1985 09:00:00)-Water Temperature (C)]]*OO[[#This Row],[34]]</f>
        <v>4.5447204149212509E-5</v>
      </c>
      <c r="AK187" s="10">
        <f>3/24000000*OO[[#This Row],[93 (30JUN1985 12:00:00)-Water Temperature (C)]]*OO[[#This Row],[35]]</f>
        <v>4.1136620171143749E-5</v>
      </c>
      <c r="AL187" s="10">
        <f>3/24000000*OO[[#This Row],[94 (30JUN1985 15:00:00)-Water Temperature (C)]]*OO[[#This Row],[36]]</f>
        <v>3.7764899174167496E-5</v>
      </c>
      <c r="AM187" s="10">
        <f>3/24000000*OO[[#This Row],[95 (30JUN1985 18:00:00)-Water Temperature (C)]]*OO[[#This Row],[37]]</f>
        <v>3.2641624205819995E-5</v>
      </c>
      <c r="AN187" s="10">
        <f>3/24000000*OO[[#This Row],[96 (30JUN1985 21:00:00)-Water Temperature (C)]]*OO[[#This Row],[38]]</f>
        <v>2.5501052002329995E-5</v>
      </c>
      <c r="AO187" s="10">
        <f>3/24000000*OO[[#This Row],[97 (01JUL1985 00:00:00)-Water Temperature (C)]]*OO[[#This Row],[39]]</f>
        <v>1.9118262876749996E-5</v>
      </c>
      <c r="AP187" s="10">
        <f>3/24000000*OO[[#This Row],[98 (01JUL1985 03:00:00)-Water Temperature (C)]]*OO[[#This Row],[40]]</f>
        <v>1.4713054467187499E-5</v>
      </c>
      <c r="AQ187" s="10">
        <f>3/24000000*OO[[#This Row],[99 (01JUL1985 06:00:00)-Water Temperature (C)]]*OO[[#This Row],[41]]</f>
        <v>1.2180111756198749E-5</v>
      </c>
      <c r="AR187" s="10">
        <f>3/24000000*OO[[#This Row],[100 (01JUL1985 09:00:00)-Water Temperature (C)]]*OO[[#This Row],[42]]</f>
        <v>1.1371969511786249E-5</v>
      </c>
      <c r="AS187" s="10">
        <f>3/24000000*OO[[#This Row],[101 (01JUL1985 12:00:00)-Water Temperature (C)]]*OO[[#This Row],[43]]</f>
        <v>1.128351266132875E-5</v>
      </c>
      <c r="AT187" s="10">
        <f>3/24000000*OO[[#This Row],[102 (01JUL1985 15:00:00)-Water Temperature (C)]]*OO[[#This Row],[44]]</f>
        <v>1.132993035324E-5</v>
      </c>
      <c r="AU187" s="10">
        <f>3/24000000*OO[[#This Row],[103 (01JUL1985 18:00:00)-Water Temperature (C)]]*OO[[#This Row],[45]]</f>
        <v>1.094082115977E-5</v>
      </c>
      <c r="AV187" s="10">
        <f>3/24000000*OO[[#This Row],[104 (01JUL1985 21:00:00)-Water Temperature (C)]]*OO[[#This Row],[46]]</f>
        <v>1.0162039701928748E-5</v>
      </c>
      <c r="AW187" s="10">
        <f>3/24000000*OO[[#This Row],[105 (02JUL1985 00:00:00)-Water Temperature (C)]]*OO[[#This Row],[47]]</f>
        <v>8.9995825781924996E-6</v>
      </c>
      <c r="AX187" s="10">
        <f>3/24000000*OO[[#This Row],[106 (02JUL1985 03:00:00)-Water Temperature (C)]]*OO[[#This Row],[48]]</f>
        <v>7.8635838702299988E-6</v>
      </c>
      <c r="AY187" s="10">
        <f>3/24000000*OO[[#This Row],[107 (02JUL1985 06:00:00)-Water Temperature (C)]]*OO[[#This Row],[49]]</f>
        <v>6.9970569215562493E-6</v>
      </c>
      <c r="AZ187" s="10">
        <f>3/24000000*OO[[#This Row],[108 (02JUL1985 09:00:00)-Water Temperature (C)]]*OO[[#This Row],[50]]</f>
        <v>6.7916382275550007E-6</v>
      </c>
      <c r="BA187" s="10">
        <f>3/24000000*OO[[#This Row],[109 (02JUL1985 12:00:00)-Water Temperature (C)]]*OO[[#This Row],[51]]</f>
        <v>6.9120117633262505E-6</v>
      </c>
      <c r="BB187" s="10">
        <f>3/24000000*OO[[#This Row],[110 (02JUL1985 15:00:00)-Water Temperature (C)]]*OO[[#This Row],[52]]</f>
        <v>7.1529730756824991E-6</v>
      </c>
      <c r="BC187" s="10">
        <f>3/24000000*OO[[#This Row],[111 (02JUL1985 18:00:00)-Water Temperature (C)]]*OO[[#This Row],[53]]</f>
        <v>7.20631757266875E-6</v>
      </c>
      <c r="BD187" s="10">
        <f>3/24000000*OO[[#This Row],[112 (02JUL1985 21:00:00)-Water Temperature (C)]]*OO[[#This Row],[54]]</f>
        <v>6.7784913290624998E-6</v>
      </c>
      <c r="BE187" s="10">
        <f>3/24000000*OO[[#This Row],[113 (03JUL1985 00:00:00)-Water Temperature (C)]]*OO[[#This Row],[55]]</f>
        <v>6.1561632599549994E-6</v>
      </c>
      <c r="BF187" s="10">
        <f>3/24000000*OO[[#This Row],[114 (03JUL1985 03:00:00)-Water Temperature (C)]]*OO[[#This Row],[56]]</f>
        <v>5.4930380890199995E-6</v>
      </c>
      <c r="BG187" s="10">
        <f>3/24000000*OO[[#This Row],[115 (03JUL1985 06:00:00)-Water Temperature (C)]]*OO[[#This Row],[57]]</f>
        <v>4.9612931152750011E-6</v>
      </c>
      <c r="BH187" s="10">
        <f>3/24000000*OO[[#This Row],[116 (03JUL1985 09:00:00)-Water Temperature (C)]]*OO[[#This Row],[58]]</f>
        <v>4.8518919699112491E-6</v>
      </c>
      <c r="BI187" s="10">
        <f>3/24000000*OO[[#This Row],[117 (03JUL1985 12:00:00)-Water Temperature (C)]]*OO[[#This Row],[59]]</f>
        <v>5.1857287207919997E-6</v>
      </c>
      <c r="BJ187" s="10">
        <f>3/24000000*OO[[#This Row],[118 (03JUL1985 15:00:00)-Water Temperature (C)]]*OO[[#This Row],[60]]</f>
        <v>5.6670579726007504E-6</v>
      </c>
      <c r="BK187" s="10">
        <f>3/24000000*OO[[#This Row],[119 (03JUL1985 18:00:00)-Water Temperature (C)]]*OO[[#This Row],[61]]</f>
        <v>5.8069639378758748E-6</v>
      </c>
      <c r="BL187" s="10">
        <f>3/24000000*OO[[#This Row],[120 (03JUL1985 21:00:00)-Water Temperature (C)]]*OO[[#This Row],[62]]</f>
        <v>5.5257071304957494E-6</v>
      </c>
      <c r="BM187" s="10">
        <f>3/24000000*OO[[#This Row],[121 (04JUL1985 00:00:00)-Water Temperature (C)]]*OO[[#This Row],[63]]</f>
        <v>5.0200275222812504E-6</v>
      </c>
      <c r="BN187" s="10">
        <f>3/24000000*OO[[#This Row],[122 (04JUL1985 03:00:00)-Water Temperature (C)]]*OO[[#This Row],[64]]</f>
        <v>4.5329624818379996E-6</v>
      </c>
      <c r="BO187" s="10">
        <f>3/24000000*OO[[#This Row],[123 (04JUL1985 06:00:00)-Water Temperature (C)]]*OO[[#This Row],[65]]</f>
        <v>4.1925933712680005E-6</v>
      </c>
      <c r="BP187" s="10">
        <f>3/24000000*OO[[#This Row],[124 (04JUL1985 09:00:00)-Water Temperature (C)]]*OO[[#This Row],[66]]</f>
        <v>4.1554252122660001E-6</v>
      </c>
      <c r="BQ187" s="10">
        <f>3/24000000*OO[[#This Row],[125 (04JUL1985 12:00:00)-Water Temperature (C)]]*OO[[#This Row],[67]]</f>
        <v>4.1697170644797494E-6</v>
      </c>
      <c r="BR187" s="10">
        <f>3/24000000*OO[[#This Row],[126 (04JUL1985 15:00:00)-Water Temperature (C)]]*OO[[#This Row],[68]]</f>
        <v>4.0506920271562496E-6</v>
      </c>
      <c r="BS187" s="10">
        <f>3/24000000*OO[[#This Row],[127 (04JUL1985 18:00:00)-Water Temperature (C)]]*OO[[#This Row],[69]]</f>
        <v>3.8089809446875E-6</v>
      </c>
      <c r="BT187" s="10">
        <f>3/24000000*OO[[#This Row],[128 (04JUL1985 21:00:00)-Water Temperature (C)]]*OO[[#This Row],[70]]</f>
        <v>3.4937005322700001E-6</v>
      </c>
      <c r="BU187" s="10">
        <f>3/24000000*OO[[#This Row],[129 (05JUL1985 00:00:00)-Water Temperature (C)]]*OO[[#This Row],[71]]</f>
        <v>3.1330794879532495E-6</v>
      </c>
      <c r="BV187" s="10">
        <f>3/24000000*OO[[#This Row],[130 (05JUL1985 03:00:00)-Water Temperature (C)]]*OO[[#This Row],[72]]</f>
        <v>2.8316489320012496E-6</v>
      </c>
      <c r="BW187" s="10">
        <f>3/24000000*OO[[#This Row],[131 (05JUL1985 06:00:00)-Water Temperature (C)]]*OO[[#This Row],[73]]</f>
        <v>2.62484202427E-6</v>
      </c>
      <c r="BX187" s="10">
        <f>3/24000000*OO[[#This Row],[132 (05JUL1985 09:00:00)-Water Temperature (C)]]*OO[[#This Row],[74]]</f>
        <v>2.6168260178908749E-6</v>
      </c>
      <c r="BY187" s="10">
        <f>3/24000000*OO[[#This Row],[133 (05JUL1985 12:00:00)-Water Temperature (C)]]*OO[[#This Row],[75]]</f>
        <v>2.832210093735E-6</v>
      </c>
      <c r="BZ187" s="10">
        <f>3/24000000*OO[[#This Row],[134 (05JUL1985 15:00:00)-Water Temperature (C)]]*OO[[#This Row],[76]]</f>
        <v>3.1451791898724996E-6</v>
      </c>
      <c r="CA187" s="10">
        <f>3/24000000*OO[[#This Row],[135 (05JUL1985 18:00:00)-Water Temperature (C)]]*OO[[#This Row],[77]]</f>
        <v>3.2777073172964994E-6</v>
      </c>
      <c r="CB187" s="10">
        <f>3/24000000*OO[[#This Row],[136 (05JUL1985 21:00:00)-Water Temperature (C)]]*OO[[#This Row],[78]]</f>
        <v>3.1158806367252497E-6</v>
      </c>
      <c r="CC187" s="10">
        <f>3/24000000*OO[[#This Row],[137 (06JUL1985 00:00:00)-Water Temperature (C)]]*OO[[#This Row],[79]]</f>
        <v>2.8166649615732502E-6</v>
      </c>
      <c r="CD187" s="10">
        <f>3/24000000*OO[[#This Row],[138 (06JUL1985 03:00:00)-Water Temperature (C)]]*OO[[#This Row],[80]]</f>
        <v>2.5115685463774996E-6</v>
      </c>
      <c r="CE187" s="10">
        <f>3/24000000*OO[[#This Row],[139 (06JUL1985 06:00:00)-Water Temperature (C)]]*OO[[#This Row],[81]]</f>
        <v>2.2439194059997498E-6</v>
      </c>
      <c r="CF187" s="10">
        <f>3/24000000*OO[[#This Row],[140 (06JUL1985 09:00:00)-Water Temperature (C)]]*OO[[#This Row],[82]]</f>
        <v>2.1105684599449997E-6</v>
      </c>
      <c r="CG187" s="10">
        <f>3/24000000*OO[[#This Row],[141 (06JUL1985 12:00:00)-Water Temperature (C)]]*OO[[#This Row],[83]]</f>
        <v>2.0947931806454997E-6</v>
      </c>
      <c r="CH187" s="10">
        <f>3/24000000*OO[[#This Row],[142 (06JUL1985 15:00:00)-Water Temperature (C)]]*OO[[#This Row],[84]]</f>
        <v>2.0827757657739999E-6</v>
      </c>
      <c r="CI187" s="10">
        <f>3/24000000*OO[[#This Row],[143 (06JUL1985 18:00:00)-Water Temperature (C)]]*OO[[#This Row],[85]]</f>
        <v>2.0300075970562502E-6</v>
      </c>
      <c r="CJ187" s="10">
        <f>3/24000000*OO[[#This Row],[144 (06JUL1985 21:00:00)-Water Temperature (C)]]*OO[[#This Row],[86]]</f>
        <v>1.8984013823398752E-6</v>
      </c>
      <c r="CK187" s="10">
        <f>3/24000000*OO[[#This Row],[145 (07JUL1985 00:00:00)-Water Temperature (C)]]*OO[[#This Row],[87]]</f>
        <v>1.6918956141872498E-6</v>
      </c>
      <c r="CL187" s="10">
        <f>3/24000000*OO[[#This Row],[146 (07JUL1985 03:00:00)-Water Temperature (C)]]*OO[[#This Row],[88]]</f>
        <v>1.5333134126791249E-6</v>
      </c>
      <c r="CM187" s="10">
        <f>3/24000000*OO[[#This Row],[147 (07JUL1985 06:00:00)-Water Temperature (C)]]*OO[[#This Row],[89]]</f>
        <v>1.45345953035675E-6</v>
      </c>
      <c r="CN187" s="10">
        <f>3/24000000*OO[[#This Row],[148 (07JUL1985 09:00:00)-Water Temperature (C)]]*OO[[#This Row],[90]]</f>
        <v>1.47869723568525E-6</v>
      </c>
      <c r="CO187" s="10">
        <f>3/24000000*OO[[#This Row],[149 (07JUL1985 12:00:00)-Water Temperature (C)]]*OO[[#This Row],[91]]</f>
        <v>1.5285851740492502E-6</v>
      </c>
      <c r="CP187" s="10">
        <f>3/24000000*OO[[#This Row],[150 (07JUL1985 15:00:00)-Water Temperature (C)]]*OO[[#This Row],[92]]</f>
        <v>1.6072579705612498E-6</v>
      </c>
      <c r="CQ187" s="10">
        <f>3/24000000*OO[[#This Row],[151 (07JUL1985 18:00:00)-Water Temperature (C)]]*OO[[#This Row],[93]]</f>
        <v>1.6779186870187501E-6</v>
      </c>
      <c r="CR187" s="10">
        <f>3/24000000*OO[[#This Row],[152 (07JUL1985 21:00:00)-Water Temperature (C)]]*OO[[#This Row],[94]]</f>
        <v>1.639874541877E-6</v>
      </c>
      <c r="CS187" s="10">
        <f>3/24000000*OO[[#This Row],[153 (08JUL1985 00:00:00)-Water Temperature (C)]]*OO[[#This Row],[95]]</f>
        <v>1.4798076369254999E-6</v>
      </c>
      <c r="CT187" s="10">
        <f>3/24000000*OO[[#This Row],[154 (08JUL1985 03:00:00)-Water Temperature (C)]]*OO[[#This Row],[96]]</f>
        <v>1.3060915981749996E-6</v>
      </c>
      <c r="CU187" s="10">
        <f>3/24000000*OO[[#This Row],[155 (08JUL1985 06:00:00)-Water Temperature (C)]]*OO[[#This Row],[97]]</f>
        <v>1.1505307488675E-6</v>
      </c>
      <c r="CV187" s="10">
        <f>3/24000000*OO[[#This Row],[156 (08JUL1985 09:00:00)-Water Temperature (C)]]*OO[[#This Row],[98]]</f>
        <v>1.084719140983125E-6</v>
      </c>
      <c r="CW187" s="10">
        <f>3/24000000*OO[[#This Row],[157 (08JUL1985 12:00:00)-Water Temperature (C)]]*OO[[#This Row],[99]]</f>
        <v>1.05381370362075E-6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0</v>
      </c>
      <c r="J188" s="10">
        <f>3/24*OO[[#This Row],[66 (27JUN1985 03:00:00)-Water Temperature (C)]]*OO[[#This Row],[8]]/SUM(OO[8])</f>
        <v>1.1121172868564926E-34</v>
      </c>
      <c r="K188" s="10">
        <f>3/24*OO[[#This Row],[67 (27JUN1985 06:00:00)-Water Temperature (C)]]*OO[[#This Row],[9]]/SUM(OO[9])</f>
        <v>4.6356145040178924E-25</v>
      </c>
      <c r="L188" s="10">
        <f>3/24*OO[[#This Row],[68 (27JUN1985 09:00:00)-Water Temperature (C)]]*OO[[#This Row],[10]]/SUM(OO[10])</f>
        <v>3.186133458547667E-15</v>
      </c>
      <c r="M188" s="10">
        <f>3/24*OO[[#This Row],[69 (27JUN1985 12:00:00)-Water Temperature (C)]]*OO[[#This Row],[11]]/SUM(OO[11])</f>
        <v>8.5316958063253514E-10</v>
      </c>
      <c r="N188" s="10">
        <f>3/24*OO[[#This Row],[70 (27JUN1985 15:00:00)-Water Temperature (C)]]*OO[[#This Row],[12]]/SUM(OO[12])</f>
        <v>7.2720219215061846E-7</v>
      </c>
      <c r="O188" s="10">
        <f>3/24*OO[[#This Row],[71 (27JUN1985 18:00:00)-Water Temperature (C)]]*OO[[#This Row],[13]]/SUM(OO[13])</f>
        <v>7.4328931600813023E-5</v>
      </c>
      <c r="P188" s="10">
        <f>3/24*OO[[#This Row],[72 (27JUN1985 21:00:00)-Water Temperature (C)]]*OO[[#This Row],[14]]/SUM(OO[14])</f>
        <v>1.7662373009493203E-3</v>
      </c>
      <c r="Q188" s="10">
        <f>3/24*OO[[#This Row],[73 (28JUN1985 00:00:00)-Water Temperature (C)]]*OO[[#This Row],[15]]/SUM(OO[15])</f>
        <v>1.4130669631987957E-2</v>
      </c>
      <c r="R188" s="10">
        <f>3/24*OO[[#This Row],[74 (28JUN1985 03:00:00)-Water Temperature (C)]]*OO[[#This Row],[16]]/SUM(OO[16])</f>
        <v>5.0010718019898558E-2</v>
      </c>
      <c r="S188" s="10">
        <f>3/24*OO[[#This Row],[75 (28JUN1985 06:00:00)-Water Temperature (C)]]*OO[[#This Row],[17]]/SUM(OO[17])</f>
        <v>9.4603745427818978E-2</v>
      </c>
      <c r="T188" s="10">
        <f>3/24*OO[[#This Row],[76 (28JUN1985 09:00:00)-Water Temperature (C)]]*OO[[#This Row],[18]]/SUM(OO[18])</f>
        <v>0.11291832009845065</v>
      </c>
      <c r="U188" s="10">
        <f>3/24*OO[[#This Row],[77 (28JUN1985 12:00:00)-Water Temperature (C)]]*OO[[#This Row],[19]]/SUM(OO[19])</f>
        <v>8.8951830942693072E-2</v>
      </c>
      <c r="V188" s="10">
        <f>3/24000000*OO[[#This Row],[78 (28JUN1985 15:00:00)-Water Temperature (C)]]*OO[[#This Row],[20]]</f>
        <v>4.7930747299837498E-2</v>
      </c>
      <c r="W188" s="10">
        <f>3/24000000*OO[[#This Row],[79 (28JUN1985 18:00:00)-Water Temperature (C)]]*OO[[#This Row],[21]]</f>
        <v>1.8854206039399999E-2</v>
      </c>
      <c r="X188" s="10">
        <f>3/24000000*OO[[#This Row],[80 (28JUN1985 21:00:00)-Water Temperature (C)]]*OO[[#This Row],[22]]</f>
        <v>5.6931779459750004E-3</v>
      </c>
      <c r="Y188" s="10">
        <f>3/24000000*OO[[#This Row],[81 (29JUN1985 00:00:00)-Water Temperature (C)]]*OO[[#This Row],[23]]</f>
        <v>1.4568434322382499E-3</v>
      </c>
      <c r="Z188" s="10">
        <f>3/24000000*OO[[#This Row],[82 (29JUN1985 03:00:00)-Water Temperature (C)]]*OO[[#This Row],[24]]</f>
        <v>3.5514607824474996E-4</v>
      </c>
      <c r="AA188" s="10">
        <f>3/24000000*OO[[#This Row],[83 (29JUN1985 06:00:00)-Water Temperature (C)]]*OO[[#This Row],[25]]</f>
        <v>1.0387096924249999E-4</v>
      </c>
      <c r="AB188" s="10">
        <f>3/24000000*OO[[#This Row],[84 (29JUN1985 09:00:00)-Water Temperature (C)]]*OO[[#This Row],[26]]</f>
        <v>5.2869095310799995E-5</v>
      </c>
      <c r="AC188" s="10">
        <f>3/24000000*OO[[#This Row],[85 (29JUN1985 12:00:00)-Water Temperature (C)]]*OO[[#This Row],[27]]</f>
        <v>4.9047013991512498E-5</v>
      </c>
      <c r="AD188" s="10">
        <f>3/24000000*OO[[#This Row],[86 (29JUN1985 15:00:00)-Water Temperature (C)]]*OO[[#This Row],[28]]</f>
        <v>5.9200020248624997E-5</v>
      </c>
      <c r="AE188" s="10">
        <f>3/24000000*OO[[#This Row],[88 (29JUN1985 21:00:00)-Water Temperature (C)]]*OO[[#This Row],[30]]</f>
        <v>7.5183824365650004E-5</v>
      </c>
      <c r="AF188" s="10">
        <f>3/24000000*OO[[#This Row],[88 (29JUN1985 21:00:00)-Water Temperature (C)]]*OO[[#This Row],[30]]</f>
        <v>7.5183824365650004E-5</v>
      </c>
      <c r="AG188" s="10">
        <f>3/24000000*OO[[#This Row],[89 (30JUN1985 00:00:00)-Water Temperature (C)]]*OO[[#This Row],[31]]</f>
        <v>6.992511350869999E-5</v>
      </c>
      <c r="AH188" s="10">
        <f>3/24000000*OO[[#This Row],[90 (30JUN1985 03:00:00)-Water Temperature (C)]]*OO[[#This Row],[32]]</f>
        <v>6.1487639634087506E-5</v>
      </c>
      <c r="AI188" s="10">
        <f>3/24000000*OO[[#This Row],[91 (30JUN1985 06:00:00)-Water Temperature (C)]]*OO[[#This Row],[33]]</f>
        <v>5.2855907823600007E-5</v>
      </c>
      <c r="AJ188" s="10">
        <f>3/24000000*OO[[#This Row],[92 (30JUN1985 09:00:00)-Water Temperature (C)]]*OO[[#This Row],[34]]</f>
        <v>4.6543206884412493E-5</v>
      </c>
      <c r="AK188" s="10">
        <f>3/24000000*OO[[#This Row],[93 (30JUN1985 12:00:00)-Water Temperature (C)]]*OO[[#This Row],[35]]</f>
        <v>4.2208435358586251E-5</v>
      </c>
      <c r="AL188" s="10">
        <f>3/24000000*OO[[#This Row],[94 (30JUN1985 15:00:00)-Water Temperature (C)]]*OO[[#This Row],[36]]</f>
        <v>3.8966284676074996E-5</v>
      </c>
      <c r="AM188" s="10">
        <f>3/24000000*OO[[#This Row],[95 (30JUN1985 18:00:00)-Water Temperature (C)]]*OO[[#This Row],[37]]</f>
        <v>3.3867973640737491E-5</v>
      </c>
      <c r="AN188" s="10">
        <f>3/24000000*OO[[#This Row],[96 (30JUN1985 21:00:00)-Water Temperature (C)]]*OO[[#This Row],[38]]</f>
        <v>2.6557936289998745E-5</v>
      </c>
      <c r="AO188" s="10">
        <f>3/24000000*OO[[#This Row],[97 (01JUL1985 00:00:00)-Water Temperature (C)]]*OO[[#This Row],[39]]</f>
        <v>1.9896840444545E-5</v>
      </c>
      <c r="AP188" s="10">
        <f>3/24000000*OO[[#This Row],[98 (01JUL1985 03:00:00)-Water Temperature (C)]]*OO[[#This Row],[40]]</f>
        <v>1.5238049548408747E-5</v>
      </c>
      <c r="AQ188" s="10">
        <f>3/24000000*OO[[#This Row],[99 (01JUL1985 06:00:00)-Water Temperature (C)]]*OO[[#This Row],[41]]</f>
        <v>1.2490626739841249E-5</v>
      </c>
      <c r="AR188" s="10">
        <f>3/24000000*OO[[#This Row],[100 (01JUL1985 09:00:00)-Water Temperature (C)]]*OO[[#This Row],[42]]</f>
        <v>1.15583774576875E-5</v>
      </c>
      <c r="AS188" s="10">
        <f>3/24000000*OO[[#This Row],[101 (01JUL1985 12:00:00)-Water Temperature (C)]]*OO[[#This Row],[43]]</f>
        <v>1.1427849576683747E-5</v>
      </c>
      <c r="AT188" s="10">
        <f>3/24000000*OO[[#This Row],[102 (01JUL1985 15:00:00)-Water Temperature (C)]]*OO[[#This Row],[44]]</f>
        <v>1.1478152925387501E-5</v>
      </c>
      <c r="AU188" s="10">
        <f>3/24000000*OO[[#This Row],[103 (01JUL1985 18:00:00)-Water Temperature (C)]]*OO[[#This Row],[45]]</f>
        <v>1.1103551557096249E-5</v>
      </c>
      <c r="AV188" s="10">
        <f>3/24000000*OO[[#This Row],[104 (01JUL1985 21:00:00)-Water Temperature (C)]]*OO[[#This Row],[46]]</f>
        <v>1.0344483856159999E-5</v>
      </c>
      <c r="AW188" s="10">
        <f>3/24000000*OO[[#This Row],[105 (02JUL1985 00:00:00)-Water Temperature (C)]]*OO[[#This Row],[47]]</f>
        <v>9.1907203774162494E-6</v>
      </c>
      <c r="AX188" s="10">
        <f>3/24000000*OO[[#This Row],[106 (02JUL1985 03:00:00)-Water Temperature (C)]]*OO[[#This Row],[48]]</f>
        <v>8.0350274774000009E-6</v>
      </c>
      <c r="AY188" s="10">
        <f>3/24000000*OO[[#This Row],[107 (02JUL1985 06:00:00)-Water Temperature (C)]]*OO[[#This Row],[49]]</f>
        <v>7.1299322190499997E-6</v>
      </c>
      <c r="AZ188" s="10">
        <f>3/24000000*OO[[#This Row],[108 (02JUL1985 09:00:00)-Water Temperature (C)]]*OO[[#This Row],[50]]</f>
        <v>6.8896149157799997E-6</v>
      </c>
      <c r="BA188" s="10">
        <f>3/24000000*OO[[#This Row],[109 (02JUL1985 12:00:00)-Water Temperature (C)]]*OO[[#This Row],[51]]</f>
        <v>7.0004499728362489E-6</v>
      </c>
      <c r="BB188" s="10">
        <f>3/24000000*OO[[#This Row],[110 (02JUL1985 15:00:00)-Water Temperature (C)]]*OO[[#This Row],[52]]</f>
        <v>7.2402944838749998E-6</v>
      </c>
      <c r="BC188" s="10">
        <f>3/24000000*OO[[#This Row],[111 (02JUL1985 18:00:00)-Water Temperature (C)]]*OO[[#This Row],[53]]</f>
        <v>7.30747708075E-6</v>
      </c>
      <c r="BD188" s="10">
        <f>3/24000000*OO[[#This Row],[112 (02JUL1985 21:00:00)-Water Temperature (C)]]*OO[[#This Row],[54]]</f>
        <v>6.8893188798275002E-6</v>
      </c>
      <c r="BE188" s="10">
        <f>3/24000000*OO[[#This Row],[113 (03JUL1985 00:00:00)-Water Temperature (C)]]*OO[[#This Row],[55]]</f>
        <v>6.2701733969499993E-6</v>
      </c>
      <c r="BF188" s="10">
        <f>3/24000000*OO[[#This Row],[114 (03JUL1985 03:00:00)-Water Temperature (C)]]*OO[[#This Row],[56]]</f>
        <v>5.6006367486712492E-6</v>
      </c>
      <c r="BG188" s="10">
        <f>3/24000000*OO[[#This Row],[115 (03JUL1985 06:00:00)-Water Temperature (C)]]*OO[[#This Row],[57]]</f>
        <v>5.0526856774949997E-6</v>
      </c>
      <c r="BH188" s="10">
        <f>3/24000000*OO[[#This Row],[116 (03JUL1985 09:00:00)-Water Temperature (C)]]*OO[[#This Row],[58]]</f>
        <v>4.9224169474199998E-6</v>
      </c>
      <c r="BI188" s="10">
        <f>3/24000000*OO[[#This Row],[117 (03JUL1985 12:00:00)-Water Temperature (C)]]*OO[[#This Row],[59]]</f>
        <v>5.2444621407002496E-6</v>
      </c>
      <c r="BJ188" s="10">
        <f>3/24000000*OO[[#This Row],[118 (03JUL1985 15:00:00)-Water Temperature (C)]]*OO[[#This Row],[60]]</f>
        <v>5.7288742585555002E-6</v>
      </c>
      <c r="BK188" s="10">
        <f>3/24000000*OO[[#This Row],[119 (03JUL1985 18:00:00)-Water Temperature (C)]]*OO[[#This Row],[61]]</f>
        <v>5.8812687222288748E-6</v>
      </c>
      <c r="BL188" s="10">
        <f>3/24000000*OO[[#This Row],[120 (03JUL1985 21:00:00)-Water Temperature (C)]]*OO[[#This Row],[62]]</f>
        <v>5.6128728634751249E-6</v>
      </c>
      <c r="BM188" s="10">
        <f>3/24000000*OO[[#This Row],[121 (04JUL1985 00:00:00)-Water Temperature (C)]]*OO[[#This Row],[63]]</f>
        <v>5.1112462639459995E-6</v>
      </c>
      <c r="BN188" s="10">
        <f>3/24000000*OO[[#This Row],[122 (04JUL1985 03:00:00)-Water Temperature (C)]]*OO[[#This Row],[64]]</f>
        <v>4.6124979651258755E-6</v>
      </c>
      <c r="BO188" s="10">
        <f>3/24000000*OO[[#This Row],[123 (04JUL1985 06:00:00)-Water Temperature (C)]]*OO[[#This Row],[65]]</f>
        <v>4.2515463601178751E-6</v>
      </c>
      <c r="BP188" s="10">
        <f>3/24000000*OO[[#This Row],[124 (04JUL1985 09:00:00)-Water Temperature (C)]]*OO[[#This Row],[66]]</f>
        <v>4.1996794813079992E-6</v>
      </c>
      <c r="BQ188" s="10">
        <f>3/24000000*OO[[#This Row],[125 (04JUL1985 12:00:00)-Water Temperature (C)]]*OO[[#This Row],[67]]</f>
        <v>4.2149727426966244E-6</v>
      </c>
      <c r="BR188" s="10">
        <f>3/24000000*OO[[#This Row],[126 (04JUL1985 15:00:00)-Water Temperature (C)]]*OO[[#This Row],[68]]</f>
        <v>4.0989131064387501E-6</v>
      </c>
      <c r="BS188" s="10">
        <f>3/24000000*OO[[#This Row],[127 (04JUL1985 18:00:00)-Water Temperature (C)]]*OO[[#This Row],[69]]</f>
        <v>3.867136069387499E-6</v>
      </c>
      <c r="BT188" s="10">
        <f>3/24000000*OO[[#This Row],[128 (04JUL1985 21:00:00)-Water Temperature (C)]]*OO[[#This Row],[70]]</f>
        <v>3.5587539730309996E-6</v>
      </c>
      <c r="BU188" s="10">
        <f>3/24000000*OO[[#This Row],[129 (05JUL1985 00:00:00)-Water Temperature (C)]]*OO[[#This Row],[71]]</f>
        <v>3.194648748732E-6</v>
      </c>
      <c r="BV188" s="10">
        <f>3/24000000*OO[[#This Row],[130 (05JUL1985 03:00:00)-Water Temperature (C)]]*OO[[#This Row],[72]]</f>
        <v>2.8803693941977493E-6</v>
      </c>
      <c r="BW188" s="10">
        <f>3/24000000*OO[[#This Row],[131 (05JUL1985 06:00:00)-Water Temperature (C)]]*OO[[#This Row],[73]]</f>
        <v>2.6616168240757503E-6</v>
      </c>
      <c r="BX188" s="10">
        <f>3/24000000*OO[[#This Row],[132 (05JUL1985 09:00:00)-Water Temperature (C)]]*OO[[#This Row],[74]]</f>
        <v>2.6464215986370001E-6</v>
      </c>
      <c r="BY188" s="10">
        <f>3/24000000*OO[[#This Row],[133 (05JUL1985 12:00:00)-Water Temperature (C)]]*OO[[#This Row],[75]]</f>
        <v>2.8596612374054999E-6</v>
      </c>
      <c r="BZ188" s="10">
        <f>3/24000000*OO[[#This Row],[134 (05JUL1985 15:00:00)-Water Temperature (C)]]*OO[[#This Row],[76]]</f>
        <v>3.1754316511079995E-6</v>
      </c>
      <c r="CA188" s="10">
        <f>3/24000000*OO[[#This Row],[135 (05JUL1985 18:00:00)-Water Temperature (C)]]*OO[[#This Row],[77]]</f>
        <v>3.3164756438274997E-6</v>
      </c>
      <c r="CB188" s="10">
        <f>3/24000000*OO[[#This Row],[136 (05JUL1985 21:00:00)-Water Temperature (C)]]*OO[[#This Row],[78]]</f>
        <v>3.1621951608794995E-6</v>
      </c>
      <c r="CC188" s="10">
        <f>3/24000000*OO[[#This Row],[137 (06JUL1985 00:00:00)-Water Temperature (C)]]*OO[[#This Row],[79]]</f>
        <v>2.8670954388584999E-6</v>
      </c>
      <c r="CD188" s="10">
        <f>3/24000000*OO[[#This Row],[138 (06JUL1985 03:00:00)-Water Temperature (C)]]*OO[[#This Row],[80]]</f>
        <v>2.5613124018440001E-6</v>
      </c>
      <c r="CE188" s="10">
        <f>3/24000000*OO[[#This Row],[139 (06JUL1985 06:00:00)-Water Temperature (C)]]*OO[[#This Row],[81]]</f>
        <v>2.2851104499795001E-6</v>
      </c>
      <c r="CF188" s="10">
        <f>3/24000000*OO[[#This Row],[140 (06JUL1985 09:00:00)-Water Temperature (C)]]*OO[[#This Row],[82]]</f>
        <v>2.14163411895225E-6</v>
      </c>
      <c r="CG188" s="10">
        <f>3/24000000*OO[[#This Row],[141 (06JUL1985 12:00:00)-Water Temperature (C)]]*OO[[#This Row],[83]]</f>
        <v>2.1202249485689998E-6</v>
      </c>
      <c r="CH188" s="10">
        <f>3/24000000*OO[[#This Row],[142 (06JUL1985 15:00:00)-Water Temperature (C)]]*OO[[#This Row],[84]]</f>
        <v>2.1086341882743751E-6</v>
      </c>
      <c r="CI188" s="10">
        <f>3/24000000*OO[[#This Row],[143 (06JUL1985 18:00:00)-Water Temperature (C)]]*OO[[#This Row],[85]]</f>
        <v>2.0580897648723753E-6</v>
      </c>
      <c r="CJ188" s="10">
        <f>3/24000000*OO[[#This Row],[144 (06JUL1985 21:00:00)-Water Temperature (C)]]*OO[[#This Row],[86]]</f>
        <v>1.9325403706027502E-6</v>
      </c>
      <c r="CK188" s="10">
        <f>3/24000000*OO[[#This Row],[145 (07JUL1985 00:00:00)-Water Temperature (C)]]*OO[[#This Row],[87]]</f>
        <v>1.7242605740350001E-6</v>
      </c>
      <c r="CL188" s="10">
        <f>3/24000000*OO[[#This Row],[146 (07JUL1985 03:00:00)-Water Temperature (C)]]*OO[[#This Row],[88]]</f>
        <v>1.5580292589531249E-6</v>
      </c>
      <c r="CM188" s="10">
        <f>3/24000000*OO[[#This Row],[147 (07JUL1985 06:00:00)-Water Temperature (C)]]*OO[[#This Row],[89]]</f>
        <v>1.4691972213306247E-6</v>
      </c>
      <c r="CN188" s="10">
        <f>3/24000000*OO[[#This Row],[148 (07JUL1985 09:00:00)-Water Temperature (C)]]*OO[[#This Row],[90]]</f>
        <v>1.49091044349E-6</v>
      </c>
      <c r="CO188" s="10">
        <f>3/24000000*OO[[#This Row],[149 (07JUL1985 12:00:00)-Water Temperature (C)]]*OO[[#This Row],[91]]</f>
        <v>1.5413631475479998E-6</v>
      </c>
      <c r="CP188" s="10">
        <f>3/24000000*OO[[#This Row],[150 (07JUL1985 15:00:00)-Water Temperature (C)]]*OO[[#This Row],[92]]</f>
        <v>1.6230485011194997E-6</v>
      </c>
      <c r="CQ188" s="10">
        <f>3/24000000*OO[[#This Row],[151 (07JUL1985 18:00:00)-Water Temperature (C)]]*OO[[#This Row],[93]]</f>
        <v>1.6974719648618747E-6</v>
      </c>
      <c r="CR188" s="10">
        <f>3/24000000*OO[[#This Row],[152 (07JUL1985 21:00:00)-Water Temperature (C)]]*OO[[#This Row],[94]]</f>
        <v>1.6643258138433749E-6</v>
      </c>
      <c r="CS188" s="10">
        <f>3/24000000*OO[[#This Row],[153 (08JUL1985 00:00:00)-Water Temperature (C)]]*OO[[#This Row],[95]]</f>
        <v>1.506227217316625E-6</v>
      </c>
      <c r="CT188" s="10">
        <f>3/24000000*OO[[#This Row],[154 (08JUL1985 03:00:00)-Water Temperature (C)]]*OO[[#This Row],[96]]</f>
        <v>1.3332922341543747E-6</v>
      </c>
      <c r="CU188" s="10">
        <f>3/24000000*OO[[#This Row],[155 (08JUL1985 06:00:00)-Water Temperature (C)]]*OO[[#This Row],[97]]</f>
        <v>1.1743180360143749E-6</v>
      </c>
      <c r="CV188" s="10">
        <f>3/24000000*OO[[#This Row],[156 (08JUL1985 09:00:00)-Water Temperature (C)]]*OO[[#This Row],[98]]</f>
        <v>1.102215204181E-6</v>
      </c>
      <c r="CW188" s="10">
        <f>3/24000000*OO[[#This Row],[157 (08JUL1985 12:00:00)-Water Temperature (C)]]*OO[[#This Row],[99]]</f>
        <v>1.0680570481649999E-6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0</v>
      </c>
      <c r="J189" s="10">
        <f>3/24*OO[[#This Row],[66 (27JUN1985 03:00:00)-Water Temperature (C)]]*OO[[#This Row],[8]]/SUM(OO[8])</f>
        <v>1.4638964441055634E-35</v>
      </c>
      <c r="K189" s="10">
        <f>3/24*OO[[#This Row],[67 (27JUN1985 06:00:00)-Water Temperature (C)]]*OO[[#This Row],[9]]/SUM(OO[9])</f>
        <v>6.2616094863416842E-26</v>
      </c>
      <c r="L189" s="10">
        <f>3/24*OO[[#This Row],[68 (27JUN1985 09:00:00)-Water Temperature (C)]]*OO[[#This Row],[10]]/SUM(OO[10])</f>
        <v>4.4612165994438209E-16</v>
      </c>
      <c r="M189" s="10">
        <f>3/24*OO[[#This Row],[69 (27JUN1985 12:00:00)-Water Temperature (C)]]*OO[[#This Row],[11]]/SUM(OO[11])</f>
        <v>3.5252883629663477E-10</v>
      </c>
      <c r="N189" s="10">
        <f>3/24*OO[[#This Row],[70 (27JUN1985 15:00:00)-Water Temperature (C)]]*OO[[#This Row],[12]]/SUM(OO[12])</f>
        <v>3.7143912951311764E-7</v>
      </c>
      <c r="O189" s="10">
        <f>3/24*OO[[#This Row],[71 (27JUN1985 18:00:00)-Water Temperature (C)]]*OO[[#This Row],[13]]/SUM(OO[13])</f>
        <v>4.362572831704978E-5</v>
      </c>
      <c r="P189" s="10">
        <f>3/24*OO[[#This Row],[72 (27JUN1985 21:00:00)-Water Temperature (C)]]*OO[[#This Row],[14]]/SUM(OO[14])</f>
        <v>1.1576256916713008E-3</v>
      </c>
      <c r="Q189" s="10">
        <f>3/24*OO[[#This Row],[73 (28JUN1985 00:00:00)-Water Temperature (C)]]*OO[[#This Row],[15]]/SUM(OO[15])</f>
        <v>1.0152839572624717E-2</v>
      </c>
      <c r="R189" s="10">
        <f>3/24*OO[[#This Row],[74 (28JUN1985 03:00:00)-Water Temperature (C)]]*OO[[#This Row],[16]]/SUM(OO[16])</f>
        <v>3.8777313364230771E-2</v>
      </c>
      <c r="S189" s="10">
        <f>3/24*OO[[#This Row],[75 (28JUN1985 06:00:00)-Water Temperature (C)]]*OO[[#This Row],[17]]/SUM(OO[17])</f>
        <v>7.8182128010224602E-2</v>
      </c>
      <c r="T189" s="10">
        <f>3/24*OO[[#This Row],[76 (28JUN1985 09:00:00)-Water Temperature (C)]]*OO[[#This Row],[18]]/SUM(OO[18])</f>
        <v>9.8554180846208386E-2</v>
      </c>
      <c r="U189" s="10">
        <f>3/24*OO[[#This Row],[77 (28JUN1985 12:00:00)-Water Temperature (C)]]*OO[[#This Row],[19]]/SUM(OO[19])</f>
        <v>8.1855766183002027E-2</v>
      </c>
      <c r="V189" s="10">
        <f>3/24000000*OO[[#This Row],[78 (28JUN1985 15:00:00)-Water Temperature (C)]]*OO[[#This Row],[20]]</f>
        <v>4.6252170857899996E-2</v>
      </c>
      <c r="W189" s="10">
        <f>3/24000000*OO[[#This Row],[79 (28JUN1985 18:00:00)-Water Temperature (C)]]*OO[[#This Row],[21]]</f>
        <v>1.8969136915589997E-2</v>
      </c>
      <c r="X189" s="10">
        <f>3/24000000*OO[[#This Row],[80 (28JUN1985 21:00:00)-Water Temperature (C)]]*OO[[#This Row],[22]]</f>
        <v>5.9159490177199993E-3</v>
      </c>
      <c r="Y189" s="10">
        <f>3/24000000*OO[[#This Row],[81 (29JUN1985 00:00:00)-Water Temperature (C)]]*OO[[#This Row],[23]]</f>
        <v>1.5465358314449998E-3</v>
      </c>
      <c r="Z189" s="10">
        <f>3/24000000*OO[[#This Row],[82 (29JUN1985 03:00:00)-Water Temperature (C)]]*OO[[#This Row],[24]]</f>
        <v>3.7724656522612499E-4</v>
      </c>
      <c r="AA189" s="10">
        <f>3/24000000*OO[[#This Row],[83 (29JUN1985 06:00:00)-Water Temperature (C)]]*OO[[#This Row],[25]]</f>
        <v>1.0583634076144999E-4</v>
      </c>
      <c r="AB189" s="10">
        <f>3/24000000*OO[[#This Row],[84 (29JUN1985 09:00:00)-Water Temperature (C)]]*OO[[#This Row],[26]]</f>
        <v>4.9182898076124993E-5</v>
      </c>
      <c r="AC189" s="10">
        <f>3/24000000*OO[[#This Row],[85 (29JUN1985 12:00:00)-Water Temperature (C)]]*OO[[#This Row],[27]]</f>
        <v>4.2756092264399993E-5</v>
      </c>
      <c r="AD189" s="10">
        <f>3/24000000*OO[[#This Row],[86 (29JUN1985 15:00:00)-Water Temperature (C)]]*OO[[#This Row],[28]]</f>
        <v>5.0835661998749991E-5</v>
      </c>
      <c r="AE189" s="10">
        <f>3/24000000*OO[[#This Row],[88 (29JUN1985 21:00:00)-Water Temperature (C)]]*OO[[#This Row],[30]]</f>
        <v>6.5351429131549989E-5</v>
      </c>
      <c r="AF189" s="10">
        <f>3/24000000*OO[[#This Row],[88 (29JUN1985 21:00:00)-Water Temperature (C)]]*OO[[#This Row],[30]]</f>
        <v>6.5351429131549989E-5</v>
      </c>
      <c r="AG189" s="10">
        <f>3/24000000*OO[[#This Row],[89 (30JUN1985 00:00:00)-Water Temperature (C)]]*OO[[#This Row],[31]]</f>
        <v>6.1310557148924999E-5</v>
      </c>
      <c r="AH189" s="10">
        <f>3/24000000*OO[[#This Row],[90 (30JUN1985 03:00:00)-Water Temperature (C)]]*OO[[#This Row],[32]]</f>
        <v>5.4235392389774995E-5</v>
      </c>
      <c r="AI189" s="10">
        <f>3/24000000*OO[[#This Row],[91 (30JUN1985 06:00:00)-Water Temperature (C)]]*OO[[#This Row],[33]]</f>
        <v>4.6706135827312495E-5</v>
      </c>
      <c r="AJ189" s="10">
        <f>3/24000000*OO[[#This Row],[92 (30JUN1985 09:00:00)-Water Temperature (C)]]*OO[[#This Row],[34]]</f>
        <v>4.1109568827333755E-5</v>
      </c>
      <c r="AK189" s="10">
        <f>3/24000000*OO[[#This Row],[93 (30JUN1985 12:00:00)-Water Temperature (C)]]*OO[[#This Row],[35]]</f>
        <v>3.7348725448204996E-5</v>
      </c>
      <c r="AL189" s="10">
        <f>3/24000000*OO[[#This Row],[94 (30JUN1985 15:00:00)-Water Temperature (C)]]*OO[[#This Row],[36]]</f>
        <v>3.46766698661025E-5</v>
      </c>
      <c r="AM189" s="10">
        <f>3/24000000*OO[[#This Row],[95 (30JUN1985 18:00:00)-Water Temperature (C)]]*OO[[#This Row],[37]]</f>
        <v>3.0322555223118748E-5</v>
      </c>
      <c r="AN189" s="10">
        <f>3/24000000*OO[[#This Row],[96 (30JUN1985 21:00:00)-Water Temperature (C)]]*OO[[#This Row],[38]]</f>
        <v>2.3871908763262503E-5</v>
      </c>
      <c r="AO189" s="10">
        <f>3/24000000*OO[[#This Row],[97 (01JUL1985 00:00:00)-Water Temperature (C)]]*OO[[#This Row],[39]]</f>
        <v>1.7881940242214999E-5</v>
      </c>
      <c r="AP189" s="10">
        <f>3/24000000*OO[[#This Row],[98 (01JUL1985 03:00:00)-Water Temperature (C)]]*OO[[#This Row],[40]]</f>
        <v>1.3629719399589998E-5</v>
      </c>
      <c r="AQ189" s="10">
        <f>3/24000000*OO[[#This Row],[99 (01JUL1985 06:00:00)-Water Temperature (C)]]*OO[[#This Row],[41]]</f>
        <v>1.1060080246300001E-5</v>
      </c>
      <c r="AR189" s="10">
        <f>3/24000000*OO[[#This Row],[100 (01JUL1985 09:00:00)-Water Temperature (C)]]*OO[[#This Row],[42]]</f>
        <v>1.012668155702875E-5</v>
      </c>
      <c r="AS189" s="10">
        <f>3/24000000*OO[[#This Row],[101 (01JUL1985 12:00:00)-Water Temperature (C)]]*OO[[#This Row],[43]]</f>
        <v>9.9656811402312475E-6</v>
      </c>
      <c r="AT189" s="10">
        <f>3/24000000*OO[[#This Row],[102 (01JUL1985 15:00:00)-Water Temperature (C)]]*OO[[#This Row],[44]]</f>
        <v>1.0006549387391247E-5</v>
      </c>
      <c r="AU189" s="10">
        <f>3/24000000*OO[[#This Row],[103 (01JUL1985 18:00:00)-Water Temperature (C)]]*OO[[#This Row],[45]]</f>
        <v>9.6965264956800001E-6</v>
      </c>
      <c r="AV189" s="10">
        <f>3/24000000*OO[[#This Row],[104 (01JUL1985 21:00:00)-Water Temperature (C)]]*OO[[#This Row],[46]]</f>
        <v>9.0602131039812503E-6</v>
      </c>
      <c r="AW189" s="10">
        <f>3/24000000*OO[[#This Row],[105 (02JUL1985 00:00:00)-Water Temperature (C)]]*OO[[#This Row],[47]]</f>
        <v>8.0795058067649991E-6</v>
      </c>
      <c r="AX189" s="10">
        <f>3/24000000*OO[[#This Row],[106 (02JUL1985 03:00:00)-Water Temperature (C)]]*OO[[#This Row],[48]]</f>
        <v>7.071319668806251E-6</v>
      </c>
      <c r="AY189" s="10">
        <f>3/24000000*OO[[#This Row],[107 (02JUL1985 06:00:00)-Water Temperature (C)]]*OO[[#This Row],[49]]</f>
        <v>6.2603129743000003E-6</v>
      </c>
      <c r="AZ189" s="10">
        <f>3/24000000*OO[[#This Row],[108 (02JUL1985 09:00:00)-Water Temperature (C)]]*OO[[#This Row],[50]]</f>
        <v>6.0199880091575007E-6</v>
      </c>
      <c r="BA189" s="10">
        <f>3/24000000*OO[[#This Row],[109 (02JUL1985 12:00:00)-Water Temperature (C)]]*OO[[#This Row],[51]]</f>
        <v>6.102875903459999E-6</v>
      </c>
      <c r="BB189" s="10">
        <f>3/24000000*OO[[#This Row],[110 (02JUL1985 15:00:00)-Water Temperature (C)]]*OO[[#This Row],[52]]</f>
        <v>6.3073091661874985E-6</v>
      </c>
      <c r="BC189" s="10">
        <f>3/24000000*OO[[#This Row],[111 (02JUL1985 18:00:00)-Water Temperature (C)]]*OO[[#This Row],[53]]</f>
        <v>6.3755281309124988E-6</v>
      </c>
      <c r="BD189" s="10">
        <f>3/24000000*OO[[#This Row],[112 (02JUL1985 21:00:00)-Water Temperature (C)]]*OO[[#This Row],[54]]</f>
        <v>6.0248556997649995E-6</v>
      </c>
      <c r="BE189" s="10">
        <f>3/24000000*OO[[#This Row],[113 (03JUL1985 00:00:00)-Water Temperature (C)]]*OO[[#This Row],[55]]</f>
        <v>5.4963981235449993E-6</v>
      </c>
      <c r="BF189" s="10">
        <f>3/24000000*OO[[#This Row],[114 (03JUL1985 03:00:00)-Water Temperature (C)]]*OO[[#This Row],[56]]</f>
        <v>4.916778992643375E-6</v>
      </c>
      <c r="BG189" s="10">
        <f>3/24000000*OO[[#This Row],[115 (03JUL1985 06:00:00)-Water Temperature (C)]]*OO[[#This Row],[57]]</f>
        <v>4.4323300284882493E-6</v>
      </c>
      <c r="BH189" s="10">
        <f>3/24000000*OO[[#This Row],[116 (03JUL1985 09:00:00)-Water Temperature (C)]]*OO[[#This Row],[58]]</f>
        <v>4.3018551105874998E-6</v>
      </c>
      <c r="BI189" s="10">
        <f>3/24000000*OO[[#This Row],[117 (03JUL1985 12:00:00)-Water Temperature (C)]]*OO[[#This Row],[59]]</f>
        <v>4.5670239747014996E-6</v>
      </c>
      <c r="BJ189" s="10">
        <f>3/24000000*OO[[#This Row],[118 (03JUL1985 15:00:00)-Water Temperature (C)]]*OO[[#This Row],[60]]</f>
        <v>4.9842878390449998E-6</v>
      </c>
      <c r="BK189" s="10">
        <f>3/24000000*OO[[#This Row],[119 (03JUL1985 18:00:00)-Water Temperature (C)]]*OO[[#This Row],[61]]</f>
        <v>5.1252433189757492E-6</v>
      </c>
      <c r="BL189" s="10">
        <f>3/24000000*OO[[#This Row],[120 (03JUL1985 21:00:00)-Water Temperature (C)]]*OO[[#This Row],[62]]</f>
        <v>4.9052428495323746E-6</v>
      </c>
      <c r="BM189" s="10">
        <f>3/24000000*OO[[#This Row],[121 (04JUL1985 00:00:00)-Water Temperature (C)]]*OO[[#This Row],[63]]</f>
        <v>4.4793653903234987E-6</v>
      </c>
      <c r="BN189" s="10">
        <f>3/24000000*OO[[#This Row],[122 (04JUL1985 03:00:00)-Water Temperature (C)]]*OO[[#This Row],[64]]</f>
        <v>4.0415796107340006E-6</v>
      </c>
      <c r="BO189" s="10">
        <f>3/24000000*OO[[#This Row],[123 (04JUL1985 06:00:00)-Water Temperature (C)]]*OO[[#This Row],[65]]</f>
        <v>3.7128569568437496E-6</v>
      </c>
      <c r="BP189" s="10">
        <f>3/24000000*OO[[#This Row],[124 (04JUL1985 09:00:00)-Water Temperature (C)]]*OO[[#This Row],[66]]</f>
        <v>3.6533281036288752E-6</v>
      </c>
      <c r="BQ189" s="10">
        <f>3/24000000*OO[[#This Row],[125 (04JUL1985 12:00:00)-Water Temperature (C)]]*OO[[#This Row],[67]]</f>
        <v>3.6646041593043749E-6</v>
      </c>
      <c r="BR189" s="10">
        <f>3/24000000*OO[[#This Row],[126 (04JUL1985 15:00:00)-Water Temperature (C)]]*OO[[#This Row],[68]]</f>
        <v>3.5674248871562493E-6</v>
      </c>
      <c r="BS189" s="10">
        <f>3/24000000*OO[[#This Row],[127 (04JUL1985 18:00:00)-Water Temperature (C)]]*OO[[#This Row],[69]]</f>
        <v>3.3778758125047493E-6</v>
      </c>
      <c r="BT189" s="10">
        <f>3/24000000*OO[[#This Row],[128 (04JUL1985 21:00:00)-Water Temperature (C)]]*OO[[#This Row],[70]]</f>
        <v>3.1197715681290001E-6</v>
      </c>
      <c r="BU189" s="10">
        <f>3/24000000*OO[[#This Row],[129 (05JUL1985 00:00:00)-Water Temperature (C)]]*OO[[#This Row],[71]]</f>
        <v>2.8049408081304997E-6</v>
      </c>
      <c r="BV189" s="10">
        <f>3/24000000*OO[[#This Row],[130 (05JUL1985 03:00:00)-Water Temperature (C)]]*OO[[#This Row],[72]]</f>
        <v>2.5235023130844995E-6</v>
      </c>
      <c r="BW189" s="10">
        <f>3/24000000*OO[[#This Row],[131 (05JUL1985 06:00:00)-Water Temperature (C)]]*OO[[#This Row],[73]]</f>
        <v>2.3239622509374996E-6</v>
      </c>
      <c r="BX189" s="10">
        <f>3/24000000*OO[[#This Row],[132 (05JUL1985 09:00:00)-Water Temperature (C)]]*OO[[#This Row],[74]]</f>
        <v>2.3038974584989994E-6</v>
      </c>
      <c r="BY189" s="10">
        <f>3/24000000*OO[[#This Row],[133 (05JUL1985 12:00:00)-Water Temperature (C)]]*OO[[#This Row],[75]]</f>
        <v>2.4854404725617504E-6</v>
      </c>
      <c r="BZ189" s="10">
        <f>3/24000000*OO[[#This Row],[134 (05JUL1985 15:00:00)-Water Temperature (C)]]*OO[[#This Row],[76]]</f>
        <v>2.7589475519381248E-6</v>
      </c>
      <c r="CA189" s="10">
        <f>3/24000000*OO[[#This Row],[135 (05JUL1985 18:00:00)-Water Temperature (C)]]*OO[[#This Row],[77]]</f>
        <v>2.8865849301504997E-6</v>
      </c>
      <c r="CB189" s="10">
        <f>3/24000000*OO[[#This Row],[136 (05JUL1985 21:00:00)-Water Temperature (C)]]*OO[[#This Row],[78]]</f>
        <v>2.760299656072875E-6</v>
      </c>
      <c r="CC189" s="10">
        <f>3/24000000*OO[[#This Row],[137 (06JUL1985 00:00:00)-Water Temperature (C)]]*OO[[#This Row],[79]]</f>
        <v>2.5111621804499996E-6</v>
      </c>
      <c r="CD189" s="10">
        <f>3/24000000*OO[[#This Row],[138 (06JUL1985 03:00:00)-Water Temperature (C)]]*OO[[#This Row],[80]]</f>
        <v>2.2487696247975E-6</v>
      </c>
      <c r="CE189" s="10">
        <f>3/24000000*OO[[#This Row],[139 (06JUL1985 06:00:00)-Water Temperature (C)]]*OO[[#This Row],[81]]</f>
        <v>2.0044439638383747E-6</v>
      </c>
      <c r="CF189" s="10">
        <f>3/24000000*OO[[#This Row],[140 (06JUL1985 09:00:00)-Water Temperature (C)]]*OO[[#This Row],[82]]</f>
        <v>1.8714665053402499E-6</v>
      </c>
      <c r="CG189" s="10">
        <f>3/24000000*OO[[#This Row],[141 (06JUL1985 12:00:00)-Water Temperature (C)]]*OO[[#This Row],[83]]</f>
        <v>1.8471750795112496E-6</v>
      </c>
      <c r="CH189" s="10">
        <f>3/24000000*OO[[#This Row],[142 (06JUL1985 15:00:00)-Water Temperature (C)]]*OO[[#This Row],[84]]</f>
        <v>1.8363797064568749E-6</v>
      </c>
      <c r="CI189" s="10">
        <f>3/24000000*OO[[#This Row],[143 (06JUL1985 18:00:00)-Water Temperature (C)]]*OO[[#This Row],[85]]</f>
        <v>1.7952269670397501E-6</v>
      </c>
      <c r="CJ189" s="10">
        <f>3/24000000*OO[[#This Row],[144 (06JUL1985 21:00:00)-Water Temperature (C)]]*OO[[#This Row],[86]]</f>
        <v>1.6925180364180001E-6</v>
      </c>
      <c r="CK189" s="10">
        <f>3/24000000*OO[[#This Row],[145 (07JUL1985 00:00:00)-Water Temperature (C)]]*OO[[#This Row],[87]]</f>
        <v>1.51316493238375E-6</v>
      </c>
      <c r="CL189" s="10">
        <f>3/24000000*OO[[#This Row],[146 (07JUL1985 03:00:00)-Water Temperature (C)]]*OO[[#This Row],[88]]</f>
        <v>1.3635689688575E-6</v>
      </c>
      <c r="CM189" s="10">
        <f>3/24000000*OO[[#This Row],[147 (07JUL1985 06:00:00)-Water Temperature (C)]]*OO[[#This Row],[89]]</f>
        <v>1.2788806063109999E-6</v>
      </c>
      <c r="CN189" s="10">
        <f>3/24000000*OO[[#This Row],[148 (07JUL1985 09:00:00)-Water Temperature (C)]]*OO[[#This Row],[90]]</f>
        <v>1.2931366893693749E-6</v>
      </c>
      <c r="CO189" s="10">
        <f>3/24000000*OO[[#This Row],[149 (07JUL1985 12:00:00)-Water Temperature (C)]]*OO[[#This Row],[91]]</f>
        <v>1.3370947862842499E-6</v>
      </c>
      <c r="CP189" s="10">
        <f>3/24000000*OO[[#This Row],[150 (07JUL1985 15:00:00)-Water Temperature (C)]]*OO[[#This Row],[92]]</f>
        <v>1.4099411323857498E-6</v>
      </c>
      <c r="CQ189" s="10">
        <f>3/24000000*OO[[#This Row],[151 (07JUL1985 18:00:00)-Water Temperature (C)]]*OO[[#This Row],[93]]</f>
        <v>1.47742570249875E-6</v>
      </c>
      <c r="CR189" s="10">
        <f>3/24000000*OO[[#This Row],[152 (07JUL1985 21:00:00)-Water Temperature (C)]]*OO[[#This Row],[94]]</f>
        <v>1.452653972633875E-6</v>
      </c>
      <c r="CS189" s="10">
        <f>3/24000000*OO[[#This Row],[153 (08JUL1985 00:00:00)-Water Temperature (C)]]*OO[[#This Row],[95]]</f>
        <v>1.3191609268451249E-6</v>
      </c>
      <c r="CT189" s="10">
        <f>3/24000000*OO[[#This Row],[154 (08JUL1985 03:00:00)-Water Temperature (C)]]*OO[[#This Row],[96]]</f>
        <v>1.1715556910265001E-6</v>
      </c>
      <c r="CU189" s="10">
        <f>3/24000000*OO[[#This Row],[155 (08JUL1985 06:00:00)-Water Temperature (C)]]*OO[[#This Row],[97]]</f>
        <v>1.0326098566289999E-6</v>
      </c>
      <c r="CV189" s="10">
        <f>3/24000000*OO[[#This Row],[156 (08JUL1985 09:00:00)-Water Temperature (C)]]*OO[[#This Row],[98]]</f>
        <v>9.6506460469124984E-7</v>
      </c>
      <c r="CW189" s="10">
        <f>3/24000000*OO[[#This Row],[157 (08JUL1985 12:00:00)-Water Temperature (C)]]*OO[[#This Row],[99]]</f>
        <v>9.3174329390662514E-7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0</v>
      </c>
      <c r="J190" s="10">
        <f>3/24*OO[[#This Row],[66 (27JUN1985 03:00:00)-Water Temperature (C)]]*OO[[#This Row],[8]]/SUM(OO[8])</f>
        <v>4.008138680821864E-36</v>
      </c>
      <c r="K190" s="10">
        <f>3/24*OO[[#This Row],[67 (27JUN1985 06:00:00)-Water Temperature (C)]]*OO[[#This Row],[9]]/SUM(OO[9])</f>
        <v>1.7437168677340038E-26</v>
      </c>
      <c r="L190" s="10">
        <f>3/24*OO[[#This Row],[68 (27JUN1985 09:00:00)-Water Temperature (C)]]*OO[[#This Row],[10]]/SUM(OO[10])</f>
        <v>1.2435564942636289E-16</v>
      </c>
      <c r="M190" s="10">
        <f>3/24*OO[[#This Row],[69 (27JUN1985 12:00:00)-Water Temperature (C)]]*OO[[#This Row],[11]]/SUM(OO[11])</f>
        <v>2.0281631784696658E-10</v>
      </c>
      <c r="N190" s="10">
        <f>3/24*OO[[#This Row],[70 (27JUN1985 15:00:00)-Water Temperature (C)]]*OO[[#This Row],[12]]/SUM(OO[12])</f>
        <v>2.661728451746735E-7</v>
      </c>
      <c r="O190" s="10">
        <f>3/24*OO[[#This Row],[71 (27JUN1985 18:00:00)-Water Temperature (C)]]*OO[[#This Row],[13]]/SUM(OO[13])</f>
        <v>3.6002069976434422E-5</v>
      </c>
      <c r="P190" s="10">
        <f>3/24*OO[[#This Row],[72 (27JUN1985 21:00:00)-Water Temperature (C)]]*OO[[#This Row],[14]]/SUM(OO[14])</f>
        <v>1.0680948481947578E-3</v>
      </c>
      <c r="Q190" s="10">
        <f>3/24*OO[[#This Row],[73 (28JUN1985 00:00:00)-Water Temperature (C)]]*OO[[#This Row],[15]]/SUM(OO[15])</f>
        <v>1.0280830949260022E-2</v>
      </c>
      <c r="R190" s="10">
        <f>3/24*OO[[#This Row],[74 (28JUN1985 03:00:00)-Water Temperature (C)]]*OO[[#This Row],[16]]/SUM(OO[16])</f>
        <v>4.2414684129332025E-2</v>
      </c>
      <c r="S190" s="10">
        <f>3/24*OO[[#This Row],[75 (28JUN1985 06:00:00)-Water Temperature (C)]]*OO[[#This Row],[17]]/SUM(OO[17])</f>
        <v>9.1188883499659659E-2</v>
      </c>
      <c r="T190" s="10">
        <f>3/24*OO[[#This Row],[76 (28JUN1985 09:00:00)-Water Temperature (C)]]*OO[[#This Row],[18]]/SUM(OO[18])</f>
        <v>0.12153986303256753</v>
      </c>
      <c r="U190" s="10">
        <f>3/24*OO[[#This Row],[77 (28JUN1985 12:00:00)-Water Temperature (C)]]*OO[[#This Row],[19]]/SUM(OO[19])</f>
        <v>0.10619259349707148</v>
      </c>
      <c r="V190" s="10">
        <f>3/24000000*OO[[#This Row],[78 (28JUN1985 15:00:00)-Water Temperature (C)]]*OO[[#This Row],[20]]</f>
        <v>6.290991296265E-2</v>
      </c>
      <c r="W190" s="10">
        <f>3/24000000*OO[[#This Row],[79 (28JUN1985 18:00:00)-Water Temperature (C)]]*OO[[#This Row],[21]]</f>
        <v>2.6888130952383748E-2</v>
      </c>
      <c r="X190" s="10">
        <f>3/24000000*OO[[#This Row],[80 (28JUN1985 21:00:00)-Water Temperature (C)]]*OO[[#This Row],[22]]</f>
        <v>8.664075995249999E-3</v>
      </c>
      <c r="Y190" s="10">
        <f>3/24000000*OO[[#This Row],[81 (29JUN1985 00:00:00)-Water Temperature (C)]]*OO[[#This Row],[23]]</f>
        <v>2.3166531651534999E-3</v>
      </c>
      <c r="Z190" s="10">
        <f>3/24000000*OO[[#This Row],[82 (29JUN1985 03:00:00)-Water Temperature (C)]]*OO[[#This Row],[24]]</f>
        <v>5.6781372258749995E-4</v>
      </c>
      <c r="AA190" s="10">
        <f>3/24000000*OO[[#This Row],[83 (29JUN1985 06:00:00)-Water Temperature (C)]]*OO[[#This Row],[25]]</f>
        <v>1.5423198959497498E-4</v>
      </c>
      <c r="AB190" s="10">
        <f>3/24000000*OO[[#This Row],[84 (29JUN1985 09:00:00)-Water Temperature (C)]]*OO[[#This Row],[26]]</f>
        <v>6.5882408683862485E-5</v>
      </c>
      <c r="AC190" s="10">
        <f>3/24000000*OO[[#This Row],[85 (29JUN1985 12:00:00)-Water Temperature (C)]]*OO[[#This Row],[27]]</f>
        <v>5.3378816125312495E-5</v>
      </c>
      <c r="AD190" s="10">
        <f>3/24000000*OO[[#This Row],[86 (29JUN1985 15:00:00)-Water Temperature (C)]]*OO[[#This Row],[28]]</f>
        <v>6.2241602955337503E-5</v>
      </c>
      <c r="AE190" s="10">
        <f>3/24000000*OO[[#This Row],[88 (29JUN1985 21:00:00)-Water Temperature (C)]]*OO[[#This Row],[30]]</f>
        <v>8.0882274927874997E-5</v>
      </c>
      <c r="AF190" s="10">
        <f>3/24000000*OO[[#This Row],[88 (29JUN1985 21:00:00)-Water Temperature (C)]]*OO[[#This Row],[30]]</f>
        <v>8.0882274927874997E-5</v>
      </c>
      <c r="AG190" s="10">
        <f>3/24000000*OO[[#This Row],[89 (30JUN1985 00:00:00)-Water Temperature (C)]]*OO[[#This Row],[31]]</f>
        <v>7.6570657119849996E-5</v>
      </c>
      <c r="AH190" s="10">
        <f>3/24000000*OO[[#This Row],[90 (30JUN1985 03:00:00)-Water Temperature (C)]]*OO[[#This Row],[32]]</f>
        <v>6.8184985578050009E-5</v>
      </c>
      <c r="AI190" s="10">
        <f>3/24000000*OO[[#This Row],[91 (30JUN1985 06:00:00)-Water Temperature (C)]]*OO[[#This Row],[33]]</f>
        <v>5.8872985022912495E-5</v>
      </c>
      <c r="AJ190" s="10">
        <f>3/24000000*OO[[#This Row],[92 (30JUN1985 09:00:00)-Water Temperature (C)]]*OO[[#This Row],[34]]</f>
        <v>5.1807884500349991E-5</v>
      </c>
      <c r="AK190" s="10">
        <f>3/24000000*OO[[#This Row],[93 (30JUN1985 12:00:00)-Water Temperature (C)]]*OO[[#This Row],[35]]</f>
        <v>4.7150701730812497E-5</v>
      </c>
      <c r="AL190" s="10">
        <f>3/24000000*OO[[#This Row],[94 (30JUN1985 15:00:00)-Water Temperature (C)]]*OO[[#This Row],[36]]</f>
        <v>4.4011735156149995E-5</v>
      </c>
      <c r="AM190" s="10">
        <f>3/24000000*OO[[#This Row],[95 (30JUN1985 18:00:00)-Water Temperature (C)]]*OO[[#This Row],[37]]</f>
        <v>3.8727172780725E-5</v>
      </c>
      <c r="AN190" s="10">
        <f>3/24000000*OO[[#This Row],[96 (30JUN1985 21:00:00)-Water Temperature (C)]]*OO[[#This Row],[38]]</f>
        <v>3.0612576026890003E-5</v>
      </c>
      <c r="AO190" s="10">
        <f>3/24000000*OO[[#This Row],[97 (01JUL1985 00:00:00)-Water Temperature (C)]]*OO[[#This Row],[39]]</f>
        <v>2.2943384001577501E-5</v>
      </c>
      <c r="AP190" s="10">
        <f>3/24000000*OO[[#This Row],[98 (01JUL1985 03:00:00)-Water Temperature (C)]]*OO[[#This Row],[40]]</f>
        <v>1.7415994575889997E-5</v>
      </c>
      <c r="AQ190" s="10">
        <f>3/24000000*OO[[#This Row],[99 (01JUL1985 06:00:00)-Water Temperature (C)]]*OO[[#This Row],[41]]</f>
        <v>1.4002726845496248E-5</v>
      </c>
      <c r="AR190" s="10">
        <f>3/24000000*OO[[#This Row],[100 (01JUL1985 09:00:00)-Water Temperature (C)]]*OO[[#This Row],[42]]</f>
        <v>1.26807876354375E-5</v>
      </c>
      <c r="AS190" s="10">
        <f>3/24000000*OO[[#This Row],[101 (01JUL1985 12:00:00)-Water Temperature (C)]]*OO[[#This Row],[43]]</f>
        <v>1.2413386332724998E-5</v>
      </c>
      <c r="AT190" s="10">
        <f>3/24000000*OO[[#This Row],[102 (01JUL1985 15:00:00)-Water Temperature (C)]]*OO[[#This Row],[44]]</f>
        <v>1.2454329799597499E-5</v>
      </c>
      <c r="AU190" s="10">
        <f>3/24000000*OO[[#This Row],[103 (01JUL1985 18:00:00)-Water Temperature (C)]]*OO[[#This Row],[45]]</f>
        <v>1.2088064058822501E-5</v>
      </c>
      <c r="AV190" s="10">
        <f>3/24000000*OO[[#This Row],[104 (01JUL1985 21:00:00)-Water Temperature (C)]]*OO[[#This Row],[46]]</f>
        <v>1.132411311733625E-5</v>
      </c>
      <c r="AW190" s="10">
        <f>3/24000000*OO[[#This Row],[105 (02JUL1985 00:00:00)-Water Temperature (C)]]*OO[[#This Row],[47]]</f>
        <v>1.0135949597012499E-5</v>
      </c>
      <c r="AX190" s="10">
        <f>3/24000000*OO[[#This Row],[106 (02JUL1985 03:00:00)-Water Temperature (C)]]*OO[[#This Row],[48]]</f>
        <v>8.8842204813749972E-6</v>
      </c>
      <c r="AY190" s="10">
        <f>3/24000000*OO[[#This Row],[107 (02JUL1985 06:00:00)-Water Temperature (C)]]*OO[[#This Row],[49]]</f>
        <v>7.8514478188612508E-6</v>
      </c>
      <c r="AZ190" s="10">
        <f>3/24000000*OO[[#This Row],[108 (02JUL1985 09:00:00)-Water Temperature (C)]]*OO[[#This Row],[50]]</f>
        <v>7.5143681546999998E-6</v>
      </c>
      <c r="BA190" s="10">
        <f>3/24000000*OO[[#This Row],[109 (02JUL1985 12:00:00)-Water Temperature (C)]]*OO[[#This Row],[51]]</f>
        <v>7.5971338831025002E-6</v>
      </c>
      <c r="BB190" s="10">
        <f>3/24000000*OO[[#This Row],[110 (02JUL1985 15:00:00)-Water Temperature (C)]]*OO[[#This Row],[52]]</f>
        <v>7.8450426625725005E-6</v>
      </c>
      <c r="BC190" s="10">
        <f>3/24000000*OO[[#This Row],[111 (02JUL1985 18:00:00)-Water Temperature (C)]]*OO[[#This Row],[53]]</f>
        <v>7.9393656845299997E-6</v>
      </c>
      <c r="BD190" s="10">
        <f>3/24000000*OO[[#This Row],[112 (02JUL1985 21:00:00)-Water Temperature (C)]]*OO[[#This Row],[54]]</f>
        <v>7.5201424342187494E-6</v>
      </c>
      <c r="BE190" s="10">
        <f>3/24000000*OO[[#This Row],[113 (03JUL1985 00:00:00)-Water Temperature (C)]]*OO[[#This Row],[55]]</f>
        <v>6.8765971386599995E-6</v>
      </c>
      <c r="BF190" s="10">
        <f>3/24000000*OO[[#This Row],[114 (03JUL1985 03:00:00)-Water Temperature (C)]]*OO[[#This Row],[56]]</f>
        <v>6.1618976394699998E-6</v>
      </c>
      <c r="BG190" s="10">
        <f>3/24000000*OO[[#This Row],[115 (03JUL1985 06:00:00)-Water Temperature (C)]]*OO[[#This Row],[57]]</f>
        <v>5.5523987918224994E-6</v>
      </c>
      <c r="BH190" s="10">
        <f>3/24000000*OO[[#This Row],[116 (03JUL1985 09:00:00)-Water Temperature (C)]]*OO[[#This Row],[58]]</f>
        <v>5.3707715858000006E-6</v>
      </c>
      <c r="BI190" s="10">
        <f>3/24000000*OO[[#This Row],[117 (03JUL1985 12:00:00)-Water Temperature (C)]]*OO[[#This Row],[59]]</f>
        <v>5.6814931019949994E-6</v>
      </c>
      <c r="BJ190" s="10">
        <f>3/24000000*OO[[#This Row],[118 (03JUL1985 15:00:00)-Water Temperature (C)]]*OO[[#This Row],[60]]</f>
        <v>6.1923968044050004E-6</v>
      </c>
      <c r="BK190" s="10">
        <f>3/24000000*OO[[#This Row],[119 (03JUL1985 18:00:00)-Water Temperature (C)]]*OO[[#This Row],[61]]</f>
        <v>6.375748867466999E-6</v>
      </c>
      <c r="BL190" s="10">
        <f>3/24000000*OO[[#This Row],[120 (03JUL1985 21:00:00)-Water Temperature (C)]]*OO[[#This Row],[62]]</f>
        <v>6.1179889573162501E-6</v>
      </c>
      <c r="BM190" s="10">
        <f>3/24000000*OO[[#This Row],[121 (04JUL1985 00:00:00)-Water Temperature (C)]]*OO[[#This Row],[63]]</f>
        <v>5.6029861864967501E-6</v>
      </c>
      <c r="BN190" s="10">
        <f>3/24000000*OO[[#This Row],[122 (04JUL1985 03:00:00)-Water Temperature (C)]]*OO[[#This Row],[64]]</f>
        <v>5.0567460680617496E-6</v>
      </c>
      <c r="BO190" s="10">
        <f>3/24000000*OO[[#This Row],[123 (04JUL1985 06:00:00)-Water Temperature (C)]]*OO[[#This Row],[65]]</f>
        <v>4.6317662600999993E-6</v>
      </c>
      <c r="BP190" s="10">
        <f>3/24000000*OO[[#This Row],[124 (04JUL1985 09:00:00)-Water Temperature (C)]]*OO[[#This Row],[66]]</f>
        <v>4.5393493856812497E-6</v>
      </c>
      <c r="BQ190" s="10">
        <f>3/24000000*OO[[#This Row],[125 (04JUL1985 12:00:00)-Water Temperature (C)]]*OO[[#This Row],[67]]</f>
        <v>4.5485423454149999E-6</v>
      </c>
      <c r="BR190" s="10">
        <f>3/24000000*OO[[#This Row],[126 (04JUL1985 15:00:00)-Water Temperature (C)]]*OO[[#This Row],[68]]</f>
        <v>4.4325515871035002E-6</v>
      </c>
      <c r="BS190" s="10">
        <f>3/24000000*OO[[#This Row],[127 (04JUL1985 18:00:00)-Water Temperature (C)]]*OO[[#This Row],[69]]</f>
        <v>4.2108990283112491E-6</v>
      </c>
      <c r="BT190" s="10">
        <f>3/24000000*OO[[#This Row],[128 (04JUL1985 21:00:00)-Water Temperature (C)]]*OO[[#This Row],[70]]</f>
        <v>3.9030098171609999E-6</v>
      </c>
      <c r="BU190" s="10">
        <f>3/24000000*OO[[#This Row],[129 (05JUL1985 00:00:00)-Water Temperature (C)]]*OO[[#This Row],[71]]</f>
        <v>3.5157240940394993E-6</v>
      </c>
      <c r="BV190" s="10">
        <f>3/24000000*OO[[#This Row],[130 (05JUL1985 03:00:00)-Water Temperature (C)]]*OO[[#This Row],[72]]</f>
        <v>3.1577320687927497E-6</v>
      </c>
      <c r="BW190" s="10">
        <f>3/24000000*OO[[#This Row],[131 (05JUL1985 06:00:00)-Water Temperature (C)]]*OO[[#This Row],[73]]</f>
        <v>2.8983516470269997E-6</v>
      </c>
      <c r="BX190" s="10">
        <f>3/24000000*OO[[#This Row],[132 (05JUL1985 09:00:00)-Water Temperature (C)]]*OO[[#This Row],[74]]</f>
        <v>2.8647458809550003E-6</v>
      </c>
      <c r="BY190" s="10">
        <f>3/24000000*OO[[#This Row],[133 (05JUL1985 12:00:00)-Water Temperature (C)]]*OO[[#This Row],[75]]</f>
        <v>3.0853603997902497E-6</v>
      </c>
      <c r="BZ190" s="10">
        <f>3/24000000*OO[[#This Row],[134 (05JUL1985 15:00:00)-Water Temperature (C)]]*OO[[#This Row],[76]]</f>
        <v>3.4230367746191246E-6</v>
      </c>
      <c r="CA190" s="10">
        <f>3/24000000*OO[[#This Row],[135 (05JUL1985 18:00:00)-Water Temperature (C)]]*OO[[#This Row],[77]]</f>
        <v>3.5863476854549998E-6</v>
      </c>
      <c r="CB190" s="10">
        <f>3/24000000*OO[[#This Row],[136 (05JUL1985 21:00:00)-Water Temperature (C)]]*OO[[#This Row],[78]]</f>
        <v>3.4384958628974998E-6</v>
      </c>
      <c r="CC190" s="10">
        <f>3/24000000*OO[[#This Row],[137 (06JUL1985 00:00:00)-Water Temperature (C)]]*OO[[#This Row],[79]]</f>
        <v>3.1386508783829991E-6</v>
      </c>
      <c r="CD190" s="10">
        <f>3/24000000*OO[[#This Row],[138 (06JUL1985 03:00:00)-Water Temperature (C)]]*OO[[#This Row],[80]]</f>
        <v>2.8181553797937495E-6</v>
      </c>
      <c r="CE190" s="10">
        <f>3/24000000*OO[[#This Row],[139 (06JUL1985 06:00:00)-Water Temperature (C)]]*OO[[#This Row],[81]]</f>
        <v>2.5110232759311251E-6</v>
      </c>
      <c r="CF190" s="10">
        <f>3/24000000*OO[[#This Row],[140 (06JUL1985 09:00:00)-Water Temperature (C)]]*OO[[#This Row],[82]]</f>
        <v>2.335928272983E-6</v>
      </c>
      <c r="CG190" s="10">
        <f>3/24000000*OO[[#This Row],[141 (06JUL1985 12:00:00)-Water Temperature (C)]]*OO[[#This Row],[83]]</f>
        <v>2.2983667041562494E-6</v>
      </c>
      <c r="CH190" s="10">
        <f>3/24000000*OO[[#This Row],[142 (06JUL1985 15:00:00)-Water Temperature (C)]]*OO[[#This Row],[84]]</f>
        <v>2.2830668143662497E-6</v>
      </c>
      <c r="CI190" s="10">
        <f>3/24000000*OO[[#This Row],[143 (06JUL1985 18:00:00)-Water Temperature (C)]]*OO[[#This Row],[85]]</f>
        <v>2.2353345157439998E-6</v>
      </c>
      <c r="CJ190" s="10">
        <f>3/24000000*OO[[#This Row],[144 (06JUL1985 21:00:00)-Water Temperature (C)]]*OO[[#This Row],[86]]</f>
        <v>2.1150619949520001E-6</v>
      </c>
      <c r="CK190" s="10">
        <f>3/24000000*OO[[#This Row],[145 (07JUL1985 00:00:00)-Water Temperature (C)]]*OO[[#This Row],[87]]</f>
        <v>1.8958069085580001E-6</v>
      </c>
      <c r="CL190" s="10">
        <f>3/24000000*OO[[#This Row],[146 (07JUL1985 03:00:00)-Water Temperature (C)]]*OO[[#This Row],[88]]</f>
        <v>1.7046374279407498E-6</v>
      </c>
      <c r="CM190" s="10">
        <f>3/24000000*OO[[#This Row],[147 (07JUL1985 06:00:00)-Water Temperature (C)]]*OO[[#This Row],[89]]</f>
        <v>1.5903715976174998E-6</v>
      </c>
      <c r="CN190" s="10">
        <f>3/24000000*OO[[#This Row],[148 (07JUL1985 09:00:00)-Water Temperature (C)]]*OO[[#This Row],[90]]</f>
        <v>1.6017939090764999E-6</v>
      </c>
      <c r="CO190" s="10">
        <f>3/24000000*OO[[#This Row],[149 (07JUL1985 12:00:00)-Water Temperature (C)]]*OO[[#This Row],[91]]</f>
        <v>1.6561641558419999E-6</v>
      </c>
      <c r="CP190" s="10">
        <f>3/24000000*OO[[#This Row],[150 (07JUL1985 15:00:00)-Water Temperature (C)]]*OO[[#This Row],[92]]</f>
        <v>1.7485209796078749E-6</v>
      </c>
      <c r="CQ190" s="10">
        <f>3/24000000*OO[[#This Row],[151 (07JUL1985 18:00:00)-Water Temperature (C)]]*OO[[#This Row],[93]]</f>
        <v>1.8356463876465001E-6</v>
      </c>
      <c r="CR190" s="10">
        <f>3/24000000*OO[[#This Row],[152 (07JUL1985 21:00:00)-Water Temperature (C)]]*OO[[#This Row],[94]]</f>
        <v>1.8092129316427502E-6</v>
      </c>
      <c r="CS190" s="10">
        <f>3/24000000*OO[[#This Row],[153 (08JUL1985 00:00:00)-Water Temperature (C)]]*OO[[#This Row],[95]]</f>
        <v>1.6487476344569999E-6</v>
      </c>
      <c r="CT190" s="10">
        <f>3/24000000*OO[[#This Row],[154 (08JUL1985 03:00:00)-Water Temperature (C)]]*OO[[#This Row],[96]]</f>
        <v>1.4690354323312496E-6</v>
      </c>
      <c r="CU190" s="10">
        <f>3/24000000*OO[[#This Row],[155 (08JUL1985 06:00:00)-Water Temperature (C)]]*OO[[#This Row],[97]]</f>
        <v>1.2965585600092498E-6</v>
      </c>
      <c r="CV190" s="10">
        <f>3/24000000*OO[[#This Row],[156 (08JUL1985 09:00:00)-Water Temperature (C)]]*OO[[#This Row],[98]]</f>
        <v>1.2071571010019998E-6</v>
      </c>
      <c r="CW190" s="10">
        <f>3/24000000*OO[[#This Row],[157 (08JUL1985 12:00:00)-Water Temperature (C)]]*OO[[#This Row],[99]]</f>
        <v>1.1607214140405002E-6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0</v>
      </c>
      <c r="J191" s="10">
        <f>3/24*OO[[#This Row],[66 (27JUN1985 03:00:00)-Water Temperature (C)]]*OO[[#This Row],[8]]/SUM(OO[8])</f>
        <v>6.4826751180592832E-37</v>
      </c>
      <c r="K191" s="10">
        <f>3/24*OO[[#This Row],[67 (27JUN1985 06:00:00)-Water Temperature (C)]]*OO[[#This Row],[9]]/SUM(OO[9])</f>
        <v>2.9169005580620415E-27</v>
      </c>
      <c r="L191" s="10">
        <f>3/24*OO[[#This Row],[68 (27JUN1985 09:00:00)-Water Temperature (C)]]*OO[[#This Row],[10]]/SUM(OO[10])</f>
        <v>2.0737113326633619E-17</v>
      </c>
      <c r="M191" s="10">
        <f>3/24*OO[[#This Row],[69 (27JUN1985 12:00:00)-Water Temperature (C)]]*OO[[#This Row],[11]]/SUM(OO[11])</f>
        <v>8.5149463738620774E-11</v>
      </c>
      <c r="N191" s="10">
        <f>3/24*OO[[#This Row],[70 (27JUN1985 15:00:00)-Water Temperature (C)]]*OO[[#This Row],[12]]/SUM(OO[12])</f>
        <v>1.4393619778488397E-7</v>
      </c>
      <c r="O191" s="10">
        <f>3/24*OO[[#This Row],[71 (27JUN1985 18:00:00)-Water Temperature (C)]]*OO[[#This Row],[13]]/SUM(OO[13])</f>
        <v>2.2772802977366522E-5</v>
      </c>
      <c r="P191" s="10">
        <f>3/24*OO[[#This Row],[72 (27JUN1985 21:00:00)-Water Temperature (C)]]*OO[[#This Row],[14]]/SUM(OO[14])</f>
        <v>7.6361110177250999E-4</v>
      </c>
      <c r="Q191" s="10">
        <f>3/24*OO[[#This Row],[73 (28JUN1985 00:00:00)-Water Temperature (C)]]*OO[[#This Row],[15]]/SUM(OO[15])</f>
        <v>8.1372346398046573E-3</v>
      </c>
      <c r="R191" s="10">
        <f>3/24*OO[[#This Row],[74 (28JUN1985 03:00:00)-Water Temperature (C)]]*OO[[#This Row],[16]]/SUM(OO[16])</f>
        <v>3.6524677572726968E-2</v>
      </c>
      <c r="S191" s="10">
        <f>3/24*OO[[#This Row],[75 (28JUN1985 06:00:00)-Water Temperature (C)]]*OO[[#This Row],[17]]/SUM(OO[17])</f>
        <v>8.421805007948624E-2</v>
      </c>
      <c r="T191" s="10">
        <f>3/24*OO[[#This Row],[76 (28JUN1985 09:00:00)-Water Temperature (C)]]*OO[[#This Row],[18]]/SUM(OO[18])</f>
        <v>0.11913980365481697</v>
      </c>
      <c r="U191" s="10">
        <f>3/24*OO[[#This Row],[77 (28JUN1985 12:00:00)-Water Temperature (C)]]*OO[[#This Row],[19]]/SUM(OO[19])</f>
        <v>0.10998252492958296</v>
      </c>
      <c r="V191" s="10">
        <f>3/24000000*OO[[#This Row],[78 (28JUN1985 15:00:00)-Water Temperature (C)]]*OO[[#This Row],[20]]</f>
        <v>6.8559746074575004E-2</v>
      </c>
      <c r="W191" s="10">
        <f>3/24000000*OO[[#This Row],[79 (28JUN1985 18:00:00)-Water Temperature (C)]]*OO[[#This Row],[21]]</f>
        <v>3.0656288600924998E-2</v>
      </c>
      <c r="X191" s="10">
        <f>3/24000000*OO[[#This Row],[80 (28JUN1985 21:00:00)-Water Temperature (C)]]*OO[[#This Row],[22]]</f>
        <v>1.0244779999964999E-2</v>
      </c>
      <c r="Y191" s="10">
        <f>3/24000000*OO[[#This Row],[81 (29JUN1985 00:00:00)-Water Temperature (C)]]*OO[[#This Row],[23]]</f>
        <v>2.8116599105530004E-3</v>
      </c>
      <c r="Z191" s="10">
        <f>3/24000000*OO[[#This Row],[82 (29JUN1985 03:00:00)-Water Temperature (C)]]*OO[[#This Row],[24]]</f>
        <v>6.9552541396700001E-4</v>
      </c>
      <c r="AA191" s="10">
        <f>3/24000000*OO[[#This Row],[83 (29JUN1985 06:00:00)-Water Temperature (C)]]*OO[[#This Row],[25]]</f>
        <v>1.8399940416189998E-4</v>
      </c>
      <c r="AB191" s="10">
        <f>3/24000000*OO[[#This Row],[84 (29JUN1985 09:00:00)-Water Temperature (C)]]*OO[[#This Row],[26]]</f>
        <v>7.2325173264774987E-5</v>
      </c>
      <c r="AC191" s="10">
        <f>3/24000000*OO[[#This Row],[85 (29JUN1985 12:00:00)-Water Temperature (C)]]*OO[[#This Row],[27]]</f>
        <v>5.3989717389249995E-5</v>
      </c>
      <c r="AD191" s="10">
        <f>3/24000000*OO[[#This Row],[86 (29JUN1985 15:00:00)-Water Temperature (C)]]*OO[[#This Row],[28]]</f>
        <v>6.1289544872037506E-5</v>
      </c>
      <c r="AE191" s="10">
        <f>3/24000000*OO[[#This Row],[88 (29JUN1985 21:00:00)-Water Temperature (C)]]*OO[[#This Row],[30]]</f>
        <v>8.0497133956524989E-5</v>
      </c>
      <c r="AF191" s="10">
        <f>3/24000000*OO[[#This Row],[88 (29JUN1985 21:00:00)-Water Temperature (C)]]*OO[[#This Row],[30]]</f>
        <v>8.0497133956524989E-5</v>
      </c>
      <c r="AG191" s="10">
        <f>3/24000000*OO[[#This Row],[89 (30JUN1985 00:00:00)-Water Temperature (C)]]*OO[[#This Row],[31]]</f>
        <v>7.6988223670312498E-5</v>
      </c>
      <c r="AH191" s="10">
        <f>3/24000000*OO[[#This Row],[90 (30JUN1985 03:00:00)-Water Temperature (C)]]*OO[[#This Row],[32]]</f>
        <v>6.9092019868024999E-5</v>
      </c>
      <c r="AI191" s="10">
        <f>3/24000000*OO[[#This Row],[91 (30JUN1985 06:00:00)-Water Temperature (C)]]*OO[[#This Row],[33]]</f>
        <v>5.9871258822375001E-5</v>
      </c>
      <c r="AJ191" s="10">
        <f>3/24000000*OO[[#This Row],[92 (30JUN1985 09:00:00)-Water Temperature (C)]]*OO[[#This Row],[34]]</f>
        <v>5.2681567212799989E-5</v>
      </c>
      <c r="AK191" s="10">
        <f>3/24000000*OO[[#This Row],[93 (30JUN1985 12:00:00)-Water Temperature (C)]]*OO[[#This Row],[35]]</f>
        <v>4.8009227520800005E-5</v>
      </c>
      <c r="AL191" s="10">
        <f>3/24000000*OO[[#This Row],[94 (30JUN1985 15:00:00)-Water Temperature (C)]]*OO[[#This Row],[36]]</f>
        <v>4.5046340445036252E-5</v>
      </c>
      <c r="AM191" s="10">
        <f>3/24000000*OO[[#This Row],[95 (30JUN1985 18:00:00)-Water Temperature (C)]]*OO[[#This Row],[37]]</f>
        <v>3.9922068259429997E-5</v>
      </c>
      <c r="AN191" s="10">
        <f>3/24000000*OO[[#This Row],[96 (30JUN1985 21:00:00)-Water Temperature (C)]]*OO[[#This Row],[38]]</f>
        <v>3.1714959353849997E-5</v>
      </c>
      <c r="AO191" s="10">
        <f>3/24000000*OO[[#This Row],[97 (01JUL1985 00:00:00)-Water Temperature (C)]]*OO[[#This Row],[39]]</f>
        <v>2.3801158732159996E-5</v>
      </c>
      <c r="AP191" s="10">
        <f>3/24000000*OO[[#This Row],[98 (01JUL1985 03:00:00)-Water Temperature (C)]]*OO[[#This Row],[40]]</f>
        <v>1.8000181551108749E-5</v>
      </c>
      <c r="AQ191" s="10">
        <f>3/24000000*OO[[#This Row],[99 (01JUL1985 06:00:00)-Water Temperature (C)]]*OO[[#This Row],[41]]</f>
        <v>1.4341124107074998E-5</v>
      </c>
      <c r="AR191" s="10">
        <f>3/24000000*OO[[#This Row],[100 (01JUL1985 09:00:00)-Water Temperature (C)]]*OO[[#This Row],[42]]</f>
        <v>1.2829367565599999E-5</v>
      </c>
      <c r="AS191" s="10">
        <f>3/24000000*OO[[#This Row],[101 (01JUL1985 12:00:00)-Water Temperature (C)]]*OO[[#This Row],[43]]</f>
        <v>1.2477476811419999E-5</v>
      </c>
      <c r="AT191" s="10">
        <f>3/24000000*OO[[#This Row],[102 (01JUL1985 15:00:00)-Water Temperature (C)]]*OO[[#This Row],[44]]</f>
        <v>1.25018112054075E-5</v>
      </c>
      <c r="AU191" s="10">
        <f>3/24000000*OO[[#This Row],[103 (01JUL1985 18:00:00)-Water Temperature (C)]]*OO[[#This Row],[45]]</f>
        <v>1.2153780467582499E-5</v>
      </c>
      <c r="AV191" s="10">
        <f>3/24000000*OO[[#This Row],[104 (01JUL1985 21:00:00)-Water Temperature (C)]]*OO[[#This Row],[46]]</f>
        <v>1.1416546459653749E-5</v>
      </c>
      <c r="AW191" s="10">
        <f>3/24000000*OO[[#This Row],[105 (02JUL1985 00:00:00)-Water Temperature (C)]]*OO[[#This Row],[47]]</f>
        <v>1.0259235109285E-5</v>
      </c>
      <c r="AX191" s="10">
        <f>3/24000000*OO[[#This Row],[106 (02JUL1985 03:00:00)-Water Temperature (C)]]*OO[[#This Row],[48]]</f>
        <v>9.0103197529124989E-6</v>
      </c>
      <c r="AY191" s="10">
        <f>3/24000000*OO[[#This Row],[107 (02JUL1985 06:00:00)-Water Temperature (C)]]*OO[[#This Row],[49]]</f>
        <v>7.9511493114825003E-6</v>
      </c>
      <c r="AZ191" s="10">
        <f>3/24000000*OO[[#This Row],[108 (02JUL1985 09:00:00)-Water Temperature (C)]]*OO[[#This Row],[50]]</f>
        <v>7.5707463303250001E-6</v>
      </c>
      <c r="BA191" s="10">
        <f>3/24000000*OO[[#This Row],[109 (02JUL1985 12:00:00)-Water Temperature (C)]]*OO[[#This Row],[51]]</f>
        <v>7.6286739864399995E-6</v>
      </c>
      <c r="BB191" s="10">
        <f>3/24000000*OO[[#This Row],[110 (02JUL1985 15:00:00)-Water Temperature (C)]]*OO[[#This Row],[52]]</f>
        <v>7.8682776977949993E-6</v>
      </c>
      <c r="BC191" s="10">
        <f>3/24000000*OO[[#This Row],[111 (02JUL1985 18:00:00)-Water Temperature (C)]]*OO[[#This Row],[53]]</f>
        <v>7.9723761228837481E-6</v>
      </c>
      <c r="BD191" s="10">
        <f>3/24000000*OO[[#This Row],[112 (02JUL1985 21:00:00)-Water Temperature (C)]]*OO[[#This Row],[54]]</f>
        <v>7.5715578802124996E-6</v>
      </c>
      <c r="BE191" s="10">
        <f>3/24000000*OO[[#This Row],[113 (03JUL1985 00:00:00)-Water Temperature (C)]]*OO[[#This Row],[55]]</f>
        <v>6.9406343601862501E-6</v>
      </c>
      <c r="BF191" s="10">
        <f>3/24000000*OO[[#This Row],[114 (03JUL1985 03:00:00)-Water Temperature (C)]]*OO[[#This Row],[56]]</f>
        <v>6.2320947050175003E-6</v>
      </c>
      <c r="BG191" s="10">
        <f>3/24000000*OO[[#This Row],[115 (03JUL1985 06:00:00)-Water Temperature (C)]]*OO[[#This Row],[57]]</f>
        <v>5.6142798932249986E-6</v>
      </c>
      <c r="BH191" s="10">
        <f>3/24000000*OO[[#This Row],[116 (03JUL1985 09:00:00)-Water Temperature (C)]]*OO[[#This Row],[58]]</f>
        <v>5.4116843082137492E-6</v>
      </c>
      <c r="BI191" s="10">
        <f>3/24000000*OO[[#This Row],[117 (03JUL1985 12:00:00)-Water Temperature (C)]]*OO[[#This Row],[59]]</f>
        <v>5.7010017502912505E-6</v>
      </c>
      <c r="BJ191" s="10">
        <f>3/24000000*OO[[#This Row],[118 (03JUL1985 15:00:00)-Water Temperature (C)]]*OO[[#This Row],[60]]</f>
        <v>6.2031602242425003E-6</v>
      </c>
      <c r="BK191" s="10">
        <f>3/24000000*OO[[#This Row],[119 (03JUL1985 18:00:00)-Water Temperature (C)]]*OO[[#This Row],[61]]</f>
        <v>6.395132057967125E-6</v>
      </c>
      <c r="BL191" s="10">
        <f>3/24000000*OO[[#This Row],[120 (03JUL1985 21:00:00)-Water Temperature (C)]]*OO[[#This Row],[62]]</f>
        <v>6.1536614151675003E-6</v>
      </c>
      <c r="BM191" s="10">
        <f>3/24000000*OO[[#This Row],[121 (04JUL1985 00:00:00)-Water Temperature (C)]]*OO[[#This Row],[63]]</f>
        <v>5.6540632966069995E-6</v>
      </c>
      <c r="BN191" s="10">
        <f>3/24000000*OO[[#This Row],[122 (04JUL1985 03:00:00)-Water Temperature (C)]]*OO[[#This Row],[64]]</f>
        <v>5.1067294382812505E-6</v>
      </c>
      <c r="BO191" s="10">
        <f>3/24000000*OO[[#This Row],[123 (04JUL1985 06:00:00)-Water Temperature (C)]]*OO[[#This Row],[65]]</f>
        <v>4.6645363483740007E-6</v>
      </c>
      <c r="BP191" s="10">
        <f>3/24000000*OO[[#This Row],[124 (04JUL1985 09:00:00)-Water Temperature (C)]]*OO[[#This Row],[66]]</f>
        <v>4.5506329250996246E-6</v>
      </c>
      <c r="BQ191" s="10">
        <f>3/24000000*OO[[#This Row],[125 (04JUL1985 12:00:00)-Water Temperature (C)]]*OO[[#This Row],[67]]</f>
        <v>4.5535987801531251E-6</v>
      </c>
      <c r="BR191" s="10">
        <f>3/24000000*OO[[#This Row],[126 (04JUL1985 15:00:00)-Water Temperature (C)]]*OO[[#This Row],[68]]</f>
        <v>4.4423875741300001E-6</v>
      </c>
      <c r="BS191" s="10">
        <f>3/24000000*OO[[#This Row],[127 (04JUL1985 18:00:00)-Water Temperature (C)]]*OO[[#This Row],[69]]</f>
        <v>4.2330758755159998E-6</v>
      </c>
      <c r="BT191" s="10">
        <f>3/24000000*OO[[#This Row],[128 (04JUL1985 21:00:00)-Water Temperature (C)]]*OO[[#This Row],[70]]</f>
        <v>3.9386248590407503E-6</v>
      </c>
      <c r="BU191" s="10">
        <f>3/24000000*OO[[#This Row],[129 (05JUL1985 00:00:00)-Water Temperature (C)]]*OO[[#This Row],[71]]</f>
        <v>3.5561727898414999E-6</v>
      </c>
      <c r="BV191" s="10">
        <f>3/24000000*OO[[#This Row],[130 (05JUL1985 03:00:00)-Water Temperature (C)]]*OO[[#This Row],[72]]</f>
        <v>3.1903250850679998E-6</v>
      </c>
      <c r="BW191" s="10">
        <f>3/24000000*OO[[#This Row],[131 (05JUL1985 06:00:00)-Water Temperature (C)]]*OO[[#This Row],[73]]</f>
        <v>2.9177758042677502E-6</v>
      </c>
      <c r="BX191" s="10">
        <f>3/24000000*OO[[#This Row],[132 (05JUL1985 09:00:00)-Water Temperature (C)]]*OO[[#This Row],[74]]</f>
        <v>2.8735276141321254E-6</v>
      </c>
      <c r="BY191" s="10">
        <f>3/24000000*OO[[#This Row],[133 (05JUL1985 12:00:00)-Water Temperature (C)]]*OO[[#This Row],[75]]</f>
        <v>3.0882888571558751E-6</v>
      </c>
      <c r="BZ191" s="10">
        <f>3/24000000*OO[[#This Row],[134 (05JUL1985 15:00:00)-Water Temperature (C)]]*OO[[#This Row],[76]]</f>
        <v>3.4238561922854995E-6</v>
      </c>
      <c r="CA191" s="10">
        <f>3/24000000*OO[[#This Row],[135 (05JUL1985 18:00:00)-Water Temperature (C)]]*OO[[#This Row],[77]]</f>
        <v>3.5925432386767499E-6</v>
      </c>
      <c r="CB191" s="10">
        <f>3/24000000*OO[[#This Row],[136 (05JUL1985 21:00:00)-Water Temperature (C)]]*OO[[#This Row],[78]]</f>
        <v>3.4543645652947501E-6</v>
      </c>
      <c r="CC191" s="10">
        <f>3/24000000*OO[[#This Row],[137 (06JUL1985 00:00:00)-Water Temperature (C)]]*OO[[#This Row],[79]]</f>
        <v>3.1643058676514998E-6</v>
      </c>
      <c r="CD191" s="10">
        <f>3/24000000*OO[[#This Row],[138 (06JUL1985 03:00:00)-Water Temperature (C)]]*OO[[#This Row],[80]]</f>
        <v>2.8498216990919999E-6</v>
      </c>
      <c r="CE191" s="10">
        <f>3/24000000*OO[[#This Row],[139 (06JUL1985 06:00:00)-Water Temperature (C)]]*OO[[#This Row],[81]]</f>
        <v>2.5395504024199997E-6</v>
      </c>
      <c r="CF191" s="10">
        <f>3/24000000*OO[[#This Row],[140 (06JUL1985 09:00:00)-Water Temperature (C)]]*OO[[#This Row],[82]]</f>
        <v>2.35352392044525E-6</v>
      </c>
      <c r="CG191" s="10">
        <f>3/24000000*OO[[#This Row],[141 (06JUL1985 12:00:00)-Water Temperature (C)]]*OO[[#This Row],[83]]</f>
        <v>2.3072264429319998E-6</v>
      </c>
      <c r="CH191" s="10">
        <f>3/24000000*OO[[#This Row],[142 (06JUL1985 15:00:00)-Water Temperature (C)]]*OO[[#This Row],[84]]</f>
        <v>2.2894242085704998E-6</v>
      </c>
      <c r="CI191" s="10">
        <f>3/24000000*OO[[#This Row],[143 (06JUL1985 18:00:00)-Water Temperature (C)]]*OO[[#This Row],[85]]</f>
        <v>2.2446353970906249E-6</v>
      </c>
      <c r="CJ191" s="10">
        <f>3/24000000*OO[[#This Row],[144 (06JUL1985 21:00:00)-Water Temperature (C)]]*OO[[#This Row],[86]]</f>
        <v>2.1316043296901247E-6</v>
      </c>
      <c r="CK191" s="10">
        <f>3/24000000*OO[[#This Row],[145 (07JUL1985 00:00:00)-Water Temperature (C)]]*OO[[#This Row],[87]]</f>
        <v>1.9169359509124997E-6</v>
      </c>
      <c r="CL191" s="10">
        <f>3/24000000*OO[[#This Row],[146 (07JUL1985 03:00:00)-Water Temperature (C)]]*OO[[#This Row],[88]]</f>
        <v>1.7205999703934999E-6</v>
      </c>
      <c r="CM191" s="10">
        <f>3/24000000*OO[[#This Row],[147 (07JUL1985 06:00:00)-Water Temperature (C)]]*OO[[#This Row],[89]]</f>
        <v>1.5967318060460001E-6</v>
      </c>
      <c r="CN191" s="10">
        <f>3/24000000*OO[[#This Row],[148 (07JUL1985 09:00:00)-Water Temperature (C)]]*OO[[#This Row],[90]]</f>
        <v>1.6004193010652499E-6</v>
      </c>
      <c r="CO191" s="10">
        <f>3/24000000*OO[[#This Row],[149 (07JUL1985 12:00:00)-Water Temperature (C)]]*OO[[#This Row],[91]]</f>
        <v>1.6538148547646249E-6</v>
      </c>
      <c r="CP191" s="10">
        <f>3/24000000*OO[[#This Row],[150 (07JUL1985 15:00:00)-Water Temperature (C)]]*OO[[#This Row],[92]]</f>
        <v>1.7478357255438749E-6</v>
      </c>
      <c r="CQ191" s="10">
        <f>3/24000000*OO[[#This Row],[151 (07JUL1985 18:00:00)-Water Temperature (C)]]*OO[[#This Row],[93]]</f>
        <v>1.8385913469747501E-6</v>
      </c>
      <c r="CR191" s="10">
        <f>3/24000000*OO[[#This Row],[152 (07JUL1985 21:00:00)-Water Temperature (C)]]*OO[[#This Row],[94]]</f>
        <v>1.8169910016797501E-6</v>
      </c>
      <c r="CS191" s="10">
        <f>3/24000000*OO[[#This Row],[153 (08JUL1985 00:00:00)-Water Temperature (C)]]*OO[[#This Row],[95]]</f>
        <v>1.6622822627144998E-6</v>
      </c>
      <c r="CT191" s="10">
        <f>3/24000000*OO[[#This Row],[154 (08JUL1985 03:00:00)-Water Temperature (C)]]*OO[[#This Row],[96]]</f>
        <v>1.4861629515643749E-6</v>
      </c>
      <c r="CU191" s="10">
        <f>3/24000000*OO[[#This Row],[155 (08JUL1985 06:00:00)-Water Temperature (C)]]*OO[[#This Row],[97]]</f>
        <v>1.3141698318904999E-6</v>
      </c>
      <c r="CV191" s="10">
        <f>3/24000000*OO[[#This Row],[156 (08JUL1985 09:00:00)-Water Temperature (C)]]*OO[[#This Row],[98]]</f>
        <v>1.21893531281225E-6</v>
      </c>
      <c r="CW191" s="10">
        <f>3/24000000*OO[[#This Row],[157 (08JUL1985 12:00:00)-Water Temperature (C)]]*OO[[#This Row],[99]]</f>
        <v>1.1668824681989999E-6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0</v>
      </c>
      <c r="J192" s="10">
        <f>3/24*OO[[#This Row],[66 (27JUN1985 03:00:00)-Water Temperature (C)]]*OO[[#This Row],[8]]/SUM(OO[8])</f>
        <v>1.0333597151303229E-37</v>
      </c>
      <c r="K192" s="10">
        <f>3/24*OO[[#This Row],[67 (27JUN1985 06:00:00)-Water Temperature (C)]]*OO[[#This Row],[9]]/SUM(OO[9])</f>
        <v>4.8275256012572967E-28</v>
      </c>
      <c r="L192" s="10">
        <f>3/24*OO[[#This Row],[68 (27JUN1985 09:00:00)-Water Temperature (C)]]*OO[[#This Row],[10]]/SUM(OO[10])</f>
        <v>3.3710947027907705E-18</v>
      </c>
      <c r="M192" s="10">
        <f>3/24*OO[[#This Row],[69 (27JUN1985 12:00:00)-Water Temperature (C)]]*OO[[#This Row],[11]]/SUM(OO[11])</f>
        <v>3.4418004793468725E-11</v>
      </c>
      <c r="N192" s="10">
        <f>3/24*OO[[#This Row],[70 (27JUN1985 15:00:00)-Water Temperature (C)]]*OO[[#This Row],[12]]/SUM(OO[12])</f>
        <v>7.5861903502161087E-8</v>
      </c>
      <c r="O192" s="10">
        <f>3/24*OO[[#This Row],[71 (27JUN1985 18:00:00)-Water Temperature (C)]]*OO[[#This Row],[13]]/SUM(OO[13])</f>
        <v>1.4043730462588712E-5</v>
      </c>
      <c r="P192" s="10">
        <f>3/24*OO[[#This Row],[72 (27JUN1985 21:00:00)-Water Temperature (C)]]*OO[[#This Row],[14]]/SUM(OO[14])</f>
        <v>5.313945827345038E-4</v>
      </c>
      <c r="Q192" s="10">
        <f>3/24*OO[[#This Row],[73 (28JUN1985 00:00:00)-Water Temperature (C)]]*OO[[#This Row],[15]]/SUM(OO[15])</f>
        <v>6.2605674780117186E-3</v>
      </c>
      <c r="R192" s="10">
        <f>3/24*OO[[#This Row],[74 (28JUN1985 03:00:00)-Water Temperature (C)]]*OO[[#This Row],[16]]/SUM(OO[16])</f>
        <v>3.0541356409261471E-2</v>
      </c>
      <c r="S192" s="10">
        <f>3/24*OO[[#This Row],[75 (28JUN1985 06:00:00)-Water Temperature (C)]]*OO[[#This Row],[17]]/SUM(OO[17])</f>
        <v>7.5453722582477512E-2</v>
      </c>
      <c r="T192" s="10">
        <f>3/24*OO[[#This Row],[76 (28JUN1985 09:00:00)-Water Temperature (C)]]*OO[[#This Row],[18]]/SUM(OO[18])</f>
        <v>0.11315038871260211</v>
      </c>
      <c r="U192" s="10">
        <f>3/24*OO[[#This Row],[77 (28JUN1985 12:00:00)-Water Temperature (C)]]*OO[[#This Row],[19]]/SUM(OO[19])</f>
        <v>0.11016225070779331</v>
      </c>
      <c r="V192" s="10">
        <f>3/24000000*OO[[#This Row],[78 (28JUN1985 15:00:00)-Water Temperature (C)]]*OO[[#This Row],[20]]</f>
        <v>7.2179501368049986E-2</v>
      </c>
      <c r="W192" s="10">
        <f>3/24000000*OO[[#This Row],[79 (28JUN1985 18:00:00)-Water Temperature (C)]]*OO[[#This Row],[21]]</f>
        <v>3.3704264616674993E-2</v>
      </c>
      <c r="X192" s="10">
        <f>3/24000000*OO[[#This Row],[80 (28JUN1985 21:00:00)-Water Temperature (C)]]*OO[[#This Row],[22]]</f>
        <v>1.1671918071625001E-2</v>
      </c>
      <c r="Y192" s="10">
        <f>3/24000000*OO[[#This Row],[81 (29JUN1985 00:00:00)-Water Temperature (C)]]*OO[[#This Row],[23]]</f>
        <v>3.2871787836E-3</v>
      </c>
      <c r="Z192" s="10">
        <f>3/24000000*OO[[#This Row],[82 (29JUN1985 03:00:00)-Water Temperature (C)]]*OO[[#This Row],[24]]</f>
        <v>8.2215361726749997E-4</v>
      </c>
      <c r="AA192" s="10">
        <f>3/24000000*OO[[#This Row],[83 (29JUN1985 06:00:00)-Water Temperature (C)]]*OO[[#This Row],[25]]</f>
        <v>2.1324135740732498E-4</v>
      </c>
      <c r="AB192" s="10">
        <f>3/24000000*OO[[#This Row],[84 (29JUN1985 09:00:00)-Water Temperature (C)]]*OO[[#This Row],[26]]</f>
        <v>7.7868454834912498E-5</v>
      </c>
      <c r="AC192" s="10">
        <f>3/24000000*OO[[#This Row],[85 (29JUN1985 12:00:00)-Water Temperature (C)]]*OO[[#This Row],[27]]</f>
        <v>5.3364611731924989E-5</v>
      </c>
      <c r="AD192" s="10">
        <f>3/24000000*OO[[#This Row],[86 (29JUN1985 15:00:00)-Water Temperature (C)]]*OO[[#This Row],[28]]</f>
        <v>5.8576953668849995E-5</v>
      </c>
      <c r="AE192" s="10">
        <f>3/24000000*OO[[#This Row],[88 (29JUN1985 21:00:00)-Water Temperature (C)]]*OO[[#This Row],[30]]</f>
        <v>7.73648800749E-5</v>
      </c>
      <c r="AF192" s="10">
        <f>3/24000000*OO[[#This Row],[88 (29JUN1985 21:00:00)-Water Temperature (C)]]*OO[[#This Row],[30]]</f>
        <v>7.73648800749E-5</v>
      </c>
      <c r="AG192" s="10">
        <f>3/24000000*OO[[#This Row],[89 (30JUN1985 00:00:00)-Water Temperature (C)]]*OO[[#This Row],[31]]</f>
        <v>7.4681040958374996E-5</v>
      </c>
      <c r="AH192" s="10">
        <f>3/24000000*OO[[#This Row],[90 (30JUN1985 03:00:00)-Water Temperature (C)]]*OO[[#This Row],[32]]</f>
        <v>6.7512184627800001E-5</v>
      </c>
      <c r="AI192" s="10">
        <f>3/24000000*OO[[#This Row],[91 (30JUN1985 06:00:00)-Water Temperature (C)]]*OO[[#This Row],[33]]</f>
        <v>5.87173883348E-5</v>
      </c>
      <c r="AJ192" s="10">
        <f>3/24000000*OO[[#This Row],[92 (30JUN1985 09:00:00)-Water Temperature (C)]]*OO[[#This Row],[34]]</f>
        <v>5.1656558161075005E-5</v>
      </c>
      <c r="AK192" s="10">
        <f>3/24000000*OO[[#This Row],[93 (30JUN1985 12:00:00)-Water Temperature (C)]]*OO[[#This Row],[35]]</f>
        <v>4.7122881653924997E-5</v>
      </c>
      <c r="AL192" s="10">
        <f>3/24000000*OO[[#This Row],[94 (30JUN1985 15:00:00)-Water Temperature (C)]]*OO[[#This Row],[36]]</f>
        <v>4.4401200072986245E-5</v>
      </c>
      <c r="AM192" s="10">
        <f>3/24000000*OO[[#This Row],[95 (30JUN1985 18:00:00)-Water Temperature (C)]]*OO[[#This Row],[37]]</f>
        <v>3.9613784734777493E-5</v>
      </c>
      <c r="AN192" s="10">
        <f>3/24000000*OO[[#This Row],[96 (30JUN1985 21:00:00)-Water Temperature (C)]]*OO[[#This Row],[38]]</f>
        <v>3.1622162611059996E-5</v>
      </c>
      <c r="AO192" s="10">
        <f>3/24000000*OO[[#This Row],[97 (01JUL1985 00:00:00)-Water Temperature (C)]]*OO[[#This Row],[39]]</f>
        <v>2.3776531589879995E-5</v>
      </c>
      <c r="AP192" s="10">
        <f>3/24000000*OO[[#This Row],[98 (01JUL1985 03:00:00)-Water Temperature (C)]]*OO[[#This Row],[40]]</f>
        <v>1.7928505388899999E-5</v>
      </c>
      <c r="AQ192" s="10">
        <f>3/24000000*OO[[#This Row],[99 (01JUL1985 06:00:00)-Water Temperature (C)]]*OO[[#This Row],[41]]</f>
        <v>1.416978531321E-5</v>
      </c>
      <c r="AR192" s="10">
        <f>3/24000000*OO[[#This Row],[100 (01JUL1985 09:00:00)-Water Temperature (C)]]*OO[[#This Row],[42]]</f>
        <v>1.25260985832E-5</v>
      </c>
      <c r="AS192" s="10">
        <f>3/24000000*OO[[#This Row],[101 (01JUL1985 12:00:00)-Water Temperature (C)]]*OO[[#This Row],[43]]</f>
        <v>1.2096868572613749E-5</v>
      </c>
      <c r="AT192" s="10">
        <f>3/24000000*OO[[#This Row],[102 (01JUL1985 15:00:00)-Water Temperature (C)]]*OO[[#This Row],[44]]</f>
        <v>1.2097210709998748E-5</v>
      </c>
      <c r="AU192" s="10">
        <f>3/24000000*OO[[#This Row],[103 (01JUL1985 18:00:00)-Water Temperature (C)]]*OO[[#This Row],[45]]</f>
        <v>1.1774885732399999E-5</v>
      </c>
      <c r="AV192" s="10">
        <f>3/24000000*OO[[#This Row],[104 (01JUL1985 21:00:00)-Water Temperature (C)]]*OO[[#This Row],[46]]</f>
        <v>1.1086945797081251E-5</v>
      </c>
      <c r="AW192" s="10">
        <f>3/24000000*OO[[#This Row],[105 (02JUL1985 00:00:00)-Water Temperature (C)]]*OO[[#This Row],[47]]</f>
        <v>1.000039989265625E-5</v>
      </c>
      <c r="AX192" s="10">
        <f>3/24000000*OO[[#This Row],[106 (02JUL1985 03:00:00)-Water Temperature (C)]]*OO[[#This Row],[48]]</f>
        <v>8.8035596583299997E-6</v>
      </c>
      <c r="AY192" s="10">
        <f>3/24000000*OO[[#This Row],[107 (02JUL1985 06:00:00)-Water Temperature (C)]]*OO[[#This Row],[49]]</f>
        <v>7.762064623743749E-6</v>
      </c>
      <c r="AZ192" s="10">
        <f>3/24000000*OO[[#This Row],[108 (02JUL1985 09:00:00)-Water Temperature (C)]]*OO[[#This Row],[50]]</f>
        <v>7.3564587295424987E-6</v>
      </c>
      <c r="BA192" s="10">
        <f>3/24000000*OO[[#This Row],[109 (02JUL1985 12:00:00)-Water Temperature (C)]]*OO[[#This Row],[51]]</f>
        <v>7.3858202426749989E-6</v>
      </c>
      <c r="BB192" s="10">
        <f>3/24000000*OO[[#This Row],[110 (02JUL1985 15:00:00)-Water Temperature (C)]]*OO[[#This Row],[52]]</f>
        <v>7.6085808374799993E-6</v>
      </c>
      <c r="BC192" s="10">
        <f>3/24000000*OO[[#This Row],[111 (02JUL1985 18:00:00)-Water Temperature (C)]]*OO[[#This Row],[53]]</f>
        <v>7.7145429368700006E-6</v>
      </c>
      <c r="BD192" s="10">
        <f>3/24000000*OO[[#This Row],[112 (02JUL1985 21:00:00)-Water Temperature (C)]]*OO[[#This Row],[54]]</f>
        <v>7.3442885451837498E-6</v>
      </c>
      <c r="BE192" s="10">
        <f>3/24000000*OO[[#This Row],[113 (03JUL1985 00:00:00)-Water Temperature (C)]]*OO[[#This Row],[55]]</f>
        <v>6.7481982914624985E-6</v>
      </c>
      <c r="BF192" s="10">
        <f>3/24000000*OO[[#This Row],[114 (03JUL1985 03:00:00)-Water Temperature (C)]]*OO[[#This Row],[56]]</f>
        <v>6.0724170950300006E-6</v>
      </c>
      <c r="BG192" s="10">
        <f>3/24000000*OO[[#This Row],[115 (03JUL1985 06:00:00)-Water Temperature (C)]]*OO[[#This Row],[57]]</f>
        <v>5.4711977165099994E-6</v>
      </c>
      <c r="BH192" s="10">
        <f>3/24000000*OO[[#This Row],[116 (03JUL1985 09:00:00)-Water Temperature (C)]]*OO[[#This Row],[58]]</f>
        <v>5.2584662073625001E-6</v>
      </c>
      <c r="BI192" s="10">
        <f>3/24000000*OO[[#This Row],[117 (03JUL1985 12:00:00)-Water Temperature (C)]]*OO[[#This Row],[59]]</f>
        <v>5.5172526214049991E-6</v>
      </c>
      <c r="BJ192" s="10">
        <f>3/24000000*OO[[#This Row],[118 (03JUL1985 15:00:00)-Water Temperature (C)]]*OO[[#This Row],[60]]</f>
        <v>5.9918058770762507E-6</v>
      </c>
      <c r="BK192" s="10">
        <f>3/24000000*OO[[#This Row],[119 (03JUL1985 18:00:00)-Water Temperature (C)]]*OO[[#This Row],[61]]</f>
        <v>6.1817487508837498E-6</v>
      </c>
      <c r="BL192" s="10">
        <f>3/24000000*OO[[#This Row],[120 (03JUL1985 21:00:00)-Water Temperature (C)]]*OO[[#This Row],[62]]</f>
        <v>5.9627199639124995E-6</v>
      </c>
      <c r="BM192" s="10">
        <f>3/24000000*OO[[#This Row],[121 (04JUL1985 00:00:00)-Water Temperature (C)]]*OO[[#This Row],[63]]</f>
        <v>5.4962282147599995E-6</v>
      </c>
      <c r="BN192" s="10">
        <f>3/24000000*OO[[#This Row],[122 (04JUL1985 03:00:00)-Water Temperature (C)]]*OO[[#This Row],[64]]</f>
        <v>4.9698324390499994E-6</v>
      </c>
      <c r="BO192" s="10">
        <f>3/24000000*OO[[#This Row],[123 (04JUL1985 06:00:00)-Water Temperature (C)]]*OO[[#This Row],[65]]</f>
        <v>4.5295156593843748E-6</v>
      </c>
      <c r="BP192" s="10">
        <f>3/24000000*OO[[#This Row],[124 (04JUL1985 09:00:00)-Water Temperature (C)]]*OO[[#This Row],[66]]</f>
        <v>4.3999569925287502E-6</v>
      </c>
      <c r="BQ192" s="10">
        <f>3/24000000*OO[[#This Row],[125 (04JUL1985 12:00:00)-Water Temperature (C)]]*OO[[#This Row],[67]]</f>
        <v>4.3941323480366257E-6</v>
      </c>
      <c r="BR192" s="10">
        <f>3/24000000*OO[[#This Row],[126 (04JUL1985 15:00:00)-Water Temperature (C)]]*OO[[#This Row],[68]]</f>
        <v>4.2910188140687494E-6</v>
      </c>
      <c r="BS192" s="10">
        <f>3/24000000*OO[[#This Row],[127 (04JUL1985 18:00:00)-Water Temperature (C)]]*OO[[#This Row],[69]]</f>
        <v>4.0994778969765008E-6</v>
      </c>
      <c r="BT192" s="10">
        <f>3/24000000*OO[[#This Row],[128 (04JUL1985 21:00:00)-Water Temperature (C)]]*OO[[#This Row],[70]]</f>
        <v>3.8281293932287498E-6</v>
      </c>
      <c r="BU192" s="10">
        <f>3/24000000*OO[[#This Row],[129 (05JUL1985 00:00:00)-Water Temperature (C)]]*OO[[#This Row],[71]]</f>
        <v>3.4654834615140001E-6</v>
      </c>
      <c r="BV192" s="10">
        <f>3/24000000*OO[[#This Row],[130 (05JUL1985 03:00:00)-Water Temperature (C)]]*OO[[#This Row],[72]]</f>
        <v>3.1070422015904999E-6</v>
      </c>
      <c r="BW192" s="10">
        <f>3/24000000*OO[[#This Row],[131 (05JUL1985 06:00:00)-Water Temperature (C)]]*OO[[#This Row],[73]]</f>
        <v>2.8322341049859995E-6</v>
      </c>
      <c r="BX192" s="10">
        <f>3/24000000*OO[[#This Row],[132 (05JUL1985 09:00:00)-Water Temperature (C)]]*OO[[#This Row],[74]]</f>
        <v>2.779415071029E-6</v>
      </c>
      <c r="BY192" s="10">
        <f>3/24000000*OO[[#This Row],[133 (05JUL1985 12:00:00)-Water Temperature (C)]]*OO[[#This Row],[75]]</f>
        <v>2.9812378288804996E-6</v>
      </c>
      <c r="BZ192" s="10">
        <f>3/24000000*OO[[#This Row],[134 (05JUL1985 15:00:00)-Water Temperature (C)]]*OO[[#This Row],[76]]</f>
        <v>3.3024214746564993E-6</v>
      </c>
      <c r="CA192" s="10">
        <f>3/24000000*OO[[#This Row],[135 (05JUL1985 18:00:00)-Water Temperature (C)]]*OO[[#This Row],[77]]</f>
        <v>3.4682460680725E-6</v>
      </c>
      <c r="CB192" s="10">
        <f>3/24000000*OO[[#This Row],[136 (05JUL1985 21:00:00)-Water Temperature (C)]]*OO[[#This Row],[78]]</f>
        <v>3.3431090157465003E-6</v>
      </c>
      <c r="CC192" s="10">
        <f>3/24000000*OO[[#This Row],[137 (06JUL1985 00:00:00)-Water Temperature (C)]]*OO[[#This Row],[79]]</f>
        <v>3.0727558259732495E-6</v>
      </c>
      <c r="CD192" s="10">
        <f>3/24000000*OO[[#This Row],[138 (06JUL1985 03:00:00)-Water Temperature (C)]]*OO[[#This Row],[80]]</f>
        <v>2.7759340414788748E-6</v>
      </c>
      <c r="CE192" s="10">
        <f>3/24000000*OO[[#This Row],[139 (06JUL1985 06:00:00)-Water Temperature (C)]]*OO[[#This Row],[81]]</f>
        <v>2.4753922195218751E-6</v>
      </c>
      <c r="CF192" s="10">
        <f>3/24000000*OO[[#This Row],[140 (06JUL1985 09:00:00)-Water Temperature (C)]]*OO[[#This Row],[82]]</f>
        <v>2.2864656901450001E-6</v>
      </c>
      <c r="CG192" s="10">
        <f>3/24000000*OO[[#This Row],[141 (06JUL1985 12:00:00)-Water Temperature (C)]]*OO[[#This Row],[83]]</f>
        <v>2.2335055721987497E-6</v>
      </c>
      <c r="CH192" s="10">
        <f>3/24000000*OO[[#This Row],[142 (06JUL1985 15:00:00)-Water Temperature (C)]]*OO[[#This Row],[84]]</f>
        <v>2.2128667346500002E-6</v>
      </c>
      <c r="CI192" s="10">
        <f>3/24000000*OO[[#This Row],[143 (06JUL1985 18:00:00)-Water Temperature (C)]]*OO[[#This Row],[85]]</f>
        <v>2.1722975651299995E-6</v>
      </c>
      <c r="CJ192" s="10">
        <f>3/24000000*OO[[#This Row],[144 (06JUL1985 21:00:00)-Water Temperature (C)]]*OO[[#This Row],[86]]</f>
        <v>2.0689658169066248E-6</v>
      </c>
      <c r="CK192" s="10">
        <f>3/24000000*OO[[#This Row],[145 (07JUL1985 00:00:00)-Water Temperature (C)]]*OO[[#This Row],[87]]</f>
        <v>1.8673227389749999E-6</v>
      </c>
      <c r="CL192" s="10">
        <f>3/24000000*OO[[#This Row],[146 (07JUL1985 03:00:00)-Water Temperature (C)]]*OO[[#This Row],[88]]</f>
        <v>1.6743284655762499E-6</v>
      </c>
      <c r="CM192" s="10">
        <f>3/24000000*OO[[#This Row],[147 (07JUL1985 06:00:00)-Water Temperature (C)]]*OO[[#This Row],[89]]</f>
        <v>1.5464807208989998E-6</v>
      </c>
      <c r="CN192" s="10">
        <f>3/24000000*OO[[#This Row],[148 (07JUL1985 09:00:00)-Water Temperature (C)]]*OO[[#This Row],[90]]</f>
        <v>1.5421851875857499E-6</v>
      </c>
      <c r="CO192" s="10">
        <f>3/24000000*OO[[#This Row],[149 (07JUL1985 12:00:00)-Water Temperature (C)]]*OO[[#This Row],[91]]</f>
        <v>1.5923711066006251E-6</v>
      </c>
      <c r="CP192" s="10">
        <f>3/24000000*OO[[#This Row],[150 (07JUL1985 15:00:00)-Water Temperature (C)]]*OO[[#This Row],[92]]</f>
        <v>1.6841912378656247E-6</v>
      </c>
      <c r="CQ192" s="10">
        <f>3/24000000*OO[[#This Row],[151 (07JUL1985 18:00:00)-Water Temperature (C)]]*OO[[#This Row],[93]]</f>
        <v>1.7749105999319998E-6</v>
      </c>
      <c r="CR192" s="10">
        <f>3/24000000*OO[[#This Row],[152 (07JUL1985 21:00:00)-Water Temperature (C)]]*OO[[#This Row],[94]]</f>
        <v>1.7578377314981247E-6</v>
      </c>
      <c r="CS192" s="10">
        <f>3/24000000*OO[[#This Row],[153 (08JUL1985 00:00:00)-Water Temperature (C)]]*OO[[#This Row],[95]]</f>
        <v>1.6142619236099999E-6</v>
      </c>
      <c r="CT192" s="10">
        <f>3/24000000*OO[[#This Row],[154 (08JUL1985 03:00:00)-Water Temperature (C)]]*OO[[#This Row],[96]]</f>
        <v>1.4480013299062499E-6</v>
      </c>
      <c r="CU192" s="10">
        <f>3/24000000*OO[[#This Row],[155 (08JUL1985 06:00:00)-Water Temperature (C)]]*OO[[#This Row],[97]]</f>
        <v>1.283448345794375E-6</v>
      </c>
      <c r="CV192" s="10">
        <f>3/24000000*OO[[#This Row],[156 (08JUL1985 09:00:00)-Water Temperature (C)]]*OO[[#This Row],[98]]</f>
        <v>1.1869694147310001E-6</v>
      </c>
      <c r="CW192" s="10">
        <f>3/24000000*OO[[#This Row],[157 (08JUL1985 12:00:00)-Water Temperature (C)]]*OO[[#This Row],[99]]</f>
        <v>1.1309448096371249E-6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0</v>
      </c>
      <c r="J193" s="10">
        <f>3/24*OO[[#This Row],[66 (27JUN1985 03:00:00)-Water Temperature (C)]]*OO[[#This Row],[8]]/SUM(OO[8])</f>
        <v>1.7556650765781011E-38</v>
      </c>
      <c r="K193" s="10">
        <f>3/24*OO[[#This Row],[67 (27JUN1985 06:00:00)-Water Temperature (C)]]*OO[[#This Row],[9]]/SUM(OO[9])</f>
        <v>8.5519954861706137E-29</v>
      </c>
      <c r="L193" s="10">
        <f>3/24*OO[[#This Row],[68 (27JUN1985 09:00:00)-Water Temperature (C)]]*OO[[#This Row],[10]]/SUM(OO[10])</f>
        <v>5.8071456103342643E-19</v>
      </c>
      <c r="M193" s="10">
        <f>3/24*OO[[#This Row],[69 (27JUN1985 12:00:00)-Water Temperature (C)]]*OO[[#This Row],[11]]/SUM(OO[11])</f>
        <v>1.4016854449178912E-11</v>
      </c>
      <c r="N193" s="10">
        <f>3/24*OO[[#This Row],[70 (27JUN1985 15:00:00)-Water Temperature (C)]]*OO[[#This Row],[12]]/SUM(OO[12])</f>
        <v>4.0667972526045472E-8</v>
      </c>
      <c r="O193" s="10">
        <f>3/24*OO[[#This Row],[71 (27JUN1985 18:00:00)-Water Temperature (C)]]*OO[[#This Row],[13]]/SUM(OO[13])</f>
        <v>8.790528574357024E-6</v>
      </c>
      <c r="P193" s="10">
        <f>3/24*OO[[#This Row],[72 (27JUN1985 21:00:00)-Water Temperature (C)]]*OO[[#This Row],[14]]/SUM(OO[14])</f>
        <v>3.7402079617829904E-4</v>
      </c>
      <c r="Q193" s="10">
        <f>3/24*OO[[#This Row],[73 (28JUN1985 00:00:00)-Water Temperature (C)]]*OO[[#This Row],[15]]/SUM(OO[15])</f>
        <v>4.8543941322553887E-3</v>
      </c>
      <c r="R193" s="10">
        <f>3/24*OO[[#This Row],[74 (28JUN1985 03:00:00)-Water Temperature (C)]]*OO[[#This Row],[16]]/SUM(OO[16])</f>
        <v>2.5655629420205429E-2</v>
      </c>
      <c r="S193" s="10">
        <f>3/24*OO[[#This Row],[75 (28JUN1985 06:00:00)-Water Temperature (C)]]*OO[[#This Row],[17]]/SUM(OO[17])</f>
        <v>6.7707369367934686E-2</v>
      </c>
      <c r="T193" s="10">
        <f>3/24*OO[[#This Row],[76 (28JUN1985 09:00:00)-Water Temperature (C)]]*OO[[#This Row],[18]]/SUM(OO[18])</f>
        <v>0.10729744969420936</v>
      </c>
      <c r="U193" s="10">
        <f>3/24*OO[[#This Row],[77 (28JUN1985 12:00:00)-Water Temperature (C)]]*OO[[#This Row],[19]]/SUM(OO[19])</f>
        <v>0.10979449036569666</v>
      </c>
      <c r="V193" s="10">
        <f>3/24000000*OO[[#This Row],[78 (28JUN1985 15:00:00)-Water Temperature (C)]]*OO[[#This Row],[20]]</f>
        <v>7.5369471217599987E-2</v>
      </c>
      <c r="W193" s="10">
        <f>3/24000000*OO[[#This Row],[79 (28JUN1985 18:00:00)-Water Temperature (C)]]*OO[[#This Row],[21]]</f>
        <v>3.6644214872892503E-2</v>
      </c>
      <c r="X193" s="10">
        <f>3/24000000*OO[[#This Row],[80 (28JUN1985 21:00:00)-Water Temperature (C)]]*OO[[#This Row],[22]]</f>
        <v>1.3127647855394999E-2</v>
      </c>
      <c r="Y193" s="10">
        <f>3/24000000*OO[[#This Row],[81 (29JUN1985 00:00:00)-Water Temperature (C)]]*OO[[#This Row],[23]]</f>
        <v>3.7910868121874999E-3</v>
      </c>
      <c r="Z193" s="10">
        <f>3/24000000*OO[[#This Row],[82 (29JUN1985 03:00:00)-Water Temperature (C)]]*OO[[#This Row],[24]]</f>
        <v>9.6024963113562503E-4</v>
      </c>
      <c r="AA193" s="10">
        <f>3/24000000*OO[[#This Row],[83 (29JUN1985 06:00:00)-Water Temperature (C)]]*OO[[#This Row],[25]]</f>
        <v>2.4593221401439998E-4</v>
      </c>
      <c r="AB193" s="10">
        <f>3/24000000*OO[[#This Row],[84 (29JUN1985 09:00:00)-Water Temperature (C)]]*OO[[#This Row],[26]]</f>
        <v>8.4568408110387506E-5</v>
      </c>
      <c r="AC193" s="10">
        <f>3/24000000*OO[[#This Row],[85 (29JUN1985 12:00:00)-Water Temperature (C)]]*OO[[#This Row],[27]]</f>
        <v>5.3400363491812493E-5</v>
      </c>
      <c r="AD193" s="10">
        <f>3/24000000*OO[[#This Row],[86 (29JUN1985 15:00:00)-Water Temperature (C)]]*OO[[#This Row],[28]]</f>
        <v>5.6485589741099995E-5</v>
      </c>
      <c r="AE193" s="10">
        <f>3/24000000*OO[[#This Row],[88 (29JUN1985 21:00:00)-Water Temperature (C)]]*OO[[#This Row],[30]]</f>
        <v>7.48633126967E-5</v>
      </c>
      <c r="AF193" s="10">
        <f>3/24000000*OO[[#This Row],[88 (29JUN1985 21:00:00)-Water Temperature (C)]]*OO[[#This Row],[30]]</f>
        <v>7.48633126967E-5</v>
      </c>
      <c r="AG193" s="10">
        <f>3/24000000*OO[[#This Row],[89 (30JUN1985 00:00:00)-Water Temperature (C)]]*OO[[#This Row],[31]]</f>
        <v>7.2919201379049989E-5</v>
      </c>
      <c r="AH193" s="10">
        <f>3/24000000*OO[[#This Row],[90 (30JUN1985 03:00:00)-Water Temperature (C)]]*OO[[#This Row],[32]]</f>
        <v>6.6413707154637503E-5</v>
      </c>
      <c r="AI193" s="10">
        <f>3/24000000*OO[[#This Row],[91 (30JUN1985 06:00:00)-Water Temperature (C)]]*OO[[#This Row],[33]]</f>
        <v>5.8005656994374991E-5</v>
      </c>
      <c r="AJ193" s="10">
        <f>3/24000000*OO[[#This Row],[92 (30JUN1985 09:00:00)-Water Temperature (C)]]*OO[[#This Row],[34]]</f>
        <v>5.1046959403125005E-5</v>
      </c>
      <c r="AK193" s="10">
        <f>3/24000000*OO[[#This Row],[93 (30JUN1985 12:00:00)-Water Temperature (C)]]*OO[[#This Row],[35]]</f>
        <v>4.6596392467699987E-5</v>
      </c>
      <c r="AL193" s="10">
        <f>3/24000000*OO[[#This Row],[94 (30JUN1985 15:00:00)-Water Temperature (C)]]*OO[[#This Row],[36]]</f>
        <v>4.4062967564457495E-5</v>
      </c>
      <c r="AM193" s="10">
        <f>3/24000000*OO[[#This Row],[95 (30JUN1985 18:00:00)-Water Temperature (C)]]*OO[[#This Row],[37]]</f>
        <v>3.9561447033720001E-5</v>
      </c>
      <c r="AN193" s="10">
        <f>3/24000000*OO[[#This Row],[96 (30JUN1985 21:00:00)-Water Temperature (C)]]*OO[[#This Row],[38]]</f>
        <v>3.1736483969924997E-5</v>
      </c>
      <c r="AO193" s="10">
        <f>3/24000000*OO[[#This Row],[97 (01JUL1985 00:00:00)-Water Temperature (C)]]*OO[[#This Row],[39]]</f>
        <v>2.3919782239574997E-5</v>
      </c>
      <c r="AP193" s="10">
        <f>3/24000000*OO[[#This Row],[98 (01JUL1985 03:00:00)-Water Temperature (C)]]*OO[[#This Row],[40]]</f>
        <v>1.7997789347573748E-5</v>
      </c>
      <c r="AQ193" s="10">
        <f>3/24000000*OO[[#This Row],[99 (01JUL1985 06:00:00)-Water Temperature (C)]]*OO[[#This Row],[41]]</f>
        <v>1.4127664464374999E-5</v>
      </c>
      <c r="AR193" s="10">
        <f>3/24000000*OO[[#This Row],[100 (01JUL1985 09:00:00)-Water Temperature (C)]]*OO[[#This Row],[42]]</f>
        <v>1.2352241215837499E-5</v>
      </c>
      <c r="AS193" s="10">
        <f>3/24000000*OO[[#This Row],[101 (01JUL1985 12:00:00)-Water Temperature (C)]]*OO[[#This Row],[43]]</f>
        <v>1.1841541698179999E-5</v>
      </c>
      <c r="AT193" s="10">
        <f>3/24000000*OO[[#This Row],[102 (01JUL1985 15:00:00)-Water Temperature (C)]]*OO[[#This Row],[44]]</f>
        <v>1.181480637059125E-5</v>
      </c>
      <c r="AU193" s="10">
        <f>3/24000000*OO[[#This Row],[103 (01JUL1985 18:00:00)-Water Temperature (C)]]*OO[[#This Row],[45]]</f>
        <v>1.1510733426802499E-5</v>
      </c>
      <c r="AV193" s="10">
        <f>3/24000000*OO[[#This Row],[104 (01JUL1985 21:00:00)-Water Temperature (C)]]*OO[[#This Row],[46]]</f>
        <v>1.086096894556875E-5</v>
      </c>
      <c r="AW193" s="10">
        <f>3/24000000*OO[[#This Row],[105 (02JUL1985 00:00:00)-Water Temperature (C)]]*OO[[#This Row],[47]]</f>
        <v>9.8301205118499998E-6</v>
      </c>
      <c r="AX193" s="10">
        <f>3/24000000*OO[[#This Row],[106 (02JUL1985 03:00:00)-Water Temperature (C)]]*OO[[#This Row],[48]]</f>
        <v>8.6752340576125003E-6</v>
      </c>
      <c r="AY193" s="10">
        <f>3/24000000*OO[[#This Row],[107 (02JUL1985 06:00:00)-Water Temperature (C)]]*OO[[#This Row],[49]]</f>
        <v>7.6453072221487496E-6</v>
      </c>
      <c r="AZ193" s="10">
        <f>3/24000000*OO[[#This Row],[108 (02JUL1985 09:00:00)-Water Temperature (C)]]*OO[[#This Row],[50]]</f>
        <v>7.2158557465000002E-6</v>
      </c>
      <c r="BA193" s="10">
        <f>3/24000000*OO[[#This Row],[109 (02JUL1985 12:00:00)-Water Temperature (C)]]*OO[[#This Row],[51]]</f>
        <v>7.2178658269199984E-6</v>
      </c>
      <c r="BB193" s="10">
        <f>3/24000000*OO[[#This Row],[110 (02JUL1985 15:00:00)-Water Temperature (C)]]*OO[[#This Row],[52]]</f>
        <v>7.425943866906249E-6</v>
      </c>
      <c r="BC193" s="10">
        <f>3/24000000*OO[[#This Row],[111 (02JUL1985 18:00:00)-Water Temperature (C)]]*OO[[#This Row],[53]]</f>
        <v>7.5326543270062502E-6</v>
      </c>
      <c r="BD193" s="10">
        <f>3/24000000*OO[[#This Row],[112 (02JUL1985 21:00:00)-Water Temperature (C)]]*OO[[#This Row],[54]]</f>
        <v>7.1869755519687498E-6</v>
      </c>
      <c r="BE193" s="10">
        <f>3/24000000*OO[[#This Row],[113 (03JUL1985 00:00:00)-Water Temperature (C)]]*OO[[#This Row],[55]]</f>
        <v>6.6184856844975001E-6</v>
      </c>
      <c r="BF193" s="10">
        <f>3/24000000*OO[[#This Row],[114 (03JUL1985 03:00:00)-Water Temperature (C)]]*OO[[#This Row],[56]]</f>
        <v>5.9683380786575004E-6</v>
      </c>
      <c r="BG193" s="10">
        <f>3/24000000*OO[[#This Row],[115 (03JUL1985 06:00:00)-Water Temperature (C)]]*OO[[#This Row],[57]]</f>
        <v>5.3791480283537498E-6</v>
      </c>
      <c r="BH193" s="10">
        <f>3/24000000*OO[[#This Row],[116 (03JUL1985 09:00:00)-Water Temperature (C)]]*OO[[#This Row],[58]]</f>
        <v>5.1571085373524988E-6</v>
      </c>
      <c r="BI193" s="10">
        <f>3/24000000*OO[[#This Row],[117 (03JUL1985 12:00:00)-Water Temperature (C)]]*OO[[#This Row],[59]]</f>
        <v>5.3902756486124993E-6</v>
      </c>
      <c r="BJ193" s="10">
        <f>3/24000000*OO[[#This Row],[118 (03JUL1985 15:00:00)-Water Temperature (C)]]*OO[[#This Row],[60]]</f>
        <v>5.8418261537099991E-6</v>
      </c>
      <c r="BK193" s="10">
        <f>3/24000000*OO[[#This Row],[119 (03JUL1985 18:00:00)-Water Temperature (C)]]*OO[[#This Row],[61]]</f>
        <v>6.0301826159006235E-6</v>
      </c>
      <c r="BL193" s="10">
        <f>3/24000000*OO[[#This Row],[120 (03JUL1985 21:00:00)-Water Temperature (C)]]*OO[[#This Row],[62]]</f>
        <v>5.8290461767575001E-6</v>
      </c>
      <c r="BM193" s="10">
        <f>3/24000000*OO[[#This Row],[121 (04JUL1985 00:00:00)-Water Temperature (C)]]*OO[[#This Row],[63]]</f>
        <v>5.3890177184467503E-6</v>
      </c>
      <c r="BN193" s="10">
        <f>3/24000000*OO[[#This Row],[122 (04JUL1985 03:00:00)-Water Temperature (C)]]*OO[[#This Row],[64]]</f>
        <v>4.8799181261799991E-6</v>
      </c>
      <c r="BO193" s="10">
        <f>3/24000000*OO[[#This Row],[123 (04JUL1985 06:00:00)-Water Temperature (C)]]*OO[[#This Row],[65]]</f>
        <v>4.4401417934699995E-6</v>
      </c>
      <c r="BP193" s="10">
        <f>3/24000000*OO[[#This Row],[124 (04JUL1985 09:00:00)-Water Temperature (C)]]*OO[[#This Row],[66]]</f>
        <v>4.2956803427174999E-6</v>
      </c>
      <c r="BQ193" s="10">
        <f>3/24000000*OO[[#This Row],[125 (04JUL1985 12:00:00)-Water Temperature (C)]]*OO[[#This Row],[67]]</f>
        <v>4.2810492308210005E-6</v>
      </c>
      <c r="BR193" s="10">
        <f>3/24000000*OO[[#This Row],[126 (04JUL1985 15:00:00)-Water Temperature (C)]]*OO[[#This Row],[68]]</f>
        <v>4.1836390881437495E-6</v>
      </c>
      <c r="BS193" s="10">
        <f>3/24000000*OO[[#This Row],[127 (04JUL1985 18:00:00)-Water Temperature (C)]]*OO[[#This Row],[69]]</f>
        <v>4.0051334656988748E-6</v>
      </c>
      <c r="BT193" s="10">
        <f>3/24000000*OO[[#This Row],[128 (04JUL1985 21:00:00)-Water Temperature (C)]]*OO[[#This Row],[70]]</f>
        <v>3.7526466946718751E-6</v>
      </c>
      <c r="BU193" s="10">
        <f>3/24000000*OO[[#This Row],[129 (05JUL1985 00:00:00)-Water Temperature (C)]]*OO[[#This Row],[71]]</f>
        <v>3.4063271038737497E-6</v>
      </c>
      <c r="BV193" s="10">
        <f>3/24000000*OO[[#This Row],[130 (05JUL1985 03:00:00)-Water Temperature (C)]]*OO[[#This Row],[72]]</f>
        <v>3.0536239534737496E-6</v>
      </c>
      <c r="BW193" s="10">
        <f>3/24000000*OO[[#This Row],[131 (05JUL1985 06:00:00)-Water Temperature (C)]]*OO[[#This Row],[73]]</f>
        <v>2.7753777568219992E-6</v>
      </c>
      <c r="BX193" s="10">
        <f>3/24000000*OO[[#This Row],[132 (05JUL1985 09:00:00)-Water Temperature (C)]]*OO[[#This Row],[74]]</f>
        <v>2.7143456257169996E-6</v>
      </c>
      <c r="BY193" s="10">
        <f>3/24000000*OO[[#This Row],[133 (05JUL1985 12:00:00)-Water Temperature (C)]]*OO[[#This Row],[75]]</f>
        <v>2.9050513265909996E-6</v>
      </c>
      <c r="BZ193" s="10">
        <f>3/24000000*OO[[#This Row],[134 (05JUL1985 15:00:00)-Water Temperature (C)]]*OO[[#This Row],[76]]</f>
        <v>3.2153723939675E-6</v>
      </c>
      <c r="CA193" s="10">
        <f>3/24000000*OO[[#This Row],[135 (05JUL1985 18:00:00)-Water Temperature (C)]]*OO[[#This Row],[77]]</f>
        <v>3.3790967120679993E-6</v>
      </c>
      <c r="CB193" s="10">
        <f>3/24000000*OO[[#This Row],[136 (05JUL1985 21:00:00)-Water Temperature (C)]]*OO[[#This Row],[78]]</f>
        <v>3.26470289024E-6</v>
      </c>
      <c r="CC193" s="10">
        <f>3/24000000*OO[[#This Row],[137 (06JUL1985 00:00:00)-Water Temperature (C)]]*OO[[#This Row],[79]]</f>
        <v>3.0098487445068749E-6</v>
      </c>
      <c r="CD193" s="10">
        <f>3/24000000*OO[[#This Row],[138 (06JUL1985 03:00:00)-Water Temperature (C)]]*OO[[#This Row],[80]]</f>
        <v>2.7272280153899994E-6</v>
      </c>
      <c r="CE193" s="10">
        <f>3/24000000*OO[[#This Row],[139 (06JUL1985 06:00:00)-Water Temperature (C)]]*OO[[#This Row],[81]]</f>
        <v>2.4343678540162499E-6</v>
      </c>
      <c r="CF193" s="10">
        <f>3/24000000*OO[[#This Row],[140 (06JUL1985 09:00:00)-Water Temperature (C)]]*OO[[#This Row],[82]]</f>
        <v>2.2422620666128749E-6</v>
      </c>
      <c r="CG193" s="10">
        <f>3/24000000*OO[[#This Row],[141 (06JUL1985 12:00:00)-Water Temperature (C)]]*OO[[#This Row],[83]]</f>
        <v>2.1828812106314996E-6</v>
      </c>
      <c r="CH193" s="10">
        <f>3/24000000*OO[[#This Row],[142 (06JUL1985 15:00:00)-Water Temperature (C)]]*OO[[#This Row],[84]]</f>
        <v>2.1590471542115001E-6</v>
      </c>
      <c r="CI193" s="10">
        <f>3/24000000*OO[[#This Row],[143 (06JUL1985 18:00:00)-Water Temperature (C)]]*OO[[#This Row],[85]]</f>
        <v>2.1214506834674998E-6</v>
      </c>
      <c r="CJ193" s="10">
        <f>3/24000000*OO[[#This Row],[144 (06JUL1985 21:00:00)-Water Temperature (C)]]*OO[[#This Row],[86]]</f>
        <v>2.02545460694025E-6</v>
      </c>
      <c r="CK193" s="10">
        <f>3/24000000*OO[[#This Row],[145 (07JUL1985 00:00:00)-Water Temperature (C)]]*OO[[#This Row],[87]]</f>
        <v>1.8347115050645E-6</v>
      </c>
      <c r="CL193" s="10">
        <f>3/24000000*OO[[#This Row],[146 (07JUL1985 03:00:00)-Water Temperature (C)]]*OO[[#This Row],[88]]</f>
        <v>1.6443791689533751E-6</v>
      </c>
      <c r="CM193" s="10">
        <f>3/24000000*OO[[#This Row],[147 (07JUL1985 06:00:00)-Water Temperature (C)]]*OO[[#This Row],[89]]</f>
        <v>1.5126688101812501E-6</v>
      </c>
      <c r="CN193" s="10">
        <f>3/24000000*OO[[#This Row],[148 (07JUL1985 09:00:00)-Water Temperature (C)]]*OO[[#This Row],[90]]</f>
        <v>1.5009842667470003E-6</v>
      </c>
      <c r="CO193" s="10">
        <f>3/24000000*OO[[#This Row],[149 (07JUL1985 12:00:00)-Water Temperature (C)]]*OO[[#This Row],[91]]</f>
        <v>1.5478913874012497E-6</v>
      </c>
      <c r="CP193" s="10">
        <f>3/24000000*OO[[#This Row],[150 (07JUL1985 15:00:00)-Water Temperature (C)]]*OO[[#This Row],[92]]</f>
        <v>1.6379975555509998E-6</v>
      </c>
      <c r="CQ193" s="10">
        <f>3/24000000*OO[[#This Row],[151 (07JUL1985 18:00:00)-Water Temperature (C)]]*OO[[#This Row],[93]]</f>
        <v>1.7290485766849997E-6</v>
      </c>
      <c r="CR193" s="10">
        <f>3/24000000*OO[[#This Row],[152 (07JUL1985 21:00:00)-Water Temperature (C)]]*OO[[#This Row],[94]]</f>
        <v>1.7160051213547499E-6</v>
      </c>
      <c r="CS193" s="10">
        <f>3/24000000*OO[[#This Row],[153 (08JUL1985 00:00:00)-Water Temperature (C)]]*OO[[#This Row],[95]]</f>
        <v>1.5813313810559999E-6</v>
      </c>
      <c r="CT193" s="10">
        <f>3/24000000*OO[[#This Row],[154 (08JUL1985 03:00:00)-Water Temperature (C)]]*OO[[#This Row],[96]]</f>
        <v>1.422793589986E-6</v>
      </c>
      <c r="CU193" s="10">
        <f>3/24000000*OO[[#This Row],[155 (08JUL1985 06:00:00)-Water Temperature (C)]]*OO[[#This Row],[97]]</f>
        <v>1.26423008878925E-6</v>
      </c>
      <c r="CV193" s="10">
        <f>3/24000000*OO[[#This Row],[156 (08JUL1985 09:00:00)-Water Temperature (C)]]*OO[[#This Row],[98]]</f>
        <v>1.1665080808488751E-6</v>
      </c>
      <c r="CW193" s="10">
        <f>3/24000000*OO[[#This Row],[157 (08JUL1985 12:00:00)-Water Temperature (C)]]*OO[[#This Row],[99]]</f>
        <v>1.106632843005E-6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0</v>
      </c>
      <c r="J194" s="10">
        <f>3/24*OO[[#This Row],[66 (27JUN1985 03:00:00)-Water Temperature (C)]]*OO[[#This Row],[8]]/SUM(OO[8])</f>
        <v>2.7323882008302292E-39</v>
      </c>
      <c r="K194" s="10">
        <f>3/24*OO[[#This Row],[67 (27JUN1985 06:00:00)-Water Temperature (C)]]*OO[[#This Row],[9]]/SUM(OO[9])</f>
        <v>1.3940845992228238E-29</v>
      </c>
      <c r="L194" s="10">
        <f>3/24*OO[[#This Row],[68 (27JUN1985 09:00:00)-Water Temperature (C)]]*OO[[#This Row],[10]]/SUM(OO[10])</f>
        <v>9.1359028110259421E-20</v>
      </c>
      <c r="M194" s="10">
        <f>3/24*OO[[#This Row],[69 (27JUN1985 12:00:00)-Water Temperature (C)]]*OO[[#This Row],[11]]/SUM(OO[11])</f>
        <v>5.4840332881893386E-12</v>
      </c>
      <c r="N194" s="10">
        <f>3/24*OO[[#This Row],[70 (27JUN1985 15:00:00)-Water Temperature (C)]]*OO[[#This Row],[12]]/SUM(OO[12])</f>
        <v>2.1331672463667341E-8</v>
      </c>
      <c r="O194" s="10">
        <f>3/24*OO[[#This Row],[71 (27JUN1985 18:00:00)-Water Temperature (C)]]*OO[[#This Row],[13]]/SUM(OO[13])</f>
        <v>5.401291241178459E-6</v>
      </c>
      <c r="P194" s="10">
        <f>3/24*OO[[#This Row],[72 (27JUN1985 21:00:00)-Water Temperature (C)]]*OO[[#This Row],[14]]/SUM(OO[14])</f>
        <v>2.588557551940798E-4</v>
      </c>
      <c r="Q194" s="10">
        <f>3/24*OO[[#This Row],[73 (28JUN1985 00:00:00)-Water Temperature (C)]]*OO[[#This Row],[15]]/SUM(OO[15])</f>
        <v>3.7078016844206553E-3</v>
      </c>
      <c r="R194" s="10">
        <f>3/24*OO[[#This Row],[74 (28JUN1985 03:00:00)-Water Temperature (C)]]*OO[[#This Row],[16]]/SUM(OO[16])</f>
        <v>2.1275467520257559E-2</v>
      </c>
      <c r="S194" s="10">
        <f>3/24*OO[[#This Row],[75 (28JUN1985 06:00:00)-Water Temperature (C)]]*OO[[#This Row],[17]]/SUM(OO[17])</f>
        <v>6.0106236902485274E-2</v>
      </c>
      <c r="T194" s="10">
        <f>3/24*OO[[#This Row],[76 (28JUN1985 09:00:00)-Water Temperature (C)]]*OO[[#This Row],[18]]/SUM(OO[18])</f>
        <v>0.10085211760952394</v>
      </c>
      <c r="U194" s="10">
        <f>3/24*OO[[#This Row],[77 (28JUN1985 12:00:00)-Water Temperature (C)]]*OO[[#This Row],[19]]/SUM(OO[19])</f>
        <v>0.1086369915383756</v>
      </c>
      <c r="V194" s="10">
        <f>3/24000000*OO[[#This Row],[78 (28JUN1985 15:00:00)-Water Temperature (C)]]*OO[[#This Row],[20]]</f>
        <v>7.8273088104237512E-2</v>
      </c>
      <c r="W194" s="10">
        <f>3/24000000*OO[[#This Row],[79 (28JUN1985 18:00:00)-Water Temperature (C)]]*OO[[#This Row],[21]]</f>
        <v>3.97055632193625E-2</v>
      </c>
      <c r="X194" s="10">
        <f>3/24000000*OO[[#This Row],[80 (28JUN1985 21:00:00)-Water Temperature (C)]]*OO[[#This Row],[22]]</f>
        <v>1.475341859934E-2</v>
      </c>
      <c r="Y194" s="10">
        <f>3/24000000*OO[[#This Row],[81 (29JUN1985 00:00:00)-Water Temperature (C)]]*OO[[#This Row],[23]]</f>
        <v>4.3797523056374995E-3</v>
      </c>
      <c r="Z194" s="10">
        <f>3/24000000*OO[[#This Row],[82 (29JUN1985 03:00:00)-Water Temperature (C)]]*OO[[#This Row],[24]]</f>
        <v>1.1269157756707499E-3</v>
      </c>
      <c r="AA194" s="10">
        <f>3/24000000*OO[[#This Row],[83 (29JUN1985 06:00:00)-Water Temperature (C)]]*OO[[#This Row],[25]]</f>
        <v>2.8633861689363749E-4</v>
      </c>
      <c r="AB194" s="10">
        <f>3/24000000*OO[[#This Row],[84 (29JUN1985 09:00:00)-Water Temperature (C)]]*OO[[#This Row],[26]]</f>
        <v>9.324588925422499E-5</v>
      </c>
      <c r="AC194" s="10">
        <f>3/24000000*OO[[#This Row],[85 (29JUN1985 12:00:00)-Water Temperature (C)]]*OO[[#This Row],[27]]</f>
        <v>5.399181566379999E-5</v>
      </c>
      <c r="AD194" s="10">
        <f>3/24000000*OO[[#This Row],[86 (29JUN1985 15:00:00)-Water Temperature (C)]]*OO[[#This Row],[28]]</f>
        <v>5.4619363545599989E-5</v>
      </c>
      <c r="AE194" s="10">
        <f>3/24000000*OO[[#This Row],[88 (29JUN1985 21:00:00)-Water Temperature (C)]]*OO[[#This Row],[30]]</f>
        <v>7.2444689051524998E-5</v>
      </c>
      <c r="AF194" s="10">
        <f>3/24000000*OO[[#This Row],[88 (29JUN1985 21:00:00)-Water Temperature (C)]]*OO[[#This Row],[30]]</f>
        <v>7.2444689051524998E-5</v>
      </c>
      <c r="AG194" s="10">
        <f>3/24000000*OO[[#This Row],[89 (30JUN1985 00:00:00)-Water Temperature (C)]]*OO[[#This Row],[31]]</f>
        <v>7.1251312616749991E-5</v>
      </c>
      <c r="AH194" s="10">
        <f>3/24000000*OO[[#This Row],[90 (30JUN1985 03:00:00)-Water Temperature (C)]]*OO[[#This Row],[32]]</f>
        <v>6.5449316705999997E-5</v>
      </c>
      <c r="AI194" s="10">
        <f>3/24000000*OO[[#This Row],[91 (30JUN1985 06:00:00)-Water Temperature (C)]]*OO[[#This Row],[33]]</f>
        <v>5.7464878585724997E-5</v>
      </c>
      <c r="AJ194" s="10">
        <f>3/24000000*OO[[#This Row],[92 (30JUN1985 09:00:00)-Water Temperature (C)]]*OO[[#This Row],[34]]</f>
        <v>5.0619124118175005E-5</v>
      </c>
      <c r="AK194" s="10">
        <f>3/24000000*OO[[#This Row],[93 (30JUN1985 12:00:00)-Water Temperature (C)]]*OO[[#This Row],[35]]</f>
        <v>4.62204793861125E-5</v>
      </c>
      <c r="AL194" s="10">
        <f>3/24000000*OO[[#This Row],[94 (30JUN1985 15:00:00)-Water Temperature (C)]]*OO[[#This Row],[36]]</f>
        <v>4.3853173047937499E-5</v>
      </c>
      <c r="AM194" s="10">
        <f>3/24000000*OO[[#This Row],[95 (30JUN1985 18:00:00)-Water Temperature (C)]]*OO[[#This Row],[37]]</f>
        <v>3.9636573960779998E-5</v>
      </c>
      <c r="AN194" s="10">
        <f>3/24000000*OO[[#This Row],[96 (30JUN1985 21:00:00)-Water Temperature (C)]]*OO[[#This Row],[38]]</f>
        <v>3.1983887118330003E-5</v>
      </c>
      <c r="AO194" s="10">
        <f>3/24000000*OO[[#This Row],[97 (01JUL1985 00:00:00)-Water Temperature (C)]]*OO[[#This Row],[39]]</f>
        <v>2.418008903029875E-5</v>
      </c>
      <c r="AP194" s="10">
        <f>3/24000000*OO[[#This Row],[98 (01JUL1985 03:00:00)-Water Temperature (C)]]*OO[[#This Row],[40]]</f>
        <v>1.8164812886205001E-5</v>
      </c>
      <c r="AQ194" s="10">
        <f>3/24000000*OO[[#This Row],[99 (01JUL1985 06:00:00)-Water Temperature (C)]]*OO[[#This Row],[41]]</f>
        <v>1.4167259237656249E-5</v>
      </c>
      <c r="AR194" s="10">
        <f>3/24000000*OO[[#This Row],[100 (01JUL1985 09:00:00)-Water Temperature (C)]]*OO[[#This Row],[42]]</f>
        <v>1.2246808881352499E-5</v>
      </c>
      <c r="AS194" s="10">
        <f>3/24000000*OO[[#This Row],[101 (01JUL1985 12:00:00)-Water Temperature (C)]]*OO[[#This Row],[43]]</f>
        <v>1.1644159778315E-5</v>
      </c>
      <c r="AT194" s="10">
        <f>3/24000000*OO[[#This Row],[102 (01JUL1985 15:00:00)-Water Temperature (C)]]*OO[[#This Row],[44]]</f>
        <v>1.1583915574839999E-5</v>
      </c>
      <c r="AU194" s="10">
        <f>3/24000000*OO[[#This Row],[103 (01JUL1985 18:00:00)-Water Temperature (C)]]*OO[[#This Row],[45]]</f>
        <v>1.129377249717E-5</v>
      </c>
      <c r="AV194" s="10">
        <f>3/24000000*OO[[#This Row],[104 (01JUL1985 21:00:00)-Water Temperature (C)]]*OO[[#This Row],[46]]</f>
        <v>1.0678550275908749E-5</v>
      </c>
      <c r="AW194" s="10">
        <f>3/24000000*OO[[#This Row],[105 (02JUL1985 00:00:00)-Water Temperature (C)]]*OO[[#This Row],[47]]</f>
        <v>9.6979925723799992E-6</v>
      </c>
      <c r="AX194" s="10">
        <f>3/24000000*OO[[#This Row],[106 (02JUL1985 03:00:00)-Water Temperature (C)]]*OO[[#This Row],[48]]</f>
        <v>8.5834140407362503E-6</v>
      </c>
      <c r="AY194" s="10">
        <f>3/24000000*OO[[#This Row],[107 (02JUL1985 06:00:00)-Water Temperature (C)]]*OO[[#This Row],[49]]</f>
        <v>7.5632163063749996E-6</v>
      </c>
      <c r="AZ194" s="10">
        <f>3/24000000*OO[[#This Row],[108 (02JUL1985 09:00:00)-Water Temperature (C)]]*OO[[#This Row],[50]]</f>
        <v>7.1092608937349995E-6</v>
      </c>
      <c r="BA194" s="10">
        <f>3/24000000*OO[[#This Row],[109 (02JUL1985 12:00:00)-Water Temperature (C)]]*OO[[#This Row],[51]]</f>
        <v>7.0825702699687501E-6</v>
      </c>
      <c r="BB194" s="10">
        <f>3/24000000*OO[[#This Row],[110 (02JUL1985 15:00:00)-Water Temperature (C)]]*OO[[#This Row],[52]]</f>
        <v>7.2738721115050003E-6</v>
      </c>
      <c r="BC194" s="10">
        <f>3/24000000*OO[[#This Row],[111 (02JUL1985 18:00:00)-Water Temperature (C)]]*OO[[#This Row],[53]]</f>
        <v>7.3813775381962497E-6</v>
      </c>
      <c r="BD194" s="10">
        <f>3/24000000*OO[[#This Row],[112 (02JUL1985 21:00:00)-Water Temperature (C)]]*OO[[#This Row],[54]]</f>
        <v>7.0587599161799995E-6</v>
      </c>
      <c r="BE194" s="10">
        <f>3/24000000*OO[[#This Row],[113 (03JUL1985 00:00:00)-Water Temperature (C)]]*OO[[#This Row],[55]]</f>
        <v>6.5158324207600001E-6</v>
      </c>
      <c r="BF194" s="10">
        <f>3/24000000*OO[[#This Row],[114 (03JUL1985 03:00:00)-Water Temperature (C)]]*OO[[#This Row],[56]]</f>
        <v>5.8890373997374994E-6</v>
      </c>
      <c r="BG194" s="10">
        <f>3/24000000*OO[[#This Row],[115 (03JUL1985 06:00:00)-Water Temperature (C)]]*OO[[#This Row],[57]]</f>
        <v>5.3104989947099997E-6</v>
      </c>
      <c r="BH194" s="10">
        <f>3/24000000*OO[[#This Row],[116 (03JUL1985 09:00:00)-Water Temperature (C)]]*OO[[#This Row],[58]]</f>
        <v>5.07877778802E-6</v>
      </c>
      <c r="BI194" s="10">
        <f>3/24000000*OO[[#This Row],[117 (03JUL1985 12:00:00)-Water Temperature (C)]]*OO[[#This Row],[59]]</f>
        <v>5.286764467417499E-6</v>
      </c>
      <c r="BJ194" s="10">
        <f>3/24000000*OO[[#This Row],[118 (03JUL1985 15:00:00)-Water Temperature (C)]]*OO[[#This Row],[60]]</f>
        <v>5.7149658167022496E-6</v>
      </c>
      <c r="BK194" s="10">
        <f>3/24000000*OO[[#This Row],[119 (03JUL1985 18:00:00)-Water Temperature (C)]]*OO[[#This Row],[61]]</f>
        <v>5.9028908764499992E-6</v>
      </c>
      <c r="BL194" s="10">
        <f>3/24000000*OO[[#This Row],[120 (03JUL1985 21:00:00)-Water Temperature (C)]]*OO[[#This Row],[62]]</f>
        <v>5.7186264063695004E-6</v>
      </c>
      <c r="BM194" s="10">
        <f>3/24000000*OO[[#This Row],[121 (04JUL1985 00:00:00)-Water Temperature (C)]]*OO[[#This Row],[63]]</f>
        <v>5.3032144583412501E-6</v>
      </c>
      <c r="BN194" s="10">
        <f>3/24000000*OO[[#This Row],[122 (04JUL1985 03:00:00)-Water Temperature (C)]]*OO[[#This Row],[64]]</f>
        <v>4.8110787138464999E-6</v>
      </c>
      <c r="BO194" s="10">
        <f>3/24000000*OO[[#This Row],[123 (04JUL1985 06:00:00)-Water Temperature (C)]]*OO[[#This Row],[65]]</f>
        <v>4.3717898018311248E-6</v>
      </c>
      <c r="BP194" s="10">
        <f>3/24000000*OO[[#This Row],[124 (04JUL1985 09:00:00)-Water Temperature (C)]]*OO[[#This Row],[66]]</f>
        <v>4.2117298022384992E-6</v>
      </c>
      <c r="BQ194" s="10">
        <f>3/24000000*OO[[#This Row],[125 (04JUL1985 12:00:00)-Water Temperature (C)]]*OO[[#This Row],[67]]</f>
        <v>4.187535113086875E-6</v>
      </c>
      <c r="BR194" s="10">
        <f>3/24000000*OO[[#This Row],[126 (04JUL1985 15:00:00)-Water Temperature (C)]]*OO[[#This Row],[68]]</f>
        <v>4.0941534702824996E-6</v>
      </c>
      <c r="BS194" s="10">
        <f>3/24000000*OO[[#This Row],[127 (04JUL1985 18:00:00)-Water Temperature (C)]]*OO[[#This Row],[69]]</f>
        <v>3.9264170563764996E-6</v>
      </c>
      <c r="BT194" s="10">
        <f>3/24000000*OO[[#This Row],[128 (04JUL1985 21:00:00)-Water Temperature (C)]]*OO[[#This Row],[70]]</f>
        <v>3.6916780991909996E-6</v>
      </c>
      <c r="BU194" s="10">
        <f>3/24000000*OO[[#This Row],[129 (05JUL1985 00:00:00)-Water Temperature (C)]]*OO[[#This Row],[71]]</f>
        <v>3.3610411756674997E-6</v>
      </c>
      <c r="BV194" s="10">
        <f>3/24000000*OO[[#This Row],[130 (05JUL1985 03:00:00)-Water Temperature (C)]]*OO[[#This Row],[72]]</f>
        <v>3.0142343984829997E-6</v>
      </c>
      <c r="BW194" s="10">
        <f>3/24000000*OO[[#This Row],[131 (05JUL1985 06:00:00)-Water Temperature (C)]]*OO[[#This Row],[73]]</f>
        <v>2.7317919310908747E-6</v>
      </c>
      <c r="BX194" s="10">
        <f>3/24000000*OO[[#This Row],[132 (05JUL1985 09:00:00)-Water Temperature (C)]]*OO[[#This Row],[74]]</f>
        <v>2.6615566140899994E-6</v>
      </c>
      <c r="BY194" s="10">
        <f>3/24000000*OO[[#This Row],[133 (05JUL1985 12:00:00)-Water Temperature (C)]]*OO[[#This Row],[75]]</f>
        <v>2.8405022805625001E-6</v>
      </c>
      <c r="BZ194" s="10">
        <f>3/24000000*OO[[#This Row],[134 (05JUL1985 15:00:00)-Water Temperature (C)]]*OO[[#This Row],[76]]</f>
        <v>3.1413445242063754E-6</v>
      </c>
      <c r="CA194" s="10">
        <f>3/24000000*OO[[#This Row],[135 (05JUL1985 18:00:00)-Water Temperature (C)]]*OO[[#This Row],[77]]</f>
        <v>3.3036857714919999E-6</v>
      </c>
      <c r="CB194" s="10">
        <f>3/24000000*OO[[#This Row],[136 (05JUL1985 21:00:00)-Water Temperature (C)]]*OO[[#This Row],[78]]</f>
        <v>3.1995032233931245E-6</v>
      </c>
      <c r="CC194" s="10">
        <f>3/24000000*OO[[#This Row],[137 (06JUL1985 00:00:00)-Water Temperature (C)]]*OO[[#This Row],[79]]</f>
        <v>2.9589725023740001E-6</v>
      </c>
      <c r="CD194" s="10">
        <f>3/24000000*OO[[#This Row],[138 (06JUL1985 03:00:00)-Water Temperature (C)]]*OO[[#This Row],[80]]</f>
        <v>2.6895795597247499E-6</v>
      </c>
      <c r="CE194" s="10">
        <f>3/24000000*OO[[#This Row],[139 (06JUL1985 06:00:00)-Water Temperature (C)]]*OO[[#This Row],[81]]</f>
        <v>2.4039765729551248E-6</v>
      </c>
      <c r="CF194" s="10">
        <f>3/24000000*OO[[#This Row],[140 (06JUL1985 09:00:00)-Water Temperature (C)]]*OO[[#This Row],[82]]</f>
        <v>2.2086624155062494E-6</v>
      </c>
      <c r="CG194" s="10">
        <f>3/24000000*OO[[#This Row],[141 (06JUL1985 12:00:00)-Water Temperature (C)]]*OO[[#This Row],[83]]</f>
        <v>2.1422313463594998E-6</v>
      </c>
      <c r="CH194" s="10">
        <f>3/24000000*OO[[#This Row],[142 (06JUL1985 15:00:00)-Water Temperature (C)]]*OO[[#This Row],[84]]</f>
        <v>2.11478755242975E-6</v>
      </c>
      <c r="CI194" s="10">
        <f>3/24000000*OO[[#This Row],[143 (06JUL1985 18:00:00)-Water Temperature (C)]]*OO[[#This Row],[85]]</f>
        <v>2.0791715408692498E-6</v>
      </c>
      <c r="CJ194" s="10">
        <f>3/24000000*OO[[#This Row],[144 (06JUL1985 21:00:00)-Water Temperature (C)]]*OO[[#This Row],[86]]</f>
        <v>1.9897625158537504E-6</v>
      </c>
      <c r="CK194" s="10">
        <f>3/24000000*OO[[#This Row],[145 (07JUL1985 00:00:00)-Water Temperature (C)]]*OO[[#This Row],[87]]</f>
        <v>1.8094910219872494E-6</v>
      </c>
      <c r="CL194" s="10">
        <f>3/24000000*OO[[#This Row],[146 (07JUL1985 03:00:00)-Water Temperature (C)]]*OO[[#This Row],[88]]</f>
        <v>1.6220377938774997E-6</v>
      </c>
      <c r="CM194" s="10">
        <f>3/24000000*OO[[#This Row],[147 (07JUL1985 06:00:00)-Water Temperature (C)]]*OO[[#This Row],[89]]</f>
        <v>1.4863896258749999E-6</v>
      </c>
      <c r="CN194" s="10">
        <f>3/24000000*OO[[#This Row],[148 (07JUL1985 09:00:00)-Water Temperature (C)]]*OO[[#This Row],[90]]</f>
        <v>1.4670776548725E-6</v>
      </c>
      <c r="CO194" s="10">
        <f>3/24000000*OO[[#This Row],[149 (07JUL1985 12:00:00)-Water Temperature (C)]]*OO[[#This Row],[91]]</f>
        <v>1.5099649115817501E-6</v>
      </c>
      <c r="CP194" s="10">
        <f>3/24000000*OO[[#This Row],[150 (07JUL1985 15:00:00)-Water Temperature (C)]]*OO[[#This Row],[92]]</f>
        <v>1.5983396114262499E-6</v>
      </c>
      <c r="CQ194" s="10">
        <f>3/24000000*OO[[#This Row],[151 (07JUL1985 18:00:00)-Water Temperature (C)]]*OO[[#This Row],[93]]</f>
        <v>1.6899259175107499E-6</v>
      </c>
      <c r="CR194" s="10">
        <f>3/24000000*OO[[#This Row],[152 (07JUL1985 21:00:00)-Water Temperature (C)]]*OO[[#This Row],[94]]</f>
        <v>1.6811740165187502E-6</v>
      </c>
      <c r="CS194" s="10">
        <f>3/24000000*OO[[#This Row],[153 (08JUL1985 00:00:00)-Water Temperature (C)]]*OO[[#This Row],[95]]</f>
        <v>1.5547651867674998E-6</v>
      </c>
      <c r="CT194" s="10">
        <f>3/24000000*OO[[#This Row],[154 (08JUL1985 03:00:00)-Water Temperature (C)]]*OO[[#This Row],[96]]</f>
        <v>1.40324864779125E-6</v>
      </c>
      <c r="CU194" s="10">
        <f>3/24000000*OO[[#This Row],[155 (08JUL1985 06:00:00)-Water Temperature (C)]]*OO[[#This Row],[97]]</f>
        <v>1.2502486402365E-6</v>
      </c>
      <c r="CV194" s="10">
        <f>3/24000000*OO[[#This Row],[156 (08JUL1985 09:00:00)-Water Temperature (C)]]*OO[[#This Row],[98]]</f>
        <v>1.1513720414132498E-6</v>
      </c>
      <c r="CW194" s="10">
        <f>3/24000000*OO[[#This Row],[157 (08JUL1985 12:00:00)-Water Temperature (C)]]*OO[[#This Row],[99]]</f>
        <v>1.0876936310662499E-6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0</v>
      </c>
      <c r="J195" s="10">
        <f>3/24*OO[[#This Row],[66 (27JUN1985 03:00:00)-Water Temperature (C)]]*OO[[#This Row],[8]]/SUM(OO[8])</f>
        <v>4.8911147508199148E-40</v>
      </c>
      <c r="K195" s="10">
        <f>3/24*OO[[#This Row],[67 (27JUN1985 06:00:00)-Water Temperature (C)]]*OO[[#This Row],[9]]/SUM(OO[9])</f>
        <v>2.5831965695273626E-30</v>
      </c>
      <c r="L195" s="10">
        <f>3/24*OO[[#This Row],[68 (27JUN1985 09:00:00)-Water Temperature (C)]]*OO[[#This Row],[10]]/SUM(OO[10])</f>
        <v>1.6394050852369504E-20</v>
      </c>
      <c r="M195" s="10">
        <f>3/24*OO[[#This Row],[69 (27JUN1985 12:00:00)-Water Temperature (C)]]*OO[[#This Row],[11]]/SUM(OO[11])</f>
        <v>2.174589967616593E-12</v>
      </c>
      <c r="N195" s="10">
        <f>3/24*OO[[#This Row],[70 (27JUN1985 15:00:00)-Water Temperature (C)]]*OO[[#This Row],[12]]/SUM(OO[12])</f>
        <v>1.1785462567114936E-8</v>
      </c>
      <c r="O195" s="10">
        <f>3/24*OO[[#This Row],[71 (27JUN1985 18:00:00)-Water Temperature (C)]]*OO[[#This Row],[13]]/SUM(OO[13])</f>
        <v>3.5360934475949855E-6</v>
      </c>
      <c r="P195" s="10">
        <f>3/24*OO[[#This Row],[72 (27JUN1985 21:00:00)-Water Temperature (C)]]*OO[[#This Row],[14]]/SUM(OO[14])</f>
        <v>1.9235384187549947E-4</v>
      </c>
      <c r="Q195" s="10">
        <f>3/24*OO[[#This Row],[73 (28JUN1985 00:00:00)-Water Temperature (C)]]*OO[[#This Row],[15]]/SUM(OO[15])</f>
        <v>3.0632935288077172E-3</v>
      </c>
      <c r="R195" s="10">
        <f>3/24*OO[[#This Row],[74 (28JUN1985 03:00:00)-Water Temperature (C)]]*OO[[#This Row],[16]]/SUM(OO[16])</f>
        <v>1.9221882083978081E-2</v>
      </c>
      <c r="S195" s="10">
        <f>3/24*OO[[#This Row],[75 (28JUN1985 06:00:00)-Water Temperature (C)]]*OO[[#This Row],[17]]/SUM(OO[17])</f>
        <v>5.8512894074963892E-2</v>
      </c>
      <c r="T195" s="10">
        <f>3/24*OO[[#This Row],[76 (28JUN1985 09:00:00)-Water Temperature (C)]]*OO[[#This Row],[18]]/SUM(OO[18])</f>
        <v>0.10458898416542044</v>
      </c>
      <c r="U195" s="10">
        <f>3/24*OO[[#This Row],[77 (28JUN1985 12:00:00)-Water Temperature (C)]]*OO[[#This Row],[19]]/SUM(OO[19])</f>
        <v>0.11902676838431542</v>
      </c>
      <c r="V195" s="10">
        <f>3/24000000*OO[[#This Row],[78 (28JUN1985 15:00:00)-Water Temperature (C)]]*OO[[#This Row],[20]]</f>
        <v>9.04633559457E-2</v>
      </c>
      <c r="W195" s="10">
        <f>3/24000000*OO[[#This Row],[79 (28JUN1985 18:00:00)-Water Temperature (C)]]*OO[[#This Row],[21]]</f>
        <v>4.7978397051300005E-2</v>
      </c>
      <c r="X195" s="10">
        <f>3/24000000*OO[[#This Row],[80 (28JUN1985 21:00:00)-Water Temperature (C)]]*OO[[#This Row],[22]]</f>
        <v>1.8542566891532501E-2</v>
      </c>
      <c r="Y195" s="10">
        <f>3/24000000*OO[[#This Row],[81 (29JUN1985 00:00:00)-Water Temperature (C)]]*OO[[#This Row],[23]]</f>
        <v>5.6703852134275005E-3</v>
      </c>
      <c r="Z195" s="10">
        <f>3/24000000*OO[[#This Row],[82 (29JUN1985 03:00:00)-Water Temperature (C)]]*OO[[#This Row],[24]]</f>
        <v>1.4846178011412498E-3</v>
      </c>
      <c r="AA195" s="10">
        <f>3/24000000*OO[[#This Row],[83 (29JUN1985 06:00:00)-Water Temperature (C)]]*OO[[#This Row],[25]]</f>
        <v>3.7529836417800002E-4</v>
      </c>
      <c r="AB195" s="10">
        <f>3/24000000*OO[[#This Row],[84 (29JUN1985 09:00:00)-Water Temperature (C)]]*OO[[#This Row],[26]]</f>
        <v>1.1617822776682498E-4</v>
      </c>
      <c r="AC195" s="10">
        <f>3/24000000*OO[[#This Row],[85 (29JUN1985 12:00:00)-Water Temperature (C)]]*OO[[#This Row],[27]]</f>
        <v>6.1208028707699996E-5</v>
      </c>
      <c r="AD195" s="10">
        <f>3/24000000*OO[[#This Row],[86 (29JUN1985 15:00:00)-Water Temperature (C)]]*OO[[#This Row],[28]]</f>
        <v>5.8380453141399993E-5</v>
      </c>
      <c r="AE195" s="10">
        <f>3/24000000*OO[[#This Row],[88 (29JUN1985 21:00:00)-Water Temperature (C)]]*OO[[#This Row],[30]]</f>
        <v>7.6728420622599998E-5</v>
      </c>
      <c r="AF195" s="10">
        <f>3/24000000*OO[[#This Row],[88 (29JUN1985 21:00:00)-Water Temperature (C)]]*OO[[#This Row],[30]]</f>
        <v>7.6728420622599998E-5</v>
      </c>
      <c r="AG195" s="10">
        <f>3/24000000*OO[[#This Row],[89 (30JUN1985 00:00:00)-Water Temperature (C)]]*OO[[#This Row],[31]]</f>
        <v>7.6135423491749998E-5</v>
      </c>
      <c r="AH195" s="10">
        <f>3/24000000*OO[[#This Row],[90 (30JUN1985 03:00:00)-Water Temperature (C)]]*OO[[#This Row],[32]]</f>
        <v>7.0538578891349998E-5</v>
      </c>
      <c r="AI195" s="10">
        <f>3/24000000*OO[[#This Row],[91 (30JUN1985 06:00:00)-Water Temperature (C)]]*OO[[#This Row],[33]]</f>
        <v>6.2282459093749993E-5</v>
      </c>
      <c r="AJ195" s="10">
        <f>3/24000000*OO[[#This Row],[92 (30JUN1985 09:00:00)-Water Temperature (C)]]*OO[[#This Row],[34]]</f>
        <v>5.4935519411712509E-5</v>
      </c>
      <c r="AK195" s="10">
        <f>3/24000000*OO[[#This Row],[93 (30JUN1985 12:00:00)-Water Temperature (C)]]*OO[[#This Row],[35]]</f>
        <v>5.0202572545950007E-5</v>
      </c>
      <c r="AL195" s="10">
        <f>3/24000000*OO[[#This Row],[94 (30JUN1985 15:00:00)-Water Temperature (C)]]*OO[[#This Row],[36]]</f>
        <v>4.7785147647304997E-5</v>
      </c>
      <c r="AM195" s="10">
        <f>3/24000000*OO[[#This Row],[95 (30JUN1985 18:00:00)-Water Temperature (C)]]*OO[[#This Row],[37]]</f>
        <v>4.3435787237502502E-5</v>
      </c>
      <c r="AN195" s="10">
        <f>3/24000000*OO[[#This Row],[96 (30JUN1985 21:00:00)-Water Temperature (C)]]*OO[[#This Row],[38]]</f>
        <v>3.5233039957797501E-5</v>
      </c>
      <c r="AO195" s="10">
        <f>3/24000000*OO[[#This Row],[97 (01JUL1985 00:00:00)-Water Temperature (C)]]*OO[[#This Row],[39]]</f>
        <v>2.6733366910352493E-5</v>
      </c>
      <c r="AP195" s="10">
        <f>3/24000000*OO[[#This Row],[98 (01JUL1985 03:00:00)-Water Temperature (C)]]*OO[[#This Row],[40]]</f>
        <v>2.0062009691039995E-5</v>
      </c>
      <c r="AQ195" s="10">
        <f>3/24000000*OO[[#This Row],[99 (01JUL1985 06:00:00)-Water Temperature (C)]]*OO[[#This Row],[41]]</f>
        <v>1.555567940815875E-5</v>
      </c>
      <c r="AR195" s="10">
        <f>3/24000000*OO[[#This Row],[100 (01JUL1985 09:00:00)-Water Temperature (C)]]*OO[[#This Row],[42]]</f>
        <v>1.3296971938495001E-5</v>
      </c>
      <c r="AS195" s="10">
        <f>3/24000000*OO[[#This Row],[101 (01JUL1985 12:00:00)-Water Temperature (C)]]*OO[[#This Row],[43]]</f>
        <v>1.2526116651360002E-5</v>
      </c>
      <c r="AT195" s="10">
        <f>3/24000000*OO[[#This Row],[102 (01JUL1985 15:00:00)-Water Temperature (C)]]*OO[[#This Row],[44]]</f>
        <v>1.2412414248074998E-5</v>
      </c>
      <c r="AU195" s="10">
        <f>3/24000000*OO[[#This Row],[103 (01JUL1985 18:00:00)-Water Temperature (C)]]*OO[[#This Row],[45]]</f>
        <v>1.2100942092785E-5</v>
      </c>
      <c r="AV195" s="10">
        <f>3/24000000*OO[[#This Row],[104 (01JUL1985 21:00:00)-Water Temperature (C)]]*OO[[#This Row],[46]]</f>
        <v>1.1460805478069999E-5</v>
      </c>
      <c r="AW195" s="10">
        <f>3/24000000*OO[[#This Row],[105 (02JUL1985 00:00:00)-Water Temperature (C)]]*OO[[#This Row],[47]]</f>
        <v>1.04435600256925E-5</v>
      </c>
      <c r="AX195" s="10">
        <f>3/24000000*OO[[#This Row],[106 (02JUL1985 03:00:00)-Water Temperature (C)]]*OO[[#This Row],[48]]</f>
        <v>9.2738737351600007E-6</v>
      </c>
      <c r="AY195" s="10">
        <f>3/24000000*OO[[#This Row],[107 (02JUL1985 06:00:00)-Water Temperature (C)]]*OO[[#This Row],[49]]</f>
        <v>8.1765655858162498E-6</v>
      </c>
      <c r="AZ195" s="10">
        <f>3/24000000*OO[[#This Row],[108 (02JUL1985 09:00:00)-Water Temperature (C)]]*OO[[#This Row],[50]]</f>
        <v>7.6615379327775002E-6</v>
      </c>
      <c r="BA195" s="10">
        <f>3/24000000*OO[[#This Row],[109 (02JUL1985 12:00:00)-Water Temperature (C)]]*OO[[#This Row],[51]]</f>
        <v>7.5984421099949996E-6</v>
      </c>
      <c r="BB195" s="10">
        <f>3/24000000*OO[[#This Row],[110 (02JUL1985 15:00:00)-Water Temperature (C)]]*OO[[#This Row],[52]]</f>
        <v>7.7923494343099983E-6</v>
      </c>
      <c r="BC195" s="10">
        <f>3/24000000*OO[[#This Row],[111 (02JUL1985 18:00:00)-Water Temperature (C)]]*OO[[#This Row],[53]]</f>
        <v>7.9006103407499986E-6</v>
      </c>
      <c r="BD195" s="10">
        <f>3/24000000*OO[[#This Row],[112 (02JUL1985 21:00:00)-Water Temperature (C)]]*OO[[#This Row],[54]]</f>
        <v>7.5679099303249991E-6</v>
      </c>
      <c r="BE195" s="10">
        <f>3/24000000*OO[[#This Row],[113 (03JUL1985 00:00:00)-Water Temperature (C)]]*OO[[#This Row],[55]]</f>
        <v>7.0029519929999995E-6</v>
      </c>
      <c r="BF195" s="10">
        <f>3/24000000*OO[[#This Row],[114 (03JUL1985 03:00:00)-Water Temperature (C)]]*OO[[#This Row],[56]]</f>
        <v>6.3443971529662507E-6</v>
      </c>
      <c r="BG195" s="10">
        <f>3/24000000*OO[[#This Row],[115 (03JUL1985 06:00:00)-Water Temperature (C)]]*OO[[#This Row],[57]]</f>
        <v>5.7282839704912511E-6</v>
      </c>
      <c r="BH195" s="10">
        <f>3/24000000*OO[[#This Row],[116 (03JUL1985 09:00:00)-Water Temperature (C)]]*OO[[#This Row],[58]]</f>
        <v>5.4701000158912507E-6</v>
      </c>
      <c r="BI195" s="10">
        <f>3/24000000*OO[[#This Row],[117 (03JUL1985 12:00:00)-Water Temperature (C)]]*OO[[#This Row],[59]]</f>
        <v>5.6744530325999995E-6</v>
      </c>
      <c r="BJ195" s="10">
        <f>3/24000000*OO[[#This Row],[118 (03JUL1985 15:00:00)-Water Temperature (C)]]*OO[[#This Row],[60]]</f>
        <v>6.1184626439599993E-6</v>
      </c>
      <c r="BK195" s="10">
        <f>3/24000000*OO[[#This Row],[119 (03JUL1985 18:00:00)-Water Temperature (C)]]*OO[[#This Row],[61]]</f>
        <v>6.3117780448394993E-6</v>
      </c>
      <c r="BL195" s="10">
        <f>3/24000000*OO[[#This Row],[120 (03JUL1985 21:00:00)-Water Temperature (C)]]*OO[[#This Row],[62]]</f>
        <v>6.1239509969427501E-6</v>
      </c>
      <c r="BM195" s="10">
        <f>3/24000000*OO[[#This Row],[121 (04JUL1985 00:00:00)-Water Temperature (C)]]*OO[[#This Row],[63]]</f>
        <v>5.6967735754710001E-6</v>
      </c>
      <c r="BN195" s="10">
        <f>3/24000000*OO[[#This Row],[122 (04JUL1985 03:00:00)-Water Temperature (C)]]*OO[[#This Row],[64]]</f>
        <v>5.1795372600262497E-6</v>
      </c>
      <c r="BO195" s="10">
        <f>3/24000000*OO[[#This Row],[123 (04JUL1985 06:00:00)-Water Temperature (C)]]*OO[[#This Row],[65]]</f>
        <v>4.7031057376121252E-6</v>
      </c>
      <c r="BP195" s="10">
        <f>3/24000000*OO[[#This Row],[124 (04JUL1985 09:00:00)-Water Temperature (C)]]*OO[[#This Row],[66]]</f>
        <v>4.5144084161699999E-6</v>
      </c>
      <c r="BQ195" s="10">
        <f>3/24000000*OO[[#This Row],[125 (04JUL1985 12:00:00)-Water Temperature (C)]]*OO[[#This Row],[67]]</f>
        <v>4.4727073918169995E-6</v>
      </c>
      <c r="BR195" s="10">
        <f>3/24000000*OO[[#This Row],[126 (04JUL1985 15:00:00)-Water Temperature (C)]]*OO[[#This Row],[68]]</f>
        <v>4.3739410553099998E-6</v>
      </c>
      <c r="BS195" s="10">
        <f>3/24000000*OO[[#This Row],[127 (04JUL1985 18:00:00)-Water Temperature (C)]]*OO[[#This Row],[69]]</f>
        <v>4.2020034239020003E-6</v>
      </c>
      <c r="BT195" s="10">
        <f>3/24000000*OO[[#This Row],[128 (04JUL1985 21:00:00)-Water Temperature (C)]]*OO[[#This Row],[70]]</f>
        <v>3.9637426482315004E-6</v>
      </c>
      <c r="BU195" s="10">
        <f>3/24000000*OO[[#This Row],[129 (05JUL1985 00:00:00)-Water Temperature (C)]]*OO[[#This Row],[71]]</f>
        <v>3.6210238198181248E-6</v>
      </c>
      <c r="BV195" s="10">
        <f>3/24000000*OO[[#This Row],[130 (05JUL1985 03:00:00)-Water Temperature (C)]]*OO[[#This Row],[72]]</f>
        <v>3.2502225770944999E-6</v>
      </c>
      <c r="BW195" s="10">
        <f>3/24000000*OO[[#This Row],[131 (05JUL1985 06:00:00)-Water Temperature (C)]]*OO[[#This Row],[73]]</f>
        <v>2.9383337445494998E-6</v>
      </c>
      <c r="BX195" s="10">
        <f>3/24000000*OO[[#This Row],[132 (05JUL1985 09:00:00)-Water Temperature (C)]]*OO[[#This Row],[74]]</f>
        <v>2.8536611843349999E-6</v>
      </c>
      <c r="BY195" s="10">
        <f>3/24000000*OO[[#This Row],[133 (05JUL1985 12:00:00)-Water Temperature (C)]]*OO[[#This Row],[75]]</f>
        <v>3.0395426024245003E-6</v>
      </c>
      <c r="BZ195" s="10">
        <f>3/24000000*OO[[#This Row],[134 (05JUL1985 15:00:00)-Water Temperature (C)]]*OO[[#This Row],[76]]</f>
        <v>3.3562798963181247E-6</v>
      </c>
      <c r="CA195" s="10">
        <f>3/24000000*OO[[#This Row],[135 (05JUL1985 18:00:00)-Water Temperature (C)]]*OO[[#This Row],[77]]</f>
        <v>3.5278703147104991E-6</v>
      </c>
      <c r="CB195" s="10">
        <f>3/24000000*OO[[#This Row],[136 (05JUL1985 21:00:00)-Water Temperature (C)]]*OO[[#This Row],[78]]</f>
        <v>3.4217939250618748E-6</v>
      </c>
      <c r="CC195" s="10">
        <f>3/24000000*OO[[#This Row],[137 (06JUL1985 00:00:00)-Water Temperature (C)]]*OO[[#This Row],[79]]</f>
        <v>3.17468825166375E-6</v>
      </c>
      <c r="CD195" s="10">
        <f>3/24000000*OO[[#This Row],[138 (06JUL1985 03:00:00)-Water Temperature (C)]]*OO[[#This Row],[80]]</f>
        <v>2.8954741613177503E-6</v>
      </c>
      <c r="CE195" s="10">
        <f>3/24000000*OO[[#This Row],[139 (06JUL1985 06:00:00)-Water Temperature (C)]]*OO[[#This Row],[81]]</f>
        <v>2.5929537257462497E-6</v>
      </c>
      <c r="CF195" s="10">
        <f>3/24000000*OO[[#This Row],[140 (06JUL1985 09:00:00)-Water Temperature (C)]]*OO[[#This Row],[82]]</f>
        <v>2.3779958821424998E-6</v>
      </c>
      <c r="CG195" s="10">
        <f>3/24000000*OO[[#This Row],[141 (06JUL1985 12:00:00)-Water Temperature (C)]]*OO[[#This Row],[83]]</f>
        <v>2.2981698219847499E-6</v>
      </c>
      <c r="CH195" s="10">
        <f>3/24000000*OO[[#This Row],[142 (06JUL1985 15:00:00)-Water Temperature (C)]]*OO[[#This Row],[84]]</f>
        <v>2.2623551876883747E-6</v>
      </c>
      <c r="CI195" s="10">
        <f>3/24000000*OO[[#This Row],[143 (06JUL1985 18:00:00)-Water Temperature (C)]]*OO[[#This Row],[85]]</f>
        <v>2.22568841000475E-6</v>
      </c>
      <c r="CJ195" s="10">
        <f>3/24000000*OO[[#This Row],[144 (06JUL1985 21:00:00)-Water Temperature (C)]]*OO[[#This Row],[86]]</f>
        <v>2.1333585898486252E-6</v>
      </c>
      <c r="CK195" s="10">
        <f>3/24000000*OO[[#This Row],[145 (07JUL1985 00:00:00)-Water Temperature (C)]]*OO[[#This Row],[87]]</f>
        <v>1.9480306324443751E-6</v>
      </c>
      <c r="CL195" s="10">
        <f>3/24000000*OO[[#This Row],[146 (07JUL1985 03:00:00)-Water Temperature (C)]]*OO[[#This Row],[88]]</f>
        <v>1.74791232592625E-6</v>
      </c>
      <c r="CM195" s="10">
        <f>3/24000000*OO[[#This Row],[147 (07JUL1985 06:00:00)-Water Temperature (C)]]*OO[[#This Row],[89]]</f>
        <v>1.59628321654425E-6</v>
      </c>
      <c r="CN195" s="10">
        <f>3/24000000*OO[[#This Row],[148 (07JUL1985 09:00:00)-Water Temperature (C)]]*OO[[#This Row],[90]]</f>
        <v>1.5670371268537501E-6</v>
      </c>
      <c r="CO195" s="10">
        <f>3/24000000*OO[[#This Row],[149 (07JUL1985 12:00:00)-Water Temperature (C)]]*OO[[#This Row],[91]]</f>
        <v>1.6095507370807499E-6</v>
      </c>
      <c r="CP195" s="10">
        <f>3/24000000*OO[[#This Row],[150 (07JUL1985 15:00:00)-Water Temperature (C)]]*OO[[#This Row],[92]]</f>
        <v>1.7041914875179999E-6</v>
      </c>
      <c r="CQ195" s="10">
        <f>3/24000000*OO[[#This Row],[151 (07JUL1985 18:00:00)-Water Temperature (C)]]*OO[[#This Row],[93]]</f>
        <v>1.8046428360637502E-6</v>
      </c>
      <c r="CR195" s="10">
        <f>3/24000000*OO[[#This Row],[152 (07JUL1985 21:00:00)-Water Temperature (C)]]*OO[[#This Row],[94]]</f>
        <v>1.7974535676685E-6</v>
      </c>
      <c r="CS195" s="10">
        <f>3/24000000*OO[[#This Row],[153 (08JUL1985 00:00:00)-Water Temperature (C)]]*OO[[#This Row],[95]]</f>
        <v>1.6680301257735E-6</v>
      </c>
      <c r="CT195" s="10">
        <f>3/24000000*OO[[#This Row],[154 (08JUL1985 03:00:00)-Water Temperature (C)]]*OO[[#This Row],[96]]</f>
        <v>1.5106411703003747E-6</v>
      </c>
      <c r="CU195" s="10">
        <f>3/24000000*OO[[#This Row],[155 (08JUL1985 06:00:00)-Water Temperature (C)]]*OO[[#This Row],[97]]</f>
        <v>1.350375078885E-6</v>
      </c>
      <c r="CV195" s="10">
        <f>3/24000000*OO[[#This Row],[156 (08JUL1985 09:00:00)-Water Temperature (C)]]*OO[[#This Row],[98]]</f>
        <v>1.2429065521499998E-6</v>
      </c>
      <c r="CW195" s="10">
        <f>3/24000000*OO[[#This Row],[157 (08JUL1985 12:00:00)-Water Temperature (C)]]*OO[[#This Row],[99]]</f>
        <v>1.1681126112947501E-6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0</v>
      </c>
      <c r="J196" s="10">
        <f>3/24*OO[[#This Row],[66 (27JUN1985 03:00:00)-Water Temperature (C)]]*OO[[#This Row],[8]]/SUM(OO[8])</f>
        <v>8.7274279838095566E-41</v>
      </c>
      <c r="K196" s="10">
        <f>3/24*OO[[#This Row],[67 (27JUN1985 06:00:00)-Water Temperature (C)]]*OO[[#This Row],[9]]/SUM(OO[9])</f>
        <v>4.8143114063189456E-31</v>
      </c>
      <c r="L196" s="10">
        <f>3/24*OO[[#This Row],[68 (27JUN1985 09:00:00)-Water Temperature (C)]]*OO[[#This Row],[10]]/SUM(OO[10])</f>
        <v>2.9477327875098013E-21</v>
      </c>
      <c r="M196" s="10">
        <f>3/24*OO[[#This Row],[69 (27JUN1985 12:00:00)-Water Temperature (C)]]*OO[[#This Row],[11]]/SUM(OO[11])</f>
        <v>7.6740465136254913E-13</v>
      </c>
      <c r="N196" s="10">
        <f>3/24*OO[[#This Row],[70 (27JUN1985 15:00:00)-Water Temperature (C)]]*OO[[#This Row],[12]]/SUM(OO[12])</f>
        <v>5.8688622336720331E-9</v>
      </c>
      <c r="O196" s="10">
        <f>3/24*OO[[#This Row],[71 (27JUN1985 18:00:00)-Water Temperature (C)]]*OO[[#This Row],[13]]/SUM(OO[13])</f>
        <v>2.0558403945103429E-6</v>
      </c>
      <c r="P196" s="10">
        <f>3/24*OO[[#This Row],[72 (27JUN1985 21:00:00)-Water Temperature (C)]]*OO[[#This Row],[14]]/SUM(OO[14])</f>
        <v>1.247964011365978E-4</v>
      </c>
      <c r="Q196" s="10">
        <f>3/24*OO[[#This Row],[73 (28JUN1985 00:00:00)-Water Temperature (C)]]*OO[[#This Row],[15]]/SUM(OO[15])</f>
        <v>2.170599185227605E-3</v>
      </c>
      <c r="R196" s="10">
        <f>3/24*OO[[#This Row],[74 (28JUN1985 03:00:00)-Water Temperature (C)]]*OO[[#This Row],[16]]/SUM(OO[16])</f>
        <v>1.4640856275433631E-2</v>
      </c>
      <c r="S196" s="10">
        <f>3/24*OO[[#This Row],[75 (28JUN1985 06:00:00)-Water Temperature (C)]]*OO[[#This Row],[17]]/SUM(OO[17])</f>
        <v>4.7260273189761302E-2</v>
      </c>
      <c r="T196" s="10">
        <f>3/24*OO[[#This Row],[76 (28JUN1985 09:00:00)-Water Temperature (C)]]*OO[[#This Row],[18]]/SUM(OO[18])</f>
        <v>8.8680833378488283E-2</v>
      </c>
      <c r="U196" s="10">
        <f>3/24*OO[[#This Row],[77 (28JUN1985 12:00:00)-Water Temperature (C)]]*OO[[#This Row],[19]]/SUM(OO[19])</f>
        <v>0.10504365106876698</v>
      </c>
      <c r="V196" s="10">
        <f>3/24000000*OO[[#This Row],[78 (28JUN1985 15:00:00)-Water Temperature (C)]]*OO[[#This Row],[20]]</f>
        <v>8.2945520260474997E-2</v>
      </c>
      <c r="W196" s="10">
        <f>3/24000000*OO[[#This Row],[79 (28JUN1985 18:00:00)-Water Temperature (C)]]*OO[[#This Row],[21]]</f>
        <v>4.5362142346774999E-2</v>
      </c>
      <c r="X196" s="10">
        <f>3/24000000*OO[[#This Row],[80 (28JUN1985 21:00:00)-Water Temperature (C)]]*OO[[#This Row],[22]]</f>
        <v>1.8009649603723751E-2</v>
      </c>
      <c r="Y196" s="10">
        <f>3/24000000*OO[[#This Row],[81 (29JUN1985 00:00:00)-Water Temperature (C)]]*OO[[#This Row],[23]]</f>
        <v>5.6188863660649995E-3</v>
      </c>
      <c r="Z196" s="10">
        <f>3/24000000*OO[[#This Row],[82 (29JUN1985 03:00:00)-Water Temperature (C)]]*OO[[#This Row],[24]]</f>
        <v>1.4886073424749998E-3</v>
      </c>
      <c r="AA196" s="10">
        <f>3/24000000*OO[[#This Row],[83 (29JUN1985 06:00:00)-Water Temperature (C)]]*OO[[#This Row],[25]]</f>
        <v>3.7557926738099995E-4</v>
      </c>
      <c r="AB196" s="10">
        <f>3/24000000*OO[[#This Row],[84 (29JUN1985 09:00:00)-Water Temperature (C)]]*OO[[#This Row],[26]]</f>
        <v>1.128167629925E-4</v>
      </c>
      <c r="AC196" s="10">
        <f>3/24000000*OO[[#This Row],[85 (29JUN1985 12:00:00)-Water Temperature (C)]]*OO[[#This Row],[27]]</f>
        <v>5.5776599316349995E-5</v>
      </c>
      <c r="AD196" s="10">
        <f>3/24000000*OO[[#This Row],[86 (29JUN1985 15:00:00)-Water Temperature (C)]]*OO[[#This Row],[28]]</f>
        <v>5.0831583180574993E-5</v>
      </c>
      <c r="AE196" s="10">
        <f>3/24000000*OO[[#This Row],[88 (29JUN1985 21:00:00)-Water Temperature (C)]]*OO[[#This Row],[30]]</f>
        <v>6.5975986683224996E-5</v>
      </c>
      <c r="AF196" s="10">
        <f>3/24000000*OO[[#This Row],[88 (29JUN1985 21:00:00)-Water Temperature (C)]]*OO[[#This Row],[30]]</f>
        <v>6.5975986683224996E-5</v>
      </c>
      <c r="AG196" s="10">
        <f>3/24000000*OO[[#This Row],[89 (30JUN1985 00:00:00)-Water Temperature (C)]]*OO[[#This Row],[31]]</f>
        <v>6.5813332792400003E-5</v>
      </c>
      <c r="AH196" s="10">
        <f>3/24000000*OO[[#This Row],[90 (30JUN1985 03:00:00)-Water Temperature (C)]]*OO[[#This Row],[32]]</f>
        <v>6.1308250092487494E-5</v>
      </c>
      <c r="AI196" s="10">
        <f>3/24000000*OO[[#This Row],[91 (30JUN1985 06:00:00)-Water Temperature (C)]]*OO[[#This Row],[33]]</f>
        <v>5.4333532672350012E-5</v>
      </c>
      <c r="AJ196" s="10">
        <f>3/24000000*OO[[#This Row],[92 (30JUN1985 09:00:00)-Water Temperature (C)]]*OO[[#This Row],[34]]</f>
        <v>4.7971337490375E-5</v>
      </c>
      <c r="AK196" s="10">
        <f>3/24000000*OO[[#This Row],[93 (30JUN1985 12:00:00)-Water Temperature (C)]]*OO[[#This Row],[35]]</f>
        <v>4.3880809948244995E-5</v>
      </c>
      <c r="AL196" s="10">
        <f>3/24000000*OO[[#This Row],[94 (30JUN1985 15:00:00)-Water Temperature (C)]]*OO[[#This Row],[36]]</f>
        <v>4.1845901697643747E-5</v>
      </c>
      <c r="AM196" s="10">
        <f>3/24000000*OO[[#This Row],[95 (30JUN1985 18:00:00)-Water Temperature (C)]]*OO[[#This Row],[37]]</f>
        <v>3.8171557722479999E-5</v>
      </c>
      <c r="AN196" s="10">
        <f>3/24000000*OO[[#This Row],[96 (30JUN1985 21:00:00)-Water Temperature (C)]]*OO[[#This Row],[38]]</f>
        <v>3.1034100714239995E-5</v>
      </c>
      <c r="AO196" s="10">
        <f>3/24000000*OO[[#This Row],[97 (01JUL1985 00:00:00)-Water Temperature (C)]]*OO[[#This Row],[39]]</f>
        <v>2.3609582047132497E-5</v>
      </c>
      <c r="AP196" s="10">
        <f>3/24000000*OO[[#This Row],[98 (01JUL1985 03:00:00)-Water Temperature (C)]]*OO[[#This Row],[40]]</f>
        <v>1.7709853067729997E-5</v>
      </c>
      <c r="AQ196" s="10">
        <f>3/24000000*OO[[#This Row],[99 (01JUL1985 06:00:00)-Water Temperature (C)]]*OO[[#This Row],[41]]</f>
        <v>1.3682750479424999E-5</v>
      </c>
      <c r="AR196" s="10">
        <f>3/24000000*OO[[#This Row],[100 (01JUL1985 09:00:00)-Water Temperature (C)]]*OO[[#This Row],[42]]</f>
        <v>1.1610735453161249E-5</v>
      </c>
      <c r="AS196" s="10">
        <f>3/24000000*OO[[#This Row],[101 (01JUL1985 12:00:00)-Water Temperature (C)]]*OO[[#This Row],[43]]</f>
        <v>1.086416263944E-5</v>
      </c>
      <c r="AT196" s="10">
        <f>3/24000000*OO[[#This Row],[102 (01JUL1985 15:00:00)-Water Temperature (C)]]*OO[[#This Row],[44]]</f>
        <v>1.0730991679139999E-5</v>
      </c>
      <c r="AU196" s="10">
        <f>3/24000000*OO[[#This Row],[103 (01JUL1985 18:00:00)-Water Temperature (C)]]*OO[[#This Row],[45]]</f>
        <v>1.04556817243125E-5</v>
      </c>
      <c r="AV196" s="10">
        <f>3/24000000*OO[[#This Row],[104 (01JUL1985 21:00:00)-Water Temperature (C)]]*OO[[#This Row],[46]]</f>
        <v>9.909862315053748E-6</v>
      </c>
      <c r="AW196" s="10">
        <f>3/24000000*OO[[#This Row],[105 (02JUL1985 00:00:00)-Water Temperature (C)]]*OO[[#This Row],[47]]</f>
        <v>9.0505913274012495E-6</v>
      </c>
      <c r="AX196" s="10">
        <f>3/24000000*OO[[#This Row],[106 (02JUL1985 03:00:00)-Water Temperature (C)]]*OO[[#This Row],[48]]</f>
        <v>8.056650813749999E-6</v>
      </c>
      <c r="AY196" s="10">
        <f>3/24000000*OO[[#This Row],[107 (02JUL1985 06:00:00)-Water Temperature (C)]]*OO[[#This Row],[49]]</f>
        <v>7.1096416819162495E-6</v>
      </c>
      <c r="AZ196" s="10">
        <f>3/24000000*OO[[#This Row],[108 (02JUL1985 09:00:00)-Water Temperature (C)]]*OO[[#This Row],[50]]</f>
        <v>6.652705547745E-6</v>
      </c>
      <c r="BA196" s="10">
        <f>3/24000000*OO[[#This Row],[109 (02JUL1985 12:00:00)-Water Temperature (C)]]*OO[[#This Row],[51]]</f>
        <v>6.5761505489699997E-6</v>
      </c>
      <c r="BB196" s="10">
        <f>3/24000000*OO[[#This Row],[110 (02JUL1985 15:00:00)-Water Temperature (C)]]*OO[[#This Row],[52]]</f>
        <v>6.7384100344199999E-6</v>
      </c>
      <c r="BC196" s="10">
        <f>3/24000000*OO[[#This Row],[111 (02JUL1985 18:00:00)-Water Temperature (C)]]*OO[[#This Row],[53]]</f>
        <v>6.8238615259237505E-6</v>
      </c>
      <c r="BD196" s="10">
        <f>3/24000000*OO[[#This Row],[112 (02JUL1985 21:00:00)-Water Temperature (C)]]*OO[[#This Row],[54]]</f>
        <v>6.5391716831624998E-6</v>
      </c>
      <c r="BE196" s="10">
        <f>3/24000000*OO[[#This Row],[113 (03JUL1985 00:00:00)-Water Temperature (C)]]*OO[[#This Row],[55]]</f>
        <v>6.0615825976424999E-6</v>
      </c>
      <c r="BF196" s="10">
        <f>3/24000000*OO[[#This Row],[114 (03JUL1985 03:00:00)-Water Temperature (C)]]*OO[[#This Row],[56]]</f>
        <v>5.500366991439999E-6</v>
      </c>
      <c r="BG196" s="10">
        <f>3/24000000*OO[[#This Row],[115 (03JUL1985 06:00:00)-Water Temperature (C)]]*OO[[#This Row],[57]]</f>
        <v>4.9730332079999998E-6</v>
      </c>
      <c r="BH196" s="10">
        <f>3/24000000*OO[[#This Row],[116 (03JUL1985 09:00:00)-Water Temperature (C)]]*OO[[#This Row],[58]]</f>
        <v>4.7479900931828749E-6</v>
      </c>
      <c r="BI196" s="10">
        <f>3/24000000*OO[[#This Row],[117 (03JUL1985 12:00:00)-Water Temperature (C)]]*OO[[#This Row],[59]]</f>
        <v>4.9167432428966248E-6</v>
      </c>
      <c r="BJ196" s="10">
        <f>3/24000000*OO[[#This Row],[118 (03JUL1985 15:00:00)-Water Temperature (C)]]*OO[[#This Row],[60]]</f>
        <v>5.2889611841275E-6</v>
      </c>
      <c r="BK196" s="10">
        <f>3/24000000*OO[[#This Row],[119 (03JUL1985 18:00:00)-Water Temperature (C)]]*OO[[#This Row],[61]]</f>
        <v>5.4476634370207495E-6</v>
      </c>
      <c r="BL196" s="10">
        <f>3/24000000*OO[[#This Row],[120 (03JUL1985 21:00:00)-Water Temperature (C)]]*OO[[#This Row],[62]]</f>
        <v>5.2873857717174993E-6</v>
      </c>
      <c r="BM196" s="10">
        <f>3/24000000*OO[[#This Row],[121 (04JUL1985 00:00:00)-Water Temperature (C)]]*OO[[#This Row],[63]]</f>
        <v>4.9288577987829997E-6</v>
      </c>
      <c r="BN196" s="10">
        <f>3/24000000*OO[[#This Row],[122 (04JUL1985 03:00:00)-Water Temperature (C)]]*OO[[#This Row],[64]]</f>
        <v>4.4886791219882501E-6</v>
      </c>
      <c r="BO196" s="10">
        <f>3/24000000*OO[[#This Row],[123 (04JUL1985 06:00:00)-Water Temperature (C)]]*OO[[#This Row],[65]]</f>
        <v>4.0752063446771246E-6</v>
      </c>
      <c r="BP196" s="10">
        <f>3/24000000*OO[[#This Row],[124 (04JUL1985 09:00:00)-Water Temperature (C)]]*OO[[#This Row],[66]]</f>
        <v>3.9042220458477496E-6</v>
      </c>
      <c r="BQ196" s="10">
        <f>3/24000000*OO[[#This Row],[125 (04JUL1985 12:00:00)-Water Temperature (C)]]*OO[[#This Row],[67]]</f>
        <v>3.8557734989212498E-6</v>
      </c>
      <c r="BR196" s="10">
        <f>3/24000000*OO[[#This Row],[126 (04JUL1985 15:00:00)-Water Temperature (C)]]*OO[[#This Row],[68]]</f>
        <v>3.7708490523177496E-6</v>
      </c>
      <c r="BS196" s="10">
        <f>3/24000000*OO[[#This Row],[127 (04JUL1985 18:00:00)-Water Temperature (C)]]*OO[[#This Row],[69]]</f>
        <v>3.6269512479697503E-6</v>
      </c>
      <c r="BT196" s="10">
        <f>3/24000000*OO[[#This Row],[128 (04JUL1985 21:00:00)-Water Temperature (C)]]*OO[[#This Row],[70]]</f>
        <v>3.4282045592799996E-6</v>
      </c>
      <c r="BU196" s="10">
        <f>3/24000000*OO[[#This Row],[129 (05JUL1985 00:00:00)-Water Temperature (C)]]*OO[[#This Row],[71]]</f>
        <v>3.1395414269219999E-6</v>
      </c>
      <c r="BV196" s="10">
        <f>3/24000000*OO[[#This Row],[130 (05JUL1985 03:00:00)-Water Temperature (C)]]*OO[[#This Row],[72]]</f>
        <v>2.8203601755552498E-6</v>
      </c>
      <c r="BW196" s="10">
        <f>3/24000000*OO[[#This Row],[131 (05JUL1985 06:00:00)-Water Temperature (C)]]*OO[[#This Row],[73]]</f>
        <v>2.5459970583189998E-6</v>
      </c>
      <c r="BX196" s="10">
        <f>3/24000000*OO[[#This Row],[132 (05JUL1985 09:00:00)-Water Temperature (C)]]*OO[[#This Row],[74]]</f>
        <v>2.4688833448606248E-6</v>
      </c>
      <c r="BY196" s="10">
        <f>3/24000000*OO[[#This Row],[133 (05JUL1985 12:00:00)-Water Temperature (C)]]*OO[[#This Row],[75]]</f>
        <v>2.6278035870633751E-6</v>
      </c>
      <c r="BZ196" s="10">
        <f>3/24000000*OO[[#This Row],[134 (05JUL1985 15:00:00)-Water Temperature (C)]]*OO[[#This Row],[76]]</f>
        <v>2.8978626616114996E-6</v>
      </c>
      <c r="CA196" s="10">
        <f>3/24000000*OO[[#This Row],[135 (05JUL1985 18:00:00)-Water Temperature (C)]]*OO[[#This Row],[77]]</f>
        <v>3.0419325903487496E-6</v>
      </c>
      <c r="CB196" s="10">
        <f>3/24000000*OO[[#This Row],[136 (05JUL1985 21:00:00)-Water Temperature (C)]]*OO[[#This Row],[78]]</f>
        <v>2.95075215992375E-6</v>
      </c>
      <c r="CC196" s="10">
        <f>3/24000000*OO[[#This Row],[137 (06JUL1985 00:00:00)-Water Temperature (C)]]*OO[[#This Row],[79]]</f>
        <v>2.7440158034327497E-6</v>
      </c>
      <c r="CD196" s="10">
        <f>3/24000000*OO[[#This Row],[138 (06JUL1985 03:00:00)-Water Temperature (C)]]*OO[[#This Row],[80]]</f>
        <v>2.5088744387936246E-6</v>
      </c>
      <c r="CE196" s="10">
        <f>3/24000000*OO[[#This Row],[139 (06JUL1985 06:00:00)-Water Temperature (C)]]*OO[[#This Row],[81]]</f>
        <v>2.2503301608934995E-6</v>
      </c>
      <c r="CF196" s="10">
        <f>3/24000000*OO[[#This Row],[140 (06JUL1985 09:00:00)-Water Temperature (C)]]*OO[[#This Row],[82]]</f>
        <v>2.06234548151525E-6</v>
      </c>
      <c r="CG196" s="10">
        <f>3/24000000*OO[[#This Row],[141 (06JUL1985 12:00:00)-Water Temperature (C)]]*OO[[#This Row],[83]]</f>
        <v>1.9886354099960001E-6</v>
      </c>
      <c r="CH196" s="10">
        <f>3/24000000*OO[[#This Row],[142 (06JUL1985 15:00:00)-Water Temperature (C)]]*OO[[#This Row],[84]]</f>
        <v>1.95269689402425E-6</v>
      </c>
      <c r="CI196" s="10">
        <f>3/24000000*OO[[#This Row],[143 (06JUL1985 18:00:00)-Water Temperature (C)]]*OO[[#This Row],[85]]</f>
        <v>1.9221820476981252E-6</v>
      </c>
      <c r="CJ196" s="10">
        <f>3/24000000*OO[[#This Row],[144 (06JUL1985 21:00:00)-Water Temperature (C)]]*OO[[#This Row],[86]]</f>
        <v>1.8433084784576251E-6</v>
      </c>
      <c r="CK196" s="10">
        <f>3/24000000*OO[[#This Row],[145 (07JUL1985 00:00:00)-Water Temperature (C)]]*OO[[#This Row],[87]]</f>
        <v>1.6878399219600001E-6</v>
      </c>
      <c r="CL196" s="10">
        <f>3/24000000*OO[[#This Row],[146 (07JUL1985 03:00:00)-Water Temperature (C)]]*OO[[#This Row],[88]]</f>
        <v>1.5161034544592498E-6</v>
      </c>
      <c r="CM196" s="10">
        <f>3/24000000*OO[[#This Row],[147 (07JUL1985 06:00:00)-Water Temperature (C)]]*OO[[#This Row],[89]]</f>
        <v>1.3818305798949999E-6</v>
      </c>
      <c r="CN196" s="10">
        <f>3/24000000*OO[[#This Row],[148 (07JUL1985 09:00:00)-Water Temperature (C)]]*OO[[#This Row],[90]]</f>
        <v>1.3517959749829999E-6</v>
      </c>
      <c r="CO196" s="10">
        <f>3/24000000*OO[[#This Row],[149 (07JUL1985 12:00:00)-Water Temperature (C)]]*OO[[#This Row],[91]]</f>
        <v>1.3866085133599999E-6</v>
      </c>
      <c r="CP196" s="10">
        <f>3/24000000*OO[[#This Row],[150 (07JUL1985 15:00:00)-Water Temperature (C)]]*OO[[#This Row],[92]]</f>
        <v>1.4684771643806248E-6</v>
      </c>
      <c r="CQ196" s="10">
        <f>3/24000000*OO[[#This Row],[151 (07JUL1985 18:00:00)-Water Temperature (C)]]*OO[[#This Row],[93]]</f>
        <v>1.5565998185657501E-6</v>
      </c>
      <c r="CR196" s="10">
        <f>3/24000000*OO[[#This Row],[152 (07JUL1985 21:00:00)-Water Temperature (C)]]*OO[[#This Row],[94]]</f>
        <v>1.5499335401444997E-6</v>
      </c>
      <c r="CS196" s="10">
        <f>3/24000000*OO[[#This Row],[153 (08JUL1985 00:00:00)-Water Temperature (C)]]*OO[[#This Row],[95]]</f>
        <v>1.4415842564557498E-6</v>
      </c>
      <c r="CT196" s="10">
        <f>3/24000000*OO[[#This Row],[154 (08JUL1985 03:00:00)-Water Temperature (C)]]*OO[[#This Row],[96]]</f>
        <v>1.3087957930368751E-6</v>
      </c>
      <c r="CU196" s="10">
        <f>3/24000000*OO[[#This Row],[155 (08JUL1985 06:00:00)-Water Temperature (C)]]*OO[[#This Row],[97]]</f>
        <v>1.1730617904960002E-6</v>
      </c>
      <c r="CV196" s="10">
        <f>3/24000000*OO[[#This Row],[156 (08JUL1985 09:00:00)-Water Temperature (C)]]*OO[[#This Row],[98]]</f>
        <v>1.0803448191999998E-6</v>
      </c>
      <c r="CW196" s="10">
        <f>3/24000000*OO[[#This Row],[157 (08JUL1985 12:00:00)-Water Temperature (C)]]*OO[[#This Row],[99]]</f>
        <v>1.01101219646E-6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0</v>
      </c>
      <c r="J197" s="10">
        <f>3/24*OO[[#This Row],[66 (27JUN1985 03:00:00)-Water Temperature (C)]]*OO[[#This Row],[8]]/SUM(OO[8])</f>
        <v>1.1692835203091169E-41</v>
      </c>
      <c r="K197" s="10">
        <f>3/24*OO[[#This Row],[67 (27JUN1985 06:00:00)-Water Temperature (C)]]*OO[[#This Row],[9]]/SUM(OO[9])</f>
        <v>7.0575396117948939E-32</v>
      </c>
      <c r="L197" s="10">
        <f>3/24*OO[[#This Row],[68 (27JUN1985 09:00:00)-Water Temperature (C)]]*OO[[#This Row],[10]]/SUM(OO[10])</f>
        <v>4.0050512649333677E-22</v>
      </c>
      <c r="M197" s="10">
        <f>3/24*OO[[#This Row],[69 (27JUN1985 12:00:00)-Water Temperature (C)]]*OO[[#This Row],[11]]/SUM(OO[11])</f>
        <v>2.577830888763933E-13</v>
      </c>
      <c r="N197" s="10">
        <f>3/24*OO[[#This Row],[70 (27JUN1985 15:00:00)-Water Temperature (C)]]*OO[[#This Row],[12]]/SUM(OO[12])</f>
        <v>2.8761425396419595E-9</v>
      </c>
      <c r="O197" s="10">
        <f>3/24*OO[[#This Row],[71 (27JUN1985 18:00:00)-Water Temperature (C)]]*OO[[#This Row],[13]]/SUM(OO[13])</f>
        <v>1.1846044819246232E-6</v>
      </c>
      <c r="P197" s="10">
        <f>3/24*OO[[#This Row],[72 (27JUN1985 21:00:00)-Water Temperature (C)]]*OO[[#This Row],[14]]/SUM(OO[14])</f>
        <v>8.073559515297129E-5</v>
      </c>
      <c r="Q197" s="10">
        <f>3/24*OO[[#This Row],[73 (28JUN1985 00:00:00)-Water Temperature (C)]]*OO[[#This Row],[15]]/SUM(OO[15])</f>
        <v>1.5423039102407511E-3</v>
      </c>
      <c r="R197" s="10">
        <f>3/24*OO[[#This Row],[74 (28JUN1985 03:00:00)-Water Temperature (C)]]*OO[[#This Row],[16]]/SUM(OO[16])</f>
        <v>1.1248130789161285E-2</v>
      </c>
      <c r="S197" s="10">
        <f>3/24*OO[[#This Row],[75 (28JUN1985 06:00:00)-Water Temperature (C)]]*OO[[#This Row],[17]]/SUM(OO[17])</f>
        <v>3.8710300216726654E-2</v>
      </c>
      <c r="T197" s="10">
        <f>3/24*OO[[#This Row],[76 (28JUN1985 09:00:00)-Water Temperature (C)]]*OO[[#This Row],[18]]/SUM(OO[18])</f>
        <v>7.6598484438545125E-2</v>
      </c>
      <c r="U197" s="10">
        <f>3/24*OO[[#This Row],[77 (28JUN1985 12:00:00)-Water Temperature (C)]]*OO[[#This Row],[19]]/SUM(OO[19])</f>
        <v>9.4959243011765837E-2</v>
      </c>
      <c r="V197" s="10">
        <f>3/24000000*OO[[#This Row],[78 (28JUN1985 15:00:00)-Water Temperature (C)]]*OO[[#This Row],[20]]</f>
        <v>7.8237811714299998E-2</v>
      </c>
      <c r="W197" s="10">
        <f>3/24000000*OO[[#This Row],[79 (28JUN1985 18:00:00)-Water Temperature (C)]]*OO[[#This Row],[21]]</f>
        <v>4.4429015671049996E-2</v>
      </c>
      <c r="X197" s="10">
        <f>3/24000000*OO[[#This Row],[80 (28JUN1985 21:00:00)-Water Temperature (C)]]*OO[[#This Row],[22]]</f>
        <v>1.8233977951817498E-2</v>
      </c>
      <c r="Y197" s="10">
        <f>3/24000000*OO[[#This Row],[81 (29JUN1985 00:00:00)-Water Temperature (C)]]*OO[[#This Row],[23]]</f>
        <v>5.8398296341724987E-3</v>
      </c>
      <c r="Z197" s="10">
        <f>3/24000000*OO[[#This Row],[82 (29JUN1985 03:00:00)-Water Temperature (C)]]*OO[[#This Row],[24]]</f>
        <v>1.575186902401E-3</v>
      </c>
      <c r="AA197" s="10">
        <f>3/24000000*OO[[#This Row],[83 (29JUN1985 06:00:00)-Water Temperature (C)]]*OO[[#This Row],[25]]</f>
        <v>3.9877579040524996E-4</v>
      </c>
      <c r="AB197" s="10">
        <f>3/24000000*OO[[#This Row],[84 (29JUN1985 09:00:00)-Water Temperature (C)]]*OO[[#This Row],[26]]</f>
        <v>1.167181098261E-4</v>
      </c>
      <c r="AC197" s="10">
        <f>3/24000000*OO[[#This Row],[85 (29JUN1985 12:00:00)-Water Temperature (C)]]*OO[[#This Row],[27]]</f>
        <v>5.4016544158149997E-5</v>
      </c>
      <c r="AD197" s="10">
        <f>3/24000000*OO[[#This Row],[86 (29JUN1985 15:00:00)-Water Temperature (C)]]*OO[[#This Row],[28]]</f>
        <v>4.6727989307812499E-5</v>
      </c>
      <c r="AE197" s="10">
        <f>3/24000000*OO[[#This Row],[88 (29JUN1985 21:00:00)-Water Temperature (C)]]*OO[[#This Row],[30]]</f>
        <v>6.008892236082499E-5</v>
      </c>
      <c r="AF197" s="10">
        <f>3/24000000*OO[[#This Row],[88 (29JUN1985 21:00:00)-Water Temperature (C)]]*OO[[#This Row],[30]]</f>
        <v>6.008892236082499E-5</v>
      </c>
      <c r="AG197" s="10">
        <f>3/24000000*OO[[#This Row],[89 (30JUN1985 00:00:00)-Water Temperature (C)]]*OO[[#This Row],[31]]</f>
        <v>6.039447051939999E-5</v>
      </c>
      <c r="AH197" s="10">
        <f>3/24000000*OO[[#This Row],[90 (30JUN1985 03:00:00)-Water Temperature (C)]]*OO[[#This Row],[32]]</f>
        <v>5.6703197966649999E-5</v>
      </c>
      <c r="AI197" s="10">
        <f>3/24000000*OO[[#This Row],[91 (30JUN1985 06:00:00)-Water Temperature (C)]]*OO[[#This Row],[33]]</f>
        <v>5.0534483705775006E-5</v>
      </c>
      <c r="AJ197" s="10">
        <f>3/24000000*OO[[#This Row],[92 (30JUN1985 09:00:00)-Water Temperature (C)]]*OO[[#This Row],[34]]</f>
        <v>4.4711396897369997E-5</v>
      </c>
      <c r="AK197" s="10">
        <f>3/24000000*OO[[#This Row],[93 (30JUN1985 12:00:00)-Water Temperature (C)]]*OO[[#This Row],[35]]</f>
        <v>4.09167790067E-5</v>
      </c>
      <c r="AL197" s="10">
        <f>3/24000000*OO[[#This Row],[94 (30JUN1985 15:00:00)-Water Temperature (C)]]*OO[[#This Row],[36]]</f>
        <v>3.9113311824637505E-5</v>
      </c>
      <c r="AM197" s="10">
        <f>3/24000000*OO[[#This Row],[95 (30JUN1985 18:00:00)-Water Temperature (C)]]*OO[[#This Row],[37]]</f>
        <v>3.5851176571498748E-5</v>
      </c>
      <c r="AN197" s="10">
        <f>3/24000000*OO[[#This Row],[96 (30JUN1985 21:00:00)-Water Temperature (C)]]*OO[[#This Row],[38]]</f>
        <v>2.9275645732794997E-5</v>
      </c>
      <c r="AO197" s="10">
        <f>3/24000000*OO[[#This Row],[97 (01JUL1985 00:00:00)-Water Temperature (C)]]*OO[[#This Row],[39]]</f>
        <v>2.2346017929177497E-5</v>
      </c>
      <c r="AP197" s="10">
        <f>3/24000000*OO[[#This Row],[98 (01JUL1985 03:00:00)-Water Temperature (C)]]*OO[[#This Row],[40]]</f>
        <v>1.6762614160519997E-5</v>
      </c>
      <c r="AQ197" s="10">
        <f>3/24000000*OO[[#This Row],[99 (01JUL1985 06:00:00)-Water Temperature (C)]]*OO[[#This Row],[41]]</f>
        <v>1.2900269574719997E-5</v>
      </c>
      <c r="AR197" s="10">
        <f>3/24000000*OO[[#This Row],[100 (01JUL1985 09:00:00)-Water Temperature (C)]]*OO[[#This Row],[42]]</f>
        <v>1.0858570435056248E-5</v>
      </c>
      <c r="AS197" s="10">
        <f>3/24000000*OO[[#This Row],[101 (01JUL1985 12:00:00)-Water Temperature (C)]]*OO[[#This Row],[43]]</f>
        <v>1.0077084595304998E-5</v>
      </c>
      <c r="AT197" s="10">
        <f>3/24000000*OO[[#This Row],[102 (01JUL1985 15:00:00)-Water Temperature (C)]]*OO[[#This Row],[44]]</f>
        <v>9.915627693464999E-6</v>
      </c>
      <c r="AU197" s="10">
        <f>3/24000000*OO[[#This Row],[103 (01JUL1985 18:00:00)-Water Temperature (C)]]*OO[[#This Row],[45]]</f>
        <v>9.6554968089524991E-6</v>
      </c>
      <c r="AV197" s="10">
        <f>3/24000000*OO[[#This Row],[104 (01JUL1985 21:00:00)-Water Temperature (C)]]*OO[[#This Row],[46]]</f>
        <v>9.1625544995800003E-6</v>
      </c>
      <c r="AW197" s="10">
        <f>3/24000000*OO[[#This Row],[105 (02JUL1985 00:00:00)-Water Temperature (C)]]*OO[[#This Row],[47]]</f>
        <v>8.3873957756924985E-6</v>
      </c>
      <c r="AX197" s="10">
        <f>3/24000000*OO[[#This Row],[106 (02JUL1985 03:00:00)-Water Temperature (C)]]*OO[[#This Row],[48]]</f>
        <v>7.4875259477350002E-6</v>
      </c>
      <c r="AY197" s="10">
        <f>3/24000000*OO[[#This Row],[107 (02JUL1985 06:00:00)-Water Temperature (C)]]*OO[[#This Row],[49]]</f>
        <v>6.6131517546574989E-6</v>
      </c>
      <c r="AZ197" s="10">
        <f>3/24000000*OO[[#This Row],[108 (02JUL1985 09:00:00)-Water Temperature (C)]]*OO[[#This Row],[50]]</f>
        <v>6.1763120095800002E-6</v>
      </c>
      <c r="BA197" s="10">
        <f>3/24000000*OO[[#This Row],[109 (02JUL1985 12:00:00)-Water Temperature (C)]]*OO[[#This Row],[51]]</f>
        <v>6.0829558323624995E-6</v>
      </c>
      <c r="BB197" s="10">
        <f>3/24000000*OO[[#This Row],[110 (02JUL1985 15:00:00)-Water Temperature (C)]]*OO[[#This Row],[52]]</f>
        <v>6.2215473618374994E-6</v>
      </c>
      <c r="BC197" s="10">
        <f>3/24000000*OO[[#This Row],[111 (02JUL1985 18:00:00)-Water Temperature (C)]]*OO[[#This Row],[53]]</f>
        <v>6.2975329221599995E-6</v>
      </c>
      <c r="BD197" s="10">
        <f>3/24000000*OO[[#This Row],[112 (02JUL1985 21:00:00)-Water Temperature (C)]]*OO[[#This Row],[54]]</f>
        <v>6.0403694144999993E-6</v>
      </c>
      <c r="BE197" s="10">
        <f>3/24000000*OO[[#This Row],[113 (03JUL1985 00:00:00)-Water Temperature (C)]]*OO[[#This Row],[55]]</f>
        <v>5.6101816226274995E-6</v>
      </c>
      <c r="BF197" s="10">
        <f>3/24000000*OO[[#This Row],[114 (03JUL1985 03:00:00)-Water Temperature (C)]]*OO[[#This Row],[56]]</f>
        <v>5.100369873839999E-6</v>
      </c>
      <c r="BG197" s="10">
        <f>3/24000000*OO[[#This Row],[115 (03JUL1985 06:00:00)-Water Temperature (C)]]*OO[[#This Row],[57]]</f>
        <v>4.6165910045255E-6</v>
      </c>
      <c r="BH197" s="10">
        <f>3/24000000*OO[[#This Row],[116 (03JUL1985 09:00:00)-Water Temperature (C)]]*OO[[#This Row],[58]]</f>
        <v>4.4050928840040001E-6</v>
      </c>
      <c r="BI197" s="10">
        <f>3/24000000*OO[[#This Row],[117 (03JUL1985 12:00:00)-Water Temperature (C)]]*OO[[#This Row],[59]]</f>
        <v>4.5494366901412503E-6</v>
      </c>
      <c r="BJ197" s="10">
        <f>3/24000000*OO[[#This Row],[118 (03JUL1985 15:00:00)-Water Temperature (C)]]*OO[[#This Row],[60]]</f>
        <v>4.8811851203562495E-6</v>
      </c>
      <c r="BK197" s="10">
        <f>3/24000000*OO[[#This Row],[119 (03JUL1985 18:00:00)-Water Temperature (C)]]*OO[[#This Row],[61]]</f>
        <v>5.0230967595792486E-6</v>
      </c>
      <c r="BL197" s="10">
        <f>3/24000000*OO[[#This Row],[120 (03JUL1985 21:00:00)-Water Temperature (C)]]*OO[[#This Row],[62]]</f>
        <v>4.8798166668825003E-6</v>
      </c>
      <c r="BM197" s="10">
        <f>3/24000000*OO[[#This Row],[121 (04JUL1985 00:00:00)-Water Temperature (C)]]*OO[[#This Row],[63]]</f>
        <v>4.5588164989001248E-6</v>
      </c>
      <c r="BN197" s="10">
        <f>3/24000000*OO[[#This Row],[122 (04JUL1985 03:00:00)-Water Temperature (C)]]*OO[[#This Row],[64]]</f>
        <v>4.1606324276520007E-6</v>
      </c>
      <c r="BO197" s="10">
        <f>3/24000000*OO[[#This Row],[123 (04JUL1985 06:00:00)-Water Temperature (C)]]*OO[[#This Row],[65]]</f>
        <v>3.7769804757862495E-6</v>
      </c>
      <c r="BP197" s="10">
        <f>3/24000000*OO[[#This Row],[124 (04JUL1985 09:00:00)-Water Temperature (C)]]*OO[[#This Row],[66]]</f>
        <v>3.609310846836E-6</v>
      </c>
      <c r="BQ197" s="10">
        <f>3/24000000*OO[[#This Row],[125 (04JUL1985 12:00:00)-Water Temperature (C)]]*OO[[#This Row],[67]]</f>
        <v>3.55447981473075E-6</v>
      </c>
      <c r="BR197" s="10">
        <f>3/24000000*OO[[#This Row],[126 (04JUL1985 15:00:00)-Water Temperature (C)]]*OO[[#This Row],[68]]</f>
        <v>3.4750138806630004E-6</v>
      </c>
      <c r="BS197" s="10">
        <f>3/24000000*OO[[#This Row],[127 (04JUL1985 18:00:00)-Water Temperature (C)]]*OO[[#This Row],[69]]</f>
        <v>3.3447443075235001E-6</v>
      </c>
      <c r="BT197" s="10">
        <f>3/24000000*OO[[#This Row],[128 (04JUL1985 21:00:00)-Water Temperature (C)]]*OO[[#This Row],[70]]</f>
        <v>3.1696229847689997E-6</v>
      </c>
      <c r="BU197" s="10">
        <f>3/24000000*OO[[#This Row],[129 (05JUL1985 00:00:00)-Water Temperature (C)]]*OO[[#This Row],[71]]</f>
        <v>2.9111398315439994E-6</v>
      </c>
      <c r="BV197" s="10">
        <f>3/24000000*OO[[#This Row],[130 (05JUL1985 03:00:00)-Water Temperature (C)]]*OO[[#This Row],[72]]</f>
        <v>2.6183795515696244E-6</v>
      </c>
      <c r="BW197" s="10">
        <f>3/24000000*OO[[#This Row],[131 (05JUL1985 06:00:00)-Water Temperature (C)]]*OO[[#This Row],[73]]</f>
        <v>2.3595292226355E-6</v>
      </c>
      <c r="BX197" s="10">
        <f>3/24000000*OO[[#This Row],[132 (05JUL1985 09:00:00)-Water Temperature (C)]]*OO[[#This Row],[74]]</f>
        <v>2.2822420841661249E-6</v>
      </c>
      <c r="BY197" s="10">
        <f>3/24000000*OO[[#This Row],[133 (05JUL1985 12:00:00)-Water Temperature (C)]]*OO[[#This Row],[75]]</f>
        <v>2.4240139476678748E-6</v>
      </c>
      <c r="BZ197" s="10">
        <f>3/24000000*OO[[#This Row],[134 (05JUL1985 15:00:00)-Water Temperature (C)]]*OO[[#This Row],[76]]</f>
        <v>2.6714359067909996E-6</v>
      </c>
      <c r="CA197" s="10">
        <f>3/24000000*OO[[#This Row],[135 (05JUL1985 18:00:00)-Water Temperature (C)]]*OO[[#This Row],[77]]</f>
        <v>2.8020106071044998E-6</v>
      </c>
      <c r="CB197" s="10">
        <f>3/24000000*OO[[#This Row],[136 (05JUL1985 21:00:00)-Water Temperature (C)]]*OO[[#This Row],[78]]</f>
        <v>2.7203663882189998E-6</v>
      </c>
      <c r="CC197" s="10">
        <f>3/24000000*OO[[#This Row],[137 (06JUL1985 00:00:00)-Water Temperature (C)]]*OO[[#This Row],[79]]</f>
        <v>2.5356892570019999E-6</v>
      </c>
      <c r="CD197" s="10">
        <f>3/24000000*OO[[#This Row],[138 (06JUL1985 03:00:00)-Water Temperature (C)]]*OO[[#This Row],[80]]</f>
        <v>2.3246907765269997E-6</v>
      </c>
      <c r="CE197" s="10">
        <f>3/24000000*OO[[#This Row],[139 (06JUL1985 06:00:00)-Water Temperature (C)]]*OO[[#This Row],[81]]</f>
        <v>2.0890032517860003E-6</v>
      </c>
      <c r="CF197" s="10">
        <f>3/24000000*OO[[#This Row],[140 (06JUL1985 09:00:00)-Water Temperature (C)]]*OO[[#This Row],[82]]</f>
        <v>1.91290380645375E-6</v>
      </c>
      <c r="CG197" s="10">
        <f>3/24000000*OO[[#This Row],[141 (06JUL1985 12:00:00)-Water Temperature (C)]]*OO[[#This Row],[83]]</f>
        <v>1.8394854931029998E-6</v>
      </c>
      <c r="CH197" s="10">
        <f>3/24000000*OO[[#This Row],[142 (06JUL1985 15:00:00)-Water Temperature (C)]]*OO[[#This Row],[84]]</f>
        <v>1.8021581756973748E-6</v>
      </c>
      <c r="CI197" s="10">
        <f>3/24000000*OO[[#This Row],[143 (06JUL1985 18:00:00)-Water Temperature (C)]]*OO[[#This Row],[85]]</f>
        <v>1.7736187273299999E-6</v>
      </c>
      <c r="CJ197" s="10">
        <f>3/24000000*OO[[#This Row],[144 (06JUL1985 21:00:00)-Water Temperature (C)]]*OO[[#This Row],[86]]</f>
        <v>1.7027011522300001E-6</v>
      </c>
      <c r="CK197" s="10">
        <f>3/24000000*OO[[#This Row],[145 (07JUL1985 00:00:00)-Water Temperature (C)]]*OO[[#This Row],[87]]</f>
        <v>1.5637864072640002E-6</v>
      </c>
      <c r="CL197" s="10">
        <f>3/24000000*OO[[#This Row],[146 (07JUL1985 03:00:00)-Water Temperature (C)]]*OO[[#This Row],[88]]</f>
        <v>1.40686158281725E-6</v>
      </c>
      <c r="CM197" s="10">
        <f>3/24000000*OO[[#This Row],[147 (07JUL1985 06:00:00)-Water Temperature (C)]]*OO[[#This Row],[89]]</f>
        <v>1.2794913385350001E-6</v>
      </c>
      <c r="CN197" s="10">
        <f>3/24000000*OO[[#This Row],[148 (07JUL1985 09:00:00)-Water Temperature (C)]]*OO[[#This Row],[90]]</f>
        <v>1.246645121969625E-6</v>
      </c>
      <c r="CO197" s="10">
        <f>3/24000000*OO[[#This Row],[149 (07JUL1985 12:00:00)-Water Temperature (C)]]*OO[[#This Row],[91]]</f>
        <v>1.27541489882975E-6</v>
      </c>
      <c r="CP197" s="10">
        <f>3/24000000*OO[[#This Row],[150 (07JUL1985 15:00:00)-Water Temperature (C)]]*OO[[#This Row],[92]]</f>
        <v>1.3508158738053752E-6</v>
      </c>
      <c r="CQ197" s="10">
        <f>3/24000000*OO[[#This Row],[151 (07JUL1985 18:00:00)-Water Temperature (C)]]*OO[[#This Row],[93]]</f>
        <v>1.4334079343317499E-6</v>
      </c>
      <c r="CR197" s="10">
        <f>3/24000000*OO[[#This Row],[152 (07JUL1985 21:00:00)-Water Temperature (C)]]*OO[[#This Row],[94]]</f>
        <v>1.428929561169375E-6</v>
      </c>
      <c r="CS197" s="10">
        <f>3/24000000*OO[[#This Row],[153 (08JUL1985 00:00:00)-Water Temperature (C)]]*OO[[#This Row],[95]]</f>
        <v>1.332045821486E-6</v>
      </c>
      <c r="CT197" s="10">
        <f>3/24000000*OO[[#This Row],[154 (08JUL1985 03:00:00)-Water Temperature (C)]]*OO[[#This Row],[96]]</f>
        <v>1.2126056603249998E-6</v>
      </c>
      <c r="CU197" s="10">
        <f>3/24000000*OO[[#This Row],[155 (08JUL1985 06:00:00)-Water Temperature (C)]]*OO[[#This Row],[97]]</f>
        <v>1.089783198275E-6</v>
      </c>
      <c r="CV197" s="10">
        <f>3/24000000*OO[[#This Row],[156 (08JUL1985 09:00:00)-Water Temperature (C)]]*OO[[#This Row],[98]]</f>
        <v>1.0039282001634999E-6</v>
      </c>
      <c r="CW197" s="10">
        <f>3/24000000*OO[[#This Row],[157 (08JUL1985 12:00:00)-Water Temperature (C)]]*OO[[#This Row],[99]]</f>
        <v>9.3627153454499996E-7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0</v>
      </c>
      <c r="J198" s="10">
        <f>3/24*OO[[#This Row],[66 (27JUN1985 03:00:00)-Water Temperature (C)]]*OO[[#This Row],[8]]/SUM(OO[8])</f>
        <v>2.0782937080223078E-42</v>
      </c>
      <c r="K198" s="10">
        <f>3/24*OO[[#This Row],[67 (27JUN1985 06:00:00)-Water Temperature (C)]]*OO[[#This Row],[9]]/SUM(OO[9])</f>
        <v>1.2933567886109824E-32</v>
      </c>
      <c r="L198" s="10">
        <f>3/24*OO[[#This Row],[68 (27JUN1985 09:00:00)-Water Temperature (C)]]*OO[[#This Row],[10]]/SUM(OO[10])</f>
        <v>7.1302825318894208E-23</v>
      </c>
      <c r="M198" s="10">
        <f>3/24*OO[[#This Row],[69 (27JUN1985 12:00:00)-Water Temperature (C)]]*OO[[#This Row],[11]]/SUM(OO[11])</f>
        <v>9.4727865250764597E-14</v>
      </c>
      <c r="N198" s="10">
        <f>3/24*OO[[#This Row],[70 (27JUN1985 15:00:00)-Water Temperature (C)]]*OO[[#This Row],[12]]/SUM(OO[12])</f>
        <v>1.6315322615516589E-9</v>
      </c>
      <c r="O198" s="10">
        <f>3/24*OO[[#This Row],[71 (27JUN1985 18:00:00)-Water Temperature (C)]]*OO[[#This Row],[13]]/SUM(OO[13])</f>
        <v>7.9626047977306368E-7</v>
      </c>
      <c r="P198" s="10">
        <f>3/24*OO[[#This Row],[72 (27JUN1985 21:00:00)-Water Temperature (C)]]*OO[[#This Row],[14]]/SUM(OO[14])</f>
        <v>6.126347189463559E-5</v>
      </c>
      <c r="Q198" s="10">
        <f>3/24*OO[[#This Row],[73 (28JUN1985 00:00:00)-Water Temperature (C)]]*OO[[#This Row],[15]]/SUM(OO[15])</f>
        <v>1.2912032063706529E-3</v>
      </c>
      <c r="R198" s="10">
        <f>3/24*OO[[#This Row],[74 (28JUN1985 03:00:00)-Water Temperature (C)]]*OO[[#This Row],[16]]/SUM(OO[16])</f>
        <v>1.0230966195393265E-2</v>
      </c>
      <c r="S198" s="10">
        <f>3/24*OO[[#This Row],[75 (28JUN1985 06:00:00)-Water Temperature (C)]]*OO[[#This Row],[17]]/SUM(OO[17])</f>
        <v>3.7720277839182713E-2</v>
      </c>
      <c r="T198" s="10">
        <f>3/24*OO[[#This Row],[76 (28JUN1985 09:00:00)-Water Temperature (C)]]*OO[[#This Row],[18]]/SUM(OO[18])</f>
        <v>7.9024879457764846E-2</v>
      </c>
      <c r="U198" s="10">
        <f>3/24*OO[[#This Row],[77 (28JUN1985 12:00:00)-Water Temperature (C)]]*OO[[#This Row],[19]]/SUM(OO[19])</f>
        <v>0.10309361271522686</v>
      </c>
      <c r="V198" s="10">
        <f>3/24000000*OO[[#This Row],[78 (28JUN1985 15:00:00)-Water Temperature (C)]]*OO[[#This Row],[20]]</f>
        <v>8.8819789779124997E-2</v>
      </c>
      <c r="W198" s="10">
        <f>3/24000000*OO[[#This Row],[79 (28JUN1985 18:00:00)-Water Temperature (C)]]*OO[[#This Row],[21]]</f>
        <v>5.2712683742700002E-2</v>
      </c>
      <c r="X198" s="10">
        <f>3/24000000*OO[[#This Row],[80 (28JUN1985 21:00:00)-Water Temperature (C)]]*OO[[#This Row],[22]]</f>
        <v>2.2466276993268749E-2</v>
      </c>
      <c r="Y198" s="10">
        <f>3/24000000*OO[[#This Row],[81 (29JUN1985 00:00:00)-Water Temperature (C)]]*OO[[#This Row],[23]]</f>
        <v>7.419253674919999E-3</v>
      </c>
      <c r="Z198" s="10">
        <f>3/24000000*OO[[#This Row],[82 (29JUN1985 03:00:00)-Water Temperature (C)]]*OO[[#This Row],[24]]</f>
        <v>2.0465467114924997E-3</v>
      </c>
      <c r="AA198" s="10">
        <f>3/24000000*OO[[#This Row],[83 (29JUN1985 06:00:00)-Water Temperature (C)]]*OO[[#This Row],[25]]</f>
        <v>5.2170891942049998E-4</v>
      </c>
      <c r="AB198" s="10">
        <f>3/24000000*OO[[#This Row],[84 (29JUN1985 09:00:00)-Water Temperature (C)]]*OO[[#This Row],[26]]</f>
        <v>1.4910016300889999E-4</v>
      </c>
      <c r="AC198" s="10">
        <f>3/24000000*OO[[#This Row],[85 (29JUN1985 12:00:00)-Water Temperature (C)]]*OO[[#This Row],[27]]</f>
        <v>6.4160547979837487E-5</v>
      </c>
      <c r="AD198" s="10">
        <f>3/24000000*OO[[#This Row],[86 (29JUN1985 15:00:00)-Water Temperature (C)]]*OO[[#This Row],[28]]</f>
        <v>5.190144801765E-5</v>
      </c>
      <c r="AE198" s="10">
        <f>3/24000000*OO[[#This Row],[88 (29JUN1985 21:00:00)-Water Temperature (C)]]*OO[[#This Row],[30]]</f>
        <v>6.5745076202099997E-5</v>
      </c>
      <c r="AF198" s="10">
        <f>3/24000000*OO[[#This Row],[88 (29JUN1985 21:00:00)-Water Temperature (C)]]*OO[[#This Row],[30]]</f>
        <v>6.5745076202099997E-5</v>
      </c>
      <c r="AG198" s="10">
        <f>3/24000000*OO[[#This Row],[89 (30JUN1985 00:00:00)-Water Temperature (C)]]*OO[[#This Row],[31]]</f>
        <v>6.6638048038125E-5</v>
      </c>
      <c r="AH198" s="10">
        <f>3/24000000*OO[[#This Row],[90 (30JUN1985 03:00:00)-Water Temperature (C)]]*OO[[#This Row],[32]]</f>
        <v>6.3150422447774994E-5</v>
      </c>
      <c r="AI198" s="10">
        <f>3/24000000*OO[[#This Row],[91 (30JUN1985 06:00:00)-Water Temperature (C)]]*OO[[#This Row],[33]]</f>
        <v>5.6666629443124991E-5</v>
      </c>
      <c r="AJ198" s="10">
        <f>3/24000000*OO[[#This Row],[92 (30JUN1985 09:00:00)-Water Temperature (C)]]*OO[[#This Row],[34]]</f>
        <v>5.0275014471499996E-5</v>
      </c>
      <c r="AK198" s="10">
        <f>3/24000000*OO[[#This Row],[93 (30JUN1985 12:00:00)-Water Temperature (C)]]*OO[[#This Row],[35]]</f>
        <v>4.5979443501599996E-5</v>
      </c>
      <c r="AL198" s="10">
        <f>3/24000000*OO[[#This Row],[94 (30JUN1985 15:00:00)-Water Temperature (C)]]*OO[[#This Row],[36]]</f>
        <v>4.4033482133808744E-5</v>
      </c>
      <c r="AM198" s="10">
        <f>3/24000000*OO[[#This Row],[95 (30JUN1985 18:00:00)-Water Temperature (C)]]*OO[[#This Row],[37]]</f>
        <v>4.0621549613580006E-5</v>
      </c>
      <c r="AN198" s="10">
        <f>3/24000000*OO[[#This Row],[96 (30JUN1985 21:00:00)-Water Temperature (C)]]*OO[[#This Row],[38]]</f>
        <v>3.3400252406429998E-5</v>
      </c>
      <c r="AO198" s="10">
        <f>3/24000000*OO[[#This Row],[97 (01JUL1985 00:00:00)-Water Temperature (C)]]*OO[[#This Row],[39]]</f>
        <v>2.560013987938E-5</v>
      </c>
      <c r="AP198" s="10">
        <f>3/24000000*OO[[#This Row],[98 (01JUL1985 03:00:00)-Water Temperature (C)]]*OO[[#This Row],[40]]</f>
        <v>1.9216321623327499E-5</v>
      </c>
      <c r="AQ198" s="10">
        <f>3/24000000*OO[[#This Row],[99 (01JUL1985 06:00:00)-Water Temperature (C)]]*OO[[#This Row],[41]]</f>
        <v>1.4726359891132499E-5</v>
      </c>
      <c r="AR198" s="10">
        <f>3/24000000*OO[[#This Row],[100 (01JUL1985 09:00:00)-Water Temperature (C)]]*OO[[#This Row],[42]]</f>
        <v>1.2282333468502498E-5</v>
      </c>
      <c r="AS198" s="10">
        <f>3/24000000*OO[[#This Row],[101 (01JUL1985 12:00:00)-Water Temperature (C)]]*OO[[#This Row],[43]]</f>
        <v>1.1283898871393749E-5</v>
      </c>
      <c r="AT198" s="10">
        <f>3/24000000*OO[[#This Row],[102 (01JUL1985 15:00:00)-Water Temperature (C)]]*OO[[#This Row],[44]]</f>
        <v>1.1049249855562501E-5</v>
      </c>
      <c r="AU198" s="10">
        <f>3/24000000*OO[[#This Row],[103 (01JUL1985 18:00:00)-Water Temperature (C)]]*OO[[#This Row],[45]]</f>
        <v>1.0752060070655001E-5</v>
      </c>
      <c r="AV198" s="10">
        <f>3/24000000*OO[[#This Row],[104 (01JUL1985 21:00:00)-Water Temperature (C)]]*OO[[#This Row],[46]]</f>
        <v>1.0220530963956251E-5</v>
      </c>
      <c r="AW198" s="10">
        <f>3/24000000*OO[[#This Row],[105 (02JUL1985 00:00:00)-Water Temperature (C)]]*OO[[#This Row],[47]]</f>
        <v>9.3796089659437482E-6</v>
      </c>
      <c r="AX198" s="10">
        <f>3/24000000*OO[[#This Row],[106 (02JUL1985 03:00:00)-Water Temperature (C)]]*OO[[#This Row],[48]]</f>
        <v>8.4009159857699989E-6</v>
      </c>
      <c r="AY198" s="10">
        <f>3/24000000*OO[[#This Row],[107 (02JUL1985 06:00:00)-Water Temperature (C)]]*OO[[#This Row],[49]]</f>
        <v>7.4269955782749995E-6</v>
      </c>
      <c r="AZ198" s="10">
        <f>3/24000000*OO[[#This Row],[108 (02JUL1985 09:00:00)-Water Temperature (C)]]*OO[[#This Row],[50]]</f>
        <v>6.9180424696075E-6</v>
      </c>
      <c r="BA198" s="10">
        <f>3/24000000*OO[[#This Row],[109 (02JUL1985 12:00:00)-Water Temperature (C)]]*OO[[#This Row],[51]]</f>
        <v>6.7861418468024999E-6</v>
      </c>
      <c r="BB198" s="10">
        <f>3/24000000*OO[[#This Row],[110 (02JUL1985 15:00:00)-Water Temperature (C)]]*OO[[#This Row],[52]]</f>
        <v>6.9206035306112496E-6</v>
      </c>
      <c r="BC198" s="10">
        <f>3/24000000*OO[[#This Row],[111 (02JUL1985 18:00:00)-Water Temperature (C)]]*OO[[#This Row],[53]]</f>
        <v>7.0057396619999998E-6</v>
      </c>
      <c r="BD198" s="10">
        <f>3/24000000*OO[[#This Row],[112 (02JUL1985 21:00:00)-Water Temperature (C)]]*OO[[#This Row],[54]]</f>
        <v>6.7305290422224998E-6</v>
      </c>
      <c r="BE198" s="10">
        <f>3/24000000*OO[[#This Row],[113 (03JUL1985 00:00:00)-Water Temperature (C)]]*OO[[#This Row],[55]]</f>
        <v>6.2643673364774994E-6</v>
      </c>
      <c r="BF198" s="10">
        <f>3/24000000*OO[[#This Row],[114 (03JUL1985 03:00:00)-Water Temperature (C)]]*OO[[#This Row],[56]]</f>
        <v>5.7081868758437496E-6</v>
      </c>
      <c r="BG198" s="10">
        <f>3/24000000*OO[[#This Row],[115 (03JUL1985 06:00:00)-Water Temperature (C)]]*OO[[#This Row],[57]]</f>
        <v>5.1719069120599996E-6</v>
      </c>
      <c r="BH198" s="10">
        <f>3/24000000*OO[[#This Row],[116 (03JUL1985 09:00:00)-Water Temperature (C)]]*OO[[#This Row],[58]]</f>
        <v>4.9280397115649996E-6</v>
      </c>
      <c r="BI198" s="10">
        <f>3/24000000*OO[[#This Row],[117 (03JUL1985 12:00:00)-Water Temperature (C)]]*OO[[#This Row],[59]]</f>
        <v>5.0703243218049989E-6</v>
      </c>
      <c r="BJ198" s="10">
        <f>3/24000000*OO[[#This Row],[118 (03JUL1985 15:00:00)-Water Temperature (C)]]*OO[[#This Row],[60]]</f>
        <v>5.4245599728027498E-6</v>
      </c>
      <c r="BK198" s="10">
        <f>3/24000000*OO[[#This Row],[119 (03JUL1985 18:00:00)-Water Temperature (C)]]*OO[[#This Row],[61]]</f>
        <v>5.5819716198049995E-6</v>
      </c>
      <c r="BL198" s="10">
        <f>3/24000000*OO[[#This Row],[120 (03JUL1985 21:00:00)-Water Temperature (C)]]*OO[[#This Row],[62]]</f>
        <v>5.4310775644097504E-6</v>
      </c>
      <c r="BM198" s="10">
        <f>3/24000000*OO[[#This Row],[121 (04JUL1985 00:00:00)-Water Temperature (C)]]*OO[[#This Row],[63]]</f>
        <v>5.0862473064468751E-6</v>
      </c>
      <c r="BN198" s="10">
        <f>3/24000000*OO[[#This Row],[122 (04JUL1985 03:00:00)-Water Temperature (C)]]*OO[[#This Row],[64]]</f>
        <v>4.6547766428625003E-6</v>
      </c>
      <c r="BO198" s="10">
        <f>3/24000000*OO[[#This Row],[123 (04JUL1985 06:00:00)-Water Temperature (C)]]*OO[[#This Row],[65]]</f>
        <v>4.2255409456299996E-6</v>
      </c>
      <c r="BP198" s="10">
        <f>3/24000000*OO[[#This Row],[124 (04JUL1985 09:00:00)-Water Temperature (C)]]*OO[[#This Row],[66]]</f>
        <v>4.0245659080625E-6</v>
      </c>
      <c r="BQ198" s="10">
        <f>3/24000000*OO[[#This Row],[125 (04JUL1985 12:00:00)-Water Temperature (C)]]*OO[[#This Row],[67]]</f>
        <v>3.9532910044179996E-6</v>
      </c>
      <c r="BR198" s="10">
        <f>3/24000000*OO[[#This Row],[126 (04JUL1985 15:00:00)-Water Temperature (C)]]*OO[[#This Row],[68]]</f>
        <v>3.8609763911966247E-6</v>
      </c>
      <c r="BS198" s="10">
        <f>3/24000000*OO[[#This Row],[127 (04JUL1985 18:00:00)-Water Temperature (C)]]*OO[[#This Row],[69]]</f>
        <v>3.71837438854875E-6</v>
      </c>
      <c r="BT198" s="10">
        <f>3/24000000*OO[[#This Row],[128 (04JUL1985 21:00:00)-Water Temperature (C)]]*OO[[#This Row],[70]]</f>
        <v>3.5347639354994997E-6</v>
      </c>
      <c r="BU198" s="10">
        <f>3/24000000*OO[[#This Row],[129 (05JUL1985 00:00:00)-Water Temperature (C)]]*OO[[#This Row],[71]]</f>
        <v>3.2573721681913746E-6</v>
      </c>
      <c r="BV198" s="10">
        <f>3/24000000*OO[[#This Row],[130 (05JUL1985 03:00:00)-Water Temperature (C)]]*OO[[#This Row],[72]]</f>
        <v>2.9349430204023752E-6</v>
      </c>
      <c r="BW198" s="10">
        <f>3/24000000*OO[[#This Row],[131 (05JUL1985 06:00:00)-Water Temperature (C)]]*OO[[#This Row],[73]]</f>
        <v>2.6400315007025E-6</v>
      </c>
      <c r="BX198" s="10">
        <f>3/24000000*OO[[#This Row],[132 (05JUL1985 09:00:00)-Water Temperature (C)]]*OO[[#This Row],[74]]</f>
        <v>2.5434584633666247E-6</v>
      </c>
      <c r="BY198" s="10">
        <f>3/24000000*OO[[#This Row],[133 (05JUL1985 12:00:00)-Water Temperature (C)]]*OO[[#This Row],[75]]</f>
        <v>2.6918458109864996E-6</v>
      </c>
      <c r="BZ198" s="10">
        <f>3/24000000*OO[[#This Row],[134 (05JUL1985 15:00:00)-Water Temperature (C)]]*OO[[#This Row],[76]]</f>
        <v>2.96376758390375E-6</v>
      </c>
      <c r="CA198" s="10">
        <f>3/24000000*OO[[#This Row],[135 (05JUL1985 18:00:00)-Water Temperature (C)]]*OO[[#This Row],[77]]</f>
        <v>3.1101629106362499E-6</v>
      </c>
      <c r="CB198" s="10">
        <f>3/24000000*OO[[#This Row],[136 (05JUL1985 21:00:00)-Water Temperature (C)]]*OO[[#This Row],[78]]</f>
        <v>3.0254016655301252E-6</v>
      </c>
      <c r="CC198" s="10">
        <f>3/24000000*OO[[#This Row],[137 (06JUL1985 00:00:00)-Water Temperature (C)]]*OO[[#This Row],[79]]</f>
        <v>2.8265511657624999E-6</v>
      </c>
      <c r="CD198" s="10">
        <f>3/24000000*OO[[#This Row],[138 (06JUL1985 03:00:00)-Water Temperature (C)]]*OO[[#This Row],[80]]</f>
        <v>2.5992475774212495E-6</v>
      </c>
      <c r="CE198" s="10">
        <f>3/24000000*OO[[#This Row],[139 (06JUL1985 06:00:00)-Water Temperature (C)]]*OO[[#This Row],[81]]</f>
        <v>2.3409647590612497E-6</v>
      </c>
      <c r="CF198" s="10">
        <f>3/24000000*OO[[#This Row],[140 (06JUL1985 09:00:00)-Water Temperature (C)]]*OO[[#This Row],[82]]</f>
        <v>2.141577730156875E-6</v>
      </c>
      <c r="CG198" s="10">
        <f>3/24000000*OO[[#This Row],[141 (06JUL1985 12:00:00)-Water Temperature (C)]]*OO[[#This Row],[83]]</f>
        <v>2.05225209915E-6</v>
      </c>
      <c r="CH198" s="10">
        <f>3/24000000*OO[[#This Row],[142 (06JUL1985 15:00:00)-Water Temperature (C)]]*OO[[#This Row],[84]]</f>
        <v>2.0063780990482502E-6</v>
      </c>
      <c r="CI198" s="10">
        <f>3/24000000*OO[[#This Row],[143 (06JUL1985 18:00:00)-Water Temperature (C)]]*OO[[#This Row],[85]]</f>
        <v>1.9723755251703748E-6</v>
      </c>
      <c r="CJ198" s="10">
        <f>3/24000000*OO[[#This Row],[144 (06JUL1985 21:00:00)-Water Temperature (C)]]*OO[[#This Row],[86]]</f>
        <v>1.8971838643668747E-6</v>
      </c>
      <c r="CK198" s="10">
        <f>3/24000000*OO[[#This Row],[145 (07JUL1985 00:00:00)-Water Temperature (C)]]*OO[[#This Row],[87]]</f>
        <v>1.7481901269442499E-6</v>
      </c>
      <c r="CL198" s="10">
        <f>3/24000000*OO[[#This Row],[146 (07JUL1985 03:00:00)-Water Temperature (C)]]*OO[[#This Row],[88]]</f>
        <v>1.5760954347007501E-6</v>
      </c>
      <c r="CM198" s="10">
        <f>3/24000000*OO[[#This Row],[147 (07JUL1985 06:00:00)-Water Temperature (C)]]*OO[[#This Row],[89]]</f>
        <v>1.4302173128212497E-6</v>
      </c>
      <c r="CN198" s="10">
        <f>3/24000000*OO[[#This Row],[148 (07JUL1985 09:00:00)-Water Temperature (C)]]*OO[[#This Row],[90]]</f>
        <v>1.3867739199290001E-6</v>
      </c>
      <c r="CO198" s="10">
        <f>3/24000000*OO[[#This Row],[149 (07JUL1985 12:00:00)-Water Temperature (C)]]*OO[[#This Row],[91]]</f>
        <v>1.412951748073875E-6</v>
      </c>
      <c r="CP198" s="10">
        <f>3/24000000*OO[[#This Row],[150 (07JUL1985 15:00:00)-Water Temperature (C)]]*OO[[#This Row],[92]]</f>
        <v>1.4960465509124999E-6</v>
      </c>
      <c r="CQ198" s="10">
        <f>3/24000000*OO[[#This Row],[151 (07JUL1985 18:00:00)-Water Temperature (C)]]*OO[[#This Row],[93]]</f>
        <v>1.5893848802334999E-6</v>
      </c>
      <c r="CR198" s="10">
        <f>3/24000000*OO[[#This Row],[152 (07JUL1985 21:00:00)-Water Temperature (C)]]*OO[[#This Row],[94]]</f>
        <v>1.5889864960999997E-6</v>
      </c>
      <c r="CS198" s="10">
        <f>3/24000000*OO[[#This Row],[153 (08JUL1985 00:00:00)-Water Temperature (C)]]*OO[[#This Row],[95]]</f>
        <v>1.4847214512624999E-6</v>
      </c>
      <c r="CT198" s="10">
        <f>3/24000000*OO[[#This Row],[154 (08JUL1985 03:00:00)-Water Temperature (C)]]*OO[[#This Row],[96]]</f>
        <v>1.3558560456494999E-6</v>
      </c>
      <c r="CU198" s="10">
        <f>3/24000000*OO[[#This Row],[155 (08JUL1985 06:00:00)-Water Temperature (C)]]*OO[[#This Row],[97]]</f>
        <v>1.221831694512E-6</v>
      </c>
      <c r="CV198" s="10">
        <f>3/24000000*OO[[#This Row],[156 (08JUL1985 09:00:00)-Water Temperature (C)]]*OO[[#This Row],[98]]</f>
        <v>1.1255539053840001E-6</v>
      </c>
      <c r="CW198" s="10">
        <f>3/24000000*OO[[#This Row],[157 (08JUL1985 12:00:00)-Water Temperature (C)]]*OO[[#This Row],[99]]</f>
        <v>1.0471098631652498E-6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0</v>
      </c>
      <c r="J199" s="10">
        <f>3/24*OO[[#This Row],[66 (27JUN1985 03:00:00)-Water Temperature (C)]]*OO[[#This Row],[8]]/SUM(OO[8])</f>
        <v>3.9070315788677911E-43</v>
      </c>
      <c r="K199" s="10">
        <f>3/24*OO[[#This Row],[67 (27JUN1985 06:00:00)-Water Temperature (C)]]*OO[[#This Row],[9]]/SUM(OO[9])</f>
        <v>2.516579160925721E-33</v>
      </c>
      <c r="L199" s="10">
        <f>3/24*OO[[#This Row],[68 (27JUN1985 09:00:00)-Water Temperature (C)]]*OO[[#This Row],[10]]/SUM(OO[10])</f>
        <v>1.3503773017139178E-23</v>
      </c>
      <c r="M199" s="10">
        <f>3/24*OO[[#This Row],[69 (27JUN1985 12:00:00)-Water Temperature (C)]]*OO[[#This Row],[11]]/SUM(OO[11])</f>
        <v>2.9305532666203258E-14</v>
      </c>
      <c r="N199" s="10">
        <f>3/24*OO[[#This Row],[70 (27JUN1985 15:00:00)-Water Temperature (C)]]*OO[[#This Row],[12]]/SUM(OO[12])</f>
        <v>8.8987850121695874E-10</v>
      </c>
      <c r="O199" s="10">
        <f>3/24*OO[[#This Row],[71 (27JUN1985 18:00:00)-Water Temperature (C)]]*OO[[#This Row],[13]]/SUM(OO[13])</f>
        <v>5.2410926081591043E-7</v>
      </c>
      <c r="P199" s="10">
        <f>3/24*OO[[#This Row],[72 (27JUN1985 21:00:00)-Water Temperature (C)]]*OO[[#This Row],[14]]/SUM(OO[14])</f>
        <v>4.6000195853586279E-5</v>
      </c>
      <c r="Q199" s="10">
        <f>3/24*OO[[#This Row],[73 (28JUN1985 00:00:00)-Water Temperature (C)]]*OO[[#This Row],[15]]/SUM(OO[15])</f>
        <v>1.0789874692120906E-3</v>
      </c>
      <c r="R199" s="10">
        <f>3/24*OO[[#This Row],[74 (28JUN1985 03:00:00)-Water Temperature (C)]]*OO[[#This Row],[16]]/SUM(OO[16])</f>
        <v>9.3627226947015866E-3</v>
      </c>
      <c r="S199" s="10">
        <f>3/24*OO[[#This Row],[75 (28JUN1985 06:00:00)-Water Temperature (C)]]*OO[[#This Row],[17]]/SUM(OO[17])</f>
        <v>3.7254908129882781E-2</v>
      </c>
      <c r="T199" s="10">
        <f>3/24*OO[[#This Row],[76 (28JUN1985 09:00:00)-Water Temperature (C)]]*OO[[#This Row],[18]]/SUM(OO[18])</f>
        <v>8.3191402163014072E-2</v>
      </c>
      <c r="U199" s="10">
        <f>3/24*OO[[#This Row],[77 (28JUN1985 12:00:00)-Water Temperature (C)]]*OO[[#This Row],[19]]/SUM(OO[19])</f>
        <v>0.11475539991842833</v>
      </c>
      <c r="V199" s="10">
        <f>3/24000000*OO[[#This Row],[78 (28JUN1985 15:00:00)-Water Temperature (C)]]*OO[[#This Row],[20]]</f>
        <v>0.10396874196067499</v>
      </c>
      <c r="W199" s="10">
        <f>3/24000000*OO[[#This Row],[79 (28JUN1985 18:00:00)-Water Temperature (C)]]*OO[[#This Row],[21]]</f>
        <v>6.4688536518637499E-2</v>
      </c>
      <c r="X199" s="10">
        <f>3/24000000*OO[[#This Row],[80 (28JUN1985 21:00:00)-Water Temperature (C)]]*OO[[#This Row],[22]]</f>
        <v>2.8714865408442498E-2</v>
      </c>
      <c r="Y199" s="10">
        <f>3/24000000*OO[[#This Row],[81 (29JUN1985 00:00:00)-Water Temperature (C)]]*OO[[#This Row],[23]]</f>
        <v>9.8006243042549988E-3</v>
      </c>
      <c r="Z199" s="10">
        <f>3/24000000*OO[[#This Row],[82 (29JUN1985 03:00:00)-Water Temperature (C)]]*OO[[#This Row],[24]]</f>
        <v>2.7663744886687498E-3</v>
      </c>
      <c r="AA199" s="10">
        <f>3/24000000*OO[[#This Row],[83 (29JUN1985 06:00:00)-Water Temperature (C)]]*OO[[#This Row],[25]]</f>
        <v>7.1035526940149989E-4</v>
      </c>
      <c r="AB199" s="10">
        <f>3/24000000*OO[[#This Row],[84 (29JUN1985 09:00:00)-Water Temperature (C)]]*OO[[#This Row],[26]]</f>
        <v>1.9818562156389999E-4</v>
      </c>
      <c r="AC199" s="10">
        <f>3/24000000*OO[[#This Row],[85 (29JUN1985 12:00:00)-Water Temperature (C)]]*OO[[#This Row],[27]]</f>
        <v>7.8953237597662493E-5</v>
      </c>
      <c r="AD199" s="10">
        <f>3/24000000*OO[[#This Row],[86 (29JUN1985 15:00:00)-Water Temperature (C)]]*OO[[#This Row],[28]]</f>
        <v>5.8768719984049997E-5</v>
      </c>
      <c r="AE199" s="10">
        <f>3/24000000*OO[[#This Row],[88 (29JUN1985 21:00:00)-Water Temperature (C)]]*OO[[#This Row],[30]]</f>
        <v>7.2037887100550002E-5</v>
      </c>
      <c r="AF199" s="10">
        <f>3/24000000*OO[[#This Row],[88 (29JUN1985 21:00:00)-Water Temperature (C)]]*OO[[#This Row],[30]]</f>
        <v>7.2037887100550002E-5</v>
      </c>
      <c r="AG199" s="10">
        <f>3/24000000*OO[[#This Row],[89 (30JUN1985 00:00:00)-Water Temperature (C)]]*OO[[#This Row],[31]]</f>
        <v>7.3453709044800009E-5</v>
      </c>
      <c r="AH199" s="10">
        <f>3/24000000*OO[[#This Row],[90 (30JUN1985 03:00:00)-Water Temperature (C)]]*OO[[#This Row],[32]]</f>
        <v>7.0179668524212503E-5</v>
      </c>
      <c r="AI199" s="10">
        <f>3/24000000*OO[[#This Row],[91 (30JUN1985 06:00:00)-Water Temperature (C)]]*OO[[#This Row],[33]]</f>
        <v>6.3369153666625007E-5</v>
      </c>
      <c r="AJ199" s="10">
        <f>3/24000000*OO[[#This Row],[92 (30JUN1985 09:00:00)-Water Temperature (C)]]*OO[[#This Row],[34]]</f>
        <v>5.63617227336625E-5</v>
      </c>
      <c r="AK199" s="10">
        <f>3/24000000*OO[[#This Row],[93 (30JUN1985 12:00:00)-Water Temperature (C)]]*OO[[#This Row],[35]]</f>
        <v>5.151630406702499E-5</v>
      </c>
      <c r="AL199" s="10">
        <f>3/24000000*OO[[#This Row],[94 (30JUN1985 15:00:00)-Water Temperature (C)]]*OO[[#This Row],[36]]</f>
        <v>4.9412973378124997E-5</v>
      </c>
      <c r="AM199" s="10">
        <f>3/24000000*OO[[#This Row],[95 (30JUN1985 18:00:00)-Water Temperature (C)]]*OO[[#This Row],[37]]</f>
        <v>4.5792442318827498E-5</v>
      </c>
      <c r="AN199" s="10">
        <f>3/24000000*OO[[#This Row],[96 (30JUN1985 21:00:00)-Water Temperature (C)]]*OO[[#This Row],[38]]</f>
        <v>3.788681939190375E-5</v>
      </c>
      <c r="AO199" s="10">
        <f>3/24000000*OO[[#This Row],[97 (01JUL1985 00:00:00)-Water Temperature (C)]]*OO[[#This Row],[39]]</f>
        <v>2.9166350364870002E-5</v>
      </c>
      <c r="AP199" s="10">
        <f>3/24000000*OO[[#This Row],[98 (01JUL1985 03:00:00)-Water Temperature (C)]]*OO[[#This Row],[40]]</f>
        <v>2.1919896771779998E-5</v>
      </c>
      <c r="AQ199" s="10">
        <f>3/24000000*OO[[#This Row],[99 (01JUL1985 06:00:00)-Water Temperature (C)]]*OO[[#This Row],[41]]</f>
        <v>1.6737214970384998E-5</v>
      </c>
      <c r="AR199" s="10">
        <f>3/24000000*OO[[#This Row],[100 (01JUL1985 09:00:00)-Water Temperature (C)]]*OO[[#This Row],[42]]</f>
        <v>1.383474078916125E-5</v>
      </c>
      <c r="AS199" s="10">
        <f>3/24000000*OO[[#This Row],[101 (01JUL1985 12:00:00)-Water Temperature (C)]]*OO[[#This Row],[43]]</f>
        <v>1.257175014936875E-5</v>
      </c>
      <c r="AT199" s="10">
        <f>3/24000000*OO[[#This Row],[102 (01JUL1985 15:00:00)-Water Temperature (C)]]*OO[[#This Row],[44]]</f>
        <v>1.223521881213375E-5</v>
      </c>
      <c r="AU199" s="10">
        <f>3/24000000*OO[[#This Row],[103 (01JUL1985 18:00:00)-Water Temperature (C)]]*OO[[#This Row],[45]]</f>
        <v>1.188670587201E-5</v>
      </c>
      <c r="AV199" s="10">
        <f>3/24000000*OO[[#This Row],[104 (01JUL1985 21:00:00)-Water Temperature (C)]]*OO[[#This Row],[46]]</f>
        <v>1.1312738038866249E-5</v>
      </c>
      <c r="AW199" s="10">
        <f>3/24000000*OO[[#This Row],[105 (02JUL1985 00:00:00)-Water Temperature (C)]]*OO[[#This Row],[47]]</f>
        <v>1.0407556680345E-5</v>
      </c>
      <c r="AX199" s="10">
        <f>3/24000000*OO[[#This Row],[106 (02JUL1985 03:00:00)-Water Temperature (C)]]*OO[[#This Row],[48]]</f>
        <v>9.3550773618137487E-6</v>
      </c>
      <c r="AY199" s="10">
        <f>3/24000000*OO[[#This Row],[107 (02JUL1985 06:00:00)-Water Temperature (C)]]*OO[[#This Row],[49]]</f>
        <v>8.2852905630274988E-6</v>
      </c>
      <c r="AZ199" s="10">
        <f>3/24000000*OO[[#This Row],[108 (02JUL1985 09:00:00)-Water Temperature (C)]]*OO[[#This Row],[50]]</f>
        <v>7.7030433211049979E-6</v>
      </c>
      <c r="BA199" s="10">
        <f>3/24000000*OO[[#This Row],[109 (02JUL1985 12:00:00)-Water Temperature (C)]]*OO[[#This Row],[51]]</f>
        <v>7.5249898293899996E-6</v>
      </c>
      <c r="BB199" s="10">
        <f>3/24000000*OO[[#This Row],[110 (02JUL1985 15:00:00)-Water Temperature (C)]]*OO[[#This Row],[52]]</f>
        <v>7.6527054941837505E-6</v>
      </c>
      <c r="BC199" s="10">
        <f>3/24000000*OO[[#This Row],[111 (02JUL1985 18:00:00)-Water Temperature (C)]]*OO[[#This Row],[53]]</f>
        <v>7.7385887906249995E-6</v>
      </c>
      <c r="BD199" s="10">
        <f>3/24000000*OO[[#This Row],[112 (02JUL1985 21:00:00)-Water Temperature (C)]]*OO[[#This Row],[54]]</f>
        <v>7.4405098308325E-6</v>
      </c>
      <c r="BE199" s="10">
        <f>3/24000000*OO[[#This Row],[113 (03JUL1985 00:00:00)-Water Temperature (C)]]*OO[[#This Row],[55]]</f>
        <v>6.94102471078125E-6</v>
      </c>
      <c r="BF199" s="10">
        <f>3/24000000*OO[[#This Row],[114 (03JUL1985 03:00:00)-Water Temperature (C)]]*OO[[#This Row],[56]]</f>
        <v>6.3397338385875001E-6</v>
      </c>
      <c r="BG199" s="10">
        <f>3/24000000*OO[[#This Row],[115 (03JUL1985 06:00:00)-Water Temperature (C)]]*OO[[#This Row],[57]]</f>
        <v>5.7542214607200011E-6</v>
      </c>
      <c r="BH199" s="10">
        <f>3/24000000*OO[[#This Row],[116 (03JUL1985 09:00:00)-Water Temperature (C)]]*OO[[#This Row],[58]]</f>
        <v>5.4787859105049992E-6</v>
      </c>
      <c r="BI199" s="10">
        <f>3/24000000*OO[[#This Row],[117 (03JUL1985 12:00:00)-Water Temperature (C)]]*OO[[#This Row],[59]]</f>
        <v>5.6193566459837493E-6</v>
      </c>
      <c r="BJ199" s="10">
        <f>3/24000000*OO[[#This Row],[118 (03JUL1985 15:00:00)-Water Temperature (C)]]*OO[[#This Row],[60]]</f>
        <v>5.9949241066174997E-6</v>
      </c>
      <c r="BK199" s="10">
        <f>3/24000000*OO[[#This Row],[119 (03JUL1985 18:00:00)-Water Temperature (C)]]*OO[[#This Row],[61]]</f>
        <v>6.1594805278477506E-6</v>
      </c>
      <c r="BL199" s="10">
        <f>3/24000000*OO[[#This Row],[120 (03JUL1985 21:00:00)-Water Temperature (C)]]*OO[[#This Row],[62]]</f>
        <v>5.9978386208289991E-6</v>
      </c>
      <c r="BM199" s="10">
        <f>3/24000000*OO[[#This Row],[121 (04JUL1985 00:00:00)-Water Temperature (C)]]*OO[[#This Row],[63]]</f>
        <v>5.6308237965487502E-6</v>
      </c>
      <c r="BN199" s="10">
        <f>3/24000000*OO[[#This Row],[122 (04JUL1985 03:00:00)-Water Temperature (C)]]*OO[[#This Row],[64]]</f>
        <v>5.1681371575454991E-6</v>
      </c>
      <c r="BO199" s="10">
        <f>3/24000000*OO[[#This Row],[123 (04JUL1985 06:00:00)-Water Temperature (C)]]*OO[[#This Row],[65]]</f>
        <v>4.6945569407065E-6</v>
      </c>
      <c r="BP199" s="10">
        <f>3/24000000*OO[[#This Row],[124 (04JUL1985 09:00:00)-Water Temperature (C)]]*OO[[#This Row],[66]]</f>
        <v>4.4592978783127499E-6</v>
      </c>
      <c r="BQ199" s="10">
        <f>3/24000000*OO[[#This Row],[125 (04JUL1985 12:00:00)-Water Temperature (C)]]*OO[[#This Row],[67]]</f>
        <v>4.3645595308252499E-6</v>
      </c>
      <c r="BR199" s="10">
        <f>3/24000000*OO[[#This Row],[126 (04JUL1985 15:00:00)-Water Temperature (C)]]*OO[[#This Row],[68]]</f>
        <v>4.2559380906975004E-6</v>
      </c>
      <c r="BS199" s="10">
        <f>3/24000000*OO[[#This Row],[127 (04JUL1985 18:00:00)-Water Temperature (C)]]*OO[[#This Row],[69]]</f>
        <v>4.1026198582424998E-6</v>
      </c>
      <c r="BT199" s="10">
        <f>3/24000000*OO[[#This Row],[128 (04JUL1985 21:00:00)-Water Temperature (C)]]*OO[[#This Row],[70]]</f>
        <v>3.9111348887752503E-6</v>
      </c>
      <c r="BU199" s="10">
        <f>3/24000000*OO[[#This Row],[129 (05JUL1985 00:00:00)-Water Temperature (C)]]*OO[[#This Row],[71]]</f>
        <v>3.6167176268687498E-6</v>
      </c>
      <c r="BV199" s="10">
        <f>3/24000000*OO[[#This Row],[130 (05JUL1985 03:00:00)-Water Temperature (C)]]*OO[[#This Row],[72]]</f>
        <v>3.2658913898887501E-6</v>
      </c>
      <c r="BW199" s="10">
        <f>3/24000000*OO[[#This Row],[131 (05JUL1985 06:00:00)-Water Temperature (C)]]*OO[[#This Row],[73]]</f>
        <v>2.9344781213203751E-6</v>
      </c>
      <c r="BX199" s="10">
        <f>3/24000000*OO[[#This Row],[132 (05JUL1985 09:00:00)-Water Temperature (C)]]*OO[[#This Row],[74]]</f>
        <v>2.817362535498E-6</v>
      </c>
      <c r="BY199" s="10">
        <f>3/24000000*OO[[#This Row],[133 (05JUL1985 12:00:00)-Water Temperature (C)]]*OO[[#This Row],[75]]</f>
        <v>2.9730925798324998E-6</v>
      </c>
      <c r="BZ199" s="10">
        <f>3/24000000*OO[[#This Row],[134 (05JUL1985 15:00:00)-Water Temperature (C)]]*OO[[#This Row],[76]]</f>
        <v>3.2674397930028749E-6</v>
      </c>
      <c r="CA199" s="10">
        <f>3/24000000*OO[[#This Row],[135 (05JUL1985 18:00:00)-Water Temperature (C)]]*OO[[#This Row],[77]]</f>
        <v>3.4275381298687504E-6</v>
      </c>
      <c r="CB199" s="10">
        <f>3/24000000*OO[[#This Row],[136 (05JUL1985 21:00:00)-Water Temperature (C)]]*OO[[#This Row],[78]]</f>
        <v>3.3374682052513752E-6</v>
      </c>
      <c r="CC199" s="10">
        <f>3/24000000*OO[[#This Row],[137 (06JUL1985 00:00:00)-Water Temperature (C)]]*OO[[#This Row],[79]]</f>
        <v>3.1254438796409996E-6</v>
      </c>
      <c r="CD199" s="10">
        <f>3/24000000*OO[[#This Row],[138 (06JUL1985 03:00:00)-Water Temperature (C)]]*OO[[#This Row],[80]]</f>
        <v>2.8835470601752503E-6</v>
      </c>
      <c r="CE199" s="10">
        <f>3/24000000*OO[[#This Row],[139 (06JUL1985 06:00:00)-Water Temperature (C)]]*OO[[#This Row],[81]]</f>
        <v>2.6041939347786247E-6</v>
      </c>
      <c r="CF199" s="10">
        <f>3/24000000*OO[[#This Row],[140 (06JUL1985 09:00:00)-Water Temperature (C)]]*OO[[#This Row],[82]]</f>
        <v>2.381943330129E-6</v>
      </c>
      <c r="CG199" s="10">
        <f>3/24000000*OO[[#This Row],[141 (06JUL1985 12:00:00)-Water Temperature (C)]]*OO[[#This Row],[83]]</f>
        <v>2.2751180596143746E-6</v>
      </c>
      <c r="CH199" s="10">
        <f>3/24000000*OO[[#This Row],[142 (06JUL1985 15:00:00)-Water Temperature (C)]]*OO[[#This Row],[84]]</f>
        <v>2.2176075123549994E-6</v>
      </c>
      <c r="CI199" s="10">
        <f>3/24000000*OO[[#This Row],[143 (06JUL1985 18:00:00)-Water Temperature (C)]]*OO[[#This Row],[85]]</f>
        <v>2.1775680723599995E-6</v>
      </c>
      <c r="CJ199" s="10">
        <f>3/24000000*OO[[#This Row],[144 (06JUL1985 21:00:00)-Water Temperature (C)]]*OO[[#This Row],[86]]</f>
        <v>2.097414625733625E-6</v>
      </c>
      <c r="CK199" s="10">
        <f>3/24000000*OO[[#This Row],[145 (07JUL1985 00:00:00)-Water Temperature (C)]]*OO[[#This Row],[87]]</f>
        <v>1.9388300043304999E-6</v>
      </c>
      <c r="CL199" s="10">
        <f>3/24000000*OO[[#This Row],[146 (07JUL1985 03:00:00)-Water Temperature (C)]]*OO[[#This Row],[88]]</f>
        <v>1.7529260065342498E-6</v>
      </c>
      <c r="CM199" s="10">
        <f>3/24000000*OO[[#This Row],[147 (07JUL1985 06:00:00)-Water Temperature (C)]]*OO[[#This Row],[89]]</f>
        <v>1.5882664997439999E-6</v>
      </c>
      <c r="CN199" s="10">
        <f>3/24000000*OO[[#This Row],[148 (07JUL1985 09:00:00)-Water Temperature (C)]]*OO[[#This Row],[90]]</f>
        <v>1.5325156809751247E-6</v>
      </c>
      <c r="CO199" s="10">
        <f>3/24000000*OO[[#This Row],[149 (07JUL1985 12:00:00)-Water Temperature (C)]]*OO[[#This Row],[91]]</f>
        <v>1.5550250538085E-6</v>
      </c>
      <c r="CP199" s="10">
        <f>3/24000000*OO[[#This Row],[150 (07JUL1985 15:00:00)-Water Temperature (C)]]*OO[[#This Row],[92]]</f>
        <v>1.6455225662069999E-6</v>
      </c>
      <c r="CQ199" s="10">
        <f>3/24000000*OO[[#This Row],[151 (07JUL1985 18:00:00)-Water Temperature (C)]]*OO[[#This Row],[93]]</f>
        <v>1.750010623359E-6</v>
      </c>
      <c r="CR199" s="10">
        <f>3/24000000*OO[[#This Row],[152 (07JUL1985 21:00:00)-Water Temperature (C)]]*OO[[#This Row],[94]]</f>
        <v>1.75270179495575E-6</v>
      </c>
      <c r="CS199" s="10">
        <f>3/24000000*OO[[#This Row],[153 (08JUL1985 00:00:00)-Water Temperature (C)]]*OO[[#This Row],[95]]</f>
        <v>1.6413994296895001E-6</v>
      </c>
      <c r="CT199" s="10">
        <f>3/24000000*OO[[#This Row],[154 (08JUL1985 03:00:00)-Water Temperature (C)]]*OO[[#This Row],[96]]</f>
        <v>1.5041337573131249E-6</v>
      </c>
      <c r="CU199" s="10">
        <f>3/24000000*OO[[#This Row],[155 (08JUL1985 06:00:00)-Water Temperature (C)]]*OO[[#This Row],[97]]</f>
        <v>1.3598539178399997E-6</v>
      </c>
      <c r="CV199" s="10">
        <f>3/24000000*OO[[#This Row],[156 (08JUL1985 09:00:00)-Water Temperature (C)]]*OO[[#This Row],[98]]</f>
        <v>1.2542250437352501E-6</v>
      </c>
      <c r="CW199" s="10">
        <f>3/24000000*OO[[#This Row],[157 (08JUL1985 12:00:00)-Water Temperature (C)]]*OO[[#This Row],[99]]</f>
        <v>1.1633498387780001E-6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0</v>
      </c>
      <c r="J200" s="10">
        <f>3/24*OO[[#This Row],[66 (27JUN1985 03:00:00)-Water Temperature (C)]]*OO[[#This Row],[8]]/SUM(OO[8])</f>
        <v>7.13606039703631E-44</v>
      </c>
      <c r="K200" s="10">
        <f>3/24*OO[[#This Row],[67 (27JUN1985 06:00:00)-Water Temperature (C)]]*OO[[#This Row],[9]]/SUM(OO[9])</f>
        <v>4.7540934162837336E-34</v>
      </c>
      <c r="L200" s="10">
        <f>3/24*OO[[#This Row],[68 (27JUN1985 09:00:00)-Water Temperature (C)]]*OO[[#This Row],[10]]/SUM(OO[10])</f>
        <v>2.4842890741866889E-24</v>
      </c>
      <c r="M200" s="10">
        <f>3/24*OO[[#This Row],[69 (27JUN1985 12:00:00)-Water Temperature (C)]]*OO[[#This Row],[11]]/SUM(OO[11])</f>
        <v>6.650490423707115E-15</v>
      </c>
      <c r="N200" s="10">
        <f>3/24*OO[[#This Row],[70 (27JUN1985 15:00:00)-Water Temperature (C)]]*OO[[#This Row],[12]]/SUM(OO[12])</f>
        <v>4.3244346079503489E-10</v>
      </c>
      <c r="O200" s="10">
        <f>3/24*OO[[#This Row],[71 (27JUN1985 18:00:00)-Water Temperature (C)]]*OO[[#This Row],[13]]/SUM(OO[13])</f>
        <v>3.1214364230818401E-7</v>
      </c>
      <c r="P200" s="10">
        <f>3/24*OO[[#This Row],[72 (27JUN1985 21:00:00)-Water Temperature (C)]]*OO[[#This Row],[14]]/SUM(OO[14])</f>
        <v>3.146529880867777E-5</v>
      </c>
      <c r="Q200" s="10">
        <f>3/24*OO[[#This Row],[73 (28JUN1985 00:00:00)-Water Temperature (C)]]*OO[[#This Row],[15]]/SUM(OO[15])</f>
        <v>8.2436623680666021E-4</v>
      </c>
      <c r="R200" s="10">
        <f>3/24*OO[[#This Row],[74 (28JUN1985 03:00:00)-Water Temperature (C)]]*OO[[#This Row],[16]]/SUM(OO[16])</f>
        <v>7.8536413992798017E-3</v>
      </c>
      <c r="S200" s="10">
        <f>3/24*OO[[#This Row],[75 (28JUN1985 06:00:00)-Water Temperature (C)]]*OO[[#This Row],[17]]/SUM(OO[17])</f>
        <v>3.378791231404342E-2</v>
      </c>
      <c r="T200" s="10">
        <f>3/24*OO[[#This Row],[76 (28JUN1985 09:00:00)-Water Temperature (C)]]*OO[[#This Row],[18]]/SUM(OO[18])</f>
        <v>8.0503615832456618E-2</v>
      </c>
      <c r="U200" s="10">
        <f>3/24*OO[[#This Row],[77 (28JUN1985 12:00:00)-Water Temperature (C)]]*OO[[#This Row],[19]]/SUM(OO[19])</f>
        <v>0.11737667786149128</v>
      </c>
      <c r="V200" s="10">
        <f>3/24000000*OO[[#This Row],[78 (28JUN1985 15:00:00)-Water Temperature (C)]]*OO[[#This Row],[20]]</f>
        <v>0.11181065805334998</v>
      </c>
      <c r="W200" s="10">
        <f>3/24000000*OO[[#This Row],[79 (28JUN1985 18:00:00)-Water Temperature (C)]]*OO[[#This Row],[21]]</f>
        <v>7.2863011456000007E-2</v>
      </c>
      <c r="X200" s="10">
        <f>3/24000000*OO[[#This Row],[80 (28JUN1985 21:00:00)-Water Temperature (C)]]*OO[[#This Row],[22]]</f>
        <v>3.3659834101859999E-2</v>
      </c>
      <c r="Y200" s="10">
        <f>3/24000000*OO[[#This Row],[81 (29JUN1985 00:00:00)-Water Temperature (C)]]*OO[[#This Row],[23]]</f>
        <v>1.1874942212069998E-2</v>
      </c>
      <c r="Z200" s="10">
        <f>3/24000000*OO[[#This Row],[82 (29JUN1985 03:00:00)-Water Temperature (C)]]*OO[[#This Row],[24]]</f>
        <v>3.4323644069412505E-3</v>
      </c>
      <c r="AA200" s="10">
        <f>3/24000000*OO[[#This Row],[83 (29JUN1985 06:00:00)-Water Temperature (C)]]*OO[[#This Row],[25]]</f>
        <v>8.905431666875E-4</v>
      </c>
      <c r="AB200" s="10">
        <f>3/24000000*OO[[#This Row],[84 (29JUN1985 09:00:00)-Water Temperature (C)]]*OO[[#This Row],[26]]</f>
        <v>2.4451987802062496E-4</v>
      </c>
      <c r="AC200" s="10">
        <f>3/24000000*OO[[#This Row],[85 (29JUN1985 12:00:00)-Water Temperature (C)]]*OO[[#This Row],[27]]</f>
        <v>9.1266285272174999E-5</v>
      </c>
      <c r="AD200" s="10">
        <f>3/24000000*OO[[#This Row],[86 (29JUN1985 15:00:00)-Water Temperature (C)]]*OO[[#This Row],[28]]</f>
        <v>6.2549202816712508E-5</v>
      </c>
      <c r="AE200" s="10">
        <f>3/24000000*OO[[#This Row],[88 (29JUN1985 21:00:00)-Water Temperature (C)]]*OO[[#This Row],[30]]</f>
        <v>7.3797458107799984E-5</v>
      </c>
      <c r="AF200" s="10">
        <f>3/24000000*OO[[#This Row],[88 (29JUN1985 21:00:00)-Water Temperature (C)]]*OO[[#This Row],[30]]</f>
        <v>7.3797458107799984E-5</v>
      </c>
      <c r="AG200" s="10">
        <f>3/24000000*OO[[#This Row],[89 (30JUN1985 00:00:00)-Water Temperature (C)]]*OO[[#This Row],[31]]</f>
        <v>7.5712299128850009E-5</v>
      </c>
      <c r="AH200" s="10">
        <f>3/24000000*OO[[#This Row],[90 (30JUN1985 03:00:00)-Water Temperature (C)]]*OO[[#This Row],[32]]</f>
        <v>7.2978792512087509E-5</v>
      </c>
      <c r="AI200" s="10">
        <f>3/24000000*OO[[#This Row],[91 (30JUN1985 06:00:00)-Water Temperature (C)]]*OO[[#This Row],[33]]</f>
        <v>6.637144953195E-5</v>
      </c>
      <c r="AJ200" s="10">
        <f>3/24000000*OO[[#This Row],[92 (30JUN1985 09:00:00)-Water Temperature (C)]]*OO[[#This Row],[34]]</f>
        <v>5.9246425397000003E-5</v>
      </c>
      <c r="AK200" s="10">
        <f>3/24000000*OO[[#This Row],[93 (30JUN1985 12:00:00)-Water Temperature (C)]]*OO[[#This Row],[35]]</f>
        <v>5.4180869594125006E-5</v>
      </c>
      <c r="AL200" s="10">
        <f>3/24000000*OO[[#This Row],[94 (30JUN1985 15:00:00)-Water Temperature (C)]]*OO[[#This Row],[36]]</f>
        <v>5.2044160938600004E-5</v>
      </c>
      <c r="AM200" s="10">
        <f>3/24000000*OO[[#This Row],[95 (30JUN1985 18:00:00)-Water Temperature (C)]]*OO[[#This Row],[37]]</f>
        <v>4.843505480232375E-5</v>
      </c>
      <c r="AN200" s="10">
        <f>3/24000000*OO[[#This Row],[96 (30JUN1985 21:00:00)-Water Temperature (C)]]*OO[[#This Row],[38]]</f>
        <v>4.0307072470383751E-5</v>
      </c>
      <c r="AO200" s="10">
        <f>3/24000000*OO[[#This Row],[97 (01JUL1985 00:00:00)-Water Temperature (C)]]*OO[[#This Row],[39]]</f>
        <v>3.116963748478125E-5</v>
      </c>
      <c r="AP200" s="10">
        <f>3/24000000*OO[[#This Row],[98 (01JUL1985 03:00:00)-Water Temperature (C)]]*OO[[#This Row],[40]]</f>
        <v>2.3468486019719997E-5</v>
      </c>
      <c r="AQ200" s="10">
        <f>3/24000000*OO[[#This Row],[99 (01JUL1985 06:00:00)-Water Temperature (C)]]*OO[[#This Row],[41]]</f>
        <v>1.7870214427312501E-5</v>
      </c>
      <c r="AR200" s="10">
        <f>3/24000000*OO[[#This Row],[100 (01JUL1985 09:00:00)-Water Temperature (C)]]*OO[[#This Row],[42]]</f>
        <v>1.4655597576063751E-5</v>
      </c>
      <c r="AS200" s="10">
        <f>3/24000000*OO[[#This Row],[101 (01JUL1985 12:00:00)-Water Temperature (C)]]*OO[[#This Row],[43]]</f>
        <v>1.3177615800660001E-5</v>
      </c>
      <c r="AT200" s="10">
        <f>3/24000000*OO[[#This Row],[102 (01JUL1985 15:00:00)-Water Temperature (C)]]*OO[[#This Row],[44]]</f>
        <v>1.273945186450375E-5</v>
      </c>
      <c r="AU200" s="10">
        <f>3/24000000*OO[[#This Row],[103 (01JUL1985 18:00:00)-Water Temperature (C)]]*OO[[#This Row],[45]]</f>
        <v>1.2349484306973751E-5</v>
      </c>
      <c r="AV200" s="10">
        <f>3/24000000*OO[[#This Row],[104 (01JUL1985 21:00:00)-Water Temperature (C)]]*OO[[#This Row],[46]]</f>
        <v>1.1762096837287501E-5</v>
      </c>
      <c r="AW200" s="10">
        <f>3/24000000*OO[[#This Row],[105 (02JUL1985 00:00:00)-Water Temperature (C)]]*OO[[#This Row],[47]]</f>
        <v>1.0844731424119999E-5</v>
      </c>
      <c r="AX200" s="10">
        <f>3/24000000*OO[[#This Row],[106 (02JUL1985 03:00:00)-Water Temperature (C)]]*OO[[#This Row],[48]]</f>
        <v>9.7814081580799983E-6</v>
      </c>
      <c r="AY200" s="10">
        <f>3/24000000*OO[[#This Row],[107 (02JUL1985 06:00:00)-Water Temperature (C)]]*OO[[#This Row],[49]]</f>
        <v>8.6819915367899995E-6</v>
      </c>
      <c r="AZ200" s="10">
        <f>3/24000000*OO[[#This Row],[108 (02JUL1985 09:00:00)-Water Temperature (C)]]*OO[[#This Row],[50]]</f>
        <v>8.0627632406399992E-6</v>
      </c>
      <c r="BA200" s="10">
        <f>3/24000000*OO[[#This Row],[109 (02JUL1985 12:00:00)-Water Temperature (C)]]*OO[[#This Row],[51]]</f>
        <v>7.8460848432449995E-6</v>
      </c>
      <c r="BB200" s="10">
        <f>3/24000000*OO[[#This Row],[110 (02JUL1985 15:00:00)-Water Temperature (C)]]*OO[[#This Row],[52]]</f>
        <v>7.9555893881249998E-6</v>
      </c>
      <c r="BC200" s="10">
        <f>3/24000000*OO[[#This Row],[111 (02JUL1985 18:00:00)-Water Temperature (C)]]*OO[[#This Row],[53]]</f>
        <v>8.0344000762299995E-6</v>
      </c>
      <c r="BD200" s="10">
        <f>3/24000000*OO[[#This Row],[112 (02JUL1985 21:00:00)-Water Temperature (C)]]*OO[[#This Row],[54]]</f>
        <v>7.7277719846249993E-6</v>
      </c>
      <c r="BE200" s="10">
        <f>3/24000000*OO[[#This Row],[113 (03JUL1985 00:00:00)-Water Temperature (C)]]*OO[[#This Row],[55]]</f>
        <v>7.2236589959249994E-6</v>
      </c>
      <c r="BF200" s="10">
        <f>3/24000000*OO[[#This Row],[114 (03JUL1985 03:00:00)-Water Temperature (C)]]*OO[[#This Row],[56]]</f>
        <v>6.6128810568162489E-6</v>
      </c>
      <c r="BG200" s="10">
        <f>3/24000000*OO[[#This Row],[115 (03JUL1985 06:00:00)-Water Temperature (C)]]*OO[[#This Row],[57]]</f>
        <v>6.0142171225325E-6</v>
      </c>
      <c r="BH200" s="10">
        <f>3/24000000*OO[[#This Row],[116 (03JUL1985 09:00:00)-Water Temperature (C)]]*OO[[#This Row],[58]]</f>
        <v>5.7253620916799998E-6</v>
      </c>
      <c r="BI200" s="10">
        <f>3/24000000*OO[[#This Row],[117 (03JUL1985 12:00:00)-Water Temperature (C)]]*OO[[#This Row],[59]]</f>
        <v>5.8573790178199995E-6</v>
      </c>
      <c r="BJ200" s="10">
        <f>3/24000000*OO[[#This Row],[118 (03JUL1985 15:00:00)-Water Temperature (C)]]*OO[[#This Row],[60]]</f>
        <v>6.2297723473749999E-6</v>
      </c>
      <c r="BK200" s="10">
        <f>3/24000000*OO[[#This Row],[119 (03JUL1985 18:00:00)-Water Temperature (C)]]*OO[[#This Row],[61]]</f>
        <v>6.3889076229299997E-6</v>
      </c>
      <c r="BL200" s="10">
        <f>3/24000000*OO[[#This Row],[120 (03JUL1985 21:00:00)-Water Temperature (C)]]*OO[[#This Row],[62]]</f>
        <v>6.2230138421769998E-6</v>
      </c>
      <c r="BM200" s="10">
        <f>3/24000000*OO[[#This Row],[121 (04JUL1985 00:00:00)-Water Temperature (C)]]*OO[[#This Row],[63]]</f>
        <v>5.8549458304062498E-6</v>
      </c>
      <c r="BN200" s="10">
        <f>3/24000000*OO[[#This Row],[122 (04JUL1985 03:00:00)-Water Temperature (C)]]*OO[[#This Row],[64]]</f>
        <v>5.3890609382417502E-6</v>
      </c>
      <c r="BO200" s="10">
        <f>3/24000000*OO[[#This Row],[123 (04JUL1985 06:00:00)-Water Temperature (C)]]*OO[[#This Row],[65]]</f>
        <v>4.9003514550399998E-6</v>
      </c>
      <c r="BP200" s="10">
        <f>3/24000000*OO[[#This Row],[124 (04JUL1985 09:00:00)-Water Temperature (C)]]*OO[[#This Row],[66]]</f>
        <v>4.6453320704375E-6</v>
      </c>
      <c r="BQ200" s="10">
        <f>3/24000000*OO[[#This Row],[125 (04JUL1985 12:00:00)-Water Temperature (C)]]*OO[[#This Row],[67]]</f>
        <v>4.5294068278062505E-6</v>
      </c>
      <c r="BR200" s="10">
        <f>3/24000000*OO[[#This Row],[126 (04JUL1985 15:00:00)-Water Temperature (C)]]*OO[[#This Row],[68]]</f>
        <v>4.4083726061051244E-6</v>
      </c>
      <c r="BS200" s="10">
        <f>3/24000000*OO[[#This Row],[127 (04JUL1985 18:00:00)-Water Temperature (C)]]*OO[[#This Row],[69]]</f>
        <v>4.2532820183122504E-6</v>
      </c>
      <c r="BT200" s="10">
        <f>3/24000000*OO[[#This Row],[128 (04JUL1985 21:00:00)-Water Temperature (C)]]*OO[[#This Row],[70]]</f>
        <v>4.0645071756860002E-6</v>
      </c>
      <c r="BU200" s="10">
        <f>3/24000000*OO[[#This Row],[129 (05JUL1985 00:00:00)-Water Temperature (C)]]*OO[[#This Row],[71]]</f>
        <v>3.771065557279125E-6</v>
      </c>
      <c r="BV200" s="10">
        <f>3/24000000*OO[[#This Row],[130 (05JUL1985 03:00:00)-Water Temperature (C)]]*OO[[#This Row],[72]]</f>
        <v>3.4133689284952497E-6</v>
      </c>
      <c r="BW200" s="10">
        <f>3/24000000*OO[[#This Row],[131 (05JUL1985 06:00:00)-Water Temperature (C)]]*OO[[#This Row],[73]]</f>
        <v>3.0653562709724996E-6</v>
      </c>
      <c r="BX200" s="10">
        <f>3/24000000*OO[[#This Row],[132 (05JUL1985 09:00:00)-Water Temperature (C)]]*OO[[#This Row],[74]]</f>
        <v>2.9344276292124998E-6</v>
      </c>
      <c r="BY200" s="10">
        <f>3/24000000*OO[[#This Row],[133 (05JUL1985 12:00:00)-Water Temperature (C)]]*OO[[#This Row],[75]]</f>
        <v>3.0878833991237495E-6</v>
      </c>
      <c r="BZ200" s="10">
        <f>3/24000000*OO[[#This Row],[134 (05JUL1985 15:00:00)-Water Temperature (C)]]*OO[[#This Row],[76]]</f>
        <v>3.3877961744849991E-6</v>
      </c>
      <c r="CA200" s="10">
        <f>3/24000000*OO[[#This Row],[135 (05JUL1985 18:00:00)-Water Temperature (C)]]*OO[[#This Row],[77]]</f>
        <v>3.5507730619624996E-6</v>
      </c>
      <c r="CB200" s="10">
        <f>3/24000000*OO[[#This Row],[136 (05JUL1985 21:00:00)-Water Temperature (C)]]*OO[[#This Row],[78]]</f>
        <v>3.4584978995315002E-6</v>
      </c>
      <c r="CC200" s="10">
        <f>3/24000000*OO[[#This Row],[137 (06JUL1985 00:00:00)-Water Temperature (C)]]*OO[[#This Row],[79]]</f>
        <v>3.2457053448494999E-6</v>
      </c>
      <c r="CD200" s="10">
        <f>3/24000000*OO[[#This Row],[138 (06JUL1985 03:00:00)-Water Temperature (C)]]*OO[[#This Row],[80]]</f>
        <v>3.0040228114417499E-6</v>
      </c>
      <c r="CE200" s="10">
        <f>3/24000000*OO[[#This Row],[139 (06JUL1985 06:00:00)-Water Temperature (C)]]*OO[[#This Row],[81]]</f>
        <v>2.7207863681400001E-6</v>
      </c>
      <c r="CF200" s="10">
        <f>3/24000000*OO[[#This Row],[140 (06JUL1985 09:00:00)-Water Temperature (C)]]*OO[[#This Row],[82]]</f>
        <v>2.4895112032244999E-6</v>
      </c>
      <c r="CG200" s="10">
        <f>3/24000000*OO[[#This Row],[141 (06JUL1985 12:00:00)-Water Temperature (C)]]*OO[[#This Row],[83]]</f>
        <v>2.3711974687059998E-6</v>
      </c>
      <c r="CH200" s="10">
        <f>3/24000000*OO[[#This Row],[142 (06JUL1985 15:00:00)-Water Temperature (C)]]*OO[[#This Row],[84]]</f>
        <v>2.30382033420825E-6</v>
      </c>
      <c r="CI200" s="10">
        <f>3/24000000*OO[[#This Row],[143 (06JUL1985 18:00:00)-Water Temperature (C)]]*OO[[#This Row],[85]]</f>
        <v>2.2593743194680001E-6</v>
      </c>
      <c r="CJ200" s="10">
        <f>3/24000000*OO[[#This Row],[144 (06JUL1985 21:00:00)-Water Temperature (C)]]*OO[[#This Row],[86]]</f>
        <v>2.1782526125099998E-6</v>
      </c>
      <c r="CK200" s="10">
        <f>3/24000000*OO[[#This Row],[145 (07JUL1985 00:00:00)-Water Temperature (C)]]*OO[[#This Row],[87]]</f>
        <v>2.0190779373524997E-6</v>
      </c>
      <c r="CL200" s="10">
        <f>3/24000000*OO[[#This Row],[146 (07JUL1985 03:00:00)-Water Temperature (C)]]*OO[[#This Row],[88]]</f>
        <v>1.8311970190987501E-6</v>
      </c>
      <c r="CM200" s="10">
        <f>3/24000000*OO[[#This Row],[147 (07JUL1985 06:00:00)-Water Temperature (C)]]*OO[[#This Row],[89]]</f>
        <v>1.6577621732567498E-6</v>
      </c>
      <c r="CN200" s="10">
        <f>3/24000000*OO[[#This Row],[148 (07JUL1985 09:00:00)-Water Temperature (C)]]*OO[[#This Row],[90]]</f>
        <v>1.5924941031118749E-6</v>
      </c>
      <c r="CO200" s="10">
        <f>3/24000000*OO[[#This Row],[149 (07JUL1985 12:00:00)-Water Temperature (C)]]*OO[[#This Row],[91]]</f>
        <v>1.609431510302125E-6</v>
      </c>
      <c r="CP200" s="10">
        <f>3/24000000*OO[[#This Row],[150 (07JUL1985 15:00:00)-Water Temperature (C)]]*OO[[#This Row],[92]]</f>
        <v>1.701725617905625E-6</v>
      </c>
      <c r="CQ200" s="10">
        <f>3/24000000*OO[[#This Row],[151 (07JUL1985 18:00:00)-Water Temperature (C)]]*OO[[#This Row],[93]]</f>
        <v>1.8112459145689997E-6</v>
      </c>
      <c r="CR200" s="10">
        <f>3/24000000*OO[[#This Row],[152 (07JUL1985 21:00:00)-Water Temperature (C)]]*OO[[#This Row],[94]]</f>
        <v>1.8161737032557498E-6</v>
      </c>
      <c r="CS200" s="10">
        <f>3/24000000*OO[[#This Row],[153 (08JUL1985 00:00:00)-Water Temperature (C)]]*OO[[#This Row],[95]]</f>
        <v>1.7041524012949999E-6</v>
      </c>
      <c r="CT200" s="10">
        <f>3/24000000*OO[[#This Row],[154 (08JUL1985 03:00:00)-Water Temperature (C)]]*OO[[#This Row],[96]]</f>
        <v>1.5669082717158746E-6</v>
      </c>
      <c r="CU200" s="10">
        <f>3/24000000*OO[[#This Row],[155 (08JUL1985 06:00:00)-Water Temperature (C)]]*OO[[#This Row],[97]]</f>
        <v>1.4212546728012501E-6</v>
      </c>
      <c r="CV200" s="10">
        <f>3/24000000*OO[[#This Row],[156 (08JUL1985 09:00:00)-Water Temperature (C)]]*OO[[#This Row],[98]]</f>
        <v>1.3133152608069999E-6</v>
      </c>
      <c r="CW200" s="10">
        <f>3/24000000*OO[[#This Row],[157 (08JUL1985 12:00:00)-Water Temperature (C)]]*OO[[#This Row],[99]]</f>
        <v>1.214815609425E-6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0</v>
      </c>
      <c r="J201" s="10">
        <f>3/24*OO[[#This Row],[66 (27JUN1985 03:00:00)-Water Temperature (C)]]*OO[[#This Row],[8]]/SUM(OO[8])</f>
        <v>0</v>
      </c>
      <c r="K201" s="10">
        <f>3/24*OO[[#This Row],[67 (27JUN1985 06:00:00)-Water Temperature (C)]]*OO[[#This Row],[9]]/SUM(OO[9])</f>
        <v>6.955459979378244E-35</v>
      </c>
      <c r="L201" s="10">
        <f>3/24*OO[[#This Row],[68 (27JUN1985 09:00:00)-Water Temperature (C)]]*OO[[#This Row],[10]]/SUM(OO[10])</f>
        <v>3.5291466162680784E-25</v>
      </c>
      <c r="M201" s="10">
        <f>3/24*OO[[#This Row],[69 (27JUN1985 12:00:00)-Water Temperature (C)]]*OO[[#This Row],[11]]/SUM(OO[11])</f>
        <v>1.1268633811191163E-15</v>
      </c>
      <c r="N201" s="10">
        <f>3/24*OO[[#This Row],[70 (27JUN1985 15:00:00)-Water Temperature (C)]]*OO[[#This Row],[12]]/SUM(OO[12])</f>
        <v>1.6672159767971161E-10</v>
      </c>
      <c r="O201" s="10">
        <f>3/24*OO[[#This Row],[71 (27JUN1985 18:00:00)-Water Temperature (C)]]*OO[[#This Row],[13]]/SUM(OO[13])</f>
        <v>1.426131065374833E-7</v>
      </c>
      <c r="P201" s="10">
        <f>3/24*OO[[#This Row],[72 (27JUN1985 21:00:00)-Water Temperature (C)]]*OO[[#This Row],[14]]/SUM(OO[14])</f>
        <v>1.6016803138603945E-5</v>
      </c>
      <c r="Q201" s="10">
        <f>3/24*OO[[#This Row],[73 (28JUN1985 00:00:00)-Water Temperature (C)]]*OO[[#This Row],[15]]/SUM(OO[15])</f>
        <v>4.5557954542262531E-4</v>
      </c>
      <c r="R201" s="10">
        <f>3/24*OO[[#This Row],[74 (28JUN1985 03:00:00)-Water Temperature (C)]]*OO[[#This Row],[16]]/SUM(OO[16])</f>
        <v>4.6398852237287741E-3</v>
      </c>
      <c r="S201" s="10">
        <f>3/24*OO[[#This Row],[75 (28JUN1985 06:00:00)-Water Temperature (C)]]*OO[[#This Row],[17]]/SUM(OO[17])</f>
        <v>2.1071529420615454E-2</v>
      </c>
      <c r="T201" s="10">
        <f>3/24*OO[[#This Row],[76 (28JUN1985 09:00:00)-Water Temperature (C)]]*OO[[#This Row],[18]]/SUM(OO[18])</f>
        <v>5.2440698736043692E-2</v>
      </c>
      <c r="U201" s="10">
        <f>3/24*OO[[#This Row],[77 (28JUN1985 12:00:00)-Water Temperature (C)]]*OO[[#This Row],[19]]/SUM(OO[19])</f>
        <v>7.9257369485561335E-2</v>
      </c>
      <c r="V201" s="10">
        <f>3/24000000*OO[[#This Row],[78 (28JUN1985 15:00:00)-Water Temperature (C)]]*OO[[#This Row],[20]]</f>
        <v>7.7919184003525002E-2</v>
      </c>
      <c r="W201" s="10">
        <f>3/24000000*OO[[#This Row],[79 (28JUN1985 18:00:00)-Water Temperature (C)]]*OO[[#This Row],[21]]</f>
        <v>5.2249005552112496E-2</v>
      </c>
      <c r="X201" s="10">
        <f>3/24000000*OO[[#This Row],[80 (28JUN1985 21:00:00)-Water Temperature (C)]]*OO[[#This Row],[22]]</f>
        <v>2.4729234037025E-2</v>
      </c>
      <c r="Y201" s="10">
        <f>3/24000000*OO[[#This Row],[81 (29JUN1985 00:00:00)-Water Temperature (C)]]*OO[[#This Row],[23]]</f>
        <v>8.9009336404437499E-3</v>
      </c>
      <c r="Z201" s="10">
        <f>3/24000000*OO[[#This Row],[82 (29JUN1985 03:00:00)-Water Temperature (C)]]*OO[[#This Row],[24]]</f>
        <v>2.6102860610674999E-3</v>
      </c>
      <c r="AA201" s="10">
        <f>3/24000000*OO[[#This Row],[83 (29JUN1985 06:00:00)-Water Temperature (C)]]*OO[[#This Row],[25]]</f>
        <v>6.8195872898999996E-4</v>
      </c>
      <c r="AB201" s="10">
        <f>3/24000000*OO[[#This Row],[84 (29JUN1985 09:00:00)-Water Temperature (C)]]*OO[[#This Row],[26]]</f>
        <v>1.8587401829081246E-4</v>
      </c>
      <c r="AC201" s="10">
        <f>3/24000000*OO[[#This Row],[85 (29JUN1985 12:00:00)-Water Temperature (C)]]*OO[[#This Row],[27]]</f>
        <v>6.6959574794437491E-5</v>
      </c>
      <c r="AD201" s="10">
        <f>3/24000000*OO[[#This Row],[86 (29JUN1985 15:00:00)-Water Temperature (C)]]*OO[[#This Row],[28]]</f>
        <v>4.3630239882712497E-5</v>
      </c>
      <c r="AE201" s="10">
        <f>3/24000000*OO[[#This Row],[88 (29JUN1985 21:00:00)-Water Temperature (C)]]*OO[[#This Row],[30]]</f>
        <v>5.0122001187636251E-5</v>
      </c>
      <c r="AF201" s="10">
        <f>3/24000000*OO[[#This Row],[88 (29JUN1985 21:00:00)-Water Temperature (C)]]*OO[[#This Row],[30]]</f>
        <v>5.0122001187636251E-5</v>
      </c>
      <c r="AG201" s="10">
        <f>3/24000000*OO[[#This Row],[89 (30JUN1985 00:00:00)-Water Temperature (C)]]*OO[[#This Row],[31]]</f>
        <v>5.160716922725E-5</v>
      </c>
      <c r="AH201" s="10">
        <f>3/24000000*OO[[#This Row],[90 (30JUN1985 03:00:00)-Water Temperature (C)]]*OO[[#This Row],[32]]</f>
        <v>5.001123082465625E-5</v>
      </c>
      <c r="AI201" s="10">
        <f>3/24000000*OO[[#This Row],[91 (30JUN1985 06:00:00)-Water Temperature (C)]]*OO[[#This Row],[33]]</f>
        <v>4.5685133878961242E-5</v>
      </c>
      <c r="AJ201" s="10">
        <f>3/24000000*OO[[#This Row],[92 (30JUN1985 09:00:00)-Water Temperature (C)]]*OO[[#This Row],[34]]</f>
        <v>4.0873941802777496E-5</v>
      </c>
      <c r="AK201" s="10">
        <f>3/24000000*OO[[#This Row],[93 (30JUN1985 12:00:00)-Water Temperature (C)]]*OO[[#This Row],[35]]</f>
        <v>3.73920026711825E-5</v>
      </c>
      <c r="AL201" s="10">
        <f>3/24000000*OO[[#This Row],[94 (30JUN1985 15:00:00)-Water Temperature (C)]]*OO[[#This Row],[36]]</f>
        <v>3.5941727321077497E-5</v>
      </c>
      <c r="AM201" s="10">
        <f>3/24000000*OO[[#This Row],[95 (30JUN1985 18:00:00)-Water Temperature (C)]]*OO[[#This Row],[37]]</f>
        <v>3.3528772622604995E-5</v>
      </c>
      <c r="AN201" s="10">
        <f>3/24000000*OO[[#This Row],[96 (30JUN1985 21:00:00)-Water Temperature (C)]]*OO[[#This Row],[38]]</f>
        <v>2.7997340667099998E-5</v>
      </c>
      <c r="AO201" s="10">
        <f>3/24000000*OO[[#This Row],[97 (01JUL1985 00:00:00)-Water Temperature (C)]]*OO[[#This Row],[39]]</f>
        <v>2.1709732424964999E-5</v>
      </c>
      <c r="AP201" s="10">
        <f>3/24000000*OO[[#This Row],[98 (01JUL1985 03:00:00)-Water Temperature (C)]]*OO[[#This Row],[40]]</f>
        <v>1.6367725673122498E-5</v>
      </c>
      <c r="AQ201" s="10">
        <f>3/24000000*OO[[#This Row],[99 (01JUL1985 06:00:00)-Water Temperature (C)]]*OO[[#This Row],[41]]</f>
        <v>1.244502242822875E-5</v>
      </c>
      <c r="AR201" s="10">
        <f>3/24000000*OO[[#This Row],[100 (01JUL1985 09:00:00)-Water Temperature (C)]]*OO[[#This Row],[42]]</f>
        <v>1.0160131120240001E-5</v>
      </c>
      <c r="AS201" s="10">
        <f>3/24000000*OO[[#This Row],[101 (01JUL1985 12:00:00)-Water Temperature (C)]]*OO[[#This Row],[43]]</f>
        <v>9.0769831010000001E-6</v>
      </c>
      <c r="AT201" s="10">
        <f>3/24000000*OO[[#This Row],[102 (01JUL1985 15:00:00)-Water Temperature (C)]]*OO[[#This Row],[44]]</f>
        <v>8.7363771869799993E-6</v>
      </c>
      <c r="AU201" s="10">
        <f>3/24000000*OO[[#This Row],[103 (01JUL1985 18:00:00)-Water Temperature (C)]]*OO[[#This Row],[45]]</f>
        <v>8.4561082453474982E-6</v>
      </c>
      <c r="AV201" s="10">
        <f>3/24000000*OO[[#This Row],[104 (01JUL1985 21:00:00)-Water Temperature (C)]]*OO[[#This Row],[46]]</f>
        <v>8.0566307491537506E-6</v>
      </c>
      <c r="AW201" s="10">
        <f>3/24000000*OO[[#This Row],[105 (02JUL1985 00:00:00)-Water Temperature (C)]]*OO[[#This Row],[47]]</f>
        <v>7.4377969928525E-6</v>
      </c>
      <c r="AX201" s="10">
        <f>3/24000000*OO[[#This Row],[106 (02JUL1985 03:00:00)-Water Temperature (C)]]*OO[[#This Row],[48]]</f>
        <v>6.7223352835599999E-6</v>
      </c>
      <c r="AY201" s="10">
        <f>3/24000000*OO[[#This Row],[107 (02JUL1985 06:00:00)-Water Temperature (C)]]*OO[[#This Row],[49]]</f>
        <v>5.9755211505837502E-6</v>
      </c>
      <c r="AZ201" s="10">
        <f>3/24000000*OO[[#This Row],[108 (02JUL1985 09:00:00)-Water Temperature (C)]]*OO[[#This Row],[50]]</f>
        <v>5.5466973289350001E-6</v>
      </c>
      <c r="BA201" s="10">
        <f>3/24000000*OO[[#This Row],[109 (02JUL1985 12:00:00)-Water Temperature (C)]]*OO[[#This Row],[51]]</f>
        <v>5.3851277830249993E-6</v>
      </c>
      <c r="BB201" s="10">
        <f>3/24000000*OO[[#This Row],[110 (02JUL1985 15:00:00)-Water Temperature (C)]]*OO[[#This Row],[52]]</f>
        <v>5.4497596898250004E-6</v>
      </c>
      <c r="BC201" s="10">
        <f>3/24000000*OO[[#This Row],[111 (02JUL1985 18:00:00)-Water Temperature (C)]]*OO[[#This Row],[53]]</f>
        <v>5.4991509149999997E-6</v>
      </c>
      <c r="BD201" s="10">
        <f>3/24000000*OO[[#This Row],[112 (02JUL1985 21:00:00)-Water Temperature (C)]]*OO[[#This Row],[54]]</f>
        <v>5.2897672760266248E-6</v>
      </c>
      <c r="BE201" s="10">
        <f>3/24000000*OO[[#This Row],[113 (03JUL1985 00:00:00)-Water Temperature (C)]]*OO[[#This Row],[55]]</f>
        <v>4.9507374613614994E-6</v>
      </c>
      <c r="BF201" s="10">
        <f>3/24000000*OO[[#This Row],[114 (03JUL1985 03:00:00)-Water Temperature (C)]]*OO[[#This Row],[56]]</f>
        <v>4.5384609348224993E-6</v>
      </c>
      <c r="BG201" s="10">
        <f>3/24000000*OO[[#This Row],[115 (03JUL1985 06:00:00)-Water Temperature (C)]]*OO[[#This Row],[57]]</f>
        <v>4.1329046564470003E-6</v>
      </c>
      <c r="BH201" s="10">
        <f>3/24000000*OO[[#This Row],[116 (03JUL1985 09:00:00)-Water Temperature (C)]]*OO[[#This Row],[58]]</f>
        <v>3.9346290282509998E-6</v>
      </c>
      <c r="BI201" s="10">
        <f>3/24000000*OO[[#This Row],[117 (03JUL1985 12:00:00)-Water Temperature (C)]]*OO[[#This Row],[59]]</f>
        <v>4.0195211544899998E-6</v>
      </c>
      <c r="BJ201" s="10">
        <f>3/24000000*OO[[#This Row],[118 (03JUL1985 15:00:00)-Water Temperature (C)]]*OO[[#This Row],[60]]</f>
        <v>4.2667778218249994E-6</v>
      </c>
      <c r="BK201" s="10">
        <f>3/24000000*OO[[#This Row],[119 (03JUL1985 18:00:00)-Water Temperature (C)]]*OO[[#This Row],[61]]</f>
        <v>4.370492058869125E-6</v>
      </c>
      <c r="BL201" s="10">
        <f>3/24000000*OO[[#This Row],[120 (03JUL1985 21:00:00)-Water Temperature (C)]]*OO[[#This Row],[62]]</f>
        <v>4.2571685967680002E-6</v>
      </c>
      <c r="BM201" s="10">
        <f>3/24000000*OO[[#This Row],[121 (04JUL1985 00:00:00)-Water Temperature (C)]]*OO[[#This Row],[63]]</f>
        <v>4.0103551153462498E-6</v>
      </c>
      <c r="BN201" s="10">
        <f>3/24000000*OO[[#This Row],[122 (04JUL1985 03:00:00)-Water Temperature (C)]]*OO[[#This Row],[64]]</f>
        <v>3.6976897864254996E-6</v>
      </c>
      <c r="BO201" s="10">
        <f>3/24000000*OO[[#This Row],[123 (04JUL1985 06:00:00)-Water Temperature (C)]]*OO[[#This Row],[65]]</f>
        <v>3.3649648016799998E-6</v>
      </c>
      <c r="BP201" s="10">
        <f>3/24000000*OO[[#This Row],[124 (04JUL1985 09:00:00)-Water Temperature (C)]]*OO[[#This Row],[66]]</f>
        <v>3.1864310659287501E-6</v>
      </c>
      <c r="BQ201" s="10">
        <f>3/24000000*OO[[#This Row],[125 (04JUL1985 12:00:00)-Water Temperature (C)]]*OO[[#This Row],[67]]</f>
        <v>3.0995481093332499E-6</v>
      </c>
      <c r="BR201" s="10">
        <f>3/24000000*OO[[#This Row],[126 (04JUL1985 15:00:00)-Water Temperature (C)]]*OO[[#This Row],[68]]</f>
        <v>3.0129459184439997E-6</v>
      </c>
      <c r="BS201" s="10">
        <f>3/24000000*OO[[#This Row],[127 (04JUL1985 18:00:00)-Water Temperature (C)]]*OO[[#This Row],[69]]</f>
        <v>2.9082523964697499E-6</v>
      </c>
      <c r="BT201" s="10">
        <f>3/24000000*OO[[#This Row],[128 (04JUL1985 21:00:00)-Water Temperature (C)]]*OO[[#This Row],[70]]</f>
        <v>2.7830199684875E-6</v>
      </c>
      <c r="BU201" s="10">
        <f>3/24000000*OO[[#This Row],[129 (05JUL1985 00:00:00)-Water Temperature (C)]]*OO[[#This Row],[71]]</f>
        <v>2.587364092383125E-6</v>
      </c>
      <c r="BV201" s="10">
        <f>3/24000000*OO[[#This Row],[130 (05JUL1985 03:00:00)-Water Temperature (C)]]*OO[[#This Row],[72]]</f>
        <v>2.3455837238197496E-6</v>
      </c>
      <c r="BW201" s="10">
        <f>3/24000000*OO[[#This Row],[131 (05JUL1985 06:00:00)-Water Temperature (C)]]*OO[[#This Row],[73]]</f>
        <v>2.1060583683054996E-6</v>
      </c>
      <c r="BX201" s="10">
        <f>3/24000000*OO[[#This Row],[132 (05JUL1985 09:00:00)-Water Temperature (C)]]*OO[[#This Row],[74]]</f>
        <v>2.0126712899400001E-6</v>
      </c>
      <c r="BY201" s="10">
        <f>3/24000000*OO[[#This Row],[133 (05JUL1985 12:00:00)-Water Temperature (C)]]*OO[[#This Row],[75]]</f>
        <v>2.1141820910974998E-6</v>
      </c>
      <c r="BZ201" s="10">
        <f>3/24000000*OO[[#This Row],[134 (05JUL1985 15:00:00)-Water Temperature (C)]]*OO[[#This Row],[76]]</f>
        <v>2.3173617121177499E-6</v>
      </c>
      <c r="CA201" s="10">
        <f>3/24000000*OO[[#This Row],[135 (05JUL1985 18:00:00)-Water Temperature (C)]]*OO[[#This Row],[77]]</f>
        <v>2.4270946907024995E-6</v>
      </c>
      <c r="CB201" s="10">
        <f>3/24000000*OO[[#This Row],[136 (05JUL1985 21:00:00)-Water Temperature (C)]]*OO[[#This Row],[78]]</f>
        <v>2.364098788963125E-6</v>
      </c>
      <c r="CC201" s="10">
        <f>3/24000000*OO[[#This Row],[137 (06JUL1985 00:00:00)-Water Temperature (C)]]*OO[[#This Row],[79]]</f>
        <v>2.2214142332492499E-6</v>
      </c>
      <c r="CD201" s="10">
        <f>3/24000000*OO[[#This Row],[138 (06JUL1985 03:00:00)-Water Temperature (C)]]*OO[[#This Row],[80]]</f>
        <v>2.0600047855332497E-6</v>
      </c>
      <c r="CE201" s="10">
        <f>3/24000000*OO[[#This Row],[139 (06JUL1985 06:00:00)-Water Temperature (C)]]*OO[[#This Row],[81]]</f>
        <v>1.8691075083231248E-6</v>
      </c>
      <c r="CF201" s="10">
        <f>3/24000000*OO[[#This Row],[140 (06JUL1985 09:00:00)-Water Temperature (C)]]*OO[[#This Row],[82]]</f>
        <v>1.710898524621E-6</v>
      </c>
      <c r="CG201" s="10">
        <f>3/24000000*OO[[#This Row],[141 (06JUL1985 12:00:00)-Water Temperature (C)]]*OO[[#This Row],[83]]</f>
        <v>1.626980318555625E-6</v>
      </c>
      <c r="CH201" s="10">
        <f>3/24000000*OO[[#This Row],[142 (06JUL1985 15:00:00)-Water Temperature (C)]]*OO[[#This Row],[84]]</f>
        <v>1.5775756401599997E-6</v>
      </c>
      <c r="CI201" s="10">
        <f>3/24000000*OO[[#This Row],[143 (06JUL1985 18:00:00)-Water Temperature (C)]]*OO[[#This Row],[85]]</f>
        <v>1.5457840339222502E-6</v>
      </c>
      <c r="CJ201" s="10">
        <f>3/24000000*OO[[#This Row],[144 (06JUL1985 21:00:00)-Water Temperature (C)]]*OO[[#This Row],[86]]</f>
        <v>1.4909863043875001E-6</v>
      </c>
      <c r="CK201" s="10">
        <f>3/24000000*OO[[#This Row],[145 (07JUL1985 00:00:00)-Water Temperature (C)]]*OO[[#This Row],[87]]</f>
        <v>1.3842132843106249E-6</v>
      </c>
      <c r="CL201" s="10">
        <f>3/24000000*OO[[#This Row],[146 (07JUL1985 03:00:00)-Water Temperature (C)]]*OO[[#This Row],[88]]</f>
        <v>1.2579469097487499E-6</v>
      </c>
      <c r="CM201" s="10">
        <f>3/24000000*OO[[#This Row],[147 (07JUL1985 06:00:00)-Water Temperature (C)]]*OO[[#This Row],[89]]</f>
        <v>1.1384437784703751E-6</v>
      </c>
      <c r="CN201" s="10">
        <f>3/24000000*OO[[#This Row],[148 (07JUL1985 09:00:00)-Water Temperature (C)]]*OO[[#This Row],[90]]</f>
        <v>1.09078822715625E-6</v>
      </c>
      <c r="CO201" s="10">
        <f>3/24000000*OO[[#This Row],[149 (07JUL1985 12:00:00)-Water Temperature (C)]]*OO[[#This Row],[91]]</f>
        <v>1.09958234022175E-6</v>
      </c>
      <c r="CP201" s="10">
        <f>3/24000000*OO[[#This Row],[150 (07JUL1985 15:00:00)-Water Temperature (C)]]*OO[[#This Row],[92]]</f>
        <v>1.1619474628799999E-6</v>
      </c>
      <c r="CQ201" s="10">
        <f>3/24000000*OO[[#This Row],[151 (07JUL1985 18:00:00)-Water Temperature (C)]]*OO[[#This Row],[93]]</f>
        <v>1.2372464777846247E-6</v>
      </c>
      <c r="CR201" s="10">
        <f>3/24000000*OO[[#This Row],[152 (07JUL1985 21:00:00)-Water Temperature (C)]]*OO[[#This Row],[94]]</f>
        <v>1.2414464438994998E-6</v>
      </c>
      <c r="CS201" s="10">
        <f>3/24000000*OO[[#This Row],[153 (08JUL1985 00:00:00)-Water Temperature (C)]]*OO[[#This Row],[95]]</f>
        <v>1.16617279541125E-6</v>
      </c>
      <c r="CT201" s="10">
        <f>3/24000000*OO[[#This Row],[154 (08JUL1985 03:00:00)-Water Temperature (C)]]*OO[[#This Row],[96]]</f>
        <v>1.07446921250625E-6</v>
      </c>
      <c r="CU201" s="10">
        <f>3/24000000*OO[[#This Row],[155 (08JUL1985 06:00:00)-Water Temperature (C)]]*OO[[#This Row],[97]]</f>
        <v>9.7656343724474988E-7</v>
      </c>
      <c r="CV201" s="10">
        <f>3/24000000*OO[[#This Row],[156 (08JUL1985 09:00:00)-Water Temperature (C)]]*OO[[#This Row],[98]]</f>
        <v>9.0357261319300004E-7</v>
      </c>
      <c r="CW201" s="10">
        <f>3/24000000*OO[[#This Row],[157 (08JUL1985 12:00:00)-Water Temperature (C)]]*OO[[#This Row],[99]]</f>
        <v>8.3451530160325002E-7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0</v>
      </c>
      <c r="K202" s="10">
        <f>3/24*OO[[#This Row],[67 (27JUN1985 06:00:00)-Water Temperature (C)]]*OO[[#This Row],[9]]/SUM(OO[9])</f>
        <v>1.447228326025624E-35</v>
      </c>
      <c r="L202" s="10">
        <f>3/24*OO[[#This Row],[68 (27JUN1985 09:00:00)-Water Temperature (C)]]*OO[[#This Row],[10]]/SUM(OO[10])</f>
        <v>7.023892071388823E-26</v>
      </c>
      <c r="M202" s="10">
        <f>3/24*OO[[#This Row],[69 (27JUN1985 12:00:00)-Water Temperature (C)]]*OO[[#This Row],[11]]/SUM(OO[11])</f>
        <v>2.7206149067808591E-16</v>
      </c>
      <c r="N202" s="10">
        <f>3/24*OO[[#This Row],[70 (27JUN1985 15:00:00)-Water Temperature (C)]]*OO[[#This Row],[12]]/SUM(OO[12])</f>
        <v>9.0261414628584818E-11</v>
      </c>
      <c r="O202" s="10">
        <f>3/24*OO[[#This Row],[71 (27JUN1985 18:00:00)-Water Temperature (C)]]*OO[[#This Row],[13]]/SUM(OO[13])</f>
        <v>9.1698037337871351E-8</v>
      </c>
      <c r="P202" s="10">
        <f>3/24*OO[[#This Row],[72 (27JUN1985 21:00:00)-Water Temperature (C)]]*OO[[#This Row],[14]]/SUM(OO[14])</f>
        <v>1.1525135125837385E-5</v>
      </c>
      <c r="Q202" s="10">
        <f>3/24*OO[[#This Row],[73 (28JUN1985 00:00:00)-Water Temperature (C)]]*OO[[#This Row],[15]]/SUM(OO[15])</f>
        <v>3.5807668574134118E-4</v>
      </c>
      <c r="R202" s="10">
        <f>3/24*OO[[#This Row],[74 (28JUN1985 03:00:00)-Water Temperature (C)]]*OO[[#This Row],[16]]/SUM(OO[16])</f>
        <v>3.926550536635061E-3</v>
      </c>
      <c r="S202" s="10">
        <f>3/24*OO[[#This Row],[75 (28JUN1985 06:00:00)-Water Temperature (C)]]*OO[[#This Row],[17]]/SUM(OO[17])</f>
        <v>1.8962526479531953E-2</v>
      </c>
      <c r="T202" s="10">
        <f>3/24*OO[[#This Row],[76 (28JUN1985 09:00:00)-Water Temperature (C)]]*OO[[#This Row],[18]]/SUM(OO[18])</f>
        <v>4.9646609627304827E-2</v>
      </c>
      <c r="U202" s="10">
        <f>3/24*OO[[#This Row],[77 (28JUN1985 12:00:00)-Water Temperature (C)]]*OO[[#This Row],[19]]/SUM(OO[19])</f>
        <v>7.8271963551529739E-2</v>
      </c>
      <c r="V202" s="10">
        <f>3/24000000*OO[[#This Row],[78 (28JUN1985 15:00:00)-Water Temperature (C)]]*OO[[#This Row],[20]]</f>
        <v>7.9926972886399994E-2</v>
      </c>
      <c r="W202" s="10">
        <f>3/24000000*OO[[#This Row],[79 (28JUN1985 18:00:00)-Water Temperature (C)]]*OO[[#This Row],[21]]</f>
        <v>5.5477845761325001E-2</v>
      </c>
      <c r="X202" s="10">
        <f>3/24000000*OO[[#This Row],[80 (28JUN1985 21:00:00)-Water Temperature (C)]]*OO[[#This Row],[22]]</f>
        <v>2.7063389432143752E-2</v>
      </c>
      <c r="Y202" s="10">
        <f>3/24000000*OO[[#This Row],[81 (29JUN1985 00:00:00)-Water Temperature (C)]]*OO[[#This Row],[23]]</f>
        <v>9.9919741875249997E-3</v>
      </c>
      <c r="Z202" s="10">
        <f>3/24000000*OO[[#This Row],[82 (29JUN1985 03:00:00)-Water Temperature (C)]]*OO[[#This Row],[24]]</f>
        <v>2.9856770911199999E-3</v>
      </c>
      <c r="AA202" s="10">
        <f>3/24000000*OO[[#This Row],[83 (29JUN1985 06:00:00)-Water Temperature (C)]]*OO[[#This Row],[25]]</f>
        <v>7.8772374911999991E-4</v>
      </c>
      <c r="AB202" s="10">
        <f>3/24000000*OO[[#This Row],[84 (29JUN1985 09:00:00)-Water Temperature (C)]]*OO[[#This Row],[26]]</f>
        <v>2.1321619133406248E-4</v>
      </c>
      <c r="AC202" s="10">
        <f>3/24000000*OO[[#This Row],[85 (29JUN1985 12:00:00)-Water Temperature (C)]]*OO[[#This Row],[27]]</f>
        <v>7.3740716327249994E-5</v>
      </c>
      <c r="AD202" s="10">
        <f>3/24000000*OO[[#This Row],[86 (29JUN1985 15:00:00)-Water Temperature (C)]]*OO[[#This Row],[28]]</f>
        <v>4.5041702810399997E-5</v>
      </c>
      <c r="AE202" s="10">
        <f>3/24000000*OO[[#This Row],[88 (29JUN1985 21:00:00)-Water Temperature (C)]]*OO[[#This Row],[30]]</f>
        <v>4.9641339970429996E-5</v>
      </c>
      <c r="AF202" s="10">
        <f>3/24000000*OO[[#This Row],[88 (29JUN1985 21:00:00)-Water Temperature (C)]]*OO[[#This Row],[30]]</f>
        <v>4.9641339970429996E-5</v>
      </c>
      <c r="AG202" s="10">
        <f>3/24000000*OO[[#This Row],[89 (30JUN1985 00:00:00)-Water Temperature (C)]]*OO[[#This Row],[31]]</f>
        <v>5.1260620645103745E-5</v>
      </c>
      <c r="AH202" s="10">
        <f>3/24000000*OO[[#This Row],[90 (30JUN1985 03:00:00)-Water Temperature (C)]]*OO[[#This Row],[32]]</f>
        <v>4.9955736504199999E-5</v>
      </c>
      <c r="AI202" s="10">
        <f>3/24000000*OO[[#This Row],[91 (30JUN1985 06:00:00)-Water Temperature (C)]]*OO[[#This Row],[33]]</f>
        <v>4.5859379511519998E-5</v>
      </c>
      <c r="AJ202" s="10">
        <f>3/24000000*OO[[#This Row],[92 (30JUN1985 09:00:00)-Water Temperature (C)]]*OO[[#This Row],[34]]</f>
        <v>4.1137686342089989E-5</v>
      </c>
      <c r="AK202" s="10">
        <f>3/24000000*OO[[#This Row],[93 (30JUN1985 12:00:00)-Water Temperature (C)]]*OO[[#This Row],[35]]</f>
        <v>3.7649780662578748E-5</v>
      </c>
      <c r="AL202" s="10">
        <f>3/24000000*OO[[#This Row],[94 (30JUN1985 15:00:00)-Water Temperature (C)]]*OO[[#This Row],[36]]</f>
        <v>3.6208451343408749E-5</v>
      </c>
      <c r="AM202" s="10">
        <f>3/24000000*OO[[#This Row],[95 (30JUN1985 18:00:00)-Water Temperature (C)]]*OO[[#This Row],[37]]</f>
        <v>3.3849230093583747E-5</v>
      </c>
      <c r="AN202" s="10">
        <f>3/24000000*OO[[#This Row],[96 (30JUN1985 21:00:00)-Water Temperature (C)]]*OO[[#This Row],[38]]</f>
        <v>2.8358587463324994E-5</v>
      </c>
      <c r="AO202" s="10">
        <f>3/24000000*OO[[#This Row],[97 (01JUL1985 00:00:00)-Water Temperature (C)]]*OO[[#This Row],[39]]</f>
        <v>2.2064044089671249E-5</v>
      </c>
      <c r="AP202" s="10">
        <f>3/24000000*OO[[#This Row],[98 (01JUL1985 03:00:00)-Water Temperature (C)]]*OO[[#This Row],[40]]</f>
        <v>1.6664961133150002E-5</v>
      </c>
      <c r="AQ202" s="10">
        <f>3/24000000*OO[[#This Row],[99 (01JUL1985 06:00:00)-Water Temperature (C)]]*OO[[#This Row],[41]]</f>
        <v>1.2653547773919998E-5</v>
      </c>
      <c r="AR202" s="10">
        <f>3/24000000*OO[[#This Row],[100 (01JUL1985 09:00:00)-Water Temperature (C)]]*OO[[#This Row],[42]]</f>
        <v>1.0278731946798751E-5</v>
      </c>
      <c r="AS202" s="10">
        <f>3/24000000*OO[[#This Row],[101 (01JUL1985 12:00:00)-Water Temperature (C)]]*OO[[#This Row],[43]]</f>
        <v>9.1093180352312498E-6</v>
      </c>
      <c r="AT202" s="10">
        <f>3/24000000*OO[[#This Row],[102 (01JUL1985 15:00:00)-Water Temperature (C)]]*OO[[#This Row],[44]]</f>
        <v>8.7179293931249986E-6</v>
      </c>
      <c r="AU202" s="10">
        <f>3/24000000*OO[[#This Row],[103 (01JUL1985 18:00:00)-Water Temperature (C)]]*OO[[#This Row],[45]]</f>
        <v>8.4176591458200001E-6</v>
      </c>
      <c r="AV202" s="10">
        <f>3/24000000*OO[[#This Row],[104 (01JUL1985 21:00:00)-Water Temperature (C)]]*OO[[#This Row],[46]]</f>
        <v>8.0200891750737494E-6</v>
      </c>
      <c r="AW202" s="10">
        <f>3/24000000*OO[[#This Row],[105 (02JUL1985 00:00:00)-Water Temperature (C)]]*OO[[#This Row],[47]]</f>
        <v>7.4142706368412495E-6</v>
      </c>
      <c r="AX202" s="10">
        <f>3/24000000*OO[[#This Row],[106 (02JUL1985 03:00:00)-Water Temperature (C)]]*OO[[#This Row],[48]]</f>
        <v>6.7177476604874994E-6</v>
      </c>
      <c r="AY202" s="10">
        <f>3/24000000*OO[[#This Row],[107 (02JUL1985 06:00:00)-Water Temperature (C)]]*OO[[#This Row],[49]]</f>
        <v>5.9841380744025006E-6</v>
      </c>
      <c r="AZ202" s="10">
        <f>3/24000000*OO[[#This Row],[108 (02JUL1985 09:00:00)-Water Temperature (C)]]*OO[[#This Row],[50]]</f>
        <v>5.5546574718874999E-6</v>
      </c>
      <c r="BA202" s="10">
        <f>3/24000000*OO[[#This Row],[109 (02JUL1985 12:00:00)-Water Temperature (C)]]*OO[[#This Row],[51]]</f>
        <v>5.3781889729275001E-6</v>
      </c>
      <c r="BB202" s="10">
        <f>3/24000000*OO[[#This Row],[110 (02JUL1985 15:00:00)-Water Temperature (C)]]*OO[[#This Row],[52]]</f>
        <v>5.4299729725312492E-6</v>
      </c>
      <c r="BC202" s="10">
        <f>3/24000000*OO[[#This Row],[111 (02JUL1985 18:00:00)-Water Temperature (C)]]*OO[[#This Row],[53]]</f>
        <v>5.4717378022151245E-6</v>
      </c>
      <c r="BD202" s="10">
        <f>3/24000000*OO[[#This Row],[112 (02JUL1985 21:00:00)-Water Temperature (C)]]*OO[[#This Row],[54]]</f>
        <v>5.2614969281324999E-6</v>
      </c>
      <c r="BE202" s="10">
        <f>3/24000000*OO[[#This Row],[113 (03JUL1985 00:00:00)-Water Temperature (C)]]*OO[[#This Row],[55]]</f>
        <v>4.9311106197480002E-6</v>
      </c>
      <c r="BF202" s="10">
        <f>3/24000000*OO[[#This Row],[114 (03JUL1985 03:00:00)-Water Temperature (C)]]*OO[[#This Row],[56]]</f>
        <v>4.5280659692250003E-6</v>
      </c>
      <c r="BG202" s="10">
        <f>3/24000000*OO[[#This Row],[115 (03JUL1985 06:00:00)-Water Temperature (C)]]*OO[[#This Row],[57]]</f>
        <v>4.1308344126659994E-6</v>
      </c>
      <c r="BH202" s="10">
        <f>3/24000000*OO[[#This Row],[116 (03JUL1985 09:00:00)-Water Temperature (C)]]*OO[[#This Row],[58]]</f>
        <v>3.9351790306968739E-6</v>
      </c>
      <c r="BI202" s="10">
        <f>3/24000000*OO[[#This Row],[117 (03JUL1985 12:00:00)-Water Temperature (C)]]*OO[[#This Row],[59]]</f>
        <v>4.0150764294399996E-6</v>
      </c>
      <c r="BJ202" s="10">
        <f>3/24000000*OO[[#This Row],[118 (03JUL1985 15:00:00)-Water Temperature (C)]]*OO[[#This Row],[60]]</f>
        <v>4.2514972476020004E-6</v>
      </c>
      <c r="BK202" s="10">
        <f>3/24000000*OO[[#This Row],[119 (03JUL1985 18:00:00)-Water Temperature (C)]]*OO[[#This Row],[61]]</f>
        <v>4.3462084450515005E-6</v>
      </c>
      <c r="BL202" s="10">
        <f>3/24000000*OO[[#This Row],[120 (03JUL1985 21:00:00)-Water Temperature (C)]]*OO[[#This Row],[62]]</f>
        <v>4.2314887552095001E-6</v>
      </c>
      <c r="BM202" s="10">
        <f>3/24000000*OO[[#This Row],[121 (04JUL1985 00:00:00)-Water Temperature (C)]]*OO[[#This Row],[63]]</f>
        <v>3.9914717403352499E-6</v>
      </c>
      <c r="BN202" s="10">
        <f>3/24000000*OO[[#This Row],[122 (04JUL1985 03:00:00)-Water Temperature (C)]]*OO[[#This Row],[64]]</f>
        <v>3.6880525865218748E-6</v>
      </c>
      <c r="BO202" s="10">
        <f>3/24000000*OO[[#This Row],[123 (04JUL1985 06:00:00)-Water Temperature (C)]]*OO[[#This Row],[65]]</f>
        <v>3.3603932144100002E-6</v>
      </c>
      <c r="BP202" s="10">
        <f>3/24000000*OO[[#This Row],[124 (04JUL1985 09:00:00)-Water Temperature (C)]]*OO[[#This Row],[66]]</f>
        <v>3.1795964009144996E-6</v>
      </c>
      <c r="BQ202" s="10">
        <f>3/24000000*OO[[#This Row],[125 (04JUL1985 12:00:00)-Water Temperature (C)]]*OO[[#This Row],[67]]</f>
        <v>3.0832251304739995E-6</v>
      </c>
      <c r="BR202" s="10">
        <f>3/24000000*OO[[#This Row],[126 (04JUL1985 15:00:00)-Water Temperature (C)]]*OO[[#This Row],[68]]</f>
        <v>2.9921593574819996E-6</v>
      </c>
      <c r="BS202" s="10">
        <f>3/24000000*OO[[#This Row],[127 (04JUL1985 18:00:00)-Water Temperature (C)]]*OO[[#This Row],[69]]</f>
        <v>2.8892780344669999E-6</v>
      </c>
      <c r="BT202" s="10">
        <f>3/24000000*OO[[#This Row],[128 (04JUL1985 21:00:00)-Water Temperature (C)]]*OO[[#This Row],[70]]</f>
        <v>2.7686060316191248E-6</v>
      </c>
      <c r="BU202" s="10">
        <f>3/24000000*OO[[#This Row],[129 (05JUL1985 00:00:00)-Water Temperature (C)]]*OO[[#This Row],[71]]</f>
        <v>2.580364046733E-6</v>
      </c>
      <c r="BV202" s="10">
        <f>3/24000000*OO[[#This Row],[130 (05JUL1985 03:00:00)-Water Temperature (C)]]*OO[[#This Row],[72]]</f>
        <v>2.3440169098325001E-6</v>
      </c>
      <c r="BW202" s="10">
        <f>3/24000000*OO[[#This Row],[131 (05JUL1985 06:00:00)-Water Temperature (C)]]*OO[[#This Row],[73]]</f>
        <v>2.1049624355787496E-6</v>
      </c>
      <c r="BX202" s="10">
        <f>3/24000000*OO[[#This Row],[132 (05JUL1985 09:00:00)-Water Temperature (C)]]*OO[[#This Row],[74]]</f>
        <v>2.0083791094468747E-6</v>
      </c>
      <c r="BY202" s="10">
        <f>3/24000000*OO[[#This Row],[133 (05JUL1985 12:00:00)-Water Temperature (C)]]*OO[[#This Row],[75]]</f>
        <v>2.1058461323024999E-6</v>
      </c>
      <c r="BZ202" s="10">
        <f>3/24000000*OO[[#This Row],[134 (05JUL1985 15:00:00)-Water Temperature (C)]]*OO[[#This Row],[76]]</f>
        <v>2.3048683623606247E-6</v>
      </c>
      <c r="CA202" s="10">
        <f>3/24000000*OO[[#This Row],[135 (05JUL1985 18:00:00)-Water Temperature (C)]]*OO[[#This Row],[77]]</f>
        <v>2.4111874671884998E-6</v>
      </c>
      <c r="CB202" s="10">
        <f>3/24000000*OO[[#This Row],[136 (05JUL1985 21:00:00)-Water Temperature (C)]]*OO[[#This Row],[78]]</f>
        <v>2.3471956961219996E-6</v>
      </c>
      <c r="CC202" s="10">
        <f>3/24000000*OO[[#This Row],[137 (06JUL1985 00:00:00)-Water Temperature (C)]]*OO[[#This Row],[79]]</f>
        <v>2.2086227095124998E-6</v>
      </c>
      <c r="CD202" s="10">
        <f>3/24000000*OO[[#This Row],[138 (06JUL1985 03:00:00)-Water Temperature (C)]]*OO[[#This Row],[80]]</f>
        <v>2.0530758116302496E-6</v>
      </c>
      <c r="CE202" s="10">
        <f>3/24000000*OO[[#This Row],[139 (06JUL1985 06:00:00)-Water Temperature (C)]]*OO[[#This Row],[81]]</f>
        <v>1.8670859004181249E-6</v>
      </c>
      <c r="CF202" s="10">
        <f>3/24000000*OO[[#This Row],[140 (06JUL1985 09:00:00)-Water Temperature (C)]]*OO[[#This Row],[82]]</f>
        <v>1.7106106583706247E-6</v>
      </c>
      <c r="CG202" s="10">
        <f>3/24000000*OO[[#This Row],[141 (06JUL1985 12:00:00)-Water Temperature (C)]]*OO[[#This Row],[83]]</f>
        <v>1.6241048922874999E-6</v>
      </c>
      <c r="CH202" s="10">
        <f>3/24000000*OO[[#This Row],[142 (06JUL1985 15:00:00)-Water Temperature (C)]]*OO[[#This Row],[84]]</f>
        <v>1.570571464828E-6</v>
      </c>
      <c r="CI202" s="10">
        <f>3/24000000*OO[[#This Row],[143 (06JUL1985 18:00:00)-Water Temperature (C)]]*OO[[#This Row],[85]]</f>
        <v>1.5372072415668749E-6</v>
      </c>
      <c r="CJ202" s="10">
        <f>3/24000000*OO[[#This Row],[144 (06JUL1985 21:00:00)-Water Temperature (C)]]*OO[[#This Row],[86]]</f>
        <v>1.4829186116909998E-6</v>
      </c>
      <c r="CK202" s="10">
        <f>3/24000000*OO[[#This Row],[145 (07JUL1985 00:00:00)-Water Temperature (C)]]*OO[[#This Row],[87]]</f>
        <v>1.3790064927364997E-6</v>
      </c>
      <c r="CL202" s="10">
        <f>3/24000000*OO[[#This Row],[146 (07JUL1985 03:00:00)-Water Temperature (C)]]*OO[[#This Row],[88]]</f>
        <v>1.2565527780325E-6</v>
      </c>
      <c r="CM202" s="10">
        <f>3/24000000*OO[[#This Row],[147 (07JUL1985 06:00:00)-Water Temperature (C)]]*OO[[#This Row],[89]]</f>
        <v>1.1372827071681248E-6</v>
      </c>
      <c r="CN202" s="10">
        <f>3/24000000*OO[[#This Row],[148 (07JUL1985 09:00:00)-Water Temperature (C)]]*OO[[#This Row],[90]]</f>
        <v>1.0866474618792503E-6</v>
      </c>
      <c r="CO202" s="10">
        <f>3/24000000*OO[[#This Row],[149 (07JUL1985 12:00:00)-Water Temperature (C)]]*OO[[#This Row],[91]]</f>
        <v>1.0920654707287499E-6</v>
      </c>
      <c r="CP202" s="10">
        <f>3/24000000*OO[[#This Row],[150 (07JUL1985 15:00:00)-Water Temperature (C)]]*OO[[#This Row],[92]]</f>
        <v>1.15299198651E-6</v>
      </c>
      <c r="CQ202" s="10">
        <f>3/24000000*OO[[#This Row],[151 (07JUL1985 18:00:00)-Water Temperature (C)]]*OO[[#This Row],[93]]</f>
        <v>1.2281854432200001E-6</v>
      </c>
      <c r="CR202" s="10">
        <f>3/24000000*OO[[#This Row],[152 (07JUL1985 21:00:00)-Water Temperature (C)]]*OO[[#This Row],[94]]</f>
        <v>1.2325818075997498E-6</v>
      </c>
      <c r="CS202" s="10">
        <f>3/24000000*OO[[#This Row],[153 (08JUL1985 00:00:00)-Water Temperature (C)]]*OO[[#This Row],[95]]</f>
        <v>1.1591968854817499E-6</v>
      </c>
      <c r="CT202" s="10">
        <f>3/24000000*OO[[#This Row],[154 (08JUL1985 03:00:00)-Water Temperature (C)]]*OO[[#This Row],[96]]</f>
        <v>1.070749826208E-6</v>
      </c>
      <c r="CU202" s="10">
        <f>3/24000000*OO[[#This Row],[155 (08JUL1985 06:00:00)-Water Temperature (C)]]*OO[[#This Row],[97]]</f>
        <v>9.7570921520999991E-7</v>
      </c>
      <c r="CV202" s="10">
        <f>3/24000000*OO[[#This Row],[156 (08JUL1985 09:00:00)-Water Temperature (C)]]*OO[[#This Row],[98]]</f>
        <v>9.0471298519912493E-7</v>
      </c>
      <c r="CW202" s="10">
        <f>3/24000000*OO[[#This Row],[157 (08JUL1985 12:00:00)-Water Temperature (C)]]*OO[[#This Row],[99]]</f>
        <v>8.3399025804999993E-7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0</v>
      </c>
      <c r="K203" s="10">
        <f>3/24*OO[[#This Row],[67 (27JUN1985 06:00:00)-Water Temperature (C)]]*OO[[#This Row],[9]]/SUM(OO[9])</f>
        <v>1.7462787313345109E-36</v>
      </c>
      <c r="L203" s="10">
        <f>3/24*OO[[#This Row],[68 (27JUN1985 09:00:00)-Water Temperature (C)]]*OO[[#This Row],[10]]/SUM(OO[10])</f>
        <v>8.0690505701279512E-27</v>
      </c>
      <c r="M203" s="10">
        <f>3/24*OO[[#This Row],[69 (27JUN1985 12:00:00)-Water Temperature (C)]]*OO[[#This Row],[11]]/SUM(OO[11])</f>
        <v>3.8490979279785198E-17</v>
      </c>
      <c r="N203" s="10">
        <f>3/24*OO[[#This Row],[70 (27JUN1985 15:00:00)-Water Temperature (C)]]*OO[[#This Row],[12]]/SUM(OO[12])</f>
        <v>2.5856477199252607E-11</v>
      </c>
      <c r="O203" s="10">
        <f>3/24*OO[[#This Row],[71 (27JUN1985 18:00:00)-Water Temperature (C)]]*OO[[#This Row],[13]]/SUM(OO[13])</f>
        <v>2.9643062174446084E-8</v>
      </c>
      <c r="P203" s="10">
        <f>3/24*OO[[#This Row],[72 (27JUN1985 21:00:00)-Water Temperature (C)]]*OO[[#This Row],[14]]/SUM(OO[14])</f>
        <v>4.015022317053779E-6</v>
      </c>
      <c r="Q203" s="10">
        <f>3/24*OO[[#This Row],[73 (28JUN1985 00:00:00)-Water Temperature (C)]]*OO[[#This Row],[15]]/SUM(OO[15])</f>
        <v>1.3195301417809899E-4</v>
      </c>
      <c r="R203" s="10">
        <f>3/24*OO[[#This Row],[74 (28JUN1985 03:00:00)-Water Temperature (C)]]*OO[[#This Row],[16]]/SUM(OO[16])</f>
        <v>1.5144024319488586E-3</v>
      </c>
      <c r="S203" s="10">
        <f>3/24*OO[[#This Row],[75 (28JUN1985 06:00:00)-Water Temperature (C)]]*OO[[#This Row],[17]]/SUM(OO[17])</f>
        <v>7.5891048263101021E-3</v>
      </c>
      <c r="T203" s="10">
        <f>3/24*OO[[#This Row],[76 (28JUN1985 09:00:00)-Water Temperature (C)]]*OO[[#This Row],[18]]/SUM(OO[18])</f>
        <v>2.0469599171613242E-2</v>
      </c>
      <c r="U203" s="10">
        <f>3/24*OO[[#This Row],[77 (28JUN1985 12:00:00)-Water Temperature (C)]]*OO[[#This Row],[19]]/SUM(OO[19])</f>
        <v>3.3083043818764889E-2</v>
      </c>
      <c r="V203" s="10">
        <f>3/24000000*OO[[#This Row],[78 (28JUN1985 15:00:00)-Water Temperature (C)]]*OO[[#This Row],[20]]</f>
        <v>3.4504379491898753E-2</v>
      </c>
      <c r="W203" s="10">
        <f>3/24000000*OO[[#This Row],[79 (28JUN1985 18:00:00)-Water Temperature (C)]]*OO[[#This Row],[21]]</f>
        <v>2.4436856399389997E-2</v>
      </c>
      <c r="X203" s="10">
        <f>3/24000000*OO[[#This Row],[80 (28JUN1985 21:00:00)-Water Temperature (C)]]*OO[[#This Row],[22]]</f>
        <v>1.2127640896140001E-2</v>
      </c>
      <c r="Y203" s="10">
        <f>3/24000000*OO[[#This Row],[81 (29JUN1985 00:00:00)-Water Temperature (C)]]*OO[[#This Row],[23]]</f>
        <v>4.5436538995649988E-3</v>
      </c>
      <c r="Z203" s="10">
        <f>3/24000000*OO[[#This Row],[82 (29JUN1985 03:00:00)-Water Temperature (C)]]*OO[[#This Row],[24]]</f>
        <v>1.3730738111585E-3</v>
      </c>
      <c r="AA203" s="10">
        <f>3/24000000*OO[[#This Row],[83 (29JUN1985 06:00:00)-Water Temperature (C)]]*OO[[#This Row],[25]]</f>
        <v>3.6469133354812499E-4</v>
      </c>
      <c r="AB203" s="10">
        <f>3/24000000*OO[[#This Row],[84 (29JUN1985 09:00:00)-Water Temperature (C)]]*OO[[#This Row],[26]]</f>
        <v>9.85549407318E-5</v>
      </c>
      <c r="AC203" s="10">
        <f>3/24000000*OO[[#This Row],[85 (29JUN1985 12:00:00)-Water Temperature (C)]]*OO[[#This Row],[27]]</f>
        <v>3.3452000014237497E-5</v>
      </c>
      <c r="AD203" s="10">
        <f>3/24000000*OO[[#This Row],[86 (29JUN1985 15:00:00)-Water Temperature (C)]]*OO[[#This Row],[28]]</f>
        <v>1.9763577912024995E-5</v>
      </c>
      <c r="AE203" s="10">
        <f>3/24000000*OO[[#This Row],[88 (29JUN1985 21:00:00)-Water Temperature (C)]]*OO[[#This Row],[30]]</f>
        <v>2.13440506922875E-5</v>
      </c>
      <c r="AF203" s="10">
        <f>3/24000000*OO[[#This Row],[88 (29JUN1985 21:00:00)-Water Temperature (C)]]*OO[[#This Row],[30]]</f>
        <v>2.13440506922875E-5</v>
      </c>
      <c r="AG203" s="10">
        <f>3/24000000*OO[[#This Row],[89 (30JUN1985 00:00:00)-Water Temperature (C)]]*OO[[#This Row],[31]]</f>
        <v>2.2109329984218747E-5</v>
      </c>
      <c r="AH203" s="10">
        <f>3/24000000*OO[[#This Row],[90 (30JUN1985 03:00:00)-Water Temperature (C)]]*OO[[#This Row],[32]]</f>
        <v>2.1644491874879994E-5</v>
      </c>
      <c r="AI203" s="10">
        <f>3/24000000*OO[[#This Row],[91 (30JUN1985 06:00:00)-Water Temperature (C)]]*OO[[#This Row],[33]]</f>
        <v>1.9948139181067499E-5</v>
      </c>
      <c r="AJ203" s="10">
        <f>3/24000000*OO[[#This Row],[92 (30JUN1985 09:00:00)-Water Temperature (C)]]*OO[[#This Row],[34]]</f>
        <v>1.793835528672E-5</v>
      </c>
      <c r="AK203" s="10">
        <f>3/24000000*OO[[#This Row],[93 (30JUN1985 12:00:00)-Water Temperature (C)]]*OO[[#This Row],[35]]</f>
        <v>1.6427270143596248E-5</v>
      </c>
      <c r="AL203" s="10">
        <f>3/24000000*OO[[#This Row],[94 (30JUN1985 15:00:00)-Water Temperature (C)]]*OO[[#This Row],[36]]</f>
        <v>1.5807903866999997E-5</v>
      </c>
      <c r="AM203" s="10">
        <f>3/24000000*OO[[#This Row],[95 (30JUN1985 18:00:00)-Water Temperature (C)]]*OO[[#This Row],[37]]</f>
        <v>1.480852442070625E-5</v>
      </c>
      <c r="AN203" s="10">
        <f>3/24000000*OO[[#This Row],[96 (30JUN1985 21:00:00)-Water Temperature (C)]]*OO[[#This Row],[38]]</f>
        <v>1.244025292433E-5</v>
      </c>
      <c r="AO203" s="10">
        <f>3/24000000*OO[[#This Row],[97 (01JUL1985 00:00:00)-Water Temperature (C)]]*OO[[#This Row],[39]]</f>
        <v>9.70002560236125E-6</v>
      </c>
      <c r="AP203" s="10">
        <f>3/24000000*OO[[#This Row],[98 (01JUL1985 03:00:00)-Water Temperature (C)]]*OO[[#This Row],[40]]</f>
        <v>7.3353922548499994E-6</v>
      </c>
      <c r="AQ203" s="10">
        <f>3/24000000*OO[[#This Row],[99 (01JUL1985 06:00:00)-Water Temperature (C)]]*OO[[#This Row],[41]]</f>
        <v>5.5658633899199993E-6</v>
      </c>
      <c r="AR203" s="10">
        <f>3/24000000*OO[[#This Row],[100 (01JUL1985 09:00:00)-Water Temperature (C)]]*OO[[#This Row],[42]]</f>
        <v>4.508748875345E-6</v>
      </c>
      <c r="AS203" s="10">
        <f>3/24000000*OO[[#This Row],[101 (01JUL1985 12:00:00)-Water Temperature (C)]]*OO[[#This Row],[43]]</f>
        <v>3.9778558492199998E-6</v>
      </c>
      <c r="AT203" s="10">
        <f>3/24000000*OO[[#This Row],[102 (01JUL1985 15:00:00)-Water Temperature (C)]]*OO[[#This Row],[44]]</f>
        <v>3.7946071772468747E-6</v>
      </c>
      <c r="AU203" s="10">
        <f>3/24000000*OO[[#This Row],[103 (01JUL1985 18:00:00)-Water Temperature (C)]]*OO[[#This Row],[45]]</f>
        <v>3.6592250834339999E-6</v>
      </c>
      <c r="AV203" s="10">
        <f>3/24000000*OO[[#This Row],[104 (01JUL1985 21:00:00)-Water Temperature (C)]]*OO[[#This Row],[46]]</f>
        <v>3.4868960266725003E-6</v>
      </c>
      <c r="AW203" s="10">
        <f>3/24000000*OO[[#This Row],[105 (02JUL1985 00:00:00)-Water Temperature (C)]]*OO[[#This Row],[47]]</f>
        <v>3.2260147577129999E-6</v>
      </c>
      <c r="AX203" s="10">
        <f>3/24000000*OO[[#This Row],[106 (02JUL1985 03:00:00)-Water Temperature (C)]]*OO[[#This Row],[48]]</f>
        <v>2.9269801541891241E-6</v>
      </c>
      <c r="AY203" s="10">
        <f>3/24000000*OO[[#This Row],[107 (02JUL1985 06:00:00)-Water Temperature (C)]]*OO[[#This Row],[49]]</f>
        <v>2.6101420603335001E-6</v>
      </c>
      <c r="AZ203" s="10">
        <f>3/24000000*OO[[#This Row],[108 (02JUL1985 09:00:00)-Water Temperature (C)]]*OO[[#This Row],[50]]</f>
        <v>2.4222412979926248E-6</v>
      </c>
      <c r="BA203" s="10">
        <f>3/24000000*OO[[#This Row],[109 (02JUL1985 12:00:00)-Water Temperature (C)]]*OO[[#This Row],[51]]</f>
        <v>2.3418595781043749E-6</v>
      </c>
      <c r="BB203" s="10">
        <f>3/24000000*OO[[#This Row],[110 (02JUL1985 15:00:00)-Water Temperature (C)]]*OO[[#This Row],[52]]</f>
        <v>2.360580884688E-6</v>
      </c>
      <c r="BC203" s="10">
        <f>3/24000000*OO[[#This Row],[111 (02JUL1985 18:00:00)-Water Temperature (C)]]*OO[[#This Row],[53]]</f>
        <v>2.3777561041449997E-6</v>
      </c>
      <c r="BD203" s="10">
        <f>3/24000000*OO[[#This Row],[112 (02JUL1985 21:00:00)-Water Temperature (C)]]*OO[[#This Row],[54]]</f>
        <v>2.2865181399350002E-6</v>
      </c>
      <c r="BE203" s="10">
        <f>3/24000000*OO[[#This Row],[113 (03JUL1985 00:00:00)-Water Temperature (C)]]*OO[[#This Row],[55]]</f>
        <v>2.14455786654E-6</v>
      </c>
      <c r="BF203" s="10">
        <f>3/24000000*OO[[#This Row],[114 (03JUL1985 03:00:00)-Water Temperature (C)]]*OO[[#This Row],[56]]</f>
        <v>1.9711685194897499E-6</v>
      </c>
      <c r="BG203" s="10">
        <f>3/24000000*OO[[#This Row],[115 (03JUL1985 06:00:00)-Water Temperature (C)]]*OO[[#This Row],[57]]</f>
        <v>1.7997226632449999E-6</v>
      </c>
      <c r="BH203" s="10">
        <f>3/24000000*OO[[#This Row],[116 (03JUL1985 09:00:00)-Water Temperature (C)]]*OO[[#This Row],[58]]</f>
        <v>1.7146622513504999E-6</v>
      </c>
      <c r="BI203" s="10">
        <f>3/24000000*OO[[#This Row],[117 (03JUL1985 12:00:00)-Water Temperature (C)]]*OO[[#This Row],[59]]</f>
        <v>1.7477096928654998E-6</v>
      </c>
      <c r="BJ203" s="10">
        <f>3/24000000*OO[[#This Row],[118 (03JUL1985 15:00:00)-Water Temperature (C)]]*OO[[#This Row],[60]]</f>
        <v>1.8480962855278751E-6</v>
      </c>
      <c r="BK203" s="10">
        <f>3/24000000*OO[[#This Row],[119 (03JUL1985 18:00:00)-Water Temperature (C)]]*OO[[#This Row],[61]]</f>
        <v>1.8880187686549999E-6</v>
      </c>
      <c r="BL203" s="10">
        <f>3/24000000*OO[[#This Row],[120 (03JUL1985 21:00:00)-Water Temperature (C)]]*OO[[#This Row],[62]]</f>
        <v>1.8380971663326249E-6</v>
      </c>
      <c r="BM203" s="10">
        <f>3/24000000*OO[[#This Row],[121 (04JUL1985 00:00:00)-Water Temperature (C)]]*OO[[#This Row],[63]]</f>
        <v>1.7350992590249998E-6</v>
      </c>
      <c r="BN203" s="10">
        <f>3/24000000*OO[[#This Row],[122 (04JUL1985 03:00:00)-Water Temperature (C)]]*OO[[#This Row],[64]]</f>
        <v>1.6052033622474997E-6</v>
      </c>
      <c r="BO203" s="10">
        <f>3/24000000*OO[[#This Row],[123 (04JUL1985 06:00:00)-Water Temperature (C)]]*OO[[#This Row],[65]]</f>
        <v>1.4635550260292499E-6</v>
      </c>
      <c r="BP203" s="10">
        <f>3/24000000*OO[[#This Row],[124 (04JUL1985 09:00:00)-Water Temperature (C)]]*OO[[#This Row],[66]]</f>
        <v>1.3839140006685E-6</v>
      </c>
      <c r="BQ203" s="10">
        <f>3/24000000*OO[[#This Row],[125 (04JUL1985 12:00:00)-Water Temperature (C)]]*OO[[#This Row],[67]]</f>
        <v>1.3401274106408749E-6</v>
      </c>
      <c r="BR203" s="10">
        <f>3/24000000*OO[[#This Row],[126 (04JUL1985 15:00:00)-Water Temperature (C)]]*OO[[#This Row],[68]]</f>
        <v>1.29922352733025E-6</v>
      </c>
      <c r="BS203" s="10">
        <f>3/24000000*OO[[#This Row],[127 (04JUL1985 18:00:00)-Water Temperature (C)]]*OO[[#This Row],[69]]</f>
        <v>1.2545648905211249E-6</v>
      </c>
      <c r="BT203" s="10">
        <f>3/24000000*OO[[#This Row],[128 (04JUL1985 21:00:00)-Water Temperature (C)]]*OO[[#This Row],[70]]</f>
        <v>1.2032009471204999E-6</v>
      </c>
      <c r="BU203" s="10">
        <f>3/24000000*OO[[#This Row],[129 (05JUL1985 00:00:00)-Water Temperature (C)]]*OO[[#This Row],[71]]</f>
        <v>1.12295422652625E-6</v>
      </c>
      <c r="BV203" s="10">
        <f>3/24000000*OO[[#This Row],[130 (05JUL1985 03:00:00)-Water Temperature (C)]]*OO[[#This Row],[72]]</f>
        <v>1.0213220410649999E-6</v>
      </c>
      <c r="BW203" s="10">
        <f>3/24000000*OO[[#This Row],[131 (05JUL1985 06:00:00)-Water Temperature (C)]]*OO[[#This Row],[73]]</f>
        <v>9.1722218681587494E-7</v>
      </c>
      <c r="BX203" s="10">
        <f>3/24000000*OO[[#This Row],[132 (05JUL1985 09:00:00)-Water Temperature (C)]]*OO[[#This Row],[74]]</f>
        <v>8.7401952013612486E-7</v>
      </c>
      <c r="BY203" s="10">
        <f>3/24000000*OO[[#This Row],[133 (05JUL1985 12:00:00)-Water Temperature (C)]]*OO[[#This Row],[75]]</f>
        <v>9.1507728012562493E-7</v>
      </c>
      <c r="BZ203" s="10">
        <f>3/24000000*OO[[#This Row],[134 (05JUL1985 15:00:00)-Water Temperature (C)]]*OO[[#This Row],[76]]</f>
        <v>1.0010649051411251E-6</v>
      </c>
      <c r="CA203" s="10">
        <f>3/24000000*OO[[#This Row],[135 (05JUL1985 18:00:00)-Water Temperature (C)]]*OO[[#This Row],[77]]</f>
        <v>1.046823421464375E-6</v>
      </c>
      <c r="CB203" s="10">
        <f>3/24000000*OO[[#This Row],[136 (05JUL1985 21:00:00)-Water Temperature (C)]]*OO[[#This Row],[78]]</f>
        <v>1.0191034514115001E-6</v>
      </c>
      <c r="CC203" s="10">
        <f>3/24000000*OO[[#This Row],[137 (06JUL1985 00:00:00)-Water Temperature (C)]]*OO[[#This Row],[79]]</f>
        <v>9.5959990415999982E-7</v>
      </c>
      <c r="CD203" s="10">
        <f>3/24000000*OO[[#This Row],[138 (06JUL1985 03:00:00)-Water Temperature (C)]]*OO[[#This Row],[80]]</f>
        <v>8.931860434620001E-7</v>
      </c>
      <c r="CE203" s="10">
        <f>3/24000000*OO[[#This Row],[139 (06JUL1985 06:00:00)-Water Temperature (C)]]*OO[[#This Row],[81]]</f>
        <v>8.1329657387999997E-7</v>
      </c>
      <c r="CF203" s="10">
        <f>3/24000000*OO[[#This Row],[140 (06JUL1985 09:00:00)-Water Temperature (C)]]*OO[[#This Row],[82]]</f>
        <v>7.4544390026324989E-7</v>
      </c>
      <c r="CG203" s="10">
        <f>3/24000000*OO[[#This Row],[141 (06JUL1985 12:00:00)-Water Temperature (C)]]*OO[[#This Row],[83]]</f>
        <v>7.0705254295312497E-7</v>
      </c>
      <c r="CH203" s="10">
        <f>3/24000000*OO[[#This Row],[142 (06JUL1985 15:00:00)-Water Temperature (C)]]*OO[[#This Row],[84]]</f>
        <v>6.8289996045862485E-7</v>
      </c>
      <c r="CI203" s="10">
        <f>3/24000000*OO[[#This Row],[143 (06JUL1985 18:00:00)-Water Temperature (C)]]*OO[[#This Row],[85]]</f>
        <v>6.6778304290499995E-7</v>
      </c>
      <c r="CJ203" s="10">
        <f>3/24000000*OO[[#This Row],[144 (06JUL1985 21:00:00)-Water Temperature (C)]]*OO[[#This Row],[86]]</f>
        <v>6.4443123076049998E-7</v>
      </c>
      <c r="CK203" s="10">
        <f>3/24000000*OO[[#This Row],[145 (07JUL1985 00:00:00)-Water Temperature (C)]]*OO[[#This Row],[87]]</f>
        <v>5.9980986615962491E-7</v>
      </c>
      <c r="CL203" s="10">
        <f>3/24000000*OO[[#This Row],[146 (07JUL1985 03:00:00)-Water Temperature (C)]]*OO[[#This Row],[88]]</f>
        <v>5.4735335567187504E-7</v>
      </c>
      <c r="CM203" s="10">
        <f>3/24000000*OO[[#This Row],[147 (07JUL1985 06:00:00)-Water Temperature (C)]]*OO[[#This Row],[89]]</f>
        <v>4.9541712405999992E-7</v>
      </c>
      <c r="CN203" s="10">
        <f>3/24000000*OO[[#This Row],[148 (07JUL1985 09:00:00)-Water Temperature (C)]]*OO[[#This Row],[90]]</f>
        <v>4.72616165091E-7</v>
      </c>
      <c r="CO203" s="10">
        <f>3/24000000*OO[[#This Row],[149 (07JUL1985 12:00:00)-Water Temperature (C)]]*OO[[#This Row],[91]]</f>
        <v>4.7397713479206246E-7</v>
      </c>
      <c r="CP203" s="10">
        <f>3/24000000*OO[[#This Row],[150 (07JUL1985 15:00:00)-Water Temperature (C)]]*OO[[#This Row],[92]]</f>
        <v>5.0012273558812502E-7</v>
      </c>
      <c r="CQ203" s="10">
        <f>3/24000000*OO[[#This Row],[151 (07JUL1985 18:00:00)-Water Temperature (C)]]*OO[[#This Row],[93]]</f>
        <v>5.328555901190624E-7</v>
      </c>
      <c r="CR203" s="10">
        <f>3/24000000*OO[[#This Row],[152 (07JUL1985 21:00:00)-Water Temperature (C)]]*OO[[#This Row],[94]]</f>
        <v>5.3515448317799998E-7</v>
      </c>
      <c r="CS203" s="10">
        <f>3/24000000*OO[[#This Row],[153 (08JUL1985 00:00:00)-Water Temperature (C)]]*OO[[#This Row],[95]]</f>
        <v>5.0360444083170001E-7</v>
      </c>
      <c r="CT203" s="10">
        <f>3/24000000*OO[[#This Row],[154 (08JUL1985 03:00:00)-Water Temperature (C)]]*OO[[#This Row],[96]]</f>
        <v>4.6581467008374997E-7</v>
      </c>
      <c r="CU203" s="10">
        <f>3/24000000*OO[[#This Row],[155 (08JUL1985 06:00:00)-Water Temperature (C)]]*OO[[#This Row],[97]]</f>
        <v>4.25033713235075E-7</v>
      </c>
      <c r="CV203" s="10">
        <f>3/24000000*OO[[#This Row],[156 (08JUL1985 09:00:00)-Water Temperature (C)]]*OO[[#This Row],[98]]</f>
        <v>3.9445254591177502E-7</v>
      </c>
      <c r="CW203" s="10">
        <f>3/24000000*OO[[#This Row],[157 (08JUL1985 12:00:00)-Water Temperature (C)]]*OO[[#This Row],[99]]</f>
        <v>3.6342824665029997E-7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0</v>
      </c>
      <c r="K204" s="10">
        <f>3/24*OO[[#This Row],[67 (27JUN1985 06:00:00)-Water Temperature (C)]]*OO[[#This Row],[9]]/SUM(OO[9])</f>
        <v>5.6528714793091163E-37</v>
      </c>
      <c r="L204" s="10">
        <f>3/24*OO[[#This Row],[68 (27JUN1985 09:00:00)-Water Temperature (C)]]*OO[[#This Row],[10]]/SUM(OO[10])</f>
        <v>2.5684487654231222E-27</v>
      </c>
      <c r="M204" s="10">
        <f>3/24*OO[[#This Row],[69 (27JUN1985 12:00:00)-Water Temperature (C)]]*OO[[#This Row],[11]]/SUM(OO[11])</f>
        <v>1.2726575710792507E-17</v>
      </c>
      <c r="N204" s="10">
        <f>3/24*OO[[#This Row],[70 (27JUN1985 15:00:00)-Water Temperature (C)]]*OO[[#This Row],[12]]/SUM(OO[12])</f>
        <v>1.0831566431152251E-11</v>
      </c>
      <c r="O204" s="10">
        <f>3/24*OO[[#This Row],[71 (27JUN1985 18:00:00)-Water Temperature (C)]]*OO[[#This Row],[13]]/SUM(OO[13])</f>
        <v>1.3028261949053698E-8</v>
      </c>
      <c r="P204" s="10">
        <f>3/24*OO[[#This Row],[72 (27JUN1985 21:00:00)-Water Temperature (C)]]*OO[[#This Row],[14]]/SUM(OO[14])</f>
        <v>1.8193237543102121E-6</v>
      </c>
      <c r="Q204" s="10">
        <f>3/24*OO[[#This Row],[73 (28JUN1985 00:00:00)-Water Temperature (C)]]*OO[[#This Row],[15]]/SUM(OO[15])</f>
        <v>6.1196238868679883E-5</v>
      </c>
      <c r="R204" s="10">
        <f>3/24*OO[[#This Row],[74 (28JUN1985 03:00:00)-Water Temperature (C)]]*OO[[#This Row],[16]]/SUM(OO[16])</f>
        <v>7.1579611221136833E-4</v>
      </c>
      <c r="S204" s="10">
        <f>3/24*OO[[#This Row],[75 (28JUN1985 06:00:00)-Water Temperature (C)]]*OO[[#This Row],[17]]/SUM(OO[17])</f>
        <v>3.6431867514042978E-3</v>
      </c>
      <c r="T204" s="10">
        <f>3/24*OO[[#This Row],[76 (28JUN1985 09:00:00)-Water Temperature (C)]]*OO[[#This Row],[18]]/SUM(OO[18])</f>
        <v>9.9495210475484264E-3</v>
      </c>
      <c r="U204" s="10">
        <f>3/24*OO[[#This Row],[77 (28JUN1985 12:00:00)-Water Temperature (C)]]*OO[[#This Row],[19]]/SUM(OO[19])</f>
        <v>1.6254204877525796E-2</v>
      </c>
      <c r="V204" s="10">
        <f>3/24000000*OO[[#This Row],[78 (28JUN1985 15:00:00)-Water Temperature (C)]]*OO[[#This Row],[20]]</f>
        <v>1.7104506396009998E-2</v>
      </c>
      <c r="W204" s="10">
        <f>3/24000000*OO[[#This Row],[79 (28JUN1985 18:00:00)-Water Temperature (C)]]*OO[[#This Row],[21]]</f>
        <v>1.2226343609758748E-2</v>
      </c>
      <c r="X204" s="10">
        <f>3/24000000*OO[[#This Row],[80 (28JUN1985 21:00:00)-Water Temperature (C)]]*OO[[#This Row],[22]]</f>
        <v>6.1163127311399997E-3</v>
      </c>
      <c r="Y204" s="10">
        <f>3/24000000*OO[[#This Row],[81 (29JUN1985 00:00:00)-Water Temperature (C)]]*OO[[#This Row],[23]]</f>
        <v>2.30821715113275E-3</v>
      </c>
      <c r="Z204" s="10">
        <f>3/24000000*OO[[#This Row],[82 (29JUN1985 03:00:00)-Water Temperature (C)]]*OO[[#This Row],[24]]</f>
        <v>7.0194573648600005E-4</v>
      </c>
      <c r="AA204" s="10">
        <f>3/24000000*OO[[#This Row],[83 (29JUN1985 06:00:00)-Water Temperature (C)]]*OO[[#This Row],[25]]</f>
        <v>1.8732345185546248E-4</v>
      </c>
      <c r="AB204" s="10">
        <f>3/24000000*OO[[#This Row],[84 (29JUN1985 09:00:00)-Water Temperature (C)]]*OO[[#This Row],[26]]</f>
        <v>5.0712719085600003E-5</v>
      </c>
      <c r="AC204" s="10">
        <f>3/24000000*OO[[#This Row],[85 (29JUN1985 12:00:00)-Water Temperature (C)]]*OO[[#This Row],[27]]</f>
        <v>1.7133518865104999E-5</v>
      </c>
      <c r="AD204" s="10">
        <f>3/24000000*OO[[#This Row],[86 (29JUN1985 15:00:00)-Water Temperature (C)]]*OO[[#This Row],[28]]</f>
        <v>1.0013546854379998E-5</v>
      </c>
      <c r="AE204" s="10">
        <f>3/24000000*OO[[#This Row],[88 (29JUN1985 21:00:00)-Water Temperature (C)]]*OO[[#This Row],[30]]</f>
        <v>1.0776241381124998E-5</v>
      </c>
      <c r="AF204" s="10">
        <f>3/24000000*OO[[#This Row],[88 (29JUN1985 21:00:00)-Water Temperature (C)]]*OO[[#This Row],[30]]</f>
        <v>1.0776241381124998E-5</v>
      </c>
      <c r="AG204" s="10">
        <f>3/24000000*OO[[#This Row],[89 (30JUN1985 00:00:00)-Water Temperature (C)]]*OO[[#This Row],[31]]</f>
        <v>1.119818611065E-5</v>
      </c>
      <c r="AH204" s="10">
        <f>3/24000000*OO[[#This Row],[90 (30JUN1985 03:00:00)-Water Temperature (C)]]*OO[[#This Row],[32]]</f>
        <v>1.1001512379913751E-5</v>
      </c>
      <c r="AI204" s="10">
        <f>3/24000000*OO[[#This Row],[91 (30JUN1985 06:00:00)-Water Temperature (C)]]*OO[[#This Row],[33]]</f>
        <v>1.0169829450637498E-5</v>
      </c>
      <c r="AJ204" s="10">
        <f>3/24000000*OO[[#This Row],[92 (30JUN1985 09:00:00)-Water Temperature (C)]]*OO[[#This Row],[34]]</f>
        <v>9.1650544922999998E-6</v>
      </c>
      <c r="AK204" s="10">
        <f>3/24000000*OO[[#This Row],[93 (30JUN1985 12:00:00)-Water Temperature (C)]]*OO[[#This Row],[35]]</f>
        <v>8.4010065386474986E-6</v>
      </c>
      <c r="AL204" s="10">
        <f>3/24000000*OO[[#This Row],[94 (30JUN1985 15:00:00)-Water Temperature (C)]]*OO[[#This Row],[36]]</f>
        <v>8.0918063158199994E-6</v>
      </c>
      <c r="AM204" s="10">
        <f>3/24000000*OO[[#This Row],[95 (30JUN1985 18:00:00)-Water Temperature (C)]]*OO[[#This Row],[37]]</f>
        <v>7.5922160787499994E-6</v>
      </c>
      <c r="AN204" s="10">
        <f>3/24000000*OO[[#This Row],[96 (30JUN1985 21:00:00)-Water Temperature (C)]]*OO[[#This Row],[38]]</f>
        <v>6.3898981739062495E-6</v>
      </c>
      <c r="AO204" s="10">
        <f>3/24000000*OO[[#This Row],[97 (01JUL1985 00:00:00)-Water Temperature (C)]]*OO[[#This Row],[39]]</f>
        <v>4.9882374017212498E-6</v>
      </c>
      <c r="AP204" s="10">
        <f>3/24000000*OO[[#This Row],[98 (01JUL1985 03:00:00)-Water Temperature (C)]]*OO[[#This Row],[40]]</f>
        <v>3.7748602897037504E-6</v>
      </c>
      <c r="AQ204" s="10">
        <f>3/24000000*OO[[#This Row],[99 (01JUL1985 06:00:00)-Water Temperature (C)]]*OO[[#This Row],[41]]</f>
        <v>2.8636716692519998E-6</v>
      </c>
      <c r="AR204" s="10">
        <f>3/24000000*OO[[#This Row],[100 (01JUL1985 09:00:00)-Water Temperature (C)]]*OO[[#This Row],[42]]</f>
        <v>2.3172147286841249E-6</v>
      </c>
      <c r="AS204" s="10">
        <f>3/24000000*OO[[#This Row],[101 (01JUL1985 12:00:00)-Water Temperature (C)]]*OO[[#This Row],[43]]</f>
        <v>2.0407949964737503E-6</v>
      </c>
      <c r="AT204" s="10">
        <f>3/24000000*OO[[#This Row],[102 (01JUL1985 15:00:00)-Water Temperature (C)]]*OO[[#This Row],[44]]</f>
        <v>1.9442884057346248E-6</v>
      </c>
      <c r="AU204" s="10">
        <f>3/24000000*OO[[#This Row],[103 (01JUL1985 18:00:00)-Water Temperature (C)]]*OO[[#This Row],[45]]</f>
        <v>1.8741934651612498E-6</v>
      </c>
      <c r="AV204" s="10">
        <f>3/24000000*OO[[#This Row],[104 (01JUL1985 21:00:00)-Water Temperature (C)]]*OO[[#This Row],[46]]</f>
        <v>1.7862782496487501E-6</v>
      </c>
      <c r="AW204" s="10">
        <f>3/24000000*OO[[#This Row],[105 (02JUL1985 00:00:00)-Water Temperature (C)]]*OO[[#This Row],[47]]</f>
        <v>1.6531545799126248E-6</v>
      </c>
      <c r="AX204" s="10">
        <f>3/24000000*OO[[#This Row],[106 (02JUL1985 03:00:00)-Water Temperature (C)]]*OO[[#This Row],[48]]</f>
        <v>1.5007303791106249E-6</v>
      </c>
      <c r="AY204" s="10">
        <f>3/24000000*OO[[#This Row],[107 (02JUL1985 06:00:00)-Water Temperature (C)]]*OO[[#This Row],[49]]</f>
        <v>1.3387107494179999E-6</v>
      </c>
      <c r="AZ204" s="10">
        <f>3/24000000*OO[[#This Row],[108 (02JUL1985 09:00:00)-Water Temperature (C)]]*OO[[#This Row],[50]]</f>
        <v>1.2420059306036249E-6</v>
      </c>
      <c r="BA204" s="10">
        <f>3/24000000*OO[[#This Row],[109 (02JUL1985 12:00:00)-Water Temperature (C)]]*OO[[#This Row],[51]]</f>
        <v>1.2001222685309999E-6</v>
      </c>
      <c r="BB204" s="10">
        <f>3/24000000*OO[[#This Row],[110 (02JUL1985 15:00:00)-Water Temperature (C)]]*OO[[#This Row],[52]]</f>
        <v>1.20886187485775E-6</v>
      </c>
      <c r="BC204" s="10">
        <f>3/24000000*OO[[#This Row],[111 (02JUL1985 18:00:00)-Water Temperature (C)]]*OO[[#This Row],[53]]</f>
        <v>1.2176199161649997E-6</v>
      </c>
      <c r="BD204" s="10">
        <f>3/24000000*OO[[#This Row],[112 (02JUL1985 21:00:00)-Water Temperature (C)]]*OO[[#This Row],[54]]</f>
        <v>1.1711426105328749E-6</v>
      </c>
      <c r="BE204" s="10">
        <f>3/24000000*OO[[#This Row],[113 (03JUL1985 00:00:00)-Water Temperature (C)]]*OO[[#This Row],[55]]</f>
        <v>1.0987438294584998E-6</v>
      </c>
      <c r="BF204" s="10">
        <f>3/24000000*OO[[#This Row],[114 (03JUL1985 03:00:00)-Water Temperature (C)]]*OO[[#This Row],[56]]</f>
        <v>1.0103210202937501E-6</v>
      </c>
      <c r="BG204" s="10">
        <f>3/24000000*OO[[#This Row],[115 (03JUL1985 06:00:00)-Water Temperature (C)]]*OO[[#This Row],[57]]</f>
        <v>9.2261999240774987E-7</v>
      </c>
      <c r="BH204" s="10">
        <f>3/24000000*OO[[#This Row],[116 (03JUL1985 09:00:00)-Water Temperature (C)]]*OO[[#This Row],[58]]</f>
        <v>8.7888121914237493E-7</v>
      </c>
      <c r="BI204" s="10">
        <f>3/24000000*OO[[#This Row],[117 (03JUL1985 12:00:00)-Water Temperature (C)]]*OO[[#This Row],[59]]</f>
        <v>8.9525896948374989E-7</v>
      </c>
      <c r="BJ204" s="10">
        <f>3/24000000*OO[[#This Row],[118 (03JUL1985 15:00:00)-Water Temperature (C)]]*OO[[#This Row],[60]]</f>
        <v>9.4629513259499995E-7</v>
      </c>
      <c r="BK204" s="10">
        <f>3/24000000*OO[[#This Row],[119 (03JUL1985 18:00:00)-Water Temperature (C)]]*OO[[#This Row],[61]]</f>
        <v>9.6667821603249998E-7</v>
      </c>
      <c r="BL204" s="10">
        <f>3/24000000*OO[[#This Row],[120 (03JUL1985 21:00:00)-Water Temperature (C)]]*OO[[#This Row],[62]]</f>
        <v>9.4126467441499994E-7</v>
      </c>
      <c r="BM204" s="10">
        <f>3/24000000*OO[[#This Row],[121 (04JUL1985 00:00:00)-Water Temperature (C)]]*OO[[#This Row],[63]]</f>
        <v>8.8877180198125003E-7</v>
      </c>
      <c r="BN204" s="10">
        <f>3/24000000*OO[[#This Row],[122 (04JUL1985 03:00:00)-Water Temperature (C)]]*OO[[#This Row],[64]]</f>
        <v>8.2267784773637506E-7</v>
      </c>
      <c r="BO204" s="10">
        <f>3/24000000*OO[[#This Row],[123 (04JUL1985 06:00:00)-Water Temperature (C)]]*OO[[#This Row],[65]]</f>
        <v>7.5023746582224992E-7</v>
      </c>
      <c r="BP204" s="10">
        <f>3/24000000*OO[[#This Row],[124 (04JUL1985 09:00:00)-Water Temperature (C)]]*OO[[#This Row],[66]]</f>
        <v>7.0911081709375E-7</v>
      </c>
      <c r="BQ204" s="10">
        <f>3/24000000*OO[[#This Row],[125 (04JUL1985 12:00:00)-Water Temperature (C)]]*OO[[#This Row],[67]]</f>
        <v>6.8647125691125004E-7</v>
      </c>
      <c r="BR204" s="10">
        <f>3/24000000*OO[[#This Row],[126 (04JUL1985 15:00:00)-Water Temperature (C)]]*OO[[#This Row],[68]]</f>
        <v>6.6523060764687489E-7</v>
      </c>
      <c r="BS204" s="10">
        <f>3/24000000*OO[[#This Row],[127 (04JUL1985 18:00:00)-Water Temperature (C)]]*OO[[#This Row],[69]]</f>
        <v>6.4230207633599996E-7</v>
      </c>
      <c r="BT204" s="10">
        <f>3/24000000*OO[[#This Row],[128 (04JUL1985 21:00:00)-Water Temperature (C)]]*OO[[#This Row],[70]]</f>
        <v>6.16262467877125E-7</v>
      </c>
      <c r="BU204" s="10">
        <f>3/24000000*OO[[#This Row],[129 (05JUL1985 00:00:00)-Water Temperature (C)]]*OO[[#This Row],[71]]</f>
        <v>5.75482837643E-7</v>
      </c>
      <c r="BV204" s="10">
        <f>3/24000000*OO[[#This Row],[130 (05JUL1985 03:00:00)-Water Temperature (C)]]*OO[[#This Row],[72]]</f>
        <v>5.2365842092500001E-7</v>
      </c>
      <c r="BW204" s="10">
        <f>3/24000000*OO[[#This Row],[131 (05JUL1985 06:00:00)-Water Temperature (C)]]*OO[[#This Row],[73]]</f>
        <v>4.7026851234054996E-7</v>
      </c>
      <c r="BX204" s="10">
        <f>3/24000000*OO[[#This Row],[132 (05JUL1985 09:00:00)-Water Temperature (C)]]*OO[[#This Row],[74]]</f>
        <v>4.4777888248899998E-7</v>
      </c>
      <c r="BY204" s="10">
        <f>3/24000000*OO[[#This Row],[133 (05JUL1985 12:00:00)-Water Temperature (C)]]*OO[[#This Row],[75]]</f>
        <v>4.6847656333485001E-7</v>
      </c>
      <c r="BZ204" s="10">
        <f>3/24000000*OO[[#This Row],[134 (05JUL1985 15:00:00)-Water Temperature (C)]]*OO[[#This Row],[76]]</f>
        <v>5.1233422273256237E-7</v>
      </c>
      <c r="CA204" s="10">
        <f>3/24000000*OO[[#This Row],[135 (05JUL1985 18:00:00)-Water Temperature (C)]]*OO[[#This Row],[77]]</f>
        <v>5.3585732482896247E-7</v>
      </c>
      <c r="CB204" s="10">
        <f>3/24000000*OO[[#This Row],[136 (05JUL1985 21:00:00)-Water Temperature (C)]]*OO[[#This Row],[78]]</f>
        <v>5.2182600376497495E-7</v>
      </c>
      <c r="CC204" s="10">
        <f>3/24000000*OO[[#This Row],[137 (06JUL1985 00:00:00)-Water Temperature (C)]]*OO[[#This Row],[79]]</f>
        <v>4.9147487494897505E-7</v>
      </c>
      <c r="CD204" s="10">
        <f>3/24000000*OO[[#This Row],[138 (06JUL1985 03:00:00)-Water Temperature (C)]]*OO[[#This Row],[80]]</f>
        <v>4.5768345501449998E-7</v>
      </c>
      <c r="CE204" s="10">
        <f>3/24000000*OO[[#This Row],[139 (06JUL1985 06:00:00)-Water Temperature (C)]]*OO[[#This Row],[81]]</f>
        <v>4.1694465517293742E-7</v>
      </c>
      <c r="CF204" s="10">
        <f>3/24000000*OO[[#This Row],[140 (06JUL1985 09:00:00)-Water Temperature (C)]]*OO[[#This Row],[82]]</f>
        <v>3.82183020648E-7</v>
      </c>
      <c r="CG204" s="10">
        <f>3/24000000*OO[[#This Row],[141 (06JUL1985 12:00:00)-Water Temperature (C)]]*OO[[#This Row],[83]]</f>
        <v>3.6233014673253743E-7</v>
      </c>
      <c r="CH204" s="10">
        <f>3/24000000*OO[[#This Row],[142 (06JUL1985 15:00:00)-Water Temperature (C)]]*OO[[#This Row],[84]]</f>
        <v>3.4984147183245001E-7</v>
      </c>
      <c r="CI204" s="10">
        <f>3/24000000*OO[[#This Row],[143 (06JUL1985 18:00:00)-Water Temperature (C)]]*OO[[#This Row],[85]]</f>
        <v>3.4193169044078746E-7</v>
      </c>
      <c r="CJ204" s="10">
        <f>3/24000000*OO[[#This Row],[144 (06JUL1985 21:00:00)-Water Temperature (C)]]*OO[[#This Row],[86]]</f>
        <v>3.3007073680034996E-7</v>
      </c>
      <c r="CK204" s="10">
        <f>3/24000000*OO[[#This Row],[145 (07JUL1985 00:00:00)-Water Temperature (C)]]*OO[[#This Row],[87]]</f>
        <v>3.0732982734737504E-7</v>
      </c>
      <c r="CL204" s="10">
        <f>3/24000000*OO[[#This Row],[146 (07JUL1985 03:00:00)-Water Temperature (C)]]*OO[[#This Row],[88]]</f>
        <v>2.8060838879384992E-7</v>
      </c>
      <c r="CM204" s="10">
        <f>3/24000000*OO[[#This Row],[147 (07JUL1985 06:00:00)-Water Temperature (C)]]*OO[[#This Row],[89]]</f>
        <v>2.5397355710999996E-7</v>
      </c>
      <c r="CN204" s="10">
        <f>3/24000000*OO[[#This Row],[148 (07JUL1985 09:00:00)-Water Temperature (C)]]*OO[[#This Row],[90]]</f>
        <v>2.4212444676974996E-7</v>
      </c>
      <c r="CO204" s="10">
        <f>3/24000000*OO[[#This Row],[149 (07JUL1985 12:00:00)-Water Temperature (C)]]*OO[[#This Row],[91]]</f>
        <v>2.4256664028518749E-7</v>
      </c>
      <c r="CP204" s="10">
        <f>3/24000000*OO[[#This Row],[150 (07JUL1985 15:00:00)-Water Temperature (C)]]*OO[[#This Row],[92]]</f>
        <v>2.5587191550796247E-7</v>
      </c>
      <c r="CQ204" s="10">
        <f>3/24000000*OO[[#This Row],[151 (07JUL1985 18:00:00)-Water Temperature (C)]]*OO[[#This Row],[93]]</f>
        <v>2.726455744143E-7</v>
      </c>
      <c r="CR204" s="10">
        <f>3/24000000*OO[[#This Row],[152 (07JUL1985 21:00:00)-Water Temperature (C)]]*OO[[#This Row],[94]]</f>
        <v>2.7401681785099993E-7</v>
      </c>
      <c r="CS204" s="10">
        <f>3/24000000*OO[[#This Row],[153 (08JUL1985 00:00:00)-Water Temperature (C)]]*OO[[#This Row],[95]]</f>
        <v>2.579243253186E-7</v>
      </c>
      <c r="CT204" s="10">
        <f>3/24000000*OO[[#This Row],[154 (08JUL1985 03:00:00)-Water Temperature (C)]]*OO[[#This Row],[96]]</f>
        <v>2.386941814171875E-7</v>
      </c>
      <c r="CU204" s="10">
        <f>3/24000000*OO[[#This Row],[155 (08JUL1985 06:00:00)-Water Temperature (C)]]*OO[[#This Row],[97]]</f>
        <v>2.1788889265919998E-7</v>
      </c>
      <c r="CV204" s="10">
        <f>3/24000000*OO[[#This Row],[156 (08JUL1985 09:00:00)-Water Temperature (C)]]*OO[[#This Row],[98]]</f>
        <v>2.0223999495679999E-7</v>
      </c>
      <c r="CW204" s="10">
        <f>3/24000000*OO[[#This Row],[157 (08JUL1985 12:00:00)-Water Temperature (C)]]*OO[[#This Row],[99]]</f>
        <v>1.8635171058418749E-7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0</v>
      </c>
      <c r="K205" s="10">
        <f>3/24*OO[[#This Row],[67 (27JUN1985 06:00:00)-Water Temperature (C)]]*OO[[#This Row],[9]]/SUM(OO[9])</f>
        <v>1.7950174268048863E-37</v>
      </c>
      <c r="L205" s="10">
        <f>3/24*OO[[#This Row],[68 (27JUN1985 09:00:00)-Water Temperature (C)]]*OO[[#This Row],[10]]/SUM(OO[10])</f>
        <v>8.1244812030534623E-28</v>
      </c>
      <c r="M205" s="10">
        <f>3/24*OO[[#This Row],[69 (27JUN1985 12:00:00)-Water Temperature (C)]]*OO[[#This Row],[11]]/SUM(OO[11])</f>
        <v>4.0415635729298073E-18</v>
      </c>
      <c r="N205" s="10">
        <f>3/24*OO[[#This Row],[70 (27JUN1985 15:00:00)-Water Temperature (C)]]*OO[[#This Row],[12]]/SUM(OO[12])</f>
        <v>3.8802623500463375E-12</v>
      </c>
      <c r="O205" s="10">
        <f>3/24*OO[[#This Row],[71 (27JUN1985 18:00:00)-Water Temperature (C)]]*OO[[#This Row],[13]]/SUM(OO[13])</f>
        <v>4.8183548973537073E-9</v>
      </c>
      <c r="P205" s="10">
        <f>3/24*OO[[#This Row],[72 (27JUN1985 21:00:00)-Water Temperature (C)]]*OO[[#This Row],[14]]/SUM(OO[14])</f>
        <v>6.8740226273018658E-7</v>
      </c>
      <c r="Q205" s="10">
        <f>3/24*OO[[#This Row],[73 (28JUN1985 00:00:00)-Water Temperature (C)]]*OO[[#This Row],[15]]/SUM(OO[15])</f>
        <v>2.3514866862799349E-5</v>
      </c>
      <c r="R205" s="10">
        <f>3/24*OO[[#This Row],[74 (28JUN1985 03:00:00)-Water Temperature (C)]]*OO[[#This Row],[16]]/SUM(OO[16])</f>
        <v>2.7898221544305944E-4</v>
      </c>
      <c r="S205" s="10">
        <f>3/24*OO[[#This Row],[75 (28JUN1985 06:00:00)-Water Temperature (C)]]*OO[[#This Row],[17]]/SUM(OO[17])</f>
        <v>1.4369441377947005E-3</v>
      </c>
      <c r="T205" s="10">
        <f>3/24*OO[[#This Row],[76 (28JUN1985 09:00:00)-Water Temperature (C)]]*OO[[#This Row],[18]]/SUM(OO[18])</f>
        <v>3.9624843229642522E-3</v>
      </c>
      <c r="U205" s="10">
        <f>3/24*OO[[#This Row],[77 (28JUN1985 12:00:00)-Water Temperature (C)]]*OO[[#This Row],[19]]/SUM(OO[19])</f>
        <v>6.5285607497634172E-3</v>
      </c>
      <c r="V205" s="10">
        <f>3/24000000*OO[[#This Row],[78 (28JUN1985 15:00:00)-Water Temperature (C)]]*OO[[#This Row],[20]]</f>
        <v>6.919365708E-3</v>
      </c>
      <c r="W205" s="10">
        <f>3/24000000*OO[[#This Row],[79 (28JUN1985 18:00:00)-Water Temperature (C)]]*OO[[#This Row],[21]]</f>
        <v>4.9828682602124997E-3</v>
      </c>
      <c r="X205" s="10">
        <f>3/24000000*OO[[#This Row],[80 (28JUN1985 21:00:00)-Water Temperature (C)]]*OO[[#This Row],[22]]</f>
        <v>2.5086477489149996E-3</v>
      </c>
      <c r="Y205" s="10">
        <f>3/24000000*OO[[#This Row],[81 (29JUN1985 00:00:00)-Water Temperature (C)]]*OO[[#This Row],[23]]</f>
        <v>9.5217752149600004E-4</v>
      </c>
      <c r="Z205" s="10">
        <f>3/24000000*OO[[#This Row],[82 (29JUN1985 03:00:00)-Water Temperature (C)]]*OO[[#This Row],[24]]</f>
        <v>2.9098448805387497E-4</v>
      </c>
      <c r="AA205" s="10">
        <f>3/24000000*OO[[#This Row],[83 (29JUN1985 06:00:00)-Water Temperature (C)]]*OO[[#This Row],[25]]</f>
        <v>7.7926666197799995E-5</v>
      </c>
      <c r="AB205" s="10">
        <f>3/24000000*OO[[#This Row],[84 (29JUN1985 09:00:00)-Water Temperature (C)]]*OO[[#This Row],[26]]</f>
        <v>2.1117712879803753E-5</v>
      </c>
      <c r="AC205" s="10">
        <f>3/24000000*OO[[#This Row],[85 (29JUN1985 12:00:00)-Water Temperature (C)]]*OO[[#This Row],[27]]</f>
        <v>7.1041557220662496E-6</v>
      </c>
      <c r="AD205" s="10">
        <f>3/24000000*OO[[#This Row],[86 (29JUN1985 15:00:00)-Water Temperature (C)]]*OO[[#This Row],[28]]</f>
        <v>4.1123085176249992E-6</v>
      </c>
      <c r="AE205" s="10">
        <f>3/24000000*OO[[#This Row],[88 (29JUN1985 21:00:00)-Water Temperature (C)]]*OO[[#This Row],[30]]</f>
        <v>4.4065830779831247E-6</v>
      </c>
      <c r="AF205" s="10">
        <f>3/24000000*OO[[#This Row],[88 (29JUN1985 21:00:00)-Water Temperature (C)]]*OO[[#This Row],[30]]</f>
        <v>4.4065830779831247E-6</v>
      </c>
      <c r="AG205" s="10">
        <f>3/24000000*OO[[#This Row],[89 (30JUN1985 00:00:00)-Water Temperature (C)]]*OO[[#This Row],[31]]</f>
        <v>4.5887622642399995E-6</v>
      </c>
      <c r="AH205" s="10">
        <f>3/24000000*OO[[#This Row],[90 (30JUN1985 03:00:00)-Water Temperature (C)]]*OO[[#This Row],[32]]</f>
        <v>4.5193658023131249E-6</v>
      </c>
      <c r="AI205" s="10">
        <f>3/24000000*OO[[#This Row],[91 (30JUN1985 06:00:00)-Water Temperature (C)]]*OO[[#This Row],[33]]</f>
        <v>4.1866252810978751E-6</v>
      </c>
      <c r="AJ205" s="10">
        <f>3/24000000*OO[[#This Row],[92 (30JUN1985 09:00:00)-Water Temperature (C)]]*OO[[#This Row],[34]]</f>
        <v>3.7786594631667498E-6</v>
      </c>
      <c r="AK205" s="10">
        <f>3/24000000*OO[[#This Row],[93 (30JUN1985 12:00:00)-Water Temperature (C)]]*OO[[#This Row],[35]]</f>
        <v>3.4656009897014991E-6</v>
      </c>
      <c r="AL205" s="10">
        <f>3/24000000*OO[[#This Row],[94 (30JUN1985 15:00:00)-Water Temperature (C)]]*OO[[#This Row],[36]]</f>
        <v>3.3401147512249997E-6</v>
      </c>
      <c r="AM205" s="10">
        <f>3/24000000*OO[[#This Row],[95 (30JUN1985 18:00:00)-Water Temperature (C)]]*OO[[#This Row],[37]]</f>
        <v>3.13760258715475E-6</v>
      </c>
      <c r="AN205" s="10">
        <f>3/24000000*OO[[#This Row],[96 (30JUN1985 21:00:00)-Water Temperature (C)]]*OO[[#This Row],[38]]</f>
        <v>2.6446613897801248E-6</v>
      </c>
      <c r="AO205" s="10">
        <f>3/24000000*OO[[#This Row],[97 (01JUL1985 00:00:00)-Water Temperature (C)]]*OO[[#This Row],[39]]</f>
        <v>2.0664455735040001E-6</v>
      </c>
      <c r="AP205" s="10">
        <f>3/24000000*OO[[#This Row],[98 (01JUL1985 03:00:00)-Water Temperature (C)]]*OO[[#This Row],[40]]</f>
        <v>1.5646585968068751E-6</v>
      </c>
      <c r="AQ205" s="10">
        <f>3/24000000*OO[[#This Row],[99 (01JUL1985 06:00:00)-Water Temperature (C)]]*OO[[#This Row],[41]]</f>
        <v>1.1867704158711251E-6</v>
      </c>
      <c r="AR205" s="10">
        <f>3/24000000*OO[[#This Row],[100 (01JUL1985 09:00:00)-Water Temperature (C)]]*OO[[#This Row],[42]]</f>
        <v>9.594366341641249E-7</v>
      </c>
      <c r="AS205" s="10">
        <f>3/24000000*OO[[#This Row],[101 (01JUL1985 12:00:00)-Water Temperature (C)]]*OO[[#This Row],[43]]</f>
        <v>8.4372850319624993E-7</v>
      </c>
      <c r="AT205" s="10">
        <f>3/24000000*OO[[#This Row],[102 (01JUL1985 15:00:00)-Water Temperature (C)]]*OO[[#This Row],[44]]</f>
        <v>8.0300555640899993E-7</v>
      </c>
      <c r="AU205" s="10">
        <f>3/24000000*OO[[#This Row],[103 (01JUL1985 18:00:00)-Water Temperature (C)]]*OO[[#This Row],[45]]</f>
        <v>7.7380194044724997E-7</v>
      </c>
      <c r="AV205" s="10">
        <f>3/24000000*OO[[#This Row],[104 (01JUL1985 21:00:00)-Water Temperature (C)]]*OO[[#This Row],[46]]</f>
        <v>7.3761136584862492E-7</v>
      </c>
      <c r="AW205" s="10">
        <f>3/24000000*OO[[#This Row],[105 (02JUL1985 00:00:00)-Water Temperature (C)]]*OO[[#This Row],[47]]</f>
        <v>6.8281789031474997E-7</v>
      </c>
      <c r="AX205" s="10">
        <f>3/24000000*OO[[#This Row],[106 (02JUL1985 03:00:00)-Water Temperature (C)]]*OO[[#This Row],[48]]</f>
        <v>6.20130171387E-7</v>
      </c>
      <c r="AY205" s="10">
        <f>3/24000000*OO[[#This Row],[107 (02JUL1985 06:00:00)-Water Temperature (C)]]*OO[[#This Row],[49]]</f>
        <v>5.5332784471949991E-7</v>
      </c>
      <c r="AZ205" s="10">
        <f>3/24000000*OO[[#This Row],[108 (02JUL1985 09:00:00)-Water Temperature (C)]]*OO[[#This Row],[50]]</f>
        <v>5.1324468205949993E-7</v>
      </c>
      <c r="BA205" s="10">
        <f>3/24000000*OO[[#This Row],[109 (02JUL1985 12:00:00)-Water Temperature (C)]]*OO[[#This Row],[51]]</f>
        <v>4.9571106616807493E-7</v>
      </c>
      <c r="BB205" s="10">
        <f>3/24000000*OO[[#This Row],[110 (02JUL1985 15:00:00)-Water Temperature (C)]]*OO[[#This Row],[52]]</f>
        <v>4.9900673669014994E-7</v>
      </c>
      <c r="BC205" s="10">
        <f>3/24000000*OO[[#This Row],[111 (02JUL1985 18:00:00)-Water Temperature (C)]]*OO[[#This Row],[53]]</f>
        <v>5.0263492092043746E-7</v>
      </c>
      <c r="BD205" s="10">
        <f>3/24000000*OO[[#This Row],[112 (02JUL1985 21:00:00)-Water Temperature (C)]]*OO[[#This Row],[54]]</f>
        <v>4.8353317311386247E-7</v>
      </c>
      <c r="BE205" s="10">
        <f>3/24000000*OO[[#This Row],[113 (03JUL1985 00:00:00)-Water Temperature (C)]]*OO[[#This Row],[55]]</f>
        <v>4.5374389601708755E-7</v>
      </c>
      <c r="BF205" s="10">
        <f>3/24000000*OO[[#This Row],[114 (03JUL1985 03:00:00)-Water Temperature (C)]]*OO[[#This Row],[56]]</f>
        <v>4.1737435473824994E-7</v>
      </c>
      <c r="BG205" s="10">
        <f>3/24000000*OO[[#This Row],[115 (03JUL1985 06:00:00)-Water Temperature (C)]]*OO[[#This Row],[57]]</f>
        <v>3.8119568351219999E-7</v>
      </c>
      <c r="BH205" s="10">
        <f>3/24000000*OO[[#This Row],[116 (03JUL1985 09:00:00)-Water Temperature (C)]]*OO[[#This Row],[58]]</f>
        <v>3.6307312731716243E-7</v>
      </c>
      <c r="BI205" s="10">
        <f>3/24000000*OO[[#This Row],[117 (03JUL1985 12:00:00)-Water Temperature (C)]]*OO[[#This Row],[59]]</f>
        <v>3.6964235612307499E-7</v>
      </c>
      <c r="BJ205" s="10">
        <f>3/24000000*OO[[#This Row],[118 (03JUL1985 15:00:00)-Water Temperature (C)]]*OO[[#This Row],[60]]</f>
        <v>3.9056848311809999E-7</v>
      </c>
      <c r="BK205" s="10">
        <f>3/24000000*OO[[#This Row],[119 (03JUL1985 18:00:00)-Water Temperature (C)]]*OO[[#This Row],[61]]</f>
        <v>3.9898921560574996E-7</v>
      </c>
      <c r="BL205" s="10">
        <f>3/24000000*OO[[#This Row],[120 (03JUL1985 21:00:00)-Water Temperature (C)]]*OO[[#This Row],[62]]</f>
        <v>3.8855564511434994E-7</v>
      </c>
      <c r="BM205" s="10">
        <f>3/24000000*OO[[#This Row],[121 (04JUL1985 00:00:00)-Water Temperature (C)]]*OO[[#This Row],[63]]</f>
        <v>3.6697320853499999E-7</v>
      </c>
      <c r="BN205" s="10">
        <f>3/24000000*OO[[#This Row],[122 (04JUL1985 03:00:00)-Water Temperature (C)]]*OO[[#This Row],[64]]</f>
        <v>3.3982986775473747E-7</v>
      </c>
      <c r="BO205" s="10">
        <f>3/24000000*OO[[#This Row],[123 (04JUL1985 06:00:00)-Water Temperature (C)]]*OO[[#This Row],[65]]</f>
        <v>3.0996095586614998E-7</v>
      </c>
      <c r="BP205" s="10">
        <f>3/24000000*OO[[#This Row],[124 (04JUL1985 09:00:00)-Water Temperature (C)]]*OO[[#This Row],[66]]</f>
        <v>2.9286810988436251E-7</v>
      </c>
      <c r="BQ205" s="10">
        <f>3/24000000*OO[[#This Row],[125 (04JUL1985 12:00:00)-Water Temperature (C)]]*OO[[#This Row],[67]]</f>
        <v>2.834497185806E-7</v>
      </c>
      <c r="BR205" s="10">
        <f>3/24000000*OO[[#This Row],[126 (04JUL1985 15:00:00)-Water Temperature (C)]]*OO[[#This Row],[68]]</f>
        <v>2.745814528786E-7</v>
      </c>
      <c r="BS205" s="10">
        <f>3/24000000*OO[[#This Row],[127 (04JUL1985 18:00:00)-Water Temperature (C)]]*OO[[#This Row],[69]]</f>
        <v>2.6509802968686247E-7</v>
      </c>
      <c r="BT205" s="10">
        <f>3/24000000*OO[[#This Row],[128 (04JUL1985 21:00:00)-Water Temperature (C)]]*OO[[#This Row],[70]]</f>
        <v>2.5443254816199999E-7</v>
      </c>
      <c r="BU205" s="10">
        <f>3/24000000*OO[[#This Row],[129 (05JUL1985 00:00:00)-Water Temperature (C)]]*OO[[#This Row],[71]]</f>
        <v>2.3770767275462499E-7</v>
      </c>
      <c r="BV205" s="10">
        <f>3/24000000*OO[[#This Row],[130 (05JUL1985 03:00:00)-Water Temperature (C)]]*OO[[#This Row],[72]]</f>
        <v>2.1638969219725001E-7</v>
      </c>
      <c r="BW205" s="10">
        <f>3/24000000*OO[[#This Row],[131 (05JUL1985 06:00:00)-Water Temperature (C)]]*OO[[#This Row],[73]]</f>
        <v>1.9432309838695001E-7</v>
      </c>
      <c r="BX205" s="10">
        <f>3/24000000*OO[[#This Row],[132 (05JUL1985 09:00:00)-Water Temperature (C)]]*OO[[#This Row],[74]]</f>
        <v>1.8491378218714998E-7</v>
      </c>
      <c r="BY205" s="10">
        <f>3/24000000*OO[[#This Row],[133 (05JUL1985 12:00:00)-Water Temperature (C)]]*OO[[#This Row],[75]]</f>
        <v>1.9332651844057502E-7</v>
      </c>
      <c r="BZ205" s="10">
        <f>3/24000000*OO[[#This Row],[134 (05JUL1985 15:00:00)-Water Temperature (C)]]*OO[[#This Row],[76]]</f>
        <v>2.1138159289292499E-7</v>
      </c>
      <c r="CA205" s="10">
        <f>3/24000000*OO[[#This Row],[135 (05JUL1985 18:00:00)-Water Temperature (C)]]*OO[[#This Row],[77]]</f>
        <v>2.2113067086375001E-7</v>
      </c>
      <c r="CB205" s="10">
        <f>3/24000000*OO[[#This Row],[136 (05JUL1985 21:00:00)-Water Temperature (C)]]*OO[[#This Row],[78]]</f>
        <v>2.1539793094724999E-7</v>
      </c>
      <c r="CC205" s="10">
        <f>3/24000000*OO[[#This Row],[137 (06JUL1985 00:00:00)-Water Temperature (C)]]*OO[[#This Row],[79]]</f>
        <v>2.02911421614675E-7</v>
      </c>
      <c r="CD205" s="10">
        <f>3/24000000*OO[[#This Row],[138 (06JUL1985 03:00:00)-Water Temperature (C)]]*OO[[#This Row],[80]]</f>
        <v>1.8903357208173749E-7</v>
      </c>
      <c r="CE205" s="10">
        <f>3/24000000*OO[[#This Row],[139 (06JUL1985 06:00:00)-Water Temperature (C)]]*OO[[#This Row],[81]]</f>
        <v>1.7227448654365001E-7</v>
      </c>
      <c r="CF205" s="10">
        <f>3/24000000*OO[[#This Row],[140 (06JUL1985 09:00:00)-Water Temperature (C)]]*OO[[#This Row],[82]]</f>
        <v>1.5791754255359999E-7</v>
      </c>
      <c r="CG205" s="10">
        <f>3/24000000*OO[[#This Row],[141 (06JUL1985 12:00:00)-Water Temperature (C)]]*OO[[#This Row],[83]]</f>
        <v>1.4965829153555E-7</v>
      </c>
      <c r="CH205" s="10">
        <f>3/24000000*OO[[#This Row],[142 (06JUL1985 15:00:00)-Water Temperature (C)]]*OO[[#This Row],[84]]</f>
        <v>1.444613379718375E-7</v>
      </c>
      <c r="CI205" s="10">
        <f>3/24000000*OO[[#This Row],[143 (06JUL1985 18:00:00)-Water Temperature (C)]]*OO[[#This Row],[85]]</f>
        <v>1.41139225976775E-7</v>
      </c>
      <c r="CJ205" s="10">
        <f>3/24000000*OO[[#This Row],[144 (06JUL1985 21:00:00)-Water Temperature (C)]]*OO[[#This Row],[86]]</f>
        <v>1.3627700400072499E-7</v>
      </c>
      <c r="CK205" s="10">
        <f>3/24000000*OO[[#This Row],[145 (07JUL1985 00:00:00)-Water Temperature (C)]]*OO[[#This Row],[87]]</f>
        <v>1.2692772156625E-7</v>
      </c>
      <c r="CL205" s="10">
        <f>3/24000000*OO[[#This Row],[146 (07JUL1985 03:00:00)-Water Temperature (C)]]*OO[[#This Row],[88]]</f>
        <v>1.1594258281717501E-7</v>
      </c>
      <c r="CM205" s="10">
        <f>3/24000000*OO[[#This Row],[147 (07JUL1985 06:00:00)-Water Temperature (C)]]*OO[[#This Row],[89]]</f>
        <v>1.049356176178125E-7</v>
      </c>
      <c r="CN205" s="10">
        <f>3/24000000*OO[[#This Row],[148 (07JUL1985 09:00:00)-Water Temperature (C)]]*OO[[#This Row],[90]]</f>
        <v>9.9986172979049988E-8</v>
      </c>
      <c r="CO205" s="10">
        <f>3/24000000*OO[[#This Row],[149 (07JUL1985 12:00:00)-Water Temperature (C)]]*OO[[#This Row],[91]]</f>
        <v>1.0008232328610002E-7</v>
      </c>
      <c r="CP205" s="10">
        <f>3/24000000*OO[[#This Row],[150 (07JUL1985 15:00:00)-Water Temperature (C)]]*OO[[#This Row],[92]]</f>
        <v>1.0554206819336248E-7</v>
      </c>
      <c r="CQ205" s="10">
        <f>3/24000000*OO[[#This Row],[151 (07JUL1985 18:00:00)-Water Temperature (C)]]*OO[[#This Row],[93]]</f>
        <v>1.1247269137552498E-7</v>
      </c>
      <c r="CR205" s="10">
        <f>3/24000000*OO[[#This Row],[152 (07JUL1985 21:00:00)-Water Temperature (C)]]*OO[[#This Row],[94]]</f>
        <v>1.131040881849375E-7</v>
      </c>
      <c r="CS205" s="10">
        <f>3/24000000*OO[[#This Row],[153 (08JUL1985 00:00:00)-Water Temperature (C)]]*OO[[#This Row],[95]]</f>
        <v>1.0648643214420001E-7</v>
      </c>
      <c r="CT205" s="10">
        <f>3/24000000*OO[[#This Row],[154 (08JUL1985 03:00:00)-Water Temperature (C)]]*OO[[#This Row],[96]]</f>
        <v>9.8587012929599997E-8</v>
      </c>
      <c r="CU205" s="10">
        <f>3/24000000*OO[[#This Row],[155 (08JUL1985 06:00:00)-Water Temperature (C)]]*OO[[#This Row],[97]]</f>
        <v>9.0024822633899992E-8</v>
      </c>
      <c r="CV205" s="10">
        <f>3/24000000*OO[[#This Row],[156 (08JUL1985 09:00:00)-Water Temperature (C)]]*OO[[#This Row],[98]]</f>
        <v>8.356768534862499E-8</v>
      </c>
      <c r="CW205" s="10">
        <f>3/24000000*OO[[#This Row],[157 (08JUL1985 12:00:00)-Water Temperature (C)]]*OO[[#This Row],[99]]</f>
        <v>7.7010398344650004E-8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0</v>
      </c>
      <c r="K206" s="10">
        <f>3/24*OO[[#This Row],[67 (27JUN1985 06:00:00)-Water Temperature (C)]]*OO[[#This Row],[9]]/SUM(OO[9])</f>
        <v>5.1038396495935325E-37</v>
      </c>
      <c r="L206" s="10">
        <f>3/24*OO[[#This Row],[68 (27JUN1985 09:00:00)-Water Temperature (C)]]*OO[[#This Row],[10]]/SUM(OO[10])</f>
        <v>2.2868249341560112E-27</v>
      </c>
      <c r="M206" s="10">
        <f>3/24*OO[[#This Row],[69 (27JUN1985 12:00:00)-Water Temperature (C)]]*OO[[#This Row],[11]]/SUM(OO[11])</f>
        <v>1.1347019956746331E-17</v>
      </c>
      <c r="N206" s="10">
        <f>3/24*OO[[#This Row],[70 (27JUN1985 15:00:00)-Water Temperature (C)]]*OO[[#This Row],[12]]/SUM(OO[12])</f>
        <v>1.344972953301499E-11</v>
      </c>
      <c r="O206" s="10">
        <f>3/24*OO[[#This Row],[71 (27JUN1985 18:00:00)-Water Temperature (C)]]*OO[[#This Row],[13]]/SUM(OO[13])</f>
        <v>1.7636214756749137E-8</v>
      </c>
      <c r="P206" s="10">
        <f>3/24*OO[[#This Row],[72 (27JUN1985 21:00:00)-Water Temperature (C)]]*OO[[#This Row],[14]]/SUM(OO[14])</f>
        <v>2.6051659186809542E-6</v>
      </c>
      <c r="Q206" s="10">
        <f>3/24*OO[[#This Row],[73 (28JUN1985 00:00:00)-Water Temperature (C)]]*OO[[#This Row],[15]]/SUM(OO[15])</f>
        <v>9.1530295941413885E-5</v>
      </c>
      <c r="R206" s="10">
        <f>3/24*OO[[#This Row],[74 (28JUN1985 03:00:00)-Water Temperature (C)]]*OO[[#This Row],[16]]/SUM(OO[16])</f>
        <v>1.1102743260354452E-3</v>
      </c>
      <c r="S206" s="10">
        <f>3/24*OO[[#This Row],[75 (28JUN1985 06:00:00)-Water Temperature (C)]]*OO[[#This Row],[17]]/SUM(OO[17])</f>
        <v>5.824894439516436E-3</v>
      </c>
      <c r="T206" s="10">
        <f>3/24*OO[[#This Row],[76 (28JUN1985 09:00:00)-Water Temperature (C)]]*OO[[#This Row],[18]]/SUM(OO[18])</f>
        <v>1.6302245114645807E-2</v>
      </c>
      <c r="U206" s="10">
        <f>3/24*OO[[#This Row],[77 (28JUN1985 12:00:00)-Water Temperature (C)]]*OO[[#This Row],[19]]/SUM(OO[19])</f>
        <v>2.7200876270598275E-2</v>
      </c>
      <c r="V206" s="10">
        <f>3/24000000*OO[[#This Row],[78 (28JUN1985 15:00:00)-Water Temperature (C)]]*OO[[#This Row],[20]]</f>
        <v>2.9126265960585002E-2</v>
      </c>
      <c r="W206" s="10">
        <f>3/24000000*OO[[#This Row],[79 (28JUN1985 18:00:00)-Water Temperature (C)]]*OO[[#This Row],[21]]</f>
        <v>2.118678971402E-2</v>
      </c>
      <c r="X206" s="10">
        <f>3/24000000*OO[[#This Row],[80 (28JUN1985 21:00:00)-Water Temperature (C)]]*OO[[#This Row],[22]]</f>
        <v>1.0752457241347501E-2</v>
      </c>
      <c r="Y206" s="10">
        <f>3/24000000*OO[[#This Row],[81 (29JUN1985 00:00:00)-Water Temperature (C)]]*OO[[#This Row],[23]]</f>
        <v>4.1068317609075002E-3</v>
      </c>
      <c r="Z206" s="10">
        <f>3/24000000*OO[[#This Row],[82 (29JUN1985 03:00:00)-Water Temperature (C)]]*OO[[#This Row],[24]]</f>
        <v>1.260077880657375E-3</v>
      </c>
      <c r="AA206" s="10">
        <f>3/24000000*OO[[#This Row],[83 (29JUN1985 06:00:00)-Water Temperature (C)]]*OO[[#This Row],[25]]</f>
        <v>3.3779858718874998E-4</v>
      </c>
      <c r="AB206" s="10">
        <f>3/24000000*OO[[#This Row],[84 (29JUN1985 09:00:00)-Water Temperature (C)]]*OO[[#This Row],[26]]</f>
        <v>9.1208990899999991E-5</v>
      </c>
      <c r="AC206" s="10">
        <f>3/24000000*OO[[#This Row],[85 (29JUN1985 12:00:00)-Water Temperature (C)]]*OO[[#This Row],[27]]</f>
        <v>3.0293611425666248E-5</v>
      </c>
      <c r="AD206" s="10">
        <f>3/24000000*OO[[#This Row],[86 (29JUN1985 15:00:00)-Water Temperature (C)]]*OO[[#This Row],[28]]</f>
        <v>1.7157913511268748E-5</v>
      </c>
      <c r="AE206" s="10">
        <f>3/24000000*OO[[#This Row],[88 (29JUN1985 21:00:00)-Water Temperature (C)]]*OO[[#This Row],[30]]</f>
        <v>1.804920681277E-5</v>
      </c>
      <c r="AF206" s="10">
        <f>3/24000000*OO[[#This Row],[88 (29JUN1985 21:00:00)-Water Temperature (C)]]*OO[[#This Row],[30]]</f>
        <v>1.804920681277E-5</v>
      </c>
      <c r="AG206" s="10">
        <f>3/24000000*OO[[#This Row],[89 (30JUN1985 00:00:00)-Water Temperature (C)]]*OO[[#This Row],[31]]</f>
        <v>1.8773472348799998E-5</v>
      </c>
      <c r="AH206" s="10">
        <f>3/24000000*OO[[#This Row],[90 (30JUN1985 03:00:00)-Water Temperature (C)]]*OO[[#This Row],[32]]</f>
        <v>1.8494423672808749E-5</v>
      </c>
      <c r="AI206" s="10">
        <f>3/24000000*OO[[#This Row],[91 (30JUN1985 06:00:00)-Water Temperature (C)]]*OO[[#This Row],[33]]</f>
        <v>1.713763456881E-5</v>
      </c>
      <c r="AJ206" s="10">
        <f>3/24000000*OO[[#This Row],[92 (30JUN1985 09:00:00)-Water Temperature (C)]]*OO[[#This Row],[34]]</f>
        <v>1.5464118397629997E-5</v>
      </c>
      <c r="AK206" s="10">
        <f>3/24000000*OO[[#This Row],[93 (30JUN1985 12:00:00)-Water Temperature (C)]]*OO[[#This Row],[35]]</f>
        <v>1.4166456525401248E-5</v>
      </c>
      <c r="AL206" s="10">
        <f>3/24000000*OO[[#This Row],[94 (30JUN1985 15:00:00)-Water Temperature (C)]]*OO[[#This Row],[36]]</f>
        <v>1.36433201548625E-5</v>
      </c>
      <c r="AM206" s="10">
        <f>3/24000000*OO[[#This Row],[95 (30JUN1985 18:00:00)-Water Temperature (C)]]*OO[[#This Row],[37]]</f>
        <v>1.282308608335375E-5</v>
      </c>
      <c r="AN206" s="10">
        <f>3/24000000*OO[[#This Row],[96 (30JUN1985 21:00:00)-Water Temperature (C)]]*OO[[#This Row],[38]]</f>
        <v>1.0823777072737501E-5</v>
      </c>
      <c r="AO206" s="10">
        <f>3/24000000*OO[[#This Row],[97 (01JUL1985 00:00:00)-Water Temperature (C)]]*OO[[#This Row],[39]]</f>
        <v>8.4647087544750015E-6</v>
      </c>
      <c r="AP206" s="10">
        <f>3/24000000*OO[[#This Row],[98 (01JUL1985 03:00:00)-Water Temperature (C)]]*OO[[#This Row],[40]]</f>
        <v>6.4125797141349994E-6</v>
      </c>
      <c r="AQ206" s="10">
        <f>3/24000000*OO[[#This Row],[99 (01JUL1985 06:00:00)-Water Temperature (C)]]*OO[[#This Row],[41]]</f>
        <v>4.8612373310654995E-6</v>
      </c>
      <c r="AR206" s="10">
        <f>3/24000000*OO[[#This Row],[100 (01JUL1985 09:00:00)-Water Temperature (C)]]*OO[[#This Row],[42]]</f>
        <v>3.9235303039383746E-6</v>
      </c>
      <c r="AS206" s="10">
        <f>3/24000000*OO[[#This Row],[101 (01JUL1985 12:00:00)-Water Temperature (C)]]*OO[[#This Row],[43]]</f>
        <v>3.4415716315151247E-6</v>
      </c>
      <c r="AT206" s="10">
        <f>3/24000000*OO[[#This Row],[102 (01JUL1985 15:00:00)-Water Temperature (C)]]*OO[[#This Row],[44]]</f>
        <v>3.269452577453125E-6</v>
      </c>
      <c r="AU206" s="10">
        <f>3/24000000*OO[[#This Row],[103 (01JUL1985 18:00:00)-Water Temperature (C)]]*OO[[#This Row],[45]]</f>
        <v>3.1484155283036251E-6</v>
      </c>
      <c r="AV206" s="10">
        <f>3/24000000*OO[[#This Row],[104 (01JUL1985 21:00:00)-Water Temperature (C)]]*OO[[#This Row],[46]]</f>
        <v>3.0016400979363753E-6</v>
      </c>
      <c r="AW206" s="10">
        <f>3/24000000*OO[[#This Row],[105 (02JUL1985 00:00:00)-Water Temperature (C)]]*OO[[#This Row],[47]]</f>
        <v>2.7797937949020001E-6</v>
      </c>
      <c r="AX206" s="10">
        <f>3/24000000*OO[[#This Row],[106 (02JUL1985 03:00:00)-Water Temperature (C)]]*OO[[#This Row],[48]]</f>
        <v>2.5264378882560003E-6</v>
      </c>
      <c r="AY206" s="10">
        <f>3/24000000*OO[[#This Row],[107 (02JUL1985 06:00:00)-Water Temperature (C)]]*OO[[#This Row],[49]]</f>
        <v>2.2553908820263747E-6</v>
      </c>
      <c r="AZ206" s="10">
        <f>3/24000000*OO[[#This Row],[108 (02JUL1985 09:00:00)-Water Temperature (C)]]*OO[[#This Row],[50]]</f>
        <v>2.0913421684741249E-6</v>
      </c>
      <c r="BA206" s="10">
        <f>3/24000000*OO[[#This Row],[109 (02JUL1985 12:00:00)-Water Temperature (C)]]*OO[[#This Row],[51]]</f>
        <v>2.0184041958429999E-6</v>
      </c>
      <c r="BB206" s="10">
        <f>3/24000000*OO[[#This Row],[110 (02JUL1985 15:00:00)-Water Temperature (C)]]*OO[[#This Row],[52]]</f>
        <v>2.02976530985E-6</v>
      </c>
      <c r="BC206" s="10">
        <f>3/24000000*OO[[#This Row],[111 (02JUL1985 18:00:00)-Water Temperature (C)]]*OO[[#This Row],[53]]</f>
        <v>2.0444177067809999E-6</v>
      </c>
      <c r="BD206" s="10">
        <f>3/24000000*OO[[#This Row],[112 (02JUL1985 21:00:00)-Water Temperature (C)]]*OO[[#This Row],[54]]</f>
        <v>1.9671556109649998E-6</v>
      </c>
      <c r="BE206" s="10">
        <f>3/24000000*OO[[#This Row],[113 (03JUL1985 00:00:00)-Water Temperature (C)]]*OO[[#This Row],[55]]</f>
        <v>1.8466692286409998E-6</v>
      </c>
      <c r="BF206" s="10">
        <f>3/24000000*OO[[#This Row],[114 (03JUL1985 03:00:00)-Water Temperature (C)]]*OO[[#This Row],[56]]</f>
        <v>1.6995901081639999E-6</v>
      </c>
      <c r="BG206" s="10">
        <f>3/24000000*OO[[#This Row],[115 (03JUL1985 06:00:00)-Water Temperature (C)]]*OO[[#This Row],[57]]</f>
        <v>1.5527507323920001E-6</v>
      </c>
      <c r="BH206" s="10">
        <f>3/24000000*OO[[#This Row],[116 (03JUL1985 09:00:00)-Water Temperature (C)]]*OO[[#This Row],[58]]</f>
        <v>1.4786691095137498E-6</v>
      </c>
      <c r="BI206" s="10">
        <f>3/24000000*OO[[#This Row],[117 (03JUL1985 12:00:00)-Water Temperature (C)]]*OO[[#This Row],[59]]</f>
        <v>1.5042863774831249E-6</v>
      </c>
      <c r="BJ206" s="10">
        <f>3/24000000*OO[[#This Row],[118 (03JUL1985 15:00:00)-Water Temperature (C)]]*OO[[#This Row],[60]]</f>
        <v>1.5883966929454999E-6</v>
      </c>
      <c r="BK206" s="10">
        <f>3/24000000*OO[[#This Row],[119 (03JUL1985 18:00:00)-Water Temperature (C)]]*OO[[#This Row],[61]]</f>
        <v>1.6225104990237502E-6</v>
      </c>
      <c r="BL206" s="10">
        <f>3/24000000*OO[[#This Row],[120 (03JUL1985 21:00:00)-Water Temperature (C)]]*OO[[#This Row],[62]]</f>
        <v>1.5803234413931249E-6</v>
      </c>
      <c r="BM206" s="10">
        <f>3/24000000*OO[[#This Row],[121 (04JUL1985 00:00:00)-Water Temperature (C)]]*OO[[#This Row],[63]]</f>
        <v>1.493133526153875E-6</v>
      </c>
      <c r="BN206" s="10">
        <f>3/24000000*OO[[#This Row],[122 (04JUL1985 03:00:00)-Water Temperature (C)]]*OO[[#This Row],[64]]</f>
        <v>1.383650695755375E-6</v>
      </c>
      <c r="BO206" s="10">
        <f>3/24000000*OO[[#This Row],[123 (04JUL1985 06:00:00)-Water Temperature (C)]]*OO[[#This Row],[65]]</f>
        <v>1.2624590779095E-6</v>
      </c>
      <c r="BP206" s="10">
        <f>3/24000000*OO[[#This Row],[124 (04JUL1985 09:00:00)-Water Temperature (C)]]*OO[[#This Row],[66]]</f>
        <v>1.1922541894E-6</v>
      </c>
      <c r="BQ206" s="10">
        <f>3/24000000*OO[[#This Row],[125 (04JUL1985 12:00:00)-Water Temperature (C)]]*OO[[#This Row],[67]]</f>
        <v>1.1533353788876249E-6</v>
      </c>
      <c r="BR206" s="10">
        <f>3/24000000*OO[[#This Row],[126 (04JUL1985 15:00:00)-Water Temperature (C)]]*OO[[#This Row],[68]]</f>
        <v>1.1165353924409997E-6</v>
      </c>
      <c r="BS206" s="10">
        <f>3/24000000*OO[[#This Row],[127 (04JUL1985 18:00:00)-Water Temperature (C)]]*OO[[#This Row],[69]]</f>
        <v>1.0779236925355E-6</v>
      </c>
      <c r="BT206" s="10">
        <f>3/24000000*OO[[#This Row],[128 (04JUL1985 21:00:00)-Water Temperature (C)]]*OO[[#This Row],[70]]</f>
        <v>1.035080891754E-6</v>
      </c>
      <c r="BU206" s="10">
        <f>3/24000000*OO[[#This Row],[129 (05JUL1985 00:00:00)-Water Temperature (C)]]*OO[[#This Row],[71]]</f>
        <v>9.6775429398549994E-7</v>
      </c>
      <c r="BV206" s="10">
        <f>3/24000000*OO[[#This Row],[130 (05JUL1985 03:00:00)-Water Temperature (C)]]*OO[[#This Row],[72]]</f>
        <v>8.8157746605824988E-7</v>
      </c>
      <c r="BW206" s="10">
        <f>3/24000000*OO[[#This Row],[131 (05JUL1985 06:00:00)-Water Temperature (C)]]*OO[[#This Row],[73]]</f>
        <v>7.9170417874349989E-7</v>
      </c>
      <c r="BX206" s="10">
        <f>3/24000000*OO[[#This Row],[132 (05JUL1985 09:00:00)-Water Temperature (C)]]*OO[[#This Row],[74]]</f>
        <v>7.52657489548E-7</v>
      </c>
      <c r="BY206" s="10">
        <f>3/24000000*OO[[#This Row],[133 (05JUL1985 12:00:00)-Water Temperature (C)]]*OO[[#This Row],[75]]</f>
        <v>7.8605839033800005E-7</v>
      </c>
      <c r="BZ206" s="10">
        <f>3/24000000*OO[[#This Row],[134 (05JUL1985 15:00:00)-Water Temperature (C)]]*OO[[#This Row],[76]]</f>
        <v>8.5914345451250008E-7</v>
      </c>
      <c r="CA206" s="10">
        <f>3/24000000*OO[[#This Row],[135 (05JUL1985 18:00:00)-Water Temperature (C)]]*OO[[#This Row],[77]]</f>
        <v>8.9894183494499994E-7</v>
      </c>
      <c r="CB206" s="10">
        <f>3/24000000*OO[[#This Row],[136 (05JUL1985 21:00:00)-Water Temperature (C)]]*OO[[#This Row],[78]]</f>
        <v>8.7594921012824995E-7</v>
      </c>
      <c r="CC206" s="10">
        <f>3/24000000*OO[[#This Row],[137 (06JUL1985 00:00:00)-Water Temperature (C)]]*OO[[#This Row],[79]]</f>
        <v>8.2544578547999995E-7</v>
      </c>
      <c r="CD206" s="10">
        <f>3/24000000*OO[[#This Row],[138 (06JUL1985 03:00:00)-Water Temperature (C)]]*OO[[#This Row],[80]]</f>
        <v>7.6947831616474993E-7</v>
      </c>
      <c r="CE206" s="10">
        <f>3/24000000*OO[[#This Row],[139 (06JUL1985 06:00:00)-Water Temperature (C)]]*OO[[#This Row],[81]]</f>
        <v>7.0173351572000004E-7</v>
      </c>
      <c r="CF206" s="10">
        <f>3/24000000*OO[[#This Row],[140 (06JUL1985 09:00:00)-Water Temperature (C)]]*OO[[#This Row],[82]]</f>
        <v>6.4334305795837497E-7</v>
      </c>
      <c r="CG206" s="10">
        <f>3/24000000*OO[[#This Row],[141 (06JUL1985 12:00:00)-Water Temperature (C)]]*OO[[#This Row],[83]]</f>
        <v>6.0932776053425009E-7</v>
      </c>
      <c r="CH206" s="10">
        <f>3/24000000*OO[[#This Row],[142 (06JUL1985 15:00:00)-Water Temperature (C)]]*OO[[#This Row],[84]]</f>
        <v>5.8787275428112491E-7</v>
      </c>
      <c r="CI206" s="10">
        <f>3/24000000*OO[[#This Row],[143 (06JUL1985 18:00:00)-Water Temperature (C)]]*OO[[#This Row],[85]]</f>
        <v>5.7399009543149996E-7</v>
      </c>
      <c r="CJ206" s="10">
        <f>3/24000000*OO[[#This Row],[144 (06JUL1985 21:00:00)-Water Temperature (C)]]*OO[[#This Row],[86]]</f>
        <v>5.5441180309059989E-7</v>
      </c>
      <c r="CK206" s="10">
        <f>3/24000000*OO[[#This Row],[145 (07JUL1985 00:00:00)-Water Temperature (C)]]*OO[[#This Row],[87]]</f>
        <v>5.1662862508574994E-7</v>
      </c>
      <c r="CL206" s="10">
        <f>3/24000000*OO[[#This Row],[146 (07JUL1985 03:00:00)-Water Temperature (C)]]*OO[[#This Row],[88]]</f>
        <v>4.7227547658978744E-7</v>
      </c>
      <c r="CM206" s="10">
        <f>3/24000000*OO[[#This Row],[147 (07JUL1985 06:00:00)-Water Temperature (C)]]*OO[[#This Row],[89]]</f>
        <v>4.2745402739317504E-7</v>
      </c>
      <c r="CN206" s="10">
        <f>3/24000000*OO[[#This Row],[148 (07JUL1985 09:00:00)-Water Temperature (C)]]*OO[[#This Row],[90]]</f>
        <v>4.0692535937579999E-7</v>
      </c>
      <c r="CO206" s="10">
        <f>3/24000000*OO[[#This Row],[149 (07JUL1985 12:00:00)-Water Temperature (C)]]*OO[[#This Row],[91]]</f>
        <v>4.0676990919663745E-7</v>
      </c>
      <c r="CP206" s="10">
        <f>3/24000000*OO[[#This Row],[150 (07JUL1985 15:00:00)-Water Temperature (C)]]*OO[[#This Row],[92]]</f>
        <v>4.2876994245645006E-7</v>
      </c>
      <c r="CQ206" s="10">
        <f>3/24000000*OO[[#This Row],[151 (07JUL1985 18:00:00)-Water Temperature (C)]]*OO[[#This Row],[93]]</f>
        <v>4.56978363478875E-7</v>
      </c>
      <c r="CR206" s="10">
        <f>3/24000000*OO[[#This Row],[152 (07JUL1985 21:00:00)-Water Temperature (C)]]*OO[[#This Row],[94]]</f>
        <v>4.5992548299200003E-7</v>
      </c>
      <c r="CS206" s="10">
        <f>3/24000000*OO[[#This Row],[153 (08JUL1985 00:00:00)-Water Temperature (C)]]*OO[[#This Row],[95]]</f>
        <v>4.331759570819999E-7</v>
      </c>
      <c r="CT206" s="10">
        <f>3/24000000*OO[[#This Row],[154 (08JUL1985 03:00:00)-Water Temperature (C)]]*OO[[#This Row],[96]]</f>
        <v>4.0131561652699995E-7</v>
      </c>
      <c r="CU206" s="10">
        <f>3/24000000*OO[[#This Row],[155 (08JUL1985 06:00:00)-Water Temperature (C)]]*OO[[#This Row],[97]]</f>
        <v>3.6668890383799998E-7</v>
      </c>
      <c r="CV206" s="10">
        <f>3/24000000*OO[[#This Row],[156 (08JUL1985 09:00:00)-Water Temperature (C)]]*OO[[#This Row],[98]]</f>
        <v>3.4047972896242494E-7</v>
      </c>
      <c r="CW206" s="10">
        <f>3/24000000*OO[[#This Row],[157 (08JUL1985 12:00:00)-Water Temperature (C)]]*OO[[#This Row],[99]]</f>
        <v>3.1379015527052495E-7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0</v>
      </c>
      <c r="K207" s="10">
        <f>3/24*OO[[#This Row],[67 (27JUN1985 06:00:00)-Water Temperature (C)]]*OO[[#This Row],[9]]/SUM(OO[9])</f>
        <v>6.744756417886091E-37</v>
      </c>
      <c r="L207" s="10">
        <f>3/24*OO[[#This Row],[68 (27JUN1985 09:00:00)-Water Temperature (C)]]*OO[[#This Row],[10]]/SUM(OO[10])</f>
        <v>2.9755247648283728E-27</v>
      </c>
      <c r="M207" s="10">
        <f>3/24*OO[[#This Row],[69 (27JUN1985 12:00:00)-Water Temperature (C)]]*OO[[#This Row],[11]]/SUM(OO[11])</f>
        <v>1.4880541035987675E-17</v>
      </c>
      <c r="N207" s="10">
        <f>3/24*OO[[#This Row],[70 (27JUN1985 15:00:00)-Water Temperature (C)]]*OO[[#This Row],[12]]/SUM(OO[12])</f>
        <v>2.7707272710346598E-11</v>
      </c>
      <c r="O207" s="10">
        <f>3/24*OO[[#This Row],[71 (27JUN1985 18:00:00)-Water Temperature (C)]]*OO[[#This Row],[13]]/SUM(OO[13])</f>
        <v>4.1037244034733278E-8</v>
      </c>
      <c r="P207" s="10">
        <f>3/24*OO[[#This Row],[72 (27JUN1985 21:00:00)-Water Temperature (C)]]*OO[[#This Row],[14]]/SUM(OO[14])</f>
        <v>6.5410330750054002E-6</v>
      </c>
      <c r="Q207" s="10">
        <f>3/24*OO[[#This Row],[73 (28JUN1985 00:00:00)-Water Temperature (C)]]*OO[[#This Row],[15]]/SUM(OO[15])</f>
        <v>2.4336699749096785E-4</v>
      </c>
      <c r="R207" s="10">
        <f>3/24*OO[[#This Row],[74 (28JUN1985 03:00:00)-Water Temperature (C)]]*OO[[#This Row],[16]]/SUM(OO[16])</f>
        <v>3.0925391735851966E-3</v>
      </c>
      <c r="S207" s="10">
        <f>3/24*OO[[#This Row],[75 (28JUN1985 06:00:00)-Water Temperature (C)]]*OO[[#This Row],[17]]/SUM(OO[17])</f>
        <v>1.6850839044399185E-2</v>
      </c>
      <c r="T207" s="10">
        <f>3/24*OO[[#This Row],[76 (28JUN1985 09:00:00)-Water Temperature (C)]]*OO[[#This Row],[18]]/SUM(OO[18])</f>
        <v>4.8601008921074981E-2</v>
      </c>
      <c r="U207" s="10">
        <f>3/24*OO[[#This Row],[77 (28JUN1985 12:00:00)-Water Temperature (C)]]*OO[[#This Row],[19]]/SUM(OO[19])</f>
        <v>8.3158274951926056E-2</v>
      </c>
      <c r="V207" s="10">
        <f>3/24000000*OO[[#This Row],[78 (28JUN1985 15:00:00)-Water Temperature (C)]]*OO[[#This Row],[20]]</f>
        <v>9.0889569801449993E-2</v>
      </c>
      <c r="W207" s="10">
        <f>3/24000000*OO[[#This Row],[79 (28JUN1985 18:00:00)-Water Temperature (C)]]*OO[[#This Row],[21]]</f>
        <v>6.7440294000624998E-2</v>
      </c>
      <c r="X207" s="10">
        <f>3/24000000*OO[[#This Row],[80 (28JUN1985 21:00:00)-Water Temperature (C)]]*OO[[#This Row],[22]]</f>
        <v>3.478783348226E-2</v>
      </c>
      <c r="Y207" s="10">
        <f>3/24000000*OO[[#This Row],[81 (29JUN1985 00:00:00)-Water Temperature (C)]]*OO[[#This Row],[23]]</f>
        <v>1.3468631008649999E-2</v>
      </c>
      <c r="Z207" s="10">
        <f>3/24000000*OO[[#This Row],[82 (29JUN1985 03:00:00)-Water Temperature (C)]]*OO[[#This Row],[24]]</f>
        <v>4.1754650046049993E-3</v>
      </c>
      <c r="AA207" s="10">
        <f>3/24000000*OO[[#This Row],[83 (29JUN1985 06:00:00)-Water Temperature (C)]]*OO[[#This Row],[25]]</f>
        <v>1.1258932429482498E-3</v>
      </c>
      <c r="AB207" s="10">
        <f>3/24000000*OO[[#This Row],[84 (29JUN1985 09:00:00)-Water Temperature (C)]]*OO[[#This Row],[26]]</f>
        <v>3.0347725728277497E-4</v>
      </c>
      <c r="AC207" s="10">
        <f>3/24000000*OO[[#This Row],[85 (29JUN1985 12:00:00)-Water Temperature (C)]]*OO[[#This Row],[27]]</f>
        <v>9.9113718664125007E-5</v>
      </c>
      <c r="AD207" s="10">
        <f>3/24000000*OO[[#This Row],[86 (29JUN1985 15:00:00)-Water Temperature (C)]]*OO[[#This Row],[28]]</f>
        <v>5.4294982810575001E-5</v>
      </c>
      <c r="AE207" s="10">
        <f>3/24000000*OO[[#This Row],[88 (29JUN1985 21:00:00)-Water Temperature (C)]]*OO[[#This Row],[30]]</f>
        <v>5.5722121292687502E-5</v>
      </c>
      <c r="AF207" s="10">
        <f>3/24000000*OO[[#This Row],[88 (29JUN1985 21:00:00)-Water Temperature (C)]]*OO[[#This Row],[30]]</f>
        <v>5.5722121292687502E-5</v>
      </c>
      <c r="AG207" s="10">
        <f>3/24000000*OO[[#This Row],[89 (30JUN1985 00:00:00)-Water Temperature (C)]]*OO[[#This Row],[31]]</f>
        <v>5.8071908114212497E-5</v>
      </c>
      <c r="AH207" s="10">
        <f>3/24000000*OO[[#This Row],[90 (30JUN1985 03:00:00)-Water Temperature (C)]]*OO[[#This Row],[32]]</f>
        <v>5.74157759550375E-5</v>
      </c>
      <c r="AI207" s="10">
        <f>3/24000000*OO[[#This Row],[91 (30JUN1985 06:00:00)-Water Temperature (C)]]*OO[[#This Row],[33]]</f>
        <v>5.3390800859199997E-5</v>
      </c>
      <c r="AJ207" s="10">
        <f>3/24000000*OO[[#This Row],[92 (30JUN1985 09:00:00)-Water Temperature (C)]]*OO[[#This Row],[34]]</f>
        <v>4.8269841172812497E-5</v>
      </c>
      <c r="AK207" s="10">
        <f>3/24000000*OO[[#This Row],[93 (30JUN1985 12:00:00)-Water Temperature (C)]]*OO[[#This Row],[35]]</f>
        <v>4.4211027223524996E-5</v>
      </c>
      <c r="AL207" s="10">
        <f>3/24000000*OO[[#This Row],[94 (30JUN1985 15:00:00)-Water Temperature (C)]]*OO[[#This Row],[36]]</f>
        <v>4.2580943835588748E-5</v>
      </c>
      <c r="AM207" s="10">
        <f>3/24000000*OO[[#This Row],[95 (30JUN1985 18:00:00)-Water Temperature (C)]]*OO[[#This Row],[37]]</f>
        <v>4.0098847064705001E-5</v>
      </c>
      <c r="AN207" s="10">
        <f>3/24000000*OO[[#This Row],[96 (30JUN1985 21:00:00)-Water Temperature (C)]]*OO[[#This Row],[38]]</f>
        <v>3.3961577943608744E-5</v>
      </c>
      <c r="AO207" s="10">
        <f>3/24000000*OO[[#This Row],[97 (01JUL1985 00:00:00)-Water Temperature (C)]]*OO[[#This Row],[39]]</f>
        <v>2.6615688160522498E-5</v>
      </c>
      <c r="AP207" s="10">
        <f>3/24000000*OO[[#This Row],[98 (01JUL1985 03:00:00)-Water Temperature (C)]]*OO[[#This Row],[40]]</f>
        <v>2.0190734578822502E-5</v>
      </c>
      <c r="AQ207" s="10">
        <f>3/24000000*OO[[#This Row],[99 (01JUL1985 06:00:00)-Water Temperature (C)]]*OO[[#This Row],[41]]</f>
        <v>1.5296377354139998E-5</v>
      </c>
      <c r="AR207" s="10">
        <f>3/24000000*OO[[#This Row],[100 (01JUL1985 09:00:00)-Water Temperature (C)]]*OO[[#This Row],[42]]</f>
        <v>1.2310739714418749E-5</v>
      </c>
      <c r="AS207" s="10">
        <f>3/24000000*OO[[#This Row],[101 (01JUL1985 12:00:00)-Water Temperature (C)]]*OO[[#This Row],[43]]</f>
        <v>1.075006208574E-5</v>
      </c>
      <c r="AT207" s="10">
        <f>3/24000000*OO[[#This Row],[102 (01JUL1985 15:00:00)-Water Temperature (C)]]*OO[[#This Row],[44]]</f>
        <v>1.017707363396625E-5</v>
      </c>
      <c r="AU207" s="10">
        <f>3/24000000*OO[[#This Row],[103 (01JUL1985 18:00:00)-Water Temperature (C)]]*OO[[#This Row],[45]]</f>
        <v>9.7881927703700013E-6</v>
      </c>
      <c r="AV207" s="10">
        <f>3/24000000*OO[[#This Row],[104 (01JUL1985 21:00:00)-Water Temperature (C)]]*OO[[#This Row],[46]]</f>
        <v>9.3347293909099995E-6</v>
      </c>
      <c r="AW207" s="10">
        <f>3/24000000*OO[[#This Row],[105 (02JUL1985 00:00:00)-Water Temperature (C)]]*OO[[#This Row],[47]]</f>
        <v>8.6516246319050009E-6</v>
      </c>
      <c r="AX207" s="10">
        <f>3/24000000*OO[[#This Row],[106 (02JUL1985 03:00:00)-Water Temperature (C)]]*OO[[#This Row],[48]]</f>
        <v>7.8732814238049995E-6</v>
      </c>
      <c r="AY207" s="10">
        <f>3/24000000*OO[[#This Row],[107 (02JUL1985 06:00:00)-Water Temperature (C)]]*OO[[#This Row],[49]]</f>
        <v>7.0354988494374995E-6</v>
      </c>
      <c r="AZ207" s="10">
        <f>3/24000000*OO[[#This Row],[108 (02JUL1985 09:00:00)-Water Temperature (C)]]*OO[[#This Row],[50]]</f>
        <v>6.5200918469637498E-6</v>
      </c>
      <c r="BA207" s="10">
        <f>3/24000000*OO[[#This Row],[109 (02JUL1985 12:00:00)-Water Temperature (C)]]*OO[[#This Row],[51]]</f>
        <v>6.2843344061849994E-6</v>
      </c>
      <c r="BB207" s="10">
        <f>3/24000000*OO[[#This Row],[110 (02JUL1985 15:00:00)-Water Temperature (C)]]*OO[[#This Row],[52]]</f>
        <v>6.3079426332787494E-6</v>
      </c>
      <c r="BC207" s="10">
        <f>3/24000000*OO[[#This Row],[111 (02JUL1985 18:00:00)-Water Temperature (C)]]*OO[[#This Row],[53]]</f>
        <v>6.3525565446874992E-6</v>
      </c>
      <c r="BD207" s="10">
        <f>3/24000000*OO[[#This Row],[112 (02JUL1985 21:00:00)-Water Temperature (C)]]*OO[[#This Row],[54]]</f>
        <v>6.1147534297500001E-6</v>
      </c>
      <c r="BE207" s="10">
        <f>3/24000000*OO[[#This Row],[113 (03JUL1985 00:00:00)-Water Temperature (C)]]*OO[[#This Row],[55]]</f>
        <v>5.7442929865999991E-6</v>
      </c>
      <c r="BF207" s="10">
        <f>3/24000000*OO[[#This Row],[114 (03JUL1985 03:00:00)-Water Temperature (C)]]*OO[[#This Row],[56]]</f>
        <v>5.2921766304837499E-6</v>
      </c>
      <c r="BG207" s="10">
        <f>3/24000000*OO[[#This Row],[115 (03JUL1985 06:00:00)-Water Temperature (C)]]*OO[[#This Row],[57]]</f>
        <v>4.8378390139275007E-6</v>
      </c>
      <c r="BH207" s="10">
        <f>3/24000000*OO[[#This Row],[116 (03JUL1985 09:00:00)-Water Temperature (C)]]*OO[[#This Row],[58]]</f>
        <v>4.6054335882114993E-6</v>
      </c>
      <c r="BI207" s="10">
        <f>3/24000000*OO[[#This Row],[117 (03JUL1985 12:00:00)-Water Temperature (C)]]*OO[[#This Row],[59]]</f>
        <v>4.6787320349392491E-6</v>
      </c>
      <c r="BJ207" s="10">
        <f>3/24000000*OO[[#This Row],[118 (03JUL1985 15:00:00)-Water Temperature (C)]]*OO[[#This Row],[60]]</f>
        <v>4.9344179826479996E-6</v>
      </c>
      <c r="BK207" s="10">
        <f>3/24000000*OO[[#This Row],[119 (03JUL1985 18:00:00)-Water Temperature (C)]]*OO[[#This Row],[61]]</f>
        <v>5.0395277231099996E-6</v>
      </c>
      <c r="BL207" s="10">
        <f>3/24000000*OO[[#This Row],[120 (03JUL1985 21:00:00)-Water Temperature (C)]]*OO[[#This Row],[62]]</f>
        <v>4.9099074413549995E-6</v>
      </c>
      <c r="BM207" s="10">
        <f>3/24000000*OO[[#This Row],[121 (04JUL1985 00:00:00)-Water Temperature (C)]]*OO[[#This Row],[63]]</f>
        <v>4.6423441717756245E-6</v>
      </c>
      <c r="BN207" s="10">
        <f>3/24000000*OO[[#This Row],[122 (04JUL1985 03:00:00)-Water Temperature (C)]]*OO[[#This Row],[64]]</f>
        <v>4.3074412873026245E-6</v>
      </c>
      <c r="BO207" s="10">
        <f>3/24000000*OO[[#This Row],[123 (04JUL1985 06:00:00)-Water Temperature (C)]]*OO[[#This Row],[65]]</f>
        <v>3.9327214370799999E-6</v>
      </c>
      <c r="BP207" s="10">
        <f>3/24000000*OO[[#This Row],[124 (04JUL1985 09:00:00)-Water Temperature (C)]]*OO[[#This Row],[66]]</f>
        <v>3.7106834295339999E-6</v>
      </c>
      <c r="BQ207" s="10">
        <f>3/24000000*OO[[#This Row],[125 (04JUL1985 12:00:00)-Water Temperature (C)]]*OO[[#This Row],[67]]</f>
        <v>3.5862078726809999E-6</v>
      </c>
      <c r="BR207" s="10">
        <f>3/24000000*OO[[#This Row],[126 (04JUL1985 15:00:00)-Water Temperature (C)]]*OO[[#This Row],[68]]</f>
        <v>3.4675570091489997E-6</v>
      </c>
      <c r="BS207" s="10">
        <f>3/24000000*OO[[#This Row],[127 (04JUL1985 18:00:00)-Water Temperature (C)]]*OO[[#This Row],[69]]</f>
        <v>3.3474316574737501E-6</v>
      </c>
      <c r="BT207" s="10">
        <f>3/24000000*OO[[#This Row],[128 (04JUL1985 21:00:00)-Water Temperature (C)]]*OO[[#This Row],[70]]</f>
        <v>3.2173561080134999E-6</v>
      </c>
      <c r="BU207" s="10">
        <f>3/24000000*OO[[#This Row],[129 (05JUL1985 00:00:00)-Water Temperature (C)]]*OO[[#This Row],[71]]</f>
        <v>3.0121389292830001E-6</v>
      </c>
      <c r="BV207" s="10">
        <f>3/24000000*OO[[#This Row],[130 (05JUL1985 03:00:00)-Water Temperature (C)]]*OO[[#This Row],[72]]</f>
        <v>2.7474408251144997E-6</v>
      </c>
      <c r="BW207" s="10">
        <f>3/24000000*OO[[#This Row],[131 (05JUL1985 06:00:00)-Water Temperature (C)]]*OO[[#This Row],[73]]</f>
        <v>2.4675917872338745E-6</v>
      </c>
      <c r="BX207" s="10">
        <f>3/24000000*OO[[#This Row],[132 (05JUL1985 09:00:00)-Water Temperature (C)]]*OO[[#This Row],[74]]</f>
        <v>2.3418840796202495E-6</v>
      </c>
      <c r="BY207" s="10">
        <f>3/24000000*OO[[#This Row],[133 (05JUL1985 12:00:00)-Water Temperature (C)]]*OO[[#This Row],[75]]</f>
        <v>2.440937167584E-6</v>
      </c>
      <c r="BZ207" s="10">
        <f>3/24000000*OO[[#This Row],[134 (05JUL1985 15:00:00)-Water Temperature (C)]]*OO[[#This Row],[76]]</f>
        <v>2.6659148530560001E-6</v>
      </c>
      <c r="CA207" s="10">
        <f>3/24000000*OO[[#This Row],[135 (05JUL1985 18:00:00)-Water Temperature (C)]]*OO[[#This Row],[77]]</f>
        <v>2.7904365000843753E-6</v>
      </c>
      <c r="CB207" s="10">
        <f>3/24000000*OO[[#This Row],[136 (05JUL1985 21:00:00)-Water Temperature (C)]]*OO[[#This Row],[78]]</f>
        <v>2.7207787987169996E-6</v>
      </c>
      <c r="CC207" s="10">
        <f>3/24000000*OO[[#This Row],[137 (06JUL1985 00:00:00)-Water Temperature (C)]]*OO[[#This Row],[79]]</f>
        <v>2.5654700595075E-6</v>
      </c>
      <c r="CD207" s="10">
        <f>3/24000000*OO[[#This Row],[138 (06JUL1985 03:00:00)-Water Temperature (C)]]*OO[[#This Row],[80]]</f>
        <v>2.3943556063639997E-6</v>
      </c>
      <c r="CE207" s="10">
        <f>3/24000000*OO[[#This Row],[139 (06JUL1985 06:00:00)-Water Temperature (C)]]*OO[[#This Row],[81]]</f>
        <v>2.1862976708200003E-6</v>
      </c>
      <c r="CF207" s="10">
        <f>3/24000000*OO[[#This Row],[140 (06JUL1985 09:00:00)-Water Temperature (C)]]*OO[[#This Row],[82]]</f>
        <v>2.0049525369899999E-6</v>
      </c>
      <c r="CG207" s="10">
        <f>3/24000000*OO[[#This Row],[141 (06JUL1985 12:00:00)-Water Temperature (C)]]*OO[[#This Row],[83]]</f>
        <v>1.8969061393518748E-6</v>
      </c>
      <c r="CH207" s="10">
        <f>3/24000000*OO[[#This Row],[142 (06JUL1985 15:00:00)-Water Temperature (C)]]*OO[[#This Row],[84]]</f>
        <v>1.8283478753312501E-6</v>
      </c>
      <c r="CI207" s="10">
        <f>3/24000000*OO[[#This Row],[143 (06JUL1985 18:00:00)-Water Temperature (C)]]*OO[[#This Row],[85]]</f>
        <v>1.7830639100925001E-6</v>
      </c>
      <c r="CJ207" s="10">
        <f>3/24000000*OO[[#This Row],[144 (06JUL1985 21:00:00)-Water Temperature (C)]]*OO[[#This Row],[86]]</f>
        <v>1.7233254900180001E-6</v>
      </c>
      <c r="CK207" s="10">
        <f>3/24000000*OO[[#This Row],[145 (07JUL1985 00:00:00)-Water Temperature (C)]]*OO[[#This Row],[87]]</f>
        <v>1.60730918269875E-6</v>
      </c>
      <c r="CL207" s="10">
        <f>3/24000000*OO[[#This Row],[146 (07JUL1985 03:00:00)-Water Temperature (C)]]*OO[[#This Row],[88]]</f>
        <v>1.471394393541E-6</v>
      </c>
      <c r="CM207" s="10">
        <f>3/24000000*OO[[#This Row],[147 (07JUL1985 06:00:00)-Water Temperature (C)]]*OO[[#This Row],[89]]</f>
        <v>1.3318963705424999E-6</v>
      </c>
      <c r="CN207" s="10">
        <f>3/24000000*OO[[#This Row],[148 (07JUL1985 09:00:00)-Water Temperature (C)]]*OO[[#This Row],[90]]</f>
        <v>1.2658390507612501E-6</v>
      </c>
      <c r="CO207" s="10">
        <f>3/24000000*OO[[#This Row],[149 (07JUL1985 12:00:00)-Water Temperature (C)]]*OO[[#This Row],[91]]</f>
        <v>1.2622736989364998E-6</v>
      </c>
      <c r="CP207" s="10">
        <f>3/24000000*OO[[#This Row],[150 (07JUL1985 15:00:00)-Water Temperature (C)]]*OO[[#This Row],[92]]</f>
        <v>1.3293807387542497E-6</v>
      </c>
      <c r="CQ207" s="10">
        <f>3/24000000*OO[[#This Row],[151 (07JUL1985 18:00:00)-Water Temperature (C)]]*OO[[#This Row],[93]]</f>
        <v>1.41708230521E-6</v>
      </c>
      <c r="CR207" s="10">
        <f>3/24000000*OO[[#This Row],[152 (07JUL1985 21:00:00)-Water Temperature (C)]]*OO[[#This Row],[94]]</f>
        <v>1.428392607097875E-6</v>
      </c>
      <c r="CS207" s="10">
        <f>3/24000000*OO[[#This Row],[153 (08JUL1985 00:00:00)-Water Temperature (C)]]*OO[[#This Row],[95]]</f>
        <v>1.3462541461199998E-6</v>
      </c>
      <c r="CT207" s="10">
        <f>3/24000000*OO[[#This Row],[154 (08JUL1985 03:00:00)-Water Temperature (C)]]*OO[[#This Row],[96]]</f>
        <v>1.248802234533E-6</v>
      </c>
      <c r="CU207" s="10">
        <f>3/24000000*OO[[#This Row],[155 (08JUL1985 06:00:00)-Water Temperature (C)]]*OO[[#This Row],[97]]</f>
        <v>1.142350987141625E-6</v>
      </c>
      <c r="CV207" s="10">
        <f>3/24000000*OO[[#This Row],[156 (08JUL1985 09:00:00)-Water Temperature (C)]]*OO[[#This Row],[98]]</f>
        <v>1.0612814227889998E-6</v>
      </c>
      <c r="CW207" s="10">
        <f>3/24000000*OO[[#This Row],[157 (08JUL1985 12:00:00)-Water Temperature (C)]]*OO[[#This Row],[99]]</f>
        <v>9.7825386373825004E-7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0</v>
      </c>
      <c r="K208" s="10">
        <f>3/24*OO[[#This Row],[67 (27JUN1985 06:00:00)-Water Temperature (C)]]*OO[[#This Row],[9]]/SUM(OO[9])</f>
        <v>1.2681905633822693E-37</v>
      </c>
      <c r="L208" s="10">
        <f>3/24*OO[[#This Row],[68 (27JUN1985 09:00:00)-Water Temperature (C)]]*OO[[#This Row],[10]]/SUM(OO[10])</f>
        <v>5.3823489799218969E-28</v>
      </c>
      <c r="M208" s="10">
        <f>3/24*OO[[#This Row],[69 (27JUN1985 12:00:00)-Water Temperature (C)]]*OO[[#This Row],[11]]/SUM(OO[11])</f>
        <v>2.8843129876703151E-18</v>
      </c>
      <c r="N208" s="10">
        <f>3/24*OO[[#This Row],[70 (27JUN1985 15:00:00)-Water Temperature (C)]]*OO[[#This Row],[12]]/SUM(OO[12])</f>
        <v>1.2380491927385677E-11</v>
      </c>
      <c r="O208" s="10">
        <f>3/24*OO[[#This Row],[71 (27JUN1985 18:00:00)-Water Temperature (C)]]*OO[[#This Row],[13]]/SUM(OO[13])</f>
        <v>2.2730306372538385E-8</v>
      </c>
      <c r="P208" s="10">
        <f>3/24*OO[[#This Row],[72 (27JUN1985 21:00:00)-Water Temperature (C)]]*OO[[#This Row],[14]]/SUM(OO[14])</f>
        <v>4.1464451769443318E-6</v>
      </c>
      <c r="Q208" s="10">
        <f>3/24*OO[[#This Row],[73 (28JUN1985 00:00:00)-Water Temperature (C)]]*OO[[#This Row],[15]]/SUM(OO[15])</f>
        <v>1.7116876482489081E-4</v>
      </c>
      <c r="R208" s="10">
        <f>3/24*OO[[#This Row],[74 (28JUN1985 03:00:00)-Water Temperature (C)]]*OO[[#This Row],[16]]/SUM(OO[16])</f>
        <v>2.3723302872457777E-3</v>
      </c>
      <c r="S208" s="10">
        <f>3/24*OO[[#This Row],[75 (28JUN1985 06:00:00)-Water Temperature (C)]]*OO[[#This Row],[17]]/SUM(OO[17])</f>
        <v>1.3906178523971392E-2</v>
      </c>
      <c r="T208" s="10">
        <f>3/24*OO[[#This Row],[76 (28JUN1985 09:00:00)-Water Temperature (C)]]*OO[[#This Row],[18]]/SUM(OO[18])</f>
        <v>4.256915504287432E-2</v>
      </c>
      <c r="U208" s="10">
        <f>3/24*OO[[#This Row],[77 (28JUN1985 12:00:00)-Water Temperature (C)]]*OO[[#This Row],[19]]/SUM(OO[19])</f>
        <v>7.6681118233836984E-2</v>
      </c>
      <c r="V208" s="10">
        <f>3/24000000*OO[[#This Row],[78 (28JUN1985 15:00:00)-Water Temperature (C)]]*OO[[#This Row],[20]]</f>
        <v>8.7577404323399999E-2</v>
      </c>
      <c r="W208" s="10">
        <f>3/24000000*OO[[#This Row],[79 (28JUN1985 18:00:00)-Water Temperature (C)]]*OO[[#This Row],[21]]</f>
        <v>6.7824843548800015E-2</v>
      </c>
      <c r="X208" s="10">
        <f>3/24000000*OO[[#This Row],[80 (28JUN1985 21:00:00)-Water Temperature (C)]]*OO[[#This Row],[22]]</f>
        <v>3.6304745393107497E-2</v>
      </c>
      <c r="Y208" s="10">
        <f>3/24000000*OO[[#This Row],[81 (29JUN1985 00:00:00)-Water Temperature (C)]]*OO[[#This Row],[23]]</f>
        <v>1.4514972699622498E-2</v>
      </c>
      <c r="Z208" s="10">
        <f>3/24000000*OO[[#This Row],[82 (29JUN1985 03:00:00)-Water Temperature (C)]]*OO[[#This Row],[24]]</f>
        <v>4.6150090687574995E-3</v>
      </c>
      <c r="AA208" s="10">
        <f>3/24000000*OO[[#This Row],[83 (29JUN1985 06:00:00)-Water Temperature (C)]]*OO[[#This Row],[25]]</f>
        <v>1.2643042499231251E-3</v>
      </c>
      <c r="AB208" s="10">
        <f>3/24000000*OO[[#This Row],[84 (29JUN1985 09:00:00)-Water Temperature (C)]]*OO[[#This Row],[26]]</f>
        <v>3.4068883106400002E-4</v>
      </c>
      <c r="AC208" s="10">
        <f>3/24000000*OO[[#This Row],[85 (29JUN1985 12:00:00)-Water Temperature (C)]]*OO[[#This Row],[27]]</f>
        <v>1.077216349736625E-4</v>
      </c>
      <c r="AD208" s="10">
        <f>3/24000000*OO[[#This Row],[86 (29JUN1985 15:00:00)-Water Temperature (C)]]*OO[[#This Row],[28]]</f>
        <v>5.4889145937412493E-5</v>
      </c>
      <c r="AE208" s="10">
        <f>3/24000000*OO[[#This Row],[88 (29JUN1985 21:00:00)-Water Temperature (C)]]*OO[[#This Row],[30]]</f>
        <v>5.2978244771637488E-5</v>
      </c>
      <c r="AF208" s="10">
        <f>3/24000000*OO[[#This Row],[88 (29JUN1985 21:00:00)-Water Temperature (C)]]*OO[[#This Row],[30]]</f>
        <v>5.2978244771637488E-5</v>
      </c>
      <c r="AG208" s="10">
        <f>3/24000000*OO[[#This Row],[89 (30JUN1985 00:00:00)-Water Temperature (C)]]*OO[[#This Row],[31]]</f>
        <v>5.5417853093199999E-5</v>
      </c>
      <c r="AH208" s="10">
        <f>3/24000000*OO[[#This Row],[90 (30JUN1985 03:00:00)-Water Temperature (C)]]*OO[[#This Row],[32]]</f>
        <v>5.5216634779999995E-5</v>
      </c>
      <c r="AI208" s="10">
        <f>3/24000000*OO[[#This Row],[91 (30JUN1985 06:00:00)-Water Temperature (C)]]*OO[[#This Row],[33]]</f>
        <v>5.1731041312124996E-5</v>
      </c>
      <c r="AJ208" s="10">
        <f>3/24000000*OO[[#This Row],[92 (30JUN1985 09:00:00)-Water Temperature (C)]]*OO[[#This Row],[34]]</f>
        <v>4.6984713553249998E-5</v>
      </c>
      <c r="AK208" s="10">
        <f>3/24000000*OO[[#This Row],[93 (30JUN1985 12:00:00)-Water Temperature (C)]]*OO[[#This Row],[35]]</f>
        <v>4.3044642264277491E-5</v>
      </c>
      <c r="AL208" s="10">
        <f>3/24000000*OO[[#This Row],[94 (30JUN1985 15:00:00)-Water Temperature (C)]]*OO[[#This Row],[36]]</f>
        <v>4.1450196308902488E-5</v>
      </c>
      <c r="AM208" s="10">
        <f>3/24000000*OO[[#This Row],[95 (30JUN1985 18:00:00)-Water Temperature (C)]]*OO[[#This Row],[37]]</f>
        <v>3.9178406006969991E-5</v>
      </c>
      <c r="AN208" s="10">
        <f>3/24000000*OO[[#This Row],[96 (30JUN1985 21:00:00)-Water Temperature (C)]]*OO[[#This Row],[38]]</f>
        <v>3.3425426522654997E-5</v>
      </c>
      <c r="AO208" s="10">
        <f>3/24000000*OO[[#This Row],[97 (01JUL1985 00:00:00)-Water Temperature (C)]]*OO[[#This Row],[39]]</f>
        <v>2.6324503703437498E-5</v>
      </c>
      <c r="AP208" s="10">
        <f>3/24000000*OO[[#This Row],[98 (01JUL1985 03:00:00)-Water Temperature (C)]]*OO[[#This Row],[40]]</f>
        <v>2.003362936809625E-5</v>
      </c>
      <c r="AQ208" s="10">
        <f>3/24000000*OO[[#This Row],[99 (01JUL1985 06:00:00)-Water Temperature (C)]]*OO[[#This Row],[41]]</f>
        <v>1.5165970378166248E-5</v>
      </c>
      <c r="AR208" s="10">
        <f>3/24000000*OO[[#This Row],[100 (01JUL1985 09:00:00)-Water Temperature (C)]]*OO[[#This Row],[42]]</f>
        <v>1.21373774021375E-5</v>
      </c>
      <c r="AS208" s="10">
        <f>3/24000000*OO[[#This Row],[101 (01JUL1985 12:00:00)-Water Temperature (C)]]*OO[[#This Row],[43]]</f>
        <v>1.0500387056981249E-5</v>
      </c>
      <c r="AT208" s="10">
        <f>3/24000000*OO[[#This Row],[102 (01JUL1985 15:00:00)-Water Temperature (C)]]*OO[[#This Row],[44]]</f>
        <v>9.8648201752374987E-6</v>
      </c>
      <c r="AU208" s="10">
        <f>3/24000000*OO[[#This Row],[103 (01JUL1985 18:00:00)-Water Temperature (C)]]*OO[[#This Row],[45]]</f>
        <v>9.4590691413199993E-6</v>
      </c>
      <c r="AV208" s="10">
        <f>3/24000000*OO[[#This Row],[104 (01JUL1985 21:00:00)-Water Temperature (C)]]*OO[[#This Row],[46]]</f>
        <v>9.0235447073099985E-6</v>
      </c>
      <c r="AW208" s="10">
        <f>3/24000000*OO[[#This Row],[105 (02JUL1985 00:00:00)-Water Temperature (C)]]*OO[[#This Row],[47]]</f>
        <v>8.3764807958299992E-6</v>
      </c>
      <c r="AX208" s="10">
        <f>3/24000000*OO[[#This Row],[106 (02JUL1985 03:00:00)-Water Temperature (C)]]*OO[[#This Row],[48]]</f>
        <v>7.6425189698099996E-6</v>
      </c>
      <c r="AY208" s="10">
        <f>3/24000000*OO[[#This Row],[107 (02JUL1985 06:00:00)-Water Temperature (C)]]*OO[[#This Row],[49]]</f>
        <v>6.8452871681249996E-6</v>
      </c>
      <c r="AZ208" s="10">
        <f>3/24000000*OO[[#This Row],[108 (02JUL1985 09:00:00)-Water Temperature (C)]]*OO[[#This Row],[50]]</f>
        <v>6.3375341946499987E-6</v>
      </c>
      <c r="BA208" s="10">
        <f>3/24000000*OO[[#This Row],[109 (02JUL1985 12:00:00)-Water Temperature (C)]]*OO[[#This Row],[51]]</f>
        <v>6.0928958295624999E-6</v>
      </c>
      <c r="BB208" s="10">
        <f>3/24000000*OO[[#This Row],[110 (02JUL1985 15:00:00)-Water Temperature (C)]]*OO[[#This Row],[52]]</f>
        <v>6.0920268447999987E-6</v>
      </c>
      <c r="BC208" s="10">
        <f>3/24000000*OO[[#This Row],[111 (02JUL1985 18:00:00)-Water Temperature (C)]]*OO[[#This Row],[53]]</f>
        <v>6.1307791511912483E-6</v>
      </c>
      <c r="BD208" s="10">
        <f>3/24000000*OO[[#This Row],[112 (02JUL1985 21:00:00)-Water Temperature (C)]]*OO[[#This Row],[54]]</f>
        <v>5.9057799797437506E-6</v>
      </c>
      <c r="BE208" s="10">
        <f>3/24000000*OO[[#This Row],[113 (03JUL1985 00:00:00)-Water Temperature (C)]]*OO[[#This Row],[55]]</f>
        <v>5.5553656161615004E-6</v>
      </c>
      <c r="BF208" s="10">
        <f>3/24000000*OO[[#This Row],[114 (03JUL1985 03:00:00)-Water Temperature (C)]]*OO[[#This Row],[56]]</f>
        <v>5.1287862424347488E-6</v>
      </c>
      <c r="BG208" s="10">
        <f>3/24000000*OO[[#This Row],[115 (03JUL1985 06:00:00)-Water Temperature (C)]]*OO[[#This Row],[57]]</f>
        <v>4.6952971525349991E-6</v>
      </c>
      <c r="BH208" s="10">
        <f>3/24000000*OO[[#This Row],[116 (03JUL1985 09:00:00)-Water Temperature (C)]]*OO[[#This Row],[58]]</f>
        <v>4.4661443030928752E-6</v>
      </c>
      <c r="BI208" s="10">
        <f>3/24000000*OO[[#This Row],[117 (03JUL1985 12:00:00)-Water Temperature (C)]]*OO[[#This Row],[59]]</f>
        <v>4.5249928721063749E-6</v>
      </c>
      <c r="BJ208" s="10">
        <f>3/24000000*OO[[#This Row],[118 (03JUL1985 15:00:00)-Water Temperature (C)]]*OO[[#This Row],[60]]</f>
        <v>4.760361525096125E-6</v>
      </c>
      <c r="BK208" s="10">
        <f>3/24000000*OO[[#This Row],[119 (03JUL1985 18:00:00)-Water Temperature (C)]]*OO[[#This Row],[61]]</f>
        <v>4.8595693279891247E-6</v>
      </c>
      <c r="BL208" s="10">
        <f>3/24000000*OO[[#This Row],[120 (03JUL1985 21:00:00)-Water Temperature (C)]]*OO[[#This Row],[62]]</f>
        <v>4.7372198742412494E-6</v>
      </c>
      <c r="BM208" s="10">
        <f>3/24000000*OO[[#This Row],[121 (04JUL1985 00:00:00)-Water Temperature (C)]]*OO[[#This Row],[63]]</f>
        <v>4.4855569214575001E-6</v>
      </c>
      <c r="BN208" s="10">
        <f>3/24000000*OO[[#This Row],[122 (04JUL1985 03:00:00)-Water Temperature (C)]]*OO[[#This Row],[64]]</f>
        <v>4.1723585117620002E-6</v>
      </c>
      <c r="BO208" s="10">
        <f>3/24000000*OO[[#This Row],[123 (04JUL1985 06:00:00)-Water Temperature (C)]]*OO[[#This Row],[65]]</f>
        <v>3.8158277744789989E-6</v>
      </c>
      <c r="BP208" s="10">
        <f>3/24000000*OO[[#This Row],[124 (04JUL1985 09:00:00)-Water Temperature (C)]]*OO[[#This Row],[66]]</f>
        <v>3.5943513147359997E-6</v>
      </c>
      <c r="BQ208" s="10">
        <f>3/24000000*OO[[#This Row],[125 (04JUL1985 12:00:00)-Water Temperature (C)]]*OO[[#This Row],[67]]</f>
        <v>3.46654631513225E-6</v>
      </c>
      <c r="BR208" s="10">
        <f>3/24000000*OO[[#This Row],[126 (04JUL1985 15:00:00)-Water Temperature (C)]]*OO[[#This Row],[68]]</f>
        <v>3.3426306759747498E-6</v>
      </c>
      <c r="BS208" s="10">
        <f>3/24000000*OO[[#This Row],[127 (04JUL1985 18:00:00)-Water Temperature (C)]]*OO[[#This Row],[69]]</f>
        <v>3.2270447224460001E-6</v>
      </c>
      <c r="BT208" s="10">
        <f>3/24000000*OO[[#This Row],[128 (04JUL1985 21:00:00)-Water Temperature (C)]]*OO[[#This Row],[70]]</f>
        <v>3.1066782134752493E-6</v>
      </c>
      <c r="BU208" s="10">
        <f>3/24000000*OO[[#This Row],[129 (05JUL1985 00:00:00)-Water Temperature (C)]]*OO[[#This Row],[71]]</f>
        <v>2.9161738608949998E-6</v>
      </c>
      <c r="BV208" s="10">
        <f>3/24000000*OO[[#This Row],[130 (05JUL1985 03:00:00)-Water Temperature (C)]]*OO[[#This Row],[72]]</f>
        <v>2.6673458528087498E-6</v>
      </c>
      <c r="BW208" s="10">
        <f>3/24000000*OO[[#This Row],[131 (05JUL1985 06:00:00)-Water Temperature (C)]]*OO[[#This Row],[73]]</f>
        <v>2.3975018178483751E-6</v>
      </c>
      <c r="BX208" s="10">
        <f>3/24000000*OO[[#This Row],[132 (05JUL1985 09:00:00)-Water Temperature (C)]]*OO[[#This Row],[74]]</f>
        <v>2.2676078335724994E-6</v>
      </c>
      <c r="BY208" s="10">
        <f>3/24000000*OO[[#This Row],[133 (05JUL1985 12:00:00)-Water Temperature (C)]]*OO[[#This Row],[75]]</f>
        <v>2.3529345720138748E-6</v>
      </c>
      <c r="BZ208" s="10">
        <f>3/24000000*OO[[#This Row],[134 (05JUL1985 15:00:00)-Water Temperature (C)]]*OO[[#This Row],[76]]</f>
        <v>2.5650032131587498E-6</v>
      </c>
      <c r="CA208" s="10">
        <f>3/24000000*OO[[#This Row],[135 (05JUL1985 18:00:00)-Water Temperature (C)]]*OO[[#This Row],[77]]</f>
        <v>2.6870450664914998E-6</v>
      </c>
      <c r="CB208" s="10">
        <f>3/24000000*OO[[#This Row],[136 (05JUL1985 21:00:00)-Water Temperature (C)]]*OO[[#This Row],[78]]</f>
        <v>2.6235661548274999E-6</v>
      </c>
      <c r="CC208" s="10">
        <f>3/24000000*OO[[#This Row],[137 (06JUL1985 00:00:00)-Water Temperature (C)]]*OO[[#This Row],[79]]</f>
        <v>2.4768586905312496E-6</v>
      </c>
      <c r="CD208" s="10">
        <f>3/24000000*OO[[#This Row],[138 (06JUL1985 03:00:00)-Water Temperature (C)]]*OO[[#This Row],[80]]</f>
        <v>2.3170021419919997E-6</v>
      </c>
      <c r="CE208" s="10">
        <f>3/24000000*OO[[#This Row],[139 (06JUL1985 06:00:00)-Water Temperature (C)]]*OO[[#This Row],[81]]</f>
        <v>2.121295959946875E-6</v>
      </c>
      <c r="CF208" s="10">
        <f>3/24000000*OO[[#This Row],[140 (06JUL1985 09:00:00)-Water Temperature (C)]]*OO[[#This Row],[82]]</f>
        <v>1.9470060878062499E-6</v>
      </c>
      <c r="CG208" s="10">
        <f>3/24000000*OO[[#This Row],[141 (06JUL1985 12:00:00)-Water Temperature (C)]]*OO[[#This Row],[83]]</f>
        <v>1.8384033562475002E-6</v>
      </c>
      <c r="CH208" s="10">
        <f>3/24000000*OO[[#This Row],[142 (06JUL1985 15:00:00)-Water Temperature (C)]]*OO[[#This Row],[84]]</f>
        <v>1.7680746105268751E-6</v>
      </c>
      <c r="CI208" s="10">
        <f>3/24000000*OO[[#This Row],[143 (06JUL1985 18:00:00)-Water Temperature (C)]]*OO[[#This Row],[85]]</f>
        <v>1.7200012890269996E-6</v>
      </c>
      <c r="CJ208" s="10">
        <f>3/24000000*OO[[#This Row],[144 (06JUL1985 21:00:00)-Water Temperature (C)]]*OO[[#This Row],[86]]</f>
        <v>1.6641980798987498E-6</v>
      </c>
      <c r="CK208" s="10">
        <f>3/24000000*OO[[#This Row],[145 (07JUL1985 00:00:00)-Water Temperature (C)]]*OO[[#This Row],[87]]</f>
        <v>1.5548360043532499E-6</v>
      </c>
      <c r="CL208" s="10">
        <f>3/24000000*OO[[#This Row],[146 (07JUL1985 03:00:00)-Water Temperature (C)]]*OO[[#This Row],[88]]</f>
        <v>1.4275876387162502E-6</v>
      </c>
      <c r="CM208" s="10">
        <f>3/24000000*OO[[#This Row],[147 (07JUL1985 06:00:00)-Water Temperature (C)]]*OO[[#This Row],[89]]</f>
        <v>1.2932388837839998E-6</v>
      </c>
      <c r="CN208" s="10">
        <f>3/24000000*OO[[#This Row],[148 (07JUL1985 09:00:00)-Water Temperature (C)]]*OO[[#This Row],[90]]</f>
        <v>1.224941468071875E-6</v>
      </c>
      <c r="CO208" s="10">
        <f>3/24000000*OO[[#This Row],[149 (07JUL1985 12:00:00)-Water Temperature (C)]]*OO[[#This Row],[91]]</f>
        <v>1.21566569099625E-6</v>
      </c>
      <c r="CP208" s="10">
        <f>3/24000000*OO[[#This Row],[150 (07JUL1985 15:00:00)-Water Temperature (C)]]*OO[[#This Row],[92]]</f>
        <v>1.2772447560974998E-6</v>
      </c>
      <c r="CQ208" s="10">
        <f>3/24000000*OO[[#This Row],[151 (07JUL1985 18:00:00)-Water Temperature (C)]]*OO[[#This Row],[93]]</f>
        <v>1.3616395947196249E-6</v>
      </c>
      <c r="CR208" s="10">
        <f>3/24000000*OO[[#This Row],[152 (07JUL1985 21:00:00)-Water Temperature (C)]]*OO[[#This Row],[94]]</f>
        <v>1.3766114265349998E-6</v>
      </c>
      <c r="CS208" s="10">
        <f>3/24000000*OO[[#This Row],[153 (08JUL1985 00:00:00)-Water Temperature (C)]]*OO[[#This Row],[95]]</f>
        <v>1.2996692806020001E-6</v>
      </c>
      <c r="CT208" s="10">
        <f>3/24000000*OO[[#This Row],[154 (08JUL1985 03:00:00)-Water Temperature (C)]]*OO[[#This Row],[96]]</f>
        <v>1.2085489218919999E-6</v>
      </c>
      <c r="CU208" s="10">
        <f>3/24000000*OO[[#This Row],[155 (08JUL1985 06:00:00)-Water Temperature (C)]]*OO[[#This Row],[97]]</f>
        <v>1.1082650848325E-6</v>
      </c>
      <c r="CV208" s="10">
        <f>3/24000000*OO[[#This Row],[156 (08JUL1985 09:00:00)-Water Temperature (C)]]*OO[[#This Row],[98]]</f>
        <v>1.0309454766260001E-6</v>
      </c>
      <c r="CW208" s="10">
        <f>3/24000000*OO[[#This Row],[157 (08JUL1985 12:00:00)-Water Temperature (C)]]*OO[[#This Row],[99]]</f>
        <v>9.5083506179999974E-7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0</v>
      </c>
      <c r="K209" s="10">
        <f>3/24*OO[[#This Row],[67 (27JUN1985 06:00:00)-Water Temperature (C)]]*OO[[#This Row],[9]]/SUM(OO[9])</f>
        <v>2.7954904681305917E-38</v>
      </c>
      <c r="L209" s="10">
        <f>3/24*OO[[#This Row],[68 (27JUN1985 09:00:00)-Water Temperature (C)]]*OO[[#This Row],[10]]/SUM(OO[10])</f>
        <v>1.1923652662653196E-28</v>
      </c>
      <c r="M209" s="10">
        <f>3/24*OO[[#This Row],[69 (27JUN1985 12:00:00)-Water Temperature (C)]]*OO[[#This Row],[11]]/SUM(OO[11])</f>
        <v>6.6634352477204782E-19</v>
      </c>
      <c r="N209" s="10">
        <f>3/24*OO[[#This Row],[70 (27JUN1985 15:00:00)-Water Temperature (C)]]*OO[[#This Row],[12]]/SUM(OO[12])</f>
        <v>7.0177669147634846E-12</v>
      </c>
      <c r="O209" s="10">
        <f>3/24*OO[[#This Row],[71 (27JUN1985 18:00:00)-Water Temperature (C)]]*OO[[#This Row],[13]]/SUM(OO[13])</f>
        <v>1.6719353848937295E-8</v>
      </c>
      <c r="P209" s="10">
        <f>3/24*OO[[#This Row],[72 (27JUN1985 21:00:00)-Water Temperature (C)]]*OO[[#This Row],[14]]/SUM(OO[14])</f>
        <v>3.564138727048742E-6</v>
      </c>
      <c r="Q209" s="10">
        <f>3/24*OO[[#This Row],[73 (28JUN1985 00:00:00)-Water Temperature (C)]]*OO[[#This Row],[15]]/SUM(OO[15])</f>
        <v>1.655903344773362E-4</v>
      </c>
      <c r="R209" s="10">
        <f>3/24*OO[[#This Row],[74 (28JUN1985 03:00:00)-Water Temperature (C)]]*OO[[#This Row],[16]]/SUM(OO[16])</f>
        <v>2.5311092690702783E-3</v>
      </c>
      <c r="S209" s="10">
        <f>3/24*OO[[#This Row],[75 (28JUN1985 06:00:00)-Water Temperature (C)]]*OO[[#This Row],[17]]/SUM(OO[17])</f>
        <v>1.6111378414133473E-2</v>
      </c>
      <c r="T209" s="10">
        <f>3/24*OO[[#This Row],[76 (28JUN1985 09:00:00)-Water Temperature (C)]]*OO[[#This Row],[18]]/SUM(OO[18])</f>
        <v>5.2743634136557013E-2</v>
      </c>
      <c r="U209" s="10">
        <f>3/24*OO[[#This Row],[77 (28JUN1985 12:00:00)-Water Temperature (C)]]*OO[[#This Row],[19]]/SUM(OO[19])</f>
        <v>0.10060426933075842</v>
      </c>
      <c r="V209" s="10">
        <f>3/24000000*OO[[#This Row],[78 (28JUN1985 15:00:00)-Water Temperature (C)]]*OO[[#This Row],[20]]</f>
        <v>0.12074115473595</v>
      </c>
      <c r="W209" s="10">
        <f>3/24000000*OO[[#This Row],[79 (28JUN1985 18:00:00)-Water Temperature (C)]]*OO[[#This Row],[21]]</f>
        <v>9.7935570126099991E-2</v>
      </c>
      <c r="X209" s="10">
        <f>3/24000000*OO[[#This Row],[80 (28JUN1985 21:00:00)-Water Temperature (C)]]*OO[[#This Row],[22]]</f>
        <v>5.4602128194249998E-2</v>
      </c>
      <c r="Y209" s="10">
        <f>3/24000000*OO[[#This Row],[81 (29JUN1985 00:00:00)-Water Temperature (C)]]*OO[[#This Row],[23]]</f>
        <v>2.2610307270037495E-2</v>
      </c>
      <c r="Z209" s="10">
        <f>3/24000000*OO[[#This Row],[82 (29JUN1985 03:00:00)-Water Temperature (C)]]*OO[[#This Row],[24]]</f>
        <v>7.3864379805674988E-3</v>
      </c>
      <c r="AA209" s="10">
        <f>3/24000000*OO[[#This Row],[83 (29JUN1985 06:00:00)-Water Temperature (C)]]*OO[[#This Row],[25]]</f>
        <v>2.0587438968232498E-3</v>
      </c>
      <c r="AB209" s="10">
        <f>3/24000000*OO[[#This Row],[84 (29JUN1985 09:00:00)-Water Temperature (C)]]*OO[[#This Row],[26]]</f>
        <v>5.553815346449999E-4</v>
      </c>
      <c r="AC209" s="10">
        <f>3/24000000*OO[[#This Row],[85 (29JUN1985 12:00:00)-Water Temperature (C)]]*OO[[#This Row],[27]]</f>
        <v>1.70348270086275E-4</v>
      </c>
      <c r="AD209" s="10">
        <f>3/24000000*OO[[#This Row],[86 (29JUN1985 15:00:00)-Water Temperature (C)]]*OO[[#This Row],[28]]</f>
        <v>8.0441406924800006E-5</v>
      </c>
      <c r="AE209" s="10">
        <f>3/24000000*OO[[#This Row],[88 (29JUN1985 21:00:00)-Water Temperature (C)]]*OO[[#This Row],[30]]</f>
        <v>7.1794842699375E-5</v>
      </c>
      <c r="AF209" s="10">
        <f>3/24000000*OO[[#This Row],[88 (29JUN1985 21:00:00)-Water Temperature (C)]]*OO[[#This Row],[30]]</f>
        <v>7.1794842699375E-5</v>
      </c>
      <c r="AG209" s="10">
        <f>3/24000000*OO[[#This Row],[89 (30JUN1985 00:00:00)-Water Temperature (C)]]*OO[[#This Row],[31]]</f>
        <v>7.5283629782662507E-5</v>
      </c>
      <c r="AH209" s="10">
        <f>3/24000000*OO[[#This Row],[90 (30JUN1985 03:00:00)-Water Temperature (C)]]*OO[[#This Row],[32]]</f>
        <v>7.5565048551299997E-5</v>
      </c>
      <c r="AI209" s="10">
        <f>3/24000000*OO[[#This Row],[91 (30JUN1985 06:00:00)-Water Temperature (C)]]*OO[[#This Row],[33]]</f>
        <v>7.1355998555537503E-5</v>
      </c>
      <c r="AJ209" s="10">
        <f>3/24000000*OO[[#This Row],[92 (30JUN1985 09:00:00)-Water Temperature (C)]]*OO[[#This Row],[34]]</f>
        <v>6.5133170486237488E-5</v>
      </c>
      <c r="AK209" s="10">
        <f>3/24000000*OO[[#This Row],[93 (30JUN1985 12:00:00)-Water Temperature (C)]]*OO[[#This Row],[35]]</f>
        <v>5.9714502220749991E-5</v>
      </c>
      <c r="AL209" s="10">
        <f>3/24000000*OO[[#This Row],[94 (30JUN1985 15:00:00)-Water Temperature (C)]]*OO[[#This Row],[36]]</f>
        <v>5.7470917298099997E-5</v>
      </c>
      <c r="AM209" s="10">
        <f>3/24000000*OO[[#This Row],[95 (30JUN1985 18:00:00)-Water Temperature (C)]]*OO[[#This Row],[37]]</f>
        <v>5.4481000350355001E-5</v>
      </c>
      <c r="AN209" s="10">
        <f>3/24000000*OO[[#This Row],[96 (30JUN1985 21:00:00)-Water Temperature (C)]]*OO[[#This Row],[38]]</f>
        <v>4.6820233534897498E-5</v>
      </c>
      <c r="AO209" s="10">
        <f>3/24000000*OO[[#This Row],[97 (01JUL1985 00:00:00)-Water Temperature (C)]]*OO[[#This Row],[39]]</f>
        <v>3.7075130043517499E-5</v>
      </c>
      <c r="AP209" s="10">
        <f>3/24000000*OO[[#This Row],[98 (01JUL1985 03:00:00)-Water Temperature (C)]]*OO[[#This Row],[40]]</f>
        <v>2.8320075163656251E-5</v>
      </c>
      <c r="AQ209" s="10">
        <f>3/24000000*OO[[#This Row],[99 (01JUL1985 06:00:00)-Water Temperature (C)]]*OO[[#This Row],[41]]</f>
        <v>2.1434530295178749E-5</v>
      </c>
      <c r="AR209" s="10">
        <f>3/24000000*OO[[#This Row],[100 (01JUL1985 09:00:00)-Water Temperature (C)]]*OO[[#This Row],[42]]</f>
        <v>1.7059571890683749E-5</v>
      </c>
      <c r="AS209" s="10">
        <f>3/24000000*OO[[#This Row],[101 (01JUL1985 12:00:00)-Water Temperature (C)]]*OO[[#This Row],[43]]</f>
        <v>1.4619400902631252E-5</v>
      </c>
      <c r="AT209" s="10">
        <f>3/24000000*OO[[#This Row],[102 (01JUL1985 15:00:00)-Water Temperature (C)]]*OO[[#This Row],[44]]</f>
        <v>1.3612757753407497E-5</v>
      </c>
      <c r="AU209" s="10">
        <f>3/24000000*OO[[#This Row],[103 (01JUL1985 18:00:00)-Water Temperature (C)]]*OO[[#This Row],[45]]</f>
        <v>1.3003236497421248E-5</v>
      </c>
      <c r="AV209" s="10">
        <f>3/24000000*OO[[#This Row],[104 (01JUL1985 21:00:00)-Water Temperature (C)]]*OO[[#This Row],[46]]</f>
        <v>1.2401818487549997E-5</v>
      </c>
      <c r="AW209" s="10">
        <f>3/24000000*OO[[#This Row],[105 (02JUL1985 00:00:00)-Water Temperature (C)]]*OO[[#This Row],[47]]</f>
        <v>1.1531394926480001E-5</v>
      </c>
      <c r="AX209" s="10">
        <f>3/24000000*OO[[#This Row],[106 (02JUL1985 03:00:00)-Water Temperature (C)]]*OO[[#This Row],[48]]</f>
        <v>1.0548866568799999E-5</v>
      </c>
      <c r="AY209" s="10">
        <f>3/24000000*OO[[#This Row],[107 (02JUL1985 06:00:00)-Water Temperature (C)]]*OO[[#This Row],[49]]</f>
        <v>9.4750199084062494E-6</v>
      </c>
      <c r="AZ209" s="10">
        <f>3/24000000*OO[[#This Row],[108 (02JUL1985 09:00:00)-Water Temperature (C)]]*OO[[#This Row],[50]]</f>
        <v>8.7665063419149996E-6</v>
      </c>
      <c r="BA209" s="10">
        <f>3/24000000*OO[[#This Row],[109 (02JUL1985 12:00:00)-Water Temperature (C)]]*OO[[#This Row],[51]]</f>
        <v>8.4066809837849993E-6</v>
      </c>
      <c r="BB209" s="10">
        <f>3/24000000*OO[[#This Row],[110 (02JUL1985 15:00:00)-Water Temperature (C)]]*OO[[#This Row],[52]]</f>
        <v>8.3716887586750005E-6</v>
      </c>
      <c r="BC209" s="10">
        <f>3/24000000*OO[[#This Row],[111 (02JUL1985 18:00:00)-Water Temperature (C)]]*OO[[#This Row],[53]]</f>
        <v>8.4137963593399989E-6</v>
      </c>
      <c r="BD209" s="10">
        <f>3/24000000*OO[[#This Row],[112 (02JUL1985 21:00:00)-Water Temperature (C)]]*OO[[#This Row],[54]]</f>
        <v>8.1099093404474982E-6</v>
      </c>
      <c r="BE209" s="10">
        <f>3/24000000*OO[[#This Row],[113 (03JUL1985 00:00:00)-Water Temperature (C)]]*OO[[#This Row],[55]]</f>
        <v>7.6386860884774993E-6</v>
      </c>
      <c r="BF209" s="10">
        <f>3/24000000*OO[[#This Row],[114 (03JUL1985 03:00:00)-Water Temperature (C)]]*OO[[#This Row],[56]]</f>
        <v>7.0677756013049999E-6</v>
      </c>
      <c r="BG209" s="10">
        <f>3/24000000*OO[[#This Row],[115 (03JUL1985 06:00:00)-Water Temperature (C)]]*OO[[#This Row],[57]]</f>
        <v>6.48208705855875E-6</v>
      </c>
      <c r="BH209" s="10">
        <f>3/24000000*OO[[#This Row],[116 (03JUL1985 09:00:00)-Water Temperature (C)]]*OO[[#This Row],[58]]</f>
        <v>6.1619124927937497E-6</v>
      </c>
      <c r="BI209" s="10">
        <f>3/24000000*OO[[#This Row],[117 (03JUL1985 12:00:00)-Water Temperature (C)]]*OO[[#This Row],[59]]</f>
        <v>6.2272641094399995E-6</v>
      </c>
      <c r="BJ209" s="10">
        <f>3/24000000*OO[[#This Row],[118 (03JUL1985 15:00:00)-Water Temperature (C)]]*OO[[#This Row],[60]]</f>
        <v>6.5333962229799994E-6</v>
      </c>
      <c r="BK209" s="10">
        <f>3/24000000*OO[[#This Row],[119 (03JUL1985 18:00:00)-Water Temperature (C)]]*OO[[#This Row],[61]]</f>
        <v>6.6635609152049996E-6</v>
      </c>
      <c r="BL209" s="10">
        <f>3/24000000*OO[[#This Row],[120 (03JUL1985 21:00:00)-Water Temperature (C)]]*OO[[#This Row],[62]]</f>
        <v>6.4983597170200008E-6</v>
      </c>
      <c r="BM209" s="10">
        <f>3/24000000*OO[[#This Row],[121 (04JUL1985 00:00:00)-Water Temperature (C)]]*OO[[#This Row],[63]]</f>
        <v>6.1620719682107492E-6</v>
      </c>
      <c r="BN209" s="10">
        <f>3/24000000*OO[[#This Row],[122 (04JUL1985 03:00:00)-Water Temperature (C)]]*OO[[#This Row],[64]]</f>
        <v>5.7462666099737498E-6</v>
      </c>
      <c r="BO209" s="10">
        <f>3/24000000*OO[[#This Row],[123 (04JUL1985 06:00:00)-Water Temperature (C)]]*OO[[#This Row],[65]]</f>
        <v>5.2663589987049997E-6</v>
      </c>
      <c r="BP209" s="10">
        <f>3/24000000*OO[[#This Row],[124 (04JUL1985 09:00:00)-Water Temperature (C)]]*OO[[#This Row],[66]]</f>
        <v>4.9539386032632499E-6</v>
      </c>
      <c r="BQ209" s="10">
        <f>3/24000000*OO[[#This Row],[125 (04JUL1985 12:00:00)-Water Temperature (C)]]*OO[[#This Row],[67]]</f>
        <v>4.765574773576375E-6</v>
      </c>
      <c r="BR209" s="10">
        <f>3/24000000*OO[[#This Row],[126 (04JUL1985 15:00:00)-Water Temperature (C)]]*OO[[#This Row],[68]]</f>
        <v>4.5816015851067495E-6</v>
      </c>
      <c r="BS209" s="10">
        <f>3/24000000*OO[[#This Row],[127 (04JUL1985 18:00:00)-Water Temperature (C)]]*OO[[#This Row],[69]]</f>
        <v>4.4234707094706247E-6</v>
      </c>
      <c r="BT209" s="10">
        <f>3/24000000*OO[[#This Row],[128 (04JUL1985 21:00:00)-Water Temperature (C)]]*OO[[#This Row],[70]]</f>
        <v>4.2641006605293751E-6</v>
      </c>
      <c r="BU209" s="10">
        <f>3/24000000*OO[[#This Row],[129 (05JUL1985 00:00:00)-Water Temperature (C)]]*OO[[#This Row],[71]]</f>
        <v>4.0137914814142494E-6</v>
      </c>
      <c r="BV209" s="10">
        <f>3/24000000*OO[[#This Row],[130 (05JUL1985 03:00:00)-Water Temperature (C)]]*OO[[#This Row],[72]]</f>
        <v>3.6826258778237496E-6</v>
      </c>
      <c r="BW209" s="10">
        <f>3/24000000*OO[[#This Row],[131 (05JUL1985 06:00:00)-Water Temperature (C)]]*OO[[#This Row],[73]]</f>
        <v>3.3144433302890003E-6</v>
      </c>
      <c r="BX209" s="10">
        <f>3/24000000*OO[[#This Row],[132 (05JUL1985 09:00:00)-Water Temperature (C)]]*OO[[#This Row],[74]]</f>
        <v>3.1248837664931245E-6</v>
      </c>
      <c r="BY209" s="10">
        <f>3/24000000*OO[[#This Row],[133 (05JUL1985 12:00:00)-Water Temperature (C)]]*OO[[#This Row],[75]]</f>
        <v>3.2273722065587495E-6</v>
      </c>
      <c r="BZ209" s="10">
        <f>3/24000000*OO[[#This Row],[134 (05JUL1985 15:00:00)-Water Temperature (C)]]*OO[[#This Row],[76]]</f>
        <v>3.5096679138101248E-6</v>
      </c>
      <c r="CA209" s="10">
        <f>3/24000000*OO[[#This Row],[135 (05JUL1985 18:00:00)-Water Temperature (C)]]*OO[[#This Row],[77]]</f>
        <v>3.6786039091001247E-6</v>
      </c>
      <c r="CB209" s="10">
        <f>3/24000000*OO[[#This Row],[136 (05JUL1985 21:00:00)-Water Temperature (C)]]*OO[[#This Row],[78]]</f>
        <v>3.5961140978699994E-6</v>
      </c>
      <c r="CC209" s="10">
        <f>3/24000000*OO[[#This Row],[137 (06JUL1985 00:00:00)-Water Temperature (C)]]*OO[[#This Row],[79]]</f>
        <v>3.3993117170184999E-6</v>
      </c>
      <c r="CD209" s="10">
        <f>3/24000000*OO[[#This Row],[138 (06JUL1985 03:00:00)-Water Temperature (C)]]*OO[[#This Row],[80]]</f>
        <v>3.1875596634527498E-6</v>
      </c>
      <c r="CE209" s="10">
        <f>3/24000000*OO[[#This Row],[139 (06JUL1985 06:00:00)-Water Temperature (C)]]*OO[[#This Row],[81]]</f>
        <v>2.9269449816287499E-6</v>
      </c>
      <c r="CF209" s="10">
        <f>3/24000000*OO[[#This Row],[140 (06JUL1985 09:00:00)-Water Temperature (C)]]*OO[[#This Row],[82]]</f>
        <v>2.6897529674189995E-6</v>
      </c>
      <c r="CG209" s="10">
        <f>3/24000000*OO[[#This Row],[141 (06JUL1985 12:00:00)-Water Temperature (C)]]*OO[[#This Row],[83]]</f>
        <v>2.5352049059224996E-6</v>
      </c>
      <c r="CH209" s="10">
        <f>3/24000000*OO[[#This Row],[142 (06JUL1985 15:00:00)-Water Temperature (C)]]*OO[[#This Row],[84]]</f>
        <v>2.4318643369915001E-6</v>
      </c>
      <c r="CI209" s="10">
        <f>3/24000000*OO[[#This Row],[143 (06JUL1985 18:00:00)-Water Temperature (C)]]*OO[[#This Row],[85]]</f>
        <v>2.3598207951395E-6</v>
      </c>
      <c r="CJ209" s="10">
        <f>3/24000000*OO[[#This Row],[144 (06JUL1985 21:00:00)-Water Temperature (C)]]*OO[[#This Row],[86]]</f>
        <v>2.28465896996025E-6</v>
      </c>
      <c r="CK209" s="10">
        <f>3/24000000*OO[[#This Row],[145 (07JUL1985 00:00:00)-Water Temperature (C)]]*OO[[#This Row],[87]]</f>
        <v>2.1383238833497495E-6</v>
      </c>
      <c r="CL209" s="10">
        <f>3/24000000*OO[[#This Row],[146 (07JUL1985 03:00:00)-Water Temperature (C)]]*OO[[#This Row],[88]]</f>
        <v>1.9695043418943752E-6</v>
      </c>
      <c r="CM209" s="10">
        <f>3/24000000*OO[[#This Row],[147 (07JUL1985 06:00:00)-Water Temperature (C)]]*OO[[#This Row],[89]]</f>
        <v>1.7866263505710002E-6</v>
      </c>
      <c r="CN209" s="10">
        <f>3/24000000*OO[[#This Row],[148 (07JUL1985 09:00:00)-Water Temperature (C)]]*OO[[#This Row],[90]]</f>
        <v>1.6865334415312499E-6</v>
      </c>
      <c r="CO209" s="10">
        <f>3/24000000*OO[[#This Row],[149 (07JUL1985 12:00:00)-Water Temperature (C)]]*OO[[#This Row],[91]]</f>
        <v>1.6659231865728751E-6</v>
      </c>
      <c r="CP209" s="10">
        <f>3/24000000*OO[[#This Row],[150 (07JUL1985 15:00:00)-Water Temperature (C)]]*OO[[#This Row],[92]]</f>
        <v>1.7449691592284995E-6</v>
      </c>
      <c r="CQ209" s="10">
        <f>3/24000000*OO[[#This Row],[151 (07JUL1985 18:00:00)-Water Temperature (C)]]*OO[[#This Row],[93]]</f>
        <v>1.85991065453425E-6</v>
      </c>
      <c r="CR209" s="10">
        <f>3/24000000*OO[[#This Row],[152 (07JUL1985 21:00:00)-Water Temperature (C)]]*OO[[#This Row],[94]]</f>
        <v>1.8852924336626251E-6</v>
      </c>
      <c r="CS209" s="10">
        <f>3/24000000*OO[[#This Row],[153 (08JUL1985 00:00:00)-Water Temperature (C)]]*OO[[#This Row],[95]]</f>
        <v>1.783658083089375E-6</v>
      </c>
      <c r="CT209" s="10">
        <f>3/24000000*OO[[#This Row],[154 (08JUL1985 03:00:00)-Water Temperature (C)]]*OO[[#This Row],[96]]</f>
        <v>1.6627372179985002E-6</v>
      </c>
      <c r="CU209" s="10">
        <f>3/24000000*OO[[#This Row],[155 (08JUL1985 06:00:00)-Water Temperature (C)]]*OO[[#This Row],[97]]</f>
        <v>1.5290141208221252E-6</v>
      </c>
      <c r="CV209" s="10">
        <f>3/24000000*OO[[#This Row],[156 (08JUL1985 09:00:00)-Water Temperature (C)]]*OO[[#This Row],[98]]</f>
        <v>1.4247879376660001E-6</v>
      </c>
      <c r="CW209" s="10">
        <f>3/24000000*OO[[#This Row],[157 (08JUL1985 12:00:00)-Water Temperature (C)]]*OO[[#This Row],[99]]</f>
        <v>1.314818843275E-6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0</v>
      </c>
      <c r="K210" s="10">
        <f>3/24*OO[[#This Row],[67 (27JUN1985 06:00:00)-Water Temperature (C)]]*OO[[#This Row],[9]]/SUM(OO[9])</f>
        <v>4.5350599472722414E-39</v>
      </c>
      <c r="L210" s="10">
        <f>3/24*OO[[#This Row],[68 (27JUN1985 09:00:00)-Water Temperature (C)]]*OO[[#This Row],[10]]/SUM(OO[10])</f>
        <v>1.8420960735843068E-29</v>
      </c>
      <c r="M210" s="10">
        <f>3/24*OO[[#This Row],[69 (27JUN1985 12:00:00)-Water Temperature (C)]]*OO[[#This Row],[11]]/SUM(OO[11])</f>
        <v>1.0823402725868428E-19</v>
      </c>
      <c r="N210" s="10">
        <f>3/24*OO[[#This Row],[70 (27JUN1985 15:00:00)-Water Temperature (C)]]*OO[[#This Row],[12]]/SUM(OO[12])</f>
        <v>2.6300550521598972E-12</v>
      </c>
      <c r="O210" s="10">
        <f>3/24*OO[[#This Row],[71 (27JUN1985 18:00:00)-Water Temperature (C)]]*OO[[#This Row],[13]]/SUM(OO[13])</f>
        <v>8.5444539997257096E-9</v>
      </c>
      <c r="P210" s="10">
        <f>3/24*OO[[#This Row],[72 (27JUN1985 21:00:00)-Water Temperature (C)]]*OO[[#This Row],[14]]/SUM(OO[14])</f>
        <v>2.1566973738552353E-6</v>
      </c>
      <c r="Q210" s="10">
        <f>3/24*OO[[#This Row],[73 (28JUN1985 00:00:00)-Water Temperature (C)]]*OO[[#This Row],[15]]/SUM(OO[15])</f>
        <v>1.1334490425388213E-4</v>
      </c>
      <c r="R210" s="10">
        <f>3/24*OO[[#This Row],[74 (28JUN1985 03:00:00)-Water Temperature (C)]]*OO[[#This Row],[16]]/SUM(OO[16])</f>
        <v>1.9129404366418669E-3</v>
      </c>
      <c r="S210" s="10">
        <f>3/24*OO[[#This Row],[75 (28JUN1985 06:00:00)-Water Temperature (C)]]*OO[[#This Row],[17]]/SUM(OO[17])</f>
        <v>1.3212048293063021E-2</v>
      </c>
      <c r="T210" s="10">
        <f>3/24*OO[[#This Row],[76 (28JUN1985 09:00:00)-Water Temperature (C)]]*OO[[#This Row],[18]]/SUM(OO[18])</f>
        <v>4.6162201230039036E-2</v>
      </c>
      <c r="U210" s="10">
        <f>3/24*OO[[#This Row],[77 (28JUN1985 12:00:00)-Water Temperature (C)]]*OO[[#This Row],[19]]/SUM(OO[19])</f>
        <v>9.2937738241904364E-2</v>
      </c>
      <c r="V210" s="10">
        <f>3/24000000*OO[[#This Row],[78 (28JUN1985 15:00:00)-Water Temperature (C)]]*OO[[#This Row],[20]]</f>
        <v>0.11648469204626249</v>
      </c>
      <c r="W210" s="10">
        <f>3/24000000*OO[[#This Row],[79 (28JUN1985 18:00:00)-Water Temperature (C)]]*OO[[#This Row],[21]]</f>
        <v>9.864599493734999E-2</v>
      </c>
      <c r="X210" s="10">
        <f>3/24000000*OO[[#This Row],[80 (28JUN1985 21:00:00)-Water Temperature (C)]]*OO[[#This Row],[22]]</f>
        <v>5.6988839015937494E-2</v>
      </c>
      <c r="Y210" s="10">
        <f>3/24000000*OO[[#This Row],[81 (29JUN1985 00:00:00)-Water Temperature (C)]]*OO[[#This Row],[23]]</f>
        <v>2.4318601679068751E-2</v>
      </c>
      <c r="Z210" s="10">
        <f>3/24000000*OO[[#This Row],[82 (29JUN1985 03:00:00)-Water Temperature (C)]]*OO[[#This Row],[24]]</f>
        <v>8.1313442024250008E-3</v>
      </c>
      <c r="AA210" s="10">
        <f>3/24000000*OO[[#This Row],[83 (29JUN1985 06:00:00)-Water Temperature (C)]]*OO[[#This Row],[25]]</f>
        <v>2.3005394958069999E-3</v>
      </c>
      <c r="AB210" s="10">
        <f>3/24000000*OO[[#This Row],[84 (29JUN1985 09:00:00)-Water Temperature (C)]]*OO[[#This Row],[26]]</f>
        <v>6.2175028781200005E-4</v>
      </c>
      <c r="AC210" s="10">
        <f>3/24000000*OO[[#This Row],[85 (29JUN1985 12:00:00)-Water Temperature (C)]]*OO[[#This Row],[27]]</f>
        <v>1.86644629777E-4</v>
      </c>
      <c r="AD210" s="10">
        <f>3/24000000*OO[[#This Row],[86 (29JUN1985 15:00:00)-Water Temperature (C)]]*OO[[#This Row],[28]]</f>
        <v>8.3082607765199985E-5</v>
      </c>
      <c r="AE210" s="10">
        <f>3/24000000*OO[[#This Row],[88 (29JUN1985 21:00:00)-Water Temperature (C)]]*OO[[#This Row],[30]]</f>
        <v>6.9168318109599994E-5</v>
      </c>
      <c r="AF210" s="10">
        <f>3/24000000*OO[[#This Row],[88 (29JUN1985 21:00:00)-Water Temperature (C)]]*OO[[#This Row],[30]]</f>
        <v>6.9168318109599994E-5</v>
      </c>
      <c r="AG210" s="10">
        <f>3/24000000*OO[[#This Row],[89 (30JUN1985 00:00:00)-Water Temperature (C)]]*OO[[#This Row],[31]]</f>
        <v>7.2733976467599998E-5</v>
      </c>
      <c r="AH210" s="10">
        <f>3/24000000*OO[[#This Row],[90 (30JUN1985 03:00:00)-Water Temperature (C)]]*OO[[#This Row],[32]]</f>
        <v>7.3541560772662497E-5</v>
      </c>
      <c r="AI210" s="10">
        <f>3/24000000*OO[[#This Row],[91 (30JUN1985 06:00:00)-Water Temperature (C)]]*OO[[#This Row],[33]]</f>
        <v>6.9993474399937484E-5</v>
      </c>
      <c r="AJ210" s="10">
        <f>3/24000000*OO[[#This Row],[92 (30JUN1985 09:00:00)-Water Temperature (C)]]*OO[[#This Row],[34]]</f>
        <v>6.4214056422799991E-5</v>
      </c>
      <c r="AK210" s="10">
        <f>3/24000000*OO[[#This Row],[93 (30JUN1985 12:00:00)-Water Temperature (C)]]*OO[[#This Row],[35]]</f>
        <v>5.8931656134999992E-5</v>
      </c>
      <c r="AL210" s="10">
        <f>3/24000000*OO[[#This Row],[94 (30JUN1985 15:00:00)-Water Temperature (C)]]*OO[[#This Row],[36]]</f>
        <v>5.6698426402312505E-5</v>
      </c>
      <c r="AM210" s="10">
        <f>3/24000000*OO[[#This Row],[95 (30JUN1985 18:00:00)-Water Temperature (C)]]*OO[[#This Row],[37]]</f>
        <v>5.3889361584975007E-5</v>
      </c>
      <c r="AN210" s="10">
        <f>3/24000000*OO[[#This Row],[96 (30JUN1985 21:00:00)-Water Temperature (C)]]*OO[[#This Row],[38]]</f>
        <v>4.6641918154732503E-5</v>
      </c>
      <c r="AO210" s="10">
        <f>3/24000000*OO[[#This Row],[97 (01JUL1985 00:00:00)-Water Temperature (C)]]*OO[[#This Row],[39]]</f>
        <v>3.7129173433348747E-5</v>
      </c>
      <c r="AP210" s="10">
        <f>3/24000000*OO[[#This Row],[98 (01JUL1985 03:00:00)-Water Temperature (C)]]*OO[[#This Row],[40]]</f>
        <v>2.8463383973584999E-5</v>
      </c>
      <c r="AQ210" s="10">
        <f>3/24000000*OO[[#This Row],[99 (01JUL1985 06:00:00)-Water Temperature (C)]]*OO[[#This Row],[41]]</f>
        <v>2.1545809532624998E-5</v>
      </c>
      <c r="AR210" s="10">
        <f>3/24000000*OO[[#This Row],[100 (01JUL1985 09:00:00)-Water Temperature (C)]]*OO[[#This Row],[42]]</f>
        <v>1.7064839512000002E-5</v>
      </c>
      <c r="AS210" s="10">
        <f>3/24000000*OO[[#This Row],[101 (01JUL1985 12:00:00)-Water Temperature (C)]]*OO[[#This Row],[43]]</f>
        <v>1.4500959163923749E-5</v>
      </c>
      <c r="AT210" s="10">
        <f>3/24000000*OO[[#This Row],[102 (01JUL1985 15:00:00)-Water Temperature (C)]]*OO[[#This Row],[44]]</f>
        <v>1.3390741045499999E-5</v>
      </c>
      <c r="AU210" s="10">
        <f>3/24000000*OO[[#This Row],[103 (01JUL1985 18:00:00)-Water Temperature (C)]]*OO[[#This Row],[45]]</f>
        <v>1.2745574699129999E-5</v>
      </c>
      <c r="AV210" s="10">
        <f>3/24000000*OO[[#This Row],[104 (01JUL1985 21:00:00)-Water Temperature (C)]]*OO[[#This Row],[46]]</f>
        <v>1.2152568937437501E-5</v>
      </c>
      <c r="AW210" s="10">
        <f>3/24000000*OO[[#This Row],[105 (02JUL1985 00:00:00)-Water Temperature (C)]]*OO[[#This Row],[47]]</f>
        <v>1.1316248123049999E-5</v>
      </c>
      <c r="AX210" s="10">
        <f>3/24000000*OO[[#This Row],[106 (02JUL1985 03:00:00)-Water Temperature (C)]]*OO[[#This Row],[48]]</f>
        <v>1.0377189826368751E-5</v>
      </c>
      <c r="AY210" s="10">
        <f>3/24000000*OO[[#This Row],[107 (02JUL1985 06:00:00)-Water Temperature (C)]]*OO[[#This Row],[49]]</f>
        <v>9.344531528600001E-6</v>
      </c>
      <c r="AZ210" s="10">
        <f>3/24000000*OO[[#This Row],[108 (02JUL1985 09:00:00)-Water Temperature (C)]]*OO[[#This Row],[50]]</f>
        <v>8.6391111616874987E-6</v>
      </c>
      <c r="BA210" s="10">
        <f>3/24000000*OO[[#This Row],[109 (02JUL1985 12:00:00)-Water Temperature (C)]]*OO[[#This Row],[51]]</f>
        <v>8.2659633790999994E-6</v>
      </c>
      <c r="BB210" s="10">
        <f>3/24000000*OO[[#This Row],[110 (02JUL1985 15:00:00)-Water Temperature (C)]]*OO[[#This Row],[52]]</f>
        <v>8.2011860167299989E-6</v>
      </c>
      <c r="BC210" s="10">
        <f>3/24000000*OO[[#This Row],[111 (02JUL1985 18:00:00)-Water Temperature (C)]]*OO[[#This Row],[53]]</f>
        <v>8.2322144806399983E-6</v>
      </c>
      <c r="BD210" s="10">
        <f>3/24000000*OO[[#This Row],[112 (02JUL1985 21:00:00)-Water Temperature (C)]]*OO[[#This Row],[54]]</f>
        <v>7.9410993212599981E-6</v>
      </c>
      <c r="BE210" s="10">
        <f>3/24000000*OO[[#This Row],[113 (03JUL1985 00:00:00)-Water Temperature (C)]]*OO[[#This Row],[55]]</f>
        <v>7.4882986463999998E-6</v>
      </c>
      <c r="BF210" s="10">
        <f>3/24000000*OO[[#This Row],[114 (03JUL1985 03:00:00)-Water Temperature (C)]]*OO[[#This Row],[56]]</f>
        <v>6.9430041099900001E-6</v>
      </c>
      <c r="BG210" s="10">
        <f>3/24000000*OO[[#This Row],[115 (03JUL1985 06:00:00)-Water Temperature (C)]]*OO[[#This Row],[57]]</f>
        <v>6.37733905992E-6</v>
      </c>
      <c r="BH210" s="10">
        <f>3/24000000*OO[[#This Row],[116 (03JUL1985 09:00:00)-Water Temperature (C)]]*OO[[#This Row],[58]]</f>
        <v>6.0578653410000004E-6</v>
      </c>
      <c r="BI210" s="10">
        <f>3/24000000*OO[[#This Row],[117 (03JUL1985 12:00:00)-Water Temperature (C)]]*OO[[#This Row],[59]]</f>
        <v>6.1060122174374995E-6</v>
      </c>
      <c r="BJ210" s="10">
        <f>3/24000000*OO[[#This Row],[118 (03JUL1985 15:00:00)-Water Temperature (C)]]*OO[[#This Row],[60]]</f>
        <v>6.391289810779999E-6</v>
      </c>
      <c r="BK210" s="10">
        <f>3/24000000*OO[[#This Row],[119 (03JUL1985 18:00:00)-Water Temperature (C)]]*OO[[#This Row],[61]]</f>
        <v>6.5147991196924991E-6</v>
      </c>
      <c r="BL210" s="10">
        <f>3/24000000*OO[[#This Row],[120 (03JUL1985 21:00:00)-Water Temperature (C)]]*OO[[#This Row],[62]]</f>
        <v>6.3568874702857497E-6</v>
      </c>
      <c r="BM210" s="10">
        <f>3/24000000*OO[[#This Row],[121 (04JUL1985 00:00:00)-Water Temperature (C)]]*OO[[#This Row],[63]]</f>
        <v>6.0358278805699992E-6</v>
      </c>
      <c r="BN210" s="10">
        <f>3/24000000*OO[[#This Row],[122 (04JUL1985 03:00:00)-Water Temperature (C)]]*OO[[#This Row],[64]]</f>
        <v>5.6413210518114998E-6</v>
      </c>
      <c r="BO210" s="10">
        <f>3/24000000*OO[[#This Row],[123 (04JUL1985 06:00:00)-Water Temperature (C)]]*OO[[#This Row],[65]]</f>
        <v>5.1804792633571248E-6</v>
      </c>
      <c r="BP210" s="10">
        <f>3/24000000*OO[[#This Row],[124 (04JUL1985 09:00:00)-Water Temperature (C)]]*OO[[#This Row],[66]]</f>
        <v>4.8666951738236249E-6</v>
      </c>
      <c r="BQ210" s="10">
        <f>3/24000000*OO[[#This Row],[125 (04JUL1985 12:00:00)-Water Temperature (C)]]*OO[[#This Row],[67]]</f>
        <v>4.6716382975406253E-6</v>
      </c>
      <c r="BR210" s="10">
        <f>3/24000000*OO[[#This Row],[126 (04JUL1985 15:00:00)-Water Temperature (C)]]*OO[[#This Row],[68]]</f>
        <v>4.4794302325381245E-6</v>
      </c>
      <c r="BS210" s="10">
        <f>3/24000000*OO[[#This Row],[127 (04JUL1985 18:00:00)-Water Temperature (C)]]*OO[[#This Row],[69]]</f>
        <v>4.3242412106119993E-6</v>
      </c>
      <c r="BT210" s="10">
        <f>3/24000000*OO[[#This Row],[128 (04JUL1985 21:00:00)-Water Temperature (C)]]*OO[[#This Row],[70]]</f>
        <v>4.1732547224247491E-6</v>
      </c>
      <c r="BU210" s="10">
        <f>3/24000000*OO[[#This Row],[129 (05JUL1985 00:00:00)-Water Temperature (C)]]*OO[[#This Row],[71]]</f>
        <v>3.9381080190374999E-6</v>
      </c>
      <c r="BV210" s="10">
        <f>3/24000000*OO[[#This Row],[130 (05JUL1985 03:00:00)-Water Temperature (C)]]*OO[[#This Row],[72]]</f>
        <v>3.6235653997454998E-6</v>
      </c>
      <c r="BW210" s="10">
        <f>3/24000000*OO[[#This Row],[131 (05JUL1985 06:00:00)-Water Temperature (C)]]*OO[[#This Row],[73]]</f>
        <v>3.2657266506266246E-6</v>
      </c>
      <c r="BX210" s="10">
        <f>3/24000000*OO[[#This Row],[132 (05JUL1985 09:00:00)-Water Temperature (C)]]*OO[[#This Row],[74]]</f>
        <v>3.0694241163090002E-6</v>
      </c>
      <c r="BY210" s="10">
        <f>3/24000000*OO[[#This Row],[133 (05JUL1985 12:00:00)-Water Temperature (C)]]*OO[[#This Row],[75]]</f>
        <v>3.1560012007031251E-6</v>
      </c>
      <c r="BZ210" s="10">
        <f>3/24000000*OO[[#This Row],[134 (05JUL1985 15:00:00)-Water Temperature (C)]]*OO[[#This Row],[76]]</f>
        <v>3.4231069616717501E-6</v>
      </c>
      <c r="CA210" s="10">
        <f>3/24000000*OO[[#This Row],[135 (05JUL1985 18:00:00)-Water Temperature (C)]]*OO[[#This Row],[77]]</f>
        <v>3.590610328417875E-6</v>
      </c>
      <c r="CB210" s="10">
        <f>3/24000000*OO[[#This Row],[136 (05JUL1985 21:00:00)-Water Temperature (C)]]*OO[[#This Row],[78]]</f>
        <v>3.5155843645079998E-6</v>
      </c>
      <c r="CC210" s="10">
        <f>3/24000000*OO[[#This Row],[137 (06JUL1985 00:00:00)-Water Temperature (C)]]*OO[[#This Row],[79]]</f>
        <v>3.3268300941914999E-6</v>
      </c>
      <c r="CD210" s="10">
        <f>3/24000000*OO[[#This Row],[138 (06JUL1985 03:00:00)-Water Temperature (C)]]*OO[[#This Row],[80]]</f>
        <v>3.1262224707798753E-6</v>
      </c>
      <c r="CE210" s="10">
        <f>3/24000000*OO[[#This Row],[139 (06JUL1985 06:00:00)-Water Temperature (C)]]*OO[[#This Row],[81]]</f>
        <v>2.8783849774774999E-6</v>
      </c>
      <c r="CF210" s="10">
        <f>3/24000000*OO[[#This Row],[140 (06JUL1985 09:00:00)-Water Temperature (C)]]*OO[[#This Row],[82]]</f>
        <v>2.6479366929400001E-6</v>
      </c>
      <c r="CG210" s="10">
        <f>3/24000000*OO[[#This Row],[141 (06JUL1985 12:00:00)-Water Temperature (C)]]*OO[[#This Row],[83]]</f>
        <v>2.4918445512899995E-6</v>
      </c>
      <c r="CH210" s="10">
        <f>3/24000000*OO[[#This Row],[142 (06JUL1985 15:00:00)-Water Temperature (C)]]*OO[[#This Row],[84]]</f>
        <v>2.3849379067124999E-6</v>
      </c>
      <c r="CI210" s="10">
        <f>3/24000000*OO[[#This Row],[143 (06JUL1985 18:00:00)-Water Temperature (C)]]*OO[[#This Row],[85]]</f>
        <v>2.3088341411683748E-6</v>
      </c>
      <c r="CJ210" s="10">
        <f>3/24000000*OO[[#This Row],[144 (06JUL1985 21:00:00)-Water Temperature (C)]]*OO[[#This Row],[86]]</f>
        <v>2.2364033683612501E-6</v>
      </c>
      <c r="CK210" s="10">
        <f>3/24000000*OO[[#This Row],[145 (07JUL1985 00:00:00)-Water Temperature (C)]]*OO[[#This Row],[87]]</f>
        <v>2.0967101138569999E-6</v>
      </c>
      <c r="CL210" s="10">
        <f>3/24000000*OO[[#This Row],[146 (07JUL1985 03:00:00)-Water Temperature (C)]]*OO[[#This Row],[88]]</f>
        <v>1.9365062214285E-6</v>
      </c>
      <c r="CM210" s="10">
        <f>3/24000000*OO[[#This Row],[147 (07JUL1985 06:00:00)-Water Temperature (C)]]*OO[[#This Row],[89]]</f>
        <v>1.7593030216754995E-6</v>
      </c>
      <c r="CN210" s="10">
        <f>3/24000000*OO[[#This Row],[148 (07JUL1985 09:00:00)-Water Temperature (C)]]*OO[[#This Row],[90]]</f>
        <v>1.6555649105404998E-6</v>
      </c>
      <c r="CO210" s="10">
        <f>3/24000000*OO[[#This Row],[149 (07JUL1985 12:00:00)-Water Temperature (C)]]*OO[[#This Row],[91]]</f>
        <v>1.6283799033774999E-6</v>
      </c>
      <c r="CP210" s="10">
        <f>3/24000000*OO[[#This Row],[150 (07JUL1985 15:00:00)-Water Temperature (C)]]*OO[[#This Row],[92]]</f>
        <v>1.6999166989406248E-6</v>
      </c>
      <c r="CQ210" s="10">
        <f>3/24000000*OO[[#This Row],[151 (07JUL1985 18:00:00)-Water Temperature (C)]]*OO[[#This Row],[93]]</f>
        <v>1.8113503695601249E-6</v>
      </c>
      <c r="CR210" s="10">
        <f>3/24000000*OO[[#This Row],[152 (07JUL1985 21:00:00)-Water Temperature (C)]]*OO[[#This Row],[94]]</f>
        <v>1.8411652490730004E-6</v>
      </c>
      <c r="CS210" s="10">
        <f>3/24000000*OO[[#This Row],[153 (08JUL1985 00:00:00)-Water Temperature (C)]]*OO[[#This Row],[95]]</f>
        <v>1.7456666422312499E-6</v>
      </c>
      <c r="CT210" s="10">
        <f>3/24000000*OO[[#This Row],[154 (08JUL1985 03:00:00)-Water Temperature (C)]]*OO[[#This Row],[96]]</f>
        <v>1.6308709243062497E-6</v>
      </c>
      <c r="CU210" s="10">
        <f>3/24000000*OO[[#This Row],[155 (08JUL1985 06:00:00)-Water Temperature (C)]]*OO[[#This Row],[97]]</f>
        <v>1.5034451424907501E-6</v>
      </c>
      <c r="CV210" s="10">
        <f>3/24000000*OO[[#This Row],[156 (08JUL1985 09:00:00)-Water Temperature (C)]]*OO[[#This Row],[98]]</f>
        <v>1.4027510265701251E-6</v>
      </c>
      <c r="CW210" s="10">
        <f>3/24000000*OO[[#This Row],[157 (08JUL1985 12:00:00)-Water Temperature (C)]]*OO[[#This Row],[99]]</f>
        <v>1.295767522056E-6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0</v>
      </c>
      <c r="K211" s="10">
        <f>3/24*OO[[#This Row],[67 (27JUN1985 06:00:00)-Water Temperature (C)]]*OO[[#This Row],[9]]/SUM(OO[9])</f>
        <v>2.414901854194792E-40</v>
      </c>
      <c r="L211" s="10">
        <f>3/24*OO[[#This Row],[68 (27JUN1985 09:00:00)-Water Temperature (C)]]*OO[[#This Row],[10]]/SUM(OO[10])</f>
        <v>9.1834666330936102E-31</v>
      </c>
      <c r="M211" s="10">
        <f>3/24*OO[[#This Row],[69 (27JUN1985 12:00:00)-Water Temperature (C)]]*OO[[#This Row],[11]]/SUM(OO[11])</f>
        <v>5.3970355386923687E-21</v>
      </c>
      <c r="N211" s="10">
        <f>3/24*OO[[#This Row],[70 (27JUN1985 15:00:00)-Water Temperature (C)]]*OO[[#This Row],[12]]/SUM(OO[12])</f>
        <v>8.6663287337252109E-13</v>
      </c>
      <c r="O211" s="10">
        <f>3/24*OO[[#This Row],[71 (27JUN1985 18:00:00)-Water Temperature (C)]]*OO[[#This Row],[13]]/SUM(OO[13])</f>
        <v>3.8862416645768192E-9</v>
      </c>
      <c r="P211" s="10">
        <f>3/24*OO[[#This Row],[72 (27JUN1985 21:00:00)-Water Temperature (C)]]*OO[[#This Row],[14]]/SUM(OO[14])</f>
        <v>1.1587370932517865E-6</v>
      </c>
      <c r="Q211" s="10">
        <f>3/24*OO[[#This Row],[73 (28JUN1985 00:00:00)-Water Temperature (C)]]*OO[[#This Row],[15]]/SUM(OO[15])</f>
        <v>6.9037037824510854E-5</v>
      </c>
      <c r="R211" s="10">
        <f>3/24*OO[[#This Row],[74 (28JUN1985 03:00:00)-Water Temperature (C)]]*OO[[#This Row],[16]]/SUM(OO[16])</f>
        <v>1.2935504462109348E-3</v>
      </c>
      <c r="S211" s="10">
        <f>3/24*OO[[#This Row],[75 (28JUN1985 06:00:00)-Water Temperature (C)]]*OO[[#This Row],[17]]/SUM(OO[17])</f>
        <v>9.7835548554690566E-3</v>
      </c>
      <c r="T211" s="10">
        <f>3/24*OO[[#This Row],[76 (28JUN1985 09:00:00)-Water Temperature (C)]]*OO[[#This Row],[18]]/SUM(OO[18])</f>
        <v>3.6900107393788947E-2</v>
      </c>
      <c r="U211" s="10">
        <f>3/24*OO[[#This Row],[77 (28JUN1985 12:00:00)-Water Temperature (C)]]*OO[[#This Row],[19]]/SUM(OO[19])</f>
        <v>7.9325472601659633E-2</v>
      </c>
      <c r="V211" s="10">
        <f>3/24000000*OO[[#This Row],[78 (28JUN1985 15:00:00)-Water Temperature (C)]]*OO[[#This Row],[20]]</f>
        <v>0.10577304353175</v>
      </c>
      <c r="W211" s="10">
        <f>3/24000000*OO[[#This Row],[79 (28JUN1985 18:00:00)-Water Temperature (C)]]*OO[[#This Row],[21]]</f>
        <v>9.4442585679112512E-2</v>
      </c>
      <c r="X211" s="10">
        <f>3/24000000*OO[[#This Row],[80 (28JUN1985 21:00:00)-Water Temperature (C)]]*OO[[#This Row],[22]]</f>
        <v>5.7516356011075E-2</v>
      </c>
      <c r="Y211" s="10">
        <f>3/24000000*OO[[#This Row],[81 (29JUN1985 00:00:00)-Water Temperature (C)]]*OO[[#This Row],[23]]</f>
        <v>2.5719871987662495E-2</v>
      </c>
      <c r="Z211" s="10">
        <f>3/24000000*OO[[#This Row],[82 (29JUN1985 03:00:00)-Water Temperature (C)]]*OO[[#This Row],[24]]</f>
        <v>8.9442172411199998E-3</v>
      </c>
      <c r="AA211" s="10">
        <f>3/24000000*OO[[#This Row],[83 (29JUN1985 06:00:00)-Water Temperature (C)]]*OO[[#This Row],[25]]</f>
        <v>2.6048201648381248E-3</v>
      </c>
      <c r="AB211" s="10">
        <f>3/24000000*OO[[#This Row],[84 (29JUN1985 09:00:00)-Water Temperature (C)]]*OO[[#This Row],[26]]</f>
        <v>7.1174904519499989E-4</v>
      </c>
      <c r="AC211" s="10">
        <f>3/24000000*OO[[#This Row],[85 (29JUN1985 12:00:00)-Water Temperature (C)]]*OO[[#This Row],[27]]</f>
        <v>2.0888285605102499E-4</v>
      </c>
      <c r="AD211" s="10">
        <f>3/24000000*OO[[#This Row],[86 (29JUN1985 15:00:00)-Water Temperature (C)]]*OO[[#This Row],[28]]</f>
        <v>8.5516092164699997E-5</v>
      </c>
      <c r="AE211" s="10">
        <f>3/24000000*OO[[#This Row],[88 (29JUN1985 21:00:00)-Water Temperature (C)]]*OO[[#This Row],[30]]</f>
        <v>6.2514837029474993E-5</v>
      </c>
      <c r="AF211" s="10">
        <f>3/24000000*OO[[#This Row],[88 (29JUN1985 21:00:00)-Water Temperature (C)]]*OO[[#This Row],[30]]</f>
        <v>6.2514837029474993E-5</v>
      </c>
      <c r="AG211" s="10">
        <f>3/24000000*OO[[#This Row],[89 (30JUN1985 00:00:00)-Water Temperature (C)]]*OO[[#This Row],[31]]</f>
        <v>6.5712218438649991E-5</v>
      </c>
      <c r="AH211" s="10">
        <f>3/24000000*OO[[#This Row],[90 (30JUN1985 03:00:00)-Water Temperature (C)]]*OO[[#This Row],[32]]</f>
        <v>6.6969552008099999E-5</v>
      </c>
      <c r="AI211" s="10">
        <f>3/24000000*OO[[#This Row],[91 (30JUN1985 06:00:00)-Water Temperature (C)]]*OO[[#This Row],[33]]</f>
        <v>6.4369914285049992E-5</v>
      </c>
      <c r="AJ211" s="10">
        <f>3/24000000*OO[[#This Row],[92 (30JUN1985 09:00:00)-Water Temperature (C)]]*OO[[#This Row],[34]]</f>
        <v>5.9480861878362495E-5</v>
      </c>
      <c r="AK211" s="10">
        <f>3/24000000*OO[[#This Row],[93 (30JUN1985 12:00:00)-Water Temperature (C)]]*OO[[#This Row],[35]]</f>
        <v>5.4747960810400001E-5</v>
      </c>
      <c r="AL211" s="10">
        <f>3/24000000*OO[[#This Row],[94 (30JUN1985 15:00:00)-Water Temperature (C)]]*OO[[#This Row],[36]]</f>
        <v>5.2605300646124995E-5</v>
      </c>
      <c r="AM211" s="10">
        <f>3/24000000*OO[[#This Row],[95 (30JUN1985 18:00:00)-Water Temperature (C)]]*OO[[#This Row],[37]]</f>
        <v>5.0128846789433744E-5</v>
      </c>
      <c r="AN211" s="10">
        <f>3/24000000*OO[[#This Row],[96 (30JUN1985 21:00:00)-Water Temperature (C)]]*OO[[#This Row],[38]]</f>
        <v>4.370031803314125E-5</v>
      </c>
      <c r="AO211" s="10">
        <f>3/24000000*OO[[#This Row],[97 (01JUL1985 00:00:00)-Water Temperature (C)]]*OO[[#This Row],[39]]</f>
        <v>3.5068451559597505E-5</v>
      </c>
      <c r="AP211" s="10">
        <f>3/24000000*OO[[#This Row],[98 (01JUL1985 03:00:00)-Water Temperature (C)]]*OO[[#This Row],[40]]</f>
        <v>2.7027481757499996E-5</v>
      </c>
      <c r="AQ211" s="10">
        <f>3/24000000*OO[[#This Row],[99 (01JUL1985 06:00:00)-Water Temperature (C)]]*OO[[#This Row],[41]]</f>
        <v>2.0489427960487499E-5</v>
      </c>
      <c r="AR211" s="10">
        <f>3/24000000*OO[[#This Row],[100 (01JUL1985 09:00:00)-Water Temperature (C)]]*OO[[#This Row],[42]]</f>
        <v>1.61444800857875E-5</v>
      </c>
      <c r="AS211" s="10">
        <f>3/24000000*OO[[#This Row],[101 (01JUL1985 12:00:00)-Water Temperature (C)]]*OO[[#This Row],[43]]</f>
        <v>1.3575706804575E-5</v>
      </c>
      <c r="AT211" s="10">
        <f>3/24000000*OO[[#This Row],[102 (01JUL1985 15:00:00)-Water Temperature (C)]]*OO[[#This Row],[44]]</f>
        <v>1.2383202082406249E-5</v>
      </c>
      <c r="AU211" s="10">
        <f>3/24000000*OO[[#This Row],[103 (01JUL1985 18:00:00)-Water Temperature (C)]]*OO[[#This Row],[45]]</f>
        <v>1.1712322990005E-5</v>
      </c>
      <c r="AV211" s="10">
        <f>3/24000000*OO[[#This Row],[104 (01JUL1985 21:00:00)-Water Temperature (C)]]*OO[[#This Row],[46]]</f>
        <v>1.1147301623654997E-5</v>
      </c>
      <c r="AW211" s="10">
        <f>3/24000000*OO[[#This Row],[105 (02JUL1985 00:00:00)-Water Temperature (C)]]*OO[[#This Row],[47]]</f>
        <v>1.0398975029684998E-5</v>
      </c>
      <c r="AX211" s="10">
        <f>3/24000000*OO[[#This Row],[106 (02JUL1985 03:00:00)-Water Temperature (C)]]*OO[[#This Row],[48]]</f>
        <v>9.5616888106799982E-6</v>
      </c>
      <c r="AY211" s="10">
        <f>3/24000000*OO[[#This Row],[107 (02JUL1985 06:00:00)-Water Temperature (C)]]*OO[[#This Row],[49]]</f>
        <v>8.6433006148524995E-6</v>
      </c>
      <c r="AZ211" s="10">
        <f>3/24000000*OO[[#This Row],[108 (02JUL1985 09:00:00)-Water Temperature (C)]]*OO[[#This Row],[50]]</f>
        <v>7.9938244379437489E-6</v>
      </c>
      <c r="BA211" s="10">
        <f>3/24000000*OO[[#This Row],[109 (02JUL1985 12:00:00)-Water Temperature (C)]]*OO[[#This Row],[51]]</f>
        <v>7.6269023691312488E-6</v>
      </c>
      <c r="BB211" s="10">
        <f>3/24000000*OO[[#This Row],[110 (02JUL1985 15:00:00)-Water Temperature (C)]]*OO[[#This Row],[52]]</f>
        <v>7.5312954367200002E-6</v>
      </c>
      <c r="BC211" s="10">
        <f>3/24000000*OO[[#This Row],[111 (02JUL1985 18:00:00)-Water Temperature (C)]]*OO[[#This Row],[53]]</f>
        <v>7.5406782230500003E-6</v>
      </c>
      <c r="BD211" s="10">
        <f>3/24000000*OO[[#This Row],[112 (02JUL1985 21:00:00)-Water Temperature (C)]]*OO[[#This Row],[54]]</f>
        <v>7.2757934625337486E-6</v>
      </c>
      <c r="BE211" s="10">
        <f>3/24000000*OO[[#This Row],[113 (03JUL1985 00:00:00)-Water Temperature (C)]]*OO[[#This Row],[55]]</f>
        <v>6.8716612045125008E-6</v>
      </c>
      <c r="BF211" s="10">
        <f>3/24000000*OO[[#This Row],[114 (03JUL1985 03:00:00)-Water Temperature (C)]]*OO[[#This Row],[56]]</f>
        <v>6.3864388704112499E-6</v>
      </c>
      <c r="BG211" s="10">
        <f>3/24000000*OO[[#This Row],[115 (03JUL1985 06:00:00)-Water Temperature (C)]]*OO[[#This Row],[57]]</f>
        <v>5.8812898133749994E-6</v>
      </c>
      <c r="BH211" s="10">
        <f>3/24000000*OO[[#This Row],[116 (03JUL1985 09:00:00)-Water Temperature (C)]]*OO[[#This Row],[58]]</f>
        <v>5.5881969445399988E-6</v>
      </c>
      <c r="BI211" s="10">
        <f>3/24000000*OO[[#This Row],[117 (03JUL1985 12:00:00)-Water Temperature (C)]]*OO[[#This Row],[59]]</f>
        <v>5.6183540203249989E-6</v>
      </c>
      <c r="BJ211" s="10">
        <f>3/24000000*OO[[#This Row],[118 (03JUL1985 15:00:00)-Water Temperature (C)]]*OO[[#This Row],[60]]</f>
        <v>5.86042255441275E-6</v>
      </c>
      <c r="BK211" s="10">
        <f>3/24000000*OO[[#This Row],[119 (03JUL1985 18:00:00)-Water Temperature (C)]]*OO[[#This Row],[61]]</f>
        <v>5.9624386519112495E-6</v>
      </c>
      <c r="BL211" s="10">
        <f>3/24000000*OO[[#This Row],[120 (03JUL1985 21:00:00)-Water Temperature (C)]]*OO[[#This Row],[62]]</f>
        <v>5.8173394292550001E-6</v>
      </c>
      <c r="BM211" s="10">
        <f>3/24000000*OO[[#This Row],[121 (04JUL1985 00:00:00)-Water Temperature (C)]]*OO[[#This Row],[63]]</f>
        <v>5.531720560311E-6</v>
      </c>
      <c r="BN211" s="10">
        <f>3/24000000*OO[[#This Row],[122 (04JUL1985 03:00:00)-Water Temperature (C)]]*OO[[#This Row],[64]]</f>
        <v>5.1838291165117498E-6</v>
      </c>
      <c r="BO211" s="10">
        <f>3/24000000*OO[[#This Row],[123 (04JUL1985 06:00:00)-Water Temperature (C)]]*OO[[#This Row],[65]]</f>
        <v>4.7754672850802497E-6</v>
      </c>
      <c r="BP211" s="10">
        <f>3/24000000*OO[[#This Row],[124 (04JUL1985 09:00:00)-Water Temperature (C)]]*OO[[#This Row],[66]]</f>
        <v>4.4844561060783749E-6</v>
      </c>
      <c r="BQ211" s="10">
        <f>3/24000000*OO[[#This Row],[125 (04JUL1985 12:00:00)-Water Temperature (C)]]*OO[[#This Row],[67]]</f>
        <v>4.2901278884945005E-6</v>
      </c>
      <c r="BR211" s="10">
        <f>3/24000000*OO[[#This Row],[126 (04JUL1985 15:00:00)-Water Temperature (C)]]*OO[[#This Row],[68]]</f>
        <v>4.1015547143384994E-6</v>
      </c>
      <c r="BS211" s="10">
        <f>3/24000000*OO[[#This Row],[127 (04JUL1985 18:00:00)-Water Temperature (C)]]*OO[[#This Row],[69]]</f>
        <v>3.955168502063625E-6</v>
      </c>
      <c r="BT211" s="10">
        <f>3/24000000*OO[[#This Row],[128 (04JUL1985 21:00:00)-Water Temperature (C)]]*OO[[#This Row],[70]]</f>
        <v>3.8196464361068745E-6</v>
      </c>
      <c r="BU211" s="10">
        <f>3/24000000*OO[[#This Row],[129 (05JUL1985 00:00:00)-Water Temperature (C)]]*OO[[#This Row],[71]]</f>
        <v>3.6159791960643746E-6</v>
      </c>
      <c r="BV211" s="10">
        <f>3/24000000*OO[[#This Row],[130 (05JUL1985 03:00:00)-Water Temperature (C)]]*OO[[#This Row],[72]]</f>
        <v>3.34028298884125E-6</v>
      </c>
      <c r="BW211" s="10">
        <f>3/24000000*OO[[#This Row],[131 (05JUL1985 06:00:00)-Water Temperature (C)]]*OO[[#This Row],[73]]</f>
        <v>3.0181774477009992E-6</v>
      </c>
      <c r="BX211" s="10">
        <f>3/24000000*OO[[#This Row],[132 (05JUL1985 09:00:00)-Water Temperature (C)]]*OO[[#This Row],[74]]</f>
        <v>2.8297347456779998E-6</v>
      </c>
      <c r="BY211" s="10">
        <f>3/24000000*OO[[#This Row],[133 (05JUL1985 12:00:00)-Water Temperature (C)]]*OO[[#This Row],[75]]</f>
        <v>2.8927301557122493E-6</v>
      </c>
      <c r="BZ211" s="10">
        <f>3/24000000*OO[[#This Row],[134 (05JUL1985 15:00:00)-Water Temperature (C)]]*OO[[#This Row],[76]]</f>
        <v>3.1245922100237496E-6</v>
      </c>
      <c r="CA211" s="10">
        <f>3/24000000*OO[[#This Row],[135 (05JUL1985 18:00:00)-Water Temperature (C)]]*OO[[#This Row],[77]]</f>
        <v>3.2776930845587502E-6</v>
      </c>
      <c r="CB211" s="10">
        <f>3/24000000*OO[[#This Row],[136 (05JUL1985 21:00:00)-Water Temperature (C)]]*OO[[#This Row],[78]]</f>
        <v>3.2129382709466253E-6</v>
      </c>
      <c r="CC211" s="10">
        <f>3/24000000*OO[[#This Row],[137 (06JUL1985 00:00:00)-Water Temperature (C)]]*OO[[#This Row],[79]]</f>
        <v>3.0460895554862497E-6</v>
      </c>
      <c r="CD211" s="10">
        <f>3/24000000*OO[[#This Row],[138 (06JUL1985 03:00:00)-Water Temperature (C)]]*OO[[#This Row],[80]]</f>
        <v>2.8690373264288753E-6</v>
      </c>
      <c r="CE211" s="10">
        <f>3/24000000*OO[[#This Row],[139 (06JUL1985 06:00:00)-Water Temperature (C)]]*OO[[#This Row],[81]]</f>
        <v>2.6512563237963749E-6</v>
      </c>
      <c r="CF211" s="10">
        <f>3/24000000*OO[[#This Row],[140 (06JUL1985 09:00:00)-Water Temperature (C)]]*OO[[#This Row],[82]]</f>
        <v>2.44443006602675E-6</v>
      </c>
      <c r="CG211" s="10">
        <f>3/24000000*OO[[#This Row],[141 (06JUL1985 12:00:00)-Water Temperature (C)]]*OO[[#This Row],[83]]</f>
        <v>2.2979183749275002E-6</v>
      </c>
      <c r="CH211" s="10">
        <f>3/24000000*OO[[#This Row],[142 (06JUL1985 15:00:00)-Water Temperature (C)]]*OO[[#This Row],[84]]</f>
        <v>2.1917034636200003E-6</v>
      </c>
      <c r="CI211" s="10">
        <f>3/24000000*OO[[#This Row],[143 (06JUL1985 18:00:00)-Water Temperature (C)]]*OO[[#This Row],[85]]</f>
        <v>2.1156511096999998E-6</v>
      </c>
      <c r="CJ211" s="10">
        <f>3/24000000*OO[[#This Row],[144 (06JUL1985 21:00:00)-Water Temperature (C)]]*OO[[#This Row],[86]]</f>
        <v>2.0475882548624994E-6</v>
      </c>
      <c r="CK211" s="10">
        <f>3/24000000*OO[[#This Row],[145 (07JUL1985 00:00:00)-Water Temperature (C)]]*OO[[#This Row],[87]]</f>
        <v>1.9240453177139997E-6</v>
      </c>
      <c r="CL211" s="10">
        <f>3/24000000*OO[[#This Row],[146 (07JUL1985 03:00:00)-Water Temperature (C)]]*OO[[#This Row],[88]]</f>
        <v>1.783089114139125E-6</v>
      </c>
      <c r="CM211" s="10">
        <f>3/24000000*OO[[#This Row],[147 (07JUL1985 06:00:00)-Water Temperature (C)]]*OO[[#This Row],[89]]</f>
        <v>1.6247468413225002E-6</v>
      </c>
      <c r="CN211" s="10">
        <f>3/24000000*OO[[#This Row],[148 (07JUL1985 09:00:00)-Water Temperature (C)]]*OO[[#This Row],[90]]</f>
        <v>1.5243818458179997E-6</v>
      </c>
      <c r="CO211" s="10">
        <f>3/24000000*OO[[#This Row],[149 (07JUL1985 12:00:00)-Water Temperature (C)]]*OO[[#This Row],[91]]</f>
        <v>1.4914016890125E-6</v>
      </c>
      <c r="CP211" s="10">
        <f>3/24000000*OO[[#This Row],[150 (07JUL1985 15:00:00)-Water Temperature (C)]]*OO[[#This Row],[92]]</f>
        <v>1.5493865363007499E-6</v>
      </c>
      <c r="CQ211" s="10">
        <f>3/24000000*OO[[#This Row],[151 (07JUL1985 18:00:00)-Water Temperature (C)]]*OO[[#This Row],[93]]</f>
        <v>1.649414117643375E-6</v>
      </c>
      <c r="CR211" s="10">
        <f>3/24000000*OO[[#This Row],[152 (07JUL1985 21:00:00)-Water Temperature (C)]]*OO[[#This Row],[94]]</f>
        <v>1.6794716825092499E-6</v>
      </c>
      <c r="CS211" s="10">
        <f>3/24000000*OO[[#This Row],[153 (08JUL1985 00:00:00)-Water Temperature (C)]]*OO[[#This Row],[95]]</f>
        <v>1.5978739497419998E-6</v>
      </c>
      <c r="CT211" s="10">
        <f>3/24000000*OO[[#This Row],[154 (08JUL1985 03:00:00)-Water Temperature (C)]]*OO[[#This Row],[96]]</f>
        <v>1.4966848863281247E-6</v>
      </c>
      <c r="CU211" s="10">
        <f>3/24000000*OO[[#This Row],[155 (08JUL1985 06:00:00)-Water Temperature (C)]]*OO[[#This Row],[97]]</f>
        <v>1.3847848709557503E-6</v>
      </c>
      <c r="CV211" s="10">
        <f>3/24000000*OO[[#This Row],[156 (08JUL1985 09:00:00)-Water Temperature (C)]]*OO[[#This Row],[98]]</f>
        <v>1.2953052316002498E-6</v>
      </c>
      <c r="CW211" s="10">
        <f>3/24000000*OO[[#This Row],[157 (08JUL1985 12:00:00)-Water Temperature (C)]]*OO[[#This Row],[99]]</f>
        <v>1.1974417772104998E-6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0</v>
      </c>
      <c r="K212" s="10">
        <f>3/24*OO[[#This Row],[67 (27JUN1985 06:00:00)-Water Temperature (C)]]*OO[[#This Row],[9]]/SUM(OO[9])</f>
        <v>1.8943627012487023E-40</v>
      </c>
      <c r="L212" s="10">
        <f>3/24*OO[[#This Row],[68 (27JUN1985 09:00:00)-Water Temperature (C)]]*OO[[#This Row],[10]]/SUM(OO[10])</f>
        <v>7.6786697370025374E-31</v>
      </c>
      <c r="M212" s="10">
        <f>3/24*OO[[#This Row],[69 (27JUN1985 12:00:00)-Water Temperature (C)]]*OO[[#This Row],[11]]/SUM(OO[11])</f>
        <v>4.7227956261312107E-21</v>
      </c>
      <c r="N212" s="10">
        <f>3/24*OO[[#This Row],[70 (27JUN1985 15:00:00)-Water Temperature (C)]]*OO[[#This Row],[12]]/SUM(OO[12])</f>
        <v>3.9175093860524018E-13</v>
      </c>
      <c r="O212" s="10">
        <f>3/24*OO[[#This Row],[71 (27JUN1985 18:00:00)-Water Temperature (C)]]*OO[[#This Row],[13]]/SUM(OO[13])</f>
        <v>3.0754331193939689E-9</v>
      </c>
      <c r="P212" s="10">
        <f>3/24*OO[[#This Row],[72 (27JUN1985 21:00:00)-Water Temperature (C)]]*OO[[#This Row],[14]]/SUM(OO[14])</f>
        <v>1.1735898672688083E-6</v>
      </c>
      <c r="Q212" s="10">
        <f>3/24*OO[[#This Row],[73 (28JUN1985 00:00:00)-Water Temperature (C)]]*OO[[#This Row],[15]]/SUM(OO[15])</f>
        <v>8.3657636848067746E-5</v>
      </c>
      <c r="R212" s="10">
        <f>3/24*OO[[#This Row],[74 (28JUN1985 03:00:00)-Water Temperature (C)]]*OO[[#This Row],[16]]/SUM(OO[16])</f>
        <v>1.8140523617562554E-3</v>
      </c>
      <c r="S212" s="10">
        <f>3/24*OO[[#This Row],[75 (28JUN1985 06:00:00)-Water Temperature (C)]]*OO[[#This Row],[17]]/SUM(OO[17])</f>
        <v>1.5537867993620254E-2</v>
      </c>
      <c r="T212" s="10">
        <f>3/24*OO[[#This Row],[76 (28JUN1985 09:00:00)-Water Temperature (C)]]*OO[[#This Row],[18]]/SUM(OO[18])</f>
        <v>6.5001885972462467E-2</v>
      </c>
      <c r="U212" s="10">
        <f>3/24*OO[[#This Row],[77 (28JUN1985 12:00:00)-Water Temperature (C)]]*OO[[#This Row],[19]]/SUM(OO[19])</f>
        <v>0.1522170812395526</v>
      </c>
      <c r="V212" s="10">
        <f>3/24000000*OO[[#This Row],[78 (28JUN1985 15:00:00)-Water Temperature (C)]]*OO[[#This Row],[20]]</f>
        <v>0.21911566467043747</v>
      </c>
      <c r="W212" s="10">
        <f>3/24000000*OO[[#This Row],[79 (28JUN1985 18:00:00)-Water Temperature (C)]]*OO[[#This Row],[21]]</f>
        <v>0.20884504602516249</v>
      </c>
      <c r="X212" s="10">
        <f>3/24000000*OO[[#This Row],[80 (28JUN1985 21:00:00)-Water Temperature (C)]]*OO[[#This Row],[22]]</f>
        <v>0.135403674983025</v>
      </c>
      <c r="Y212" s="10">
        <f>3/24000000*OO[[#This Row],[81 (29JUN1985 00:00:00)-Water Temperature (C)]]*OO[[#This Row],[23]]</f>
        <v>6.385950114425E-2</v>
      </c>
      <c r="Z212" s="10">
        <f>3/24000000*OO[[#This Row],[82 (29JUN1985 03:00:00)-Water Temperature (C)]]*OO[[#This Row],[24]]</f>
        <v>2.3202555403537498E-2</v>
      </c>
      <c r="AA212" s="10">
        <f>3/24000000*OO[[#This Row],[83 (29JUN1985 06:00:00)-Water Temperature (C)]]*OO[[#This Row],[25]]</f>
        <v>6.9787990668174994E-3</v>
      </c>
      <c r="AB212" s="10">
        <f>3/24000000*OO[[#This Row],[84 (29JUN1985 09:00:00)-Water Temperature (C)]]*OO[[#This Row],[26]]</f>
        <v>1.93329630283125E-3</v>
      </c>
      <c r="AC212" s="10">
        <f>3/24000000*OO[[#This Row],[85 (29JUN1985 12:00:00)-Water Temperature (C)]]*OO[[#This Row],[27]]</f>
        <v>5.5727980503600004E-4</v>
      </c>
      <c r="AD212" s="10">
        <f>3/24000000*OO[[#This Row],[86 (29JUN1985 15:00:00)-Water Temperature (C)]]*OO[[#This Row],[28]]</f>
        <v>2.1000962729472497E-4</v>
      </c>
      <c r="AE212" s="10">
        <f>3/24000000*OO[[#This Row],[88 (29JUN1985 21:00:00)-Water Temperature (C)]]*OO[[#This Row],[30]]</f>
        <v>1.3023393195179999E-4</v>
      </c>
      <c r="AF212" s="10">
        <f>3/24000000*OO[[#This Row],[88 (29JUN1985 21:00:00)-Water Temperature (C)]]*OO[[#This Row],[30]]</f>
        <v>1.3023393195179999E-4</v>
      </c>
      <c r="AG212" s="10">
        <f>3/24000000*OO[[#This Row],[89 (30JUN1985 00:00:00)-Water Temperature (C)]]*OO[[#This Row],[31]]</f>
        <v>1.36260975951E-4</v>
      </c>
      <c r="AH212" s="10">
        <f>3/24000000*OO[[#This Row],[90 (30JUN1985 03:00:00)-Water Temperature (C)]]*OO[[#This Row],[32]]</f>
        <v>1.3998348788263752E-4</v>
      </c>
      <c r="AI212" s="10">
        <f>3/24000000*OO[[#This Row],[91 (30JUN1985 06:00:00)-Water Temperature (C)]]*OO[[#This Row],[33]]</f>
        <v>1.361976354535E-4</v>
      </c>
      <c r="AJ212" s="10">
        <f>3/24000000*OO[[#This Row],[92 (30JUN1985 09:00:00)-Water Temperature (C)]]*OO[[#This Row],[34]]</f>
        <v>1.2701100305598749E-4</v>
      </c>
      <c r="AK212" s="10">
        <f>3/24000000*OO[[#This Row],[93 (30JUN1985 12:00:00)-Water Temperature (C)]]*OO[[#This Row],[35]]</f>
        <v>1.1746334544399999E-4</v>
      </c>
      <c r="AL212" s="10">
        <f>3/24000000*OO[[#This Row],[94 (30JUN1985 15:00:00)-Water Temperature (C)]]*OO[[#This Row],[36]]</f>
        <v>1.1272388013052499E-4</v>
      </c>
      <c r="AM212" s="10">
        <f>3/24000000*OO[[#This Row],[95 (30JUN1985 18:00:00)-Water Temperature (C)]]*OO[[#This Row],[37]]</f>
        <v>1.0761339000562499E-4</v>
      </c>
      <c r="AN212" s="10">
        <f>3/24000000*OO[[#This Row],[96 (30JUN1985 21:00:00)-Water Temperature (C)]]*OO[[#This Row],[38]]</f>
        <v>9.443133567382499E-5</v>
      </c>
      <c r="AO212" s="10">
        <f>3/24000000*OO[[#This Row],[97 (01JUL1985 00:00:00)-Water Temperature (C)]]*OO[[#This Row],[39]]</f>
        <v>7.6547172734000007E-5</v>
      </c>
      <c r="AP212" s="10">
        <f>3/24000000*OO[[#This Row],[98 (01JUL1985 03:00:00)-Water Temperature (C)]]*OO[[#This Row],[40]]</f>
        <v>5.9383813008449995E-5</v>
      </c>
      <c r="AQ212" s="10">
        <f>3/24000000*OO[[#This Row],[99 (01JUL1985 06:00:00)-Water Temperature (C)]]*OO[[#This Row],[41]]</f>
        <v>4.5144844931043751E-5</v>
      </c>
      <c r="AR212" s="10">
        <f>3/24000000*OO[[#This Row],[100 (01JUL1985 09:00:00)-Water Temperature (C)]]*OO[[#This Row],[42]]</f>
        <v>3.540076019021875E-5</v>
      </c>
      <c r="AS212" s="10">
        <f>3/24000000*OO[[#This Row],[101 (01JUL1985 12:00:00)-Water Temperature (C)]]*OO[[#This Row],[43]]</f>
        <v>2.9424086509299996E-5</v>
      </c>
      <c r="AT212" s="10">
        <f>3/24000000*OO[[#This Row],[102 (01JUL1985 15:00:00)-Water Temperature (C)]]*OO[[#This Row],[44]]</f>
        <v>2.6443171284131251E-5</v>
      </c>
      <c r="AU212" s="10">
        <f>3/24000000*OO[[#This Row],[103 (01JUL1985 18:00:00)-Water Temperature (C)]]*OO[[#This Row],[45]]</f>
        <v>2.4784559859184995E-5</v>
      </c>
      <c r="AV212" s="10">
        <f>3/24000000*OO[[#This Row],[104 (01JUL1985 21:00:00)-Water Temperature (C)]]*OO[[#This Row],[46]]</f>
        <v>2.3514278267602498E-5</v>
      </c>
      <c r="AW212" s="10">
        <f>3/24000000*OO[[#This Row],[105 (02JUL1985 00:00:00)-Water Temperature (C)]]*OO[[#This Row],[47]]</f>
        <v>2.1976397262243745E-5</v>
      </c>
      <c r="AX212" s="10">
        <f>3/24000000*OO[[#This Row],[106 (02JUL1985 03:00:00)-Water Temperature (C)]]*OO[[#This Row],[48]]</f>
        <v>2.0267494923749998E-5</v>
      </c>
      <c r="AY212" s="10">
        <f>3/24000000*OO[[#This Row],[107 (02JUL1985 06:00:00)-Water Temperature (C)]]*OO[[#This Row],[49]]</f>
        <v>1.8409972109775001E-5</v>
      </c>
      <c r="AZ212" s="10">
        <f>3/24000000*OO[[#This Row],[108 (02JUL1985 09:00:00)-Water Temperature (C)]]*OO[[#This Row],[50]]</f>
        <v>1.705450831385625E-5</v>
      </c>
      <c r="BA212" s="10">
        <f>3/24000000*OO[[#This Row],[109 (02JUL1985 12:00:00)-Water Temperature (C)]]*OO[[#This Row],[51]]</f>
        <v>1.6218692110664999E-5</v>
      </c>
      <c r="BB212" s="10">
        <f>3/24000000*OO[[#This Row],[110 (02JUL1985 15:00:00)-Water Temperature (C)]]*OO[[#This Row],[52]]</f>
        <v>1.594159037453125E-5</v>
      </c>
      <c r="BC212" s="10">
        <f>3/24000000*OO[[#This Row],[111 (02JUL1985 18:00:00)-Water Temperature (C)]]*OO[[#This Row],[53]]</f>
        <v>1.5889987472924996E-5</v>
      </c>
      <c r="BD212" s="10">
        <f>3/24000000*OO[[#This Row],[112 (02JUL1985 21:00:00)-Water Temperature (C)]]*OO[[#This Row],[54]]</f>
        <v>1.532477835432E-5</v>
      </c>
      <c r="BE212" s="10">
        <f>3/24000000*OO[[#This Row],[113 (03JUL1985 00:00:00)-Water Temperature (C)]]*OO[[#This Row],[55]]</f>
        <v>1.4494141558772498E-5</v>
      </c>
      <c r="BF212" s="10">
        <f>3/24000000*OO[[#This Row],[114 (03JUL1985 03:00:00)-Water Temperature (C)]]*OO[[#This Row],[56]]</f>
        <v>1.3511062271436249E-5</v>
      </c>
      <c r="BG212" s="10">
        <f>3/24000000*OO[[#This Row],[115 (03JUL1985 06:00:00)-Water Temperature (C)]]*OO[[#This Row],[57]]</f>
        <v>1.248558591749125E-5</v>
      </c>
      <c r="BH212" s="10">
        <f>3/24000000*OO[[#This Row],[116 (03JUL1985 09:00:00)-Water Temperature (C)]]*OO[[#This Row],[58]]</f>
        <v>1.1879611810264998E-5</v>
      </c>
      <c r="BI212" s="10">
        <f>3/24000000*OO[[#This Row],[117 (03JUL1985 12:00:00)-Water Temperature (C)]]*OO[[#This Row],[59]]</f>
        <v>1.1918419686382499E-5</v>
      </c>
      <c r="BJ212" s="10">
        <f>3/24000000*OO[[#This Row],[118 (03JUL1985 15:00:00)-Water Temperature (C)]]*OO[[#This Row],[60]]</f>
        <v>1.2376223928494999E-5</v>
      </c>
      <c r="BK212" s="10">
        <f>3/24000000*OO[[#This Row],[119 (03JUL1985 18:00:00)-Water Temperature (C)]]*OO[[#This Row],[61]]</f>
        <v>1.2551453268502498E-5</v>
      </c>
      <c r="BL212" s="10">
        <f>3/24000000*OO[[#This Row],[120 (03JUL1985 21:00:00)-Water Temperature (C)]]*OO[[#This Row],[62]]</f>
        <v>1.2236112914489998E-5</v>
      </c>
      <c r="BM212" s="10">
        <f>3/24000000*OO[[#This Row],[121 (04JUL1985 00:00:00)-Water Temperature (C)]]*OO[[#This Row],[63]]</f>
        <v>1.165406882156E-5</v>
      </c>
      <c r="BN212" s="10">
        <f>3/24000000*OO[[#This Row],[122 (04JUL1985 03:00:00)-Water Temperature (C)]]*OO[[#This Row],[64]]</f>
        <v>1.09522916313275E-5</v>
      </c>
      <c r="BO212" s="10">
        <f>3/24000000*OO[[#This Row],[123 (04JUL1985 06:00:00)-Water Temperature (C)]]*OO[[#This Row],[65]]</f>
        <v>1.0130523021416249E-5</v>
      </c>
      <c r="BP212" s="10">
        <f>3/24000000*OO[[#This Row],[124 (04JUL1985 09:00:00)-Water Temperature (C)]]*OO[[#This Row],[66]]</f>
        <v>9.5196478617874986E-6</v>
      </c>
      <c r="BQ212" s="10">
        <f>3/24000000*OO[[#This Row],[125 (04JUL1985 12:00:00)-Water Temperature (C)]]*OO[[#This Row],[67]]</f>
        <v>9.0677388575900002E-6</v>
      </c>
      <c r="BR212" s="10">
        <f>3/24000000*OO[[#This Row],[126 (04JUL1985 15:00:00)-Water Temperature (C)]]*OO[[#This Row],[68]]</f>
        <v>8.6429233869749991E-6</v>
      </c>
      <c r="BS212" s="10">
        <f>3/24000000*OO[[#This Row],[127 (04JUL1985 18:00:00)-Water Temperature (C)]]*OO[[#This Row],[69]]</f>
        <v>8.3158934940087479E-6</v>
      </c>
      <c r="BT212" s="10">
        <f>3/24000000*OO[[#This Row],[128 (04JUL1985 21:00:00)-Water Temperature (C)]]*OO[[#This Row],[70]]</f>
        <v>8.0328250519999985E-6</v>
      </c>
      <c r="BU212" s="10">
        <f>3/24000000*OO[[#This Row],[129 (05JUL1985 00:00:00)-Water Temperature (C)]]*OO[[#This Row],[71]]</f>
        <v>7.6330199849475005E-6</v>
      </c>
      <c r="BV212" s="10">
        <f>3/24000000*OO[[#This Row],[130 (05JUL1985 03:00:00)-Water Temperature (C)]]*OO[[#This Row],[72]]</f>
        <v>7.0847249765887507E-6</v>
      </c>
      <c r="BW212" s="10">
        <f>3/24000000*OO[[#This Row],[131 (05JUL1985 06:00:00)-Water Temperature (C)]]*OO[[#This Row],[73]]</f>
        <v>6.4240064878487492E-6</v>
      </c>
      <c r="BX212" s="10">
        <f>3/24000000*OO[[#This Row],[132 (05JUL1985 09:00:00)-Water Temperature (C)]]*OO[[#This Row],[74]]</f>
        <v>6.0132518168324989E-6</v>
      </c>
      <c r="BY212" s="10">
        <f>3/24000000*OO[[#This Row],[133 (05JUL1985 12:00:00)-Water Temperature (C)]]*OO[[#This Row],[75]]</f>
        <v>6.1107657597674999E-6</v>
      </c>
      <c r="BZ212" s="10">
        <f>3/24000000*OO[[#This Row],[134 (05JUL1985 15:00:00)-Water Temperature (C)]]*OO[[#This Row],[76]]</f>
        <v>6.5743754620562492E-6</v>
      </c>
      <c r="CA212" s="10">
        <f>3/24000000*OO[[#This Row],[135 (05JUL1985 18:00:00)-Water Temperature (C)]]*OO[[#This Row],[77]]</f>
        <v>6.8772288258500008E-6</v>
      </c>
      <c r="CB212" s="10">
        <f>3/24000000*OO[[#This Row],[136 (05JUL1985 21:00:00)-Water Temperature (C)]]*OO[[#This Row],[78]]</f>
        <v>6.7448195321250004E-6</v>
      </c>
      <c r="CC212" s="10">
        <f>3/24000000*OO[[#This Row],[137 (06JUL1985 00:00:00)-Water Temperature (C)]]*OO[[#This Row],[79]]</f>
        <v>6.40870695554275E-6</v>
      </c>
      <c r="CD212" s="10">
        <f>3/24000000*OO[[#This Row],[138 (06JUL1985 03:00:00)-Water Temperature (C)]]*OO[[#This Row],[80]]</f>
        <v>6.0525658905284994E-6</v>
      </c>
      <c r="CE212" s="10">
        <f>3/24000000*OO[[#This Row],[139 (06JUL1985 06:00:00)-Water Temperature (C)]]*OO[[#This Row],[81]]</f>
        <v>5.6174733732457495E-6</v>
      </c>
      <c r="CF212" s="10">
        <f>3/24000000*OO[[#This Row],[140 (06JUL1985 09:00:00)-Water Temperature (C)]]*OO[[#This Row],[82]]</f>
        <v>5.1963720985962495E-6</v>
      </c>
      <c r="CG212" s="10">
        <f>3/24000000*OO[[#This Row],[141 (06JUL1985 12:00:00)-Water Temperature (C)]]*OO[[#This Row],[83]]</f>
        <v>4.8828703721183745E-6</v>
      </c>
      <c r="CH212" s="10">
        <f>3/24000000*OO[[#This Row],[142 (06JUL1985 15:00:00)-Water Temperature (C)]]*OO[[#This Row],[84]]</f>
        <v>4.6367855097895E-6</v>
      </c>
      <c r="CI212" s="10">
        <f>3/24000000*OO[[#This Row],[143 (06JUL1985 18:00:00)-Water Temperature (C)]]*OO[[#This Row],[85]]</f>
        <v>4.46342992615E-6</v>
      </c>
      <c r="CJ212" s="10">
        <f>3/24000000*OO[[#This Row],[144 (06JUL1985 21:00:00)-Water Temperature (C)]]*OO[[#This Row],[86]]</f>
        <v>4.3090567410808752E-6</v>
      </c>
      <c r="CK212" s="10">
        <f>3/24000000*OO[[#This Row],[145 (07JUL1985 00:00:00)-Water Temperature (C)]]*OO[[#This Row],[87]]</f>
        <v>4.0591883895828749E-6</v>
      </c>
      <c r="CL212" s="10">
        <f>3/24000000*OO[[#This Row],[146 (07JUL1985 03:00:00)-Water Temperature (C)]]*OO[[#This Row],[88]]</f>
        <v>3.7762371449004998E-6</v>
      </c>
      <c r="CM212" s="10">
        <f>3/24000000*OO[[#This Row],[147 (07JUL1985 06:00:00)-Water Temperature (C)]]*OO[[#This Row],[89]]</f>
        <v>3.4552736833271251E-6</v>
      </c>
      <c r="CN212" s="10">
        <f>3/24000000*OO[[#This Row],[148 (07JUL1985 09:00:00)-Water Temperature (C)]]*OO[[#This Row],[90]]</f>
        <v>3.2339546812112501E-6</v>
      </c>
      <c r="CO212" s="10">
        <f>3/24000000*OO[[#This Row],[149 (07JUL1985 12:00:00)-Water Temperature (C)]]*OO[[#This Row],[91]]</f>
        <v>3.1459319012654997E-6</v>
      </c>
      <c r="CP212" s="10">
        <f>3/24000000*OO[[#This Row],[150 (07JUL1985 15:00:00)-Water Temperature (C)]]*OO[[#This Row],[92]]</f>
        <v>3.2474463773384994E-6</v>
      </c>
      <c r="CQ212" s="10">
        <f>3/24000000*OO[[#This Row],[151 (07JUL1985 18:00:00)-Water Temperature (C)]]*OO[[#This Row],[93]]</f>
        <v>3.4519788279262497E-6</v>
      </c>
      <c r="CR212" s="10">
        <f>3/24000000*OO[[#This Row],[152 (07JUL1985 21:00:00)-Water Temperature (C)]]*OO[[#This Row],[94]]</f>
        <v>3.5169063564513753E-6</v>
      </c>
      <c r="CS212" s="10">
        <f>3/24000000*OO[[#This Row],[153 (08JUL1985 00:00:00)-Water Temperature (C)]]*OO[[#This Row],[95]]</f>
        <v>3.3609133614878748E-6</v>
      </c>
      <c r="CT212" s="10">
        <f>3/24000000*OO[[#This Row],[154 (08JUL1985 03:00:00)-Water Temperature (C)]]*OO[[#This Row],[96]]</f>
        <v>3.1571143446847497E-6</v>
      </c>
      <c r="CU212" s="10">
        <f>3/24000000*OO[[#This Row],[155 (08JUL1985 06:00:00)-Water Temperature (C)]]*OO[[#This Row],[97]]</f>
        <v>2.9343425988598746E-6</v>
      </c>
      <c r="CV212" s="10">
        <f>3/24000000*OO[[#This Row],[156 (08JUL1985 09:00:00)-Water Temperature (C)]]*OO[[#This Row],[98]]</f>
        <v>2.75485530198125E-6</v>
      </c>
      <c r="CW212" s="10">
        <f>3/24000000*OO[[#This Row],[157 (08JUL1985 12:00:00)-Water Temperature (C)]]*OO[[#This Row],[99]]</f>
        <v>2.5478366883305001E-6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0</v>
      </c>
      <c r="K213" s="10">
        <f>3/24*OO[[#This Row],[67 (27JUN1985 06:00:00)-Water Temperature (C)]]*OO[[#This Row],[9]]/SUM(OO[9])</f>
        <v>1.3944419729849767E-41</v>
      </c>
      <c r="L213" s="10">
        <f>3/24*OO[[#This Row],[68 (27JUN1985 09:00:00)-Water Temperature (C)]]*OO[[#This Row],[10]]/SUM(OO[10])</f>
        <v>5.9880625276750082E-32</v>
      </c>
      <c r="M213" s="10">
        <f>3/24*OO[[#This Row],[69 (27JUN1985 12:00:00)-Water Temperature (C)]]*OO[[#This Row],[11]]/SUM(OO[11])</f>
        <v>3.9109380248907037E-22</v>
      </c>
      <c r="N213" s="10">
        <f>3/24*OO[[#This Row],[70 (27JUN1985 15:00:00)-Water Temperature (C)]]*OO[[#This Row],[12]]/SUM(OO[12])</f>
        <v>1.5127849422542148E-14</v>
      </c>
      <c r="O213" s="10">
        <f>3/24*OO[[#This Row],[71 (27JUN1985 18:00:00)-Water Temperature (C)]]*OO[[#This Row],[13]]/SUM(OO[13])</f>
        <v>4.3926869591773037E-10</v>
      </c>
      <c r="P213" s="10">
        <f>3/24*OO[[#This Row],[72 (27JUN1985 21:00:00)-Water Temperature (C)]]*OO[[#This Row],[14]]/SUM(OO[14])</f>
        <v>2.2604707445216063E-7</v>
      </c>
      <c r="Q213" s="10">
        <f>3/24*OO[[#This Row],[73 (28JUN1985 00:00:00)-Water Temperature (C)]]*OO[[#This Row],[15]]/SUM(OO[15])</f>
        <v>1.9494378316926651E-5</v>
      </c>
      <c r="R213" s="10">
        <f>3/24*OO[[#This Row],[74 (28JUN1985 03:00:00)-Water Temperature (C)]]*OO[[#This Row],[16]]/SUM(OO[16])</f>
        <v>4.883577164648264E-4</v>
      </c>
      <c r="S213" s="10">
        <f>3/24*OO[[#This Row],[75 (28JUN1985 06:00:00)-Water Temperature (C)]]*OO[[#This Row],[17]]/SUM(OO[17])</f>
        <v>4.710680758763075E-3</v>
      </c>
      <c r="T213" s="10">
        <f>3/24*OO[[#This Row],[76 (28JUN1985 09:00:00)-Water Temperature (C)]]*OO[[#This Row],[18]]/SUM(OO[18])</f>
        <v>2.1741206886137933E-2</v>
      </c>
      <c r="U213" s="10">
        <f>3/24*OO[[#This Row],[77 (28JUN1985 12:00:00)-Water Temperature (C)]]*OO[[#This Row],[19]]/SUM(OO[19])</f>
        <v>5.5098548781120138E-2</v>
      </c>
      <c r="V213" s="10">
        <f>3/24000000*OO[[#This Row],[78 (28JUN1985 15:00:00)-Water Temperature (C)]]*OO[[#This Row],[20]]</f>
        <v>8.5121874416150003E-2</v>
      </c>
      <c r="W213" s="10">
        <f>3/24000000*OO[[#This Row],[79 (28JUN1985 18:00:00)-Water Temperature (C)]]*OO[[#This Row],[21]]</f>
        <v>8.6059131163124997E-2</v>
      </c>
      <c r="X213" s="10">
        <f>3/24000000*OO[[#This Row],[80 (28JUN1985 21:00:00)-Water Temperature (C)]]*OO[[#This Row],[22]]</f>
        <v>5.91281397385875E-2</v>
      </c>
      <c r="Y213" s="10">
        <f>3/24000000*OO[[#This Row],[81 (29JUN1985 00:00:00)-Water Temperature (C)]]*OO[[#This Row],[23]]</f>
        <v>2.9316383720909996E-2</v>
      </c>
      <c r="Z213" s="10">
        <f>3/24000000*OO[[#This Row],[82 (29JUN1985 03:00:00)-Water Temperature (C)]]*OO[[#This Row],[24]]</f>
        <v>1.1113972628429999E-2</v>
      </c>
      <c r="AA213" s="10">
        <f>3/24000000*OO[[#This Row],[83 (29JUN1985 06:00:00)-Water Temperature (C)]]*OO[[#This Row],[25]]</f>
        <v>3.455041625712375E-3</v>
      </c>
      <c r="AB213" s="10">
        <f>3/24000000*OO[[#This Row],[84 (29JUN1985 09:00:00)-Water Temperature (C)]]*OO[[#This Row],[26]]</f>
        <v>9.7459156128750011E-4</v>
      </c>
      <c r="AC213" s="10">
        <f>3/24000000*OO[[#This Row],[85 (29JUN1985 12:00:00)-Water Temperature (C)]]*OO[[#This Row],[27]]</f>
        <v>2.7866411927099995E-4</v>
      </c>
      <c r="AD213" s="10">
        <f>3/24000000*OO[[#This Row],[86 (29JUN1985 15:00:00)-Water Temperature (C)]]*OO[[#This Row],[28]]</f>
        <v>9.8665334212599983E-5</v>
      </c>
      <c r="AE213" s="10">
        <f>3/24000000*OO[[#This Row],[88 (29JUN1985 21:00:00)-Water Temperature (C)]]*OO[[#This Row],[30]]</f>
        <v>5.1443198937900003E-5</v>
      </c>
      <c r="AF213" s="10">
        <f>3/24000000*OO[[#This Row],[88 (29JUN1985 21:00:00)-Water Temperature (C)]]*OO[[#This Row],[30]]</f>
        <v>5.1443198937900003E-5</v>
      </c>
      <c r="AG213" s="10">
        <f>3/24000000*OO[[#This Row],[89 (30JUN1985 00:00:00)-Water Temperature (C)]]*OO[[#This Row],[31]]</f>
        <v>5.3364767213975001E-5</v>
      </c>
      <c r="AH213" s="10">
        <f>3/24000000*OO[[#This Row],[90 (30JUN1985 03:00:00)-Water Temperature (C)]]*OO[[#This Row],[32]]</f>
        <v>5.5137579263400001E-5</v>
      </c>
      <c r="AI213" s="10">
        <f>3/24000000*OO[[#This Row],[91 (30JUN1985 06:00:00)-Water Temperature (C)]]*OO[[#This Row],[33]]</f>
        <v>5.4183610805175006E-5</v>
      </c>
      <c r="AJ213" s="10">
        <f>3/24000000*OO[[#This Row],[92 (30JUN1985 09:00:00)-Water Temperature (C)]]*OO[[#This Row],[34]]</f>
        <v>5.0985752651099994E-5</v>
      </c>
      <c r="AK213" s="10">
        <f>3/24000000*OO[[#This Row],[93 (30JUN1985 12:00:00)-Water Temperature (C)]]*OO[[#This Row],[35]]</f>
        <v>4.7422973024392505E-5</v>
      </c>
      <c r="AL213" s="10">
        <f>3/24000000*OO[[#This Row],[94 (30JUN1985 15:00:00)-Water Temperature (C)]]*OO[[#This Row],[36]]</f>
        <v>4.5502089833724992E-5</v>
      </c>
      <c r="AM213" s="10">
        <f>3/24000000*OO[[#This Row],[95 (30JUN1985 18:00:00)-Water Temperature (C)]]*OO[[#This Row],[37]]</f>
        <v>4.3453075265249998E-5</v>
      </c>
      <c r="AN213" s="10">
        <f>3/24000000*OO[[#This Row],[96 (30JUN1985 21:00:00)-Water Temperature (C)]]*OO[[#This Row],[38]]</f>
        <v>3.8267055274322505E-5</v>
      </c>
      <c r="AO213" s="10">
        <f>3/24000000*OO[[#This Row],[97 (01JUL1985 00:00:00)-Water Temperature (C)]]*OO[[#This Row],[39]]</f>
        <v>3.1305118124325004E-5</v>
      </c>
      <c r="AP213" s="10">
        <f>3/24000000*OO[[#This Row],[98 (01JUL1985 03:00:00)-Water Temperature (C)]]*OO[[#This Row],[40]]</f>
        <v>2.4437589686518751E-5</v>
      </c>
      <c r="AQ213" s="10">
        <f>3/24000000*OO[[#This Row],[99 (01JUL1985 06:00:00)-Water Temperature (C)]]*OO[[#This Row],[41]]</f>
        <v>1.864743503306E-5</v>
      </c>
      <c r="AR213" s="10">
        <f>3/24000000*OO[[#This Row],[100 (01JUL1985 09:00:00)-Water Temperature (C)]]*OO[[#This Row],[42]]</f>
        <v>1.4586324005924999E-5</v>
      </c>
      <c r="AS213" s="10">
        <f>3/24000000*OO[[#This Row],[101 (01JUL1985 12:00:00)-Water Temperature (C)]]*OO[[#This Row],[43]]</f>
        <v>1.2012251080764999E-5</v>
      </c>
      <c r="AT213" s="10">
        <f>3/24000000*OO[[#This Row],[102 (01JUL1985 15:00:00)-Water Temperature (C)]]*OO[[#This Row],[44]]</f>
        <v>1.0650835677307498E-5</v>
      </c>
      <c r="AU213" s="10">
        <f>3/24000000*OO[[#This Row],[103 (01JUL1985 18:00:00)-Water Temperature (C)]]*OO[[#This Row],[45]]</f>
        <v>9.8849737741999999E-6</v>
      </c>
      <c r="AV213" s="10">
        <f>3/24000000*OO[[#This Row],[104 (01JUL1985 21:00:00)-Water Temperature (C)]]*OO[[#This Row],[46]]</f>
        <v>9.3394356204437495E-6</v>
      </c>
      <c r="AW213" s="10">
        <f>3/24000000*OO[[#This Row],[105 (02JUL1985 00:00:00)-Water Temperature (C)]]*OO[[#This Row],[47]]</f>
        <v>8.7354148694299987E-6</v>
      </c>
      <c r="AX213" s="10">
        <f>3/24000000*OO[[#This Row],[106 (02JUL1985 03:00:00)-Water Temperature (C)]]*OO[[#This Row],[48]]</f>
        <v>8.0764109591399992E-6</v>
      </c>
      <c r="AY213" s="10">
        <f>3/24000000*OO[[#This Row],[107 (02JUL1985 06:00:00)-Water Temperature (C)]]*OO[[#This Row],[49]]</f>
        <v>7.36829509799E-6</v>
      </c>
      <c r="AZ213" s="10">
        <f>3/24000000*OO[[#This Row],[108 (02JUL1985 09:00:00)-Water Temperature (C)]]*OO[[#This Row],[50]]</f>
        <v>6.8465578924749999E-6</v>
      </c>
      <c r="BA213" s="10">
        <f>3/24000000*OO[[#This Row],[109 (02JUL1985 12:00:00)-Water Temperature (C)]]*OO[[#This Row],[51]]</f>
        <v>6.4960210973549999E-6</v>
      </c>
      <c r="BB213" s="10">
        <f>3/24000000*OO[[#This Row],[110 (02JUL1985 15:00:00)-Water Temperature (C)]]*OO[[#This Row],[52]]</f>
        <v>6.3632225445400004E-6</v>
      </c>
      <c r="BC213" s="10">
        <f>3/24000000*OO[[#This Row],[111 (02JUL1985 18:00:00)-Water Temperature (C)]]*OO[[#This Row],[53]]</f>
        <v>6.3108814756312494E-6</v>
      </c>
      <c r="BD213" s="10">
        <f>3/24000000*OO[[#This Row],[112 (02JUL1985 21:00:00)-Water Temperature (C)]]*OO[[#This Row],[54]]</f>
        <v>6.0764673796749994E-6</v>
      </c>
      <c r="BE213" s="10">
        <f>3/24000000*OO[[#This Row],[113 (03JUL1985 00:00:00)-Water Temperature (C)]]*OO[[#This Row],[55]]</f>
        <v>5.7543495926724997E-6</v>
      </c>
      <c r="BF213" s="10">
        <f>3/24000000*OO[[#This Row],[114 (03JUL1985 03:00:00)-Water Temperature (C)]]*OO[[#This Row],[56]]</f>
        <v>5.3752599769489993E-6</v>
      </c>
      <c r="BG213" s="10">
        <f>3/24000000*OO[[#This Row],[115 (03JUL1985 06:00:00)-Water Temperature (C)]]*OO[[#This Row],[57]]</f>
        <v>4.984220130789375E-6</v>
      </c>
      <c r="BH213" s="10">
        <f>3/24000000*OO[[#This Row],[116 (03JUL1985 09:00:00)-Water Temperature (C)]]*OO[[#This Row],[58]]</f>
        <v>4.7544608184281251E-6</v>
      </c>
      <c r="BI213" s="10">
        <f>3/24000000*OO[[#This Row],[117 (03JUL1985 12:00:00)-Water Temperature (C)]]*OO[[#This Row],[59]]</f>
        <v>4.7671907861180003E-6</v>
      </c>
      <c r="BJ213" s="10">
        <f>3/24000000*OO[[#This Row],[118 (03JUL1985 15:00:00)-Water Temperature (C)]]*OO[[#This Row],[60]]</f>
        <v>4.9308714183112498E-6</v>
      </c>
      <c r="BK213" s="10">
        <f>3/24000000*OO[[#This Row],[119 (03JUL1985 18:00:00)-Water Temperature (C)]]*OO[[#This Row],[61]]</f>
        <v>4.9807050706595003E-6</v>
      </c>
      <c r="BL213" s="10">
        <f>3/24000000*OO[[#This Row],[120 (03JUL1985 21:00:00)-Water Temperature (C)]]*OO[[#This Row],[62]]</f>
        <v>4.8463240149014994E-6</v>
      </c>
      <c r="BM213" s="10">
        <f>3/24000000*OO[[#This Row],[121 (04JUL1985 00:00:00)-Water Temperature (C)]]*OO[[#This Row],[63]]</f>
        <v>4.6200264764175006E-6</v>
      </c>
      <c r="BN213" s="10">
        <f>3/24000000*OO[[#This Row],[122 (04JUL1985 03:00:00)-Water Temperature (C)]]*OO[[#This Row],[64]]</f>
        <v>4.3516397254882492E-6</v>
      </c>
      <c r="BO213" s="10">
        <f>3/24000000*OO[[#This Row],[123 (04JUL1985 06:00:00)-Water Temperature (C)]]*OO[[#This Row],[65]]</f>
        <v>4.0404333307533755E-6</v>
      </c>
      <c r="BP213" s="10">
        <f>3/24000000*OO[[#This Row],[124 (04JUL1985 09:00:00)-Water Temperature (C)]]*OO[[#This Row],[66]]</f>
        <v>3.8046824263552504E-6</v>
      </c>
      <c r="BQ213" s="10">
        <f>3/24000000*OO[[#This Row],[125 (04JUL1985 12:00:00)-Water Temperature (C)]]*OO[[#This Row],[67]]</f>
        <v>3.6105937275598748E-6</v>
      </c>
      <c r="BR213" s="10">
        <f>3/24000000*OO[[#This Row],[126 (04JUL1985 15:00:00)-Water Temperature (C)]]*OO[[#This Row],[68]]</f>
        <v>3.4322711837082499E-6</v>
      </c>
      <c r="BS213" s="10">
        <f>3/24000000*OO[[#This Row],[127 (04JUL1985 18:00:00)-Water Temperature (C)]]*OO[[#This Row],[69]]</f>
        <v>3.2929649106212496E-6</v>
      </c>
      <c r="BT213" s="10">
        <f>3/24000000*OO[[#This Row],[128 (04JUL1985 21:00:00)-Water Temperature (C)]]*OO[[#This Row],[70]]</f>
        <v>3.1798134872201256E-6</v>
      </c>
      <c r="BU213" s="10">
        <f>3/24000000*OO[[#This Row],[129 (05JUL1985 00:00:00)-Water Temperature (C)]]*OO[[#This Row],[71]]</f>
        <v>3.0304492065899998E-6</v>
      </c>
      <c r="BV213" s="10">
        <f>3/24000000*OO[[#This Row],[130 (05JUL1985 03:00:00)-Water Temperature (C)]]*OO[[#This Row],[72]]</f>
        <v>2.8244224914720002E-6</v>
      </c>
      <c r="BW213" s="10">
        <f>3/24000000*OO[[#This Row],[131 (05JUL1985 06:00:00)-Water Temperature (C)]]*OO[[#This Row],[73]]</f>
        <v>2.5701976556212496E-6</v>
      </c>
      <c r="BX213" s="10">
        <f>3/24000000*OO[[#This Row],[132 (05JUL1985 09:00:00)-Water Temperature (C)]]*OO[[#This Row],[74]]</f>
        <v>2.4069834533745E-6</v>
      </c>
      <c r="BY213" s="10">
        <f>3/24000000*OO[[#This Row],[133 (05JUL1985 12:00:00)-Water Temperature (C)]]*OO[[#This Row],[75]]</f>
        <v>2.4369256279045001E-6</v>
      </c>
      <c r="BZ213" s="10">
        <f>3/24000000*OO[[#This Row],[134 (05JUL1985 15:00:00)-Water Temperature (C)]]*OO[[#This Row],[76]]</f>
        <v>2.6084463736166254E-6</v>
      </c>
      <c r="CA213" s="10">
        <f>3/24000000*OO[[#This Row],[135 (05JUL1985 18:00:00)-Water Temperature (C)]]*OO[[#This Row],[77]]</f>
        <v>2.72031944885E-6</v>
      </c>
      <c r="CB213" s="10">
        <f>3/24000000*OO[[#This Row],[136 (05JUL1985 21:00:00)-Water Temperature (C)]]*OO[[#This Row],[78]]</f>
        <v>2.6655268319277499E-6</v>
      </c>
      <c r="CC213" s="10">
        <f>3/24000000*OO[[#This Row],[137 (06JUL1985 00:00:00)-Water Temperature (C)]]*OO[[#This Row],[79]]</f>
        <v>2.5373133301669999E-6</v>
      </c>
      <c r="CD213" s="10">
        <f>3/24000000*OO[[#This Row],[138 (06JUL1985 03:00:00)-Water Temperature (C)]]*OO[[#This Row],[80]]</f>
        <v>2.40172096521375E-6</v>
      </c>
      <c r="CE213" s="10">
        <f>3/24000000*OO[[#This Row],[139 (06JUL1985 06:00:00)-Water Temperature (C)]]*OO[[#This Row],[81]]</f>
        <v>2.2373921133243747E-6</v>
      </c>
      <c r="CF213" s="10">
        <f>3/24000000*OO[[#This Row],[140 (06JUL1985 09:00:00)-Water Temperature (C)]]*OO[[#This Row],[82]]</f>
        <v>2.077414207352E-6</v>
      </c>
      <c r="CG213" s="10">
        <f>3/24000000*OO[[#This Row],[141 (06JUL1985 12:00:00)-Water Temperature (C)]]*OO[[#This Row],[83]]</f>
        <v>1.9535072264636249E-6</v>
      </c>
      <c r="CH213" s="10">
        <f>3/24000000*OO[[#This Row],[142 (06JUL1985 15:00:00)-Water Temperature (C)]]*OO[[#This Row],[84]]</f>
        <v>1.848006208944E-6</v>
      </c>
      <c r="CI213" s="10">
        <f>3/24000000*OO[[#This Row],[143 (06JUL1985 18:00:00)-Water Temperature (C)]]*OO[[#This Row],[85]]</f>
        <v>1.7747519908552503E-6</v>
      </c>
      <c r="CJ213" s="10">
        <f>3/24000000*OO[[#This Row],[144 (06JUL1985 21:00:00)-Water Temperature (C)]]*OO[[#This Row],[86]]</f>
        <v>1.7073840793739999E-6</v>
      </c>
      <c r="CK213" s="10">
        <f>3/24000000*OO[[#This Row],[145 (07JUL1985 00:00:00)-Water Temperature (C)]]*OO[[#This Row],[87]]</f>
        <v>1.6109436244394999E-6</v>
      </c>
      <c r="CL213" s="10">
        <f>3/24000000*OO[[#This Row],[146 (07JUL1985 03:00:00)-Water Temperature (C)]]*OO[[#This Row],[88]]</f>
        <v>1.5034693374179999E-6</v>
      </c>
      <c r="CM213" s="10">
        <f>3/24000000*OO[[#This Row],[147 (07JUL1985 06:00:00)-Water Temperature (C)]]*OO[[#This Row],[89]]</f>
        <v>1.38139424468525E-6</v>
      </c>
      <c r="CN213" s="10">
        <f>3/24000000*OO[[#This Row],[148 (07JUL1985 09:00:00)-Water Temperature (C)]]*OO[[#This Row],[90]]</f>
        <v>1.2924527445707501E-6</v>
      </c>
      <c r="CO213" s="10">
        <f>3/24000000*OO[[#This Row],[149 (07JUL1985 12:00:00)-Water Temperature (C)]]*OO[[#This Row],[91]]</f>
        <v>1.251883539687375E-6</v>
      </c>
      <c r="CP213" s="10">
        <f>3/24000000*OO[[#This Row],[150 (07JUL1985 15:00:00)-Water Temperature (C)]]*OO[[#This Row],[92]]</f>
        <v>1.2847547120159998E-6</v>
      </c>
      <c r="CQ213" s="10">
        <f>3/24000000*OO[[#This Row],[151 (07JUL1985 18:00:00)-Water Temperature (C)]]*OO[[#This Row],[93]]</f>
        <v>1.3629396795058751E-6</v>
      </c>
      <c r="CR213" s="10">
        <f>3/24000000*OO[[#This Row],[152 (07JUL1985 21:00:00)-Water Temperature (C)]]*OO[[#This Row],[94]]</f>
        <v>1.3868417630545002E-6</v>
      </c>
      <c r="CS213" s="10">
        <f>3/24000000*OO[[#This Row],[153 (08JUL1985 00:00:00)-Water Temperature (C)]]*OO[[#This Row],[95]]</f>
        <v>1.3299716672879999E-6</v>
      </c>
      <c r="CT213" s="10">
        <f>3/24000000*OO[[#This Row],[154 (08JUL1985 03:00:00)-Water Temperature (C)]]*OO[[#This Row],[96]]</f>
        <v>1.252457473113E-6</v>
      </c>
      <c r="CU213" s="10">
        <f>3/24000000*OO[[#This Row],[155 (08JUL1985 06:00:00)-Water Temperature (C)]]*OO[[#This Row],[97]]</f>
        <v>1.1689946991059999E-6</v>
      </c>
      <c r="CV213" s="10">
        <f>3/24000000*OO[[#This Row],[156 (08JUL1985 09:00:00)-Water Temperature (C)]]*OO[[#This Row],[98]]</f>
        <v>1.1020023006418749E-6</v>
      </c>
      <c r="CW213" s="10">
        <f>3/24000000*OO[[#This Row],[157 (08JUL1985 12:00:00)-Water Temperature (C)]]*OO[[#This Row],[99]]</f>
        <v>1.0193593410292499E-6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0</v>
      </c>
      <c r="K214" s="10">
        <f>3/24*OO[[#This Row],[67 (27JUN1985 06:00:00)-Water Temperature (C)]]*OO[[#This Row],[9]]/SUM(OO[9])</f>
        <v>3.2780853165865981E-42</v>
      </c>
      <c r="L214" s="10">
        <f>3/24*OO[[#This Row],[68 (27JUN1985 09:00:00)-Water Temperature (C)]]*OO[[#This Row],[10]]/SUM(OO[10])</f>
        <v>1.5056893355107155E-32</v>
      </c>
      <c r="M214" s="10">
        <f>3/24*OO[[#This Row],[69 (27JUN1985 12:00:00)-Water Temperature (C)]]*OO[[#This Row],[11]]/SUM(OO[11])</f>
        <v>1.045629018294914E-22</v>
      </c>
      <c r="N214" s="10">
        <f>3/24*OO[[#This Row],[70 (27JUN1985 15:00:00)-Water Temperature (C)]]*OO[[#This Row],[12]]/SUM(OO[12])</f>
        <v>5.2837308138822277E-15</v>
      </c>
      <c r="O214" s="10">
        <f>3/24*OO[[#This Row],[71 (27JUN1985 18:00:00)-Water Temperature (C)]]*OO[[#This Row],[13]]/SUM(OO[13])</f>
        <v>2.7505523649279646E-10</v>
      </c>
      <c r="P214" s="10">
        <f>3/24*OO[[#This Row],[72 (27JUN1985 21:00:00)-Water Temperature (C)]]*OO[[#This Row],[14]]/SUM(OO[14])</f>
        <v>1.753613593131573E-7</v>
      </c>
      <c r="Q214" s="10">
        <f>3/24*OO[[#This Row],[73 (28JUN1985 00:00:00)-Water Temperature (C)]]*OO[[#This Row],[15]]/SUM(OO[15])</f>
        <v>1.7399447496833518E-5</v>
      </c>
      <c r="R214" s="10">
        <f>3/24*OO[[#This Row],[74 (28JUN1985 03:00:00)-Water Temperature (C)]]*OO[[#This Row],[16]]/SUM(OO[16])</f>
        <v>4.8709068127309954E-4</v>
      </c>
      <c r="S214" s="10">
        <f>3/24*OO[[#This Row],[75 (28JUN1985 06:00:00)-Water Temperature (C)]]*OO[[#This Row],[17]]/SUM(OO[17])</f>
        <v>5.1651304500268894E-3</v>
      </c>
      <c r="T214" s="10">
        <f>3/24*OO[[#This Row],[76 (28JUN1985 09:00:00)-Water Temperature (C)]]*OO[[#This Row],[18]]/SUM(OO[18])</f>
        <v>2.5840889191826682E-2</v>
      </c>
      <c r="U214" s="10">
        <f>3/24*OO[[#This Row],[77 (28JUN1985 12:00:00)-Water Temperature (C)]]*OO[[#This Row],[19]]/SUM(OO[19])</f>
        <v>7.0124212898382637E-2</v>
      </c>
      <c r="V214" s="10">
        <f>3/24000000*OO[[#This Row],[78 (28JUN1985 15:00:00)-Water Temperature (C)]]*OO[[#This Row],[20]]</f>
        <v>0.11495920659539999</v>
      </c>
      <c r="W214" s="10">
        <f>3/24000000*OO[[#This Row],[79 (28JUN1985 18:00:00)-Water Temperature (C)]]*OO[[#This Row],[21]]</f>
        <v>0.12278573348047499</v>
      </c>
      <c r="X214" s="10">
        <f>3/24000000*OO[[#This Row],[80 (28JUN1985 21:00:00)-Water Temperature (C)]]*OO[[#This Row],[22]]</f>
        <v>8.8982858771624998E-2</v>
      </c>
      <c r="Y214" s="10">
        <f>3/24000000*OO[[#This Row],[81 (29JUN1985 00:00:00)-Water Temperature (C)]]*OO[[#This Row],[23]]</f>
        <v>4.6269200534962494E-2</v>
      </c>
      <c r="Z214" s="10">
        <f>3/24000000*OO[[#This Row],[82 (29JUN1985 03:00:00)-Water Temperature (C)]]*OO[[#This Row],[24]]</f>
        <v>1.8295610524678749E-2</v>
      </c>
      <c r="AA214" s="10">
        <f>3/24000000*OO[[#This Row],[83 (29JUN1985 06:00:00)-Water Temperature (C)]]*OO[[#This Row],[25]]</f>
        <v>5.8839971699799999E-3</v>
      </c>
      <c r="AB214" s="10">
        <f>3/24000000*OO[[#This Row],[84 (29JUN1985 09:00:00)-Water Temperature (C)]]*OO[[#This Row],[26]]</f>
        <v>1.6969420819154999E-3</v>
      </c>
      <c r="AC214" s="10">
        <f>3/24000000*OO[[#This Row],[85 (29JUN1985 12:00:00)-Water Temperature (C)]]*OO[[#This Row],[27]]</f>
        <v>4.8582652025999992E-4</v>
      </c>
      <c r="AD214" s="10">
        <f>3/24000000*OO[[#This Row],[86 (29JUN1985 15:00:00)-Water Temperature (C)]]*OO[[#This Row],[28]]</f>
        <v>1.6488384600324999E-4</v>
      </c>
      <c r="AE214" s="10">
        <f>3/24000000*OO[[#This Row],[88 (29JUN1985 21:00:00)-Water Temperature (C)]]*OO[[#This Row],[30]]</f>
        <v>7.3663751952350012E-5</v>
      </c>
      <c r="AF214" s="10">
        <f>3/24000000*OO[[#This Row],[88 (29JUN1985 21:00:00)-Water Temperature (C)]]*OO[[#This Row],[30]]</f>
        <v>7.3663751952350012E-5</v>
      </c>
      <c r="AG214" s="10">
        <f>3/24000000*OO[[#This Row],[89 (30JUN1985 00:00:00)-Water Temperature (C)]]*OO[[#This Row],[31]]</f>
        <v>7.5620505357000005E-5</v>
      </c>
      <c r="AH214" s="10">
        <f>3/24000000*OO[[#This Row],[90 (30JUN1985 03:00:00)-Water Temperature (C)]]*OO[[#This Row],[32]]</f>
        <v>7.8633408028700011E-5</v>
      </c>
      <c r="AI214" s="10">
        <f>3/24000000*OO[[#This Row],[91 (30JUN1985 06:00:00)-Water Temperature (C)]]*OO[[#This Row],[33]]</f>
        <v>7.8102709970699993E-5</v>
      </c>
      <c r="AJ214" s="10">
        <f>3/24000000*OO[[#This Row],[92 (30JUN1985 09:00:00)-Water Temperature (C)]]*OO[[#This Row],[34]]</f>
        <v>7.4241813268512507E-5</v>
      </c>
      <c r="AK214" s="10">
        <f>3/24000000*OO[[#This Row],[93 (30JUN1985 12:00:00)-Water Temperature (C)]]*OO[[#This Row],[35]]</f>
        <v>6.9438429527774996E-5</v>
      </c>
      <c r="AL214" s="10">
        <f>3/24000000*OO[[#This Row],[94 (30JUN1985 15:00:00)-Water Temperature (C)]]*OO[[#This Row],[36]]</f>
        <v>6.6706566461999996E-5</v>
      </c>
      <c r="AM214" s="10">
        <f>3/24000000*OO[[#This Row],[95 (30JUN1985 18:00:00)-Water Temperature (C)]]*OO[[#This Row],[37]]</f>
        <v>6.3837961508124997E-5</v>
      </c>
      <c r="AN214" s="10">
        <f>3/24000000*OO[[#This Row],[96 (30JUN1985 21:00:00)-Water Temperature (C)]]*OO[[#This Row],[38]]</f>
        <v>5.6554423584000003E-5</v>
      </c>
      <c r="AO214" s="10">
        <f>3/24000000*OO[[#This Row],[97 (01JUL1985 00:00:00)-Water Temperature (C)]]*OO[[#This Row],[39]]</f>
        <v>4.66607246447625E-5</v>
      </c>
      <c r="AP214" s="10">
        <f>3/24000000*OO[[#This Row],[98 (01JUL1985 03:00:00)-Water Temperature (C)]]*OO[[#This Row],[40]]</f>
        <v>3.6660794082423749E-5</v>
      </c>
      <c r="AQ214" s="10">
        <f>3/24000000*OO[[#This Row],[99 (01JUL1985 06:00:00)-Water Temperature (C)]]*OO[[#This Row],[41]]</f>
        <v>2.8075123300872497E-5</v>
      </c>
      <c r="AR214" s="10">
        <f>3/24000000*OO[[#This Row],[100 (01JUL1985 09:00:00)-Water Temperature (C)]]*OO[[#This Row],[42]]</f>
        <v>2.1927180226669999E-5</v>
      </c>
      <c r="AS214" s="10">
        <f>3/24000000*OO[[#This Row],[101 (01JUL1985 12:00:00)-Water Temperature (C)]]*OO[[#This Row],[43]]</f>
        <v>1.7921857568750001E-5</v>
      </c>
      <c r="AT214" s="10">
        <f>3/24000000*OO[[#This Row],[102 (01JUL1985 15:00:00)-Water Temperature (C)]]*OO[[#This Row],[44]]</f>
        <v>1.5712072847518749E-5</v>
      </c>
      <c r="AU214" s="10">
        <f>3/24000000*OO[[#This Row],[103 (01JUL1985 18:00:00)-Water Temperature (C)]]*OO[[#This Row],[45]]</f>
        <v>1.4453851762589998E-5</v>
      </c>
      <c r="AV214" s="10">
        <f>3/24000000*OO[[#This Row],[104 (01JUL1985 21:00:00)-Water Temperature (C)]]*OO[[#This Row],[46]]</f>
        <v>1.3607516124925002E-5</v>
      </c>
      <c r="AW214" s="10">
        <f>3/24000000*OO[[#This Row],[105 (02JUL1985 00:00:00)-Water Temperature (C)]]*OO[[#This Row],[47]]</f>
        <v>1.2728795810093749E-5</v>
      </c>
      <c r="AX214" s="10">
        <f>3/24000000*OO[[#This Row],[106 (02JUL1985 03:00:00)-Water Temperature (C)]]*OO[[#This Row],[48]]</f>
        <v>1.1792734006848749E-5</v>
      </c>
      <c r="AY214" s="10">
        <f>3/24000000*OO[[#This Row],[107 (02JUL1985 06:00:00)-Water Temperature (C)]]*OO[[#This Row],[49]]</f>
        <v>1.0790602885112499E-5</v>
      </c>
      <c r="AZ214" s="10">
        <f>3/24000000*OO[[#This Row],[108 (02JUL1985 09:00:00)-Water Temperature (C)]]*OO[[#This Row],[50]]</f>
        <v>1.0047068769569999E-5</v>
      </c>
      <c r="BA214" s="10">
        <f>3/24000000*OO[[#This Row],[109 (02JUL1985 12:00:00)-Water Temperature (C)]]*OO[[#This Row],[51]]</f>
        <v>9.5203566622900004E-6</v>
      </c>
      <c r="BB214" s="10">
        <f>3/24000000*OO[[#This Row],[110 (02JUL1985 15:00:00)-Water Temperature (C)]]*OO[[#This Row],[52]]</f>
        <v>9.292169290949999E-6</v>
      </c>
      <c r="BC214" s="10">
        <f>3/24000000*OO[[#This Row],[111 (02JUL1985 18:00:00)-Water Temperature (C)]]*OO[[#This Row],[53]]</f>
        <v>9.1834687230000004E-6</v>
      </c>
      <c r="BD214" s="10">
        <f>3/24000000*OO[[#This Row],[112 (02JUL1985 21:00:00)-Water Temperature (C)]]*OO[[#This Row],[54]]</f>
        <v>8.8367894311149993E-6</v>
      </c>
      <c r="BE214" s="10">
        <f>3/24000000*OO[[#This Row],[113 (03JUL1985 00:00:00)-Water Temperature (C)]]*OO[[#This Row],[55]]</f>
        <v>8.3746070639700003E-6</v>
      </c>
      <c r="BF214" s="10">
        <f>3/24000000*OO[[#This Row],[114 (03JUL1985 03:00:00)-Water Temperature (C)]]*OO[[#This Row],[56]]</f>
        <v>7.8376831345124994E-6</v>
      </c>
      <c r="BG214" s="10">
        <f>3/24000000*OO[[#This Row],[115 (03JUL1985 06:00:00)-Water Temperature (C)]]*OO[[#This Row],[57]]</f>
        <v>7.2829423629324997E-6</v>
      </c>
      <c r="BH214" s="10">
        <f>3/24000000*OO[[#This Row],[116 (03JUL1985 09:00:00)-Water Temperature (C)]]*OO[[#This Row],[58]]</f>
        <v>6.9560625499424993E-6</v>
      </c>
      <c r="BI214" s="10">
        <f>3/24000000*OO[[#This Row],[117 (03JUL1985 12:00:00)-Water Temperature (C)]]*OO[[#This Row],[59]]</f>
        <v>6.9643815263749991E-6</v>
      </c>
      <c r="BJ214" s="10">
        <f>3/24000000*OO[[#This Row],[118 (03JUL1985 15:00:00)-Water Temperature (C)]]*OO[[#This Row],[60]]</f>
        <v>7.1827812963000004E-6</v>
      </c>
      <c r="BK214" s="10">
        <f>3/24000000*OO[[#This Row],[119 (03JUL1985 18:00:00)-Water Temperature (C)]]*OO[[#This Row],[61]]</f>
        <v>7.2393645051599986E-6</v>
      </c>
      <c r="BL214" s="10">
        <f>3/24000000*OO[[#This Row],[120 (03JUL1985 21:00:00)-Water Temperature (C)]]*OO[[#This Row],[62]]</f>
        <v>7.0401554344250003E-6</v>
      </c>
      <c r="BM214" s="10">
        <f>3/24000000*OO[[#This Row],[121 (04JUL1985 00:00:00)-Water Temperature (C)]]*OO[[#This Row],[63]]</f>
        <v>6.7149580389062496E-6</v>
      </c>
      <c r="BN214" s="10">
        <f>3/24000000*OO[[#This Row],[122 (04JUL1985 03:00:00)-Water Temperature (C)]]*OO[[#This Row],[64]]</f>
        <v>6.33743277639375E-6</v>
      </c>
      <c r="BO214" s="10">
        <f>3/24000000*OO[[#This Row],[123 (04JUL1985 06:00:00)-Water Temperature (C)]]*OO[[#This Row],[65]]</f>
        <v>5.9011495687361245E-6</v>
      </c>
      <c r="BP214" s="10">
        <f>3/24000000*OO[[#This Row],[124 (04JUL1985 09:00:00)-Water Temperature (C)]]*OO[[#This Row],[66]]</f>
        <v>5.5642396624537506E-6</v>
      </c>
      <c r="BQ214" s="10">
        <f>3/24000000*OO[[#This Row],[125 (04JUL1985 12:00:00)-Water Temperature (C)]]*OO[[#This Row],[67]]</f>
        <v>5.2734352383479996E-6</v>
      </c>
      <c r="BR214" s="10">
        <f>3/24000000*OO[[#This Row],[126 (04JUL1985 15:00:00)-Water Temperature (C)]]*OO[[#This Row],[68]]</f>
        <v>4.9996710705887498E-6</v>
      </c>
      <c r="BS214" s="10">
        <f>3/24000000*OO[[#This Row],[127 (04JUL1985 18:00:00)-Water Temperature (C)]]*OO[[#This Row],[69]]</f>
        <v>4.7808355988731247E-6</v>
      </c>
      <c r="BT214" s="10">
        <f>3/24000000*OO[[#This Row],[128 (04JUL1985 21:00:00)-Water Temperature (C)]]*OO[[#This Row],[70]]</f>
        <v>4.6171377184432507E-6</v>
      </c>
      <c r="BU214" s="10">
        <f>3/24000000*OO[[#This Row],[129 (05JUL1985 00:00:00)-Water Temperature (C)]]*OO[[#This Row],[71]]</f>
        <v>4.4096375744835002E-6</v>
      </c>
      <c r="BV214" s="10">
        <f>3/24000000*OO[[#This Row],[130 (05JUL1985 03:00:00)-Water Temperature (C)]]*OO[[#This Row],[72]]</f>
        <v>4.1240317188244992E-6</v>
      </c>
      <c r="BW214" s="10">
        <f>3/24000000*OO[[#This Row],[131 (05JUL1985 06:00:00)-Water Temperature (C)]]*OO[[#This Row],[73]]</f>
        <v>3.7642388794006246E-6</v>
      </c>
      <c r="BX214" s="10">
        <f>3/24000000*OO[[#This Row],[132 (05JUL1985 09:00:00)-Water Temperature (C)]]*OO[[#This Row],[74]]</f>
        <v>3.5242785419063747E-6</v>
      </c>
      <c r="BY214" s="10">
        <f>3/24000000*OO[[#This Row],[133 (05JUL1985 12:00:00)-Water Temperature (C)]]*OO[[#This Row],[75]]</f>
        <v>3.5523368596087497E-6</v>
      </c>
      <c r="BZ214" s="10">
        <f>3/24000000*OO[[#This Row],[134 (05JUL1985 15:00:00)-Water Temperature (C)]]*OO[[#This Row],[76]]</f>
        <v>3.7865634888517496E-6</v>
      </c>
      <c r="CA214" s="10">
        <f>3/24000000*OO[[#This Row],[135 (05JUL1985 18:00:00)-Water Temperature (C)]]*OO[[#This Row],[77]]</f>
        <v>3.9431649206379992E-6</v>
      </c>
      <c r="CB214" s="10">
        <f>3/24000000*OO[[#This Row],[136 (05JUL1985 21:00:00)-Water Temperature (C)]]*OO[[#This Row],[78]]</f>
        <v>3.8665834018785E-6</v>
      </c>
      <c r="CC214" s="10">
        <f>3/24000000*OO[[#This Row],[137 (06JUL1985 00:00:00)-Water Temperature (C)]]*OO[[#This Row],[79]]</f>
        <v>3.6848948491490002E-6</v>
      </c>
      <c r="CD214" s="10">
        <f>3/24000000*OO[[#This Row],[138 (06JUL1985 03:00:00)-Water Temperature (C)]]*OO[[#This Row],[80]]</f>
        <v>3.4940797825229999E-6</v>
      </c>
      <c r="CE214" s="10">
        <f>3/24000000*OO[[#This Row],[139 (06JUL1985 06:00:00)-Water Temperature (C)]]*OO[[#This Row],[81]]</f>
        <v>3.2643973742939997E-6</v>
      </c>
      <c r="CF214" s="10">
        <f>3/24000000*OO[[#This Row],[140 (06JUL1985 09:00:00)-Water Temperature (C)]]*OO[[#This Row],[82]]</f>
        <v>3.039523388658375E-6</v>
      </c>
      <c r="CG214" s="10">
        <f>3/24000000*OO[[#This Row],[141 (06JUL1985 12:00:00)-Water Temperature (C)]]*OO[[#This Row],[83]]</f>
        <v>2.859940138503E-6</v>
      </c>
      <c r="CH214" s="10">
        <f>3/24000000*OO[[#This Row],[142 (06JUL1985 15:00:00)-Water Temperature (C)]]*OO[[#This Row],[84]]</f>
        <v>2.7004179014505E-6</v>
      </c>
      <c r="CI214" s="10">
        <f>3/24000000*OO[[#This Row],[143 (06JUL1985 18:00:00)-Water Temperature (C)]]*OO[[#This Row],[85]]</f>
        <v>2.5854880834676246E-6</v>
      </c>
      <c r="CJ214" s="10">
        <f>3/24000000*OO[[#This Row],[144 (06JUL1985 21:00:00)-Water Temperature (C)]]*OO[[#This Row],[86]]</f>
        <v>2.4819573482909998E-6</v>
      </c>
      <c r="CK214" s="10">
        <f>3/24000000*OO[[#This Row],[145 (07JUL1985 00:00:00)-Water Temperature (C)]]*OO[[#This Row],[87]]</f>
        <v>2.344147321390875E-6</v>
      </c>
      <c r="CL214" s="10">
        <f>3/24000000*OO[[#This Row],[146 (07JUL1985 03:00:00)-Water Temperature (C)]]*OO[[#This Row],[88]]</f>
        <v>2.1928695915082495E-6</v>
      </c>
      <c r="CM214" s="10">
        <f>3/24000000*OO[[#This Row],[147 (07JUL1985 06:00:00)-Water Temperature (C)]]*OO[[#This Row],[89]]</f>
        <v>2.0214782525231249E-6</v>
      </c>
      <c r="CN214" s="10">
        <f>3/24000000*OO[[#This Row],[148 (07JUL1985 09:00:00)-Water Temperature (C)]]*OO[[#This Row],[90]]</f>
        <v>1.8920808704459998E-6</v>
      </c>
      <c r="CO214" s="10">
        <f>3/24000000*OO[[#This Row],[149 (07JUL1985 12:00:00)-Water Temperature (C)]]*OO[[#This Row],[91]]</f>
        <v>1.8240156902629999E-6</v>
      </c>
      <c r="CP214" s="10">
        <f>3/24000000*OO[[#This Row],[150 (07JUL1985 15:00:00)-Water Temperature (C)]]*OO[[#This Row],[92]]</f>
        <v>1.8618819511109998E-6</v>
      </c>
      <c r="CQ214" s="10">
        <f>3/24000000*OO[[#This Row],[151 (07JUL1985 18:00:00)-Water Temperature (C)]]*OO[[#This Row],[93]]</f>
        <v>1.9706300007074997E-6</v>
      </c>
      <c r="CR214" s="10">
        <f>3/24000000*OO[[#This Row],[152 (07JUL1985 21:00:00)-Water Temperature (C)]]*OO[[#This Row],[94]]</f>
        <v>2.0074928478150001E-6</v>
      </c>
      <c r="CS214" s="10">
        <f>3/24000000*OO[[#This Row],[153 (08JUL1985 00:00:00)-Water Temperature (C)]]*OO[[#This Row],[95]]</f>
        <v>1.93034655473625E-6</v>
      </c>
      <c r="CT214" s="10">
        <f>3/24000000*OO[[#This Row],[154 (08JUL1985 03:00:00)-Water Temperature (C)]]*OO[[#This Row],[96]]</f>
        <v>1.821851225096E-6</v>
      </c>
      <c r="CU214" s="10">
        <f>3/24000000*OO[[#This Row],[155 (08JUL1985 06:00:00)-Water Temperature (C)]]*OO[[#This Row],[97]]</f>
        <v>1.7054662657500002E-6</v>
      </c>
      <c r="CV214" s="10">
        <f>3/24000000*OO[[#This Row],[156 (08JUL1985 09:00:00)-Water Temperature (C)]]*OO[[#This Row],[98]]</f>
        <v>1.6117367956374998E-6</v>
      </c>
      <c r="CW214" s="10">
        <f>3/24000000*OO[[#This Row],[157 (08JUL1985 12:00:00)-Water Temperature (C)]]*OO[[#This Row],[99]]</f>
        <v>1.4940210918629999E-6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0</v>
      </c>
      <c r="K215" s="10">
        <f>3/24*OO[[#This Row],[67 (27JUN1985 06:00:00)-Water Temperature (C)]]*OO[[#This Row],[9]]/SUM(OO[9])</f>
        <v>6.048535636052513E-43</v>
      </c>
      <c r="L215" s="10">
        <f>3/24*OO[[#This Row],[68 (27JUN1985 09:00:00)-Water Temperature (C)]]*OO[[#This Row],[10]]/SUM(OO[10])</f>
        <v>2.8390319420979315E-33</v>
      </c>
      <c r="M215" s="10">
        <f>3/24*OO[[#This Row],[69 (27JUN1985 12:00:00)-Water Temperature (C)]]*OO[[#This Row],[11]]/SUM(OO[11])</f>
        <v>1.9630789844547788E-23</v>
      </c>
      <c r="N215" s="10">
        <f>3/24*OO[[#This Row],[70 (27JUN1985 15:00:00)-Water Temperature (C)]]*OO[[#This Row],[12]]/SUM(OO[12])</f>
        <v>1.4706923032531121E-15</v>
      </c>
      <c r="O215" s="10">
        <f>3/24*OO[[#This Row],[71 (27JUN1985 18:00:00)-Water Temperature (C)]]*OO[[#This Row],[13]]/SUM(OO[13])</f>
        <v>1.2632880818717278E-10</v>
      </c>
      <c r="P215" s="10">
        <f>3/24*OO[[#This Row],[72 (27JUN1985 21:00:00)-Water Temperature (C)]]*OO[[#This Row],[14]]/SUM(OO[14])</f>
        <v>1.0098403078317982E-7</v>
      </c>
      <c r="Q215" s="10">
        <f>3/24*OO[[#This Row],[73 (28JUN1985 00:00:00)-Water Temperature (C)]]*OO[[#This Row],[15]]/SUM(OO[15])</f>
        <v>1.1569330744918509E-5</v>
      </c>
      <c r="R215" s="10">
        <f>3/24*OO[[#This Row],[74 (28JUN1985 03:00:00)-Water Temperature (C)]]*OO[[#This Row],[16]]/SUM(OO[16])</f>
        <v>3.6229784623389083E-4</v>
      </c>
      <c r="S215" s="10">
        <f>3/24*OO[[#This Row],[75 (28JUN1985 06:00:00)-Water Temperature (C)]]*OO[[#This Row],[17]]/SUM(OO[17])</f>
        <v>4.2222579738476094E-3</v>
      </c>
      <c r="T215" s="10">
        <f>3/24*OO[[#This Row],[76 (28JUN1985 09:00:00)-Water Temperature (C)]]*OO[[#This Row],[18]]/SUM(OO[18])</f>
        <v>2.2881585102123896E-2</v>
      </c>
      <c r="U215" s="10">
        <f>3/24*OO[[#This Row],[77 (28JUN1985 12:00:00)-Water Temperature (C)]]*OO[[#This Row],[19]]/SUM(OO[19])</f>
        <v>6.6361392627219504E-2</v>
      </c>
      <c r="V215" s="10">
        <f>3/24000000*OO[[#This Row],[78 (28JUN1985 15:00:00)-Water Temperature (C)]]*OO[[#This Row],[20]]</f>
        <v>0.11516926617459999</v>
      </c>
      <c r="W215" s="10">
        <f>3/24000000*OO[[#This Row],[79 (28JUN1985 18:00:00)-Water Temperature (C)]]*OO[[#This Row],[21]]</f>
        <v>0.12938920278052499</v>
      </c>
      <c r="X215" s="10">
        <f>3/24000000*OO[[#This Row],[80 (28JUN1985 21:00:00)-Water Temperature (C)]]*OO[[#This Row],[22]]</f>
        <v>9.8421311166937489E-2</v>
      </c>
      <c r="Y215" s="10">
        <f>3/24000000*OO[[#This Row],[81 (29JUN1985 00:00:00)-Water Temperature (C)]]*OO[[#This Row],[23]]</f>
        <v>5.3413218798637502E-2</v>
      </c>
      <c r="Z215" s="10">
        <f>3/24000000*OO[[#This Row],[82 (29JUN1985 03:00:00)-Water Temperature (C)]]*OO[[#This Row],[24]]</f>
        <v>2.191619482976E-2</v>
      </c>
      <c r="AA215" s="10">
        <f>3/24000000*OO[[#This Row],[83 (29JUN1985 06:00:00)-Water Temperature (C)]]*OO[[#This Row],[25]]</f>
        <v>7.2581229687862505E-3</v>
      </c>
      <c r="AB215" s="10">
        <f>3/24000000*OO[[#This Row],[84 (29JUN1985 09:00:00)-Water Temperature (C)]]*OO[[#This Row],[26]]</f>
        <v>2.1332307911872497E-3</v>
      </c>
      <c r="AC215" s="10">
        <f>3/24000000*OO[[#This Row],[85 (29JUN1985 12:00:00)-Water Temperature (C)]]*OO[[#This Row],[27]]</f>
        <v>6.1168216027799997E-4</v>
      </c>
      <c r="AD215" s="10">
        <f>3/24000000*OO[[#This Row],[86 (29JUN1985 15:00:00)-Water Temperature (C)]]*OO[[#This Row],[28]]</f>
        <v>2.0078133217106249E-4</v>
      </c>
      <c r="AE215" s="10">
        <f>3/24000000*OO[[#This Row],[88 (29JUN1985 21:00:00)-Water Temperature (C)]]*OO[[#This Row],[30]]</f>
        <v>7.6924879448974999E-5</v>
      </c>
      <c r="AF215" s="10">
        <f>3/24000000*OO[[#This Row],[88 (29JUN1985 21:00:00)-Water Temperature (C)]]*OO[[#This Row],[30]]</f>
        <v>7.6924879448974999E-5</v>
      </c>
      <c r="AG215" s="10">
        <f>3/24000000*OO[[#This Row],[89 (30JUN1985 00:00:00)-Water Temperature (C)]]*OO[[#This Row],[31]]</f>
        <v>7.7568832655737491E-5</v>
      </c>
      <c r="AH215" s="10">
        <f>3/24000000*OO[[#This Row],[90 (30JUN1985 03:00:00)-Water Temperature (C)]]*OO[[#This Row],[32]]</f>
        <v>8.0852397171199999E-5</v>
      </c>
      <c r="AI215" s="10">
        <f>3/24000000*OO[[#This Row],[91 (30JUN1985 06:00:00)-Water Temperature (C)]]*OO[[#This Row],[33]]</f>
        <v>8.0972454609375003E-5</v>
      </c>
      <c r="AJ215" s="10">
        <f>3/24000000*OO[[#This Row],[92 (30JUN1985 09:00:00)-Water Temperature (C)]]*OO[[#This Row],[34]]</f>
        <v>7.7608127620800002E-5</v>
      </c>
      <c r="AK215" s="10">
        <f>3/24000000*OO[[#This Row],[93 (30JUN1985 12:00:00)-Water Temperature (C)]]*OO[[#This Row],[35]]</f>
        <v>7.2949886940937492E-5</v>
      </c>
      <c r="AL215" s="10">
        <f>3/24000000*OO[[#This Row],[94 (30JUN1985 15:00:00)-Water Temperature (C)]]*OO[[#This Row],[36]]</f>
        <v>7.0130568116587487E-5</v>
      </c>
      <c r="AM215" s="10">
        <f>3/24000000*OO[[#This Row],[95 (30JUN1985 18:00:00)-Water Temperature (C)]]*OO[[#This Row],[37]]</f>
        <v>6.7191600734637505E-5</v>
      </c>
      <c r="AN215" s="10">
        <f>3/24000000*OO[[#This Row],[96 (30JUN1985 21:00:00)-Water Temperature (C)]]*OO[[#This Row],[38]]</f>
        <v>5.9728131529949999E-5</v>
      </c>
      <c r="AO215" s="10">
        <f>3/24000000*OO[[#This Row],[97 (01JUL1985 00:00:00)-Water Temperature (C)]]*OO[[#This Row],[39]]</f>
        <v>4.9642016011524995E-5</v>
      </c>
      <c r="AP215" s="10">
        <f>3/24000000*OO[[#This Row],[98 (01JUL1985 03:00:00)-Water Temperature (C)]]*OO[[#This Row],[40]]</f>
        <v>3.9244363429300006E-5</v>
      </c>
      <c r="AQ215" s="10">
        <f>3/24000000*OO[[#This Row],[99 (01JUL1985 06:00:00)-Water Temperature (C)]]*OO[[#This Row],[41]]</f>
        <v>3.0168924767974996E-5</v>
      </c>
      <c r="AR215" s="10">
        <f>3/24000000*OO[[#This Row],[100 (01JUL1985 09:00:00)-Water Temperature (C)]]*OO[[#This Row],[42]]</f>
        <v>2.3546244495176246E-5</v>
      </c>
      <c r="AS215" s="10">
        <f>3/24000000*OO[[#This Row],[101 (01JUL1985 12:00:00)-Water Temperature (C)]]*OO[[#This Row],[43]]</f>
        <v>1.9120924814579999E-5</v>
      </c>
      <c r="AT215" s="10">
        <f>3/24000000*OO[[#This Row],[102 (01JUL1985 15:00:00)-Water Temperature (C)]]*OO[[#This Row],[44]]</f>
        <v>1.6586300686844998E-5</v>
      </c>
      <c r="AU215" s="10">
        <f>3/24000000*OO[[#This Row],[103 (01JUL1985 18:00:00)-Water Temperature (C)]]*OO[[#This Row],[45]]</f>
        <v>1.5118475971207499E-5</v>
      </c>
      <c r="AV215" s="10">
        <f>3/24000000*OO[[#This Row],[104 (01JUL1985 21:00:00)-Water Temperature (C)]]*OO[[#This Row],[46]]</f>
        <v>1.4174434011737499E-5</v>
      </c>
      <c r="AW215" s="10">
        <f>3/24000000*OO[[#This Row],[105 (02JUL1985 00:00:00)-Water Temperature (C)]]*OO[[#This Row],[47]]</f>
        <v>1.32543011589E-5</v>
      </c>
      <c r="AX215" s="10">
        <f>3/24000000*OO[[#This Row],[106 (02JUL1985 03:00:00)-Water Temperature (C)]]*OO[[#This Row],[48]]</f>
        <v>1.2300617295312501E-5</v>
      </c>
      <c r="AY215" s="10">
        <f>3/24000000*OO[[#This Row],[107 (02JUL1985 06:00:00)-Water Temperature (C)]]*OO[[#This Row],[49]]</f>
        <v>1.1288747879257502E-5</v>
      </c>
      <c r="AZ215" s="10">
        <f>3/24000000*OO[[#This Row],[108 (02JUL1985 09:00:00)-Water Temperature (C)]]*OO[[#This Row],[50]]</f>
        <v>1.0536927245827497E-5</v>
      </c>
      <c r="BA215" s="10">
        <f>3/24000000*OO[[#This Row],[109 (02JUL1985 12:00:00)-Water Temperature (C)]]*OO[[#This Row],[51]]</f>
        <v>9.9771770363999995E-6</v>
      </c>
      <c r="BB215" s="10">
        <f>3/24000000*OO[[#This Row],[110 (02JUL1985 15:00:00)-Water Temperature (C)]]*OO[[#This Row],[52]]</f>
        <v>9.7087419693550008E-6</v>
      </c>
      <c r="BC215" s="10">
        <f>3/24000000*OO[[#This Row],[111 (02JUL1985 18:00:00)-Water Temperature (C)]]*OO[[#This Row],[53]]</f>
        <v>9.5585465278500001E-6</v>
      </c>
      <c r="BD215" s="10">
        <f>3/24000000*OO[[#This Row],[112 (02JUL1985 21:00:00)-Water Temperature (C)]]*OO[[#This Row],[54]]</f>
        <v>9.1861356065499995E-6</v>
      </c>
      <c r="BE215" s="10">
        <f>3/24000000*OO[[#This Row],[113 (03JUL1985 00:00:00)-Water Temperature (C)]]*OO[[#This Row],[55]]</f>
        <v>8.7102870279749992E-6</v>
      </c>
      <c r="BF215" s="10">
        <f>3/24000000*OO[[#This Row],[114 (03JUL1985 03:00:00)-Water Temperature (C)]]*OO[[#This Row],[56]]</f>
        <v>8.1654344971049998E-6</v>
      </c>
      <c r="BG215" s="10">
        <f>3/24000000*OO[[#This Row],[115 (03JUL1985 06:00:00)-Water Temperature (C)]]*OO[[#This Row],[57]]</f>
        <v>7.60429921291E-6</v>
      </c>
      <c r="BH215" s="10">
        <f>3/24000000*OO[[#This Row],[116 (03JUL1985 09:00:00)-Water Temperature (C)]]*OO[[#This Row],[58]]</f>
        <v>7.274413630119999E-6</v>
      </c>
      <c r="BI215" s="10">
        <f>3/24000000*OO[[#This Row],[117 (03JUL1985 12:00:00)-Water Temperature (C)]]*OO[[#This Row],[59]]</f>
        <v>7.2778415858924995E-6</v>
      </c>
      <c r="BJ215" s="10">
        <f>3/24000000*OO[[#This Row],[118 (03JUL1985 15:00:00)-Water Temperature (C)]]*OO[[#This Row],[60]]</f>
        <v>7.4873099056525001E-6</v>
      </c>
      <c r="BK215" s="10">
        <f>3/24000000*OO[[#This Row],[119 (03JUL1985 18:00:00)-Water Temperature (C)]]*OO[[#This Row],[61]]</f>
        <v>7.52892630714E-6</v>
      </c>
      <c r="BL215" s="10">
        <f>3/24000000*OO[[#This Row],[120 (03JUL1985 21:00:00)-Water Temperature (C)]]*OO[[#This Row],[62]]</f>
        <v>7.3116660845250012E-6</v>
      </c>
      <c r="BM215" s="10">
        <f>3/24000000*OO[[#This Row],[121 (04JUL1985 00:00:00)-Water Temperature (C)]]*OO[[#This Row],[63]]</f>
        <v>6.9757566823324989E-6</v>
      </c>
      <c r="BN215" s="10">
        <f>3/24000000*OO[[#This Row],[122 (04JUL1985 03:00:00)-Water Temperature (C)]]*OO[[#This Row],[64]]</f>
        <v>6.5943341250074993E-6</v>
      </c>
      <c r="BO215" s="10">
        <f>3/24000000*OO[[#This Row],[123 (04JUL1985 06:00:00)-Water Temperature (C)]]*OO[[#This Row],[65]]</f>
        <v>6.1577626152812498E-6</v>
      </c>
      <c r="BP215" s="10">
        <f>3/24000000*OO[[#This Row],[124 (04JUL1985 09:00:00)-Water Temperature (C)]]*OO[[#This Row],[66]]</f>
        <v>5.816801601504E-6</v>
      </c>
      <c r="BQ215" s="10">
        <f>3/24000000*OO[[#This Row],[125 (04JUL1985 12:00:00)-Water Temperature (C)]]*OO[[#This Row],[67]]</f>
        <v>5.5057268751236243E-6</v>
      </c>
      <c r="BR215" s="10">
        <f>3/24000000*OO[[#This Row],[126 (04JUL1985 15:00:00)-Water Temperature (C)]]*OO[[#This Row],[68]]</f>
        <v>5.2057823147253755E-6</v>
      </c>
      <c r="BS215" s="10">
        <f>3/24000000*OO[[#This Row],[127 (04JUL1985 18:00:00)-Water Temperature (C)]]*OO[[#This Row],[69]]</f>
        <v>4.9636774251749989E-6</v>
      </c>
      <c r="BT215" s="10">
        <f>3/24000000*OO[[#This Row],[128 (04JUL1985 21:00:00)-Water Temperature (C)]]*OO[[#This Row],[70]]</f>
        <v>4.7926964697345E-6</v>
      </c>
      <c r="BU215" s="10">
        <f>3/24000000*OO[[#This Row],[129 (05JUL1985 00:00:00)-Water Temperature (C)]]*OO[[#This Row],[71]]</f>
        <v>4.5841337144698746E-6</v>
      </c>
      <c r="BV215" s="10">
        <f>3/24000000*OO[[#This Row],[130 (05JUL1985 03:00:00)-Water Temperature (C)]]*OO[[#This Row],[72]]</f>
        <v>4.3013305133429999E-6</v>
      </c>
      <c r="BW215" s="10">
        <f>3/24000000*OO[[#This Row],[131 (05JUL1985 06:00:00)-Water Temperature (C)]]*OO[[#This Row],[73]]</f>
        <v>3.9385226858258746E-6</v>
      </c>
      <c r="BX215" s="10">
        <f>3/24000000*OO[[#This Row],[132 (05JUL1985 09:00:00)-Water Temperature (C)]]*OO[[#This Row],[74]]</f>
        <v>3.6899569129815001E-6</v>
      </c>
      <c r="BY215" s="10">
        <f>3/24000000*OO[[#This Row],[133 (05JUL1985 12:00:00)-Water Temperature (C)]]*OO[[#This Row],[75]]</f>
        <v>3.7060785799441248E-6</v>
      </c>
      <c r="BZ215" s="10">
        <f>3/24000000*OO[[#This Row],[134 (05JUL1985 15:00:00)-Water Temperature (C)]]*OO[[#This Row],[76]]</f>
        <v>3.93550977117375E-6</v>
      </c>
      <c r="CA215" s="10">
        <f>3/24000000*OO[[#This Row],[135 (05JUL1985 18:00:00)-Water Temperature (C)]]*OO[[#This Row],[77]]</f>
        <v>4.0880900549024996E-6</v>
      </c>
      <c r="CB215" s="10">
        <f>3/24000000*OO[[#This Row],[136 (05JUL1985 21:00:00)-Water Temperature (C)]]*OO[[#This Row],[78]]</f>
        <v>4.0091392690999993E-6</v>
      </c>
      <c r="CC215" s="10">
        <f>3/24000000*OO[[#This Row],[137 (06JUL1985 00:00:00)-Water Temperature (C)]]*OO[[#This Row],[79]]</f>
        <v>3.8245494290306245E-6</v>
      </c>
      <c r="CD215" s="10">
        <f>3/24000000*OO[[#This Row],[138 (06JUL1985 03:00:00)-Water Temperature (C)]]*OO[[#This Row],[80]]</f>
        <v>3.6315654841576255E-6</v>
      </c>
      <c r="CE215" s="10">
        <f>3/24000000*OO[[#This Row],[139 (06JUL1985 06:00:00)-Water Temperature (C)]]*OO[[#This Row],[81]]</f>
        <v>3.4025704184994999E-6</v>
      </c>
      <c r="CF215" s="10">
        <f>3/24000000*OO[[#This Row],[140 (06JUL1985 09:00:00)-Water Temperature (C)]]*OO[[#This Row],[82]]</f>
        <v>3.1775191438304999E-6</v>
      </c>
      <c r="CG215" s="10">
        <f>3/24000000*OO[[#This Row],[141 (06JUL1985 12:00:00)-Water Temperature (C)]]*OO[[#This Row],[83]]</f>
        <v>2.9929339557912501E-6</v>
      </c>
      <c r="CH215" s="10">
        <f>3/24000000*OO[[#This Row],[142 (06JUL1985 15:00:00)-Water Temperature (C)]]*OO[[#This Row],[84]]</f>
        <v>2.8209717484237496E-6</v>
      </c>
      <c r="CI215" s="10">
        <f>3/24000000*OO[[#This Row],[143 (06JUL1985 18:00:00)-Water Temperature (C)]]*OO[[#This Row],[85]]</f>
        <v>2.69340118289275E-6</v>
      </c>
      <c r="CJ215" s="10">
        <f>3/24000000*OO[[#This Row],[144 (06JUL1985 21:00:00)-Water Temperature (C)]]*OO[[#This Row],[86]]</f>
        <v>2.579314819536E-6</v>
      </c>
      <c r="CK215" s="10">
        <f>3/24000000*OO[[#This Row],[145 (07JUL1985 00:00:00)-Water Temperature (C)]]*OO[[#This Row],[87]]</f>
        <v>2.4372525115660003E-6</v>
      </c>
      <c r="CL215" s="10">
        <f>3/24000000*OO[[#This Row],[146 (07JUL1985 03:00:00)-Water Temperature (C)]]*OO[[#This Row],[88]]</f>
        <v>2.2850377138830001E-6</v>
      </c>
      <c r="CM215" s="10">
        <f>3/24000000*OO[[#This Row],[147 (07JUL1985 06:00:00)-Water Temperature (C)]]*OO[[#This Row],[89]]</f>
        <v>2.1133310635124997E-6</v>
      </c>
      <c r="CN215" s="10">
        <f>3/24000000*OO[[#This Row],[148 (07JUL1985 09:00:00)-Water Temperature (C)]]*OO[[#This Row],[90]]</f>
        <v>1.9800018077727498E-6</v>
      </c>
      <c r="CO215" s="10">
        <f>3/24000000*OO[[#This Row],[149 (07JUL1985 12:00:00)-Water Temperature (C)]]*OO[[#This Row],[91]]</f>
        <v>1.901749083436875E-6</v>
      </c>
      <c r="CP215" s="10">
        <f>3/24000000*OO[[#This Row],[150 (07JUL1985 15:00:00)-Water Temperature (C)]]*OO[[#This Row],[92]]</f>
        <v>1.9323019559446248E-6</v>
      </c>
      <c r="CQ215" s="10">
        <f>3/24000000*OO[[#This Row],[151 (07JUL1985 18:00:00)-Water Temperature (C)]]*OO[[#This Row],[93]]</f>
        <v>2.0388134761802495E-6</v>
      </c>
      <c r="CR215" s="10">
        <f>3/24000000*OO[[#This Row],[152 (07JUL1985 21:00:00)-Water Temperature (C)]]*OO[[#This Row],[94]]</f>
        <v>2.0772834157464995E-6</v>
      </c>
      <c r="CS215" s="10">
        <f>3/24000000*OO[[#This Row],[153 (08JUL1985 00:00:00)-Water Temperature (C)]]*OO[[#This Row],[95]]</f>
        <v>2.00184709839725E-6</v>
      </c>
      <c r="CT215" s="10">
        <f>3/24000000*OO[[#This Row],[154 (08JUL1985 03:00:00)-Water Temperature (C)]]*OO[[#This Row],[96]]</f>
        <v>1.8932885537017501E-6</v>
      </c>
      <c r="CU215" s="10">
        <f>3/24000000*OO[[#This Row],[155 (08JUL1985 06:00:00)-Water Temperature (C)]]*OO[[#This Row],[97]]</f>
        <v>1.7776537423799996E-6</v>
      </c>
      <c r="CV215" s="10">
        <f>3/24000000*OO[[#This Row],[156 (08JUL1985 09:00:00)-Water Temperature (C)]]*OO[[#This Row],[98]]</f>
        <v>1.6847312025057499E-6</v>
      </c>
      <c r="CW215" s="10">
        <f>3/24000000*OO[[#This Row],[157 (08JUL1985 12:00:00)-Water Temperature (C)]]*OO[[#This Row],[99]]</f>
        <v>1.5645384749692501E-6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0</v>
      </c>
      <c r="K216" s="10">
        <f>3/24*OO[[#This Row],[67 (27JUN1985 06:00:00)-Water Temperature (C)]]*OO[[#This Row],[9]]/SUM(OO[9])</f>
        <v>7.5637801802090835E-44</v>
      </c>
      <c r="L216" s="10">
        <f>3/24*OO[[#This Row],[68 (27JUN1985 09:00:00)-Water Temperature (C)]]*OO[[#This Row],[10]]/SUM(OO[10])</f>
        <v>3.704002627454807E-34</v>
      </c>
      <c r="M216" s="10">
        <f>3/24*OO[[#This Row],[69 (27JUN1985 12:00:00)-Water Temperature (C)]]*OO[[#This Row],[11]]/SUM(OO[11])</f>
        <v>2.517489922483468E-24</v>
      </c>
      <c r="N216" s="10">
        <f>3/24*OO[[#This Row],[70 (27JUN1985 15:00:00)-Water Temperature (C)]]*OO[[#This Row],[12]]/SUM(OO[12])</f>
        <v>3.3761210878415639E-16</v>
      </c>
      <c r="O216" s="10">
        <f>3/24*OO[[#This Row],[71 (27JUN1985 18:00:00)-Water Temperature (C)]]*OO[[#This Row],[13]]/SUM(OO[13])</f>
        <v>4.6931014786036239E-11</v>
      </c>
      <c r="P216" s="10">
        <f>3/24*OO[[#This Row],[72 (27JUN1985 21:00:00)-Water Temperature (C)]]*OO[[#This Row],[14]]/SUM(OO[14])</f>
        <v>4.6393518837258383E-8</v>
      </c>
      <c r="Q216" s="10">
        <f>3/24*OO[[#This Row],[73 (28JUN1985 00:00:00)-Water Temperature (C)]]*OO[[#This Row],[15]]/SUM(OO[15])</f>
        <v>6.0535441105891867E-6</v>
      </c>
      <c r="R216" s="10">
        <f>3/24*OO[[#This Row],[74 (28JUN1985 03:00:00)-Water Temperature (C)]]*OO[[#This Row],[16]]/SUM(OO[16])</f>
        <v>2.0943164350555873E-4</v>
      </c>
      <c r="S216" s="10">
        <f>3/24*OO[[#This Row],[75 (28JUN1985 06:00:00)-Water Temperature (C)]]*OO[[#This Row],[17]]/SUM(OO[17])</f>
        <v>2.6519999196001833E-3</v>
      </c>
      <c r="T216" s="10">
        <f>3/24*OO[[#This Row],[76 (28JUN1985 09:00:00)-Water Temperature (C)]]*OO[[#This Row],[18]]/SUM(OO[18])</f>
        <v>1.5423917802973792E-2</v>
      </c>
      <c r="U216" s="10">
        <f>3/24*OO[[#This Row],[77 (28JUN1985 12:00:00)-Water Temperature (C)]]*OO[[#This Row],[19]]/SUM(OO[19])</f>
        <v>4.733636932240317E-2</v>
      </c>
      <c r="V216" s="10">
        <f>3/24000000*OO[[#This Row],[78 (28JUN1985 15:00:00)-Water Temperature (C)]]*OO[[#This Row],[20]]</f>
        <v>8.6390283050399988E-2</v>
      </c>
      <c r="W216" s="10">
        <f>3/24000000*OO[[#This Row],[79 (28JUN1985 18:00:00)-Water Temperature (C)]]*OO[[#This Row],[21]]</f>
        <v>0.10101738438049999</v>
      </c>
      <c r="X216" s="10">
        <f>3/24000000*OO[[#This Row],[80 (28JUN1985 21:00:00)-Water Temperature (C)]]*OO[[#This Row],[22]]</f>
        <v>7.9901918268637503E-2</v>
      </c>
      <c r="Y216" s="10">
        <f>3/24000000*OO[[#This Row],[81 (29JUN1985 00:00:00)-Water Temperature (C)]]*OO[[#This Row],[23]]</f>
        <v>4.48777301238125E-2</v>
      </c>
      <c r="Z216" s="10">
        <f>3/24000000*OO[[#This Row],[82 (29JUN1985 03:00:00)-Water Temperature (C)]]*OO[[#This Row],[24]]</f>
        <v>1.89572400524325E-2</v>
      </c>
      <c r="AA216" s="10">
        <f>3/24000000*OO[[#This Row],[83 (29JUN1985 06:00:00)-Water Temperature (C)]]*OO[[#This Row],[25]]</f>
        <v>6.4239104094074998E-3</v>
      </c>
      <c r="AB216" s="10">
        <f>3/24000000*OO[[#This Row],[84 (29JUN1985 09:00:00)-Water Temperature (C)]]*OO[[#This Row],[26]]</f>
        <v>1.915565379128E-3</v>
      </c>
      <c r="AC216" s="10">
        <f>3/24000000*OO[[#This Row],[85 (29JUN1985 12:00:00)-Water Temperature (C)]]*OO[[#This Row],[27]]</f>
        <v>5.4977240188562495E-4</v>
      </c>
      <c r="AD216" s="10">
        <f>3/24000000*OO[[#This Row],[86 (29JUN1985 15:00:00)-Water Temperature (C)]]*OO[[#This Row],[28]]</f>
        <v>1.7585794136121247E-4</v>
      </c>
      <c r="AE216" s="10">
        <f>3/24000000*OO[[#This Row],[88 (29JUN1985 21:00:00)-Water Temperature (C)]]*OO[[#This Row],[30]]</f>
        <v>5.8858693781874992E-5</v>
      </c>
      <c r="AF216" s="10">
        <f>3/24000000*OO[[#This Row],[88 (29JUN1985 21:00:00)-Water Temperature (C)]]*OO[[#This Row],[30]]</f>
        <v>5.8858693781874992E-5</v>
      </c>
      <c r="AG216" s="10">
        <f>3/24000000*OO[[#This Row],[89 (30JUN1985 00:00:00)-Water Temperature (C)]]*OO[[#This Row],[31]]</f>
        <v>5.8090234965300005E-5</v>
      </c>
      <c r="AH216" s="10">
        <f>3/24000000*OO[[#This Row],[90 (30JUN1985 03:00:00)-Water Temperature (C)]]*OO[[#This Row],[32]]</f>
        <v>6.0477874086099999E-5</v>
      </c>
      <c r="AI216" s="10">
        <f>3/24000000*OO[[#This Row],[91 (30JUN1985 06:00:00)-Water Temperature (C)]]*OO[[#This Row],[33]]</f>
        <v>6.0870795512099992E-5</v>
      </c>
      <c r="AJ216" s="10">
        <f>3/24000000*OO[[#This Row],[92 (30JUN1985 09:00:00)-Water Temperature (C)]]*OO[[#This Row],[34]]</f>
        <v>5.8717106573574998E-5</v>
      </c>
      <c r="AK216" s="10">
        <f>3/24000000*OO[[#This Row],[93 (30JUN1985 12:00:00)-Water Temperature (C)]]*OO[[#This Row],[35]]</f>
        <v>5.5483818016599997E-5</v>
      </c>
      <c r="AL216" s="10">
        <f>3/24000000*OO[[#This Row],[94 (30JUN1985 15:00:00)-Water Temperature (C)]]*OO[[#This Row],[36]]</f>
        <v>5.3397173561474997E-5</v>
      </c>
      <c r="AM216" s="10">
        <f>3/24000000*OO[[#This Row],[95 (30JUN1985 18:00:00)-Water Temperature (C)]]*OO[[#This Row],[37]]</f>
        <v>5.1052509056962509E-5</v>
      </c>
      <c r="AN216" s="10">
        <f>3/24000000*OO[[#This Row],[96 (30JUN1985 21:00:00)-Water Temperature (C)]]*OO[[#This Row],[38]]</f>
        <v>4.5398892213319998E-5</v>
      </c>
      <c r="AO216" s="10">
        <f>3/24000000*OO[[#This Row],[97 (01JUL1985 00:00:00)-Water Temperature (C)]]*OO[[#This Row],[39]]</f>
        <v>3.7928961436319996E-5</v>
      </c>
      <c r="AP216" s="10">
        <f>3/24000000*OO[[#This Row],[98 (01JUL1985 03:00:00)-Water Temperature (C)]]*OO[[#This Row],[40]]</f>
        <v>3.0136061217375001E-5</v>
      </c>
      <c r="AQ216" s="10">
        <f>3/24000000*OO[[#This Row],[99 (01JUL1985 06:00:00)-Water Temperature (C)]]*OO[[#This Row],[41]]</f>
        <v>2.3254661978075002E-5</v>
      </c>
      <c r="AR216" s="10">
        <f>3/24000000*OO[[#This Row],[100 (01JUL1985 09:00:00)-Water Temperature (C)]]*OO[[#This Row],[42]]</f>
        <v>1.8162128866833749E-5</v>
      </c>
      <c r="AS216" s="10">
        <f>3/24000000*OO[[#This Row],[101 (01JUL1985 12:00:00)-Water Temperature (C)]]*OO[[#This Row],[43]]</f>
        <v>1.4684774853325E-5</v>
      </c>
      <c r="AT216" s="10">
        <f>3/24000000*OO[[#This Row],[102 (01JUL1985 15:00:00)-Water Temperature (C)]]*OO[[#This Row],[44]]</f>
        <v>1.263139682396875E-5</v>
      </c>
      <c r="AU216" s="10">
        <f>3/24000000*OO[[#This Row],[103 (01JUL1985 18:00:00)-Water Temperature (C)]]*OO[[#This Row],[45]]</f>
        <v>1.1412775563557498E-5</v>
      </c>
      <c r="AV216" s="10">
        <f>3/24000000*OO[[#This Row],[104 (01JUL1985 21:00:00)-Water Temperature (C)]]*OO[[#This Row],[46]]</f>
        <v>1.0650083580922499E-5</v>
      </c>
      <c r="AW216" s="10">
        <f>3/24000000*OO[[#This Row],[105 (02JUL1985 00:00:00)-Water Temperature (C)]]*OO[[#This Row],[47]]</f>
        <v>9.9503137863899986E-6</v>
      </c>
      <c r="AX216" s="10">
        <f>3/24000000*OO[[#This Row],[106 (02JUL1985 03:00:00)-Water Temperature (C)]]*OO[[#This Row],[48]]</f>
        <v>9.2465698201650002E-6</v>
      </c>
      <c r="AY216" s="10">
        <f>3/24000000*OO[[#This Row],[107 (02JUL1985 06:00:00)-Water Temperature (C)]]*OO[[#This Row],[49]]</f>
        <v>8.50957510073625E-6</v>
      </c>
      <c r="AZ216" s="10">
        <f>3/24000000*OO[[#This Row],[108 (02JUL1985 09:00:00)-Water Temperature (C)]]*OO[[#This Row],[50]]</f>
        <v>7.9702076882024988E-6</v>
      </c>
      <c r="BA216" s="10">
        <f>3/24000000*OO[[#This Row],[109 (02JUL1985 12:00:00)-Water Temperature (C)]]*OO[[#This Row],[51]]</f>
        <v>7.5453624749949993E-6</v>
      </c>
      <c r="BB216" s="10">
        <f>3/24000000*OO[[#This Row],[110 (02JUL1985 15:00:00)-Water Temperature (C)]]*OO[[#This Row],[52]]</f>
        <v>7.3319003001712496E-6</v>
      </c>
      <c r="BC216" s="10">
        <f>3/24000000*OO[[#This Row],[111 (02JUL1985 18:00:00)-Water Temperature (C)]]*OO[[#This Row],[53]]</f>
        <v>7.1877478092437506E-6</v>
      </c>
      <c r="BD216" s="10">
        <f>3/24000000*OO[[#This Row],[112 (02JUL1985 21:00:00)-Water Temperature (C)]]*OO[[#This Row],[54]]</f>
        <v>6.8890268855824999E-6</v>
      </c>
      <c r="BE216" s="10">
        <f>3/24000000*OO[[#This Row],[113 (03JUL1985 00:00:00)-Water Temperature (C)]]*OO[[#This Row],[55]]</f>
        <v>6.533672507439999E-6</v>
      </c>
      <c r="BF216" s="10">
        <f>3/24000000*OO[[#This Row],[114 (03JUL1985 03:00:00)-Water Temperature (C)]]*OO[[#This Row],[56]]</f>
        <v>6.1306035148462503E-6</v>
      </c>
      <c r="BG216" s="10">
        <f>3/24000000*OO[[#This Row],[115 (03JUL1985 06:00:00)-Water Temperature (C)]]*OO[[#This Row],[57]]</f>
        <v>5.7249007383775005E-6</v>
      </c>
      <c r="BH216" s="10">
        <f>3/24000000*OO[[#This Row],[116 (03JUL1985 09:00:00)-Water Temperature (C)]]*OO[[#This Row],[58]]</f>
        <v>5.4914616866124988E-6</v>
      </c>
      <c r="BI216" s="10">
        <f>3/24000000*OO[[#This Row],[117 (03JUL1985 12:00:00)-Water Temperature (C)]]*OO[[#This Row],[59]]</f>
        <v>5.5001822795423747E-6</v>
      </c>
      <c r="BJ216" s="10">
        <f>3/24000000*OO[[#This Row],[118 (03JUL1985 15:00:00)-Water Temperature (C)]]*OO[[#This Row],[60]]</f>
        <v>5.6474944558667498E-6</v>
      </c>
      <c r="BK216" s="10">
        <f>3/24000000*OO[[#This Row],[119 (03JUL1985 18:00:00)-Water Temperature (C)]]*OO[[#This Row],[61]]</f>
        <v>5.6550864644890001E-6</v>
      </c>
      <c r="BL216" s="10">
        <f>3/24000000*OO[[#This Row],[120 (03JUL1985 21:00:00)-Water Temperature (C)]]*OO[[#This Row],[62]]</f>
        <v>5.4804543927759999E-6</v>
      </c>
      <c r="BM216" s="10">
        <f>3/24000000*OO[[#This Row],[121 (04JUL1985 00:00:00)-Water Temperature (C)]]*OO[[#This Row],[63]]</f>
        <v>5.2279966627212491E-6</v>
      </c>
      <c r="BN216" s="10">
        <f>3/24000000*OO[[#This Row],[122 (04JUL1985 03:00:00)-Water Temperature (C)]]*OO[[#This Row],[64]]</f>
        <v>4.9475245510687497E-6</v>
      </c>
      <c r="BO216" s="10">
        <f>3/24000000*OO[[#This Row],[123 (04JUL1985 06:00:00)-Water Temperature (C)]]*OO[[#This Row],[65]]</f>
        <v>4.63156078198825E-6</v>
      </c>
      <c r="BP216" s="10">
        <f>3/24000000*OO[[#This Row],[124 (04JUL1985 09:00:00)-Water Temperature (C)]]*OO[[#This Row],[66]]</f>
        <v>4.38738527395825E-6</v>
      </c>
      <c r="BQ216" s="10">
        <f>3/24000000*OO[[#This Row],[125 (04JUL1985 12:00:00)-Water Temperature (C)]]*OO[[#This Row],[67]]</f>
        <v>4.1447062425779999E-6</v>
      </c>
      <c r="BR216" s="10">
        <f>3/24000000*OO[[#This Row],[126 (04JUL1985 15:00:00)-Water Temperature (C)]]*OO[[#This Row],[68]]</f>
        <v>3.9105613982313749E-6</v>
      </c>
      <c r="BS216" s="10">
        <f>3/24000000*OO[[#This Row],[127 (04JUL1985 18:00:00)-Water Temperature (C)]]*OO[[#This Row],[69]]</f>
        <v>3.7214747739468746E-6</v>
      </c>
      <c r="BT216" s="10">
        <f>3/24000000*OO[[#This Row],[128 (04JUL1985 21:00:00)-Water Temperature (C)]]*OO[[#This Row],[70]]</f>
        <v>3.5898664489245E-6</v>
      </c>
      <c r="BU216" s="10">
        <f>3/24000000*OO[[#This Row],[129 (05JUL1985 00:00:00)-Water Temperature (C)]]*OO[[#This Row],[71]]</f>
        <v>3.4375780646375003E-6</v>
      </c>
      <c r="BV216" s="10">
        <f>3/24000000*OO[[#This Row],[130 (05JUL1985 03:00:00)-Water Temperature (C)]]*OO[[#This Row],[72]]</f>
        <v>3.2328946400453752E-6</v>
      </c>
      <c r="BW216" s="10">
        <f>3/24000000*OO[[#This Row],[131 (05JUL1985 06:00:00)-Water Temperature (C)]]*OO[[#This Row],[73]]</f>
        <v>2.9690402542849995E-6</v>
      </c>
      <c r="BX216" s="10">
        <f>3/24000000*OO[[#This Row],[132 (05JUL1985 09:00:00)-Water Temperature (C)]]*OO[[#This Row],[74]]</f>
        <v>2.7886184627295001E-6</v>
      </c>
      <c r="BY216" s="10">
        <f>3/24000000*OO[[#This Row],[133 (05JUL1985 12:00:00)-Water Temperature (C)]]*OO[[#This Row],[75]]</f>
        <v>2.7983704637881242E-6</v>
      </c>
      <c r="BZ216" s="10">
        <f>3/24000000*OO[[#This Row],[134 (05JUL1985 15:00:00)-Water Temperature (C)]]*OO[[#This Row],[76]]</f>
        <v>2.9615983838629998E-6</v>
      </c>
      <c r="CA216" s="10">
        <f>3/24000000*OO[[#This Row],[135 (05JUL1985 18:00:00)-Water Temperature (C)]]*OO[[#This Row],[77]]</f>
        <v>3.0651333858610001E-6</v>
      </c>
      <c r="CB216" s="10">
        <f>3/24000000*OO[[#This Row],[136 (05JUL1985 21:00:00)-Water Temperature (C)]]*OO[[#This Row],[78]]</f>
        <v>2.9989391030029996E-6</v>
      </c>
      <c r="CC216" s="10">
        <f>3/24000000*OO[[#This Row],[137 (06JUL1985 00:00:00)-Water Temperature (C)]]*OO[[#This Row],[79]]</f>
        <v>2.863103533371375E-6</v>
      </c>
      <c r="CD216" s="10">
        <f>3/24000000*OO[[#This Row],[138 (06JUL1985 03:00:00)-Water Temperature (C)]]*OO[[#This Row],[80]]</f>
        <v>2.7227163163200003E-6</v>
      </c>
      <c r="CE216" s="10">
        <f>3/24000000*OO[[#This Row],[139 (06JUL1985 06:00:00)-Water Temperature (C)]]*OO[[#This Row],[81]]</f>
        <v>2.5562268000156248E-6</v>
      </c>
      <c r="CF216" s="10">
        <f>3/24000000*OO[[#This Row],[140 (06JUL1985 09:00:00)-Water Temperature (C)]]*OO[[#This Row],[82]]</f>
        <v>2.3946328299521246E-6</v>
      </c>
      <c r="CG216" s="10">
        <f>3/24000000*OO[[#This Row],[141 (06JUL1985 12:00:00)-Water Temperature (C)]]*OO[[#This Row],[83]]</f>
        <v>2.2595099015468749E-6</v>
      </c>
      <c r="CH216" s="10">
        <f>3/24000000*OO[[#This Row],[142 (06JUL1985 15:00:00)-Water Temperature (C)]]*OO[[#This Row],[84]]</f>
        <v>2.1252989274710001E-6</v>
      </c>
      <c r="CI216" s="10">
        <f>3/24000000*OO[[#This Row],[143 (06JUL1985 18:00:00)-Water Temperature (C)]]*OO[[#This Row],[85]]</f>
        <v>2.0259564600997498E-6</v>
      </c>
      <c r="CJ216" s="10">
        <f>3/24000000*OO[[#This Row],[144 (06JUL1985 21:00:00)-Water Temperature (C)]]*OO[[#This Row],[86]]</f>
        <v>1.9340648805292502E-6</v>
      </c>
      <c r="CK216" s="10">
        <f>3/24000000*OO[[#This Row],[145 (07JUL1985 00:00:00)-Water Temperature (C)]]*OO[[#This Row],[87]]</f>
        <v>1.8272289526818753E-6</v>
      </c>
      <c r="CL216" s="10">
        <f>3/24000000*OO[[#This Row],[146 (07JUL1985 03:00:00)-Water Temperature (C)]]*OO[[#This Row],[88]]</f>
        <v>1.716363117123625E-6</v>
      </c>
      <c r="CM216" s="10">
        <f>3/24000000*OO[[#This Row],[147 (07JUL1985 06:00:00)-Water Temperature (C)]]*OO[[#This Row],[89]]</f>
        <v>1.5921589596482498E-6</v>
      </c>
      <c r="CN216" s="10">
        <f>3/24000000*OO[[#This Row],[148 (07JUL1985 09:00:00)-Water Temperature (C)]]*OO[[#This Row],[90]]</f>
        <v>1.4942566781299999E-6</v>
      </c>
      <c r="CO216" s="10">
        <f>3/24000000*OO[[#This Row],[149 (07JUL1985 12:00:00)-Water Temperature (C)]]*OO[[#This Row],[91]]</f>
        <v>1.4332236674009999E-6</v>
      </c>
      <c r="CP216" s="10">
        <f>3/24000000*OO[[#This Row],[150 (07JUL1985 15:00:00)-Water Temperature (C)]]*OO[[#This Row],[92]]</f>
        <v>1.45063239806875E-6</v>
      </c>
      <c r="CQ216" s="10">
        <f>3/24000000*OO[[#This Row],[151 (07JUL1985 18:00:00)-Water Temperature (C)]]*OO[[#This Row],[93]]</f>
        <v>1.52710631038625E-6</v>
      </c>
      <c r="CR216" s="10">
        <f>3/24000000*OO[[#This Row],[152 (07JUL1985 21:00:00)-Water Temperature (C)]]*OO[[#This Row],[94]]</f>
        <v>1.5516382281174998E-6</v>
      </c>
      <c r="CS216" s="10">
        <f>3/24000000*OO[[#This Row],[153 (08JUL1985 00:00:00)-Water Temperature (C)]]*OO[[#This Row],[95]]</f>
        <v>1.4971033193692499E-6</v>
      </c>
      <c r="CT216" s="10">
        <f>3/24000000*OO[[#This Row],[154 (08JUL1985 03:00:00)-Water Temperature (C)]]*OO[[#This Row],[96]]</f>
        <v>1.418976014013375E-6</v>
      </c>
      <c r="CU216" s="10">
        <f>3/24000000*OO[[#This Row],[155 (08JUL1985 06:00:00)-Water Temperature (C)]]*OO[[#This Row],[97]]</f>
        <v>1.3358086215119999E-6</v>
      </c>
      <c r="CV216" s="10">
        <f>3/24000000*OO[[#This Row],[156 (08JUL1985 09:00:00)-Water Temperature (C)]]*OO[[#This Row],[98]]</f>
        <v>1.2705973857462497E-6</v>
      </c>
      <c r="CW216" s="10">
        <f>3/24000000*OO[[#This Row],[157 (08JUL1985 12:00:00)-Water Temperature (C)]]*OO[[#This Row],[99]]</f>
        <v>1.1801913430199999E-6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0</v>
      </c>
      <c r="K217" s="10">
        <f>3/24*OO[[#This Row],[67 (27JUN1985 06:00:00)-Water Temperature (C)]]*OO[[#This Row],[9]]/SUM(OO[9])</f>
        <v>0</v>
      </c>
      <c r="L217" s="10">
        <f>3/24*OO[[#This Row],[68 (27JUN1985 09:00:00)-Water Temperature (C)]]*OO[[#This Row],[10]]/SUM(OO[10])</f>
        <v>6.4922287188055182E-35</v>
      </c>
      <c r="M217" s="10">
        <f>3/24*OO[[#This Row],[69 (27JUN1985 12:00:00)-Water Temperature (C)]]*OO[[#This Row],[11]]/SUM(OO[11])</f>
        <v>4.3030508176473983E-25</v>
      </c>
      <c r="N217" s="10">
        <f>3/24*OO[[#This Row],[70 (27JUN1985 15:00:00)-Water Temperature (C)]]*OO[[#This Row],[12]]/SUM(OO[12])</f>
        <v>1.0621526653665586E-16</v>
      </c>
      <c r="O217" s="10">
        <f>3/24*OO[[#This Row],[71 (27JUN1985 18:00:00)-Water Temperature (C)]]*OO[[#This Row],[13]]/SUM(OO[13])</f>
        <v>2.1747276255325355E-11</v>
      </c>
      <c r="P217" s="10">
        <f>3/24*OO[[#This Row],[72 (27JUN1985 21:00:00)-Water Temperature (C)]]*OO[[#This Row],[14]]/SUM(OO[14])</f>
        <v>2.6145063441073938E-8</v>
      </c>
      <c r="Q217" s="10">
        <f>3/24*OO[[#This Row],[73 (28JUN1985 00:00:00)-Water Temperature (C)]]*OO[[#This Row],[15]]/SUM(OO[15])</f>
        <v>3.8403795005861251E-6</v>
      </c>
      <c r="R217" s="10">
        <f>3/24*OO[[#This Row],[74 (28JUN1985 03:00:00)-Water Temperature (C)]]*OO[[#This Row],[16]]/SUM(OO[16])</f>
        <v>1.4550469397382331E-4</v>
      </c>
      <c r="S217" s="10">
        <f>3/24*OO[[#This Row],[75 (28JUN1985 06:00:00)-Water Temperature (C)]]*OO[[#This Row],[17]]/SUM(OO[17])</f>
        <v>1.9871307156723275E-3</v>
      </c>
      <c r="T217" s="10">
        <f>3/24*OO[[#This Row],[76 (28JUN1985 09:00:00)-Water Temperature (C)]]*OO[[#This Row],[18]]/SUM(OO[18])</f>
        <v>1.2325606039090057E-2</v>
      </c>
      <c r="U217" s="10">
        <f>3/24*OO[[#This Row],[77 (28JUN1985 12:00:00)-Water Temperature (C)]]*OO[[#This Row],[19]]/SUM(OO[19])</f>
        <v>3.9858586194807283E-2</v>
      </c>
      <c r="V217" s="10">
        <f>3/24000000*OO[[#This Row],[78 (28JUN1985 15:00:00)-Water Temperature (C)]]*OO[[#This Row],[20]]</f>
        <v>7.6104852976424983E-2</v>
      </c>
      <c r="W217" s="10">
        <f>3/24000000*OO[[#This Row],[79 (28JUN1985 18:00:00)-Water Temperature (C)]]*OO[[#This Row],[21]]</f>
        <v>9.2381529674700008E-2</v>
      </c>
      <c r="X217" s="10">
        <f>3/24000000*OO[[#This Row],[80 (28JUN1985 21:00:00)-Water Temperature (C)]]*OO[[#This Row],[22]]</f>
        <v>7.5780633760499982E-2</v>
      </c>
      <c r="Y217" s="10">
        <f>3/24000000*OO[[#This Row],[81 (29JUN1985 00:00:00)-Water Temperature (C)]]*OO[[#This Row],[23]]</f>
        <v>4.3974003268824995E-2</v>
      </c>
      <c r="Z217" s="10">
        <f>3/24000000*OO[[#This Row],[82 (29JUN1985 03:00:00)-Water Temperature (C)]]*OO[[#This Row],[24]]</f>
        <v>1.9112099254584999E-2</v>
      </c>
      <c r="AA217" s="10">
        <f>3/24000000*OO[[#This Row],[83 (29JUN1985 06:00:00)-Water Temperature (C)]]*OO[[#This Row],[25]]</f>
        <v>6.6306753979862489E-3</v>
      </c>
      <c r="AB217" s="10">
        <f>3/24000000*OO[[#This Row],[84 (29JUN1985 09:00:00)-Water Temperature (C)]]*OO[[#This Row],[26]]</f>
        <v>2.0113720596469996E-3</v>
      </c>
      <c r="AC217" s="10">
        <f>3/24000000*OO[[#This Row],[85 (29JUN1985 12:00:00)-Water Temperature (C)]]*OO[[#This Row],[27]]</f>
        <v>5.8087866968125007E-4</v>
      </c>
      <c r="AD217" s="10">
        <f>3/24000000*OO[[#This Row],[86 (29JUN1985 15:00:00)-Water Temperature (C)]]*OO[[#This Row],[28]]</f>
        <v>1.8312845410281247E-4</v>
      </c>
      <c r="AE217" s="10">
        <f>3/24000000*OO[[#This Row],[88 (29JUN1985 21:00:00)-Water Temperature (C)]]*OO[[#This Row],[30]]</f>
        <v>5.4854705633399992E-5</v>
      </c>
      <c r="AF217" s="10">
        <f>3/24000000*OO[[#This Row],[88 (29JUN1985 21:00:00)-Water Temperature (C)]]*OO[[#This Row],[30]]</f>
        <v>5.4854705633399992E-5</v>
      </c>
      <c r="AG217" s="10">
        <f>3/24000000*OO[[#This Row],[89 (30JUN1985 00:00:00)-Water Temperature (C)]]*OO[[#This Row],[31]]</f>
        <v>5.310230671518749E-5</v>
      </c>
      <c r="AH217" s="10">
        <f>3/24000000*OO[[#This Row],[90 (30JUN1985 03:00:00)-Water Temperature (C)]]*OO[[#This Row],[32]]</f>
        <v>5.5336083056249995E-5</v>
      </c>
      <c r="AI217" s="10">
        <f>3/24000000*OO[[#This Row],[91 (30JUN1985 06:00:00)-Water Temperature (C)]]*OO[[#This Row],[33]]</f>
        <v>5.6036369722974997E-5</v>
      </c>
      <c r="AJ217" s="10">
        <f>3/24000000*OO[[#This Row],[92 (30JUN1985 09:00:00)-Water Temperature (C)]]*OO[[#This Row],[34]]</f>
        <v>5.4449811443749995E-5</v>
      </c>
      <c r="AK217" s="10">
        <f>3/24000000*OO[[#This Row],[93 (30JUN1985 12:00:00)-Water Temperature (C)]]*OO[[#This Row],[35]]</f>
        <v>5.1744478237399996E-5</v>
      </c>
      <c r="AL217" s="10">
        <f>3/24000000*OO[[#This Row],[94 (30JUN1985 15:00:00)-Water Temperature (C)]]*OO[[#This Row],[36]]</f>
        <v>4.9919358352682497E-5</v>
      </c>
      <c r="AM217" s="10">
        <f>3/24000000*OO[[#This Row],[95 (30JUN1985 18:00:00)-Water Temperature (C)]]*OO[[#This Row],[37]]</f>
        <v>4.7721297868375005E-5</v>
      </c>
      <c r="AN217" s="10">
        <f>3/24000000*OO[[#This Row],[96 (30JUN1985 21:00:00)-Water Temperature (C)]]*OO[[#This Row],[38]]</f>
        <v>4.2459767418750002E-5</v>
      </c>
      <c r="AO217" s="10">
        <f>3/24000000*OO[[#This Row],[97 (01JUL1985 00:00:00)-Water Temperature (C)]]*OO[[#This Row],[39]]</f>
        <v>3.5638532244979996E-5</v>
      </c>
      <c r="AP217" s="10">
        <f>3/24000000*OO[[#This Row],[98 (01JUL1985 03:00:00)-Water Temperature (C)]]*OO[[#This Row],[40]]</f>
        <v>2.8455274585400002E-5</v>
      </c>
      <c r="AQ217" s="10">
        <f>3/24000000*OO[[#This Row],[99 (01JUL1985 06:00:00)-Water Temperature (C)]]*OO[[#This Row],[41]]</f>
        <v>2.2036736569305E-5</v>
      </c>
      <c r="AR217" s="10">
        <f>3/24000000*OO[[#This Row],[100 (01JUL1985 09:00:00)-Water Temperature (C)]]*OO[[#This Row],[42]]</f>
        <v>1.7229991229254998E-5</v>
      </c>
      <c r="AS217" s="10">
        <f>3/24000000*OO[[#This Row],[101 (01JUL1985 12:00:00)-Water Temperature (C)]]*OO[[#This Row],[43]]</f>
        <v>1.3884083516132501E-5</v>
      </c>
      <c r="AT217" s="10">
        <f>3/24000000*OO[[#This Row],[102 (01JUL1985 15:00:00)-Water Temperature (C)]]*OO[[#This Row],[44]]</f>
        <v>1.1859932094517498E-5</v>
      </c>
      <c r="AU217" s="10">
        <f>3/24000000*OO[[#This Row],[103 (01JUL1985 18:00:00)-Water Temperature (C)]]*OO[[#This Row],[45]]</f>
        <v>1.0631773030395E-5</v>
      </c>
      <c r="AV217" s="10">
        <f>3/24000000*OO[[#This Row],[104 (01JUL1985 21:00:00)-Water Temperature (C)]]*OO[[#This Row],[46]]</f>
        <v>9.8779846799199999E-6</v>
      </c>
      <c r="AW217" s="10">
        <f>3/24000000*OO[[#This Row],[105 (02JUL1985 00:00:00)-Water Temperature (C)]]*OO[[#This Row],[47]]</f>
        <v>9.2184804447174984E-6</v>
      </c>
      <c r="AX217" s="10">
        <f>3/24000000*OO[[#This Row],[106 (02JUL1985 03:00:00)-Water Temperature (C)]]*OO[[#This Row],[48]]</f>
        <v>8.5760246004387487E-6</v>
      </c>
      <c r="AY217" s="10">
        <f>3/24000000*OO[[#This Row],[107 (02JUL1985 06:00:00)-Water Temperature (C)]]*OO[[#This Row],[49]]</f>
        <v>7.9092088498799984E-6</v>
      </c>
      <c r="AZ217" s="10">
        <f>3/24000000*OO[[#This Row],[108 (02JUL1985 09:00:00)-Water Temperature (C)]]*OO[[#This Row],[50]]</f>
        <v>7.4305014280200001E-6</v>
      </c>
      <c r="BA217" s="10">
        <f>3/24000000*OO[[#This Row],[109 (02JUL1985 12:00:00)-Water Temperature (C)]]*OO[[#This Row],[51]]</f>
        <v>7.0351981398325005E-6</v>
      </c>
      <c r="BB217" s="10">
        <f>3/24000000*OO[[#This Row],[110 (02JUL1985 15:00:00)-Water Temperature (C)]]*OO[[#This Row],[52]]</f>
        <v>6.8269320282824994E-6</v>
      </c>
      <c r="BC217" s="10">
        <f>3/24000000*OO[[#This Row],[111 (02JUL1985 18:00:00)-Water Temperature (C)]]*OO[[#This Row],[53]]</f>
        <v>6.6708587538725004E-6</v>
      </c>
      <c r="BD217" s="10">
        <f>3/24000000*OO[[#This Row],[112 (02JUL1985 21:00:00)-Water Temperature (C)]]*OO[[#This Row],[54]]</f>
        <v>6.3775973896874997E-6</v>
      </c>
      <c r="BE217" s="10">
        <f>3/24000000*OO[[#This Row],[113 (03JUL1985 00:00:00)-Water Temperature (C)]]*OO[[#This Row],[55]]</f>
        <v>6.0488118495337499E-6</v>
      </c>
      <c r="BF217" s="10">
        <f>3/24000000*OO[[#This Row],[114 (03JUL1985 03:00:00)-Water Temperature (C)]]*OO[[#This Row],[56]]</f>
        <v>5.6804262778899997E-6</v>
      </c>
      <c r="BG217" s="10">
        <f>3/24000000*OO[[#This Row],[115 (03JUL1985 06:00:00)-Water Temperature (C)]]*OO[[#This Row],[57]]</f>
        <v>5.3152879517850003E-6</v>
      </c>
      <c r="BH217" s="10">
        <f>3/24000000*OO[[#This Row],[116 (03JUL1985 09:00:00)-Water Temperature (C)]]*OO[[#This Row],[58]]</f>
        <v>5.110990052325999E-6</v>
      </c>
      <c r="BI217" s="10">
        <f>3/24000000*OO[[#This Row],[117 (03JUL1985 12:00:00)-Water Temperature (C)]]*OO[[#This Row],[59]]</f>
        <v>5.1237745162379987E-6</v>
      </c>
      <c r="BJ217" s="10">
        <f>3/24000000*OO[[#This Row],[118 (03JUL1985 15:00:00)-Water Temperature (C)]]*OO[[#This Row],[60]]</f>
        <v>5.2533422098044995E-6</v>
      </c>
      <c r="BK217" s="10">
        <f>3/24000000*OO[[#This Row],[119 (03JUL1985 18:00:00)-Water Temperature (C)]]*OO[[#This Row],[61]]</f>
        <v>5.2440169794837507E-6</v>
      </c>
      <c r="BL217" s="10">
        <f>3/24000000*OO[[#This Row],[120 (03JUL1985 21:00:00)-Water Temperature (C)]]*OO[[#This Row],[62]]</f>
        <v>5.0712409325598749E-6</v>
      </c>
      <c r="BM217" s="10">
        <f>3/24000000*OO[[#This Row],[121 (04JUL1985 00:00:00)-Water Temperature (C)]]*OO[[#This Row],[63]]</f>
        <v>4.835957501527249E-6</v>
      </c>
      <c r="BN217" s="10">
        <f>3/24000000*OO[[#This Row],[122 (04JUL1985 03:00:00)-Water Temperature (C)]]*OO[[#This Row],[64]]</f>
        <v>4.5809599577350003E-6</v>
      </c>
      <c r="BO217" s="10">
        <f>3/24000000*OO[[#This Row],[123 (04JUL1985 06:00:00)-Water Temperature (C)]]*OO[[#This Row],[65]]</f>
        <v>4.2968366190449995E-6</v>
      </c>
      <c r="BP217" s="10">
        <f>3/24000000*OO[[#This Row],[124 (04JUL1985 09:00:00)-Water Temperature (C)]]*OO[[#This Row],[66]]</f>
        <v>4.0803920436787495E-6</v>
      </c>
      <c r="BQ217" s="10">
        <f>3/24000000*OO[[#This Row],[125 (04JUL1985 12:00:00)-Water Temperature (C)]]*OO[[#This Row],[67]]</f>
        <v>3.8510287262769995E-6</v>
      </c>
      <c r="BR217" s="10">
        <f>3/24000000*OO[[#This Row],[126 (04JUL1985 15:00:00)-Water Temperature (C)]]*OO[[#This Row],[68]]</f>
        <v>3.6266202503179996E-6</v>
      </c>
      <c r="BS217" s="10">
        <f>3/24000000*OO[[#This Row],[127 (04JUL1985 18:00:00)-Water Temperature (C)]]*OO[[#This Row],[69]]</f>
        <v>3.4440079852018747E-6</v>
      </c>
      <c r="BT217" s="10">
        <f>3/24000000*OO[[#This Row],[128 (04JUL1985 21:00:00)-Water Temperature (C)]]*OO[[#This Row],[70]]</f>
        <v>3.3194278630312495E-6</v>
      </c>
      <c r="BU217" s="10">
        <f>3/24000000*OO[[#This Row],[129 (05JUL1985 00:00:00)-Water Temperature (C)]]*OO[[#This Row],[71]]</f>
        <v>3.1808724319974998E-6</v>
      </c>
      <c r="BV217" s="10">
        <f>3/24000000*OO[[#This Row],[130 (05JUL1985 03:00:00)-Water Temperature (C)]]*OO[[#This Row],[72]]</f>
        <v>2.9976651348880002E-6</v>
      </c>
      <c r="BW217" s="10">
        <f>3/24000000*OO[[#This Row],[131 (05JUL1985 06:00:00)-Water Temperature (C)]]*OO[[#This Row],[73]]</f>
        <v>2.7598921492480001E-6</v>
      </c>
      <c r="BX217" s="10">
        <f>3/24000000*OO[[#This Row],[132 (05JUL1985 09:00:00)-Water Temperature (C)]]*OO[[#This Row],[74]]</f>
        <v>2.5977937277624996E-6</v>
      </c>
      <c r="BY217" s="10">
        <f>3/24000000*OO[[#This Row],[133 (05JUL1985 12:00:00)-Water Temperature (C)]]*OO[[#This Row],[75]]</f>
        <v>2.6052492344892498E-6</v>
      </c>
      <c r="BZ217" s="10">
        <f>3/24000000*OO[[#This Row],[134 (05JUL1985 15:00:00)-Water Temperature (C)]]*OO[[#This Row],[76]]</f>
        <v>2.7499124142533751E-6</v>
      </c>
      <c r="CA217" s="10">
        <f>3/24000000*OO[[#This Row],[135 (05JUL1985 18:00:00)-Water Temperature (C)]]*OO[[#This Row],[77]]</f>
        <v>2.8368625931279998E-6</v>
      </c>
      <c r="CB217" s="10">
        <f>3/24000000*OO[[#This Row],[136 (05JUL1985 21:00:00)-Water Temperature (C)]]*OO[[#This Row],[78]]</f>
        <v>2.7701512484112497E-6</v>
      </c>
      <c r="CC217" s="10">
        <f>3/24000000*OO[[#This Row],[137 (06JUL1985 00:00:00)-Water Temperature (C)]]*OO[[#This Row],[79]]</f>
        <v>2.6458331456906249E-6</v>
      </c>
      <c r="CD217" s="10">
        <f>3/24000000*OO[[#This Row],[138 (06JUL1985 03:00:00)-Water Temperature (C)]]*OO[[#This Row],[80]]</f>
        <v>2.5191210135499997E-6</v>
      </c>
      <c r="CE217" s="10">
        <f>3/24000000*OO[[#This Row],[139 (06JUL1985 06:00:00)-Water Temperature (C)]]*OO[[#This Row],[81]]</f>
        <v>2.3692121551962498E-6</v>
      </c>
      <c r="CF217" s="10">
        <f>3/24000000*OO[[#This Row],[140 (06JUL1985 09:00:00)-Water Temperature (C)]]*OO[[#This Row],[82]]</f>
        <v>2.2253787377394997E-6</v>
      </c>
      <c r="CG217" s="10">
        <f>3/24000000*OO[[#This Row],[141 (06JUL1985 12:00:00)-Water Temperature (C)]]*OO[[#This Row],[83]]</f>
        <v>2.1032757684661252E-6</v>
      </c>
      <c r="CH217" s="10">
        <f>3/24000000*OO[[#This Row],[142 (06JUL1985 15:00:00)-Water Temperature (C)]]*OO[[#This Row],[84]]</f>
        <v>1.9759466737305001E-6</v>
      </c>
      <c r="CI217" s="10">
        <f>3/24000000*OO[[#This Row],[143 (06JUL1985 18:00:00)-Water Temperature (C)]]*OO[[#This Row],[85]]</f>
        <v>1.8803766692565002E-6</v>
      </c>
      <c r="CJ217" s="10">
        <f>3/24000000*OO[[#This Row],[144 (06JUL1985 21:00:00)-Water Temperature (C)]]*OO[[#This Row],[86]]</f>
        <v>1.7904797821649999E-6</v>
      </c>
      <c r="CK217" s="10">
        <f>3/24000000*OO[[#This Row],[145 (07JUL1985 00:00:00)-Water Temperature (C)]]*OO[[#This Row],[87]]</f>
        <v>1.6908115823864999E-6</v>
      </c>
      <c r="CL217" s="10">
        <f>3/24000000*OO[[#This Row],[146 (07JUL1985 03:00:00)-Water Temperature (C)]]*OO[[#This Row],[88]]</f>
        <v>1.590614893514625E-6</v>
      </c>
      <c r="CM217" s="10">
        <f>3/24000000*OO[[#This Row],[147 (07JUL1985 06:00:00)-Water Temperature (C)]]*OO[[#This Row],[89]]</f>
        <v>1.4791650206969996E-6</v>
      </c>
      <c r="CN217" s="10">
        <f>3/24000000*OO[[#This Row],[148 (07JUL1985 09:00:00)-Water Temperature (C)]]*OO[[#This Row],[90]]</f>
        <v>1.390879905228E-6</v>
      </c>
      <c r="CO217" s="10">
        <f>3/24000000*OO[[#This Row],[149 (07JUL1985 12:00:00)-Water Temperature (C)]]*OO[[#This Row],[91]]</f>
        <v>1.3321536395419999E-6</v>
      </c>
      <c r="CP217" s="10">
        <f>3/24000000*OO[[#This Row],[150 (07JUL1985 15:00:00)-Water Temperature (C)]]*OO[[#This Row],[92]]</f>
        <v>1.3442501989019998E-6</v>
      </c>
      <c r="CQ217" s="10">
        <f>3/24000000*OO[[#This Row],[151 (07JUL1985 18:00:00)-Water Temperature (C)]]*OO[[#This Row],[93]]</f>
        <v>1.4119226103342501E-6</v>
      </c>
      <c r="CR217" s="10">
        <f>3/24000000*OO[[#This Row],[152 (07JUL1985 21:00:00)-Water Temperature (C)]]*OO[[#This Row],[94]]</f>
        <v>1.4316540149417499E-6</v>
      </c>
      <c r="CS217" s="10">
        <f>3/24000000*OO[[#This Row],[153 (08JUL1985 00:00:00)-Water Temperature (C)]]*OO[[#This Row],[95]]</f>
        <v>1.3821377031539998E-6</v>
      </c>
      <c r="CT217" s="10">
        <f>3/24000000*OO[[#This Row],[154 (08JUL1985 03:00:00)-Water Temperature (C)]]*OO[[#This Row],[96]]</f>
        <v>1.3125398334580001E-6</v>
      </c>
      <c r="CU217" s="10">
        <f>3/24000000*OO[[#This Row],[155 (08JUL1985 06:00:00)-Water Temperature (C)]]*OO[[#This Row],[97]]</f>
        <v>1.238222920701E-6</v>
      </c>
      <c r="CV217" s="10">
        <f>3/24000000*OO[[#This Row],[156 (08JUL1985 09:00:00)-Water Temperature (C)]]*OO[[#This Row],[98]]</f>
        <v>1.1812905312662501E-6</v>
      </c>
      <c r="CW217" s="10">
        <f>3/24000000*OO[[#This Row],[157 (08JUL1985 12:00:00)-Water Temperature (C)]]*OO[[#This Row],[99]]</f>
        <v>1.0980818489831248E-6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0</v>
      </c>
      <c r="K218" s="10">
        <f>3/24*OO[[#This Row],[67 (27JUN1985 06:00:00)-Water Temperature (C)]]*OO[[#This Row],[9]]/SUM(OO[9])</f>
        <v>0</v>
      </c>
      <c r="L218" s="10">
        <f>3/24*OO[[#This Row],[68 (27JUN1985 09:00:00)-Water Temperature (C)]]*OO[[#This Row],[10]]/SUM(OO[10])</f>
        <v>1.2053228792558971E-35</v>
      </c>
      <c r="M218" s="10">
        <f>3/24*OO[[#This Row],[69 (27JUN1985 12:00:00)-Water Temperature (C)]]*OO[[#This Row],[11]]/SUM(OO[11])</f>
        <v>7.6987718731340123E-26</v>
      </c>
      <c r="N218" s="10">
        <f>3/24*OO[[#This Row],[70 (27JUN1985 15:00:00)-Water Temperature (C)]]*OO[[#This Row],[12]]/SUM(OO[12])</f>
        <v>3.6798937497438256E-17</v>
      </c>
      <c r="O218" s="10">
        <f>3/24*OO[[#This Row],[71 (27JUN1985 18:00:00)-Water Temperature (C)]]*OO[[#This Row],[13]]/SUM(OO[13])</f>
        <v>1.0422269034444902E-11</v>
      </c>
      <c r="P218" s="10">
        <f>3/24*OO[[#This Row],[72 (27JUN1985 21:00:00)-Water Temperature (C)]]*OO[[#This Row],[14]]/SUM(OO[14])</f>
        <v>1.5165396896219632E-8</v>
      </c>
      <c r="Q218" s="10">
        <f>3/24*OO[[#This Row],[73 (28JUN1985 00:00:00)-Water Temperature (C)]]*OO[[#This Row],[15]]/SUM(OO[15])</f>
        <v>2.4926953998013264E-6</v>
      </c>
      <c r="R218" s="10">
        <f>3/24*OO[[#This Row],[74 (28JUN1985 03:00:00)-Water Temperature (C)]]*OO[[#This Row],[16]]/SUM(OO[16])</f>
        <v>1.0292785516385684E-4</v>
      </c>
      <c r="S218" s="10">
        <f>3/24*OO[[#This Row],[75 (28JUN1985 06:00:00)-Water Temperature (C)]]*OO[[#This Row],[17]]/SUM(OO[17])</f>
        <v>1.5096383896811524E-3</v>
      </c>
      <c r="T218" s="10">
        <f>3/24*OO[[#This Row],[76 (28JUN1985 09:00:00)-Water Temperature (C)]]*OO[[#This Row],[18]]/SUM(OO[18])</f>
        <v>9.9517254475214E-3</v>
      </c>
      <c r="U218" s="10">
        <f>3/24*OO[[#This Row],[77 (28JUN1985 12:00:00)-Water Temperature (C)]]*OO[[#This Row],[19]]/SUM(OO[19])</f>
        <v>3.3837370748307137E-2</v>
      </c>
      <c r="V218" s="10">
        <f>3/24000000*OO[[#This Row],[78 (28JUN1985 15:00:00)-Water Temperature (C)]]*OO[[#This Row],[20]]</f>
        <v>6.7398358727012497E-2</v>
      </c>
      <c r="W218" s="10">
        <f>3/24000000*OO[[#This Row],[79 (28JUN1985 18:00:00)-Water Temperature (C)]]*OO[[#This Row],[21]]</f>
        <v>8.4936993839249991E-2</v>
      </c>
      <c r="X218" s="10">
        <f>3/24000000*OO[[#This Row],[80 (28JUN1985 21:00:00)-Water Temperature (C)]]*OO[[#This Row],[22]]</f>
        <v>7.2055822242949999E-2</v>
      </c>
      <c r="Y218" s="10">
        <f>3/24000000*OO[[#This Row],[81 (29JUN1985 00:00:00)-Water Temperature (C)]]*OO[[#This Row],[23]]</f>
        <v>4.3152001760074998E-2</v>
      </c>
      <c r="Z218" s="10">
        <f>3/24000000*OO[[#This Row],[82 (29JUN1985 03:00:00)-Water Temperature (C)]]*OO[[#This Row],[24]]</f>
        <v>1.9279924062524999E-2</v>
      </c>
      <c r="AA218" s="10">
        <f>3/24000000*OO[[#This Row],[83 (29JUN1985 06:00:00)-Water Temperature (C)]]*OO[[#This Row],[25]]</f>
        <v>6.8442627242599986E-3</v>
      </c>
      <c r="AB218" s="10">
        <f>3/24000000*OO[[#This Row],[84 (29JUN1985 09:00:00)-Water Temperature (C)]]*OO[[#This Row],[26]]</f>
        <v>2.1120226735878746E-3</v>
      </c>
      <c r="AC218" s="10">
        <f>3/24000000*OO[[#This Row],[85 (29JUN1985 12:00:00)-Water Temperature (C)]]*OO[[#This Row],[27]]</f>
        <v>6.1436275484374992E-4</v>
      </c>
      <c r="AD218" s="10">
        <f>3/24000000*OO[[#This Row],[86 (29JUN1985 15:00:00)-Water Temperature (C)]]*OO[[#This Row],[28]]</f>
        <v>1.915904119599E-4</v>
      </c>
      <c r="AE218" s="10">
        <f>3/24000000*OO[[#This Row],[88 (29JUN1985 21:00:00)-Water Temperature (C)]]*OO[[#This Row],[30]]</f>
        <v>5.1582929656750001E-5</v>
      </c>
      <c r="AF218" s="10">
        <f>3/24000000*OO[[#This Row],[88 (29JUN1985 21:00:00)-Water Temperature (C)]]*OO[[#This Row],[30]]</f>
        <v>5.1582929656750001E-5</v>
      </c>
      <c r="AG218" s="10">
        <f>3/24000000*OO[[#This Row],[89 (30JUN1985 00:00:00)-Water Temperature (C)]]*OO[[#This Row],[31]]</f>
        <v>4.8780468348355002E-5</v>
      </c>
      <c r="AH218" s="10">
        <f>3/24000000*OO[[#This Row],[90 (30JUN1985 03:00:00)-Water Temperature (C)]]*OO[[#This Row],[32]]</f>
        <v>5.0786643165074995E-5</v>
      </c>
      <c r="AI218" s="10">
        <f>3/24000000*OO[[#This Row],[91 (30JUN1985 06:00:00)-Water Temperature (C)]]*OO[[#This Row],[33]]</f>
        <v>5.1670390169699993E-5</v>
      </c>
      <c r="AJ218" s="10">
        <f>3/24000000*OO[[#This Row],[92 (30JUN1985 09:00:00)-Water Temperature (C)]]*OO[[#This Row],[34]]</f>
        <v>5.0526252923249995E-5</v>
      </c>
      <c r="AK218" s="10">
        <f>3/24000000*OO[[#This Row],[93 (30JUN1985 12:00:00)-Water Temperature (C)]]*OO[[#This Row],[35]]</f>
        <v>4.8252313943699994E-5</v>
      </c>
      <c r="AL218" s="10">
        <f>3/24000000*OO[[#This Row],[94 (30JUN1985 15:00:00)-Water Temperature (C)]]*OO[[#This Row],[36]]</f>
        <v>4.6658376900911251E-5</v>
      </c>
      <c r="AM218" s="10">
        <f>3/24000000*OO[[#This Row],[95 (30JUN1985 18:00:00)-Water Temperature (C)]]*OO[[#This Row],[37]]</f>
        <v>4.4606152131937493E-5</v>
      </c>
      <c r="AN218" s="10">
        <f>3/24000000*OO[[#This Row],[96 (30JUN1985 21:00:00)-Water Temperature (C)]]*OO[[#This Row],[38]]</f>
        <v>3.9701797276589995E-5</v>
      </c>
      <c r="AO218" s="10">
        <f>3/24000000*OO[[#This Row],[97 (01JUL1985 00:00:00)-Water Temperature (C)]]*OO[[#This Row],[39]]</f>
        <v>3.3452729923848751E-5</v>
      </c>
      <c r="AP218" s="10">
        <f>3/24000000*OO[[#This Row],[98 (01JUL1985 03:00:00)-Water Temperature (C)]]*OO[[#This Row],[40]]</f>
        <v>2.6836493207534999E-5</v>
      </c>
      <c r="AQ218" s="10">
        <f>3/24000000*OO[[#This Row],[99 (01JUL1985 06:00:00)-Water Temperature (C)]]*OO[[#This Row],[41]]</f>
        <v>2.0853597435182501E-5</v>
      </c>
      <c r="AR218" s="10">
        <f>3/24000000*OO[[#This Row],[100 (01JUL1985 09:00:00)-Water Temperature (C)]]*OO[[#This Row],[42]]</f>
        <v>1.6326576168650001E-5</v>
      </c>
      <c r="AS218" s="10">
        <f>3/24000000*OO[[#This Row],[101 (01JUL1985 12:00:00)-Water Temperature (C)]]*OO[[#This Row],[43]]</f>
        <v>1.3117853410125001E-5</v>
      </c>
      <c r="AT218" s="10">
        <f>3/24000000*OO[[#This Row],[102 (01JUL1985 15:00:00)-Water Temperature (C)]]*OO[[#This Row],[44]]</f>
        <v>1.1135489201448748E-5</v>
      </c>
      <c r="AU218" s="10">
        <f>3/24000000*OO[[#This Row],[103 (01JUL1985 18:00:00)-Water Temperature (C)]]*OO[[#This Row],[45]]</f>
        <v>9.9075116757374994E-6</v>
      </c>
      <c r="AV218" s="10">
        <f>3/24000000*OO[[#This Row],[104 (01JUL1985 21:00:00)-Water Temperature (C)]]*OO[[#This Row],[46]]</f>
        <v>9.1642125807850002E-6</v>
      </c>
      <c r="AW218" s="10">
        <f>3/24000000*OO[[#This Row],[105 (02JUL1985 00:00:00)-Water Temperature (C)]]*OO[[#This Row],[47]]</f>
        <v>8.5401834252999982E-6</v>
      </c>
      <c r="AX218" s="10">
        <f>3/24000000*OO[[#This Row],[106 (02JUL1985 03:00:00)-Water Temperature (C)]]*OO[[#This Row],[48]]</f>
        <v>7.9524102332399996E-6</v>
      </c>
      <c r="AY218" s="10">
        <f>3/24000000*OO[[#This Row],[107 (02JUL1985 06:00:00)-Water Temperature (C)]]*OO[[#This Row],[49]]</f>
        <v>7.3470915490287501E-6</v>
      </c>
      <c r="AZ218" s="10">
        <f>3/24000000*OO[[#This Row],[108 (02JUL1985 09:00:00)-Water Temperature (C)]]*OO[[#This Row],[50]]</f>
        <v>6.9221423631937501E-6</v>
      </c>
      <c r="BA218" s="10">
        <f>3/24000000*OO[[#This Row],[109 (02JUL1985 12:00:00)-Water Temperature (C)]]*OO[[#This Row],[51]]</f>
        <v>6.5563650838400001E-6</v>
      </c>
      <c r="BB218" s="10">
        <f>3/24000000*OO[[#This Row],[110 (02JUL1985 15:00:00)-Water Temperature (C)]]*OO[[#This Row],[52]]</f>
        <v>6.3537519832799995E-6</v>
      </c>
      <c r="BC218" s="10">
        <f>3/24000000*OO[[#This Row],[111 (02JUL1985 18:00:00)-Water Temperature (C)]]*OO[[#This Row],[53]]</f>
        <v>6.1914903656674997E-6</v>
      </c>
      <c r="BD218" s="10">
        <f>3/24000000*OO[[#This Row],[112 (02JUL1985 21:00:00)-Water Temperature (C)]]*OO[[#This Row],[54]]</f>
        <v>5.9049871823249994E-6</v>
      </c>
      <c r="BE218" s="10">
        <f>3/24000000*OO[[#This Row],[113 (03JUL1985 00:00:00)-Water Temperature (C)]]*OO[[#This Row],[55]]</f>
        <v>5.5995052265249999E-6</v>
      </c>
      <c r="BF218" s="10">
        <f>3/24000000*OO[[#This Row],[114 (03JUL1985 03:00:00)-Water Temperature (C)]]*OO[[#This Row],[56]]</f>
        <v>5.2626252990875E-6</v>
      </c>
      <c r="BG218" s="10">
        <f>3/24000000*OO[[#This Row],[115 (03JUL1985 06:00:00)-Water Temperature (C)]]*OO[[#This Row],[57]]</f>
        <v>4.9326508428052501E-6</v>
      </c>
      <c r="BH218" s="10">
        <f>3/24000000*OO[[#This Row],[116 (03JUL1985 09:00:00)-Water Temperature (C)]]*OO[[#This Row],[58]]</f>
        <v>4.7538577232272492E-6</v>
      </c>
      <c r="BI218" s="10">
        <f>3/24000000*OO[[#This Row],[117 (03JUL1985 12:00:00)-Water Temperature (C)]]*OO[[#This Row],[59]]</f>
        <v>4.7698061721806251E-6</v>
      </c>
      <c r="BJ218" s="10">
        <f>3/24000000*OO[[#This Row],[118 (03JUL1985 15:00:00)-Water Temperature (C)]]*OO[[#This Row],[60]]</f>
        <v>4.8847716902164997E-6</v>
      </c>
      <c r="BK218" s="10">
        <f>3/24000000*OO[[#This Row],[119 (03JUL1985 18:00:00)-Water Temperature (C)]]*OO[[#This Row],[61]]</f>
        <v>4.8632713185735006E-6</v>
      </c>
      <c r="BL218" s="10">
        <f>3/24000000*OO[[#This Row],[120 (03JUL1985 21:00:00)-Water Temperature (C)]]*OO[[#This Row],[62]]</f>
        <v>4.6931646568207494E-6</v>
      </c>
      <c r="BM218" s="10">
        <f>3/24000000*OO[[#This Row],[121 (04JUL1985 00:00:00)-Water Temperature (C)]]*OO[[#This Row],[63]]</f>
        <v>4.473169194912E-6</v>
      </c>
      <c r="BN218" s="10">
        <f>3/24000000*OO[[#This Row],[122 (04JUL1985 03:00:00)-Water Temperature (C)]]*OO[[#This Row],[64]]</f>
        <v>4.24099637866575E-6</v>
      </c>
      <c r="BO218" s="10">
        <f>3/24000000*OO[[#This Row],[123 (04JUL1985 06:00:00)-Water Temperature (C)]]*OO[[#This Row],[65]]</f>
        <v>3.9846784616212494E-6</v>
      </c>
      <c r="BP218" s="10">
        <f>3/24000000*OO[[#This Row],[124 (04JUL1985 09:00:00)-Water Temperature (C)]]*OO[[#This Row],[66]]</f>
        <v>3.7927406907070003E-6</v>
      </c>
      <c r="BQ218" s="10">
        <f>3/24000000*OO[[#This Row],[125 (04JUL1985 12:00:00)-Water Temperature (C)]]*OO[[#This Row],[67]]</f>
        <v>3.5783337256402497E-6</v>
      </c>
      <c r="BR218" s="10">
        <f>3/24000000*OO[[#This Row],[126 (04JUL1985 15:00:00)-Water Temperature (C)]]*OO[[#This Row],[68]]</f>
        <v>3.3636994894440001E-6</v>
      </c>
      <c r="BS218" s="10">
        <f>3/24000000*OO[[#This Row],[127 (04JUL1985 18:00:00)-Water Temperature (C)]]*OO[[#This Row],[69]]</f>
        <v>3.1875336082484999E-6</v>
      </c>
      <c r="BT218" s="10">
        <f>3/24000000*OO[[#This Row],[128 (04JUL1985 21:00:00)-Water Temperature (C)]]*OO[[#This Row],[70]]</f>
        <v>3.0695952474130002E-6</v>
      </c>
      <c r="BU218" s="10">
        <f>3/24000000*OO[[#This Row],[129 (05JUL1985 00:00:00)-Water Temperature (C)]]*OO[[#This Row],[71]]</f>
        <v>2.9429306136432502E-6</v>
      </c>
      <c r="BV218" s="10">
        <f>3/24000000*OO[[#This Row],[130 (05JUL1985 03:00:00)-Water Temperature (C)]]*OO[[#This Row],[72]]</f>
        <v>2.778684637211E-6</v>
      </c>
      <c r="BW218" s="10">
        <f>3/24000000*OO[[#This Row],[131 (05JUL1985 06:00:00)-Water Temperature (C)]]*OO[[#This Row],[73]]</f>
        <v>2.5641055701449996E-6</v>
      </c>
      <c r="BX218" s="10">
        <f>3/24000000*OO[[#This Row],[132 (05JUL1985 09:00:00)-Water Temperature (C)]]*OO[[#This Row],[74]]</f>
        <v>2.418437386365625E-6</v>
      </c>
      <c r="BY218" s="10">
        <f>3/24000000*OO[[#This Row],[133 (05JUL1985 12:00:00)-Water Temperature (C)]]*OO[[#This Row],[75]]</f>
        <v>2.4242522453448747E-6</v>
      </c>
      <c r="BZ218" s="10">
        <f>3/24000000*OO[[#This Row],[134 (05JUL1985 15:00:00)-Water Temperature (C)]]*OO[[#This Row],[76]]</f>
        <v>2.5526053414257502E-6</v>
      </c>
      <c r="CA218" s="10">
        <f>3/24000000*OO[[#This Row],[135 (05JUL1985 18:00:00)-Water Temperature (C)]]*OO[[#This Row],[77]]</f>
        <v>2.6257983830820001E-6</v>
      </c>
      <c r="CB218" s="10">
        <f>3/24000000*OO[[#This Row],[136 (05JUL1985 21:00:00)-Water Temperature (C)]]*OO[[#This Row],[78]]</f>
        <v>2.5594312435449996E-6</v>
      </c>
      <c r="CC218" s="10">
        <f>3/24000000*OO[[#This Row],[137 (06JUL1985 00:00:00)-Water Temperature (C)]]*OO[[#This Row],[79]]</f>
        <v>2.4450412676099999E-6</v>
      </c>
      <c r="CD218" s="10">
        <f>3/24000000*OO[[#This Row],[138 (06JUL1985 03:00:00)-Water Temperature (C)]]*OO[[#This Row],[80]]</f>
        <v>2.3304658328095002E-6</v>
      </c>
      <c r="CE218" s="10">
        <f>3/24000000*OO[[#This Row],[139 (06JUL1985 06:00:00)-Water Temperature (C)]]*OO[[#This Row],[81]]</f>
        <v>2.1952139302005E-6</v>
      </c>
      <c r="CF218" s="10">
        <f>3/24000000*OO[[#This Row],[140 (06JUL1985 09:00:00)-Water Temperature (C)]]*OO[[#This Row],[82]]</f>
        <v>2.0669760439039996E-6</v>
      </c>
      <c r="CG218" s="10">
        <f>3/24000000*OO[[#This Row],[141 (06JUL1985 12:00:00)-Water Temperature (C)]]*OO[[#This Row],[83]]</f>
        <v>1.9568167182812496E-6</v>
      </c>
      <c r="CH218" s="10">
        <f>3/24000000*OO[[#This Row],[142 (06JUL1985 15:00:00)-Water Temperature (C)]]*OO[[#This Row],[84]]</f>
        <v>1.8370529308121247E-6</v>
      </c>
      <c r="CI218" s="10">
        <f>3/24000000*OO[[#This Row],[143 (06JUL1985 18:00:00)-Water Temperature (C)]]*OO[[#This Row],[85]]</f>
        <v>1.7450716900100001E-6</v>
      </c>
      <c r="CJ218" s="10">
        <f>3/24000000*OO[[#This Row],[144 (06JUL1985 21:00:00)-Water Temperature (C)]]*OO[[#This Row],[86]]</f>
        <v>1.6580927885579998E-6</v>
      </c>
      <c r="CK218" s="10">
        <f>3/24000000*OO[[#This Row],[145 (07JUL1985 00:00:00)-Water Temperature (C)]]*OO[[#This Row],[87]]</f>
        <v>1.5644697712036248E-6</v>
      </c>
      <c r="CL218" s="10">
        <f>3/24000000*OO[[#This Row],[146 (07JUL1985 03:00:00)-Water Temperature (C)]]*OO[[#This Row],[88]]</f>
        <v>1.4737170890138748E-6</v>
      </c>
      <c r="CM218" s="10">
        <f>3/24000000*OO[[#This Row],[147 (07JUL1985 06:00:00)-Water Temperature (C)]]*OO[[#This Row],[89]]</f>
        <v>1.3734612231243753E-6</v>
      </c>
      <c r="CN218" s="10">
        <f>3/24000000*OO[[#This Row],[148 (07JUL1985 09:00:00)-Water Temperature (C)]]*OO[[#This Row],[90]]</f>
        <v>1.29416413939025E-6</v>
      </c>
      <c r="CO218" s="10">
        <f>3/24000000*OO[[#This Row],[149 (07JUL1985 12:00:00)-Water Temperature (C)]]*OO[[#This Row],[91]]</f>
        <v>1.2378598676887503E-6</v>
      </c>
      <c r="CP218" s="10">
        <f>3/24000000*OO[[#This Row],[150 (07JUL1985 15:00:00)-Water Temperature (C)]]*OO[[#This Row],[92]]</f>
        <v>1.2457539963793748E-6</v>
      </c>
      <c r="CQ218" s="10">
        <f>3/24000000*OO[[#This Row],[151 (07JUL1985 18:00:00)-Water Temperature (C)]]*OO[[#This Row],[93]]</f>
        <v>1.3054702263982501E-6</v>
      </c>
      <c r="CR218" s="10">
        <f>3/24000000*OO[[#This Row],[152 (07JUL1985 21:00:00)-Water Temperature (C)]]*OO[[#This Row],[94]]</f>
        <v>1.3214739029970001E-6</v>
      </c>
      <c r="CS218" s="10">
        <f>3/24000000*OO[[#This Row],[153 (08JUL1985 00:00:00)-Water Temperature (C)]]*OO[[#This Row],[95]]</f>
        <v>1.2759613995794999E-6</v>
      </c>
      <c r="CT218" s="10">
        <f>3/24000000*OO[[#This Row],[154 (08JUL1985 03:00:00)-Water Temperature (C)]]*OO[[#This Row],[96]]</f>
        <v>1.213948110420375E-6</v>
      </c>
      <c r="CU218" s="10">
        <f>3/24000000*OO[[#This Row],[155 (08JUL1985 06:00:00)-Water Temperature (C)]]*OO[[#This Row],[97]]</f>
        <v>1.1473247309568751E-6</v>
      </c>
      <c r="CV218" s="10">
        <f>3/24000000*OO[[#This Row],[156 (08JUL1985 09:00:00)-Water Temperature (C)]]*OO[[#This Row],[98]]</f>
        <v>1.097505439305125E-6</v>
      </c>
      <c r="CW218" s="10">
        <f>3/24000000*OO[[#This Row],[157 (08JUL1985 12:00:00)-Water Temperature (C)]]*OO[[#This Row],[99]]</f>
        <v>1.0213669658399998E-6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0</v>
      </c>
      <c r="K219" s="10">
        <f>3/24*OO[[#This Row],[67 (27JUN1985 06:00:00)-Water Temperature (C)]]*OO[[#This Row],[9]]/SUM(OO[9])</f>
        <v>0</v>
      </c>
      <c r="L219" s="10">
        <f>3/24*OO[[#This Row],[68 (27JUN1985 09:00:00)-Water Temperature (C)]]*OO[[#This Row],[10]]/SUM(OO[10])</f>
        <v>2.3953882472259681E-36</v>
      </c>
      <c r="M219" s="10">
        <f>3/24*OO[[#This Row],[69 (27JUN1985 12:00:00)-Water Temperature (C)]]*OO[[#This Row],[11]]/SUM(OO[11])</f>
        <v>1.4907895548875607E-26</v>
      </c>
      <c r="N219" s="10">
        <f>3/24*OO[[#This Row],[70 (27JUN1985 15:00:00)-Water Temperature (C)]]*OO[[#This Row],[12]]/SUM(OO[12])</f>
        <v>1.5044167294340047E-17</v>
      </c>
      <c r="O219" s="10">
        <f>3/24*OO[[#This Row],[71 (27JUN1985 18:00:00)-Water Temperature (C)]]*OO[[#This Row],[13]]/SUM(OO[13])</f>
        <v>5.8637208767268798E-12</v>
      </c>
      <c r="P219" s="10">
        <f>3/24*OO[[#This Row],[72 (27JUN1985 21:00:00)-Water Temperature (C)]]*OO[[#This Row],[14]]/SUM(OO[14])</f>
        <v>1.066682645008212E-8</v>
      </c>
      <c r="Q219" s="10">
        <f>3/24*OO[[#This Row],[73 (28JUN1985 00:00:00)-Water Temperature (C)]]*OO[[#This Row],[15]]/SUM(OO[15])</f>
        <v>1.9975277634571136E-6</v>
      </c>
      <c r="R219" s="10">
        <f>3/24*OO[[#This Row],[74 (28JUN1985 03:00:00)-Water Temperature (C)]]*OO[[#This Row],[16]]/SUM(OO[16])</f>
        <v>9.1334283779600557E-5</v>
      </c>
      <c r="S219" s="10">
        <f>3/24*OO[[#This Row],[75 (28JUN1985 06:00:00)-Water Temperature (C)]]*OO[[#This Row],[17]]/SUM(OO[17])</f>
        <v>1.4603132409328793E-3</v>
      </c>
      <c r="T219" s="10">
        <f>3/24*OO[[#This Row],[76 (28JUN1985 09:00:00)-Water Temperature (C)]]*OO[[#This Row],[18]]/SUM(OO[18])</f>
        <v>1.0378658724358903E-2</v>
      </c>
      <c r="U219" s="10">
        <f>3/24*OO[[#This Row],[77 (28JUN1985 12:00:00)-Water Temperature (C)]]*OO[[#This Row],[19]]/SUM(OO[19])</f>
        <v>3.7651840378867388E-2</v>
      </c>
      <c r="V219" s="10">
        <f>3/24000000*OO[[#This Row],[78 (28JUN1985 15:00:00)-Water Temperature (C)]]*OO[[#This Row],[20]]</f>
        <v>7.915546012199999E-2</v>
      </c>
      <c r="W219" s="10">
        <f>3/24000000*OO[[#This Row],[79 (28JUN1985 18:00:00)-Water Temperature (C)]]*OO[[#This Row],[21]]</f>
        <v>0.1050477711309</v>
      </c>
      <c r="X219" s="10">
        <f>3/24000000*OO[[#This Row],[80 (28JUN1985 21:00:00)-Water Temperature (C)]]*OO[[#This Row],[22]]</f>
        <v>9.330780545978748E-2</v>
      </c>
      <c r="Y219" s="10">
        <f>3/24000000*OO[[#This Row],[81 (29JUN1985 00:00:00)-Water Temperature (C)]]*OO[[#This Row],[23]]</f>
        <v>5.8441932890274995E-2</v>
      </c>
      <c r="Z219" s="10">
        <f>3/24000000*OO[[#This Row],[82 (29JUN1985 03:00:00)-Water Temperature (C)]]*OO[[#This Row],[24]]</f>
        <v>2.7186714821264998E-2</v>
      </c>
      <c r="AA219" s="10">
        <f>3/24000000*OO[[#This Row],[83 (29JUN1985 06:00:00)-Water Temperature (C)]]*OO[[#This Row],[25]]</f>
        <v>9.9880599483600004E-3</v>
      </c>
      <c r="AB219" s="10">
        <f>3/24000000*OO[[#This Row],[84 (29JUN1985 09:00:00)-Water Temperature (C)]]*OO[[#This Row],[26]]</f>
        <v>3.16577016142625E-3</v>
      </c>
      <c r="AC219" s="10">
        <f>3/24000000*OO[[#This Row],[85 (29JUN1985 12:00:00)-Water Temperature (C)]]*OO[[#This Row],[27]]</f>
        <v>9.3387019746749987E-4</v>
      </c>
      <c r="AD219" s="10">
        <f>3/24000000*OO[[#This Row],[86 (29JUN1985 15:00:00)-Water Temperature (C)]]*OO[[#This Row],[28]]</f>
        <v>2.8839042165037501E-4</v>
      </c>
      <c r="AE219" s="10">
        <f>3/24000000*OO[[#This Row],[88 (29JUN1985 21:00:00)-Water Temperature (C)]]*OO[[#This Row],[30]]</f>
        <v>6.7371320640625002E-5</v>
      </c>
      <c r="AF219" s="10">
        <f>3/24000000*OO[[#This Row],[88 (29JUN1985 21:00:00)-Water Temperature (C)]]*OO[[#This Row],[30]]</f>
        <v>6.7371320640625002E-5</v>
      </c>
      <c r="AG219" s="10">
        <f>3/24000000*OO[[#This Row],[89 (30JUN1985 00:00:00)-Water Temperature (C)]]*OO[[#This Row],[31]]</f>
        <v>6.130578122023749E-5</v>
      </c>
      <c r="AH219" s="10">
        <f>3/24000000*OO[[#This Row],[90 (30JUN1985 03:00:00)-Water Temperature (C)]]*OO[[#This Row],[32]]</f>
        <v>6.3612223368674997E-5</v>
      </c>
      <c r="AI219" s="10">
        <f>3/24000000*OO[[#This Row],[91 (30JUN1985 06:00:00)-Water Temperature (C)]]*OO[[#This Row],[33]]</f>
        <v>6.5148551409337495E-5</v>
      </c>
      <c r="AJ219" s="10">
        <f>3/24000000*OO[[#This Row],[92 (30JUN1985 09:00:00)-Water Temperature (C)]]*OO[[#This Row],[34]]</f>
        <v>6.4289812201999999E-5</v>
      </c>
      <c r="AK219" s="10">
        <f>3/24000000*OO[[#This Row],[93 (30JUN1985 12:00:00)-Water Temperature (C)]]*OO[[#This Row],[35]]</f>
        <v>6.1806087552824986E-5</v>
      </c>
      <c r="AL219" s="10">
        <f>3/24000000*OO[[#This Row],[94 (30JUN1985 15:00:00)-Water Temperature (C)]]*OO[[#This Row],[36]]</f>
        <v>5.9994475348599989E-5</v>
      </c>
      <c r="AM219" s="10">
        <f>3/24000000*OO[[#This Row],[95 (30JUN1985 18:00:00)-Water Temperature (C)]]*OO[[#This Row],[37]]</f>
        <v>5.7446472973975E-5</v>
      </c>
      <c r="AN219" s="10">
        <f>3/24000000*OO[[#This Row],[96 (30JUN1985 21:00:00)-Water Temperature (C)]]*OO[[#This Row],[38]]</f>
        <v>5.126075825915625E-5</v>
      </c>
      <c r="AO219" s="10">
        <f>3/24000000*OO[[#This Row],[97 (01JUL1985 00:00:00)-Water Temperature (C)]]*OO[[#This Row],[39]]</f>
        <v>4.3408598440769997E-5</v>
      </c>
      <c r="AP219" s="10">
        <f>3/24000000*OO[[#This Row],[98 (01JUL1985 03:00:00)-Water Temperature (C)]]*OO[[#This Row],[40]]</f>
        <v>3.5065819615984996E-5</v>
      </c>
      <c r="AQ219" s="10">
        <f>3/24000000*OO[[#This Row],[99 (01JUL1985 06:00:00)-Water Temperature (C)]]*OO[[#This Row],[41]]</f>
        <v>2.7378587968824996E-5</v>
      </c>
      <c r="AR219" s="10">
        <f>3/24000000*OO[[#This Row],[100 (01JUL1985 09:00:00)-Water Temperature (C)]]*OO[[#This Row],[42]]</f>
        <v>2.1478628531524997E-5</v>
      </c>
      <c r="AS219" s="10">
        <f>3/24000000*OO[[#This Row],[101 (01JUL1985 12:00:00)-Water Temperature (C)]]*OO[[#This Row],[43]]</f>
        <v>1.7197908611248748E-5</v>
      </c>
      <c r="AT219" s="10">
        <f>3/24000000*OO[[#This Row],[102 (01JUL1985 15:00:00)-Water Temperature (C)]]*OO[[#This Row],[44]]</f>
        <v>1.4484594350918751E-5</v>
      </c>
      <c r="AU219" s="10">
        <f>3/24000000*OO[[#This Row],[103 (01JUL1985 18:00:00)-Water Temperature (C)]]*OO[[#This Row],[45]]</f>
        <v>1.2759922824413747E-5</v>
      </c>
      <c r="AV219" s="10">
        <f>3/24000000*OO[[#This Row],[104 (01JUL1985 21:00:00)-Water Temperature (C)]]*OO[[#This Row],[46]]</f>
        <v>1.1729735167115001E-5</v>
      </c>
      <c r="AW219" s="10">
        <f>3/24000000*OO[[#This Row],[105 (02JUL1985 00:00:00)-Water Temperature (C)]]*OO[[#This Row],[47]]</f>
        <v>1.09041801286875E-5</v>
      </c>
      <c r="AX219" s="10">
        <f>3/24000000*OO[[#This Row],[106 (02JUL1985 03:00:00)-Water Temperature (C)]]*OO[[#This Row],[48]]</f>
        <v>1.01632385193125E-5</v>
      </c>
      <c r="AY219" s="10">
        <f>3/24000000*OO[[#This Row],[107 (02JUL1985 06:00:00)-Water Temperature (C)]]*OO[[#This Row],[49]]</f>
        <v>9.4072009329674996E-6</v>
      </c>
      <c r="AZ219" s="10">
        <f>3/24000000*OO[[#This Row],[108 (02JUL1985 09:00:00)-Water Temperature (C)]]*OO[[#This Row],[50]]</f>
        <v>8.8891335454137504E-6</v>
      </c>
      <c r="BA219" s="10">
        <f>3/24000000*OO[[#This Row],[109 (02JUL1985 12:00:00)-Water Temperature (C)]]*OO[[#This Row],[51]]</f>
        <v>8.4287419407899992E-6</v>
      </c>
      <c r="BB219" s="10">
        <f>3/24000000*OO[[#This Row],[110 (02JUL1985 15:00:00)-Water Temperature (C)]]*OO[[#This Row],[52]]</f>
        <v>8.1505020794024979E-6</v>
      </c>
      <c r="BC219" s="10">
        <f>3/24000000*OO[[#This Row],[111 (02JUL1985 18:00:00)-Water Temperature (C)]]*OO[[#This Row],[53]]</f>
        <v>7.9212455917499998E-6</v>
      </c>
      <c r="BD219" s="10">
        <f>3/24000000*OO[[#This Row],[112 (02JUL1985 21:00:00)-Water Temperature (C)]]*OO[[#This Row],[54]]</f>
        <v>7.5344454657687496E-6</v>
      </c>
      <c r="BE219" s="10">
        <f>3/24000000*OO[[#This Row],[113 (03JUL1985 00:00:00)-Water Temperature (C)]]*OO[[#This Row],[55]]</f>
        <v>7.1400926409524996E-6</v>
      </c>
      <c r="BF219" s="10">
        <f>3/24000000*OO[[#This Row],[114 (03JUL1985 03:00:00)-Water Temperature (C)]]*OO[[#This Row],[56]]</f>
        <v>6.7176424143449988E-6</v>
      </c>
      <c r="BG219" s="10">
        <f>3/24000000*OO[[#This Row],[115 (03JUL1985 06:00:00)-Water Temperature (C)]]*OO[[#This Row],[57]]</f>
        <v>6.3065958525000007E-6</v>
      </c>
      <c r="BH219" s="10">
        <f>3/24000000*OO[[#This Row],[116 (03JUL1985 09:00:00)-Water Temperature (C)]]*OO[[#This Row],[58]]</f>
        <v>6.0909377974374995E-6</v>
      </c>
      <c r="BI219" s="10">
        <f>3/24000000*OO[[#This Row],[117 (03JUL1985 12:00:00)-Water Temperature (C)]]*OO[[#This Row],[59]]</f>
        <v>6.1140370659637493E-6</v>
      </c>
      <c r="BJ219" s="10">
        <f>3/24000000*OO[[#This Row],[118 (03JUL1985 15:00:00)-Water Temperature (C)]]*OO[[#This Row],[60]]</f>
        <v>6.2542431412000005E-6</v>
      </c>
      <c r="BK219" s="10">
        <f>3/24000000*OO[[#This Row],[119 (03JUL1985 18:00:00)-Water Temperature (C)]]*OO[[#This Row],[61]]</f>
        <v>6.2131542869040006E-6</v>
      </c>
      <c r="BL219" s="10">
        <f>3/24000000*OO[[#This Row],[120 (03JUL1985 21:00:00)-Water Temperature (C)]]*OO[[#This Row],[62]]</f>
        <v>5.9830379256757497E-6</v>
      </c>
      <c r="BM219" s="10">
        <f>3/24000000*OO[[#This Row],[121 (04JUL1985 00:00:00)-Water Temperature (C)]]*OO[[#This Row],[63]]</f>
        <v>5.6977979840887498E-6</v>
      </c>
      <c r="BN219" s="10">
        <f>3/24000000*OO[[#This Row],[122 (04JUL1985 03:00:00)-Water Temperature (C)]]*OO[[#This Row],[64]]</f>
        <v>5.4080324590477496E-6</v>
      </c>
      <c r="BO219" s="10">
        <f>3/24000000*OO[[#This Row],[123 (04JUL1985 06:00:00)-Water Temperature (C)]]*OO[[#This Row],[65]]</f>
        <v>5.0907017776030004E-6</v>
      </c>
      <c r="BP219" s="10">
        <f>3/24000000*OO[[#This Row],[124 (04JUL1985 09:00:00)-Water Temperature (C)]]*OO[[#This Row],[66]]</f>
        <v>4.8573460278599996E-6</v>
      </c>
      <c r="BQ219" s="10">
        <f>3/24000000*OO[[#This Row],[125 (04JUL1985 12:00:00)-Water Temperature (C)]]*OO[[#This Row],[67]]</f>
        <v>4.587258980699999E-6</v>
      </c>
      <c r="BR219" s="10">
        <f>3/24000000*OO[[#This Row],[126 (04JUL1985 15:00:00)-Water Temperature (C)]]*OO[[#This Row],[68]]</f>
        <v>4.3006367137645002E-6</v>
      </c>
      <c r="BS219" s="10">
        <f>3/24000000*OO[[#This Row],[127 (04JUL1985 18:00:00)-Water Temperature (C)]]*OO[[#This Row],[69]]</f>
        <v>4.0637854371810003E-6</v>
      </c>
      <c r="BT219" s="10">
        <f>3/24000000*OO[[#This Row],[128 (04JUL1985 21:00:00)-Water Temperature (C)]]*OO[[#This Row],[70]]</f>
        <v>3.9090971712104991E-6</v>
      </c>
      <c r="BU219" s="10">
        <f>3/24000000*OO[[#This Row],[129 (05JUL1985 00:00:00)-Water Temperature (C)]]*OO[[#This Row],[71]]</f>
        <v>3.7490027265352502E-6</v>
      </c>
      <c r="BV219" s="10">
        <f>3/24000000*OO[[#This Row],[130 (05JUL1985 03:00:00)-Water Temperature (C)]]*OO[[#This Row],[72]]</f>
        <v>3.5483117074999999E-6</v>
      </c>
      <c r="BW219" s="10">
        <f>3/24000000*OO[[#This Row],[131 (05JUL1985 06:00:00)-Water Temperature (C)]]*OO[[#This Row],[73]]</f>
        <v>3.2838269263875001E-6</v>
      </c>
      <c r="BX219" s="10">
        <f>3/24000000*OO[[#This Row],[132 (05JUL1985 09:00:00)-Water Temperature (C)]]*OO[[#This Row],[74]]</f>
        <v>3.1032098676739999E-6</v>
      </c>
      <c r="BY219" s="10">
        <f>3/24000000*OO[[#This Row],[133 (05JUL1985 12:00:00)-Water Temperature (C)]]*OO[[#This Row],[75]]</f>
        <v>3.1062261013837497E-6</v>
      </c>
      <c r="BZ219" s="10">
        <f>3/24000000*OO[[#This Row],[134 (05JUL1985 15:00:00)-Water Temperature (C)]]*OO[[#This Row],[76]]</f>
        <v>3.2602259011704997E-6</v>
      </c>
      <c r="CA219" s="10">
        <f>3/24000000*OO[[#This Row],[135 (05JUL1985 18:00:00)-Water Temperature (C)]]*OO[[#This Row],[77]]</f>
        <v>3.3456284477513751E-6</v>
      </c>
      <c r="CB219" s="10">
        <f>3/24000000*OO[[#This Row],[136 (05JUL1985 21:00:00)-Water Temperature (C)]]*OO[[#This Row],[78]]</f>
        <v>3.2567112781200001E-6</v>
      </c>
      <c r="CC219" s="10">
        <f>3/24000000*OO[[#This Row],[137 (06JUL1985 00:00:00)-Water Temperature (C)]]*OO[[#This Row],[79]]</f>
        <v>3.1106223879172498E-6</v>
      </c>
      <c r="CD219" s="10">
        <f>3/24000000*OO[[#This Row],[138 (06JUL1985 03:00:00)-Water Temperature (C)]]*OO[[#This Row],[80]]</f>
        <v>2.9688002034576251E-6</v>
      </c>
      <c r="CE219" s="10">
        <f>3/24000000*OO[[#This Row],[139 (06JUL1985 06:00:00)-Water Temperature (C)]]*OO[[#This Row],[81]]</f>
        <v>2.80177197143875E-6</v>
      </c>
      <c r="CF219" s="10">
        <f>3/24000000*OO[[#This Row],[140 (06JUL1985 09:00:00)-Water Temperature (C)]]*OO[[#This Row],[82]]</f>
        <v>2.6453932115475002E-6</v>
      </c>
      <c r="CG219" s="10">
        <f>3/24000000*OO[[#This Row],[141 (06JUL1985 12:00:00)-Water Temperature (C)]]*OO[[#This Row],[83]]</f>
        <v>2.5096414723893749E-6</v>
      </c>
      <c r="CH219" s="10">
        <f>3/24000000*OO[[#This Row],[142 (06JUL1985 15:00:00)-Water Temperature (C)]]*OO[[#This Row],[84]]</f>
        <v>2.3564263350858751E-6</v>
      </c>
      <c r="CI219" s="10">
        <f>3/24000000*OO[[#This Row],[143 (06JUL1985 18:00:00)-Water Temperature (C)]]*OO[[#This Row],[85]]</f>
        <v>2.2317574320271251E-6</v>
      </c>
      <c r="CJ219" s="10">
        <f>3/24000000*OO[[#This Row],[144 (06JUL1985 21:00:00)-Water Temperature (C)]]*OO[[#This Row],[86]]</f>
        <v>2.11656739326875E-6</v>
      </c>
      <c r="CK219" s="10">
        <f>3/24000000*OO[[#This Row],[145 (07JUL1985 00:00:00)-Water Temperature (C)]]*OO[[#This Row],[87]]</f>
        <v>1.9940800349124996E-6</v>
      </c>
      <c r="CL219" s="10">
        <f>3/24000000*OO[[#This Row],[146 (07JUL1985 03:00:00)-Water Temperature (C)]]*OO[[#This Row],[88]]</f>
        <v>1.8809280337784999E-6</v>
      </c>
      <c r="CM219" s="10">
        <f>3/24000000*OO[[#This Row],[147 (07JUL1985 06:00:00)-Water Temperature (C)]]*OO[[#This Row],[89]]</f>
        <v>1.757402609768E-6</v>
      </c>
      <c r="CN219" s="10">
        <f>3/24000000*OO[[#This Row],[148 (07JUL1985 09:00:00)-Water Temperature (C)]]*OO[[#This Row],[90]]</f>
        <v>1.6604624958285001E-6</v>
      </c>
      <c r="CO219" s="10">
        <f>3/24000000*OO[[#This Row],[149 (07JUL1985 12:00:00)-Water Temperature (C)]]*OO[[#This Row],[91]]</f>
        <v>1.5850128189723752E-6</v>
      </c>
      <c r="CP219" s="10">
        <f>3/24000000*OO[[#This Row],[150 (07JUL1985 15:00:00)-Water Temperature (C)]]*OO[[#This Row],[92]]</f>
        <v>1.58934347653775E-6</v>
      </c>
      <c r="CQ219" s="10">
        <f>3/24000000*OO[[#This Row],[151 (07JUL1985 18:00:00)-Water Temperature (C)]]*OO[[#This Row],[93]]</f>
        <v>1.6597663276893748E-6</v>
      </c>
      <c r="CR219" s="10">
        <f>3/24000000*OO[[#This Row],[152 (07JUL1985 21:00:00)-Water Temperature (C)]]*OO[[#This Row],[94]]</f>
        <v>1.6792117462124998E-6</v>
      </c>
      <c r="CS219" s="10">
        <f>3/24000000*OO[[#This Row],[153 (08JUL1985 00:00:00)-Water Temperature (C)]]*OO[[#This Row],[95]]</f>
        <v>1.620988893844E-6</v>
      </c>
      <c r="CT219" s="10">
        <f>3/24000000*OO[[#This Row],[154 (08JUL1985 03:00:00)-Water Temperature (C)]]*OO[[#This Row],[96]]</f>
        <v>1.545914448314E-6</v>
      </c>
      <c r="CU219" s="10">
        <f>3/24000000*OO[[#This Row],[155 (08JUL1985 06:00:00)-Water Temperature (C)]]*OO[[#This Row],[97]]</f>
        <v>1.4640684053519999E-6</v>
      </c>
      <c r="CV219" s="10">
        <f>3/24000000*OO[[#This Row],[156 (08JUL1985 09:00:00)-Water Temperature (C)]]*OO[[#This Row],[98]]</f>
        <v>1.404366043384125E-6</v>
      </c>
      <c r="CW219" s="10">
        <f>3/24000000*OO[[#This Row],[157 (08JUL1985 12:00:00)-Water Temperature (C)]]*OO[[#This Row],[99]]</f>
        <v>1.3108072090462499E-6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0</v>
      </c>
      <c r="K220" s="10">
        <f>3/24*OO[[#This Row],[67 (27JUN1985 06:00:00)-Water Temperature (C)]]*OO[[#This Row],[9]]/SUM(OO[9])</f>
        <v>0</v>
      </c>
      <c r="L220" s="10">
        <f>3/24*OO[[#This Row],[68 (27JUN1985 09:00:00)-Water Temperature (C)]]*OO[[#This Row],[10]]/SUM(OO[10])</f>
        <v>6.6109128778166073E-37</v>
      </c>
      <c r="M220" s="10">
        <f>3/24*OO[[#This Row],[69 (27JUN1985 12:00:00)-Water Temperature (C)]]*OO[[#This Row],[11]]/SUM(OO[11])</f>
        <v>3.9949727428318609E-27</v>
      </c>
      <c r="N220" s="10">
        <f>3/24*OO[[#This Row],[70 (27JUN1985 15:00:00)-Water Temperature (C)]]*OO[[#This Row],[12]]/SUM(OO[12])</f>
        <v>5.0889211799220576E-18</v>
      </c>
      <c r="O220" s="10">
        <f>3/24*OO[[#This Row],[71 (27JUN1985 18:00:00)-Water Temperature (C)]]*OO[[#This Row],[13]]/SUM(OO[13])</f>
        <v>2.904798178092578E-12</v>
      </c>
      <c r="P220" s="10">
        <f>3/24*OO[[#This Row],[72 (27JUN1985 21:00:00)-Water Temperature (C)]]*OO[[#This Row],[14]]/SUM(OO[14])</f>
        <v>6.9983171814594449E-9</v>
      </c>
      <c r="Q220" s="10">
        <f>3/24*OO[[#This Row],[73 (28JUN1985 00:00:00)-Water Temperature (C)]]*OO[[#This Row],[15]]/SUM(OO[15])</f>
        <v>1.5314405868150582E-6</v>
      </c>
      <c r="R220" s="10">
        <f>3/24*OO[[#This Row],[74 (28JUN1985 03:00:00)-Water Temperature (C)]]*OO[[#This Row],[16]]/SUM(OO[16])</f>
        <v>7.9068471816289064E-5</v>
      </c>
      <c r="S220" s="10">
        <f>3/24*OO[[#This Row],[75 (28JUN1985 06:00:00)-Water Temperature (C)]]*OO[[#This Row],[17]]/SUM(OO[17])</f>
        <v>1.4015694290889034E-3</v>
      </c>
      <c r="T220" s="10">
        <f>3/24*OO[[#This Row],[76 (28JUN1985 09:00:00)-Water Temperature (C)]]*OO[[#This Row],[18]]/SUM(OO[18])</f>
        <v>1.0902944774039426E-2</v>
      </c>
      <c r="U220" s="10">
        <f>3/24*OO[[#This Row],[77 (28JUN1985 12:00:00)-Water Temperature (C)]]*OO[[#This Row],[19]]/SUM(OO[19])</f>
        <v>4.28127911561135E-2</v>
      </c>
      <c r="V220" s="10">
        <f>3/24000000*OO[[#This Row],[78 (28JUN1985 15:00:00)-Water Temperature (C)]]*OO[[#This Row],[20]]</f>
        <v>9.6108504880850001E-2</v>
      </c>
      <c r="W220" s="10">
        <f>3/24000000*OO[[#This Row],[79 (28JUN1985 18:00:00)-Water Temperature (C)]]*OO[[#This Row],[21]]</f>
        <v>0.13585059635034999</v>
      </c>
      <c r="X220" s="10">
        <f>3/24000000*OO[[#This Row],[80 (28JUN1985 21:00:00)-Water Temperature (C)]]*OO[[#This Row],[22]]</f>
        <v>0.127549857317</v>
      </c>
      <c r="Y220" s="10">
        <f>3/24000000*OO[[#This Row],[81 (29JUN1985 00:00:00)-Water Temperature (C)]]*OO[[#This Row],[23]]</f>
        <v>8.4372795955499999E-2</v>
      </c>
      <c r="Z220" s="10">
        <f>3/24000000*OO[[#This Row],[82 (29JUN1985 03:00:00)-Water Temperature (C)]]*OO[[#This Row],[24]]</f>
        <v>4.1232156452924995E-2</v>
      </c>
      <c r="AA220" s="10">
        <f>3/24000000*OO[[#This Row],[83 (29JUN1985 06:00:00)-Water Temperature (C)]]*OO[[#This Row],[25]]</f>
        <v>1.5801971969257502E-2</v>
      </c>
      <c r="AB220" s="10">
        <f>3/24000000*OO[[#This Row],[84 (29JUN1985 09:00:00)-Water Temperature (C)]]*OO[[#This Row],[26]]</f>
        <v>5.1782779679924998E-3</v>
      </c>
      <c r="AC220" s="10">
        <f>3/24000000*OO[[#This Row],[85 (29JUN1985 12:00:00)-Water Temperature (C)]]*OO[[#This Row],[27]]</f>
        <v>1.5573737478153749E-3</v>
      </c>
      <c r="AD220" s="10">
        <f>3/24000000*OO[[#This Row],[86 (29JUN1985 15:00:00)-Water Temperature (C)]]*OO[[#This Row],[28]]</f>
        <v>4.7803564876399996E-4</v>
      </c>
      <c r="AE220" s="10">
        <f>3/24000000*OO[[#This Row],[88 (29JUN1985 21:00:00)-Water Temperature (C)]]*OO[[#This Row],[30]]</f>
        <v>9.4783538088899979E-5</v>
      </c>
      <c r="AF220" s="10">
        <f>3/24000000*OO[[#This Row],[88 (29JUN1985 21:00:00)-Water Temperature (C)]]*OO[[#This Row],[30]]</f>
        <v>9.4783538088899979E-5</v>
      </c>
      <c r="AG220" s="10">
        <f>3/24000000*OO[[#This Row],[89 (30JUN1985 00:00:00)-Water Temperature (C)]]*OO[[#This Row],[31]]</f>
        <v>8.1210125279924987E-5</v>
      </c>
      <c r="AH220" s="10">
        <f>3/24000000*OO[[#This Row],[90 (30JUN1985 03:00:00)-Water Temperature (C)]]*OO[[#This Row],[32]]</f>
        <v>8.3592806707387477E-5</v>
      </c>
      <c r="AI220" s="10">
        <f>3/24000000*OO[[#This Row],[91 (30JUN1985 06:00:00)-Water Temperature (C)]]*OO[[#This Row],[33]]</f>
        <v>8.6186611227824991E-5</v>
      </c>
      <c r="AJ220" s="10">
        <f>3/24000000*OO[[#This Row],[92 (30JUN1985 09:00:00)-Water Temperature (C)]]*OO[[#This Row],[34]]</f>
        <v>8.5960829554775008E-5</v>
      </c>
      <c r="AK220" s="10">
        <f>3/24000000*OO[[#This Row],[93 (30JUN1985 12:00:00)-Water Temperature (C)]]*OO[[#This Row],[35]]</f>
        <v>8.3293917950499986E-5</v>
      </c>
      <c r="AL220" s="10">
        <f>3/24000000*OO[[#This Row],[94 (30JUN1985 15:00:00)-Water Temperature (C)]]*OO[[#This Row],[36]]</f>
        <v>8.1230349232924988E-5</v>
      </c>
      <c r="AM220" s="10">
        <f>3/24000000*OO[[#This Row],[95 (30JUN1985 18:00:00)-Water Temperature (C)]]*OO[[#This Row],[37]]</f>
        <v>7.7947685564687489E-5</v>
      </c>
      <c r="AN220" s="10">
        <f>3/24000000*OO[[#This Row],[96 (30JUN1985 21:00:00)-Water Temperature (C)]]*OO[[#This Row],[38]]</f>
        <v>6.98545566298125E-5</v>
      </c>
      <c r="AO220" s="10">
        <f>3/24000000*OO[[#This Row],[97 (01JUL1985 00:00:00)-Water Temperature (C)]]*OO[[#This Row],[39]]</f>
        <v>5.9460320968949996E-5</v>
      </c>
      <c r="AP220" s="10">
        <f>3/24000000*OO[[#This Row],[98 (01JUL1985 03:00:00)-Water Temperature (C)]]*OO[[#This Row],[40]]</f>
        <v>4.8459299984774995E-5</v>
      </c>
      <c r="AQ220" s="10">
        <f>3/24000000*OO[[#This Row],[99 (01JUL1985 06:00:00)-Water Temperature (C)]]*OO[[#This Row],[41]]</f>
        <v>3.8072902489449997E-5</v>
      </c>
      <c r="AR220" s="10">
        <f>3/24000000*OO[[#This Row],[100 (01JUL1985 09:00:00)-Water Temperature (C)]]*OO[[#This Row],[42]]</f>
        <v>2.9952045099349996E-5</v>
      </c>
      <c r="AS220" s="10">
        <f>3/24000000*OO[[#This Row],[101 (01JUL1985 12:00:00)-Water Temperature (C)]]*OO[[#This Row],[43]]</f>
        <v>2.3900523973470001E-5</v>
      </c>
      <c r="AT220" s="10">
        <f>3/24000000*OO[[#This Row],[102 (01JUL1985 15:00:00)-Water Temperature (C)]]*OO[[#This Row],[44]]</f>
        <v>1.99451383533125E-5</v>
      </c>
      <c r="AU220" s="10">
        <f>3/24000000*OO[[#This Row],[103 (01JUL1985 18:00:00)-Water Temperature (C)]]*OO[[#This Row],[45]]</f>
        <v>1.7357154954700001E-5</v>
      </c>
      <c r="AV220" s="10">
        <f>3/24000000*OO[[#This Row],[104 (01JUL1985 21:00:00)-Water Temperature (C)]]*OO[[#This Row],[46]]</f>
        <v>1.5823300288092499E-5</v>
      </c>
      <c r="AW220" s="10">
        <f>3/24000000*OO[[#This Row],[105 (02JUL1985 00:00:00)-Water Temperature (C)]]*OO[[#This Row],[47]]</f>
        <v>1.4654770482799998E-5</v>
      </c>
      <c r="AX220" s="10">
        <f>3/24000000*OO[[#This Row],[106 (02JUL1985 03:00:00)-Water Temperature (C)]]*OO[[#This Row],[48]]</f>
        <v>1.3668062162054997E-5</v>
      </c>
      <c r="AY220" s="10">
        <f>3/24000000*OO[[#This Row],[107 (02JUL1985 06:00:00)-Water Temperature (C)]]*OO[[#This Row],[49]]</f>
        <v>1.2677190446395E-5</v>
      </c>
      <c r="AZ220" s="10">
        <f>3/24000000*OO[[#This Row],[108 (02JUL1985 09:00:00)-Water Temperature (C)]]*OO[[#This Row],[50]]</f>
        <v>1.2014152621963748E-5</v>
      </c>
      <c r="BA220" s="10">
        <f>3/24000000*OO[[#This Row],[109 (02JUL1985 12:00:00)-Water Temperature (C)]]*OO[[#This Row],[51]]</f>
        <v>1.1415075767989999E-5</v>
      </c>
      <c r="BB220" s="10">
        <f>3/24000000*OO[[#This Row],[110 (02JUL1985 15:00:00)-Water Temperature (C)]]*OO[[#This Row],[52]]</f>
        <v>1.1008735275345001E-5</v>
      </c>
      <c r="BC220" s="10">
        <f>3/24000000*OO[[#This Row],[111 (02JUL1985 18:00:00)-Water Temperature (C)]]*OO[[#This Row],[53]]</f>
        <v>1.0670020390574999E-5</v>
      </c>
      <c r="BD220" s="10">
        <f>3/24000000*OO[[#This Row],[112 (02JUL1985 21:00:00)-Water Temperature (C)]]*OO[[#This Row],[54]]</f>
        <v>1.011836526642375E-5</v>
      </c>
      <c r="BE220" s="10">
        <f>3/24000000*OO[[#This Row],[113 (03JUL1985 00:00:00)-Water Temperature (C)]]*OO[[#This Row],[55]]</f>
        <v>9.5769747656212485E-6</v>
      </c>
      <c r="BF220" s="10">
        <f>3/24000000*OO[[#This Row],[114 (03JUL1985 03:00:00)-Water Temperature (C)]]*OO[[#This Row],[56]]</f>
        <v>9.02098688472E-6</v>
      </c>
      <c r="BG220" s="10">
        <f>3/24000000*OO[[#This Row],[115 (03JUL1985 06:00:00)-Water Temperature (C)]]*OO[[#This Row],[57]]</f>
        <v>8.4830838240599995E-6</v>
      </c>
      <c r="BH220" s="10">
        <f>3/24000000*OO[[#This Row],[116 (03JUL1985 09:00:00)-Water Temperature (C)]]*OO[[#This Row],[58]]</f>
        <v>8.20783222718875E-6</v>
      </c>
      <c r="BI220" s="10">
        <f>3/24000000*OO[[#This Row],[117 (03JUL1985 12:00:00)-Water Temperature (C)]]*OO[[#This Row],[59]]</f>
        <v>8.2416324193499982E-6</v>
      </c>
      <c r="BJ220" s="10">
        <f>3/24000000*OO[[#This Row],[118 (03JUL1985 15:00:00)-Water Temperature (C)]]*OO[[#This Row],[60]]</f>
        <v>8.4221367615350005E-6</v>
      </c>
      <c r="BK220" s="10">
        <f>3/24000000*OO[[#This Row],[119 (03JUL1985 18:00:00)-Water Temperature (C)]]*OO[[#This Row],[61]]</f>
        <v>8.3517451642312501E-6</v>
      </c>
      <c r="BL220" s="10">
        <f>3/24000000*OO[[#This Row],[120 (03JUL1985 21:00:00)-Water Temperature (C)]]*OO[[#This Row],[62]]</f>
        <v>8.0255174809499995E-6</v>
      </c>
      <c r="BM220" s="10">
        <f>3/24000000*OO[[#This Row],[121 (04JUL1985 00:00:00)-Water Temperature (C)]]*OO[[#This Row],[63]]</f>
        <v>7.632903251837499E-6</v>
      </c>
      <c r="BN220" s="10">
        <f>3/24000000*OO[[#This Row],[122 (04JUL1985 03:00:00)-Water Temperature (C)]]*OO[[#This Row],[64]]</f>
        <v>7.2528526880599987E-6</v>
      </c>
      <c r="BO220" s="10">
        <f>3/24000000*OO[[#This Row],[123 (04JUL1985 06:00:00)-Water Temperature (C)]]*OO[[#This Row],[65]]</f>
        <v>6.8414433350587498E-6</v>
      </c>
      <c r="BP220" s="10">
        <f>3/24000000*OO[[#This Row],[124 (04JUL1985 09:00:00)-Water Temperature (C)]]*OO[[#This Row],[66]]</f>
        <v>6.5443382964749993E-6</v>
      </c>
      <c r="BQ220" s="10">
        <f>3/24000000*OO[[#This Row],[125 (04JUL1985 12:00:00)-Water Temperature (C)]]*OO[[#This Row],[67]]</f>
        <v>6.1938309852900003E-6</v>
      </c>
      <c r="BR220" s="10">
        <f>3/24000000*OO[[#This Row],[126 (04JUL1985 15:00:00)-Water Temperature (C)]]*OO[[#This Row],[68]]</f>
        <v>5.7875224342098744E-6</v>
      </c>
      <c r="BS220" s="10">
        <f>3/24000000*OO[[#This Row],[127 (04JUL1985 18:00:00)-Water Temperature (C)]]*OO[[#This Row],[69]]</f>
        <v>5.4515879033652502E-6</v>
      </c>
      <c r="BT220" s="10">
        <f>3/24000000*OO[[#This Row],[128 (04JUL1985 21:00:00)-Water Temperature (C)]]*OO[[#This Row],[70]]</f>
        <v>5.2357608119442496E-6</v>
      </c>
      <c r="BU220" s="10">
        <f>3/24000000*OO[[#This Row],[129 (05JUL1985 00:00:00)-Water Temperature (C)]]*OO[[#This Row],[71]]</f>
        <v>5.0212390711876248E-6</v>
      </c>
      <c r="BV220" s="10">
        <f>3/24000000*OO[[#This Row],[130 (05JUL1985 03:00:00)-Water Temperature (C)]]*OO[[#This Row],[72]]</f>
        <v>4.7655407923880005E-6</v>
      </c>
      <c r="BW220" s="10">
        <f>3/24000000*OO[[#This Row],[131 (05JUL1985 06:00:00)-Water Temperature (C)]]*OO[[#This Row],[73]]</f>
        <v>4.4265582500443753E-6</v>
      </c>
      <c r="BX220" s="10">
        <f>3/24000000*OO[[#This Row],[132 (05JUL1985 09:00:00)-Water Temperature (C)]]*OO[[#This Row],[74]]</f>
        <v>4.1912228957592493E-6</v>
      </c>
      <c r="BY220" s="10">
        <f>3/24000000*OO[[#This Row],[133 (05JUL1985 12:00:00)-Water Temperature (C)]]*OO[[#This Row],[75]]</f>
        <v>4.1864845175493747E-6</v>
      </c>
      <c r="BZ220" s="10">
        <f>3/24000000*OO[[#This Row],[134 (05JUL1985 15:00:00)-Water Temperature (C)]]*OO[[#This Row],[76]]</f>
        <v>4.3765503373946253E-6</v>
      </c>
      <c r="CA220" s="10">
        <f>3/24000000*OO[[#This Row],[135 (05JUL1985 18:00:00)-Water Temperature (C)]]*OO[[#This Row],[77]]</f>
        <v>4.481748192827625E-6</v>
      </c>
      <c r="CB220" s="10">
        <f>3/24000000*OO[[#This Row],[136 (05JUL1985 21:00:00)-Water Temperature (C)]]*OO[[#This Row],[78]]</f>
        <v>4.3582880549694999E-6</v>
      </c>
      <c r="CC220" s="10">
        <f>3/24000000*OO[[#This Row],[137 (06JUL1985 00:00:00)-Water Temperature (C)]]*OO[[#This Row],[79]]</f>
        <v>4.1602330727100001E-6</v>
      </c>
      <c r="CD220" s="10">
        <f>3/24000000*OO[[#This Row],[138 (06JUL1985 03:00:00)-Water Temperature (C)]]*OO[[#This Row],[80]]</f>
        <v>3.9765334927339997E-6</v>
      </c>
      <c r="CE220" s="10">
        <f>3/24000000*OO[[#This Row],[139 (06JUL1985 06:00:00)-Water Temperature (C)]]*OO[[#This Row],[81]]</f>
        <v>3.7609170179231245E-6</v>
      </c>
      <c r="CF220" s="10">
        <f>3/24000000*OO[[#This Row],[140 (06JUL1985 09:00:00)-Water Temperature (C)]]*OO[[#This Row],[82]]</f>
        <v>3.5618717041145002E-6</v>
      </c>
      <c r="CG220" s="10">
        <f>3/24000000*OO[[#This Row],[141 (06JUL1985 12:00:00)-Water Temperature (C)]]*OO[[#This Row],[83]]</f>
        <v>3.3876920413022502E-6</v>
      </c>
      <c r="CH220" s="10">
        <f>3/24000000*OO[[#This Row],[142 (06JUL1985 15:00:00)-Water Temperature (C)]]*OO[[#This Row],[84]]</f>
        <v>3.1839911785824994E-6</v>
      </c>
      <c r="CI220" s="10">
        <f>3/24000000*OO[[#This Row],[143 (06JUL1985 18:00:00)-Water Temperature (C)]]*OO[[#This Row],[85]]</f>
        <v>3.0040921691261249E-6</v>
      </c>
      <c r="CJ220" s="10">
        <f>3/24000000*OO[[#This Row],[144 (06JUL1985 21:00:00)-Water Temperature (C)]]*OO[[#This Row],[86]]</f>
        <v>2.8442894778630002E-6</v>
      </c>
      <c r="CK220" s="10">
        <f>3/24000000*OO[[#This Row],[145 (07JUL1985 00:00:00)-Water Temperature (C)]]*OO[[#This Row],[87]]</f>
        <v>2.67355298223675E-6</v>
      </c>
      <c r="CL220" s="10">
        <f>3/24000000*OO[[#This Row],[146 (07JUL1985 03:00:00)-Water Temperature (C)]]*OO[[#This Row],[88]]</f>
        <v>2.5250427198749999E-6</v>
      </c>
      <c r="CM220" s="10">
        <f>3/24000000*OO[[#This Row],[147 (07JUL1985 06:00:00)-Water Temperature (C)]]*OO[[#This Row],[89]]</f>
        <v>2.3660032202091249E-6</v>
      </c>
      <c r="CN220" s="10">
        <f>3/24000000*OO[[#This Row],[148 (07JUL1985 09:00:00)-Water Temperature (C)]]*OO[[#This Row],[90]]</f>
        <v>2.2426085209972499E-6</v>
      </c>
      <c r="CO220" s="10">
        <f>3/24000000*OO[[#This Row],[149 (07JUL1985 12:00:00)-Water Temperature (C)]]*OO[[#This Row],[91]]</f>
        <v>2.1367114127260001E-6</v>
      </c>
      <c r="CP220" s="10">
        <f>3/24000000*OO[[#This Row],[150 (07JUL1985 15:00:00)-Water Temperature (C)]]*OO[[#This Row],[92]]</f>
        <v>2.1328810437742503E-6</v>
      </c>
      <c r="CQ220" s="10">
        <f>3/24000000*OO[[#This Row],[151 (07JUL1985 18:00:00)-Water Temperature (C)]]*OO[[#This Row],[93]]</f>
        <v>2.2166875336250001E-6</v>
      </c>
      <c r="CR220" s="10">
        <f>3/24000000*OO[[#This Row],[152 (07JUL1985 21:00:00)-Water Temperature (C)]]*OO[[#This Row],[94]]</f>
        <v>2.2428214915665004E-6</v>
      </c>
      <c r="CS220" s="10">
        <f>3/24000000*OO[[#This Row],[153 (08JUL1985 00:00:00)-Water Temperature (C)]]*OO[[#This Row],[95]]</f>
        <v>2.1639155965742498E-6</v>
      </c>
      <c r="CT220" s="10">
        <f>3/24000000*OO[[#This Row],[154 (08JUL1985 03:00:00)-Water Temperature (C)]]*OO[[#This Row],[96]]</f>
        <v>2.0696416391474998E-6</v>
      </c>
      <c r="CU220" s="10">
        <f>3/24000000*OO[[#This Row],[155 (08JUL1985 06:00:00)-Water Temperature (C)]]*OO[[#This Row],[97]]</f>
        <v>1.9645299821925002E-6</v>
      </c>
      <c r="CV220" s="10">
        <f>3/24000000*OO[[#This Row],[156 (08JUL1985 09:00:00)-Water Temperature (C)]]*OO[[#This Row],[98]]</f>
        <v>1.8899987994579999E-6</v>
      </c>
      <c r="CW220" s="10">
        <f>3/24000000*OO[[#This Row],[157 (08JUL1985 12:00:00)-Water Temperature (C)]]*OO[[#This Row],[99]]</f>
        <v>1.7719889830470003E-6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0</v>
      </c>
      <c r="L221" s="10">
        <f>3/24*OO[[#This Row],[68 (27JUN1985 09:00:00)-Water Temperature (C)]]*OO[[#This Row],[10]]/SUM(OO[10])</f>
        <v>1.1669241593766058E-37</v>
      </c>
      <c r="M221" s="10">
        <f>3/24*OO[[#This Row],[69 (27JUN1985 12:00:00)-Water Temperature (C)]]*OO[[#This Row],[11]]/SUM(OO[11])</f>
        <v>6.7919744758897039E-28</v>
      </c>
      <c r="N221" s="10">
        <f>3/24*OO[[#This Row],[70 (27JUN1985 15:00:00)-Water Temperature (C)]]*OO[[#This Row],[12]]/SUM(OO[12])</f>
        <v>1.1857351845648466E-18</v>
      </c>
      <c r="O221" s="10">
        <f>3/24*OO[[#This Row],[71 (27JUN1985 18:00:00)-Water Temperature (C)]]*OO[[#This Row],[13]]/SUM(OO[13])</f>
        <v>1.0141018518743205E-12</v>
      </c>
      <c r="P221" s="10">
        <f>3/24*OO[[#This Row],[72 (27JUN1985 21:00:00)-Water Temperature (C)]]*OO[[#This Row],[14]]/SUM(OO[14])</f>
        <v>3.3218580859659943E-9</v>
      </c>
      <c r="Q221" s="10">
        <f>3/24*OO[[#This Row],[73 (28JUN1985 00:00:00)-Water Temperature (C)]]*OO[[#This Row],[15]]/SUM(OO[15])</f>
        <v>8.440024533591732E-7</v>
      </c>
      <c r="R221" s="10">
        <f>3/24*OO[[#This Row],[74 (28JUN1985 03:00:00)-Water Temperature (C)]]*OO[[#This Row],[16]]/SUM(OO[16])</f>
        <v>4.8649109775631484E-5</v>
      </c>
      <c r="S221" s="10">
        <f>3/24*OO[[#This Row],[75 (28JUN1985 06:00:00)-Water Temperature (C)]]*OO[[#This Row],[17]]/SUM(OO[17])</f>
        <v>9.4316026851065931E-4</v>
      </c>
      <c r="T221" s="10">
        <f>3/24*OO[[#This Row],[76 (28JUN1985 09:00:00)-Water Temperature (C)]]*OO[[#This Row],[18]]/SUM(OO[18])</f>
        <v>7.9158805654898547E-3</v>
      </c>
      <c r="U221" s="10">
        <f>3/24*OO[[#This Row],[77 (28JUN1985 12:00:00)-Water Temperature (C)]]*OO[[#This Row],[19]]/SUM(OO[19])</f>
        <v>3.3145495438462708E-2</v>
      </c>
      <c r="V221" s="10">
        <f>3/24000000*OO[[#This Row],[78 (28JUN1985 15:00:00)-Water Temperature (C)]]*OO[[#This Row],[20]]</f>
        <v>7.8431897335425008E-2</v>
      </c>
      <c r="W221" s="10">
        <f>3/24000000*OO[[#This Row],[79 (28JUN1985 18:00:00)-Water Temperature (C)]]*OO[[#This Row],[21]]</f>
        <v>0.1162210355456125</v>
      </c>
      <c r="X221" s="10">
        <f>3/24000000*OO[[#This Row],[80 (28JUN1985 21:00:00)-Water Temperature (C)]]*OO[[#This Row],[22]]</f>
        <v>0.11360675233874999</v>
      </c>
      <c r="Y221" s="10">
        <f>3/24000000*OO[[#This Row],[81 (29JUN1985 00:00:00)-Water Temperature (C)]]*OO[[#This Row],[23]]</f>
        <v>7.8118731743700001E-2</v>
      </c>
      <c r="Z221" s="10">
        <f>3/24000000*OO[[#This Row],[82 (29JUN1985 03:00:00)-Water Temperature (C)]]*OO[[#This Row],[24]]</f>
        <v>3.9490188989999994E-2</v>
      </c>
      <c r="AA221" s="10">
        <f>3/24000000*OO[[#This Row],[83 (29JUN1985 06:00:00)-Water Temperature (C)]]*OO[[#This Row],[25]]</f>
        <v>1.5569702546239999E-2</v>
      </c>
      <c r="AB221" s="10">
        <f>3/24000000*OO[[#This Row],[84 (29JUN1985 09:00:00)-Water Temperature (C)]]*OO[[#This Row],[26]]</f>
        <v>5.2131095734999997E-3</v>
      </c>
      <c r="AC221" s="10">
        <f>3/24000000*OO[[#This Row],[85 (29JUN1985 12:00:00)-Water Temperature (C)]]*OO[[#This Row],[27]]</f>
        <v>1.5868505031611251E-3</v>
      </c>
      <c r="AD221" s="10">
        <f>3/24000000*OO[[#This Row],[86 (29JUN1985 15:00:00)-Water Temperature (C)]]*OO[[#This Row],[28]]</f>
        <v>4.8545012492374996E-4</v>
      </c>
      <c r="AE221" s="10">
        <f>3/24000000*OO[[#This Row],[88 (29JUN1985 21:00:00)-Water Temperature (C)]]*OO[[#This Row],[30]]</f>
        <v>8.6294295407374991E-5</v>
      </c>
      <c r="AF221" s="10">
        <f>3/24000000*OO[[#This Row],[88 (29JUN1985 21:00:00)-Water Temperature (C)]]*OO[[#This Row],[30]]</f>
        <v>8.6294295407374991E-5</v>
      </c>
      <c r="AG221" s="10">
        <f>3/24000000*OO[[#This Row],[89 (30JUN1985 00:00:00)-Water Temperature (C)]]*OO[[#This Row],[31]]</f>
        <v>7.0409449375199998E-5</v>
      </c>
      <c r="AH221" s="10">
        <f>3/24000000*OO[[#This Row],[90 (30JUN1985 03:00:00)-Water Temperature (C)]]*OO[[#This Row],[32]]</f>
        <v>7.1779439679937497E-5</v>
      </c>
      <c r="AI221" s="10">
        <f>3/24000000*OO[[#This Row],[91 (30JUN1985 06:00:00)-Water Temperature (C)]]*OO[[#This Row],[33]]</f>
        <v>7.4244101286250006E-5</v>
      </c>
      <c r="AJ221" s="10">
        <f>3/24000000*OO[[#This Row],[92 (30JUN1985 09:00:00)-Water Temperature (C)]]*OO[[#This Row],[34]]</f>
        <v>7.4542418818174998E-5</v>
      </c>
      <c r="AK221" s="10">
        <f>3/24000000*OO[[#This Row],[93 (30JUN1985 12:00:00)-Water Temperature (C)]]*OO[[#This Row],[35]]</f>
        <v>7.264099444039999E-5</v>
      </c>
      <c r="AL221" s="10">
        <f>3/24000000*OO[[#This Row],[94 (30JUN1985 15:00:00)-Water Temperature (C)]]*OO[[#This Row],[36]]</f>
        <v>7.1059892142774991E-5</v>
      </c>
      <c r="AM221" s="10">
        <f>3/24000000*OO[[#This Row],[95 (30JUN1985 18:00:00)-Water Temperature (C)]]*OO[[#This Row],[37]]</f>
        <v>6.8234316118424986E-5</v>
      </c>
      <c r="AN221" s="10">
        <f>3/24000000*OO[[#This Row],[96 (30JUN1985 21:00:00)-Water Temperature (C)]]*OO[[#This Row],[38]]</f>
        <v>6.1265358913262504E-5</v>
      </c>
      <c r="AO221" s="10">
        <f>3/24000000*OO[[#This Row],[97 (01JUL1985 00:00:00)-Water Temperature (C)]]*OO[[#This Row],[39]]</f>
        <v>5.2308853811023742E-5</v>
      </c>
      <c r="AP221" s="10">
        <f>3/24000000*OO[[#This Row],[98 (01JUL1985 03:00:00)-Water Temperature (C)]]*OO[[#This Row],[40]]</f>
        <v>4.2888391210025E-5</v>
      </c>
      <c r="AQ221" s="10">
        <f>3/24000000*OO[[#This Row],[99 (01JUL1985 06:00:00)-Water Temperature (C)]]*OO[[#This Row],[41]]</f>
        <v>3.3851071078756248E-5</v>
      </c>
      <c r="AR221" s="10">
        <f>3/24000000*OO[[#This Row],[100 (01JUL1985 09:00:00)-Water Temperature (C)]]*OO[[#This Row],[42]]</f>
        <v>2.6693031867134999E-5</v>
      </c>
      <c r="AS221" s="10">
        <f>3/24000000*OO[[#This Row],[101 (01JUL1985 12:00:00)-Water Temperature (C)]]*OO[[#This Row],[43]]</f>
        <v>2.1261938601425002E-5</v>
      </c>
      <c r="AT221" s="10">
        <f>3/24000000*OO[[#This Row],[102 (01JUL1985 15:00:00)-Water Temperature (C)]]*OO[[#This Row],[44]]</f>
        <v>1.7632987544617499E-5</v>
      </c>
      <c r="AU221" s="10">
        <f>3/24000000*OO[[#This Row],[103 (01JUL1985 18:00:00)-Water Temperature (C)]]*OO[[#This Row],[45]]</f>
        <v>1.52133364455375E-5</v>
      </c>
      <c r="AV221" s="10">
        <f>3/24000000*OO[[#This Row],[104 (01JUL1985 21:00:00)-Water Temperature (C)]]*OO[[#This Row],[46]]</f>
        <v>1.3776859200686249E-5</v>
      </c>
      <c r="AW221" s="10">
        <f>3/24000000*OO[[#This Row],[105 (02JUL1985 00:00:00)-Water Temperature (C)]]*OO[[#This Row],[47]]</f>
        <v>1.2721383579464999E-5</v>
      </c>
      <c r="AX221" s="10">
        <f>3/24000000*OO[[#This Row],[106 (02JUL1985 03:00:00)-Water Temperature (C)]]*OO[[#This Row],[48]]</f>
        <v>1.186749380197125E-5</v>
      </c>
      <c r="AY221" s="10">
        <f>3/24000000*OO[[#This Row],[107 (02JUL1985 06:00:00)-Water Temperature (C)]]*OO[[#This Row],[49]]</f>
        <v>1.1024621196525E-5</v>
      </c>
      <c r="AZ221" s="10">
        <f>3/24000000*OO[[#This Row],[108 (02JUL1985 09:00:00)-Water Temperature (C)]]*OO[[#This Row],[50]]</f>
        <v>1.0471221622064999E-5</v>
      </c>
      <c r="BA221" s="10">
        <f>3/24000000*OO[[#This Row],[109 (02JUL1985 12:00:00)-Water Temperature (C)]]*OO[[#This Row],[51]]</f>
        <v>9.9660025998425002E-6</v>
      </c>
      <c r="BB221" s="10">
        <f>3/24000000*OO[[#This Row],[110 (02JUL1985 15:00:00)-Water Temperature (C)]]*OO[[#This Row],[52]]</f>
        <v>9.5976251744850003E-6</v>
      </c>
      <c r="BC221" s="10">
        <f>3/24000000*OO[[#This Row],[111 (02JUL1985 18:00:00)-Water Temperature (C)]]*OO[[#This Row],[53]]</f>
        <v>9.282146809656251E-6</v>
      </c>
      <c r="BD221" s="10">
        <f>3/24000000*OO[[#This Row],[112 (02JUL1985 21:00:00)-Water Temperature (C)]]*OO[[#This Row],[54]]</f>
        <v>8.7796785557999991E-6</v>
      </c>
      <c r="BE221" s="10">
        <f>3/24000000*OO[[#This Row],[113 (03JUL1985 00:00:00)-Water Temperature (C)]]*OO[[#This Row],[55]]</f>
        <v>8.30115315288E-6</v>
      </c>
      <c r="BF221" s="10">
        <f>3/24000000*OO[[#This Row],[114 (03JUL1985 03:00:00)-Water Temperature (C)]]*OO[[#This Row],[56]]</f>
        <v>7.8245321076599987E-6</v>
      </c>
      <c r="BG221" s="10">
        <f>3/24000000*OO[[#This Row],[115 (03JUL1985 06:00:00)-Water Temperature (C)]]*OO[[#This Row],[57]]</f>
        <v>7.36805620381875E-6</v>
      </c>
      <c r="BH221" s="10">
        <f>3/24000000*OO[[#This Row],[116 (03JUL1985 09:00:00)-Water Temperature (C)]]*OO[[#This Row],[58]]</f>
        <v>7.1393487462799986E-6</v>
      </c>
      <c r="BI221" s="10">
        <f>3/24000000*OO[[#This Row],[117 (03JUL1985 12:00:00)-Water Temperature (C)]]*OO[[#This Row],[59]]</f>
        <v>7.1741866072999997E-6</v>
      </c>
      <c r="BJ221" s="10">
        <f>3/24000000*OO[[#This Row],[118 (03JUL1985 15:00:00)-Water Temperature (C)]]*OO[[#This Row],[60]]</f>
        <v>7.3272562928174999E-6</v>
      </c>
      <c r="BK221" s="10">
        <f>3/24000000*OO[[#This Row],[119 (03JUL1985 18:00:00)-Water Temperature (C)]]*OO[[#This Row],[61]]</f>
        <v>7.2542630271600003E-6</v>
      </c>
      <c r="BL221" s="10">
        <f>3/24000000*OO[[#This Row],[120 (03JUL1985 21:00:00)-Water Temperature (C)]]*OO[[#This Row],[62]]</f>
        <v>6.9583110873762495E-6</v>
      </c>
      <c r="BM221" s="10">
        <f>3/24000000*OO[[#This Row],[121 (04JUL1985 00:00:00)-Water Temperature (C)]]*OO[[#This Row],[63]]</f>
        <v>6.6108651896699983E-6</v>
      </c>
      <c r="BN221" s="10">
        <f>3/24000000*OO[[#This Row],[122 (04JUL1985 03:00:00)-Water Temperature (C)]]*OO[[#This Row],[64]]</f>
        <v>6.2850707540349992E-6</v>
      </c>
      <c r="BO221" s="10">
        <f>3/24000000*OO[[#This Row],[123 (04JUL1985 06:00:00)-Water Temperature (C)]]*OO[[#This Row],[65]]</f>
        <v>5.9376536612399994E-6</v>
      </c>
      <c r="BP221" s="10">
        <f>3/24000000*OO[[#This Row],[124 (04JUL1985 09:00:00)-Water Temperature (C)]]*OO[[#This Row],[66]]</f>
        <v>5.6910799195212498E-6</v>
      </c>
      <c r="BQ221" s="10">
        <f>3/24000000*OO[[#This Row],[125 (04JUL1985 12:00:00)-Water Temperature (C)]]*OO[[#This Row],[67]]</f>
        <v>5.3933639046840005E-6</v>
      </c>
      <c r="BR221" s="10">
        <f>3/24000000*OO[[#This Row],[126 (04JUL1985 15:00:00)-Water Temperature (C)]]*OO[[#This Row],[68]]</f>
        <v>5.0288707142959996E-6</v>
      </c>
      <c r="BS221" s="10">
        <f>3/24000000*OO[[#This Row],[127 (04JUL1985 18:00:00)-Water Temperature (C)]]*OO[[#This Row],[69]]</f>
        <v>4.7283377001884996E-6</v>
      </c>
      <c r="BT221" s="10">
        <f>3/24000000*OO[[#This Row],[128 (04JUL1985 21:00:00)-Water Temperature (C)]]*OO[[#This Row],[70]]</f>
        <v>4.5341624034449996E-6</v>
      </c>
      <c r="BU221" s="10">
        <f>3/24000000*OO[[#This Row],[129 (05JUL1985 00:00:00)-Water Temperature (C)]]*OO[[#This Row],[71]]</f>
        <v>4.3474612792799996E-6</v>
      </c>
      <c r="BV221" s="10">
        <f>3/24000000*OO[[#This Row],[130 (05JUL1985 03:00:00)-Water Temperature (C)]]*OO[[#This Row],[72]]</f>
        <v>4.13342533994775E-6</v>
      </c>
      <c r="BW221" s="10">
        <f>3/24000000*OO[[#This Row],[131 (05JUL1985 06:00:00)-Water Temperature (C)]]*OO[[#This Row],[73]]</f>
        <v>3.8498913002343744E-6</v>
      </c>
      <c r="BX221" s="10">
        <f>3/24000000*OO[[#This Row],[132 (05JUL1985 09:00:00)-Water Temperature (C)]]*OO[[#This Row],[74]]</f>
        <v>3.6519716705040001E-6</v>
      </c>
      <c r="BY221" s="10">
        <f>3/24000000*OO[[#This Row],[133 (05JUL1985 12:00:00)-Water Temperature (C)]]*OO[[#This Row],[75]]</f>
        <v>3.6448111485875E-6</v>
      </c>
      <c r="BZ221" s="10">
        <f>3/24000000*OO[[#This Row],[134 (05JUL1985 15:00:00)-Water Temperature (C)]]*OO[[#This Row],[76]]</f>
        <v>3.7998540803699998E-6</v>
      </c>
      <c r="CA221" s="10">
        <f>3/24000000*OO[[#This Row],[135 (05JUL1985 18:00:00)-Water Temperature (C)]]*OO[[#This Row],[77]]</f>
        <v>3.8838577894168743E-6</v>
      </c>
      <c r="CB221" s="10">
        <f>3/24000000*OO[[#This Row],[136 (05JUL1985 21:00:00)-Water Temperature (C)]]*OO[[#This Row],[78]]</f>
        <v>3.7715966455736247E-6</v>
      </c>
      <c r="CC221" s="10">
        <f>3/24000000*OO[[#This Row],[137 (06JUL1985 00:00:00)-Water Temperature (C)]]*OO[[#This Row],[79]]</f>
        <v>3.5983126481087494E-6</v>
      </c>
      <c r="CD221" s="10">
        <f>3/24000000*OO[[#This Row],[138 (06JUL1985 03:00:00)-Water Temperature (C)]]*OO[[#This Row],[80]]</f>
        <v>3.4428690803324996E-6</v>
      </c>
      <c r="CE221" s="10">
        <f>3/24000000*OO[[#This Row],[139 (06JUL1985 06:00:00)-Water Temperature (C)]]*OO[[#This Row],[81]]</f>
        <v>3.2611218658559996E-6</v>
      </c>
      <c r="CF221" s="10">
        <f>3/24000000*OO[[#This Row],[140 (06JUL1985 09:00:00)-Water Temperature (C)]]*OO[[#This Row],[82]]</f>
        <v>3.0954362125992501E-6</v>
      </c>
      <c r="CG221" s="10">
        <f>3/24000000*OO[[#This Row],[141 (06JUL1985 12:00:00)-Water Temperature (C)]]*OO[[#This Row],[83]]</f>
        <v>2.9500767880458749E-6</v>
      </c>
      <c r="CH221" s="10">
        <f>3/24000000*OO[[#This Row],[142 (06JUL1985 15:00:00)-Water Temperature (C)]]*OO[[#This Row],[84]]</f>
        <v>2.7743568668759999E-6</v>
      </c>
      <c r="CI221" s="10">
        <f>3/24000000*OO[[#This Row],[143 (06JUL1985 18:00:00)-Water Temperature (C)]]*OO[[#This Row],[85]]</f>
        <v>2.6116890621835002E-6</v>
      </c>
      <c r="CJ221" s="10">
        <f>3/24000000*OO[[#This Row],[144 (06JUL1985 21:00:00)-Water Temperature (C)]]*OO[[#This Row],[86]]</f>
        <v>2.469124892784E-6</v>
      </c>
      <c r="CK221" s="10">
        <f>3/24000000*OO[[#This Row],[145 (07JUL1985 00:00:00)-Water Temperature (C)]]*OO[[#This Row],[87]]</f>
        <v>2.3166325799921251E-6</v>
      </c>
      <c r="CL221" s="10">
        <f>3/24000000*OO[[#This Row],[146 (07JUL1985 03:00:00)-Water Temperature (C)]]*OO[[#This Row],[88]]</f>
        <v>2.1896501393548751E-6</v>
      </c>
      <c r="CM221" s="10">
        <f>3/24000000*OO[[#This Row],[147 (07JUL1985 06:00:00)-Water Temperature (C)]]*OO[[#This Row],[89]]</f>
        <v>2.0560425599038746E-6</v>
      </c>
      <c r="CN221" s="10">
        <f>3/24000000*OO[[#This Row],[148 (07JUL1985 09:00:00)-Water Temperature (C)]]*OO[[#This Row],[90]]</f>
        <v>1.9532072349964999E-6</v>
      </c>
      <c r="CO221" s="10">
        <f>3/24000000*OO[[#This Row],[149 (07JUL1985 12:00:00)-Water Temperature (C)]]*OO[[#This Row],[91]]</f>
        <v>1.8602717990639998E-6</v>
      </c>
      <c r="CP221" s="10">
        <f>3/24000000*OO[[#This Row],[150 (07JUL1985 15:00:00)-Water Temperature (C)]]*OO[[#This Row],[92]]</f>
        <v>1.8513524683125E-6</v>
      </c>
      <c r="CQ221" s="10">
        <f>3/24000000*OO[[#This Row],[151 (07JUL1985 18:00:00)-Water Temperature (C)]]*OO[[#This Row],[93]]</f>
        <v>1.9171181077787498E-6</v>
      </c>
      <c r="CR221" s="10">
        <f>3/24000000*OO[[#This Row],[152 (07JUL1985 21:00:00)-Water Temperature (C)]]*OO[[#This Row],[94]]</f>
        <v>1.9380326585060001E-6</v>
      </c>
      <c r="CS221" s="10">
        <f>3/24000000*OO[[#This Row],[153 (08JUL1985 00:00:00)-Water Temperature (C)]]*OO[[#This Row],[95]]</f>
        <v>1.8689993531966248E-6</v>
      </c>
      <c r="CT221" s="10">
        <f>3/24000000*OO[[#This Row],[154 (08JUL1985 03:00:00)-Water Temperature (C)]]*OO[[#This Row],[96]]</f>
        <v>1.7910853994385E-6</v>
      </c>
      <c r="CU221" s="10">
        <f>3/24000000*OO[[#This Row],[155 (08JUL1985 06:00:00)-Water Temperature (C)]]*OO[[#This Row],[97]]</f>
        <v>1.7031078712604998E-6</v>
      </c>
      <c r="CV221" s="10">
        <f>3/24000000*OO[[#This Row],[156 (08JUL1985 09:00:00)-Water Temperature (C)]]*OO[[#This Row],[98]]</f>
        <v>1.6424071142600001E-6</v>
      </c>
      <c r="CW221" s="10">
        <f>3/24000000*OO[[#This Row],[157 (08JUL1985 12:00:00)-Water Temperature (C)]]*OO[[#This Row],[99]]</f>
        <v>1.54411281339875E-6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0</v>
      </c>
      <c r="L222" s="10">
        <f>3/24*OO[[#This Row],[68 (27JUN1985 09:00:00)-Water Temperature (C)]]*OO[[#This Row],[10]]/SUM(OO[10])</f>
        <v>1.6577449874774385E-38</v>
      </c>
      <c r="M222" s="10">
        <f>3/24*OO[[#This Row],[69 (27JUN1985 12:00:00)-Water Temperature (C)]]*OO[[#This Row],[11]]/SUM(OO[11])</f>
        <v>9.051290402500634E-29</v>
      </c>
      <c r="N222" s="10">
        <f>3/24*OO[[#This Row],[70 (27JUN1985 15:00:00)-Water Temperature (C)]]*OO[[#This Row],[12]]/SUM(OO[12])</f>
        <v>2.5588401925955471E-19</v>
      </c>
      <c r="O222" s="10">
        <f>3/24*OO[[#This Row],[71 (27JUN1985 18:00:00)-Water Temperature (C)]]*OO[[#This Row],[13]]/SUM(OO[13])</f>
        <v>3.3124028152405833E-13</v>
      </c>
      <c r="P222" s="10">
        <f>3/24*OO[[#This Row],[72 (27JUN1985 21:00:00)-Water Temperature (C)]]*OO[[#This Row],[14]]/SUM(OO[14])</f>
        <v>1.4708454505921351E-9</v>
      </c>
      <c r="Q222" s="10">
        <f>3/24*OO[[#This Row],[73 (28JUN1985 00:00:00)-Water Temperature (C)]]*OO[[#This Row],[15]]/SUM(OO[15])</f>
        <v>4.2864690486370998E-7</v>
      </c>
      <c r="R222" s="10">
        <f>3/24*OO[[#This Row],[74 (28JUN1985 03:00:00)-Water Temperature (C)]]*OO[[#This Row],[16]]/SUM(OO[16])</f>
        <v>2.7321279476583967E-5</v>
      </c>
      <c r="S222" s="10">
        <f>3/24*OO[[#This Row],[75 (28JUN1985 06:00:00)-Water Temperature (C)]]*OO[[#This Row],[17]]/SUM(OO[17])</f>
        <v>5.7488363355240801E-4</v>
      </c>
      <c r="T222" s="10">
        <f>3/24*OO[[#This Row],[76 (28JUN1985 09:00:00)-Water Temperature (C)]]*OO[[#This Row],[18]]/SUM(OO[18])</f>
        <v>5.1743291862862383E-3</v>
      </c>
      <c r="U222" s="10">
        <f>3/24*OO[[#This Row],[77 (28JUN1985 12:00:00)-Water Temperature (C)]]*OO[[#This Row],[19]]/SUM(OO[19])</f>
        <v>2.2978401926197625E-2</v>
      </c>
      <c r="V222" s="10">
        <f>3/24000000*OO[[#This Row],[78 (28JUN1985 15:00:00)-Water Temperature (C)]]*OO[[#This Row],[20]]</f>
        <v>5.7135906210562491E-2</v>
      </c>
      <c r="W222" s="10">
        <f>3/24000000*OO[[#This Row],[79 (28JUN1985 18:00:00)-Water Temperature (C)]]*OO[[#This Row],[21]]</f>
        <v>8.8343578096274994E-2</v>
      </c>
      <c r="X222" s="10">
        <f>3/24000000*OO[[#This Row],[80 (28JUN1985 21:00:00)-Water Temperature (C)]]*OO[[#This Row],[22]]</f>
        <v>8.9606165720199998E-2</v>
      </c>
      <c r="Y222" s="10">
        <f>3/24000000*OO[[#This Row],[81 (29JUN1985 00:00:00)-Water Temperature (C)]]*OO[[#This Row],[23]]</f>
        <v>6.3850382865437497E-2</v>
      </c>
      <c r="Z222" s="10">
        <f>3/24000000*OO[[#This Row],[82 (29JUN1985 03:00:00)-Water Temperature (C)]]*OO[[#This Row],[24]]</f>
        <v>3.3301637457153747E-2</v>
      </c>
      <c r="AA222" s="10">
        <f>3/24000000*OO[[#This Row],[83 (29JUN1985 06:00:00)-Water Temperature (C)]]*OO[[#This Row],[25]]</f>
        <v>1.3484486118890001E-2</v>
      </c>
      <c r="AB222" s="10">
        <f>3/24000000*OO[[#This Row],[84 (29JUN1985 09:00:00)-Water Temperature (C)]]*OO[[#This Row],[26]]</f>
        <v>4.6087054077700003E-3</v>
      </c>
      <c r="AC222" s="10">
        <f>3/24000000*OO[[#This Row],[85 (29JUN1985 12:00:00)-Water Temperature (C)]]*OO[[#This Row],[27]]</f>
        <v>1.42018669414075E-3</v>
      </c>
      <c r="AD222" s="10">
        <f>3/24000000*OO[[#This Row],[86 (29JUN1985 15:00:00)-Water Temperature (C)]]*OO[[#This Row],[28]]</f>
        <v>4.3407542405062498E-4</v>
      </c>
      <c r="AE222" s="10">
        <f>3/24000000*OO[[#This Row],[88 (29JUN1985 21:00:00)-Water Temperature (C)]]*OO[[#This Row],[30]]</f>
        <v>7.0084950717812488E-5</v>
      </c>
      <c r="AF222" s="10">
        <f>3/24000000*OO[[#This Row],[88 (29JUN1985 21:00:00)-Water Temperature (C)]]*OO[[#This Row],[30]]</f>
        <v>7.0084950717812488E-5</v>
      </c>
      <c r="AG222" s="10">
        <f>3/24000000*OO[[#This Row],[89 (30JUN1985 00:00:00)-Water Temperature (C)]]*OO[[#This Row],[31]]</f>
        <v>5.4373110325600004E-5</v>
      </c>
      <c r="AH222" s="10">
        <f>3/24000000*OO[[#This Row],[90 (30JUN1985 03:00:00)-Water Temperature (C)]]*OO[[#This Row],[32]]</f>
        <v>5.4747900603675006E-5</v>
      </c>
      <c r="AI222" s="10">
        <f>3/24000000*OO[[#This Row],[91 (30JUN1985 06:00:00)-Water Temperature (C)]]*OO[[#This Row],[33]]</f>
        <v>5.6723096798099998E-5</v>
      </c>
      <c r="AJ222" s="10">
        <f>3/24000000*OO[[#This Row],[92 (30JUN1985 09:00:00)-Water Temperature (C)]]*OO[[#This Row],[34]]</f>
        <v>5.7266715226500004E-5</v>
      </c>
      <c r="AK222" s="10">
        <f>3/24000000*OO[[#This Row],[93 (30JUN1985 12:00:00)-Water Temperature (C)]]*OO[[#This Row],[35]]</f>
        <v>5.6133826082999998E-5</v>
      </c>
      <c r="AL222" s="10">
        <f>3/24000000*OO[[#This Row],[94 (30JUN1985 15:00:00)-Water Temperature (C)]]*OO[[#This Row],[36]]</f>
        <v>5.5082924754075004E-5</v>
      </c>
      <c r="AM222" s="10">
        <f>3/24000000*OO[[#This Row],[95 (30JUN1985 18:00:00)-Water Temperature (C)]]*OO[[#This Row],[37]]</f>
        <v>5.2890207844100001E-5</v>
      </c>
      <c r="AN222" s="10">
        <f>3/24000000*OO[[#This Row],[96 (30JUN1985 21:00:00)-Water Temperature (C)]]*OO[[#This Row],[38]]</f>
        <v>4.7490322975822493E-5</v>
      </c>
      <c r="AO222" s="10">
        <f>3/24000000*OO[[#This Row],[97 (01JUL1985 00:00:00)-Water Temperature (C)]]*OO[[#This Row],[39]]</f>
        <v>4.0643729777712494E-5</v>
      </c>
      <c r="AP222" s="10">
        <f>3/24000000*OO[[#This Row],[98 (01JUL1985 03:00:00)-Water Temperature (C)]]*OO[[#This Row],[40]]</f>
        <v>3.350165498672625E-5</v>
      </c>
      <c r="AQ222" s="10">
        <f>3/24000000*OO[[#This Row],[99 (01JUL1985 06:00:00)-Water Temperature (C)]]*OO[[#This Row],[41]]</f>
        <v>2.6564399827599999E-5</v>
      </c>
      <c r="AR222" s="10">
        <f>3/24000000*OO[[#This Row],[100 (01JUL1985 09:00:00)-Water Temperature (C)]]*OO[[#This Row],[42]]</f>
        <v>2.1004430833309997E-5</v>
      </c>
      <c r="AS222" s="10">
        <f>3/24000000*OO[[#This Row],[101 (01JUL1985 12:00:00)-Water Temperature (C)]]*OO[[#This Row],[43]]</f>
        <v>1.6716407837062499E-5</v>
      </c>
      <c r="AT222" s="10">
        <f>3/24000000*OO[[#This Row],[102 (01JUL1985 15:00:00)-Water Temperature (C)]]*OO[[#This Row],[44]]</f>
        <v>1.3789399308656249E-5</v>
      </c>
      <c r="AU222" s="10">
        <f>3/24000000*OO[[#This Row],[103 (01JUL1985 18:00:00)-Water Temperature (C)]]*OO[[#This Row],[45]]</f>
        <v>1.1800679575832499E-5</v>
      </c>
      <c r="AV222" s="10">
        <f>3/24000000*OO[[#This Row],[104 (01JUL1985 21:00:00)-Water Temperature (C)]]*OO[[#This Row],[46]]</f>
        <v>1.061457673008625E-5</v>
      </c>
      <c r="AW222" s="10">
        <f>3/24000000*OO[[#This Row],[105 (02JUL1985 00:00:00)-Water Temperature (C)]]*OO[[#This Row],[47]]</f>
        <v>9.7707179092125002E-6</v>
      </c>
      <c r="AX222" s="10">
        <f>3/24000000*OO[[#This Row],[106 (02JUL1985 03:00:00)-Water Temperature (C)]]*OO[[#This Row],[48]]</f>
        <v>9.11418001820625E-6</v>
      </c>
      <c r="AY222" s="10">
        <f>3/24000000*OO[[#This Row],[107 (02JUL1985 06:00:00)-Water Temperature (C)]]*OO[[#This Row],[49]]</f>
        <v>8.4805625840624996E-6</v>
      </c>
      <c r="AZ222" s="10">
        <f>3/24000000*OO[[#This Row],[108 (02JUL1985 09:00:00)-Water Temperature (C)]]*OO[[#This Row],[50]]</f>
        <v>8.0746406518125002E-6</v>
      </c>
      <c r="BA222" s="10">
        <f>3/24000000*OO[[#This Row],[109 (02JUL1985 12:00:00)-Water Temperature (C)]]*OO[[#This Row],[51]]</f>
        <v>7.6983732019687502E-6</v>
      </c>
      <c r="BB222" s="10">
        <f>3/24000000*OO[[#This Row],[110 (02JUL1985 15:00:00)-Water Temperature (C)]]*OO[[#This Row],[52]]</f>
        <v>7.4093666779049987E-6</v>
      </c>
      <c r="BC222" s="10">
        <f>3/24000000*OO[[#This Row],[111 (02JUL1985 18:00:00)-Water Temperature (C)]]*OO[[#This Row],[53]]</f>
        <v>7.1489845100225002E-6</v>
      </c>
      <c r="BD222" s="10">
        <f>3/24000000*OO[[#This Row],[112 (02JUL1985 21:00:00)-Water Temperature (C)]]*OO[[#This Row],[54]]</f>
        <v>6.7416289373812497E-6</v>
      </c>
      <c r="BE222" s="10">
        <f>3/24000000*OO[[#This Row],[113 (03JUL1985 00:00:00)-Water Temperature (C)]]*OO[[#This Row],[55]]</f>
        <v>6.3666785538299999E-6</v>
      </c>
      <c r="BF222" s="10">
        <f>3/24000000*OO[[#This Row],[114 (03JUL1985 03:00:00)-Water Temperature (C)]]*OO[[#This Row],[56]]</f>
        <v>6.0036687751674996E-6</v>
      </c>
      <c r="BG222" s="10">
        <f>3/24000000*OO[[#This Row],[115 (03JUL1985 06:00:00)-Water Temperature (C)]]*OO[[#This Row],[57]]</f>
        <v>5.6620273895099997E-6</v>
      </c>
      <c r="BH222" s="10">
        <f>3/24000000*OO[[#This Row],[116 (03JUL1985 09:00:00)-Water Temperature (C)]]*OO[[#This Row],[58]]</f>
        <v>5.4969216139529987E-6</v>
      </c>
      <c r="BI222" s="10">
        <f>3/24000000*OO[[#This Row],[117 (03JUL1985 12:00:00)-Water Temperature (C)]]*OO[[#This Row],[59]]</f>
        <v>5.5319089641389992E-6</v>
      </c>
      <c r="BJ222" s="10">
        <f>3/24000000*OO[[#This Row],[118 (03JUL1985 15:00:00)-Water Temperature (C)]]*OO[[#This Row],[60]]</f>
        <v>5.6476863069870003E-6</v>
      </c>
      <c r="BK222" s="10">
        <f>3/24000000*OO[[#This Row],[119 (03JUL1985 18:00:00)-Water Temperature (C)]]*OO[[#This Row],[61]]</f>
        <v>5.5794870644135005E-6</v>
      </c>
      <c r="BL222" s="10">
        <f>3/24000000*OO[[#This Row],[120 (03JUL1985 21:00:00)-Water Temperature (C)]]*OO[[#This Row],[62]]</f>
        <v>5.3394813585847498E-6</v>
      </c>
      <c r="BM222" s="10">
        <f>3/24000000*OO[[#This Row],[121 (04JUL1985 00:00:00)-Water Temperature (C)]]*OO[[#This Row],[63]]</f>
        <v>5.0671374664549993E-6</v>
      </c>
      <c r="BN222" s="10">
        <f>3/24000000*OO[[#This Row],[122 (04JUL1985 03:00:00)-Water Temperature (C)]]*OO[[#This Row],[64]]</f>
        <v>4.8183233800336253E-6</v>
      </c>
      <c r="BO222" s="10">
        <f>3/24000000*OO[[#This Row],[123 (04JUL1985 06:00:00)-Water Temperature (C)]]*OO[[#This Row],[65]]</f>
        <v>4.5587338978774996E-6</v>
      </c>
      <c r="BP222" s="10">
        <f>3/24000000*OO[[#This Row],[124 (04JUL1985 09:00:00)-Water Temperature (C)]]*OO[[#This Row],[66]]</f>
        <v>4.3793514743589996E-6</v>
      </c>
      <c r="BQ222" s="10">
        <f>3/24000000*OO[[#This Row],[125 (04JUL1985 12:00:00)-Water Temperature (C)]]*OO[[#This Row],[67]]</f>
        <v>4.1533583279075001E-6</v>
      </c>
      <c r="BR222" s="10">
        <f>3/24000000*OO[[#This Row],[126 (04JUL1985 15:00:00)-Water Temperature (C)]]*OO[[#This Row],[68]]</f>
        <v>3.8670432032756251E-6</v>
      </c>
      <c r="BS222" s="10">
        <f>3/24000000*OO[[#This Row],[127 (04JUL1985 18:00:00)-Water Temperature (C)]]*OO[[#This Row],[69]]</f>
        <v>3.6306958132899997E-6</v>
      </c>
      <c r="BT222" s="10">
        <f>3/24000000*OO[[#This Row],[128 (04JUL1985 21:00:00)-Water Temperature (C)]]*OO[[#This Row],[70]]</f>
        <v>3.4749884416782494E-6</v>
      </c>
      <c r="BU222" s="10">
        <f>3/24000000*OO[[#This Row],[129 (05JUL1985 00:00:00)-Water Temperature (C)]]*OO[[#This Row],[71]]</f>
        <v>3.3307668419541244E-6</v>
      </c>
      <c r="BV222" s="10">
        <f>3/24000000*OO[[#This Row],[130 (05JUL1985 03:00:00)-Water Temperature (C)]]*OO[[#This Row],[72]]</f>
        <v>3.1709563765199998E-6</v>
      </c>
      <c r="BW222" s="10">
        <f>3/24000000*OO[[#This Row],[131 (05JUL1985 06:00:00)-Water Temperature (C)]]*OO[[#This Row],[73]]</f>
        <v>2.9611798826220002E-6</v>
      </c>
      <c r="BX222" s="10">
        <f>3/24000000*OO[[#This Row],[132 (05JUL1985 09:00:00)-Water Temperature (C)]]*OO[[#This Row],[74]]</f>
        <v>2.816024949633E-6</v>
      </c>
      <c r="BY222" s="10">
        <f>3/24000000*OO[[#This Row],[133 (05JUL1985 12:00:00)-Water Temperature (C)]]*OO[[#This Row],[75]]</f>
        <v>2.8116354077941248E-6</v>
      </c>
      <c r="BZ222" s="10">
        <f>3/24000000*OO[[#This Row],[134 (05JUL1985 15:00:00)-Water Temperature (C)]]*OO[[#This Row],[76]]</f>
        <v>2.9247400393006249E-6</v>
      </c>
      <c r="CA222" s="10">
        <f>3/24000000*OO[[#This Row],[135 (05JUL1985 18:00:00)-Water Temperature (C)]]*OO[[#This Row],[77]]</f>
        <v>2.9805862532478748E-6</v>
      </c>
      <c r="CB222" s="10">
        <f>3/24000000*OO[[#This Row],[136 (05JUL1985 21:00:00)-Water Temperature (C)]]*OO[[#This Row],[78]]</f>
        <v>2.8881816742669996E-6</v>
      </c>
      <c r="CC222" s="10">
        <f>3/24000000*OO[[#This Row],[137 (06JUL1985 00:00:00)-Water Temperature (C)]]*OO[[#This Row],[79]]</f>
        <v>2.7540024471045E-6</v>
      </c>
      <c r="CD222" s="10">
        <f>3/24000000*OO[[#This Row],[138 (06JUL1985 03:00:00)-Water Temperature (C)]]*OO[[#This Row],[80]]</f>
        <v>2.6372687785599999E-6</v>
      </c>
      <c r="CE222" s="10">
        <f>3/24000000*OO[[#This Row],[139 (06JUL1985 06:00:00)-Water Temperature (C)]]*OO[[#This Row],[81]]</f>
        <v>2.5013903990887499E-6</v>
      </c>
      <c r="CF222" s="10">
        <f>3/24000000*OO[[#This Row],[140 (06JUL1985 09:00:00)-Water Temperature (C)]]*OO[[#This Row],[82]]</f>
        <v>2.3796747699419999E-6</v>
      </c>
      <c r="CG222" s="10">
        <f>3/24000000*OO[[#This Row],[141 (06JUL1985 12:00:00)-Water Temperature (C)]]*OO[[#This Row],[83]]</f>
        <v>2.273047852066875E-6</v>
      </c>
      <c r="CH222" s="10">
        <f>3/24000000*OO[[#This Row],[142 (06JUL1985 15:00:00)-Water Temperature (C)]]*OO[[#This Row],[84]]</f>
        <v>2.1383443717190002E-6</v>
      </c>
      <c r="CI222" s="10">
        <f>3/24000000*OO[[#This Row],[143 (06JUL1985 18:00:00)-Water Temperature (C)]]*OO[[#This Row],[85]]</f>
        <v>2.0101213181769999E-6</v>
      </c>
      <c r="CJ222" s="10">
        <f>3/24000000*OO[[#This Row],[144 (06JUL1985 21:00:00)-Water Temperature (C)]]*OO[[#This Row],[86]]</f>
        <v>1.8966101639816249E-6</v>
      </c>
      <c r="CK222" s="10">
        <f>3/24000000*OO[[#This Row],[145 (07JUL1985 00:00:00)-Water Temperature (C)]]*OO[[#This Row],[87]]</f>
        <v>1.7762043359999999E-6</v>
      </c>
      <c r="CL222" s="10">
        <f>3/24000000*OO[[#This Row],[146 (07JUL1985 03:00:00)-Water Temperature (C)]]*OO[[#This Row],[88]]</f>
        <v>1.6797485067299999E-6</v>
      </c>
      <c r="CM222" s="10">
        <f>3/24000000*OO[[#This Row],[147 (07JUL1985 06:00:00)-Water Temperature (C)]]*OO[[#This Row],[89]]</f>
        <v>1.580386059667E-6</v>
      </c>
      <c r="CN222" s="10">
        <f>3/24000000*OO[[#This Row],[148 (07JUL1985 09:00:00)-Water Temperature (C)]]*OO[[#This Row],[90]]</f>
        <v>1.5046934913491251E-6</v>
      </c>
      <c r="CO222" s="10">
        <f>3/24000000*OO[[#This Row],[149 (07JUL1985 12:00:00)-Water Temperature (C)]]*OO[[#This Row],[91]]</f>
        <v>1.4341849126976251E-6</v>
      </c>
      <c r="CP222" s="10">
        <f>3/24000000*OO[[#This Row],[150 (07JUL1985 15:00:00)-Water Temperature (C)]]*OO[[#This Row],[92]]</f>
        <v>1.4239407167887498E-6</v>
      </c>
      <c r="CQ222" s="10">
        <f>3/24000000*OO[[#This Row],[151 (07JUL1985 18:00:00)-Water Temperature (C)]]*OO[[#This Row],[93]]</f>
        <v>1.4698856810193748E-6</v>
      </c>
      <c r="CR222" s="10">
        <f>3/24000000*OO[[#This Row],[152 (07JUL1985 21:00:00)-Water Temperature (C)]]*OO[[#This Row],[94]]</f>
        <v>1.4821369708102499E-6</v>
      </c>
      <c r="CS222" s="10">
        <f>3/24000000*OO[[#This Row],[153 (08JUL1985 00:00:00)-Water Temperature (C)]]*OO[[#This Row],[95]]</f>
        <v>1.4284943068492497E-6</v>
      </c>
      <c r="CT222" s="10">
        <f>3/24000000*OO[[#This Row],[154 (08JUL1985 03:00:00)-Water Temperature (C)]]*OO[[#This Row],[96]]</f>
        <v>1.3711764975133751E-6</v>
      </c>
      <c r="CU222" s="10">
        <f>3/24000000*OO[[#This Row],[155 (08JUL1985 06:00:00)-Water Temperature (C)]]*OO[[#This Row],[97]]</f>
        <v>1.3062851252524999E-6</v>
      </c>
      <c r="CV222" s="10">
        <f>3/24000000*OO[[#This Row],[156 (08JUL1985 09:00:00)-Water Temperature (C)]]*OO[[#This Row],[98]]</f>
        <v>1.2630854877354999E-6</v>
      </c>
      <c r="CW222" s="10">
        <f>3/24000000*OO[[#This Row],[157 (08JUL1985 12:00:00)-Water Temperature (C)]]*OO[[#This Row],[99]]</f>
        <v>1.1896144677930002E-6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0</v>
      </c>
      <c r="L223" s="10">
        <f>3/24*OO[[#This Row],[68 (27JUN1985 09:00:00)-Water Temperature (C)]]*OO[[#This Row],[10]]/SUM(OO[10])</f>
        <v>3.4439815949051582E-39</v>
      </c>
      <c r="M223" s="10">
        <f>3/24*OO[[#This Row],[69 (27JUN1985 12:00:00)-Water Temperature (C)]]*OO[[#This Row],[11]]/SUM(OO[11])</f>
        <v>1.8160473309112845E-29</v>
      </c>
      <c r="N223" s="10">
        <f>3/24*OO[[#This Row],[70 (27JUN1985 15:00:00)-Water Temperature (C)]]*OO[[#This Row],[12]]/SUM(OO[12])</f>
        <v>7.1786153131081899E-20</v>
      </c>
      <c r="O223" s="10">
        <f>3/24*OO[[#This Row],[71 (27JUN1985 18:00:00)-Water Temperature (C)]]*OO[[#This Row],[13]]/SUM(OO[13])</f>
        <v>1.4336339621682452E-13</v>
      </c>
      <c r="P223" s="10">
        <f>3/24*OO[[#This Row],[72 (27JUN1985 21:00:00)-Water Temperature (C)]]*OO[[#This Row],[14]]/SUM(OO[14])</f>
        <v>8.6927422681974755E-10</v>
      </c>
      <c r="Q223" s="10">
        <f>3/24*OO[[#This Row],[73 (28JUN1985 00:00:00)-Water Temperature (C)]]*OO[[#This Row],[15]]/SUM(OO[15])</f>
        <v>2.8863097374063189E-7</v>
      </c>
      <c r="R223" s="10">
        <f>3/24*OO[[#This Row],[74 (28JUN1985 03:00:00)-Water Temperature (C)]]*OO[[#This Row],[16]]/SUM(OO[16])</f>
        <v>2.022518788651057E-5</v>
      </c>
      <c r="S223" s="10">
        <f>3/24*OO[[#This Row],[75 (28JUN1985 06:00:00)-Water Temperature (C)]]*OO[[#This Row],[17]]/SUM(OO[17])</f>
        <v>4.5950135845778929E-4</v>
      </c>
      <c r="T223" s="10">
        <f>3/24*OO[[#This Row],[76 (28JUN1985 09:00:00)-Water Temperature (C)]]*OO[[#This Row],[18]]/SUM(OO[18])</f>
        <v>4.4142116427633151E-3</v>
      </c>
      <c r="U223" s="10">
        <f>3/24*OO[[#This Row],[77 (28JUN1985 12:00:00)-Water Temperature (C)]]*OO[[#This Row],[19]]/SUM(OO[19])</f>
        <v>2.0711658665843052E-2</v>
      </c>
      <c r="V223" s="10">
        <f>3/24000000*OO[[#This Row],[78 (28JUN1985 15:00:00)-Water Temperature (C)]]*OO[[#This Row],[20]]</f>
        <v>5.3920797208399991E-2</v>
      </c>
      <c r="W223" s="10">
        <f>3/24000000*OO[[#This Row],[79 (28JUN1985 18:00:00)-Water Temperature (C)]]*OO[[#This Row],[21]]</f>
        <v>8.6736309691499994E-2</v>
      </c>
      <c r="X223" s="10">
        <f>3/24000000*OO[[#This Row],[80 (28JUN1985 21:00:00)-Water Temperature (C)]]*OO[[#This Row],[22]]</f>
        <v>9.1044019588912506E-2</v>
      </c>
      <c r="Y223" s="10">
        <f>3/24000000*OO[[#This Row],[81 (29JUN1985 00:00:00)-Water Temperature (C)]]*OO[[#This Row],[23]]</f>
        <v>6.7033849121324998E-2</v>
      </c>
      <c r="Z223" s="10">
        <f>3/24000000*OO[[#This Row],[82 (29JUN1985 03:00:00)-Water Temperature (C)]]*OO[[#This Row],[24]]</f>
        <v>3.5991779424807503E-2</v>
      </c>
      <c r="AA223" s="10">
        <f>3/24000000*OO[[#This Row],[83 (29JUN1985 06:00:00)-Water Temperature (C)]]*OO[[#This Row],[25]]</f>
        <v>1.4944388043084999E-2</v>
      </c>
      <c r="AB223" s="10">
        <f>3/24000000*OO[[#This Row],[84 (29JUN1985 09:00:00)-Water Temperature (C)]]*OO[[#This Row],[26]]</f>
        <v>5.2109231056499993E-3</v>
      </c>
      <c r="AC223" s="10">
        <f>3/24000000*OO[[#This Row],[85 (29JUN1985 12:00:00)-Water Temperature (C)]]*OO[[#This Row],[27]]</f>
        <v>1.6269204772939999E-3</v>
      </c>
      <c r="AD223" s="10">
        <f>3/24000000*OO[[#This Row],[86 (29JUN1985 15:00:00)-Water Temperature (C)]]*OO[[#This Row],[28]]</f>
        <v>4.9840945578000001E-4</v>
      </c>
      <c r="AE223" s="10">
        <f>3/24000000*OO[[#This Row],[88 (29JUN1985 21:00:00)-Water Temperature (C)]]*OO[[#This Row],[30]]</f>
        <v>7.4510420803200001E-5</v>
      </c>
      <c r="AF223" s="10">
        <f>3/24000000*OO[[#This Row],[88 (29JUN1985 21:00:00)-Water Temperature (C)]]*OO[[#This Row],[30]]</f>
        <v>7.4510420803200001E-5</v>
      </c>
      <c r="AG223" s="10">
        <f>3/24000000*OO[[#This Row],[89 (30JUN1985 00:00:00)-Water Temperature (C)]]*OO[[#This Row],[31]]</f>
        <v>5.5104392750624997E-5</v>
      </c>
      <c r="AH223" s="10">
        <f>3/24000000*OO[[#This Row],[90 (30JUN1985 03:00:00)-Water Temperature (C)]]*OO[[#This Row],[32]]</f>
        <v>5.4791249896949994E-5</v>
      </c>
      <c r="AI223" s="10">
        <f>3/24000000*OO[[#This Row],[91 (30JUN1985 06:00:00)-Water Temperature (C)]]*OO[[#This Row],[33]]</f>
        <v>5.6880731889749995E-5</v>
      </c>
      <c r="AJ223" s="10">
        <f>3/24000000*OO[[#This Row],[92 (30JUN1985 09:00:00)-Water Temperature (C)]]*OO[[#This Row],[34]]</f>
        <v>5.7765887515800008E-5</v>
      </c>
      <c r="AK223" s="10">
        <f>3/24000000*OO[[#This Row],[93 (30JUN1985 12:00:00)-Water Temperature (C)]]*OO[[#This Row],[35]]</f>
        <v>5.6971379698987503E-5</v>
      </c>
      <c r="AL223" s="10">
        <f>3/24000000*OO[[#This Row],[94 (30JUN1985 15:00:00)-Water Temperature (C)]]*OO[[#This Row],[36]]</f>
        <v>5.6115829295999995E-5</v>
      </c>
      <c r="AM223" s="10">
        <f>3/24000000*OO[[#This Row],[95 (30JUN1985 18:00:00)-Water Temperature (C)]]*OO[[#This Row],[37]]</f>
        <v>5.3933908179987499E-5</v>
      </c>
      <c r="AN223" s="10">
        <f>3/24000000*OO[[#This Row],[96 (30JUN1985 21:00:00)-Water Temperature (C)]]*OO[[#This Row],[38]]</f>
        <v>4.8442411036290001E-5</v>
      </c>
      <c r="AO223" s="10">
        <f>3/24000000*OO[[#This Row],[97 (01JUL1985 00:00:00)-Water Temperature (C)]]*OO[[#This Row],[39]]</f>
        <v>4.1553663735806246E-5</v>
      </c>
      <c r="AP223" s="10">
        <f>3/24000000*OO[[#This Row],[98 (01JUL1985 03:00:00)-Water Temperature (C)]]*OO[[#This Row],[40]]</f>
        <v>3.4418706920812498E-5</v>
      </c>
      <c r="AQ223" s="10">
        <f>3/24000000*OO[[#This Row],[99 (01JUL1985 06:00:00)-Water Temperature (C)]]*OO[[#This Row],[41]]</f>
        <v>2.7414202905482498E-5</v>
      </c>
      <c r="AR223" s="10">
        <f>3/24000000*OO[[#This Row],[100 (01JUL1985 09:00:00)-Water Temperature (C)]]*OO[[#This Row],[42]]</f>
        <v>2.173634540477875E-5</v>
      </c>
      <c r="AS223" s="10">
        <f>3/24000000*OO[[#This Row],[101 (01JUL1985 12:00:00)-Water Temperature (C)]]*OO[[#This Row],[43]]</f>
        <v>1.7292977998875E-5</v>
      </c>
      <c r="AT223" s="10">
        <f>3/24000000*OO[[#This Row],[102 (01JUL1985 15:00:00)-Water Temperature (C)]]*OO[[#This Row],[44]]</f>
        <v>1.4201554237199998E-5</v>
      </c>
      <c r="AU223" s="10">
        <f>3/24000000*OO[[#This Row],[103 (01JUL1985 18:00:00)-Water Temperature (C)]]*OO[[#This Row],[45]]</f>
        <v>1.2066909155906251E-5</v>
      </c>
      <c r="AV223" s="10">
        <f>3/24000000*OO[[#This Row],[104 (01JUL1985 21:00:00)-Water Temperature (C)]]*OO[[#This Row],[46]]</f>
        <v>1.0783588904725E-5</v>
      </c>
      <c r="AW223" s="10">
        <f>3/24000000*OO[[#This Row],[105 (02JUL1985 00:00:00)-Water Temperature (C)]]*OO[[#This Row],[47]]</f>
        <v>9.8946989408250002E-6</v>
      </c>
      <c r="AX223" s="10">
        <f>3/24000000*OO[[#This Row],[106 (02JUL1985 03:00:00)-Water Temperature (C)]]*OO[[#This Row],[48]]</f>
        <v>9.2266706668587502E-6</v>
      </c>
      <c r="AY223" s="10">
        <f>3/24000000*OO[[#This Row],[107 (02JUL1985 06:00:00)-Water Temperature (C)]]*OO[[#This Row],[49]]</f>
        <v>8.5967947052324989E-6</v>
      </c>
      <c r="AZ223" s="10">
        <f>3/24000000*OO[[#This Row],[108 (02JUL1985 09:00:00)-Water Temperature (C)]]*OO[[#This Row],[50]]</f>
        <v>8.2030349776649998E-6</v>
      </c>
      <c r="BA223" s="10">
        <f>3/24000000*OO[[#This Row],[109 (02JUL1985 12:00:00)-Water Temperature (C)]]*OO[[#This Row],[51]]</f>
        <v>7.8336840077212496E-6</v>
      </c>
      <c r="BB223" s="10">
        <f>3/24000000*OO[[#This Row],[110 (02JUL1985 15:00:00)-Water Temperature (C)]]*OO[[#This Row],[52]]</f>
        <v>7.5362902260749998E-6</v>
      </c>
      <c r="BC223" s="10">
        <f>3/24000000*OO[[#This Row],[111 (02JUL1985 18:00:00)-Water Temperature (C)]]*OO[[#This Row],[53]]</f>
        <v>7.2577446356924996E-6</v>
      </c>
      <c r="BD223" s="10">
        <f>3/24000000*OO[[#This Row],[112 (02JUL1985 21:00:00)-Water Temperature (C)]]*OO[[#This Row],[54]]</f>
        <v>6.8257660385474998E-6</v>
      </c>
      <c r="BE223" s="10">
        <f>3/24000000*OO[[#This Row],[113 (03JUL1985 00:00:00)-Water Temperature (C)]]*OO[[#This Row],[55]]</f>
        <v>6.4379915617049993E-6</v>
      </c>
      <c r="BF223" s="10">
        <f>3/24000000*OO[[#This Row],[114 (03JUL1985 03:00:00)-Water Temperature (C)]]*OO[[#This Row],[56]]</f>
        <v>6.0728636889249993E-6</v>
      </c>
      <c r="BG223" s="10">
        <f>3/24000000*OO[[#This Row],[115 (03JUL1985 06:00:00)-Water Temperature (C)]]*OO[[#This Row],[57]]</f>
        <v>5.7342769095824998E-6</v>
      </c>
      <c r="BH223" s="10">
        <f>3/24000000*OO[[#This Row],[116 (03JUL1985 09:00:00)-Water Temperature (C)]]*OO[[#This Row],[58]]</f>
        <v>5.5772950034100009E-6</v>
      </c>
      <c r="BI223" s="10">
        <f>3/24000000*OO[[#This Row],[117 (03JUL1985 12:00:00)-Water Temperature (C)]]*OO[[#This Row],[59]]</f>
        <v>5.6200873126571251E-6</v>
      </c>
      <c r="BJ223" s="10">
        <f>3/24000000*OO[[#This Row],[118 (03JUL1985 15:00:00)-Water Temperature (C)]]*OO[[#This Row],[60]]</f>
        <v>5.7361824013269999E-6</v>
      </c>
      <c r="BK223" s="10">
        <f>3/24000000*OO[[#This Row],[119 (03JUL1985 18:00:00)-Water Temperature (C)]]*OO[[#This Row],[61]]</f>
        <v>5.6573461916099996E-6</v>
      </c>
      <c r="BL223" s="10">
        <f>3/24000000*OO[[#This Row],[120 (03JUL1985 21:00:00)-Water Temperature (C)]]*OO[[#This Row],[62]]</f>
        <v>5.4023776751807498E-6</v>
      </c>
      <c r="BM223" s="10">
        <f>3/24000000*OO[[#This Row],[121 (04JUL1985 00:00:00)-Water Temperature (C)]]*OO[[#This Row],[63]]</f>
        <v>5.1211002883124994E-6</v>
      </c>
      <c r="BN223" s="10">
        <f>3/24000000*OO[[#This Row],[122 (04JUL1985 03:00:00)-Water Temperature (C)]]*OO[[#This Row],[64]]</f>
        <v>4.8699020331352489E-6</v>
      </c>
      <c r="BO223" s="10">
        <f>3/24000000*OO[[#This Row],[123 (04JUL1985 06:00:00)-Water Temperature (C)]]*OO[[#This Row],[65]]</f>
        <v>4.6131091611429991E-6</v>
      </c>
      <c r="BP223" s="10">
        <f>3/24000000*OO[[#This Row],[124 (04JUL1985 09:00:00)-Water Temperature (C)]]*OO[[#This Row],[66]]</f>
        <v>4.4405637704197497E-6</v>
      </c>
      <c r="BQ223" s="10">
        <f>3/24000000*OO[[#This Row],[125 (04JUL1985 12:00:00)-Water Temperature (C)]]*OO[[#This Row],[67]]</f>
        <v>4.2155856006290001E-6</v>
      </c>
      <c r="BR223" s="10">
        <f>3/24000000*OO[[#This Row],[126 (04JUL1985 15:00:00)-Water Temperature (C)]]*OO[[#This Row],[68]]</f>
        <v>3.9211898303655002E-6</v>
      </c>
      <c r="BS223" s="10">
        <f>3/24000000*OO[[#This Row],[127 (04JUL1985 18:00:00)-Water Temperature (C)]]*OO[[#This Row],[69]]</f>
        <v>3.6757042176454998E-6</v>
      </c>
      <c r="BT223" s="10">
        <f>3/24000000*OO[[#This Row],[128 (04JUL1985 21:00:00)-Water Temperature (C)]]*OO[[#This Row],[70]]</f>
        <v>3.5115761873284994E-6</v>
      </c>
      <c r="BU223" s="10">
        <f>3/24000000*OO[[#This Row],[129 (05JUL1985 00:00:00)-Water Temperature (C)]]*OO[[#This Row],[71]]</f>
        <v>3.3645948237139995E-6</v>
      </c>
      <c r="BV223" s="10">
        <f>3/24000000*OO[[#This Row],[130 (05JUL1985 03:00:00)-Water Temperature (C)]]*OO[[#This Row],[72]]</f>
        <v>3.2068389378603746E-6</v>
      </c>
      <c r="BW223" s="10">
        <f>3/24000000*OO[[#This Row],[131 (05JUL1985 06:00:00)-Water Temperature (C)]]*OO[[#This Row],[73]]</f>
        <v>3.0012807130115004E-6</v>
      </c>
      <c r="BX223" s="10">
        <f>3/24000000*OO[[#This Row],[132 (05JUL1985 09:00:00)-Water Temperature (C)]]*OO[[#This Row],[74]]</f>
        <v>2.8606183114664998E-6</v>
      </c>
      <c r="BY223" s="10">
        <f>3/24000000*OO[[#This Row],[133 (05JUL1985 12:00:00)-Water Temperature (C)]]*OO[[#This Row],[75]]</f>
        <v>2.8578213210236247E-6</v>
      </c>
      <c r="BZ223" s="10">
        <f>3/24000000*OO[[#This Row],[134 (05JUL1985 15:00:00)-Water Temperature (C)]]*OO[[#This Row],[76]]</f>
        <v>2.9674478217597495E-6</v>
      </c>
      <c r="CA223" s="10">
        <f>3/24000000*OO[[#This Row],[135 (05JUL1985 18:00:00)-Water Temperature (C)]]*OO[[#This Row],[77]]</f>
        <v>3.0163069569578749E-6</v>
      </c>
      <c r="CB223" s="10">
        <f>3/24000000*OO[[#This Row],[136 (05JUL1985 21:00:00)-Water Temperature (C)]]*OO[[#This Row],[78]]</f>
        <v>2.9166640057057497E-6</v>
      </c>
      <c r="CC223" s="10">
        <f>3/24000000*OO[[#This Row],[137 (06JUL1985 00:00:00)-Water Temperature (C)]]*OO[[#This Row],[79]]</f>
        <v>2.7794635047079997E-6</v>
      </c>
      <c r="CD223" s="10">
        <f>3/24000000*OO[[#This Row],[138 (06JUL1985 03:00:00)-Water Temperature (C)]]*OO[[#This Row],[80]]</f>
        <v>2.6634727191052496E-6</v>
      </c>
      <c r="CE223" s="10">
        <f>3/24000000*OO[[#This Row],[139 (06JUL1985 06:00:00)-Water Temperature (C)]]*OO[[#This Row],[81]]</f>
        <v>2.5291849394662501E-6</v>
      </c>
      <c r="CF223" s="10">
        <f>3/24000000*OO[[#This Row],[140 (06JUL1985 09:00:00)-Water Temperature (C)]]*OO[[#This Row],[82]]</f>
        <v>2.4108436263625E-6</v>
      </c>
      <c r="CG223" s="10">
        <f>3/24000000*OO[[#This Row],[141 (06JUL1985 12:00:00)-Water Temperature (C)]]*OO[[#This Row],[83]]</f>
        <v>2.3075982574522496E-6</v>
      </c>
      <c r="CH223" s="10">
        <f>3/24000000*OO[[#This Row],[142 (06JUL1985 15:00:00)-Water Temperature (C)]]*OO[[#This Row],[84]]</f>
        <v>2.1721130280761247E-6</v>
      </c>
      <c r="CI223" s="10">
        <f>3/24000000*OO[[#This Row],[143 (06JUL1985 18:00:00)-Water Temperature (C)]]*OO[[#This Row],[85]]</f>
        <v>2.03953824195975E-6</v>
      </c>
      <c r="CJ223" s="10">
        <f>3/24000000*OO[[#This Row],[144 (06JUL1985 21:00:00)-Water Temperature (C)]]*OO[[#This Row],[86]]</f>
        <v>1.9208070585104998E-6</v>
      </c>
      <c r="CK223" s="10">
        <f>3/24000000*OO[[#This Row],[145 (07JUL1985 00:00:00)-Water Temperature (C)]]*OO[[#This Row],[87]]</f>
        <v>1.79567901866925E-6</v>
      </c>
      <c r="CL223" s="10">
        <f>3/24000000*OO[[#This Row],[146 (07JUL1985 03:00:00)-Water Temperature (C)]]*OO[[#This Row],[88]]</f>
        <v>1.6986923800985002E-6</v>
      </c>
      <c r="CM223" s="10">
        <f>3/24000000*OO[[#This Row],[147 (07JUL1985 06:00:00)-Water Temperature (C)]]*OO[[#This Row],[89]]</f>
        <v>1.6008484689299997E-6</v>
      </c>
      <c r="CN223" s="10">
        <f>3/24000000*OO[[#This Row],[148 (07JUL1985 09:00:00)-Water Temperature (C)]]*OO[[#This Row],[90]]</f>
        <v>1.5274328515777498E-6</v>
      </c>
      <c r="CO223" s="10">
        <f>3/24000000*OO[[#This Row],[149 (07JUL1985 12:00:00)-Water Temperature (C)]]*OO[[#This Row],[91]]</f>
        <v>1.4570550689415E-6</v>
      </c>
      <c r="CP223" s="10">
        <f>3/24000000*OO[[#This Row],[150 (07JUL1985 15:00:00)-Water Temperature (C)]]*OO[[#This Row],[92]]</f>
        <v>1.4437051677824997E-6</v>
      </c>
      <c r="CQ223" s="10">
        <f>3/24000000*OO[[#This Row],[151 (07JUL1985 18:00:00)-Water Temperature (C)]]*OO[[#This Row],[93]]</f>
        <v>1.4858642424412499E-6</v>
      </c>
      <c r="CR223" s="10">
        <f>3/24000000*OO[[#This Row],[152 (07JUL1985 21:00:00)-Water Temperature (C)]]*OO[[#This Row],[94]]</f>
        <v>1.4950064222684998E-6</v>
      </c>
      <c r="CS223" s="10">
        <f>3/24000000*OO[[#This Row],[153 (08JUL1985 00:00:00)-Water Temperature (C)]]*OO[[#This Row],[95]]</f>
        <v>1.4398792790499998E-6</v>
      </c>
      <c r="CT223" s="10">
        <f>3/24000000*OO[[#This Row],[154 (08JUL1985 03:00:00)-Water Temperature (C)]]*OO[[#This Row],[96]]</f>
        <v>1.3839245963023752E-6</v>
      </c>
      <c r="CU223" s="10">
        <f>3/24000000*OO[[#This Row],[155 (08JUL1985 06:00:00)-Water Temperature (C)]]*OO[[#This Row],[97]]</f>
        <v>1.3206455137687499E-6</v>
      </c>
      <c r="CV223" s="10">
        <f>3/24000000*OO[[#This Row],[156 (08JUL1985 09:00:00)-Water Temperature (C)]]*OO[[#This Row],[98]]</f>
        <v>1.2798892679249997E-6</v>
      </c>
      <c r="CW223" s="10">
        <f>3/24000000*OO[[#This Row],[157 (08JUL1985 12:00:00)-Water Temperature (C)]]*OO[[#This Row],[99]]</f>
        <v>1.2075674255265E-6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0</v>
      </c>
      <c r="L224" s="10">
        <f>3/24*OO[[#This Row],[68 (27JUN1985 09:00:00)-Water Temperature (C)]]*OO[[#This Row],[10]]/SUM(OO[10])</f>
        <v>5.1501269419820815E-40</v>
      </c>
      <c r="M224" s="10">
        <f>3/24*OO[[#This Row],[69 (27JUN1985 12:00:00)-Water Temperature (C)]]*OO[[#This Row],[11]]/SUM(OO[11])</f>
        <v>2.6206357559162638E-30</v>
      </c>
      <c r="N224" s="10">
        <f>3/24*OO[[#This Row],[70 (27JUN1985 15:00:00)-Water Temperature (C)]]*OO[[#This Row],[12]]/SUM(OO[12])</f>
        <v>1.3900007318861803E-20</v>
      </c>
      <c r="O224" s="10">
        <f>3/24*OO[[#This Row],[71 (27JUN1985 18:00:00)-Water Temperature (C)]]*OO[[#This Row],[13]]/SUM(OO[13])</f>
        <v>5.5573543230818672E-14</v>
      </c>
      <c r="P224" s="10">
        <f>3/24*OO[[#This Row],[72 (27JUN1985 21:00:00)-Water Temperature (C)]]*OO[[#This Row],[14]]/SUM(OO[14])</f>
        <v>4.836473205472344E-10</v>
      </c>
      <c r="Q224" s="10">
        <f>3/24*OO[[#This Row],[73 (28JUN1985 00:00:00)-Water Temperature (C)]]*OO[[#This Row],[15]]/SUM(OO[15])</f>
        <v>1.8471483215712718E-7</v>
      </c>
      <c r="R224" s="10">
        <f>3/24*OO[[#This Row],[74 (28JUN1985 03:00:00)-Water Temperature (C)]]*OO[[#This Row],[16]]/SUM(OO[16])</f>
        <v>1.4335448583697402E-5</v>
      </c>
      <c r="S224" s="10">
        <f>3/24*OO[[#This Row],[75 (28JUN1985 06:00:00)-Water Temperature (C)]]*OO[[#This Row],[17]]/SUM(OO[17])</f>
        <v>3.5419073963022414E-4</v>
      </c>
      <c r="T224" s="10">
        <f>3/24*OO[[#This Row],[76 (28JUN1985 09:00:00)-Water Temperature (C)]]*OO[[#This Row],[18]]/SUM(OO[18])</f>
        <v>3.6584657886200834E-3</v>
      </c>
      <c r="U224" s="10">
        <f>3/24*OO[[#This Row],[77 (28JUN1985 12:00:00)-Water Temperature (C)]]*OO[[#This Row],[19]]/SUM(OO[19])</f>
        <v>1.8277870255101771E-2</v>
      </c>
      <c r="V224" s="10">
        <f>3/24000000*OO[[#This Row],[78 (28JUN1985 15:00:00)-Water Temperature (C)]]*OO[[#This Row],[20]]</f>
        <v>5.0192639775449993E-2</v>
      </c>
      <c r="W224" s="10">
        <f>3/24000000*OO[[#This Row],[79 (28JUN1985 18:00:00)-Water Temperature (C)]]*OO[[#This Row],[21]]</f>
        <v>8.4619701847687495E-2</v>
      </c>
      <c r="X224" s="10">
        <f>3/24000000*OO[[#This Row],[80 (28JUN1985 21:00:00)-Water Temperature (C)]]*OO[[#This Row],[22]]</f>
        <v>9.2730322739274992E-2</v>
      </c>
      <c r="Y224" s="10">
        <f>3/24000000*OO[[#This Row],[81 (29JUN1985 00:00:00)-Water Temperature (C)]]*OO[[#This Row],[23]]</f>
        <v>7.1078935417500003E-2</v>
      </c>
      <c r="Z224" s="10">
        <f>3/24000000*OO[[#This Row],[82 (29JUN1985 03:00:00)-Water Temperature (C)]]*OO[[#This Row],[24]]</f>
        <v>3.9651120384562498E-2</v>
      </c>
      <c r="AA224" s="10">
        <f>3/24000000*OO[[#This Row],[83 (29JUN1985 06:00:00)-Water Temperature (C)]]*OO[[#This Row],[25]]</f>
        <v>1.7039427753600001E-2</v>
      </c>
      <c r="AB224" s="10">
        <f>3/24000000*OO[[#This Row],[84 (29JUN1985 09:00:00)-Water Temperature (C)]]*OO[[#This Row],[26]]</f>
        <v>6.1152483980249995E-3</v>
      </c>
      <c r="AC224" s="10">
        <f>3/24000000*OO[[#This Row],[85 (29JUN1985 12:00:00)-Water Temperature (C)]]*OO[[#This Row],[27]]</f>
        <v>1.9495799439560001E-3</v>
      </c>
      <c r="AD224" s="10">
        <f>3/24000000*OO[[#This Row],[86 (29JUN1985 15:00:00)-Water Temperature (C)]]*OO[[#This Row],[28]]</f>
        <v>6.0184183704475001E-4</v>
      </c>
      <c r="AE224" s="10">
        <f>3/24000000*OO[[#This Row],[88 (29JUN1985 21:00:00)-Water Temperature (C)]]*OO[[#This Row],[30]]</f>
        <v>8.2056916479999992E-5</v>
      </c>
      <c r="AF224" s="10">
        <f>3/24000000*OO[[#This Row],[88 (29JUN1985 21:00:00)-Water Temperature (C)]]*OO[[#This Row],[30]]</f>
        <v>8.2056916479999992E-5</v>
      </c>
      <c r="AG224" s="10">
        <f>3/24000000*OO[[#This Row],[89 (30JUN1985 00:00:00)-Water Temperature (C)]]*OO[[#This Row],[31]]</f>
        <v>5.6522354239087504E-5</v>
      </c>
      <c r="AH224" s="10">
        <f>3/24000000*OO[[#This Row],[90 (30JUN1985 03:00:00)-Water Temperature (C)]]*OO[[#This Row],[32]]</f>
        <v>5.4896572172387504E-5</v>
      </c>
      <c r="AI224" s="10">
        <f>3/24000000*OO[[#This Row],[91 (30JUN1985 06:00:00)-Water Temperature (C)]]*OO[[#This Row],[33]]</f>
        <v>5.7013633922437497E-5</v>
      </c>
      <c r="AJ224" s="10">
        <f>3/24000000*OO[[#This Row],[92 (30JUN1985 09:00:00)-Water Temperature (C)]]*OO[[#This Row],[34]]</f>
        <v>5.8276184239962502E-5</v>
      </c>
      <c r="AK224" s="10">
        <f>3/24000000*OO[[#This Row],[93 (30JUN1985 12:00:00)-Water Temperature (C)]]*OO[[#This Row],[35]]</f>
        <v>5.7900889980937489E-5</v>
      </c>
      <c r="AL224" s="10">
        <f>3/24000000*OO[[#This Row],[94 (30JUN1985 15:00:00)-Water Temperature (C)]]*OO[[#This Row],[36]]</f>
        <v>5.7304509605874994E-5</v>
      </c>
      <c r="AM224" s="10">
        <f>3/24000000*OO[[#This Row],[95 (30JUN1985 18:00:00)-Water Temperature (C)]]*OO[[#This Row],[37]]</f>
        <v>5.5174627091500001E-5</v>
      </c>
      <c r="AN224" s="10">
        <f>3/24000000*OO[[#This Row],[96 (30JUN1985 21:00:00)-Water Temperature (C)]]*OO[[#This Row],[38]]</f>
        <v>4.9580576457474999E-5</v>
      </c>
      <c r="AO224" s="10">
        <f>3/24000000*OO[[#This Row],[97 (01JUL1985 00:00:00)-Water Temperature (C)]]*OO[[#This Row],[39]]</f>
        <v>4.2633571759927499E-5</v>
      </c>
      <c r="AP224" s="10">
        <f>3/24000000*OO[[#This Row],[98 (01JUL1985 03:00:00)-Water Temperature (C)]]*OO[[#This Row],[40]]</f>
        <v>3.5507864764767496E-5</v>
      </c>
      <c r="AQ224" s="10">
        <f>3/24000000*OO[[#This Row],[99 (01JUL1985 06:00:00)-Water Temperature (C)]]*OO[[#This Row],[41]]</f>
        <v>2.8443181483772497E-5</v>
      </c>
      <c r="AR224" s="10">
        <f>3/24000000*OO[[#This Row],[100 (01JUL1985 09:00:00)-Water Temperature (C)]]*OO[[#This Row],[42]]</f>
        <v>2.2638068870501247E-5</v>
      </c>
      <c r="AS224" s="10">
        <f>3/24000000*OO[[#This Row],[101 (01JUL1985 12:00:00)-Water Temperature (C)]]*OO[[#This Row],[43]]</f>
        <v>1.8013060287419996E-5</v>
      </c>
      <c r="AT224" s="10">
        <f>3/24000000*OO[[#This Row],[102 (01JUL1985 15:00:00)-Water Temperature (C)]]*OO[[#This Row],[44]]</f>
        <v>1.4720949536028748E-5</v>
      </c>
      <c r="AU224" s="10">
        <f>3/24000000*OO[[#This Row],[103 (01JUL1985 18:00:00)-Water Temperature (C)]]*OO[[#This Row],[45]]</f>
        <v>1.2403235509139998E-5</v>
      </c>
      <c r="AV224" s="10">
        <f>3/24000000*OO[[#This Row],[104 (01JUL1985 21:00:00)-Water Temperature (C)]]*OO[[#This Row],[46]]</f>
        <v>1.0990048366811249E-5</v>
      </c>
      <c r="AW224" s="10">
        <f>3/24000000*OO[[#This Row],[105 (02JUL1985 00:00:00)-Water Temperature (C)]]*OO[[#This Row],[47]]</f>
        <v>1.0038019826973752E-5</v>
      </c>
      <c r="AX224" s="10">
        <f>3/24000000*OO[[#This Row],[106 (02JUL1985 03:00:00)-Water Temperature (C)]]*OO[[#This Row],[48]]</f>
        <v>9.3509753147649994E-6</v>
      </c>
      <c r="AY224" s="10">
        <f>3/24000000*OO[[#This Row],[107 (02JUL1985 06:00:00)-Water Temperature (C)]]*OO[[#This Row],[49]]</f>
        <v>8.723582689689999E-6</v>
      </c>
      <c r="AZ224" s="10">
        <f>3/24000000*OO[[#This Row],[108 (02JUL1985 09:00:00)-Water Temperature (C)]]*OO[[#This Row],[50]]</f>
        <v>8.3447923878399981E-6</v>
      </c>
      <c r="BA224" s="10">
        <f>3/24000000*OO[[#This Row],[109 (02JUL1985 12:00:00)-Water Temperature (C)]]*OO[[#This Row],[51]]</f>
        <v>7.9859961658574995E-6</v>
      </c>
      <c r="BB224" s="10">
        <f>3/24000000*OO[[#This Row],[110 (02JUL1985 15:00:00)-Water Temperature (C)]]*OO[[#This Row],[52]]</f>
        <v>7.6816202528550006E-6</v>
      </c>
      <c r="BC224" s="10">
        <f>3/24000000*OO[[#This Row],[111 (02JUL1985 18:00:00)-Water Temperature (C)]]*OO[[#This Row],[53]]</f>
        <v>7.3831246853512495E-6</v>
      </c>
      <c r="BD224" s="10">
        <f>3/24000000*OO[[#This Row],[112 (02JUL1985 21:00:00)-Water Temperature (C)]]*OO[[#This Row],[54]]</f>
        <v>6.92204654874E-6</v>
      </c>
      <c r="BE224" s="10">
        <f>3/24000000*OO[[#This Row],[113 (03JUL1985 00:00:00)-Water Temperature (C)]]*OO[[#This Row],[55]]</f>
        <v>6.5165606024950006E-6</v>
      </c>
      <c r="BF224" s="10">
        <f>3/24000000*OO[[#This Row],[114 (03JUL1985 03:00:00)-Water Temperature (C)]]*OO[[#This Row],[56]]</f>
        <v>6.1478437044000003E-6</v>
      </c>
      <c r="BG224" s="10">
        <f>3/24000000*OO[[#This Row],[115 (03JUL1985 06:00:00)-Water Temperature (C)]]*OO[[#This Row],[57]]</f>
        <v>5.8124436395724994E-6</v>
      </c>
      <c r="BH224" s="10">
        <f>3/24000000*OO[[#This Row],[116 (03JUL1985 09:00:00)-Water Temperature (C)]]*OO[[#This Row],[58]]</f>
        <v>5.6653501854974998E-6</v>
      </c>
      <c r="BI224" s="10">
        <f>3/24000000*OO[[#This Row],[117 (03JUL1985 12:00:00)-Water Temperature (C)]]*OO[[#This Row],[59]]</f>
        <v>5.7179487339828754E-6</v>
      </c>
      <c r="BJ224" s="10">
        <f>3/24000000*OO[[#This Row],[118 (03JUL1985 15:00:00)-Water Temperature (C)]]*OO[[#This Row],[60]]</f>
        <v>5.8356871436853745E-6</v>
      </c>
      <c r="BK224" s="10">
        <f>3/24000000*OO[[#This Row],[119 (03JUL1985 18:00:00)-Water Temperature (C)]]*OO[[#This Row],[61]]</f>
        <v>5.7457358563368738E-6</v>
      </c>
      <c r="BL224" s="10">
        <f>3/24000000*OO[[#This Row],[120 (03JUL1985 21:00:00)-Water Temperature (C)]]*OO[[#This Row],[62]]</f>
        <v>5.4732426545956246E-6</v>
      </c>
      <c r="BM224" s="10">
        <f>3/24000000*OO[[#This Row],[121 (04JUL1985 00:00:00)-Water Temperature (C)]]*OO[[#This Row],[63]]</f>
        <v>5.1799016966687498E-6</v>
      </c>
      <c r="BN224" s="10">
        <f>3/24000000*OO[[#This Row],[122 (04JUL1985 03:00:00)-Water Temperature (C)]]*OO[[#This Row],[64]]</f>
        <v>4.9252045800959993E-6</v>
      </c>
      <c r="BO224" s="10">
        <f>3/24000000*OO[[#This Row],[123 (04JUL1985 06:00:00)-Water Temperature (C)]]*OO[[#This Row],[65]]</f>
        <v>4.671408696367E-6</v>
      </c>
      <c r="BP224" s="10">
        <f>3/24000000*OO[[#This Row],[124 (04JUL1985 09:00:00)-Water Temperature (C)]]*OO[[#This Row],[66]]</f>
        <v>4.5070587487589994E-6</v>
      </c>
      <c r="BQ224" s="10">
        <f>3/24000000*OO[[#This Row],[125 (04JUL1985 12:00:00)-Water Temperature (C)]]*OO[[#This Row],[67]]</f>
        <v>4.285614802956375E-6</v>
      </c>
      <c r="BR224" s="10">
        <f>3/24000000*OO[[#This Row],[126 (04JUL1985 15:00:00)-Water Temperature (C)]]*OO[[#This Row],[68]]</f>
        <v>3.9839350962718751E-6</v>
      </c>
      <c r="BS224" s="10">
        <f>3/24000000*OO[[#This Row],[127 (04JUL1985 18:00:00)-Water Temperature (C)]]*OO[[#This Row],[69]]</f>
        <v>3.7265739581265004E-6</v>
      </c>
      <c r="BT224" s="10">
        <f>3/24000000*OO[[#This Row],[128 (04JUL1985 21:00:00)-Water Temperature (C)]]*OO[[#This Row],[70]]</f>
        <v>3.5514610412939994E-6</v>
      </c>
      <c r="BU224" s="10">
        <f>3/24000000*OO[[#This Row],[129 (05JUL1985 00:00:00)-Water Temperature (C)]]*OO[[#This Row],[71]]</f>
        <v>3.4008232626959998E-6</v>
      </c>
      <c r="BV224" s="10">
        <f>3/24000000*OO[[#This Row],[130 (05JUL1985 03:00:00)-Water Temperature (C)]]*OO[[#This Row],[72]]</f>
        <v>3.2450376262691246E-6</v>
      </c>
      <c r="BW224" s="10">
        <f>3/24000000*OO[[#This Row],[131 (05JUL1985 06:00:00)-Water Temperature (C)]]*OO[[#This Row],[73]]</f>
        <v>3.0446026750932495E-6</v>
      </c>
      <c r="BX224" s="10">
        <f>3/24000000*OO[[#This Row],[132 (05JUL1985 09:00:00)-Water Temperature (C)]]*OO[[#This Row],[74]]</f>
        <v>2.9098731665753748E-6</v>
      </c>
      <c r="BY224" s="10">
        <f>3/24000000*OO[[#This Row],[133 (05JUL1985 12:00:00)-Water Temperature (C)]]*OO[[#This Row],[75]]</f>
        <v>2.9098001895036248E-6</v>
      </c>
      <c r="BZ224" s="10">
        <f>3/24000000*OO[[#This Row],[134 (05JUL1985 15:00:00)-Water Temperature (C)]]*OO[[#This Row],[76]]</f>
        <v>3.0157817425054996E-6</v>
      </c>
      <c r="CA224" s="10">
        <f>3/24000000*OO[[#This Row],[135 (05JUL1985 18:00:00)-Water Temperature (C)]]*OO[[#This Row],[77]]</f>
        <v>3.0562868997224999E-6</v>
      </c>
      <c r="CB224" s="10">
        <f>3/24000000*OO[[#This Row],[136 (05JUL1985 21:00:00)-Water Temperature (C)]]*OO[[#This Row],[78]]</f>
        <v>2.9477924696482496E-6</v>
      </c>
      <c r="CC224" s="10">
        <f>3/24000000*OO[[#This Row],[137 (06JUL1985 00:00:00)-Water Temperature (C)]]*OO[[#This Row],[79]]</f>
        <v>2.8065026050843748E-6</v>
      </c>
      <c r="CD224" s="10">
        <f>3/24000000*OO[[#This Row],[138 (06JUL1985 03:00:00)-Water Temperature (C)]]*OO[[#This Row],[80]]</f>
        <v>2.6909795446874999E-6</v>
      </c>
      <c r="CE224" s="10">
        <f>3/24000000*OO[[#This Row],[139 (06JUL1985 06:00:00)-Water Temperature (C)]]*OO[[#This Row],[81]]</f>
        <v>2.5588863121900002E-6</v>
      </c>
      <c r="CF224" s="10">
        <f>3/24000000*OO[[#This Row],[140 (06JUL1985 09:00:00)-Water Temperature (C)]]*OO[[#This Row],[82]]</f>
        <v>2.444392445414625E-6</v>
      </c>
      <c r="CG224" s="10">
        <f>3/24000000*OO[[#This Row],[141 (06JUL1985 12:00:00)-Water Temperature (C)]]*OO[[#This Row],[83]]</f>
        <v>2.3456384611284997E-6</v>
      </c>
      <c r="CH224" s="10">
        <f>3/24000000*OO[[#This Row],[142 (06JUL1985 15:00:00)-Water Temperature (C)]]*OO[[#This Row],[84]]</f>
        <v>2.210420625039375E-6</v>
      </c>
      <c r="CI224" s="10">
        <f>3/24000000*OO[[#This Row],[143 (06JUL1985 18:00:00)-Water Temperature (C)]]*OO[[#This Row],[85]]</f>
        <v>2.0733802003642501E-6</v>
      </c>
      <c r="CJ224" s="10">
        <f>3/24000000*OO[[#This Row],[144 (06JUL1985 21:00:00)-Water Temperature (C)]]*OO[[#This Row],[86]]</f>
        <v>1.9482527250668749E-6</v>
      </c>
      <c r="CK224" s="10">
        <f>3/24000000*OO[[#This Row],[145 (07JUL1985 00:00:00)-Water Temperature (C)]]*OO[[#This Row],[87]]</f>
        <v>1.8173671373510001E-6</v>
      </c>
      <c r="CL224" s="10">
        <f>3/24000000*OO[[#This Row],[146 (07JUL1985 03:00:00)-Water Temperature (C)]]*OO[[#This Row],[88]]</f>
        <v>1.7190375913295001E-6</v>
      </c>
      <c r="CM224" s="10">
        <f>3/24000000*OO[[#This Row],[147 (07JUL1985 06:00:00)-Water Temperature (C)]]*OO[[#This Row],[89]]</f>
        <v>1.6229358691649998E-6</v>
      </c>
      <c r="CN224" s="10">
        <f>3/24000000*OO[[#This Row],[148 (07JUL1985 09:00:00)-Water Temperature (C)]]*OO[[#This Row],[90]]</f>
        <v>1.552521065276375E-6</v>
      </c>
      <c r="CO224" s="10">
        <f>3/24000000*OO[[#This Row],[149 (07JUL1985 12:00:00)-Water Temperature (C)]]*OO[[#This Row],[91]]</f>
        <v>1.4829156047924998E-6</v>
      </c>
      <c r="CP224" s="10">
        <f>3/24000000*OO[[#This Row],[150 (07JUL1985 15:00:00)-Water Temperature (C)]]*OO[[#This Row],[92]]</f>
        <v>1.4661231662632502E-6</v>
      </c>
      <c r="CQ224" s="10">
        <f>3/24000000*OO[[#This Row],[151 (07JUL1985 18:00:00)-Water Temperature (C)]]*OO[[#This Row],[93]]</f>
        <v>1.5035879421378749E-6</v>
      </c>
      <c r="CR224" s="10">
        <f>3/24000000*OO[[#This Row],[152 (07JUL1985 21:00:00)-Water Temperature (C)]]*OO[[#This Row],[94]]</f>
        <v>1.5088111965169997E-6</v>
      </c>
      <c r="CS224" s="10">
        <f>3/24000000*OO[[#This Row],[153 (08JUL1985 00:00:00)-Water Temperature (C)]]*OO[[#This Row],[95]]</f>
        <v>1.4517198529587501E-6</v>
      </c>
      <c r="CT224" s="10">
        <f>3/24000000*OO[[#This Row],[154 (08JUL1985 03:00:00)-Water Temperature (C)]]*OO[[#This Row],[96]]</f>
        <v>1.3969433028526249E-6</v>
      </c>
      <c r="CU224" s="10">
        <f>3/24000000*OO[[#This Row],[155 (08JUL1985 06:00:00)-Water Temperature (C)]]*OO[[#This Row],[97]]</f>
        <v>1.3358248368243749E-6</v>
      </c>
      <c r="CV224" s="10">
        <f>3/24000000*OO[[#This Row],[156 (08JUL1985 09:00:00)-Water Temperature (C)]]*OO[[#This Row],[98]]</f>
        <v>1.2978287963812501E-6</v>
      </c>
      <c r="CW224" s="10">
        <f>3/24000000*OO[[#This Row],[157 (08JUL1985 12:00:00)-Water Temperature (C)]]*OO[[#This Row],[99]]</f>
        <v>1.2273785542814998E-6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0</v>
      </c>
      <c r="L225" s="10">
        <f>3/24*OO[[#This Row],[68 (27JUN1985 09:00:00)-Water Temperature (C)]]*OO[[#This Row],[10]]/SUM(OO[10])</f>
        <v>1.3141734839160455E-40</v>
      </c>
      <c r="M225" s="10">
        <f>3/24*OO[[#This Row],[69 (27JUN1985 12:00:00)-Water Temperature (C)]]*OO[[#This Row],[11]]/SUM(OO[11])</f>
        <v>6.6470339497808254E-31</v>
      </c>
      <c r="N225" s="10">
        <f>3/24*OO[[#This Row],[70 (27JUN1985 15:00:00)-Water Temperature (C)]]*OO[[#This Row],[12]]/SUM(OO[12])</f>
        <v>3.0388469750880727E-21</v>
      </c>
      <c r="O225" s="10">
        <f>3/24*OO[[#This Row],[71 (27JUN1985 18:00:00)-Water Temperature (C)]]*OO[[#This Row],[13]]/SUM(OO[13])</f>
        <v>1.9582693406602821E-14</v>
      </c>
      <c r="P225" s="10">
        <f>3/24*OO[[#This Row],[72 (27JUN1985 21:00:00)-Water Temperature (C)]]*OO[[#This Row],[14]]/SUM(OO[14])</f>
        <v>3.1012069966867449E-10</v>
      </c>
      <c r="Q225" s="10">
        <f>3/24*OO[[#This Row],[73 (28JUN1985 00:00:00)-Water Temperature (C)]]*OO[[#This Row],[15]]/SUM(OO[15])</f>
        <v>1.4345370069278259E-7</v>
      </c>
      <c r="R225" s="10">
        <f>3/24*OO[[#This Row],[74 (28JUN1985 03:00:00)-Water Temperature (C)]]*OO[[#This Row],[16]]/SUM(OO[16])</f>
        <v>1.2853041675146036E-5</v>
      </c>
      <c r="S225" s="10">
        <f>3/24*OO[[#This Row],[75 (28JUN1985 06:00:00)-Water Temperature (C)]]*OO[[#This Row],[17]]/SUM(OO[17])</f>
        <v>3.5883152579279845E-4</v>
      </c>
      <c r="T225" s="10">
        <f>3/24*OO[[#This Row],[76 (28JUN1985 09:00:00)-Water Temperature (C)]]*OO[[#This Row],[18]]/SUM(OO[18])</f>
        <v>4.1339569163283173E-3</v>
      </c>
      <c r="U225" s="10">
        <f>3/24*OO[[#This Row],[77 (28JUN1985 12:00:00)-Water Temperature (C)]]*OO[[#This Row],[19]]/SUM(OO[19])</f>
        <v>2.2812120743982249E-2</v>
      </c>
      <c r="V225" s="10">
        <f>3/24000000*OO[[#This Row],[78 (28JUN1985 15:00:00)-Water Temperature (C)]]*OO[[#This Row],[20]]</f>
        <v>6.8285626249374995E-2</v>
      </c>
      <c r="W225" s="10">
        <f>3/24000000*OO[[#This Row],[79 (28JUN1985 18:00:00)-Water Temperature (C)]]*OO[[#This Row],[21]]</f>
        <v>0.12461668116974997</v>
      </c>
      <c r="X225" s="10">
        <f>3/24000000*OO[[#This Row],[80 (28JUN1985 21:00:00)-Water Temperature (C)]]*OO[[#This Row],[22]]</f>
        <v>0.14671188682645001</v>
      </c>
      <c r="Y225" s="10">
        <f>3/24000000*OO[[#This Row],[81 (29JUN1985 00:00:00)-Water Temperature (C)]]*OO[[#This Row],[23]]</f>
        <v>0.1210090867001625</v>
      </c>
      <c r="Z225" s="10">
        <f>3/24000000*OO[[#This Row],[82 (29JUN1985 03:00:00)-Water Temperature (C)]]*OO[[#This Row],[24]]</f>
        <v>7.2348987664875006E-2</v>
      </c>
      <c r="AA225" s="10">
        <f>3/24000000*OO[[#This Row],[83 (29JUN1985 06:00:00)-Water Temperature (C)]]*OO[[#This Row],[25]]</f>
        <v>3.3125222587218749E-2</v>
      </c>
      <c r="AB225" s="10">
        <f>3/24000000*OO[[#This Row],[84 (29JUN1985 09:00:00)-Water Temperature (C)]]*OO[[#This Row],[26]]</f>
        <v>1.2556389500253749E-2</v>
      </c>
      <c r="AC225" s="10">
        <f>3/24000000*OO[[#This Row],[85 (29JUN1985 12:00:00)-Water Temperature (C)]]*OO[[#This Row],[27]]</f>
        <v>4.1754203341087493E-3</v>
      </c>
      <c r="AD225" s="10">
        <f>3/24000000*OO[[#This Row],[86 (29JUN1985 15:00:00)-Water Temperature (C)]]*OO[[#This Row],[28]]</f>
        <v>1.3170012373316252E-3</v>
      </c>
      <c r="AE225" s="10">
        <f>3/24000000*OO[[#This Row],[88 (29JUN1985 21:00:00)-Water Temperature (C)]]*OO[[#This Row],[30]]</f>
        <v>1.583670702076375E-4</v>
      </c>
      <c r="AF225" s="10">
        <f>3/24000000*OO[[#This Row],[88 (29JUN1985 21:00:00)-Water Temperature (C)]]*OO[[#This Row],[30]]</f>
        <v>1.583670702076375E-4</v>
      </c>
      <c r="AG225" s="10">
        <f>3/24000000*OO[[#This Row],[89 (30JUN1985 00:00:00)-Water Temperature (C)]]*OO[[#This Row],[31]]</f>
        <v>9.5191309463199997E-5</v>
      </c>
      <c r="AH225" s="10">
        <f>3/24000000*OO[[#This Row],[90 (30JUN1985 03:00:00)-Water Temperature (C)]]*OO[[#This Row],[32]]</f>
        <v>8.7463068790399998E-5</v>
      </c>
      <c r="AI225" s="10">
        <f>3/24000000*OO[[#This Row],[91 (30JUN1985 06:00:00)-Water Temperature (C)]]*OO[[#This Row],[33]]</f>
        <v>9.0451522935599993E-5</v>
      </c>
      <c r="AJ225" s="10">
        <f>3/24000000*OO[[#This Row],[92 (30JUN1985 09:00:00)-Water Temperature (C)]]*OO[[#This Row],[34]]</f>
        <v>9.34291188529125E-5</v>
      </c>
      <c r="AK225" s="10">
        <f>3/24000000*OO[[#This Row],[93 (30JUN1985 12:00:00)-Water Temperature (C)]]*OO[[#This Row],[35]]</f>
        <v>9.4007655280199998E-5</v>
      </c>
      <c r="AL225" s="10">
        <f>3/24000000*OO[[#This Row],[94 (30JUN1985 15:00:00)-Water Temperature (C)]]*OO[[#This Row],[36]]</f>
        <v>9.3894709292999991E-5</v>
      </c>
      <c r="AM225" s="10">
        <f>3/24000000*OO[[#This Row],[95 (30JUN1985 18:00:00)-Water Temperature (C)]]*OO[[#This Row],[37]]</f>
        <v>9.0914408837175002E-5</v>
      </c>
      <c r="AN225" s="10">
        <f>3/24000000*OO[[#This Row],[96 (30JUN1985 21:00:00)-Water Temperature (C)]]*OO[[#This Row],[38]]</f>
        <v>8.2014844486649993E-5</v>
      </c>
      <c r="AO225" s="10">
        <f>3/24000000*OO[[#This Row],[97 (01JUL1985 00:00:00)-Water Temperature (C)]]*OO[[#This Row],[39]]</f>
        <v>7.0830540878299991E-5</v>
      </c>
      <c r="AP225" s="10">
        <f>3/24000000*OO[[#This Row],[98 (01JUL1985 03:00:00)-Water Temperature (C)]]*OO[[#This Row],[40]]</f>
        <v>5.9534979258374994E-5</v>
      </c>
      <c r="AQ225" s="10">
        <f>3/24000000*OO[[#This Row],[99 (01JUL1985 06:00:00)-Water Temperature (C)]]*OO[[#This Row],[41]]</f>
        <v>4.8181863653848746E-5</v>
      </c>
      <c r="AR225" s="10">
        <f>3/24000000*OO[[#This Row],[100 (01JUL1985 09:00:00)-Water Temperature (C)]]*OO[[#This Row],[42]]</f>
        <v>3.8623237407719995E-5</v>
      </c>
      <c r="AS225" s="10">
        <f>3/24000000*OO[[#This Row],[101 (01JUL1985 12:00:00)-Water Temperature (C)]]*OO[[#This Row],[43]]</f>
        <v>3.0778185854687498E-5</v>
      </c>
      <c r="AT225" s="10">
        <f>3/24000000*OO[[#This Row],[102 (01JUL1985 15:00:00)-Water Temperature (C)]]*OO[[#This Row],[44]]</f>
        <v>2.4981885174689999E-5</v>
      </c>
      <c r="AU225" s="10">
        <f>3/24000000*OO[[#This Row],[103 (01JUL1985 18:00:00)-Water Temperature (C)]]*OO[[#This Row],[45]]</f>
        <v>2.077186517573125E-5</v>
      </c>
      <c r="AV225" s="10">
        <f>3/24000000*OO[[#This Row],[104 (01JUL1985 21:00:00)-Water Temperature (C)]]*OO[[#This Row],[46]]</f>
        <v>1.81338093307975E-5</v>
      </c>
      <c r="AW225" s="10">
        <f>3/24000000*OO[[#This Row],[105 (02JUL1985 00:00:00)-Water Temperature (C)]]*OO[[#This Row],[47]]</f>
        <v>1.6411052382834997E-5</v>
      </c>
      <c r="AX225" s="10">
        <f>3/24000000*OO[[#This Row],[106 (02JUL1985 03:00:00)-Water Temperature (C)]]*OO[[#This Row],[48]]</f>
        <v>1.5241904198771248E-5</v>
      </c>
      <c r="AY225" s="10">
        <f>3/24000000*OO[[#This Row],[107 (02JUL1985 06:00:00)-Water Temperature (C)]]*OO[[#This Row],[49]]</f>
        <v>1.4237333770826247E-5</v>
      </c>
      <c r="AZ225" s="10">
        <f>3/24000000*OO[[#This Row],[108 (02JUL1985 09:00:00)-Water Temperature (C)]]*OO[[#This Row],[50]]</f>
        <v>1.3656785706577498E-5</v>
      </c>
      <c r="BA225" s="10">
        <f>3/24000000*OO[[#This Row],[109 (02JUL1985 12:00:00)-Water Temperature (C)]]*OO[[#This Row],[51]]</f>
        <v>1.31215155724625E-5</v>
      </c>
      <c r="BB225" s="10">
        <f>3/24000000*OO[[#This Row],[110 (02JUL1985 15:00:00)-Water Temperature (C)]]*OO[[#This Row],[52]]</f>
        <v>1.2621357136929999E-5</v>
      </c>
      <c r="BC225" s="10">
        <f>3/24000000*OO[[#This Row],[111 (02JUL1985 18:00:00)-Water Temperature (C)]]*OO[[#This Row],[53]]</f>
        <v>1.2103730492782497E-5</v>
      </c>
      <c r="BD225" s="10">
        <f>3/24000000*OO[[#This Row],[112 (02JUL1985 21:00:00)-Water Temperature (C)]]*OO[[#This Row],[54]]</f>
        <v>1.1303512275162499E-5</v>
      </c>
      <c r="BE225" s="10">
        <f>3/24000000*OO[[#This Row],[113 (03JUL1985 00:00:00)-Water Temperature (C)]]*OO[[#This Row],[55]]</f>
        <v>1.0601467099209999E-5</v>
      </c>
      <c r="BF225" s="10">
        <f>3/24000000*OO[[#This Row],[114 (03JUL1985 03:00:00)-Water Temperature (C)]]*OO[[#This Row],[56]]</f>
        <v>9.9980487868200003E-6</v>
      </c>
      <c r="BG225" s="10">
        <f>3/24000000*OO[[#This Row],[115 (03JUL1985 06:00:00)-Water Temperature (C)]]*OO[[#This Row],[57]]</f>
        <v>9.4653673997249993E-6</v>
      </c>
      <c r="BH225" s="10">
        <f>3/24000000*OO[[#This Row],[116 (03JUL1985 09:00:00)-Water Temperature (C)]]*OO[[#This Row],[58]]</f>
        <v>9.2464684915000015E-6</v>
      </c>
      <c r="BI225" s="10">
        <f>3/24000000*OO[[#This Row],[117 (03JUL1985 12:00:00)-Water Temperature (C)]]*OO[[#This Row],[59]]</f>
        <v>9.3490121011000002E-6</v>
      </c>
      <c r="BJ225" s="10">
        <f>3/24000000*OO[[#This Row],[118 (03JUL1985 15:00:00)-Water Temperature (C)]]*OO[[#This Row],[60]]</f>
        <v>9.5451471252187489E-6</v>
      </c>
      <c r="BK225" s="10">
        <f>3/24000000*OO[[#This Row],[119 (03JUL1985 18:00:00)-Water Temperature (C)]]*OO[[#This Row],[61]]</f>
        <v>9.3892887716374999E-6</v>
      </c>
      <c r="BL225" s="10">
        <f>3/24000000*OO[[#This Row],[120 (03JUL1985 21:00:00)-Water Temperature (C)]]*OO[[#This Row],[62]]</f>
        <v>8.9182814954662494E-6</v>
      </c>
      <c r="BM225" s="10">
        <f>3/24000000*OO[[#This Row],[121 (04JUL1985 00:00:00)-Water Temperature (C)]]*OO[[#This Row],[63]]</f>
        <v>8.4150846023062498E-6</v>
      </c>
      <c r="BN225" s="10">
        <f>3/24000000*OO[[#This Row],[122 (04JUL1985 03:00:00)-Water Temperature (C)]]*OO[[#This Row],[64]]</f>
        <v>7.9962286236412496E-6</v>
      </c>
      <c r="BO225" s="10">
        <f>3/24000000*OO[[#This Row],[123 (04JUL1985 06:00:00)-Water Temperature (C)]]*OO[[#This Row],[65]]</f>
        <v>7.5961137996849987E-6</v>
      </c>
      <c r="BP225" s="10">
        <f>3/24000000*OO[[#This Row],[124 (04JUL1985 09:00:00)-Water Temperature (C)]]*OO[[#This Row],[66]]</f>
        <v>7.3495747194375003E-6</v>
      </c>
      <c r="BQ225" s="10">
        <f>3/24000000*OO[[#This Row],[125 (04JUL1985 12:00:00)-Water Temperature (C)]]*OO[[#This Row],[67]]</f>
        <v>7.016779888194999E-6</v>
      </c>
      <c r="BR225" s="10">
        <f>3/24000000*OO[[#This Row],[126 (04JUL1985 15:00:00)-Water Temperature (C)]]*OO[[#This Row],[68]]</f>
        <v>6.5221479197549991E-6</v>
      </c>
      <c r="BS225" s="10">
        <f>3/24000000*OO[[#This Row],[127 (04JUL1985 18:00:00)-Water Temperature (C)]]*OO[[#This Row],[69]]</f>
        <v>6.0775487361374993E-6</v>
      </c>
      <c r="BT225" s="10">
        <f>3/24000000*OO[[#This Row],[128 (04JUL1985 21:00:00)-Water Temperature (C)]]*OO[[#This Row],[70]]</f>
        <v>5.7705285791549991E-6</v>
      </c>
      <c r="BU225" s="10">
        <f>3/24000000*OO[[#This Row],[129 (05JUL1985 00:00:00)-Water Temperature (C)]]*OO[[#This Row],[71]]</f>
        <v>5.5165940714156247E-6</v>
      </c>
      <c r="BV225" s="10">
        <f>3/24000000*OO[[#This Row],[130 (05JUL1985 03:00:00)-Water Temperature (C)]]*OO[[#This Row],[72]]</f>
        <v>5.2706099332129995E-6</v>
      </c>
      <c r="BW225" s="10">
        <f>3/24000000*OO[[#This Row],[131 (05JUL1985 06:00:00)-Water Temperature (C)]]*OO[[#This Row],[73]]</f>
        <v>4.9638778097219993E-6</v>
      </c>
      <c r="BX225" s="10">
        <f>3/24000000*OO[[#This Row],[132 (05JUL1985 09:00:00)-Water Temperature (C)]]*OO[[#This Row],[74]]</f>
        <v>4.761180818676875E-6</v>
      </c>
      <c r="BY225" s="10">
        <f>3/24000000*OO[[#This Row],[133 (05JUL1985 12:00:00)-Water Temperature (C)]]*OO[[#This Row],[75]]</f>
        <v>4.7650735753719998E-6</v>
      </c>
      <c r="BZ225" s="10">
        <f>3/24000000*OO[[#This Row],[134 (05JUL1985 15:00:00)-Water Temperature (C)]]*OO[[#This Row],[76]]</f>
        <v>4.9246895938904987E-6</v>
      </c>
      <c r="CA225" s="10">
        <f>3/24000000*OO[[#This Row],[135 (05JUL1985 18:00:00)-Water Temperature (C)]]*OO[[#This Row],[77]]</f>
        <v>4.9749376744941256E-6</v>
      </c>
      <c r="CB225" s="10">
        <f>3/24000000*OO[[#This Row],[136 (05JUL1985 21:00:00)-Water Temperature (C)]]*OO[[#This Row],[78]]</f>
        <v>4.785152689979E-6</v>
      </c>
      <c r="CC225" s="10">
        <f>3/24000000*OO[[#This Row],[137 (06JUL1985 00:00:00)-Water Temperature (C)]]*OO[[#This Row],[79]]</f>
        <v>4.546071486231E-6</v>
      </c>
      <c r="CD225" s="10">
        <f>3/24000000*OO[[#This Row],[138 (06JUL1985 03:00:00)-Water Temperature (C)]]*OO[[#This Row],[80]]</f>
        <v>4.3602721602429996E-6</v>
      </c>
      <c r="CE225" s="10">
        <f>3/24000000*OO[[#This Row],[139 (06JUL1985 06:00:00)-Water Temperature (C)]]*OO[[#This Row],[81]]</f>
        <v>4.1551650170452494E-6</v>
      </c>
      <c r="CF225" s="10">
        <f>3/24000000*OO[[#This Row],[140 (06JUL1985 09:00:00)-Water Temperature (C)]]*OO[[#This Row],[82]]</f>
        <v>3.9807543266749995E-6</v>
      </c>
      <c r="CG225" s="10">
        <f>3/24000000*OO[[#This Row],[141 (06JUL1985 12:00:00)-Water Temperature (C)]]*OO[[#This Row],[83]]</f>
        <v>3.8348253827339999E-6</v>
      </c>
      <c r="CH225" s="10">
        <f>3/24000000*OO[[#This Row],[142 (06JUL1985 15:00:00)-Water Temperature (C)]]*OO[[#This Row],[84]]</f>
        <v>3.6256002098403751E-6</v>
      </c>
      <c r="CI225" s="10">
        <f>3/24000000*OO[[#This Row],[143 (06JUL1985 18:00:00)-Water Temperature (C)]]*OO[[#This Row],[85]]</f>
        <v>3.3957963672749996E-6</v>
      </c>
      <c r="CJ225" s="10">
        <f>3/24000000*OO[[#This Row],[144 (06JUL1985 21:00:00)-Water Temperature (C)]]*OO[[#This Row],[86]]</f>
        <v>3.181365130812375E-6</v>
      </c>
      <c r="CK225" s="10">
        <f>3/24000000*OO[[#This Row],[145 (07JUL1985 00:00:00)-Water Temperature (C)]]*OO[[#This Row],[87]]</f>
        <v>2.95736344091475E-6</v>
      </c>
      <c r="CL225" s="10">
        <f>3/24000000*OO[[#This Row],[146 (07JUL1985 03:00:00)-Water Temperature (C)]]*OO[[#This Row],[88]]</f>
        <v>2.7934385427967497E-6</v>
      </c>
      <c r="CM225" s="10">
        <f>3/24000000*OO[[#This Row],[147 (07JUL1985 06:00:00)-Water Temperature (C)]]*OO[[#This Row],[89]]</f>
        <v>2.6433764404075E-6</v>
      </c>
      <c r="CN225" s="10">
        <f>3/24000000*OO[[#This Row],[148 (07JUL1985 09:00:00)-Water Temperature (C)]]*OO[[#This Row],[90]]</f>
        <v>2.5384624700741251E-6</v>
      </c>
      <c r="CO225" s="10">
        <f>3/24000000*OO[[#This Row],[149 (07JUL1985 12:00:00)-Water Temperature (C)]]*OO[[#This Row],[91]]</f>
        <v>2.4299791574325002E-6</v>
      </c>
      <c r="CP225" s="10">
        <f>3/24000000*OO[[#This Row],[150 (07JUL1985 15:00:00)-Water Temperature (C)]]*OO[[#This Row],[92]]</f>
        <v>2.3943695608875E-6</v>
      </c>
      <c r="CQ225" s="10">
        <f>3/24000000*OO[[#This Row],[151 (07JUL1985 18:00:00)-Water Temperature (C)]]*OO[[#This Row],[93]]</f>
        <v>2.4408926119499997E-6</v>
      </c>
      <c r="CR225" s="10">
        <f>3/24000000*OO[[#This Row],[152 (07JUL1985 21:00:00)-Water Temperature (C)]]*OO[[#This Row],[94]]</f>
        <v>2.4422427932900002E-6</v>
      </c>
      <c r="CS225" s="10">
        <f>3/24000000*OO[[#This Row],[153 (08JUL1985 00:00:00)-Water Temperature (C)]]*OO[[#This Row],[95]]</f>
        <v>2.3457347196142502E-6</v>
      </c>
      <c r="CT225" s="10">
        <f>3/24000000*OO[[#This Row],[154 (08JUL1985 03:00:00)-Water Temperature (C)]]*OO[[#This Row],[96]]</f>
        <v>2.2595241298274998E-6</v>
      </c>
      <c r="CU225" s="10">
        <f>3/24000000*OO[[#This Row],[155 (08JUL1985 06:00:00)-Water Temperature (C)]]*OO[[#This Row],[97]]</f>
        <v>2.1674981457674999E-6</v>
      </c>
      <c r="CV225" s="10">
        <f>3/24000000*OO[[#This Row],[156 (08JUL1985 09:00:00)-Water Temperature (C)]]*OO[[#This Row],[98]]</f>
        <v>2.112328400281875E-6</v>
      </c>
      <c r="CW225" s="10">
        <f>3/24000000*OO[[#This Row],[157 (08JUL1985 12:00:00)-Water Temperature (C)]]*OO[[#This Row],[99]]</f>
        <v>2.008405797473E-6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0</v>
      </c>
      <c r="L226" s="10">
        <f>3/24*OO[[#This Row],[68 (27JUN1985 09:00:00)-Water Temperature (C)]]*OO[[#This Row],[10]]/SUM(OO[10])</f>
        <v>3.3447494211712753E-41</v>
      </c>
      <c r="M226" s="10">
        <f>3/24*OO[[#This Row],[69 (27JUN1985 12:00:00)-Water Temperature (C)]]*OO[[#This Row],[11]]/SUM(OO[11])</f>
        <v>1.6561690281426896E-31</v>
      </c>
      <c r="N226" s="10">
        <f>3/24*OO[[#This Row],[70 (27JUN1985 15:00:00)-Water Temperature (C)]]*OO[[#This Row],[12]]/SUM(OO[12])</f>
        <v>7.6737305319931285E-22</v>
      </c>
      <c r="O226" s="10">
        <f>3/24*OO[[#This Row],[71 (27JUN1985 18:00:00)-Water Temperature (C)]]*OO[[#This Row],[13]]/SUM(OO[13])</f>
        <v>6.4284136531830971E-15</v>
      </c>
      <c r="P226" s="10">
        <f>3/24*OO[[#This Row],[72 (27JUN1985 21:00:00)-Water Temperature (C)]]*OO[[#This Row],[14]]/SUM(OO[14])</f>
        <v>1.5591578713776873E-10</v>
      </c>
      <c r="Q226" s="10">
        <f>3/24*OO[[#This Row],[73 (28JUN1985 00:00:00)-Water Temperature (C)]]*OO[[#This Row],[15]]/SUM(OO[15])</f>
        <v>8.6503325384659067E-8</v>
      </c>
      <c r="R226" s="10">
        <f>3/24*OO[[#This Row],[74 (28JUN1985 03:00:00)-Water Temperature (C)]]*OO[[#This Row],[16]]/SUM(OO[16])</f>
        <v>8.7727704174827612E-6</v>
      </c>
      <c r="S226" s="10">
        <f>3/24*OO[[#This Row],[75 (28JUN1985 06:00:00)-Water Temperature (C)]]*OO[[#This Row],[17]]/SUM(OO[17])</f>
        <v>2.7018886075589851E-4</v>
      </c>
      <c r="T226" s="10">
        <f>3/24*OO[[#This Row],[76 (28JUN1985 09:00:00)-Water Temperature (C)]]*OO[[#This Row],[18]]/SUM(OO[18])</f>
        <v>3.3800744985882764E-3</v>
      </c>
      <c r="U226" s="10">
        <f>3/24*OO[[#This Row],[77 (28JUN1985 12:00:00)-Water Temperature (C)]]*OO[[#This Row],[19]]/SUM(OO[19])</f>
        <v>2.0015419340204912E-2</v>
      </c>
      <c r="V226" s="10">
        <f>3/24000000*OO[[#This Row],[78 (28JUN1985 15:00:00)-Water Temperature (C)]]*OO[[#This Row],[20]]</f>
        <v>6.3554346459825009E-2</v>
      </c>
      <c r="W226" s="10">
        <f>3/24000000*OO[[#This Row],[79 (28JUN1985 18:00:00)-Water Temperature (C)]]*OO[[#This Row],[21]]</f>
        <v>0.121920553025975</v>
      </c>
      <c r="X226" s="10">
        <f>3/24000000*OO[[#This Row],[80 (28JUN1985 21:00:00)-Water Temperature (C)]]*OO[[#This Row],[22]]</f>
        <v>0.15001752579797498</v>
      </c>
      <c r="Y226" s="10">
        <f>3/24000000*OO[[#This Row],[81 (29JUN1985 00:00:00)-Water Temperature (C)]]*OO[[#This Row],[23]]</f>
        <v>0.1287210325716</v>
      </c>
      <c r="Z226" s="10">
        <f>3/24000000*OO[[#This Row],[82 (29JUN1985 03:00:00)-Water Temperature (C)]]*OO[[#This Row],[24]]</f>
        <v>7.9821128228399998E-2</v>
      </c>
      <c r="AA226" s="10">
        <f>3/24000000*OO[[#This Row],[83 (29JUN1985 06:00:00)-Water Temperature (C)]]*OO[[#This Row],[25]]</f>
        <v>3.7722657755124997E-2</v>
      </c>
      <c r="AB226" s="10">
        <f>3/24000000*OO[[#This Row],[84 (29JUN1985 09:00:00)-Water Temperature (C)]]*OO[[#This Row],[26]]</f>
        <v>1.4668925457625E-2</v>
      </c>
      <c r="AC226" s="10">
        <f>3/24000000*OO[[#This Row],[85 (29JUN1985 12:00:00)-Water Temperature (C)]]*OO[[#This Row],[27]]</f>
        <v>4.9677217654137493E-3</v>
      </c>
      <c r="AD226" s="10">
        <f>3/24000000*OO[[#This Row],[86 (29JUN1985 15:00:00)-Water Temperature (C)]]*OO[[#This Row],[28]]</f>
        <v>1.5795254536499998E-3</v>
      </c>
      <c r="AE226" s="10">
        <f>3/24000000*OO[[#This Row],[88 (29JUN1985 21:00:00)-Water Temperature (C)]]*OO[[#This Row],[30]]</f>
        <v>1.7954909090919999E-4</v>
      </c>
      <c r="AF226" s="10">
        <f>3/24000000*OO[[#This Row],[88 (29JUN1985 21:00:00)-Water Temperature (C)]]*OO[[#This Row],[30]]</f>
        <v>1.7954909090919999E-4</v>
      </c>
      <c r="AG226" s="10">
        <f>3/24000000*OO[[#This Row],[89 (30JUN1985 00:00:00)-Water Temperature (C)]]*OO[[#This Row],[31]]</f>
        <v>1.0042971337237499E-4</v>
      </c>
      <c r="AH226" s="10">
        <f>3/24000000*OO[[#This Row],[90 (30JUN1985 03:00:00)-Water Temperature (C)]]*OO[[#This Row],[32]]</f>
        <v>8.9055389905274998E-5</v>
      </c>
      <c r="AI226" s="10">
        <f>3/24000000*OO[[#This Row],[91 (30JUN1985 06:00:00)-Water Temperature (C)]]*OO[[#This Row],[33]]</f>
        <v>9.1722809172037508E-5</v>
      </c>
      <c r="AJ226" s="10">
        <f>3/24000000*OO[[#This Row],[92 (30JUN1985 09:00:00)-Water Temperature (C)]]*OO[[#This Row],[34]]</f>
        <v>9.5231214616524988E-5</v>
      </c>
      <c r="AK226" s="10">
        <f>3/24000000*OO[[#This Row],[93 (30JUN1985 12:00:00)-Water Temperature (C)]]*OO[[#This Row],[35]]</f>
        <v>9.6466631947200008E-5</v>
      </c>
      <c r="AL226" s="10">
        <f>3/24000000*OO[[#This Row],[94 (30JUN1985 15:00:00)-Water Temperature (C)]]*OO[[#This Row],[36]]</f>
        <v>9.6824056418737473E-5</v>
      </c>
      <c r="AM226" s="10">
        <f>3/24000000*OO[[#This Row],[95 (30JUN1985 18:00:00)-Water Temperature (C)]]*OO[[#This Row],[37]]</f>
        <v>9.4038296861250002E-5</v>
      </c>
      <c r="AN226" s="10">
        <f>3/24000000*OO[[#This Row],[96 (30JUN1985 21:00:00)-Water Temperature (C)]]*OO[[#This Row],[38]]</f>
        <v>8.5017906134874995E-5</v>
      </c>
      <c r="AO226" s="10">
        <f>3/24000000*OO[[#This Row],[97 (01JUL1985 00:00:00)-Water Temperature (C)]]*OO[[#This Row],[39]]</f>
        <v>7.3580106126799999E-5</v>
      </c>
      <c r="AP226" s="10">
        <f>3/24000000*OO[[#This Row],[98 (01JUL1985 03:00:00)-Water Temperature (C)]]*OO[[#This Row],[40]]</f>
        <v>6.2128182368874991E-5</v>
      </c>
      <c r="AQ226" s="10">
        <f>3/24000000*OO[[#This Row],[99 (01JUL1985 06:00:00)-Water Temperature (C)]]*OO[[#This Row],[41]]</f>
        <v>5.0557355802293753E-5</v>
      </c>
      <c r="AR226" s="10">
        <f>3/24000000*OO[[#This Row],[100 (01JUL1985 09:00:00)-Water Temperature (C)]]*OO[[#This Row],[42]]</f>
        <v>4.0685740385897496E-5</v>
      </c>
      <c r="AS226" s="10">
        <f>3/24000000*OO[[#This Row],[101 (01JUL1985 12:00:00)-Water Temperature (C)]]*OO[[#This Row],[43]]</f>
        <v>3.2459618149740002E-5</v>
      </c>
      <c r="AT226" s="10">
        <f>3/24000000*OO[[#This Row],[102 (01JUL1985 15:00:00)-Water Temperature (C)]]*OO[[#This Row],[44]]</f>
        <v>2.62611910373925E-5</v>
      </c>
      <c r="AU226" s="10">
        <f>3/24000000*OO[[#This Row],[103 (01JUL1985 18:00:00)-Water Temperature (C)]]*OO[[#This Row],[45]]</f>
        <v>2.1687273752134999E-5</v>
      </c>
      <c r="AV226" s="10">
        <f>3/24000000*OO[[#This Row],[104 (01JUL1985 21:00:00)-Water Temperature (C)]]*OO[[#This Row],[46]]</f>
        <v>1.878078814858125E-5</v>
      </c>
      <c r="AW226" s="10">
        <f>3/24000000*OO[[#This Row],[105 (02JUL1985 00:00:00)-Water Temperature (C)]]*OO[[#This Row],[47]]</f>
        <v>1.6906882881015001E-5</v>
      </c>
      <c r="AX226" s="10">
        <f>3/24000000*OO[[#This Row],[106 (02JUL1985 03:00:00)-Water Temperature (C)]]*OO[[#This Row],[48]]</f>
        <v>1.5672100629412499E-5</v>
      </c>
      <c r="AY226" s="10">
        <f>3/24000000*OO[[#This Row],[107 (02JUL1985 06:00:00)-Water Temperature (C)]]*OO[[#This Row],[49]]</f>
        <v>1.4647437633030001E-5</v>
      </c>
      <c r="AZ226" s="10">
        <f>3/24000000*OO[[#This Row],[108 (02JUL1985 09:00:00)-Water Temperature (C)]]*OO[[#This Row],[50]]</f>
        <v>1.4069214314113748E-5</v>
      </c>
      <c r="BA226" s="10">
        <f>3/24000000*OO[[#This Row],[109 (02JUL1985 12:00:00)-Water Temperature (C)]]*OO[[#This Row],[51]]</f>
        <v>1.3547712395964999E-5</v>
      </c>
      <c r="BB226" s="10">
        <f>3/24000000*OO[[#This Row],[110 (02JUL1985 15:00:00)-Water Temperature (C)]]*OO[[#This Row],[52]]</f>
        <v>1.3033973936994999E-5</v>
      </c>
      <c r="BC226" s="10">
        <f>3/24000000*OO[[#This Row],[111 (02JUL1985 18:00:00)-Water Temperature (C)]]*OO[[#This Row],[53]]</f>
        <v>1.2484976426812498E-5</v>
      </c>
      <c r="BD226" s="10">
        <f>3/24000000*OO[[#This Row],[112 (02JUL1985 21:00:00)-Water Temperature (C)]]*OO[[#This Row],[54]]</f>
        <v>1.1636847051683747E-5</v>
      </c>
      <c r="BE226" s="10">
        <f>3/24000000*OO[[#This Row],[113 (03JUL1985 00:00:00)-Water Temperature (C)]]*OO[[#This Row],[55]]</f>
        <v>1.0891077596100001E-5</v>
      </c>
      <c r="BF226" s="10">
        <f>3/24000000*OO[[#This Row],[114 (03JUL1985 03:00:00)-Water Temperature (C)]]*OO[[#This Row],[56]]</f>
        <v>1.02670844291125E-5</v>
      </c>
      <c r="BG226" s="10">
        <f>3/24000000*OO[[#This Row],[115 (03JUL1985 06:00:00)-Water Temperature (C)]]*OO[[#This Row],[57]]</f>
        <v>9.7264858956849982E-6</v>
      </c>
      <c r="BH226" s="10">
        <f>3/24000000*OO[[#This Row],[116 (03JUL1985 09:00:00)-Water Temperature (C)]]*OO[[#This Row],[58]]</f>
        <v>9.5115134167137513E-6</v>
      </c>
      <c r="BI226" s="10">
        <f>3/24000000*OO[[#This Row],[117 (03JUL1985 12:00:00)-Water Temperature (C)]]*OO[[#This Row],[59]]</f>
        <v>9.626125902232498E-6</v>
      </c>
      <c r="BJ226" s="10">
        <f>3/24000000*OO[[#This Row],[118 (03JUL1985 15:00:00)-Water Temperature (C)]]*OO[[#This Row],[60]]</f>
        <v>9.8309432029199989E-6</v>
      </c>
      <c r="BK226" s="10">
        <f>3/24000000*OO[[#This Row],[119 (03JUL1985 18:00:00)-Water Temperature (C)]]*OO[[#This Row],[61]]</f>
        <v>9.6677404765649986E-6</v>
      </c>
      <c r="BL226" s="10">
        <f>3/24000000*OO[[#This Row],[120 (03JUL1985 21:00:00)-Water Temperature (C)]]*OO[[#This Row],[62]]</f>
        <v>9.1697020201499991E-6</v>
      </c>
      <c r="BM226" s="10">
        <f>3/24000000*OO[[#This Row],[121 (04JUL1985 00:00:00)-Water Temperature (C)]]*OO[[#This Row],[63]]</f>
        <v>8.6380589556262485E-6</v>
      </c>
      <c r="BN226" s="10">
        <f>3/24000000*OO[[#This Row],[122 (04JUL1985 03:00:00)-Water Temperature (C)]]*OO[[#This Row],[64]]</f>
        <v>8.2039478696999993E-6</v>
      </c>
      <c r="BO226" s="10">
        <f>3/24000000*OO[[#This Row],[123 (04JUL1985 06:00:00)-Water Temperature (C)]]*OO[[#This Row],[65]]</f>
        <v>7.7996631647999987E-6</v>
      </c>
      <c r="BP226" s="10">
        <f>3/24000000*OO[[#This Row],[124 (04JUL1985 09:00:00)-Water Temperature (C)]]*OO[[#This Row],[66]]</f>
        <v>7.556979598998749E-6</v>
      </c>
      <c r="BQ226" s="10">
        <f>3/24000000*OO[[#This Row],[125 (04JUL1985 12:00:00)-Water Temperature (C)]]*OO[[#This Row],[67]]</f>
        <v>7.23089922363375E-6</v>
      </c>
      <c r="BR226" s="10">
        <f>3/24000000*OO[[#This Row],[126 (04JUL1985 15:00:00)-Water Temperature (C)]]*OO[[#This Row],[68]]</f>
        <v>6.7223042940349991E-6</v>
      </c>
      <c r="BS226" s="10">
        <f>3/24000000*OO[[#This Row],[127 (04JUL1985 18:00:00)-Water Temperature (C)]]*OO[[#This Row],[69]]</f>
        <v>6.2518945691299987E-6</v>
      </c>
      <c r="BT226" s="10">
        <f>3/24000000*OO[[#This Row],[128 (04JUL1985 21:00:00)-Water Temperature (C)]]*OO[[#This Row],[70]]</f>
        <v>5.9242344963649998E-6</v>
      </c>
      <c r="BU226" s="10">
        <f>3/24000000*OO[[#This Row],[129 (05JUL1985 00:00:00)-Water Temperature (C)]]*OO[[#This Row],[71]]</f>
        <v>5.6575230853500002E-6</v>
      </c>
      <c r="BV226" s="10">
        <f>3/24000000*OO[[#This Row],[130 (05JUL1985 03:00:00)-Water Temperature (C)]]*OO[[#This Row],[72]]</f>
        <v>5.4080945695837497E-6</v>
      </c>
      <c r="BW226" s="10">
        <f>3/24000000*OO[[#This Row],[131 (05JUL1985 06:00:00)-Water Temperature (C)]]*OO[[#This Row],[73]]</f>
        <v>5.1037123385105004E-6</v>
      </c>
      <c r="BX226" s="10">
        <f>3/24000000*OO[[#This Row],[132 (05JUL1985 09:00:00)-Water Temperature (C)]]*OO[[#This Row],[74]]</f>
        <v>4.9045056336359987E-6</v>
      </c>
      <c r="BY226" s="10">
        <f>3/24000000*OO[[#This Row],[133 (05JUL1985 12:00:00)-Water Temperature (C)]]*OO[[#This Row],[75]]</f>
        <v>4.9109425495379988E-6</v>
      </c>
      <c r="BZ226" s="10">
        <f>3/24000000*OO[[#This Row],[134 (05JUL1985 15:00:00)-Water Temperature (C)]]*OO[[#This Row],[76]]</f>
        <v>5.068177195361625E-6</v>
      </c>
      <c r="CA226" s="10">
        <f>3/24000000*OO[[#This Row],[135 (05JUL1985 18:00:00)-Water Temperature (C)]]*OO[[#This Row],[77]]</f>
        <v>5.1118430409158749E-6</v>
      </c>
      <c r="CB226" s="10">
        <f>3/24000000*OO[[#This Row],[136 (05JUL1985 21:00:00)-Water Temperature (C)]]*OO[[#This Row],[78]]</f>
        <v>4.9103815671950007E-6</v>
      </c>
      <c r="CC226" s="10">
        <f>3/24000000*OO[[#This Row],[137 (06JUL1985 00:00:00)-Water Temperature (C)]]*OO[[#This Row],[79]]</f>
        <v>4.6588950566036247E-6</v>
      </c>
      <c r="CD226" s="10">
        <f>3/24000000*OO[[#This Row],[138 (06JUL1985 03:00:00)-Water Temperature (C)]]*OO[[#This Row],[80]]</f>
        <v>4.4684638984424999E-6</v>
      </c>
      <c r="CE226" s="10">
        <f>3/24000000*OO[[#This Row],[139 (06JUL1985 06:00:00)-Water Temperature (C)]]*OO[[#This Row],[81]]</f>
        <v>4.2631264376518748E-6</v>
      </c>
      <c r="CF226" s="10">
        <f>3/24000000*OO[[#This Row],[140 (06JUL1985 09:00:00)-Water Temperature (C)]]*OO[[#This Row],[82]]</f>
        <v>4.0902650049391251E-6</v>
      </c>
      <c r="CG226" s="10">
        <f>3/24000000*OO[[#This Row],[141 (06JUL1985 12:00:00)-Water Temperature (C)]]*OO[[#This Row],[83]]</f>
        <v>3.9484816478015003E-6</v>
      </c>
      <c r="CH226" s="10">
        <f>3/24000000*OO[[#This Row],[142 (06JUL1985 15:00:00)-Water Temperature (C)]]*OO[[#This Row],[84]]</f>
        <v>3.740117574480125E-6</v>
      </c>
      <c r="CI226" s="10">
        <f>3/24000000*OO[[#This Row],[143 (06JUL1985 18:00:00)-Water Temperature (C)]]*OO[[#This Row],[85]]</f>
        <v>3.5010448685824992E-6</v>
      </c>
      <c r="CJ226" s="10">
        <f>3/24000000*OO[[#This Row],[144 (06JUL1985 21:00:00)-Water Temperature (C)]]*OO[[#This Row],[86]]</f>
        <v>3.2747850392324995E-6</v>
      </c>
      <c r="CK226" s="10">
        <f>3/24000000*OO[[#This Row],[145 (07JUL1985 00:00:00)-Water Temperature (C)]]*OO[[#This Row],[87]]</f>
        <v>3.0386629042362497E-6</v>
      </c>
      <c r="CL226" s="10">
        <f>3/24000000*OO[[#This Row],[146 (07JUL1985 03:00:00)-Water Temperature (C)]]*OO[[#This Row],[88]]</f>
        <v>2.8674399130200003E-6</v>
      </c>
      <c r="CM226" s="10">
        <f>3/24000000*OO[[#This Row],[147 (07JUL1985 06:00:00)-Water Temperature (C)]]*OO[[#This Row],[89]]</f>
        <v>2.7164677828510004E-6</v>
      </c>
      <c r="CN226" s="10">
        <f>3/24000000*OO[[#This Row],[148 (07JUL1985 09:00:00)-Water Temperature (C)]]*OO[[#This Row],[90]]</f>
        <v>2.613792147522E-6</v>
      </c>
      <c r="CO226" s="10">
        <f>3/24000000*OO[[#This Row],[149 (07JUL1985 12:00:00)-Water Temperature (C)]]*OO[[#This Row],[91]]</f>
        <v>2.5055988304937499E-6</v>
      </c>
      <c r="CP226" s="10">
        <f>3/24000000*OO[[#This Row],[150 (07JUL1985 15:00:00)-Water Temperature (C)]]*OO[[#This Row],[92]]</f>
        <v>2.4647516363225002E-6</v>
      </c>
      <c r="CQ226" s="10">
        <f>3/24000000*OO[[#This Row],[151 (07JUL1985 18:00:00)-Water Temperature (C)]]*OO[[#This Row],[93]]</f>
        <v>2.5046759169739996E-6</v>
      </c>
      <c r="CR226" s="10">
        <f>3/24000000*OO[[#This Row],[152 (07JUL1985 21:00:00)-Water Temperature (C)]]*OO[[#This Row],[94]]</f>
        <v>2.5018185407215E-6</v>
      </c>
      <c r="CS226" s="10">
        <f>3/24000000*OO[[#This Row],[153 (08JUL1985 00:00:00)-Water Temperature (C)]]*OO[[#This Row],[95]]</f>
        <v>2.4006719511803746E-6</v>
      </c>
      <c r="CT226" s="10">
        <f>3/24000000*OO[[#This Row],[154 (08JUL1985 03:00:00)-Water Temperature (C)]]*OO[[#This Row],[96]]</f>
        <v>2.3132263501599997E-6</v>
      </c>
      <c r="CU226" s="10">
        <f>3/24000000*OO[[#This Row],[155 (08JUL1985 06:00:00)-Water Temperature (C)]]*OO[[#This Row],[97]]</f>
        <v>2.2228380442145002E-6</v>
      </c>
      <c r="CV226" s="10">
        <f>3/24000000*OO[[#This Row],[156 (08JUL1985 09:00:00)-Water Temperature (C)]]*OO[[#This Row],[98]]</f>
        <v>2.1697060388639997E-6</v>
      </c>
      <c r="CW226" s="10">
        <f>3/24000000*OO[[#This Row],[157 (08JUL1985 12:00:00)-Water Temperature (C)]]*OO[[#This Row],[99]]</f>
        <v>2.0689928715375001E-6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0</v>
      </c>
      <c r="L227" s="10">
        <f>3/24*OO[[#This Row],[68 (27JUN1985 09:00:00)-Water Temperature (C)]]*OO[[#This Row],[10]]/SUM(OO[10])</f>
        <v>4.4640059581567376E-42</v>
      </c>
      <c r="M227" s="10">
        <f>3/24*OO[[#This Row],[69 (27JUN1985 12:00:00)-Water Temperature (C)]]*OO[[#This Row],[11]]/SUM(OO[11])</f>
        <v>2.1348346031151404E-32</v>
      </c>
      <c r="N227" s="10">
        <f>3/24*OO[[#This Row],[70 (27JUN1985 15:00:00)-Water Temperature (C)]]*OO[[#This Row],[12]]/SUM(OO[12])</f>
        <v>9.9529439650656369E-23</v>
      </c>
      <c r="O227" s="10">
        <f>3/24*OO[[#This Row],[71 (27JUN1985 18:00:00)-Water Temperature (C)]]*OO[[#This Row],[13]]/SUM(OO[13])</f>
        <v>1.2419265057721724E-15</v>
      </c>
      <c r="P227" s="10">
        <f>3/24*OO[[#This Row],[72 (27JUN1985 21:00:00)-Water Temperature (C)]]*OO[[#This Row],[14]]/SUM(OO[14])</f>
        <v>5.0194418788229622E-11</v>
      </c>
      <c r="Q227" s="10">
        <f>3/24*OO[[#This Row],[73 (28JUN1985 00:00:00)-Water Temperature (C)]]*OO[[#This Row],[15]]/SUM(OO[15])</f>
        <v>3.2878304353520109E-8</v>
      </c>
      <c r="R227" s="10">
        <f>3/24*OO[[#This Row],[74 (28JUN1985 03:00:00)-Water Temperature (C)]]*OO[[#This Row],[16]]/SUM(OO[16])</f>
        <v>3.7187751485386671E-6</v>
      </c>
      <c r="S227" s="10">
        <f>3/24*OO[[#This Row],[75 (28JUN1985 06:00:00)-Water Temperature (C)]]*OO[[#This Row],[17]]/SUM(OO[17])</f>
        <v>1.2471295466290826E-4</v>
      </c>
      <c r="T227" s="10">
        <f>3/24*OO[[#This Row],[76 (28JUN1985 09:00:00)-Water Temperature (C)]]*OO[[#This Row],[18]]/SUM(OO[18])</f>
        <v>1.6748638439756868E-3</v>
      </c>
      <c r="U227" s="10">
        <f>3/24*OO[[#This Row],[77 (28JUN1985 12:00:00)-Water Temperature (C)]]*OO[[#This Row],[19]]/SUM(OO[19])</f>
        <v>1.0522672057624742E-2</v>
      </c>
      <c r="V227" s="10">
        <f>3/24000000*OO[[#This Row],[78 (28JUN1985 15:00:00)-Water Temperature (C)]]*OO[[#This Row],[20]]</f>
        <v>3.5149323979556252E-2</v>
      </c>
      <c r="W227" s="10">
        <f>3/24000000*OO[[#This Row],[79 (28JUN1985 18:00:00)-Water Temperature (C)]]*OO[[#This Row],[21]]</f>
        <v>7.0186243047199989E-2</v>
      </c>
      <c r="X227" s="10">
        <f>3/24000000*OO[[#This Row],[80 (28JUN1985 21:00:00)-Water Temperature (C)]]*OO[[#This Row],[22]]</f>
        <v>8.9524065700000002E-2</v>
      </c>
      <c r="Y227" s="10">
        <f>3/24000000*OO[[#This Row],[81 (29JUN1985 00:00:00)-Water Temperature (C)]]*OO[[#This Row],[23]]</f>
        <v>7.9266846558499984E-2</v>
      </c>
      <c r="Z227" s="10">
        <f>3/24000000*OO[[#This Row],[82 (29JUN1985 03:00:00)-Water Temperature (C)]]*OO[[#This Row],[24]]</f>
        <v>5.0599561064137502E-2</v>
      </c>
      <c r="AA227" s="10">
        <f>3/24000000*OO[[#This Row],[83 (29JUN1985 06:00:00)-Water Temperature (C)]]*OO[[#This Row],[25]]</f>
        <v>2.45190511065825E-2</v>
      </c>
      <c r="AB227" s="10">
        <f>3/24000000*OO[[#This Row],[84 (29JUN1985 09:00:00)-Water Temperature (C)]]*OO[[#This Row],[26]]</f>
        <v>9.7279516364187496E-3</v>
      </c>
      <c r="AC227" s="10">
        <f>3/24000000*OO[[#This Row],[85 (29JUN1985 12:00:00)-Water Temperature (C)]]*OO[[#This Row],[27]]</f>
        <v>3.3419040882749994E-3</v>
      </c>
      <c r="AD227" s="10">
        <f>3/24000000*OO[[#This Row],[86 (29JUN1985 15:00:00)-Water Temperature (C)]]*OO[[#This Row],[28]]</f>
        <v>1.0692421389479998E-3</v>
      </c>
      <c r="AE227" s="10">
        <f>3/24000000*OO[[#This Row],[88 (29JUN1985 21:00:00)-Water Temperature (C)]]*OO[[#This Row],[30]]</f>
        <v>1.1639689322524999E-4</v>
      </c>
      <c r="AF227" s="10">
        <f>3/24000000*OO[[#This Row],[88 (29JUN1985 21:00:00)-Water Temperature (C)]]*OO[[#This Row],[30]]</f>
        <v>1.1639689322524999E-4</v>
      </c>
      <c r="AG227" s="10">
        <f>3/24000000*OO[[#This Row],[89 (30JUN1985 00:00:00)-Water Temperature (C)]]*OO[[#This Row],[31]]</f>
        <v>6.1351365274625003E-5</v>
      </c>
      <c r="AH227" s="10">
        <f>3/24000000*OO[[#This Row],[90 (30JUN1985 03:00:00)-Water Temperature (C)]]*OO[[#This Row],[32]]</f>
        <v>5.2596294663687502E-5</v>
      </c>
      <c r="AI227" s="10">
        <f>3/24000000*OO[[#This Row],[91 (30JUN1985 06:00:00)-Water Temperature (C)]]*OO[[#This Row],[33]]</f>
        <v>5.3878945794862494E-5</v>
      </c>
      <c r="AJ227" s="10">
        <f>3/24000000*OO[[#This Row],[92 (30JUN1985 09:00:00)-Water Temperature (C)]]*OO[[#This Row],[34]]</f>
        <v>5.6122722192637502E-5</v>
      </c>
      <c r="AK227" s="10">
        <f>3/24000000*OO[[#This Row],[93 (30JUN1985 12:00:00)-Water Temperature (C)]]*OO[[#This Row],[35]]</f>
        <v>5.7163886250349998E-5</v>
      </c>
      <c r="AL227" s="10">
        <f>3/24000000*OO[[#This Row],[94 (30JUN1985 15:00:00)-Water Temperature (C)]]*OO[[#This Row],[36]]</f>
        <v>5.7598251052500003E-5</v>
      </c>
      <c r="AM227" s="10">
        <f>3/24000000*OO[[#This Row],[95 (30JUN1985 18:00:00)-Water Temperature (C)]]*OO[[#This Row],[37]]</f>
        <v>5.6040542565449998E-5</v>
      </c>
      <c r="AN227" s="10">
        <f>3/24000000*OO[[#This Row],[96 (30JUN1985 21:00:00)-Water Temperature (C)]]*OO[[#This Row],[38]]</f>
        <v>5.0695416517976253E-5</v>
      </c>
      <c r="AO227" s="10">
        <f>3/24000000*OO[[#This Row],[97 (01JUL1985 00:00:00)-Water Temperature (C)]]*OO[[#This Row],[39]]</f>
        <v>4.3935840803295002E-5</v>
      </c>
      <c r="AP227" s="10">
        <f>3/24000000*OO[[#This Row],[98 (01JUL1985 03:00:00)-Water Temperature (C)]]*OO[[#This Row],[40]]</f>
        <v>3.7219229510671248E-5</v>
      </c>
      <c r="AQ227" s="10">
        <f>3/24000000*OO[[#This Row],[99 (01JUL1985 06:00:00)-Water Temperature (C)]]*OO[[#This Row],[41]]</f>
        <v>3.0428606010903745E-5</v>
      </c>
      <c r="AR227" s="10">
        <f>3/24000000*OO[[#This Row],[100 (01JUL1985 09:00:00)-Water Temperature (C)]]*OO[[#This Row],[42]]</f>
        <v>2.457213128953E-5</v>
      </c>
      <c r="AS227" s="10">
        <f>3/24000000*OO[[#This Row],[101 (01JUL1985 12:00:00)-Water Temperature (C)]]*OO[[#This Row],[43]]</f>
        <v>1.9630977526131248E-5</v>
      </c>
      <c r="AT227" s="10">
        <f>3/24000000*OO[[#This Row],[102 (01JUL1985 15:00:00)-Water Temperature (C)]]*OO[[#This Row],[44]]</f>
        <v>1.5843360615641251E-5</v>
      </c>
      <c r="AU227" s="10">
        <f>3/24000000*OO[[#This Row],[103 (01JUL1985 18:00:00)-Water Temperature (C)]]*OO[[#This Row],[45]]</f>
        <v>1.3010892488919998E-5</v>
      </c>
      <c r="AV227" s="10">
        <f>3/24000000*OO[[#This Row],[104 (01JUL1985 21:00:00)-Water Temperature (C)]]*OO[[#This Row],[46]]</f>
        <v>1.1189018414715E-5</v>
      </c>
      <c r="AW227" s="10">
        <f>3/24000000*OO[[#This Row],[105 (02JUL1985 00:00:00)-Water Temperature (C)]]*OO[[#This Row],[47]]</f>
        <v>1.00253086611675E-5</v>
      </c>
      <c r="AX227" s="10">
        <f>3/24000000*OO[[#This Row],[106 (02JUL1985 03:00:00)-Water Temperature (C)]]*OO[[#This Row],[48]]</f>
        <v>9.2757318623612483E-6</v>
      </c>
      <c r="AY227" s="10">
        <f>3/24000000*OO[[#This Row],[107 (02JUL1985 06:00:00)-Water Temperature (C)]]*OO[[#This Row],[49]]</f>
        <v>8.6744305242499989E-6</v>
      </c>
      <c r="AZ227" s="10">
        <f>3/24000000*OO[[#This Row],[108 (02JUL1985 09:00:00)-Water Temperature (C)]]*OO[[#This Row],[50]]</f>
        <v>8.3439138388387493E-6</v>
      </c>
      <c r="BA227" s="10">
        <f>3/24000000*OO[[#This Row],[109 (02JUL1985 12:00:00)-Water Temperature (C)]]*OO[[#This Row],[51]]</f>
        <v>8.0491600664499987E-6</v>
      </c>
      <c r="BB227" s="10">
        <f>3/24000000*OO[[#This Row],[110 (02JUL1985 15:00:00)-Water Temperature (C)]]*OO[[#This Row],[52]]</f>
        <v>7.7493461912399983E-6</v>
      </c>
      <c r="BC227" s="10">
        <f>3/24000000*OO[[#This Row],[111 (02JUL1985 18:00:00)-Water Temperature (C)]]*OO[[#This Row],[53]]</f>
        <v>7.4132866372200002E-6</v>
      </c>
      <c r="BD227" s="10">
        <f>3/24000000*OO[[#This Row],[112 (02JUL1985 21:00:00)-Water Temperature (C)]]*OO[[#This Row],[54]]</f>
        <v>6.8961205200112501E-6</v>
      </c>
      <c r="BE227" s="10">
        <f>3/24000000*OO[[#This Row],[113 (03JUL1985 00:00:00)-Water Temperature (C)]]*OO[[#This Row],[55]]</f>
        <v>6.4421969604599998E-6</v>
      </c>
      <c r="BF227" s="10">
        <f>3/24000000*OO[[#This Row],[114 (03JUL1985 03:00:00)-Water Temperature (C)]]*OO[[#This Row],[56]]</f>
        <v>6.0698641639124999E-6</v>
      </c>
      <c r="BG227" s="10">
        <f>3/24000000*OO[[#This Row],[115 (03JUL1985 06:00:00)-Water Temperature (C)]]*OO[[#This Row],[57]]</f>
        <v>5.7548241050849998E-6</v>
      </c>
      <c r="BH227" s="10">
        <f>3/24000000*OO[[#This Row],[116 (03JUL1985 09:00:00)-Water Temperature (C)]]*OO[[#This Row],[58]]</f>
        <v>5.6346551527887498E-6</v>
      </c>
      <c r="BI227" s="10">
        <f>3/24000000*OO[[#This Row],[117 (03JUL1985 12:00:00)-Water Temperature (C)]]*OO[[#This Row],[59]]</f>
        <v>5.7100765595037499E-6</v>
      </c>
      <c r="BJ227" s="10">
        <f>3/24000000*OO[[#This Row],[118 (03JUL1985 15:00:00)-Water Temperature (C)]]*OO[[#This Row],[60]]</f>
        <v>5.83314859454425E-6</v>
      </c>
      <c r="BK227" s="10">
        <f>3/24000000*OO[[#This Row],[119 (03JUL1985 18:00:00)-Water Temperature (C)]]*OO[[#This Row],[61]]</f>
        <v>5.7321354510044991E-6</v>
      </c>
      <c r="BL227" s="10">
        <f>3/24000000*OO[[#This Row],[120 (03JUL1985 21:00:00)-Water Temperature (C)]]*OO[[#This Row],[62]]</f>
        <v>5.4285006594831245E-6</v>
      </c>
      <c r="BM227" s="10">
        <f>3/24000000*OO[[#This Row],[121 (04JUL1985 00:00:00)-Water Temperature (C)]]*OO[[#This Row],[63]]</f>
        <v>5.1064907130087497E-6</v>
      </c>
      <c r="BN227" s="10">
        <f>3/24000000*OO[[#This Row],[122 (04JUL1985 03:00:00)-Water Temperature (C)]]*OO[[#This Row],[64]]</f>
        <v>4.84677541712E-6</v>
      </c>
      <c r="BO227" s="10">
        <f>3/24000000*OO[[#This Row],[123 (04JUL1985 06:00:00)-Water Temperature (C)]]*OO[[#This Row],[65]]</f>
        <v>4.6113082116049997E-6</v>
      </c>
      <c r="BP227" s="10">
        <f>3/24000000*OO[[#This Row],[124 (04JUL1985 09:00:00)-Water Temperature (C)]]*OO[[#This Row],[66]]</f>
        <v>4.4742684116520006E-6</v>
      </c>
      <c r="BQ227" s="10">
        <f>3/24000000*OO[[#This Row],[125 (04JUL1985 12:00:00)-Water Temperature (C)]]*OO[[#This Row],[67]]</f>
        <v>4.2868177085694997E-6</v>
      </c>
      <c r="BR227" s="10">
        <f>3/24000000*OO[[#This Row],[126 (04JUL1985 15:00:00)-Water Temperature (C)]]*OO[[#This Row],[68]]</f>
        <v>3.9869258227169996E-6</v>
      </c>
      <c r="BS227" s="10">
        <f>3/24000000*OO[[#This Row],[127 (04JUL1985 18:00:00)-Water Temperature (C)]]*OO[[#This Row],[69]]</f>
        <v>3.703281669585E-6</v>
      </c>
      <c r="BT227" s="10">
        <f>3/24000000*OO[[#This Row],[128 (04JUL1985 21:00:00)-Water Temperature (C)]]*OO[[#This Row],[70]]</f>
        <v>3.5025093384020003E-6</v>
      </c>
      <c r="BU227" s="10">
        <f>3/24000000*OO[[#This Row],[129 (05JUL1985 00:00:00)-Water Temperature (C)]]*OO[[#This Row],[71]]</f>
        <v>3.3415284122459998E-6</v>
      </c>
      <c r="BV227" s="10">
        <f>3/24000000*OO[[#This Row],[130 (05JUL1985 03:00:00)-Water Temperature (C)]]*OO[[#This Row],[72]]</f>
        <v>3.1949920371779999E-6</v>
      </c>
      <c r="BW227" s="10">
        <f>3/24000000*OO[[#This Row],[131 (05JUL1985 06:00:00)-Water Temperature (C)]]*OO[[#This Row],[73]]</f>
        <v>3.0204773089968748E-6</v>
      </c>
      <c r="BX227" s="10">
        <f>3/24000000*OO[[#This Row],[132 (05JUL1985 09:00:00)-Water Temperature (C)]]*OO[[#This Row],[74]]</f>
        <v>2.9087039177435E-6</v>
      </c>
      <c r="BY227" s="10">
        <f>3/24000000*OO[[#This Row],[133 (05JUL1985 12:00:00)-Water Temperature (C)]]*OO[[#This Row],[75]]</f>
        <v>2.9157088302786247E-6</v>
      </c>
      <c r="BZ227" s="10">
        <f>3/24000000*OO[[#This Row],[134 (05JUL1985 15:00:00)-Water Temperature (C)]]*OO[[#This Row],[76]]</f>
        <v>3.0060012308549998E-6</v>
      </c>
      <c r="CA227" s="10">
        <f>3/24000000*OO[[#This Row],[135 (05JUL1985 18:00:00)-Water Temperature (C)]]*OO[[#This Row],[77]]</f>
        <v>3.026008308783375E-6</v>
      </c>
      <c r="CB227" s="10">
        <f>3/24000000*OO[[#This Row],[136 (05JUL1985 21:00:00)-Water Temperature (C)]]*OO[[#This Row],[78]]</f>
        <v>2.90150052941875E-6</v>
      </c>
      <c r="CC227" s="10">
        <f>3/24000000*OO[[#This Row],[137 (06JUL1985 00:00:00)-Water Temperature (C)]]*OO[[#This Row],[79]]</f>
        <v>2.7499567860807503E-6</v>
      </c>
      <c r="CD227" s="10">
        <f>3/24000000*OO[[#This Row],[138 (06JUL1985 03:00:00)-Water Temperature (C)]]*OO[[#This Row],[80]]</f>
        <v>2.6372681732047501E-6</v>
      </c>
      <c r="CE227" s="10">
        <f>3/24000000*OO[[#This Row],[139 (06JUL1985 06:00:00)-Water Temperature (C)]]*OO[[#This Row],[81]]</f>
        <v>2.5184690002556251E-6</v>
      </c>
      <c r="CF227" s="10">
        <f>3/24000000*OO[[#This Row],[140 (06JUL1985 09:00:00)-Water Temperature (C)]]*OO[[#This Row],[82]]</f>
        <v>2.4197682441599996E-6</v>
      </c>
      <c r="CG227" s="10">
        <f>3/24000000*OO[[#This Row],[141 (06JUL1985 12:00:00)-Water Temperature (C)]]*OO[[#This Row],[83]]</f>
        <v>2.3402875613613751E-6</v>
      </c>
      <c r="CH227" s="10">
        <f>3/24000000*OO[[#This Row],[142 (06JUL1985 15:00:00)-Water Temperature (C)]]*OO[[#This Row],[84]]</f>
        <v>2.2195539341549997E-6</v>
      </c>
      <c r="CI227" s="10">
        <f>3/24000000*OO[[#This Row],[143 (06JUL1985 18:00:00)-Water Temperature (C)]]*OO[[#This Row],[85]]</f>
        <v>2.07783176993175E-6</v>
      </c>
      <c r="CJ227" s="10">
        <f>3/24000000*OO[[#This Row],[144 (06JUL1985 21:00:00)-Water Temperature (C)]]*OO[[#This Row],[86]]</f>
        <v>1.9401383931995001E-6</v>
      </c>
      <c r="CK227" s="10">
        <f>3/24000000*OO[[#This Row],[145 (07JUL1985 00:00:00)-Water Temperature (C)]]*OO[[#This Row],[87]]</f>
        <v>1.7975502031375E-6</v>
      </c>
      <c r="CL227" s="10">
        <f>3/24000000*OO[[#This Row],[146 (07JUL1985 03:00:00)-Water Temperature (C)]]*OO[[#This Row],[88]]</f>
        <v>1.6948180970918749E-6</v>
      </c>
      <c r="CM227" s="10">
        <f>3/24000000*OO[[#This Row],[147 (07JUL1985 06:00:00)-Water Temperature (C)]]*OO[[#This Row],[89]]</f>
        <v>1.6071280138597498E-6</v>
      </c>
      <c r="CN227" s="10">
        <f>3/24000000*OO[[#This Row],[148 (07JUL1985 09:00:00)-Water Temperature (C)]]*OO[[#This Row],[90]]</f>
        <v>1.5489690508147501E-6</v>
      </c>
      <c r="CO227" s="10">
        <f>3/24000000*OO[[#This Row],[149 (07JUL1985 12:00:00)-Water Temperature (C)]]*OO[[#This Row],[91]]</f>
        <v>1.4875550938507502E-6</v>
      </c>
      <c r="CP227" s="10">
        <f>3/24000000*OO[[#This Row],[150 (07JUL1985 15:00:00)-Water Temperature (C)]]*OO[[#This Row],[92]]</f>
        <v>1.4618064297636248E-6</v>
      </c>
      <c r="CQ227" s="10">
        <f>3/24000000*OO[[#This Row],[151 (07JUL1985 18:00:00)-Water Temperature (C)]]*OO[[#This Row],[93]]</f>
        <v>1.4817875563485E-6</v>
      </c>
      <c r="CR227" s="10">
        <f>3/24000000*OO[[#This Row],[152 (07JUL1985 21:00:00)-Water Temperature (C)]]*OO[[#This Row],[94]]</f>
        <v>1.4762500385095E-6</v>
      </c>
      <c r="CS227" s="10">
        <f>3/24000000*OO[[#This Row],[153 (08JUL1985 00:00:00)-Water Temperature (C)]]*OO[[#This Row],[95]]</f>
        <v>1.4153629289439998E-6</v>
      </c>
      <c r="CT227" s="10">
        <f>3/24000000*OO[[#This Row],[154 (08JUL1985 03:00:00)-Water Temperature (C)]]*OO[[#This Row],[96]]</f>
        <v>1.3639856908285E-6</v>
      </c>
      <c r="CU227" s="10">
        <f>3/24000000*OO[[#This Row],[155 (08JUL1985 06:00:00)-Water Temperature (C)]]*OO[[#This Row],[97]]</f>
        <v>1.312806982384625E-6</v>
      </c>
      <c r="CV227" s="10">
        <f>3/24000000*OO[[#This Row],[156 (08JUL1985 09:00:00)-Water Temperature (C)]]*OO[[#This Row],[98]]</f>
        <v>1.2836302900223751E-6</v>
      </c>
      <c r="CW227" s="10">
        <f>3/24000000*OO[[#This Row],[157 (08JUL1985 12:00:00)-Water Temperature (C)]]*OO[[#This Row],[99]]</f>
        <v>1.22616276691075E-6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0</v>
      </c>
      <c r="L228" s="10">
        <f>3/24*OO[[#This Row],[68 (27JUN1985 09:00:00)-Water Temperature (C)]]*OO[[#This Row],[10]]/SUM(OO[10])</f>
        <v>9.0948060710820921E-43</v>
      </c>
      <c r="M228" s="10">
        <f>3/24*OO[[#This Row],[69 (27JUN1985 12:00:00)-Water Temperature (C)]]*OO[[#This Row],[11]]/SUM(OO[11])</f>
        <v>4.1401142286200307E-33</v>
      </c>
      <c r="N228" s="10">
        <f>3/24*OO[[#This Row],[70 (27JUN1985 15:00:00)-Water Temperature (C)]]*OO[[#This Row],[12]]/SUM(OO[12])</f>
        <v>1.9560070070675526E-23</v>
      </c>
      <c r="O228" s="10">
        <f>3/24*OO[[#This Row],[71 (27JUN1985 18:00:00)-Water Temperature (C)]]*OO[[#This Row],[13]]/SUM(OO[13])</f>
        <v>3.9704018826382429E-16</v>
      </c>
      <c r="P228" s="10">
        <f>3/24*OO[[#This Row],[72 (27JUN1985 21:00:00)-Water Temperature (C)]]*OO[[#This Row],[14]]/SUM(OO[14])</f>
        <v>2.6528771325647536E-11</v>
      </c>
      <c r="Q228" s="10">
        <f>3/24*OO[[#This Row],[73 (28JUN1985 00:00:00)-Water Temperature (C)]]*OO[[#This Row],[15]]/SUM(OO[15])</f>
        <v>2.0533755085914808E-8</v>
      </c>
      <c r="R228" s="10">
        <f>3/24*OO[[#This Row],[74 (28JUN1985 03:00:00)-Water Temperature (C)]]*OO[[#This Row],[16]]/SUM(OO[16])</f>
        <v>2.5964092219570639E-6</v>
      </c>
      <c r="S228" s="10">
        <f>3/24*OO[[#This Row],[75 (28JUN1985 06:00:00)-Water Temperature (C)]]*OO[[#This Row],[17]]/SUM(OO[17])</f>
        <v>9.5216281135653322E-5</v>
      </c>
      <c r="T228" s="10">
        <f>3/24*OO[[#This Row],[76 (28JUN1985 09:00:00)-Water Temperature (C)]]*OO[[#This Row],[18]]/SUM(OO[18])</f>
        <v>1.3801976889457521E-3</v>
      </c>
      <c r="U228" s="10">
        <f>3/24*OO[[#This Row],[77 (28JUN1985 12:00:00)-Water Temperature (C)]]*OO[[#This Row],[19]]/SUM(OO[19])</f>
        <v>9.266952498230778E-3</v>
      </c>
      <c r="V228" s="10">
        <f>3/24000000*OO[[#This Row],[78 (28JUN1985 15:00:00)-Water Temperature (C)]]*OO[[#This Row],[20]]</f>
        <v>3.2764938449294997E-2</v>
      </c>
      <c r="W228" s="10">
        <f>3/24000000*OO[[#This Row],[79 (28JUN1985 18:00:00)-Water Temperature (C)]]*OO[[#This Row],[21]]</f>
        <v>6.8649301800587495E-2</v>
      </c>
      <c r="X228" s="10">
        <f>3/24000000*OO[[#This Row],[80 (28JUN1985 21:00:00)-Water Temperature (C)]]*OO[[#This Row],[22]]</f>
        <v>9.1464997490400005E-2</v>
      </c>
      <c r="Y228" s="10">
        <f>3/24000000*OO[[#This Row],[81 (29JUN1985 00:00:00)-Water Temperature (C)]]*OO[[#This Row],[23]]</f>
        <v>8.4197753038500009E-2</v>
      </c>
      <c r="Z228" s="10">
        <f>3/24000000*OO[[#This Row],[82 (29JUN1985 03:00:00)-Water Temperature (C)]]*OO[[#This Row],[24]]</f>
        <v>5.5790449254112501E-2</v>
      </c>
      <c r="AA228" s="10">
        <f>3/24000000*OO[[#This Row],[83 (29JUN1985 06:00:00)-Water Temperature (C)]]*OO[[#This Row],[25]]</f>
        <v>2.7958530724200001E-2</v>
      </c>
      <c r="AB228" s="10">
        <f>3/24000000*OO[[#This Row],[84 (29JUN1985 09:00:00)-Water Temperature (C)]]*OO[[#This Row],[26]]</f>
        <v>1.141657510296E-2</v>
      </c>
      <c r="AC228" s="10">
        <f>3/24000000*OO[[#This Row],[85 (29JUN1985 12:00:00)-Water Temperature (C)]]*OO[[#This Row],[27]]</f>
        <v>4.0123278538349997E-3</v>
      </c>
      <c r="AD228" s="10">
        <f>3/24000000*OO[[#This Row],[86 (29JUN1985 15:00:00)-Water Temperature (C)]]*OO[[#This Row],[28]]</f>
        <v>1.3019464764957502E-3</v>
      </c>
      <c r="AE228" s="10">
        <f>3/24000000*OO[[#This Row],[88 (29JUN1985 21:00:00)-Water Temperature (C)]]*OO[[#This Row],[30]]</f>
        <v>1.3681614630219998E-4</v>
      </c>
      <c r="AF228" s="10">
        <f>3/24000000*OO[[#This Row],[88 (29JUN1985 21:00:00)-Water Temperature (C)]]*OO[[#This Row],[30]]</f>
        <v>1.3681614630219998E-4</v>
      </c>
      <c r="AG228" s="10">
        <f>3/24000000*OO[[#This Row],[89 (30JUN1985 00:00:00)-Water Temperature (C)]]*OO[[#This Row],[31]]</f>
        <v>6.7236939796949996E-5</v>
      </c>
      <c r="AH228" s="10">
        <f>3/24000000*OO[[#This Row],[90 (30JUN1985 03:00:00)-Water Temperature (C)]]*OO[[#This Row],[32]]</f>
        <v>5.5119075178124995E-5</v>
      </c>
      <c r="AI228" s="10">
        <f>3/24000000*OO[[#This Row],[91 (30JUN1985 06:00:00)-Water Temperature (C)]]*OO[[#This Row],[33]]</f>
        <v>5.5972009566787492E-5</v>
      </c>
      <c r="AJ228" s="10">
        <f>3/24000000*OO[[#This Row],[92 (30JUN1985 09:00:00)-Water Temperature (C)]]*OO[[#This Row],[34]]</f>
        <v>5.8520820527925006E-5</v>
      </c>
      <c r="AK228" s="10">
        <f>3/24000000*OO[[#This Row],[93 (30JUN1985 12:00:00)-Water Temperature (C)]]*OO[[#This Row],[35]]</f>
        <v>6.0026809876874999E-5</v>
      </c>
      <c r="AL228" s="10">
        <f>3/24000000*OO[[#This Row],[94 (30JUN1985 15:00:00)-Water Temperature (C)]]*OO[[#This Row],[36]]</f>
        <v>6.0816961787700001E-5</v>
      </c>
      <c r="AM228" s="10">
        <f>3/24000000*OO[[#This Row],[95 (30JUN1985 18:00:00)-Water Temperature (C)]]*OO[[#This Row],[37]]</f>
        <v>5.9353042040874999E-5</v>
      </c>
      <c r="AN228" s="10">
        <f>3/24000000*OO[[#This Row],[96 (30JUN1985 21:00:00)-Water Temperature (C)]]*OO[[#This Row],[38]]</f>
        <v>5.3750724542662492E-5</v>
      </c>
      <c r="AO228" s="10">
        <f>3/24000000*OO[[#This Row],[97 (01JUL1985 00:00:00)-Water Temperature (C)]]*OO[[#This Row],[39]]</f>
        <v>4.6668108209329993E-5</v>
      </c>
      <c r="AP228" s="10">
        <f>3/24000000*OO[[#This Row],[98 (01JUL1985 03:00:00)-Water Temperature (C)]]*OO[[#This Row],[40]]</f>
        <v>3.9679901357153748E-5</v>
      </c>
      <c r="AQ228" s="10">
        <f>3/24000000*OO[[#This Row],[99 (01JUL1985 06:00:00)-Water Temperature (C)]]*OO[[#This Row],[41]]</f>
        <v>3.2629339766952497E-5</v>
      </c>
      <c r="AR228" s="10">
        <f>3/24000000*OO[[#This Row],[100 (01JUL1985 09:00:00)-Water Temperature (C)]]*OO[[#This Row],[42]]</f>
        <v>2.6471497046887503E-5</v>
      </c>
      <c r="AS228" s="10">
        <f>3/24000000*OO[[#This Row],[101 (01JUL1985 12:00:00)-Water Temperature (C)]]*OO[[#This Row],[43]]</f>
        <v>2.1193840322768748E-5</v>
      </c>
      <c r="AT228" s="10">
        <f>3/24000000*OO[[#This Row],[102 (01JUL1985 15:00:00)-Water Temperature (C)]]*OO[[#This Row],[44]]</f>
        <v>1.7066524162285E-5</v>
      </c>
      <c r="AU228" s="10">
        <f>3/24000000*OO[[#This Row],[103 (01JUL1985 18:00:00)-Water Temperature (C)]]*OO[[#This Row],[45]]</f>
        <v>1.3926810663262499E-5</v>
      </c>
      <c r="AV228" s="10">
        <f>3/24000000*OO[[#This Row],[104 (01JUL1985 21:00:00)-Water Temperature (C)]]*OO[[#This Row],[46]]</f>
        <v>1.1874797575406249E-5</v>
      </c>
      <c r="AW228" s="10">
        <f>3/24000000*OO[[#This Row],[105 (02JUL1985 00:00:00)-Water Temperature (C)]]*OO[[#This Row],[47]]</f>
        <v>1.057342810804E-5</v>
      </c>
      <c r="AX228" s="10">
        <f>3/24000000*OO[[#This Row],[106 (02JUL1985 03:00:00)-Water Temperature (C)]]*OO[[#This Row],[48]]</f>
        <v>9.7559931548374994E-6</v>
      </c>
      <c r="AY228" s="10">
        <f>3/24000000*OO[[#This Row],[107 (02JUL1985 06:00:00)-Water Temperature (C)]]*OO[[#This Row],[49]]</f>
        <v>9.1269668441700008E-6</v>
      </c>
      <c r="AZ228" s="10">
        <f>3/24000000*OO[[#This Row],[108 (02JUL1985 09:00:00)-Water Temperature (C)]]*OO[[#This Row],[50]]</f>
        <v>8.7937049241524996E-6</v>
      </c>
      <c r="BA228" s="10">
        <f>3/24000000*OO[[#This Row],[109 (02JUL1985 12:00:00)-Water Temperature (C)]]*OO[[#This Row],[51]]</f>
        <v>8.5011593355849995E-6</v>
      </c>
      <c r="BB228" s="10">
        <f>3/24000000*OO[[#This Row],[110 (02JUL1985 15:00:00)-Water Temperature (C)]]*OO[[#This Row],[52]]</f>
        <v>8.1936743554774998E-6</v>
      </c>
      <c r="BC228" s="10">
        <f>3/24000000*OO[[#This Row],[111 (02JUL1985 18:00:00)-Water Temperature (C)]]*OO[[#This Row],[53]]</f>
        <v>7.828084872011251E-6</v>
      </c>
      <c r="BD228" s="10">
        <f>3/24000000*OO[[#This Row],[112 (02JUL1985 21:00:00)-Water Temperature (C)]]*OO[[#This Row],[54]]</f>
        <v>7.2656576184499989E-6</v>
      </c>
      <c r="BE228" s="10">
        <f>3/24000000*OO[[#This Row],[113 (03JUL1985 00:00:00)-Water Temperature (C)]]*OO[[#This Row],[55]]</f>
        <v>6.7712244028812512E-6</v>
      </c>
      <c r="BF228" s="10">
        <f>3/24000000*OO[[#This Row],[114 (03JUL1985 03:00:00)-Water Temperature (C)]]*OO[[#This Row],[56]]</f>
        <v>6.3743635128600003E-6</v>
      </c>
      <c r="BG228" s="10">
        <f>3/24000000*OO[[#This Row],[115 (03JUL1985 06:00:00)-Water Temperature (C)]]*OO[[#This Row],[57]]</f>
        <v>6.0482551399049998E-6</v>
      </c>
      <c r="BH228" s="10">
        <f>3/24000000*OO[[#This Row],[116 (03JUL1985 09:00:00)-Water Temperature (C)]]*OO[[#This Row],[58]]</f>
        <v>5.9309562337999993E-6</v>
      </c>
      <c r="BI228" s="10">
        <f>3/24000000*OO[[#This Row],[117 (03JUL1985 12:00:00)-Water Temperature (C)]]*OO[[#This Row],[59]]</f>
        <v>6.020113938019999E-6</v>
      </c>
      <c r="BJ228" s="10">
        <f>3/24000000*OO[[#This Row],[118 (03JUL1985 15:00:00)-Water Temperature (C)]]*OO[[#This Row],[60]]</f>
        <v>6.1527643104194991E-6</v>
      </c>
      <c r="BK228" s="10">
        <f>3/24000000*OO[[#This Row],[119 (03JUL1985 18:00:00)-Water Temperature (C)]]*OO[[#This Row],[61]]</f>
        <v>6.0415908043485007E-6</v>
      </c>
      <c r="BL228" s="10">
        <f>3/24000000*OO[[#This Row],[120 (03JUL1985 21:00:00)-Water Temperature (C)]]*OO[[#This Row],[62]]</f>
        <v>5.7119818328352497E-6</v>
      </c>
      <c r="BM228" s="10">
        <f>3/24000000*OO[[#This Row],[121 (04JUL1985 00:00:00)-Water Temperature (C)]]*OO[[#This Row],[63]]</f>
        <v>5.3633127459179998E-6</v>
      </c>
      <c r="BN228" s="10">
        <f>3/24000000*OO[[#This Row],[122 (04JUL1985 03:00:00)-Water Temperature (C)]]*OO[[#This Row],[64]]</f>
        <v>5.0855516227424999E-6</v>
      </c>
      <c r="BO228" s="10">
        <f>3/24000000*OO[[#This Row],[123 (04JUL1985 06:00:00)-Water Temperature (C)]]*OO[[#This Row],[65]]</f>
        <v>4.8418170323489995E-6</v>
      </c>
      <c r="BP228" s="10">
        <f>3/24000000*OO[[#This Row],[124 (04JUL1985 09:00:00)-Water Temperature (C)]]*OO[[#This Row],[66]]</f>
        <v>4.7056602571149998E-6</v>
      </c>
      <c r="BQ228" s="10">
        <f>3/24000000*OO[[#This Row],[125 (04JUL1985 12:00:00)-Water Temperature (C)]]*OO[[#This Row],[67]]</f>
        <v>4.5162644380649999E-6</v>
      </c>
      <c r="BR228" s="10">
        <f>3/24000000*OO[[#This Row],[126 (04JUL1985 15:00:00)-Water Temperature (C)]]*OO[[#This Row],[68]]</f>
        <v>4.2042099908542492E-6</v>
      </c>
      <c r="BS228" s="10">
        <f>3/24000000*OO[[#This Row],[127 (04JUL1985 18:00:00)-Water Temperature (C)]]*OO[[#This Row],[69]]</f>
        <v>3.8990516827311245E-6</v>
      </c>
      <c r="BT228" s="10">
        <f>3/24000000*OO[[#This Row],[128 (04JUL1985 21:00:00)-Water Temperature (C)]]*OO[[#This Row],[70]]</f>
        <v>3.679176215903999E-6</v>
      </c>
      <c r="BU228" s="10">
        <f>3/24000000*OO[[#This Row],[129 (05JUL1985 00:00:00)-Water Temperature (C)]]*OO[[#This Row],[71]]</f>
        <v>3.5055004202818752E-6</v>
      </c>
      <c r="BV228" s="10">
        <f>3/24000000*OO[[#This Row],[130 (05JUL1985 03:00:00)-Water Temperature (C)]]*OO[[#This Row],[72]]</f>
        <v>3.3519745903474993E-6</v>
      </c>
      <c r="BW228" s="10">
        <f>3/24000000*OO[[#This Row],[131 (05JUL1985 06:00:00)-Water Temperature (C)]]*OO[[#This Row],[73]]</f>
        <v>3.1748235126808745E-6</v>
      </c>
      <c r="BX228" s="10">
        <f>3/24000000*OO[[#This Row],[132 (05JUL1985 09:00:00)-Water Temperature (C)]]*OO[[#This Row],[74]]</f>
        <v>3.0652843678874994E-6</v>
      </c>
      <c r="BY228" s="10">
        <f>3/24000000*OO[[#This Row],[133 (05JUL1985 12:00:00)-Water Temperature (C)]]*OO[[#This Row],[75]]</f>
        <v>3.0774314409207499E-6</v>
      </c>
      <c r="BZ228" s="10">
        <f>3/24000000*OO[[#This Row],[134 (05JUL1985 15:00:00)-Water Temperature (C)]]*OO[[#This Row],[76]]</f>
        <v>3.1700597906502502E-6</v>
      </c>
      <c r="CA228" s="10">
        <f>3/24000000*OO[[#This Row],[135 (05JUL1985 18:00:00)-Water Temperature (C)]]*OO[[#This Row],[77]]</f>
        <v>3.1837180281734997E-6</v>
      </c>
      <c r="CB228" s="10">
        <f>3/24000000*OO[[#This Row],[136 (05JUL1985 21:00:00)-Water Temperature (C)]]*OO[[#This Row],[78]]</f>
        <v>3.04584492E-6</v>
      </c>
      <c r="CC228" s="10">
        <f>3/24000000*OO[[#This Row],[137 (06JUL1985 00:00:00)-Water Temperature (C)]]*OO[[#This Row],[79]]</f>
        <v>2.8826812880399997E-6</v>
      </c>
      <c r="CD228" s="10">
        <f>3/24000000*OO[[#This Row],[138 (06JUL1985 03:00:00)-Water Temperature (C)]]*OO[[#This Row],[80]]</f>
        <v>2.7636858601322501E-6</v>
      </c>
      <c r="CE228" s="10">
        <f>3/24000000*OO[[#This Row],[139 (06JUL1985 06:00:00)-Water Temperature (C)]]*OO[[#This Row],[81]]</f>
        <v>2.6418820064594995E-6</v>
      </c>
      <c r="CF228" s="10">
        <f>3/24000000*OO[[#This Row],[140 (06JUL1985 09:00:00)-Water Temperature (C)]]*OO[[#This Row],[82]]</f>
        <v>2.5425137103608748E-6</v>
      </c>
      <c r="CG228" s="10">
        <f>3/24000000*OO[[#This Row],[141 (06JUL1985 12:00:00)-Water Temperature (C)]]*OO[[#This Row],[83]]</f>
        <v>2.4644974257447501E-6</v>
      </c>
      <c r="CH228" s="10">
        <f>3/24000000*OO[[#This Row],[142 (06JUL1985 15:00:00)-Water Temperature (C)]]*OO[[#This Row],[84]]</f>
        <v>2.341306186809875E-6</v>
      </c>
      <c r="CI228" s="10">
        <f>3/24000000*OO[[#This Row],[143 (06JUL1985 18:00:00)-Water Temperature (C)]]*OO[[#This Row],[85]]</f>
        <v>2.1927277842052498E-6</v>
      </c>
      <c r="CJ228" s="10">
        <f>3/24000000*OO[[#This Row],[144 (06JUL1985 21:00:00)-Water Temperature (C)]]*OO[[#This Row],[86]]</f>
        <v>2.0432141564835003E-6</v>
      </c>
      <c r="CK228" s="10">
        <f>3/24000000*OO[[#This Row],[145 (07JUL1985 00:00:00)-Water Temperature (C)]]*OO[[#This Row],[87]]</f>
        <v>1.8897048914672498E-6</v>
      </c>
      <c r="CL228" s="10">
        <f>3/24000000*OO[[#This Row],[146 (07JUL1985 03:00:00)-Water Temperature (C)]]*OO[[#This Row],[88]]</f>
        <v>1.7793258120539999E-6</v>
      </c>
      <c r="CM228" s="10">
        <f>3/24000000*OO[[#This Row],[147 (07JUL1985 06:00:00)-Water Temperature (C)]]*OO[[#This Row],[89]]</f>
        <v>1.6887287895757498E-6</v>
      </c>
      <c r="CN228" s="10">
        <f>3/24000000*OO[[#This Row],[148 (07JUL1985 09:00:00)-Water Temperature (C)]]*OO[[#This Row],[90]]</f>
        <v>1.6309584536537501E-6</v>
      </c>
      <c r="CO228" s="10">
        <f>3/24000000*OO[[#This Row],[149 (07JUL1985 12:00:00)-Water Temperature (C)]]*OO[[#This Row],[91]]</f>
        <v>1.5698129240846248E-6</v>
      </c>
      <c r="CP228" s="10">
        <f>3/24000000*OO[[#This Row],[150 (07JUL1985 15:00:00)-Water Temperature (C)]]*OO[[#This Row],[92]]</f>
        <v>1.5414418448499998E-6</v>
      </c>
      <c r="CQ228" s="10">
        <f>3/24000000*OO[[#This Row],[151 (07JUL1985 18:00:00)-Water Temperature (C)]]*OO[[#This Row],[93]]</f>
        <v>1.558174787235625E-6</v>
      </c>
      <c r="CR228" s="10">
        <f>3/24000000*OO[[#This Row],[152 (07JUL1985 21:00:00)-Water Temperature (C)]]*OO[[#This Row],[94]]</f>
        <v>1.5472190920374998E-6</v>
      </c>
      <c r="CS228" s="10">
        <f>3/24000000*OO[[#This Row],[153 (08JUL1985 00:00:00)-Water Temperature (C)]]*OO[[#This Row],[95]]</f>
        <v>1.4816017045239997E-6</v>
      </c>
      <c r="CT228" s="10">
        <f>3/24000000*OO[[#This Row],[154 (08JUL1985 03:00:00)-Water Temperature (C)]]*OO[[#This Row],[96]]</f>
        <v>1.4275592854694999E-6</v>
      </c>
      <c r="CU228" s="10">
        <f>3/24000000*OO[[#This Row],[155 (08JUL1985 06:00:00)-Water Temperature (C)]]*OO[[#This Row],[97]]</f>
        <v>1.3765589772453749E-6</v>
      </c>
      <c r="CV228" s="10">
        <f>3/24000000*OO[[#This Row],[156 (08JUL1985 09:00:00)-Water Temperature (C)]]*OO[[#This Row],[98]]</f>
        <v>1.3486809357070001E-6</v>
      </c>
      <c r="CW228" s="10">
        <f>3/24000000*OO[[#This Row],[157 (08JUL1985 12:00:00)-Water Temperature (C)]]*OO[[#This Row],[99]]</f>
        <v>1.2909733092029998E-6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0</v>
      </c>
      <c r="L229" s="10">
        <f>3/24*OO[[#This Row],[68 (27JUN1985 09:00:00)-Water Temperature (C)]]*OO[[#This Row],[10]]/SUM(OO[10])</f>
        <v>1.8103785994823965E-43</v>
      </c>
      <c r="M229" s="10">
        <f>3/24*OO[[#This Row],[69 (27JUN1985 12:00:00)-Water Temperature (C)]]*OO[[#This Row],[11]]/SUM(OO[11])</f>
        <v>8.1242961696550013E-34</v>
      </c>
      <c r="N229" s="10">
        <f>3/24*OO[[#This Row],[70 (27JUN1985 15:00:00)-Water Temperature (C)]]*OO[[#This Row],[12]]/SUM(OO[12])</f>
        <v>3.9378864132447578E-24</v>
      </c>
      <c r="O229" s="10">
        <f>3/24*OO[[#This Row],[71 (27JUN1985 18:00:00)-Water Temperature (C)]]*OO[[#This Row],[13]]/SUM(OO[13])</f>
        <v>1.2398493005399701E-16</v>
      </c>
      <c r="P229" s="10">
        <f>3/24*OO[[#This Row],[72 (27JUN1985 21:00:00)-Water Temperature (C)]]*OO[[#This Row],[14]]/SUM(OO[14])</f>
        <v>1.3761857965960763E-11</v>
      </c>
      <c r="Q229" s="10">
        <f>3/24*OO[[#This Row],[73 (28JUN1985 00:00:00)-Water Temperature (C)]]*OO[[#This Row],[15]]/SUM(OO[15])</f>
        <v>1.2636337852819542E-8</v>
      </c>
      <c r="R229" s="10">
        <f>3/24*OO[[#This Row],[74 (28JUN1985 03:00:00)-Water Temperature (C)]]*OO[[#This Row],[16]]/SUM(OO[16])</f>
        <v>1.7833304555365466E-6</v>
      </c>
      <c r="S229" s="10">
        <f>3/24*OO[[#This Row],[75 (28JUN1985 06:00:00)-Water Temperature (C)]]*OO[[#This Row],[17]]/SUM(OO[17])</f>
        <v>7.1293836701205766E-5</v>
      </c>
      <c r="T229" s="10">
        <f>3/24*OO[[#This Row],[76 (28JUN1985 09:00:00)-Water Temperature (C)]]*OO[[#This Row],[18]]/SUM(OO[18])</f>
        <v>1.1113206376773162E-3</v>
      </c>
      <c r="U229" s="10">
        <f>3/24*OO[[#This Row],[77 (28JUN1985 12:00:00)-Water Temperature (C)]]*OO[[#This Row],[19]]/SUM(OO[19])</f>
        <v>7.9388690743047805E-3</v>
      </c>
      <c r="V229" s="10">
        <f>3/24000000*OO[[#This Row],[78 (28JUN1985 15:00:00)-Water Temperature (C)]]*OO[[#This Row],[20]]</f>
        <v>2.9607483897637499E-2</v>
      </c>
      <c r="W229" s="10">
        <f>3/24000000*OO[[#This Row],[79 (28JUN1985 18:00:00)-Water Temperature (C)]]*OO[[#This Row],[21]]</f>
        <v>6.4784624650912503E-2</v>
      </c>
      <c r="X229" s="10">
        <f>3/24000000*OO[[#This Row],[80 (28JUN1985 21:00:00)-Water Temperature (C)]]*OO[[#This Row],[22]]</f>
        <v>8.9741926349587497E-2</v>
      </c>
      <c r="Y229" s="10">
        <f>3/24000000*OO[[#This Row],[81 (29JUN1985 00:00:00)-Water Temperature (C)]]*OO[[#This Row],[23]]</f>
        <v>8.5475805173662489E-2</v>
      </c>
      <c r="Z229" s="10">
        <f>3/24000000*OO[[#This Row],[82 (29JUN1985 03:00:00)-Water Temperature (C)]]*OO[[#This Row],[24]]</f>
        <v>5.8483801783750004E-2</v>
      </c>
      <c r="AA229" s="10">
        <f>3/24000000*OO[[#This Row],[83 (29JUN1985 06:00:00)-Water Temperature (C)]]*OO[[#This Row],[25]]</f>
        <v>3.0154428526949998E-2</v>
      </c>
      <c r="AB229" s="10">
        <f>3/24000000*OO[[#This Row],[84 (29JUN1985 09:00:00)-Water Temperature (C)]]*OO[[#This Row],[26]]</f>
        <v>1.2609665036737499E-2</v>
      </c>
      <c r="AC229" s="10">
        <f>3/24000000*OO[[#This Row],[85 (29JUN1985 12:00:00)-Water Temperature (C)]]*OO[[#This Row],[27]]</f>
        <v>4.5122846899649993E-3</v>
      </c>
      <c r="AD229" s="10">
        <f>3/24000000*OO[[#This Row],[86 (29JUN1985 15:00:00)-Water Temperature (C)]]*OO[[#This Row],[28]]</f>
        <v>1.4793958988763749E-3</v>
      </c>
      <c r="AE229" s="10">
        <f>3/24000000*OO[[#This Row],[88 (29JUN1985 21:00:00)-Water Temperature (C)]]*OO[[#This Row],[30]]</f>
        <v>1.5051267139674999E-4</v>
      </c>
      <c r="AF229" s="10">
        <f>3/24000000*OO[[#This Row],[88 (29JUN1985 21:00:00)-Water Temperature (C)]]*OO[[#This Row],[30]]</f>
        <v>1.5051267139674999E-4</v>
      </c>
      <c r="AG229" s="10">
        <f>3/24000000*OO[[#This Row],[89 (30JUN1985 00:00:00)-Water Temperature (C)]]*OO[[#This Row],[31]]</f>
        <v>6.9467410354650004E-5</v>
      </c>
      <c r="AH229" s="10">
        <f>3/24000000*OO[[#This Row],[90 (30JUN1985 03:00:00)-Water Temperature (C)]]*OO[[#This Row],[32]]</f>
        <v>5.4383496403500002E-5</v>
      </c>
      <c r="AI229" s="10">
        <f>3/24000000*OO[[#This Row],[91 (30JUN1985 06:00:00)-Water Temperature (C)]]*OO[[#This Row],[33]]</f>
        <v>5.4608159604974991E-5</v>
      </c>
      <c r="AJ229" s="10">
        <f>3/24000000*OO[[#This Row],[92 (30JUN1985 09:00:00)-Water Temperature (C)]]*OO[[#This Row],[34]]</f>
        <v>5.7198722696475001E-5</v>
      </c>
      <c r="AK229" s="10">
        <f>3/24000000*OO[[#This Row],[93 (30JUN1985 12:00:00)-Water Temperature (C)]]*OO[[#This Row],[35]]</f>
        <v>5.9003866518299995E-5</v>
      </c>
      <c r="AL229" s="10">
        <f>3/24000000*OO[[#This Row],[94 (30JUN1985 15:00:00)-Water Temperature (C)]]*OO[[#This Row],[36]]</f>
        <v>6.0071495579062503E-5</v>
      </c>
      <c r="AM229" s="10">
        <f>3/24000000*OO[[#This Row],[95 (30JUN1985 18:00:00)-Water Temperature (C)]]*OO[[#This Row],[37]]</f>
        <v>5.875744976375E-5</v>
      </c>
      <c r="AN229" s="10">
        <f>3/24000000*OO[[#This Row],[96 (30JUN1985 21:00:00)-Water Temperature (C)]]*OO[[#This Row],[38]]</f>
        <v>5.3211141136649997E-5</v>
      </c>
      <c r="AO229" s="10">
        <f>3/24000000*OO[[#This Row],[97 (01JUL1985 00:00:00)-Water Temperature (C)]]*OO[[#This Row],[39]]</f>
        <v>4.62590703365175E-5</v>
      </c>
      <c r="AP229" s="10">
        <f>3/24000000*OO[[#This Row],[98 (01JUL1985 03:00:00)-Water Temperature (C)]]*OO[[#This Row],[40]]</f>
        <v>3.9442154620168753E-5</v>
      </c>
      <c r="AQ229" s="10">
        <f>3/24000000*OO[[#This Row],[99 (01JUL1985 06:00:00)-Water Temperature (C)]]*OO[[#This Row],[41]]</f>
        <v>3.2600088374917491E-5</v>
      </c>
      <c r="AR229" s="10">
        <f>3/24000000*OO[[#This Row],[100 (01JUL1985 09:00:00)-Water Temperature (C)]]*OO[[#This Row],[42]]</f>
        <v>2.6563020201574998E-5</v>
      </c>
      <c r="AS229" s="10">
        <f>3/24000000*OO[[#This Row],[101 (01JUL1985 12:00:00)-Water Temperature (C)]]*OO[[#This Row],[43]]</f>
        <v>2.1314300722020002E-5</v>
      </c>
      <c r="AT229" s="10">
        <f>3/24000000*OO[[#This Row],[102 (01JUL1985 15:00:00)-Water Temperature (C)]]*OO[[#This Row],[44]]</f>
        <v>1.7135901734834999E-5</v>
      </c>
      <c r="AU229" s="10">
        <f>3/24000000*OO[[#This Row],[103 (01JUL1985 18:00:00)-Water Temperature (C)]]*OO[[#This Row],[45]]</f>
        <v>1.3907186924137499E-5</v>
      </c>
      <c r="AV229" s="10">
        <f>3/24000000*OO[[#This Row],[104 (01JUL1985 21:00:00)-Water Temperature (C)]]*OO[[#This Row],[46]]</f>
        <v>1.1767286083349999E-5</v>
      </c>
      <c r="AW229" s="10">
        <f>3/24000000*OO[[#This Row],[105 (02JUL1985 00:00:00)-Water Temperature (C)]]*OO[[#This Row],[47]]</f>
        <v>1.0416466317319999E-5</v>
      </c>
      <c r="AX229" s="10">
        <f>3/24000000*OO[[#This Row],[106 (02JUL1985 03:00:00)-Water Temperature (C)]]*OO[[#This Row],[48]]</f>
        <v>9.5851499788974981E-6</v>
      </c>
      <c r="AY229" s="10">
        <f>3/24000000*OO[[#This Row],[107 (02JUL1985 06:00:00)-Water Temperature (C)]]*OO[[#This Row],[49]]</f>
        <v>8.9696643049162499E-6</v>
      </c>
      <c r="AZ229" s="10">
        <f>3/24000000*OO[[#This Row],[108 (02JUL1985 09:00:00)-Water Temperature (C)]]*OO[[#This Row],[50]]</f>
        <v>8.6572736493262488E-6</v>
      </c>
      <c r="BA229" s="10">
        <f>3/24000000*OO[[#This Row],[109 (02JUL1985 12:00:00)-Water Temperature (C)]]*OO[[#This Row],[51]]</f>
        <v>8.3844820977187503E-6</v>
      </c>
      <c r="BB229" s="10">
        <f>3/24000000*OO[[#This Row],[110 (02JUL1985 15:00:00)-Water Temperature (C)]]*OO[[#This Row],[52]]</f>
        <v>8.0922054597562503E-6</v>
      </c>
      <c r="BC229" s="10">
        <f>3/24000000*OO[[#This Row],[111 (02JUL1985 18:00:00)-Water Temperature (C)]]*OO[[#This Row],[53]]</f>
        <v>7.7212727897474993E-6</v>
      </c>
      <c r="BD229" s="10">
        <f>3/24000000*OO[[#This Row],[112 (02JUL1985 21:00:00)-Water Temperature (C)]]*OO[[#This Row],[54]]</f>
        <v>7.1504917076250003E-6</v>
      </c>
      <c r="BE229" s="10">
        <f>3/24000000*OO[[#This Row],[113 (03JUL1985 00:00:00)-Water Temperature (C)]]*OO[[#This Row],[55]]</f>
        <v>6.6494474607499994E-6</v>
      </c>
      <c r="BF229" s="10">
        <f>3/24000000*OO[[#This Row],[114 (03JUL1985 03:00:00)-Water Temperature (C)]]*OO[[#This Row],[56]]</f>
        <v>6.2537536853999992E-6</v>
      </c>
      <c r="BG229" s="10">
        <f>3/24000000*OO[[#This Row],[115 (03JUL1985 06:00:00)-Water Temperature (C)]]*OO[[#This Row],[57]]</f>
        <v>5.9386028995800005E-6</v>
      </c>
      <c r="BH229" s="10">
        <f>3/24000000*OO[[#This Row],[116 (03JUL1985 09:00:00)-Water Temperature (C)]]*OO[[#This Row],[58]]</f>
        <v>5.8333871643550003E-6</v>
      </c>
      <c r="BI229" s="10">
        <f>3/24000000*OO[[#This Row],[117 (03JUL1985 12:00:00)-Water Temperature (C)]]*OO[[#This Row],[59]]</f>
        <v>5.9318320794599996E-6</v>
      </c>
      <c r="BJ229" s="10">
        <f>3/24000000*OO[[#This Row],[118 (03JUL1985 15:00:00)-Water Temperature (C)]]*OO[[#This Row],[60]]</f>
        <v>6.0652812561739983E-6</v>
      </c>
      <c r="BK229" s="10">
        <f>3/24000000*OO[[#This Row],[119 (03JUL1985 18:00:00)-Water Temperature (C)]]*OO[[#This Row],[61]]</f>
        <v>5.9495902047278743E-6</v>
      </c>
      <c r="BL229" s="10">
        <f>3/24000000*OO[[#This Row],[120 (03JUL1985 21:00:00)-Water Temperature (C)]]*OO[[#This Row],[62]]</f>
        <v>5.6149953447170003E-6</v>
      </c>
      <c r="BM229" s="10">
        <f>3/24000000*OO[[#This Row],[121 (04JUL1985 00:00:00)-Water Temperature (C)]]*OO[[#This Row],[63]]</f>
        <v>5.2633634723214998E-6</v>
      </c>
      <c r="BN229" s="10">
        <f>3/24000000*OO[[#This Row],[122 (04JUL1985 03:00:00)-Water Temperature (C)]]*OO[[#This Row],[64]]</f>
        <v>4.9857770249300001E-6</v>
      </c>
      <c r="BO229" s="10">
        <f>3/24000000*OO[[#This Row],[123 (04JUL1985 06:00:00)-Water Temperature (C)]]*OO[[#This Row],[65]]</f>
        <v>4.74949755887525E-6</v>
      </c>
      <c r="BP229" s="10">
        <f>3/24000000*OO[[#This Row],[124 (04JUL1985 09:00:00)-Water Temperature (C)]]*OO[[#This Row],[66]]</f>
        <v>4.6238299611838742E-6</v>
      </c>
      <c r="BQ229" s="10">
        <f>3/24000000*OO[[#This Row],[125 (04JUL1985 12:00:00)-Water Temperature (C)]]*OO[[#This Row],[67]]</f>
        <v>4.4429772672056243E-6</v>
      </c>
      <c r="BR229" s="10">
        <f>3/24000000*OO[[#This Row],[126 (04JUL1985 15:00:00)-Water Temperature (C)]]*OO[[#This Row],[68]]</f>
        <v>4.1404891474383744E-6</v>
      </c>
      <c r="BS229" s="10">
        <f>3/24000000*OO[[#This Row],[127 (04JUL1985 18:00:00)-Water Temperature (C)]]*OO[[#This Row],[69]]</f>
        <v>3.8352951113489997E-6</v>
      </c>
      <c r="BT229" s="10">
        <f>3/24000000*OO[[#This Row],[128 (04JUL1985 21:00:00)-Water Temperature (C)]]*OO[[#This Row],[70]]</f>
        <v>3.6114243778450001E-6</v>
      </c>
      <c r="BU229" s="10">
        <f>3/24000000*OO[[#This Row],[129 (05JUL1985 00:00:00)-Water Temperature (C)]]*OO[[#This Row],[71]]</f>
        <v>3.436433405685E-6</v>
      </c>
      <c r="BV229" s="10">
        <f>3/24000000*OO[[#This Row],[130 (05JUL1985 03:00:00)-Water Temperature (C)]]*OO[[#This Row],[72]]</f>
        <v>3.2856245778319994E-6</v>
      </c>
      <c r="BW229" s="10">
        <f>3/24000000*OO[[#This Row],[131 (05JUL1985 06:00:00)-Water Temperature (C)]]*OO[[#This Row],[73]]</f>
        <v>3.1168393591147502E-6</v>
      </c>
      <c r="BX229" s="10">
        <f>3/24000000*OO[[#This Row],[132 (05JUL1985 09:00:00)-Water Temperature (C)]]*OO[[#This Row],[74]]</f>
        <v>3.017548310175E-6</v>
      </c>
      <c r="BY229" s="10">
        <f>3/24000000*OO[[#This Row],[133 (05JUL1985 12:00:00)-Water Temperature (C)]]*OO[[#This Row],[75]]</f>
        <v>3.0354793235474993E-6</v>
      </c>
      <c r="BZ229" s="10">
        <f>3/24000000*OO[[#This Row],[134 (05JUL1985 15:00:00)-Water Temperature (C)]]*OO[[#This Row],[76]]</f>
        <v>3.1253629750788751E-6</v>
      </c>
      <c r="CA229" s="10">
        <f>3/24000000*OO[[#This Row],[135 (05JUL1985 18:00:00)-Water Temperature (C)]]*OO[[#This Row],[77]]</f>
        <v>3.1307550105156252E-6</v>
      </c>
      <c r="CB229" s="10">
        <f>3/24000000*OO[[#This Row],[136 (05JUL1985 21:00:00)-Water Temperature (C)]]*OO[[#This Row],[78]]</f>
        <v>2.9874700418212495E-6</v>
      </c>
      <c r="CC229" s="10">
        <f>3/24000000*OO[[#This Row],[137 (06JUL1985 00:00:00)-Water Temperature (C)]]*OO[[#This Row],[79]]</f>
        <v>2.8237830439927501E-6</v>
      </c>
      <c r="CD229" s="10">
        <f>3/24000000*OO[[#This Row],[138 (06JUL1985 03:00:00)-Water Temperature (C)]]*OO[[#This Row],[80]]</f>
        <v>2.7062907961471249E-6</v>
      </c>
      <c r="CE229" s="10">
        <f>3/24000000*OO[[#This Row],[139 (06JUL1985 06:00:00)-Water Temperature (C)]]*OO[[#This Row],[81]]</f>
        <v>2.5891791439275002E-6</v>
      </c>
      <c r="CF229" s="10">
        <f>3/24000000*OO[[#This Row],[140 (06JUL1985 09:00:00)-Water Temperature (C)]]*OO[[#This Row],[82]]</f>
        <v>2.4957260308305E-6</v>
      </c>
      <c r="CG229" s="10">
        <f>3/24000000*OO[[#This Row],[141 (06JUL1985 12:00:00)-Water Temperature (C)]]*OO[[#This Row],[83]]</f>
        <v>2.4242625031409999E-6</v>
      </c>
      <c r="CH229" s="10">
        <f>3/24000000*OO[[#This Row],[142 (06JUL1985 15:00:00)-Water Temperature (C)]]*OO[[#This Row],[84]]</f>
        <v>2.3061015569629998E-6</v>
      </c>
      <c r="CI229" s="10">
        <f>3/24000000*OO[[#This Row],[143 (06JUL1985 18:00:00)-Water Temperature (C)]]*OO[[#This Row],[85]]</f>
        <v>2.16135459636975E-6</v>
      </c>
      <c r="CJ229" s="10">
        <f>3/24000000*OO[[#This Row],[144 (06JUL1985 21:00:00)-Water Temperature (C)]]*OO[[#This Row],[86]]</f>
        <v>2.0099063676484998E-6</v>
      </c>
      <c r="CK229" s="10">
        <f>3/24000000*OO[[#This Row],[145 (07JUL1985 00:00:00)-Water Temperature (C)]]*OO[[#This Row],[87]]</f>
        <v>1.8559533482619999E-6</v>
      </c>
      <c r="CL229" s="10">
        <f>3/24000000*OO[[#This Row],[146 (07JUL1985 03:00:00)-Water Temperature (C)]]*OO[[#This Row],[88]]</f>
        <v>1.7453245995674998E-6</v>
      </c>
      <c r="CM229" s="10">
        <f>3/24000000*OO[[#This Row],[147 (07JUL1985 06:00:00)-Water Temperature (C)]]*OO[[#This Row],[89]]</f>
        <v>1.6576528902276249E-6</v>
      </c>
      <c r="CN229" s="10">
        <f>3/24000000*OO[[#This Row],[148 (07JUL1985 09:00:00)-Water Temperature (C)]]*OO[[#This Row],[90]]</f>
        <v>1.6039659641759999E-6</v>
      </c>
      <c r="CO229" s="10">
        <f>3/24000000*OO[[#This Row],[149 (07JUL1985 12:00:00)-Water Temperature (C)]]*OO[[#This Row],[91]]</f>
        <v>1.5474592448881248E-6</v>
      </c>
      <c r="CP229" s="10">
        <f>3/24000000*OO[[#This Row],[150 (07JUL1985 15:00:00)-Water Temperature (C)]]*OO[[#This Row],[92]]</f>
        <v>1.5191121509759999E-6</v>
      </c>
      <c r="CQ229" s="10">
        <f>3/24000000*OO[[#This Row],[151 (07JUL1985 18:00:00)-Water Temperature (C)]]*OO[[#This Row],[93]]</f>
        <v>1.532131512718125E-6</v>
      </c>
      <c r="CR229" s="10">
        <f>3/24000000*OO[[#This Row],[152 (07JUL1985 21:00:00)-Water Temperature (C)]]*OO[[#This Row],[94]]</f>
        <v>1.5156299041649999E-6</v>
      </c>
      <c r="CS229" s="10">
        <f>3/24000000*OO[[#This Row],[153 (08JUL1985 00:00:00)-Water Temperature (C)]]*OO[[#This Row],[95]]</f>
        <v>1.44948997478275E-6</v>
      </c>
      <c r="CT229" s="10">
        <f>3/24000000*OO[[#This Row],[154 (08JUL1985 03:00:00)-Water Temperature (C)]]*OO[[#This Row],[96]]</f>
        <v>1.3962038682447499E-6</v>
      </c>
      <c r="CU229" s="10">
        <f>3/24000000*OO[[#This Row],[155 (08JUL1985 06:00:00)-Water Temperature (C)]]*OO[[#This Row],[97]]</f>
        <v>1.3486144761280001E-6</v>
      </c>
      <c r="CV229" s="10">
        <f>3/24000000*OO[[#This Row],[156 (08JUL1985 09:00:00)-Water Temperature (C)]]*OO[[#This Row],[98]]</f>
        <v>1.3240997374669999E-6</v>
      </c>
      <c r="CW229" s="10">
        <f>3/24000000*OO[[#This Row],[157 (08JUL1985 12:00:00)-Water Temperature (C)]]*OO[[#This Row],[99]]</f>
        <v>1.2691347033557501E-6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0</v>
      </c>
      <c r="L230" s="10">
        <f>3/24*OO[[#This Row],[68 (27JUN1985 09:00:00)-Water Temperature (C)]]*OO[[#This Row],[10]]/SUM(OO[10])</f>
        <v>0</v>
      </c>
      <c r="M230" s="10">
        <f>3/24*OO[[#This Row],[69 (27JUN1985 12:00:00)-Water Temperature (C)]]*OO[[#This Row],[11]]/SUM(OO[11])</f>
        <v>1.4863274682423893E-34</v>
      </c>
      <c r="N230" s="10">
        <f>3/24*OO[[#This Row],[70 (27JUN1985 15:00:00)-Water Temperature (C)]]*OO[[#This Row],[12]]/SUM(OO[12])</f>
        <v>7.4958218482451928E-25</v>
      </c>
      <c r="O230" s="10">
        <f>3/24*OO[[#This Row],[71 (27JUN1985 18:00:00)-Water Temperature (C)]]*OO[[#This Row],[13]]/SUM(OO[13])</f>
        <v>3.9518847683785575E-17</v>
      </c>
      <c r="P230" s="10">
        <f>3/24*OO[[#This Row],[72 (27JUN1985 21:00:00)-Water Temperature (C)]]*OO[[#This Row],[14]]/SUM(OO[14])</f>
        <v>6.7809901811293335E-12</v>
      </c>
      <c r="Q230" s="10">
        <f>3/24*OO[[#This Row],[73 (28JUN1985 00:00:00)-Water Temperature (C)]]*OO[[#This Row],[15]]/SUM(OO[15])</f>
        <v>7.4060577698294405E-9</v>
      </c>
      <c r="R230" s="10">
        <f>3/24*OO[[#This Row],[74 (28JUN1985 03:00:00)-Water Temperature (C)]]*OO[[#This Row],[16]]/SUM(OO[16])</f>
        <v>1.1652713684175023E-6</v>
      </c>
      <c r="S230" s="10">
        <f>3/24*OO[[#This Row],[75 (28JUN1985 06:00:00)-Water Temperature (C)]]*OO[[#This Row],[17]]/SUM(OO[17])</f>
        <v>5.0704771864734882E-5</v>
      </c>
      <c r="T230" s="10">
        <f>3/24*OO[[#This Row],[76 (28JUN1985 09:00:00)-Water Temperature (C)]]*OO[[#This Row],[18]]/SUM(OO[18])</f>
        <v>8.4860468706502259E-4</v>
      </c>
      <c r="U230" s="10">
        <f>3/24*OO[[#This Row],[77 (28JUN1985 12:00:00)-Water Temperature (C)]]*OO[[#This Row],[19]]/SUM(OO[19])</f>
        <v>6.4395707010649937E-3</v>
      </c>
      <c r="V230" s="10">
        <f>3/24000000*OO[[#This Row],[78 (28JUN1985 15:00:00)-Water Temperature (C)]]*OO[[#This Row],[20]]</f>
        <v>2.5298664287452498E-2</v>
      </c>
      <c r="W230" s="10">
        <f>3/24000000*OO[[#This Row],[79 (28JUN1985 18:00:00)-Water Temperature (C)]]*OO[[#This Row],[21]]</f>
        <v>5.7747963537512499E-2</v>
      </c>
      <c r="X230" s="10">
        <f>3/24000000*OO[[#This Row],[80 (28JUN1985 21:00:00)-Water Temperature (C)]]*OO[[#This Row],[22]]</f>
        <v>8.3080673141487496E-2</v>
      </c>
      <c r="Y230" s="10">
        <f>3/24000000*OO[[#This Row],[81 (29JUN1985 00:00:00)-Water Temperature (C)]]*OO[[#This Row],[23]]</f>
        <v>8.1805095755100005E-2</v>
      </c>
      <c r="Z230" s="10">
        <f>3/24000000*OO[[#This Row],[82 (29JUN1985 03:00:00)-Water Temperature (C)]]*OO[[#This Row],[24]]</f>
        <v>5.7763217116474995E-2</v>
      </c>
      <c r="AA230" s="10">
        <f>3/24000000*OO[[#This Row],[83 (29JUN1985 06:00:00)-Water Temperature (C)]]*OO[[#This Row],[25]]</f>
        <v>3.0638802314849993E-2</v>
      </c>
      <c r="AB230" s="10">
        <f>3/24000000*OO[[#This Row],[84 (29JUN1985 09:00:00)-Water Temperature (C)]]*OO[[#This Row],[26]]</f>
        <v>1.3127999904479999E-2</v>
      </c>
      <c r="AC230" s="10">
        <f>3/24000000*OO[[#This Row],[85 (29JUN1985 12:00:00)-Water Temperature (C)]]*OO[[#This Row],[27]]</f>
        <v>4.7886954737374997E-3</v>
      </c>
      <c r="AD230" s="10">
        <f>3/24000000*OO[[#This Row],[86 (29JUN1985 15:00:00)-Water Temperature (C)]]*OO[[#This Row],[28]]</f>
        <v>1.5896127381602497E-3</v>
      </c>
      <c r="AE230" s="10">
        <f>3/24000000*OO[[#This Row],[88 (29JUN1985 21:00:00)-Water Temperature (C)]]*OO[[#This Row],[30]]</f>
        <v>1.5816578625467499E-4</v>
      </c>
      <c r="AF230" s="10">
        <f>3/24000000*OO[[#This Row],[88 (29JUN1985 21:00:00)-Water Temperature (C)]]*OO[[#This Row],[30]]</f>
        <v>1.5816578625467499E-4</v>
      </c>
      <c r="AG230" s="10">
        <f>3/24000000*OO[[#This Row],[89 (30JUN1985 00:00:00)-Water Temperature (C)]]*OO[[#This Row],[31]]</f>
        <v>6.8988418969599991E-5</v>
      </c>
      <c r="AH230" s="10">
        <f>3/24000000*OO[[#This Row],[90 (30JUN1985 03:00:00)-Water Temperature (C)]]*OO[[#This Row],[32]]</f>
        <v>5.1660172755187498E-5</v>
      </c>
      <c r="AI230" s="10">
        <f>3/24000000*OO[[#This Row],[91 (30JUN1985 06:00:00)-Water Temperature (C)]]*OO[[#This Row],[33]]</f>
        <v>5.1325316863762497E-5</v>
      </c>
      <c r="AJ230" s="10">
        <f>3/24000000*OO[[#This Row],[92 (30JUN1985 09:00:00)-Water Temperature (C)]]*OO[[#This Row],[34]]</f>
        <v>5.3904035686312491E-5</v>
      </c>
      <c r="AK230" s="10">
        <f>3/24000000*OO[[#This Row],[93 (30JUN1985 12:00:00)-Water Temperature (C)]]*OO[[#This Row],[35]]</f>
        <v>5.5932105785237496E-5</v>
      </c>
      <c r="AL230" s="10">
        <f>3/24000000*OO[[#This Row],[94 (30JUN1985 15:00:00)-Water Temperature (C)]]*OO[[#This Row],[36]]</f>
        <v>5.724611853509999E-5</v>
      </c>
      <c r="AM230" s="10">
        <f>3/24000000*OO[[#This Row],[95 (30JUN1985 18:00:00)-Water Temperature (C)]]*OO[[#This Row],[37]]</f>
        <v>5.6172010004874997E-5</v>
      </c>
      <c r="AN230" s="10">
        <f>3/24000000*OO[[#This Row],[96 (30JUN1985 21:00:00)-Water Temperature (C)]]*OO[[#This Row],[38]]</f>
        <v>5.0922052246974994E-5</v>
      </c>
      <c r="AO230" s="10">
        <f>3/24000000*OO[[#This Row],[97 (01JUL1985 00:00:00)-Water Temperature (C)]]*OO[[#This Row],[39]]</f>
        <v>4.4335646795579994E-5</v>
      </c>
      <c r="AP230" s="10">
        <f>3/24000000*OO[[#This Row],[98 (01JUL1985 03:00:00)-Water Temperature (C)]]*OO[[#This Row],[40]]</f>
        <v>3.7897446194462495E-5</v>
      </c>
      <c r="AQ230" s="10">
        <f>3/24000000*OO[[#This Row],[99 (01JUL1985 06:00:00)-Water Temperature (C)]]*OO[[#This Row],[41]]</f>
        <v>3.1466620319254994E-5</v>
      </c>
      <c r="AR230" s="10">
        <f>3/24000000*OO[[#This Row],[100 (01JUL1985 09:00:00)-Water Temperature (C)]]*OO[[#This Row],[42]]</f>
        <v>2.5743504335050001E-5</v>
      </c>
      <c r="AS230" s="10">
        <f>3/24000000*OO[[#This Row],[101 (01JUL1985 12:00:00)-Water Temperature (C)]]*OO[[#This Row],[43]]</f>
        <v>2.0702424021853751E-5</v>
      </c>
      <c r="AT230" s="10">
        <f>3/24000000*OO[[#This Row],[102 (01JUL1985 15:00:00)-Water Temperature (C)]]*OO[[#This Row],[44]]</f>
        <v>1.6627473269940001E-5</v>
      </c>
      <c r="AU230" s="10">
        <f>3/24000000*OO[[#This Row],[103 (01JUL1985 18:00:00)-Water Temperature (C)]]*OO[[#This Row],[45]]</f>
        <v>1.3434511364396249E-5</v>
      </c>
      <c r="AV230" s="10">
        <f>3/24000000*OO[[#This Row],[104 (01JUL1985 21:00:00)-Water Temperature (C)]]*OO[[#This Row],[46]]</f>
        <v>1.1291965812367501E-5</v>
      </c>
      <c r="AW230" s="10">
        <f>3/24000000*OO[[#This Row],[105 (02JUL1985 00:00:00)-Water Temperature (C)]]*OO[[#This Row],[47]]</f>
        <v>9.9418578617337507E-6</v>
      </c>
      <c r="AX230" s="10">
        <f>3/24000000*OO[[#This Row],[106 (02JUL1985 03:00:00)-Water Temperature (C)]]*OO[[#This Row],[48]]</f>
        <v>9.1241059030799992E-6</v>
      </c>
      <c r="AY230" s="10">
        <f>3/24000000*OO[[#This Row],[107 (02JUL1985 06:00:00)-Water Temperature (C)]]*OO[[#This Row],[49]]</f>
        <v>8.5375064825925008E-6</v>
      </c>
      <c r="AZ230" s="10">
        <f>3/24000000*OO[[#This Row],[108 (02JUL1985 09:00:00)-Water Temperature (C)]]*OO[[#This Row],[50]]</f>
        <v>8.2515827770624979E-6</v>
      </c>
      <c r="BA230" s="10">
        <f>3/24000000*OO[[#This Row],[109 (02JUL1985 12:00:00)-Water Temperature (C)]]*OO[[#This Row],[51]]</f>
        <v>8.0039910451649999E-6</v>
      </c>
      <c r="BB230" s="10">
        <f>3/24000000*OO[[#This Row],[110 (02JUL1985 15:00:00)-Water Temperature (C)]]*OO[[#This Row],[52]]</f>
        <v>7.7341343483399997E-6</v>
      </c>
      <c r="BC230" s="10">
        <f>3/24000000*OO[[#This Row],[111 (02JUL1985 18:00:00)-Water Temperature (C)]]*OO[[#This Row],[53]]</f>
        <v>7.3740850226549991E-6</v>
      </c>
      <c r="BD230" s="10">
        <f>3/24000000*OO[[#This Row],[112 (02JUL1985 21:00:00)-Water Temperature (C)]]*OO[[#This Row],[54]]</f>
        <v>6.817391067723749E-6</v>
      </c>
      <c r="BE230" s="10">
        <f>3/24000000*OO[[#This Row],[113 (03JUL1985 00:00:00)-Water Temperature (C)]]*OO[[#This Row],[55]]</f>
        <v>6.3269541323974996E-6</v>
      </c>
      <c r="BF230" s="10">
        <f>3/24000000*OO[[#This Row],[114 (03JUL1985 03:00:00)-Water Temperature (C)]]*OO[[#This Row],[56]]</f>
        <v>5.9448502600749989E-6</v>
      </c>
      <c r="BG230" s="10">
        <f>3/24000000*OO[[#This Row],[115 (03JUL1985 06:00:00)-Water Temperature (C)]]*OO[[#This Row],[57]]</f>
        <v>5.6477572613750004E-6</v>
      </c>
      <c r="BH230" s="10">
        <f>3/24000000*OO[[#This Row],[116 (03JUL1985 09:00:00)-Water Temperature (C)]]*OO[[#This Row],[58]]</f>
        <v>5.5552241220927499E-6</v>
      </c>
      <c r="BI230" s="10">
        <f>3/24000000*OO[[#This Row],[117 (03JUL1985 12:00:00)-Water Temperature (C)]]*OO[[#This Row],[59]]</f>
        <v>5.6565988366983751E-6</v>
      </c>
      <c r="BJ230" s="10">
        <f>3/24000000*OO[[#This Row],[118 (03JUL1985 15:00:00)-Water Temperature (C)]]*OO[[#This Row],[60]]</f>
        <v>5.7868661105568747E-6</v>
      </c>
      <c r="BK230" s="10">
        <f>3/24000000*OO[[#This Row],[119 (03JUL1985 18:00:00)-Water Temperature (C)]]*OO[[#This Row],[61]]</f>
        <v>5.6736490368941244E-6</v>
      </c>
      <c r="BL230" s="10">
        <f>3/24000000*OO[[#This Row],[120 (03JUL1985 21:00:00)-Water Temperature (C)]]*OO[[#This Row],[62]]</f>
        <v>5.3473770940961246E-6</v>
      </c>
      <c r="BM230" s="10">
        <f>3/24000000*OO[[#This Row],[121 (04JUL1985 00:00:00)-Water Temperature (C)]]*OO[[#This Row],[63]]</f>
        <v>5.0049184045290004E-6</v>
      </c>
      <c r="BN230" s="10">
        <f>3/24000000*OO[[#This Row],[122 (04JUL1985 03:00:00)-Water Temperature (C)]]*OO[[#This Row],[64]]</f>
        <v>4.7365720700182495E-6</v>
      </c>
      <c r="BO230" s="10">
        <f>3/24000000*OO[[#This Row],[123 (04JUL1985 06:00:00)-Water Temperature (C)]]*OO[[#This Row],[65]]</f>
        <v>4.513416669924999E-6</v>
      </c>
      <c r="BP230" s="10">
        <f>3/24000000*OO[[#This Row],[124 (04JUL1985 09:00:00)-Water Temperature (C)]]*OO[[#This Row],[66]]</f>
        <v>4.3998874322377504E-6</v>
      </c>
      <c r="BQ230" s="10">
        <f>3/24000000*OO[[#This Row],[125 (04JUL1985 12:00:00)-Water Temperature (C)]]*OO[[#This Row],[67]]</f>
        <v>4.2335012584251253E-6</v>
      </c>
      <c r="BR230" s="10">
        <f>3/24000000*OO[[#This Row],[126 (04JUL1985 15:00:00)-Water Temperature (C)]]*OO[[#This Row],[68]]</f>
        <v>3.9495675840564992E-6</v>
      </c>
      <c r="BS230" s="10">
        <f>3/24000000*OO[[#This Row],[127 (04JUL1985 18:00:00)-Water Temperature (C)]]*OO[[#This Row],[69]]</f>
        <v>3.6541027739881246E-6</v>
      </c>
      <c r="BT230" s="10">
        <f>3/24000000*OO[[#This Row],[128 (04JUL1985 21:00:00)-Water Temperature (C)]]*OO[[#This Row],[70]]</f>
        <v>3.4349706492765002E-6</v>
      </c>
      <c r="BU230" s="10">
        <f>3/24000000*OO[[#This Row],[129 (05JUL1985 00:00:00)-Water Temperature (C)]]*OO[[#This Row],[71]]</f>
        <v>3.2644282531629996E-6</v>
      </c>
      <c r="BV230" s="10">
        <f>3/24000000*OO[[#This Row],[130 (05JUL1985 03:00:00)-Water Temperature (C)]]*OO[[#This Row],[72]]</f>
        <v>3.1206198235605002E-6</v>
      </c>
      <c r="BW230" s="10">
        <f>3/24000000*OO[[#This Row],[131 (05JUL1985 06:00:00)-Water Temperature (C)]]*OO[[#This Row],[73]]</f>
        <v>2.9637204072375001E-6</v>
      </c>
      <c r="BX230" s="10">
        <f>3/24000000*OO[[#This Row],[132 (05JUL1985 09:00:00)-Water Temperature (C)]]*OO[[#This Row],[74]]</f>
        <v>2.8755534277488747E-6</v>
      </c>
      <c r="BY230" s="10">
        <f>3/24000000*OO[[#This Row],[133 (05JUL1985 12:00:00)-Water Temperature (C)]]*OO[[#This Row],[75]]</f>
        <v>2.8973531353983748E-6</v>
      </c>
      <c r="BZ230" s="10">
        <f>3/24000000*OO[[#This Row],[134 (05JUL1985 15:00:00)-Water Temperature (C)]]*OO[[#This Row],[76]]</f>
        <v>2.9824135956559998E-6</v>
      </c>
      <c r="CA230" s="10">
        <f>3/24000000*OO[[#This Row],[135 (05JUL1985 18:00:00)-Water Temperature (C)]]*OO[[#This Row],[77]]</f>
        <v>2.9819791917067495E-6</v>
      </c>
      <c r="CB230" s="10">
        <f>3/24000000*OO[[#This Row],[136 (05JUL1985 21:00:00)-Water Temperature (C)]]*OO[[#This Row],[78]]</f>
        <v>2.8397360368156249E-6</v>
      </c>
      <c r="CC230" s="10">
        <f>3/24000000*OO[[#This Row],[137 (06JUL1985 00:00:00)-Water Temperature (C)]]*OO[[#This Row],[79]]</f>
        <v>2.680818919229E-6</v>
      </c>
      <c r="CD230" s="10">
        <f>3/24000000*OO[[#This Row],[138 (06JUL1985 03:00:00)-Water Temperature (C)]]*OO[[#This Row],[80]]</f>
        <v>2.568216148774875E-6</v>
      </c>
      <c r="CE230" s="10">
        <f>3/24000000*OO[[#This Row],[139 (06JUL1985 06:00:00)-Water Temperature (C)]]*OO[[#This Row],[81]]</f>
        <v>2.4586115611575002E-6</v>
      </c>
      <c r="CF230" s="10">
        <f>3/24000000*OO[[#This Row],[140 (06JUL1985 09:00:00)-Water Temperature (C)]]*OO[[#This Row],[82]]</f>
        <v>2.3728404059710003E-6</v>
      </c>
      <c r="CG230" s="10">
        <f>3/24000000*OO[[#This Row],[141 (06JUL1985 12:00:00)-Water Temperature (C)]]*OO[[#This Row],[83]]</f>
        <v>2.3090061570237504E-6</v>
      </c>
      <c r="CH230" s="10">
        <f>3/24000000*OO[[#This Row],[142 (06JUL1985 15:00:00)-Water Temperature (C)]]*OO[[#This Row],[84]]</f>
        <v>2.1996685818719998E-6</v>
      </c>
      <c r="CI230" s="10">
        <f>3/24000000*OO[[#This Row],[143 (06JUL1985 18:00:00)-Water Temperature (C)]]*OO[[#This Row],[85]]</f>
        <v>2.062819584500875E-6</v>
      </c>
      <c r="CJ230" s="10">
        <f>3/24000000*OO[[#This Row],[144 (06JUL1985 21:00:00)-Water Temperature (C)]]*OO[[#This Row],[86]]</f>
        <v>1.9154305154985002E-6</v>
      </c>
      <c r="CK230" s="10">
        <f>3/24000000*OO[[#This Row],[145 (07JUL1985 00:00:00)-Water Temperature (C)]]*OO[[#This Row],[87]]</f>
        <v>1.76623174005425E-6</v>
      </c>
      <c r="CL230" s="10">
        <f>3/24000000*OO[[#This Row],[146 (07JUL1985 03:00:00)-Water Temperature (C)]]*OO[[#This Row],[88]]</f>
        <v>1.6588192129293748E-6</v>
      </c>
      <c r="CM230" s="10">
        <f>3/24000000*OO[[#This Row],[147 (07JUL1985 06:00:00)-Water Temperature (C)]]*OO[[#This Row],[89]]</f>
        <v>1.5761404619415002E-6</v>
      </c>
      <c r="CN230" s="10">
        <f>3/24000000*OO[[#This Row],[148 (07JUL1985 09:00:00)-Water Temperature (C)]]*OO[[#This Row],[90]]</f>
        <v>1.5275584448279997E-6</v>
      </c>
      <c r="CO230" s="10">
        <f>3/24000000*OO[[#This Row],[149 (07JUL1985 12:00:00)-Water Temperature (C)]]*OO[[#This Row],[91]]</f>
        <v>1.476382765309375E-6</v>
      </c>
      <c r="CP230" s="10">
        <f>3/24000000*OO[[#This Row],[150 (07JUL1985 15:00:00)-Water Temperature (C)]]*OO[[#This Row],[92]]</f>
        <v>1.4493686295419997E-6</v>
      </c>
      <c r="CQ230" s="10">
        <f>3/24000000*OO[[#This Row],[151 (07JUL1985 18:00:00)-Water Temperature (C)]]*OO[[#This Row],[93]]</f>
        <v>1.45898806628025E-6</v>
      </c>
      <c r="CR230" s="10">
        <f>3/24000000*OO[[#This Row],[152 (07JUL1985 21:00:00)-Water Temperature (C)]]*OO[[#This Row],[94]]</f>
        <v>1.4392030852224999E-6</v>
      </c>
      <c r="CS230" s="10">
        <f>3/24000000*OO[[#This Row],[153 (08JUL1985 00:00:00)-Water Temperature (C)]]*OO[[#This Row],[95]]</f>
        <v>1.3745523093912501E-6</v>
      </c>
      <c r="CT230" s="10">
        <f>3/24000000*OO[[#This Row],[154 (08JUL1985 03:00:00)-Water Temperature (C)]]*OO[[#This Row],[96]]</f>
        <v>1.3235082463259999E-6</v>
      </c>
      <c r="CU230" s="10">
        <f>3/24000000*OO[[#This Row],[155 (08JUL1985 06:00:00)-Water Temperature (C)]]*OO[[#This Row],[97]]</f>
        <v>1.2800567432769998E-6</v>
      </c>
      <c r="CV230" s="10">
        <f>3/24000000*OO[[#This Row],[156 (08JUL1985 09:00:00)-Water Temperature (C)]]*OO[[#This Row],[98]]</f>
        <v>1.2588552209254999E-6</v>
      </c>
      <c r="CW230" s="10">
        <f>3/24000000*OO[[#This Row],[157 (08JUL1985 12:00:00)-Water Temperature (C)]]*OO[[#This Row],[99]]</f>
        <v>1.2084059981692498E-6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0</v>
      </c>
      <c r="L231" s="10">
        <f>3/24*OO[[#This Row],[68 (27JUN1985 09:00:00)-Water Temperature (C)]]*OO[[#This Row],[10]]/SUM(OO[10])</f>
        <v>0</v>
      </c>
      <c r="M231" s="10">
        <f>3/24*OO[[#This Row],[69 (27JUN1985 12:00:00)-Water Temperature (C)]]*OO[[#This Row],[11]]/SUM(OO[11])</f>
        <v>2.8117851096122937E-35</v>
      </c>
      <c r="N231" s="10">
        <f>3/24*OO[[#This Row],[70 (27JUN1985 15:00:00)-Water Temperature (C)]]*OO[[#This Row],[12]]/SUM(OO[12])</f>
        <v>1.4757185802915613E-25</v>
      </c>
      <c r="O231" s="10">
        <f>3/24*OO[[#This Row],[71 (27JUN1985 18:00:00)-Water Temperature (C)]]*OO[[#This Row],[13]]/SUM(OO[13])</f>
        <v>1.4785699605666361E-17</v>
      </c>
      <c r="P231" s="10">
        <f>3/24*OO[[#This Row],[72 (27JUN1985 21:00:00)-Water Temperature (C)]]*OO[[#This Row],[14]]/SUM(OO[14])</f>
        <v>3.5232206611851536E-12</v>
      </c>
      <c r="Q231" s="10">
        <f>3/24*OO[[#This Row],[73 (28JUN1985 00:00:00)-Water Temperature (C)]]*OO[[#This Row],[15]]/SUM(OO[15])</f>
        <v>4.6282131198208864E-9</v>
      </c>
      <c r="R231" s="10">
        <f>3/24*OO[[#This Row],[74 (28JUN1985 03:00:00)-Water Temperature (C)]]*OO[[#This Row],[16]]/SUM(OO[16])</f>
        <v>8.1554321616884323E-7</v>
      </c>
      <c r="S231" s="10">
        <f>3/24*OO[[#This Row],[75 (28JUN1985 06:00:00)-Water Temperature (C)]]*OO[[#This Row],[17]]/SUM(OO[17])</f>
        <v>3.8750576640357697E-5</v>
      </c>
      <c r="T231" s="10">
        <f>3/24*OO[[#This Row],[76 (28JUN1985 09:00:00)-Water Temperature (C)]]*OO[[#This Row],[18]]/SUM(OO[18])</f>
        <v>6.9821845116239674E-4</v>
      </c>
      <c r="U231" s="10">
        <f>3/24*OO[[#This Row],[77 (28JUN1985 12:00:00)-Water Temperature (C)]]*OO[[#This Row],[19]]/SUM(OO[19])</f>
        <v>5.6443842726905643E-3</v>
      </c>
      <c r="V231" s="10">
        <f>3/24000000*OO[[#This Row],[78 (28JUN1985 15:00:00)-Water Temperature (C)]]*OO[[#This Row],[20]]</f>
        <v>2.3410175796815001E-2</v>
      </c>
      <c r="W231" s="10">
        <f>3/24000000*OO[[#This Row],[79 (28JUN1985 18:00:00)-Water Temperature (C)]]*OO[[#This Row],[21]]</f>
        <v>5.5907825625574996E-2</v>
      </c>
      <c r="X231" s="10">
        <f>3/24000000*OO[[#This Row],[80 (28JUN1985 21:00:00)-Water Temperature (C)]]*OO[[#This Row],[22]]</f>
        <v>8.3715592513499998E-2</v>
      </c>
      <c r="Y231" s="10">
        <f>3/24000000*OO[[#This Row],[81 (29JUN1985 00:00:00)-Water Temperature (C)]]*OO[[#This Row],[23]]</f>
        <v>8.5381388427000007E-2</v>
      </c>
      <c r="Z231" s="10">
        <f>3/24000000*OO[[#This Row],[82 (29JUN1985 03:00:00)-Water Temperature (C)]]*OO[[#This Row],[24]]</f>
        <v>6.2339748924850003E-2</v>
      </c>
      <c r="AA231" s="10">
        <f>3/24000000*OO[[#This Row],[83 (29JUN1985 06:00:00)-Water Temperature (C)]]*OO[[#This Row],[25]]</f>
        <v>3.4083086877970001E-2</v>
      </c>
      <c r="AB231" s="10">
        <f>3/24000000*OO[[#This Row],[84 (29JUN1985 09:00:00)-Water Temperature (C)]]*OO[[#This Row],[26]]</f>
        <v>1.4993531503349998E-2</v>
      </c>
      <c r="AC231" s="10">
        <f>3/24000000*OO[[#This Row],[85 (29JUN1985 12:00:00)-Water Temperature (C)]]*OO[[#This Row],[27]]</f>
        <v>5.58556878011E-3</v>
      </c>
      <c r="AD231" s="10">
        <f>3/24000000*OO[[#This Row],[86 (29JUN1985 15:00:00)-Water Temperature (C)]]*OO[[#This Row],[28]]</f>
        <v>1.8807712594086251E-3</v>
      </c>
      <c r="AE231" s="10">
        <f>3/24000000*OO[[#This Row],[88 (29JUN1985 21:00:00)-Water Temperature (C)]]*OO[[#This Row],[30]]</f>
        <v>1.8444679837357502E-4</v>
      </c>
      <c r="AF231" s="10">
        <f>3/24000000*OO[[#This Row],[88 (29JUN1985 21:00:00)-Water Temperature (C)]]*OO[[#This Row],[30]]</f>
        <v>1.8444679837357502E-4</v>
      </c>
      <c r="AG231" s="10">
        <f>3/24000000*OO[[#This Row],[89 (30JUN1985 00:00:00)-Water Temperature (C)]]*OO[[#This Row],[31]]</f>
        <v>7.6131404026875005E-5</v>
      </c>
      <c r="AH231" s="10">
        <f>3/24000000*OO[[#This Row],[90 (30JUN1985 03:00:00)-Water Temperature (C)]]*OO[[#This Row],[32]]</f>
        <v>5.4036555736799999E-5</v>
      </c>
      <c r="AI231" s="10">
        <f>3/24000000*OO[[#This Row],[91 (30JUN1985 06:00:00)-Water Temperature (C)]]*OO[[#This Row],[33]]</f>
        <v>5.282960814862499E-5</v>
      </c>
      <c r="AJ231" s="10">
        <f>3/24000000*OO[[#This Row],[92 (30JUN1985 09:00:00)-Water Temperature (C)]]*OO[[#This Row],[34]]</f>
        <v>5.558505021404999E-5</v>
      </c>
      <c r="AK231" s="10">
        <f>3/24000000*OO[[#This Row],[93 (30JUN1985 12:00:00)-Water Temperature (C)]]*OO[[#This Row],[35]]</f>
        <v>5.8052378852262495E-5</v>
      </c>
      <c r="AL231" s="10">
        <f>3/24000000*OO[[#This Row],[94 (30JUN1985 15:00:00)-Water Temperature (C)]]*OO[[#This Row],[36]]</f>
        <v>5.9766416486000002E-5</v>
      </c>
      <c r="AM231" s="10">
        <f>3/24000000*OO[[#This Row],[95 (30JUN1985 18:00:00)-Water Temperature (C)]]*OO[[#This Row],[37]]</f>
        <v>5.8865792131487506E-5</v>
      </c>
      <c r="AN231" s="10">
        <f>3/24000000*OO[[#This Row],[96 (30JUN1985 21:00:00)-Water Temperature (C)]]*OO[[#This Row],[38]]</f>
        <v>5.3434986323360006E-5</v>
      </c>
      <c r="AO231" s="10">
        <f>3/24000000*OO[[#This Row],[97 (01JUL1985 00:00:00)-Water Temperature (C)]]*OO[[#This Row],[39]]</f>
        <v>4.658614505983125E-5</v>
      </c>
      <c r="AP231" s="10">
        <f>3/24000000*OO[[#This Row],[98 (01JUL1985 03:00:00)-Water Temperature (C)]]*OO[[#This Row],[40]]</f>
        <v>3.9929888674269999E-5</v>
      </c>
      <c r="AQ231" s="10">
        <f>3/24000000*OO[[#This Row],[99 (01JUL1985 06:00:00)-Water Temperature (C)]]*OO[[#This Row],[41]]</f>
        <v>3.3325331240781247E-5</v>
      </c>
      <c r="AR231" s="10">
        <f>3/24000000*OO[[#This Row],[100 (01JUL1985 09:00:00)-Water Temperature (C)]]*OO[[#This Row],[42]]</f>
        <v>2.7400373170529995E-5</v>
      </c>
      <c r="AS231" s="10">
        <f>3/24000000*OO[[#This Row],[101 (01JUL1985 12:00:00)-Water Temperature (C)]]*OO[[#This Row],[43]]</f>
        <v>2.2098089756452498E-5</v>
      </c>
      <c r="AT231" s="10">
        <f>3/24000000*OO[[#This Row],[102 (01JUL1985 15:00:00)-Water Temperature (C)]]*OO[[#This Row],[44]]</f>
        <v>1.773681205701625E-5</v>
      </c>
      <c r="AU231" s="10">
        <f>3/24000000*OO[[#This Row],[103 (01JUL1985 18:00:00)-Water Temperature (C)]]*OO[[#This Row],[45]]</f>
        <v>1.426043929338E-5</v>
      </c>
      <c r="AV231" s="10">
        <f>3/24000000*OO[[#This Row],[104 (01JUL1985 21:00:00)-Water Temperature (C)]]*OO[[#This Row],[46]]</f>
        <v>1.1894397387738748E-5</v>
      </c>
      <c r="AW231" s="10">
        <f>3/24000000*OO[[#This Row],[105 (02JUL1985 00:00:00)-Water Temperature (C)]]*OO[[#This Row],[47]]</f>
        <v>1.0400060098723751E-5</v>
      </c>
      <c r="AX231" s="10">
        <f>3/24000000*OO[[#This Row],[106 (02JUL1985 03:00:00)-Water Temperature (C)]]*OO[[#This Row],[48]]</f>
        <v>9.5103264770625005E-6</v>
      </c>
      <c r="AY231" s="10">
        <f>3/24000000*OO[[#This Row],[107 (02JUL1985 06:00:00)-Water Temperature (C)]]*OO[[#This Row],[49]]</f>
        <v>8.894492049697499E-6</v>
      </c>
      <c r="AZ231" s="10">
        <f>3/24000000*OO[[#This Row],[108 (02JUL1985 09:00:00)-Water Temperature (C)]]*OO[[#This Row],[50]]</f>
        <v>8.6095976094012503E-6</v>
      </c>
      <c r="BA231" s="10">
        <f>3/24000000*OO[[#This Row],[109 (02JUL1985 12:00:00)-Water Temperature (C)]]*OO[[#This Row],[51]]</f>
        <v>8.3666398669324995E-6</v>
      </c>
      <c r="BB231" s="10">
        <f>3/24000000*OO[[#This Row],[110 (02JUL1985 15:00:00)-Water Temperature (C)]]*OO[[#This Row],[52]]</f>
        <v>8.0967587335312475E-6</v>
      </c>
      <c r="BC231" s="10">
        <f>3/24000000*OO[[#This Row],[111 (02JUL1985 18:00:00)-Water Temperature (C)]]*OO[[#This Row],[53]]</f>
        <v>7.7151445822949989E-6</v>
      </c>
      <c r="BD231" s="10">
        <f>3/24000000*OO[[#This Row],[112 (02JUL1985 21:00:00)-Water Temperature (C)]]*OO[[#This Row],[54]]</f>
        <v>7.1195261972237491E-6</v>
      </c>
      <c r="BE231" s="10">
        <f>3/24000000*OO[[#This Row],[113 (03JUL1985 00:00:00)-Water Temperature (C)]]*OO[[#This Row],[55]]</f>
        <v>6.5916695611199999E-6</v>
      </c>
      <c r="BF231" s="10">
        <f>3/24000000*OO[[#This Row],[114 (03JUL1985 03:00:00)-Water Temperature (C)]]*OO[[#This Row],[56]]</f>
        <v>6.1851240366574998E-6</v>
      </c>
      <c r="BG231" s="10">
        <f>3/24000000*OO[[#This Row],[115 (03JUL1985 06:00:00)-Water Temperature (C)]]*OO[[#This Row],[57]]</f>
        <v>5.8780009714074988E-6</v>
      </c>
      <c r="BH231" s="10">
        <f>3/24000000*OO[[#This Row],[116 (03JUL1985 09:00:00)-Water Temperature (C)]]*OO[[#This Row],[58]]</f>
        <v>5.7902088461874994E-6</v>
      </c>
      <c r="BI231" s="10">
        <f>3/24000000*OO[[#This Row],[117 (03JUL1985 12:00:00)-Water Temperature (C)]]*OO[[#This Row],[59]]</f>
        <v>5.9050575158737498E-6</v>
      </c>
      <c r="BJ231" s="10">
        <f>3/24000000*OO[[#This Row],[118 (03JUL1985 15:00:00)-Water Temperature (C)]]*OO[[#This Row],[60]]</f>
        <v>6.0458492192513745E-6</v>
      </c>
      <c r="BK231" s="10">
        <f>3/24000000*OO[[#This Row],[119 (03JUL1985 18:00:00)-Water Temperature (C)]]*OO[[#This Row],[61]]</f>
        <v>5.9250457823452501E-6</v>
      </c>
      <c r="BL231" s="10">
        <f>3/24000000*OO[[#This Row],[120 (03JUL1985 21:00:00)-Water Temperature (C)]]*OO[[#This Row],[62]]</f>
        <v>5.5766126669409995E-6</v>
      </c>
      <c r="BM231" s="10">
        <f>3/24000000*OO[[#This Row],[121 (04JUL1985 00:00:00)-Water Temperature (C)]]*OO[[#This Row],[63]]</f>
        <v>5.2093421203959986E-6</v>
      </c>
      <c r="BN231" s="10">
        <f>3/24000000*OO[[#This Row],[122 (04JUL1985 03:00:00)-Water Temperature (C)]]*OO[[#This Row],[64]]</f>
        <v>4.9244064211080002E-6</v>
      </c>
      <c r="BO231" s="10">
        <f>3/24000000*OO[[#This Row],[123 (04JUL1985 06:00:00)-Water Temperature (C)]]*OO[[#This Row],[65]]</f>
        <v>4.6931554011404996E-6</v>
      </c>
      <c r="BP231" s="10">
        <f>3/24000000*OO[[#This Row],[124 (04JUL1985 09:00:00)-Water Temperature (C)]]*OO[[#This Row],[66]]</f>
        <v>4.5817805335049988E-6</v>
      </c>
      <c r="BQ231" s="10">
        <f>3/24000000*OO[[#This Row],[125 (04JUL1985 12:00:00)-Water Temperature (C)]]*OO[[#This Row],[67]]</f>
        <v>4.4161455342493751E-6</v>
      </c>
      <c r="BR231" s="10">
        <f>3/24000000*OO[[#This Row],[126 (04JUL1985 15:00:00)-Water Temperature (C)]]*OO[[#This Row],[68]]</f>
        <v>4.1256118404112503E-6</v>
      </c>
      <c r="BS231" s="10">
        <f>3/24000000*OO[[#This Row],[127 (04JUL1985 18:00:00)-Water Temperature (C)]]*OO[[#This Row],[69]]</f>
        <v>3.8123517876164996E-6</v>
      </c>
      <c r="BT231" s="10">
        <f>3/24000000*OO[[#This Row],[128 (04JUL1985 21:00:00)-Water Temperature (C)]]*OO[[#This Row],[70]]</f>
        <v>3.5770423326299999E-6</v>
      </c>
      <c r="BU231" s="10">
        <f>3/24000000*OO[[#This Row],[129 (05JUL1985 00:00:00)-Water Temperature (C)]]*OO[[#This Row],[71]]</f>
        <v>3.3937946804891245E-6</v>
      </c>
      <c r="BV231" s="10">
        <f>3/24000000*OO[[#This Row],[130 (05JUL1985 03:00:00)-Water Temperature (C)]]*OO[[#This Row],[72]]</f>
        <v>3.24306460241075E-6</v>
      </c>
      <c r="BW231" s="10">
        <f>3/24000000*OO[[#This Row],[131 (05JUL1985 06:00:00)-Water Temperature (C)]]*OO[[#This Row],[73]]</f>
        <v>3.0834552506125004E-6</v>
      </c>
      <c r="BX231" s="10">
        <f>3/24000000*OO[[#This Row],[132 (05JUL1985 09:00:00)-Water Temperature (C)]]*OO[[#This Row],[74]]</f>
        <v>2.99918777646675E-6</v>
      </c>
      <c r="BY231" s="10">
        <f>3/24000000*OO[[#This Row],[133 (05JUL1985 12:00:00)-Water Temperature (C)]]*OO[[#This Row],[75]]</f>
        <v>3.0279092418399998E-6</v>
      </c>
      <c r="BZ231" s="10">
        <f>3/24000000*OO[[#This Row],[134 (05JUL1985 15:00:00)-Water Temperature (C)]]*OO[[#This Row],[76]]</f>
        <v>3.1167734443197496E-6</v>
      </c>
      <c r="CA231" s="10">
        <f>3/24000000*OO[[#This Row],[135 (05JUL1985 18:00:00)-Water Temperature (C)]]*OO[[#This Row],[77]]</f>
        <v>3.1102300001796251E-6</v>
      </c>
      <c r="CB231" s="10">
        <f>3/24000000*OO[[#This Row],[136 (05JUL1985 21:00:00)-Water Temperature (C)]]*OO[[#This Row],[78]]</f>
        <v>2.9549489217201247E-6</v>
      </c>
      <c r="CC231" s="10">
        <f>3/24000000*OO[[#This Row],[137 (06JUL1985 00:00:00)-Water Temperature (C)]]*OO[[#This Row],[79]]</f>
        <v>2.7850899181874999E-6</v>
      </c>
      <c r="CD231" s="10">
        <f>3/24000000*OO[[#This Row],[138 (06JUL1985 03:00:00)-Water Temperature (C)]]*OO[[#This Row],[80]]</f>
        <v>2.6663969636383754E-6</v>
      </c>
      <c r="CE231" s="10">
        <f>3/24000000*OO[[#This Row],[139 (06JUL1985 06:00:00)-Water Temperature (C)]]*OO[[#This Row],[81]]</f>
        <v>2.5541793570449999E-6</v>
      </c>
      <c r="CF231" s="10">
        <f>3/24000000*OO[[#This Row],[140 (06JUL1985 09:00:00)-Water Temperature (C)]]*OO[[#This Row],[82]]</f>
        <v>2.4685798990874998E-6</v>
      </c>
      <c r="CG231" s="10">
        <f>3/24000000*OO[[#This Row],[141 (06JUL1985 12:00:00)-Water Temperature (C)]]*OO[[#This Row],[83]]</f>
        <v>2.4069730547849995E-6</v>
      </c>
      <c r="CH231" s="10">
        <f>3/24000000*OO[[#This Row],[142 (06JUL1985 15:00:00)-Water Temperature (C)]]*OO[[#This Row],[84]]</f>
        <v>2.2973725084711248E-6</v>
      </c>
      <c r="CI231" s="10">
        <f>3/24000000*OO[[#This Row],[143 (06JUL1985 18:00:00)-Water Temperature (C)]]*OO[[#This Row],[85]]</f>
        <v>2.1562625378125002E-6</v>
      </c>
      <c r="CJ231" s="10">
        <f>3/24000000*OO[[#This Row],[144 (06JUL1985 21:00:00)-Water Temperature (C)]]*OO[[#This Row],[86]]</f>
        <v>1.9992070799779997E-6</v>
      </c>
      <c r="CK231" s="10">
        <f>3/24000000*OO[[#This Row],[145 (07JUL1985 00:00:00)-Water Temperature (C)]]*OO[[#This Row],[87]]</f>
        <v>1.84031394066E-6</v>
      </c>
      <c r="CL231" s="10">
        <f>3/24000000*OO[[#This Row],[146 (07JUL1985 03:00:00)-Water Temperature (C)]]*OO[[#This Row],[88]]</f>
        <v>1.7255727685512498E-6</v>
      </c>
      <c r="CM231" s="10">
        <f>3/24000000*OO[[#This Row],[147 (07JUL1985 06:00:00)-Water Temperature (C)]]*OO[[#This Row],[89]]</f>
        <v>1.6398879580428748E-6</v>
      </c>
      <c r="CN231" s="10">
        <f>3/24000000*OO[[#This Row],[148 (07JUL1985 09:00:00)-Water Temperature (C)]]*OO[[#This Row],[90]]</f>
        <v>1.592349356151375E-6</v>
      </c>
      <c r="CO231" s="10">
        <f>3/24000000*OO[[#This Row],[149 (07JUL1985 12:00:00)-Water Temperature (C)]]*OO[[#This Row],[91]]</f>
        <v>1.5420590441654998E-6</v>
      </c>
      <c r="CP231" s="10">
        <f>3/24000000*OO[[#This Row],[150 (07JUL1985 15:00:00)-Water Temperature (C)]]*OO[[#This Row],[92]]</f>
        <v>1.5144879806891247E-6</v>
      </c>
      <c r="CQ231" s="10">
        <f>3/24000000*OO[[#This Row],[151 (07JUL1985 18:00:00)-Water Temperature (C)]]*OO[[#This Row],[93]]</f>
        <v>1.5213492749745001E-6</v>
      </c>
      <c r="CR231" s="10">
        <f>3/24000000*OO[[#This Row],[152 (07JUL1985 21:00:00)-Water Temperature (C)]]*OO[[#This Row],[94]]</f>
        <v>1.4959939719564999E-6</v>
      </c>
      <c r="CS231" s="10">
        <f>3/24000000*OO[[#This Row],[153 (08JUL1985 00:00:00)-Water Temperature (C)]]*OO[[#This Row],[95]]</f>
        <v>1.4260915577252499E-6</v>
      </c>
      <c r="CT231" s="10">
        <f>3/24000000*OO[[#This Row],[154 (08JUL1985 03:00:00)-Water Temperature (C)]]*OO[[#This Row],[96]]</f>
        <v>1.3722925246250002E-6</v>
      </c>
      <c r="CU231" s="10">
        <f>3/24000000*OO[[#This Row],[155 (08JUL1985 06:00:00)-Water Temperature (C)]]*OO[[#This Row],[97]]</f>
        <v>1.3289686050037501E-6</v>
      </c>
      <c r="CV231" s="10">
        <f>3/24000000*OO[[#This Row],[156 (08JUL1985 09:00:00)-Water Temperature (C)]]*OO[[#This Row],[98]]</f>
        <v>1.3094396241189999E-6</v>
      </c>
      <c r="CW231" s="10">
        <f>3/24000000*OO[[#This Row],[157 (08JUL1985 12:00:00)-Water Temperature (C)]]*OO[[#This Row],[99]]</f>
        <v>1.2593519172877499E-6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0</v>
      </c>
      <c r="L232" s="10">
        <f>3/24*OO[[#This Row],[68 (27JUN1985 09:00:00)-Water Temperature (C)]]*OO[[#This Row],[10]]/SUM(OO[10])</f>
        <v>0</v>
      </c>
      <c r="M232" s="10">
        <f>3/24*OO[[#This Row],[69 (27JUN1985 12:00:00)-Water Temperature (C)]]*OO[[#This Row],[11]]/SUM(OO[11])</f>
        <v>5.3657365907592564E-36</v>
      </c>
      <c r="N232" s="10">
        <f>3/24*OO[[#This Row],[70 (27JUN1985 15:00:00)-Water Temperature (C)]]*OO[[#This Row],[12]]/SUM(OO[12])</f>
        <v>2.9271393432747841E-26</v>
      </c>
      <c r="O232" s="10">
        <f>3/24*OO[[#This Row],[71 (27JUN1985 18:00:00)-Water Temperature (C)]]*OO[[#This Row],[13]]/SUM(OO[13])</f>
        <v>5.7451007435819397E-18</v>
      </c>
      <c r="P232" s="10">
        <f>3/24*OO[[#This Row],[72 (27JUN1985 21:00:00)-Water Temperature (C)]]*OO[[#This Row],[14]]/SUM(OO[14])</f>
        <v>1.7530781607550168E-12</v>
      </c>
      <c r="Q232" s="10">
        <f>3/24*OO[[#This Row],[73 (28JUN1985 00:00:00)-Water Temperature (C)]]*OO[[#This Row],[15]]/SUM(OO[15])</f>
        <v>2.8075782023768875E-9</v>
      </c>
      <c r="R232" s="10">
        <f>3/24*OO[[#This Row],[74 (28JUN1985 03:00:00)-Water Temperature (C)]]*OO[[#This Row],[16]]/SUM(OO[16])</f>
        <v>5.5629960462757192E-7</v>
      </c>
      <c r="S232" s="10">
        <f>3/24*OO[[#This Row],[75 (28JUN1985 06:00:00)-Water Temperature (C)]]*OO[[#This Row],[17]]/SUM(OO[17])</f>
        <v>2.892724500741557E-5</v>
      </c>
      <c r="T232" s="10">
        <f>3/24*OO[[#This Row],[76 (28JUN1985 09:00:00)-Water Temperature (C)]]*OO[[#This Row],[18]]/SUM(OO[18])</f>
        <v>5.6219440787776728E-4</v>
      </c>
      <c r="U232" s="10">
        <f>3/24*OO[[#This Row],[77 (28JUN1985 12:00:00)-Water Temperature (C)]]*OO[[#This Row],[19]]/SUM(OO[19])</f>
        <v>4.8464639968858513E-3</v>
      </c>
      <c r="V232" s="10">
        <f>3/24000000*OO[[#This Row],[78 (28JUN1985 15:00:00)-Water Temperature (C)]]*OO[[#This Row],[20]]</f>
        <v>2.1256506923411245E-2</v>
      </c>
      <c r="W232" s="10">
        <f>3/24000000*OO[[#This Row],[79 (28JUN1985 18:00:00)-Water Temperature (C)]]*OO[[#This Row],[21]]</f>
        <v>5.3129343328775003E-2</v>
      </c>
      <c r="X232" s="10">
        <f>3/24000000*OO[[#This Row],[80 (28JUN1985 21:00:00)-Water Temperature (C)]]*OO[[#This Row],[22]]</f>
        <v>8.2822819478437504E-2</v>
      </c>
      <c r="Y232" s="10">
        <f>3/24000000*OO[[#This Row],[81 (29JUN1985 00:00:00)-Water Temperature (C)]]*OO[[#This Row],[23]]</f>
        <v>8.7497969101949985E-2</v>
      </c>
      <c r="Z232" s="10">
        <f>3/24000000*OO[[#This Row],[82 (29JUN1985 03:00:00)-Water Temperature (C)]]*OO[[#This Row],[24]]</f>
        <v>6.6045369471200002E-2</v>
      </c>
      <c r="AA232" s="10">
        <f>3/24000000*OO[[#This Row],[83 (29JUN1985 06:00:00)-Water Temperature (C)]]*OO[[#This Row],[25]]</f>
        <v>3.7213622187099997E-2</v>
      </c>
      <c r="AB232" s="10">
        <f>3/24000000*OO[[#This Row],[84 (29JUN1985 09:00:00)-Water Temperature (C)]]*OO[[#This Row],[26]]</f>
        <v>1.680249462014E-2</v>
      </c>
      <c r="AC232" s="10">
        <f>3/24000000*OO[[#This Row],[85 (29JUN1985 12:00:00)-Water Temperature (C)]]*OO[[#This Row],[27]]</f>
        <v>6.388840500045E-3</v>
      </c>
      <c r="AD232" s="10">
        <f>3/24000000*OO[[#This Row],[86 (29JUN1985 15:00:00)-Water Temperature (C)]]*OO[[#This Row],[28]]</f>
        <v>2.1805888311584999E-3</v>
      </c>
      <c r="AE232" s="10">
        <f>3/24000000*OO[[#This Row],[88 (29JUN1985 21:00:00)-Water Temperature (C)]]*OO[[#This Row],[30]]</f>
        <v>2.103509702131875E-4</v>
      </c>
      <c r="AF232" s="10">
        <f>3/24000000*OO[[#This Row],[88 (29JUN1985 21:00:00)-Water Temperature (C)]]*OO[[#This Row],[30]]</f>
        <v>2.103509702131875E-4</v>
      </c>
      <c r="AG232" s="10">
        <f>3/24000000*OO[[#This Row],[89 (30JUN1985 00:00:00)-Water Temperature (C)]]*OO[[#This Row],[31]]</f>
        <v>8.2205127105799996E-5</v>
      </c>
      <c r="AH232" s="10">
        <f>3/24000000*OO[[#This Row],[90 (30JUN1985 03:00:00)-Water Temperature (C)]]*OO[[#This Row],[32]]</f>
        <v>5.5081603778300004E-5</v>
      </c>
      <c r="AI232" s="10">
        <f>3/24000000*OO[[#This Row],[91 (30JUN1985 06:00:00)-Water Temperature (C)]]*OO[[#This Row],[33]]</f>
        <v>5.2771376411149991E-5</v>
      </c>
      <c r="AJ232" s="10">
        <f>3/24000000*OO[[#This Row],[92 (30JUN1985 09:00:00)-Water Temperature (C)]]*OO[[#This Row],[34]]</f>
        <v>5.5495314653625004E-5</v>
      </c>
      <c r="AK232" s="10">
        <f>3/24000000*OO[[#This Row],[93 (30JUN1985 12:00:00)-Water Temperature (C)]]*OO[[#This Row],[35]]</f>
        <v>5.8270244526124991E-5</v>
      </c>
      <c r="AL232" s="10">
        <f>3/24000000*OO[[#This Row],[94 (30JUN1985 15:00:00)-Water Temperature (C)]]*OO[[#This Row],[36]]</f>
        <v>6.0309231798112498E-5</v>
      </c>
      <c r="AM232" s="10">
        <f>3/24000000*OO[[#This Row],[95 (30JUN1985 18:00:00)-Water Temperature (C)]]*OO[[#This Row],[37]]</f>
        <v>5.95662998922E-5</v>
      </c>
      <c r="AN232" s="10">
        <f>3/24000000*OO[[#This Row],[96 (30JUN1985 21:00:00)-Water Temperature (C)]]*OO[[#This Row],[38]]</f>
        <v>5.4081372531539992E-5</v>
      </c>
      <c r="AO232" s="10">
        <f>3/24000000*OO[[#This Row],[97 (01JUL1985 00:00:00)-Water Temperature (C)]]*OO[[#This Row],[39]]</f>
        <v>4.7188517725349994E-5</v>
      </c>
      <c r="AP232" s="10">
        <f>3/24000000*OO[[#This Row],[98 (01JUL1985 03:00:00)-Water Temperature (C)]]*OO[[#This Row],[40]]</f>
        <v>4.0531488110987496E-5</v>
      </c>
      <c r="AQ232" s="10">
        <f>3/24000000*OO[[#This Row],[99 (01JUL1985 06:00:00)-Water Temperature (C)]]*OO[[#This Row],[41]]</f>
        <v>3.3988594374677501E-5</v>
      </c>
      <c r="AR232" s="10">
        <f>3/24000000*OO[[#This Row],[100 (01JUL1985 09:00:00)-Water Temperature (C)]]*OO[[#This Row],[42]]</f>
        <v>2.8086591796635E-5</v>
      </c>
      <c r="AS232" s="10">
        <f>3/24000000*OO[[#This Row],[101 (01JUL1985 12:00:00)-Water Temperature (C)]]*OO[[#This Row],[43]]</f>
        <v>2.2719031928762501E-5</v>
      </c>
      <c r="AT232" s="10">
        <f>3/24000000*OO[[#This Row],[102 (01JUL1985 15:00:00)-Water Temperature (C)]]*OO[[#This Row],[44]]</f>
        <v>1.8229090841049998E-5</v>
      </c>
      <c r="AU232" s="10">
        <f>3/24000000*OO[[#This Row],[103 (01JUL1985 18:00:00)-Water Temperature (C)]]*OO[[#This Row],[45]]</f>
        <v>1.4588795885384996E-5</v>
      </c>
      <c r="AV232" s="10">
        <f>3/24000000*OO[[#This Row],[104 (01JUL1985 21:00:00)-Water Temperature (C)]]*OO[[#This Row],[46]]</f>
        <v>1.2078812509715E-5</v>
      </c>
      <c r="AW232" s="10">
        <f>3/24000000*OO[[#This Row],[105 (02JUL1985 00:00:00)-Water Temperature (C)]]*OO[[#This Row],[47]]</f>
        <v>1.0488569961975E-5</v>
      </c>
      <c r="AX232" s="10">
        <f>3/24000000*OO[[#This Row],[106 (02JUL1985 03:00:00)-Water Temperature (C)]]*OO[[#This Row],[48]]</f>
        <v>9.5555284223850004E-6</v>
      </c>
      <c r="AY232" s="10">
        <f>3/24000000*OO[[#This Row],[107 (02JUL1985 06:00:00)-Water Temperature (C)]]*OO[[#This Row],[49]]</f>
        <v>8.931966673704999E-6</v>
      </c>
      <c r="AZ232" s="10">
        <f>3/24000000*OO[[#This Row],[108 (02JUL1985 09:00:00)-Water Temperature (C)]]*OO[[#This Row],[50]]</f>
        <v>8.6606771960625015E-6</v>
      </c>
      <c r="BA232" s="10">
        <f>3/24000000*OO[[#This Row],[109 (02JUL1985 12:00:00)-Water Temperature (C)]]*OO[[#This Row],[51]]</f>
        <v>8.4309118547574991E-6</v>
      </c>
      <c r="BB232" s="10">
        <f>3/24000000*OO[[#This Row],[110 (02JUL1985 15:00:00)-Water Temperature (C)]]*OO[[#This Row],[52]]</f>
        <v>8.1735907874449995E-6</v>
      </c>
      <c r="BC232" s="10">
        <f>3/24000000*OO[[#This Row],[111 (02JUL1985 18:00:00)-Water Temperature (C)]]*OO[[#This Row],[53]]</f>
        <v>7.7826097358749995E-6</v>
      </c>
      <c r="BD232" s="10">
        <f>3/24000000*OO[[#This Row],[112 (02JUL1985 21:00:00)-Water Temperature (C)]]*OO[[#This Row],[54]]</f>
        <v>7.1666970381999997E-6</v>
      </c>
      <c r="BE232" s="10">
        <f>3/24000000*OO[[#This Row],[113 (03JUL1985 00:00:00)-Water Temperature (C)]]*OO[[#This Row],[55]]</f>
        <v>6.6202175019749997E-6</v>
      </c>
      <c r="BF232" s="10">
        <f>3/24000000*OO[[#This Row],[114 (03JUL1985 03:00:00)-Water Temperature (C)]]*OO[[#This Row],[56]]</f>
        <v>6.2024490564249998E-6</v>
      </c>
      <c r="BG232" s="10">
        <f>3/24000000*OO[[#This Row],[115 (03JUL1985 06:00:00)-Water Temperature (C)]]*OO[[#This Row],[57]]</f>
        <v>5.8972083319475003E-6</v>
      </c>
      <c r="BH232" s="10">
        <f>3/24000000*OO[[#This Row],[116 (03JUL1985 09:00:00)-Water Temperature (C)]]*OO[[#This Row],[58]]</f>
        <v>5.8194456664575003E-6</v>
      </c>
      <c r="BI232" s="10">
        <f>3/24000000*OO[[#This Row],[117 (03JUL1985 12:00:00)-Water Temperature (C)]]*OO[[#This Row],[59]]</f>
        <v>5.9466782853184989E-6</v>
      </c>
      <c r="BJ232" s="10">
        <f>3/24000000*OO[[#This Row],[118 (03JUL1985 15:00:00)-Water Temperature (C)]]*OO[[#This Row],[60]]</f>
        <v>6.0933880656359991E-6</v>
      </c>
      <c r="BK232" s="10">
        <f>3/24000000*OO[[#This Row],[119 (03JUL1985 18:00:00)-Water Temperature (C)]]*OO[[#This Row],[61]]</f>
        <v>5.9663666663624998E-6</v>
      </c>
      <c r="BL232" s="10">
        <f>3/24000000*OO[[#This Row],[120 (03JUL1985 21:00:00)-Water Temperature (C)]]*OO[[#This Row],[62]]</f>
        <v>5.6062749875659993E-6</v>
      </c>
      <c r="BM232" s="10">
        <f>3/24000000*OO[[#This Row],[121 (04JUL1985 00:00:00)-Water Temperature (C)]]*OO[[#This Row],[63]]</f>
        <v>5.2271043295623751E-6</v>
      </c>
      <c r="BN232" s="10">
        <f>3/24000000*OO[[#This Row],[122 (04JUL1985 03:00:00)-Water Temperature (C)]]*OO[[#This Row],[64]]</f>
        <v>4.9349509329194996E-6</v>
      </c>
      <c r="BO232" s="10">
        <f>3/24000000*OO[[#This Row],[123 (04JUL1985 06:00:00)-Water Temperature (C)]]*OO[[#This Row],[65]]</f>
        <v>4.7038419565663744E-6</v>
      </c>
      <c r="BP232" s="10">
        <f>3/24000000*OO[[#This Row],[124 (04JUL1985 09:00:00)-Water Temperature (C)]]*OO[[#This Row],[66]]</f>
        <v>4.5999309425081245E-6</v>
      </c>
      <c r="BQ232" s="10">
        <f>3/24000000*OO[[#This Row],[125 (04JUL1985 12:00:00)-Water Temperature (C)]]*OO[[#This Row],[67]]</f>
        <v>4.4390090856059996E-6</v>
      </c>
      <c r="BR232" s="10">
        <f>3/24000000*OO[[#This Row],[126 (04JUL1985 15:00:00)-Water Temperature (C)]]*OO[[#This Row],[68]]</f>
        <v>4.1526986160199994E-6</v>
      </c>
      <c r="BS232" s="10">
        <f>3/24000000*OO[[#This Row],[127 (04JUL1985 18:00:00)-Water Temperature (C)]]*OO[[#This Row],[69]]</f>
        <v>3.8346034220724997E-6</v>
      </c>
      <c r="BT232" s="10">
        <f>3/24000000*OO[[#This Row],[128 (04JUL1985 21:00:00)-Water Temperature (C)]]*OO[[#This Row],[70]]</f>
        <v>3.5910888982534996E-6</v>
      </c>
      <c r="BU232" s="10">
        <f>3/24000000*OO[[#This Row],[129 (05JUL1985 00:00:00)-Water Temperature (C)]]*OO[[#This Row],[71]]</f>
        <v>3.4013013914240006E-6</v>
      </c>
      <c r="BV232" s="10">
        <f>3/24000000*OO[[#This Row],[130 (05JUL1985 03:00:00)-Water Temperature (C)]]*OO[[#This Row],[72]]</f>
        <v>3.248551387401625E-6</v>
      </c>
      <c r="BW232" s="10">
        <f>3/24000000*OO[[#This Row],[131 (05JUL1985 06:00:00)-Water Temperature (C)]]*OO[[#This Row],[73]]</f>
        <v>3.092063261720125E-6</v>
      </c>
      <c r="BX232" s="10">
        <f>3/24000000*OO[[#This Row],[132 (05JUL1985 09:00:00)-Water Temperature (C)]]*OO[[#This Row],[74]]</f>
        <v>3.0158828545559997E-6</v>
      </c>
      <c r="BY232" s="10">
        <f>3/24000000*OO[[#This Row],[133 (05JUL1985 12:00:00)-Water Temperature (C)]]*OO[[#This Row],[75]]</f>
        <v>3.05240291516875E-6</v>
      </c>
      <c r="BZ232" s="10">
        <f>3/24000000*OO[[#This Row],[134 (05JUL1985 15:00:00)-Water Temperature (C)]]*OO[[#This Row],[76]]</f>
        <v>3.1427340519869996E-6</v>
      </c>
      <c r="CA232" s="10">
        <f>3/24000000*OO[[#This Row],[135 (05JUL1985 18:00:00)-Water Temperature (C)]]*OO[[#This Row],[77]]</f>
        <v>3.1288855841220003E-6</v>
      </c>
      <c r="CB232" s="10">
        <f>3/24000000*OO[[#This Row],[136 (05JUL1985 21:00:00)-Water Temperature (C)]]*OO[[#This Row],[78]]</f>
        <v>2.9641245271024997E-6</v>
      </c>
      <c r="CC232" s="10">
        <f>3/24000000*OO[[#This Row],[137 (06JUL1985 00:00:00)-Water Temperature (C)]]*OO[[#This Row],[79]]</f>
        <v>2.7891209420883752E-6</v>
      </c>
      <c r="CD232" s="10">
        <f>3/24000000*OO[[#This Row],[138 (06JUL1985 03:00:00)-Water Temperature (C)]]*OO[[#This Row],[80]]</f>
        <v>2.668436118673E-6</v>
      </c>
      <c r="CE232" s="10">
        <f>3/24000000*OO[[#This Row],[139 (06JUL1985 06:00:00)-Water Temperature (C)]]*OO[[#This Row],[81]]</f>
        <v>2.5575275765655001E-6</v>
      </c>
      <c r="CF232" s="10">
        <f>3/24000000*OO[[#This Row],[140 (06JUL1985 09:00:00)-Water Temperature (C)]]*OO[[#This Row],[82]]</f>
        <v>2.4755994141187501E-6</v>
      </c>
      <c r="CG232" s="10">
        <f>3/24000000*OO[[#This Row],[141 (06JUL1985 12:00:00)-Water Temperature (C)]]*OO[[#This Row],[83]]</f>
        <v>2.4187173844700001E-6</v>
      </c>
      <c r="CH232" s="10">
        <f>3/24000000*OO[[#This Row],[142 (06JUL1985 15:00:00)-Water Temperature (C)]]*OO[[#This Row],[84]]</f>
        <v>2.3121283116424996E-6</v>
      </c>
      <c r="CI232" s="10">
        <f>3/24000000*OO[[#This Row],[143 (06JUL1985 18:00:00)-Water Temperature (C)]]*OO[[#This Row],[85]]</f>
        <v>2.1727021488768753E-6</v>
      </c>
      <c r="CJ232" s="10">
        <f>3/24000000*OO[[#This Row],[144 (06JUL1985 21:00:00)-Water Temperature (C)]]*OO[[#This Row],[86]]</f>
        <v>2.0112735099555002E-6</v>
      </c>
      <c r="CK232" s="10">
        <f>3/24000000*OO[[#This Row],[145 (07JUL1985 00:00:00)-Water Temperature (C)]]*OO[[#This Row],[87]]</f>
        <v>1.8481701218679998E-6</v>
      </c>
      <c r="CL232" s="10">
        <f>3/24000000*OO[[#This Row],[146 (07JUL1985 03:00:00)-Water Temperature (C)]]*OO[[#This Row],[88]]</f>
        <v>1.7303275231357503E-6</v>
      </c>
      <c r="CM232" s="10">
        <f>3/24000000*OO[[#This Row],[147 (07JUL1985 06:00:00)-Water Temperature (C)]]*OO[[#This Row],[89]]</f>
        <v>1.6445953921902503E-6</v>
      </c>
      <c r="CN232" s="10">
        <f>3/24000000*OO[[#This Row],[148 (07JUL1985 09:00:00)-Water Temperature (C)]]*OO[[#This Row],[90]]</f>
        <v>1.59993525622125E-6</v>
      </c>
      <c r="CO232" s="10">
        <f>3/24000000*OO[[#This Row],[149 (07JUL1985 12:00:00)-Water Temperature (C)]]*OO[[#This Row],[91]]</f>
        <v>1.5529662489111251E-6</v>
      </c>
      <c r="CP232" s="10">
        <f>3/24000000*OO[[#This Row],[150 (07JUL1985 15:00:00)-Water Temperature (C)]]*OO[[#This Row],[92]]</f>
        <v>1.5264643106962497E-6</v>
      </c>
      <c r="CQ232" s="10">
        <f>3/24000000*OO[[#This Row],[151 (07JUL1985 18:00:00)-Water Temperature (C)]]*OO[[#This Row],[93]]</f>
        <v>1.5307024059389999E-6</v>
      </c>
      <c r="CR232" s="10">
        <f>3/24000000*OO[[#This Row],[152 (07JUL1985 21:00:00)-Water Temperature (C)]]*OO[[#This Row],[94]]</f>
        <v>1.4993238539977498E-6</v>
      </c>
      <c r="CS232" s="10">
        <f>3/24000000*OO[[#This Row],[153 (08JUL1985 00:00:00)-Water Temperature (C)]]*OO[[#This Row],[95]]</f>
        <v>1.4262476157299999E-6</v>
      </c>
      <c r="CT232" s="10">
        <f>3/24000000*OO[[#This Row],[154 (08JUL1985 03:00:00)-Water Temperature (C)]]*OO[[#This Row],[96]]</f>
        <v>1.3715540790645E-6</v>
      </c>
      <c r="CU232" s="10">
        <f>3/24000000*OO[[#This Row],[155 (08JUL1985 06:00:00)-Water Temperature (C)]]*OO[[#This Row],[97]]</f>
        <v>1.3299079401307499E-6</v>
      </c>
      <c r="CV232" s="10">
        <f>3/24000000*OO[[#This Row],[156 (08JUL1985 09:00:00)-Water Temperature (C)]]*OO[[#This Row],[98]]</f>
        <v>1.3133657454749999E-6</v>
      </c>
      <c r="CW232" s="10">
        <f>3/24000000*OO[[#This Row],[157 (08JUL1985 12:00:00)-Water Temperature (C)]]*OO[[#This Row],[99]]</f>
        <v>1.2646867734855001E-6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0</v>
      </c>
      <c r="L233" s="10">
        <f>3/24*OO[[#This Row],[68 (27JUN1985 09:00:00)-Water Temperature (C)]]*OO[[#This Row],[10]]/SUM(OO[10])</f>
        <v>0</v>
      </c>
      <c r="M233" s="10">
        <f>3/24*OO[[#This Row],[69 (27JUN1985 12:00:00)-Water Temperature (C)]]*OO[[#This Row],[11]]/SUM(OO[11])</f>
        <v>1.1322470258476748E-36</v>
      </c>
      <c r="N233" s="10">
        <f>3/24*OO[[#This Row],[70 (27JUN1985 15:00:00)-Water Temperature (C)]]*OO[[#This Row],[12]]/SUM(OO[12])</f>
        <v>6.3568164054421542E-27</v>
      </c>
      <c r="O233" s="10">
        <f>3/24*OO[[#This Row],[71 (27JUN1985 18:00:00)-Water Temperature (C)]]*OO[[#This Row],[13]]/SUM(OO[13])</f>
        <v>2.2832210438886455E-18</v>
      </c>
      <c r="P233" s="10">
        <f>3/24*OO[[#This Row],[72 (27JUN1985 21:00:00)-Water Temperature (C)]]*OO[[#This Row],[14]]/SUM(OO[14])</f>
        <v>8.5665855584491079E-13</v>
      </c>
      <c r="Q233" s="10">
        <f>3/24*OO[[#This Row],[73 (28JUN1985 00:00:00)-Water Temperature (C)]]*OO[[#This Row],[15]]/SUM(OO[15])</f>
        <v>1.6751983719243285E-9</v>
      </c>
      <c r="R233" s="10">
        <f>3/24*OO[[#This Row],[74 (28JUN1985 03:00:00)-Water Temperature (C)]]*OO[[#This Row],[16]]/SUM(OO[16])</f>
        <v>3.7203294591028621E-7</v>
      </c>
      <c r="S233" s="10">
        <f>3/24*OO[[#This Row],[75 (28JUN1985 06:00:00)-Water Temperature (C)]]*OO[[#This Row],[17]]/SUM(OO[17])</f>
        <v>2.1098270181819578E-5</v>
      </c>
      <c r="T233" s="10">
        <f>3/24*OO[[#This Row],[76 (28JUN1985 09:00:00)-Water Temperature (C)]]*OO[[#This Row],[18]]/SUM(OO[18])</f>
        <v>4.405825897366301E-4</v>
      </c>
      <c r="U233" s="10">
        <f>3/24*OO[[#This Row],[77 (28JUN1985 12:00:00)-Water Temperature (C)]]*OO[[#This Row],[19]]/SUM(OO[19])</f>
        <v>4.0342922552200552E-3</v>
      </c>
      <c r="V233" s="10">
        <f>3/24000000*OO[[#This Row],[78 (28JUN1985 15:00:00)-Water Temperature (C)]]*OO[[#This Row],[20]]</f>
        <v>1.8639282992295E-2</v>
      </c>
      <c r="W233" s="10">
        <f>3/24000000*OO[[#This Row],[79 (28JUN1985 18:00:00)-Water Temperature (C)]]*OO[[#This Row],[21]]</f>
        <v>4.8603079028100009E-2</v>
      </c>
      <c r="X233" s="10">
        <f>3/24000000*OO[[#This Row],[80 (28JUN1985 21:00:00)-Water Temperature (C)]]*OO[[#This Row],[22]]</f>
        <v>7.8621875090749985E-2</v>
      </c>
      <c r="Y233" s="10">
        <f>3/24000000*OO[[#This Row],[81 (29JUN1985 00:00:00)-Water Temperature (C)]]*OO[[#This Row],[23]]</f>
        <v>8.5803023735324987E-2</v>
      </c>
      <c r="Z233" s="10">
        <f>3/24000000*OO[[#This Row],[82 (29JUN1985 03:00:00)-Water Temperature (C)]]*OO[[#This Row],[24]]</f>
        <v>6.6765121765837487E-2</v>
      </c>
      <c r="AA233" s="10">
        <f>3/24000000*OO[[#This Row],[83 (29JUN1985 06:00:00)-Water Temperature (C)]]*OO[[#This Row],[25]]</f>
        <v>3.8686554730449997E-2</v>
      </c>
      <c r="AB233" s="10">
        <f>3/24000000*OO[[#This Row],[84 (29JUN1985 09:00:00)-Water Temperature (C)]]*OO[[#This Row],[26]]</f>
        <v>1.7906727122894997E-2</v>
      </c>
      <c r="AC233" s="10">
        <f>3/24000000*OO[[#This Row],[85 (29JUN1985 12:00:00)-Water Temperature (C)]]*OO[[#This Row],[27]]</f>
        <v>6.9483820911700007E-3</v>
      </c>
      <c r="AD233" s="10">
        <f>3/24000000*OO[[#This Row],[86 (29JUN1985 15:00:00)-Water Temperature (C)]]*OO[[#This Row],[28]]</f>
        <v>2.4067678758119999E-3</v>
      </c>
      <c r="AE233" s="10">
        <f>3/24000000*OO[[#This Row],[88 (29JUN1985 21:00:00)-Water Temperature (C)]]*OO[[#This Row],[30]]</f>
        <v>2.3026832879015E-4</v>
      </c>
      <c r="AF233" s="10">
        <f>3/24000000*OO[[#This Row],[88 (29JUN1985 21:00:00)-Water Temperature (C)]]*OO[[#This Row],[30]]</f>
        <v>2.3026832879015E-4</v>
      </c>
      <c r="AG233" s="10">
        <f>3/24000000*OO[[#This Row],[89 (30JUN1985 00:00:00)-Water Temperature (C)]]*OO[[#This Row],[31]]</f>
        <v>8.6085822146212505E-5</v>
      </c>
      <c r="AH233" s="10">
        <f>3/24000000*OO[[#This Row],[90 (30JUN1985 03:00:00)-Water Temperature (C)]]*OO[[#This Row],[32]]</f>
        <v>5.4882406649437499E-5</v>
      </c>
      <c r="AI233" s="10">
        <f>3/24000000*OO[[#This Row],[91 (30JUN1985 06:00:00)-Water Temperature (C)]]*OO[[#This Row],[33]]</f>
        <v>5.1661312703249991E-5</v>
      </c>
      <c r="AJ233" s="10">
        <f>3/24000000*OO[[#This Row],[92 (30JUN1985 09:00:00)-Water Temperature (C)]]*OO[[#This Row],[34]]</f>
        <v>5.4309016339325005E-5</v>
      </c>
      <c r="AK233" s="10">
        <f>3/24000000*OO[[#This Row],[93 (30JUN1985 12:00:00)-Water Temperature (C)]]*OO[[#This Row],[35]]</f>
        <v>5.7300511052699993E-5</v>
      </c>
      <c r="AL233" s="10">
        <f>3/24000000*OO[[#This Row],[94 (30JUN1985 15:00:00)-Water Temperature (C)]]*OO[[#This Row],[36]]</f>
        <v>5.9603883909374993E-5</v>
      </c>
      <c r="AM233" s="10">
        <f>3/24000000*OO[[#This Row],[95 (30JUN1985 18:00:00)-Water Temperature (C)]]*OO[[#This Row],[37]]</f>
        <v>5.9067289612875005E-5</v>
      </c>
      <c r="AN233" s="10">
        <f>3/24000000*OO[[#This Row],[96 (30JUN1985 21:00:00)-Water Temperature (C)]]*OO[[#This Row],[38]]</f>
        <v>5.3693295905216246E-5</v>
      </c>
      <c r="AO233" s="10">
        <f>3/24000000*OO[[#This Row],[97 (01JUL1985 00:00:00)-Water Temperature (C)]]*OO[[#This Row],[39]]</f>
        <v>4.6896857214479995E-5</v>
      </c>
      <c r="AP233" s="10">
        <f>3/24000000*OO[[#This Row],[98 (01JUL1985 03:00:00)-Water Temperature (C)]]*OO[[#This Row],[40]]</f>
        <v>4.0357423480597499E-5</v>
      </c>
      <c r="AQ233" s="10">
        <f>3/24000000*OO[[#This Row],[99 (01JUL1985 06:00:00)-Water Temperature (C)]]*OO[[#This Row],[41]]</f>
        <v>3.3971804275239998E-5</v>
      </c>
      <c r="AR233" s="10">
        <f>3/24000000*OO[[#This Row],[100 (01JUL1985 09:00:00)-Water Temperature (C)]]*OO[[#This Row],[42]]</f>
        <v>2.8188566784729998E-5</v>
      </c>
      <c r="AS233" s="10">
        <f>3/24000000*OO[[#This Row],[101 (01JUL1985 12:00:00)-Water Temperature (C)]]*OO[[#This Row],[43]]</f>
        <v>2.2860635716428749E-5</v>
      </c>
      <c r="AT233" s="10">
        <f>3/24000000*OO[[#This Row],[102 (01JUL1985 15:00:00)-Water Temperature (C)]]*OO[[#This Row],[44]]</f>
        <v>1.8344380786159998E-5</v>
      </c>
      <c r="AU233" s="10">
        <f>3/24000000*OO[[#This Row],[103 (01JUL1985 18:00:00)-Water Temperature (C)]]*OO[[#This Row],[45]]</f>
        <v>1.4631839486590002E-5</v>
      </c>
      <c r="AV233" s="10">
        <f>3/24000000*OO[[#This Row],[104 (01JUL1985 21:00:00)-Water Temperature (C)]]*OO[[#This Row],[46]]</f>
        <v>1.2046854025359999E-5</v>
      </c>
      <c r="AW233" s="10">
        <f>3/24000000*OO[[#This Row],[105 (02JUL1985 00:00:00)-Water Temperature (C)]]*OO[[#This Row],[47]]</f>
        <v>1.040184239706E-5</v>
      </c>
      <c r="AX233" s="10">
        <f>3/24000000*OO[[#This Row],[106 (02JUL1985 03:00:00)-Water Temperature (C)]]*OO[[#This Row],[48]]</f>
        <v>9.4464889579200012E-6</v>
      </c>
      <c r="AY233" s="10">
        <f>3/24000000*OO[[#This Row],[107 (02JUL1985 06:00:00)-Water Temperature (C)]]*OO[[#This Row],[49]]</f>
        <v>8.8240004298874986E-6</v>
      </c>
      <c r="AZ233" s="10">
        <f>3/24000000*OO[[#This Row],[108 (02JUL1985 09:00:00)-Water Temperature (C)]]*OO[[#This Row],[50]]</f>
        <v>8.5662744403125002E-6</v>
      </c>
      <c r="BA233" s="10">
        <f>3/24000000*OO[[#This Row],[109 (02JUL1985 12:00:00)-Water Temperature (C)]]*OO[[#This Row],[51]]</f>
        <v>8.3506845341887507E-6</v>
      </c>
      <c r="BB233" s="10">
        <f>3/24000000*OO[[#This Row],[110 (02JUL1985 15:00:00)-Water Temperature (C)]]*OO[[#This Row],[52]]</f>
        <v>8.1068251713700001E-6</v>
      </c>
      <c r="BC233" s="10">
        <f>3/24000000*OO[[#This Row],[111 (02JUL1985 18:00:00)-Water Temperature (C)]]*OO[[#This Row],[53]]</f>
        <v>7.716840807599999E-6</v>
      </c>
      <c r="BD233" s="10">
        <f>3/24000000*OO[[#This Row],[112 (02JUL1985 21:00:00)-Water Temperature (C)]]*OO[[#This Row],[54]]</f>
        <v>7.0956788449949999E-6</v>
      </c>
      <c r="BE233" s="10">
        <f>3/24000000*OO[[#This Row],[113 (03JUL1985 00:00:00)-Water Temperature (C)]]*OO[[#This Row],[55]]</f>
        <v>6.5423985006599999E-6</v>
      </c>
      <c r="BF233" s="10">
        <f>3/24000000*OO[[#This Row],[114 (03JUL1985 03:00:00)-Water Temperature (C)]]*OO[[#This Row],[56]]</f>
        <v>6.1217795507012485E-6</v>
      </c>
      <c r="BG233" s="10">
        <f>3/24000000*OO[[#This Row],[115 (03JUL1985 06:00:00)-Water Temperature (C)]]*OO[[#This Row],[57]]</f>
        <v>5.8213262781899991E-6</v>
      </c>
      <c r="BH233" s="10">
        <f>3/24000000*OO[[#This Row],[116 (03JUL1985 09:00:00)-Water Temperature (C)]]*OO[[#This Row],[58]]</f>
        <v>5.7516896753024994E-6</v>
      </c>
      <c r="BI233" s="10">
        <f>3/24000000*OO[[#This Row],[117 (03JUL1985 12:00:00)-Water Temperature (C)]]*OO[[#This Row],[59]]</f>
        <v>5.88548745359825E-6</v>
      </c>
      <c r="BJ233" s="10">
        <f>3/24000000*OO[[#This Row],[118 (03JUL1985 15:00:00)-Water Temperature (C)]]*OO[[#This Row],[60]]</f>
        <v>6.0354988278167491E-6</v>
      </c>
      <c r="BK233" s="10">
        <f>3/24000000*OO[[#This Row],[119 (03JUL1985 18:00:00)-Water Temperature (C)]]*OO[[#This Row],[61]]</f>
        <v>5.9072745407214998E-6</v>
      </c>
      <c r="BL233" s="10">
        <f>3/24000000*OO[[#This Row],[120 (03JUL1985 21:00:00)-Water Temperature (C)]]*OO[[#This Row],[62]]</f>
        <v>5.5445724345196242E-6</v>
      </c>
      <c r="BM233" s="10">
        <f>3/24000000*OO[[#This Row],[121 (04JUL1985 00:00:00)-Water Temperature (C)]]*OO[[#This Row],[63]]</f>
        <v>5.1615903144319996E-6</v>
      </c>
      <c r="BN233" s="10">
        <f>3/24000000*OO[[#This Row],[122 (04JUL1985 03:00:00)-Water Temperature (C)]]*OO[[#This Row],[64]]</f>
        <v>4.8681712576737491E-6</v>
      </c>
      <c r="BO233" s="10">
        <f>3/24000000*OO[[#This Row],[123 (04JUL1985 06:00:00)-Water Temperature (C)]]*OO[[#This Row],[65]]</f>
        <v>4.6400118609617499E-6</v>
      </c>
      <c r="BP233" s="10">
        <f>3/24000000*OO[[#This Row],[124 (04JUL1985 09:00:00)-Water Temperature (C)]]*OO[[#This Row],[66]]</f>
        <v>4.5427885019894993E-6</v>
      </c>
      <c r="BQ233" s="10">
        <f>3/24000000*OO[[#This Row],[125 (04JUL1985 12:00:00)-Water Temperature (C)]]*OO[[#This Row],[67]]</f>
        <v>4.3892870317462493E-6</v>
      </c>
      <c r="BR233" s="10">
        <f>3/24000000*OO[[#This Row],[126 (04JUL1985 15:00:00)-Water Temperature (C)]]*OO[[#This Row],[68]]</f>
        <v>4.1106832131120001E-6</v>
      </c>
      <c r="BS233" s="10">
        <f>3/24000000*OO[[#This Row],[127 (04JUL1985 18:00:00)-Water Temperature (C)]]*OO[[#This Row],[69]]</f>
        <v>3.7935435195612501E-6</v>
      </c>
      <c r="BT233" s="10">
        <f>3/24000000*OO[[#This Row],[128 (04JUL1985 21:00:00)-Water Temperature (C)]]*OO[[#This Row],[70]]</f>
        <v>3.5477151469424999E-6</v>
      </c>
      <c r="BU233" s="10">
        <f>3/24000000*OO[[#This Row],[129 (05JUL1985 00:00:00)-Water Temperature (C)]]*OO[[#This Row],[71]]</f>
        <v>3.3554213445170001E-6</v>
      </c>
      <c r="BV233" s="10">
        <f>3/24000000*OO[[#This Row],[130 (05JUL1985 03:00:00)-Water Temperature (C)]]*OO[[#This Row],[72]]</f>
        <v>3.2031899447397495E-6</v>
      </c>
      <c r="BW233" s="10">
        <f>3/24000000*OO[[#This Row],[131 (05JUL1985 06:00:00)-Water Temperature (C)]]*OO[[#This Row],[73]]</f>
        <v>3.0510186336390002E-6</v>
      </c>
      <c r="BX233" s="10">
        <f>3/24000000*OO[[#This Row],[132 (05JUL1985 09:00:00)-Water Temperature (C)]]*OO[[#This Row],[74]]</f>
        <v>2.9818485735504997E-6</v>
      </c>
      <c r="BY233" s="10">
        <f>3/24000000*OO[[#This Row],[133 (05JUL1985 12:00:00)-Water Temperature (C)]]*OO[[#This Row],[75]]</f>
        <v>3.023534983861875E-6</v>
      </c>
      <c r="BZ233" s="10">
        <f>3/24000000*OO[[#This Row],[134 (05JUL1985 15:00:00)-Water Temperature (C)]]*OO[[#This Row],[76]]</f>
        <v>3.1139905802985002E-6</v>
      </c>
      <c r="CA233" s="10">
        <f>3/24000000*OO[[#This Row],[135 (05JUL1985 18:00:00)-Water Temperature (C)]]*OO[[#This Row],[77]]</f>
        <v>3.0957824662582495E-6</v>
      </c>
      <c r="CB233" s="10">
        <f>3/24000000*OO[[#This Row],[136 (05JUL1985 21:00:00)-Water Temperature (C)]]*OO[[#This Row],[78]]</f>
        <v>2.9267373207487497E-6</v>
      </c>
      <c r="CC233" s="10">
        <f>3/24000000*OO[[#This Row],[137 (06JUL1985 00:00:00)-Water Temperature (C)]]*OO[[#This Row],[79]]</f>
        <v>2.7499393313999996E-6</v>
      </c>
      <c r="CD233" s="10">
        <f>3/24000000*OO[[#This Row],[138 (06JUL1985 03:00:00)-Water Temperature (C)]]*OO[[#This Row],[80]]</f>
        <v>2.6293663704176249E-6</v>
      </c>
      <c r="CE233" s="10">
        <f>3/24000000*OO[[#This Row],[139 (06JUL1985 06:00:00)-Water Temperature (C)]]*OO[[#This Row],[81]]</f>
        <v>2.5209060365609998E-6</v>
      </c>
      <c r="CF233" s="10">
        <f>3/24000000*OO[[#This Row],[140 (06JUL1985 09:00:00)-Water Temperature (C)]]*OO[[#This Row],[82]]</f>
        <v>2.4429180021067501E-6</v>
      </c>
      <c r="CG233" s="10">
        <f>3/24000000*OO[[#This Row],[141 (06JUL1985 12:00:00)-Water Temperature (C)]]*OO[[#This Row],[83]]</f>
        <v>2.3904075980972498E-6</v>
      </c>
      <c r="CH233" s="10">
        <f>3/24000000*OO[[#This Row],[142 (06JUL1985 15:00:00)-Water Temperature (C)]]*OO[[#This Row],[84]]</f>
        <v>2.288387401496E-6</v>
      </c>
      <c r="CI233" s="10">
        <f>3/24000000*OO[[#This Row],[143 (06JUL1985 18:00:00)-Water Temperature (C)]]*OO[[#This Row],[85]]</f>
        <v>2.1522335947199996E-6</v>
      </c>
      <c r="CJ233" s="10">
        <f>3/24000000*OO[[#This Row],[144 (06JUL1985 21:00:00)-Water Temperature (C)]]*OO[[#This Row],[86]]</f>
        <v>1.9904322643590003E-6</v>
      </c>
      <c r="CK233" s="10">
        <f>3/24000000*OO[[#This Row],[145 (07JUL1985 00:00:00)-Water Temperature (C)]]*OO[[#This Row],[87]]</f>
        <v>1.8263804718644998E-6</v>
      </c>
      <c r="CL233" s="10">
        <f>3/24000000*OO[[#This Row],[146 (07JUL1985 03:00:00)-Water Temperature (C)]]*OO[[#This Row],[88]]</f>
        <v>1.7077345601324999E-6</v>
      </c>
      <c r="CM233" s="10">
        <f>3/24000000*OO[[#This Row],[147 (07JUL1985 06:00:00)-Water Temperature (C)]]*OO[[#This Row],[89]]</f>
        <v>1.6229594655375E-6</v>
      </c>
      <c r="CN233" s="10">
        <f>3/24000000*OO[[#This Row],[148 (07JUL1985 09:00:00)-Water Temperature (C)]]*OO[[#This Row],[90]]</f>
        <v>1.5812164842566246E-6</v>
      </c>
      <c r="CO233" s="10">
        <f>3/24000000*OO[[#This Row],[149 (07JUL1985 12:00:00)-Water Temperature (C)]]*OO[[#This Row],[91]]</f>
        <v>1.537237179352E-6</v>
      </c>
      <c r="CP233" s="10">
        <f>3/24000000*OO[[#This Row],[150 (07JUL1985 15:00:00)-Water Temperature (C)]]*OO[[#This Row],[92]]</f>
        <v>1.5121811275479998E-6</v>
      </c>
      <c r="CQ233" s="10">
        <f>3/24000000*OO[[#This Row],[151 (07JUL1985 18:00:00)-Water Temperature (C)]]*OO[[#This Row],[93]]</f>
        <v>1.5144231151343749E-6</v>
      </c>
      <c r="CR233" s="10">
        <f>3/24000000*OO[[#This Row],[152 (07JUL1985 21:00:00)-Water Temperature (C)]]*OO[[#This Row],[94]]</f>
        <v>1.4794025088149998E-6</v>
      </c>
      <c r="CS233" s="10">
        <f>3/24000000*OO[[#This Row],[153 (08JUL1985 00:00:00)-Water Temperature (C)]]*OO[[#This Row],[95]]</f>
        <v>1.4046962398059998E-6</v>
      </c>
      <c r="CT233" s="10">
        <f>3/24000000*OO[[#This Row],[154 (08JUL1985 03:00:00)-Water Temperature (C)]]*OO[[#This Row],[96]]</f>
        <v>1.35003790005675E-6</v>
      </c>
      <c r="CU233" s="10">
        <f>3/24000000*OO[[#This Row],[155 (08JUL1985 06:00:00)-Water Temperature (C)]]*OO[[#This Row],[97]]</f>
        <v>1.3100945871194997E-6</v>
      </c>
      <c r="CV233" s="10">
        <f>3/24000000*OO[[#This Row],[156 (08JUL1985 09:00:00)-Water Temperature (C)]]*OO[[#This Row],[98]]</f>
        <v>1.2958557910234999E-6</v>
      </c>
      <c r="CW233" s="10">
        <f>3/24000000*OO[[#This Row],[157 (08JUL1985 12:00:00)-Water Temperature (C)]]*OO[[#This Row],[99]]</f>
        <v>1.2495330233846249E-6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0</v>
      </c>
      <c r="L234" s="10">
        <f>3/24*OO[[#This Row],[68 (27JUN1985 09:00:00)-Water Temperature (C)]]*OO[[#This Row],[10]]/SUM(OO[10])</f>
        <v>0</v>
      </c>
      <c r="M234" s="10">
        <f>3/24*OO[[#This Row],[69 (27JUN1985 12:00:00)-Water Temperature (C)]]*OO[[#This Row],[11]]/SUM(OO[11])</f>
        <v>1.7191292197515608E-37</v>
      </c>
      <c r="N234" s="10">
        <f>3/24*OO[[#This Row],[70 (27JUN1985 15:00:00)-Water Temperature (C)]]*OO[[#This Row],[12]]/SUM(OO[12])</f>
        <v>1.028776050532001E-27</v>
      </c>
      <c r="O234" s="10">
        <f>3/24*OO[[#This Row],[71 (27JUN1985 18:00:00)-Water Temperature (C)]]*OO[[#This Row],[13]]/SUM(OO[13])</f>
        <v>8.5107001584131021E-19</v>
      </c>
      <c r="P234" s="10">
        <f>3/24*OO[[#This Row],[72 (27JUN1985 21:00:00)-Water Temperature (C)]]*OO[[#This Row],[14]]/SUM(OO[14])</f>
        <v>3.8978936610460343E-13</v>
      </c>
      <c r="Q234" s="10">
        <f>3/24*OO[[#This Row],[73 (28JUN1985 00:00:00)-Water Temperature (C)]]*OO[[#This Row],[15]]/SUM(OO[15])</f>
        <v>9.2649054719845925E-10</v>
      </c>
      <c r="R234" s="10">
        <f>3/24*OO[[#This Row],[74 (28JUN1985 03:00:00)-Water Temperature (C)]]*OO[[#This Row],[16]]/SUM(OO[16])</f>
        <v>2.2933164670828947E-7</v>
      </c>
      <c r="S234" s="10">
        <f>3/24*OO[[#This Row],[75 (28JUN1985 06:00:00)-Water Temperature (C)]]*OO[[#This Row],[17]]/SUM(OO[17])</f>
        <v>1.412547381134299E-5</v>
      </c>
      <c r="T234" s="10">
        <f>3/24*OO[[#This Row],[76 (28JUN1985 09:00:00)-Water Temperature (C)]]*OO[[#This Row],[18]]/SUM(OO[18])</f>
        <v>3.1615188453955166E-4</v>
      </c>
      <c r="U234" s="10">
        <f>3/24*OO[[#This Row],[77 (28JUN1985 12:00:00)-Water Temperature (C)]]*OO[[#This Row],[19]]/SUM(OO[19])</f>
        <v>3.0723477887213773E-3</v>
      </c>
      <c r="V234" s="10">
        <f>3/24000000*OO[[#This Row],[78 (28JUN1985 15:00:00)-Water Temperature (C)]]*OO[[#This Row],[20]]</f>
        <v>1.4946652519919997E-2</v>
      </c>
      <c r="W234" s="10">
        <f>3/24000000*OO[[#This Row],[79 (28JUN1985 18:00:00)-Water Temperature (C)]]*OO[[#This Row],[21]]</f>
        <v>4.0753247156300007E-2</v>
      </c>
      <c r="X234" s="10">
        <f>3/24000000*OO[[#This Row],[80 (28JUN1985 21:00:00)-Water Temperature (C)]]*OO[[#This Row],[22]]</f>
        <v>6.8547066561225001E-2</v>
      </c>
      <c r="Y234" s="10">
        <f>3/24000000*OO[[#This Row],[81 (29JUN1985 00:00:00)-Water Temperature (C)]]*OO[[#This Row],[23]]</f>
        <v>7.74472571975625E-2</v>
      </c>
      <c r="Z234" s="10">
        <f>3/24000000*OO[[#This Row],[82 (29JUN1985 03:00:00)-Water Temperature (C)]]*OO[[#This Row],[24]]</f>
        <v>6.2438995685649992E-2</v>
      </c>
      <c r="AA234" s="10">
        <f>3/24000000*OO[[#This Row],[83 (29JUN1985 06:00:00)-Water Temperature (C)]]*OO[[#This Row],[25]]</f>
        <v>3.7402503044062493E-2</v>
      </c>
      <c r="AB234" s="10">
        <f>3/24000000*OO[[#This Row],[84 (29JUN1985 09:00:00)-Water Temperature (C)]]*OO[[#This Row],[26]]</f>
        <v>1.7859788101454999E-2</v>
      </c>
      <c r="AC234" s="10">
        <f>3/24000000*OO[[#This Row],[85 (29JUN1985 12:00:00)-Water Temperature (C)]]*OO[[#This Row],[27]]</f>
        <v>7.1217789971825003E-3</v>
      </c>
      <c r="AD234" s="10">
        <f>3/24000000*OO[[#This Row],[86 (29JUN1985 15:00:00)-Water Temperature (C)]]*OO[[#This Row],[28]]</f>
        <v>2.5217792855429994E-3</v>
      </c>
      <c r="AE234" s="10">
        <f>3/24000000*OO[[#This Row],[88 (29JUN1985 21:00:00)-Water Temperature (C)]]*OO[[#This Row],[30]]</f>
        <v>2.4348031415159996E-4</v>
      </c>
      <c r="AF234" s="10">
        <f>3/24000000*OO[[#This Row],[88 (29JUN1985 21:00:00)-Water Temperature (C)]]*OO[[#This Row],[30]]</f>
        <v>2.4348031415159996E-4</v>
      </c>
      <c r="AG234" s="10">
        <f>3/24000000*OO[[#This Row],[89 (30JUN1985 00:00:00)-Water Temperature (C)]]*OO[[#This Row],[31]]</f>
        <v>8.6659723554487496E-5</v>
      </c>
      <c r="AH234" s="10">
        <f>3/24000000*OO[[#This Row],[90 (30JUN1985 03:00:00)-Water Temperature (C)]]*OO[[#This Row],[32]]</f>
        <v>5.1345798924350006E-5</v>
      </c>
      <c r="AI234" s="10">
        <f>3/24000000*OO[[#This Row],[91 (30JUN1985 06:00:00)-Water Temperature (C)]]*OO[[#This Row],[33]]</f>
        <v>4.6662625990938747E-5</v>
      </c>
      <c r="AJ234" s="10">
        <f>3/24000000*OO[[#This Row],[92 (30JUN1985 09:00:00)-Water Temperature (C)]]*OO[[#This Row],[34]]</f>
        <v>4.8815914364367492E-5</v>
      </c>
      <c r="AK234" s="10">
        <f>3/24000000*OO[[#This Row],[93 (30JUN1985 12:00:00)-Water Temperature (C)]]*OO[[#This Row],[35]]</f>
        <v>5.1729256739519996E-5</v>
      </c>
      <c r="AL234" s="10">
        <f>3/24000000*OO[[#This Row],[94 (30JUN1985 15:00:00)-Water Temperature (C)]]*OO[[#This Row],[36]]</f>
        <v>5.4114029822904993E-5</v>
      </c>
      <c r="AM234" s="10">
        <f>3/24000000*OO[[#This Row],[95 (30JUN1985 18:00:00)-Water Temperature (C)]]*OO[[#This Row],[37]]</f>
        <v>5.3838776663146246E-5</v>
      </c>
      <c r="AN234" s="10">
        <f>3/24000000*OO[[#This Row],[96 (30JUN1985 21:00:00)-Water Temperature (C)]]*OO[[#This Row],[38]]</f>
        <v>4.9020274068672489E-5</v>
      </c>
      <c r="AO234" s="10">
        <f>3/24000000*OO[[#This Row],[97 (01JUL1985 00:00:00)-Water Temperature (C)]]*OO[[#This Row],[39]]</f>
        <v>4.2852018425507494E-5</v>
      </c>
      <c r="AP234" s="10">
        <f>3/24000000*OO[[#This Row],[98 (01JUL1985 03:00:00)-Water Temperature (C)]]*OO[[#This Row],[40]]</f>
        <v>3.6941080906754994E-5</v>
      </c>
      <c r="AQ234" s="10">
        <f>3/24000000*OO[[#This Row],[99 (01JUL1985 06:00:00)-Water Temperature (C)]]*OO[[#This Row],[41]]</f>
        <v>3.1243518621562503E-5</v>
      </c>
      <c r="AR234" s="10">
        <f>3/24000000*OO[[#This Row],[100 (01JUL1985 09:00:00)-Water Temperature (C)]]*OO[[#This Row],[42]]</f>
        <v>2.607148771296875E-5</v>
      </c>
      <c r="AS234" s="10">
        <f>3/24000000*OO[[#This Row],[101 (01JUL1985 12:00:00)-Water Temperature (C)]]*OO[[#This Row],[43]]</f>
        <v>2.1235837257469998E-5</v>
      </c>
      <c r="AT234" s="10">
        <f>3/24000000*OO[[#This Row],[102 (01JUL1985 15:00:00)-Water Temperature (C)]]*OO[[#This Row],[44]]</f>
        <v>1.7045005779051249E-5</v>
      </c>
      <c r="AU234" s="10">
        <f>3/24000000*OO[[#This Row],[103 (01JUL1985 18:00:00)-Water Temperature (C)]]*OO[[#This Row],[45]]</f>
        <v>1.3542673347994999E-5</v>
      </c>
      <c r="AV234" s="10">
        <f>3/24000000*OO[[#This Row],[104 (01JUL1985 21:00:00)-Water Temperature (C)]]*OO[[#This Row],[46]]</f>
        <v>1.10701387145625E-5</v>
      </c>
      <c r="AW234" s="10">
        <f>3/24000000*OO[[#This Row],[105 (02JUL1985 00:00:00)-Water Temperature (C)]]*OO[[#This Row],[47]]</f>
        <v>9.4777732003500011E-6</v>
      </c>
      <c r="AX234" s="10">
        <f>3/24000000*OO[[#This Row],[106 (02JUL1985 03:00:00)-Water Temperature (C)]]*OO[[#This Row],[48]]</f>
        <v>8.5672201664925009E-6</v>
      </c>
      <c r="AY234" s="10">
        <f>3/24000000*OO[[#This Row],[107 (02JUL1985 06:00:00)-Water Temperature (C)]]*OO[[#This Row],[49]]</f>
        <v>7.9896544710400008E-6</v>
      </c>
      <c r="AZ234" s="10">
        <f>3/24000000*OO[[#This Row],[108 (02JUL1985 09:00:00)-Water Temperature (C)]]*OO[[#This Row],[50]]</f>
        <v>7.7649900754675002E-6</v>
      </c>
      <c r="BA234" s="10">
        <f>3/24000000*OO[[#This Row],[109 (02JUL1985 12:00:00)-Water Temperature (C)]]*OO[[#This Row],[51]]</f>
        <v>7.5836105829000006E-6</v>
      </c>
      <c r="BB234" s="10">
        <f>3/24000000*OO[[#This Row],[110 (02JUL1985 15:00:00)-Water Temperature (C)]]*OO[[#This Row],[52]]</f>
        <v>7.3755972075099993E-6</v>
      </c>
      <c r="BC234" s="10">
        <f>3/24000000*OO[[#This Row],[111 (02JUL1985 18:00:00)-Water Temperature (C)]]*OO[[#This Row],[53]]</f>
        <v>7.0210319004787501E-6</v>
      </c>
      <c r="BD234" s="10">
        <f>3/24000000*OO[[#This Row],[112 (02JUL1985 21:00:00)-Water Temperature (C)]]*OO[[#This Row],[54]]</f>
        <v>6.4451969919675E-6</v>
      </c>
      <c r="BE234" s="10">
        <f>3/24000000*OO[[#This Row],[113 (03JUL1985 00:00:00)-Water Temperature (C)]]*OO[[#This Row],[55]]</f>
        <v>5.9281958306399992E-6</v>
      </c>
      <c r="BF234" s="10">
        <f>3/24000000*OO[[#This Row],[114 (03JUL1985 03:00:00)-Water Temperature (C)]]*OO[[#This Row],[56]]</f>
        <v>5.5358777212199996E-6</v>
      </c>
      <c r="BG234" s="10">
        <f>3/24000000*OO[[#This Row],[115 (03JUL1985 06:00:00)-Water Temperature (C)]]*OO[[#This Row],[57]]</f>
        <v>5.2638405447600003E-6</v>
      </c>
      <c r="BH234" s="10">
        <f>3/24000000*OO[[#This Row],[116 (03JUL1985 09:00:00)-Water Temperature (C)]]*OO[[#This Row],[58]]</f>
        <v>5.2085290550557494E-6</v>
      </c>
      <c r="BI234" s="10">
        <f>3/24000000*OO[[#This Row],[117 (03JUL1985 12:00:00)-Water Temperature (C)]]*OO[[#This Row],[59]]</f>
        <v>5.3432971056129996E-6</v>
      </c>
      <c r="BJ234" s="10">
        <f>3/24000000*OO[[#This Row],[118 (03JUL1985 15:00:00)-Water Temperature (C)]]*OO[[#This Row],[60]]</f>
        <v>5.481517856386E-6</v>
      </c>
      <c r="BK234" s="10">
        <f>3/24000000*OO[[#This Row],[119 (03JUL1985 18:00:00)-Water Temperature (C)]]*OO[[#This Row],[61]]</f>
        <v>5.3634127641229997E-6</v>
      </c>
      <c r="BL234" s="10">
        <f>3/24000000*OO[[#This Row],[120 (03JUL1985 21:00:00)-Water Temperature (C)]]*OO[[#This Row],[62]]</f>
        <v>5.0281953737231252E-6</v>
      </c>
      <c r="BM234" s="10">
        <f>3/24000000*OO[[#This Row],[121 (04JUL1985 00:00:00)-Water Temperature (C)]]*OO[[#This Row],[63]]</f>
        <v>4.6717820594325002E-6</v>
      </c>
      <c r="BN234" s="10">
        <f>3/24000000*OO[[#This Row],[122 (04JUL1985 03:00:00)-Water Temperature (C)]]*OO[[#This Row],[64]]</f>
        <v>4.3984168031887496E-6</v>
      </c>
      <c r="BO234" s="10">
        <f>3/24000000*OO[[#This Row],[123 (04JUL1985 06:00:00)-Water Temperature (C)]]*OO[[#This Row],[65]]</f>
        <v>4.1918117291212493E-6</v>
      </c>
      <c r="BP234" s="10">
        <f>3/24000000*OO[[#This Row],[124 (04JUL1985 09:00:00)-Water Temperature (C)]]*OO[[#This Row],[66]]</f>
        <v>4.1088857783443744E-6</v>
      </c>
      <c r="BQ234" s="10">
        <f>3/24000000*OO[[#This Row],[125 (04JUL1985 12:00:00)-Water Temperature (C)]]*OO[[#This Row],[67]]</f>
        <v>3.97664459648625E-6</v>
      </c>
      <c r="BR234" s="10">
        <f>3/24000000*OO[[#This Row],[126 (04JUL1985 15:00:00)-Water Temperature (C)]]*OO[[#This Row],[68]]</f>
        <v>3.7295457779992502E-6</v>
      </c>
      <c r="BS234" s="10">
        <f>3/24000000*OO[[#This Row],[127 (04JUL1985 18:00:00)-Water Temperature (C)]]*OO[[#This Row],[69]]</f>
        <v>3.441519550305E-6</v>
      </c>
      <c r="BT234" s="10">
        <f>3/24000000*OO[[#This Row],[128 (04JUL1985 21:00:00)-Water Temperature (C)]]*OO[[#This Row],[70]]</f>
        <v>3.2130547707500001E-6</v>
      </c>
      <c r="BU234" s="10">
        <f>3/24000000*OO[[#This Row],[129 (05JUL1985 00:00:00)-Water Temperature (C)]]*OO[[#This Row],[71]]</f>
        <v>3.0327435332324992E-6</v>
      </c>
      <c r="BV234" s="10">
        <f>3/24000000*OO[[#This Row],[130 (05JUL1985 03:00:00)-Water Temperature (C)]]*OO[[#This Row],[72]]</f>
        <v>2.8923939956339999E-6</v>
      </c>
      <c r="BW234" s="10">
        <f>3/24000000*OO[[#This Row],[131 (05JUL1985 06:00:00)-Water Temperature (C)]]*OO[[#This Row],[73]]</f>
        <v>2.7567586643318747E-6</v>
      </c>
      <c r="BX234" s="10">
        <f>3/24000000*OO[[#This Row],[132 (05JUL1985 09:00:00)-Water Temperature (C)]]*OO[[#This Row],[74]]</f>
        <v>2.7013187584214996E-6</v>
      </c>
      <c r="BY234" s="10">
        <f>3/24000000*OO[[#This Row],[133 (05JUL1985 12:00:00)-Water Temperature (C)]]*OO[[#This Row],[75]]</f>
        <v>2.7455875842187495E-6</v>
      </c>
      <c r="BZ234" s="10">
        <f>3/24000000*OO[[#This Row],[134 (05JUL1985 15:00:00)-Water Temperature (C)]]*OO[[#This Row],[76]]</f>
        <v>2.8296375324029998E-6</v>
      </c>
      <c r="CA234" s="10">
        <f>3/24000000*OO[[#This Row],[135 (05JUL1985 18:00:00)-Water Temperature (C)]]*OO[[#This Row],[77]]</f>
        <v>2.8089111870987496E-6</v>
      </c>
      <c r="CB234" s="10">
        <f>3/24000000*OO[[#This Row],[136 (05JUL1985 21:00:00)-Water Temperature (C)]]*OO[[#This Row],[78]]</f>
        <v>2.6486361144309999E-6</v>
      </c>
      <c r="CC234" s="10">
        <f>3/24000000*OO[[#This Row],[137 (06JUL1985 00:00:00)-Water Temperature (C)]]*OO[[#This Row],[79]]</f>
        <v>2.483033235604625E-6</v>
      </c>
      <c r="CD234" s="10">
        <f>3/24000000*OO[[#This Row],[138 (06JUL1985 03:00:00)-Water Temperature (C)]]*OO[[#This Row],[80]]</f>
        <v>2.3722437839969997E-6</v>
      </c>
      <c r="CE234" s="10">
        <f>3/24000000*OO[[#This Row],[139 (06JUL1985 06:00:00)-Water Temperature (C)]]*OO[[#This Row],[81]]</f>
        <v>2.274728468337E-6</v>
      </c>
      <c r="CF234" s="10">
        <f>3/24000000*OO[[#This Row],[140 (06JUL1985 09:00:00)-Water Temperature (C)]]*OO[[#This Row],[82]]</f>
        <v>2.2074244210259999E-6</v>
      </c>
      <c r="CG234" s="10">
        <f>3/24000000*OO[[#This Row],[141 (06JUL1985 12:00:00)-Water Temperature (C)]]*OO[[#This Row],[83]]</f>
        <v>2.1641635276980004E-6</v>
      </c>
      <c r="CH234" s="10">
        <f>3/24000000*OO[[#This Row],[142 (06JUL1985 15:00:00)-Water Temperature (C)]]*OO[[#This Row],[84]]</f>
        <v>2.0757810231900001E-6</v>
      </c>
      <c r="CI234" s="10">
        <f>3/24000000*OO[[#This Row],[143 (06JUL1985 18:00:00)-Water Temperature (C)]]*OO[[#This Row],[85]]</f>
        <v>1.95487069607975E-6</v>
      </c>
      <c r="CJ234" s="10">
        <f>3/24000000*OO[[#This Row],[144 (06JUL1985 21:00:00)-Water Temperature (C)]]*OO[[#This Row],[86]]</f>
        <v>1.8066562091519997E-6</v>
      </c>
      <c r="CK234" s="10">
        <f>3/24000000*OO[[#This Row],[145 (07JUL1985 00:00:00)-Water Temperature (C)]]*OO[[#This Row],[87]]</f>
        <v>1.6545716934839998E-6</v>
      </c>
      <c r="CL234" s="10">
        <f>3/24000000*OO[[#This Row],[146 (07JUL1985 03:00:00)-Water Temperature (C)]]*OO[[#This Row],[88]]</f>
        <v>1.5443875462908751E-6</v>
      </c>
      <c r="CM234" s="10">
        <f>3/24000000*OO[[#This Row],[147 (07JUL1985 06:00:00)-Water Temperature (C)]]*OO[[#This Row],[89]]</f>
        <v>1.46697013784075E-6</v>
      </c>
      <c r="CN234" s="10">
        <f>3/24000000*OO[[#This Row],[148 (07JUL1985 09:00:00)-Water Temperature (C)]]*OO[[#This Row],[90]]</f>
        <v>1.4315602913852499E-6</v>
      </c>
      <c r="CO234" s="10">
        <f>3/24000000*OO[[#This Row],[149 (07JUL1985 12:00:00)-Water Temperature (C)]]*OO[[#This Row],[91]]</f>
        <v>1.3947029547259997E-6</v>
      </c>
      <c r="CP234" s="10">
        <f>3/24000000*OO[[#This Row],[150 (07JUL1985 15:00:00)-Water Temperature (C)]]*OO[[#This Row],[92]]</f>
        <v>1.3738909120669998E-6</v>
      </c>
      <c r="CQ234" s="10">
        <f>3/24000000*OO[[#This Row],[151 (07JUL1985 18:00:00)-Water Temperature (C)]]*OO[[#This Row],[93]]</f>
        <v>1.37408305199375E-6</v>
      </c>
      <c r="CR234" s="10">
        <f>3/24000000*OO[[#This Row],[152 (07JUL1985 21:00:00)-Water Temperature (C)]]*OO[[#This Row],[94]]</f>
        <v>1.3378506983718748E-6</v>
      </c>
      <c r="CS234" s="10">
        <f>3/24000000*OO[[#This Row],[153 (08JUL1985 00:00:00)-Water Temperature (C)]]*OO[[#This Row],[95]]</f>
        <v>1.2667605798960001E-6</v>
      </c>
      <c r="CT234" s="10">
        <f>3/24000000*OO[[#This Row],[154 (08JUL1985 03:00:00)-Water Temperature (C)]]*OO[[#This Row],[96]]</f>
        <v>1.2162885510509998E-6</v>
      </c>
      <c r="CU234" s="10">
        <f>3/24000000*OO[[#This Row],[155 (08JUL1985 06:00:00)-Water Temperature (C)]]*OO[[#This Row],[97]]</f>
        <v>1.1811105365156251E-6</v>
      </c>
      <c r="CV234" s="10">
        <f>3/24000000*OO[[#This Row],[156 (08JUL1985 09:00:00)-Water Temperature (C)]]*OO[[#This Row],[98]]</f>
        <v>1.17082403697875E-6</v>
      </c>
      <c r="CW234" s="10">
        <f>3/24000000*OO[[#This Row],[157 (08JUL1985 12:00:00)-Water Temperature (C)]]*OO[[#This Row],[99]]</f>
        <v>1.1308907397690001E-6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0</v>
      </c>
      <c r="L235" s="10">
        <f>3/24*OO[[#This Row],[68 (27JUN1985 09:00:00)-Water Temperature (C)]]*OO[[#This Row],[10]]/SUM(OO[10])</f>
        <v>0</v>
      </c>
      <c r="M235" s="10">
        <f>3/24*OO[[#This Row],[69 (27JUN1985 12:00:00)-Water Temperature (C)]]*OO[[#This Row],[11]]/SUM(OO[11])</f>
        <v>4.3474135976368368E-38</v>
      </c>
      <c r="N235" s="10">
        <f>3/24*OO[[#This Row],[70 (27JUN1985 15:00:00)-Water Temperature (C)]]*OO[[#This Row],[12]]/SUM(OO[12])</f>
        <v>2.5439418149687563E-28</v>
      </c>
      <c r="O235" s="10">
        <f>3/24*OO[[#This Row],[71 (27JUN1985 18:00:00)-Water Temperature (C)]]*OO[[#This Row],[13]]/SUM(OO[13])</f>
        <v>3.2419122916635573E-19</v>
      </c>
      <c r="P235" s="10">
        <f>3/24*OO[[#This Row],[72 (27JUN1985 21:00:00)-Water Temperature (C)]]*OO[[#This Row],[14]]/SUM(OO[14])</f>
        <v>2.2752612327697842E-13</v>
      </c>
      <c r="Q235" s="10">
        <f>3/24*OO[[#This Row],[73 (28JUN1985 00:00:00)-Water Temperature (C)]]*OO[[#This Row],[15]]/SUM(OO[15])</f>
        <v>7.688045001491947E-10</v>
      </c>
      <c r="R235" s="10">
        <f>3/24*OO[[#This Row],[74 (28JUN1985 03:00:00)-Water Temperature (C)]]*OO[[#This Row],[16]]/SUM(OO[16])</f>
        <v>2.2469006777403699E-7</v>
      </c>
      <c r="S235" s="10">
        <f>3/24*OO[[#This Row],[75 (28JUN1985 06:00:00)-Water Temperature (C)]]*OO[[#This Row],[17]]/SUM(OO[17])</f>
        <v>1.578129819710752E-5</v>
      </c>
      <c r="T235" s="10">
        <f>3/24*OO[[#This Row],[76 (28JUN1985 09:00:00)-Water Temperature (C)]]*OO[[#This Row],[18]]/SUM(OO[18])</f>
        <v>3.9578469772436265E-4</v>
      </c>
      <c r="U235" s="10">
        <f>3/24*OO[[#This Row],[77 (28JUN1985 12:00:00)-Water Temperature (C)]]*OO[[#This Row],[19]]/SUM(OO[19])</f>
        <v>4.2803342609355113E-3</v>
      </c>
      <c r="V235" s="10">
        <f>3/24000000*OO[[#This Row],[78 (28JUN1985 15:00:00)-Water Temperature (C)]]*OO[[#This Row],[20]]</f>
        <v>2.2872357392495001E-2</v>
      </c>
      <c r="W235" s="10">
        <f>3/24000000*OO[[#This Row],[79 (28JUN1985 18:00:00)-Water Temperature (C)]]*OO[[#This Row],[21]]</f>
        <v>6.8254328270374989E-2</v>
      </c>
      <c r="X235" s="10">
        <f>3/24000000*OO[[#This Row],[80 (28JUN1985 21:00:00)-Water Temperature (C)]]*OO[[#This Row],[22]]</f>
        <v>0.12426568001152499</v>
      </c>
      <c r="Y235" s="10">
        <f>3/24000000*OO[[#This Row],[81 (29JUN1985 00:00:00)-Water Temperature (C)]]*OO[[#This Row],[23]]</f>
        <v>0.151580613345</v>
      </c>
      <c r="Z235" s="10">
        <f>3/24000000*OO[[#This Row],[82 (29JUN1985 03:00:00)-Water Temperature (C)]]*OO[[#This Row],[24]]</f>
        <v>0.13179939335058749</v>
      </c>
      <c r="AA235" s="10">
        <f>3/24000000*OO[[#This Row],[83 (29JUN1985 06:00:00)-Water Temperature (C)]]*OO[[#This Row],[25]]</f>
        <v>8.5183465766649993E-2</v>
      </c>
      <c r="AB235" s="10">
        <f>3/24000000*OO[[#This Row],[84 (29JUN1985 09:00:00)-Water Temperature (C)]]*OO[[#This Row],[26]]</f>
        <v>4.3788047447699992E-2</v>
      </c>
      <c r="AC235" s="10">
        <f>3/24000000*OO[[#This Row],[85 (29JUN1985 12:00:00)-Water Temperature (C)]]*OO[[#This Row],[27]]</f>
        <v>1.8679952215581247E-2</v>
      </c>
      <c r="AD235" s="10">
        <f>3/24000000*OO[[#This Row],[86 (29JUN1985 15:00:00)-Water Temperature (C)]]*OO[[#This Row],[28]]</f>
        <v>7.0108322926774993E-3</v>
      </c>
      <c r="AE235" s="10">
        <f>3/24000000*OO[[#This Row],[88 (29JUN1985 21:00:00)-Water Temperature (C)]]*OO[[#This Row],[30]]</f>
        <v>7.1280519452437496E-4</v>
      </c>
      <c r="AF235" s="10">
        <f>3/24000000*OO[[#This Row],[88 (29JUN1985 21:00:00)-Water Temperature (C)]]*OO[[#This Row],[30]]</f>
        <v>7.1280519452437496E-4</v>
      </c>
      <c r="AG235" s="10">
        <f>3/24000000*OO[[#This Row],[89 (30JUN1985 00:00:00)-Water Temperature (C)]]*OO[[#This Row],[31]]</f>
        <v>2.3264396400175002E-4</v>
      </c>
      <c r="AH235" s="10">
        <f>3/24000000*OO[[#This Row],[90 (30JUN1985 03:00:00)-Water Temperature (C)]]*OO[[#This Row],[32]]</f>
        <v>1.160076960027375E-4</v>
      </c>
      <c r="AI235" s="10">
        <f>3/24000000*OO[[#This Row],[91 (30JUN1985 06:00:00)-Water Temperature (C)]]*OO[[#This Row],[33]]</f>
        <v>9.4882397974650011E-5</v>
      </c>
      <c r="AJ235" s="10">
        <f>3/24000000*OO[[#This Row],[92 (30JUN1985 09:00:00)-Water Temperature (C)]]*OO[[#This Row],[34]]</f>
        <v>9.7139406977537492E-5</v>
      </c>
      <c r="AK235" s="10">
        <f>3/24000000*OO[[#This Row],[93 (30JUN1985 12:00:00)-Water Temperature (C)]]*OO[[#This Row],[35]]</f>
        <v>1.0353330149357501E-4</v>
      </c>
      <c r="AL235" s="10">
        <f>3/24000000*OO[[#This Row],[94 (30JUN1985 15:00:00)-Water Temperature (C)]]*OO[[#This Row],[36]]</f>
        <v>1.0981781029499998E-4</v>
      </c>
      <c r="AM235" s="10">
        <f>3/24000000*OO[[#This Row],[95 (30JUN1985 18:00:00)-Water Temperature (C)]]*OO[[#This Row],[37]]</f>
        <v>1.1055727878131249E-4</v>
      </c>
      <c r="AN235" s="10">
        <f>3/24000000*OO[[#This Row],[96 (30JUN1985 21:00:00)-Water Temperature (C)]]*OO[[#This Row],[38]]</f>
        <v>1.0168035058949999E-4</v>
      </c>
      <c r="AO235" s="10">
        <f>3/24000000*OO[[#This Row],[97 (01JUL1985 00:00:00)-Water Temperature (C)]]*OO[[#This Row],[39]]</f>
        <v>8.9206617124100004E-5</v>
      </c>
      <c r="AP235" s="10">
        <f>3/24000000*OO[[#This Row],[98 (01JUL1985 03:00:00)-Water Temperature (C)]]*OO[[#This Row],[40]]</f>
        <v>7.7265069928812496E-5</v>
      </c>
      <c r="AQ235" s="10">
        <f>3/24000000*OO[[#This Row],[99 (01JUL1985 06:00:00)-Water Temperature (C)]]*OO[[#This Row],[41]]</f>
        <v>6.5892600278449993E-5</v>
      </c>
      <c r="AR235" s="10">
        <f>3/24000000*OO[[#This Row],[100 (01JUL1985 09:00:00)-Water Temperature (C)]]*OO[[#This Row],[42]]</f>
        <v>5.5612589623499997E-5</v>
      </c>
      <c r="AS235" s="10">
        <f>3/24000000*OO[[#This Row],[101 (01JUL1985 12:00:00)-Water Temperature (C)]]*OO[[#This Row],[43]]</f>
        <v>4.5702132238679991E-5</v>
      </c>
      <c r="AT235" s="10">
        <f>3/24000000*OO[[#This Row],[102 (01JUL1985 15:00:00)-Water Temperature (C)]]*OO[[#This Row],[44]]</f>
        <v>3.6844837376587499E-5</v>
      </c>
      <c r="AU235" s="10">
        <f>3/24000000*OO[[#This Row],[103 (01JUL1985 18:00:00)-Water Temperature (C)]]*OO[[#This Row],[45]]</f>
        <v>2.9134755673581248E-5</v>
      </c>
      <c r="AV235" s="10">
        <f>3/24000000*OO[[#This Row],[104 (01JUL1985 21:00:00)-Water Temperature (C)]]*OO[[#This Row],[46]]</f>
        <v>2.3512190867701253E-5</v>
      </c>
      <c r="AW235" s="10">
        <f>3/24000000*OO[[#This Row],[105 (02JUL1985 00:00:00)-Water Temperature (C)]]*OO[[#This Row],[47]]</f>
        <v>1.9793981117237497E-5</v>
      </c>
      <c r="AX235" s="10">
        <f>3/24000000*OO[[#This Row],[106 (02JUL1985 03:00:00)-Water Temperature (C)]]*OO[[#This Row],[48]]</f>
        <v>1.7661606750466252E-5</v>
      </c>
      <c r="AY235" s="10">
        <f>3/24000000*OO[[#This Row],[107 (02JUL1985 06:00:00)-Water Temperature (C)]]*OO[[#This Row],[49]]</f>
        <v>1.6372247907239999E-5</v>
      </c>
      <c r="AZ235" s="10">
        <f>3/24000000*OO[[#This Row],[108 (02JUL1985 09:00:00)-Water Temperature (C)]]*OO[[#This Row],[50]]</f>
        <v>1.5901300441275E-5</v>
      </c>
      <c r="BA235" s="10">
        <f>3/24000000*OO[[#This Row],[109 (02JUL1985 12:00:00)-Water Temperature (C)]]*OO[[#This Row],[51]]</f>
        <v>1.5585060620426248E-5</v>
      </c>
      <c r="BB235" s="10">
        <f>3/24000000*OO[[#This Row],[110 (02JUL1985 15:00:00)-Water Temperature (C)]]*OO[[#This Row],[52]]</f>
        <v>1.5198033808409998E-5</v>
      </c>
      <c r="BC235" s="10">
        <f>3/24000000*OO[[#This Row],[111 (02JUL1985 18:00:00)-Water Temperature (C)]]*OO[[#This Row],[53]]</f>
        <v>1.4503054786185E-5</v>
      </c>
      <c r="BD235" s="10">
        <f>3/24000000*OO[[#This Row],[112 (02JUL1985 21:00:00)-Water Temperature (C)]]*OO[[#This Row],[54]]</f>
        <v>1.3304752677905E-5</v>
      </c>
      <c r="BE235" s="10">
        <f>3/24000000*OO[[#This Row],[113 (03JUL1985 00:00:00)-Water Temperature (C)]]*OO[[#This Row],[55]]</f>
        <v>1.2181612132619998E-5</v>
      </c>
      <c r="BF235" s="10">
        <f>3/24000000*OO[[#This Row],[114 (03JUL1985 03:00:00)-Water Temperature (C)]]*OO[[#This Row],[56]]</f>
        <v>1.1327003526365E-5</v>
      </c>
      <c r="BG235" s="10">
        <f>3/24000000*OO[[#This Row],[115 (03JUL1985 06:00:00)-Water Temperature (C)]]*OO[[#This Row],[57]]</f>
        <v>1.0744929284474999E-5</v>
      </c>
      <c r="BH235" s="10">
        <f>3/24000000*OO[[#This Row],[116 (03JUL1985 09:00:00)-Water Temperature (C)]]*OO[[#This Row],[58]]</f>
        <v>1.0631770391549999E-5</v>
      </c>
      <c r="BI235" s="10">
        <f>3/24000000*OO[[#This Row],[117 (03JUL1985 12:00:00)-Water Temperature (C)]]*OO[[#This Row],[59]]</f>
        <v>1.0915628349648751E-5</v>
      </c>
      <c r="BJ235" s="10">
        <f>3/24000000*OO[[#This Row],[118 (03JUL1985 15:00:00)-Water Temperature (C)]]*OO[[#This Row],[60]]</f>
        <v>1.124398338507625E-5</v>
      </c>
      <c r="BK235" s="10">
        <f>3/24000000*OO[[#This Row],[119 (03JUL1985 18:00:00)-Water Temperature (C)]]*OO[[#This Row],[61]]</f>
        <v>1.1024560923450002E-5</v>
      </c>
      <c r="BL235" s="10">
        <f>3/24000000*OO[[#This Row],[120 (03JUL1985 21:00:00)-Water Temperature (C)]]*OO[[#This Row],[62]]</f>
        <v>1.0338210956159999E-5</v>
      </c>
      <c r="BM235" s="10">
        <f>3/24000000*OO[[#This Row],[121 (04JUL1985 00:00:00)-Water Temperature (C)]]*OO[[#This Row],[63]]</f>
        <v>9.5737205840000005E-6</v>
      </c>
      <c r="BN235" s="10">
        <f>3/24000000*OO[[#This Row],[122 (04JUL1985 03:00:00)-Water Temperature (C)]]*OO[[#This Row],[64]]</f>
        <v>8.9850802000149992E-6</v>
      </c>
      <c r="BO235" s="10">
        <f>3/24000000*OO[[#This Row],[123 (04JUL1985 06:00:00)-Water Temperature (C)]]*OO[[#This Row],[65]]</f>
        <v>8.54446830643125E-6</v>
      </c>
      <c r="BP235" s="10">
        <f>3/24000000*OO[[#This Row],[124 (04JUL1985 09:00:00)-Water Temperature (C)]]*OO[[#This Row],[66]]</f>
        <v>8.3789973125250005E-6</v>
      </c>
      <c r="BQ235" s="10">
        <f>3/24000000*OO[[#This Row],[125 (04JUL1985 12:00:00)-Water Temperature (C)]]*OO[[#This Row],[67]]</f>
        <v>8.1464437587499996E-6</v>
      </c>
      <c r="BR235" s="10">
        <f>3/24000000*OO[[#This Row],[126 (04JUL1985 15:00:00)-Water Temperature (C)]]*OO[[#This Row],[68]]</f>
        <v>7.6625039535199979E-6</v>
      </c>
      <c r="BS235" s="10">
        <f>3/24000000*OO[[#This Row],[127 (04JUL1985 18:00:00)-Water Temperature (C)]]*OO[[#This Row],[69]]</f>
        <v>7.0777510651312495E-6</v>
      </c>
      <c r="BT235" s="10">
        <f>3/24000000*OO[[#This Row],[128 (04JUL1985 21:00:00)-Water Temperature (C)]]*OO[[#This Row],[70]]</f>
        <v>6.5926472267499996E-6</v>
      </c>
      <c r="BU235" s="10">
        <f>3/24000000*OO[[#This Row],[129 (05JUL1985 00:00:00)-Water Temperature (C)]]*OO[[#This Row],[71]]</f>
        <v>6.1954301414899992E-6</v>
      </c>
      <c r="BV235" s="10">
        <f>3/24000000*OO[[#This Row],[130 (05JUL1985 03:00:00)-Water Temperature (C)]]*OO[[#This Row],[72]]</f>
        <v>5.8933148519475001E-6</v>
      </c>
      <c r="BW235" s="10">
        <f>3/24000000*OO[[#This Row],[131 (05JUL1985 06:00:00)-Water Temperature (C)]]*OO[[#This Row],[73]]</f>
        <v>5.6186643796249999E-6</v>
      </c>
      <c r="BX235" s="10">
        <f>3/24000000*OO[[#This Row],[132 (05JUL1985 09:00:00)-Water Temperature (C)]]*OO[[#This Row],[74]]</f>
        <v>5.5180140357427493E-6</v>
      </c>
      <c r="BY235" s="10">
        <f>3/24000000*OO[[#This Row],[133 (05JUL1985 12:00:00)-Water Temperature (C)]]*OO[[#This Row],[75]]</f>
        <v>5.6263567862319995E-6</v>
      </c>
      <c r="BZ235" s="10">
        <f>3/24000000*OO[[#This Row],[134 (05JUL1985 15:00:00)-Water Temperature (C)]]*OO[[#This Row],[76]]</f>
        <v>5.8061902287774993E-6</v>
      </c>
      <c r="CA235" s="10">
        <f>3/24000000*OO[[#This Row],[135 (05JUL1985 18:00:00)-Water Temperature (C)]]*OO[[#This Row],[77]]</f>
        <v>5.7673247086676247E-6</v>
      </c>
      <c r="CB235" s="10">
        <f>3/24000000*OO[[#This Row],[136 (05JUL1985 21:00:00)-Water Temperature (C)]]*OO[[#This Row],[78]]</f>
        <v>5.4289045467687502E-6</v>
      </c>
      <c r="CC235" s="10">
        <f>3/24000000*OO[[#This Row],[137 (06JUL1985 00:00:00)-Water Temperature (C)]]*OO[[#This Row],[79]]</f>
        <v>5.067397934915E-6</v>
      </c>
      <c r="CD235" s="10">
        <f>3/24000000*OO[[#This Row],[138 (06JUL1985 03:00:00)-Water Temperature (C)]]*OO[[#This Row],[80]]</f>
        <v>4.826012954538875E-6</v>
      </c>
      <c r="CE235" s="10">
        <f>3/24000000*OO[[#This Row],[139 (06JUL1985 06:00:00)-Water Temperature (C)]]*OO[[#This Row],[81]]</f>
        <v>4.6257098219242497E-6</v>
      </c>
      <c r="CF235" s="10">
        <f>3/24000000*OO[[#This Row],[140 (06JUL1985 09:00:00)-Water Temperature (C)]]*OO[[#This Row],[82]]</f>
        <v>4.4952296873574991E-6</v>
      </c>
      <c r="CG235" s="10">
        <f>3/24000000*OO[[#This Row],[141 (06JUL1985 12:00:00)-Water Temperature (C)]]*OO[[#This Row],[83]]</f>
        <v>4.4198467860874999E-6</v>
      </c>
      <c r="CH235" s="10">
        <f>3/24000000*OO[[#This Row],[142 (06JUL1985 15:00:00)-Water Temperature (C)]]*OO[[#This Row],[84]]</f>
        <v>4.2611994710268749E-6</v>
      </c>
      <c r="CI235" s="10">
        <f>3/24000000*OO[[#This Row],[143 (06JUL1985 18:00:00)-Water Temperature (C)]]*OO[[#This Row],[85]]</f>
        <v>4.0224803192079994E-6</v>
      </c>
      <c r="CJ235" s="10">
        <f>3/24000000*OO[[#This Row],[144 (06JUL1985 21:00:00)-Water Temperature (C)]]*OO[[#This Row],[86]]</f>
        <v>3.7230330793019999E-6</v>
      </c>
      <c r="CK235" s="10">
        <f>3/24000000*OO[[#This Row],[145 (07JUL1985 00:00:00)-Water Temperature (C)]]*OO[[#This Row],[87]]</f>
        <v>3.398403460914E-6</v>
      </c>
      <c r="CL235" s="10">
        <f>3/24000000*OO[[#This Row],[146 (07JUL1985 03:00:00)-Water Temperature (C)]]*OO[[#This Row],[88]]</f>
        <v>3.1591647161900002E-6</v>
      </c>
      <c r="CM235" s="10">
        <f>3/24000000*OO[[#This Row],[147 (07JUL1985 06:00:00)-Water Temperature (C)]]*OO[[#This Row],[89]]</f>
        <v>2.9933164447830004E-6</v>
      </c>
      <c r="CN235" s="10">
        <f>3/24000000*OO[[#This Row],[148 (07JUL1985 09:00:00)-Water Temperature (C)]]*OO[[#This Row],[90]]</f>
        <v>2.9251378183989999E-6</v>
      </c>
      <c r="CO235" s="10">
        <f>3/24000000*OO[[#This Row],[149 (07JUL1985 12:00:00)-Water Temperature (C)]]*OO[[#This Row],[91]]</f>
        <v>2.8578521766587502E-6</v>
      </c>
      <c r="CP235" s="10">
        <f>3/24000000*OO[[#This Row],[150 (07JUL1985 15:00:00)-Water Temperature (C)]]*OO[[#This Row],[92]]</f>
        <v>2.8236242631149995E-6</v>
      </c>
      <c r="CQ235" s="10">
        <f>3/24000000*OO[[#This Row],[151 (07JUL1985 18:00:00)-Water Temperature (C)]]*OO[[#This Row],[93]]</f>
        <v>2.8182405307302498E-6</v>
      </c>
      <c r="CR235" s="10">
        <f>3/24000000*OO[[#This Row],[152 (07JUL1985 21:00:00)-Water Temperature (C)]]*OO[[#This Row],[94]]</f>
        <v>2.7373359702325002E-6</v>
      </c>
      <c r="CS235" s="10">
        <f>3/24000000*OO[[#This Row],[153 (08JUL1985 00:00:00)-Water Temperature (C)]]*OO[[#This Row],[95]]</f>
        <v>2.57685645433475E-6</v>
      </c>
      <c r="CT235" s="10">
        <f>3/24000000*OO[[#This Row],[154 (08JUL1985 03:00:00)-Water Temperature (C)]]*OO[[#This Row],[96]]</f>
        <v>2.4677280600586247E-6</v>
      </c>
      <c r="CU235" s="10">
        <f>3/24000000*OO[[#This Row],[155 (08JUL1985 06:00:00)-Water Temperature (C)]]*OO[[#This Row],[97]]</f>
        <v>2.3955214452937497E-6</v>
      </c>
      <c r="CV235" s="10">
        <f>3/24000000*OO[[#This Row],[156 (08JUL1985 09:00:00)-Water Temperature (C)]]*OO[[#This Row],[98]]</f>
        <v>2.3801765342968748E-6</v>
      </c>
      <c r="CW235" s="10">
        <f>3/24000000*OO[[#This Row],[157 (08JUL1985 12:00:00)-Water Temperature (C)]]*OO[[#This Row],[99]]</f>
        <v>2.3123359716607501E-6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0</v>
      </c>
      <c r="L236" s="10">
        <f>3/24*OO[[#This Row],[68 (27JUN1985 09:00:00)-Water Temperature (C)]]*OO[[#This Row],[10]]/SUM(OO[10])</f>
        <v>0</v>
      </c>
      <c r="M236" s="10">
        <f>3/24*OO[[#This Row],[69 (27JUN1985 12:00:00)-Water Temperature (C)]]*OO[[#This Row],[11]]/SUM(OO[11])</f>
        <v>1.2441493824926666E-38</v>
      </c>
      <c r="N236" s="10">
        <f>3/24*OO[[#This Row],[70 (27JUN1985 15:00:00)-Water Temperature (C)]]*OO[[#This Row],[12]]/SUM(OO[12])</f>
        <v>7.493114502774596E-29</v>
      </c>
      <c r="O236" s="10">
        <f>3/24*OO[[#This Row],[71 (27JUN1985 18:00:00)-Water Temperature (C)]]*OO[[#This Row],[13]]/SUM(OO[13])</f>
        <v>1.0719109610651234E-19</v>
      </c>
      <c r="P236" s="10">
        <f>3/24*OO[[#This Row],[72 (27JUN1985 21:00:00)-Water Temperature (C)]]*OO[[#This Row],[14]]/SUM(OO[14])</f>
        <v>8.8939936075549597E-14</v>
      </c>
      <c r="Q236" s="10">
        <f>3/24*OO[[#This Row],[73 (28JUN1985 00:00:00)-Water Temperature (C)]]*OO[[#This Row],[15]]/SUM(OO[15])</f>
        <v>3.8700368597646845E-10</v>
      </c>
      <c r="R236" s="10">
        <f>3/24*OO[[#This Row],[74 (28JUN1985 03:00:00)-Water Temperature (C)]]*OO[[#This Row],[16]]/SUM(OO[16])</f>
        <v>1.3653359483324011E-7</v>
      </c>
      <c r="S236" s="10">
        <f>3/24*OO[[#This Row],[75 (28JUN1985 06:00:00)-Water Temperature (C)]]*OO[[#This Row],[17]]/SUM(OO[17])</f>
        <v>1.1042222641982936E-5</v>
      </c>
      <c r="T236" s="10">
        <f>3/24*OO[[#This Row],[76 (28JUN1985 09:00:00)-Water Temperature (C)]]*OO[[#This Row],[18]]/SUM(OO[18])</f>
        <v>3.1138860737277334E-4</v>
      </c>
      <c r="U236" s="10">
        <f>3/24*OO[[#This Row],[77 (28JUN1985 12:00:00)-Water Temperature (C)]]*OO[[#This Row],[19]]/SUM(OO[19])</f>
        <v>3.7437389479938435E-3</v>
      </c>
      <c r="V236" s="10">
        <f>3/24000000*OO[[#This Row],[78 (28JUN1985 15:00:00)-Water Temperature (C)]]*OO[[#This Row],[20]]</f>
        <v>2.191267947492E-2</v>
      </c>
      <c r="W236" s="10">
        <f>3/24000000*OO[[#This Row],[79 (28JUN1985 18:00:00)-Water Temperature (C)]]*OO[[#This Row],[21]]</f>
        <v>7.1162696627300001E-2</v>
      </c>
      <c r="X236" s="10">
        <f>3/24000000*OO[[#This Row],[80 (28JUN1985 21:00:00)-Water Temperature (C)]]*OO[[#This Row],[22]]</f>
        <v>0.13912445327822501</v>
      </c>
      <c r="Y236" s="10">
        <f>3/24000000*OO[[#This Row],[81 (29JUN1985 00:00:00)-Water Temperature (C)]]*OO[[#This Row],[23]]</f>
        <v>0.18119301541335001</v>
      </c>
      <c r="Z236" s="10">
        <f>3/24000000*OO[[#This Row],[82 (29JUN1985 03:00:00)-Water Temperature (C)]]*OO[[#This Row],[24]]</f>
        <v>0.16744306422761246</v>
      </c>
      <c r="AA236" s="10">
        <f>3/24000000*OO[[#This Row],[83 (29JUN1985 06:00:00)-Water Temperature (C)]]*OO[[#This Row],[25]]</f>
        <v>0.11470517964220001</v>
      </c>
      <c r="AB236" s="10">
        <f>3/24000000*OO[[#This Row],[84 (29JUN1985 09:00:00)-Water Temperature (C)]]*OO[[#This Row],[26]]</f>
        <v>6.2174968931249998E-2</v>
      </c>
      <c r="AC236" s="10">
        <f>3/24000000*OO[[#This Row],[85 (29JUN1985 12:00:00)-Water Temperature (C)]]*OO[[#This Row],[27]]</f>
        <v>2.7787910037331248E-2</v>
      </c>
      <c r="AD236" s="10">
        <f>3/24000000*OO[[#This Row],[86 (29JUN1985 15:00:00)-Water Temperature (C)]]*OO[[#This Row],[28]]</f>
        <v>1.082399157578375E-2</v>
      </c>
      <c r="AE236" s="10">
        <f>3/24000000*OO[[#This Row],[88 (29JUN1985 21:00:00)-Water Temperature (C)]]*OO[[#This Row],[30]]</f>
        <v>1.1432042841870002E-3</v>
      </c>
      <c r="AF236" s="10">
        <f>3/24000000*OO[[#This Row],[88 (29JUN1985 21:00:00)-Water Temperature (C)]]*OO[[#This Row],[30]]</f>
        <v>1.1432042841870002E-3</v>
      </c>
      <c r="AG236" s="10">
        <f>3/24000000*OO[[#This Row],[89 (30JUN1985 00:00:00)-Water Temperature (C)]]*OO[[#This Row],[31]]</f>
        <v>3.5694703844799997E-4</v>
      </c>
      <c r="AH236" s="10">
        <f>3/24000000*OO[[#This Row],[90 (30JUN1985 03:00:00)-Water Temperature (C)]]*OO[[#This Row],[32]]</f>
        <v>1.5881581443749997E-4</v>
      </c>
      <c r="AI236" s="10">
        <f>3/24000000*OO[[#This Row],[91 (30JUN1985 06:00:00)-Water Temperature (C)]]*OO[[#This Row],[33]]</f>
        <v>1.186113770849E-4</v>
      </c>
      <c r="AJ236" s="10">
        <f>3/24000000*OO[[#This Row],[92 (30JUN1985 09:00:00)-Water Temperature (C)]]*OO[[#This Row],[34]]</f>
        <v>1.1850489413981251E-4</v>
      </c>
      <c r="AK236" s="10">
        <f>3/24000000*OO[[#This Row],[93 (30JUN1985 12:00:00)-Water Temperature (C)]]*OO[[#This Row],[35]]</f>
        <v>1.265704322137125E-4</v>
      </c>
      <c r="AL236" s="10">
        <f>3/24000000*OO[[#This Row],[94 (30JUN1985 15:00:00)-Water Temperature (C)]]*OO[[#This Row],[36]]</f>
        <v>1.3550346552739997E-4</v>
      </c>
      <c r="AM236" s="10">
        <f>3/24000000*OO[[#This Row],[95 (30JUN1985 18:00:00)-Water Temperature (C)]]*OO[[#This Row],[37]]</f>
        <v>1.378804511963E-4</v>
      </c>
      <c r="AN236" s="10">
        <f>3/24000000*OO[[#This Row],[96 (30JUN1985 21:00:00)-Water Temperature (C)]]*OO[[#This Row],[38]]</f>
        <v>1.2804594183382499E-4</v>
      </c>
      <c r="AO236" s="10">
        <f>3/24000000*OO[[#This Row],[97 (01JUL1985 00:00:00)-Water Temperature (C)]]*OO[[#This Row],[39]]</f>
        <v>1.1271465870435001E-4</v>
      </c>
      <c r="AP236" s="10">
        <f>3/24000000*OO[[#This Row],[98 (01JUL1985 03:00:00)-Water Temperature (C)]]*OO[[#This Row],[40]]</f>
        <v>9.79606533685E-5</v>
      </c>
      <c r="AQ236" s="10">
        <f>3/24000000*OO[[#This Row],[99 (01JUL1985 06:00:00)-Water Temperature (C)]]*OO[[#This Row],[41]]</f>
        <v>8.4000330239437503E-5</v>
      </c>
      <c r="AR236" s="10">
        <f>3/24000000*OO[[#This Row],[100 (01JUL1985 09:00:00)-Water Temperature (C)]]*OO[[#This Row],[42]]</f>
        <v>7.1461257596000004E-5</v>
      </c>
      <c r="AS236" s="10">
        <f>3/24000000*OO[[#This Row],[101 (01JUL1985 12:00:00)-Water Temperature (C)]]*OO[[#This Row],[43]]</f>
        <v>5.9155709492474989E-5</v>
      </c>
      <c r="AT236" s="10">
        <f>3/24000000*OO[[#This Row],[102 (01JUL1985 15:00:00)-Water Temperature (C)]]*OO[[#This Row],[44]]</f>
        <v>4.7874567661605001E-5</v>
      </c>
      <c r="AU236" s="10">
        <f>3/24000000*OO[[#This Row],[103 (01JUL1985 18:00:00)-Water Temperature (C)]]*OO[[#This Row],[45]]</f>
        <v>3.7782252734313748E-5</v>
      </c>
      <c r="AV236" s="10">
        <f>3/24000000*OO[[#This Row],[104 (01JUL1985 21:00:00)-Water Temperature (C)]]*OO[[#This Row],[46]]</f>
        <v>3.0233085904199996E-5</v>
      </c>
      <c r="AW236" s="10">
        <f>3/24000000*OO[[#This Row],[105 (02JUL1985 00:00:00)-Water Temperature (C)]]*OO[[#This Row],[47]]</f>
        <v>2.5129353343979997E-5</v>
      </c>
      <c r="AX236" s="10">
        <f>3/24000000*OO[[#This Row],[106 (02JUL1985 03:00:00)-Water Temperature (C)]]*OO[[#This Row],[48]]</f>
        <v>2.21898837097875E-5</v>
      </c>
      <c r="AY236" s="10">
        <f>3/24000000*OO[[#This Row],[107 (02JUL1985 06:00:00)-Water Temperature (C)]]*OO[[#This Row],[49]]</f>
        <v>2.04565637988E-5</v>
      </c>
      <c r="AZ236" s="10">
        <f>3/24000000*OO[[#This Row],[108 (02JUL1985 09:00:00)-Water Temperature (C)]]*OO[[#This Row],[50]]</f>
        <v>1.9831866987059998E-5</v>
      </c>
      <c r="BA236" s="10">
        <f>3/24000000*OO[[#This Row],[109 (02JUL1985 12:00:00)-Water Temperature (C)]]*OO[[#This Row],[51]]</f>
        <v>1.9473938944692499E-5</v>
      </c>
      <c r="BB236" s="10">
        <f>3/24000000*OO[[#This Row],[110 (02JUL1985 15:00:00)-Water Temperature (C)]]*OO[[#This Row],[52]]</f>
        <v>1.9035339770378746E-5</v>
      </c>
      <c r="BC236" s="10">
        <f>3/24000000*OO[[#This Row],[111 (02JUL1985 18:00:00)-Water Temperature (C)]]*OO[[#This Row],[53]]</f>
        <v>1.8212923670342501E-5</v>
      </c>
      <c r="BD236" s="10">
        <f>3/24000000*OO[[#This Row],[112 (02JUL1985 21:00:00)-Water Temperature (C)]]*OO[[#This Row],[54]]</f>
        <v>1.6717897184309998E-5</v>
      </c>
      <c r="BE236" s="10">
        <f>3/24000000*OO[[#This Row],[113 (03JUL1985 00:00:00)-Water Temperature (C)]]*OO[[#This Row],[55]]</f>
        <v>1.5258387738088748E-5</v>
      </c>
      <c r="BF236" s="10">
        <f>3/24000000*OO[[#This Row],[114 (03JUL1985 03:00:00)-Water Temperature (C)]]*OO[[#This Row],[56]]</f>
        <v>1.4139244275899999E-5</v>
      </c>
      <c r="BG236" s="10">
        <f>3/24000000*OO[[#This Row],[115 (03JUL1985 06:00:00)-Water Temperature (C)]]*OO[[#This Row],[57]]</f>
        <v>1.338074278119625E-5</v>
      </c>
      <c r="BH236" s="10">
        <f>3/24000000*OO[[#This Row],[116 (03JUL1985 09:00:00)-Water Temperature (C)]]*OO[[#This Row],[58]]</f>
        <v>1.3225730792115E-5</v>
      </c>
      <c r="BI236" s="10">
        <f>3/24000000*OO[[#This Row],[117 (03JUL1985 12:00:00)-Water Temperature (C)]]*OO[[#This Row],[59]]</f>
        <v>1.3580254968201251E-5</v>
      </c>
      <c r="BJ236" s="10">
        <f>3/24000000*OO[[#This Row],[118 (03JUL1985 15:00:00)-Water Temperature (C)]]*OO[[#This Row],[60]]</f>
        <v>1.4013679576825001E-5</v>
      </c>
      <c r="BK236" s="10">
        <f>3/24000000*OO[[#This Row],[119 (03JUL1985 18:00:00)-Water Temperature (C)]]*OO[[#This Row],[61]]</f>
        <v>1.3790579586802498E-5</v>
      </c>
      <c r="BL236" s="10">
        <f>3/24000000*OO[[#This Row],[120 (03JUL1985 21:00:00)-Water Temperature (C)]]*OO[[#This Row],[62]]</f>
        <v>1.2947832763529999E-5</v>
      </c>
      <c r="BM236" s="10">
        <f>3/24000000*OO[[#This Row],[121 (04JUL1985 00:00:00)-Water Temperature (C)]]*OO[[#This Row],[63]]</f>
        <v>1.1966081789657499E-5</v>
      </c>
      <c r="BN236" s="10">
        <f>3/24000000*OO[[#This Row],[122 (04JUL1985 03:00:00)-Water Temperature (C)]]*OO[[#This Row],[64]]</f>
        <v>1.120014706272E-5</v>
      </c>
      <c r="BO236" s="10">
        <f>3/24000000*OO[[#This Row],[123 (04JUL1985 06:00:00)-Water Temperature (C)]]*OO[[#This Row],[65]]</f>
        <v>1.06306019403675E-5</v>
      </c>
      <c r="BP236" s="10">
        <f>3/24000000*OO[[#This Row],[124 (04JUL1985 09:00:00)-Water Temperature (C)]]*OO[[#This Row],[66]]</f>
        <v>1.0417713893159999E-5</v>
      </c>
      <c r="BQ236" s="10">
        <f>3/24000000*OO[[#This Row],[125 (04JUL1985 12:00:00)-Water Temperature (C)]]*OO[[#This Row],[67]]</f>
        <v>1.0165501235524999E-5</v>
      </c>
      <c r="BR236" s="10">
        <f>3/24000000*OO[[#This Row],[126 (04JUL1985 15:00:00)-Water Temperature (C)]]*OO[[#This Row],[68]]</f>
        <v>9.5840275368499993E-6</v>
      </c>
      <c r="BS236" s="10">
        <f>3/24000000*OO[[#This Row],[127 (04JUL1985 18:00:00)-Water Temperature (C)]]*OO[[#This Row],[69]]</f>
        <v>8.8655970941299994E-6</v>
      </c>
      <c r="BT236" s="10">
        <f>3/24000000*OO[[#This Row],[128 (04JUL1985 21:00:00)-Water Temperature (C)]]*OO[[#This Row],[70]]</f>
        <v>8.2467531994249985E-6</v>
      </c>
      <c r="BU236" s="10">
        <f>3/24000000*OO[[#This Row],[129 (05JUL1985 00:00:00)-Water Temperature (C)]]*OO[[#This Row],[71]]</f>
        <v>7.7238365565374997E-6</v>
      </c>
      <c r="BV236" s="10">
        <f>3/24000000*OO[[#This Row],[130 (05JUL1985 03:00:00)-Water Temperature (C)]]*OO[[#This Row],[72]]</f>
        <v>7.3310934669187502E-6</v>
      </c>
      <c r="BW236" s="10">
        <f>3/24000000*OO[[#This Row],[131 (05JUL1985 06:00:00)-Water Temperature (C)]]*OO[[#This Row],[73]]</f>
        <v>6.9884075531074991E-6</v>
      </c>
      <c r="BX236" s="10">
        <f>3/24000000*OO[[#This Row],[132 (05JUL1985 09:00:00)-Water Temperature (C)]]*OO[[#This Row],[74]]</f>
        <v>6.8662592307524985E-6</v>
      </c>
      <c r="BY236" s="10">
        <f>3/24000000*OO[[#This Row],[133 (05JUL1985 12:00:00)-Water Temperature (C)]]*OO[[#This Row],[75]]</f>
        <v>7.0056271736587499E-6</v>
      </c>
      <c r="BZ236" s="10">
        <f>3/24000000*OO[[#This Row],[134 (05JUL1985 15:00:00)-Water Temperature (C)]]*OO[[#This Row],[76]]</f>
        <v>7.2433379355499986E-6</v>
      </c>
      <c r="CA236" s="10">
        <f>3/24000000*OO[[#This Row],[135 (05JUL1985 18:00:00)-Water Temperature (C)]]*OO[[#This Row],[77]]</f>
        <v>7.2086426503800004E-6</v>
      </c>
      <c r="CB236" s="10">
        <f>3/24000000*OO[[#This Row],[136 (05JUL1985 21:00:00)-Water Temperature (C)]]*OO[[#This Row],[78]]</f>
        <v>6.7863604157549995E-6</v>
      </c>
      <c r="CC236" s="10">
        <f>3/24000000*OO[[#This Row],[137 (06JUL1985 00:00:00)-Water Temperature (C)]]*OO[[#This Row],[79]]</f>
        <v>6.3130897389999999E-6</v>
      </c>
      <c r="CD236" s="10">
        <f>3/24000000*OO[[#This Row],[138 (06JUL1985 03:00:00)-Water Temperature (C)]]*OO[[#This Row],[80]]</f>
        <v>5.9969221642496245E-6</v>
      </c>
      <c r="CE236" s="10">
        <f>3/24000000*OO[[#This Row],[139 (06JUL1985 06:00:00)-Water Temperature (C)]]*OO[[#This Row],[81]]</f>
        <v>5.7442931967254995E-6</v>
      </c>
      <c r="CF236" s="10">
        <f>3/24000000*OO[[#This Row],[140 (06JUL1985 09:00:00)-Water Temperature (C)]]*OO[[#This Row],[82]]</f>
        <v>5.5850946578877495E-6</v>
      </c>
      <c r="CG236" s="10">
        <f>3/24000000*OO[[#This Row],[141 (06JUL1985 12:00:00)-Water Temperature (C)]]*OO[[#This Row],[83]]</f>
        <v>5.499291171173E-6</v>
      </c>
      <c r="CH236" s="10">
        <f>3/24000000*OO[[#This Row],[142 (06JUL1985 15:00:00)-Water Temperature (C)]]*OO[[#This Row],[84]]</f>
        <v>5.325313854226999E-6</v>
      </c>
      <c r="CI236" s="10">
        <f>3/24000000*OO[[#This Row],[143 (06JUL1985 18:00:00)-Water Temperature (C)]]*OO[[#This Row],[85]]</f>
        <v>5.036252278232499E-6</v>
      </c>
      <c r="CJ236" s="10">
        <f>3/24000000*OO[[#This Row],[144 (06JUL1985 21:00:00)-Water Temperature (C)]]*OO[[#This Row],[86]]</f>
        <v>4.6713529814419999E-6</v>
      </c>
      <c r="CK236" s="10">
        <f>3/24000000*OO[[#This Row],[145 (07JUL1985 00:00:00)-Water Temperature (C)]]*OO[[#This Row],[87]]</f>
        <v>4.2553216661875002E-6</v>
      </c>
      <c r="CL236" s="10">
        <f>3/24000000*OO[[#This Row],[146 (07JUL1985 03:00:00)-Water Temperature (C)]]*OO[[#This Row],[88]]</f>
        <v>3.9430190391899991E-6</v>
      </c>
      <c r="CM236" s="10">
        <f>3/24000000*OO[[#This Row],[147 (07JUL1985 06:00:00)-Water Temperature (C)]]*OO[[#This Row],[89]]</f>
        <v>3.7270454910149997E-6</v>
      </c>
      <c r="CN236" s="10">
        <f>3/24000000*OO[[#This Row],[148 (07JUL1985 09:00:00)-Water Temperature (C)]]*OO[[#This Row],[90]]</f>
        <v>3.641875637418E-6</v>
      </c>
      <c r="CO236" s="10">
        <f>3/24000000*OO[[#This Row],[149 (07JUL1985 12:00:00)-Water Temperature (C)]]*OO[[#This Row],[91]]</f>
        <v>3.5648205381181242E-6</v>
      </c>
      <c r="CP236" s="10">
        <f>3/24000000*OO[[#This Row],[150 (07JUL1985 15:00:00)-Water Temperature (C)]]*OO[[#This Row],[92]]</f>
        <v>3.5298137085632496E-6</v>
      </c>
      <c r="CQ236" s="10">
        <f>3/24000000*OO[[#This Row],[151 (07JUL1985 18:00:00)-Water Temperature (C)]]*OO[[#This Row],[93]]</f>
        <v>3.5188638912675001E-6</v>
      </c>
      <c r="CR236" s="10">
        <f>3/24000000*OO[[#This Row],[152 (07JUL1985 21:00:00)-Water Temperature (C)]]*OO[[#This Row],[94]]</f>
        <v>3.4165076990062497E-6</v>
      </c>
      <c r="CS236" s="10">
        <f>3/24000000*OO[[#This Row],[153 (08JUL1985 00:00:00)-Water Temperature (C)]]*OO[[#This Row],[95]]</f>
        <v>3.204736220983125E-6</v>
      </c>
      <c r="CT236" s="10">
        <f>3/24000000*OO[[#This Row],[154 (08JUL1985 03:00:00)-Water Temperature (C)]]*OO[[#This Row],[96]]</f>
        <v>3.0603852887124995E-6</v>
      </c>
      <c r="CU236" s="10">
        <f>3/24000000*OO[[#This Row],[155 (08JUL1985 06:00:00)-Water Temperature (C)]]*OO[[#This Row],[97]]</f>
        <v>2.9680999875350005E-6</v>
      </c>
      <c r="CV236" s="10">
        <f>3/24000000*OO[[#This Row],[156 (08JUL1985 09:00:00)-Water Temperature (C)]]*OO[[#This Row],[98]]</f>
        <v>2.9519005042526252E-6</v>
      </c>
      <c r="CW236" s="10">
        <f>3/24000000*OO[[#This Row],[157 (08JUL1985 12:00:00)-Water Temperature (C)]]*OO[[#This Row],[99]]</f>
        <v>2.8819316651254997E-6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0</v>
      </c>
      <c r="M237" s="10">
        <f>3/24*OO[[#This Row],[69 (27JUN1985 12:00:00)-Water Temperature (C)]]*OO[[#This Row],[11]]/SUM(OO[11])</f>
        <v>1.6925079649173966E-39</v>
      </c>
      <c r="N237" s="10">
        <f>3/24*OO[[#This Row],[70 (27JUN1985 15:00:00)-Water Temperature (C)]]*OO[[#This Row],[12]]/SUM(OO[12])</f>
        <v>1.0456994418671172E-29</v>
      </c>
      <c r="O237" s="10">
        <f>3/24*OO[[#This Row],[71 (27JUN1985 18:00:00)-Water Temperature (C)]]*OO[[#This Row],[13]]/SUM(OO[13])</f>
        <v>1.9300287087317659E-20</v>
      </c>
      <c r="P237" s="10">
        <f>3/24*OO[[#This Row],[72 (27JUN1985 21:00:00)-Water Temperature (C)]]*OO[[#This Row],[14]]/SUM(OO[14])</f>
        <v>2.1485462950203665E-14</v>
      </c>
      <c r="Q237" s="10">
        <f>3/24*OO[[#This Row],[73 (28JUN1985 00:00:00)-Water Temperature (C)]]*OO[[#This Row],[15]]/SUM(OO[15])</f>
        <v>1.260567849779833E-10</v>
      </c>
      <c r="R237" s="10">
        <f>3/24*OO[[#This Row],[74 (28JUN1985 03:00:00)-Water Temperature (C)]]*OO[[#This Row],[16]]/SUM(OO[16])</f>
        <v>5.2171803396224833E-8</v>
      </c>
      <c r="S237" s="10">
        <f>3/24*OO[[#This Row],[75 (28JUN1985 06:00:00)-Water Temperature (C)]]*OO[[#This Row],[17]]/SUM(OO[17])</f>
        <v>4.7103364533050695E-6</v>
      </c>
      <c r="T237" s="10">
        <f>3/24*OO[[#This Row],[76 (28JUN1985 09:00:00)-Water Temperature (C)]]*OO[[#This Row],[18]]/SUM(OO[18])</f>
        <v>1.4487886198208947E-4</v>
      </c>
      <c r="U237" s="10">
        <f>3/24*OO[[#This Row],[77 (28JUN1985 12:00:00)-Water Temperature (C)]]*OO[[#This Row],[19]]/SUM(OO[19])</f>
        <v>1.8749057540252329E-3</v>
      </c>
      <c r="V237" s="10">
        <f>3/24000000*OO[[#This Row],[78 (28JUN1985 15:00:00)-Water Temperature (C)]]*OO[[#This Row],[20]]</f>
        <v>1.168669891151E-2</v>
      </c>
      <c r="W237" s="10">
        <f>3/24000000*OO[[#This Row],[79 (28JUN1985 18:00:00)-Water Temperature (C)]]*OO[[#This Row],[21]]</f>
        <v>4.0057795656449999E-2</v>
      </c>
      <c r="X237" s="10">
        <f>3/24000000*OO[[#This Row],[80 (28JUN1985 21:00:00)-Water Temperature (C)]]*OO[[#This Row],[22]]</f>
        <v>8.1895644322799999E-2</v>
      </c>
      <c r="Y237" s="10">
        <f>3/24000000*OO[[#This Row],[81 (29JUN1985 00:00:00)-Water Temperature (C)]]*OO[[#This Row],[23]]</f>
        <v>0.11093776595009999</v>
      </c>
      <c r="Z237" s="10">
        <f>3/24000000*OO[[#This Row],[82 (29JUN1985 03:00:00)-Water Temperature (C)]]*OO[[#This Row],[24]]</f>
        <v>0.10618323540402499</v>
      </c>
      <c r="AA237" s="10">
        <f>3/24000000*OO[[#This Row],[83 (29JUN1985 06:00:00)-Water Temperature (C)]]*OO[[#This Row],[25]]</f>
        <v>7.5153310940500012E-2</v>
      </c>
      <c r="AB237" s="10">
        <f>3/24000000*OO[[#This Row],[84 (29JUN1985 09:00:00)-Water Temperature (C)]]*OO[[#This Row],[26]]</f>
        <v>4.1917290793499998E-2</v>
      </c>
      <c r="AC237" s="10">
        <f>3/24000000*OO[[#This Row],[85 (29JUN1985 12:00:00)-Water Temperature (C)]]*OO[[#This Row],[27]]</f>
        <v>1.9192910390297496E-2</v>
      </c>
      <c r="AD237" s="10">
        <f>3/24000000*OO[[#This Row],[86 (29JUN1985 15:00:00)-Water Temperature (C)]]*OO[[#This Row],[28]]</f>
        <v>7.6148730082649992E-3</v>
      </c>
      <c r="AE237" s="10">
        <f>3/24000000*OO[[#This Row],[88 (29JUN1985 21:00:00)-Water Temperature (C)]]*OO[[#This Row],[30]]</f>
        <v>8.1682430985925009E-4</v>
      </c>
      <c r="AF237" s="10">
        <f>3/24000000*OO[[#This Row],[88 (29JUN1985 21:00:00)-Water Temperature (C)]]*OO[[#This Row],[30]]</f>
        <v>8.1682430985925009E-4</v>
      </c>
      <c r="AG237" s="10">
        <f>3/24000000*OO[[#This Row],[89 (30JUN1985 00:00:00)-Water Temperature (C)]]*OO[[#This Row],[31]]</f>
        <v>2.49578887348175E-4</v>
      </c>
      <c r="AH237" s="10">
        <f>3/24000000*OO[[#This Row],[90 (30JUN1985 03:00:00)-Water Temperature (C)]]*OO[[#This Row],[32]]</f>
        <v>1.0448554409045001E-4</v>
      </c>
      <c r="AI237" s="10">
        <f>3/24000000*OO[[#This Row],[91 (30JUN1985 06:00:00)-Water Temperature (C)]]*OO[[#This Row],[33]]</f>
        <v>7.3649479340349991E-5</v>
      </c>
      <c r="AJ237" s="10">
        <f>3/24000000*OO[[#This Row],[92 (30JUN1985 09:00:00)-Water Temperature (C)]]*OO[[#This Row],[34]]</f>
        <v>7.2180791060999993E-5</v>
      </c>
      <c r="AK237" s="10">
        <f>3/24000000*OO[[#This Row],[93 (30JUN1985 12:00:00)-Water Temperature (C)]]*OO[[#This Row],[35]]</f>
        <v>7.7042809469999993E-5</v>
      </c>
      <c r="AL237" s="10">
        <f>3/24000000*OO[[#This Row],[94 (30JUN1985 15:00:00)-Water Temperature (C)]]*OO[[#This Row],[36]]</f>
        <v>8.2797343737937487E-5</v>
      </c>
      <c r="AM237" s="10">
        <f>3/24000000*OO[[#This Row],[95 (30JUN1985 18:00:00)-Water Temperature (C)]]*OO[[#This Row],[37]]</f>
        <v>8.4671561855075001E-5</v>
      </c>
      <c r="AN237" s="10">
        <f>3/24000000*OO[[#This Row],[96 (30JUN1985 21:00:00)-Water Temperature (C)]]*OO[[#This Row],[38]]</f>
        <v>7.8958514744000013E-5</v>
      </c>
      <c r="AO237" s="10">
        <f>3/24000000*OO[[#This Row],[97 (01JUL1985 00:00:00)-Water Temperature (C)]]*OO[[#This Row],[39]]</f>
        <v>6.9621776077949995E-5</v>
      </c>
      <c r="AP237" s="10">
        <f>3/24000000*OO[[#This Row],[98 (01JUL1985 03:00:00)-Water Temperature (C)]]*OO[[#This Row],[40]]</f>
        <v>6.0597647444700001E-5</v>
      </c>
      <c r="AQ237" s="10">
        <f>3/24000000*OO[[#This Row],[99 (01JUL1985 06:00:00)-Water Temperature (C)]]*OO[[#This Row],[41]]</f>
        <v>5.2115296764161244E-5</v>
      </c>
      <c r="AR237" s="10">
        <f>3/24000000*OO[[#This Row],[100 (01JUL1985 09:00:00)-Water Temperature (C)]]*OO[[#This Row],[42]]</f>
        <v>4.4539682909679999E-5</v>
      </c>
      <c r="AS237" s="10">
        <f>3/24000000*OO[[#This Row],[101 (01JUL1985 12:00:00)-Water Temperature (C)]]*OO[[#This Row],[43]]</f>
        <v>3.7037007182420001E-5</v>
      </c>
      <c r="AT237" s="10">
        <f>3/24000000*OO[[#This Row],[102 (01JUL1985 15:00:00)-Water Temperature (C)]]*OO[[#This Row],[44]]</f>
        <v>3.0043903994037501E-5</v>
      </c>
      <c r="AU237" s="10">
        <f>3/24000000*OO[[#This Row],[103 (01JUL1985 18:00:00)-Water Temperature (C)]]*OO[[#This Row],[45]]</f>
        <v>2.3687815763058746E-5</v>
      </c>
      <c r="AV237" s="10">
        <f>3/24000000*OO[[#This Row],[104 (01JUL1985 21:00:00)-Water Temperature (C)]]*OO[[#This Row],[46]]</f>
        <v>1.8859375952426251E-5</v>
      </c>
      <c r="AW237" s="10">
        <f>3/24000000*OO[[#This Row],[105 (02JUL1985 00:00:00)-Water Temperature (C)]]*OO[[#This Row],[47]]</f>
        <v>1.5557784080299999E-5</v>
      </c>
      <c r="AX237" s="10">
        <f>3/24000000*OO[[#This Row],[106 (02JUL1985 03:00:00)-Water Temperature (C)]]*OO[[#This Row],[48]]</f>
        <v>1.36475851442625E-5</v>
      </c>
      <c r="AY237" s="10">
        <f>3/24000000*OO[[#This Row],[107 (02JUL1985 06:00:00)-Water Temperature (C)]]*OO[[#This Row],[49]]</f>
        <v>1.2539114546325001E-5</v>
      </c>
      <c r="AZ237" s="10">
        <f>3/24000000*OO[[#This Row],[108 (02JUL1985 09:00:00)-Water Temperature (C)]]*OO[[#This Row],[50]]</f>
        <v>1.2144586968585E-5</v>
      </c>
      <c r="BA237" s="10">
        <f>3/24000000*OO[[#This Row],[109 (02JUL1985 12:00:00)-Water Temperature (C)]]*OO[[#This Row],[51]]</f>
        <v>1.193781434763E-5</v>
      </c>
      <c r="BB237" s="10">
        <f>3/24000000*OO[[#This Row],[110 (02JUL1985 15:00:00)-Water Temperature (C)]]*OO[[#This Row],[52]]</f>
        <v>1.16873733009E-5</v>
      </c>
      <c r="BC237" s="10">
        <f>3/24000000*OO[[#This Row],[111 (02JUL1985 18:00:00)-Water Temperature (C)]]*OO[[#This Row],[53]]</f>
        <v>1.1196282090562498E-5</v>
      </c>
      <c r="BD237" s="10">
        <f>3/24000000*OO[[#This Row],[112 (02JUL1985 21:00:00)-Water Temperature (C)]]*OO[[#This Row],[54]]</f>
        <v>1.02780617506725E-5</v>
      </c>
      <c r="BE237" s="10">
        <f>3/24000000*OO[[#This Row],[113 (03JUL1985 00:00:00)-Water Temperature (C)]]*OO[[#This Row],[55]]</f>
        <v>9.3646989857249987E-6</v>
      </c>
      <c r="BF237" s="10">
        <f>3/24000000*OO[[#This Row],[114 (03JUL1985 03:00:00)-Water Temperature (C)]]*OO[[#This Row],[56]]</f>
        <v>8.6589343291162499E-6</v>
      </c>
      <c r="BG237" s="10">
        <f>3/24000000*OO[[#This Row],[115 (03JUL1985 06:00:00)-Water Temperature (C)]]*OO[[#This Row],[57]]</f>
        <v>8.1846101433662507E-6</v>
      </c>
      <c r="BH237" s="10">
        <f>3/24000000*OO[[#This Row],[116 (03JUL1985 09:00:00)-Water Temperature (C)]]*OO[[#This Row],[58]]</f>
        <v>8.0871144006062492E-6</v>
      </c>
      <c r="BI237" s="10">
        <f>3/24000000*OO[[#This Row],[117 (03JUL1985 12:00:00)-Water Temperature (C)]]*OO[[#This Row],[59]]</f>
        <v>8.3095346846487492E-6</v>
      </c>
      <c r="BJ237" s="10">
        <f>3/24000000*OO[[#This Row],[118 (03JUL1985 15:00:00)-Water Temperature (C)]]*OO[[#This Row],[60]]</f>
        <v>8.5827697292824999E-6</v>
      </c>
      <c r="BK237" s="10">
        <f>3/24000000*OO[[#This Row],[119 (03JUL1985 18:00:00)-Water Temperature (C)]]*OO[[#This Row],[61]]</f>
        <v>8.4582705030075016E-6</v>
      </c>
      <c r="BL237" s="10">
        <f>3/24000000*OO[[#This Row],[120 (03JUL1985 21:00:00)-Water Temperature (C)]]*OO[[#This Row],[62]]</f>
        <v>7.9449205742875002E-6</v>
      </c>
      <c r="BM237" s="10">
        <f>3/24000000*OO[[#This Row],[121 (04JUL1985 00:00:00)-Water Temperature (C)]]*OO[[#This Row],[63]]</f>
        <v>7.3348022440274995E-6</v>
      </c>
      <c r="BN237" s="10">
        <f>3/24000000*OO[[#This Row],[122 (04JUL1985 03:00:00)-Water Temperature (C)]]*OO[[#This Row],[64]]</f>
        <v>6.852937563027499E-6</v>
      </c>
      <c r="BO237" s="10">
        <f>3/24000000*OO[[#This Row],[123 (04JUL1985 06:00:00)-Water Temperature (C)]]*OO[[#This Row],[65]]</f>
        <v>6.4976606103249986E-6</v>
      </c>
      <c r="BP237" s="10">
        <f>3/24000000*OO[[#This Row],[124 (04JUL1985 09:00:00)-Water Temperature (C)]]*OO[[#This Row],[66]]</f>
        <v>6.3664453047999995E-6</v>
      </c>
      <c r="BQ237" s="10">
        <f>3/24000000*OO[[#This Row],[125 (04JUL1985 12:00:00)-Water Temperature (C)]]*OO[[#This Row],[67]]</f>
        <v>6.2204177772812507E-6</v>
      </c>
      <c r="BR237" s="10">
        <f>3/24000000*OO[[#This Row],[126 (04JUL1985 15:00:00)-Water Temperature (C)]]*OO[[#This Row],[68]]</f>
        <v>5.8741796427159996E-6</v>
      </c>
      <c r="BS237" s="10">
        <f>3/24000000*OO[[#This Row],[127 (04JUL1985 18:00:00)-Water Temperature (C)]]*OO[[#This Row],[69]]</f>
        <v>5.4417859043490003E-6</v>
      </c>
      <c r="BT237" s="10">
        <f>3/24000000*OO[[#This Row],[128 (04JUL1985 21:00:00)-Water Temperature (C)]]*OO[[#This Row],[70]]</f>
        <v>5.0568660504659995E-6</v>
      </c>
      <c r="BU237" s="10">
        <f>3/24000000*OO[[#This Row],[129 (05JUL1985 00:00:00)-Water Temperature (C)]]*OO[[#This Row],[71]]</f>
        <v>4.7268520052047498E-6</v>
      </c>
      <c r="BV237" s="10">
        <f>3/24000000*OO[[#This Row],[130 (05JUL1985 03:00:00)-Water Temperature (C)]]*OO[[#This Row],[72]]</f>
        <v>4.4800620265357498E-6</v>
      </c>
      <c r="BW237" s="10">
        <f>3/24000000*OO[[#This Row],[131 (05JUL1985 06:00:00)-Water Temperature (C)]]*OO[[#This Row],[73]]</f>
        <v>4.2703744223999999E-6</v>
      </c>
      <c r="BX237" s="10">
        <f>3/24000000*OO[[#This Row],[132 (05JUL1985 09:00:00)-Water Temperature (C)]]*OO[[#This Row],[74]]</f>
        <v>4.1988275469273741E-6</v>
      </c>
      <c r="BY237" s="10">
        <f>3/24000000*OO[[#This Row],[133 (05JUL1985 12:00:00)-Water Temperature (C)]]*OO[[#This Row],[75]]</f>
        <v>4.2888737199812502E-6</v>
      </c>
      <c r="BZ237" s="10">
        <f>3/24000000*OO[[#This Row],[134 (05JUL1985 15:00:00)-Water Temperature (C)]]*OO[[#This Row],[76]]</f>
        <v>4.438384375126625E-6</v>
      </c>
      <c r="CA237" s="10">
        <f>3/24000000*OO[[#This Row],[135 (05JUL1985 18:00:00)-Water Temperature (C)]]*OO[[#This Row],[77]]</f>
        <v>4.4196072876554992E-6</v>
      </c>
      <c r="CB237" s="10">
        <f>3/24000000*OO[[#This Row],[136 (05JUL1985 21:00:00)-Water Temperature (C)]]*OO[[#This Row],[78]]</f>
        <v>4.1585142483258748E-6</v>
      </c>
      <c r="CC237" s="10">
        <f>3/24000000*OO[[#This Row],[137 (06JUL1985 00:00:00)-Water Temperature (C)]]*OO[[#This Row],[79]]</f>
        <v>3.8615443807925E-6</v>
      </c>
      <c r="CD237" s="10">
        <f>3/24000000*OO[[#This Row],[138 (06JUL1985 03:00:00)-Water Temperature (C)]]*OO[[#This Row],[80]]</f>
        <v>3.6622807963053751E-6</v>
      </c>
      <c r="CE237" s="10">
        <f>3/24000000*OO[[#This Row],[139 (06JUL1985 06:00:00)-Water Temperature (C)]]*OO[[#This Row],[81]]</f>
        <v>3.5064391065712502E-6</v>
      </c>
      <c r="CF237" s="10">
        <f>3/24000000*OO[[#This Row],[140 (06JUL1985 09:00:00)-Water Temperature (C)]]*OO[[#This Row],[82]]</f>
        <v>3.4107465045592492E-6</v>
      </c>
      <c r="CG237" s="10">
        <f>3/24000000*OO[[#This Row],[141 (06JUL1985 12:00:00)-Water Temperature (C)]]*OO[[#This Row],[83]]</f>
        <v>3.3618441000303746E-6</v>
      </c>
      <c r="CH237" s="10">
        <f>3/24000000*OO[[#This Row],[142 (06JUL1985 15:00:00)-Water Temperature (C)]]*OO[[#This Row],[84]]</f>
        <v>3.2620507537342501E-6</v>
      </c>
      <c r="CI237" s="10">
        <f>3/24000000*OO[[#This Row],[143 (06JUL1985 18:00:00)-Water Temperature (C)]]*OO[[#This Row],[85]]</f>
        <v>3.0900802897381247E-6</v>
      </c>
      <c r="CJ237" s="10">
        <f>3/24000000*OO[[#This Row],[144 (06JUL1985 21:00:00)-Water Temperature (C)]]*OO[[#This Row],[86]]</f>
        <v>2.8689353770525E-6</v>
      </c>
      <c r="CK237" s="10">
        <f>3/24000000*OO[[#This Row],[145 (07JUL1985 00:00:00)-Water Temperature (C)]]*OO[[#This Row],[87]]</f>
        <v>2.61068119402125E-6</v>
      </c>
      <c r="CL237" s="10">
        <f>3/24000000*OO[[#This Row],[146 (07JUL1985 03:00:00)-Water Temperature (C)]]*OO[[#This Row],[88]]</f>
        <v>2.4147618532740001E-6</v>
      </c>
      <c r="CM237" s="10">
        <f>3/24000000*OO[[#This Row],[147 (07JUL1985 06:00:00)-Water Temperature (C)]]*OO[[#This Row],[89]]</f>
        <v>2.2792858720199996E-6</v>
      </c>
      <c r="CN237" s="10">
        <f>3/24000000*OO[[#This Row],[148 (07JUL1985 09:00:00)-Water Temperature (C)]]*OO[[#This Row],[90]]</f>
        <v>2.2267498267182495E-6</v>
      </c>
      <c r="CO237" s="10">
        <f>3/24000000*OO[[#This Row],[149 (07JUL1985 12:00:00)-Water Temperature (C)]]*OO[[#This Row],[91]]</f>
        <v>2.1833029513844997E-6</v>
      </c>
      <c r="CP237" s="10">
        <f>3/24000000*OO[[#This Row],[150 (07JUL1985 15:00:00)-Water Temperature (C)]]*OO[[#This Row],[92]]</f>
        <v>2.164970460056625E-6</v>
      </c>
      <c r="CQ237" s="10">
        <f>3/24000000*OO[[#This Row],[151 (07JUL1985 18:00:00)-Water Temperature (C)]]*OO[[#This Row],[93]]</f>
        <v>2.1572419355759998E-6</v>
      </c>
      <c r="CR237" s="10">
        <f>3/24000000*OO[[#This Row],[152 (07JUL1985 21:00:00)-Water Temperature (C)]]*OO[[#This Row],[94]]</f>
        <v>2.0916643101310002E-6</v>
      </c>
      <c r="CS237" s="10">
        <f>3/24000000*OO[[#This Row],[153 (08JUL1985 00:00:00)-Water Temperature (C)]]*OO[[#This Row],[95]]</f>
        <v>1.9579869304160003E-6</v>
      </c>
      <c r="CT237" s="10">
        <f>3/24000000*OO[[#This Row],[154 (08JUL1985 03:00:00)-Water Temperature (C)]]*OO[[#This Row],[96]]</f>
        <v>1.8666101590399998E-6</v>
      </c>
      <c r="CU237" s="10">
        <f>3/24000000*OO[[#This Row],[155 (08JUL1985 06:00:00)-Water Temperature (C)]]*OO[[#This Row],[97]]</f>
        <v>1.8094908962233749E-6</v>
      </c>
      <c r="CV237" s="10">
        <f>3/24000000*OO[[#This Row],[156 (08JUL1985 09:00:00)-Water Temperature (C)]]*OO[[#This Row],[98]]</f>
        <v>1.8013582936740002E-6</v>
      </c>
      <c r="CW237" s="10">
        <f>3/24000000*OO[[#This Row],[157 (08JUL1985 12:00:00)-Water Temperature (C)]]*OO[[#This Row],[99]]</f>
        <v>1.7622442440787499E-6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0</v>
      </c>
      <c r="M238" s="10">
        <f>3/24*OO[[#This Row],[69 (27JUN1985 12:00:00)-Water Temperature (C)]]*OO[[#This Row],[11]]/SUM(OO[11])</f>
        <v>2.9175547120304519E-40</v>
      </c>
      <c r="N238" s="10">
        <f>3/24*OO[[#This Row],[70 (27JUN1985 15:00:00)-Water Temperature (C)]]*OO[[#This Row],[12]]/SUM(OO[12])</f>
        <v>1.8258045399315985E-30</v>
      </c>
      <c r="O238" s="10">
        <f>3/24*OO[[#This Row],[71 (27JUN1985 18:00:00)-Water Temperature (C)]]*OO[[#This Row],[13]]/SUM(OO[13])</f>
        <v>4.8404956360539489E-21</v>
      </c>
      <c r="P238" s="10">
        <f>3/24*OO[[#This Row],[72 (27JUN1985 21:00:00)-Water Temperature (C)]]*OO[[#This Row],[14]]/SUM(OO[14])</f>
        <v>7.9267225337440166E-15</v>
      </c>
      <c r="Q238" s="10">
        <f>3/24*OO[[#This Row],[73 (28JUN1985 00:00:00)-Water Temperature (C)]]*OO[[#This Row],[15]]/SUM(OO[15])</f>
        <v>6.4515106672431734E-11</v>
      </c>
      <c r="R238" s="10">
        <f>3/24*OO[[#This Row],[74 (28JUN1985 03:00:00)-Water Temperature (C)]]*OO[[#This Row],[16]]/SUM(OO[16])</f>
        <v>3.1511122780673735E-8</v>
      </c>
      <c r="S238" s="10">
        <f>3/24*OO[[#This Row],[75 (28JUN1985 06:00:00)-Water Temperature (C)]]*OO[[#This Row],[17]]/SUM(OO[17])</f>
        <v>3.2155679607734601E-6</v>
      </c>
      <c r="T238" s="10">
        <f>3/24*OO[[#This Row],[76 (28JUN1985 09:00:00)-Water Temperature (C)]]*OO[[#This Row],[18]]/SUM(OO[18])</f>
        <v>1.0969493574691708E-4</v>
      </c>
      <c r="U238" s="10">
        <f>3/24*OO[[#This Row],[77 (28JUN1985 12:00:00)-Water Temperature (C)]]*OO[[#This Row],[19]]/SUM(OO[19])</f>
        <v>1.5580785824442205E-3</v>
      </c>
      <c r="V238" s="10">
        <f>3/24000000*OO[[#This Row],[78 (28JUN1985 15:00:00)-Water Temperature (C)]]*OO[[#This Row],[20]]</f>
        <v>1.0580360378085E-2</v>
      </c>
      <c r="W238" s="10">
        <f>3/24000000*OO[[#This Row],[79 (28JUN1985 18:00:00)-Water Temperature (C)]]*OO[[#This Row],[21]]</f>
        <v>3.9141917401187505E-2</v>
      </c>
      <c r="X238" s="10">
        <f>3/24000000*OO[[#This Row],[80 (28JUN1985 21:00:00)-Water Temperature (C)]]*OO[[#This Row],[22]]</f>
        <v>8.5631062176274989E-2</v>
      </c>
      <c r="Y238" s="10">
        <f>3/24000000*OO[[#This Row],[81 (29JUN1985 00:00:00)-Water Temperature (C)]]*OO[[#This Row],[23]]</f>
        <v>0.12342198096402499</v>
      </c>
      <c r="Z238" s="10">
        <f>3/24000000*OO[[#This Row],[82 (29JUN1985 03:00:00)-Water Temperature (C)]]*OO[[#This Row],[24]]</f>
        <v>0.12519281811959998</v>
      </c>
      <c r="AA238" s="10">
        <f>3/24000000*OO[[#This Row],[83 (29JUN1985 06:00:00)-Water Temperature (C)]]*OO[[#This Row],[25]]</f>
        <v>9.384088625173749E-2</v>
      </c>
      <c r="AB238" s="10">
        <f>3/24000000*OO[[#This Row],[84 (29JUN1985 09:00:00)-Water Temperature (C)]]*OO[[#This Row],[26]]</f>
        <v>5.5225142103787497E-2</v>
      </c>
      <c r="AC238" s="10">
        <f>3/24000000*OO[[#This Row],[85 (29JUN1985 12:00:00)-Water Temperature (C)]]*OO[[#This Row],[27]]</f>
        <v>2.6548216841387501E-2</v>
      </c>
      <c r="AD238" s="10">
        <f>3/24000000*OO[[#This Row],[86 (29JUN1985 15:00:00)-Water Temperature (C)]]*OO[[#This Row],[28]]</f>
        <v>1.0975420709890001E-2</v>
      </c>
      <c r="AE238" s="10">
        <f>3/24000000*OO[[#This Row],[88 (29JUN1985 21:00:00)-Water Temperature (C)]]*OO[[#This Row],[30]]</f>
        <v>1.23620341636525E-3</v>
      </c>
      <c r="AF238" s="10">
        <f>3/24000000*OO[[#This Row],[88 (29JUN1985 21:00:00)-Water Temperature (C)]]*OO[[#This Row],[30]]</f>
        <v>1.23620341636525E-3</v>
      </c>
      <c r="AG238" s="10">
        <f>3/24000000*OO[[#This Row],[89 (30JUN1985 00:00:00)-Water Temperature (C)]]*OO[[#This Row],[31]]</f>
        <v>3.6994435240848746E-4</v>
      </c>
      <c r="AH238" s="10">
        <f>3/24000000*OO[[#This Row],[90 (30JUN1985 03:00:00)-Water Temperature (C)]]*OO[[#This Row],[32]]</f>
        <v>1.40860055043225E-4</v>
      </c>
      <c r="AI238" s="10">
        <f>3/24000000*OO[[#This Row],[91 (30JUN1985 06:00:00)-Water Temperature (C)]]*OO[[#This Row],[33]]</f>
        <v>8.8631486609249991E-5</v>
      </c>
      <c r="AJ238" s="10">
        <f>3/24000000*OO[[#This Row],[92 (30JUN1985 09:00:00)-Water Temperature (C)]]*OO[[#This Row],[34]]</f>
        <v>8.2967665359074999E-5</v>
      </c>
      <c r="AK238" s="10">
        <f>3/24000000*OO[[#This Row],[93 (30JUN1985 12:00:00)-Water Temperature (C)]]*OO[[#This Row],[35]]</f>
        <v>8.8245035312962521E-5</v>
      </c>
      <c r="AL238" s="10">
        <f>3/24000000*OO[[#This Row],[94 (30JUN1985 15:00:00)-Water Temperature (C)]]*OO[[#This Row],[36]]</f>
        <v>9.5590520015287488E-5</v>
      </c>
      <c r="AM238" s="10">
        <f>3/24000000*OO[[#This Row],[95 (30JUN1985 18:00:00)-Water Temperature (C)]]*OO[[#This Row],[37]]</f>
        <v>9.8631372279137488E-5</v>
      </c>
      <c r="AN238" s="10">
        <f>3/24000000*OO[[#This Row],[96 (30JUN1985 21:00:00)-Water Temperature (C)]]*OO[[#This Row],[38]]</f>
        <v>9.269519896087499E-5</v>
      </c>
      <c r="AO238" s="10">
        <f>3/24000000*OO[[#This Row],[97 (01JUL1985 00:00:00)-Water Temperature (C)]]*OO[[#This Row],[39]]</f>
        <v>8.2119895686725002E-5</v>
      </c>
      <c r="AP238" s="10">
        <f>3/24000000*OO[[#This Row],[98 (01JUL1985 03:00:00)-Water Temperature (C)]]*OO[[#This Row],[40]]</f>
        <v>7.1676777529037502E-5</v>
      </c>
      <c r="AQ238" s="10">
        <f>3/24000000*OO[[#This Row],[99 (01JUL1985 06:00:00)-Water Temperature (C)]]*OO[[#This Row],[41]]</f>
        <v>6.1938951743024996E-5</v>
      </c>
      <c r="AR238" s="10">
        <f>3/24000000*OO[[#This Row],[100 (01JUL1985 09:00:00)-Water Temperature (C)]]*OO[[#This Row],[42]]</f>
        <v>5.3348365230389997E-5</v>
      </c>
      <c r="AS238" s="10">
        <f>3/24000000*OO[[#This Row],[101 (01JUL1985 12:00:00)-Water Temperature (C)]]*OO[[#This Row],[43]]</f>
        <v>4.4729833607234996E-5</v>
      </c>
      <c r="AT238" s="10">
        <f>3/24000000*OO[[#This Row],[102 (01JUL1985 15:00:00)-Water Temperature (C)]]*OO[[#This Row],[44]]</f>
        <v>3.6467146622062495E-5</v>
      </c>
      <c r="AU238" s="10">
        <f>3/24000000*OO[[#This Row],[103 (01JUL1985 18:00:00)-Water Temperature (C)]]*OO[[#This Row],[45]]</f>
        <v>2.8750996512299999E-5</v>
      </c>
      <c r="AV238" s="10">
        <f>3/24000000*OO[[#This Row],[104 (01JUL1985 21:00:00)-Water Temperature (C)]]*OO[[#This Row],[46]]</f>
        <v>2.2724220530486255E-5</v>
      </c>
      <c r="AW238" s="10">
        <f>3/24000000*OO[[#This Row],[105 (02JUL1985 00:00:00)-Water Temperature (C)]]*OO[[#This Row],[47]]</f>
        <v>1.8523570560531247E-5</v>
      </c>
      <c r="AX238" s="10">
        <f>3/24000000*OO[[#This Row],[106 (02JUL1985 03:00:00)-Water Temperature (C)]]*OO[[#This Row],[48]]</f>
        <v>1.6057504802699999E-5</v>
      </c>
      <c r="AY238" s="10">
        <f>3/24000000*OO[[#This Row],[107 (02JUL1985 06:00:00)-Water Temperature (C)]]*OO[[#This Row],[49]]</f>
        <v>1.4652557683768749E-5</v>
      </c>
      <c r="AZ238" s="10">
        <f>3/24000000*OO[[#This Row],[108 (02JUL1985 09:00:00)-Water Temperature (C)]]*OO[[#This Row],[50]]</f>
        <v>1.4158177509059999E-5</v>
      </c>
      <c r="BA238" s="10">
        <f>3/24000000*OO[[#This Row],[109 (02JUL1985 12:00:00)-Water Temperature (C)]]*OO[[#This Row],[51]]</f>
        <v>1.3931672146368749E-5</v>
      </c>
      <c r="BB238" s="10">
        <f>3/24000000*OO[[#This Row],[110 (02JUL1985 15:00:00)-Water Temperature (C)]]*OO[[#This Row],[52]]</f>
        <v>1.3673305739099998E-5</v>
      </c>
      <c r="BC238" s="10">
        <f>3/24000000*OO[[#This Row],[111 (02JUL1985 18:00:00)-Water Temperature (C)]]*OO[[#This Row],[53]]</f>
        <v>1.3126675615050001E-5</v>
      </c>
      <c r="BD238" s="10">
        <f>3/24000000*OO[[#This Row],[112 (02JUL1985 21:00:00)-Water Temperature (C)]]*OO[[#This Row],[54]]</f>
        <v>1.205726767071E-5</v>
      </c>
      <c r="BE238" s="10">
        <f>3/24000000*OO[[#This Row],[113 (03JUL1985 00:00:00)-Water Temperature (C)]]*OO[[#This Row],[55]]</f>
        <v>1.0963305539229998E-5</v>
      </c>
      <c r="BF238" s="10">
        <f>3/24000000*OO[[#This Row],[114 (03JUL1985 03:00:00)-Water Temperature (C)]]*OO[[#This Row],[56]]</f>
        <v>1.0099550982037501E-5</v>
      </c>
      <c r="BG238" s="10">
        <f>3/24000000*OO[[#This Row],[115 (03JUL1985 06:00:00)-Water Temperature (C)]]*OO[[#This Row],[57]]</f>
        <v>9.5244144184749994E-6</v>
      </c>
      <c r="BH238" s="10">
        <f>3/24000000*OO[[#This Row],[116 (03JUL1985 09:00:00)-Water Temperature (C)]]*OO[[#This Row],[58]]</f>
        <v>9.4044955054999989E-6</v>
      </c>
      <c r="BI238" s="10">
        <f>3/24000000*OO[[#This Row],[117 (03JUL1985 12:00:00)-Water Temperature (C)]]*OO[[#This Row],[59]]</f>
        <v>9.6721220991987494E-6</v>
      </c>
      <c r="BJ238" s="10">
        <f>3/24000000*OO[[#This Row],[118 (03JUL1985 15:00:00)-Water Temperature (C)]]*OO[[#This Row],[60]]</f>
        <v>1.0004375963655E-5</v>
      </c>
      <c r="BK238" s="10">
        <f>3/24000000*OO[[#This Row],[119 (03JUL1985 18:00:00)-Water Temperature (C)]]*OO[[#This Row],[61]]</f>
        <v>9.8792209514699988E-6</v>
      </c>
      <c r="BL238" s="10">
        <f>3/24000000*OO[[#This Row],[120 (03JUL1985 21:00:00)-Water Temperature (C)]]*OO[[#This Row],[62]]</f>
        <v>9.2892217764600017E-6</v>
      </c>
      <c r="BM238" s="10">
        <f>3/24000000*OO[[#This Row],[121 (04JUL1985 00:00:00)-Water Temperature (C)]]*OO[[#This Row],[63]]</f>
        <v>8.5661656717374988E-6</v>
      </c>
      <c r="BN238" s="10">
        <f>3/24000000*OO[[#This Row],[122 (04JUL1985 03:00:00)-Water Temperature (C)]]*OO[[#This Row],[64]]</f>
        <v>7.9799945433037494E-6</v>
      </c>
      <c r="BO238" s="10">
        <f>3/24000000*OO[[#This Row],[123 (04JUL1985 06:00:00)-Water Temperature (C)]]*OO[[#This Row],[65]]</f>
        <v>7.5509722919749999E-6</v>
      </c>
      <c r="BP238" s="10">
        <f>3/24000000*OO[[#This Row],[124 (04JUL1985 09:00:00)-Water Temperature (C)]]*OO[[#This Row],[66]]</f>
        <v>7.3944360611062503E-6</v>
      </c>
      <c r="BQ238" s="10">
        <f>3/24000000*OO[[#This Row],[125 (04JUL1985 12:00:00)-Water Temperature (C)]]*OO[[#This Row],[67]]</f>
        <v>7.2343278014849991E-6</v>
      </c>
      <c r="BR238" s="10">
        <f>3/24000000*OO[[#This Row],[126 (04JUL1985 15:00:00)-Water Temperature (C)]]*OO[[#This Row],[68]]</f>
        <v>6.8545026115999988E-6</v>
      </c>
      <c r="BS238" s="10">
        <f>3/24000000*OO[[#This Row],[127 (04JUL1985 18:00:00)-Water Temperature (C)]]*OO[[#This Row],[69]]</f>
        <v>6.3660174943649999E-6</v>
      </c>
      <c r="BT238" s="10">
        <f>3/24000000*OO[[#This Row],[128 (04JUL1985 21:00:00)-Water Temperature (C)]]*OO[[#This Row],[70]]</f>
        <v>5.90796478804E-6</v>
      </c>
      <c r="BU238" s="10">
        <f>3/24000000*OO[[#This Row],[129 (05JUL1985 00:00:00)-Water Temperature (C)]]*OO[[#This Row],[71]]</f>
        <v>5.5073998443062497E-6</v>
      </c>
      <c r="BV238" s="10">
        <f>3/24000000*OO[[#This Row],[130 (05JUL1985 03:00:00)-Water Temperature (C)]]*OO[[#This Row],[72]]</f>
        <v>5.2055904898749997E-6</v>
      </c>
      <c r="BW238" s="10">
        <f>3/24000000*OO[[#This Row],[131 (05JUL1985 06:00:00)-Water Temperature (C)]]*OO[[#This Row],[73]]</f>
        <v>4.9585255151923743E-6</v>
      </c>
      <c r="BX238" s="10">
        <f>3/24000000*OO[[#This Row],[132 (05JUL1985 09:00:00)-Water Temperature (C)]]*OO[[#This Row],[74]]</f>
        <v>4.8807650625689999E-6</v>
      </c>
      <c r="BY238" s="10">
        <f>3/24000000*OO[[#This Row],[133 (05JUL1985 12:00:00)-Water Temperature (C)]]*OO[[#This Row],[75]]</f>
        <v>4.9961045813246244E-6</v>
      </c>
      <c r="BZ238" s="10">
        <f>3/24000000*OO[[#This Row],[134 (05JUL1985 15:00:00)-Water Temperature (C)]]*OO[[#This Row],[76]]</f>
        <v>5.1784502101406253E-6</v>
      </c>
      <c r="CA238" s="10">
        <f>3/24000000*OO[[#This Row],[135 (05JUL1985 18:00:00)-Water Temperature (C)]]*OO[[#This Row],[77]]</f>
        <v>5.1603687541818746E-6</v>
      </c>
      <c r="CB238" s="10">
        <f>3/24000000*OO[[#This Row],[136 (05JUL1985 21:00:00)-Water Temperature (C)]]*OO[[#This Row],[78]]</f>
        <v>4.8523961972459995E-6</v>
      </c>
      <c r="CC238" s="10">
        <f>3/24000000*OO[[#This Row],[137 (06JUL1985 00:00:00)-Water Temperature (C)]]*OO[[#This Row],[79]]</f>
        <v>4.4951590322617495E-6</v>
      </c>
      <c r="CD238" s="10">
        <f>3/24000000*OO[[#This Row],[138 (06JUL1985 03:00:00)-Water Temperature (C)]]*OO[[#This Row],[80]]</f>
        <v>4.2507324539411244E-6</v>
      </c>
      <c r="CE238" s="10">
        <f>3/24000000*OO[[#This Row],[139 (06JUL1985 06:00:00)-Water Temperature (C)]]*OO[[#This Row],[81]]</f>
        <v>4.0649863029757495E-6</v>
      </c>
      <c r="CF238" s="10">
        <f>3/24000000*OO[[#This Row],[140 (06JUL1985 09:00:00)-Water Temperature (C)]]*OO[[#This Row],[82]]</f>
        <v>3.9560523312024994E-6</v>
      </c>
      <c r="CG238" s="10">
        <f>3/24000000*OO[[#This Row],[141 (06JUL1985 12:00:00)-Water Temperature (C)]]*OO[[#This Row],[83]]</f>
        <v>3.9058498630174998E-6</v>
      </c>
      <c r="CH238" s="10">
        <f>3/24000000*OO[[#This Row],[142 (06JUL1985 15:00:00)-Water Temperature (C)]]*OO[[#This Row],[84]]</f>
        <v>3.80004124439925E-6</v>
      </c>
      <c r="CI238" s="10">
        <f>3/24000000*OO[[#This Row],[143 (06JUL1985 18:00:00)-Water Temperature (C)]]*OO[[#This Row],[85]]</f>
        <v>3.6120118755822495E-6</v>
      </c>
      <c r="CJ238" s="10">
        <f>3/24000000*OO[[#This Row],[144 (06JUL1985 21:00:00)-Water Temperature (C)]]*OO[[#This Row],[86]]</f>
        <v>3.3587279995071243E-6</v>
      </c>
      <c r="CK238" s="10">
        <f>3/24000000*OO[[#This Row],[145 (07JUL1985 00:00:00)-Water Temperature (C)]]*OO[[#This Row],[87]]</f>
        <v>3.0536048288554999E-6</v>
      </c>
      <c r="CL238" s="10">
        <f>3/24000000*OO[[#This Row],[146 (07JUL1985 03:00:00)-Water Temperature (C)]]*OO[[#This Row],[88]]</f>
        <v>2.8165557086283741E-6</v>
      </c>
      <c r="CM238" s="10">
        <f>3/24000000*OO[[#This Row],[147 (07JUL1985 06:00:00)-Water Temperature (C)]]*OO[[#This Row],[89]]</f>
        <v>2.6515954478717501E-6</v>
      </c>
      <c r="CN238" s="10">
        <f>3/24000000*OO[[#This Row],[148 (07JUL1985 09:00:00)-Water Temperature (C)]]*OO[[#This Row],[90]]</f>
        <v>2.5880512399283749E-6</v>
      </c>
      <c r="CO238" s="10">
        <f>3/24000000*OO[[#This Row],[149 (07JUL1985 12:00:00)-Water Temperature (C)]]*OO[[#This Row],[91]]</f>
        <v>2.5439354932643749E-6</v>
      </c>
      <c r="CP238" s="10">
        <f>3/24000000*OO[[#This Row],[150 (07JUL1985 15:00:00)-Water Temperature (C)]]*OO[[#This Row],[92]]</f>
        <v>2.5284992617598747E-6</v>
      </c>
      <c r="CQ238" s="10">
        <f>3/24000000*OO[[#This Row],[151 (07JUL1985 18:00:00)-Water Temperature (C)]]*OO[[#This Row],[93]]</f>
        <v>2.5197844567868749E-6</v>
      </c>
      <c r="CR238" s="10">
        <f>3/24000000*OO[[#This Row],[152 (07JUL1985 21:00:00)-Water Temperature (C)]]*OO[[#This Row],[94]]</f>
        <v>2.4372552855677504E-6</v>
      </c>
      <c r="CS238" s="10">
        <f>3/24000000*OO[[#This Row],[153 (08JUL1985 00:00:00)-Water Temperature (C)]]*OO[[#This Row],[95]]</f>
        <v>2.2746940962282497E-6</v>
      </c>
      <c r="CT238" s="10">
        <f>3/24000000*OO[[#This Row],[154 (08JUL1985 03:00:00)-Water Temperature (C)]]*OO[[#This Row],[96]]</f>
        <v>2.1619015971585E-6</v>
      </c>
      <c r="CU238" s="10">
        <f>3/24000000*OO[[#This Row],[155 (08JUL1985 06:00:00)-Water Temperature (C)]]*OO[[#This Row],[97]]</f>
        <v>2.0933250829937497E-6</v>
      </c>
      <c r="CV238" s="10">
        <f>3/24000000*OO[[#This Row],[156 (08JUL1985 09:00:00)-Water Temperature (C)]]*OO[[#This Row],[98]]</f>
        <v>2.08640310332025E-6</v>
      </c>
      <c r="CW238" s="10">
        <f>3/24000000*OO[[#This Row],[157 (08JUL1985 12:00:00)-Water Temperature (C)]]*OO[[#This Row],[99]]</f>
        <v>2.0464766828264997E-6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0</v>
      </c>
      <c r="M239" s="10">
        <f>3/24*OO[[#This Row],[69 (27JUN1985 12:00:00)-Water Temperature (C)]]*OO[[#This Row],[11]]/SUM(OO[11])</f>
        <v>6.3699154842751085E-41</v>
      </c>
      <c r="N239" s="10">
        <f>3/24*OO[[#This Row],[70 (27JUN1985 15:00:00)-Water Temperature (C)]]*OO[[#This Row],[12]]/SUM(OO[12])</f>
        <v>3.9206965511622587E-31</v>
      </c>
      <c r="O239" s="10">
        <f>3/24*OO[[#This Row],[71 (27JUN1985 18:00:00)-Water Temperature (C)]]*OO[[#This Row],[13]]/SUM(OO[13])</f>
        <v>1.2029055022655507E-21</v>
      </c>
      <c r="P239" s="10">
        <f>3/24*OO[[#This Row],[72 (27JUN1985 21:00:00)-Water Temperature (C)]]*OO[[#This Row],[14]]/SUM(OO[14])</f>
        <v>2.6801874911780655E-15</v>
      </c>
      <c r="Q239" s="10">
        <f>3/24*OO[[#This Row],[73 (28JUN1985 00:00:00)-Water Temperature (C)]]*OO[[#This Row],[15]]/SUM(OO[15])</f>
        <v>3.1733962652887624E-11</v>
      </c>
      <c r="R239" s="10">
        <f>3/24*OO[[#This Row],[74 (28JUN1985 03:00:00)-Water Temperature (C)]]*OO[[#This Row],[16]]/SUM(OO[16])</f>
        <v>1.8322944654971515E-8</v>
      </c>
      <c r="S239" s="10">
        <f>3/24*OO[[#This Row],[75 (28JUN1985 06:00:00)-Water Temperature (C)]]*OO[[#This Row],[17]]/SUM(OO[17])</f>
        <v>2.102134878565125E-6</v>
      </c>
      <c r="T239" s="10">
        <f>3/24*OO[[#This Row],[76 (28JUN1985 09:00:00)-Water Temperature (C)]]*OO[[#This Row],[18]]/SUM(OO[18])</f>
        <v>7.8863495582632393E-5</v>
      </c>
      <c r="U239" s="10">
        <f>3/24*OO[[#This Row],[77 (28JUN1985 12:00:00)-Water Temperature (C)]]*OO[[#This Row],[19]]/SUM(OO[19])</f>
        <v>1.2159833372282814E-3</v>
      </c>
      <c r="V239" s="10">
        <f>3/24000000*OO[[#This Row],[78 (28JUN1985 15:00:00)-Water Temperature (C)]]*OO[[#This Row],[20]]</f>
        <v>8.8811383686574989E-3</v>
      </c>
      <c r="W239" s="10">
        <f>3/24000000*OO[[#This Row],[79 (28JUN1985 18:00:00)-Water Temperature (C)]]*OO[[#This Row],[21]]</f>
        <v>3.4996259902903747E-2</v>
      </c>
      <c r="X239" s="10">
        <f>3/24000000*OO[[#This Row],[80 (28JUN1985 21:00:00)-Water Temperature (C)]]*OO[[#This Row],[22]]</f>
        <v>8.0859473045437502E-2</v>
      </c>
      <c r="Y239" s="10">
        <f>3/24000000*OO[[#This Row],[81 (29JUN1985 00:00:00)-Water Temperature (C)]]*OO[[#This Row],[23]]</f>
        <v>0.12224779636307499</v>
      </c>
      <c r="Z239" s="10">
        <f>3/24000000*OO[[#This Row],[82 (29JUN1985 03:00:00)-Water Temperature (C)]]*OO[[#This Row],[24]]</f>
        <v>0.12941793017999997</v>
      </c>
      <c r="AA239" s="10">
        <f>3/24000000*OO[[#This Row],[83 (29JUN1985 06:00:00)-Water Temperature (C)]]*OO[[#This Row],[25]]</f>
        <v>0.1010380677397875</v>
      </c>
      <c r="AB239" s="10">
        <f>3/24000000*OO[[#This Row],[84 (29JUN1985 09:00:00)-Water Temperature (C)]]*OO[[#This Row],[26]]</f>
        <v>6.169220214645E-2</v>
      </c>
      <c r="AC239" s="10">
        <f>3/24000000*OO[[#This Row],[85 (29JUN1985 12:00:00)-Water Temperature (C)]]*OO[[#This Row],[27]]</f>
        <v>3.0639523318739998E-2</v>
      </c>
      <c r="AD239" s="10">
        <f>3/24000000*OO[[#This Row],[86 (29JUN1985 15:00:00)-Water Temperature (C)]]*OO[[#This Row],[28]]</f>
        <v>1.3009937814913749E-2</v>
      </c>
      <c r="AE239" s="10">
        <f>3/24000000*OO[[#This Row],[88 (29JUN1985 21:00:00)-Water Temperature (C)]]*OO[[#This Row],[30]]</f>
        <v>1.5130404145439996E-3</v>
      </c>
      <c r="AF239" s="10">
        <f>3/24000000*OO[[#This Row],[88 (29JUN1985 21:00:00)-Water Temperature (C)]]*OO[[#This Row],[30]]</f>
        <v>1.5130404145439996E-3</v>
      </c>
      <c r="AG239" s="10">
        <f>3/24000000*OO[[#This Row],[89 (30JUN1985 00:00:00)-Water Temperature (C)]]*OO[[#This Row],[31]]</f>
        <v>4.4885564309756246E-4</v>
      </c>
      <c r="AH239" s="10">
        <f>3/24000000*OO[[#This Row],[90 (30JUN1985 03:00:00)-Water Temperature (C)]]*OO[[#This Row],[32]]</f>
        <v>1.6200778231684998E-4</v>
      </c>
      <c r="AI239" s="10">
        <f>3/24000000*OO[[#This Row],[91 (30JUN1985 06:00:00)-Water Temperature (C)]]*OO[[#This Row],[33]]</f>
        <v>9.4374300536524989E-5</v>
      </c>
      <c r="AJ239" s="10">
        <f>3/24000000*OO[[#This Row],[92 (30JUN1985 09:00:00)-Water Temperature (C)]]*OO[[#This Row],[34]]</f>
        <v>8.5146524093100001E-5</v>
      </c>
      <c r="AK239" s="10">
        <f>3/24000000*OO[[#This Row],[93 (30JUN1985 12:00:00)-Water Temperature (C)]]*OO[[#This Row],[35]]</f>
        <v>9.017633336863749E-5</v>
      </c>
      <c r="AL239" s="10">
        <f>3/24000000*OO[[#This Row],[94 (30JUN1985 15:00:00)-Water Temperature (C)]]*OO[[#This Row],[36]]</f>
        <v>9.8203443459449996E-5</v>
      </c>
      <c r="AM239" s="10">
        <f>3/24000000*OO[[#This Row],[95 (30JUN1985 18:00:00)-Water Temperature (C)]]*OO[[#This Row],[37]]</f>
        <v>1.0202293086325E-4</v>
      </c>
      <c r="AN239" s="10">
        <f>3/24000000*OO[[#This Row],[96 (30JUN1985 21:00:00)-Water Temperature (C)]]*OO[[#This Row],[38]]</f>
        <v>9.6455564318250004E-5</v>
      </c>
      <c r="AO239" s="10">
        <f>3/24000000*OO[[#This Row],[97 (01JUL1985 00:00:00)-Water Temperature (C)]]*OO[[#This Row],[39]]</f>
        <v>8.5783499819324995E-5</v>
      </c>
      <c r="AP239" s="10">
        <f>3/24000000*OO[[#This Row],[98 (01JUL1985 03:00:00)-Water Temperature (C)]]*OO[[#This Row],[40]]</f>
        <v>7.5026371419024995E-5</v>
      </c>
      <c r="AQ239" s="10">
        <f>3/24000000*OO[[#This Row],[99 (01JUL1985 06:00:00)-Water Temperature (C)]]*OO[[#This Row],[41]]</f>
        <v>6.5037618573374998E-5</v>
      </c>
      <c r="AR239" s="10">
        <f>3/24000000*OO[[#This Row],[100 (01JUL1985 09:00:00)-Water Temperature (C)]]*OO[[#This Row],[42]]</f>
        <v>5.6313649783687503E-5</v>
      </c>
      <c r="AS239" s="10">
        <f>3/24000000*OO[[#This Row],[101 (01JUL1985 12:00:00)-Water Temperature (C)]]*OO[[#This Row],[43]]</f>
        <v>4.7493157811032492E-5</v>
      </c>
      <c r="AT239" s="10">
        <f>3/24000000*OO[[#This Row],[102 (01JUL1985 15:00:00)-Water Temperature (C)]]*OO[[#This Row],[44]]</f>
        <v>3.8871233589771245E-5</v>
      </c>
      <c r="AU239" s="10">
        <f>3/24000000*OO[[#This Row],[103 (01JUL1985 18:00:00)-Water Temperature (C)]]*OO[[#This Row],[45]]</f>
        <v>3.0664211758179998E-5</v>
      </c>
      <c r="AV239" s="10">
        <f>3/24000000*OO[[#This Row],[104 (01JUL1985 21:00:00)-Water Temperature (C)]]*OO[[#This Row],[46]]</f>
        <v>2.4127772183455003E-5</v>
      </c>
      <c r="AW239" s="10">
        <f>3/24000000*OO[[#This Row],[105 (02JUL1985 00:00:00)-Water Temperature (C)]]*OO[[#This Row],[47]]</f>
        <v>1.9510789908798749E-5</v>
      </c>
      <c r="AX239" s="10">
        <f>3/24000000*OO[[#This Row],[106 (02JUL1985 03:00:00)-Water Temperature (C)]]*OO[[#This Row],[48]]</f>
        <v>1.6768763485749997E-5</v>
      </c>
      <c r="AY239" s="10">
        <f>3/24000000*OO[[#This Row],[107 (02JUL1985 06:00:00)-Water Temperature (C)]]*OO[[#This Row],[49]]</f>
        <v>1.5220543846859999E-5</v>
      </c>
      <c r="AZ239" s="10">
        <f>3/24000000*OO[[#This Row],[108 (02JUL1985 09:00:00)-Water Temperature (C)]]*OO[[#This Row],[50]]</f>
        <v>1.467776866196875E-5</v>
      </c>
      <c r="BA239" s="10">
        <f>3/24000000*OO[[#This Row],[109 (02JUL1985 12:00:00)-Water Temperature (C)]]*OO[[#This Row],[51]]</f>
        <v>1.444933518885E-5</v>
      </c>
      <c r="BB239" s="10">
        <f>3/24000000*OO[[#This Row],[110 (02JUL1985 15:00:00)-Water Temperature (C)]]*OO[[#This Row],[52]]</f>
        <v>1.4206110321875E-5</v>
      </c>
      <c r="BC239" s="10">
        <f>3/24000000*OO[[#This Row],[111 (02JUL1985 18:00:00)-Water Temperature (C)]]*OO[[#This Row],[53]]</f>
        <v>1.3660037070539997E-5</v>
      </c>
      <c r="BD239" s="10">
        <f>3/24000000*OO[[#This Row],[112 (02JUL1985 21:00:00)-Water Temperature (C)]]*OO[[#This Row],[54]]</f>
        <v>1.2555737333133749E-5</v>
      </c>
      <c r="BE239" s="10">
        <f>3/24000000*OO[[#This Row],[113 (03JUL1985 00:00:00)-Water Temperature (C)]]*OO[[#This Row],[55]]</f>
        <v>1.140290906316E-5</v>
      </c>
      <c r="BF239" s="10">
        <f>3/24000000*OO[[#This Row],[114 (03JUL1985 03:00:00)-Water Temperature (C)]]*OO[[#This Row],[56]]</f>
        <v>1.0477038833194999E-5</v>
      </c>
      <c r="BG239" s="10">
        <f>3/24000000*OO[[#This Row],[115 (03JUL1985 06:00:00)-Water Temperature (C)]]*OO[[#This Row],[57]]</f>
        <v>9.8622724026049976E-6</v>
      </c>
      <c r="BH239" s="10">
        <f>3/24000000*OO[[#This Row],[116 (03JUL1985 09:00:00)-Water Temperature (C)]]*OO[[#This Row],[58]]</f>
        <v>9.7321231211249991E-6</v>
      </c>
      <c r="BI239" s="10">
        <f>3/24000000*OO[[#This Row],[117 (03JUL1985 12:00:00)-Water Temperature (C)]]*OO[[#This Row],[59]]</f>
        <v>1.0015157874269999E-5</v>
      </c>
      <c r="BJ239" s="10">
        <f>3/24000000*OO[[#This Row],[118 (03JUL1985 15:00:00)-Water Temperature (C)]]*OO[[#This Row],[60]]</f>
        <v>1.0368009976387498E-5</v>
      </c>
      <c r="BK239" s="10">
        <f>3/24000000*OO[[#This Row],[119 (03JUL1985 18:00:00)-Water Temperature (C)]]*OO[[#This Row],[61]]</f>
        <v>1.0253116038374999E-5</v>
      </c>
      <c r="BL239" s="10">
        <f>3/24000000*OO[[#This Row],[120 (03JUL1985 21:00:00)-Water Temperature (C)]]*OO[[#This Row],[62]]</f>
        <v>9.6497899571400004E-6</v>
      </c>
      <c r="BM239" s="10">
        <f>3/24000000*OO[[#This Row],[121 (04JUL1985 00:00:00)-Water Temperature (C)]]*OO[[#This Row],[63]]</f>
        <v>8.8933464646424991E-6</v>
      </c>
      <c r="BN239" s="10">
        <f>3/24000000*OO[[#This Row],[122 (04JUL1985 03:00:00)-Water Temperature (C)]]*OO[[#This Row],[64]]</f>
        <v>8.2682488744762501E-6</v>
      </c>
      <c r="BO239" s="10">
        <f>3/24000000*OO[[#This Row],[123 (04JUL1985 06:00:00)-Water Temperature (C)]]*OO[[#This Row],[65]]</f>
        <v>7.8113814274999993E-6</v>
      </c>
      <c r="BP239" s="10">
        <f>3/24000000*OO[[#This Row],[124 (04JUL1985 09:00:00)-Water Temperature (C)]]*OO[[#This Row],[66]]</f>
        <v>7.6452545223999997E-6</v>
      </c>
      <c r="BQ239" s="10">
        <f>3/24000000*OO[[#This Row],[125 (04JUL1985 12:00:00)-Water Temperature (C)]]*OO[[#This Row],[67]]</f>
        <v>7.4865489365387509E-6</v>
      </c>
      <c r="BR239" s="10">
        <f>3/24000000*OO[[#This Row],[126 (04JUL1985 15:00:00)-Water Temperature (C)]]*OO[[#This Row],[68]]</f>
        <v>7.1107913269674995E-6</v>
      </c>
      <c r="BS239" s="10">
        <f>3/24000000*OO[[#This Row],[127 (04JUL1985 18:00:00)-Water Temperature (C)]]*OO[[#This Row],[69]]</f>
        <v>6.6151103251274993E-6</v>
      </c>
      <c r="BT239" s="10">
        <f>3/24000000*OO[[#This Row],[128 (04JUL1985 21:00:00)-Water Temperature (C)]]*OO[[#This Row],[70]]</f>
        <v>6.1348782501875001E-6</v>
      </c>
      <c r="BU239" s="10">
        <f>3/24000000*OO[[#This Row],[129 (05JUL1985 00:00:00)-Water Temperature (C)]]*OO[[#This Row],[71]]</f>
        <v>5.7089376960262496E-6</v>
      </c>
      <c r="BV239" s="10">
        <f>3/24000000*OO[[#This Row],[130 (05JUL1985 03:00:00)-Water Temperature (C)]]*OO[[#This Row],[72]]</f>
        <v>5.3852494053249999E-6</v>
      </c>
      <c r="BW239" s="10">
        <f>3/24000000*OO[[#This Row],[131 (05JUL1985 06:00:00)-Water Temperature (C)]]*OO[[#This Row],[73]]</f>
        <v>5.1257676755823748E-6</v>
      </c>
      <c r="BX239" s="10">
        <f>3/24000000*OO[[#This Row],[132 (05JUL1985 09:00:00)-Water Temperature (C)]]*OO[[#This Row],[74]]</f>
        <v>5.0485106800319999E-6</v>
      </c>
      <c r="BY239" s="10">
        <f>3/24000000*OO[[#This Row],[133 (05JUL1985 12:00:00)-Water Temperature (C)]]*OO[[#This Row],[75]]</f>
        <v>5.1751094886281244E-6</v>
      </c>
      <c r="BZ239" s="10">
        <f>3/24000000*OO[[#This Row],[134 (05JUL1985 15:00:00)-Water Temperature (C)]]*OO[[#This Row],[76]]</f>
        <v>5.3705628047926247E-6</v>
      </c>
      <c r="CA239" s="10">
        <f>3/24000000*OO[[#This Row],[135 (05JUL1985 18:00:00)-Water Temperature (C)]]*OO[[#This Row],[77]]</f>
        <v>5.3548949383139996E-6</v>
      </c>
      <c r="CB239" s="10">
        <f>3/24000000*OO[[#This Row],[136 (05JUL1985 21:00:00)-Water Temperature (C)]]*OO[[#This Row],[78]]</f>
        <v>5.0342733164115E-6</v>
      </c>
      <c r="CC239" s="10">
        <f>3/24000000*OO[[#This Row],[137 (06JUL1985 00:00:00)-Water Temperature (C)]]*OO[[#This Row],[79]]</f>
        <v>4.6566717562192497E-6</v>
      </c>
      <c r="CD239" s="10">
        <f>3/24000000*OO[[#This Row],[138 (06JUL1985 03:00:00)-Water Temperature (C)]]*OO[[#This Row],[80]]</f>
        <v>4.3941368132234994E-6</v>
      </c>
      <c r="CE239" s="10">
        <f>3/24000000*OO[[#This Row],[139 (06JUL1985 06:00:00)-Water Temperature (C)]]*OO[[#This Row],[81]]</f>
        <v>4.1976578478474994E-6</v>
      </c>
      <c r="CF239" s="10">
        <f>3/24000000*OO[[#This Row],[140 (06JUL1985 09:00:00)-Water Temperature (C)]]*OO[[#This Row],[82]]</f>
        <v>4.0861147752847492E-6</v>
      </c>
      <c r="CG239" s="10">
        <f>3/24000000*OO[[#This Row],[141 (06JUL1985 12:00:00)-Water Temperature (C)]]*OO[[#This Row],[83]]</f>
        <v>4.0385049512762499E-6</v>
      </c>
      <c r="CH239" s="10">
        <f>3/24000000*OO[[#This Row],[142 (06JUL1985 15:00:00)-Water Temperature (C)]]*OO[[#This Row],[84]]</f>
        <v>3.9365992683799993E-6</v>
      </c>
      <c r="CI239" s="10">
        <f>3/24000000*OO[[#This Row],[143 (06JUL1985 18:00:00)-Water Temperature (C)]]*OO[[#This Row],[85]]</f>
        <v>3.7511252216573749E-6</v>
      </c>
      <c r="CJ239" s="10">
        <f>3/24000000*OO[[#This Row],[144 (06JUL1985 21:00:00)-Water Temperature (C)]]*OO[[#This Row],[86]]</f>
        <v>3.492153866921875E-6</v>
      </c>
      <c r="CK239" s="10">
        <f>3/24000000*OO[[#This Row],[145 (07JUL1985 00:00:00)-Water Temperature (C)]]*OO[[#This Row],[87]]</f>
        <v>3.1737319166399998E-6</v>
      </c>
      <c r="CL239" s="10">
        <f>3/24000000*OO[[#This Row],[146 (07JUL1985 03:00:00)-Water Temperature (C)]]*OO[[#This Row],[88]]</f>
        <v>2.9217466900706248E-6</v>
      </c>
      <c r="CM239" s="10">
        <f>3/24000000*OO[[#This Row],[147 (07JUL1985 06:00:00)-Water Temperature (C)]]*OO[[#This Row],[89]]</f>
        <v>2.7452117320751244E-6</v>
      </c>
      <c r="CN239" s="10">
        <f>3/24000000*OO[[#This Row],[148 (07JUL1985 09:00:00)-Water Temperature (C)]]*OO[[#This Row],[90]]</f>
        <v>2.6771920104269999E-6</v>
      </c>
      <c r="CO239" s="10">
        <f>3/24000000*OO[[#This Row],[149 (07JUL1985 12:00:00)-Water Temperature (C)]]*OO[[#This Row],[91]]</f>
        <v>2.6355764269624997E-6</v>
      </c>
      <c r="CP239" s="10">
        <f>3/24000000*OO[[#This Row],[150 (07JUL1985 15:00:00)-Water Temperature (C)]]*OO[[#This Row],[92]]</f>
        <v>2.6237955962399999E-6</v>
      </c>
      <c r="CQ239" s="10">
        <f>3/24000000*OO[[#This Row],[151 (07JUL1985 18:00:00)-Water Temperature (C)]]*OO[[#This Row],[93]]</f>
        <v>2.6157664481906246E-6</v>
      </c>
      <c r="CR239" s="10">
        <f>3/24000000*OO[[#This Row],[152 (07JUL1985 21:00:00)-Water Temperature (C)]]*OO[[#This Row],[94]]</f>
        <v>2.5262770662562498E-6</v>
      </c>
      <c r="CS239" s="10">
        <f>3/24000000*OO[[#This Row],[153 (08JUL1985 00:00:00)-Water Temperature (C)]]*OO[[#This Row],[95]]</f>
        <v>2.3534198556761249E-6</v>
      </c>
      <c r="CT239" s="10">
        <f>3/24000000*OO[[#This Row],[154 (08JUL1985 03:00:00)-Water Temperature (C)]]*OO[[#This Row],[96]]</f>
        <v>2.2314160820562502E-6</v>
      </c>
      <c r="CU239" s="10">
        <f>3/24000000*OO[[#This Row],[155 (08JUL1985 06:00:00)-Water Temperature (C)]]*OO[[#This Row],[97]]</f>
        <v>2.1583873972950003E-6</v>
      </c>
      <c r="CV239" s="10">
        <f>3/24000000*OO[[#This Row],[156 (08JUL1985 09:00:00)-Water Temperature (C)]]*OO[[#This Row],[98]]</f>
        <v>2.1525134429899998E-6</v>
      </c>
      <c r="CW239" s="10">
        <f>3/24000000*OO[[#This Row],[157 (08JUL1985 12:00:00)-Water Temperature (C)]]*OO[[#This Row],[99]]</f>
        <v>2.1151308393799998E-6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0</v>
      </c>
      <c r="M240" s="10">
        <f>3/24*OO[[#This Row],[69 (27JUN1985 12:00:00)-Water Temperature (C)]]*OO[[#This Row],[11]]/SUM(OO[11])</f>
        <v>9.5752499828397309E-42</v>
      </c>
      <c r="N240" s="10">
        <f>3/24*OO[[#This Row],[70 (27JUN1985 15:00:00)-Water Temperature (C)]]*OO[[#This Row],[12]]/SUM(OO[12])</f>
        <v>5.7083089258295737E-32</v>
      </c>
      <c r="O240" s="10">
        <f>3/24*OO[[#This Row],[71 (27JUN1985 18:00:00)-Water Temperature (C)]]*OO[[#This Row],[13]]/SUM(OO[13])</f>
        <v>2.1669695882377457E-22</v>
      </c>
      <c r="P240" s="10">
        <f>3/24*OO[[#This Row],[72 (27JUN1985 21:00:00)-Water Temperature (C)]]*OO[[#This Row],[14]]/SUM(OO[14])</f>
        <v>7.1971343272564182E-16</v>
      </c>
      <c r="Q240" s="10">
        <f>3/24*OO[[#This Row],[73 (28JUN1985 00:00:00)-Water Temperature (C)]]*OO[[#This Row],[15]]/SUM(OO[15])</f>
        <v>1.2792689580900515E-11</v>
      </c>
      <c r="R240" s="10">
        <f>3/24*OO[[#This Row],[74 (28JUN1985 03:00:00)-Water Temperature (C)]]*OO[[#This Row],[16]]/SUM(OO[16])</f>
        <v>8.6820925865776721E-9</v>
      </c>
      <c r="S240" s="10">
        <f>3/24*OO[[#This Row],[75 (28JUN1985 06:00:00)-Water Temperature (C)]]*OO[[#This Row],[17]]/SUM(OO[17])</f>
        <v>1.1110200927533952E-6</v>
      </c>
      <c r="T240" s="10">
        <f>3/24*OO[[#This Row],[76 (28JUN1985 09:00:00)-Water Temperature (C)]]*OO[[#This Row],[18]]/SUM(OO[18])</f>
        <v>4.5478583447686873E-5</v>
      </c>
      <c r="U240" s="10">
        <f>3/24*OO[[#This Row],[77 (28JUN1985 12:00:00)-Water Temperature (C)]]*OO[[#This Row],[19]]/SUM(OO[19])</f>
        <v>7.5432763980496265E-4</v>
      </c>
      <c r="V240" s="10">
        <f>3/24000000*OO[[#This Row],[78 (28JUN1985 15:00:00)-Water Temperature (C)]]*OO[[#This Row],[20]]</f>
        <v>5.8812862615849988E-3</v>
      </c>
      <c r="W240" s="10">
        <f>3/24000000*OO[[#This Row],[79 (28JUN1985 18:00:00)-Water Temperature (C)]]*OO[[#This Row],[21]]</f>
        <v>2.4460996531329996E-2</v>
      </c>
      <c r="X240" s="10">
        <f>3/24000000*OO[[#This Row],[80 (28JUN1985 21:00:00)-Water Temperature (C)]]*OO[[#This Row],[22]]</f>
        <v>5.9249886557812492E-2</v>
      </c>
      <c r="Y240" s="10">
        <f>3/24000000*OO[[#This Row],[81 (29JUN1985 00:00:00)-Water Temperature (C)]]*OO[[#This Row],[23]]</f>
        <v>9.3261104811562495E-2</v>
      </c>
      <c r="Z240" s="10">
        <f>3/24000000*OO[[#This Row],[82 (29JUN1985 03:00:00)-Water Temperature (C)]]*OO[[#This Row],[24]]</f>
        <v>0.102270325646625</v>
      </c>
      <c r="AA240" s="10">
        <f>3/24000000*OO[[#This Row],[83 (29JUN1985 06:00:00)-Water Temperature (C)]]*OO[[#This Row],[25]]</f>
        <v>8.2559728745662489E-2</v>
      </c>
      <c r="AB240" s="10">
        <f>3/24000000*OO[[#This Row],[84 (29JUN1985 09:00:00)-Water Temperature (C)]]*OO[[#This Row],[26]]</f>
        <v>5.1930253140149998E-2</v>
      </c>
      <c r="AC240" s="10">
        <f>3/24000000*OO[[#This Row],[85 (29JUN1985 12:00:00)-Water Temperature (C)]]*OO[[#This Row],[27]]</f>
        <v>2.64660768218925E-2</v>
      </c>
      <c r="AD240" s="10">
        <f>3/24000000*OO[[#This Row],[86 (29JUN1985 15:00:00)-Water Temperature (C)]]*OO[[#This Row],[28]]</f>
        <v>1.1472378938271249E-2</v>
      </c>
      <c r="AE240" s="10">
        <f>3/24000000*OO[[#This Row],[88 (29JUN1985 21:00:00)-Water Temperature (C)]]*OO[[#This Row],[30]]</f>
        <v>1.3622913779644996E-3</v>
      </c>
      <c r="AF240" s="10">
        <f>3/24000000*OO[[#This Row],[88 (29JUN1985 21:00:00)-Water Temperature (C)]]*OO[[#This Row],[30]]</f>
        <v>1.3622913779644996E-3</v>
      </c>
      <c r="AG240" s="10">
        <f>3/24000000*OO[[#This Row],[89 (30JUN1985 00:00:00)-Water Temperature (C)]]*OO[[#This Row],[31]]</f>
        <v>4.013961948675E-4</v>
      </c>
      <c r="AH240" s="10">
        <f>3/24000000*OO[[#This Row],[90 (30JUN1985 03:00:00)-Water Temperature (C)]]*OO[[#This Row],[32]]</f>
        <v>1.3911543093412501E-4</v>
      </c>
      <c r="AI240" s="10">
        <f>3/24000000*OO[[#This Row],[91 (30JUN1985 06:00:00)-Water Temperature (C)]]*OO[[#This Row],[33]]</f>
        <v>7.58853801324E-5</v>
      </c>
      <c r="AJ240" s="10">
        <f>3/24000000*OO[[#This Row],[92 (30JUN1985 09:00:00)-Water Temperature (C)]]*OO[[#This Row],[34]]</f>
        <v>6.6019155806362501E-5</v>
      </c>
      <c r="AK240" s="10">
        <f>3/24000000*OO[[#This Row],[93 (30JUN1985 12:00:00)-Water Temperature (C)]]*OO[[#This Row],[35]]</f>
        <v>6.9501972958550001E-5</v>
      </c>
      <c r="AL240" s="10">
        <f>3/24000000*OO[[#This Row],[94 (30JUN1985 15:00:00)-Water Temperature (C)]]*OO[[#This Row],[36]]</f>
        <v>7.5907914301800005E-5</v>
      </c>
      <c r="AM240" s="10">
        <f>3/24000000*OO[[#This Row],[95 (30JUN1985 18:00:00)-Water Temperature (C)]]*OO[[#This Row],[37]]</f>
        <v>7.9179382404825005E-5</v>
      </c>
      <c r="AN240" s="10">
        <f>3/24000000*OO[[#This Row],[96 (30JUN1985 21:00:00)-Water Temperature (C)]]*OO[[#This Row],[38]]</f>
        <v>7.5066708134812482E-5</v>
      </c>
      <c r="AO240" s="10">
        <f>3/24000000*OO[[#This Row],[97 (01JUL1985 00:00:00)-Water Temperature (C)]]*OO[[#This Row],[39]]</f>
        <v>6.6950311289800009E-5</v>
      </c>
      <c r="AP240" s="10">
        <f>3/24000000*OO[[#This Row],[98 (01JUL1985 03:00:00)-Water Temperature (C)]]*OO[[#This Row],[40]]</f>
        <v>5.8623667158087501E-5</v>
      </c>
      <c r="AQ240" s="10">
        <f>3/24000000*OO[[#This Row],[99 (01JUL1985 06:00:00)-Water Temperature (C)]]*OO[[#This Row],[41]]</f>
        <v>5.0938383470762494E-5</v>
      </c>
      <c r="AR240" s="10">
        <f>3/24000000*OO[[#This Row],[100 (01JUL1985 09:00:00)-Water Temperature (C)]]*OO[[#This Row],[42]]</f>
        <v>4.4296929428826244E-5</v>
      </c>
      <c r="AS240" s="10">
        <f>3/24000000*OO[[#This Row],[101 (01JUL1985 12:00:00)-Water Temperature (C)]]*OO[[#This Row],[43]]</f>
        <v>3.7542924425853744E-5</v>
      </c>
      <c r="AT240" s="10">
        <f>3/24000000*OO[[#This Row],[102 (01JUL1985 15:00:00)-Water Temperature (C)]]*OO[[#This Row],[44]]</f>
        <v>3.0822627669135001E-5</v>
      </c>
      <c r="AU240" s="10">
        <f>3/24000000*OO[[#This Row],[103 (01JUL1985 18:00:00)-Water Temperature (C)]]*OO[[#This Row],[45]]</f>
        <v>2.4322958087463747E-5</v>
      </c>
      <c r="AV240" s="10">
        <f>3/24000000*OO[[#This Row],[104 (01JUL1985 21:00:00)-Water Temperature (C)]]*OO[[#This Row],[46]]</f>
        <v>1.9066003133538747E-5</v>
      </c>
      <c r="AW240" s="10">
        <f>3/24000000*OO[[#This Row],[105 (02JUL1985 00:00:00)-Water Temperature (C)]]*OO[[#This Row],[47]]</f>
        <v>1.5318744753305001E-5</v>
      </c>
      <c r="AX240" s="10">
        <f>3/24000000*OO[[#This Row],[106 (02JUL1985 03:00:00)-Water Temperature (C)]]*OO[[#This Row],[48]]</f>
        <v>1.307079750462375E-5</v>
      </c>
      <c r="AY240" s="10">
        <f>3/24000000*OO[[#This Row],[107 (02JUL1985 06:00:00)-Water Temperature (C)]]*OO[[#This Row],[49]]</f>
        <v>1.1811795706219999E-5</v>
      </c>
      <c r="AZ240" s="10">
        <f>3/24000000*OO[[#This Row],[108 (02JUL1985 09:00:00)-Water Temperature (C)]]*OO[[#This Row],[50]]</f>
        <v>1.1377298789604999E-5</v>
      </c>
      <c r="BA240" s="10">
        <f>3/24000000*OO[[#This Row],[109 (02JUL1985 12:00:00)-Water Temperature (C)]]*OO[[#This Row],[51]]</f>
        <v>1.120180138357125E-5</v>
      </c>
      <c r="BB240" s="10">
        <f>3/24000000*OO[[#This Row],[110 (02JUL1985 15:00:00)-Water Temperature (C)]]*OO[[#This Row],[52]]</f>
        <v>1.1032351319925E-5</v>
      </c>
      <c r="BC240" s="10">
        <f>3/24000000*OO[[#This Row],[111 (02JUL1985 18:00:00)-Water Temperature (C)]]*OO[[#This Row],[53]]</f>
        <v>1.061624334708E-5</v>
      </c>
      <c r="BD240" s="10">
        <f>3/24000000*OO[[#This Row],[112 (02JUL1985 21:00:00)-Water Temperature (C)]]*OO[[#This Row],[54]]</f>
        <v>9.75804204006E-6</v>
      </c>
      <c r="BE240" s="10">
        <f>3/24000000*OO[[#This Row],[113 (03JUL1985 00:00:00)-Water Temperature (C)]]*OO[[#This Row],[55]]</f>
        <v>8.8548546069299994E-6</v>
      </c>
      <c r="BF240" s="10">
        <f>3/24000000*OO[[#This Row],[114 (03JUL1985 03:00:00)-Water Temperature (C)]]*OO[[#This Row],[56]]</f>
        <v>8.1179948977825005E-6</v>
      </c>
      <c r="BG240" s="10">
        <f>3/24000000*OO[[#This Row],[115 (03JUL1985 06:00:00)-Water Temperature (C)]]*OO[[#This Row],[57]]</f>
        <v>7.6323023592099985E-6</v>
      </c>
      <c r="BH240" s="10">
        <f>3/24000000*OO[[#This Row],[116 (03JUL1985 09:00:00)-Water Temperature (C)]]*OO[[#This Row],[58]]</f>
        <v>7.5328728835112499E-6</v>
      </c>
      <c r="BI240" s="10">
        <f>3/24000000*OO[[#This Row],[117 (03JUL1985 12:00:00)-Water Temperature (C)]]*OO[[#This Row],[59]]</f>
        <v>7.7584582004400001E-6</v>
      </c>
      <c r="BJ240" s="10">
        <f>3/24000000*OO[[#This Row],[118 (03JUL1985 15:00:00)-Water Temperature (C)]]*OO[[#This Row],[60]]</f>
        <v>8.039031698715E-6</v>
      </c>
      <c r="BK240" s="10">
        <f>3/24000000*OO[[#This Row],[119 (03JUL1985 18:00:00)-Water Temperature (C)]]*OO[[#This Row],[61]]</f>
        <v>7.9516657544749988E-6</v>
      </c>
      <c r="BL240" s="10">
        <f>3/24000000*OO[[#This Row],[120 (03JUL1985 21:00:00)-Water Temperature (C)]]*OO[[#This Row],[62]]</f>
        <v>7.4852668549399994E-6</v>
      </c>
      <c r="BM240" s="10">
        <f>3/24000000*OO[[#This Row],[121 (04JUL1985 00:00:00)-Water Temperature (C)]]*OO[[#This Row],[63]]</f>
        <v>6.8953536459575008E-6</v>
      </c>
      <c r="BN240" s="10">
        <f>3/24000000*OO[[#This Row],[122 (04JUL1985 03:00:00)-Water Temperature (C)]]*OO[[#This Row],[64]]</f>
        <v>6.3996493661099985E-6</v>
      </c>
      <c r="BO240" s="10">
        <f>3/24000000*OO[[#This Row],[123 (04JUL1985 06:00:00)-Water Temperature (C)]]*OO[[#This Row],[65]]</f>
        <v>6.0391929302099999E-6</v>
      </c>
      <c r="BP240" s="10">
        <f>3/24000000*OO[[#This Row],[124 (04JUL1985 09:00:00)-Water Temperature (C)]]*OO[[#This Row],[66]]</f>
        <v>5.911202539516E-6</v>
      </c>
      <c r="BQ240" s="10">
        <f>3/24000000*OO[[#This Row],[125 (04JUL1985 12:00:00)-Water Temperature (C)]]*OO[[#This Row],[67]]</f>
        <v>5.7879678697392502E-6</v>
      </c>
      <c r="BR240" s="10">
        <f>3/24000000*OO[[#This Row],[126 (04JUL1985 15:00:00)-Water Temperature (C)]]*OO[[#This Row],[68]]</f>
        <v>5.5092176250431254E-6</v>
      </c>
      <c r="BS240" s="10">
        <f>3/24000000*OO[[#This Row],[127 (04JUL1985 18:00:00)-Water Temperature (C)]]*OO[[#This Row],[69]]</f>
        <v>5.1332227956946247E-6</v>
      </c>
      <c r="BT240" s="10">
        <f>3/24000000*OO[[#This Row],[128 (04JUL1985 21:00:00)-Water Temperature (C)]]*OO[[#This Row],[70]]</f>
        <v>4.7572285443718756E-6</v>
      </c>
      <c r="BU240" s="10">
        <f>3/24000000*OO[[#This Row],[129 (05JUL1985 00:00:00)-Water Temperature (C)]]*OO[[#This Row],[71]]</f>
        <v>4.4209410944504992E-6</v>
      </c>
      <c r="BV240" s="10">
        <f>3/24000000*OO[[#This Row],[130 (05JUL1985 03:00:00)-Water Temperature (C)]]*OO[[#This Row],[72]]</f>
        <v>4.1630881276354998E-6</v>
      </c>
      <c r="BW240" s="10">
        <f>3/24000000*OO[[#This Row],[131 (05JUL1985 06:00:00)-Water Temperature (C)]]*OO[[#This Row],[73]]</f>
        <v>3.960099420981499E-6</v>
      </c>
      <c r="BX240" s="10">
        <f>3/24000000*OO[[#This Row],[132 (05JUL1985 09:00:00)-Water Temperature (C)]]*OO[[#This Row],[74]]</f>
        <v>3.9049736644656242E-6</v>
      </c>
      <c r="BY240" s="10">
        <f>3/24000000*OO[[#This Row],[133 (05JUL1985 12:00:00)-Water Temperature (C)]]*OO[[#This Row],[75]]</f>
        <v>4.0112735401795E-6</v>
      </c>
      <c r="BZ240" s="10">
        <f>3/24000000*OO[[#This Row],[134 (05JUL1985 15:00:00)-Water Temperature (C)]]*OO[[#This Row],[76]]</f>
        <v>4.167411150579374E-6</v>
      </c>
      <c r="CA240" s="10">
        <f>3/24000000*OO[[#This Row],[135 (05JUL1985 18:00:00)-Water Temperature (C)]]*OO[[#This Row],[77]]</f>
        <v>4.152920472631E-6</v>
      </c>
      <c r="CB240" s="10">
        <f>3/24000000*OO[[#This Row],[136 (05JUL1985 21:00:00)-Water Temperature (C)]]*OO[[#This Row],[78]]</f>
        <v>3.8997246091177494E-6</v>
      </c>
      <c r="CC240" s="10">
        <f>3/24000000*OO[[#This Row],[137 (06JUL1985 00:00:00)-Water Temperature (C)]]*OO[[#This Row],[79]]</f>
        <v>3.6036491244914998E-6</v>
      </c>
      <c r="CD240" s="10">
        <f>3/24000000*OO[[#This Row],[138 (06JUL1985 03:00:00)-Water Temperature (C)]]*OO[[#This Row],[80]]</f>
        <v>3.3947683008394997E-6</v>
      </c>
      <c r="CE240" s="10">
        <f>3/24000000*OO[[#This Row],[139 (06JUL1985 06:00:00)-Water Temperature (C)]]*OO[[#This Row],[81]]</f>
        <v>3.2399381867737501E-6</v>
      </c>
      <c r="CF240" s="10">
        <f>3/24000000*OO[[#This Row],[140 (06JUL1985 09:00:00)-Water Temperature (C)]]*OO[[#This Row],[82]]</f>
        <v>3.1553194448396247E-6</v>
      </c>
      <c r="CG240" s="10">
        <f>3/24000000*OO[[#This Row],[141 (06JUL1985 12:00:00)-Water Temperature (C)]]*OO[[#This Row],[83]]</f>
        <v>3.1221205905870003E-6</v>
      </c>
      <c r="CH240" s="10">
        <f>3/24000000*OO[[#This Row],[142 (06JUL1985 15:00:00)-Water Temperature (C)]]*OO[[#This Row],[84]]</f>
        <v>3.046215301749E-6</v>
      </c>
      <c r="CI240" s="10">
        <f>3/24000000*OO[[#This Row],[143 (06JUL1985 18:00:00)-Water Temperature (C)]]*OO[[#This Row],[85]]</f>
        <v>2.9100750440999999E-6</v>
      </c>
      <c r="CJ240" s="10">
        <f>3/24000000*OO[[#This Row],[144 (06JUL1985 21:00:00)-Water Temperature (C)]]*OO[[#This Row],[86]]</f>
        <v>2.7100067530410003E-6</v>
      </c>
      <c r="CK240" s="10">
        <f>3/24000000*OO[[#This Row],[145 (07JUL1985 00:00:00)-Water Temperature (C)]]*OO[[#This Row],[87]]</f>
        <v>2.46245384417325E-6</v>
      </c>
      <c r="CL240" s="10">
        <f>3/24000000*OO[[#This Row],[146 (07JUL1985 03:00:00)-Water Temperature (C)]]*OO[[#This Row],[88]]</f>
        <v>2.2638784615753748E-6</v>
      </c>
      <c r="CM240" s="10">
        <f>3/24000000*OO[[#This Row],[147 (07JUL1985 06:00:00)-Water Temperature (C)]]*OO[[#This Row],[89]]</f>
        <v>2.1239480183283748E-6</v>
      </c>
      <c r="CN240" s="10">
        <f>3/24000000*OO[[#This Row],[148 (07JUL1985 09:00:00)-Water Temperature (C)]]*OO[[#This Row],[90]]</f>
        <v>2.0703576588894994E-6</v>
      </c>
      <c r="CO240" s="10">
        <f>3/24000000*OO[[#This Row],[149 (07JUL1985 12:00:00)-Water Temperature (C)]]*OO[[#This Row],[91]]</f>
        <v>2.041662272203375E-6</v>
      </c>
      <c r="CP240" s="10">
        <f>3/24000000*OO[[#This Row],[150 (07JUL1985 15:00:00)-Water Temperature (C)]]*OO[[#This Row],[92]]</f>
        <v>2.0356072118235003E-6</v>
      </c>
      <c r="CQ240" s="10">
        <f>3/24000000*OO[[#This Row],[151 (07JUL1985 18:00:00)-Water Temperature (C)]]*OO[[#This Row],[93]]</f>
        <v>2.0306396580975E-6</v>
      </c>
      <c r="CR240" s="10">
        <f>3/24000000*OO[[#This Row],[152 (07JUL1985 21:00:00)-Water Temperature (C)]]*OO[[#This Row],[94]]</f>
        <v>1.9558932038782497E-6</v>
      </c>
      <c r="CS240" s="10">
        <f>3/24000000*OO[[#This Row],[153 (08JUL1985 00:00:00)-Water Temperature (C)]]*OO[[#This Row],[95]]</f>
        <v>1.8193419784374998E-6</v>
      </c>
      <c r="CT240" s="10">
        <f>3/24000000*OO[[#This Row],[154 (08JUL1985 03:00:00)-Water Temperature (C)]]*OO[[#This Row],[96]]</f>
        <v>1.7215563429487502E-6</v>
      </c>
      <c r="CU240" s="10">
        <f>3/24000000*OO[[#This Row],[155 (08JUL1985 06:00:00)-Water Temperature (C)]]*OO[[#This Row],[97]]</f>
        <v>1.6640751043590001E-6</v>
      </c>
      <c r="CV240" s="10">
        <f>3/24000000*OO[[#This Row],[156 (08JUL1985 09:00:00)-Water Temperature (C)]]*OO[[#This Row],[98]]</f>
        <v>1.6613470052414999E-6</v>
      </c>
      <c r="CW240" s="10">
        <f>3/24000000*OO[[#This Row],[157 (08JUL1985 12:00:00)-Water Temperature (C)]]*OO[[#This Row],[99]]</f>
        <v>1.633127358751E-6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0</v>
      </c>
      <c r="M241" s="10">
        <f>3/24*OO[[#This Row],[69 (27JUN1985 12:00:00)-Water Temperature (C)]]*OO[[#This Row],[11]]/SUM(OO[11])</f>
        <v>1.3881871320630432E-42</v>
      </c>
      <c r="N241" s="10">
        <f>3/24*OO[[#This Row],[70 (27JUN1985 15:00:00)-Water Temperature (C)]]*OO[[#This Row],[12]]/SUM(OO[12])</f>
        <v>7.9589255094086277E-33</v>
      </c>
      <c r="O241" s="10">
        <f>3/24*OO[[#This Row],[71 (27JUN1985 18:00:00)-Water Temperature (C)]]*OO[[#This Row],[13]]/SUM(OO[13])</f>
        <v>3.9736979170475838E-23</v>
      </c>
      <c r="P241" s="10">
        <f>3/24*OO[[#This Row],[72 (27JUN1985 21:00:00)-Water Temperature (C)]]*OO[[#This Row],[14]]/SUM(OO[14])</f>
        <v>2.038651312244225E-16</v>
      </c>
      <c r="Q241" s="10">
        <f>3/24*OO[[#This Row],[73 (28JUN1985 00:00:00)-Water Temperature (C)]]*OO[[#This Row],[15]]/SUM(OO[15])</f>
        <v>5.4069828466060841E-12</v>
      </c>
      <c r="R241" s="10">
        <f>3/24*OO[[#This Row],[74 (28JUN1985 03:00:00)-Water Temperature (C)]]*OO[[#This Row],[16]]/SUM(OO[16])</f>
        <v>4.2596365310038863E-9</v>
      </c>
      <c r="S241" s="10">
        <f>3/24*OO[[#This Row],[75 (28JUN1985 06:00:00)-Water Temperature (C)]]*OO[[#This Row],[17]]/SUM(OO[17])</f>
        <v>6.0240827698117173E-7</v>
      </c>
      <c r="T241" s="10">
        <f>3/24*OO[[#This Row],[76 (28JUN1985 09:00:00)-Water Temperature (C)]]*OO[[#This Row],[18]]/SUM(OO[18])</f>
        <v>2.6709788853093671E-5</v>
      </c>
      <c r="U241" s="10">
        <f>3/24*OO[[#This Row],[77 (28JUN1985 12:00:00)-Water Temperature (C)]]*OO[[#This Row],[19]]/SUM(OO[19])</f>
        <v>4.7319886604455565E-4</v>
      </c>
      <c r="V241" s="10">
        <f>3/24000000*OO[[#This Row],[78 (28JUN1985 15:00:00)-Water Temperature (C)]]*OO[[#This Row],[20]]</f>
        <v>3.9164310368624998E-3</v>
      </c>
      <c r="W241" s="10">
        <f>3/24000000*OO[[#This Row],[79 (28JUN1985 18:00:00)-Water Temperature (C)]]*OO[[#This Row],[21]]</f>
        <v>1.7091605255587502E-2</v>
      </c>
      <c r="X241" s="10">
        <f>3/24000000*OO[[#This Row],[80 (28JUN1985 21:00:00)-Water Temperature (C)]]*OO[[#This Row],[22]]</f>
        <v>4.3211949296850002E-2</v>
      </c>
      <c r="Y241" s="10">
        <f>3/24000000*OO[[#This Row],[81 (29JUN1985 00:00:00)-Water Temperature (C)]]*OO[[#This Row],[23]]</f>
        <v>7.0527620398625007E-2</v>
      </c>
      <c r="Z241" s="10">
        <f>3/24000000*OO[[#This Row],[82 (29JUN1985 03:00:00)-Water Temperature (C)]]*OO[[#This Row],[24]]</f>
        <v>7.9824856282000006E-2</v>
      </c>
      <c r="AA241" s="10">
        <f>3/24000000*OO[[#This Row],[83 (29JUN1985 06:00:00)-Water Temperature (C)]]*OO[[#This Row],[25]]</f>
        <v>6.6404797239374994E-2</v>
      </c>
      <c r="AB241" s="10">
        <f>3/24000000*OO[[#This Row],[84 (29JUN1985 09:00:00)-Water Temperature (C)]]*OO[[#This Row],[26]]</f>
        <v>4.2908862104699998E-2</v>
      </c>
      <c r="AC241" s="10">
        <f>3/24000000*OO[[#This Row],[85 (29JUN1985 12:00:00)-Water Temperature (C)]]*OO[[#This Row],[27]]</f>
        <v>2.2382916840229996E-2</v>
      </c>
      <c r="AD241" s="10">
        <f>3/24000000*OO[[#This Row],[86 (29JUN1985 15:00:00)-Water Temperature (C)]]*OO[[#This Row],[28]]</f>
        <v>9.885193420555001E-3</v>
      </c>
      <c r="AE241" s="10">
        <f>3/24000000*OO[[#This Row],[88 (29JUN1985 21:00:00)-Water Temperature (C)]]*OO[[#This Row],[30]]</f>
        <v>1.1935768703984998E-3</v>
      </c>
      <c r="AF241" s="10">
        <f>3/24000000*OO[[#This Row],[88 (29JUN1985 21:00:00)-Water Temperature (C)]]*OO[[#This Row],[30]]</f>
        <v>1.1935768703984998E-3</v>
      </c>
      <c r="AG241" s="10">
        <f>3/24000000*OO[[#This Row],[89 (30JUN1985 00:00:00)-Water Temperature (C)]]*OO[[#This Row],[31]]</f>
        <v>3.5021042424602497E-4</v>
      </c>
      <c r="AH241" s="10">
        <f>3/24000000*OO[[#This Row],[90 (30JUN1985 03:00:00)-Water Temperature (C)]]*OO[[#This Row],[32]]</f>
        <v>1.17619835630625E-4</v>
      </c>
      <c r="AI241" s="10">
        <f>3/24000000*OO[[#This Row],[91 (30JUN1985 06:00:00)-Water Temperature (C)]]*OO[[#This Row],[33]]</f>
        <v>6.0616103750624991E-5</v>
      </c>
      <c r="AJ241" s="10">
        <f>3/24000000*OO[[#This Row],[92 (30JUN1985 09:00:00)-Water Temperature (C)]]*OO[[#This Row],[34]]</f>
        <v>5.0920683534262503E-5</v>
      </c>
      <c r="AK241" s="10">
        <f>3/24000000*OO[[#This Row],[93 (30JUN1985 12:00:00)-Water Temperature (C)]]*OO[[#This Row],[35]]</f>
        <v>5.3266698747999994E-5</v>
      </c>
      <c r="AL241" s="10">
        <f>3/24000000*OO[[#This Row],[94 (30JUN1985 15:00:00)-Water Temperature (C)]]*OO[[#This Row],[36]]</f>
        <v>5.8321246291874996E-5</v>
      </c>
      <c r="AM241" s="10">
        <f>3/24000000*OO[[#This Row],[95 (30JUN1985 18:00:00)-Water Temperature (C)]]*OO[[#This Row],[37]]</f>
        <v>6.1025721672262503E-5</v>
      </c>
      <c r="AN241" s="10">
        <f>3/24000000*OO[[#This Row],[96 (30JUN1985 21:00:00)-Water Temperature (C)]]*OO[[#This Row],[38]]</f>
        <v>5.7933649272825E-5</v>
      </c>
      <c r="AO241" s="10">
        <f>3/24000000*OO[[#This Row],[97 (01JUL1985 00:00:00)-Water Temperature (C)]]*OO[[#This Row],[39]]</f>
        <v>5.1806741824109998E-5</v>
      </c>
      <c r="AP241" s="10">
        <f>3/24000000*OO[[#This Row],[98 (01JUL1985 03:00:00)-Water Temperature (C)]]*OO[[#This Row],[40]]</f>
        <v>4.5409459909059998E-5</v>
      </c>
      <c r="AQ241" s="10">
        <f>3/24000000*OO[[#This Row],[99 (01JUL1985 06:00:00)-Water Temperature (C)]]*OO[[#This Row],[41]]</f>
        <v>3.9538826642417502E-5</v>
      </c>
      <c r="AR241" s="10">
        <f>3/24000000*OO[[#This Row],[100 (01JUL1985 09:00:00)-Water Temperature (C)]]*OO[[#This Row],[42]]</f>
        <v>3.4523239335824998E-5</v>
      </c>
      <c r="AS241" s="10">
        <f>3/24000000*OO[[#This Row],[101 (01JUL1985 12:00:00)-Water Temperature (C)]]*OO[[#This Row],[43]]</f>
        <v>2.9385988670789996E-5</v>
      </c>
      <c r="AT241" s="10">
        <f>3/24000000*OO[[#This Row],[102 (01JUL1985 15:00:00)-Water Temperature (C)]]*OO[[#This Row],[44]]</f>
        <v>2.4194733519487496E-5</v>
      </c>
      <c r="AU241" s="10">
        <f>3/24000000*OO[[#This Row],[103 (01JUL1985 18:00:00)-Water Temperature (C)]]*OO[[#This Row],[45]]</f>
        <v>1.9097112057125E-5</v>
      </c>
      <c r="AV241" s="10">
        <f>3/24000000*OO[[#This Row],[104 (01JUL1985 21:00:00)-Water Temperature (C)]]*OO[[#This Row],[46]]</f>
        <v>1.4920674999912499E-5</v>
      </c>
      <c r="AW241" s="10">
        <f>3/24000000*OO[[#This Row],[105 (02JUL1985 00:00:00)-Water Temperature (C)]]*OO[[#This Row],[47]]</f>
        <v>1.1922368379315E-5</v>
      </c>
      <c r="AX241" s="10">
        <f>3/24000000*OO[[#This Row],[106 (02JUL1985 03:00:00)-Water Temperature (C)]]*OO[[#This Row],[48]]</f>
        <v>1.010846691432E-5</v>
      </c>
      <c r="AY241" s="10">
        <f>3/24000000*OO[[#This Row],[107 (02JUL1985 06:00:00)-Water Temperature (C)]]*OO[[#This Row],[49]]</f>
        <v>9.0993897439200008E-6</v>
      </c>
      <c r="AZ241" s="10">
        <f>3/24000000*OO[[#This Row],[108 (02JUL1985 09:00:00)-Water Temperature (C)]]*OO[[#This Row],[50]]</f>
        <v>8.7593616704924984E-6</v>
      </c>
      <c r="BA241" s="10">
        <f>3/24000000*OO[[#This Row],[109 (02JUL1985 12:00:00)-Water Temperature (C)]]*OO[[#This Row],[51]]</f>
        <v>8.6228525156224996E-6</v>
      </c>
      <c r="BB241" s="10">
        <f>3/24000000*OO[[#This Row],[110 (02JUL1985 15:00:00)-Water Temperature (C)]]*OO[[#This Row],[52]]</f>
        <v>8.5074893705999988E-6</v>
      </c>
      <c r="BC241" s="10">
        <f>3/24000000*OO[[#This Row],[111 (02JUL1985 18:00:00)-Water Temperature (C)]]*OO[[#This Row],[53]]</f>
        <v>8.189041849450001E-6</v>
      </c>
      <c r="BD241" s="10">
        <f>3/24000000*OO[[#This Row],[112 (02JUL1985 21:00:00)-Water Temperature (C)]]*OO[[#This Row],[54]]</f>
        <v>7.52320089885E-6</v>
      </c>
      <c r="BE241" s="10">
        <f>3/24000000*OO[[#This Row],[113 (03JUL1985 00:00:00)-Water Temperature (C)]]*OO[[#This Row],[55]]</f>
        <v>6.823046190025E-6</v>
      </c>
      <c r="BF241" s="10">
        <f>3/24000000*OO[[#This Row],[114 (03JUL1985 03:00:00)-Water Temperature (C)]]*OO[[#This Row],[56]]</f>
        <v>6.2434952812212507E-6</v>
      </c>
      <c r="BG241" s="10">
        <f>3/24000000*OO[[#This Row],[115 (03JUL1985 06:00:00)-Water Temperature (C)]]*OO[[#This Row],[57]]</f>
        <v>5.8649417274374991E-6</v>
      </c>
      <c r="BH241" s="10">
        <f>3/24000000*OO[[#This Row],[116 (03JUL1985 09:00:00)-Water Temperature (C)]]*OO[[#This Row],[58]]</f>
        <v>5.7932155449949998E-6</v>
      </c>
      <c r="BI241" s="10">
        <f>3/24000000*OO[[#This Row],[117 (03JUL1985 12:00:00)-Water Temperature (C)]]*OO[[#This Row],[59]]</f>
        <v>5.9747485872494985E-6</v>
      </c>
      <c r="BJ241" s="10">
        <f>3/24000000*OO[[#This Row],[118 (03JUL1985 15:00:00)-Water Temperature (C)]]*OO[[#This Row],[60]]</f>
        <v>6.1941489571456246E-6</v>
      </c>
      <c r="BK241" s="10">
        <f>3/24000000*OO[[#This Row],[119 (03JUL1985 18:00:00)-Water Temperature (C)]]*OO[[#This Row],[61]]</f>
        <v>6.12317086253175E-6</v>
      </c>
      <c r="BL241" s="10">
        <f>3/24000000*OO[[#This Row],[120 (03JUL1985 21:00:00)-Water Temperature (C)]]*OO[[#This Row],[62]]</f>
        <v>5.7619166714207499E-6</v>
      </c>
      <c r="BM241" s="10">
        <f>3/24000000*OO[[#This Row],[121 (04JUL1985 00:00:00)-Water Temperature (C)]]*OO[[#This Row],[63]]</f>
        <v>5.3057898315012497E-6</v>
      </c>
      <c r="BN241" s="10">
        <f>3/24000000*OO[[#This Row],[122 (04JUL1985 03:00:00)-Water Temperature (C)]]*OO[[#This Row],[64]]</f>
        <v>4.9168604443173752E-6</v>
      </c>
      <c r="BO241" s="10">
        <f>3/24000000*OO[[#This Row],[123 (04JUL1985 06:00:00)-Water Temperature (C)]]*OO[[#This Row],[65]]</f>
        <v>4.63590614779E-6</v>
      </c>
      <c r="BP241" s="10">
        <f>3/24000000*OO[[#This Row],[124 (04JUL1985 09:00:00)-Water Temperature (C)]]*OO[[#This Row],[66]]</f>
        <v>4.5399304100189993E-6</v>
      </c>
      <c r="BQ241" s="10">
        <f>3/24000000*OO[[#This Row],[125 (04JUL1985 12:00:00)-Water Temperature (C)]]*OO[[#This Row],[67]]</f>
        <v>4.4425185854650001E-6</v>
      </c>
      <c r="BR241" s="10">
        <f>3/24000000*OO[[#This Row],[126 (04JUL1985 15:00:00)-Water Temperature (C)]]*OO[[#This Row],[68]]</f>
        <v>4.2366125519173745E-6</v>
      </c>
      <c r="BS241" s="10">
        <f>3/24000000*OO[[#This Row],[127 (04JUL1985 18:00:00)-Water Temperature (C)]]*OO[[#This Row],[69]]</f>
        <v>3.9526523910719996E-6</v>
      </c>
      <c r="BT241" s="10">
        <f>3/24000000*OO[[#This Row],[128 (04JUL1985 21:00:00)-Water Temperature (C)]]*OO[[#This Row],[70]]</f>
        <v>3.6608609848778742E-6</v>
      </c>
      <c r="BU241" s="10">
        <f>3/24000000*OO[[#This Row],[129 (05JUL1985 00:00:00)-Water Temperature (C)]]*OO[[#This Row],[71]]</f>
        <v>3.3985001010712494E-6</v>
      </c>
      <c r="BV241" s="10">
        <f>3/24000000*OO[[#This Row],[130 (05JUL1985 03:00:00)-Water Temperature (C)]]*OO[[#This Row],[72]]</f>
        <v>3.1952378497467501E-6</v>
      </c>
      <c r="BW241" s="10">
        <f>3/24000000*OO[[#This Row],[131 (05JUL1985 06:00:00)-Water Temperature (C)]]*OO[[#This Row],[73]]</f>
        <v>3.0377321581417498E-6</v>
      </c>
      <c r="BX241" s="10">
        <f>3/24000000*OO[[#This Row],[132 (05JUL1985 09:00:00)-Water Temperature (C)]]*OO[[#This Row],[74]]</f>
        <v>3.0006567808147494E-6</v>
      </c>
      <c r="BY241" s="10">
        <f>3/24000000*OO[[#This Row],[133 (05JUL1985 12:00:00)-Water Temperature (C)]]*OO[[#This Row],[75]]</f>
        <v>3.0899603287994997E-6</v>
      </c>
      <c r="BZ241" s="10">
        <f>3/24000000*OO[[#This Row],[134 (05JUL1985 15:00:00)-Water Temperature (C)]]*OO[[#This Row],[76]]</f>
        <v>3.213588911624E-6</v>
      </c>
      <c r="CA241" s="10">
        <f>3/24000000*OO[[#This Row],[135 (05JUL1985 18:00:00)-Water Temperature (C)]]*OO[[#This Row],[77]]</f>
        <v>3.1984004549191251E-6</v>
      </c>
      <c r="CB241" s="10">
        <f>3/24000000*OO[[#This Row],[136 (05JUL1985 21:00:00)-Water Temperature (C)]]*OO[[#This Row],[78]]</f>
        <v>2.9978998314159999E-6</v>
      </c>
      <c r="CC241" s="10">
        <f>3/24000000*OO[[#This Row],[137 (06JUL1985 00:00:00)-Water Temperature (C)]]*OO[[#This Row],[79]]</f>
        <v>2.7681916777045E-6</v>
      </c>
      <c r="CD241" s="10">
        <f>3/24000000*OO[[#This Row],[138 (06JUL1985 03:00:00)-Water Temperature (C)]]*OO[[#This Row],[80]]</f>
        <v>2.6040196825949996E-6</v>
      </c>
      <c r="CE241" s="10">
        <f>3/24000000*OO[[#This Row],[139 (06JUL1985 06:00:00)-Water Temperature (C)]]*OO[[#This Row],[81]]</f>
        <v>2.4831698924812497E-6</v>
      </c>
      <c r="CF241" s="10">
        <f>3/24000000*OO[[#This Row],[140 (06JUL1985 09:00:00)-Water Temperature (C)]]*OO[[#This Row],[82]]</f>
        <v>2.4198881967585001E-6</v>
      </c>
      <c r="CG241" s="10">
        <f>3/24000000*OO[[#This Row],[141 (06JUL1985 12:00:00)-Water Temperature (C)]]*OO[[#This Row],[83]]</f>
        <v>2.3972670394529994E-6</v>
      </c>
      <c r="CH241" s="10">
        <f>3/24000000*OO[[#This Row],[142 (06JUL1985 15:00:00)-Water Temperature (C)]]*OO[[#This Row],[84]]</f>
        <v>2.3399757854777496E-6</v>
      </c>
      <c r="CI241" s="10">
        <f>3/24000000*OO[[#This Row],[143 (06JUL1985 18:00:00)-Water Temperature (C)]]*OO[[#This Row],[85]]</f>
        <v>2.2409642527850002E-6</v>
      </c>
      <c r="CJ241" s="10">
        <f>3/24000000*OO[[#This Row],[144 (06JUL1985 21:00:00)-Water Temperature (C)]]*OO[[#This Row],[86]]</f>
        <v>2.0865090331174999E-6</v>
      </c>
      <c r="CK241" s="10">
        <f>3/24000000*OO[[#This Row],[145 (07JUL1985 00:00:00)-Water Temperature (C)]]*OO[[#This Row],[87]]</f>
        <v>1.8957395006549998E-6</v>
      </c>
      <c r="CL241" s="10">
        <f>3/24000000*OO[[#This Row],[146 (07JUL1985 03:00:00)-Water Temperature (C)]]*OO[[#This Row],[88]]</f>
        <v>1.7410861160020002E-6</v>
      </c>
      <c r="CM241" s="10">
        <f>3/24000000*OO[[#This Row],[147 (07JUL1985 06:00:00)-Water Temperature (C)]]*OO[[#This Row],[89]]</f>
        <v>1.6315634302387499E-6</v>
      </c>
      <c r="CN241" s="10">
        <f>3/24000000*OO[[#This Row],[148 (07JUL1985 09:00:00)-Water Temperature (C)]]*OO[[#This Row],[90]]</f>
        <v>1.5902064154470002E-6</v>
      </c>
      <c r="CO241" s="10">
        <f>3/24000000*OO[[#This Row],[149 (07JUL1985 12:00:00)-Water Temperature (C)]]*OO[[#This Row],[91]]</f>
        <v>1.5707897798915E-6</v>
      </c>
      <c r="CP241" s="10">
        <f>3/24000000*OO[[#This Row],[150 (07JUL1985 15:00:00)-Water Temperature (C)]]*OO[[#This Row],[92]]</f>
        <v>1.5684866354495001E-6</v>
      </c>
      <c r="CQ241" s="10">
        <f>3/24000000*OO[[#This Row],[151 (07JUL1985 18:00:00)-Water Temperature (C)]]*OO[[#This Row],[93]]</f>
        <v>1.565932442116E-6</v>
      </c>
      <c r="CR241" s="10">
        <f>3/24000000*OO[[#This Row],[152 (07JUL1985 21:00:00)-Water Temperature (C)]]*OO[[#This Row],[94]]</f>
        <v>1.5032832837457501E-6</v>
      </c>
      <c r="CS241" s="10">
        <f>3/24000000*OO[[#This Row],[153 (08JUL1985 00:00:00)-Water Temperature (C)]]*OO[[#This Row],[95]]</f>
        <v>1.3962570534534998E-6</v>
      </c>
      <c r="CT241" s="10">
        <f>3/24000000*OO[[#This Row],[154 (08JUL1985 03:00:00)-Water Temperature (C)]]*OO[[#This Row],[96]]</f>
        <v>1.318882481431625E-6</v>
      </c>
      <c r="CU241" s="10">
        <f>3/24000000*OO[[#This Row],[155 (08JUL1985 06:00:00)-Water Temperature (C)]]*OO[[#This Row],[97]]</f>
        <v>1.2742476229099999E-6</v>
      </c>
      <c r="CV241" s="10">
        <f>3/24000000*OO[[#This Row],[156 (08JUL1985 09:00:00)-Water Temperature (C)]]*OO[[#This Row],[98]]</f>
        <v>1.2739470563959998E-6</v>
      </c>
      <c r="CW241" s="10">
        <f>3/24000000*OO[[#This Row],[157 (08JUL1985 12:00:00)-Water Temperature (C)]]*OO[[#This Row],[99]]</f>
        <v>1.2518239007669999E-6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0</v>
      </c>
      <c r="M242" s="10">
        <f>3/24*OO[[#This Row],[69 (27JUN1985 12:00:00)-Water Temperature (C)]]*OO[[#This Row],[11]]/SUM(OO[11])</f>
        <v>3.126683557130853E-43</v>
      </c>
      <c r="N242" s="10">
        <f>3/24*OO[[#This Row],[70 (27JUN1985 15:00:00)-Water Temperature (C)]]*OO[[#This Row],[12]]/SUM(OO[12])</f>
        <v>1.7551260535046032E-33</v>
      </c>
      <c r="O242" s="10">
        <f>3/24*OO[[#This Row],[71 (27JUN1985 18:00:00)-Water Temperature (C)]]*OO[[#This Row],[13]]/SUM(OO[13])</f>
        <v>9.5202257549428404E-24</v>
      </c>
      <c r="P242" s="10">
        <f>3/24*OO[[#This Row],[72 (27JUN1985 21:00:00)-Water Temperature (C)]]*OO[[#This Row],[14]]/SUM(OO[14])</f>
        <v>7.8387393812103103E-17</v>
      </c>
      <c r="Q242" s="10">
        <f>3/24*OO[[#This Row],[73 (28JUN1985 00:00:00)-Water Temperature (C)]]*OO[[#This Row],[15]]/SUM(OO[15])</f>
        <v>3.1056846739859699E-12</v>
      </c>
      <c r="R242" s="10">
        <f>3/24*OO[[#This Row],[74 (28JUN1985 03:00:00)-Water Temperature (C)]]*OO[[#This Row],[16]]/SUM(OO[16])</f>
        <v>2.8205877696947682E-9</v>
      </c>
      <c r="S242" s="10">
        <f>3/24*OO[[#This Row],[75 (28JUN1985 06:00:00)-Water Temperature (C)]]*OO[[#This Row],[17]]/SUM(OO[17])</f>
        <v>4.3781590869918029E-7</v>
      </c>
      <c r="T242" s="10">
        <f>3/24*OO[[#This Row],[76 (28JUN1985 09:00:00)-Water Temperature (C)]]*OO[[#This Row],[18]]/SUM(OO[18])</f>
        <v>2.0865368177705463E-5</v>
      </c>
      <c r="U242" s="10">
        <f>3/24*OO[[#This Row],[77 (28JUN1985 12:00:00)-Water Temperature (C)]]*OO[[#This Row],[19]]/SUM(OO[19])</f>
        <v>3.9200867205695095E-4</v>
      </c>
      <c r="V242" s="10">
        <f>3/24000000*OO[[#This Row],[78 (28JUN1985 15:00:00)-Water Temperature (C)]]*OO[[#This Row],[20]]</f>
        <v>3.4131425699002499E-3</v>
      </c>
      <c r="W242" s="10">
        <f>3/24000000*OO[[#This Row],[79 (28JUN1985 18:00:00)-Water Temperature (C)]]*OO[[#This Row],[21]]</f>
        <v>1.5526346211967499E-2</v>
      </c>
      <c r="X242" s="10">
        <f>3/24000000*OO[[#This Row],[80 (28JUN1985 21:00:00)-Water Temperature (C)]]*OO[[#This Row],[22]]</f>
        <v>4.068824182805001E-2</v>
      </c>
      <c r="Y242" s="10">
        <f>3/24000000*OO[[#This Row],[81 (29JUN1985 00:00:00)-Water Temperature (C)]]*OO[[#This Row],[23]]</f>
        <v>6.8409360447300005E-2</v>
      </c>
      <c r="Z242" s="10">
        <f>3/24000000*OO[[#This Row],[82 (29JUN1985 03:00:00)-Water Temperature (C)]]*OO[[#This Row],[24]]</f>
        <v>7.9391785877149998E-2</v>
      </c>
      <c r="AA242" s="10">
        <f>3/24000000*OO[[#This Row],[83 (29JUN1985 06:00:00)-Water Temperature (C)]]*OO[[#This Row],[25]]</f>
        <v>6.7654719750174994E-2</v>
      </c>
      <c r="AB242" s="10">
        <f>3/24000000*OO[[#This Row],[84 (29JUN1985 09:00:00)-Water Temperature (C)]]*OO[[#This Row],[26]]</f>
        <v>4.4668333047600005E-2</v>
      </c>
      <c r="AC242" s="10">
        <f>3/24000000*OO[[#This Row],[85 (29JUN1985 12:00:00)-Water Temperature (C)]]*OO[[#This Row],[27]]</f>
        <v>2.3748113455129994E-2</v>
      </c>
      <c r="AD242" s="10">
        <f>3/24000000*OO[[#This Row],[86 (29JUN1985 15:00:00)-Water Temperature (C)]]*OO[[#This Row],[28]]</f>
        <v>1.0657188673349999E-2</v>
      </c>
      <c r="AE242" s="10">
        <f>3/24000000*OO[[#This Row],[88 (29JUN1985 21:00:00)-Water Temperature (C)]]*OO[[#This Row],[30]]</f>
        <v>1.3113838141508749E-3</v>
      </c>
      <c r="AF242" s="10">
        <f>3/24000000*OO[[#This Row],[88 (29JUN1985 21:00:00)-Water Temperature (C)]]*OO[[#This Row],[30]]</f>
        <v>1.3113838141508749E-3</v>
      </c>
      <c r="AG242" s="10">
        <f>3/24000000*OO[[#This Row],[89 (30JUN1985 00:00:00)-Water Temperature (C)]]*OO[[#This Row],[31]]</f>
        <v>3.8508120084739997E-4</v>
      </c>
      <c r="AH242" s="10">
        <f>3/24000000*OO[[#This Row],[90 (30JUN1985 03:00:00)-Water Temperature (C)]]*OO[[#This Row],[32]]</f>
        <v>1.2701386277249999E-4</v>
      </c>
      <c r="AI242" s="10">
        <f>3/24000000*OO[[#This Row],[91 (30JUN1985 06:00:00)-Water Temperature (C)]]*OO[[#This Row],[33]]</f>
        <v>6.2964607923437504E-5</v>
      </c>
      <c r="AJ242" s="10">
        <f>3/24000000*OO[[#This Row],[92 (30JUN1985 09:00:00)-Water Temperature (C)]]*OO[[#This Row],[34]]</f>
        <v>5.1545715718749995E-5</v>
      </c>
      <c r="AK242" s="10">
        <f>3/24000000*OO[[#This Row],[93 (30JUN1985 12:00:00)-Water Temperature (C)]]*OO[[#This Row],[35]]</f>
        <v>5.3679736111299986E-5</v>
      </c>
      <c r="AL242" s="10">
        <f>3/24000000*OO[[#This Row],[94 (30JUN1985 15:00:00)-Water Temperature (C)]]*OO[[#This Row],[36]]</f>
        <v>5.89694851446E-5</v>
      </c>
      <c r="AM242" s="10">
        <f>3/24000000*OO[[#This Row],[95 (30JUN1985 18:00:00)-Water Temperature (C)]]*OO[[#This Row],[37]]</f>
        <v>6.1979610857799996E-5</v>
      </c>
      <c r="AN242" s="10">
        <f>3/24000000*OO[[#This Row],[96 (30JUN1985 21:00:00)-Water Temperature (C)]]*OO[[#This Row],[38]]</f>
        <v>5.9019904264375E-5</v>
      </c>
      <c r="AO242" s="10">
        <f>3/24000000*OO[[#This Row],[97 (01JUL1985 00:00:00)-Water Temperature (C)]]*OO[[#This Row],[39]]</f>
        <v>5.293928536248E-5</v>
      </c>
      <c r="AP242" s="10">
        <f>3/24000000*OO[[#This Row],[98 (01JUL1985 03:00:00)-Water Temperature (C)]]*OO[[#This Row],[40]]</f>
        <v>4.6469566838915004E-5</v>
      </c>
      <c r="AQ242" s="10">
        <f>3/24000000*OO[[#This Row],[99 (01JUL1985 06:00:00)-Water Temperature (C)]]*OO[[#This Row],[41]]</f>
        <v>4.0534428431260001E-5</v>
      </c>
      <c r="AR242" s="10">
        <f>3/24000000*OO[[#This Row],[100 (01JUL1985 09:00:00)-Water Temperature (C)]]*OO[[#This Row],[42]]</f>
        <v>3.5507840556375003E-5</v>
      </c>
      <c r="AS242" s="10">
        <f>3/24000000*OO[[#This Row],[101 (01JUL1985 12:00:00)-Water Temperature (C)]]*OO[[#This Row],[43]]</f>
        <v>3.0329004105787498E-5</v>
      </c>
      <c r="AT242" s="10">
        <f>3/24000000*OO[[#This Row],[102 (01JUL1985 15:00:00)-Water Temperature (C)]]*OO[[#This Row],[44]]</f>
        <v>2.5037721316674997E-5</v>
      </c>
      <c r="AU242" s="10">
        <f>3/24000000*OO[[#This Row],[103 (01JUL1985 18:00:00)-Water Temperature (C)]]*OO[[#This Row],[45]]</f>
        <v>1.9775912246413747E-5</v>
      </c>
      <c r="AV242" s="10">
        <f>3/24000000*OO[[#This Row],[104 (01JUL1985 21:00:00)-Water Temperature (C)]]*OO[[#This Row],[46]]</f>
        <v>1.542150329500125E-5</v>
      </c>
      <c r="AW242" s="10">
        <f>3/24000000*OO[[#This Row],[105 (02JUL1985 00:00:00)-Water Temperature (C)]]*OO[[#This Row],[47]]</f>
        <v>1.2272089064987499E-5</v>
      </c>
      <c r="AX242" s="10">
        <f>3/24000000*OO[[#This Row],[106 (02JUL1985 03:00:00)-Water Temperature (C)]]*OO[[#This Row],[48]]</f>
        <v>1.035405813032E-5</v>
      </c>
      <c r="AY242" s="10">
        <f>3/24000000*OO[[#This Row],[107 (02JUL1985 06:00:00)-Water Temperature (C)]]*OO[[#This Row],[49]]</f>
        <v>9.2884642814812498E-6</v>
      </c>
      <c r="AZ242" s="10">
        <f>3/24000000*OO[[#This Row],[108 (02JUL1985 09:00:00)-Water Temperature (C)]]*OO[[#This Row],[50]]</f>
        <v>8.9329941793462493E-6</v>
      </c>
      <c r="BA242" s="10">
        <f>3/24000000*OO[[#This Row],[109 (02JUL1985 12:00:00)-Water Temperature (C)]]*OO[[#This Row],[51]]</f>
        <v>8.7931504983499988E-6</v>
      </c>
      <c r="BB242" s="10">
        <f>3/24000000*OO[[#This Row],[110 (02JUL1985 15:00:00)-Water Temperature (C)]]*OO[[#This Row],[52]]</f>
        <v>8.6842391098387491E-6</v>
      </c>
      <c r="BC242" s="10">
        <f>3/24000000*OO[[#This Row],[111 (02JUL1985 18:00:00)-Water Temperature (C)]]*OO[[#This Row],[53]]</f>
        <v>8.3652540880125002E-6</v>
      </c>
      <c r="BD242" s="10">
        <f>3/24000000*OO[[#This Row],[112 (02JUL1985 21:00:00)-Water Temperature (C)]]*OO[[#This Row],[54]]</f>
        <v>7.6856599745625E-6</v>
      </c>
      <c r="BE242" s="10">
        <f>3/24000000*OO[[#This Row],[113 (03JUL1985 00:00:00)-Water Temperature (C)]]*OO[[#This Row],[55]]</f>
        <v>6.9679742363925E-6</v>
      </c>
      <c r="BF242" s="10">
        <f>3/24000000*OO[[#This Row],[114 (03JUL1985 03:00:00)-Water Temperature (C)]]*OO[[#This Row],[56]]</f>
        <v>6.3670770296E-6</v>
      </c>
      <c r="BG242" s="10">
        <f>3/24000000*OO[[#This Row],[115 (03JUL1985 06:00:00)-Water Temperature (C)]]*OO[[#This Row],[57]]</f>
        <v>5.9744919697999999E-6</v>
      </c>
      <c r="BH242" s="10">
        <f>3/24000000*OO[[#This Row],[116 (03JUL1985 09:00:00)-Water Temperature (C)]]*OO[[#This Row],[58]]</f>
        <v>5.9025205623824994E-6</v>
      </c>
      <c r="BI242" s="10">
        <f>3/24000000*OO[[#This Row],[117 (03JUL1985 12:00:00)-Water Temperature (C)]]*OO[[#This Row],[59]]</f>
        <v>6.0911248070399993E-6</v>
      </c>
      <c r="BJ242" s="10">
        <f>3/24000000*OO[[#This Row],[118 (03JUL1985 15:00:00)-Water Temperature (C)]]*OO[[#This Row],[60]]</f>
        <v>6.3177120739547499E-6</v>
      </c>
      <c r="BK242" s="10">
        <f>3/24000000*OO[[#This Row],[119 (03JUL1985 18:00:00)-Water Temperature (C)]]*OO[[#This Row],[61]]</f>
        <v>6.2462944178722502E-6</v>
      </c>
      <c r="BL242" s="10">
        <f>3/24000000*OO[[#This Row],[120 (03JUL1985 21:00:00)-Water Temperature (C)]]*OO[[#This Row],[62]]</f>
        <v>5.8786548404414996E-6</v>
      </c>
      <c r="BM242" s="10">
        <f>3/24000000*OO[[#This Row],[121 (04JUL1985 00:00:00)-Water Temperature (C)]]*OO[[#This Row],[63]]</f>
        <v>5.4118951804937496E-6</v>
      </c>
      <c r="BN242" s="10">
        <f>3/24000000*OO[[#This Row],[122 (04JUL1985 03:00:00)-Water Temperature (C)]]*OO[[#This Row],[64]]</f>
        <v>5.0100978561464998E-6</v>
      </c>
      <c r="BO242" s="10">
        <f>3/24000000*OO[[#This Row],[123 (04JUL1985 06:00:00)-Water Temperature (C)]]*OO[[#This Row],[65]]</f>
        <v>4.7194434297573753E-6</v>
      </c>
      <c r="BP242" s="10">
        <f>3/24000000*OO[[#This Row],[124 (04JUL1985 09:00:00)-Water Temperature (C)]]*OO[[#This Row],[66]]</f>
        <v>4.6222341722400003E-6</v>
      </c>
      <c r="BQ242" s="10">
        <f>3/24000000*OO[[#This Row],[125 (04JUL1985 12:00:00)-Water Temperature (C)]]*OO[[#This Row],[67]]</f>
        <v>4.5232190666442495E-6</v>
      </c>
      <c r="BR242" s="10">
        <f>3/24000000*OO[[#This Row],[126 (04JUL1985 15:00:00)-Water Temperature (C)]]*OO[[#This Row],[68]]</f>
        <v>4.3198003182794999E-6</v>
      </c>
      <c r="BS242" s="10">
        <f>3/24000000*OO[[#This Row],[127 (04JUL1985 18:00:00)-Water Temperature (C)]]*OO[[#This Row],[69]]</f>
        <v>4.0325542618568748E-6</v>
      </c>
      <c r="BT242" s="10">
        <f>3/24000000*OO[[#This Row],[128 (04JUL1985 21:00:00)-Water Temperature (C)]]*OO[[#This Row],[70]]</f>
        <v>3.7345221153834991E-6</v>
      </c>
      <c r="BU242" s="10">
        <f>3/24000000*OO[[#This Row],[129 (05JUL1985 00:00:00)-Water Temperature (C)]]*OO[[#This Row],[71]]</f>
        <v>3.4643792597066246E-6</v>
      </c>
      <c r="BV242" s="10">
        <f>3/24000000*OO[[#This Row],[130 (05JUL1985 03:00:00)-Water Temperature (C)]]*OO[[#This Row],[72]]</f>
        <v>3.2532632540867499E-6</v>
      </c>
      <c r="BW242" s="10">
        <f>3/24000000*OO[[#This Row],[131 (05JUL1985 06:00:00)-Water Temperature (C)]]*OO[[#This Row],[73]]</f>
        <v>3.0906206803339997E-6</v>
      </c>
      <c r="BX242" s="10">
        <f>3/24000000*OO[[#This Row],[132 (05JUL1985 09:00:00)-Water Temperature (C)]]*OO[[#This Row],[74]]</f>
        <v>3.0548767264899999E-6</v>
      </c>
      <c r="BY242" s="10">
        <f>3/24000000*OO[[#This Row],[133 (05JUL1985 12:00:00)-Water Temperature (C)]]*OO[[#This Row],[75]]</f>
        <v>3.1505072664064996E-6</v>
      </c>
      <c r="BZ242" s="10">
        <f>3/24000000*OO[[#This Row],[134 (05JUL1985 15:00:00)-Water Temperature (C)]]*OO[[#This Row],[76]]</f>
        <v>3.2795986044993741E-6</v>
      </c>
      <c r="CA242" s="10">
        <f>3/24000000*OO[[#This Row],[135 (05JUL1985 18:00:00)-Water Temperature (C)]]*OO[[#This Row],[77]]</f>
        <v>3.2632002928599995E-6</v>
      </c>
      <c r="CB242" s="10">
        <f>3/24000000*OO[[#This Row],[136 (05JUL1985 21:00:00)-Water Temperature (C)]]*OO[[#This Row],[78]]</f>
        <v>3.0564509896406249E-6</v>
      </c>
      <c r="CC242" s="10">
        <f>3/24000000*OO[[#This Row],[137 (06JUL1985 00:00:00)-Water Temperature (C)]]*OO[[#This Row],[79]]</f>
        <v>2.8203274122086245E-6</v>
      </c>
      <c r="CD242" s="10">
        <f>3/24000000*OO[[#This Row],[138 (06JUL1985 03:00:00)-Water Temperature (C)]]*OO[[#This Row],[80]]</f>
        <v>2.6499850774316251E-6</v>
      </c>
      <c r="CE242" s="10">
        <f>3/24000000*OO[[#This Row],[139 (06JUL1985 06:00:00)-Water Temperature (C)]]*OO[[#This Row],[81]]</f>
        <v>2.525076592038E-6</v>
      </c>
      <c r="CF242" s="10">
        <f>3/24000000*OO[[#This Row],[140 (06JUL1985 09:00:00)-Water Temperature (C)]]*OO[[#This Row],[82]]</f>
        <v>2.4612537960731249E-6</v>
      </c>
      <c r="CG242" s="10">
        <f>3/24000000*OO[[#This Row],[141 (06JUL1985 12:00:00)-Water Temperature (C)]]*OO[[#This Row],[83]]</f>
        <v>2.4401021751915003E-6</v>
      </c>
      <c r="CH242" s="10">
        <f>3/24000000*OO[[#This Row],[142 (06JUL1985 15:00:00)-Water Temperature (C)]]*OO[[#This Row],[84]]</f>
        <v>2.38361873660625E-6</v>
      </c>
      <c r="CI242" s="10">
        <f>3/24000000*OO[[#This Row],[143 (06JUL1985 18:00:00)-Water Temperature (C)]]*OO[[#This Row],[85]]</f>
        <v>2.2862944820418749E-6</v>
      </c>
      <c r="CJ242" s="10">
        <f>3/24000000*OO[[#This Row],[144 (06JUL1985 21:00:00)-Water Temperature (C)]]*OO[[#This Row],[86]]</f>
        <v>2.129405441615375E-6</v>
      </c>
      <c r="CK242" s="10">
        <f>3/24000000*OO[[#This Row],[145 (07JUL1985 00:00:00)-Water Temperature (C)]]*OO[[#This Row],[87]]</f>
        <v>1.9347618817029994E-6</v>
      </c>
      <c r="CL242" s="10">
        <f>3/24000000*OO[[#This Row],[146 (07JUL1985 03:00:00)-Water Temperature (C)]]*OO[[#This Row],[88]]</f>
        <v>1.7753905594214998E-6</v>
      </c>
      <c r="CM242" s="10">
        <f>3/24000000*OO[[#This Row],[147 (07JUL1985 06:00:00)-Water Temperature (C)]]*OO[[#This Row],[89]]</f>
        <v>1.66181158728975E-6</v>
      </c>
      <c r="CN242" s="10">
        <f>3/24000000*OO[[#This Row],[148 (07JUL1985 09:00:00)-Water Temperature (C)]]*OO[[#This Row],[90]]</f>
        <v>1.619400716599625E-6</v>
      </c>
      <c r="CO242" s="10">
        <f>3/24000000*OO[[#This Row],[149 (07JUL1985 12:00:00)-Water Temperature (C)]]*OO[[#This Row],[91]]</f>
        <v>1.6006170344999999E-6</v>
      </c>
      <c r="CP242" s="10">
        <f>3/24000000*OO[[#This Row],[150 (07JUL1985 15:00:00)-Water Temperature (C)]]*OO[[#This Row],[92]]</f>
        <v>1.6000470562299999E-6</v>
      </c>
      <c r="CQ242" s="10">
        <f>3/24000000*OO[[#This Row],[151 (07JUL1985 18:00:00)-Water Temperature (C)]]*OO[[#This Row],[93]]</f>
        <v>1.5986010295260003E-6</v>
      </c>
      <c r="CR242" s="10">
        <f>3/24000000*OO[[#This Row],[152 (07JUL1985 21:00:00)-Water Temperature (C)]]*OO[[#This Row],[94]]</f>
        <v>1.5325260597415E-6</v>
      </c>
      <c r="CS242" s="10">
        <f>3/24000000*OO[[#This Row],[153 (08JUL1985 00:00:00)-Water Temperature (C)]]*OO[[#This Row],[95]]</f>
        <v>1.4216696322581246E-6</v>
      </c>
      <c r="CT242" s="10">
        <f>3/24000000*OO[[#This Row],[154 (08JUL1985 03:00:00)-Water Temperature (C)]]*OO[[#This Row],[96]]</f>
        <v>1.340948385638125E-6</v>
      </c>
      <c r="CU242" s="10">
        <f>3/24000000*OO[[#This Row],[155 (08JUL1985 06:00:00)-Water Temperature (C)]]*OO[[#This Row],[97]]</f>
        <v>1.2946989996077501E-6</v>
      </c>
      <c r="CV242" s="10">
        <f>3/24000000*OO[[#This Row],[156 (08JUL1985 09:00:00)-Water Temperature (C)]]*OO[[#This Row],[98]]</f>
        <v>1.2950188283326252E-6</v>
      </c>
      <c r="CW242" s="10">
        <f>3/24000000*OO[[#This Row],[157 (08JUL1985 12:00:00)-Water Temperature (C)]]*OO[[#This Row],[99]]</f>
        <v>1.27307918473275E-6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0</v>
      </c>
      <c r="M243" s="10">
        <f>3/24*OO[[#This Row],[69 (27JUN1985 12:00:00)-Water Temperature (C)]]*OO[[#This Row],[11]]/SUM(OO[11])</f>
        <v>5.0189390942198707E-44</v>
      </c>
      <c r="N243" s="10">
        <f>3/24*OO[[#This Row],[70 (27JUN1985 15:00:00)-Water Temperature (C)]]*OO[[#This Row],[12]]/SUM(OO[12])</f>
        <v>2.536770083661597E-34</v>
      </c>
      <c r="O243" s="10">
        <f>3/24*OO[[#This Row],[71 (27JUN1985 18:00:00)-Water Temperature (C)]]*OO[[#This Row],[13]]/SUM(OO[13])</f>
        <v>1.4008130782811656E-24</v>
      </c>
      <c r="P243" s="10">
        <f>3/24*OO[[#This Row],[72 (27JUN1985 21:00:00)-Water Temperature (C)]]*OO[[#This Row],[14]]/SUM(OO[14])</f>
        <v>2.409118417965426E-17</v>
      </c>
      <c r="Q243" s="10">
        <f>3/24*OO[[#This Row],[73 (28JUN1985 00:00:00)-Water Temperature (C)]]*OO[[#This Row],[15]]/SUM(OO[15])</f>
        <v>1.5071660205073802E-12</v>
      </c>
      <c r="R243" s="10">
        <f>3/24*OO[[#This Row],[74 (28JUN1985 03:00:00)-Water Temperature (C)]]*OO[[#This Row],[16]]/SUM(OO[16])</f>
        <v>1.6000470363460586E-9</v>
      </c>
      <c r="S243" s="10">
        <f>3/24*OO[[#This Row],[75 (28JUN1985 06:00:00)-Water Temperature (C)]]*OO[[#This Row],[17]]/SUM(OO[17])</f>
        <v>2.757613376444186E-7</v>
      </c>
      <c r="T243" s="10">
        <f>3/24*OO[[#This Row],[76 (28JUN1985 09:00:00)-Water Temperature (C)]]*OO[[#This Row],[18]]/SUM(OO[18])</f>
        <v>1.4290357662663006E-5</v>
      </c>
      <c r="U243" s="10">
        <f>3/24*OO[[#This Row],[77 (28JUN1985 12:00:00)-Water Temperature (C)]]*OO[[#This Row],[19]]/SUM(OO[19])</f>
        <v>2.8804369067420336E-4</v>
      </c>
      <c r="V243" s="10">
        <f>3/24000000*OO[[#This Row],[78 (28JUN1985 15:00:00)-Water Temperature (C)]]*OO[[#This Row],[20]]</f>
        <v>2.6689512118552501E-3</v>
      </c>
      <c r="W243" s="10">
        <f>3/24000000*OO[[#This Row],[79 (28JUN1985 18:00:00)-Water Temperature (C)]]*OO[[#This Row],[21]]</f>
        <v>1.2803861152199999E-2</v>
      </c>
      <c r="X243" s="10">
        <f>3/24000000*OO[[#This Row],[80 (28JUN1985 21:00:00)-Water Temperature (C)]]*OO[[#This Row],[22]]</f>
        <v>3.5174307226118751E-2</v>
      </c>
      <c r="Y243" s="10">
        <f>3/24000000*OO[[#This Row],[81 (29JUN1985 00:00:00)-Water Temperature (C)]]*OO[[#This Row],[23]]</f>
        <v>6.1538712818599996E-2</v>
      </c>
      <c r="Z243" s="10">
        <f>3/24000000*OO[[#This Row],[82 (29JUN1985 03:00:00)-Water Temperature (C)]]*OO[[#This Row],[24]]</f>
        <v>7.4045893234949992E-2</v>
      </c>
      <c r="AA243" s="10">
        <f>3/24000000*OO[[#This Row],[83 (29JUN1985 06:00:00)-Water Temperature (C)]]*OO[[#This Row],[25]]</f>
        <v>6.5150775615625003E-2</v>
      </c>
      <c r="AB243" s="10">
        <f>3/24000000*OO[[#This Row],[84 (29JUN1985 09:00:00)-Water Temperature (C)]]*OO[[#This Row],[26]]</f>
        <v>4.4367376059749997E-2</v>
      </c>
      <c r="AC243" s="10">
        <f>3/24000000*OO[[#This Row],[85 (29JUN1985 12:00:00)-Water Temperature (C)]]*OO[[#This Row],[27]]</f>
        <v>2.4242364665235001E-2</v>
      </c>
      <c r="AD243" s="10">
        <f>3/24000000*OO[[#This Row],[86 (29JUN1985 15:00:00)-Water Temperature (C)]]*OO[[#This Row],[28]]</f>
        <v>1.1133289028731249E-2</v>
      </c>
      <c r="AE243" s="10">
        <f>3/24000000*OO[[#This Row],[88 (29JUN1985 21:00:00)-Water Temperature (C)]]*OO[[#This Row],[30]]</f>
        <v>1.4087105280899998E-3</v>
      </c>
      <c r="AF243" s="10">
        <f>3/24000000*OO[[#This Row],[88 (29JUN1985 21:00:00)-Water Temperature (C)]]*OO[[#This Row],[30]]</f>
        <v>1.4087105280899998E-3</v>
      </c>
      <c r="AG243" s="10">
        <f>3/24000000*OO[[#This Row],[89 (30JUN1985 00:00:00)-Water Temperature (C)]]*OO[[#This Row],[31]]</f>
        <v>4.1401071530587495E-4</v>
      </c>
      <c r="AH243" s="10">
        <f>3/24000000*OO[[#This Row],[90 (30JUN1985 03:00:00)-Water Temperature (C)]]*OO[[#This Row],[32]]</f>
        <v>1.3314222742275E-4</v>
      </c>
      <c r="AI243" s="10">
        <f>3/24000000*OO[[#This Row],[91 (30JUN1985 06:00:00)-Water Temperature (C)]]*OO[[#This Row],[33]]</f>
        <v>6.2223749366999988E-5</v>
      </c>
      <c r="AJ243" s="10">
        <f>3/24000000*OO[[#This Row],[92 (30JUN1985 09:00:00)-Water Temperature (C)]]*OO[[#This Row],[34]]</f>
        <v>4.8708349007386246E-5</v>
      </c>
      <c r="AK243" s="10">
        <f>3/24000000*OO[[#This Row],[93 (30JUN1985 12:00:00)-Water Temperature (C)]]*OO[[#This Row],[35]]</f>
        <v>5.0148152769601238E-5</v>
      </c>
      <c r="AL243" s="10">
        <f>3/24000000*OO[[#This Row],[94 (30JUN1985 15:00:00)-Water Temperature (C)]]*OO[[#This Row],[36]]</f>
        <v>5.5229672192274989E-5</v>
      </c>
      <c r="AM243" s="10">
        <f>3/24000000*OO[[#This Row],[95 (30JUN1985 18:00:00)-Water Temperature (C)]]*OO[[#This Row],[37]]</f>
        <v>5.8354715329601248E-5</v>
      </c>
      <c r="AN243" s="10">
        <f>3/24000000*OO[[#This Row],[96 (30JUN1985 21:00:00)-Water Temperature (C)]]*OO[[#This Row],[38]]</f>
        <v>5.5793290443922506E-5</v>
      </c>
      <c r="AO243" s="10">
        <f>3/24000000*OO[[#This Row],[97 (01JUL1985 00:00:00)-Water Temperature (C)]]*OO[[#This Row],[39]]</f>
        <v>5.0230850357581258E-5</v>
      </c>
      <c r="AP243" s="10">
        <f>3/24000000*OO[[#This Row],[98 (01JUL1985 03:00:00)-Water Temperature (C)]]*OO[[#This Row],[40]]</f>
        <v>4.4165426396849993E-5</v>
      </c>
      <c r="AQ243" s="10">
        <f>3/24000000*OO[[#This Row],[99 (01JUL1985 06:00:00)-Water Temperature (C)]]*OO[[#This Row],[41]]</f>
        <v>3.8597951470785003E-5</v>
      </c>
      <c r="AR243" s="10">
        <f>3/24000000*OO[[#This Row],[100 (01JUL1985 09:00:00)-Water Temperature (C)]]*OO[[#This Row],[42]]</f>
        <v>3.3943613936332501E-5</v>
      </c>
      <c r="AS243" s="10">
        <f>3/24000000*OO[[#This Row],[101 (01JUL1985 12:00:00)-Water Temperature (C)]]*OO[[#This Row],[43]]</f>
        <v>2.9130164176502499E-5</v>
      </c>
      <c r="AT243" s="10">
        <f>3/24000000*OO[[#This Row],[102 (01JUL1985 15:00:00)-Water Temperature (C)]]*OO[[#This Row],[44]]</f>
        <v>2.4143022685323749E-5</v>
      </c>
      <c r="AU243" s="10">
        <f>3/24000000*OO[[#This Row],[103 (01JUL1985 18:00:00)-Water Temperature (C)]]*OO[[#This Row],[45]]</f>
        <v>1.9092110795042499E-5</v>
      </c>
      <c r="AV243" s="10">
        <f>3/24000000*OO[[#This Row],[104 (01JUL1985 21:00:00)-Water Temperature (C)]]*OO[[#This Row],[46]]</f>
        <v>1.4856477518349997E-5</v>
      </c>
      <c r="AW243" s="10">
        <f>3/24000000*OO[[#This Row],[105 (02JUL1985 00:00:00)-Water Temperature (C)]]*OO[[#This Row],[47]]</f>
        <v>1.1756016113120001E-5</v>
      </c>
      <c r="AX243" s="10">
        <f>3/24000000*OO[[#This Row],[106 (02JUL1985 03:00:00)-Water Temperature (C)]]*OO[[#This Row],[48]]</f>
        <v>9.8487233680500007E-6</v>
      </c>
      <c r="AY243" s="10">
        <f>3/24000000*OO[[#This Row],[107 (02JUL1985 06:00:00)-Water Temperature (C)]]*OO[[#This Row],[49]]</f>
        <v>8.786984027369998E-6</v>
      </c>
      <c r="AZ243" s="10">
        <f>3/24000000*OO[[#This Row],[108 (02JUL1985 09:00:00)-Water Temperature (C)]]*OO[[#This Row],[50]]</f>
        <v>8.4355888216199986E-6</v>
      </c>
      <c r="BA243" s="10">
        <f>3/24000000*OO[[#This Row],[109 (02JUL1985 12:00:00)-Water Temperature (C)]]*OO[[#This Row],[51]]</f>
        <v>8.3012032128749999E-6</v>
      </c>
      <c r="BB243" s="10">
        <f>3/24000000*OO[[#This Row],[110 (02JUL1985 15:00:00)-Water Temperature (C)]]*OO[[#This Row],[52]]</f>
        <v>8.2088894938074996E-6</v>
      </c>
      <c r="BC243" s="10">
        <f>3/24000000*OO[[#This Row],[111 (02JUL1985 18:00:00)-Water Temperature (C)]]*OO[[#This Row],[53]]</f>
        <v>7.9164658670624986E-6</v>
      </c>
      <c r="BD243" s="10">
        <f>3/24000000*OO[[#This Row],[112 (02JUL1985 21:00:00)-Water Temperature (C)]]*OO[[#This Row],[54]]</f>
        <v>7.2760366778399986E-6</v>
      </c>
      <c r="BE243" s="10">
        <f>3/24000000*OO[[#This Row],[113 (03JUL1985 00:00:00)-Water Temperature (C)]]*OO[[#This Row],[55]]</f>
        <v>6.5939237972575E-6</v>
      </c>
      <c r="BF243" s="10">
        <f>3/24000000*OO[[#This Row],[114 (03JUL1985 03:00:00)-Water Temperature (C)]]*OO[[#This Row],[56]]</f>
        <v>6.013707008677499E-6</v>
      </c>
      <c r="BG243" s="10">
        <f>3/24000000*OO[[#This Row],[115 (03JUL1985 06:00:00)-Water Temperature (C)]]*OO[[#This Row],[57]]</f>
        <v>5.6327257777874993E-6</v>
      </c>
      <c r="BH243" s="10">
        <f>3/24000000*OO[[#This Row],[116 (03JUL1985 09:00:00)-Water Temperature (C)]]*OO[[#This Row],[58]]</f>
        <v>5.5648570232870005E-6</v>
      </c>
      <c r="BI243" s="10">
        <f>3/24000000*OO[[#This Row],[117 (03JUL1985 12:00:00)-Water Temperature (C)]]*OO[[#This Row],[59]]</f>
        <v>5.7467512704600001E-6</v>
      </c>
      <c r="BJ243" s="10">
        <f>3/24000000*OO[[#This Row],[118 (03JUL1985 15:00:00)-Water Temperature (C)]]*OO[[#This Row],[60]]</f>
        <v>5.9648138883274998E-6</v>
      </c>
      <c r="BK243" s="10">
        <f>3/24000000*OO[[#This Row],[119 (03JUL1985 18:00:00)-Water Temperature (C)]]*OO[[#This Row],[61]]</f>
        <v>5.8993468906661245E-6</v>
      </c>
      <c r="BL243" s="10">
        <f>3/24000000*OO[[#This Row],[120 (03JUL1985 21:00:00)-Water Temperature (C)]]*OO[[#This Row],[62]]</f>
        <v>5.5541517831100002E-6</v>
      </c>
      <c r="BM243" s="10">
        <f>3/24000000*OO[[#This Row],[121 (04JUL1985 00:00:00)-Water Temperature (C)]]*OO[[#This Row],[63]]</f>
        <v>5.1120755312377503E-6</v>
      </c>
      <c r="BN243" s="10">
        <f>3/24000000*OO[[#This Row],[122 (04JUL1985 03:00:00)-Water Temperature (C)]]*OO[[#This Row],[64]]</f>
        <v>4.7264829581212492E-6</v>
      </c>
      <c r="BO243" s="10">
        <f>3/24000000*OO[[#This Row],[123 (04JUL1985 06:00:00)-Water Temperature (C)]]*OO[[#This Row],[65]]</f>
        <v>4.445923137344E-6</v>
      </c>
      <c r="BP243" s="10">
        <f>3/24000000*OO[[#This Row],[124 (04JUL1985 09:00:00)-Water Temperature (C)]]*OO[[#This Row],[66]]</f>
        <v>4.3531287657759998E-6</v>
      </c>
      <c r="BQ243" s="10">
        <f>3/24000000*OO[[#This Row],[125 (04JUL1985 12:00:00)-Water Temperature (C)]]*OO[[#This Row],[67]]</f>
        <v>4.2617485116324995E-6</v>
      </c>
      <c r="BR243" s="10">
        <f>3/24000000*OO[[#This Row],[126 (04JUL1985 15:00:00)-Water Temperature (C)]]*OO[[#This Row],[68]]</f>
        <v>4.0766195442273748E-6</v>
      </c>
      <c r="BS243" s="10">
        <f>3/24000000*OO[[#This Row],[127 (04JUL1985 18:00:00)-Water Temperature (C)]]*OO[[#This Row],[69]]</f>
        <v>3.8088390056669997E-6</v>
      </c>
      <c r="BT243" s="10">
        <f>3/24000000*OO[[#This Row],[128 (04JUL1985 21:00:00)-Water Temperature (C)]]*OO[[#This Row],[70]]</f>
        <v>3.528656099385125E-6</v>
      </c>
      <c r="BU243" s="10">
        <f>3/24000000*OO[[#This Row],[129 (05JUL1985 00:00:00)-Water Temperature (C)]]*OO[[#This Row],[71]]</f>
        <v>3.2700905557423748E-6</v>
      </c>
      <c r="BV243" s="10">
        <f>3/24000000*OO[[#This Row],[130 (05JUL1985 03:00:00)-Water Temperature (C)]]*OO[[#This Row],[72]]</f>
        <v>3.06542835068375E-6</v>
      </c>
      <c r="BW243" s="10">
        <f>3/24000000*OO[[#This Row],[131 (05JUL1985 06:00:00)-Water Temperature (C)]]*OO[[#This Row],[73]]</f>
        <v>2.9085892767899997E-6</v>
      </c>
      <c r="BX243" s="10">
        <f>3/24000000*OO[[#This Row],[132 (05JUL1985 09:00:00)-Water Temperature (C)]]*OO[[#This Row],[74]]</f>
        <v>2.8772394498779996E-6</v>
      </c>
      <c r="BY243" s="10">
        <f>3/24000000*OO[[#This Row],[133 (05JUL1985 12:00:00)-Water Temperature (C)]]*OO[[#This Row],[75]]</f>
        <v>2.9724458863014996E-6</v>
      </c>
      <c r="BZ243" s="10">
        <f>3/24000000*OO[[#This Row],[134 (05JUL1985 15:00:00)-Water Temperature (C)]]*OO[[#This Row],[76]]</f>
        <v>3.09834904120875E-6</v>
      </c>
      <c r="CA243" s="10">
        <f>3/24000000*OO[[#This Row],[135 (05JUL1985 18:00:00)-Water Temperature (C)]]*OO[[#This Row],[77]]</f>
        <v>3.0829657442399998E-6</v>
      </c>
      <c r="CB243" s="10">
        <f>3/24000000*OO[[#This Row],[136 (05JUL1985 21:00:00)-Water Temperature (C)]]*OO[[#This Row],[78]]</f>
        <v>2.8857281995545E-6</v>
      </c>
      <c r="CC243" s="10">
        <f>3/24000000*OO[[#This Row],[137 (06JUL1985 00:00:00)-Water Temperature (C)]]*OO[[#This Row],[79]]</f>
        <v>2.6602133505622502E-6</v>
      </c>
      <c r="CD243" s="10">
        <f>3/24000000*OO[[#This Row],[138 (06JUL1985 03:00:00)-Water Temperature (C)]]*OO[[#This Row],[80]]</f>
        <v>2.4954156359504996E-6</v>
      </c>
      <c r="CE243" s="10">
        <f>3/24000000*OO[[#This Row],[139 (06JUL1985 06:00:00)-Water Temperature (C)]]*OO[[#This Row],[81]]</f>
        <v>2.3747955674004999E-6</v>
      </c>
      <c r="CF243" s="10">
        <f>3/24000000*OO[[#This Row],[140 (06JUL1985 09:00:00)-Water Temperature (C)]]*OO[[#This Row],[82]]</f>
        <v>2.3149943563934999E-6</v>
      </c>
      <c r="CG243" s="10">
        <f>3/24000000*OO[[#This Row],[141 (06JUL1985 12:00:00)-Water Temperature (C)]]*OO[[#This Row],[83]]</f>
        <v>2.2972815707462499E-6</v>
      </c>
      <c r="CH243" s="10">
        <f>3/24000000*OO[[#This Row],[142 (06JUL1985 15:00:00)-Water Temperature (C)]]*OO[[#This Row],[84]]</f>
        <v>2.2469002048939996E-6</v>
      </c>
      <c r="CI243" s="10">
        <f>3/24000000*OO[[#This Row],[143 (06JUL1985 18:00:00)-Water Temperature (C)]]*OO[[#This Row],[85]]</f>
        <v>2.1592520044905E-6</v>
      </c>
      <c r="CJ243" s="10">
        <f>3/24000000*OO[[#This Row],[144 (06JUL1985 21:00:00)-Water Temperature (C)]]*OO[[#This Row],[86]]</f>
        <v>2.0127469784477503E-6</v>
      </c>
      <c r="CK243" s="10">
        <f>3/24000000*OO[[#This Row],[145 (07JUL1985 00:00:00)-Water Temperature (C)]]*OO[[#This Row],[87]]</f>
        <v>1.8291200382157497E-6</v>
      </c>
      <c r="CL243" s="10">
        <f>3/24000000*OO[[#This Row],[146 (07JUL1985 03:00:00)-Water Temperature (C)]]*OO[[#This Row],[88]]</f>
        <v>1.6764884700059998E-6</v>
      </c>
      <c r="CM243" s="10">
        <f>3/24000000*OO[[#This Row],[147 (07JUL1985 06:00:00)-Water Temperature (C)]]*OO[[#This Row],[89]]</f>
        <v>1.56659404349325E-6</v>
      </c>
      <c r="CN243" s="10">
        <f>3/24000000*OO[[#This Row],[148 (07JUL1985 09:00:00)-Water Temperature (C)]]*OO[[#This Row],[90]]</f>
        <v>1.5261202375226248E-6</v>
      </c>
      <c r="CO243" s="10">
        <f>3/24000000*OO[[#This Row],[149 (07JUL1985 12:00:00)-Water Temperature (C)]]*OO[[#This Row],[91]]</f>
        <v>1.50898294608625E-6</v>
      </c>
      <c r="CP243" s="10">
        <f>3/24000000*OO[[#This Row],[150 (07JUL1985 15:00:00)-Water Temperature (C)]]*OO[[#This Row],[92]]</f>
        <v>1.5108833445761249E-6</v>
      </c>
      <c r="CQ243" s="10">
        <f>3/24000000*OO[[#This Row],[151 (07JUL1985 18:00:00)-Water Temperature (C)]]*OO[[#This Row],[93]]</f>
        <v>1.511258559127875E-6</v>
      </c>
      <c r="CR243" s="10">
        <f>3/24000000*OO[[#This Row],[152 (07JUL1985 21:00:00)-Water Temperature (C)]]*OO[[#This Row],[94]]</f>
        <v>1.447056395796E-6</v>
      </c>
      <c r="CS243" s="10">
        <f>3/24000000*OO[[#This Row],[153 (08JUL1985 00:00:00)-Water Temperature (C)]]*OO[[#This Row],[95]]</f>
        <v>1.339819187553E-6</v>
      </c>
      <c r="CT243" s="10">
        <f>3/24000000*OO[[#This Row],[154 (08JUL1985 03:00:00)-Water Temperature (C)]]*OO[[#This Row],[96]]</f>
        <v>1.2610909367954999E-6</v>
      </c>
      <c r="CU243" s="10">
        <f>3/24000000*OO[[#This Row],[155 (08JUL1985 06:00:00)-Water Temperature (C)]]*OO[[#This Row],[97]]</f>
        <v>1.2161828671060001E-6</v>
      </c>
      <c r="CV243" s="10">
        <f>3/24000000*OO[[#This Row],[156 (08JUL1985 09:00:00)-Water Temperature (C)]]*OO[[#This Row],[98]]</f>
        <v>1.2169800746999998E-6</v>
      </c>
      <c r="CW243" s="10">
        <f>3/24000000*OO[[#This Row],[157 (08JUL1985 12:00:00)-Water Temperature (C)]]*OO[[#This Row],[99]]</f>
        <v>1.197436130488E-6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0</v>
      </c>
      <c r="M244" s="10">
        <f>3/24*OO[[#This Row],[69 (27JUN1985 12:00:00)-Water Temperature (C)]]*OO[[#This Row],[11]]/SUM(OO[11])</f>
        <v>0</v>
      </c>
      <c r="N244" s="10">
        <f>3/24*OO[[#This Row],[70 (27JUN1985 15:00:00)-Water Temperature (C)]]*OO[[#This Row],[12]]/SUM(OO[12])</f>
        <v>5.3705206474613899E-35</v>
      </c>
      <c r="O244" s="10">
        <f>3/24*OO[[#This Row],[71 (27JUN1985 18:00:00)-Water Temperature (C)]]*OO[[#This Row],[13]]/SUM(OO[13])</f>
        <v>2.6494855624991125E-25</v>
      </c>
      <c r="P244" s="10">
        <f>3/24*OO[[#This Row],[72 (27JUN1985 21:00:00)-Water Temperature (C)]]*OO[[#This Row],[14]]/SUM(OO[14])</f>
        <v>8.4993875465007638E-18</v>
      </c>
      <c r="Q244" s="10">
        <f>3/24*OO[[#This Row],[73 (28JUN1985 00:00:00)-Water Temperature (C)]]*OO[[#This Row],[15]]/SUM(OO[15])</f>
        <v>8.1886591624604774E-13</v>
      </c>
      <c r="R244" s="10">
        <f>3/24*OO[[#This Row],[74 (28JUN1985 03:00:00)-Water Temperature (C)]]*OO[[#This Row],[16]]/SUM(OO[16])</f>
        <v>9.9976762341617807E-10</v>
      </c>
      <c r="S244" s="10">
        <f>3/24*OO[[#This Row],[75 (28JUN1985 06:00:00)-Water Temperature (C)]]*OO[[#This Row],[17]]/SUM(OO[17])</f>
        <v>1.8847559303975883E-7</v>
      </c>
      <c r="T244" s="10">
        <f>3/24*OO[[#This Row],[76 (28JUN1985 09:00:00)-Water Temperature (C)]]*OO[[#This Row],[18]]/SUM(OO[18])</f>
        <v>1.0473344797264846E-5</v>
      </c>
      <c r="U244" s="10">
        <f>3/24*OO[[#This Row],[77 (28JUN1985 12:00:00)-Water Temperature (C)]]*OO[[#This Row],[19]]/SUM(OO[19])</f>
        <v>2.2344909374609584E-4</v>
      </c>
      <c r="V244" s="10">
        <f>3/24000000*OO[[#This Row],[78 (28JUN1985 15:00:00)-Water Temperature (C)]]*OO[[#This Row],[20]]</f>
        <v>2.1776202294614996E-3</v>
      </c>
      <c r="W244" s="10">
        <f>3/24000000*OO[[#This Row],[79 (28JUN1985 18:00:00)-Water Temperature (C)]]*OO[[#This Row],[21]]</f>
        <v>1.088703581875E-2</v>
      </c>
      <c r="X244" s="10">
        <f>3/24000000*OO[[#This Row],[80 (28JUN1985 21:00:00)-Water Temperature (C)]]*OO[[#This Row],[22]]</f>
        <v>3.1032014998799998E-2</v>
      </c>
      <c r="Y244" s="10">
        <f>3/24000000*OO[[#This Row],[81 (29JUN1985 00:00:00)-Water Temperature (C)]]*OO[[#This Row],[23]]</f>
        <v>5.5991238684225002E-2</v>
      </c>
      <c r="Z244" s="10">
        <f>3/24000000*OO[[#This Row],[82 (29JUN1985 03:00:00)-Water Temperature (C)]]*OO[[#This Row],[24]]</f>
        <v>6.9193631622937499E-2</v>
      </c>
      <c r="AA244" s="10">
        <f>3/24000000*OO[[#This Row],[83 (29JUN1985 06:00:00)-Water Temperature (C)]]*OO[[#This Row],[25]]</f>
        <v>6.2410821728399998E-2</v>
      </c>
      <c r="AB244" s="10">
        <f>3/24000000*OO[[#This Row],[84 (29JUN1985 09:00:00)-Water Temperature (C)]]*OO[[#This Row],[26]]</f>
        <v>4.3499760693074999E-2</v>
      </c>
      <c r="AC244" s="10">
        <f>3/24000000*OO[[#This Row],[85 (29JUN1985 12:00:00)-Water Temperature (C)]]*OO[[#This Row],[27]]</f>
        <v>2.4259780423878753E-2</v>
      </c>
      <c r="AD244" s="10">
        <f>3/24000000*OO[[#This Row],[86 (29JUN1985 15:00:00)-Water Temperature (C)]]*OO[[#This Row],[28]]</f>
        <v>1.1317649231730001E-2</v>
      </c>
      <c r="AE244" s="10">
        <f>3/24000000*OO[[#This Row],[88 (29JUN1985 21:00:00)-Water Temperature (C)]]*OO[[#This Row],[30]]</f>
        <v>1.4538415650255003E-3</v>
      </c>
      <c r="AF244" s="10">
        <f>3/24000000*OO[[#This Row],[88 (29JUN1985 21:00:00)-Water Temperature (C)]]*OO[[#This Row],[30]]</f>
        <v>1.4538415650255003E-3</v>
      </c>
      <c r="AG244" s="10">
        <f>3/24000000*OO[[#This Row],[89 (30JUN1985 00:00:00)-Water Temperature (C)]]*OO[[#This Row],[31]]</f>
        <v>4.2654367825301255E-4</v>
      </c>
      <c r="AH244" s="10">
        <f>3/24000000*OO[[#This Row],[90 (30JUN1985 03:00:00)-Water Temperature (C)]]*OO[[#This Row],[32]]</f>
        <v>1.3437106826912499E-4</v>
      </c>
      <c r="AI244" s="10">
        <f>3/24000000*OO[[#This Row],[91 (30JUN1985 06:00:00)-Water Temperature (C)]]*OO[[#This Row],[33]]</f>
        <v>5.9821699012737493E-5</v>
      </c>
      <c r="AJ244" s="10">
        <f>3/24000000*OO[[#This Row],[92 (30JUN1985 09:00:00)-Water Temperature (C)]]*OO[[#This Row],[34]]</f>
        <v>4.4919405530203745E-5</v>
      </c>
      <c r="AK244" s="10">
        <f>3/24000000*OO[[#This Row],[93 (30JUN1985 12:00:00)-Water Temperature (C)]]*OO[[#This Row],[35]]</f>
        <v>4.5637068074369997E-5</v>
      </c>
      <c r="AL244" s="10">
        <f>3/24000000*OO[[#This Row],[94 (30JUN1985 15:00:00)-Water Temperature (C)]]*OO[[#This Row],[36]]</f>
        <v>5.025688814583E-5</v>
      </c>
      <c r="AM244" s="10">
        <f>3/24000000*OO[[#This Row],[95 (30JUN1985 18:00:00)-Water Temperature (C)]]*OO[[#This Row],[37]]</f>
        <v>5.3160593157538744E-5</v>
      </c>
      <c r="AN244" s="10">
        <f>3/24000000*OO[[#This Row],[96 (30JUN1985 21:00:00)-Water Temperature (C)]]*OO[[#This Row],[38]]</f>
        <v>5.0854193760228746E-5</v>
      </c>
      <c r="AO244" s="10">
        <f>3/24000000*OO[[#This Row],[97 (01JUL1985 00:00:00)-Water Temperature (C)]]*OO[[#This Row],[39]]</f>
        <v>4.5861685370987496E-5</v>
      </c>
      <c r="AP244" s="10">
        <f>3/24000000*OO[[#This Row],[98 (01JUL1985 03:00:00)-Water Temperature (C)]]*OO[[#This Row],[40]]</f>
        <v>4.0346889544508748E-5</v>
      </c>
      <c r="AQ244" s="10">
        <f>3/24000000*OO[[#This Row],[99 (01JUL1985 06:00:00)-Water Temperature (C)]]*OO[[#This Row],[41]]</f>
        <v>3.5303098645312497E-5</v>
      </c>
      <c r="AR244" s="10">
        <f>3/24000000*OO[[#This Row],[100 (01JUL1985 09:00:00)-Water Temperature (C)]]*OO[[#This Row],[42]]</f>
        <v>3.11363417914725E-5</v>
      </c>
      <c r="AS244" s="10">
        <f>3/24000000*OO[[#This Row],[101 (01JUL1985 12:00:00)-Water Temperature (C)]]*OO[[#This Row],[43]]</f>
        <v>2.6814521633760002E-5</v>
      </c>
      <c r="AT244" s="10">
        <f>3/24000000*OO[[#This Row],[102 (01JUL1985 15:00:00)-Water Temperature (C)]]*OO[[#This Row],[44]]</f>
        <v>2.2295954891774998E-5</v>
      </c>
      <c r="AU244" s="10">
        <f>3/24000000*OO[[#This Row],[103 (01JUL1985 18:00:00)-Water Temperature (C)]]*OO[[#This Row],[45]]</f>
        <v>1.7637033928616248E-5</v>
      </c>
      <c r="AV244" s="10">
        <f>3/24000000*OO[[#This Row],[104 (01JUL1985 21:00:00)-Water Temperature (C)]]*OO[[#This Row],[46]]</f>
        <v>1.3698491558295001E-5</v>
      </c>
      <c r="AW244" s="10">
        <f>3/24000000*OO[[#This Row],[105 (02JUL1985 00:00:00)-Water Temperature (C)]]*OO[[#This Row],[47]]</f>
        <v>1.0792178371035E-5</v>
      </c>
      <c r="AX244" s="10">
        <f>3/24000000*OO[[#This Row],[106 (02JUL1985 03:00:00)-Water Temperature (C)]]*OO[[#This Row],[48]]</f>
        <v>8.9914469253299988E-6</v>
      </c>
      <c r="AY244" s="10">
        <f>3/24000000*OO[[#This Row],[107 (02JUL1985 06:00:00)-Water Temperature (C)]]*OO[[#This Row],[49]]</f>
        <v>7.9886799252562497E-6</v>
      </c>
      <c r="AZ244" s="10">
        <f>3/24000000*OO[[#This Row],[108 (02JUL1985 09:00:00)-Water Temperature (C)]]*OO[[#This Row],[50]]</f>
        <v>7.6615512634500002E-6</v>
      </c>
      <c r="BA244" s="10">
        <f>3/24000000*OO[[#This Row],[109 (02JUL1985 12:00:00)-Water Temperature (C)]]*OO[[#This Row],[51]]</f>
        <v>7.5364401899324998E-6</v>
      </c>
      <c r="BB244" s="10">
        <f>3/24000000*OO[[#This Row],[110 (02JUL1985 15:00:00)-Water Temperature (C)]]*OO[[#This Row],[52]]</f>
        <v>7.4661728382949993E-6</v>
      </c>
      <c r="BC244" s="10">
        <f>3/24000000*OO[[#This Row],[111 (02JUL1985 18:00:00)-Water Temperature (C)]]*OO[[#This Row],[53]]</f>
        <v>7.1986765922499992E-6</v>
      </c>
      <c r="BD244" s="10">
        <f>3/24000000*OO[[#This Row],[112 (02JUL1985 21:00:00)-Water Temperature (C)]]*OO[[#This Row],[54]]</f>
        <v>6.6140659168349995E-6</v>
      </c>
      <c r="BE244" s="10">
        <f>3/24000000*OO[[#This Row],[113 (03JUL1985 00:00:00)-Water Temperature (C)]]*OO[[#This Row],[55]]</f>
        <v>5.9923784996000005E-6</v>
      </c>
      <c r="BF244" s="10">
        <f>3/24000000*OO[[#This Row],[114 (03JUL1985 03:00:00)-Water Temperature (C)]]*OO[[#This Row],[56]]</f>
        <v>5.4569395059487496E-6</v>
      </c>
      <c r="BG244" s="10">
        <f>3/24000000*OO[[#This Row],[115 (03JUL1985 06:00:00)-Water Temperature (C)]]*OO[[#This Row],[57]]</f>
        <v>5.1062321888240002E-6</v>
      </c>
      <c r="BH244" s="10">
        <f>3/24000000*OO[[#This Row],[116 (03JUL1985 09:00:00)-Water Temperature (C)]]*OO[[#This Row],[58]]</f>
        <v>5.0478350969475E-6</v>
      </c>
      <c r="BI244" s="10">
        <f>3/24000000*OO[[#This Row],[117 (03JUL1985 12:00:00)-Water Temperature (C)]]*OO[[#This Row],[59]]</f>
        <v>5.2211878109302502E-6</v>
      </c>
      <c r="BJ244" s="10">
        <f>3/24000000*OO[[#This Row],[118 (03JUL1985 15:00:00)-Water Temperature (C)]]*OO[[#This Row],[60]]</f>
        <v>5.4232277979477493E-6</v>
      </c>
      <c r="BK244" s="10">
        <f>3/24000000*OO[[#This Row],[119 (03JUL1985 18:00:00)-Water Temperature (C)]]*OO[[#This Row],[61]]</f>
        <v>5.3564618707669996E-6</v>
      </c>
      <c r="BL244" s="10">
        <f>3/24000000*OO[[#This Row],[120 (03JUL1985 21:00:00)-Water Temperature (C)]]*OO[[#This Row],[62]]</f>
        <v>5.0414460937809999E-6</v>
      </c>
      <c r="BM244" s="10">
        <f>3/24000000*OO[[#This Row],[121 (04JUL1985 00:00:00)-Water Temperature (C)]]*OO[[#This Row],[63]]</f>
        <v>4.6393817052457505E-6</v>
      </c>
      <c r="BN244" s="10">
        <f>3/24000000*OO[[#This Row],[122 (04JUL1985 03:00:00)-Water Temperature (C)]]*OO[[#This Row],[64]]</f>
        <v>4.2849426642750003E-6</v>
      </c>
      <c r="BO244" s="10">
        <f>3/24000000*OO[[#This Row],[123 (04JUL1985 06:00:00)-Water Temperature (C)]]*OO[[#This Row],[65]]</f>
        <v>4.0269832741736246E-6</v>
      </c>
      <c r="BP244" s="10">
        <f>3/24000000*OO[[#This Row],[124 (04JUL1985 09:00:00)-Water Temperature (C)]]*OO[[#This Row],[66]]</f>
        <v>3.9439713419653753E-6</v>
      </c>
      <c r="BQ244" s="10">
        <f>3/24000000*OO[[#This Row],[125 (04JUL1985 12:00:00)-Water Temperature (C)]]*OO[[#This Row],[67]]</f>
        <v>3.8593146810375005E-6</v>
      </c>
      <c r="BR244" s="10">
        <f>3/24000000*OO[[#This Row],[126 (04JUL1985 15:00:00)-Water Temperature (C)]]*OO[[#This Row],[68]]</f>
        <v>3.6955974153112497E-6</v>
      </c>
      <c r="BS244" s="10">
        <f>3/24000000*OO[[#This Row],[127 (04JUL1985 18:00:00)-Water Temperature (C)]]*OO[[#This Row],[69]]</f>
        <v>3.4567878456182497E-6</v>
      </c>
      <c r="BT244" s="10">
        <f>3/24000000*OO[[#This Row],[128 (04JUL1985 21:00:00)-Water Temperature (C)]]*OO[[#This Row],[70]]</f>
        <v>3.2030913993863746E-6</v>
      </c>
      <c r="BU244" s="10">
        <f>3/24000000*OO[[#This Row],[129 (05JUL1985 00:00:00)-Water Temperature (C)]]*OO[[#This Row],[71]]</f>
        <v>2.9660187198257499E-6</v>
      </c>
      <c r="BV244" s="10">
        <f>3/24000000*OO[[#This Row],[130 (05JUL1985 03:00:00)-Water Temperature (C)]]*OO[[#This Row],[72]]</f>
        <v>2.7765990558923749E-6</v>
      </c>
      <c r="BW244" s="10">
        <f>3/24000000*OO[[#This Row],[131 (05JUL1985 06:00:00)-Water Temperature (C)]]*OO[[#This Row],[73]]</f>
        <v>2.6323080988049999E-6</v>
      </c>
      <c r="BX244" s="10">
        <f>3/24000000*OO[[#This Row],[132 (05JUL1985 09:00:00)-Water Temperature (C)]]*OO[[#This Row],[74]]</f>
        <v>2.6069985779049997E-6</v>
      </c>
      <c r="BY244" s="10">
        <f>3/24000000*OO[[#This Row],[133 (05JUL1985 12:00:00)-Water Temperature (C)]]*OO[[#This Row],[75]]</f>
        <v>2.7009565024649995E-6</v>
      </c>
      <c r="BZ244" s="10">
        <f>3/24000000*OO[[#This Row],[134 (05JUL1985 15:00:00)-Water Temperature (C)]]*OO[[#This Row],[76]]</f>
        <v>2.8165741686224999E-6</v>
      </c>
      <c r="CA244" s="10">
        <f>3/24000000*OO[[#This Row],[135 (05JUL1985 18:00:00)-Water Temperature (C)]]*OO[[#This Row],[77]]</f>
        <v>2.8002690559740004E-6</v>
      </c>
      <c r="CB244" s="10">
        <f>3/24000000*OO[[#This Row],[136 (05JUL1985 21:00:00)-Water Temperature (C)]]*OO[[#This Row],[78]]</f>
        <v>2.6172076692788749E-6</v>
      </c>
      <c r="CC244" s="10">
        <f>3/24000000*OO[[#This Row],[137 (06JUL1985 00:00:00)-Water Temperature (C)]]*OO[[#This Row],[79]]</f>
        <v>2.4110754186074997E-6</v>
      </c>
      <c r="CD244" s="10">
        <f>3/24000000*OO[[#This Row],[138 (06JUL1985 03:00:00)-Water Temperature (C)]]*OO[[#This Row],[80]]</f>
        <v>2.2591167356834996E-6</v>
      </c>
      <c r="CE244" s="10">
        <f>3/24000000*OO[[#This Row],[139 (06JUL1985 06:00:00)-Water Temperature (C)]]*OO[[#This Row],[81]]</f>
        <v>2.1477364704075001E-6</v>
      </c>
      <c r="CF244" s="10">
        <f>3/24000000*OO[[#This Row],[140 (06JUL1985 09:00:00)-Water Temperature (C)]]*OO[[#This Row],[82]]</f>
        <v>2.0944819396237502E-6</v>
      </c>
      <c r="CG244" s="10">
        <f>3/24000000*OO[[#This Row],[141 (06JUL1985 12:00:00)-Water Temperature (C)]]*OO[[#This Row],[83]]</f>
        <v>2.0804258283600001E-6</v>
      </c>
      <c r="CH244" s="10">
        <f>3/24000000*OO[[#This Row],[142 (06JUL1985 15:00:00)-Water Temperature (C)]]*OO[[#This Row],[84]]</f>
        <v>2.0356910401490002E-6</v>
      </c>
      <c r="CI244" s="10">
        <f>3/24000000*OO[[#This Row],[143 (06JUL1985 18:00:00)-Water Temperature (C)]]*OO[[#This Row],[85]]</f>
        <v>1.9597486063090001E-6</v>
      </c>
      <c r="CJ244" s="10">
        <f>3/24000000*OO[[#This Row],[144 (06JUL1985 21:00:00)-Water Temperature (C)]]*OO[[#This Row],[86]]</f>
        <v>1.8271445972489999E-6</v>
      </c>
      <c r="CK244" s="10">
        <f>3/24000000*OO[[#This Row],[145 (07JUL1985 00:00:00)-Water Temperature (C)]]*OO[[#This Row],[87]]</f>
        <v>1.660636818829E-6</v>
      </c>
      <c r="CL244" s="10">
        <f>3/24000000*OO[[#This Row],[146 (07JUL1985 03:00:00)-Water Temperature (C)]]*OO[[#This Row],[88]]</f>
        <v>1.5210421142560001E-6</v>
      </c>
      <c r="CM244" s="10">
        <f>3/24000000*OO[[#This Row],[147 (07JUL1985 06:00:00)-Water Temperature (C)]]*OO[[#This Row],[89]]</f>
        <v>1.4198457583531248E-6</v>
      </c>
      <c r="CN244" s="10">
        <f>3/24000000*OO[[#This Row],[148 (07JUL1985 09:00:00)-Water Temperature (C)]]*OO[[#This Row],[90]]</f>
        <v>1.3830192794834998E-6</v>
      </c>
      <c r="CO244" s="10">
        <f>3/24000000*OO[[#This Row],[149 (07JUL1985 12:00:00)-Water Temperature (C)]]*OO[[#This Row],[91]]</f>
        <v>1.3690079175739999E-6</v>
      </c>
      <c r="CP244" s="10">
        <f>3/24000000*OO[[#This Row],[150 (07JUL1985 15:00:00)-Water Temperature (C)]]*OO[[#This Row],[92]]</f>
        <v>1.3723832836363748E-6</v>
      </c>
      <c r="CQ244" s="10">
        <f>3/24000000*OO[[#This Row],[151 (07JUL1985 18:00:00)-Water Temperature (C)]]*OO[[#This Row],[93]]</f>
        <v>1.3740854995113749E-6</v>
      </c>
      <c r="CR244" s="10">
        <f>3/24000000*OO[[#This Row],[152 (07JUL1985 21:00:00)-Water Temperature (C)]]*OO[[#This Row],[94]]</f>
        <v>1.3127482806E-6</v>
      </c>
      <c r="CS244" s="10">
        <f>3/24000000*OO[[#This Row],[153 (08JUL1985 00:00:00)-Water Temperature (C)]]*OO[[#This Row],[95]]</f>
        <v>1.213479566776E-6</v>
      </c>
      <c r="CT244" s="10">
        <f>3/24000000*OO[[#This Row],[154 (08JUL1985 03:00:00)-Water Temperature (C)]]*OO[[#This Row],[96]]</f>
        <v>1.1401094119319999E-6</v>
      </c>
      <c r="CU244" s="10">
        <f>3/24000000*OO[[#This Row],[155 (08JUL1985 06:00:00)-Water Temperature (C)]]*OO[[#This Row],[97]]</f>
        <v>1.0990733793899999E-6</v>
      </c>
      <c r="CV244" s="10">
        <f>3/24000000*OO[[#This Row],[156 (08JUL1985 09:00:00)-Water Temperature (C)]]*OO[[#This Row],[98]]</f>
        <v>1.1008613836342499E-6</v>
      </c>
      <c r="CW244" s="10">
        <f>3/24000000*OO[[#This Row],[157 (08JUL1985 12:00:00)-Water Temperature (C)]]*OO[[#This Row],[99]]</f>
        <v>1.0829509706468749E-6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0</v>
      </c>
      <c r="M245" s="10">
        <f>3/24*OO[[#This Row],[69 (27JUN1985 12:00:00)-Water Temperature (C)]]*OO[[#This Row],[11]]/SUM(OO[11])</f>
        <v>0</v>
      </c>
      <c r="N245" s="10">
        <f>3/24*OO[[#This Row],[70 (27JUN1985 15:00:00)-Water Temperature (C)]]*OO[[#This Row],[12]]/SUM(OO[12])</f>
        <v>9.3496188675128186E-36</v>
      </c>
      <c r="O245" s="10">
        <f>3/24*OO[[#This Row],[71 (27JUN1985 18:00:00)-Water Temperature (C)]]*OO[[#This Row],[13]]/SUM(OO[13])</f>
        <v>4.5889348020606901E-26</v>
      </c>
      <c r="P245" s="10">
        <f>3/24*OO[[#This Row],[72 (27JUN1985 21:00:00)-Water Temperature (C)]]*OO[[#This Row],[14]]/SUM(OO[14])</f>
        <v>2.7566002481147163E-18</v>
      </c>
      <c r="Q245" s="10">
        <f>3/24*OO[[#This Row],[73 (28JUN1985 00:00:00)-Water Temperature (C)]]*OO[[#This Row],[15]]/SUM(OO[15])</f>
        <v>5.4569225150677396E-13</v>
      </c>
      <c r="R245" s="10">
        <f>3/24*OO[[#This Row],[74 (28JUN1985 03:00:00)-Water Temperature (C)]]*OO[[#This Row],[16]]/SUM(OO[16])</f>
        <v>8.2451870003472903E-10</v>
      </c>
      <c r="S245" s="10">
        <f>3/24*OO[[#This Row],[75 (28JUN1985 06:00:00)-Water Temperature (C)]]*OO[[#This Row],[17]]/SUM(OO[17])</f>
        <v>1.7930420834625774E-7</v>
      </c>
      <c r="T245" s="10">
        <f>3/24*OO[[#This Row],[76 (28JUN1985 09:00:00)-Water Temperature (C)]]*OO[[#This Row],[18]]/SUM(OO[18])</f>
        <v>1.1191200310424897E-5</v>
      </c>
      <c r="U245" s="10">
        <f>3/24*OO[[#This Row],[77 (28JUN1985 12:00:00)-Water Temperature (C)]]*OO[[#This Row],[19]]/SUM(OO[19])</f>
        <v>2.6448187576969917E-4</v>
      </c>
      <c r="V245" s="10">
        <f>3/24000000*OO[[#This Row],[78 (28JUN1985 15:00:00)-Water Temperature (C)]]*OO[[#This Row],[20]]</f>
        <v>2.8215253627736246E-3</v>
      </c>
      <c r="W245" s="10">
        <f>3/24000000*OO[[#This Row],[79 (28JUN1985 18:00:00)-Water Temperature (C)]]*OO[[#This Row],[21]]</f>
        <v>1.5359108205724999E-2</v>
      </c>
      <c r="X245" s="10">
        <f>3/24000000*OO[[#This Row],[80 (28JUN1985 21:00:00)-Water Temperature (C)]]*OO[[#This Row],[22]]</f>
        <v>4.7227862653125001E-2</v>
      </c>
      <c r="Y245" s="10">
        <f>3/24000000*OO[[#This Row],[81 (29JUN1985 00:00:00)-Water Temperature (C)]]*OO[[#This Row],[23]]</f>
        <v>9.1115572465687494E-2</v>
      </c>
      <c r="Z245" s="10">
        <f>3/24000000*OO[[#This Row],[82 (29JUN1985 03:00:00)-Water Temperature (C)]]*OO[[#This Row],[24]]</f>
        <v>0.11976804635689998</v>
      </c>
      <c r="AA245" s="10">
        <f>3/24000000*OO[[#This Row],[83 (29JUN1985 06:00:00)-Water Temperature (C)]]*OO[[#This Row],[25]]</f>
        <v>0.114489462520125</v>
      </c>
      <c r="AB245" s="10">
        <f>3/24000000*OO[[#This Row],[84 (29JUN1985 09:00:00)-Water Temperature (C)]]*OO[[#This Row],[26]]</f>
        <v>8.4502572147999999E-2</v>
      </c>
      <c r="AC245" s="10">
        <f>3/24000000*OO[[#This Row],[85 (29JUN1985 12:00:00)-Water Temperature (C)]]*OO[[#This Row],[27]]</f>
        <v>4.9685516263249997E-2</v>
      </c>
      <c r="AD245" s="10">
        <f>3/24000000*OO[[#This Row],[86 (29JUN1985 15:00:00)-Water Temperature (C)]]*OO[[#This Row],[28]]</f>
        <v>2.4337638780340003E-2</v>
      </c>
      <c r="AE245" s="10">
        <f>3/24000000*OO[[#This Row],[88 (29JUN1985 21:00:00)-Water Temperature (C)]]*OO[[#This Row],[30]]</f>
        <v>3.3671580291860003E-3</v>
      </c>
      <c r="AF245" s="10">
        <f>3/24000000*OO[[#This Row],[88 (29JUN1985 21:00:00)-Water Temperature (C)]]*OO[[#This Row],[30]]</f>
        <v>3.3671580291860003E-3</v>
      </c>
      <c r="AG245" s="10">
        <f>3/24000000*OO[[#This Row],[89 (30JUN1985 00:00:00)-Water Temperature (C)]]*OO[[#This Row],[31]]</f>
        <v>1.00276104349575E-3</v>
      </c>
      <c r="AH245" s="10">
        <f>3/24000000*OO[[#This Row],[90 (30JUN1985 03:00:00)-Water Temperature (C)]]*OO[[#This Row],[32]]</f>
        <v>3.0819230294638753E-4</v>
      </c>
      <c r="AI245" s="10">
        <f>3/24000000*OO[[#This Row],[91 (30JUN1985 06:00:00)-Water Temperature (C)]]*OO[[#This Row],[33]]</f>
        <v>1.2465102214649998E-4</v>
      </c>
      <c r="AJ245" s="10">
        <f>3/24000000*OO[[#This Row],[92 (30JUN1985 09:00:00)-Water Temperature (C)]]*OO[[#This Row],[34]]</f>
        <v>8.458835811947499E-5</v>
      </c>
      <c r="AK245" s="10">
        <f>3/24000000*OO[[#This Row],[93 (30JUN1985 12:00:00)-Water Temperature (C)]]*OO[[#This Row],[35]]</f>
        <v>8.2906002745049992E-5</v>
      </c>
      <c r="AL245" s="10">
        <f>3/24000000*OO[[#This Row],[94 (30JUN1985 15:00:00)-Water Temperature (C)]]*OO[[#This Row],[36]]</f>
        <v>9.1273867111912483E-5</v>
      </c>
      <c r="AM245" s="10">
        <f>3/24000000*OO[[#This Row],[95 (30JUN1985 18:00:00)-Water Temperature (C)]]*OO[[#This Row],[37]]</f>
        <v>9.7547183472899992E-5</v>
      </c>
      <c r="AN245" s="10">
        <f>3/24000000*OO[[#This Row],[96 (30JUN1985 21:00:00)-Water Temperature (C)]]*OO[[#This Row],[38]]</f>
        <v>9.4366160926399997E-5</v>
      </c>
      <c r="AO245" s="10">
        <f>3/24000000*OO[[#This Row],[97 (01JUL1985 00:00:00)-Water Temperature (C)]]*OO[[#This Row],[39]]</f>
        <v>8.5726807510274995E-5</v>
      </c>
      <c r="AP245" s="10">
        <f>3/24000000*OO[[#This Row],[98 (01JUL1985 03:00:00)-Water Temperature (C)]]*OO[[#This Row],[40]]</f>
        <v>7.576850991329999E-5</v>
      </c>
      <c r="AQ245" s="10">
        <f>3/24000000*OO[[#This Row],[99 (01JUL1985 06:00:00)-Water Temperature (C)]]*OO[[#This Row],[41]]</f>
        <v>6.6513834508549996E-5</v>
      </c>
      <c r="AR245" s="10">
        <f>3/24000000*OO[[#This Row],[100 (01JUL1985 09:00:00)-Water Temperature (C)]]*OO[[#This Row],[42]]</f>
        <v>5.9018695047499999E-5</v>
      </c>
      <c r="AS245" s="10">
        <f>3/24000000*OO[[#This Row],[101 (01JUL1985 12:00:00)-Water Temperature (C)]]*OO[[#This Row],[43]]</f>
        <v>5.1266151798633749E-5</v>
      </c>
      <c r="AT245" s="10">
        <f>3/24000000*OO[[#This Row],[102 (01JUL1985 15:00:00)-Water Temperature (C)]]*OO[[#This Row],[44]]</f>
        <v>4.2967942789331247E-5</v>
      </c>
      <c r="AU245" s="10">
        <f>3/24000000*OO[[#This Row],[103 (01JUL1985 18:00:00)-Water Temperature (C)]]*OO[[#This Row],[45]]</f>
        <v>3.4143789155921249E-5</v>
      </c>
      <c r="AV245" s="10">
        <f>3/24000000*OO[[#This Row],[104 (01JUL1985 21:00:00)-Water Temperature (C)]]*OO[[#This Row],[46]]</f>
        <v>2.6497063970347496E-5</v>
      </c>
      <c r="AW245" s="10">
        <f>3/24000000*OO[[#This Row],[105 (02JUL1985 00:00:00)-Water Temperature (C)]]*OO[[#This Row],[47]]</f>
        <v>2.069892016418E-5</v>
      </c>
      <c r="AX245" s="10">
        <f>3/24000000*OO[[#This Row],[106 (02JUL1985 03:00:00)-Water Temperature (C)]]*OO[[#This Row],[48]]</f>
        <v>1.7036145525374999E-5</v>
      </c>
      <c r="AY245" s="10">
        <f>3/24000000*OO[[#This Row],[107 (02JUL1985 06:00:00)-Water Temperature (C)]]*OO[[#This Row],[49]]</f>
        <v>1.4964958411186249E-5</v>
      </c>
      <c r="AZ245" s="10">
        <f>3/24000000*OO[[#This Row],[108 (02JUL1985 09:00:00)-Water Temperature (C)]]*OO[[#This Row],[50]]</f>
        <v>1.4267925877240002E-5</v>
      </c>
      <c r="BA245" s="10">
        <f>3/24000000*OO[[#This Row],[109 (02JUL1985 12:00:00)-Water Temperature (C)]]*OO[[#This Row],[51]]</f>
        <v>1.4026217097131248E-5</v>
      </c>
      <c r="BB245" s="10">
        <f>3/24000000*OO[[#This Row],[110 (02JUL1985 15:00:00)-Water Temperature (C)]]*OO[[#This Row],[52]]</f>
        <v>1.3896429136232499E-5</v>
      </c>
      <c r="BC245" s="10">
        <f>3/24000000*OO[[#This Row],[111 (02JUL1985 18:00:00)-Water Temperature (C)]]*OO[[#This Row],[53]]</f>
        <v>1.3444211110942499E-5</v>
      </c>
      <c r="BD245" s="10">
        <f>3/24000000*OO[[#This Row],[112 (02JUL1985 21:00:00)-Water Temperature (C)]]*OO[[#This Row],[54]]</f>
        <v>1.2377392863577501E-5</v>
      </c>
      <c r="BE245" s="10">
        <f>3/24000000*OO[[#This Row],[113 (03JUL1985 00:00:00)-Water Temperature (C)]]*OO[[#This Row],[55]]</f>
        <v>1.1209548439843748E-5</v>
      </c>
      <c r="BF245" s="10">
        <f>3/24000000*OO[[#This Row],[114 (03JUL1985 03:00:00)-Water Temperature (C)]]*OO[[#This Row],[56]]</f>
        <v>1.0182483010293751E-5</v>
      </c>
      <c r="BG245" s="10">
        <f>3/24000000*OO[[#This Row],[115 (03JUL1985 06:00:00)-Water Temperature (C)]]*OO[[#This Row],[57]]</f>
        <v>9.4894685034412493E-6</v>
      </c>
      <c r="BH245" s="10">
        <f>3/24000000*OO[[#This Row],[116 (03JUL1985 09:00:00)-Water Temperature (C)]]*OO[[#This Row],[58]]</f>
        <v>9.3619340295749979E-6</v>
      </c>
      <c r="BI245" s="10">
        <f>3/24000000*OO[[#This Row],[117 (03JUL1985 12:00:00)-Water Temperature (C)]]*OO[[#This Row],[59]]</f>
        <v>9.6810758850750006E-6</v>
      </c>
      <c r="BJ245" s="10">
        <f>3/24000000*OO[[#This Row],[118 (03JUL1985 15:00:00)-Water Temperature (C)]]*OO[[#This Row],[60]]</f>
        <v>1.0066193373510001E-5</v>
      </c>
      <c r="BK245" s="10">
        <f>3/24000000*OO[[#This Row],[119 (03JUL1985 18:00:00)-Water Temperature (C)]]*OO[[#This Row],[61]]</f>
        <v>9.9685627277850002E-6</v>
      </c>
      <c r="BL245" s="10">
        <f>3/24000000*OO[[#This Row],[120 (03JUL1985 21:00:00)-Water Temperature (C)]]*OO[[#This Row],[62]]</f>
        <v>9.3989423099812504E-6</v>
      </c>
      <c r="BM245" s="10">
        <f>3/24000000*OO[[#This Row],[121 (04JUL1985 00:00:00)-Water Temperature (C)]]*OO[[#This Row],[63]]</f>
        <v>8.6500943644500005E-6</v>
      </c>
      <c r="BN245" s="10">
        <f>3/24000000*OO[[#This Row],[122 (04JUL1985 03:00:00)-Water Temperature (C)]]*OO[[#This Row],[64]]</f>
        <v>7.9776731618999998E-6</v>
      </c>
      <c r="BO245" s="10">
        <f>3/24000000*OO[[#This Row],[123 (04JUL1985 06:00:00)-Water Temperature (C)]]*OO[[#This Row],[65]]</f>
        <v>7.4749662962199992E-6</v>
      </c>
      <c r="BP245" s="10">
        <f>3/24000000*OO[[#This Row],[124 (04JUL1985 09:00:00)-Water Temperature (C)]]*OO[[#This Row],[66]]</f>
        <v>7.3079781996774997E-6</v>
      </c>
      <c r="BQ245" s="10">
        <f>3/24000000*OO[[#This Row],[125 (04JUL1985 12:00:00)-Water Temperature (C)]]*OO[[#This Row],[67]]</f>
        <v>7.1608565385437503E-6</v>
      </c>
      <c r="BR245" s="10">
        <f>3/24000000*OO[[#This Row],[126 (04JUL1985 15:00:00)-Water Temperature (C)]]*OO[[#This Row],[68]]</f>
        <v>6.864008321863749E-6</v>
      </c>
      <c r="BS245" s="10">
        <f>3/24000000*OO[[#This Row],[127 (04JUL1985 18:00:00)-Water Temperature (C)]]*OO[[#This Row],[69]]</f>
        <v>6.4341035475837499E-6</v>
      </c>
      <c r="BT245" s="10">
        <f>3/24000000*OO[[#This Row],[128 (04JUL1985 21:00:00)-Water Temperature (C)]]*OO[[#This Row],[70]]</f>
        <v>5.9760839168075002E-6</v>
      </c>
      <c r="BU245" s="10">
        <f>3/24000000*OO[[#This Row],[129 (05JUL1985 00:00:00)-Water Temperature (C)]]*OO[[#This Row],[71]]</f>
        <v>5.5252822509382491E-6</v>
      </c>
      <c r="BV245" s="10">
        <f>3/24000000*OO[[#This Row],[130 (05JUL1985 03:00:00)-Water Temperature (C)]]*OO[[#This Row],[72]]</f>
        <v>5.1569887809374998E-6</v>
      </c>
      <c r="BW245" s="10">
        <f>3/24000000*OO[[#This Row],[131 (05JUL1985 06:00:00)-Water Temperature (C)]]*OO[[#This Row],[73]]</f>
        <v>4.8759002538539999E-6</v>
      </c>
      <c r="BX245" s="10">
        <f>3/24000000*OO[[#This Row],[132 (05JUL1985 09:00:00)-Water Temperature (C)]]*OO[[#This Row],[74]]</f>
        <v>4.8265426361557494E-6</v>
      </c>
      <c r="BY245" s="10">
        <f>3/24000000*OO[[#This Row],[133 (05JUL1985 12:00:00)-Water Temperature (C)]]*OO[[#This Row],[75]]</f>
        <v>5.0043525814312496E-6</v>
      </c>
      <c r="BZ245" s="10">
        <f>3/24000000*OO[[#This Row],[134 (05JUL1985 15:00:00)-Water Temperature (C)]]*OO[[#This Row],[76]]</f>
        <v>5.2338001080592505E-6</v>
      </c>
      <c r="CA245" s="10">
        <f>3/24000000*OO[[#This Row],[135 (05JUL1985 18:00:00)-Water Temperature (C)]]*OO[[#This Row],[77]]</f>
        <v>5.21567308551975E-6</v>
      </c>
      <c r="CB245" s="10">
        <f>3/24000000*OO[[#This Row],[136 (05JUL1985 21:00:00)-Water Temperature (C)]]*OO[[#This Row],[78]]</f>
        <v>4.8786239887306247E-6</v>
      </c>
      <c r="CC245" s="10">
        <f>3/24000000*OO[[#This Row],[137 (06JUL1985 00:00:00)-Water Temperature (C)]]*OO[[#This Row],[79]]</f>
        <v>4.4855290451381255E-6</v>
      </c>
      <c r="CD245" s="10">
        <f>3/24000000*OO[[#This Row],[138 (06JUL1985 03:00:00)-Water Temperature (C)]]*OO[[#This Row],[80]]</f>
        <v>4.1917978580782496E-6</v>
      </c>
      <c r="CE245" s="10">
        <f>3/24000000*OO[[#This Row],[139 (06JUL1985 06:00:00)-Water Temperature (C)]]*OO[[#This Row],[81]]</f>
        <v>3.9745802699675E-6</v>
      </c>
      <c r="CF245" s="10">
        <f>3/24000000*OO[[#This Row],[140 (06JUL1985 09:00:00)-Water Temperature (C)]]*OO[[#This Row],[82]]</f>
        <v>3.8726436839868749E-6</v>
      </c>
      <c r="CG245" s="10">
        <f>3/24000000*OO[[#This Row],[141 (06JUL1985 12:00:00)-Water Temperature (C)]]*OO[[#This Row],[83]]</f>
        <v>3.8506544725835001E-6</v>
      </c>
      <c r="CH245" s="10">
        <f>3/24000000*OO[[#This Row],[142 (06JUL1985 15:00:00)-Water Temperature (C)]]*OO[[#This Row],[84]]</f>
        <v>3.7776552187524997E-6</v>
      </c>
      <c r="CI245" s="10">
        <f>3/24000000*OO[[#This Row],[143 (06JUL1985 18:00:00)-Water Temperature (C)]]*OO[[#This Row],[85]]</f>
        <v>3.6435555966326252E-6</v>
      </c>
      <c r="CJ245" s="10">
        <f>3/24000000*OO[[#This Row],[144 (06JUL1985 21:00:00)-Water Temperature (C)]]*OO[[#This Row],[86]]</f>
        <v>3.4091973346634997E-6</v>
      </c>
      <c r="CK245" s="10">
        <f>3/24000000*OO[[#This Row],[145 (07JUL1985 00:00:00)-Water Temperature (C)]]*OO[[#This Row],[87]]</f>
        <v>3.1007544640963746E-6</v>
      </c>
      <c r="CL245" s="10">
        <f>3/24000000*OO[[#This Row],[146 (07JUL1985 03:00:00)-Water Temperature (C)]]*OO[[#This Row],[88]]</f>
        <v>2.8356398917632495E-6</v>
      </c>
      <c r="CM245" s="10">
        <f>3/24000000*OO[[#This Row],[147 (07JUL1985 06:00:00)-Water Temperature (C)]]*OO[[#This Row],[89]]</f>
        <v>2.63893392430525E-6</v>
      </c>
      <c r="CN245" s="10">
        <f>3/24000000*OO[[#This Row],[148 (07JUL1985 09:00:00)-Water Temperature (C)]]*OO[[#This Row],[90]]</f>
        <v>2.5659899341024997E-6</v>
      </c>
      <c r="CO245" s="10">
        <f>3/24000000*OO[[#This Row],[149 (07JUL1985 12:00:00)-Water Temperature (C)]]*OO[[#This Row],[91]]</f>
        <v>2.5369247651179999E-6</v>
      </c>
      <c r="CP245" s="10">
        <f>3/24000000*OO[[#This Row],[150 (07JUL1985 15:00:00)-Water Temperature (C)]]*OO[[#This Row],[92]]</f>
        <v>2.5505884210468748E-6</v>
      </c>
      <c r="CQ245" s="10">
        <f>3/24000000*OO[[#This Row],[151 (07JUL1985 18:00:00)-Water Temperature (C)]]*OO[[#This Row],[93]]</f>
        <v>2.5594571760209995E-6</v>
      </c>
      <c r="CR245" s="10">
        <f>3/24000000*OO[[#This Row],[152 (07JUL1985 21:00:00)-Water Temperature (C)]]*OO[[#This Row],[94]]</f>
        <v>2.448476701596625E-6</v>
      </c>
      <c r="CS245" s="10">
        <f>3/24000000*OO[[#This Row],[153 (08JUL1985 00:00:00)-Water Temperature (C)]]*OO[[#This Row],[95]]</f>
        <v>2.2551221305837499E-6</v>
      </c>
      <c r="CT245" s="10">
        <f>3/24000000*OO[[#This Row],[154 (08JUL1985 03:00:00)-Water Temperature (C)]]*OO[[#This Row],[96]]</f>
        <v>2.112000878219375E-6</v>
      </c>
      <c r="CU245" s="10">
        <f>3/24000000*OO[[#This Row],[155 (08JUL1985 06:00:00)-Water Temperature (C)]]*OO[[#This Row],[97]]</f>
        <v>2.0292311614259998E-6</v>
      </c>
      <c r="CV245" s="10">
        <f>3/24000000*OO[[#This Row],[156 (08JUL1985 09:00:00)-Water Temperature (C)]]*OO[[#This Row],[98]]</f>
        <v>2.0305524587478748E-6</v>
      </c>
      <c r="CW245" s="10">
        <f>3/24000000*OO[[#This Row],[157 (08JUL1985 12:00:00)-Water Temperature (C)]]*OO[[#This Row],[99]]</f>
        <v>2.0038145297940001E-6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0</v>
      </c>
      <c r="M246" s="10">
        <f>3/24*OO[[#This Row],[69 (27JUN1985 12:00:00)-Water Temperature (C)]]*OO[[#This Row],[11]]/SUM(OO[11])</f>
        <v>0</v>
      </c>
      <c r="N246" s="10">
        <f>3/24*OO[[#This Row],[70 (27JUN1985 15:00:00)-Water Temperature (C)]]*OO[[#This Row],[12]]/SUM(OO[12])</f>
        <v>2.7018253257908034E-36</v>
      </c>
      <c r="O246" s="10">
        <f>3/24*OO[[#This Row],[71 (27JUN1985 18:00:00)-Water Temperature (C)]]*OO[[#This Row],[13]]/SUM(OO[13])</f>
        <v>1.2710819249680723E-26</v>
      </c>
      <c r="P246" s="10">
        <f>3/24*OO[[#This Row],[72 (27JUN1985 21:00:00)-Water Temperature (C)]]*OO[[#This Row],[14]]/SUM(OO[14])</f>
        <v>9.6851905015784717E-19</v>
      </c>
      <c r="Q246" s="10">
        <f>3/24*OO[[#This Row],[73 (28JUN1985 00:00:00)-Water Temperature (C)]]*OO[[#This Row],[15]]/SUM(OO[15])</f>
        <v>2.5060664571369831E-13</v>
      </c>
      <c r="R246" s="10">
        <f>3/24*OO[[#This Row],[74 (28JUN1985 03:00:00)-Water Temperature (C)]]*OO[[#This Row],[16]]/SUM(OO[16])</f>
        <v>4.7639175991447545E-10</v>
      </c>
      <c r="S246" s="10">
        <f>3/24*OO[[#This Row],[75 (28JUN1985 06:00:00)-Water Temperature (C)]]*OO[[#This Row],[17]]/SUM(OO[17])</f>
        <v>1.1900969066099962E-7</v>
      </c>
      <c r="T246" s="10">
        <f>3/24*OO[[#This Row],[76 (28JUN1985 09:00:00)-Water Temperature (C)]]*OO[[#This Row],[18]]/SUM(OO[18])</f>
        <v>8.2462857252466873E-6</v>
      </c>
      <c r="U246" s="10">
        <f>3/24*OO[[#This Row],[77 (28JUN1985 12:00:00)-Water Temperature (C)]]*OO[[#This Row],[19]]/SUM(OO[19])</f>
        <v>2.1255299128370876E-4</v>
      </c>
      <c r="V246" s="10">
        <f>3/24000000*OO[[#This Row],[78 (28JUN1985 15:00:00)-Water Temperature (C)]]*OO[[#This Row],[20]]</f>
        <v>2.4404990869021249E-3</v>
      </c>
      <c r="W246" s="10">
        <f>3/24000000*OO[[#This Row],[79 (28JUN1985 18:00:00)-Water Temperature (C)]]*OO[[#This Row],[21]]</f>
        <v>1.4187124870696248E-2</v>
      </c>
      <c r="X246" s="10">
        <f>3/24000000*OO[[#This Row],[80 (28JUN1985 21:00:00)-Water Temperature (C)]]*OO[[#This Row],[22]]</f>
        <v>4.6123442164800001E-2</v>
      </c>
      <c r="Y246" s="10">
        <f>3/24000000*OO[[#This Row],[81 (29JUN1985 00:00:00)-Water Temperature (C)]]*OO[[#This Row],[23]]</f>
        <v>9.3291848882687489E-2</v>
      </c>
      <c r="Z246" s="10">
        <f>3/24000000*OO[[#This Row],[82 (29JUN1985 03:00:00)-Water Temperature (C)]]*OO[[#This Row],[24]]</f>
        <v>0.12778031386587502</v>
      </c>
      <c r="AA246" s="10">
        <f>3/24000000*OO[[#This Row],[83 (29JUN1985 06:00:00)-Water Temperature (C)]]*OO[[#This Row],[25]]</f>
        <v>0.12669315515729998</v>
      </c>
      <c r="AB246" s="10">
        <f>3/24000000*OO[[#This Row],[84 (29JUN1985 09:00:00)-Water Temperature (C)]]*OO[[#This Row],[26]]</f>
        <v>9.6789511892349994E-2</v>
      </c>
      <c r="AC246" s="10">
        <f>3/24000000*OO[[#This Row],[85 (29JUN1985 12:00:00)-Water Temperature (C)]]*OO[[#This Row],[27]]</f>
        <v>5.8641670659799999E-2</v>
      </c>
      <c r="AD246" s="10">
        <f>3/24000000*OO[[#This Row],[86 (29JUN1985 15:00:00)-Water Temperature (C)]]*OO[[#This Row],[28]]</f>
        <v>2.9481909491812501E-2</v>
      </c>
      <c r="AE246" s="10">
        <f>3/24000000*OO[[#This Row],[88 (29JUN1985 21:00:00)-Water Temperature (C)]]*OO[[#This Row],[30]]</f>
        <v>4.2329287830815002E-3</v>
      </c>
      <c r="AF246" s="10">
        <f>3/24000000*OO[[#This Row],[88 (29JUN1985 21:00:00)-Water Temperature (C)]]*OO[[#This Row],[30]]</f>
        <v>4.2329287830815002E-3</v>
      </c>
      <c r="AG246" s="10">
        <f>3/24000000*OO[[#This Row],[89 (30JUN1985 00:00:00)-Water Temperature (C)]]*OO[[#This Row],[31]]</f>
        <v>1.2683372048324999E-3</v>
      </c>
      <c r="AH246" s="10">
        <f>3/24000000*OO[[#This Row],[90 (30JUN1985 03:00:00)-Water Temperature (C)]]*OO[[#This Row],[32]]</f>
        <v>3.8483789143559999E-4</v>
      </c>
      <c r="AI246" s="10">
        <f>3/24000000*OO[[#This Row],[91 (30JUN1985 06:00:00)-Water Temperature (C)]]*OO[[#This Row],[33]]</f>
        <v>1.4784221392053748E-4</v>
      </c>
      <c r="AJ246" s="10">
        <f>3/24000000*OO[[#This Row],[92 (30JUN1985 09:00:00)-Water Temperature (C)]]*OO[[#This Row],[34]]</f>
        <v>9.4139977232549996E-5</v>
      </c>
      <c r="AK246" s="10">
        <f>3/24000000*OO[[#This Row],[93 (30JUN1985 12:00:00)-Water Temperature (C)]]*OO[[#This Row],[35]]</f>
        <v>8.9773735346325006E-5</v>
      </c>
      <c r="AL246" s="10">
        <f>3/24000000*OO[[#This Row],[94 (30JUN1985 15:00:00)-Water Temperature (C)]]*OO[[#This Row],[36]]</f>
        <v>9.8665460129199992E-5</v>
      </c>
      <c r="AM246" s="10">
        <f>3/24000000*OO[[#This Row],[95 (30JUN1985 18:00:00)-Water Temperature (C)]]*OO[[#This Row],[37]]</f>
        <v>1.0591985264245E-4</v>
      </c>
      <c r="AN246" s="10">
        <f>3/24000000*OO[[#This Row],[96 (30JUN1985 21:00:00)-Water Temperature (C)]]*OO[[#This Row],[38]]</f>
        <v>1.0313886044551249E-4</v>
      </c>
      <c r="AO246" s="10">
        <f>3/24000000*OO[[#This Row],[97 (01JUL1985 00:00:00)-Water Temperature (C)]]*OO[[#This Row],[39]]</f>
        <v>9.4064031773774989E-5</v>
      </c>
      <c r="AP246" s="10">
        <f>3/24000000*OO[[#This Row],[98 (01JUL1985 03:00:00)-Water Temperature (C)]]*OO[[#This Row],[40]]</f>
        <v>8.3349761191874985E-5</v>
      </c>
      <c r="AQ246" s="10">
        <f>3/24000000*OO[[#This Row],[99 (01JUL1985 06:00:00)-Water Temperature (C)]]*OO[[#This Row],[41]]</f>
        <v>7.3269698836924993E-5</v>
      </c>
      <c r="AR246" s="10">
        <f>3/24000000*OO[[#This Row],[100 (01JUL1985 09:00:00)-Water Temperature (C)]]*OO[[#This Row],[42]]</f>
        <v>6.5207724021124996E-5</v>
      </c>
      <c r="AS246" s="10">
        <f>3/24000000*OO[[#This Row],[101 (01JUL1985 12:00:00)-Water Temperature (C)]]*OO[[#This Row],[43]]</f>
        <v>5.69190725278125E-5</v>
      </c>
      <c r="AT246" s="10">
        <f>3/24000000*OO[[#This Row],[102 (01JUL1985 15:00:00)-Water Temperature (C)]]*OO[[#This Row],[44]]</f>
        <v>4.7942425428041241E-5</v>
      </c>
      <c r="AU246" s="10">
        <f>3/24000000*OO[[#This Row],[103 (01JUL1985 18:00:00)-Water Temperature (C)]]*OO[[#This Row],[45]]</f>
        <v>3.8198817918690001E-5</v>
      </c>
      <c r="AV246" s="10">
        <f>3/24000000*OO[[#This Row],[104 (01JUL1985 21:00:00)-Water Temperature (C)]]*OO[[#This Row],[46]]</f>
        <v>2.9639175740624996E-5</v>
      </c>
      <c r="AW246" s="10">
        <f>3/24000000*OO[[#This Row],[105 (02JUL1985 00:00:00)-Water Temperature (C)]]*OO[[#This Row],[47]]</f>
        <v>2.3042007285426251E-5</v>
      </c>
      <c r="AX246" s="10">
        <f>3/24000000*OO[[#This Row],[106 (02JUL1985 03:00:00)-Water Temperature (C)]]*OO[[#This Row],[48]]</f>
        <v>1.8825508514531248E-5</v>
      </c>
      <c r="AY246" s="10">
        <f>3/24000000*OO[[#This Row],[107 (02JUL1985 06:00:00)-Water Temperature (C)]]*OO[[#This Row],[49]]</f>
        <v>1.6418114720749997E-5</v>
      </c>
      <c r="AZ246" s="10">
        <f>3/24000000*OO[[#This Row],[108 (02JUL1985 09:00:00)-Water Temperature (C)]]*OO[[#This Row],[50]]</f>
        <v>1.5588247097805E-5</v>
      </c>
      <c r="BA246" s="10">
        <f>3/24000000*OO[[#This Row],[109 (02JUL1985 12:00:00)-Water Temperature (C)]]*OO[[#This Row],[51]]</f>
        <v>1.5316465825064998E-5</v>
      </c>
      <c r="BB246" s="10">
        <f>3/24000000*OO[[#This Row],[110 (02JUL1985 15:00:00)-Water Temperature (C)]]*OO[[#This Row],[52]]</f>
        <v>1.517881885064E-5</v>
      </c>
      <c r="BC246" s="10">
        <f>3/24000000*OO[[#This Row],[111 (02JUL1985 18:00:00)-Water Temperature (C)]]*OO[[#This Row],[53]]</f>
        <v>1.4711003571322498E-5</v>
      </c>
      <c r="BD246" s="10">
        <f>3/24000000*OO[[#This Row],[112 (02JUL1985 21:00:00)-Water Temperature (C)]]*OO[[#This Row],[54]]</f>
        <v>1.3563285451019998E-5</v>
      </c>
      <c r="BE246" s="10">
        <f>3/24000000*OO[[#This Row],[113 (03JUL1985 00:00:00)-Water Temperature (C)]]*OO[[#This Row],[55]]</f>
        <v>1.2281563307917496E-5</v>
      </c>
      <c r="BF246" s="10">
        <f>3/24000000*OO[[#This Row],[114 (03JUL1985 03:00:00)-Water Temperature (C)]]*OO[[#This Row],[56]]</f>
        <v>1.114089728175E-5</v>
      </c>
      <c r="BG246" s="10">
        <f>3/24000000*OO[[#This Row],[115 (03JUL1985 06:00:00)-Water Temperature (C)]]*OO[[#This Row],[57]]</f>
        <v>1.035627747478125E-5</v>
      </c>
      <c r="BH246" s="10">
        <f>3/24000000*OO[[#This Row],[116 (03JUL1985 09:00:00)-Water Temperature (C)]]*OO[[#This Row],[58]]</f>
        <v>1.0203356691642499E-5</v>
      </c>
      <c r="BI246" s="10">
        <f>3/24000000*OO[[#This Row],[117 (03JUL1985 12:00:00)-Water Temperature (C)]]*OO[[#This Row],[59]]</f>
        <v>1.055255807146875E-5</v>
      </c>
      <c r="BJ246" s="10">
        <f>3/24000000*OO[[#This Row],[118 (03JUL1985 15:00:00)-Water Temperature (C)]]*OO[[#This Row],[60]]</f>
        <v>1.097627439988375E-5</v>
      </c>
      <c r="BK246" s="10">
        <f>3/24000000*OO[[#This Row],[119 (03JUL1985 18:00:00)-Water Temperature (C)]]*OO[[#This Row],[61]]</f>
        <v>1.0884602676622498E-5</v>
      </c>
      <c r="BL246" s="10">
        <f>3/24000000*OO[[#This Row],[120 (03JUL1985 21:00:00)-Water Temperature (C)]]*OO[[#This Row],[62]]</f>
        <v>1.0275293857649999E-5</v>
      </c>
      <c r="BM246" s="10">
        <f>3/24000000*OO[[#This Row],[121 (04JUL1985 00:00:00)-Water Temperature (C)]]*OO[[#This Row],[63]]</f>
        <v>9.458299611705E-6</v>
      </c>
      <c r="BN246" s="10">
        <f>3/24000000*OO[[#This Row],[122 (04JUL1985 03:00:00)-Water Temperature (C)]]*OO[[#This Row],[64]]</f>
        <v>8.7160465735199998E-6</v>
      </c>
      <c r="BO246" s="10">
        <f>3/24000000*OO[[#This Row],[123 (04JUL1985 06:00:00)-Water Temperature (C)]]*OO[[#This Row],[65]]</f>
        <v>8.1514547718399985E-6</v>
      </c>
      <c r="BP246" s="10">
        <f>3/24000000*OO[[#This Row],[124 (04JUL1985 09:00:00)-Water Temperature (C)]]*OO[[#This Row],[66]]</f>
        <v>7.9588370762887495E-6</v>
      </c>
      <c r="BQ246" s="10">
        <f>3/24000000*OO[[#This Row],[125 (04JUL1985 12:00:00)-Water Temperature (C)]]*OO[[#This Row],[67]]</f>
        <v>7.8045164385249996E-6</v>
      </c>
      <c r="BR246" s="10">
        <f>3/24000000*OO[[#This Row],[126 (04JUL1985 15:00:00)-Water Temperature (C)]]*OO[[#This Row],[68]]</f>
        <v>7.4826226528124992E-6</v>
      </c>
      <c r="BS246" s="10">
        <f>3/24000000*OO[[#This Row],[127 (04JUL1985 18:00:00)-Water Temperature (C)]]*OO[[#This Row],[69]]</f>
        <v>7.0265743264312491E-6</v>
      </c>
      <c r="BT246" s="10">
        <f>3/24000000*OO[[#This Row],[128 (04JUL1985 21:00:00)-Water Temperature (C)]]*OO[[#This Row],[70]]</f>
        <v>6.53713781796E-6</v>
      </c>
      <c r="BU246" s="10">
        <f>3/24000000*OO[[#This Row],[129 (05JUL1985 00:00:00)-Water Temperature (C)]]*OO[[#This Row],[71]]</f>
        <v>6.0383939247724992E-6</v>
      </c>
      <c r="BV246" s="10">
        <f>3/24000000*OO[[#This Row],[130 (05JUL1985 03:00:00)-Water Temperature (C)]]*OO[[#This Row],[72]]</f>
        <v>5.626110937703751E-6</v>
      </c>
      <c r="BW246" s="10">
        <f>3/24000000*OO[[#This Row],[131 (05JUL1985 06:00:00)-Water Temperature (C)]]*OO[[#This Row],[73]]</f>
        <v>5.3103087328610002E-6</v>
      </c>
      <c r="BX246" s="10">
        <f>3/24000000*OO[[#This Row],[132 (05JUL1985 09:00:00)-Water Temperature (C)]]*OO[[#This Row],[74]]</f>
        <v>5.2536873344439996E-6</v>
      </c>
      <c r="BY246" s="10">
        <f>3/24000000*OO[[#This Row],[133 (05JUL1985 12:00:00)-Water Temperature (C)]]*OO[[#This Row],[75]]</f>
        <v>5.45274267908925E-6</v>
      </c>
      <c r="BZ246" s="10">
        <f>3/24000000*OO[[#This Row],[134 (05JUL1985 15:00:00)-Water Temperature (C)]]*OO[[#This Row],[76]]</f>
        <v>5.7072959310000001E-6</v>
      </c>
      <c r="CA246" s="10">
        <f>3/24000000*OO[[#This Row],[135 (05JUL1985 18:00:00)-Water Temperature (C)]]*OO[[#This Row],[77]]</f>
        <v>5.6977978064699997E-6</v>
      </c>
      <c r="CB246" s="10">
        <f>3/24000000*OO[[#This Row],[136 (05JUL1985 21:00:00)-Water Temperature (C)]]*OO[[#This Row],[78]]</f>
        <v>5.3337427736274993E-6</v>
      </c>
      <c r="CC246" s="10">
        <f>3/24000000*OO[[#This Row],[137 (06JUL1985 00:00:00)-Water Temperature (C)]]*OO[[#This Row],[79]]</f>
        <v>4.8981643127549995E-6</v>
      </c>
      <c r="CD246" s="10">
        <f>3/24000000*OO[[#This Row],[138 (06JUL1985 03:00:00)-Water Temperature (C)]]*OO[[#This Row],[80]]</f>
        <v>4.5703081500387494E-6</v>
      </c>
      <c r="CE246" s="10">
        <f>3/24000000*OO[[#This Row],[139 (06JUL1985 06:00:00)-Water Temperature (C)]]*OO[[#This Row],[81]]</f>
        <v>4.3261361991625004E-6</v>
      </c>
      <c r="CF246" s="10">
        <f>3/24000000*OO[[#This Row],[140 (06JUL1985 09:00:00)-Water Temperature (C)]]*OO[[#This Row],[82]]</f>
        <v>4.2120372988609997E-6</v>
      </c>
      <c r="CG246" s="10">
        <f>3/24000000*OO[[#This Row],[141 (06JUL1985 12:00:00)-Water Temperature (C)]]*OO[[#This Row],[83]]</f>
        <v>4.18972528572525E-6</v>
      </c>
      <c r="CH246" s="10">
        <f>3/24000000*OO[[#This Row],[142 (06JUL1985 15:00:00)-Water Temperature (C)]]*OO[[#This Row],[84]]</f>
        <v>4.1172265507402502E-6</v>
      </c>
      <c r="CI246" s="10">
        <f>3/24000000*OO[[#This Row],[143 (06JUL1985 18:00:00)-Water Temperature (C)]]*OO[[#This Row],[85]]</f>
        <v>3.9751858210439998E-6</v>
      </c>
      <c r="CJ246" s="10">
        <f>3/24000000*OO[[#This Row],[144 (06JUL1985 21:00:00)-Water Temperature (C)]]*OO[[#This Row],[86]]</f>
        <v>3.7288249928572501E-6</v>
      </c>
      <c r="CK246" s="10">
        <f>3/24000000*OO[[#This Row],[145 (07JUL1985 00:00:00)-Water Temperature (C)]]*OO[[#This Row],[87]]</f>
        <v>3.3932636858137501E-6</v>
      </c>
      <c r="CL246" s="10">
        <f>3/24000000*OO[[#This Row],[146 (07JUL1985 03:00:00)-Water Temperature (C)]]*OO[[#This Row],[88]]</f>
        <v>3.10053471284575E-6</v>
      </c>
      <c r="CM246" s="10">
        <f>3/24000000*OO[[#This Row],[147 (07JUL1985 06:00:00)-Water Temperature (C)]]*OO[[#This Row],[89]]</f>
        <v>2.8801700389734991E-6</v>
      </c>
      <c r="CN246" s="10">
        <f>3/24000000*OO[[#This Row],[148 (07JUL1985 09:00:00)-Water Temperature (C)]]*OO[[#This Row],[90]]</f>
        <v>2.7966778997849999E-6</v>
      </c>
      <c r="CO246" s="10">
        <f>3/24000000*OO[[#This Row],[149 (07JUL1985 12:00:00)-Water Temperature (C)]]*OO[[#This Row],[91]]</f>
        <v>2.76333208099925E-6</v>
      </c>
      <c r="CP246" s="10">
        <f>3/24000000*OO[[#This Row],[150 (07JUL1985 15:00:00)-Water Temperature (C)]]*OO[[#This Row],[92]]</f>
        <v>2.7823677977977498E-6</v>
      </c>
      <c r="CQ246" s="10">
        <f>3/24000000*OO[[#This Row],[151 (07JUL1985 18:00:00)-Water Temperature (C)]]*OO[[#This Row],[93]]</f>
        <v>2.7957663179406251E-6</v>
      </c>
      <c r="CR246" s="10">
        <f>3/24000000*OO[[#This Row],[152 (07JUL1985 21:00:00)-Water Temperature (C)]]*OO[[#This Row],[94]]</f>
        <v>2.6778330370582499E-6</v>
      </c>
      <c r="CS246" s="10">
        <f>3/24000000*OO[[#This Row],[153 (08JUL1985 00:00:00)-Water Temperature (C)]]*OO[[#This Row],[95]]</f>
        <v>2.4610302147281247E-6</v>
      </c>
      <c r="CT246" s="10">
        <f>3/24000000*OO[[#This Row],[154 (08JUL1985 03:00:00)-Water Temperature (C)]]*OO[[#This Row],[96]]</f>
        <v>2.2999960272187502E-6</v>
      </c>
      <c r="CU246" s="10">
        <f>3/24000000*OO[[#This Row],[155 (08JUL1985 06:00:00)-Water Temperature (C)]]*OO[[#This Row],[97]]</f>
        <v>2.205461076689E-6</v>
      </c>
      <c r="CV246" s="10">
        <f>3/24000000*OO[[#This Row],[156 (08JUL1985 09:00:00)-Water Temperature (C)]]*OO[[#This Row],[98]]</f>
        <v>2.2051263016627498E-6</v>
      </c>
      <c r="CW246" s="10">
        <f>3/24000000*OO[[#This Row],[157 (08JUL1985 12:00:00)-Water Temperature (C)]]*OO[[#This Row],[99]]</f>
        <v>2.180482525008E-6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0</v>
      </c>
      <c r="M247" s="10">
        <f>3/24*OO[[#This Row],[69 (27JUN1985 12:00:00)-Water Temperature (C)]]*OO[[#This Row],[11]]/SUM(OO[11])</f>
        <v>0</v>
      </c>
      <c r="N247" s="10">
        <f>3/24*OO[[#This Row],[70 (27JUN1985 15:00:00)-Water Temperature (C)]]*OO[[#This Row],[12]]/SUM(OO[12])</f>
        <v>3.4889487455726831E-37</v>
      </c>
      <c r="O247" s="10">
        <f>3/24*OO[[#This Row],[71 (27JUN1985 18:00:00)-Water Temperature (C)]]*OO[[#This Row],[13]]/SUM(OO[13])</f>
        <v>1.55640255966665E-27</v>
      </c>
      <c r="P247" s="10">
        <f>3/24*OO[[#This Row],[72 (27JUN1985 21:00:00)-Water Temperature (C)]]*OO[[#This Row],[14]]/SUM(OO[14])</f>
        <v>1.8937687471587295E-19</v>
      </c>
      <c r="Q247" s="10">
        <f>3/24*OO[[#This Row],[73 (28JUN1985 00:00:00)-Water Temperature (C)]]*OO[[#This Row],[15]]/SUM(OO[15])</f>
        <v>6.7141694245501771E-14</v>
      </c>
      <c r="R247" s="10">
        <f>3/24*OO[[#This Row],[74 (28JUN1985 03:00:00)-Water Temperature (C)]]*OO[[#This Row],[16]]/SUM(OO[16])</f>
        <v>1.5871017910009779E-10</v>
      </c>
      <c r="S247" s="10">
        <f>3/24*OO[[#This Row],[75 (28JUN1985 06:00:00)-Water Temperature (C)]]*OO[[#This Row],[17]]/SUM(OO[17])</f>
        <v>4.4978632198417081E-8</v>
      </c>
      <c r="T247" s="10">
        <f>3/24*OO[[#This Row],[76 (28JUN1985 09:00:00)-Water Temperature (C)]]*OO[[#This Row],[18]]/SUM(OO[18])</f>
        <v>3.4250139400471314E-6</v>
      </c>
      <c r="U247" s="10">
        <f>3/24*OO[[#This Row],[77 (28JUN1985 12:00:00)-Water Temperature (C)]]*OO[[#This Row],[19]]/SUM(OO[19])</f>
        <v>9.5139303910117041E-5</v>
      </c>
      <c r="V247" s="10">
        <f>3/24000000*OO[[#This Row],[78 (28JUN1985 15:00:00)-Water Temperature (C)]]*OO[[#This Row],[20]]</f>
        <v>1.1684860124912498E-3</v>
      </c>
      <c r="W247" s="10">
        <f>3/24000000*OO[[#This Row],[79 (28JUN1985 18:00:00)-Water Temperature (C)]]*OO[[#This Row],[21]]</f>
        <v>7.1707824236700007E-3</v>
      </c>
      <c r="X247" s="10">
        <f>3/24000000*OO[[#This Row],[80 (28JUN1985 21:00:00)-Water Temperature (C)]]*OO[[#This Row],[22]]</f>
        <v>2.4447093739136248E-2</v>
      </c>
      <c r="Y247" s="10">
        <f>3/24000000*OO[[#This Row],[81 (29JUN1985 00:00:00)-Water Temperature (C)]]*OO[[#This Row],[23]]</f>
        <v>5.14931540699375E-2</v>
      </c>
      <c r="Z247" s="10">
        <f>3/24000000*OO[[#This Row],[82 (29JUN1985 03:00:00)-Water Temperature (C)]]*OO[[#This Row],[24]]</f>
        <v>7.3026779244674989E-2</v>
      </c>
      <c r="AA247" s="10">
        <f>3/24000000*OO[[#This Row],[83 (29JUN1985 06:00:00)-Water Temperature (C)]]*OO[[#This Row],[25]]</f>
        <v>7.4729645342099998E-2</v>
      </c>
      <c r="AB247" s="10">
        <f>3/24000000*OO[[#This Row],[84 (29JUN1985 09:00:00)-Water Temperature (C)]]*OO[[#This Row],[26]]</f>
        <v>5.8763446289624995E-2</v>
      </c>
      <c r="AC247" s="10">
        <f>3/24000000*OO[[#This Row],[85 (29JUN1985 12:00:00)-Water Temperature (C)]]*OO[[#This Row],[27]]</f>
        <v>3.6534162988440005E-2</v>
      </c>
      <c r="AD247" s="10">
        <f>3/24000000*OO[[#This Row],[86 (29JUN1985 15:00:00)-Water Temperature (C)]]*OO[[#This Row],[28]]</f>
        <v>1.8749405851899999E-2</v>
      </c>
      <c r="AE247" s="10">
        <f>3/24000000*OO[[#This Row],[88 (29JUN1985 21:00:00)-Water Temperature (C)]]*OO[[#This Row],[30]]</f>
        <v>2.7382722610994996E-3</v>
      </c>
      <c r="AF247" s="10">
        <f>3/24000000*OO[[#This Row],[88 (29JUN1985 21:00:00)-Water Temperature (C)]]*OO[[#This Row],[30]]</f>
        <v>2.7382722610994996E-3</v>
      </c>
      <c r="AG247" s="10">
        <f>3/24000000*OO[[#This Row],[89 (30JUN1985 00:00:00)-Water Temperature (C)]]*OO[[#This Row],[31]]</f>
        <v>8.201912079524999E-4</v>
      </c>
      <c r="AH247" s="10">
        <f>3/24000000*OO[[#This Row],[90 (30JUN1985 03:00:00)-Water Temperature (C)]]*OO[[#This Row],[32]]</f>
        <v>2.4520351258981249E-4</v>
      </c>
      <c r="AI247" s="10">
        <f>3/24000000*OO[[#This Row],[91 (30JUN1985 06:00:00)-Water Temperature (C)]]*OO[[#This Row],[33]]</f>
        <v>8.9894058172875009E-5</v>
      </c>
      <c r="AJ247" s="10">
        <f>3/24000000*OO[[#This Row],[92 (30JUN1985 09:00:00)-Water Temperature (C)]]*OO[[#This Row],[34]]</f>
        <v>5.3779945920250001E-5</v>
      </c>
      <c r="AK247" s="10">
        <f>3/24000000*OO[[#This Row],[93 (30JUN1985 12:00:00)-Water Temperature (C)]]*OO[[#This Row],[35]]</f>
        <v>4.9750020261374985E-5</v>
      </c>
      <c r="AL247" s="10">
        <f>3/24000000*OO[[#This Row],[94 (30JUN1985 15:00:00)-Water Temperature (C)]]*OO[[#This Row],[36]]</f>
        <v>5.4248507524237493E-5</v>
      </c>
      <c r="AM247" s="10">
        <f>3/24000000*OO[[#This Row],[95 (30JUN1985 18:00:00)-Water Temperature (C)]]*OO[[#This Row],[37]]</f>
        <v>5.8177918804329998E-5</v>
      </c>
      <c r="AN247" s="10">
        <f>3/24000000*OO[[#This Row],[96 (30JUN1985 21:00:00)-Water Temperature (C)]]*OO[[#This Row],[38]]</f>
        <v>5.6526894498874995E-5</v>
      </c>
      <c r="AO247" s="10">
        <f>3/24000000*OO[[#This Row],[97 (01JUL1985 00:00:00)-Water Temperature (C)]]*OO[[#This Row],[39]]</f>
        <v>5.1572259713669997E-5</v>
      </c>
      <c r="AP247" s="10">
        <f>3/24000000*OO[[#This Row],[98 (01JUL1985 03:00:00)-Water Temperature (C)]]*OO[[#This Row],[40]]</f>
        <v>4.5704840411582504E-5</v>
      </c>
      <c r="AQ247" s="10">
        <f>3/24000000*OO[[#This Row],[99 (01JUL1985 06:00:00)-Water Temperature (C)]]*OO[[#This Row],[41]]</f>
        <v>4.0208652762862506E-5</v>
      </c>
      <c r="AR247" s="10">
        <f>3/24000000*OO[[#This Row],[100 (01JUL1985 09:00:00)-Water Temperature (C)]]*OO[[#This Row],[42]]</f>
        <v>3.5870479603547496E-5</v>
      </c>
      <c r="AS247" s="10">
        <f>3/24000000*OO[[#This Row],[101 (01JUL1985 12:00:00)-Water Temperature (C)]]*OO[[#This Row],[43]]</f>
        <v>3.1425915529522499E-5</v>
      </c>
      <c r="AT247" s="10">
        <f>3/24000000*OO[[#This Row],[102 (01JUL1985 15:00:00)-Water Temperature (C)]]*OO[[#This Row],[44]]</f>
        <v>2.6554878170310003E-5</v>
      </c>
      <c r="AU247" s="10">
        <f>3/24000000*OO[[#This Row],[103 (01JUL1985 18:00:00)-Water Temperature (C)]]*OO[[#This Row],[45]]</f>
        <v>2.1184572655593751E-5</v>
      </c>
      <c r="AV247" s="10">
        <f>3/24000000*OO[[#This Row],[104 (01JUL1985 21:00:00)-Water Temperature (C)]]*OO[[#This Row],[46]]</f>
        <v>1.6412052104137497E-5</v>
      </c>
      <c r="AW247" s="10">
        <f>3/24000000*OO[[#This Row],[105 (02JUL1985 00:00:00)-Water Temperature (C)]]*OO[[#This Row],[47]]</f>
        <v>1.2705759613113749E-5</v>
      </c>
      <c r="AX247" s="10">
        <f>3/24000000*OO[[#This Row],[106 (02JUL1985 03:00:00)-Water Temperature (C)]]*OO[[#This Row],[48]]</f>
        <v>1.031565544678E-5</v>
      </c>
      <c r="AY247" s="10">
        <f>3/24000000*OO[[#This Row],[107 (02JUL1985 06:00:00)-Water Temperature (C)]]*OO[[#This Row],[49]]</f>
        <v>8.9493087058949993E-6</v>
      </c>
      <c r="AZ247" s="10">
        <f>3/24000000*OO[[#This Row],[108 (02JUL1985 09:00:00)-Water Temperature (C)]]*OO[[#This Row],[50]]</f>
        <v>8.4818832404999987E-6</v>
      </c>
      <c r="BA247" s="10">
        <f>3/24000000*OO[[#This Row],[109 (02JUL1985 12:00:00)-Water Temperature (C)]]*OO[[#This Row],[51]]</f>
        <v>8.3249489318837496E-6</v>
      </c>
      <c r="BB247" s="10">
        <f>3/24000000*OO[[#This Row],[110 (02JUL1985 15:00:00)-Water Temperature (C)]]*OO[[#This Row],[52]]</f>
        <v>8.2602191125312489E-6</v>
      </c>
      <c r="BC247" s="10">
        <f>3/24000000*OO[[#This Row],[111 (02JUL1985 18:00:00)-Water Temperature (C)]]*OO[[#This Row],[53]]</f>
        <v>8.003550185939999E-6</v>
      </c>
      <c r="BD247" s="10">
        <f>3/24000000*OO[[#This Row],[112 (02JUL1985 21:00:00)-Water Temperature (C)]]*OO[[#This Row],[54]]</f>
        <v>7.3731993544024999E-6</v>
      </c>
      <c r="BE247" s="10">
        <f>3/24000000*OO[[#This Row],[113 (03JUL1985 00:00:00)-Water Temperature (C)]]*OO[[#This Row],[55]]</f>
        <v>6.6761557411874992E-6</v>
      </c>
      <c r="BF247" s="10">
        <f>3/24000000*OO[[#This Row],[114 (03JUL1985 03:00:00)-Water Temperature (C)]]*OO[[#This Row],[56]]</f>
        <v>6.0485337906525006E-6</v>
      </c>
      <c r="BG247" s="10">
        <f>3/24000000*OO[[#This Row],[115 (03JUL1985 06:00:00)-Water Temperature (C)]]*OO[[#This Row],[57]]</f>
        <v>5.6182576245199991E-6</v>
      </c>
      <c r="BH247" s="10">
        <f>3/24000000*OO[[#This Row],[116 (03JUL1985 09:00:00)-Water Temperature (C)]]*OO[[#This Row],[58]]</f>
        <v>5.5357189814921256E-6</v>
      </c>
      <c r="BI247" s="10">
        <f>3/24000000*OO[[#This Row],[117 (03JUL1985 12:00:00)-Water Temperature (C)]]*OO[[#This Row],[59]]</f>
        <v>5.7325200294952503E-6</v>
      </c>
      <c r="BJ247" s="10">
        <f>3/24000000*OO[[#This Row],[118 (03JUL1985 15:00:00)-Water Temperature (C)]]*OO[[#This Row],[60]]</f>
        <v>5.9719466314602496E-6</v>
      </c>
      <c r="BK247" s="10">
        <f>3/24000000*OO[[#This Row],[119 (03JUL1985 18:00:00)-Water Temperature (C)]]*OO[[#This Row],[61]]</f>
        <v>5.9130525064106251E-6</v>
      </c>
      <c r="BL247" s="10">
        <f>3/24000000*OO[[#This Row],[120 (03JUL1985 21:00:00)-Water Temperature (C)]]*OO[[#This Row],[62]]</f>
        <v>5.5772859990704999E-6</v>
      </c>
      <c r="BM247" s="10">
        <f>3/24000000*OO[[#This Row],[121 (04JUL1985 00:00:00)-Water Temperature (C)]]*OO[[#This Row],[63]]</f>
        <v>5.1335961985102495E-6</v>
      </c>
      <c r="BN247" s="10">
        <f>3/24000000*OO[[#This Row],[122 (04JUL1985 03:00:00)-Water Temperature (C)]]*OO[[#This Row],[64]]</f>
        <v>4.7262516728352499E-6</v>
      </c>
      <c r="BO247" s="10">
        <f>3/24000000*OO[[#This Row],[123 (04JUL1985 06:00:00)-Water Temperature (C)]]*OO[[#This Row],[65]]</f>
        <v>4.4159015443233743E-6</v>
      </c>
      <c r="BP247" s="10">
        <f>3/24000000*OO[[#This Row],[124 (04JUL1985 09:00:00)-Water Temperature (C)]]*OO[[#This Row],[66]]</f>
        <v>4.3132979089022496E-6</v>
      </c>
      <c r="BQ247" s="10">
        <f>3/24000000*OO[[#This Row],[125 (04JUL1985 12:00:00)-Water Temperature (C)]]*OO[[#This Row],[67]]</f>
        <v>4.2234482465610001E-6</v>
      </c>
      <c r="BR247" s="10">
        <f>3/24000000*OO[[#This Row],[126 (04JUL1985 15:00:00)-Water Temperature (C)]]*OO[[#This Row],[68]]</f>
        <v>4.0511649277800002E-6</v>
      </c>
      <c r="BS247" s="10">
        <f>3/24000000*OO[[#This Row],[127 (04JUL1985 18:00:00)-Water Temperature (C)]]*OO[[#This Row],[69]]</f>
        <v>3.8127914691299997E-6</v>
      </c>
      <c r="BT247" s="10">
        <f>3/24000000*OO[[#This Row],[128 (04JUL1985 21:00:00)-Water Temperature (C)]]*OO[[#This Row],[70]]</f>
        <v>3.5488737587208749E-6</v>
      </c>
      <c r="BU247" s="10">
        <f>3/24000000*OO[[#This Row],[129 (05JUL1985 00:00:00)-Water Temperature (C)]]*OO[[#This Row],[71]]</f>
        <v>3.2756336580635003E-6</v>
      </c>
      <c r="BV247" s="10">
        <f>3/24000000*OO[[#This Row],[130 (05JUL1985 03:00:00)-Water Temperature (C)]]*OO[[#This Row],[72]]</f>
        <v>3.0474952338503754E-6</v>
      </c>
      <c r="BW247" s="10">
        <f>3/24000000*OO[[#This Row],[131 (05JUL1985 06:00:00)-Water Temperature (C)]]*OO[[#This Row],[73]]</f>
        <v>2.8740230509929999E-6</v>
      </c>
      <c r="BX247" s="10">
        <f>3/24000000*OO[[#This Row],[132 (05JUL1985 09:00:00)-Water Temperature (C)]]*OO[[#This Row],[74]]</f>
        <v>2.8474137230799997E-6</v>
      </c>
      <c r="BY247" s="10">
        <f>3/24000000*OO[[#This Row],[133 (05JUL1985 12:00:00)-Water Temperature (C)]]*OO[[#This Row],[75]]</f>
        <v>2.9619669288267504E-6</v>
      </c>
      <c r="BZ247" s="10">
        <f>3/24000000*OO[[#This Row],[134 (05JUL1985 15:00:00)-Water Temperature (C)]]*OO[[#This Row],[76]]</f>
        <v>3.1063202182050003E-6</v>
      </c>
      <c r="CA247" s="10">
        <f>3/24000000*OO[[#This Row],[135 (05JUL1985 18:00:00)-Water Temperature (C)]]*OO[[#This Row],[77]]</f>
        <v>3.0969301816232499E-6</v>
      </c>
      <c r="CB247" s="10">
        <f>3/24000000*OO[[#This Row],[136 (05JUL1985 21:00:00)-Water Temperature (C)]]*OO[[#This Row],[78]]</f>
        <v>2.8920242058109998E-6</v>
      </c>
      <c r="CC247" s="10">
        <f>3/24000000*OO[[#This Row],[137 (06JUL1985 00:00:00)-Water Temperature (C)]]*OO[[#This Row],[79]]</f>
        <v>2.6541795291144999E-6</v>
      </c>
      <c r="CD247" s="10">
        <f>3/24000000*OO[[#This Row],[138 (06JUL1985 03:00:00)-Water Temperature (C)]]*OO[[#This Row],[80]]</f>
        <v>2.4739485015750001E-6</v>
      </c>
      <c r="CE247" s="10">
        <f>3/24000000*OO[[#This Row],[139 (06JUL1985 06:00:00)-Water Temperature (C)]]*OO[[#This Row],[81]]</f>
        <v>2.3390247413237498E-6</v>
      </c>
      <c r="CF247" s="10">
        <f>3/24000000*OO[[#This Row],[140 (06JUL1985 09:00:00)-Water Temperature (C)]]*OO[[#This Row],[82]]</f>
        <v>2.2781446149937502E-6</v>
      </c>
      <c r="CG247" s="10">
        <f>3/24000000*OO[[#This Row],[141 (06JUL1985 12:00:00)-Water Temperature (C)]]*OO[[#This Row],[83]]</f>
        <v>2.2686598407055001E-6</v>
      </c>
      <c r="CH247" s="10">
        <f>3/24000000*OO[[#This Row],[142 (06JUL1985 15:00:00)-Water Temperature (C)]]*OO[[#This Row],[84]]</f>
        <v>2.2286586776599999E-6</v>
      </c>
      <c r="CI247" s="10">
        <f>3/24000000*OO[[#This Row],[143 (06JUL1985 18:00:00)-Water Temperature (C)]]*OO[[#This Row],[85]]</f>
        <v>2.156174522354E-6</v>
      </c>
      <c r="CJ247" s="10">
        <f>3/24000000*OO[[#This Row],[144 (06JUL1985 21:00:00)-Water Temperature (C)]]*OO[[#This Row],[86]]</f>
        <v>2.0232905105512502E-6</v>
      </c>
      <c r="CK247" s="10">
        <f>3/24000000*OO[[#This Row],[145 (07JUL1985 00:00:00)-Water Temperature (C)]]*OO[[#This Row],[87]]</f>
        <v>1.8416191218314999E-6</v>
      </c>
      <c r="CL247" s="10">
        <f>3/24000000*OO[[#This Row],[146 (07JUL1985 03:00:00)-Water Temperature (C)]]*OO[[#This Row],[88]]</f>
        <v>1.6826190334931249E-6</v>
      </c>
      <c r="CM247" s="10">
        <f>3/24000000*OO[[#This Row],[147 (07JUL1985 06:00:00)-Water Temperature (C)]]*OO[[#This Row],[89]]</f>
        <v>1.5618481923337502E-6</v>
      </c>
      <c r="CN247" s="10">
        <f>3/24000000*OO[[#This Row],[148 (07JUL1985 09:00:00)-Water Temperature (C)]]*OO[[#This Row],[90]]</f>
        <v>1.51562616270725E-6</v>
      </c>
      <c r="CO247" s="10">
        <f>3/24000000*OO[[#This Row],[149 (07JUL1985 12:00:00)-Water Temperature (C)]]*OO[[#This Row],[91]]</f>
        <v>1.4998667014440001E-6</v>
      </c>
      <c r="CP247" s="10">
        <f>3/24000000*OO[[#This Row],[150 (07JUL1985 15:00:00)-Water Temperature (C)]]*OO[[#This Row],[92]]</f>
        <v>1.5126980097339998E-6</v>
      </c>
      <c r="CQ247" s="10">
        <f>3/24000000*OO[[#This Row],[151 (07JUL1985 18:00:00)-Water Temperature (C)]]*OO[[#This Row],[93]]</f>
        <v>1.52179691352625E-6</v>
      </c>
      <c r="CR247" s="10">
        <f>3/24000000*OO[[#This Row],[152 (07JUL1985 21:00:00)-Water Temperature (C)]]*OO[[#This Row],[94]]</f>
        <v>1.4528961535187499E-6</v>
      </c>
      <c r="CS247" s="10">
        <f>3/24000000*OO[[#This Row],[153 (08JUL1985 00:00:00)-Water Temperature (C)]]*OO[[#This Row],[95]]</f>
        <v>1.33260125156575E-6</v>
      </c>
      <c r="CT247" s="10">
        <f>3/24000000*OO[[#This Row],[154 (08JUL1985 03:00:00)-Water Temperature (C)]]*OO[[#This Row],[96]]</f>
        <v>1.2437210337171252E-6</v>
      </c>
      <c r="CU247" s="10">
        <f>3/24000000*OO[[#This Row],[155 (08JUL1985 06:00:00)-Water Temperature (C)]]*OO[[#This Row],[97]]</f>
        <v>1.1914680803787499E-6</v>
      </c>
      <c r="CV247" s="10">
        <f>3/24000000*OO[[#This Row],[156 (08JUL1985 09:00:00)-Water Temperature (C)]]*OO[[#This Row],[98]]</f>
        <v>1.1929449180275001E-6</v>
      </c>
      <c r="CW247" s="10">
        <f>3/24000000*OO[[#This Row],[157 (08JUL1985 12:00:00)-Water Temperature (C)]]*OO[[#This Row],[99]]</f>
        <v>1.1781540220099999E-6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0</v>
      </c>
      <c r="M248" s="10">
        <f>3/24*OO[[#This Row],[69 (27JUN1985 12:00:00)-Water Temperature (C)]]*OO[[#This Row],[11]]/SUM(OO[11])</f>
        <v>0</v>
      </c>
      <c r="N248" s="10">
        <f>3/24*OO[[#This Row],[70 (27JUN1985 15:00:00)-Water Temperature (C)]]*OO[[#This Row],[12]]/SUM(OO[12])</f>
        <v>8.4154078344970761E-38</v>
      </c>
      <c r="O248" s="10">
        <f>3/24*OO[[#This Row],[71 (27JUN1985 18:00:00)-Water Temperature (C)]]*OO[[#This Row],[13]]/SUM(OO[13])</f>
        <v>3.6766730376084817E-28</v>
      </c>
      <c r="P248" s="10">
        <f>3/24*OO[[#This Row],[72 (27JUN1985 21:00:00)-Water Temperature (C)]]*OO[[#This Row],[14]]/SUM(OO[14])</f>
        <v>8.0468650086767707E-20</v>
      </c>
      <c r="Q248" s="10">
        <f>3/24*OO[[#This Row],[73 (28JUN1985 00:00:00)-Water Temperature (C)]]*OO[[#This Row],[15]]/SUM(OO[15])</f>
        <v>3.557499714769973E-14</v>
      </c>
      <c r="R248" s="10">
        <f>3/24*OO[[#This Row],[74 (28JUN1985 03:00:00)-Water Temperature (C)]]*OO[[#This Row],[16]]/SUM(OO[16])</f>
        <v>1.0075974409617385E-10</v>
      </c>
      <c r="S248" s="10">
        <f>3/24*OO[[#This Row],[75 (28JUN1985 06:00:00)-Water Temperature (C)]]*OO[[#This Row],[17]]/SUM(OO[17])</f>
        <v>3.1815845358738741E-8</v>
      </c>
      <c r="T248" s="10">
        <f>3/24*OO[[#This Row],[76 (28JUN1985 09:00:00)-Water Temperature (C)]]*OO[[#This Row],[18]]/SUM(OO[18])</f>
        <v>2.6291972895262374E-6</v>
      </c>
      <c r="U248" s="10">
        <f>3/24*OO[[#This Row],[77 (28JUN1985 12:00:00)-Water Temperature (C)]]*OO[[#This Row],[19]]/SUM(OO[19])</f>
        <v>7.8024270399006161E-5</v>
      </c>
      <c r="V248" s="10">
        <f>3/24000000*OO[[#This Row],[78 (28JUN1985 15:00:00)-Water Temperature (C)]]*OO[[#This Row],[20]]</f>
        <v>1.0153020236695E-3</v>
      </c>
      <c r="W248" s="10">
        <f>3/24000000*OO[[#This Row],[79 (28JUN1985 18:00:00)-Water Temperature (C)]]*OO[[#This Row],[21]]</f>
        <v>6.54423992377E-3</v>
      </c>
      <c r="X248" s="10">
        <f>3/24000000*OO[[#This Row],[80 (28JUN1985 21:00:00)-Water Temperature (C)]]*OO[[#This Row],[22]]</f>
        <v>2.3290225917179996E-2</v>
      </c>
      <c r="Y248" s="10">
        <f>3/24000000*OO[[#This Row],[81 (29JUN1985 00:00:00)-Water Temperature (C)]]*OO[[#This Row],[23]]</f>
        <v>5.0932378302050003E-2</v>
      </c>
      <c r="Z248" s="10">
        <f>3/24000000*OO[[#This Row],[82 (29JUN1985 03:00:00)-Water Temperature (C)]]*OO[[#This Row],[24]]</f>
        <v>7.4647441618274996E-2</v>
      </c>
      <c r="AA248" s="10">
        <f>3/24000000*OO[[#This Row],[83 (29JUN1985 06:00:00)-Water Temperature (C)]]*OO[[#This Row],[25]]</f>
        <v>7.8776827366575E-2</v>
      </c>
      <c r="AB248" s="10">
        <f>3/24000000*OO[[#This Row],[84 (29JUN1985 09:00:00)-Water Temperature (C)]]*OO[[#This Row],[26]]</f>
        <v>6.3765710119962501E-2</v>
      </c>
      <c r="AC248" s="10">
        <f>3/24000000*OO[[#This Row],[85 (29JUN1985 12:00:00)-Water Temperature (C)]]*OO[[#This Row],[27]]</f>
        <v>4.07595554381475E-2</v>
      </c>
      <c r="AD248" s="10">
        <f>3/24000000*OO[[#This Row],[86 (29JUN1985 15:00:00)-Water Temperature (C)]]*OO[[#This Row],[28]]</f>
        <v>2.1440543106239999E-2</v>
      </c>
      <c r="AE248" s="10">
        <f>3/24000000*OO[[#This Row],[88 (29JUN1985 21:00:00)-Water Temperature (C)]]*OO[[#This Row],[30]]</f>
        <v>3.2301210291349994E-3</v>
      </c>
      <c r="AF248" s="10">
        <f>3/24000000*OO[[#This Row],[88 (29JUN1985 21:00:00)-Water Temperature (C)]]*OO[[#This Row],[30]]</f>
        <v>3.2301210291349994E-3</v>
      </c>
      <c r="AG248" s="10">
        <f>3/24000000*OO[[#This Row],[89 (30JUN1985 00:00:00)-Water Temperature (C)]]*OO[[#This Row],[31]]</f>
        <v>9.7561383972587495E-4</v>
      </c>
      <c r="AH248" s="10">
        <f>3/24000000*OO[[#This Row],[90 (30JUN1985 03:00:00)-Water Temperature (C)]]*OO[[#This Row],[32]]</f>
        <v>2.9050570705643747E-4</v>
      </c>
      <c r="AI248" s="10">
        <f>3/24000000*OO[[#This Row],[91 (30JUN1985 06:00:00)-Water Temperature (C)]]*OO[[#This Row],[33]]</f>
        <v>1.029657201967625E-4</v>
      </c>
      <c r="AJ248" s="10">
        <f>3/24000000*OO[[#This Row],[92 (30JUN1985 09:00:00)-Water Temperature (C)]]*OO[[#This Row],[34]]</f>
        <v>5.8294995800999996E-5</v>
      </c>
      <c r="AK248" s="10">
        <f>3/24000000*OO[[#This Row],[93 (30JUN1985 12:00:00)-Water Temperature (C)]]*OO[[#This Row],[35]]</f>
        <v>5.2376726225087493E-5</v>
      </c>
      <c r="AL248" s="10">
        <f>3/24000000*OO[[#This Row],[94 (30JUN1985 15:00:00)-Water Temperature (C)]]*OO[[#This Row],[36]]</f>
        <v>5.6871274315799999E-5</v>
      </c>
      <c r="AM248" s="10">
        <f>3/24000000*OO[[#This Row],[95 (30JUN1985 18:00:00)-Water Temperature (C)]]*OO[[#This Row],[37]]</f>
        <v>6.1125251435625001E-5</v>
      </c>
      <c r="AN248" s="10">
        <f>3/24000000*OO[[#This Row],[96 (30JUN1985 21:00:00)-Water Temperature (C)]]*OO[[#This Row],[38]]</f>
        <v>5.9420387448999991E-5</v>
      </c>
      <c r="AO248" s="10">
        <f>3/24000000*OO[[#This Row],[97 (01JUL1985 00:00:00)-Water Temperature (C)]]*OO[[#This Row],[39]]</f>
        <v>5.4345797897220004E-5</v>
      </c>
      <c r="AP248" s="10">
        <f>3/24000000*OO[[#This Row],[98 (01JUL1985 03:00:00)-Water Temperature (C)]]*OO[[#This Row],[40]]</f>
        <v>4.8256405636514992E-5</v>
      </c>
      <c r="AQ248" s="10">
        <f>3/24000000*OO[[#This Row],[99 (01JUL1985 06:00:00)-Water Temperature (C)]]*OO[[#This Row],[41]]</f>
        <v>4.2522406469439999E-5</v>
      </c>
      <c r="AR248" s="10">
        <f>3/24000000*OO[[#This Row],[100 (01JUL1985 09:00:00)-Water Temperature (C)]]*OO[[#This Row],[42]]</f>
        <v>3.8039199000793748E-5</v>
      </c>
      <c r="AS248" s="10">
        <f>3/24000000*OO[[#This Row],[101 (01JUL1985 12:00:00)-Water Temperature (C)]]*OO[[#This Row],[43]]</f>
        <v>3.3456180424499999E-5</v>
      </c>
      <c r="AT248" s="10">
        <f>3/24000000*OO[[#This Row],[102 (01JUL1985 15:00:00)-Water Temperature (C)]]*OO[[#This Row],[44]]</f>
        <v>2.8381031185859997E-5</v>
      </c>
      <c r="AU248" s="10">
        <f>3/24000000*OO[[#This Row],[103 (01JUL1985 18:00:00)-Water Temperature (C)]]*OO[[#This Row],[45]]</f>
        <v>2.2685821935457498E-5</v>
      </c>
      <c r="AV248" s="10">
        <f>3/24000000*OO[[#This Row],[104 (01JUL1985 21:00:00)-Water Temperature (C)]]*OO[[#This Row],[46]]</f>
        <v>1.7564372870317501E-5</v>
      </c>
      <c r="AW248" s="10">
        <f>3/24000000*OO[[#This Row],[105 (02JUL1985 00:00:00)-Water Temperature (C)]]*OO[[#This Row],[47]]</f>
        <v>1.3552039252372499E-5</v>
      </c>
      <c r="AX248" s="10">
        <f>3/24000000*OO[[#This Row],[106 (02JUL1985 03:00:00)-Water Temperature (C)]]*OO[[#This Row],[48]]</f>
        <v>1.0942032179989999E-5</v>
      </c>
      <c r="AY248" s="10">
        <f>3/24000000*OO[[#This Row],[107 (02JUL1985 06:00:00)-Water Temperature (C)]]*OO[[#This Row],[49]]</f>
        <v>9.4425216132375006E-6</v>
      </c>
      <c r="AZ248" s="10">
        <f>3/24000000*OO[[#This Row],[108 (02JUL1985 09:00:00)-Water Temperature (C)]]*OO[[#This Row],[50]]</f>
        <v>8.9286638810225009E-6</v>
      </c>
      <c r="BA248" s="10">
        <f>3/24000000*OO[[#This Row],[109 (02JUL1985 12:00:00)-Water Temperature (C)]]*OO[[#This Row],[51]]</f>
        <v>8.7542062471775003E-6</v>
      </c>
      <c r="BB248" s="10">
        <f>3/24000000*OO[[#This Row],[110 (02JUL1985 15:00:00)-Water Temperature (C)]]*OO[[#This Row],[52]]</f>
        <v>8.6918599921087492E-6</v>
      </c>
      <c r="BC248" s="10">
        <f>3/24000000*OO[[#This Row],[111 (02JUL1985 18:00:00)-Water Temperature (C)]]*OO[[#This Row],[53]]</f>
        <v>8.424315839073749E-6</v>
      </c>
      <c r="BD248" s="10">
        <f>3/24000000*OO[[#This Row],[112 (02JUL1985 21:00:00)-Water Temperature (C)]]*OO[[#This Row],[54]]</f>
        <v>7.7578269623662493E-6</v>
      </c>
      <c r="BE248" s="10">
        <f>3/24000000*OO[[#This Row],[113 (03JUL1985 00:00:00)-Water Temperature (C)]]*OO[[#This Row],[55]]</f>
        <v>7.024373452359999E-6</v>
      </c>
      <c r="BF248" s="10">
        <f>3/24000000*OO[[#This Row],[114 (03JUL1985 03:00:00)-Water Temperature (C)]]*OO[[#This Row],[56]]</f>
        <v>6.35810886875E-6</v>
      </c>
      <c r="BG248" s="10">
        <f>3/24000000*OO[[#This Row],[115 (03JUL1985 06:00:00)-Water Temperature (C)]]*OO[[#This Row],[57]]</f>
        <v>5.8993904021099994E-6</v>
      </c>
      <c r="BH248" s="10">
        <f>3/24000000*OO[[#This Row],[116 (03JUL1985 09:00:00)-Water Temperature (C)]]*OO[[#This Row],[58]]</f>
        <v>5.8149738527399991E-6</v>
      </c>
      <c r="BI248" s="10">
        <f>3/24000000*OO[[#This Row],[117 (03JUL1985 12:00:00)-Water Temperature (C)]]*OO[[#This Row],[59]]</f>
        <v>6.0301091097834995E-6</v>
      </c>
      <c r="BJ248" s="10">
        <f>3/24000000*OO[[#This Row],[118 (03JUL1985 15:00:00)-Water Temperature (C)]]*OO[[#This Row],[60]]</f>
        <v>6.2872519847579999E-6</v>
      </c>
      <c r="BK248" s="10">
        <f>3/24000000*OO[[#This Row],[119 (03JUL1985 18:00:00)-Water Temperature (C)]]*OO[[#This Row],[61]]</f>
        <v>6.21598974081125E-6</v>
      </c>
      <c r="BL248" s="10">
        <f>3/24000000*OO[[#This Row],[120 (03JUL1985 21:00:00)-Water Temperature (C)]]*OO[[#This Row],[62]]</f>
        <v>5.8593871045462498E-6</v>
      </c>
      <c r="BM248" s="10">
        <f>3/24000000*OO[[#This Row],[121 (04JUL1985 00:00:00)-Water Temperature (C)]]*OO[[#This Row],[63]]</f>
        <v>5.3930956686004998E-6</v>
      </c>
      <c r="BN248" s="10">
        <f>3/24000000*OO[[#This Row],[122 (04JUL1985 03:00:00)-Water Temperature (C)]]*OO[[#This Row],[64]]</f>
        <v>4.9619950510728737E-6</v>
      </c>
      <c r="BO248" s="10">
        <f>3/24000000*OO[[#This Row],[123 (04JUL1985 06:00:00)-Water Temperature (C)]]*OO[[#This Row],[65]]</f>
        <v>4.6314117597390001E-6</v>
      </c>
      <c r="BP248" s="10">
        <f>3/24000000*OO[[#This Row],[124 (04JUL1985 09:00:00)-Water Temperature (C)]]*OO[[#This Row],[66]]</f>
        <v>4.524274546543125E-6</v>
      </c>
      <c r="BQ248" s="10">
        <f>3/24000000*OO[[#This Row],[125 (04JUL1985 12:00:00)-Water Temperature (C)]]*OO[[#This Row],[67]]</f>
        <v>4.4258408230406241E-6</v>
      </c>
      <c r="BR248" s="10">
        <f>3/24000000*OO[[#This Row],[126 (04JUL1985 15:00:00)-Water Temperature (C)]]*OO[[#This Row],[68]]</f>
        <v>4.2467636317511247E-6</v>
      </c>
      <c r="BS248" s="10">
        <f>3/24000000*OO[[#This Row],[127 (04JUL1985 18:00:00)-Water Temperature (C)]]*OO[[#This Row],[69]]</f>
        <v>4.0032189216249998E-6</v>
      </c>
      <c r="BT248" s="10">
        <f>3/24000000*OO[[#This Row],[128 (04JUL1985 21:00:00)-Water Temperature (C)]]*OO[[#This Row],[70]]</f>
        <v>3.7286928484260003E-6</v>
      </c>
      <c r="BU248" s="10">
        <f>3/24000000*OO[[#This Row],[129 (05JUL1985 00:00:00)-Water Temperature (C)]]*OO[[#This Row],[71]]</f>
        <v>3.4401531329017495E-6</v>
      </c>
      <c r="BV248" s="10">
        <f>3/24000000*OO[[#This Row],[130 (05JUL1985 03:00:00)-Water Temperature (C)]]*OO[[#This Row],[72]]</f>
        <v>3.1967722847515002E-6</v>
      </c>
      <c r="BW248" s="10">
        <f>3/24000000*OO[[#This Row],[131 (05JUL1985 06:00:00)-Water Temperature (C)]]*OO[[#This Row],[73]]</f>
        <v>3.0110906961195002E-6</v>
      </c>
      <c r="BX248" s="10">
        <f>3/24000000*OO[[#This Row],[132 (05JUL1985 09:00:00)-Water Temperature (C)]]*OO[[#This Row],[74]]</f>
        <v>2.9858920722225E-6</v>
      </c>
      <c r="BY248" s="10">
        <f>3/24000000*OO[[#This Row],[133 (05JUL1985 12:00:00)-Water Temperature (C)]]*OO[[#This Row],[75]]</f>
        <v>3.1136036408652499E-6</v>
      </c>
      <c r="BZ248" s="10">
        <f>3/24000000*OO[[#This Row],[134 (05JUL1985 15:00:00)-Water Temperature (C)]]*OO[[#This Row],[76]]</f>
        <v>3.2726757149779997E-6</v>
      </c>
      <c r="CA248" s="10">
        <f>3/24000000*OO[[#This Row],[135 (05JUL1985 18:00:00)-Water Temperature (C)]]*OO[[#This Row],[77]]</f>
        <v>3.2569865739084994E-6</v>
      </c>
      <c r="CB248" s="10">
        <f>3/24000000*OO[[#This Row],[136 (05JUL1985 21:00:00)-Water Temperature (C)]]*OO[[#This Row],[78]]</f>
        <v>3.0363514919422494E-6</v>
      </c>
      <c r="CC248" s="10">
        <f>3/24000000*OO[[#This Row],[137 (06JUL1985 00:00:00)-Water Temperature (C)]]*OO[[#This Row],[79]]</f>
        <v>2.7847422574152499E-6</v>
      </c>
      <c r="CD248" s="10">
        <f>3/24000000*OO[[#This Row],[138 (06JUL1985 03:00:00)-Water Temperature (C)]]*OO[[#This Row],[80]]</f>
        <v>2.5932138344332497E-6</v>
      </c>
      <c r="CE248" s="10">
        <f>3/24000000*OO[[#This Row],[139 (06JUL1985 06:00:00)-Water Temperature (C)]]*OO[[#This Row],[81]]</f>
        <v>2.4483848169461249E-6</v>
      </c>
      <c r="CF248" s="10">
        <f>3/24000000*OO[[#This Row],[140 (06JUL1985 09:00:00)-Water Temperature (C)]]*OO[[#This Row],[82]]</f>
        <v>2.3852139470023754E-6</v>
      </c>
      <c r="CG248" s="10">
        <f>3/24000000*OO[[#This Row],[141 (06JUL1985 12:00:00)-Water Temperature (C)]]*OO[[#This Row],[83]]</f>
        <v>2.3774680343137499E-6</v>
      </c>
      <c r="CH248" s="10">
        <f>3/24000000*OO[[#This Row],[142 (06JUL1985 15:00:00)-Water Temperature (C)]]*OO[[#This Row],[84]]</f>
        <v>2.3357810741403744E-6</v>
      </c>
      <c r="CI248" s="10">
        <f>3/24000000*OO[[#This Row],[143 (06JUL1985 18:00:00)-Water Temperature (C)]]*OO[[#This Row],[85]]</f>
        <v>2.2633336799227499E-6</v>
      </c>
      <c r="CJ248" s="10">
        <f>3/24000000*OO[[#This Row],[144 (06JUL1985 21:00:00)-Water Temperature (C)]]*OO[[#This Row],[86]]</f>
        <v>2.1251702163090001E-6</v>
      </c>
      <c r="CK248" s="10">
        <f>3/24000000*OO[[#This Row],[145 (07JUL1985 00:00:00)-Water Temperature (C)]]*OO[[#This Row],[87]]</f>
        <v>1.9349217366618745E-6</v>
      </c>
      <c r="CL248" s="10">
        <f>3/24000000*OO[[#This Row],[146 (07JUL1985 03:00:00)-Water Temperature (C)]]*OO[[#This Row],[88]]</f>
        <v>1.7677996826359999E-6</v>
      </c>
      <c r="CM248" s="10">
        <f>3/24000000*OO[[#This Row],[147 (07JUL1985 06:00:00)-Water Temperature (C)]]*OO[[#This Row],[89]]</f>
        <v>1.63954344612975E-6</v>
      </c>
      <c r="CN248" s="10">
        <f>3/24000000*OO[[#This Row],[148 (07JUL1985 09:00:00)-Water Temperature (C)]]*OO[[#This Row],[90]]</f>
        <v>1.5900925191022501E-6</v>
      </c>
      <c r="CO248" s="10">
        <f>3/24000000*OO[[#This Row],[149 (07JUL1985 12:00:00)-Water Temperature (C)]]*OO[[#This Row],[91]]</f>
        <v>1.5751390642049998E-6</v>
      </c>
      <c r="CP248" s="10">
        <f>3/24000000*OO[[#This Row],[150 (07JUL1985 15:00:00)-Water Temperature (C)]]*OO[[#This Row],[92]]</f>
        <v>1.5916915799289999E-6</v>
      </c>
      <c r="CQ248" s="10">
        <f>3/24000000*OO[[#This Row],[151 (07JUL1985 18:00:00)-Water Temperature (C)]]*OO[[#This Row],[93]]</f>
        <v>1.6017994379308748E-6</v>
      </c>
      <c r="CR248" s="10">
        <f>3/24000000*OO[[#This Row],[152 (07JUL1985 21:00:00)-Water Temperature (C)]]*OO[[#This Row],[94]]</f>
        <v>1.5264357862447499E-6</v>
      </c>
      <c r="CS248" s="10">
        <f>3/24000000*OO[[#This Row],[153 (08JUL1985 00:00:00)-Water Temperature (C)]]*OO[[#This Row],[95]]</f>
        <v>1.3974784057755E-6</v>
      </c>
      <c r="CT248" s="10">
        <f>3/24000000*OO[[#This Row],[154 (08JUL1985 03:00:00)-Water Temperature (C)]]*OO[[#This Row],[96]]</f>
        <v>1.302598120474125E-6</v>
      </c>
      <c r="CU248" s="10">
        <f>3/24000000*OO[[#This Row],[155 (08JUL1985 06:00:00)-Water Temperature (C)]]*OO[[#This Row],[97]]</f>
        <v>1.246377761015625E-6</v>
      </c>
      <c r="CV248" s="10">
        <f>3/24000000*OO[[#This Row],[156 (08JUL1985 09:00:00)-Water Temperature (C)]]*OO[[#This Row],[98]]</f>
        <v>1.2487615298999999E-6</v>
      </c>
      <c r="CW248" s="10">
        <f>3/24000000*OO[[#This Row],[157 (08JUL1985 12:00:00)-Water Temperature (C)]]*OO[[#This Row],[99]]</f>
        <v>1.2325658337664999E-6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0</v>
      </c>
      <c r="M249" s="10">
        <f>3/24*OO[[#This Row],[69 (27JUN1985 12:00:00)-Water Temperature (C)]]*OO[[#This Row],[11]]/SUM(OO[11])</f>
        <v>0</v>
      </c>
      <c r="N249" s="10">
        <f>3/24*OO[[#This Row],[70 (27JUN1985 15:00:00)-Water Temperature (C)]]*OO[[#This Row],[12]]/SUM(OO[12])</f>
        <v>1.5469192881540746E-38</v>
      </c>
      <c r="O249" s="10">
        <f>3/24*OO[[#This Row],[71 (27JUN1985 18:00:00)-Water Temperature (C)]]*OO[[#This Row],[13]]/SUM(OO[13])</f>
        <v>6.9961452792899113E-29</v>
      </c>
      <c r="P249" s="10">
        <f>3/24*OO[[#This Row],[72 (27JUN1985 21:00:00)-Water Temperature (C)]]*OO[[#This Row],[14]]/SUM(OO[14])</f>
        <v>3.4750439081473656E-20</v>
      </c>
      <c r="Q249" s="10">
        <f>3/24*OO[[#This Row],[73 (28JUN1985 00:00:00)-Water Temperature (C)]]*OO[[#This Row],[15]]/SUM(OO[15])</f>
        <v>2.0229238085396147E-14</v>
      </c>
      <c r="R249" s="10">
        <f>3/24*OO[[#This Row],[74 (28JUN1985 03:00:00)-Water Temperature (C)]]*OO[[#This Row],[16]]/SUM(OO[16])</f>
        <v>7.4765783500501533E-11</v>
      </c>
      <c r="S249" s="10">
        <f>3/24*OO[[#This Row],[75 (28JUN1985 06:00:00)-Water Temperature (C)]]*OO[[#This Row],[17]]/SUM(OO[17])</f>
        <v>2.7722045845467855E-8</v>
      </c>
      <c r="T249" s="10">
        <f>3/24*OO[[#This Row],[76 (28JUN1985 09:00:00)-Water Temperature (C)]]*OO[[#This Row],[18]]/SUM(OO[18])</f>
        <v>2.5917985971902735E-6</v>
      </c>
      <c r="U249" s="10">
        <f>3/24*OO[[#This Row],[77 (28JUN1985 12:00:00)-Water Temperature (C)]]*OO[[#This Row],[19]]/SUM(OO[19])</f>
        <v>8.5779909395259298E-5</v>
      </c>
      <c r="V249" s="10">
        <f>3/24000000*OO[[#This Row],[78 (28JUN1985 15:00:00)-Water Temperature (C)]]*OO[[#This Row],[20]]</f>
        <v>1.2235807789970001E-3</v>
      </c>
      <c r="W249" s="10">
        <f>3/24000000*OO[[#This Row],[79 (28JUN1985 18:00:00)-Water Temperature (C)]]*OO[[#This Row],[21]]</f>
        <v>8.6514624606299998E-3</v>
      </c>
      <c r="X249" s="10">
        <f>3/24000000*OO[[#This Row],[80 (28JUN1985 21:00:00)-Water Temperature (C)]]*OO[[#This Row],[22]]</f>
        <v>3.3318549255675005E-2</v>
      </c>
      <c r="Y249" s="10">
        <f>3/24000000*OO[[#This Row],[81 (29JUN1985 00:00:00)-Water Temperature (C)]]*OO[[#This Row],[23]]</f>
        <v>7.8266575898624999E-2</v>
      </c>
      <c r="Z249" s="10">
        <f>3/24000000*OO[[#This Row],[82 (29JUN1985 03:00:00)-Water Temperature (C)]]*OO[[#This Row],[24]]</f>
        <v>0.12234363635024999</v>
      </c>
      <c r="AA249" s="10">
        <f>3/24000000*OO[[#This Row],[83 (29JUN1985 06:00:00)-Water Temperature (C)]]*OO[[#This Row],[25]]</f>
        <v>0.1368725836959</v>
      </c>
      <c r="AB249" s="10">
        <f>3/24000000*OO[[#This Row],[84 (29JUN1985 09:00:00)-Water Temperature (C)]]*OO[[#This Row],[26]]</f>
        <v>0.11756995686562501</v>
      </c>
      <c r="AC249" s="10">
        <f>3/24000000*OO[[#This Row],[85 (29JUN1985 12:00:00)-Water Temperature (C)]]*OO[[#This Row],[27]]</f>
        <v>7.9465036604400005E-2</v>
      </c>
      <c r="AD249" s="10">
        <f>3/24000000*OO[[#This Row],[86 (29JUN1985 15:00:00)-Water Temperature (C)]]*OO[[#This Row],[28]]</f>
        <v>4.4032131981719992E-2</v>
      </c>
      <c r="AE249" s="10">
        <f>3/24000000*OO[[#This Row],[88 (29JUN1985 21:00:00)-Water Temperature (C)]]*OO[[#This Row],[30]]</f>
        <v>7.2937444238174998E-3</v>
      </c>
      <c r="AF249" s="10">
        <f>3/24000000*OO[[#This Row],[88 (29JUN1985 21:00:00)-Water Temperature (C)]]*OO[[#This Row],[30]]</f>
        <v>7.2937444238174998E-3</v>
      </c>
      <c r="AG249" s="10">
        <f>3/24000000*OO[[#This Row],[89 (30JUN1985 00:00:00)-Water Temperature (C)]]*OO[[#This Row],[31]]</f>
        <v>2.2670288543441245E-3</v>
      </c>
      <c r="AH249" s="10">
        <f>3/24000000*OO[[#This Row],[90 (30JUN1985 03:00:00)-Water Temperature (C)]]*OO[[#This Row],[32]]</f>
        <v>6.794624879724999E-4</v>
      </c>
      <c r="AI249" s="10">
        <f>3/24000000*OO[[#This Row],[91 (30JUN1985 06:00:00)-Water Temperature (C)]]*OO[[#This Row],[33]]</f>
        <v>2.2871493342753753E-4</v>
      </c>
      <c r="AJ249" s="10">
        <f>3/24000000*OO[[#This Row],[92 (30JUN1985 09:00:00)-Water Temperature (C)]]*OO[[#This Row],[34]]</f>
        <v>1.159085931255E-4</v>
      </c>
      <c r="AK249" s="10">
        <f>3/24000000*OO[[#This Row],[93 (30JUN1985 12:00:00)-Water Temperature (C)]]*OO[[#This Row],[35]]</f>
        <v>9.6748323439100009E-5</v>
      </c>
      <c r="AL249" s="10">
        <f>3/24000000*OO[[#This Row],[94 (30JUN1985 15:00:00)-Water Temperature (C)]]*OO[[#This Row],[36]]</f>
        <v>1.0362467359395E-4</v>
      </c>
      <c r="AM249" s="10">
        <f>3/24000000*OO[[#This Row],[95 (30JUN1985 18:00:00)-Water Temperature (C)]]*OO[[#This Row],[37]]</f>
        <v>1.124554326294375E-4</v>
      </c>
      <c r="AN249" s="10">
        <f>3/24000000*OO[[#This Row],[96 (30JUN1985 21:00:00)-Water Temperature (C)]]*OO[[#This Row],[38]]</f>
        <v>1.1101546742323751E-4</v>
      </c>
      <c r="AO249" s="10">
        <f>3/24000000*OO[[#This Row],[97 (01JUL1985 00:00:00)-Water Temperature (C)]]*OO[[#This Row],[39]]</f>
        <v>1.0249230877998749E-4</v>
      </c>
      <c r="AP249" s="10">
        <f>3/24000000*OO[[#This Row],[98 (01JUL1985 03:00:00)-Water Temperature (C)]]*OO[[#This Row],[40]]</f>
        <v>9.1702835946475003E-5</v>
      </c>
      <c r="AQ249" s="10">
        <f>3/24000000*OO[[#This Row],[99 (01JUL1985 06:00:00)-Water Temperature (C)]]*OO[[#This Row],[41]]</f>
        <v>8.1087954873749994E-5</v>
      </c>
      <c r="AR249" s="10">
        <f>3/24000000*OO[[#This Row],[100 (01JUL1985 09:00:00)-Water Temperature (C)]]*OO[[#This Row],[42]]</f>
        <v>7.2872228240237504E-5</v>
      </c>
      <c r="AS249" s="10">
        <f>3/24000000*OO[[#This Row],[101 (01JUL1985 12:00:00)-Water Temperature (C)]]*OO[[#This Row],[43]]</f>
        <v>6.4585064450000003E-5</v>
      </c>
      <c r="AT249" s="10">
        <f>3/24000000*OO[[#This Row],[102 (01JUL1985 15:00:00)-Water Temperature (C)]]*OO[[#This Row],[44]]</f>
        <v>5.5286913076500001E-5</v>
      </c>
      <c r="AU249" s="10">
        <f>3/24000000*OO[[#This Row],[103 (01JUL1985 18:00:00)-Water Temperature (C)]]*OO[[#This Row],[45]]</f>
        <v>4.453523394103E-5</v>
      </c>
      <c r="AV249" s="10">
        <f>3/24000000*OO[[#This Row],[104 (01JUL1985 21:00:00)-Water Temperature (C)]]*OO[[#This Row],[46]]</f>
        <v>3.4578054447265002E-5</v>
      </c>
      <c r="AW249" s="10">
        <f>3/24000000*OO[[#This Row],[105 (02JUL1985 00:00:00)-Water Temperature (C)]]*OO[[#This Row],[47]]</f>
        <v>2.6549504796342503E-5</v>
      </c>
      <c r="AX249" s="10">
        <f>3/24000000*OO[[#This Row],[106 (02JUL1985 03:00:00)-Water Temperature (C)]]*OO[[#This Row],[48]]</f>
        <v>2.1217493750219997E-5</v>
      </c>
      <c r="AY249" s="10">
        <f>3/24000000*OO[[#This Row],[107 (02JUL1985 06:00:00)-Water Temperature (C)]]*OO[[#This Row],[49]]</f>
        <v>1.8071176890599997E-5</v>
      </c>
      <c r="AZ249" s="10">
        <f>3/24000000*OO[[#This Row],[108 (02JUL1985 09:00:00)-Water Temperature (C)]]*OO[[#This Row],[50]]</f>
        <v>1.6925164245899997E-5</v>
      </c>
      <c r="BA249" s="10">
        <f>3/24000000*OO[[#This Row],[109 (02JUL1985 12:00:00)-Water Temperature (C)]]*OO[[#This Row],[51]]</f>
        <v>1.6553700094374999E-5</v>
      </c>
      <c r="BB249" s="10">
        <f>3/24000000*OO[[#This Row],[110 (02JUL1985 15:00:00)-Water Temperature (C)]]*OO[[#This Row],[52]]</f>
        <v>1.6409838922977498E-5</v>
      </c>
      <c r="BC249" s="10">
        <f>3/24000000*OO[[#This Row],[111 (02JUL1985 18:00:00)-Water Temperature (C)]]*OO[[#This Row],[53]]</f>
        <v>1.5970144584992499E-5</v>
      </c>
      <c r="BD249" s="10">
        <f>3/24000000*OO[[#This Row],[112 (02JUL1985 21:00:00)-Water Temperature (C)]]*OO[[#This Row],[54]]</f>
        <v>1.4754166757144998E-5</v>
      </c>
      <c r="BE249" s="10">
        <f>3/24000000*OO[[#This Row],[113 (03JUL1985 00:00:00)-Water Temperature (C)]]*OO[[#This Row],[55]]</f>
        <v>1.3363275373787499E-5</v>
      </c>
      <c r="BF249" s="10">
        <f>3/24000000*OO[[#This Row],[114 (03JUL1985 03:00:00)-Water Temperature (C)]]*OO[[#This Row],[56]]</f>
        <v>1.2083383626401248E-5</v>
      </c>
      <c r="BG249" s="10">
        <f>3/24000000*OO[[#This Row],[115 (03JUL1985 06:00:00)-Water Temperature (C)]]*OO[[#This Row],[57]]</f>
        <v>1.1160287934356249E-5</v>
      </c>
      <c r="BH249" s="10">
        <f>3/24000000*OO[[#This Row],[116 (03JUL1985 09:00:00)-Water Temperature (C)]]*OO[[#This Row],[58]]</f>
        <v>1.0954661743315002E-5</v>
      </c>
      <c r="BI249" s="10">
        <f>3/24000000*OO[[#This Row],[117 (03JUL1985 12:00:00)-Water Temperature (C)]]*OO[[#This Row],[59]]</f>
        <v>1.1337054929360001E-5</v>
      </c>
      <c r="BJ249" s="10">
        <f>3/24000000*OO[[#This Row],[118 (03JUL1985 15:00:00)-Water Temperature (C)]]*OO[[#This Row],[60]]</f>
        <v>1.1835859679031249E-5</v>
      </c>
      <c r="BK249" s="10">
        <f>3/24000000*OO[[#This Row],[119 (03JUL1985 18:00:00)-Water Temperature (C)]]*OO[[#This Row],[61]]</f>
        <v>1.1750916103925E-5</v>
      </c>
      <c r="BL249" s="10">
        <f>3/24000000*OO[[#This Row],[120 (03JUL1985 21:00:00)-Water Temperature (C)]]*OO[[#This Row],[62]]</f>
        <v>1.1101322230889999E-5</v>
      </c>
      <c r="BM249" s="10">
        <f>3/24000000*OO[[#This Row],[121 (04JUL1985 00:00:00)-Water Temperature (C)]]*OO[[#This Row],[63]]</f>
        <v>1.022394207836625E-5</v>
      </c>
      <c r="BN249" s="10">
        <f>3/24000000*OO[[#This Row],[122 (04JUL1985 03:00:00)-Water Temperature (C)]]*OO[[#This Row],[64]]</f>
        <v>9.4035349099999979E-6</v>
      </c>
      <c r="BO249" s="10">
        <f>3/24000000*OO[[#This Row],[123 (04JUL1985 06:00:00)-Water Temperature (C)]]*OO[[#This Row],[65]]</f>
        <v>8.7500425544349998E-6</v>
      </c>
      <c r="BP249" s="10">
        <f>3/24000000*OO[[#This Row],[124 (04JUL1985 09:00:00)-Water Temperature (C)]]*OO[[#This Row],[66]]</f>
        <v>8.51840074356E-6</v>
      </c>
      <c r="BQ249" s="10">
        <f>3/24000000*OO[[#This Row],[125 (04JUL1985 12:00:00)-Water Temperature (C)]]*OO[[#This Row],[67]]</f>
        <v>8.3503035599500002E-6</v>
      </c>
      <c r="BR249" s="10">
        <f>3/24000000*OO[[#This Row],[126 (04JUL1985 15:00:00)-Water Temperature (C)]]*OO[[#This Row],[68]]</f>
        <v>8.0118835892550009E-6</v>
      </c>
      <c r="BS249" s="10">
        <f>3/24000000*OO[[#This Row],[127 (04JUL1985 18:00:00)-Water Temperature (C)]]*OO[[#This Row],[69]]</f>
        <v>7.5648344852287502E-6</v>
      </c>
      <c r="BT249" s="10">
        <f>3/24000000*OO[[#This Row],[128 (04JUL1985 21:00:00)-Water Temperature (C)]]*OO[[#This Row],[70]]</f>
        <v>7.0691546305000001E-6</v>
      </c>
      <c r="BU249" s="10">
        <f>3/24000000*OO[[#This Row],[129 (05JUL1985 00:00:00)-Water Temperature (C)]]*OO[[#This Row],[71]]</f>
        <v>6.521288054025E-6</v>
      </c>
      <c r="BV249" s="10">
        <f>3/24000000*OO[[#This Row],[130 (05JUL1985 03:00:00)-Water Temperature (C)]]*OO[[#This Row],[72]]</f>
        <v>6.0476344220462489E-6</v>
      </c>
      <c r="BW249" s="10">
        <f>3/24000000*OO[[#This Row],[131 (05JUL1985 06:00:00)-Water Temperature (C)]]*OO[[#This Row],[73]]</f>
        <v>5.6774766843900002E-6</v>
      </c>
      <c r="BX249" s="10">
        <f>3/24000000*OO[[#This Row],[132 (05JUL1985 09:00:00)-Water Temperature (C)]]*OO[[#This Row],[74]]</f>
        <v>5.6114363030399989E-6</v>
      </c>
      <c r="BY249" s="10">
        <f>3/24000000*OO[[#This Row],[133 (05JUL1985 12:00:00)-Water Temperature (C)]]*OO[[#This Row],[75]]</f>
        <v>5.8455324855749992E-6</v>
      </c>
      <c r="BZ249" s="10">
        <f>3/24000000*OO[[#This Row],[134 (05JUL1985 15:00:00)-Water Temperature (C)]]*OO[[#This Row],[76]]</f>
        <v>6.1579693737427487E-6</v>
      </c>
      <c r="CA249" s="10">
        <f>3/24000000*OO[[#This Row],[135 (05JUL1985 18:00:00)-Water Temperature (C)]]*OO[[#This Row],[77]]</f>
        <v>6.1606580131057506E-6</v>
      </c>
      <c r="CB249" s="10">
        <f>3/24000000*OO[[#This Row],[136 (05JUL1985 21:00:00)-Water Temperature (C)]]*OO[[#This Row],[78]]</f>
        <v>5.7584421097992492E-6</v>
      </c>
      <c r="CC249" s="10">
        <f>3/24000000*OO[[#This Row],[137 (06JUL1985 00:00:00)-Water Temperature (C)]]*OO[[#This Row],[79]]</f>
        <v>5.2723829911263743E-6</v>
      </c>
      <c r="CD249" s="10">
        <f>3/24000000*OO[[#This Row],[138 (06JUL1985 03:00:00)-Water Temperature (C)]]*OO[[#This Row],[80]]</f>
        <v>4.9001940809456249E-6</v>
      </c>
      <c r="CE249" s="10">
        <f>3/24000000*OO[[#This Row],[139 (06JUL1985 06:00:00)-Water Temperature (C)]]*OO[[#This Row],[81]]</f>
        <v>4.6142331398699992E-6</v>
      </c>
      <c r="CF249" s="10">
        <f>3/24000000*OO[[#This Row],[140 (06JUL1985 09:00:00)-Water Temperature (C)]]*OO[[#This Row],[82]]</f>
        <v>4.4823720821099997E-6</v>
      </c>
      <c r="CG249" s="10">
        <f>3/24000000*OO[[#This Row],[141 (06JUL1985 12:00:00)-Water Temperature (C)]]*OO[[#This Row],[83]]</f>
        <v>4.4671673284233744E-6</v>
      </c>
      <c r="CH249" s="10">
        <f>3/24000000*OO[[#This Row],[142 (06JUL1985 15:00:00)-Water Temperature (C)]]*OO[[#This Row],[84]]</f>
        <v>4.4024277880250002E-6</v>
      </c>
      <c r="CI249" s="10">
        <f>3/24000000*OO[[#This Row],[143 (06JUL1985 18:00:00)-Water Temperature (C)]]*OO[[#This Row],[85]]</f>
        <v>4.2691282284063749E-6</v>
      </c>
      <c r="CJ249" s="10">
        <f>3/24000000*OO[[#This Row],[144 (06JUL1985 21:00:00)-Water Temperature (C)]]*OO[[#This Row],[86]]</f>
        <v>4.0281651584006244E-6</v>
      </c>
      <c r="CK249" s="10">
        <f>3/24000000*OO[[#This Row],[145 (07JUL1985 00:00:00)-Water Temperature (C)]]*OO[[#This Row],[87]]</f>
        <v>3.6730478438193746E-6</v>
      </c>
      <c r="CL249" s="10">
        <f>3/24000000*OO[[#This Row],[146 (07JUL1985 03:00:00)-Water Temperature (C)]]*OO[[#This Row],[88]]</f>
        <v>3.3537933861171247E-6</v>
      </c>
      <c r="CM249" s="10">
        <f>3/24000000*OO[[#This Row],[147 (07JUL1985 06:00:00)-Water Temperature (C)]]*OO[[#This Row],[89]]</f>
        <v>3.1019660808487502E-6</v>
      </c>
      <c r="CN249" s="10">
        <f>3/24000000*OO[[#This Row],[148 (07JUL1985 09:00:00)-Water Temperature (C)]]*OO[[#This Row],[90]]</f>
        <v>2.9999125226497498E-6</v>
      </c>
      <c r="CO249" s="10">
        <f>3/24000000*OO[[#This Row],[149 (07JUL1985 12:00:00)-Water Temperature (C)]]*OO[[#This Row],[91]]</f>
        <v>2.9619664525000002E-6</v>
      </c>
      <c r="CP249" s="10">
        <f>3/24000000*OO[[#This Row],[150 (07JUL1985 15:00:00)-Water Temperature (C)]]*OO[[#This Row],[92]]</f>
        <v>2.9961320475637499E-6</v>
      </c>
      <c r="CQ249" s="10">
        <f>3/24000000*OO[[#This Row],[151 (07JUL1985 18:00:00)-Water Temperature (C)]]*OO[[#This Row],[93]]</f>
        <v>3.02523152211E-6</v>
      </c>
      <c r="CR249" s="10">
        <f>3/24000000*OO[[#This Row],[152 (07JUL1985 21:00:00)-Water Temperature (C)]]*OO[[#This Row],[94]]</f>
        <v>2.8973113694482501E-6</v>
      </c>
      <c r="CS249" s="10">
        <f>3/24000000*OO[[#This Row],[153 (08JUL1985 00:00:00)-Water Temperature (C)]]*OO[[#This Row],[95]]</f>
        <v>2.6454422681575E-6</v>
      </c>
      <c r="CT249" s="10">
        <f>3/24000000*OO[[#This Row],[154 (08JUL1985 03:00:00)-Water Temperature (C)]]*OO[[#This Row],[96]]</f>
        <v>2.457680337417375E-6</v>
      </c>
      <c r="CU249" s="10">
        <f>3/24000000*OO[[#This Row],[155 (08JUL1985 06:00:00)-Water Temperature (C)]]*OO[[#This Row],[97]]</f>
        <v>2.3419456978990002E-6</v>
      </c>
      <c r="CV249" s="10">
        <f>3/24000000*OO[[#This Row],[156 (08JUL1985 09:00:00)-Water Temperature (C)]]*OO[[#This Row],[98]]</f>
        <v>2.339031079848E-6</v>
      </c>
      <c r="CW249" s="10">
        <f>3/24000000*OO[[#This Row],[157 (08JUL1985 12:00:00)-Water Temperature (C)]]*OO[[#This Row],[99]]</f>
        <v>2.3175619828481248E-6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0</v>
      </c>
      <c r="M250" s="10">
        <f>3/24*OO[[#This Row],[69 (27JUN1985 12:00:00)-Water Temperature (C)]]*OO[[#This Row],[11]]/SUM(OO[11])</f>
        <v>0</v>
      </c>
      <c r="N250" s="10">
        <f>3/24*OO[[#This Row],[70 (27JUN1985 15:00:00)-Water Temperature (C)]]*OO[[#This Row],[12]]/SUM(OO[12])</f>
        <v>2.9809591068308008E-39</v>
      </c>
      <c r="O250" s="10">
        <f>3/24*OO[[#This Row],[71 (27JUN1985 18:00:00)-Water Temperature (C)]]*OO[[#This Row],[13]]/SUM(OO[13])</f>
        <v>1.3662170104935238E-29</v>
      </c>
      <c r="P250" s="10">
        <f>3/24*OO[[#This Row],[72 (27JUN1985 21:00:00)-Water Temperature (C)]]*OO[[#This Row],[14]]/SUM(OO[14])</f>
        <v>9.6389578116045254E-21</v>
      </c>
      <c r="Q250" s="10">
        <f>3/24*OO[[#This Row],[73 (28JUN1985 00:00:00)-Water Temperature (C)]]*OO[[#This Row],[15]]/SUM(OO[15])</f>
        <v>6.4809429161232987E-15</v>
      </c>
      <c r="R250" s="10">
        <f>3/24*OO[[#This Row],[74 (28JUN1985 03:00:00)-Water Temperature (C)]]*OO[[#This Row],[16]]/SUM(OO[16])</f>
        <v>3.3667519432630415E-11</v>
      </c>
      <c r="S250" s="10">
        <f>3/24*OO[[#This Row],[75 (28JUN1985 06:00:00)-Water Temperature (C)]]*OO[[#This Row],[17]]/SUM(OO[17])</f>
        <v>1.4962155185936628E-8</v>
      </c>
      <c r="T250" s="10">
        <f>3/24*OO[[#This Row],[76 (28JUN1985 09:00:00)-Water Temperature (C)]]*OO[[#This Row],[18]]/SUM(OO[18])</f>
        <v>1.5935486074021233E-6</v>
      </c>
      <c r="U250" s="10">
        <f>3/24*OO[[#This Row],[77 (28JUN1985 12:00:00)-Water Temperature (C)]]*OO[[#This Row],[19]]/SUM(OO[19])</f>
        <v>5.8872045125004727E-5</v>
      </c>
      <c r="V250" s="10">
        <f>3/24000000*OO[[#This Row],[78 (28JUN1985 15:00:00)-Water Temperature (C)]]*OO[[#This Row],[20]]</f>
        <v>9.2149325238862498E-4</v>
      </c>
      <c r="W250" s="10">
        <f>3/24000000*OO[[#This Row],[79 (28JUN1985 18:00:00)-Water Temperature (C)]]*OO[[#This Row],[21]]</f>
        <v>7.1064394727287494E-3</v>
      </c>
      <c r="X250" s="10">
        <f>3/24000000*OO[[#This Row],[80 (28JUN1985 21:00:00)-Water Temperature (C)]]*OO[[#This Row],[22]]</f>
        <v>2.9472154068857493E-2</v>
      </c>
      <c r="Y250" s="10">
        <f>3/24000000*OO[[#This Row],[81 (29JUN1985 00:00:00)-Water Temperature (C)]]*OO[[#This Row],[23]]</f>
        <v>7.3919133800749992E-2</v>
      </c>
      <c r="Z250" s="10">
        <f>3/24000000*OO[[#This Row],[82 (29JUN1985 03:00:00)-Water Temperature (C)]]*OO[[#This Row],[24]]</f>
        <v>0.12231210754979999</v>
      </c>
      <c r="AA250" s="10">
        <f>3/24000000*OO[[#This Row],[83 (29JUN1985 06:00:00)-Water Temperature (C)]]*OO[[#This Row],[25]]</f>
        <v>0.14383988207200002</v>
      </c>
      <c r="AB250" s="10">
        <f>3/24000000*OO[[#This Row],[84 (29JUN1985 09:00:00)-Water Temperature (C)]]*OO[[#This Row],[26]]</f>
        <v>0.12961212910187497</v>
      </c>
      <c r="AC250" s="10">
        <f>3/24000000*OO[[#This Row],[85 (29JUN1985 12:00:00)-Water Temperature (C)]]*OO[[#This Row],[27]]</f>
        <v>9.1571083154099994E-2</v>
      </c>
      <c r="AD250" s="10">
        <f>3/24000000*OO[[#This Row],[86 (29JUN1985 15:00:00)-Water Temperature (C)]]*OO[[#This Row],[28]]</f>
        <v>5.2813759329799988E-2</v>
      </c>
      <c r="AE250" s="10">
        <f>3/24000000*OO[[#This Row],[88 (29JUN1985 21:00:00)-Water Temperature (C)]]*OO[[#This Row],[30]]</f>
        <v>9.3304035818599987E-3</v>
      </c>
      <c r="AF250" s="10">
        <f>3/24000000*OO[[#This Row],[88 (29JUN1985 21:00:00)-Water Temperature (C)]]*OO[[#This Row],[30]]</f>
        <v>9.3304035818599987E-3</v>
      </c>
      <c r="AG250" s="10">
        <f>3/24000000*OO[[#This Row],[89 (30JUN1985 00:00:00)-Water Temperature (C)]]*OO[[#This Row],[31]]</f>
        <v>2.9511879579472503E-3</v>
      </c>
      <c r="AH250" s="10">
        <f>3/24000000*OO[[#This Row],[90 (30JUN1985 03:00:00)-Water Temperature (C)]]*OO[[#This Row],[32]]</f>
        <v>8.8610015110999996E-4</v>
      </c>
      <c r="AI250" s="10">
        <f>3/24000000*OO[[#This Row],[91 (30JUN1985 06:00:00)-Water Temperature (C)]]*OO[[#This Row],[33]]</f>
        <v>2.8706036659660003E-4</v>
      </c>
      <c r="AJ250" s="10">
        <f>3/24000000*OO[[#This Row],[92 (30JUN1985 09:00:00)-Water Temperature (C)]]*OO[[#This Row],[34]]</f>
        <v>1.3252949215301251E-4</v>
      </c>
      <c r="AK250" s="10">
        <f>3/24000000*OO[[#This Row],[93 (30JUN1985 12:00:00)-Water Temperature (C)]]*OO[[#This Row],[35]]</f>
        <v>1.0241125738593749E-4</v>
      </c>
      <c r="AL250" s="10">
        <f>3/24000000*OO[[#This Row],[94 (30JUN1985 15:00:00)-Water Temperature (C)]]*OO[[#This Row],[36]]</f>
        <v>1.0723744402432499E-4</v>
      </c>
      <c r="AM250" s="10">
        <f>3/24000000*OO[[#This Row],[95 (30JUN1985 18:00:00)-Water Temperature (C)]]*OO[[#This Row],[37]]</f>
        <v>1.166182817246875E-4</v>
      </c>
      <c r="AN250" s="10">
        <f>3/24000000*OO[[#This Row],[96 (30JUN1985 21:00:00)-Water Temperature (C)]]*OO[[#This Row],[38]]</f>
        <v>1.1616930503284999E-4</v>
      </c>
      <c r="AO250" s="10">
        <f>3/24000000*OO[[#This Row],[97 (01JUL1985 00:00:00)-Water Temperature (C)]]*OO[[#This Row],[39]]</f>
        <v>1.0786079152335E-4</v>
      </c>
      <c r="AP250" s="10">
        <f>3/24000000*OO[[#This Row],[98 (01JUL1985 03:00:00)-Water Temperature (C)]]*OO[[#This Row],[40]]</f>
        <v>9.6969964460312503E-5</v>
      </c>
      <c r="AQ250" s="10">
        <f>3/24000000*OO[[#This Row],[99 (01JUL1985 06:00:00)-Water Temperature (C)]]*OO[[#This Row],[41]]</f>
        <v>8.5917696864712485E-5</v>
      </c>
      <c r="AR250" s="10">
        <f>3/24000000*OO[[#This Row],[100 (01JUL1985 09:00:00)-Water Temperature (C)]]*OO[[#This Row],[42]]</f>
        <v>7.7391353060374994E-5</v>
      </c>
      <c r="AS250" s="10">
        <f>3/24000000*OO[[#This Row],[101 (01JUL1985 12:00:00)-Water Temperature (C)]]*OO[[#This Row],[43]]</f>
        <v>6.8958766845700004E-5</v>
      </c>
      <c r="AT250" s="10">
        <f>3/24000000*OO[[#This Row],[102 (01JUL1985 15:00:00)-Water Temperature (C)]]*OO[[#This Row],[44]]</f>
        <v>5.9461076776474994E-5</v>
      </c>
      <c r="AU250" s="10">
        <f>3/24000000*OO[[#This Row],[103 (01JUL1985 18:00:00)-Water Temperature (C)]]*OO[[#This Row],[45]]</f>
        <v>4.8209372276532496E-5</v>
      </c>
      <c r="AV250" s="10">
        <f>3/24000000*OO[[#This Row],[104 (01JUL1985 21:00:00)-Water Temperature (C)]]*OO[[#This Row],[46]]</f>
        <v>3.7526184327836251E-5</v>
      </c>
      <c r="AW250" s="10">
        <f>3/24000000*OO[[#This Row],[105 (02JUL1985 00:00:00)-Water Temperature (C)]]*OO[[#This Row],[47]]</f>
        <v>2.8716600688985001E-5</v>
      </c>
      <c r="AX250" s="10">
        <f>3/24000000*OO[[#This Row],[106 (02JUL1985 03:00:00)-Water Temperature (C)]]*OO[[#This Row],[48]]</f>
        <v>2.2754045830668751E-5</v>
      </c>
      <c r="AY250" s="10">
        <f>3/24000000*OO[[#This Row],[107 (02JUL1985 06:00:00)-Water Temperature (C)]]*OO[[#This Row],[49]]</f>
        <v>1.9170161559194999E-5</v>
      </c>
      <c r="AZ250" s="10">
        <f>3/24000000*OO[[#This Row],[108 (02JUL1985 09:00:00)-Water Temperature (C)]]*OO[[#This Row],[50]]</f>
        <v>1.7789141645587497E-5</v>
      </c>
      <c r="BA250" s="10">
        <f>3/24000000*OO[[#This Row],[109 (02JUL1985 12:00:00)-Water Temperature (C)]]*OO[[#This Row],[51]]</f>
        <v>1.7350445545734999E-5</v>
      </c>
      <c r="BB250" s="10">
        <f>3/24000000*OO[[#This Row],[110 (02JUL1985 15:00:00)-Water Temperature (C)]]*OO[[#This Row],[52]]</f>
        <v>1.7179594848800001E-5</v>
      </c>
      <c r="BC250" s="10">
        <f>3/24000000*OO[[#This Row],[111 (02JUL1985 18:00:00)-Water Temperature (C)]]*OO[[#This Row],[53]]</f>
        <v>1.6762949057085002E-5</v>
      </c>
      <c r="BD250" s="10">
        <f>3/24000000*OO[[#This Row],[112 (02JUL1985 21:00:00)-Water Temperature (C)]]*OO[[#This Row],[54]]</f>
        <v>1.5530195243874998E-5</v>
      </c>
      <c r="BE250" s="10">
        <f>3/24000000*OO[[#This Row],[113 (03JUL1985 00:00:00)-Water Temperature (C)]]*OO[[#This Row],[55]]</f>
        <v>1.4073386500057498E-5</v>
      </c>
      <c r="BF250" s="10">
        <f>3/24000000*OO[[#This Row],[114 (03JUL1985 03:00:00)-Water Temperature (C)]]*OO[[#This Row],[56]]</f>
        <v>1.2716736914159996E-5</v>
      </c>
      <c r="BG250" s="10">
        <f>3/24000000*OO[[#This Row],[115 (03JUL1985 06:00:00)-Water Temperature (C)]]*OO[[#This Row],[57]]</f>
        <v>1.1705094923103749E-5</v>
      </c>
      <c r="BH250" s="10">
        <f>3/24000000*OO[[#This Row],[116 (03JUL1985 09:00:00)-Water Temperature (C)]]*OO[[#This Row],[58]]</f>
        <v>1.14468018259E-5</v>
      </c>
      <c r="BI250" s="10">
        <f>3/24000000*OO[[#This Row],[117 (03JUL1985 12:00:00)-Water Temperature (C)]]*OO[[#This Row],[59]]</f>
        <v>1.182732645546375E-5</v>
      </c>
      <c r="BJ250" s="10">
        <f>3/24000000*OO[[#This Row],[118 (03JUL1985 15:00:00)-Water Temperature (C)]]*OO[[#This Row],[60]]</f>
        <v>1.2362436907729999E-5</v>
      </c>
      <c r="BK250" s="10">
        <f>3/24000000*OO[[#This Row],[119 (03JUL1985 18:00:00)-Water Temperature (C)]]*OO[[#This Row],[61]]</f>
        <v>1.230558094720375E-5</v>
      </c>
      <c r="BL250" s="10">
        <f>3/24000000*OO[[#This Row],[120 (03JUL1985 21:00:00)-Water Temperature (C)]]*OO[[#This Row],[62]]</f>
        <v>1.1647784887459999E-5</v>
      </c>
      <c r="BM250" s="10">
        <f>3/24000000*OO[[#This Row],[121 (04JUL1985 00:00:00)-Water Temperature (C)]]*OO[[#This Row],[63]]</f>
        <v>1.073539769082E-5</v>
      </c>
      <c r="BN250" s="10">
        <f>3/24000000*OO[[#This Row],[122 (04JUL1985 03:00:00)-Water Temperature (C)]]*OO[[#This Row],[64]]</f>
        <v>9.8715914941874996E-6</v>
      </c>
      <c r="BO250" s="10">
        <f>3/24000000*OO[[#This Row],[123 (04JUL1985 06:00:00)-Water Temperature (C)]]*OO[[#This Row],[65]]</f>
        <v>9.1646406386249982E-6</v>
      </c>
      <c r="BP250" s="10">
        <f>3/24000000*OO[[#This Row],[124 (04JUL1985 09:00:00)-Water Temperature (C)]]*OO[[#This Row],[66]]</f>
        <v>8.8946039392000009E-6</v>
      </c>
      <c r="BQ250" s="10">
        <f>3/24000000*OO[[#This Row],[125 (04JUL1985 12:00:00)-Water Temperature (C)]]*OO[[#This Row],[67]]</f>
        <v>8.7259927973399999E-6</v>
      </c>
      <c r="BR250" s="10">
        <f>3/24000000*OO[[#This Row],[126 (04JUL1985 15:00:00)-Water Temperature (C)]]*OO[[#This Row],[68]]</f>
        <v>8.3717630690837502E-6</v>
      </c>
      <c r="BS250" s="10">
        <f>3/24000000*OO[[#This Row],[127 (04JUL1985 18:00:00)-Water Temperature (C)]]*OO[[#This Row],[69]]</f>
        <v>7.9207445518199988E-6</v>
      </c>
      <c r="BT250" s="10">
        <f>3/24000000*OO[[#This Row],[128 (04JUL1985 21:00:00)-Water Temperature (C)]]*OO[[#This Row],[70]]</f>
        <v>7.4208931558987488E-6</v>
      </c>
      <c r="BU250" s="10">
        <f>3/24000000*OO[[#This Row],[129 (05JUL1985 00:00:00)-Water Temperature (C)]]*OO[[#This Row],[71]]</f>
        <v>6.8472550581999996E-6</v>
      </c>
      <c r="BV250" s="10">
        <f>3/24000000*OO[[#This Row],[130 (05JUL1985 03:00:00)-Water Temperature (C)]]*OO[[#This Row],[72]]</f>
        <v>6.3394545459374984E-6</v>
      </c>
      <c r="BW250" s="10">
        <f>3/24000000*OO[[#This Row],[131 (05JUL1985 06:00:00)-Water Temperature (C)]]*OO[[#This Row],[73]]</f>
        <v>5.9357321721699995E-6</v>
      </c>
      <c r="BX250" s="10">
        <f>3/24000000*OO[[#This Row],[132 (05JUL1985 09:00:00)-Water Temperature (C)]]*OO[[#This Row],[74]]</f>
        <v>5.849029676172499E-6</v>
      </c>
      <c r="BY250" s="10">
        <f>3/24000000*OO[[#This Row],[133 (05JUL1985 12:00:00)-Water Temperature (C)]]*OO[[#This Row],[75]]</f>
        <v>6.0901023462249984E-6</v>
      </c>
      <c r="BZ250" s="10">
        <f>3/24000000*OO[[#This Row],[134 (05JUL1985 15:00:00)-Water Temperature (C)]]*OO[[#This Row],[76]]</f>
        <v>6.4299023717120001E-6</v>
      </c>
      <c r="CA250" s="10">
        <f>3/24000000*OO[[#This Row],[135 (05JUL1985 18:00:00)-Water Temperature (C)]]*OO[[#This Row],[77]]</f>
        <v>6.4545075986104994E-6</v>
      </c>
      <c r="CB250" s="10">
        <f>3/24000000*OO[[#This Row],[136 (05JUL1985 21:00:00)-Water Temperature (C)]]*OO[[#This Row],[78]]</f>
        <v>6.0466412401810003E-6</v>
      </c>
      <c r="CC250" s="10">
        <f>3/24000000*OO[[#This Row],[137 (06JUL1985 00:00:00)-Water Temperature (C)]]*OO[[#This Row],[79]]</f>
        <v>5.5304092882159996E-6</v>
      </c>
      <c r="CD250" s="10">
        <f>3/24000000*OO[[#This Row],[138 (06JUL1985 03:00:00)-Water Temperature (C)]]*OO[[#This Row],[80]]</f>
        <v>5.1317325365601249E-6</v>
      </c>
      <c r="CE250" s="10">
        <f>3/24000000*OO[[#This Row],[139 (06JUL1985 06:00:00)-Water Temperature (C)]]*OO[[#This Row],[81]]</f>
        <v>4.8206493611568746E-6</v>
      </c>
      <c r="CF250" s="10">
        <f>3/24000000*OO[[#This Row],[140 (06JUL1985 09:00:00)-Water Temperature (C)]]*OO[[#This Row],[82]]</f>
        <v>4.6717449183090004E-6</v>
      </c>
      <c r="CG250" s="10">
        <f>3/24000000*OO[[#This Row],[141 (06JUL1985 12:00:00)-Water Temperature (C)]]*OO[[#This Row],[83]]</f>
        <v>4.6540910391745001E-6</v>
      </c>
      <c r="CH250" s="10">
        <f>3/24000000*OO[[#This Row],[142 (06JUL1985 15:00:00)-Water Temperature (C)]]*OO[[#This Row],[84]]</f>
        <v>4.5966578686612494E-6</v>
      </c>
      <c r="CI250" s="10">
        <f>3/24000000*OO[[#This Row],[143 (06JUL1985 18:00:00)-Water Temperature (C)]]*OO[[#This Row],[85]]</f>
        <v>4.461118786695999E-6</v>
      </c>
      <c r="CJ250" s="10">
        <f>3/24000000*OO[[#This Row],[144 (06JUL1985 21:00:00)-Water Temperature (C)]]*OO[[#This Row],[86]]</f>
        <v>4.2265509062299998E-6</v>
      </c>
      <c r="CK250" s="10">
        <f>3/24000000*OO[[#This Row],[145 (07JUL1985 00:00:00)-Water Temperature (C)]]*OO[[#This Row],[87]]</f>
        <v>3.8601376557974997E-6</v>
      </c>
      <c r="CL250" s="10">
        <f>3/24000000*OO[[#This Row],[146 (07JUL1985 03:00:00)-Water Temperature (C)]]*OO[[#This Row],[88]]</f>
        <v>3.5239276244094999E-6</v>
      </c>
      <c r="CM250" s="10">
        <f>3/24000000*OO[[#This Row],[147 (07JUL1985 06:00:00)-Water Temperature (C)]]*OO[[#This Row],[89]]</f>
        <v>3.2529550266909999E-6</v>
      </c>
      <c r="CN250" s="10">
        <f>3/24000000*OO[[#This Row],[148 (07JUL1985 09:00:00)-Water Temperature (C)]]*OO[[#This Row],[90]]</f>
        <v>3.1367655949376249E-6</v>
      </c>
      <c r="CO250" s="10">
        <f>3/24000000*OO[[#This Row],[149 (07JUL1985 12:00:00)-Water Temperature (C)]]*OO[[#This Row],[91]]</f>
        <v>3.0926809367849996E-6</v>
      </c>
      <c r="CP250" s="10">
        <f>3/24000000*OO[[#This Row],[150 (07JUL1985 15:00:00)-Water Temperature (C)]]*OO[[#This Row],[92]]</f>
        <v>3.1292166694973746E-6</v>
      </c>
      <c r="CQ250" s="10">
        <f>3/24000000*OO[[#This Row],[151 (07JUL1985 18:00:00)-Water Temperature (C)]]*OO[[#This Row],[93]]</f>
        <v>3.16603262726575E-6</v>
      </c>
      <c r="CR250" s="10">
        <f>3/24000000*OO[[#This Row],[152 (07JUL1985 21:00:00)-Water Temperature (C)]]*OO[[#This Row],[94]]</f>
        <v>3.0437148014122496E-6</v>
      </c>
      <c r="CS250" s="10">
        <f>3/24000000*OO[[#This Row],[153 (08JUL1985 00:00:00)-Water Temperature (C)]]*OO[[#This Row],[95]]</f>
        <v>2.77493731120325E-6</v>
      </c>
      <c r="CT250" s="10">
        <f>3/24000000*OO[[#This Row],[154 (08JUL1985 03:00:00)-Water Temperature (C)]]*OO[[#This Row],[96]]</f>
        <v>2.5706065412847495E-6</v>
      </c>
      <c r="CU250" s="10">
        <f>3/24000000*OO[[#This Row],[155 (08JUL1985 06:00:00)-Water Temperature (C)]]*OO[[#This Row],[97]]</f>
        <v>2.4413655447907501E-6</v>
      </c>
      <c r="CV250" s="10">
        <f>3/24000000*OO[[#This Row],[156 (08JUL1985 09:00:00)-Water Temperature (C)]]*OO[[#This Row],[98]]</f>
        <v>2.4317108450787501E-6</v>
      </c>
      <c r="CW250" s="10">
        <f>3/24000000*OO[[#This Row],[157 (08JUL1985 12:00:00)-Water Temperature (C)]]*OO[[#This Row],[99]]</f>
        <v>2.4153378571796248E-6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0</v>
      </c>
      <c r="M251" s="10">
        <f>3/24*OO[[#This Row],[69 (27JUN1985 12:00:00)-Water Temperature (C)]]*OO[[#This Row],[11]]/SUM(OO[11])</f>
        <v>0</v>
      </c>
      <c r="N251" s="10">
        <f>3/24*OO[[#This Row],[70 (27JUN1985 15:00:00)-Water Temperature (C)]]*OO[[#This Row],[12]]/SUM(OO[12])</f>
        <v>3.3729055499388651E-40</v>
      </c>
      <c r="O251" s="10">
        <f>3/24*OO[[#This Row],[71 (27JUN1985 18:00:00)-Water Temperature (C)]]*OO[[#This Row],[13]]/SUM(OO[13])</f>
        <v>1.5902083232515809E-30</v>
      </c>
      <c r="P251" s="10">
        <f>3/24*OO[[#This Row],[72 (27JUN1985 21:00:00)-Water Temperature (C)]]*OO[[#This Row],[14]]/SUM(OO[14])</f>
        <v>1.9321910842615025E-21</v>
      </c>
      <c r="Q251" s="10">
        <f>3/24*OO[[#This Row],[73 (28JUN1985 00:00:00)-Water Temperature (C)]]*OO[[#This Row],[15]]/SUM(OO[15])</f>
        <v>1.6102011201660308E-15</v>
      </c>
      <c r="R251" s="10">
        <f>3/24*OO[[#This Row],[74 (28JUN1985 03:00:00)-Water Temperature (C)]]*OO[[#This Row],[16]]/SUM(OO[16])</f>
        <v>1.2012088924093215E-11</v>
      </c>
      <c r="S251" s="10">
        <f>3/24*OO[[#This Row],[75 (28JUN1985 06:00:00)-Water Temperature (C)]]*OO[[#This Row],[17]]/SUM(OO[17])</f>
        <v>6.3366964492722415E-9</v>
      </c>
      <c r="T251" s="10">
        <f>3/24*OO[[#This Row],[76 (28JUN1985 09:00:00)-Water Temperature (C)]]*OO[[#This Row],[18]]/SUM(OO[18])</f>
        <v>7.5970103635182938E-7</v>
      </c>
      <c r="U251" s="10">
        <f>3/24*OO[[#This Row],[77 (28JUN1985 12:00:00)-Water Temperature (C)]]*OO[[#This Row],[19]]/SUM(OO[19])</f>
        <v>3.0861494626428054E-5</v>
      </c>
      <c r="V251" s="10">
        <f>3/24000000*OO[[#This Row],[78 (28JUN1985 15:00:00)-Water Temperature (C)]]*OO[[#This Row],[20]]</f>
        <v>5.2438243374824999E-4</v>
      </c>
      <c r="W251" s="10">
        <f>3/24000000*OO[[#This Row],[79 (28JUN1985 18:00:00)-Water Temperature (C)]]*OO[[#This Row],[21]]</f>
        <v>4.3416679021974986E-3</v>
      </c>
      <c r="X251" s="10">
        <f>3/24000000*OO[[#This Row],[80 (28JUN1985 21:00:00)-Water Temperature (C)]]*OO[[#This Row],[22]]</f>
        <v>1.9153950067061252E-2</v>
      </c>
      <c r="Y251" s="10">
        <f>3/24000000*OO[[#This Row],[81 (29JUN1985 00:00:00)-Water Temperature (C)]]*OO[[#This Row],[23]]</f>
        <v>5.0715015809149999E-2</v>
      </c>
      <c r="Z251" s="10">
        <f>3/24000000*OO[[#This Row],[82 (29JUN1985 03:00:00)-Water Temperature (C)]]*OO[[#This Row],[24]]</f>
        <v>8.7878176826099996E-2</v>
      </c>
      <c r="AA251" s="10">
        <f>3/24000000*OO[[#This Row],[83 (29JUN1985 06:00:00)-Water Temperature (C)]]*OO[[#This Row],[25]]</f>
        <v>0.1077093903688125</v>
      </c>
      <c r="AB251" s="10">
        <f>3/24000000*OO[[#This Row],[84 (29JUN1985 09:00:00)-Water Temperature (C)]]*OO[[#This Row],[26]]</f>
        <v>0.10074619842675001</v>
      </c>
      <c r="AC251" s="10">
        <f>3/24000000*OO[[#This Row],[85 (29JUN1985 12:00:00)-Water Temperature (C)]]*OO[[#This Row],[27]]</f>
        <v>7.3660491512999998E-2</v>
      </c>
      <c r="AD251" s="10">
        <f>3/24000000*OO[[#This Row],[86 (29JUN1985 15:00:00)-Water Temperature (C)]]*OO[[#This Row],[28]]</f>
        <v>4.3739289480937499E-2</v>
      </c>
      <c r="AE251" s="10">
        <f>3/24000000*OO[[#This Row],[88 (29JUN1985 21:00:00)-Water Temperature (C)]]*OO[[#This Row],[30]]</f>
        <v>8.0504268633750011E-3</v>
      </c>
      <c r="AF251" s="10">
        <f>3/24000000*OO[[#This Row],[88 (29JUN1985 21:00:00)-Water Temperature (C)]]*OO[[#This Row],[30]]</f>
        <v>8.0504268633750011E-3</v>
      </c>
      <c r="AG251" s="10">
        <f>3/24000000*OO[[#This Row],[89 (30JUN1985 00:00:00)-Water Temperature (C)]]*OO[[#This Row],[31]]</f>
        <v>2.5719120457784995E-3</v>
      </c>
      <c r="AH251" s="10">
        <f>3/24000000*OO[[#This Row],[90 (30JUN1985 03:00:00)-Water Temperature (C)]]*OO[[#This Row],[32]]</f>
        <v>7.7137157412749996E-4</v>
      </c>
      <c r="AI251" s="10">
        <f>3/24000000*OO[[#This Row],[91 (30JUN1985 06:00:00)-Water Temperature (C)]]*OO[[#This Row],[33]]</f>
        <v>2.4311977736437499E-4</v>
      </c>
      <c r="AJ251" s="10">
        <f>3/24000000*OO[[#This Row],[92 (30JUN1985 09:00:00)-Water Temperature (C)]]*OO[[#This Row],[34]]</f>
        <v>1.0461568870182498E-4</v>
      </c>
      <c r="AK251" s="10">
        <f>3/24000000*OO[[#This Row],[93 (30JUN1985 12:00:00)-Water Temperature (C)]]*OO[[#This Row],[35]]</f>
        <v>7.5581879917312495E-5</v>
      </c>
      <c r="AL251" s="10">
        <f>3/24000000*OO[[#This Row],[94 (30JUN1985 15:00:00)-Water Temperature (C)]]*OO[[#This Row],[36]]</f>
        <v>7.7196395688849996E-5</v>
      </c>
      <c r="AM251" s="10">
        <f>3/24000000*OO[[#This Row],[95 (30JUN1985 18:00:00)-Water Temperature (C)]]*OO[[#This Row],[37]]</f>
        <v>8.351117959272499E-5</v>
      </c>
      <c r="AN251" s="10">
        <f>3/24000000*OO[[#This Row],[96 (30JUN1985 21:00:00)-Water Temperature (C)]]*OO[[#This Row],[38]]</f>
        <v>8.3323828883312493E-5</v>
      </c>
      <c r="AO251" s="10">
        <f>3/24000000*OO[[#This Row],[97 (01JUL1985 00:00:00)-Water Temperature (C)]]*OO[[#This Row],[39]]</f>
        <v>7.7572408191062503E-5</v>
      </c>
      <c r="AP251" s="10">
        <f>3/24000000*OO[[#This Row],[98 (01JUL1985 03:00:00)-Water Temperature (C)]]*OO[[#This Row],[40]]</f>
        <v>6.9898907830675001E-5</v>
      </c>
      <c r="AQ251" s="10">
        <f>3/24000000*OO[[#This Row],[99 (01JUL1985 06:00:00)-Water Temperature (C)]]*OO[[#This Row],[41]]</f>
        <v>6.2020822342562487E-5</v>
      </c>
      <c r="AR251" s="10">
        <f>3/24000000*OO[[#This Row],[100 (01JUL1985 09:00:00)-Water Temperature (C)]]*OO[[#This Row],[42]]</f>
        <v>5.595536401039999E-5</v>
      </c>
      <c r="AS251" s="10">
        <f>3/24000000*OO[[#This Row],[101 (01JUL1985 12:00:00)-Water Temperature (C)]]*OO[[#This Row],[43]]</f>
        <v>5.0063038206719992E-5</v>
      </c>
      <c r="AT251" s="10">
        <f>3/24000000*OO[[#This Row],[102 (01JUL1985 15:00:00)-Water Temperature (C)]]*OO[[#This Row],[44]]</f>
        <v>4.3365693229982494E-5</v>
      </c>
      <c r="AU251" s="10">
        <f>3/24000000*OO[[#This Row],[103 (01JUL1985 18:00:00)-Water Temperature (C)]]*OO[[#This Row],[45]]</f>
        <v>3.5292199800874996E-5</v>
      </c>
      <c r="AV251" s="10">
        <f>3/24000000*OO[[#This Row],[104 (01JUL1985 21:00:00)-Water Temperature (C)]]*OO[[#This Row],[46]]</f>
        <v>2.7499929399652503E-5</v>
      </c>
      <c r="AW251" s="10">
        <f>3/24000000*OO[[#This Row],[105 (02JUL1985 00:00:00)-Water Temperature (C)]]*OO[[#This Row],[47]]</f>
        <v>2.0996886097687501E-5</v>
      </c>
      <c r="AX251" s="10">
        <f>3/24000000*OO[[#This Row],[106 (02JUL1985 03:00:00)-Water Temperature (C)]]*OO[[#This Row],[48]]</f>
        <v>1.6531389561930001E-5</v>
      </c>
      <c r="AY251" s="10">
        <f>3/24000000*OO[[#This Row],[107 (02JUL1985 06:00:00)-Water Temperature (C)]]*OO[[#This Row],[49]]</f>
        <v>1.3820583131651249E-5</v>
      </c>
      <c r="AZ251" s="10">
        <f>3/24000000*OO[[#This Row],[108 (02JUL1985 09:00:00)-Water Temperature (C)]]*OO[[#This Row],[50]]</f>
        <v>1.2747584932777501E-5</v>
      </c>
      <c r="BA251" s="10">
        <f>3/24000000*OO[[#This Row],[109 (02JUL1985 12:00:00)-Water Temperature (C)]]*OO[[#This Row],[51]]</f>
        <v>1.2397910232056249E-5</v>
      </c>
      <c r="BB251" s="10">
        <f>3/24000000*OO[[#This Row],[110 (02JUL1985 15:00:00)-Water Temperature (C)]]*OO[[#This Row],[52]]</f>
        <v>1.2274530789329998E-5</v>
      </c>
      <c r="BC251" s="10">
        <f>3/24000000*OO[[#This Row],[111 (02JUL1985 18:00:00)-Water Temperature (C)]]*OO[[#This Row],[53]]</f>
        <v>1.1977499089307499E-5</v>
      </c>
      <c r="BD251" s="10">
        <f>3/24000000*OO[[#This Row],[112 (02JUL1985 21:00:00)-Water Temperature (C)]]*OO[[#This Row],[54]]</f>
        <v>1.110435482097E-5</v>
      </c>
      <c r="BE251" s="10">
        <f>3/24000000*OO[[#This Row],[113 (03JUL1985 00:00:00)-Water Temperature (C)]]*OO[[#This Row],[55]]</f>
        <v>1.00685108558E-5</v>
      </c>
      <c r="BF251" s="10">
        <f>3/24000000*OO[[#This Row],[114 (03JUL1985 03:00:00)-Water Temperature (C)]]*OO[[#This Row],[56]]</f>
        <v>9.0925099709312493E-6</v>
      </c>
      <c r="BG251" s="10">
        <f>3/24000000*OO[[#This Row],[115 (03JUL1985 06:00:00)-Water Temperature (C)]]*OO[[#This Row],[57]]</f>
        <v>8.3583346454512495E-6</v>
      </c>
      <c r="BH251" s="10">
        <f>3/24000000*OO[[#This Row],[116 (03JUL1985 09:00:00)-Water Temperature (C)]]*OO[[#This Row],[58]]</f>
        <v>8.1597544165362515E-6</v>
      </c>
      <c r="BI251" s="10">
        <f>3/24000000*OO[[#This Row],[117 (03JUL1985 12:00:00)-Water Temperature (C)]]*OO[[#This Row],[59]]</f>
        <v>8.4342683326849995E-6</v>
      </c>
      <c r="BJ251" s="10">
        <f>3/24000000*OO[[#This Row],[118 (03JUL1985 15:00:00)-Water Temperature (C)]]*OO[[#This Row],[60]]</f>
        <v>8.8171957689224984E-6</v>
      </c>
      <c r="BK251" s="10">
        <f>3/24000000*OO[[#This Row],[119 (03JUL1985 18:00:00)-Water Temperature (C)]]*OO[[#This Row],[61]]</f>
        <v>8.77913403189375E-6</v>
      </c>
      <c r="BL251" s="10">
        <f>3/24000000*OO[[#This Row],[120 (03JUL1985 21:00:00)-Water Temperature (C)]]*OO[[#This Row],[62]]</f>
        <v>8.3106247474799998E-6</v>
      </c>
      <c r="BM251" s="10">
        <f>3/24000000*OO[[#This Row],[121 (04JUL1985 00:00:00)-Water Temperature (C)]]*OO[[#This Row],[63]]</f>
        <v>7.6636897322049994E-6</v>
      </c>
      <c r="BN251" s="10">
        <f>3/24000000*OO[[#This Row],[122 (04JUL1985 03:00:00)-Water Temperature (C)]]*OO[[#This Row],[64]]</f>
        <v>7.0442300841524995E-6</v>
      </c>
      <c r="BO251" s="10">
        <f>3/24000000*OO[[#This Row],[123 (04JUL1985 06:00:00)-Water Temperature (C)]]*OO[[#This Row],[65]]</f>
        <v>6.53316027625E-6</v>
      </c>
      <c r="BP251" s="10">
        <f>3/24000000*OO[[#This Row],[124 (04JUL1985 09:00:00)-Water Temperature (C)]]*OO[[#This Row],[66]]</f>
        <v>6.3335689477749995E-6</v>
      </c>
      <c r="BQ251" s="10">
        <f>3/24000000*OO[[#This Row],[125 (04JUL1985 12:00:00)-Water Temperature (C)]]*OO[[#This Row],[67]]</f>
        <v>6.2040668572522489E-6</v>
      </c>
      <c r="BR251" s="10">
        <f>3/24000000*OO[[#This Row],[126 (04JUL1985 15:00:00)-Water Temperature (C)]]*OO[[#This Row],[68]]</f>
        <v>5.953676932301249E-6</v>
      </c>
      <c r="BS251" s="10">
        <f>3/24000000*OO[[#This Row],[127 (04JUL1985 18:00:00)-Water Temperature (C)]]*OO[[#This Row],[69]]</f>
        <v>5.6449273530959997E-6</v>
      </c>
      <c r="BT251" s="10">
        <f>3/24000000*OO[[#This Row],[128 (04JUL1985 21:00:00)-Water Temperature (C)]]*OO[[#This Row],[70]]</f>
        <v>5.2945833993322501E-6</v>
      </c>
      <c r="BU251" s="10">
        <f>3/24000000*OO[[#This Row],[129 (05JUL1985 00:00:00)-Water Temperature (C)]]*OO[[#This Row],[71]]</f>
        <v>4.8877769351800003E-6</v>
      </c>
      <c r="BV251" s="10">
        <f>3/24000000*OO[[#This Row],[130 (05JUL1985 03:00:00)-Water Temperature (C)]]*OO[[#This Row],[72]]</f>
        <v>4.5199660630154992E-6</v>
      </c>
      <c r="BW251" s="10">
        <f>3/24000000*OO[[#This Row],[131 (05JUL1985 06:00:00)-Water Temperature (C)]]*OO[[#This Row],[73]]</f>
        <v>4.2254846825040004E-6</v>
      </c>
      <c r="BX251" s="10">
        <f>3/24000000*OO[[#This Row],[132 (05JUL1985 09:00:00)-Water Temperature (C)]]*OO[[#This Row],[74]]</f>
        <v>4.1625930030825001E-6</v>
      </c>
      <c r="BY251" s="10">
        <f>3/24000000*OO[[#This Row],[133 (05JUL1985 12:00:00)-Water Temperature (C)]]*OO[[#This Row],[75]]</f>
        <v>4.3384249830593748E-6</v>
      </c>
      <c r="BZ251" s="10">
        <f>3/24000000*OO[[#This Row],[134 (05JUL1985 15:00:00)-Water Temperature (C)]]*OO[[#This Row],[76]]</f>
        <v>4.58391723909775E-6</v>
      </c>
      <c r="CA251" s="10">
        <f>3/24000000*OO[[#This Row],[135 (05JUL1985 18:00:00)-Water Temperature (C)]]*OO[[#This Row],[77]]</f>
        <v>4.606347073043625E-6</v>
      </c>
      <c r="CB251" s="10">
        <f>3/24000000*OO[[#This Row],[136 (05JUL1985 21:00:00)-Water Temperature (C)]]*OO[[#This Row],[78]]</f>
        <v>4.3130984866826248E-6</v>
      </c>
      <c r="CC251" s="10">
        <f>3/24000000*OO[[#This Row],[137 (06JUL1985 00:00:00)-Water Temperature (C)]]*OO[[#This Row],[79]]</f>
        <v>3.9436536779412497E-6</v>
      </c>
      <c r="CD251" s="10">
        <f>3/24000000*OO[[#This Row],[138 (06JUL1985 03:00:00)-Water Temperature (C)]]*OO[[#This Row],[80]]</f>
        <v>3.6554895858599991E-6</v>
      </c>
      <c r="CE251" s="10">
        <f>3/24000000*OO[[#This Row],[139 (06JUL1985 06:00:00)-Water Temperature (C)]]*OO[[#This Row],[81]]</f>
        <v>3.4284053627525001E-6</v>
      </c>
      <c r="CF251" s="10">
        <f>3/24000000*OO[[#This Row],[140 (06JUL1985 09:00:00)-Water Temperature (C)]]*OO[[#This Row],[82]]</f>
        <v>3.3189857686260001E-6</v>
      </c>
      <c r="CG251" s="10">
        <f>3/24000000*OO[[#This Row],[141 (06JUL1985 12:00:00)-Water Temperature (C)]]*OO[[#This Row],[83]]</f>
        <v>3.3071804695931247E-6</v>
      </c>
      <c r="CH251" s="10">
        <f>3/24000000*OO[[#This Row],[142 (06JUL1985 15:00:00)-Water Temperature (C)]]*OO[[#This Row],[84]]</f>
        <v>3.2669277316267501E-6</v>
      </c>
      <c r="CI251" s="10">
        <f>3/24000000*OO[[#This Row],[143 (06JUL1985 18:00:00)-Water Temperature (C)]]*OO[[#This Row],[85]]</f>
        <v>3.1759738011168752E-6</v>
      </c>
      <c r="CJ251" s="10">
        <f>3/24000000*OO[[#This Row],[144 (06JUL1985 21:00:00)-Water Temperature (C)]]*OO[[#This Row],[86]]</f>
        <v>3.013410249192E-6</v>
      </c>
      <c r="CK251" s="10">
        <f>3/24000000*OO[[#This Row],[145 (07JUL1985 00:00:00)-Water Temperature (C)]]*OO[[#This Row],[87]]</f>
        <v>2.7556305740312501E-6</v>
      </c>
      <c r="CL251" s="10">
        <f>3/24000000*OO[[#This Row],[146 (07JUL1985 03:00:00)-Water Temperature (C)]]*OO[[#This Row],[88]]</f>
        <v>2.5167935935492502E-6</v>
      </c>
      <c r="CM251" s="10">
        <f>3/24000000*OO[[#This Row],[147 (07JUL1985 06:00:00)-Water Temperature (C)]]*OO[[#This Row],[89]]</f>
        <v>2.3213901268593749E-6</v>
      </c>
      <c r="CN251" s="10">
        <f>3/24000000*OO[[#This Row],[148 (07JUL1985 09:00:00)-Water Temperature (C)]]*OO[[#This Row],[90]]</f>
        <v>2.23437899701625E-6</v>
      </c>
      <c r="CO251" s="10">
        <f>3/24000000*OO[[#This Row],[149 (07JUL1985 12:00:00)-Water Temperature (C)]]*OO[[#This Row],[91]]</f>
        <v>2.2026455937170003E-6</v>
      </c>
      <c r="CP251" s="10">
        <f>3/24000000*OO[[#This Row],[150 (07JUL1985 15:00:00)-Water Temperature (C)]]*OO[[#This Row],[92]]</f>
        <v>2.2310479925803746E-6</v>
      </c>
      <c r="CQ251" s="10">
        <f>3/24000000*OO[[#This Row],[151 (07JUL1985 18:00:00)-Water Temperature (C)]]*OO[[#This Row],[93]]</f>
        <v>2.260537172578E-6</v>
      </c>
      <c r="CR251" s="10">
        <f>3/24000000*OO[[#This Row],[152 (07JUL1985 21:00:00)-Water Temperature (C)]]*OO[[#This Row],[94]]</f>
        <v>2.1719405070810001E-6</v>
      </c>
      <c r="CS251" s="10">
        <f>3/24000000*OO[[#This Row],[153 (08JUL1985 00:00:00)-Water Temperature (C)]]*OO[[#This Row],[95]]</f>
        <v>1.9786891969856249E-6</v>
      </c>
      <c r="CT251" s="10">
        <f>3/24000000*OO[[#This Row],[154 (08JUL1985 03:00:00)-Water Temperature (C)]]*OO[[#This Row],[96]]</f>
        <v>1.8291804484275001E-6</v>
      </c>
      <c r="CU251" s="10">
        <f>3/24000000*OO[[#This Row],[155 (08JUL1985 06:00:00)-Water Temperature (C)]]*OO[[#This Row],[97]]</f>
        <v>1.7341843748312497E-6</v>
      </c>
      <c r="CV251" s="10">
        <f>3/24000000*OO[[#This Row],[156 (08JUL1985 09:00:00)-Water Temperature (C)]]*OO[[#This Row],[98]]</f>
        <v>1.7263767404362499E-6</v>
      </c>
      <c r="CW251" s="10">
        <f>3/24000000*OO[[#This Row],[157 (08JUL1985 12:00:00)-Water Temperature (C)]]*OO[[#This Row],[99]]</f>
        <v>1.71341084759175E-6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0</v>
      </c>
      <c r="M252" s="10">
        <f>3/24*OO[[#This Row],[69 (27JUN1985 12:00:00)-Water Temperature (C)]]*OO[[#This Row],[11]]/SUM(OO[11])</f>
        <v>0</v>
      </c>
      <c r="N252" s="10">
        <f>3/24*OO[[#This Row],[70 (27JUN1985 15:00:00)-Water Temperature (C)]]*OO[[#This Row],[12]]/SUM(OO[12])</f>
        <v>5.1631853674081047E-41</v>
      </c>
      <c r="O252" s="10">
        <f>3/24*OO[[#This Row],[71 (27JUN1985 18:00:00)-Water Temperature (C)]]*OO[[#This Row],[13]]/SUM(OO[13])</f>
        <v>2.5129658858866134E-31</v>
      </c>
      <c r="P252" s="10">
        <f>3/24*OO[[#This Row],[72 (27JUN1985 21:00:00)-Water Temperature (C)]]*OO[[#This Row],[14]]/SUM(OO[14])</f>
        <v>4.867830353514722E-22</v>
      </c>
      <c r="Q252" s="10">
        <f>3/24*OO[[#This Row],[73 (28JUN1985 00:00:00)-Water Temperature (C)]]*OO[[#This Row],[15]]/SUM(OO[15])</f>
        <v>5.3843669117911102E-16</v>
      </c>
      <c r="R252" s="10">
        <f>3/24*OO[[#This Row],[74 (28JUN1985 03:00:00)-Water Temperature (C)]]*OO[[#This Row],[16]]/SUM(OO[16])</f>
        <v>5.6715942379959825E-12</v>
      </c>
      <c r="S252" s="10">
        <f>3/24*OO[[#This Row],[75 (28JUN1985 06:00:00)-Water Temperature (C)]]*OO[[#This Row],[17]]/SUM(OO[17])</f>
        <v>3.5185757632901822E-9</v>
      </c>
      <c r="T252" s="10">
        <f>3/24*OO[[#This Row],[76 (28JUN1985 09:00:00)-Water Temperature (C)]]*OO[[#This Row],[18]]/SUM(OO[18])</f>
        <v>4.7204280155360541E-7</v>
      </c>
      <c r="U252" s="10">
        <f>3/24*OO[[#This Row],[77 (28JUN1985 12:00:00)-Water Temperature (C)]]*OO[[#This Row],[19]]/SUM(OO[19])</f>
        <v>2.1015763336037196E-5</v>
      </c>
      <c r="V252" s="10">
        <f>3/24000000*OO[[#This Row],[78 (28JUN1985 15:00:00)-Water Temperature (C)]]*OO[[#This Row],[20]]</f>
        <v>3.8660168990093752E-4</v>
      </c>
      <c r="W252" s="10">
        <f>3/24000000*OO[[#This Row],[79 (28JUN1985 18:00:00)-Water Temperature (C)]]*OO[[#This Row],[21]]</f>
        <v>3.4331591364179996E-3</v>
      </c>
      <c r="X252" s="10">
        <f>3/24000000*OO[[#This Row],[80 (28JUN1985 21:00:00)-Water Temperature (C)]]*OO[[#This Row],[22]]</f>
        <v>1.6117787271599997E-2</v>
      </c>
      <c r="Y252" s="10">
        <f>3/24000000*OO[[#This Row],[81 (29JUN1985 00:00:00)-Water Temperature (C)]]*OO[[#This Row],[23]]</f>
        <v>4.5083330681950001E-2</v>
      </c>
      <c r="Z252" s="10">
        <f>3/24000000*OO[[#This Row],[82 (29JUN1985 03:00:00)-Water Temperature (C)]]*OO[[#This Row],[24]]</f>
        <v>8.191667450422499E-2</v>
      </c>
      <c r="AA252" s="10">
        <f>3/24000000*OO[[#This Row],[83 (29JUN1985 06:00:00)-Water Temperature (C)]]*OO[[#This Row],[25]]</f>
        <v>0.10478019044806249</v>
      </c>
      <c r="AB252" s="10">
        <f>3/24000000*OO[[#This Row],[84 (29JUN1985 09:00:00)-Water Temperature (C)]]*OO[[#This Row],[26]]</f>
        <v>0.1019439493962</v>
      </c>
      <c r="AC252" s="10">
        <f>3/24000000*OO[[#This Row],[85 (29JUN1985 12:00:00)-Water Temperature (C)]]*OO[[#This Row],[27]]</f>
        <v>7.7381027924849993E-2</v>
      </c>
      <c r="AD252" s="10">
        <f>3/24000000*OO[[#This Row],[86 (29JUN1985 15:00:00)-Water Temperature (C)]]*OO[[#This Row],[28]]</f>
        <v>4.7535211543499996E-2</v>
      </c>
      <c r="AE252" s="10">
        <f>3/24000000*OO[[#This Row],[88 (29JUN1985 21:00:00)-Water Temperature (C)]]*OO[[#This Row],[30]]</f>
        <v>9.2168802805387504E-3</v>
      </c>
      <c r="AF252" s="10">
        <f>3/24000000*OO[[#This Row],[88 (29JUN1985 21:00:00)-Water Temperature (C)]]*OO[[#This Row],[30]]</f>
        <v>9.2168802805387504E-3</v>
      </c>
      <c r="AG252" s="10">
        <f>3/24000000*OO[[#This Row],[89 (30JUN1985 00:00:00)-Water Temperature (C)]]*OO[[#This Row],[31]]</f>
        <v>2.9948231775464998E-3</v>
      </c>
      <c r="AH252" s="10">
        <f>3/24000000*OO[[#This Row],[90 (30JUN1985 03:00:00)-Water Temperature (C)]]*OO[[#This Row],[32]]</f>
        <v>9.0450381183750008E-4</v>
      </c>
      <c r="AI252" s="10">
        <f>3/24000000*OO[[#This Row],[91 (30JUN1985 06:00:00)-Water Temperature (C)]]*OO[[#This Row],[33]]</f>
        <v>2.8054484887529994E-4</v>
      </c>
      <c r="AJ252" s="10">
        <f>3/24000000*OO[[#This Row],[92 (30JUN1985 09:00:00)-Water Temperature (C)]]*OO[[#This Row],[34]]</f>
        <v>1.1375134058092501E-4</v>
      </c>
      <c r="AK252" s="10">
        <f>3/24000000*OO[[#This Row],[93 (30JUN1985 12:00:00)-Water Temperature (C)]]*OO[[#This Row],[35]]</f>
        <v>7.6806052458250007E-5</v>
      </c>
      <c r="AL252" s="10">
        <f>3/24000000*OO[[#This Row],[94 (30JUN1985 15:00:00)-Water Temperature (C)]]*OO[[#This Row],[36]]</f>
        <v>7.638581867989999E-5</v>
      </c>
      <c r="AM252" s="10">
        <f>3/24000000*OO[[#This Row],[95 (30JUN1985 18:00:00)-Water Temperature (C)]]*OO[[#This Row],[37]]</f>
        <v>8.2457445408337505E-5</v>
      </c>
      <c r="AN252" s="10">
        <f>3/24000000*OO[[#This Row],[96 (30JUN1985 21:00:00)-Water Temperature (C)]]*OO[[#This Row],[38]]</f>
        <v>8.2582004072749994E-5</v>
      </c>
      <c r="AO252" s="10">
        <f>3/24000000*OO[[#This Row],[97 (01JUL1985 00:00:00)-Water Temperature (C)]]*OO[[#This Row],[39]]</f>
        <v>7.7270468447574998E-5</v>
      </c>
      <c r="AP252" s="10">
        <f>3/24000000*OO[[#This Row],[98 (01JUL1985 03:00:00)-Water Temperature (C)]]*OO[[#This Row],[40]]</f>
        <v>6.9903529795937506E-5</v>
      </c>
      <c r="AQ252" s="10">
        <f>3/24000000*OO[[#This Row],[99 (01JUL1985 06:00:00)-Water Temperature (C)]]*OO[[#This Row],[41]]</f>
        <v>6.2189377382125004E-5</v>
      </c>
      <c r="AR252" s="10">
        <f>3/24000000*OO[[#This Row],[100 (01JUL1985 09:00:00)-Water Temperature (C)]]*OO[[#This Row],[42]]</f>
        <v>5.6238322139999998E-5</v>
      </c>
      <c r="AS252" s="10">
        <f>3/24000000*OO[[#This Row],[101 (01JUL1985 12:00:00)-Water Temperature (C)]]*OO[[#This Row],[43]]</f>
        <v>5.0531801438459997E-5</v>
      </c>
      <c r="AT252" s="10">
        <f>3/24000000*OO[[#This Row],[102 (01JUL1985 15:00:00)-Water Temperature (C)]]*OO[[#This Row],[44]]</f>
        <v>4.4000114697967492E-5</v>
      </c>
      <c r="AU252" s="10">
        <f>3/24000000*OO[[#This Row],[103 (01JUL1985 18:00:00)-Water Temperature (C)]]*OO[[#This Row],[45]]</f>
        <v>3.596624064777625E-5</v>
      </c>
      <c r="AV252" s="10">
        <f>3/24000000*OO[[#This Row],[104 (01JUL1985 21:00:00)-Water Temperature (C)]]*OO[[#This Row],[46]]</f>
        <v>2.8078141938E-5</v>
      </c>
      <c r="AW252" s="10">
        <f>3/24000000*OO[[#This Row],[105 (02JUL1985 00:00:00)-Water Temperature (C)]]*OO[[#This Row],[47]]</f>
        <v>2.1408781646699998E-5</v>
      </c>
      <c r="AX252" s="10">
        <f>3/24000000*OO[[#This Row],[106 (02JUL1985 03:00:00)-Water Temperature (C)]]*OO[[#This Row],[48]]</f>
        <v>1.6761002189242502E-5</v>
      </c>
      <c r="AY252" s="10">
        <f>3/24000000*OO[[#This Row],[107 (02JUL1985 06:00:00)-Water Temperature (C)]]*OO[[#This Row],[49]]</f>
        <v>1.3905977289049999E-5</v>
      </c>
      <c r="AZ252" s="10">
        <f>3/24000000*OO[[#This Row],[108 (02JUL1985 09:00:00)-Water Temperature (C)]]*OO[[#This Row],[50]]</f>
        <v>1.2746668210577499E-5</v>
      </c>
      <c r="BA252" s="10">
        <f>3/24000000*OO[[#This Row],[109 (02JUL1985 12:00:00)-Water Temperature (C)]]*OO[[#This Row],[51]]</f>
        <v>1.2356137442995001E-5</v>
      </c>
      <c r="BB252" s="10">
        <f>3/24000000*OO[[#This Row],[110 (02JUL1985 15:00:00)-Water Temperature (C)]]*OO[[#This Row],[52]]</f>
        <v>1.222706094564375E-5</v>
      </c>
      <c r="BC252" s="10">
        <f>3/24000000*OO[[#This Row],[111 (02JUL1985 18:00:00)-Water Temperature (C)]]*OO[[#This Row],[53]]</f>
        <v>1.1933703126492499E-5</v>
      </c>
      <c r="BD252" s="10">
        <f>3/24000000*OO[[#This Row],[112 (02JUL1985 21:00:00)-Water Temperature (C)]]*OO[[#This Row],[54]]</f>
        <v>1.107323301705E-5</v>
      </c>
      <c r="BE252" s="10">
        <f>3/24000000*OO[[#This Row],[113 (03JUL1985 00:00:00)-Water Temperature (C)]]*OO[[#This Row],[55]]</f>
        <v>1.0047536599149999E-5</v>
      </c>
      <c r="BF252" s="10">
        <f>3/24000000*OO[[#This Row],[114 (03JUL1985 03:00:00)-Water Temperature (C)]]*OO[[#This Row],[56]]</f>
        <v>9.0701262555200001E-6</v>
      </c>
      <c r="BG252" s="10">
        <f>3/24000000*OO[[#This Row],[115 (03JUL1985 06:00:00)-Water Temperature (C)]]*OO[[#This Row],[57]]</f>
        <v>8.3264441625787492E-6</v>
      </c>
      <c r="BH252" s="10">
        <f>3/24000000*OO[[#This Row],[116 (03JUL1985 09:00:00)-Water Temperature (C)]]*OO[[#This Row],[58]]</f>
        <v>8.1162615989812499E-6</v>
      </c>
      <c r="BI252" s="10">
        <f>3/24000000*OO[[#This Row],[117 (03JUL1985 12:00:00)-Water Temperature (C)]]*OO[[#This Row],[59]]</f>
        <v>8.3897495327250001E-6</v>
      </c>
      <c r="BJ252" s="10">
        <f>3/24000000*OO[[#This Row],[118 (03JUL1985 15:00:00)-Water Temperature (C)]]*OO[[#This Row],[60]]</f>
        <v>8.7726676662625007E-6</v>
      </c>
      <c r="BK252" s="10">
        <f>3/24000000*OO[[#This Row],[119 (03JUL1985 18:00:00)-Water Temperature (C)]]*OO[[#This Row],[61]]</f>
        <v>8.7346796006375008E-6</v>
      </c>
      <c r="BL252" s="10">
        <f>3/24000000*OO[[#This Row],[120 (03JUL1985 21:00:00)-Water Temperature (C)]]*OO[[#This Row],[62]]</f>
        <v>8.270405753332499E-6</v>
      </c>
      <c r="BM252" s="10">
        <f>3/24000000*OO[[#This Row],[121 (04JUL1985 00:00:00)-Water Temperature (C)]]*OO[[#This Row],[63]]</f>
        <v>7.6305122896199994E-6</v>
      </c>
      <c r="BN252" s="10">
        <f>3/24000000*OO[[#This Row],[122 (04JUL1985 03:00:00)-Water Temperature (C)]]*OO[[#This Row],[64]]</f>
        <v>7.0125485418899995E-6</v>
      </c>
      <c r="BO252" s="10">
        <f>3/24000000*OO[[#This Row],[123 (04JUL1985 06:00:00)-Water Temperature (C)]]*OO[[#This Row],[65]]</f>
        <v>6.4974421469812496E-6</v>
      </c>
      <c r="BP252" s="10">
        <f>3/24000000*OO[[#This Row],[124 (04JUL1985 09:00:00)-Water Temperature (C)]]*OO[[#This Row],[66]]</f>
        <v>6.2914716373275004E-6</v>
      </c>
      <c r="BQ252" s="10">
        <f>3/24000000*OO[[#This Row],[125 (04JUL1985 12:00:00)-Water Temperature (C)]]*OO[[#This Row],[67]]</f>
        <v>6.1551689272192507E-6</v>
      </c>
      <c r="BR252" s="10">
        <f>3/24000000*OO[[#This Row],[126 (04JUL1985 15:00:00)-Water Temperature (C)]]*OO[[#This Row],[68]]</f>
        <v>5.9092554921538748E-6</v>
      </c>
      <c r="BS252" s="10">
        <f>3/24000000*OO[[#This Row],[127 (04JUL1985 18:00:00)-Water Temperature (C)]]*OO[[#This Row],[69]]</f>
        <v>5.609386332849375E-6</v>
      </c>
      <c r="BT252" s="10">
        <f>3/24000000*OO[[#This Row],[128 (04JUL1985 21:00:00)-Water Temperature (C)]]*OO[[#This Row],[70]]</f>
        <v>5.2678373940762504E-6</v>
      </c>
      <c r="BU252" s="10">
        <f>3/24000000*OO[[#This Row],[129 (05JUL1985 00:00:00)-Water Temperature (C)]]*OO[[#This Row],[71]]</f>
        <v>4.8673307053446245E-6</v>
      </c>
      <c r="BV252" s="10">
        <f>3/24000000*OO[[#This Row],[130 (05JUL1985 03:00:00)-Water Temperature (C)]]*OO[[#This Row],[72]]</f>
        <v>4.4967436309350004E-6</v>
      </c>
      <c r="BW252" s="10">
        <f>3/24000000*OO[[#This Row],[131 (05JUL1985 06:00:00)-Water Temperature (C)]]*OO[[#This Row],[73]]</f>
        <v>4.1966614133386248E-6</v>
      </c>
      <c r="BX252" s="10">
        <f>3/24000000*OO[[#This Row],[132 (05JUL1985 09:00:00)-Water Temperature (C)]]*OO[[#This Row],[74]]</f>
        <v>4.1309466098561255E-6</v>
      </c>
      <c r="BY252" s="10">
        <f>3/24000000*OO[[#This Row],[133 (05JUL1985 12:00:00)-Water Temperature (C)]]*OO[[#This Row],[75]]</f>
        <v>4.3095834681487491E-6</v>
      </c>
      <c r="BZ252" s="10">
        <f>3/24000000*OO[[#This Row],[134 (05JUL1985 15:00:00)-Water Temperature (C)]]*OO[[#This Row],[76]]</f>
        <v>4.5592413296010002E-6</v>
      </c>
      <c r="CA252" s="10">
        <f>3/24000000*OO[[#This Row],[135 (05JUL1985 18:00:00)-Water Temperature (C)]]*OO[[#This Row],[77]]</f>
        <v>4.5839301053877493E-6</v>
      </c>
      <c r="CB252" s="10">
        <f>3/24000000*OO[[#This Row],[136 (05JUL1985 21:00:00)-Water Temperature (C)]]*OO[[#This Row],[78]]</f>
        <v>4.2918686419428743E-6</v>
      </c>
      <c r="CC252" s="10">
        <f>3/24000000*OO[[#This Row],[137 (06JUL1985 00:00:00)-Water Temperature (C)]]*OO[[#This Row],[79]]</f>
        <v>3.9236446380331244E-6</v>
      </c>
      <c r="CD252" s="10">
        <f>3/24000000*OO[[#This Row],[138 (06JUL1985 03:00:00)-Water Temperature (C)]]*OO[[#This Row],[80]]</f>
        <v>3.6332490028841252E-6</v>
      </c>
      <c r="CE252" s="10">
        <f>3/24000000*OO[[#This Row],[139 (06JUL1985 06:00:00)-Water Temperature (C)]]*OO[[#This Row],[81]]</f>
        <v>3.4020540407767497E-6</v>
      </c>
      <c r="CF252" s="10">
        <f>3/24000000*OO[[#This Row],[140 (06JUL1985 09:00:00)-Water Temperature (C)]]*OO[[#This Row],[82]]</f>
        <v>3.2896111023798744E-6</v>
      </c>
      <c r="CG252" s="10">
        <f>3/24000000*OO[[#This Row],[141 (06JUL1985 12:00:00)-Water Temperature (C)]]*OO[[#This Row],[83]]</f>
        <v>3.2779899487143746E-6</v>
      </c>
      <c r="CH252" s="10">
        <f>3/24000000*OO[[#This Row],[142 (06JUL1985 15:00:00)-Water Temperature (C)]]*OO[[#This Row],[84]]</f>
        <v>3.2392008549599998E-6</v>
      </c>
      <c r="CI252" s="10">
        <f>3/24000000*OO[[#This Row],[143 (06JUL1985 18:00:00)-Water Temperature (C)]]*OO[[#This Row],[85]]</f>
        <v>3.1539770905139998E-6</v>
      </c>
      <c r="CJ252" s="10">
        <f>3/24000000*OO[[#This Row],[144 (06JUL1985 21:00:00)-Water Temperature (C)]]*OO[[#This Row],[86]]</f>
        <v>2.9961933339239999E-6</v>
      </c>
      <c r="CK252" s="10">
        <f>3/24000000*OO[[#This Row],[145 (07JUL1985 00:00:00)-Water Temperature (C)]]*OO[[#This Row],[87]]</f>
        <v>2.7439748644994993E-6</v>
      </c>
      <c r="CL252" s="10">
        <f>3/24000000*OO[[#This Row],[146 (07JUL1985 03:00:00)-Water Temperature (C)]]*OO[[#This Row],[88]]</f>
        <v>2.5074687615827504E-6</v>
      </c>
      <c r="CM252" s="10">
        <f>3/24000000*OO[[#This Row],[147 (07JUL1985 06:00:00)-Water Temperature (C)]]*OO[[#This Row],[89]]</f>
        <v>2.3110578227077497E-6</v>
      </c>
      <c r="CN252" s="10">
        <f>3/24000000*OO[[#This Row],[148 (07JUL1985 09:00:00)-Water Temperature (C)]]*OO[[#This Row],[90]]</f>
        <v>2.2207931856066248E-6</v>
      </c>
      <c r="CO252" s="10">
        <f>3/24000000*OO[[#This Row],[149 (07JUL1985 12:00:00)-Water Temperature (C)]]*OO[[#This Row],[91]]</f>
        <v>2.1886164874262501E-6</v>
      </c>
      <c r="CP252" s="10">
        <f>3/24000000*OO[[#This Row],[150 (07JUL1985 15:00:00)-Water Temperature (C)]]*OO[[#This Row],[92]]</f>
        <v>2.2175946433455E-6</v>
      </c>
      <c r="CQ252" s="10">
        <f>3/24000000*OO[[#This Row],[151 (07JUL1985 18:00:00)-Water Temperature (C)]]*OO[[#This Row],[93]]</f>
        <v>2.2501011521981246E-6</v>
      </c>
      <c r="CR252" s="10">
        <f>3/24000000*OO[[#This Row],[152 (07JUL1985 21:00:00)-Water Temperature (C)]]*OO[[#This Row],[94]]</f>
        <v>2.1620561315212499E-6</v>
      </c>
      <c r="CS252" s="10">
        <f>3/24000000*OO[[#This Row],[153 (08JUL1985 00:00:00)-Water Temperature (C)]]*OO[[#This Row],[95]]</f>
        <v>1.9688774316749996E-6</v>
      </c>
      <c r="CT252" s="10">
        <f>3/24000000*OO[[#This Row],[154 (08JUL1985 03:00:00)-Water Temperature (C)]]*OO[[#This Row],[96]]</f>
        <v>1.8163690447004999E-6</v>
      </c>
      <c r="CU252" s="10">
        <f>3/24000000*OO[[#This Row],[155 (08JUL1985 06:00:00)-Water Temperature (C)]]*OO[[#This Row],[97]]</f>
        <v>1.7189539638255E-6</v>
      </c>
      <c r="CV252" s="10">
        <f>3/24000000*OO[[#This Row],[156 (08JUL1985 09:00:00)-Water Temperature (C)]]*OO[[#This Row],[98]]</f>
        <v>1.7094682761369998E-6</v>
      </c>
      <c r="CW252" s="10">
        <f>3/24000000*OO[[#This Row],[157 (08JUL1985 12:00:00)-Water Temperature (C)]]*OO[[#This Row],[99]]</f>
        <v>1.695459997731E-6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0</v>
      </c>
      <c r="N253" s="10">
        <f>3/24*OO[[#This Row],[70 (27JUN1985 15:00:00)-Water Temperature (C)]]*OO[[#This Row],[12]]/SUM(OO[12])</f>
        <v>8.0763433852598091E-42</v>
      </c>
      <c r="O253" s="10">
        <f>3/24*OO[[#This Row],[71 (27JUN1985 18:00:00)-Water Temperature (C)]]*OO[[#This Row],[13]]/SUM(OO[13])</f>
        <v>4.0666336510194077E-32</v>
      </c>
      <c r="P253" s="10">
        <f>3/24*OO[[#This Row],[72 (27JUN1985 21:00:00)-Water Temperature (C)]]*OO[[#This Row],[14]]/SUM(OO[14])</f>
        <v>1.0389756185778346E-22</v>
      </c>
      <c r="Q253" s="10">
        <f>3/24*OO[[#This Row],[73 (28JUN1985 00:00:00)-Water Temperature (C)]]*OO[[#This Row],[15]]/SUM(OO[15])</f>
        <v>1.74182313836651E-16</v>
      </c>
      <c r="R253" s="10">
        <f>3/24*OO[[#This Row],[74 (28JUN1985 03:00:00)-Water Temperature (C)]]*OO[[#This Row],[16]]/SUM(OO[16])</f>
        <v>2.6228205976315984E-12</v>
      </c>
      <c r="S253" s="10">
        <f>3/24*OO[[#This Row],[75 (28JUN1985 06:00:00)-Water Temperature (C)]]*OO[[#This Row],[17]]/SUM(OO[17])</f>
        <v>1.9158190603585899E-9</v>
      </c>
      <c r="T253" s="10">
        <f>3/24*OO[[#This Row],[76 (28JUN1985 09:00:00)-Water Temperature (C)]]*OO[[#This Row],[18]]/SUM(OO[18])</f>
        <v>2.8726045401181193E-7</v>
      </c>
      <c r="U253" s="10">
        <f>3/24*OO[[#This Row],[77 (28JUN1985 12:00:00)-Water Temperature (C)]]*OO[[#This Row],[19]]/SUM(OO[19])</f>
        <v>1.4003939794989798E-5</v>
      </c>
      <c r="V253" s="10">
        <f>3/24000000*OO[[#This Row],[78 (28JUN1985 15:00:00)-Water Temperature (C)]]*OO[[#This Row],[20]]</f>
        <v>2.7831818757599998E-4</v>
      </c>
      <c r="W253" s="10">
        <f>3/24000000*OO[[#This Row],[79 (28JUN1985 18:00:00)-Water Temperature (C)]]*OO[[#This Row],[21]]</f>
        <v>2.6491560450355002E-3</v>
      </c>
      <c r="X253" s="10">
        <f>3/24000000*OO[[#This Row],[80 (28JUN1985 21:00:00)-Water Temperature (C)]]*OO[[#This Row],[22]]</f>
        <v>1.3228172155474997E-2</v>
      </c>
      <c r="Y253" s="10">
        <f>3/24000000*OO[[#This Row],[81 (29JUN1985 00:00:00)-Water Temperature (C)]]*OO[[#This Row],[23]]</f>
        <v>3.9054001582337503E-2</v>
      </c>
      <c r="Z253" s="10">
        <f>3/24000000*OO[[#This Row],[82 (29JUN1985 03:00:00)-Water Temperature (C)]]*OO[[#This Row],[24]]</f>
        <v>7.4368022164112493E-2</v>
      </c>
      <c r="AA253" s="10">
        <f>3/24000000*OO[[#This Row],[83 (29JUN1985 06:00:00)-Water Temperature (C)]]*OO[[#This Row],[25]]</f>
        <v>9.9159665548999992E-2</v>
      </c>
      <c r="AB253" s="10">
        <f>3/24000000*OO[[#This Row],[84 (29JUN1985 09:00:00)-Water Temperature (C)]]*OO[[#This Row],[26]]</f>
        <v>0.1002364231174375</v>
      </c>
      <c r="AC253" s="10">
        <f>3/24000000*OO[[#This Row],[85 (29JUN1985 12:00:00)-Water Temperature (C)]]*OO[[#This Row],[27]]</f>
        <v>7.8938702303199992E-2</v>
      </c>
      <c r="AD253" s="10">
        <f>3/24000000*OO[[#This Row],[86 (29JUN1985 15:00:00)-Water Temperature (C)]]*OO[[#This Row],[28]]</f>
        <v>5.0130475594699998E-2</v>
      </c>
      <c r="AE253" s="10">
        <f>3/24000000*OO[[#This Row],[88 (29JUN1985 21:00:00)-Water Temperature (C)]]*OO[[#This Row],[30]]</f>
        <v>1.0273813817209999E-2</v>
      </c>
      <c r="AF253" s="10">
        <f>3/24000000*OO[[#This Row],[88 (29JUN1985 21:00:00)-Water Temperature (C)]]*OO[[#This Row],[30]]</f>
        <v>1.0273813817209999E-2</v>
      </c>
      <c r="AG253" s="10">
        <f>3/24000000*OO[[#This Row],[89 (30JUN1985 00:00:00)-Water Temperature (C)]]*OO[[#This Row],[31]]</f>
        <v>3.4017692259719996E-3</v>
      </c>
      <c r="AH253" s="10">
        <f>3/24000000*OO[[#This Row],[90 (30JUN1985 03:00:00)-Water Temperature (C)]]*OO[[#This Row],[32]]</f>
        <v>1.037676683525625E-3</v>
      </c>
      <c r="AI253" s="10">
        <f>3/24000000*OO[[#This Row],[91 (30JUN1985 06:00:00)-Water Temperature (C)]]*OO[[#This Row],[33]]</f>
        <v>3.1882262862435002E-4</v>
      </c>
      <c r="AJ253" s="10">
        <f>3/24000000*OO[[#This Row],[92 (30JUN1985 09:00:00)-Water Temperature (C)]]*OO[[#This Row],[34]]</f>
        <v>1.2284387787803749E-4</v>
      </c>
      <c r="AK253" s="10">
        <f>3/24000000*OO[[#This Row],[93 (30JUN1985 12:00:00)-Water Temperature (C)]]*OO[[#This Row],[35]]</f>
        <v>7.743341618909999E-5</v>
      </c>
      <c r="AL253" s="10">
        <f>3/24000000*OO[[#This Row],[94 (30JUN1985 15:00:00)-Water Temperature (C)]]*OO[[#This Row],[36]]</f>
        <v>7.4666907475799996E-5</v>
      </c>
      <c r="AM253" s="10">
        <f>3/24000000*OO[[#This Row],[95 (30JUN1985 18:00:00)-Water Temperature (C)]]*OO[[#This Row],[37]]</f>
        <v>8.0368281365800003E-5</v>
      </c>
      <c r="AN253" s="10">
        <f>3/24000000*OO[[#This Row],[96 (30JUN1985 21:00:00)-Water Temperature (C)]]*OO[[#This Row],[38]]</f>
        <v>8.0909120754199995E-5</v>
      </c>
      <c r="AO253" s="10">
        <f>3/24000000*OO[[#This Row],[97 (01JUL1985 00:00:00)-Water Temperature (C)]]*OO[[#This Row],[39]]</f>
        <v>7.6151648894999999E-5</v>
      </c>
      <c r="AP253" s="10">
        <f>3/24000000*OO[[#This Row],[98 (01JUL1985 03:00:00)-Water Temperature (C)]]*OO[[#This Row],[40]]</f>
        <v>6.9206583483249999E-5</v>
      </c>
      <c r="AQ253" s="10">
        <f>3/24000000*OO[[#This Row],[99 (01JUL1985 06:00:00)-Water Temperature (C)]]*OO[[#This Row],[41]]</f>
        <v>6.1746079011899997E-5</v>
      </c>
      <c r="AR253" s="10">
        <f>3/24000000*OO[[#This Row],[100 (01JUL1985 09:00:00)-Water Temperature (C)]]*OO[[#This Row],[42]]</f>
        <v>5.5964751487612496E-5</v>
      </c>
      <c r="AS253" s="10">
        <f>3/24000000*OO[[#This Row],[101 (01JUL1985 12:00:00)-Water Temperature (C)]]*OO[[#This Row],[43]]</f>
        <v>5.0483448820344995E-5</v>
      </c>
      <c r="AT253" s="10">
        <f>3/24000000*OO[[#This Row],[102 (01JUL1985 15:00:00)-Water Temperature (C)]]*OO[[#This Row],[44]]</f>
        <v>4.4197337875139993E-5</v>
      </c>
      <c r="AU253" s="10">
        <f>3/24000000*OO[[#This Row],[103 (01JUL1985 18:00:00)-Water Temperature (C)]]*OO[[#This Row],[45]]</f>
        <v>3.6308203303725002E-5</v>
      </c>
      <c r="AV253" s="10">
        <f>3/24000000*OO[[#This Row],[104 (01JUL1985 21:00:00)-Water Temperature (C)]]*OO[[#This Row],[46]]</f>
        <v>2.84229136571425E-5</v>
      </c>
      <c r="AW253" s="10">
        <f>3/24000000*OO[[#This Row],[105 (02JUL1985 00:00:00)-Water Temperature (C)]]*OO[[#This Row],[47]]</f>
        <v>2.1656147491979998E-5</v>
      </c>
      <c r="AX253" s="10">
        <f>3/24000000*OO[[#This Row],[106 (02JUL1985 03:00:00)-Water Temperature (C)]]*OO[[#This Row],[48]]</f>
        <v>1.6869371827060001E-5</v>
      </c>
      <c r="AY253" s="10">
        <f>3/24000000*OO[[#This Row],[107 (02JUL1985 06:00:00)-Water Temperature (C)]]*OO[[#This Row],[49]]</f>
        <v>1.3889326836160001E-5</v>
      </c>
      <c r="AZ253" s="10">
        <f>3/24000000*OO[[#This Row],[108 (02JUL1985 09:00:00)-Water Temperature (C)]]*OO[[#This Row],[50]]</f>
        <v>1.2644010616875E-5</v>
      </c>
      <c r="BA253" s="10">
        <f>3/24000000*OO[[#This Row],[109 (02JUL1985 12:00:00)-Water Temperature (C)]]*OO[[#This Row],[51]]</f>
        <v>1.2211895418525E-5</v>
      </c>
      <c r="BB253" s="10">
        <f>3/24000000*OO[[#This Row],[110 (02JUL1985 15:00:00)-Water Temperature (C)]]*OO[[#This Row],[52]]</f>
        <v>1.207474507966375E-5</v>
      </c>
      <c r="BC253" s="10">
        <f>3/24000000*OO[[#This Row],[111 (02JUL1985 18:00:00)-Water Temperature (C)]]*OO[[#This Row],[53]]</f>
        <v>1.1789146231710001E-5</v>
      </c>
      <c r="BD253" s="10">
        <f>3/24000000*OO[[#This Row],[112 (02JUL1985 21:00:00)-Water Temperature (C)]]*OO[[#This Row],[54]]</f>
        <v>1.09544665482E-5</v>
      </c>
      <c r="BE253" s="10">
        <f>3/24000000*OO[[#This Row],[113 (03JUL1985 00:00:00)-Water Temperature (C)]]*OO[[#This Row],[55]]</f>
        <v>9.9479954624924998E-6</v>
      </c>
      <c r="BF253" s="10">
        <f>3/24000000*OO[[#This Row],[114 (03JUL1985 03:00:00)-Water Temperature (C)]]*OO[[#This Row],[56]]</f>
        <v>8.9785491944087485E-6</v>
      </c>
      <c r="BG253" s="10">
        <f>3/24000000*OO[[#This Row],[115 (03JUL1985 06:00:00)-Water Temperature (C)]]*OO[[#This Row],[57]]</f>
        <v>8.2289567954224996E-6</v>
      </c>
      <c r="BH253" s="10">
        <f>3/24000000*OO[[#This Row],[116 (03JUL1985 09:00:00)-Water Temperature (C)]]*OO[[#This Row],[58]]</f>
        <v>8.0052935253374998E-6</v>
      </c>
      <c r="BI253" s="10">
        <f>3/24000000*OO[[#This Row],[117 (03JUL1985 12:00:00)-Water Temperature (C)]]*OO[[#This Row],[59]]</f>
        <v>8.2668545718287506E-6</v>
      </c>
      <c r="BJ253" s="10">
        <f>3/24000000*OO[[#This Row],[118 (03JUL1985 15:00:00)-Water Temperature (C)]]*OO[[#This Row],[60]]</f>
        <v>8.6460458672049976E-6</v>
      </c>
      <c r="BK253" s="10">
        <f>3/24000000*OO[[#This Row],[119 (03JUL1985 18:00:00)-Water Temperature (C)]]*OO[[#This Row],[61]]</f>
        <v>8.6167151056737496E-6</v>
      </c>
      <c r="BL253" s="10">
        <f>3/24000000*OO[[#This Row],[120 (03JUL1985 21:00:00)-Water Temperature (C)]]*OO[[#This Row],[62]]</f>
        <v>8.1649138895999994E-6</v>
      </c>
      <c r="BM253" s="10">
        <f>3/24000000*OO[[#This Row],[121 (04JUL1985 00:00:00)-Water Temperature (C)]]*OO[[#This Row],[63]]</f>
        <v>7.5374693036799993E-6</v>
      </c>
      <c r="BN253" s="10">
        <f>3/24000000*OO[[#This Row],[122 (04JUL1985 03:00:00)-Water Temperature (C)]]*OO[[#This Row],[64]]</f>
        <v>6.9275101020324996E-6</v>
      </c>
      <c r="BO253" s="10">
        <f>3/24000000*OO[[#This Row],[123 (04JUL1985 06:00:00)-Water Temperature (C)]]*OO[[#This Row],[65]]</f>
        <v>6.4118979952500001E-6</v>
      </c>
      <c r="BP253" s="10">
        <f>3/24000000*OO[[#This Row],[124 (04JUL1985 09:00:00)-Water Temperature (C)]]*OO[[#This Row],[66]]</f>
        <v>6.1985399821949993E-6</v>
      </c>
      <c r="BQ253" s="10">
        <f>3/24000000*OO[[#This Row],[125 (04JUL1985 12:00:00)-Water Temperature (C)]]*OO[[#This Row],[67]]</f>
        <v>6.06037056939525E-6</v>
      </c>
      <c r="BR253" s="10">
        <f>3/24000000*OO[[#This Row],[126 (04JUL1985 15:00:00)-Water Temperature (C)]]*OO[[#This Row],[68]]</f>
        <v>5.8204842591839995E-6</v>
      </c>
      <c r="BS253" s="10">
        <f>3/24000000*OO[[#This Row],[127 (04JUL1985 18:00:00)-Water Temperature (C)]]*OO[[#This Row],[69]]</f>
        <v>5.5276003411712494E-6</v>
      </c>
      <c r="BT253" s="10">
        <f>3/24000000*OO[[#This Row],[128 (04JUL1985 21:00:00)-Water Temperature (C)]]*OO[[#This Row],[70]]</f>
        <v>5.1990893227593751E-6</v>
      </c>
      <c r="BU253" s="10">
        <f>3/24000000*OO[[#This Row],[129 (05JUL1985 00:00:00)-Water Temperature (C)]]*OO[[#This Row],[71]]</f>
        <v>4.8093414630520002E-6</v>
      </c>
      <c r="BV253" s="10">
        <f>3/24000000*OO[[#This Row],[130 (05JUL1985 03:00:00)-Water Temperature (C)]]*OO[[#This Row],[72]]</f>
        <v>4.4397365818425001E-6</v>
      </c>
      <c r="BW253" s="10">
        <f>3/24000000*OO[[#This Row],[131 (05JUL1985 06:00:00)-Water Temperature (C)]]*OO[[#This Row],[73]]</f>
        <v>4.1357796304859998E-6</v>
      </c>
      <c r="BX253" s="10">
        <f>3/24000000*OO[[#This Row],[132 (05JUL1985 09:00:00)-Water Temperature (C)]]*OO[[#This Row],[74]]</f>
        <v>4.0647067815689996E-6</v>
      </c>
      <c r="BY253" s="10">
        <f>3/24000000*OO[[#This Row],[133 (05JUL1985 12:00:00)-Water Temperature (C)]]*OO[[#This Row],[75]]</f>
        <v>4.2413260262400006E-6</v>
      </c>
      <c r="BZ253" s="10">
        <f>3/24000000*OO[[#This Row],[134 (05JUL1985 15:00:00)-Water Temperature (C)]]*OO[[#This Row],[76]]</f>
        <v>4.4927006276159997E-6</v>
      </c>
      <c r="CA253" s="10">
        <f>3/24000000*OO[[#This Row],[135 (05JUL1985 18:00:00)-Water Temperature (C)]]*OO[[#This Row],[77]]</f>
        <v>4.5226384177000003E-6</v>
      </c>
      <c r="CB253" s="10">
        <f>3/24000000*OO[[#This Row],[136 (05JUL1985 21:00:00)-Water Temperature (C)]]*OO[[#This Row],[78]]</f>
        <v>4.2383084606999994E-6</v>
      </c>
      <c r="CC253" s="10">
        <f>3/24000000*OO[[#This Row],[137 (06JUL1985 00:00:00)-Water Temperature (C)]]*OO[[#This Row],[79]]</f>
        <v>3.8742530237899995E-6</v>
      </c>
      <c r="CD253" s="10">
        <f>3/24000000*OO[[#This Row],[138 (06JUL1985 03:00:00)-Water Temperature (C)]]*OO[[#This Row],[80]]</f>
        <v>3.583813623375E-6</v>
      </c>
      <c r="CE253" s="10">
        <f>3/24000000*OO[[#This Row],[139 (06JUL1985 06:00:00)-Water Temperature (C)]]*OO[[#This Row],[81]]</f>
        <v>3.350437259157E-6</v>
      </c>
      <c r="CF253" s="10">
        <f>3/24000000*OO[[#This Row],[140 (06JUL1985 09:00:00)-Water Temperature (C)]]*OO[[#This Row],[82]]</f>
        <v>3.2347359861712502E-6</v>
      </c>
      <c r="CG253" s="10">
        <f>3/24000000*OO[[#This Row],[141 (06JUL1985 12:00:00)-Water Temperature (C)]]*OO[[#This Row],[83]]</f>
        <v>3.2220951774693746E-6</v>
      </c>
      <c r="CH253" s="10">
        <f>3/24000000*OO[[#This Row],[142 (06JUL1985 15:00:00)-Water Temperature (C)]]*OO[[#This Row],[84]]</f>
        <v>3.1865155559579994E-6</v>
      </c>
      <c r="CI253" s="10">
        <f>3/24000000*OO[[#This Row],[143 (06JUL1985 18:00:00)-Water Temperature (C)]]*OO[[#This Row],[85]]</f>
        <v>3.1062811322968749E-6</v>
      </c>
      <c r="CJ253" s="10">
        <f>3/24000000*OO[[#This Row],[144 (06JUL1985 21:00:00)-Water Temperature (C)]]*OO[[#This Row],[86]]</f>
        <v>2.9553214710025E-6</v>
      </c>
      <c r="CK253" s="10">
        <f>3/24000000*OO[[#This Row],[145 (07JUL1985 00:00:00)-Water Temperature (C)]]*OO[[#This Row],[87]]</f>
        <v>2.7112105523735002E-6</v>
      </c>
      <c r="CL253" s="10">
        <f>3/24000000*OO[[#This Row],[146 (07JUL1985 03:00:00)-Water Temperature (C)]]*OO[[#This Row],[88]]</f>
        <v>2.4786717692624998E-6</v>
      </c>
      <c r="CM253" s="10">
        <f>3/24000000*OO[[#This Row],[147 (07JUL1985 06:00:00)-Water Temperature (C)]]*OO[[#This Row],[89]]</f>
        <v>2.2827547740689998E-6</v>
      </c>
      <c r="CN253" s="10">
        <f>3/24000000*OO[[#This Row],[148 (07JUL1985 09:00:00)-Water Temperature (C)]]*OO[[#This Row],[90]]</f>
        <v>2.1899662635337501E-6</v>
      </c>
      <c r="CO253" s="10">
        <f>3/24000000*OO[[#This Row],[149 (07JUL1985 12:00:00)-Water Temperature (C)]]*OO[[#This Row],[91]]</f>
        <v>2.1557982236962498E-6</v>
      </c>
      <c r="CP253" s="10">
        <f>3/24000000*OO[[#This Row],[150 (07JUL1985 15:00:00)-Water Temperature (C)]]*OO[[#This Row],[92]]</f>
        <v>2.1843614244261249E-6</v>
      </c>
      <c r="CQ253" s="10">
        <f>3/24000000*OO[[#This Row],[151 (07JUL1985 18:00:00)-Water Temperature (C)]]*OO[[#This Row],[93]]</f>
        <v>2.2193564551399997E-6</v>
      </c>
      <c r="CR253" s="10">
        <f>3/24000000*OO[[#This Row],[152 (07JUL1985 21:00:00)-Water Temperature (C)]]*OO[[#This Row],[94]]</f>
        <v>2.1356420790622499E-6</v>
      </c>
      <c r="CS253" s="10">
        <f>3/24000000*OO[[#This Row],[153 (08JUL1985 00:00:00)-Water Temperature (C)]]*OO[[#This Row],[95]]</f>
        <v>1.944676043821875E-6</v>
      </c>
      <c r="CT253" s="10">
        <f>3/24000000*OO[[#This Row],[154 (08JUL1985 03:00:00)-Water Temperature (C)]]*OO[[#This Row],[96]]</f>
        <v>1.7904296956625001E-6</v>
      </c>
      <c r="CU253" s="10">
        <f>3/24000000*OO[[#This Row],[155 (08JUL1985 06:00:00)-Water Temperature (C)]]*OO[[#This Row],[97]]</f>
        <v>1.6908910857526249E-6</v>
      </c>
      <c r="CV253" s="10">
        <f>3/24000000*OO[[#This Row],[156 (08JUL1985 09:00:00)-Water Temperature (C)]]*OO[[#This Row],[98]]</f>
        <v>1.6784947535748749E-6</v>
      </c>
      <c r="CW253" s="10">
        <f>3/24000000*OO[[#This Row],[157 (08JUL1985 12:00:00)-Water Temperature (C)]]*OO[[#This Row],[99]]</f>
        <v>1.6647329247353749E-6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0</v>
      </c>
      <c r="N254" s="10">
        <f>3/24*OO[[#This Row],[70 (27JUN1985 15:00:00)-Water Temperature (C)]]*OO[[#This Row],[12]]/SUM(OO[12])</f>
        <v>1.3585614899618906E-42</v>
      </c>
      <c r="O254" s="10">
        <f>3/24*OO[[#This Row],[71 (27JUN1985 18:00:00)-Water Temperature (C)]]*OO[[#This Row],[13]]/SUM(OO[13])</f>
        <v>7.0206148071495907E-33</v>
      </c>
      <c r="P254" s="10">
        <f>3/24*OO[[#This Row],[72 (27JUN1985 21:00:00)-Water Temperature (C)]]*OO[[#This Row],[14]]/SUM(OO[14])</f>
        <v>2.0266542749618786E-23</v>
      </c>
      <c r="Q254" s="10">
        <f>3/24*OO[[#This Row],[73 (28JUN1985 00:00:00)-Water Temperature (C)]]*OO[[#This Row],[15]]/SUM(OO[15])</f>
        <v>5.6463969445980543E-17</v>
      </c>
      <c r="R254" s="10">
        <f>3/24*OO[[#This Row],[74 (28JUN1985 03:00:00)-Water Temperature (C)]]*OO[[#This Row],[16]]/SUM(OO[16])</f>
        <v>1.2472838269387806E-12</v>
      </c>
      <c r="S254" s="10">
        <f>3/24*OO[[#This Row],[75 (28JUN1985 06:00:00)-Water Temperature (C)]]*OO[[#This Row],[17]]/SUM(OO[17])</f>
        <v>1.0783396812272681E-9</v>
      </c>
      <c r="T254" s="10">
        <f>3/24*OO[[#This Row],[76 (28JUN1985 09:00:00)-Water Temperature (C)]]*OO[[#This Row],[18]]/SUM(OO[18])</f>
        <v>1.8110423509212403E-7</v>
      </c>
      <c r="U254" s="10">
        <f>3/24*OO[[#This Row],[77 (28JUN1985 12:00:00)-Water Temperature (C)]]*OO[[#This Row],[19]]/SUM(OO[19])</f>
        <v>9.6727661565899157E-6</v>
      </c>
      <c r="V254" s="10">
        <f>3/24000000*OO[[#This Row],[78 (28JUN1985 15:00:00)-Water Temperature (C)]]*OO[[#This Row],[20]]</f>
        <v>2.0802847358994999E-4</v>
      </c>
      <c r="W254" s="10">
        <f>3/24000000*OO[[#This Row],[79 (28JUN1985 18:00:00)-Water Temperature (C)]]*OO[[#This Row],[21]]</f>
        <v>2.1213458725967498E-3</v>
      </c>
      <c r="X254" s="10">
        <f>3/24000000*OO[[#This Row],[80 (28JUN1985 21:00:00)-Water Temperature (C)]]*OO[[#This Row],[22]]</f>
        <v>1.127409774391E-2</v>
      </c>
      <c r="Y254" s="10">
        <f>3/24000000*OO[[#This Row],[81 (29JUN1985 00:00:00)-Water Temperature (C)]]*OO[[#This Row],[23]]</f>
        <v>3.5138641837585E-2</v>
      </c>
      <c r="Z254" s="10">
        <f>3/24000000*OO[[#This Row],[82 (29JUN1985 03:00:00)-Water Temperature (C)]]*OO[[#This Row],[24]]</f>
        <v>7.0119591831812503E-2</v>
      </c>
      <c r="AA254" s="10">
        <f>3/24000000*OO[[#This Row],[83 (29JUN1985 06:00:00)-Water Temperature (C)]]*OO[[#This Row],[25]]</f>
        <v>9.7452234035849988E-2</v>
      </c>
      <c r="AB254" s="10">
        <f>3/24000000*OO[[#This Row],[84 (29JUN1985 09:00:00)-Water Temperature (C)]]*OO[[#This Row],[26]]</f>
        <v>0.102307482089375</v>
      </c>
      <c r="AC254" s="10">
        <f>3/24000000*OO[[#This Row],[85 (29JUN1985 12:00:00)-Water Temperature (C)]]*OO[[#This Row],[27]]</f>
        <v>8.3519195943500005E-2</v>
      </c>
      <c r="AD254" s="10">
        <f>3/24000000*OO[[#This Row],[86 (29JUN1985 15:00:00)-Water Temperature (C)]]*OO[[#This Row],[28]]</f>
        <v>5.4777360821400008E-2</v>
      </c>
      <c r="AE254" s="10">
        <f>3/24000000*OO[[#This Row],[88 (29JUN1985 21:00:00)-Water Temperature (C)]]*OO[[#This Row],[30]]</f>
        <v>1.1813837230649998E-2</v>
      </c>
      <c r="AF254" s="10">
        <f>3/24000000*OO[[#This Row],[88 (29JUN1985 21:00:00)-Water Temperature (C)]]*OO[[#This Row],[30]]</f>
        <v>1.1813837230649998E-2</v>
      </c>
      <c r="AG254" s="10">
        <f>3/24000000*OO[[#This Row],[89 (30JUN1985 00:00:00)-Water Temperature (C)]]*OO[[#This Row],[31]]</f>
        <v>3.9781667662945001E-3</v>
      </c>
      <c r="AH254" s="10">
        <f>3/24000000*OO[[#This Row],[90 (30JUN1985 03:00:00)-Water Temperature (C)]]*OO[[#This Row],[32]]</f>
        <v>1.2234636859027499E-3</v>
      </c>
      <c r="AI254" s="10">
        <f>3/24000000*OO[[#This Row],[91 (30JUN1985 06:00:00)-Water Temperature (C)]]*OO[[#This Row],[33]]</f>
        <v>3.7270585318836255E-4</v>
      </c>
      <c r="AJ254" s="10">
        <f>3/24000000*OO[[#This Row],[92 (30JUN1985 09:00:00)-Water Temperature (C)]]*OO[[#This Row],[34]]</f>
        <v>1.3704240958590001E-4</v>
      </c>
      <c r="AK254" s="10">
        <f>3/24000000*OO[[#This Row],[93 (30JUN1985 12:00:00)-Water Temperature (C)]]*OO[[#This Row],[35]]</f>
        <v>8.0382721404599988E-5</v>
      </c>
      <c r="AL254" s="10">
        <f>3/24000000*OO[[#This Row],[94 (30JUN1985 15:00:00)-Water Temperature (C)]]*OO[[#This Row],[36]]</f>
        <v>7.4632523263999987E-5</v>
      </c>
      <c r="AM254" s="10">
        <f>3/24000000*OO[[#This Row],[95 (30JUN1985 18:00:00)-Water Temperature (C)]]*OO[[#This Row],[37]]</f>
        <v>7.9869333371437488E-5</v>
      </c>
      <c r="AN254" s="10">
        <f>3/24000000*OO[[#This Row],[96 (30JUN1985 21:00:00)-Water Temperature (C)]]*OO[[#This Row],[38]]</f>
        <v>8.0759850134025002E-5</v>
      </c>
      <c r="AO254" s="10">
        <f>3/24000000*OO[[#This Row],[97 (01JUL1985 00:00:00)-Water Temperature (C)]]*OO[[#This Row],[39]]</f>
        <v>7.6427645489149983E-5</v>
      </c>
      <c r="AP254" s="10">
        <f>3/24000000*OO[[#This Row],[98 (01JUL1985 03:00:00)-Water Temperature (C)]]*OO[[#This Row],[40]]</f>
        <v>6.9759414118000004E-5</v>
      </c>
      <c r="AQ254" s="10">
        <f>3/24000000*OO[[#This Row],[99 (01JUL1985 06:00:00)-Water Temperature (C)]]*OO[[#This Row],[41]]</f>
        <v>6.2417511039900009E-5</v>
      </c>
      <c r="AR254" s="10">
        <f>3/24000000*OO[[#This Row],[100 (01JUL1985 09:00:00)-Water Temperature (C)]]*OO[[#This Row],[42]]</f>
        <v>5.668495921241249E-5</v>
      </c>
      <c r="AS254" s="10">
        <f>3/24000000*OO[[#This Row],[101 (01JUL1985 12:00:00)-Water Temperature (C)]]*OO[[#This Row],[43]]</f>
        <v>5.130884694663E-5</v>
      </c>
      <c r="AT254" s="10">
        <f>3/24000000*OO[[#This Row],[102 (01JUL1985 15:00:00)-Water Temperature (C)]]*OO[[#This Row],[44]]</f>
        <v>4.5154498032000001E-5</v>
      </c>
      <c r="AU254" s="10">
        <f>3/24000000*OO[[#This Row],[103 (01JUL1985 18:00:00)-Water Temperature (C)]]*OO[[#This Row],[45]]</f>
        <v>3.728286382965875E-5</v>
      </c>
      <c r="AV254" s="10">
        <f>3/24000000*OO[[#This Row],[104 (01JUL1985 21:00:00)-Water Temperature (C)]]*OO[[#This Row],[46]]</f>
        <v>2.9279861892450001E-5</v>
      </c>
      <c r="AW254" s="10">
        <f>3/24000000*OO[[#This Row],[105 (02JUL1985 00:00:00)-Water Temperature (C)]]*OO[[#This Row],[47]]</f>
        <v>2.2303538840373748E-5</v>
      </c>
      <c r="AX254" s="10">
        <f>3/24000000*OO[[#This Row],[106 (02JUL1985 03:00:00)-Water Temperature (C)]]*OO[[#This Row],[48]]</f>
        <v>1.7295113187717499E-5</v>
      </c>
      <c r="AY254" s="10">
        <f>3/24000000*OO[[#This Row],[107 (02JUL1985 06:00:00)-Water Temperature (C)]]*OO[[#This Row],[49]]</f>
        <v>1.4133939097424998E-5</v>
      </c>
      <c r="AZ254" s="10">
        <f>3/24000000*OO[[#This Row],[108 (02JUL1985 09:00:00)-Water Temperature (C)]]*OO[[#This Row],[50]]</f>
        <v>1.2773013613919999E-5</v>
      </c>
      <c r="BA254" s="10">
        <f>3/24000000*OO[[#This Row],[109 (02JUL1985 12:00:00)-Water Temperature (C)]]*OO[[#This Row],[51]]</f>
        <v>1.2287261310577498E-5</v>
      </c>
      <c r="BB254" s="10">
        <f>3/24000000*OO[[#This Row],[110 (02JUL1985 15:00:00)-Water Temperature (C)]]*OO[[#This Row],[52]]</f>
        <v>1.21341455067525E-5</v>
      </c>
      <c r="BC254" s="10">
        <f>3/24000000*OO[[#This Row],[111 (02JUL1985 18:00:00)-Water Temperature (C)]]*OO[[#This Row],[53]]</f>
        <v>1.1851269658593751E-5</v>
      </c>
      <c r="BD254" s="10">
        <f>3/24000000*OO[[#This Row],[112 (02JUL1985 21:00:00)-Water Temperature (C)]]*OO[[#This Row],[54]]</f>
        <v>1.1029452815483749E-5</v>
      </c>
      <c r="BE254" s="10">
        <f>3/24000000*OO[[#This Row],[113 (03JUL1985 00:00:00)-Water Temperature (C)]]*OO[[#This Row],[55]]</f>
        <v>1.0025226426435E-5</v>
      </c>
      <c r="BF254" s="10">
        <f>3/24000000*OO[[#This Row],[114 (03JUL1985 03:00:00)-Water Temperature (C)]]*OO[[#This Row],[56]]</f>
        <v>9.0476357987624999E-6</v>
      </c>
      <c r="BG254" s="10">
        <f>3/24000000*OO[[#This Row],[115 (03JUL1985 06:00:00)-Water Temperature (C)]]*OO[[#This Row],[57]]</f>
        <v>8.27973459133875E-6</v>
      </c>
      <c r="BH254" s="10">
        <f>3/24000000*OO[[#This Row],[116 (03JUL1985 09:00:00)-Water Temperature (C)]]*OO[[#This Row],[58]]</f>
        <v>8.0368091685900009E-6</v>
      </c>
      <c r="BI254" s="10">
        <f>3/24000000*OO[[#This Row],[117 (03JUL1985 12:00:00)-Water Temperature (C)]]*OO[[#This Row],[59]]</f>
        <v>8.2894059263337499E-6</v>
      </c>
      <c r="BJ254" s="10">
        <f>3/24000000*OO[[#This Row],[118 (03JUL1985 15:00:00)-Water Temperature (C)]]*OO[[#This Row],[60]]</f>
        <v>8.6716247600399996E-6</v>
      </c>
      <c r="BK254" s="10">
        <f>3/24000000*OO[[#This Row],[119 (03JUL1985 18:00:00)-Water Temperature (C)]]*OO[[#This Row],[61]]</f>
        <v>8.6501532761100001E-6</v>
      </c>
      <c r="BL254" s="10">
        <f>3/24000000*OO[[#This Row],[120 (03JUL1985 21:00:00)-Water Temperature (C)]]*OO[[#This Row],[62]]</f>
        <v>8.2043956273499992E-6</v>
      </c>
      <c r="BM254" s="10">
        <f>3/24000000*OO[[#This Row],[121 (04JUL1985 00:00:00)-Water Temperature (C)]]*OO[[#This Row],[63]]</f>
        <v>7.5786182320499993E-6</v>
      </c>
      <c r="BN254" s="10">
        <f>3/24000000*OO[[#This Row],[122 (04JUL1985 03:00:00)-Water Temperature (C)]]*OO[[#This Row],[64]]</f>
        <v>6.9665945780625E-6</v>
      </c>
      <c r="BO254" s="10">
        <f>3/24000000*OO[[#This Row],[123 (04JUL1985 06:00:00)-Water Temperature (C)]]*OO[[#This Row],[65]]</f>
        <v>6.4418200383487497E-6</v>
      </c>
      <c r="BP254" s="10">
        <f>3/24000000*OO[[#This Row],[124 (04JUL1985 09:00:00)-Water Temperature (C)]]*OO[[#This Row],[66]]</f>
        <v>6.2164707296249991E-6</v>
      </c>
      <c r="BQ254" s="10">
        <f>3/24000000*OO[[#This Row],[125 (04JUL1985 12:00:00)-Water Temperature (C)]]*OO[[#This Row],[67]]</f>
        <v>6.0744431486318748E-6</v>
      </c>
      <c r="BR254" s="10">
        <f>3/24000000*OO[[#This Row],[126 (04JUL1985 15:00:00)-Water Temperature (C)]]*OO[[#This Row],[68]]</f>
        <v>5.8352092797897506E-6</v>
      </c>
      <c r="BS254" s="10">
        <f>3/24000000*OO[[#This Row],[127 (04JUL1985 18:00:00)-Water Temperature (C)]]*OO[[#This Row],[69]]</f>
        <v>5.5431541462900004E-6</v>
      </c>
      <c r="BT254" s="10">
        <f>3/24000000*OO[[#This Row],[128 (04JUL1985 21:00:00)-Water Temperature (C)]]*OO[[#This Row],[70]]</f>
        <v>5.2222622531199993E-6</v>
      </c>
      <c r="BU254" s="10">
        <f>3/24000000*OO[[#This Row],[129 (05JUL1985 00:00:00)-Water Temperature (C)]]*OO[[#This Row],[71]]</f>
        <v>4.8370670183542497E-6</v>
      </c>
      <c r="BV254" s="10">
        <f>3/24000000*OO[[#This Row],[130 (05JUL1985 03:00:00)-Water Temperature (C)]]*OO[[#This Row],[72]]</f>
        <v>4.4627787084649992E-6</v>
      </c>
      <c r="BW254" s="10">
        <f>3/24000000*OO[[#This Row],[131 (05JUL1985 06:00:00)-Water Temperature (C)]]*OO[[#This Row],[73]]</f>
        <v>4.1497239423172503E-6</v>
      </c>
      <c r="BX254" s="10">
        <f>3/24000000*OO[[#This Row],[132 (05JUL1985 09:00:00)-Water Temperature (C)]]*OO[[#This Row],[74]]</f>
        <v>4.07088050308875E-6</v>
      </c>
      <c r="BY254" s="10">
        <f>3/24000000*OO[[#This Row],[133 (05JUL1985 12:00:00)-Water Temperature (C)]]*OO[[#This Row],[75]]</f>
        <v>4.2463186268647503E-6</v>
      </c>
      <c r="BZ254" s="10">
        <f>3/24000000*OO[[#This Row],[134 (05JUL1985 15:00:00)-Water Temperature (C)]]*OO[[#This Row],[76]]</f>
        <v>4.5029836269745E-6</v>
      </c>
      <c r="CA254" s="10">
        <f>3/24000000*OO[[#This Row],[135 (05JUL1985 18:00:00)-Water Temperature (C)]]*OO[[#This Row],[77]]</f>
        <v>4.5403534868737499E-6</v>
      </c>
      <c r="CB254" s="10">
        <f>3/24000000*OO[[#This Row],[136 (05JUL1985 21:00:00)-Water Temperature (C)]]*OO[[#This Row],[78]]</f>
        <v>4.2605723831219996E-6</v>
      </c>
      <c r="CC254" s="10">
        <f>3/24000000*OO[[#This Row],[137 (06JUL1985 00:00:00)-Water Temperature (C)]]*OO[[#This Row],[79]]</f>
        <v>3.8944528841487495E-6</v>
      </c>
      <c r="CD254" s="10">
        <f>3/24000000*OO[[#This Row],[138 (06JUL1985 03:00:00)-Water Temperature (C)]]*OO[[#This Row],[80]]</f>
        <v>3.5989246229954997E-6</v>
      </c>
      <c r="CE254" s="10">
        <f>3/24000000*OO[[#This Row],[139 (06JUL1985 06:00:00)-Water Temperature (C)]]*OO[[#This Row],[81]]</f>
        <v>3.359629395775E-6</v>
      </c>
      <c r="CF254" s="10">
        <f>3/24000000*OO[[#This Row],[140 (06JUL1985 09:00:00)-Water Temperature (C)]]*OO[[#This Row],[82]]</f>
        <v>3.2381670566396248E-6</v>
      </c>
      <c r="CG254" s="10">
        <f>3/24000000*OO[[#This Row],[141 (06JUL1985 12:00:00)-Water Temperature (C)]]*OO[[#This Row],[83]]</f>
        <v>3.2234862184784998E-6</v>
      </c>
      <c r="CH254" s="10">
        <f>3/24000000*OO[[#This Row],[142 (06JUL1985 15:00:00)-Water Temperature (C)]]*OO[[#This Row],[84]]</f>
        <v>3.1905248349153752E-6</v>
      </c>
      <c r="CI254" s="10">
        <f>3/24000000*OO[[#This Row],[143 (06JUL1985 18:00:00)-Water Temperature (C)]]*OO[[#This Row],[85]]</f>
        <v>3.1131425657781247E-6</v>
      </c>
      <c r="CJ254" s="10">
        <f>3/24000000*OO[[#This Row],[144 (06JUL1985 21:00:00)-Water Temperature (C)]]*OO[[#This Row],[86]]</f>
        <v>2.9664390217515E-6</v>
      </c>
      <c r="CK254" s="10">
        <f>3/24000000*OO[[#This Row],[145 (07JUL1985 00:00:00)-Water Temperature (C)]]*OO[[#This Row],[87]]</f>
        <v>2.7265041850847498E-6</v>
      </c>
      <c r="CL254" s="10">
        <f>3/24000000*OO[[#This Row],[146 (07JUL1985 03:00:00)-Water Temperature (C)]]*OO[[#This Row],[88]]</f>
        <v>2.4940532059360002E-6</v>
      </c>
      <c r="CM254" s="10">
        <f>3/24000000*OO[[#This Row],[147 (07JUL1985 06:00:00)-Water Temperature (C)]]*OO[[#This Row],[89]]</f>
        <v>2.2953544123694998E-6</v>
      </c>
      <c r="CN254" s="10">
        <f>3/24000000*OO[[#This Row],[148 (07JUL1985 09:00:00)-Water Temperature (C)]]*OO[[#This Row],[90]]</f>
        <v>2.1984765640937499E-6</v>
      </c>
      <c r="CO254" s="10">
        <f>3/24000000*OO[[#This Row],[149 (07JUL1985 12:00:00)-Water Temperature (C)]]*OO[[#This Row],[91]]</f>
        <v>2.1611035823167497E-6</v>
      </c>
      <c r="CP254" s="10">
        <f>3/24000000*OO[[#This Row],[150 (07JUL1985 15:00:00)-Water Temperature (C)]]*OO[[#This Row],[92]]</f>
        <v>2.1892295782541252E-6</v>
      </c>
      <c r="CQ254" s="10">
        <f>3/24000000*OO[[#This Row],[151 (07JUL1985 18:00:00)-Water Temperature (C)]]*OO[[#This Row],[93]]</f>
        <v>2.2270554157462496E-6</v>
      </c>
      <c r="CR254" s="10">
        <f>3/24000000*OO[[#This Row],[152 (07JUL1985 21:00:00)-Water Temperature (C)]]*OO[[#This Row],[94]]</f>
        <v>2.1471302910505001E-6</v>
      </c>
      <c r="CS254" s="10">
        <f>3/24000000*OO[[#This Row],[153 (08JUL1985 00:00:00)-Water Temperature (C)]]*OO[[#This Row],[95]]</f>
        <v>1.9557021163306247E-6</v>
      </c>
      <c r="CT254" s="10">
        <f>3/24000000*OO[[#This Row],[154 (08JUL1985 03:00:00)-Water Temperature (C)]]*OO[[#This Row],[96]]</f>
        <v>1.7970475448241252E-6</v>
      </c>
      <c r="CU254" s="10">
        <f>3/24000000*OO[[#This Row],[155 (08JUL1985 06:00:00)-Water Temperature (C)]]*OO[[#This Row],[97]]</f>
        <v>1.6935006093930002E-6</v>
      </c>
      <c r="CV254" s="10">
        <f>3/24000000*OO[[#This Row],[156 (08JUL1985 09:00:00)-Water Temperature (C)]]*OO[[#This Row],[98]]</f>
        <v>1.6776023280489998E-6</v>
      </c>
      <c r="CW254" s="10">
        <f>3/24000000*OO[[#This Row],[157 (08JUL1985 12:00:00)-Water Temperature (C)]]*OO[[#This Row],[99]]</f>
        <v>1.6638981987567499E-6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0</v>
      </c>
      <c r="N255" s="10">
        <f>3/24*OO[[#This Row],[70 (27JUN1985 15:00:00)-Water Temperature (C)]]*OO[[#This Row],[12]]/SUM(OO[12])</f>
        <v>2.3284212224525252E-43</v>
      </c>
      <c r="O255" s="10">
        <f>3/24*OO[[#This Row],[71 (27JUN1985 18:00:00)-Water Temperature (C)]]*OO[[#This Row],[13]]/SUM(OO[13])</f>
        <v>1.233427535971992E-33</v>
      </c>
      <c r="P255" s="10">
        <f>3/24*OO[[#This Row],[72 (27JUN1985 21:00:00)-Water Temperature (C)]]*OO[[#This Row],[14]]/SUM(OO[14])</f>
        <v>4.07768839239645E-24</v>
      </c>
      <c r="Q255" s="10">
        <f>3/24*OO[[#This Row],[73 (28JUN1985 00:00:00)-Water Temperature (C)]]*OO[[#This Row],[15]]/SUM(OO[15])</f>
        <v>1.6917975669212338E-17</v>
      </c>
      <c r="R255" s="10">
        <f>3/24*OO[[#This Row],[74 (28JUN1985 03:00:00)-Water Temperature (C)]]*OO[[#This Row],[16]]/SUM(OO[16])</f>
        <v>5.5748402264755232E-13</v>
      </c>
      <c r="S255" s="10">
        <f>3/24*OO[[#This Row],[75 (28JUN1985 06:00:00)-Water Temperature (C)]]*OO[[#This Row],[17]]/SUM(OO[17])</f>
        <v>5.6624453499267815E-10</v>
      </c>
      <c r="T255" s="10">
        <f>3/24*OO[[#This Row],[76 (28JUN1985 09:00:00)-Water Temperature (C)]]*OO[[#This Row],[18]]/SUM(OO[18])</f>
        <v>1.0563835938449035E-7</v>
      </c>
      <c r="U255" s="10">
        <f>3/24*OO[[#This Row],[77 (28JUN1985 12:00:00)-Water Temperature (C)]]*OO[[#This Row],[19]]/SUM(OO[19])</f>
        <v>6.1243530109190085E-6</v>
      </c>
      <c r="V255" s="10">
        <f>3/24000000*OO[[#This Row],[78 (28JUN1985 15:00:00)-Water Temperature (C)]]*OO[[#This Row],[20]]</f>
        <v>1.4130245894659999E-4</v>
      </c>
      <c r="W255" s="10">
        <f>3/24000000*OO[[#This Row],[79 (28JUN1985 18:00:00)-Water Temperature (C)]]*OO[[#This Row],[21]]</f>
        <v>1.529442002383625E-3</v>
      </c>
      <c r="X255" s="10">
        <f>3/24000000*OO[[#This Row],[80 (28JUN1985 21:00:00)-Water Temperature (C)]]*OO[[#This Row],[22]]</f>
        <v>8.5780552066037508E-3</v>
      </c>
      <c r="Y255" s="10">
        <f>3/24000000*OO[[#This Row],[81 (29JUN1985 00:00:00)-Water Temperature (C)]]*OO[[#This Row],[23]]</f>
        <v>2.8001342014527503E-2</v>
      </c>
      <c r="Z255" s="10">
        <f>3/24000000*OO[[#This Row],[82 (29JUN1985 03:00:00)-Water Temperature (C)]]*OO[[#This Row],[24]]</f>
        <v>5.8141589207249988E-2</v>
      </c>
      <c r="AA255" s="10">
        <f>3/24000000*OO[[#This Row],[83 (29JUN1985 06:00:00)-Water Temperature (C)]]*OO[[#This Row],[25]]</f>
        <v>8.36519962816E-2</v>
      </c>
      <c r="AB255" s="10">
        <f>3/24000000*OO[[#This Row],[84 (29JUN1985 09:00:00)-Water Temperature (C)]]*OO[[#This Row],[26]]</f>
        <v>9.0569804415624997E-2</v>
      </c>
      <c r="AC255" s="10">
        <f>3/24000000*OO[[#This Row],[85 (29JUN1985 12:00:00)-Water Temperature (C)]]*OO[[#This Row],[27]]</f>
        <v>7.6091993614E-2</v>
      </c>
      <c r="AD255" s="10">
        <f>3/24000000*OO[[#This Row],[86 (29JUN1985 15:00:00)-Water Temperature (C)]]*OO[[#This Row],[28]]</f>
        <v>5.1207884970924995E-2</v>
      </c>
      <c r="AE255" s="10">
        <f>3/24000000*OO[[#This Row],[88 (29JUN1985 21:00:00)-Water Temperature (C)]]*OO[[#This Row],[30]]</f>
        <v>1.1467503985518749E-2</v>
      </c>
      <c r="AF255" s="10">
        <f>3/24000000*OO[[#This Row],[88 (29JUN1985 21:00:00)-Water Temperature (C)]]*OO[[#This Row],[30]]</f>
        <v>1.1467503985518749E-2</v>
      </c>
      <c r="AG255" s="10">
        <f>3/24000000*OO[[#This Row],[89 (30JUN1985 00:00:00)-Water Temperature (C)]]*OO[[#This Row],[31]]</f>
        <v>3.9093874523315007E-3</v>
      </c>
      <c r="AH255" s="10">
        <f>3/24000000*OO[[#This Row],[90 (30JUN1985 03:00:00)-Water Temperature (C)]]*OO[[#This Row],[32]]</f>
        <v>1.2090395741782499E-3</v>
      </c>
      <c r="AI255" s="10">
        <f>3/24000000*OO[[#This Row],[91 (30JUN1985 06:00:00)-Water Temperature (C)]]*OO[[#This Row],[33]]</f>
        <v>3.6607798302048752E-4</v>
      </c>
      <c r="AJ255" s="10">
        <f>3/24000000*OO[[#This Row],[92 (30JUN1985 09:00:00)-Water Temperature (C)]]*OO[[#This Row],[34]]</f>
        <v>1.3007820690033749E-4</v>
      </c>
      <c r="AK255" s="10">
        <f>3/24000000*OO[[#This Row],[93 (30JUN1985 12:00:00)-Water Temperature (C)]]*OO[[#This Row],[35]]</f>
        <v>7.1977387385999993E-5</v>
      </c>
      <c r="AL255" s="10">
        <f>3/24000000*OO[[#This Row],[94 (30JUN1985 15:00:00)-Water Temperature (C)]]*OO[[#This Row],[36]]</f>
        <v>6.4482065404399992E-5</v>
      </c>
      <c r="AM255" s="10">
        <f>3/24000000*OO[[#This Row],[95 (30JUN1985 18:00:00)-Water Temperature (C)]]*OO[[#This Row],[37]]</f>
        <v>6.8405757325124995E-5</v>
      </c>
      <c r="AN255" s="10">
        <f>3/24000000*OO[[#This Row],[96 (30JUN1985 21:00:00)-Water Temperature (C)]]*OO[[#This Row],[38]]</f>
        <v>6.922392956314999E-5</v>
      </c>
      <c r="AO255" s="10">
        <f>3/24000000*OO[[#This Row],[97 (01JUL1985 00:00:00)-Water Temperature (C)]]*OO[[#This Row],[39]]</f>
        <v>6.5713171711499998E-5</v>
      </c>
      <c r="AP255" s="10">
        <f>3/24000000*OO[[#This Row],[98 (01JUL1985 03:00:00)-Water Temperature (C)]]*OO[[#This Row],[40]]</f>
        <v>6.0125422285599993E-5</v>
      </c>
      <c r="AQ255" s="10">
        <f>3/24000000*OO[[#This Row],[99 (01JUL1985 06:00:00)-Water Temperature (C)]]*OO[[#This Row],[41]]</f>
        <v>5.3895996439599999E-5</v>
      </c>
      <c r="AR255" s="10">
        <f>3/24000000*OO[[#This Row],[100 (01JUL1985 09:00:00)-Water Temperature (C)]]*OO[[#This Row],[42]]</f>
        <v>4.9001740024737507E-5</v>
      </c>
      <c r="AS255" s="10">
        <f>3/24000000*OO[[#This Row],[101 (01JUL1985 12:00:00)-Water Temperature (C)]]*OO[[#This Row],[43]]</f>
        <v>4.445098604695E-5</v>
      </c>
      <c r="AT255" s="10">
        <f>3/24000000*OO[[#This Row],[102 (01JUL1985 15:00:00)-Water Temperature (C)]]*OO[[#This Row],[44]]</f>
        <v>3.9260970683673753E-5</v>
      </c>
      <c r="AU255" s="10">
        <f>3/24000000*OO[[#This Row],[103 (01JUL1985 18:00:00)-Water Temperature (C)]]*OO[[#This Row],[45]]</f>
        <v>3.253323060806E-5</v>
      </c>
      <c r="AV255" s="10">
        <f>3/24000000*OO[[#This Row],[104 (01JUL1985 21:00:00)-Water Temperature (C)]]*OO[[#This Row],[46]]</f>
        <v>2.5610260256857495E-5</v>
      </c>
      <c r="AW255" s="10">
        <f>3/24000000*OO[[#This Row],[105 (02JUL1985 00:00:00)-Water Temperature (C)]]*OO[[#This Row],[47]]</f>
        <v>1.9507022709450001E-5</v>
      </c>
      <c r="AX255" s="10">
        <f>3/24000000*OO[[#This Row],[106 (02JUL1985 03:00:00)-Water Temperature (C)]]*OO[[#This Row],[48]]</f>
        <v>1.5075064143424998E-5</v>
      </c>
      <c r="AY255" s="10">
        <f>3/24000000*OO[[#This Row],[107 (02JUL1985 06:00:00)-Water Temperature (C)]]*OO[[#This Row],[49]]</f>
        <v>1.2249767262419998E-5</v>
      </c>
      <c r="AZ255" s="10">
        <f>3/24000000*OO[[#This Row],[108 (02JUL1985 09:00:00)-Water Temperature (C)]]*OO[[#This Row],[50]]</f>
        <v>1.1007545148599998E-5</v>
      </c>
      <c r="BA255" s="10">
        <f>3/24000000*OO[[#This Row],[109 (02JUL1985 12:00:00)-Water Temperature (C)]]*OO[[#This Row],[51]]</f>
        <v>1.055165498182625E-5</v>
      </c>
      <c r="BB255" s="10">
        <f>3/24000000*OO[[#This Row],[110 (02JUL1985 15:00:00)-Water Temperature (C)]]*OO[[#This Row],[52]]</f>
        <v>1.0409957209496248E-5</v>
      </c>
      <c r="BC255" s="10">
        <f>3/24000000*OO[[#This Row],[111 (02JUL1985 18:00:00)-Water Temperature (C)]]*OO[[#This Row],[53]]</f>
        <v>1.0164793754375001E-5</v>
      </c>
      <c r="BD255" s="10">
        <f>3/24000000*OO[[#This Row],[112 (02JUL1985 21:00:00)-Water Temperature (C)]]*OO[[#This Row],[54]]</f>
        <v>9.4678896367124992E-6</v>
      </c>
      <c r="BE255" s="10">
        <f>3/24000000*OO[[#This Row],[113 (03JUL1985 00:00:00)-Water Temperature (C)]]*OO[[#This Row],[55]]</f>
        <v>8.6124710940299982E-6</v>
      </c>
      <c r="BF255" s="10">
        <f>3/24000000*OO[[#This Row],[114 (03JUL1985 03:00:00)-Water Temperature (C)]]*OO[[#This Row],[56]]</f>
        <v>7.7725195158074988E-6</v>
      </c>
      <c r="BG255" s="10">
        <f>3/24000000*OO[[#This Row],[115 (03JUL1985 06:00:00)-Water Temperature (C)]]*OO[[#This Row],[57]]</f>
        <v>7.1071672337275009E-6</v>
      </c>
      <c r="BH255" s="10">
        <f>3/24000000*OO[[#This Row],[116 (03JUL1985 09:00:00)-Water Temperature (C)]]*OO[[#This Row],[58]]</f>
        <v>6.8885000276724997E-6</v>
      </c>
      <c r="BI255" s="10">
        <f>3/24000000*OO[[#This Row],[117 (03JUL1985 12:00:00)-Water Temperature (C)]]*OO[[#This Row],[59]]</f>
        <v>7.0993336440399999E-6</v>
      </c>
      <c r="BJ255" s="10">
        <f>3/24000000*OO[[#This Row],[118 (03JUL1985 15:00:00)-Water Temperature (C)]]*OO[[#This Row],[60]]</f>
        <v>7.4265344236500004E-6</v>
      </c>
      <c r="BK255" s="10">
        <f>3/24000000*OO[[#This Row],[119 (03JUL1985 18:00:00)-Water Temperature (C)]]*OO[[#This Row],[61]]</f>
        <v>7.4110240483475002E-6</v>
      </c>
      <c r="BL255" s="10">
        <f>3/24000000*OO[[#This Row],[120 (03JUL1985 21:00:00)-Water Temperature (C)]]*OO[[#This Row],[62]]</f>
        <v>7.0322410159999991E-6</v>
      </c>
      <c r="BM255" s="10">
        <f>3/24000000*OO[[#This Row],[121 (04JUL1985 00:00:00)-Water Temperature (C)]]*OO[[#This Row],[63]]</f>
        <v>6.4990512506237493E-6</v>
      </c>
      <c r="BN255" s="10">
        <f>3/24000000*OO[[#This Row],[122 (04JUL1985 03:00:00)-Water Temperature (C)]]*OO[[#This Row],[64]]</f>
        <v>5.9748601420956247E-6</v>
      </c>
      <c r="BO255" s="10">
        <f>3/24000000*OO[[#This Row],[123 (04JUL1985 06:00:00)-Water Temperature (C)]]*OO[[#This Row],[65]]</f>
        <v>5.5219290203374997E-6</v>
      </c>
      <c r="BP255" s="10">
        <f>3/24000000*OO[[#This Row],[124 (04JUL1985 09:00:00)-Water Temperature (C)]]*OO[[#This Row],[66]]</f>
        <v>5.3229107452443747E-6</v>
      </c>
      <c r="BQ255" s="10">
        <f>3/24000000*OO[[#This Row],[125 (04JUL1985 12:00:00)-Water Temperature (C)]]*OO[[#This Row],[67]]</f>
        <v>5.1960431731889998E-6</v>
      </c>
      <c r="BR255" s="10">
        <f>3/24000000*OO[[#This Row],[126 (04JUL1985 15:00:00)-Water Temperature (C)]]*OO[[#This Row],[68]]</f>
        <v>4.9917646705464999E-6</v>
      </c>
      <c r="BS255" s="10">
        <f>3/24000000*OO[[#This Row],[127 (04JUL1985 18:00:00)-Water Temperature (C)]]*OO[[#This Row],[69]]</f>
        <v>4.7438012400034996E-6</v>
      </c>
      <c r="BT255" s="10">
        <f>3/24000000*OO[[#This Row],[128 (04JUL1985 21:00:00)-Water Temperature (C)]]*OO[[#This Row],[70]]</f>
        <v>4.4744559317918746E-6</v>
      </c>
      <c r="BU255" s="10">
        <f>3/24000000*OO[[#This Row],[129 (05JUL1985 00:00:00)-Water Temperature (C)]]*OO[[#This Row],[71]]</f>
        <v>4.1488981219614989E-6</v>
      </c>
      <c r="BV255" s="10">
        <f>3/24000000*OO[[#This Row],[130 (05JUL1985 03:00:00)-Water Temperature (C)]]*OO[[#This Row],[72]]</f>
        <v>3.8264355754987494E-6</v>
      </c>
      <c r="BW255" s="10">
        <f>3/24000000*OO[[#This Row],[131 (05JUL1985 06:00:00)-Water Temperature (C)]]*OO[[#This Row],[73]]</f>
        <v>3.5536513680062496E-6</v>
      </c>
      <c r="BX255" s="10">
        <f>3/24000000*OO[[#This Row],[132 (05JUL1985 09:00:00)-Water Temperature (C)]]*OO[[#This Row],[74]]</f>
        <v>3.4826298763262494E-6</v>
      </c>
      <c r="BY255" s="10">
        <f>3/24000000*OO[[#This Row],[133 (05JUL1985 12:00:00)-Water Temperature (C)]]*OO[[#This Row],[75]]</f>
        <v>3.6327169574767503E-6</v>
      </c>
      <c r="BZ255" s="10">
        <f>3/24000000*OO[[#This Row],[134 (05JUL1985 15:00:00)-Water Temperature (C)]]*OO[[#This Row],[76]]</f>
        <v>3.8549215416689996E-6</v>
      </c>
      <c r="CA255" s="10">
        <f>3/24000000*OO[[#This Row],[135 (05JUL1985 18:00:00)-Water Temperature (C)]]*OO[[#This Row],[77]]</f>
        <v>3.8899077806490005E-6</v>
      </c>
      <c r="CB255" s="10">
        <f>3/24000000*OO[[#This Row],[136 (05JUL1985 21:00:00)-Water Temperature (C)]]*OO[[#This Row],[78]]</f>
        <v>3.652326009851E-6</v>
      </c>
      <c r="CC255" s="10">
        <f>3/24000000*OO[[#This Row],[137 (06JUL1985 00:00:00)-Water Temperature (C)]]*OO[[#This Row],[79]]</f>
        <v>3.3388368129187498E-6</v>
      </c>
      <c r="CD255" s="10">
        <f>3/24000000*OO[[#This Row],[138 (06JUL1985 03:00:00)-Water Temperature (C)]]*OO[[#This Row],[80]]</f>
        <v>3.0832730965760002E-6</v>
      </c>
      <c r="CE255" s="10">
        <f>3/24000000*OO[[#This Row],[139 (06JUL1985 06:00:00)-Water Temperature (C)]]*OO[[#This Row],[81]]</f>
        <v>2.8751662331719996E-6</v>
      </c>
      <c r="CF255" s="10">
        <f>3/24000000*OO[[#This Row],[140 (06JUL1985 09:00:00)-Water Temperature (C)]]*OO[[#This Row],[82]]</f>
        <v>2.7680553839241247E-6</v>
      </c>
      <c r="CG255" s="10">
        <f>3/24000000*OO[[#This Row],[141 (06JUL1985 12:00:00)-Water Temperature (C)]]*OO[[#This Row],[83]]</f>
        <v>2.7543196777360002E-6</v>
      </c>
      <c r="CH255" s="10">
        <f>3/24000000*OO[[#This Row],[142 (06JUL1985 15:00:00)-Water Temperature (C)]]*OO[[#This Row],[84]]</f>
        <v>2.7267742395281248E-6</v>
      </c>
      <c r="CI255" s="10">
        <f>3/24000000*OO[[#This Row],[143 (06JUL1985 18:00:00)-Water Temperature (C)]]*OO[[#This Row],[85]]</f>
        <v>2.6632072604894998E-6</v>
      </c>
      <c r="CJ255" s="10">
        <f>3/24000000*OO[[#This Row],[144 (06JUL1985 21:00:00)-Water Temperature (C)]]*OO[[#This Row],[86]]</f>
        <v>2.5398747964256244E-6</v>
      </c>
      <c r="CK255" s="10">
        <f>3/24000000*OO[[#This Row],[145 (07JUL1985 00:00:00)-Water Temperature (C)]]*OO[[#This Row],[87]]</f>
        <v>2.3379615151243751E-6</v>
      </c>
      <c r="CL255" s="10">
        <f>3/24000000*OO[[#This Row],[146 (07JUL1985 03:00:00)-Water Temperature (C)]]*OO[[#This Row],[88]]</f>
        <v>2.1399957116584996E-6</v>
      </c>
      <c r="CM255" s="10">
        <f>3/24000000*OO[[#This Row],[147 (07JUL1985 06:00:00)-Water Temperature (C)]]*OO[[#This Row],[89]]</f>
        <v>1.9688960173740004E-6</v>
      </c>
      <c r="CN255" s="10">
        <f>3/24000000*OO[[#This Row],[148 (07JUL1985 09:00:00)-Water Temperature (C)]]*OO[[#This Row],[90]]</f>
        <v>1.883653715829375E-6</v>
      </c>
      <c r="CO255" s="10">
        <f>3/24000000*OO[[#This Row],[149 (07JUL1985 12:00:00)-Water Temperature (C)]]*OO[[#This Row],[91]]</f>
        <v>1.8501282917171249E-6</v>
      </c>
      <c r="CP255" s="10">
        <f>3/24000000*OO[[#This Row],[150 (07JUL1985 15:00:00)-Water Temperature (C)]]*OO[[#This Row],[92]]</f>
        <v>1.8738018590149999E-6</v>
      </c>
      <c r="CQ255" s="10">
        <f>3/24000000*OO[[#This Row],[151 (07JUL1985 18:00:00)-Water Temperature (C)]]*OO[[#This Row],[93]]</f>
        <v>1.9079563537664998E-6</v>
      </c>
      <c r="CR255" s="10">
        <f>3/24000000*OO[[#This Row],[152 (07JUL1985 21:00:00)-Water Temperature (C)]]*OO[[#This Row],[94]]</f>
        <v>1.8407788304925E-6</v>
      </c>
      <c r="CS255" s="10">
        <f>3/24000000*OO[[#This Row],[153 (08JUL1985 00:00:00)-Water Temperature (C)]]*OO[[#This Row],[95]]</f>
        <v>1.6772956782922499E-6</v>
      </c>
      <c r="CT255" s="10">
        <f>3/24000000*OO[[#This Row],[154 (08JUL1985 03:00:00)-Water Temperature (C)]]*OO[[#This Row],[96]]</f>
        <v>1.538970496380625E-6</v>
      </c>
      <c r="CU255" s="10">
        <f>3/24000000*OO[[#This Row],[155 (08JUL1985 06:00:00)-Water Temperature (C)]]*OO[[#This Row],[97]]</f>
        <v>1.4480449612881247E-6</v>
      </c>
      <c r="CV255" s="10">
        <f>3/24000000*OO[[#This Row],[156 (08JUL1985 09:00:00)-Water Temperature (C)]]*OO[[#This Row],[98]]</f>
        <v>1.432701255737125E-6</v>
      </c>
      <c r="CW255" s="10">
        <f>3/24000000*OO[[#This Row],[157 (08JUL1985 12:00:00)-Water Temperature (C)]]*OO[[#This Row],[99]]</f>
        <v>1.4200524808034999E-6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0</v>
      </c>
      <c r="N256" s="10">
        <f>3/24*OO[[#This Row],[70 (27JUN1985 15:00:00)-Water Temperature (C)]]*OO[[#This Row],[12]]/SUM(OO[12])</f>
        <v>0</v>
      </c>
      <c r="O256" s="10">
        <f>3/24*OO[[#This Row],[71 (27JUN1985 18:00:00)-Water Temperature (C)]]*OO[[#This Row],[13]]/SUM(OO[13])</f>
        <v>2.3700562173721497E-34</v>
      </c>
      <c r="P256" s="10">
        <f>3/24*OO[[#This Row],[72 (27JUN1985 21:00:00)-Water Temperature (C)]]*OO[[#This Row],[14]]/SUM(OO[14])</f>
        <v>8.7331174709578672E-25</v>
      </c>
      <c r="Q256" s="10">
        <f>3/24*OO[[#This Row],[73 (28JUN1985 00:00:00)-Water Temperature (C)]]*OO[[#This Row],[15]]/SUM(OO[15])</f>
        <v>5.5998060799273201E-18</v>
      </c>
      <c r="R256" s="10">
        <f>3/24*OO[[#This Row],[74 (28JUN1985 03:00:00)-Water Temperature (C)]]*OO[[#This Row],[16]]/SUM(OO[16])</f>
        <v>2.8538782284639046E-13</v>
      </c>
      <c r="S256" s="10">
        <f>3/24*OO[[#This Row],[75 (28JUN1985 06:00:00)-Water Temperature (C)]]*OO[[#This Row],[17]]/SUM(OO[17])</f>
        <v>3.4257686006713242E-10</v>
      </c>
      <c r="T256" s="10">
        <f>3/24*OO[[#This Row],[76 (28JUN1985 09:00:00)-Water Temperature (C)]]*OO[[#This Row],[18]]/SUM(OO[18])</f>
        <v>7.1214503544611192E-8</v>
      </c>
      <c r="U256" s="10">
        <f>3/24*OO[[#This Row],[77 (28JUN1985 12:00:00)-Water Temperature (C)]]*OO[[#This Row],[19]]/SUM(OO[19])</f>
        <v>4.4967983374919001E-6</v>
      </c>
      <c r="V256" s="10">
        <f>3/24000000*OO[[#This Row],[78 (28JUN1985 15:00:00)-Water Temperature (C)]]*OO[[#This Row],[20]]</f>
        <v>1.1145854559367499E-4</v>
      </c>
      <c r="W256" s="10">
        <f>3/24000000*OO[[#This Row],[79 (28JUN1985 18:00:00)-Water Temperature (C)]]*OO[[#This Row],[21]]</f>
        <v>1.2847778471824999E-3</v>
      </c>
      <c r="X256" s="10">
        <f>3/24000000*OO[[#This Row],[80 (28JUN1985 21:00:00)-Water Temperature (C)]]*OO[[#This Row],[22]]</f>
        <v>7.6249753059599995E-3</v>
      </c>
      <c r="Y256" s="10">
        <f>3/24000000*OO[[#This Row],[81 (29JUN1985 00:00:00)-Water Temperature (C)]]*OO[[#This Row],[23]]</f>
        <v>2.6132985828592498E-2</v>
      </c>
      <c r="Z256" s="10">
        <f>3/24000000*OO[[#This Row],[82 (29JUN1985 03:00:00)-Water Temperature (C)]]*OO[[#This Row],[24]]</f>
        <v>5.6612528880862496E-2</v>
      </c>
      <c r="AA256" s="10">
        <f>3/24000000*OO[[#This Row],[83 (29JUN1985 06:00:00)-Water Temperature (C)]]*OO[[#This Row],[25]]</f>
        <v>8.4468868199074995E-2</v>
      </c>
      <c r="AB256" s="10">
        <f>3/24000000*OO[[#This Row],[84 (29JUN1985 09:00:00)-Water Temperature (C)]]*OO[[#This Row],[26]]</f>
        <v>9.4468671887999997E-2</v>
      </c>
      <c r="AC256" s="10">
        <f>3/24000000*OO[[#This Row],[85 (29JUN1985 12:00:00)-Water Temperature (C)]]*OO[[#This Row],[27]]</f>
        <v>8.1877917301987499E-2</v>
      </c>
      <c r="AD256" s="10">
        <f>3/24000000*OO[[#This Row],[86 (29JUN1985 15:00:00)-Water Temperature (C)]]*OO[[#This Row],[28]]</f>
        <v>5.6663952073162493E-2</v>
      </c>
      <c r="AE256" s="10">
        <f>3/24000000*OO[[#This Row],[88 (29JUN1985 21:00:00)-Water Temperature (C)]]*OO[[#This Row],[30]]</f>
        <v>1.3313736738899998E-2</v>
      </c>
      <c r="AF256" s="10">
        <f>3/24000000*OO[[#This Row],[88 (29JUN1985 21:00:00)-Water Temperature (C)]]*OO[[#This Row],[30]]</f>
        <v>1.3313736738899998E-2</v>
      </c>
      <c r="AG256" s="10">
        <f>3/24000000*OO[[#This Row],[89 (30JUN1985 00:00:00)-Water Temperature (C)]]*OO[[#This Row],[31]]</f>
        <v>4.6191356070060001E-3</v>
      </c>
      <c r="AH256" s="10">
        <f>3/24000000*OO[[#This Row],[90 (30JUN1985 03:00:00)-Water Temperature (C)]]*OO[[#This Row],[32]]</f>
        <v>1.4447083953251249E-3</v>
      </c>
      <c r="AI256" s="10">
        <f>3/24000000*OO[[#This Row],[91 (30JUN1985 06:00:00)-Water Temperature (C)]]*OO[[#This Row],[33]]</f>
        <v>4.3769485913227501E-4</v>
      </c>
      <c r="AJ256" s="10">
        <f>3/24000000*OO[[#This Row],[92 (30JUN1985 09:00:00)-Water Temperature (C)]]*OO[[#This Row],[34]]</f>
        <v>1.5151864955024999E-4</v>
      </c>
      <c r="AK256" s="10">
        <f>3/24000000*OO[[#This Row],[93 (30JUN1985 12:00:00)-Water Temperature (C)]]*OO[[#This Row],[35]]</f>
        <v>7.9358584819774986E-5</v>
      </c>
      <c r="AL256" s="10">
        <f>3/24000000*OO[[#This Row],[94 (30JUN1985 15:00:00)-Water Temperature (C)]]*OO[[#This Row],[36]]</f>
        <v>6.8494395506474995E-5</v>
      </c>
      <c r="AM256" s="10">
        <f>3/24000000*OO[[#This Row],[95 (30JUN1985 18:00:00)-Water Temperature (C)]]*OO[[#This Row],[37]]</f>
        <v>7.2090752874975005E-5</v>
      </c>
      <c r="AN256" s="10">
        <f>3/24000000*OO[[#This Row],[96 (30JUN1985 21:00:00)-Water Temperature (C)]]*OO[[#This Row],[38]]</f>
        <v>7.3161099368499987E-5</v>
      </c>
      <c r="AO256" s="10">
        <f>3/24000000*OO[[#This Row],[97 (01JUL1985 00:00:00)-Water Temperature (C)]]*OO[[#This Row],[39]]</f>
        <v>6.9783575666750006E-5</v>
      </c>
      <c r="AP256" s="10">
        <f>3/24000000*OO[[#This Row],[98 (01JUL1985 03:00:00)-Water Temperature (C)]]*OO[[#This Row],[40]]</f>
        <v>6.4095734479124996E-5</v>
      </c>
      <c r="AQ256" s="10">
        <f>3/24000000*OO[[#This Row],[99 (01JUL1985 06:00:00)-Water Temperature (C)]]*OO[[#This Row],[41]]</f>
        <v>5.7617271273750005E-5</v>
      </c>
      <c r="AR256" s="10">
        <f>3/24000000*OO[[#This Row],[100 (01JUL1985 09:00:00)-Water Temperature (C)]]*OO[[#This Row],[42]]</f>
        <v>5.2476686142659986E-5</v>
      </c>
      <c r="AS256" s="10">
        <f>3/24000000*OO[[#This Row],[101 (01JUL1985 12:00:00)-Water Temperature (C)]]*OO[[#This Row],[43]]</f>
        <v>4.772568273544625E-5</v>
      </c>
      <c r="AT256" s="10">
        <f>3/24000000*OO[[#This Row],[102 (01JUL1985 15:00:00)-Water Temperature (C)]]*OO[[#This Row],[44]]</f>
        <v>4.2328538563294999E-5</v>
      </c>
      <c r="AU256" s="10">
        <f>3/24000000*OO[[#This Row],[103 (01JUL1985 18:00:00)-Water Temperature (C)]]*OO[[#This Row],[45]]</f>
        <v>3.5229087010113745E-5</v>
      </c>
      <c r="AV256" s="10">
        <f>3/24000000*OO[[#This Row],[104 (01JUL1985 21:00:00)-Water Temperature (C)]]*OO[[#This Row],[46]]</f>
        <v>2.7819074974600004E-5</v>
      </c>
      <c r="AW256" s="10">
        <f>3/24000000*OO[[#This Row],[105 (02JUL1985 00:00:00)-Water Temperature (C)]]*OO[[#This Row],[47]]</f>
        <v>2.1198711601548749E-5</v>
      </c>
      <c r="AX256" s="10">
        <f>3/24000000*OO[[#This Row],[106 (02JUL1985 03:00:00)-Water Temperature (C)]]*OO[[#This Row],[48]]</f>
        <v>1.6332661100857497E-5</v>
      </c>
      <c r="AY256" s="10">
        <f>3/24000000*OO[[#This Row],[107 (02JUL1985 06:00:00)-Water Temperature (C)]]*OO[[#This Row],[49]]</f>
        <v>1.31938173558275E-5</v>
      </c>
      <c r="AZ256" s="10">
        <f>3/24000000*OO[[#This Row],[108 (02JUL1985 09:00:00)-Water Temperature (C)]]*OO[[#This Row],[50]]</f>
        <v>1.1780878229329999E-5</v>
      </c>
      <c r="BA256" s="10">
        <f>3/24000000*OO[[#This Row],[109 (02JUL1985 12:00:00)-Water Temperature (C)]]*OO[[#This Row],[51]]</f>
        <v>1.1249247454211249E-5</v>
      </c>
      <c r="BB256" s="10">
        <f>3/24000000*OO[[#This Row],[110 (02JUL1985 15:00:00)-Water Temperature (C)]]*OO[[#This Row],[52]]</f>
        <v>1.1082669859819997E-5</v>
      </c>
      <c r="BC256" s="10">
        <f>3/24000000*OO[[#This Row],[111 (02JUL1985 18:00:00)-Water Temperature (C)]]*OO[[#This Row],[53]]</f>
        <v>1.08207882843175E-5</v>
      </c>
      <c r="BD256" s="10">
        <f>3/24000000*OO[[#This Row],[112 (02JUL1985 21:00:00)-Water Temperature (C)]]*OO[[#This Row],[54]]</f>
        <v>1.0091233261829999E-5</v>
      </c>
      <c r="BE256" s="10">
        <f>3/24000000*OO[[#This Row],[113 (03JUL1985 00:00:00)-Water Temperature (C)]]*OO[[#This Row],[55]]</f>
        <v>9.187117092205E-6</v>
      </c>
      <c r="BF256" s="10">
        <f>3/24000000*OO[[#This Row],[114 (03JUL1985 03:00:00)-Water Temperature (C)]]*OO[[#This Row],[56]]</f>
        <v>8.2923184087125005E-6</v>
      </c>
      <c r="BG256" s="10">
        <f>3/24000000*OO[[#This Row],[115 (03JUL1985 06:00:00)-Water Temperature (C)]]*OO[[#This Row],[57]]</f>
        <v>7.5750753315250004E-6</v>
      </c>
      <c r="BH256" s="10">
        <f>3/24000000*OO[[#This Row],[116 (03JUL1985 09:00:00)-Water Temperature (C)]]*OO[[#This Row],[58]]</f>
        <v>7.3281901239749987E-6</v>
      </c>
      <c r="BI256" s="10">
        <f>3/24000000*OO[[#This Row],[117 (03JUL1985 12:00:00)-Water Temperature (C)]]*OO[[#This Row],[59]]</f>
        <v>7.5430829716574983E-6</v>
      </c>
      <c r="BJ256" s="10">
        <f>3/24000000*OO[[#This Row],[118 (03JUL1985 15:00:00)-Water Temperature (C)]]*OO[[#This Row],[60]]</f>
        <v>7.8909796381724986E-6</v>
      </c>
      <c r="BK256" s="10">
        <f>3/24000000*OO[[#This Row],[119 (03JUL1985 18:00:00)-Water Temperature (C)]]*OO[[#This Row],[61]]</f>
        <v>7.8802758549550005E-6</v>
      </c>
      <c r="BL256" s="10">
        <f>3/24000000*OO[[#This Row],[120 (03JUL1985 21:00:00)-Water Temperature (C)]]*OO[[#This Row],[62]]</f>
        <v>7.4833539301300007E-6</v>
      </c>
      <c r="BM256" s="10">
        <f>3/24000000*OO[[#This Row],[121 (04JUL1985 00:00:00)-Water Temperature (C)]]*OO[[#This Row],[63]]</f>
        <v>6.9198296535000003E-6</v>
      </c>
      <c r="BN256" s="10">
        <f>3/24000000*OO[[#This Row],[122 (04JUL1985 03:00:00)-Water Temperature (C)]]*OO[[#This Row],[64]]</f>
        <v>6.3631844160040002E-6</v>
      </c>
      <c r="BO256" s="10">
        <f>3/24000000*OO[[#This Row],[123 (04JUL1985 06:00:00)-Water Temperature (C)]]*OO[[#This Row],[65]]</f>
        <v>5.8775572528014996E-6</v>
      </c>
      <c r="BP256" s="10">
        <f>3/24000000*OO[[#This Row],[124 (04JUL1985 09:00:00)-Water Temperature (C)]]*OO[[#This Row],[66]]</f>
        <v>5.6575832018124996E-6</v>
      </c>
      <c r="BQ256" s="10">
        <f>3/24000000*OO[[#This Row],[125 (04JUL1985 12:00:00)-Water Temperature (C)]]*OO[[#This Row],[67]]</f>
        <v>5.5188133141049993E-6</v>
      </c>
      <c r="BR256" s="10">
        <f>3/24000000*OO[[#This Row],[126 (04JUL1985 15:00:00)-Water Temperature (C)]]*OO[[#This Row],[68]]</f>
        <v>5.3013329596275E-6</v>
      </c>
      <c r="BS256" s="10">
        <f>3/24000000*OO[[#This Row],[127 (04JUL1985 18:00:00)-Water Temperature (C)]]*OO[[#This Row],[69]]</f>
        <v>5.0389903920702506E-6</v>
      </c>
      <c r="BT256" s="10">
        <f>3/24000000*OO[[#This Row],[128 (04JUL1985 21:00:00)-Water Temperature (C)]]*OO[[#This Row],[70]]</f>
        <v>4.7596236802362498E-6</v>
      </c>
      <c r="BU256" s="10">
        <f>3/24000000*OO[[#This Row],[129 (05JUL1985 00:00:00)-Water Temperature (C)]]*OO[[#This Row],[71]]</f>
        <v>4.4185521353279992E-6</v>
      </c>
      <c r="BV256" s="10">
        <f>3/24000000*OO[[#This Row],[130 (05JUL1985 03:00:00)-Water Temperature (C)]]*OO[[#This Row],[72]]</f>
        <v>4.0741234603299994E-6</v>
      </c>
      <c r="BW256" s="10">
        <f>3/24000000*OO[[#This Row],[131 (05JUL1985 06:00:00)-Water Temperature (C)]]*OO[[#This Row],[73]]</f>
        <v>3.7788238954106247E-6</v>
      </c>
      <c r="BX256" s="10">
        <f>3/24000000*OO[[#This Row],[132 (05JUL1985 09:00:00)-Water Temperature (C)]]*OO[[#This Row],[74]]</f>
        <v>3.697676349751875E-6</v>
      </c>
      <c r="BY256" s="10">
        <f>3/24000000*OO[[#This Row],[133 (05JUL1985 12:00:00)-Water Temperature (C)]]*OO[[#This Row],[75]]</f>
        <v>3.8555993973302499E-6</v>
      </c>
      <c r="BZ256" s="10">
        <f>3/24000000*OO[[#This Row],[134 (05JUL1985 15:00:00)-Water Temperature (C)]]*OO[[#This Row],[76]]</f>
        <v>4.0930547743890002E-6</v>
      </c>
      <c r="CA256" s="10">
        <f>3/24000000*OO[[#This Row],[135 (05JUL1985 18:00:00)-Water Temperature (C)]]*OO[[#This Row],[77]]</f>
        <v>4.1360481290900001E-6</v>
      </c>
      <c r="CB256" s="10">
        <f>3/24000000*OO[[#This Row],[136 (05JUL1985 21:00:00)-Water Temperature (C)]]*OO[[#This Row],[78]]</f>
        <v>3.88795034213775E-6</v>
      </c>
      <c r="CC256" s="10">
        <f>3/24000000*OO[[#This Row],[137 (06JUL1985 00:00:00)-Water Temperature (C)]]*OO[[#This Row],[79]]</f>
        <v>3.554654978971125E-6</v>
      </c>
      <c r="CD256" s="10">
        <f>3/24000000*OO[[#This Row],[138 (06JUL1985 03:00:00)-Water Temperature (C)]]*OO[[#This Row],[80]]</f>
        <v>3.2802881388299997E-6</v>
      </c>
      <c r="CE256" s="10">
        <f>3/24000000*OO[[#This Row],[139 (06JUL1985 06:00:00)-Water Temperature (C)]]*OO[[#This Row],[81]]</f>
        <v>3.0554368162657504E-6</v>
      </c>
      <c r="CF256" s="10">
        <f>3/24000000*OO[[#This Row],[140 (06JUL1985 09:00:00)-Water Temperature (C)]]*OO[[#This Row],[82]]</f>
        <v>2.9374651737787498E-6</v>
      </c>
      <c r="CG256" s="10">
        <f>3/24000000*OO[[#This Row],[141 (06JUL1985 12:00:00)-Water Temperature (C)]]*OO[[#This Row],[83]]</f>
        <v>2.9208249338499999E-6</v>
      </c>
      <c r="CH256" s="10">
        <f>3/24000000*OO[[#This Row],[142 (06JUL1985 15:00:00)-Water Temperature (C)]]*OO[[#This Row],[84]]</f>
        <v>2.8929320958168751E-6</v>
      </c>
      <c r="CI256" s="10">
        <f>3/24000000*OO[[#This Row],[143 (06JUL1985 18:00:00)-Water Temperature (C)]]*OO[[#This Row],[85]]</f>
        <v>2.8275373780995E-6</v>
      </c>
      <c r="CJ256" s="10">
        <f>3/24000000*OO[[#This Row],[144 (06JUL1985 21:00:00)-Water Temperature (C)]]*OO[[#This Row],[86]]</f>
        <v>2.6998038076800001E-6</v>
      </c>
      <c r="CK256" s="10">
        <f>3/24000000*OO[[#This Row],[145 (07JUL1985 00:00:00)-Water Temperature (C)]]*OO[[#This Row],[87]]</f>
        <v>2.48929794126475E-6</v>
      </c>
      <c r="CL256" s="10">
        <f>3/24000000*OO[[#This Row],[146 (07JUL1985 03:00:00)-Water Temperature (C)]]*OO[[#This Row],[88]]</f>
        <v>2.2799997783517499E-6</v>
      </c>
      <c r="CM256" s="10">
        <f>3/24000000*OO[[#This Row],[147 (07JUL1985 06:00:00)-Water Temperature (C)]]*OO[[#This Row],[89]]</f>
        <v>2.0970386896374999E-6</v>
      </c>
      <c r="CN256" s="10">
        <f>3/24000000*OO[[#This Row],[148 (07JUL1985 09:00:00)-Water Temperature (C)]]*OO[[#This Row],[90]]</f>
        <v>2.0037935037524999E-6</v>
      </c>
      <c r="CO256" s="10">
        <f>3/24000000*OO[[#This Row],[149 (07JUL1985 12:00:00)-Water Temperature (C)]]*OO[[#This Row],[91]]</f>
        <v>1.9655543435865E-6</v>
      </c>
      <c r="CP256" s="10">
        <f>3/24000000*OO[[#This Row],[150 (07JUL1985 15:00:00)-Water Temperature (C)]]*OO[[#This Row],[92]]</f>
        <v>1.9899615613337498E-6</v>
      </c>
      <c r="CQ256" s="10">
        <f>3/24000000*OO[[#This Row],[151 (07JUL1985 18:00:00)-Water Temperature (C)]]*OO[[#This Row],[93]]</f>
        <v>2.0280418899974996E-6</v>
      </c>
      <c r="CR256" s="10">
        <f>3/24000000*OO[[#This Row],[152 (07JUL1985 21:00:00)-Water Temperature (C)]]*OO[[#This Row],[94]]</f>
        <v>1.9595683893421245E-6</v>
      </c>
      <c r="CS256" s="10">
        <f>3/24000000*OO[[#This Row],[153 (08JUL1985 00:00:00)-Water Temperature (C)]]*OO[[#This Row],[95]]</f>
        <v>1.7864939248267501E-6</v>
      </c>
      <c r="CT256" s="10">
        <f>3/24000000*OO[[#This Row],[154 (08JUL1985 03:00:00)-Water Temperature (C)]]*OO[[#This Row],[96]]</f>
        <v>1.6368131722474999E-6</v>
      </c>
      <c r="CU256" s="10">
        <f>3/24000000*OO[[#This Row],[155 (08JUL1985 06:00:00)-Water Temperature (C)]]*OO[[#This Row],[97]]</f>
        <v>1.5373499842799998E-6</v>
      </c>
      <c r="CV256" s="10">
        <f>3/24000000*OO[[#This Row],[156 (08JUL1985 09:00:00)-Water Temperature (C)]]*OO[[#This Row],[98]]</f>
        <v>1.518455189203125E-6</v>
      </c>
      <c r="CW256" s="10">
        <f>3/24000000*OO[[#This Row],[157 (08JUL1985 12:00:00)-Water Temperature (C)]]*OO[[#This Row],[99]]</f>
        <v>1.504657008943E-6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0</v>
      </c>
      <c r="N257" s="10">
        <f>3/24*OO[[#This Row],[70 (27JUN1985 15:00:00)-Water Temperature (C)]]*OO[[#This Row],[12]]/SUM(OO[12])</f>
        <v>0</v>
      </c>
      <c r="O257" s="10">
        <f>3/24*OO[[#This Row],[71 (27JUN1985 18:00:00)-Water Temperature (C)]]*OO[[#This Row],[13]]/SUM(OO[13])</f>
        <v>3.5872861474805419E-35</v>
      </c>
      <c r="P257" s="10">
        <f>3/24*OO[[#This Row],[72 (27JUN1985 21:00:00)-Water Temperature (C)]]*OO[[#This Row],[14]]/SUM(OO[14])</f>
        <v>1.472249574649868E-25</v>
      </c>
      <c r="Q257" s="10">
        <f>3/24*OO[[#This Row],[73 (28JUN1985 00:00:00)-Water Temperature (C)]]*OO[[#This Row],[15]]/SUM(OO[15])</f>
        <v>1.4784616123834097E-18</v>
      </c>
      <c r="R257" s="10">
        <f>3/24*OO[[#This Row],[74 (28JUN1985 03:00:00)-Water Temperature (C)]]*OO[[#This Row],[16]]/SUM(OO[16])</f>
        <v>1.2380917326550142E-13</v>
      </c>
      <c r="S257" s="10">
        <f>3/24*OO[[#This Row],[75 (28JUN1985 06:00:00)-Water Temperature (C)]]*OO[[#This Row],[17]]/SUM(OO[17])</f>
        <v>1.7585337800003897E-10</v>
      </c>
      <c r="T257" s="10">
        <f>3/24*OO[[#This Row],[76 (28JUN1985 09:00:00)-Water Temperature (C)]]*OO[[#This Row],[18]]/SUM(OO[18])</f>
        <v>4.060243593475275E-8</v>
      </c>
      <c r="U257" s="10">
        <f>3/24*OO[[#This Row],[77 (28JUN1985 12:00:00)-Water Temperature (C)]]*OO[[#This Row],[19]]/SUM(OO[19])</f>
        <v>2.777218094287262E-6</v>
      </c>
      <c r="V257" s="10">
        <f>3/24000000*OO[[#This Row],[78 (28JUN1985 15:00:00)-Water Temperature (C)]]*OO[[#This Row],[20]]</f>
        <v>7.3587496511999984E-5</v>
      </c>
      <c r="W257" s="10">
        <f>3/24000000*OO[[#This Row],[79 (28JUN1985 18:00:00)-Water Temperature (C)]]*OO[[#This Row],[21]]</f>
        <v>8.9875173281700005E-4</v>
      </c>
      <c r="X257" s="10">
        <f>3/24000000*OO[[#This Row],[80 (28JUN1985 21:00:00)-Water Temperature (C)]]*OO[[#This Row],[22]]</f>
        <v>5.6167515384399997E-3</v>
      </c>
      <c r="Y257" s="10">
        <f>3/24000000*OO[[#This Row],[81 (29JUN1985 00:00:00)-Water Temperature (C)]]*OO[[#This Row],[23]]</f>
        <v>2.0113717607639997E-2</v>
      </c>
      <c r="Z257" s="10">
        <f>3/24000000*OO[[#This Row],[82 (29JUN1985 03:00:00)-Water Temperature (C)]]*OO[[#This Row],[24]]</f>
        <v>4.5236260627662499E-2</v>
      </c>
      <c r="AA257" s="10">
        <f>3/24000000*OO[[#This Row],[83 (29JUN1985 06:00:00)-Water Temperature (C)]]*OO[[#This Row],[25]]</f>
        <v>6.9681544520874994E-2</v>
      </c>
      <c r="AB257" s="10">
        <f>3/24000000*OO[[#This Row],[84 (29JUN1985 09:00:00)-Water Temperature (C)]]*OO[[#This Row],[26]]</f>
        <v>8.0136205797924992E-2</v>
      </c>
      <c r="AC257" s="10">
        <f>3/24000000*OO[[#This Row],[85 (29JUN1985 12:00:00)-Water Temperature (C)]]*OO[[#This Row],[27]]</f>
        <v>7.1284717730587505E-2</v>
      </c>
      <c r="AD257" s="10">
        <f>3/24000000*OO[[#This Row],[86 (29JUN1985 15:00:00)-Water Temperature (C)]]*OO[[#This Row],[28]]</f>
        <v>5.0455265347999996E-2</v>
      </c>
      <c r="AE257" s="10">
        <f>3/24000000*OO[[#This Row],[88 (29JUN1985 21:00:00)-Water Temperature (C)]]*OO[[#This Row],[30]]</f>
        <v>1.2282972459692497E-2</v>
      </c>
      <c r="AF257" s="10">
        <f>3/24000000*OO[[#This Row],[88 (29JUN1985 21:00:00)-Water Temperature (C)]]*OO[[#This Row],[30]]</f>
        <v>1.2282972459692497E-2</v>
      </c>
      <c r="AG257" s="10">
        <f>3/24000000*OO[[#This Row],[89 (30JUN1985 00:00:00)-Water Temperature (C)]]*OO[[#This Row],[31]]</f>
        <v>4.3120120737757499E-3</v>
      </c>
      <c r="AH257" s="10">
        <f>3/24000000*OO[[#This Row],[90 (30JUN1985 03:00:00)-Water Temperature (C)]]*OO[[#This Row],[32]]</f>
        <v>1.3569652211999998E-3</v>
      </c>
      <c r="AI257" s="10">
        <f>3/24000000*OO[[#This Row],[91 (30JUN1985 06:00:00)-Water Temperature (C)]]*OO[[#This Row],[33]]</f>
        <v>4.1026347748593752E-4</v>
      </c>
      <c r="AJ257" s="10">
        <f>3/24000000*OO[[#This Row],[92 (30JUN1985 09:00:00)-Water Temperature (C)]]*OO[[#This Row],[34]]</f>
        <v>1.3895777962824997E-4</v>
      </c>
      <c r="AK257" s="10">
        <f>3/24000000*OO[[#This Row],[93 (30JUN1985 12:00:00)-Water Temperature (C)]]*OO[[#This Row],[35]]</f>
        <v>6.9550732828687486E-5</v>
      </c>
      <c r="AL257" s="10">
        <f>3/24000000*OO[[#This Row],[94 (30JUN1985 15:00:00)-Water Temperature (C)]]*OO[[#This Row],[36]]</f>
        <v>5.8026451546699998E-5</v>
      </c>
      <c r="AM257" s="10">
        <f>3/24000000*OO[[#This Row],[95 (30JUN1985 18:00:00)-Water Temperature (C)]]*OO[[#This Row],[37]]</f>
        <v>6.0598899384424992E-5</v>
      </c>
      <c r="AN257" s="10">
        <f>3/24000000*OO[[#This Row],[96 (30JUN1985 21:00:00)-Water Temperature (C)]]*OO[[#This Row],[38]]</f>
        <v>6.1667036692800007E-5</v>
      </c>
      <c r="AO257" s="10">
        <f>3/24000000*OO[[#This Row],[97 (01JUL1985 00:00:00)-Water Temperature (C)]]*OO[[#This Row],[39]]</f>
        <v>5.9070481776050005E-5</v>
      </c>
      <c r="AP257" s="10">
        <f>3/24000000*OO[[#This Row],[98 (01JUL1985 03:00:00)-Water Temperature (C)]]*OO[[#This Row],[40]]</f>
        <v>5.4442594619875004E-5</v>
      </c>
      <c r="AQ257" s="10">
        <f>3/24000000*OO[[#This Row],[99 (01JUL1985 06:00:00)-Water Temperature (C)]]*OO[[#This Row],[41]]</f>
        <v>4.9063165931324996E-5</v>
      </c>
      <c r="AR257" s="10">
        <f>3/24000000*OO[[#This Row],[100 (01JUL1985 09:00:00)-Water Temperature (C)]]*OO[[#This Row],[42]]</f>
        <v>4.4749426237474997E-5</v>
      </c>
      <c r="AS257" s="10">
        <f>3/24000000*OO[[#This Row],[101 (01JUL1985 12:00:00)-Water Temperature (C)]]*OO[[#This Row],[43]]</f>
        <v>4.0778360801887494E-5</v>
      </c>
      <c r="AT257" s="10">
        <f>3/24000000*OO[[#This Row],[102 (01JUL1985 15:00:00)-Water Temperature (C)]]*OO[[#This Row],[44]]</f>
        <v>3.6292116580980002E-5</v>
      </c>
      <c r="AU257" s="10">
        <f>3/24000000*OO[[#This Row],[103 (01JUL1985 18:00:00)-Water Temperature (C)]]*OO[[#This Row],[45]]</f>
        <v>3.0320592133044997E-5</v>
      </c>
      <c r="AV257" s="10">
        <f>3/24000000*OO[[#This Row],[104 (01JUL1985 21:00:00)-Water Temperature (C)]]*OO[[#This Row],[46]]</f>
        <v>2.4011397777640004E-5</v>
      </c>
      <c r="AW257" s="10">
        <f>3/24000000*OO[[#This Row],[105 (02JUL1985 00:00:00)-Water Temperature (C)]]*OO[[#This Row],[47]]</f>
        <v>1.830810464406E-5</v>
      </c>
      <c r="AX257" s="10">
        <f>3/24000000*OO[[#This Row],[106 (02JUL1985 03:00:00)-Water Temperature (C)]]*OO[[#This Row],[48]]</f>
        <v>1.40737692074925E-5</v>
      </c>
      <c r="AY257" s="10">
        <f>3/24000000*OO[[#This Row],[107 (02JUL1985 06:00:00)-Water Temperature (C)]]*OO[[#This Row],[49]]</f>
        <v>1.1314273605626247E-5</v>
      </c>
      <c r="AZ257" s="10">
        <f>3/24000000*OO[[#This Row],[108 (02JUL1985 09:00:00)-Water Temperature (C)]]*OO[[#This Row],[50]]</f>
        <v>1.0046336604184999E-5</v>
      </c>
      <c r="BA257" s="10">
        <f>3/24000000*OO[[#This Row],[109 (02JUL1985 12:00:00)-Water Temperature (C)]]*OO[[#This Row],[51]]</f>
        <v>9.5617605585937489E-6</v>
      </c>
      <c r="BB257" s="10">
        <f>3/24000000*OO[[#This Row],[110 (02JUL1985 15:00:00)-Water Temperature (C)]]*OO[[#This Row],[52]]</f>
        <v>9.4070915124150011E-6</v>
      </c>
      <c r="BC257" s="10">
        <f>3/24000000*OO[[#This Row],[111 (02JUL1985 18:00:00)-Water Temperature (C)]]*OO[[#This Row],[53]]</f>
        <v>9.1853318283299988E-6</v>
      </c>
      <c r="BD257" s="10">
        <f>3/24000000*OO[[#This Row],[112 (02JUL1985 21:00:00)-Water Temperature (C)]]*OO[[#This Row],[54]]</f>
        <v>8.575896188521251E-6</v>
      </c>
      <c r="BE257" s="10">
        <f>3/24000000*OO[[#This Row],[113 (03JUL1985 00:00:00)-Water Temperature (C)]]*OO[[#This Row],[55]]</f>
        <v>7.8131464909712508E-6</v>
      </c>
      <c r="BF257" s="10">
        <f>3/24000000*OO[[#This Row],[114 (03JUL1985 03:00:00)-Water Temperature (C)]]*OO[[#This Row],[56]]</f>
        <v>7.0535552324399988E-6</v>
      </c>
      <c r="BG257" s="10">
        <f>3/24000000*OO[[#This Row],[115 (03JUL1985 06:00:00)-Water Temperature (C)]]*OO[[#This Row],[57]]</f>
        <v>6.437917976249999E-6</v>
      </c>
      <c r="BH257" s="10">
        <f>3/24000000*OO[[#This Row],[116 (03JUL1985 09:00:00)-Water Temperature (C)]]*OO[[#This Row],[58]]</f>
        <v>6.2169962737224999E-6</v>
      </c>
      <c r="BI257" s="10">
        <f>3/24000000*OO[[#This Row],[117 (03JUL1985 12:00:00)-Water Temperature (C)]]*OO[[#This Row],[59]]</f>
        <v>6.3918827939599987E-6</v>
      </c>
      <c r="BJ257" s="10">
        <f>3/24000000*OO[[#This Row],[118 (03JUL1985 15:00:00)-Water Temperature (C)]]*OO[[#This Row],[60]]</f>
        <v>6.6867631501649991E-6</v>
      </c>
      <c r="BK257" s="10">
        <f>3/24000000*OO[[#This Row],[119 (03JUL1985 18:00:00)-Water Temperature (C)]]*OO[[#This Row],[61]]</f>
        <v>6.6823270706118743E-6</v>
      </c>
      <c r="BL257" s="10">
        <f>3/24000000*OO[[#This Row],[120 (03JUL1985 21:00:00)-Water Temperature (C)]]*OO[[#This Row],[62]]</f>
        <v>6.3512998331549996E-6</v>
      </c>
      <c r="BM257" s="10">
        <f>3/24000000*OO[[#This Row],[121 (04JUL1985 00:00:00)-Water Temperature (C)]]*OO[[#This Row],[63]]</f>
        <v>5.8758499844100001E-6</v>
      </c>
      <c r="BN257" s="10">
        <f>3/24000000*OO[[#This Row],[122 (04JUL1985 03:00:00)-Water Temperature (C)]]*OO[[#This Row],[64]]</f>
        <v>5.4046065681212502E-6</v>
      </c>
      <c r="BO257" s="10">
        <f>3/24000000*OO[[#This Row],[123 (04JUL1985 06:00:00)-Water Temperature (C)]]*OO[[#This Row],[65]]</f>
        <v>4.9899279358322502E-6</v>
      </c>
      <c r="BP257" s="10">
        <f>3/24000000*OO[[#This Row],[124 (04JUL1985 09:00:00)-Water Temperature (C)]]*OO[[#This Row],[66]]</f>
        <v>4.7965659670069997E-6</v>
      </c>
      <c r="BQ257" s="10">
        <f>3/24000000*OO[[#This Row],[125 (04JUL1985 12:00:00)-Water Temperature (C)]]*OO[[#This Row],[67]]</f>
        <v>4.6767845560067493E-6</v>
      </c>
      <c r="BR257" s="10">
        <f>3/24000000*OO[[#This Row],[126 (04JUL1985 15:00:00)-Water Temperature (C)]]*OO[[#This Row],[68]]</f>
        <v>4.4915897338593753E-6</v>
      </c>
      <c r="BS257" s="10">
        <f>3/24000000*OO[[#This Row],[127 (04JUL1985 18:00:00)-Water Temperature (C)]]*OO[[#This Row],[69]]</f>
        <v>4.2700685325952496E-6</v>
      </c>
      <c r="BT257" s="10">
        <f>3/24000000*OO[[#This Row],[128 (04JUL1985 21:00:00)-Water Temperature (C)]]*OO[[#This Row],[70]]</f>
        <v>4.0383393114569996E-6</v>
      </c>
      <c r="BU257" s="10">
        <f>3/24000000*OO[[#This Row],[129 (05JUL1985 00:00:00)-Water Temperature (C)]]*OO[[#This Row],[71]]</f>
        <v>3.7526262250758751E-6</v>
      </c>
      <c r="BV257" s="10">
        <f>3/24000000*OO[[#This Row],[130 (05JUL1985 03:00:00)-Water Temperature (C)]]*OO[[#This Row],[72]]</f>
        <v>3.4597038339551244E-6</v>
      </c>
      <c r="BW257" s="10">
        <f>3/24000000*OO[[#This Row],[131 (05JUL1985 06:00:00)-Water Temperature (C)]]*OO[[#This Row],[73]]</f>
        <v>3.2056205138906251E-6</v>
      </c>
      <c r="BX257" s="10">
        <f>3/24000000*OO[[#This Row],[132 (05JUL1985 09:00:00)-Water Temperature (C)]]*OO[[#This Row],[74]]</f>
        <v>3.1320571842218749E-6</v>
      </c>
      <c r="BY257" s="10">
        <f>3/24000000*OO[[#This Row],[133 (05JUL1985 12:00:00)-Water Temperature (C)]]*OO[[#This Row],[75]]</f>
        <v>3.26306457732E-6</v>
      </c>
      <c r="BZ257" s="10">
        <f>3/24000000*OO[[#This Row],[134 (05JUL1985 15:00:00)-Water Temperature (C)]]*OO[[#This Row],[76]]</f>
        <v>3.4660413997151244E-6</v>
      </c>
      <c r="CA257" s="10">
        <f>3/24000000*OO[[#This Row],[135 (05JUL1985 18:00:00)-Water Temperature (C)]]*OO[[#This Row],[77]]</f>
        <v>3.5071019568393755E-6</v>
      </c>
      <c r="CB257" s="10">
        <f>3/24000000*OO[[#This Row],[136 (05JUL1985 21:00:00)-Water Temperature (C)]]*OO[[#This Row],[78]]</f>
        <v>3.3010535352784999E-6</v>
      </c>
      <c r="CC257" s="10">
        <f>3/24000000*OO[[#This Row],[137 (06JUL1985 00:00:00)-Water Temperature (C)]]*OO[[#This Row],[79]]</f>
        <v>3.0183882989791251E-6</v>
      </c>
      <c r="CD257" s="10">
        <f>3/24000000*OO[[#This Row],[138 (06JUL1985 03:00:00)-Water Temperature (C)]]*OO[[#This Row],[80]]</f>
        <v>2.7839303302567499E-6</v>
      </c>
      <c r="CE257" s="10">
        <f>3/24000000*OO[[#This Row],[139 (06JUL1985 06:00:00)-Water Temperature (C)]]*OO[[#This Row],[81]]</f>
        <v>2.5907234995048751E-6</v>
      </c>
      <c r="CF257" s="10">
        <f>3/24000000*OO[[#This Row],[140 (06JUL1985 09:00:00)-Water Temperature (C)]]*OO[[#This Row],[82]]</f>
        <v>2.4873963655074997E-6</v>
      </c>
      <c r="CG257" s="10">
        <f>3/24000000*OO[[#This Row],[141 (06JUL1985 12:00:00)-Water Temperature (C)]]*OO[[#This Row],[83]]</f>
        <v>2.4714701875173748E-6</v>
      </c>
      <c r="CH257" s="10">
        <f>3/24000000*OO[[#This Row],[142 (06JUL1985 15:00:00)-Water Temperature (C)]]*OO[[#This Row],[84]]</f>
        <v>2.4490338462247495E-6</v>
      </c>
      <c r="CI257" s="10">
        <f>3/24000000*OO[[#This Row],[143 (06JUL1985 18:00:00)-Water Temperature (C)]]*OO[[#This Row],[85]]</f>
        <v>2.3948685864687501E-6</v>
      </c>
      <c r="CJ257" s="10">
        <f>3/24000000*OO[[#This Row],[144 (06JUL1985 21:00:00)-Water Temperature (C)]]*OO[[#This Row],[86]]</f>
        <v>2.2892347132413748E-6</v>
      </c>
      <c r="CK257" s="10">
        <f>3/24000000*OO[[#This Row],[145 (07JUL1985 00:00:00)-Water Temperature (C)]]*OO[[#This Row],[87]]</f>
        <v>2.1137741554940001E-6</v>
      </c>
      <c r="CL257" s="10">
        <f>3/24000000*OO[[#This Row],[146 (07JUL1985 03:00:00)-Water Temperature (C)]]*OO[[#This Row],[88]]</f>
        <v>1.9370720300373754E-6</v>
      </c>
      <c r="CM257" s="10">
        <f>3/24000000*OO[[#This Row],[147 (07JUL1985 06:00:00)-Water Temperature (C)]]*OO[[#This Row],[89]]</f>
        <v>1.7812207156882501E-6</v>
      </c>
      <c r="CN257" s="10">
        <f>3/24000000*OO[[#This Row],[148 (07JUL1985 09:00:00)-Water Temperature (C)]]*OO[[#This Row],[90]]</f>
        <v>1.700148842095375E-6</v>
      </c>
      <c r="CO257" s="10">
        <f>3/24000000*OO[[#This Row],[149 (07JUL1985 12:00:00)-Water Temperature (C)]]*OO[[#This Row],[91]]</f>
        <v>1.6655420387857499E-6</v>
      </c>
      <c r="CP257" s="10">
        <f>3/24000000*OO[[#This Row],[150 (07JUL1985 15:00:00)-Water Temperature (C)]]*OO[[#This Row],[92]]</f>
        <v>1.68544821359E-6</v>
      </c>
      <c r="CQ257" s="10">
        <f>3/24000000*OO[[#This Row],[151 (07JUL1985 18:00:00)-Water Temperature (C)]]*OO[[#This Row],[93]]</f>
        <v>1.7189692165649997E-6</v>
      </c>
      <c r="CR257" s="10">
        <f>3/24000000*OO[[#This Row],[152 (07JUL1985 21:00:00)-Water Temperature (C)]]*OO[[#This Row],[94]]</f>
        <v>1.6636709065439999E-6</v>
      </c>
      <c r="CS257" s="10">
        <f>3/24000000*OO[[#This Row],[153 (08JUL1985 00:00:00)-Water Temperature (C)]]*OO[[#This Row],[95]]</f>
        <v>1.51755467662575E-6</v>
      </c>
      <c r="CT257" s="10">
        <f>3/24000000*OO[[#This Row],[154 (08JUL1985 03:00:00)-Water Temperature (C)]]*OO[[#This Row],[96]]</f>
        <v>1.3888768927177499E-6</v>
      </c>
      <c r="CU257" s="10">
        <f>3/24000000*OO[[#This Row],[155 (08JUL1985 06:00:00)-Water Temperature (C)]]*OO[[#This Row],[97]]</f>
        <v>1.3024485782019998E-6</v>
      </c>
      <c r="CV257" s="10">
        <f>3/24000000*OO[[#This Row],[156 (08JUL1985 09:00:00)-Water Temperature (C)]]*OO[[#This Row],[98]]</f>
        <v>1.2843151326565001E-6</v>
      </c>
      <c r="CW257" s="10">
        <f>3/24000000*OO[[#This Row],[157 (08JUL1985 12:00:00)-Water Temperature (C)]]*OO[[#This Row],[99]]</f>
        <v>1.272592860859125E-6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0</v>
      </c>
      <c r="N258" s="10">
        <f>3/24*OO[[#This Row],[70 (27JUN1985 15:00:00)-Water Temperature (C)]]*OO[[#This Row],[12]]/SUM(OO[12])</f>
        <v>0</v>
      </c>
      <c r="O258" s="10">
        <f>3/24*OO[[#This Row],[71 (27JUN1985 18:00:00)-Water Temperature (C)]]*OO[[#This Row],[13]]/SUM(OO[13])</f>
        <v>5.1329624293340089E-36</v>
      </c>
      <c r="P258" s="10">
        <f>3/24*OO[[#This Row],[72 (27JUN1985 21:00:00)-Water Temperature (C)]]*OO[[#This Row],[14]]/SUM(OO[14])</f>
        <v>2.2524473554663389E-26</v>
      </c>
      <c r="Q258" s="10">
        <f>3/24*OO[[#This Row],[73 (28JUN1985 00:00:00)-Water Temperature (C)]]*OO[[#This Row],[15]]/SUM(OO[15])</f>
        <v>4.0139424148720563E-19</v>
      </c>
      <c r="R258" s="10">
        <f>3/24*OO[[#This Row],[74 (28JUN1985 03:00:00)-Water Temperature (C)]]*OO[[#This Row],[16]]/SUM(OO[16])</f>
        <v>5.8139708608425111E-14</v>
      </c>
      <c r="S258" s="10">
        <f>3/24*OO[[#This Row],[75 (28JUN1985 06:00:00)-Water Temperature (C)]]*OO[[#This Row],[17]]/SUM(OO[17])</f>
        <v>9.8005436197727568E-11</v>
      </c>
      <c r="T258" s="10">
        <f>3/24*OO[[#This Row],[76 (28JUN1985 09:00:00)-Water Temperature (C)]]*OO[[#This Row],[18]]/SUM(OO[18])</f>
        <v>2.5184956677049127E-8</v>
      </c>
      <c r="U258" s="10">
        <f>3/24*OO[[#This Row],[77 (28JUN1985 12:00:00)-Water Temperature (C)]]*OO[[#This Row],[19]]/SUM(OO[19])</f>
        <v>1.8677699826652725E-6</v>
      </c>
      <c r="V258" s="10">
        <f>3/24000000*OO[[#This Row],[78 (28JUN1985 15:00:00)-Water Temperature (C)]]*OO[[#This Row],[20]]</f>
        <v>5.3062379936200002E-5</v>
      </c>
      <c r="W258" s="10">
        <f>3/24000000*OO[[#This Row],[79 (28JUN1985 18:00:00)-Water Temperature (C)]]*OO[[#This Row],[21]]</f>
        <v>6.8767102245937491E-4</v>
      </c>
      <c r="X258" s="10">
        <f>3/24000000*OO[[#This Row],[80 (28JUN1985 21:00:00)-Water Temperature (C)]]*OO[[#This Row],[22]]</f>
        <v>4.5390718902375005E-3</v>
      </c>
      <c r="Y258" s="10">
        <f>3/24000000*OO[[#This Row],[81 (29JUN1985 00:00:00)-Water Temperature (C)]]*OO[[#This Row],[23]]</f>
        <v>1.7043728645372503E-2</v>
      </c>
      <c r="Z258" s="10">
        <f>3/24000000*OO[[#This Row],[82 (29JUN1985 03:00:00)-Water Temperature (C)]]*OO[[#This Row],[24]]</f>
        <v>3.9955332255149995E-2</v>
      </c>
      <c r="AA258" s="10">
        <f>3/24000000*OO[[#This Row],[83 (29JUN1985 06:00:00)-Water Temperature (C)]]*OO[[#This Row],[25]]</f>
        <v>6.3831227714999994E-2</v>
      </c>
      <c r="AB258" s="10">
        <f>3/24000000*OO[[#This Row],[84 (29JUN1985 09:00:00)-Water Temperature (C)]]*OO[[#This Row],[26]]</f>
        <v>7.5815422425225001E-2</v>
      </c>
      <c r="AC258" s="10">
        <f>3/24000000*OO[[#This Row],[85 (29JUN1985 12:00:00)-Water Temperature (C)]]*OO[[#This Row],[27]]</f>
        <v>6.9574773412574994E-2</v>
      </c>
      <c r="AD258" s="10">
        <f>3/24000000*OO[[#This Row],[86 (29JUN1985 15:00:00)-Water Temperature (C)]]*OO[[#This Row],[28]]</f>
        <v>5.06565098765E-2</v>
      </c>
      <c r="AE258" s="10">
        <f>3/24000000*OO[[#This Row],[88 (29JUN1985 21:00:00)-Water Temperature (C)]]*OO[[#This Row],[30]]</f>
        <v>1.28700337413375E-2</v>
      </c>
      <c r="AF258" s="10">
        <f>3/24000000*OO[[#This Row],[88 (29JUN1985 21:00:00)-Water Temperature (C)]]*OO[[#This Row],[30]]</f>
        <v>1.28700337413375E-2</v>
      </c>
      <c r="AG258" s="10">
        <f>3/24000000*OO[[#This Row],[89 (30JUN1985 00:00:00)-Water Temperature (C)]]*OO[[#This Row],[31]]</f>
        <v>4.5916946094003742E-3</v>
      </c>
      <c r="AH258" s="10">
        <f>3/24000000*OO[[#This Row],[90 (30JUN1985 03:00:00)-Water Temperature (C)]]*OO[[#This Row],[32]]</f>
        <v>1.459509069835875E-3</v>
      </c>
      <c r="AI258" s="10">
        <f>3/24000000*OO[[#This Row],[91 (30JUN1985 06:00:00)-Water Temperature (C)]]*OO[[#This Row],[33]]</f>
        <v>4.4172896372246247E-4</v>
      </c>
      <c r="AJ258" s="10">
        <f>3/24000000*OO[[#This Row],[92 (30JUN1985 09:00:00)-Water Temperature (C)]]*OO[[#This Row],[34]]</f>
        <v>1.4637533597445E-4</v>
      </c>
      <c r="AK258" s="10">
        <f>3/24000000*OO[[#This Row],[93 (30JUN1985 12:00:00)-Water Temperature (C)]]*OO[[#This Row],[35]]</f>
        <v>6.939314733509999E-5</v>
      </c>
      <c r="AL258" s="10">
        <f>3/24000000*OO[[#This Row],[94 (30JUN1985 15:00:00)-Water Temperature (C)]]*OO[[#This Row],[36]]</f>
        <v>5.526152407775E-5</v>
      </c>
      <c r="AM258" s="10">
        <f>3/24000000*OO[[#This Row],[95 (30JUN1985 18:00:00)-Water Temperature (C)]]*OO[[#This Row],[37]]</f>
        <v>5.6866346483299985E-5</v>
      </c>
      <c r="AN258" s="10">
        <f>3/24000000*OO[[#This Row],[96 (30JUN1985 21:00:00)-Water Temperature (C)]]*OO[[#This Row],[38]]</f>
        <v>5.7841749621610002E-5</v>
      </c>
      <c r="AO258" s="10">
        <f>3/24000000*OO[[#This Row],[97 (01JUL1985 00:00:00)-Water Temperature (C)]]*OO[[#This Row],[39]]</f>
        <v>5.5620721770093751E-5</v>
      </c>
      <c r="AP258" s="10">
        <f>3/24000000*OO[[#This Row],[98 (01JUL1985 03:00:00)-Water Temperature (C)]]*OO[[#This Row],[40]]</f>
        <v>5.1439554199611244E-5</v>
      </c>
      <c r="AQ258" s="10">
        <f>3/24000000*OO[[#This Row],[99 (01JUL1985 06:00:00)-Water Temperature (C)]]*OO[[#This Row],[41]]</f>
        <v>4.6488531692480001E-5</v>
      </c>
      <c r="AR258" s="10">
        <f>3/24000000*OO[[#This Row],[100 (01JUL1985 09:00:00)-Water Temperature (C)]]*OO[[#This Row],[42]]</f>
        <v>4.2471546144374998E-5</v>
      </c>
      <c r="AS258" s="10">
        <f>3/24000000*OO[[#This Row],[101 (01JUL1985 12:00:00)-Water Temperature (C)]]*OO[[#This Row],[43]]</f>
        <v>3.87878376622E-5</v>
      </c>
      <c r="AT258" s="10">
        <f>3/24000000*OO[[#This Row],[102 (01JUL1985 15:00:00)-Water Temperature (C)]]*OO[[#This Row],[44]]</f>
        <v>3.4639408973933744E-5</v>
      </c>
      <c r="AU258" s="10">
        <f>3/24000000*OO[[#This Row],[103 (01JUL1985 18:00:00)-Water Temperature (C)]]*OO[[#This Row],[45]]</f>
        <v>2.905488869543E-5</v>
      </c>
      <c r="AV258" s="10">
        <f>3/24000000*OO[[#This Row],[104 (01JUL1985 21:00:00)-Water Temperature (C)]]*OO[[#This Row],[46]]</f>
        <v>2.3079325419960002E-5</v>
      </c>
      <c r="AW258" s="10">
        <f>3/24000000*OO[[#This Row],[105 (02JUL1985 00:00:00)-Water Temperature (C)]]*OO[[#This Row],[47]]</f>
        <v>1.7613480239951249E-5</v>
      </c>
      <c r="AX258" s="10">
        <f>3/24000000*OO[[#This Row],[106 (02JUL1985 03:00:00)-Water Temperature (C)]]*OO[[#This Row],[48]]</f>
        <v>1.3507653099675001E-5</v>
      </c>
      <c r="AY258" s="10">
        <f>3/24000000*OO[[#This Row],[107 (02JUL1985 06:00:00)-Water Temperature (C)]]*OO[[#This Row],[49]]</f>
        <v>1.0803170971552501E-5</v>
      </c>
      <c r="AZ258" s="10">
        <f>3/24000000*OO[[#This Row],[108 (02JUL1985 09:00:00)-Water Temperature (C)]]*OO[[#This Row],[50]]</f>
        <v>9.5363151715274988E-6</v>
      </c>
      <c r="BA258" s="10">
        <f>3/24000000*OO[[#This Row],[109 (02JUL1985 12:00:00)-Water Temperature (C)]]*OO[[#This Row],[51]]</f>
        <v>9.0346761168599987E-6</v>
      </c>
      <c r="BB258" s="10">
        <f>3/24000000*OO[[#This Row],[110 (02JUL1985 15:00:00)-Water Temperature (C)]]*OO[[#This Row],[52]]</f>
        <v>8.8739408507374993E-6</v>
      </c>
      <c r="BC258" s="10">
        <f>3/24000000*OO[[#This Row],[111 (02JUL1985 18:00:00)-Water Temperature (C)]]*OO[[#This Row],[53]]</f>
        <v>8.6589560476249976E-6</v>
      </c>
      <c r="BD258" s="10">
        <f>3/24000000*OO[[#This Row],[112 (02JUL1985 21:00:00)-Water Temperature (C)]]*OO[[#This Row],[54]]</f>
        <v>8.0887861011999996E-6</v>
      </c>
      <c r="BE258" s="10">
        <f>3/24000000*OO[[#This Row],[113 (03JUL1985 00:00:00)-Water Temperature (C)]]*OO[[#This Row],[55]]</f>
        <v>7.3761823675575E-6</v>
      </c>
      <c r="BF258" s="10">
        <f>3/24000000*OO[[#This Row],[114 (03JUL1985 03:00:00)-Water Temperature (C)]]*OO[[#This Row],[56]]</f>
        <v>6.6605049094725012E-6</v>
      </c>
      <c r="BG258" s="10">
        <f>3/24000000*OO[[#This Row],[115 (03JUL1985 06:00:00)-Water Temperature (C)]]*OO[[#This Row],[57]]</f>
        <v>6.0769511583824986E-6</v>
      </c>
      <c r="BH258" s="10">
        <f>3/24000000*OO[[#This Row],[116 (03JUL1985 09:00:00)-Water Temperature (C)]]*OO[[#This Row],[58]]</f>
        <v>5.8599714759849991E-6</v>
      </c>
      <c r="BI258" s="10">
        <f>3/24000000*OO[[#This Row],[117 (03JUL1985 12:00:00)-Water Temperature (C)]]*OO[[#This Row],[59]]</f>
        <v>6.0182396688599991E-6</v>
      </c>
      <c r="BJ258" s="10">
        <f>3/24000000*OO[[#This Row],[118 (03JUL1985 15:00:00)-Water Temperature (C)]]*OO[[#This Row],[60]]</f>
        <v>6.2947825150621244E-6</v>
      </c>
      <c r="BK258" s="10">
        <f>3/24000000*OO[[#This Row],[119 (03JUL1985 18:00:00)-Water Temperature (C)]]*OO[[#This Row],[61]]</f>
        <v>6.2913060071517499E-6</v>
      </c>
      <c r="BL258" s="10">
        <f>3/24000000*OO[[#This Row],[120 (03JUL1985 21:00:00)-Water Temperature (C)]]*OO[[#This Row],[62]]</f>
        <v>5.9824036658050004E-6</v>
      </c>
      <c r="BM258" s="10">
        <f>3/24000000*OO[[#This Row],[121 (04JUL1985 00:00:00)-Water Temperature (C)]]*OO[[#This Row],[63]]</f>
        <v>5.5374031402964993E-6</v>
      </c>
      <c r="BN258" s="10">
        <f>3/24000000*OO[[#This Row],[122 (04JUL1985 03:00:00)-Water Temperature (C)]]*OO[[#This Row],[64]]</f>
        <v>5.09447731424125E-6</v>
      </c>
      <c r="BO258" s="10">
        <f>3/24000000*OO[[#This Row],[123 (04JUL1985 06:00:00)-Water Temperature (C)]]*OO[[#This Row],[65]]</f>
        <v>4.7027382145655002E-6</v>
      </c>
      <c r="BP258" s="10">
        <f>3/24000000*OO[[#This Row],[124 (04JUL1985 09:00:00)-Water Temperature (C)]]*OO[[#This Row],[66]]</f>
        <v>4.516256231197E-6</v>
      </c>
      <c r="BQ258" s="10">
        <f>3/24000000*OO[[#This Row],[125 (04JUL1985 12:00:00)-Water Temperature (C)]]*OO[[#This Row],[67]]</f>
        <v>4.3969312611704993E-6</v>
      </c>
      <c r="BR258" s="10">
        <f>3/24000000*OO[[#This Row],[126 (04JUL1985 15:00:00)-Water Temperature (C)]]*OO[[#This Row],[68]]</f>
        <v>4.2219927126029996E-6</v>
      </c>
      <c r="BS258" s="10">
        <f>3/24000000*OO[[#This Row],[127 (04JUL1985 18:00:00)-Water Temperature (C)]]*OO[[#This Row],[69]]</f>
        <v>4.0155385652029999E-6</v>
      </c>
      <c r="BT258" s="10">
        <f>3/24000000*OO[[#This Row],[128 (04JUL1985 21:00:00)-Water Temperature (C)]]*OO[[#This Row],[70]]</f>
        <v>3.80162695914E-6</v>
      </c>
      <c r="BU258" s="10">
        <f>3/24000000*OO[[#This Row],[129 (05JUL1985 00:00:00)-Water Temperature (C)]]*OO[[#This Row],[71]]</f>
        <v>3.5368305250604996E-6</v>
      </c>
      <c r="BV258" s="10">
        <f>3/24000000*OO[[#This Row],[130 (05JUL1985 03:00:00)-Water Temperature (C)]]*OO[[#This Row],[72]]</f>
        <v>3.2610113905567499E-6</v>
      </c>
      <c r="BW258" s="10">
        <f>3/24000000*OO[[#This Row],[131 (05JUL1985 06:00:00)-Water Temperature (C)]]*OO[[#This Row],[73]]</f>
        <v>3.0187196685024999E-6</v>
      </c>
      <c r="BX258" s="10">
        <f>3/24000000*OO[[#This Row],[132 (05JUL1985 09:00:00)-Water Temperature (C)]]*OO[[#This Row],[74]]</f>
        <v>2.9458897267181249E-6</v>
      </c>
      <c r="BY258" s="10">
        <f>3/24000000*OO[[#This Row],[133 (05JUL1985 12:00:00)-Water Temperature (C)]]*OO[[#This Row],[75]]</f>
        <v>3.068831625252625E-6</v>
      </c>
      <c r="BZ258" s="10">
        <f>3/24000000*OO[[#This Row],[134 (05JUL1985 15:00:00)-Water Temperature (C)]]*OO[[#This Row],[76]]</f>
        <v>3.2604542295757497E-6</v>
      </c>
      <c r="CA258" s="10">
        <f>3/24000000*OO[[#This Row],[135 (05JUL1985 18:00:00)-Water Temperature (C)]]*OO[[#This Row],[77]]</f>
        <v>3.3013576292584998E-6</v>
      </c>
      <c r="CB258" s="10">
        <f>3/24000000*OO[[#This Row],[136 (05JUL1985 21:00:00)-Water Temperature (C)]]*OO[[#This Row],[78]]</f>
        <v>3.1093852293840002E-6</v>
      </c>
      <c r="CC258" s="10">
        <f>3/24000000*OO[[#This Row],[137 (06JUL1985 00:00:00)-Water Temperature (C)]]*OO[[#This Row],[79]]</f>
        <v>2.8441835991356249E-6</v>
      </c>
      <c r="CD258" s="10">
        <f>3/24000000*OO[[#This Row],[138 (06JUL1985 03:00:00)-Water Temperature (C)]]*OO[[#This Row],[80]]</f>
        <v>2.6219445528453745E-6</v>
      </c>
      <c r="CE258" s="10">
        <f>3/24000000*OO[[#This Row],[139 (06JUL1985 06:00:00)-Water Temperature (C)]]*OO[[#This Row],[81]]</f>
        <v>2.4377741444979999E-6</v>
      </c>
      <c r="CF258" s="10">
        <f>3/24000000*OO[[#This Row],[140 (06JUL1985 09:00:00)-Water Temperature (C)]]*OO[[#This Row],[82]]</f>
        <v>2.3378355253628747E-6</v>
      </c>
      <c r="CG258" s="10">
        <f>3/24000000*OO[[#This Row],[141 (06JUL1985 12:00:00)-Water Temperature (C)]]*OO[[#This Row],[83]]</f>
        <v>2.3211405162120002E-6</v>
      </c>
      <c r="CH258" s="10">
        <f>3/24000000*OO[[#This Row],[142 (06JUL1985 15:00:00)-Water Temperature (C)]]*OO[[#This Row],[84]]</f>
        <v>2.2997429577218746E-6</v>
      </c>
      <c r="CI258" s="10">
        <f>3/24000000*OO[[#This Row],[143 (06JUL1985 18:00:00)-Water Temperature (C)]]*OO[[#This Row],[85]]</f>
        <v>2.2509879120207497E-6</v>
      </c>
      <c r="CJ258" s="10">
        <f>3/24000000*OO[[#This Row],[144 (06JUL1985 21:00:00)-Water Temperature (C)]]*OO[[#This Row],[86]]</f>
        <v>2.1532024862962501E-6</v>
      </c>
      <c r="CK258" s="10">
        <f>3/24000000*OO[[#This Row],[145 (07JUL1985 00:00:00)-Water Temperature (C)]]*OO[[#This Row],[87]]</f>
        <v>1.9913025361168746E-6</v>
      </c>
      <c r="CL258" s="10">
        <f>3/24000000*OO[[#This Row],[146 (07JUL1985 03:00:00)-Water Temperature (C)]]*OO[[#This Row],[88]]</f>
        <v>1.82657592279E-6</v>
      </c>
      <c r="CM258" s="10">
        <f>3/24000000*OO[[#This Row],[147 (07JUL1985 06:00:00)-Water Temperature (C)]]*OO[[#This Row],[89]]</f>
        <v>1.6797580697722497E-6</v>
      </c>
      <c r="CN258" s="10">
        <f>3/24000000*OO[[#This Row],[148 (07JUL1985 09:00:00)-Water Temperature (C)]]*OO[[#This Row],[90]]</f>
        <v>1.601640994642E-6</v>
      </c>
      <c r="CO258" s="10">
        <f>3/24000000*OO[[#This Row],[149 (07JUL1985 12:00:00)-Water Temperature (C)]]*OO[[#This Row],[91]]</f>
        <v>1.5676582275704998E-6</v>
      </c>
      <c r="CP258" s="10">
        <f>3/24000000*OO[[#This Row],[150 (07JUL1985 15:00:00)-Water Temperature (C)]]*OO[[#This Row],[92]]</f>
        <v>1.585681787934E-6</v>
      </c>
      <c r="CQ258" s="10">
        <f>3/24000000*OO[[#This Row],[151 (07JUL1985 18:00:00)-Water Temperature (C)]]*OO[[#This Row],[93]]</f>
        <v>1.6182979675276248E-6</v>
      </c>
      <c r="CR258" s="10">
        <f>3/24000000*OO[[#This Row],[152 (07JUL1985 21:00:00)-Water Temperature (C)]]*OO[[#This Row],[94]]</f>
        <v>1.5669583154179998E-6</v>
      </c>
      <c r="CS258" s="10">
        <f>3/24000000*OO[[#This Row],[153 (08JUL1985 00:00:00)-Water Temperature (C)]]*OO[[#This Row],[95]]</f>
        <v>1.430426813650125E-6</v>
      </c>
      <c r="CT258" s="10">
        <f>3/24000000*OO[[#This Row],[154 (08JUL1985 03:00:00)-Water Temperature (C)]]*OO[[#This Row],[96]]</f>
        <v>1.3078306224499999E-6</v>
      </c>
      <c r="CU258" s="10">
        <f>3/24000000*OO[[#This Row],[155 (08JUL1985 06:00:00)-Water Temperature (C)]]*OO[[#This Row],[97]]</f>
        <v>1.2246288802398749E-6</v>
      </c>
      <c r="CV258" s="10">
        <f>3/24000000*OO[[#This Row],[156 (08JUL1985 09:00:00)-Water Temperature (C)]]*OO[[#This Row],[98]]</f>
        <v>1.2060895570229998E-6</v>
      </c>
      <c r="CW258" s="10">
        <f>3/24000000*OO[[#This Row],[157 (08JUL1985 12:00:00)-Water Temperature (C)]]*OO[[#This Row],[99]]</f>
        <v>1.1936011671029998E-6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0</v>
      </c>
      <c r="N259" s="10">
        <f>3/24*OO[[#This Row],[70 (27JUN1985 15:00:00)-Water Temperature (C)]]*OO[[#This Row],[12]]/SUM(OO[12])</f>
        <v>0</v>
      </c>
      <c r="O259" s="10">
        <f>3/24*OO[[#This Row],[71 (27JUN1985 18:00:00)-Water Temperature (C)]]*OO[[#This Row],[13]]/SUM(OO[13])</f>
        <v>1.2792985502101051E-36</v>
      </c>
      <c r="P259" s="10">
        <f>3/24*OO[[#This Row],[72 (27JUN1985 21:00:00)-Water Temperature (C)]]*OO[[#This Row],[14]]/SUM(OO[14])</f>
        <v>5.8499393078897043E-27</v>
      </c>
      <c r="Q259" s="10">
        <f>3/24*OO[[#This Row],[73 (28JUN1985 00:00:00)-Water Temperature (C)]]*OO[[#This Row],[15]]/SUM(OO[15])</f>
        <v>1.1633304784012127E-19</v>
      </c>
      <c r="R259" s="10">
        <f>3/24*OO[[#This Row],[74 (28JUN1985 03:00:00)-Water Temperature (C)]]*OO[[#This Row],[16]]/SUM(OO[16])</f>
        <v>3.2728795335134119E-14</v>
      </c>
      <c r="S259" s="10">
        <f>3/24*OO[[#This Row],[75 (28JUN1985 06:00:00)-Water Temperature (C)]]*OO[[#This Row],[17]]/SUM(OO[17])</f>
        <v>6.6526668947859793E-11</v>
      </c>
      <c r="T259" s="10">
        <f>3/24*OO[[#This Row],[76 (28JUN1985 09:00:00)-Water Temperature (C)]]*OO[[#This Row],[18]]/SUM(OO[18])</f>
        <v>1.9196040856437761E-8</v>
      </c>
      <c r="U259" s="10">
        <f>3/24*OO[[#This Row],[77 (28JUN1985 12:00:00)-Water Temperature (C)]]*OO[[#This Row],[19]]/SUM(OO[19])</f>
        <v>1.5541079001561064E-6</v>
      </c>
      <c r="V259" s="10">
        <f>3/24000000*OO[[#This Row],[78 (28JUN1985 15:00:00)-Water Temperature (C)]]*OO[[#This Row],[20]]</f>
        <v>4.7580360775299997E-5</v>
      </c>
      <c r="W259" s="10">
        <f>3/24000000*OO[[#This Row],[79 (28JUN1985 18:00:00)-Water Temperature (C)]]*OO[[#This Row],[21]]</f>
        <v>6.5670182453600001E-4</v>
      </c>
      <c r="X259" s="10">
        <f>3/24000000*OO[[#This Row],[80 (28JUN1985 21:00:00)-Water Temperature (C)]]*OO[[#This Row],[22]]</f>
        <v>4.5902581097462501E-3</v>
      </c>
      <c r="Y259" s="10">
        <f>3/24000000*OO[[#This Row],[81 (29JUN1985 00:00:00)-Water Temperature (C)]]*OO[[#This Row],[23]]</f>
        <v>1.81183543509E-2</v>
      </c>
      <c r="Z259" s="10">
        <f>3/24000000*OO[[#This Row],[82 (29JUN1985 03:00:00)-Water Temperature (C)]]*OO[[#This Row],[24]]</f>
        <v>4.4378927963149996E-2</v>
      </c>
      <c r="AA259" s="10">
        <f>3/24000000*OO[[#This Row],[83 (29JUN1985 06:00:00)-Water Temperature (C)]]*OO[[#This Row],[25]]</f>
        <v>7.3671592351324991E-2</v>
      </c>
      <c r="AB259" s="10">
        <f>3/24000000*OO[[#This Row],[84 (29JUN1985 09:00:00)-Water Temperature (C)]]*OO[[#This Row],[26]]</f>
        <v>9.0641159837549987E-2</v>
      </c>
      <c r="AC259" s="10">
        <f>3/24000000*OO[[#This Row],[85 (29JUN1985 12:00:00)-Water Temperature (C)]]*OO[[#This Row],[27]]</f>
        <v>8.5905711164499993E-2</v>
      </c>
      <c r="AD259" s="10">
        <f>3/24000000*OO[[#This Row],[86 (29JUN1985 15:00:00)-Water Temperature (C)]]*OO[[#This Row],[28]]</f>
        <v>6.4491508828962499E-2</v>
      </c>
      <c r="AE259" s="10">
        <f>3/24000000*OO[[#This Row],[88 (29JUN1985 21:00:00)-Water Temperature (C)]]*OO[[#This Row],[30]]</f>
        <v>1.7209662211937499E-2</v>
      </c>
      <c r="AF259" s="10">
        <f>3/24000000*OO[[#This Row],[88 (29JUN1985 21:00:00)-Water Temperature (C)]]*OO[[#This Row],[30]]</f>
        <v>1.7209662211937499E-2</v>
      </c>
      <c r="AG259" s="10">
        <f>3/24000000*OO[[#This Row],[89 (30JUN1985 00:00:00)-Water Temperature (C)]]*OO[[#This Row],[31]]</f>
        <v>6.2606984858775E-3</v>
      </c>
      <c r="AH259" s="10">
        <f>3/24000000*OO[[#This Row],[90 (30JUN1985 03:00:00)-Water Temperature (C)]]*OO[[#This Row],[32]]</f>
        <v>2.0176750767450001E-3</v>
      </c>
      <c r="AI259" s="10">
        <f>3/24000000*OO[[#This Row],[91 (30JUN1985 06:00:00)-Water Temperature (C)]]*OO[[#This Row],[33]]</f>
        <v>6.1397572466250004E-4</v>
      </c>
      <c r="AJ259" s="10">
        <f>3/24000000*OO[[#This Row],[92 (30JUN1985 09:00:00)-Water Temperature (C)]]*OO[[#This Row],[34]]</f>
        <v>2.0020861636925E-4</v>
      </c>
      <c r="AK259" s="10">
        <f>3/24000000*OO[[#This Row],[93 (30JUN1985 12:00:00)-Water Temperature (C)]]*OO[[#This Row],[35]]</f>
        <v>9.0118852887124986E-5</v>
      </c>
      <c r="AL259" s="10">
        <f>3/24000000*OO[[#This Row],[94 (30JUN1985 15:00:00)-Water Temperature (C)]]*OO[[#This Row],[36]]</f>
        <v>6.8356403879624996E-5</v>
      </c>
      <c r="AM259" s="10">
        <f>3/24000000*OO[[#This Row],[95 (30JUN1985 18:00:00)-Water Temperature (C)]]*OO[[#This Row],[37]]</f>
        <v>6.9238930727812505E-5</v>
      </c>
      <c r="AN259" s="10">
        <f>3/24000000*OO[[#This Row],[96 (30JUN1985 21:00:00)-Water Temperature (C)]]*OO[[#This Row],[38]]</f>
        <v>7.0440721506187501E-5</v>
      </c>
      <c r="AO259" s="10">
        <f>3/24000000*OO[[#This Row],[97 (01JUL1985 00:00:00)-Water Temperature (C)]]*OO[[#This Row],[39]]</f>
        <v>6.8084480853899986E-5</v>
      </c>
      <c r="AP259" s="10">
        <f>3/24000000*OO[[#This Row],[98 (01JUL1985 03:00:00)-Water Temperature (C)]]*OO[[#This Row],[40]]</f>
        <v>6.3259743510449997E-5</v>
      </c>
      <c r="AQ259" s="10">
        <f>3/24000000*OO[[#This Row],[99 (01JUL1985 06:00:00)-Water Temperature (C)]]*OO[[#This Row],[41]]</f>
        <v>5.7387686804625004E-5</v>
      </c>
      <c r="AR259" s="10">
        <f>3/24000000*OO[[#This Row],[100 (01JUL1985 09:00:00)-Water Temperature (C)]]*OO[[#This Row],[42]]</f>
        <v>5.2553412920306254E-5</v>
      </c>
      <c r="AS259" s="10">
        <f>3/24000000*OO[[#This Row],[101 (01JUL1985 12:00:00)-Water Temperature (C)]]*OO[[#This Row],[43]]</f>
        <v>4.8117153524137495E-5</v>
      </c>
      <c r="AT259" s="10">
        <f>3/24000000*OO[[#This Row],[102 (01JUL1985 15:00:00)-Water Temperature (C)]]*OO[[#This Row],[44]]</f>
        <v>4.3137587164539995E-5</v>
      </c>
      <c r="AU259" s="10">
        <f>3/24000000*OO[[#This Row],[103 (01JUL1985 18:00:00)-Water Temperature (C)]]*OO[[#This Row],[45]]</f>
        <v>3.6343626656706243E-5</v>
      </c>
      <c r="AV259" s="10">
        <f>3/24000000*OO[[#This Row],[104 (01JUL1985 21:00:00)-Water Temperature (C)]]*OO[[#This Row],[46]]</f>
        <v>2.8971937927170003E-5</v>
      </c>
      <c r="AW259" s="10">
        <f>3/24000000*OO[[#This Row],[105 (02JUL1985 00:00:00)-Water Temperature (C)]]*OO[[#This Row],[47]]</f>
        <v>2.2140347589224999E-5</v>
      </c>
      <c r="AX259" s="10">
        <f>3/24000000*OO[[#This Row],[106 (02JUL1985 03:00:00)-Water Temperature (C)]]*OO[[#This Row],[48]]</f>
        <v>1.6946831883679997E-5</v>
      </c>
      <c r="AY259" s="10">
        <f>3/24000000*OO[[#This Row],[107 (02JUL1985 06:00:00)-Water Temperature (C)]]*OO[[#This Row],[49]]</f>
        <v>1.3486397976356251E-5</v>
      </c>
      <c r="AZ259" s="10">
        <f>3/24000000*OO[[#This Row],[108 (02JUL1985 09:00:00)-Water Temperature (C)]]*OO[[#This Row],[50]]</f>
        <v>1.1831941725555E-5</v>
      </c>
      <c r="BA259" s="10">
        <f>3/24000000*OO[[#This Row],[109 (02JUL1985 12:00:00)-Water Temperature (C)]]*OO[[#This Row],[51]]</f>
        <v>1.1155280647045001E-5</v>
      </c>
      <c r="BB259" s="10">
        <f>3/24000000*OO[[#This Row],[110 (02JUL1985 15:00:00)-Water Temperature (C)]]*OO[[#This Row],[52]]</f>
        <v>1.0935004663178749E-5</v>
      </c>
      <c r="BC259" s="10">
        <f>3/24000000*OO[[#This Row],[111 (02JUL1985 18:00:00)-Water Temperature (C)]]*OO[[#This Row],[53]]</f>
        <v>1.0664238376952498E-5</v>
      </c>
      <c r="BD259" s="10">
        <f>3/24000000*OO[[#This Row],[112 (02JUL1985 21:00:00)-Water Temperature (C)]]*OO[[#This Row],[54]]</f>
        <v>9.9670512438250009E-6</v>
      </c>
      <c r="BE259" s="10">
        <f>3/24000000*OO[[#This Row],[113 (03JUL1985 00:00:00)-Water Temperature (C)]]*OO[[#This Row],[55]]</f>
        <v>9.0980636871849999E-6</v>
      </c>
      <c r="BF259" s="10">
        <f>3/24000000*OO[[#This Row],[114 (03JUL1985 03:00:00)-Water Temperature (C)]]*OO[[#This Row],[56]]</f>
        <v>8.2180387511699991E-6</v>
      </c>
      <c r="BG259" s="10">
        <f>3/24000000*OO[[#This Row],[115 (03JUL1985 06:00:00)-Water Temperature (C)]]*OO[[#This Row],[57]]</f>
        <v>7.4948438761124997E-6</v>
      </c>
      <c r="BH259" s="10">
        <f>3/24000000*OO[[#This Row],[116 (03JUL1985 09:00:00)-Water Temperature (C)]]*OO[[#This Row],[58]]</f>
        <v>7.2169496296799996E-6</v>
      </c>
      <c r="BI259" s="10">
        <f>3/24000000*OO[[#This Row],[117 (03JUL1985 12:00:00)-Water Temperature (C)]]*OO[[#This Row],[59]]</f>
        <v>7.4023834436849988E-6</v>
      </c>
      <c r="BJ259" s="10">
        <f>3/24000000*OO[[#This Row],[118 (03JUL1985 15:00:00)-Water Temperature (C)]]*OO[[#This Row],[60]]</f>
        <v>7.7407175595749983E-6</v>
      </c>
      <c r="BK259" s="10">
        <f>3/24000000*OO[[#This Row],[119 (03JUL1985 18:00:00)-Water Temperature (C)]]*OO[[#This Row],[61]]</f>
        <v>7.7377860973800007E-6</v>
      </c>
      <c r="BL259" s="10">
        <f>3/24000000*OO[[#This Row],[120 (03JUL1985 21:00:00)-Water Temperature (C)]]*OO[[#This Row],[62]]</f>
        <v>7.3618151637562501E-6</v>
      </c>
      <c r="BM259" s="10">
        <f>3/24000000*OO[[#This Row],[121 (04JUL1985 00:00:00)-Water Temperature (C)]]*OO[[#This Row],[63]]</f>
        <v>6.8177594498849994E-6</v>
      </c>
      <c r="BN259" s="10">
        <f>3/24000000*OO[[#This Row],[122 (04JUL1985 03:00:00)-Water Temperature (C)]]*OO[[#This Row],[64]]</f>
        <v>6.2744079311381245E-6</v>
      </c>
      <c r="BO259" s="10">
        <f>3/24000000*OO[[#This Row],[123 (04JUL1985 06:00:00)-Water Temperature (C)]]*OO[[#This Row],[65]]</f>
        <v>5.7908727983823741E-6</v>
      </c>
      <c r="BP259" s="10">
        <f>3/24000000*OO[[#This Row],[124 (04JUL1985 09:00:00)-Water Temperature (C)]]*OO[[#This Row],[66]]</f>
        <v>5.5556873481000001E-6</v>
      </c>
      <c r="BQ259" s="10">
        <f>3/24000000*OO[[#This Row],[125 (04JUL1985 12:00:00)-Water Temperature (C)]]*OO[[#This Row],[67]]</f>
        <v>5.4018413277289991E-6</v>
      </c>
      <c r="BR259" s="10">
        <f>3/24000000*OO[[#This Row],[126 (04JUL1985 15:00:00)-Water Temperature (C)]]*OO[[#This Row],[68]]</f>
        <v>5.1855203399398753E-6</v>
      </c>
      <c r="BS259" s="10">
        <f>3/24000000*OO[[#This Row],[127 (04JUL1985 18:00:00)-Water Temperature (C)]]*OO[[#This Row],[69]]</f>
        <v>4.9329357562374999E-6</v>
      </c>
      <c r="BT259" s="10">
        <f>3/24000000*OO[[#This Row],[128 (04JUL1985 21:00:00)-Water Temperature (C)]]*OO[[#This Row],[70]]</f>
        <v>4.6751054327467499E-6</v>
      </c>
      <c r="BU259" s="10">
        <f>3/24000000*OO[[#This Row],[129 (05JUL1985 00:00:00)-Water Temperature (C)]]*OO[[#This Row],[71]]</f>
        <v>4.3548979268220005E-6</v>
      </c>
      <c r="BV259" s="10">
        <f>3/24000000*OO[[#This Row],[130 (05JUL1985 03:00:00)-Water Temperature (C)]]*OO[[#This Row],[72]]</f>
        <v>4.0163414290589995E-6</v>
      </c>
      <c r="BW259" s="10">
        <f>3/24000000*OO[[#This Row],[131 (05JUL1985 06:00:00)-Water Temperature (C)]]*OO[[#This Row],[73]]</f>
        <v>3.7144030023929996E-6</v>
      </c>
      <c r="BX259" s="10">
        <f>3/24000000*OO[[#This Row],[132 (05JUL1985 09:00:00)-Water Temperature (C)]]*OO[[#This Row],[74]]</f>
        <v>3.6199957773888753E-6</v>
      </c>
      <c r="BY259" s="10">
        <f>3/24000000*OO[[#This Row],[133 (05JUL1985 12:00:00)-Water Temperature (C)]]*OO[[#This Row],[75]]</f>
        <v>3.7691825893968749E-6</v>
      </c>
      <c r="BZ259" s="10">
        <f>3/24000000*OO[[#This Row],[134 (05JUL1985 15:00:00)-Water Temperature (C)]]*OO[[#This Row],[76]]</f>
        <v>4.0063733180912503E-6</v>
      </c>
      <c r="CA259" s="10">
        <f>3/24000000*OO[[#This Row],[135 (05JUL1985 18:00:00)-Water Temperature (C)]]*OO[[#This Row],[77]]</f>
        <v>4.0593662535307499E-6</v>
      </c>
      <c r="CB259" s="10">
        <f>3/24000000*OO[[#This Row],[136 (05JUL1985 21:00:00)-Water Temperature (C)]]*OO[[#This Row],[78]]</f>
        <v>3.8265004819249999E-6</v>
      </c>
      <c r="CC259" s="10">
        <f>3/24000000*OO[[#This Row],[137 (06JUL1985 00:00:00)-Water Temperature (C)]]*OO[[#This Row],[79]]</f>
        <v>3.501701184861E-6</v>
      </c>
      <c r="CD259" s="10">
        <f>3/24000000*OO[[#This Row],[138 (06JUL1985 03:00:00)-Water Temperature (C)]]*OO[[#This Row],[80]]</f>
        <v>3.2267787898458748E-6</v>
      </c>
      <c r="CE259" s="10">
        <f>3/24000000*OO[[#This Row],[139 (06JUL1985 06:00:00)-Water Temperature (C)]]*OO[[#This Row],[81]]</f>
        <v>2.9973461036879997E-6</v>
      </c>
      <c r="CF259" s="10">
        <f>3/24000000*OO[[#This Row],[140 (06JUL1985 09:00:00)-Water Temperature (C)]]*OO[[#This Row],[82]]</f>
        <v>2.8709543128399996E-6</v>
      </c>
      <c r="CG259" s="10">
        <f>3/24000000*OO[[#This Row],[141 (06JUL1985 12:00:00)-Water Temperature (C)]]*OO[[#This Row],[83]]</f>
        <v>2.8478585662248747E-6</v>
      </c>
      <c r="CH259" s="10">
        <f>3/24000000*OO[[#This Row],[142 (06JUL1985 15:00:00)-Water Temperature (C)]]*OO[[#This Row],[84]]</f>
        <v>2.8213321280053753E-6</v>
      </c>
      <c r="CI259" s="10">
        <f>3/24000000*OO[[#This Row],[143 (06JUL1985 18:00:00)-Water Temperature (C)]]*OO[[#This Row],[85]]</f>
        <v>2.7636872447415001E-6</v>
      </c>
      <c r="CJ259" s="10">
        <f>3/24000000*OO[[#This Row],[144 (06JUL1985 21:00:00)-Water Temperature (C)]]*OO[[#This Row],[86]]</f>
        <v>2.64587843789325E-6</v>
      </c>
      <c r="CK259" s="10">
        <f>3/24000000*OO[[#This Row],[145 (07JUL1985 00:00:00)-Water Temperature (C)]]*OO[[#This Row],[87]]</f>
        <v>2.4506874572996246E-6</v>
      </c>
      <c r="CL259" s="10">
        <f>3/24000000*OO[[#This Row],[146 (07JUL1985 03:00:00)-Water Temperature (C)]]*OO[[#This Row],[88]]</f>
        <v>2.2503078918999998E-6</v>
      </c>
      <c r="CM259" s="10">
        <f>3/24000000*OO[[#This Row],[147 (07JUL1985 06:00:00)-Water Temperature (C)]]*OO[[#This Row],[89]]</f>
        <v>2.0696882358435E-6</v>
      </c>
      <c r="CN259" s="10">
        <f>3/24000000*OO[[#This Row],[148 (07JUL1985 09:00:00)-Water Temperature (C)]]*OO[[#This Row],[90]]</f>
        <v>1.9715808199899997E-6</v>
      </c>
      <c r="CO259" s="10">
        <f>3/24000000*OO[[#This Row],[149 (07JUL1985 12:00:00)-Water Temperature (C)]]*OO[[#This Row],[91]]</f>
        <v>1.9275413149439999E-6</v>
      </c>
      <c r="CP259" s="10">
        <f>3/24000000*OO[[#This Row],[150 (07JUL1985 15:00:00)-Water Temperature (C)]]*OO[[#This Row],[92]]</f>
        <v>1.9487192577998748E-6</v>
      </c>
      <c r="CQ259" s="10">
        <f>3/24000000*OO[[#This Row],[151 (07JUL1985 18:00:00)-Water Temperature (C)]]*OO[[#This Row],[93]]</f>
        <v>1.9898294546279999E-6</v>
      </c>
      <c r="CR259" s="10">
        <f>3/24000000*OO[[#This Row],[152 (07JUL1985 21:00:00)-Water Temperature (C)]]*OO[[#This Row],[94]]</f>
        <v>1.9281444684671249E-6</v>
      </c>
      <c r="CS259" s="10">
        <f>3/24000000*OO[[#This Row],[153 (08JUL1985 00:00:00)-Water Temperature (C)]]*OO[[#This Row],[95]]</f>
        <v>1.7616883151835002E-6</v>
      </c>
      <c r="CT259" s="10">
        <f>3/24000000*OO[[#This Row],[154 (08JUL1985 03:00:00)-Water Temperature (C)]]*OO[[#This Row],[96]]</f>
        <v>1.6093871908932499E-6</v>
      </c>
      <c r="CU259" s="10">
        <f>3/24000000*OO[[#This Row],[155 (08JUL1985 06:00:00)-Water Temperature (C)]]*OO[[#This Row],[97]]</f>
        <v>1.5045834934299998E-6</v>
      </c>
      <c r="CV259" s="10">
        <f>3/24000000*OO[[#This Row],[156 (08JUL1985 09:00:00)-Water Temperature (C)]]*OO[[#This Row],[98]]</f>
        <v>1.4796019323825E-6</v>
      </c>
      <c r="CW259" s="10">
        <f>3/24000000*OO[[#This Row],[157 (08JUL1985 12:00:00)-Water Temperature (C)]]*OO[[#This Row],[99]]</f>
        <v>1.4626811168970002E-6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0</v>
      </c>
      <c r="N260" s="10">
        <f>3/24*OO[[#This Row],[70 (27JUN1985 15:00:00)-Water Temperature (C)]]*OO[[#This Row],[12]]/SUM(OO[12])</f>
        <v>0</v>
      </c>
      <c r="O260" s="10">
        <f>3/24*OO[[#This Row],[71 (27JUN1985 18:00:00)-Water Temperature (C)]]*OO[[#This Row],[13]]/SUM(OO[13])</f>
        <v>2.313482031283684E-37</v>
      </c>
      <c r="P260" s="10">
        <f>3/24*OO[[#This Row],[72 (27JUN1985 21:00:00)-Water Temperature (C)]]*OO[[#This Row],[14]]/SUM(OO[14])</f>
        <v>1.1039016509917979E-27</v>
      </c>
      <c r="Q260" s="10">
        <f>3/24*OO[[#This Row],[73 (28JUN1985 00:00:00)-Water Temperature (C)]]*OO[[#This Row],[15]]/SUM(OO[15])</f>
        <v>2.6105611349898338E-20</v>
      </c>
      <c r="R260" s="10">
        <f>3/24*OO[[#This Row],[74 (28JUN1985 03:00:00)-Water Temperature (C)]]*OO[[#This Row],[16]]/SUM(OO[16])</f>
        <v>1.4753680437839891E-14</v>
      </c>
      <c r="S260" s="10">
        <f>3/24*OO[[#This Row],[75 (28JUN1985 06:00:00)-Water Temperature (C)]]*OO[[#This Row],[17]]/SUM(OO[17])</f>
        <v>3.6377780858217475E-11</v>
      </c>
      <c r="T260" s="10">
        <f>3/24*OO[[#This Row],[76 (28JUN1985 09:00:00)-Water Temperature (C)]]*OO[[#This Row],[18]]/SUM(OO[18])</f>
        <v>1.1777720183030064E-8</v>
      </c>
      <c r="U260" s="10">
        <f>3/24*OO[[#This Row],[77 (28JUN1985 12:00:00)-Water Temperature (C)]]*OO[[#This Row],[19]]/SUM(OO[19])</f>
        <v>1.0383814412923585E-6</v>
      </c>
      <c r="V260" s="10">
        <f>3/24000000*OO[[#This Row],[78 (28JUN1985 15:00:00)-Water Temperature (C)]]*OO[[#This Row],[20]]</f>
        <v>3.4148178459422491E-5</v>
      </c>
      <c r="W260" s="10">
        <f>3/24000000*OO[[#This Row],[79 (28JUN1985 18:00:00)-Water Temperature (C)]]*OO[[#This Row],[21]]</f>
        <v>5.0073205011524999E-4</v>
      </c>
      <c r="X260" s="10">
        <f>3/24000000*OO[[#This Row],[80 (28JUN1985 21:00:00)-Water Temperature (C)]]*OO[[#This Row],[22]]</f>
        <v>3.6959697131087503E-3</v>
      </c>
      <c r="Y260" s="10">
        <f>3/24000000*OO[[#This Row],[81 (29JUN1985 00:00:00)-Water Temperature (C)]]*OO[[#This Row],[23]]</f>
        <v>1.5298449060618748E-2</v>
      </c>
      <c r="Z260" s="10">
        <f>3/24000000*OO[[#This Row],[82 (29JUN1985 03:00:00)-Water Temperature (C)]]*OO[[#This Row],[24]]</f>
        <v>3.906009803175E-2</v>
      </c>
      <c r="AA260" s="10">
        <f>3/24000000*OO[[#This Row],[83 (29JUN1985 06:00:00)-Water Temperature (C)]]*OO[[#This Row],[25]]</f>
        <v>6.7217063702474988E-2</v>
      </c>
      <c r="AB260" s="10">
        <f>3/24000000*OO[[#This Row],[84 (29JUN1985 09:00:00)-Water Temperature (C)]]*OO[[#This Row],[26]]</f>
        <v>8.5419000464699996E-2</v>
      </c>
      <c r="AC260" s="10">
        <f>3/24000000*OO[[#This Row],[85 (29JUN1985 12:00:00)-Water Temperature (C)]]*OO[[#This Row],[27]]</f>
        <v>8.3400340868899997E-2</v>
      </c>
      <c r="AD260" s="10">
        <f>3/24000000*OO[[#This Row],[86 (29JUN1985 15:00:00)-Water Temperature (C)]]*OO[[#This Row],[28]]</f>
        <v>6.4372367228262506E-2</v>
      </c>
      <c r="AE260" s="10">
        <f>3/24000000*OO[[#This Row],[88 (29JUN1985 21:00:00)-Water Temperature (C)]]*OO[[#This Row],[30]]</f>
        <v>1.79308588997475E-2</v>
      </c>
      <c r="AF260" s="10">
        <f>3/24000000*OO[[#This Row],[88 (29JUN1985 21:00:00)-Water Temperature (C)]]*OO[[#This Row],[30]]</f>
        <v>1.79308588997475E-2</v>
      </c>
      <c r="AG260" s="10">
        <f>3/24000000*OO[[#This Row],[89 (30JUN1985 00:00:00)-Water Temperature (C)]]*OO[[#This Row],[31]]</f>
        <v>6.6312355393262495E-3</v>
      </c>
      <c r="AH260" s="10">
        <f>3/24000000*OO[[#This Row],[90 (30JUN1985 03:00:00)-Water Temperature (C)]]*OO[[#This Row],[32]]</f>
        <v>2.1613031564804998E-3</v>
      </c>
      <c r="AI260" s="10">
        <f>3/24000000*OO[[#This Row],[91 (30JUN1985 06:00:00)-Water Temperature (C)]]*OO[[#This Row],[33]]</f>
        <v>6.6025915023024996E-4</v>
      </c>
      <c r="AJ260" s="10">
        <f>3/24000000*OO[[#This Row],[92 (30JUN1985 09:00:00)-Water Temperature (C)]]*OO[[#This Row],[34]]</f>
        <v>2.1235441758993748E-4</v>
      </c>
      <c r="AK260" s="10">
        <f>3/24000000*OO[[#This Row],[93 (30JUN1985 12:00:00)-Water Temperature (C)]]*OO[[#This Row],[35]]</f>
        <v>9.1383762448800007E-5</v>
      </c>
      <c r="AL260" s="10">
        <f>3/24000000*OO[[#This Row],[94 (30JUN1985 15:00:00)-Water Temperature (C)]]*OO[[#This Row],[36]]</f>
        <v>6.6000280154775008E-5</v>
      </c>
      <c r="AM260" s="10">
        <f>3/24000000*OO[[#This Row],[95 (30JUN1985 18:00:00)-Water Temperature (C)]]*OO[[#This Row],[37]]</f>
        <v>6.5639424315600003E-5</v>
      </c>
      <c r="AN260" s="10">
        <f>3/24000000*OO[[#This Row],[96 (30JUN1985 21:00:00)-Water Temperature (C)]]*OO[[#This Row],[38]]</f>
        <v>6.6738006945000006E-5</v>
      </c>
      <c r="AO260" s="10">
        <f>3/24000000*OO[[#This Row],[97 (01JUL1985 00:00:00)-Water Temperature (C)]]*OO[[#This Row],[39]]</f>
        <v>6.4812818529637504E-5</v>
      </c>
      <c r="AP260" s="10">
        <f>3/24000000*OO[[#This Row],[98 (01JUL1985 03:00:00)-Water Temperature (C)]]*OO[[#This Row],[40]]</f>
        <v>6.0493710065649994E-5</v>
      </c>
      <c r="AQ260" s="10">
        <f>3/24000000*OO[[#This Row],[99 (01JUL1985 06:00:00)-Water Temperature (C)]]*OO[[#This Row],[41]]</f>
        <v>5.5081995224875001E-5</v>
      </c>
      <c r="AR260" s="10">
        <f>3/24000000*OO[[#This Row],[100 (01JUL1985 09:00:00)-Water Temperature (C)]]*OO[[#This Row],[42]]</f>
        <v>5.0560852770688751E-5</v>
      </c>
      <c r="AS260" s="10">
        <f>3/24000000*OO[[#This Row],[101 (01JUL1985 12:00:00)-Water Temperature (C)]]*OO[[#This Row],[43]]</f>
        <v>4.6398306838320003E-5</v>
      </c>
      <c r="AT260" s="10">
        <f>3/24000000*OO[[#This Row],[102 (01JUL1985 15:00:00)-Water Temperature (C)]]*OO[[#This Row],[44]]</f>
        <v>4.1749375471131254E-5</v>
      </c>
      <c r="AU260" s="10">
        <f>3/24000000*OO[[#This Row],[103 (01JUL1985 18:00:00)-Water Temperature (C)]]*OO[[#This Row],[45]]</f>
        <v>3.53265866789E-5</v>
      </c>
      <c r="AV260" s="10">
        <f>3/24000000*OO[[#This Row],[104 (01JUL1985 21:00:00)-Water Temperature (C)]]*OO[[#This Row],[46]]</f>
        <v>2.8263799382070006E-5</v>
      </c>
      <c r="AW260" s="10">
        <f>3/24000000*OO[[#This Row],[105 (02JUL1985 00:00:00)-Water Temperature (C)]]*OO[[#This Row],[47]]</f>
        <v>2.1633410008193749E-5</v>
      </c>
      <c r="AX260" s="10">
        <f>3/24000000*OO[[#This Row],[106 (02JUL1985 03:00:00)-Water Temperature (C)]]*OO[[#This Row],[48]]</f>
        <v>1.6534609856489999E-5</v>
      </c>
      <c r="AY260" s="10">
        <f>3/24000000*OO[[#This Row],[107 (02JUL1985 06:00:00)-Water Temperature (C)]]*OO[[#This Row],[49]]</f>
        <v>1.3097632898478748E-5</v>
      </c>
      <c r="AZ260" s="10">
        <f>3/24000000*OO[[#This Row],[108 (02JUL1985 09:00:00)-Water Temperature (C)]]*OO[[#This Row],[50]]</f>
        <v>1.142151717056E-5</v>
      </c>
      <c r="BA260" s="10">
        <f>3/24000000*OO[[#This Row],[109 (02JUL1985 12:00:00)-Water Temperature (C)]]*OO[[#This Row],[51]]</f>
        <v>1.07156610196875E-5</v>
      </c>
      <c r="BB260" s="10">
        <f>3/24000000*OO[[#This Row],[110 (02JUL1985 15:00:00)-Water Temperature (C)]]*OO[[#This Row],[52]]</f>
        <v>1.0480780822575001E-5</v>
      </c>
      <c r="BC260" s="10">
        <f>3/24000000*OO[[#This Row],[111 (02JUL1985 18:00:00)-Water Temperature (C)]]*OO[[#This Row],[53]]</f>
        <v>1.0215857798257501E-5</v>
      </c>
      <c r="BD260" s="10">
        <f>3/24000000*OO[[#This Row],[112 (02JUL1985 21:00:00)-Water Temperature (C)]]*OO[[#This Row],[54]]</f>
        <v>9.55231677520875E-6</v>
      </c>
      <c r="BE260" s="10">
        <f>3/24000000*OO[[#This Row],[113 (03JUL1985 00:00:00)-Water Temperature (C)]]*OO[[#This Row],[55]]</f>
        <v>8.7281874072799989E-6</v>
      </c>
      <c r="BF260" s="10">
        <f>3/24000000*OO[[#This Row],[114 (03JUL1985 03:00:00)-Water Temperature (C)]]*OO[[#This Row],[56]]</f>
        <v>7.8872796216962496E-6</v>
      </c>
      <c r="BG260" s="10">
        <f>3/24000000*OO[[#This Row],[115 (03JUL1985 06:00:00)-Water Temperature (C)]]*OO[[#This Row],[57]]</f>
        <v>7.1901699526999995E-6</v>
      </c>
      <c r="BH260" s="10">
        <f>3/24000000*OO[[#This Row],[116 (03JUL1985 09:00:00)-Water Temperature (C)]]*OO[[#This Row],[58]]</f>
        <v>6.9139794439624982E-6</v>
      </c>
      <c r="BI260" s="10">
        <f>3/24000000*OO[[#This Row],[117 (03JUL1985 12:00:00)-Water Temperature (C)]]*OO[[#This Row],[59]]</f>
        <v>7.0815728783600002E-6</v>
      </c>
      <c r="BJ260" s="10">
        <f>3/24000000*OO[[#This Row],[118 (03JUL1985 15:00:00)-Water Temperature (C)]]*OO[[#This Row],[60]]</f>
        <v>7.4032020120000006E-6</v>
      </c>
      <c r="BK260" s="10">
        <f>3/24000000*OO[[#This Row],[119 (03JUL1985 18:00:00)-Water Temperature (C)]]*OO[[#This Row],[61]]</f>
        <v>7.4022670693649993E-6</v>
      </c>
      <c r="BL260" s="10">
        <f>3/24000000*OO[[#This Row],[120 (03JUL1985 21:00:00)-Water Temperature (C)]]*OO[[#This Row],[62]]</f>
        <v>7.0467277610625E-6</v>
      </c>
      <c r="BM260" s="10">
        <f>3/24000000*OO[[#This Row],[121 (04JUL1985 00:00:00)-Water Temperature (C)]]*OO[[#This Row],[63]]</f>
        <v>6.5293319198493747E-6</v>
      </c>
      <c r="BN260" s="10">
        <f>3/24000000*OO[[#This Row],[122 (04JUL1985 03:00:00)-Water Temperature (C)]]*OO[[#This Row],[64]]</f>
        <v>6.0112606700547499E-6</v>
      </c>
      <c r="BO260" s="10">
        <f>3/24000000*OO[[#This Row],[123 (04JUL1985 06:00:00)-Water Temperature (C)]]*OO[[#This Row],[65]]</f>
        <v>5.5470993155587503E-6</v>
      </c>
      <c r="BP260" s="10">
        <f>3/24000000*OO[[#This Row],[124 (04JUL1985 09:00:00)-Water Temperature (C)]]*OO[[#This Row],[66]]</f>
        <v>5.3165671051220003E-6</v>
      </c>
      <c r="BQ260" s="10">
        <f>3/24000000*OO[[#This Row],[125 (04JUL1985 12:00:00)-Water Temperature (C)]]*OO[[#This Row],[67]]</f>
        <v>5.1635296189230002E-6</v>
      </c>
      <c r="BR260" s="10">
        <f>3/24000000*OO[[#This Row],[126 (04JUL1985 15:00:00)-Water Temperature (C)]]*OO[[#This Row],[68]]</f>
        <v>4.9548857822979998E-6</v>
      </c>
      <c r="BS260" s="10">
        <f>3/24000000*OO[[#This Row],[127 (04JUL1985 18:00:00)-Water Temperature (C)]]*OO[[#This Row],[69]]</f>
        <v>4.7138355351802498E-6</v>
      </c>
      <c r="BT260" s="10">
        <f>3/24000000*OO[[#This Row],[128 (04JUL1985 21:00:00)-Water Temperature (C)]]*OO[[#This Row],[70]]</f>
        <v>4.471904625668999E-6</v>
      </c>
      <c r="BU260" s="10">
        <f>3/24000000*OO[[#This Row],[129 (05JUL1985 00:00:00)-Water Temperature (C)]]*OO[[#This Row],[71]]</f>
        <v>4.1707213870211253E-6</v>
      </c>
      <c r="BV260" s="10">
        <f>3/24000000*OO[[#This Row],[130 (05JUL1985 03:00:00)-Water Temperature (C)]]*OO[[#This Row],[72]]</f>
        <v>3.8480728132481256E-6</v>
      </c>
      <c r="BW260" s="10">
        <f>3/24000000*OO[[#This Row],[131 (05JUL1985 06:00:00)-Water Temperature (C)]]*OO[[#This Row],[73]]</f>
        <v>3.5556813087127495E-6</v>
      </c>
      <c r="BX260" s="10">
        <f>3/24000000*OO[[#This Row],[132 (05JUL1985 09:00:00)-Water Temperature (C)]]*OO[[#This Row],[74]]</f>
        <v>3.4605137997381248E-6</v>
      </c>
      <c r="BY260" s="10">
        <f>3/24000000*OO[[#This Row],[133 (05JUL1985 12:00:00)-Water Temperature (C)]]*OO[[#This Row],[75]]</f>
        <v>3.6005042287529993E-6</v>
      </c>
      <c r="BZ260" s="10">
        <f>3/24000000*OO[[#This Row],[134 (05JUL1985 15:00:00)-Water Temperature (C)]]*OO[[#This Row],[76]]</f>
        <v>3.828209686664E-6</v>
      </c>
      <c r="CA260" s="10">
        <f>3/24000000*OO[[#This Row],[135 (05JUL1985 18:00:00)-Water Temperature (C)]]*OO[[#This Row],[77]]</f>
        <v>3.8821374981424997E-6</v>
      </c>
      <c r="CB260" s="10">
        <f>3/24000000*OO[[#This Row],[136 (05JUL1985 21:00:00)-Water Temperature (C)]]*OO[[#This Row],[78]]</f>
        <v>3.6629603843953749E-6</v>
      </c>
      <c r="CC260" s="10">
        <f>3/24000000*OO[[#This Row],[137 (06JUL1985 00:00:00)-Water Temperature (C)]]*OO[[#This Row],[79]]</f>
        <v>3.3536825491764999E-6</v>
      </c>
      <c r="CD260" s="10">
        <f>3/24000000*OO[[#This Row],[138 (06JUL1985 03:00:00)-Water Temperature (C)]]*OO[[#This Row],[80]]</f>
        <v>3.08949891336E-6</v>
      </c>
      <c r="CE260" s="10">
        <f>3/24000000*OO[[#This Row],[139 (06JUL1985 06:00:00)-Water Temperature (C)]]*OO[[#This Row],[81]]</f>
        <v>2.8672903457899998E-6</v>
      </c>
      <c r="CF260" s="10">
        <f>3/24000000*OO[[#This Row],[140 (06JUL1985 09:00:00)-Water Temperature (C)]]*OO[[#This Row],[82]]</f>
        <v>2.7429003705914995E-6</v>
      </c>
      <c r="CG260" s="10">
        <f>3/24000000*OO[[#This Row],[141 (06JUL1985 12:00:00)-Water Temperature (C)]]*OO[[#This Row],[83]]</f>
        <v>2.7182137183967499E-6</v>
      </c>
      <c r="CH260" s="10">
        <f>3/24000000*OO[[#This Row],[142 (06JUL1985 15:00:00)-Water Temperature (C)]]*OO[[#This Row],[84]]</f>
        <v>2.6927626510122498E-6</v>
      </c>
      <c r="CI260" s="10">
        <f>3/24000000*OO[[#This Row],[143 (06JUL1985 18:00:00)-Water Temperature (C)]]*OO[[#This Row],[85]]</f>
        <v>2.6394189086685001E-6</v>
      </c>
      <c r="CJ260" s="10">
        <f>3/24000000*OO[[#This Row],[144 (06JUL1985 21:00:00)-Water Temperature (C)]]*OO[[#This Row],[86]]</f>
        <v>2.5291251533109997E-6</v>
      </c>
      <c r="CK260" s="10">
        <f>3/24000000*OO[[#This Row],[145 (07JUL1985 00:00:00)-Water Temperature (C)]]*OO[[#This Row],[87]]</f>
        <v>2.3459340337099995E-6</v>
      </c>
      <c r="CL260" s="10">
        <f>3/24000000*OO[[#This Row],[146 (07JUL1985 03:00:00)-Water Temperature (C)]]*OO[[#This Row],[88]]</f>
        <v>2.15639345562E-6</v>
      </c>
      <c r="CM260" s="10">
        <f>3/24000000*OO[[#This Row],[147 (07JUL1985 06:00:00)-Water Temperature (C)]]*OO[[#This Row],[89]]</f>
        <v>1.9836683448337499E-6</v>
      </c>
      <c r="CN260" s="10">
        <f>3/24000000*OO[[#This Row],[148 (07JUL1985 09:00:00)-Water Temperature (C)]]*OO[[#This Row],[90]]</f>
        <v>1.8880759989697497E-6</v>
      </c>
      <c r="CO260" s="10">
        <f>3/24000000*OO[[#This Row],[149 (07JUL1985 12:00:00)-Water Temperature (C)]]*OO[[#This Row],[91]]</f>
        <v>1.8434966917194998E-6</v>
      </c>
      <c r="CP260" s="10">
        <f>3/24000000*OO[[#This Row],[150 (07JUL1985 15:00:00)-Water Temperature (C)]]*OO[[#This Row],[92]]</f>
        <v>1.8627161989852495E-6</v>
      </c>
      <c r="CQ260" s="10">
        <f>3/24000000*OO[[#This Row],[151 (07JUL1985 18:00:00)-Water Temperature (C)]]*OO[[#This Row],[93]]</f>
        <v>1.9027292264999999E-6</v>
      </c>
      <c r="CR260" s="10">
        <f>3/24000000*OO[[#This Row],[152 (07JUL1985 21:00:00)-Water Temperature (C)]]*OO[[#This Row],[94]]</f>
        <v>1.8455388808178749E-6</v>
      </c>
      <c r="CS260" s="10">
        <f>3/24000000*OO[[#This Row],[153 (08JUL1985 00:00:00)-Water Temperature (C)]]*OO[[#This Row],[95]]</f>
        <v>1.6877057845837501E-6</v>
      </c>
      <c r="CT260" s="10">
        <f>3/24000000*OO[[#This Row],[154 (08JUL1985 03:00:00)-Water Temperature (C)]]*OO[[#This Row],[96]]</f>
        <v>1.5409247771294998E-6</v>
      </c>
      <c r="CU260" s="10">
        <f>3/24000000*OO[[#This Row],[155 (08JUL1985 06:00:00)-Water Temperature (C)]]*OO[[#This Row],[97]]</f>
        <v>1.43827638517125E-6</v>
      </c>
      <c r="CV260" s="10">
        <f>3/24000000*OO[[#This Row],[156 (08JUL1985 09:00:00)-Water Temperature (C)]]*OO[[#This Row],[98]]</f>
        <v>1.4121552610855002E-6</v>
      </c>
      <c r="CW260" s="10">
        <f>3/24000000*OO[[#This Row],[157 (08JUL1985 12:00:00)-Water Temperature (C)]]*OO[[#This Row],[99]]</f>
        <v>1.3946394276323748E-6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0</v>
      </c>
      <c r="N261" s="10">
        <f>3/24*OO[[#This Row],[70 (27JUN1985 15:00:00)-Water Temperature (C)]]*OO[[#This Row],[12]]/SUM(OO[12])</f>
        <v>0</v>
      </c>
      <c r="O261" s="10">
        <f>3/24*OO[[#This Row],[71 (27JUN1985 18:00:00)-Water Temperature (C)]]*OO[[#This Row],[13]]/SUM(OO[13])</f>
        <v>4.6259565573473649E-38</v>
      </c>
      <c r="P261" s="10">
        <f>3/24*OO[[#This Row],[72 (27JUN1985 21:00:00)-Water Temperature (C)]]*OO[[#This Row],[14]]/SUM(OO[14])</f>
        <v>2.2533839771186951E-28</v>
      </c>
      <c r="Q261" s="10">
        <f>3/24*OO[[#This Row],[73 (28JUN1985 00:00:00)-Water Temperature (C)]]*OO[[#This Row],[15]]/SUM(OO[15])</f>
        <v>8.099790228739713E-21</v>
      </c>
      <c r="R261" s="10">
        <f>3/24*OO[[#This Row],[74 (28JUN1985 03:00:00)-Water Temperature (C)]]*OO[[#This Row],[16]]/SUM(OO[16])</f>
        <v>8.4023003182780871E-15</v>
      </c>
      <c r="S261" s="10">
        <f>3/24*OO[[#This Row],[75 (28JUN1985 06:00:00)-Water Temperature (C)]]*OO[[#This Row],[17]]/SUM(OO[17])</f>
        <v>2.576499717589659E-11</v>
      </c>
      <c r="T261" s="10">
        <f>3/24*OO[[#This Row],[76 (28JUN1985 09:00:00)-Water Temperature (C)]]*OO[[#This Row],[18]]/SUM(OO[18])</f>
        <v>9.483885412762342E-9</v>
      </c>
      <c r="U261" s="10">
        <f>3/24*OO[[#This Row],[77 (28JUN1985 12:00:00)-Water Temperature (C)]]*OO[[#This Row],[19]]/SUM(OO[19])</f>
        <v>9.2014992641941285E-7</v>
      </c>
      <c r="V261" s="10">
        <f>3/24000000*OO[[#This Row],[78 (28JUN1985 15:00:00)-Water Temperature (C)]]*OO[[#This Row],[20]]</f>
        <v>3.2746421723145E-5</v>
      </c>
      <c r="W261" s="10">
        <f>3/24000000*OO[[#This Row],[79 (28JUN1985 18:00:00)-Water Temperature (C)]]*OO[[#This Row],[21]]</f>
        <v>5.1441805008999996E-4</v>
      </c>
      <c r="X261" s="10">
        <f>3/24000000*OO[[#This Row],[80 (28JUN1985 21:00:00)-Water Temperature (C)]]*OO[[#This Row],[22]]</f>
        <v>4.0371872492604996E-3</v>
      </c>
      <c r="Y261" s="10">
        <f>3/24000000*OO[[#This Row],[81 (29JUN1985 00:00:00)-Water Temperature (C)]]*OO[[#This Row],[23]]</f>
        <v>1.764311201777E-2</v>
      </c>
      <c r="Z261" s="10">
        <f>3/24000000*OO[[#This Row],[82 (29JUN1985 03:00:00)-Water Temperature (C)]]*OO[[#This Row],[24]]</f>
        <v>4.7248250813250001E-2</v>
      </c>
      <c r="AA261" s="10">
        <f>3/24000000*OO[[#This Row],[83 (29JUN1985 06:00:00)-Water Temperature (C)]]*OO[[#This Row],[25]]</f>
        <v>8.4747924328075E-2</v>
      </c>
      <c r="AB261" s="10">
        <f>3/24000000*OO[[#This Row],[84 (29JUN1985 09:00:00)-Water Temperature (C)]]*OO[[#This Row],[26]]</f>
        <v>0.111794989006075</v>
      </c>
      <c r="AC261" s="10">
        <f>3/24000000*OO[[#This Row],[85 (29JUN1985 12:00:00)-Water Temperature (C)]]*OO[[#This Row],[27]]</f>
        <v>0.11300911609200001</v>
      </c>
      <c r="AD261" s="10">
        <f>3/24000000*OO[[#This Row],[86 (29JUN1985 15:00:00)-Water Temperature (C)]]*OO[[#This Row],[28]]</f>
        <v>9.016817417437499E-2</v>
      </c>
      <c r="AE261" s="10">
        <f>3/24000000*OO[[#This Row],[88 (29JUN1985 21:00:00)-Water Temperature (C)]]*OO[[#This Row],[30]]</f>
        <v>2.6500856923721252E-2</v>
      </c>
      <c r="AF261" s="10">
        <f>3/24000000*OO[[#This Row],[88 (29JUN1985 21:00:00)-Water Temperature (C)]]*OO[[#This Row],[30]]</f>
        <v>2.6500856923721252E-2</v>
      </c>
      <c r="AG261" s="10">
        <f>3/24000000*OO[[#This Row],[89 (30JUN1985 00:00:00)-Water Temperature (C)]]*OO[[#This Row],[31]]</f>
        <v>1.0010796395825E-2</v>
      </c>
      <c r="AH261" s="10">
        <f>3/24000000*OO[[#This Row],[90 (30JUN1985 03:00:00)-Water Temperature (C)]]*OO[[#This Row],[32]]</f>
        <v>3.3172332785404999E-3</v>
      </c>
      <c r="AI261" s="10">
        <f>3/24000000*OO[[#This Row],[91 (30JUN1985 06:00:00)-Water Temperature (C)]]*OO[[#This Row],[33]]</f>
        <v>1.0221465936408748E-3</v>
      </c>
      <c r="AJ261" s="10">
        <f>3/24000000*OO[[#This Row],[92 (30JUN1985 09:00:00)-Water Temperature (C)]]*OO[[#This Row],[34]]</f>
        <v>3.2549114655831249E-4</v>
      </c>
      <c r="AK261" s="10">
        <f>3/24000000*OO[[#This Row],[93 (30JUN1985 12:00:00)-Water Temperature (C)]]*OO[[#This Row],[35]]</f>
        <v>1.3360977415402498E-4</v>
      </c>
      <c r="AL261" s="10">
        <f>3/24000000*OO[[#This Row],[94 (30JUN1985 15:00:00)-Water Temperature (C)]]*OO[[#This Row],[36]]</f>
        <v>9.0799193149849992E-5</v>
      </c>
      <c r="AM261" s="10">
        <f>3/24000000*OO[[#This Row],[95 (30JUN1985 18:00:00)-Water Temperature (C)]]*OO[[#This Row],[37]]</f>
        <v>8.7954703664699986E-5</v>
      </c>
      <c r="AN261" s="10">
        <f>3/24000000*OO[[#This Row],[96 (30JUN1985 21:00:00)-Water Temperature (C)]]*OO[[#This Row],[38]]</f>
        <v>8.9198423659624982E-5</v>
      </c>
      <c r="AO261" s="10">
        <f>3/24000000*OO[[#This Row],[97 (01JUL1985 00:00:00)-Water Temperature (C)]]*OO[[#This Row],[39]]</f>
        <v>8.7033618129237498E-5</v>
      </c>
      <c r="AP261" s="10">
        <f>3/24000000*OO[[#This Row],[98 (01JUL1985 03:00:00)-Water Temperature (C)]]*OO[[#This Row],[40]]</f>
        <v>8.1647479938899996E-5</v>
      </c>
      <c r="AQ261" s="10">
        <f>3/24000000*OO[[#This Row],[99 (01JUL1985 06:00:00)-Water Temperature (C)]]*OO[[#This Row],[41]]</f>
        <v>7.464626330287499E-5</v>
      </c>
      <c r="AR261" s="10">
        <f>3/24000000*OO[[#This Row],[100 (01JUL1985 09:00:00)-Water Temperature (C)]]*OO[[#This Row],[42]]</f>
        <v>6.8701864810699986E-5</v>
      </c>
      <c r="AS261" s="10">
        <f>3/24000000*OO[[#This Row],[101 (01JUL1985 12:00:00)-Water Temperature (C)]]*OO[[#This Row],[43]]</f>
        <v>6.3195451322374988E-5</v>
      </c>
      <c r="AT261" s="10">
        <f>3/24000000*OO[[#This Row],[102 (01JUL1985 15:00:00)-Water Temperature (C)]]*OO[[#This Row],[44]]</f>
        <v>5.7092374188409995E-5</v>
      </c>
      <c r="AU261" s="10">
        <f>3/24000000*OO[[#This Row],[103 (01JUL1985 18:00:00)-Water Temperature (C)]]*OO[[#This Row],[45]]</f>
        <v>4.8548727307253746E-5</v>
      </c>
      <c r="AV261" s="10">
        <f>3/24000000*OO[[#This Row],[104 (01JUL1985 21:00:00)-Water Temperature (C)]]*OO[[#This Row],[46]]</f>
        <v>3.9014086578437497E-5</v>
      </c>
      <c r="AW261" s="10">
        <f>3/24000000*OO[[#This Row],[105 (02JUL1985 00:00:00)-Water Temperature (C)]]*OO[[#This Row],[47]]</f>
        <v>2.9927411402831246E-5</v>
      </c>
      <c r="AX261" s="10">
        <f>3/24000000*OO[[#This Row],[106 (02JUL1985 03:00:00)-Water Temperature (C)]]*OO[[#This Row],[48]]</f>
        <v>2.2846203330428752E-5</v>
      </c>
      <c r="AY261" s="10">
        <f>3/24000000*OO[[#This Row],[107 (02JUL1985 06:00:00)-Water Temperature (C)]]*OO[[#This Row],[49]]</f>
        <v>1.8005346037069998E-5</v>
      </c>
      <c r="AZ261" s="10">
        <f>3/24000000*OO[[#This Row],[108 (02JUL1985 09:00:00)-Water Temperature (C)]]*OO[[#This Row],[50]]</f>
        <v>1.5589474250670001E-5</v>
      </c>
      <c r="BA261" s="10">
        <f>3/24000000*OO[[#This Row],[109 (02JUL1985 12:00:00)-Water Temperature (C)]]*OO[[#This Row],[51]]</f>
        <v>1.4539172539379999E-5</v>
      </c>
      <c r="BB261" s="10">
        <f>3/24000000*OO[[#This Row],[110 (02JUL1985 15:00:00)-Water Temperature (C)]]*OO[[#This Row],[52]]</f>
        <v>1.4177736237206247E-5</v>
      </c>
      <c r="BC261" s="10">
        <f>3/24000000*OO[[#This Row],[111 (02JUL1985 18:00:00)-Water Temperature (C)]]*OO[[#This Row],[53]]</f>
        <v>1.3808969460969998E-5</v>
      </c>
      <c r="BD261" s="10">
        <f>3/24000000*OO[[#This Row],[112 (02JUL1985 21:00:00)-Water Temperature (C)]]*OO[[#This Row],[54]]</f>
        <v>1.29178928124225E-5</v>
      </c>
      <c r="BE261" s="10">
        <f>3/24000000*OO[[#This Row],[113 (03JUL1985 00:00:00)-Water Temperature (C)]]*OO[[#This Row],[55]]</f>
        <v>1.1817167546065E-5</v>
      </c>
      <c r="BF261" s="10">
        <f>3/24000000*OO[[#This Row],[114 (03JUL1985 03:00:00)-Water Temperature (C)]]*OO[[#This Row],[56]]</f>
        <v>1.0684895502374998E-5</v>
      </c>
      <c r="BG261" s="10">
        <f>3/24000000*OO[[#This Row],[115 (03JUL1985 06:00:00)-Water Temperature (C)]]*OO[[#This Row],[57]]</f>
        <v>9.7369412837199999E-6</v>
      </c>
      <c r="BH261" s="10">
        <f>3/24000000*OO[[#This Row],[116 (03JUL1985 09:00:00)-Water Temperature (C)]]*OO[[#This Row],[58]]</f>
        <v>9.347712387749999E-6</v>
      </c>
      <c r="BI261" s="10">
        <f>3/24000000*OO[[#This Row],[117 (03JUL1985 12:00:00)-Water Temperature (C)]]*OO[[#This Row],[59]]</f>
        <v>9.5570188313749988E-6</v>
      </c>
      <c r="BJ261" s="10">
        <f>3/24000000*OO[[#This Row],[118 (03JUL1985 15:00:00)-Water Temperature (C)]]*OO[[#This Row],[60]]</f>
        <v>9.9861470742999982E-6</v>
      </c>
      <c r="BK261" s="10">
        <f>3/24000000*OO[[#This Row],[119 (03JUL1985 18:00:00)-Water Temperature (C)]]*OO[[#This Row],[61]]</f>
        <v>9.9888894097062487E-6</v>
      </c>
      <c r="BL261" s="10">
        <f>3/24000000*OO[[#This Row],[120 (03JUL1985 21:00:00)-Water Temperature (C)]]*OO[[#This Row],[62]]</f>
        <v>9.5157183158750001E-6</v>
      </c>
      <c r="BM261" s="10">
        <f>3/24000000*OO[[#This Row],[121 (04JUL1985 00:00:00)-Water Temperature (C)]]*OO[[#This Row],[63]]</f>
        <v>8.8226469626212503E-6</v>
      </c>
      <c r="BN261" s="10">
        <f>3/24000000*OO[[#This Row],[122 (04JUL1985 03:00:00)-Water Temperature (C)]]*OO[[#This Row],[64]]</f>
        <v>8.1266967660599995E-6</v>
      </c>
      <c r="BO261" s="10">
        <f>3/24000000*OO[[#This Row],[123 (04JUL1985 06:00:00)-Water Temperature (C)]]*OO[[#This Row],[65]]</f>
        <v>7.4983599292174993E-6</v>
      </c>
      <c r="BP261" s="10">
        <f>3/24000000*OO[[#This Row],[124 (04JUL1985 09:00:00)-Water Temperature (C)]]*OO[[#This Row],[66]]</f>
        <v>7.1787234822575004E-6</v>
      </c>
      <c r="BQ261" s="10">
        <f>3/24000000*OO[[#This Row],[125 (04JUL1985 12:00:00)-Water Temperature (C)]]*OO[[#This Row],[67]]</f>
        <v>6.9630387575925004E-6</v>
      </c>
      <c r="BR261" s="10">
        <f>3/24000000*OO[[#This Row],[126 (04JUL1985 15:00:00)-Water Temperature (C)]]*OO[[#This Row],[68]]</f>
        <v>6.6781003964450004E-6</v>
      </c>
      <c r="BS261" s="10">
        <f>3/24000000*OO[[#This Row],[127 (04JUL1985 18:00:00)-Water Temperature (C)]]*OO[[#This Row],[69]]</f>
        <v>6.3537397394062506E-6</v>
      </c>
      <c r="BT261" s="10">
        <f>3/24000000*OO[[#This Row],[128 (04JUL1985 21:00:00)-Water Temperature (C)]]*OO[[#This Row],[70]]</f>
        <v>6.0334957112712506E-6</v>
      </c>
      <c r="BU261" s="10">
        <f>3/24000000*OO[[#This Row],[129 (05JUL1985 00:00:00)-Water Temperature (C)]]*OO[[#This Row],[71]]</f>
        <v>5.6352346906106253E-6</v>
      </c>
      <c r="BV261" s="10">
        <f>3/24000000*OO[[#This Row],[130 (05JUL1985 03:00:00)-Water Temperature (C)]]*OO[[#This Row],[72]]</f>
        <v>5.2028572049311246E-6</v>
      </c>
      <c r="BW261" s="10">
        <f>3/24000000*OO[[#This Row],[131 (05JUL1985 06:00:00)-Water Temperature (C)]]*OO[[#This Row],[73]]</f>
        <v>4.803285659121999E-6</v>
      </c>
      <c r="BX261" s="10">
        <f>3/24000000*OO[[#This Row],[132 (05JUL1985 09:00:00)-Water Temperature (C)]]*OO[[#This Row],[74]]</f>
        <v>4.6670202415199999E-6</v>
      </c>
      <c r="BY261" s="10">
        <f>3/24000000*OO[[#This Row],[133 (05JUL1985 12:00:00)-Water Temperature (C)]]*OO[[#This Row],[75]]</f>
        <v>4.8503386390181249E-6</v>
      </c>
      <c r="BZ261" s="10">
        <f>3/24000000*OO[[#This Row],[134 (05JUL1985 15:00:00)-Water Temperature (C)]]*OO[[#This Row],[76]]</f>
        <v>5.1585949762359999E-6</v>
      </c>
      <c r="CA261" s="10">
        <f>3/24000000*OO[[#This Row],[135 (05JUL1985 18:00:00)-Water Temperature (C)]]*OO[[#This Row],[77]]</f>
        <v>5.2363868051429993E-6</v>
      </c>
      <c r="CB261" s="10">
        <f>3/24000000*OO[[#This Row],[136 (05JUL1985 21:00:00)-Water Temperature (C)]]*OO[[#This Row],[78]]</f>
        <v>4.9468618516281247E-6</v>
      </c>
      <c r="CC261" s="10">
        <f>3/24000000*OO[[#This Row],[137 (06JUL1985 00:00:00)-Water Temperature (C)]]*OO[[#This Row],[79]]</f>
        <v>4.5321802854909995E-6</v>
      </c>
      <c r="CD261" s="10">
        <f>3/24000000*OO[[#This Row],[138 (06JUL1985 03:00:00)-Water Temperature (C)]]*OO[[#This Row],[80]]</f>
        <v>4.1742012612037496E-6</v>
      </c>
      <c r="CE261" s="10">
        <f>3/24000000*OO[[#This Row],[139 (06JUL1985 06:00:00)-Water Temperature (C)]]*OO[[#This Row],[81]]</f>
        <v>3.8701723195266248E-6</v>
      </c>
      <c r="CF261" s="10">
        <f>3/24000000*OO[[#This Row],[140 (06JUL1985 09:00:00)-Water Temperature (C)]]*OO[[#This Row],[82]]</f>
        <v>3.6967845840999998E-6</v>
      </c>
      <c r="CG261" s="10">
        <f>3/24000000*OO[[#This Row],[141 (06JUL1985 12:00:00)-Water Temperature (C)]]*OO[[#This Row],[83]]</f>
        <v>3.6590728222234995E-6</v>
      </c>
      <c r="CH261" s="10">
        <f>3/24000000*OO[[#This Row],[142 (06JUL1985 15:00:00)-Water Temperature (C)]]*OO[[#This Row],[84]]</f>
        <v>3.6243434892100001E-6</v>
      </c>
      <c r="CI261" s="10">
        <f>3/24000000*OO[[#This Row],[143 (06JUL1985 18:00:00)-Water Temperature (C)]]*OO[[#This Row],[85]]</f>
        <v>3.5547702843292494E-6</v>
      </c>
      <c r="CJ261" s="10">
        <f>3/24000000*OO[[#This Row],[144 (06JUL1985 21:00:00)-Water Temperature (C)]]*OO[[#This Row],[86]]</f>
        <v>3.4098286826739994E-6</v>
      </c>
      <c r="CK261" s="10">
        <f>3/24000000*OO[[#This Row],[145 (07JUL1985 00:00:00)-Water Temperature (C)]]*OO[[#This Row],[87]]</f>
        <v>3.1677995177807503E-6</v>
      </c>
      <c r="CL261" s="10">
        <f>3/24000000*OO[[#This Row],[146 (07JUL1985 03:00:00)-Water Temperature (C)]]*OO[[#This Row],[88]]</f>
        <v>2.9157744010289998E-6</v>
      </c>
      <c r="CM261" s="10">
        <f>3/24000000*OO[[#This Row],[147 (07JUL1985 06:00:00)-Water Temperature (C)]]*OO[[#This Row],[89]]</f>
        <v>2.6831069928839997E-6</v>
      </c>
      <c r="CN261" s="10">
        <f>3/24000000*OO[[#This Row],[148 (07JUL1985 09:00:00)-Water Temperature (C)]]*OO[[#This Row],[90]]</f>
        <v>2.5515728457974996E-6</v>
      </c>
      <c r="CO261" s="10">
        <f>3/24000000*OO[[#This Row],[149 (07JUL1985 12:00:00)-Water Temperature (C)]]*OO[[#This Row],[91]]</f>
        <v>2.48726805458625E-6</v>
      </c>
      <c r="CP261" s="10">
        <f>3/24000000*OO[[#This Row],[150 (07JUL1985 15:00:00)-Water Temperature (C)]]*OO[[#This Row],[92]]</f>
        <v>2.5113177717462498E-6</v>
      </c>
      <c r="CQ261" s="10">
        <f>3/24000000*OO[[#This Row],[151 (07JUL1985 18:00:00)-Water Temperature (C)]]*OO[[#This Row],[93]]</f>
        <v>2.5659028561079997E-6</v>
      </c>
      <c r="CR261" s="10">
        <f>3/24000000*OO[[#This Row],[152 (07JUL1985 21:00:00)-Water Temperature (C)]]*OO[[#This Row],[94]]</f>
        <v>2.4919359263354999E-6</v>
      </c>
      <c r="CS261" s="10">
        <f>3/24000000*OO[[#This Row],[153 (08JUL1985 00:00:00)-Water Temperature (C)]]*OO[[#This Row],[95]]</f>
        <v>2.2813552588496249E-6</v>
      </c>
      <c r="CT261" s="10">
        <f>3/24000000*OO[[#This Row],[154 (08JUL1985 03:00:00)-Water Temperature (C)]]*OO[[#This Row],[96]]</f>
        <v>2.0821643580975001E-6</v>
      </c>
      <c r="CU261" s="10">
        <f>3/24000000*OO[[#This Row],[155 (08JUL1985 06:00:00)-Water Temperature (C)]]*OO[[#This Row],[97]]</f>
        <v>1.9399187030816248E-6</v>
      </c>
      <c r="CV261" s="10">
        <f>3/24000000*OO[[#This Row],[156 (08JUL1985 09:00:00)-Water Temperature (C)]]*OO[[#This Row],[98]]</f>
        <v>1.9009851864918749E-6</v>
      </c>
      <c r="CW261" s="10">
        <f>3/24000000*OO[[#This Row],[157 (08JUL1985 12:00:00)-Water Temperature (C)]]*OO[[#This Row],[99]]</f>
        <v>1.8751987085122502E-6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0</v>
      </c>
      <c r="N262" s="10">
        <f>3/24*OO[[#This Row],[70 (27JUN1985 15:00:00)-Water Temperature (C)]]*OO[[#This Row],[12]]/SUM(OO[12])</f>
        <v>0</v>
      </c>
      <c r="O262" s="10">
        <f>3/24*OO[[#This Row],[71 (27JUN1985 18:00:00)-Water Temperature (C)]]*OO[[#This Row],[13]]/SUM(OO[13])</f>
        <v>7.6980815145076657E-39</v>
      </c>
      <c r="P262" s="10">
        <f>3/24*OO[[#This Row],[72 (27JUN1985 21:00:00)-Water Temperature (C)]]*OO[[#This Row],[14]]/SUM(OO[14])</f>
        <v>3.8116829425337902E-29</v>
      </c>
      <c r="Q262" s="10">
        <f>3/24*OO[[#This Row],[73 (28JUN1985 00:00:00)-Water Temperature (C)]]*OO[[#This Row],[15]]/SUM(OO[15])</f>
        <v>1.9252675495593887E-21</v>
      </c>
      <c r="R262" s="10">
        <f>3/24*OO[[#This Row],[74 (28JUN1985 03:00:00)-Water Temperature (C)]]*OO[[#This Row],[16]]/SUM(OO[16])</f>
        <v>3.0627523803591134E-15</v>
      </c>
      <c r="S262" s="10">
        <f>3/24*OO[[#This Row],[75 (28JUN1985 06:00:00)-Water Temperature (C)]]*OO[[#This Row],[17]]/SUM(OO[17])</f>
        <v>1.4442786810920948E-11</v>
      </c>
      <c r="T262" s="10">
        <f>3/24*OO[[#This Row],[76 (28JUN1985 09:00:00)-Water Temperature (C)]]*OO[[#This Row],[18]]/SUM(OO[18])</f>
        <v>6.606947747506095E-9</v>
      </c>
      <c r="U262" s="10">
        <f>3/24*OO[[#This Row],[77 (28JUN1985 12:00:00)-Water Temperature (C)]]*OO[[#This Row],[19]]/SUM(OO[19])</f>
        <v>7.5374152904987866E-7</v>
      </c>
      <c r="V262" s="10">
        <f>3/24000000*OO[[#This Row],[78 (28JUN1985 15:00:00)-Water Temperature (C)]]*OO[[#This Row],[20]]</f>
        <v>3.0683541923519999E-5</v>
      </c>
      <c r="W262" s="10">
        <f>3/24000000*OO[[#This Row],[79 (28JUN1985 18:00:00)-Water Temperature (C)]]*OO[[#This Row],[21]]</f>
        <v>5.4501754311124995E-4</v>
      </c>
      <c r="X262" s="10">
        <f>3/24000000*OO[[#This Row],[80 (28JUN1985 21:00:00)-Water Temperature (C)]]*OO[[#This Row],[22]]</f>
        <v>4.7742858591999998E-3</v>
      </c>
      <c r="Y262" s="10">
        <f>3/24000000*OO[[#This Row],[81 (29JUN1985 00:00:00)-Water Temperature (C)]]*OO[[#This Row],[23]]</f>
        <v>2.3099876235047501E-2</v>
      </c>
      <c r="Z262" s="10">
        <f>3/24000000*OO[[#This Row],[82 (29JUN1985 03:00:00)-Water Temperature (C)]]*OO[[#This Row],[24]]</f>
        <v>6.7784637359399991E-2</v>
      </c>
      <c r="AA262" s="10">
        <f>3/24000000*OO[[#This Row],[83 (29JUN1985 06:00:00)-Water Temperature (C)]]*OO[[#This Row],[25]]</f>
        <v>0.131884864351175</v>
      </c>
      <c r="AB262" s="10">
        <f>3/24000000*OO[[#This Row],[84 (29JUN1985 09:00:00)-Water Temperature (C)]]*OO[[#This Row],[26]]</f>
        <v>0.18745121626274999</v>
      </c>
      <c r="AC262" s="10">
        <f>3/24000000*OO[[#This Row],[85 (29JUN1985 12:00:00)-Water Temperature (C)]]*OO[[#This Row],[27]]</f>
        <v>0.20346722678092496</v>
      </c>
      <c r="AD262" s="10">
        <f>3/24000000*OO[[#This Row],[86 (29JUN1985 15:00:00)-Water Temperature (C)]]*OO[[#This Row],[28]]</f>
        <v>0.17400633369693749</v>
      </c>
      <c r="AE262" s="10">
        <f>3/24000000*OO[[#This Row],[88 (29JUN1985 21:00:00)-Water Temperature (C)]]*OO[[#This Row],[30]]</f>
        <v>5.7964059251974995E-2</v>
      </c>
      <c r="AF262" s="10">
        <f>3/24000000*OO[[#This Row],[88 (29JUN1985 21:00:00)-Water Temperature (C)]]*OO[[#This Row],[30]]</f>
        <v>5.7964059251974995E-2</v>
      </c>
      <c r="AG262" s="10">
        <f>3/24000000*OO[[#This Row],[89 (30JUN1985 00:00:00)-Water Temperature (C)]]*OO[[#This Row],[31]]</f>
        <v>2.3034068695918744E-2</v>
      </c>
      <c r="AH262" s="10">
        <f>3/24000000*OO[[#This Row],[90 (30JUN1985 03:00:00)-Water Temperature (C)]]*OO[[#This Row],[32]]</f>
        <v>7.9530363874912493E-3</v>
      </c>
      <c r="AI262" s="10">
        <f>3/24000000*OO[[#This Row],[91 (30JUN1985 06:00:00)-Water Temperature (C)]]*OO[[#This Row],[33]]</f>
        <v>2.5132910772890002E-3</v>
      </c>
      <c r="AJ262" s="10">
        <f>3/24000000*OO[[#This Row],[92 (30JUN1985 09:00:00)-Water Temperature (C)]]*OO[[#This Row],[34]]</f>
        <v>7.9334395306525005E-4</v>
      </c>
      <c r="AK262" s="10">
        <f>3/24000000*OO[[#This Row],[93 (30JUN1985 12:00:00)-Water Temperature (C)]]*OO[[#This Row],[35]]</f>
        <v>2.9784953318917498E-4</v>
      </c>
      <c r="AL262" s="10">
        <f>3/24000000*OO[[#This Row],[94 (30JUN1985 15:00:00)-Water Temperature (C)]]*OO[[#This Row],[36]]</f>
        <v>1.7521463294812502E-4</v>
      </c>
      <c r="AM262" s="10">
        <f>3/24000000*OO[[#This Row],[95 (30JUN1985 18:00:00)-Water Temperature (C)]]*OO[[#This Row],[37]]</f>
        <v>1.56741457503775E-4</v>
      </c>
      <c r="AN262" s="10">
        <f>3/24000000*OO[[#This Row],[96 (30JUN1985 21:00:00)-Water Temperature (C)]]*OO[[#This Row],[38]]</f>
        <v>1.5667281893422499E-4</v>
      </c>
      <c r="AO262" s="10">
        <f>3/24000000*OO[[#This Row],[97 (01JUL1985 00:00:00)-Water Temperature (C)]]*OO[[#This Row],[39]]</f>
        <v>1.5387714713963746E-4</v>
      </c>
      <c r="AP262" s="10">
        <f>3/24000000*OO[[#This Row],[98 (01JUL1985 03:00:00)-Water Temperature (C)]]*OO[[#This Row],[40]]</f>
        <v>1.4587541064687499E-4</v>
      </c>
      <c r="AQ262" s="10">
        <f>3/24000000*OO[[#This Row],[99 (01JUL1985 06:00:00)-Water Temperature (C)]]*OO[[#This Row],[41]]</f>
        <v>1.3449969144815001E-4</v>
      </c>
      <c r="AR262" s="10">
        <f>3/24000000*OO[[#This Row],[100 (01JUL1985 09:00:00)-Water Temperature (C)]]*OO[[#This Row],[42]]</f>
        <v>1.2449326208093748E-4</v>
      </c>
      <c r="AS262" s="10">
        <f>3/24000000*OO[[#This Row],[101 (01JUL1985 12:00:00)-Water Temperature (C)]]*OO[[#This Row],[43]]</f>
        <v>1.1503450112008751E-4</v>
      </c>
      <c r="AT262" s="10">
        <f>3/24000000*OO[[#This Row],[102 (01JUL1985 15:00:00)-Water Temperature (C)]]*OO[[#This Row],[44]]</f>
        <v>1.0470798250975E-4</v>
      </c>
      <c r="AU262" s="10">
        <f>3/24000000*OO[[#This Row],[103 (01JUL1985 18:00:00)-Water Temperature (C)]]*OO[[#This Row],[45]]</f>
        <v>8.9971484430574996E-5</v>
      </c>
      <c r="AV262" s="10">
        <f>3/24000000*OO[[#This Row],[104 (01JUL1985 21:00:00)-Water Temperature (C)]]*OO[[#This Row],[46]]</f>
        <v>7.3035597347175001E-5</v>
      </c>
      <c r="AW262" s="10">
        <f>3/24000000*OO[[#This Row],[105 (02JUL1985 00:00:00)-Water Temperature (C)]]*OO[[#This Row],[47]]</f>
        <v>5.6366543779874992E-5</v>
      </c>
      <c r="AX262" s="10">
        <f>3/24000000*OO[[#This Row],[106 (02JUL1985 03:00:00)-Water Temperature (C)]]*OO[[#This Row],[48]]</f>
        <v>4.2999284064158751E-5</v>
      </c>
      <c r="AY262" s="10">
        <f>3/24000000*OO[[#This Row],[107 (02JUL1985 06:00:00)-Water Temperature (C)]]*OO[[#This Row],[49]]</f>
        <v>3.3575462451795001E-5</v>
      </c>
      <c r="AZ262" s="10">
        <f>3/24000000*OO[[#This Row],[108 (02JUL1985 09:00:00)-Water Temperature (C)]]*OO[[#This Row],[50]]</f>
        <v>2.8637159201507494E-5</v>
      </c>
      <c r="BA262" s="10">
        <f>3/24000000*OO[[#This Row],[109 (02JUL1985 12:00:00)-Water Temperature (C)]]*OO[[#This Row],[51]]</f>
        <v>2.6345825551704999E-5</v>
      </c>
      <c r="BB262" s="10">
        <f>3/24000000*OO[[#This Row],[110 (02JUL1985 15:00:00)-Water Temperature (C)]]*OO[[#This Row],[52]]</f>
        <v>2.5484772164705001E-5</v>
      </c>
      <c r="BC262" s="10">
        <f>3/24000000*OO[[#This Row],[111 (02JUL1985 18:00:00)-Water Temperature (C)]]*OO[[#This Row],[53]]</f>
        <v>2.4761655449356244E-5</v>
      </c>
      <c r="BD262" s="10">
        <f>3/24000000*OO[[#This Row],[112 (02JUL1985 21:00:00)-Water Temperature (C)]]*OO[[#This Row],[54]]</f>
        <v>2.3176286300279999E-5</v>
      </c>
      <c r="BE262" s="10">
        <f>3/24000000*OO[[#This Row],[113 (03JUL1985 00:00:00)-Water Temperature (C)]]*OO[[#This Row],[55]]</f>
        <v>2.1250655487274998E-5</v>
      </c>
      <c r="BF262" s="10">
        <f>3/24000000*OO[[#This Row],[114 (03JUL1985 03:00:00)-Water Temperature (C)]]*OO[[#This Row],[56]]</f>
        <v>1.9246859525272498E-5</v>
      </c>
      <c r="BG262" s="10">
        <f>3/24000000*OO[[#This Row],[115 (03JUL1985 06:00:00)-Water Temperature (C)]]*OO[[#This Row],[57]]</f>
        <v>1.7531277268999998E-5</v>
      </c>
      <c r="BH262" s="10">
        <f>3/24000000*OO[[#This Row],[116 (03JUL1985 09:00:00)-Water Temperature (C)]]*OO[[#This Row],[58]]</f>
        <v>1.6774019229825E-5</v>
      </c>
      <c r="BI262" s="10">
        <f>3/24000000*OO[[#This Row],[117 (03JUL1985 12:00:00)-Water Temperature (C)]]*OO[[#This Row],[59]]</f>
        <v>1.7077926778656249E-5</v>
      </c>
      <c r="BJ262" s="10">
        <f>3/24000000*OO[[#This Row],[118 (03JUL1985 15:00:00)-Water Temperature (C)]]*OO[[#This Row],[60]]</f>
        <v>1.781656287181E-5</v>
      </c>
      <c r="BK262" s="10">
        <f>3/24000000*OO[[#This Row],[119 (03JUL1985 18:00:00)-Water Temperature (C)]]*OO[[#This Row],[61]]</f>
        <v>1.783401074923E-5</v>
      </c>
      <c r="BL262" s="10">
        <f>3/24000000*OO[[#This Row],[120 (03JUL1985 21:00:00)-Water Temperature (C)]]*OO[[#This Row],[62]]</f>
        <v>1.7019377254184998E-5</v>
      </c>
      <c r="BM262" s="10">
        <f>3/24000000*OO[[#This Row],[121 (04JUL1985 00:00:00)-Water Temperature (C)]]*OO[[#This Row],[63]]</f>
        <v>1.5803903781556251E-5</v>
      </c>
      <c r="BN262" s="10">
        <f>3/24000000*OO[[#This Row],[122 (04JUL1985 03:00:00)-Water Temperature (C)]]*OO[[#This Row],[64]]</f>
        <v>1.4574764810689997E-5</v>
      </c>
      <c r="BO262" s="10">
        <f>3/24000000*OO[[#This Row],[123 (04JUL1985 06:00:00)-Water Temperature (C)]]*OO[[#This Row],[65]]</f>
        <v>1.3448440663245E-5</v>
      </c>
      <c r="BP262" s="10">
        <f>3/24000000*OO[[#This Row],[124 (04JUL1985 09:00:00)-Water Temperature (C)]]*OO[[#This Row],[66]]</f>
        <v>1.2846762741500001E-5</v>
      </c>
      <c r="BQ262" s="10">
        <f>3/24000000*OO[[#This Row],[125 (04JUL1985 12:00:00)-Water Temperature (C)]]*OO[[#This Row],[67]]</f>
        <v>1.2428856659752501E-5</v>
      </c>
      <c r="BR262" s="10">
        <f>3/24000000*OO[[#This Row],[126 (04JUL1985 15:00:00)-Water Temperature (C)]]*OO[[#This Row],[68]]</f>
        <v>1.190033878246E-5</v>
      </c>
      <c r="BS262" s="10">
        <f>3/24000000*OO[[#This Row],[127 (04JUL1985 18:00:00)-Water Temperature (C)]]*OO[[#This Row],[69]]</f>
        <v>1.13237989686E-5</v>
      </c>
      <c r="BT262" s="10">
        <f>3/24000000*OO[[#This Row],[128 (04JUL1985 21:00:00)-Water Temperature (C)]]*OO[[#This Row],[70]]</f>
        <v>1.0769225983919999E-5</v>
      </c>
      <c r="BU262" s="10">
        <f>3/24000000*OO[[#This Row],[129 (05JUL1985 00:00:00)-Water Temperature (C)]]*OO[[#This Row],[71]]</f>
        <v>1.0087666113635E-5</v>
      </c>
      <c r="BV262" s="10">
        <f>3/24000000*OO[[#This Row],[130 (05JUL1985 03:00:00)-Water Temperature (C)]]*OO[[#This Row],[72]]</f>
        <v>9.3332988989799994E-6</v>
      </c>
      <c r="BW262" s="10">
        <f>3/24000000*OO[[#This Row],[131 (05JUL1985 06:00:00)-Water Temperature (C)]]*OO[[#This Row],[73]]</f>
        <v>8.606155789174999E-6</v>
      </c>
      <c r="BX262" s="10">
        <f>3/24000000*OO[[#This Row],[132 (05JUL1985 09:00:00)-Water Temperature (C)]]*OO[[#This Row],[74]]</f>
        <v>8.3318612831999998E-6</v>
      </c>
      <c r="BY262" s="10">
        <f>3/24000000*OO[[#This Row],[133 (05JUL1985 12:00:00)-Water Temperature (C)]]*OO[[#This Row],[75]]</f>
        <v>8.6307715544624982E-6</v>
      </c>
      <c r="BZ262" s="10">
        <f>3/24000000*OO[[#This Row],[134 (05JUL1985 15:00:00)-Water Temperature (C)]]*OO[[#This Row],[76]]</f>
        <v>9.1796170372299991E-6</v>
      </c>
      <c r="CA262" s="10">
        <f>3/24000000*OO[[#This Row],[135 (05JUL1985 18:00:00)-Water Temperature (C)]]*OO[[#This Row],[77]]</f>
        <v>9.3377826958499986E-6</v>
      </c>
      <c r="CB262" s="10">
        <f>3/24000000*OO[[#This Row],[136 (05JUL1985 21:00:00)-Water Temperature (C)]]*OO[[#This Row],[78]]</f>
        <v>8.8486421516874989E-6</v>
      </c>
      <c r="CC262" s="10">
        <f>3/24000000*OO[[#This Row],[137 (06JUL1985 00:00:00)-Water Temperature (C)]]*OO[[#This Row],[79]]</f>
        <v>8.1218720729475E-6</v>
      </c>
      <c r="CD262" s="10">
        <f>3/24000000*OO[[#This Row],[138 (06JUL1985 03:00:00)-Water Temperature (C)]]*OO[[#This Row],[80]]</f>
        <v>7.4797599754687499E-6</v>
      </c>
      <c r="CE262" s="10">
        <f>3/24000000*OO[[#This Row],[139 (06JUL1985 06:00:00)-Water Temperature (C)]]*OO[[#This Row],[81]]</f>
        <v>6.9224331263287505E-6</v>
      </c>
      <c r="CF262" s="10">
        <f>3/24000000*OO[[#This Row],[140 (06JUL1985 09:00:00)-Water Temperature (C)]]*OO[[#This Row],[82]]</f>
        <v>6.5919797559049997E-6</v>
      </c>
      <c r="CG262" s="10">
        <f>3/24000000*OO[[#This Row],[141 (06JUL1985 12:00:00)-Water Temperature (C)]]*OO[[#This Row],[83]]</f>
        <v>6.5052544186399993E-6</v>
      </c>
      <c r="CH262" s="10">
        <f>3/24000000*OO[[#This Row],[142 (06JUL1985 15:00:00)-Water Temperature (C)]]*OO[[#This Row],[84]]</f>
        <v>6.4392480376199999E-6</v>
      </c>
      <c r="CI262" s="10">
        <f>3/24000000*OO[[#This Row],[143 (06JUL1985 18:00:00)-Water Temperature (C)]]*OO[[#This Row],[85]]</f>
        <v>6.32096644856875E-6</v>
      </c>
      <c r="CJ262" s="10">
        <f>3/24000000*OO[[#This Row],[144 (06JUL1985 21:00:00)-Water Temperature (C)]]*OO[[#This Row],[86]]</f>
        <v>6.0776671192380003E-6</v>
      </c>
      <c r="CK262" s="10">
        <f>3/24000000*OO[[#This Row],[145 (07JUL1985 00:00:00)-Water Temperature (C)]]*OO[[#This Row],[87]]</f>
        <v>5.6631873286963746E-6</v>
      </c>
      <c r="CL262" s="10">
        <f>3/24000000*OO[[#This Row],[146 (07JUL1985 03:00:00)-Water Temperature (C)]]*OO[[#This Row],[88]]</f>
        <v>5.2294333869449991E-6</v>
      </c>
      <c r="CM262" s="10">
        <f>3/24000000*OO[[#This Row],[147 (07JUL1985 06:00:00)-Water Temperature (C)]]*OO[[#This Row],[89]]</f>
        <v>4.8173623144709996E-6</v>
      </c>
      <c r="CN262" s="10">
        <f>3/24000000*OO[[#This Row],[148 (07JUL1985 09:00:00)-Water Temperature (C)]]*OO[[#This Row],[90]]</f>
        <v>4.574134178571749E-6</v>
      </c>
      <c r="CO262" s="10">
        <f>3/24000000*OO[[#This Row],[149 (07JUL1985 12:00:00)-Water Temperature (C)]]*OO[[#This Row],[91]]</f>
        <v>4.4441186460195E-6</v>
      </c>
      <c r="CP262" s="10">
        <f>3/24000000*OO[[#This Row],[150 (07JUL1985 15:00:00)-Water Temperature (C)]]*OO[[#This Row],[92]]</f>
        <v>4.4774002334337495E-6</v>
      </c>
      <c r="CQ262" s="10">
        <f>3/24000000*OO[[#This Row],[151 (07JUL1985 18:00:00)-Water Temperature (C)]]*OO[[#This Row],[93]]</f>
        <v>4.5737747513740003E-6</v>
      </c>
      <c r="CR262" s="10">
        <f>3/24000000*OO[[#This Row],[152 (07JUL1985 21:00:00)-Water Temperature (C)]]*OO[[#This Row],[94]]</f>
        <v>4.4546313812156248E-6</v>
      </c>
      <c r="CS262" s="10">
        <f>3/24000000*OO[[#This Row],[153 (08JUL1985 00:00:00)-Water Temperature (C)]]*OO[[#This Row],[95]]</f>
        <v>4.0894998443133753E-6</v>
      </c>
      <c r="CT262" s="10">
        <f>3/24000000*OO[[#This Row],[154 (08JUL1985 03:00:00)-Water Temperature (C)]]*OO[[#This Row],[96]]</f>
        <v>3.73304772105375E-6</v>
      </c>
      <c r="CU262" s="10">
        <f>3/24000000*OO[[#This Row],[155 (08JUL1985 06:00:00)-Water Temperature (C)]]*OO[[#This Row],[97]]</f>
        <v>3.4657783088209998E-6</v>
      </c>
      <c r="CV262" s="10">
        <f>3/24000000*OO[[#This Row],[156 (08JUL1985 09:00:00)-Water Temperature (C)]]*OO[[#This Row],[98]]</f>
        <v>3.3814212528577496E-6</v>
      </c>
      <c r="CW262" s="10">
        <f>3/24000000*OO[[#This Row],[157 (08JUL1985 12:00:00)-Water Temperature (C)]]*OO[[#This Row],[99]]</f>
        <v>3.3266852505314995E-6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0</v>
      </c>
      <c r="N263" s="10">
        <f>3/24*OO[[#This Row],[70 (27JUN1985 15:00:00)-Water Temperature (C)]]*OO[[#This Row],[12]]/SUM(OO[12])</f>
        <v>0</v>
      </c>
      <c r="O263" s="10">
        <f>3/24*OO[[#This Row],[71 (27JUN1985 18:00:00)-Water Temperature (C)]]*OO[[#This Row],[13]]/SUM(OO[13])</f>
        <v>-1.5085894645896151E-43</v>
      </c>
      <c r="P263" s="10">
        <f>3/24*OO[[#This Row],[72 (27JUN1985 21:00:00)-Water Temperature (C)]]*OO[[#This Row],[14]]/SUM(OO[14])</f>
        <v>-1.180302547362757E-34</v>
      </c>
      <c r="Q263" s="10">
        <f>3/24*OO[[#This Row],[73 (28JUN1985 00:00:00)-Water Temperature (C)]]*OO[[#This Row],[15]]/SUM(OO[15])</f>
        <v>1.836341910531216E-22</v>
      </c>
      <c r="R263" s="10">
        <f>3/24*OO[[#This Row],[74 (28JUN1985 03:00:00)-Water Temperature (C)]]*OO[[#This Row],[16]]/SUM(OO[16])</f>
        <v>3.7443167112244015E-16</v>
      </c>
      <c r="S263" s="10">
        <f>3/24*OO[[#This Row],[75 (28JUN1985 06:00:00)-Water Temperature (C)]]*OO[[#This Row],[17]]/SUM(OO[17])</f>
        <v>3.1396676390052304E-12</v>
      </c>
      <c r="T263" s="10">
        <f>3/24*OO[[#This Row],[76 (28JUN1985 09:00:00)-Water Temperature (C)]]*OO[[#This Row],[18]]/SUM(OO[18])</f>
        <v>1.8737405925079572E-9</v>
      </c>
      <c r="U263" s="10">
        <f>3/24*OO[[#This Row],[77 (28JUN1985 12:00:00)-Water Temperature (C)]]*OO[[#This Row],[19]]/SUM(OO[19])</f>
        <v>2.5237565893214468E-7</v>
      </c>
      <c r="V263" s="10">
        <f>3/24000000*OO[[#This Row],[78 (28JUN1985 15:00:00)-Water Temperature (C)]]*OO[[#This Row],[20]]</f>
        <v>1.162912758397875E-5</v>
      </c>
      <c r="W263" s="10">
        <f>3/24000000*OO[[#This Row],[79 (28JUN1985 18:00:00)-Water Temperature (C)]]*OO[[#This Row],[21]]</f>
        <v>2.2900046323919997E-4</v>
      </c>
      <c r="X263" s="10">
        <f>3/24000000*OO[[#This Row],[80 (28JUN1985 21:00:00)-Water Temperature (C)]]*OO[[#This Row],[22]]</f>
        <v>2.1866608828225E-3</v>
      </c>
      <c r="Y263" s="10">
        <f>3/24000000*OO[[#This Row],[81 (29JUN1985 00:00:00)-Water Temperature (C)]]*OO[[#This Row],[23]]</f>
        <v>1.1410534458014999E-2</v>
      </c>
      <c r="Z263" s="10">
        <f>3/24000000*OO[[#This Row],[82 (29JUN1985 03:00:00)-Water Temperature (C)]]*OO[[#This Row],[24]]</f>
        <v>3.5714961735187498E-2</v>
      </c>
      <c r="AA263" s="10">
        <f>3/24000000*OO[[#This Row],[83 (29JUN1985 06:00:00)-Water Temperature (C)]]*OO[[#This Row],[25]]</f>
        <v>7.3391636371199984E-2</v>
      </c>
      <c r="AB263" s="10">
        <f>3/24000000*OO[[#This Row],[84 (29JUN1985 09:00:00)-Water Temperature (C)]]*OO[[#This Row],[26]]</f>
        <v>0.10936278208124998</v>
      </c>
      <c r="AC263" s="10">
        <f>3/24000000*OO[[#This Row],[85 (29JUN1985 12:00:00)-Water Temperature (C)]]*OO[[#This Row],[27]]</f>
        <v>0.12385669950599998</v>
      </c>
      <c r="AD263" s="10">
        <f>3/24000000*OO[[#This Row],[86 (29JUN1985 15:00:00)-Water Temperature (C)]]*OO[[#This Row],[28]]</f>
        <v>0.11021310541175001</v>
      </c>
      <c r="AE263" s="10">
        <f>3/24000000*OO[[#This Row],[88 (29JUN1985 21:00:00)-Water Temperature (C)]]*OO[[#This Row],[30]]</f>
        <v>3.9290430830875002E-2</v>
      </c>
      <c r="AF263" s="10">
        <f>3/24000000*OO[[#This Row],[88 (29JUN1985 21:00:00)-Water Temperature (C)]]*OO[[#This Row],[30]]</f>
        <v>3.9290430830875002E-2</v>
      </c>
      <c r="AG263" s="10">
        <f>3/24000000*OO[[#This Row],[89 (30JUN1985 00:00:00)-Water Temperature (C)]]*OO[[#This Row],[31]]</f>
        <v>1.6020330881967502E-2</v>
      </c>
      <c r="AH263" s="10">
        <f>3/24000000*OO[[#This Row],[90 (30JUN1985 03:00:00)-Water Temperature (C)]]*OO[[#This Row],[32]]</f>
        <v>5.6425168235087501E-3</v>
      </c>
      <c r="AI263" s="10">
        <f>3/24000000*OO[[#This Row],[91 (30JUN1985 06:00:00)-Water Temperature (C)]]*OO[[#This Row],[33]]</f>
        <v>1.80453477331575E-3</v>
      </c>
      <c r="AJ263" s="10">
        <f>3/24000000*OO[[#This Row],[92 (30JUN1985 09:00:00)-Water Temperature (C)]]*OO[[#This Row],[34]]</f>
        <v>5.6820882594374998E-4</v>
      </c>
      <c r="AK263" s="10">
        <f>3/24000000*OO[[#This Row],[93 (30JUN1985 12:00:00)-Water Temperature (C)]]*OO[[#This Row],[35]]</f>
        <v>2.0533826464697502E-4</v>
      </c>
      <c r="AL263" s="10">
        <f>3/24000000*OO[[#This Row],[94 (30JUN1985 15:00:00)-Water Temperature (C)]]*OO[[#This Row],[36]]</f>
        <v>1.120025247107375E-4</v>
      </c>
      <c r="AM263" s="10">
        <f>3/24000000*OO[[#This Row],[95 (30JUN1985 18:00:00)-Water Temperature (C)]]*OO[[#This Row],[37]]</f>
        <v>9.5223176944049995E-5</v>
      </c>
      <c r="AN263" s="10">
        <f>3/24000000*OO[[#This Row],[96 (30JUN1985 21:00:00)-Water Temperature (C)]]*OO[[#This Row],[38]]</f>
        <v>9.411664197907498E-5</v>
      </c>
      <c r="AO263" s="10">
        <f>3/24000000*OO[[#This Row],[97 (01JUL1985 00:00:00)-Water Temperature (C)]]*OO[[#This Row],[39]]</f>
        <v>9.2735734293237501E-5</v>
      </c>
      <c r="AP263" s="10">
        <f>3/24000000*OO[[#This Row],[98 (01JUL1985 03:00:00)-Water Temperature (C)]]*OO[[#This Row],[40]]</f>
        <v>8.8454764799437502E-5</v>
      </c>
      <c r="AQ263" s="10">
        <f>3/24000000*OO[[#This Row],[99 (01JUL1985 06:00:00)-Water Temperature (C)]]*OO[[#This Row],[41]]</f>
        <v>8.1971062158600009E-5</v>
      </c>
      <c r="AR263" s="10">
        <f>3/24000000*OO[[#This Row],[100 (01JUL1985 09:00:00)-Water Temperature (C)]]*OO[[#This Row],[42]]</f>
        <v>7.6134007009599986E-5</v>
      </c>
      <c r="AS263" s="10">
        <f>3/24000000*OO[[#This Row],[101 (01JUL1985 12:00:00)-Water Temperature (C)]]*OO[[#This Row],[43]]</f>
        <v>7.0529294357999999E-5</v>
      </c>
      <c r="AT263" s="10">
        <f>3/24000000*OO[[#This Row],[102 (01JUL1985 15:00:00)-Water Temperature (C)]]*OO[[#This Row],[44]]</f>
        <v>6.4453346781799986E-5</v>
      </c>
      <c r="AU263" s="10">
        <f>3/24000000*OO[[#This Row],[103 (01JUL1985 18:00:00)-Water Temperature (C)]]*OO[[#This Row],[45]]</f>
        <v>5.570610407172125E-5</v>
      </c>
      <c r="AV263" s="10">
        <f>3/24000000*OO[[#This Row],[104 (01JUL1985 21:00:00)-Water Temperature (C)]]*OO[[#This Row],[46]]</f>
        <v>4.5484897211924995E-5</v>
      </c>
      <c r="AW263" s="10">
        <f>3/24000000*OO[[#This Row],[105 (02JUL1985 00:00:00)-Water Temperature (C)]]*OO[[#This Row],[47]]</f>
        <v>3.5240218903300002E-5</v>
      </c>
      <c r="AX263" s="10">
        <f>3/24000000*OO[[#This Row],[106 (02JUL1985 03:00:00)-Water Temperature (C)]]*OO[[#This Row],[48]]</f>
        <v>2.68876126044E-5</v>
      </c>
      <c r="AY263" s="10">
        <f>3/24000000*OO[[#This Row],[107 (02JUL1985 06:00:00)-Water Temperature (C)]]*OO[[#This Row],[49]]</f>
        <v>2.0896871697737499E-5</v>
      </c>
      <c r="AZ263" s="10">
        <f>3/24000000*OO[[#This Row],[108 (02JUL1985 09:00:00)-Water Temperature (C)]]*OO[[#This Row],[50]]</f>
        <v>1.7674276475511251E-5</v>
      </c>
      <c r="BA263" s="10">
        <f>3/24000000*OO[[#This Row],[109 (02JUL1985 12:00:00)-Water Temperature (C)]]*OO[[#This Row],[51]]</f>
        <v>1.6130073270479998E-5</v>
      </c>
      <c r="BB263" s="10">
        <f>3/24000000*OO[[#This Row],[110 (02JUL1985 15:00:00)-Water Temperature (C)]]*OO[[#This Row],[52]]</f>
        <v>1.5524484850612498E-5</v>
      </c>
      <c r="BC263" s="10">
        <f>3/24000000*OO[[#This Row],[111 (02JUL1985 18:00:00)-Water Temperature (C)]]*OO[[#This Row],[53]]</f>
        <v>1.505924484347E-5</v>
      </c>
      <c r="BD263" s="10">
        <f>3/24000000*OO[[#This Row],[112 (02JUL1985 21:00:00)-Water Temperature (C)]]*OO[[#This Row],[54]]</f>
        <v>1.409741875985E-5</v>
      </c>
      <c r="BE263" s="10">
        <f>3/24000000*OO[[#This Row],[113 (03JUL1985 00:00:00)-Water Temperature (C)]]*OO[[#This Row],[55]]</f>
        <v>1.2943143821163752E-5</v>
      </c>
      <c r="BF263" s="10">
        <f>3/24000000*OO[[#This Row],[114 (03JUL1985 03:00:00)-Water Temperature (C)]]*OO[[#This Row],[56]]</f>
        <v>1.173535718927E-5</v>
      </c>
      <c r="BG263" s="10">
        <f>3/24000000*OO[[#This Row],[115 (03JUL1985 06:00:00)-Water Temperature (C)]]*OO[[#This Row],[57]]</f>
        <v>1.0687876190524999E-5</v>
      </c>
      <c r="BH263" s="10">
        <f>3/24000000*OO[[#This Row],[116 (03JUL1985 09:00:00)-Water Temperature (C)]]*OO[[#This Row],[58]]</f>
        <v>1.0206938080799999E-5</v>
      </c>
      <c r="BI263" s="10">
        <f>3/24000000*OO[[#This Row],[117 (03JUL1985 12:00:00)-Water Temperature (C)]]*OO[[#This Row],[59]]</f>
        <v>1.03661272974875E-5</v>
      </c>
      <c r="BJ263" s="10">
        <f>3/24000000*OO[[#This Row],[118 (03JUL1985 15:00:00)-Water Temperature (C)]]*OO[[#This Row],[60]]</f>
        <v>1.0802637242864998E-5</v>
      </c>
      <c r="BK263" s="10">
        <f>3/24000000*OO[[#This Row],[119 (03JUL1985 18:00:00)-Water Temperature (C)]]*OO[[#This Row],[61]]</f>
        <v>1.08168687044525E-5</v>
      </c>
      <c r="BL263" s="10">
        <f>3/24000000*OO[[#This Row],[120 (03JUL1985 21:00:00)-Water Temperature (C)]]*OO[[#This Row],[62]]</f>
        <v>1.03338580441125E-5</v>
      </c>
      <c r="BM263" s="10">
        <f>3/24000000*OO[[#This Row],[121 (04JUL1985 00:00:00)-Water Temperature (C)]]*OO[[#This Row],[63]]</f>
        <v>9.6049458992750018E-6</v>
      </c>
      <c r="BN263" s="10">
        <f>3/24000000*OO[[#This Row],[122 (04JUL1985 03:00:00)-Water Temperature (C)]]*OO[[#This Row],[64]]</f>
        <v>8.8642358029225E-6</v>
      </c>
      <c r="BO263" s="10">
        <f>3/24000000*OO[[#This Row],[123 (04JUL1985 06:00:00)-Water Temperature (C)]]*OO[[#This Row],[65]]</f>
        <v>8.1800566863337492E-6</v>
      </c>
      <c r="BP263" s="10">
        <f>3/24000000*OO[[#This Row],[124 (04JUL1985 09:00:00)-Water Temperature (C)]]*OO[[#This Row],[66]]</f>
        <v>7.8048348024599999E-6</v>
      </c>
      <c r="BQ263" s="10">
        <f>3/24000000*OO[[#This Row],[125 (04JUL1985 12:00:00)-Water Temperature (C)]]*OO[[#This Row],[67]]</f>
        <v>7.5395657365250003E-6</v>
      </c>
      <c r="BR263" s="10">
        <f>3/24000000*OO[[#This Row],[126 (04JUL1985 15:00:00)-Water Temperature (C)]]*OO[[#This Row],[68]]</f>
        <v>7.211041840088749E-6</v>
      </c>
      <c r="BS263" s="10">
        <f>3/24000000*OO[[#This Row],[127 (04JUL1985 18:00:00)-Water Temperature (C)]]*OO[[#This Row],[69]]</f>
        <v>6.8621586072487494E-6</v>
      </c>
      <c r="BT263" s="10">
        <f>3/24000000*OO[[#This Row],[128 (04JUL1985 21:00:00)-Water Temperature (C)]]*OO[[#This Row],[70]]</f>
        <v>6.5308500052400003E-6</v>
      </c>
      <c r="BU263" s="10">
        <f>3/24000000*OO[[#This Row],[129 (05JUL1985 00:00:00)-Water Temperature (C)]]*OO[[#This Row],[71]]</f>
        <v>6.1276468283662507E-6</v>
      </c>
      <c r="BV263" s="10">
        <f>3/24000000*OO[[#This Row],[130 (05JUL1985 03:00:00)-Water Temperature (C)]]*OO[[#This Row],[72]]</f>
        <v>5.6771938414942501E-6</v>
      </c>
      <c r="BW263" s="10">
        <f>3/24000000*OO[[#This Row],[131 (05JUL1985 06:00:00)-Water Temperature (C)]]*OO[[#This Row],[73]]</f>
        <v>5.232423712219499E-6</v>
      </c>
      <c r="BX263" s="10">
        <f>3/24000000*OO[[#This Row],[132 (05JUL1985 09:00:00)-Water Temperature (C)]]*OO[[#This Row],[74]]</f>
        <v>5.0549464032975004E-6</v>
      </c>
      <c r="BY263" s="10">
        <f>3/24000000*OO[[#This Row],[133 (05JUL1985 12:00:00)-Water Temperature (C)]]*OO[[#This Row],[75]]</f>
        <v>5.2253599901745005E-6</v>
      </c>
      <c r="BZ263" s="10">
        <f>3/24000000*OO[[#This Row],[134 (05JUL1985 15:00:00)-Water Temperature (C)]]*OO[[#This Row],[76]]</f>
        <v>5.5567711058049994E-6</v>
      </c>
      <c r="CA263" s="10">
        <f>3/24000000*OO[[#This Row],[135 (05JUL1985 18:00:00)-Water Temperature (C)]]*OO[[#This Row],[77]]</f>
        <v>5.6589602860800002E-6</v>
      </c>
      <c r="CB263" s="10">
        <f>3/24000000*OO[[#This Row],[136 (05JUL1985 21:00:00)-Water Temperature (C)]]*OO[[#This Row],[78]]</f>
        <v>5.3726923666357489E-6</v>
      </c>
      <c r="CC263" s="10">
        <f>3/24000000*OO[[#This Row],[137 (06JUL1985 00:00:00)-Water Temperature (C)]]*OO[[#This Row],[79]]</f>
        <v>4.937331602645624E-6</v>
      </c>
      <c r="CD263" s="10">
        <f>3/24000000*OO[[#This Row],[138 (06JUL1985 03:00:00)-Water Temperature (C)]]*OO[[#This Row],[80]]</f>
        <v>4.5474165446567501E-6</v>
      </c>
      <c r="CE263" s="10">
        <f>3/24000000*OO[[#This Row],[139 (06JUL1985 06:00:00)-Water Temperature (C)]]*OO[[#This Row],[81]]</f>
        <v>4.2044822507902503E-6</v>
      </c>
      <c r="CF263" s="10">
        <f>3/24000000*OO[[#This Row],[140 (06JUL1985 09:00:00)-Water Temperature (C)]]*OO[[#This Row],[82]]</f>
        <v>3.9968046716561245E-6</v>
      </c>
      <c r="CG263" s="10">
        <f>3/24000000*OO[[#This Row],[141 (06JUL1985 12:00:00)-Water Temperature (C)]]*OO[[#This Row],[83]]</f>
        <v>3.9370031122384999E-6</v>
      </c>
      <c r="CH263" s="10">
        <f>3/24000000*OO[[#This Row],[142 (06JUL1985 15:00:00)-Water Temperature (C)]]*OO[[#This Row],[84]]</f>
        <v>3.8949916465749994E-6</v>
      </c>
      <c r="CI263" s="10">
        <f>3/24000000*OO[[#This Row],[143 (06JUL1985 18:00:00)-Water Temperature (C)]]*OO[[#This Row],[85]]</f>
        <v>3.8249030804924994E-6</v>
      </c>
      <c r="CJ263" s="10">
        <f>3/24000000*OO[[#This Row],[144 (06JUL1985 21:00:00)-Water Temperature (C)]]*OO[[#This Row],[86]]</f>
        <v>3.6826504447874998E-6</v>
      </c>
      <c r="CK263" s="10">
        <f>3/24000000*OO[[#This Row],[145 (07JUL1985 00:00:00)-Water Temperature (C)]]*OO[[#This Row],[87]]</f>
        <v>3.4372892639557499E-6</v>
      </c>
      <c r="CL263" s="10">
        <f>3/24000000*OO[[#This Row],[146 (07JUL1985 03:00:00)-Water Temperature (C)]]*OO[[#This Row],[88]]</f>
        <v>3.1802187373645E-6</v>
      </c>
      <c r="CM263" s="10">
        <f>3/24000000*OO[[#This Row],[147 (07JUL1985 06:00:00)-Water Temperature (C)]]*OO[[#This Row],[89]]</f>
        <v>2.9318218797431243E-6</v>
      </c>
      <c r="CN263" s="10">
        <f>3/24000000*OO[[#This Row],[148 (07JUL1985 09:00:00)-Water Temperature (C)]]*OO[[#This Row],[90]]</f>
        <v>2.7815761079369997E-6</v>
      </c>
      <c r="CO263" s="10">
        <f>3/24000000*OO[[#This Row],[149 (07JUL1985 12:00:00)-Water Temperature (C)]]*OO[[#This Row],[91]]</f>
        <v>2.6976029946240001E-6</v>
      </c>
      <c r="CP263" s="10">
        <f>3/24000000*OO[[#This Row],[150 (07JUL1985 15:00:00)-Water Temperature (C)]]*OO[[#This Row],[92]]</f>
        <v>2.7139317914587499E-6</v>
      </c>
      <c r="CQ263" s="10">
        <f>3/24000000*OO[[#This Row],[151 (07JUL1985 18:00:00)-Water Temperature (C)]]*OO[[#This Row],[93]]</f>
        <v>2.7714841419539997E-6</v>
      </c>
      <c r="CR263" s="10">
        <f>3/24000000*OO[[#This Row],[152 (07JUL1985 21:00:00)-Water Temperature (C)]]*OO[[#This Row],[94]]</f>
        <v>2.7036741721574998E-6</v>
      </c>
      <c r="CS263" s="10">
        <f>3/24000000*OO[[#This Row],[153 (08JUL1985 00:00:00)-Water Temperature (C)]]*OO[[#This Row],[95]]</f>
        <v>2.4863107869851249E-6</v>
      </c>
      <c r="CT263" s="10">
        <f>3/24000000*OO[[#This Row],[154 (08JUL1985 03:00:00)-Water Temperature (C)]]*OO[[#This Row],[96]]</f>
        <v>2.2704248153475002E-6</v>
      </c>
      <c r="CU263" s="10">
        <f>3/24000000*OO[[#This Row],[155 (08JUL1985 06:00:00)-Water Temperature (C)]]*OO[[#This Row],[97]]</f>
        <v>2.1038285591964998E-6</v>
      </c>
      <c r="CV263" s="10">
        <f>3/24000000*OO[[#This Row],[156 (08JUL1985 09:00:00)-Water Temperature (C)]]*OO[[#This Row],[98]]</f>
        <v>2.0474662272249998E-6</v>
      </c>
      <c r="CW263" s="10">
        <f>3/24000000*OO[[#This Row],[157 (08JUL1985 12:00:00)-Water Temperature (C)]]*OO[[#This Row],[99]]</f>
        <v>2.0109095777698746E-6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0</v>
      </c>
      <c r="N264" s="10">
        <f>3/24*OO[[#This Row],[70 (27JUN1985 15:00:00)-Water Temperature (C)]]*OO[[#This Row],[12]]/SUM(OO[12])</f>
        <v>0</v>
      </c>
      <c r="O264" s="10">
        <f>3/24*OO[[#This Row],[71 (27JUN1985 18:00:00)-Water Temperature (C)]]*OO[[#This Row],[13]]/SUM(OO[13])</f>
        <v>-1.2737520946587874E-43</v>
      </c>
      <c r="P264" s="10">
        <f>3/24*OO[[#This Row],[72 (27JUN1985 21:00:00)-Water Temperature (C)]]*OO[[#This Row],[14]]/SUM(OO[14])</f>
        <v>-1.8337973793056769E-34</v>
      </c>
      <c r="Q264" s="10">
        <f>3/24*OO[[#This Row],[73 (28JUN1985 00:00:00)-Water Temperature (C)]]*OO[[#This Row],[15]]/SUM(OO[15])</f>
        <v>4.0242616305993396E-23</v>
      </c>
      <c r="R264" s="10">
        <f>3/24*OO[[#This Row],[74 (28JUN1985 03:00:00)-Water Temperature (C)]]*OO[[#This Row],[16]]/SUM(OO[16])</f>
        <v>7.5666959284638385E-17</v>
      </c>
      <c r="S264" s="10">
        <f>3/24*OO[[#This Row],[75 (28JUN1985 06:00:00)-Water Temperature (C)]]*OO[[#This Row],[17]]/SUM(OO[17])</f>
        <v>1.0264962033897976E-12</v>
      </c>
      <c r="T264" s="10">
        <f>3/24*OO[[#This Row],[76 (28JUN1985 09:00:00)-Water Temperature (C)]]*OO[[#This Row],[18]]/SUM(OO[18])</f>
        <v>7.2729464304439644E-10</v>
      </c>
      <c r="U264" s="10">
        <f>3/24*OO[[#This Row],[77 (28JUN1985 12:00:00)-Water Temperature (C)]]*OO[[#This Row],[19]]/SUM(OO[19])</f>
        <v>1.0881075125450938E-7</v>
      </c>
      <c r="V264" s="10">
        <f>3/24000000*OO[[#This Row],[78 (28JUN1985 15:00:00)-Water Temperature (C)]]*OO[[#This Row],[20]]</f>
        <v>5.4326854397750003E-6</v>
      </c>
      <c r="W264" s="10">
        <f>3/24000000*OO[[#This Row],[79 (28JUN1985 18:00:00)-Water Temperature (C)]]*OO[[#This Row],[21]]</f>
        <v>1.1432553298745001E-4</v>
      </c>
      <c r="X264" s="10">
        <f>3/24000000*OO[[#This Row],[80 (28JUN1985 21:00:00)-Water Temperature (C)]]*OO[[#This Row],[22]]</f>
        <v>1.1552897137949998E-3</v>
      </c>
      <c r="Y264" s="10">
        <f>3/24000000*OO[[#This Row],[81 (29JUN1985 00:00:00)-Water Temperature (C)]]*OO[[#This Row],[23]]</f>
        <v>6.3404848563887502E-3</v>
      </c>
      <c r="Z264" s="10">
        <f>3/24000000*OO[[#This Row],[82 (29JUN1985 03:00:00)-Water Temperature (C)]]*OO[[#This Row],[24]]</f>
        <v>2.0726751727109995E-2</v>
      </c>
      <c r="AA264" s="10">
        <f>3/24000000*OO[[#This Row],[83 (29JUN1985 06:00:00)-Water Temperature (C)]]*OO[[#This Row],[25]]</f>
        <v>4.4211520534349999E-2</v>
      </c>
      <c r="AB264" s="10">
        <f>3/24000000*OO[[#This Row],[84 (29JUN1985 09:00:00)-Water Temperature (C)]]*OO[[#This Row],[26]]</f>
        <v>6.8041763858250004E-2</v>
      </c>
      <c r="AC264" s="10">
        <f>3/24000000*OO[[#This Row],[85 (29JUN1985 12:00:00)-Water Temperature (C)]]*OO[[#This Row],[27]]</f>
        <v>7.9306325147687512E-2</v>
      </c>
      <c r="AD264" s="10">
        <f>3/24000000*OO[[#This Row],[86 (29JUN1985 15:00:00)-Water Temperature (C)]]*OO[[#This Row],[28]]</f>
        <v>7.2488456023162492E-2</v>
      </c>
      <c r="AE264" s="10">
        <f>3/24000000*OO[[#This Row],[88 (29JUN1985 21:00:00)-Water Temperature (C)]]*OO[[#This Row],[30]]</f>
        <v>2.705232732362875E-2</v>
      </c>
      <c r="AF264" s="10">
        <f>3/24000000*OO[[#This Row],[88 (29JUN1985 21:00:00)-Water Temperature (C)]]*OO[[#This Row],[30]]</f>
        <v>2.705232732362875E-2</v>
      </c>
      <c r="AG264" s="10">
        <f>3/24000000*OO[[#This Row],[89 (30JUN1985 00:00:00)-Water Temperature (C)]]*OO[[#This Row],[31]]</f>
        <v>1.123116863484875E-2</v>
      </c>
      <c r="AH264" s="10">
        <f>3/24000000*OO[[#This Row],[90 (30JUN1985 03:00:00)-Water Temperature (C)]]*OO[[#This Row],[32]]</f>
        <v>4.0129170619449999E-3</v>
      </c>
      <c r="AI264" s="10">
        <f>3/24000000*OO[[#This Row],[91 (30JUN1985 06:00:00)-Water Temperature (C)]]*OO[[#This Row],[33]]</f>
        <v>1.2953693713948749E-3</v>
      </c>
      <c r="AJ264" s="10">
        <f>3/24000000*OO[[#This Row],[92 (30JUN1985 09:00:00)-Water Temperature (C)]]*OO[[#This Row],[34]]</f>
        <v>4.0809996982687504E-4</v>
      </c>
      <c r="AK264" s="10">
        <f>3/24000000*OO[[#This Row],[93 (30JUN1985 12:00:00)-Water Temperature (C)]]*OO[[#This Row],[35]]</f>
        <v>1.4440433633256249E-4</v>
      </c>
      <c r="AL264" s="10">
        <f>3/24000000*OO[[#This Row],[94 (30JUN1985 15:00:00)-Water Temperature (C)]]*OO[[#This Row],[36]]</f>
        <v>7.4955503397987496E-5</v>
      </c>
      <c r="AM264" s="10">
        <f>3/24000000*OO[[#This Row],[95 (30JUN1985 18:00:00)-Water Temperature (C)]]*OO[[#This Row],[37]]</f>
        <v>6.1255656964000001E-5</v>
      </c>
      <c r="AN264" s="10">
        <f>3/24000000*OO[[#This Row],[96 (30JUN1985 21:00:00)-Water Temperature (C)]]*OO[[#This Row],[38]]</f>
        <v>5.9896901669275008E-5</v>
      </c>
      <c r="AO264" s="10">
        <f>3/24000000*OO[[#This Row],[97 (01JUL1985 00:00:00)-Water Temperature (C)]]*OO[[#This Row],[39]]</f>
        <v>5.9096157493662492E-5</v>
      </c>
      <c r="AP264" s="10">
        <f>3/24000000*OO[[#This Row],[98 (01JUL1985 03:00:00)-Water Temperature (C)]]*OO[[#This Row],[40]]</f>
        <v>5.6614063395735002E-5</v>
      </c>
      <c r="AQ264" s="10">
        <f>3/24000000*OO[[#This Row],[99 (01JUL1985 06:00:00)-Water Temperature (C)]]*OO[[#This Row],[41]]</f>
        <v>5.2663353271809985E-5</v>
      </c>
      <c r="AR264" s="10">
        <f>3/24000000*OO[[#This Row],[100 (01JUL1985 09:00:00)-Water Temperature (C)]]*OO[[#This Row],[42]]</f>
        <v>4.9047173031587498E-5</v>
      </c>
      <c r="AS264" s="10">
        <f>3/24000000*OO[[#This Row],[101 (01JUL1985 12:00:00)-Water Temperature (C)]]*OO[[#This Row],[43]]</f>
        <v>4.5523303318097497E-5</v>
      </c>
      <c r="AT264" s="10">
        <f>3/24000000*OO[[#This Row],[102 (01JUL1985 15:00:00)-Water Temperature (C)]]*OO[[#This Row],[44]]</f>
        <v>4.1709586897201245E-5</v>
      </c>
      <c r="AU264" s="10">
        <f>3/24000000*OO[[#This Row],[103 (01JUL1985 18:00:00)-Water Temperature (C)]]*OO[[#This Row],[45]]</f>
        <v>3.6191732422024993E-5</v>
      </c>
      <c r="AV264" s="10">
        <f>3/24000000*OO[[#This Row],[104 (01JUL1985 21:00:00)-Water Temperature (C)]]*OO[[#This Row],[46]]</f>
        <v>2.9674267979808744E-5</v>
      </c>
      <c r="AW264" s="10">
        <f>3/24000000*OO[[#This Row],[105 (02JUL1985 00:00:00)-Water Temperature (C)]]*OO[[#This Row],[47]]</f>
        <v>2.3059671557956248E-5</v>
      </c>
      <c r="AX264" s="10">
        <f>3/24000000*OO[[#This Row],[106 (02JUL1985 03:00:00)-Water Temperature (C)]]*OO[[#This Row],[48]]</f>
        <v>1.7603833816022498E-5</v>
      </c>
      <c r="AY264" s="10">
        <f>3/24000000*OO[[#This Row],[107 (02JUL1985 06:00:00)-Water Temperature (C)]]*OO[[#This Row],[49]]</f>
        <v>1.3643815197774999E-5</v>
      </c>
      <c r="AZ264" s="10">
        <f>3/24000000*OO[[#This Row],[108 (02JUL1985 09:00:00)-Water Temperature (C)]]*OO[[#This Row],[50]]</f>
        <v>1.1475651774262499E-5</v>
      </c>
      <c r="BA264" s="10">
        <f>3/24000000*OO[[#This Row],[109 (02JUL1985 12:00:00)-Water Temperature (C)]]*OO[[#This Row],[51]]</f>
        <v>1.0411317609412499E-5</v>
      </c>
      <c r="BB264" s="10">
        <f>3/24000000*OO[[#This Row],[110 (02JUL1985 15:00:00)-Water Temperature (C)]]*OO[[#This Row],[52]]</f>
        <v>9.9820671594787486E-6</v>
      </c>
      <c r="BC264" s="10">
        <f>3/24000000*OO[[#This Row],[111 (02JUL1985 18:00:00)-Water Temperature (C)]]*OO[[#This Row],[53]]</f>
        <v>9.6672469847399999E-6</v>
      </c>
      <c r="BD264" s="10">
        <f>3/24000000*OO[[#This Row],[112 (02JUL1985 21:00:00)-Water Temperature (C)]]*OO[[#This Row],[54]]</f>
        <v>9.0474338330249987E-6</v>
      </c>
      <c r="BE264" s="10">
        <f>3/24000000*OO[[#This Row],[113 (03JUL1985 00:00:00)-Water Temperature (C)]]*OO[[#This Row],[55]]</f>
        <v>8.31433907838E-6</v>
      </c>
      <c r="BF264" s="10">
        <f>3/24000000*OO[[#This Row],[114 (03JUL1985 03:00:00)-Water Temperature (C)]]*OO[[#This Row],[56]]</f>
        <v>7.5443242855499986E-6</v>
      </c>
      <c r="BG264" s="10">
        <f>3/24000000*OO[[#This Row],[115 (03JUL1985 06:00:00)-Water Temperature (C)]]*OO[[#This Row],[57]]</f>
        <v>6.8720155573387488E-6</v>
      </c>
      <c r="BH264" s="10">
        <f>3/24000000*OO[[#This Row],[116 (03JUL1985 09:00:00)-Water Temperature (C)]]*OO[[#This Row],[58]]</f>
        <v>6.5561512325662493E-6</v>
      </c>
      <c r="BI264" s="10">
        <f>3/24000000*OO[[#This Row],[117 (03JUL1985 12:00:00)-Water Temperature (C)]]*OO[[#This Row],[59]]</f>
        <v>6.6479353871437492E-6</v>
      </c>
      <c r="BJ264" s="10">
        <f>3/24000000*OO[[#This Row],[118 (03JUL1985 15:00:00)-Water Temperature (C)]]*OO[[#This Row],[60]]</f>
        <v>6.9210017112599987E-6</v>
      </c>
      <c r="BK264" s="10">
        <f>3/24000000*OO[[#This Row],[119 (03JUL1985 18:00:00)-Water Temperature (C)]]*OO[[#This Row],[61]]</f>
        <v>6.9294151974015005E-6</v>
      </c>
      <c r="BL264" s="10">
        <f>3/24000000*OO[[#This Row],[120 (03JUL1985 21:00:00)-Water Temperature (C)]]*OO[[#This Row],[62]]</f>
        <v>6.6236727579960006E-6</v>
      </c>
      <c r="BM264" s="10">
        <f>3/24000000*OO[[#This Row],[121 (04JUL1985 00:00:00)-Water Temperature (C)]]*OO[[#This Row],[63]]</f>
        <v>6.160949017599125E-6</v>
      </c>
      <c r="BN264" s="10">
        <f>3/24000000*OO[[#This Row],[122 (04JUL1985 03:00:00)-Water Temperature (C)]]*OO[[#This Row],[64]]</f>
        <v>5.6885450779588749E-6</v>
      </c>
      <c r="BO264" s="10">
        <f>3/24000000*OO[[#This Row],[123 (04JUL1985 06:00:00)-Water Temperature (C)]]*OO[[#This Row],[65]]</f>
        <v>5.2505761704928757E-6</v>
      </c>
      <c r="BP264" s="10">
        <f>3/24000000*OO[[#This Row],[124 (04JUL1985 09:00:00)-Water Temperature (C)]]*OO[[#This Row],[66]]</f>
        <v>5.0068855405994994E-6</v>
      </c>
      <c r="BQ264" s="10">
        <f>3/24000000*OO[[#This Row],[125 (04JUL1985 12:00:00)-Water Temperature (C)]]*OO[[#This Row],[67]]</f>
        <v>4.8304322898922493E-6</v>
      </c>
      <c r="BR264" s="10">
        <f>3/24000000*OO[[#This Row],[126 (04JUL1985 15:00:00)-Water Temperature (C)]]*OO[[#This Row],[68]]</f>
        <v>4.6161906755717499E-6</v>
      </c>
      <c r="BS264" s="10">
        <f>3/24000000*OO[[#This Row],[127 (04JUL1985 18:00:00)-Water Temperature (C)]]*OO[[#This Row],[69]]</f>
        <v>4.3931956215281249E-6</v>
      </c>
      <c r="BT264" s="10">
        <f>3/24000000*OO[[#This Row],[128 (04JUL1985 21:00:00)-Water Temperature (C)]]*OO[[#This Row],[70]]</f>
        <v>4.1822836027037499E-6</v>
      </c>
      <c r="BU264" s="10">
        <f>3/24000000*OO[[#This Row],[129 (05JUL1985 00:00:00)-Water Temperature (C)]]*OO[[#This Row],[71]]</f>
        <v>3.9285940331037495E-6</v>
      </c>
      <c r="BV264" s="10">
        <f>3/24000000*OO[[#This Row],[130 (05JUL1985 03:00:00)-Water Temperature (C)]]*OO[[#This Row],[72]]</f>
        <v>3.6436933519839999E-6</v>
      </c>
      <c r="BW264" s="10">
        <f>3/24000000*OO[[#This Row],[131 (05JUL1985 06:00:00)-Water Temperature (C)]]*OO[[#This Row],[73]]</f>
        <v>3.3579569825868751E-6</v>
      </c>
      <c r="BX264" s="10">
        <f>3/24000000*OO[[#This Row],[132 (05JUL1985 09:00:00)-Water Temperature (C)]]*OO[[#This Row],[74]]</f>
        <v>3.2400477906142503E-6</v>
      </c>
      <c r="BY264" s="10">
        <f>3/24000000*OO[[#This Row],[133 (05JUL1985 12:00:00)-Water Temperature (C)]]*OO[[#This Row],[75]]</f>
        <v>3.3450841304439996E-6</v>
      </c>
      <c r="BZ264" s="10">
        <f>3/24000000*OO[[#This Row],[134 (05JUL1985 15:00:00)-Water Temperature (C)]]*OO[[#This Row],[76]]</f>
        <v>3.5559168858399999E-6</v>
      </c>
      <c r="CA264" s="10">
        <f>3/24000000*OO[[#This Row],[135 (05JUL1985 18:00:00)-Water Temperature (C)]]*OO[[#This Row],[77]]</f>
        <v>3.6229313103848748E-6</v>
      </c>
      <c r="CB264" s="10">
        <f>3/24000000*OO[[#This Row],[136 (05JUL1985 21:00:00)-Water Temperature (C)]]*OO[[#This Row],[78]]</f>
        <v>3.4431422879437496E-6</v>
      </c>
      <c r="CC264" s="10">
        <f>3/24000000*OO[[#This Row],[137 (06JUL1985 00:00:00)-Water Temperature (C)]]*OO[[#This Row],[79]]</f>
        <v>3.1672582165445001E-6</v>
      </c>
      <c r="CD264" s="10">
        <f>3/24000000*OO[[#This Row],[138 (06JUL1985 03:00:00)-Water Temperature (C)]]*OO[[#This Row],[80]]</f>
        <v>2.9177910632508748E-6</v>
      </c>
      <c r="CE264" s="10">
        <f>3/24000000*OO[[#This Row],[139 (06JUL1985 06:00:00)-Water Temperature (C)]]*OO[[#This Row],[81]]</f>
        <v>2.6961242826139999E-6</v>
      </c>
      <c r="CF264" s="10">
        <f>3/24000000*OO[[#This Row],[140 (06JUL1985 09:00:00)-Water Temperature (C)]]*OO[[#This Row],[82]]</f>
        <v>2.560188110949E-6</v>
      </c>
      <c r="CG264" s="10">
        <f>3/24000000*OO[[#This Row],[141 (06JUL1985 12:00:00)-Water Temperature (C)]]*OO[[#This Row],[83]]</f>
        <v>2.5187752464852496E-6</v>
      </c>
      <c r="CH264" s="10">
        <f>3/24000000*OO[[#This Row],[142 (06JUL1985 15:00:00)-Water Temperature (C)]]*OO[[#This Row],[84]]</f>
        <v>2.4901845948232497E-6</v>
      </c>
      <c r="CI264" s="10">
        <f>3/24000000*OO[[#This Row],[143 (06JUL1985 18:00:00)-Water Temperature (C)]]*OO[[#This Row],[85]]</f>
        <v>2.4460847268549998E-6</v>
      </c>
      <c r="CJ264" s="10">
        <f>3/24000000*OO[[#This Row],[144 (06JUL1985 21:00:00)-Water Temperature (C)]]*OO[[#This Row],[86]]</f>
        <v>2.3568623631289995E-6</v>
      </c>
      <c r="CK264" s="10">
        <f>3/24000000*OO[[#This Row],[145 (07JUL1985 00:00:00)-Water Temperature (C)]]*OO[[#This Row],[87]]</f>
        <v>2.2022244782460003E-6</v>
      </c>
      <c r="CL264" s="10">
        <f>3/24000000*OO[[#This Row],[146 (07JUL1985 03:00:00)-Water Temperature (C)]]*OO[[#This Row],[88]]</f>
        <v>2.0405558741100002E-6</v>
      </c>
      <c r="CM264" s="10">
        <f>3/24000000*OO[[#This Row],[147 (07JUL1985 06:00:00)-Water Temperature (C)]]*OO[[#This Row],[89]]</f>
        <v>1.8825646977458749E-6</v>
      </c>
      <c r="CN264" s="10">
        <f>3/24000000*OO[[#This Row],[148 (07JUL1985 09:00:00)-Water Temperature (C)]]*OO[[#This Row],[90]]</f>
        <v>1.78536739926425E-6</v>
      </c>
      <c r="CO264" s="10">
        <f>3/24000000*OO[[#This Row],[149 (07JUL1985 12:00:00)-Water Temperature (C)]]*OO[[#This Row],[91]]</f>
        <v>1.729677651027625E-6</v>
      </c>
      <c r="CP264" s="10">
        <f>3/24000000*OO[[#This Row],[150 (07JUL1985 15:00:00)-Water Temperature (C)]]*OO[[#This Row],[92]]</f>
        <v>1.7382770749949999E-6</v>
      </c>
      <c r="CQ264" s="10">
        <f>3/24000000*OO[[#This Row],[151 (07JUL1985 18:00:00)-Water Temperature (C)]]*OO[[#This Row],[93]]</f>
        <v>1.774488831951E-6</v>
      </c>
      <c r="CR264" s="10">
        <f>3/24000000*OO[[#This Row],[152 (07JUL1985 21:00:00)-Water Temperature (C)]]*OO[[#This Row],[94]]</f>
        <v>1.7321931196234999E-6</v>
      </c>
      <c r="CS264" s="10">
        <f>3/24000000*OO[[#This Row],[153 (08JUL1985 00:00:00)-Water Temperature (C)]]*OO[[#This Row],[95]]</f>
        <v>1.5949579655195E-6</v>
      </c>
      <c r="CT264" s="10">
        <f>3/24000000*OO[[#This Row],[154 (08JUL1985 03:00:00)-Water Temperature (C)]]*OO[[#This Row],[96]]</f>
        <v>1.457212606122E-6</v>
      </c>
      <c r="CU264" s="10">
        <f>3/24000000*OO[[#This Row],[155 (08JUL1985 06:00:00)-Water Temperature (C)]]*OO[[#This Row],[97]]</f>
        <v>1.3487388783251248E-6</v>
      </c>
      <c r="CV264" s="10">
        <f>3/24000000*OO[[#This Row],[156 (08JUL1985 09:00:00)-Water Temperature (C)]]*OO[[#This Row],[98]]</f>
        <v>1.31037472545875E-6</v>
      </c>
      <c r="CW264" s="10">
        <f>3/24000000*OO[[#This Row],[157 (08JUL1985 12:00:00)-Water Temperature (C)]]*OO[[#This Row],[99]]</f>
        <v>1.2851065312799999E-6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0</v>
      </c>
      <c r="O265" s="10">
        <f>3/24*OO[[#This Row],[71 (27JUN1985 18:00:00)-Water Temperature (C)]]*OO[[#This Row],[13]]/SUM(OO[13])</f>
        <v>0</v>
      </c>
      <c r="P265" s="10">
        <f>3/24*OO[[#This Row],[72 (27JUN1985 21:00:00)-Water Temperature (C)]]*OO[[#This Row],[14]]/SUM(OO[14])</f>
        <v>0</v>
      </c>
      <c r="Q265" s="10">
        <f>3/24*OO[[#This Row],[73 (28JUN1985 00:00:00)-Water Temperature (C)]]*OO[[#This Row],[15]]/SUM(OO[15])</f>
        <v>1.6968338277972079E-23</v>
      </c>
      <c r="R265" s="10">
        <f>3/24*OO[[#This Row],[74 (28JUN1985 03:00:00)-Water Temperature (C)]]*OO[[#This Row],[16]]/SUM(OO[16])</f>
        <v>2.8279097001109076E-17</v>
      </c>
      <c r="S265" s="10">
        <f>3/24*OO[[#This Row],[75 (28JUN1985 06:00:00)-Water Temperature (C)]]*OO[[#This Row],[17]]/SUM(OO[17])</f>
        <v>5.7693049275999176E-13</v>
      </c>
      <c r="T265" s="10">
        <f>3/24*OO[[#This Row],[76 (28JUN1985 09:00:00)-Water Temperature (C)]]*OO[[#This Row],[18]]/SUM(OO[18])</f>
        <v>4.6978032942887452E-10</v>
      </c>
      <c r="U265" s="10">
        <f>3/24*OO[[#This Row],[77 (28JUN1985 12:00:00)-Water Temperature (C)]]*OO[[#This Row],[19]]/SUM(OO[19])</f>
        <v>7.6832091933589029E-8</v>
      </c>
      <c r="V265" s="10">
        <f>3/24000000*OO[[#This Row],[78 (28JUN1985 15:00:00)-Water Temperature (C)]]*OO[[#This Row],[20]]</f>
        <v>4.1135877626549997E-6</v>
      </c>
      <c r="W265" s="10">
        <f>3/24000000*OO[[#This Row],[79 (28JUN1985 18:00:00)-Water Temperature (C)]]*OO[[#This Row],[21]]</f>
        <v>9.1869519989274984E-5</v>
      </c>
      <c r="X265" s="10">
        <f>3/24000000*OO[[#This Row],[80 (28JUN1985 21:00:00)-Water Temperature (C)]]*OO[[#This Row],[22]]</f>
        <v>9.7725837386124985E-4</v>
      </c>
      <c r="Y265" s="10">
        <f>3/24000000*OO[[#This Row],[81 (29JUN1985 00:00:00)-Water Temperature (C)]]*OO[[#This Row],[23]]</f>
        <v>5.6181292006399998E-3</v>
      </c>
      <c r="Z265" s="10">
        <f>3/24000000*OO[[#This Row],[82 (29JUN1985 03:00:00)-Water Temperature (C)]]*OO[[#This Row],[24]]</f>
        <v>1.9122868548701245E-2</v>
      </c>
      <c r="AA265" s="10">
        <f>3/24000000*OO[[#This Row],[83 (29JUN1985 06:00:00)-Water Temperature (C)]]*OO[[#This Row],[25]]</f>
        <v>4.2253004803799996E-2</v>
      </c>
      <c r="AB265" s="10">
        <f>3/24000000*OO[[#This Row],[84 (29JUN1985 09:00:00)-Water Temperature (C)]]*OO[[#This Row],[26]]</f>
        <v>6.7059606285112497E-2</v>
      </c>
      <c r="AC265" s="10">
        <f>3/24000000*OO[[#This Row],[85 (29JUN1985 12:00:00)-Water Temperature (C)]]*OO[[#This Row],[27]]</f>
        <v>8.0342503844312491E-2</v>
      </c>
      <c r="AD265" s="10">
        <f>3/24000000*OO[[#This Row],[86 (29JUN1985 15:00:00)-Water Temperature (C)]]*OO[[#This Row],[28]]</f>
        <v>7.5426849754674979E-2</v>
      </c>
      <c r="AE265" s="10">
        <f>3/24000000*OO[[#This Row],[88 (29JUN1985 21:00:00)-Water Temperature (C)]]*OO[[#This Row],[30]]</f>
        <v>2.9493232438044997E-2</v>
      </c>
      <c r="AF265" s="10">
        <f>3/24000000*OO[[#This Row],[88 (29JUN1985 21:00:00)-Water Temperature (C)]]*OO[[#This Row],[30]]</f>
        <v>2.9493232438044997E-2</v>
      </c>
      <c r="AG265" s="10">
        <f>3/24000000*OO[[#This Row],[89 (30JUN1985 00:00:00)-Water Temperature (C)]]*OO[[#This Row],[31]]</f>
        <v>1.2481270736175E-2</v>
      </c>
      <c r="AH265" s="10">
        <f>3/24000000*OO[[#This Row],[90 (30JUN1985 03:00:00)-Water Temperature (C)]]*OO[[#This Row],[32]]</f>
        <v>4.53117440357125E-3</v>
      </c>
      <c r="AI265" s="10">
        <f>3/24000000*OO[[#This Row],[91 (30JUN1985 06:00:00)-Water Temperature (C)]]*OO[[#This Row],[33]]</f>
        <v>1.4793201673718752E-3</v>
      </c>
      <c r="AJ265" s="10">
        <f>3/24000000*OO[[#This Row],[92 (30JUN1985 09:00:00)-Water Temperature (C)]]*OO[[#This Row],[34]]</f>
        <v>4.6767729927334992E-4</v>
      </c>
      <c r="AK265" s="10">
        <f>3/24000000*OO[[#This Row],[93 (30JUN1985 12:00:00)-Water Temperature (C)]]*OO[[#This Row],[35]]</f>
        <v>1.6274231794689999E-4</v>
      </c>
      <c r="AL265" s="10">
        <f>3/24000000*OO[[#This Row],[94 (30JUN1985 15:00:00)-Water Temperature (C)]]*OO[[#This Row],[36]]</f>
        <v>8.0635617721799998E-5</v>
      </c>
      <c r="AM265" s="10">
        <f>3/24000000*OO[[#This Row],[95 (30JUN1985 18:00:00)-Water Temperature (C)]]*OO[[#This Row],[37]]</f>
        <v>6.3213116717324993E-5</v>
      </c>
      <c r="AN265" s="10">
        <f>3/24000000*OO[[#This Row],[96 (30JUN1985 21:00:00)-Water Temperature (C)]]*OO[[#This Row],[38]]</f>
        <v>6.10278852018375E-5</v>
      </c>
      <c r="AO265" s="10">
        <f>3/24000000*OO[[#This Row],[97 (01JUL1985 00:00:00)-Water Temperature (C)]]*OO[[#This Row],[39]]</f>
        <v>6.024712518E-5</v>
      </c>
      <c r="AP265" s="10">
        <f>3/24000000*OO[[#This Row],[98 (01JUL1985 03:00:00)-Water Temperature (C)]]*OO[[#This Row],[40]]</f>
        <v>5.7957110604299991E-5</v>
      </c>
      <c r="AQ265" s="10">
        <f>3/24000000*OO[[#This Row],[99 (01JUL1985 06:00:00)-Water Temperature (C)]]*OO[[#This Row],[41]]</f>
        <v>5.4118152178736239E-5</v>
      </c>
      <c r="AR265" s="10">
        <f>3/24000000*OO[[#This Row],[100 (01JUL1985 09:00:00)-Water Temperature (C)]]*OO[[#This Row],[42]]</f>
        <v>5.0545168315087492E-5</v>
      </c>
      <c r="AS265" s="10">
        <f>3/24000000*OO[[#This Row],[101 (01JUL1985 12:00:00)-Water Temperature (C)]]*OO[[#This Row],[43]]</f>
        <v>4.7004336215416259E-5</v>
      </c>
      <c r="AT265" s="10">
        <f>3/24000000*OO[[#This Row],[102 (01JUL1985 15:00:00)-Water Temperature (C)]]*OO[[#This Row],[44]]</f>
        <v>4.3170013871579993E-5</v>
      </c>
      <c r="AU265" s="10">
        <f>3/24000000*OO[[#This Row],[103 (01JUL1985 18:00:00)-Water Temperature (C)]]*OO[[#This Row],[45]]</f>
        <v>3.7598560363537501E-5</v>
      </c>
      <c r="AV265" s="10">
        <f>3/24000000*OO[[#This Row],[104 (01JUL1985 21:00:00)-Water Temperature (C)]]*OO[[#This Row],[46]]</f>
        <v>3.0951857914047504E-5</v>
      </c>
      <c r="AW265" s="10">
        <f>3/24000000*OO[[#This Row],[105 (02JUL1985 00:00:00)-Water Temperature (C)]]*OO[[#This Row],[47]]</f>
        <v>2.412663206583375E-5</v>
      </c>
      <c r="AX265" s="10">
        <f>3/24000000*OO[[#This Row],[106 (02JUL1985 03:00:00)-Water Temperature (C)]]*OO[[#This Row],[48]]</f>
        <v>1.8433889563601252E-5</v>
      </c>
      <c r="AY265" s="10">
        <f>3/24000000*OO[[#This Row],[107 (02JUL1985 06:00:00)-Water Temperature (C)]]*OO[[#This Row],[49]]</f>
        <v>1.4255152213189998E-5</v>
      </c>
      <c r="AZ265" s="10">
        <f>3/24000000*OO[[#This Row],[108 (02JUL1985 09:00:00)-Water Temperature (C)]]*OO[[#This Row],[50]]</f>
        <v>1.1928837091148751E-5</v>
      </c>
      <c r="BA265" s="10">
        <f>3/24000000*OO[[#This Row],[109 (02JUL1985 12:00:00)-Water Temperature (C)]]*OO[[#This Row],[51]]</f>
        <v>1.0760969797886248E-5</v>
      </c>
      <c r="BB265" s="10">
        <f>3/24000000*OO[[#This Row],[110 (02JUL1985 15:00:00)-Water Temperature (C)]]*OO[[#This Row],[52]]</f>
        <v>1.0277040882340001E-5</v>
      </c>
      <c r="BC265" s="10">
        <f>3/24000000*OO[[#This Row],[111 (02JUL1985 18:00:00)-Water Temperature (C)]]*OO[[#This Row],[53]]</f>
        <v>9.9354902109749983E-6</v>
      </c>
      <c r="BD265" s="10">
        <f>3/24000000*OO[[#This Row],[112 (02JUL1985 21:00:00)-Water Temperature (C)]]*OO[[#This Row],[54]]</f>
        <v>9.2952021388200002E-6</v>
      </c>
      <c r="BE265" s="10">
        <f>3/24000000*OO[[#This Row],[113 (03JUL1985 00:00:00)-Water Temperature (C)]]*OO[[#This Row],[55]]</f>
        <v>8.5485554635699986E-6</v>
      </c>
      <c r="BF265" s="10">
        <f>3/24000000*OO[[#This Row],[114 (03JUL1985 03:00:00)-Water Temperature (C)]]*OO[[#This Row],[56]]</f>
        <v>7.7627865867812505E-6</v>
      </c>
      <c r="BG265" s="10">
        <f>3/24000000*OO[[#This Row],[115 (03JUL1985 06:00:00)-Water Temperature (C)]]*OO[[#This Row],[57]]</f>
        <v>7.0727670930399997E-6</v>
      </c>
      <c r="BH265" s="10">
        <f>3/24000000*OO[[#This Row],[116 (03JUL1985 09:00:00)-Water Temperature (C)]]*OO[[#This Row],[58]]</f>
        <v>6.7422511261874998E-6</v>
      </c>
      <c r="BI265" s="10">
        <f>3/24000000*OO[[#This Row],[117 (03JUL1985 12:00:00)-Water Temperature (C)]]*OO[[#This Row],[59]]</f>
        <v>6.8261226716024991E-6</v>
      </c>
      <c r="BJ265" s="10">
        <f>3/24000000*OO[[#This Row],[118 (03JUL1985 15:00:00)-Water Temperature (C)]]*OO[[#This Row],[60]]</f>
        <v>7.0990749943137487E-6</v>
      </c>
      <c r="BK265" s="10">
        <f>3/24000000*OO[[#This Row],[119 (03JUL1985 18:00:00)-Water Temperature (C)]]*OO[[#This Row],[61]]</f>
        <v>7.1068129502699994E-6</v>
      </c>
      <c r="BL265" s="10">
        <f>3/24000000*OO[[#This Row],[120 (03JUL1985 21:00:00)-Water Temperature (C)]]*OO[[#This Row],[62]]</f>
        <v>6.7962358559450003E-6</v>
      </c>
      <c r="BM265" s="10">
        <f>3/24000000*OO[[#This Row],[121 (04JUL1985 00:00:00)-Water Temperature (C)]]*OO[[#This Row],[63]]</f>
        <v>6.3258049818311246E-6</v>
      </c>
      <c r="BN265" s="10">
        <f>3/24000000*OO[[#This Row],[122 (04JUL1985 03:00:00)-Water Temperature (C)]]*OO[[#This Row],[64]]</f>
        <v>5.8435366882620001E-6</v>
      </c>
      <c r="BO265" s="10">
        <f>3/24000000*OO[[#This Row],[123 (04JUL1985 06:00:00)-Water Temperature (C)]]*OO[[#This Row],[65]]</f>
        <v>5.3949123444909993E-6</v>
      </c>
      <c r="BP265" s="10">
        <f>3/24000000*OO[[#This Row],[124 (04JUL1985 09:00:00)-Water Temperature (C)]]*OO[[#This Row],[66]]</f>
        <v>5.1423280348599999E-6</v>
      </c>
      <c r="BQ265" s="10">
        <f>3/24000000*OO[[#This Row],[125 (04JUL1985 12:00:00)-Water Temperature (C)]]*OO[[#This Row],[67]]</f>
        <v>4.9552911313358747E-6</v>
      </c>
      <c r="BR265" s="10">
        <f>3/24000000*OO[[#This Row],[126 (04JUL1985 15:00:00)-Water Temperature (C)]]*OO[[#This Row],[68]]</f>
        <v>4.7317826537562495E-6</v>
      </c>
      <c r="BS265" s="10">
        <f>3/24000000*OO[[#This Row],[127 (04JUL1985 18:00:00)-Water Temperature (C)]]*OO[[#This Row],[69]]</f>
        <v>4.5027781290431251E-6</v>
      </c>
      <c r="BT265" s="10">
        <f>3/24000000*OO[[#This Row],[128 (04JUL1985 21:00:00)-Water Temperature (C)]]*OO[[#This Row],[70]]</f>
        <v>4.2874201188524999E-6</v>
      </c>
      <c r="BU265" s="10">
        <f>3/24000000*OO[[#This Row],[129 (05JUL1985 00:00:00)-Water Temperature (C)]]*OO[[#This Row],[71]]</f>
        <v>4.031733141208125E-6</v>
      </c>
      <c r="BV265" s="10">
        <f>3/24000000*OO[[#This Row],[130 (05JUL1985 03:00:00)-Water Temperature (C)]]*OO[[#This Row],[72]]</f>
        <v>3.7432674453846247E-6</v>
      </c>
      <c r="BW265" s="10">
        <f>3/24000000*OO[[#This Row],[131 (05JUL1985 06:00:00)-Water Temperature (C)]]*OO[[#This Row],[73]]</f>
        <v>3.4498722941099998E-6</v>
      </c>
      <c r="BX265" s="10">
        <f>3/24000000*OO[[#This Row],[132 (05JUL1985 09:00:00)-Water Temperature (C)]]*OO[[#This Row],[74]]</f>
        <v>3.3251826928993748E-6</v>
      </c>
      <c r="BY265" s="10">
        <f>3/24000000*OO[[#This Row],[133 (05JUL1985 12:00:00)-Water Temperature (C)]]*OO[[#This Row],[75]]</f>
        <v>3.4285850653634995E-6</v>
      </c>
      <c r="BZ265" s="10">
        <f>3/24000000*OO[[#This Row],[134 (05JUL1985 15:00:00)-Water Temperature (C)]]*OO[[#This Row],[76]]</f>
        <v>3.6432396900409997E-6</v>
      </c>
      <c r="CA265" s="10">
        <f>3/24000000*OO[[#This Row],[135 (05JUL1985 18:00:00)-Water Temperature (C)]]*OO[[#This Row],[77]]</f>
        <v>3.7131067099244994E-6</v>
      </c>
      <c r="CB265" s="10">
        <f>3/24000000*OO[[#This Row],[136 (05JUL1985 21:00:00)-Water Temperature (C)]]*OO[[#This Row],[78]]</f>
        <v>3.5320623598314996E-6</v>
      </c>
      <c r="CC265" s="10">
        <f>3/24000000*OO[[#This Row],[137 (06JUL1985 00:00:00)-Water Temperature (C)]]*OO[[#This Row],[79]]</f>
        <v>3.2523016846691251E-6</v>
      </c>
      <c r="CD265" s="10">
        <f>3/24000000*OO[[#This Row],[138 (06JUL1985 03:00:00)-Water Temperature (C)]]*OO[[#This Row],[80]]</f>
        <v>2.9969758622680001E-6</v>
      </c>
      <c r="CE265" s="10">
        <f>3/24000000*OO[[#This Row],[139 (06JUL1985 06:00:00)-Water Temperature (C)]]*OO[[#This Row],[81]]</f>
        <v>2.7679891929277503E-6</v>
      </c>
      <c r="CF265" s="10">
        <f>3/24000000*OO[[#This Row],[140 (06JUL1985 09:00:00)-Water Temperature (C)]]*OO[[#This Row],[82]]</f>
        <v>2.6258866151552497E-6</v>
      </c>
      <c r="CG265" s="10">
        <f>3/24000000*OO[[#This Row],[141 (06JUL1985 12:00:00)-Water Temperature (C)]]*OO[[#This Row],[83]]</f>
        <v>2.5802683767449999E-6</v>
      </c>
      <c r="CH265" s="10">
        <f>3/24000000*OO[[#This Row],[142 (06JUL1985 15:00:00)-Water Temperature (C)]]*OO[[#This Row],[84]]</f>
        <v>2.5491724266937499E-6</v>
      </c>
      <c r="CI265" s="10">
        <f>3/24000000*OO[[#This Row],[143 (06JUL1985 18:00:00)-Water Temperature (C)]]*OO[[#This Row],[85]]</f>
        <v>2.504570292496E-6</v>
      </c>
      <c r="CJ265" s="10">
        <f>3/24000000*OO[[#This Row],[144 (06JUL1985 21:00:00)-Water Temperature (C)]]*OO[[#This Row],[86]]</f>
        <v>2.41474289759E-6</v>
      </c>
      <c r="CK265" s="10">
        <f>3/24000000*OO[[#This Row],[145 (07JUL1985 00:00:00)-Water Temperature (C)]]*OO[[#This Row],[87]]</f>
        <v>2.258507970873E-6</v>
      </c>
      <c r="CL265" s="10">
        <f>3/24000000*OO[[#This Row],[146 (07JUL1985 03:00:00)-Water Temperature (C)]]*OO[[#This Row],[88]]</f>
        <v>2.0956343213494995E-6</v>
      </c>
      <c r="CM265" s="10">
        <f>3/24000000*OO[[#This Row],[147 (07JUL1985 06:00:00)-Water Temperature (C)]]*OO[[#This Row],[89]]</f>
        <v>1.9349175650122502E-6</v>
      </c>
      <c r="CN265" s="10">
        <f>3/24000000*OO[[#This Row],[148 (07JUL1985 09:00:00)-Water Temperature (C)]]*OO[[#This Row],[90]]</f>
        <v>1.8345485129043751E-6</v>
      </c>
      <c r="CO265" s="10">
        <f>3/24000000*OO[[#This Row],[149 (07JUL1985 12:00:00)-Water Temperature (C)]]*OO[[#This Row],[91]]</f>
        <v>1.7756652840520001E-6</v>
      </c>
      <c r="CP265" s="10">
        <f>3/24000000*OO[[#This Row],[150 (07JUL1985 15:00:00)-Water Temperature (C)]]*OO[[#This Row],[92]]</f>
        <v>1.7825486730999998E-6</v>
      </c>
      <c r="CQ265" s="10">
        <f>3/24000000*OO[[#This Row],[151 (07JUL1985 18:00:00)-Water Temperature (C)]]*OO[[#This Row],[93]]</f>
        <v>1.8189430976140002E-6</v>
      </c>
      <c r="CR265" s="10">
        <f>3/24000000*OO[[#This Row],[152 (07JUL1985 21:00:00)-Water Temperature (C)]]*OO[[#This Row],[94]]</f>
        <v>1.7764732099799997E-6</v>
      </c>
      <c r="CS265" s="10">
        <f>3/24000000*OO[[#This Row],[153 (08JUL1985 00:00:00)-Water Temperature (C)]]*OO[[#This Row],[95]]</f>
        <v>1.6377128321962499E-6</v>
      </c>
      <c r="CT265" s="10">
        <f>3/24000000*OO[[#This Row],[154 (08JUL1985 03:00:00)-Water Temperature (C)]]*OO[[#This Row],[96]]</f>
        <v>1.4971780850564999E-6</v>
      </c>
      <c r="CU265" s="10">
        <f>3/24000000*OO[[#This Row],[155 (08JUL1985 06:00:00)-Water Temperature (C)]]*OO[[#This Row],[97]]</f>
        <v>1.3844542816673753E-6</v>
      </c>
      <c r="CV265" s="10">
        <f>3/24000000*OO[[#This Row],[156 (08JUL1985 09:00:00)-Water Temperature (C)]]*OO[[#This Row],[98]]</f>
        <v>1.3430281942792499E-6</v>
      </c>
      <c r="CW265" s="10">
        <f>3/24000000*OO[[#This Row],[157 (08JUL1985 12:00:00)-Water Temperature (C)]]*OO[[#This Row],[99]]</f>
        <v>1.31513327896E-6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0</v>
      </c>
      <c r="O266" s="10">
        <f>3/24*OO[[#This Row],[71 (27JUN1985 18:00:00)-Water Temperature (C)]]*OO[[#This Row],[13]]/SUM(OO[13])</f>
        <v>0</v>
      </c>
      <c r="P266" s="10">
        <f>3/24*OO[[#This Row],[72 (27JUN1985 21:00:00)-Water Temperature (C)]]*OO[[#This Row],[14]]/SUM(OO[14])</f>
        <v>0</v>
      </c>
      <c r="Q266" s="10">
        <f>3/24*OO[[#This Row],[73 (28JUN1985 00:00:00)-Water Temperature (C)]]*OO[[#This Row],[15]]/SUM(OO[15])</f>
        <v>5.3805601203598021E-24</v>
      </c>
      <c r="R266" s="10">
        <f>3/24*OO[[#This Row],[74 (28JUN1985 03:00:00)-Water Temperature (C)]]*OO[[#This Row],[16]]/SUM(OO[16])</f>
        <v>9.7153327987195226E-18</v>
      </c>
      <c r="S266" s="10">
        <f>3/24*OO[[#This Row],[75 (28JUN1985 06:00:00)-Water Temperature (C)]]*OO[[#This Row],[17]]/SUM(OO[17])</f>
        <v>3.5206111089824967E-13</v>
      </c>
      <c r="T266" s="10">
        <f>3/24*OO[[#This Row],[76 (28JUN1985 09:00:00)-Water Temperature (C)]]*OO[[#This Row],[18]]/SUM(OO[18])</f>
        <v>3.3798373312552524E-10</v>
      </c>
      <c r="U266" s="10">
        <f>3/24*OO[[#This Row],[77 (28JUN1985 12:00:00)-Water Temperature (C)]]*OO[[#This Row],[19]]/SUM(OO[19])</f>
        <v>6.155613395933929E-8</v>
      </c>
      <c r="V266" s="10">
        <f>3/24000000*OO[[#This Row],[78 (28JUN1985 15:00:00)-Water Temperature (C)]]*OO[[#This Row],[20]]</f>
        <v>3.5889548862506247E-6</v>
      </c>
      <c r="W266" s="10">
        <f>3/24000000*OO[[#This Row],[79 (28JUN1985 18:00:00)-Water Temperature (C)]]*OO[[#This Row],[21]]</f>
        <v>8.6377704312125009E-5</v>
      </c>
      <c r="X266" s="10">
        <f>3/24000000*OO[[#This Row],[80 (28JUN1985 21:00:00)-Water Temperature (C)]]*OO[[#This Row],[22]]</f>
        <v>9.8128169362000006E-4</v>
      </c>
      <c r="Y266" s="10">
        <f>3/24000000*OO[[#This Row],[81 (29JUN1985 00:00:00)-Water Temperature (C)]]*OO[[#This Row],[23]]</f>
        <v>5.9923932295150003E-3</v>
      </c>
      <c r="Z266" s="10">
        <f>3/24000000*OO[[#This Row],[82 (29JUN1985 03:00:00)-Water Temperature (C)]]*OO[[#This Row],[24]]</f>
        <v>2.1524226314499999E-2</v>
      </c>
      <c r="AA266" s="10">
        <f>3/24000000*OO[[#This Row],[83 (29JUN1985 06:00:00)-Water Temperature (C)]]*OO[[#This Row],[25]]</f>
        <v>4.9872731456299994E-2</v>
      </c>
      <c r="AB266" s="10">
        <f>3/24000000*OO[[#This Row],[84 (29JUN1985 09:00:00)-Water Temperature (C)]]*OO[[#This Row],[26]]</f>
        <v>8.2556663788124998E-2</v>
      </c>
      <c r="AC266" s="10">
        <f>3/24000000*OO[[#This Row],[85 (29JUN1985 12:00:00)-Water Temperature (C)]]*OO[[#This Row],[27]]</f>
        <v>0.102812017243</v>
      </c>
      <c r="AD266" s="10">
        <f>3/24000000*OO[[#This Row],[86 (29JUN1985 15:00:00)-Water Temperature (C)]]*OO[[#This Row],[28]]</f>
        <v>0.10019400460575</v>
      </c>
      <c r="AE266" s="10">
        <f>3/24000000*OO[[#This Row],[88 (29JUN1985 21:00:00)-Water Temperature (C)]]*OO[[#This Row],[30]]</f>
        <v>4.1931523367024999E-2</v>
      </c>
      <c r="AF266" s="10">
        <f>3/24000000*OO[[#This Row],[88 (29JUN1985 21:00:00)-Water Temperature (C)]]*OO[[#This Row],[30]]</f>
        <v>4.1931523367024999E-2</v>
      </c>
      <c r="AG266" s="10">
        <f>3/24000000*OO[[#This Row],[89 (30JUN1985 00:00:00)-Water Temperature (C)]]*OO[[#This Row],[31]]</f>
        <v>1.82534962538125E-2</v>
      </c>
      <c r="AH266" s="10">
        <f>3/24000000*OO[[#This Row],[90 (30JUN1985 03:00:00)-Water Temperature (C)]]*OO[[#This Row],[32]]</f>
        <v>6.7868094420850001E-3</v>
      </c>
      <c r="AI266" s="10">
        <f>3/24000000*OO[[#This Row],[91 (30JUN1985 06:00:00)-Water Temperature (C)]]*OO[[#This Row],[33]]</f>
        <v>2.2550314771739998E-3</v>
      </c>
      <c r="AJ266" s="10">
        <f>3/24000000*OO[[#This Row],[92 (30JUN1985 09:00:00)-Water Temperature (C)]]*OO[[#This Row],[34]]</f>
        <v>7.1821925301262482E-4</v>
      </c>
      <c r="AK266" s="10">
        <f>3/24000000*OO[[#This Row],[93 (30JUN1985 12:00:00)-Water Temperature (C)]]*OO[[#This Row],[35]]</f>
        <v>2.4528296973635002E-4</v>
      </c>
      <c r="AL266" s="10">
        <f>3/24000000*OO[[#This Row],[94 (30JUN1985 15:00:00)-Water Temperature (C)]]*OO[[#This Row],[36]]</f>
        <v>1.1402616383272498E-4</v>
      </c>
      <c r="AM266" s="10">
        <f>3/24000000*OO[[#This Row],[95 (30JUN1985 18:00:00)-Water Temperature (C)]]*OO[[#This Row],[37]]</f>
        <v>8.3658179361899998E-5</v>
      </c>
      <c r="AN266" s="10">
        <f>3/24000000*OO[[#This Row],[96 (30JUN1985 21:00:00)-Water Temperature (C)]]*OO[[#This Row],[38]]</f>
        <v>7.8816031922087504E-5</v>
      </c>
      <c r="AO266" s="10">
        <f>3/24000000*OO[[#This Row],[97 (01JUL1985 00:00:00)-Water Temperature (C)]]*OO[[#This Row],[39]]</f>
        <v>7.7753975472599993E-5</v>
      </c>
      <c r="AP266" s="10">
        <f>3/24000000*OO[[#This Row],[98 (01JUL1985 03:00:00)-Water Temperature (C)]]*OO[[#This Row],[40]]</f>
        <v>7.5208095231562493E-5</v>
      </c>
      <c r="AQ266" s="10">
        <f>3/24000000*OO[[#This Row],[99 (01JUL1985 06:00:00)-Water Temperature (C)]]*OO[[#This Row],[41]]</f>
        <v>7.0610513844337499E-5</v>
      </c>
      <c r="AR266" s="10">
        <f>3/24000000*OO[[#This Row],[100 (01JUL1985 09:00:00)-Water Temperature (C)]]*OO[[#This Row],[42]]</f>
        <v>6.6230298820399991E-5</v>
      </c>
      <c r="AS266" s="10">
        <f>3/24000000*OO[[#This Row],[101 (01JUL1985 12:00:00)-Water Temperature (C)]]*OO[[#This Row],[43]]</f>
        <v>6.1765163052599989E-5</v>
      </c>
      <c r="AT266" s="10">
        <f>3/24000000*OO[[#This Row],[102 (01JUL1985 15:00:00)-Water Temperature (C)]]*OO[[#This Row],[44]]</f>
        <v>5.6914184759748751E-5</v>
      </c>
      <c r="AU266" s="10">
        <f>3/24000000*OO[[#This Row],[103 (01JUL1985 18:00:00)-Water Temperature (C)]]*OO[[#This Row],[45]]</f>
        <v>4.98170847564075E-5</v>
      </c>
      <c r="AV266" s="10">
        <f>3/24000000*OO[[#This Row],[104 (01JUL1985 21:00:00)-Water Temperature (C)]]*OO[[#This Row],[46]]</f>
        <v>4.1246205624518746E-5</v>
      </c>
      <c r="AW266" s="10">
        <f>3/24000000*OO[[#This Row],[105 (02JUL1985 00:00:00)-Water Temperature (C)]]*OO[[#This Row],[47]]</f>
        <v>3.2303675197698749E-5</v>
      </c>
      <c r="AX266" s="10">
        <f>3/24000000*OO[[#This Row],[106 (02JUL1985 03:00:00)-Water Temperature (C)]]*OO[[#This Row],[48]]</f>
        <v>2.4724667445659999E-5</v>
      </c>
      <c r="AY266" s="10">
        <f>3/24000000*OO[[#This Row],[107 (02JUL1985 06:00:00)-Water Temperature (C)]]*OO[[#This Row],[49]]</f>
        <v>1.9072257890840003E-5</v>
      </c>
      <c r="AZ266" s="10">
        <f>3/24000000*OO[[#This Row],[108 (02JUL1985 09:00:00)-Water Temperature (C)]]*OO[[#This Row],[50]]</f>
        <v>1.5852834732297498E-5</v>
      </c>
      <c r="BA266" s="10">
        <f>3/24000000*OO[[#This Row],[109 (02JUL1985 12:00:00)-Water Temperature (C)]]*OO[[#This Row],[51]]</f>
        <v>1.4184746031931249E-5</v>
      </c>
      <c r="BB266" s="10">
        <f>3/24000000*OO[[#This Row],[110 (02JUL1985 15:00:00)-Water Temperature (C)]]*OO[[#This Row],[52]]</f>
        <v>1.3463885825588749E-5</v>
      </c>
      <c r="BC266" s="10">
        <f>3/24000000*OO[[#This Row],[111 (02JUL1985 18:00:00)-Water Temperature (C)]]*OO[[#This Row],[53]]</f>
        <v>1.2978339984623747E-5</v>
      </c>
      <c r="BD266" s="10">
        <f>3/24000000*OO[[#This Row],[112 (02JUL1985 21:00:00)-Water Temperature (C)]]*OO[[#This Row],[54]]</f>
        <v>1.213216664860875E-5</v>
      </c>
      <c r="BE266" s="10">
        <f>3/24000000*OO[[#This Row],[113 (03JUL1985 00:00:00)-Water Temperature (C)]]*OO[[#This Row],[55]]</f>
        <v>1.116724214746875E-5</v>
      </c>
      <c r="BF266" s="10">
        <f>3/24000000*OO[[#This Row],[114 (03JUL1985 03:00:00)-Water Temperature (C)]]*OO[[#This Row],[56]]</f>
        <v>1.015255098968625E-5</v>
      </c>
      <c r="BG266" s="10">
        <f>3/24000000*OO[[#This Row],[115 (03JUL1985 06:00:00)-Water Temperature (C)]]*OO[[#This Row],[57]]</f>
        <v>9.2545976281274985E-6</v>
      </c>
      <c r="BH266" s="10">
        <f>3/24000000*OO[[#This Row],[116 (03JUL1985 09:00:00)-Water Temperature (C)]]*OO[[#This Row],[58]]</f>
        <v>8.8143967247912501E-6</v>
      </c>
      <c r="BI266" s="10">
        <f>3/24000000*OO[[#This Row],[117 (03JUL1985 12:00:00)-Water Temperature (C)]]*OO[[#This Row],[59]]</f>
        <v>8.9055072835162496E-6</v>
      </c>
      <c r="BJ266" s="10">
        <f>3/24000000*OO[[#This Row],[118 (03JUL1985 15:00:00)-Water Temperature (C)]]*OO[[#This Row],[60]]</f>
        <v>9.2464223494037507E-6</v>
      </c>
      <c r="BK266" s="10">
        <f>3/24000000*OO[[#This Row],[119 (03JUL1985 18:00:00)-Water Temperature (C)]]*OO[[#This Row],[61]]</f>
        <v>9.2535518408412481E-6</v>
      </c>
      <c r="BL266" s="10">
        <f>3/24000000*OO[[#This Row],[120 (03JUL1985 21:00:00)-Water Temperature (C)]]*OO[[#This Row],[62]]</f>
        <v>8.853240260095E-6</v>
      </c>
      <c r="BM266" s="10">
        <f>3/24000000*OO[[#This Row],[121 (04JUL1985 00:00:00)-Water Temperature (C)]]*OO[[#This Row],[63]]</f>
        <v>8.2479250127999988E-6</v>
      </c>
      <c r="BN266" s="10">
        <f>3/24000000*OO[[#This Row],[122 (04JUL1985 03:00:00)-Water Temperature (C)]]*OO[[#This Row],[64]]</f>
        <v>7.6247134157974994E-6</v>
      </c>
      <c r="BO266" s="10">
        <f>3/24000000*OO[[#This Row],[123 (04JUL1985 06:00:00)-Water Temperature (C)]]*OO[[#This Row],[65]]</f>
        <v>7.0422342474599994E-6</v>
      </c>
      <c r="BP266" s="10">
        <f>3/24000000*OO[[#This Row],[124 (04JUL1985 09:00:00)-Water Temperature (C)]]*OO[[#This Row],[66]]</f>
        <v>6.7097737878299987E-6</v>
      </c>
      <c r="BQ266" s="10">
        <f>3/24000000*OO[[#This Row],[125 (04JUL1985 12:00:00)-Water Temperature (C)]]*OO[[#This Row],[67]]</f>
        <v>6.4558880571449998E-6</v>
      </c>
      <c r="BR266" s="10">
        <f>3/24000000*OO[[#This Row],[126 (04JUL1985 15:00:00)-Water Temperature (C)]]*OO[[#This Row],[68]]</f>
        <v>6.1576260045840004E-6</v>
      </c>
      <c r="BS266" s="10">
        <f>3/24000000*OO[[#This Row],[127 (04JUL1985 18:00:00)-Water Temperature (C)]]*OO[[#This Row],[69]]</f>
        <v>5.8570992613049996E-6</v>
      </c>
      <c r="BT266" s="10">
        <f>3/24000000*OO[[#This Row],[128 (04JUL1985 21:00:00)-Water Temperature (C)]]*OO[[#This Row],[70]]</f>
        <v>5.5780417048184992E-6</v>
      </c>
      <c r="BU266" s="10">
        <f>3/24000000*OO[[#This Row],[129 (05JUL1985 00:00:00)-Water Temperature (C)]]*OO[[#This Row],[71]]</f>
        <v>5.2526759439262494E-6</v>
      </c>
      <c r="BV266" s="10">
        <f>3/24000000*OO[[#This Row],[130 (05JUL1985 03:00:00)-Water Temperature (C)]]*OO[[#This Row],[72]]</f>
        <v>4.884431639248125E-6</v>
      </c>
      <c r="BW266" s="10">
        <f>3/24000000*OO[[#This Row],[131 (05JUL1985 06:00:00)-Water Temperature (C)]]*OO[[#This Row],[73]]</f>
        <v>4.5028780711312489E-6</v>
      </c>
      <c r="BX266" s="10">
        <f>3/24000000*OO[[#This Row],[132 (05JUL1985 09:00:00)-Water Temperature (C)]]*OO[[#This Row],[74]]</f>
        <v>4.3346104335499997E-6</v>
      </c>
      <c r="BY266" s="10">
        <f>3/24000000*OO[[#This Row],[133 (05JUL1985 12:00:00)-Water Temperature (C)]]*OO[[#This Row],[75]]</f>
        <v>4.4613943991109993E-6</v>
      </c>
      <c r="BZ266" s="10">
        <f>3/24000000*OO[[#This Row],[134 (05JUL1985 15:00:00)-Water Temperature (C)]]*OO[[#This Row],[76]]</f>
        <v>4.7374585649723752E-6</v>
      </c>
      <c r="CA266" s="10">
        <f>3/24000000*OO[[#This Row],[135 (05JUL1985 18:00:00)-Water Temperature (C)]]*OO[[#This Row],[77]]</f>
        <v>4.8294135657689999E-6</v>
      </c>
      <c r="CB266" s="10">
        <f>3/24000000*OO[[#This Row],[136 (05JUL1985 21:00:00)-Water Temperature (C)]]*OO[[#This Row],[78]]</f>
        <v>4.5990758024404993E-6</v>
      </c>
      <c r="CC266" s="10">
        <f>3/24000000*OO[[#This Row],[137 (06JUL1985 00:00:00)-Water Temperature (C)]]*OO[[#This Row],[79]]</f>
        <v>4.2410140196637501E-6</v>
      </c>
      <c r="CD266" s="10">
        <f>3/24000000*OO[[#This Row],[138 (06JUL1985 03:00:00)-Water Temperature (C)]]*OO[[#This Row],[80]]</f>
        <v>3.9102965109059999E-6</v>
      </c>
      <c r="CE266" s="10">
        <f>3/24000000*OO[[#This Row],[139 (06JUL1985 06:00:00)-Water Temperature (C)]]*OO[[#This Row],[81]]</f>
        <v>3.6096258039493747E-6</v>
      </c>
      <c r="CF266" s="10">
        <f>3/24000000*OO[[#This Row],[140 (06JUL1985 09:00:00)-Water Temperature (C)]]*OO[[#This Row],[82]]</f>
        <v>3.4199617325656248E-6</v>
      </c>
      <c r="CG266" s="10">
        <f>3/24000000*OO[[#This Row],[141 (06JUL1985 12:00:00)-Water Temperature (C)]]*OO[[#This Row],[83]]</f>
        <v>3.3552279962643746E-6</v>
      </c>
      <c r="CH266" s="10">
        <f>3/24000000*OO[[#This Row],[142 (06JUL1985 15:00:00)-Water Temperature (C)]]*OO[[#This Row],[84]]</f>
        <v>3.3106783940071245E-6</v>
      </c>
      <c r="CI266" s="10">
        <f>3/24000000*OO[[#This Row],[143 (06JUL1985 18:00:00)-Water Temperature (C)]]*OO[[#This Row],[85]]</f>
        <v>3.2532391733456248E-6</v>
      </c>
      <c r="CJ266" s="10">
        <f>3/24000000*OO[[#This Row],[144 (06JUL1985 21:00:00)-Water Temperature (C)]]*OO[[#This Row],[86]]</f>
        <v>3.1389219581712497E-6</v>
      </c>
      <c r="CK266" s="10">
        <f>3/24000000*OO[[#This Row],[145 (07JUL1985 00:00:00)-Water Temperature (C)]]*OO[[#This Row],[87]]</f>
        <v>2.93967987120175E-6</v>
      </c>
      <c r="CL266" s="10">
        <f>3/24000000*OO[[#This Row],[146 (07JUL1985 03:00:00)-Water Temperature (C)]]*OO[[#This Row],[88]]</f>
        <v>2.7329406016499999E-6</v>
      </c>
      <c r="CM266" s="10">
        <f>3/24000000*OO[[#This Row],[147 (07JUL1985 06:00:00)-Water Temperature (C)]]*OO[[#This Row],[89]]</f>
        <v>2.52656087780775E-6</v>
      </c>
      <c r="CN266" s="10">
        <f>3/24000000*OO[[#This Row],[148 (07JUL1985 09:00:00)-Water Temperature (C)]]*OO[[#This Row],[90]]</f>
        <v>2.3953315160250003E-6</v>
      </c>
      <c r="CO266" s="10">
        <f>3/24000000*OO[[#This Row],[149 (07JUL1985 12:00:00)-Water Temperature (C)]]*OO[[#This Row],[91]]</f>
        <v>2.3156170502203748E-6</v>
      </c>
      <c r="CP266" s="10">
        <f>3/24000000*OO[[#This Row],[150 (07JUL1985 15:00:00)-Water Temperature (C)]]*OO[[#This Row],[92]]</f>
        <v>2.3208805010974998E-6</v>
      </c>
      <c r="CQ266" s="10">
        <f>3/24000000*OO[[#This Row],[151 (07JUL1985 18:00:00)-Water Temperature (C)]]*OO[[#This Row],[93]]</f>
        <v>2.3666227504364999E-6</v>
      </c>
      <c r="CR266" s="10">
        <f>3/24000000*OO[[#This Row],[152 (07JUL1985 21:00:00)-Water Temperature (C)]]*OO[[#This Row],[94]]</f>
        <v>2.3124489952560001E-6</v>
      </c>
      <c r="CS266" s="10">
        <f>3/24000000*OO[[#This Row],[153 (08JUL1985 00:00:00)-Water Temperature (C)]]*OO[[#This Row],[95]]</f>
        <v>2.1352709981927501E-6</v>
      </c>
      <c r="CT266" s="10">
        <f>3/24000000*OO[[#This Row],[154 (08JUL1985 03:00:00)-Water Temperature (C)]]*OO[[#This Row],[96]]</f>
        <v>1.9540847680058753E-6</v>
      </c>
      <c r="CU266" s="10">
        <f>3/24000000*OO[[#This Row],[155 (08JUL1985 06:00:00)-Water Temperature (C)]]*OO[[#This Row],[97]]</f>
        <v>1.8052142802799999E-6</v>
      </c>
      <c r="CV266" s="10">
        <f>3/24000000*OO[[#This Row],[156 (08JUL1985 09:00:00)-Water Temperature (C)]]*OO[[#This Row],[98]]</f>
        <v>1.7475059762299996E-6</v>
      </c>
      <c r="CW266" s="10">
        <f>3/24000000*OO[[#This Row],[157 (08JUL1985 12:00:00)-Water Temperature (C)]]*OO[[#This Row],[99]]</f>
        <v>1.7074695395133747E-6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0</v>
      </c>
      <c r="P267" s="10">
        <f>3/24*OO[[#This Row],[72 (27JUN1985 21:00:00)-Water Temperature (C)]]*OO[[#This Row],[14]]/SUM(OO[14])</f>
        <v>0</v>
      </c>
      <c r="Q267" s="10">
        <f>3/24*OO[[#This Row],[73 (28JUN1985 00:00:00)-Water Temperature (C)]]*OO[[#This Row],[15]]/SUM(OO[15])</f>
        <v>1.0508040912259369E-24</v>
      </c>
      <c r="R267" s="10">
        <f>3/24*OO[[#This Row],[74 (28JUN1985 03:00:00)-Water Temperature (C)]]*OO[[#This Row],[16]]/SUM(OO[16])</f>
        <v>2.4549883805744992E-18</v>
      </c>
      <c r="S267" s="10">
        <f>3/24*OO[[#This Row],[75 (28JUN1985 06:00:00)-Water Temperature (C)]]*OO[[#This Row],[17]]/SUM(OO[17])</f>
        <v>1.8652151180259868E-13</v>
      </c>
      <c r="T267" s="10">
        <f>3/24*OO[[#This Row],[76 (28JUN1985 09:00:00)-Water Temperature (C)]]*OO[[#This Row],[18]]/SUM(OO[18])</f>
        <v>2.1598711963853118E-10</v>
      </c>
      <c r="U267" s="10">
        <f>3/24*OO[[#This Row],[77 (28JUN1985 12:00:00)-Water Temperature (C)]]*OO[[#This Row],[19]]/SUM(OO[19])</f>
        <v>4.4197793906325359E-8</v>
      </c>
      <c r="V267" s="10">
        <f>3/24000000*OO[[#This Row],[78 (28JUN1985 15:00:00)-Water Temperature (C)]]*OO[[#This Row],[20]]</f>
        <v>2.8249155347452502E-6</v>
      </c>
      <c r="W267" s="10">
        <f>3/24000000*OO[[#This Row],[79 (28JUN1985 18:00:00)-Water Temperature (C)]]*OO[[#This Row],[21]]</f>
        <v>7.3480394758949997E-5</v>
      </c>
      <c r="X267" s="10">
        <f>3/24000000*OO[[#This Row],[80 (28JUN1985 21:00:00)-Water Temperature (C)]]*OO[[#This Row],[22]]</f>
        <v>8.9410848669449993E-4</v>
      </c>
      <c r="Y267" s="10">
        <f>3/24000000*OO[[#This Row],[81 (29JUN1985 00:00:00)-Water Temperature (C)]]*OO[[#This Row],[23]]</f>
        <v>5.8109836780374999E-3</v>
      </c>
      <c r="Z267" s="10">
        <f>3/24000000*OO[[#This Row],[82 (29JUN1985 03:00:00)-Water Temperature (C)]]*OO[[#This Row],[24]]</f>
        <v>2.20573557299375E-2</v>
      </c>
      <c r="AA267" s="10">
        <f>3/24000000*OO[[#This Row],[83 (29JUN1985 06:00:00)-Water Temperature (C)]]*OO[[#This Row],[25]]</f>
        <v>5.3653252537099995E-2</v>
      </c>
      <c r="AB267" s="10">
        <f>3/24000000*OO[[#This Row],[84 (29JUN1985 09:00:00)-Water Temperature (C)]]*OO[[#This Row],[26]]</f>
        <v>9.2663629526687497E-2</v>
      </c>
      <c r="AC267" s="10">
        <f>3/24000000*OO[[#This Row],[85 (29JUN1985 12:00:00)-Water Temperature (C)]]*OO[[#This Row],[27]]</f>
        <v>0.11995213563442499</v>
      </c>
      <c r="AD267" s="10">
        <f>3/24000000*OO[[#This Row],[86 (29JUN1985 15:00:00)-Water Temperature (C)]]*OO[[#This Row],[28]]</f>
        <v>0.1211760862573</v>
      </c>
      <c r="AE267" s="10">
        <f>3/24000000*OO[[#This Row],[88 (29JUN1985 21:00:00)-Water Temperature (C)]]*OO[[#This Row],[30]]</f>
        <v>5.4041820130349999E-2</v>
      </c>
      <c r="AF267" s="10">
        <f>3/24000000*OO[[#This Row],[88 (29JUN1985 21:00:00)-Water Temperature (C)]]*OO[[#This Row],[30]]</f>
        <v>5.4041820130349999E-2</v>
      </c>
      <c r="AG267" s="10">
        <f>3/24000000*OO[[#This Row],[89 (30JUN1985 00:00:00)-Water Temperature (C)]]*OO[[#This Row],[31]]</f>
        <v>2.4154890590133749E-2</v>
      </c>
      <c r="AH267" s="10">
        <f>3/24000000*OO[[#This Row],[90 (30JUN1985 03:00:00)-Water Temperature (C)]]*OO[[#This Row],[32]]</f>
        <v>9.1799420766375001E-3</v>
      </c>
      <c r="AI267" s="10">
        <f>3/24000000*OO[[#This Row],[91 (30JUN1985 06:00:00)-Water Temperature (C)]]*OO[[#This Row],[33]]</f>
        <v>3.099463964244E-3</v>
      </c>
      <c r="AJ267" s="10">
        <f>3/24000000*OO[[#This Row],[92 (30JUN1985 09:00:00)-Water Temperature (C)]]*OO[[#This Row],[34]]</f>
        <v>9.9441071136824994E-4</v>
      </c>
      <c r="AK267" s="10">
        <f>3/24000000*OO[[#This Row],[93 (30JUN1985 12:00:00)-Water Temperature (C)]]*OO[[#This Row],[35]]</f>
        <v>3.3489635477329998E-4</v>
      </c>
      <c r="AL267" s="10">
        <f>3/24000000*OO[[#This Row],[94 (30JUN1985 15:00:00)-Water Temperature (C)]]*OO[[#This Row],[36]]</f>
        <v>1.4708229787226249E-4</v>
      </c>
      <c r="AM267" s="10">
        <f>3/24000000*OO[[#This Row],[95 (30JUN1985 18:00:00)-Water Temperature (C)]]*OO[[#This Row],[37]]</f>
        <v>1.0068816895208748E-4</v>
      </c>
      <c r="AN267" s="10">
        <f>3/24000000*OO[[#This Row],[96 (30JUN1985 21:00:00)-Water Temperature (C)]]*OO[[#This Row],[38]]</f>
        <v>9.2001462569212482E-5</v>
      </c>
      <c r="AO267" s="10">
        <f>3/24000000*OO[[#This Row],[97 (01JUL1985 00:00:00)-Water Temperature (C)]]*OO[[#This Row],[39]]</f>
        <v>9.0453886565175002E-5</v>
      </c>
      <c r="AP267" s="10">
        <f>3/24000000*OO[[#This Row],[98 (01JUL1985 03:00:00)-Water Temperature (C)]]*OO[[#This Row],[40]]</f>
        <v>8.7875769424299998E-5</v>
      </c>
      <c r="AQ267" s="10">
        <f>3/24000000*OO[[#This Row],[99 (01JUL1985 06:00:00)-Water Temperature (C)]]*OO[[#This Row],[41]]</f>
        <v>8.2927589866874991E-5</v>
      </c>
      <c r="AR267" s="10">
        <f>3/24000000*OO[[#This Row],[100 (01JUL1985 09:00:00)-Water Temperature (C)]]*OO[[#This Row],[42]]</f>
        <v>7.8110325308124997E-5</v>
      </c>
      <c r="AS267" s="10">
        <f>3/24000000*OO[[#This Row],[101 (01JUL1985 12:00:00)-Water Temperature (C)]]*OO[[#This Row],[43]]</f>
        <v>7.3043024159699996E-5</v>
      </c>
      <c r="AT267" s="10">
        <f>3/24000000*OO[[#This Row],[102 (01JUL1985 15:00:00)-Water Temperature (C)]]*OO[[#This Row],[44]]</f>
        <v>6.7489798050675E-5</v>
      </c>
      <c r="AU267" s="10">
        <f>3/24000000*OO[[#This Row],[103 (01JUL1985 18:00:00)-Water Temperature (C)]]*OO[[#This Row],[45]]</f>
        <v>5.9327852583831249E-5</v>
      </c>
      <c r="AV267" s="10">
        <f>3/24000000*OO[[#This Row],[104 (01JUL1985 21:00:00)-Water Temperature (C)]]*OO[[#This Row],[46]]</f>
        <v>4.9374146079134993E-5</v>
      </c>
      <c r="AW267" s="10">
        <f>3/24000000*OO[[#This Row],[105 (02JUL1985 00:00:00)-Water Temperature (C)]]*OO[[#This Row],[47]]</f>
        <v>3.8852413072218757E-5</v>
      </c>
      <c r="AX267" s="10">
        <f>3/24000000*OO[[#This Row],[106 (02JUL1985 03:00:00)-Water Temperature (C)]]*OO[[#This Row],[48]]</f>
        <v>2.9798360835164999E-5</v>
      </c>
      <c r="AY267" s="10">
        <f>3/24000000*OO[[#This Row],[107 (02JUL1985 06:00:00)-Water Temperature (C)]]*OO[[#This Row],[49]]</f>
        <v>2.2946889798805001E-5</v>
      </c>
      <c r="AZ267" s="10">
        <f>3/24000000*OO[[#This Row],[108 (02JUL1985 09:00:00)-Water Temperature (C)]]*OO[[#This Row],[50]]</f>
        <v>1.8964848487794998E-5</v>
      </c>
      <c r="BA267" s="10">
        <f>3/24000000*OO[[#This Row],[109 (02JUL1985 12:00:00)-Water Temperature (C)]]*OO[[#This Row],[51]]</f>
        <v>1.6834145692367501E-5</v>
      </c>
      <c r="BB267" s="10">
        <f>3/24000000*OO[[#This Row],[110 (02JUL1985 15:00:00)-Water Temperature (C)]]*OO[[#This Row],[52]]</f>
        <v>1.5880259774242499E-5</v>
      </c>
      <c r="BC267" s="10">
        <f>3/24000000*OO[[#This Row],[111 (02JUL1985 18:00:00)-Water Temperature (C)]]*OO[[#This Row],[53]]</f>
        <v>1.5253868350751248E-5</v>
      </c>
      <c r="BD267" s="10">
        <f>3/24000000*OO[[#This Row],[112 (02JUL1985 21:00:00)-Water Temperature (C)]]*OO[[#This Row],[54]]</f>
        <v>1.4238706861088749E-5</v>
      </c>
      <c r="BE267" s="10">
        <f>3/24000000*OO[[#This Row],[113 (03JUL1985 00:00:00)-Water Temperature (C)]]*OO[[#This Row],[55]]</f>
        <v>1.311468058383E-5</v>
      </c>
      <c r="BF267" s="10">
        <f>3/24000000*OO[[#This Row],[114 (03JUL1985 03:00:00)-Water Temperature (C)]]*OO[[#This Row],[56]]</f>
        <v>1.1936291717044998E-5</v>
      </c>
      <c r="BG267" s="10">
        <f>3/24000000*OO[[#This Row],[115 (03JUL1985 06:00:00)-Water Temperature (C)]]*OO[[#This Row],[57]]</f>
        <v>1.0889073371783748E-5</v>
      </c>
      <c r="BH267" s="10">
        <f>3/24000000*OO[[#This Row],[116 (03JUL1985 09:00:00)-Water Temperature (C)]]*OO[[#This Row],[58]]</f>
        <v>1.0368659845668749E-5</v>
      </c>
      <c r="BI267" s="10">
        <f>3/24000000*OO[[#This Row],[117 (03JUL1985 12:00:00)-Water Temperature (C)]]*OO[[#This Row],[59]]</f>
        <v>1.046025358476E-5</v>
      </c>
      <c r="BJ267" s="10">
        <f>3/24000000*OO[[#This Row],[118 (03JUL1985 15:00:00)-Water Temperature (C)]]*OO[[#This Row],[60]]</f>
        <v>1.08418847730425E-5</v>
      </c>
      <c r="BK267" s="10">
        <f>3/24000000*OO[[#This Row],[119 (03JUL1985 18:00:00)-Water Temperature (C)]]*OO[[#This Row],[61]]</f>
        <v>1.08397656659025E-5</v>
      </c>
      <c r="BL267" s="10">
        <f>3/24000000*OO[[#This Row],[120 (03JUL1985 21:00:00)-Water Temperature (C)]]*OO[[#This Row],[62]]</f>
        <v>1.03705375840625E-5</v>
      </c>
      <c r="BM267" s="10">
        <f>3/24000000*OO[[#This Row],[121 (04JUL1985 00:00:00)-Water Temperature (C)]]*OO[[#This Row],[63]]</f>
        <v>9.6691263993749993E-6</v>
      </c>
      <c r="BN267" s="10">
        <f>3/24000000*OO[[#This Row],[122 (04JUL1985 03:00:00)-Water Temperature (C)]]*OO[[#This Row],[64]]</f>
        <v>8.9444596917474999E-6</v>
      </c>
      <c r="BO267" s="10">
        <f>3/24000000*OO[[#This Row],[123 (04JUL1985 06:00:00)-Water Temperature (C)]]*OO[[#This Row],[65]]</f>
        <v>8.266099891679999E-6</v>
      </c>
      <c r="BP267" s="10">
        <f>3/24000000*OO[[#This Row],[124 (04JUL1985 09:00:00)-Water Temperature (C)]]*OO[[#This Row],[66]]</f>
        <v>7.8765208521549991E-6</v>
      </c>
      <c r="BQ267" s="10">
        <f>3/24000000*OO[[#This Row],[125 (04JUL1985 12:00:00)-Water Temperature (C)]]*OO[[#This Row],[67]]</f>
        <v>7.5653429677650003E-6</v>
      </c>
      <c r="BR267" s="10">
        <f>3/24000000*OO[[#This Row],[126 (04JUL1985 15:00:00)-Water Temperature (C)]]*OO[[#This Row],[68]]</f>
        <v>7.2074897310300004E-6</v>
      </c>
      <c r="BS267" s="10">
        <f>3/24000000*OO[[#This Row],[127 (04JUL1985 18:00:00)-Water Temperature (C)]]*OO[[#This Row],[69]]</f>
        <v>6.8522614345800008E-6</v>
      </c>
      <c r="BT267" s="10">
        <f>3/24000000*OO[[#This Row],[128 (04JUL1985 21:00:00)-Water Temperature (C)]]*OO[[#This Row],[70]]</f>
        <v>6.5254242120187495E-6</v>
      </c>
      <c r="BU267" s="10">
        <f>3/24000000*OO[[#This Row],[129 (05JUL1985 00:00:00)-Water Temperature (C)]]*OO[[#This Row],[71]]</f>
        <v>6.1524168115025004E-6</v>
      </c>
      <c r="BV267" s="10">
        <f>3/24000000*OO[[#This Row],[130 (05JUL1985 03:00:00)-Water Temperature (C)]]*OO[[#This Row],[72]]</f>
        <v>5.7299424794715005E-6</v>
      </c>
      <c r="BW267" s="10">
        <f>3/24000000*OO[[#This Row],[131 (05JUL1985 06:00:00)-Water Temperature (C)]]*OO[[#This Row],[73]]</f>
        <v>5.2852725313999999E-6</v>
      </c>
      <c r="BX267" s="10">
        <f>3/24000000*OO[[#This Row],[132 (05JUL1985 09:00:00)-Water Temperature (C)]]*OO[[#This Row],[74]]</f>
        <v>5.0848660934504995E-6</v>
      </c>
      <c r="BY267" s="10">
        <f>3/24000000*OO[[#This Row],[133 (05JUL1985 12:00:00)-Water Temperature (C)]]*OO[[#This Row],[75]]</f>
        <v>5.2269768044807507E-6</v>
      </c>
      <c r="BZ267" s="10">
        <f>3/24000000*OO[[#This Row],[134 (05JUL1985 15:00:00)-Water Temperature (C)]]*OO[[#This Row],[76]]</f>
        <v>5.5452991662157501E-6</v>
      </c>
      <c r="CA267" s="10">
        <f>3/24000000*OO[[#This Row],[135 (05JUL1985 18:00:00)-Water Temperature (C)]]*OO[[#This Row],[77]]</f>
        <v>5.6504953538375004E-6</v>
      </c>
      <c r="CB267" s="10">
        <f>3/24000000*OO[[#This Row],[136 (05JUL1985 21:00:00)-Water Temperature (C)]]*OO[[#This Row],[78]]</f>
        <v>5.38356232631E-6</v>
      </c>
      <c r="CC267" s="10">
        <f>3/24000000*OO[[#This Row],[137 (06JUL1985 00:00:00)-Water Temperature (C)]]*OO[[#This Row],[79]]</f>
        <v>4.9716235459019996E-6</v>
      </c>
      <c r="CD267" s="10">
        <f>3/24000000*OO[[#This Row],[138 (06JUL1985 03:00:00)-Water Temperature (C)]]*OO[[#This Row],[80]]</f>
        <v>4.5872675349751249E-6</v>
      </c>
      <c r="CE267" s="10">
        <f>3/24000000*OO[[#This Row],[139 (06JUL1985 06:00:00)-Water Temperature (C)]]*OO[[#This Row],[81]]</f>
        <v>4.2331412584409989E-6</v>
      </c>
      <c r="CF267" s="10">
        <f>3/24000000*OO[[#This Row],[140 (06JUL1985 09:00:00)-Water Temperature (C)]]*OO[[#This Row],[82]]</f>
        <v>4.0068995264917508E-6</v>
      </c>
      <c r="CG267" s="10">
        <f>3/24000000*OO[[#This Row],[141 (06JUL1985 12:00:00)-Water Temperature (C)]]*OO[[#This Row],[83]]</f>
        <v>3.9255095209130005E-6</v>
      </c>
      <c r="CH267" s="10">
        <f>3/24000000*OO[[#This Row],[142 (06JUL1985 15:00:00)-Water Temperature (C)]]*OO[[#This Row],[84]]</f>
        <v>3.86757147942E-6</v>
      </c>
      <c r="CI267" s="10">
        <f>3/24000000*OO[[#This Row],[143 (06JUL1985 18:00:00)-Water Temperature (C)]]*OO[[#This Row],[85]]</f>
        <v>3.8012082963862489E-6</v>
      </c>
      <c r="CJ267" s="10">
        <f>3/24000000*OO[[#This Row],[144 (06JUL1985 21:00:00)-Water Temperature (C)]]*OO[[#This Row],[86]]</f>
        <v>3.6686903516200001E-6</v>
      </c>
      <c r="CK267" s="10">
        <f>3/24000000*OO[[#This Row],[145 (07JUL1985 00:00:00)-Water Temperature (C)]]*OO[[#This Row],[87]]</f>
        <v>3.4397495068832492E-6</v>
      </c>
      <c r="CL267" s="10">
        <f>3/24000000*OO[[#This Row],[146 (07JUL1985 03:00:00)-Water Temperature (C)]]*OO[[#This Row],[88]]</f>
        <v>3.2039501617571252E-6</v>
      </c>
      <c r="CM267" s="10">
        <f>3/24000000*OO[[#This Row],[147 (07JUL1985 06:00:00)-Water Temperature (C)]]*OO[[#This Row],[89]]</f>
        <v>2.9663798263199993E-6</v>
      </c>
      <c r="CN267" s="10">
        <f>3/24000000*OO[[#This Row],[148 (07JUL1985 09:00:00)-Water Temperature (C)]]*OO[[#This Row],[90]]</f>
        <v>2.8132016009825001E-6</v>
      </c>
      <c r="CO267" s="10">
        <f>3/24000000*OO[[#This Row],[149 (07JUL1985 12:00:00)-Water Temperature (C)]]*OO[[#This Row],[91]]</f>
        <v>2.7174942962498746E-6</v>
      </c>
      <c r="CP267" s="10">
        <f>3/24000000*OO[[#This Row],[150 (07JUL1985 15:00:00)-Water Temperature (C)]]*OO[[#This Row],[92]]</f>
        <v>2.7197175646383746E-6</v>
      </c>
      <c r="CQ267" s="10">
        <f>3/24000000*OO[[#This Row],[151 (07JUL1985 18:00:00)-Water Temperature (C)]]*OO[[#This Row],[93]]</f>
        <v>2.7711268927754995E-6</v>
      </c>
      <c r="CR267" s="10">
        <f>3/24000000*OO[[#This Row],[152 (07JUL1985 21:00:00)-Water Temperature (C)]]*OO[[#This Row],[94]]</f>
        <v>2.7063775735779999E-6</v>
      </c>
      <c r="CS267" s="10">
        <f>3/24000000*OO[[#This Row],[153 (08JUL1985 00:00:00)-Water Temperature (C)]]*OO[[#This Row],[95]]</f>
        <v>2.5025169065218751E-6</v>
      </c>
      <c r="CT267" s="10">
        <f>3/24000000*OO[[#This Row],[154 (08JUL1985 03:00:00)-Water Temperature (C)]]*OO[[#This Row],[96]]</f>
        <v>2.2928870480600001E-6</v>
      </c>
      <c r="CU267" s="10">
        <f>3/24000000*OO[[#This Row],[155 (08JUL1985 06:00:00)-Water Temperature (C)]]*OO[[#This Row],[97]]</f>
        <v>2.1171924254861251E-6</v>
      </c>
      <c r="CV267" s="10">
        <f>3/24000000*OO[[#This Row],[156 (08JUL1985 09:00:00)-Water Temperature (C)]]*OO[[#This Row],[98]]</f>
        <v>2.0462892924818753E-6</v>
      </c>
      <c r="CW267" s="10">
        <f>3/24000000*OO[[#This Row],[157 (08JUL1985 12:00:00)-Water Temperature (C)]]*OO[[#This Row],[99]]</f>
        <v>1.9940840132774999E-6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0</v>
      </c>
      <c r="P268" s="10">
        <f>3/24*OO[[#This Row],[72 (27JUN1985 21:00:00)-Water Temperature (C)]]*OO[[#This Row],[14]]/SUM(OO[14])</f>
        <v>0</v>
      </c>
      <c r="Q268" s="10">
        <f>3/24*OO[[#This Row],[73 (28JUN1985 00:00:00)-Water Temperature (C)]]*OO[[#This Row],[15]]/SUM(OO[15])</f>
        <v>1.2738712567817316E-25</v>
      </c>
      <c r="R268" s="10">
        <f>3/24*OO[[#This Row],[74 (28JUN1985 03:00:00)-Water Temperature (C)]]*OO[[#This Row],[16]]/SUM(OO[16])</f>
        <v>4.0756169928181233E-19</v>
      </c>
      <c r="S268" s="10">
        <f>3/24*OO[[#This Row],[75 (28JUN1985 06:00:00)-Water Temperature (C)]]*OO[[#This Row],[17]]/SUM(OO[17])</f>
        <v>7.6935547812150918E-14</v>
      </c>
      <c r="T268" s="10">
        <f>3/24*OO[[#This Row],[76 (28JUN1985 09:00:00)-Water Temperature (C)]]*OO[[#This Row],[18]]/SUM(OO[18])</f>
        <v>1.0958495327700497E-10</v>
      </c>
      <c r="U268" s="10">
        <f>3/24*OO[[#This Row],[77 (28JUN1985 12:00:00)-Water Temperature (C)]]*OO[[#This Row],[19]]/SUM(OO[19])</f>
        <v>2.5379790119689007E-8</v>
      </c>
      <c r="V268" s="10">
        <f>3/24000000*OO[[#This Row],[78 (28JUN1985 15:00:00)-Water Temperature (C)]]*OO[[#This Row],[20]]</f>
        <v>1.7873547699918747E-6</v>
      </c>
      <c r="W268" s="10">
        <f>3/24000000*OO[[#This Row],[79 (28JUN1985 18:00:00)-Water Temperature (C)]]*OO[[#This Row],[21]]</f>
        <v>5.0316561904274992E-5</v>
      </c>
      <c r="X268" s="10">
        <f>3/24000000*OO[[#This Row],[80 (28JUN1985 21:00:00)-Water Temperature (C)]]*OO[[#This Row],[22]]</f>
        <v>6.5717196343925005E-4</v>
      </c>
      <c r="Y268" s="10">
        <f>3/24000000*OO[[#This Row],[81 (29JUN1985 00:00:00)-Water Temperature (C)]]*OO[[#This Row],[23]]</f>
        <v>4.5518957950899993E-3</v>
      </c>
      <c r="Z268" s="10">
        <f>3/24000000*OO[[#This Row],[82 (29JUN1985 03:00:00)-Water Temperature (C)]]*OO[[#This Row],[24]]</f>
        <v>1.8283680429340001E-2</v>
      </c>
      <c r="AA268" s="10">
        <f>3/24000000*OO[[#This Row],[83 (29JUN1985 06:00:00)-Water Temperature (C)]]*OO[[#This Row],[25]]</f>
        <v>4.6763479508475002E-2</v>
      </c>
      <c r="AB268" s="10">
        <f>3/24000000*OO[[#This Row],[84 (29JUN1985 09:00:00)-Water Temperature (C)]]*OO[[#This Row],[26]]</f>
        <v>8.4384862563749996E-2</v>
      </c>
      <c r="AC268" s="10">
        <f>3/24000000*OO[[#This Row],[85 (29JUN1985 12:00:00)-Water Temperature (C)]]*OO[[#This Row],[27]]</f>
        <v>0.11362938680424997</v>
      </c>
      <c r="AD268" s="10">
        <f>3/24000000*OO[[#This Row],[86 (29JUN1985 15:00:00)-Water Temperature (C)]]*OO[[#This Row],[28]]</f>
        <v>0.11906232577634998</v>
      </c>
      <c r="AE268" s="10">
        <f>3/24000000*OO[[#This Row],[88 (29JUN1985 21:00:00)-Water Temperature (C)]]*OO[[#This Row],[30]]</f>
        <v>5.6466138284662494E-2</v>
      </c>
      <c r="AF268" s="10">
        <f>3/24000000*OO[[#This Row],[88 (29JUN1985 21:00:00)-Water Temperature (C)]]*OO[[#This Row],[30]]</f>
        <v>5.6466138284662494E-2</v>
      </c>
      <c r="AG268" s="10">
        <f>3/24000000*OO[[#This Row],[89 (30JUN1985 00:00:00)-Water Temperature (C)]]*OO[[#This Row],[31]]</f>
        <v>2.5907310667589997E-2</v>
      </c>
      <c r="AH268" s="10">
        <f>3/24000000*OO[[#This Row],[90 (30JUN1985 03:00:00)-Water Temperature (C)]]*OO[[#This Row],[32]]</f>
        <v>1.006295915167125E-2</v>
      </c>
      <c r="AI268" s="10">
        <f>3/24000000*OO[[#This Row],[91 (30JUN1985 06:00:00)-Water Temperature (C)]]*OO[[#This Row],[33]]</f>
        <v>3.4539484042437501E-3</v>
      </c>
      <c r="AJ268" s="10">
        <f>3/24000000*OO[[#This Row],[92 (30JUN1985 09:00:00)-Water Temperature (C)]]*OO[[#This Row],[34]]</f>
        <v>1.1179393722914998E-3</v>
      </c>
      <c r="AK268" s="10">
        <f>3/24000000*OO[[#This Row],[93 (30JUN1985 12:00:00)-Water Temperature (C)]]*OO[[#This Row],[35]]</f>
        <v>3.7318117685955005E-4</v>
      </c>
      <c r="AL268" s="10">
        <f>3/24000000*OO[[#This Row],[94 (30JUN1985 15:00:00)-Water Temperature (C)]]*OO[[#This Row],[36]]</f>
        <v>1.5606160760319999E-4</v>
      </c>
      <c r="AM268" s="10">
        <f>3/24000000*OO[[#This Row],[95 (30JUN1985 18:00:00)-Water Temperature (C)]]*OO[[#This Row],[37]]</f>
        <v>9.9491205270799992E-5</v>
      </c>
      <c r="AN268" s="10">
        <f>3/24000000*OO[[#This Row],[96 (30JUN1985 21:00:00)-Water Temperature (C)]]*OO[[#This Row],[38]]</f>
        <v>8.7609848692974995E-5</v>
      </c>
      <c r="AO268" s="10">
        <f>3/24000000*OO[[#This Row],[97 (01JUL1985 00:00:00)-Water Temperature (C)]]*OO[[#This Row],[39]]</f>
        <v>8.5646822247174983E-5</v>
      </c>
      <c r="AP268" s="10">
        <f>3/24000000*OO[[#This Row],[98 (01JUL1985 03:00:00)-Water Temperature (C)]]*OO[[#This Row],[40]]</f>
        <v>8.3520852324150006E-5</v>
      </c>
      <c r="AQ268" s="10">
        <f>3/24000000*OO[[#This Row],[99 (01JUL1985 06:00:00)-Water Temperature (C)]]*OO[[#This Row],[41]]</f>
        <v>7.9239777547912495E-5</v>
      </c>
      <c r="AR268" s="10">
        <f>3/24000000*OO[[#This Row],[100 (01JUL1985 09:00:00)-Water Temperature (C)]]*OO[[#This Row],[42]]</f>
        <v>7.4986045909425001E-5</v>
      </c>
      <c r="AS268" s="10">
        <f>3/24000000*OO[[#This Row],[101 (01JUL1985 12:00:00)-Water Temperature (C)]]*OO[[#This Row],[43]]</f>
        <v>7.0332073225599985E-5</v>
      </c>
      <c r="AT268" s="10">
        <f>3/24000000*OO[[#This Row],[102 (01JUL1985 15:00:00)-Water Temperature (C)]]*OO[[#This Row],[44]]</f>
        <v>6.515030094755E-5</v>
      </c>
      <c r="AU268" s="10">
        <f>3/24000000*OO[[#This Row],[103 (01JUL1985 18:00:00)-Water Temperature (C)]]*OO[[#This Row],[45]]</f>
        <v>5.7482105592450009E-5</v>
      </c>
      <c r="AV268" s="10">
        <f>3/24000000*OO[[#This Row],[104 (01JUL1985 21:00:00)-Water Temperature (C)]]*OO[[#This Row],[46]]</f>
        <v>4.8066142925517487E-5</v>
      </c>
      <c r="AW268" s="10">
        <f>3/24000000*OO[[#This Row],[105 (02JUL1985 00:00:00)-Water Temperature (C)]]*OO[[#This Row],[47]]</f>
        <v>3.7997555348972499E-5</v>
      </c>
      <c r="AX268" s="10">
        <f>3/24000000*OO[[#This Row],[106 (02JUL1985 03:00:00)-Water Temperature (C)]]*OO[[#This Row],[48]]</f>
        <v>2.9217979566337497E-5</v>
      </c>
      <c r="AY268" s="10">
        <f>3/24000000*OO[[#This Row],[107 (02JUL1985 06:00:00)-Water Temperature (C)]]*OO[[#This Row],[49]]</f>
        <v>2.2478995681062502E-5</v>
      </c>
      <c r="AZ268" s="10">
        <f>3/24000000*OO[[#This Row],[108 (02JUL1985 09:00:00)-Water Temperature (C)]]*OO[[#This Row],[50]]</f>
        <v>1.8492438843956249E-5</v>
      </c>
      <c r="BA268" s="10">
        <f>3/24000000*OO[[#This Row],[109 (02JUL1985 12:00:00)-Water Temperature (C)]]*OO[[#This Row],[51]]</f>
        <v>1.62867062593125E-5</v>
      </c>
      <c r="BB268" s="10">
        <f>3/24000000*OO[[#This Row],[110 (02JUL1985 15:00:00)-Water Temperature (C)]]*OO[[#This Row],[52]]</f>
        <v>1.5272247734010002E-5</v>
      </c>
      <c r="BC268" s="10">
        <f>3/24000000*OO[[#This Row],[111 (02JUL1985 18:00:00)-Water Temperature (C)]]*OO[[#This Row],[53]]</f>
        <v>1.460526761764E-5</v>
      </c>
      <c r="BD268" s="10">
        <f>3/24000000*OO[[#This Row],[112 (02JUL1985 21:00:00)-Water Temperature (C)]]*OO[[#This Row],[54]]</f>
        <v>1.3603121928003748E-5</v>
      </c>
      <c r="BE268" s="10">
        <f>3/24000000*OO[[#This Row],[113 (03JUL1985 00:00:00)-Water Temperature (C)]]*OO[[#This Row],[55]]</f>
        <v>1.25341735794E-5</v>
      </c>
      <c r="BF268" s="10">
        <f>3/24000000*OO[[#This Row],[114 (03JUL1985 03:00:00)-Water Temperature (C)]]*OO[[#This Row],[56]]</f>
        <v>1.1419401057338749E-5</v>
      </c>
      <c r="BG268" s="10">
        <f>3/24000000*OO[[#This Row],[115 (03JUL1985 06:00:00)-Water Temperature (C)]]*OO[[#This Row],[57]]</f>
        <v>1.042910318417625E-5</v>
      </c>
      <c r="BH268" s="10">
        <f>3/24000000*OO[[#This Row],[116 (03JUL1985 09:00:00)-Water Temperature (C)]]*OO[[#This Row],[58]]</f>
        <v>9.9354071493549993E-6</v>
      </c>
      <c r="BI268" s="10">
        <f>3/24000000*OO[[#This Row],[117 (03JUL1985 12:00:00)-Water Temperature (C)]]*OO[[#This Row],[59]]</f>
        <v>1.001492042044E-5</v>
      </c>
      <c r="BJ268" s="10">
        <f>3/24000000*OO[[#This Row],[118 (03JUL1985 15:00:00)-Water Temperature (C)]]*OO[[#This Row],[60]]</f>
        <v>1.03613093482875E-5</v>
      </c>
      <c r="BK268" s="10">
        <f>3/24000000*OO[[#This Row],[119 (03JUL1985 18:00:00)-Water Temperature (C)]]*OO[[#This Row],[61]]</f>
        <v>1.0341668159250001E-5</v>
      </c>
      <c r="BL268" s="10">
        <f>3/24000000*OO[[#This Row],[120 (03JUL1985 21:00:00)-Water Temperature (C)]]*OO[[#This Row],[62]]</f>
        <v>9.8879985305000014E-6</v>
      </c>
      <c r="BM268" s="10">
        <f>3/24000000*OO[[#This Row],[121 (04JUL1985 00:00:00)-Water Temperature (C)]]*OO[[#This Row],[63]]</f>
        <v>9.2249140557350004E-6</v>
      </c>
      <c r="BN268" s="10">
        <f>3/24000000*OO[[#This Row],[122 (04JUL1985 03:00:00)-Water Temperature (C)]]*OO[[#This Row],[64]]</f>
        <v>8.5387780962712492E-6</v>
      </c>
      <c r="BO268" s="10">
        <f>3/24000000*OO[[#This Row],[123 (04JUL1985 06:00:00)-Water Temperature (C)]]*OO[[#This Row],[65]]</f>
        <v>7.8974456351575011E-6</v>
      </c>
      <c r="BP268" s="10">
        <f>3/24000000*OO[[#This Row],[124 (04JUL1985 09:00:00)-Water Temperature (C)]]*OO[[#This Row],[66]]</f>
        <v>7.529975499559999E-6</v>
      </c>
      <c r="BQ268" s="10">
        <f>3/24000000*OO[[#This Row],[125 (04JUL1985 12:00:00)-Water Temperature (C)]]*OO[[#This Row],[67]]</f>
        <v>7.2188146002374986E-6</v>
      </c>
      <c r="BR268" s="10">
        <f>3/24000000*OO[[#This Row],[126 (04JUL1985 15:00:00)-Water Temperature (C)]]*OO[[#This Row],[68]]</f>
        <v>6.8693555716500009E-6</v>
      </c>
      <c r="BS268" s="10">
        <f>3/24000000*OO[[#This Row],[127 (04JUL1985 18:00:00)-Water Temperature (C)]]*OO[[#This Row],[69]]</f>
        <v>6.5261448917775004E-6</v>
      </c>
      <c r="BT268" s="10">
        <f>3/24000000*OO[[#This Row],[128 (04JUL1985 21:00:00)-Water Temperature (C)]]*OO[[#This Row],[70]]</f>
        <v>6.213361444955E-6</v>
      </c>
      <c r="BU268" s="10">
        <f>3/24000000*OO[[#This Row],[129 (05JUL1985 00:00:00)-Water Temperature (C)]]*OO[[#This Row],[71]]</f>
        <v>5.8643620300912498E-6</v>
      </c>
      <c r="BV268" s="10">
        <f>3/24000000*OO[[#This Row],[130 (05JUL1985 03:00:00)-Water Temperature (C)]]*OO[[#This Row],[72]]</f>
        <v>5.470109039101875E-6</v>
      </c>
      <c r="BW268" s="10">
        <f>3/24000000*OO[[#This Row],[131 (05JUL1985 06:00:00)-Water Temperature (C)]]*OO[[#This Row],[73]]</f>
        <v>5.0495994153000004E-6</v>
      </c>
      <c r="BX268" s="10">
        <f>3/24000000*OO[[#This Row],[132 (05JUL1985 09:00:00)-Water Temperature (C)]]*OO[[#This Row],[74]]</f>
        <v>4.8590565184124998E-6</v>
      </c>
      <c r="BY268" s="10">
        <f>3/24000000*OO[[#This Row],[133 (05JUL1985 12:00:00)-Water Temperature (C)]]*OO[[#This Row],[75]]</f>
        <v>4.9919581482960008E-6</v>
      </c>
      <c r="BZ268" s="10">
        <f>3/24000000*OO[[#This Row],[134 (05JUL1985 15:00:00)-Water Temperature (C)]]*OO[[#This Row],[76]]</f>
        <v>5.2906846962108752E-6</v>
      </c>
      <c r="CA268" s="10">
        <f>3/24000000*OO[[#This Row],[135 (05JUL1985 18:00:00)-Water Temperature (C)]]*OO[[#This Row],[77]]</f>
        <v>5.384471687335E-6</v>
      </c>
      <c r="CB268" s="10">
        <f>3/24000000*OO[[#This Row],[136 (05JUL1985 21:00:00)-Water Temperature (C)]]*OO[[#This Row],[78]]</f>
        <v>5.1275069921680001E-6</v>
      </c>
      <c r="CC268" s="10">
        <f>3/24000000*OO[[#This Row],[137 (06JUL1985 00:00:00)-Water Temperature (C)]]*OO[[#This Row],[79]]</f>
        <v>4.7423656151543743E-6</v>
      </c>
      <c r="CD268" s="10">
        <f>3/24000000*OO[[#This Row],[138 (06JUL1985 03:00:00)-Water Temperature (C)]]*OO[[#This Row],[80]]</f>
        <v>4.3796807071435003E-6</v>
      </c>
      <c r="CE268" s="10">
        <f>3/24000000*OO[[#This Row],[139 (06JUL1985 06:00:00)-Water Temperature (C)]]*OO[[#This Row],[81]]</f>
        <v>4.0409829318381247E-6</v>
      </c>
      <c r="CF268" s="10">
        <f>3/24000000*OO[[#This Row],[140 (06JUL1985 09:00:00)-Water Temperature (C)]]*OO[[#This Row],[82]]</f>
        <v>3.8228063463737499E-6</v>
      </c>
      <c r="CG268" s="10">
        <f>3/24000000*OO[[#This Row],[141 (06JUL1985 12:00:00)-Water Temperature (C)]]*OO[[#This Row],[83]]</f>
        <v>3.7412413955663751E-6</v>
      </c>
      <c r="CH268" s="10">
        <f>3/24000000*OO[[#This Row],[142 (06JUL1985 15:00:00)-Water Temperature (C)]]*OO[[#This Row],[84]]</f>
        <v>3.6790454789056242E-6</v>
      </c>
      <c r="CI268" s="10">
        <f>3/24000000*OO[[#This Row],[143 (06JUL1985 18:00:00)-Water Temperature (C)]]*OO[[#This Row],[85]]</f>
        <v>3.6166506315374998E-6</v>
      </c>
      <c r="CJ268" s="10">
        <f>3/24000000*OO[[#This Row],[144 (06JUL1985 21:00:00)-Water Temperature (C)]]*OO[[#This Row],[86]]</f>
        <v>3.4898465262927503E-6</v>
      </c>
      <c r="CK268" s="10">
        <f>3/24000000*OO[[#This Row],[145 (07JUL1985 00:00:00)-Water Temperature (C)]]*OO[[#This Row],[87]]</f>
        <v>3.2749104567692491E-6</v>
      </c>
      <c r="CL268" s="10">
        <f>3/24000000*OO[[#This Row],[146 (07JUL1985 03:00:00)-Water Temperature (C)]]*OO[[#This Row],[88]]</f>
        <v>3.0564490538141253E-6</v>
      </c>
      <c r="CM268" s="10">
        <f>3/24000000*OO[[#This Row],[147 (07JUL1985 06:00:00)-Water Temperature (C)]]*OO[[#This Row],[89]]</f>
        <v>2.8345532437524997E-6</v>
      </c>
      <c r="CN268" s="10">
        <f>3/24000000*OO[[#This Row],[148 (07JUL1985 09:00:00)-Water Temperature (C)]]*OO[[#This Row],[90]]</f>
        <v>2.6903007069124998E-6</v>
      </c>
      <c r="CO268" s="10">
        <f>3/24000000*OO[[#This Row],[149 (07JUL1985 12:00:00)-Water Temperature (C)]]*OO[[#This Row],[91]]</f>
        <v>2.5979138900178749E-6</v>
      </c>
      <c r="CP268" s="10">
        <f>3/24000000*OO[[#This Row],[150 (07JUL1985 15:00:00)-Water Temperature (C)]]*OO[[#This Row],[92]]</f>
        <v>2.5967814532385001E-6</v>
      </c>
      <c r="CQ268" s="10">
        <f>3/24000000*OO[[#This Row],[151 (07JUL1985 18:00:00)-Water Temperature (C)]]*OO[[#This Row],[93]]</f>
        <v>2.643657325047E-6</v>
      </c>
      <c r="CR268" s="10">
        <f>3/24000000*OO[[#This Row],[152 (07JUL1985 21:00:00)-Water Temperature (C)]]*OO[[#This Row],[94]]</f>
        <v>2.5780202073843745E-6</v>
      </c>
      <c r="CS268" s="10">
        <f>3/24000000*OO[[#This Row],[153 (08JUL1985 00:00:00)-Water Temperature (C)]]*OO[[#This Row],[95]]</f>
        <v>2.3862420181209998E-6</v>
      </c>
      <c r="CT268" s="10">
        <f>3/24000000*OO[[#This Row],[154 (08JUL1985 03:00:00)-Water Temperature (C)]]*OO[[#This Row],[96]]</f>
        <v>2.1893261023259997E-6</v>
      </c>
      <c r="CU268" s="10">
        <f>3/24000000*OO[[#This Row],[155 (08JUL1985 06:00:00)-Water Temperature (C)]]*OO[[#This Row],[97]]</f>
        <v>2.0216092566112498E-6</v>
      </c>
      <c r="CV268" s="10">
        <f>3/24000000*OO[[#This Row],[156 (08JUL1985 09:00:00)-Water Temperature (C)]]*OO[[#This Row],[98]]</f>
        <v>1.951985261381E-6</v>
      </c>
      <c r="CW268" s="10">
        <f>3/24000000*OO[[#This Row],[157 (08JUL1985 12:00:00)-Water Temperature (C)]]*OO[[#This Row],[99]]</f>
        <v>1.8962522934243752E-6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0</v>
      </c>
      <c r="P269" s="10">
        <f>3/24*OO[[#This Row],[72 (27JUN1985 21:00:00)-Water Temperature (C)]]*OO[[#This Row],[14]]/SUM(OO[14])</f>
        <v>0</v>
      </c>
      <c r="Q269" s="10">
        <f>3/24*OO[[#This Row],[73 (28JUN1985 00:00:00)-Water Temperature (C)]]*OO[[#This Row],[15]]/SUM(OO[15])</f>
        <v>1.2518675469541743E-26</v>
      </c>
      <c r="R269" s="10">
        <f>3/24*OO[[#This Row],[74 (28JUN1985 03:00:00)-Water Temperature (C)]]*OO[[#This Row],[16]]/SUM(OO[16])</f>
        <v>6.3523433565149173E-20</v>
      </c>
      <c r="S269" s="10">
        <f>3/24*OO[[#This Row],[75 (28JUN1985 06:00:00)-Water Temperature (C)]]*OO[[#This Row],[17]]/SUM(OO[17])</f>
        <v>3.081321353860943E-14</v>
      </c>
      <c r="T269" s="10">
        <f>3/24*OO[[#This Row],[76 (28JUN1985 09:00:00)-Water Temperature (C)]]*OO[[#This Row],[18]]/SUM(OO[18])</f>
        <v>5.3157322165846991E-11</v>
      </c>
      <c r="U269" s="10">
        <f>3/24*OO[[#This Row],[77 (28JUN1985 12:00:00)-Water Temperature (C)]]*OO[[#This Row],[19]]/SUM(OO[19])</f>
        <v>1.3732036976012229E-8</v>
      </c>
      <c r="V269" s="10">
        <f>3/24000000*OO[[#This Row],[78 (28JUN1985 15:00:00)-Water Temperature (C)]]*OO[[#This Row],[20]]</f>
        <v>1.0499763965569998E-6</v>
      </c>
      <c r="W269" s="10">
        <f>3/24000000*OO[[#This Row],[79 (28JUN1985 18:00:00)-Water Temperature (C)]]*OO[[#This Row],[21]]</f>
        <v>3.1555389256081251E-5</v>
      </c>
      <c r="X269" s="10">
        <f>3/24000000*OO[[#This Row],[80 (28JUN1985 21:00:00)-Water Temperature (C)]]*OO[[#This Row],[22]]</f>
        <v>4.3638412714399997E-4</v>
      </c>
      <c r="Y269" s="10">
        <f>3/24000000*OO[[#This Row],[81 (29JUN1985 00:00:00)-Water Temperature (C)]]*OO[[#This Row],[23]]</f>
        <v>3.1785102187087497E-3</v>
      </c>
      <c r="Z269" s="10">
        <f>3/24000000*OO[[#This Row],[82 (29JUN1985 03:00:00)-Water Temperature (C)]]*OO[[#This Row],[24]]</f>
        <v>1.3341811986000001E-2</v>
      </c>
      <c r="AA269" s="10">
        <f>3/24000000*OO[[#This Row],[83 (29JUN1985 06:00:00)-Water Temperature (C)]]*OO[[#This Row],[25]]</f>
        <v>3.5461188215272506E-2</v>
      </c>
      <c r="AB269" s="10">
        <f>3/24000000*OO[[#This Row],[84 (29JUN1985 09:00:00)-Water Temperature (C)]]*OO[[#This Row],[26]]</f>
        <v>6.6151208133499992E-2</v>
      </c>
      <c r="AC269" s="10">
        <f>3/24000000*OO[[#This Row],[85 (29JUN1985 12:00:00)-Water Temperature (C)]]*OO[[#This Row],[27]]</f>
        <v>9.1728665510999979E-2</v>
      </c>
      <c r="AD269" s="10">
        <f>3/24000000*OO[[#This Row],[86 (29JUN1985 15:00:00)-Water Temperature (C)]]*OO[[#This Row],[28]]</f>
        <v>9.8728587017112512E-2</v>
      </c>
      <c r="AE269" s="10">
        <f>3/24000000*OO[[#This Row],[88 (29JUN1985 21:00:00)-Water Temperature (C)]]*OO[[#This Row],[30]]</f>
        <v>4.8915914443672499E-2</v>
      </c>
      <c r="AF269" s="10">
        <f>3/24000000*OO[[#This Row],[88 (29JUN1985 21:00:00)-Water Temperature (C)]]*OO[[#This Row],[30]]</f>
        <v>4.8915914443672499E-2</v>
      </c>
      <c r="AG269" s="10">
        <f>3/24000000*OO[[#This Row],[89 (30JUN1985 00:00:00)-Water Temperature (C)]]*OO[[#This Row],[31]]</f>
        <v>2.28597026035375E-2</v>
      </c>
      <c r="AH269" s="10">
        <f>3/24000000*OO[[#This Row],[90 (30JUN1985 03:00:00)-Water Temperature (C)]]*OO[[#This Row],[32]]</f>
        <v>9.0163812146612492E-3</v>
      </c>
      <c r="AI269" s="10">
        <f>3/24000000*OO[[#This Row],[91 (30JUN1985 06:00:00)-Water Temperature (C)]]*OO[[#This Row],[33]]</f>
        <v>3.1312431800223747E-3</v>
      </c>
      <c r="AJ269" s="10">
        <f>3/24000000*OO[[#This Row],[92 (30JUN1985 09:00:00)-Water Temperature (C)]]*OO[[#This Row],[34]]</f>
        <v>1.0204563802290001E-3</v>
      </c>
      <c r="AK269" s="10">
        <f>3/24000000*OO[[#This Row],[93 (30JUN1985 12:00:00)-Water Temperature (C)]]*OO[[#This Row],[35]]</f>
        <v>3.3937560724315002E-4</v>
      </c>
      <c r="AL269" s="10">
        <f>3/24000000*OO[[#This Row],[94 (30JUN1985 15:00:00)-Water Temperature (C)]]*OO[[#This Row],[36]]</f>
        <v>1.3782045273018749E-4</v>
      </c>
      <c r="AM269" s="10">
        <f>3/24000000*OO[[#This Row],[95 (30JUN1985 18:00:00)-Water Temperature (C)]]*OO[[#This Row],[37]]</f>
        <v>8.3729516590537489E-5</v>
      </c>
      <c r="AN269" s="10">
        <f>3/24000000*OO[[#This Row],[96 (30JUN1985 21:00:00)-Water Temperature (C)]]*OO[[#This Row],[38]]</f>
        <v>7.1685626605450011E-5</v>
      </c>
      <c r="AO269" s="10">
        <f>3/24000000*OO[[#This Row],[97 (01JUL1985 00:00:00)-Water Temperature (C)]]*OO[[#This Row],[39]]</f>
        <v>6.9749770291825008E-5</v>
      </c>
      <c r="AP269" s="10">
        <f>3/24000000*OO[[#This Row],[98 (01JUL1985 03:00:00)-Water Temperature (C)]]*OO[[#This Row],[40]]</f>
        <v>6.8205975882599992E-5</v>
      </c>
      <c r="AQ269" s="10">
        <f>3/24000000*OO[[#This Row],[99 (01JUL1985 06:00:00)-Water Temperature (C)]]*OO[[#This Row],[41]]</f>
        <v>6.4975624960999991E-5</v>
      </c>
      <c r="AR269" s="10">
        <f>3/24000000*OO[[#This Row],[100 (01JUL1985 09:00:00)-Water Temperature (C)]]*OO[[#This Row],[42]]</f>
        <v>6.1714146101787487E-5</v>
      </c>
      <c r="AS269" s="10">
        <f>3/24000000*OO[[#This Row],[101 (01JUL1985 12:00:00)-Water Temperature (C)]]*OO[[#This Row],[43]]</f>
        <v>5.8020216979199998E-5</v>
      </c>
      <c r="AT269" s="10">
        <f>3/24000000*OO[[#This Row],[102 (01JUL1985 15:00:00)-Water Temperature (C)]]*OO[[#This Row],[44]]</f>
        <v>5.3849399345543747E-5</v>
      </c>
      <c r="AU269" s="10">
        <f>3/24000000*OO[[#This Row],[103 (01JUL1985 18:00:00)-Water Temperature (C)]]*OO[[#This Row],[45]]</f>
        <v>4.7633454599238756E-5</v>
      </c>
      <c r="AV269" s="10">
        <f>3/24000000*OO[[#This Row],[104 (01JUL1985 21:00:00)-Water Temperature (C)]]*OO[[#This Row],[46]]</f>
        <v>3.9965027521518743E-5</v>
      </c>
      <c r="AW269" s="10">
        <f>3/24000000*OO[[#This Row],[105 (02JUL1985 00:00:00)-Water Temperature (C)]]*OO[[#This Row],[47]]</f>
        <v>3.1698909588656254E-5</v>
      </c>
      <c r="AX269" s="10">
        <f>3/24000000*OO[[#This Row],[106 (02JUL1985 03:00:00)-Water Temperature (C)]]*OO[[#This Row],[48]]</f>
        <v>2.4424946255762499E-5</v>
      </c>
      <c r="AY269" s="10">
        <f>3/24000000*OO[[#This Row],[107 (02JUL1985 06:00:00)-Water Temperature (C)]]*OO[[#This Row],[49]]</f>
        <v>1.87828963374325E-5</v>
      </c>
      <c r="AZ269" s="10">
        <f>3/24000000*OO[[#This Row],[108 (02JUL1985 09:00:00)-Water Temperature (C)]]*OO[[#This Row],[50]]</f>
        <v>1.5406975583553749E-5</v>
      </c>
      <c r="BA269" s="10">
        <f>3/24000000*OO[[#This Row],[109 (02JUL1985 12:00:00)-Water Temperature (C)]]*OO[[#This Row],[51]]</f>
        <v>1.3496232238632499E-5</v>
      </c>
      <c r="BB269" s="10">
        <f>3/24000000*OO[[#This Row],[110 (02JUL1985 15:00:00)-Water Temperature (C)]]*OO[[#This Row],[52]]</f>
        <v>1.2599577942629998E-5</v>
      </c>
      <c r="BC269" s="10">
        <f>3/24000000*OO[[#This Row],[111 (02JUL1985 18:00:00)-Water Temperature (C)]]*OO[[#This Row],[53]]</f>
        <v>1.2011850289767499E-5</v>
      </c>
      <c r="BD269" s="10">
        <f>3/24000000*OO[[#This Row],[112 (02JUL1985 21:00:00)-Water Temperature (C)]]*OO[[#This Row],[54]]</f>
        <v>1.1167539572399998E-5</v>
      </c>
      <c r="BE269" s="10">
        <f>3/24000000*OO[[#This Row],[113 (03JUL1985 00:00:00)-Water Temperature (C)]]*OO[[#This Row],[55]]</f>
        <v>1.0290311201625001E-5</v>
      </c>
      <c r="BF269" s="10">
        <f>3/24000000*OO[[#This Row],[114 (03JUL1985 03:00:00)-Water Temperature (C)]]*OO[[#This Row],[56]]</f>
        <v>9.382846039319998E-6</v>
      </c>
      <c r="BG269" s="10">
        <f>3/24000000*OO[[#This Row],[115 (03JUL1985 06:00:00)-Water Temperature (C)]]*OO[[#This Row],[57]]</f>
        <v>8.5761076892887495E-6</v>
      </c>
      <c r="BH269" s="10">
        <f>3/24000000*OO[[#This Row],[116 (03JUL1985 09:00:00)-Water Temperature (C)]]*OO[[#This Row],[58]]</f>
        <v>8.1740627017499997E-6</v>
      </c>
      <c r="BI269" s="10">
        <f>3/24000000*OO[[#This Row],[117 (03JUL1985 12:00:00)-Water Temperature (C)]]*OO[[#This Row],[59]]</f>
        <v>8.2355585464500004E-6</v>
      </c>
      <c r="BJ269" s="10">
        <f>3/24000000*OO[[#This Row],[118 (03JUL1985 15:00:00)-Water Temperature (C)]]*OO[[#This Row],[60]]</f>
        <v>8.5092044097749996E-6</v>
      </c>
      <c r="BK269" s="10">
        <f>3/24000000*OO[[#This Row],[119 (03JUL1985 18:00:00)-Water Temperature (C)]]*OO[[#This Row],[61]]</f>
        <v>8.4820179921587504E-6</v>
      </c>
      <c r="BL269" s="10">
        <f>3/24000000*OO[[#This Row],[120 (03JUL1985 21:00:00)-Water Temperature (C)]]*OO[[#This Row],[62]]</f>
        <v>8.1054238941325005E-6</v>
      </c>
      <c r="BM269" s="10">
        <f>3/24000000*OO[[#This Row],[121 (04JUL1985 00:00:00)-Water Temperature (C)]]*OO[[#This Row],[63]]</f>
        <v>7.5644457076874984E-6</v>
      </c>
      <c r="BN269" s="10">
        <f>3/24000000*OO[[#This Row],[122 (04JUL1985 03:00:00)-Water Temperature (C)]]*OO[[#This Row],[64]]</f>
        <v>7.0057955400262498E-6</v>
      </c>
      <c r="BO269" s="10">
        <f>3/24000000*OO[[#This Row],[123 (04JUL1985 06:00:00)-Water Temperature (C)]]*OO[[#This Row],[65]]</f>
        <v>6.4830825313799994E-6</v>
      </c>
      <c r="BP269" s="10">
        <f>3/24000000*OO[[#This Row],[124 (04JUL1985 09:00:00)-Water Temperature (C)]]*OO[[#This Row],[66]]</f>
        <v>6.1846689303307494E-6</v>
      </c>
      <c r="BQ269" s="10">
        <f>3/24000000*OO[[#This Row],[125 (04JUL1985 12:00:00)-Water Temperature (C)]]*OO[[#This Row],[67]]</f>
        <v>5.9220757085100002E-6</v>
      </c>
      <c r="BR269" s="10">
        <f>3/24000000*OO[[#This Row],[126 (04JUL1985 15:00:00)-Water Temperature (C)]]*OO[[#This Row],[68]]</f>
        <v>5.6303380813679999E-6</v>
      </c>
      <c r="BS269" s="10">
        <f>3/24000000*OO[[#This Row],[127 (04JUL1985 18:00:00)-Water Temperature (C)]]*OO[[#This Row],[69]]</f>
        <v>5.3455409126534995E-6</v>
      </c>
      <c r="BT269" s="10">
        <f>3/24000000*OO[[#This Row],[128 (04JUL1985 21:00:00)-Water Temperature (C)]]*OO[[#This Row],[70]]</f>
        <v>5.0885416503237501E-6</v>
      </c>
      <c r="BU269" s="10">
        <f>3/24000000*OO[[#This Row],[129 (05JUL1985 00:00:00)-Water Temperature (C)]]*OO[[#This Row],[71]]</f>
        <v>4.8054399409764996E-6</v>
      </c>
      <c r="BV269" s="10">
        <f>3/24000000*OO[[#This Row],[130 (05JUL1985 03:00:00)-Water Temperature (C)]]*OO[[#This Row],[72]]</f>
        <v>4.4877270861604996E-6</v>
      </c>
      <c r="BW269" s="10">
        <f>3/24000000*OO[[#This Row],[131 (05JUL1985 06:00:00)-Water Temperature (C)]]*OO[[#This Row],[73]]</f>
        <v>4.1452235909612494E-6</v>
      </c>
      <c r="BX269" s="10">
        <f>3/24000000*OO[[#This Row],[132 (05JUL1985 09:00:00)-Water Temperature (C)]]*OO[[#This Row],[74]]</f>
        <v>3.9897970173439995E-6</v>
      </c>
      <c r="BY269" s="10">
        <f>3/24000000*OO[[#This Row],[133 (05JUL1985 12:00:00)-Water Temperature (C)]]*OO[[#This Row],[75]]</f>
        <v>4.0977766112728741E-6</v>
      </c>
      <c r="BZ269" s="10">
        <f>3/24000000*OO[[#This Row],[134 (05JUL1985 15:00:00)-Water Temperature (C)]]*OO[[#This Row],[76]]</f>
        <v>4.3397986859743756E-6</v>
      </c>
      <c r="CA269" s="10">
        <f>3/24000000*OO[[#This Row],[135 (05JUL1985 18:00:00)-Water Temperature (C)]]*OO[[#This Row],[77]]</f>
        <v>4.4126731942500002E-6</v>
      </c>
      <c r="CB269" s="10">
        <f>3/24000000*OO[[#This Row],[136 (05JUL1985 21:00:00)-Water Temperature (C)]]*OO[[#This Row],[78]]</f>
        <v>4.2000811960649994E-6</v>
      </c>
      <c r="CC269" s="10">
        <f>3/24000000*OO[[#This Row],[137 (06JUL1985 00:00:00)-Water Temperature (C)]]*OO[[#This Row],[79]]</f>
        <v>3.8884035077701249E-6</v>
      </c>
      <c r="CD269" s="10">
        <f>3/24000000*OO[[#This Row],[138 (06JUL1985 03:00:00)-Water Temperature (C)]]*OO[[#This Row],[80]]</f>
        <v>3.5935878767200003E-6</v>
      </c>
      <c r="CE269" s="10">
        <f>3/24000000*OO[[#This Row],[139 (06JUL1985 06:00:00)-Water Temperature (C)]]*OO[[#This Row],[81]]</f>
        <v>3.3154701032699997E-6</v>
      </c>
      <c r="CF269" s="10">
        <f>3/24000000*OO[[#This Row],[140 (06JUL1985 09:00:00)-Water Temperature (C)]]*OO[[#This Row],[82]]</f>
        <v>3.1354518244594993E-6</v>
      </c>
      <c r="CG269" s="10">
        <f>3/24000000*OO[[#This Row],[141 (06JUL1985 12:00:00)-Water Temperature (C)]]*OO[[#This Row],[83]]</f>
        <v>3.0664526336005E-6</v>
      </c>
      <c r="CH269" s="10">
        <f>3/24000000*OO[[#This Row],[142 (06JUL1985 15:00:00)-Water Temperature (C)]]*OO[[#This Row],[84]]</f>
        <v>3.0114778632006246E-6</v>
      </c>
      <c r="CI269" s="10">
        <f>3/24000000*OO[[#This Row],[143 (06JUL1985 18:00:00)-Water Temperature (C)]]*OO[[#This Row],[85]]</f>
        <v>2.9603934294089999E-6</v>
      </c>
      <c r="CJ269" s="10">
        <f>3/24000000*OO[[#This Row],[144 (06JUL1985 21:00:00)-Water Temperature (C)]]*OO[[#This Row],[86]]</f>
        <v>2.8561126334999998E-6</v>
      </c>
      <c r="CK269" s="10">
        <f>3/24000000*OO[[#This Row],[145 (07JUL1985 00:00:00)-Water Temperature (C)]]*OO[[#This Row],[87]]</f>
        <v>2.6816766139372503E-6</v>
      </c>
      <c r="CL269" s="10">
        <f>3/24000000*OO[[#This Row],[146 (07JUL1985 03:00:00)-Water Temperature (C)]]*OO[[#This Row],[88]]</f>
        <v>2.5062264952181244E-6</v>
      </c>
      <c r="CM269" s="10">
        <f>3/24000000*OO[[#This Row],[147 (07JUL1985 06:00:00)-Water Temperature (C)]]*OO[[#This Row],[89]]</f>
        <v>2.3270541125658753E-6</v>
      </c>
      <c r="CN269" s="10">
        <f>3/24000000*OO[[#This Row],[148 (07JUL1985 09:00:00)-Water Temperature (C)]]*OO[[#This Row],[90]]</f>
        <v>2.2101726082313744E-6</v>
      </c>
      <c r="CO269" s="10">
        <f>3/24000000*OO[[#This Row],[149 (07JUL1985 12:00:00)-Water Temperature (C)]]*OO[[#This Row],[91]]</f>
        <v>2.1337781798286252E-6</v>
      </c>
      <c r="CP269" s="10">
        <f>3/24000000*OO[[#This Row],[150 (07JUL1985 15:00:00)-Water Temperature (C)]]*OO[[#This Row],[92]]</f>
        <v>2.1310718836125001E-6</v>
      </c>
      <c r="CQ269" s="10">
        <f>3/24000000*OO[[#This Row],[151 (07JUL1985 18:00:00)-Water Temperature (C)]]*OO[[#This Row],[93]]</f>
        <v>2.16828839692775E-6</v>
      </c>
      <c r="CR269" s="10">
        <f>3/24000000*OO[[#This Row],[152 (07JUL1985 21:00:00)-Water Temperature (C)]]*OO[[#This Row],[94]]</f>
        <v>2.1120977468954999E-6</v>
      </c>
      <c r="CS269" s="10">
        <f>3/24000000*OO[[#This Row],[153 (08JUL1985 00:00:00)-Water Temperature (C)]]*OO[[#This Row],[95]]</f>
        <v>1.9560194226825001E-6</v>
      </c>
      <c r="CT269" s="10">
        <f>3/24000000*OO[[#This Row],[154 (08JUL1985 03:00:00)-Water Temperature (C)]]*OO[[#This Row],[96]]</f>
        <v>1.7964218319687501E-6</v>
      </c>
      <c r="CU269" s="10">
        <f>3/24000000*OO[[#This Row],[155 (08JUL1985 06:00:00)-Water Temperature (C)]]*OO[[#This Row],[97]]</f>
        <v>1.65901899005625E-6</v>
      </c>
      <c r="CV269" s="10">
        <f>3/24000000*OO[[#This Row],[156 (08JUL1985 09:00:00)-Water Temperature (C)]]*OO[[#This Row],[98]]</f>
        <v>1.6008670182402503E-6</v>
      </c>
      <c r="CW269" s="10">
        <f>3/24000000*OO[[#This Row],[157 (08JUL1985 12:00:00)-Water Temperature (C)]]*OO[[#This Row],[99]]</f>
        <v>1.5518645314935001E-6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0</v>
      </c>
      <c r="P270" s="10">
        <f>3/24*OO[[#This Row],[72 (27JUN1985 21:00:00)-Water Temperature (C)]]*OO[[#This Row],[14]]/SUM(OO[14])</f>
        <v>0</v>
      </c>
      <c r="Q270" s="10">
        <f>3/24*OO[[#This Row],[73 (28JUN1985 00:00:00)-Water Temperature (C)]]*OO[[#This Row],[15]]/SUM(OO[15])</f>
        <v>6.3709697649886783E-28</v>
      </c>
      <c r="R270" s="10">
        <f>3/24*OO[[#This Row],[74 (28JUN1985 03:00:00)-Water Temperature (C)]]*OO[[#This Row],[16]]/SUM(OO[16])</f>
        <v>7.7155770377100394E-21</v>
      </c>
      <c r="S270" s="10">
        <f>3/24*OO[[#This Row],[75 (28JUN1985 06:00:00)-Water Temperature (C)]]*OO[[#This Row],[17]]/SUM(OO[17])</f>
        <v>1.1702087240467395E-14</v>
      </c>
      <c r="T270" s="10">
        <f>3/24*OO[[#This Row],[76 (28JUN1985 09:00:00)-Water Temperature (C)]]*OO[[#This Row],[18]]/SUM(OO[18])</f>
        <v>2.3839085340213809E-11</v>
      </c>
      <c r="U270" s="10">
        <f>3/24*OO[[#This Row],[77 (28JUN1985 12:00:00)-Water Temperature (C)]]*OO[[#This Row],[19]]/SUM(OO[19])</f>
        <v>6.7505223674686139E-9</v>
      </c>
      <c r="V270" s="10">
        <f>3/24000000*OO[[#This Row],[78 (28JUN1985 15:00:00)-Water Temperature (C)]]*OO[[#This Row],[20]]</f>
        <v>5.5382652433062498E-7</v>
      </c>
      <c r="W270" s="10">
        <f>3/24000000*OO[[#This Row],[79 (28JUN1985 18:00:00)-Water Temperature (C)]]*OO[[#This Row],[21]]</f>
        <v>1.7550254399809998E-5</v>
      </c>
      <c r="X270" s="10">
        <f>3/24000000*OO[[#This Row],[80 (28JUN1985 21:00:00)-Water Temperature (C)]]*OO[[#This Row],[22]]</f>
        <v>2.5459766522795E-4</v>
      </c>
      <c r="Y270" s="10">
        <f>3/24000000*OO[[#This Row],[81 (29JUN1985 00:00:00)-Water Temperature (C)]]*OO[[#This Row],[23]]</f>
        <v>1.9334726221992499E-3</v>
      </c>
      <c r="Z270" s="10">
        <f>3/24000000*OO[[#This Row],[82 (29JUN1985 03:00:00)-Water Temperature (C)]]*OO[[#This Row],[24]]</f>
        <v>8.418640060169999E-3</v>
      </c>
      <c r="AA270" s="10">
        <f>3/24000000*OO[[#This Row],[83 (29JUN1985 06:00:00)-Water Temperature (C)]]*OO[[#This Row],[25]]</f>
        <v>2.3121227283250001E-2</v>
      </c>
      <c r="AB270" s="10">
        <f>3/24000000*OO[[#This Row],[84 (29JUN1985 09:00:00)-Water Temperature (C)]]*OO[[#This Row],[26]]</f>
        <v>4.4384460178499993E-2</v>
      </c>
      <c r="AC270" s="10">
        <f>3/24000000*OO[[#This Row],[85 (29JUN1985 12:00:00)-Water Temperature (C)]]*OO[[#This Row],[27]]</f>
        <v>6.313791017909999E-2</v>
      </c>
      <c r="AD270" s="10">
        <f>3/24000000*OO[[#This Row],[86 (29JUN1985 15:00:00)-Water Temperature (C)]]*OO[[#This Row],[28]]</f>
        <v>6.9516805083849997E-2</v>
      </c>
      <c r="AE270" s="10">
        <f>3/24000000*OO[[#This Row],[88 (29JUN1985 21:00:00)-Water Temperature (C)]]*OO[[#This Row],[30]]</f>
        <v>3.54956938633125E-2</v>
      </c>
      <c r="AF270" s="10">
        <f>3/24000000*OO[[#This Row],[88 (29JUN1985 21:00:00)-Water Temperature (C)]]*OO[[#This Row],[30]]</f>
        <v>3.54956938633125E-2</v>
      </c>
      <c r="AG270" s="10">
        <f>3/24000000*OO[[#This Row],[89 (30JUN1985 00:00:00)-Water Temperature (C)]]*OO[[#This Row],[31]]</f>
        <v>1.6802684338219995E-2</v>
      </c>
      <c r="AH270" s="10">
        <f>3/24000000*OO[[#This Row],[90 (30JUN1985 03:00:00)-Water Temperature (C)]]*OO[[#This Row],[32]]</f>
        <v>6.695617074055E-3</v>
      </c>
      <c r="AI270" s="10">
        <f>3/24000000*OO[[#This Row],[91 (30JUN1985 06:00:00)-Water Temperature (C)]]*OO[[#This Row],[33]]</f>
        <v>2.3422307027805003E-3</v>
      </c>
      <c r="AJ270" s="10">
        <f>3/24000000*OO[[#This Row],[92 (30JUN1985 09:00:00)-Water Temperature (C)]]*OO[[#This Row],[34]]</f>
        <v>7.6610875076999982E-4</v>
      </c>
      <c r="AK270" s="10">
        <f>3/24000000*OO[[#This Row],[93 (30JUN1985 12:00:00)-Water Temperature (C)]]*OO[[#This Row],[35]]</f>
        <v>2.5395633865679998E-4</v>
      </c>
      <c r="AL270" s="10">
        <f>3/24000000*OO[[#This Row],[94 (30JUN1985 15:00:00)-Water Temperature (C)]]*OO[[#This Row],[36]]</f>
        <v>1.00617664643625E-4</v>
      </c>
      <c r="AM270" s="10">
        <f>3/24000000*OO[[#This Row],[95 (30JUN1985 18:00:00)-Water Temperature (C)]]*OO[[#This Row],[37]]</f>
        <v>5.8468659511905005E-5</v>
      </c>
      <c r="AN270" s="10">
        <f>3/24000000*OO[[#This Row],[96 (30JUN1985 21:00:00)-Water Temperature (C)]]*OO[[#This Row],[38]]</f>
        <v>4.8569433471776243E-5</v>
      </c>
      <c r="AO270" s="10">
        <f>3/24000000*OO[[#This Row],[97 (01JUL1985 00:00:00)-Water Temperature (C)]]*OO[[#This Row],[39]]</f>
        <v>4.6926022262103745E-5</v>
      </c>
      <c r="AP270" s="10">
        <f>3/24000000*OO[[#This Row],[98 (01JUL1985 03:00:00)-Water Temperature (C)]]*OO[[#This Row],[40]]</f>
        <v>4.5900872442987501E-5</v>
      </c>
      <c r="AQ270" s="10">
        <f>3/24000000*OO[[#This Row],[99 (01JUL1985 06:00:00)-Water Temperature (C)]]*OO[[#This Row],[41]]</f>
        <v>4.3843692111299994E-5</v>
      </c>
      <c r="AR270" s="10">
        <f>3/24000000*OO[[#This Row],[100 (01JUL1985 09:00:00)-Water Temperature (C)]]*OO[[#This Row],[42]]</f>
        <v>4.1758356922999994E-5</v>
      </c>
      <c r="AS270" s="10">
        <f>3/24000000*OO[[#This Row],[101 (01JUL1985 12:00:00)-Water Temperature (C)]]*OO[[#This Row],[43]]</f>
        <v>3.9320464456219994E-5</v>
      </c>
      <c r="AT270" s="10">
        <f>3/24000000*OO[[#This Row],[102 (01JUL1985 15:00:00)-Water Temperature (C)]]*OO[[#This Row],[44]]</f>
        <v>3.6519516084737493E-5</v>
      </c>
      <c r="AU270" s="10">
        <f>3/24000000*OO[[#This Row],[103 (01JUL1985 18:00:00)-Water Temperature (C)]]*OO[[#This Row],[45]]</f>
        <v>3.2327601434904996E-5</v>
      </c>
      <c r="AV270" s="10">
        <f>3/24000000*OO[[#This Row],[104 (01JUL1985 21:00:00)-Water Temperature (C)]]*OO[[#This Row],[46]]</f>
        <v>2.7166664755265005E-5</v>
      </c>
      <c r="AW270" s="10">
        <f>3/24000000*OO[[#This Row],[105 (02JUL1985 00:00:00)-Water Temperature (C)]]*OO[[#This Row],[47]]</f>
        <v>2.1598168272639995E-5</v>
      </c>
      <c r="AX270" s="10">
        <f>3/24000000*OO[[#This Row],[106 (02JUL1985 03:00:00)-Water Temperature (C)]]*OO[[#This Row],[48]]</f>
        <v>1.66670344018E-5</v>
      </c>
      <c r="AY270" s="10">
        <f>3/24000000*OO[[#This Row],[107 (02JUL1985 06:00:00)-Water Temperature (C)]]*OO[[#This Row],[49]]</f>
        <v>1.2822037294185E-5</v>
      </c>
      <c r="AZ270" s="10">
        <f>3/24000000*OO[[#This Row],[108 (02JUL1985 09:00:00)-Water Temperature (C)]]*OO[[#This Row],[50]]</f>
        <v>1.0507065991418752E-5</v>
      </c>
      <c r="BA270" s="10">
        <f>3/24000000*OO[[#This Row],[109 (02JUL1985 12:00:00)-Water Temperature (C)]]*OO[[#This Row],[51]]</f>
        <v>9.1632459196424991E-6</v>
      </c>
      <c r="BB270" s="10">
        <f>3/24000000*OO[[#This Row],[110 (02JUL1985 15:00:00)-Water Temperature (C)]]*OO[[#This Row],[52]]</f>
        <v>8.5268792090299984E-6</v>
      </c>
      <c r="BC270" s="10">
        <f>3/24000000*OO[[#This Row],[111 (02JUL1985 18:00:00)-Water Temperature (C)]]*OO[[#This Row],[53]]</f>
        <v>8.0976873041574999E-6</v>
      </c>
      <c r="BD270" s="10">
        <f>3/24000000*OO[[#This Row],[112 (02JUL1985 21:00:00)-Water Temperature (C)]]*OO[[#This Row],[54]]</f>
        <v>7.5074107507749993E-6</v>
      </c>
      <c r="BE270" s="10">
        <f>3/24000000*OO[[#This Row],[113 (03JUL1985 00:00:00)-Water Temperature (C)]]*OO[[#This Row],[55]]</f>
        <v>6.9181865457250008E-6</v>
      </c>
      <c r="BF270" s="10">
        <f>3/24000000*OO[[#This Row],[114 (03JUL1985 03:00:00)-Water Temperature (C)]]*OO[[#This Row],[56]]</f>
        <v>6.310156485625E-6</v>
      </c>
      <c r="BG270" s="10">
        <f>3/24000000*OO[[#This Row],[115 (03JUL1985 06:00:00)-Water Temperature (C)]]*OO[[#This Row],[57]]</f>
        <v>5.7758010458752494E-6</v>
      </c>
      <c r="BH270" s="10">
        <f>3/24000000*OO[[#This Row],[116 (03JUL1985 09:00:00)-Water Temperature (C)]]*OO[[#This Row],[58]]</f>
        <v>5.5144358126471247E-6</v>
      </c>
      <c r="BI270" s="10">
        <f>3/24000000*OO[[#This Row],[117 (03JUL1985 12:00:00)-Water Temperature (C)]]*OO[[#This Row],[59]]</f>
        <v>5.5612585795395001E-6</v>
      </c>
      <c r="BJ270" s="10">
        <f>3/24000000*OO[[#This Row],[118 (03JUL1985 15:00:00)-Water Temperature (C)]]*OO[[#This Row],[60]]</f>
        <v>5.7389779801519998E-6</v>
      </c>
      <c r="BK270" s="10">
        <f>3/24000000*OO[[#This Row],[119 (03JUL1985 18:00:00)-Water Temperature (C)]]*OO[[#This Row],[61]]</f>
        <v>5.7050495249123749E-6</v>
      </c>
      <c r="BL270" s="10">
        <f>3/24000000*OO[[#This Row],[120 (03JUL1985 21:00:00)-Water Temperature (C)]]*OO[[#This Row],[62]]</f>
        <v>5.4434743159451242E-6</v>
      </c>
      <c r="BM270" s="10">
        <f>3/24000000*OO[[#This Row],[121 (04JUL1985 00:00:00)-Water Temperature (C)]]*OO[[#This Row],[63]]</f>
        <v>5.0801460398070002E-6</v>
      </c>
      <c r="BN270" s="10">
        <f>3/24000000*OO[[#This Row],[122 (04JUL1985 03:00:00)-Water Temperature (C)]]*OO[[#This Row],[64]]</f>
        <v>4.7059928371128753E-6</v>
      </c>
      <c r="BO270" s="10">
        <f>3/24000000*OO[[#This Row],[123 (04JUL1985 06:00:00)-Water Temperature (C)]]*OO[[#This Row],[65]]</f>
        <v>4.3585375519981252E-6</v>
      </c>
      <c r="BP270" s="10">
        <f>3/24000000*OO[[#This Row],[124 (04JUL1985 09:00:00)-Water Temperature (C)]]*OO[[#This Row],[66]]</f>
        <v>4.164288217208E-6</v>
      </c>
      <c r="BQ270" s="10">
        <f>3/24000000*OO[[#This Row],[125 (04JUL1985 12:00:00)-Water Temperature (C)]]*OO[[#This Row],[67]]</f>
        <v>3.9793905048308748E-6</v>
      </c>
      <c r="BR270" s="10">
        <f>3/24000000*OO[[#This Row],[126 (04JUL1985 15:00:00)-Water Temperature (C)]]*OO[[#This Row],[68]]</f>
        <v>3.7808521883291247E-6</v>
      </c>
      <c r="BS270" s="10">
        <f>3/24000000*OO[[#This Row],[127 (04JUL1985 18:00:00)-Water Temperature (C)]]*OO[[#This Row],[69]]</f>
        <v>3.5887525782502499E-6</v>
      </c>
      <c r="BT270" s="10">
        <f>3/24000000*OO[[#This Row],[128 (04JUL1985 21:00:00)-Water Temperature (C)]]*OO[[#This Row],[70]]</f>
        <v>3.4137667176900003E-6</v>
      </c>
      <c r="BU270" s="10">
        <f>3/24000000*OO[[#This Row],[129 (05JUL1985 00:00:00)-Water Temperature (C)]]*OO[[#This Row],[71]]</f>
        <v>3.2257018308483746E-6</v>
      </c>
      <c r="BV270" s="10">
        <f>3/24000000*OO[[#This Row],[130 (05JUL1985 03:00:00)-Water Temperature (C)]]*OO[[#This Row],[72]]</f>
        <v>3.0146829441974998E-6</v>
      </c>
      <c r="BW270" s="10">
        <f>3/24000000*OO[[#This Row],[131 (05JUL1985 06:00:00)-Water Temperature (C)]]*OO[[#This Row],[73]]</f>
        <v>2.7868957349234996E-6</v>
      </c>
      <c r="BX270" s="10">
        <f>3/24000000*OO[[#This Row],[132 (05JUL1985 09:00:00)-Water Temperature (C)]]*OO[[#This Row],[74]]</f>
        <v>2.687141039082E-6</v>
      </c>
      <c r="BY270" s="10">
        <f>3/24000000*OO[[#This Row],[133 (05JUL1985 12:00:00)-Water Temperature (C)]]*OO[[#This Row],[75]]</f>
        <v>2.763354686625E-6</v>
      </c>
      <c r="BZ270" s="10">
        <f>3/24000000*OO[[#This Row],[134 (05JUL1985 15:00:00)-Water Temperature (C)]]*OO[[#This Row],[76]]</f>
        <v>2.9244949415613752E-6</v>
      </c>
      <c r="CA270" s="10">
        <f>3/24000000*OO[[#This Row],[135 (05JUL1985 18:00:00)-Water Temperature (C)]]*OO[[#This Row],[77]]</f>
        <v>2.9661080348835002E-6</v>
      </c>
      <c r="CB270" s="10">
        <f>3/24000000*OO[[#This Row],[136 (05JUL1985 21:00:00)-Water Temperature (C)]]*OO[[#This Row],[78]]</f>
        <v>2.8167173169287498E-6</v>
      </c>
      <c r="CC270" s="10">
        <f>3/24000000*OO[[#This Row],[137 (06JUL1985 00:00:00)-Water Temperature (C)]]*OO[[#This Row],[79]]</f>
        <v>2.610021532384E-6</v>
      </c>
      <c r="CD270" s="10">
        <f>3/24000000*OO[[#This Row],[138 (06JUL1985 03:00:00)-Water Temperature (C)]]*OO[[#This Row],[80]]</f>
        <v>2.4141744153406247E-6</v>
      </c>
      <c r="CE270" s="10">
        <f>3/24000000*OO[[#This Row],[139 (06JUL1985 06:00:00)-Water Temperature (C)]]*OO[[#This Row],[81]]</f>
        <v>2.2276540425289998E-6</v>
      </c>
      <c r="CF270" s="10">
        <f>3/24000000*OO[[#This Row],[140 (06JUL1985 09:00:00)-Water Temperature (C)]]*OO[[#This Row],[82]]</f>
        <v>2.10764658681E-6</v>
      </c>
      <c r="CG270" s="10">
        <f>3/24000000*OO[[#This Row],[141 (06JUL1985 12:00:00)-Water Temperature (C)]]*OO[[#This Row],[83]]</f>
        <v>2.0613940426387497E-6</v>
      </c>
      <c r="CH270" s="10">
        <f>3/24000000*OO[[#This Row],[142 (06JUL1985 15:00:00)-Water Temperature (C)]]*OO[[#This Row],[84]]</f>
        <v>2.0203650583220003E-6</v>
      </c>
      <c r="CI270" s="10">
        <f>3/24000000*OO[[#This Row],[143 (06JUL1985 18:00:00)-Water Temperature (C)]]*OO[[#This Row],[85]]</f>
        <v>1.9871464908181249E-6</v>
      </c>
      <c r="CJ270" s="10">
        <f>3/24000000*OO[[#This Row],[144 (06JUL1985 21:00:00)-Water Temperature (C)]]*OO[[#This Row],[86]]</f>
        <v>1.9146989476487499E-6</v>
      </c>
      <c r="CK270" s="10">
        <f>3/24000000*OO[[#This Row],[145 (07JUL1985 00:00:00)-Water Temperature (C)]]*OO[[#This Row],[87]]</f>
        <v>1.7980951589730001E-6</v>
      </c>
      <c r="CL270" s="10">
        <f>3/24000000*OO[[#This Row],[146 (07JUL1985 03:00:00)-Water Temperature (C)]]*OO[[#This Row],[88]]</f>
        <v>1.682764003284E-6</v>
      </c>
      <c r="CM270" s="10">
        <f>3/24000000*OO[[#This Row],[147 (07JUL1985 06:00:00)-Water Temperature (C)]]*OO[[#This Row],[89]]</f>
        <v>1.5645798765213751E-6</v>
      </c>
      <c r="CN270" s="10">
        <f>3/24000000*OO[[#This Row],[148 (07JUL1985 09:00:00)-Water Temperature (C)]]*OO[[#This Row],[90]]</f>
        <v>1.487753864834E-6</v>
      </c>
      <c r="CO270" s="10">
        <f>3/24000000*OO[[#This Row],[149 (07JUL1985 12:00:00)-Water Temperature (C)]]*OO[[#This Row],[91]]</f>
        <v>1.4376623300064999E-6</v>
      </c>
      <c r="CP270" s="10">
        <f>3/24000000*OO[[#This Row],[150 (07JUL1985 15:00:00)-Water Temperature (C)]]*OO[[#This Row],[92]]</f>
        <v>1.4354065444139997E-6</v>
      </c>
      <c r="CQ270" s="10">
        <f>3/24000000*OO[[#This Row],[151 (07JUL1985 18:00:00)-Water Temperature (C)]]*OO[[#This Row],[93]]</f>
        <v>1.4597727863512499E-6</v>
      </c>
      <c r="CR270" s="10">
        <f>3/24000000*OO[[#This Row],[152 (07JUL1985 21:00:00)-Water Temperature (C)]]*OO[[#This Row],[94]]</f>
        <v>1.417178143217625E-6</v>
      </c>
      <c r="CS270" s="10">
        <f>3/24000000*OO[[#This Row],[153 (08JUL1985 00:00:00)-Water Temperature (C)]]*OO[[#This Row],[95]]</f>
        <v>1.3125424475590001E-6</v>
      </c>
      <c r="CT270" s="10">
        <f>3/24000000*OO[[#This Row],[154 (08JUL1985 03:00:00)-Water Temperature (C)]]*OO[[#This Row],[96]]</f>
        <v>1.2065902396481251E-6</v>
      </c>
      <c r="CU270" s="10">
        <f>3/24000000*OO[[#This Row],[155 (08JUL1985 06:00:00)-Water Temperature (C)]]*OO[[#This Row],[97]]</f>
        <v>1.1151800662956249E-6</v>
      </c>
      <c r="CV270" s="10">
        <f>3/24000000*OO[[#This Row],[156 (08JUL1985 09:00:00)-Water Temperature (C)]]*OO[[#This Row],[98]]</f>
        <v>1.0770296896687499E-6</v>
      </c>
      <c r="CW270" s="10">
        <f>3/24000000*OO[[#This Row],[157 (08JUL1985 12:00:00)-Water Temperature (C)]]*OO[[#This Row],[99]]</f>
        <v>1.0405971233227499E-6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0</v>
      </c>
      <c r="P271" s="10">
        <f>3/24*OO[[#This Row],[72 (27JUN1985 21:00:00)-Water Temperature (C)]]*OO[[#This Row],[14]]/SUM(OO[14])</f>
        <v>0</v>
      </c>
      <c r="Q271" s="10">
        <f>3/24*OO[[#This Row],[73 (28JUN1985 00:00:00)-Water Temperature (C)]]*OO[[#This Row],[15]]/SUM(OO[15])</f>
        <v>1.0406365655950263E-28</v>
      </c>
      <c r="R271" s="10">
        <f>3/24*OO[[#This Row],[74 (28JUN1985 03:00:00)-Water Temperature (C)]]*OO[[#This Row],[16]]/SUM(OO[16])</f>
        <v>1.3471321079399602E-21</v>
      </c>
      <c r="S271" s="10">
        <f>3/24*OO[[#This Row],[75 (28JUN1985 06:00:00)-Water Temperature (C)]]*OO[[#This Row],[17]]/SUM(OO[17])</f>
        <v>7.586727221618389E-15</v>
      </c>
      <c r="T271" s="10">
        <f>3/24*OO[[#This Row],[76 (28JUN1985 09:00:00)-Water Temperature (C)]]*OO[[#This Row],[18]]/SUM(OO[18])</f>
        <v>1.8560466738834701E-11</v>
      </c>
      <c r="U271" s="10">
        <f>3/24*OO[[#This Row],[77 (28JUN1985 12:00:00)-Water Temperature (C)]]*OO[[#This Row],[19]]/SUM(OO[19])</f>
        <v>5.8426534779457173E-9</v>
      </c>
      <c r="V271" s="10">
        <f>3/24000000*OO[[#This Row],[78 (28JUN1985 15:00:00)-Water Temperature (C)]]*OO[[#This Row],[20]]</f>
        <v>5.1941478424499995E-7</v>
      </c>
      <c r="W271" s="10">
        <f>3/24000000*OO[[#This Row],[79 (28JUN1985 18:00:00)-Water Temperature (C)]]*OO[[#This Row],[21]]</f>
        <v>1.7561837264258748E-5</v>
      </c>
      <c r="X271" s="10">
        <f>3/24000000*OO[[#This Row],[80 (28JUN1985 21:00:00)-Water Temperature (C)]]*OO[[#This Row],[22]]</f>
        <v>2.7004718964058745E-4</v>
      </c>
      <c r="Y271" s="10">
        <f>3/24000000*OO[[#This Row],[81 (29JUN1985 00:00:00)-Water Temperature (C)]]*OO[[#This Row],[23]]</f>
        <v>2.1597872231503743E-3</v>
      </c>
      <c r="Z271" s="10">
        <f>3/24000000*OO[[#This Row],[82 (29JUN1985 03:00:00)-Water Temperature (C)]]*OO[[#This Row],[24]]</f>
        <v>9.8547458446937505E-3</v>
      </c>
      <c r="AA271" s="10">
        <f>3/24000000*OO[[#This Row],[83 (29JUN1985 06:00:00)-Water Temperature (C)]]*OO[[#This Row],[25]]</f>
        <v>2.8227152578169996E-2</v>
      </c>
      <c r="AB271" s="10">
        <f>3/24000000*OO[[#This Row],[84 (29JUN1985 09:00:00)-Water Temperature (C)]]*OO[[#This Row],[26]]</f>
        <v>5.6274591285600001E-2</v>
      </c>
      <c r="AC271" s="10">
        <f>3/24000000*OO[[#This Row],[85 (29JUN1985 12:00:00)-Water Temperature (C)]]*OO[[#This Row],[27]]</f>
        <v>8.2890458695537489E-2</v>
      </c>
      <c r="AD271" s="10">
        <f>3/24000000*OO[[#This Row],[86 (29JUN1985 15:00:00)-Water Temperature (C)]]*OO[[#This Row],[28]]</f>
        <v>9.4237419208300005E-2</v>
      </c>
      <c r="AE271" s="10">
        <f>3/24000000*OO[[#This Row],[88 (29JUN1985 21:00:00)-Water Temperature (C)]]*OO[[#This Row],[30]]</f>
        <v>5.0599284671506241E-2</v>
      </c>
      <c r="AF271" s="10">
        <f>3/24000000*OO[[#This Row],[88 (29JUN1985 21:00:00)-Water Temperature (C)]]*OO[[#This Row],[30]]</f>
        <v>5.0599284671506241E-2</v>
      </c>
      <c r="AG271" s="10">
        <f>3/24000000*OO[[#This Row],[89 (30JUN1985 00:00:00)-Water Temperature (C)]]*OO[[#This Row],[31]]</f>
        <v>2.4497082256304998E-2</v>
      </c>
      <c r="AH271" s="10">
        <f>3/24000000*OO[[#This Row],[90 (30JUN1985 03:00:00)-Water Temperature (C)]]*OO[[#This Row],[32]]</f>
        <v>9.9623437011549971E-3</v>
      </c>
      <c r="AI271" s="10">
        <f>3/24000000*OO[[#This Row],[91 (30JUN1985 06:00:00)-Water Temperature (C)]]*OO[[#This Row],[33]]</f>
        <v>3.5436857169087502E-3</v>
      </c>
      <c r="AJ271" s="10">
        <f>3/24000000*OO[[#This Row],[92 (30JUN1985 09:00:00)-Water Temperature (C)]]*OO[[#This Row],[34]]</f>
        <v>1.1730038512499999E-3</v>
      </c>
      <c r="AK271" s="10">
        <f>3/24000000*OO[[#This Row],[93 (30JUN1985 12:00:00)-Water Temperature (C)]]*OO[[#This Row],[35]]</f>
        <v>3.8951584267557499E-4</v>
      </c>
      <c r="AL271" s="10">
        <f>3/24000000*OO[[#This Row],[94 (30JUN1985 15:00:00)-Water Temperature (C)]]*OO[[#This Row],[36]]</f>
        <v>1.5044260765979998E-4</v>
      </c>
      <c r="AM271" s="10">
        <f>3/24000000*OO[[#This Row],[95 (30JUN1985 18:00:00)-Water Temperature (C)]]*OO[[#This Row],[37]]</f>
        <v>8.264929524355E-5</v>
      </c>
      <c r="AN271" s="10">
        <f>3/24000000*OO[[#This Row],[96 (30JUN1985 21:00:00)-Water Temperature (C)]]*OO[[#This Row],[38]]</f>
        <v>6.5860688015774991E-5</v>
      </c>
      <c r="AO271" s="10">
        <f>3/24000000*OO[[#This Row],[97 (01JUL1985 00:00:00)-Water Temperature (C)]]*OO[[#This Row],[39]]</f>
        <v>6.3024343019612496E-5</v>
      </c>
      <c r="AP271" s="10">
        <f>3/24000000*OO[[#This Row],[98 (01JUL1985 03:00:00)-Water Temperature (C)]]*OO[[#This Row],[40]]</f>
        <v>6.1788857899999994E-5</v>
      </c>
      <c r="AQ271" s="10">
        <f>3/24000000*OO[[#This Row],[99 (01JUL1985 06:00:00)-Water Temperature (C)]]*OO[[#This Row],[41]]</f>
        <v>5.9314063176937492E-5</v>
      </c>
      <c r="AR271" s="10">
        <f>3/24000000*OO[[#This Row],[100 (01JUL1985 09:00:00)-Water Temperature (C)]]*OO[[#This Row],[42]]</f>
        <v>5.6786498428425006E-5</v>
      </c>
      <c r="AS271" s="10">
        <f>3/24000000*OO[[#This Row],[101 (01JUL1985 12:00:00)-Water Temperature (C)]]*OO[[#This Row],[43]]</f>
        <v>5.364832850234E-5</v>
      </c>
      <c r="AT271" s="10">
        <f>3/24000000*OO[[#This Row],[102 (01JUL1985 15:00:00)-Water Temperature (C)]]*OO[[#This Row],[44]]</f>
        <v>4.9945045815562502E-5</v>
      </c>
      <c r="AU271" s="10">
        <f>3/24000000*OO[[#This Row],[103 (01JUL1985 18:00:00)-Water Temperature (C)]]*OO[[#This Row],[45]]</f>
        <v>4.4308814233066248E-5</v>
      </c>
      <c r="AV271" s="10">
        <f>3/24000000*OO[[#This Row],[104 (01JUL1985 21:00:00)-Water Temperature (C)]]*OO[[#This Row],[46]]</f>
        <v>3.7360229409079998E-5</v>
      </c>
      <c r="AW271" s="10">
        <f>3/24000000*OO[[#This Row],[105 (02JUL1985 00:00:00)-Water Temperature (C)]]*OO[[#This Row],[47]]</f>
        <v>2.9812650935622497E-5</v>
      </c>
      <c r="AX271" s="10">
        <f>3/24000000*OO[[#This Row],[106 (02JUL1985 03:00:00)-Water Temperature (C)]]*OO[[#This Row],[48]]</f>
        <v>2.3070518210069993E-5</v>
      </c>
      <c r="AY271" s="10">
        <f>3/24000000*OO[[#This Row],[107 (02JUL1985 06:00:00)-Water Temperature (C)]]*OO[[#This Row],[49]]</f>
        <v>1.7753450823395001E-5</v>
      </c>
      <c r="AZ271" s="10">
        <f>3/24000000*OO[[#This Row],[108 (02JUL1985 09:00:00)-Water Temperature (C)]]*OO[[#This Row],[50]]</f>
        <v>1.452449196729125E-5</v>
      </c>
      <c r="BA271" s="10">
        <f>3/24000000*OO[[#This Row],[109 (02JUL1985 12:00:00)-Water Temperature (C)]]*OO[[#This Row],[51]]</f>
        <v>1.2595497440375001E-5</v>
      </c>
      <c r="BB271" s="10">
        <f>3/24000000*OO[[#This Row],[110 (02JUL1985 15:00:00)-Water Temperature (C)]]*OO[[#This Row],[52]]</f>
        <v>1.1662236123142499E-5</v>
      </c>
      <c r="BC271" s="10">
        <f>3/24000000*OO[[#This Row],[111 (02JUL1985 18:00:00)-Water Temperature (C)]]*OO[[#This Row],[53]]</f>
        <v>1.102287558885375E-5</v>
      </c>
      <c r="BD271" s="10">
        <f>3/24000000*OO[[#This Row],[112 (02JUL1985 21:00:00)-Water Temperature (C)]]*OO[[#This Row],[54]]</f>
        <v>1.0187059543559999E-5</v>
      </c>
      <c r="BE271" s="10">
        <f>3/24000000*OO[[#This Row],[113 (03JUL1985 00:00:00)-Water Temperature (C)]]*OO[[#This Row],[55]]</f>
        <v>9.3838553156250001E-6</v>
      </c>
      <c r="BF271" s="10">
        <f>3/24000000*OO[[#This Row],[114 (03JUL1985 03:00:00)-Water Temperature (C)]]*OO[[#This Row],[56]]</f>
        <v>8.5649497177812479E-6</v>
      </c>
      <c r="BG271" s="10">
        <f>3/24000000*OO[[#This Row],[115 (03JUL1985 06:00:00)-Water Temperature (C)]]*OO[[#This Row],[57]]</f>
        <v>7.8485632592249994E-6</v>
      </c>
      <c r="BH271" s="10">
        <f>3/24000000*OO[[#This Row],[116 (03JUL1985 09:00:00)-Water Temperature (C)]]*OO[[#This Row],[58]]</f>
        <v>7.5064629517149992E-6</v>
      </c>
      <c r="BI271" s="10">
        <f>3/24000000*OO[[#This Row],[117 (03JUL1985 12:00:00)-Water Temperature (C)]]*OO[[#This Row],[59]]</f>
        <v>7.5737226512175004E-6</v>
      </c>
      <c r="BJ271" s="10">
        <f>3/24000000*OO[[#This Row],[118 (03JUL1985 15:00:00)-Water Temperature (C)]]*OO[[#This Row],[60]]</f>
        <v>7.8056875129837492E-6</v>
      </c>
      <c r="BK271" s="10">
        <f>3/24000000*OO[[#This Row],[119 (03JUL1985 18:00:00)-Water Temperature (C)]]*OO[[#This Row],[61]]</f>
        <v>7.7397971311812497E-6</v>
      </c>
      <c r="BL271" s="10">
        <f>3/24000000*OO[[#This Row],[120 (03JUL1985 21:00:00)-Water Temperature (C)]]*OO[[#This Row],[62]]</f>
        <v>7.3734435818550001E-6</v>
      </c>
      <c r="BM271" s="10">
        <f>3/24000000*OO[[#This Row],[121 (04JUL1985 00:00:00)-Water Temperature (C)]]*OO[[#This Row],[63]]</f>
        <v>6.8808433077825E-6</v>
      </c>
      <c r="BN271" s="10">
        <f>3/24000000*OO[[#This Row],[122 (04JUL1985 03:00:00)-Water Temperature (C)]]*OO[[#This Row],[64]]</f>
        <v>6.3773581169879998E-6</v>
      </c>
      <c r="BO271" s="10">
        <f>3/24000000*OO[[#This Row],[123 (04JUL1985 06:00:00)-Water Temperature (C)]]*OO[[#This Row],[65]]</f>
        <v>5.9105174381641248E-6</v>
      </c>
      <c r="BP271" s="10">
        <f>3/24000000*OO[[#This Row],[124 (04JUL1985 09:00:00)-Water Temperature (C)]]*OO[[#This Row],[66]]</f>
        <v>5.6552896676312502E-6</v>
      </c>
      <c r="BQ271" s="10">
        <f>3/24000000*OO[[#This Row],[125 (04JUL1985 12:00:00)-Water Temperature (C)]]*OO[[#This Row],[67]]</f>
        <v>5.39834923219E-6</v>
      </c>
      <c r="BR271" s="10">
        <f>3/24000000*OO[[#This Row],[126 (04JUL1985 15:00:00)-Water Temperature (C)]]*OO[[#This Row],[68]]</f>
        <v>5.1231567659519999E-6</v>
      </c>
      <c r="BS271" s="10">
        <f>3/24000000*OO[[#This Row],[127 (04JUL1985 18:00:00)-Water Temperature (C)]]*OO[[#This Row],[69]]</f>
        <v>4.8562582082819997E-6</v>
      </c>
      <c r="BT271" s="10">
        <f>3/24000000*OO[[#This Row],[128 (04JUL1985 21:00:00)-Water Temperature (C)]]*OO[[#This Row],[70]]</f>
        <v>4.6174919038570002E-6</v>
      </c>
      <c r="BU271" s="10">
        <f>3/24000000*OO[[#This Row],[129 (05JUL1985 00:00:00)-Water Temperature (C)]]*OO[[#This Row],[71]]</f>
        <v>4.3657360665547496E-6</v>
      </c>
      <c r="BV271" s="10">
        <f>3/24000000*OO[[#This Row],[130 (05JUL1985 03:00:00)-Water Temperature (C)]]*OO[[#This Row],[72]]</f>
        <v>4.0850222005130003E-6</v>
      </c>
      <c r="BW271" s="10">
        <f>3/24000000*OO[[#This Row],[131 (05JUL1985 06:00:00)-Water Temperature (C)]]*OO[[#This Row],[73]]</f>
        <v>3.779368088727E-6</v>
      </c>
      <c r="BX271" s="10">
        <f>3/24000000*OO[[#This Row],[132 (05JUL1985 09:00:00)-Water Temperature (C)]]*OO[[#This Row],[74]]</f>
        <v>3.6490747169100002E-6</v>
      </c>
      <c r="BY271" s="10">
        <f>3/24000000*OO[[#This Row],[133 (05JUL1985 12:00:00)-Water Temperature (C)]]*OO[[#This Row],[75]]</f>
        <v>3.7556871227823747E-6</v>
      </c>
      <c r="BZ271" s="10">
        <f>3/24000000*OO[[#This Row],[134 (05JUL1985 15:00:00)-Water Temperature (C)]]*OO[[#This Row],[76]]</f>
        <v>3.9735469134899996E-6</v>
      </c>
      <c r="CA271" s="10">
        <f>3/24000000*OO[[#This Row],[135 (05JUL1985 18:00:00)-Water Temperature (C)]]*OO[[#This Row],[77]]</f>
        <v>4.0205366091246248E-6</v>
      </c>
      <c r="CB271" s="10">
        <f>3/24000000*OO[[#This Row],[136 (05JUL1985 21:00:00)-Water Temperature (C)]]*OO[[#This Row],[78]]</f>
        <v>3.8108813553937505E-6</v>
      </c>
      <c r="CC271" s="10">
        <f>3/24000000*OO[[#This Row],[137 (06JUL1985 00:00:00)-Water Temperature (C)]]*OO[[#This Row],[79]]</f>
        <v>3.5332874581532492E-6</v>
      </c>
      <c r="CD271" s="10">
        <f>3/24000000*OO[[#This Row],[138 (06JUL1985 03:00:00)-Water Temperature (C)]]*OO[[#This Row],[80]]</f>
        <v>3.2719696675700006E-6</v>
      </c>
      <c r="CE271" s="10">
        <f>3/24000000*OO[[#This Row],[139 (06JUL1985 06:00:00)-Water Temperature (C)]]*OO[[#This Row],[81]]</f>
        <v>3.0195094269593751E-6</v>
      </c>
      <c r="CF271" s="10">
        <f>3/24000000*OO[[#This Row],[140 (06JUL1985 09:00:00)-Water Temperature (C)]]*OO[[#This Row],[82]]</f>
        <v>2.8571785352850004E-6</v>
      </c>
      <c r="CG271" s="10">
        <f>3/24000000*OO[[#This Row],[141 (06JUL1985 12:00:00)-Water Temperature (C)]]*OO[[#This Row],[83]]</f>
        <v>2.7939204727664998E-6</v>
      </c>
      <c r="CH271" s="10">
        <f>3/24000000*OO[[#This Row],[142 (06JUL1985 15:00:00)-Water Temperature (C)]]*OO[[#This Row],[84]]</f>
        <v>2.7341034296458747E-6</v>
      </c>
      <c r="CI271" s="10">
        <f>3/24000000*OO[[#This Row],[143 (06JUL1985 18:00:00)-Water Temperature (C)]]*OO[[#This Row],[85]]</f>
        <v>2.6883155705621246E-6</v>
      </c>
      <c r="CJ271" s="10">
        <f>3/24000000*OO[[#This Row],[144 (06JUL1985 21:00:00)-Water Temperature (C)]]*OO[[#This Row],[86]]</f>
        <v>2.5880673477505001E-6</v>
      </c>
      <c r="CK271" s="10">
        <f>3/24000000*OO[[#This Row],[145 (07JUL1985 00:00:00)-Water Temperature (C)]]*OO[[#This Row],[87]]</f>
        <v>2.4308819451855001E-6</v>
      </c>
      <c r="CL271" s="10">
        <f>3/24000000*OO[[#This Row],[146 (07JUL1985 03:00:00)-Water Temperature (C)]]*OO[[#This Row],[88]]</f>
        <v>2.2782501000596249E-6</v>
      </c>
      <c r="CM271" s="10">
        <f>3/24000000*OO[[#This Row],[147 (07JUL1985 06:00:00)-Water Temperature (C)]]*OO[[#This Row],[89]]</f>
        <v>2.1216271522267498E-6</v>
      </c>
      <c r="CN271" s="10">
        <f>3/24000000*OO[[#This Row],[148 (07JUL1985 09:00:00)-Water Temperature (C)]]*OO[[#This Row],[90]]</f>
        <v>2.021004284704125E-6</v>
      </c>
      <c r="CO271" s="10">
        <f>3/24000000*OO[[#This Row],[149 (07JUL1985 12:00:00)-Water Temperature (C)]]*OO[[#This Row],[91]]</f>
        <v>1.9530809380687499E-6</v>
      </c>
      <c r="CP271" s="10">
        <f>3/24000000*OO[[#This Row],[150 (07JUL1985 15:00:00)-Water Temperature (C)]]*OO[[#This Row],[92]]</f>
        <v>1.9492638997737499E-6</v>
      </c>
      <c r="CQ271" s="10">
        <f>3/24000000*OO[[#This Row],[151 (07JUL1985 18:00:00)-Water Temperature (C)]]*OO[[#This Row],[93]]</f>
        <v>1.9812151156199998E-6</v>
      </c>
      <c r="CR271" s="10">
        <f>3/24000000*OO[[#This Row],[152 (07JUL1985 21:00:00)-Water Temperature (C)]]*OO[[#This Row],[94]]</f>
        <v>1.9184374975534997E-6</v>
      </c>
      <c r="CS271" s="10">
        <f>3/24000000*OO[[#This Row],[153 (08JUL1985 00:00:00)-Water Temperature (C)]]*OO[[#This Row],[95]]</f>
        <v>1.7762425160147497E-6</v>
      </c>
      <c r="CT271" s="10">
        <f>3/24000000*OO[[#This Row],[154 (08JUL1985 03:00:00)-Water Temperature (C)]]*OO[[#This Row],[96]]</f>
        <v>1.6348706917931251E-6</v>
      </c>
      <c r="CU271" s="10">
        <f>3/24000000*OO[[#This Row],[155 (08JUL1985 06:00:00)-Water Temperature (C)]]*OO[[#This Row],[97]]</f>
        <v>1.5121191077684999E-6</v>
      </c>
      <c r="CV271" s="10">
        <f>3/24000000*OO[[#This Row],[156 (08JUL1985 09:00:00)-Water Temperature (C)]]*OO[[#This Row],[98]]</f>
        <v>1.460594303055E-6</v>
      </c>
      <c r="CW271" s="10">
        <f>3/24000000*OO[[#This Row],[157 (08JUL1985 12:00:00)-Water Temperature (C)]]*OO[[#This Row],[99]]</f>
        <v>1.40772787939575E-6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0</v>
      </c>
      <c r="P272" s="10">
        <f>3/24*OO[[#This Row],[72 (27JUN1985 21:00:00)-Water Temperature (C)]]*OO[[#This Row],[14]]/SUM(OO[14])</f>
        <v>0</v>
      </c>
      <c r="Q272" s="10">
        <f>3/24*OO[[#This Row],[73 (28JUN1985 00:00:00)-Water Temperature (C)]]*OO[[#This Row],[15]]/SUM(OO[15])</f>
        <v>1.3116064370735759E-29</v>
      </c>
      <c r="R272" s="10">
        <f>3/24*OO[[#This Row],[74 (28JUN1985 03:00:00)-Water Temperature (C)]]*OO[[#This Row],[16]]/SUM(OO[16])</f>
        <v>2.8693113819156459E-22</v>
      </c>
      <c r="S272" s="10">
        <f>3/24*OO[[#This Row],[75 (28JUN1985 06:00:00)-Water Temperature (C)]]*OO[[#This Row],[17]]/SUM(OO[17])</f>
        <v>3.8638302237673806E-15</v>
      </c>
      <c r="T272" s="10">
        <f>3/24*OO[[#This Row],[76 (28JUN1985 09:00:00)-Water Temperature (C)]]*OO[[#This Row],[18]]/SUM(OO[18])</f>
        <v>1.1774510651759502E-11</v>
      </c>
      <c r="U272" s="10">
        <f>3/24*OO[[#This Row],[77 (28JUN1985 12:00:00)-Water Temperature (C)]]*OO[[#This Row],[19]]/SUM(OO[19])</f>
        <v>4.2098645143791213E-9</v>
      </c>
      <c r="V272" s="10">
        <f>3/24000000*OO[[#This Row],[78 (28JUN1985 15:00:00)-Water Temperature (C)]]*OO[[#This Row],[20]]</f>
        <v>4.0998811043812499E-7</v>
      </c>
      <c r="W272" s="10">
        <f>3/24000000*OO[[#This Row],[79 (28JUN1985 18:00:00)-Water Temperature (C)]]*OO[[#This Row],[21]]</f>
        <v>1.4997904424923748E-5</v>
      </c>
      <c r="X272" s="10">
        <f>3/24000000*OO[[#This Row],[80 (28JUN1985 21:00:00)-Water Temperature (C)]]*OO[[#This Row],[22]]</f>
        <v>2.4684117327338753E-4</v>
      </c>
      <c r="Y272" s="10">
        <f>3/24000000*OO[[#This Row],[81 (29JUN1985 00:00:00)-Water Temperature (C)]]*OO[[#This Row],[23]]</f>
        <v>2.0965074638245001E-3</v>
      </c>
      <c r="Z272" s="10">
        <f>3/24000000*OO[[#This Row],[82 (29JUN1985 03:00:00)-Water Temperature (C)]]*OO[[#This Row],[24]]</f>
        <v>1.0103562880334999E-2</v>
      </c>
      <c r="AA272" s="10">
        <f>3/24000000*OO[[#This Row],[83 (29JUN1985 06:00:00)-Water Temperature (C)]]*OO[[#This Row],[25]]</f>
        <v>3.0357360297375003E-2</v>
      </c>
      <c r="AB272" s="10">
        <f>3/24000000*OO[[#This Row],[84 (29JUN1985 09:00:00)-Water Temperature (C)]]*OO[[#This Row],[26]]</f>
        <v>6.3168504458562494E-2</v>
      </c>
      <c r="AC272" s="10">
        <f>3/24000000*OO[[#This Row],[85 (29JUN1985 12:00:00)-Water Temperature (C)]]*OO[[#This Row],[27]]</f>
        <v>9.6588585657687492E-2</v>
      </c>
      <c r="AD272" s="10">
        <f>3/24000000*OO[[#This Row],[86 (29JUN1985 15:00:00)-Water Temperature (C)]]*OO[[#This Row],[28]]</f>
        <v>0.11382409197246252</v>
      </c>
      <c r="AE272" s="10">
        <f>3/24000000*OO[[#This Row],[88 (29JUN1985 21:00:00)-Water Temperature (C)]]*OO[[#This Row],[30]]</f>
        <v>6.5319502531675011E-2</v>
      </c>
      <c r="AF272" s="10">
        <f>3/24000000*OO[[#This Row],[88 (29JUN1985 21:00:00)-Water Temperature (C)]]*OO[[#This Row],[30]]</f>
        <v>6.5319502531675011E-2</v>
      </c>
      <c r="AG272" s="10">
        <f>3/24000000*OO[[#This Row],[89 (30JUN1985 00:00:00)-Water Temperature (C)]]*OO[[#This Row],[31]]</f>
        <v>3.2495337181563749E-2</v>
      </c>
      <c r="AH272" s="10">
        <f>3/24000000*OO[[#This Row],[90 (30JUN1985 03:00:00)-Water Temperature (C)]]*OO[[#This Row],[32]]</f>
        <v>1.3551170849909998E-2</v>
      </c>
      <c r="AI272" s="10">
        <f>3/24000000*OO[[#This Row],[91 (30JUN1985 06:00:00)-Water Temperature (C)]]*OO[[#This Row],[33]]</f>
        <v>4.9223221776449992E-3</v>
      </c>
      <c r="AJ272" s="10">
        <f>3/24000000*OO[[#This Row],[92 (30JUN1985 09:00:00)-Water Temperature (C)]]*OO[[#This Row],[34]]</f>
        <v>1.6545469297892499E-3</v>
      </c>
      <c r="AK272" s="10">
        <f>3/24000000*OO[[#This Row],[93 (30JUN1985 12:00:00)-Water Temperature (C)]]*OO[[#This Row],[35]]</f>
        <v>5.5126045350149995E-4</v>
      </c>
      <c r="AL272" s="10">
        <f>3/24000000*OO[[#This Row],[94 (30JUN1985 15:00:00)-Water Temperature (C)]]*OO[[#This Row],[36]]</f>
        <v>2.0796262266999999E-4</v>
      </c>
      <c r="AM272" s="10">
        <f>3/24000000*OO[[#This Row],[95 (30JUN1985 18:00:00)-Water Temperature (C)]]*OO[[#This Row],[37]]</f>
        <v>1.0754574698197499E-4</v>
      </c>
      <c r="AN272" s="10">
        <f>3/24000000*OO[[#This Row],[96 (30JUN1985 21:00:00)-Water Temperature (C)]]*OO[[#This Row],[38]]</f>
        <v>8.16093853873875E-5</v>
      </c>
      <c r="AO272" s="10">
        <f>3/24000000*OO[[#This Row],[97 (01JUL1985 00:00:00)-Water Temperature (C)]]*OO[[#This Row],[39]]</f>
        <v>7.7021440072574986E-5</v>
      </c>
      <c r="AP272" s="10">
        <f>3/24000000*OO[[#This Row],[98 (01JUL1985 03:00:00)-Water Temperature (C)]]*OO[[#This Row],[40]]</f>
        <v>7.5659373565862504E-5</v>
      </c>
      <c r="AQ272" s="10">
        <f>3/24000000*OO[[#This Row],[99 (01JUL1985 06:00:00)-Water Temperature (C)]]*OO[[#This Row],[41]]</f>
        <v>7.3029472488E-5</v>
      </c>
      <c r="AR272" s="10">
        <f>3/24000000*OO[[#This Row],[100 (01JUL1985 09:00:00)-Water Temperature (C)]]*OO[[#This Row],[42]]</f>
        <v>7.032518922749999E-5</v>
      </c>
      <c r="AS272" s="10">
        <f>3/24000000*OO[[#This Row],[101 (01JUL1985 12:00:00)-Water Temperature (C)]]*OO[[#This Row],[43]]</f>
        <v>6.6702644082812501E-5</v>
      </c>
      <c r="AT272" s="10">
        <f>3/24000000*OO[[#This Row],[102 (01JUL1985 15:00:00)-Water Temperature (C)]]*OO[[#This Row],[44]]</f>
        <v>6.2310417823800005E-5</v>
      </c>
      <c r="AU272" s="10">
        <f>3/24000000*OO[[#This Row],[103 (01JUL1985 18:00:00)-Water Temperature (C)]]*OO[[#This Row],[45]]</f>
        <v>5.5468023653314995E-5</v>
      </c>
      <c r="AV272" s="10">
        <f>3/24000000*OO[[#This Row],[104 (01JUL1985 21:00:00)-Water Temperature (C)]]*OO[[#This Row],[46]]</f>
        <v>4.7003531393178745E-5</v>
      </c>
      <c r="AW272" s="10">
        <f>3/24000000*OO[[#This Row],[105 (02JUL1985 00:00:00)-Water Temperature (C)]]*OO[[#This Row],[47]]</f>
        <v>3.7677634583374996E-5</v>
      </c>
      <c r="AX272" s="10">
        <f>3/24000000*OO[[#This Row],[106 (02JUL1985 03:00:00)-Water Temperature (C)]]*OO[[#This Row],[48]]</f>
        <v>2.9262298724309996E-5</v>
      </c>
      <c r="AY272" s="10">
        <f>3/24000000*OO[[#This Row],[107 (02JUL1985 06:00:00)-Water Temperature (C)]]*OO[[#This Row],[49]]</f>
        <v>2.2521400466398747E-5</v>
      </c>
      <c r="AZ272" s="10">
        <f>3/24000000*OO[[#This Row],[108 (02JUL1985 09:00:00)-Water Temperature (C)]]*OO[[#This Row],[50]]</f>
        <v>1.8373212963561247E-5</v>
      </c>
      <c r="BA272" s="10">
        <f>3/24000000*OO[[#This Row],[109 (02JUL1985 12:00:00)-Water Temperature (C)]]*OO[[#This Row],[51]]</f>
        <v>1.5838852876031246E-5</v>
      </c>
      <c r="BB272" s="10">
        <f>3/24000000*OO[[#This Row],[110 (02JUL1985 15:00:00)-Water Temperature (C)]]*OO[[#This Row],[52]]</f>
        <v>1.4560673121019999E-5</v>
      </c>
      <c r="BC272" s="10">
        <f>3/24000000*OO[[#This Row],[111 (02JUL1985 18:00:00)-Water Temperature (C)]]*OO[[#This Row],[53]]</f>
        <v>1.3708510017202499E-5</v>
      </c>
      <c r="BD272" s="10">
        <f>3/24000000*OO[[#This Row],[112 (02JUL1985 21:00:00)-Water Temperature (C)]]*OO[[#This Row],[54]]</f>
        <v>1.2635783836942498E-5</v>
      </c>
      <c r="BE272" s="10">
        <f>3/24000000*OO[[#This Row],[113 (03JUL1985 00:00:00)-Water Temperature (C)]]*OO[[#This Row],[55]]</f>
        <v>1.1630141322449999E-5</v>
      </c>
      <c r="BF272" s="10">
        <f>3/24000000*OO[[#This Row],[114 (03JUL1985 03:00:00)-Water Temperature (C)]]*OO[[#This Row],[56]]</f>
        <v>1.062504758039625E-5</v>
      </c>
      <c r="BG272" s="10">
        <f>3/24000000*OO[[#This Row],[115 (03JUL1985 06:00:00)-Water Temperature (C)]]*OO[[#This Row],[57]]</f>
        <v>9.7403627416399988E-6</v>
      </c>
      <c r="BH272" s="10">
        <f>3/24000000*OO[[#This Row],[116 (03JUL1985 09:00:00)-Water Temperature (C)]]*OO[[#This Row],[58]]</f>
        <v>9.3217355207549987E-6</v>
      </c>
      <c r="BI272" s="10">
        <f>3/24000000*OO[[#This Row],[117 (03JUL1985 12:00:00)-Water Temperature (C)]]*OO[[#This Row],[59]]</f>
        <v>9.3989889872549994E-6</v>
      </c>
      <c r="BJ272" s="10">
        <f>3/24000000*OO[[#This Row],[118 (03JUL1985 15:00:00)-Water Temperature (C)]]*OO[[#This Row],[60]]</f>
        <v>9.6762034778212505E-6</v>
      </c>
      <c r="BK272" s="10">
        <f>3/24000000*OO[[#This Row],[119 (03JUL1985 18:00:00)-Water Temperature (C)]]*OO[[#This Row],[61]]</f>
        <v>9.5837209957349996E-6</v>
      </c>
      <c r="BL272" s="10">
        <f>3/24000000*OO[[#This Row],[120 (03JUL1985 21:00:00)-Water Temperature (C)]]*OO[[#This Row],[62]]</f>
        <v>9.1224916488999993E-6</v>
      </c>
      <c r="BM272" s="10">
        <f>3/24000000*OO[[#This Row],[121 (04JUL1985 00:00:00)-Water Temperature (C)]]*OO[[#This Row],[63]]</f>
        <v>8.5122978255187491E-6</v>
      </c>
      <c r="BN272" s="10">
        <f>3/24000000*OO[[#This Row],[122 (04JUL1985 03:00:00)-Water Temperature (C)]]*OO[[#This Row],[64]]</f>
        <v>7.8966051092499998E-6</v>
      </c>
      <c r="BO272" s="10">
        <f>3/24000000*OO[[#This Row],[123 (04JUL1985 06:00:00)-Water Temperature (C)]]*OO[[#This Row],[65]]</f>
        <v>7.3210320701999993E-6</v>
      </c>
      <c r="BP272" s="10">
        <f>3/24000000*OO[[#This Row],[124 (04JUL1985 09:00:00)-Water Temperature (C)]]*OO[[#This Row],[66]]</f>
        <v>7.0082760662999993E-6</v>
      </c>
      <c r="BQ272" s="10">
        <f>3/24000000*OO[[#This Row],[125 (04JUL1985 12:00:00)-Water Temperature (C)]]*OO[[#This Row],[67]]</f>
        <v>6.6936640499200001E-6</v>
      </c>
      <c r="BR272" s="10">
        <f>3/24000000*OO[[#This Row],[126 (04JUL1985 15:00:00)-Water Temperature (C)]]*OO[[#This Row],[68]]</f>
        <v>6.3406756473974994E-6</v>
      </c>
      <c r="BS272" s="10">
        <f>3/24000000*OO[[#This Row],[127 (04JUL1985 18:00:00)-Water Temperature (C)]]*OO[[#This Row],[69]]</f>
        <v>5.9981199327771257E-6</v>
      </c>
      <c r="BT272" s="10">
        <f>3/24000000*OO[[#This Row],[128 (04JUL1985 21:00:00)-Water Temperature (C)]]*OO[[#This Row],[70]]</f>
        <v>5.7059228015962501E-6</v>
      </c>
      <c r="BU272" s="10">
        <f>3/24000000*OO[[#This Row],[129 (05JUL1985 00:00:00)-Water Temperature (C)]]*OO[[#This Row],[71]]</f>
        <v>5.3968368478634994E-6</v>
      </c>
      <c r="BV272" s="10">
        <f>3/24000000*OO[[#This Row],[130 (05JUL1985 03:00:00)-Water Temperature (C)]]*OO[[#This Row],[72]]</f>
        <v>5.0562327779989997E-6</v>
      </c>
      <c r="BW272" s="10">
        <f>3/24000000*OO[[#This Row],[131 (05JUL1985 06:00:00)-Water Temperature (C)]]*OO[[#This Row],[73]]</f>
        <v>4.6811185934718744E-6</v>
      </c>
      <c r="BX272" s="10">
        <f>3/24000000*OO[[#This Row],[132 (05JUL1985 09:00:00)-Water Temperature (C)]]*OO[[#This Row],[74]]</f>
        <v>4.5197408202484995E-6</v>
      </c>
      <c r="BY272" s="10">
        <f>3/24000000*OO[[#This Row],[133 (05JUL1985 12:00:00)-Water Temperature (C)]]*OO[[#This Row],[75]]</f>
        <v>4.6491967142752502E-6</v>
      </c>
      <c r="BZ272" s="10">
        <f>3/24000000*OO[[#This Row],[134 (05JUL1985 15:00:00)-Water Temperature (C)]]*OO[[#This Row],[76]]</f>
        <v>4.9157001195536253E-6</v>
      </c>
      <c r="CA272" s="10">
        <f>3/24000000*OO[[#This Row],[135 (05JUL1985 18:00:00)-Water Temperature (C)]]*OO[[#This Row],[77]]</f>
        <v>4.9732476146299996E-6</v>
      </c>
      <c r="CB272" s="10">
        <f>3/24000000*OO[[#This Row],[136 (05JUL1985 21:00:00)-Water Temperature (C)]]*OO[[#This Row],[78]]</f>
        <v>4.7120535986039995E-6</v>
      </c>
      <c r="CC272" s="10">
        <f>3/24000000*OO[[#This Row],[137 (06JUL1985 00:00:00)-Water Temperature (C)]]*OO[[#This Row],[79]]</f>
        <v>4.3700132747277497E-6</v>
      </c>
      <c r="CD272" s="10">
        <f>3/24000000*OO[[#This Row],[138 (06JUL1985 03:00:00)-Water Temperature (C)]]*OO[[#This Row],[80]]</f>
        <v>4.0517171693604994E-6</v>
      </c>
      <c r="CE272" s="10">
        <f>3/24000000*OO[[#This Row],[139 (06JUL1985 06:00:00)-Water Temperature (C)]]*OO[[#This Row],[81]]</f>
        <v>3.7393033251651257E-6</v>
      </c>
      <c r="CF272" s="10">
        <f>3/24000000*OO[[#This Row],[140 (06JUL1985 09:00:00)-Water Temperature (C)]]*OO[[#This Row],[82]]</f>
        <v>3.5363710128037496E-6</v>
      </c>
      <c r="CG272" s="10">
        <f>3/24000000*OO[[#This Row],[141 (06JUL1985 12:00:00)-Water Temperature (C)]]*OO[[#This Row],[83]]</f>
        <v>3.4552868428574998E-6</v>
      </c>
      <c r="CH272" s="10">
        <f>3/24000000*OO[[#This Row],[142 (06JUL1985 15:00:00)-Water Temperature (C)]]*OO[[#This Row],[84]]</f>
        <v>3.3792235080581246E-6</v>
      </c>
      <c r="CI272" s="10">
        <f>3/24000000*OO[[#This Row],[143 (06JUL1985 18:00:00)-Water Temperature (C)]]*OO[[#This Row],[85]]</f>
        <v>3.3178521764925003E-6</v>
      </c>
      <c r="CJ272" s="10">
        <f>3/24000000*OO[[#This Row],[144 (06JUL1985 21:00:00)-Water Temperature (C)]]*OO[[#This Row],[86]]</f>
        <v>3.1955650326414997E-6</v>
      </c>
      <c r="CK272" s="10">
        <f>3/24000000*OO[[#This Row],[145 (07JUL1985 00:00:00)-Water Temperature (C)]]*OO[[#This Row],[87]]</f>
        <v>3.0020807384791253E-6</v>
      </c>
      <c r="CL272" s="10">
        <f>3/24000000*OO[[#This Row],[146 (07JUL1985 03:00:00)-Water Temperature (C)]]*OO[[#This Row],[88]]</f>
        <v>2.816967492635E-6</v>
      </c>
      <c r="CM272" s="10">
        <f>3/24000000*OO[[#This Row],[147 (07JUL1985 06:00:00)-Water Temperature (C)]]*OO[[#This Row],[89]]</f>
        <v>2.6272578956097499E-6</v>
      </c>
      <c r="CN272" s="10">
        <f>3/24000000*OO[[#This Row],[148 (07JUL1985 09:00:00)-Water Temperature (C)]]*OO[[#This Row],[90]]</f>
        <v>2.5068044075343747E-6</v>
      </c>
      <c r="CO272" s="10">
        <f>3/24000000*OO[[#This Row],[149 (07JUL1985 12:00:00)-Water Temperature (C)]]*OO[[#This Row],[91]]</f>
        <v>2.4198307294452497E-6</v>
      </c>
      <c r="CP272" s="10">
        <f>3/24000000*OO[[#This Row],[150 (07JUL1985 15:00:00)-Water Temperature (C)]]*OO[[#This Row],[92]]</f>
        <v>2.4135529084843749E-6</v>
      </c>
      <c r="CQ272" s="10">
        <f>3/24000000*OO[[#This Row],[151 (07JUL1985 18:00:00)-Water Temperature (C)]]*OO[[#This Row],[93]]</f>
        <v>2.4515834913300001E-6</v>
      </c>
      <c r="CR272" s="10">
        <f>3/24000000*OO[[#This Row],[152 (07JUL1985 21:00:00)-Water Temperature (C)]]*OO[[#This Row],[94]]</f>
        <v>2.3744084815835001E-6</v>
      </c>
      <c r="CS272" s="10">
        <f>3/24000000*OO[[#This Row],[153 (08JUL1985 00:00:00)-Water Temperature (C)]]*OO[[#This Row],[95]]</f>
        <v>2.1965782589291248E-6</v>
      </c>
      <c r="CT272" s="10">
        <f>3/24000000*OO[[#This Row],[154 (08JUL1985 03:00:00)-Water Temperature (C)]]*OO[[#This Row],[96]]</f>
        <v>2.0241655516215E-6</v>
      </c>
      <c r="CU272" s="10">
        <f>3/24000000*OO[[#This Row],[155 (08JUL1985 06:00:00)-Water Temperature (C)]]*OO[[#This Row],[97]]</f>
        <v>1.87277742016925E-6</v>
      </c>
      <c r="CV272" s="10">
        <f>3/24000000*OO[[#This Row],[156 (08JUL1985 09:00:00)-Water Temperature (C)]]*OO[[#This Row],[98]]</f>
        <v>1.8067597905649998E-6</v>
      </c>
      <c r="CW272" s="10">
        <f>3/24000000*OO[[#This Row],[157 (08JUL1985 12:00:00)-Water Temperature (C)]]*OO[[#This Row],[99]]</f>
        <v>1.7399281162935001E-6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0</v>
      </c>
      <c r="P273" s="10">
        <f>3/24*OO[[#This Row],[72 (27JUN1985 21:00:00)-Water Temperature (C)]]*OO[[#This Row],[14]]/SUM(OO[14])</f>
        <v>0</v>
      </c>
      <c r="Q273" s="10">
        <f>3/24*OO[[#This Row],[73 (28JUN1985 00:00:00)-Water Temperature (C)]]*OO[[#This Row],[15]]/SUM(OO[15])</f>
        <v>9.4063106270924886E-31</v>
      </c>
      <c r="R273" s="10">
        <f>3/24*OO[[#This Row],[74 (28JUN1985 03:00:00)-Water Temperature (C)]]*OO[[#This Row],[16]]/SUM(OO[16])</f>
        <v>6.0373120051723278E-23</v>
      </c>
      <c r="S273" s="10">
        <f>3/24*OO[[#This Row],[75 (28JUN1985 06:00:00)-Water Temperature (C)]]*OO[[#This Row],[17]]/SUM(OO[17])</f>
        <v>1.6801575526610613E-15</v>
      </c>
      <c r="T273" s="10">
        <f>3/24*OO[[#This Row],[76 (28JUN1985 09:00:00)-Water Temperature (C)]]*OO[[#This Row],[18]]/SUM(OO[18])</f>
        <v>6.37109895657084E-12</v>
      </c>
      <c r="U273" s="10">
        <f>3/24*OO[[#This Row],[77 (28JUN1985 12:00:00)-Water Temperature (C)]]*OO[[#This Row],[19]]/SUM(OO[19])</f>
        <v>2.5691793092077955E-9</v>
      </c>
      <c r="V273" s="10">
        <f>3/24000000*OO[[#This Row],[78 (28JUN1985 15:00:00)-Water Temperature (C)]]*OO[[#This Row],[20]]</f>
        <v>2.724107701545E-7</v>
      </c>
      <c r="W273" s="10">
        <f>3/24000000*OO[[#This Row],[79 (28JUN1985 18:00:00)-Water Temperature (C)]]*OO[[#This Row],[21]]</f>
        <v>1.0706897865506252E-5</v>
      </c>
      <c r="X273" s="10">
        <f>3/24000000*OO[[#This Row],[80 (28JUN1985 21:00:00)-Water Temperature (C)]]*OO[[#This Row],[22]]</f>
        <v>1.8751536904121249E-4</v>
      </c>
      <c r="Y273" s="10">
        <f>3/24000000*OO[[#This Row],[81 (29JUN1985 00:00:00)-Water Temperature (C)]]*OO[[#This Row],[23]]</f>
        <v>1.6835591474021251E-3</v>
      </c>
      <c r="Z273" s="10">
        <f>3/24000000*OO[[#This Row],[82 (29JUN1985 03:00:00)-Water Temperature (C)]]*OO[[#This Row],[24]]</f>
        <v>8.5377070002224994E-3</v>
      </c>
      <c r="AA273" s="10">
        <f>3/24000000*OO[[#This Row],[83 (29JUN1985 06:00:00)-Water Temperature (C)]]*OO[[#This Row],[25]]</f>
        <v>2.6834174687969999E-2</v>
      </c>
      <c r="AB273" s="10">
        <f>3/24000000*OO[[#This Row],[84 (29JUN1985 09:00:00)-Water Temperature (C)]]*OO[[#This Row],[26]]</f>
        <v>5.8135656737987498E-2</v>
      </c>
      <c r="AC273" s="10">
        <f>3/24000000*OO[[#This Row],[85 (29JUN1985 12:00:00)-Water Temperature (C)]]*OO[[#This Row],[27]]</f>
        <v>9.2183095690787517E-2</v>
      </c>
      <c r="AD273" s="10">
        <f>3/24000000*OO[[#This Row],[86 (29JUN1985 15:00:00)-Water Temperature (C)]]*OO[[#This Row],[28]]</f>
        <v>0.11233214224154998</v>
      </c>
      <c r="AE273" s="10">
        <f>3/24000000*OO[[#This Row],[88 (29JUN1985 21:00:00)-Water Temperature (C)]]*OO[[#This Row],[30]]</f>
        <v>6.8713115625675003E-2</v>
      </c>
      <c r="AF273" s="10">
        <f>3/24000000*OO[[#This Row],[88 (29JUN1985 21:00:00)-Water Temperature (C)]]*OO[[#This Row],[30]]</f>
        <v>6.8713115625675003E-2</v>
      </c>
      <c r="AG273" s="10">
        <f>3/24000000*OO[[#This Row],[89 (30JUN1985 00:00:00)-Water Temperature (C)]]*OO[[#This Row],[31]]</f>
        <v>3.5102289007859992E-2</v>
      </c>
      <c r="AH273" s="10">
        <f>3/24000000*OO[[#This Row],[90 (30JUN1985 03:00:00)-Water Temperature (C)]]*OO[[#This Row],[32]]</f>
        <v>1.5004641944587499E-2</v>
      </c>
      <c r="AI273" s="10">
        <f>3/24000000*OO[[#This Row],[91 (30JUN1985 06:00:00)-Water Temperature (C)]]*OO[[#This Row],[33]]</f>
        <v>5.5655344583600006E-3</v>
      </c>
      <c r="AJ273" s="10">
        <f>3/24000000*OO[[#This Row],[92 (30JUN1985 09:00:00)-Water Temperature (C)]]*OO[[#This Row],[34]]</f>
        <v>1.9000622221927498E-3</v>
      </c>
      <c r="AK273" s="10">
        <f>3/24000000*OO[[#This Row],[93 (30JUN1985 12:00:00)-Water Temperature (C)]]*OO[[#This Row],[35]]</f>
        <v>6.3610266042499989E-4</v>
      </c>
      <c r="AL273" s="10">
        <f>3/24000000*OO[[#This Row],[94 (30JUN1985 15:00:00)-Water Temperature (C)]]*OO[[#This Row],[36]]</f>
        <v>2.3474867308559999E-4</v>
      </c>
      <c r="AM273" s="10">
        <f>3/24000000*OO[[#This Row],[95 (30JUN1985 18:00:00)-Water Temperature (C)]]*OO[[#This Row],[37]]</f>
        <v>1.1363119831755E-4</v>
      </c>
      <c r="AN273" s="10">
        <f>3/24000000*OO[[#This Row],[96 (30JUN1985 21:00:00)-Water Temperature (C)]]*OO[[#This Row],[38]]</f>
        <v>8.0925281811000007E-5</v>
      </c>
      <c r="AO273" s="10">
        <f>3/24000000*OO[[#This Row],[97 (01JUL1985 00:00:00)-Water Temperature (C)]]*OO[[#This Row],[39]]</f>
        <v>7.4531397888900005E-5</v>
      </c>
      <c r="AP273" s="10">
        <f>3/24000000*OO[[#This Row],[98 (01JUL1985 03:00:00)-Water Temperature (C)]]*OO[[#This Row],[40]]</f>
        <v>7.3105334701699989E-5</v>
      </c>
      <c r="AQ273" s="10">
        <f>3/24000000*OO[[#This Row],[99 (01JUL1985 06:00:00)-Water Temperature (C)]]*OO[[#This Row],[41]]</f>
        <v>7.0819559790749996E-5</v>
      </c>
      <c r="AR273" s="10">
        <f>3/24000000*OO[[#This Row],[100 (01JUL1985 09:00:00)-Water Temperature (C)]]*OO[[#This Row],[42]]</f>
        <v>6.8497621819987501E-5</v>
      </c>
      <c r="AS273" s="10">
        <f>3/24000000*OO[[#This Row],[101 (01JUL1985 12:00:00)-Water Temperature (C)]]*OO[[#This Row],[43]]</f>
        <v>6.5185502712750002E-5</v>
      </c>
      <c r="AT273" s="10">
        <f>3/24000000*OO[[#This Row],[102 (01JUL1985 15:00:00)-Water Temperature (C)]]*OO[[#This Row],[44]]</f>
        <v>6.1058551337625006E-5</v>
      </c>
      <c r="AU273" s="10">
        <f>3/24000000*OO[[#This Row],[103 (01JUL1985 18:00:00)-Water Temperature (C)]]*OO[[#This Row],[45]]</f>
        <v>5.4485788749777505E-5</v>
      </c>
      <c r="AV273" s="10">
        <f>3/24000000*OO[[#This Row],[104 (01JUL1985 21:00:00)-Water Temperature (C)]]*OO[[#This Row],[46]]</f>
        <v>4.6370509622318742E-5</v>
      </c>
      <c r="AW273" s="10">
        <f>3/24000000*OO[[#This Row],[105 (02JUL1985 00:00:00)-Water Temperature (C)]]*OO[[#This Row],[47]]</f>
        <v>3.7332267049193747E-5</v>
      </c>
      <c r="AX273" s="10">
        <f>3/24000000*OO[[#This Row],[106 (02JUL1985 03:00:00)-Water Temperature (C)]]*OO[[#This Row],[48]]</f>
        <v>2.9105855098814998E-5</v>
      </c>
      <c r="AY273" s="10">
        <f>3/24000000*OO[[#This Row],[107 (02JUL1985 06:00:00)-Water Temperature (C)]]*OO[[#This Row],[49]]</f>
        <v>2.2422259038059997E-5</v>
      </c>
      <c r="AZ273" s="10">
        <f>3/24000000*OO[[#This Row],[108 (02JUL1985 09:00:00)-Water Temperature (C)]]*OO[[#This Row],[50]]</f>
        <v>1.8246808005896252E-5</v>
      </c>
      <c r="BA273" s="10">
        <f>3/24000000*OO[[#This Row],[109 (02JUL1985 12:00:00)-Water Temperature (C)]]*OO[[#This Row],[51]]</f>
        <v>1.564333517368875E-5</v>
      </c>
      <c r="BB273" s="10">
        <f>3/24000000*OO[[#This Row],[110 (02JUL1985 15:00:00)-Water Temperature (C)]]*OO[[#This Row],[52]]</f>
        <v>1.427538779623E-5</v>
      </c>
      <c r="BC273" s="10">
        <f>3/24000000*OO[[#This Row],[111 (02JUL1985 18:00:00)-Water Temperature (C)]]*OO[[#This Row],[53]]</f>
        <v>1.33753430982525E-5</v>
      </c>
      <c r="BD273" s="10">
        <f>3/24000000*OO[[#This Row],[112 (02JUL1985 21:00:00)-Water Temperature (C)]]*OO[[#This Row],[54]]</f>
        <v>1.2289613830437499E-5</v>
      </c>
      <c r="BE273" s="10">
        <f>3/24000000*OO[[#This Row],[113 (03JUL1985 00:00:00)-Water Temperature (C)]]*OO[[#This Row],[55]]</f>
        <v>1.1296272901136249E-5</v>
      </c>
      <c r="BF273" s="10">
        <f>3/24000000*OO[[#This Row],[114 (03JUL1985 03:00:00)-Water Temperature (C)]]*OO[[#This Row],[56]]</f>
        <v>1.0328568839942499E-5</v>
      </c>
      <c r="BG273" s="10">
        <f>3/24000000*OO[[#This Row],[115 (03JUL1985 06:00:00)-Water Temperature (C)]]*OO[[#This Row],[57]]</f>
        <v>9.4756794539550014E-6</v>
      </c>
      <c r="BH273" s="10">
        <f>3/24000000*OO[[#This Row],[116 (03JUL1985 09:00:00)-Water Temperature (C)]]*OO[[#This Row],[58]]</f>
        <v>9.0727549523025016E-6</v>
      </c>
      <c r="BI273" s="10">
        <f>3/24000000*OO[[#This Row],[117 (03JUL1985 12:00:00)-Water Temperature (C)]]*OO[[#This Row],[59]]</f>
        <v>9.1521443282499991E-6</v>
      </c>
      <c r="BJ273" s="10">
        <f>3/24000000*OO[[#This Row],[118 (03JUL1985 15:00:00)-Water Temperature (C)]]*OO[[#This Row],[60]]</f>
        <v>9.4104035821949999E-6</v>
      </c>
      <c r="BK273" s="10">
        <f>3/24000000*OO[[#This Row],[119 (03JUL1985 18:00:00)-Water Temperature (C)]]*OO[[#This Row],[61]]</f>
        <v>9.3066445724962506E-6</v>
      </c>
      <c r="BL273" s="10">
        <f>3/24000000*OO[[#This Row],[120 (03JUL1985 21:00:00)-Water Temperature (C)]]*OO[[#This Row],[62]]</f>
        <v>8.8466160585600003E-6</v>
      </c>
      <c r="BM273" s="10">
        <f>3/24000000*OO[[#This Row],[121 (04JUL1985 00:00:00)-Water Temperature (C)]]*OO[[#This Row],[63]]</f>
        <v>8.2539417720637496E-6</v>
      </c>
      <c r="BN273" s="10">
        <f>3/24000000*OO[[#This Row],[122 (04JUL1985 03:00:00)-Water Temperature (C)]]*OO[[#This Row],[64]]</f>
        <v>7.6625592205812484E-6</v>
      </c>
      <c r="BO273" s="10">
        <f>3/24000000*OO[[#This Row],[123 (04JUL1985 06:00:00)-Water Temperature (C)]]*OO[[#This Row],[65]]</f>
        <v>7.1076042199012487E-6</v>
      </c>
      <c r="BP273" s="10">
        <f>3/24000000*OO[[#This Row],[124 (04JUL1985 09:00:00)-Water Temperature (C)]]*OO[[#This Row],[66]]</f>
        <v>6.80726925214E-6</v>
      </c>
      <c r="BQ273" s="10">
        <f>3/24000000*OO[[#This Row],[125 (04JUL1985 12:00:00)-Water Temperature (C)]]*OO[[#This Row],[67]]</f>
        <v>6.5035204086712499E-6</v>
      </c>
      <c r="BR273" s="10">
        <f>3/24000000*OO[[#This Row],[126 (04JUL1985 15:00:00)-Water Temperature (C)]]*OO[[#This Row],[68]]</f>
        <v>6.1478001820620001E-6</v>
      </c>
      <c r="BS273" s="10">
        <f>3/24000000*OO[[#This Row],[127 (04JUL1985 18:00:00)-Water Temperature (C)]]*OO[[#This Row],[69]]</f>
        <v>5.8083461926237506E-6</v>
      </c>
      <c r="BT273" s="10">
        <f>3/24000000*OO[[#This Row],[128 (04JUL1985 21:00:00)-Water Temperature (C)]]*OO[[#This Row],[70]]</f>
        <v>5.526868993474125E-6</v>
      </c>
      <c r="BU273" s="10">
        <f>3/24000000*OO[[#This Row],[129 (05JUL1985 00:00:00)-Water Temperature (C)]]*OO[[#This Row],[71]]</f>
        <v>5.2275186520026248E-6</v>
      </c>
      <c r="BV273" s="10">
        <f>3/24000000*OO[[#This Row],[130 (05JUL1985 03:00:00)-Water Temperature (C)]]*OO[[#This Row],[72]]</f>
        <v>4.9033710874930005E-6</v>
      </c>
      <c r="BW273" s="10">
        <f>3/24000000*OO[[#This Row],[131 (05JUL1985 06:00:00)-Water Temperature (C)]]*OO[[#This Row],[73]]</f>
        <v>4.5446389643580001E-6</v>
      </c>
      <c r="BX273" s="10">
        <f>3/24000000*OO[[#This Row],[132 (05JUL1985 09:00:00)-Water Temperature (C)]]*OO[[#This Row],[74]]</f>
        <v>4.3891564488461248E-6</v>
      </c>
      <c r="BY273" s="10">
        <f>3/24000000*OO[[#This Row],[133 (05JUL1985 12:00:00)-Water Temperature (C)]]*OO[[#This Row],[75]]</f>
        <v>4.5142310319730006E-6</v>
      </c>
      <c r="BZ273" s="10">
        <f>3/24000000*OO[[#This Row],[134 (05JUL1985 15:00:00)-Water Temperature (C)]]*OO[[#This Row],[76]]</f>
        <v>4.7674192922662491E-6</v>
      </c>
      <c r="CA273" s="10">
        <f>3/24000000*OO[[#This Row],[135 (05JUL1985 18:00:00)-Water Temperature (C)]]*OO[[#This Row],[77]]</f>
        <v>4.8228629888641244E-6</v>
      </c>
      <c r="CB273" s="10">
        <f>3/24000000*OO[[#This Row],[136 (05JUL1985 21:00:00)-Water Temperature (C)]]*OO[[#This Row],[78]]</f>
        <v>4.5661347093959987E-6</v>
      </c>
      <c r="CC273" s="10">
        <f>3/24000000*OO[[#This Row],[137 (06JUL1985 00:00:00)-Water Temperature (C)]]*OO[[#This Row],[79]]</f>
        <v>4.2351316062862497E-6</v>
      </c>
      <c r="CD273" s="10">
        <f>3/24000000*OO[[#This Row],[138 (06JUL1985 03:00:00)-Water Temperature (C)]]*OO[[#This Row],[80]]</f>
        <v>3.9313529323268752E-6</v>
      </c>
      <c r="CE273" s="10">
        <f>3/24000000*OO[[#This Row],[139 (06JUL1985 06:00:00)-Water Temperature (C)]]*OO[[#This Row],[81]]</f>
        <v>3.6294973267357506E-6</v>
      </c>
      <c r="CF273" s="10">
        <f>3/24000000*OO[[#This Row],[140 (06JUL1985 09:00:00)-Water Temperature (C)]]*OO[[#This Row],[82]]</f>
        <v>3.4311721187093746E-6</v>
      </c>
      <c r="CG273" s="10">
        <f>3/24000000*OO[[#This Row],[141 (06JUL1985 12:00:00)-Water Temperature (C)]]*OO[[#This Row],[83]]</f>
        <v>3.3500456086300002E-6</v>
      </c>
      <c r="CH273" s="10">
        <f>3/24000000*OO[[#This Row],[142 (06JUL1985 15:00:00)-Water Temperature (C)]]*OO[[#This Row],[84]]</f>
        <v>3.2733390856424998E-6</v>
      </c>
      <c r="CI273" s="10">
        <f>3/24000000*OO[[#This Row],[143 (06JUL1985 18:00:00)-Water Temperature (C)]]*OO[[#This Row],[85]]</f>
        <v>3.20919887798325E-6</v>
      </c>
      <c r="CJ273" s="10">
        <f>3/24000000*OO[[#This Row],[144 (06JUL1985 21:00:00)-Water Temperature (C)]]*OO[[#This Row],[86]]</f>
        <v>3.0917309649819997E-6</v>
      </c>
      <c r="CK273" s="10">
        <f>3/24000000*OO[[#This Row],[145 (07JUL1985 00:00:00)-Water Temperature (C)]]*OO[[#This Row],[87]]</f>
        <v>2.9049133049334997E-6</v>
      </c>
      <c r="CL273" s="10">
        <f>3/24000000*OO[[#This Row],[146 (07JUL1985 03:00:00)-Water Temperature (C)]]*OO[[#This Row],[88]]</f>
        <v>2.7290736625908752E-6</v>
      </c>
      <c r="CM273" s="10">
        <f>3/24000000*OO[[#This Row],[147 (07JUL1985 06:00:00)-Water Temperature (C)]]*OO[[#This Row],[89]]</f>
        <v>2.5496382572607501E-6</v>
      </c>
      <c r="CN273" s="10">
        <f>3/24000000*OO[[#This Row],[148 (07JUL1985 09:00:00)-Water Temperature (C)]]*OO[[#This Row],[90]]</f>
        <v>2.4361881149537497E-6</v>
      </c>
      <c r="CO273" s="10">
        <f>3/24000000*OO[[#This Row],[149 (07JUL1985 12:00:00)-Water Temperature (C)]]*OO[[#This Row],[91]]</f>
        <v>2.3510558449564998E-6</v>
      </c>
      <c r="CP273" s="10">
        <f>3/24000000*OO[[#This Row],[150 (07JUL1985 15:00:00)-Water Temperature (C)]]*OO[[#This Row],[92]]</f>
        <v>2.3434934310397501E-6</v>
      </c>
      <c r="CQ273" s="10">
        <f>3/24000000*OO[[#This Row],[151 (07JUL1985 18:00:00)-Water Temperature (C)]]*OO[[#This Row],[93]]</f>
        <v>2.3796968118885001E-6</v>
      </c>
      <c r="CR273" s="10">
        <f>3/24000000*OO[[#This Row],[152 (07JUL1985 21:00:00)-Water Temperature (C)]]*OO[[#This Row],[94]]</f>
        <v>2.302913876256E-6</v>
      </c>
      <c r="CS273" s="10">
        <f>3/24000000*OO[[#This Row],[153 (08JUL1985 00:00:00)-Water Temperature (C)]]*OO[[#This Row],[95]]</f>
        <v>2.1285688015200004E-6</v>
      </c>
      <c r="CT273" s="10">
        <f>3/24000000*OO[[#This Row],[154 (08JUL1985 03:00:00)-Water Temperature (C)]]*OO[[#This Row],[96]]</f>
        <v>1.9637095199067503E-6</v>
      </c>
      <c r="CU273" s="10">
        <f>3/24000000*OO[[#This Row],[155 (08JUL1985 06:00:00)-Water Temperature (C)]]*OO[[#This Row],[97]]</f>
        <v>1.8181060985957499E-6</v>
      </c>
      <c r="CV273" s="10">
        <f>3/24000000*OO[[#This Row],[156 (08JUL1985 09:00:00)-Water Temperature (C)]]*OO[[#This Row],[98]]</f>
        <v>1.7527277468837502E-6</v>
      </c>
      <c r="CW273" s="10">
        <f>3/24000000*OO[[#This Row],[157 (08JUL1985 12:00:00)-Water Temperature (C)]]*OO[[#This Row],[99]]</f>
        <v>1.6862243981367501E-6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0</v>
      </c>
      <c r="P274" s="10">
        <f>3/24*OO[[#This Row],[72 (27JUN1985 21:00:00)-Water Temperature (C)]]*OO[[#This Row],[14]]/SUM(OO[14])</f>
        <v>0</v>
      </c>
      <c r="Q274" s="10">
        <f>3/24*OO[[#This Row],[73 (28JUN1985 00:00:00)-Water Temperature (C)]]*OO[[#This Row],[15]]/SUM(OO[15])</f>
        <v>2.2757310181098936E-31</v>
      </c>
      <c r="R274" s="10">
        <f>3/24*OO[[#This Row],[74 (28JUN1985 03:00:00)-Water Temperature (C)]]*OO[[#This Row],[16]]/SUM(OO[16])</f>
        <v>3.6477223692608284E-23</v>
      </c>
      <c r="S274" s="10">
        <f>3/24*OO[[#This Row],[75 (28JUN1985 06:00:00)-Water Temperature (C)]]*OO[[#This Row],[17]]/SUM(OO[17])</f>
        <v>7.5887307131162659E-16</v>
      </c>
      <c r="T274" s="10">
        <f>3/24*OO[[#This Row],[76 (28JUN1985 09:00:00)-Water Temperature (C)]]*OO[[#This Row],[18]]/SUM(OO[18])</f>
        <v>4.2312155172802069E-12</v>
      </c>
      <c r="U274" s="10">
        <f>3/24*OO[[#This Row],[77 (28JUN1985 12:00:00)-Water Temperature (C)]]*OO[[#This Row],[19]]/SUM(OO[19])</f>
        <v>2.0917910551016263E-9</v>
      </c>
      <c r="V274" s="10">
        <f>3/24000000*OO[[#This Row],[78 (28JUN1985 15:00:00)-Water Temperature (C)]]*OO[[#This Row],[20]]</f>
        <v>2.5383192788318754E-7</v>
      </c>
      <c r="W274" s="10">
        <f>3/24000000*OO[[#This Row],[79 (28JUN1985 18:00:00)-Water Temperature (C)]]*OO[[#This Row],[21]]</f>
        <v>1.1310629694870001E-5</v>
      </c>
      <c r="X274" s="10">
        <f>3/24000000*OO[[#This Row],[80 (28JUN1985 21:00:00)-Water Temperature (C)]]*OO[[#This Row],[22]]</f>
        <v>2.2084300112280001E-4</v>
      </c>
      <c r="Y274" s="10">
        <f>3/24000000*OO[[#This Row],[81 (29JUN1985 00:00:00)-Water Temperature (C)]]*OO[[#This Row],[23]]</f>
        <v>2.1954226164547504E-3</v>
      </c>
      <c r="Z274" s="10">
        <f>3/24000000*OO[[#This Row],[82 (29JUN1985 03:00:00)-Water Temperature (C)]]*OO[[#This Row],[24]]</f>
        <v>1.2271991480839997E-2</v>
      </c>
      <c r="AA274" s="10">
        <f>3/24000000*OO[[#This Row],[83 (29JUN1985 06:00:00)-Water Temperature (C)]]*OO[[#This Row],[25]]</f>
        <v>4.2130251944687502E-2</v>
      </c>
      <c r="AB274" s="10">
        <f>3/24000000*OO[[#This Row],[84 (29JUN1985 09:00:00)-Water Temperature (C)]]*OO[[#This Row],[26]]</f>
        <v>9.8900743249274975E-2</v>
      </c>
      <c r="AC274" s="10">
        <f>3/24000000*OO[[#This Row],[85 (29JUN1985 12:00:00)-Water Temperature (C)]]*OO[[#This Row],[27]]</f>
        <v>0.169003066368525</v>
      </c>
      <c r="AD274" s="10">
        <f>3/24000000*OO[[#This Row],[86 (29JUN1985 15:00:00)-Water Temperature (C)]]*OO[[#This Row],[28]]</f>
        <v>0.22136349827039997</v>
      </c>
      <c r="AE274" s="10">
        <f>3/24000000*OO[[#This Row],[88 (29JUN1985 21:00:00)-Water Temperature (C)]]*OO[[#This Row],[30]]</f>
        <v>0.15851899722509999</v>
      </c>
      <c r="AF274" s="10">
        <f>3/24000000*OO[[#This Row],[88 (29JUN1985 21:00:00)-Water Temperature (C)]]*OO[[#This Row],[30]]</f>
        <v>0.15851899722509999</v>
      </c>
      <c r="AG274" s="10">
        <f>3/24000000*OO[[#This Row],[89 (30JUN1985 00:00:00)-Water Temperature (C)]]*OO[[#This Row],[31]]</f>
        <v>8.6690677278374997E-2</v>
      </c>
      <c r="AH274" s="10">
        <f>3/24000000*OO[[#This Row],[90 (30JUN1985 03:00:00)-Water Temperature (C)]]*OO[[#This Row],[32]]</f>
        <v>3.947245671855E-2</v>
      </c>
      <c r="AI274" s="10">
        <f>3/24000000*OO[[#This Row],[91 (30JUN1985 06:00:00)-Water Temperature (C)]]*OO[[#This Row],[33]]</f>
        <v>1.5478109284275E-2</v>
      </c>
      <c r="AJ274" s="10">
        <f>3/24000000*OO[[#This Row],[92 (30JUN1985 09:00:00)-Water Temperature (C)]]*OO[[#This Row],[34]]</f>
        <v>5.5193713869574994E-3</v>
      </c>
      <c r="AK274" s="10">
        <f>3/24000000*OO[[#This Row],[93 (30JUN1985 12:00:00)-Water Temperature (C)]]*OO[[#This Row],[35]]</f>
        <v>1.8884150152437497E-3</v>
      </c>
      <c r="AL274" s="10">
        <f>3/24000000*OO[[#This Row],[94 (30JUN1985 15:00:00)-Water Temperature (C)]]*OO[[#This Row],[36]]</f>
        <v>6.805302549044999E-4</v>
      </c>
      <c r="AM274" s="10">
        <f>3/24000000*OO[[#This Row],[95 (30JUN1985 18:00:00)-Water Temperature (C)]]*OO[[#This Row],[37]]</f>
        <v>2.9376861706499998E-4</v>
      </c>
      <c r="AN274" s="10">
        <f>3/24000000*OO[[#This Row],[96 (30JUN1985 21:00:00)-Water Temperature (C)]]*OO[[#This Row],[38]]</f>
        <v>1.8164889913192497E-4</v>
      </c>
      <c r="AO274" s="10">
        <f>3/24000000*OO[[#This Row],[97 (01JUL1985 00:00:00)-Water Temperature (C)]]*OO[[#This Row],[39]]</f>
        <v>1.5623078552045E-4</v>
      </c>
      <c r="AP274" s="10">
        <f>3/24000000*OO[[#This Row],[98 (01JUL1985 03:00:00)-Water Temperature (C)]]*OO[[#This Row],[40]]</f>
        <v>1.5191188117053749E-4</v>
      </c>
      <c r="AQ274" s="10">
        <f>3/24000000*OO[[#This Row],[99 (01JUL1985 06:00:00)-Water Temperature (C)]]*OO[[#This Row],[41]]</f>
        <v>1.4832168423754998E-4</v>
      </c>
      <c r="AR274" s="10">
        <f>3/24000000*OO[[#This Row],[100 (01JUL1985 09:00:00)-Water Temperature (C)]]*OO[[#This Row],[42]]</f>
        <v>1.4471794342205E-4</v>
      </c>
      <c r="AS274" s="10">
        <f>3/24000000*OO[[#This Row],[101 (01JUL1985 12:00:00)-Water Temperature (C)]]*OO[[#This Row],[43]]</f>
        <v>1.3888606125599999E-4</v>
      </c>
      <c r="AT274" s="10">
        <f>3/24000000*OO[[#This Row],[102 (01JUL1985 15:00:00)-Water Temperature (C)]]*OO[[#This Row],[44]]</f>
        <v>1.3101315005025E-4</v>
      </c>
      <c r="AU274" s="10">
        <f>3/24000000*OO[[#This Row],[103 (01JUL1985 18:00:00)-Water Temperature (C)]]*OO[[#This Row],[45]]</f>
        <v>1.1801320578862497E-4</v>
      </c>
      <c r="AV274" s="10">
        <f>3/24000000*OO[[#This Row],[104 (01JUL1985 21:00:00)-Water Temperature (C)]]*OO[[#This Row],[46]]</f>
        <v>1.0163878247462499E-4</v>
      </c>
      <c r="AW274" s="10">
        <f>3/24000000*OO[[#This Row],[105 (02JUL1985 00:00:00)-Water Temperature (C)]]*OO[[#This Row],[47]]</f>
        <v>8.2740317679750003E-5</v>
      </c>
      <c r="AX274" s="10">
        <f>3/24000000*OO[[#This Row],[106 (02JUL1985 03:00:00)-Water Temperature (C)]]*OO[[#This Row],[48]]</f>
        <v>6.5114342256174994E-5</v>
      </c>
      <c r="AY274" s="10">
        <f>3/24000000*OO[[#This Row],[107 (02JUL1985 06:00:00)-Water Temperature (C)]]*OO[[#This Row],[49]]</f>
        <v>5.0302742193162499E-5</v>
      </c>
      <c r="AZ274" s="10">
        <f>3/24000000*OO[[#This Row],[108 (02JUL1985 09:00:00)-Water Temperature (C)]]*OO[[#This Row],[50]]</f>
        <v>4.0609787068999998E-5</v>
      </c>
      <c r="BA274" s="10">
        <f>3/24000000*OO[[#This Row],[109 (02JUL1985 12:00:00)-Water Temperature (C)]]*OO[[#This Row],[51]]</f>
        <v>3.4458040083971252E-5</v>
      </c>
      <c r="BB274" s="10">
        <f>3/24000000*OO[[#This Row],[110 (02JUL1985 15:00:00)-Water Temperature (C)]]*OO[[#This Row],[52]]</f>
        <v>3.0918342529434996E-5</v>
      </c>
      <c r="BC274" s="10">
        <f>3/24000000*OO[[#This Row],[111 (02JUL1985 18:00:00)-Water Temperature (C)]]*OO[[#This Row],[53]]</f>
        <v>2.8708918681524998E-5</v>
      </c>
      <c r="BD274" s="10">
        <f>3/24000000*OO[[#This Row],[112 (02JUL1985 21:00:00)-Water Temperature (C)]]*OO[[#This Row],[54]]</f>
        <v>2.629107350856E-5</v>
      </c>
      <c r="BE274" s="10">
        <f>3/24000000*OO[[#This Row],[113 (03JUL1985 00:00:00)-Water Temperature (C)]]*OO[[#This Row],[55]]</f>
        <v>2.4082527181899999E-5</v>
      </c>
      <c r="BF274" s="10">
        <f>3/24000000*OO[[#This Row],[114 (03JUL1985 03:00:00)-Water Temperature (C)]]*OO[[#This Row],[56]]</f>
        <v>2.2047796858065001E-5</v>
      </c>
      <c r="BG274" s="10">
        <f>3/24000000*OO[[#This Row],[115 (03JUL1985 06:00:00)-Water Temperature (C)]]*OO[[#This Row],[57]]</f>
        <v>2.0225389270280002E-5</v>
      </c>
      <c r="BH274" s="10">
        <f>3/24000000*OO[[#This Row],[116 (03JUL1985 09:00:00)-Water Temperature (C)]]*OO[[#This Row],[58]]</f>
        <v>1.9298680131937498E-5</v>
      </c>
      <c r="BI274" s="10">
        <f>3/24000000*OO[[#This Row],[117 (03JUL1985 12:00:00)-Water Temperature (C)]]*OO[[#This Row],[59]]</f>
        <v>1.935757119555E-5</v>
      </c>
      <c r="BJ274" s="10">
        <f>3/24000000*OO[[#This Row],[118 (03JUL1985 15:00:00)-Water Temperature (C)]]*OO[[#This Row],[60]]</f>
        <v>1.9880267616805001E-5</v>
      </c>
      <c r="BK274" s="10">
        <f>3/24000000*OO[[#This Row],[119 (03JUL1985 18:00:00)-Water Temperature (C)]]*OO[[#This Row],[61]]</f>
        <v>1.9709693129444998E-5</v>
      </c>
      <c r="BL274" s="10">
        <f>3/24000000*OO[[#This Row],[120 (03JUL1985 21:00:00)-Water Temperature (C)]]*OO[[#This Row],[62]]</f>
        <v>1.8774137581624997E-5</v>
      </c>
      <c r="BM274" s="10">
        <f>3/24000000*OO[[#This Row],[121 (04JUL1985 00:00:00)-Water Temperature (C)]]*OO[[#This Row],[63]]</f>
        <v>1.7523142041437502E-5</v>
      </c>
      <c r="BN274" s="10">
        <f>3/24000000*OO[[#This Row],[122 (04JUL1985 03:00:00)-Water Temperature (C)]]*OO[[#This Row],[64]]</f>
        <v>1.6295912442242499E-5</v>
      </c>
      <c r="BO274" s="10">
        <f>3/24000000*OO[[#This Row],[123 (04JUL1985 06:00:00)-Water Temperature (C)]]*OO[[#This Row],[65]]</f>
        <v>1.5120224761822499E-5</v>
      </c>
      <c r="BP274" s="10">
        <f>3/24000000*OO[[#This Row],[124 (04JUL1985 09:00:00)-Water Temperature (C)]]*OO[[#This Row],[66]]</f>
        <v>1.4443636413757501E-5</v>
      </c>
      <c r="BQ274" s="10">
        <f>3/24000000*OO[[#This Row],[125 (04JUL1985 12:00:00)-Water Temperature (C)]]*OO[[#This Row],[67]]</f>
        <v>1.3844336189672499E-5</v>
      </c>
      <c r="BR274" s="10">
        <f>3/24000000*OO[[#This Row],[126 (04JUL1985 15:00:00)-Water Temperature (C)]]*OO[[#This Row],[68]]</f>
        <v>1.3033577676784999E-5</v>
      </c>
      <c r="BS274" s="10">
        <f>3/24000000*OO[[#This Row],[127 (04JUL1985 18:00:00)-Water Temperature (C)]]*OO[[#This Row],[69]]</f>
        <v>1.2290655729673748E-5</v>
      </c>
      <c r="BT274" s="10">
        <f>3/24000000*OO[[#This Row],[128 (04JUL1985 21:00:00)-Water Temperature (C)]]*OO[[#This Row],[70]]</f>
        <v>1.1704364379215E-5</v>
      </c>
      <c r="BU274" s="10">
        <f>3/24000000*OO[[#This Row],[129 (05JUL1985 00:00:00)-Water Temperature (C)]]*OO[[#This Row],[71]]</f>
        <v>1.1067933341905001E-5</v>
      </c>
      <c r="BV274" s="10">
        <f>3/24000000*OO[[#This Row],[130 (05JUL1985 03:00:00)-Water Temperature (C)]]*OO[[#This Row],[72]]</f>
        <v>1.0404846831364999E-5</v>
      </c>
      <c r="BW274" s="10">
        <f>3/24000000*OO[[#This Row],[131 (05JUL1985 06:00:00)-Water Temperature (C)]]*OO[[#This Row],[73]]</f>
        <v>9.666369579899999E-6</v>
      </c>
      <c r="BX274" s="10">
        <f>3/24000000*OO[[#This Row],[132 (05JUL1985 09:00:00)-Water Temperature (C)]]*OO[[#This Row],[74]]</f>
        <v>9.2995708579624991E-6</v>
      </c>
      <c r="BY274" s="10">
        <f>3/24000000*OO[[#This Row],[133 (05JUL1985 12:00:00)-Water Temperature (C)]]*OO[[#This Row],[75]]</f>
        <v>9.5043728610687508E-6</v>
      </c>
      <c r="BZ274" s="10">
        <f>3/24000000*OO[[#This Row],[134 (05JUL1985 15:00:00)-Water Temperature (C)]]*OO[[#This Row],[76]]</f>
        <v>1.0020179507976248E-5</v>
      </c>
      <c r="CA274" s="10">
        <f>3/24000000*OO[[#This Row],[135 (05JUL1985 18:00:00)-Water Temperature (C)]]*OO[[#This Row],[77]]</f>
        <v>1.0181569948747501E-5</v>
      </c>
      <c r="CB274" s="10">
        <f>3/24000000*OO[[#This Row],[136 (05JUL1985 21:00:00)-Water Temperature (C)]]*OO[[#This Row],[78]]</f>
        <v>9.6908074792100008E-6</v>
      </c>
      <c r="CC274" s="10">
        <f>3/24000000*OO[[#This Row],[137 (06JUL1985 00:00:00)-Water Temperature (C)]]*OO[[#This Row],[79]]</f>
        <v>8.9861168958749988E-6</v>
      </c>
      <c r="CD274" s="10">
        <f>3/24000000*OO[[#This Row],[138 (06JUL1985 03:00:00)-Water Temperature (C)]]*OO[[#This Row],[80]]</f>
        <v>8.3570523985174993E-6</v>
      </c>
      <c r="CE274" s="10">
        <f>3/24000000*OO[[#This Row],[139 (06JUL1985 06:00:00)-Water Temperature (C)]]*OO[[#This Row],[81]]</f>
        <v>7.7230580879874997E-6</v>
      </c>
      <c r="CF274" s="10">
        <f>3/24000000*OO[[#This Row],[140 (06JUL1985 09:00:00)-Water Temperature (C)]]*OO[[#This Row],[82]]</f>
        <v>7.280056512254999E-6</v>
      </c>
      <c r="CG274" s="10">
        <f>3/24000000*OO[[#This Row],[141 (06JUL1985 12:00:00)-Water Temperature (C)]]*OO[[#This Row],[83]]</f>
        <v>7.0819863152624995E-6</v>
      </c>
      <c r="CH274" s="10">
        <f>3/24000000*OO[[#This Row],[142 (06JUL1985 15:00:00)-Water Temperature (C)]]*OO[[#This Row],[84]]</f>
        <v>6.9224863541399998E-6</v>
      </c>
      <c r="CI274" s="10">
        <f>3/24000000*OO[[#This Row],[143 (06JUL1985 18:00:00)-Water Temperature (C)]]*OO[[#This Row],[85]]</f>
        <v>6.7550668080524997E-6</v>
      </c>
      <c r="CJ274" s="10">
        <f>3/24000000*OO[[#This Row],[144 (06JUL1985 21:00:00)-Water Temperature (C)]]*OO[[#This Row],[86]]</f>
        <v>6.5344004690287487E-6</v>
      </c>
      <c r="CK274" s="10">
        <f>3/24000000*OO[[#This Row],[145 (07JUL1985 00:00:00)-Water Temperature (C)]]*OO[[#This Row],[87]]</f>
        <v>6.1460491268426248E-6</v>
      </c>
      <c r="CL274" s="10">
        <f>3/24000000*OO[[#This Row],[146 (07JUL1985 03:00:00)-Water Temperature (C)]]*OO[[#This Row],[88]]</f>
        <v>5.7805363831927503E-6</v>
      </c>
      <c r="CM274" s="10">
        <f>3/24000000*OO[[#This Row],[147 (07JUL1985 06:00:00)-Water Temperature (C)]]*OO[[#This Row],[89]]</f>
        <v>5.4154127317679992E-6</v>
      </c>
      <c r="CN274" s="10">
        <f>3/24000000*OO[[#This Row],[148 (07JUL1985 09:00:00)-Water Temperature (C)]]*OO[[#This Row],[90]]</f>
        <v>5.1769893732269998E-6</v>
      </c>
      <c r="CO274" s="10">
        <f>3/24000000*OO[[#This Row],[149 (07JUL1985 12:00:00)-Water Temperature (C)]]*OO[[#This Row],[91]]</f>
        <v>4.9857619839618741E-6</v>
      </c>
      <c r="CP274" s="10">
        <f>3/24000000*OO[[#This Row],[150 (07JUL1985 15:00:00)-Water Temperature (C)]]*OO[[#This Row],[92]]</f>
        <v>4.9565079772199994E-6</v>
      </c>
      <c r="CQ274" s="10">
        <f>3/24000000*OO[[#This Row],[151 (07JUL1985 18:00:00)-Water Temperature (C)]]*OO[[#This Row],[93]]</f>
        <v>5.0179550026371247E-6</v>
      </c>
      <c r="CR274" s="10">
        <f>3/24000000*OO[[#This Row],[152 (07JUL1985 21:00:00)-Water Temperature (C)]]*OO[[#This Row],[94]]</f>
        <v>4.8896620938999992E-6</v>
      </c>
      <c r="CS274" s="10">
        <f>3/24000000*OO[[#This Row],[153 (08JUL1985 00:00:00)-Water Temperature (C)]]*OO[[#This Row],[95]]</f>
        <v>4.5186037519740006E-6</v>
      </c>
      <c r="CT274" s="10">
        <f>3/24000000*OO[[#This Row],[154 (08JUL1985 03:00:00)-Water Temperature (C)]]*OO[[#This Row],[96]]</f>
        <v>4.1752743625337498E-6</v>
      </c>
      <c r="CU274" s="10">
        <f>3/24000000*OO[[#This Row],[155 (08JUL1985 06:00:00)-Water Temperature (C)]]*OO[[#This Row],[97]]</f>
        <v>3.8668388353016245E-6</v>
      </c>
      <c r="CV274" s="10">
        <f>3/24000000*OO[[#This Row],[156 (08JUL1985 09:00:00)-Water Temperature (C)]]*OO[[#This Row],[98]]</f>
        <v>3.7096069263659999E-6</v>
      </c>
      <c r="CW274" s="10">
        <f>3/24000000*OO[[#This Row],[157 (08JUL1985 12:00:00)-Water Temperature (C)]]*OO[[#This Row],[99]]</f>
        <v>3.5765954133832502E-6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0</v>
      </c>
      <c r="P275" s="10">
        <f>3/24*OO[[#This Row],[72 (27JUN1985 21:00:00)-Water Temperature (C)]]*OO[[#This Row],[14]]/SUM(OO[14])</f>
        <v>0</v>
      </c>
      <c r="Q275" s="10">
        <f>3/24*OO[[#This Row],[73 (28JUN1985 00:00:00)-Water Temperature (C)]]*OO[[#This Row],[15]]/SUM(OO[15])</f>
        <v>1.697299486891713E-32</v>
      </c>
      <c r="R275" s="10">
        <f>3/24*OO[[#This Row],[74 (28JUN1985 03:00:00)-Water Temperature (C)]]*OO[[#This Row],[16]]/SUM(OO[16])</f>
        <v>1.9598966466424734E-23</v>
      </c>
      <c r="S275" s="10">
        <f>3/24*OO[[#This Row],[75 (28JUN1985 06:00:00)-Water Temperature (C)]]*OO[[#This Row],[17]]/SUM(OO[17])</f>
        <v>2.0687384655165392E-16</v>
      </c>
      <c r="T275" s="10">
        <f>3/24*OO[[#This Row],[76 (28JUN1985 09:00:00)-Water Temperature (C)]]*OO[[#This Row],[18]]/SUM(OO[18])</f>
        <v>1.5625885251971261E-12</v>
      </c>
      <c r="U275" s="10">
        <f>3/24*OO[[#This Row],[77 (28JUN1985 12:00:00)-Water Temperature (C)]]*OO[[#This Row],[19]]/SUM(OO[19])</f>
        <v>9.2093706626686762E-10</v>
      </c>
      <c r="V275" s="10">
        <f>3/24000000*OO[[#This Row],[78 (28JUN1985 15:00:00)-Water Temperature (C)]]*OO[[#This Row],[20]]</f>
        <v>1.275777183768E-7</v>
      </c>
      <c r="W275" s="10">
        <f>3/24000000*OO[[#This Row],[79 (28JUN1985 18:00:00)-Water Temperature (C)]]*OO[[#This Row],[21]]</f>
        <v>6.3431655548099997E-6</v>
      </c>
      <c r="X275" s="10">
        <f>3/24000000*OO[[#This Row],[80 (28JUN1985 21:00:00)-Water Temperature (C)]]*OO[[#This Row],[22]]</f>
        <v>1.3556291585342499E-4</v>
      </c>
      <c r="Y275" s="10">
        <f>3/24000000*OO[[#This Row],[81 (29JUN1985 00:00:00)-Water Temperature (C)]]*OO[[#This Row],[23]]</f>
        <v>1.4597621390541251E-3</v>
      </c>
      <c r="Z275" s="10">
        <f>3/24000000*OO[[#This Row],[82 (29JUN1985 03:00:00)-Water Temperature (C)]]*OO[[#This Row],[24]]</f>
        <v>8.7682656782774992E-3</v>
      </c>
      <c r="AA275" s="10">
        <f>3/24000000*OO[[#This Row],[83 (29JUN1985 06:00:00)-Water Temperature (C)]]*OO[[#This Row],[25]]</f>
        <v>3.2037372086483745E-2</v>
      </c>
      <c r="AB275" s="10">
        <f>3/24000000*OO[[#This Row],[84 (29JUN1985 09:00:00)-Water Temperature (C)]]*OO[[#This Row],[26]]</f>
        <v>7.9336933852499986E-2</v>
      </c>
      <c r="AC275" s="10">
        <f>3/24000000*OO[[#This Row],[85 (29JUN1985 12:00:00)-Water Temperature (C)]]*OO[[#This Row],[27]]</f>
        <v>0.14221240368288748</v>
      </c>
      <c r="AD275" s="10">
        <f>3/24000000*OO[[#This Row],[86 (29JUN1985 15:00:00)-Water Temperature (C)]]*OO[[#This Row],[28]]</f>
        <v>0.19447374353079999</v>
      </c>
      <c r="AE275" s="10">
        <f>3/24000000*OO[[#This Row],[88 (29JUN1985 21:00:00)-Water Temperature (C)]]*OO[[#This Row],[30]]</f>
        <v>0.15238454308869998</v>
      </c>
      <c r="AF275" s="10">
        <f>3/24000000*OO[[#This Row],[88 (29JUN1985 21:00:00)-Water Temperature (C)]]*OO[[#This Row],[30]]</f>
        <v>0.15238454308869998</v>
      </c>
      <c r="AG275" s="10">
        <f>3/24000000*OO[[#This Row],[89 (30JUN1985 00:00:00)-Water Temperature (C)]]*OO[[#This Row],[31]]</f>
        <v>8.6542635626749992E-2</v>
      </c>
      <c r="AH275" s="10">
        <f>3/24000000*OO[[#This Row],[90 (30JUN1985 03:00:00)-Water Temperature (C)]]*OO[[#This Row],[32]]</f>
        <v>4.0746885527092498E-2</v>
      </c>
      <c r="AI275" s="10">
        <f>3/24000000*OO[[#This Row],[91 (30JUN1985 06:00:00)-Water Temperature (C)]]*OO[[#This Row],[33]]</f>
        <v>1.6451061100999999E-2</v>
      </c>
      <c r="AJ275" s="10">
        <f>3/24000000*OO[[#This Row],[92 (30JUN1985 09:00:00)-Water Temperature (C)]]*OO[[#This Row],[34]]</f>
        <v>5.999108484167499E-3</v>
      </c>
      <c r="AK275" s="10">
        <f>3/24000000*OO[[#This Row],[93 (30JUN1985 12:00:00)-Water Temperature (C)]]*OO[[#This Row],[35]]</f>
        <v>2.0787488369342498E-3</v>
      </c>
      <c r="AL275" s="10">
        <f>3/24000000*OO[[#This Row],[94 (30JUN1985 15:00:00)-Water Temperature (C)]]*OO[[#This Row],[36]]</f>
        <v>7.4375455429999979E-4</v>
      </c>
      <c r="AM275" s="10">
        <f>3/24000000*OO[[#This Row],[95 (30JUN1985 18:00:00)-Water Temperature (C)]]*OO[[#This Row],[37]]</f>
        <v>3.0488038637372495E-4</v>
      </c>
      <c r="AN275" s="10">
        <f>3/24000000*OO[[#This Row],[96 (30JUN1985 21:00:00)-Water Temperature (C)]]*OO[[#This Row],[38]]</f>
        <v>1.7345970241946249E-4</v>
      </c>
      <c r="AO275" s="10">
        <f>3/24000000*OO[[#This Row],[97 (01JUL1985 00:00:00)-Water Temperature (C)]]*OO[[#This Row],[39]]</f>
        <v>1.4161954657449999E-4</v>
      </c>
      <c r="AP275" s="10">
        <f>3/24000000*OO[[#This Row],[98 (01JUL1985 03:00:00)-Water Temperature (C)]]*OO[[#This Row],[40]]</f>
        <v>1.3632835285882499E-4</v>
      </c>
      <c r="AQ275" s="10">
        <f>3/24000000*OO[[#This Row],[99 (01JUL1985 06:00:00)-Water Temperature (C)]]*OO[[#This Row],[41]]</f>
        <v>1.3360296042719998E-4</v>
      </c>
      <c r="AR275" s="10">
        <f>3/24000000*OO[[#This Row],[100 (01JUL1985 09:00:00)-Water Temperature (C)]]*OO[[#This Row],[42]]</f>
        <v>1.3097367331310001E-4</v>
      </c>
      <c r="AS275" s="10">
        <f>3/24000000*OO[[#This Row],[101 (01JUL1985 12:00:00)-Water Temperature (C)]]*OO[[#This Row],[43]]</f>
        <v>1.2636647335444997E-4</v>
      </c>
      <c r="AT275" s="10">
        <f>3/24000000*OO[[#This Row],[102 (01JUL1985 15:00:00)-Water Temperature (C)]]*OO[[#This Row],[44]]</f>
        <v>1.1973053827744999E-4</v>
      </c>
      <c r="AU275" s="10">
        <f>3/24000000*OO[[#This Row],[103 (01JUL1985 18:00:00)-Water Temperature (C)]]*OO[[#This Row],[45]]</f>
        <v>1.0852536107437497E-4</v>
      </c>
      <c r="AV275" s="10">
        <f>3/24000000*OO[[#This Row],[104 (01JUL1985 21:00:00)-Water Temperature (C)]]*OO[[#This Row],[46]]</f>
        <v>9.4141712813600008E-5</v>
      </c>
      <c r="AW275" s="10">
        <f>3/24000000*OO[[#This Row],[105 (02JUL1985 00:00:00)-Water Temperature (C)]]*OO[[#This Row],[47]]</f>
        <v>7.7231486539799992E-5</v>
      </c>
      <c r="AX275" s="10">
        <f>3/24000000*OO[[#This Row],[106 (02JUL1985 03:00:00)-Water Temperature (C)]]*OO[[#This Row],[48]]</f>
        <v>6.1172927261874993E-5</v>
      </c>
      <c r="AY275" s="10">
        <f>3/24000000*OO[[#This Row],[107 (02JUL1985 06:00:00)-Water Temperature (C)]]*OO[[#This Row],[49]]</f>
        <v>4.7383219207359997E-5</v>
      </c>
      <c r="AZ275" s="10">
        <f>3/24000000*OO[[#This Row],[108 (02JUL1985 09:00:00)-Water Temperature (C)]]*OO[[#This Row],[50]]</f>
        <v>3.8051693863039994E-5</v>
      </c>
      <c r="BA275" s="10">
        <f>3/24000000*OO[[#This Row],[109 (02JUL1985 12:00:00)-Water Temperature (C)]]*OO[[#This Row],[51]]</f>
        <v>3.2067517769137498E-5</v>
      </c>
      <c r="BB275" s="10">
        <f>3/24000000*OO[[#This Row],[110 (02JUL1985 15:00:00)-Water Temperature (C)]]*OO[[#This Row],[52]]</f>
        <v>2.8464678608790001E-5</v>
      </c>
      <c r="BC275" s="10">
        <f>3/24000000*OO[[#This Row],[111 (02JUL1985 18:00:00)-Water Temperature (C)]]*OO[[#This Row],[53]]</f>
        <v>2.6250741231375E-5</v>
      </c>
      <c r="BD275" s="10">
        <f>3/24000000*OO[[#This Row],[112 (02JUL1985 21:00:00)-Water Temperature (C)]]*OO[[#This Row],[54]]</f>
        <v>2.3989052573159998E-5</v>
      </c>
      <c r="BE275" s="10">
        <f>3/24000000*OO[[#This Row],[113 (03JUL1985 00:00:00)-Water Temperature (C)]]*OO[[#This Row],[55]]</f>
        <v>2.1916856712299997E-5</v>
      </c>
      <c r="BF275" s="10">
        <f>3/24000000*OO[[#This Row],[114 (03JUL1985 03:00:00)-Water Temperature (C)]]*OO[[#This Row],[56]]</f>
        <v>2.0081526091604999E-5</v>
      </c>
      <c r="BG275" s="10">
        <f>3/24000000*OO[[#This Row],[115 (03JUL1985 06:00:00)-Water Temperature (C)]]*OO[[#This Row],[57]]</f>
        <v>1.8422648490499998E-5</v>
      </c>
      <c r="BH275" s="10">
        <f>3/24000000*OO[[#This Row],[116 (03JUL1985 09:00:00)-Water Temperature (C)]]*OO[[#This Row],[58]]</f>
        <v>1.75274522784375E-5</v>
      </c>
      <c r="BI275" s="10">
        <f>3/24000000*OO[[#This Row],[117 (03JUL1985 12:00:00)-Water Temperature (C)]]*OO[[#This Row],[59]]</f>
        <v>1.7528217532031249E-5</v>
      </c>
      <c r="BJ275" s="10">
        <f>3/24000000*OO[[#This Row],[118 (03JUL1985 15:00:00)-Water Temperature (C)]]*OO[[#This Row],[60]]</f>
        <v>1.7977229172524999E-5</v>
      </c>
      <c r="BK275" s="10">
        <f>3/24000000*OO[[#This Row],[119 (03JUL1985 18:00:00)-Water Temperature (C)]]*OO[[#This Row],[61]]</f>
        <v>1.7853751295579998E-5</v>
      </c>
      <c r="BL275" s="10">
        <f>3/24000000*OO[[#This Row],[120 (03JUL1985 21:00:00)-Water Temperature (C)]]*OO[[#This Row],[62]]</f>
        <v>1.7031077963542499E-5</v>
      </c>
      <c r="BM275" s="10">
        <f>3/24000000*OO[[#This Row],[121 (04JUL1985 00:00:00)-Water Temperature (C)]]*OO[[#This Row],[63]]</f>
        <v>1.5904611981326247E-5</v>
      </c>
      <c r="BN275" s="10">
        <f>3/24000000*OO[[#This Row],[122 (04JUL1985 03:00:00)-Water Temperature (C)]]*OO[[#This Row],[64]]</f>
        <v>1.480497069943125E-5</v>
      </c>
      <c r="BO275" s="10">
        <f>3/24000000*OO[[#This Row],[123 (04JUL1985 06:00:00)-Water Temperature (C)]]*OO[[#This Row],[65]]</f>
        <v>1.3740819927187498E-5</v>
      </c>
      <c r="BP275" s="10">
        <f>3/24000000*OO[[#This Row],[124 (04JUL1985 09:00:00)-Water Temperature (C)]]*OO[[#This Row],[66]]</f>
        <v>1.30977778415475E-5</v>
      </c>
      <c r="BQ275" s="10">
        <f>3/24000000*OO[[#This Row],[125 (04JUL1985 12:00:00)-Water Temperature (C)]]*OO[[#This Row],[67]]</f>
        <v>1.2576408250852499E-5</v>
      </c>
      <c r="BR275" s="10">
        <f>3/24000000*OO[[#This Row],[126 (04JUL1985 15:00:00)-Water Temperature (C)]]*OO[[#This Row],[68]]</f>
        <v>1.1814302118187498E-5</v>
      </c>
      <c r="BS275" s="10">
        <f>3/24000000*OO[[#This Row],[127 (04JUL1985 18:00:00)-Water Temperature (C)]]*OO[[#This Row],[69]]</f>
        <v>1.1132179613276251E-5</v>
      </c>
      <c r="BT275" s="10">
        <f>3/24000000*OO[[#This Row],[128 (04JUL1985 21:00:00)-Water Temperature (C)]]*OO[[#This Row],[70]]</f>
        <v>1.0601083915597499E-5</v>
      </c>
      <c r="BU275" s="10">
        <f>3/24000000*OO[[#This Row],[129 (05JUL1985 00:00:00)-Water Temperature (C)]]*OO[[#This Row],[71]]</f>
        <v>1.0023119325453749E-5</v>
      </c>
      <c r="BV275" s="10">
        <f>3/24000000*OO[[#This Row],[130 (05JUL1985 03:00:00)-Water Temperature (C)]]*OO[[#This Row],[72]]</f>
        <v>9.4365644531399994E-6</v>
      </c>
      <c r="BW275" s="10">
        <f>3/24000000*OO[[#This Row],[131 (05JUL1985 06:00:00)-Water Temperature (C)]]*OO[[#This Row],[73]]</f>
        <v>8.7836049637437495E-6</v>
      </c>
      <c r="BX275" s="10">
        <f>3/24000000*OO[[#This Row],[132 (05JUL1985 09:00:00)-Water Temperature (C)]]*OO[[#This Row],[74]]</f>
        <v>8.4258813653437481E-6</v>
      </c>
      <c r="BY275" s="10">
        <f>3/24000000*OO[[#This Row],[133 (05JUL1985 12:00:00)-Water Temperature (C)]]*OO[[#This Row],[75]]</f>
        <v>8.5756358218300007E-6</v>
      </c>
      <c r="BZ275" s="10">
        <f>3/24000000*OO[[#This Row],[134 (05JUL1985 15:00:00)-Water Temperature (C)]]*OO[[#This Row],[76]]</f>
        <v>9.0236843201812502E-6</v>
      </c>
      <c r="CA275" s="10">
        <f>3/24000000*OO[[#This Row],[135 (05JUL1985 18:00:00)-Water Temperature (C)]]*OO[[#This Row],[77]]</f>
        <v>9.1971077913749997E-6</v>
      </c>
      <c r="CB275" s="10">
        <f>3/24000000*OO[[#This Row],[136 (05JUL1985 21:00:00)-Water Temperature (C)]]*OO[[#This Row],[78]]</f>
        <v>8.7891296509199998E-6</v>
      </c>
      <c r="CC275" s="10">
        <f>3/24000000*OO[[#This Row],[137 (06JUL1985 00:00:00)-Water Temperature (C)]]*OO[[#This Row],[79]]</f>
        <v>8.1524272266699983E-6</v>
      </c>
      <c r="CD275" s="10">
        <f>3/24000000*OO[[#This Row],[138 (06JUL1985 03:00:00)-Water Temperature (C)]]*OO[[#This Row],[80]]</f>
        <v>7.5892971893750003E-6</v>
      </c>
      <c r="CE275" s="10">
        <f>3/24000000*OO[[#This Row],[139 (06JUL1985 06:00:00)-Water Temperature (C)]]*OO[[#This Row],[81]]</f>
        <v>7.0202116736537498E-6</v>
      </c>
      <c r="CF275" s="10">
        <f>3/24000000*OO[[#This Row],[140 (06JUL1985 09:00:00)-Water Temperature (C)]]*OO[[#This Row],[82]]</f>
        <v>6.6038464200800002E-6</v>
      </c>
      <c r="CG275" s="10">
        <f>3/24000000*OO[[#This Row],[141 (06JUL1985 12:00:00)-Water Temperature (C)]]*OO[[#This Row],[83]]</f>
        <v>6.4062100184649994E-6</v>
      </c>
      <c r="CH275" s="10">
        <f>3/24000000*OO[[#This Row],[142 (06JUL1985 15:00:00)-Water Temperature (C)]]*OO[[#This Row],[84]]</f>
        <v>6.261224251528E-6</v>
      </c>
      <c r="CI275" s="10">
        <f>3/24000000*OO[[#This Row],[143 (06JUL1985 18:00:00)-Water Temperature (C)]]*OO[[#This Row],[85]]</f>
        <v>6.0929997369884991E-6</v>
      </c>
      <c r="CJ275" s="10">
        <f>3/24000000*OO[[#This Row],[144 (06JUL1985 21:00:00)-Water Temperature (C)]]*OO[[#This Row],[86]]</f>
        <v>5.9089366423036249E-6</v>
      </c>
      <c r="CK275" s="10">
        <f>3/24000000*OO[[#This Row],[145 (07JUL1985 00:00:00)-Water Temperature (C)]]*OO[[#This Row],[87]]</f>
        <v>5.5633266987873737E-6</v>
      </c>
      <c r="CL275" s="10">
        <f>3/24000000*OO[[#This Row],[146 (07JUL1985 03:00:00)-Water Temperature (C)]]*OO[[#This Row],[88]]</f>
        <v>5.2365575120661253E-6</v>
      </c>
      <c r="CM275" s="10">
        <f>3/24000000*OO[[#This Row],[147 (07JUL1985 06:00:00)-Water Temperature (C)]]*OO[[#This Row],[89]]</f>
        <v>4.9151339467869993E-6</v>
      </c>
      <c r="CN275" s="10">
        <f>3/24000000*OO[[#This Row],[148 (07JUL1985 09:00:00)-Water Temperature (C)]]*OO[[#This Row],[90]]</f>
        <v>4.6974570125163748E-6</v>
      </c>
      <c r="CO275" s="10">
        <f>3/24000000*OO[[#This Row],[149 (07JUL1985 12:00:00)-Water Temperature (C)]]*OO[[#This Row],[91]]</f>
        <v>4.5204318727552497E-6</v>
      </c>
      <c r="CP275" s="10">
        <f>3/24000000*OO[[#This Row],[150 (07JUL1985 15:00:00)-Water Temperature (C)]]*OO[[#This Row],[92]]</f>
        <v>4.4841898088394999E-6</v>
      </c>
      <c r="CQ275" s="10">
        <f>3/24000000*OO[[#This Row],[151 (07JUL1985 18:00:00)-Water Temperature (C)]]*OO[[#This Row],[93]]</f>
        <v>4.5324832977755003E-6</v>
      </c>
      <c r="CR275" s="10">
        <f>3/24000000*OO[[#This Row],[152 (07JUL1985 21:00:00)-Water Temperature (C)]]*OO[[#This Row],[94]]</f>
        <v>4.4339666771399997E-6</v>
      </c>
      <c r="CS275" s="10">
        <f>3/24000000*OO[[#This Row],[153 (08JUL1985 00:00:00)-Water Temperature (C)]]*OO[[#This Row],[95]]</f>
        <v>4.1010068275890001E-6</v>
      </c>
      <c r="CT275" s="10">
        <f>3/24000000*OO[[#This Row],[154 (08JUL1985 03:00:00)-Water Temperature (C)]]*OO[[#This Row],[96]]</f>
        <v>3.7925872653217499E-6</v>
      </c>
      <c r="CU275" s="10">
        <f>3/24000000*OO[[#This Row],[155 (08JUL1985 06:00:00)-Water Temperature (C)]]*OO[[#This Row],[97]]</f>
        <v>3.5137826259593746E-6</v>
      </c>
      <c r="CV275" s="10">
        <f>3/24000000*OO[[#This Row],[156 (08JUL1985 09:00:00)-Water Temperature (C)]]*OO[[#This Row],[98]]</f>
        <v>3.3596536948287495E-6</v>
      </c>
      <c r="CW275" s="10">
        <f>3/24000000*OO[[#This Row],[157 (08JUL1985 12:00:00)-Water Temperature (C)]]*OO[[#This Row],[99]]</f>
        <v>3.2429196027074996E-6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0</v>
      </c>
      <c r="P276" s="10">
        <f>3/24*OO[[#This Row],[72 (27JUN1985 21:00:00)-Water Temperature (C)]]*OO[[#This Row],[14]]/SUM(OO[14])</f>
        <v>0</v>
      </c>
      <c r="Q276" s="10">
        <f>3/24*OO[[#This Row],[73 (28JUN1985 00:00:00)-Water Temperature (C)]]*OO[[#This Row],[15]]/SUM(OO[15])</f>
        <v>1.0400683141380604E-34</v>
      </c>
      <c r="R276" s="10">
        <f>3/24*OO[[#This Row],[74 (28JUN1985 03:00:00)-Water Temperature (C)]]*OO[[#This Row],[16]]/SUM(OO[16])</f>
        <v>6.5507288933876052E-24</v>
      </c>
      <c r="S276" s="10">
        <f>3/24*OO[[#This Row],[75 (28JUN1985 06:00:00)-Water Temperature (C)]]*OO[[#This Row],[17]]/SUM(OO[17])</f>
        <v>3.6192968120201998E-17</v>
      </c>
      <c r="T276" s="10">
        <f>3/24*OO[[#This Row],[76 (28JUN1985 09:00:00)-Water Temperature (C)]]*OO[[#This Row],[18]]/SUM(OO[18])</f>
        <v>3.7499668635350639E-13</v>
      </c>
      <c r="U276" s="10">
        <f>3/24*OO[[#This Row],[77 (28JUN1985 12:00:00)-Water Temperature (C)]]*OO[[#This Row],[19]]/SUM(OO[19])</f>
        <v>2.5417689151465667E-10</v>
      </c>
      <c r="V276" s="10">
        <f>3/24000000*OO[[#This Row],[78 (28JUN1985 15:00:00)-Water Temperature (C)]]*OO[[#This Row],[20]]</f>
        <v>3.8848544301847496E-8</v>
      </c>
      <c r="W276" s="10">
        <f>3/24000000*OO[[#This Row],[79 (28JUN1985 18:00:00)-Water Temperature (C)]]*OO[[#This Row],[21]]</f>
        <v>2.0750363115596247E-6</v>
      </c>
      <c r="X276" s="10">
        <f>3/24000000*OO[[#This Row],[80 (28JUN1985 21:00:00)-Water Temperature (C)]]*OO[[#This Row],[22]]</f>
        <v>4.7123699509749992E-5</v>
      </c>
      <c r="Y276" s="10">
        <f>3/24000000*OO[[#This Row],[81 (29JUN1985 00:00:00)-Water Temperature (C)]]*OO[[#This Row],[23]]</f>
        <v>5.3506777357487491E-4</v>
      </c>
      <c r="Z276" s="10">
        <f>3/24000000*OO[[#This Row],[82 (29JUN1985 03:00:00)-Water Temperature (C)]]*OO[[#This Row],[24]]</f>
        <v>3.3687185767249999E-3</v>
      </c>
      <c r="AA276" s="10">
        <f>3/24000000*OO[[#This Row],[83 (29JUN1985 06:00:00)-Water Temperature (C)]]*OO[[#This Row],[25]]</f>
        <v>1.2832256054351249E-2</v>
      </c>
      <c r="AB276" s="10">
        <f>3/24000000*OO[[#This Row],[84 (29JUN1985 09:00:00)-Water Temperature (C)]]*OO[[#This Row],[26]]</f>
        <v>3.2914413903246252E-2</v>
      </c>
      <c r="AC276" s="10">
        <f>3/24000000*OO[[#This Row],[85 (29JUN1985 12:00:00)-Water Temperature (C)]]*OO[[#This Row],[27]]</f>
        <v>6.0750564924562496E-2</v>
      </c>
      <c r="AD276" s="10">
        <f>3/24000000*OO[[#This Row],[86 (29JUN1985 15:00:00)-Water Temperature (C)]]*OO[[#This Row],[28]]</f>
        <v>8.5295408055499997E-2</v>
      </c>
      <c r="AE276" s="10">
        <f>3/24000000*OO[[#This Row],[88 (29JUN1985 21:00:00)-Water Temperature (C)]]*OO[[#This Row],[30]]</f>
        <v>6.9647840970174998E-2</v>
      </c>
      <c r="AF276" s="10">
        <f>3/24000000*OO[[#This Row],[88 (29JUN1985 21:00:00)-Water Temperature (C)]]*OO[[#This Row],[30]]</f>
        <v>6.9647840970174998E-2</v>
      </c>
      <c r="AG276" s="10">
        <f>3/24000000*OO[[#This Row],[89 (30JUN1985 00:00:00)-Water Temperature (C)]]*OO[[#This Row],[31]]</f>
        <v>4.0254730030968751E-2</v>
      </c>
      <c r="AH276" s="10">
        <f>3/24000000*OO[[#This Row],[90 (30JUN1985 03:00:00)-Water Temperature (C)]]*OO[[#This Row],[32]]</f>
        <v>1.9210959384375E-2</v>
      </c>
      <c r="AI276" s="10">
        <f>3/24000000*OO[[#This Row],[91 (30JUN1985 06:00:00)-Water Temperature (C)]]*OO[[#This Row],[33]]</f>
        <v>7.8395024609237488E-3</v>
      </c>
      <c r="AJ276" s="10">
        <f>3/24000000*OO[[#This Row],[92 (30JUN1985 09:00:00)-Water Temperature (C)]]*OO[[#This Row],[34]]</f>
        <v>2.8786270631892498E-3</v>
      </c>
      <c r="AK276" s="10">
        <f>3/24000000*OO[[#This Row],[93 (30JUN1985 12:00:00)-Water Temperature (C)]]*OO[[#This Row],[35]]</f>
        <v>1.0005944874974999E-3</v>
      </c>
      <c r="AL276" s="10">
        <f>3/24000000*OO[[#This Row],[94 (30JUN1985 15:00:00)-Water Temperature (C)]]*OO[[#This Row],[36]]</f>
        <v>3.5541505347974996E-4</v>
      </c>
      <c r="AM276" s="10">
        <f>3/24000000*OO[[#This Row],[95 (30JUN1985 18:00:00)-Water Temperature (C)]]*OO[[#This Row],[37]]</f>
        <v>1.4107140783787498E-4</v>
      </c>
      <c r="AN276" s="10">
        <f>3/24000000*OO[[#This Row],[96 (30JUN1985 21:00:00)-Water Temperature (C)]]*OO[[#This Row],[38]]</f>
        <v>7.5922014416087501E-5</v>
      </c>
      <c r="AO276" s="10">
        <f>3/24000000*OO[[#This Row],[97 (01JUL1985 00:00:00)-Water Temperature (C)]]*OO[[#This Row],[39]]</f>
        <v>5.9778964594274995E-5</v>
      </c>
      <c r="AP276" s="10">
        <f>3/24000000*OO[[#This Row],[98 (01JUL1985 03:00:00)-Water Temperature (C)]]*OO[[#This Row],[40]]</f>
        <v>5.6902783069203751E-5</v>
      </c>
      <c r="AQ276" s="10">
        <f>3/24000000*OO[[#This Row],[99 (01JUL1985 06:00:00)-Water Temperature (C)]]*OO[[#This Row],[41]]</f>
        <v>5.5757566882266248E-5</v>
      </c>
      <c r="AR276" s="10">
        <f>3/24000000*OO[[#This Row],[100 (01JUL1985 09:00:00)-Water Temperature (C)]]*OO[[#This Row],[42]]</f>
        <v>5.4752203903034994E-5</v>
      </c>
      <c r="AS276" s="10">
        <f>3/24000000*OO[[#This Row],[101 (01JUL1985 12:00:00)-Water Temperature (C)]]*OO[[#This Row],[43]]</f>
        <v>5.293766562454999E-5</v>
      </c>
      <c r="AT276" s="10">
        <f>3/24000000*OO[[#This Row],[102 (01JUL1985 15:00:00)-Water Temperature (C)]]*OO[[#This Row],[44]]</f>
        <v>5.0191372503559988E-5</v>
      </c>
      <c r="AU276" s="10">
        <f>3/24000000*OO[[#This Row],[103 (01JUL1985 18:00:00)-Water Temperature (C)]]*OO[[#This Row],[45]]</f>
        <v>4.5532025646187495E-5</v>
      </c>
      <c r="AV276" s="10">
        <f>3/24000000*OO[[#This Row],[104 (01JUL1985 21:00:00)-Water Temperature (C)]]*OO[[#This Row],[46]]</f>
        <v>3.9570993590808745E-5</v>
      </c>
      <c r="AW276" s="10">
        <f>3/24000000*OO[[#This Row],[105 (02JUL1985 00:00:00)-Water Temperature (C)]]*OO[[#This Row],[47]]</f>
        <v>3.2572486063024993E-5</v>
      </c>
      <c r="AX276" s="10">
        <f>3/24000000*OO[[#This Row],[106 (02JUL1985 03:00:00)-Water Temperature (C)]]*OO[[#This Row],[48]]</f>
        <v>2.5873588065434999E-5</v>
      </c>
      <c r="AY276" s="10">
        <f>3/24000000*OO[[#This Row],[107 (02JUL1985 06:00:00)-Water Temperature (C)]]*OO[[#This Row],[49]]</f>
        <v>2.0095273196594999E-5</v>
      </c>
      <c r="AZ276" s="10">
        <f>3/24000000*OO[[#This Row],[108 (02JUL1985 09:00:00)-Water Temperature (C)]]*OO[[#This Row],[50]]</f>
        <v>1.6131491780500002E-5</v>
      </c>
      <c r="BA276" s="10">
        <f>3/24000000*OO[[#This Row],[109 (02JUL1985 12:00:00)-Water Temperature (C)]]*OO[[#This Row],[51]]</f>
        <v>1.3541866488708749E-5</v>
      </c>
      <c r="BB276" s="10">
        <f>3/24000000*OO[[#This Row],[110 (02JUL1985 15:00:00)-Water Temperature (C)]]*OO[[#This Row],[52]]</f>
        <v>1.195948791474E-5</v>
      </c>
      <c r="BC276" s="10">
        <f>3/24000000*OO[[#This Row],[111 (02JUL1985 18:00:00)-Water Temperature (C)]]*OO[[#This Row],[53]]</f>
        <v>1.0971124164752501E-5</v>
      </c>
      <c r="BD276" s="10">
        <f>3/24000000*OO[[#This Row],[112 (02JUL1985 21:00:00)-Water Temperature (C)]]*OO[[#This Row],[54]]</f>
        <v>9.9863719893437494E-6</v>
      </c>
      <c r="BE276" s="10">
        <f>3/24000000*OO[[#This Row],[113 (03JUL1985 00:00:00)-Water Temperature (C)]]*OO[[#This Row],[55]]</f>
        <v>9.1131756651187502E-6</v>
      </c>
      <c r="BF276" s="10">
        <f>3/24000000*OO[[#This Row],[114 (03JUL1985 03:00:00)-Water Temperature (C)]]*OO[[#This Row],[56]]</f>
        <v>8.3451160229249988E-6</v>
      </c>
      <c r="BG276" s="10">
        <f>3/24000000*OO[[#This Row],[115 (03JUL1985 06:00:00)-Water Temperature (C)]]*OO[[#This Row],[57]]</f>
        <v>7.66896396032E-6</v>
      </c>
      <c r="BH276" s="10">
        <f>3/24000000*OO[[#This Row],[116 (03JUL1985 09:00:00)-Water Temperature (C)]]*OO[[#This Row],[58]]</f>
        <v>7.3017736493624985E-6</v>
      </c>
      <c r="BI276" s="10">
        <f>3/24000000*OO[[#This Row],[117 (03JUL1985 12:00:00)-Water Temperature (C)]]*OO[[#This Row],[59]]</f>
        <v>7.2958251365499999E-6</v>
      </c>
      <c r="BJ276" s="10">
        <f>3/24000000*OO[[#This Row],[118 (03JUL1985 15:00:00)-Water Temperature (C)]]*OO[[#This Row],[60]]</f>
        <v>7.4770620844125E-6</v>
      </c>
      <c r="BK276" s="10">
        <f>3/24000000*OO[[#This Row],[119 (03JUL1985 18:00:00)-Water Temperature (C)]]*OO[[#This Row],[61]]</f>
        <v>7.4153085434399999E-6</v>
      </c>
      <c r="BL276" s="10">
        <f>3/24000000*OO[[#This Row],[120 (03JUL1985 21:00:00)-Water Temperature (C)]]*OO[[#This Row],[62]]</f>
        <v>7.0690677043200001E-6</v>
      </c>
      <c r="BM276" s="10">
        <f>3/24000000*OO[[#This Row],[121 (04JUL1985 00:00:00)-Water Temperature (C)]]*OO[[#This Row],[63]]</f>
        <v>6.6015961457279998E-6</v>
      </c>
      <c r="BN276" s="10">
        <f>3/24000000*OO[[#This Row],[122 (04JUL1985 03:00:00)-Water Temperature (C)]]*OO[[#This Row],[64]]</f>
        <v>6.1442332637752491E-6</v>
      </c>
      <c r="BO276" s="10">
        <f>3/24000000*OO[[#This Row],[123 (04JUL1985 06:00:00)-Water Temperature (C)]]*OO[[#This Row],[65]]</f>
        <v>5.7090310473787495E-6</v>
      </c>
      <c r="BP276" s="10">
        <f>3/24000000*OO[[#This Row],[124 (04JUL1985 09:00:00)-Water Temperature (C)]]*OO[[#This Row],[66]]</f>
        <v>5.4464761978141243E-6</v>
      </c>
      <c r="BQ276" s="10">
        <f>3/24000000*OO[[#This Row],[125 (04JUL1985 12:00:00)-Water Temperature (C)]]*OO[[#This Row],[67]]</f>
        <v>5.22039807556775E-6</v>
      </c>
      <c r="BR276" s="10">
        <f>3/24000000*OO[[#This Row],[126 (04JUL1985 15:00:00)-Water Temperature (C)]]*OO[[#This Row],[68]]</f>
        <v>4.9024016904539993E-6</v>
      </c>
      <c r="BS276" s="10">
        <f>3/24000000*OO[[#This Row],[127 (04JUL1985 18:00:00)-Water Temperature (C)]]*OO[[#This Row],[69]]</f>
        <v>4.6213650825014999E-6</v>
      </c>
      <c r="BT276" s="10">
        <f>3/24000000*OO[[#This Row],[128 (04JUL1985 21:00:00)-Water Temperature (C)]]*OO[[#This Row],[70]]</f>
        <v>4.3955298105809994E-6</v>
      </c>
      <c r="BU276" s="10">
        <f>3/24000000*OO[[#This Row],[129 (05JUL1985 00:00:00)-Water Temperature (C)]]*OO[[#This Row],[71]]</f>
        <v>4.1555244395733749E-6</v>
      </c>
      <c r="BV276" s="10">
        <f>3/24000000*OO[[#This Row],[130 (05JUL1985 03:00:00)-Water Temperature (C)]]*OO[[#This Row],[72]]</f>
        <v>3.9134832908522507E-6</v>
      </c>
      <c r="BW276" s="10">
        <f>3/24000000*OO[[#This Row],[131 (05JUL1985 06:00:00)-Water Temperature (C)]]*OO[[#This Row],[73]]</f>
        <v>3.6494499667249996E-6</v>
      </c>
      <c r="BX276" s="10">
        <f>3/24000000*OO[[#This Row],[132 (05JUL1985 09:00:00)-Water Temperature (C)]]*OO[[#This Row],[74]]</f>
        <v>3.5054635952902497E-6</v>
      </c>
      <c r="BY276" s="10">
        <f>3/24000000*OO[[#This Row],[133 (05JUL1985 12:00:00)-Water Temperature (C)]]*OO[[#This Row],[75]]</f>
        <v>3.5646846736844997E-6</v>
      </c>
      <c r="BZ276" s="10">
        <f>3/24000000*OO[[#This Row],[134 (05JUL1985 15:00:00)-Water Temperature (C)]]*OO[[#This Row],[76]]</f>
        <v>3.7480348854024996E-6</v>
      </c>
      <c r="CA276" s="10">
        <f>3/24000000*OO[[#This Row],[135 (05JUL1985 18:00:00)-Water Temperature (C)]]*OO[[#This Row],[77]]</f>
        <v>3.8151888102071252E-6</v>
      </c>
      <c r="CB276" s="10">
        <f>3/24000000*OO[[#This Row],[136 (05JUL1985 21:00:00)-Water Temperature (C)]]*OO[[#This Row],[78]]</f>
        <v>3.6425926633942496E-6</v>
      </c>
      <c r="CC276" s="10">
        <f>3/24000000*OO[[#This Row],[137 (06JUL1985 00:00:00)-Water Temperature (C)]]*OO[[#This Row],[79]]</f>
        <v>3.3801795093405E-6</v>
      </c>
      <c r="CD276" s="10">
        <f>3/24000000*OO[[#This Row],[138 (06JUL1985 03:00:00)-Water Temperature (C)]]*OO[[#This Row],[80]]</f>
        <v>3.1494232466969998E-6</v>
      </c>
      <c r="CE276" s="10">
        <f>3/24000000*OO[[#This Row],[139 (06JUL1985 06:00:00)-Water Temperature (C)]]*OO[[#This Row],[81]]</f>
        <v>2.9159292388011249E-6</v>
      </c>
      <c r="CF276" s="10">
        <f>3/24000000*OO[[#This Row],[140 (06JUL1985 09:00:00)-Water Temperature (C)]]*OO[[#This Row],[82]]</f>
        <v>2.7437589373858747E-6</v>
      </c>
      <c r="CG276" s="10">
        <f>3/24000000*OO[[#This Row],[141 (06JUL1985 12:00:00)-Water Temperature (C)]]*OO[[#This Row],[83]]</f>
        <v>2.6605561607302498E-6</v>
      </c>
      <c r="CH276" s="10">
        <f>3/24000000*OO[[#This Row],[142 (06JUL1985 15:00:00)-Water Temperature (C)]]*OO[[#This Row],[84]]</f>
        <v>2.5950627295267496E-6</v>
      </c>
      <c r="CI276" s="10">
        <f>3/24000000*OO[[#This Row],[143 (06JUL1985 18:00:00)-Water Temperature (C)]]*OO[[#This Row],[85]]</f>
        <v>2.5258790345890002E-6</v>
      </c>
      <c r="CJ276" s="10">
        <f>3/24000000*OO[[#This Row],[144 (06JUL1985 21:00:00)-Water Temperature (C)]]*OO[[#This Row],[86]]</f>
        <v>2.446441057925E-6</v>
      </c>
      <c r="CK276" s="10">
        <f>3/24000000*OO[[#This Row],[145 (07JUL1985 00:00:00)-Water Temperature (C)]]*OO[[#This Row],[87]]</f>
        <v>2.3047998920374998E-6</v>
      </c>
      <c r="CL276" s="10">
        <f>3/24000000*OO[[#This Row],[146 (07JUL1985 03:00:00)-Water Temperature (C)]]*OO[[#This Row],[88]]</f>
        <v>2.1705761620792498E-6</v>
      </c>
      <c r="CM276" s="10">
        <f>3/24000000*OO[[#This Row],[147 (07JUL1985 06:00:00)-Water Temperature (C)]]*OO[[#This Row],[89]]</f>
        <v>2.0408369513227499E-6</v>
      </c>
      <c r="CN276" s="10">
        <f>3/24000000*OO[[#This Row],[148 (07JUL1985 09:00:00)-Water Temperature (C)]]*OO[[#This Row],[90]]</f>
        <v>1.95159190608225E-6</v>
      </c>
      <c r="CO276" s="10">
        <f>3/24000000*OO[[#This Row],[149 (07JUL1985 12:00:00)-Water Temperature (C)]]*OO[[#This Row],[91]]</f>
        <v>1.8819782662160001E-6</v>
      </c>
      <c r="CP276" s="10">
        <f>3/24000000*OO[[#This Row],[150 (07JUL1985 15:00:00)-Water Temperature (C)]]*OO[[#This Row],[92]]</f>
        <v>1.8656832325256247E-6</v>
      </c>
      <c r="CQ276" s="10">
        <f>3/24000000*OO[[#This Row],[151 (07JUL1985 18:00:00)-Water Temperature (C)]]*OO[[#This Row],[93]]</f>
        <v>1.8819659446787498E-6</v>
      </c>
      <c r="CR276" s="10">
        <f>3/24000000*OO[[#This Row],[152 (07JUL1985 21:00:00)-Water Temperature (C)]]*OO[[#This Row],[94]]</f>
        <v>1.8372977668252499E-6</v>
      </c>
      <c r="CS276" s="10">
        <f>3/24000000*OO[[#This Row],[153 (08JUL1985 00:00:00)-Water Temperature (C)]]*OO[[#This Row],[95]]</f>
        <v>1.700336793736875E-6</v>
      </c>
      <c r="CT276" s="10">
        <f>3/24000000*OO[[#This Row],[154 (08JUL1985 03:00:00)-Water Temperature (C)]]*OO[[#This Row],[96]]</f>
        <v>1.5735533095867501E-6</v>
      </c>
      <c r="CU276" s="10">
        <f>3/24000000*OO[[#This Row],[155 (08JUL1985 06:00:00)-Water Temperature (C)]]*OO[[#This Row],[97]]</f>
        <v>1.4601216571900002E-6</v>
      </c>
      <c r="CV276" s="10">
        <f>3/24000000*OO[[#This Row],[156 (08JUL1985 09:00:00)-Water Temperature (C)]]*OO[[#This Row],[98]]</f>
        <v>1.3972534105461251E-6</v>
      </c>
      <c r="CW276" s="10">
        <f>3/24000000*OO[[#This Row],[157 (08JUL1985 12:00:00)-Water Temperature (C)]]*OO[[#This Row],[99]]</f>
        <v>1.344771320461375E-6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0</v>
      </c>
      <c r="P277" s="10">
        <f>3/24*OO[[#This Row],[72 (27JUN1985 21:00:00)-Water Temperature (C)]]*OO[[#This Row],[14]]/SUM(OO[14])</f>
        <v>0</v>
      </c>
      <c r="Q277" s="10">
        <f>3/24*OO[[#This Row],[73 (28JUN1985 00:00:00)-Water Temperature (C)]]*OO[[#This Row],[15]]/SUM(OO[15])</f>
        <v>4.9687933762357361E-35</v>
      </c>
      <c r="R277" s="10">
        <f>3/24*OO[[#This Row],[74 (28JUN1985 03:00:00)-Water Temperature (C)]]*OO[[#This Row],[16]]/SUM(OO[16])</f>
        <v>4.5864045394318314E-24</v>
      </c>
      <c r="S277" s="10">
        <f>3/24*OO[[#This Row],[75 (28JUN1985 06:00:00)-Water Temperature (C)]]*OO[[#This Row],[17]]/SUM(OO[17])</f>
        <v>1.6232042099912447E-17</v>
      </c>
      <c r="T277" s="10">
        <f>3/24*OO[[#This Row],[76 (28JUN1985 09:00:00)-Water Temperature (C)]]*OO[[#This Row],[18]]/SUM(OO[18])</f>
        <v>2.1981952160291967E-13</v>
      </c>
      <c r="U277" s="10">
        <f>3/24*OO[[#This Row],[77 (28JUN1985 12:00:00)-Water Temperature (C)]]*OO[[#This Row],[19]]/SUM(OO[19])</f>
        <v>1.6641029901687686E-10</v>
      </c>
      <c r="V277" s="10">
        <f>3/24000000*OO[[#This Row],[78 (28JUN1985 15:00:00)-Water Temperature (C)]]*OO[[#This Row],[20]]</f>
        <v>2.7542743368596252E-8</v>
      </c>
      <c r="W277" s="10">
        <f>3/24000000*OO[[#This Row],[79 (28JUN1985 18:00:00)-Water Temperature (C)]]*OO[[#This Row],[21]]</f>
        <v>1.5593623987477499E-6</v>
      </c>
      <c r="X277" s="10">
        <f>3/24000000*OO[[#This Row],[80 (28JUN1985 21:00:00)-Water Temperature (C)]]*OO[[#This Row],[22]]</f>
        <v>3.7279269920914999E-5</v>
      </c>
      <c r="Y277" s="10">
        <f>3/24000000*OO[[#This Row],[81 (29JUN1985 00:00:00)-Water Temperature (C)]]*OO[[#This Row],[23]]</f>
        <v>4.4310153065250002E-4</v>
      </c>
      <c r="Z277" s="10">
        <f>3/24000000*OO[[#This Row],[82 (29JUN1985 03:00:00)-Water Temperature (C)]]*OO[[#This Row],[24]]</f>
        <v>2.9063334105031251E-3</v>
      </c>
      <c r="AA277" s="10">
        <f>3/24000000*OO[[#This Row],[83 (29JUN1985 06:00:00)-Water Temperature (C)]]*OO[[#This Row],[25]]</f>
        <v>1.1495252463799999E-2</v>
      </c>
      <c r="AB277" s="10">
        <f>3/24000000*OO[[#This Row],[84 (29JUN1985 09:00:00)-Water Temperature (C)]]*OO[[#This Row],[26]]</f>
        <v>3.0466938001919998E-2</v>
      </c>
      <c r="AC277" s="10">
        <f>3/24000000*OO[[#This Row],[85 (29JUN1985 12:00:00)-Water Temperature (C)]]*OO[[#This Row],[27]]</f>
        <v>5.7877158700074996E-2</v>
      </c>
      <c r="AD277" s="10">
        <f>3/24000000*OO[[#This Row],[86 (29JUN1985 15:00:00)-Water Temperature (C)]]*OO[[#This Row],[28]]</f>
        <v>8.3366138606187482E-2</v>
      </c>
      <c r="AE277" s="10">
        <f>3/24000000*OO[[#This Row],[88 (29JUN1985 21:00:00)-Water Temperature (C)]]*OO[[#This Row],[30]]</f>
        <v>7.0886911471462491E-2</v>
      </c>
      <c r="AF277" s="10">
        <f>3/24000000*OO[[#This Row],[88 (29JUN1985 21:00:00)-Water Temperature (C)]]*OO[[#This Row],[30]]</f>
        <v>7.0886911471462491E-2</v>
      </c>
      <c r="AG277" s="10">
        <f>3/24000000*OO[[#This Row],[89 (30JUN1985 00:00:00)-Water Temperature (C)]]*OO[[#This Row],[31]]</f>
        <v>4.1793703538562502E-2</v>
      </c>
      <c r="AH277" s="10">
        <f>3/24000000*OO[[#This Row],[90 (30JUN1985 03:00:00)-Water Temperature (C)]]*OO[[#This Row],[32]]</f>
        <v>2.0286094445580001E-2</v>
      </c>
      <c r="AI277" s="10">
        <f>3/24000000*OO[[#This Row],[91 (30JUN1985 06:00:00)-Water Temperature (C)]]*OO[[#This Row],[33]]</f>
        <v>8.4028505794349999E-3</v>
      </c>
      <c r="AJ277" s="10">
        <f>3/24000000*OO[[#This Row],[92 (30JUN1985 09:00:00)-Water Temperature (C)]]*OO[[#This Row],[34]]</f>
        <v>3.1231627035174995E-3</v>
      </c>
      <c r="AK277" s="10">
        <f>3/24000000*OO[[#This Row],[93 (30JUN1985 12:00:00)-Water Temperature (C)]]*OO[[#This Row],[35]]</f>
        <v>1.0964739604379999E-3</v>
      </c>
      <c r="AL277" s="10">
        <f>3/24000000*OO[[#This Row],[94 (30JUN1985 15:00:00)-Water Temperature (C)]]*OO[[#This Row],[36]]</f>
        <v>3.8946290254364998E-4</v>
      </c>
      <c r="AM277" s="10">
        <f>3/24000000*OO[[#This Row],[95 (30JUN1985 18:00:00)-Water Temperature (C)]]*OO[[#This Row],[37]]</f>
        <v>1.5095240853187498E-4</v>
      </c>
      <c r="AN277" s="10">
        <f>3/24000000*OO[[#This Row],[96 (30JUN1985 21:00:00)-Water Temperature (C)]]*OO[[#This Row],[38]]</f>
        <v>7.7318012531975004E-5</v>
      </c>
      <c r="AO277" s="10">
        <f>3/24000000*OO[[#This Row],[97 (01JUL1985 00:00:00)-Water Temperature (C)]]*OO[[#This Row],[39]]</f>
        <v>5.8822876352812502E-5</v>
      </c>
      <c r="AP277" s="10">
        <f>3/24000000*OO[[#This Row],[98 (01JUL1985 03:00:00)-Water Temperature (C)]]*OO[[#This Row],[40]]</f>
        <v>5.5422129400406242E-5</v>
      </c>
      <c r="AQ277" s="10">
        <f>3/24000000*OO[[#This Row],[99 (01JUL1985 06:00:00)-Water Temperature (C)]]*OO[[#This Row],[41]]</f>
        <v>5.4375741534050012E-5</v>
      </c>
      <c r="AR277" s="10">
        <f>3/24000000*OO[[#This Row],[100 (01JUL1985 09:00:00)-Water Temperature (C)]]*OO[[#This Row],[42]]</f>
        <v>5.3579977555313746E-5</v>
      </c>
      <c r="AS277" s="10">
        <f>3/24000000*OO[[#This Row],[101 (01JUL1985 12:00:00)-Water Temperature (C)]]*OO[[#This Row],[43]]</f>
        <v>5.1971887878654999E-5</v>
      </c>
      <c r="AT277" s="10">
        <f>3/24000000*OO[[#This Row],[102 (01JUL1985 15:00:00)-Water Temperature (C)]]*OO[[#This Row],[44]]</f>
        <v>4.935570177605625E-5</v>
      </c>
      <c r="AU277" s="10">
        <f>3/24000000*OO[[#This Row],[103 (01JUL1985 18:00:00)-Water Temperature (C)]]*OO[[#This Row],[45]]</f>
        <v>4.4828859318007497E-5</v>
      </c>
      <c r="AV277" s="10">
        <f>3/24000000*OO[[#This Row],[104 (01JUL1985 21:00:00)-Water Temperature (C)]]*OO[[#This Row],[46]]</f>
        <v>3.9001143783622502E-5</v>
      </c>
      <c r="AW277" s="10">
        <f>3/24000000*OO[[#This Row],[105 (02JUL1985 00:00:00)-Water Temperature (C)]]*OO[[#This Row],[47]]</f>
        <v>3.2213002145039989E-5</v>
      </c>
      <c r="AX277" s="10">
        <f>3/24000000*OO[[#This Row],[106 (02JUL1985 03:00:00)-Water Temperature (C)]]*OO[[#This Row],[48]]</f>
        <v>2.5666804005686251E-5</v>
      </c>
      <c r="AY277" s="10">
        <f>3/24000000*OO[[#This Row],[107 (02JUL1985 06:00:00)-Water Temperature (C)]]*OO[[#This Row],[49]]</f>
        <v>1.99944242637975E-5</v>
      </c>
      <c r="AZ277" s="10">
        <f>3/24000000*OO[[#This Row],[108 (02JUL1985 09:00:00)-Water Temperature (C)]]*OO[[#This Row],[50]]</f>
        <v>1.6067113206322501E-5</v>
      </c>
      <c r="BA277" s="10">
        <f>3/24000000*OO[[#This Row],[109 (02JUL1985 12:00:00)-Water Temperature (C)]]*OO[[#This Row],[51]]</f>
        <v>1.344225228759875E-5</v>
      </c>
      <c r="BB277" s="10">
        <f>3/24000000*OO[[#This Row],[110 (02JUL1985 15:00:00)-Water Temperature (C)]]*OO[[#This Row],[52]]</f>
        <v>1.1829276059257498E-5</v>
      </c>
      <c r="BC277" s="10">
        <f>3/24000000*OO[[#This Row],[111 (02JUL1985 18:00:00)-Water Temperature (C)]]*OO[[#This Row],[53]]</f>
        <v>1.0786939603394999E-5</v>
      </c>
      <c r="BD277" s="10">
        <f>3/24000000*OO[[#This Row],[112 (02JUL1985 21:00:00)-Water Temperature (C)]]*OO[[#This Row],[54]]</f>
        <v>9.777127681255E-6</v>
      </c>
      <c r="BE277" s="10">
        <f>3/24000000*OO[[#This Row],[113 (03JUL1985 00:00:00)-Water Temperature (C)]]*OO[[#This Row],[55]]</f>
        <v>8.9101388368124989E-6</v>
      </c>
      <c r="BF277" s="10">
        <f>3/24000000*OO[[#This Row],[114 (03JUL1985 03:00:00)-Water Temperature (C)]]*OO[[#This Row],[56]]</f>
        <v>8.1549890646399986E-6</v>
      </c>
      <c r="BG277" s="10">
        <f>3/24000000*OO[[#This Row],[115 (03JUL1985 06:00:00)-Water Temperature (C)]]*OO[[#This Row],[57]]</f>
        <v>7.5068829314062498E-6</v>
      </c>
      <c r="BH277" s="10">
        <f>3/24000000*OO[[#This Row],[116 (03JUL1985 09:00:00)-Water Temperature (C)]]*OO[[#This Row],[58]]</f>
        <v>7.1598881872E-6</v>
      </c>
      <c r="BI277" s="10">
        <f>3/24000000*OO[[#This Row],[117 (03JUL1985 12:00:00)-Water Temperature (C)]]*OO[[#This Row],[59]]</f>
        <v>7.1620865134887483E-6</v>
      </c>
      <c r="BJ277" s="10">
        <f>3/24000000*OO[[#This Row],[118 (03JUL1985 15:00:00)-Water Temperature (C)]]*OO[[#This Row],[60]]</f>
        <v>7.3316021343074998E-6</v>
      </c>
      <c r="BK277" s="10">
        <f>3/24000000*OO[[#This Row],[119 (03JUL1985 18:00:00)-Water Temperature (C)]]*OO[[#This Row],[61]]</f>
        <v>7.2523223297099991E-6</v>
      </c>
      <c r="BL277" s="10">
        <f>3/24000000*OO[[#This Row],[120 (03JUL1985 21:00:00)-Water Temperature (C)]]*OO[[#This Row],[62]]</f>
        <v>6.9022681528947502E-6</v>
      </c>
      <c r="BM277" s="10">
        <f>3/24000000*OO[[#This Row],[121 (04JUL1985 00:00:00)-Water Temperature (C)]]*OO[[#This Row],[63]]</f>
        <v>6.4446279028822491E-6</v>
      </c>
      <c r="BN277" s="10">
        <f>3/24000000*OO[[#This Row],[122 (04JUL1985 03:00:00)-Water Temperature (C)]]*OO[[#This Row],[64]]</f>
        <v>5.9975081395198755E-6</v>
      </c>
      <c r="BO277" s="10">
        <f>3/24000000*OO[[#This Row],[123 (04JUL1985 06:00:00)-Water Temperature (C)]]*OO[[#This Row],[65]]</f>
        <v>5.5780722976436245E-6</v>
      </c>
      <c r="BP277" s="10">
        <f>3/24000000*OO[[#This Row],[124 (04JUL1985 09:00:00)-Water Temperature (C)]]*OO[[#This Row],[66]]</f>
        <v>5.3294195625693753E-6</v>
      </c>
      <c r="BQ277" s="10">
        <f>3/24000000*OO[[#This Row],[125 (04JUL1985 12:00:00)-Water Temperature (C)]]*OO[[#This Row],[67]]</f>
        <v>5.0980676834399999E-6</v>
      </c>
      <c r="BR277" s="10">
        <f>3/24000000*OO[[#This Row],[126 (04JUL1985 15:00:00)-Water Temperature (C)]]*OO[[#This Row],[68]]</f>
        <v>4.7895406975324993E-6</v>
      </c>
      <c r="BS277" s="10">
        <f>3/24000000*OO[[#This Row],[127 (04JUL1985 18:00:00)-Water Temperature (C)]]*OO[[#This Row],[69]]</f>
        <v>4.5137226670861244E-6</v>
      </c>
      <c r="BT277" s="10">
        <f>3/24000000*OO[[#This Row],[128 (04JUL1985 21:00:00)-Water Temperature (C)]]*OO[[#This Row],[70]]</f>
        <v>4.2860291587347496E-6</v>
      </c>
      <c r="BU277" s="10">
        <f>3/24000000*OO[[#This Row],[129 (05JUL1985 00:00:00)-Water Temperature (C)]]*OO[[#This Row],[71]]</f>
        <v>4.0522979340269997E-6</v>
      </c>
      <c r="BV277" s="10">
        <f>3/24000000*OO[[#This Row],[130 (05JUL1985 03:00:00)-Water Temperature (C)]]*OO[[#This Row],[72]]</f>
        <v>3.8179117560320003E-6</v>
      </c>
      <c r="BW277" s="10">
        <f>3/24000000*OO[[#This Row],[131 (05JUL1985 06:00:00)-Water Temperature (C)]]*OO[[#This Row],[73]]</f>
        <v>3.5653424128708753E-6</v>
      </c>
      <c r="BX277" s="10">
        <f>3/24000000*OO[[#This Row],[132 (05JUL1985 09:00:00)-Water Temperature (C)]]*OO[[#This Row],[74]]</f>
        <v>3.431905740833625E-6</v>
      </c>
      <c r="BY277" s="10">
        <f>3/24000000*OO[[#This Row],[133 (05JUL1985 12:00:00)-Water Temperature (C)]]*OO[[#This Row],[75]]</f>
        <v>3.4942510913333751E-6</v>
      </c>
      <c r="BZ277" s="10">
        <f>3/24000000*OO[[#This Row],[134 (05JUL1985 15:00:00)-Water Temperature (C)]]*OO[[#This Row],[76]]</f>
        <v>3.6705612706634995E-6</v>
      </c>
      <c r="CA277" s="10">
        <f>3/24000000*OO[[#This Row],[135 (05JUL1985 18:00:00)-Water Temperature (C)]]*OO[[#This Row],[77]]</f>
        <v>3.7259815650031246E-6</v>
      </c>
      <c r="CB277" s="10">
        <f>3/24000000*OO[[#This Row],[136 (05JUL1985 21:00:00)-Water Temperature (C)]]*OO[[#This Row],[78]]</f>
        <v>3.5498167100144997E-6</v>
      </c>
      <c r="CC277" s="10">
        <f>3/24000000*OO[[#This Row],[137 (06JUL1985 00:00:00)-Water Temperature (C)]]*OO[[#This Row],[79]]</f>
        <v>3.2966545029187504E-6</v>
      </c>
      <c r="CD277" s="10">
        <f>3/24000000*OO[[#This Row],[138 (06JUL1985 03:00:00)-Water Temperature (C)]]*OO[[#This Row],[80]]</f>
        <v>3.0735944067149999E-6</v>
      </c>
      <c r="CE277" s="10">
        <f>3/24000000*OO[[#This Row],[139 (06JUL1985 06:00:00)-Water Temperature (C)]]*OO[[#This Row],[81]]</f>
        <v>2.8482282752559995E-6</v>
      </c>
      <c r="CF277" s="10">
        <f>3/24000000*OO[[#This Row],[140 (06JUL1985 09:00:00)-Water Temperature (C)]]*OO[[#This Row],[82]]</f>
        <v>2.6820302971279998E-6</v>
      </c>
      <c r="CG277" s="10">
        <f>3/24000000*OO[[#This Row],[141 (06JUL1985 12:00:00)-Water Temperature (C)]]*OO[[#This Row],[83]]</f>
        <v>2.6008067098E-6</v>
      </c>
      <c r="CH277" s="10">
        <f>3/24000000*OO[[#This Row],[142 (06JUL1985 15:00:00)-Water Temperature (C)]]*OO[[#This Row],[84]]</f>
        <v>2.5312195224277503E-6</v>
      </c>
      <c r="CI277" s="10">
        <f>3/24000000*OO[[#This Row],[143 (06JUL1985 18:00:00)-Water Temperature (C)]]*OO[[#This Row],[85]]</f>
        <v>2.4647582765929997E-6</v>
      </c>
      <c r="CJ277" s="10">
        <f>3/24000000*OO[[#This Row],[144 (06JUL1985 21:00:00)-Water Temperature (C)]]*OO[[#This Row],[86]]</f>
        <v>2.3826533692253745E-6</v>
      </c>
      <c r="CK277" s="10">
        <f>3/24000000*OO[[#This Row],[145 (07JUL1985 00:00:00)-Water Temperature (C)]]*OO[[#This Row],[87]]</f>
        <v>2.2453074439162503E-6</v>
      </c>
      <c r="CL277" s="10">
        <f>3/24000000*OO[[#This Row],[146 (07JUL1985 03:00:00)-Water Temperature (C)]]*OO[[#This Row],[88]]</f>
        <v>2.116278322768E-6</v>
      </c>
      <c r="CM277" s="10">
        <f>3/24000000*OO[[#This Row],[147 (07JUL1985 06:00:00)-Water Temperature (C)]]*OO[[#This Row],[89]]</f>
        <v>1.9927806378468747E-6</v>
      </c>
      <c r="CN277" s="10">
        <f>3/24000000*OO[[#This Row],[148 (07JUL1985 09:00:00)-Water Temperature (C)]]*OO[[#This Row],[90]]</f>
        <v>1.9077844579035E-6</v>
      </c>
      <c r="CO277" s="10">
        <f>3/24000000*OO[[#This Row],[149 (07JUL1985 12:00:00)-Water Temperature (C)]]*OO[[#This Row],[91]]</f>
        <v>1.8436771085073748E-6</v>
      </c>
      <c r="CP277" s="10">
        <f>3/24000000*OO[[#This Row],[150 (07JUL1985 15:00:00)-Water Temperature (C)]]*OO[[#This Row],[92]]</f>
        <v>1.8272748098797499E-6</v>
      </c>
      <c r="CQ277" s="10">
        <f>3/24000000*OO[[#This Row],[151 (07JUL1985 18:00:00)-Water Temperature (C)]]*OO[[#This Row],[93]]</f>
        <v>1.841537188603125E-6</v>
      </c>
      <c r="CR277" s="10">
        <f>3/24000000*OO[[#This Row],[152 (07JUL1985 21:00:00)-Water Temperature (C)]]*OO[[#This Row],[94]]</f>
        <v>1.7907991745920001E-6</v>
      </c>
      <c r="CS277" s="10">
        <f>3/24000000*OO[[#This Row],[153 (08JUL1985 00:00:00)-Water Temperature (C)]]*OO[[#This Row],[95]]</f>
        <v>1.6583028690084998E-6</v>
      </c>
      <c r="CT277" s="10">
        <f>3/24000000*OO[[#This Row],[154 (08JUL1985 03:00:00)-Water Temperature (C)]]*OO[[#This Row],[96]]</f>
        <v>1.5352379771040001E-6</v>
      </c>
      <c r="CU277" s="10">
        <f>3/24000000*OO[[#This Row],[155 (08JUL1985 06:00:00)-Water Temperature (C)]]*OO[[#This Row],[97]]</f>
        <v>1.4268579717509999E-6</v>
      </c>
      <c r="CV277" s="10">
        <f>3/24000000*OO[[#This Row],[156 (08JUL1985 09:00:00)-Water Temperature (C)]]*OO[[#This Row],[98]]</f>
        <v>1.3674431777178751E-6</v>
      </c>
      <c r="CW277" s="10">
        <f>3/24000000*OO[[#This Row],[157 (08JUL1985 12:00:00)-Water Temperature (C)]]*OO[[#This Row],[99]]</f>
        <v>1.3116017537953749E-6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0</v>
      </c>
      <c r="P278" s="10">
        <f>3/24*OO[[#This Row],[72 (27JUN1985 21:00:00)-Water Temperature (C)]]*OO[[#This Row],[14]]/SUM(OO[14])</f>
        <v>0</v>
      </c>
      <c r="Q278" s="10">
        <f>3/24*OO[[#This Row],[73 (28JUN1985 00:00:00)-Water Temperature (C)]]*OO[[#This Row],[15]]/SUM(OO[15])</f>
        <v>2.6385452743929011E-35</v>
      </c>
      <c r="R278" s="10">
        <f>3/24*OO[[#This Row],[74 (28JUN1985 03:00:00)-Water Temperature (C)]]*OO[[#This Row],[16]]/SUM(OO[16])</f>
        <v>2.9388756246983656E-24</v>
      </c>
      <c r="S278" s="10">
        <f>3/24*OO[[#This Row],[75 (28JUN1985 06:00:00)-Water Temperature (C)]]*OO[[#This Row],[17]]/SUM(OO[17])</f>
        <v>7.1903225698877714E-18</v>
      </c>
      <c r="T278" s="10">
        <f>3/24*OO[[#This Row],[76 (28JUN1985 09:00:00)-Water Temperature (C)]]*OO[[#This Row],[18]]/SUM(OO[18])</f>
        <v>1.2969181834394657E-13</v>
      </c>
      <c r="U278" s="10">
        <f>3/24*OO[[#This Row],[77 (28JUN1985 12:00:00)-Water Temperature (C)]]*OO[[#This Row],[19]]/SUM(OO[19])</f>
        <v>1.0986887627384882E-10</v>
      </c>
      <c r="V278" s="10">
        <f>3/24000000*OO[[#This Row],[78 (28JUN1985 15:00:00)-Water Temperature (C)]]*OO[[#This Row],[20]]</f>
        <v>1.9667998052357502E-8</v>
      </c>
      <c r="W278" s="10">
        <f>3/24000000*OO[[#This Row],[79 (28JUN1985 18:00:00)-Water Temperature (C)]]*OO[[#This Row],[21]]</f>
        <v>1.1833489928619998E-6</v>
      </c>
      <c r="X278" s="10">
        <f>3/24000000*OO[[#This Row],[80 (28JUN1985 21:00:00)-Water Temperature (C)]]*OO[[#This Row],[22]]</f>
        <v>2.9836355882579998E-5</v>
      </c>
      <c r="Y278" s="10">
        <f>3/24000000*OO[[#This Row],[81 (29JUN1985 00:00:00)-Water Temperature (C)]]*OO[[#This Row],[23]]</f>
        <v>3.719063579932E-4</v>
      </c>
      <c r="Z278" s="10">
        <f>3/24000000*OO[[#This Row],[82 (29JUN1985 03:00:00)-Water Temperature (C)]]*OO[[#This Row],[24]]</f>
        <v>2.5473294091020002E-3</v>
      </c>
      <c r="AA278" s="10">
        <f>3/24000000*OO[[#This Row],[83 (29JUN1985 06:00:00)-Water Temperature (C)]]*OO[[#This Row],[25]]</f>
        <v>1.04855274731625E-2</v>
      </c>
      <c r="AB278" s="10">
        <f>3/24000000*OO[[#This Row],[84 (29JUN1985 09:00:00)-Water Temperature (C)]]*OO[[#This Row],[26]]</f>
        <v>2.8797104042463748E-2</v>
      </c>
      <c r="AC278" s="10">
        <f>3/24000000*OO[[#This Row],[85 (29JUN1985 12:00:00)-Water Temperature (C)]]*OO[[#This Row],[27]]</f>
        <v>5.6522033395549995E-2</v>
      </c>
      <c r="AD278" s="10">
        <f>3/24000000*OO[[#This Row],[86 (29JUN1985 15:00:00)-Water Temperature (C)]]*OO[[#This Row],[28]]</f>
        <v>8.3825329503499996E-2</v>
      </c>
      <c r="AE278" s="10">
        <f>3/24000000*OO[[#This Row],[88 (29JUN1985 21:00:00)-Water Temperature (C)]]*OO[[#This Row],[30]]</f>
        <v>7.5372723617812498E-2</v>
      </c>
      <c r="AF278" s="10">
        <f>3/24000000*OO[[#This Row],[88 (29JUN1985 21:00:00)-Water Temperature (C)]]*OO[[#This Row],[30]]</f>
        <v>7.5372723617812498E-2</v>
      </c>
      <c r="AG278" s="10">
        <f>3/24000000*OO[[#This Row],[89 (30JUN1985 00:00:00)-Water Temperature (C)]]*OO[[#This Row],[31]]</f>
        <v>4.56640030226525E-2</v>
      </c>
      <c r="AH278" s="10">
        <f>3/24000000*OO[[#This Row],[90 (30JUN1985 03:00:00)-Water Temperature (C)]]*OO[[#This Row],[32]]</f>
        <v>2.2715820888249999E-2</v>
      </c>
      <c r="AI278" s="10">
        <f>3/24000000*OO[[#This Row],[91 (30JUN1985 06:00:00)-Water Temperature (C)]]*OO[[#This Row],[33]]</f>
        <v>9.6258762064849995E-3</v>
      </c>
      <c r="AJ278" s="10">
        <f>3/24000000*OO[[#This Row],[92 (30JUN1985 09:00:00)-Water Temperature (C)]]*OO[[#This Row],[34]]</f>
        <v>3.6494044487600003E-3</v>
      </c>
      <c r="AK278" s="10">
        <f>3/24000000*OO[[#This Row],[93 (30JUN1985 12:00:00)-Water Temperature (C)]]*OO[[#This Row],[35]]</f>
        <v>1.3023969536111249E-3</v>
      </c>
      <c r="AL278" s="10">
        <f>3/24000000*OO[[#This Row],[94 (30JUN1985 15:00:00)-Water Temperature (C)]]*OO[[#This Row],[36]]</f>
        <v>4.6499179626880002E-4</v>
      </c>
      <c r="AM278" s="10">
        <f>3/24000000*OO[[#This Row],[95 (30JUN1985 18:00:00)-Water Temperature (C)]]*OO[[#This Row],[37]]</f>
        <v>1.7683655167395E-4</v>
      </c>
      <c r="AN278" s="10">
        <f>3/24000000*OO[[#This Row],[96 (30JUN1985 21:00:00)-Water Temperature (C)]]*OO[[#This Row],[38]]</f>
        <v>8.5700667204775E-5</v>
      </c>
      <c r="AO278" s="10">
        <f>3/24000000*OO[[#This Row],[97 (01JUL1985 00:00:00)-Water Temperature (C)]]*OO[[#This Row],[39]]</f>
        <v>6.2215831270949997E-5</v>
      </c>
      <c r="AP278" s="10">
        <f>3/24000000*OO[[#This Row],[98 (01JUL1985 03:00:00)-Water Temperature (C)]]*OO[[#This Row],[40]]</f>
        <v>5.7728675410574989E-5</v>
      </c>
      <c r="AQ278" s="10">
        <f>3/24000000*OO[[#This Row],[99 (01JUL1985 06:00:00)-Water Temperature (C)]]*OO[[#This Row],[41]]</f>
        <v>5.6673888347699991E-5</v>
      </c>
      <c r="AR278" s="10">
        <f>3/24000000*OO[[#This Row],[100 (01JUL1985 09:00:00)-Water Temperature (C)]]*OO[[#This Row],[42]]</f>
        <v>5.6085757169681245E-5</v>
      </c>
      <c r="AS278" s="10">
        <f>3/24000000*OO[[#This Row],[101 (01JUL1985 12:00:00)-Water Temperature (C)]]*OO[[#This Row],[43]]</f>
        <v>5.4631038012849994E-5</v>
      </c>
      <c r="AT278" s="10">
        <f>3/24000000*OO[[#This Row],[102 (01JUL1985 15:00:00)-Water Temperature (C)]]*OO[[#This Row],[44]]</f>
        <v>5.2043035489741255E-5</v>
      </c>
      <c r="AU278" s="10">
        <f>3/24000000*OO[[#This Row],[103 (01JUL1985 18:00:00)-Water Temperature (C)]]*OO[[#This Row],[45]]</f>
        <v>4.7398040428857503E-5</v>
      </c>
      <c r="AV278" s="10">
        <f>3/24000000*OO[[#This Row],[104 (01JUL1985 21:00:00)-Water Temperature (C)]]*OO[[#This Row],[46]]</f>
        <v>4.1344273285612499E-5</v>
      </c>
      <c r="AW278" s="10">
        <f>3/24000000*OO[[#This Row],[105 (02JUL1985 00:00:00)-Water Temperature (C)]]*OO[[#This Row],[47]]</f>
        <v>3.4298253454533751E-5</v>
      </c>
      <c r="AX278" s="10">
        <f>3/24000000*OO[[#This Row],[106 (02JUL1985 03:00:00)-Water Temperature (C)]]*OO[[#This Row],[48]]</f>
        <v>2.7444994304647498E-5</v>
      </c>
      <c r="AY278" s="10">
        <f>3/24000000*OO[[#This Row],[107 (02JUL1985 06:00:00)-Water Temperature (C)]]*OO[[#This Row],[49]]</f>
        <v>2.1445341679937502E-5</v>
      </c>
      <c r="AZ278" s="10">
        <f>3/24000000*OO[[#This Row],[108 (02JUL1985 09:00:00)-Water Temperature (C)]]*OO[[#This Row],[50]]</f>
        <v>1.7244289357850001E-5</v>
      </c>
      <c r="BA278" s="10">
        <f>3/24000000*OO[[#This Row],[109 (02JUL1985 12:00:00)-Water Temperature (C)]]*OO[[#This Row],[51]]</f>
        <v>1.4375872398345E-5</v>
      </c>
      <c r="BB278" s="10">
        <f>3/24000000*OO[[#This Row],[110 (02JUL1985 15:00:00)-Water Temperature (C)]]*OO[[#This Row],[52]]</f>
        <v>1.2594510816247499E-5</v>
      </c>
      <c r="BC278" s="10">
        <f>3/24000000*OO[[#This Row],[111 (02JUL1985 18:00:00)-Water Temperature (C)]]*OO[[#This Row],[53]]</f>
        <v>1.141519877209125E-5</v>
      </c>
      <c r="BD278" s="10">
        <f>3/24000000*OO[[#This Row],[112 (02JUL1985 21:00:00)-Water Temperature (C)]]*OO[[#This Row],[54]]</f>
        <v>1.0303890135607499E-5</v>
      </c>
      <c r="BE278" s="10">
        <f>3/24000000*OO[[#This Row],[113 (03JUL1985 00:00:00)-Water Temperature (C)]]*OO[[#This Row],[55]]</f>
        <v>9.3716780051774993E-6</v>
      </c>
      <c r="BF278" s="10">
        <f>3/24000000*OO[[#This Row],[114 (03JUL1985 03:00:00)-Water Temperature (C)]]*OO[[#This Row],[56]]</f>
        <v>8.5741202725049998E-6</v>
      </c>
      <c r="BG278" s="10">
        <f>3/24000000*OO[[#This Row],[115 (03JUL1985 06:00:00)-Water Temperature (C)]]*OO[[#This Row],[57]]</f>
        <v>7.8988221873750007E-6</v>
      </c>
      <c r="BH278" s="10">
        <f>3/24000000*OO[[#This Row],[116 (03JUL1985 09:00:00)-Water Temperature (C)]]*OO[[#This Row],[58]]</f>
        <v>7.5407183410612498E-6</v>
      </c>
      <c r="BI278" s="10">
        <f>3/24000000*OO[[#This Row],[117 (03JUL1985 12:00:00)-Water Temperature (C)]]*OO[[#This Row],[59]]</f>
        <v>7.5516500252187483E-6</v>
      </c>
      <c r="BJ278" s="10">
        <f>3/24000000*OO[[#This Row],[118 (03JUL1985 15:00:00)-Water Temperature (C)]]*OO[[#This Row],[60]]</f>
        <v>7.7178291742499986E-6</v>
      </c>
      <c r="BK278" s="10">
        <f>3/24000000*OO[[#This Row],[119 (03JUL1985 18:00:00)-Water Temperature (C)]]*OO[[#This Row],[61]]</f>
        <v>7.6216209531549987E-6</v>
      </c>
      <c r="BL278" s="10">
        <f>3/24000000*OO[[#This Row],[120 (03JUL1985 21:00:00)-Water Temperature (C)]]*OO[[#This Row],[62]]</f>
        <v>7.2453184268900008E-6</v>
      </c>
      <c r="BM278" s="10">
        <f>3/24000000*OO[[#This Row],[121 (04JUL1985 00:00:00)-Water Temperature (C)]]*OO[[#This Row],[63]]</f>
        <v>6.7634888512799995E-6</v>
      </c>
      <c r="BN278" s="10">
        <f>3/24000000*OO[[#This Row],[122 (04JUL1985 03:00:00)-Water Temperature (C)]]*OO[[#This Row],[64]]</f>
        <v>6.2949851378456248E-6</v>
      </c>
      <c r="BO278" s="10">
        <f>3/24000000*OO[[#This Row],[123 (04JUL1985 06:00:00)-Water Temperature (C)]]*OO[[#This Row],[65]]</f>
        <v>5.8588977716874998E-6</v>
      </c>
      <c r="BP278" s="10">
        <f>3/24000000*OO[[#This Row],[124 (04JUL1985 09:00:00)-Water Temperature (C)]]*OO[[#This Row],[66]]</f>
        <v>5.6017984113637496E-6</v>
      </c>
      <c r="BQ278" s="10">
        <f>3/24000000*OO[[#This Row],[125 (04JUL1985 12:00:00)-Water Temperature (C)]]*OO[[#This Row],[67]]</f>
        <v>5.3552220329546242E-6</v>
      </c>
      <c r="BR278" s="10">
        <f>3/24000000*OO[[#This Row],[126 (04JUL1985 15:00:00)-Water Temperature (C)]]*OO[[#This Row],[68]]</f>
        <v>5.0343718970116252E-6</v>
      </c>
      <c r="BS278" s="10">
        <f>3/24000000*OO[[#This Row],[127 (04JUL1985 18:00:00)-Water Temperature (C)]]*OO[[#This Row],[69]]</f>
        <v>4.7377088268068743E-6</v>
      </c>
      <c r="BT278" s="10">
        <f>3/24000000*OO[[#This Row],[128 (04JUL1985 21:00:00)-Water Temperature (C)]]*OO[[#This Row],[70]]</f>
        <v>4.4921526341175003E-6</v>
      </c>
      <c r="BU278" s="10">
        <f>3/24000000*OO[[#This Row],[129 (05JUL1985 00:00:00)-Water Temperature (C)]]*OO[[#This Row],[71]]</f>
        <v>4.2482939227252502E-6</v>
      </c>
      <c r="BV278" s="10">
        <f>3/24000000*OO[[#This Row],[130 (05JUL1985 03:00:00)-Water Temperature (C)]]*OO[[#This Row],[72]]</f>
        <v>4.0047263624606255E-6</v>
      </c>
      <c r="BW278" s="10">
        <f>3/24000000*OO[[#This Row],[131 (05JUL1985 06:00:00)-Water Temperature (C)]]*OO[[#This Row],[73]]</f>
        <v>3.7436104037900003E-6</v>
      </c>
      <c r="BX278" s="10">
        <f>3/24000000*OO[[#This Row],[132 (05JUL1985 09:00:00)-Water Temperature (C)]]*OO[[#This Row],[74]]</f>
        <v>3.6072429606281248E-6</v>
      </c>
      <c r="BY278" s="10">
        <f>3/24000000*OO[[#This Row],[133 (05JUL1985 12:00:00)-Water Temperature (C)]]*OO[[#This Row],[75]]</f>
        <v>3.6759254035499998E-6</v>
      </c>
      <c r="BZ278" s="10">
        <f>3/24000000*OO[[#This Row],[134 (05JUL1985 15:00:00)-Water Temperature (C)]]*OO[[#This Row],[76]]</f>
        <v>3.8566265081767492E-6</v>
      </c>
      <c r="CA278" s="10">
        <f>3/24000000*OO[[#This Row],[135 (05JUL1985 18:00:00)-Water Temperature (C)]]*OO[[#This Row],[77]]</f>
        <v>3.9074977708537504E-6</v>
      </c>
      <c r="CB278" s="10">
        <f>3/24000000*OO[[#This Row],[136 (05JUL1985 21:00:00)-Water Temperature (C)]]*OO[[#This Row],[78]]</f>
        <v>3.72057291453375E-6</v>
      </c>
      <c r="CC278" s="10">
        <f>3/24000000*OO[[#This Row],[137 (06JUL1985 00:00:00)-Water Temperature (C)]]*OO[[#This Row],[79]]</f>
        <v>3.4576216934892492E-6</v>
      </c>
      <c r="CD278" s="10">
        <f>3/24000000*OO[[#This Row],[138 (06JUL1985 03:00:00)-Water Temperature (C)]]*OO[[#This Row],[80]]</f>
        <v>3.2255767202399999E-6</v>
      </c>
      <c r="CE278" s="10">
        <f>3/24000000*OO[[#This Row],[139 (06JUL1985 06:00:00)-Water Temperature (C)]]*OO[[#This Row],[81]]</f>
        <v>2.9915759457312492E-6</v>
      </c>
      <c r="CF278" s="10">
        <f>3/24000000*OO[[#This Row],[140 (06JUL1985 09:00:00)-Water Temperature (C)]]*OO[[#This Row],[82]]</f>
        <v>2.8175981193800001E-6</v>
      </c>
      <c r="CG278" s="10">
        <f>3/24000000*OO[[#This Row],[141 (06JUL1985 12:00:00)-Water Temperature (C)]]*OO[[#This Row],[83]]</f>
        <v>2.7310172891109996E-6</v>
      </c>
      <c r="CH278" s="10">
        <f>3/24000000*OO[[#This Row],[142 (06JUL1985 15:00:00)-Water Temperature (C)]]*OO[[#This Row],[84]]</f>
        <v>2.6542555116519996E-6</v>
      </c>
      <c r="CI278" s="10">
        <f>3/24000000*OO[[#This Row],[143 (06JUL1985 18:00:00)-Water Temperature (C)]]*OO[[#This Row],[85]]</f>
        <v>2.5844186609337498E-6</v>
      </c>
      <c r="CJ278" s="10">
        <f>3/24000000*OO[[#This Row],[144 (06JUL1985 21:00:00)-Water Temperature (C)]]*OO[[#This Row],[86]]</f>
        <v>2.494685718181E-6</v>
      </c>
      <c r="CK278" s="10">
        <f>3/24000000*OO[[#This Row],[145 (07JUL1985 00:00:00)-Water Temperature (C)]]*OO[[#This Row],[87]]</f>
        <v>2.3516259152437496E-6</v>
      </c>
      <c r="CL278" s="10">
        <f>3/24000000*OO[[#This Row],[146 (07JUL1985 03:00:00)-Water Temperature (C)]]*OO[[#This Row],[88]]</f>
        <v>2.2183175969162502E-6</v>
      </c>
      <c r="CM278" s="10">
        <f>3/24000000*OO[[#This Row],[147 (07JUL1985 06:00:00)-Water Temperature (C)]]*OO[[#This Row],[89]]</f>
        <v>2.0911374799449998E-6</v>
      </c>
      <c r="CN278" s="10">
        <f>3/24000000*OO[[#This Row],[148 (07JUL1985 09:00:00)-Water Temperature (C)]]*OO[[#This Row],[90]]</f>
        <v>2.0043638713244997E-6</v>
      </c>
      <c r="CO278" s="10">
        <f>3/24000000*OO[[#This Row],[149 (07JUL1985 12:00:00)-Water Temperature (C)]]*OO[[#This Row],[91]]</f>
        <v>1.9388084293747498E-6</v>
      </c>
      <c r="CP278" s="10">
        <f>3/24000000*OO[[#This Row],[150 (07JUL1985 15:00:00)-Water Temperature (C)]]*OO[[#This Row],[92]]</f>
        <v>1.9206455244768752E-6</v>
      </c>
      <c r="CQ278" s="10">
        <f>3/24000000*OO[[#This Row],[151 (07JUL1985 18:00:00)-Water Temperature (C)]]*OO[[#This Row],[93]]</f>
        <v>1.935129652757125E-6</v>
      </c>
      <c r="CR278" s="10">
        <f>3/24000000*OO[[#This Row],[152 (07JUL1985 21:00:00)-Water Temperature (C)]]*OO[[#This Row],[94]]</f>
        <v>1.877396778774E-6</v>
      </c>
      <c r="CS278" s="10">
        <f>3/24000000*OO[[#This Row],[153 (08JUL1985 00:00:00)-Water Temperature (C)]]*OO[[#This Row],[95]]</f>
        <v>1.739350687962125E-6</v>
      </c>
      <c r="CT278" s="10">
        <f>3/24000000*OO[[#This Row],[154 (08JUL1985 03:00:00)-Water Temperature (C)]]*OO[[#This Row],[96]]</f>
        <v>1.6108918065087503E-6</v>
      </c>
      <c r="CU278" s="10">
        <f>3/24000000*OO[[#This Row],[155 (08JUL1985 06:00:00)-Water Temperature (C)]]*OO[[#This Row],[97]]</f>
        <v>1.49882474568725E-6</v>
      </c>
      <c r="CV278" s="10">
        <f>3/24000000*OO[[#This Row],[156 (08JUL1985 09:00:00)-Water Temperature (C)]]*OO[[#This Row],[98]]</f>
        <v>1.4369492890838748E-6</v>
      </c>
      <c r="CW278" s="10">
        <f>3/24000000*OO[[#This Row],[157 (08JUL1985 12:00:00)-Water Temperature (C)]]*OO[[#This Row],[99]]</f>
        <v>1.3755745977487497E-6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0</v>
      </c>
      <c r="P279" s="10">
        <f>3/24*OO[[#This Row],[72 (27JUN1985 21:00:00)-Water Temperature (C)]]*OO[[#This Row],[14]]/SUM(OO[14])</f>
        <v>0</v>
      </c>
      <c r="Q279" s="10">
        <f>3/24*OO[[#This Row],[73 (28JUN1985 00:00:00)-Water Temperature (C)]]*OO[[#This Row],[15]]/SUM(OO[15])</f>
        <v>1.2416286648653293E-35</v>
      </c>
      <c r="R279" s="10">
        <f>3/24*OO[[#This Row],[74 (28JUN1985 03:00:00)-Water Temperature (C)]]*OO[[#This Row],[16]]/SUM(OO[16])</f>
        <v>2.0023836109474232E-24</v>
      </c>
      <c r="S279" s="10">
        <f>3/24*OO[[#This Row],[75 (28JUN1985 06:00:00)-Water Temperature (C)]]*OO[[#This Row],[17]]/SUM(OO[17])</f>
        <v>2.9486847441610292E-18</v>
      </c>
      <c r="T279" s="10">
        <f>3/24*OO[[#This Row],[76 (28JUN1985 09:00:00)-Water Temperature (C)]]*OO[[#This Row],[18]]/SUM(OO[18])</f>
        <v>9.2496864194019349E-14</v>
      </c>
      <c r="U279" s="10">
        <f>3/24*OO[[#This Row],[77 (28JUN1985 12:00:00)-Water Temperature (C)]]*OO[[#This Row],[19]]/SUM(OO[19])</f>
        <v>9.6073376837447689E-11</v>
      </c>
      <c r="V279" s="10">
        <f>3/24000000*OO[[#This Row],[78 (28JUN1985 15:00:00)-Water Temperature (C)]]*OO[[#This Row],[20]]</f>
        <v>1.978534608952E-8</v>
      </c>
      <c r="W279" s="10">
        <f>3/24000000*OO[[#This Row],[79 (28JUN1985 18:00:00)-Water Temperature (C)]]*OO[[#This Row],[21]]</f>
        <v>1.3347131292888751E-6</v>
      </c>
      <c r="X279" s="10">
        <f>3/24000000*OO[[#This Row],[80 (28JUN1985 21:00:00)-Water Temperature (C)]]*OO[[#This Row],[22]]</f>
        <v>3.7279933731869994E-5</v>
      </c>
      <c r="Y279" s="10">
        <f>3/24000000*OO[[#This Row],[81 (29JUN1985 00:00:00)-Water Temperature (C)]]*OO[[#This Row],[23]]</f>
        <v>5.1050349558000004E-4</v>
      </c>
      <c r="Z279" s="10">
        <f>3/24000000*OO[[#This Row],[82 (29JUN1985 03:00:00)-Water Temperature (C)]]*OO[[#This Row],[24]]</f>
        <v>3.8209252122562501E-3</v>
      </c>
      <c r="AA279" s="10">
        <f>3/24000000*OO[[#This Row],[83 (29JUN1985 06:00:00)-Water Temperature (C)]]*OO[[#This Row],[25]]</f>
        <v>1.7086080276738747E-2</v>
      </c>
      <c r="AB279" s="10">
        <f>3/24000000*OO[[#This Row],[84 (29JUN1985 09:00:00)-Water Temperature (C)]]*OO[[#This Row],[26]]</f>
        <v>5.0575466812499997E-2</v>
      </c>
      <c r="AC279" s="10">
        <f>3/24000000*OO[[#This Row],[85 (29JUN1985 12:00:00)-Water Temperature (C)]]*OO[[#This Row],[27]]</f>
        <v>0.10627634348013748</v>
      </c>
      <c r="AD279" s="10">
        <f>3/24000000*OO[[#This Row],[86 (29JUN1985 15:00:00)-Water Temperature (C)]]*OO[[#This Row],[28]]</f>
        <v>0.16833221639099999</v>
      </c>
      <c r="AE279" s="10">
        <f>3/24000000*OO[[#This Row],[88 (29JUN1985 21:00:00)-Water Temperature (C)]]*OO[[#This Row],[30]]</f>
        <v>0.17381015922595</v>
      </c>
      <c r="AF279" s="10">
        <f>3/24000000*OO[[#This Row],[88 (29JUN1985 21:00:00)-Water Temperature (C)]]*OO[[#This Row],[30]]</f>
        <v>0.17381015922595</v>
      </c>
      <c r="AG279" s="10">
        <f>3/24000000*OO[[#This Row],[89 (30JUN1985 00:00:00)-Water Temperature (C)]]*OO[[#This Row],[31]]</f>
        <v>0.11245040383444999</v>
      </c>
      <c r="AH279" s="10">
        <f>3/24000000*OO[[#This Row],[90 (30JUN1985 03:00:00)-Water Temperature (C)]]*OO[[#This Row],[32]]</f>
        <v>5.9314588831987494E-2</v>
      </c>
      <c r="AI279" s="10">
        <f>3/24000000*OO[[#This Row],[91 (30JUN1985 06:00:00)-Water Temperature (C)]]*OO[[#This Row],[33]]</f>
        <v>2.6525844351673749E-2</v>
      </c>
      <c r="AJ279" s="10">
        <f>3/24000000*OO[[#This Row],[92 (30JUN1985 09:00:00)-Water Temperature (C)]]*OO[[#This Row],[34]]</f>
        <v>1.0533378249260001E-2</v>
      </c>
      <c r="AK279" s="10">
        <f>3/24000000*OO[[#This Row],[93 (30JUN1985 12:00:00)-Water Temperature (C)]]*OO[[#This Row],[35]]</f>
        <v>3.8906748217463756E-3</v>
      </c>
      <c r="AL279" s="10">
        <f>3/24000000*OO[[#This Row],[94 (30JUN1985 15:00:00)-Water Temperature (C)]]*OO[[#This Row],[36]]</f>
        <v>1.4142494746379999E-3</v>
      </c>
      <c r="AM279" s="10">
        <f>3/24000000*OO[[#This Row],[95 (30JUN1985 18:00:00)-Water Temperature (C)]]*OO[[#This Row],[37]]</f>
        <v>5.2413996435255004E-4</v>
      </c>
      <c r="AN279" s="10">
        <f>3/24000000*OO[[#This Row],[96 (30JUN1985 21:00:00)-Water Temperature (C)]]*OO[[#This Row],[38]]</f>
        <v>2.2799617129257496E-4</v>
      </c>
      <c r="AO279" s="10">
        <f>3/24000000*OO[[#This Row],[97 (01JUL1985 00:00:00)-Water Temperature (C)]]*OO[[#This Row],[39]]</f>
        <v>1.4634709849507498E-4</v>
      </c>
      <c r="AP279" s="10">
        <f>3/24000000*OO[[#This Row],[98 (01JUL1985 03:00:00)-Water Temperature (C)]]*OO[[#This Row],[40]]</f>
        <v>1.2897860488694999E-4</v>
      </c>
      <c r="AQ279" s="10">
        <f>3/24000000*OO[[#This Row],[99 (01JUL1985 06:00:00)-Water Temperature (C)]]*OO[[#This Row],[41]]</f>
        <v>1.2590470949017498E-4</v>
      </c>
      <c r="AR279" s="10">
        <f>3/24000000*OO[[#This Row],[100 (01JUL1985 09:00:00)-Water Temperature (C)]]*OO[[#This Row],[42]]</f>
        <v>1.2545597775830001E-4</v>
      </c>
      <c r="AS279" s="10">
        <f>3/24000000*OO[[#This Row],[101 (01JUL1985 12:00:00)-Water Temperature (C)]]*OO[[#This Row],[43]]</f>
        <v>1.2325656483343751E-4</v>
      </c>
      <c r="AT279" s="10">
        <f>3/24000000*OO[[#This Row],[102 (01JUL1985 15:00:00)-Water Temperature (C)]]*OO[[#This Row],[44]]</f>
        <v>1.18390457017175E-4</v>
      </c>
      <c r="AU279" s="10">
        <f>3/24000000*OO[[#This Row],[103 (01JUL1985 18:00:00)-Water Temperature (C)]]*OO[[#This Row],[45]]</f>
        <v>1.0874035070173751E-4</v>
      </c>
      <c r="AV279" s="10">
        <f>3/24000000*OO[[#This Row],[104 (01JUL1985 21:00:00)-Water Temperature (C)]]*OO[[#This Row],[46]]</f>
        <v>9.5755621056699985E-5</v>
      </c>
      <c r="AW279" s="10">
        <f>3/24000000*OO[[#This Row],[105 (02JUL1985 00:00:00)-Water Temperature (C)]]*OO[[#This Row],[47]]</f>
        <v>8.0279597023574995E-5</v>
      </c>
      <c r="AX279" s="10">
        <f>3/24000000*OO[[#This Row],[106 (02JUL1985 03:00:00)-Water Temperature (C)]]*OO[[#This Row],[48]]</f>
        <v>6.4877058652312495E-5</v>
      </c>
      <c r="AY279" s="10">
        <f>3/24000000*OO[[#This Row],[107 (02JUL1985 06:00:00)-Water Temperature (C)]]*OO[[#This Row],[49]]</f>
        <v>5.1031665223774997E-5</v>
      </c>
      <c r="AZ279" s="10">
        <f>3/24000000*OO[[#This Row],[108 (02JUL1985 09:00:00)-Water Temperature (C)]]*OO[[#This Row],[50]]</f>
        <v>4.1000546551466249E-5</v>
      </c>
      <c r="BA279" s="10">
        <f>3/24000000*OO[[#This Row],[109 (02JUL1985 12:00:00)-Water Temperature (C)]]*OO[[#This Row],[51]]</f>
        <v>3.3950094155009993E-5</v>
      </c>
      <c r="BB279" s="10">
        <f>3/24000000*OO[[#This Row],[110 (02JUL1985 15:00:00)-Water Temperature (C)]]*OO[[#This Row],[52]]</f>
        <v>2.93593063753625E-5</v>
      </c>
      <c r="BC279" s="10">
        <f>3/24000000*OO[[#This Row],[111 (02JUL1985 18:00:00)-Water Temperature (C)]]*OO[[#This Row],[53]]</f>
        <v>2.6318826772199999E-5</v>
      </c>
      <c r="BD279" s="10">
        <f>3/24000000*OO[[#This Row],[112 (02JUL1985 21:00:00)-Water Temperature (C)]]*OO[[#This Row],[54]]</f>
        <v>2.3600114191337498E-5</v>
      </c>
      <c r="BE279" s="10">
        <f>3/24000000*OO[[#This Row],[113 (03JUL1985 00:00:00)-Water Temperature (C)]]*OO[[#This Row],[55]]</f>
        <v>2.1368940749432499E-5</v>
      </c>
      <c r="BF279" s="10">
        <f>3/24000000*OO[[#This Row],[114 (03JUL1985 03:00:00)-Water Temperature (C)]]*OO[[#This Row],[56]]</f>
        <v>1.951178991411E-5</v>
      </c>
      <c r="BG279" s="10">
        <f>3/24000000*OO[[#This Row],[115 (03JUL1985 06:00:00)-Water Temperature (C)]]*OO[[#This Row],[57]]</f>
        <v>1.7965536301582497E-5</v>
      </c>
      <c r="BH279" s="10">
        <f>3/24000000*OO[[#This Row],[116 (03JUL1985 09:00:00)-Water Temperature (C)]]*OO[[#This Row],[58]]</f>
        <v>1.7120499145478749E-5</v>
      </c>
      <c r="BI279" s="10">
        <f>3/24000000*OO[[#This Row],[117 (03JUL1985 12:00:00)-Water Temperature (C)]]*OO[[#This Row],[59]]</f>
        <v>1.706458257668E-5</v>
      </c>
      <c r="BJ279" s="10">
        <f>3/24000000*OO[[#This Row],[118 (03JUL1985 15:00:00)-Water Temperature (C)]]*OO[[#This Row],[60]]</f>
        <v>1.7404917784911249E-5</v>
      </c>
      <c r="BK279" s="10">
        <f>3/24000000*OO[[#This Row],[119 (03JUL1985 18:00:00)-Water Temperature (C)]]*OO[[#This Row],[61]]</f>
        <v>1.7219131155047498E-5</v>
      </c>
      <c r="BL279" s="10">
        <f>3/24000000*OO[[#This Row],[120 (03JUL1985 21:00:00)-Water Temperature (C)]]*OO[[#This Row],[62]]</f>
        <v>1.640011643968E-5</v>
      </c>
      <c r="BM279" s="10">
        <f>3/24000000*OO[[#This Row],[121 (04JUL1985 00:00:00)-Water Temperature (C)]]*OO[[#This Row],[63]]</f>
        <v>1.5314430598829999E-5</v>
      </c>
      <c r="BN279" s="10">
        <f>3/24000000*OO[[#This Row],[122 (04JUL1985 03:00:00)-Water Temperature (C)]]*OO[[#This Row],[64]]</f>
        <v>1.4265339433497499E-5</v>
      </c>
      <c r="BO279" s="10">
        <f>3/24000000*OO[[#This Row],[123 (04JUL1985 06:00:00)-Water Temperature (C)]]*OO[[#This Row],[65]]</f>
        <v>1.3283490314019998E-5</v>
      </c>
      <c r="BP279" s="10">
        <f>3/24000000*OO[[#This Row],[124 (04JUL1985 09:00:00)-Water Temperature (C)]]*OO[[#This Row],[66]]</f>
        <v>1.2681306164225001E-5</v>
      </c>
      <c r="BQ279" s="10">
        <f>3/24000000*OO[[#This Row],[125 (04JUL1985 12:00:00)-Water Temperature (C)]]*OO[[#This Row],[67]]</f>
        <v>1.2147992326762498E-5</v>
      </c>
      <c r="BR279" s="10">
        <f>3/24000000*OO[[#This Row],[126 (04JUL1985 15:00:00)-Water Temperature (C)]]*OO[[#This Row],[68]]</f>
        <v>1.1428548799631249E-5</v>
      </c>
      <c r="BS279" s="10">
        <f>3/24000000*OO[[#This Row],[127 (04JUL1985 18:00:00)-Water Temperature (C)]]*OO[[#This Row],[69]]</f>
        <v>1.07145975778625E-5</v>
      </c>
      <c r="BT279" s="10">
        <f>3/24000000*OO[[#This Row],[128 (04JUL1985 21:00:00)-Water Temperature (C)]]*OO[[#This Row],[70]]</f>
        <v>1.014782535351E-5</v>
      </c>
      <c r="BU279" s="10">
        <f>3/24000000*OO[[#This Row],[129 (05JUL1985 00:00:00)-Water Temperature (C)]]*OO[[#This Row],[71]]</f>
        <v>9.5980217807825001E-6</v>
      </c>
      <c r="BV279" s="10">
        <f>3/24000000*OO[[#This Row],[130 (05JUL1985 03:00:00)-Water Temperature (C)]]*OO[[#This Row],[72]]</f>
        <v>9.0548226074200001E-6</v>
      </c>
      <c r="BW279" s="10">
        <f>3/24000000*OO[[#This Row],[131 (05JUL1985 06:00:00)-Water Temperature (C)]]*OO[[#This Row],[73]]</f>
        <v>8.4768873965700004E-6</v>
      </c>
      <c r="BX279" s="10">
        <f>3/24000000*OO[[#This Row],[132 (05JUL1985 09:00:00)-Water Temperature (C)]]*OO[[#This Row],[74]]</f>
        <v>8.1566569256699994E-6</v>
      </c>
      <c r="BY279" s="10">
        <f>3/24000000*OO[[#This Row],[133 (05JUL1985 12:00:00)-Water Temperature (C)]]*OO[[#This Row],[75]]</f>
        <v>8.2698852291850004E-6</v>
      </c>
      <c r="BZ279" s="10">
        <f>3/24000000*OO[[#This Row],[134 (05JUL1985 15:00:00)-Water Temperature (C)]]*OO[[#This Row],[76]]</f>
        <v>8.6579334098550002E-6</v>
      </c>
      <c r="CA279" s="10">
        <f>3/24000000*OO[[#This Row],[135 (05JUL1985 18:00:00)-Water Temperature (C)]]*OO[[#This Row],[77]]</f>
        <v>8.7934130737500001E-6</v>
      </c>
      <c r="CB279" s="10">
        <f>3/24000000*OO[[#This Row],[136 (05JUL1985 21:00:00)-Water Temperature (C)]]*OO[[#This Row],[78]]</f>
        <v>8.4099178787024999E-6</v>
      </c>
      <c r="CC279" s="10">
        <f>3/24000000*OO[[#This Row],[137 (06JUL1985 00:00:00)-Water Temperature (C)]]*OO[[#This Row],[79]]</f>
        <v>7.8253967415275012E-6</v>
      </c>
      <c r="CD279" s="10">
        <f>3/24000000*OO[[#This Row],[138 (06JUL1985 03:00:00)-Water Temperature (C)]]*OO[[#This Row],[80]]</f>
        <v>7.3045326111924992E-6</v>
      </c>
      <c r="CE279" s="10">
        <f>3/24000000*OO[[#This Row],[139 (06JUL1985 06:00:00)-Water Temperature (C)]]*OO[[#This Row],[81]]</f>
        <v>6.7853520459449998E-6</v>
      </c>
      <c r="CF279" s="10">
        <f>3/24000000*OO[[#This Row],[140 (06JUL1985 09:00:00)-Water Temperature (C)]]*OO[[#This Row],[82]]</f>
        <v>6.3835177551749996E-6</v>
      </c>
      <c r="CG279" s="10">
        <f>3/24000000*OO[[#This Row],[141 (06JUL1985 12:00:00)-Water Temperature (C)]]*OO[[#This Row],[83]]</f>
        <v>6.1696732892533742E-6</v>
      </c>
      <c r="CH279" s="10">
        <f>3/24000000*OO[[#This Row],[142 (06JUL1985 15:00:00)-Water Temperature (C)]]*OO[[#This Row],[84]]</f>
        <v>5.9937644410875004E-6</v>
      </c>
      <c r="CI279" s="10">
        <f>3/24000000*OO[[#This Row],[143 (06JUL1985 18:00:00)-Water Temperature (C)]]*OO[[#This Row],[85]]</f>
        <v>5.8215019392000002E-6</v>
      </c>
      <c r="CJ279" s="10">
        <f>3/24000000*OO[[#This Row],[144 (06JUL1985 21:00:00)-Water Temperature (C)]]*OO[[#This Row],[86]]</f>
        <v>5.618876090267249E-6</v>
      </c>
      <c r="CK279" s="10">
        <f>3/24000000*OO[[#This Row],[145 (07JUL1985 00:00:00)-Water Temperature (C)]]*OO[[#This Row],[87]]</f>
        <v>5.3072847444262504E-6</v>
      </c>
      <c r="CL279" s="10">
        <f>3/24000000*OO[[#This Row],[146 (07JUL1985 03:00:00)-Water Temperature (C)]]*OO[[#This Row],[88]]</f>
        <v>5.0074593532439999E-6</v>
      </c>
      <c r="CM279" s="10">
        <f>3/24000000*OO[[#This Row],[147 (07JUL1985 06:00:00)-Water Temperature (C)]]*OO[[#This Row],[89]]</f>
        <v>4.7267026230539999E-6</v>
      </c>
      <c r="CN279" s="10">
        <f>3/24000000*OO[[#This Row],[148 (07JUL1985 09:00:00)-Water Temperature (C)]]*OO[[#This Row],[90]]</f>
        <v>4.5381512606175004E-6</v>
      </c>
      <c r="CO279" s="10">
        <f>3/24000000*OO[[#This Row],[149 (07JUL1985 12:00:00)-Water Temperature (C)]]*OO[[#This Row],[91]]</f>
        <v>4.3855099901031244E-6</v>
      </c>
      <c r="CP279" s="10">
        <f>3/24000000*OO[[#This Row],[150 (07JUL1985 15:00:00)-Water Temperature (C)]]*OO[[#This Row],[92]]</f>
        <v>4.3360762715479997E-6</v>
      </c>
      <c r="CQ279" s="10">
        <f>3/24000000*OO[[#This Row],[151 (07JUL1985 18:00:00)-Water Temperature (C)]]*OO[[#This Row],[93]]</f>
        <v>4.3563357938980004E-6</v>
      </c>
      <c r="CR279" s="10">
        <f>3/24000000*OO[[#This Row],[152 (07JUL1985 21:00:00)-Water Temperature (C)]]*OO[[#This Row],[94]]</f>
        <v>4.2436981194299999E-6</v>
      </c>
      <c r="CS279" s="10">
        <f>3/24000000*OO[[#This Row],[153 (08JUL1985 00:00:00)-Water Temperature (C)]]*OO[[#This Row],[95]]</f>
        <v>3.9403707495723741E-6</v>
      </c>
      <c r="CT279" s="10">
        <f>3/24000000*OO[[#This Row],[154 (08JUL1985 03:00:00)-Water Temperature (C)]]*OO[[#This Row],[96]]</f>
        <v>3.6491063580562497E-6</v>
      </c>
      <c r="CU279" s="10">
        <f>3/24000000*OO[[#This Row],[155 (08JUL1985 06:00:00)-Water Temperature (C)]]*OO[[#This Row],[97]]</f>
        <v>3.3972780025904994E-6</v>
      </c>
      <c r="CV279" s="10">
        <f>3/24000000*OO[[#This Row],[156 (08JUL1985 09:00:00)-Water Temperature (C)]]*OO[[#This Row],[98]]</f>
        <v>3.2492935800109995E-6</v>
      </c>
      <c r="CW279" s="10">
        <f>3/24000000*OO[[#This Row],[157 (08JUL1985 12:00:00)-Water Temperature (C)]]*OO[[#This Row],[99]]</f>
        <v>3.1116002216406248E-6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0</v>
      </c>
      <c r="P280" s="10">
        <f>3/24*OO[[#This Row],[72 (27JUN1985 21:00:00)-Water Temperature (C)]]*OO[[#This Row],[14]]/SUM(OO[14])</f>
        <v>0</v>
      </c>
      <c r="Q280" s="10">
        <f>3/24*OO[[#This Row],[73 (28JUN1985 00:00:00)-Water Temperature (C)]]*OO[[#This Row],[15]]/SUM(OO[15])</f>
        <v>3.0330471354682013E-36</v>
      </c>
      <c r="R280" s="10">
        <f>3/24*OO[[#This Row],[74 (28JUN1985 03:00:00)-Water Temperature (C)]]*OO[[#This Row],[16]]/SUM(OO[16])</f>
        <v>7.3302315205140776E-25</v>
      </c>
      <c r="S280" s="10">
        <f>3/24*OO[[#This Row],[75 (28JUN1985 06:00:00)-Water Temperature (C)]]*OO[[#This Row],[17]]/SUM(OO[17])</f>
        <v>8.0569787913520516E-19</v>
      </c>
      <c r="T280" s="10">
        <f>3/24*OO[[#This Row],[76 (28JUN1985 09:00:00)-Water Temperature (C)]]*OO[[#This Row],[18]]/SUM(OO[18])</f>
        <v>4.0278440541031716E-14</v>
      </c>
      <c r="U280" s="10">
        <f>3/24*OO[[#This Row],[77 (28JUN1985 12:00:00)-Water Temperature (C)]]*OO[[#This Row],[19]]/SUM(OO[19])</f>
        <v>4.8522821074458925E-11</v>
      </c>
      <c r="V280" s="10">
        <f>3/24000000*OO[[#This Row],[78 (28JUN1985 15:00:00)-Water Temperature (C)]]*OO[[#This Row],[20]]</f>
        <v>1.1029974411425001E-8</v>
      </c>
      <c r="W280" s="10">
        <f>3/24000000*OO[[#This Row],[79 (28JUN1985 18:00:00)-Water Temperature (C)]]*OO[[#This Row],[21]]</f>
        <v>8.1114243148875E-7</v>
      </c>
      <c r="X280" s="10">
        <f>3/24000000*OO[[#This Row],[80 (28JUN1985 21:00:00)-Water Temperature (C)]]*OO[[#This Row],[22]]</f>
        <v>2.4343745291355006E-5</v>
      </c>
      <c r="Y280" s="10">
        <f>3/24000000*OO[[#This Row],[81 (29JUN1985 00:00:00)-Water Temperature (C)]]*OO[[#This Row],[23]]</f>
        <v>3.5455495733437506E-4</v>
      </c>
      <c r="Z280" s="10">
        <f>3/24000000*OO[[#This Row],[82 (29JUN1985 03:00:00)-Water Temperature (C)]]*OO[[#This Row],[24]]</f>
        <v>2.8021002435684996E-3</v>
      </c>
      <c r="AA280" s="10">
        <f>3/24000000*OO[[#This Row],[83 (29JUN1985 06:00:00)-Water Temperature (C)]]*OO[[#This Row],[25]]</f>
        <v>1.3145355179591251E-2</v>
      </c>
      <c r="AB280" s="10">
        <f>3/24000000*OO[[#This Row],[84 (29JUN1985 09:00:00)-Water Temperature (C)]]*OO[[#This Row],[26]]</f>
        <v>4.0537556228500006E-2</v>
      </c>
      <c r="AC280" s="10">
        <f>3/24000000*OO[[#This Row],[85 (29JUN1985 12:00:00)-Water Temperature (C)]]*OO[[#This Row],[27]]</f>
        <v>8.8268687038449992E-2</v>
      </c>
      <c r="AD280" s="10">
        <f>3/24000000*OO[[#This Row],[86 (29JUN1985 15:00:00)-Water Temperature (C)]]*OO[[#This Row],[28]]</f>
        <v>0.14422507314913749</v>
      </c>
      <c r="AE280" s="10">
        <f>3/24000000*OO[[#This Row],[88 (29JUN1985 21:00:00)-Water Temperature (C)]]*OO[[#This Row],[30]]</f>
        <v>0.15829743659450002</v>
      </c>
      <c r="AF280" s="10">
        <f>3/24000000*OO[[#This Row],[88 (29JUN1985 21:00:00)-Water Temperature (C)]]*OO[[#This Row],[30]]</f>
        <v>0.15829743659450002</v>
      </c>
      <c r="AG280" s="10">
        <f>3/24000000*OO[[#This Row],[89 (30JUN1985 00:00:00)-Water Temperature (C)]]*OO[[#This Row],[31]]</f>
        <v>0.1051972185277</v>
      </c>
      <c r="AH280" s="10">
        <f>3/24000000*OO[[#This Row],[90 (30JUN1985 03:00:00)-Water Temperature (C)]]*OO[[#This Row],[32]]</f>
        <v>5.6743618175249991E-2</v>
      </c>
      <c r="AI280" s="10">
        <f>3/24000000*OO[[#This Row],[91 (30JUN1985 06:00:00)-Water Temperature (C)]]*OO[[#This Row],[33]]</f>
        <v>2.5874097533120002E-2</v>
      </c>
      <c r="AJ280" s="10">
        <f>3/24000000*OO[[#This Row],[92 (30JUN1985 09:00:00)-Water Temperature (C)]]*OO[[#This Row],[34]]</f>
        <v>1.0436111987602499E-2</v>
      </c>
      <c r="AK280" s="10">
        <f>3/24000000*OO[[#This Row],[93 (30JUN1985 12:00:00)-Water Temperature (C)]]*OO[[#This Row],[35]]</f>
        <v>3.8963978569799993E-3</v>
      </c>
      <c r="AL280" s="10">
        <f>3/24000000*OO[[#This Row],[94 (30JUN1985 15:00:00)-Water Temperature (C)]]*OO[[#This Row],[36]]</f>
        <v>1.4229759990389999E-3</v>
      </c>
      <c r="AM280" s="10">
        <f>3/24000000*OO[[#This Row],[95 (30JUN1985 18:00:00)-Water Temperature (C)]]*OO[[#This Row],[37]]</f>
        <v>5.2309772012375006E-4</v>
      </c>
      <c r="AN280" s="10">
        <f>3/24000000*OO[[#This Row],[96 (30JUN1985 21:00:00)-Water Temperature (C)]]*OO[[#This Row],[38]]</f>
        <v>2.1918099219119999E-4</v>
      </c>
      <c r="AO280" s="10">
        <f>3/24000000*OO[[#This Row],[97 (01JUL1985 00:00:00)-Water Temperature (C)]]*OO[[#This Row],[39]]</f>
        <v>1.3346658588195E-4</v>
      </c>
      <c r="AP280" s="10">
        <f>3/24000000*OO[[#This Row],[98 (01JUL1985 03:00:00)-Water Temperature (C)]]*OO[[#This Row],[40]]</f>
        <v>1.145823136328E-4</v>
      </c>
      <c r="AQ280" s="10">
        <f>3/24000000*OO[[#This Row],[99 (01JUL1985 06:00:00)-Water Temperature (C)]]*OO[[#This Row],[41]]</f>
        <v>1.1136636386610001E-4</v>
      </c>
      <c r="AR280" s="10">
        <f>3/24000000*OO[[#This Row],[100 (01JUL1985 09:00:00)-Water Temperature (C)]]*OO[[#This Row],[42]]</f>
        <v>1.1120819376397499E-4</v>
      </c>
      <c r="AS280" s="10">
        <f>3/24000000*OO[[#This Row],[101 (01JUL1985 12:00:00)-Water Temperature (C)]]*OO[[#This Row],[43]]</f>
        <v>1.096270992884375E-4</v>
      </c>
      <c r="AT280" s="10">
        <f>3/24000000*OO[[#This Row],[102 (01JUL1985 15:00:00)-Water Temperature (C)]]*OO[[#This Row],[44]]</f>
        <v>1.0565408500395001E-4</v>
      </c>
      <c r="AU280" s="10">
        <f>3/24000000*OO[[#This Row],[103 (01JUL1985 18:00:00)-Water Temperature (C)]]*OO[[#This Row],[45]]</f>
        <v>9.7386320346525002E-5</v>
      </c>
      <c r="AV280" s="10">
        <f>3/24000000*OO[[#This Row],[104 (01JUL1985 21:00:00)-Water Temperature (C)]]*OO[[#This Row],[46]]</f>
        <v>8.6105520304649994E-5</v>
      </c>
      <c r="AW280" s="10">
        <f>3/24000000*OO[[#This Row],[105 (02JUL1985 00:00:00)-Water Temperature (C)]]*OO[[#This Row],[47]]</f>
        <v>7.2515877205275004E-5</v>
      </c>
      <c r="AX280" s="10">
        <f>3/24000000*OO[[#This Row],[106 (02JUL1985 03:00:00)-Water Temperature (C)]]*OO[[#This Row],[48]]</f>
        <v>5.8859755004275001E-5</v>
      </c>
      <c r="AY280" s="10">
        <f>3/24000000*OO[[#This Row],[107 (02JUL1985 06:00:00)-Water Temperature (C)]]*OO[[#This Row],[49]]</f>
        <v>4.6438187684700001E-5</v>
      </c>
      <c r="AZ280" s="10">
        <f>3/24000000*OO[[#This Row],[108 (02JUL1985 09:00:00)-Water Temperature (C)]]*OO[[#This Row],[50]]</f>
        <v>3.7295862399522496E-5</v>
      </c>
      <c r="BA280" s="10">
        <f>3/24000000*OO[[#This Row],[109 (02JUL1985 12:00:00)-Water Temperature (C)]]*OO[[#This Row],[51]]</f>
        <v>3.0798695552699996E-5</v>
      </c>
      <c r="BB280" s="10">
        <f>3/24000000*OO[[#This Row],[110 (02JUL1985 15:00:00)-Water Temperature (C)]]*OO[[#This Row],[52]]</f>
        <v>2.6490833853607499E-5</v>
      </c>
      <c r="BC280" s="10">
        <f>3/24000000*OO[[#This Row],[111 (02JUL1985 18:00:00)-Water Temperature (C)]]*OO[[#This Row],[53]]</f>
        <v>2.3619339878546248E-5</v>
      </c>
      <c r="BD280" s="10">
        <f>3/24000000*OO[[#This Row],[112 (02JUL1985 21:00:00)-Water Temperature (C)]]*OO[[#This Row],[54]]</f>
        <v>2.1117278946071246E-5</v>
      </c>
      <c r="BE280" s="10">
        <f>3/24000000*OO[[#This Row],[113 (03JUL1985 00:00:00)-Water Temperature (C)]]*OO[[#This Row],[55]]</f>
        <v>1.9077670570014999E-5</v>
      </c>
      <c r="BF280" s="10">
        <f>3/24000000*OO[[#This Row],[114 (03JUL1985 03:00:00)-Water Temperature (C)]]*OO[[#This Row],[56]]</f>
        <v>1.740437885823E-5</v>
      </c>
      <c r="BG280" s="10">
        <f>3/24000000*OO[[#This Row],[115 (03JUL1985 06:00:00)-Water Temperature (C)]]*OO[[#This Row],[57]]</f>
        <v>1.6021598746717501E-5</v>
      </c>
      <c r="BH280" s="10">
        <f>3/24000000*OO[[#This Row],[116 (03JUL1985 09:00:00)-Water Temperature (C)]]*OO[[#This Row],[58]]</f>
        <v>1.5251610050879997E-5</v>
      </c>
      <c r="BI280" s="10">
        <f>3/24000000*OO[[#This Row],[117 (03JUL1985 12:00:00)-Water Temperature (C)]]*OO[[#This Row],[59]]</f>
        <v>1.5179020383869998E-5</v>
      </c>
      <c r="BJ280" s="10">
        <f>3/24000000*OO[[#This Row],[118 (03JUL1985 15:00:00)-Water Temperature (C)]]*OO[[#This Row],[60]]</f>
        <v>1.5462266488179998E-5</v>
      </c>
      <c r="BK280" s="10">
        <f>3/24000000*OO[[#This Row],[119 (03JUL1985 18:00:00)-Water Temperature (C)]]*OO[[#This Row],[61]]</f>
        <v>1.5308321176799999E-5</v>
      </c>
      <c r="BL280" s="10">
        <f>3/24000000*OO[[#This Row],[120 (03JUL1985 21:00:00)-Water Temperature (C)]]*OO[[#This Row],[62]]</f>
        <v>1.4592698334646251E-5</v>
      </c>
      <c r="BM280" s="10">
        <f>3/24000000*OO[[#This Row],[121 (04JUL1985 00:00:00)-Water Temperature (C)]]*OO[[#This Row],[63]]</f>
        <v>1.3629983070239999E-5</v>
      </c>
      <c r="BN280" s="10">
        <f>3/24000000*OO[[#This Row],[122 (04JUL1985 03:00:00)-Water Temperature (C)]]*OO[[#This Row],[64]]</f>
        <v>1.270026130904375E-5</v>
      </c>
      <c r="BO280" s="10">
        <f>3/24000000*OO[[#This Row],[123 (04JUL1985 06:00:00)-Water Temperature (C)]]*OO[[#This Row],[65]]</f>
        <v>1.18291855545325E-5</v>
      </c>
      <c r="BP280" s="10">
        <f>3/24000000*OO[[#This Row],[124 (04JUL1985 09:00:00)-Water Temperature (C)]]*OO[[#This Row],[66]]</f>
        <v>1.1283729075850001E-5</v>
      </c>
      <c r="BQ280" s="10">
        <f>3/24000000*OO[[#This Row],[125 (04JUL1985 12:00:00)-Water Temperature (C)]]*OO[[#This Row],[67]]</f>
        <v>1.081828222365E-5</v>
      </c>
      <c r="BR280" s="10">
        <f>3/24000000*OO[[#This Row],[126 (04JUL1985 15:00:00)-Water Temperature (C)]]*OO[[#This Row],[68]]</f>
        <v>1.0179663634959999E-5</v>
      </c>
      <c r="BS280" s="10">
        <f>3/24000000*OO[[#This Row],[127 (04JUL1985 18:00:00)-Water Temperature (C)]]*OO[[#This Row],[69]]</f>
        <v>9.5307855018099999E-6</v>
      </c>
      <c r="BT280" s="10">
        <f>3/24000000*OO[[#This Row],[128 (04JUL1985 21:00:00)-Water Temperature (C)]]*OO[[#This Row],[70]]</f>
        <v>9.0217346287349995E-6</v>
      </c>
      <c r="BU280" s="10">
        <f>3/24000000*OO[[#This Row],[129 (05JUL1985 00:00:00)-Water Temperature (C)]]*OO[[#This Row],[71]]</f>
        <v>8.5326019656249982E-6</v>
      </c>
      <c r="BV280" s="10">
        <f>3/24000000*OO[[#This Row],[130 (05JUL1985 03:00:00)-Water Temperature (C)]]*OO[[#This Row],[72]]</f>
        <v>8.0522556472549998E-6</v>
      </c>
      <c r="BW280" s="10">
        <f>3/24000000*OO[[#This Row],[131 (05JUL1985 06:00:00)-Water Temperature (C)]]*OO[[#This Row],[73]]</f>
        <v>7.5439140009187502E-6</v>
      </c>
      <c r="BX280" s="10">
        <f>3/24000000*OO[[#This Row],[132 (05JUL1985 09:00:00)-Water Temperature (C)]]*OO[[#This Row],[74]]</f>
        <v>7.2543034247462503E-6</v>
      </c>
      <c r="BY280" s="10">
        <f>3/24000000*OO[[#This Row],[133 (05JUL1985 12:00:00)-Water Temperature (C)]]*OO[[#This Row],[75]]</f>
        <v>7.3397509630587499E-6</v>
      </c>
      <c r="BZ280" s="10">
        <f>3/24000000*OO[[#This Row],[134 (05JUL1985 15:00:00)-Water Temperature (C)]]*OO[[#This Row],[76]]</f>
        <v>7.6731411388199993E-6</v>
      </c>
      <c r="CA280" s="10">
        <f>3/24000000*OO[[#This Row],[135 (05JUL1985 18:00:00)-Water Temperature (C)]]*OO[[#This Row],[77]]</f>
        <v>7.8014755156249993E-6</v>
      </c>
      <c r="CB280" s="10">
        <f>3/24000000*OO[[#This Row],[136 (05JUL1985 21:00:00)-Water Temperature (C)]]*OO[[#This Row],[78]]</f>
        <v>7.4779602425999998E-6</v>
      </c>
      <c r="CC280" s="10">
        <f>3/24000000*OO[[#This Row],[137 (06JUL1985 00:00:00)-Water Temperature (C)]]*OO[[#This Row],[79]]</f>
        <v>6.9629382208750003E-6</v>
      </c>
      <c r="CD280" s="10">
        <f>3/24000000*OO[[#This Row],[138 (06JUL1985 03:00:00)-Water Temperature (C)]]*OO[[#This Row],[80]]</f>
        <v>6.5007699856617499E-6</v>
      </c>
      <c r="CE280" s="10">
        <f>3/24000000*OO[[#This Row],[139 (06JUL1985 06:00:00)-Water Temperature (C)]]*OO[[#This Row],[81]]</f>
        <v>6.0431747403532503E-6</v>
      </c>
      <c r="CF280" s="10">
        <f>3/24000000*OO[[#This Row],[140 (06JUL1985 09:00:00)-Water Temperature (C)]]*OO[[#This Row],[82]]</f>
        <v>5.6826874168756245E-6</v>
      </c>
      <c r="CG280" s="10">
        <f>3/24000000*OO[[#This Row],[141 (06JUL1985 12:00:00)-Water Temperature (C)]]*OO[[#This Row],[83]]</f>
        <v>5.4846908575999987E-6</v>
      </c>
      <c r="CH280" s="10">
        <f>3/24000000*OO[[#This Row],[142 (06JUL1985 15:00:00)-Water Temperature (C)]]*OO[[#This Row],[84]]</f>
        <v>5.326896894509125E-6</v>
      </c>
      <c r="CI280" s="10">
        <f>3/24000000*OO[[#This Row],[143 (06JUL1985 18:00:00)-Water Temperature (C)]]*OO[[#This Row],[85]]</f>
        <v>5.1681729511659987E-6</v>
      </c>
      <c r="CJ280" s="10">
        <f>3/24000000*OO[[#This Row],[144 (06JUL1985 21:00:00)-Water Temperature (C)]]*OO[[#This Row],[86]]</f>
        <v>4.9881961047100002E-6</v>
      </c>
      <c r="CK280" s="10">
        <f>3/24000000*OO[[#This Row],[145 (07JUL1985 00:00:00)-Water Temperature (C)]]*OO[[#This Row],[87]]</f>
        <v>4.7155072346629996E-6</v>
      </c>
      <c r="CL280" s="10">
        <f>3/24000000*OO[[#This Row],[146 (07JUL1985 03:00:00)-Water Temperature (C)]]*OO[[#This Row],[88]]</f>
        <v>4.4500342552892491E-6</v>
      </c>
      <c r="CM280" s="10">
        <f>3/24000000*OO[[#This Row],[147 (07JUL1985 06:00:00)-Water Temperature (C)]]*OO[[#This Row],[89]]</f>
        <v>4.2028997613978754E-6</v>
      </c>
      <c r="CN280" s="10">
        <f>3/24000000*OO[[#This Row],[148 (07JUL1985 09:00:00)-Water Temperature (C)]]*OO[[#This Row],[90]]</f>
        <v>4.0377578104499996E-6</v>
      </c>
      <c r="CO280" s="10">
        <f>3/24000000*OO[[#This Row],[149 (07JUL1985 12:00:00)-Water Temperature (C)]]*OO[[#This Row],[91]]</f>
        <v>3.9007503483534998E-6</v>
      </c>
      <c r="CP280" s="10">
        <f>3/24000000*OO[[#This Row],[150 (07JUL1985 15:00:00)-Water Temperature (C)]]*OO[[#This Row],[92]]</f>
        <v>3.8532994585874999E-6</v>
      </c>
      <c r="CQ280" s="10">
        <f>3/24000000*OO[[#This Row],[151 (07JUL1985 18:00:00)-Water Temperature (C)]]*OO[[#This Row],[93]]</f>
        <v>3.8679492221574997E-6</v>
      </c>
      <c r="CR280" s="10">
        <f>3/24000000*OO[[#This Row],[152 (07JUL1985 21:00:00)-Water Temperature (C)]]*OO[[#This Row],[94]]</f>
        <v>3.7734473956226249E-6</v>
      </c>
      <c r="CS280" s="10">
        <f>3/24000000*OO[[#This Row],[153 (08JUL1985 00:00:00)-Water Temperature (C)]]*OO[[#This Row],[95]]</f>
        <v>3.5077529576557505E-6</v>
      </c>
      <c r="CT280" s="10">
        <f>3/24000000*OO[[#This Row],[154 (08JUL1985 03:00:00)-Water Temperature (C)]]*OO[[#This Row],[96]]</f>
        <v>3.2482694784329993E-6</v>
      </c>
      <c r="CU280" s="10">
        <f>3/24000000*OO[[#This Row],[155 (08JUL1985 06:00:00)-Water Temperature (C)]]*OO[[#This Row],[97]]</f>
        <v>3.0248119794585E-6</v>
      </c>
      <c r="CV280" s="10">
        <f>3/24000000*OO[[#This Row],[156 (08JUL1985 09:00:00)-Water Temperature (C)]]*OO[[#This Row],[98]]</f>
        <v>2.8900596706706249E-6</v>
      </c>
      <c r="CW280" s="10">
        <f>3/24000000*OO[[#This Row],[157 (08JUL1985 12:00:00)-Water Temperature (C)]]*OO[[#This Row],[99]]</f>
        <v>2.7681778212937497E-6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0</v>
      </c>
      <c r="P281" s="10">
        <f>3/24*OO[[#This Row],[72 (27JUN1985 21:00:00)-Water Temperature (C)]]*OO[[#This Row],[14]]/SUM(OO[14])</f>
        <v>0</v>
      </c>
      <c r="Q281" s="10">
        <f>3/24*OO[[#This Row],[73 (28JUN1985 00:00:00)-Water Temperature (C)]]*OO[[#This Row],[15]]/SUM(OO[15])</f>
        <v>3.732311922536037E-37</v>
      </c>
      <c r="R281" s="10">
        <f>3/24*OO[[#This Row],[74 (28JUN1985 03:00:00)-Water Temperature (C)]]*OO[[#This Row],[16]]/SUM(OO[16])</f>
        <v>1.5453711056885329E-25</v>
      </c>
      <c r="S281" s="10">
        <f>3/24*OO[[#This Row],[75 (28JUN1985 06:00:00)-Water Temperature (C)]]*OO[[#This Row],[17]]/SUM(OO[17])</f>
        <v>1.3289921552364015E-19</v>
      </c>
      <c r="T281" s="10">
        <f>3/24*OO[[#This Row],[76 (28JUN1985 09:00:00)-Water Temperature (C)]]*OO[[#This Row],[18]]/SUM(OO[18])</f>
        <v>1.0740323918052206E-14</v>
      </c>
      <c r="U281" s="10">
        <f>3/24*OO[[#This Row],[77 (28JUN1985 12:00:00)-Water Temperature (C)]]*OO[[#This Row],[19]]/SUM(OO[19])</f>
        <v>1.46604271496058E-11</v>
      </c>
      <c r="V281" s="10">
        <f>3/24000000*OO[[#This Row],[78 (28JUN1985 15:00:00)-Water Temperature (C)]]*OO[[#This Row],[20]]</f>
        <v>3.6110914057259996E-9</v>
      </c>
      <c r="W281" s="10">
        <f>3/24000000*OO[[#This Row],[79 (28JUN1985 18:00:00)-Water Temperature (C)]]*OO[[#This Row],[21]]</f>
        <v>2.8172901131865002E-7</v>
      </c>
      <c r="X281" s="10">
        <f>3/24000000*OO[[#This Row],[80 (28JUN1985 21:00:00)-Water Temperature (C)]]*OO[[#This Row],[22]]</f>
        <v>8.8917483518437504E-6</v>
      </c>
      <c r="Y281" s="10">
        <f>3/24000000*OO[[#This Row],[81 (29JUN1985 00:00:00)-Water Temperature (C)]]*OO[[#This Row],[23]]</f>
        <v>1.352197288428E-4</v>
      </c>
      <c r="Z281" s="10">
        <f>3/24000000*OO[[#This Row],[82 (29JUN1985 03:00:00)-Water Temperature (C)]]*OO[[#This Row],[24]]</f>
        <v>1.1097231161714999E-3</v>
      </c>
      <c r="AA281" s="10">
        <f>3/24000000*OO[[#This Row],[83 (29JUN1985 06:00:00)-Water Temperature (C)]]*OO[[#This Row],[25]]</f>
        <v>5.3848968228524998E-3</v>
      </c>
      <c r="AB281" s="10">
        <f>3/24000000*OO[[#This Row],[84 (29JUN1985 09:00:00)-Water Temperature (C)]]*OO[[#This Row],[26]]</f>
        <v>1.7088120121049998E-2</v>
      </c>
      <c r="AC281" s="10">
        <f>3/24000000*OO[[#This Row],[85 (29JUN1985 12:00:00)-Water Temperature (C)]]*OO[[#This Row],[27]]</f>
        <v>3.8107463268830001E-2</v>
      </c>
      <c r="AD281" s="10">
        <f>3/24000000*OO[[#This Row],[86 (29JUN1985 15:00:00)-Water Temperature (C)]]*OO[[#This Row],[28]]</f>
        <v>6.3602557716724989E-2</v>
      </c>
      <c r="AE281" s="10">
        <f>3/24000000*OO[[#This Row],[88 (29JUN1985 21:00:00)-Water Temperature (C)]]*OO[[#This Row],[30]]</f>
        <v>7.2249400653999998E-2</v>
      </c>
      <c r="AF281" s="10">
        <f>3/24000000*OO[[#This Row],[88 (29JUN1985 21:00:00)-Water Temperature (C)]]*OO[[#This Row],[30]]</f>
        <v>7.2249400653999998E-2</v>
      </c>
      <c r="AG281" s="10">
        <f>3/24000000*OO[[#This Row],[89 (30JUN1985 00:00:00)-Water Temperature (C)]]*OO[[#This Row],[31]]</f>
        <v>4.8762652283549993E-2</v>
      </c>
      <c r="AH281" s="10">
        <f>3/24000000*OO[[#This Row],[90 (30JUN1985 03:00:00)-Water Temperature (C)]]*OO[[#This Row],[32]]</f>
        <v>2.6620598070072499E-2</v>
      </c>
      <c r="AI281" s="10">
        <f>3/24000000*OO[[#This Row],[91 (30JUN1985 06:00:00)-Water Temperature (C)]]*OO[[#This Row],[33]]</f>
        <v>1.2259297444472501E-2</v>
      </c>
      <c r="AJ281" s="10">
        <f>3/24000000*OO[[#This Row],[92 (30JUN1985 09:00:00)-Water Temperature (C)]]*OO[[#This Row],[34]]</f>
        <v>4.9816521624112499E-3</v>
      </c>
      <c r="AK281" s="10">
        <f>3/24000000*OO[[#This Row],[93 (30JUN1985 12:00:00)-Water Temperature (C)]]*OO[[#This Row],[35]]</f>
        <v>1.8688615572795E-3</v>
      </c>
      <c r="AL281" s="10">
        <f>3/24000000*OO[[#This Row],[94 (30JUN1985 15:00:00)-Water Temperature (C)]]*OO[[#This Row],[36]]</f>
        <v>6.831907059337499E-4</v>
      </c>
      <c r="AM281" s="10">
        <f>3/24000000*OO[[#This Row],[95 (30JUN1985 18:00:00)-Water Temperature (C)]]*OO[[#This Row],[37]]</f>
        <v>2.4889419271709997E-4</v>
      </c>
      <c r="AN281" s="10">
        <f>3/24000000*OO[[#This Row],[96 (30JUN1985 21:00:00)-Water Temperature (C)]]*OO[[#This Row],[38]]</f>
        <v>1.01375257793625E-4</v>
      </c>
      <c r="AO281" s="10">
        <f>3/24000000*OO[[#This Row],[97 (01JUL1985 00:00:00)-Water Temperature (C)]]*OO[[#This Row],[39]]</f>
        <v>5.9395122473749996E-5</v>
      </c>
      <c r="AP281" s="10">
        <f>3/24000000*OO[[#This Row],[98 (01JUL1985 03:00:00)-Water Temperature (C)]]*OO[[#This Row],[40]]</f>
        <v>4.9875808072168755E-5</v>
      </c>
      <c r="AQ281" s="10">
        <f>3/24000000*OO[[#This Row],[99 (01JUL1985 06:00:00)-Water Temperature (C)]]*OO[[#This Row],[41]]</f>
        <v>4.8225853011172493E-5</v>
      </c>
      <c r="AR281" s="10">
        <f>3/24000000*OO[[#This Row],[100 (01JUL1985 09:00:00)-Water Temperature (C)]]*OO[[#This Row],[42]]</f>
        <v>4.8170147187872501E-5</v>
      </c>
      <c r="AS281" s="10">
        <f>3/24000000*OO[[#This Row],[101 (01JUL1985 12:00:00)-Water Temperature (C)]]*OO[[#This Row],[43]]</f>
        <v>4.7552506425619987E-5</v>
      </c>
      <c r="AT281" s="10">
        <f>3/24000000*OO[[#This Row],[102 (01JUL1985 15:00:00)-Water Temperature (C)]]*OO[[#This Row],[44]]</f>
        <v>4.5879105654374998E-5</v>
      </c>
      <c r="AU281" s="10">
        <f>3/24000000*OO[[#This Row],[103 (01JUL1985 18:00:00)-Water Temperature (C)]]*OO[[#This Row],[45]]</f>
        <v>4.2327668573741247E-5</v>
      </c>
      <c r="AV281" s="10">
        <f>3/24000000*OO[[#This Row],[104 (01JUL1985 21:00:00)-Water Temperature (C)]]*OO[[#This Row],[46]]</f>
        <v>3.7475108892540001E-5</v>
      </c>
      <c r="AW281" s="10">
        <f>3/24000000*OO[[#This Row],[105 (02JUL1985 00:00:00)-Water Temperature (C)]]*OO[[#This Row],[47]]</f>
        <v>3.1639535575117499E-5</v>
      </c>
      <c r="AX281" s="10">
        <f>3/24000000*OO[[#This Row],[106 (02JUL1985 03:00:00)-Water Temperature (C)]]*OO[[#This Row],[48]]</f>
        <v>2.5747620148440002E-5</v>
      </c>
      <c r="AY281" s="10">
        <f>3/24000000*OO[[#This Row],[107 (02JUL1985 06:00:00)-Water Temperature (C)]]*OO[[#This Row],[49]]</f>
        <v>2.0366308079040002E-5</v>
      </c>
      <c r="AZ281" s="10">
        <f>3/24000000*OO[[#This Row],[108 (02JUL1985 09:00:00)-Water Temperature (C)]]*OO[[#This Row],[50]]</f>
        <v>1.6371779302823749E-5</v>
      </c>
      <c r="BA281" s="10">
        <f>3/24000000*OO[[#This Row],[109 (02JUL1985 12:00:00)-Water Temperature (C)]]*OO[[#This Row],[51]]</f>
        <v>1.3496892087072499E-5</v>
      </c>
      <c r="BB281" s="10">
        <f>3/24000000*OO[[#This Row],[110 (02JUL1985 15:00:00)-Water Temperature (C)]]*OO[[#This Row],[52]]</f>
        <v>1.1570099827951248E-5</v>
      </c>
      <c r="BC281" s="10">
        <f>3/24000000*OO[[#This Row],[111 (02JUL1985 18:00:00)-Water Temperature (C)]]*OO[[#This Row],[53]]</f>
        <v>1.02711039077275E-5</v>
      </c>
      <c r="BD281" s="10">
        <f>3/24000000*OO[[#This Row],[112 (02JUL1985 21:00:00)-Water Temperature (C)]]*OO[[#This Row],[54]]</f>
        <v>9.152447912546249E-6</v>
      </c>
      <c r="BE281" s="10">
        <f>3/24000000*OO[[#This Row],[113 (03JUL1985 00:00:00)-Water Temperature (C)]]*OO[[#This Row],[55]]</f>
        <v>8.2566504354399988E-6</v>
      </c>
      <c r="BF281" s="10">
        <f>3/24000000*OO[[#This Row],[114 (03JUL1985 03:00:00)-Water Temperature (C)]]*OO[[#This Row],[56]]</f>
        <v>7.5246676463474994E-6</v>
      </c>
      <c r="BG281" s="10">
        <f>3/24000000*OO[[#This Row],[115 (03JUL1985 06:00:00)-Water Temperature (C)]]*OO[[#This Row],[57]]</f>
        <v>6.9307926800800001E-6</v>
      </c>
      <c r="BH281" s="10">
        <f>3/24000000*OO[[#This Row],[116 (03JUL1985 09:00:00)-Water Temperature (C)]]*OO[[#This Row],[58]]</f>
        <v>6.5997989867525001E-6</v>
      </c>
      <c r="BI281" s="10">
        <f>3/24000000*OO[[#This Row],[117 (03JUL1985 12:00:00)-Water Temperature (C)]]*OO[[#This Row],[59]]</f>
        <v>6.5653845414612497E-6</v>
      </c>
      <c r="BJ281" s="10">
        <f>3/24000000*OO[[#This Row],[118 (03JUL1985 15:00:00)-Water Temperature (C)]]*OO[[#This Row],[60]]</f>
        <v>6.682742848601999E-6</v>
      </c>
      <c r="BK281" s="10">
        <f>3/24000000*OO[[#This Row],[119 (03JUL1985 18:00:00)-Water Temperature (C)]]*OO[[#This Row],[61]]</f>
        <v>6.6112099185424993E-6</v>
      </c>
      <c r="BL281" s="10">
        <f>3/24000000*OO[[#This Row],[120 (03JUL1985 21:00:00)-Water Temperature (C)]]*OO[[#This Row],[62]]</f>
        <v>6.3010877994944995E-6</v>
      </c>
      <c r="BM281" s="10">
        <f>3/24000000*OO[[#This Row],[121 (04JUL1985 00:00:00)-Water Temperature (C)]]*OO[[#This Row],[63]]</f>
        <v>5.8858687254874994E-6</v>
      </c>
      <c r="BN281" s="10">
        <f>3/24000000*OO[[#This Row],[122 (04JUL1985 03:00:00)-Water Temperature (C)]]*OO[[#This Row],[64]]</f>
        <v>5.4837633658444994E-6</v>
      </c>
      <c r="BO281" s="10">
        <f>3/24000000*OO[[#This Row],[123 (04JUL1985 06:00:00)-Water Temperature (C)]]*OO[[#This Row],[65]]</f>
        <v>5.1107449307174998E-6</v>
      </c>
      <c r="BP281" s="10">
        <f>3/24000000*OO[[#This Row],[124 (04JUL1985 09:00:00)-Water Temperature (C)]]*OO[[#This Row],[66]]</f>
        <v>4.8771996026291249E-6</v>
      </c>
      <c r="BQ281" s="10">
        <f>3/24000000*OO[[#This Row],[125 (04JUL1985 12:00:00)-Water Temperature (C)]]*OO[[#This Row],[67]]</f>
        <v>4.6719292704840003E-6</v>
      </c>
      <c r="BR281" s="10">
        <f>3/24000000*OO[[#This Row],[126 (04JUL1985 15:00:00)-Water Temperature (C)]]*OO[[#This Row],[68]]</f>
        <v>4.3971770300771248E-6</v>
      </c>
      <c r="BS281" s="10">
        <f>3/24000000*OO[[#This Row],[127 (04JUL1985 18:00:00)-Water Temperature (C)]]*OO[[#This Row],[69]]</f>
        <v>4.1164715296745006E-6</v>
      </c>
      <c r="BT281" s="10">
        <f>3/24000000*OO[[#This Row],[128 (04JUL1985 21:00:00)-Water Temperature (C)]]*OO[[#This Row],[70]]</f>
        <v>3.8927970758812496E-6</v>
      </c>
      <c r="BU281" s="10">
        <f>3/24000000*OO[[#This Row],[129 (05JUL1985 00:00:00)-Water Temperature (C)]]*OO[[#This Row],[71]]</f>
        <v>3.6813199252657502E-6</v>
      </c>
      <c r="BV281" s="10">
        <f>3/24000000*OO[[#This Row],[130 (05JUL1985 03:00:00)-Water Temperature (C)]]*OO[[#This Row],[72]]</f>
        <v>3.4742307237957501E-6</v>
      </c>
      <c r="BW281" s="10">
        <f>3/24000000*OO[[#This Row],[131 (05JUL1985 06:00:00)-Water Temperature (C)]]*OO[[#This Row],[73]]</f>
        <v>3.2578114706564999E-6</v>
      </c>
      <c r="BX281" s="10">
        <f>3/24000000*OO[[#This Row],[132 (05JUL1985 09:00:00)-Water Temperature (C)]]*OO[[#This Row],[74]]</f>
        <v>3.136152510111625E-6</v>
      </c>
      <c r="BY281" s="10">
        <f>3/24000000*OO[[#This Row],[133 (05JUL1985 12:00:00)-Water Temperature (C)]]*OO[[#This Row],[75]]</f>
        <v>3.1708969447497503E-6</v>
      </c>
      <c r="BZ281" s="10">
        <f>3/24000000*OO[[#This Row],[134 (05JUL1985 15:00:00)-Water Temperature (C)]]*OO[[#This Row],[76]]</f>
        <v>3.3126582379081249E-6</v>
      </c>
      <c r="CA281" s="10">
        <f>3/24000000*OO[[#This Row],[135 (05JUL1985 18:00:00)-Water Temperature (C)]]*OO[[#This Row],[77]]</f>
        <v>3.3655381037974998E-6</v>
      </c>
      <c r="CB281" s="10">
        <f>3/24000000*OO[[#This Row],[136 (05JUL1985 21:00:00)-Water Temperature (C)]]*OO[[#This Row],[78]]</f>
        <v>3.2252227526624996E-6</v>
      </c>
      <c r="CC281" s="10">
        <f>3/24000000*OO[[#This Row],[137 (06JUL1985 00:00:00)-Water Temperature (C)]]*OO[[#This Row],[79]]</f>
        <v>3.0049511865064996E-6</v>
      </c>
      <c r="CD281" s="10">
        <f>3/24000000*OO[[#This Row],[138 (06JUL1985 03:00:00)-Water Temperature (C)]]*OO[[#This Row],[80]]</f>
        <v>2.8061200688149995E-6</v>
      </c>
      <c r="CE281" s="10">
        <f>3/24000000*OO[[#This Row],[139 (06JUL1985 06:00:00)-Water Temperature (C)]]*OO[[#This Row],[81]]</f>
        <v>2.6102622998684997E-6</v>
      </c>
      <c r="CF281" s="10">
        <f>3/24000000*OO[[#This Row],[140 (06JUL1985 09:00:00)-Water Temperature (C)]]*OO[[#This Row],[82]]</f>
        <v>2.4557375811227498E-6</v>
      </c>
      <c r="CG281" s="10">
        <f>3/24000000*OO[[#This Row],[141 (06JUL1985 12:00:00)-Water Temperature (C)]]*OO[[#This Row],[83]]</f>
        <v>2.3693661158992501E-6</v>
      </c>
      <c r="CH281" s="10">
        <f>3/24000000*OO[[#This Row],[142 (06JUL1985 15:00:00)-Water Temperature (C)]]*OO[[#This Row],[84]]</f>
        <v>2.2982191566698746E-6</v>
      </c>
      <c r="CI281" s="10">
        <f>3/24000000*OO[[#This Row],[143 (06JUL1985 18:00:00)-Water Temperature (C)]]*OO[[#This Row],[85]]</f>
        <v>2.2296691018715E-6</v>
      </c>
      <c r="CJ281" s="10">
        <f>3/24000000*OO[[#This Row],[144 (06JUL1985 21:00:00)-Water Temperature (C)]]*OO[[#This Row],[86]]</f>
        <v>2.1497104065659999E-6</v>
      </c>
      <c r="CK281" s="10">
        <f>3/24000000*OO[[#This Row],[145 (07JUL1985 00:00:00)-Water Temperature (C)]]*OO[[#This Row],[87]]</f>
        <v>2.0332550775078747E-6</v>
      </c>
      <c r="CL281" s="10">
        <f>3/24000000*OO[[#This Row],[146 (07JUL1985 03:00:00)-Water Temperature (C)]]*OO[[#This Row],[88]]</f>
        <v>1.9193213359395001E-6</v>
      </c>
      <c r="CM281" s="10">
        <f>3/24000000*OO[[#This Row],[147 (07JUL1985 06:00:00)-Water Temperature (C)]]*OO[[#This Row],[89]]</f>
        <v>1.8140380009531252E-6</v>
      </c>
      <c r="CN281" s="10">
        <f>3/24000000*OO[[#This Row],[148 (07JUL1985 09:00:00)-Water Temperature (C)]]*OO[[#This Row],[90]]</f>
        <v>1.74393433971525E-6</v>
      </c>
      <c r="CO281" s="10">
        <f>3/24000000*OO[[#This Row],[149 (07JUL1985 12:00:00)-Water Temperature (C)]]*OO[[#This Row],[91]]</f>
        <v>1.6867196352755001E-6</v>
      </c>
      <c r="CP281" s="10">
        <f>3/24000000*OO[[#This Row],[150 (07JUL1985 15:00:00)-Water Temperature (C)]]*OO[[#This Row],[92]]</f>
        <v>1.66571523639E-6</v>
      </c>
      <c r="CQ281" s="10">
        <f>3/24000000*OO[[#This Row],[151 (07JUL1985 18:00:00)-Water Temperature (C)]]*OO[[#This Row],[93]]</f>
        <v>1.6700051662366248E-6</v>
      </c>
      <c r="CR281" s="10">
        <f>3/24000000*OO[[#This Row],[152 (07JUL1985 21:00:00)-Water Temperature (C)]]*OO[[#This Row],[94]]</f>
        <v>1.6273714517774998E-6</v>
      </c>
      <c r="CS281" s="10">
        <f>3/24000000*OO[[#This Row],[153 (08JUL1985 00:00:00)-Water Temperature (C)]]*OO[[#This Row],[95]]</f>
        <v>1.5140030918959998E-6</v>
      </c>
      <c r="CT281" s="10">
        <f>3/24000000*OO[[#This Row],[154 (08JUL1985 03:00:00)-Water Temperature (C)]]*OO[[#This Row],[96]]</f>
        <v>1.4021335169506252E-6</v>
      </c>
      <c r="CU281" s="10">
        <f>3/24000000*OO[[#This Row],[155 (08JUL1985 06:00:00)-Water Temperature (C)]]*OO[[#This Row],[97]]</f>
        <v>1.306727938371E-6</v>
      </c>
      <c r="CV281" s="10">
        <f>3/24000000*OO[[#This Row],[156 (08JUL1985 09:00:00)-Water Temperature (C)]]*OO[[#This Row],[98]]</f>
        <v>1.24938764637725E-6</v>
      </c>
      <c r="CW281" s="10">
        <f>3/24000000*OO[[#This Row],[157 (08JUL1985 12:00:00)-Water Temperature (C)]]*OO[[#This Row],[99]]</f>
        <v>1.19489963165625E-6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0</v>
      </c>
      <c r="P282" s="10">
        <f>3/24*OO[[#This Row],[72 (27JUN1985 21:00:00)-Water Temperature (C)]]*OO[[#This Row],[14]]/SUM(OO[14])</f>
        <v>0</v>
      </c>
      <c r="Q282" s="10">
        <f>3/24*OO[[#This Row],[73 (28JUN1985 00:00:00)-Water Temperature (C)]]*OO[[#This Row],[15]]/SUM(OO[15])</f>
        <v>8.3210096530433727E-38</v>
      </c>
      <c r="R282" s="10">
        <f>3/24*OO[[#This Row],[74 (28JUN1985 03:00:00)-Water Temperature (C)]]*OO[[#This Row],[16]]/SUM(OO[16])</f>
        <v>7.4345219505008311E-26</v>
      </c>
      <c r="S282" s="10">
        <f>3/24*OO[[#This Row],[75 (28JUN1985 06:00:00)-Water Temperature (C)]]*OO[[#This Row],[17]]/SUM(OO[17])</f>
        <v>5.3810073890355608E-20</v>
      </c>
      <c r="T282" s="10">
        <f>3/24*OO[[#This Row],[76 (28JUN1985 09:00:00)-Water Temperature (C)]]*OO[[#This Row],[18]]/SUM(OO[18])</f>
        <v>7.295190491455353E-15</v>
      </c>
      <c r="U282" s="10">
        <f>3/24*OO[[#This Row],[77 (28JUN1985 12:00:00)-Water Temperature (C)]]*OO[[#This Row],[19]]/SUM(OO[19])</f>
        <v>1.1436477821270452E-11</v>
      </c>
      <c r="V282" s="10">
        <f>3/24000000*OO[[#This Row],[78 (28JUN1985 15:00:00)-Water Temperature (C)]]*OO[[#This Row],[20]]</f>
        <v>3.0904899597176249E-9</v>
      </c>
      <c r="W282" s="10">
        <f>3/24000000*OO[[#This Row],[79 (28JUN1985 18:00:00)-Water Temperature (C)]]*OO[[#This Row],[21]]</f>
        <v>2.5853370141640003E-7</v>
      </c>
      <c r="X282" s="10">
        <f>3/24000000*OO[[#This Row],[80 (28JUN1985 21:00:00)-Water Temperature (C)]]*OO[[#This Row],[22]]</f>
        <v>8.6848727955274984E-6</v>
      </c>
      <c r="Y282" s="10">
        <f>3/24000000*OO[[#This Row],[81 (29JUN1985 00:00:00)-Water Temperature (C)]]*OO[[#This Row],[23]]</f>
        <v>1.3960859065680002E-4</v>
      </c>
      <c r="Z282" s="10">
        <f>3/24000000*OO[[#This Row],[82 (29JUN1985 03:00:00)-Water Temperature (C)]]*OO[[#This Row],[24]]</f>
        <v>1.2051513815276248E-3</v>
      </c>
      <c r="AA282" s="10">
        <f>3/24000000*OO[[#This Row],[83 (29JUN1985 06:00:00)-Water Temperature (C)]]*OO[[#This Row],[25]]</f>
        <v>6.1303824508387493E-3</v>
      </c>
      <c r="AB282" s="10">
        <f>3/24000000*OO[[#This Row],[84 (29JUN1985 09:00:00)-Water Temperature (C)]]*OO[[#This Row],[26]]</f>
        <v>2.0289898025864998E-2</v>
      </c>
      <c r="AC282" s="10">
        <f>3/24000000*OO[[#This Row],[85 (29JUN1985 12:00:00)-Water Temperature (C)]]*OO[[#This Row],[27]]</f>
        <v>4.6978297322950002E-2</v>
      </c>
      <c r="AD282" s="10">
        <f>3/24000000*OO[[#This Row],[86 (29JUN1985 15:00:00)-Water Temperature (C)]]*OO[[#This Row],[28]]</f>
        <v>8.1104622063712495E-2</v>
      </c>
      <c r="AE282" s="10">
        <f>3/24000000*OO[[#This Row],[88 (29JUN1985 21:00:00)-Water Temperature (C)]]*OO[[#This Row],[30]]</f>
        <v>9.7912585004287497E-2</v>
      </c>
      <c r="AF282" s="10">
        <f>3/24000000*OO[[#This Row],[88 (29JUN1985 21:00:00)-Water Temperature (C)]]*OO[[#This Row],[30]]</f>
        <v>9.7912585004287497E-2</v>
      </c>
      <c r="AG282" s="10">
        <f>3/24000000*OO[[#This Row],[89 (30JUN1985 00:00:00)-Water Temperature (C)]]*OO[[#This Row],[31]]</f>
        <v>6.809889580374999E-2</v>
      </c>
      <c r="AH282" s="10">
        <f>3/24000000*OO[[#This Row],[90 (30JUN1985 03:00:00)-Water Temperature (C)]]*OO[[#This Row],[32]]</f>
        <v>3.8166856211042502E-2</v>
      </c>
      <c r="AI282" s="10">
        <f>3/24000000*OO[[#This Row],[91 (30JUN1985 06:00:00)-Water Temperature (C)]]*OO[[#This Row],[33]]</f>
        <v>1.7998181073757502E-2</v>
      </c>
      <c r="AJ282" s="10">
        <f>3/24000000*OO[[#This Row],[92 (30JUN1985 09:00:00)-Water Temperature (C)]]*OO[[#This Row],[34]]</f>
        <v>7.4671315907937482E-3</v>
      </c>
      <c r="AK282" s="10">
        <f>3/24000000*OO[[#This Row],[93 (30JUN1985 12:00:00)-Water Temperature (C)]]*OO[[#This Row],[35]]</f>
        <v>2.8498212725246255E-3</v>
      </c>
      <c r="AL282" s="10">
        <f>3/24000000*OO[[#This Row],[94 (30JUN1985 15:00:00)-Water Temperature (C)]]*OO[[#This Row],[36]]</f>
        <v>1.05253304783625E-3</v>
      </c>
      <c r="AM282" s="10">
        <f>3/24000000*OO[[#This Row],[95 (30JUN1985 18:00:00)-Water Temperature (C)]]*OO[[#This Row],[37]]</f>
        <v>3.8190060020857497E-4</v>
      </c>
      <c r="AN282" s="10">
        <f>3/24000000*OO[[#This Row],[96 (30JUN1985 21:00:00)-Water Temperature (C)]]*OO[[#This Row],[38]]</f>
        <v>1.5004105126650001E-4</v>
      </c>
      <c r="AO282" s="10">
        <f>3/24000000*OO[[#This Row],[97 (01JUL1985 00:00:00)-Water Temperature (C)]]*OO[[#This Row],[39]]</f>
        <v>8.2818234426999994E-5</v>
      </c>
      <c r="AP282" s="10">
        <f>3/24000000*OO[[#This Row],[98 (01JUL1985 03:00:00)-Water Temperature (C)]]*OO[[#This Row],[40]]</f>
        <v>6.7025779262249986E-5</v>
      </c>
      <c r="AQ282" s="10">
        <f>3/24000000*OO[[#This Row],[99 (01JUL1985 06:00:00)-Water Temperature (C)]]*OO[[#This Row],[41]]</f>
        <v>6.4295405378100005E-5</v>
      </c>
      <c r="AR282" s="10">
        <f>3/24000000*OO[[#This Row],[100 (01JUL1985 09:00:00)-Water Temperature (C)]]*OO[[#This Row],[42]]</f>
        <v>6.438561137668749E-5</v>
      </c>
      <c r="AS282" s="10">
        <f>3/24000000*OO[[#This Row],[101 (01JUL1985 12:00:00)-Water Temperature (C)]]*OO[[#This Row],[43]]</f>
        <v>6.3828108332950005E-5</v>
      </c>
      <c r="AT282" s="10">
        <f>3/24000000*OO[[#This Row],[102 (01JUL1985 15:00:00)-Water Temperature (C)]]*OO[[#This Row],[44]]</f>
        <v>6.1806154906349992E-5</v>
      </c>
      <c r="AU282" s="10">
        <f>3/24000000*OO[[#This Row],[103 (01JUL1985 18:00:00)-Water Temperature (C)]]*OO[[#This Row],[45]]</f>
        <v>5.7183815932162503E-5</v>
      </c>
      <c r="AV282" s="10">
        <f>3/24000000*OO[[#This Row],[104 (01JUL1985 21:00:00)-Water Temperature (C)]]*OO[[#This Row],[46]]</f>
        <v>5.0786039122334995E-5</v>
      </c>
      <c r="AW282" s="10">
        <f>3/24000000*OO[[#This Row],[105 (02JUL1985 00:00:00)-Water Temperature (C)]]*OO[[#This Row],[47]]</f>
        <v>4.3065417506474998E-5</v>
      </c>
      <c r="AX282" s="10">
        <f>3/24000000*OO[[#This Row],[106 (02JUL1985 03:00:00)-Water Temperature (C)]]*OO[[#This Row],[48]]</f>
        <v>3.5212232958787495E-5</v>
      </c>
      <c r="AY282" s="10">
        <f>3/24000000*OO[[#This Row],[107 (02JUL1985 06:00:00)-Water Temperature (C)]]*OO[[#This Row],[49]]</f>
        <v>2.7977411519523749E-5</v>
      </c>
      <c r="AZ282" s="10">
        <f>3/24000000*OO[[#This Row],[108 (02JUL1985 09:00:00)-Water Temperature (C)]]*OO[[#This Row],[50]]</f>
        <v>2.254108639625E-5</v>
      </c>
      <c r="BA282" s="10">
        <f>3/24000000*OO[[#This Row],[109 (02JUL1985 12:00:00)-Water Temperature (C)]]*OO[[#This Row],[51]]</f>
        <v>1.8544233579120002E-5</v>
      </c>
      <c r="BB282" s="10">
        <f>3/24000000*OO[[#This Row],[110 (02JUL1985 15:00:00)-Water Temperature (C)]]*OO[[#This Row],[52]]</f>
        <v>1.582722133598E-5</v>
      </c>
      <c r="BC282" s="10">
        <f>3/24000000*OO[[#This Row],[111 (02JUL1985 18:00:00)-Water Temperature (C)]]*OO[[#This Row],[53]]</f>
        <v>1.3952996366399999E-5</v>
      </c>
      <c r="BD282" s="10">
        <f>3/24000000*OO[[#This Row],[112 (02JUL1985 21:00:00)-Water Temperature (C)]]*OO[[#This Row],[54]]</f>
        <v>1.2365289008594999E-5</v>
      </c>
      <c r="BE282" s="10">
        <f>3/24000000*OO[[#This Row],[113 (03JUL1985 00:00:00)-Water Temperature (C)]]*OO[[#This Row],[55]]</f>
        <v>1.1123391944208749E-5</v>
      </c>
      <c r="BF282" s="10">
        <f>3/24000000*OO[[#This Row],[114 (03JUL1985 03:00:00)-Water Temperature (C)]]*OO[[#This Row],[56]]</f>
        <v>1.0121379210749999E-5</v>
      </c>
      <c r="BG282" s="10">
        <f>3/24000000*OO[[#This Row],[115 (03JUL1985 06:00:00)-Water Temperature (C)]]*OO[[#This Row],[57]]</f>
        <v>9.3271530323299999E-6</v>
      </c>
      <c r="BH282" s="10">
        <f>3/24000000*OO[[#This Row],[116 (03JUL1985 09:00:00)-Water Temperature (C)]]*OO[[#This Row],[58]]</f>
        <v>8.8882726009000003E-6</v>
      </c>
      <c r="BI282" s="10">
        <f>3/24000000*OO[[#This Row],[117 (03JUL1985 12:00:00)-Water Temperature (C)]]*OO[[#This Row],[59]]</f>
        <v>8.8413817444775009E-6</v>
      </c>
      <c r="BJ282" s="10">
        <f>3/24000000*OO[[#This Row],[118 (03JUL1985 15:00:00)-Water Temperature (C)]]*OO[[#This Row],[60]]</f>
        <v>8.9875113687799984E-6</v>
      </c>
      <c r="BK282" s="10">
        <f>3/24000000*OO[[#This Row],[119 (03JUL1985 18:00:00)-Water Temperature (C)]]*OO[[#This Row],[61]]</f>
        <v>8.878658771520001E-6</v>
      </c>
      <c r="BL282" s="10">
        <f>3/24000000*OO[[#This Row],[120 (03JUL1985 21:00:00)-Water Temperature (C)]]*OO[[#This Row],[62]]</f>
        <v>8.4577000022399993E-6</v>
      </c>
      <c r="BM282" s="10">
        <f>3/24000000*OO[[#This Row],[121 (04JUL1985 00:00:00)-Water Temperature (C)]]*OO[[#This Row],[63]]</f>
        <v>7.9004712579762498E-6</v>
      </c>
      <c r="BN282" s="10">
        <f>3/24000000*OO[[#This Row],[122 (04JUL1985 03:00:00)-Water Temperature (C)]]*OO[[#This Row],[64]]</f>
        <v>7.3605193444312498E-6</v>
      </c>
      <c r="BO282" s="10">
        <f>3/24000000*OO[[#This Row],[123 (04JUL1985 06:00:00)-Water Temperature (C)]]*OO[[#This Row],[65]]</f>
        <v>6.8647506525599989E-6</v>
      </c>
      <c r="BP282" s="10">
        <f>3/24000000*OO[[#This Row],[124 (04JUL1985 09:00:00)-Water Temperature (C)]]*OO[[#This Row],[66]]</f>
        <v>6.5558959076562496E-6</v>
      </c>
      <c r="BQ282" s="10">
        <f>3/24000000*OO[[#This Row],[125 (04JUL1985 12:00:00)-Water Temperature (C)]]*OO[[#This Row],[67]]</f>
        <v>6.2740994546562503E-6</v>
      </c>
      <c r="BR282" s="10">
        <f>3/24000000*OO[[#This Row],[126 (04JUL1985 15:00:00)-Water Temperature (C)]]*OO[[#This Row],[68]]</f>
        <v>5.9076192893299998E-6</v>
      </c>
      <c r="BS282" s="10">
        <f>3/24000000*OO[[#This Row],[127 (04JUL1985 18:00:00)-Water Temperature (C)]]*OO[[#This Row],[69]]</f>
        <v>5.5273548270639988E-6</v>
      </c>
      <c r="BT282" s="10">
        <f>3/24000000*OO[[#This Row],[128 (04JUL1985 21:00:00)-Water Temperature (C)]]*OO[[#This Row],[70]]</f>
        <v>5.2201844373968745E-6</v>
      </c>
      <c r="BU282" s="10">
        <f>3/24000000*OO[[#This Row],[129 (05JUL1985 00:00:00)-Water Temperature (C)]]*OO[[#This Row],[71]]</f>
        <v>4.9352419973340007E-6</v>
      </c>
      <c r="BV282" s="10">
        <f>3/24000000*OO[[#This Row],[130 (05JUL1985 03:00:00)-Water Temperature (C)]]*OO[[#This Row],[72]]</f>
        <v>4.6579720302456248E-6</v>
      </c>
      <c r="BW282" s="10">
        <f>3/24000000*OO[[#This Row],[131 (05JUL1985 06:00:00)-Water Temperature (C)]]*OO[[#This Row],[73]]</f>
        <v>4.3722263471967499E-6</v>
      </c>
      <c r="BX282" s="10">
        <f>3/24000000*OO[[#This Row],[132 (05JUL1985 09:00:00)-Water Temperature (C)]]*OO[[#This Row],[74]]</f>
        <v>4.2157849953869994E-6</v>
      </c>
      <c r="BY282" s="10">
        <f>3/24000000*OO[[#This Row],[133 (05JUL1985 12:00:00)-Water Temperature (C)]]*OO[[#This Row],[75]]</f>
        <v>4.26241928628725E-6</v>
      </c>
      <c r="BZ282" s="10">
        <f>3/24000000*OO[[#This Row],[134 (05JUL1985 15:00:00)-Water Temperature (C)]]*OO[[#This Row],[76]]</f>
        <v>4.4465641822349998E-6</v>
      </c>
      <c r="CA282" s="10">
        <f>3/24000000*OO[[#This Row],[135 (05JUL1985 18:00:00)-Water Temperature (C)]]*OO[[#This Row],[77]]</f>
        <v>4.5105897769525002E-6</v>
      </c>
      <c r="CB282" s="10">
        <f>3/24000000*OO[[#This Row],[136 (05JUL1985 21:00:00)-Water Temperature (C)]]*OO[[#This Row],[78]]</f>
        <v>4.3209296298017499E-6</v>
      </c>
      <c r="CC282" s="10">
        <f>3/24000000*OO[[#This Row],[137 (06JUL1985 00:00:00)-Water Temperature (C)]]*OO[[#This Row],[79]]</f>
        <v>4.0298094214824997E-6</v>
      </c>
      <c r="CD282" s="10">
        <f>3/24000000*OO[[#This Row],[138 (06JUL1985 03:00:00)-Water Temperature (C)]]*OO[[#This Row],[80]]</f>
        <v>3.764536501303125E-6</v>
      </c>
      <c r="CE282" s="10">
        <f>3/24000000*OO[[#This Row],[139 (06JUL1985 06:00:00)-Water Temperature (C)]]*OO[[#This Row],[81]]</f>
        <v>3.505014450497E-6</v>
      </c>
      <c r="CF282" s="10">
        <f>3/24000000*OO[[#This Row],[140 (06JUL1985 09:00:00)-Water Temperature (C)]]*OO[[#This Row],[82]]</f>
        <v>3.2999260095900005E-6</v>
      </c>
      <c r="CG282" s="10">
        <f>3/24000000*OO[[#This Row],[141 (06JUL1985 12:00:00)-Water Temperature (C)]]*OO[[#This Row],[83]]</f>
        <v>3.1825100292562498E-6</v>
      </c>
      <c r="CH282" s="10">
        <f>3/24000000*OO[[#This Row],[142 (06JUL1985 15:00:00)-Water Temperature (C)]]*OO[[#This Row],[84]]</f>
        <v>3.0821240468100001E-6</v>
      </c>
      <c r="CI282" s="10">
        <f>3/24000000*OO[[#This Row],[143 (06JUL1985 18:00:00)-Water Temperature (C)]]*OO[[#This Row],[85]]</f>
        <v>2.9893136962639999E-6</v>
      </c>
      <c r="CJ282" s="10">
        <f>3/24000000*OO[[#This Row],[144 (06JUL1985 21:00:00)-Water Temperature (C)]]*OO[[#This Row],[86]]</f>
        <v>2.8775278294362499E-6</v>
      </c>
      <c r="CK282" s="10">
        <f>3/24000000*OO[[#This Row],[145 (07JUL1985 00:00:00)-Water Temperature (C)]]*OO[[#This Row],[87]]</f>
        <v>2.7226183202118747E-6</v>
      </c>
      <c r="CL282" s="10">
        <f>3/24000000*OO[[#This Row],[146 (07JUL1985 03:00:00)-Water Temperature (C)]]*OO[[#This Row],[88]]</f>
        <v>2.5716616755195E-6</v>
      </c>
      <c r="CM282" s="10">
        <f>3/24000000*OO[[#This Row],[147 (07JUL1985 06:00:00)-Water Temperature (C)]]*OO[[#This Row],[89]]</f>
        <v>2.4326743618282496E-6</v>
      </c>
      <c r="CN282" s="10">
        <f>3/24000000*OO[[#This Row],[148 (07JUL1985 09:00:00)-Water Temperature (C)]]*OO[[#This Row],[90]]</f>
        <v>2.3417428696619998E-6</v>
      </c>
      <c r="CO282" s="10">
        <f>3/24000000*OO[[#This Row],[149 (07JUL1985 12:00:00)-Water Temperature (C)]]*OO[[#This Row],[91]]</f>
        <v>2.2677800790999998E-6</v>
      </c>
      <c r="CP282" s="10">
        <f>3/24000000*OO[[#This Row],[150 (07JUL1985 15:00:00)-Water Temperature (C)]]*OO[[#This Row],[92]]</f>
        <v>2.239409665239E-6</v>
      </c>
      <c r="CQ282" s="10">
        <f>3/24000000*OO[[#This Row],[151 (07JUL1985 18:00:00)-Water Temperature (C)]]*OO[[#This Row],[93]]</f>
        <v>2.2431999069699995E-6</v>
      </c>
      <c r="CR282" s="10">
        <f>3/24000000*OO[[#This Row],[152 (07JUL1985 21:00:00)-Water Temperature (C)]]*OO[[#This Row],[94]]</f>
        <v>2.1808586470073753E-6</v>
      </c>
      <c r="CS282" s="10">
        <f>3/24000000*OO[[#This Row],[153 (08JUL1985 00:00:00)-Water Temperature (C)]]*OO[[#This Row],[95]]</f>
        <v>2.0306283457139995E-6</v>
      </c>
      <c r="CT282" s="10">
        <f>3/24000000*OO[[#This Row],[154 (08JUL1985 03:00:00)-Water Temperature (C)]]*OO[[#This Row],[96]]</f>
        <v>1.881160251399E-6</v>
      </c>
      <c r="CU282" s="10">
        <f>3/24000000*OO[[#This Row],[155 (08JUL1985 06:00:00)-Water Temperature (C)]]*OO[[#This Row],[97]]</f>
        <v>1.7549056506686248E-6</v>
      </c>
      <c r="CV282" s="10">
        <f>3/24000000*OO[[#This Row],[156 (08JUL1985 09:00:00)-Water Temperature (C)]]*OO[[#This Row],[98]]</f>
        <v>1.6795818301169999E-6</v>
      </c>
      <c r="CW282" s="10">
        <f>3/24000000*OO[[#This Row],[157 (08JUL1985 12:00:00)-Water Temperature (C)]]*OO[[#This Row],[99]]</f>
        <v>1.6034195520686249E-6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0</v>
      </c>
      <c r="P283" s="10">
        <f>3/24*OO[[#This Row],[72 (27JUN1985 21:00:00)-Water Temperature (C)]]*OO[[#This Row],[14]]/SUM(OO[14])</f>
        <v>0</v>
      </c>
      <c r="Q283" s="10">
        <f>3/24*OO[[#This Row],[73 (28JUN1985 00:00:00)-Water Temperature (C)]]*OO[[#This Row],[15]]/SUM(OO[15])</f>
        <v>1.8269139197992944E-38</v>
      </c>
      <c r="R283" s="10">
        <f>3/24*OO[[#This Row],[74 (28JUN1985 03:00:00)-Water Temperature (C)]]*OO[[#This Row],[16]]/SUM(OO[16])</f>
        <v>2.5014383457691388E-26</v>
      </c>
      <c r="S283" s="10">
        <f>3/24*OO[[#This Row],[75 (28JUN1985 06:00:00)-Water Temperature (C)]]*OO[[#This Row],[17]]/SUM(OO[17])</f>
        <v>1.5637195647210633E-20</v>
      </c>
      <c r="T283" s="10">
        <f>3/24*OO[[#This Row],[76 (28JUN1985 09:00:00)-Water Temperature (C)]]*OO[[#This Row],[18]]/SUM(OO[18])</f>
        <v>4.2381590321675085E-15</v>
      </c>
      <c r="U283" s="10">
        <f>3/24*OO[[#This Row],[77 (28JUN1985 12:00:00)-Water Temperature (C)]]*OO[[#This Row],[19]]/SUM(OO[19])</f>
        <v>7.8458439058451707E-12</v>
      </c>
      <c r="V283" s="10">
        <f>3/24000000*OO[[#This Row],[78 (28JUN1985 15:00:00)-Water Temperature (C)]]*OO[[#This Row],[20]]</f>
        <v>2.3579930492531248E-9</v>
      </c>
      <c r="W283" s="10">
        <f>3/24000000*OO[[#This Row],[79 (28JUN1985 18:00:00)-Water Temperature (C)]]*OO[[#This Row],[21]]</f>
        <v>2.1345040840612497E-7</v>
      </c>
      <c r="X283" s="10">
        <f>3/24000000*OO[[#This Row],[80 (28JUN1985 21:00:00)-Water Temperature (C)]]*OO[[#This Row],[22]]</f>
        <v>7.6818351912250001E-6</v>
      </c>
      <c r="Y283" s="10">
        <f>3/24000000*OO[[#This Row],[81 (29JUN1985 00:00:00)-Water Temperature (C)]]*OO[[#This Row],[23]]</f>
        <v>1.3114581708571248E-4</v>
      </c>
      <c r="Z283" s="10">
        <f>3/24000000*OO[[#This Row],[82 (29JUN1985 03:00:00)-Water Temperature (C)]]*OO[[#This Row],[24]]</f>
        <v>1.1950550799139999E-3</v>
      </c>
      <c r="AA283" s="10">
        <f>3/24000000*OO[[#This Row],[83 (29JUN1985 06:00:00)-Water Temperature (C)]]*OO[[#This Row],[25]]</f>
        <v>6.389275353689999E-3</v>
      </c>
      <c r="AB283" s="10">
        <f>3/24000000*OO[[#This Row],[84 (29JUN1985 09:00:00)-Water Temperature (C)]]*OO[[#This Row],[26]]</f>
        <v>2.2100827915710001E-2</v>
      </c>
      <c r="AC283" s="10">
        <f>3/24000000*OO[[#This Row],[85 (29JUN1985 12:00:00)-Water Temperature (C)]]*OO[[#This Row],[27]]</f>
        <v>5.3198016699012501E-2</v>
      </c>
      <c r="AD283" s="10">
        <f>3/24000000*OO[[#This Row],[86 (29JUN1985 15:00:00)-Water Temperature (C)]]*OO[[#This Row],[28]]</f>
        <v>9.5032133918287492E-2</v>
      </c>
      <c r="AE283" s="10">
        <f>3/24000000*OO[[#This Row],[88 (29JUN1985 21:00:00)-Water Temperature (C)]]*OO[[#This Row],[30]]</f>
        <v>0.12165365022399999</v>
      </c>
      <c r="AF283" s="10">
        <f>3/24000000*OO[[#This Row],[88 (29JUN1985 21:00:00)-Water Temperature (C)]]*OO[[#This Row],[30]]</f>
        <v>0.12165365022399999</v>
      </c>
      <c r="AG283" s="10">
        <f>3/24000000*OO[[#This Row],[89 (30JUN1985 00:00:00)-Water Temperature (C)]]*OO[[#This Row],[31]]</f>
        <v>8.7109505269062498E-2</v>
      </c>
      <c r="AH283" s="10">
        <f>3/24000000*OO[[#This Row],[90 (30JUN1985 03:00:00)-Water Temperature (C)]]*OO[[#This Row],[32]]</f>
        <v>5.0069570054496249E-2</v>
      </c>
      <c r="AI283" s="10">
        <f>3/24000000*OO[[#This Row],[91 (30JUN1985 06:00:00)-Water Temperature (C)]]*OO[[#This Row],[33]]</f>
        <v>2.4141551960955E-2</v>
      </c>
      <c r="AJ283" s="10">
        <f>3/24000000*OO[[#This Row],[92 (30JUN1985 09:00:00)-Water Temperature (C)]]*OO[[#This Row],[34]]</f>
        <v>1.0210368086875001E-2</v>
      </c>
      <c r="AK283" s="10">
        <f>3/24000000*OO[[#This Row],[93 (30JUN1985 12:00:00)-Water Temperature (C)]]*OO[[#This Row],[35]]</f>
        <v>3.9586554608800001E-3</v>
      </c>
      <c r="AL283" s="10">
        <f>3/24000000*OO[[#This Row],[94 (30JUN1985 15:00:00)-Water Temperature (C)]]*OO[[#This Row],[36]]</f>
        <v>1.47597577412725E-3</v>
      </c>
      <c r="AM283" s="10">
        <f>3/24000000*OO[[#This Row],[95 (30JUN1985 18:00:00)-Water Temperature (C)]]*OO[[#This Row],[37]]</f>
        <v>5.3425765292553743E-4</v>
      </c>
      <c r="AN283" s="10">
        <f>3/24000000*OO[[#This Row],[96 (30JUN1985 21:00:00)-Water Temperature (C)]]*OO[[#This Row],[38]]</f>
        <v>2.0354747610812498E-4</v>
      </c>
      <c r="AO283" s="10">
        <f>3/24000000*OO[[#This Row],[97 (01JUL1985 00:00:00)-Water Temperature (C)]]*OO[[#This Row],[39]]</f>
        <v>1.061389371628125E-4</v>
      </c>
      <c r="AP283" s="10">
        <f>3/24000000*OO[[#This Row],[98 (01JUL1985 03:00:00)-Water Temperature (C)]]*OO[[#This Row],[40]]</f>
        <v>8.2545009215087491E-5</v>
      </c>
      <c r="AQ283" s="10">
        <f>3/24000000*OO[[#This Row],[99 (01JUL1985 06:00:00)-Water Temperature (C)]]*OO[[#This Row],[41]]</f>
        <v>7.8372833992749997E-5</v>
      </c>
      <c r="AR283" s="10">
        <f>3/24000000*OO[[#This Row],[100 (01JUL1985 09:00:00)-Water Temperature (C)]]*OO[[#This Row],[42]]</f>
        <v>7.8619274011575E-5</v>
      </c>
      <c r="AS283" s="10">
        <f>3/24000000*OO[[#This Row],[101 (01JUL1985 12:00:00)-Water Temperature (C)]]*OO[[#This Row],[43]]</f>
        <v>7.8235881856087501E-5</v>
      </c>
      <c r="AT283" s="10">
        <f>3/24000000*OO[[#This Row],[102 (01JUL1985 15:00:00)-Water Temperature (C)]]*OO[[#This Row],[44]]</f>
        <v>7.6030976206349998E-5</v>
      </c>
      <c r="AU283" s="10">
        <f>3/24000000*OO[[#This Row],[103 (01JUL1985 18:00:00)-Water Temperature (C)]]*OO[[#This Row],[45]]</f>
        <v>7.0538902703499998E-5</v>
      </c>
      <c r="AV283" s="10">
        <f>3/24000000*OO[[#This Row],[104 (01JUL1985 21:00:00)-Water Temperature (C)]]*OO[[#This Row],[46]]</f>
        <v>6.2832776778012502E-5</v>
      </c>
      <c r="AW283" s="10">
        <f>3/24000000*OO[[#This Row],[105 (02JUL1985 00:00:00)-Water Temperature (C)]]*OO[[#This Row],[47]]</f>
        <v>5.3496285987779998E-5</v>
      </c>
      <c r="AX283" s="10">
        <f>3/24000000*OO[[#This Row],[106 (02JUL1985 03:00:00)-Water Temperature (C)]]*OO[[#This Row],[48]]</f>
        <v>4.3944102569842503E-5</v>
      </c>
      <c r="AY283" s="10">
        <f>3/24000000*OO[[#This Row],[107 (02JUL1985 06:00:00)-Water Temperature (C)]]*OO[[#This Row],[49]]</f>
        <v>3.5063622568989999E-5</v>
      </c>
      <c r="AZ283" s="10">
        <f>3/24000000*OO[[#This Row],[108 (02JUL1985 09:00:00)-Water Temperature (C)]]*OO[[#This Row],[50]]</f>
        <v>2.8321023371199997E-5</v>
      </c>
      <c r="BA283" s="10">
        <f>3/24000000*OO[[#This Row],[109 (02JUL1985 12:00:00)-Water Temperature (C)]]*OO[[#This Row],[51]]</f>
        <v>2.325795444975E-5</v>
      </c>
      <c r="BB283" s="10">
        <f>3/24000000*OO[[#This Row],[110 (02JUL1985 15:00:00)-Water Temperature (C)]]*OO[[#This Row],[52]]</f>
        <v>1.9769375977599999E-5</v>
      </c>
      <c r="BC283" s="10">
        <f>3/24000000*OO[[#This Row],[111 (02JUL1985 18:00:00)-Water Temperature (C)]]*OO[[#This Row],[53]]</f>
        <v>1.7315460878437501E-5</v>
      </c>
      <c r="BD283" s="10">
        <f>3/24000000*OO[[#This Row],[112 (02JUL1985 21:00:00)-Water Temperature (C)]]*OO[[#This Row],[54]]</f>
        <v>1.526114004644625E-5</v>
      </c>
      <c r="BE283" s="10">
        <f>3/24000000*OO[[#This Row],[113 (03JUL1985 00:00:00)-Water Temperature (C)]]*OO[[#This Row],[55]]</f>
        <v>1.3687489319883748E-5</v>
      </c>
      <c r="BF283" s="10">
        <f>3/24000000*OO[[#This Row],[114 (03JUL1985 03:00:00)-Water Temperature (C)]]*OO[[#This Row],[56]]</f>
        <v>1.2434766777675E-5</v>
      </c>
      <c r="BG283" s="10">
        <f>3/24000000*OO[[#This Row],[115 (03JUL1985 06:00:00)-Water Temperature (C)]]*OO[[#This Row],[57]]</f>
        <v>1.1460525007015E-5</v>
      </c>
      <c r="BH283" s="10">
        <f>3/24000000*OO[[#This Row],[116 (03JUL1985 09:00:00)-Water Temperature (C)]]*OO[[#This Row],[58]]</f>
        <v>1.0930119873749999E-5</v>
      </c>
      <c r="BI283" s="10">
        <f>3/24000000*OO[[#This Row],[117 (03JUL1985 12:00:00)-Water Temperature (C)]]*OO[[#This Row],[59]]</f>
        <v>1.08713463084375E-5</v>
      </c>
      <c r="BJ283" s="10">
        <f>3/24000000*OO[[#This Row],[118 (03JUL1985 15:00:00)-Water Temperature (C)]]*OO[[#This Row],[60]]</f>
        <v>1.1037248704627499E-5</v>
      </c>
      <c r="BK283" s="10">
        <f>3/24000000*OO[[#This Row],[119 (03JUL1985 18:00:00)-Water Temperature (C)]]*OO[[#This Row],[61]]</f>
        <v>1.0889305355302499E-5</v>
      </c>
      <c r="BL283" s="10">
        <f>3/24000000*OO[[#This Row],[120 (03JUL1985 21:00:00)-Water Temperature (C)]]*OO[[#This Row],[62]]</f>
        <v>1.0367624128534999E-5</v>
      </c>
      <c r="BM283" s="10">
        <f>3/24000000*OO[[#This Row],[121 (04JUL1985 00:00:00)-Water Temperature (C)]]*OO[[#This Row],[63]]</f>
        <v>9.6842269554449998E-6</v>
      </c>
      <c r="BN283" s="10">
        <f>3/24000000*OO[[#This Row],[122 (04JUL1985 03:00:00)-Water Temperature (C)]]*OO[[#This Row],[64]]</f>
        <v>9.0226250171100002E-6</v>
      </c>
      <c r="BO283" s="10">
        <f>3/24000000*OO[[#This Row],[123 (04JUL1985 06:00:00)-Water Temperature (C)]]*OO[[#This Row],[65]]</f>
        <v>8.4193803270212501E-6</v>
      </c>
      <c r="BP283" s="10">
        <f>3/24000000*OO[[#This Row],[124 (04JUL1985 09:00:00)-Water Temperature (C)]]*OO[[#This Row],[66]]</f>
        <v>8.0466348015537492E-6</v>
      </c>
      <c r="BQ283" s="10">
        <f>3/24000000*OO[[#This Row],[125 (04JUL1985 12:00:00)-Water Temperature (C)]]*OO[[#This Row],[67]]</f>
        <v>7.6959289471624994E-6</v>
      </c>
      <c r="BR283" s="10">
        <f>3/24000000*OO[[#This Row],[126 (04JUL1985 15:00:00)-Water Temperature (C)]]*OO[[#This Row],[68]]</f>
        <v>7.2495721242099999E-6</v>
      </c>
      <c r="BS283" s="10">
        <f>3/24000000*OO[[#This Row],[127 (04JUL1985 18:00:00)-Water Temperature (C)]]*OO[[#This Row],[69]]</f>
        <v>6.7777880900774988E-6</v>
      </c>
      <c r="BT283" s="10">
        <f>3/24000000*OO[[#This Row],[128 (04JUL1985 21:00:00)-Water Temperature (C)]]*OO[[#This Row],[70]]</f>
        <v>6.3938853966662489E-6</v>
      </c>
      <c r="BU283" s="10">
        <f>3/24000000*OO[[#This Row],[129 (05JUL1985 00:00:00)-Water Temperature (C)]]*OO[[#This Row],[71]]</f>
        <v>6.0426632979089993E-6</v>
      </c>
      <c r="BV283" s="10">
        <f>3/24000000*OO[[#This Row],[130 (05JUL1985 03:00:00)-Water Temperature (C)]]*OO[[#This Row],[72]]</f>
        <v>5.7035476669203746E-6</v>
      </c>
      <c r="BW283" s="10">
        <f>3/24000000*OO[[#This Row],[131 (05JUL1985 06:00:00)-Water Temperature (C)]]*OO[[#This Row],[73]]</f>
        <v>5.3577912720749991E-6</v>
      </c>
      <c r="BX283" s="10">
        <f>3/24000000*OO[[#This Row],[132 (05JUL1985 09:00:00)-Water Temperature (C)]]*OO[[#This Row],[74]]</f>
        <v>5.1739136307869997E-6</v>
      </c>
      <c r="BY283" s="10">
        <f>3/24000000*OO[[#This Row],[133 (05JUL1985 12:00:00)-Water Temperature (C)]]*OO[[#This Row],[75]]</f>
        <v>5.2317963500399987E-6</v>
      </c>
      <c r="BZ283" s="10">
        <f>3/24000000*OO[[#This Row],[134 (05JUL1985 15:00:00)-Water Temperature (C)]]*OO[[#This Row],[76]]</f>
        <v>5.4506123097929995E-6</v>
      </c>
      <c r="CA283" s="10">
        <f>3/24000000*OO[[#This Row],[135 (05JUL1985 18:00:00)-Water Temperature (C)]]*OO[[#This Row],[77]]</f>
        <v>5.5208468527317499E-6</v>
      </c>
      <c r="CB283" s="10">
        <f>3/24000000*OO[[#This Row],[136 (05JUL1985 21:00:00)-Water Temperature (C)]]*OO[[#This Row],[78]]</f>
        <v>5.2869775711960005E-6</v>
      </c>
      <c r="CC283" s="10">
        <f>3/24000000*OO[[#This Row],[137 (06JUL1985 00:00:00)-Water Temperature (C)]]*OO[[#This Row],[79]]</f>
        <v>4.9352085934363744E-6</v>
      </c>
      <c r="CD283" s="10">
        <f>3/24000000*OO[[#This Row],[138 (06JUL1985 03:00:00)-Water Temperature (C)]]*OO[[#This Row],[80]]</f>
        <v>4.612220628904125E-6</v>
      </c>
      <c r="CE283" s="10">
        <f>3/24000000*OO[[#This Row],[139 (06JUL1985 06:00:00)-Water Temperature (C)]]*OO[[#This Row],[81]]</f>
        <v>4.2977197090779996E-6</v>
      </c>
      <c r="CF283" s="10">
        <f>3/24000000*OO[[#This Row],[140 (06JUL1985 09:00:00)-Water Temperature (C)]]*OO[[#This Row],[82]]</f>
        <v>4.0492430401170002E-6</v>
      </c>
      <c r="CG283" s="10">
        <f>3/24000000*OO[[#This Row],[141 (06JUL1985 12:00:00)-Water Temperature (C)]]*OO[[#This Row],[83]]</f>
        <v>3.9038002764719993E-6</v>
      </c>
      <c r="CH283" s="10">
        <f>3/24000000*OO[[#This Row],[142 (06JUL1985 15:00:00)-Water Temperature (C)]]*OO[[#This Row],[84]]</f>
        <v>3.7757304388668745E-6</v>
      </c>
      <c r="CI283" s="10">
        <f>3/24000000*OO[[#This Row],[143 (06JUL1985 18:00:00)-Water Temperature (C)]]*OO[[#This Row],[85]]</f>
        <v>3.6602697435499992E-6</v>
      </c>
      <c r="CJ283" s="10">
        <f>3/24000000*OO[[#This Row],[144 (06JUL1985 21:00:00)-Water Temperature (C)]]*OO[[#This Row],[86]]</f>
        <v>3.518339387588375E-6</v>
      </c>
      <c r="CK283" s="10">
        <f>3/24000000*OO[[#This Row],[145 (07JUL1985 00:00:00)-Water Temperature (C)]]*OO[[#This Row],[87]]</f>
        <v>3.3295140584420004E-6</v>
      </c>
      <c r="CL283" s="10">
        <f>3/24000000*OO[[#This Row],[146 (07JUL1985 03:00:00)-Water Temperature (C)]]*OO[[#This Row],[88]]</f>
        <v>3.1468522489846249E-6</v>
      </c>
      <c r="CM283" s="10">
        <f>3/24000000*OO[[#This Row],[147 (07JUL1985 06:00:00)-Water Temperature (C)]]*OO[[#This Row],[89]]</f>
        <v>2.9787836636718753E-6</v>
      </c>
      <c r="CN283" s="10">
        <f>3/24000000*OO[[#This Row],[148 (07JUL1985 09:00:00)-Water Temperature (C)]]*OO[[#This Row],[90]]</f>
        <v>2.8714554718392503E-6</v>
      </c>
      <c r="CO283" s="10">
        <f>3/24000000*OO[[#This Row],[149 (07JUL1985 12:00:00)-Water Temperature (C)]]*OO[[#This Row],[91]]</f>
        <v>2.7833168627662498E-6</v>
      </c>
      <c r="CP283" s="10">
        <f>3/24000000*OO[[#This Row],[150 (07JUL1985 15:00:00)-Water Temperature (C)]]*OO[[#This Row],[92]]</f>
        <v>2.7489767258598753E-6</v>
      </c>
      <c r="CQ283" s="10">
        <f>3/24000000*OO[[#This Row],[151 (07JUL1985 18:00:00)-Water Temperature (C)]]*OO[[#This Row],[93]]</f>
        <v>2.7517498121399998E-6</v>
      </c>
      <c r="CR283" s="10">
        <f>3/24000000*OO[[#This Row],[152 (07JUL1985 21:00:00)-Water Temperature (C)]]*OO[[#This Row],[94]]</f>
        <v>2.6697506960368749E-6</v>
      </c>
      <c r="CS283" s="10">
        <f>3/24000000*OO[[#This Row],[153 (08JUL1985 00:00:00)-Water Temperature (C)]]*OO[[#This Row],[95]]</f>
        <v>2.4871217482079999E-6</v>
      </c>
      <c r="CT283" s="10">
        <f>3/24000000*OO[[#This Row],[154 (08JUL1985 03:00:00)-Water Temperature (C)]]*OO[[#This Row],[96]]</f>
        <v>2.3049736042932503E-6</v>
      </c>
      <c r="CU283" s="10">
        <f>3/24000000*OO[[#This Row],[155 (08JUL1985 06:00:00)-Water Temperature (C)]]*OO[[#This Row],[97]]</f>
        <v>2.1520015099708748E-6</v>
      </c>
      <c r="CV283" s="10">
        <f>3/24000000*OO[[#This Row],[156 (08JUL1985 09:00:00)-Water Temperature (C)]]*OO[[#This Row],[98]]</f>
        <v>2.0615005637625E-6</v>
      </c>
      <c r="CW283" s="10">
        <f>3/24000000*OO[[#This Row],[157 (08JUL1985 12:00:00)-Water Temperature (C)]]*OO[[#This Row],[99]]</f>
        <v>1.9652143228245001E-6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0</v>
      </c>
      <c r="P284" s="10">
        <f>3/24*OO[[#This Row],[72 (27JUN1985 21:00:00)-Water Temperature (C)]]*OO[[#This Row],[14]]/SUM(OO[14])</f>
        <v>0</v>
      </c>
      <c r="Q284" s="10">
        <f>3/24*OO[[#This Row],[73 (28JUN1985 00:00:00)-Water Temperature (C)]]*OO[[#This Row],[15]]/SUM(OO[15])</f>
        <v>1.9294049460184163E-39</v>
      </c>
      <c r="R284" s="10">
        <f>3/24*OO[[#This Row],[74 (28JUN1985 03:00:00)-Water Temperature (C)]]*OO[[#This Row],[16]]/SUM(OO[16])</f>
        <v>4.1503634892195635E-27</v>
      </c>
      <c r="S284" s="10">
        <f>3/24*OO[[#This Row],[75 (28JUN1985 06:00:00)-Water Temperature (C)]]*OO[[#This Row],[17]]/SUM(OO[17])</f>
        <v>2.4277481853254113E-21</v>
      </c>
      <c r="T284" s="10">
        <f>3/24*OO[[#This Row],[76 (28JUN1985 09:00:00)-Water Temperature (C)]]*OO[[#This Row],[18]]/SUM(OO[18])</f>
        <v>1.4483129838756544E-15</v>
      </c>
      <c r="U284" s="10">
        <f>3/24*OO[[#This Row],[77 (28JUN1985 12:00:00)-Water Temperature (C)]]*OO[[#This Row],[19]]/SUM(OO[19])</f>
        <v>3.1370135596331408E-12</v>
      </c>
      <c r="V284" s="10">
        <f>3/24000000*OO[[#This Row],[78 (28JUN1985 15:00:00)-Water Temperature (C)]]*OO[[#This Row],[20]]</f>
        <v>1.0361725205712499E-9</v>
      </c>
      <c r="W284" s="10">
        <f>3/24000000*OO[[#This Row],[79 (28JUN1985 18:00:00)-Water Temperature (C)]]*OO[[#This Row],[21]]</f>
        <v>1.0049261635352499E-7</v>
      </c>
      <c r="X284" s="10">
        <f>3/24000000*OO[[#This Row],[80 (28JUN1985 21:00:00)-Water Temperature (C)]]*OO[[#This Row],[22]]</f>
        <v>3.8340351795025005E-6</v>
      </c>
      <c r="Y284" s="10">
        <f>3/24000000*OO[[#This Row],[81 (29JUN1985 00:00:00)-Water Temperature (C)]]*OO[[#This Row],[23]]</f>
        <v>6.8827979187074994E-5</v>
      </c>
      <c r="Z284" s="10">
        <f>3/24000000*OO[[#This Row],[82 (29JUN1985 03:00:00)-Water Temperature (C)]]*OO[[#This Row],[24]]</f>
        <v>6.5576712391837504E-4</v>
      </c>
      <c r="AA284" s="10">
        <f>3/24000000*OO[[#This Row],[83 (29JUN1985 06:00:00)-Water Temperature (C)]]*OO[[#This Row],[25]]</f>
        <v>3.6505517848331248E-3</v>
      </c>
      <c r="AB284" s="10">
        <f>3/24000000*OO[[#This Row],[84 (29JUN1985 09:00:00)-Water Temperature (C)]]*OO[[#This Row],[26]]</f>
        <v>1.3087059952467501E-2</v>
      </c>
      <c r="AC284" s="10">
        <f>3/24000000*OO[[#This Row],[85 (29JUN1985 12:00:00)-Water Temperature (C)]]*OO[[#This Row],[27]]</f>
        <v>3.2499897324669999E-2</v>
      </c>
      <c r="AD284" s="10">
        <f>3/24000000*OO[[#This Row],[86 (29JUN1985 15:00:00)-Water Temperature (C)]]*OO[[#This Row],[28]]</f>
        <v>5.9660652602249994E-2</v>
      </c>
      <c r="AE284" s="10">
        <f>3/24000000*OO[[#This Row],[88 (29JUN1985 21:00:00)-Water Temperature (C)]]*OO[[#This Row],[30]]</f>
        <v>7.9967033759250003E-2</v>
      </c>
      <c r="AF284" s="10">
        <f>3/24000000*OO[[#This Row],[88 (29JUN1985 21:00:00)-Water Temperature (C)]]*OO[[#This Row],[30]]</f>
        <v>7.9967033759250003E-2</v>
      </c>
      <c r="AG284" s="10">
        <f>3/24000000*OO[[#This Row],[89 (30JUN1985 00:00:00)-Water Temperature (C)]]*OO[[#This Row],[31]]</f>
        <v>5.8541676850474997E-2</v>
      </c>
      <c r="AH284" s="10">
        <f>3/24000000*OO[[#This Row],[90 (30JUN1985 03:00:00)-Water Temperature (C)]]*OO[[#This Row],[32]]</f>
        <v>3.4307402140499994E-2</v>
      </c>
      <c r="AI284" s="10">
        <f>3/24000000*OO[[#This Row],[91 (30JUN1985 06:00:00)-Water Temperature (C)]]*OO[[#This Row],[33]]</f>
        <v>1.682174033265E-2</v>
      </c>
      <c r="AJ284" s="10">
        <f>3/24000000*OO[[#This Row],[92 (30JUN1985 09:00:00)-Water Temperature (C)]]*OO[[#This Row],[34]]</f>
        <v>7.2188163594325006E-3</v>
      </c>
      <c r="AK284" s="10">
        <f>3/24000000*OO[[#This Row],[93 (30JUN1985 12:00:00)-Water Temperature (C)]]*OO[[#This Row],[35]]</f>
        <v>2.8322775859449993E-3</v>
      </c>
      <c r="AL284" s="10">
        <f>3/24000000*OO[[#This Row],[94 (30JUN1985 15:00:00)-Water Temperature (C)]]*OO[[#This Row],[36]]</f>
        <v>1.0640455522380001E-3</v>
      </c>
      <c r="AM284" s="10">
        <f>3/24000000*OO[[#This Row],[95 (30JUN1985 18:00:00)-Water Temperature (C)]]*OO[[#This Row],[37]]</f>
        <v>3.8495700114689997E-4</v>
      </c>
      <c r="AN284" s="10">
        <f>3/24000000*OO[[#This Row],[96 (30JUN1985 21:00:00)-Water Temperature (C)]]*OO[[#This Row],[38]]</f>
        <v>1.4370217321004998E-4</v>
      </c>
      <c r="AO284" s="10">
        <f>3/24000000*OO[[#This Row],[97 (01JUL1985 00:00:00)-Water Temperature (C)]]*OO[[#This Row],[39]]</f>
        <v>7.1850659607999986E-5</v>
      </c>
      <c r="AP284" s="10">
        <f>3/24000000*OO[[#This Row],[98 (01JUL1985 03:00:00)-Water Temperature (C)]]*OO[[#This Row],[40]]</f>
        <v>5.4074865028653753E-5</v>
      </c>
      <c r="AQ284" s="10">
        <f>3/24000000*OO[[#This Row],[99 (01JUL1985 06:00:00)-Water Temperature (C)]]*OO[[#This Row],[41]]</f>
        <v>5.0852025937297496E-5</v>
      </c>
      <c r="AR284" s="10">
        <f>3/24000000*OO[[#This Row],[100 (01JUL1985 09:00:00)-Water Temperature (C)]]*OO[[#This Row],[42]]</f>
        <v>5.10583630052325E-5</v>
      </c>
      <c r="AS284" s="10">
        <f>3/24000000*OO[[#This Row],[101 (01JUL1985 12:00:00)-Water Temperature (C)]]*OO[[#This Row],[43]]</f>
        <v>5.0953115789627498E-5</v>
      </c>
      <c r="AT284" s="10">
        <f>3/24000000*OO[[#This Row],[102 (01JUL1985 15:00:00)-Water Temperature (C)]]*OO[[#This Row],[44]]</f>
        <v>4.9656409173649986E-5</v>
      </c>
      <c r="AU284" s="10">
        <f>3/24000000*OO[[#This Row],[103 (01JUL1985 18:00:00)-Water Temperature (C)]]*OO[[#This Row],[45]]</f>
        <v>4.6167161341619996E-5</v>
      </c>
      <c r="AV284" s="10">
        <f>3/24000000*OO[[#This Row],[104 (01JUL1985 21:00:00)-Water Temperature (C)]]*OO[[#This Row],[46]]</f>
        <v>4.1214653021272502E-5</v>
      </c>
      <c r="AW284" s="10">
        <f>3/24000000*OO[[#This Row],[105 (02JUL1985 00:00:00)-Water Temperature (C)]]*OO[[#This Row],[47]]</f>
        <v>3.5193213868172494E-5</v>
      </c>
      <c r="AX284" s="10">
        <f>3/24000000*OO[[#This Row],[106 (02JUL1985 03:00:00)-Water Temperature (C)]]*OO[[#This Row],[48]]</f>
        <v>2.9012028258692494E-5</v>
      </c>
      <c r="AY284" s="10">
        <f>3/24000000*OO[[#This Row],[107 (02JUL1985 06:00:00)-Water Temperature (C)]]*OO[[#This Row],[49]]</f>
        <v>2.3224276596159998E-5</v>
      </c>
      <c r="AZ284" s="10">
        <f>3/24000000*OO[[#This Row],[108 (02JUL1985 09:00:00)-Water Temperature (C)]]*OO[[#This Row],[50]]</f>
        <v>1.8799509781394999E-5</v>
      </c>
      <c r="BA284" s="10">
        <f>3/24000000*OO[[#This Row],[109 (02JUL1985 12:00:00)-Water Temperature (C)]]*OO[[#This Row],[51]]</f>
        <v>1.5421623318614998E-5</v>
      </c>
      <c r="BB284" s="10">
        <f>3/24000000*OO[[#This Row],[110 (02JUL1985 15:00:00)-Water Temperature (C)]]*OO[[#This Row],[52]]</f>
        <v>1.3069900325179999E-5</v>
      </c>
      <c r="BC284" s="10">
        <f>3/24000000*OO[[#This Row],[111 (02JUL1985 18:00:00)-Water Temperature (C)]]*OO[[#This Row],[53]]</f>
        <v>1.13920807515075E-5</v>
      </c>
      <c r="BD284" s="10">
        <f>3/24000000*OO[[#This Row],[112 (02JUL1985 21:00:00)-Water Temperature (C)]]*OO[[#This Row],[54]]</f>
        <v>9.9971377677450009E-6</v>
      </c>
      <c r="BE284" s="10">
        <f>3/24000000*OO[[#This Row],[113 (03JUL1985 00:00:00)-Water Temperature (C)]]*OO[[#This Row],[55]]</f>
        <v>8.9445174339787488E-6</v>
      </c>
      <c r="BF284" s="10">
        <f>3/24000000*OO[[#This Row],[114 (03JUL1985 03:00:00)-Water Temperature (C)]]*OO[[#This Row],[56]]</f>
        <v>8.1152007228950001E-6</v>
      </c>
      <c r="BG284" s="10">
        <f>3/24000000*OO[[#This Row],[115 (03JUL1985 06:00:00)-Water Temperature (C)]]*OO[[#This Row],[57]]</f>
        <v>7.4790136073099995E-6</v>
      </c>
      <c r="BH284" s="10">
        <f>3/24000000*OO[[#This Row],[116 (03JUL1985 09:00:00)-Water Temperature (C)]]*OO[[#This Row],[58]]</f>
        <v>7.1379691424374995E-6</v>
      </c>
      <c r="BI284" s="10">
        <f>3/24000000*OO[[#This Row],[117 (03JUL1985 12:00:00)-Water Temperature (C)]]*OO[[#This Row],[59]]</f>
        <v>7.0999052476424995E-6</v>
      </c>
      <c r="BJ284" s="10">
        <f>3/24000000*OO[[#This Row],[118 (03JUL1985 15:00:00)-Water Temperature (C)]]*OO[[#This Row],[60]]</f>
        <v>7.2015856382250003E-6</v>
      </c>
      <c r="BK284" s="10">
        <f>3/24000000*OO[[#This Row],[119 (03JUL1985 18:00:00)-Water Temperature (C)]]*OO[[#This Row],[61]]</f>
        <v>7.0974789154175009E-6</v>
      </c>
      <c r="BL284" s="10">
        <f>3/24000000*OO[[#This Row],[120 (03JUL1985 21:00:00)-Water Temperature (C)]]*OO[[#This Row],[62]]</f>
        <v>6.7542211906312492E-6</v>
      </c>
      <c r="BM284" s="10">
        <f>3/24000000*OO[[#This Row],[121 (04JUL1985 00:00:00)-Water Temperature (C)]]*OO[[#This Row],[63]]</f>
        <v>6.3085234894174989E-6</v>
      </c>
      <c r="BN284" s="10">
        <f>3/24000000*OO[[#This Row],[122 (04JUL1985 03:00:00)-Water Temperature (C)]]*OO[[#This Row],[64]]</f>
        <v>5.877636525861749E-6</v>
      </c>
      <c r="BO284" s="10">
        <f>3/24000000*OO[[#This Row],[123 (04JUL1985 06:00:00)-Water Temperature (C)]]*OO[[#This Row],[65]]</f>
        <v>5.4865904023567498E-6</v>
      </c>
      <c r="BP284" s="10">
        <f>3/24000000*OO[[#This Row],[124 (04JUL1985 09:00:00)-Water Temperature (C)]]*OO[[#This Row],[66]]</f>
        <v>5.2470496629487496E-6</v>
      </c>
      <c r="BQ284" s="10">
        <f>3/24000000*OO[[#This Row],[125 (04JUL1985 12:00:00)-Water Temperature (C)]]*OO[[#This Row],[67]]</f>
        <v>5.0164451308562495E-6</v>
      </c>
      <c r="BR284" s="10">
        <f>3/24000000*OO[[#This Row],[126 (04JUL1985 15:00:00)-Water Temperature (C)]]*OO[[#This Row],[68]]</f>
        <v>4.7269396217515004E-6</v>
      </c>
      <c r="BS284" s="10">
        <f>3/24000000*OO[[#This Row],[127 (04JUL1985 18:00:00)-Water Temperature (C)]]*OO[[#This Row],[69]]</f>
        <v>4.4168427438342499E-6</v>
      </c>
      <c r="BT284" s="10">
        <f>3/24000000*OO[[#This Row],[128 (04JUL1985 21:00:00)-Water Temperature (C)]]*OO[[#This Row],[70]]</f>
        <v>4.1630368430717493E-6</v>
      </c>
      <c r="BU284" s="10">
        <f>3/24000000*OO[[#This Row],[129 (05JUL1985 00:00:00)-Water Temperature (C)]]*OO[[#This Row],[71]]</f>
        <v>3.9330598336106252E-6</v>
      </c>
      <c r="BV284" s="10">
        <f>3/24000000*OO[[#This Row],[130 (05JUL1985 03:00:00)-Water Temperature (C)]]*OO[[#This Row],[72]]</f>
        <v>3.7123964427281246E-6</v>
      </c>
      <c r="BW284" s="10">
        <f>3/24000000*OO[[#This Row],[131 (05JUL1985 06:00:00)-Water Temperature (C)]]*OO[[#This Row],[73]]</f>
        <v>3.4891038382637495E-6</v>
      </c>
      <c r="BX284" s="10">
        <f>3/24000000*OO[[#This Row],[132 (05JUL1985 09:00:00)-Water Temperature (C)]]*OO[[#This Row],[74]]</f>
        <v>3.3733975085545E-6</v>
      </c>
      <c r="BY284" s="10">
        <f>3/24000000*OO[[#This Row],[133 (05JUL1985 12:00:00)-Water Temperature (C)]]*OO[[#This Row],[75]]</f>
        <v>3.4121484342399996E-6</v>
      </c>
      <c r="BZ284" s="10">
        <f>3/24000000*OO[[#This Row],[134 (05JUL1985 15:00:00)-Water Temperature (C)]]*OO[[#This Row],[76]]</f>
        <v>3.5516060995062502E-6</v>
      </c>
      <c r="CA284" s="10">
        <f>3/24000000*OO[[#This Row],[135 (05JUL1985 18:00:00)-Water Temperature (C)]]*OO[[#This Row],[77]]</f>
        <v>3.5929833673506247E-6</v>
      </c>
      <c r="CB284" s="10">
        <f>3/24000000*OO[[#This Row],[136 (05JUL1985 21:00:00)-Water Temperature (C)]]*OO[[#This Row],[78]]</f>
        <v>3.4391731593539998E-6</v>
      </c>
      <c r="CC284" s="10">
        <f>3/24000000*OO[[#This Row],[137 (06JUL1985 00:00:00)-Water Temperature (C)]]*OO[[#This Row],[79]]</f>
        <v>3.2124758365500003E-6</v>
      </c>
      <c r="CD284" s="10">
        <f>3/24000000*OO[[#This Row],[138 (06JUL1985 03:00:00)-Water Temperature (C)]]*OO[[#This Row],[80]]</f>
        <v>3.0033674643500004E-6</v>
      </c>
      <c r="CE284" s="10">
        <f>3/24000000*OO[[#This Row],[139 (06JUL1985 06:00:00)-Water Temperature (C)]]*OO[[#This Row],[81]]</f>
        <v>2.8000947418924999E-6</v>
      </c>
      <c r="CF284" s="10">
        <f>3/24000000*OO[[#This Row],[140 (06JUL1985 09:00:00)-Water Temperature (C)]]*OO[[#This Row],[82]]</f>
        <v>2.6399355608125E-6</v>
      </c>
      <c r="CG284" s="10">
        <f>3/24000000*OO[[#This Row],[141 (06JUL1985 12:00:00)-Water Temperature (C)]]*OO[[#This Row],[83]]</f>
        <v>2.54467546386375E-6</v>
      </c>
      <c r="CH284" s="10">
        <f>3/24000000*OO[[#This Row],[142 (06JUL1985 15:00:00)-Water Temperature (C)]]*OO[[#This Row],[84]]</f>
        <v>2.4588979633347497E-6</v>
      </c>
      <c r="CI284" s="10">
        <f>3/24000000*OO[[#This Row],[143 (06JUL1985 18:00:00)-Water Temperature (C)]]*OO[[#This Row],[85]]</f>
        <v>2.3826346338892495E-6</v>
      </c>
      <c r="CJ284" s="10">
        <f>3/24000000*OO[[#This Row],[144 (06JUL1985 21:00:00)-Water Temperature (C)]]*OO[[#This Row],[86]]</f>
        <v>2.2877303732246248E-6</v>
      </c>
      <c r="CK284" s="10">
        <f>3/24000000*OO[[#This Row],[145 (07JUL1985 00:00:00)-Water Temperature (C)]]*OO[[#This Row],[87]]</f>
        <v>2.164911946693375E-6</v>
      </c>
      <c r="CL284" s="10">
        <f>3/24000000*OO[[#This Row],[146 (07JUL1985 03:00:00)-Water Temperature (C)]]*OO[[#This Row],[88]]</f>
        <v>2.0471761143591251E-6</v>
      </c>
      <c r="CM284" s="10">
        <f>3/24000000*OO[[#This Row],[147 (07JUL1985 06:00:00)-Water Temperature (C)]]*OO[[#This Row],[89]]</f>
        <v>1.9387551583913751E-6</v>
      </c>
      <c r="CN284" s="10">
        <f>3/24000000*OO[[#This Row],[148 (07JUL1985 09:00:00)-Water Temperature (C)]]*OO[[#This Row],[90]]</f>
        <v>1.8709970620117497E-6</v>
      </c>
      <c r="CO284" s="10">
        <f>3/24000000*OO[[#This Row],[149 (07JUL1985 12:00:00)-Water Temperature (C)]]*OO[[#This Row],[91]]</f>
        <v>1.8147447876050002E-6</v>
      </c>
      <c r="CP284" s="10">
        <f>3/24000000*OO[[#This Row],[150 (07JUL1985 15:00:00)-Water Temperature (C)]]*OO[[#This Row],[92]]</f>
        <v>1.7928372068302497E-6</v>
      </c>
      <c r="CQ284" s="10">
        <f>3/24000000*OO[[#This Row],[151 (07JUL1985 18:00:00)-Water Temperature (C)]]*OO[[#This Row],[93]]</f>
        <v>1.793790198738E-6</v>
      </c>
      <c r="CR284" s="10">
        <f>3/24000000*OO[[#This Row],[152 (07JUL1985 21:00:00)-Water Temperature (C)]]*OO[[#This Row],[94]]</f>
        <v>1.73752171127E-6</v>
      </c>
      <c r="CS284" s="10">
        <f>3/24000000*OO[[#This Row],[153 (08JUL1985 00:00:00)-Water Temperature (C)]]*OO[[#This Row],[95]]</f>
        <v>1.6189934998475E-6</v>
      </c>
      <c r="CT284" s="10">
        <f>3/24000000*OO[[#This Row],[154 (08JUL1985 03:00:00)-Water Temperature (C)]]*OO[[#This Row],[96]]</f>
        <v>1.501013080092E-6</v>
      </c>
      <c r="CU284" s="10">
        <f>3/24000000*OO[[#This Row],[155 (08JUL1985 06:00:00)-Water Temperature (C)]]*OO[[#This Row],[97]]</f>
        <v>1.4021859516397499E-6</v>
      </c>
      <c r="CV284" s="10">
        <f>3/24000000*OO[[#This Row],[156 (08JUL1985 09:00:00)-Water Temperature (C)]]*OO[[#This Row],[98]]</f>
        <v>1.3442363678314999E-6</v>
      </c>
      <c r="CW284" s="10">
        <f>3/24000000*OO[[#This Row],[157 (08JUL1985 12:00:00)-Water Temperature (C)]]*OO[[#This Row],[99]]</f>
        <v>1.280212396924375E-6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0</v>
      </c>
      <c r="P285" s="10">
        <f>3/24*OO[[#This Row],[72 (27JUN1985 21:00:00)-Water Temperature (C)]]*OO[[#This Row],[14]]/SUM(OO[14])</f>
        <v>0</v>
      </c>
      <c r="Q285" s="10">
        <f>3/24*OO[[#This Row],[73 (28JUN1985 00:00:00)-Water Temperature (C)]]*OO[[#This Row],[15]]/SUM(OO[15])</f>
        <v>6.067242881529015E-41</v>
      </c>
      <c r="R285" s="10">
        <f>3/24*OO[[#This Row],[74 (28JUN1985 03:00:00)-Water Temperature (C)]]*OO[[#This Row],[16]]/SUM(OO[16])</f>
        <v>1.7631794527690667E-28</v>
      </c>
      <c r="S285" s="10">
        <f>3/24*OO[[#This Row],[75 (28JUN1985 06:00:00)-Water Temperature (C)]]*OO[[#This Row],[17]]/SUM(OO[17])</f>
        <v>1.0272909747396078E-22</v>
      </c>
      <c r="T285" s="10">
        <f>3/24*OO[[#This Row],[76 (28JUN1985 09:00:00)-Water Temperature (C)]]*OO[[#This Row],[18]]/SUM(OO[18])</f>
        <v>8.4344465578973679E-17</v>
      </c>
      <c r="U285" s="10">
        <f>3/24*OO[[#This Row],[77 (28JUN1985 12:00:00)-Water Temperature (C)]]*OO[[#This Row],[19]]/SUM(OO[19])</f>
        <v>1.9158313388614489E-13</v>
      </c>
      <c r="V285" s="10">
        <f>3/24000000*OO[[#This Row],[78 (28JUN1985 15:00:00)-Water Temperature (C)]]*OO[[#This Row],[20]]</f>
        <v>6.5004530529400012E-11</v>
      </c>
      <c r="W285" s="10">
        <f>3/24000000*OO[[#This Row],[79 (28JUN1985 18:00:00)-Water Temperature (C)]]*OO[[#This Row],[21]]</f>
        <v>6.4249417177500007E-9</v>
      </c>
      <c r="X285" s="10">
        <f>3/24000000*OO[[#This Row],[80 (28JUN1985 21:00:00)-Water Temperature (C)]]*OO[[#This Row],[22]]</f>
        <v>2.4899007722159999E-7</v>
      </c>
      <c r="Y285" s="10">
        <f>3/24000000*OO[[#This Row],[81 (29JUN1985 00:00:00)-Water Temperature (C)]]*OO[[#This Row],[23]]</f>
        <v>4.5295117241E-6</v>
      </c>
      <c r="Z285" s="10">
        <f>3/24000000*OO[[#This Row],[82 (29JUN1985 03:00:00)-Water Temperature (C)]]*OO[[#This Row],[24]]</f>
        <v>4.3660030194700004E-5</v>
      </c>
      <c r="AA285" s="10">
        <f>3/24000000*OO[[#This Row],[83 (29JUN1985 06:00:00)-Water Temperature (C)]]*OO[[#This Row],[25]]</f>
        <v>2.4560399288019999E-4</v>
      </c>
      <c r="AB285" s="10">
        <f>3/24000000*OO[[#This Row],[84 (29JUN1985 09:00:00)-Water Temperature (C)]]*OO[[#This Row],[26]]</f>
        <v>8.8861488778324983E-4</v>
      </c>
      <c r="AC285" s="10">
        <f>3/24000000*OO[[#This Row],[85 (29JUN1985 12:00:00)-Water Temperature (C)]]*OO[[#This Row],[27]]</f>
        <v>2.2243403743106246E-3</v>
      </c>
      <c r="AD285" s="10">
        <f>3/24000000*OO[[#This Row],[86 (29JUN1985 15:00:00)-Water Temperature (C)]]*OO[[#This Row],[28]]</f>
        <v>4.1116430648100001E-3</v>
      </c>
      <c r="AE285" s="10">
        <f>3/24000000*OO[[#This Row],[88 (29JUN1985 21:00:00)-Water Temperature (C)]]*OO[[#This Row],[30]]</f>
        <v>5.5731577209050002E-3</v>
      </c>
      <c r="AF285" s="10">
        <f>3/24000000*OO[[#This Row],[88 (29JUN1985 21:00:00)-Water Temperature (C)]]*OO[[#This Row],[30]]</f>
        <v>5.5731577209050002E-3</v>
      </c>
      <c r="AG285" s="10">
        <f>3/24000000*OO[[#This Row],[89 (30JUN1985 00:00:00)-Water Temperature (C)]]*OO[[#This Row],[31]]</f>
        <v>4.0993650155919997E-3</v>
      </c>
      <c r="AH285" s="10">
        <f>3/24000000*OO[[#This Row],[90 (30JUN1985 03:00:00)-Water Temperature (C)]]*OO[[#This Row],[32]]</f>
        <v>2.4119751143685001E-3</v>
      </c>
      <c r="AI285" s="10">
        <f>3/24000000*OO[[#This Row],[91 (30JUN1985 06:00:00)-Water Temperature (C)]]*OO[[#This Row],[33]]</f>
        <v>1.1864578588609998E-3</v>
      </c>
      <c r="AJ285" s="10">
        <f>3/24000000*OO[[#This Row],[92 (30JUN1985 09:00:00)-Water Temperature (C)]]*OO[[#This Row],[34]]</f>
        <v>5.1051021521624992E-4</v>
      </c>
      <c r="AK285" s="10">
        <f>3/24000000*OO[[#This Row],[93 (30JUN1985 12:00:00)-Water Temperature (C)]]*OO[[#This Row],[35]]</f>
        <v>2.0070150274102496E-4</v>
      </c>
      <c r="AL285" s="10">
        <f>3/24000000*OO[[#This Row],[94 (30JUN1985 15:00:00)-Water Temperature (C)]]*OO[[#This Row],[36]]</f>
        <v>7.5480745344399998E-5</v>
      </c>
      <c r="AM285" s="10">
        <f>3/24000000*OO[[#This Row],[95 (30JUN1985 18:00:00)-Water Temperature (C)]]*OO[[#This Row],[37]]</f>
        <v>2.7282466576061245E-5</v>
      </c>
      <c r="AN285" s="10">
        <f>3/24000000*OO[[#This Row],[96 (30JUN1985 21:00:00)-Water Temperature (C)]]*OO[[#This Row],[38]]</f>
        <v>1.0125071640039999E-5</v>
      </c>
      <c r="AO285" s="10">
        <f>3/24000000*OO[[#This Row],[97 (01JUL1985 00:00:00)-Water Temperature (C)]]*OO[[#This Row],[39]]</f>
        <v>5.0046965624424991E-6</v>
      </c>
      <c r="AP285" s="10">
        <f>3/24000000*OO[[#This Row],[98 (01JUL1985 03:00:00)-Water Temperature (C)]]*OO[[#This Row],[40]]</f>
        <v>3.7306122388201253E-6</v>
      </c>
      <c r="AQ285" s="10">
        <f>3/24000000*OO[[#This Row],[99 (01JUL1985 06:00:00)-Water Temperature (C)]]*OO[[#This Row],[41]]</f>
        <v>3.4965189436012495E-6</v>
      </c>
      <c r="AR285" s="10">
        <f>3/24000000*OO[[#This Row],[100 (01JUL1985 09:00:00)-Water Temperature (C)]]*OO[[#This Row],[42]]</f>
        <v>3.5096606969049998E-6</v>
      </c>
      <c r="AS285" s="10">
        <f>3/24000000*OO[[#This Row],[101 (01JUL1985 12:00:00)-Water Temperature (C)]]*OO[[#This Row],[43]]</f>
        <v>3.503627878779E-6</v>
      </c>
      <c r="AT285" s="10">
        <f>3/24000000*OO[[#This Row],[102 (01JUL1985 15:00:00)-Water Temperature (C)]]*OO[[#This Row],[44]]</f>
        <v>3.4158666335849997E-6</v>
      </c>
      <c r="AU285" s="10">
        <f>3/24000000*OO[[#This Row],[103 (01JUL1985 18:00:00)-Water Temperature (C)]]*OO[[#This Row],[45]]</f>
        <v>3.1767041720612501E-6</v>
      </c>
      <c r="AV285" s="10">
        <f>3/24000000*OO[[#This Row],[104 (01JUL1985 21:00:00)-Water Temperature (C)]]*OO[[#This Row],[46]]</f>
        <v>2.8368257283678751E-6</v>
      </c>
      <c r="AW285" s="10">
        <f>3/24000000*OO[[#This Row],[105 (02JUL1985 00:00:00)-Water Temperature (C)]]*OO[[#This Row],[47]]</f>
        <v>2.4238213649362496E-6</v>
      </c>
      <c r="AX285" s="10">
        <f>3/24000000*OO[[#This Row],[106 (02JUL1985 03:00:00)-Water Temperature (C)]]*OO[[#This Row],[48]]</f>
        <v>1.9997566101353748E-6</v>
      </c>
      <c r="AY285" s="10">
        <f>3/24000000*OO[[#This Row],[107 (02JUL1985 06:00:00)-Water Temperature (C)]]*OO[[#This Row],[49]]</f>
        <v>1.6020960022787498E-6</v>
      </c>
      <c r="AZ285" s="10">
        <f>3/24000000*OO[[#This Row],[108 (02JUL1985 09:00:00)-Water Temperature (C)]]*OO[[#This Row],[50]]</f>
        <v>1.2976842956064999E-6</v>
      </c>
      <c r="BA285" s="10">
        <f>3/24000000*OO[[#This Row],[109 (02JUL1985 12:00:00)-Water Temperature (C)]]*OO[[#This Row],[51]]</f>
        <v>1.0642561353081251E-6</v>
      </c>
      <c r="BB285" s="10">
        <f>3/24000000*OO[[#This Row],[110 (02JUL1985 15:00:00)-Water Temperature (C)]]*OO[[#This Row],[52]]</f>
        <v>9.0131721372687489E-7</v>
      </c>
      <c r="BC285" s="10">
        <f>3/24000000*OO[[#This Row],[111 (02JUL1985 18:00:00)-Water Temperature (C)]]*OO[[#This Row],[53]]</f>
        <v>7.8458342789325002E-7</v>
      </c>
      <c r="BD285" s="10">
        <f>3/24000000*OO[[#This Row],[112 (02JUL1985 21:00:00)-Water Temperature (C)]]*OO[[#This Row],[54]]</f>
        <v>6.8767557427599998E-7</v>
      </c>
      <c r="BE285" s="10">
        <f>3/24000000*OO[[#This Row],[113 (03JUL1985 00:00:00)-Water Temperature (C)]]*OO[[#This Row],[55]]</f>
        <v>6.1487073902289994E-7</v>
      </c>
      <c r="BF285" s="10">
        <f>3/24000000*OO[[#This Row],[114 (03JUL1985 03:00:00)-Water Temperature (C)]]*OO[[#This Row],[56]]</f>
        <v>5.5764551252006245E-7</v>
      </c>
      <c r="BG285" s="10">
        <f>3/24000000*OO[[#This Row],[115 (03JUL1985 06:00:00)-Water Temperature (C)]]*OO[[#This Row],[57]]</f>
        <v>5.1393599085952496E-7</v>
      </c>
      <c r="BH285" s="10">
        <f>3/24000000*OO[[#This Row],[116 (03JUL1985 09:00:00)-Water Temperature (C)]]*OO[[#This Row],[58]]</f>
        <v>4.906248160898625E-7</v>
      </c>
      <c r="BI285" s="10">
        <f>3/24000000*OO[[#This Row],[117 (03JUL1985 12:00:00)-Water Temperature (C)]]*OO[[#This Row],[59]]</f>
        <v>4.8805766804692499E-7</v>
      </c>
      <c r="BJ285" s="10">
        <f>3/24000000*OO[[#This Row],[118 (03JUL1985 15:00:00)-Water Temperature (C)]]*OO[[#This Row],[60]]</f>
        <v>4.9492576953312498E-7</v>
      </c>
      <c r="BK285" s="10">
        <f>3/24000000*OO[[#This Row],[119 (03JUL1985 18:00:00)-Water Temperature (C)]]*OO[[#This Row],[61]]</f>
        <v>4.8758692073262493E-7</v>
      </c>
      <c r="BL285" s="10">
        <f>3/24000000*OO[[#This Row],[120 (03JUL1985 21:00:00)-Water Temperature (C)]]*OO[[#This Row],[62]]</f>
        <v>4.639136251369125E-7</v>
      </c>
      <c r="BM285" s="10">
        <f>3/24000000*OO[[#This Row],[121 (04JUL1985 00:00:00)-Water Temperature (C)]]*OO[[#This Row],[63]]</f>
        <v>4.3328544945697501E-7</v>
      </c>
      <c r="BN285" s="10">
        <f>3/24000000*OO[[#This Row],[122 (04JUL1985 03:00:00)-Water Temperature (C)]]*OO[[#This Row],[64]]</f>
        <v>4.0368430002897499E-7</v>
      </c>
      <c r="BO285" s="10">
        <f>3/24000000*OO[[#This Row],[123 (04JUL1985 06:00:00)-Water Temperature (C)]]*OO[[#This Row],[65]]</f>
        <v>3.7687442113473749E-7</v>
      </c>
      <c r="BP285" s="10">
        <f>3/24000000*OO[[#This Row],[124 (04JUL1985 09:00:00)-Water Temperature (C)]]*OO[[#This Row],[66]]</f>
        <v>3.6050300199218746E-7</v>
      </c>
      <c r="BQ285" s="10">
        <f>3/24000000*OO[[#This Row],[125 (04JUL1985 12:00:00)-Water Temperature (C)]]*OO[[#This Row],[67]]</f>
        <v>3.4459687990988746E-7</v>
      </c>
      <c r="BR285" s="10">
        <f>3/24000000*OO[[#This Row],[126 (04JUL1985 15:00:00)-Water Temperature (C)]]*OO[[#This Row],[68]]</f>
        <v>3.2473397696769998E-7</v>
      </c>
      <c r="BS285" s="10">
        <f>3/24000000*OO[[#This Row],[127 (04JUL1985 18:00:00)-Water Temperature (C)]]*OO[[#This Row],[69]]</f>
        <v>3.0340927978499998E-7</v>
      </c>
      <c r="BT285" s="10">
        <f>3/24000000*OO[[#This Row],[128 (04JUL1985 21:00:00)-Water Temperature (C)]]*OO[[#This Row],[70]]</f>
        <v>2.8589533671597494E-7</v>
      </c>
      <c r="BU285" s="10">
        <f>3/24000000*OO[[#This Row],[129 (05JUL1985 00:00:00)-Water Temperature (C)]]*OO[[#This Row],[71]]</f>
        <v>2.7007645126860001E-7</v>
      </c>
      <c r="BV285" s="10">
        <f>3/24000000*OO[[#This Row],[130 (05JUL1985 03:00:00)-Water Temperature (C)]]*OO[[#This Row],[72]]</f>
        <v>2.54924026233375E-7</v>
      </c>
      <c r="BW285" s="10">
        <f>3/24000000*OO[[#This Row],[131 (05JUL1985 06:00:00)-Water Temperature (C)]]*OO[[#This Row],[73]]</f>
        <v>2.3962514096328751E-7</v>
      </c>
      <c r="BX285" s="10">
        <f>3/24000000*OO[[#This Row],[132 (05JUL1985 09:00:00)-Water Temperature (C)]]*OO[[#This Row],[74]]</f>
        <v>2.317709354128875E-7</v>
      </c>
      <c r="BY285" s="10">
        <f>3/24000000*OO[[#This Row],[133 (05JUL1985 12:00:00)-Water Temperature (C)]]*OO[[#This Row],[75]]</f>
        <v>2.3447627088595E-7</v>
      </c>
      <c r="BZ285" s="10">
        <f>3/24000000*OO[[#This Row],[134 (05JUL1985 15:00:00)-Water Temperature (C)]]*OO[[#This Row],[76]]</f>
        <v>2.440168511292E-7</v>
      </c>
      <c r="CA285" s="10">
        <f>3/24000000*OO[[#This Row],[135 (05JUL1985 18:00:00)-Water Temperature (C)]]*OO[[#This Row],[77]]</f>
        <v>2.4673804114942501E-7</v>
      </c>
      <c r="CB285" s="10">
        <f>3/24000000*OO[[#This Row],[136 (05JUL1985 21:00:00)-Water Temperature (C)]]*OO[[#This Row],[78]]</f>
        <v>2.3611564566734997E-7</v>
      </c>
      <c r="CC285" s="10">
        <f>3/24000000*OO[[#This Row],[137 (06JUL1985 00:00:00)-Water Temperature (C)]]*OO[[#This Row],[79]]</f>
        <v>2.2059151196962497E-7</v>
      </c>
      <c r="CD285" s="10">
        <f>3/24000000*OO[[#This Row],[138 (06JUL1985 03:00:00)-Water Temperature (C)]]*OO[[#This Row],[80]]</f>
        <v>2.0625518617849999E-7</v>
      </c>
      <c r="CE285" s="10">
        <f>3/24000000*OO[[#This Row],[139 (06JUL1985 06:00:00)-Water Temperature (C)]]*OO[[#This Row],[81]]</f>
        <v>1.9232355078199999E-7</v>
      </c>
      <c r="CF285" s="10">
        <f>3/24000000*OO[[#This Row],[140 (06JUL1985 09:00:00)-Water Temperature (C)]]*OO[[#This Row],[82]]</f>
        <v>1.8136401971557497E-7</v>
      </c>
      <c r="CG285" s="10">
        <f>3/24000000*OO[[#This Row],[141 (06JUL1985 12:00:00)-Water Temperature (C)]]*OO[[#This Row],[83]]</f>
        <v>1.7482089519242499E-7</v>
      </c>
      <c r="CH285" s="10">
        <f>3/24000000*OO[[#This Row],[142 (06JUL1985 15:00:00)-Water Temperature (C)]]*OO[[#This Row],[84]]</f>
        <v>1.6887615975779999E-7</v>
      </c>
      <c r="CI285" s="10">
        <f>3/24000000*OO[[#This Row],[143 (06JUL1985 18:00:00)-Water Temperature (C)]]*OO[[#This Row],[85]]</f>
        <v>1.6362744696364997E-7</v>
      </c>
      <c r="CJ285" s="10">
        <f>3/24000000*OO[[#This Row],[144 (06JUL1985 21:00:00)-Water Temperature (C)]]*OO[[#This Row],[86]]</f>
        <v>1.5705345576319999E-7</v>
      </c>
      <c r="CK285" s="10">
        <f>3/24000000*OO[[#This Row],[145 (07JUL1985 00:00:00)-Water Temperature (C)]]*OO[[#This Row],[87]]</f>
        <v>1.486176989605125E-7</v>
      </c>
      <c r="CL285" s="10">
        <f>3/24000000*OO[[#This Row],[146 (07JUL1985 03:00:00)-Water Temperature (C)]]*OO[[#This Row],[88]]</f>
        <v>1.4055681822479998E-7</v>
      </c>
      <c r="CM285" s="10">
        <f>3/24000000*OO[[#This Row],[147 (07JUL1985 06:00:00)-Water Temperature (C)]]*OO[[#This Row],[89]]</f>
        <v>1.3313170161029997E-7</v>
      </c>
      <c r="CN285" s="10">
        <f>3/24000000*OO[[#This Row],[148 (07JUL1985 09:00:00)-Water Temperature (C)]]*OO[[#This Row],[90]]</f>
        <v>1.2851769914436251E-7</v>
      </c>
      <c r="CO285" s="10">
        <f>3/24000000*OO[[#This Row],[149 (07JUL1985 12:00:00)-Water Temperature (C)]]*OO[[#This Row],[91]]</f>
        <v>1.2468465972137499E-7</v>
      </c>
      <c r="CP285" s="10">
        <f>3/24000000*OO[[#This Row],[150 (07JUL1985 15:00:00)-Water Temperature (C)]]*OO[[#This Row],[92]]</f>
        <v>1.231915305270375E-7</v>
      </c>
      <c r="CQ285" s="10">
        <f>3/24000000*OO[[#This Row],[151 (07JUL1985 18:00:00)-Water Temperature (C)]]*OO[[#This Row],[93]]</f>
        <v>1.23241980208725E-7</v>
      </c>
      <c r="CR285" s="10">
        <f>3/24000000*OO[[#This Row],[152 (07JUL1985 21:00:00)-Water Temperature (C)]]*OO[[#This Row],[94]]</f>
        <v>1.19305159585975E-7</v>
      </c>
      <c r="CS285" s="10">
        <f>3/24000000*OO[[#This Row],[153 (08JUL1985 00:00:00)-Water Temperature (C)]]*OO[[#This Row],[95]]</f>
        <v>1.1116985277419999E-7</v>
      </c>
      <c r="CT285" s="10">
        <f>3/24000000*OO[[#This Row],[154 (08JUL1985 03:00:00)-Water Temperature (C)]]*OO[[#This Row],[96]]</f>
        <v>1.0308148323331247E-7</v>
      </c>
      <c r="CU285" s="10">
        <f>3/24000000*OO[[#This Row],[155 (08JUL1985 06:00:00)-Water Temperature (C)]]*OO[[#This Row],[97]]</f>
        <v>9.6312597151087508E-8</v>
      </c>
      <c r="CV285" s="10">
        <f>3/24000000*OO[[#This Row],[156 (08JUL1985 09:00:00)-Water Temperature (C)]]*OO[[#This Row],[98]]</f>
        <v>9.2358834368324978E-8</v>
      </c>
      <c r="CW285" s="10">
        <f>3/24000000*OO[[#This Row],[157 (08JUL1985 12:00:00)-Water Temperature (C)]]*OO[[#This Row],[99]]</f>
        <v>8.7929940399524995E-8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0</v>
      </c>
      <c r="P286" s="10">
        <f>3/24*OO[[#This Row],[72 (27JUN1985 21:00:00)-Water Temperature (C)]]*OO[[#This Row],[14]]/SUM(OO[14])</f>
        <v>0</v>
      </c>
      <c r="Q286" s="10">
        <f>3/24*OO[[#This Row],[73 (28JUN1985 00:00:00)-Water Temperature (C)]]*OO[[#This Row],[15]]/SUM(OO[15])</f>
        <v>1.1986712973752248E-40</v>
      </c>
      <c r="R286" s="10">
        <f>3/24*OO[[#This Row],[74 (28JUN1985 03:00:00)-Water Temperature (C)]]*OO[[#This Row],[16]]/SUM(OO[16])</f>
        <v>3.4856873973520705E-28</v>
      </c>
      <c r="S286" s="10">
        <f>3/24*OO[[#This Row],[75 (28JUN1985 06:00:00)-Water Temperature (C)]]*OO[[#This Row],[17]]/SUM(OO[17])</f>
        <v>2.0603682905990345E-22</v>
      </c>
      <c r="T286" s="10">
        <f>3/24*OO[[#This Row],[76 (28JUN1985 09:00:00)-Water Temperature (C)]]*OO[[#This Row],[18]]/SUM(OO[18])</f>
        <v>1.761568031486763E-16</v>
      </c>
      <c r="U286" s="10">
        <f>3/24*OO[[#This Row],[77 (28JUN1985 12:00:00)-Water Temperature (C)]]*OO[[#This Row],[19]]/SUM(OO[19])</f>
        <v>4.0452774119509375E-13</v>
      </c>
      <c r="V286" s="10">
        <f>3/24000000*OO[[#This Row],[78 (28JUN1985 15:00:00)-Water Temperature (C)]]*OO[[#This Row],[20]]</f>
        <v>1.3816339001292498E-10</v>
      </c>
      <c r="W286" s="10">
        <f>3/24000000*OO[[#This Row],[79 (28JUN1985 18:00:00)-Water Temperature (C)]]*OO[[#This Row],[21]]</f>
        <v>1.3721148527703748E-8</v>
      </c>
      <c r="X286" s="10">
        <f>3/24000000*OO[[#This Row],[80 (28JUN1985 21:00:00)-Water Temperature (C)]]*OO[[#This Row],[22]]</f>
        <v>5.3395958845125007E-7</v>
      </c>
      <c r="Y286" s="10">
        <f>3/24000000*OO[[#This Row],[81 (29JUN1985 00:00:00)-Water Temperature (C)]]*OO[[#This Row],[23]]</f>
        <v>9.749166031123748E-6</v>
      </c>
      <c r="Z286" s="10">
        <f>3/24000000*OO[[#This Row],[82 (29JUN1985 03:00:00)-Water Temperature (C)]]*OO[[#This Row],[24]]</f>
        <v>9.4283073350900012E-5</v>
      </c>
      <c r="AA286" s="10">
        <f>3/24000000*OO[[#This Row],[83 (29JUN1985 06:00:00)-Water Temperature (C)]]*OO[[#This Row],[25]]</f>
        <v>5.3198137107300007E-4</v>
      </c>
      <c r="AB286" s="10">
        <f>3/24000000*OO[[#This Row],[84 (29JUN1985 09:00:00)-Water Temperature (C)]]*OO[[#This Row],[26]]</f>
        <v>1.9298251863169998E-3</v>
      </c>
      <c r="AC286" s="10">
        <f>3/24000000*OO[[#This Row],[85 (29JUN1985 12:00:00)-Water Temperature (C)]]*OO[[#This Row],[27]]</f>
        <v>4.8416226840099991E-3</v>
      </c>
      <c r="AD286" s="10">
        <f>3/24000000*OO[[#This Row],[86 (29JUN1985 15:00:00)-Water Temperature (C)]]*OO[[#This Row],[28]]</f>
        <v>8.9666001358625E-3</v>
      </c>
      <c r="AE286" s="10">
        <f>3/24000000*OO[[#This Row],[88 (29JUN1985 21:00:00)-Water Temperature (C)]]*OO[[#This Row],[30]]</f>
        <v>1.2187011042437499E-2</v>
      </c>
      <c r="AF286" s="10">
        <f>3/24000000*OO[[#This Row],[88 (29JUN1985 21:00:00)-Water Temperature (C)]]*OO[[#This Row],[30]]</f>
        <v>1.2187011042437499E-2</v>
      </c>
      <c r="AG286" s="10">
        <f>3/24000000*OO[[#This Row],[89 (30JUN1985 00:00:00)-Water Temperature (C)]]*OO[[#This Row],[31]]</f>
        <v>8.9751458110374997E-3</v>
      </c>
      <c r="AH286" s="10">
        <f>3/24000000*OO[[#This Row],[90 (30JUN1985 03:00:00)-Water Temperature (C)]]*OO[[#This Row],[32]]</f>
        <v>5.285657516467499E-3</v>
      </c>
      <c r="AI286" s="10">
        <f>3/24000000*OO[[#This Row],[91 (30JUN1985 06:00:00)-Water Temperature (C)]]*OO[[#This Row],[33]]</f>
        <v>2.6016532400279994E-3</v>
      </c>
      <c r="AJ286" s="10">
        <f>3/24000000*OO[[#This Row],[92 (30JUN1985 09:00:00)-Water Temperature (C)]]*OO[[#This Row],[34]]</f>
        <v>1.1198493352462498E-3</v>
      </c>
      <c r="AK286" s="10">
        <f>3/24000000*OO[[#This Row],[93 (30JUN1985 12:00:00)-Water Temperature (C)]]*OO[[#This Row],[35]]</f>
        <v>4.4037853774489999E-4</v>
      </c>
      <c r="AL286" s="10">
        <f>3/24000000*OO[[#This Row],[94 (30JUN1985 15:00:00)-Water Temperature (C)]]*OO[[#This Row],[36]]</f>
        <v>1.6560524986005001E-4</v>
      </c>
      <c r="AM286" s="10">
        <f>3/24000000*OO[[#This Row],[95 (30JUN1985 18:00:00)-Water Temperature (C)]]*OO[[#This Row],[37]]</f>
        <v>5.9814962934024998E-5</v>
      </c>
      <c r="AN286" s="10">
        <f>3/24000000*OO[[#This Row],[96 (30JUN1985 21:00:00)-Water Temperature (C)]]*OO[[#This Row],[38]]</f>
        <v>2.2140842001687498E-5</v>
      </c>
      <c r="AO286" s="10">
        <f>3/24000000*OO[[#This Row],[97 (01JUL1985 00:00:00)-Water Temperature (C)]]*OO[[#This Row],[39]]</f>
        <v>1.08929786709975E-5</v>
      </c>
      <c r="AP286" s="10">
        <f>3/24000000*OO[[#This Row],[98 (01JUL1985 03:00:00)-Water Temperature (C)]]*OO[[#This Row],[40]]</f>
        <v>8.0873426943649989E-6</v>
      </c>
      <c r="AQ286" s="10">
        <f>3/24000000*OO[[#This Row],[99 (01JUL1985 06:00:00)-Water Temperature (C)]]*OO[[#This Row],[41]]</f>
        <v>7.5674871945749997E-6</v>
      </c>
      <c r="AR286" s="10">
        <f>3/24000000*OO[[#This Row],[100 (01JUL1985 09:00:00)-Water Temperature (C)]]*OO[[#This Row],[42]]</f>
        <v>7.5930951276824993E-6</v>
      </c>
      <c r="AS286" s="10">
        <f>3/24000000*OO[[#This Row],[101 (01JUL1985 12:00:00)-Water Temperature (C)]]*OO[[#This Row],[43]]</f>
        <v>7.5794360148E-6</v>
      </c>
      <c r="AT286" s="10">
        <f>3/24000000*OO[[#This Row],[102 (01JUL1985 15:00:00)-Water Temperature (C)]]*OO[[#This Row],[44]]</f>
        <v>7.3894849855725005E-6</v>
      </c>
      <c r="AU286" s="10">
        <f>3/24000000*OO[[#This Row],[103 (01JUL1985 18:00:00)-Water Temperature (C)]]*OO[[#This Row],[45]]</f>
        <v>6.8719927219762501E-6</v>
      </c>
      <c r="AV286" s="10">
        <f>3/24000000*OO[[#This Row],[104 (01JUL1985 21:00:00)-Water Temperature (C)]]*OO[[#This Row],[46]]</f>
        <v>6.1367506888987495E-6</v>
      </c>
      <c r="AW286" s="10">
        <f>3/24000000*OO[[#This Row],[105 (02JUL1985 00:00:00)-Water Temperature (C)]]*OO[[#This Row],[47]]</f>
        <v>5.2442519151479996E-6</v>
      </c>
      <c r="AX286" s="10">
        <f>3/24000000*OO[[#This Row],[106 (02JUL1985 03:00:00)-Water Temperature (C)]]*OO[[#This Row],[48]]</f>
        <v>4.3278572628829995E-6</v>
      </c>
      <c r="AY286" s="10">
        <f>3/24000000*OO[[#This Row],[107 (02JUL1985 06:00:00)-Water Temperature (C)]]*OO[[#This Row],[49]]</f>
        <v>3.4681057928549994E-6</v>
      </c>
      <c r="AZ286" s="10">
        <f>3/24000000*OO[[#This Row],[108 (02JUL1985 09:00:00)-Water Temperature (C)]]*OO[[#This Row],[50]]</f>
        <v>2.8097474055862496E-6</v>
      </c>
      <c r="BA286" s="10">
        <f>3/24000000*OO[[#This Row],[109 (02JUL1985 12:00:00)-Water Temperature (C)]]*OO[[#This Row],[51]]</f>
        <v>2.3041084885649997E-6</v>
      </c>
      <c r="BB286" s="10">
        <f>3/24000000*OO[[#This Row],[110 (02JUL1985 15:00:00)-Water Temperature (C)]]*OO[[#This Row],[52]]</f>
        <v>1.9508497444972499E-6</v>
      </c>
      <c r="BC286" s="10">
        <f>3/24000000*OO[[#This Row],[111 (02JUL1985 18:00:00)-Water Temperature (C)]]*OO[[#This Row],[53]]</f>
        <v>1.6973151487319999E-6</v>
      </c>
      <c r="BD286" s="10">
        <f>3/24000000*OO[[#This Row],[112 (02JUL1985 21:00:00)-Water Temperature (C)]]*OO[[#This Row],[54]]</f>
        <v>1.4869571215197499E-6</v>
      </c>
      <c r="BE286" s="10">
        <f>3/24000000*OO[[#This Row],[113 (03JUL1985 00:00:00)-Water Temperature (C)]]*OO[[#This Row],[55]]</f>
        <v>1.3292345678187499E-6</v>
      </c>
      <c r="BF286" s="10">
        <f>3/24000000*OO[[#This Row],[114 (03JUL1985 03:00:00)-Water Temperature (C)]]*OO[[#This Row],[56]]</f>
        <v>1.2053450081347499E-6</v>
      </c>
      <c r="BG286" s="10">
        <f>3/24000000*OO[[#This Row],[115 (03JUL1985 06:00:00)-Water Temperature (C)]]*OO[[#This Row],[57]]</f>
        <v>1.1108621098049999E-6</v>
      </c>
      <c r="BH286" s="10">
        <f>3/24000000*OO[[#This Row],[116 (03JUL1985 09:00:00)-Water Temperature (C)]]*OO[[#This Row],[58]]</f>
        <v>1.0605936560324999E-6</v>
      </c>
      <c r="BI286" s="10">
        <f>3/24000000*OO[[#This Row],[117 (03JUL1985 12:00:00)-Water Temperature (C)]]*OO[[#This Row],[59]]</f>
        <v>1.0550932889437498E-6</v>
      </c>
      <c r="BJ286" s="10">
        <f>3/24000000*OO[[#This Row],[118 (03JUL1985 15:00:00)-Water Temperature (C)]]*OO[[#This Row],[60]]</f>
        <v>1.0698554667219998E-6</v>
      </c>
      <c r="BK286" s="10">
        <f>3/24000000*OO[[#This Row],[119 (03JUL1985 18:00:00)-Water Temperature (C)]]*OO[[#This Row],[61]]</f>
        <v>1.0538325863834999E-6</v>
      </c>
      <c r="BL286" s="10">
        <f>3/24000000*OO[[#This Row],[120 (03JUL1985 21:00:00)-Water Temperature (C)]]*OO[[#This Row],[62]]</f>
        <v>1.0025795627282498E-6</v>
      </c>
      <c r="BM286" s="10">
        <f>3/24000000*OO[[#This Row],[121 (04JUL1985 00:00:00)-Water Temperature (C)]]*OO[[#This Row],[63]]</f>
        <v>9.363747359167501E-7</v>
      </c>
      <c r="BN286" s="10">
        <f>3/24000000*OO[[#This Row],[122 (04JUL1985 03:00:00)-Water Temperature (C)]]*OO[[#This Row],[64]]</f>
        <v>8.7238785882774982E-7</v>
      </c>
      <c r="BO286" s="10">
        <f>3/24000000*OO[[#This Row],[123 (04JUL1985 06:00:00)-Water Temperature (C)]]*OO[[#This Row],[65]]</f>
        <v>8.1449146662075006E-7</v>
      </c>
      <c r="BP286" s="10">
        <f>3/24000000*OO[[#This Row],[124 (04JUL1985 09:00:00)-Water Temperature (C)]]*OO[[#This Row],[66]]</f>
        <v>7.7919659089000008E-7</v>
      </c>
      <c r="BQ286" s="10">
        <f>3/24000000*OO[[#This Row],[125 (04JUL1985 12:00:00)-Water Temperature (C)]]*OO[[#This Row],[67]]</f>
        <v>7.4474577660675E-7</v>
      </c>
      <c r="BR286" s="10">
        <f>3/24000000*OO[[#This Row],[126 (04JUL1985 15:00:00)-Water Temperature (C)]]*OO[[#This Row],[68]]</f>
        <v>7.0183568747999998E-7</v>
      </c>
      <c r="BS286" s="10">
        <f>3/24000000*OO[[#This Row],[127 (04JUL1985 18:00:00)-Water Temperature (C)]]*OO[[#This Row],[69]]</f>
        <v>6.5572887960937495E-7</v>
      </c>
      <c r="BT286" s="10">
        <f>3/24000000*OO[[#This Row],[128 (04JUL1985 21:00:00)-Water Temperature (C)]]*OO[[#This Row],[70]]</f>
        <v>6.1782039381800005E-7</v>
      </c>
      <c r="BU286" s="10">
        <f>3/24000000*OO[[#This Row],[129 (05JUL1985 00:00:00)-Water Temperature (C)]]*OO[[#This Row],[71]]</f>
        <v>5.8361205483612497E-7</v>
      </c>
      <c r="BV286" s="10">
        <f>3/24000000*OO[[#This Row],[130 (05JUL1985 03:00:00)-Water Temperature (C)]]*OO[[#This Row],[72]]</f>
        <v>5.5087058043596256E-7</v>
      </c>
      <c r="BW286" s="10">
        <f>3/24000000*OO[[#This Row],[131 (05JUL1985 06:00:00)-Water Temperature (C)]]*OO[[#This Row],[73]]</f>
        <v>5.1784793813550005E-7</v>
      </c>
      <c r="BX286" s="10">
        <f>3/24000000*OO[[#This Row],[132 (05JUL1985 09:00:00)-Water Temperature (C)]]*OO[[#This Row],[74]]</f>
        <v>5.0094548485312499E-7</v>
      </c>
      <c r="BY286" s="10">
        <f>3/24000000*OO[[#This Row],[133 (05JUL1985 12:00:00)-Water Temperature (C)]]*OO[[#This Row],[75]]</f>
        <v>5.0683522656420001E-7</v>
      </c>
      <c r="BZ286" s="10">
        <f>3/24000000*OO[[#This Row],[134 (05JUL1985 15:00:00)-Water Temperature (C)]]*OO[[#This Row],[76]]</f>
        <v>5.2744172077164994E-7</v>
      </c>
      <c r="CA286" s="10">
        <f>3/24000000*OO[[#This Row],[135 (05JUL1985 18:00:00)-Water Temperature (C)]]*OO[[#This Row],[77]]</f>
        <v>5.3320714582547502E-7</v>
      </c>
      <c r="CB286" s="10">
        <f>3/24000000*OO[[#This Row],[136 (05JUL1985 21:00:00)-Water Temperature (C)]]*OO[[#This Row],[78]]</f>
        <v>5.1018720198575E-7</v>
      </c>
      <c r="CC286" s="10">
        <f>3/24000000*OO[[#This Row],[137 (06JUL1985 00:00:00)-Water Temperature (C)]]*OO[[#This Row],[79]]</f>
        <v>4.7667367081425004E-7</v>
      </c>
      <c r="CD286" s="10">
        <f>3/24000000*OO[[#This Row],[138 (06JUL1985 03:00:00)-Water Temperature (C)]]*OO[[#This Row],[80]]</f>
        <v>4.4572230177929999E-7</v>
      </c>
      <c r="CE286" s="10">
        <f>3/24000000*OO[[#This Row],[139 (06JUL1985 06:00:00)-Water Temperature (C)]]*OO[[#This Row],[81]]</f>
        <v>4.1563825270807502E-7</v>
      </c>
      <c r="CF286" s="10">
        <f>3/24000000*OO[[#This Row],[140 (06JUL1985 09:00:00)-Water Temperature (C)]]*OO[[#This Row],[82]]</f>
        <v>3.9198922437272499E-7</v>
      </c>
      <c r="CG286" s="10">
        <f>3/24000000*OO[[#This Row],[141 (06JUL1985 12:00:00)-Water Temperature (C)]]*OO[[#This Row],[83]]</f>
        <v>3.7783771435987494E-7</v>
      </c>
      <c r="CH286" s="10">
        <f>3/24000000*OO[[#This Row],[142 (06JUL1985 15:00:00)-Water Temperature (C)]]*OO[[#This Row],[84]]</f>
        <v>3.6495262861793748E-7</v>
      </c>
      <c r="CI286" s="10">
        <f>3/24000000*OO[[#This Row],[143 (06JUL1985 18:00:00)-Water Temperature (C)]]*OO[[#This Row],[85]]</f>
        <v>3.5360343333067499E-7</v>
      </c>
      <c r="CJ286" s="10">
        <f>3/24000000*OO[[#This Row],[144 (06JUL1985 21:00:00)-Water Temperature (C)]]*OO[[#This Row],[86]]</f>
        <v>3.3935381337360002E-7</v>
      </c>
      <c r="CK286" s="10">
        <f>3/24000000*OO[[#This Row],[145 (07JUL1985 00:00:00)-Water Temperature (C)]]*OO[[#This Row],[87]]</f>
        <v>3.2111540841487502E-7</v>
      </c>
      <c r="CL286" s="10">
        <f>3/24000000*OO[[#This Row],[146 (07JUL1985 03:00:00)-Water Temperature (C)]]*OO[[#This Row],[88]]</f>
        <v>3.0371718555562495E-7</v>
      </c>
      <c r="CM286" s="10">
        <f>3/24000000*OO[[#This Row],[147 (07JUL1985 06:00:00)-Water Temperature (C)]]*OO[[#This Row],[89]]</f>
        <v>2.8768809280887498E-7</v>
      </c>
      <c r="CN286" s="10">
        <f>3/24000000*OO[[#This Row],[148 (07JUL1985 09:00:00)-Water Temperature (C)]]*OO[[#This Row],[90]]</f>
        <v>2.7775409410031251E-7</v>
      </c>
      <c r="CO286" s="10">
        <f>3/24000000*OO[[#This Row],[149 (07JUL1985 12:00:00)-Water Temperature (C)]]*OO[[#This Row],[91]]</f>
        <v>2.694966191782E-7</v>
      </c>
      <c r="CP286" s="10">
        <f>3/24000000*OO[[#This Row],[150 (07JUL1985 15:00:00)-Water Temperature (C)]]*OO[[#This Row],[92]]</f>
        <v>2.6627660303955002E-7</v>
      </c>
      <c r="CQ286" s="10">
        <f>3/24000000*OO[[#This Row],[151 (07JUL1985 18:00:00)-Water Temperature (C)]]*OO[[#This Row],[93]]</f>
        <v>2.6637404987118751E-7</v>
      </c>
      <c r="CR286" s="10">
        <f>3/24000000*OO[[#This Row],[152 (07JUL1985 21:00:00)-Water Temperature (C)]]*OO[[#This Row],[94]]</f>
        <v>2.5780603370799997E-7</v>
      </c>
      <c r="CS286" s="10">
        <f>3/24000000*OO[[#This Row],[153 (08JUL1985 00:00:00)-Water Temperature (C)]]*OO[[#This Row],[95]]</f>
        <v>2.4022336771772495E-7</v>
      </c>
      <c r="CT286" s="10">
        <f>3/24000000*OO[[#This Row],[154 (08JUL1985 03:00:00)-Water Temperature (C)]]*OO[[#This Row],[96]]</f>
        <v>2.2275681541543745E-7</v>
      </c>
      <c r="CU286" s="10">
        <f>3/24000000*OO[[#This Row],[155 (08JUL1985 06:00:00)-Water Temperature (C)]]*OO[[#This Row],[97]]</f>
        <v>2.081455656414E-7</v>
      </c>
      <c r="CV286" s="10">
        <f>3/24000000*OO[[#This Row],[156 (08JUL1985 09:00:00)-Water Temperature (C)]]*OO[[#This Row],[98]]</f>
        <v>1.9962410588434996E-7</v>
      </c>
      <c r="CW286" s="10">
        <f>3/24000000*OO[[#This Row],[157 (08JUL1985 12:00:00)-Water Temperature (C)]]*OO[[#This Row],[99]]</f>
        <v>1.9002265543093751E-7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0</v>
      </c>
      <c r="P287" s="10">
        <f>3/24*OO[[#This Row],[72 (27JUN1985 21:00:00)-Water Temperature (C)]]*OO[[#This Row],[14]]/SUM(OO[14])</f>
        <v>0</v>
      </c>
      <c r="Q287" s="10">
        <f>3/24*OO[[#This Row],[73 (28JUN1985 00:00:00)-Water Temperature (C)]]*OO[[#This Row],[15]]/SUM(OO[15])</f>
        <v>3.6659670774656642E-40</v>
      </c>
      <c r="R287" s="10">
        <f>3/24*OO[[#This Row],[74 (28JUN1985 03:00:00)-Water Temperature (C)]]*OO[[#This Row],[16]]/SUM(OO[16])</f>
        <v>1.0983787317841919E-27</v>
      </c>
      <c r="S287" s="10">
        <f>3/24*OO[[#This Row],[75 (28JUN1985 06:00:00)-Water Temperature (C)]]*OO[[#This Row],[17]]/SUM(OO[17])</f>
        <v>7.4042529174109231E-22</v>
      </c>
      <c r="T287" s="10">
        <f>3/24*OO[[#This Row],[76 (28JUN1985 09:00:00)-Water Temperature (C)]]*OO[[#This Row],[18]]/SUM(OO[18])</f>
        <v>8.6853898504120831E-16</v>
      </c>
      <c r="U287" s="10">
        <f>3/24*OO[[#This Row],[77 (28JUN1985 12:00:00)-Water Temperature (C)]]*OO[[#This Row],[19]]/SUM(OO[19])</f>
        <v>2.1784234101042401E-12</v>
      </c>
      <c r="V287" s="10">
        <f>3/24000000*OO[[#This Row],[78 (28JUN1985 15:00:00)-Water Temperature (C)]]*OO[[#This Row],[20]]</f>
        <v>7.8476489371012503E-10</v>
      </c>
      <c r="W287" s="10">
        <f>3/24000000*OO[[#This Row],[79 (28JUN1985 18:00:00)-Water Temperature (C)]]*OO[[#This Row],[21]]</f>
        <v>8.1124151548837484E-8</v>
      </c>
      <c r="X287" s="10">
        <f>3/24000000*OO[[#This Row],[80 (28JUN1985 21:00:00)-Water Temperature (C)]]*OO[[#This Row],[22]]</f>
        <v>3.26548771072E-6</v>
      </c>
      <c r="Y287" s="10">
        <f>3/24000000*OO[[#This Row],[81 (29JUN1985 00:00:00)-Water Temperature (C)]]*OO[[#This Row],[23]]</f>
        <v>6.1400201636100003E-5</v>
      </c>
      <c r="Z287" s="10">
        <f>3/24000000*OO[[#This Row],[82 (29JUN1985 03:00:00)-Water Temperature (C)]]*OO[[#This Row],[24]]</f>
        <v>6.0964306931512481E-4</v>
      </c>
      <c r="AA287" s="10">
        <f>3/24000000*OO[[#This Row],[83 (29JUN1985 06:00:00)-Water Temperature (C)]]*OO[[#This Row],[25]]</f>
        <v>3.5234973673639999E-3</v>
      </c>
      <c r="AB287" s="10">
        <f>3/24000000*OO[[#This Row],[84 (29JUN1985 09:00:00)-Water Temperature (C)]]*OO[[#This Row],[26]]</f>
        <v>1.3061793276479997E-2</v>
      </c>
      <c r="AC287" s="10">
        <f>3/24000000*OO[[#This Row],[85 (29JUN1985 12:00:00)-Water Temperature (C)]]*OO[[#This Row],[27]]</f>
        <v>3.3401689542142496E-2</v>
      </c>
      <c r="AD287" s="10">
        <f>3/24000000*OO[[#This Row],[86 (29JUN1985 15:00:00)-Water Temperature (C)]]*OO[[#This Row],[28]]</f>
        <v>6.2941302480024997E-2</v>
      </c>
      <c r="AE287" s="10">
        <f>3/24000000*OO[[#This Row],[88 (29JUN1985 21:00:00)-Water Temperature (C)]]*OO[[#This Row],[30]]</f>
        <v>8.8108238950874995E-2</v>
      </c>
      <c r="AF287" s="10">
        <f>3/24000000*OO[[#This Row],[88 (29JUN1985 21:00:00)-Water Temperature (C)]]*OO[[#This Row],[30]]</f>
        <v>8.8108238950874995E-2</v>
      </c>
      <c r="AG287" s="10">
        <f>3/24000000*OO[[#This Row],[89 (30JUN1985 00:00:00)-Water Temperature (C)]]*OO[[#This Row],[31]]</f>
        <v>6.5841689234400008E-2</v>
      </c>
      <c r="AH287" s="10">
        <f>3/24000000*OO[[#This Row],[90 (30JUN1985 03:00:00)-Water Temperature (C)]]*OO[[#This Row],[32]]</f>
        <v>3.9308223880770002E-2</v>
      </c>
      <c r="AI287" s="10">
        <f>3/24000000*OO[[#This Row],[91 (30JUN1985 06:00:00)-Water Temperature (C)]]*OO[[#This Row],[33]]</f>
        <v>1.9588281291996249E-2</v>
      </c>
      <c r="AJ287" s="10">
        <f>3/24000000*OO[[#This Row],[92 (30JUN1985 09:00:00)-Water Temperature (C)]]*OO[[#This Row],[34]]</f>
        <v>8.5266160386100014E-3</v>
      </c>
      <c r="AK287" s="10">
        <f>3/24000000*OO[[#This Row],[93 (30JUN1985 12:00:00)-Water Temperature (C)]]*OO[[#This Row],[35]]</f>
        <v>3.3859453037520001E-3</v>
      </c>
      <c r="AL287" s="10">
        <f>3/24000000*OO[[#This Row],[94 (30JUN1985 15:00:00)-Water Temperature (C)]]*OO[[#This Row],[36]]</f>
        <v>1.2828365621430002E-3</v>
      </c>
      <c r="AM287" s="10">
        <f>3/24000000*OO[[#This Row],[95 (30JUN1985 18:00:00)-Water Temperature (C)]]*OO[[#This Row],[37]]</f>
        <v>4.6439970439507493E-4</v>
      </c>
      <c r="AN287" s="10">
        <f>3/24000000*OO[[#This Row],[96 (30JUN1985 21:00:00)-Water Temperature (C)]]*OO[[#This Row],[38]]</f>
        <v>1.7032512230174998E-4</v>
      </c>
      <c r="AO287" s="10">
        <f>3/24000000*OO[[#This Row],[97 (01JUL1985 00:00:00)-Water Temperature (C)]]*OO[[#This Row],[39]]</f>
        <v>8.1759689249175002E-5</v>
      </c>
      <c r="AP287" s="10">
        <f>3/24000000*OO[[#This Row],[98 (01JUL1985 03:00:00)-Water Temperature (C)]]*OO[[#This Row],[40]]</f>
        <v>5.9390770481624999E-5</v>
      </c>
      <c r="AQ287" s="10">
        <f>3/24000000*OO[[#This Row],[99 (01JUL1985 06:00:00)-Water Temperature (C)]]*OO[[#This Row],[41]]</f>
        <v>5.5191711425759999E-5</v>
      </c>
      <c r="AR287" s="10">
        <f>3/24000000*OO[[#This Row],[100 (01JUL1985 09:00:00)-Water Temperature (C)]]*OO[[#This Row],[42]]</f>
        <v>5.5419716599811248E-5</v>
      </c>
      <c r="AS287" s="10">
        <f>3/24000000*OO[[#This Row],[101 (01JUL1985 12:00:00)-Water Temperature (C)]]*OO[[#This Row],[43]]</f>
        <v>5.5445622923937491E-5</v>
      </c>
      <c r="AT287" s="10">
        <f>3/24000000*OO[[#This Row],[102 (01JUL1985 15:00:00)-Water Temperature (C)]]*OO[[#This Row],[44]]</f>
        <v>5.417654633964375E-5</v>
      </c>
      <c r="AU287" s="10">
        <f>3/24000000*OO[[#This Row],[103 (01JUL1985 18:00:00)-Water Temperature (C)]]*OO[[#This Row],[45]]</f>
        <v>5.0463505184044995E-5</v>
      </c>
      <c r="AV287" s="10">
        <f>3/24000000*OO[[#This Row],[104 (01JUL1985 21:00:00)-Water Temperature (C)]]*OO[[#This Row],[46]]</f>
        <v>4.5138828624362499E-5</v>
      </c>
      <c r="AW287" s="10">
        <f>3/24000000*OO[[#This Row],[105 (02JUL1985 00:00:00)-Water Temperature (C)]]*OO[[#This Row],[47]]</f>
        <v>3.8642701050281242E-5</v>
      </c>
      <c r="AX287" s="10">
        <f>3/24000000*OO[[#This Row],[106 (02JUL1985 03:00:00)-Water Temperature (C)]]*OO[[#This Row],[48]]</f>
        <v>3.1966310835237505E-5</v>
      </c>
      <c r="AY287" s="10">
        <f>3/24000000*OO[[#This Row],[107 (02JUL1985 06:00:00)-Water Temperature (C)]]*OO[[#This Row],[49]]</f>
        <v>2.5675119778752499E-5</v>
      </c>
      <c r="AZ287" s="10">
        <f>3/24000000*OO[[#This Row],[108 (02JUL1985 09:00:00)-Water Temperature (C)]]*OO[[#This Row],[50]]</f>
        <v>2.0837225729379999E-5</v>
      </c>
      <c r="BA287" s="10">
        <f>3/24000000*OO[[#This Row],[109 (02JUL1985 12:00:00)-Water Temperature (C)]]*OO[[#This Row],[51]]</f>
        <v>1.7080374512924998E-5</v>
      </c>
      <c r="BB287" s="10">
        <f>3/24000000*OO[[#This Row],[110 (02JUL1985 15:00:00)-Water Temperature (C)]]*OO[[#This Row],[52]]</f>
        <v>1.4438266325399999E-5</v>
      </c>
      <c r="BC287" s="10">
        <f>3/24000000*OO[[#This Row],[111 (02JUL1985 18:00:00)-Water Temperature (C)]]*OO[[#This Row],[53]]</f>
        <v>1.2524023672424998E-5</v>
      </c>
      <c r="BD287" s="10">
        <f>3/24000000*OO[[#This Row],[112 (02JUL1985 21:00:00)-Water Temperature (C)]]*OO[[#This Row],[54]]</f>
        <v>1.0939317029291248E-5</v>
      </c>
      <c r="BE287" s="10">
        <f>3/24000000*OO[[#This Row],[113 (03JUL1985 00:00:00)-Water Temperature (C)]]*OO[[#This Row],[55]]</f>
        <v>9.7625827281124991E-6</v>
      </c>
      <c r="BF287" s="10">
        <f>3/24000000*OO[[#This Row],[114 (03JUL1985 03:00:00)-Water Temperature (C)]]*OO[[#This Row],[56]]</f>
        <v>8.8446768853274995E-6</v>
      </c>
      <c r="BG287" s="10">
        <f>3/24000000*OO[[#This Row],[115 (03JUL1985 06:00:00)-Water Temperature (C)]]*OO[[#This Row],[57]]</f>
        <v>8.1505867222450003E-6</v>
      </c>
      <c r="BH287" s="10">
        <f>3/24000000*OO[[#This Row],[116 (03JUL1985 09:00:00)-Water Temperature (C)]]*OO[[#This Row],[58]]</f>
        <v>7.785838468362499E-6</v>
      </c>
      <c r="BI287" s="10">
        <f>3/24000000*OO[[#This Row],[117 (03JUL1985 12:00:00)-Water Temperature (C)]]*OO[[#This Row],[59]]</f>
        <v>7.7470946592375005E-6</v>
      </c>
      <c r="BJ287" s="10">
        <f>3/24000000*OO[[#This Row],[118 (03JUL1985 15:00:00)-Water Temperature (C)]]*OO[[#This Row],[60]]</f>
        <v>7.8511560601612486E-6</v>
      </c>
      <c r="BK287" s="10">
        <f>3/24000000*OO[[#This Row],[119 (03JUL1985 18:00:00)-Water Temperature (C)]]*OO[[#This Row],[61]]</f>
        <v>7.7272332927099986E-6</v>
      </c>
      <c r="BL287" s="10">
        <f>3/24000000*OO[[#This Row],[120 (03JUL1985 21:00:00)-Water Temperature (C)]]*OO[[#This Row],[62]]</f>
        <v>7.3484392689174988E-6</v>
      </c>
      <c r="BM287" s="10">
        <f>3/24000000*OO[[#This Row],[121 (04JUL1985 00:00:00)-Water Temperature (C)]]*OO[[#This Row],[63]]</f>
        <v>6.8625438898409998E-6</v>
      </c>
      <c r="BN287" s="10">
        <f>3/24000000*OO[[#This Row],[122 (04JUL1985 03:00:00)-Water Temperature (C)]]*OO[[#This Row],[64]]</f>
        <v>6.3938600665627497E-6</v>
      </c>
      <c r="BO287" s="10">
        <f>3/24000000*OO[[#This Row],[123 (04JUL1985 06:00:00)-Water Temperature (C)]]*OO[[#This Row],[65]]</f>
        <v>5.9703537669592502E-6</v>
      </c>
      <c r="BP287" s="10">
        <f>3/24000000*OO[[#This Row],[124 (04JUL1985 09:00:00)-Water Temperature (C)]]*OO[[#This Row],[66]]</f>
        <v>5.7145910291881242E-6</v>
      </c>
      <c r="BQ287" s="10">
        <f>3/24000000*OO[[#This Row],[125 (04JUL1985 12:00:00)-Water Temperature (C)]]*OO[[#This Row],[67]]</f>
        <v>5.4607655287762496E-6</v>
      </c>
      <c r="BR287" s="10">
        <f>3/24000000*OO[[#This Row],[126 (04JUL1985 15:00:00)-Water Temperature (C)]]*OO[[#This Row],[68]]</f>
        <v>5.1465774139806246E-6</v>
      </c>
      <c r="BS287" s="10">
        <f>3/24000000*OO[[#This Row],[127 (04JUL1985 18:00:00)-Water Temperature (C)]]*OO[[#This Row],[69]]</f>
        <v>4.8075480018142503E-6</v>
      </c>
      <c r="BT287" s="10">
        <f>3/24000000*OO[[#This Row],[128 (04JUL1985 21:00:00)-Water Temperature (C)]]*OO[[#This Row],[70]]</f>
        <v>4.5269843770862496E-6</v>
      </c>
      <c r="BU287" s="10">
        <f>3/24000000*OO[[#This Row],[129 (05JUL1985 00:00:00)-Water Temperature (C)]]*OO[[#This Row],[71]]</f>
        <v>4.2748779292949998E-6</v>
      </c>
      <c r="BV287" s="10">
        <f>3/24000000*OO[[#This Row],[130 (05JUL1985 03:00:00)-Water Temperature (C)]]*OO[[#This Row],[72]]</f>
        <v>4.0349320711949998E-6</v>
      </c>
      <c r="BW287" s="10">
        <f>3/24000000*OO[[#This Row],[131 (05JUL1985 06:00:00)-Water Temperature (C)]]*OO[[#This Row],[73]]</f>
        <v>3.7942328166434995E-6</v>
      </c>
      <c r="BX287" s="10">
        <f>3/24000000*OO[[#This Row],[132 (05JUL1985 09:00:00)-Water Temperature (C)]]*OO[[#This Row],[74]]</f>
        <v>3.6736507741683741E-6</v>
      </c>
      <c r="BY287" s="10">
        <f>3/24000000*OO[[#This Row],[133 (05JUL1985 12:00:00)-Water Temperature (C)]]*OO[[#This Row],[75]]</f>
        <v>3.7182831003187505E-6</v>
      </c>
      <c r="BZ287" s="10">
        <f>3/24000000*OO[[#This Row],[134 (05JUL1985 15:00:00)-Water Temperature (C)]]*OO[[#This Row],[76]]</f>
        <v>3.8687586997469995E-6</v>
      </c>
      <c r="CA287" s="10">
        <f>3/24000000*OO[[#This Row],[135 (05JUL1985 18:00:00)-Water Temperature (C)]]*OO[[#This Row],[77]]</f>
        <v>3.9062803317271254E-6</v>
      </c>
      <c r="CB287" s="10">
        <f>3/24000000*OO[[#This Row],[136 (05JUL1985 21:00:00)-Water Temperature (C)]]*OO[[#This Row],[78]]</f>
        <v>3.7351611791557492E-6</v>
      </c>
      <c r="CC287" s="10">
        <f>3/24000000*OO[[#This Row],[137 (06JUL1985 00:00:00)-Water Temperature (C)]]*OO[[#This Row],[79]]</f>
        <v>3.4917460566419999E-6</v>
      </c>
      <c r="CD287" s="10">
        <f>3/24000000*OO[[#This Row],[138 (06JUL1985 03:00:00)-Water Temperature (C)]]*OO[[#This Row],[80]]</f>
        <v>3.2659086620162497E-6</v>
      </c>
      <c r="CE287" s="10">
        <f>3/24000000*OO[[#This Row],[139 (06JUL1985 06:00:00)-Water Temperature (C)]]*OO[[#This Row],[81]]</f>
        <v>3.0463228000929996E-6</v>
      </c>
      <c r="CF287" s="10">
        <f>3/24000000*OO[[#This Row],[140 (06JUL1985 09:00:00)-Water Temperature (C)]]*OO[[#This Row],[82]]</f>
        <v>2.8743660386145002E-6</v>
      </c>
      <c r="CG287" s="10">
        <f>3/24000000*OO[[#This Row],[141 (06JUL1985 12:00:00)-Water Temperature (C)]]*OO[[#This Row],[83]]</f>
        <v>2.7706708247973748E-6</v>
      </c>
      <c r="CH287" s="10">
        <f>3/24000000*OO[[#This Row],[142 (06JUL1985 15:00:00)-Water Temperature (C)]]*OO[[#This Row],[84]]</f>
        <v>2.6745628779425E-6</v>
      </c>
      <c r="CI287" s="10">
        <f>3/24000000*OO[[#This Row],[143 (06JUL1985 18:00:00)-Water Temperature (C)]]*OO[[#This Row],[85]]</f>
        <v>2.5905858965281249E-6</v>
      </c>
      <c r="CJ287" s="10">
        <f>3/24000000*OO[[#This Row],[144 (06JUL1985 21:00:00)-Water Temperature (C)]]*OO[[#This Row],[86]]</f>
        <v>2.4841057464657499E-6</v>
      </c>
      <c r="CK287" s="10">
        <f>3/24000000*OO[[#This Row],[145 (07JUL1985 00:00:00)-Water Temperature (C)]]*OO[[#This Row],[87]]</f>
        <v>2.3505075445328748E-6</v>
      </c>
      <c r="CL287" s="10">
        <f>3/24000000*OO[[#This Row],[146 (07JUL1985 03:00:00)-Water Temperature (C)]]*OO[[#This Row],[88]]</f>
        <v>2.2239083093750001E-6</v>
      </c>
      <c r="CM287" s="10">
        <f>3/24000000*OO[[#This Row],[147 (07JUL1985 06:00:00)-Water Temperature (C)]]*OO[[#This Row],[89]]</f>
        <v>2.1071863099216249E-6</v>
      </c>
      <c r="CN287" s="10">
        <f>3/24000000*OO[[#This Row],[148 (07JUL1985 09:00:00)-Water Temperature (C)]]*OO[[#This Row],[90]]</f>
        <v>2.0358767578182501E-6</v>
      </c>
      <c r="CO287" s="10">
        <f>3/24000000*OO[[#This Row],[149 (07JUL1985 12:00:00)-Water Temperature (C)]]*OO[[#This Row],[91]]</f>
        <v>1.976319970075E-6</v>
      </c>
      <c r="CP287" s="10">
        <f>3/24000000*OO[[#This Row],[150 (07JUL1985 15:00:00)-Water Temperature (C)]]*OO[[#This Row],[92]]</f>
        <v>1.9532414780512498E-6</v>
      </c>
      <c r="CQ287" s="10">
        <f>3/24000000*OO[[#This Row],[151 (07JUL1985 18:00:00)-Water Temperature (C)]]*OO[[#This Row],[93]]</f>
        <v>1.9533959637139997E-6</v>
      </c>
      <c r="CR287" s="10">
        <f>3/24000000*OO[[#This Row],[152 (07JUL1985 21:00:00)-Water Temperature (C)]]*OO[[#This Row],[94]]</f>
        <v>1.8885992112752497E-6</v>
      </c>
      <c r="CS287" s="10">
        <f>3/24000000*OO[[#This Row],[153 (08JUL1985 00:00:00)-Water Temperature (C)]]*OO[[#This Row],[95]]</f>
        <v>1.7596498334439999E-6</v>
      </c>
      <c r="CT287" s="10">
        <f>3/24000000*OO[[#This Row],[154 (08JUL1985 03:00:00)-Water Temperature (C)]]*OO[[#This Row],[96]]</f>
        <v>1.632232218232E-6</v>
      </c>
      <c r="CU287" s="10">
        <f>3/24000000*OO[[#This Row],[155 (08JUL1985 06:00:00)-Water Temperature (C)]]*OO[[#This Row],[97]]</f>
        <v>1.5255721769940001E-6</v>
      </c>
      <c r="CV287" s="10">
        <f>3/24000000*OO[[#This Row],[156 (08JUL1985 09:00:00)-Water Temperature (C)]]*OO[[#This Row],[98]]</f>
        <v>1.4640030239889998E-6</v>
      </c>
      <c r="CW287" s="10">
        <f>3/24000000*OO[[#This Row],[157 (08JUL1985 12:00:00)-Water Temperature (C)]]*OO[[#This Row],[99]]</f>
        <v>1.392880883395625E-6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0</v>
      </c>
      <c r="P288" s="10">
        <f>3/24*OO[[#This Row],[72 (27JUN1985 21:00:00)-Water Temperature (C)]]*OO[[#This Row],[14]]/SUM(OO[14])</f>
        <v>0</v>
      </c>
      <c r="Q288" s="10">
        <f>3/24*OO[[#This Row],[73 (28JUN1985 00:00:00)-Water Temperature (C)]]*OO[[#This Row],[15]]/SUM(OO[15])</f>
        <v>5.3925413160085643E-41</v>
      </c>
      <c r="R288" s="10">
        <f>3/24*OO[[#This Row],[74 (28JUN1985 03:00:00)-Water Temperature (C)]]*OO[[#This Row],[16]]/SUM(OO[16])</f>
        <v>1.9388675678063903E-28</v>
      </c>
      <c r="S288" s="10">
        <f>3/24*OO[[#This Row],[75 (28JUN1985 06:00:00)-Water Temperature (C)]]*OO[[#This Row],[17]]/SUM(OO[17])</f>
        <v>2.0938512865977958E-22</v>
      </c>
      <c r="T288" s="10">
        <f>3/24*OO[[#This Row],[76 (28JUN1985 09:00:00)-Water Temperature (C)]]*OO[[#This Row],[18]]/SUM(OO[18])</f>
        <v>5.5873128679021034E-16</v>
      </c>
      <c r="U288" s="10">
        <f>3/24*OO[[#This Row],[77 (28JUN1985 12:00:00)-Water Temperature (C)]]*OO[[#This Row],[19]]/SUM(OO[19])</f>
        <v>1.735026325782177E-12</v>
      </c>
      <c r="V288" s="10">
        <f>3/24000000*OO[[#This Row],[78 (28JUN1985 15:00:00)-Water Temperature (C)]]*OO[[#This Row],[20]]</f>
        <v>7.1094767109999995E-10</v>
      </c>
      <c r="W288" s="10">
        <f>3/24000000*OO[[#This Row],[79 (28JUN1985 18:00:00)-Water Temperature (C)]]*OO[[#This Row],[21]]</f>
        <v>8.1417295239300008E-8</v>
      </c>
      <c r="X288" s="10">
        <f>3/24000000*OO[[#This Row],[80 (28JUN1985 21:00:00)-Water Temperature (C)]]*OO[[#This Row],[22]]</f>
        <v>3.5758137891945E-6</v>
      </c>
      <c r="Y288" s="10">
        <f>3/24000000*OO[[#This Row],[81 (29JUN1985 00:00:00)-Water Temperature (C)]]*OO[[#This Row],[23]]</f>
        <v>7.2742812691587504E-5</v>
      </c>
      <c r="Z288" s="10">
        <f>3/24000000*OO[[#This Row],[82 (29JUN1985 03:00:00)-Water Temperature (C)]]*OO[[#This Row],[24]]</f>
        <v>7.7658805933299992E-4</v>
      </c>
      <c r="AA288" s="10">
        <f>3/24000000*OO[[#This Row],[83 (29JUN1985 06:00:00)-Water Temperature (C)]]*OO[[#This Row],[25]]</f>
        <v>4.8006029068500006E-3</v>
      </c>
      <c r="AB288" s="10">
        <f>3/24000000*OO[[#This Row],[84 (29JUN1985 09:00:00)-Water Temperature (C)]]*OO[[#This Row],[26]]</f>
        <v>1.8937591079625001E-2</v>
      </c>
      <c r="AC288" s="10">
        <f>3/24000000*OO[[#This Row],[85 (29JUN1985 12:00:00)-Water Temperature (C)]]*OO[[#This Row],[27]]</f>
        <v>5.1195449367562498E-2</v>
      </c>
      <c r="AD288" s="10">
        <f>3/24000000*OO[[#This Row],[86 (29JUN1985 15:00:00)-Water Temperature (C)]]*OO[[#This Row],[28]]</f>
        <v>0.10141062213055001</v>
      </c>
      <c r="AE288" s="10">
        <f>3/24000000*OO[[#This Row],[88 (29JUN1985 21:00:00)-Water Temperature (C)]]*OO[[#This Row],[30]]</f>
        <v>0.1561521338545</v>
      </c>
      <c r="AF288" s="10">
        <f>3/24000000*OO[[#This Row],[88 (29JUN1985 21:00:00)-Water Temperature (C)]]*OO[[#This Row],[30]]</f>
        <v>0.1561521338545</v>
      </c>
      <c r="AG288" s="10">
        <f>3/24000000*OO[[#This Row],[89 (30JUN1985 00:00:00)-Water Temperature (C)]]*OO[[#This Row],[31]]</f>
        <v>0.12213385562755</v>
      </c>
      <c r="AH288" s="10">
        <f>3/24000000*OO[[#This Row],[90 (30JUN1985 03:00:00)-Water Temperature (C)]]*OO[[#This Row],[32]]</f>
        <v>7.6103310657487488E-2</v>
      </c>
      <c r="AI288" s="10">
        <f>3/24000000*OO[[#This Row],[91 (30JUN1985 06:00:00)-Water Temperature (C)]]*OO[[#This Row],[33]]</f>
        <v>3.93908996577075E-2</v>
      </c>
      <c r="AJ288" s="10">
        <f>3/24000000*OO[[#This Row],[92 (30JUN1985 09:00:00)-Water Temperature (C)]]*OO[[#This Row],[34]]</f>
        <v>1.7745329163299999E-2</v>
      </c>
      <c r="AK288" s="10">
        <f>3/24000000*OO[[#This Row],[93 (30JUN1985 12:00:00)-Water Temperature (C)]]*OO[[#This Row],[35]]</f>
        <v>7.2485519005537503E-3</v>
      </c>
      <c r="AL288" s="10">
        <f>3/24000000*OO[[#This Row],[94 (30JUN1985 15:00:00)-Water Temperature (C)]]*OO[[#This Row],[36]]</f>
        <v>2.8075782230275004E-3</v>
      </c>
      <c r="AM288" s="10">
        <f>3/24000000*OO[[#This Row],[95 (30JUN1985 18:00:00)-Water Temperature (C)]]*OO[[#This Row],[37]]</f>
        <v>1.0270775795170001E-3</v>
      </c>
      <c r="AN288" s="10">
        <f>3/24000000*OO[[#This Row],[96 (30JUN1985 21:00:00)-Water Temperature (C)]]*OO[[#This Row],[38]]</f>
        <v>3.6797343575190001E-4</v>
      </c>
      <c r="AO288" s="10">
        <f>3/24000000*OO[[#This Row],[97 (01JUL1985 00:00:00)-Water Temperature (C)]]*OO[[#This Row],[39]]</f>
        <v>1.6307858744124998E-4</v>
      </c>
      <c r="AP288" s="10">
        <f>3/24000000*OO[[#This Row],[98 (01JUL1985 03:00:00)-Water Temperature (C)]]*OO[[#This Row],[40]]</f>
        <v>1.0909853156625001E-4</v>
      </c>
      <c r="AQ288" s="10">
        <f>3/24000000*OO[[#This Row],[99 (01JUL1985 06:00:00)-Water Temperature (C)]]*OO[[#This Row],[41]]</f>
        <v>9.8116082500499996E-5</v>
      </c>
      <c r="AR288" s="10">
        <f>3/24000000*OO[[#This Row],[100 (01JUL1985 09:00:00)-Water Temperature (C)]]*OO[[#This Row],[42]]</f>
        <v>9.8266013011787486E-5</v>
      </c>
      <c r="AS288" s="10">
        <f>3/24000000*OO[[#This Row],[101 (01JUL1985 12:00:00)-Water Temperature (C)]]*OO[[#This Row],[43]]</f>
        <v>9.88232166489125E-5</v>
      </c>
      <c r="AT288" s="10">
        <f>3/24000000*OO[[#This Row],[102 (01JUL1985 15:00:00)-Water Temperature (C)]]*OO[[#This Row],[44]]</f>
        <v>9.7188862125900013E-5</v>
      </c>
      <c r="AU288" s="10">
        <f>3/24000000*OO[[#This Row],[103 (01JUL1985 18:00:00)-Water Temperature (C)]]*OO[[#This Row],[45]]</f>
        <v>9.1026292782499992E-5</v>
      </c>
      <c r="AV288" s="10">
        <f>3/24000000*OO[[#This Row],[104 (01JUL1985 21:00:00)-Water Temperature (C)]]*OO[[#This Row],[46]]</f>
        <v>8.1875115119999997E-5</v>
      </c>
      <c r="AW288" s="10">
        <f>3/24000000*OO[[#This Row],[105 (02JUL1985 00:00:00)-Water Temperature (C)]]*OO[[#This Row],[47]]</f>
        <v>7.0501962155624997E-5</v>
      </c>
      <c r="AX288" s="10">
        <f>3/24000000*OO[[#This Row],[106 (02JUL1985 03:00:00)-Water Temperature (C)]]*OO[[#This Row],[48]]</f>
        <v>5.8751734503787497E-5</v>
      </c>
      <c r="AY288" s="10">
        <f>3/24000000*OO[[#This Row],[107 (02JUL1985 06:00:00)-Water Temperature (C)]]*OO[[#This Row],[49]]</f>
        <v>4.749863417461124E-5</v>
      </c>
      <c r="AZ288" s="10">
        <f>3/24000000*OO[[#This Row],[108 (02JUL1985 09:00:00)-Water Temperature (C)]]*OO[[#This Row],[50]]</f>
        <v>3.8727294110762495E-5</v>
      </c>
      <c r="BA288" s="10">
        <f>3/24000000*OO[[#This Row],[109 (02JUL1985 12:00:00)-Water Temperature (C)]]*OO[[#This Row],[51]]</f>
        <v>3.1742801947777501E-5</v>
      </c>
      <c r="BB288" s="10">
        <f>3/24000000*OO[[#This Row],[110 (02JUL1985 15:00:00)-Water Temperature (C)]]*OO[[#This Row],[52]]</f>
        <v>2.6680834349434999E-5</v>
      </c>
      <c r="BC288" s="10">
        <f>3/24000000*OO[[#This Row],[111 (02JUL1985 18:00:00)-Water Temperature (C)]]*OO[[#This Row],[53]]</f>
        <v>2.2951815720900001E-5</v>
      </c>
      <c r="BD288" s="10">
        <f>3/24000000*OO[[#This Row],[112 (02JUL1985 21:00:00)-Water Temperature (C)]]*OO[[#This Row],[54]]</f>
        <v>1.9874894739049998E-5</v>
      </c>
      <c r="BE288" s="10">
        <f>3/24000000*OO[[#This Row],[113 (03JUL1985 00:00:00)-Water Temperature (C)]]*OO[[#This Row],[55]]</f>
        <v>1.7629199262537497E-5</v>
      </c>
      <c r="BF288" s="10">
        <f>3/24000000*OO[[#This Row],[114 (03JUL1985 03:00:00)-Water Temperature (C)]]*OO[[#This Row],[56]]</f>
        <v>1.5920634219160001E-5</v>
      </c>
      <c r="BG288" s="10">
        <f>3/24000000*OO[[#This Row],[115 (03JUL1985 06:00:00)-Water Temperature (C)]]*OO[[#This Row],[57]]</f>
        <v>1.4649198793520001E-5</v>
      </c>
      <c r="BH288" s="10">
        <f>3/24000000*OO[[#This Row],[116 (03JUL1985 09:00:00)-Water Temperature (C)]]*OO[[#This Row],[58]]</f>
        <v>1.399732457336E-5</v>
      </c>
      <c r="BI288" s="10">
        <f>3/24000000*OO[[#This Row],[117 (03JUL1985 12:00:00)-Water Temperature (C)]]*OO[[#This Row],[59]]</f>
        <v>1.3918836965954997E-5</v>
      </c>
      <c r="BJ288" s="10">
        <f>3/24000000*OO[[#This Row],[118 (03JUL1985 15:00:00)-Water Temperature (C)]]*OO[[#This Row],[60]]</f>
        <v>1.4087039778998752E-5</v>
      </c>
      <c r="BK288" s="10">
        <f>3/24000000*OO[[#This Row],[119 (03JUL1985 18:00:00)-Water Temperature (C)]]*OO[[#This Row],[61]]</f>
        <v>1.3850337747720001E-5</v>
      </c>
      <c r="BL288" s="10">
        <f>3/24000000*OO[[#This Row],[120 (03JUL1985 21:00:00)-Water Temperature (C)]]*OO[[#This Row],[62]]</f>
        <v>1.3167319272314998E-5</v>
      </c>
      <c r="BM288" s="10">
        <f>3/24000000*OO[[#This Row],[121 (04JUL1985 00:00:00)-Water Temperature (C)]]*OO[[#This Row],[63]]</f>
        <v>1.2294730331009999E-5</v>
      </c>
      <c r="BN288" s="10">
        <f>3/24000000*OO[[#This Row],[122 (04JUL1985 03:00:00)-Water Temperature (C)]]*OO[[#This Row],[64]]</f>
        <v>1.1458773358481249E-5</v>
      </c>
      <c r="BO288" s="10">
        <f>3/24000000*OO[[#This Row],[123 (04JUL1985 06:00:00)-Water Temperature (C)]]*OO[[#This Row],[65]]</f>
        <v>1.0700742410434999E-5</v>
      </c>
      <c r="BP288" s="10">
        <f>3/24000000*OO[[#This Row],[124 (04JUL1985 09:00:00)-Water Temperature (C)]]*OO[[#This Row],[66]]</f>
        <v>1.0246561695203751E-5</v>
      </c>
      <c r="BQ288" s="10">
        <f>3/24000000*OO[[#This Row],[125 (04JUL1985 12:00:00)-Water Temperature (C)]]*OO[[#This Row],[67]]</f>
        <v>9.7995347621999985E-6</v>
      </c>
      <c r="BR288" s="10">
        <f>3/24000000*OO[[#This Row],[126 (04JUL1985 15:00:00)-Water Temperature (C)]]*OO[[#This Row],[68]]</f>
        <v>9.2337132670812484E-6</v>
      </c>
      <c r="BS288" s="10">
        <f>3/24000000*OO[[#This Row],[127 (04JUL1985 18:00:00)-Water Temperature (C)]]*OO[[#This Row],[69]]</f>
        <v>8.6202165031399996E-6</v>
      </c>
      <c r="BT288" s="10">
        <f>3/24000000*OO[[#This Row],[128 (04JUL1985 21:00:00)-Water Temperature (C)]]*OO[[#This Row],[70]]</f>
        <v>8.1083360496099998E-6</v>
      </c>
      <c r="BU288" s="10">
        <f>3/24000000*OO[[#This Row],[129 (05JUL1985 00:00:00)-Water Temperature (C)]]*OO[[#This Row],[71]]</f>
        <v>7.6469698357562502E-6</v>
      </c>
      <c r="BV288" s="10">
        <f>3/24000000*OO[[#This Row],[130 (05JUL1985 03:00:00)-Water Temperature (C)]]*OO[[#This Row],[72]]</f>
        <v>7.2176488854749995E-6</v>
      </c>
      <c r="BW288" s="10">
        <f>3/24000000*OO[[#This Row],[131 (05JUL1985 06:00:00)-Water Temperature (C)]]*OO[[#This Row],[73]]</f>
        <v>6.7896611688374989E-6</v>
      </c>
      <c r="BX288" s="10">
        <f>3/24000000*OO[[#This Row],[132 (05JUL1985 09:00:00)-Water Temperature (C)]]*OO[[#This Row],[74]]</f>
        <v>6.5812998313562493E-6</v>
      </c>
      <c r="BY288" s="10">
        <f>3/24000000*OO[[#This Row],[133 (05JUL1985 12:00:00)-Water Temperature (C)]]*OO[[#This Row],[75]]</f>
        <v>6.6611361262874995E-6</v>
      </c>
      <c r="BZ288" s="10">
        <f>3/24000000*OO[[#This Row],[134 (05JUL1985 15:00:00)-Water Temperature (C)]]*OO[[#This Row],[76]]</f>
        <v>6.9158943238837493E-6</v>
      </c>
      <c r="CA288" s="10">
        <f>3/24000000*OO[[#This Row],[135 (05JUL1985 18:00:00)-Water Temperature (C)]]*OO[[#This Row],[77]]</f>
        <v>6.9806613755999993E-6</v>
      </c>
      <c r="CB288" s="10">
        <f>3/24000000*OO[[#This Row],[136 (05JUL1985 21:00:00)-Water Temperature (C)]]*OO[[#This Row],[78]]</f>
        <v>6.6774769446408747E-6</v>
      </c>
      <c r="CC288" s="10">
        <f>3/24000000*OO[[#This Row],[137 (06JUL1985 00:00:00)-Water Temperature (C)]]*OO[[#This Row],[79]]</f>
        <v>6.2459881487189995E-6</v>
      </c>
      <c r="CD288" s="10">
        <f>3/24000000*OO[[#This Row],[138 (06JUL1985 03:00:00)-Water Temperature (C)]]*OO[[#This Row],[80]]</f>
        <v>5.8471160796300001E-6</v>
      </c>
      <c r="CE288" s="10">
        <f>3/24000000*OO[[#This Row],[139 (06JUL1985 06:00:00)-Water Temperature (C)]]*OO[[#This Row],[81]]</f>
        <v>5.4579370519029995E-6</v>
      </c>
      <c r="CF288" s="10">
        <f>3/24000000*OO[[#This Row],[140 (06JUL1985 09:00:00)-Water Temperature (C)]]*OO[[#This Row],[82]]</f>
        <v>5.1544133183100001E-6</v>
      </c>
      <c r="CG288" s="10">
        <f>3/24000000*OO[[#This Row],[141 (06JUL1985 12:00:00)-Water Temperature (C)]]*OO[[#This Row],[83]]</f>
        <v>4.9667153647487497E-6</v>
      </c>
      <c r="CH288" s="10">
        <f>3/24000000*OO[[#This Row],[142 (06JUL1985 15:00:00)-Water Temperature (C)]]*OO[[#This Row],[84]]</f>
        <v>4.7907846791797497E-6</v>
      </c>
      <c r="CI288" s="10">
        <f>3/24000000*OO[[#This Row],[143 (06JUL1985 18:00:00)-Water Temperature (C)]]*OO[[#This Row],[85]]</f>
        <v>4.631217868473E-6</v>
      </c>
      <c r="CJ288" s="10">
        <f>3/24000000*OO[[#This Row],[144 (06JUL1985 21:00:00)-Water Temperature (C)]]*OO[[#This Row],[86]]</f>
        <v>4.4385255569859996E-6</v>
      </c>
      <c r="CK288" s="10">
        <f>3/24000000*OO[[#This Row],[145 (07JUL1985 00:00:00)-Water Temperature (C)]]*OO[[#This Row],[87]]</f>
        <v>4.1953222856124994E-6</v>
      </c>
      <c r="CL288" s="10">
        <f>3/24000000*OO[[#This Row],[146 (07JUL1985 03:00:00)-Water Temperature (C)]]*OO[[#This Row],[88]]</f>
        <v>3.9729272740094996E-6</v>
      </c>
      <c r="CM288" s="10">
        <f>3/24000000*OO[[#This Row],[147 (07JUL1985 06:00:00)-Water Temperature (C)]]*OO[[#This Row],[89]]</f>
        <v>3.7665731560674997E-6</v>
      </c>
      <c r="CN288" s="10">
        <f>3/24000000*OO[[#This Row],[148 (07JUL1985 09:00:00)-Water Temperature (C)]]*OO[[#This Row],[90]]</f>
        <v>3.6452952559136253E-6</v>
      </c>
      <c r="CO288" s="10">
        <f>3/24000000*OO[[#This Row],[149 (07JUL1985 12:00:00)-Water Temperature (C)]]*OO[[#This Row],[91]]</f>
        <v>3.5405680297822497E-6</v>
      </c>
      <c r="CP288" s="10">
        <f>3/24000000*OO[[#This Row],[150 (07JUL1985 15:00:00)-Water Temperature (C)]]*OO[[#This Row],[92]]</f>
        <v>3.501793496324E-6</v>
      </c>
      <c r="CQ288" s="10">
        <f>3/24000000*OO[[#This Row],[151 (07JUL1985 18:00:00)-Water Temperature (C)]]*OO[[#This Row],[93]]</f>
        <v>3.4989733315117496E-6</v>
      </c>
      <c r="CR288" s="10">
        <f>3/24000000*OO[[#This Row],[152 (07JUL1985 21:00:00)-Water Temperature (C)]]*OO[[#This Row],[94]]</f>
        <v>3.3808890783255E-6</v>
      </c>
      <c r="CS288" s="10">
        <f>3/24000000*OO[[#This Row],[153 (08JUL1985 00:00:00)-Water Temperature (C)]]*OO[[#This Row],[95]]</f>
        <v>3.1483102581374999E-6</v>
      </c>
      <c r="CT288" s="10">
        <f>3/24000000*OO[[#This Row],[154 (08JUL1985 03:00:00)-Water Temperature (C)]]*OO[[#This Row],[96]]</f>
        <v>2.92327131271275E-6</v>
      </c>
      <c r="CU288" s="10">
        <f>3/24000000*OO[[#This Row],[155 (08JUL1985 06:00:00)-Water Temperature (C)]]*OO[[#This Row],[97]]</f>
        <v>2.7328793149199996E-6</v>
      </c>
      <c r="CV288" s="10">
        <f>3/24000000*OO[[#This Row],[156 (08JUL1985 09:00:00)-Water Temperature (C)]]*OO[[#This Row],[98]]</f>
        <v>2.6241837629133751E-6</v>
      </c>
      <c r="CW288" s="10">
        <f>3/24000000*OO[[#This Row],[157 (08JUL1985 12:00:00)-Water Temperature (C)]]*OO[[#This Row],[99]]</f>
        <v>2.4976648423019998E-6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0</v>
      </c>
      <c r="P289" s="10">
        <f>3/24*OO[[#This Row],[72 (27JUN1985 21:00:00)-Water Temperature (C)]]*OO[[#This Row],[14]]/SUM(OO[14])</f>
        <v>0</v>
      </c>
      <c r="Q289" s="10">
        <f>3/24*OO[[#This Row],[73 (28JUN1985 00:00:00)-Water Temperature (C)]]*OO[[#This Row],[15]]/SUM(OO[15])</f>
        <v>9.223251533982254E-42</v>
      </c>
      <c r="R289" s="10">
        <f>3/24*OO[[#This Row],[74 (28JUN1985 03:00:00)-Water Temperature (C)]]*OO[[#This Row],[16]]/SUM(OO[16])</f>
        <v>3.8579834135157889E-29</v>
      </c>
      <c r="S289" s="10">
        <f>3/24*OO[[#This Row],[75 (28JUN1985 06:00:00)-Water Temperature (C)]]*OO[[#This Row],[17]]/SUM(OO[17])</f>
        <v>5.2427885306434621E-23</v>
      </c>
      <c r="T289" s="10">
        <f>3/24*OO[[#This Row],[76 (28JUN1985 09:00:00)-Water Temperature (C)]]*OO[[#This Row],[18]]/SUM(OO[18])</f>
        <v>2.2355373298407239E-16</v>
      </c>
      <c r="U289" s="10">
        <f>3/24*OO[[#This Row],[77 (28JUN1985 12:00:00)-Water Temperature (C)]]*OO[[#This Row],[19]]/SUM(OO[19])</f>
        <v>8.8736471267345909E-13</v>
      </c>
      <c r="V289" s="10">
        <f>3/24000000*OO[[#This Row],[78 (28JUN1985 15:00:00)-Water Temperature (C)]]*OO[[#This Row],[20]]</f>
        <v>4.1557875319124997E-10</v>
      </c>
      <c r="W289" s="10">
        <f>3/24000000*OO[[#This Row],[79 (28JUN1985 18:00:00)-Water Temperature (C)]]*OO[[#This Row],[21]]</f>
        <v>5.2478921199599993E-8</v>
      </c>
      <c r="X289" s="10">
        <f>3/24000000*OO[[#This Row],[80 (28JUN1985 21:00:00)-Water Temperature (C)]]*OO[[#This Row],[22]]</f>
        <v>2.49389079174225E-6</v>
      </c>
      <c r="Y289" s="10">
        <f>3/24000000*OO[[#This Row],[81 (29JUN1985 00:00:00)-Water Temperature (C)]]*OO[[#This Row],[23]]</f>
        <v>5.4310401670912501E-5</v>
      </c>
      <c r="Z289" s="10">
        <f>3/24000000*OO[[#This Row],[82 (29JUN1985 03:00:00)-Water Temperature (C)]]*OO[[#This Row],[24]]</f>
        <v>6.1568853063299997E-4</v>
      </c>
      <c r="AA289" s="10">
        <f>3/24000000*OO[[#This Row],[83 (29JUN1985 06:00:00)-Water Temperature (C)]]*OO[[#This Row],[25]]</f>
        <v>4.0156059381625002E-3</v>
      </c>
      <c r="AB289" s="10">
        <f>3/24000000*OO[[#This Row],[84 (29JUN1985 09:00:00)-Water Temperature (C)]]*OO[[#This Row],[26]]</f>
        <v>1.6617136145669998E-2</v>
      </c>
      <c r="AC289" s="10">
        <f>3/24000000*OO[[#This Row],[85 (29JUN1985 12:00:00)-Water Temperature (C)]]*OO[[#This Row],[27]]</f>
        <v>4.6817131562337494E-2</v>
      </c>
      <c r="AD289" s="10">
        <f>3/24000000*OO[[#This Row],[86 (29JUN1985 15:00:00)-Water Temperature (C)]]*OO[[#This Row],[28]]</f>
        <v>9.6126066972800003E-2</v>
      </c>
      <c r="AE289" s="10">
        <f>3/24000000*OO[[#This Row],[88 (29JUN1985 21:00:00)-Water Temperature (C)]]*OO[[#This Row],[30]]</f>
        <v>0.15761934501639999</v>
      </c>
      <c r="AF289" s="10">
        <f>3/24000000*OO[[#This Row],[88 (29JUN1985 21:00:00)-Water Temperature (C)]]*OO[[#This Row],[30]]</f>
        <v>0.15761934501639999</v>
      </c>
      <c r="AG289" s="10">
        <f>3/24000000*OO[[#This Row],[89 (30JUN1985 00:00:00)-Water Temperature (C)]]*OO[[#This Row],[31]]</f>
        <v>0.1268188878732</v>
      </c>
      <c r="AH289" s="10">
        <f>3/24000000*OO[[#This Row],[90 (30JUN1985 03:00:00)-Water Temperature (C)]]*OO[[#This Row],[32]]</f>
        <v>8.1097503473700011E-2</v>
      </c>
      <c r="AI289" s="10">
        <f>3/24000000*OO[[#This Row],[91 (30JUN1985 06:00:00)-Water Temperature (C)]]*OO[[#This Row],[33]]</f>
        <v>4.2894633943845004E-2</v>
      </c>
      <c r="AJ289" s="10">
        <f>3/24000000*OO[[#This Row],[92 (30JUN1985 09:00:00)-Water Temperature (C)]]*OO[[#This Row],[34]]</f>
        <v>1.9687030268624998E-2</v>
      </c>
      <c r="AK289" s="10">
        <f>3/24000000*OO[[#This Row],[93 (30JUN1985 12:00:00)-Water Temperature (C)]]*OO[[#This Row],[35]]</f>
        <v>8.1606556529212511E-3</v>
      </c>
      <c r="AL289" s="10">
        <f>3/24000000*OO[[#This Row],[94 (30JUN1985 15:00:00)-Water Temperature (C)]]*OO[[#This Row],[36]]</f>
        <v>3.1958244956629997E-3</v>
      </c>
      <c r="AM289" s="10">
        <f>3/24000000*OO[[#This Row],[95 (30JUN1985 18:00:00)-Water Temperature (C)]]*OO[[#This Row],[37]]</f>
        <v>1.1739919186234998E-3</v>
      </c>
      <c r="AN289" s="10">
        <f>3/24000000*OO[[#This Row],[96 (30JUN1985 21:00:00)-Water Temperature (C)]]*OO[[#This Row],[38]]</f>
        <v>4.1535660430424995E-4</v>
      </c>
      <c r="AO289" s="10">
        <f>3/24000000*OO[[#This Row],[97 (01JUL1985 00:00:00)-Water Temperature (C)]]*OO[[#This Row],[39]]</f>
        <v>1.7599987206379998E-4</v>
      </c>
      <c r="AP289" s="10">
        <f>3/24000000*OO[[#This Row],[98 (01JUL1985 03:00:00)-Water Temperature (C)]]*OO[[#This Row],[40]]</f>
        <v>1.1164028964652501E-4</v>
      </c>
      <c r="AQ289" s="10">
        <f>3/24000000*OO[[#This Row],[99 (01JUL1985 06:00:00)-Water Temperature (C)]]*OO[[#This Row],[41]]</f>
        <v>9.7973302708237496E-5</v>
      </c>
      <c r="AR289" s="10">
        <f>3/24000000*OO[[#This Row],[100 (01JUL1985 09:00:00)-Water Temperature (C)]]*OO[[#This Row],[42]]</f>
        <v>9.7789666640137496E-5</v>
      </c>
      <c r="AS289" s="10">
        <f>3/24000000*OO[[#This Row],[101 (01JUL1985 12:00:00)-Water Temperature (C)]]*OO[[#This Row],[43]]</f>
        <v>9.8599985617199993E-5</v>
      </c>
      <c r="AT289" s="10">
        <f>3/24000000*OO[[#This Row],[102 (01JUL1985 15:00:00)-Water Temperature (C)]]*OO[[#This Row],[44]]</f>
        <v>9.7321801304499993E-5</v>
      </c>
      <c r="AU289" s="10">
        <f>3/24000000*OO[[#This Row],[103 (01JUL1985 18:00:00)-Water Temperature (C)]]*OO[[#This Row],[45]]</f>
        <v>9.1431946575937491E-5</v>
      </c>
      <c r="AV289" s="10">
        <f>3/24000000*OO[[#This Row],[104 (01JUL1985 21:00:00)-Water Temperature (C)]]*OO[[#This Row],[46]]</f>
        <v>8.2492952539350004E-5</v>
      </c>
      <c r="AW289" s="10">
        <f>3/24000000*OO[[#This Row],[105 (02JUL1985 00:00:00)-Water Temperature (C)]]*OO[[#This Row],[47]]</f>
        <v>7.1270337657062507E-5</v>
      </c>
      <c r="AX289" s="10">
        <f>3/24000000*OO[[#This Row],[106 (02JUL1985 03:00:00)-Water Temperature (C)]]*OO[[#This Row],[48]]</f>
        <v>5.9656498655549998E-5</v>
      </c>
      <c r="AY289" s="10">
        <f>3/24000000*OO[[#This Row],[107 (02JUL1985 06:00:00)-Water Temperature (C)]]*OO[[#This Row],[49]]</f>
        <v>4.8436120991394992E-5</v>
      </c>
      <c r="AZ289" s="10">
        <f>3/24000000*OO[[#This Row],[108 (02JUL1985 09:00:00)-Water Temperature (C)]]*OO[[#This Row],[50]]</f>
        <v>3.9617016221119998E-5</v>
      </c>
      <c r="BA289" s="10">
        <f>3/24000000*OO[[#This Row],[109 (02JUL1985 12:00:00)-Water Temperature (C)]]*OO[[#This Row],[51]]</f>
        <v>3.2482640948589991E-5</v>
      </c>
      <c r="BB289" s="10">
        <f>3/24000000*OO[[#This Row],[110 (02JUL1985 15:00:00)-Water Temperature (C)]]*OO[[#This Row],[52]]</f>
        <v>2.7214683139132503E-5</v>
      </c>
      <c r="BC289" s="10">
        <f>3/24000000*OO[[#This Row],[111 (02JUL1985 18:00:00)-Water Temperature (C)]]*OO[[#This Row],[53]]</f>
        <v>2.3285907608112501E-5</v>
      </c>
      <c r="BD289" s="10">
        <f>3/24000000*OO[[#This Row],[112 (02JUL1985 21:00:00)-Water Temperature (C)]]*OO[[#This Row],[54]]</f>
        <v>2.004809976833125E-5</v>
      </c>
      <c r="BE289" s="10">
        <f>3/24000000*OO[[#This Row],[113 (03JUL1985 00:00:00)-Water Temperature (C)]]*OO[[#This Row],[55]]</f>
        <v>1.7710596068549999E-5</v>
      </c>
      <c r="BF289" s="10">
        <f>3/24000000*OO[[#This Row],[114 (03JUL1985 03:00:00)-Water Temperature (C)]]*OO[[#This Row],[56]]</f>
        <v>1.59591420289125E-5</v>
      </c>
      <c r="BG289" s="10">
        <f>3/24000000*OO[[#This Row],[115 (03JUL1985 06:00:00)-Water Temperature (C)]]*OO[[#This Row],[57]]</f>
        <v>1.4670989083016248E-5</v>
      </c>
      <c r="BH289" s="10">
        <f>3/24000000*OO[[#This Row],[116 (03JUL1985 09:00:00)-Water Temperature (C)]]*OO[[#This Row],[58]]</f>
        <v>1.40213256229475E-5</v>
      </c>
      <c r="BI289" s="10">
        <f>3/24000000*OO[[#This Row],[117 (03JUL1985 12:00:00)-Water Temperature (C)]]*OO[[#This Row],[59]]</f>
        <v>1.394085930549E-5</v>
      </c>
      <c r="BJ289" s="10">
        <f>3/24000000*OO[[#This Row],[118 (03JUL1985 15:00:00)-Water Temperature (C)]]*OO[[#This Row],[60]]</f>
        <v>1.4098532722955001E-5</v>
      </c>
      <c r="BK289" s="10">
        <f>3/24000000*OO[[#This Row],[119 (03JUL1985 18:00:00)-Water Temperature (C)]]*OO[[#This Row],[61]]</f>
        <v>1.3848886801094999E-5</v>
      </c>
      <c r="BL289" s="10">
        <f>3/24000000*OO[[#This Row],[120 (03JUL1985 21:00:00)-Water Temperature (C)]]*OO[[#This Row],[62]]</f>
        <v>1.31603335047225E-5</v>
      </c>
      <c r="BM289" s="10">
        <f>3/24000000*OO[[#This Row],[121 (04JUL1985 00:00:00)-Water Temperature (C)]]*OO[[#This Row],[63]]</f>
        <v>1.228725951537E-5</v>
      </c>
      <c r="BN289" s="10">
        <f>3/24000000*OO[[#This Row],[122 (04JUL1985 03:00:00)-Water Temperature (C)]]*OO[[#This Row],[64]]</f>
        <v>1.145302673115E-5</v>
      </c>
      <c r="BO289" s="10">
        <f>3/24000000*OO[[#This Row],[123 (04JUL1985 06:00:00)-Water Temperature (C)]]*OO[[#This Row],[65]]</f>
        <v>1.069661544357E-5</v>
      </c>
      <c r="BP289" s="10">
        <f>3/24000000*OO[[#This Row],[124 (04JUL1985 09:00:00)-Water Temperature (C)]]*OO[[#This Row],[66]]</f>
        <v>1.02469803956775E-5</v>
      </c>
      <c r="BQ289" s="10">
        <f>3/24000000*OO[[#This Row],[125 (04JUL1985 12:00:00)-Water Temperature (C)]]*OO[[#This Row],[67]]</f>
        <v>9.8024648906249994E-6</v>
      </c>
      <c r="BR289" s="10">
        <f>3/24000000*OO[[#This Row],[126 (04JUL1985 15:00:00)-Water Temperature (C)]]*OO[[#This Row],[68]]</f>
        <v>9.23387656485E-6</v>
      </c>
      <c r="BS289" s="10">
        <f>3/24000000*OO[[#This Row],[127 (04JUL1985 18:00:00)-Water Temperature (C)]]*OO[[#This Row],[69]]</f>
        <v>8.6209517531249983E-6</v>
      </c>
      <c r="BT289" s="10">
        <f>3/24000000*OO[[#This Row],[128 (04JUL1985 21:00:00)-Water Temperature (C)]]*OO[[#This Row],[70]]</f>
        <v>8.1025098882599995E-6</v>
      </c>
      <c r="BU289" s="10">
        <f>3/24000000*OO[[#This Row],[129 (05JUL1985 00:00:00)-Water Temperature (C)]]*OO[[#This Row],[71]]</f>
        <v>7.6336935267187497E-6</v>
      </c>
      <c r="BV289" s="10">
        <f>3/24000000*OO[[#This Row],[130 (05JUL1985 03:00:00)-Water Temperature (C)]]*OO[[#This Row],[72]]</f>
        <v>7.2048380373100003E-6</v>
      </c>
      <c r="BW289" s="10">
        <f>3/24000000*OO[[#This Row],[131 (05JUL1985 06:00:00)-Water Temperature (C)]]*OO[[#This Row],[73]]</f>
        <v>6.7802310697687483E-6</v>
      </c>
      <c r="BX289" s="10">
        <f>3/24000000*OO[[#This Row],[132 (05JUL1985 09:00:00)-Water Temperature (C)]]*OO[[#This Row],[74]]</f>
        <v>6.5780213872424997E-6</v>
      </c>
      <c r="BY289" s="10">
        <f>3/24000000*OO[[#This Row],[133 (05JUL1985 12:00:00)-Water Temperature (C)]]*OO[[#This Row],[75]]</f>
        <v>6.6596753527375001E-6</v>
      </c>
      <c r="BZ289" s="10">
        <f>3/24000000*OO[[#This Row],[134 (05JUL1985 15:00:00)-Water Temperature (C)]]*OO[[#This Row],[76]]</f>
        <v>6.9062305098937499E-6</v>
      </c>
      <c r="CA289" s="10">
        <f>3/24000000*OO[[#This Row],[135 (05JUL1985 18:00:00)-Water Temperature (C)]]*OO[[#This Row],[77]]</f>
        <v>6.9669770333292497E-6</v>
      </c>
      <c r="CB289" s="10">
        <f>3/24000000*OO[[#This Row],[136 (05JUL1985 21:00:00)-Water Temperature (C)]]*OO[[#This Row],[78]]</f>
        <v>6.6626787190161251E-6</v>
      </c>
      <c r="CC289" s="10">
        <f>3/24000000*OO[[#This Row],[137 (06JUL1985 00:00:00)-Water Temperature (C)]]*OO[[#This Row],[79]]</f>
        <v>6.2333653635358738E-6</v>
      </c>
      <c r="CD289" s="10">
        <f>3/24000000*OO[[#This Row],[138 (06JUL1985 03:00:00)-Water Temperature (C)]]*OO[[#This Row],[80]]</f>
        <v>5.8402086570669994E-6</v>
      </c>
      <c r="CE289" s="10">
        <f>3/24000000*OO[[#This Row],[139 (06JUL1985 06:00:00)-Water Temperature (C)]]*OO[[#This Row],[81]]</f>
        <v>5.4539849534188753E-6</v>
      </c>
      <c r="CF289" s="10">
        <f>3/24000000*OO[[#This Row],[140 (06JUL1985 09:00:00)-Water Temperature (C)]]*OO[[#This Row],[82]]</f>
        <v>5.1543742786912503E-6</v>
      </c>
      <c r="CG289" s="10">
        <f>3/24000000*OO[[#This Row],[141 (06JUL1985 12:00:00)-Water Temperature (C)]]*OO[[#This Row],[83]]</f>
        <v>4.9663025609920003E-6</v>
      </c>
      <c r="CH289" s="10">
        <f>3/24000000*OO[[#This Row],[142 (06JUL1985 15:00:00)-Water Temperature (C)]]*OO[[#This Row],[84]]</f>
        <v>4.7871945391633743E-6</v>
      </c>
      <c r="CI289" s="10">
        <f>3/24000000*OO[[#This Row],[143 (06JUL1985 18:00:00)-Water Temperature (C)]]*OO[[#This Row],[85]]</f>
        <v>4.6224604584540001E-6</v>
      </c>
      <c r="CJ289" s="10">
        <f>3/24000000*OO[[#This Row],[144 (06JUL1985 21:00:00)-Water Temperature (C)]]*OO[[#This Row],[86]]</f>
        <v>4.427858969616375E-6</v>
      </c>
      <c r="CK289" s="10">
        <f>3/24000000*OO[[#This Row],[145 (07JUL1985 00:00:00)-Water Temperature (C)]]*OO[[#This Row],[87]]</f>
        <v>4.1819569223762497E-6</v>
      </c>
      <c r="CL289" s="10">
        <f>3/24000000*OO[[#This Row],[146 (07JUL1985 03:00:00)-Water Temperature (C)]]*OO[[#This Row],[88]]</f>
        <v>3.9626863874909996E-6</v>
      </c>
      <c r="CM289" s="10">
        <f>3/24000000*OO[[#This Row],[147 (07JUL1985 06:00:00)-Water Temperature (C)]]*OO[[#This Row],[89]]</f>
        <v>3.7585046742149997E-6</v>
      </c>
      <c r="CN289" s="10">
        <f>3/24000000*OO[[#This Row],[148 (07JUL1985 09:00:00)-Water Temperature (C)]]*OO[[#This Row],[90]]</f>
        <v>3.6412698154304995E-6</v>
      </c>
      <c r="CO289" s="10">
        <f>3/24000000*OO[[#This Row],[149 (07JUL1985 12:00:00)-Water Temperature (C)]]*OO[[#This Row],[91]]</f>
        <v>3.5392807552982499E-6</v>
      </c>
      <c r="CP289" s="10">
        <f>3/24000000*OO[[#This Row],[150 (07JUL1985 15:00:00)-Water Temperature (C)]]*OO[[#This Row],[92]]</f>
        <v>3.5023295911967503E-6</v>
      </c>
      <c r="CQ289" s="10">
        <f>3/24000000*OO[[#This Row],[151 (07JUL1985 18:00:00)-Water Temperature (C)]]*OO[[#This Row],[93]]</f>
        <v>3.4975603845163746E-6</v>
      </c>
      <c r="CR289" s="10">
        <f>3/24000000*OO[[#This Row],[152 (07JUL1985 21:00:00)-Water Temperature (C)]]*OO[[#This Row],[94]]</f>
        <v>3.3768212738177502E-6</v>
      </c>
      <c r="CS289" s="10">
        <f>3/24000000*OO[[#This Row],[153 (08JUL1985 00:00:00)-Water Temperature (C)]]*OO[[#This Row],[95]]</f>
        <v>3.1430041824937503E-6</v>
      </c>
      <c r="CT289" s="10">
        <f>3/24000000*OO[[#This Row],[154 (08JUL1985 03:00:00)-Water Temperature (C)]]*OO[[#This Row],[96]]</f>
        <v>2.9203515504759997E-6</v>
      </c>
      <c r="CU289" s="10">
        <f>3/24000000*OO[[#This Row],[155 (08JUL1985 06:00:00)-Water Temperature (C)]]*OO[[#This Row],[97]]</f>
        <v>2.7308274624599999E-6</v>
      </c>
      <c r="CV289" s="10">
        <f>3/24000000*OO[[#This Row],[156 (08JUL1985 09:00:00)-Water Temperature (C)]]*OO[[#This Row],[98]]</f>
        <v>2.6239591008834999E-6</v>
      </c>
      <c r="CW289" s="10">
        <f>3/24000000*OO[[#This Row],[157 (08JUL1985 12:00:00)-Water Temperature (C)]]*OO[[#This Row],[99]]</f>
        <v>2.4976287249255E-6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0</v>
      </c>
      <c r="P290" s="10">
        <f>3/24*OO[[#This Row],[72 (27JUN1985 21:00:00)-Water Temperature (C)]]*OO[[#This Row],[14]]/SUM(OO[14])</f>
        <v>0</v>
      </c>
      <c r="Q290" s="10">
        <f>3/24*OO[[#This Row],[73 (28JUN1985 00:00:00)-Water Temperature (C)]]*OO[[#This Row],[15]]/SUM(OO[15])</f>
        <v>6.1698774236353025E-43</v>
      </c>
      <c r="R290" s="10">
        <f>3/24*OO[[#This Row],[74 (28JUN1985 03:00:00)-Water Temperature (C)]]*OO[[#This Row],[16]]/SUM(OO[16])</f>
        <v>3.8528031120908315E-30</v>
      </c>
      <c r="S290" s="10">
        <f>3/24*OO[[#This Row],[75 (28JUN1985 06:00:00)-Water Temperature (C)]]*OO[[#This Row],[17]]/SUM(OO[17])</f>
        <v>8.6170484256809231E-24</v>
      </c>
      <c r="T290" s="10">
        <f>3/24*OO[[#This Row],[76 (28JUN1985 09:00:00)-Water Temperature (C)]]*OO[[#This Row],[18]]/SUM(OO[18])</f>
        <v>6.1738288228167408E-17</v>
      </c>
      <c r="U290" s="10">
        <f>3/24*OO[[#This Row],[77 (28JUN1985 12:00:00)-Water Temperature (C)]]*OO[[#This Row],[19]]/SUM(OO[19])</f>
        <v>3.0886771848126654E-13</v>
      </c>
      <c r="V290" s="10">
        <f>3/24000000*OO[[#This Row],[78 (28JUN1985 15:00:00)-Water Temperature (C)]]*OO[[#This Row],[20]]</f>
        <v>1.6294768097387499E-10</v>
      </c>
      <c r="W290" s="10">
        <f>3/24000000*OO[[#This Row],[79 (28JUN1985 18:00:00)-Water Temperature (C)]]*OO[[#This Row],[21]]</f>
        <v>2.2373314450987498E-8</v>
      </c>
      <c r="X290" s="10">
        <f>3/24000000*OO[[#This Row],[80 (28JUN1985 21:00:00)-Water Temperature (C)]]*OO[[#This Row],[22]]</f>
        <v>1.13652167094E-6</v>
      </c>
      <c r="Y290" s="10">
        <f>3/24000000*OO[[#This Row],[81 (29JUN1985 00:00:00)-Water Temperature (C)]]*OO[[#This Row],[23]]</f>
        <v>2.6212178038838747E-5</v>
      </c>
      <c r="Z290" s="10">
        <f>3/24000000*OO[[#This Row],[82 (29JUN1985 03:00:00)-Water Temperature (C)]]*OO[[#This Row],[24]]</f>
        <v>3.1244633554611251E-4</v>
      </c>
      <c r="AA290" s="10">
        <f>3/24000000*OO[[#This Row],[83 (29JUN1985 06:00:00)-Water Temperature (C)]]*OO[[#This Row],[25]]</f>
        <v>2.13142519515825E-3</v>
      </c>
      <c r="AB290" s="10">
        <f>3/24000000*OO[[#This Row],[84 (29JUN1985 09:00:00)-Water Temperature (C)]]*OO[[#This Row],[26]]</f>
        <v>9.181142455826248E-3</v>
      </c>
      <c r="AC290" s="10">
        <f>3/24000000*OO[[#This Row],[85 (29JUN1985 12:00:00)-Water Temperature (C)]]*OO[[#This Row],[27]]</f>
        <v>2.6776740184087502E-2</v>
      </c>
      <c r="AD290" s="10">
        <f>3/24000000*OO[[#This Row],[86 (29JUN1985 15:00:00)-Water Temperature (C)]]*OO[[#This Row],[28]]</f>
        <v>5.664713161631249E-2</v>
      </c>
      <c r="AE290" s="10">
        <f>3/24000000*OO[[#This Row],[88 (29JUN1985 21:00:00)-Water Temperature (C)]]*OO[[#This Row],[30]]</f>
        <v>9.7482385368150001E-2</v>
      </c>
      <c r="AF290" s="10">
        <f>3/24000000*OO[[#This Row],[88 (29JUN1985 21:00:00)-Water Temperature (C)]]*OO[[#This Row],[30]]</f>
        <v>9.7482385368150001E-2</v>
      </c>
      <c r="AG290" s="10">
        <f>3/24000000*OO[[#This Row],[89 (30JUN1985 00:00:00)-Water Temperature (C)]]*OO[[#This Row],[31]]</f>
        <v>8.0209958798399983E-2</v>
      </c>
      <c r="AH290" s="10">
        <f>3/24000000*OO[[#This Row],[90 (30JUN1985 03:00:00)-Water Temperature (C)]]*OO[[#This Row],[32]]</f>
        <v>5.2350043342537497E-2</v>
      </c>
      <c r="AI290" s="10">
        <f>3/24000000*OO[[#This Row],[91 (30JUN1985 06:00:00)-Water Temperature (C)]]*OO[[#This Row],[33]]</f>
        <v>2.8169465985487498E-2</v>
      </c>
      <c r="AJ290" s="10">
        <f>3/24000000*OO[[#This Row],[92 (30JUN1985 09:00:00)-Water Temperature (C)]]*OO[[#This Row],[34]]</f>
        <v>1.3120866585639997E-2</v>
      </c>
      <c r="AK290" s="10">
        <f>3/24000000*OO[[#This Row],[93 (30JUN1985 12:00:00)-Water Temperature (C)]]*OO[[#This Row],[35]]</f>
        <v>5.5070957796400002E-3</v>
      </c>
      <c r="AL290" s="10">
        <f>3/24000000*OO[[#This Row],[94 (30JUN1985 15:00:00)-Water Temperature (C)]]*OO[[#This Row],[36]]</f>
        <v>2.1756387311500001E-3</v>
      </c>
      <c r="AM290" s="10">
        <f>3/24000000*OO[[#This Row],[95 (30JUN1985 18:00:00)-Water Temperature (C)]]*OO[[#This Row],[37]]</f>
        <v>8.0121647788874994E-4</v>
      </c>
      <c r="AN290" s="10">
        <f>3/24000000*OO[[#This Row],[96 (30JUN1985 21:00:00)-Water Temperature (C)]]*OO[[#This Row],[38]]</f>
        <v>2.8057014783574994E-4</v>
      </c>
      <c r="AO290" s="10">
        <f>3/24000000*OO[[#This Row],[97 (01JUL1985 00:00:00)-Water Temperature (C)]]*OO[[#This Row],[39]]</f>
        <v>1.148897234234625E-4</v>
      </c>
      <c r="AP290" s="10">
        <f>3/24000000*OO[[#This Row],[98 (01JUL1985 03:00:00)-Water Temperature (C)]]*OO[[#This Row],[40]]</f>
        <v>6.9669268136025007E-5</v>
      </c>
      <c r="AQ290" s="10">
        <f>3/24000000*OO[[#This Row],[99 (01JUL1985 06:00:00)-Water Temperature (C)]]*OO[[#This Row],[41]]</f>
        <v>5.9758350883937492E-5</v>
      </c>
      <c r="AR290" s="10">
        <f>3/24000000*OO[[#This Row],[100 (01JUL1985 09:00:00)-Water Temperature (C)]]*OO[[#This Row],[42]]</f>
        <v>5.9413731735599998E-5</v>
      </c>
      <c r="AS290" s="10">
        <f>3/24000000*OO[[#This Row],[101 (01JUL1985 12:00:00)-Water Temperature (C)]]*OO[[#This Row],[43]]</f>
        <v>6.0014650825874996E-5</v>
      </c>
      <c r="AT290" s="10">
        <f>3/24000000*OO[[#This Row],[102 (01JUL1985 15:00:00)-Water Temperature (C)]]*OO[[#This Row],[44]]</f>
        <v>5.9386769045257499E-5</v>
      </c>
      <c r="AU290" s="10">
        <f>3/24000000*OO[[#This Row],[103 (01JUL1985 18:00:00)-Water Temperature (C)]]*OO[[#This Row],[45]]</f>
        <v>5.5895454393835004E-5</v>
      </c>
      <c r="AV290" s="10">
        <f>3/24000000*OO[[#This Row],[104 (01JUL1985 21:00:00)-Water Temperature (C)]]*OO[[#This Row],[46]]</f>
        <v>5.051716608324E-5</v>
      </c>
      <c r="AW290" s="10">
        <f>3/24000000*OO[[#This Row],[105 (02JUL1985 00:00:00)-Water Temperature (C)]]*OO[[#This Row],[47]]</f>
        <v>4.3749054583499996E-5</v>
      </c>
      <c r="AX290" s="10">
        <f>3/24000000*OO[[#This Row],[106 (02JUL1985 03:00:00)-Water Temperature (C)]]*OO[[#This Row],[48]]</f>
        <v>3.6748497947687499E-5</v>
      </c>
      <c r="AY290" s="10">
        <f>3/24000000*OO[[#This Row],[107 (02JUL1985 06:00:00)-Water Temperature (C)]]*OO[[#This Row],[49]]</f>
        <v>2.9952329982111247E-5</v>
      </c>
      <c r="AZ290" s="10">
        <f>3/24000000*OO[[#This Row],[108 (02JUL1985 09:00:00)-Water Temperature (C)]]*OO[[#This Row],[50]]</f>
        <v>2.4586899744859998E-5</v>
      </c>
      <c r="BA290" s="10">
        <f>3/24000000*OO[[#This Row],[109 (02JUL1985 12:00:00)-Water Temperature (C)]]*OO[[#This Row],[51]]</f>
        <v>2.0170690433872501E-5</v>
      </c>
      <c r="BB290" s="10">
        <f>3/24000000*OO[[#This Row],[110 (02JUL1985 15:00:00)-Water Temperature (C)]]*OO[[#This Row],[52]]</f>
        <v>1.6867253116686251E-5</v>
      </c>
      <c r="BC290" s="10">
        <f>3/24000000*OO[[#This Row],[111 (02JUL1985 18:00:00)-Water Temperature (C)]]*OO[[#This Row],[53]]</f>
        <v>1.4360156842468749E-5</v>
      </c>
      <c r="BD290" s="10">
        <f>3/24000000*OO[[#This Row],[112 (02JUL1985 21:00:00)-Water Temperature (C)]]*OO[[#This Row],[54]]</f>
        <v>1.229279219814875E-5</v>
      </c>
      <c r="BE290" s="10">
        <f>3/24000000*OO[[#This Row],[113 (03JUL1985 00:00:00)-Water Temperature (C)]]*OO[[#This Row],[55]]</f>
        <v>1.082092458588E-5</v>
      </c>
      <c r="BF290" s="10">
        <f>3/24000000*OO[[#This Row],[114 (03JUL1985 03:00:00)-Water Temperature (C)]]*OO[[#This Row],[56]]</f>
        <v>9.7307974256174984E-6</v>
      </c>
      <c r="BG290" s="10">
        <f>3/24000000*OO[[#This Row],[115 (03JUL1985 06:00:00)-Water Temperature (C)]]*OO[[#This Row],[57]]</f>
        <v>8.9423475670987507E-6</v>
      </c>
      <c r="BH290" s="10">
        <f>3/24000000*OO[[#This Row],[116 (03JUL1985 09:00:00)-Water Temperature (C)]]*OO[[#This Row],[58]]</f>
        <v>8.5544205719324994E-6</v>
      </c>
      <c r="BI290" s="10">
        <f>3/24000000*OO[[#This Row],[117 (03JUL1985 12:00:00)-Water Temperature (C)]]*OO[[#This Row],[59]]</f>
        <v>8.5124701149287505E-6</v>
      </c>
      <c r="BJ290" s="10">
        <f>3/24000000*OO[[#This Row],[118 (03JUL1985 15:00:00)-Water Temperature (C)]]*OO[[#This Row],[60]]</f>
        <v>8.6034406631299995E-6</v>
      </c>
      <c r="BK290" s="10">
        <f>3/24000000*OO[[#This Row],[119 (03JUL1985 18:00:00)-Water Temperature (C)]]*OO[[#This Row],[61]]</f>
        <v>8.4357392853274982E-6</v>
      </c>
      <c r="BL290" s="10">
        <f>3/24000000*OO[[#This Row],[120 (03JUL1985 21:00:00)-Water Temperature (C)]]*OO[[#This Row],[62]]</f>
        <v>8.0066998993649989E-6</v>
      </c>
      <c r="BM290" s="10">
        <f>3/24000000*OO[[#This Row],[121 (04JUL1985 00:00:00)-Water Temperature (C)]]*OO[[#This Row],[63]]</f>
        <v>7.4736048786750006E-6</v>
      </c>
      <c r="BN290" s="10">
        <f>3/24000000*OO[[#This Row],[122 (04JUL1985 03:00:00)-Water Temperature (C)]]*OO[[#This Row],[64]]</f>
        <v>6.964811739799999E-6</v>
      </c>
      <c r="BO290" s="10">
        <f>3/24000000*OO[[#This Row],[123 (04JUL1985 06:00:00)-Water Temperature (C)]]*OO[[#This Row],[65]]</f>
        <v>6.5080515841901243E-6</v>
      </c>
      <c r="BP290" s="10">
        <f>3/24000000*OO[[#This Row],[124 (04JUL1985 09:00:00)-Water Temperature (C)]]*OO[[#This Row],[66]]</f>
        <v>6.2412275163881248E-6</v>
      </c>
      <c r="BQ290" s="10">
        <f>3/24000000*OO[[#This Row],[125 (04JUL1985 12:00:00)-Water Temperature (C)]]*OO[[#This Row],[67]]</f>
        <v>5.9665988499120005E-6</v>
      </c>
      <c r="BR290" s="10">
        <f>3/24000000*OO[[#This Row],[126 (04JUL1985 15:00:00)-Water Temperature (C)]]*OO[[#This Row],[68]]</f>
        <v>5.6193784608942501E-6</v>
      </c>
      <c r="BS290" s="10">
        <f>3/24000000*OO[[#This Row],[127 (04JUL1985 18:00:00)-Water Temperature (C)]]*OO[[#This Row],[69]]</f>
        <v>5.2492668006224995E-6</v>
      </c>
      <c r="BT290" s="10">
        <f>3/24000000*OO[[#This Row],[128 (04JUL1985 21:00:00)-Water Temperature (C)]]*OO[[#This Row],[70]]</f>
        <v>4.9282419691259993E-6</v>
      </c>
      <c r="BU290" s="10">
        <f>3/24000000*OO[[#This Row],[129 (05JUL1985 00:00:00)-Water Temperature (C)]]*OO[[#This Row],[71]]</f>
        <v>4.6390261240050003E-6</v>
      </c>
      <c r="BV290" s="10">
        <f>3/24000000*OO[[#This Row],[130 (05JUL1985 03:00:00)-Water Temperature (C)]]*OO[[#This Row],[72]]</f>
        <v>4.3778728667399998E-6</v>
      </c>
      <c r="BW290" s="10">
        <f>3/24000000*OO[[#This Row],[131 (05JUL1985 06:00:00)-Water Temperature (C)]]*OO[[#This Row],[73]]</f>
        <v>4.1216112735118749E-6</v>
      </c>
      <c r="BX290" s="10">
        <f>3/24000000*OO[[#This Row],[132 (05JUL1985 09:00:00)-Water Temperature (C)]]*OO[[#This Row],[74]]</f>
        <v>4.0058213064457492E-6</v>
      </c>
      <c r="BY290" s="10">
        <f>3/24000000*OO[[#This Row],[133 (05JUL1985 12:00:00)-Water Temperature (C)]]*OO[[#This Row],[75]]</f>
        <v>4.0609966530086247E-6</v>
      </c>
      <c r="BZ290" s="10">
        <f>3/24000000*OO[[#This Row],[134 (05JUL1985 15:00:00)-Water Temperature (C)]]*OO[[#This Row],[76]]</f>
        <v>4.208631382665E-6</v>
      </c>
      <c r="CA290" s="10">
        <f>3/24000000*OO[[#This Row],[135 (05JUL1985 18:00:00)-Water Temperature (C)]]*OO[[#This Row],[77]]</f>
        <v>4.2372931950903751E-6</v>
      </c>
      <c r="CB290" s="10">
        <f>3/24000000*OO[[#This Row],[136 (05JUL1985 21:00:00)-Water Temperature (C)]]*OO[[#This Row],[78]]</f>
        <v>4.0456470303300002E-6</v>
      </c>
      <c r="CC290" s="10">
        <f>3/24000000*OO[[#This Row],[137 (06JUL1985 00:00:00)-Water Temperature (C)]]*OO[[#This Row],[79]]</f>
        <v>3.78684968327775E-6</v>
      </c>
      <c r="CD290" s="10">
        <f>3/24000000*OO[[#This Row],[138 (06JUL1985 03:00:00)-Water Temperature (C)]]*OO[[#This Row],[80]]</f>
        <v>3.5499130233679998E-6</v>
      </c>
      <c r="CE290" s="10">
        <f>3/24000000*OO[[#This Row],[139 (06JUL1985 06:00:00)-Water Temperature (C)]]*OO[[#This Row],[81]]</f>
        <v>3.3166550732739998E-6</v>
      </c>
      <c r="CF290" s="10">
        <f>3/24000000*OO[[#This Row],[140 (06JUL1985 09:00:00)-Water Temperature (C)]]*OO[[#This Row],[82]]</f>
        <v>3.1379082026582496E-6</v>
      </c>
      <c r="CG290" s="10">
        <f>3/24000000*OO[[#This Row],[141 (06JUL1985 12:00:00)-Water Temperature (C)]]*OO[[#This Row],[83]]</f>
        <v>3.0247693643025001E-6</v>
      </c>
      <c r="CH290" s="10">
        <f>3/24000000*OO[[#This Row],[142 (06JUL1985 15:00:00)-Water Temperature (C)]]*OO[[#This Row],[84]]</f>
        <v>2.9122400765962497E-6</v>
      </c>
      <c r="CI290" s="10">
        <f>3/24000000*OO[[#This Row],[143 (06JUL1985 18:00:00)-Water Temperature (C)]]*OO[[#This Row],[85]]</f>
        <v>2.8108390777391248E-6</v>
      </c>
      <c r="CJ290" s="10">
        <f>3/24000000*OO[[#This Row],[144 (06JUL1985 21:00:00)-Water Temperature (C)]]*OO[[#This Row],[86]]</f>
        <v>2.6892616602645001E-6</v>
      </c>
      <c r="CK290" s="10">
        <f>3/24000000*OO[[#This Row],[145 (07JUL1985 00:00:00)-Water Temperature (C)]]*OO[[#This Row],[87]]</f>
        <v>2.5375724009939998E-6</v>
      </c>
      <c r="CL290" s="10">
        <f>3/24000000*OO[[#This Row],[146 (07JUL1985 03:00:00)-Water Temperature (C)]]*OO[[#This Row],[88]]</f>
        <v>2.4060895218739996E-6</v>
      </c>
      <c r="CM290" s="10">
        <f>3/24000000*OO[[#This Row],[147 (07JUL1985 06:00:00)-Water Temperature (C)]]*OO[[#This Row],[89]]</f>
        <v>2.2835339804474996E-6</v>
      </c>
      <c r="CN290" s="10">
        <f>3/24000000*OO[[#This Row],[148 (07JUL1985 09:00:00)-Water Temperature (C)]]*OO[[#This Row],[90]]</f>
        <v>2.2146434061487501E-6</v>
      </c>
      <c r="CO290" s="10">
        <f>3/24000000*OO[[#This Row],[149 (07JUL1985 12:00:00)-Water Temperature (C)]]*OO[[#This Row],[91]]</f>
        <v>2.1559441807916249E-6</v>
      </c>
      <c r="CP290" s="10">
        <f>3/24000000*OO[[#This Row],[150 (07JUL1985 15:00:00)-Water Temperature (C)]]*OO[[#This Row],[92]]</f>
        <v>2.1348594018713747E-6</v>
      </c>
      <c r="CQ290" s="10">
        <f>3/24000000*OO[[#This Row],[151 (07JUL1985 18:00:00)-Water Temperature (C)]]*OO[[#This Row],[93]]</f>
        <v>2.1311170940893749E-6</v>
      </c>
      <c r="CR290" s="10">
        <f>3/24000000*OO[[#This Row],[152 (07JUL1985 21:00:00)-Water Temperature (C)]]*OO[[#This Row],[94]]</f>
        <v>2.0525720574150002E-6</v>
      </c>
      <c r="CS290" s="10">
        <f>3/24000000*OO[[#This Row],[153 (08JUL1985 00:00:00)-Water Temperature (C)]]*OO[[#This Row],[95]]</f>
        <v>1.90911858367825E-6</v>
      </c>
      <c r="CT290" s="10">
        <f>3/24000000*OO[[#This Row],[154 (08JUL1985 03:00:00)-Water Temperature (C)]]*OO[[#This Row],[96]]</f>
        <v>1.775164523187E-6</v>
      </c>
      <c r="CU290" s="10">
        <f>3/24000000*OO[[#This Row],[155 (08JUL1985 06:00:00)-Water Temperature (C)]]*OO[[#This Row],[97]]</f>
        <v>1.6610047881114997E-6</v>
      </c>
      <c r="CV290" s="10">
        <f>3/24000000*OO[[#This Row],[156 (08JUL1985 09:00:00)-Water Temperature (C)]]*OO[[#This Row],[98]]</f>
        <v>1.598343410106E-6</v>
      </c>
      <c r="CW290" s="10">
        <f>3/24000000*OO[[#This Row],[157 (08JUL1985 12:00:00)-Water Temperature (C)]]*OO[[#This Row],[99]]</f>
        <v>1.5199649332199999E-6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0</v>
      </c>
      <c r="P291" s="10">
        <f>3/24*OO[[#This Row],[72 (27JUN1985 21:00:00)-Water Temperature (C)]]*OO[[#This Row],[14]]/SUM(OO[14])</f>
        <v>0</v>
      </c>
      <c r="Q291" s="10">
        <f>3/24*OO[[#This Row],[73 (28JUN1985 00:00:00)-Water Temperature (C)]]*OO[[#This Row],[15]]/SUM(OO[15])</f>
        <v>6.3550949309888058E-44</v>
      </c>
      <c r="R291" s="10">
        <f>3/24*OO[[#This Row],[74 (28JUN1985 03:00:00)-Water Temperature (C)]]*OO[[#This Row],[16]]/SUM(OO[16])</f>
        <v>5.7850704395626051E-31</v>
      </c>
      <c r="S291" s="10">
        <f>3/24*OO[[#This Row],[75 (28JUN1985 06:00:00)-Water Temperature (C)]]*OO[[#This Row],[17]]/SUM(OO[17])</f>
        <v>2.9614617219948322E-24</v>
      </c>
      <c r="T291" s="10">
        <f>3/24*OO[[#This Row],[76 (28JUN1985 09:00:00)-Water Temperature (C)]]*OO[[#This Row],[18]]/SUM(OO[18])</f>
        <v>2.7943762140011509E-17</v>
      </c>
      <c r="U291" s="10">
        <f>3/24*OO[[#This Row],[77 (28JUN1985 12:00:00)-Water Temperature (C)]]*OO[[#This Row],[19]]/SUM(OO[19])</f>
        <v>1.7104256055357766E-13</v>
      </c>
      <c r="V291" s="10">
        <f>3/24000000*OO[[#This Row],[78 (28JUN1985 15:00:00)-Water Temperature (C)]]*OO[[#This Row],[20]]</f>
        <v>1.0018678112625001E-10</v>
      </c>
      <c r="W291" s="10">
        <f>3/24000000*OO[[#This Row],[79 (28JUN1985 18:00:00)-Water Temperature (C)]]*OO[[#This Row],[21]]</f>
        <v>1.4809482298278748E-8</v>
      </c>
      <c r="X291" s="10">
        <f>3/24000000*OO[[#This Row],[80 (28JUN1985 21:00:00)-Water Temperature (C)]]*OO[[#This Row],[22]]</f>
        <v>7.9846553922174994E-7</v>
      </c>
      <c r="Y291" s="10">
        <f>3/24000000*OO[[#This Row],[81 (29JUN1985 00:00:00)-Water Temperature (C)]]*OO[[#This Row],[23]]</f>
        <v>1.9399740787499998E-5</v>
      </c>
      <c r="Z291" s="10">
        <f>3/24000000*OO[[#This Row],[82 (29JUN1985 03:00:00)-Water Temperature (C)]]*OO[[#This Row],[24]]</f>
        <v>2.42144072088975E-4</v>
      </c>
      <c r="AA291" s="10">
        <f>3/24000000*OO[[#This Row],[83 (29JUN1985 06:00:00)-Water Temperature (C)]]*OO[[#This Row],[25]]</f>
        <v>1.7224323435708752E-3</v>
      </c>
      <c r="AB291" s="10">
        <f>3/24000000*OO[[#This Row],[84 (29JUN1985 09:00:00)-Water Temperature (C)]]*OO[[#This Row],[26]]</f>
        <v>7.7072389492024995E-3</v>
      </c>
      <c r="AC291" s="10">
        <f>3/24000000*OO[[#This Row],[85 (29JUN1985 12:00:00)-Water Temperature (C)]]*OO[[#This Row],[27]]</f>
        <v>2.3239452557055E-2</v>
      </c>
      <c r="AD291" s="10">
        <f>3/24000000*OO[[#This Row],[86 (29JUN1985 15:00:00)-Water Temperature (C)]]*OO[[#This Row],[28]]</f>
        <v>5.0623363084350004E-2</v>
      </c>
      <c r="AE291" s="10">
        <f>3/24000000*OO[[#This Row],[88 (29JUN1985 21:00:00)-Water Temperature (C)]]*OO[[#This Row],[30]]</f>
        <v>9.1262828767687487E-2</v>
      </c>
      <c r="AF291" s="10">
        <f>3/24000000*OO[[#This Row],[88 (29JUN1985 21:00:00)-Water Temperature (C)]]*OO[[#This Row],[30]]</f>
        <v>9.1262828767687487E-2</v>
      </c>
      <c r="AG291" s="10">
        <f>3/24000000*OO[[#This Row],[89 (30JUN1985 00:00:00)-Water Temperature (C)]]*OO[[#This Row],[31]]</f>
        <v>7.676309204515E-2</v>
      </c>
      <c r="AH291" s="10">
        <f>3/24000000*OO[[#This Row],[90 (30JUN1985 03:00:00)-Water Temperature (C)]]*OO[[#This Row],[32]]</f>
        <v>5.1157022479095003E-2</v>
      </c>
      <c r="AI291" s="10">
        <f>3/24000000*OO[[#This Row],[91 (30JUN1985 06:00:00)-Water Temperature (C)]]*OO[[#This Row],[33]]</f>
        <v>2.8025121725898751E-2</v>
      </c>
      <c r="AJ291" s="10">
        <f>3/24000000*OO[[#This Row],[92 (30JUN1985 09:00:00)-Water Temperature (C)]]*OO[[#This Row],[34]]</f>
        <v>1.3263636887425E-2</v>
      </c>
      <c r="AK291" s="10">
        <f>3/24000000*OO[[#This Row],[93 (30JUN1985 12:00:00)-Water Temperature (C)]]*OO[[#This Row],[35]]</f>
        <v>5.6455335518237493E-3</v>
      </c>
      <c r="AL291" s="10">
        <f>3/24000000*OO[[#This Row],[94 (30JUN1985 15:00:00)-Water Temperature (C)]]*OO[[#This Row],[36]]</f>
        <v>2.25377492812625E-3</v>
      </c>
      <c r="AM291" s="10">
        <f>3/24000000*OO[[#This Row],[95 (30JUN1985 18:00:00)-Water Temperature (C)]]*OO[[#This Row],[37]]</f>
        <v>8.3352349512437495E-4</v>
      </c>
      <c r="AN291" s="10">
        <f>3/24000000*OO[[#This Row],[96 (30JUN1985 21:00:00)-Water Temperature (C)]]*OO[[#This Row],[38]]</f>
        <v>2.8959099640151251E-4</v>
      </c>
      <c r="AO291" s="10">
        <f>3/24000000*OO[[#This Row],[97 (01JUL1985 00:00:00)-Water Temperature (C)]]*OO[[#This Row],[39]]</f>
        <v>1.1512129866187501E-4</v>
      </c>
      <c r="AP291" s="10">
        <f>3/24000000*OO[[#This Row],[98 (01JUL1985 03:00:00)-Water Temperature (C)]]*OO[[#This Row],[40]]</f>
        <v>6.6825862429400001E-5</v>
      </c>
      <c r="AQ291" s="10">
        <f>3/24000000*OO[[#This Row],[99 (01JUL1985 06:00:00)-Water Temperature (C)]]*OO[[#This Row],[41]]</f>
        <v>5.5946530296247489E-5</v>
      </c>
      <c r="AR291" s="10">
        <f>3/24000000*OO[[#This Row],[100 (01JUL1985 09:00:00)-Water Temperature (C)]]*OO[[#This Row],[42]]</f>
        <v>5.5378314046057501E-5</v>
      </c>
      <c r="AS291" s="10">
        <f>3/24000000*OO[[#This Row],[101 (01JUL1985 12:00:00)-Water Temperature (C)]]*OO[[#This Row],[43]]</f>
        <v>5.6045147572259991E-5</v>
      </c>
      <c r="AT291" s="10">
        <f>3/24000000*OO[[#This Row],[102 (01JUL1985 15:00:00)-Water Temperature (C)]]*OO[[#This Row],[44]]</f>
        <v>5.5605058128285002E-5</v>
      </c>
      <c r="AU291" s="10">
        <f>3/24000000*OO[[#This Row],[103 (01JUL1985 18:00:00)-Water Temperature (C)]]*OO[[#This Row],[45]]</f>
        <v>5.2431174430980002E-5</v>
      </c>
      <c r="AV291" s="10">
        <f>3/24000000*OO[[#This Row],[104 (01JUL1985 21:00:00)-Water Temperature (C)]]*OO[[#This Row],[46]]</f>
        <v>4.7459569419727496E-5</v>
      </c>
      <c r="AW291" s="10">
        <f>3/24000000*OO[[#This Row],[105 (02JUL1985 00:00:00)-Water Temperature (C)]]*OO[[#This Row],[47]]</f>
        <v>4.1191657138601251E-5</v>
      </c>
      <c r="AX291" s="10">
        <f>3/24000000*OO[[#This Row],[106 (02JUL1985 03:00:00)-Water Temperature (C)]]*OO[[#This Row],[48]]</f>
        <v>3.4717503523466249E-5</v>
      </c>
      <c r="AY291" s="10">
        <f>3/24000000*OO[[#This Row],[107 (02JUL1985 06:00:00)-Water Temperature (C)]]*OO[[#This Row],[49]]</f>
        <v>2.840778754617375E-5</v>
      </c>
      <c r="AZ291" s="10">
        <f>3/24000000*OO[[#This Row],[108 (02JUL1985 09:00:00)-Water Temperature (C)]]*OO[[#This Row],[50]]</f>
        <v>2.341213753671E-5</v>
      </c>
      <c r="BA291" s="10">
        <f>3/24000000*OO[[#This Row],[109 (02JUL1985 12:00:00)-Water Temperature (C)]]*OO[[#This Row],[51]]</f>
        <v>1.922461108969E-5</v>
      </c>
      <c r="BB291" s="10">
        <f>3/24000000*OO[[#This Row],[110 (02JUL1985 15:00:00)-Water Temperature (C)]]*OO[[#This Row],[52]]</f>
        <v>1.6053248153799999E-5</v>
      </c>
      <c r="BC291" s="10">
        <f>3/24000000*OO[[#This Row],[111 (02JUL1985 18:00:00)-Water Temperature (C)]]*OO[[#This Row],[53]]</f>
        <v>1.36031854481475E-5</v>
      </c>
      <c r="BD291" s="10">
        <f>3/24000000*OO[[#This Row],[112 (02JUL1985 21:00:00)-Water Temperature (C)]]*OO[[#This Row],[54]]</f>
        <v>1.1575660615305E-5</v>
      </c>
      <c r="BE291" s="10">
        <f>3/24000000*OO[[#This Row],[113 (03JUL1985 00:00:00)-Water Temperature (C)]]*OO[[#This Row],[55]]</f>
        <v>1.0152583564981249E-5</v>
      </c>
      <c r="BF291" s="10">
        <f>3/24000000*OO[[#This Row],[114 (03JUL1985 03:00:00)-Water Temperature (C)]]*OO[[#This Row],[56]]</f>
        <v>9.1102743239850002E-6</v>
      </c>
      <c r="BG291" s="10">
        <f>3/24000000*OO[[#This Row],[115 (03JUL1985 06:00:00)-Water Temperature (C)]]*OO[[#This Row],[57]]</f>
        <v>8.3692061730900012E-6</v>
      </c>
      <c r="BH291" s="10">
        <f>3/24000000*OO[[#This Row],[116 (03JUL1985 09:00:00)-Water Temperature (C)]]*OO[[#This Row],[58]]</f>
        <v>8.0168307136312496E-6</v>
      </c>
      <c r="BI291" s="10">
        <f>3/24000000*OO[[#This Row],[117 (03JUL1985 12:00:00)-Water Temperature (C)]]*OO[[#This Row],[59]]</f>
        <v>7.9868805363374997E-6</v>
      </c>
      <c r="BJ291" s="10">
        <f>3/24000000*OO[[#This Row],[118 (03JUL1985 15:00:00)-Water Temperature (C)]]*OO[[#This Row],[60]]</f>
        <v>8.06848478308E-6</v>
      </c>
      <c r="BK291" s="10">
        <f>3/24000000*OO[[#This Row],[119 (03JUL1985 18:00:00)-Water Temperature (C)]]*OO[[#This Row],[61]]</f>
        <v>7.8939187565949989E-6</v>
      </c>
      <c r="BL291" s="10">
        <f>3/24000000*OO[[#This Row],[120 (03JUL1985 21:00:00)-Water Temperature (C)]]*OO[[#This Row],[62]]</f>
        <v>7.4806451553074996E-6</v>
      </c>
      <c r="BM291" s="10">
        <f>3/24000000*OO[[#This Row],[121 (04JUL1985 00:00:00)-Water Temperature (C)]]*OO[[#This Row],[63]]</f>
        <v>6.9797983149187505E-6</v>
      </c>
      <c r="BN291" s="10">
        <f>3/24000000*OO[[#This Row],[122 (04JUL1985 03:00:00)-Water Temperature (C)]]*OO[[#This Row],[64]]</f>
        <v>6.5037918787946243E-6</v>
      </c>
      <c r="BO291" s="10">
        <f>3/24000000*OO[[#This Row],[123 (04JUL1985 06:00:00)-Water Temperature (C)]]*OO[[#This Row],[65]]</f>
        <v>6.079595151465E-6</v>
      </c>
      <c r="BP291" s="10">
        <f>3/24000000*OO[[#This Row],[124 (04JUL1985 09:00:00)-Water Temperature (C)]]*OO[[#This Row],[66]]</f>
        <v>5.8380872158862505E-6</v>
      </c>
      <c r="BQ291" s="10">
        <f>3/24000000*OO[[#This Row],[125 (04JUL1985 12:00:00)-Water Temperature (C)]]*OO[[#This Row],[67]]</f>
        <v>5.5773566561125E-6</v>
      </c>
      <c r="BR291" s="10">
        <f>3/24000000*OO[[#This Row],[126 (04JUL1985 15:00:00)-Water Temperature (C)]]*OO[[#This Row],[68]]</f>
        <v>5.25234269296E-6</v>
      </c>
      <c r="BS291" s="10">
        <f>3/24000000*OO[[#This Row],[127 (04JUL1985 18:00:00)-Water Temperature (C)]]*OO[[#This Row],[69]]</f>
        <v>4.9080320317732497E-6</v>
      </c>
      <c r="BT291" s="10">
        <f>3/24000000*OO[[#This Row],[128 (04JUL1985 21:00:00)-Water Temperature (C)]]*OO[[#This Row],[70]]</f>
        <v>4.6028595312314995E-6</v>
      </c>
      <c r="BU291" s="10">
        <f>3/24000000*OO[[#This Row],[129 (05JUL1985 00:00:00)-Water Temperature (C)]]*OO[[#This Row],[71]]</f>
        <v>4.3292660993732495E-6</v>
      </c>
      <c r="BV291" s="10">
        <f>3/24000000*OO[[#This Row],[130 (05JUL1985 03:00:00)-Water Temperature (C)]]*OO[[#This Row],[72]]</f>
        <v>4.0847779492800001E-6</v>
      </c>
      <c r="BW291" s="10">
        <f>3/24000000*OO[[#This Row],[131 (05JUL1985 06:00:00)-Water Temperature (C)]]*OO[[#This Row],[73]]</f>
        <v>3.8471818648098741E-6</v>
      </c>
      <c r="BX291" s="10">
        <f>3/24000000*OO[[#This Row],[132 (05JUL1985 09:00:00)-Water Temperature (C)]]*OO[[#This Row],[74]]</f>
        <v>3.7465142206826251E-6</v>
      </c>
      <c r="BY291" s="10">
        <f>3/24000000*OO[[#This Row],[133 (05JUL1985 12:00:00)-Water Temperature (C)]]*OO[[#This Row],[75]]</f>
        <v>3.8052994704527499E-6</v>
      </c>
      <c r="BZ291" s="10">
        <f>3/24000000*OO[[#This Row],[134 (05JUL1985 15:00:00)-Water Temperature (C)]]*OO[[#This Row],[76]]</f>
        <v>3.9424580450666252E-6</v>
      </c>
      <c r="CA291" s="10">
        <f>3/24000000*OO[[#This Row],[135 (05JUL1985 18:00:00)-Water Temperature (C)]]*OO[[#This Row],[77]]</f>
        <v>3.9595759391036254E-6</v>
      </c>
      <c r="CB291" s="10">
        <f>3/24000000*OO[[#This Row],[136 (05JUL1985 21:00:00)-Water Temperature (C)]]*OO[[#This Row],[78]]</f>
        <v>3.7719624397699998E-6</v>
      </c>
      <c r="CC291" s="10">
        <f>3/24000000*OO[[#This Row],[137 (06JUL1985 00:00:00)-Water Temperature (C)]]*OO[[#This Row],[79]]</f>
        <v>3.5316243921899998E-6</v>
      </c>
      <c r="CD291" s="10">
        <f>3/24000000*OO[[#This Row],[138 (06JUL1985 03:00:00)-Water Temperature (C)]]*OO[[#This Row],[80]]</f>
        <v>3.3129321947744996E-6</v>
      </c>
      <c r="CE291" s="10">
        <f>3/24000000*OO[[#This Row],[139 (06JUL1985 06:00:00)-Water Temperature (C)]]*OO[[#This Row],[81]]</f>
        <v>3.0966289029943749E-6</v>
      </c>
      <c r="CF291" s="10">
        <f>3/24000000*OO[[#This Row],[140 (06JUL1985 09:00:00)-Water Temperature (C)]]*OO[[#This Row],[82]]</f>
        <v>2.9332823530368749E-6</v>
      </c>
      <c r="CG291" s="10">
        <f>3/24000000*OO[[#This Row],[141 (06JUL1985 12:00:00)-Water Temperature (C)]]*OO[[#This Row],[83]]</f>
        <v>2.8296960506100002E-6</v>
      </c>
      <c r="CH291" s="10">
        <f>3/24000000*OO[[#This Row],[142 (06JUL1985 15:00:00)-Water Temperature (C)]]*OO[[#This Row],[84]]</f>
        <v>2.7212250193973746E-6</v>
      </c>
      <c r="CI291" s="10">
        <f>3/24000000*OO[[#This Row],[143 (06JUL1985 18:00:00)-Water Temperature (C)]]*OO[[#This Row],[85]]</f>
        <v>2.625586404205625E-6</v>
      </c>
      <c r="CJ291" s="10">
        <f>3/24000000*OO[[#This Row],[144 (06JUL1985 21:00:00)-Water Temperature (C)]]*OO[[#This Row],[86]]</f>
        <v>2.508413522133E-6</v>
      </c>
      <c r="CK291" s="10">
        <f>3/24000000*OO[[#This Row],[145 (07JUL1985 00:00:00)-Water Temperature (C)]]*OO[[#This Row],[87]]</f>
        <v>2.3643541790430001E-6</v>
      </c>
      <c r="CL291" s="10">
        <f>3/24000000*OO[[#This Row],[146 (07JUL1985 03:00:00)-Water Temperature (C)]]*OO[[#This Row],[88]]</f>
        <v>2.2432252183537504E-6</v>
      </c>
      <c r="CM291" s="10">
        <f>3/24000000*OO[[#This Row],[147 (07JUL1985 06:00:00)-Water Temperature (C)]]*OO[[#This Row],[89]]</f>
        <v>2.1303836677799997E-6</v>
      </c>
      <c r="CN291" s="10">
        <f>3/24000000*OO[[#This Row],[148 (07JUL1985 09:00:00)-Water Temperature (C)]]*OO[[#This Row],[90]]</f>
        <v>2.0686139153770001E-6</v>
      </c>
      <c r="CO291" s="10">
        <f>3/24000000*OO[[#This Row],[149 (07JUL1985 12:00:00)-Water Temperature (C)]]*OO[[#This Row],[91]]</f>
        <v>2.0170211411000001E-6</v>
      </c>
      <c r="CP291" s="10">
        <f>3/24000000*OO[[#This Row],[150 (07JUL1985 15:00:00)-Water Temperature (C)]]*OO[[#This Row],[92]]</f>
        <v>1.999043187642875E-6</v>
      </c>
      <c r="CQ291" s="10">
        <f>3/24000000*OO[[#This Row],[151 (07JUL1985 18:00:00)-Water Temperature (C)]]*OO[[#This Row],[93]]</f>
        <v>1.9951323043109996E-6</v>
      </c>
      <c r="CR291" s="10">
        <f>3/24000000*OO[[#This Row],[152 (07JUL1985 21:00:00)-Water Temperature (C)]]*OO[[#This Row],[94]]</f>
        <v>1.916173206311875E-6</v>
      </c>
      <c r="CS291" s="10">
        <f>3/24000000*OO[[#This Row],[153 (08JUL1985 00:00:00)-Water Temperature (C)]]*OO[[#This Row],[95]]</f>
        <v>1.7804553332050002E-6</v>
      </c>
      <c r="CT291" s="10">
        <f>3/24000000*OO[[#This Row],[154 (08JUL1985 03:00:00)-Water Temperature (C)]]*OO[[#This Row],[96]]</f>
        <v>1.6566327643124997E-6</v>
      </c>
      <c r="CU291" s="10">
        <f>3/24000000*OO[[#This Row],[155 (08JUL1985 06:00:00)-Water Temperature (C)]]*OO[[#This Row],[97]]</f>
        <v>1.5512344395294999E-6</v>
      </c>
      <c r="CV291" s="10">
        <f>3/24000000*OO[[#This Row],[156 (08JUL1985 09:00:00)-Water Temperature (C)]]*OO[[#This Row],[98]]</f>
        <v>1.4951919344078748E-6</v>
      </c>
      <c r="CW291" s="10">
        <f>3/24000000*OO[[#This Row],[157 (08JUL1985 12:00:00)-Water Temperature (C)]]*OO[[#This Row],[99]]</f>
        <v>1.42036478758875E-6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0</v>
      </c>
      <c r="P292" s="10">
        <f>3/24*OO[[#This Row],[72 (27JUN1985 21:00:00)-Water Temperature (C)]]*OO[[#This Row],[14]]/SUM(OO[14])</f>
        <v>0</v>
      </c>
      <c r="Q292" s="10">
        <f>3/24*OO[[#This Row],[73 (28JUN1985 00:00:00)-Water Temperature (C)]]*OO[[#This Row],[15]]/SUM(OO[15])</f>
        <v>0</v>
      </c>
      <c r="R292" s="10">
        <f>3/24*OO[[#This Row],[74 (28JUN1985 03:00:00)-Water Temperature (C)]]*OO[[#This Row],[16]]/SUM(OO[16])</f>
        <v>1.2678549432890123E-31</v>
      </c>
      <c r="S292" s="10">
        <f>3/24*OO[[#This Row],[75 (28JUN1985 06:00:00)-Water Temperature (C)]]*OO[[#This Row],[17]]/SUM(OO[17])</f>
        <v>1.5780027211940106E-24</v>
      </c>
      <c r="T292" s="10">
        <f>3/24*OO[[#This Row],[76 (28JUN1985 09:00:00)-Water Temperature (C)]]*OO[[#This Row],[18]]/SUM(OO[18])</f>
        <v>1.4857257902545311E-17</v>
      </c>
      <c r="U292" s="10">
        <f>3/24*OO[[#This Row],[77 (28JUN1985 12:00:00)-Water Temperature (C)]]*OO[[#This Row],[19]]/SUM(OO[19])</f>
        <v>1.1332437546939731E-13</v>
      </c>
      <c r="V292" s="10">
        <f>3/24000000*OO[[#This Row],[78 (28JUN1985 15:00:00)-Water Temperature (C)]]*OO[[#This Row],[20]]</f>
        <v>7.4194872947212493E-11</v>
      </c>
      <c r="W292" s="10">
        <f>3/24000000*OO[[#This Row],[79 (28JUN1985 18:00:00)-Water Temperature (C)]]*OO[[#This Row],[21]]</f>
        <v>1.1854001895806249E-8</v>
      </c>
      <c r="X292" s="10">
        <f>3/24000000*OO[[#This Row],[80 (28JUN1985 21:00:00)-Water Temperature (C)]]*OO[[#This Row],[22]]</f>
        <v>6.8013141575087511E-7</v>
      </c>
      <c r="Y292" s="10">
        <f>3/24000000*OO[[#This Row],[81 (29JUN1985 00:00:00)-Water Temperature (C)]]*OO[[#This Row],[23]]</f>
        <v>1.744716493048E-5</v>
      </c>
      <c r="Z292" s="10">
        <f>3/24000000*OO[[#This Row],[82 (29JUN1985 03:00:00)-Water Temperature (C)]]*OO[[#This Row],[24]]</f>
        <v>2.2848105762453752E-4</v>
      </c>
      <c r="AA292" s="10">
        <f>3/24000000*OO[[#This Row],[83 (29JUN1985 06:00:00)-Water Temperature (C)]]*OO[[#This Row],[25]]</f>
        <v>1.6976646245707497E-3</v>
      </c>
      <c r="AB292" s="10">
        <f>3/24000000*OO[[#This Row],[84 (29JUN1985 09:00:00)-Water Temperature (C)]]*OO[[#This Row],[26]]</f>
        <v>7.9052584335999997E-3</v>
      </c>
      <c r="AC292" s="10">
        <f>3/24000000*OO[[#This Row],[85 (29JUN1985 12:00:00)-Water Temperature (C)]]*OO[[#This Row],[27]]</f>
        <v>2.4683447931826252E-2</v>
      </c>
      <c r="AD292" s="10">
        <f>3/24000000*OO[[#This Row],[86 (29JUN1985 15:00:00)-Water Temperature (C)]]*OO[[#This Row],[28]]</f>
        <v>5.5443907705837486E-2</v>
      </c>
      <c r="AE292" s="10">
        <f>3/24000000*OO[[#This Row],[88 (29JUN1985 21:00:00)-Water Temperature (C)]]*OO[[#This Row],[30]]</f>
        <v>0.10475842500012501</v>
      </c>
      <c r="AF292" s="10">
        <f>3/24000000*OO[[#This Row],[88 (29JUN1985 21:00:00)-Water Temperature (C)]]*OO[[#This Row],[30]]</f>
        <v>0.10475842500012501</v>
      </c>
      <c r="AG292" s="10">
        <f>3/24000000*OO[[#This Row],[89 (30JUN1985 00:00:00)-Water Temperature (C)]]*OO[[#This Row],[31]]</f>
        <v>9.0126284861799993E-2</v>
      </c>
      <c r="AH292" s="10">
        <f>3/24000000*OO[[#This Row],[90 (30JUN1985 03:00:00)-Water Temperature (C)]]*OO[[#This Row],[32]]</f>
        <v>6.1358478562650004E-2</v>
      </c>
      <c r="AI292" s="10">
        <f>3/24000000*OO[[#This Row],[91 (30JUN1985 06:00:00)-Water Temperature (C)]]*OO[[#This Row],[33]]</f>
        <v>3.4235755064107497E-2</v>
      </c>
      <c r="AJ292" s="10">
        <f>3/24000000*OO[[#This Row],[92 (30JUN1985 09:00:00)-Water Temperature (C)]]*OO[[#This Row],[34]]</f>
        <v>1.6470585844805E-2</v>
      </c>
      <c r="AK292" s="10">
        <f>3/24000000*OO[[#This Row],[93 (30JUN1985 12:00:00)-Water Temperature (C)]]*OO[[#This Row],[35]]</f>
        <v>7.1133515607499998E-3</v>
      </c>
      <c r="AL292" s="10">
        <f>3/24000000*OO[[#This Row],[94 (30JUN1985 15:00:00)-Water Temperature (C)]]*OO[[#This Row],[36]]</f>
        <v>2.8711416678516249E-3</v>
      </c>
      <c r="AM292" s="10">
        <f>3/24000000*OO[[#This Row],[95 (30JUN1985 18:00:00)-Water Temperature (C)]]*OO[[#This Row],[37]]</f>
        <v>1.0668877360809998E-3</v>
      </c>
      <c r="AN292" s="10">
        <f>3/24000000*OO[[#This Row],[96 (30JUN1985 21:00:00)-Water Temperature (C)]]*OO[[#This Row],[38]]</f>
        <v>3.679425318016E-4</v>
      </c>
      <c r="AO292" s="10">
        <f>3/24000000*OO[[#This Row],[97 (01JUL1985 00:00:00)-Water Temperature (C)]]*OO[[#This Row],[39]]</f>
        <v>1.4224051365874999E-4</v>
      </c>
      <c r="AP292" s="10">
        <f>3/24000000*OO[[#This Row],[98 (01JUL1985 03:00:00)-Water Temperature (C)]]*OO[[#This Row],[40]]</f>
        <v>7.8913199227499998E-5</v>
      </c>
      <c r="AQ292" s="10">
        <f>3/24000000*OO[[#This Row],[99 (01JUL1985 06:00:00)-Water Temperature (C)]]*OO[[#This Row],[41]]</f>
        <v>6.4257663146424985E-5</v>
      </c>
      <c r="AR292" s="10">
        <f>3/24000000*OO[[#This Row],[100 (01JUL1985 09:00:00)-Water Temperature (C)]]*OO[[#This Row],[42]]</f>
        <v>6.3234640411612492E-5</v>
      </c>
      <c r="AS292" s="10">
        <f>3/24000000*OO[[#This Row],[101 (01JUL1985 12:00:00)-Water Temperature (C)]]*OO[[#This Row],[43]]</f>
        <v>6.4098525907999992E-5</v>
      </c>
      <c r="AT292" s="10">
        <f>3/24000000*OO[[#This Row],[102 (01JUL1985 15:00:00)-Water Temperature (C)]]*OO[[#This Row],[44]]</f>
        <v>6.3760413360599994E-5</v>
      </c>
      <c r="AU292" s="10">
        <f>3/24000000*OO[[#This Row],[103 (01JUL1985 18:00:00)-Water Temperature (C)]]*OO[[#This Row],[45]]</f>
        <v>6.021984071733749E-5</v>
      </c>
      <c r="AV292" s="10">
        <f>3/24000000*OO[[#This Row],[104 (01JUL1985 21:00:00)-Water Temperature (C)]]*OO[[#This Row],[46]]</f>
        <v>5.4583753183219991E-5</v>
      </c>
      <c r="AW292" s="10">
        <f>3/24000000*OO[[#This Row],[105 (02JUL1985 00:00:00)-Water Temperature (C)]]*OO[[#This Row],[47]]</f>
        <v>4.7473531715162498E-5</v>
      </c>
      <c r="AX292" s="10">
        <f>3/24000000*OO[[#This Row],[106 (02JUL1985 03:00:00)-Water Temperature (C)]]*OO[[#This Row],[48]]</f>
        <v>4.0143412625446247E-5</v>
      </c>
      <c r="AY292" s="10">
        <f>3/24000000*OO[[#This Row],[107 (02JUL1985 06:00:00)-Water Temperature (C)]]*OO[[#This Row],[49]]</f>
        <v>3.2979305837887504E-5</v>
      </c>
      <c r="AZ292" s="10">
        <f>3/24000000*OO[[#This Row],[108 (02JUL1985 09:00:00)-Water Temperature (C)]]*OO[[#This Row],[50]]</f>
        <v>2.7303767879535002E-5</v>
      </c>
      <c r="BA292" s="10">
        <f>3/24000000*OO[[#This Row],[109 (02JUL1985 12:00:00)-Water Temperature (C)]]*OO[[#This Row],[51]]</f>
        <v>2.2447747958108749E-5</v>
      </c>
      <c r="BB292" s="10">
        <f>3/24000000*OO[[#This Row],[110 (02JUL1985 15:00:00)-Water Temperature (C)]]*OO[[#This Row],[52]]</f>
        <v>1.8723153180242501E-5</v>
      </c>
      <c r="BC292" s="10">
        <f>3/24000000*OO[[#This Row],[111 (02JUL1985 18:00:00)-Water Temperature (C)]]*OO[[#This Row],[53]]</f>
        <v>1.5791848602869999E-5</v>
      </c>
      <c r="BD292" s="10">
        <f>3/24000000*OO[[#This Row],[112 (02JUL1985 21:00:00)-Water Temperature (C)]]*OO[[#This Row],[54]]</f>
        <v>1.3351386394782498E-5</v>
      </c>
      <c r="BE292" s="10">
        <f>3/24000000*OO[[#This Row],[113 (03JUL1985 00:00:00)-Water Temperature (C)]]*OO[[#This Row],[55]]</f>
        <v>1.1663847645056249E-5</v>
      </c>
      <c r="BF292" s="10">
        <f>3/24000000*OO[[#This Row],[114 (03JUL1985 03:00:00)-Water Temperature (C)]]*OO[[#This Row],[56]]</f>
        <v>1.0441264638700001E-5</v>
      </c>
      <c r="BG292" s="10">
        <f>3/24000000*OO[[#This Row],[115 (03JUL1985 06:00:00)-Water Temperature (C)]]*OO[[#This Row],[57]]</f>
        <v>9.5881837104899988E-6</v>
      </c>
      <c r="BH292" s="10">
        <f>3/24000000*OO[[#This Row],[116 (03JUL1985 09:00:00)-Water Temperature (C)]]*OO[[#This Row],[58]]</f>
        <v>9.1994405230500005E-6</v>
      </c>
      <c r="BI292" s="10">
        <f>3/24000000*OO[[#This Row],[117 (03JUL1985 12:00:00)-Water Temperature (C)]]*OO[[#This Row],[59]]</f>
        <v>9.1791166623074997E-6</v>
      </c>
      <c r="BJ292" s="10">
        <f>3/24000000*OO[[#This Row],[118 (03JUL1985 15:00:00)-Water Temperature (C)]]*OO[[#This Row],[60]]</f>
        <v>9.2696473264499999E-6</v>
      </c>
      <c r="BK292" s="10">
        <f>3/24000000*OO[[#This Row],[119 (03JUL1985 18:00:00)-Water Temperature (C)]]*OO[[#This Row],[61]]</f>
        <v>9.0461727156337493E-6</v>
      </c>
      <c r="BL292" s="10">
        <f>3/24000000*OO[[#This Row],[120 (03JUL1985 21:00:00)-Water Temperature (C)]]*OO[[#This Row],[62]]</f>
        <v>8.5556590022400002E-6</v>
      </c>
      <c r="BM292" s="10">
        <f>3/24000000*OO[[#This Row],[121 (04JUL1985 00:00:00)-Water Temperature (C)]]*OO[[#This Row],[63]]</f>
        <v>7.9781390222999998E-6</v>
      </c>
      <c r="BN292" s="10">
        <f>3/24000000*OO[[#This Row],[122 (04JUL1985 03:00:00)-Water Temperature (C)]]*OO[[#This Row],[64]]</f>
        <v>7.4326565595150008E-6</v>
      </c>
      <c r="BO292" s="10">
        <f>3/24000000*OO[[#This Row],[123 (04JUL1985 06:00:00)-Water Temperature (C)]]*OO[[#This Row],[65]]</f>
        <v>6.9506795766712497E-6</v>
      </c>
      <c r="BP292" s="10">
        <f>3/24000000*OO[[#This Row],[124 (04JUL1985 09:00:00)-Water Temperature (C)]]*OO[[#This Row],[66]]</f>
        <v>6.6854648509299989E-6</v>
      </c>
      <c r="BQ292" s="10">
        <f>3/24000000*OO[[#This Row],[125 (04JUL1985 12:00:00)-Water Temperature (C)]]*OO[[#This Row],[67]]</f>
        <v>6.3828608787679989E-6</v>
      </c>
      <c r="BR292" s="10">
        <f>3/24000000*OO[[#This Row],[126 (04JUL1985 15:00:00)-Water Temperature (C)]]*OO[[#This Row],[68]]</f>
        <v>6.0105855641789986E-6</v>
      </c>
      <c r="BS292" s="10">
        <f>3/24000000*OO[[#This Row],[127 (04JUL1985 18:00:00)-Water Temperature (C)]]*OO[[#This Row],[69]]</f>
        <v>5.6171108634885001E-6</v>
      </c>
      <c r="BT292" s="10">
        <f>3/24000000*OO[[#This Row],[128 (04JUL1985 21:00:00)-Water Temperature (C)]]*OO[[#This Row],[70]]</f>
        <v>5.2620601704295E-6</v>
      </c>
      <c r="BU292" s="10">
        <f>3/24000000*OO[[#This Row],[129 (05JUL1985 00:00:00)-Water Temperature (C)]]*OO[[#This Row],[71]]</f>
        <v>4.9453020245221251E-6</v>
      </c>
      <c r="BV292" s="10">
        <f>3/24000000*OO[[#This Row],[130 (05JUL1985 03:00:00)-Water Temperature (C)]]*OO[[#This Row],[72]]</f>
        <v>4.6648826506169995E-6</v>
      </c>
      <c r="BW292" s="10">
        <f>3/24000000*OO[[#This Row],[131 (05JUL1985 06:00:00)-Water Temperature (C)]]*OO[[#This Row],[73]]</f>
        <v>4.3945929048446239E-6</v>
      </c>
      <c r="BX292" s="10">
        <f>3/24000000*OO[[#This Row],[132 (05JUL1985 09:00:00)-Water Temperature (C)]]*OO[[#This Row],[74]]</f>
        <v>4.2896596426254996E-6</v>
      </c>
      <c r="BY292" s="10">
        <f>3/24000000*OO[[#This Row],[133 (05JUL1985 12:00:00)-Water Temperature (C)]]*OO[[#This Row],[75]]</f>
        <v>4.3675604480099992E-6</v>
      </c>
      <c r="BZ292" s="10">
        <f>3/24000000*OO[[#This Row],[134 (05JUL1985 15:00:00)-Water Temperature (C)]]*OO[[#This Row],[76]]</f>
        <v>4.5246670694060006E-6</v>
      </c>
      <c r="CA292" s="10">
        <f>3/24000000*OO[[#This Row],[135 (05JUL1985 18:00:00)-Water Temperature (C)]]*OO[[#This Row],[77]]</f>
        <v>4.5313416449237504E-6</v>
      </c>
      <c r="CB292" s="10">
        <f>3/24000000*OO[[#This Row],[136 (05JUL1985 21:00:00)-Water Temperature (C)]]*OO[[#This Row],[78]]</f>
        <v>4.3043348044927496E-6</v>
      </c>
      <c r="CC292" s="10">
        <f>3/24000000*OO[[#This Row],[137 (06JUL1985 00:00:00)-Water Temperature (C)]]*OO[[#This Row],[79]]</f>
        <v>4.0303621110926246E-6</v>
      </c>
      <c r="CD292" s="10">
        <f>3/24000000*OO[[#This Row],[138 (06JUL1985 03:00:00)-Water Temperature (C)]]*OO[[#This Row],[80]]</f>
        <v>3.7838716122479996E-6</v>
      </c>
      <c r="CE292" s="10">
        <f>3/24000000*OO[[#This Row],[139 (06JUL1985 06:00:00)-Water Temperature (C)]]*OO[[#This Row],[81]]</f>
        <v>3.5383685522577501E-6</v>
      </c>
      <c r="CF292" s="10">
        <f>3/24000000*OO[[#This Row],[140 (06JUL1985 09:00:00)-Water Temperature (C)]]*OO[[#This Row],[82]]</f>
        <v>3.3562445562049993E-6</v>
      </c>
      <c r="CG292" s="10">
        <f>3/24000000*OO[[#This Row],[141 (06JUL1985 12:00:00)-Water Temperature (C)]]*OO[[#This Row],[83]]</f>
        <v>3.2412240586860003E-6</v>
      </c>
      <c r="CH292" s="10">
        <f>3/24000000*OO[[#This Row],[142 (06JUL1985 15:00:00)-Water Temperature (C)]]*OO[[#This Row],[84]]</f>
        <v>3.1133290244159996E-6</v>
      </c>
      <c r="CI292" s="10">
        <f>3/24000000*OO[[#This Row],[143 (06JUL1985 18:00:00)-Water Temperature (C)]]*OO[[#This Row],[85]]</f>
        <v>3.0029327136199998E-6</v>
      </c>
      <c r="CJ292" s="10">
        <f>3/24000000*OO[[#This Row],[144 (06JUL1985 21:00:00)-Water Temperature (C)]]*OO[[#This Row],[86]]</f>
        <v>2.8640334537754999E-6</v>
      </c>
      <c r="CK292" s="10">
        <f>3/24000000*OO[[#This Row],[145 (07JUL1985 00:00:00)-Water Temperature (C)]]*OO[[#This Row],[87]]</f>
        <v>2.6960462910146253E-6</v>
      </c>
      <c r="CL292" s="10">
        <f>3/24000000*OO[[#This Row],[146 (07JUL1985 03:00:00)-Water Temperature (C)]]*OO[[#This Row],[88]]</f>
        <v>2.5594370165655E-6</v>
      </c>
      <c r="CM292" s="10">
        <f>3/24000000*OO[[#This Row],[147 (07JUL1985 06:00:00)-Water Temperature (C)]]*OO[[#This Row],[89]]</f>
        <v>2.4324161325884997E-6</v>
      </c>
      <c r="CN292" s="10">
        <f>3/24000000*OO[[#This Row],[148 (07JUL1985 09:00:00)-Water Temperature (C)]]*OO[[#This Row],[90]]</f>
        <v>2.3653856630654998E-6</v>
      </c>
      <c r="CO292" s="10">
        <f>3/24000000*OO[[#This Row],[149 (07JUL1985 12:00:00)-Water Temperature (C)]]*OO[[#This Row],[91]]</f>
        <v>2.3101964877937503E-6</v>
      </c>
      <c r="CP292" s="10">
        <f>3/24000000*OO[[#This Row],[150 (07JUL1985 15:00:00)-Water Temperature (C)]]*OO[[#This Row],[92]]</f>
        <v>2.2921960466347501E-6</v>
      </c>
      <c r="CQ292" s="10">
        <f>3/24000000*OO[[#This Row],[151 (07JUL1985 18:00:00)-Water Temperature (C)]]*OO[[#This Row],[93]]</f>
        <v>2.2875950893914997E-6</v>
      </c>
      <c r="CR292" s="10">
        <f>3/24000000*OO[[#This Row],[152 (07JUL1985 21:00:00)-Water Temperature (C)]]*OO[[#This Row],[94]]</f>
        <v>2.1900694846484997E-6</v>
      </c>
      <c r="CS292" s="10">
        <f>3/24000000*OO[[#This Row],[153 (08JUL1985 00:00:00)-Water Temperature (C)]]*OO[[#This Row],[95]]</f>
        <v>2.0320674055890003E-6</v>
      </c>
      <c r="CT292" s="10">
        <f>3/24000000*OO[[#This Row],[154 (08JUL1985 03:00:00)-Water Temperature (C)]]*OO[[#This Row],[96]]</f>
        <v>1.8918664409249999E-6</v>
      </c>
      <c r="CU292" s="10">
        <f>3/24000000*OO[[#This Row],[155 (08JUL1985 06:00:00)-Water Temperature (C)]]*OO[[#This Row],[97]]</f>
        <v>1.7730470605375E-6</v>
      </c>
      <c r="CV292" s="10">
        <f>3/24000000*OO[[#This Row],[156 (08JUL1985 09:00:00)-Water Temperature (C)]]*OO[[#This Row],[98]]</f>
        <v>1.71226968396E-6</v>
      </c>
      <c r="CW292" s="10">
        <f>3/24000000*OO[[#This Row],[157 (08JUL1985 12:00:00)-Water Temperature (C)]]*OO[[#This Row],[99]]</f>
        <v>1.6247397393360001E-6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0</v>
      </c>
      <c r="P293" s="10">
        <f>3/24*OO[[#This Row],[72 (27JUN1985 21:00:00)-Water Temperature (C)]]*OO[[#This Row],[14]]/SUM(OO[14])</f>
        <v>0</v>
      </c>
      <c r="Q293" s="10">
        <f>3/24*OO[[#This Row],[73 (28JUN1985 00:00:00)-Water Temperature (C)]]*OO[[#This Row],[15]]/SUM(OO[15])</f>
        <v>0</v>
      </c>
      <c r="R293" s="10">
        <f>3/24*OO[[#This Row],[74 (28JUN1985 03:00:00)-Water Temperature (C)]]*OO[[#This Row],[16]]/SUM(OO[16])</f>
        <v>2.0344759797154326E-32</v>
      </c>
      <c r="S293" s="10">
        <f>3/24*OO[[#This Row],[75 (28JUN1985 06:00:00)-Water Temperature (C)]]*OO[[#This Row],[17]]/SUM(OO[17])</f>
        <v>9.2529064565162518E-25</v>
      </c>
      <c r="T293" s="10">
        <f>3/24*OO[[#This Row],[76 (28JUN1985 09:00:00)-Water Temperature (C)]]*OO[[#This Row],[18]]/SUM(OO[18])</f>
        <v>6.5843158461011271E-18</v>
      </c>
      <c r="U293" s="10">
        <f>3/24*OO[[#This Row],[77 (28JUN1985 12:00:00)-Water Temperature (C)]]*OO[[#This Row],[19]]/SUM(OO[19])</f>
        <v>6.5534670372704597E-14</v>
      </c>
      <c r="V293" s="10">
        <f>3/24000000*OO[[#This Row],[78 (28JUN1985 15:00:00)-Water Temperature (C)]]*OO[[#This Row],[20]]</f>
        <v>4.8826599068700002E-11</v>
      </c>
      <c r="W293" s="10">
        <f>3/24000000*OO[[#This Row],[79 (28JUN1985 18:00:00)-Water Temperature (C)]]*OO[[#This Row],[21]]</f>
        <v>8.5341375472762503E-9</v>
      </c>
      <c r="X293" s="10">
        <f>3/24000000*OO[[#This Row],[80 (28JUN1985 21:00:00)-Water Temperature (C)]]*OO[[#This Row],[22]]</f>
        <v>5.2582372014899995E-7</v>
      </c>
      <c r="Y293" s="10">
        <f>3/24000000*OO[[#This Row],[81 (29JUN1985 00:00:00)-Water Temperature (C)]]*OO[[#This Row],[23]]</f>
        <v>1.4355585421594999E-5</v>
      </c>
      <c r="Z293" s="10">
        <f>3/24000000*OO[[#This Row],[82 (29JUN1985 03:00:00)-Water Temperature (C)]]*OO[[#This Row],[24]]</f>
        <v>1.986659448005375E-4</v>
      </c>
      <c r="AA293" s="10">
        <f>3/24000000*OO[[#This Row],[83 (29JUN1985 06:00:00)-Water Temperature (C)]]*OO[[#This Row],[25]]</f>
        <v>1.5521712870293751E-3</v>
      </c>
      <c r="AB293" s="10">
        <f>3/24000000*OO[[#This Row],[84 (29JUN1985 09:00:00)-Water Temperature (C)]]*OO[[#This Row],[26]]</f>
        <v>7.5706019886437491E-3</v>
      </c>
      <c r="AC293" s="10">
        <f>3/24000000*OO[[#This Row],[85 (29JUN1985 12:00:00)-Water Temperature (C)]]*OO[[#This Row],[27]]</f>
        <v>2.4624108574229999E-2</v>
      </c>
      <c r="AD293" s="10">
        <f>3/24000000*OO[[#This Row],[86 (29JUN1985 15:00:00)-Water Temperature (C)]]*OO[[#This Row],[28]]</f>
        <v>5.7347840117999996E-2</v>
      </c>
      <c r="AE293" s="10">
        <f>3/24000000*OO[[#This Row],[88 (29JUN1985 21:00:00)-Water Temperature (C)]]*OO[[#This Row],[30]]</f>
        <v>0.11462800289699999</v>
      </c>
      <c r="AF293" s="10">
        <f>3/24000000*OO[[#This Row],[88 (29JUN1985 21:00:00)-Water Temperature (C)]]*OO[[#This Row],[30]]</f>
        <v>0.11462800289699999</v>
      </c>
      <c r="AG293" s="10">
        <f>3/24000000*OO[[#This Row],[89 (30JUN1985 00:00:00)-Water Temperature (C)]]*OO[[#This Row],[31]]</f>
        <v>0.1011759613182</v>
      </c>
      <c r="AH293" s="10">
        <f>3/24000000*OO[[#This Row],[90 (30JUN1985 03:00:00)-Water Temperature (C)]]*OO[[#This Row],[32]]</f>
        <v>7.0665213840750002E-2</v>
      </c>
      <c r="AI293" s="10">
        <f>3/24000000*OO[[#This Row],[91 (30JUN1985 06:00:00)-Water Temperature (C)]]*OO[[#This Row],[33]]</f>
        <v>4.0315508004556251E-2</v>
      </c>
      <c r="AJ293" s="10">
        <f>3/24000000*OO[[#This Row],[92 (30JUN1985 09:00:00)-Water Temperature (C)]]*OO[[#This Row],[34]]</f>
        <v>1.9785210999633752E-2</v>
      </c>
      <c r="AK293" s="10">
        <f>3/24000000*OO[[#This Row],[93 (30JUN1985 12:00:00)-Water Temperature (C)]]*OO[[#This Row],[35]]</f>
        <v>8.69723533829375E-3</v>
      </c>
      <c r="AL293" s="10">
        <f>3/24000000*OO[[#This Row],[94 (30JUN1985 15:00:00)-Water Temperature (C)]]*OO[[#This Row],[36]]</f>
        <v>3.5599967047644991E-3</v>
      </c>
      <c r="AM293" s="10">
        <f>3/24000000*OO[[#This Row],[95 (30JUN1985 18:00:00)-Water Temperature (C)]]*OO[[#This Row],[37]]</f>
        <v>1.3324822625879998E-3</v>
      </c>
      <c r="AN293" s="10">
        <f>3/24000000*OO[[#This Row],[96 (30JUN1985 21:00:00)-Water Temperature (C)]]*OO[[#This Row],[38]]</f>
        <v>4.5674535500426252E-4</v>
      </c>
      <c r="AO293" s="10">
        <f>3/24000000*OO[[#This Row],[97 (01JUL1985 00:00:00)-Water Temperature (C)]]*OO[[#This Row],[39]]</f>
        <v>1.7154321152380002E-4</v>
      </c>
      <c r="AP293" s="10">
        <f>3/24000000*OO[[#This Row],[98 (01JUL1985 03:00:00)-Water Temperature (C)]]*OO[[#This Row],[40]]</f>
        <v>9.0306899064524989E-5</v>
      </c>
      <c r="AQ293" s="10">
        <f>3/24000000*OO[[#This Row],[99 (01JUL1985 06:00:00)-Water Temperature (C)]]*OO[[#This Row],[41]]</f>
        <v>7.0936052046899993E-5</v>
      </c>
      <c r="AR293" s="10">
        <f>3/24000000*OO[[#This Row],[100 (01JUL1985 09:00:00)-Water Temperature (C)]]*OO[[#This Row],[42]]</f>
        <v>6.9218246280000002E-5</v>
      </c>
      <c r="AS293" s="10">
        <f>3/24000000*OO[[#This Row],[101 (01JUL1985 12:00:00)-Water Temperature (C)]]*OO[[#This Row],[43]]</f>
        <v>7.0275451658474998E-5</v>
      </c>
      <c r="AT293" s="10">
        <f>3/24000000*OO[[#This Row],[102 (01JUL1985 15:00:00)-Water Temperature (C)]]*OO[[#This Row],[44]]</f>
        <v>7.0137522459374994E-5</v>
      </c>
      <c r="AU293" s="10">
        <f>3/24000000*OO[[#This Row],[103 (01JUL1985 18:00:00)-Water Temperature (C)]]*OO[[#This Row],[45]]</f>
        <v>6.6391175726499983E-5</v>
      </c>
      <c r="AV293" s="10">
        <f>3/24000000*OO[[#This Row],[104 (01JUL1985 21:00:00)-Water Temperature (C)]]*OO[[#This Row],[46]]</f>
        <v>6.0285756612525002E-5</v>
      </c>
      <c r="AW293" s="10">
        <f>3/24000000*OO[[#This Row],[105 (02JUL1985 00:00:00)-Water Temperature (C)]]*OO[[#This Row],[47]]</f>
        <v>5.2556285200787496E-5</v>
      </c>
      <c r="AX293" s="10">
        <f>3/24000000*OO[[#This Row],[106 (02JUL1985 03:00:00)-Water Temperature (C)]]*OO[[#This Row],[48]]</f>
        <v>4.4608113120759996E-5</v>
      </c>
      <c r="AY293" s="10">
        <f>3/24000000*OO[[#This Row],[107 (02JUL1985 06:00:00)-Water Temperature (C)]]*OO[[#This Row],[49]]</f>
        <v>3.6812886015442498E-5</v>
      </c>
      <c r="AZ293" s="10">
        <f>3/24000000*OO[[#This Row],[108 (02JUL1985 09:00:00)-Water Temperature (C)]]*OO[[#This Row],[50]]</f>
        <v>3.064580762799E-5</v>
      </c>
      <c r="BA293" s="10">
        <f>3/24000000*OO[[#This Row],[109 (02JUL1985 12:00:00)-Water Temperature (C)]]*OO[[#This Row],[51]]</f>
        <v>2.5244730045193746E-5</v>
      </c>
      <c r="BB293" s="10">
        <f>3/24000000*OO[[#This Row],[110 (02JUL1985 15:00:00)-Water Temperature (C)]]*OO[[#This Row],[52]]</f>
        <v>2.1033004626203748E-5</v>
      </c>
      <c r="BC293" s="10">
        <f>3/24000000*OO[[#This Row],[111 (02JUL1985 18:00:00)-Water Temperature (C)]]*OO[[#This Row],[53]]</f>
        <v>1.7654737929659998E-5</v>
      </c>
      <c r="BD293" s="10">
        <f>3/24000000*OO[[#This Row],[112 (02JUL1985 21:00:00)-Water Temperature (C)]]*OO[[#This Row],[54]]</f>
        <v>1.481499949832E-5</v>
      </c>
      <c r="BE293" s="10">
        <f>3/24000000*OO[[#This Row],[113 (03JUL1985 00:00:00)-Water Temperature (C)]]*OO[[#This Row],[55]]</f>
        <v>1.2877926952719998E-5</v>
      </c>
      <c r="BF293" s="10">
        <f>3/24000000*OO[[#This Row],[114 (03JUL1985 03:00:00)-Water Temperature (C)]]*OO[[#This Row],[56]]</f>
        <v>1.1494340886682499E-5</v>
      </c>
      <c r="BG293" s="10">
        <f>3/24000000*OO[[#This Row],[115 (03JUL1985 06:00:00)-Water Temperature (C)]]*OO[[#This Row],[57]]</f>
        <v>1.0546226385719999E-5</v>
      </c>
      <c r="BH293" s="10">
        <f>3/24000000*OO[[#This Row],[116 (03JUL1985 09:00:00)-Water Temperature (C)]]*OO[[#This Row],[58]]</f>
        <v>1.0137124013859999E-5</v>
      </c>
      <c r="BI293" s="10">
        <f>3/24000000*OO[[#This Row],[117 (03JUL1985 12:00:00)-Water Temperature (C)]]*OO[[#This Row],[59]]</f>
        <v>1.0132629756322501E-5</v>
      </c>
      <c r="BJ293" s="10">
        <f>3/24000000*OO[[#This Row],[118 (03JUL1985 15:00:00)-Water Temperature (C)]]*OO[[#This Row],[60]]</f>
        <v>1.0230466624883751E-5</v>
      </c>
      <c r="BK293" s="10">
        <f>3/24000000*OO[[#This Row],[119 (03JUL1985 18:00:00)-Water Temperature (C)]]*OO[[#This Row],[61]]</f>
        <v>9.9568674592999997E-6</v>
      </c>
      <c r="BL293" s="10">
        <f>3/24000000*OO[[#This Row],[120 (03JUL1985 21:00:00)-Water Temperature (C)]]*OO[[#This Row],[62]]</f>
        <v>9.3946199292812509E-6</v>
      </c>
      <c r="BM293" s="10">
        <f>3/24000000*OO[[#This Row],[121 (04JUL1985 00:00:00)-Water Temperature (C)]]*OO[[#This Row],[63]]</f>
        <v>8.7525196667624995E-6</v>
      </c>
      <c r="BN293" s="10">
        <f>3/24000000*OO[[#This Row],[122 (04JUL1985 03:00:00)-Water Temperature (C)]]*OO[[#This Row],[64]]</f>
        <v>8.1528574399999993E-6</v>
      </c>
      <c r="BO293" s="10">
        <f>3/24000000*OO[[#This Row],[123 (04JUL1985 06:00:00)-Water Temperature (C)]]*OO[[#This Row],[65]]</f>
        <v>7.6266935786387505E-6</v>
      </c>
      <c r="BP293" s="10">
        <f>3/24000000*OO[[#This Row],[124 (04JUL1985 09:00:00)-Water Temperature (C)]]*OO[[#This Row],[66]]</f>
        <v>7.3491928396074986E-6</v>
      </c>
      <c r="BQ293" s="10">
        <f>3/24000000*OO[[#This Row],[125 (04JUL1985 12:00:00)-Water Temperature (C)]]*OO[[#This Row],[67]]</f>
        <v>7.0151512157812498E-6</v>
      </c>
      <c r="BR293" s="10">
        <f>3/24000000*OO[[#This Row],[126 (04JUL1985 15:00:00)-Water Temperature (C)]]*OO[[#This Row],[68]]</f>
        <v>6.6048725244150003E-6</v>
      </c>
      <c r="BS293" s="10">
        <f>3/24000000*OO[[#This Row],[127 (04JUL1985 18:00:00)-Water Temperature (C)]]*OO[[#This Row],[69]]</f>
        <v>6.1708161023266248E-6</v>
      </c>
      <c r="BT293" s="10">
        <f>3/24000000*OO[[#This Row],[128 (04JUL1985 21:00:00)-Water Temperature (C)]]*OO[[#This Row],[70]]</f>
        <v>5.7749311475336257E-6</v>
      </c>
      <c r="BU293" s="10">
        <f>3/24000000*OO[[#This Row],[129 (05JUL1985 00:00:00)-Water Temperature (C)]]*OO[[#This Row],[71]]</f>
        <v>5.4220787077421246E-6</v>
      </c>
      <c r="BV293" s="10">
        <f>3/24000000*OO[[#This Row],[130 (05JUL1985 03:00:00)-Water Temperature (C)]]*OO[[#This Row],[72]]</f>
        <v>5.1130277184030005E-6</v>
      </c>
      <c r="BW293" s="10">
        <f>3/24000000*OO[[#This Row],[131 (05JUL1985 06:00:00)-Water Temperature (C)]]*OO[[#This Row],[73]]</f>
        <v>4.816982741089E-6</v>
      </c>
      <c r="BX293" s="10">
        <f>3/24000000*OO[[#This Row],[132 (05JUL1985 09:00:00)-Water Temperature (C)]]*OO[[#This Row],[74]]</f>
        <v>4.7138620116424993E-6</v>
      </c>
      <c r="BY293" s="10">
        <f>3/24000000*OO[[#This Row],[133 (05JUL1985 12:00:00)-Water Temperature (C)]]*OO[[#This Row],[75]]</f>
        <v>4.8133681720977498E-6</v>
      </c>
      <c r="BZ293" s="10">
        <f>3/24000000*OO[[#This Row],[134 (05JUL1985 15:00:00)-Water Temperature (C)]]*OO[[#This Row],[76]]</f>
        <v>4.9878748649719995E-6</v>
      </c>
      <c r="CA293" s="10">
        <f>3/24000000*OO[[#This Row],[135 (05JUL1985 18:00:00)-Water Temperature (C)]]*OO[[#This Row],[77]]</f>
        <v>4.9801565333437505E-6</v>
      </c>
      <c r="CB293" s="10">
        <f>3/24000000*OO[[#This Row],[136 (05JUL1985 21:00:00)-Water Temperature (C)]]*OO[[#This Row],[78]]</f>
        <v>4.7146484029006245E-6</v>
      </c>
      <c r="CC293" s="10">
        <f>3/24000000*OO[[#This Row],[137 (06JUL1985 00:00:00)-Water Temperature (C)]]*OO[[#This Row],[79]]</f>
        <v>4.4133380992432501E-6</v>
      </c>
      <c r="CD293" s="10">
        <f>3/24000000*OO[[#This Row],[138 (06JUL1985 03:00:00)-Water Temperature (C)]]*OO[[#This Row],[80]]</f>
        <v>4.1473995290967496E-6</v>
      </c>
      <c r="CE293" s="10">
        <f>3/24000000*OO[[#This Row],[139 (06JUL1985 06:00:00)-Water Temperature (C)]]*OO[[#This Row],[81]]</f>
        <v>3.8799533975216244E-6</v>
      </c>
      <c r="CF293" s="10">
        <f>3/24000000*OO[[#This Row],[140 (06JUL1985 09:00:00)-Water Temperature (C)]]*OO[[#This Row],[82]]</f>
        <v>3.6858744608804995E-6</v>
      </c>
      <c r="CG293" s="10">
        <f>3/24000000*OO[[#This Row],[141 (06JUL1985 12:00:00)-Water Temperature (C)]]*OO[[#This Row],[83]]</f>
        <v>3.5645302267883752E-6</v>
      </c>
      <c r="CH293" s="10">
        <f>3/24000000*OO[[#This Row],[142 (06JUL1985 15:00:00)-Water Temperature (C)]]*OO[[#This Row],[84]]</f>
        <v>3.4206742581131252E-6</v>
      </c>
      <c r="CI293" s="10">
        <f>3/24000000*OO[[#This Row],[143 (06JUL1985 18:00:00)-Water Temperature (C)]]*OO[[#This Row],[85]]</f>
        <v>3.2971627713475E-6</v>
      </c>
      <c r="CJ293" s="10">
        <f>3/24000000*OO[[#This Row],[144 (06JUL1985 21:00:00)-Water Temperature (C)]]*OO[[#This Row],[86]]</f>
        <v>3.1389627811327499E-6</v>
      </c>
      <c r="CK293" s="10">
        <f>3/24000000*OO[[#This Row],[145 (07JUL1985 00:00:00)-Water Temperature (C)]]*OO[[#This Row],[87]]</f>
        <v>2.9500592245624996E-6</v>
      </c>
      <c r="CL293" s="10">
        <f>3/24000000*OO[[#This Row],[146 (07JUL1985 03:00:00)-Water Temperature (C)]]*OO[[#This Row],[88]]</f>
        <v>2.8018445180253749E-6</v>
      </c>
      <c r="CM293" s="10">
        <f>3/24000000*OO[[#This Row],[147 (07JUL1985 06:00:00)-Water Temperature (C)]]*OO[[#This Row],[89]]</f>
        <v>2.6648172145024996E-6</v>
      </c>
      <c r="CN293" s="10">
        <f>3/24000000*OO[[#This Row],[148 (07JUL1985 09:00:00)-Water Temperature (C)]]*OO[[#This Row],[90]]</f>
        <v>2.5961473620624997E-6</v>
      </c>
      <c r="CO293" s="10">
        <f>3/24000000*OO[[#This Row],[149 (07JUL1985 12:00:00)-Water Temperature (C)]]*OO[[#This Row],[91]]</f>
        <v>2.5397488262613748E-6</v>
      </c>
      <c r="CP293" s="10">
        <f>3/24000000*OO[[#This Row],[150 (07JUL1985 15:00:00)-Water Temperature (C)]]*OO[[#This Row],[92]]</f>
        <v>2.5235383920187499E-6</v>
      </c>
      <c r="CQ293" s="10">
        <f>3/24000000*OO[[#This Row],[151 (07JUL1985 18:00:00)-Water Temperature (C)]]*OO[[#This Row],[93]]</f>
        <v>2.5190189308507499E-6</v>
      </c>
      <c r="CR293" s="10">
        <f>3/24000000*OO[[#This Row],[152 (07JUL1985 21:00:00)-Water Temperature (C)]]*OO[[#This Row],[94]]</f>
        <v>2.4040201240665001E-6</v>
      </c>
      <c r="CS293" s="10">
        <f>3/24000000*OO[[#This Row],[153 (08JUL1985 00:00:00)-Water Temperature (C)]]*OO[[#This Row],[95]]</f>
        <v>2.2256718794199999E-6</v>
      </c>
      <c r="CT293" s="10">
        <f>3/24000000*OO[[#This Row],[154 (08JUL1985 03:00:00)-Water Temperature (C)]]*OO[[#This Row],[96]]</f>
        <v>2.0732220255174999E-6</v>
      </c>
      <c r="CU293" s="10">
        <f>3/24000000*OO[[#This Row],[155 (08JUL1985 06:00:00)-Water Temperature (C)]]*OO[[#This Row],[97]]</f>
        <v>1.9448321357639998E-6</v>
      </c>
      <c r="CV293" s="10">
        <f>3/24000000*OO[[#This Row],[156 (08JUL1985 09:00:00)-Water Temperature (C)]]*OO[[#This Row],[98]]</f>
        <v>1.88206616972E-6</v>
      </c>
      <c r="CW293" s="10">
        <f>3/24000000*OO[[#This Row],[157 (08JUL1985 12:00:00)-Water Temperature (C)]]*OO[[#This Row],[99]]</f>
        <v>1.7845328742999999E-6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0</v>
      </c>
      <c r="P294" s="10">
        <f>3/24*OO[[#This Row],[72 (27JUN1985 21:00:00)-Water Temperature (C)]]*OO[[#This Row],[14]]/SUM(OO[14])</f>
        <v>0</v>
      </c>
      <c r="Q294" s="10">
        <f>3/24*OO[[#This Row],[73 (28JUN1985 00:00:00)-Water Temperature (C)]]*OO[[#This Row],[15]]/SUM(OO[15])</f>
        <v>0</v>
      </c>
      <c r="R294" s="10">
        <f>3/24*OO[[#This Row],[74 (28JUN1985 03:00:00)-Water Temperature (C)]]*OO[[#This Row],[16]]/SUM(OO[16])</f>
        <v>2.9894409234759528E-33</v>
      </c>
      <c r="S294" s="10">
        <f>3/24*OO[[#This Row],[75 (28JUN1985 06:00:00)-Water Temperature (C)]]*OO[[#This Row],[17]]/SUM(OO[17])</f>
        <v>5.4561447331630008E-25</v>
      </c>
      <c r="T294" s="10">
        <f>3/24*OO[[#This Row],[76 (28JUN1985 09:00:00)-Water Temperature (C)]]*OO[[#This Row],[18]]/SUM(OO[18])</f>
        <v>2.5486505859191557E-18</v>
      </c>
      <c r="U294" s="10">
        <f>3/24*OO[[#This Row],[77 (28JUN1985 12:00:00)-Water Temperature (C)]]*OO[[#This Row],[19]]/SUM(OO[19])</f>
        <v>3.4456262259321289E-14</v>
      </c>
      <c r="V294" s="10">
        <f>3/24000000*OO[[#This Row],[78 (28JUN1985 15:00:00)-Water Temperature (C)]]*OO[[#This Row],[20]]</f>
        <v>2.9506314117743753E-11</v>
      </c>
      <c r="W294" s="10">
        <f>3/24000000*OO[[#This Row],[79 (28JUN1985 18:00:00)-Water Temperature (C)]]*OO[[#This Row],[21]]</f>
        <v>5.6774100610149994E-9</v>
      </c>
      <c r="X294" s="10">
        <f>3/24000000*OO[[#This Row],[80 (28JUN1985 21:00:00)-Water Temperature (C)]]*OO[[#This Row],[22]]</f>
        <v>3.7706610764894994E-7</v>
      </c>
      <c r="Y294" s="10">
        <f>3/24000000*OO[[#This Row],[81 (29JUN1985 00:00:00)-Water Temperature (C)]]*OO[[#This Row],[23]]</f>
        <v>1.0989275048627499E-5</v>
      </c>
      <c r="Z294" s="10">
        <f>3/24000000*OO[[#This Row],[82 (29JUN1985 03:00:00)-Water Temperature (C)]]*OO[[#This Row],[24]]</f>
        <v>1.6113957079229998E-4</v>
      </c>
      <c r="AA294" s="10">
        <f>3/24000000*OO[[#This Row],[83 (29JUN1985 06:00:00)-Water Temperature (C)]]*OO[[#This Row],[25]]</f>
        <v>1.3267410686723751E-3</v>
      </c>
      <c r="AB294" s="10">
        <f>3/24000000*OO[[#This Row],[84 (29JUN1985 09:00:00)-Water Temperature (C)]]*OO[[#This Row],[26]]</f>
        <v>6.7935151165862484E-3</v>
      </c>
      <c r="AC294" s="10">
        <f>3/24000000*OO[[#This Row],[85 (29JUN1985 12:00:00)-Water Temperature (C)]]*OO[[#This Row],[27]]</f>
        <v>2.30680547444875E-2</v>
      </c>
      <c r="AD294" s="10">
        <f>3/24000000*OO[[#This Row],[86 (29JUN1985 15:00:00)-Water Temperature (C)]]*OO[[#This Row],[28]]</f>
        <v>5.5820500118337509E-2</v>
      </c>
      <c r="AE294" s="10">
        <f>3/24000000*OO[[#This Row],[88 (29JUN1985 21:00:00)-Water Temperature (C)]]*OO[[#This Row],[30]]</f>
        <v>0.11855543658052499</v>
      </c>
      <c r="AF294" s="10">
        <f>3/24000000*OO[[#This Row],[88 (29JUN1985 21:00:00)-Water Temperature (C)]]*OO[[#This Row],[30]]</f>
        <v>0.11855543658052499</v>
      </c>
      <c r="AG294" s="10">
        <f>3/24000000*OO[[#This Row],[89 (30JUN1985 00:00:00)-Water Temperature (C)]]*OO[[#This Row],[31]]</f>
        <v>0.107508282656175</v>
      </c>
      <c r="AH294" s="10">
        <f>3/24000000*OO[[#This Row],[90 (30JUN1985 03:00:00)-Water Temperature (C)]]*OO[[#This Row],[32]]</f>
        <v>7.71825476535625E-2</v>
      </c>
      <c r="AI294" s="10">
        <f>3/24000000*OO[[#This Row],[91 (30JUN1985 06:00:00)-Water Temperature (C)]]*OO[[#This Row],[33]]</f>
        <v>4.5110811030880001E-2</v>
      </c>
      <c r="AJ294" s="10">
        <f>3/24000000*OO[[#This Row],[92 (30JUN1985 09:00:00)-Water Temperature (C)]]*OO[[#This Row],[34]]</f>
        <v>2.2624408539499999E-2</v>
      </c>
      <c r="AK294" s="10">
        <f>3/24000000*OO[[#This Row],[93 (30JUN1985 12:00:00)-Water Temperature (C)]]*OO[[#This Row],[35]]</f>
        <v>1.0136351450549998E-2</v>
      </c>
      <c r="AL294" s="10">
        <f>3/24000000*OO[[#This Row],[94 (30JUN1985 15:00:00)-Water Temperature (C)]]*OO[[#This Row],[36]]</f>
        <v>4.2154271468660002E-3</v>
      </c>
      <c r="AM294" s="10">
        <f>3/24000000*OO[[#This Row],[95 (30JUN1985 18:00:00)-Water Temperature (C)]]*OO[[#This Row],[37]]</f>
        <v>1.5930910669236249E-3</v>
      </c>
      <c r="AN294" s="10">
        <f>3/24000000*OO[[#This Row],[96 (30JUN1985 21:00:00)-Water Temperature (C)]]*OO[[#This Row],[38]]</f>
        <v>5.4453331671181241E-4</v>
      </c>
      <c r="AO294" s="10">
        <f>3/24000000*OO[[#This Row],[97 (01JUL1985 00:00:00)-Water Temperature (C)]]*OO[[#This Row],[39]]</f>
        <v>1.9928873632004998E-4</v>
      </c>
      <c r="AP294" s="10">
        <f>3/24000000*OO[[#This Row],[98 (01JUL1985 03:00:00)-Water Temperature (C)]]*OO[[#This Row],[40]]</f>
        <v>9.9472311990612516E-5</v>
      </c>
      <c r="AQ294" s="10">
        <f>3/24000000*OO[[#This Row],[99 (01JUL1985 06:00:00)-Water Temperature (C)]]*OO[[#This Row],[41]]</f>
        <v>7.4951261947837507E-5</v>
      </c>
      <c r="AR294" s="10">
        <f>3/24000000*OO[[#This Row],[100 (01JUL1985 09:00:00)-Water Temperature (C)]]*OO[[#This Row],[42]]</f>
        <v>7.230492517657499E-5</v>
      </c>
      <c r="AS294" s="10">
        <f>3/24000000*OO[[#This Row],[101 (01JUL1985 12:00:00)-Water Temperature (C)]]*OO[[#This Row],[43]]</f>
        <v>7.3484114723774998E-5</v>
      </c>
      <c r="AT294" s="10">
        <f>3/24000000*OO[[#This Row],[102 (01JUL1985 15:00:00)-Water Temperature (C)]]*OO[[#This Row],[44]]</f>
        <v>7.3604818597050004E-5</v>
      </c>
      <c r="AU294" s="10">
        <f>3/24000000*OO[[#This Row],[103 (01JUL1985 18:00:00)-Water Temperature (C)]]*OO[[#This Row],[45]]</f>
        <v>6.9862432185312497E-5</v>
      </c>
      <c r="AV294" s="10">
        <f>3/24000000*OO[[#This Row],[104 (01JUL1985 21:00:00)-Water Temperature (C)]]*OO[[#This Row],[46]]</f>
        <v>6.3582512800612495E-5</v>
      </c>
      <c r="AW294" s="10">
        <f>3/24000000*OO[[#This Row],[105 (02JUL1985 00:00:00)-Water Temperature (C)]]*OO[[#This Row],[47]]</f>
        <v>5.5557736701309999E-5</v>
      </c>
      <c r="AX294" s="10">
        <f>3/24000000*OO[[#This Row],[106 (02JUL1985 03:00:00)-Water Temperature (C)]]*OO[[#This Row],[48]]</f>
        <v>4.7337138264014988E-5</v>
      </c>
      <c r="AY294" s="10">
        <f>3/24000000*OO[[#This Row],[107 (02JUL1985 06:00:00)-Water Temperature (C)]]*OO[[#This Row],[49]]</f>
        <v>3.9243729049032499E-5</v>
      </c>
      <c r="AZ294" s="10">
        <f>3/24000000*OO[[#This Row],[108 (02JUL1985 09:00:00)-Water Temperature (C)]]*OO[[#This Row],[50]]</f>
        <v>3.2855164388141252E-5</v>
      </c>
      <c r="BA294" s="10">
        <f>3/24000000*OO[[#This Row],[109 (02JUL1985 12:00:00)-Water Temperature (C)]]*OO[[#This Row],[51]]</f>
        <v>2.7136842014893749E-5</v>
      </c>
      <c r="BB294" s="10">
        <f>3/24000000*OO[[#This Row],[110 (02JUL1985 15:00:00)-Water Temperature (C)]]*OO[[#This Row],[52]]</f>
        <v>2.2587634420797498E-5</v>
      </c>
      <c r="BC294" s="10">
        <f>3/24000000*OO[[#This Row],[111 (02JUL1985 18:00:00)-Water Temperature (C)]]*OO[[#This Row],[53]]</f>
        <v>1.8876828935811252E-5</v>
      </c>
      <c r="BD294" s="10">
        <f>3/24000000*OO[[#This Row],[112 (02JUL1985 21:00:00)-Water Temperature (C)]]*OO[[#This Row],[54]]</f>
        <v>1.5722919132607501E-5</v>
      </c>
      <c r="BE294" s="10">
        <f>3/24000000*OO[[#This Row],[113 (03JUL1985 00:00:00)-Water Temperature (C)]]*OO[[#This Row],[55]]</f>
        <v>1.3589623363136247E-5</v>
      </c>
      <c r="BF294" s="10">
        <f>3/24000000*OO[[#This Row],[114 (03JUL1985 03:00:00)-Water Temperature (C)]]*OO[[#This Row],[56]]</f>
        <v>1.20904747992E-5</v>
      </c>
      <c r="BG294" s="10">
        <f>3/24000000*OO[[#This Row],[115 (03JUL1985 06:00:00)-Water Temperature (C)]]*OO[[#This Row],[57]]</f>
        <v>1.1077421631327499E-5</v>
      </c>
      <c r="BH294" s="10">
        <f>3/24000000*OO[[#This Row],[116 (03JUL1985 09:00:00)-Water Temperature (C)]]*OO[[#This Row],[58]]</f>
        <v>1.0663362946442499E-5</v>
      </c>
      <c r="BI294" s="10">
        <f>3/24000000*OO[[#This Row],[117 (03JUL1985 12:00:00)-Water Temperature (C)]]*OO[[#This Row],[59]]</f>
        <v>1.0676670822395E-5</v>
      </c>
      <c r="BJ294" s="10">
        <f>3/24000000*OO[[#This Row],[118 (03JUL1985 15:00:00)-Water Temperature (C)]]*OO[[#This Row],[60]]</f>
        <v>1.078042645134E-5</v>
      </c>
      <c r="BK294" s="10">
        <f>3/24000000*OO[[#This Row],[119 (03JUL1985 18:00:00)-Water Temperature (C)]]*OO[[#This Row],[61]]</f>
        <v>1.0467764345652501E-5</v>
      </c>
      <c r="BL294" s="10">
        <f>3/24000000*OO[[#This Row],[120 (03JUL1985 21:00:00)-Water Temperature (C)]]*OO[[#This Row],[62]]</f>
        <v>9.8535071299250003E-6</v>
      </c>
      <c r="BM294" s="10">
        <f>3/24000000*OO[[#This Row],[121 (04JUL1985 00:00:00)-Water Temperature (C)]]*OO[[#This Row],[63]]</f>
        <v>9.1694685804199996E-6</v>
      </c>
      <c r="BN294" s="10">
        <f>3/24000000*OO[[#This Row],[122 (04JUL1985 03:00:00)-Water Temperature (C)]]*OO[[#This Row],[64]]</f>
        <v>8.5406584151812505E-6</v>
      </c>
      <c r="BO294" s="10">
        <f>3/24000000*OO[[#This Row],[123 (04JUL1985 06:00:00)-Water Temperature (C)]]*OO[[#This Row],[65]]</f>
        <v>7.9908305002762495E-6</v>
      </c>
      <c r="BP294" s="10">
        <f>3/24000000*OO[[#This Row],[124 (04JUL1985 09:00:00)-Water Temperature (C)]]*OO[[#This Row],[66]]</f>
        <v>7.7125244331887497E-6</v>
      </c>
      <c r="BQ294" s="10">
        <f>3/24000000*OO[[#This Row],[125 (04JUL1985 12:00:00)-Water Temperature (C)]]*OO[[#This Row],[67]]</f>
        <v>7.3655938917224998E-6</v>
      </c>
      <c r="BR294" s="10">
        <f>3/24000000*OO[[#This Row],[126 (04JUL1985 15:00:00)-Water Temperature (C)]]*OO[[#This Row],[68]]</f>
        <v>6.9315332015874988E-6</v>
      </c>
      <c r="BS294" s="10">
        <f>3/24000000*OO[[#This Row],[127 (04JUL1985 18:00:00)-Water Temperature (C)]]*OO[[#This Row],[69]]</f>
        <v>6.4727562718400004E-6</v>
      </c>
      <c r="BT294" s="10">
        <f>3/24000000*OO[[#This Row],[128 (04JUL1985 21:00:00)-Water Temperature (C)]]*OO[[#This Row],[70]]</f>
        <v>6.0536134947928753E-6</v>
      </c>
      <c r="BU294" s="10">
        <f>3/24000000*OO[[#This Row],[129 (05JUL1985 00:00:00)-Water Temperature (C)]]*OO[[#This Row],[71]]</f>
        <v>5.6777185887577497E-6</v>
      </c>
      <c r="BV294" s="10">
        <f>3/24000000*OO[[#This Row],[130 (05JUL1985 03:00:00)-Water Temperature (C)]]*OO[[#This Row],[72]]</f>
        <v>5.35174497948125E-6</v>
      </c>
      <c r="BW294" s="10">
        <f>3/24000000*OO[[#This Row],[131 (05JUL1985 06:00:00)-Water Temperature (C)]]*OO[[#This Row],[73]]</f>
        <v>5.0412723002462496E-6</v>
      </c>
      <c r="BX294" s="10">
        <f>3/24000000*OO[[#This Row],[132 (05JUL1985 09:00:00)-Water Temperature (C)]]*OO[[#This Row],[74]]</f>
        <v>4.9438763054622497E-6</v>
      </c>
      <c r="BY294" s="10">
        <f>3/24000000*OO[[#This Row],[133 (05JUL1985 12:00:00)-Water Temperature (C)]]*OO[[#This Row],[75]]</f>
        <v>5.0623652535924996E-6</v>
      </c>
      <c r="BZ294" s="10">
        <f>3/24000000*OO[[#This Row],[134 (05JUL1985 15:00:00)-Water Temperature (C)]]*OO[[#This Row],[76]]</f>
        <v>5.2491303322499998E-6</v>
      </c>
      <c r="CA294" s="10">
        <f>3/24000000*OO[[#This Row],[135 (05JUL1985 18:00:00)-Water Temperature (C)]]*OO[[#This Row],[77]]</f>
        <v>5.2281427509935004E-6</v>
      </c>
      <c r="CB294" s="10">
        <f>3/24000000*OO[[#This Row],[136 (05JUL1985 21:00:00)-Water Temperature (C)]]*OO[[#This Row],[78]]</f>
        <v>4.9337504900306243E-6</v>
      </c>
      <c r="CC294" s="10">
        <f>3/24000000*OO[[#This Row],[137 (06JUL1985 00:00:00)-Water Temperature (C)]]*OO[[#This Row],[79]]</f>
        <v>4.6146445718595003E-6</v>
      </c>
      <c r="CD294" s="10">
        <f>3/24000000*OO[[#This Row],[138 (06JUL1985 03:00:00)-Water Temperature (C)]]*OO[[#This Row],[80]]</f>
        <v>4.3407156207937505E-6</v>
      </c>
      <c r="CE294" s="10">
        <f>3/24000000*OO[[#This Row],[139 (06JUL1985 06:00:00)-Water Temperature (C)]]*OO[[#This Row],[81]]</f>
        <v>4.0624581466439992E-6</v>
      </c>
      <c r="CF294" s="10">
        <f>3/24000000*OO[[#This Row],[140 (06JUL1985 09:00:00)-Water Temperature (C)]]*OO[[#This Row],[82]]</f>
        <v>3.8647234082124992E-6</v>
      </c>
      <c r="CG294" s="10">
        <f>3/24000000*OO[[#This Row],[141 (06JUL1985 12:00:00)-Water Temperature (C)]]*OO[[#This Row],[83]]</f>
        <v>3.74282266501E-6</v>
      </c>
      <c r="CH294" s="10">
        <f>3/24000000*OO[[#This Row],[142 (06JUL1985 15:00:00)-Water Temperature (C)]]*OO[[#This Row],[84]]</f>
        <v>3.5902652102287497E-6</v>
      </c>
      <c r="CI294" s="10">
        <f>3/24000000*OO[[#This Row],[143 (06JUL1985 18:00:00)-Water Temperature (C)]]*OO[[#This Row],[85]]</f>
        <v>3.4567397781774995E-6</v>
      </c>
      <c r="CJ294" s="10">
        <f>3/24000000*OO[[#This Row],[144 (06JUL1985 21:00:00)-Water Temperature (C)]]*OO[[#This Row],[86]]</f>
        <v>3.2861186573247499E-6</v>
      </c>
      <c r="CK294" s="10">
        <f>3/24000000*OO[[#This Row],[145 (07JUL1985 00:00:00)-Water Temperature (C)]]*OO[[#This Row],[87]]</f>
        <v>3.0828872239365E-6</v>
      </c>
      <c r="CL294" s="10">
        <f>3/24000000*OO[[#This Row],[146 (07JUL1985 03:00:00)-Water Temperature (C)]]*OO[[#This Row],[88]]</f>
        <v>2.928463222331625E-6</v>
      </c>
      <c r="CM294" s="10">
        <f>3/24000000*OO[[#This Row],[147 (07JUL1985 06:00:00)-Water Temperature (C)]]*OO[[#This Row],[89]]</f>
        <v>2.7871891950989996E-6</v>
      </c>
      <c r="CN294" s="10">
        <f>3/24000000*OO[[#This Row],[148 (07JUL1985 09:00:00)-Water Temperature (C)]]*OO[[#This Row],[90]]</f>
        <v>2.7205060256591248E-6</v>
      </c>
      <c r="CO294" s="10">
        <f>3/24000000*OO[[#This Row],[149 (07JUL1985 12:00:00)-Water Temperature (C)]]*OO[[#This Row],[91]]</f>
        <v>2.6650568058853752E-6</v>
      </c>
      <c r="CP294" s="10">
        <f>3/24000000*OO[[#This Row],[150 (07JUL1985 15:00:00)-Water Temperature (C)]]*OO[[#This Row],[92]]</f>
        <v>2.6521185447968745E-6</v>
      </c>
      <c r="CQ294" s="10">
        <f>3/24000000*OO[[#This Row],[151 (07JUL1985 18:00:00)-Water Temperature (C)]]*OO[[#This Row],[93]]</f>
        <v>2.6484983132519998E-6</v>
      </c>
      <c r="CR294" s="10">
        <f>3/24000000*OO[[#This Row],[152 (07JUL1985 21:00:00)-Water Temperature (C)]]*OO[[#This Row],[94]]</f>
        <v>2.5218265935293748E-6</v>
      </c>
      <c r="CS294" s="10">
        <f>3/24000000*OO[[#This Row],[153 (08JUL1985 00:00:00)-Water Temperature (C)]]*OO[[#This Row],[95]]</f>
        <v>2.3281789835677502E-6</v>
      </c>
      <c r="CT294" s="10">
        <f>3/24000000*OO[[#This Row],[154 (08JUL1985 03:00:00)-Water Temperature (C)]]*OO[[#This Row],[96]]</f>
        <v>2.1694484514169999E-6</v>
      </c>
      <c r="CU294" s="10">
        <f>3/24000000*OO[[#This Row],[155 (08JUL1985 06:00:00)-Water Temperature (C)]]*OO[[#This Row],[97]]</f>
        <v>2.0367023557826247E-6</v>
      </c>
      <c r="CV294" s="10">
        <f>3/24000000*OO[[#This Row],[156 (08JUL1985 09:00:00)-Water Temperature (C)]]*OO[[#This Row],[98]]</f>
        <v>1.9745443068749998E-6</v>
      </c>
      <c r="CW294" s="10">
        <f>3/24000000*OO[[#This Row],[157 (08JUL1985 12:00:00)-Water Temperature (C)]]*OO[[#This Row],[99]]</f>
        <v>1.8725031090534997E-6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0</v>
      </c>
      <c r="P295" s="10">
        <f>3/24*OO[[#This Row],[72 (27JUN1985 21:00:00)-Water Temperature (C)]]*OO[[#This Row],[14]]/SUM(OO[14])</f>
        <v>0</v>
      </c>
      <c r="Q295" s="10">
        <f>3/24*OO[[#This Row],[73 (28JUN1985 00:00:00)-Water Temperature (C)]]*OO[[#This Row],[15]]/SUM(OO[15])</f>
        <v>0</v>
      </c>
      <c r="R295" s="10">
        <f>3/24*OO[[#This Row],[74 (28JUN1985 03:00:00)-Water Temperature (C)]]*OO[[#This Row],[16]]/SUM(OO[16])</f>
        <v>4.4864487832679338E-34</v>
      </c>
      <c r="S295" s="10">
        <f>3/24*OO[[#This Row],[75 (28JUN1985 06:00:00)-Water Temperature (C)]]*OO[[#This Row],[17]]/SUM(OO[17])</f>
        <v>3.1351390434355617E-25</v>
      </c>
      <c r="T295" s="10">
        <f>3/24*OO[[#This Row],[76 (28JUN1985 09:00:00)-Water Temperature (C)]]*OO[[#This Row],[18]]/SUM(OO[18])</f>
        <v>9.3614101858856563E-19</v>
      </c>
      <c r="U295" s="10">
        <f>3/24*OO[[#This Row],[77 (28JUN1985 12:00:00)-Water Temperature (C)]]*OO[[#This Row],[19]]/SUM(OO[19])</f>
        <v>1.795891144671149E-14</v>
      </c>
      <c r="V295" s="10">
        <f>3/24000000*OO[[#This Row],[78 (28JUN1985 15:00:00)-Water Temperature (C)]]*OO[[#This Row],[20]]</f>
        <v>1.7833604888831251E-11</v>
      </c>
      <c r="W295" s="10">
        <f>3/24000000*OO[[#This Row],[79 (28JUN1985 18:00:00)-Water Temperature (C)]]*OO[[#This Row],[21]]</f>
        <v>3.7885430032449997E-9</v>
      </c>
      <c r="X295" s="10">
        <f>3/24000000*OO[[#This Row],[80 (28JUN1985 21:00:00)-Water Temperature (C)]]*OO[[#This Row],[22]]</f>
        <v>2.7173518626412502E-7</v>
      </c>
      <c r="Y295" s="10">
        <f>3/24000000*OO[[#This Row],[81 (29JUN1985 00:00:00)-Water Temperature (C)]]*OO[[#This Row],[23]]</f>
        <v>8.4643005934374996E-6</v>
      </c>
      <c r="Z295" s="10">
        <f>3/24000000*OO[[#This Row],[82 (29JUN1985 03:00:00)-Water Temperature (C)]]*OO[[#This Row],[24]]</f>
        <v>1.316207516203125E-4</v>
      </c>
      <c r="AA295" s="10">
        <f>3/24000000*OO[[#This Row],[83 (29JUN1985 06:00:00)-Water Temperature (C)]]*OO[[#This Row],[25]]</f>
        <v>1.1429000970119999E-3</v>
      </c>
      <c r="AB295" s="10">
        <f>3/24000000*OO[[#This Row],[84 (29JUN1985 09:00:00)-Water Temperature (C)]]*OO[[#This Row],[26]]</f>
        <v>6.1480295007950003E-3</v>
      </c>
      <c r="AC295" s="10">
        <f>3/24000000*OO[[#This Row],[85 (29JUN1985 12:00:00)-Water Temperature (C)]]*OO[[#This Row],[27]]</f>
        <v>2.1809271166309999E-2</v>
      </c>
      <c r="AD295" s="10">
        <f>3/24000000*OO[[#This Row],[86 (29JUN1985 15:00:00)-Water Temperature (C)]]*OO[[#This Row],[28]]</f>
        <v>5.4852937863224996E-2</v>
      </c>
      <c r="AE295" s="10">
        <f>3/24000000*OO[[#This Row],[88 (29JUN1985 21:00:00)-Water Temperature (C)]]*OO[[#This Row],[30]]</f>
        <v>0.12367713062218751</v>
      </c>
      <c r="AF295" s="10">
        <f>3/24000000*OO[[#This Row],[88 (29JUN1985 21:00:00)-Water Temperature (C)]]*OO[[#This Row],[30]]</f>
        <v>0.12367713062218751</v>
      </c>
      <c r="AG295" s="10">
        <f>3/24000000*OO[[#This Row],[89 (30JUN1985 00:00:00)-Water Temperature (C)]]*OO[[#This Row],[31]]</f>
        <v>0.11510682469203749</v>
      </c>
      <c r="AH295" s="10">
        <f>3/24000000*OO[[#This Row],[90 (30JUN1985 03:00:00)-Water Temperature (C)]]*OO[[#This Row],[32]]</f>
        <v>8.487240145784998E-2</v>
      </c>
      <c r="AI295" s="10">
        <f>3/24000000*OO[[#This Row],[91 (30JUN1985 06:00:00)-Water Temperature (C)]]*OO[[#This Row],[33]]</f>
        <v>5.0791658335687495E-2</v>
      </c>
      <c r="AJ295" s="10">
        <f>3/24000000*OO[[#This Row],[92 (30JUN1985 09:00:00)-Water Temperature (C)]]*OO[[#This Row],[34]]</f>
        <v>2.6011760140959996E-2</v>
      </c>
      <c r="AK295" s="10">
        <f>3/24000000*OO[[#This Row],[93 (30JUN1985 12:00:00)-Water Temperature (C)]]*OO[[#This Row],[35]]</f>
        <v>1.1868159511285E-2</v>
      </c>
      <c r="AL295" s="10">
        <f>3/24000000*OO[[#This Row],[94 (30JUN1985 15:00:00)-Water Temperature (C)]]*OO[[#This Row],[36]]</f>
        <v>5.0105820958007505E-3</v>
      </c>
      <c r="AM295" s="10">
        <f>3/24000000*OO[[#This Row],[95 (30JUN1985 18:00:00)-Water Temperature (C)]]*OO[[#This Row],[37]]</f>
        <v>1.9110410228629999E-3</v>
      </c>
      <c r="AN295" s="10">
        <f>3/24000000*OO[[#This Row],[96 (30JUN1985 21:00:00)-Water Temperature (C)]]*OO[[#This Row],[38]]</f>
        <v>6.5217817809850003E-4</v>
      </c>
      <c r="AO295" s="10">
        <f>3/24000000*OO[[#This Row],[97 (01JUL1985 00:00:00)-Water Temperature (C)]]*OO[[#This Row],[39]]</f>
        <v>2.3339108205153752E-4</v>
      </c>
      <c r="AP295" s="10">
        <f>3/24000000*OO[[#This Row],[98 (01JUL1985 03:00:00)-Water Temperature (C)]]*OO[[#This Row],[40]]</f>
        <v>1.1076182181802501E-4</v>
      </c>
      <c r="AQ295" s="10">
        <f>3/24000000*OO[[#This Row],[99 (01JUL1985 06:00:00)-Water Temperature (C)]]*OO[[#This Row],[41]]</f>
        <v>7.9820688435199992E-5</v>
      </c>
      <c r="AR295" s="10">
        <f>3/24000000*OO[[#This Row],[100 (01JUL1985 09:00:00)-Water Temperature (C)]]*OO[[#This Row],[42]]</f>
        <v>7.5903158633587489E-5</v>
      </c>
      <c r="AS295" s="10">
        <f>3/24000000*OO[[#This Row],[101 (01JUL1985 12:00:00)-Water Temperature (C)]]*OO[[#This Row],[43]]</f>
        <v>7.7150692111125008E-5</v>
      </c>
      <c r="AT295" s="10">
        <f>3/24000000*OO[[#This Row],[102 (01JUL1985 15:00:00)-Water Temperature (C)]]*OO[[#This Row],[44]]</f>
        <v>7.7538469143274984E-5</v>
      </c>
      <c r="AU295" s="10">
        <f>3/24000000*OO[[#This Row],[103 (01JUL1985 18:00:00)-Water Temperature (C)]]*OO[[#This Row],[45]]</f>
        <v>7.3789477079650004E-5</v>
      </c>
      <c r="AV295" s="10">
        <f>3/24000000*OO[[#This Row],[104 (01JUL1985 21:00:00)-Water Temperature (C)]]*OO[[#This Row],[46]]</f>
        <v>6.7310154416662499E-5</v>
      </c>
      <c r="AW295" s="10">
        <f>3/24000000*OO[[#This Row],[105 (02JUL1985 00:00:00)-Water Temperature (C)]]*OO[[#This Row],[47]]</f>
        <v>5.8937122669187499E-5</v>
      </c>
      <c r="AX295" s="10">
        <f>3/24000000*OO[[#This Row],[106 (02JUL1985 03:00:00)-Water Temperature (C)]]*OO[[#This Row],[48]]</f>
        <v>5.0397318644838744E-5</v>
      </c>
      <c r="AY295" s="10">
        <f>3/24000000*OO[[#This Row],[107 (02JUL1985 06:00:00)-Water Temperature (C)]]*OO[[#This Row],[49]]</f>
        <v>4.1964485882550001E-5</v>
      </c>
      <c r="AZ295" s="10">
        <f>3/24000000*OO[[#This Row],[108 (02JUL1985 09:00:00)-Water Temperature (C)]]*OO[[#This Row],[50]]</f>
        <v>3.5328050432595001E-5</v>
      </c>
      <c r="BA295" s="10">
        <f>3/24000000*OO[[#This Row],[109 (02JUL1985 12:00:00)-Water Temperature (C)]]*OO[[#This Row],[51]]</f>
        <v>2.9272259925037498E-5</v>
      </c>
      <c r="BB295" s="10">
        <f>3/24000000*OO[[#This Row],[110 (02JUL1985 15:00:00)-Water Temperature (C)]]*OO[[#This Row],[52]]</f>
        <v>2.4348932265069997E-5</v>
      </c>
      <c r="BC295" s="10">
        <f>3/24000000*OO[[#This Row],[111 (02JUL1985 18:00:00)-Water Temperature (C)]]*OO[[#This Row],[53]]</f>
        <v>2.0268657099512497E-5</v>
      </c>
      <c r="BD295" s="10">
        <f>3/24000000*OO[[#This Row],[112 (02JUL1985 21:00:00)-Water Temperature (C)]]*OO[[#This Row],[54]]</f>
        <v>1.6762496075224999E-5</v>
      </c>
      <c r="BE295" s="10">
        <f>3/24000000*OO[[#This Row],[113 (03JUL1985 00:00:00)-Water Temperature (C)]]*OO[[#This Row],[55]]</f>
        <v>1.440269223458E-5</v>
      </c>
      <c r="BF295" s="10">
        <f>3/24000000*OO[[#This Row],[114 (03JUL1985 03:00:00)-Water Temperature (C)]]*OO[[#This Row],[56]]</f>
        <v>1.2770178238886247E-5</v>
      </c>
      <c r="BG295" s="10">
        <f>3/24000000*OO[[#This Row],[115 (03JUL1985 06:00:00)-Water Temperature (C)]]*OO[[#This Row],[57]]</f>
        <v>1.1680893328322497E-5</v>
      </c>
      <c r="BH295" s="10">
        <f>3/24000000*OO[[#This Row],[116 (03JUL1985 09:00:00)-Water Temperature (C)]]*OO[[#This Row],[58]]</f>
        <v>1.125702511826E-5</v>
      </c>
      <c r="BI295" s="10">
        <f>3/24000000*OO[[#This Row],[117 (03JUL1985 12:00:00)-Water Temperature (C)]]*OO[[#This Row],[59]]</f>
        <v>1.129081786515E-5</v>
      </c>
      <c r="BJ295" s="10">
        <f>3/24000000*OO[[#This Row],[118 (03JUL1985 15:00:00)-Water Temperature (C)]]*OO[[#This Row],[60]]</f>
        <v>1.1403755234039999E-5</v>
      </c>
      <c r="BK295" s="10">
        <f>3/24000000*OO[[#This Row],[119 (03JUL1985 18:00:00)-Water Temperature (C)]]*OO[[#This Row],[61]]</f>
        <v>1.1050306092015E-5</v>
      </c>
      <c r="BL295" s="10">
        <f>3/24000000*OO[[#This Row],[120 (03JUL1985 21:00:00)-Water Temperature (C)]]*OO[[#This Row],[62]]</f>
        <v>1.0377338814680001E-5</v>
      </c>
      <c r="BM295" s="10">
        <f>3/24000000*OO[[#This Row],[121 (04JUL1985 00:00:00)-Water Temperature (C)]]*OO[[#This Row],[63]]</f>
        <v>9.6443195198749981E-6</v>
      </c>
      <c r="BN295" s="10">
        <f>3/24000000*OO[[#This Row],[122 (04JUL1985 03:00:00)-Water Temperature (C)]]*OO[[#This Row],[64]]</f>
        <v>8.9821071650099996E-6</v>
      </c>
      <c r="BO295" s="10">
        <f>3/24000000*OO[[#This Row],[123 (04JUL1985 06:00:00)-Water Temperature (C)]]*OO[[#This Row],[65]]</f>
        <v>8.4050634066662497E-6</v>
      </c>
      <c r="BP295" s="10">
        <f>3/24000000*OO[[#This Row],[124 (04JUL1985 09:00:00)-Water Temperature (C)]]*OO[[#This Row],[66]]</f>
        <v>8.1237553232549983E-6</v>
      </c>
      <c r="BQ295" s="10">
        <f>3/24000000*OO[[#This Row],[125 (04JUL1985 12:00:00)-Water Temperature (C)]]*OO[[#This Row],[67]]</f>
        <v>7.7647910833499996E-6</v>
      </c>
      <c r="BR295" s="10">
        <f>3/24000000*OO[[#This Row],[126 (04JUL1985 15:00:00)-Water Temperature (C)]]*OO[[#This Row],[68]]</f>
        <v>7.3013089582350012E-6</v>
      </c>
      <c r="BS295" s="10">
        <f>3/24000000*OO[[#This Row],[127 (04JUL1985 18:00:00)-Water Temperature (C)]]*OO[[#This Row],[69]]</f>
        <v>6.8152577171774996E-6</v>
      </c>
      <c r="BT295" s="10">
        <f>3/24000000*OO[[#This Row],[128 (04JUL1985 21:00:00)-Water Temperature (C)]]*OO[[#This Row],[70]]</f>
        <v>6.3719086481375005E-6</v>
      </c>
      <c r="BU295" s="10">
        <f>3/24000000*OO[[#This Row],[129 (05JUL1985 00:00:00)-Water Temperature (C)]]*OO[[#This Row],[71]]</f>
        <v>5.969601959611249E-6</v>
      </c>
      <c r="BV295" s="10">
        <f>3/24000000*OO[[#This Row],[130 (05JUL1985 03:00:00)-Water Temperature (C)]]*OO[[#This Row],[72]]</f>
        <v>5.6235761601480001E-6</v>
      </c>
      <c r="BW295" s="10">
        <f>3/24000000*OO[[#This Row],[131 (05JUL1985 06:00:00)-Water Temperature (C)]]*OO[[#This Row],[73]]</f>
        <v>5.2964859373210002E-6</v>
      </c>
      <c r="BX295" s="10">
        <f>3/24000000*OO[[#This Row],[132 (05JUL1985 09:00:00)-Water Temperature (C)]]*OO[[#This Row],[74]]</f>
        <v>5.2039970542498741E-6</v>
      </c>
      <c r="BY295" s="10">
        <f>3/24000000*OO[[#This Row],[133 (05JUL1985 12:00:00)-Water Temperature (C)]]*OO[[#This Row],[75]]</f>
        <v>5.3432288138188752E-6</v>
      </c>
      <c r="BZ295" s="10">
        <f>3/24000000*OO[[#This Row],[134 (05JUL1985 15:00:00)-Water Temperature (C)]]*OO[[#This Row],[76]]</f>
        <v>5.5447456944560006E-6</v>
      </c>
      <c r="CA295" s="10">
        <f>3/24000000*OO[[#This Row],[135 (05JUL1985 18:00:00)-Water Temperature (C)]]*OO[[#This Row],[77]]</f>
        <v>5.5115895786875002E-6</v>
      </c>
      <c r="CB295" s="10">
        <f>3/24000000*OO[[#This Row],[136 (05JUL1985 21:00:00)-Water Temperature (C)]]*OO[[#This Row],[78]]</f>
        <v>5.1857009088819998E-6</v>
      </c>
      <c r="CC295" s="10">
        <f>3/24000000*OO[[#This Row],[137 (06JUL1985 00:00:00)-Water Temperature (C)]]*OO[[#This Row],[79]]</f>
        <v>4.8439488405192494E-6</v>
      </c>
      <c r="CD295" s="10">
        <f>3/24000000*OO[[#This Row],[138 (06JUL1985 03:00:00)-Water Temperature (C)]]*OO[[#This Row],[80]]</f>
        <v>4.5605177935533745E-6</v>
      </c>
      <c r="CE295" s="10">
        <f>3/24000000*OO[[#This Row],[139 (06JUL1985 06:00:00)-Water Temperature (C)]]*OO[[#This Row],[81]]</f>
        <v>4.27014568919775E-6</v>
      </c>
      <c r="CF295" s="10">
        <f>3/24000000*OO[[#This Row],[140 (06JUL1985 09:00:00)-Water Temperature (C)]]*OO[[#This Row],[82]]</f>
        <v>4.0673811949728745E-6</v>
      </c>
      <c r="CG295" s="10">
        <f>3/24000000*OO[[#This Row],[141 (06JUL1985 12:00:00)-Water Temperature (C)]]*OO[[#This Row],[83]]</f>
        <v>3.9448887221592495E-6</v>
      </c>
      <c r="CH295" s="10">
        <f>3/24000000*OO[[#This Row],[142 (06JUL1985 15:00:00)-Water Temperature (C)]]*OO[[#This Row],[84]]</f>
        <v>3.7835807619162496E-6</v>
      </c>
      <c r="CI295" s="10">
        <f>3/24000000*OO[[#This Row],[143 (06JUL1985 18:00:00)-Water Temperature (C)]]*OO[[#This Row],[85]]</f>
        <v>3.6382852092824999E-6</v>
      </c>
      <c r="CJ295" s="10">
        <f>3/24000000*OO[[#This Row],[144 (06JUL1985 21:00:00)-Water Temperature (C)]]*OO[[#This Row],[86]]</f>
        <v>3.4545016235418747E-6</v>
      </c>
      <c r="CK295" s="10">
        <f>3/24000000*OO[[#This Row],[145 (07JUL1985 00:00:00)-Water Temperature (C)]]*OO[[#This Row],[87]]</f>
        <v>3.2347967548199997E-6</v>
      </c>
      <c r="CL295" s="10">
        <f>3/24000000*OO[[#This Row],[146 (07JUL1985 03:00:00)-Water Temperature (C)]]*OO[[#This Row],[88]]</f>
        <v>3.0726074962637501E-6</v>
      </c>
      <c r="CM295" s="10">
        <f>3/24000000*OO[[#This Row],[147 (07JUL1985 06:00:00)-Water Temperature (C)]]*OO[[#This Row],[89]]</f>
        <v>2.9263622647912499E-6</v>
      </c>
      <c r="CN295" s="10">
        <f>3/24000000*OO[[#This Row],[148 (07JUL1985 09:00:00)-Water Temperature (C)]]*OO[[#This Row],[90]]</f>
        <v>2.8615595132355E-6</v>
      </c>
      <c r="CO295" s="10">
        <f>3/24000000*OO[[#This Row],[149 (07JUL1985 12:00:00)-Water Temperature (C)]]*OO[[#This Row],[91]]</f>
        <v>2.8068828137062497E-6</v>
      </c>
      <c r="CP295" s="10">
        <f>3/24000000*OO[[#This Row],[150 (07JUL1985 15:00:00)-Water Temperature (C)]]*OO[[#This Row],[92]]</f>
        <v>2.7977913418259998E-6</v>
      </c>
      <c r="CQ295" s="10">
        <f>3/24000000*OO[[#This Row],[151 (07JUL1985 18:00:00)-Water Temperature (C)]]*OO[[#This Row],[93]]</f>
        <v>2.7953807283273748E-6</v>
      </c>
      <c r="CR295" s="10">
        <f>3/24000000*OO[[#This Row],[152 (07JUL1985 21:00:00)-Water Temperature (C)]]*OO[[#This Row],[94]]</f>
        <v>2.6569649094405001E-6</v>
      </c>
      <c r="CS295" s="10">
        <f>3/24000000*OO[[#This Row],[153 (08JUL1985 00:00:00)-Water Temperature (C)]]*OO[[#This Row],[95]]</f>
        <v>2.44537748202825E-6</v>
      </c>
      <c r="CT295" s="10">
        <f>3/24000000*OO[[#This Row],[154 (08JUL1985 03:00:00)-Water Temperature (C)]]*OO[[#This Row],[96]]</f>
        <v>2.278888540304E-6</v>
      </c>
      <c r="CU295" s="10">
        <f>3/24000000*OO[[#This Row],[155 (08JUL1985 06:00:00)-Water Temperature (C)]]*OO[[#This Row],[97]]</f>
        <v>2.1410371629954999E-6</v>
      </c>
      <c r="CV295" s="10">
        <f>3/24000000*OO[[#This Row],[156 (08JUL1985 09:00:00)-Water Temperature (C)]]*OO[[#This Row],[98]]</f>
        <v>2.0791580693087496E-6</v>
      </c>
      <c r="CW295" s="10">
        <f>3/24000000*OO[[#This Row],[157 (08JUL1985 12:00:00)-Water Temperature (C)]]*OO[[#This Row],[99]]</f>
        <v>1.9730009263991251E-6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0</v>
      </c>
      <c r="P296" s="10">
        <f>3/24*OO[[#This Row],[72 (27JUN1985 21:00:00)-Water Temperature (C)]]*OO[[#This Row],[14]]/SUM(OO[14])</f>
        <v>0</v>
      </c>
      <c r="Q296" s="10">
        <f>3/24*OO[[#This Row],[73 (28JUN1985 00:00:00)-Water Temperature (C)]]*OO[[#This Row],[15]]/SUM(OO[15])</f>
        <v>0</v>
      </c>
      <c r="R296" s="10">
        <f>3/24*OO[[#This Row],[74 (28JUN1985 03:00:00)-Water Temperature (C)]]*OO[[#This Row],[16]]/SUM(OO[16])</f>
        <v>5.3184242008905434E-35</v>
      </c>
      <c r="S296" s="10">
        <f>3/24*OO[[#This Row],[75 (28JUN1985 06:00:00)-Water Temperature (C)]]*OO[[#This Row],[17]]/SUM(OO[17])</f>
        <v>1.4819248066895761E-25</v>
      </c>
      <c r="T296" s="10">
        <f>3/24*OO[[#This Row],[76 (28JUN1985 09:00:00)-Water Temperature (C)]]*OO[[#This Row],[18]]/SUM(OO[18])</f>
        <v>2.899168780032898E-19</v>
      </c>
      <c r="U296" s="10">
        <f>3/24*OO[[#This Row],[77 (28JUN1985 12:00:00)-Water Temperature (C)]]*OO[[#This Row],[19]]/SUM(OO[19])</f>
        <v>8.2975408016247752E-15</v>
      </c>
      <c r="V296" s="10">
        <f>3/24000000*OO[[#This Row],[78 (28JUN1985 15:00:00)-Water Temperature (C)]]*OO[[#This Row],[20]]</f>
        <v>9.5875263454199991E-12</v>
      </c>
      <c r="W296" s="10">
        <f>3/24000000*OO[[#This Row],[79 (28JUN1985 18:00:00)-Water Temperature (C)]]*OO[[#This Row],[21]]</f>
        <v>2.2475603474824995E-9</v>
      </c>
      <c r="X296" s="10">
        <f>3/24000000*OO[[#This Row],[80 (28JUN1985 21:00:00)-Water Temperature (C)]]*OO[[#This Row],[22]]</f>
        <v>1.7381228308980001E-7</v>
      </c>
      <c r="Y296" s="10">
        <f>3/24000000*OO[[#This Row],[81 (29JUN1985 00:00:00)-Water Temperature (C)]]*OO[[#This Row],[23]]</f>
        <v>5.7728498937937508E-6</v>
      </c>
      <c r="Z296" s="10">
        <f>3/24000000*OO[[#This Row],[82 (29JUN1985 03:00:00)-Water Temperature (C)]]*OO[[#This Row],[24]]</f>
        <v>9.4963263107625007E-5</v>
      </c>
      <c r="AA296" s="10">
        <f>3/24000000*OO[[#This Row],[83 (29JUN1985 06:00:00)-Water Temperature (C)]]*OO[[#This Row],[25]]</f>
        <v>8.6738119386187498E-4</v>
      </c>
      <c r="AB296" s="10">
        <f>3/24000000*OO[[#This Row],[84 (29JUN1985 09:00:00)-Water Temperature (C)]]*OO[[#This Row],[26]]</f>
        <v>4.8888885662737493E-3</v>
      </c>
      <c r="AC296" s="10">
        <f>3/24000000*OO[[#This Row],[85 (29JUN1985 12:00:00)-Water Temperature (C)]]*OO[[#This Row],[27]]</f>
        <v>1.8075175091625002E-2</v>
      </c>
      <c r="AD296" s="10">
        <f>3/24000000*OO[[#This Row],[86 (29JUN1985 15:00:00)-Water Temperature (C)]]*OO[[#This Row],[28]]</f>
        <v>4.7143033193549996E-2</v>
      </c>
      <c r="AE296" s="10">
        <f>3/24000000*OO[[#This Row],[88 (29JUN1985 21:00:00)-Water Temperature (C)]]*OO[[#This Row],[30]]</f>
        <v>0.1123827244961</v>
      </c>
      <c r="AF296" s="10">
        <f>3/24000000*OO[[#This Row],[88 (29JUN1985 21:00:00)-Water Temperature (C)]]*OO[[#This Row],[30]]</f>
        <v>0.1123827244961</v>
      </c>
      <c r="AG296" s="10">
        <f>3/24000000*OO[[#This Row],[89 (30JUN1985 00:00:00)-Water Temperature (C)]]*OO[[#This Row],[31]]</f>
        <v>0.1070825515428375</v>
      </c>
      <c r="AH296" s="10">
        <f>3/24000000*OO[[#This Row],[90 (30JUN1985 03:00:00)-Water Temperature (C)]]*OO[[#This Row],[32]]</f>
        <v>8.090845464285E-2</v>
      </c>
      <c r="AI296" s="10">
        <f>3/24000000*OO[[#This Row],[91 (30JUN1985 06:00:00)-Water Temperature (C)]]*OO[[#This Row],[33]]</f>
        <v>4.9484777517797486E-2</v>
      </c>
      <c r="AJ296" s="10">
        <f>3/24000000*OO[[#This Row],[92 (30JUN1985 09:00:00)-Water Temperature (C)]]*OO[[#This Row],[34]]</f>
        <v>2.5832621806462501E-2</v>
      </c>
      <c r="AK296" s="10">
        <f>3/24000000*OO[[#This Row],[93 (30JUN1985 12:00:00)-Water Temperature (C)]]*OO[[#This Row],[35]]</f>
        <v>1.198492062768E-2</v>
      </c>
      <c r="AL296" s="10">
        <f>3/24000000*OO[[#This Row],[94 (30JUN1985 15:00:00)-Water Temperature (C)]]*OO[[#This Row],[36]]</f>
        <v>5.1306816536902502E-3</v>
      </c>
      <c r="AM296" s="10">
        <f>3/24000000*OO[[#This Row],[95 (30JUN1985 18:00:00)-Water Temperature (C)]]*OO[[#This Row],[37]]</f>
        <v>1.974297740784E-3</v>
      </c>
      <c r="AN296" s="10">
        <f>3/24000000*OO[[#This Row],[96 (30JUN1985 21:00:00)-Water Temperature (C)]]*OO[[#This Row],[38]]</f>
        <v>6.7385526788124996E-4</v>
      </c>
      <c r="AO296" s="10">
        <f>3/24000000*OO[[#This Row],[97 (01JUL1985 00:00:00)-Water Temperature (C)]]*OO[[#This Row],[39]]</f>
        <v>2.369619352595E-4</v>
      </c>
      <c r="AP296" s="10">
        <f>3/24000000*OO[[#This Row],[98 (01JUL1985 03:00:00)-Water Temperature (C)]]*OO[[#This Row],[40]]</f>
        <v>1.0766895493564999E-4</v>
      </c>
      <c r="AQ296" s="10">
        <f>3/24000000*OO[[#This Row],[99 (01JUL1985 06:00:00)-Water Temperature (C)]]*OO[[#This Row],[41]]</f>
        <v>7.4323616993537492E-5</v>
      </c>
      <c r="AR296" s="10">
        <f>3/24000000*OO[[#This Row],[100 (01JUL1985 09:00:00)-Water Temperature (C)]]*OO[[#This Row],[42]]</f>
        <v>6.9579935803175001E-5</v>
      </c>
      <c r="AS296" s="10">
        <f>3/24000000*OO[[#This Row],[101 (01JUL1985 12:00:00)-Water Temperature (C)]]*OO[[#This Row],[43]]</f>
        <v>7.0676115985799997E-5</v>
      </c>
      <c r="AT296" s="10">
        <f>3/24000000*OO[[#This Row],[102 (01JUL1985 15:00:00)-Water Temperature (C)]]*OO[[#This Row],[44]]</f>
        <v>7.1243974282387496E-5</v>
      </c>
      <c r="AU296" s="10">
        <f>3/24000000*OO[[#This Row],[103 (01JUL1985 18:00:00)-Water Temperature (C)]]*OO[[#This Row],[45]]</f>
        <v>6.7963287578175005E-5</v>
      </c>
      <c r="AV296" s="10">
        <f>3/24000000*OO[[#This Row],[104 (01JUL1985 21:00:00)-Water Temperature (C)]]*OO[[#This Row],[46]]</f>
        <v>6.2124419369024997E-5</v>
      </c>
      <c r="AW296" s="10">
        <f>3/24000000*OO[[#This Row],[105 (02JUL1985 00:00:00)-Water Temperature (C)]]*OO[[#This Row],[47]]</f>
        <v>5.4495927979374996E-5</v>
      </c>
      <c r="AX296" s="10">
        <f>3/24000000*OO[[#This Row],[106 (02JUL1985 03:00:00)-Water Temperature (C)]]*OO[[#This Row],[48]]</f>
        <v>4.6746430641164997E-5</v>
      </c>
      <c r="AY296" s="10">
        <f>3/24000000*OO[[#This Row],[107 (02JUL1985 06:00:00)-Water Temperature (C)]]*OO[[#This Row],[49]]</f>
        <v>3.9080916316969999E-5</v>
      </c>
      <c r="AZ296" s="10">
        <f>3/24000000*OO[[#This Row],[108 (02JUL1985 09:00:00)-Water Temperature (C)]]*OO[[#This Row],[50]]</f>
        <v>3.3069177731493752E-5</v>
      </c>
      <c r="BA296" s="10">
        <f>3/24000000*OO[[#This Row],[109 (02JUL1985 12:00:00)-Water Temperature (C)]]*OO[[#This Row],[51]]</f>
        <v>2.7493710411199999E-5</v>
      </c>
      <c r="BB296" s="10">
        <f>3/24000000*OO[[#This Row],[110 (02JUL1985 15:00:00)-Water Temperature (C)]]*OO[[#This Row],[52]]</f>
        <v>2.2862133079539998E-5</v>
      </c>
      <c r="BC296" s="10">
        <f>3/24000000*OO[[#This Row],[111 (02JUL1985 18:00:00)-Water Temperature (C)]]*OO[[#This Row],[53]]</f>
        <v>1.896747689714E-5</v>
      </c>
      <c r="BD296" s="10">
        <f>3/24000000*OO[[#This Row],[112 (02JUL1985 21:00:00)-Water Temperature (C)]]*OO[[#This Row],[54]]</f>
        <v>1.5585168244724997E-5</v>
      </c>
      <c r="BE296" s="10">
        <f>3/24000000*OO[[#This Row],[113 (03JUL1985 00:00:00)-Water Temperature (C)]]*OO[[#This Row],[55]]</f>
        <v>1.3314900658860001E-5</v>
      </c>
      <c r="BF296" s="10">
        <f>3/24000000*OO[[#This Row],[114 (03JUL1985 03:00:00)-Water Temperature (C)]]*OO[[#This Row],[56]]</f>
        <v>1.1765859004432499E-5</v>
      </c>
      <c r="BG296" s="10">
        <f>3/24000000*OO[[#This Row],[115 (03JUL1985 06:00:00)-Water Temperature (C)]]*OO[[#This Row],[57]]</f>
        <v>1.074501270765E-5</v>
      </c>
      <c r="BH296" s="10">
        <f>3/24000000*OO[[#This Row],[116 (03JUL1985 09:00:00)-Water Temperature (C)]]*OO[[#This Row],[58]]</f>
        <v>1.0363982688749999E-5</v>
      </c>
      <c r="BI296" s="10">
        <f>3/24000000*OO[[#This Row],[117 (03JUL1985 12:00:00)-Water Temperature (C)]]*OO[[#This Row],[59]]</f>
        <v>1.0412500002449999E-5</v>
      </c>
      <c r="BJ296" s="10">
        <f>3/24000000*OO[[#This Row],[118 (03JUL1985 15:00:00)-Water Temperature (C)]]*OO[[#This Row],[60]]</f>
        <v>1.0521235105919999E-5</v>
      </c>
      <c r="BK296" s="10">
        <f>3/24000000*OO[[#This Row],[119 (03JUL1985 18:00:00)-Water Temperature (C)]]*OO[[#This Row],[61]]</f>
        <v>1.017716950011875E-5</v>
      </c>
      <c r="BL296" s="10">
        <f>3/24000000*OO[[#This Row],[120 (03JUL1985 21:00:00)-Water Temperature (C)]]*OO[[#This Row],[62]]</f>
        <v>9.5361264611562473E-6</v>
      </c>
      <c r="BM296" s="10">
        <f>3/24000000*OO[[#This Row],[121 (04JUL1985 00:00:00)-Water Temperature (C)]]*OO[[#This Row],[63]]</f>
        <v>8.8504074283387491E-6</v>
      </c>
      <c r="BN296" s="10">
        <f>3/24000000*OO[[#This Row],[122 (04JUL1985 03:00:00)-Water Temperature (C)]]*OO[[#This Row],[64]]</f>
        <v>8.2415796414375003E-6</v>
      </c>
      <c r="BO296" s="10">
        <f>3/24000000*OO[[#This Row],[123 (04JUL1985 06:00:00)-Water Temperature (C)]]*OO[[#This Row],[65]]</f>
        <v>7.7129125711825003E-6</v>
      </c>
      <c r="BP296" s="10">
        <f>3/24000000*OO[[#This Row],[124 (04JUL1985 09:00:00)-Water Temperature (C)]]*OO[[#This Row],[66]]</f>
        <v>7.4639629233449994E-6</v>
      </c>
      <c r="BQ296" s="10">
        <f>3/24000000*OO[[#This Row],[125 (04JUL1985 12:00:00)-Water Temperature (C)]]*OO[[#This Row],[67]]</f>
        <v>7.1407433215649998E-6</v>
      </c>
      <c r="BR296" s="10">
        <f>3/24000000*OO[[#This Row],[126 (04JUL1985 15:00:00)-Water Temperature (C)]]*OO[[#This Row],[68]]</f>
        <v>6.7079111666299992E-6</v>
      </c>
      <c r="BS296" s="10">
        <f>3/24000000*OO[[#This Row],[127 (04JUL1985 18:00:00)-Water Temperature (C)]]*OO[[#This Row],[69]]</f>
        <v>6.2597889593699993E-6</v>
      </c>
      <c r="BT296" s="10">
        <f>3/24000000*OO[[#This Row],[128 (04JUL1985 21:00:00)-Water Temperature (C)]]*OO[[#This Row],[70]]</f>
        <v>5.8521327238664991E-6</v>
      </c>
      <c r="BU296" s="10">
        <f>3/24000000*OO[[#This Row],[129 (05JUL1985 00:00:00)-Water Temperature (C)]]*OO[[#This Row],[71]]</f>
        <v>5.4765649592516245E-6</v>
      </c>
      <c r="BV296" s="10">
        <f>3/24000000*OO[[#This Row],[130 (05JUL1985 03:00:00)-Water Temperature (C)]]*OO[[#This Row],[72]]</f>
        <v>5.1556662761861258E-6</v>
      </c>
      <c r="BW296" s="10">
        <f>3/24000000*OO[[#This Row],[131 (05JUL1985 06:00:00)-Water Temperature (C)]]*OO[[#This Row],[73]]</f>
        <v>4.8551498969849994E-6</v>
      </c>
      <c r="BX296" s="10">
        <f>3/24000000*OO[[#This Row],[132 (05JUL1985 09:00:00)-Water Temperature (C)]]*OO[[#This Row],[74]]</f>
        <v>4.7782669429599994E-6</v>
      </c>
      <c r="BY296" s="10">
        <f>3/24000000*OO[[#This Row],[133 (05JUL1985 12:00:00)-Water Temperature (C)]]*OO[[#This Row],[75]]</f>
        <v>4.9185462936496248E-6</v>
      </c>
      <c r="BZ296" s="10">
        <f>3/24000000*OO[[#This Row],[134 (05JUL1985 15:00:00)-Water Temperature (C)]]*OO[[#This Row],[76]]</f>
        <v>5.1084115878312501E-6</v>
      </c>
      <c r="CA296" s="10">
        <f>3/24000000*OO[[#This Row],[135 (05JUL1985 18:00:00)-Water Temperature (C)]]*OO[[#This Row],[77]]</f>
        <v>5.0700464136299997E-6</v>
      </c>
      <c r="CB296" s="10">
        <f>3/24000000*OO[[#This Row],[136 (05JUL1985 21:00:00)-Water Temperature (C)]]*OO[[#This Row],[78]]</f>
        <v>4.7565776718687504E-6</v>
      </c>
      <c r="CC296" s="10">
        <f>3/24000000*OO[[#This Row],[137 (06JUL1985 00:00:00)-Water Temperature (C)]]*OO[[#This Row],[79]]</f>
        <v>4.4365080736153743E-6</v>
      </c>
      <c r="CD296" s="10">
        <f>3/24000000*OO[[#This Row],[138 (06JUL1985 03:00:00)-Water Temperature (C)]]*OO[[#This Row],[80]]</f>
        <v>4.1801142553403748E-6</v>
      </c>
      <c r="CE296" s="10">
        <f>3/24000000*OO[[#This Row],[139 (06JUL1985 06:00:00)-Water Temperature (C)]]*OO[[#This Row],[81]]</f>
        <v>3.9159210856267495E-6</v>
      </c>
      <c r="CF296" s="10">
        <f>3/24000000*OO[[#This Row],[140 (06JUL1985 09:00:00)-Water Temperature (C)]]*OO[[#This Row],[82]]</f>
        <v>3.7340009791875001E-6</v>
      </c>
      <c r="CG296" s="10">
        <f>3/24000000*OO[[#This Row],[141 (06JUL1985 12:00:00)-Water Temperature (C)]]*OO[[#This Row],[83]]</f>
        <v>3.6267700696874993E-6</v>
      </c>
      <c r="CH296" s="10">
        <f>3/24000000*OO[[#This Row],[142 (06JUL1985 15:00:00)-Water Temperature (C)]]*OO[[#This Row],[84]]</f>
        <v>3.4786177614457498E-6</v>
      </c>
      <c r="CI296" s="10">
        <f>3/24000000*OO[[#This Row],[143 (06JUL1985 18:00:00)-Water Temperature (C)]]*OO[[#This Row],[85]]</f>
        <v>3.3409031880582494E-6</v>
      </c>
      <c r="CJ296" s="10">
        <f>3/24000000*OO[[#This Row],[144 (06JUL1985 21:00:00)-Water Temperature (C)]]*OO[[#This Row],[86]]</f>
        <v>3.1690384488297494E-6</v>
      </c>
      <c r="CK296" s="10">
        <f>3/24000000*OO[[#This Row],[145 (07JUL1985 00:00:00)-Water Temperature (C)]]*OO[[#This Row],[87]]</f>
        <v>2.9620793311031246E-6</v>
      </c>
      <c r="CL296" s="10">
        <f>3/24000000*OO[[#This Row],[146 (07JUL1985 03:00:00)-Water Temperature (C)]]*OO[[#This Row],[88]]</f>
        <v>2.8128701173072499E-6</v>
      </c>
      <c r="CM296" s="10">
        <f>3/24000000*OO[[#This Row],[147 (07JUL1985 06:00:00)-Water Temperature (C)]]*OO[[#This Row],[89]]</f>
        <v>2.6807671912962501E-6</v>
      </c>
      <c r="CN296" s="10">
        <f>3/24000000*OO[[#This Row],[148 (07JUL1985 09:00:00)-Water Temperature (C)]]*OO[[#This Row],[90]]</f>
        <v>2.6256499748499998E-6</v>
      </c>
      <c r="CO296" s="10">
        <f>3/24000000*OO[[#This Row],[149 (07JUL1985 12:00:00)-Water Temperature (C)]]*OO[[#This Row],[91]]</f>
        <v>2.5788169778019999E-6</v>
      </c>
      <c r="CP296" s="10">
        <f>3/24000000*OO[[#This Row],[150 (07JUL1985 15:00:00)-Water Temperature (C)]]*OO[[#This Row],[92]]</f>
        <v>2.574486165914E-6</v>
      </c>
      <c r="CQ296" s="10">
        <f>3/24000000*OO[[#This Row],[151 (07JUL1985 18:00:00)-Water Temperature (C)]]*OO[[#This Row],[93]]</f>
        <v>2.57373717818175E-6</v>
      </c>
      <c r="CR296" s="10">
        <f>3/24000000*OO[[#This Row],[152 (07JUL1985 21:00:00)-Water Temperature (C)]]*OO[[#This Row],[94]]</f>
        <v>2.4426670713562498E-6</v>
      </c>
      <c r="CS296" s="10">
        <f>3/24000000*OO[[#This Row],[153 (08JUL1985 00:00:00)-Water Temperature (C)]]*OO[[#This Row],[95]]</f>
        <v>2.2413392460399998E-6</v>
      </c>
      <c r="CT296" s="10">
        <f>3/24000000*OO[[#This Row],[154 (08JUL1985 03:00:00)-Water Temperature (C)]]*OO[[#This Row],[96]]</f>
        <v>2.0884287204910002E-6</v>
      </c>
      <c r="CU296" s="10">
        <f>3/24000000*OO[[#This Row],[155 (08JUL1985 06:00:00)-Water Temperature (C)]]*OO[[#This Row],[97]]</f>
        <v>1.96355891352075E-6</v>
      </c>
      <c r="CV296" s="10">
        <f>3/24000000*OO[[#This Row],[156 (08JUL1985 09:00:00)-Water Temperature (C)]]*OO[[#This Row],[98]]</f>
        <v>1.9097134675324999E-6</v>
      </c>
      <c r="CW296" s="10">
        <f>3/24000000*OO[[#This Row],[157 (08JUL1985 12:00:00)-Water Temperature (C)]]*OO[[#This Row],[99]]</f>
        <v>1.8137864157161251E-6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0</v>
      </c>
      <c r="P297" s="10">
        <f>3/24*OO[[#This Row],[72 (27JUN1985 21:00:00)-Water Temperature (C)]]*OO[[#This Row],[14]]/SUM(OO[14])</f>
        <v>0</v>
      </c>
      <c r="Q297" s="10">
        <f>3/24*OO[[#This Row],[73 (28JUN1985 00:00:00)-Water Temperature (C)]]*OO[[#This Row],[15]]/SUM(OO[15])</f>
        <v>0</v>
      </c>
      <c r="R297" s="10">
        <f>3/24*OO[[#This Row],[74 (28JUN1985 03:00:00)-Water Temperature (C)]]*OO[[#This Row],[16]]/SUM(OO[16])</f>
        <v>5.103365689017363E-36</v>
      </c>
      <c r="S297" s="10">
        <f>3/24*OO[[#This Row],[75 (28JUN1985 06:00:00)-Water Temperature (C)]]*OO[[#This Row],[17]]/SUM(OO[17])</f>
        <v>6.161841782124847E-26</v>
      </c>
      <c r="T297" s="10">
        <f>3/24*OO[[#This Row],[76 (28JUN1985 09:00:00)-Water Temperature (C)]]*OO[[#This Row],[18]]/SUM(OO[18])</f>
        <v>8.3483697146760452E-20</v>
      </c>
      <c r="U297" s="10">
        <f>3/24*OO[[#This Row],[77 (28JUN1985 12:00:00)-Water Temperature (C)]]*OO[[#This Row],[19]]/SUM(OO[19])</f>
        <v>3.6937900658730533E-15</v>
      </c>
      <c r="V297" s="10">
        <f>3/24000000*OO[[#This Row],[78 (28JUN1985 15:00:00)-Water Temperature (C)]]*OO[[#This Row],[20]]</f>
        <v>4.9415113266249991E-12</v>
      </c>
      <c r="W297" s="10">
        <f>3/24000000*OO[[#This Row],[79 (28JUN1985 18:00:00)-Water Temperature (C)]]*OO[[#This Row],[21]]</f>
        <v>1.27405713024425E-9</v>
      </c>
      <c r="X297" s="10">
        <f>3/24000000*OO[[#This Row],[80 (28JUN1985 21:00:00)-Water Temperature (C)]]*OO[[#This Row],[22]]</f>
        <v>1.0586104588124998E-7</v>
      </c>
      <c r="Y297" s="10">
        <f>3/24000000*OO[[#This Row],[81 (29JUN1985 00:00:00)-Water Temperature (C)]]*OO[[#This Row],[23]]</f>
        <v>3.7368238961725006E-6</v>
      </c>
      <c r="Z297" s="10">
        <f>3/24000000*OO[[#This Row],[82 (29JUN1985 03:00:00)-Water Temperature (C)]]*OO[[#This Row],[24]]</f>
        <v>6.4859111519300003E-5</v>
      </c>
      <c r="AA297" s="10">
        <f>3/24000000*OO[[#This Row],[83 (29JUN1985 06:00:00)-Water Temperature (C)]]*OO[[#This Row],[25]]</f>
        <v>6.2153228443899997E-4</v>
      </c>
      <c r="AB297" s="10">
        <f>3/24000000*OO[[#This Row],[84 (29JUN1985 09:00:00)-Water Temperature (C)]]*OO[[#This Row],[26]]</f>
        <v>3.6623855027694994E-3</v>
      </c>
      <c r="AC297" s="10">
        <f>3/24000000*OO[[#This Row],[85 (29JUN1985 12:00:00)-Water Temperature (C)]]*OO[[#This Row],[27]]</f>
        <v>1.4086902536091251E-2</v>
      </c>
      <c r="AD297" s="10">
        <f>3/24000000*OO[[#This Row],[86 (29JUN1985 15:00:00)-Water Temperature (C)]]*OO[[#This Row],[28]]</f>
        <v>3.8041671357532503E-2</v>
      </c>
      <c r="AE297" s="10">
        <f>3/24000000*OO[[#This Row],[88 (29JUN1985 21:00:00)-Water Temperature (C)]]*OO[[#This Row],[30]]</f>
        <v>9.5818691513649995E-2</v>
      </c>
      <c r="AF297" s="10">
        <f>3/24000000*OO[[#This Row],[88 (29JUN1985 21:00:00)-Water Temperature (C)]]*OO[[#This Row],[30]]</f>
        <v>9.5818691513649995E-2</v>
      </c>
      <c r="AG297" s="10">
        <f>3/24000000*OO[[#This Row],[89 (30JUN1985 00:00:00)-Water Temperature (C)]]*OO[[#This Row],[31]]</f>
        <v>9.3358176098299994E-2</v>
      </c>
      <c r="AH297" s="10">
        <f>3/24000000*OO[[#This Row],[90 (30JUN1985 03:00:00)-Water Temperature (C)]]*OO[[#This Row],[32]]</f>
        <v>7.2212229449249987E-2</v>
      </c>
      <c r="AI297" s="10">
        <f>3/24000000*OO[[#This Row],[91 (30JUN1985 06:00:00)-Water Temperature (C)]]*OO[[#This Row],[33]]</f>
        <v>4.5107146648979995E-2</v>
      </c>
      <c r="AJ297" s="10">
        <f>3/24000000*OO[[#This Row],[92 (30JUN1985 09:00:00)-Water Temperature (C)]]*OO[[#This Row],[34]]</f>
        <v>2.399636366295E-2</v>
      </c>
      <c r="AK297" s="10">
        <f>3/24000000*OO[[#This Row],[93 (30JUN1985 12:00:00)-Water Temperature (C)]]*OO[[#This Row],[35]]</f>
        <v>1.1320928741919999E-2</v>
      </c>
      <c r="AL297" s="10">
        <f>3/24000000*OO[[#This Row],[94 (30JUN1985 15:00:00)-Water Temperature (C)]]*OO[[#This Row],[36]]</f>
        <v>4.9170365712164999E-3</v>
      </c>
      <c r="AM297" s="10">
        <f>3/24000000*OO[[#This Row],[95 (30JUN1985 18:00:00)-Water Temperature (C)]]*OO[[#This Row],[37]]</f>
        <v>1.9114550875349999E-3</v>
      </c>
      <c r="AN297" s="10">
        <f>3/24000000*OO[[#This Row],[96 (30JUN1985 21:00:00)-Water Temperature (C)]]*OO[[#This Row],[38]]</f>
        <v>6.5395034063999997E-4</v>
      </c>
      <c r="AO297" s="10">
        <f>3/24000000*OO[[#This Row],[97 (01JUL1985 00:00:00)-Water Temperature (C)]]*OO[[#This Row],[39]]</f>
        <v>2.2685744896020003E-4</v>
      </c>
      <c r="AP297" s="10">
        <f>3/24000000*OO[[#This Row],[98 (01JUL1985 03:00:00)-Water Temperature (C)]]*OO[[#This Row],[40]]</f>
        <v>9.9172364913600007E-5</v>
      </c>
      <c r="AQ297" s="10">
        <f>3/24000000*OO[[#This Row],[99 (01JUL1985 06:00:00)-Water Temperature (C)]]*OO[[#This Row],[41]]</f>
        <v>6.5586485664375E-5</v>
      </c>
      <c r="AR297" s="10">
        <f>3/24000000*OO[[#This Row],[100 (01JUL1985 09:00:00)-Water Temperature (C)]]*OO[[#This Row],[42]]</f>
        <v>6.0336914718974996E-5</v>
      </c>
      <c r="AS297" s="10">
        <f>3/24000000*OO[[#This Row],[101 (01JUL1985 12:00:00)-Water Temperature (C)]]*OO[[#This Row],[43]]</f>
        <v>6.1191654124825002E-5</v>
      </c>
      <c r="AT297" s="10">
        <f>3/24000000*OO[[#This Row],[102 (01JUL1985 15:00:00)-Water Temperature (C)]]*OO[[#This Row],[44]]</f>
        <v>6.1848306085799998E-5</v>
      </c>
      <c r="AU297" s="10">
        <f>3/24000000*OO[[#This Row],[103 (01JUL1985 18:00:00)-Water Temperature (C)]]*OO[[#This Row],[45]]</f>
        <v>5.9143358476633746E-5</v>
      </c>
      <c r="AV297" s="10">
        <f>3/24000000*OO[[#This Row],[104 (01JUL1985 21:00:00)-Water Temperature (C)]]*OO[[#This Row],[46]]</f>
        <v>5.4171912648018743E-5</v>
      </c>
      <c r="AW297" s="10">
        <f>3/24000000*OO[[#This Row],[105 (02JUL1985 00:00:00)-Water Temperature (C)]]*OO[[#This Row],[47]]</f>
        <v>4.7600420523287489E-5</v>
      </c>
      <c r="AX297" s="10">
        <f>3/24000000*OO[[#This Row],[106 (02JUL1985 03:00:00)-Water Temperature (C)]]*OO[[#This Row],[48]]</f>
        <v>4.0948300376369999E-5</v>
      </c>
      <c r="AY297" s="10">
        <f>3/24000000*OO[[#This Row],[107 (02JUL1985 06:00:00)-Water Temperature (C)]]*OO[[#This Row],[49]]</f>
        <v>3.4364078053593752E-5</v>
      </c>
      <c r="AZ297" s="10">
        <f>3/24000000*OO[[#This Row],[108 (02JUL1985 09:00:00)-Water Temperature (C)]]*OO[[#This Row],[50]]</f>
        <v>2.9216402592299998E-5</v>
      </c>
      <c r="BA297" s="10">
        <f>3/24000000*OO[[#This Row],[109 (02JUL1985 12:00:00)-Water Temperature (C)]]*OO[[#This Row],[51]]</f>
        <v>2.4378845418899999E-5</v>
      </c>
      <c r="BB297" s="10">
        <f>3/24000000*OO[[#This Row],[110 (02JUL1985 15:00:00)-Water Temperature (C)]]*OO[[#This Row],[52]]</f>
        <v>2.0271092041639999E-5</v>
      </c>
      <c r="BC297" s="10">
        <f>3/24000000*OO[[#This Row],[111 (02JUL1985 18:00:00)-Water Temperature (C)]]*OO[[#This Row],[53]]</f>
        <v>1.6771234791768746E-5</v>
      </c>
      <c r="BD297" s="10">
        <f>3/24000000*OO[[#This Row],[112 (02JUL1985 21:00:00)-Water Temperature (C)]]*OO[[#This Row],[54]]</f>
        <v>1.36987072753875E-5</v>
      </c>
      <c r="BE297" s="10">
        <f>3/24000000*OO[[#This Row],[113 (03JUL1985 00:00:00)-Water Temperature (C)]]*OO[[#This Row],[55]]</f>
        <v>1.163641949965625E-5</v>
      </c>
      <c r="BF297" s="10">
        <f>3/24000000*OO[[#This Row],[114 (03JUL1985 03:00:00)-Water Temperature (C)]]*OO[[#This Row],[56]]</f>
        <v>1.024751820996875E-5</v>
      </c>
      <c r="BG297" s="10">
        <f>3/24000000*OO[[#This Row],[115 (03JUL1985 06:00:00)-Water Temperature (C)]]*OO[[#This Row],[57]]</f>
        <v>9.3424548659612502E-6</v>
      </c>
      <c r="BH297" s="10">
        <f>3/24000000*OO[[#This Row],[116 (03JUL1985 09:00:00)-Water Temperature (C)]]*OO[[#This Row],[58]]</f>
        <v>9.0159698326249998E-6</v>
      </c>
      <c r="BI297" s="10">
        <f>3/24000000*OO[[#This Row],[117 (03JUL1985 12:00:00)-Water Temperature (C)]]*OO[[#This Row],[59]]</f>
        <v>9.072236881063749E-6</v>
      </c>
      <c r="BJ297" s="10">
        <f>3/24000000*OO[[#This Row],[118 (03JUL1985 15:00:00)-Water Temperature (C)]]*OO[[#This Row],[60]]</f>
        <v>9.1721776755499976E-6</v>
      </c>
      <c r="BK297" s="10">
        <f>3/24000000*OO[[#This Row],[119 (03JUL1985 18:00:00)-Water Temperature (C)]]*OO[[#This Row],[61]]</f>
        <v>8.8600795753599985E-6</v>
      </c>
      <c r="BL297" s="10">
        <f>3/24000000*OO[[#This Row],[120 (03JUL1985 21:00:00)-Water Temperature (C)]]*OO[[#This Row],[62]]</f>
        <v>8.2843950545949999E-6</v>
      </c>
      <c r="BM297" s="10">
        <f>3/24000000*OO[[#This Row],[121 (04JUL1985 00:00:00)-Water Temperature (C)]]*OO[[#This Row],[63]]</f>
        <v>7.6775522376549981E-6</v>
      </c>
      <c r="BN297" s="10">
        <f>3/24000000*OO[[#This Row],[122 (04JUL1985 03:00:00)-Water Temperature (C)]]*OO[[#This Row],[64]]</f>
        <v>7.1479810965250004E-6</v>
      </c>
      <c r="BO297" s="10">
        <f>3/24000000*OO[[#This Row],[123 (04JUL1985 06:00:00)-Water Temperature (C)]]*OO[[#This Row],[65]]</f>
        <v>6.6898165038799996E-6</v>
      </c>
      <c r="BP297" s="10">
        <f>3/24000000*OO[[#This Row],[124 (04JUL1985 09:00:00)-Water Temperature (C)]]*OO[[#This Row],[66]]</f>
        <v>6.4805554818858754E-6</v>
      </c>
      <c r="BQ297" s="10">
        <f>3/24000000*OO[[#This Row],[125 (04JUL1985 12:00:00)-Water Temperature (C)]]*OO[[#This Row],[67]]</f>
        <v>6.2066031534599989E-6</v>
      </c>
      <c r="BR297" s="10">
        <f>3/24000000*OO[[#This Row],[126 (04JUL1985 15:00:00)-Water Temperature (C)]]*OO[[#This Row],[68]]</f>
        <v>5.8244412563039995E-6</v>
      </c>
      <c r="BS297" s="10">
        <f>3/24000000*OO[[#This Row],[127 (04JUL1985 18:00:00)-Water Temperature (C)]]*OO[[#This Row],[69]]</f>
        <v>5.4342423666987498E-6</v>
      </c>
      <c r="BT297" s="10">
        <f>3/24000000*OO[[#This Row],[128 (04JUL1985 21:00:00)-Water Temperature (C)]]*OO[[#This Row],[70]]</f>
        <v>5.0810639816124997E-6</v>
      </c>
      <c r="BU297" s="10">
        <f>3/24000000*OO[[#This Row],[129 (05JUL1985 00:00:00)-Water Temperature (C)]]*OO[[#This Row],[71]]</f>
        <v>4.7496132898980002E-6</v>
      </c>
      <c r="BV297" s="10">
        <f>3/24000000*OO[[#This Row],[130 (05JUL1985 03:00:00)-Water Temperature (C)]]*OO[[#This Row],[72]]</f>
        <v>4.4679367320487492E-6</v>
      </c>
      <c r="BW297" s="10">
        <f>3/24000000*OO[[#This Row],[131 (05JUL1985 06:00:00)-Water Temperature (C)]]*OO[[#This Row],[73]]</f>
        <v>4.2070188587643745E-6</v>
      </c>
      <c r="BX297" s="10">
        <f>3/24000000*OO[[#This Row],[132 (05JUL1985 09:00:00)-Water Temperature (C)]]*OO[[#This Row],[74]]</f>
        <v>4.1459691803400001E-6</v>
      </c>
      <c r="BY297" s="10">
        <f>3/24000000*OO[[#This Row],[133 (05JUL1985 12:00:00)-Water Temperature (C)]]*OO[[#This Row],[75]]</f>
        <v>4.2774809604681243E-6</v>
      </c>
      <c r="BZ297" s="10">
        <f>3/24000000*OO[[#This Row],[134 (05JUL1985 15:00:00)-Water Temperature (C)]]*OO[[#This Row],[76]]</f>
        <v>4.44720589504625E-6</v>
      </c>
      <c r="CA297" s="10">
        <f>3/24000000*OO[[#This Row],[135 (05JUL1985 18:00:00)-Water Temperature (C)]]*OO[[#This Row],[77]]</f>
        <v>4.4089620926332492E-6</v>
      </c>
      <c r="CB297" s="10">
        <f>3/24000000*OO[[#This Row],[136 (05JUL1985 21:00:00)-Water Temperature (C)]]*OO[[#This Row],[78]]</f>
        <v>4.1253989543409991E-6</v>
      </c>
      <c r="CC297" s="10">
        <f>3/24000000*OO[[#This Row],[137 (06JUL1985 00:00:00)-Water Temperature (C)]]*OO[[#This Row],[79]]</f>
        <v>3.8411009454479998E-6</v>
      </c>
      <c r="CD297" s="10">
        <f>3/24000000*OO[[#This Row],[138 (06JUL1985 03:00:00)-Water Temperature (C)]]*OO[[#This Row],[80]]</f>
        <v>3.6214251953906243E-6</v>
      </c>
      <c r="CE297" s="10">
        <f>3/24000000*OO[[#This Row],[139 (06JUL1985 06:00:00)-Water Temperature (C)]]*OO[[#This Row],[81]]</f>
        <v>3.3943566779162499E-6</v>
      </c>
      <c r="CF297" s="10">
        <f>3/24000000*OO[[#This Row],[140 (06JUL1985 09:00:00)-Water Temperature (C)]]*OO[[#This Row],[82]]</f>
        <v>3.2395919007399999E-6</v>
      </c>
      <c r="CG297" s="10">
        <f>3/24000000*OO[[#This Row],[141 (06JUL1985 12:00:00)-Water Temperature (C)]]*OO[[#This Row],[83]]</f>
        <v>3.1509828346155001E-6</v>
      </c>
      <c r="CH297" s="10">
        <f>3/24000000*OO[[#This Row],[142 (06JUL1985 15:00:00)-Water Temperature (C)]]*OO[[#This Row],[84]]</f>
        <v>3.023041628086875E-6</v>
      </c>
      <c r="CI297" s="10">
        <f>3/24000000*OO[[#This Row],[143 (06JUL1985 18:00:00)-Water Temperature (C)]]*OO[[#This Row],[85]]</f>
        <v>2.8995671258657496E-6</v>
      </c>
      <c r="CJ297" s="10">
        <f>3/24000000*OO[[#This Row],[144 (06JUL1985 21:00:00)-Water Temperature (C)]]*OO[[#This Row],[86]]</f>
        <v>2.7485033130899999E-6</v>
      </c>
      <c r="CK297" s="10">
        <f>3/24000000*OO[[#This Row],[145 (07JUL1985 00:00:00)-Water Temperature (C)]]*OO[[#This Row],[87]]</f>
        <v>2.5645120700595E-6</v>
      </c>
      <c r="CL297" s="10">
        <f>3/24000000*OO[[#This Row],[146 (07JUL1985 03:00:00)-Water Temperature (C)]]*OO[[#This Row],[88]]</f>
        <v>2.434174020242E-6</v>
      </c>
      <c r="CM297" s="10">
        <f>3/24000000*OO[[#This Row],[147 (07JUL1985 06:00:00)-Water Temperature (C)]]*OO[[#This Row],[89]]</f>
        <v>2.3213980238962498E-6</v>
      </c>
      <c r="CN297" s="10">
        <f>3/24000000*OO[[#This Row],[148 (07JUL1985 09:00:00)-Water Temperature (C)]]*OO[[#This Row],[90]]</f>
        <v>2.2767629081219999E-6</v>
      </c>
      <c r="CO297" s="10">
        <f>3/24000000*OO[[#This Row],[149 (07JUL1985 12:00:00)-Water Temperature (C)]]*OO[[#This Row],[91]]</f>
        <v>2.2389946199205005E-6</v>
      </c>
      <c r="CP297" s="10">
        <f>3/24000000*OO[[#This Row],[150 (07JUL1985 15:00:00)-Water Temperature (C)]]*OO[[#This Row],[92]]</f>
        <v>2.2386640951187499E-6</v>
      </c>
      <c r="CQ297" s="10">
        <f>3/24000000*OO[[#This Row],[151 (07JUL1985 18:00:00)-Water Temperature (C)]]*OO[[#This Row],[93]]</f>
        <v>2.2394271660465002E-6</v>
      </c>
      <c r="CR297" s="10">
        <f>3/24000000*OO[[#This Row],[152 (07JUL1985 21:00:00)-Water Temperature (C)]]*OO[[#This Row],[94]]</f>
        <v>2.1231368080188746E-6</v>
      </c>
      <c r="CS297" s="10">
        <f>3/24000000*OO[[#This Row],[153 (08JUL1985 00:00:00)-Water Temperature (C)]]*OO[[#This Row],[95]]</f>
        <v>1.9422940523782498E-6</v>
      </c>
      <c r="CT297" s="10">
        <f>3/24000000*OO[[#This Row],[154 (08JUL1985 03:00:00)-Water Temperature (C)]]*OO[[#This Row],[96]]</f>
        <v>1.8090692026255E-6</v>
      </c>
      <c r="CU297" s="10">
        <f>3/24000000*OO[[#This Row],[155 (08JUL1985 06:00:00)-Water Temperature (C)]]*OO[[#This Row],[97]]</f>
        <v>1.7020740583857501E-6</v>
      </c>
      <c r="CV297" s="10">
        <f>3/24000000*OO[[#This Row],[156 (08JUL1985 09:00:00)-Water Temperature (C)]]*OO[[#This Row],[98]]</f>
        <v>1.6576201807724999E-6</v>
      </c>
      <c r="CW297" s="10">
        <f>3/24000000*OO[[#This Row],[157 (08JUL1985 12:00:00)-Water Temperature (C)]]*OO[[#This Row],[99]]</f>
        <v>1.5762027301750002E-6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0</v>
      </c>
      <c r="P298" s="10">
        <f>3/24*OO[[#This Row],[72 (27JUN1985 21:00:00)-Water Temperature (C)]]*OO[[#This Row],[14]]/SUM(OO[14])</f>
        <v>0</v>
      </c>
      <c r="Q298" s="10">
        <f>3/24*OO[[#This Row],[73 (28JUN1985 00:00:00)-Water Temperature (C)]]*OO[[#This Row],[15]]/SUM(OO[15])</f>
        <v>0</v>
      </c>
      <c r="R298" s="10">
        <f>3/24*OO[[#This Row],[74 (28JUN1985 03:00:00)-Water Temperature (C)]]*OO[[#This Row],[16]]/SUM(OO[16])</f>
        <v>8.5186110444523394E-37</v>
      </c>
      <c r="S298" s="10">
        <f>3/24*OO[[#This Row],[75 (28JUN1985 06:00:00)-Water Temperature (C)]]*OO[[#This Row],[17]]/SUM(OO[17])</f>
        <v>3.0001566364871535E-26</v>
      </c>
      <c r="T298" s="10">
        <f>3/24*OO[[#This Row],[76 (28JUN1985 09:00:00)-Water Temperature (C)]]*OO[[#This Row],[18]]/SUM(OO[18])</f>
        <v>2.9100339835546724E-20</v>
      </c>
      <c r="U298" s="10">
        <f>3/24*OO[[#This Row],[77 (28JUN1985 12:00:00)-Water Temperature (C)]]*OO[[#This Row],[19]]/SUM(OO[19])</f>
        <v>2.0739033004328234E-15</v>
      </c>
      <c r="V298" s="10">
        <f>3/24000000*OO[[#This Row],[78 (28JUN1985 15:00:00)-Water Temperature (C)]]*OO[[#This Row],[20]]</f>
        <v>3.1930148795447503E-12</v>
      </c>
      <c r="W298" s="10">
        <f>3/24000000*OO[[#This Row],[79 (28JUN1985 18:00:00)-Water Temperature (C)]]*OO[[#This Row],[21]]</f>
        <v>9.0011903073299991E-10</v>
      </c>
      <c r="X298" s="10">
        <f>3/24000000*OO[[#This Row],[80 (28JUN1985 21:00:00)-Water Temperature (C)]]*OO[[#This Row],[22]]</f>
        <v>7.9928029708849989E-8</v>
      </c>
      <c r="Y298" s="10">
        <f>3/24000000*OO[[#This Row],[81 (29JUN1985 00:00:00)-Water Temperature (C)]]*OO[[#This Row],[23]]</f>
        <v>2.9827663158327498E-6</v>
      </c>
      <c r="Z298" s="10">
        <f>3/24000000*OO[[#This Row],[82 (29JUN1985 03:00:00)-Water Temperature (C)]]*OO[[#This Row],[24]]</f>
        <v>5.4354580426249993E-5</v>
      </c>
      <c r="AA298" s="10">
        <f>3/24000000*OO[[#This Row],[83 (29JUN1985 06:00:00)-Water Temperature (C)]]*OO[[#This Row],[25]]</f>
        <v>5.4391153219749994E-4</v>
      </c>
      <c r="AB298" s="10">
        <f>3/24000000*OO[[#This Row],[84 (29JUN1985 09:00:00)-Water Temperature (C)]]*OO[[#This Row],[26]]</f>
        <v>3.334570883985E-3</v>
      </c>
      <c r="AC298" s="10">
        <f>3/24000000*OO[[#This Row],[85 (29JUN1985 12:00:00)-Water Temperature (C)]]*OO[[#This Row],[27]]</f>
        <v>1.3286120752215001E-2</v>
      </c>
      <c r="AD298" s="10">
        <f>3/24000000*OO[[#This Row],[86 (29JUN1985 15:00:00)-Water Temperature (C)]]*OO[[#This Row],[28]]</f>
        <v>3.7002147200107499E-2</v>
      </c>
      <c r="AE298" s="10">
        <f>3/24000000*OO[[#This Row],[88 (29JUN1985 21:00:00)-Water Temperature (C)]]*OO[[#This Row],[30]]</f>
        <v>9.7926155096287493E-2</v>
      </c>
      <c r="AF298" s="10">
        <f>3/24000000*OO[[#This Row],[88 (29JUN1985 21:00:00)-Water Temperature (C)]]*OO[[#This Row],[30]]</f>
        <v>9.7926155096287493E-2</v>
      </c>
      <c r="AG298" s="10">
        <f>3/24000000*OO[[#This Row],[89 (30JUN1985 00:00:00)-Water Temperature (C)]]*OO[[#This Row],[31]]</f>
        <v>9.7291768138500004E-2</v>
      </c>
      <c r="AH298" s="10">
        <f>3/24000000*OO[[#This Row],[90 (30JUN1985 03:00:00)-Water Temperature (C)]]*OO[[#This Row],[32]]</f>
        <v>7.6817241458787502E-2</v>
      </c>
      <c r="AI298" s="10">
        <f>3/24000000*OO[[#This Row],[91 (30JUN1985 06:00:00)-Water Temperature (C)]]*OO[[#This Row],[33]]</f>
        <v>4.8889951511834999E-2</v>
      </c>
      <c r="AJ298" s="10">
        <f>3/24000000*OO[[#This Row],[92 (30JUN1985 09:00:00)-Water Temperature (C)]]*OO[[#This Row],[34]]</f>
        <v>2.6440275247538742E-2</v>
      </c>
      <c r="AK298" s="10">
        <f>3/24000000*OO[[#This Row],[93 (30JUN1985 12:00:00)-Water Temperature (C)]]*OO[[#This Row],[35]]</f>
        <v>1.2653824288935E-2</v>
      </c>
      <c r="AL298" s="10">
        <f>3/24000000*OO[[#This Row],[94 (30JUN1985 15:00:00)-Water Temperature (C)]]*OO[[#This Row],[36]]</f>
        <v>5.5655190848474994E-3</v>
      </c>
      <c r="AM298" s="10">
        <f>3/24000000*OO[[#This Row],[95 (30JUN1985 18:00:00)-Water Temperature (C)]]*OO[[#This Row],[37]]</f>
        <v>2.1833521512783748E-3</v>
      </c>
      <c r="AN298" s="10">
        <f>3/24000000*OO[[#This Row],[96 (30JUN1985 21:00:00)-Water Temperature (C)]]*OO[[#This Row],[38]]</f>
        <v>7.493051840025E-4</v>
      </c>
      <c r="AO298" s="10">
        <f>3/24000000*OO[[#This Row],[97 (01JUL1985 00:00:00)-Water Temperature (C)]]*OO[[#This Row],[39]]</f>
        <v>2.5734257007698749E-4</v>
      </c>
      <c r="AP298" s="10">
        <f>3/24000000*OO[[#This Row],[98 (01JUL1985 03:00:00)-Water Temperature (C)]]*OO[[#This Row],[40]]</f>
        <v>1.0908390538606248E-4</v>
      </c>
      <c r="AQ298" s="10">
        <f>3/24000000*OO[[#This Row],[99 (01JUL1985 06:00:00)-Water Temperature (C)]]*OO[[#This Row],[41]]</f>
        <v>6.9469416985600002E-5</v>
      </c>
      <c r="AR298" s="10">
        <f>3/24000000*OO[[#This Row],[100 (01JUL1985 09:00:00)-Water Temperature (C)]]*OO[[#This Row],[42]]</f>
        <v>6.2830330241487497E-5</v>
      </c>
      <c r="AS298" s="10">
        <f>3/24000000*OO[[#This Row],[101 (01JUL1985 12:00:00)-Water Temperature (C)]]*OO[[#This Row],[43]]</f>
        <v>6.36003036708E-5</v>
      </c>
      <c r="AT298" s="10">
        <f>3/24000000*OO[[#This Row],[102 (01JUL1985 15:00:00)-Water Temperature (C)]]*OO[[#This Row],[44]]</f>
        <v>6.4435728375562503E-5</v>
      </c>
      <c r="AU298" s="10">
        <f>3/24000000*OO[[#This Row],[103 (01JUL1985 18:00:00)-Water Temperature (C)]]*OO[[#This Row],[45]]</f>
        <v>6.1761742023649997E-5</v>
      </c>
      <c r="AV298" s="10">
        <f>3/24000000*OO[[#This Row],[104 (01JUL1985 21:00:00)-Water Temperature (C)]]*OO[[#This Row],[46]]</f>
        <v>5.6681716132689995E-5</v>
      </c>
      <c r="AW298" s="10">
        <f>3/24000000*OO[[#This Row],[105 (02JUL1985 00:00:00)-Water Temperature (C)]]*OO[[#This Row],[47]]</f>
        <v>4.9882711700552497E-5</v>
      </c>
      <c r="AX298" s="10">
        <f>3/24000000*OO[[#This Row],[106 (02JUL1985 03:00:00)-Water Temperature (C)]]*OO[[#This Row],[48]]</f>
        <v>4.3015299569550001E-5</v>
      </c>
      <c r="AY298" s="10">
        <f>3/24000000*OO[[#This Row],[107 (02JUL1985 06:00:00)-Water Temperature (C)]]*OO[[#This Row],[49]]</f>
        <v>3.621421557128E-5</v>
      </c>
      <c r="AZ298" s="10">
        <f>3/24000000*OO[[#This Row],[108 (02JUL1985 09:00:00)-Water Temperature (C)]]*OO[[#This Row],[50]]</f>
        <v>3.0910247602687499E-5</v>
      </c>
      <c r="BA298" s="10">
        <f>3/24000000*OO[[#This Row],[109 (02JUL1985 12:00:00)-Water Temperature (C)]]*OO[[#This Row],[51]]</f>
        <v>2.5879127610937497E-5</v>
      </c>
      <c r="BB298" s="10">
        <f>3/24000000*OO[[#This Row],[110 (02JUL1985 15:00:00)-Water Temperature (C)]]*OO[[#This Row],[52]]</f>
        <v>2.152090019728E-5</v>
      </c>
      <c r="BC298" s="10">
        <f>3/24000000*OO[[#This Row],[111 (02JUL1985 18:00:00)-Water Temperature (C)]]*OO[[#This Row],[53]]</f>
        <v>1.7769629490116248E-5</v>
      </c>
      <c r="BD298" s="10">
        <f>3/24000000*OO[[#This Row],[112 (02JUL1985 21:00:00)-Water Temperature (C)]]*OO[[#This Row],[54]]</f>
        <v>1.4444833469875E-5</v>
      </c>
      <c r="BE298" s="10">
        <f>3/24000000*OO[[#This Row],[113 (03JUL1985 00:00:00)-Water Temperature (C)]]*OO[[#This Row],[55]]</f>
        <v>1.2207267309778748E-5</v>
      </c>
      <c r="BF298" s="10">
        <f>3/24000000*OO[[#This Row],[114 (03JUL1985 03:00:00)-Water Temperature (C)]]*OO[[#This Row],[56]]</f>
        <v>1.0717585219931249E-5</v>
      </c>
      <c r="BG298" s="10">
        <f>3/24000000*OO[[#This Row],[115 (03JUL1985 06:00:00)-Water Temperature (C)]]*OO[[#This Row],[57]]</f>
        <v>9.7546005950399998E-6</v>
      </c>
      <c r="BH298" s="10">
        <f>3/24000000*OO[[#This Row],[116 (03JUL1985 09:00:00)-Water Temperature (C)]]*OO[[#This Row],[58]]</f>
        <v>9.4148409248850002E-6</v>
      </c>
      <c r="BI298" s="10">
        <f>3/24000000*OO[[#This Row],[117 (03JUL1985 12:00:00)-Water Temperature (C)]]*OO[[#This Row],[59]]</f>
        <v>9.4847575880287493E-6</v>
      </c>
      <c r="BJ298" s="10">
        <f>3/24000000*OO[[#This Row],[118 (03JUL1985 15:00:00)-Water Temperature (C)]]*OO[[#This Row],[60]]</f>
        <v>9.5952933941999995E-6</v>
      </c>
      <c r="BK298" s="10">
        <f>3/24000000*OO[[#This Row],[119 (03JUL1985 18:00:00)-Water Temperature (C)]]*OO[[#This Row],[61]]</f>
        <v>9.2611132850699979E-6</v>
      </c>
      <c r="BL298" s="10">
        <f>3/24000000*OO[[#This Row],[120 (03JUL1985 21:00:00)-Water Temperature (C)]]*OO[[#This Row],[62]]</f>
        <v>8.6444751113887492E-6</v>
      </c>
      <c r="BM298" s="10">
        <f>3/24000000*OO[[#This Row],[121 (04JUL1985 00:00:00)-Water Temperature (C)]]*OO[[#This Row],[63]]</f>
        <v>8.0008359974687503E-6</v>
      </c>
      <c r="BN298" s="10">
        <f>3/24000000*OO[[#This Row],[122 (04JUL1985 03:00:00)-Water Temperature (C)]]*OO[[#This Row],[64]]</f>
        <v>7.4473909242299997E-6</v>
      </c>
      <c r="BO298" s="10">
        <f>3/24000000*OO[[#This Row],[123 (04JUL1985 06:00:00)-Water Temperature (C)]]*OO[[#This Row],[65]]</f>
        <v>6.9695910748800001E-6</v>
      </c>
      <c r="BP298" s="10">
        <f>3/24000000*OO[[#This Row],[124 (04JUL1985 09:00:00)-Water Temperature (C)]]*OO[[#This Row],[66]]</f>
        <v>6.7561054061600002E-6</v>
      </c>
      <c r="BQ298" s="10">
        <f>3/24000000*OO[[#This Row],[125 (04JUL1985 12:00:00)-Water Temperature (C)]]*OO[[#This Row],[67]]</f>
        <v>6.4781962235107495E-6</v>
      </c>
      <c r="BR298" s="10">
        <f>3/24000000*OO[[#This Row],[126 (04JUL1985 15:00:00)-Water Temperature (C)]]*OO[[#This Row],[68]]</f>
        <v>6.0737471225137496E-6</v>
      </c>
      <c r="BS298" s="10">
        <f>3/24000000*OO[[#This Row],[127 (04JUL1985 18:00:00)-Water Temperature (C)]]*OO[[#This Row],[69]]</f>
        <v>5.6657370680373754E-6</v>
      </c>
      <c r="BT298" s="10">
        <f>3/24000000*OO[[#This Row],[128 (04JUL1985 21:00:00)-Water Temperature (C)]]*OO[[#This Row],[70]]</f>
        <v>5.2990415508187503E-6</v>
      </c>
      <c r="BU298" s="10">
        <f>3/24000000*OO[[#This Row],[129 (05JUL1985 00:00:00)-Water Temperature (C)]]*OO[[#This Row],[71]]</f>
        <v>4.9482991328883744E-6</v>
      </c>
      <c r="BV298" s="10">
        <f>3/24000000*OO[[#This Row],[130 (05JUL1985 03:00:00)-Water Temperature (C)]]*OO[[#This Row],[72]]</f>
        <v>4.6517484957693754E-6</v>
      </c>
      <c r="BW298" s="10">
        <f>3/24000000*OO[[#This Row],[131 (05JUL1985 06:00:00)-Water Temperature (C)]]*OO[[#This Row],[73]]</f>
        <v>4.3794134554631256E-6</v>
      </c>
      <c r="BX298" s="10">
        <f>3/24000000*OO[[#This Row],[132 (05JUL1985 09:00:00)-Water Temperature (C)]]*OO[[#This Row],[74]]</f>
        <v>4.3196209784514997E-6</v>
      </c>
      <c r="BY298" s="10">
        <f>3/24000000*OO[[#This Row],[133 (05JUL1985 12:00:00)-Water Temperature (C)]]*OO[[#This Row],[75]]</f>
        <v>4.4645462446800004E-6</v>
      </c>
      <c r="BZ298" s="10">
        <f>3/24000000*OO[[#This Row],[134 (05JUL1985 15:00:00)-Water Temperature (C)]]*OO[[#This Row],[76]]</f>
        <v>4.6464487347492498E-6</v>
      </c>
      <c r="CA298" s="10">
        <f>3/24000000*OO[[#This Row],[135 (05JUL1985 18:00:00)-Water Temperature (C)]]*OO[[#This Row],[77]]</f>
        <v>4.6040333494434997E-6</v>
      </c>
      <c r="CB298" s="10">
        <f>3/24000000*OO[[#This Row],[136 (05JUL1985 21:00:00)-Water Temperature (C)]]*OO[[#This Row],[78]]</f>
        <v>4.2990555783599997E-6</v>
      </c>
      <c r="CC298" s="10">
        <f>3/24000000*OO[[#This Row],[137 (06JUL1985 00:00:00)-Water Temperature (C)]]*OO[[#This Row],[79]]</f>
        <v>3.9960461642924996E-6</v>
      </c>
      <c r="CD298" s="10">
        <f>3/24000000*OO[[#This Row],[138 (06JUL1985 03:00:00)-Water Temperature (C)]]*OO[[#This Row],[80]]</f>
        <v>3.7690652522229994E-6</v>
      </c>
      <c r="CE298" s="10">
        <f>3/24000000*OO[[#This Row],[139 (06JUL1985 06:00:00)-Water Temperature (C)]]*OO[[#This Row],[81]]</f>
        <v>3.5345194925292497E-6</v>
      </c>
      <c r="CF298" s="10">
        <f>3/24000000*OO[[#This Row],[140 (06JUL1985 09:00:00)-Water Temperature (C)]]*OO[[#This Row],[82]]</f>
        <v>3.3754670703222502E-6</v>
      </c>
      <c r="CG298" s="10">
        <f>3/24000000*OO[[#This Row],[141 (06JUL1985 12:00:00)-Water Temperature (C)]]*OO[[#This Row],[83]]</f>
        <v>3.2869880963062499E-6</v>
      </c>
      <c r="CH298" s="10">
        <f>3/24000000*OO[[#This Row],[142 (06JUL1985 15:00:00)-Water Temperature (C)]]*OO[[#This Row],[84]]</f>
        <v>3.154988174463125E-6</v>
      </c>
      <c r="CI298" s="10">
        <f>3/24000000*OO[[#This Row],[143 (06JUL1985 18:00:00)-Water Temperature (C)]]*OO[[#This Row],[85]]</f>
        <v>3.0223933294554999E-6</v>
      </c>
      <c r="CJ298" s="10">
        <f>3/24000000*OO[[#This Row],[144 (06JUL1985 21:00:00)-Water Temperature (C)]]*OO[[#This Row],[86]]</f>
        <v>2.8638963070154999E-6</v>
      </c>
      <c r="CK298" s="10">
        <f>3/24000000*OO[[#This Row],[145 (07JUL1985 00:00:00)-Water Temperature (C)]]*OO[[#This Row],[87]]</f>
        <v>2.6681707526219995E-6</v>
      </c>
      <c r="CL298" s="10">
        <f>3/24000000*OO[[#This Row],[146 (07JUL1985 03:00:00)-Water Temperature (C)]]*OO[[#This Row],[88]]</f>
        <v>2.5310569232812496E-6</v>
      </c>
      <c r="CM298" s="10">
        <f>3/24000000*OO[[#This Row],[147 (07JUL1985 06:00:00)-Water Temperature (C)]]*OO[[#This Row],[89]]</f>
        <v>2.4151152605089997E-6</v>
      </c>
      <c r="CN298" s="10">
        <f>3/24000000*OO[[#This Row],[148 (07JUL1985 09:00:00)-Water Temperature (C)]]*OO[[#This Row],[90]]</f>
        <v>2.371122675885375E-6</v>
      </c>
      <c r="CO298" s="10">
        <f>3/24000000*OO[[#This Row],[149 (07JUL1985 12:00:00)-Water Temperature (C)]]*OO[[#This Row],[91]]</f>
        <v>2.3340233323968747E-6</v>
      </c>
      <c r="CP298" s="10">
        <f>3/24000000*OO[[#This Row],[150 (07JUL1985 15:00:00)-Water Temperature (C)]]*OO[[#This Row],[92]]</f>
        <v>2.3368747634599999E-6</v>
      </c>
      <c r="CQ298" s="10">
        <f>3/24000000*OO[[#This Row],[151 (07JUL1985 18:00:00)-Water Temperature (C)]]*OO[[#This Row],[93]]</f>
        <v>2.3390292129437502E-6</v>
      </c>
      <c r="CR298" s="10">
        <f>3/24000000*OO[[#This Row],[152 (07JUL1985 21:00:00)-Water Temperature (C)]]*OO[[#This Row],[94]]</f>
        <v>2.2166181881035002E-6</v>
      </c>
      <c r="CS298" s="10">
        <f>3/24000000*OO[[#This Row],[153 (08JUL1985 00:00:00)-Water Temperature (C)]]*OO[[#This Row],[95]]</f>
        <v>2.0222650971384996E-6</v>
      </c>
      <c r="CT298" s="10">
        <f>3/24000000*OO[[#This Row],[154 (08JUL1985 03:00:00)-Water Temperature (C)]]*OO[[#This Row],[96]]</f>
        <v>1.8827362364302497E-6</v>
      </c>
      <c r="CU298" s="10">
        <f>3/24000000*OO[[#This Row],[155 (08JUL1985 06:00:00)-Water Temperature (C)]]*OO[[#This Row],[97]]</f>
        <v>1.772312548173125E-6</v>
      </c>
      <c r="CV298" s="10">
        <f>3/24000000*OO[[#This Row],[156 (08JUL1985 09:00:00)-Water Temperature (C)]]*OO[[#This Row],[98]]</f>
        <v>1.72766556076825E-6</v>
      </c>
      <c r="CW298" s="10">
        <f>3/24000000*OO[[#This Row],[157 (08JUL1985 12:00:00)-Water Temperature (C)]]*OO[[#This Row],[99]]</f>
        <v>1.64501845660625E-6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0</v>
      </c>
      <c r="P299" s="10">
        <f>3/24*OO[[#This Row],[72 (27JUN1985 21:00:00)-Water Temperature (C)]]*OO[[#This Row],[14]]/SUM(OO[14])</f>
        <v>0</v>
      </c>
      <c r="Q299" s="10">
        <f>3/24*OO[[#This Row],[73 (28JUN1985 00:00:00)-Water Temperature (C)]]*OO[[#This Row],[15]]/SUM(OO[15])</f>
        <v>0</v>
      </c>
      <c r="R299" s="10">
        <f>3/24*OO[[#This Row],[74 (28JUN1985 03:00:00)-Water Temperature (C)]]*OO[[#This Row],[16]]/SUM(OO[16])</f>
        <v>8.5745292111171536E-38</v>
      </c>
      <c r="S299" s="10">
        <f>3/24*OO[[#This Row],[75 (28JUN1985 06:00:00)-Water Temperature (C)]]*OO[[#This Row],[17]]/SUM(OO[17])</f>
        <v>1.1289478633429259E-26</v>
      </c>
      <c r="T299" s="10">
        <f>3/24*OO[[#This Row],[76 (28JUN1985 09:00:00)-Water Temperature (C)]]*OO[[#This Row],[18]]/SUM(OO[18])</f>
        <v>7.6668243771319907E-21</v>
      </c>
      <c r="U299" s="10">
        <f>3/24*OO[[#This Row],[77 (28JUN1985 12:00:00)-Water Temperature (C)]]*OO[[#This Row],[19]]/SUM(OO[19])</f>
        <v>9.9290998549441147E-16</v>
      </c>
      <c r="V299" s="10">
        <f>3/24000000*OO[[#This Row],[78 (28JUN1985 15:00:00)-Water Temperature (C)]]*OO[[#This Row],[20]]</f>
        <v>1.7758439238434998E-12</v>
      </c>
      <c r="W299" s="10">
        <f>3/24000000*OO[[#This Row],[79 (28JUN1985 18:00:00)-Water Temperature (C)]]*OO[[#This Row],[21]]</f>
        <v>5.5032799084424994E-10</v>
      </c>
      <c r="X299" s="10">
        <f>3/24000000*OO[[#This Row],[80 (28JUN1985 21:00:00)-Water Temperature (C)]]*OO[[#This Row],[22]]</f>
        <v>5.2403860425499999E-8</v>
      </c>
      <c r="Y299" s="10">
        <f>3/24000000*OO[[#This Row],[81 (29JUN1985 00:00:00)-Water Temperature (C)]]*OO[[#This Row],[23]]</f>
        <v>2.0732351987427495E-6</v>
      </c>
      <c r="Z299" s="10">
        <f>3/24000000*OO[[#This Row],[82 (29JUN1985 03:00:00)-Water Temperature (C)]]*OO[[#This Row],[24]]</f>
        <v>3.9768445674382499E-5</v>
      </c>
      <c r="AA299" s="10">
        <f>3/24000000*OO[[#This Row],[83 (29JUN1985 06:00:00)-Water Temperature (C)]]*OO[[#This Row],[25]]</f>
        <v>4.1648181706499993E-4</v>
      </c>
      <c r="AB299" s="10">
        <f>3/24000000*OO[[#This Row],[84 (29JUN1985 09:00:00)-Water Temperature (C)]]*OO[[#This Row],[26]]</f>
        <v>2.6622158678159995E-3</v>
      </c>
      <c r="AC299" s="10">
        <f>3/24000000*OO[[#This Row],[85 (29JUN1985 12:00:00)-Water Temperature (C)]]*OO[[#This Row],[27]]</f>
        <v>1.1011764135359998E-2</v>
      </c>
      <c r="AD299" s="10">
        <f>3/24000000*OO[[#This Row],[86 (29JUN1985 15:00:00)-Water Temperature (C)]]*OO[[#This Row],[28]]</f>
        <v>3.1692080999205001E-2</v>
      </c>
      <c r="AE299" s="10">
        <f>3/24000000*OO[[#This Row],[88 (29JUN1985 21:00:00)-Water Temperature (C)]]*OO[[#This Row],[30]]</f>
        <v>8.8534651295149994E-2</v>
      </c>
      <c r="AF299" s="10">
        <f>3/24000000*OO[[#This Row],[88 (29JUN1985 21:00:00)-Water Temperature (C)]]*OO[[#This Row],[30]]</f>
        <v>8.8534651295149994E-2</v>
      </c>
      <c r="AG299" s="10">
        <f>3/24000000*OO[[#This Row],[89 (30JUN1985 00:00:00)-Water Temperature (C)]]*OO[[#This Row],[31]]</f>
        <v>8.9839218615324998E-2</v>
      </c>
      <c r="AH299" s="10">
        <f>3/24000000*OO[[#This Row],[90 (30JUN1985 03:00:00)-Water Temperature (C)]]*OO[[#This Row],[32]]</f>
        <v>7.2519308975974986E-2</v>
      </c>
      <c r="AI299" s="10">
        <f>3/24000000*OO[[#This Row],[91 (30JUN1985 06:00:00)-Water Temperature (C)]]*OO[[#This Row],[33]]</f>
        <v>4.7112258410924999E-2</v>
      </c>
      <c r="AJ299" s="10">
        <f>3/24000000*OO[[#This Row],[92 (30JUN1985 09:00:00)-Water Temperature (C)]]*OO[[#This Row],[34]]</f>
        <v>2.5930786984035004E-2</v>
      </c>
      <c r="AK299" s="10">
        <f>3/24000000*OO[[#This Row],[93 (30JUN1985 12:00:00)-Water Temperature (C)]]*OO[[#This Row],[35]]</f>
        <v>1.259595230052E-2</v>
      </c>
      <c r="AL299" s="10">
        <f>3/24000000*OO[[#This Row],[94 (30JUN1985 15:00:00)-Water Temperature (C)]]*OO[[#This Row],[36]]</f>
        <v>5.6133714950887502E-3</v>
      </c>
      <c r="AM299" s="10">
        <f>3/24000000*OO[[#This Row],[95 (30JUN1985 18:00:00)-Water Temperature (C)]]*OO[[#This Row],[37]]</f>
        <v>2.223576128341375E-3</v>
      </c>
      <c r="AN299" s="10">
        <f>3/24000000*OO[[#This Row],[96 (30JUN1985 21:00:00)-Water Temperature (C)]]*OO[[#This Row],[38]]</f>
        <v>7.6602955490125005E-4</v>
      </c>
      <c r="AO299" s="10">
        <f>3/24000000*OO[[#This Row],[97 (01JUL1985 00:00:00)-Water Temperature (C)]]*OO[[#This Row],[39]]</f>
        <v>2.6063074162889998E-4</v>
      </c>
      <c r="AP299" s="10">
        <f>3/24000000*OO[[#This Row],[98 (01JUL1985 03:00:00)-Water Temperature (C)]]*OO[[#This Row],[40]]</f>
        <v>1.0710568208339999E-4</v>
      </c>
      <c r="AQ299" s="10">
        <f>3/24000000*OO[[#This Row],[99 (01JUL1985 06:00:00)-Water Temperature (C)]]*OO[[#This Row],[41]]</f>
        <v>6.5430921060400003E-5</v>
      </c>
      <c r="AR299" s="10">
        <f>3/24000000*OO[[#This Row],[100 (01JUL1985 09:00:00)-Water Temperature (C)]]*OO[[#This Row],[42]]</f>
        <v>5.7954477092934997E-5</v>
      </c>
      <c r="AS299" s="10">
        <f>3/24000000*OO[[#This Row],[101 (01JUL1985 12:00:00)-Water Temperature (C)]]*OO[[#This Row],[43]]</f>
        <v>5.8473736767764996E-5</v>
      </c>
      <c r="AT299" s="10">
        <f>3/24000000*OO[[#This Row],[102 (01JUL1985 15:00:00)-Water Temperature (C)]]*OO[[#This Row],[44]]</f>
        <v>5.9370524435354995E-5</v>
      </c>
      <c r="AU299" s="10">
        <f>3/24000000*OO[[#This Row],[103 (01JUL1985 18:00:00)-Water Temperature (C)]]*OO[[#This Row],[45]]</f>
        <v>5.7045331075379995E-5</v>
      </c>
      <c r="AV299" s="10">
        <f>3/24000000*OO[[#This Row],[104 (01JUL1985 21:00:00)-Water Temperature (C)]]*OO[[#This Row],[46]]</f>
        <v>5.2458162475585E-5</v>
      </c>
      <c r="AW299" s="10">
        <f>3/24000000*OO[[#This Row],[105 (02JUL1985 00:00:00)-Water Temperature (C)]]*OO[[#This Row],[47]]</f>
        <v>4.6232985369374997E-5</v>
      </c>
      <c r="AX299" s="10">
        <f>3/24000000*OO[[#This Row],[106 (02JUL1985 03:00:00)-Water Temperature (C)]]*OO[[#This Row],[48]]</f>
        <v>3.9964437523514996E-5</v>
      </c>
      <c r="AY299" s="10">
        <f>3/24000000*OO[[#This Row],[107 (02JUL1985 06:00:00)-Water Temperature (C)]]*OO[[#This Row],[49]]</f>
        <v>3.3757838714240002E-5</v>
      </c>
      <c r="AZ299" s="10">
        <f>3/24000000*OO[[#This Row],[108 (02JUL1985 09:00:00)-Water Temperature (C)]]*OO[[#This Row],[50]]</f>
        <v>2.8930272859019998E-5</v>
      </c>
      <c r="BA299" s="10">
        <f>3/24000000*OO[[#This Row],[109 (02JUL1985 12:00:00)-Water Temperature (C)]]*OO[[#This Row],[51]]</f>
        <v>2.4312641008925E-5</v>
      </c>
      <c r="BB299" s="10">
        <f>3/24000000*OO[[#This Row],[110 (02JUL1985 15:00:00)-Water Temperature (C)]]*OO[[#This Row],[52]]</f>
        <v>2.0226009696299999E-5</v>
      </c>
      <c r="BC299" s="10">
        <f>3/24000000*OO[[#This Row],[111 (02JUL1985 18:00:00)-Water Temperature (C)]]*OO[[#This Row],[53]]</f>
        <v>1.6669764338337501E-5</v>
      </c>
      <c r="BD299" s="10">
        <f>3/24000000*OO[[#This Row],[112 (02JUL1985 21:00:00)-Water Temperature (C)]]*OO[[#This Row],[54]]</f>
        <v>1.3485072260771249E-5</v>
      </c>
      <c r="BE299" s="10">
        <f>3/24000000*OO[[#This Row],[113 (03JUL1985 00:00:00)-Water Temperature (C)]]*OO[[#This Row],[55]]</f>
        <v>1.1332024364272501E-5</v>
      </c>
      <c r="BF299" s="10">
        <f>3/24000000*OO[[#This Row],[114 (03JUL1985 03:00:00)-Water Temperature (C)]]*OO[[#This Row],[56]]</f>
        <v>9.9156546101724992E-6</v>
      </c>
      <c r="BG299" s="10">
        <f>3/24000000*OO[[#This Row],[115 (03JUL1985 06:00:00)-Water Temperature (C)]]*OO[[#This Row],[57]]</f>
        <v>9.0071220327749987E-6</v>
      </c>
      <c r="BH299" s="10">
        <f>3/24000000*OO[[#This Row],[116 (03JUL1985 09:00:00)-Water Temperature (C)]]*OO[[#This Row],[58]]</f>
        <v>8.6929136324224981E-6</v>
      </c>
      <c r="BI299" s="10">
        <f>3/24000000*OO[[#This Row],[117 (03JUL1985 12:00:00)-Water Temperature (C)]]*OO[[#This Row],[59]]</f>
        <v>8.7674225802624992E-6</v>
      </c>
      <c r="BJ299" s="10">
        <f>3/24000000*OO[[#This Row],[118 (03JUL1985 15:00:00)-Water Temperature (C)]]*OO[[#This Row],[60]]</f>
        <v>8.8765415757224998E-6</v>
      </c>
      <c r="BK299" s="10">
        <f>3/24000000*OO[[#This Row],[119 (03JUL1985 18:00:00)-Water Temperature (C)]]*OO[[#This Row],[61]]</f>
        <v>8.5616946950399982E-6</v>
      </c>
      <c r="BL299" s="10">
        <f>3/24000000*OO[[#This Row],[120 (03JUL1985 21:00:00)-Water Temperature (C)]]*OO[[#This Row],[62]]</f>
        <v>7.9776980073962504E-6</v>
      </c>
      <c r="BM299" s="10">
        <f>3/24000000*OO[[#This Row],[121 (04JUL1985 00:00:00)-Water Temperature (C)]]*OO[[#This Row],[63]]</f>
        <v>7.372659225879999E-6</v>
      </c>
      <c r="BN299" s="10">
        <f>3/24000000*OO[[#This Row],[122 (04JUL1985 03:00:00)-Water Temperature (C)]]*OO[[#This Row],[64]]</f>
        <v>6.860560396949999E-6</v>
      </c>
      <c r="BO299" s="10">
        <f>3/24000000*OO[[#This Row],[123 (04JUL1985 06:00:00)-Water Temperature (C)]]*OO[[#This Row],[65]]</f>
        <v>6.4197496343722498E-6</v>
      </c>
      <c r="BP299" s="10">
        <f>3/24000000*OO[[#This Row],[124 (04JUL1985 09:00:00)-Water Temperature (C)]]*OO[[#This Row],[66]]</f>
        <v>6.2268498638499988E-6</v>
      </c>
      <c r="BQ299" s="10">
        <f>3/24000000*OO[[#This Row],[125 (04JUL1985 12:00:00)-Water Temperature (C)]]*OO[[#This Row],[67]]</f>
        <v>5.9782761776181251E-6</v>
      </c>
      <c r="BR299" s="10">
        <f>3/24000000*OO[[#This Row],[126 (04JUL1985 15:00:00)-Water Temperature (C)]]*OO[[#This Row],[68]]</f>
        <v>5.6000061001706241E-6</v>
      </c>
      <c r="BS299" s="10">
        <f>3/24000000*OO[[#This Row],[127 (04JUL1985 18:00:00)-Water Temperature (C)]]*OO[[#This Row],[69]]</f>
        <v>5.2228998989932502E-6</v>
      </c>
      <c r="BT299" s="10">
        <f>3/24000000*OO[[#This Row],[128 (04JUL1985 21:00:00)-Water Temperature (C)]]*OO[[#This Row],[70]]</f>
        <v>4.8866103289822492E-6</v>
      </c>
      <c r="BU299" s="10">
        <f>3/24000000*OO[[#This Row],[129 (05JUL1985 00:00:00)-Water Temperature (C)]]*OO[[#This Row],[71]]</f>
        <v>4.5584405789326246E-6</v>
      </c>
      <c r="BV299" s="10">
        <f>3/24000000*OO[[#This Row],[130 (05JUL1985 03:00:00)-Water Temperature (C)]]*OO[[#This Row],[72]]</f>
        <v>4.2819712254487495E-6</v>
      </c>
      <c r="BW299" s="10">
        <f>3/24000000*OO[[#This Row],[131 (05JUL1985 06:00:00)-Water Temperature (C)]]*OO[[#This Row],[73]]</f>
        <v>4.0304132574260005E-6</v>
      </c>
      <c r="BX299" s="10">
        <f>3/24000000*OO[[#This Row],[132 (05JUL1985 09:00:00)-Water Temperature (C)]]*OO[[#This Row],[74]]</f>
        <v>3.9785573871424998E-6</v>
      </c>
      <c r="BY299" s="10">
        <f>3/24000000*OO[[#This Row],[133 (05JUL1985 12:00:00)-Water Temperature (C)]]*OO[[#This Row],[75]]</f>
        <v>4.1196115395540002E-6</v>
      </c>
      <c r="BZ299" s="10">
        <f>3/24000000*OO[[#This Row],[134 (05JUL1985 15:00:00)-Water Temperature (C)]]*OO[[#This Row],[76]]</f>
        <v>4.2924158938009998E-6</v>
      </c>
      <c r="CA299" s="10">
        <f>3/24000000*OO[[#This Row],[135 (05JUL1985 18:00:00)-Water Temperature (C)]]*OO[[#This Row],[77]]</f>
        <v>4.2517005405149987E-6</v>
      </c>
      <c r="CB299" s="10">
        <f>3/24000000*OO[[#This Row],[136 (05JUL1985 21:00:00)-Water Temperature (C)]]*OO[[#This Row],[78]]</f>
        <v>3.9618495085130008E-6</v>
      </c>
      <c r="CC299" s="10">
        <f>3/24000000*OO[[#This Row],[137 (06JUL1985 00:00:00)-Water Temperature (C)]]*OO[[#This Row],[79]]</f>
        <v>3.6753934214913754E-6</v>
      </c>
      <c r="CD299" s="10">
        <f>3/24000000*OO[[#This Row],[138 (06JUL1985 03:00:00)-Water Temperature (C)]]*OO[[#This Row],[80]]</f>
        <v>3.4676591643663747E-6</v>
      </c>
      <c r="CE299" s="10">
        <f>3/24000000*OO[[#This Row],[139 (06JUL1985 06:00:00)-Water Temperature (C)]]*OO[[#This Row],[81]]</f>
        <v>3.2537576966968751E-6</v>
      </c>
      <c r="CF299" s="10">
        <f>3/24000000*OO[[#This Row],[140 (06JUL1985 09:00:00)-Water Temperature (C)]]*OO[[#This Row],[82]]</f>
        <v>3.1091874254183748E-6</v>
      </c>
      <c r="CG299" s="10">
        <f>3/24000000*OO[[#This Row],[141 (06JUL1985 12:00:00)-Water Temperature (C)]]*OO[[#This Row],[83]]</f>
        <v>3.0313849901108752E-6</v>
      </c>
      <c r="CH299" s="10">
        <f>3/24000000*OO[[#This Row],[142 (06JUL1985 15:00:00)-Water Temperature (C)]]*OO[[#This Row],[84]]</f>
        <v>2.9114734260788748E-6</v>
      </c>
      <c r="CI299" s="10">
        <f>3/24000000*OO[[#This Row],[143 (06JUL1985 18:00:00)-Water Temperature (C)]]*OO[[#This Row],[85]]</f>
        <v>2.7855941704368749E-6</v>
      </c>
      <c r="CJ299" s="10">
        <f>3/24000000*OO[[#This Row],[144 (06JUL1985 21:00:00)-Water Temperature (C)]]*OO[[#This Row],[86]]</f>
        <v>2.6386218945600002E-6</v>
      </c>
      <c r="CK299" s="10">
        <f>3/24000000*OO[[#This Row],[145 (07JUL1985 00:00:00)-Water Temperature (C)]]*OO[[#This Row],[87]]</f>
        <v>2.4544223437142495E-6</v>
      </c>
      <c r="CL299" s="10">
        <f>3/24000000*OO[[#This Row],[146 (07JUL1985 03:00:00)-Water Temperature (C)]]*OO[[#This Row],[88]]</f>
        <v>2.3264839649317502E-6</v>
      </c>
      <c r="CM299" s="10">
        <f>3/24000000*OO[[#This Row],[147 (07JUL1985 06:00:00)-Water Temperature (C)]]*OO[[#This Row],[89]]</f>
        <v>2.2211649124529998E-6</v>
      </c>
      <c r="CN299" s="10">
        <f>3/24000000*OO[[#This Row],[148 (07JUL1985 09:00:00)-Water Temperature (C)]]*OO[[#This Row],[90]]</f>
        <v>2.182836938609375E-6</v>
      </c>
      <c r="CO299" s="10">
        <f>3/24000000*OO[[#This Row],[149 (07JUL1985 12:00:00)-Water Temperature (C)]]*OO[[#This Row],[91]]</f>
        <v>2.150993977452E-6</v>
      </c>
      <c r="CP299" s="10">
        <f>3/24000000*OO[[#This Row],[150 (07JUL1985 15:00:00)-Water Temperature (C)]]*OO[[#This Row],[92]]</f>
        <v>2.1567708598275001E-6</v>
      </c>
      <c r="CQ299" s="10">
        <f>3/24000000*OO[[#This Row],[151 (07JUL1985 18:00:00)-Water Temperature (C)]]*OO[[#This Row],[93]]</f>
        <v>2.1601667453878751E-6</v>
      </c>
      <c r="CR299" s="10">
        <f>3/24000000*OO[[#This Row],[152 (07JUL1985 21:00:00)-Water Temperature (C)]]*OO[[#This Row],[94]]</f>
        <v>2.0464961116762497E-6</v>
      </c>
      <c r="CS299" s="10">
        <f>3/24000000*OO[[#This Row],[153 (08JUL1985 00:00:00)-Water Temperature (C)]]*OO[[#This Row],[95]]</f>
        <v>1.8619158808639998E-6</v>
      </c>
      <c r="CT299" s="10">
        <f>3/24000000*OO[[#This Row],[154 (08JUL1985 03:00:00)-Water Temperature (C)]]*OO[[#This Row],[96]]</f>
        <v>1.7321376324394998E-6</v>
      </c>
      <c r="CU299" s="10">
        <f>3/24000000*OO[[#This Row],[155 (08JUL1985 06:00:00)-Water Temperature (C)]]*OO[[#This Row],[97]]</f>
        <v>1.6314323492429999E-6</v>
      </c>
      <c r="CV299" s="10">
        <f>3/24000000*OO[[#This Row],[156 (08JUL1985 09:00:00)-Water Temperature (C)]]*OO[[#This Row],[98]]</f>
        <v>1.591826087871375E-6</v>
      </c>
      <c r="CW299" s="10">
        <f>3/24000000*OO[[#This Row],[157 (08JUL1985 12:00:00)-Water Temperature (C)]]*OO[[#This Row],[99]]</f>
        <v>1.5180015534232502E-6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0</v>
      </c>
      <c r="P300" s="10">
        <f>3/24*OO[[#This Row],[72 (27JUN1985 21:00:00)-Water Temperature (C)]]*OO[[#This Row],[14]]/SUM(OO[14])</f>
        <v>0</v>
      </c>
      <c r="Q300" s="10">
        <f>3/24*OO[[#This Row],[73 (28JUN1985 00:00:00)-Water Temperature (C)]]*OO[[#This Row],[15]]/SUM(OO[15])</f>
        <v>0</v>
      </c>
      <c r="R300" s="10">
        <f>3/24*OO[[#This Row],[74 (28JUN1985 03:00:00)-Water Temperature (C)]]*OO[[#This Row],[16]]/SUM(OO[16])</f>
        <v>1.2440047553316441E-38</v>
      </c>
      <c r="S300" s="10">
        <f>3/24*OO[[#This Row],[75 (28JUN1985 06:00:00)-Water Temperature (C)]]*OO[[#This Row],[17]]/SUM(OO[17])</f>
        <v>4.4228340996527156E-27</v>
      </c>
      <c r="T300" s="10">
        <f>3/24*OO[[#This Row],[76 (28JUN1985 09:00:00)-Water Temperature (C)]]*OO[[#This Row],[18]]/SUM(OO[18])</f>
        <v>1.7765898788442282E-21</v>
      </c>
      <c r="U300" s="10">
        <f>3/24*OO[[#This Row],[77 (28JUN1985 12:00:00)-Water Temperature (C)]]*OO[[#This Row],[19]]/SUM(OO[19])</f>
        <v>5.5859186185903822E-16</v>
      </c>
      <c r="V300" s="10">
        <f>3/24000000*OO[[#This Row],[78 (28JUN1985 15:00:00)-Water Temperature (C)]]*OO[[#This Row],[20]]</f>
        <v>1.1720382392789998E-12</v>
      </c>
      <c r="W300" s="10">
        <f>3/24000000*OO[[#This Row],[79 (28JUN1985 18:00:00)-Water Temperature (C)]]*OO[[#This Row],[21]]</f>
        <v>3.9992845439137501E-10</v>
      </c>
      <c r="X300" s="10">
        <f>3/24000000*OO[[#This Row],[80 (28JUN1985 21:00:00)-Water Temperature (C)]]*OO[[#This Row],[22]]</f>
        <v>4.0894991900874997E-8</v>
      </c>
      <c r="Y300" s="10">
        <f>3/24000000*OO[[#This Row],[81 (29JUN1985 00:00:00)-Water Temperature (C)]]*OO[[#This Row],[23]]</f>
        <v>1.7170615331871248E-6</v>
      </c>
      <c r="Z300" s="10">
        <f>3/24000000*OO[[#This Row],[82 (29JUN1985 03:00:00)-Water Temperature (C)]]*OO[[#This Row],[24]]</f>
        <v>3.4705612511602494E-5</v>
      </c>
      <c r="AA300" s="10">
        <f>3/24000000*OO[[#This Row],[83 (29JUN1985 06:00:00)-Water Temperature (C)]]*OO[[#This Row],[25]]</f>
        <v>3.8089892202944998E-4</v>
      </c>
      <c r="AB300" s="10">
        <f>3/24000000*OO[[#This Row],[84 (29JUN1985 09:00:00)-Water Temperature (C)]]*OO[[#This Row],[26]]</f>
        <v>2.5419158509909995E-3</v>
      </c>
      <c r="AC300" s="10">
        <f>3/24000000*OO[[#This Row],[85 (29JUN1985 12:00:00)-Water Temperature (C)]]*OO[[#This Row],[27]]</f>
        <v>1.09298503129725E-2</v>
      </c>
      <c r="AD300" s="10">
        <f>3/24000000*OO[[#This Row],[86 (29JUN1985 15:00:00)-Water Temperature (C)]]*OO[[#This Row],[28]]</f>
        <v>3.2535286400511253E-2</v>
      </c>
      <c r="AE300" s="10">
        <f>3/24000000*OO[[#This Row],[88 (29JUN1985 21:00:00)-Water Temperature (C)]]*OO[[#This Row],[30]]</f>
        <v>9.5706610582024995E-2</v>
      </c>
      <c r="AF300" s="10">
        <f>3/24000000*OO[[#This Row],[88 (29JUN1985 21:00:00)-Water Temperature (C)]]*OO[[#This Row],[30]]</f>
        <v>9.5706610582024995E-2</v>
      </c>
      <c r="AG300" s="10">
        <f>3/24000000*OO[[#This Row],[89 (30JUN1985 00:00:00)-Water Temperature (C)]]*OO[[#This Row],[31]]</f>
        <v>9.90593413219375E-2</v>
      </c>
      <c r="AH300" s="10">
        <f>3/24000000*OO[[#This Row],[90 (30JUN1985 03:00:00)-Water Temperature (C)]]*OO[[#This Row],[32]]</f>
        <v>8.1594339481024999E-2</v>
      </c>
      <c r="AI300" s="10">
        <f>3/24000000*OO[[#This Row],[91 (30JUN1985 06:00:00)-Water Temperature (C)]]*OO[[#This Row],[33]]</f>
        <v>5.4014144040325E-2</v>
      </c>
      <c r="AJ300" s="10">
        <f>3/24000000*OO[[#This Row],[92 (30JUN1985 09:00:00)-Water Temperature (C)]]*OO[[#This Row],[34]]</f>
        <v>3.0204056236709995E-2</v>
      </c>
      <c r="AK300" s="10">
        <f>3/24000000*OO[[#This Row],[93 (30JUN1985 12:00:00)-Water Temperature (C)]]*OO[[#This Row],[35]]</f>
        <v>1.4876478971304999E-2</v>
      </c>
      <c r="AL300" s="10">
        <f>3/24000000*OO[[#This Row],[94 (30JUN1985 15:00:00)-Water Temperature (C)]]*OO[[#This Row],[36]]</f>
        <v>6.7139523131249995E-3</v>
      </c>
      <c r="AM300" s="10">
        <f>3/24000000*OO[[#This Row],[95 (30JUN1985 18:00:00)-Water Temperature (C)]]*OO[[#This Row],[37]]</f>
        <v>2.6810169055182503E-3</v>
      </c>
      <c r="AN300" s="10">
        <f>3/24000000*OO[[#This Row],[96 (30JUN1985 21:00:00)-Water Temperature (C)]]*OO[[#This Row],[38]]</f>
        <v>9.2500771320549991E-4</v>
      </c>
      <c r="AO300" s="10">
        <f>3/24000000*OO[[#This Row],[97 (01JUL1985 00:00:00)-Water Temperature (C)]]*OO[[#This Row],[39]]</f>
        <v>3.1158941225912498E-4</v>
      </c>
      <c r="AP300" s="10">
        <f>3/24000000*OO[[#This Row],[98 (01JUL1985 03:00:00)-Water Temperature (C)]]*OO[[#This Row],[40]]</f>
        <v>1.2400895754855E-4</v>
      </c>
      <c r="AQ300" s="10">
        <f>3/24000000*OO[[#This Row],[99 (01JUL1985 06:00:00)-Water Temperature (C)]]*OO[[#This Row],[41]]</f>
        <v>7.2346186380675001E-5</v>
      </c>
      <c r="AR300" s="10">
        <f>3/24000000*OO[[#This Row],[100 (01JUL1985 09:00:00)-Water Temperature (C)]]*OO[[#This Row],[42]]</f>
        <v>6.2443853797499997E-5</v>
      </c>
      <c r="AS300" s="10">
        <f>3/24000000*OO[[#This Row],[101 (01JUL1985 12:00:00)-Water Temperature (C)]]*OO[[#This Row],[43]]</f>
        <v>6.2652683930687497E-5</v>
      </c>
      <c r="AT300" s="10">
        <f>3/24000000*OO[[#This Row],[102 (01JUL1985 15:00:00)-Water Temperature (C)]]*OO[[#This Row],[44]]</f>
        <v>6.3674234195599993E-5</v>
      </c>
      <c r="AU300" s="10">
        <f>3/24000000*OO[[#This Row],[103 (01JUL1985 18:00:00)-Water Temperature (C)]]*OO[[#This Row],[45]]</f>
        <v>6.1275404386493758E-5</v>
      </c>
      <c r="AV300" s="10">
        <f>3/24000000*OO[[#This Row],[104 (01JUL1985 21:00:00)-Water Temperature (C)]]*OO[[#This Row],[46]]</f>
        <v>5.6405316314887511E-5</v>
      </c>
      <c r="AW300" s="10">
        <f>3/24000000*OO[[#This Row],[105 (02JUL1985 00:00:00)-Water Temperature (C)]]*OO[[#This Row],[47]]</f>
        <v>4.9768468959397501E-5</v>
      </c>
      <c r="AX300" s="10">
        <f>3/24000000*OO[[#This Row],[106 (02JUL1985 03:00:00)-Water Temperature (C)]]*OO[[#This Row],[48]]</f>
        <v>4.3106746359358747E-5</v>
      </c>
      <c r="AY300" s="10">
        <f>3/24000000*OO[[#This Row],[107 (02JUL1985 06:00:00)-Water Temperature (C)]]*OO[[#This Row],[49]]</f>
        <v>3.6543438090554995E-5</v>
      </c>
      <c r="AZ300" s="10">
        <f>3/24000000*OO[[#This Row],[108 (02JUL1985 09:00:00)-Water Temperature (C)]]*OO[[#This Row],[50]]</f>
        <v>3.1467194173125003E-5</v>
      </c>
      <c r="BA300" s="10">
        <f>3/24000000*OO[[#This Row],[109 (02JUL1985 12:00:00)-Water Temperature (C)]]*OO[[#This Row],[51]]</f>
        <v>2.6548788543900001E-5</v>
      </c>
      <c r="BB300" s="10">
        <f>3/24000000*OO[[#This Row],[110 (02JUL1985 15:00:00)-Water Temperature (C)]]*OO[[#This Row],[52]]</f>
        <v>2.2110057056924998E-5</v>
      </c>
      <c r="BC300" s="10">
        <f>3/24000000*OO[[#This Row],[111 (02JUL1985 18:00:00)-Water Temperature (C)]]*OO[[#This Row],[53]]</f>
        <v>1.8180844385011248E-5</v>
      </c>
      <c r="BD300" s="10">
        <f>3/24000000*OO[[#This Row],[112 (02JUL1985 21:00:00)-Water Temperature (C)]]*OO[[#This Row],[54]]</f>
        <v>1.4625038183580001E-5</v>
      </c>
      <c r="BE300" s="10">
        <f>3/24000000*OO[[#This Row],[113 (03JUL1985 00:00:00)-Water Temperature (C)]]*OO[[#This Row],[55]]</f>
        <v>1.221623284946625E-5</v>
      </c>
      <c r="BF300" s="10">
        <f>3/24000000*OO[[#This Row],[114 (03JUL1985 03:00:00)-Water Temperature (C)]]*OO[[#This Row],[56]]</f>
        <v>1.0647642443619999E-5</v>
      </c>
      <c r="BG300" s="10">
        <f>3/24000000*OO[[#This Row],[115 (03JUL1985 06:00:00)-Water Temperature (C)]]*OO[[#This Row],[57]]</f>
        <v>9.655184156804999E-6</v>
      </c>
      <c r="BH300" s="10">
        <f>3/24000000*OO[[#This Row],[116 (03JUL1985 09:00:00)-Water Temperature (C)]]*OO[[#This Row],[58]]</f>
        <v>9.32329826916E-6</v>
      </c>
      <c r="BI300" s="10">
        <f>3/24000000*OO[[#This Row],[117 (03JUL1985 12:00:00)-Water Temperature (C)]]*OO[[#This Row],[59]]</f>
        <v>9.4199460888124991E-6</v>
      </c>
      <c r="BJ300" s="10">
        <f>3/24000000*OO[[#This Row],[118 (03JUL1985 15:00:00)-Water Temperature (C)]]*OO[[#This Row],[60]]</f>
        <v>9.5443130377349993E-6</v>
      </c>
      <c r="BK300" s="10">
        <f>3/24000000*OO[[#This Row],[119 (03JUL1985 18:00:00)-Water Temperature (C)]]*OO[[#This Row],[61]]</f>
        <v>9.1931443191224992E-6</v>
      </c>
      <c r="BL300" s="10">
        <f>3/24000000*OO[[#This Row],[120 (03JUL1985 21:00:00)-Water Temperature (C)]]*OO[[#This Row],[62]]</f>
        <v>8.5453625907612493E-6</v>
      </c>
      <c r="BM300" s="10">
        <f>3/24000000*OO[[#This Row],[121 (04JUL1985 00:00:00)-Water Temperature (C)]]*OO[[#This Row],[63]]</f>
        <v>7.8838242957449989E-6</v>
      </c>
      <c r="BN300" s="10">
        <f>3/24000000*OO[[#This Row],[122 (04JUL1985 03:00:00)-Water Temperature (C)]]*OO[[#This Row],[64]]</f>
        <v>7.3315097969100001E-6</v>
      </c>
      <c r="BO300" s="10">
        <f>3/24000000*OO[[#This Row],[123 (04JUL1985 06:00:00)-Water Temperature (C)]]*OO[[#This Row],[65]]</f>
        <v>6.8612541621937497E-6</v>
      </c>
      <c r="BP300" s="10">
        <f>3/24000000*OO[[#This Row],[124 (04JUL1985 09:00:00)-Water Temperature (C)]]*OO[[#This Row],[66]]</f>
        <v>6.6631830555324992E-6</v>
      </c>
      <c r="BQ300" s="10">
        <f>3/24000000*OO[[#This Row],[125 (04JUL1985 12:00:00)-Water Temperature (C)]]*OO[[#This Row],[67]]</f>
        <v>6.4002264676404998E-6</v>
      </c>
      <c r="BR300" s="10">
        <f>3/24000000*OO[[#This Row],[126 (04JUL1985 15:00:00)-Water Temperature (C)]]*OO[[#This Row],[68]]</f>
        <v>5.9916756267877492E-6</v>
      </c>
      <c r="BS300" s="10">
        <f>3/24000000*OO[[#This Row],[127 (04JUL1985 18:00:00)-Water Temperature (C)]]*OO[[#This Row],[69]]</f>
        <v>5.5886240839362496E-6</v>
      </c>
      <c r="BT300" s="10">
        <f>3/24000000*OO[[#This Row],[128 (04JUL1985 21:00:00)-Water Temperature (C)]]*OO[[#This Row],[70]]</f>
        <v>5.2285431312791243E-6</v>
      </c>
      <c r="BU300" s="10">
        <f>3/24000000*OO[[#This Row],[129 (05JUL1985 00:00:00)-Water Temperature (C)]]*OO[[#This Row],[71]]</f>
        <v>4.8723929428177503E-6</v>
      </c>
      <c r="BV300" s="10">
        <f>3/24000000*OO[[#This Row],[130 (05JUL1985 03:00:00)-Water Temperature (C)]]*OO[[#This Row],[72]]</f>
        <v>4.5729775994272492E-6</v>
      </c>
      <c r="BW300" s="10">
        <f>3/24000000*OO[[#This Row],[131 (05JUL1985 06:00:00)-Water Temperature (C)]]*OO[[#This Row],[73]]</f>
        <v>4.3039872310099998E-6</v>
      </c>
      <c r="BX300" s="10">
        <f>3/24000000*OO[[#This Row],[132 (05JUL1985 09:00:00)-Water Temperature (C)]]*OO[[#This Row],[74]]</f>
        <v>4.2552798998242492E-6</v>
      </c>
      <c r="BY300" s="10">
        <f>3/24000000*OO[[#This Row],[133 (05JUL1985 12:00:00)-Water Temperature (C)]]*OO[[#This Row],[75]]</f>
        <v>4.4180472420130002E-6</v>
      </c>
      <c r="BZ300" s="10">
        <f>3/24000000*OO[[#This Row],[134 (05JUL1985 15:00:00)-Water Temperature (C)]]*OO[[#This Row],[76]]</f>
        <v>4.6094247615528751E-6</v>
      </c>
      <c r="CA300" s="10">
        <f>3/24000000*OO[[#This Row],[135 (05JUL1985 18:00:00)-Water Temperature (C)]]*OO[[#This Row],[77]]</f>
        <v>4.5600563560236249E-6</v>
      </c>
      <c r="CB300" s="10">
        <f>3/24000000*OO[[#This Row],[136 (05JUL1985 21:00:00)-Water Temperature (C)]]*OO[[#This Row],[78]]</f>
        <v>4.2358266912969991E-6</v>
      </c>
      <c r="CC300" s="10">
        <f>3/24000000*OO[[#This Row],[137 (06JUL1985 00:00:00)-Water Temperature (C)]]*OO[[#This Row],[79]]</f>
        <v>3.9211255389118747E-6</v>
      </c>
      <c r="CD300" s="10">
        <f>3/24000000*OO[[#This Row],[138 (06JUL1985 03:00:00)-Water Temperature (C)]]*OO[[#This Row],[80]]</f>
        <v>3.7005780278743745E-6</v>
      </c>
      <c r="CE300" s="10">
        <f>3/24000000*OO[[#This Row],[139 (06JUL1985 06:00:00)-Water Temperature (C)]]*OO[[#This Row],[81]]</f>
        <v>3.4748312094239999E-6</v>
      </c>
      <c r="CF300" s="10">
        <f>3/24000000*OO[[#This Row],[140 (06JUL1985 09:00:00)-Water Temperature (C)]]*OO[[#This Row],[82]]</f>
        <v>3.3237555601057499E-6</v>
      </c>
      <c r="CG300" s="10">
        <f>3/24000000*OO[[#This Row],[141 (06JUL1985 12:00:00)-Water Temperature (C)]]*OO[[#This Row],[83]]</f>
        <v>3.24570794728525E-6</v>
      </c>
      <c r="CH300" s="10">
        <f>3/24000000*OO[[#This Row],[142 (06JUL1985 15:00:00)-Water Temperature (C)]]*OO[[#This Row],[84]]</f>
        <v>3.11782733226125E-6</v>
      </c>
      <c r="CI300" s="10">
        <f>3/24000000*OO[[#This Row],[143 (06JUL1985 18:00:00)-Water Temperature (C)]]*OO[[#This Row],[85]]</f>
        <v>2.9809163847901245E-6</v>
      </c>
      <c r="CJ300" s="10">
        <f>3/24000000*OO[[#This Row],[144 (06JUL1985 21:00:00)-Water Temperature (C)]]*OO[[#This Row],[86]]</f>
        <v>2.8205404418895002E-6</v>
      </c>
      <c r="CK300" s="10">
        <f>3/24000000*OO[[#This Row],[145 (07JUL1985 00:00:00)-Water Temperature (C)]]*OO[[#This Row],[87]]</f>
        <v>2.6190907899427498E-6</v>
      </c>
      <c r="CL300" s="10">
        <f>3/24000000*OO[[#This Row],[146 (07JUL1985 03:00:00)-Water Temperature (C)]]*OO[[#This Row],[88]]</f>
        <v>2.4807045456600001E-6</v>
      </c>
      <c r="CM300" s="10">
        <f>3/24000000*OO[[#This Row],[147 (07JUL1985 06:00:00)-Water Temperature (C)]]*OO[[#This Row],[89]]</f>
        <v>2.3701537456572501E-6</v>
      </c>
      <c r="CN300" s="10">
        <f>3/24000000*OO[[#This Row],[148 (07JUL1985 09:00:00)-Water Temperature (C)]]*OO[[#This Row],[90]]</f>
        <v>2.3319790623119999E-6</v>
      </c>
      <c r="CO300" s="10">
        <f>3/24000000*OO[[#This Row],[149 (07JUL1985 12:00:00)-Water Temperature (C)]]*OO[[#This Row],[91]]</f>
        <v>2.30233270848525E-6</v>
      </c>
      <c r="CP300" s="10">
        <f>3/24000000*OO[[#This Row],[150 (07JUL1985 15:00:00)-Water Temperature (C)]]*OO[[#This Row],[92]]</f>
        <v>2.3122501322716251E-6</v>
      </c>
      <c r="CQ300" s="10">
        <f>3/24000000*OO[[#This Row],[151 (07JUL1985 18:00:00)-Water Temperature (C)]]*OO[[#This Row],[93]]</f>
        <v>2.3177288894141249E-6</v>
      </c>
      <c r="CR300" s="10">
        <f>3/24000000*OO[[#This Row],[152 (07JUL1985 21:00:00)-Water Temperature (C)]]*OO[[#This Row],[94]]</f>
        <v>2.1919372160692501E-6</v>
      </c>
      <c r="CS300" s="10">
        <f>3/24000000*OO[[#This Row],[153 (08JUL1985 00:00:00)-Water Temperature (C)]]*OO[[#This Row],[95]]</f>
        <v>1.9887103889331251E-6</v>
      </c>
      <c r="CT300" s="10">
        <f>3/24000000*OO[[#This Row],[154 (08JUL1985 03:00:00)-Water Temperature (C)]]*OO[[#This Row],[96]]</f>
        <v>1.8482514361450001E-6</v>
      </c>
      <c r="CU300" s="10">
        <f>3/24000000*OO[[#This Row],[155 (08JUL1985 06:00:00)-Water Temperature (C)]]*OO[[#This Row],[97]]</f>
        <v>1.7424158750898748E-6</v>
      </c>
      <c r="CV300" s="10">
        <f>3/24000000*OO[[#This Row],[156 (08JUL1985 09:00:00)-Water Temperature (C)]]*OO[[#This Row],[98]]</f>
        <v>1.703038896831E-6</v>
      </c>
      <c r="CW300" s="10">
        <f>3/24000000*OO[[#This Row],[157 (08JUL1985 12:00:00)-Water Temperature (C)]]*OO[[#This Row],[99]]</f>
        <v>1.6250361404987499E-6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0</v>
      </c>
      <c r="P301" s="10">
        <f>3/24*OO[[#This Row],[72 (27JUN1985 21:00:00)-Water Temperature (C)]]*OO[[#This Row],[14]]/SUM(OO[14])</f>
        <v>0</v>
      </c>
      <c r="Q301" s="10">
        <f>3/24*OO[[#This Row],[73 (28JUN1985 00:00:00)-Water Temperature (C)]]*OO[[#This Row],[15]]/SUM(OO[15])</f>
        <v>0</v>
      </c>
      <c r="R301" s="10">
        <f>3/24*OO[[#This Row],[74 (28JUN1985 03:00:00)-Water Temperature (C)]]*OO[[#This Row],[16]]/SUM(OO[16])</f>
        <v>1.9531932769514619E-39</v>
      </c>
      <c r="S301" s="10">
        <f>3/24*OO[[#This Row],[75 (28JUN1985 06:00:00)-Water Temperature (C)]]*OO[[#This Row],[17]]/SUM(OO[17])</f>
        <v>1.1372192109405644E-27</v>
      </c>
      <c r="T301" s="10">
        <f>3/24*OO[[#This Row],[76 (28JUN1985 09:00:00)-Water Temperature (C)]]*OO[[#This Row],[18]]/SUM(OO[18])</f>
        <v>3.1590593809154589E-22</v>
      </c>
      <c r="U301" s="10">
        <f>3/24*OO[[#This Row],[77 (28JUN1985 12:00:00)-Water Temperature (C)]]*OO[[#This Row],[19]]/SUM(OO[19])</f>
        <v>2.9451493165379234E-16</v>
      </c>
      <c r="V301" s="10">
        <f>3/24000000*OO[[#This Row],[78 (28JUN1985 15:00:00)-Water Temperature (C)]]*OO[[#This Row],[20]]</f>
        <v>7.5364908113250006E-13</v>
      </c>
      <c r="W301" s="10">
        <f>3/24000000*OO[[#This Row],[79 (28JUN1985 18:00:00)-Water Temperature (C)]]*OO[[#This Row],[21]]</f>
        <v>2.8998084900716249E-10</v>
      </c>
      <c r="X301" s="10">
        <f>3/24000000*OO[[#This Row],[80 (28JUN1985 21:00:00)-Water Temperature (C)]]*OO[[#This Row],[22]]</f>
        <v>3.2419687454924996E-8</v>
      </c>
      <c r="Y301" s="10">
        <f>3/24000000*OO[[#This Row],[81 (29JUN1985 00:00:00)-Water Temperature (C)]]*OO[[#This Row],[23]]</f>
        <v>1.4668555381838749E-6</v>
      </c>
      <c r="Z301" s="10">
        <f>3/24000000*OO[[#This Row],[82 (29JUN1985 03:00:00)-Water Temperature (C)]]*OO[[#This Row],[24]]</f>
        <v>3.1703991320755001E-5</v>
      </c>
      <c r="AA301" s="10">
        <f>3/24000000*OO[[#This Row],[83 (29JUN1985 06:00:00)-Water Temperature (C)]]*OO[[#This Row],[25]]</f>
        <v>3.6977577684909994E-4</v>
      </c>
      <c r="AB301" s="10">
        <f>3/24000000*OO[[#This Row],[84 (29JUN1985 09:00:00)-Water Temperature (C)]]*OO[[#This Row],[26]]</f>
        <v>2.6118003482339994E-3</v>
      </c>
      <c r="AC301" s="10">
        <f>3/24000000*OO[[#This Row],[85 (29JUN1985 12:00:00)-Water Temperature (C)]]*OO[[#This Row],[27]]</f>
        <v>1.18343661611E-2</v>
      </c>
      <c r="AD301" s="10">
        <f>3/24000000*OO[[#This Row],[86 (29JUN1985 15:00:00)-Water Temperature (C)]]*OO[[#This Row],[28]]</f>
        <v>3.6916426950275E-2</v>
      </c>
      <c r="AE301" s="10">
        <f>3/24000000*OO[[#This Row],[88 (29JUN1985 21:00:00)-Water Temperature (C)]]*OO[[#This Row],[30]]</f>
        <v>0.117310403925</v>
      </c>
      <c r="AF301" s="10">
        <f>3/24000000*OO[[#This Row],[88 (29JUN1985 21:00:00)-Water Temperature (C)]]*OO[[#This Row],[30]]</f>
        <v>0.117310403925</v>
      </c>
      <c r="AG301" s="10">
        <f>3/24000000*OO[[#This Row],[89 (30JUN1985 00:00:00)-Water Temperature (C)]]*OO[[#This Row],[31]]</f>
        <v>0.12514491873471251</v>
      </c>
      <c r="AH301" s="10">
        <f>3/24000000*OO[[#This Row],[90 (30JUN1985 03:00:00)-Water Temperature (C)]]*OO[[#This Row],[32]]</f>
        <v>0.1064889555093375</v>
      </c>
      <c r="AI301" s="10">
        <f>3/24000000*OO[[#This Row],[91 (30JUN1985 06:00:00)-Water Temperature (C)]]*OO[[#This Row],[33]]</f>
        <v>7.2748225356949997E-2</v>
      </c>
      <c r="AJ301" s="10">
        <f>3/24000000*OO[[#This Row],[92 (30JUN1985 09:00:00)-Water Temperature (C)]]*OO[[#This Row],[34]]</f>
        <v>4.1835988600227497E-2</v>
      </c>
      <c r="AK301" s="10">
        <f>3/24000000*OO[[#This Row],[93 (30JUN1985 12:00:00)-Water Temperature (C)]]*OO[[#This Row],[35]]</f>
        <v>2.1131546658019997E-2</v>
      </c>
      <c r="AL301" s="10">
        <f>3/24000000*OO[[#This Row],[94 (30JUN1985 15:00:00)-Water Temperature (C)]]*OO[[#This Row],[36]]</f>
        <v>9.7491640939912499E-3</v>
      </c>
      <c r="AM301" s="10">
        <f>3/24000000*OO[[#This Row],[95 (30JUN1985 18:00:00)-Water Temperature (C)]]*OO[[#This Row],[37]]</f>
        <v>3.9593198974900009E-3</v>
      </c>
      <c r="AN301" s="10">
        <f>3/24000000*OO[[#This Row],[96 (30JUN1985 21:00:00)-Water Temperature (C)]]*OO[[#This Row],[38]]</f>
        <v>1.3771008657647498E-3</v>
      </c>
      <c r="AO301" s="10">
        <f>3/24000000*OO[[#This Row],[97 (01JUL1985 00:00:00)-Water Temperature (C)]]*OO[[#This Row],[39]]</f>
        <v>4.6015979409729998E-4</v>
      </c>
      <c r="AP301" s="10">
        <f>3/24000000*OO[[#This Row],[98 (01JUL1985 03:00:00)-Water Temperature (C)]]*OO[[#This Row],[40]]</f>
        <v>1.7616944772731247E-4</v>
      </c>
      <c r="AQ301" s="10">
        <f>3/24000000*OO[[#This Row],[99 (01JUL1985 06:00:00)-Water Temperature (C)]]*OO[[#This Row],[41]]</f>
        <v>9.6263155250449998E-5</v>
      </c>
      <c r="AR301" s="10">
        <f>3/24000000*OO[[#This Row],[100 (01JUL1985 09:00:00)-Water Temperature (C)]]*OO[[#This Row],[42]]</f>
        <v>7.9688683117874997E-5</v>
      </c>
      <c r="AS301" s="10">
        <f>3/24000000*OO[[#This Row],[101 (01JUL1985 12:00:00)-Water Temperature (C)]]*OO[[#This Row],[43]]</f>
        <v>7.9172612740549997E-5</v>
      </c>
      <c r="AT301" s="10">
        <f>3/24000000*OO[[#This Row],[102 (01JUL1985 15:00:00)-Water Temperature (C)]]*OO[[#This Row],[44]]</f>
        <v>8.059826044358749E-5</v>
      </c>
      <c r="AU301" s="10">
        <f>3/24000000*OO[[#This Row],[103 (01JUL1985 18:00:00)-Water Temperature (C)]]*OO[[#This Row],[45]]</f>
        <v>7.7810640496299988E-5</v>
      </c>
      <c r="AV301" s="10">
        <f>3/24000000*OO[[#This Row],[104 (01JUL1985 21:00:00)-Water Temperature (C)]]*OO[[#This Row],[46]]</f>
        <v>7.1798874492799998E-5</v>
      </c>
      <c r="AW301" s="10">
        <f>3/24000000*OO[[#This Row],[105 (02JUL1985 00:00:00)-Water Temperature (C)]]*OO[[#This Row],[47]]</f>
        <v>6.3477306541874989E-5</v>
      </c>
      <c r="AX301" s="10">
        <f>3/24000000*OO[[#This Row],[106 (02JUL1985 03:00:00)-Water Temperature (C)]]*OO[[#This Row],[48]]</f>
        <v>5.5148992732548755E-5</v>
      </c>
      <c r="AY301" s="10">
        <f>3/24000000*OO[[#This Row],[107 (02JUL1985 06:00:00)-Water Temperature (C)]]*OO[[#This Row],[49]]</f>
        <v>4.6977779858962497E-5</v>
      </c>
      <c r="AZ301" s="10">
        <f>3/24000000*OO[[#This Row],[108 (02JUL1985 09:00:00)-Water Temperature (C)]]*OO[[#This Row],[50]]</f>
        <v>4.0710997204329997E-5</v>
      </c>
      <c r="BA301" s="10">
        <f>3/24000000*OO[[#This Row],[109 (02JUL1985 12:00:00)-Water Temperature (C)]]*OO[[#This Row],[51]]</f>
        <v>3.4555330170839999E-5</v>
      </c>
      <c r="BB301" s="10">
        <f>3/24000000*OO[[#This Row],[110 (02JUL1985 15:00:00)-Water Temperature (C)]]*OO[[#This Row],[52]]</f>
        <v>2.8837317534882498E-5</v>
      </c>
      <c r="BC301" s="10">
        <f>3/24000000*OO[[#This Row],[111 (02JUL1985 18:00:00)-Water Temperature (C)]]*OO[[#This Row],[53]]</f>
        <v>2.3662013277173751E-5</v>
      </c>
      <c r="BD301" s="10">
        <f>3/24000000*OO[[#This Row],[112 (02JUL1985 21:00:00)-Water Temperature (C)]]*OO[[#This Row],[54]]</f>
        <v>1.8905268836779995E-5</v>
      </c>
      <c r="BE301" s="10">
        <f>3/24000000*OO[[#This Row],[113 (03JUL1985 00:00:00)-Water Temperature (C)]]*OO[[#This Row],[55]]</f>
        <v>1.5656661084033751E-5</v>
      </c>
      <c r="BF301" s="10">
        <f>3/24000000*OO[[#This Row],[114 (03JUL1985 03:00:00)-Water Temperature (C)]]*OO[[#This Row],[56]]</f>
        <v>1.3565181477675001E-5</v>
      </c>
      <c r="BG301" s="10">
        <f>3/24000000*OO[[#This Row],[115 (03JUL1985 06:00:00)-Water Temperature (C)]]*OO[[#This Row],[57]]</f>
        <v>1.22629782515075E-5</v>
      </c>
      <c r="BH301" s="10">
        <f>3/24000000*OO[[#This Row],[116 (03JUL1985 09:00:00)-Water Temperature (C)]]*OO[[#This Row],[58]]</f>
        <v>1.184109385393375E-5</v>
      </c>
      <c r="BI301" s="10">
        <f>3/24000000*OO[[#This Row],[117 (03JUL1985 12:00:00)-Water Temperature (C)]]*OO[[#This Row],[59]]</f>
        <v>1.198843372296875E-5</v>
      </c>
      <c r="BJ301" s="10">
        <f>3/24000000*OO[[#This Row],[118 (03JUL1985 15:00:00)-Water Temperature (C)]]*OO[[#This Row],[60]]</f>
        <v>1.2162085632963749E-5</v>
      </c>
      <c r="BK301" s="10">
        <f>3/24000000*OO[[#This Row],[119 (03JUL1985 18:00:00)-Water Temperature (C)]]*OO[[#This Row],[61]]</f>
        <v>1.1701625440058749E-5</v>
      </c>
      <c r="BL301" s="10">
        <f>3/24000000*OO[[#This Row],[120 (03JUL1985 21:00:00)-Water Temperature (C)]]*OO[[#This Row],[62]]</f>
        <v>1.084472759625E-5</v>
      </c>
      <c r="BM301" s="10">
        <f>3/24000000*OO[[#This Row],[121 (04JUL1985 00:00:00)-Water Temperature (C)]]*OO[[#This Row],[63]]</f>
        <v>9.9785302684100007E-6</v>
      </c>
      <c r="BN301" s="10">
        <f>3/24000000*OO[[#This Row],[122 (04JUL1985 03:00:00)-Water Temperature (C)]]*OO[[#This Row],[64]]</f>
        <v>9.2710365127762482E-6</v>
      </c>
      <c r="BO301" s="10">
        <f>3/24000000*OO[[#This Row],[123 (04JUL1985 06:00:00)-Water Temperature (C)]]*OO[[#This Row],[65]]</f>
        <v>8.6760731503824998E-6</v>
      </c>
      <c r="BP301" s="10">
        <f>3/24000000*OO[[#This Row],[124 (04JUL1985 09:00:00)-Water Temperature (C)]]*OO[[#This Row],[66]]</f>
        <v>8.4361513294912492E-6</v>
      </c>
      <c r="BQ301" s="10">
        <f>3/24000000*OO[[#This Row],[125 (04JUL1985 12:00:00)-Water Temperature (C)]]*OO[[#This Row],[67]]</f>
        <v>8.1142029665324993E-6</v>
      </c>
      <c r="BR301" s="10">
        <f>3/24000000*OO[[#This Row],[126 (04JUL1985 15:00:00)-Water Temperature (C)]]*OO[[#This Row],[68]]</f>
        <v>7.5930520524924992E-6</v>
      </c>
      <c r="BS301" s="10">
        <f>3/24000000*OO[[#This Row],[127 (04JUL1985 18:00:00)-Water Temperature (C)]]*OO[[#This Row],[69]]</f>
        <v>7.0787706429037485E-6</v>
      </c>
      <c r="BT301" s="10">
        <f>3/24000000*OO[[#This Row],[128 (04JUL1985 21:00:00)-Water Temperature (C)]]*OO[[#This Row],[70]]</f>
        <v>6.622130275237499E-6</v>
      </c>
      <c r="BU301" s="10">
        <f>3/24000000*OO[[#This Row],[129 (05JUL1985 00:00:00)-Water Temperature (C)]]*OO[[#This Row],[71]]</f>
        <v>6.1637308547499997E-6</v>
      </c>
      <c r="BV301" s="10">
        <f>3/24000000*OO[[#This Row],[130 (05JUL1985 03:00:00)-Water Temperature (C)]]*OO[[#This Row],[72]]</f>
        <v>5.7783701160720004E-6</v>
      </c>
      <c r="BW301" s="10">
        <f>3/24000000*OO[[#This Row],[131 (05JUL1985 06:00:00)-Water Temperature (C)]]*OO[[#This Row],[73]]</f>
        <v>5.4364220373423753E-6</v>
      </c>
      <c r="BX301" s="10">
        <f>3/24000000*OO[[#This Row],[132 (05JUL1985 09:00:00)-Water Temperature (C)]]*OO[[#This Row],[74]]</f>
        <v>5.3815519045845005E-6</v>
      </c>
      <c r="BY301" s="10">
        <f>3/24000000*OO[[#This Row],[133 (05JUL1985 12:00:00)-Water Temperature (C)]]*OO[[#This Row],[75]]</f>
        <v>5.6067162528597496E-6</v>
      </c>
      <c r="BZ301" s="10">
        <f>3/24000000*OO[[#This Row],[134 (05JUL1985 15:00:00)-Water Temperature (C)]]*OO[[#This Row],[76]]</f>
        <v>5.8625693591666248E-6</v>
      </c>
      <c r="CA301" s="10">
        <f>3/24000000*OO[[#This Row],[135 (05JUL1985 18:00:00)-Water Temperature (C)]]*OO[[#This Row],[77]]</f>
        <v>5.7951582294666245E-6</v>
      </c>
      <c r="CB301" s="10">
        <f>3/24000000*OO[[#This Row],[136 (05JUL1985 21:00:00)-Water Temperature (C)]]*OO[[#This Row],[78]]</f>
        <v>5.3634896809875E-6</v>
      </c>
      <c r="CC301" s="10">
        <f>3/24000000*OO[[#This Row],[137 (06JUL1985 00:00:00)-Water Temperature (C)]]*OO[[#This Row],[79]]</f>
        <v>4.9484769765236244E-6</v>
      </c>
      <c r="CD301" s="10">
        <f>3/24000000*OO[[#This Row],[138 (06JUL1985 03:00:00)-Water Temperature (C)]]*OO[[#This Row],[80]]</f>
        <v>4.6696437248895006E-6</v>
      </c>
      <c r="CE301" s="10">
        <f>3/24000000*OO[[#This Row],[139 (06JUL1985 06:00:00)-Water Temperature (C)]]*OO[[#This Row],[81]]</f>
        <v>4.3892345318400003E-6</v>
      </c>
      <c r="CF301" s="10">
        <f>3/24000000*OO[[#This Row],[140 (06JUL1985 09:00:00)-Water Temperature (C)]]*OO[[#This Row],[82]]</f>
        <v>4.2030115215254992E-6</v>
      </c>
      <c r="CG301" s="10">
        <f>3/24000000*OO[[#This Row],[141 (06JUL1985 12:00:00)-Water Temperature (C)]]*OO[[#This Row],[83]]</f>
        <v>4.1125550120493745E-6</v>
      </c>
      <c r="CH301" s="10">
        <f>3/24000000*OO[[#This Row],[142 (06JUL1985 15:00:00)-Water Temperature (C)]]*OO[[#This Row],[84]]</f>
        <v>3.9541574970312492E-6</v>
      </c>
      <c r="CI301" s="10">
        <f>3/24000000*OO[[#This Row],[143 (06JUL1985 18:00:00)-Water Temperature (C)]]*OO[[#This Row],[85]]</f>
        <v>3.7767284724640001E-6</v>
      </c>
      <c r="CJ301" s="10">
        <f>3/24000000*OO[[#This Row],[144 (06JUL1985 21:00:00)-Water Temperature (C)]]*OO[[#This Row],[86]]</f>
        <v>3.5689244636718756E-6</v>
      </c>
      <c r="CK301" s="10">
        <f>3/24000000*OO[[#This Row],[145 (07JUL1985 00:00:00)-Water Temperature (C)]]*OO[[#This Row],[87]]</f>
        <v>3.3066526349544998E-6</v>
      </c>
      <c r="CL301" s="10">
        <f>3/24000000*OO[[#This Row],[146 (07JUL1985 03:00:00)-Water Temperature (C)]]*OO[[#This Row],[88]]</f>
        <v>3.1271909355765001E-6</v>
      </c>
      <c r="CM301" s="10">
        <f>3/24000000*OO[[#This Row],[147 (07JUL1985 06:00:00)-Water Temperature (C)]]*OO[[#This Row],[89]]</f>
        <v>2.9899142362624997E-6</v>
      </c>
      <c r="CN301" s="10">
        <f>3/24000000*OO[[#This Row],[148 (07JUL1985 09:00:00)-Water Temperature (C)]]*OO[[#This Row],[90]]</f>
        <v>2.9465640811791245E-6</v>
      </c>
      <c r="CO301" s="10">
        <f>3/24000000*OO[[#This Row],[149 (07JUL1985 12:00:00)-Water Temperature (C)]]*OO[[#This Row],[91]]</f>
        <v>2.9152507346639998E-6</v>
      </c>
      <c r="CP301" s="10">
        <f>3/24000000*OO[[#This Row],[150 (07JUL1985 15:00:00)-Water Temperature (C)]]*OO[[#This Row],[92]]</f>
        <v>2.9341761465239994E-6</v>
      </c>
      <c r="CQ301" s="10">
        <f>3/24000000*OO[[#This Row],[151 (07JUL1985 18:00:00)-Water Temperature (C)]]*OO[[#This Row],[93]]</f>
        <v>2.945054541371375E-6</v>
      </c>
      <c r="CR301" s="10">
        <f>3/24000000*OO[[#This Row],[152 (07JUL1985 21:00:00)-Water Temperature (C)]]*OO[[#This Row],[94]]</f>
        <v>2.7817653554595001E-6</v>
      </c>
      <c r="CS301" s="10">
        <f>3/24000000*OO[[#This Row],[153 (08JUL1985 00:00:00)-Water Temperature (C)]]*OO[[#This Row],[95]]</f>
        <v>2.5144695709624998E-6</v>
      </c>
      <c r="CT301" s="10">
        <f>3/24000000*OO[[#This Row],[154 (08JUL1985 03:00:00)-Water Temperature (C)]]*OO[[#This Row],[96]]</f>
        <v>2.332500842212125E-6</v>
      </c>
      <c r="CU301" s="10">
        <f>3/24000000*OO[[#This Row],[155 (08JUL1985 06:00:00)-Water Temperature (C)]]*OO[[#This Row],[97]]</f>
        <v>2.2008951561437497E-6</v>
      </c>
      <c r="CV301" s="10">
        <f>3/24000000*OO[[#This Row],[156 (08JUL1985 09:00:00)-Water Temperature (C)]]*OO[[#This Row],[98]]</f>
        <v>2.1550330497599999E-6</v>
      </c>
      <c r="CW301" s="10">
        <f>3/24000000*OO[[#This Row],[157 (08JUL1985 12:00:00)-Water Temperature (C)]]*OO[[#This Row],[99]]</f>
        <v>2.0594467666467501E-6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0</v>
      </c>
      <c r="Q302" s="10">
        <f>3/24*OO[[#This Row],[73 (28JUN1985 00:00:00)-Water Temperature (C)]]*OO[[#This Row],[15]]/SUM(OO[15])</f>
        <v>0</v>
      </c>
      <c r="R302" s="10">
        <f>3/24*OO[[#This Row],[74 (28JUN1985 03:00:00)-Water Temperature (C)]]*OO[[#This Row],[16]]/SUM(OO[16])</f>
        <v>3.1008660406846108E-40</v>
      </c>
      <c r="S302" s="10">
        <f>3/24*OO[[#This Row],[75 (28JUN1985 06:00:00)-Water Temperature (C)]]*OO[[#This Row],[17]]/SUM(OO[17])</f>
        <v>2.3061089766444986E-28</v>
      </c>
      <c r="T302" s="10">
        <f>3/24*OO[[#This Row],[76 (28JUN1985 09:00:00)-Water Temperature (C)]]*OO[[#This Row],[18]]/SUM(OO[18])</f>
        <v>6.4914338743646553E-23</v>
      </c>
      <c r="U302" s="10">
        <f>3/24*OO[[#This Row],[77 (28JUN1985 12:00:00)-Water Temperature (C)]]*OO[[#This Row],[19]]/SUM(OO[19])</f>
        <v>1.2942330206935251E-16</v>
      </c>
      <c r="V302" s="10">
        <f>3/24000000*OO[[#This Row],[78 (28JUN1985 15:00:00)-Water Temperature (C)]]*OO[[#This Row],[20]]</f>
        <v>4.1443131512812495E-13</v>
      </c>
      <c r="W302" s="10">
        <f>3/24000000*OO[[#This Row],[79 (28JUN1985 18:00:00)-Water Temperature (C)]]*OO[[#This Row],[21]]</f>
        <v>1.8165607145399998E-10</v>
      </c>
      <c r="X302" s="10">
        <f>3/24000000*OO[[#This Row],[80 (28JUN1985 21:00:00)-Water Temperature (C)]]*OO[[#This Row],[22]]</f>
        <v>2.2330867042249997E-8</v>
      </c>
      <c r="Y302" s="10">
        <f>3/24000000*OO[[#This Row],[81 (29JUN1985 00:00:00)-Water Temperature (C)]]*OO[[#This Row],[23]]</f>
        <v>1.0920083060988749E-6</v>
      </c>
      <c r="Z302" s="10">
        <f>3/24000000*OO[[#This Row],[82 (29JUN1985 03:00:00)-Water Temperature (C)]]*OO[[#This Row],[24]]</f>
        <v>2.5285754886249999E-5</v>
      </c>
      <c r="AA302" s="10">
        <f>3/24000000*OO[[#This Row],[83 (29JUN1985 06:00:00)-Water Temperature (C)]]*OO[[#This Row],[25]]</f>
        <v>3.1364924510059996E-4</v>
      </c>
      <c r="AB302" s="10">
        <f>3/24000000*OO[[#This Row],[84 (29JUN1985 09:00:00)-Water Temperature (C)]]*OO[[#This Row],[26]]</f>
        <v>2.3447927318627497E-3</v>
      </c>
      <c r="AC302" s="10">
        <f>3/24000000*OO[[#This Row],[85 (29JUN1985 12:00:00)-Water Temperature (C)]]*OO[[#This Row],[27]]</f>
        <v>1.119418602117E-2</v>
      </c>
      <c r="AD302" s="10">
        <f>3/24000000*OO[[#This Row],[86 (29JUN1985 15:00:00)-Water Temperature (C)]]*OO[[#This Row],[28]]</f>
        <v>3.65791911918825E-2</v>
      </c>
      <c r="AE302" s="10">
        <f>3/24000000*OO[[#This Row],[88 (29JUN1985 21:00:00)-Water Temperature (C)]]*OO[[#This Row],[30]]</f>
        <v>0.12562501876404999</v>
      </c>
      <c r="AF302" s="10">
        <f>3/24000000*OO[[#This Row],[88 (29JUN1985 21:00:00)-Water Temperature (C)]]*OO[[#This Row],[30]]</f>
        <v>0.12562501876404999</v>
      </c>
      <c r="AG302" s="10">
        <f>3/24000000*OO[[#This Row],[89 (30JUN1985 00:00:00)-Water Temperature (C)]]*OO[[#This Row],[31]]</f>
        <v>0.13811601425450001</v>
      </c>
      <c r="AH302" s="10">
        <f>3/24000000*OO[[#This Row],[90 (30JUN1985 03:00:00)-Water Temperature (C)]]*OO[[#This Row],[32]]</f>
        <v>0.12114719963349999</v>
      </c>
      <c r="AI302" s="10">
        <f>3/24000000*OO[[#This Row],[91 (30JUN1985 06:00:00)-Water Temperature (C)]]*OO[[#This Row],[33]]</f>
        <v>8.5288714958299996E-2</v>
      </c>
      <c r="AJ302" s="10">
        <f>3/24000000*OO[[#This Row],[92 (30JUN1985 09:00:00)-Water Temperature (C)]]*OO[[#This Row],[34]]</f>
        <v>5.0370382382250001E-2</v>
      </c>
      <c r="AK302" s="10">
        <f>3/24000000*OO[[#This Row],[93 (30JUN1985 12:00:00)-Water Temperature (C)]]*OO[[#This Row],[35]]</f>
        <v>2.6046111428281248E-2</v>
      </c>
      <c r="AL302" s="10">
        <f>3/24000000*OO[[#This Row],[94 (30JUN1985 15:00:00)-Water Temperature (C)]]*OO[[#This Row],[36]]</f>
        <v>1.225670905524375E-2</v>
      </c>
      <c r="AM302" s="10">
        <f>3/24000000*OO[[#This Row],[95 (30JUN1985 18:00:00)-Water Temperature (C)]]*OO[[#This Row],[37]]</f>
        <v>5.0576656129124997E-3</v>
      </c>
      <c r="AN302" s="10">
        <f>3/24000000*OO[[#This Row],[96 (30JUN1985 21:00:00)-Water Temperature (C)]]*OO[[#This Row],[38]]</f>
        <v>1.7747655523789999E-3</v>
      </c>
      <c r="AO302" s="10">
        <f>3/24000000*OO[[#This Row],[97 (01JUL1985 00:00:00)-Water Temperature (C)]]*OO[[#This Row],[39]]</f>
        <v>5.9008437605E-4</v>
      </c>
      <c r="AP302" s="10">
        <f>3/24000000*OO[[#This Row],[98 (01JUL1985 03:00:00)-Water Temperature (C)]]*OO[[#This Row],[40]]</f>
        <v>2.1904445529562498E-4</v>
      </c>
      <c r="AQ302" s="10">
        <f>3/24000000*OO[[#This Row],[99 (01JUL1985 06:00:00)-Water Temperature (C)]]*OO[[#This Row],[41]]</f>
        <v>1.1279172566875001E-4</v>
      </c>
      <c r="AR302" s="10">
        <f>3/24000000*OO[[#This Row],[100 (01JUL1985 09:00:00)-Water Temperature (C)]]*OO[[#This Row],[42]]</f>
        <v>8.9407290587824995E-5</v>
      </c>
      <c r="AS302" s="10">
        <f>3/24000000*OO[[#This Row],[101 (01JUL1985 12:00:00)-Water Temperature (C)]]*OO[[#This Row],[43]]</f>
        <v>8.7765083968424984E-5</v>
      </c>
      <c r="AT302" s="10">
        <f>3/24000000*OO[[#This Row],[102 (01JUL1985 15:00:00)-Water Temperature (C)]]*OO[[#This Row],[44]]</f>
        <v>8.9431029358274998E-5</v>
      </c>
      <c r="AU302" s="10">
        <f>3/24000000*OO[[#This Row],[103 (01JUL1985 18:00:00)-Water Temperature (C)]]*OO[[#This Row],[45]]</f>
        <v>8.6616497859374981E-5</v>
      </c>
      <c r="AV302" s="10">
        <f>3/24000000*OO[[#This Row],[104 (01JUL1985 21:00:00)-Water Temperature (C)]]*OO[[#This Row],[46]]</f>
        <v>8.0128447239574994E-5</v>
      </c>
      <c r="AW302" s="10">
        <f>3/24000000*OO[[#This Row],[105 (02JUL1985 00:00:00)-Water Temperature (C)]]*OO[[#This Row],[47]]</f>
        <v>7.0978264494375007E-5</v>
      </c>
      <c r="AX302" s="10">
        <f>3/24000000*OO[[#This Row],[106 (02JUL1985 03:00:00)-Water Temperature (C)]]*OO[[#This Row],[48]]</f>
        <v>6.1834330408812497E-5</v>
      </c>
      <c r="AY302" s="10">
        <f>3/24000000*OO[[#This Row],[107 (02JUL1985 06:00:00)-Water Temperature (C)]]*OO[[#This Row],[49]]</f>
        <v>5.2893804266662509E-5</v>
      </c>
      <c r="AZ302" s="10">
        <f>3/24000000*OO[[#This Row],[108 (02JUL1985 09:00:00)-Water Temperature (C)]]*OO[[#This Row],[50]]</f>
        <v>4.6098374164121254E-5</v>
      </c>
      <c r="BA302" s="10">
        <f>3/24000000*OO[[#This Row],[109 (02JUL1985 12:00:00)-Water Temperature (C)]]*OO[[#This Row],[51]]</f>
        <v>3.9354075868229996E-5</v>
      </c>
      <c r="BB302" s="10">
        <f>3/24000000*OO[[#This Row],[110 (02JUL1985 15:00:00)-Water Temperature (C)]]*OO[[#This Row],[52]]</f>
        <v>3.2917634071698755E-5</v>
      </c>
      <c r="BC302" s="10">
        <f>3/24000000*OO[[#This Row],[111 (02JUL1985 18:00:00)-Water Temperature (C)]]*OO[[#This Row],[53]]</f>
        <v>2.6974536712674998E-5</v>
      </c>
      <c r="BD302" s="10">
        <f>3/24000000*OO[[#This Row],[112 (02JUL1985 21:00:00)-Water Temperature (C)]]*OO[[#This Row],[54]]</f>
        <v>2.1432730509696249E-5</v>
      </c>
      <c r="BE302" s="10">
        <f>3/24000000*OO[[#This Row],[113 (03JUL1985 00:00:00)-Water Temperature (C)]]*OO[[#This Row],[55]]</f>
        <v>1.7607136699295E-5</v>
      </c>
      <c r="BF302" s="10">
        <f>3/24000000*OO[[#This Row],[114 (03JUL1985 03:00:00)-Water Temperature (C)]]*OO[[#This Row],[56]]</f>
        <v>1.5165967417452499E-5</v>
      </c>
      <c r="BG302" s="10">
        <f>3/24000000*OO[[#This Row],[115 (03JUL1985 06:00:00)-Water Temperature (C)]]*OO[[#This Row],[57]]</f>
        <v>1.3664380947795E-5</v>
      </c>
      <c r="BH302" s="10">
        <f>3/24000000*OO[[#This Row],[116 (03JUL1985 09:00:00)-Water Temperature (C)]]*OO[[#This Row],[58]]</f>
        <v>1.318705497136E-5</v>
      </c>
      <c r="BI302" s="10">
        <f>3/24000000*OO[[#This Row],[117 (03JUL1985 12:00:00)-Water Temperature (C)]]*OO[[#This Row],[59]]</f>
        <v>1.3371642070832501E-5</v>
      </c>
      <c r="BJ302" s="10">
        <f>3/24000000*OO[[#This Row],[118 (03JUL1985 15:00:00)-Water Temperature (C)]]*OO[[#This Row],[60]]</f>
        <v>1.35827790664425E-5</v>
      </c>
      <c r="BK302" s="10">
        <f>3/24000000*OO[[#This Row],[119 (03JUL1985 18:00:00)-Water Temperature (C)]]*OO[[#This Row],[61]]</f>
        <v>1.3063024433129999E-5</v>
      </c>
      <c r="BL302" s="10">
        <f>3/24000000*OO[[#This Row],[120 (03JUL1985 21:00:00)-Water Temperature (C)]]*OO[[#This Row],[62]]</f>
        <v>1.2077188706474998E-5</v>
      </c>
      <c r="BM302" s="10">
        <f>3/24000000*OO[[#This Row],[121 (04JUL1985 00:00:00)-Water Temperature (C)]]*OO[[#This Row],[63]]</f>
        <v>1.108349698596875E-5</v>
      </c>
      <c r="BN302" s="10">
        <f>3/24000000*OO[[#This Row],[122 (04JUL1985 03:00:00)-Water Temperature (C)]]*OO[[#This Row],[64]]</f>
        <v>1.02877595071625E-5</v>
      </c>
      <c r="BO302" s="10">
        <f>3/24000000*OO[[#This Row],[123 (04JUL1985 06:00:00)-Water Temperature (C)]]*OO[[#This Row],[65]]</f>
        <v>9.6257122874999987E-6</v>
      </c>
      <c r="BP302" s="10">
        <f>3/24000000*OO[[#This Row],[124 (04JUL1985 09:00:00)-Water Temperature (C)]]*OO[[#This Row],[66]]</f>
        <v>9.3665042102700001E-6</v>
      </c>
      <c r="BQ302" s="10">
        <f>3/24000000*OO[[#This Row],[125 (04JUL1985 12:00:00)-Water Temperature (C)]]*OO[[#This Row],[67]]</f>
        <v>9.0248645313599991E-6</v>
      </c>
      <c r="BR302" s="10">
        <f>3/24000000*OO[[#This Row],[126 (04JUL1985 15:00:00)-Water Temperature (C)]]*OO[[#This Row],[68]]</f>
        <v>8.4437438422625012E-6</v>
      </c>
      <c r="BS302" s="10">
        <f>3/24000000*OO[[#This Row],[127 (04JUL1985 18:00:00)-Water Temperature (C)]]*OO[[#This Row],[69]]</f>
        <v>7.8660757435650004E-6</v>
      </c>
      <c r="BT302" s="10">
        <f>3/24000000*OO[[#This Row],[128 (04JUL1985 21:00:00)-Water Temperature (C)]]*OO[[#This Row],[70]]</f>
        <v>7.3584416040574994E-6</v>
      </c>
      <c r="BU302" s="10">
        <f>3/24000000*OO[[#This Row],[129 (05JUL1985 00:00:00)-Water Temperature (C)]]*OO[[#This Row],[71]]</f>
        <v>6.8433481028249995E-6</v>
      </c>
      <c r="BV302" s="10">
        <f>3/24000000*OO[[#This Row],[130 (05JUL1985 03:00:00)-Water Temperature (C)]]*OO[[#This Row],[72]]</f>
        <v>6.4079651812412503E-6</v>
      </c>
      <c r="BW302" s="10">
        <f>3/24000000*OO[[#This Row],[131 (05JUL1985 06:00:00)-Water Temperature (C)]]*OO[[#This Row],[73]]</f>
        <v>6.0254016503249996E-6</v>
      </c>
      <c r="BX302" s="10">
        <f>3/24000000*OO[[#This Row],[132 (05JUL1985 09:00:00)-Water Temperature (C)]]*OO[[#This Row],[74]]</f>
        <v>5.9695012666360001E-6</v>
      </c>
      <c r="BY302" s="10">
        <f>3/24000000*OO[[#This Row],[133 (05JUL1985 12:00:00)-Water Temperature (C)]]*OO[[#This Row],[75]]</f>
        <v>6.2356486934145002E-6</v>
      </c>
      <c r="BZ302" s="10">
        <f>3/24000000*OO[[#This Row],[134 (05JUL1985 15:00:00)-Water Temperature (C)]]*OO[[#This Row],[76]]</f>
        <v>6.5352303551486253E-6</v>
      </c>
      <c r="CA302" s="10">
        <f>3/24000000*OO[[#This Row],[135 (05JUL1985 18:00:00)-Water Temperature (C)]]*OO[[#This Row],[77]]</f>
        <v>6.4594896590647493E-6</v>
      </c>
      <c r="CB302" s="10">
        <f>3/24000000*OO[[#This Row],[136 (05JUL1985 21:00:00)-Water Temperature (C)]]*OO[[#This Row],[78]]</f>
        <v>5.9618355632849992E-6</v>
      </c>
      <c r="CC302" s="10">
        <f>3/24000000*OO[[#This Row],[137 (06JUL1985 00:00:00)-Water Temperature (C)]]*OO[[#This Row],[79]]</f>
        <v>5.4824525489437504E-6</v>
      </c>
      <c r="CD302" s="10">
        <f>3/24000000*OO[[#This Row],[138 (06JUL1985 03:00:00)-Water Temperature (C)]]*OO[[#This Row],[80]]</f>
        <v>5.170847928162E-6</v>
      </c>
      <c r="CE302" s="10">
        <f>3/24000000*OO[[#This Row],[139 (06JUL1985 06:00:00)-Water Temperature (C)]]*OO[[#This Row],[81]]</f>
        <v>4.8647285887286247E-6</v>
      </c>
      <c r="CF302" s="10">
        <f>3/24000000*OO[[#This Row],[140 (06JUL1985 09:00:00)-Water Temperature (C)]]*OO[[#This Row],[82]]</f>
        <v>4.6621012443749998E-6</v>
      </c>
      <c r="CG302" s="10">
        <f>3/24000000*OO[[#This Row],[141 (06JUL1985 12:00:00)-Water Temperature (C)]]*OO[[#This Row],[83]]</f>
        <v>4.5697761619125002E-6</v>
      </c>
      <c r="CH302" s="10">
        <f>3/24000000*OO[[#This Row],[142 (06JUL1985 15:00:00)-Water Temperature (C)]]*OO[[#This Row],[84]]</f>
        <v>4.3993279754577501E-6</v>
      </c>
      <c r="CI302" s="10">
        <f>3/24000000*OO[[#This Row],[143 (06JUL1985 18:00:00)-Water Temperature (C)]]*OO[[#This Row],[85]]</f>
        <v>4.1982164195643749E-6</v>
      </c>
      <c r="CJ302" s="10">
        <f>3/24000000*OO[[#This Row],[144 (06JUL1985 21:00:00)-Water Temperature (C)]]*OO[[#This Row],[86]]</f>
        <v>3.96290487970025E-6</v>
      </c>
      <c r="CK302" s="10">
        <f>3/24000000*OO[[#This Row],[145 (07JUL1985 00:00:00)-Water Temperature (C)]]*OO[[#This Row],[87]]</f>
        <v>3.6648357354562494E-6</v>
      </c>
      <c r="CL302" s="10">
        <f>3/24000000*OO[[#This Row],[146 (07JUL1985 03:00:00)-Water Temperature (C)]]*OO[[#This Row],[88]]</f>
        <v>3.460149080533875E-6</v>
      </c>
      <c r="CM302" s="10">
        <f>3/24000000*OO[[#This Row],[147 (07JUL1985 06:00:00)-Water Temperature (C)]]*OO[[#This Row],[89]]</f>
        <v>3.3094215354375E-6</v>
      </c>
      <c r="CN302" s="10">
        <f>3/24000000*OO[[#This Row],[148 (07JUL1985 09:00:00)-Water Temperature (C)]]*OO[[#This Row],[90]]</f>
        <v>3.2659624374299998E-6</v>
      </c>
      <c r="CO302" s="10">
        <f>3/24000000*OO[[#This Row],[149 (07JUL1985 12:00:00)-Water Temperature (C)]]*OO[[#This Row],[91]]</f>
        <v>3.2367953282827498E-6</v>
      </c>
      <c r="CP302" s="10">
        <f>3/24000000*OO[[#This Row],[150 (07JUL1985 15:00:00)-Water Temperature (C)]]*OO[[#This Row],[92]]</f>
        <v>3.2642743718803744E-6</v>
      </c>
      <c r="CQ302" s="10">
        <f>3/24000000*OO[[#This Row],[151 (07JUL1985 18:00:00)-Water Temperature (C)]]*OO[[#This Row],[93]]</f>
        <v>3.2806850820291249E-6</v>
      </c>
      <c r="CR302" s="10">
        <f>3/24000000*OO[[#This Row],[152 (07JUL1985 21:00:00)-Water Temperature (C)]]*OO[[#This Row],[94]]</f>
        <v>3.0979004865704999E-6</v>
      </c>
      <c r="CS302" s="10">
        <f>3/24000000*OO[[#This Row],[153 (08JUL1985 00:00:00)-Water Temperature (C)]]*OO[[#This Row],[95]]</f>
        <v>2.7915933784375001E-6</v>
      </c>
      <c r="CT302" s="10">
        <f>3/24000000*OO[[#This Row],[154 (08JUL1985 03:00:00)-Water Temperature (C)]]*OO[[#This Row],[96]]</f>
        <v>2.5836249483364995E-6</v>
      </c>
      <c r="CU302" s="10">
        <f>3/24000000*OO[[#This Row],[155 (08JUL1985 06:00:00)-Water Temperature (C)]]*OO[[#This Row],[97]]</f>
        <v>2.4390342109462498E-6</v>
      </c>
      <c r="CV302" s="10">
        <f>3/24000000*OO[[#This Row],[156 (08JUL1985 09:00:00)-Water Temperature (C)]]*OO[[#This Row],[98]]</f>
        <v>2.3914452105393745E-6</v>
      </c>
      <c r="CW302" s="10">
        <f>3/24000000*OO[[#This Row],[157 (08JUL1985 12:00:00)-Water Temperature (C)]]*OO[[#This Row],[99]]</f>
        <v>2.2895219477281247E-6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0</v>
      </c>
      <c r="Q303" s="10">
        <f>3/24*OO[[#This Row],[73 (28JUN1985 00:00:00)-Water Temperature (C)]]*OO[[#This Row],[15]]/SUM(OO[15])</f>
        <v>0</v>
      </c>
      <c r="R303" s="10">
        <f>3/24*OO[[#This Row],[74 (28JUN1985 03:00:00)-Water Temperature (C)]]*OO[[#This Row],[16]]/SUM(OO[16])</f>
        <v>3.1651685481208426E-41</v>
      </c>
      <c r="S303" s="10">
        <f>3/24*OO[[#This Row],[75 (28JUN1985 06:00:00)-Water Temperature (C)]]*OO[[#This Row],[17]]/SUM(OO[17])</f>
        <v>3.2110909409270504E-29</v>
      </c>
      <c r="T303" s="10">
        <f>3/24*OO[[#This Row],[76 (28JUN1985 09:00:00)-Water Temperature (C)]]*OO[[#This Row],[18]]/SUM(OO[18])</f>
        <v>9.698058375621614E-24</v>
      </c>
      <c r="U303" s="10">
        <f>3/24*OO[[#This Row],[77 (28JUN1985 12:00:00)-Water Temperature (C)]]*OO[[#This Row],[19]]/SUM(OO[19])</f>
        <v>4.6133956307187762E-17</v>
      </c>
      <c r="V303" s="10">
        <f>3/24000000*OO[[#This Row],[78 (28JUN1985 15:00:00)-Water Temperature (C)]]*OO[[#This Row],[20]]</f>
        <v>1.8473022836535003E-13</v>
      </c>
      <c r="W303" s="10">
        <f>3/24000000*OO[[#This Row],[79 (28JUN1985 18:00:00)-Water Temperature (C)]]*OO[[#This Row],[21]]</f>
        <v>9.1600358302249998E-11</v>
      </c>
      <c r="X303" s="10">
        <f>3/24000000*OO[[#This Row],[80 (28JUN1985 21:00:00)-Water Temperature (C)]]*OO[[#This Row],[22]]</f>
        <v>1.2298293328247499E-8</v>
      </c>
      <c r="Y303" s="10">
        <f>3/24000000*OO[[#This Row],[81 (29JUN1985 00:00:00)-Water Temperature (C)]]*OO[[#This Row],[23]]</f>
        <v>6.4558188065224992E-7</v>
      </c>
      <c r="Z303" s="10">
        <f>3/24000000*OO[[#This Row],[82 (29JUN1985 03:00:00)-Water Temperature (C)]]*OO[[#This Row],[24]]</f>
        <v>1.5908442618779997E-5</v>
      </c>
      <c r="AA303" s="10">
        <f>3/24000000*OO[[#This Row],[83 (29JUN1985 06:00:00)-Water Temperature (C)]]*OO[[#This Row],[25]]</f>
        <v>2.0850120030291248E-4</v>
      </c>
      <c r="AB303" s="10">
        <f>3/24000000*OO[[#This Row],[84 (29JUN1985 09:00:00)-Water Temperature (C)]]*OO[[#This Row],[26]]</f>
        <v>1.6387729600022497E-3</v>
      </c>
      <c r="AC303" s="10">
        <f>3/24000000*OO[[#This Row],[85 (29JUN1985 12:00:00)-Water Temperature (C)]]*OO[[#This Row],[27]]</f>
        <v>8.1942581381512485E-3</v>
      </c>
      <c r="AD303" s="10">
        <f>3/24000000*OO[[#This Row],[86 (29JUN1985 15:00:00)-Water Temperature (C)]]*OO[[#This Row],[28]]</f>
        <v>2.7893355104837498E-2</v>
      </c>
      <c r="AE303" s="10">
        <f>3/24000000*OO[[#This Row],[88 (29JUN1985 21:00:00)-Water Temperature (C)]]*OO[[#This Row],[30]]</f>
        <v>0.10269332975999999</v>
      </c>
      <c r="AF303" s="10">
        <f>3/24000000*OO[[#This Row],[88 (29JUN1985 21:00:00)-Water Temperature (C)]]*OO[[#This Row],[30]]</f>
        <v>0.10269332975999999</v>
      </c>
      <c r="AG303" s="10">
        <f>3/24000000*OO[[#This Row],[89 (30JUN1985 00:00:00)-Water Temperature (C)]]*OO[[#This Row],[31]]</f>
        <v>0.115939624047825</v>
      </c>
      <c r="AH303" s="10">
        <f>3/24000000*OO[[#This Row],[90 (30JUN1985 03:00:00)-Water Temperature (C)]]*OO[[#This Row],[32]]</f>
        <v>0.10435836452745</v>
      </c>
      <c r="AI303" s="10">
        <f>3/24000000*OO[[#This Row],[91 (30JUN1985 06:00:00)-Water Temperature (C)]]*OO[[#This Row],[33]]</f>
        <v>7.5395196110849994E-2</v>
      </c>
      <c r="AJ303" s="10">
        <f>3/24000000*OO[[#This Row],[92 (30JUN1985 09:00:00)-Water Temperature (C)]]*OO[[#This Row],[34]]</f>
        <v>4.5558641723009996E-2</v>
      </c>
      <c r="AK303" s="10">
        <f>3/24000000*OO[[#This Row],[93 (30JUN1985 12:00:00)-Water Temperature (C)]]*OO[[#This Row],[35]]</f>
        <v>2.4032534409045E-2</v>
      </c>
      <c r="AL303" s="10">
        <f>3/24000000*OO[[#This Row],[94 (30JUN1985 15:00:00)-Water Temperature (C)]]*OO[[#This Row],[36]]</f>
        <v>1.1513427846209999E-2</v>
      </c>
      <c r="AM303" s="10">
        <f>3/24000000*OO[[#This Row],[95 (30JUN1985 18:00:00)-Water Temperature (C)]]*OO[[#This Row],[37]]</f>
        <v>4.8230123793945E-3</v>
      </c>
      <c r="AN303" s="10">
        <f>3/24000000*OO[[#This Row],[96 (30JUN1985 21:00:00)-Water Temperature (C)]]*OO[[#This Row],[38]]</f>
        <v>1.7094495375542496E-3</v>
      </c>
      <c r="AO303" s="10">
        <f>3/24000000*OO[[#This Row],[97 (01JUL1985 00:00:00)-Water Temperature (C)]]*OO[[#This Row],[39]]</f>
        <v>5.6735789461037503E-4</v>
      </c>
      <c r="AP303" s="10">
        <f>3/24000000*OO[[#This Row],[98 (01JUL1985 03:00:00)-Water Temperature (C)]]*OO[[#This Row],[40]]</f>
        <v>2.0589779164824999E-4</v>
      </c>
      <c r="AQ303" s="10">
        <f>3/24000000*OO[[#This Row],[99 (01JUL1985 06:00:00)-Water Temperature (C)]]*OO[[#This Row],[41]]</f>
        <v>1.008455173945125E-4</v>
      </c>
      <c r="AR303" s="10">
        <f>3/24000000*OO[[#This Row],[100 (01JUL1985 09:00:00)-Water Temperature (C)]]*OO[[#This Row],[42]]</f>
        <v>7.6658078412524992E-5</v>
      </c>
      <c r="AS303" s="10">
        <f>3/24000000*OO[[#This Row],[101 (01JUL1985 12:00:00)-Water Temperature (C)]]*OO[[#This Row],[43]]</f>
        <v>7.426755254984999E-5</v>
      </c>
      <c r="AT303" s="10">
        <f>3/24000000*OO[[#This Row],[102 (01JUL1985 15:00:00)-Water Temperature (C)]]*OO[[#This Row],[44]]</f>
        <v>7.56971132937E-5</v>
      </c>
      <c r="AU303" s="10">
        <f>3/24000000*OO[[#This Row],[103 (01JUL1985 18:00:00)-Water Temperature (C)]]*OO[[#This Row],[45]]</f>
        <v>7.355299278487501E-5</v>
      </c>
      <c r="AV303" s="10">
        <f>3/24000000*OO[[#This Row],[104 (01JUL1985 21:00:00)-Water Temperature (C)]]*OO[[#This Row],[46]]</f>
        <v>6.8229762677099996E-5</v>
      </c>
      <c r="AW303" s="10">
        <f>3/24000000*OO[[#This Row],[105 (02JUL1985 00:00:00)-Water Temperature (C)]]*OO[[#This Row],[47]]</f>
        <v>6.0556901373687503E-5</v>
      </c>
      <c r="AX303" s="10">
        <f>3/24000000*OO[[#This Row],[106 (02JUL1985 03:00:00)-Water Temperature (C)]]*OO[[#This Row],[48]]</f>
        <v>5.2875645158490004E-5</v>
      </c>
      <c r="AY303" s="10">
        <f>3/24000000*OO[[#This Row],[107 (02JUL1985 06:00:00)-Water Temperature (C)]]*OO[[#This Row],[49]]</f>
        <v>4.5387558549409995E-5</v>
      </c>
      <c r="AZ303" s="10">
        <f>3/24000000*OO[[#This Row],[108 (02JUL1985 09:00:00)-Water Temperature (C)]]*OO[[#This Row],[50]]</f>
        <v>3.9739005666349992E-5</v>
      </c>
      <c r="BA303" s="10">
        <f>3/24000000*OO[[#This Row],[109 (02JUL1985 12:00:00)-Water Temperature (C)]]*OO[[#This Row],[51]]</f>
        <v>3.4104372728442502E-5</v>
      </c>
      <c r="BB303" s="10">
        <f>3/24000000*OO[[#This Row],[110 (02JUL1985 15:00:00)-Water Temperature (C)]]*OO[[#This Row],[52]]</f>
        <v>2.8592694652114998E-5</v>
      </c>
      <c r="BC303" s="10">
        <f>3/24000000*OO[[#This Row],[111 (02JUL1985 18:00:00)-Water Temperature (C)]]*OO[[#This Row],[53]]</f>
        <v>2.3418640546437501E-5</v>
      </c>
      <c r="BD303" s="10">
        <f>3/24000000*OO[[#This Row],[112 (02JUL1985 21:00:00)-Water Temperature (C)]]*OO[[#This Row],[54]]</f>
        <v>1.8531693869959996E-5</v>
      </c>
      <c r="BE303" s="10">
        <f>3/24000000*OO[[#This Row],[113 (03JUL1985 00:00:00)-Water Temperature (C)]]*OO[[#This Row],[55]]</f>
        <v>1.5118110407441249E-5</v>
      </c>
      <c r="BF303" s="10">
        <f>3/24000000*OO[[#This Row],[114 (03JUL1985 03:00:00)-Water Temperature (C)]]*OO[[#This Row],[56]]</f>
        <v>1.294995454962E-5</v>
      </c>
      <c r="BG303" s="10">
        <f>3/24000000*OO[[#This Row],[115 (03JUL1985 06:00:00)-Water Temperature (C)]]*OO[[#This Row],[57]]</f>
        <v>1.16275009792725E-5</v>
      </c>
      <c r="BH303" s="10">
        <f>3/24000000*OO[[#This Row],[116 (03JUL1985 09:00:00)-Water Temperature (C)]]*OO[[#This Row],[58]]</f>
        <v>1.1208510938117499E-5</v>
      </c>
      <c r="BI303" s="10">
        <f>3/24000000*OO[[#This Row],[117 (03JUL1985 12:00:00)-Water Temperature (C)]]*OO[[#This Row],[59]]</f>
        <v>1.137462516241E-5</v>
      </c>
      <c r="BJ303" s="10">
        <f>3/24000000*OO[[#This Row],[118 (03JUL1985 15:00:00)-Water Temperature (C)]]*OO[[#This Row],[60]]</f>
        <v>1.156889768232E-5</v>
      </c>
      <c r="BK303" s="10">
        <f>3/24000000*OO[[#This Row],[119 (03JUL1985 18:00:00)-Water Temperature (C)]]*OO[[#This Row],[61]]</f>
        <v>1.1129004302281248E-5</v>
      </c>
      <c r="BL303" s="10">
        <f>3/24000000*OO[[#This Row],[120 (03JUL1985 21:00:00)-Water Temperature (C)]]*OO[[#This Row],[62]]</f>
        <v>1.0272723486943749E-5</v>
      </c>
      <c r="BM303" s="10">
        <f>3/24000000*OO[[#This Row],[121 (04JUL1985 00:00:00)-Water Temperature (C)]]*OO[[#This Row],[63]]</f>
        <v>9.4055939825937495E-6</v>
      </c>
      <c r="BN303" s="10">
        <f>3/24000000*OO[[#This Row],[122 (04JUL1985 03:00:00)-Water Temperature (C)]]*OO[[#This Row],[64]]</f>
        <v>8.7223909041062499E-6</v>
      </c>
      <c r="BO303" s="10">
        <f>3/24000000*OO[[#This Row],[123 (04JUL1985 06:00:00)-Water Temperature (C)]]*OO[[#This Row],[65]]</f>
        <v>8.1578397809374994E-6</v>
      </c>
      <c r="BP303" s="10">
        <f>3/24000000*OO[[#This Row],[124 (04JUL1985 09:00:00)-Water Temperature (C)]]*OO[[#This Row],[66]]</f>
        <v>7.9403069692062493E-6</v>
      </c>
      <c r="BQ303" s="10">
        <f>3/24000000*OO[[#This Row],[125 (04JUL1985 12:00:00)-Water Temperature (C)]]*OO[[#This Row],[67]]</f>
        <v>7.6646912061850006E-6</v>
      </c>
      <c r="BR303" s="10">
        <f>3/24000000*OO[[#This Row],[126 (04JUL1985 15:00:00)-Water Temperature (C)]]*OO[[#This Row],[68]]</f>
        <v>7.171300434725E-6</v>
      </c>
      <c r="BS303" s="10">
        <f>3/24000000*OO[[#This Row],[127 (04JUL1985 18:00:00)-Water Temperature (C)]]*OO[[#This Row],[69]]</f>
        <v>6.6754367458075005E-6</v>
      </c>
      <c r="BT303" s="10">
        <f>3/24000000*OO[[#This Row],[128 (04JUL1985 21:00:00)-Water Temperature (C)]]*OO[[#This Row],[70]]</f>
        <v>6.2453978389200001E-6</v>
      </c>
      <c r="BU303" s="10">
        <f>3/24000000*OO[[#This Row],[129 (05JUL1985 00:00:00)-Water Temperature (C)]]*OO[[#This Row],[71]]</f>
        <v>5.8047651026267499E-6</v>
      </c>
      <c r="BV303" s="10">
        <f>3/24000000*OO[[#This Row],[130 (05JUL1985 03:00:00)-Water Temperature (C)]]*OO[[#This Row],[72]]</f>
        <v>5.4296101393926253E-6</v>
      </c>
      <c r="BW303" s="10">
        <f>3/24000000*OO[[#This Row],[131 (05JUL1985 06:00:00)-Water Temperature (C)]]*OO[[#This Row],[73]]</f>
        <v>5.1020768470455003E-6</v>
      </c>
      <c r="BX303" s="10">
        <f>3/24000000*OO[[#This Row],[132 (05JUL1985 09:00:00)-Water Temperature (C)]]*OO[[#This Row],[74]]</f>
        <v>5.0551233905339997E-6</v>
      </c>
      <c r="BY303" s="10">
        <f>3/24000000*OO[[#This Row],[133 (05JUL1985 12:00:00)-Water Temperature (C)]]*OO[[#This Row],[75]]</f>
        <v>5.2892829947499988E-6</v>
      </c>
      <c r="BZ303" s="10">
        <f>3/24000000*OO[[#This Row],[134 (05JUL1985 15:00:00)-Water Temperature (C)]]*OO[[#This Row],[76]]</f>
        <v>5.5559169718892502E-6</v>
      </c>
      <c r="CA303" s="10">
        <f>3/24000000*OO[[#This Row],[135 (05JUL1985 18:00:00)-Water Temperature (C)]]*OO[[#This Row],[77]]</f>
        <v>5.4953564617443754E-6</v>
      </c>
      <c r="CB303" s="10">
        <f>3/24000000*OO[[#This Row],[136 (05JUL1985 21:00:00)-Water Temperature (C)]]*OO[[#This Row],[78]]</f>
        <v>5.0642150844200002E-6</v>
      </c>
      <c r="CC303" s="10">
        <f>3/24000000*OO[[#This Row],[137 (06JUL1985 00:00:00)-Water Temperature (C)]]*OO[[#This Row],[79]]</f>
        <v>4.6431477385956249E-6</v>
      </c>
      <c r="CD303" s="10">
        <f>3/24000000*OO[[#This Row],[138 (06JUL1985 03:00:00)-Water Temperature (C)]]*OO[[#This Row],[80]]</f>
        <v>4.3753138596825E-6</v>
      </c>
      <c r="CE303" s="10">
        <f>3/24000000*OO[[#This Row],[139 (06JUL1985 06:00:00)-Water Temperature (C)]]*OO[[#This Row],[81]]</f>
        <v>4.1191749388143746E-6</v>
      </c>
      <c r="CF303" s="10">
        <f>3/24000000*OO[[#This Row],[140 (06JUL1985 09:00:00)-Water Temperature (C)]]*OO[[#This Row],[82]]</f>
        <v>3.9495585938250002E-6</v>
      </c>
      <c r="CG303" s="10">
        <f>3/24000000*OO[[#This Row],[141 (06JUL1985 12:00:00)-Water Temperature (C)]]*OO[[#This Row],[83]]</f>
        <v>3.8762476845592501E-6</v>
      </c>
      <c r="CH303" s="10">
        <f>3/24000000*OO[[#This Row],[142 (06JUL1985 15:00:00)-Water Temperature (C)]]*OO[[#This Row],[84]]</f>
        <v>3.7374313313008744E-6</v>
      </c>
      <c r="CI303" s="10">
        <f>3/24000000*OO[[#This Row],[143 (06JUL1985 18:00:00)-Water Temperature (C)]]*OO[[#This Row],[85]]</f>
        <v>3.5636990482339998E-6</v>
      </c>
      <c r="CJ303" s="10">
        <f>3/24000000*OO[[#This Row],[144 (06JUL1985 21:00:00)-Water Temperature (C)]]*OO[[#This Row],[86]]</f>
        <v>3.3617966459068751E-6</v>
      </c>
      <c r="CK303" s="10">
        <f>3/24000000*OO[[#This Row],[145 (07JUL1985 00:00:00)-Water Temperature (C)]]*OO[[#This Row],[87]]</f>
        <v>3.1044415888516251E-6</v>
      </c>
      <c r="CL303" s="10">
        <f>3/24000000*OO[[#This Row],[146 (07JUL1985 03:00:00)-Water Temperature (C)]]*OO[[#This Row],[88]]</f>
        <v>2.9260563685374999E-6</v>
      </c>
      <c r="CM303" s="10">
        <f>3/24000000*OO[[#This Row],[147 (07JUL1985 06:00:00)-Water Temperature (C)]]*OO[[#This Row],[89]]</f>
        <v>2.7986690564624999E-6</v>
      </c>
      <c r="CN303" s="10">
        <f>3/24000000*OO[[#This Row],[148 (07JUL1985 09:00:00)-Water Temperature (C)]]*OO[[#This Row],[90]]</f>
        <v>2.7646107155999998E-6</v>
      </c>
      <c r="CO303" s="10">
        <f>3/24000000*OO[[#This Row],[149 (07JUL1985 12:00:00)-Water Temperature (C)]]*OO[[#This Row],[91]]</f>
        <v>2.7432889274156249E-6</v>
      </c>
      <c r="CP303" s="10">
        <f>3/24000000*OO[[#This Row],[150 (07JUL1985 15:00:00)-Water Temperature (C)]]*OO[[#This Row],[92]]</f>
        <v>2.7709686104265002E-6</v>
      </c>
      <c r="CQ303" s="10">
        <f>3/24000000*OO[[#This Row],[151 (07JUL1985 18:00:00)-Water Temperature (C)]]*OO[[#This Row],[93]]</f>
        <v>2.7884350078199998E-6</v>
      </c>
      <c r="CR303" s="10">
        <f>3/24000000*OO[[#This Row],[152 (07JUL1985 21:00:00)-Water Temperature (C)]]*OO[[#This Row],[94]]</f>
        <v>2.6350132739823748E-6</v>
      </c>
      <c r="CS303" s="10">
        <f>3/24000000*OO[[#This Row],[153 (08JUL1985 00:00:00)-Water Temperature (C)]]*OO[[#This Row],[95]]</f>
        <v>2.3687850442466251E-6</v>
      </c>
      <c r="CT303" s="10">
        <f>3/24000000*OO[[#This Row],[154 (08JUL1985 03:00:00)-Water Temperature (C)]]*OO[[#This Row],[96]]</f>
        <v>2.1872275149562499E-6</v>
      </c>
      <c r="CU303" s="10">
        <f>3/24000000*OO[[#This Row],[155 (08JUL1985 06:00:00)-Water Temperature (C)]]*OO[[#This Row],[97]]</f>
        <v>2.0647548033627501E-6</v>
      </c>
      <c r="CV303" s="10">
        <f>3/24000000*OO[[#This Row],[156 (08JUL1985 09:00:00)-Water Temperature (C)]]*OO[[#This Row],[98]]</f>
        <v>2.0260000044582501E-6</v>
      </c>
      <c r="CW303" s="10">
        <f>3/24000000*OO[[#This Row],[157 (08JUL1985 12:00:00)-Water Temperature (C)]]*OO[[#This Row],[99]]</f>
        <v>1.9437478882515004E-6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0</v>
      </c>
      <c r="Q304" s="10">
        <f>3/24*OO[[#This Row],[73 (28JUN1985 00:00:00)-Water Temperature (C)]]*OO[[#This Row],[15]]/SUM(OO[15])</f>
        <v>0</v>
      </c>
      <c r="R304" s="10">
        <f>3/24*OO[[#This Row],[74 (28JUN1985 03:00:00)-Water Temperature (C)]]*OO[[#This Row],[16]]/SUM(OO[16])</f>
        <v>4.0648566673067946E-42</v>
      </c>
      <c r="S304" s="10">
        <f>3/24*OO[[#This Row],[75 (28JUN1985 06:00:00)-Water Temperature (C)]]*OO[[#This Row],[17]]/SUM(OO[17])</f>
        <v>4.9857079664751009E-30</v>
      </c>
      <c r="T304" s="10">
        <f>3/24*OO[[#This Row],[76 (28JUN1985 09:00:00)-Water Temperature (C)]]*OO[[#This Row],[18]]/SUM(OO[18])</f>
        <v>1.9177604674047086E-24</v>
      </c>
      <c r="U304" s="10">
        <f>3/24*OO[[#This Row],[77 (28JUN1985 12:00:00)-Water Temperature (C)]]*OO[[#This Row],[19]]/SUM(OO[19])</f>
        <v>1.9482524429311917E-17</v>
      </c>
      <c r="V304" s="10">
        <f>3/24000000*OO[[#This Row],[78 (28JUN1985 15:00:00)-Water Temperature (C)]]*OO[[#This Row],[20]]</f>
        <v>9.7089037444575017E-14</v>
      </c>
      <c r="W304" s="10">
        <f>3/24000000*OO[[#This Row],[79 (28JUN1985 18:00:00)-Water Temperature (C)]]*OO[[#This Row],[21]]</f>
        <v>5.4313724852062498E-11</v>
      </c>
      <c r="X304" s="10">
        <f>3/24000000*OO[[#This Row],[80 (28JUN1985 21:00:00)-Water Temperature (C)]]*OO[[#This Row],[22]]</f>
        <v>7.9506527049337482E-9</v>
      </c>
      <c r="Y304" s="10">
        <f>3/24000000*OO[[#This Row],[81 (29JUN1985 00:00:00)-Water Temperature (C)]]*OO[[#This Row],[23]]</f>
        <v>4.4742648845474991E-7</v>
      </c>
      <c r="Z304" s="10">
        <f>3/24000000*OO[[#This Row],[82 (29JUN1985 03:00:00)-Water Temperature (C)]]*OO[[#This Row],[24]]</f>
        <v>1.1721343388405E-5</v>
      </c>
      <c r="AA304" s="10">
        <f>3/24000000*OO[[#This Row],[83 (29JUN1985 06:00:00)-Water Temperature (C)]]*OO[[#This Row],[25]]</f>
        <v>1.6218450646965002E-4</v>
      </c>
      <c r="AB304" s="10">
        <f>3/24000000*OO[[#This Row],[84 (29JUN1985 09:00:00)-Water Temperature (C)]]*OO[[#This Row],[26]]</f>
        <v>1.3392893494268748E-3</v>
      </c>
      <c r="AC304" s="10">
        <f>3/24000000*OO[[#This Row],[85 (29JUN1985 12:00:00)-Water Temperature (C)]]*OO[[#This Row],[27]]</f>
        <v>7.0094931931749989E-3</v>
      </c>
      <c r="AD304" s="10">
        <f>3/24000000*OO[[#This Row],[86 (29JUN1985 15:00:00)-Water Temperature (C)]]*OO[[#This Row],[28]]</f>
        <v>2.4853060857818746E-2</v>
      </c>
      <c r="AE304" s="10">
        <f>3/24000000*OO[[#This Row],[88 (29JUN1985 21:00:00)-Water Temperature (C)]]*OO[[#This Row],[30]]</f>
        <v>9.8439956959825006E-2</v>
      </c>
      <c r="AF304" s="10">
        <f>3/24000000*OO[[#This Row],[88 (29JUN1985 21:00:00)-Water Temperature (C)]]*OO[[#This Row],[30]]</f>
        <v>9.8439956959825006E-2</v>
      </c>
      <c r="AG304" s="10">
        <f>3/24000000*OO[[#This Row],[89 (30JUN1985 00:00:00)-Water Temperature (C)]]*OO[[#This Row],[31]]</f>
        <v>0.11428325796660001</v>
      </c>
      <c r="AH304" s="10">
        <f>3/24000000*OO[[#This Row],[90 (30JUN1985 03:00:00)-Water Temperature (C)]]*OO[[#This Row],[32]]</f>
        <v>0.10563511434849999</v>
      </c>
      <c r="AI304" s="10">
        <f>3/24000000*OO[[#This Row],[91 (30JUN1985 06:00:00)-Water Temperature (C)]]*OO[[#This Row],[33]]</f>
        <v>7.8393423774099996E-2</v>
      </c>
      <c r="AJ304" s="10">
        <f>3/24000000*OO[[#This Row],[92 (30JUN1985 09:00:00)-Water Temperature (C)]]*OO[[#This Row],[34]]</f>
        <v>4.8512015846628738E-2</v>
      </c>
      <c r="AK304" s="10">
        <f>3/24000000*OO[[#This Row],[93 (30JUN1985 12:00:00)-Water Temperature (C)]]*OO[[#This Row],[35]]</f>
        <v>2.6114937089144998E-2</v>
      </c>
      <c r="AL304" s="10">
        <f>3/24000000*OO[[#This Row],[94 (30JUN1985 15:00:00)-Water Temperature (C)]]*OO[[#This Row],[36]]</f>
        <v>1.2742630828649999E-2</v>
      </c>
      <c r="AM304" s="10">
        <f>3/24000000*OO[[#This Row],[95 (30JUN1985 18:00:00)-Water Temperature (C)]]*OO[[#This Row],[37]]</f>
        <v>5.4314019312693756E-3</v>
      </c>
      <c r="AN304" s="10">
        <f>3/24000000*OO[[#This Row],[96 (30JUN1985 21:00:00)-Water Temperature (C)]]*OO[[#This Row],[38]]</f>
        <v>1.9508464091707502E-3</v>
      </c>
      <c r="AO304" s="10">
        <f>3/24000000*OO[[#This Row],[97 (01JUL1985 00:00:00)-Water Temperature (C)]]*OO[[#This Row],[39]]</f>
        <v>6.4803693240000004E-4</v>
      </c>
      <c r="AP304" s="10">
        <f>3/24000000*OO[[#This Row],[98 (01JUL1985 03:00:00)-Water Temperature (C)]]*OO[[#This Row],[40]]</f>
        <v>2.3093671792729999E-4</v>
      </c>
      <c r="AQ304" s="10">
        <f>3/24000000*OO[[#This Row],[99 (01JUL1985 06:00:00)-Water Temperature (C)]]*OO[[#This Row],[41]]</f>
        <v>1.079620012190625E-4</v>
      </c>
      <c r="AR304" s="10">
        <f>3/24000000*OO[[#This Row],[100 (01JUL1985 09:00:00)-Water Temperature (C)]]*OO[[#This Row],[42]]</f>
        <v>7.8507122635800006E-5</v>
      </c>
      <c r="AS304" s="10">
        <f>3/24000000*OO[[#This Row],[101 (01JUL1985 12:00:00)-Water Temperature (C)]]*OO[[#This Row],[43]]</f>
        <v>7.4884159950187504E-5</v>
      </c>
      <c r="AT304" s="10">
        <f>3/24000000*OO[[#This Row],[102 (01JUL1985 15:00:00)-Water Temperature (C)]]*OO[[#This Row],[44]]</f>
        <v>7.6329651350974994E-5</v>
      </c>
      <c r="AU304" s="10">
        <f>3/24000000*OO[[#This Row],[103 (01JUL1985 18:00:00)-Water Temperature (C)]]*OO[[#This Row],[45]]</f>
        <v>7.4467542072000002E-5</v>
      </c>
      <c r="AV304" s="10">
        <f>3/24000000*OO[[#This Row],[104 (01JUL1985 21:00:00)-Water Temperature (C)]]*OO[[#This Row],[46]]</f>
        <v>6.9331031769649998E-5</v>
      </c>
      <c r="AW304" s="10">
        <f>3/24000000*OO[[#This Row],[105 (02JUL1985 00:00:00)-Water Temperature (C)]]*OO[[#This Row],[47]]</f>
        <v>6.1682314175562502E-5</v>
      </c>
      <c r="AX304" s="10">
        <f>3/24000000*OO[[#This Row],[106 (02JUL1985 03:00:00)-Water Temperature (C)]]*OO[[#This Row],[48]]</f>
        <v>5.3982884961776242E-5</v>
      </c>
      <c r="AY304" s="10">
        <f>3/24000000*OO[[#This Row],[107 (02JUL1985 06:00:00)-Water Temperature (C)]]*OO[[#This Row],[49]]</f>
        <v>4.6477008861675E-5</v>
      </c>
      <c r="AZ304" s="10">
        <f>3/24000000*OO[[#This Row],[108 (02JUL1985 09:00:00)-Water Temperature (C)]]*OO[[#This Row],[50]]</f>
        <v>4.083959084795E-5</v>
      </c>
      <c r="BA304" s="10">
        <f>3/24000000*OO[[#This Row],[109 (02JUL1985 12:00:00)-Water Temperature (C)]]*OO[[#This Row],[51]]</f>
        <v>3.5238441532511247E-5</v>
      </c>
      <c r="BB304" s="10">
        <f>3/24000000*OO[[#This Row],[110 (02JUL1985 15:00:00)-Water Temperature (C)]]*OO[[#This Row],[52]]</f>
        <v>2.9613981728455002E-5</v>
      </c>
      <c r="BC304" s="10">
        <f>3/24000000*OO[[#This Row],[111 (02JUL1985 18:00:00)-Water Temperature (C)]]*OO[[#This Row],[53]]</f>
        <v>2.4265226433156248E-5</v>
      </c>
      <c r="BD304" s="10">
        <f>3/24000000*OO[[#This Row],[112 (02JUL1985 21:00:00)-Water Temperature (C)]]*OO[[#This Row],[54]]</f>
        <v>1.9150883161812495E-5</v>
      </c>
      <c r="BE304" s="10">
        <f>3/24000000*OO[[#This Row],[113 (03JUL1985 00:00:00)-Water Temperature (C)]]*OO[[#This Row],[55]]</f>
        <v>1.5515788971051248E-5</v>
      </c>
      <c r="BF304" s="10">
        <f>3/24000000*OO[[#This Row],[114 (03JUL1985 03:00:00)-Water Temperature (C)]]*OO[[#This Row],[56]]</f>
        <v>1.3218609243510001E-5</v>
      </c>
      <c r="BG304" s="10">
        <f>3/24000000*OO[[#This Row],[115 (03JUL1985 06:00:00)-Water Temperature (C)]]*OO[[#This Row],[57]]</f>
        <v>1.1820688522939999E-5</v>
      </c>
      <c r="BH304" s="10">
        <f>3/24000000*OO[[#This Row],[116 (03JUL1985 09:00:00)-Water Temperature (C)]]*OO[[#This Row],[58]]</f>
        <v>1.1368425398045E-5</v>
      </c>
      <c r="BI304" s="10">
        <f>3/24000000*OO[[#This Row],[117 (03JUL1985 12:00:00)-Water Temperature (C)]]*OO[[#This Row],[59]]</f>
        <v>1.1535592854753749E-5</v>
      </c>
      <c r="BJ304" s="10">
        <f>3/24000000*OO[[#This Row],[118 (03JUL1985 15:00:00)-Water Temperature (C)]]*OO[[#This Row],[60]]</f>
        <v>1.1749335357499998E-5</v>
      </c>
      <c r="BK304" s="10">
        <f>3/24000000*OO[[#This Row],[119 (03JUL1985 18:00:00)-Water Temperature (C)]]*OO[[#This Row],[61]]</f>
        <v>1.1317808140541249E-5</v>
      </c>
      <c r="BL304" s="10">
        <f>3/24000000*OO[[#This Row],[120 (03JUL1985 21:00:00)-Water Temperature (C)]]*OO[[#This Row],[62]]</f>
        <v>1.0440037758675E-5</v>
      </c>
      <c r="BM304" s="10">
        <f>3/24000000*OO[[#This Row],[121 (04JUL1985 00:00:00)-Water Temperature (C)]]*OO[[#This Row],[63]]</f>
        <v>9.5385888790500008E-6</v>
      </c>
      <c r="BN304" s="10">
        <f>3/24000000*OO[[#This Row],[122 (04JUL1985 03:00:00)-Water Temperature (C)]]*OO[[#This Row],[64]]</f>
        <v>8.8363199085000012E-6</v>
      </c>
      <c r="BO304" s="10">
        <f>3/24000000*OO[[#This Row],[123 (04JUL1985 06:00:00)-Water Temperature (C)]]*OO[[#This Row],[65]]</f>
        <v>8.2607357489037495E-6</v>
      </c>
      <c r="BP304" s="10">
        <f>3/24000000*OO[[#This Row],[124 (04JUL1985 09:00:00)-Water Temperature (C)]]*OO[[#This Row],[66]]</f>
        <v>8.0352825116999996E-6</v>
      </c>
      <c r="BQ304" s="10">
        <f>3/24000000*OO[[#This Row],[125 (04JUL1985 12:00:00)-Water Temperature (C)]]*OO[[#This Row],[67]]</f>
        <v>7.7750923324937499E-6</v>
      </c>
      <c r="BR304" s="10">
        <f>3/24000000*OO[[#This Row],[126 (04JUL1985 15:00:00)-Water Temperature (C)]]*OO[[#This Row],[68]]</f>
        <v>7.2751758385399996E-6</v>
      </c>
      <c r="BS304" s="10">
        <f>3/24000000*OO[[#This Row],[127 (04JUL1985 18:00:00)-Water Temperature (C)]]*OO[[#This Row],[69]]</f>
        <v>6.7662103673499997E-6</v>
      </c>
      <c r="BT304" s="10">
        <f>3/24000000*OO[[#This Row],[128 (04JUL1985 21:00:00)-Water Temperature (C)]]*OO[[#This Row],[70]]</f>
        <v>6.3330868832374999E-6</v>
      </c>
      <c r="BU304" s="10">
        <f>3/24000000*OO[[#This Row],[129 (05JUL1985 00:00:00)-Water Temperature (C)]]*OO[[#This Row],[71]]</f>
        <v>5.8835106660907494E-6</v>
      </c>
      <c r="BV304" s="10">
        <f>3/24000000*OO[[#This Row],[130 (05JUL1985 03:00:00)-Water Temperature (C)]]*OO[[#This Row],[72]]</f>
        <v>5.4972697937411249E-6</v>
      </c>
      <c r="BW304" s="10">
        <f>3/24000000*OO[[#This Row],[131 (05JUL1985 06:00:00)-Water Temperature (C)]]*OO[[#This Row],[73]]</f>
        <v>5.1616650776972499E-6</v>
      </c>
      <c r="BX304" s="10">
        <f>3/24000000*OO[[#This Row],[132 (05JUL1985 09:00:00)-Water Temperature (C)]]*OO[[#This Row],[74]]</f>
        <v>5.1086512419958748E-6</v>
      </c>
      <c r="BY304" s="10">
        <f>3/24000000*OO[[#This Row],[133 (05JUL1985 12:00:00)-Water Temperature (C)]]*OO[[#This Row],[75]]</f>
        <v>5.3491922221599998E-6</v>
      </c>
      <c r="BZ304" s="10">
        <f>3/24000000*OO[[#This Row],[134 (05JUL1985 15:00:00)-Water Temperature (C)]]*OO[[#This Row],[76]]</f>
        <v>5.6303524115749996E-6</v>
      </c>
      <c r="CA304" s="10">
        <f>3/24000000*OO[[#This Row],[135 (05JUL1985 18:00:00)-Water Temperature (C)]]*OO[[#This Row],[77]]</f>
        <v>5.5802786227372493E-6</v>
      </c>
      <c r="CB304" s="10">
        <f>3/24000000*OO[[#This Row],[136 (05JUL1985 21:00:00)-Water Temperature (C)]]*OO[[#This Row],[78]]</f>
        <v>5.1427774240462501E-6</v>
      </c>
      <c r="CC304" s="10">
        <f>3/24000000*OO[[#This Row],[137 (06JUL1985 00:00:00)-Water Temperature (C)]]*OO[[#This Row],[79]]</f>
        <v>4.7001673612675006E-6</v>
      </c>
      <c r="CD304" s="10">
        <f>3/24000000*OO[[#This Row],[138 (06JUL1985 03:00:00)-Water Temperature (C)]]*OO[[#This Row],[80]]</f>
        <v>4.4239386911600003E-6</v>
      </c>
      <c r="CE304" s="10">
        <f>3/24000000*OO[[#This Row],[139 (06JUL1985 06:00:00)-Water Temperature (C)]]*OO[[#This Row],[81]]</f>
        <v>4.1672095752161241E-6</v>
      </c>
      <c r="CF304" s="10">
        <f>3/24000000*OO[[#This Row],[140 (06JUL1985 09:00:00)-Water Temperature (C)]]*OO[[#This Row],[82]]</f>
        <v>3.9957552520716249E-6</v>
      </c>
      <c r="CG304" s="10">
        <f>3/24000000*OO[[#This Row],[141 (06JUL1985 12:00:00)-Water Temperature (C)]]*OO[[#This Row],[83]]</f>
        <v>3.9244950220560001E-6</v>
      </c>
      <c r="CH304" s="10">
        <f>3/24000000*OO[[#This Row],[142 (06JUL1985 15:00:00)-Water Temperature (C)]]*OO[[#This Row],[84]]</f>
        <v>3.7919692248650002E-6</v>
      </c>
      <c r="CI304" s="10">
        <f>3/24000000*OO[[#This Row],[143 (06JUL1985 18:00:00)-Water Temperature (C)]]*OO[[#This Row],[85]]</f>
        <v>3.6120575731600005E-6</v>
      </c>
      <c r="CJ304" s="10">
        <f>3/24000000*OO[[#This Row],[144 (06JUL1985 21:00:00)-Water Temperature (C)]]*OO[[#This Row],[86]]</f>
        <v>3.4078905491304998E-6</v>
      </c>
      <c r="CK304" s="10">
        <f>3/24000000*OO[[#This Row],[145 (07JUL1985 00:00:00)-Water Temperature (C)]]*OO[[#This Row],[87]]</f>
        <v>3.1433620306516249E-6</v>
      </c>
      <c r="CL304" s="10">
        <f>3/24000000*OO[[#This Row],[146 (07JUL1985 03:00:00)-Water Temperature (C)]]*OO[[#This Row],[88]]</f>
        <v>2.95696411726275E-6</v>
      </c>
      <c r="CM304" s="10">
        <f>3/24000000*OO[[#This Row],[147 (07JUL1985 06:00:00)-Water Temperature (C)]]*OO[[#This Row],[89]]</f>
        <v>2.8273234047243747E-6</v>
      </c>
      <c r="CN304" s="10">
        <f>3/24000000*OO[[#This Row],[148 (07JUL1985 09:00:00)-Water Temperature (C)]]*OO[[#This Row],[90]]</f>
        <v>2.7941244104261248E-6</v>
      </c>
      <c r="CO304" s="10">
        <f>3/24000000*OO[[#This Row],[149 (07JUL1985 12:00:00)-Water Temperature (C)]]*OO[[#This Row],[91]]</f>
        <v>2.7744316914142499E-6</v>
      </c>
      <c r="CP304" s="10">
        <f>3/24000000*OO[[#This Row],[150 (07JUL1985 15:00:00)-Water Temperature (C)]]*OO[[#This Row],[92]]</f>
        <v>2.80594581170225E-6</v>
      </c>
      <c r="CQ304" s="10">
        <f>3/24000000*OO[[#This Row],[151 (07JUL1985 18:00:00)-Water Temperature (C)]]*OO[[#This Row],[93]]</f>
        <v>2.8272974883367496E-6</v>
      </c>
      <c r="CR304" s="10">
        <f>3/24000000*OO[[#This Row],[152 (07JUL1985 21:00:00)-Water Temperature (C)]]*OO[[#This Row],[94]]</f>
        <v>2.6783543869331249E-6</v>
      </c>
      <c r="CS304" s="10">
        <f>3/24000000*OO[[#This Row],[153 (08JUL1985 00:00:00)-Water Temperature (C)]]*OO[[#This Row],[95]]</f>
        <v>2.4033050646629999E-6</v>
      </c>
      <c r="CT304" s="10">
        <f>3/24000000*OO[[#This Row],[154 (08JUL1985 03:00:00)-Water Temperature (C)]]*OO[[#This Row],[96]]</f>
        <v>2.2130158049999999E-6</v>
      </c>
      <c r="CU304" s="10">
        <f>3/24000000*OO[[#This Row],[155 (08JUL1985 06:00:00)-Water Temperature (C)]]*OO[[#This Row],[97]]</f>
        <v>2.0880431504322496E-6</v>
      </c>
      <c r="CV304" s="10">
        <f>3/24000000*OO[[#This Row],[156 (08JUL1985 09:00:00)-Water Temperature (C)]]*OO[[#This Row],[98]]</f>
        <v>2.0485724476872498E-6</v>
      </c>
      <c r="CW304" s="10">
        <f>3/24000000*OO[[#This Row],[157 (08JUL1985 12:00:00)-Water Temperature (C)]]*OO[[#This Row],[99]]</f>
        <v>1.9713984997024995E-6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0</v>
      </c>
      <c r="Q305" s="10">
        <f>3/24*OO[[#This Row],[73 (28JUN1985 00:00:00)-Water Temperature (C)]]*OO[[#This Row],[15]]/SUM(OO[15])</f>
        <v>0</v>
      </c>
      <c r="R305" s="10">
        <f>3/24*OO[[#This Row],[74 (28JUN1985 03:00:00)-Water Temperature (C)]]*OO[[#This Row],[16]]/SUM(OO[16])</f>
        <v>6.7961163338378174E-43</v>
      </c>
      <c r="S305" s="10">
        <f>3/24*OO[[#This Row],[75 (28JUN1985 06:00:00)-Water Temperature (C)]]*OO[[#This Row],[17]]/SUM(OO[17])</f>
        <v>9.386941911159332E-31</v>
      </c>
      <c r="T305" s="10">
        <f>3/24*OO[[#This Row],[76 (28JUN1985 09:00:00)-Water Temperature (C)]]*OO[[#This Row],[18]]/SUM(OO[18])</f>
        <v>5.7350301032107044E-25</v>
      </c>
      <c r="U305" s="10">
        <f>3/24*OO[[#This Row],[77 (28JUN1985 12:00:00)-Water Temperature (C)]]*OO[[#This Row],[19]]/SUM(OO[19])</f>
        <v>8.8119226971745205E-18</v>
      </c>
      <c r="V305" s="10">
        <f>3/24000000*OO[[#This Row],[78 (28JUN1985 15:00:00)-Water Temperature (C)]]*OO[[#This Row],[20]]</f>
        <v>5.5219112236187504E-14</v>
      </c>
      <c r="W305" s="10">
        <f>3/24000000*OO[[#This Row],[79 (28JUN1985 18:00:00)-Water Temperature (C)]]*OO[[#This Row],[21]]</f>
        <v>3.4841658529724991E-11</v>
      </c>
      <c r="X305" s="10">
        <f>3/24000000*OO[[#This Row],[80 (28JUN1985 21:00:00)-Water Temperature (C)]]*OO[[#This Row],[22]]</f>
        <v>5.5511355272449998E-9</v>
      </c>
      <c r="Y305" s="10">
        <f>3/24000000*OO[[#This Row],[81 (29JUN1985 00:00:00)-Water Temperature (C)]]*OO[[#This Row],[23]]</f>
        <v>3.3373562951547502E-7</v>
      </c>
      <c r="Z305" s="10">
        <f>3/24000000*OO[[#This Row],[82 (29JUN1985 03:00:00)-Water Temperature (C)]]*OO[[#This Row],[24]]</f>
        <v>9.2529798596574992E-6</v>
      </c>
      <c r="AA305" s="10">
        <f>3/24000000*OO[[#This Row],[83 (29JUN1985 06:00:00)-Water Temperature (C)]]*OO[[#This Row],[25]]</f>
        <v>1.345059543492E-4</v>
      </c>
      <c r="AB305" s="10">
        <f>3/24000000*OO[[#This Row],[84 (29JUN1985 09:00:00)-Water Temperature (C)]]*OO[[#This Row],[26]]</f>
        <v>1.160478895656375E-3</v>
      </c>
      <c r="AC305" s="10">
        <f>3/24000000*OO[[#This Row],[85 (29JUN1985 12:00:00)-Water Temperature (C)]]*OO[[#This Row],[27]]</f>
        <v>6.3192647937987505E-3</v>
      </c>
      <c r="AD305" s="10">
        <f>3/24000000*OO[[#This Row],[86 (29JUN1985 15:00:00)-Water Temperature (C)]]*OO[[#This Row],[28]]</f>
        <v>2.3199509252249999E-2</v>
      </c>
      <c r="AE305" s="10">
        <f>3/24000000*OO[[#This Row],[88 (29JUN1985 21:00:00)-Water Temperature (C)]]*OO[[#This Row],[30]]</f>
        <v>9.7806662404249997E-2</v>
      </c>
      <c r="AF305" s="10">
        <f>3/24000000*OO[[#This Row],[88 (29JUN1985 21:00:00)-Water Temperature (C)]]*OO[[#This Row],[30]]</f>
        <v>9.7806662404249997E-2</v>
      </c>
      <c r="AG305" s="10">
        <f>3/24000000*OO[[#This Row],[89 (30JUN1985 00:00:00)-Water Temperature (C)]]*OO[[#This Row],[31]]</f>
        <v>0.11618258948659997</v>
      </c>
      <c r="AH305" s="10">
        <f>3/24000000*OO[[#This Row],[90 (30JUN1985 03:00:00)-Water Temperature (C)]]*OO[[#This Row],[32]]</f>
        <v>0.1096612696253125</v>
      </c>
      <c r="AI305" s="10">
        <f>3/24000000*OO[[#This Row],[91 (30JUN1985 06:00:00)-Water Temperature (C)]]*OO[[#This Row],[33]]</f>
        <v>8.3095186322099987E-2</v>
      </c>
      <c r="AJ305" s="10">
        <f>3/24000000*OO[[#This Row],[92 (30JUN1985 09:00:00)-Water Temperature (C)]]*OO[[#This Row],[34]]</f>
        <v>5.2358605096875004E-2</v>
      </c>
      <c r="AK305" s="10">
        <f>3/24000000*OO[[#This Row],[93 (30JUN1985 12:00:00)-Water Temperature (C)]]*OO[[#This Row],[35]]</f>
        <v>2.8607079315359999E-2</v>
      </c>
      <c r="AL305" s="10">
        <f>3/24000000*OO[[#This Row],[94 (30JUN1985 15:00:00)-Water Temperature (C)]]*OO[[#This Row],[36]]</f>
        <v>1.41471896341125E-2</v>
      </c>
      <c r="AM305" s="10">
        <f>3/24000000*OO[[#This Row],[95 (30JUN1985 18:00:00)-Water Temperature (C)]]*OO[[#This Row],[37]]</f>
        <v>6.1061246560999991E-3</v>
      </c>
      <c r="AN305" s="10">
        <f>3/24000000*OO[[#This Row],[96 (30JUN1985 21:00:00)-Water Temperature (C)]]*OO[[#This Row],[38]]</f>
        <v>2.2161804749359997E-3</v>
      </c>
      <c r="AO305" s="10">
        <f>3/24000000*OO[[#This Row],[97 (01JUL1985 00:00:00)-Water Temperature (C)]]*OO[[#This Row],[39]]</f>
        <v>7.3669959843187486E-4</v>
      </c>
      <c r="AP305" s="10">
        <f>3/24000000*OO[[#This Row],[98 (01JUL1985 03:00:00)-Water Temperature (C)]]*OO[[#This Row],[40]]</f>
        <v>2.5927388446595005E-4</v>
      </c>
      <c r="AQ305" s="10">
        <f>3/24000000*OO[[#This Row],[99 (01JUL1985 06:00:00)-Water Temperature (C)]]*OO[[#This Row],[41]]</f>
        <v>1.1716569974750001E-4</v>
      </c>
      <c r="AR305" s="10">
        <f>3/24000000*OO[[#This Row],[100 (01JUL1985 09:00:00)-Water Temperature (C)]]*OO[[#This Row],[42]]</f>
        <v>8.2230087195562488E-5</v>
      </c>
      <c r="AS305" s="10">
        <f>3/24000000*OO[[#This Row],[101 (01JUL1985 12:00:00)-Water Temperature (C)]]*OO[[#This Row],[43]]</f>
        <v>7.7388717492749999E-5</v>
      </c>
      <c r="AT305" s="10">
        <f>3/24000000*OO[[#This Row],[102 (01JUL1985 15:00:00)-Water Temperature (C)]]*OO[[#This Row],[44]]</f>
        <v>7.8854999757924993E-5</v>
      </c>
      <c r="AU305" s="10">
        <f>3/24000000*OO[[#This Row],[103 (01JUL1985 18:00:00)-Water Temperature (C)]]*OO[[#This Row],[45]]</f>
        <v>7.7185309416850012E-5</v>
      </c>
      <c r="AV305" s="10">
        <f>3/24000000*OO[[#This Row],[104 (01JUL1985 21:00:00)-Water Temperature (C)]]*OO[[#This Row],[46]]</f>
        <v>7.2085794680699987E-5</v>
      </c>
      <c r="AW305" s="10">
        <f>3/24000000*OO[[#This Row],[105 (02JUL1985 00:00:00)-Water Temperature (C)]]*OO[[#This Row],[47]]</f>
        <v>6.4262505371925002E-5</v>
      </c>
      <c r="AX305" s="10">
        <f>3/24000000*OO[[#This Row],[106 (02JUL1985 03:00:00)-Water Temperature (C)]]*OO[[#This Row],[48]]</f>
        <v>5.6340377292187502E-5</v>
      </c>
      <c r="AY305" s="10">
        <f>3/24000000*OO[[#This Row],[107 (02JUL1985 06:00:00)-Water Temperature (C)]]*OO[[#This Row],[49]]</f>
        <v>4.8613766568234993E-5</v>
      </c>
      <c r="AZ305" s="10">
        <f>3/24000000*OO[[#This Row],[108 (02JUL1985 09:00:00)-Water Temperature (C)]]*OO[[#This Row],[50]]</f>
        <v>4.2818001205402493E-5</v>
      </c>
      <c r="BA305" s="10">
        <f>3/24000000*OO[[#This Row],[109 (02JUL1985 12:00:00)-Water Temperature (C)]]*OO[[#This Row],[51]]</f>
        <v>3.7101821331904997E-5</v>
      </c>
      <c r="BB305" s="10">
        <f>3/24000000*OO[[#This Row],[110 (02JUL1985 15:00:00)-Water Temperature (C)]]*OO[[#This Row],[52]]</f>
        <v>3.1243944361147501E-5</v>
      </c>
      <c r="BC305" s="10">
        <f>3/24000000*OO[[#This Row],[111 (02JUL1985 18:00:00)-Water Temperature (C)]]*OO[[#This Row],[53]]</f>
        <v>2.561507728959375E-5</v>
      </c>
      <c r="BD305" s="10">
        <f>3/24000000*OO[[#This Row],[112 (02JUL1985 21:00:00)-Water Temperature (C)]]*OO[[#This Row],[54]]</f>
        <v>2.0186168734991246E-5</v>
      </c>
      <c r="BE305" s="10">
        <f>3/24000000*OO[[#This Row],[113 (03JUL1985 00:00:00)-Water Temperature (C)]]*OO[[#This Row],[55]]</f>
        <v>1.6269304774239997E-5</v>
      </c>
      <c r="BF305" s="10">
        <f>3/24000000*OO[[#This Row],[114 (03JUL1985 03:00:00)-Water Temperature (C)]]*OO[[#This Row],[56]]</f>
        <v>1.3799293731959999E-5</v>
      </c>
      <c r="BG305" s="10">
        <f>3/24000000*OO[[#This Row],[115 (03JUL1985 06:00:00)-Water Temperature (C)]]*OO[[#This Row],[57]]</f>
        <v>1.2298527648687501E-5</v>
      </c>
      <c r="BH305" s="10">
        <f>3/24000000*OO[[#This Row],[116 (03JUL1985 09:00:00)-Water Temperature (C)]]*OO[[#This Row],[58]]</f>
        <v>1.1800748218909999E-5</v>
      </c>
      <c r="BI305" s="10">
        <f>3/24000000*OO[[#This Row],[117 (03JUL1985 12:00:00)-Water Temperature (C)]]*OO[[#This Row],[59]]</f>
        <v>1.196904639591E-5</v>
      </c>
      <c r="BJ305" s="10">
        <f>3/24000000*OO[[#This Row],[118 (03JUL1985 15:00:00)-Water Temperature (C)]]*OO[[#This Row],[60]]</f>
        <v>1.2202944113856249E-5</v>
      </c>
      <c r="BK305" s="10">
        <f>3/24000000*OO[[#This Row],[119 (03JUL1985 18:00:00)-Water Temperature (C)]]*OO[[#This Row],[61]]</f>
        <v>1.1774401288182499E-5</v>
      </c>
      <c r="BL305" s="10">
        <f>3/24000000*OO[[#This Row],[120 (03JUL1985 21:00:00)-Water Temperature (C)]]*OO[[#This Row],[62]]</f>
        <v>1.0859498404979999E-5</v>
      </c>
      <c r="BM305" s="10">
        <f>3/24000000*OO[[#This Row],[121 (04JUL1985 00:00:00)-Water Temperature (C)]]*OO[[#This Row],[63]]</f>
        <v>9.9062924471499991E-6</v>
      </c>
      <c r="BN305" s="10">
        <f>3/24000000*OO[[#This Row],[122 (04JUL1985 03:00:00)-Water Temperature (C)]]*OO[[#This Row],[64]]</f>
        <v>9.1690849455699989E-6</v>
      </c>
      <c r="BO305" s="10">
        <f>3/24000000*OO[[#This Row],[123 (04JUL1985 06:00:00)-Water Temperature (C)]]*OO[[#This Row],[65]]</f>
        <v>8.5677188019262509E-6</v>
      </c>
      <c r="BP305" s="10">
        <f>3/24000000*OO[[#This Row],[124 (04JUL1985 09:00:00)-Water Temperature (C)]]*OO[[#This Row],[66]]</f>
        <v>8.3268587301074993E-6</v>
      </c>
      <c r="BQ305" s="10">
        <f>3/24000000*OO[[#This Row],[125 (04JUL1985 12:00:00)-Water Temperature (C)]]*OO[[#This Row],[67]]</f>
        <v>8.0738780830999991E-6</v>
      </c>
      <c r="BR305" s="10">
        <f>3/24000000*OO[[#This Row],[126 (04JUL1985 15:00:00)-Water Temperature (C)]]*OO[[#This Row],[68]]</f>
        <v>7.5549785835225012E-6</v>
      </c>
      <c r="BS305" s="10">
        <f>3/24000000*OO[[#This Row],[127 (04JUL1985 18:00:00)-Water Temperature (C)]]*OO[[#This Row],[69]]</f>
        <v>7.02238756554E-6</v>
      </c>
      <c r="BT305" s="10">
        <f>3/24000000*OO[[#This Row],[128 (04JUL1985 21:00:00)-Water Temperature (C)]]*OO[[#This Row],[70]]</f>
        <v>6.5759659439850003E-6</v>
      </c>
      <c r="BU305" s="10">
        <f>3/24000000*OO[[#This Row],[129 (05JUL1985 00:00:00)-Water Temperature (C)]]*OO[[#This Row],[71]]</f>
        <v>6.1071550807050002E-6</v>
      </c>
      <c r="BV305" s="10">
        <f>3/24000000*OO[[#This Row],[130 (05JUL1985 03:00:00)-Water Temperature (C)]]*OO[[#This Row],[72]]</f>
        <v>5.701345273815E-6</v>
      </c>
      <c r="BW305" s="10">
        <f>3/24000000*OO[[#This Row],[131 (05JUL1985 06:00:00)-Water Temperature (C)]]*OO[[#This Row],[73]]</f>
        <v>5.3499939600052496E-6</v>
      </c>
      <c r="BX305" s="10">
        <f>3/24000000*OO[[#This Row],[132 (05JUL1985 09:00:00)-Water Temperature (C)]]*OO[[#This Row],[74]]</f>
        <v>5.2880490958209993E-6</v>
      </c>
      <c r="BY305" s="10">
        <f>3/24000000*OO[[#This Row],[133 (05JUL1985 12:00:00)-Water Temperature (C)]]*OO[[#This Row],[75]]</f>
        <v>5.5371851897489995E-6</v>
      </c>
      <c r="BZ305" s="10">
        <f>3/24000000*OO[[#This Row],[134 (05JUL1985 15:00:00)-Water Temperature (C)]]*OO[[#This Row],[76]]</f>
        <v>5.8365553356231245E-6</v>
      </c>
      <c r="CA305" s="10">
        <f>3/24000000*OO[[#This Row],[135 (05JUL1985 18:00:00)-Water Temperature (C)]]*OO[[#This Row],[77]]</f>
        <v>5.798375582034625E-6</v>
      </c>
      <c r="CB305" s="10">
        <f>3/24000000*OO[[#This Row],[136 (05JUL1985 21:00:00)-Water Temperature (C)]]*OO[[#This Row],[78]]</f>
        <v>5.3472750498763751E-6</v>
      </c>
      <c r="CC305" s="10">
        <f>3/24000000*OO[[#This Row],[137 (06JUL1985 00:00:00)-Water Temperature (C)]]*OO[[#This Row],[79]]</f>
        <v>4.8747220485074994E-6</v>
      </c>
      <c r="CD305" s="10">
        <f>3/24000000*OO[[#This Row],[138 (06JUL1985 03:00:00)-Water Temperature (C)]]*OO[[#This Row],[80]]</f>
        <v>4.5831093465904997E-6</v>
      </c>
      <c r="CE305" s="10">
        <f>3/24000000*OO[[#This Row],[139 (06JUL1985 06:00:00)-Water Temperature (C)]]*OO[[#This Row],[81]]</f>
        <v>4.3191313458930001E-6</v>
      </c>
      <c r="CF305" s="10">
        <f>3/24000000*OO[[#This Row],[140 (06JUL1985 09:00:00)-Water Temperature (C)]]*OO[[#This Row],[82]]</f>
        <v>4.1406449318779999E-6</v>
      </c>
      <c r="CG305" s="10">
        <f>3/24000000*OO[[#This Row],[141 (06JUL1985 12:00:00)-Water Temperature (C)]]*OO[[#This Row],[83]]</f>
        <v>4.0677477918249994E-6</v>
      </c>
      <c r="CH305" s="10">
        <f>3/24000000*OO[[#This Row],[142 (06JUL1985 15:00:00)-Water Temperature (C)]]*OO[[#This Row],[84]]</f>
        <v>3.9380373895815002E-6</v>
      </c>
      <c r="CI305" s="10">
        <f>3/24000000*OO[[#This Row],[143 (06JUL1985 18:00:00)-Water Temperature (C)]]*OO[[#This Row],[85]]</f>
        <v>3.7482201239399997E-6</v>
      </c>
      <c r="CJ305" s="10">
        <f>3/24000000*OO[[#This Row],[144 (06JUL1985 21:00:00)-Water Temperature (C)]]*OO[[#This Row],[86]]</f>
        <v>3.5376935531857499E-6</v>
      </c>
      <c r="CK305" s="10">
        <f>3/24000000*OO[[#This Row],[145 (07JUL1985 00:00:00)-Water Temperature (C)]]*OO[[#This Row],[87]]</f>
        <v>3.2606169891390001E-6</v>
      </c>
      <c r="CL305" s="10">
        <f>3/24000000*OO[[#This Row],[146 (07JUL1985 03:00:00)-Water Temperature (C)]]*OO[[#This Row],[88]]</f>
        <v>3.0622703715093748E-6</v>
      </c>
      <c r="CM305" s="10">
        <f>3/24000000*OO[[#This Row],[147 (07JUL1985 06:00:00)-Water Temperature (C)]]*OO[[#This Row],[89]]</f>
        <v>2.9268465707475E-6</v>
      </c>
      <c r="CN305" s="10">
        <f>3/24000000*OO[[#This Row],[148 (07JUL1985 09:00:00)-Water Temperature (C)]]*OO[[#This Row],[90]]</f>
        <v>2.8928017037010002E-6</v>
      </c>
      <c r="CO305" s="10">
        <f>3/24000000*OO[[#This Row],[149 (07JUL1985 12:00:00)-Water Temperature (C)]]*OO[[#This Row],[91]]</f>
        <v>2.8734773402400001E-6</v>
      </c>
      <c r="CP305" s="10">
        <f>3/24000000*OO[[#This Row],[150 (07JUL1985 15:00:00)-Water Temperature (C)]]*OO[[#This Row],[92]]</f>
        <v>2.9080841676337501E-6</v>
      </c>
      <c r="CQ305" s="10">
        <f>3/24000000*OO[[#This Row],[151 (07JUL1985 18:00:00)-Water Temperature (C)]]*OO[[#This Row],[93]]</f>
        <v>2.9337223452000002E-6</v>
      </c>
      <c r="CR305" s="10">
        <f>3/24000000*OO[[#This Row],[152 (07JUL1985 21:00:00)-Water Temperature (C)]]*OO[[#This Row],[94]]</f>
        <v>2.7862914643184999E-6</v>
      </c>
      <c r="CS305" s="10">
        <f>3/24000000*OO[[#This Row],[153 (08JUL1985 00:00:00)-Water Temperature (C)]]*OO[[#This Row],[95]]</f>
        <v>2.4972605677559998E-6</v>
      </c>
      <c r="CT305" s="10">
        <f>3/24000000*OO[[#This Row],[154 (08JUL1985 03:00:00)-Water Temperature (C)]]*OO[[#This Row],[96]]</f>
        <v>2.2942073507469998E-6</v>
      </c>
      <c r="CU305" s="10">
        <f>3/24000000*OO[[#This Row],[155 (08JUL1985 06:00:00)-Water Temperature (C)]]*OO[[#This Row],[97]]</f>
        <v>2.1634356740437496E-6</v>
      </c>
      <c r="CV305" s="10">
        <f>3/24000000*OO[[#This Row],[156 (08JUL1985 09:00:00)-Water Temperature (C)]]*OO[[#This Row],[98]]</f>
        <v>2.12153366237925E-6</v>
      </c>
      <c r="CW305" s="10">
        <f>3/24000000*OO[[#This Row],[157 (08JUL1985 12:00:00)-Water Temperature (C)]]*OO[[#This Row],[99]]</f>
        <v>2.0471350242655002E-6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0</v>
      </c>
      <c r="Q306" s="10">
        <f>3/24*OO[[#This Row],[73 (28JUN1985 00:00:00)-Water Temperature (C)]]*OO[[#This Row],[15]]/SUM(OO[15])</f>
        <v>0</v>
      </c>
      <c r="R306" s="10">
        <f>3/24*OO[[#This Row],[74 (28JUN1985 03:00:00)-Water Temperature (C)]]*OO[[#This Row],[16]]/SUM(OO[16])</f>
        <v>6.0516357976139732E-44</v>
      </c>
      <c r="S306" s="10">
        <f>3/24*OO[[#This Row],[75 (28JUN1985 06:00:00)-Water Temperature (C)]]*OO[[#This Row],[17]]/SUM(OO[17])</f>
        <v>9.2842454927847173E-32</v>
      </c>
      <c r="T306" s="10">
        <f>3/24*OO[[#This Row],[76 (28JUN1985 09:00:00)-Water Temperature (C)]]*OO[[#This Row],[18]]/SUM(OO[18])</f>
        <v>1.8978775058627626E-25</v>
      </c>
      <c r="U306" s="10">
        <f>3/24*OO[[#This Row],[77 (28JUN1985 12:00:00)-Water Temperature (C)]]*OO[[#This Row],[19]]/SUM(OO[19])</f>
        <v>3.0221806809006482E-18</v>
      </c>
      <c r="V306" s="10">
        <f>3/24000000*OO[[#This Row],[78 (28JUN1985 15:00:00)-Water Temperature (C)]]*OO[[#This Row],[20]]</f>
        <v>2.4289004316070002E-14</v>
      </c>
      <c r="W306" s="10">
        <f>3/24000000*OO[[#This Row],[79 (28JUN1985 18:00:00)-Water Temperature (C)]]*OO[[#This Row],[21]]</f>
        <v>1.7368670554949998E-11</v>
      </c>
      <c r="X306" s="10">
        <f>3/24000000*OO[[#This Row],[80 (28JUN1985 21:00:00)-Water Temperature (C)]]*OO[[#This Row],[22]]</f>
        <v>3.0247835231074999E-9</v>
      </c>
      <c r="Y306" s="10">
        <f>3/24000000*OO[[#This Row],[81 (29JUN1985 00:00:00)-Water Temperature (C)]]*OO[[#This Row],[23]]</f>
        <v>1.9538474358638746E-7</v>
      </c>
      <c r="Z306" s="10">
        <f>3/24000000*OO[[#This Row],[82 (29JUN1985 03:00:00)-Water Temperature (C)]]*OO[[#This Row],[24]]</f>
        <v>5.7678084561112496E-6</v>
      </c>
      <c r="AA306" s="10">
        <f>3/24000000*OO[[#This Row],[83 (29JUN1985 06:00:00)-Water Temperature (C)]]*OO[[#This Row],[25]]</f>
        <v>8.8656467122199997E-5</v>
      </c>
      <c r="AB306" s="10">
        <f>3/24000000*OO[[#This Row],[84 (29JUN1985 09:00:00)-Water Temperature (C)]]*OO[[#This Row],[26]]</f>
        <v>8.0409257208124984E-4</v>
      </c>
      <c r="AC306" s="10">
        <f>3/24000000*OO[[#This Row],[85 (29JUN1985 12:00:00)-Water Temperature (C)]]*OO[[#This Row],[27]]</f>
        <v>4.5881548494374992E-3</v>
      </c>
      <c r="AD306" s="10">
        <f>3/24000000*OO[[#This Row],[86 (29JUN1985 15:00:00)-Water Temperature (C)]]*OO[[#This Row],[28]]</f>
        <v>1.7561690316686251E-2</v>
      </c>
      <c r="AE306" s="10">
        <f>3/24000000*OO[[#This Row],[88 (29JUN1985 21:00:00)-Water Temperature (C)]]*OO[[#This Row],[30]]</f>
        <v>8.0051333195649998E-2</v>
      </c>
      <c r="AF306" s="10">
        <f>3/24000000*OO[[#This Row],[88 (29JUN1985 21:00:00)-Water Temperature (C)]]*OO[[#This Row],[30]]</f>
        <v>8.0051333195649998E-2</v>
      </c>
      <c r="AG306" s="10">
        <f>3/24000000*OO[[#This Row],[89 (30JUN1985 00:00:00)-Water Temperature (C)]]*OO[[#This Row],[31]]</f>
        <v>9.805759973823748E-2</v>
      </c>
      <c r="AH306" s="10">
        <f>3/24000000*OO[[#This Row],[90 (30JUN1985 03:00:00)-Water Temperature (C)]]*OO[[#This Row],[32]]</f>
        <v>9.5130255517075005E-2</v>
      </c>
      <c r="AI306" s="10">
        <f>3/24000000*OO[[#This Row],[91 (30JUN1985 06:00:00)-Water Temperature (C)]]*OO[[#This Row],[33]]</f>
        <v>7.41676045836E-2</v>
      </c>
      <c r="AJ306" s="10">
        <f>3/24000000*OO[[#This Row],[92 (30JUN1985 09:00:00)-Water Temperature (C)]]*OO[[#This Row],[34]]</f>
        <v>4.7953389775829997E-2</v>
      </c>
      <c r="AK306" s="10">
        <f>3/24000000*OO[[#This Row],[93 (30JUN1985 12:00:00)-Water Temperature (C)]]*OO[[#This Row],[35]]</f>
        <v>2.6786782027918746E-2</v>
      </c>
      <c r="AL306" s="10">
        <f>3/24000000*OO[[#This Row],[94 (30JUN1985 15:00:00)-Water Temperature (C)]]*OO[[#This Row],[36]]</f>
        <v>1.3516554414299997E-2</v>
      </c>
      <c r="AM306" s="10">
        <f>3/24000000*OO[[#This Row],[95 (30JUN1985 18:00:00)-Water Temperature (C)]]*OO[[#This Row],[37]]</f>
        <v>5.9527885031999996E-3</v>
      </c>
      <c r="AN306" s="10">
        <f>3/24000000*OO[[#This Row],[96 (30JUN1985 21:00:00)-Water Temperature (C)]]*OO[[#This Row],[38]]</f>
        <v>2.2010083373279997E-3</v>
      </c>
      <c r="AO306" s="10">
        <f>3/24000000*OO[[#This Row],[97 (01JUL1985 00:00:00)-Water Temperature (C)]]*OO[[#This Row],[39]]</f>
        <v>7.3571520154950003E-4</v>
      </c>
      <c r="AP306" s="10">
        <f>3/24000000*OO[[#This Row],[98 (01JUL1985 03:00:00)-Water Temperature (C)]]*OO[[#This Row],[40]]</f>
        <v>2.55487133106175E-4</v>
      </c>
      <c r="AQ306" s="10">
        <f>3/24000000*OO[[#This Row],[99 (01JUL1985 06:00:00)-Water Temperature (C)]]*OO[[#This Row],[41]]</f>
        <v>1.1028558239879998E-4</v>
      </c>
      <c r="AR306" s="10">
        <f>3/24000000*OO[[#This Row],[100 (01JUL1985 09:00:00)-Water Temperature (C)]]*OO[[#This Row],[42]]</f>
        <v>7.3197119316937499E-5</v>
      </c>
      <c r="AS306" s="10">
        <f>3/24000000*OO[[#This Row],[101 (01JUL1985 12:00:00)-Water Temperature (C)]]*OO[[#This Row],[43]]</f>
        <v>6.7210009277950006E-5</v>
      </c>
      <c r="AT306" s="10">
        <f>3/24000000*OO[[#This Row],[102 (01JUL1985 15:00:00)-Water Temperature (C)]]*OO[[#This Row],[44]]</f>
        <v>6.8297244114599994E-5</v>
      </c>
      <c r="AU306" s="10">
        <f>3/24000000*OO[[#This Row],[103 (01JUL1985 18:00:00)-Water Temperature (C)]]*OO[[#This Row],[45]]</f>
        <v>6.7166770051000003E-5</v>
      </c>
      <c r="AV306" s="10">
        <f>3/24000000*OO[[#This Row],[104 (01JUL1985 21:00:00)-Water Temperature (C)]]*OO[[#This Row],[46]]</f>
        <v>6.3025956267187492E-5</v>
      </c>
      <c r="AW306" s="10">
        <f>3/24000000*OO[[#This Row],[105 (02JUL1985 00:00:00)-Water Temperature (C)]]*OO[[#This Row],[47]]</f>
        <v>5.637690561447999E-5</v>
      </c>
      <c r="AX306" s="10">
        <f>3/24000000*OO[[#This Row],[106 (02JUL1985 03:00:00)-Water Temperature (C)]]*OO[[#This Row],[48]]</f>
        <v>4.9549321645459991E-5</v>
      </c>
      <c r="AY306" s="10">
        <f>3/24000000*OO[[#This Row],[107 (02JUL1985 06:00:00)-Water Temperature (C)]]*OO[[#This Row],[49]]</f>
        <v>4.2889933879034998E-5</v>
      </c>
      <c r="AZ306" s="10">
        <f>3/24000000*OO[[#This Row],[108 (02JUL1985 09:00:00)-Water Temperature (C)]]*OO[[#This Row],[50]]</f>
        <v>3.7872458327324999E-5</v>
      </c>
      <c r="BA306" s="10">
        <f>3/24000000*OO[[#This Row],[109 (02JUL1985 12:00:00)-Water Temperature (C)]]*OO[[#This Row],[51]]</f>
        <v>3.30141565535325E-5</v>
      </c>
      <c r="BB306" s="10">
        <f>3/24000000*OO[[#This Row],[110 (02JUL1985 15:00:00)-Water Temperature (C)]]*OO[[#This Row],[52]]</f>
        <v>2.78933668291425E-5</v>
      </c>
      <c r="BC306" s="10">
        <f>3/24000000*OO[[#This Row],[111 (02JUL1985 18:00:00)-Water Temperature (C)]]*OO[[#This Row],[53]]</f>
        <v>2.2905037849710001E-5</v>
      </c>
      <c r="BD306" s="10">
        <f>3/24000000*OO[[#This Row],[112 (02JUL1985 21:00:00)-Water Temperature (C)]]*OO[[#This Row],[54]]</f>
        <v>1.8034774811734998E-5</v>
      </c>
      <c r="BE306" s="10">
        <f>3/24000000*OO[[#This Row],[113 (03JUL1985 00:00:00)-Water Temperature (C)]]*OO[[#This Row],[55]]</f>
        <v>1.44339853329E-5</v>
      </c>
      <c r="BF306" s="10">
        <f>3/24000000*OO[[#This Row],[114 (03JUL1985 03:00:00)-Water Temperature (C)]]*OO[[#This Row],[56]]</f>
        <v>1.2160006820880001E-5</v>
      </c>
      <c r="BG306" s="10">
        <f>3/24000000*OO[[#This Row],[115 (03JUL1985 06:00:00)-Water Temperature (C)]]*OO[[#This Row],[57]]</f>
        <v>1.0779907199388749E-5</v>
      </c>
      <c r="BH306" s="10">
        <f>3/24000000*OO[[#This Row],[116 (03JUL1985 09:00:00)-Water Temperature (C)]]*OO[[#This Row],[58]]</f>
        <v>1.02969730228675E-5</v>
      </c>
      <c r="BI306" s="10">
        <f>3/24000000*OO[[#This Row],[117 (03JUL1985 12:00:00)-Water Temperature (C)]]*OO[[#This Row],[59]]</f>
        <v>1.0427861973445E-5</v>
      </c>
      <c r="BJ306" s="10">
        <f>3/24000000*OO[[#This Row],[118 (03JUL1985 15:00:00)-Water Temperature (C)]]*OO[[#This Row],[60]]</f>
        <v>1.0648434579072498E-5</v>
      </c>
      <c r="BK306" s="10">
        <f>3/24000000*OO[[#This Row],[119 (03JUL1985 18:00:00)-Water Temperature (C)]]*OO[[#This Row],[61]]</f>
        <v>1.03038795009E-5</v>
      </c>
      <c r="BL306" s="10">
        <f>3/24000000*OO[[#This Row],[120 (03JUL1985 21:00:00)-Water Temperature (C)]]*OO[[#This Row],[62]]</f>
        <v>9.5103233478599997E-6</v>
      </c>
      <c r="BM306" s="10">
        <f>3/24000000*OO[[#This Row],[121 (04JUL1985 00:00:00)-Water Temperature (C)]]*OO[[#This Row],[63]]</f>
        <v>8.6599163410849995E-6</v>
      </c>
      <c r="BN306" s="10">
        <f>3/24000000*OO[[#This Row],[122 (04JUL1985 03:00:00)-Water Temperature (C)]]*OO[[#This Row],[64]]</f>
        <v>8.0026918663149993E-6</v>
      </c>
      <c r="BO306" s="10">
        <f>3/24000000*OO[[#This Row],[123 (04JUL1985 06:00:00)-Water Temperature (C)]]*OO[[#This Row],[65]]</f>
        <v>7.4715611722499992E-6</v>
      </c>
      <c r="BP306" s="10">
        <f>3/24000000*OO[[#This Row],[124 (04JUL1985 09:00:00)-Water Temperature (C)]]*OO[[#This Row],[66]]</f>
        <v>7.2482990296850001E-6</v>
      </c>
      <c r="BQ306" s="10">
        <f>3/24000000*OO[[#This Row],[125 (04JUL1985 12:00:00)-Water Temperature (C)]]*OO[[#This Row],[67]]</f>
        <v>7.0459196522325007E-6</v>
      </c>
      <c r="BR306" s="10">
        <f>3/24000000*OO[[#This Row],[126 (04JUL1985 15:00:00)-Water Temperature (C)]]*OO[[#This Row],[68]]</f>
        <v>6.5966616104024992E-6</v>
      </c>
      <c r="BS306" s="10">
        <f>3/24000000*OO[[#This Row],[127 (04JUL1985 18:00:00)-Water Temperature (C)]]*OO[[#This Row],[69]]</f>
        <v>6.1295349089112494E-6</v>
      </c>
      <c r="BT306" s="10">
        <f>3/24000000*OO[[#This Row],[128 (04JUL1985 21:00:00)-Water Temperature (C)]]*OO[[#This Row],[70]]</f>
        <v>5.7431021133511244E-6</v>
      </c>
      <c r="BU306" s="10">
        <f>3/24000000*OO[[#This Row],[129 (05JUL1985 00:00:00)-Water Temperature (C)]]*OO[[#This Row],[71]]</f>
        <v>5.3321305912908752E-6</v>
      </c>
      <c r="BV306" s="10">
        <f>3/24000000*OO[[#This Row],[130 (05JUL1985 03:00:00)-Water Temperature (C)]]*OO[[#This Row],[72]]</f>
        <v>4.9717257247284999E-6</v>
      </c>
      <c r="BW306" s="10">
        <f>3/24000000*OO[[#This Row],[131 (05JUL1985 06:00:00)-Water Temperature (C)]]*OO[[#This Row],[73]]</f>
        <v>4.6613793589886245E-6</v>
      </c>
      <c r="BX306" s="10">
        <f>3/24000000*OO[[#This Row],[132 (05JUL1985 09:00:00)-Water Temperature (C)]]*OO[[#This Row],[74]]</f>
        <v>4.5952025888644989E-6</v>
      </c>
      <c r="BY306" s="10">
        <f>3/24000000*OO[[#This Row],[133 (05JUL1985 12:00:00)-Water Temperature (C)]]*OO[[#This Row],[75]]</f>
        <v>4.8069144374460004E-6</v>
      </c>
      <c r="BZ306" s="10">
        <f>3/24000000*OO[[#This Row],[134 (05JUL1985 15:00:00)-Water Temperature (C)]]*OO[[#This Row],[76]]</f>
        <v>5.0767999817534994E-6</v>
      </c>
      <c r="CA306" s="10">
        <f>3/24000000*OO[[#This Row],[135 (05JUL1985 18:00:00)-Water Temperature (C)]]*OO[[#This Row],[77]]</f>
        <v>5.0638297700899997E-6</v>
      </c>
      <c r="CB306" s="10">
        <f>3/24000000*OO[[#This Row],[136 (05JUL1985 21:00:00)-Water Temperature (C)]]*OO[[#This Row],[78]]</f>
        <v>4.680614234260125E-6</v>
      </c>
      <c r="CC306" s="10">
        <f>3/24000000*OO[[#This Row],[137 (06JUL1985 00:00:00)-Water Temperature (C)]]*OO[[#This Row],[79]]</f>
        <v>4.2537155974749993E-6</v>
      </c>
      <c r="CD306" s="10">
        <f>3/24000000*OO[[#This Row],[138 (06JUL1985 03:00:00)-Water Temperature (C)]]*OO[[#This Row],[80]]</f>
        <v>3.990211370020875E-6</v>
      </c>
      <c r="CE306" s="10">
        <f>3/24000000*OO[[#This Row],[139 (06JUL1985 06:00:00)-Water Temperature (C)]]*OO[[#This Row],[81]]</f>
        <v>3.7619627240002503E-6</v>
      </c>
      <c r="CF306" s="10">
        <f>3/24000000*OO[[#This Row],[140 (06JUL1985 09:00:00)-Water Temperature (C)]]*OO[[#This Row],[82]]</f>
        <v>3.6049419252209997E-6</v>
      </c>
      <c r="CG306" s="10">
        <f>3/24000000*OO[[#This Row],[141 (06JUL1985 12:00:00)-Water Temperature (C)]]*OO[[#This Row],[83]]</f>
        <v>3.541468766293E-6</v>
      </c>
      <c r="CH306" s="10">
        <f>3/24000000*OO[[#This Row],[142 (06JUL1985 15:00:00)-Water Temperature (C)]]*OO[[#This Row],[84]]</f>
        <v>3.4372971756697499E-6</v>
      </c>
      <c r="CI306" s="10">
        <f>3/24000000*OO[[#This Row],[143 (06JUL1985 18:00:00)-Water Temperature (C)]]*OO[[#This Row],[85]]</f>
        <v>3.269638128725625E-6</v>
      </c>
      <c r="CJ306" s="10">
        <f>3/24000000*OO[[#This Row],[144 (06JUL1985 21:00:00)-Water Temperature (C)]]*OO[[#This Row],[86]]</f>
        <v>3.0883463613299999E-6</v>
      </c>
      <c r="CK306" s="10">
        <f>3/24000000*OO[[#This Row],[145 (07JUL1985 00:00:00)-Water Temperature (C)]]*OO[[#This Row],[87]]</f>
        <v>2.8449559396472499E-6</v>
      </c>
      <c r="CL306" s="10">
        <f>3/24000000*OO[[#This Row],[146 (07JUL1985 03:00:00)-Water Temperature (C)]]*OO[[#This Row],[88]]</f>
        <v>2.6654100744918748E-6</v>
      </c>
      <c r="CM306" s="10">
        <f>3/24000000*OO[[#This Row],[147 (07JUL1985 06:00:00)-Water Temperature (C)]]*OO[[#This Row],[89]]</f>
        <v>2.5451332545074999E-6</v>
      </c>
      <c r="CN306" s="10">
        <f>3/24000000*OO[[#This Row],[148 (07JUL1985 09:00:00)-Water Temperature (C)]]*OO[[#This Row],[90]]</f>
        <v>2.5140734232120001E-6</v>
      </c>
      <c r="CO306" s="10">
        <f>3/24000000*OO[[#This Row],[149 (07JUL1985 12:00:00)-Water Temperature (C)]]*OO[[#This Row],[91]]</f>
        <v>2.49860897381375E-6</v>
      </c>
      <c r="CP306" s="10">
        <f>3/24000000*OO[[#This Row],[150 (07JUL1985 15:00:00)-Water Temperature (C)]]*OO[[#This Row],[92]]</f>
        <v>2.5308661840464999E-6</v>
      </c>
      <c r="CQ306" s="10">
        <f>3/24000000*OO[[#This Row],[151 (07JUL1985 18:00:00)-Water Temperature (C)]]*OO[[#This Row],[93]]</f>
        <v>2.5565204160018749E-6</v>
      </c>
      <c r="CR306" s="10">
        <f>3/24000000*OO[[#This Row],[152 (07JUL1985 21:00:00)-Water Temperature (C)]]*OO[[#This Row],[94]]</f>
        <v>2.4386952261659997E-6</v>
      </c>
      <c r="CS306" s="10">
        <f>3/24000000*OO[[#This Row],[153 (08JUL1985 00:00:00)-Water Temperature (C)]]*OO[[#This Row],[95]]</f>
        <v>2.184910824517125E-6</v>
      </c>
      <c r="CT306" s="10">
        <f>3/24000000*OO[[#This Row],[154 (08JUL1985 03:00:00)-Water Temperature (C)]]*OO[[#This Row],[96]]</f>
        <v>2.0002622051069999E-6</v>
      </c>
      <c r="CU306" s="10">
        <f>3/24000000*OO[[#This Row],[155 (08JUL1985 06:00:00)-Water Temperature (C)]]*OO[[#This Row],[97]]</f>
        <v>1.8834617494E-6</v>
      </c>
      <c r="CV306" s="10">
        <f>3/24000000*OO[[#This Row],[156 (08JUL1985 09:00:00)-Water Temperature (C)]]*OO[[#This Row],[98]]</f>
        <v>1.8449277218957498E-6</v>
      </c>
      <c r="CW306" s="10">
        <f>3/24000000*OO[[#This Row],[157 (08JUL1985 12:00:00)-Water Temperature (C)]]*OO[[#This Row],[99]]</f>
        <v>1.7870236527511249E-6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0</v>
      </c>
      <c r="Q307" s="10">
        <f>3/24*OO[[#This Row],[73 (28JUN1985 00:00:00)-Water Temperature (C)]]*OO[[#This Row],[15]]/SUM(OO[15])</f>
        <v>0</v>
      </c>
      <c r="R307" s="10">
        <f>3/24*OO[[#This Row],[74 (28JUN1985 03:00:00)-Water Temperature (C)]]*OO[[#This Row],[16]]/SUM(OO[16])</f>
        <v>0</v>
      </c>
      <c r="S307" s="10">
        <f>3/24*OO[[#This Row],[75 (28JUN1985 06:00:00)-Water Temperature (C)]]*OO[[#This Row],[17]]/SUM(OO[17])</f>
        <v>1.8480976444337209E-32</v>
      </c>
      <c r="T307" s="10">
        <f>3/24*OO[[#This Row],[76 (28JUN1985 09:00:00)-Water Temperature (C)]]*OO[[#This Row],[18]]/SUM(OO[18])</f>
        <v>1.2318621717108757E-25</v>
      </c>
      <c r="U307" s="10">
        <f>3/24*OO[[#This Row],[77 (28JUN1985 12:00:00)-Water Temperature (C)]]*OO[[#This Row],[19]]/SUM(OO[19])</f>
        <v>1.3653793499821239E-18</v>
      </c>
      <c r="V307" s="10">
        <f>3/24000000*OO[[#This Row],[78 (28JUN1985 15:00:00)-Water Temperature (C)]]*OO[[#This Row],[20]]</f>
        <v>1.4280010185360002E-14</v>
      </c>
      <c r="W307" s="10">
        <f>3/24000000*OO[[#This Row],[79 (28JUN1985 18:00:00)-Water Temperature (C)]]*OO[[#This Row],[21]]</f>
        <v>1.1569453107547498E-11</v>
      </c>
      <c r="X307" s="10">
        <f>3/24000000*OO[[#This Row],[80 (28JUN1985 21:00:00)-Water Temperature (C)]]*OO[[#This Row],[22]]</f>
        <v>2.2002940880212498E-9</v>
      </c>
      <c r="Y307" s="10">
        <f>3/24000000*OO[[#This Row],[81 (29JUN1985 00:00:00)-Water Temperature (C)]]*OO[[#This Row],[23]]</f>
        <v>1.5227053870218747E-7</v>
      </c>
      <c r="Z307" s="10">
        <f>3/24000000*OO[[#This Row],[82 (29JUN1985 03:00:00)-Water Temperature (C)]]*OO[[#This Row],[24]]</f>
        <v>4.771101109389999E-6</v>
      </c>
      <c r="AA307" s="10">
        <f>3/24000000*OO[[#This Row],[83 (29JUN1985 06:00:00)-Water Temperature (C)]]*OO[[#This Row],[25]]</f>
        <v>7.7325701795774999E-5</v>
      </c>
      <c r="AB307" s="10">
        <f>3/24000000*OO[[#This Row],[84 (29JUN1985 09:00:00)-Water Temperature (C)]]*OO[[#This Row],[26]]</f>
        <v>7.3507558582912476E-4</v>
      </c>
      <c r="AC307" s="10">
        <f>3/24000000*OO[[#This Row],[85 (29JUN1985 12:00:00)-Water Temperature (C)]]*OO[[#This Row],[27]]</f>
        <v>4.3815335010712487E-3</v>
      </c>
      <c r="AD307" s="10">
        <f>3/24000000*OO[[#This Row],[86 (29JUN1985 15:00:00)-Water Temperature (C)]]*OO[[#This Row],[28]]</f>
        <v>1.7438464769799999E-2</v>
      </c>
      <c r="AE307" s="10">
        <f>3/24000000*OO[[#This Row],[88 (29JUN1985 21:00:00)-Water Temperature (C)]]*OO[[#This Row],[30]]</f>
        <v>8.5333151955699987E-2</v>
      </c>
      <c r="AF307" s="10">
        <f>3/24000000*OO[[#This Row],[88 (29JUN1985 21:00:00)-Water Temperature (C)]]*OO[[#This Row],[30]]</f>
        <v>8.5333151955699987E-2</v>
      </c>
      <c r="AG307" s="10">
        <f>3/24000000*OO[[#This Row],[89 (30JUN1985 00:00:00)-Water Temperature (C)]]*OO[[#This Row],[31]]</f>
        <v>0.10754982985198749</v>
      </c>
      <c r="AH307" s="10">
        <f>3/24000000*OO[[#This Row],[90 (30JUN1985 03:00:00)-Water Temperature (C)]]*OO[[#This Row],[32]]</f>
        <v>0.10688076548302498</v>
      </c>
      <c r="AI307" s="10">
        <f>3/24000000*OO[[#This Row],[91 (30JUN1985 06:00:00)-Water Temperature (C)]]*OO[[#This Row],[33]]</f>
        <v>8.5431397784425003E-2</v>
      </c>
      <c r="AJ307" s="10">
        <f>3/24000000*OO[[#This Row],[92 (30JUN1985 09:00:00)-Water Temperature (C)]]*OO[[#This Row],[34]]</f>
        <v>5.648610809831249E-2</v>
      </c>
      <c r="AK307" s="10">
        <f>3/24000000*OO[[#This Row],[93 (30JUN1985 12:00:00)-Water Temperature (C)]]*OO[[#This Row],[35]]</f>
        <v>3.2162044969210005E-2</v>
      </c>
      <c r="AL307" s="10">
        <f>3/24000000*OO[[#This Row],[94 (30JUN1985 15:00:00)-Water Temperature (C)]]*OO[[#This Row],[36]]</f>
        <v>1.6497284799839997E-2</v>
      </c>
      <c r="AM307" s="10">
        <f>3/24000000*OO[[#This Row],[95 (30JUN1985 18:00:00)-Water Temperature (C)]]*OO[[#This Row],[37]]</f>
        <v>7.3814193036999994E-3</v>
      </c>
      <c r="AN307" s="10">
        <f>3/24000000*OO[[#This Row],[96 (30JUN1985 21:00:00)-Water Temperature (C)]]*OO[[#This Row],[38]]</f>
        <v>2.7694741696564999E-3</v>
      </c>
      <c r="AO307" s="10">
        <f>3/24000000*OO[[#This Row],[97 (01JUL1985 00:00:00)-Water Temperature (C)]]*OO[[#This Row],[39]]</f>
        <v>9.3018666871724992E-4</v>
      </c>
      <c r="AP307" s="10">
        <f>3/24000000*OO[[#This Row],[98 (01JUL1985 03:00:00)-Water Temperature (C)]]*OO[[#This Row],[40]]</f>
        <v>3.1956677601904999E-4</v>
      </c>
      <c r="AQ307" s="10">
        <f>3/24000000*OO[[#This Row],[99 (01JUL1985 06:00:00)-Water Temperature (C)]]*OO[[#This Row],[41]]</f>
        <v>1.3283412598337499E-4</v>
      </c>
      <c r="AR307" s="10">
        <f>3/24000000*OO[[#This Row],[100 (01JUL1985 09:00:00)-Water Temperature (C)]]*OO[[#This Row],[42]]</f>
        <v>8.3713569811787506E-5</v>
      </c>
      <c r="AS307" s="10">
        <f>3/24000000*OO[[#This Row],[101 (01JUL1985 12:00:00)-Water Temperature (C)]]*OO[[#This Row],[43]]</f>
        <v>7.4880672210450011E-5</v>
      </c>
      <c r="AT307" s="10">
        <f>3/24000000*OO[[#This Row],[102 (01JUL1985 15:00:00)-Water Temperature (C)]]*OO[[#This Row],[44]]</f>
        <v>7.5737383978624989E-5</v>
      </c>
      <c r="AU307" s="10">
        <f>3/24000000*OO[[#This Row],[103 (01JUL1985 18:00:00)-Water Temperature (C)]]*OO[[#This Row],[45]]</f>
        <v>7.4724078029599991E-5</v>
      </c>
      <c r="AV307" s="10">
        <f>3/24000000*OO[[#This Row],[104 (01JUL1985 21:00:00)-Water Temperature (C)]]*OO[[#This Row],[46]]</f>
        <v>7.0363428588749997E-5</v>
      </c>
      <c r="AW307" s="10">
        <f>3/24000000*OO[[#This Row],[105 (02JUL1985 00:00:00)-Water Temperature (C)]]*OO[[#This Row],[47]]</f>
        <v>6.3123714219999994E-5</v>
      </c>
      <c r="AX307" s="10">
        <f>3/24000000*OO[[#This Row],[106 (02JUL1985 03:00:00)-Water Temperature (C)]]*OO[[#This Row],[48]]</f>
        <v>5.5581252192748742E-5</v>
      </c>
      <c r="AY307" s="10">
        <f>3/24000000*OO[[#This Row],[107 (02JUL1985 06:00:00)-Water Temperature (C)]]*OO[[#This Row],[49]]</f>
        <v>4.8242424382497497E-5</v>
      </c>
      <c r="AZ307" s="10">
        <f>3/24000000*OO[[#This Row],[108 (02JUL1985 09:00:00)-Water Temperature (C)]]*OO[[#This Row],[50]]</f>
        <v>4.2687724561734998E-5</v>
      </c>
      <c r="BA307" s="10">
        <f>3/24000000*OO[[#This Row],[109 (02JUL1985 12:00:00)-Water Temperature (C)]]*OO[[#This Row],[51]]</f>
        <v>3.7392841498206251E-5</v>
      </c>
      <c r="BB307" s="10">
        <f>3/24000000*OO[[#This Row],[110 (02JUL1985 15:00:00)-Water Temperature (C)]]*OO[[#This Row],[52]]</f>
        <v>3.170155212241E-5</v>
      </c>
      <c r="BC307" s="10">
        <f>3/24000000*OO[[#This Row],[111 (02JUL1985 18:00:00)-Water Temperature (C)]]*OO[[#This Row],[53]]</f>
        <v>2.6064963474765E-5</v>
      </c>
      <c r="BD307" s="10">
        <f>3/24000000*OO[[#This Row],[112 (02JUL1985 21:00:00)-Water Temperature (C)]]*OO[[#This Row],[54]]</f>
        <v>2.0510806918946248E-5</v>
      </c>
      <c r="BE307" s="10">
        <f>3/24000000*OO[[#This Row],[113 (03JUL1985 00:00:00)-Water Temperature (C)]]*OO[[#This Row],[55]]</f>
        <v>1.63220407549125E-5</v>
      </c>
      <c r="BF307" s="10">
        <f>3/24000000*OO[[#This Row],[114 (03JUL1985 03:00:00)-Water Temperature (C)]]*OO[[#This Row],[56]]</f>
        <v>1.3665856445132499E-5</v>
      </c>
      <c r="BG307" s="10">
        <f>3/24000000*OO[[#This Row],[115 (03JUL1985 06:00:00)-Water Temperature (C)]]*OO[[#This Row],[57]]</f>
        <v>1.2059176748419998E-5</v>
      </c>
      <c r="BH307" s="10">
        <f>3/24000000*OO[[#This Row],[116 (03JUL1985 09:00:00)-Water Temperature (C)]]*OO[[#This Row],[58]]</f>
        <v>1.1471894271799999E-5</v>
      </c>
      <c r="BI307" s="10">
        <f>3/24000000*OO[[#This Row],[117 (03JUL1985 12:00:00)-Water Temperature (C)]]*OO[[#This Row],[59]]</f>
        <v>1.1601009534633748E-5</v>
      </c>
      <c r="BJ307" s="10">
        <f>3/24000000*OO[[#This Row],[118 (03JUL1985 15:00:00)-Water Temperature (C)]]*OO[[#This Row],[60]]</f>
        <v>1.1858897980154998E-5</v>
      </c>
      <c r="BK307" s="10">
        <f>3/24000000*OO[[#This Row],[119 (03JUL1985 18:00:00)-Water Temperature (C)]]*OO[[#This Row],[61]]</f>
        <v>1.150259132012125E-5</v>
      </c>
      <c r="BL307" s="10">
        <f>3/24000000*OO[[#This Row],[120 (03JUL1985 21:00:00)-Water Temperature (C)]]*OO[[#This Row],[62]]</f>
        <v>1.0624890696887499E-5</v>
      </c>
      <c r="BM307" s="10">
        <f>3/24000000*OO[[#This Row],[121 (04JUL1985 00:00:00)-Water Temperature (C)]]*OO[[#This Row],[63]]</f>
        <v>9.6615495367650002E-6</v>
      </c>
      <c r="BN307" s="10">
        <f>3/24000000*OO[[#This Row],[122 (04JUL1985 03:00:00)-Water Temperature (C)]]*OO[[#This Row],[64]]</f>
        <v>8.9134073516149986E-6</v>
      </c>
      <c r="BO307" s="10">
        <f>3/24000000*OO[[#This Row],[123 (04JUL1985 06:00:00)-Water Temperature (C)]]*OO[[#This Row],[65]]</f>
        <v>8.3164257394824996E-6</v>
      </c>
      <c r="BP307" s="10">
        <f>3/24000000*OO[[#This Row],[124 (04JUL1985 09:00:00)-Water Temperature (C)]]*OO[[#This Row],[66]]</f>
        <v>8.0560627703762487E-6</v>
      </c>
      <c r="BQ307" s="10">
        <f>3/24000000*OO[[#This Row],[125 (04JUL1985 12:00:00)-Water Temperature (C)]]*OO[[#This Row],[67]]</f>
        <v>7.8412928834437499E-6</v>
      </c>
      <c r="BR307" s="10">
        <f>3/24000000*OO[[#This Row],[126 (04JUL1985 15:00:00)-Water Temperature (C)]]*OO[[#This Row],[68]]</f>
        <v>7.348665833946249E-6</v>
      </c>
      <c r="BS307" s="10">
        <f>3/24000000*OO[[#This Row],[127 (04JUL1985 18:00:00)-Water Temperature (C)]]*OO[[#This Row],[69]]</f>
        <v>6.8293658886225007E-6</v>
      </c>
      <c r="BT307" s="10">
        <f>3/24000000*OO[[#This Row],[128 (04JUL1985 21:00:00)-Water Temperature (C)]]*OO[[#This Row],[70]]</f>
        <v>6.3991697564312487E-6</v>
      </c>
      <c r="BU307" s="10">
        <f>3/24000000*OO[[#This Row],[129 (05JUL1985 00:00:00)-Water Temperature (C)]]*OO[[#This Row],[71]]</f>
        <v>5.9406907360412497E-6</v>
      </c>
      <c r="BV307" s="10">
        <f>3/24000000*OO[[#This Row],[130 (05JUL1985 03:00:00)-Water Temperature (C)]]*OO[[#This Row],[72]]</f>
        <v>5.5334107407439997E-6</v>
      </c>
      <c r="BW307" s="10">
        <f>3/24000000*OO[[#This Row],[131 (05JUL1985 06:00:00)-Water Temperature (C)]]*OO[[#This Row],[73]]</f>
        <v>5.1847706346712498E-6</v>
      </c>
      <c r="BX307" s="10">
        <f>3/24000000*OO[[#This Row],[132 (05JUL1985 09:00:00)-Water Temperature (C)]]*OO[[#This Row],[74]]</f>
        <v>5.1005382783224992E-6</v>
      </c>
      <c r="BY307" s="10">
        <f>3/24000000*OO[[#This Row],[133 (05JUL1985 12:00:00)-Water Temperature (C)]]*OO[[#This Row],[75]]</f>
        <v>5.3306622164212496E-6</v>
      </c>
      <c r="BZ307" s="10">
        <f>3/24000000*OO[[#This Row],[134 (05JUL1985 15:00:00)-Water Temperature (C)]]*OO[[#This Row],[76]]</f>
        <v>5.6380227859410003E-6</v>
      </c>
      <c r="CA307" s="10">
        <f>3/24000000*OO[[#This Row],[135 (05JUL1985 18:00:00)-Water Temperature (C)]]*OO[[#This Row],[77]]</f>
        <v>5.6415563109376253E-6</v>
      </c>
      <c r="CB307" s="10">
        <f>3/24000000*OO[[#This Row],[136 (05JUL1985 21:00:00)-Water Temperature (C)]]*OO[[#This Row],[78]]</f>
        <v>5.22506061349425E-6</v>
      </c>
      <c r="CC307" s="10">
        <f>3/24000000*OO[[#This Row],[137 (06JUL1985 00:00:00)-Water Temperature (C)]]*OO[[#This Row],[79]]</f>
        <v>4.7382272797112495E-6</v>
      </c>
      <c r="CD307" s="10">
        <f>3/24000000*OO[[#This Row],[138 (06JUL1985 03:00:00)-Water Temperature (C)]]*OO[[#This Row],[80]]</f>
        <v>4.4344657859839994E-6</v>
      </c>
      <c r="CE307" s="10">
        <f>3/24000000*OO[[#This Row],[139 (06JUL1985 06:00:00)-Water Temperature (C)]]*OO[[#This Row],[81]]</f>
        <v>4.1821029397289997E-6</v>
      </c>
      <c r="CF307" s="10">
        <f>3/24000000*OO[[#This Row],[140 (06JUL1985 09:00:00)-Water Temperature (C)]]*OO[[#This Row],[82]]</f>
        <v>4.0066988830129998E-6</v>
      </c>
      <c r="CG307" s="10">
        <f>3/24000000*OO[[#This Row],[141 (06JUL1985 12:00:00)-Water Temperature (C)]]*OO[[#This Row],[83]]</f>
        <v>3.9355375312500006E-6</v>
      </c>
      <c r="CH307" s="10">
        <f>3/24000000*OO[[#This Row],[142 (06JUL1985 15:00:00)-Water Temperature (C)]]*OO[[#This Row],[84]]</f>
        <v>3.8267547633739996E-6</v>
      </c>
      <c r="CI307" s="10">
        <f>3/24000000*OO[[#This Row],[143 (06JUL1985 18:00:00)-Water Temperature (C)]]*OO[[#This Row],[85]]</f>
        <v>3.6408309836335E-6</v>
      </c>
      <c r="CJ307" s="10">
        <f>3/24000000*OO[[#This Row],[144 (06JUL1985 21:00:00)-Water Temperature (C)]]*OO[[#This Row],[86]]</f>
        <v>3.4396408747484996E-6</v>
      </c>
      <c r="CK307" s="10">
        <f>3/24000000*OO[[#This Row],[145 (07JUL1985 00:00:00)-Water Temperature (C)]]*OO[[#This Row],[87]]</f>
        <v>3.168045225580625E-6</v>
      </c>
      <c r="CL307" s="10">
        <f>3/24000000*OO[[#This Row],[146 (07JUL1985 03:00:00)-Water Temperature (C)]]*OO[[#This Row],[88]]</f>
        <v>2.9620645057049994E-6</v>
      </c>
      <c r="CM307" s="10">
        <f>3/24000000*OO[[#This Row],[147 (07JUL1985 06:00:00)-Water Temperature (C)]]*OO[[#This Row],[89]]</f>
        <v>2.8258385564140003E-6</v>
      </c>
      <c r="CN307" s="10">
        <f>3/24000000*OO[[#This Row],[148 (07JUL1985 09:00:00)-Water Temperature (C)]]*OO[[#This Row],[90]]</f>
        <v>2.7892288993218749E-6</v>
      </c>
      <c r="CO307" s="10">
        <f>3/24000000*OO[[#This Row],[149 (07JUL1985 12:00:00)-Water Temperature (C)]]*OO[[#This Row],[91]]</f>
        <v>2.774602995436125E-6</v>
      </c>
      <c r="CP307" s="10">
        <f>3/24000000*OO[[#This Row],[150 (07JUL1985 15:00:00)-Water Temperature (C)]]*OO[[#This Row],[92]]</f>
        <v>2.8120028794016248E-6</v>
      </c>
      <c r="CQ307" s="10">
        <f>3/24000000*OO[[#This Row],[151 (07JUL1985 18:00:00)-Water Temperature (C)]]*OO[[#This Row],[93]]</f>
        <v>2.8436350594511255E-6</v>
      </c>
      <c r="CR307" s="10">
        <f>3/24000000*OO[[#This Row],[152 (07JUL1985 21:00:00)-Water Temperature (C)]]*OO[[#This Row],[94]]</f>
        <v>2.7209574213934996E-6</v>
      </c>
      <c r="CS307" s="10">
        <f>3/24000000*OO[[#This Row],[153 (08JUL1985 00:00:00)-Water Temperature (C)]]*OO[[#This Row],[95]]</f>
        <v>2.4389577318134997E-6</v>
      </c>
      <c r="CT307" s="10">
        <f>3/24000000*OO[[#This Row],[154 (08JUL1985 03:00:00)-Water Temperature (C)]]*OO[[#This Row],[96]]</f>
        <v>2.2261552113467497E-6</v>
      </c>
      <c r="CU307" s="10">
        <f>3/24000000*OO[[#This Row],[155 (08JUL1985 06:00:00)-Water Temperature (C)]]*OO[[#This Row],[97]]</f>
        <v>2.0934355279837504E-6</v>
      </c>
      <c r="CV307" s="10">
        <f>3/24000000*OO[[#This Row],[156 (08JUL1985 09:00:00)-Water Temperature (C)]]*OO[[#This Row],[98]]</f>
        <v>2.0489373888262498E-6</v>
      </c>
      <c r="CW307" s="10">
        <f>3/24000000*OO[[#This Row],[157 (08JUL1985 12:00:00)-Water Temperature (C)]]*OO[[#This Row],[99]]</f>
        <v>1.9894569968032499E-6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0</v>
      </c>
      <c r="Q308" s="10">
        <f>3/24*OO[[#This Row],[73 (28JUN1985 00:00:00)-Water Temperature (C)]]*OO[[#This Row],[15]]/SUM(OO[15])</f>
        <v>0</v>
      </c>
      <c r="R308" s="10">
        <f>3/24*OO[[#This Row],[74 (28JUN1985 03:00:00)-Water Temperature (C)]]*OO[[#This Row],[16]]/SUM(OO[16])</f>
        <v>0</v>
      </c>
      <c r="S308" s="10">
        <f>3/24*OO[[#This Row],[75 (28JUN1985 06:00:00)-Water Temperature (C)]]*OO[[#This Row],[17]]/SUM(OO[17])</f>
        <v>3.1233126330070513E-33</v>
      </c>
      <c r="T308" s="10">
        <f>3/24*OO[[#This Row],[76 (28JUN1985 09:00:00)-Water Temperature (C)]]*OO[[#This Row],[18]]/SUM(OO[18])</f>
        <v>7.93565050481255E-26</v>
      </c>
      <c r="U308" s="10">
        <f>3/24*OO[[#This Row],[77 (28JUN1985 12:00:00)-Water Temperature (C)]]*OO[[#This Row],[19]]/SUM(OO[19])</f>
        <v>5.3049978399956154E-19</v>
      </c>
      <c r="V308" s="10">
        <f>3/24000000*OO[[#This Row],[78 (28JUN1985 15:00:00)-Water Temperature (C)]]*OO[[#This Row],[20]]</f>
        <v>7.3979522086750007E-15</v>
      </c>
      <c r="W308" s="10">
        <f>3/24000000*OO[[#This Row],[79 (28JUN1985 18:00:00)-Water Temperature (C)]]*OO[[#This Row],[21]]</f>
        <v>6.8031216064874999E-12</v>
      </c>
      <c r="X308" s="10">
        <f>3/24000000*OO[[#This Row],[80 (28JUN1985 21:00:00)-Water Temperature (C)]]*OO[[#This Row],[22]]</f>
        <v>1.4121544475956249E-9</v>
      </c>
      <c r="Y308" s="10">
        <f>3/24000000*OO[[#This Row],[81 (29JUN1985 00:00:00)-Water Temperature (C)]]*OO[[#This Row],[23]]</f>
        <v>1.0455747447791248E-7</v>
      </c>
      <c r="Z308" s="10">
        <f>3/24000000*OO[[#This Row],[82 (29JUN1985 03:00:00)-Water Temperature (C)]]*OO[[#This Row],[24]]</f>
        <v>3.4698221833036248E-6</v>
      </c>
      <c r="AA308" s="10">
        <f>3/24000000*OO[[#This Row],[83 (29JUN1985 06:00:00)-Water Temperature (C)]]*OO[[#This Row],[25]]</f>
        <v>5.9151832435399993E-5</v>
      </c>
      <c r="AB308" s="10">
        <f>3/24000000*OO[[#This Row],[84 (29JUN1985 09:00:00)-Water Temperature (C)]]*OO[[#This Row],[26]]</f>
        <v>5.8785646574774993E-4</v>
      </c>
      <c r="AC308" s="10">
        <f>3/24000000*OO[[#This Row],[85 (29JUN1985 12:00:00)-Water Temperature (C)]]*OO[[#This Row],[27]]</f>
        <v>3.6504594798230003E-3</v>
      </c>
      <c r="AD308" s="10">
        <f>3/24000000*OO[[#This Row],[86 (29JUN1985 15:00:00)-Water Temperature (C)]]*OO[[#This Row],[28]]</f>
        <v>1.506872178376E-2</v>
      </c>
      <c r="AE308" s="10">
        <f>3/24000000*OO[[#This Row],[88 (29JUN1985 21:00:00)-Water Temperature (C)]]*OO[[#This Row],[30]]</f>
        <v>7.8726992978250004E-2</v>
      </c>
      <c r="AF308" s="10">
        <f>3/24000000*OO[[#This Row],[88 (29JUN1985 21:00:00)-Water Temperature (C)]]*OO[[#This Row],[30]]</f>
        <v>7.8726992978250004E-2</v>
      </c>
      <c r="AG308" s="10">
        <f>3/24000000*OO[[#This Row],[89 (30JUN1985 00:00:00)-Water Temperature (C)]]*OO[[#This Row],[31]]</f>
        <v>0.10193038638344999</v>
      </c>
      <c r="AH308" s="10">
        <f>3/24000000*OO[[#This Row],[90 (30JUN1985 03:00:00)-Water Temperature (C)]]*OO[[#This Row],[32]]</f>
        <v>0.10355493119849998</v>
      </c>
      <c r="AI308" s="10">
        <f>3/24000000*OO[[#This Row],[91 (30JUN1985 06:00:00)-Water Temperature (C)]]*OO[[#This Row],[33]]</f>
        <v>8.4662449982549987E-2</v>
      </c>
      <c r="AJ308" s="10">
        <f>3/24000000*OO[[#This Row],[92 (30JUN1985 09:00:00)-Water Temperature (C)]]*OO[[#This Row],[34]]</f>
        <v>5.7118560540737502E-2</v>
      </c>
      <c r="AK308" s="10">
        <f>3/24000000*OO[[#This Row],[93 (30JUN1985 12:00:00)-Water Temperature (C)]]*OO[[#This Row],[35]]</f>
        <v>3.3076584800119997E-2</v>
      </c>
      <c r="AL308" s="10">
        <f>3/24000000*OO[[#This Row],[94 (30JUN1985 15:00:00)-Water Temperature (C)]]*OO[[#This Row],[36]]</f>
        <v>1.7204248290679999E-2</v>
      </c>
      <c r="AM308" s="10">
        <f>3/24000000*OO[[#This Row],[95 (30JUN1985 18:00:00)-Water Temperature (C)]]*OO[[#This Row],[37]]</f>
        <v>7.8031907362199988E-3</v>
      </c>
      <c r="AN308" s="10">
        <f>3/24000000*OO[[#This Row],[96 (30JUN1985 21:00:00)-Water Temperature (C)]]*OO[[#This Row],[38]]</f>
        <v>2.9647158842512496E-3</v>
      </c>
      <c r="AO308" s="10">
        <f>3/24000000*OO[[#This Row],[97 (01JUL1985 00:00:00)-Water Temperature (C)]]*OO[[#This Row],[39]]</f>
        <v>1.000777358891375E-3</v>
      </c>
      <c r="AP308" s="10">
        <f>3/24000000*OO[[#This Row],[98 (01JUL1985 03:00:00)-Water Temperature (C)]]*OO[[#This Row],[40]]</f>
        <v>3.4131602805755003E-4</v>
      </c>
      <c r="AQ308" s="10">
        <f>3/24000000*OO[[#This Row],[99 (01JUL1985 06:00:00)-Water Temperature (C)]]*OO[[#This Row],[41]]</f>
        <v>1.3792286465156249E-4</v>
      </c>
      <c r="AR308" s="10">
        <f>3/24000000*OO[[#This Row],[100 (01JUL1985 09:00:00)-Water Temperature (C)]]*OO[[#This Row],[42]]</f>
        <v>8.3295039273750005E-5</v>
      </c>
      <c r="AS308" s="10">
        <f>3/24000000*OO[[#This Row],[101 (01JUL1985 12:00:00)-Water Temperature (C)]]*OO[[#This Row],[43]]</f>
        <v>7.2788701335875004E-5</v>
      </c>
      <c r="AT308" s="10">
        <f>3/24000000*OO[[#This Row],[102 (01JUL1985 15:00:00)-Water Temperature (C)]]*OO[[#This Row],[44]]</f>
        <v>7.3297987304624991E-5</v>
      </c>
      <c r="AU308" s="10">
        <f>3/24000000*OO[[#This Row],[103 (01JUL1985 18:00:00)-Water Temperature (C)]]*OO[[#This Row],[45]]</f>
        <v>7.2530596837350008E-5</v>
      </c>
      <c r="AV308" s="10">
        <f>3/24000000*OO[[#This Row],[104 (01JUL1985 21:00:00)-Water Temperature (C)]]*OO[[#This Row],[46]]</f>
        <v>6.8516849422124997E-5</v>
      </c>
      <c r="AW308" s="10">
        <f>3/24000000*OO[[#This Row],[105 (02JUL1985 00:00:00)-Water Temperature (C)]]*OO[[#This Row],[47]]</f>
        <v>6.1639245738525012E-5</v>
      </c>
      <c r="AX308" s="10">
        <f>3/24000000*OO[[#This Row],[106 (02JUL1985 03:00:00)-Water Temperature (C)]]*OO[[#This Row],[48]]</f>
        <v>5.4362986707294997E-5</v>
      </c>
      <c r="AY308" s="10">
        <f>3/24000000*OO[[#This Row],[107 (02JUL1985 06:00:00)-Water Temperature (C)]]*OO[[#This Row],[49]]</f>
        <v>4.7293703173799993E-5</v>
      </c>
      <c r="AZ308" s="10">
        <f>3/24000000*OO[[#This Row],[108 (02JUL1985 09:00:00)-Water Temperature (C)]]*OO[[#This Row],[50]]</f>
        <v>4.1915149070129993E-5</v>
      </c>
      <c r="BA308" s="10">
        <f>3/24000000*OO[[#This Row],[109 (02JUL1985 12:00:00)-Water Temperature (C)]]*OO[[#This Row],[51]]</f>
        <v>3.6854928362039996E-5</v>
      </c>
      <c r="BB308" s="10">
        <f>3/24000000*OO[[#This Row],[110 (02JUL1985 15:00:00)-Water Temperature (C)]]*OO[[#This Row],[52]]</f>
        <v>3.1341714655868748E-5</v>
      </c>
      <c r="BC308" s="10">
        <f>3/24000000*OO[[#This Row],[111 (02JUL1985 18:00:00)-Water Temperature (C)]]*OO[[#This Row],[53]]</f>
        <v>2.5802032998355003E-5</v>
      </c>
      <c r="BD308" s="10">
        <f>3/24000000*OO[[#This Row],[112 (02JUL1985 21:00:00)-Water Temperature (C)]]*OO[[#This Row],[54]]</f>
        <v>2.0301013646731248E-5</v>
      </c>
      <c r="BE308" s="10">
        <f>3/24000000*OO[[#This Row],[113 (03JUL1985 00:00:00)-Water Temperature (C)]]*OO[[#This Row],[55]]</f>
        <v>1.6085263935028746E-5</v>
      </c>
      <c r="BF308" s="10">
        <f>3/24000000*OO[[#This Row],[114 (03JUL1985 03:00:00)-Water Temperature (C)]]*OO[[#This Row],[56]]</f>
        <v>1.3397884503980001E-5</v>
      </c>
      <c r="BG308" s="10">
        <f>3/24000000*OO[[#This Row],[115 (03JUL1985 06:00:00)-Water Temperature (C)]]*OO[[#This Row],[57]]</f>
        <v>1.1777092454898749E-5</v>
      </c>
      <c r="BH308" s="10">
        <f>3/24000000*OO[[#This Row],[116 (03JUL1985 09:00:00)-Water Temperature (C)]]*OO[[#This Row],[58]]</f>
        <v>1.1163981312434999E-5</v>
      </c>
      <c r="BI308" s="10">
        <f>3/24000000*OO[[#This Row],[117 (03JUL1985 12:00:00)-Water Temperature (C)]]*OO[[#This Row],[59]]</f>
        <v>1.1273366625607501E-5</v>
      </c>
      <c r="BJ308" s="10">
        <f>3/24000000*OO[[#This Row],[118 (03JUL1985 15:00:00)-Water Temperature (C)]]*OO[[#This Row],[60]]</f>
        <v>1.1532044795042498E-5</v>
      </c>
      <c r="BK308" s="10">
        <f>3/24000000*OO[[#This Row],[119 (03JUL1985 18:00:00)-Water Temperature (C)]]*OO[[#This Row],[61]]</f>
        <v>1.120914604159E-5</v>
      </c>
      <c r="BL308" s="10">
        <f>3/24000000*OO[[#This Row],[120 (03JUL1985 21:00:00)-Water Temperature (C)]]*OO[[#This Row],[62]]</f>
        <v>1.036259045835E-5</v>
      </c>
      <c r="BM308" s="10">
        <f>3/24000000*OO[[#This Row],[121 (04JUL1985 00:00:00)-Water Temperature (C)]]*OO[[#This Row],[63]]</f>
        <v>9.4138140405599994E-6</v>
      </c>
      <c r="BN308" s="10">
        <f>3/24000000*OO[[#This Row],[122 (04JUL1985 03:00:00)-Water Temperature (C)]]*OO[[#This Row],[64]]</f>
        <v>8.6721506142937497E-6</v>
      </c>
      <c r="BO308" s="10">
        <f>3/24000000*OO[[#This Row],[123 (04JUL1985 06:00:00)-Water Temperature (C)]]*OO[[#This Row],[65]]</f>
        <v>8.0866818821937488E-6</v>
      </c>
      <c r="BP308" s="10">
        <f>3/24000000*OO[[#This Row],[124 (04JUL1985 09:00:00)-Water Temperature (C)]]*OO[[#This Row],[66]]</f>
        <v>7.8234361286174998E-6</v>
      </c>
      <c r="BQ308" s="10">
        <f>3/24000000*OO[[#This Row],[125 (04JUL1985 12:00:00)-Water Temperature (C)]]*OO[[#This Row],[67]]</f>
        <v>7.6208306203225007E-6</v>
      </c>
      <c r="BR308" s="10">
        <f>3/24000000*OO[[#This Row],[126 (04JUL1985 15:00:00)-Water Temperature (C)]]*OO[[#This Row],[68]]</f>
        <v>7.1507372527624991E-6</v>
      </c>
      <c r="BS308" s="10">
        <f>3/24000000*OO[[#This Row],[127 (04JUL1985 18:00:00)-Water Temperature (C)]]*OO[[#This Row],[69]]</f>
        <v>6.6463650780037491E-6</v>
      </c>
      <c r="BT308" s="10">
        <f>3/24000000*OO[[#This Row],[128 (04JUL1985 21:00:00)-Water Temperature (C)]]*OO[[#This Row],[70]]</f>
        <v>6.2269803639105001E-6</v>
      </c>
      <c r="BU308" s="10">
        <f>3/24000000*OO[[#This Row],[129 (05JUL1985 00:00:00)-Water Temperature (C)]]*OO[[#This Row],[71]]</f>
        <v>5.7812621122744995E-6</v>
      </c>
      <c r="BV308" s="10">
        <f>3/24000000*OO[[#This Row],[130 (05JUL1985 03:00:00)-Water Temperature (C)]]*OO[[#This Row],[72]]</f>
        <v>5.3805891501023754E-6</v>
      </c>
      <c r="BW308" s="10">
        <f>3/24000000*OO[[#This Row],[131 (05JUL1985 06:00:00)-Water Temperature (C)]]*OO[[#This Row],[73]]</f>
        <v>5.0388369227812497E-6</v>
      </c>
      <c r="BX308" s="10">
        <f>3/24000000*OO[[#This Row],[132 (05JUL1985 09:00:00)-Water Temperature (C)]]*OO[[#This Row],[74]]</f>
        <v>4.9480133255534994E-6</v>
      </c>
      <c r="BY308" s="10">
        <f>3/24000000*OO[[#This Row],[133 (05JUL1985 12:00:00)-Water Temperature (C)]]*OO[[#This Row],[75]]</f>
        <v>5.1662455342434999E-6</v>
      </c>
      <c r="BZ308" s="10">
        <f>3/24000000*OO[[#This Row],[134 (05JUL1985 15:00:00)-Water Temperature (C)]]*OO[[#This Row],[76]]</f>
        <v>5.4701348347721242E-6</v>
      </c>
      <c r="CA308" s="10">
        <f>3/24000000*OO[[#This Row],[135 (05JUL1985 18:00:00)-Water Temperature (C)]]*OO[[#This Row],[77]]</f>
        <v>5.4878592934019993E-6</v>
      </c>
      <c r="CB308" s="10">
        <f>3/24000000*OO[[#This Row],[136 (05JUL1985 21:00:00)-Water Temperature (C)]]*OO[[#This Row],[78]]</f>
        <v>5.0923792966793746E-6</v>
      </c>
      <c r="CC308" s="10">
        <f>3/24000000*OO[[#This Row],[137 (06JUL1985 00:00:00)-Water Temperature (C)]]*OO[[#This Row],[79]]</f>
        <v>4.6111159982615007E-6</v>
      </c>
      <c r="CD308" s="10">
        <f>3/24000000*OO[[#This Row],[138 (06JUL1985 03:00:00)-Water Temperature (C)]]*OO[[#This Row],[80]]</f>
        <v>4.3067525917410002E-6</v>
      </c>
      <c r="CE308" s="10">
        <f>3/24000000*OO[[#This Row],[139 (06JUL1985 06:00:00)-Water Temperature (C)]]*OO[[#This Row],[81]]</f>
        <v>4.0622513186368746E-6</v>
      </c>
      <c r="CF308" s="10">
        <f>3/24000000*OO[[#This Row],[140 (06JUL1985 09:00:00)-Water Temperature (C)]]*OO[[#This Row],[82]]</f>
        <v>3.8909907588242497E-6</v>
      </c>
      <c r="CG308" s="10">
        <f>3/24000000*OO[[#This Row],[141 (06JUL1985 12:00:00)-Water Temperature (C)]]*OO[[#This Row],[83]]</f>
        <v>3.8209670316644998E-6</v>
      </c>
      <c r="CH308" s="10">
        <f>3/24000000*OO[[#This Row],[142 (06JUL1985 15:00:00)-Water Temperature (C)]]*OO[[#This Row],[84]]</f>
        <v>3.7206324960893744E-6</v>
      </c>
      <c r="CI308" s="10">
        <f>3/24000000*OO[[#This Row],[143 (06JUL1985 18:00:00)-Water Temperature (C)]]*OO[[#This Row],[85]]</f>
        <v>3.5413644726367498E-6</v>
      </c>
      <c r="CJ308" s="10">
        <f>3/24000000*OO[[#This Row],[144 (06JUL1985 21:00:00)-Water Temperature (C)]]*OO[[#This Row],[86]]</f>
        <v>3.3459137073125E-6</v>
      </c>
      <c r="CK308" s="10">
        <f>3/24000000*OO[[#This Row],[145 (07JUL1985 00:00:00)-Water Temperature (C)]]*OO[[#This Row],[87]]</f>
        <v>3.0819434219648751E-6</v>
      </c>
      <c r="CL308" s="10">
        <f>3/24000000*OO[[#This Row],[146 (07JUL1985 03:00:00)-Water Temperature (C)]]*OO[[#This Row],[88]]</f>
        <v>2.8767113449817501E-6</v>
      </c>
      <c r="CM308" s="10">
        <f>3/24000000*OO[[#This Row],[147 (07JUL1985 06:00:00)-Water Temperature (C)]]*OO[[#This Row],[89]]</f>
        <v>2.7420771034012497E-6</v>
      </c>
      <c r="CN308" s="10">
        <f>3/24000000*OO[[#This Row],[148 (07JUL1985 09:00:00)-Water Temperature (C)]]*OO[[#This Row],[90]]</f>
        <v>2.7044979206717498E-6</v>
      </c>
      <c r="CO308" s="10">
        <f>3/24000000*OO[[#This Row],[149 (07JUL1985 12:00:00)-Water Temperature (C)]]*OO[[#This Row],[91]]</f>
        <v>2.6922306848129998E-6</v>
      </c>
      <c r="CP308" s="10">
        <f>3/24000000*OO[[#This Row],[150 (07JUL1985 15:00:00)-Water Temperature (C)]]*OO[[#This Row],[92]]</f>
        <v>2.7294934241662499E-6</v>
      </c>
      <c r="CQ308" s="10">
        <f>3/24000000*OO[[#This Row],[151 (07JUL1985 18:00:00)-Water Temperature (C)]]*OO[[#This Row],[93]]</f>
        <v>2.7627388390593751E-6</v>
      </c>
      <c r="CR308" s="10">
        <f>3/24000000*OO[[#This Row],[152 (07JUL1985 21:00:00)-Water Temperature (C)]]*OO[[#This Row],[94]]</f>
        <v>2.6500698019850001E-6</v>
      </c>
      <c r="CS308" s="10">
        <f>3/24000000*OO[[#This Row],[153 (08JUL1985 00:00:00)-Water Temperature (C)]]*OO[[#This Row],[95]]</f>
        <v>2.3775223835678747E-6</v>
      </c>
      <c r="CT308" s="10">
        <f>3/24000000*OO[[#This Row],[154 (08JUL1985 03:00:00)-Water Temperature (C)]]*OO[[#This Row],[96]]</f>
        <v>2.1647690829406249E-6</v>
      </c>
      <c r="CU308" s="10">
        <f>3/24000000*OO[[#This Row],[155 (08JUL1985 06:00:00)-Water Temperature (C)]]*OO[[#This Row],[97]]</f>
        <v>2.0331906963034999E-6</v>
      </c>
      <c r="CV308" s="10">
        <f>3/24000000*OO[[#This Row],[156 (08JUL1985 09:00:00)-Water Temperature (C)]]*OO[[#This Row],[98]]</f>
        <v>1.9884548850416247E-6</v>
      </c>
      <c r="CW308" s="10">
        <f>3/24000000*OO[[#This Row],[157 (08JUL1985 12:00:00)-Water Temperature (C)]]*OO[[#This Row],[99]]</f>
        <v>1.933998904173875E-6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0</v>
      </c>
      <c r="Q309" s="10">
        <f>3/24*OO[[#This Row],[73 (28JUN1985 00:00:00)-Water Temperature (C)]]*OO[[#This Row],[15]]/SUM(OO[15])</f>
        <v>0</v>
      </c>
      <c r="R309" s="10">
        <f>3/24*OO[[#This Row],[74 (28JUN1985 03:00:00)-Water Temperature (C)]]*OO[[#This Row],[16]]/SUM(OO[16])</f>
        <v>0</v>
      </c>
      <c r="S309" s="10">
        <f>3/24*OO[[#This Row],[75 (28JUN1985 06:00:00)-Water Temperature (C)]]*OO[[#This Row],[17]]/SUM(OO[17])</f>
        <v>4.1575749472581185E-34</v>
      </c>
      <c r="T309" s="10">
        <f>3/24*OO[[#This Row],[76 (28JUN1985 09:00:00)-Water Temperature (C)]]*OO[[#This Row],[18]]/SUM(OO[18])</f>
        <v>4.9216402555420497E-26</v>
      </c>
      <c r="U309" s="10">
        <f>3/24*OO[[#This Row],[77 (28JUN1985 12:00:00)-Water Temperature (C)]]*OO[[#This Row],[19]]/SUM(OO[19])</f>
        <v>1.9577723030996267E-19</v>
      </c>
      <c r="V309" s="10">
        <f>3/24000000*OO[[#This Row],[78 (28JUN1985 15:00:00)-Water Temperature (C)]]*OO[[#This Row],[20]]</f>
        <v>3.7671681538968746E-15</v>
      </c>
      <c r="W309" s="10">
        <f>3/24000000*OO[[#This Row],[79 (28JUN1985 18:00:00)-Water Temperature (C)]]*OO[[#This Row],[21]]</f>
        <v>3.9592629380654998E-12</v>
      </c>
      <c r="X309" s="10">
        <f>3/24000000*OO[[#This Row],[80 (28JUN1985 21:00:00)-Water Temperature (C)]]*OO[[#This Row],[22]]</f>
        <v>9.0177361113474987E-10</v>
      </c>
      <c r="Y309" s="10">
        <f>3/24000000*OO[[#This Row],[81 (29JUN1985 00:00:00)-Water Temperature (C)]]*OO[[#This Row],[23]]</f>
        <v>7.1721128566049988E-8</v>
      </c>
      <c r="Z309" s="10">
        <f>3/24000000*OO[[#This Row],[82 (29JUN1985 03:00:00)-Water Temperature (C)]]*OO[[#This Row],[24]]</f>
        <v>2.5310452474799999E-6</v>
      </c>
      <c r="AA309" s="10">
        <f>3/24000000*OO[[#This Row],[83 (29JUN1985 06:00:00)-Water Temperature (C)]]*OO[[#This Row],[25]]</f>
        <v>4.5606753107999997E-5</v>
      </c>
      <c r="AB309" s="10">
        <f>3/24000000*OO[[#This Row],[84 (29JUN1985 09:00:00)-Water Temperature (C)]]*OO[[#This Row],[26]]</f>
        <v>4.7609647254200001E-4</v>
      </c>
      <c r="AC309" s="10">
        <f>3/24000000*OO[[#This Row],[85 (29JUN1985 12:00:00)-Water Temperature (C)]]*OO[[#This Row],[27]]</f>
        <v>3.0952088974996249E-3</v>
      </c>
      <c r="AD309" s="10">
        <f>3/24000000*OO[[#This Row],[86 (29JUN1985 15:00:00)-Water Temperature (C)]]*OO[[#This Row],[28]]</f>
        <v>1.3320562664474999E-2</v>
      </c>
      <c r="AE309" s="10">
        <f>3/24000000*OO[[#This Row],[88 (29JUN1985 21:00:00)-Water Temperature (C)]]*OO[[#This Row],[30]]</f>
        <v>7.5063215126124988E-2</v>
      </c>
      <c r="AF309" s="10">
        <f>3/24000000*OO[[#This Row],[88 (29JUN1985 21:00:00)-Water Temperature (C)]]*OO[[#This Row],[30]]</f>
        <v>7.5063215126124988E-2</v>
      </c>
      <c r="AG309" s="10">
        <f>3/24000000*OO[[#This Row],[89 (30JUN1985 00:00:00)-Water Temperature (C)]]*OO[[#This Row],[31]]</f>
        <v>0.10040938719644998</v>
      </c>
      <c r="AH309" s="10">
        <f>3/24000000*OO[[#This Row],[90 (30JUN1985 03:00:00)-Water Temperature (C)]]*OO[[#This Row],[32]]</f>
        <v>0.10472557086137499</v>
      </c>
      <c r="AI309" s="10">
        <f>3/24000000*OO[[#This Row],[91 (30JUN1985 06:00:00)-Water Temperature (C)]]*OO[[#This Row],[33]]</f>
        <v>8.7965254988362496E-2</v>
      </c>
      <c r="AJ309" s="10">
        <f>3/24000000*OO[[#This Row],[92 (30JUN1985 09:00:00)-Water Temperature (C)]]*OO[[#This Row],[34]]</f>
        <v>6.0904269867599996E-2</v>
      </c>
      <c r="AK309" s="10">
        <f>3/24000000*OO[[#This Row],[93 (30JUN1985 12:00:00)-Water Temperature (C)]]*OO[[#This Row],[35]]</f>
        <v>3.6119251937712496E-2</v>
      </c>
      <c r="AL309" s="10">
        <f>3/24000000*OO[[#This Row],[94 (30JUN1985 15:00:00)-Water Temperature (C)]]*OO[[#This Row],[36]]</f>
        <v>1.9188813174667502E-2</v>
      </c>
      <c r="AM309" s="10">
        <f>3/24000000*OO[[#This Row],[95 (30JUN1985 18:00:00)-Water Temperature (C)]]*OO[[#This Row],[37]]</f>
        <v>8.8894112873674994E-3</v>
      </c>
      <c r="AN309" s="10">
        <f>3/24000000*OO[[#This Row],[96 (30JUN1985 21:00:00)-Water Temperature (C)]]*OO[[#This Row],[38]]</f>
        <v>3.4472702409219999E-3</v>
      </c>
      <c r="AO309" s="10">
        <f>3/24000000*OO[[#This Row],[97 (01JUL1985 00:00:00)-Water Temperature (C)]]*OO[[#This Row],[39]]</f>
        <v>1.1781159477164999E-3</v>
      </c>
      <c r="AP309" s="10">
        <f>3/24000000*OO[[#This Row],[98 (01JUL1985 03:00:00)-Water Temperature (C)]]*OO[[#This Row],[40]]</f>
        <v>3.9995626499919997E-4</v>
      </c>
      <c r="AQ309" s="10">
        <f>3/24000000*OO[[#This Row],[99 (01JUL1985 06:00:00)-Water Temperature (C)]]*OO[[#This Row],[41]]</f>
        <v>1.5619786006309999E-4</v>
      </c>
      <c r="AR309" s="10">
        <f>3/24000000*OO[[#This Row],[100 (01JUL1985 09:00:00)-Water Temperature (C)]]*OO[[#This Row],[42]]</f>
        <v>8.8682048409599994E-5</v>
      </c>
      <c r="AS309" s="10">
        <f>3/24000000*OO[[#This Row],[101 (01JUL1985 12:00:00)-Water Temperature (C)]]*OO[[#This Row],[43]]</f>
        <v>7.4477846662050011E-5</v>
      </c>
      <c r="AT309" s="10">
        <f>3/24000000*OO[[#This Row],[102 (01JUL1985 15:00:00)-Water Temperature (C)]]*OO[[#This Row],[44]]</f>
        <v>7.4278448149049997E-5</v>
      </c>
      <c r="AU309" s="10">
        <f>3/24000000*OO[[#This Row],[103 (01JUL1985 18:00:00)-Water Temperature (C)]]*OO[[#This Row],[45]]</f>
        <v>7.3736258319299992E-5</v>
      </c>
      <c r="AV309" s="10">
        <f>3/24000000*OO[[#This Row],[104 (01JUL1985 21:00:00)-Water Temperature (C)]]*OO[[#This Row],[46]]</f>
        <v>6.9979144016337486E-5</v>
      </c>
      <c r="AW309" s="10">
        <f>3/24000000*OO[[#This Row],[105 (02JUL1985 00:00:00)-Water Temperature (C)]]*OO[[#This Row],[47]]</f>
        <v>6.3227770682212502E-5</v>
      </c>
      <c r="AX309" s="10">
        <f>3/24000000*OO[[#This Row],[106 (02JUL1985 03:00:00)-Water Temperature (C)]]*OO[[#This Row],[48]]</f>
        <v>5.5902671718232497E-5</v>
      </c>
      <c r="AY309" s="10">
        <f>3/24000000*OO[[#This Row],[107 (02JUL1985 06:00:00)-Water Temperature (C)]]*OO[[#This Row],[49]]</f>
        <v>4.8783527749481245E-5</v>
      </c>
      <c r="AZ309" s="10">
        <f>3/24000000*OO[[#This Row],[108 (02JUL1985 09:00:00)-Water Temperature (C)]]*OO[[#This Row],[50]]</f>
        <v>4.3336230638741246E-5</v>
      </c>
      <c r="BA309" s="10">
        <f>3/24000000*OO[[#This Row],[109 (02JUL1985 12:00:00)-Water Temperature (C)]]*OO[[#This Row],[51]]</f>
        <v>3.8288009998095E-5</v>
      </c>
      <c r="BB309" s="10">
        <f>3/24000000*OO[[#This Row],[110 (02JUL1985 15:00:00)-Water Temperature (C)]]*OO[[#This Row],[52]]</f>
        <v>3.2724753157800002E-5</v>
      </c>
      <c r="BC309" s="10">
        <f>3/24000000*OO[[#This Row],[111 (02JUL1985 18:00:00)-Water Temperature (C)]]*OO[[#This Row],[53]]</f>
        <v>2.7004275375446249E-5</v>
      </c>
      <c r="BD309" s="10">
        <f>3/24000000*OO[[#This Row],[112 (02JUL1985 21:00:00)-Water Temperature (C)]]*OO[[#This Row],[54]]</f>
        <v>2.1258130132175E-5</v>
      </c>
      <c r="BE309" s="10">
        <f>3/24000000*OO[[#This Row],[113 (03JUL1985 00:00:00)-Water Temperature (C)]]*OO[[#This Row],[55]]</f>
        <v>1.675662102594E-5</v>
      </c>
      <c r="BF309" s="10">
        <f>3/24000000*OO[[#This Row],[114 (03JUL1985 03:00:00)-Water Temperature (C)]]*OO[[#This Row],[56]]</f>
        <v>1.3848946131892498E-5</v>
      </c>
      <c r="BG309" s="10">
        <f>3/24000000*OO[[#This Row],[115 (03JUL1985 06:00:00)-Water Temperature (C)]]*OO[[#This Row],[57]]</f>
        <v>1.2100955163389999E-5</v>
      </c>
      <c r="BH309" s="10">
        <f>3/24000000*OO[[#This Row],[116 (03JUL1985 09:00:00)-Water Temperature (C)]]*OO[[#This Row],[58]]</f>
        <v>1.1408713566479999E-5</v>
      </c>
      <c r="BI309" s="10">
        <f>3/24000000*OO[[#This Row],[117 (03JUL1985 12:00:00)-Water Temperature (C)]]*OO[[#This Row],[59]]</f>
        <v>1.1488151701162499E-5</v>
      </c>
      <c r="BJ309" s="10">
        <f>3/24000000*OO[[#This Row],[118 (03JUL1985 15:00:00)-Water Temperature (C)]]*OO[[#This Row],[60]]</f>
        <v>1.1757411502178748E-5</v>
      </c>
      <c r="BK309" s="10">
        <f>3/24000000*OO[[#This Row],[119 (03JUL1985 18:00:00)-Water Temperature (C)]]*OO[[#This Row],[61]]</f>
        <v>1.1462908042619999E-5</v>
      </c>
      <c r="BL309" s="10">
        <f>3/24000000*OO[[#This Row],[120 (03JUL1985 21:00:00)-Water Temperature (C)]]*OO[[#This Row],[62]]</f>
        <v>1.06163789081025E-5</v>
      </c>
      <c r="BM309" s="10">
        <f>3/24000000*OO[[#This Row],[121 (04JUL1985 00:00:00)-Water Temperature (C)]]*OO[[#This Row],[63]]</f>
        <v>9.6354745687575011E-6</v>
      </c>
      <c r="BN309" s="10">
        <f>3/24000000*OO[[#This Row],[122 (04JUL1985 03:00:00)-Water Temperature (C)]]*OO[[#This Row],[64]]</f>
        <v>8.8563215000974993E-6</v>
      </c>
      <c r="BO309" s="10">
        <f>3/24000000*OO[[#This Row],[123 (04JUL1985 06:00:00)-Water Temperature (C)]]*OO[[#This Row],[65]]</f>
        <v>8.2501208543600013E-6</v>
      </c>
      <c r="BP309" s="10">
        <f>3/24000000*OO[[#This Row],[124 (04JUL1985 09:00:00)-Water Temperature (C)]]*OO[[#This Row],[66]]</f>
        <v>7.9665574748099988E-6</v>
      </c>
      <c r="BQ309" s="10">
        <f>3/24000000*OO[[#This Row],[125 (04JUL1985 12:00:00)-Water Temperature (C)]]*OO[[#This Row],[67]]</f>
        <v>7.7651239218224997E-6</v>
      </c>
      <c r="BR309" s="10">
        <f>3/24000000*OO[[#This Row],[126 (04JUL1985 15:00:00)-Water Temperature (C)]]*OO[[#This Row],[68]]</f>
        <v>7.3041230386537502E-6</v>
      </c>
      <c r="BS309" s="10">
        <f>3/24000000*OO[[#This Row],[127 (04JUL1985 18:00:00)-Water Temperature (C)]]*OO[[#This Row],[69]]</f>
        <v>6.7897915169099996E-6</v>
      </c>
      <c r="BT309" s="10">
        <f>3/24000000*OO[[#This Row],[128 (04JUL1985 21:00:00)-Water Temperature (C)]]*OO[[#This Row],[70]]</f>
        <v>6.3578013558799998E-6</v>
      </c>
      <c r="BU309" s="10">
        <f>3/24000000*OO[[#This Row],[129 (05JUL1985 00:00:00)-Water Temperature (C)]]*OO[[#This Row],[71]]</f>
        <v>5.9052854506575004E-6</v>
      </c>
      <c r="BV309" s="10">
        <f>3/24000000*OO[[#This Row],[130 (05JUL1985 03:00:00)-Water Temperature (C)]]*OO[[#This Row],[72]]</f>
        <v>5.4905750607356246E-6</v>
      </c>
      <c r="BW309" s="10">
        <f>3/24000000*OO[[#This Row],[131 (05JUL1985 06:00:00)-Water Temperature (C)]]*OO[[#This Row],[73]]</f>
        <v>5.1369862494967506E-6</v>
      </c>
      <c r="BX309" s="10">
        <f>3/24000000*OO[[#This Row],[132 (05JUL1985 09:00:00)-Water Temperature (C)]]*OO[[#This Row],[74]]</f>
        <v>5.0309603991237496E-6</v>
      </c>
      <c r="BY309" s="10">
        <f>3/24000000*OO[[#This Row],[133 (05JUL1985 12:00:00)-Water Temperature (C)]]*OO[[#This Row],[75]]</f>
        <v>5.2434682044852492E-6</v>
      </c>
      <c r="BZ309" s="10">
        <f>3/24000000*OO[[#This Row],[134 (05JUL1985 15:00:00)-Water Temperature (C)]]*OO[[#This Row],[76]]</f>
        <v>5.5585752465945E-6</v>
      </c>
      <c r="CA309" s="10">
        <f>3/24000000*OO[[#This Row],[135 (05JUL1985 18:00:00)-Water Temperature (C)]]*OO[[#This Row],[77]]</f>
        <v>5.5965098457030007E-6</v>
      </c>
      <c r="CB309" s="10">
        <f>3/24000000*OO[[#This Row],[136 (05JUL1985 21:00:00)-Water Temperature (C)]]*OO[[#This Row],[78]]</f>
        <v>5.210420288015001E-6</v>
      </c>
      <c r="CC309" s="10">
        <f>3/24000000*OO[[#This Row],[137 (06JUL1985 00:00:00)-Water Temperature (C)]]*OO[[#This Row],[79]]</f>
        <v>4.7129390657429995E-6</v>
      </c>
      <c r="CD309" s="10">
        <f>3/24000000*OO[[#This Row],[138 (06JUL1985 03:00:00)-Water Temperature (C)]]*OO[[#This Row],[80]]</f>
        <v>4.3868442658462503E-6</v>
      </c>
      <c r="CE309" s="10">
        <f>3/24000000*OO[[#This Row],[139 (06JUL1985 06:00:00)-Water Temperature (C)]]*OO[[#This Row],[81]]</f>
        <v>4.1373915237599989E-6</v>
      </c>
      <c r="CF309" s="10">
        <f>3/24000000*OO[[#This Row],[140 (06JUL1985 09:00:00)-Water Temperature (C)]]*OO[[#This Row],[82]]</f>
        <v>3.9618756760299998E-6</v>
      </c>
      <c r="CG309" s="10">
        <f>3/24000000*OO[[#This Row],[141 (06JUL1985 12:00:00)-Water Temperature (C)]]*OO[[#This Row],[83]]</f>
        <v>3.8884080104804997E-6</v>
      </c>
      <c r="CH309" s="10">
        <f>3/24000000*OO[[#This Row],[142 (06JUL1985 15:00:00)-Water Temperature (C)]]*OO[[#This Row],[84]]</f>
        <v>3.7927239392968751E-6</v>
      </c>
      <c r="CI309" s="10">
        <f>3/24000000*OO[[#This Row],[143 (06JUL1985 18:00:00)-Water Temperature (C)]]*OO[[#This Row],[85]]</f>
        <v>3.6148873087458748E-6</v>
      </c>
      <c r="CJ309" s="10">
        <f>3/24000000*OO[[#This Row],[144 (06JUL1985 21:00:00)-Water Temperature (C)]]*OO[[#This Row],[86]]</f>
        <v>3.4145837230037501E-6</v>
      </c>
      <c r="CK309" s="10">
        <f>3/24000000*OO[[#This Row],[145 (07JUL1985 00:00:00)-Water Temperature (C)]]*OO[[#This Row],[87]]</f>
        <v>3.1468653215752499E-6</v>
      </c>
      <c r="CL309" s="10">
        <f>3/24000000*OO[[#This Row],[146 (07JUL1985 03:00:00)-Water Temperature (C)]]*OO[[#This Row],[88]]</f>
        <v>2.9310057038356247E-6</v>
      </c>
      <c r="CM309" s="10">
        <f>3/24000000*OO[[#This Row],[147 (07JUL1985 06:00:00)-Water Temperature (C)]]*OO[[#This Row],[89]]</f>
        <v>2.7891581530320001E-6</v>
      </c>
      <c r="CN309" s="10">
        <f>3/24000000*OO[[#This Row],[148 (07JUL1985 09:00:00)-Water Temperature (C)]]*OO[[#This Row],[90]]</f>
        <v>2.7474483474134998E-6</v>
      </c>
      <c r="CO309" s="10">
        <f>3/24000000*OO[[#This Row],[149 (07JUL1985 12:00:00)-Water Temperature (C)]]*OO[[#This Row],[91]]</f>
        <v>2.7370677177629998E-6</v>
      </c>
      <c r="CP309" s="10">
        <f>3/24000000*OO[[#This Row],[150 (07JUL1985 15:00:00)-Water Temperature (C)]]*OO[[#This Row],[92]]</f>
        <v>2.7757548206272497E-6</v>
      </c>
      <c r="CQ309" s="10">
        <f>3/24000000*OO[[#This Row],[151 (07JUL1985 18:00:00)-Water Temperature (C)]]*OO[[#This Row],[93]]</f>
        <v>2.8129970473818746E-6</v>
      </c>
      <c r="CR309" s="10">
        <f>3/24000000*OO[[#This Row],[152 (07JUL1985 21:00:00)-Water Temperature (C)]]*OO[[#This Row],[94]]</f>
        <v>2.7072371205412499E-6</v>
      </c>
      <c r="CS309" s="10">
        <f>3/24000000*OO[[#This Row],[153 (08JUL1985 00:00:00)-Water Temperature (C)]]*OO[[#This Row],[95]]</f>
        <v>2.4350044795612498E-6</v>
      </c>
      <c r="CT309" s="10">
        <f>3/24000000*OO[[#This Row],[154 (08JUL1985 03:00:00)-Water Temperature (C)]]*OO[[#This Row],[96]]</f>
        <v>2.209999620899E-6</v>
      </c>
      <c r="CU309" s="10">
        <f>3/24000000*OO[[#This Row],[155 (08JUL1985 06:00:00)-Water Temperature (C)]]*OO[[#This Row],[97]]</f>
        <v>2.0709725173250001E-6</v>
      </c>
      <c r="CV309" s="10">
        <f>3/24000000*OO[[#This Row],[156 (08JUL1985 09:00:00)-Water Temperature (C)]]*OO[[#This Row],[98]]</f>
        <v>2.0225813989515E-6</v>
      </c>
      <c r="CW309" s="10">
        <f>3/24000000*OO[[#This Row],[157 (08JUL1985 12:00:00)-Water Temperature (C)]]*OO[[#This Row],[99]]</f>
        <v>1.9703400131580002E-6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0</v>
      </c>
      <c r="Q310" s="10">
        <f>3/24*OO[[#This Row],[73 (28JUN1985 00:00:00)-Water Temperature (C)]]*OO[[#This Row],[15]]/SUM(OO[15])</f>
        <v>0</v>
      </c>
      <c r="R310" s="10">
        <f>3/24*OO[[#This Row],[74 (28JUN1985 03:00:00)-Water Temperature (C)]]*OO[[#This Row],[16]]/SUM(OO[16])</f>
        <v>0</v>
      </c>
      <c r="S310" s="10">
        <f>3/24*OO[[#This Row],[75 (28JUN1985 06:00:00)-Water Temperature (C)]]*OO[[#This Row],[17]]/SUM(OO[17])</f>
        <v>9.6059215215490204E-35</v>
      </c>
      <c r="T310" s="10">
        <f>3/24*OO[[#This Row],[76 (28JUN1985 09:00:00)-Water Temperature (C)]]*OO[[#This Row],[18]]/SUM(OO[18])</f>
        <v>3.2887160286674772E-26</v>
      </c>
      <c r="U310" s="10">
        <f>3/24*OO[[#This Row],[77 (28JUN1985 12:00:00)-Water Temperature (C)]]*OO[[#This Row],[19]]/SUM(OO[19])</f>
        <v>7.8679248523955141E-20</v>
      </c>
      <c r="V310" s="10">
        <f>3/24000000*OO[[#This Row],[78 (28JUN1985 15:00:00)-Water Temperature (C)]]*OO[[#This Row],[20]]</f>
        <v>2.2139830064750003E-15</v>
      </c>
      <c r="W310" s="10">
        <f>3/24000000*OO[[#This Row],[79 (28JUN1985 18:00:00)-Water Temperature (C)]]*OO[[#This Row],[21]]</f>
        <v>2.6878194562384999E-12</v>
      </c>
      <c r="X310" s="10">
        <f>3/24000000*OO[[#This Row],[80 (28JUN1985 21:00:00)-Water Temperature (C)]]*OO[[#This Row],[22]]</f>
        <v>6.7569263565937505E-10</v>
      </c>
      <c r="Y310" s="10">
        <f>3/24000000*OO[[#This Row],[81 (29JUN1985 00:00:00)-Water Temperature (C)]]*OO[[#This Row],[23]]</f>
        <v>5.7955580213275E-8</v>
      </c>
      <c r="Z310" s="10">
        <f>3/24000000*OO[[#This Row],[82 (29JUN1985 03:00:00)-Water Temperature (C)]]*OO[[#This Row],[24]]</f>
        <v>2.1810625434269998E-6</v>
      </c>
      <c r="AA310" s="10">
        <f>3/24000000*OO[[#This Row],[83 (29JUN1985 06:00:00)-Water Temperature (C)]]*OO[[#This Row],[25]]</f>
        <v>4.1642765144437493E-5</v>
      </c>
      <c r="AB310" s="10">
        <f>3/24000000*OO[[#This Row],[84 (29JUN1985 09:00:00)-Water Temperature (C)]]*OO[[#This Row],[26]]</f>
        <v>4.5762497278649996E-4</v>
      </c>
      <c r="AC310" s="10">
        <f>3/24000000*OO[[#This Row],[85 (29JUN1985 12:00:00)-Water Temperature (C)]]*OO[[#This Row],[27]]</f>
        <v>3.1200073468744993E-3</v>
      </c>
      <c r="AD310" s="10">
        <f>3/24000000*OO[[#This Row],[86 (29JUN1985 15:00:00)-Water Temperature (C)]]*OO[[#This Row],[28]]</f>
        <v>1.402673918574375E-2</v>
      </c>
      <c r="AE310" s="10">
        <f>3/24000000*OO[[#This Row],[88 (29JUN1985 21:00:00)-Water Temperature (C)]]*OO[[#This Row],[30]]</f>
        <v>8.546453585502499E-2</v>
      </c>
      <c r="AF310" s="10">
        <f>3/24000000*OO[[#This Row],[88 (29JUN1985 21:00:00)-Water Temperature (C)]]*OO[[#This Row],[30]]</f>
        <v>8.546453585502499E-2</v>
      </c>
      <c r="AG310" s="10">
        <f>3/24000000*OO[[#This Row],[89 (30JUN1985 00:00:00)-Water Temperature (C)]]*OO[[#This Row],[31]]</f>
        <v>0.11833397949449999</v>
      </c>
      <c r="AH310" s="10">
        <f>3/24000000*OO[[#This Row],[90 (30JUN1985 03:00:00)-Water Temperature (C)]]*OO[[#This Row],[32]]</f>
        <v>0.12676099045962499</v>
      </c>
      <c r="AI310" s="10">
        <f>3/24000000*OO[[#This Row],[91 (30JUN1985 06:00:00)-Water Temperature (C)]]*OO[[#This Row],[33]]</f>
        <v>0.109499348596275</v>
      </c>
      <c r="AJ310" s="10">
        <f>3/24000000*OO[[#This Row],[92 (30JUN1985 09:00:00)-Water Temperature (C)]]*OO[[#This Row],[34]]</f>
        <v>7.7835874477499997E-2</v>
      </c>
      <c r="AK310" s="10">
        <f>3/24000000*OO[[#This Row],[93 (30JUN1985 12:00:00)-Water Temperature (C)]]*OO[[#This Row],[35]]</f>
        <v>4.725510439003125E-2</v>
      </c>
      <c r="AL310" s="10">
        <f>3/24000000*OO[[#This Row],[94 (30JUN1985 15:00:00)-Water Temperature (C)]]*OO[[#This Row],[36]]</f>
        <v>2.561134069788E-2</v>
      </c>
      <c r="AM310" s="10">
        <f>3/24000000*OO[[#This Row],[95 (30JUN1985 18:00:00)-Water Temperature (C)]]*OO[[#This Row],[37]]</f>
        <v>1.209566026305E-2</v>
      </c>
      <c r="AN310" s="10">
        <f>3/24000000*OO[[#This Row],[96 (30JUN1985 21:00:00)-Water Temperature (C)]]*OO[[#This Row],[38]]</f>
        <v>4.7771024519243747E-3</v>
      </c>
      <c r="AO310" s="10">
        <f>3/24000000*OO[[#This Row],[97 (01JUL1985 00:00:00)-Water Temperature (C)]]*OO[[#This Row],[39]]</f>
        <v>1.652334741719625E-3</v>
      </c>
      <c r="AP310" s="10">
        <f>3/24000000*OO[[#This Row],[98 (01JUL1985 03:00:00)-Water Temperature (C)]]*OO[[#This Row],[40]]</f>
        <v>5.5905621153437503E-4</v>
      </c>
      <c r="AQ310" s="10">
        <f>3/24000000*OO[[#This Row],[99 (01JUL1985 06:00:00)-Water Temperature (C)]]*OO[[#This Row],[41]]</f>
        <v>2.1209766107093745E-4</v>
      </c>
      <c r="AR310" s="10">
        <f>3/24000000*OO[[#This Row],[100 (01JUL1985 09:00:00)-Water Temperature (C)]]*OO[[#This Row],[42]]</f>
        <v>1.1358535366447498E-4</v>
      </c>
      <c r="AS310" s="10">
        <f>3/24000000*OO[[#This Row],[101 (01JUL1985 12:00:00)-Water Temperature (C)]]*OO[[#This Row],[43]]</f>
        <v>9.1372122336599989E-5</v>
      </c>
      <c r="AT310" s="10">
        <f>3/24000000*OO[[#This Row],[102 (01JUL1985 15:00:00)-Water Temperature (C)]]*OO[[#This Row],[44]]</f>
        <v>9.0001806450824991E-5</v>
      </c>
      <c r="AU310" s="10">
        <f>3/24000000*OO[[#This Row],[103 (01JUL1985 18:00:00)-Water Temperature (C)]]*OO[[#This Row],[45]]</f>
        <v>8.9522809525437489E-5</v>
      </c>
      <c r="AV310" s="10">
        <f>3/24000000*OO[[#This Row],[104 (01JUL1985 21:00:00)-Water Temperature (C)]]*OO[[#This Row],[46]]</f>
        <v>8.5317200392499994E-5</v>
      </c>
      <c r="AW310" s="10">
        <f>3/24000000*OO[[#This Row],[105 (02JUL1985 00:00:00)-Water Temperature (C)]]*OO[[#This Row],[47]]</f>
        <v>7.7407807509974983E-5</v>
      </c>
      <c r="AX310" s="10">
        <f>3/24000000*OO[[#This Row],[106 (02JUL1985 03:00:00)-Water Temperature (C)]]*OO[[#This Row],[48]]</f>
        <v>6.8604487956949988E-5</v>
      </c>
      <c r="AY310" s="10">
        <f>3/24000000*OO[[#This Row],[107 (02JUL1985 06:00:00)-Water Temperature (C)]]*OO[[#This Row],[49]]</f>
        <v>6.0036098560349992E-5</v>
      </c>
      <c r="AZ310" s="10">
        <f>3/24000000*OO[[#This Row],[108 (02JUL1985 09:00:00)-Water Temperature (C)]]*OO[[#This Row],[50]]</f>
        <v>5.3456297021749994E-5</v>
      </c>
      <c r="BA310" s="10">
        <f>3/24000000*OO[[#This Row],[109 (02JUL1985 12:00:00)-Water Temperature (C)]]*OO[[#This Row],[51]]</f>
        <v>4.7421080956854995E-5</v>
      </c>
      <c r="BB310" s="10">
        <f>3/24000000*OO[[#This Row],[110 (02JUL1985 15:00:00)-Water Temperature (C)]]*OO[[#This Row],[52]]</f>
        <v>4.0738037423062501E-5</v>
      </c>
      <c r="BC310" s="10">
        <f>3/24000000*OO[[#This Row],[111 (02JUL1985 18:00:00)-Water Temperature (C)]]*OO[[#This Row],[53]]</f>
        <v>3.369799072261875E-5</v>
      </c>
      <c r="BD310" s="10">
        <f>3/24000000*OO[[#This Row],[112 (02JUL1985 21:00:00)-Water Temperature (C)]]*OO[[#This Row],[54]]</f>
        <v>2.6546898918831247E-5</v>
      </c>
      <c r="BE310" s="10">
        <f>3/24000000*OO[[#This Row],[113 (03JUL1985 00:00:00)-Water Temperature (C)]]*OO[[#This Row],[55]]</f>
        <v>2.083882356207E-5</v>
      </c>
      <c r="BF310" s="10">
        <f>3/24000000*OO[[#This Row],[114 (03JUL1985 03:00:00)-Water Temperature (C)]]*OO[[#This Row],[56]]</f>
        <v>1.709509998308E-5</v>
      </c>
      <c r="BG310" s="10">
        <f>3/24000000*OO[[#This Row],[115 (03JUL1985 06:00:00)-Water Temperature (C)]]*OO[[#This Row],[57]]</f>
        <v>1.4849811614174998E-5</v>
      </c>
      <c r="BH310" s="10">
        <f>3/24000000*OO[[#This Row],[116 (03JUL1985 09:00:00)-Water Temperature (C)]]*OO[[#This Row],[58]]</f>
        <v>1.3928206988866247E-5</v>
      </c>
      <c r="BI310" s="10">
        <f>3/24000000*OO[[#This Row],[117 (03JUL1985 12:00:00)-Water Temperature (C)]]*OO[[#This Row],[59]]</f>
        <v>1.3984633033093749E-5</v>
      </c>
      <c r="BJ310" s="10">
        <f>3/24000000*OO[[#This Row],[118 (03JUL1985 15:00:00)-Water Temperature (C)]]*OO[[#This Row],[60]]</f>
        <v>1.4312774843999999E-5</v>
      </c>
      <c r="BK310" s="10">
        <f>3/24000000*OO[[#This Row],[119 (03JUL1985 18:00:00)-Water Temperature (C)]]*OO[[#This Row],[61]]</f>
        <v>1.3989409906937499E-5</v>
      </c>
      <c r="BL310" s="10">
        <f>3/24000000*OO[[#This Row],[120 (03JUL1985 21:00:00)-Water Temperature (C)]]*OO[[#This Row],[62]]</f>
        <v>1.2981273496318749E-5</v>
      </c>
      <c r="BM310" s="10">
        <f>3/24000000*OO[[#This Row],[121 (04JUL1985 00:00:00)-Water Temperature (C)]]*OO[[#This Row],[63]]</f>
        <v>1.1774552325452499E-5</v>
      </c>
      <c r="BN310" s="10">
        <f>3/24000000*OO[[#This Row],[122 (04JUL1985 03:00:00)-Water Temperature (C)]]*OO[[#This Row],[64]]</f>
        <v>1.0798594473757498E-5</v>
      </c>
      <c r="BO310" s="10">
        <f>3/24000000*OO[[#This Row],[123 (04JUL1985 06:00:00)-Water Temperature (C)]]*OO[[#This Row],[65]]</f>
        <v>1.0049420013714999E-5</v>
      </c>
      <c r="BP310" s="10">
        <f>3/24000000*OO[[#This Row],[124 (04JUL1985 09:00:00)-Water Temperature (C)]]*OO[[#This Row],[66]]</f>
        <v>9.6882370605799991E-6</v>
      </c>
      <c r="BQ310" s="10">
        <f>3/24000000*OO[[#This Row],[125 (04JUL1985 12:00:00)-Water Temperature (C)]]*OO[[#This Row],[67]]</f>
        <v>9.4423070452350002E-6</v>
      </c>
      <c r="BR310" s="10">
        <f>3/24000000*OO[[#This Row],[126 (04JUL1985 15:00:00)-Water Temperature (C)]]*OO[[#This Row],[68]]</f>
        <v>8.9075889049062495E-6</v>
      </c>
      <c r="BS310" s="10">
        <f>3/24000000*OO[[#This Row],[127 (04JUL1985 18:00:00)-Water Temperature (C)]]*OO[[#This Row],[69]]</f>
        <v>8.2821384640037511E-6</v>
      </c>
      <c r="BT310" s="10">
        <f>3/24000000*OO[[#This Row],[128 (04JUL1985 21:00:00)-Water Temperature (C)]]*OO[[#This Row],[70]]</f>
        <v>7.7482263312499989E-6</v>
      </c>
      <c r="BU310" s="10">
        <f>3/24000000*OO[[#This Row],[129 (05JUL1985 00:00:00)-Water Temperature (C)]]*OO[[#This Row],[71]]</f>
        <v>7.2008604849474997E-6</v>
      </c>
      <c r="BV310" s="10">
        <f>3/24000000*OO[[#This Row],[130 (05JUL1985 03:00:00)-Water Temperature (C)]]*OO[[#This Row],[72]]</f>
        <v>6.68992103313625E-6</v>
      </c>
      <c r="BW310" s="10">
        <f>3/24000000*OO[[#This Row],[131 (05JUL1985 06:00:00)-Water Temperature (C)]]*OO[[#This Row],[73]]</f>
        <v>6.2531980101374996E-6</v>
      </c>
      <c r="BX310" s="10">
        <f>3/24000000*OO[[#This Row],[132 (05JUL1985 09:00:00)-Water Temperature (C)]]*OO[[#This Row],[74]]</f>
        <v>6.1103901426012494E-6</v>
      </c>
      <c r="BY310" s="10">
        <f>3/24000000*OO[[#This Row],[133 (05JUL1985 12:00:00)-Water Temperature (C)]]*OO[[#This Row],[75]]</f>
        <v>6.3577029966035004E-6</v>
      </c>
      <c r="BZ310" s="10">
        <f>3/24000000*OO[[#This Row],[134 (05JUL1985 15:00:00)-Water Temperature (C)]]*OO[[#This Row],[76]]</f>
        <v>6.7456057061834991E-6</v>
      </c>
      <c r="CA310" s="10">
        <f>3/24000000*OO[[#This Row],[135 (05JUL1985 18:00:00)-Water Temperature (C)]]*OO[[#This Row],[77]]</f>
        <v>6.8111959438250002E-6</v>
      </c>
      <c r="CB310" s="10">
        <f>3/24000000*OO[[#This Row],[136 (05JUL1985 21:00:00)-Water Temperature (C)]]*OO[[#This Row],[78]]</f>
        <v>6.3612535531859999E-6</v>
      </c>
      <c r="CC310" s="10">
        <f>3/24000000*OO[[#This Row],[137 (06JUL1985 00:00:00)-Water Temperature (C)]]*OO[[#This Row],[79]]</f>
        <v>5.75236618631125E-6</v>
      </c>
      <c r="CD310" s="10">
        <f>3/24000000*OO[[#This Row],[138 (06JUL1985 03:00:00)-Water Temperature (C)]]*OO[[#This Row],[80]]</f>
        <v>5.3366288931094997E-6</v>
      </c>
      <c r="CE310" s="10">
        <f>3/24000000*OO[[#This Row],[139 (06JUL1985 06:00:00)-Water Temperature (C)]]*OO[[#This Row],[81]]</f>
        <v>5.0309293927819997E-6</v>
      </c>
      <c r="CF310" s="10">
        <f>3/24000000*OO[[#This Row],[140 (06JUL1985 09:00:00)-Water Temperature (C)]]*OO[[#This Row],[82]]</f>
        <v>4.8171249151518746E-6</v>
      </c>
      <c r="CG310" s="10">
        <f>3/24000000*OO[[#This Row],[141 (06JUL1985 12:00:00)-Water Temperature (C)]]*OO[[#This Row],[83]]</f>
        <v>4.7249370120273747E-6</v>
      </c>
      <c r="CH310" s="10">
        <f>3/24000000*OO[[#This Row],[142 (06JUL1985 15:00:00)-Water Temperature (C)]]*OO[[#This Row],[84]]</f>
        <v>4.6142122615599999E-6</v>
      </c>
      <c r="CI310" s="10">
        <f>3/24000000*OO[[#This Row],[143 (06JUL1985 18:00:00)-Water Temperature (C)]]*OO[[#This Row],[85]]</f>
        <v>4.4063414484424994E-6</v>
      </c>
      <c r="CJ310" s="10">
        <f>3/24000000*OO[[#This Row],[144 (06JUL1985 21:00:00)-Water Temperature (C)]]*OO[[#This Row],[86]]</f>
        <v>4.1595923830860001E-6</v>
      </c>
      <c r="CK310" s="10">
        <f>3/24000000*OO[[#This Row],[145 (07JUL1985 00:00:00)-Water Temperature (C)]]*OO[[#This Row],[87]]</f>
        <v>3.8360677204469998E-6</v>
      </c>
      <c r="CL310" s="10">
        <f>3/24000000*OO[[#This Row],[146 (07JUL1985 03:00:00)-Water Temperature (C)]]*OO[[#This Row],[88]]</f>
        <v>3.5664955833633748E-6</v>
      </c>
      <c r="CM310" s="10">
        <f>3/24000000*OO[[#This Row],[147 (07JUL1985 06:00:00)-Water Temperature (C)]]*OO[[#This Row],[89]]</f>
        <v>3.3879529782559995E-6</v>
      </c>
      <c r="CN310" s="10">
        <f>3/24000000*OO[[#This Row],[148 (07JUL1985 09:00:00)-Water Temperature (C)]]*OO[[#This Row],[90]]</f>
        <v>3.3332165482042493E-6</v>
      </c>
      <c r="CO310" s="10">
        <f>3/24000000*OO[[#This Row],[149 (07JUL1985 12:00:00)-Water Temperature (C)]]*OO[[#This Row],[91]]</f>
        <v>3.3229168630192504E-6</v>
      </c>
      <c r="CP310" s="10">
        <f>3/24000000*OO[[#This Row],[150 (07JUL1985 15:00:00)-Water Temperature (C)]]*OO[[#This Row],[92]]</f>
        <v>3.3704920846431248E-6</v>
      </c>
      <c r="CQ310" s="10">
        <f>3/24000000*OO[[#This Row],[151 (07JUL1985 18:00:00)-Water Temperature (C)]]*OO[[#This Row],[93]]</f>
        <v>3.4196222649594996E-6</v>
      </c>
      <c r="CR310" s="10">
        <f>3/24000000*OO[[#This Row],[152 (07JUL1985 21:00:00)-Water Temperature (C)]]*OO[[#This Row],[94]]</f>
        <v>3.2993040227795002E-6</v>
      </c>
      <c r="CS310" s="10">
        <f>3/24000000*OO[[#This Row],[153 (08JUL1985 00:00:00)-Water Temperature (C)]]*OO[[#This Row],[95]]</f>
        <v>2.9769066547615E-6</v>
      </c>
      <c r="CT310" s="10">
        <f>3/24000000*OO[[#This Row],[154 (08JUL1985 03:00:00)-Water Temperature (C)]]*OO[[#This Row],[96]]</f>
        <v>2.6945607152598747E-6</v>
      </c>
      <c r="CU310" s="10">
        <f>3/24000000*OO[[#This Row],[155 (08JUL1985 06:00:00)-Water Temperature (C)]]*OO[[#This Row],[97]]</f>
        <v>2.5191001941679999E-6</v>
      </c>
      <c r="CV310" s="10">
        <f>3/24000000*OO[[#This Row],[156 (08JUL1985 09:00:00)-Water Temperature (C)]]*OO[[#This Row],[98]]</f>
        <v>2.4570317629259999E-6</v>
      </c>
      <c r="CW310" s="10">
        <f>3/24000000*OO[[#This Row],[157 (08JUL1985 12:00:00)-Water Temperature (C)]]*OO[[#This Row],[99]]</f>
        <v>2.3948379243093752E-6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0</v>
      </c>
      <c r="Q311" s="10">
        <f>3/24*OO[[#This Row],[73 (28JUN1985 00:00:00)-Water Temperature (C)]]*OO[[#This Row],[15]]/SUM(OO[15])</f>
        <v>0</v>
      </c>
      <c r="R311" s="10">
        <f>3/24*OO[[#This Row],[74 (28JUN1985 03:00:00)-Water Temperature (C)]]*OO[[#This Row],[16]]/SUM(OO[16])</f>
        <v>0</v>
      </c>
      <c r="S311" s="10">
        <f>3/24*OO[[#This Row],[75 (28JUN1985 06:00:00)-Water Temperature (C)]]*OO[[#This Row],[17]]/SUM(OO[17])</f>
        <v>1.3964993333576177E-35</v>
      </c>
      <c r="T311" s="10">
        <f>3/24*OO[[#This Row],[76 (28JUN1985 09:00:00)-Water Temperature (C)]]*OO[[#This Row],[18]]/SUM(OO[18])</f>
        <v>1.5714422841894676E-26</v>
      </c>
      <c r="U311" s="10">
        <f>3/24*OO[[#This Row],[77 (28JUN1985 12:00:00)-Water Temperature (C)]]*OO[[#This Row],[19]]/SUM(OO[19])</f>
        <v>2.2009635963474467E-20</v>
      </c>
      <c r="V311" s="10">
        <f>3/24000000*OO[[#This Row],[78 (28JUN1985 15:00:00)-Water Temperature (C)]]*OO[[#This Row],[20]]</f>
        <v>1.01249159250025E-15</v>
      </c>
      <c r="W311" s="10">
        <f>3/24000000*OO[[#This Row],[79 (28JUN1985 18:00:00)-Water Temperature (C)]]*OO[[#This Row],[21]]</f>
        <v>1.4427693328199998E-12</v>
      </c>
      <c r="X311" s="10">
        <f>3/24000000*OO[[#This Row],[80 (28JUN1985 21:00:00)-Water Temperature (C)]]*OO[[#This Row],[22]]</f>
        <v>4.0355125542259998E-10</v>
      </c>
      <c r="Y311" s="10">
        <f>3/24000000*OO[[#This Row],[81 (29JUN1985 00:00:00)-Water Temperature (C)]]*OO[[#This Row],[23]]</f>
        <v>3.7519711569794999E-8</v>
      </c>
      <c r="Z311" s="10">
        <f>3/24000000*OO[[#This Row],[82 (29JUN1985 03:00:00)-Water Temperature (C)]]*OO[[#This Row],[24]]</f>
        <v>1.5108282116893751E-6</v>
      </c>
      <c r="AA311" s="10">
        <f>3/24000000*OO[[#This Row],[83 (29JUN1985 06:00:00)-Water Temperature (C)]]*OO[[#This Row],[25]]</f>
        <v>3.0654107203949997E-5</v>
      </c>
      <c r="AB311" s="10">
        <f>3/24000000*OO[[#This Row],[84 (29JUN1985 09:00:00)-Water Temperature (C)]]*OO[[#This Row],[26]]</f>
        <v>3.5546064514831247E-4</v>
      </c>
      <c r="AC311" s="10">
        <f>3/24000000*OO[[#This Row],[85 (29JUN1985 12:00:00)-Water Temperature (C)]]*OO[[#This Row],[27]]</f>
        <v>2.5469705084337499E-3</v>
      </c>
      <c r="AD311" s="10">
        <f>3/24000000*OO[[#This Row],[86 (29JUN1985 15:00:00)-Water Temperature (C)]]*OO[[#This Row],[28]]</f>
        <v>1.1974330990203752E-2</v>
      </c>
      <c r="AE311" s="10">
        <f>3/24000000*OO[[#This Row],[88 (29JUN1985 21:00:00)-Water Temperature (C)]]*OO[[#This Row],[30]]</f>
        <v>7.8885722725150001E-2</v>
      </c>
      <c r="AF311" s="10">
        <f>3/24000000*OO[[#This Row],[88 (29JUN1985 21:00:00)-Water Temperature (C)]]*OO[[#This Row],[30]]</f>
        <v>7.8885722725150001E-2</v>
      </c>
      <c r="AG311" s="10">
        <f>3/24000000*OO[[#This Row],[89 (30JUN1985 00:00:00)-Water Temperature (C)]]*OO[[#This Row],[31]]</f>
        <v>0.11311951796932498</v>
      </c>
      <c r="AH311" s="10">
        <f>3/24000000*OO[[#This Row],[90 (30JUN1985 03:00:00)-Water Temperature (C)]]*OO[[#This Row],[32]]</f>
        <v>0.12452514597165</v>
      </c>
      <c r="AI311" s="10">
        <f>3/24000000*OO[[#This Row],[91 (30JUN1985 06:00:00)-Water Temperature (C)]]*OO[[#This Row],[33]]</f>
        <v>0.11045952115112499</v>
      </c>
      <c r="AJ311" s="10">
        <f>3/24000000*OO[[#This Row],[92 (30JUN1985 09:00:00)-Water Temperature (C)]]*OO[[#This Row],[34]]</f>
        <v>8.0594723220437495E-2</v>
      </c>
      <c r="AK311" s="10">
        <f>3/24000000*OO[[#This Row],[93 (30JUN1985 12:00:00)-Water Temperature (C)]]*OO[[#This Row],[35]]</f>
        <v>5.0073426672650002E-2</v>
      </c>
      <c r="AL311" s="10">
        <f>3/24000000*OO[[#This Row],[94 (30JUN1985 15:00:00)-Water Temperature (C)]]*OO[[#This Row],[36]]</f>
        <v>2.7649432995449998E-2</v>
      </c>
      <c r="AM311" s="10">
        <f>3/24000000*OO[[#This Row],[95 (30JUN1985 18:00:00)-Water Temperature (C)]]*OO[[#This Row],[37]]</f>
        <v>1.3284082856385E-2</v>
      </c>
      <c r="AN311" s="10">
        <f>3/24000000*OO[[#This Row],[96 (30JUN1985 21:00:00)-Water Temperature (C)]]*OO[[#This Row],[38]]</f>
        <v>5.3299091257169992E-3</v>
      </c>
      <c r="AO311" s="10">
        <f>3/24000000*OO[[#This Row],[97 (01JUL1985 00:00:00)-Water Temperature (C)]]*OO[[#This Row],[39]]</f>
        <v>1.8656533760625E-3</v>
      </c>
      <c r="AP311" s="10">
        <f>3/24000000*OO[[#This Row],[98 (01JUL1985 03:00:00)-Water Temperature (C)]]*OO[[#This Row],[40]]</f>
        <v>6.2985866794199995E-4</v>
      </c>
      <c r="AQ311" s="10">
        <f>3/24000000*OO[[#This Row],[99 (01JUL1985 06:00:00)-Water Temperature (C)]]*OO[[#This Row],[41]]</f>
        <v>2.3319781327364999E-4</v>
      </c>
      <c r="AR311" s="10">
        <f>3/24000000*OO[[#This Row],[100 (01JUL1985 09:00:00)-Water Temperature (C)]]*OO[[#This Row],[42]]</f>
        <v>1.1824535786874999E-4</v>
      </c>
      <c r="AS311" s="10">
        <f>3/24000000*OO[[#This Row],[101 (01JUL1985 12:00:00)-Water Temperature (C)]]*OO[[#This Row],[43]]</f>
        <v>9.0828624542399993E-5</v>
      </c>
      <c r="AT311" s="10">
        <f>3/24000000*OO[[#This Row],[102 (01JUL1985 15:00:00)-Water Temperature (C)]]*OO[[#This Row],[44]]</f>
        <v>8.809729558287501E-5</v>
      </c>
      <c r="AU311" s="10">
        <f>3/24000000*OO[[#This Row],[103 (01JUL1985 18:00:00)-Water Temperature (C)]]*OO[[#This Row],[45]]</f>
        <v>8.7643309208474988E-5</v>
      </c>
      <c r="AV311" s="10">
        <f>3/24000000*OO[[#This Row],[104 (01JUL1985 21:00:00)-Water Temperature (C)]]*OO[[#This Row],[46]]</f>
        <v>8.3811307472199991E-5</v>
      </c>
      <c r="AW311" s="10">
        <f>3/24000000*OO[[#This Row],[105 (02JUL1985 00:00:00)-Water Temperature (C)]]*OO[[#This Row],[47]]</f>
        <v>7.6336257348000002E-5</v>
      </c>
      <c r="AX311" s="10">
        <f>3/24000000*OO[[#This Row],[106 (02JUL1985 03:00:00)-Water Temperature (C)]]*OO[[#This Row],[48]]</f>
        <v>6.7811312517500002E-5</v>
      </c>
      <c r="AY311" s="10">
        <f>3/24000000*OO[[#This Row],[107 (02JUL1985 06:00:00)-Water Temperature (C)]]*OO[[#This Row],[49]]</f>
        <v>5.9508869357599987E-5</v>
      </c>
      <c r="AZ311" s="10">
        <f>3/24000000*OO[[#This Row],[108 (02JUL1985 09:00:00)-Water Temperature (C)]]*OO[[#This Row],[50]]</f>
        <v>5.3145258546353747E-5</v>
      </c>
      <c r="BA311" s="10">
        <f>3/24000000*OO[[#This Row],[109 (02JUL1985 12:00:00)-Water Temperature (C)]]*OO[[#This Row],[51]]</f>
        <v>4.7303158666204996E-5</v>
      </c>
      <c r="BB311" s="10">
        <f>3/24000000*OO[[#This Row],[110 (02JUL1985 15:00:00)-Water Temperature (C)]]*OO[[#This Row],[52]]</f>
        <v>4.0862807073E-5</v>
      </c>
      <c r="BC311" s="10">
        <f>3/24000000*OO[[#This Row],[111 (02JUL1985 18:00:00)-Water Temperature (C)]]*OO[[#This Row],[53]]</f>
        <v>3.3865565491030001E-5</v>
      </c>
      <c r="BD311" s="10">
        <f>3/24000000*OO[[#This Row],[112 (02JUL1985 21:00:00)-Water Temperature (C)]]*OO[[#This Row],[54]]</f>
        <v>2.6688470393584997E-5</v>
      </c>
      <c r="BE311" s="10">
        <f>3/24000000*OO[[#This Row],[113 (03JUL1985 00:00:00)-Water Temperature (C)]]*OO[[#This Row],[55]]</f>
        <v>2.0881453048637501E-5</v>
      </c>
      <c r="BF311" s="10">
        <f>3/24000000*OO[[#This Row],[114 (03JUL1985 03:00:00)-Water Temperature (C)]]*OO[[#This Row],[56]]</f>
        <v>1.7005864186912501E-5</v>
      </c>
      <c r="BG311" s="10">
        <f>3/24000000*OO[[#This Row],[115 (03JUL1985 06:00:00)-Water Temperature (C)]]*OO[[#This Row],[57]]</f>
        <v>1.4689825056949999E-5</v>
      </c>
      <c r="BH311" s="10">
        <f>3/24000000*OO[[#This Row],[116 (03JUL1985 09:00:00)-Water Temperature (C)]]*OO[[#This Row],[58]]</f>
        <v>1.3716163342087503E-5</v>
      </c>
      <c r="BI311" s="10">
        <f>3/24000000*OO[[#This Row],[117 (03JUL1985 12:00:00)-Water Temperature (C)]]*OO[[#This Row],[59]]</f>
        <v>1.3738835175075E-5</v>
      </c>
      <c r="BJ311" s="10">
        <f>3/24000000*OO[[#This Row],[118 (03JUL1985 15:00:00)-Water Temperature (C)]]*OO[[#This Row],[60]]</f>
        <v>1.4056363983909999E-5</v>
      </c>
      <c r="BK311" s="10">
        <f>3/24000000*OO[[#This Row],[119 (03JUL1985 18:00:00)-Water Temperature (C)]]*OO[[#This Row],[61]]</f>
        <v>1.3755676274453747E-5</v>
      </c>
      <c r="BL311" s="10">
        <f>3/24000000*OO[[#This Row],[120 (03JUL1985 21:00:00)-Water Temperature (C)]]*OO[[#This Row],[62]]</f>
        <v>1.2784811394281248E-5</v>
      </c>
      <c r="BM311" s="10">
        <f>3/24000000*OO[[#This Row],[121 (04JUL1985 00:00:00)-Water Temperature (C)]]*OO[[#This Row],[63]]</f>
        <v>1.1591872142856249E-5</v>
      </c>
      <c r="BN311" s="10">
        <f>3/24000000*OO[[#This Row],[122 (04JUL1985 03:00:00)-Water Temperature (C)]]*OO[[#This Row],[64]]</f>
        <v>1.0607162404410001E-5</v>
      </c>
      <c r="BO311" s="10">
        <f>3/24000000*OO[[#This Row],[123 (04JUL1985 06:00:00)-Water Temperature (C)]]*OO[[#This Row],[65]]</f>
        <v>9.8633014803999998E-6</v>
      </c>
      <c r="BP311" s="10">
        <f>3/24000000*OO[[#This Row],[124 (04JUL1985 09:00:00)-Water Temperature (C)]]*OO[[#This Row],[66]]</f>
        <v>9.5016038039199991E-6</v>
      </c>
      <c r="BQ311" s="10">
        <f>3/24000000*OO[[#This Row],[125 (04JUL1985 12:00:00)-Water Temperature (C)]]*OO[[#This Row],[67]]</f>
        <v>9.2481782288500001E-6</v>
      </c>
      <c r="BR311" s="10">
        <f>3/24000000*OO[[#This Row],[126 (04JUL1985 15:00:00)-Water Temperature (C)]]*OO[[#This Row],[68]]</f>
        <v>8.7515952925062492E-6</v>
      </c>
      <c r="BS311" s="10">
        <f>3/24000000*OO[[#This Row],[127 (04JUL1985 18:00:00)-Water Temperature (C)]]*OO[[#This Row],[69]]</f>
        <v>8.1408033433700009E-6</v>
      </c>
      <c r="BT311" s="10">
        <f>3/24000000*OO[[#This Row],[128 (04JUL1985 21:00:00)-Water Temperature (C)]]*OO[[#This Row],[70]]</f>
        <v>7.6059092130249999E-6</v>
      </c>
      <c r="BU311" s="10">
        <f>3/24000000*OO[[#This Row],[129 (05JUL1985 00:00:00)-Water Temperature (C)]]*OO[[#This Row],[71]]</f>
        <v>7.0730152973324992E-6</v>
      </c>
      <c r="BV311" s="10">
        <f>3/24000000*OO[[#This Row],[130 (05JUL1985 03:00:00)-Water Temperature (C)]]*OO[[#This Row],[72]]</f>
        <v>6.5670221092000002E-6</v>
      </c>
      <c r="BW311" s="10">
        <f>3/24000000*OO[[#This Row],[131 (05JUL1985 06:00:00)-Water Temperature (C)]]*OO[[#This Row],[73]]</f>
        <v>6.133521446407499E-6</v>
      </c>
      <c r="BX311" s="10">
        <f>3/24000000*OO[[#This Row],[132 (05JUL1985 09:00:00)-Water Temperature (C)]]*OO[[#This Row],[74]]</f>
        <v>5.9876897695825002E-6</v>
      </c>
      <c r="BY311" s="10">
        <f>3/24000000*OO[[#This Row],[133 (05JUL1985 12:00:00)-Water Temperature (C)]]*OO[[#This Row],[75]]</f>
        <v>6.2226064897097497E-6</v>
      </c>
      <c r="BZ311" s="10">
        <f>3/24000000*OO[[#This Row],[134 (05JUL1985 15:00:00)-Water Temperature (C)]]*OO[[#This Row],[76]]</f>
        <v>6.6058609830167494E-6</v>
      </c>
      <c r="CA311" s="10">
        <f>3/24000000*OO[[#This Row],[135 (05JUL1985 18:00:00)-Water Temperature (C)]]*OO[[#This Row],[77]]</f>
        <v>6.6794541591131251E-6</v>
      </c>
      <c r="CB311" s="10">
        <f>3/24000000*OO[[#This Row],[136 (05JUL1985 21:00:00)-Water Temperature (C)]]*OO[[#This Row],[78]]</f>
        <v>6.2520619903699995E-6</v>
      </c>
      <c r="CC311" s="10">
        <f>3/24000000*OO[[#This Row],[137 (06JUL1985 00:00:00)-Water Temperature (C)]]*OO[[#This Row],[79]]</f>
        <v>5.6563551443564997E-6</v>
      </c>
      <c r="CD311" s="10">
        <f>3/24000000*OO[[#This Row],[138 (06JUL1985 03:00:00)-Water Temperature (C)]]*OO[[#This Row],[80]]</f>
        <v>5.2312614788070001E-6</v>
      </c>
      <c r="CE311" s="10">
        <f>3/24000000*OO[[#This Row],[139 (06JUL1985 06:00:00)-Water Temperature (C)]]*OO[[#This Row],[81]]</f>
        <v>4.9281054255506247E-6</v>
      </c>
      <c r="CF311" s="10">
        <f>3/24000000*OO[[#This Row],[140 (06JUL1985 09:00:00)-Water Temperature (C)]]*OO[[#This Row],[82]]</f>
        <v>4.72017590900825E-6</v>
      </c>
      <c r="CG311" s="10">
        <f>3/24000000*OO[[#This Row],[141 (06JUL1985 12:00:00)-Water Temperature (C)]]*OO[[#This Row],[83]]</f>
        <v>4.6294933432068747E-6</v>
      </c>
      <c r="CH311" s="10">
        <f>3/24000000*OO[[#This Row],[142 (06JUL1985 15:00:00)-Water Temperature (C)]]*OO[[#This Row],[84]]</f>
        <v>4.5220460239789997E-6</v>
      </c>
      <c r="CI311" s="10">
        <f>3/24000000*OO[[#This Row],[143 (06JUL1985 18:00:00)-Water Temperature (C)]]*OO[[#This Row],[85]]</f>
        <v>4.3292443074387502E-6</v>
      </c>
      <c r="CJ311" s="10">
        <f>3/24000000*OO[[#This Row],[144 (06JUL1985 21:00:00)-Water Temperature (C)]]*OO[[#This Row],[86]]</f>
        <v>4.0813351523437504E-6</v>
      </c>
      <c r="CK311" s="10">
        <f>3/24000000*OO[[#This Row],[145 (07JUL1985 00:00:00)-Water Temperature (C)]]*OO[[#This Row],[87]]</f>
        <v>3.7664134711809998E-6</v>
      </c>
      <c r="CL311" s="10">
        <f>3/24000000*OO[[#This Row],[146 (07JUL1985 03:00:00)-Water Temperature (C)]]*OO[[#This Row],[88]]</f>
        <v>3.4969160990059999E-6</v>
      </c>
      <c r="CM311" s="10">
        <f>3/24000000*OO[[#This Row],[147 (07JUL1985 06:00:00)-Water Temperature (C)]]*OO[[#This Row],[89]]</f>
        <v>3.3162097309368748E-6</v>
      </c>
      <c r="CN311" s="10">
        <f>3/24000000*OO[[#This Row],[148 (07JUL1985 09:00:00)-Water Temperature (C)]]*OO[[#This Row],[90]]</f>
        <v>3.2596983028400003E-6</v>
      </c>
      <c r="CO311" s="10">
        <f>3/24000000*OO[[#This Row],[149 (07JUL1985 12:00:00)-Water Temperature (C)]]*OO[[#This Row],[91]]</f>
        <v>3.252690958734E-6</v>
      </c>
      <c r="CP311" s="10">
        <f>3/24000000*OO[[#This Row],[150 (07JUL1985 15:00:00)-Water Temperature (C)]]*OO[[#This Row],[92]]</f>
        <v>3.3010780756799996E-6</v>
      </c>
      <c r="CQ311" s="10">
        <f>3/24000000*OO[[#This Row],[151 (07JUL1985 18:00:00)-Water Temperature (C)]]*OO[[#This Row],[93]]</f>
        <v>3.3518082756177499E-6</v>
      </c>
      <c r="CR311" s="10">
        <f>3/24000000*OO[[#This Row],[152 (07JUL1985 21:00:00)-Water Temperature (C)]]*OO[[#This Row],[94]]</f>
        <v>3.2368830142310002E-6</v>
      </c>
      <c r="CS311" s="10">
        <f>3/24000000*OO[[#This Row],[153 (08JUL1985 00:00:00)-Water Temperature (C)]]*OO[[#This Row],[95]]</f>
        <v>2.9306691450562497E-6</v>
      </c>
      <c r="CT311" s="10">
        <f>3/24000000*OO[[#This Row],[154 (08JUL1985 03:00:00)-Water Temperature (C)]]*OO[[#This Row],[96]]</f>
        <v>2.647122001029E-6</v>
      </c>
      <c r="CU311" s="10">
        <f>3/24000000*OO[[#This Row],[155 (08JUL1985 06:00:00)-Water Temperature (C)]]*OO[[#This Row],[97]]</f>
        <v>2.4692216128019996E-6</v>
      </c>
      <c r="CV311" s="10">
        <f>3/24000000*OO[[#This Row],[156 (08JUL1985 09:00:00)-Water Temperature (C)]]*OO[[#This Row],[98]]</f>
        <v>2.4067432282047498E-6</v>
      </c>
      <c r="CW311" s="10">
        <f>3/24000000*OO[[#This Row],[157 (08JUL1985 12:00:00)-Water Temperature (C)]]*OO[[#This Row],[99]]</f>
        <v>2.3443963755712496E-6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0</v>
      </c>
      <c r="Q312" s="10">
        <f>3/24*OO[[#This Row],[73 (28JUN1985 00:00:00)-Water Temperature (C)]]*OO[[#This Row],[15]]/SUM(OO[15])</f>
        <v>0</v>
      </c>
      <c r="R312" s="10">
        <f>3/24*OO[[#This Row],[74 (28JUN1985 03:00:00)-Water Temperature (C)]]*OO[[#This Row],[16]]/SUM(OO[16])</f>
        <v>0</v>
      </c>
      <c r="S312" s="10">
        <f>3/24*OO[[#This Row],[75 (28JUN1985 06:00:00)-Water Temperature (C)]]*OO[[#This Row],[17]]/SUM(OO[17])</f>
        <v>1.735023524451683E-36</v>
      </c>
      <c r="T312" s="10">
        <f>3/24*OO[[#This Row],[76 (28JUN1985 09:00:00)-Water Temperature (C)]]*OO[[#This Row],[18]]/SUM(OO[18])</f>
        <v>6.2794349460649697E-27</v>
      </c>
      <c r="U312" s="10">
        <f>3/24*OO[[#This Row],[77 (28JUN1985 12:00:00)-Water Temperature (C)]]*OO[[#This Row],[19]]/SUM(OO[19])</f>
        <v>5.1507259029803427E-21</v>
      </c>
      <c r="V312" s="10">
        <f>3/24000000*OO[[#This Row],[78 (28JUN1985 15:00:00)-Water Temperature (C)]]*OO[[#This Row],[20]]</f>
        <v>4.2390618246462498E-16</v>
      </c>
      <c r="W312" s="10">
        <f>3/24000000*OO[[#This Row],[79 (28JUN1985 18:00:00)-Water Temperature (C)]]*OO[[#This Row],[21]]</f>
        <v>7.0329786554499998E-13</v>
      </c>
      <c r="X312" s="10">
        <f>3/24000000*OO[[#This Row],[80 (28JUN1985 21:00:00)-Water Temperature (C)]]*OO[[#This Row],[22]]</f>
        <v>2.1696282722500003E-10</v>
      </c>
      <c r="Y312" s="10">
        <f>3/24000000*OO[[#This Row],[81 (29JUN1985 00:00:00)-Water Temperature (C)]]*OO[[#This Row],[23]]</f>
        <v>2.1694080920699996E-8</v>
      </c>
      <c r="Z312" s="10">
        <f>3/24000000*OO[[#This Row],[82 (29JUN1985 03:00:00)-Water Temperature (C)]]*OO[[#This Row],[24]]</f>
        <v>9.275123134199998E-7</v>
      </c>
      <c r="AA312" s="10">
        <f>3/24000000*OO[[#This Row],[83 (29JUN1985 06:00:00)-Water Temperature (C)]]*OO[[#This Row],[25]]</f>
        <v>1.9859763175149996E-5</v>
      </c>
      <c r="AB312" s="10">
        <f>3/24000000*OO[[#This Row],[84 (29JUN1985 09:00:00)-Water Temperature (C)]]*OO[[#This Row],[26]]</f>
        <v>2.4150374510414994E-4</v>
      </c>
      <c r="AC312" s="10">
        <f>3/24000000*OO[[#This Row],[85 (29JUN1985 12:00:00)-Water Temperature (C)]]*OO[[#This Row],[27]]</f>
        <v>1.8070705267848751E-3</v>
      </c>
      <c r="AD312" s="10">
        <f>3/24000000*OO[[#This Row],[86 (29JUN1985 15:00:00)-Water Temperature (C)]]*OO[[#This Row],[28]]</f>
        <v>8.8325568721012489E-3</v>
      </c>
      <c r="AE312" s="10">
        <f>3/24000000*OO[[#This Row],[88 (29JUN1985 21:00:00)-Water Temperature (C)]]*OO[[#This Row],[30]]</f>
        <v>6.1905059273750007E-2</v>
      </c>
      <c r="AF312" s="10">
        <f>3/24000000*OO[[#This Row],[88 (29JUN1985 21:00:00)-Water Temperature (C)]]*OO[[#This Row],[30]]</f>
        <v>6.1905059273750007E-2</v>
      </c>
      <c r="AG312" s="10">
        <f>3/24000000*OO[[#This Row],[89 (30JUN1985 00:00:00)-Water Temperature (C)]]*OO[[#This Row],[31]]</f>
        <v>9.1331716106537494E-2</v>
      </c>
      <c r="AH312" s="10">
        <f>3/24000000*OO[[#This Row],[90 (30JUN1985 03:00:00)-Water Temperature (C)]]*OO[[#This Row],[32]]</f>
        <v>0.1027438330288</v>
      </c>
      <c r="AI312" s="10">
        <f>3/24000000*OO[[#This Row],[91 (30JUN1985 06:00:00)-Water Temperature (C)]]*OO[[#This Row],[33]]</f>
        <v>9.3051570243074991E-2</v>
      </c>
      <c r="AJ312" s="10">
        <f>3/24000000*OO[[#This Row],[92 (30JUN1985 09:00:00)-Water Temperature (C)]]*OO[[#This Row],[34]]</f>
        <v>6.9312349575275004E-2</v>
      </c>
      <c r="AK312" s="10">
        <f>3/24000000*OO[[#This Row],[93 (30JUN1985 12:00:00)-Water Temperature (C)]]*OO[[#This Row],[35]]</f>
        <v>4.3892887881000001E-2</v>
      </c>
      <c r="AL312" s="10">
        <f>3/24000000*OO[[#This Row],[94 (30JUN1985 15:00:00)-Water Temperature (C)]]*OO[[#This Row],[36]]</f>
        <v>2.4591883076384997E-2</v>
      </c>
      <c r="AM312" s="10">
        <f>3/24000000*OO[[#This Row],[95 (30JUN1985 18:00:00)-Water Temperature (C)]]*OO[[#This Row],[37]]</f>
        <v>1.1951500929917499E-2</v>
      </c>
      <c r="AN312" s="10">
        <f>3/24000000*OO[[#This Row],[96 (30JUN1985 21:00:00)-Water Temperature (C)]]*OO[[#This Row],[38]]</f>
        <v>4.8388696190891246E-3</v>
      </c>
      <c r="AO312" s="10">
        <f>3/24000000*OO[[#This Row],[97 (01JUL1985 00:00:00)-Water Temperature (C)]]*OO[[#This Row],[39]]</f>
        <v>1.7088179106708751E-3</v>
      </c>
      <c r="AP312" s="10">
        <f>3/24000000*OO[[#This Row],[98 (01JUL1985 03:00:00)-Water Temperature (C)]]*OO[[#This Row],[40]]</f>
        <v>5.7578984756549993E-4</v>
      </c>
      <c r="AQ312" s="10">
        <f>3/24000000*OO[[#This Row],[99 (01JUL1985 06:00:00)-Water Temperature (C)]]*OO[[#This Row],[41]]</f>
        <v>2.0936856001886251E-4</v>
      </c>
      <c r="AR312" s="10">
        <f>3/24000000*OO[[#This Row],[100 (01JUL1985 09:00:00)-Water Temperature (C)]]*OO[[#This Row],[42]]</f>
        <v>1.0169274255772499E-4</v>
      </c>
      <c r="AS312" s="10">
        <f>3/24000000*OO[[#This Row],[101 (01JUL1985 12:00:00)-Water Temperature (C)]]*OO[[#This Row],[43]]</f>
        <v>7.4971702505374996E-5</v>
      </c>
      <c r="AT312" s="10">
        <f>3/24000000*OO[[#This Row],[102 (01JUL1985 15:00:00)-Water Temperature (C)]]*OO[[#This Row],[44]]</f>
        <v>7.1537623271249989E-5</v>
      </c>
      <c r="AU312" s="10">
        <f>3/24000000*OO[[#This Row],[103 (01JUL1985 18:00:00)-Water Temperature (C)]]*OO[[#This Row],[45]]</f>
        <v>7.1027344588200011E-5</v>
      </c>
      <c r="AV312" s="10">
        <f>3/24000000*OO[[#This Row],[104 (01JUL1985 21:00:00)-Water Temperature (C)]]*OO[[#This Row],[46]]</f>
        <v>6.8026277828625004E-5</v>
      </c>
      <c r="AW312" s="10">
        <f>3/24000000*OO[[#This Row],[105 (02JUL1985 00:00:00)-Water Temperature (C)]]*OO[[#This Row],[47]]</f>
        <v>6.2120825831374999E-5</v>
      </c>
      <c r="AX312" s="10">
        <f>3/24000000*OO[[#This Row],[106 (02JUL1985 03:00:00)-Water Temperature (C)]]*OO[[#This Row],[48]]</f>
        <v>5.5275827399779992E-5</v>
      </c>
      <c r="AY312" s="10">
        <f>3/24000000*OO[[#This Row],[107 (02JUL1985 06:00:00)-Water Temperature (C)]]*OO[[#This Row],[49]]</f>
        <v>4.8629592717009999E-5</v>
      </c>
      <c r="AZ312" s="10">
        <f>3/24000000*OO[[#This Row],[108 (02JUL1985 09:00:00)-Water Temperature (C)]]*OO[[#This Row],[50]]</f>
        <v>4.358157916578E-5</v>
      </c>
      <c r="BA312" s="10">
        <f>3/24000000*OO[[#This Row],[109 (02JUL1985 12:00:00)-Water Temperature (C)]]*OO[[#This Row],[51]]</f>
        <v>3.8881937424702502E-5</v>
      </c>
      <c r="BB312" s="10">
        <f>3/24000000*OO[[#This Row],[110 (02JUL1985 15:00:00)-Water Temperature (C)]]*OO[[#This Row],[52]]</f>
        <v>3.3758434331774997E-5</v>
      </c>
      <c r="BC312" s="10">
        <f>3/24000000*OO[[#This Row],[111 (02JUL1985 18:00:00)-Water Temperature (C)]]*OO[[#This Row],[53]]</f>
        <v>2.7999193656431251E-5</v>
      </c>
      <c r="BD312" s="10">
        <f>3/24000000*OO[[#This Row],[112 (02JUL1985 21:00:00)-Water Temperature (C)]]*OO[[#This Row],[54]]</f>
        <v>2.2049354025956251E-5</v>
      </c>
      <c r="BE312" s="10">
        <f>3/24000000*OO[[#This Row],[113 (03JUL1985 00:00:00)-Water Temperature (C)]]*OO[[#This Row],[55]]</f>
        <v>1.7213604920959999E-5</v>
      </c>
      <c r="BF312" s="10">
        <f>3/24000000*OO[[#This Row],[114 (03JUL1985 03:00:00)-Water Temperature (C)]]*OO[[#This Row],[56]]</f>
        <v>1.3934397541793749E-5</v>
      </c>
      <c r="BG312" s="10">
        <f>3/24000000*OO[[#This Row],[115 (03JUL1985 06:00:00)-Water Temperature (C)]]*OO[[#This Row],[57]]</f>
        <v>1.1986932364312501E-5</v>
      </c>
      <c r="BH312" s="10">
        <f>3/24000000*OO[[#This Row],[116 (03JUL1985 09:00:00)-Water Temperature (C)]]*OO[[#This Row],[58]]</f>
        <v>1.116510163657875E-5</v>
      </c>
      <c r="BI312" s="10">
        <f>3/24000000*OO[[#This Row],[117 (03JUL1985 12:00:00)-Water Temperature (C)]]*OO[[#This Row],[59]]</f>
        <v>1.116855915813E-5</v>
      </c>
      <c r="BJ312" s="10">
        <f>3/24000000*OO[[#This Row],[118 (03JUL1985 15:00:00)-Water Temperature (C)]]*OO[[#This Row],[60]]</f>
        <v>1.1415600322098749E-5</v>
      </c>
      <c r="BK312" s="10">
        <f>3/24000000*OO[[#This Row],[119 (03JUL1985 18:00:00)-Water Temperature (C)]]*OO[[#This Row],[61]]</f>
        <v>1.1168439896802501E-5</v>
      </c>
      <c r="BL312" s="10">
        <f>3/24000000*OO[[#This Row],[120 (03JUL1985 21:00:00)-Water Temperature (C)]]*OO[[#This Row],[62]]</f>
        <v>1.0385652943677499E-5</v>
      </c>
      <c r="BM312" s="10">
        <f>3/24000000*OO[[#This Row],[121 (04JUL1985 00:00:00)-Water Temperature (C)]]*OO[[#This Row],[63]]</f>
        <v>9.413919360755E-6</v>
      </c>
      <c r="BN312" s="10">
        <f>3/24000000*OO[[#This Row],[122 (04JUL1985 03:00:00)-Water Temperature (C)]]*OO[[#This Row],[64]]</f>
        <v>8.5971553243325E-6</v>
      </c>
      <c r="BO312" s="10">
        <f>3/24000000*OO[[#This Row],[123 (04JUL1985 06:00:00)-Water Temperature (C)]]*OO[[#This Row],[65]]</f>
        <v>7.9908559029E-6</v>
      </c>
      <c r="BP312" s="10">
        <f>3/24000000*OO[[#This Row],[124 (04JUL1985 09:00:00)-Water Temperature (C)]]*OO[[#This Row],[66]]</f>
        <v>7.6996786555800011E-6</v>
      </c>
      <c r="BQ312" s="10">
        <f>3/24000000*OO[[#This Row],[125 (04JUL1985 12:00:00)-Water Temperature (C)]]*OO[[#This Row],[67]]</f>
        <v>7.478522489549999E-6</v>
      </c>
      <c r="BR312" s="10">
        <f>3/24000000*OO[[#This Row],[126 (04JUL1985 15:00:00)-Water Temperature (C)]]*OO[[#This Row],[68]]</f>
        <v>7.095987038204999E-6</v>
      </c>
      <c r="BS312" s="10">
        <f>3/24000000*OO[[#This Row],[127 (04JUL1985 18:00:00)-Water Temperature (C)]]*OO[[#This Row],[69]]</f>
        <v>6.60492694767875E-6</v>
      </c>
      <c r="BT312" s="10">
        <f>3/24000000*OO[[#This Row],[128 (04JUL1985 21:00:00)-Water Temperature (C)]]*OO[[#This Row],[70]]</f>
        <v>6.1614692181274998E-6</v>
      </c>
      <c r="BU312" s="10">
        <f>3/24000000*OO[[#This Row],[129 (05JUL1985 00:00:00)-Water Temperature (C)]]*OO[[#This Row],[71]]</f>
        <v>5.732770124546E-6</v>
      </c>
      <c r="BV312" s="10">
        <f>3/24000000*OO[[#This Row],[130 (05JUL1985 03:00:00)-Water Temperature (C)]]*OO[[#This Row],[72]]</f>
        <v>5.3202653366661255E-6</v>
      </c>
      <c r="BW312" s="10">
        <f>3/24000000*OO[[#This Row],[131 (05JUL1985 06:00:00)-Water Temperature (C)]]*OO[[#This Row],[73]]</f>
        <v>4.96648047142375E-6</v>
      </c>
      <c r="BX312" s="10">
        <f>3/24000000*OO[[#This Row],[132 (05JUL1985 09:00:00)-Water Temperature (C)]]*OO[[#This Row],[74]]</f>
        <v>4.8504981821872493E-6</v>
      </c>
      <c r="BY312" s="10">
        <f>3/24000000*OO[[#This Row],[133 (05JUL1985 12:00:00)-Water Temperature (C)]]*OO[[#This Row],[75]]</f>
        <v>5.0426948601824996E-6</v>
      </c>
      <c r="BZ312" s="10">
        <f>3/24000000*OO[[#This Row],[134 (05JUL1985 15:00:00)-Water Temperature (C)]]*OO[[#This Row],[76]]</f>
        <v>5.3532217020420001E-6</v>
      </c>
      <c r="CA312" s="10">
        <f>3/24000000*OO[[#This Row],[135 (05JUL1985 18:00:00)-Water Temperature (C)]]*OO[[#This Row],[77]]</f>
        <v>5.4115982633069996E-6</v>
      </c>
      <c r="CB312" s="10">
        <f>3/24000000*OO[[#This Row],[136 (05JUL1985 21:00:00)-Water Temperature (C)]]*OO[[#This Row],[78]]</f>
        <v>5.0664446448786248E-6</v>
      </c>
      <c r="CC312" s="10">
        <f>3/24000000*OO[[#This Row],[137 (06JUL1985 00:00:00)-Water Temperature (C)]]*OO[[#This Row],[79]]</f>
        <v>4.5881260979400002E-6</v>
      </c>
      <c r="CD312" s="10">
        <f>3/24000000*OO[[#This Row],[138 (06JUL1985 03:00:00)-Water Temperature (C)]]*OO[[#This Row],[80]]</f>
        <v>4.2335188281832491E-6</v>
      </c>
      <c r="CE312" s="10">
        <f>3/24000000*OO[[#This Row],[139 (06JUL1985 06:00:00)-Water Temperature (C)]]*OO[[#This Row],[81]]</f>
        <v>3.9850339122498749E-6</v>
      </c>
      <c r="CF312" s="10">
        <f>3/24000000*OO[[#This Row],[140 (06JUL1985 09:00:00)-Water Temperature (C)]]*OO[[#This Row],[82]]</f>
        <v>3.8204249740783743E-6</v>
      </c>
      <c r="CG312" s="10">
        <f>3/24000000*OO[[#This Row],[141 (06JUL1985 12:00:00)-Water Temperature (C)]]*OO[[#This Row],[83]]</f>
        <v>3.7480715126321248E-6</v>
      </c>
      <c r="CH312" s="10">
        <f>3/24000000*OO[[#This Row],[142 (06JUL1985 15:00:00)-Water Temperature (C)]]*OO[[#This Row],[84]]</f>
        <v>3.6592004479579999E-6</v>
      </c>
      <c r="CI312" s="10">
        <f>3/24000000*OO[[#This Row],[143 (06JUL1985 18:00:00)-Water Temperature (C)]]*OO[[#This Row],[85]]</f>
        <v>3.5127957956343753E-6</v>
      </c>
      <c r="CJ312" s="10">
        <f>3/24000000*OO[[#This Row],[144 (06JUL1985 21:00:00)-Water Temperature (C)]]*OO[[#This Row],[86]]</f>
        <v>3.3046158527999997E-6</v>
      </c>
      <c r="CK312" s="10">
        <f>3/24000000*OO[[#This Row],[145 (07JUL1985 00:00:00)-Water Temperature (C)]]*OO[[#This Row],[87]]</f>
        <v>3.0506458459181251E-6</v>
      </c>
      <c r="CL312" s="10">
        <f>3/24000000*OO[[#This Row],[146 (07JUL1985 03:00:00)-Water Temperature (C)]]*OO[[#This Row],[88]]</f>
        <v>2.8306120633010002E-6</v>
      </c>
      <c r="CM312" s="10">
        <f>3/24000000*OO[[#This Row],[147 (07JUL1985 06:00:00)-Water Temperature (C)]]*OO[[#This Row],[89]]</f>
        <v>2.68094873515875E-6</v>
      </c>
      <c r="CN312" s="10">
        <f>3/24000000*OO[[#This Row],[148 (07JUL1985 09:00:00)-Water Temperature (C)]]*OO[[#This Row],[90]]</f>
        <v>2.634782798565E-6</v>
      </c>
      <c r="CO312" s="10">
        <f>3/24000000*OO[[#This Row],[149 (07JUL1985 12:00:00)-Water Temperature (C)]]*OO[[#This Row],[91]]</f>
        <v>2.6328366723789999E-6</v>
      </c>
      <c r="CP312" s="10">
        <f>3/24000000*OO[[#This Row],[150 (07JUL1985 15:00:00)-Water Temperature (C)]]*OO[[#This Row],[92]]</f>
        <v>2.6732838922619999E-6</v>
      </c>
      <c r="CQ312" s="10">
        <f>3/24000000*OO[[#This Row],[151 (07JUL1985 18:00:00)-Water Temperature (C)]]*OO[[#This Row],[93]]</f>
        <v>2.7167882851182498E-6</v>
      </c>
      <c r="CR312" s="10">
        <f>3/24000000*OO[[#This Row],[152 (07JUL1985 21:00:00)-Water Temperature (C)]]*OO[[#This Row],[94]]</f>
        <v>2.6193302226282496E-6</v>
      </c>
      <c r="CS312" s="10">
        <f>3/24000000*OO[[#This Row],[153 (08JUL1985 00:00:00)-Water Temperature (C)]]*OO[[#This Row],[95]]</f>
        <v>2.3783346379044998E-6</v>
      </c>
      <c r="CT312" s="10">
        <f>3/24000000*OO[[#This Row],[154 (08JUL1985 03:00:00)-Water Temperature (C)]]*OO[[#This Row],[96]]</f>
        <v>2.1456101243329997E-6</v>
      </c>
      <c r="CU312" s="10">
        <f>3/24000000*OO[[#This Row],[155 (08JUL1985 06:00:00)-Water Temperature (C)]]*OO[[#This Row],[97]]</f>
        <v>1.9986115121694998E-6</v>
      </c>
      <c r="CV312" s="10">
        <f>3/24000000*OO[[#This Row],[156 (08JUL1985 09:00:00)-Water Temperature (C)]]*OO[[#This Row],[98]]</f>
        <v>1.94895072348075E-6</v>
      </c>
      <c r="CW312" s="10">
        <f>3/24000000*OO[[#This Row],[157 (08JUL1985 12:00:00)-Water Temperature (C)]]*OO[[#This Row],[99]]</f>
        <v>1.894248465452E-6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0</v>
      </c>
      <c r="Q313" s="10">
        <f>3/24*OO[[#This Row],[73 (28JUN1985 00:00:00)-Water Temperature (C)]]*OO[[#This Row],[15]]/SUM(OO[15])</f>
        <v>0</v>
      </c>
      <c r="R313" s="10">
        <f>3/24*OO[[#This Row],[74 (28JUN1985 03:00:00)-Water Temperature (C)]]*OO[[#This Row],[16]]/SUM(OO[16])</f>
        <v>0</v>
      </c>
      <c r="S313" s="10">
        <f>3/24*OO[[#This Row],[75 (28JUN1985 06:00:00)-Water Temperature (C)]]*OO[[#This Row],[17]]/SUM(OO[17])</f>
        <v>2.5986124651106579E-37</v>
      </c>
      <c r="T313" s="10">
        <f>3/24*OO[[#This Row],[76 (28JUN1985 09:00:00)-Water Temperature (C)]]*OO[[#This Row],[18]]/SUM(OO[18])</f>
        <v>2.7217826058990443E-27</v>
      </c>
      <c r="U313" s="10">
        <f>3/24*OO[[#This Row],[77 (28JUN1985 12:00:00)-Water Temperature (C)]]*OO[[#This Row],[19]]/SUM(OO[19])</f>
        <v>1.2411138838277122E-21</v>
      </c>
      <c r="V313" s="10">
        <f>3/24000000*OO[[#This Row],[78 (28JUN1985 15:00:00)-Water Temperature (C)]]*OO[[#This Row],[20]]</f>
        <v>2.1162368322975001E-16</v>
      </c>
      <c r="W313" s="10">
        <f>3/24000000*OO[[#This Row],[79 (28JUN1985 18:00:00)-Water Temperature (C)]]*OO[[#This Row],[21]]</f>
        <v>4.1036705767224994E-13</v>
      </c>
      <c r="X313" s="10">
        <f>3/24000000*OO[[#This Row],[80 (28JUN1985 21:00:00)-Water Temperature (C)]]*OO[[#This Row],[22]]</f>
        <v>1.3987417685614999E-10</v>
      </c>
      <c r="Y313" s="10">
        <f>3/24000000*OO[[#This Row],[81 (29JUN1985 00:00:00)-Water Temperature (C)]]*OO[[#This Row],[23]]</f>
        <v>1.5073750037850001E-8</v>
      </c>
      <c r="Z313" s="10">
        <f>3/24000000*OO[[#This Row],[82 (29JUN1985 03:00:00)-Water Temperature (C)]]*OO[[#This Row],[24]]</f>
        <v>6.8572166346974994E-7</v>
      </c>
      <c r="AA313" s="10">
        <f>3/24000000*OO[[#This Row],[83 (29JUN1985 06:00:00)-Water Temperature (C)]]*OO[[#This Row],[25]]</f>
        <v>1.5524105041979996E-5</v>
      </c>
      <c r="AB313" s="10">
        <f>3/24000000*OO[[#This Row],[84 (29JUN1985 09:00:00)-Water Temperature (C)]]*OO[[#This Row],[26]]</f>
        <v>1.984999508541E-4</v>
      </c>
      <c r="AC313" s="10">
        <f>3/24000000*OO[[#This Row],[85 (29JUN1985 12:00:00)-Water Temperature (C)]]*OO[[#This Row],[27]]</f>
        <v>1.5544611825682503E-3</v>
      </c>
      <c r="AD313" s="10">
        <f>3/24000000*OO[[#This Row],[86 (29JUN1985 15:00:00)-Water Temperature (C)]]*OO[[#This Row],[28]]</f>
        <v>7.9281058510499991E-3</v>
      </c>
      <c r="AE313" s="10">
        <f>3/24000000*OO[[#This Row],[88 (29JUN1985 21:00:00)-Water Temperature (C)]]*OO[[#This Row],[30]]</f>
        <v>5.9667486638199999E-2</v>
      </c>
      <c r="AF313" s="10">
        <f>3/24000000*OO[[#This Row],[88 (29JUN1985 21:00:00)-Water Temperature (C)]]*OO[[#This Row],[30]]</f>
        <v>5.9667486638199999E-2</v>
      </c>
      <c r="AG313" s="10">
        <f>3/24000000*OO[[#This Row],[89 (30JUN1985 00:00:00)-Water Temperature (C)]]*OO[[#This Row],[31]]</f>
        <v>9.1018148865075005E-2</v>
      </c>
      <c r="AH313" s="10">
        <f>3/24000000*OO[[#This Row],[90 (30JUN1985 03:00:00)-Water Temperature (C)]]*OO[[#This Row],[32]]</f>
        <v>0.10517604878892499</v>
      </c>
      <c r="AI313" s="10">
        <f>3/24000000*OO[[#This Row],[91 (30JUN1985 06:00:00)-Water Temperature (C)]]*OO[[#This Row],[33]]</f>
        <v>9.7714924803925018E-2</v>
      </c>
      <c r="AJ313" s="10">
        <f>3/24000000*OO[[#This Row],[92 (30JUN1985 09:00:00)-Water Temperature (C)]]*OO[[#This Row],[34]]</f>
        <v>7.4696528394687503E-2</v>
      </c>
      <c r="AK313" s="10">
        <f>3/24000000*OO[[#This Row],[93 (30JUN1985 12:00:00)-Water Temperature (C)]]*OO[[#This Row],[35]]</f>
        <v>4.8448291480761241E-2</v>
      </c>
      <c r="AL313" s="10">
        <f>3/24000000*OO[[#This Row],[94 (30JUN1985 15:00:00)-Water Temperature (C)]]*OO[[#This Row],[36]]</f>
        <v>2.7706092681802501E-2</v>
      </c>
      <c r="AM313" s="10">
        <f>3/24000000*OO[[#This Row],[95 (30JUN1985 18:00:00)-Water Temperature (C)]]*OO[[#This Row],[37]]</f>
        <v>1.3713017154795001E-2</v>
      </c>
      <c r="AN313" s="10">
        <f>3/24000000*OO[[#This Row],[96 (30JUN1985 21:00:00)-Water Temperature (C)]]*OO[[#This Row],[38]]</f>
        <v>5.6393994965299992E-3</v>
      </c>
      <c r="AO313" s="10">
        <f>3/24000000*OO[[#This Row],[97 (01JUL1985 00:00:00)-Water Temperature (C)]]*OO[[#This Row],[39]]</f>
        <v>2.0213267447342495E-3</v>
      </c>
      <c r="AP313" s="10">
        <f>3/24000000*OO[[#This Row],[98 (01JUL1985 03:00:00)-Water Temperature (C)]]*OO[[#This Row],[40]]</f>
        <v>6.8339272229774994E-4</v>
      </c>
      <c r="AQ313" s="10">
        <f>3/24000000*OO[[#This Row],[99 (01JUL1985 06:00:00)-Water Temperature (C)]]*OO[[#This Row],[41]]</f>
        <v>2.4492399446238746E-4</v>
      </c>
      <c r="AR313" s="10">
        <f>3/24000000*OO[[#This Row],[100 (01JUL1985 09:00:00)-Water Temperature (C)]]*OO[[#This Row],[42]]</f>
        <v>1.1386582423304998E-4</v>
      </c>
      <c r="AS313" s="10">
        <f>3/24000000*OO[[#This Row],[101 (01JUL1985 12:00:00)-Water Temperature (C)]]*OO[[#This Row],[43]]</f>
        <v>7.9985703824999991E-5</v>
      </c>
      <c r="AT313" s="10">
        <f>3/24000000*OO[[#This Row],[102 (01JUL1985 15:00:00)-Water Temperature (C)]]*OO[[#This Row],[44]]</f>
        <v>7.4797754587374989E-5</v>
      </c>
      <c r="AU313" s="10">
        <f>3/24000000*OO[[#This Row],[103 (01JUL1985 18:00:00)-Water Temperature (C)]]*OO[[#This Row],[45]]</f>
        <v>7.41084886942875E-5</v>
      </c>
      <c r="AV313" s="10">
        <f>3/24000000*OO[[#This Row],[104 (01JUL1985 21:00:00)-Water Temperature (C)]]*OO[[#This Row],[46]]</f>
        <v>7.1202639879549995E-5</v>
      </c>
      <c r="AW313" s="10">
        <f>3/24000000*OO[[#This Row],[105 (02JUL1985 00:00:00)-Water Temperature (C)]]*OO[[#This Row],[47]]</f>
        <v>6.5263315647275002E-5</v>
      </c>
      <c r="AX313" s="10">
        <f>3/24000000*OO[[#This Row],[106 (02JUL1985 03:00:00)-Water Temperature (C)]]*OO[[#This Row],[48]]</f>
        <v>5.8229659534912498E-5</v>
      </c>
      <c r="AY313" s="10">
        <f>3/24000000*OO[[#This Row],[107 (02JUL1985 06:00:00)-Water Temperature (C)]]*OO[[#This Row],[49]]</f>
        <v>5.1360211928474996E-5</v>
      </c>
      <c r="AZ313" s="10">
        <f>3/24000000*OO[[#This Row],[108 (02JUL1985 09:00:00)-Water Temperature (C)]]*OO[[#This Row],[50]]</f>
        <v>4.6207411835505003E-5</v>
      </c>
      <c r="BA313" s="10">
        <f>3/24000000*OO[[#This Row],[109 (02JUL1985 12:00:00)-Water Temperature (C)]]*OO[[#This Row],[51]]</f>
        <v>4.1345633747325002E-5</v>
      </c>
      <c r="BB313" s="10">
        <f>3/24000000*OO[[#This Row],[110 (02JUL1985 15:00:00)-Water Temperature (C)]]*OO[[#This Row],[52]]</f>
        <v>3.6089398769375003E-5</v>
      </c>
      <c r="BC313" s="10">
        <f>3/24000000*OO[[#This Row],[111 (02JUL1985 18:00:00)-Water Temperature (C)]]*OO[[#This Row],[53]]</f>
        <v>2.9999214496237499E-5</v>
      </c>
      <c r="BD313" s="10">
        <f>3/24000000*OO[[#This Row],[112 (02JUL1985 21:00:00)-Water Temperature (C)]]*OO[[#This Row],[54]]</f>
        <v>2.3625763657283749E-5</v>
      </c>
      <c r="BE313" s="10">
        <f>3/24000000*OO[[#This Row],[113 (03JUL1985 00:00:00)-Water Temperature (C)]]*OO[[#This Row],[55]]</f>
        <v>1.8409299513314997E-5</v>
      </c>
      <c r="BF313" s="10">
        <f>3/24000000*OO[[#This Row],[114 (03JUL1985 03:00:00)-Water Temperature (C)]]*OO[[#This Row],[56]]</f>
        <v>1.4804428224093749E-5</v>
      </c>
      <c r="BG313" s="10">
        <f>3/24000000*OO[[#This Row],[115 (03JUL1985 06:00:00)-Water Temperature (C)]]*OO[[#This Row],[57]]</f>
        <v>1.2667562604414999E-5</v>
      </c>
      <c r="BH313" s="10">
        <f>3/24000000*OO[[#This Row],[116 (03JUL1985 09:00:00)-Water Temperature (C)]]*OO[[#This Row],[58]]</f>
        <v>1.17604139074975E-5</v>
      </c>
      <c r="BI313" s="10">
        <f>3/24000000*OO[[#This Row],[117 (03JUL1985 12:00:00)-Water Temperature (C)]]*OO[[#This Row],[59]]</f>
        <v>1.1736502863525E-5</v>
      </c>
      <c r="BJ313" s="10">
        <f>3/24000000*OO[[#This Row],[118 (03JUL1985 15:00:00)-Water Temperature (C)]]*OO[[#This Row],[60]]</f>
        <v>1.1981974629824999E-5</v>
      </c>
      <c r="BK313" s="10">
        <f>3/24000000*OO[[#This Row],[119 (03JUL1985 18:00:00)-Water Temperature (C)]]*OO[[#This Row],[61]]</f>
        <v>1.172484296886875E-5</v>
      </c>
      <c r="BL313" s="10">
        <f>3/24000000*OO[[#This Row],[120 (03JUL1985 21:00:00)-Water Temperature (C)]]*OO[[#This Row],[62]]</f>
        <v>1.09149890013675E-5</v>
      </c>
      <c r="BM313" s="10">
        <f>3/24000000*OO[[#This Row],[121 (04JUL1985 00:00:00)-Water Temperature (C)]]*OO[[#This Row],[63]]</f>
        <v>9.8923924744200012E-6</v>
      </c>
      <c r="BN313" s="10">
        <f>3/24000000*OO[[#This Row],[122 (04JUL1985 03:00:00)-Water Temperature (C)]]*OO[[#This Row],[64]]</f>
        <v>9.0176226671124987E-6</v>
      </c>
      <c r="BO313" s="10">
        <f>3/24000000*OO[[#This Row],[123 (04JUL1985 06:00:00)-Water Temperature (C)]]*OO[[#This Row],[65]]</f>
        <v>8.3730547656874999E-6</v>
      </c>
      <c r="BP313" s="10">
        <f>3/24000000*OO[[#This Row],[124 (04JUL1985 09:00:00)-Water Temperature (C)]]*OO[[#This Row],[66]]</f>
        <v>8.0683117821225005E-6</v>
      </c>
      <c r="BQ313" s="10">
        <f>3/24000000*OO[[#This Row],[125 (04JUL1985 12:00:00)-Water Temperature (C)]]*OO[[#This Row],[67]]</f>
        <v>7.8249035766700002E-6</v>
      </c>
      <c r="BR313" s="10">
        <f>3/24000000*OO[[#This Row],[126 (04JUL1985 15:00:00)-Water Temperature (C)]]*OO[[#This Row],[68]]</f>
        <v>7.4440924126075001E-6</v>
      </c>
      <c r="BS313" s="10">
        <f>3/24000000*OO[[#This Row],[127 (04JUL1985 18:00:00)-Water Temperature (C)]]*OO[[#This Row],[69]]</f>
        <v>6.9293161528199999E-6</v>
      </c>
      <c r="BT313" s="10">
        <f>3/24000000*OO[[#This Row],[128 (04JUL1985 21:00:00)-Water Temperature (C)]]*OO[[#This Row],[70]]</f>
        <v>6.4571570216949995E-6</v>
      </c>
      <c r="BU313" s="10">
        <f>3/24000000*OO[[#This Row],[129 (05JUL1985 00:00:00)-Water Temperature (C)]]*OO[[#This Row],[71]]</f>
        <v>6.011242890219E-6</v>
      </c>
      <c r="BV313" s="10">
        <f>3/24000000*OO[[#This Row],[130 (05JUL1985 03:00:00)-Water Temperature (C)]]*OO[[#This Row],[72]]</f>
        <v>5.5770175301866251E-6</v>
      </c>
      <c r="BW313" s="10">
        <f>3/24000000*OO[[#This Row],[131 (05JUL1985 06:00:00)-Water Temperature (C)]]*OO[[#This Row],[73]]</f>
        <v>5.2005387835718745E-6</v>
      </c>
      <c r="BX313" s="10">
        <f>3/24000000*OO[[#This Row],[132 (05JUL1985 09:00:00)-Water Temperature (C)]]*OO[[#This Row],[74]]</f>
        <v>5.0794724556684995E-6</v>
      </c>
      <c r="BY313" s="10">
        <f>3/24000000*OO[[#This Row],[133 (05JUL1985 12:00:00)-Water Temperature (C)]]*OO[[#This Row],[75]]</f>
        <v>5.2783930247337493E-6</v>
      </c>
      <c r="BZ313" s="10">
        <f>3/24000000*OO[[#This Row],[134 (05JUL1985 15:00:00)-Water Temperature (C)]]*OO[[#This Row],[76]]</f>
        <v>5.6035076436322505E-6</v>
      </c>
      <c r="CA313" s="10">
        <f>3/24000000*OO[[#This Row],[135 (05JUL1985 18:00:00)-Water Temperature (C)]]*OO[[#This Row],[77]]</f>
        <v>5.668007404189499E-6</v>
      </c>
      <c r="CB313" s="10">
        <f>3/24000000*OO[[#This Row],[136 (05JUL1985 21:00:00)-Water Temperature (C)]]*OO[[#This Row],[78]]</f>
        <v>5.3122378985265002E-6</v>
      </c>
      <c r="CC313" s="10">
        <f>3/24000000*OO[[#This Row],[137 (06JUL1985 00:00:00)-Water Temperature (C)]]*OO[[#This Row],[79]]</f>
        <v>4.8164179975875005E-6</v>
      </c>
      <c r="CD313" s="10">
        <f>3/24000000*OO[[#This Row],[138 (06JUL1985 03:00:00)-Water Temperature (C)]]*OO[[#This Row],[80]]</f>
        <v>4.4328783963750005E-6</v>
      </c>
      <c r="CE313" s="10">
        <f>3/24000000*OO[[#This Row],[139 (06JUL1985 06:00:00)-Water Temperature (C)]]*OO[[#This Row],[81]]</f>
        <v>4.1672778016289992E-6</v>
      </c>
      <c r="CF313" s="10">
        <f>3/24000000*OO[[#This Row],[140 (06JUL1985 09:00:00)-Water Temperature (C)]]*OO[[#This Row],[82]]</f>
        <v>3.99802709576625E-6</v>
      </c>
      <c r="CG313" s="10">
        <f>3/24000000*OO[[#This Row],[141 (06JUL1985 12:00:00)-Water Temperature (C)]]*OO[[#This Row],[83]]</f>
        <v>3.9235843873624998E-6</v>
      </c>
      <c r="CH313" s="10">
        <f>3/24000000*OO[[#This Row],[142 (06JUL1985 15:00:00)-Water Temperature (C)]]*OO[[#This Row],[84]]</f>
        <v>3.8298283818164996E-6</v>
      </c>
      <c r="CI313" s="10">
        <f>3/24000000*OO[[#This Row],[143 (06JUL1985 18:00:00)-Water Temperature (C)]]*OO[[#This Row],[85]]</f>
        <v>3.6856178706705E-6</v>
      </c>
      <c r="CJ313" s="10">
        <f>3/24000000*OO[[#This Row],[144 (06JUL1985 21:00:00)-Water Temperature (C)]]*OO[[#This Row],[86]]</f>
        <v>3.4622110484970003E-6</v>
      </c>
      <c r="CK313" s="10">
        <f>3/24000000*OO[[#This Row],[145 (07JUL1985 00:00:00)-Water Temperature (C)]]*OO[[#This Row],[87]]</f>
        <v>3.1967732076337496E-6</v>
      </c>
      <c r="CL313" s="10">
        <f>3/24000000*OO[[#This Row],[146 (07JUL1985 03:00:00)-Water Temperature (C)]]*OO[[#This Row],[88]]</f>
        <v>2.964406245251E-6</v>
      </c>
      <c r="CM313" s="10">
        <f>3/24000000*OO[[#This Row],[147 (07JUL1985 06:00:00)-Water Temperature (C)]]*OO[[#This Row],[89]]</f>
        <v>2.8026797987828749E-6</v>
      </c>
      <c r="CN313" s="10">
        <f>3/24000000*OO[[#This Row],[148 (07JUL1985 09:00:00)-Water Temperature (C)]]*OO[[#This Row],[90]]</f>
        <v>2.7540732033594998E-6</v>
      </c>
      <c r="CO313" s="10">
        <f>3/24000000*OO[[#This Row],[149 (07JUL1985 12:00:00)-Water Temperature (C)]]*OO[[#This Row],[91]]</f>
        <v>2.7535986130859998E-6</v>
      </c>
      <c r="CP313" s="10">
        <f>3/24000000*OO[[#This Row],[150 (07JUL1985 15:00:00)-Water Temperature (C)]]*OO[[#This Row],[92]]</f>
        <v>2.7972128474604994E-6</v>
      </c>
      <c r="CQ313" s="10">
        <f>3/24000000*OO[[#This Row],[151 (07JUL1985 18:00:00)-Water Temperature (C)]]*OO[[#This Row],[93]]</f>
        <v>2.8457473483565E-6</v>
      </c>
      <c r="CR313" s="10">
        <f>3/24000000*OO[[#This Row],[152 (07JUL1985 21:00:00)-Water Temperature (C)]]*OO[[#This Row],[94]]</f>
        <v>2.7427393294650002E-6</v>
      </c>
      <c r="CS313" s="10">
        <f>3/24000000*OO[[#This Row],[153 (08JUL1985 00:00:00)-Water Temperature (C)]]*OO[[#This Row],[95]]</f>
        <v>2.4974314204334997E-6</v>
      </c>
      <c r="CT313" s="10">
        <f>3/24000000*OO[[#This Row],[154 (08JUL1985 03:00:00)-Water Temperature (C)]]*OO[[#This Row],[96]]</f>
        <v>2.2510491670492502E-6</v>
      </c>
      <c r="CU313" s="10">
        <f>3/24000000*OO[[#This Row],[155 (08JUL1985 06:00:00)-Water Temperature (C)]]*OO[[#This Row],[97]]</f>
        <v>2.0923212569384997E-6</v>
      </c>
      <c r="CV313" s="10">
        <f>3/24000000*OO[[#This Row],[156 (08JUL1985 09:00:00)-Water Temperature (C)]]*OO[[#This Row],[98]]</f>
        <v>2.0396630197822497E-6</v>
      </c>
      <c r="CW313" s="10">
        <f>3/24000000*OO[[#This Row],[157 (08JUL1985 12:00:00)-Water Temperature (C)]]*OO[[#This Row],[99]]</f>
        <v>1.9794254524109999E-6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0</v>
      </c>
      <c r="Q314" s="10">
        <f>3/24*OO[[#This Row],[73 (28JUN1985 00:00:00)-Water Temperature (C)]]*OO[[#This Row],[15]]/SUM(OO[15])</f>
        <v>0</v>
      </c>
      <c r="R314" s="10">
        <f>3/24*OO[[#This Row],[74 (28JUN1985 03:00:00)-Water Temperature (C)]]*OO[[#This Row],[16]]/SUM(OO[16])</f>
        <v>0</v>
      </c>
      <c r="S314" s="10">
        <f>3/24*OO[[#This Row],[75 (28JUN1985 06:00:00)-Water Temperature (C)]]*OO[[#This Row],[17]]/SUM(OO[17])</f>
        <v>4.5236469292816174E-38</v>
      </c>
      <c r="T314" s="10">
        <f>3/24*OO[[#This Row],[76 (28JUN1985 09:00:00)-Water Temperature (C)]]*OO[[#This Row],[18]]/SUM(OO[18])</f>
        <v>1.0805944458132099E-27</v>
      </c>
      <c r="U314" s="10">
        <f>3/24*OO[[#This Row],[77 (28JUN1985 12:00:00)-Water Temperature (C)]]*OO[[#This Row],[19]]/SUM(OO[19])</f>
        <v>2.4480735685398915E-22</v>
      </c>
      <c r="V314" s="10">
        <f>3/24000000*OO[[#This Row],[78 (28JUN1985 15:00:00)-Water Temperature (C)]]*OO[[#This Row],[20]]</f>
        <v>1.0916071424389999E-16</v>
      </c>
      <c r="W314" s="10">
        <f>3/24000000*OO[[#This Row],[79 (28JUN1985 18:00:00)-Water Temperature (C)]]*OO[[#This Row],[21]]</f>
        <v>2.5292530150676242E-13</v>
      </c>
      <c r="X314" s="10">
        <f>3/24000000*OO[[#This Row],[80 (28JUN1985 21:00:00)-Water Temperature (C)]]*OO[[#This Row],[22]]</f>
        <v>9.6309281892450003E-11</v>
      </c>
      <c r="Y314" s="10">
        <f>3/24000000*OO[[#This Row],[81 (29JUN1985 00:00:00)-Water Temperature (C)]]*OO[[#This Row],[23]]</f>
        <v>1.1284415950307499E-8</v>
      </c>
      <c r="Z314" s="10">
        <f>3/24000000*OO[[#This Row],[82 (29JUN1985 03:00:00)-Water Temperature (C)]]*OO[[#This Row],[24]]</f>
        <v>5.5000326070624993E-7</v>
      </c>
      <c r="AA314" s="10">
        <f>3/24000000*OO[[#This Row],[83 (29JUN1985 06:00:00)-Water Temperature (C)]]*OO[[#This Row],[25]]</f>
        <v>1.324214859262625E-5</v>
      </c>
      <c r="AB314" s="10">
        <f>3/24000000*OO[[#This Row],[84 (29JUN1985 09:00:00)-Water Temperature (C)]]*OO[[#This Row],[26]]</f>
        <v>1.7906781846397502E-4</v>
      </c>
      <c r="AC314" s="10">
        <f>3/24000000*OO[[#This Row],[85 (29JUN1985 12:00:00)-Water Temperature (C)]]*OO[[#This Row],[27]]</f>
        <v>1.4754333612014999E-3</v>
      </c>
      <c r="AD314" s="10">
        <f>3/24000000*OO[[#This Row],[86 (29JUN1985 15:00:00)-Water Temperature (C)]]*OO[[#This Row],[28]]</f>
        <v>7.8930783004750003E-3</v>
      </c>
      <c r="AE314" s="10">
        <f>3/24000000*OO[[#This Row],[88 (29JUN1985 21:00:00)-Water Temperature (C)]]*OO[[#This Row],[30]]</f>
        <v>6.4510016307812487E-2</v>
      </c>
      <c r="AF314" s="10">
        <f>3/24000000*OO[[#This Row],[88 (29JUN1985 21:00:00)-Water Temperature (C)]]*OO[[#This Row],[30]]</f>
        <v>6.4510016307812487E-2</v>
      </c>
      <c r="AG314" s="10">
        <f>3/24000000*OO[[#This Row],[89 (30JUN1985 00:00:00)-Water Temperature (C)]]*OO[[#This Row],[31]]</f>
        <v>0.10224130879046249</v>
      </c>
      <c r="AH314" s="10">
        <f>3/24000000*OO[[#This Row],[90 (30JUN1985 03:00:00)-Water Temperature (C)]]*OO[[#This Row],[32]]</f>
        <v>0.1218924160605</v>
      </c>
      <c r="AI314" s="10">
        <f>3/24000000*OO[[#This Row],[91 (30JUN1985 06:00:00)-Water Temperature (C)]]*OO[[#This Row],[33]]</f>
        <v>0.1165079007909</v>
      </c>
      <c r="AJ314" s="10">
        <f>3/24000000*OO[[#This Row],[92 (30JUN1985 09:00:00)-Water Temperature (C)]]*OO[[#This Row],[34]]</f>
        <v>9.1688484728250003E-2</v>
      </c>
      <c r="AK314" s="10">
        <f>3/24000000*OO[[#This Row],[93 (30JUN1985 12:00:00)-Water Temperature (C)]]*OO[[#This Row],[35]]</f>
        <v>6.1056700888399991E-2</v>
      </c>
      <c r="AL314" s="10">
        <f>3/24000000*OO[[#This Row],[94 (30JUN1985 15:00:00)-Water Temperature (C)]]*OO[[#This Row],[36]]</f>
        <v>3.5735903701592499E-2</v>
      </c>
      <c r="AM314" s="10">
        <f>3/24000000*OO[[#This Row],[95 (30JUN1985 18:00:00)-Water Temperature (C)]]*OO[[#This Row],[37]]</f>
        <v>1.8065821305645002E-2</v>
      </c>
      <c r="AN314" s="10">
        <f>3/24000000*OO[[#This Row],[96 (30JUN1985 21:00:00)-Water Temperature (C)]]*OO[[#This Row],[38]]</f>
        <v>7.5714932511712508E-3</v>
      </c>
      <c r="AO314" s="10">
        <f>3/24000000*OO[[#This Row],[97 (01JUL1985 00:00:00)-Water Temperature (C)]]*OO[[#This Row],[39]]</f>
        <v>2.7610665655390001E-3</v>
      </c>
      <c r="AP314" s="10">
        <f>3/24000000*OO[[#This Row],[98 (01JUL1985 03:00:00)-Water Temperature (C)]]*OO[[#This Row],[40]]</f>
        <v>9.3871830759000008E-4</v>
      </c>
      <c r="AQ314" s="10">
        <f>3/24000000*OO[[#This Row],[99 (01JUL1985 06:00:00)-Water Temperature (C)]]*OO[[#This Row],[41]]</f>
        <v>3.3196150557596247E-4</v>
      </c>
      <c r="AR314" s="10">
        <f>3/24000000*OO[[#This Row],[100 (01JUL1985 09:00:00)-Water Temperature (C)]]*OO[[#This Row],[42]]</f>
        <v>1.4737956238199999E-4</v>
      </c>
      <c r="AS314" s="10">
        <f>3/24000000*OO[[#This Row],[101 (01JUL1985 12:00:00)-Water Temperature (C)]]*OO[[#This Row],[43]]</f>
        <v>9.7670756793149976E-5</v>
      </c>
      <c r="AT314" s="10">
        <f>3/24000000*OO[[#This Row],[102 (01JUL1985 15:00:00)-Water Temperature (C)]]*OO[[#This Row],[44]]</f>
        <v>8.8863796609224988E-5</v>
      </c>
      <c r="AU314" s="10">
        <f>3/24000000*OO[[#This Row],[103 (01JUL1985 18:00:00)-Water Temperature (C)]]*OO[[#This Row],[45]]</f>
        <v>8.7669560197800003E-5</v>
      </c>
      <c r="AV314" s="10">
        <f>3/24000000*OO[[#This Row],[104 (01JUL1985 21:00:00)-Water Temperature (C)]]*OO[[#This Row],[46]]</f>
        <v>8.4540492500699986E-5</v>
      </c>
      <c r="AW314" s="10">
        <f>3/24000000*OO[[#This Row],[105 (02JUL1985 00:00:00)-Water Temperature (C)]]*OO[[#This Row],[47]]</f>
        <v>7.7801701938599987E-5</v>
      </c>
      <c r="AX314" s="10">
        <f>3/24000000*OO[[#This Row],[106 (02JUL1985 03:00:00)-Water Temperature (C)]]*OO[[#This Row],[48]]</f>
        <v>6.964409700359999E-5</v>
      </c>
      <c r="AY314" s="10">
        <f>3/24000000*OO[[#This Row],[107 (02JUL1985 06:00:00)-Water Temperature (C)]]*OO[[#This Row],[49]]</f>
        <v>6.1575158572537499E-5</v>
      </c>
      <c r="AZ314" s="10">
        <f>3/24000000*OO[[#This Row],[108 (02JUL1985 09:00:00)-Water Temperature (C)]]*OO[[#This Row],[50]]</f>
        <v>5.5620071344154996E-5</v>
      </c>
      <c r="BA314" s="10">
        <f>3/24000000*OO[[#This Row],[109 (02JUL1985 12:00:00)-Water Temperature (C)]]*OO[[#This Row],[51]]</f>
        <v>4.9929097983071244E-5</v>
      </c>
      <c r="BB314" s="10">
        <f>3/24000000*OO[[#This Row],[110 (02JUL1985 15:00:00)-Water Temperature (C)]]*OO[[#This Row],[52]]</f>
        <v>4.3822745223089999E-5</v>
      </c>
      <c r="BC314" s="10">
        <f>3/24000000*OO[[#This Row],[111 (02JUL1985 18:00:00)-Water Temperature (C)]]*OO[[#This Row],[53]]</f>
        <v>3.6554775269539995E-5</v>
      </c>
      <c r="BD314" s="10">
        <f>3/24000000*OO[[#This Row],[112 (02JUL1985 21:00:00)-Water Temperature (C)]]*OO[[#This Row],[54]]</f>
        <v>2.8812692474137498E-5</v>
      </c>
      <c r="BE314" s="10">
        <f>3/24000000*OO[[#This Row],[113 (03JUL1985 00:00:00)-Water Temperature (C)]]*OO[[#This Row],[55]]</f>
        <v>2.2414136477669998E-5</v>
      </c>
      <c r="BF314" s="10">
        <f>3/24000000*OO[[#This Row],[114 (03JUL1985 03:00:00)-Water Temperature (C)]]*OO[[#This Row],[56]]</f>
        <v>1.7903000744612499E-5</v>
      </c>
      <c r="BG314" s="10">
        <f>3/24000000*OO[[#This Row],[115 (03JUL1985 06:00:00)-Water Temperature (C)]]*OO[[#This Row],[57]]</f>
        <v>1.521444939091E-5</v>
      </c>
      <c r="BH314" s="10">
        <f>3/24000000*OO[[#This Row],[116 (03JUL1985 09:00:00)-Water Temperature (C)]]*OO[[#This Row],[58]]</f>
        <v>1.4061351170352498E-5</v>
      </c>
      <c r="BI314" s="10">
        <f>3/24000000*OO[[#This Row],[117 (03JUL1985 12:00:00)-Water Temperature (C)]]*OO[[#This Row],[59]]</f>
        <v>1.3984167543013749E-5</v>
      </c>
      <c r="BJ314" s="10">
        <f>3/24000000*OO[[#This Row],[118 (03JUL1985 15:00:00)-Water Temperature (C)]]*OO[[#This Row],[60]]</f>
        <v>1.4260633248689999E-5</v>
      </c>
      <c r="BK314" s="10">
        <f>3/24000000*OO[[#This Row],[119 (03JUL1985 18:00:00)-Water Temperature (C)]]*OO[[#This Row],[61]]</f>
        <v>1.3961068479187501E-5</v>
      </c>
      <c r="BL314" s="10">
        <f>3/24000000*OO[[#This Row],[120 (03JUL1985 21:00:00)-Water Temperature (C)]]*OO[[#This Row],[62]]</f>
        <v>1.3018970065199998E-5</v>
      </c>
      <c r="BM314" s="10">
        <f>3/24000000*OO[[#This Row],[121 (04JUL1985 00:00:00)-Water Temperature (C)]]*OO[[#This Row],[63]]</f>
        <v>1.18003139723725E-5</v>
      </c>
      <c r="BN314" s="10">
        <f>3/24000000*OO[[#This Row],[122 (04JUL1985 03:00:00)-Water Temperature (C)]]*OO[[#This Row],[64]]</f>
        <v>1.0739110672206251E-5</v>
      </c>
      <c r="BO314" s="10">
        <f>3/24000000*OO[[#This Row],[123 (04JUL1985 06:00:00)-Water Temperature (C)]]*OO[[#This Row],[65]]</f>
        <v>9.9557446780687502E-6</v>
      </c>
      <c r="BP314" s="10">
        <f>3/24000000*OO[[#This Row],[124 (04JUL1985 09:00:00)-Water Temperature (C)]]*OO[[#This Row],[66]]</f>
        <v>9.5897149161824985E-6</v>
      </c>
      <c r="BQ314" s="10">
        <f>3/24000000*OO[[#This Row],[125 (04JUL1985 12:00:00)-Water Temperature (C)]]*OO[[#This Row],[67]]</f>
        <v>9.2918471460374993E-6</v>
      </c>
      <c r="BR314" s="10">
        <f>3/24000000*OO[[#This Row],[126 (04JUL1985 15:00:00)-Water Temperature (C)]]*OO[[#This Row],[68]]</f>
        <v>8.8580762523999992E-6</v>
      </c>
      <c r="BS314" s="10">
        <f>3/24000000*OO[[#This Row],[127 (04JUL1985 18:00:00)-Water Temperature (C)]]*OO[[#This Row],[69]]</f>
        <v>8.2466510277524986E-6</v>
      </c>
      <c r="BT314" s="10">
        <f>3/24000000*OO[[#This Row],[128 (04JUL1985 21:00:00)-Water Temperature (C)]]*OO[[#This Row],[70]]</f>
        <v>7.6806824083499997E-6</v>
      </c>
      <c r="BU314" s="10">
        <f>3/24000000*OO[[#This Row],[129 (05JUL1985 00:00:00)-Water Temperature (C)]]*OO[[#This Row],[71]]</f>
        <v>7.1526644581062499E-6</v>
      </c>
      <c r="BV314" s="10">
        <f>3/24000000*OO[[#This Row],[130 (05JUL1985 03:00:00)-Water Temperature (C)]]*OO[[#This Row],[72]]</f>
        <v>6.6348151344749988E-6</v>
      </c>
      <c r="BW314" s="10">
        <f>3/24000000*OO[[#This Row],[131 (05JUL1985 06:00:00)-Water Temperature (C)]]*OO[[#This Row],[73]]</f>
        <v>6.1785112776125001E-6</v>
      </c>
      <c r="BX314" s="10">
        <f>3/24000000*OO[[#This Row],[132 (05JUL1985 09:00:00)-Water Temperature (C)]]*OO[[#This Row],[74]]</f>
        <v>6.0319637567599997E-6</v>
      </c>
      <c r="BY314" s="10">
        <f>3/24000000*OO[[#This Row],[133 (05JUL1985 12:00:00)-Water Temperature (C)]]*OO[[#This Row],[75]]</f>
        <v>6.2614153393374992E-6</v>
      </c>
      <c r="BZ314" s="10">
        <f>3/24000000*OO[[#This Row],[134 (05JUL1985 15:00:00)-Water Temperature (C)]]*OO[[#This Row],[76]]</f>
        <v>6.6482876769402482E-6</v>
      </c>
      <c r="CA314" s="10">
        <f>3/24000000*OO[[#This Row],[135 (05JUL1985 18:00:00)-Water Temperature (C)]]*OO[[#This Row],[77]]</f>
        <v>6.7307252301157496E-6</v>
      </c>
      <c r="CB314" s="10">
        <f>3/24000000*OO[[#This Row],[136 (05JUL1985 21:00:00)-Water Temperature (C)]]*OO[[#This Row],[78]]</f>
        <v>6.3214964454757488E-6</v>
      </c>
      <c r="CC314" s="10">
        <f>3/24000000*OO[[#This Row],[137 (06JUL1985 00:00:00)-Water Temperature (C)]]*OO[[#This Row],[79]]</f>
        <v>5.7394717861947504E-6</v>
      </c>
      <c r="CD314" s="10">
        <f>3/24000000*OO[[#This Row],[138 (06JUL1985 03:00:00)-Water Temperature (C)]]*OO[[#This Row],[80]]</f>
        <v>5.2699514025668743E-6</v>
      </c>
      <c r="CE314" s="10">
        <f>3/24000000*OO[[#This Row],[139 (06JUL1985 06:00:00)-Water Temperature (C)]]*OO[[#This Row],[81]]</f>
        <v>4.9437702374383746E-6</v>
      </c>
      <c r="CF314" s="10">
        <f>3/24000000*OO[[#This Row],[140 (06JUL1985 09:00:00)-Water Temperature (C)]]*OO[[#This Row],[82]]</f>
        <v>4.74530640018E-6</v>
      </c>
      <c r="CG314" s="10">
        <f>3/24000000*OO[[#This Row],[141 (06JUL1985 12:00:00)-Water Temperature (C)]]*OO[[#This Row],[83]]</f>
        <v>4.657621431958624E-6</v>
      </c>
      <c r="CH314" s="10">
        <f>3/24000000*OO[[#This Row],[142 (06JUL1985 15:00:00)-Water Temperature (C)]]*OO[[#This Row],[84]]</f>
        <v>4.5478069220724995E-6</v>
      </c>
      <c r="CI314" s="10">
        <f>3/24000000*OO[[#This Row],[143 (06JUL1985 18:00:00)-Water Temperature (C)]]*OO[[#This Row],[85]]</f>
        <v>4.3851872235187491E-6</v>
      </c>
      <c r="CJ314" s="10">
        <f>3/24000000*OO[[#This Row],[144 (06JUL1985 21:00:00)-Water Temperature (C)]]*OO[[#This Row],[86]]</f>
        <v>4.1171681213582501E-6</v>
      </c>
      <c r="CK314" s="10">
        <f>3/24000000*OO[[#This Row],[145 (07JUL1985 00:00:00)-Water Temperature (C)]]*OO[[#This Row],[87]]</f>
        <v>3.8015117406000006E-6</v>
      </c>
      <c r="CL314" s="10">
        <f>3/24000000*OO[[#This Row],[146 (07JUL1985 03:00:00)-Water Temperature (C)]]*OO[[#This Row],[88]]</f>
        <v>3.5231992902187498E-6</v>
      </c>
      <c r="CM314" s="10">
        <f>3/24000000*OO[[#This Row],[147 (07JUL1985 06:00:00)-Water Temperature (C)]]*OO[[#This Row],[89]]</f>
        <v>3.3238322647654997E-6</v>
      </c>
      <c r="CN314" s="10">
        <f>3/24000000*OO[[#This Row],[148 (07JUL1985 09:00:00)-Water Temperature (C)]]*OO[[#This Row],[90]]</f>
        <v>3.2652494598821247E-6</v>
      </c>
      <c r="CO314" s="10">
        <f>3/24000000*OO[[#This Row],[149 (07JUL1985 12:00:00)-Water Temperature (C)]]*OO[[#This Row],[91]]</f>
        <v>3.2632498292816247E-6</v>
      </c>
      <c r="CP314" s="10">
        <f>3/24000000*OO[[#This Row],[150 (07JUL1985 15:00:00)-Water Temperature (C)]]*OO[[#This Row],[92]]</f>
        <v>3.318100377832625E-6</v>
      </c>
      <c r="CQ314" s="10">
        <f>3/24000000*OO[[#This Row],[151 (07JUL1985 18:00:00)-Water Temperature (C)]]*OO[[#This Row],[93]]</f>
        <v>3.3789621271175001E-6</v>
      </c>
      <c r="CR314" s="10">
        <f>3/24000000*OO[[#This Row],[152 (07JUL1985 21:00:00)-Water Temperature (C)]]*OO[[#This Row],[94]]</f>
        <v>3.2595013758522497E-6</v>
      </c>
      <c r="CS314" s="10">
        <f>3/24000000*OO[[#This Row],[153 (08JUL1985 00:00:00)-Water Temperature (C)]]*OO[[#This Row],[95]]</f>
        <v>2.976196532075375E-6</v>
      </c>
      <c r="CT314" s="10">
        <f>3/24000000*OO[[#This Row],[154 (08JUL1985 03:00:00)-Water Temperature (C)]]*OO[[#This Row],[96]]</f>
        <v>2.681688278035E-6</v>
      </c>
      <c r="CU314" s="10">
        <f>3/24000000*OO[[#This Row],[155 (08JUL1985 06:00:00)-Water Temperature (C)]]*OO[[#This Row],[97]]</f>
        <v>2.4853459357882497E-6</v>
      </c>
      <c r="CV314" s="10">
        <f>3/24000000*OO[[#This Row],[156 (08JUL1985 09:00:00)-Water Temperature (C)]]*OO[[#This Row],[98]]</f>
        <v>2.4203521463701246E-6</v>
      </c>
      <c r="CW314" s="10">
        <f>3/24000000*OO[[#This Row],[157 (08JUL1985 12:00:00)-Water Temperature (C)]]*OO[[#This Row],[99]]</f>
        <v>2.3470191829199994E-6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0</v>
      </c>
      <c r="Q315" s="10">
        <f>3/24*OO[[#This Row],[73 (28JUN1985 00:00:00)-Water Temperature (C)]]*OO[[#This Row],[15]]/SUM(OO[15])</f>
        <v>0</v>
      </c>
      <c r="R315" s="10">
        <f>3/24*OO[[#This Row],[74 (28JUN1985 03:00:00)-Water Temperature (C)]]*OO[[#This Row],[16]]/SUM(OO[16])</f>
        <v>0</v>
      </c>
      <c r="S315" s="10">
        <f>3/24*OO[[#This Row],[75 (28JUN1985 06:00:00)-Water Temperature (C)]]*OO[[#This Row],[17]]/SUM(OO[17])</f>
        <v>7.1397081841440976E-39</v>
      </c>
      <c r="T315" s="10">
        <f>3/24*OO[[#This Row],[76 (28JUN1985 09:00:00)-Water Temperature (C)]]*OO[[#This Row],[18]]/SUM(OO[18])</f>
        <v>3.0751474394784655E-28</v>
      </c>
      <c r="U315" s="10">
        <f>3/24*OO[[#This Row],[77 (28JUN1985 12:00:00)-Water Temperature (C)]]*OO[[#This Row],[19]]/SUM(OO[19])</f>
        <v>4.6850173383708944E-23</v>
      </c>
      <c r="V315" s="10">
        <f>3/24000000*OO[[#This Row],[78 (28JUN1985 15:00:00)-Water Temperature (C)]]*OO[[#This Row],[20]]</f>
        <v>4.8647596008675E-17</v>
      </c>
      <c r="W315" s="10">
        <f>3/24000000*OO[[#This Row],[79 (28JUN1985 18:00:00)-Water Temperature (C)]]*OO[[#This Row],[21]]</f>
        <v>1.3726818003202498E-13</v>
      </c>
      <c r="X315" s="10">
        <f>3/24000000*OO[[#This Row],[80 (28JUN1985 21:00:00)-Water Temperature (C)]]*OO[[#This Row],[22]]</f>
        <v>5.8753485291250002E-11</v>
      </c>
      <c r="Y315" s="10">
        <f>3/24000000*OO[[#This Row],[81 (29JUN1985 00:00:00)-Water Temperature (C)]]*OO[[#This Row],[23]]</f>
        <v>7.5148181661599995E-9</v>
      </c>
      <c r="Z315" s="10">
        <f>3/24000000*OO[[#This Row],[82 (29JUN1985 03:00:00)-Water Temperature (C)]]*OO[[#This Row],[24]]</f>
        <v>3.9332524034374998E-7</v>
      </c>
      <c r="AA315" s="10">
        <f>3/24000000*OO[[#This Row],[83 (29JUN1985 06:00:00)-Water Temperature (C)]]*OO[[#This Row],[25]]</f>
        <v>1.0089826623999998E-5</v>
      </c>
      <c r="AB315" s="10">
        <f>3/24000000*OO[[#This Row],[84 (29JUN1985 09:00:00)-Water Temperature (C)]]*OO[[#This Row],[26]]</f>
        <v>1.4457236602401249E-4</v>
      </c>
      <c r="AC315" s="10">
        <f>3/24000000*OO[[#This Row],[85 (29JUN1985 12:00:00)-Water Temperature (C)]]*OO[[#This Row],[27]]</f>
        <v>1.2551010662437501E-3</v>
      </c>
      <c r="AD315" s="10">
        <f>3/24000000*OO[[#This Row],[86 (29JUN1985 15:00:00)-Water Temperature (C)]]*OO[[#This Row],[28]]</f>
        <v>7.0506439723124993E-3</v>
      </c>
      <c r="AE315" s="10">
        <f>3/24000000*OO[[#This Row],[88 (29JUN1985 21:00:00)-Water Temperature (C)]]*OO[[#This Row],[30]]</f>
        <v>6.2484964075050005E-2</v>
      </c>
      <c r="AF315" s="10">
        <f>3/24000000*OO[[#This Row],[88 (29JUN1985 21:00:00)-Water Temperature (C)]]*OO[[#This Row],[30]]</f>
        <v>6.2484964075050005E-2</v>
      </c>
      <c r="AG315" s="10">
        <f>3/24000000*OO[[#This Row],[89 (30JUN1985 00:00:00)-Water Temperature (C)]]*OO[[#This Row],[31]]</f>
        <v>0.10281347631663749</v>
      </c>
      <c r="AH315" s="10">
        <f>3/24000000*OO[[#This Row],[90 (30JUN1985 03:00:00)-Water Temperature (C)]]*OO[[#This Row],[32]]</f>
        <v>0.12646855480545</v>
      </c>
      <c r="AI315" s="10">
        <f>3/24000000*OO[[#This Row],[91 (30JUN1985 06:00:00)-Water Temperature (C)]]*OO[[#This Row],[33]]</f>
        <v>0.1242549778317</v>
      </c>
      <c r="AJ315" s="10">
        <f>3/24000000*OO[[#This Row],[92 (30JUN1985 09:00:00)-Water Temperature (C)]]*OO[[#This Row],[34]]</f>
        <v>0.10059339969787499</v>
      </c>
      <c r="AK315" s="10">
        <f>3/24000000*OO[[#This Row],[93 (30JUN1985 12:00:00)-Water Temperature (C)]]*OO[[#This Row],[35]]</f>
        <v>6.8763277366575004E-2</v>
      </c>
      <c r="AL315" s="10">
        <f>3/24000000*OO[[#This Row],[94 (30JUN1985 15:00:00)-Water Temperature (C)]]*OO[[#This Row],[36]]</f>
        <v>4.1158541087049999E-2</v>
      </c>
      <c r="AM315" s="10">
        <f>3/24000000*OO[[#This Row],[95 (30JUN1985 18:00:00)-Water Temperature (C)]]*OO[[#This Row],[37]]</f>
        <v>2.1200518252681249E-2</v>
      </c>
      <c r="AN315" s="10">
        <f>3/24000000*OO[[#This Row],[96 (30JUN1985 21:00:00)-Water Temperature (C)]]*OO[[#This Row],[38]]</f>
        <v>9.0322967981574988E-3</v>
      </c>
      <c r="AO315" s="10">
        <f>3/24000000*OO[[#This Row],[97 (01JUL1985 00:00:00)-Water Temperature (C)]]*OO[[#This Row],[39]]</f>
        <v>3.34644886389E-3</v>
      </c>
      <c r="AP315" s="10">
        <f>3/24000000*OO[[#This Row],[98 (01JUL1985 03:00:00)-Water Temperature (C)]]*OO[[#This Row],[40]]</f>
        <v>1.1445650060175E-3</v>
      </c>
      <c r="AQ315" s="10">
        <f>3/24000000*OO[[#This Row],[99 (01JUL1985 06:00:00)-Water Temperature (C)]]*OO[[#This Row],[41]]</f>
        <v>4.001520857008E-4</v>
      </c>
      <c r="AR315" s="10">
        <f>3/24000000*OO[[#This Row],[100 (01JUL1985 09:00:00)-Water Temperature (C)]]*OO[[#This Row],[42]]</f>
        <v>1.702037095834625E-4</v>
      </c>
      <c r="AS315" s="10">
        <f>3/24000000*OO[[#This Row],[101 (01JUL1985 12:00:00)-Water Temperature (C)]]*OO[[#This Row],[43]]</f>
        <v>1.0598762295802501E-4</v>
      </c>
      <c r="AT315" s="10">
        <f>3/24000000*OO[[#This Row],[102 (01JUL1985 15:00:00)-Water Temperature (C)]]*OO[[#This Row],[44]]</f>
        <v>9.3187276582124988E-5</v>
      </c>
      <c r="AU315" s="10">
        <f>3/24000000*OO[[#This Row],[103 (01JUL1985 18:00:00)-Water Temperature (C)]]*OO[[#This Row],[45]]</f>
        <v>9.1186145846312489E-5</v>
      </c>
      <c r="AV315" s="10">
        <f>3/24000000*OO[[#This Row],[104 (01JUL1985 21:00:00)-Water Temperature (C)]]*OO[[#This Row],[46]]</f>
        <v>8.8124747773124995E-5</v>
      </c>
      <c r="AW315" s="10">
        <f>3/24000000*OO[[#This Row],[105 (02JUL1985 00:00:00)-Water Temperature (C)]]*OO[[#This Row],[47]]</f>
        <v>8.1375303852412496E-5</v>
      </c>
      <c r="AX315" s="10">
        <f>3/24000000*OO[[#This Row],[106 (02JUL1985 03:00:00)-Water Temperature (C)]]*OO[[#This Row],[48]]</f>
        <v>7.3077063706500001E-5</v>
      </c>
      <c r="AY315" s="10">
        <f>3/24000000*OO[[#This Row],[107 (02JUL1985 06:00:00)-Water Temperature (C)]]*OO[[#This Row],[49]]</f>
        <v>6.4772067874012491E-5</v>
      </c>
      <c r="AZ315" s="10">
        <f>3/24000000*OO[[#This Row],[108 (02JUL1985 09:00:00)-Water Temperature (C)]]*OO[[#This Row],[50]]</f>
        <v>5.8763004455249991E-5</v>
      </c>
      <c r="BA315" s="10">
        <f>3/24000000*OO[[#This Row],[109 (02JUL1985 12:00:00)-Water Temperature (C)]]*OO[[#This Row],[51]]</f>
        <v>5.2930627956374999E-5</v>
      </c>
      <c r="BB315" s="10">
        <f>3/24000000*OO[[#This Row],[110 (02JUL1985 15:00:00)-Water Temperature (C)]]*OO[[#This Row],[52]]</f>
        <v>4.6715236635704998E-5</v>
      </c>
      <c r="BC315" s="10">
        <f>3/24000000*OO[[#This Row],[111 (02JUL1985 18:00:00)-Water Temperature (C)]]*OO[[#This Row],[53]]</f>
        <v>3.9098696088779998E-5</v>
      </c>
      <c r="BD315" s="10">
        <f>3/24000000*OO[[#This Row],[112 (02JUL1985 21:00:00)-Water Temperature (C)]]*OO[[#This Row],[54]]</f>
        <v>3.0827581034562499E-5</v>
      </c>
      <c r="BE315" s="10">
        <f>3/24000000*OO[[#This Row],[113 (03JUL1985 00:00:00)-Water Temperature (C)]]*OO[[#This Row],[55]]</f>
        <v>2.3950957939225E-5</v>
      </c>
      <c r="BF315" s="10">
        <f>3/24000000*OO[[#This Row],[114 (03JUL1985 03:00:00)-Water Temperature (C)]]*OO[[#This Row],[56]]</f>
        <v>1.9007081577224999E-5</v>
      </c>
      <c r="BG315" s="10">
        <f>3/24000000*OO[[#This Row],[115 (03JUL1985 06:00:00)-Water Temperature (C)]]*OO[[#This Row],[57]]</f>
        <v>1.6042950216719999E-5</v>
      </c>
      <c r="BH315" s="10">
        <f>3/24000000*OO[[#This Row],[116 (03JUL1985 09:00:00)-Water Temperature (C)]]*OO[[#This Row],[58]]</f>
        <v>1.4764533697329999E-5</v>
      </c>
      <c r="BI315" s="10">
        <f>3/24000000*OO[[#This Row],[117 (03JUL1985 12:00:00)-Water Temperature (C)]]*OO[[#This Row],[59]]</f>
        <v>1.464415549584E-5</v>
      </c>
      <c r="BJ315" s="10">
        <f>3/24000000*OO[[#This Row],[118 (03JUL1985 15:00:00)-Water Temperature (C)]]*OO[[#This Row],[60]]</f>
        <v>1.4906531376922497E-5</v>
      </c>
      <c r="BK315" s="10">
        <f>3/24000000*OO[[#This Row],[119 (03JUL1985 18:00:00)-Water Temperature (C)]]*OO[[#This Row],[61]]</f>
        <v>1.4582767278699998E-5</v>
      </c>
      <c r="BL315" s="10">
        <f>3/24000000*OO[[#This Row],[120 (03JUL1985 21:00:00)-Water Temperature (C)]]*OO[[#This Row],[62]]</f>
        <v>1.36144483872E-5</v>
      </c>
      <c r="BM315" s="10">
        <f>3/24000000*OO[[#This Row],[121 (04JUL1985 00:00:00)-Water Temperature (C)]]*OO[[#This Row],[63]]</f>
        <v>1.234352281686E-5</v>
      </c>
      <c r="BN315" s="10">
        <f>3/24000000*OO[[#This Row],[122 (04JUL1985 03:00:00)-Water Temperature (C)]]*OO[[#This Row],[64]]</f>
        <v>1.121558244048E-5</v>
      </c>
      <c r="BO315" s="10">
        <f>3/24000000*OO[[#This Row],[123 (04JUL1985 06:00:00)-Water Temperature (C)]]*OO[[#This Row],[65]]</f>
        <v>1.0381197442687499E-5</v>
      </c>
      <c r="BP315" s="10">
        <f>3/24000000*OO[[#This Row],[124 (04JUL1985 09:00:00)-Water Temperature (C)]]*OO[[#This Row],[66]]</f>
        <v>1.0000753044152499E-5</v>
      </c>
      <c r="BQ315" s="10">
        <f>3/24000000*OO[[#This Row],[125 (04JUL1985 12:00:00)-Water Temperature (C)]]*OO[[#This Row],[67]]</f>
        <v>9.6753302948250003E-6</v>
      </c>
      <c r="BR315" s="10">
        <f>3/24000000*OO[[#This Row],[126 (04JUL1985 15:00:00)-Water Temperature (C)]]*OO[[#This Row],[68]]</f>
        <v>9.23460371946E-6</v>
      </c>
      <c r="BS315" s="10">
        <f>3/24000000*OO[[#This Row],[127 (04JUL1985 18:00:00)-Water Temperature (C)]]*OO[[#This Row],[69]]</f>
        <v>8.6062694353562488E-6</v>
      </c>
      <c r="BT315" s="10">
        <f>3/24000000*OO[[#This Row],[128 (04JUL1985 21:00:00)-Water Temperature (C)]]*OO[[#This Row],[70]]</f>
        <v>8.0121921894300002E-6</v>
      </c>
      <c r="BU315" s="10">
        <f>3/24000000*OO[[#This Row],[129 (05JUL1985 00:00:00)-Water Temperature (C)]]*OO[[#This Row],[71]]</f>
        <v>7.4608893636187496E-6</v>
      </c>
      <c r="BV315" s="10">
        <f>3/24000000*OO[[#This Row],[130 (05JUL1985 03:00:00)-Water Temperature (C)]]*OO[[#This Row],[72]]</f>
        <v>6.9201110750200006E-6</v>
      </c>
      <c r="BW315" s="10">
        <f>3/24000000*OO[[#This Row],[131 (05JUL1985 06:00:00)-Water Temperature (C)]]*OO[[#This Row],[73]]</f>
        <v>6.4370244007187506E-6</v>
      </c>
      <c r="BX315" s="10">
        <f>3/24000000*OO[[#This Row],[132 (05JUL1985 09:00:00)-Water Temperature (C)]]*OO[[#This Row],[74]]</f>
        <v>6.2863478178599997E-6</v>
      </c>
      <c r="BY315" s="10">
        <f>3/24000000*OO[[#This Row],[133 (05JUL1985 12:00:00)-Water Temperature (C)]]*OO[[#This Row],[75]]</f>
        <v>6.5240878160012492E-6</v>
      </c>
      <c r="BZ315" s="10">
        <f>3/24000000*OO[[#This Row],[134 (05JUL1985 15:00:00)-Water Temperature (C)]]*OO[[#This Row],[76]]</f>
        <v>6.9258176536714992E-6</v>
      </c>
      <c r="CA315" s="10">
        <f>3/24000000*OO[[#This Row],[135 (05JUL1985 18:00:00)-Water Temperature (C)]]*OO[[#This Row],[77]]</f>
        <v>7.0110794025787498E-6</v>
      </c>
      <c r="CB315" s="10">
        <f>3/24000000*OO[[#This Row],[136 (05JUL1985 21:00:00)-Water Temperature (C)]]*OO[[#This Row],[78]]</f>
        <v>6.5918602696319994E-6</v>
      </c>
      <c r="CC315" s="10">
        <f>3/24000000*OO[[#This Row],[137 (06JUL1985 00:00:00)-Water Temperature (C)]]*OO[[#This Row],[79]]</f>
        <v>5.9948075494087492E-6</v>
      </c>
      <c r="CD315" s="10">
        <f>3/24000000*OO[[#This Row],[138 (06JUL1985 03:00:00)-Water Temperature (C)]]*OO[[#This Row],[80]]</f>
        <v>5.4944380189664992E-6</v>
      </c>
      <c r="CE315" s="10">
        <f>3/24000000*OO[[#This Row],[139 (06JUL1985 06:00:00)-Water Temperature (C)]]*OO[[#This Row],[81]]</f>
        <v>5.1417740844249988E-6</v>
      </c>
      <c r="CF315" s="10">
        <f>3/24000000*OO[[#This Row],[140 (06JUL1985 09:00:00)-Water Temperature (C)]]*OO[[#This Row],[82]]</f>
        <v>4.9393088998713746E-6</v>
      </c>
      <c r="CG315" s="10">
        <f>3/24000000*OO[[#This Row],[141 (06JUL1985 12:00:00)-Water Temperature (C)]]*OO[[#This Row],[83]]</f>
        <v>4.8507363218917494E-6</v>
      </c>
      <c r="CH315" s="10">
        <f>3/24000000*OO[[#This Row],[142 (06JUL1985 15:00:00)-Water Temperature (C)]]*OO[[#This Row],[84]]</f>
        <v>4.7350163010017501E-6</v>
      </c>
      <c r="CI315" s="10">
        <f>3/24000000*OO[[#This Row],[143 (06JUL1985 18:00:00)-Water Temperature (C)]]*OO[[#This Row],[85]]</f>
        <v>4.5746490950654995E-6</v>
      </c>
      <c r="CJ315" s="10">
        <f>3/24000000*OO[[#This Row],[144 (06JUL1985 21:00:00)-Water Temperature (C)]]*OO[[#This Row],[86]]</f>
        <v>4.2929323703122497E-6</v>
      </c>
      <c r="CK315" s="10">
        <f>3/24000000*OO[[#This Row],[145 (07JUL1985 00:00:00)-Water Temperature (C)]]*OO[[#This Row],[87]]</f>
        <v>3.9619407682001249E-6</v>
      </c>
      <c r="CL315" s="10">
        <f>3/24000000*OO[[#This Row],[146 (07JUL1985 03:00:00)-Water Temperature (C)]]*OO[[#This Row],[88]]</f>
        <v>3.6715722452340002E-6</v>
      </c>
      <c r="CM315" s="10">
        <f>3/24000000*OO[[#This Row],[147 (07JUL1985 06:00:00)-Water Temperature (C)]]*OO[[#This Row],[89]]</f>
        <v>3.4570914264442496E-6</v>
      </c>
      <c r="CN315" s="10">
        <f>3/24000000*OO[[#This Row],[148 (07JUL1985 09:00:00)-Water Temperature (C)]]*OO[[#This Row],[90]]</f>
        <v>3.3956924421809998E-6</v>
      </c>
      <c r="CO315" s="10">
        <f>3/24000000*OO[[#This Row],[149 (07JUL1985 12:00:00)-Water Temperature (C)]]*OO[[#This Row],[91]]</f>
        <v>3.3932889042435001E-6</v>
      </c>
      <c r="CP315" s="10">
        <f>3/24000000*OO[[#This Row],[150 (07JUL1985 15:00:00)-Water Temperature (C)]]*OO[[#This Row],[92]]</f>
        <v>3.4544623665667499E-6</v>
      </c>
      <c r="CQ315" s="10">
        <f>3/24000000*OO[[#This Row],[151 (07JUL1985 18:00:00)-Water Temperature (C)]]*OO[[#This Row],[93]]</f>
        <v>3.5211317875679998E-6</v>
      </c>
      <c r="CR315" s="10">
        <f>3/24000000*OO[[#This Row],[152 (07JUL1985 21:00:00)-Water Temperature (C)]]*OO[[#This Row],[94]]</f>
        <v>3.3953088685766248E-6</v>
      </c>
      <c r="CS315" s="10">
        <f>3/24000000*OO[[#This Row],[153 (08JUL1985 00:00:00)-Water Temperature (C)]]*OO[[#This Row],[95]]</f>
        <v>3.1069724358375001E-6</v>
      </c>
      <c r="CT315" s="10">
        <f>3/24000000*OO[[#This Row],[154 (08JUL1985 03:00:00)-Water Temperature (C)]]*OO[[#This Row],[96]]</f>
        <v>2.8009624671209998E-6</v>
      </c>
      <c r="CU315" s="10">
        <f>3/24000000*OO[[#This Row],[155 (08JUL1985 06:00:00)-Water Temperature (C)]]*OO[[#This Row],[97]]</f>
        <v>2.5892642922918748E-6</v>
      </c>
      <c r="CV315" s="10">
        <f>3/24000000*OO[[#This Row],[156 (08JUL1985 09:00:00)-Water Temperature (C)]]*OO[[#This Row],[98]]</f>
        <v>2.5204383207955E-6</v>
      </c>
      <c r="CW315" s="10">
        <f>3/24000000*OO[[#This Row],[157 (08JUL1985 12:00:00)-Water Temperature (C)]]*OO[[#This Row],[99]]</f>
        <v>2.4404383324212499E-6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0</v>
      </c>
      <c r="Q316" s="10">
        <f>3/24*OO[[#This Row],[73 (28JUN1985 00:00:00)-Water Temperature (C)]]*OO[[#This Row],[15]]/SUM(OO[15])</f>
        <v>0</v>
      </c>
      <c r="R316" s="10">
        <f>3/24*OO[[#This Row],[74 (28JUN1985 03:00:00)-Water Temperature (C)]]*OO[[#This Row],[16]]/SUM(OO[16])</f>
        <v>0</v>
      </c>
      <c r="S316" s="10">
        <f>3/24*OO[[#This Row],[75 (28JUN1985 06:00:00)-Water Temperature (C)]]*OO[[#This Row],[17]]/SUM(OO[17])</f>
        <v>1.0854920371153072E-39</v>
      </c>
      <c r="T316" s="10">
        <f>3/24*OO[[#This Row],[76 (28JUN1985 09:00:00)-Water Temperature (C)]]*OO[[#This Row],[18]]/SUM(OO[18])</f>
        <v>6.1049290534078853E-29</v>
      </c>
      <c r="U316" s="10">
        <f>3/24*OO[[#This Row],[77 (28JUN1985 12:00:00)-Water Temperature (C)]]*OO[[#This Row],[19]]/SUM(OO[19])</f>
        <v>8.6732302624414577E-24</v>
      </c>
      <c r="V316" s="10">
        <f>3/24000000*OO[[#This Row],[78 (28JUN1985 15:00:00)-Water Temperature (C)]]*OO[[#This Row],[20]]</f>
        <v>2.0212981562715E-17</v>
      </c>
      <c r="W316" s="10">
        <f>3/24000000*OO[[#This Row],[79 (28JUN1985 18:00:00)-Water Temperature (C)]]*OO[[#This Row],[21]]</f>
        <v>7.138111596599999E-14</v>
      </c>
      <c r="X316" s="10">
        <f>3/24000000*OO[[#This Row],[80 (28JUN1985 21:00:00)-Water Temperature (C)]]*OO[[#This Row],[22]]</f>
        <v>3.4715475708322497E-11</v>
      </c>
      <c r="Y316" s="10">
        <f>3/24000000*OO[[#This Row],[81 (29JUN1985 00:00:00)-Water Temperature (C)]]*OO[[#This Row],[23]]</f>
        <v>4.8861620124949993E-9</v>
      </c>
      <c r="Z316" s="10">
        <f>3/24000000*OO[[#This Row],[82 (29JUN1985 03:00:00)-Water Temperature (C)]]*OO[[#This Row],[24]]</f>
        <v>2.7625086422437496E-7</v>
      </c>
      <c r="AA316" s="10">
        <f>3/24000000*OO[[#This Row],[83 (29JUN1985 06:00:00)-Water Temperature (C)]]*OO[[#This Row],[25]]</f>
        <v>7.5869791812262503E-6</v>
      </c>
      <c r="AB316" s="10">
        <f>3/24000000*OO[[#This Row],[84 (29JUN1985 09:00:00)-Water Temperature (C)]]*OO[[#This Row],[26]]</f>
        <v>1.157304493649375E-4</v>
      </c>
      <c r="AC316" s="10">
        <f>3/24000000*OO[[#This Row],[85 (29JUN1985 12:00:00)-Water Temperature (C)]]*OO[[#This Row],[27]]</f>
        <v>1.063103431130125E-3</v>
      </c>
      <c r="AD316" s="10">
        <f>3/24000000*OO[[#This Row],[86 (29JUN1985 15:00:00)-Water Temperature (C)]]*OO[[#This Row],[28]]</f>
        <v>6.2950245388800003E-3</v>
      </c>
      <c r="AE316" s="10">
        <f>3/24000000*OO[[#This Row],[88 (29JUN1985 21:00:00)-Water Temperature (C)]]*OO[[#This Row],[30]]</f>
        <v>6.0889019268262498E-2</v>
      </c>
      <c r="AF316" s="10">
        <f>3/24000000*OO[[#This Row],[88 (29JUN1985 21:00:00)-Water Temperature (C)]]*OO[[#This Row],[30]]</f>
        <v>6.0889019268262498E-2</v>
      </c>
      <c r="AG316" s="10">
        <f>3/24000000*OO[[#This Row],[89 (30JUN1985 00:00:00)-Water Temperature (C)]]*OO[[#This Row],[31]]</f>
        <v>0.1042950361377</v>
      </c>
      <c r="AH316" s="10">
        <f>3/24000000*OO[[#This Row],[90 (30JUN1985 03:00:00)-Water Temperature (C)]]*OO[[#This Row],[32]]</f>
        <v>0.13284508924354999</v>
      </c>
      <c r="AI316" s="10">
        <f>3/24000000*OO[[#This Row],[91 (30JUN1985 06:00:00)-Water Temperature (C)]]*OO[[#This Row],[33]]</f>
        <v>0.13446306999316249</v>
      </c>
      <c r="AJ316" s="10">
        <f>3/24000000*OO[[#This Row],[92 (30JUN1985 09:00:00)-Water Temperature (C)]]*OO[[#This Row],[34]]</f>
        <v>0.1122586675062875</v>
      </c>
      <c r="AK316" s="10">
        <f>3/24000000*OO[[#This Row],[93 (30JUN1985 12:00:00)-Water Temperature (C)]]*OO[[#This Row],[35]]</f>
        <v>7.8993452194499991E-2</v>
      </c>
      <c r="AL316" s="10">
        <f>3/24000000*OO[[#This Row],[94 (30JUN1985 15:00:00)-Water Temperature (C)]]*OO[[#This Row],[36]]</f>
        <v>4.8494953167531246E-2</v>
      </c>
      <c r="AM316" s="10">
        <f>3/24000000*OO[[#This Row],[95 (30JUN1985 18:00:00)-Water Temperature (C)]]*OO[[#This Row],[37]]</f>
        <v>2.5500726984867498E-2</v>
      </c>
      <c r="AN316" s="10">
        <f>3/24000000*OO[[#This Row],[96 (30JUN1985 21:00:00)-Water Temperature (C)]]*OO[[#This Row],[38]]</f>
        <v>1.1060395833313749E-2</v>
      </c>
      <c r="AO316" s="10">
        <f>3/24000000*OO[[#This Row],[97 (01JUL1985 00:00:00)-Water Temperature (C)]]*OO[[#This Row],[39]]</f>
        <v>4.1701072509652496E-3</v>
      </c>
      <c r="AP316" s="10">
        <f>3/24000000*OO[[#This Row],[98 (01JUL1985 03:00:00)-Water Temperature (C)]]*OO[[#This Row],[40]]</f>
        <v>1.4393402177175E-3</v>
      </c>
      <c r="AQ316" s="10">
        <f>3/24000000*OO[[#This Row],[99 (01JUL1985 06:00:00)-Water Temperature (C)]]*OO[[#This Row],[41]]</f>
        <v>4.9942257448151251E-4</v>
      </c>
      <c r="AR316" s="10">
        <f>3/24000000*OO[[#This Row],[100 (01JUL1985 09:00:00)-Water Temperature (C)]]*OO[[#This Row],[42]]</f>
        <v>2.0456941772345E-4</v>
      </c>
      <c r="AS316" s="10">
        <f>3/24000000*OO[[#This Row],[101 (01JUL1985 12:00:00)-Water Temperature (C)]]*OO[[#This Row],[43]]</f>
        <v>1.1945609292562499E-4</v>
      </c>
      <c r="AT316" s="10">
        <f>3/24000000*OO[[#This Row],[102 (01JUL1985 15:00:00)-Water Temperature (C)]]*OO[[#This Row],[44]]</f>
        <v>1.0084243842225E-4</v>
      </c>
      <c r="AU316" s="10">
        <f>3/24000000*OO[[#This Row],[103 (01JUL1985 18:00:00)-Water Temperature (C)]]*OO[[#This Row],[45]]</f>
        <v>9.7577712804774994E-5</v>
      </c>
      <c r="AV316" s="10">
        <f>3/24000000*OO[[#This Row],[104 (01JUL1985 21:00:00)-Water Temperature (C)]]*OO[[#This Row],[46]]</f>
        <v>9.446094871356249E-5</v>
      </c>
      <c r="AW316" s="10">
        <f>3/24000000*OO[[#This Row],[105 (02JUL1985 00:00:00)-Water Temperature (C)]]*OO[[#This Row],[47]]</f>
        <v>8.7538716602424997E-5</v>
      </c>
      <c r="AX316" s="10">
        <f>3/24000000*OO[[#This Row],[106 (02JUL1985 03:00:00)-Water Temperature (C)]]*OO[[#This Row],[48]]</f>
        <v>7.8906440246374993E-5</v>
      </c>
      <c r="AY316" s="10">
        <f>3/24000000*OO[[#This Row],[107 (02JUL1985 06:00:00)-Water Temperature (C)]]*OO[[#This Row],[49]]</f>
        <v>7.0142946904100005E-5</v>
      </c>
      <c r="AZ316" s="10">
        <f>3/24000000*OO[[#This Row],[108 (02JUL1985 09:00:00)-Water Temperature (C)]]*OO[[#This Row],[50]]</f>
        <v>6.3951240860162501E-5</v>
      </c>
      <c r="BA316" s="10">
        <f>3/24000000*OO[[#This Row],[109 (02JUL1985 12:00:00)-Water Temperature (C)]]*OO[[#This Row],[51]]</f>
        <v>5.7831745211032499E-5</v>
      </c>
      <c r="BB316" s="10">
        <f>3/24000000*OO[[#This Row],[110 (02JUL1985 15:00:00)-Water Temperature (C)]]*OO[[#This Row],[52]]</f>
        <v>5.1321691823152496E-5</v>
      </c>
      <c r="BC316" s="10">
        <f>3/24000000*OO[[#This Row],[111 (02JUL1985 18:00:00)-Water Temperature (C)]]*OO[[#This Row],[53]]</f>
        <v>4.3115190367529997E-5</v>
      </c>
      <c r="BD316" s="10">
        <f>3/24000000*OO[[#This Row],[112 (02JUL1985 21:00:00)-Water Temperature (C)]]*OO[[#This Row],[54]]</f>
        <v>3.4002681329562502E-5</v>
      </c>
      <c r="BE316" s="10">
        <f>3/24000000*OO[[#This Row],[113 (03JUL1985 00:00:00)-Water Temperature (C)]]*OO[[#This Row],[55]]</f>
        <v>2.6392415179812497E-5</v>
      </c>
      <c r="BF316" s="10">
        <f>3/24000000*OO[[#This Row],[114 (03JUL1985 03:00:00)-Water Temperature (C)]]*OO[[#This Row],[56]]</f>
        <v>2.08170563777525E-5</v>
      </c>
      <c r="BG316" s="10">
        <f>3/24000000*OO[[#This Row],[115 (03JUL1985 06:00:00)-Water Temperature (C)]]*OO[[#This Row],[57]]</f>
        <v>1.744625679945E-5</v>
      </c>
      <c r="BH316" s="10">
        <f>3/24000000*OO[[#This Row],[116 (03JUL1985 09:00:00)-Water Temperature (C)]]*OO[[#This Row],[58]]</f>
        <v>1.5988665969320001E-5</v>
      </c>
      <c r="BI316" s="10">
        <f>3/24000000*OO[[#This Row],[117 (03JUL1985 12:00:00)-Water Temperature (C)]]*OO[[#This Row],[59]]</f>
        <v>1.5813023452654999E-5</v>
      </c>
      <c r="BJ316" s="10">
        <f>3/24000000*OO[[#This Row],[118 (03JUL1985 15:00:00)-Water Temperature (C)]]*OO[[#This Row],[60]]</f>
        <v>1.606439361924E-5</v>
      </c>
      <c r="BK316" s="10">
        <f>3/24000000*OO[[#This Row],[119 (03JUL1985 18:00:00)-Water Temperature (C)]]*OO[[#This Row],[61]]</f>
        <v>1.5692705026384998E-5</v>
      </c>
      <c r="BL316" s="10">
        <f>3/24000000*OO[[#This Row],[120 (03JUL1985 21:00:00)-Water Temperature (C)]]*OO[[#This Row],[62]]</f>
        <v>1.4661450141866248E-5</v>
      </c>
      <c r="BM316" s="10">
        <f>3/24000000*OO[[#This Row],[121 (04JUL1985 00:00:00)-Water Temperature (C)]]*OO[[#This Row],[63]]</f>
        <v>1.3298998337625E-5</v>
      </c>
      <c r="BN316" s="10">
        <f>3/24000000*OO[[#This Row],[122 (04JUL1985 03:00:00)-Water Temperature (C)]]*OO[[#This Row],[64]]</f>
        <v>1.206650470790375E-5</v>
      </c>
      <c r="BO316" s="10">
        <f>3/24000000*OO[[#This Row],[123 (04JUL1985 06:00:00)-Water Temperature (C)]]*OO[[#This Row],[65]]</f>
        <v>1.1149668191482499E-5</v>
      </c>
      <c r="BP316" s="10">
        <f>3/24000000*OO[[#This Row],[124 (04JUL1985 09:00:00)-Water Temperature (C)]]*OO[[#This Row],[66]]</f>
        <v>1.074514740875375E-5</v>
      </c>
      <c r="BQ316" s="10">
        <f>3/24000000*OO[[#This Row],[125 (04JUL1985 12:00:00)-Water Temperature (C)]]*OO[[#This Row],[67]]</f>
        <v>1.0378130070787497E-5</v>
      </c>
      <c r="BR316" s="10">
        <f>3/24000000*OO[[#This Row],[126 (04JUL1985 15:00:00)-Water Temperature (C)]]*OO[[#This Row],[68]]</f>
        <v>9.9087200836312494E-6</v>
      </c>
      <c r="BS316" s="10">
        <f>3/24000000*OO[[#This Row],[127 (04JUL1985 18:00:00)-Water Temperature (C)]]*OO[[#This Row],[69]]</f>
        <v>9.2497446155675005E-6</v>
      </c>
      <c r="BT316" s="10">
        <f>3/24000000*OO[[#This Row],[128 (04JUL1985 21:00:00)-Water Temperature (C)]]*OO[[#This Row],[70]]</f>
        <v>8.6096546564699997E-6</v>
      </c>
      <c r="BU316" s="10">
        <f>3/24000000*OO[[#This Row],[129 (05JUL1985 00:00:00)-Water Temperature (C)]]*OO[[#This Row],[71]]</f>
        <v>8.0136574212012513E-6</v>
      </c>
      <c r="BV316" s="10">
        <f>3/24000000*OO[[#This Row],[130 (05JUL1985 03:00:00)-Water Temperature (C)]]*OO[[#This Row],[72]]</f>
        <v>7.4332153276799994E-6</v>
      </c>
      <c r="BW316" s="10">
        <f>3/24000000*OO[[#This Row],[131 (05JUL1985 06:00:00)-Water Temperature (C)]]*OO[[#This Row],[73]]</f>
        <v>6.9072594303812507E-6</v>
      </c>
      <c r="BX316" s="10">
        <f>3/24000000*OO[[#This Row],[132 (05JUL1985 09:00:00)-Water Temperature (C)]]*OO[[#This Row],[74]]</f>
        <v>6.7512058527850008E-6</v>
      </c>
      <c r="BY316" s="10">
        <f>3/24000000*OO[[#This Row],[133 (05JUL1985 12:00:00)-Water Temperature (C)]]*OO[[#This Row],[75]]</f>
        <v>7.0075541256874993E-6</v>
      </c>
      <c r="BZ316" s="10">
        <f>3/24000000*OO[[#This Row],[134 (05JUL1985 15:00:00)-Water Temperature (C)]]*OO[[#This Row],[76]]</f>
        <v>7.4366090550074992E-6</v>
      </c>
      <c r="CA316" s="10">
        <f>3/24000000*OO[[#This Row],[135 (05JUL1985 18:00:00)-Water Temperature (C)]]*OO[[#This Row],[77]]</f>
        <v>7.5235183471562494E-6</v>
      </c>
      <c r="CB316" s="10">
        <f>3/24000000*OO[[#This Row],[136 (05JUL1985 21:00:00)-Water Temperature (C)]]*OO[[#This Row],[78]]</f>
        <v>7.0761791126137505E-6</v>
      </c>
      <c r="CC316" s="10">
        <f>3/24000000*OO[[#This Row],[137 (06JUL1985 00:00:00)-Water Temperature (C)]]*OO[[#This Row],[79]]</f>
        <v>6.4463661169439997E-6</v>
      </c>
      <c r="CD316" s="10">
        <f>3/24000000*OO[[#This Row],[138 (06JUL1985 03:00:00)-Water Temperature (C)]]*OO[[#This Row],[80]]</f>
        <v>5.9012069764346247E-6</v>
      </c>
      <c r="CE316" s="10">
        <f>3/24000000*OO[[#This Row],[139 (06JUL1985 06:00:00)-Water Temperature (C)]]*OO[[#This Row],[81]]</f>
        <v>5.5072443813799997E-6</v>
      </c>
      <c r="CF316" s="10">
        <f>3/24000000*OO[[#This Row],[140 (06JUL1985 09:00:00)-Water Temperature (C)]]*OO[[#This Row],[82]]</f>
        <v>5.2946131264975002E-6</v>
      </c>
      <c r="CG316" s="10">
        <f>3/24000000*OO[[#This Row],[141 (06JUL1985 12:00:00)-Water Temperature (C)]]*OO[[#This Row],[83]]</f>
        <v>5.2041317575094994E-6</v>
      </c>
      <c r="CH316" s="10">
        <f>3/24000000*OO[[#This Row],[142 (06JUL1985 15:00:00)-Water Temperature (C)]]*OO[[#This Row],[84]]</f>
        <v>5.0775277644206243E-6</v>
      </c>
      <c r="CI316" s="10">
        <f>3/24000000*OO[[#This Row],[143 (06JUL1985 18:00:00)-Water Temperature (C)]]*OO[[#This Row],[85]]</f>
        <v>4.9136968715184996E-6</v>
      </c>
      <c r="CJ316" s="10">
        <f>3/24000000*OO[[#This Row],[144 (06JUL1985 21:00:00)-Water Temperature (C)]]*OO[[#This Row],[86]]</f>
        <v>4.6109283012159996E-6</v>
      </c>
      <c r="CK316" s="10">
        <f>3/24000000*OO[[#This Row],[145 (07JUL1985 00:00:00)-Water Temperature (C)]]*OO[[#This Row],[87]]</f>
        <v>4.251310215924E-6</v>
      </c>
      <c r="CL316" s="10">
        <f>3/24000000*OO[[#This Row],[146 (07JUL1985 03:00:00)-Water Temperature (C)]]*OO[[#This Row],[88]]</f>
        <v>3.9406013138759998E-6</v>
      </c>
      <c r="CM316" s="10">
        <f>3/24000000*OO[[#This Row],[147 (07JUL1985 06:00:00)-Water Temperature (C)]]*OO[[#This Row],[89]]</f>
        <v>3.7036792071600001E-6</v>
      </c>
      <c r="CN316" s="10">
        <f>3/24000000*OO[[#This Row],[148 (07JUL1985 09:00:00)-Water Temperature (C)]]*OO[[#This Row],[90]]</f>
        <v>3.63743941319575E-6</v>
      </c>
      <c r="CO316" s="10">
        <f>3/24000000*OO[[#This Row],[149 (07JUL1985 12:00:00)-Water Temperature (C)]]*OO[[#This Row],[91]]</f>
        <v>3.6346696192083745E-6</v>
      </c>
      <c r="CP316" s="10">
        <f>3/24000000*OO[[#This Row],[150 (07JUL1985 15:00:00)-Water Temperature (C)]]*OO[[#This Row],[92]]</f>
        <v>3.7059012380880004E-6</v>
      </c>
      <c r="CQ316" s="10">
        <f>3/24000000*OO[[#This Row],[151 (07JUL1985 18:00:00)-Water Temperature (C)]]*OO[[#This Row],[93]]</f>
        <v>3.7806826121604997E-6</v>
      </c>
      <c r="CR316" s="10">
        <f>3/24000000*OO[[#This Row],[152 (07JUL1985 21:00:00)-Water Temperature (C)]]*OO[[#This Row],[94]]</f>
        <v>3.642115060052E-6</v>
      </c>
      <c r="CS316" s="10">
        <f>3/24000000*OO[[#This Row],[153 (08JUL1985 00:00:00)-Water Temperature (C)]]*OO[[#This Row],[95]]</f>
        <v>3.337656163695E-6</v>
      </c>
      <c r="CT316" s="10">
        <f>3/24000000*OO[[#This Row],[154 (08JUL1985 03:00:00)-Water Temperature (C)]]*OO[[#This Row],[96]]</f>
        <v>3.0131024748457504E-6</v>
      </c>
      <c r="CU316" s="10">
        <f>3/24000000*OO[[#This Row],[155 (08JUL1985 06:00:00)-Water Temperature (C)]]*OO[[#This Row],[97]]</f>
        <v>2.7788756193030002E-6</v>
      </c>
      <c r="CV316" s="10">
        <f>3/24000000*OO[[#This Row],[156 (08JUL1985 09:00:00)-Water Temperature (C)]]*OO[[#This Row],[98]]</f>
        <v>2.7039560653887496E-6</v>
      </c>
      <c r="CW316" s="10">
        <f>3/24000000*OO[[#This Row],[157 (08JUL1985 12:00:00)-Water Temperature (C)]]*OO[[#This Row],[99]]</f>
        <v>2.6138961834574998E-6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0</v>
      </c>
      <c r="Q317" s="10">
        <f>3/24*OO[[#This Row],[73 (28JUN1985 00:00:00)-Water Temperature (C)]]*OO[[#This Row],[15]]/SUM(OO[15])</f>
        <v>0</v>
      </c>
      <c r="R317" s="10">
        <f>3/24*OO[[#This Row],[74 (28JUN1985 03:00:00)-Water Temperature (C)]]*OO[[#This Row],[16]]/SUM(OO[16])</f>
        <v>0</v>
      </c>
      <c r="S317" s="10">
        <f>3/24*OO[[#This Row],[75 (28JUN1985 06:00:00)-Water Temperature (C)]]*OO[[#This Row],[17]]/SUM(OO[17])</f>
        <v>1.0813357859420295E-40</v>
      </c>
      <c r="T317" s="10">
        <f>3/24*OO[[#This Row],[76 (28JUN1985 09:00:00)-Water Temperature (C)]]*OO[[#This Row],[18]]/SUM(OO[18])</f>
        <v>8.3731341732589561E-30</v>
      </c>
      <c r="U317" s="10">
        <f>3/24*OO[[#This Row],[77 (28JUN1985 12:00:00)-Water Temperature (C)]]*OO[[#This Row],[19]]/SUM(OO[19])</f>
        <v>1.2183518095557759E-24</v>
      </c>
      <c r="V317" s="10">
        <f>3/24000000*OO[[#This Row],[78 (28JUN1985 15:00:00)-Water Temperature (C)]]*OO[[#This Row],[20]]</f>
        <v>6.5483849293899996E-18</v>
      </c>
      <c r="W317" s="10">
        <f>3/24000000*OO[[#This Row],[79 (28JUN1985 18:00:00)-Water Temperature (C)]]*OO[[#This Row],[21]]</f>
        <v>2.8888712168675004E-14</v>
      </c>
      <c r="X317" s="10">
        <f>3/24000000*OO[[#This Row],[80 (28JUN1985 21:00:00)-Water Temperature (C)]]*OO[[#This Row],[22]]</f>
        <v>1.5815219794219998E-11</v>
      </c>
      <c r="Y317" s="10">
        <f>3/24000000*OO[[#This Row],[81 (29JUN1985 00:00:00)-Water Temperature (C)]]*OO[[#This Row],[23]]</f>
        <v>2.4273326387490001E-9</v>
      </c>
      <c r="Z317" s="10">
        <f>3/24000000*OO[[#This Row],[82 (29JUN1985 03:00:00)-Water Temperature (C)]]*OO[[#This Row],[24]]</f>
        <v>1.4696010830952496E-7</v>
      </c>
      <c r="AA317" s="10">
        <f>3/24000000*OO[[#This Row],[83 (29JUN1985 06:00:00)-Water Temperature (C)]]*OO[[#This Row],[25]]</f>
        <v>4.2821718606299996E-6</v>
      </c>
      <c r="AB317" s="10">
        <f>3/24000000*OO[[#This Row],[84 (29JUN1985 09:00:00)-Water Temperature (C)]]*OO[[#This Row],[26]]</f>
        <v>6.8916157666050004E-5</v>
      </c>
      <c r="AC317" s="10">
        <f>3/24000000*OO[[#This Row],[85 (29JUN1985 12:00:00)-Water Temperature (C)]]*OO[[#This Row],[27]]</f>
        <v>6.6405307647599996E-4</v>
      </c>
      <c r="AD317" s="10">
        <f>3/24000000*OO[[#This Row],[86 (29JUN1985 15:00:00)-Water Temperature (C)]]*OO[[#This Row],[28]]</f>
        <v>4.109439988860375E-3</v>
      </c>
      <c r="AE317" s="10">
        <f>3/24000000*OO[[#This Row],[88 (29JUN1985 21:00:00)-Water Temperature (C)]]*OO[[#This Row],[30]]</f>
        <v>4.277546798641875E-2</v>
      </c>
      <c r="AF317" s="10">
        <f>3/24000000*OO[[#This Row],[88 (29JUN1985 21:00:00)-Water Temperature (C)]]*OO[[#This Row],[30]]</f>
        <v>4.277546798641875E-2</v>
      </c>
      <c r="AG317" s="10">
        <f>3/24000000*OO[[#This Row],[89 (30JUN1985 00:00:00)-Water Temperature (C)]]*OO[[#This Row],[31]]</f>
        <v>7.5703251859650003E-2</v>
      </c>
      <c r="AH317" s="10">
        <f>3/24000000*OO[[#This Row],[90 (30JUN1985 03:00:00)-Water Temperature (C)]]*OO[[#This Row],[32]]</f>
        <v>9.9250079795999993E-2</v>
      </c>
      <c r="AI317" s="10">
        <f>3/24000000*OO[[#This Row],[91 (30JUN1985 06:00:00)-Water Temperature (C)]]*OO[[#This Row],[33]]</f>
        <v>0.10287871699244999</v>
      </c>
      <c r="AJ317" s="10">
        <f>3/24000000*OO[[#This Row],[92 (30JUN1985 09:00:00)-Water Temperature (C)]]*OO[[#This Row],[34]]</f>
        <v>8.8002745308637498E-2</v>
      </c>
      <c r="AK317" s="10">
        <f>3/24000000*OO[[#This Row],[93 (30JUN1985 12:00:00)-Water Temperature (C)]]*OO[[#This Row],[35]]</f>
        <v>6.3358020774400003E-2</v>
      </c>
      <c r="AL317" s="10">
        <f>3/24000000*OO[[#This Row],[94 (30JUN1985 15:00:00)-Water Temperature (C)]]*OO[[#This Row],[36]]</f>
        <v>3.9692183811124999E-2</v>
      </c>
      <c r="AM317" s="10">
        <f>3/24000000*OO[[#This Row],[95 (30JUN1985 18:00:00)-Water Temperature (C)]]*OO[[#This Row],[37]]</f>
        <v>2.1220732984027497E-2</v>
      </c>
      <c r="AN317" s="10">
        <f>3/24000000*OO[[#This Row],[96 (30JUN1985 21:00:00)-Water Temperature (C)]]*OO[[#This Row],[38]]</f>
        <v>9.3360673613237487E-3</v>
      </c>
      <c r="AO317" s="10">
        <f>3/24000000*OO[[#This Row],[97 (01JUL1985 00:00:00)-Water Temperature (C)]]*OO[[#This Row],[39]]</f>
        <v>3.5681604815008747E-3</v>
      </c>
      <c r="AP317" s="10">
        <f>3/24000000*OO[[#This Row],[98 (01JUL1985 03:00:00)-Water Temperature (C)]]*OO[[#This Row],[40]]</f>
        <v>1.2417841827689999E-3</v>
      </c>
      <c r="AQ317" s="10">
        <f>3/24000000*OO[[#This Row],[99 (01JUL1985 06:00:00)-Water Temperature (C)]]*OO[[#This Row],[41]]</f>
        <v>4.2928087862429998E-4</v>
      </c>
      <c r="AR317" s="10">
        <f>3/24000000*OO[[#This Row],[100 (01JUL1985 09:00:00)-Water Temperature (C)]]*OO[[#This Row],[42]]</f>
        <v>1.7150365551937502E-4</v>
      </c>
      <c r="AS317" s="10">
        <f>3/24000000*OO[[#This Row],[101 (01JUL1985 12:00:00)-Water Temperature (C)]]*OO[[#This Row],[43]]</f>
        <v>9.5388080518150011E-5</v>
      </c>
      <c r="AT317" s="10">
        <f>3/24000000*OO[[#This Row],[102 (01JUL1985 15:00:00)-Water Temperature (C)]]*OO[[#This Row],[44]]</f>
        <v>7.7757065205799982E-5</v>
      </c>
      <c r="AU317" s="10">
        <f>3/24000000*OO[[#This Row],[103 (01JUL1985 18:00:00)-Water Temperature (C)]]*OO[[#This Row],[45]]</f>
        <v>7.4446570814687494E-5</v>
      </c>
      <c r="AV317" s="10">
        <f>3/24000000*OO[[#This Row],[104 (01JUL1985 21:00:00)-Water Temperature (C)]]*OO[[#This Row],[46]]</f>
        <v>7.2133283666E-5</v>
      </c>
      <c r="AW317" s="10">
        <f>3/24000000*OO[[#This Row],[105 (02JUL1985 00:00:00)-Water Temperature (C)]]*OO[[#This Row],[47]]</f>
        <v>6.7034970155475007E-5</v>
      </c>
      <c r="AX317" s="10">
        <f>3/24000000*OO[[#This Row],[106 (02JUL1985 03:00:00)-Water Temperature (C)]]*OO[[#This Row],[48]]</f>
        <v>6.0613519150699999E-5</v>
      </c>
      <c r="AY317" s="10">
        <f>3/24000000*OO[[#This Row],[107 (02JUL1985 06:00:00)-Water Temperature (C)]]*OO[[#This Row],[49]]</f>
        <v>5.4006886832080005E-5</v>
      </c>
      <c r="AZ317" s="10">
        <f>3/24000000*OO[[#This Row],[108 (02JUL1985 09:00:00)-Water Temperature (C)]]*OO[[#This Row],[50]]</f>
        <v>4.9428527888371248E-5</v>
      </c>
      <c r="BA317" s="10">
        <f>3/24000000*OO[[#This Row],[109 (02JUL1985 12:00:00)-Water Temperature (C)]]*OO[[#This Row],[51]]</f>
        <v>4.4842599440324989E-5</v>
      </c>
      <c r="BB317" s="10">
        <f>3/24000000*OO[[#This Row],[110 (02JUL1985 15:00:00)-Water Temperature (C)]]*OO[[#This Row],[52]]</f>
        <v>3.9958185059619998E-5</v>
      </c>
      <c r="BC317" s="10">
        <f>3/24000000*OO[[#This Row],[111 (02JUL1985 18:00:00)-Water Temperature (C)]]*OO[[#This Row],[53]]</f>
        <v>3.3683096437256248E-5</v>
      </c>
      <c r="BD317" s="10">
        <f>3/24000000*OO[[#This Row],[112 (02JUL1985 21:00:00)-Water Temperature (C)]]*OO[[#This Row],[54]]</f>
        <v>2.6574335467499997E-5</v>
      </c>
      <c r="BE317" s="10">
        <f>3/24000000*OO[[#This Row],[113 (03JUL1985 00:00:00)-Water Temperature (C)]]*OO[[#This Row],[55]]</f>
        <v>2.0614050246532496E-5</v>
      </c>
      <c r="BF317" s="10">
        <f>3/24000000*OO[[#This Row],[114 (03JUL1985 03:00:00)-Water Temperature (C)]]*OO[[#This Row],[56]]</f>
        <v>1.619010801565625E-5</v>
      </c>
      <c r="BG317" s="10">
        <f>3/24000000*OO[[#This Row],[115 (03JUL1985 06:00:00)-Water Temperature (C)]]*OO[[#This Row],[57]]</f>
        <v>1.3490416872009998E-5</v>
      </c>
      <c r="BH317" s="10">
        <f>3/24000000*OO[[#This Row],[116 (03JUL1985 09:00:00)-Water Temperature (C)]]*OO[[#This Row],[58]]</f>
        <v>1.2320060466771248E-5</v>
      </c>
      <c r="BI317" s="10">
        <f>3/24000000*OO[[#This Row],[117 (03JUL1985 12:00:00)-Water Temperature (C)]]*OO[[#This Row],[59]]</f>
        <v>1.21561110610475E-5</v>
      </c>
      <c r="BJ317" s="10">
        <f>3/24000000*OO[[#This Row],[118 (03JUL1985 15:00:00)-Water Temperature (C)]]*OO[[#This Row],[60]]</f>
        <v>1.232910741690625E-5</v>
      </c>
      <c r="BK317" s="10">
        <f>3/24000000*OO[[#This Row],[119 (03JUL1985 18:00:00)-Water Temperature (C)]]*OO[[#This Row],[61]]</f>
        <v>1.202860844152E-5</v>
      </c>
      <c r="BL317" s="10">
        <f>3/24000000*OO[[#This Row],[120 (03JUL1985 21:00:00)-Water Temperature (C)]]*OO[[#This Row],[62]]</f>
        <v>1.1243436431629999E-5</v>
      </c>
      <c r="BM317" s="10">
        <f>3/24000000*OO[[#This Row],[121 (04JUL1985 00:00:00)-Water Temperature (C)]]*OO[[#This Row],[63]]</f>
        <v>1.020288794588125E-5</v>
      </c>
      <c r="BN317" s="10">
        <f>3/24000000*OO[[#This Row],[122 (04JUL1985 03:00:00)-Water Temperature (C)]]*OO[[#This Row],[64]]</f>
        <v>9.2490874573950001E-6</v>
      </c>
      <c r="BO317" s="10">
        <f>3/24000000*OO[[#This Row],[123 (04JUL1985 06:00:00)-Water Temperature (C)]]*OO[[#This Row],[65]]</f>
        <v>8.5335996710937497E-6</v>
      </c>
      <c r="BP317" s="10">
        <f>3/24000000*OO[[#This Row],[124 (04JUL1985 09:00:00)-Water Temperature (C)]]*OO[[#This Row],[66]]</f>
        <v>8.2258672157050004E-6</v>
      </c>
      <c r="BQ317" s="10">
        <f>3/24000000*OO[[#This Row],[125 (04JUL1985 12:00:00)-Water Temperature (C)]]*OO[[#This Row],[67]]</f>
        <v>7.9367584313100001E-6</v>
      </c>
      <c r="BR317" s="10">
        <f>3/24000000*OO[[#This Row],[126 (04JUL1985 15:00:00)-Water Temperature (C)]]*OO[[#This Row],[68]]</f>
        <v>7.5760595304849998E-6</v>
      </c>
      <c r="BS317" s="10">
        <f>3/24000000*OO[[#This Row],[127 (04JUL1985 18:00:00)-Water Temperature (C)]]*OO[[#This Row],[69]]</f>
        <v>7.0821303181562492E-6</v>
      </c>
      <c r="BT317" s="10">
        <f>3/24000000*OO[[#This Row],[128 (04JUL1985 21:00:00)-Water Temperature (C)]]*OO[[#This Row],[70]]</f>
        <v>6.5927750643750009E-6</v>
      </c>
      <c r="BU317" s="10">
        <f>3/24000000*OO[[#This Row],[129 (05JUL1985 00:00:00)-Water Temperature (C)]]*OO[[#This Row],[71]]</f>
        <v>6.1328663128652492E-6</v>
      </c>
      <c r="BV317" s="10">
        <f>3/24000000*OO[[#This Row],[130 (05JUL1985 03:00:00)-Water Temperature (C)]]*OO[[#This Row],[72]]</f>
        <v>5.6895362395222494E-6</v>
      </c>
      <c r="BW317" s="10">
        <f>3/24000000*OO[[#This Row],[131 (05JUL1985 06:00:00)-Water Temperature (C)]]*OO[[#This Row],[73]]</f>
        <v>5.28281910867925E-6</v>
      </c>
      <c r="BX317" s="10">
        <f>3/24000000*OO[[#This Row],[132 (05JUL1985 09:00:00)-Water Temperature (C)]]*OO[[#This Row],[74]]</f>
        <v>5.1660492881687495E-6</v>
      </c>
      <c r="BY317" s="10">
        <f>3/24000000*OO[[#This Row],[133 (05JUL1985 12:00:00)-Water Temperature (C)]]*OO[[#This Row],[75]]</f>
        <v>5.3635011911932499E-6</v>
      </c>
      <c r="BZ317" s="10">
        <f>3/24000000*OO[[#This Row],[134 (05JUL1985 15:00:00)-Water Temperature (C)]]*OO[[#This Row],[76]]</f>
        <v>5.6906160416179997E-6</v>
      </c>
      <c r="CA317" s="10">
        <f>3/24000000*OO[[#This Row],[135 (05JUL1985 18:00:00)-Water Temperature (C)]]*OO[[#This Row],[77]]</f>
        <v>5.7541771668039989E-6</v>
      </c>
      <c r="CB317" s="10">
        <f>3/24000000*OO[[#This Row],[136 (05JUL1985 21:00:00)-Water Temperature (C)]]*OO[[#This Row],[78]]</f>
        <v>5.4129424728483749E-6</v>
      </c>
      <c r="CC317" s="10">
        <f>3/24000000*OO[[#This Row],[137 (06JUL1985 00:00:00)-Water Temperature (C)]]*OO[[#This Row],[79]]</f>
        <v>4.9372720799512495E-6</v>
      </c>
      <c r="CD317" s="10">
        <f>3/24000000*OO[[#This Row],[138 (06JUL1985 03:00:00)-Water Temperature (C)]]*OO[[#This Row],[80]]</f>
        <v>4.5174845259859997E-6</v>
      </c>
      <c r="CE317" s="10">
        <f>3/24000000*OO[[#This Row],[139 (06JUL1985 06:00:00)-Water Temperature (C)]]*OO[[#This Row],[81]]</f>
        <v>4.2063189085031243E-6</v>
      </c>
      <c r="CF317" s="10">
        <f>3/24000000*OO[[#This Row],[140 (06JUL1985 09:00:00)-Water Temperature (C)]]*OO[[#This Row],[82]]</f>
        <v>4.0454687571950002E-6</v>
      </c>
      <c r="CG317" s="10">
        <f>3/24000000*OO[[#This Row],[141 (06JUL1985 12:00:00)-Water Temperature (C)]]*OO[[#This Row],[83]]</f>
        <v>3.9791684195406246E-6</v>
      </c>
      <c r="CH317" s="10">
        <f>3/24000000*OO[[#This Row],[142 (06JUL1985 15:00:00)-Water Temperature (C)]]*OO[[#This Row],[84]]</f>
        <v>3.8815431724135007E-6</v>
      </c>
      <c r="CI317" s="10">
        <f>3/24000000*OO[[#This Row],[143 (06JUL1985 18:00:00)-Water Temperature (C)]]*OO[[#This Row],[85]]</f>
        <v>3.7596508724695001E-6</v>
      </c>
      <c r="CJ317" s="10">
        <f>3/24000000*OO[[#This Row],[144 (06JUL1985 21:00:00)-Water Temperature (C)]]*OO[[#This Row],[86]]</f>
        <v>3.5296538685266252E-6</v>
      </c>
      <c r="CK317" s="10">
        <f>3/24000000*OO[[#This Row],[145 (07JUL1985 00:00:00)-Water Temperature (C)]]*OO[[#This Row],[87]]</f>
        <v>3.2511376659982497E-6</v>
      </c>
      <c r="CL317" s="10">
        <f>3/24000000*OO[[#This Row],[146 (07JUL1985 03:00:00)-Water Temperature (C)]]*OO[[#This Row],[88]]</f>
        <v>3.0142695595691251E-6</v>
      </c>
      <c r="CM317" s="10">
        <f>3/24000000*OO[[#This Row],[147 (07JUL1985 06:00:00)-Water Temperature (C)]]*OO[[#This Row],[89]]</f>
        <v>2.8293016122956252E-6</v>
      </c>
      <c r="CN317" s="10">
        <f>3/24000000*OO[[#This Row],[148 (07JUL1985 09:00:00)-Water Temperature (C)]]*OO[[#This Row],[90]]</f>
        <v>2.7780460453458749E-6</v>
      </c>
      <c r="CO317" s="10">
        <f>3/24000000*OO[[#This Row],[149 (07JUL1985 12:00:00)-Water Temperature (C)]]*OO[[#This Row],[91]]</f>
        <v>2.7754718535059999E-6</v>
      </c>
      <c r="CP317" s="10">
        <f>3/24000000*OO[[#This Row],[150 (07JUL1985 15:00:00)-Water Temperature (C)]]*OO[[#This Row],[92]]</f>
        <v>2.8334425901718752E-6</v>
      </c>
      <c r="CQ317" s="10">
        <f>3/24000000*OO[[#This Row],[151 (07JUL1985 18:00:00)-Water Temperature (C)]]*OO[[#This Row],[93]]</f>
        <v>2.8925258356496252E-6</v>
      </c>
      <c r="CR317" s="10">
        <f>3/24000000*OO[[#This Row],[152 (07JUL1985 21:00:00)-Water Temperature (C)]]*OO[[#This Row],[94]]</f>
        <v>2.785042612737E-6</v>
      </c>
      <c r="CS317" s="10">
        <f>3/24000000*OO[[#This Row],[153 (08JUL1985 00:00:00)-Water Temperature (C)]]*OO[[#This Row],[95]]</f>
        <v>2.5538534109199998E-6</v>
      </c>
      <c r="CT317" s="10">
        <f>3/24000000*OO[[#This Row],[154 (08JUL1985 03:00:00)-Water Temperature (C)]]*OO[[#This Row],[96]]</f>
        <v>2.309151555103125E-6</v>
      </c>
      <c r="CU317" s="10">
        <f>3/24000000*OO[[#This Row],[155 (08JUL1985 06:00:00)-Water Temperature (C)]]*OO[[#This Row],[97]]</f>
        <v>2.1258317066602495E-6</v>
      </c>
      <c r="CV317" s="10">
        <f>3/24000000*OO[[#This Row],[156 (08JUL1985 09:00:00)-Water Temperature (C)]]*OO[[#This Row],[98]]</f>
        <v>2.0674739251419999E-6</v>
      </c>
      <c r="CW317" s="10">
        <f>3/24000000*OO[[#This Row],[157 (08JUL1985 12:00:00)-Water Temperature (C)]]*OO[[#This Row],[99]]</f>
        <v>1.9966868086829998E-6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0</v>
      </c>
      <c r="Q318" s="10">
        <f>3/24*OO[[#This Row],[73 (28JUN1985 00:00:00)-Water Temperature (C)]]*OO[[#This Row],[15]]/SUM(OO[15])</f>
        <v>0</v>
      </c>
      <c r="R318" s="10">
        <f>3/24*OO[[#This Row],[74 (28JUN1985 03:00:00)-Water Temperature (C)]]*OO[[#This Row],[16]]/SUM(OO[16])</f>
        <v>0</v>
      </c>
      <c r="S318" s="10">
        <f>3/24*OO[[#This Row],[75 (28JUN1985 06:00:00)-Water Temperature (C)]]*OO[[#This Row],[17]]/SUM(OO[17])</f>
        <v>1.6953947164940727E-41</v>
      </c>
      <c r="T318" s="10">
        <f>3/24*OO[[#This Row],[76 (28JUN1985 09:00:00)-Water Temperature (C)]]*OO[[#This Row],[18]]/SUM(OO[18])</f>
        <v>1.6204742448286672E-30</v>
      </c>
      <c r="U318" s="10">
        <f>3/24*OO[[#This Row],[77 (28JUN1985 12:00:00)-Water Temperature (C)]]*OO[[#This Row],[19]]/SUM(OO[19])</f>
        <v>2.7166492081490351E-25</v>
      </c>
      <c r="V318" s="10">
        <f>3/24000000*OO[[#This Row],[78 (28JUN1985 15:00:00)-Water Temperature (C)]]*OO[[#This Row],[20]]</f>
        <v>2.8450050530151246E-18</v>
      </c>
      <c r="W318" s="10">
        <f>3/24000000*OO[[#This Row],[79 (28JUN1985 18:00:00)-Water Temperature (C)]]*OO[[#This Row],[21]]</f>
        <v>1.5278683068678751E-14</v>
      </c>
      <c r="X318" s="10">
        <f>3/24000000*OO[[#This Row],[80 (28JUN1985 21:00:00)-Water Temperature (C)]]*OO[[#This Row],[22]]</f>
        <v>9.2657229773850003E-12</v>
      </c>
      <c r="Y318" s="10">
        <f>3/24000000*OO[[#This Row],[81 (29JUN1985 00:00:00)-Water Temperature (C)]]*OO[[#This Row],[23]]</f>
        <v>1.5326387273829998E-9</v>
      </c>
      <c r="Z318" s="10">
        <f>3/24000000*OO[[#This Row],[82 (29JUN1985 03:00:00)-Water Temperature (C)]]*OO[[#This Row],[24]]</f>
        <v>9.8442341295350008E-8</v>
      </c>
      <c r="AA318" s="10">
        <f>3/24000000*OO[[#This Row],[83 (29JUN1985 06:00:00)-Water Temperature (C)]]*OO[[#This Row],[25]]</f>
        <v>3.0182173245348754E-6</v>
      </c>
      <c r="AB318" s="10">
        <f>3/24000000*OO[[#This Row],[84 (29JUN1985 09:00:00)-Water Temperature (C)]]*OO[[#This Row],[26]]</f>
        <v>5.0865752356124986E-5</v>
      </c>
      <c r="AC318" s="10">
        <f>3/24000000*OO[[#This Row],[85 (29JUN1985 12:00:00)-Water Temperature (C)]]*OO[[#This Row],[27]]</f>
        <v>5.1069479098000004E-4</v>
      </c>
      <c r="AD318" s="10">
        <f>3/24000000*OO[[#This Row],[86 (29JUN1985 15:00:00)-Water Temperature (C)]]*OO[[#This Row],[28]]</f>
        <v>3.2816859513419994E-3</v>
      </c>
      <c r="AE318" s="10">
        <f>3/24000000*OO[[#This Row],[88 (29JUN1985 21:00:00)-Water Temperature (C)]]*OO[[#This Row],[30]]</f>
        <v>3.6399523421435001E-2</v>
      </c>
      <c r="AF318" s="10">
        <f>3/24000000*OO[[#This Row],[88 (29JUN1985 21:00:00)-Water Temperature (C)]]*OO[[#This Row],[30]]</f>
        <v>3.6399523421435001E-2</v>
      </c>
      <c r="AG318" s="10">
        <f>3/24000000*OO[[#This Row],[89 (30JUN1985 00:00:00)-Water Temperature (C)]]*OO[[#This Row],[31]]</f>
        <v>6.6229582997024999E-2</v>
      </c>
      <c r="AH318" s="10">
        <f>3/24000000*OO[[#This Row],[90 (30JUN1985 03:00:00)-Water Temperature (C)]]*OO[[#This Row],[32]]</f>
        <v>8.9030904461350008E-2</v>
      </c>
      <c r="AI318" s="10">
        <f>3/24000000*OO[[#This Row],[91 (30JUN1985 06:00:00)-Water Temperature (C)]]*OO[[#This Row],[33]]</f>
        <v>9.4175982674399972E-2</v>
      </c>
      <c r="AJ318" s="10">
        <f>3/24000000*OO[[#This Row],[92 (30JUN1985 09:00:00)-Water Temperature (C)]]*OO[[#This Row],[34]]</f>
        <v>8.2230381792749996E-2</v>
      </c>
      <c r="AK318" s="10">
        <f>3/24000000*OO[[#This Row],[93 (30JUN1985 12:00:00)-Water Temperature (C)]]*OO[[#This Row],[35]]</f>
        <v>6.0350664685549997E-2</v>
      </c>
      <c r="AL318" s="10">
        <f>3/24000000*OO[[#This Row],[94 (30JUN1985 15:00:00)-Water Temperature (C)]]*OO[[#This Row],[36]]</f>
        <v>3.8466973484639996E-2</v>
      </c>
      <c r="AM318" s="10">
        <f>3/24000000*OO[[#This Row],[95 (30JUN1985 18:00:00)-Water Temperature (C)]]*OO[[#This Row],[37]]</f>
        <v>2.0864434897087499E-2</v>
      </c>
      <c r="AN318" s="10">
        <f>3/24000000*OO[[#This Row],[96 (30JUN1985 21:00:00)-Water Temperature (C)]]*OO[[#This Row],[38]]</f>
        <v>9.2957016842662495E-3</v>
      </c>
      <c r="AO318" s="10">
        <f>3/24000000*OO[[#This Row],[97 (01JUL1985 00:00:00)-Water Temperature (C)]]*OO[[#This Row],[39]]</f>
        <v>3.5936282747553749E-3</v>
      </c>
      <c r="AP318" s="10">
        <f>3/24000000*OO[[#This Row],[98 (01JUL1985 03:00:00)-Water Temperature (C)]]*OO[[#This Row],[40]]</f>
        <v>1.2605187248499997E-3</v>
      </c>
      <c r="AQ318" s="10">
        <f>3/24000000*OO[[#This Row],[99 (01JUL1985 06:00:00)-Water Temperature (C)]]*OO[[#This Row],[41]]</f>
        <v>4.3497038091692497E-4</v>
      </c>
      <c r="AR318" s="10">
        <f>3/24000000*OO[[#This Row],[100 (01JUL1985 09:00:00)-Water Temperature (C)]]*OO[[#This Row],[42]]</f>
        <v>1.706469961983E-4</v>
      </c>
      <c r="AS318" s="10">
        <f>3/24000000*OO[[#This Row],[101 (01JUL1985 12:00:00)-Water Temperature (C)]]*OO[[#This Row],[43]]</f>
        <v>9.1241848021087504E-5</v>
      </c>
      <c r="AT318" s="10">
        <f>3/24000000*OO[[#This Row],[102 (01JUL1985 15:00:00)-Water Temperature (C)]]*OO[[#This Row],[44]]</f>
        <v>7.20955779605625E-5</v>
      </c>
      <c r="AU318" s="10">
        <f>3/24000000*OO[[#This Row],[103 (01JUL1985 18:00:00)-Water Temperature (C)]]*OO[[#This Row],[45]]</f>
        <v>6.8315047788487508E-5</v>
      </c>
      <c r="AV318" s="10">
        <f>3/24000000*OO[[#This Row],[104 (01JUL1985 21:00:00)-Water Temperature (C)]]*OO[[#This Row],[46]]</f>
        <v>6.6224837624437498E-5</v>
      </c>
      <c r="AW318" s="10">
        <f>3/24000000*OO[[#This Row],[105 (02JUL1985 00:00:00)-Water Temperature (C)]]*OO[[#This Row],[47]]</f>
        <v>6.1690632743025009E-5</v>
      </c>
      <c r="AX318" s="10">
        <f>3/24000000*OO[[#This Row],[106 (02JUL1985 03:00:00)-Water Temperature (C)]]*OO[[#This Row],[48]]</f>
        <v>5.5934438621217496E-5</v>
      </c>
      <c r="AY318" s="10">
        <f>3/24000000*OO[[#This Row],[107 (02JUL1985 06:00:00)-Water Temperature (C)]]*OO[[#This Row],[49]]</f>
        <v>4.9931286069554994E-5</v>
      </c>
      <c r="AZ318" s="10">
        <f>3/24000000*OO[[#This Row],[108 (02JUL1985 09:00:00)-Water Temperature (C)]]*OO[[#This Row],[50]]</f>
        <v>4.5835757661825E-5</v>
      </c>
      <c r="BA318" s="10">
        <f>3/24000000*OO[[#This Row],[109 (02JUL1985 12:00:00)-Water Temperature (C)]]*OO[[#This Row],[51]]</f>
        <v>4.1701157044640001E-5</v>
      </c>
      <c r="BB318" s="10">
        <f>3/24000000*OO[[#This Row],[110 (02JUL1985 15:00:00)-Water Temperature (C)]]*OO[[#This Row],[52]]</f>
        <v>3.7277053862293751E-5</v>
      </c>
      <c r="BC318" s="10">
        <f>3/24000000*OO[[#This Row],[111 (02JUL1985 18:00:00)-Water Temperature (C)]]*OO[[#This Row],[53]]</f>
        <v>3.1527509175269999E-5</v>
      </c>
      <c r="BD318" s="10">
        <f>3/24000000*OO[[#This Row],[112 (02JUL1985 21:00:00)-Water Temperature (C)]]*OO[[#This Row],[54]]</f>
        <v>2.4889753530704998E-5</v>
      </c>
      <c r="BE318" s="10">
        <f>3/24000000*OO[[#This Row],[113 (03JUL1985 00:00:00)-Water Temperature (C)]]*OO[[#This Row],[55]]</f>
        <v>1.9300129719512497E-5</v>
      </c>
      <c r="BF318" s="10">
        <f>3/24000000*OO[[#This Row],[114 (03JUL1985 03:00:00)-Water Temperature (C)]]*OO[[#This Row],[56]]</f>
        <v>1.511061882493125E-5</v>
      </c>
      <c r="BG318" s="10">
        <f>3/24000000*OO[[#This Row],[115 (03JUL1985 06:00:00)-Water Temperature (C)]]*OO[[#This Row],[57]]</f>
        <v>1.252725355949375E-5</v>
      </c>
      <c r="BH318" s="10">
        <f>3/24000000*OO[[#This Row],[116 (03JUL1985 09:00:00)-Water Temperature (C)]]*OO[[#This Row],[58]]</f>
        <v>1.1403879563862498E-5</v>
      </c>
      <c r="BI318" s="10">
        <f>3/24000000*OO[[#This Row],[117 (03JUL1985 12:00:00)-Water Temperature (C)]]*OO[[#This Row],[59]]</f>
        <v>1.122535833778E-5</v>
      </c>
      <c r="BJ318" s="10">
        <f>3/24000000*OO[[#This Row],[118 (03JUL1985 15:00:00)-Water Temperature (C)]]*OO[[#This Row],[60]]</f>
        <v>1.1370335654205E-5</v>
      </c>
      <c r="BK318" s="10">
        <f>3/24000000*OO[[#This Row],[119 (03JUL1985 18:00:00)-Water Temperature (C)]]*OO[[#This Row],[61]]</f>
        <v>1.1082874762E-5</v>
      </c>
      <c r="BL318" s="10">
        <f>3/24000000*OO[[#This Row],[120 (03JUL1985 21:00:00)-Water Temperature (C)]]*OO[[#This Row],[62]]</f>
        <v>1.0364090937917499E-5</v>
      </c>
      <c r="BM318" s="10">
        <f>3/24000000*OO[[#This Row],[121 (04JUL1985 00:00:00)-Water Temperature (C)]]*OO[[#This Row],[63]]</f>
        <v>9.4089454562362506E-6</v>
      </c>
      <c r="BN318" s="10">
        <f>3/24000000*OO[[#This Row],[122 (04JUL1985 03:00:00)-Water Temperature (C)]]*OO[[#This Row],[64]]</f>
        <v>8.5247526255287498E-6</v>
      </c>
      <c r="BO318" s="10">
        <f>3/24000000*OO[[#This Row],[123 (04JUL1985 06:00:00)-Water Temperature (C)]]*OO[[#This Row],[65]]</f>
        <v>7.8539590715624993E-6</v>
      </c>
      <c r="BP318" s="10">
        <f>3/24000000*OO[[#This Row],[124 (04JUL1985 09:00:00)-Water Temperature (C)]]*OO[[#This Row],[66]]</f>
        <v>7.5702657783050008E-6</v>
      </c>
      <c r="BQ318" s="10">
        <f>3/24000000*OO[[#This Row],[125 (04JUL1985 12:00:00)-Water Temperature (C)]]*OO[[#This Row],[67]]</f>
        <v>7.3007946952350004E-6</v>
      </c>
      <c r="BR318" s="10">
        <f>3/24000000*OO[[#This Row],[126 (04JUL1985 15:00:00)-Water Temperature (C)]]*OO[[#This Row],[68]]</f>
        <v>6.9653284364800003E-6</v>
      </c>
      <c r="BS318" s="10">
        <f>3/24000000*OO[[#This Row],[127 (04JUL1985 18:00:00)-Water Temperature (C)]]*OO[[#This Row],[69]]</f>
        <v>6.5190605859925003E-6</v>
      </c>
      <c r="BT318" s="10">
        <f>3/24000000*OO[[#This Row],[128 (04JUL1985 21:00:00)-Water Temperature (C)]]*OO[[#This Row],[70]]</f>
        <v>6.0707355476118751E-6</v>
      </c>
      <c r="BU318" s="10">
        <f>3/24000000*OO[[#This Row],[129 (05JUL1985 00:00:00)-Water Temperature (C)]]*OO[[#This Row],[71]]</f>
        <v>5.6438928676762499E-6</v>
      </c>
      <c r="BV318" s="10">
        <f>3/24000000*OO[[#This Row],[130 (05JUL1985 03:00:00)-Water Temperature (C)]]*OO[[#This Row],[72]]</f>
        <v>5.2368025886169992E-6</v>
      </c>
      <c r="BW318" s="10">
        <f>3/24000000*OO[[#This Row],[131 (05JUL1985 06:00:00)-Water Temperature (C)]]*OO[[#This Row],[73]]</f>
        <v>4.8592387418800001E-6</v>
      </c>
      <c r="BX318" s="10">
        <f>3/24000000*OO[[#This Row],[132 (05JUL1985 09:00:00)-Water Temperature (C)]]*OO[[#This Row],[74]]</f>
        <v>4.7521160639456243E-6</v>
      </c>
      <c r="BY318" s="10">
        <f>3/24000000*OO[[#This Row],[133 (05JUL1985 12:00:00)-Water Temperature (C)]]*OO[[#This Row],[75]]</f>
        <v>4.9339423019209996E-6</v>
      </c>
      <c r="BZ318" s="10">
        <f>3/24000000*OO[[#This Row],[134 (05JUL1985 15:00:00)-Water Temperature (C)]]*OO[[#This Row],[76]]</f>
        <v>5.2343958803824994E-6</v>
      </c>
      <c r="CA318" s="10">
        <f>3/24000000*OO[[#This Row],[135 (05JUL1985 18:00:00)-Water Temperature (C)]]*OO[[#This Row],[77]]</f>
        <v>5.2920302447759994E-6</v>
      </c>
      <c r="CB318" s="10">
        <f>3/24000000*OO[[#This Row],[136 (05JUL1985 21:00:00)-Water Temperature (C)]]*OO[[#This Row],[78]]</f>
        <v>4.9798110213422498E-6</v>
      </c>
      <c r="CC318" s="10">
        <f>3/24000000*OO[[#This Row],[137 (06JUL1985 00:00:00)-Water Temperature (C)]]*OO[[#This Row],[79]]</f>
        <v>4.5463465663926249E-6</v>
      </c>
      <c r="CD318" s="10">
        <f>3/24000000*OO[[#This Row],[138 (06JUL1985 03:00:00)-Water Temperature (C)]]*OO[[#This Row],[80]]</f>
        <v>4.1592062906984994E-6</v>
      </c>
      <c r="CE318" s="10">
        <f>3/24000000*OO[[#This Row],[139 (06JUL1985 06:00:00)-Water Temperature (C)]]*OO[[#This Row],[81]]</f>
        <v>3.8650040299714997E-6</v>
      </c>
      <c r="CF318" s="10">
        <f>3/24000000*OO[[#This Row],[140 (06JUL1985 09:00:00)-Water Temperature (C)]]*OO[[#This Row],[82]]</f>
        <v>3.7172491866207503E-6</v>
      </c>
      <c r="CG318" s="10">
        <f>3/24000000*OO[[#This Row],[141 (06JUL1985 12:00:00)-Water Temperature (C)]]*OO[[#This Row],[83]]</f>
        <v>3.6583830204628749E-6</v>
      </c>
      <c r="CH318" s="10">
        <f>3/24000000*OO[[#This Row],[142 (06JUL1985 15:00:00)-Water Temperature (C)]]*OO[[#This Row],[84]]</f>
        <v>3.5689058039716254E-6</v>
      </c>
      <c r="CI318" s="10">
        <f>3/24000000*OO[[#This Row],[143 (06JUL1985 18:00:00)-Water Temperature (C)]]*OO[[#This Row],[85]]</f>
        <v>3.4580233375999996E-6</v>
      </c>
      <c r="CJ318" s="10">
        <f>3/24000000*OO[[#This Row],[144 (06JUL1985 21:00:00)-Water Temperature (C)]]*OO[[#This Row],[86]]</f>
        <v>3.2494941041199998E-6</v>
      </c>
      <c r="CK318" s="10">
        <f>3/24000000*OO[[#This Row],[145 (07JUL1985 00:00:00)-Water Temperature (C)]]*OO[[#This Row],[87]]</f>
        <v>2.9901976042606252E-6</v>
      </c>
      <c r="CL318" s="10">
        <f>3/24000000*OO[[#This Row],[146 (07JUL1985 03:00:00)-Water Temperature (C)]]*OO[[#This Row],[88]]</f>
        <v>2.7728660098413752E-6</v>
      </c>
      <c r="CM318" s="10">
        <f>3/24000000*OO[[#This Row],[147 (07JUL1985 06:00:00)-Water Temperature (C)]]*OO[[#This Row],[89]]</f>
        <v>2.6000459991274998E-6</v>
      </c>
      <c r="CN318" s="10">
        <f>3/24000000*OO[[#This Row],[148 (07JUL1985 09:00:00)-Water Temperature (C)]]*OO[[#This Row],[90]]</f>
        <v>2.5519849787774998E-6</v>
      </c>
      <c r="CO318" s="10">
        <f>3/24000000*OO[[#This Row],[149 (07JUL1985 12:00:00)-Water Temperature (C)]]*OO[[#This Row],[91]]</f>
        <v>2.5485946534507499E-6</v>
      </c>
      <c r="CP318" s="10">
        <f>3/24000000*OO[[#This Row],[150 (07JUL1985 15:00:00)-Water Temperature (C)]]*OO[[#This Row],[92]]</f>
        <v>2.6045896234407495E-6</v>
      </c>
      <c r="CQ318" s="10">
        <f>3/24000000*OO[[#This Row],[151 (07JUL1985 18:00:00)-Water Temperature (C)]]*OO[[#This Row],[93]]</f>
        <v>2.6602958046296248E-6</v>
      </c>
      <c r="CR318" s="10">
        <f>3/24000000*OO[[#This Row],[152 (07JUL1985 21:00:00)-Water Temperature (C)]]*OO[[#This Row],[94]]</f>
        <v>2.561857552457625E-6</v>
      </c>
      <c r="CS318" s="10">
        <f>3/24000000*OO[[#This Row],[153 (08JUL1985 00:00:00)-Water Temperature (C)]]*OO[[#This Row],[95]]</f>
        <v>2.3495634374607501E-6</v>
      </c>
      <c r="CT318" s="10">
        <f>3/24000000*OO[[#This Row],[154 (08JUL1985 03:00:00)-Water Temperature (C)]]*OO[[#This Row],[96]]</f>
        <v>2.1277683949199999E-6</v>
      </c>
      <c r="CU318" s="10">
        <f>3/24000000*OO[[#This Row],[155 (08JUL1985 06:00:00)-Water Temperature (C)]]*OO[[#This Row],[97]]</f>
        <v>1.9559178267209998E-6</v>
      </c>
      <c r="CV318" s="10">
        <f>3/24000000*OO[[#This Row],[156 (08JUL1985 09:00:00)-Water Temperature (C)]]*OO[[#This Row],[98]]</f>
        <v>1.9007046275104998E-6</v>
      </c>
      <c r="CW318" s="10">
        <f>3/24000000*OO[[#This Row],[157 (08JUL1985 12:00:00)-Water Temperature (C)]]*OO[[#This Row],[99]]</f>
        <v>1.8348469571189998E-6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0</v>
      </c>
      <c r="Q319" s="10">
        <f>3/24*OO[[#This Row],[73 (28JUN1985 00:00:00)-Water Temperature (C)]]*OO[[#This Row],[15]]/SUM(OO[15])</f>
        <v>0</v>
      </c>
      <c r="R319" s="10">
        <f>3/24*OO[[#This Row],[74 (28JUN1985 03:00:00)-Water Temperature (C)]]*OO[[#This Row],[16]]/SUM(OO[16])</f>
        <v>0</v>
      </c>
      <c r="S319" s="10">
        <f>3/24*OO[[#This Row],[75 (28JUN1985 06:00:00)-Water Temperature (C)]]*OO[[#This Row],[17]]/SUM(OO[17])</f>
        <v>2.9408134929713711E-42</v>
      </c>
      <c r="T319" s="10">
        <f>3/24*OO[[#This Row],[76 (28JUN1985 09:00:00)-Water Temperature (C)]]*OO[[#This Row],[18]]/SUM(OO[18])</f>
        <v>3.3249182578803413E-31</v>
      </c>
      <c r="U319" s="10">
        <f>3/24*OO[[#This Row],[77 (28JUN1985 12:00:00)-Water Temperature (C)]]*OO[[#This Row],[19]]/SUM(OO[19])</f>
        <v>7.5915113813848102E-26</v>
      </c>
      <c r="V319" s="10">
        <f>3/24000000*OO[[#This Row],[78 (28JUN1985 15:00:00)-Water Temperature (C)]]*OO[[#This Row],[20]]</f>
        <v>1.307245088830625E-18</v>
      </c>
      <c r="W319" s="10">
        <f>3/24000000*OO[[#This Row],[79 (28JUN1985 18:00:00)-Water Temperature (C)]]*OO[[#This Row],[21]]</f>
        <v>8.5000088728049985E-15</v>
      </c>
      <c r="X319" s="10">
        <f>3/24000000*OO[[#This Row],[80 (28JUN1985 21:00:00)-Water Temperature (C)]]*OO[[#This Row],[22]]</f>
        <v>5.6737676514499994E-12</v>
      </c>
      <c r="Y319" s="10">
        <f>3/24000000*OO[[#This Row],[81 (29JUN1985 00:00:00)-Water Temperature (C)]]*OO[[#This Row],[23]]</f>
        <v>1.0054180500314999E-9</v>
      </c>
      <c r="Z319" s="10">
        <f>3/24000000*OO[[#This Row],[82 (29JUN1985 03:00:00)-Water Temperature (C)]]*OO[[#This Row],[24]]</f>
        <v>6.8142541428150001E-8</v>
      </c>
      <c r="AA319" s="10">
        <f>3/24000000*OO[[#This Row],[83 (29JUN1985 06:00:00)-Water Temperature (C)]]*OO[[#This Row],[25]]</f>
        <v>2.18622089097975E-6</v>
      </c>
      <c r="AB319" s="10">
        <f>3/24000000*OO[[#This Row],[84 (29JUN1985 09:00:00)-Water Temperature (C)]]*OO[[#This Row],[26]]</f>
        <v>3.8366526133389993E-5</v>
      </c>
      <c r="AC319" s="10">
        <f>3/24000000*OO[[#This Row],[85 (29JUN1985 12:00:00)-Water Temperature (C)]]*OO[[#This Row],[27]]</f>
        <v>3.9918150336116251E-4</v>
      </c>
      <c r="AD319" s="10">
        <f>3/24000000*OO[[#This Row],[86 (29JUN1985 15:00:00)-Water Temperature (C)]]*OO[[#This Row],[28]]</f>
        <v>2.6493367980832496E-3</v>
      </c>
      <c r="AE319" s="10">
        <f>3/24000000*OO[[#This Row],[88 (29JUN1985 21:00:00)-Water Temperature (C)]]*OO[[#This Row],[30]]</f>
        <v>3.101978145549375E-2</v>
      </c>
      <c r="AF319" s="10">
        <f>3/24000000*OO[[#This Row],[88 (29JUN1985 21:00:00)-Water Temperature (C)]]*OO[[#This Row],[30]]</f>
        <v>3.101978145549375E-2</v>
      </c>
      <c r="AG319" s="10">
        <f>3/24000000*OO[[#This Row],[89 (30JUN1985 00:00:00)-Water Temperature (C)]]*OO[[#This Row],[31]]</f>
        <v>5.7751861480649987E-2</v>
      </c>
      <c r="AH319" s="10">
        <f>3/24000000*OO[[#This Row],[90 (30JUN1985 03:00:00)-Water Temperature (C)]]*OO[[#This Row],[32]]</f>
        <v>7.9268188741162496E-2</v>
      </c>
      <c r="AI319" s="10">
        <f>3/24000000*OO[[#This Row],[91 (30JUN1985 06:00:00)-Water Temperature (C)]]*OO[[#This Row],[33]]</f>
        <v>8.5224740261499995E-2</v>
      </c>
      <c r="AJ319" s="10">
        <f>3/24000000*OO[[#This Row],[92 (30JUN1985 09:00:00)-Water Temperature (C)]]*OO[[#This Row],[34]]</f>
        <v>7.56615441177E-2</v>
      </c>
      <c r="AK319" s="10">
        <f>3/24000000*OO[[#This Row],[93 (30JUN1985 12:00:00)-Water Temperature (C)]]*OO[[#This Row],[35]]</f>
        <v>5.6381846138024994E-2</v>
      </c>
      <c r="AL319" s="10">
        <f>3/24000000*OO[[#This Row],[94 (30JUN1985 15:00:00)-Water Temperature (C)]]*OO[[#This Row],[36]]</f>
        <v>3.6435867964121252E-2</v>
      </c>
      <c r="AM319" s="10">
        <f>3/24000000*OO[[#This Row],[95 (30JUN1985 18:00:00)-Water Temperature (C)]]*OO[[#This Row],[37]]</f>
        <v>1.9991010955299999E-2</v>
      </c>
      <c r="AN319" s="10">
        <f>3/24000000*OO[[#This Row],[96 (30JUN1985 21:00:00)-Water Temperature (C)]]*OO[[#This Row],[38]]</f>
        <v>8.9966764465000005E-3</v>
      </c>
      <c r="AO319" s="10">
        <f>3/24000000*OO[[#This Row],[97 (01JUL1985 00:00:00)-Water Temperature (C)]]*OO[[#This Row],[39]]</f>
        <v>3.5085598564117497E-3</v>
      </c>
      <c r="AP319" s="10">
        <f>3/24000000*OO[[#This Row],[98 (01JUL1985 03:00:00)-Water Temperature (C)]]*OO[[#This Row],[40]]</f>
        <v>1.2385971755080002E-3</v>
      </c>
      <c r="AQ319" s="10">
        <f>3/24000000*OO[[#This Row],[99 (01JUL1985 06:00:00)-Water Temperature (C)]]*OO[[#This Row],[41]]</f>
        <v>4.2702426646724998E-4</v>
      </c>
      <c r="AR319" s="10">
        <f>3/24000000*OO[[#This Row],[100 (01JUL1985 09:00:00)-Water Temperature (C)]]*OO[[#This Row],[42]]</f>
        <v>1.6538202353960001E-4</v>
      </c>
      <c r="AS319" s="10">
        <f>3/24000000*OO[[#This Row],[101 (01JUL1985 12:00:00)-Water Temperature (C)]]*OO[[#This Row],[43]]</f>
        <v>8.5792902076200001E-5</v>
      </c>
      <c r="AT319" s="10">
        <f>3/24000000*OO[[#This Row],[102 (01JUL1985 15:00:00)-Water Temperature (C)]]*OO[[#This Row],[44]]</f>
        <v>6.6054903444050001E-5</v>
      </c>
      <c r="AU319" s="10">
        <f>3/24000000*OO[[#This Row],[103 (01JUL1985 18:00:00)-Water Temperature (C)]]*OO[[#This Row],[45]]</f>
        <v>6.2025952564799991E-5</v>
      </c>
      <c r="AV319" s="10">
        <f>3/24000000*OO[[#This Row],[104 (01JUL1985 21:00:00)-Water Temperature (C)]]*OO[[#This Row],[46]]</f>
        <v>6.0140367457680003E-5</v>
      </c>
      <c r="AW319" s="10">
        <f>3/24000000*OO[[#This Row],[105 (02JUL1985 00:00:00)-Water Temperature (C)]]*OO[[#This Row],[47]]</f>
        <v>5.6128012846297501E-5</v>
      </c>
      <c r="AX319" s="10">
        <f>3/24000000*OO[[#This Row],[106 (02JUL1985 03:00:00)-Water Temperature (C)]]*OO[[#This Row],[48]]</f>
        <v>5.100654049774999E-5</v>
      </c>
      <c r="AY319" s="10">
        <f>3/24000000*OO[[#This Row],[107 (02JUL1985 06:00:00)-Water Temperature (C)]]*OO[[#This Row],[49]]</f>
        <v>4.5598912954792493E-5</v>
      </c>
      <c r="AZ319" s="10">
        <f>3/24000000*OO[[#This Row],[108 (02JUL1985 09:00:00)-Water Temperature (C)]]*OO[[#This Row],[50]]</f>
        <v>4.1953476296025003E-5</v>
      </c>
      <c r="BA319" s="10">
        <f>3/24000000*OO[[#This Row],[109 (02JUL1985 12:00:00)-Water Temperature (C)]]*OO[[#This Row],[51]]</f>
        <v>3.8257511962556248E-5</v>
      </c>
      <c r="BB319" s="10">
        <f>3/24000000*OO[[#This Row],[110 (02JUL1985 15:00:00)-Water Temperature (C)]]*OO[[#This Row],[52]]</f>
        <v>3.4281505702016245E-5</v>
      </c>
      <c r="BC319" s="10">
        <f>3/24000000*OO[[#This Row],[111 (02JUL1985 18:00:00)-Water Temperature (C)]]*OO[[#This Row],[53]]</f>
        <v>2.9078110932294995E-5</v>
      </c>
      <c r="BD319" s="10">
        <f>3/24000000*OO[[#This Row],[112 (02JUL1985 21:00:00)-Water Temperature (C)]]*OO[[#This Row],[54]]</f>
        <v>2.2972655360362498E-5</v>
      </c>
      <c r="BE319" s="10">
        <f>3/24000000*OO[[#This Row],[113 (03JUL1985 00:00:00)-Water Temperature (C)]]*OO[[#This Row],[55]]</f>
        <v>1.7809602252806248E-5</v>
      </c>
      <c r="BF319" s="10">
        <f>3/24000000*OO[[#This Row],[114 (03JUL1985 03:00:00)-Water Temperature (C)]]*OO[[#This Row],[56]]</f>
        <v>1.3911583096200001E-5</v>
      </c>
      <c r="BG319" s="10">
        <f>3/24000000*OO[[#This Row],[115 (03JUL1985 06:00:00)-Water Temperature (C)]]*OO[[#This Row],[57]]</f>
        <v>1.1484806694322499E-5</v>
      </c>
      <c r="BH319" s="10">
        <f>3/24000000*OO[[#This Row],[116 (03JUL1985 09:00:00)-Water Temperature (C)]]*OO[[#This Row],[58]]</f>
        <v>1.042513737791E-5</v>
      </c>
      <c r="BI319" s="10">
        <f>3/24000000*OO[[#This Row],[117 (03JUL1985 12:00:00)-Water Temperature (C)]]*OO[[#This Row],[59]]</f>
        <v>1.0241520780071249E-5</v>
      </c>
      <c r="BJ319" s="10">
        <f>3/24000000*OO[[#This Row],[118 (03JUL1985 15:00:00)-Water Temperature (C)]]*OO[[#This Row],[60]]</f>
        <v>1.0362439227821249E-5</v>
      </c>
      <c r="BK319" s="10">
        <f>3/24000000*OO[[#This Row],[119 (03JUL1985 18:00:00)-Water Temperature (C)]]*OO[[#This Row],[61]]</f>
        <v>1.00941988845E-5</v>
      </c>
      <c r="BL319" s="10">
        <f>3/24000000*OO[[#This Row],[120 (03JUL1985 21:00:00)-Water Temperature (C)]]*OO[[#This Row],[62]]</f>
        <v>9.4431396063749994E-6</v>
      </c>
      <c r="BM319" s="10">
        <f>3/24000000*OO[[#This Row],[121 (04JUL1985 00:00:00)-Water Temperature (C)]]*OO[[#This Row],[63]]</f>
        <v>8.5762391102574988E-6</v>
      </c>
      <c r="BN319" s="10">
        <f>3/24000000*OO[[#This Row],[122 (04JUL1985 03:00:00)-Water Temperature (C)]]*OO[[#This Row],[64]]</f>
        <v>7.767781492587501E-6</v>
      </c>
      <c r="BO319" s="10">
        <f>3/24000000*OO[[#This Row],[123 (04JUL1985 06:00:00)-Water Temperature (C)]]*OO[[#This Row],[65]]</f>
        <v>7.1476816139400002E-6</v>
      </c>
      <c r="BP319" s="10">
        <f>3/24000000*OO[[#This Row],[124 (04JUL1985 09:00:00)-Water Temperature (C)]]*OO[[#This Row],[66]]</f>
        <v>6.8877662603999998E-6</v>
      </c>
      <c r="BQ319" s="10">
        <f>3/24000000*OO[[#This Row],[125 (04JUL1985 12:00:00)-Water Temperature (C)]]*OO[[#This Row],[67]]</f>
        <v>6.6421512179954993E-6</v>
      </c>
      <c r="BR319" s="10">
        <f>3/24000000*OO[[#This Row],[126 (04JUL1985 15:00:00)-Water Temperature (C)]]*OO[[#This Row],[68]]</f>
        <v>6.3326153529064997E-6</v>
      </c>
      <c r="BS319" s="10">
        <f>3/24000000*OO[[#This Row],[127 (04JUL1985 18:00:00)-Water Temperature (C)]]*OO[[#This Row],[69]]</f>
        <v>5.9329248226509991E-6</v>
      </c>
      <c r="BT319" s="10">
        <f>3/24000000*OO[[#This Row],[128 (04JUL1985 21:00:00)-Water Temperature (C)]]*OO[[#This Row],[70]]</f>
        <v>5.5271244655155001E-6</v>
      </c>
      <c r="BU319" s="10">
        <f>3/24000000*OO[[#This Row],[129 (05JUL1985 00:00:00)-Water Temperature (C)]]*OO[[#This Row],[71]]</f>
        <v>5.1357403645744994E-6</v>
      </c>
      <c r="BV319" s="10">
        <f>3/24000000*OO[[#This Row],[130 (05JUL1985 03:00:00)-Water Temperature (C)]]*OO[[#This Row],[72]]</f>
        <v>4.7661044069160002E-6</v>
      </c>
      <c r="BW319" s="10">
        <f>3/24000000*OO[[#This Row],[131 (05JUL1985 06:00:00)-Water Temperature (C)]]*OO[[#This Row],[73]]</f>
        <v>4.4201419286239997E-6</v>
      </c>
      <c r="BX319" s="10">
        <f>3/24000000*OO[[#This Row],[132 (05JUL1985 09:00:00)-Water Temperature (C)]]*OO[[#This Row],[74]]</f>
        <v>4.3219379713399997E-6</v>
      </c>
      <c r="BY319" s="10">
        <f>3/24000000*OO[[#This Row],[133 (05JUL1985 12:00:00)-Water Temperature (C)]]*OO[[#This Row],[75]]</f>
        <v>4.4867957511959995E-6</v>
      </c>
      <c r="BZ319" s="10">
        <f>3/24000000*OO[[#This Row],[134 (05JUL1985 15:00:00)-Water Temperature (C)]]*OO[[#This Row],[76]]</f>
        <v>4.7597314100519999E-6</v>
      </c>
      <c r="CA319" s="10">
        <f>3/24000000*OO[[#This Row],[135 (05JUL1985 18:00:00)-Water Temperature (C)]]*OO[[#This Row],[77]]</f>
        <v>4.8126979375133749E-6</v>
      </c>
      <c r="CB319" s="10">
        <f>3/24000000*OO[[#This Row],[136 (05JUL1985 21:00:00)-Water Temperature (C)]]*OO[[#This Row],[78]]</f>
        <v>4.5305256770122497E-6</v>
      </c>
      <c r="CC319" s="10">
        <f>3/24000000*OO[[#This Row],[137 (06JUL1985 00:00:00)-Water Temperature (C)]]*OO[[#This Row],[79]]</f>
        <v>4.1389164546664998E-6</v>
      </c>
      <c r="CD319" s="10">
        <f>3/24000000*OO[[#This Row],[138 (06JUL1985 03:00:00)-Water Temperature (C)]]*OO[[#This Row],[80]]</f>
        <v>3.7864867495134995E-6</v>
      </c>
      <c r="CE319" s="10">
        <f>3/24000000*OO[[#This Row],[139 (06JUL1985 06:00:00)-Water Temperature (C)]]*OO[[#This Row],[81]]</f>
        <v>3.5129326504439998E-6</v>
      </c>
      <c r="CF319" s="10">
        <f>3/24000000*OO[[#This Row],[140 (06JUL1985 09:00:00)-Water Temperature (C)]]*OO[[#This Row],[82]]</f>
        <v>3.3780546721349995E-6</v>
      </c>
      <c r="CG319" s="10">
        <f>3/24000000*OO[[#This Row],[141 (06JUL1985 12:00:00)-Water Temperature (C)]]*OO[[#This Row],[83]]</f>
        <v>3.3259925551724997E-6</v>
      </c>
      <c r="CH319" s="10">
        <f>3/24000000*OO[[#This Row],[142 (06JUL1985 15:00:00)-Water Temperature (C)]]*OO[[#This Row],[84]]</f>
        <v>3.2451739863809998E-6</v>
      </c>
      <c r="CI319" s="10">
        <f>3/24000000*OO[[#This Row],[143 (06JUL1985 18:00:00)-Water Temperature (C)]]*OO[[#This Row],[85]]</f>
        <v>3.1446774744637501E-6</v>
      </c>
      <c r="CJ319" s="10">
        <f>3/24000000*OO[[#This Row],[144 (06JUL1985 21:00:00)-Water Temperature (C)]]*OO[[#This Row],[86]]</f>
        <v>2.9581757134064998E-6</v>
      </c>
      <c r="CK319" s="10">
        <f>3/24000000*OO[[#This Row],[145 (07JUL1985 00:00:00)-Water Temperature (C)]]*OO[[#This Row],[87]]</f>
        <v>2.7198096243960001E-6</v>
      </c>
      <c r="CL319" s="10">
        <f>3/24000000*OO[[#This Row],[146 (07JUL1985 03:00:00)-Water Temperature (C)]]*OO[[#This Row],[88]]</f>
        <v>2.5224543898379998E-6</v>
      </c>
      <c r="CM319" s="10">
        <f>3/24000000*OO[[#This Row],[147 (07JUL1985 06:00:00)-Water Temperature (C)]]*OO[[#This Row],[89]]</f>
        <v>2.363327340119125E-6</v>
      </c>
      <c r="CN319" s="10">
        <f>3/24000000*OO[[#This Row],[148 (07JUL1985 09:00:00)-Water Temperature (C)]]*OO[[#This Row],[90]]</f>
        <v>2.3187313001462499E-6</v>
      </c>
      <c r="CO319" s="10">
        <f>3/24000000*OO[[#This Row],[149 (07JUL1985 12:00:00)-Water Temperature (C)]]*OO[[#This Row],[91]]</f>
        <v>2.3145114794066252E-6</v>
      </c>
      <c r="CP319" s="10">
        <f>3/24000000*OO[[#This Row],[150 (07JUL1985 15:00:00)-Water Temperature (C)]]*OO[[#This Row],[92]]</f>
        <v>2.3672876174794999E-6</v>
      </c>
      <c r="CQ319" s="10">
        <f>3/24000000*OO[[#This Row],[151 (07JUL1985 18:00:00)-Water Temperature (C)]]*OO[[#This Row],[93]]</f>
        <v>2.4190284638737497E-6</v>
      </c>
      <c r="CR319" s="10">
        <f>3/24000000*OO[[#This Row],[152 (07JUL1985 21:00:00)-Water Temperature (C)]]*OO[[#This Row],[94]]</f>
        <v>2.3306379486635002E-6</v>
      </c>
      <c r="CS319" s="10">
        <f>3/24000000*OO[[#This Row],[153 (08JUL1985 00:00:00)-Water Temperature (C)]]*OO[[#This Row],[95]]</f>
        <v>2.1374087951811252E-6</v>
      </c>
      <c r="CT319" s="10">
        <f>3/24000000*OO[[#This Row],[154 (08JUL1985 03:00:00)-Water Temperature (C)]]*OO[[#This Row],[96]]</f>
        <v>1.9382853129347502E-6</v>
      </c>
      <c r="CU319" s="10">
        <f>3/24000000*OO[[#This Row],[155 (08JUL1985 06:00:00)-Water Temperature (C)]]*OO[[#This Row],[97]]</f>
        <v>1.7796832945575002E-6</v>
      </c>
      <c r="CV319" s="10">
        <f>3/24000000*OO[[#This Row],[156 (08JUL1985 09:00:00)-Water Temperature (C)]]*OO[[#This Row],[98]]</f>
        <v>1.7278856192968747E-6</v>
      </c>
      <c r="CW319" s="10">
        <f>3/24000000*OO[[#This Row],[157 (08JUL1985 12:00:00)-Water Temperature (C)]]*OO[[#This Row],[99]]</f>
        <v>1.6679207383196247E-6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0</v>
      </c>
      <c r="Q320" s="10">
        <f>3/24*OO[[#This Row],[73 (28JUN1985 00:00:00)-Water Temperature (C)]]*OO[[#This Row],[15]]/SUM(OO[15])</f>
        <v>0</v>
      </c>
      <c r="R320" s="10">
        <f>3/24*OO[[#This Row],[74 (28JUN1985 03:00:00)-Water Temperature (C)]]*OO[[#This Row],[16]]/SUM(OO[16])</f>
        <v>0</v>
      </c>
      <c r="S320" s="10">
        <f>3/24*OO[[#This Row],[75 (28JUN1985 06:00:00)-Water Temperature (C)]]*OO[[#This Row],[17]]/SUM(OO[17])</f>
        <v>3.0469870151947607E-43</v>
      </c>
      <c r="T320" s="10">
        <f>3/24*OO[[#This Row],[76 (28JUN1985 09:00:00)-Water Temperature (C)]]*OO[[#This Row],[18]]/SUM(OO[18])</f>
        <v>4.8004622156644677E-32</v>
      </c>
      <c r="U320" s="10">
        <f>3/24*OO[[#This Row],[77 (28JUN1985 12:00:00)-Water Temperature (C)]]*OO[[#This Row],[19]]/SUM(OO[19])</f>
        <v>2.8383857859552239E-26</v>
      </c>
      <c r="V320" s="10">
        <f>3/24000000*OO[[#This Row],[78 (28JUN1985 15:00:00)-Water Temperature (C)]]*OO[[#This Row],[20]]</f>
        <v>5.6624212247762502E-19</v>
      </c>
      <c r="W320" s="10">
        <f>3/24000000*OO[[#This Row],[79 (28JUN1985 18:00:00)-Water Temperature (C)]]*OO[[#This Row],[21]]</f>
        <v>4.5646980164975007E-15</v>
      </c>
      <c r="X320" s="10">
        <f>3/24000000*OO[[#This Row],[80 (28JUN1985 21:00:00)-Water Temperature (C)]]*OO[[#This Row],[22]]</f>
        <v>3.3877829524494999E-12</v>
      </c>
      <c r="Y320" s="10">
        <f>3/24000000*OO[[#This Row],[81 (29JUN1985 00:00:00)-Water Temperature (C)]]*OO[[#This Row],[23]]</f>
        <v>6.4891130372737488E-10</v>
      </c>
      <c r="Z320" s="10">
        <f>3/24000000*OO[[#This Row],[82 (29JUN1985 03:00:00)-Water Temperature (C)]]*OO[[#This Row],[24]]</f>
        <v>4.6756542910987494E-8</v>
      </c>
      <c r="AA320" s="10">
        <f>3/24000000*OO[[#This Row],[83 (29JUN1985 06:00:00)-Water Temperature (C)]]*OO[[#This Row],[25]]</f>
        <v>1.5805949029156251E-6</v>
      </c>
      <c r="AB320" s="10">
        <f>3/24000000*OO[[#This Row],[84 (29JUN1985 09:00:00)-Water Temperature (C)]]*OO[[#This Row],[26]]</f>
        <v>2.909325152097E-5</v>
      </c>
      <c r="AC320" s="10">
        <f>3/24000000*OO[[#This Row],[85 (29JUN1985 12:00:00)-Water Temperature (C)]]*OO[[#This Row],[27]]</f>
        <v>3.1595327545704991E-4</v>
      </c>
      <c r="AD320" s="10">
        <f>3/24000000*OO[[#This Row],[86 (29JUN1985 15:00:00)-Water Temperature (C)]]*OO[[#This Row],[28]]</f>
        <v>2.1810113284065E-3</v>
      </c>
      <c r="AE320" s="10">
        <f>3/24000000*OO[[#This Row],[88 (29JUN1985 21:00:00)-Water Temperature (C)]]*OO[[#This Row],[30]]</f>
        <v>2.7312955962880001E-2</v>
      </c>
      <c r="AF320" s="10">
        <f>3/24000000*OO[[#This Row],[88 (29JUN1985 21:00:00)-Water Temperature (C)]]*OO[[#This Row],[30]]</f>
        <v>2.7312955962880001E-2</v>
      </c>
      <c r="AG320" s="10">
        <f>3/24000000*OO[[#This Row],[89 (30JUN1985 00:00:00)-Water Temperature (C)]]*OO[[#This Row],[31]]</f>
        <v>5.2346195201924996E-2</v>
      </c>
      <c r="AH320" s="10">
        <f>3/24000000*OO[[#This Row],[90 (30JUN1985 03:00:00)-Water Temperature (C)]]*OO[[#This Row],[32]]</f>
        <v>7.3835882870624994E-2</v>
      </c>
      <c r="AI320" s="10">
        <f>3/24000000*OO[[#This Row],[91 (30JUN1985 06:00:00)-Water Temperature (C)]]*OO[[#This Row],[33]]</f>
        <v>8.1167935783187498E-2</v>
      </c>
      <c r="AJ320" s="10">
        <f>3/24000000*OO[[#This Row],[92 (30JUN1985 09:00:00)-Water Temperature (C)]]*OO[[#This Row],[34]]</f>
        <v>7.3589636562749999E-2</v>
      </c>
      <c r="AK320" s="10">
        <f>3/24000000*OO[[#This Row],[93 (30JUN1985 12:00:00)-Water Temperature (C)]]*OO[[#This Row],[35]]</f>
        <v>5.5975501864487499E-2</v>
      </c>
      <c r="AL320" s="10">
        <f>3/24000000*OO[[#This Row],[94 (30JUN1985 15:00:00)-Water Temperature (C)]]*OO[[#This Row],[36]]</f>
        <v>3.6858992598779998E-2</v>
      </c>
      <c r="AM320" s="10">
        <f>3/24000000*OO[[#This Row],[95 (30JUN1985 18:00:00)-Water Temperature (C)]]*OO[[#This Row],[37]]</f>
        <v>2.0536711541268751E-2</v>
      </c>
      <c r="AN320" s="10">
        <f>3/24000000*OO[[#This Row],[96 (30JUN1985 21:00:00)-Water Temperature (C)]]*OO[[#This Row],[38]]</f>
        <v>9.3679030553999992E-3</v>
      </c>
      <c r="AO320" s="10">
        <f>3/24000000*OO[[#This Row],[97 (01JUL1985 00:00:00)-Water Temperature (C)]]*OO[[#This Row],[39]]</f>
        <v>3.6964033268760002E-3</v>
      </c>
      <c r="AP320" s="10">
        <f>3/24000000*OO[[#This Row],[98 (01JUL1985 03:00:00)-Water Temperature (C)]]*OO[[#This Row],[40]]</f>
        <v>1.317320141583E-3</v>
      </c>
      <c r="AQ320" s="10">
        <f>3/24000000*OO[[#This Row],[99 (01JUL1985 06:00:00)-Water Temperature (C)]]*OO[[#This Row],[41]]</f>
        <v>4.5410053078407498E-4</v>
      </c>
      <c r="AR320" s="10">
        <f>3/24000000*OO[[#This Row],[100 (01JUL1985 09:00:00)-Water Temperature (C)]]*OO[[#This Row],[42]]</f>
        <v>1.7305032001312503E-4</v>
      </c>
      <c r="AS320" s="10">
        <f>3/24000000*OO[[#This Row],[101 (01JUL1985 12:00:00)-Water Temperature (C)]]*OO[[#This Row],[43]]</f>
        <v>8.6163525209524995E-5</v>
      </c>
      <c r="AT320" s="10">
        <f>3/24000000*OO[[#This Row],[102 (01JUL1985 15:00:00)-Water Temperature (C)]]*OO[[#This Row],[44]]</f>
        <v>6.3799151540999994E-5</v>
      </c>
      <c r="AU320" s="10">
        <f>3/24000000*OO[[#This Row],[103 (01JUL1985 18:00:00)-Water Temperature (C)]]*OO[[#This Row],[45]]</f>
        <v>5.8999084736846245E-5</v>
      </c>
      <c r="AV320" s="10">
        <f>3/24000000*OO[[#This Row],[104 (01JUL1985 21:00:00)-Water Temperature (C)]]*OO[[#This Row],[46]]</f>
        <v>5.7144687406474997E-5</v>
      </c>
      <c r="AW320" s="10">
        <f>3/24000000*OO[[#This Row],[105 (02JUL1985 00:00:00)-Water Temperature (C)]]*OO[[#This Row],[47]]</f>
        <v>5.3447881510863746E-5</v>
      </c>
      <c r="AX320" s="10">
        <f>3/24000000*OO[[#This Row],[106 (02JUL1985 03:00:00)-Water Temperature (C)]]*OO[[#This Row],[48]]</f>
        <v>4.8714278569649988E-5</v>
      </c>
      <c r="AY320" s="10">
        <f>3/24000000*OO[[#This Row],[107 (02JUL1985 06:00:00)-Water Temperature (C)]]*OO[[#This Row],[49]]</f>
        <v>4.3637823721635005E-5</v>
      </c>
      <c r="AZ320" s="10">
        <f>3/24000000*OO[[#This Row],[108 (02JUL1985 09:00:00)-Water Temperature (C)]]*OO[[#This Row],[50]]</f>
        <v>4.0260260300549999E-5</v>
      </c>
      <c r="BA320" s="10">
        <f>3/24000000*OO[[#This Row],[109 (02JUL1985 12:00:00)-Water Temperature (C)]]*OO[[#This Row],[51]]</f>
        <v>3.6832473326823749E-5</v>
      </c>
      <c r="BB320" s="10">
        <f>3/24000000*OO[[#This Row],[110 (02JUL1985 15:00:00)-Water Temperature (C)]]*OO[[#This Row],[52]]</f>
        <v>3.3104899510322497E-5</v>
      </c>
      <c r="BC320" s="10">
        <f>3/24000000*OO[[#This Row],[111 (02JUL1985 18:00:00)-Water Temperature (C)]]*OO[[#This Row],[53]]</f>
        <v>2.8193073279393749E-5</v>
      </c>
      <c r="BD320" s="10">
        <f>3/24000000*OO[[#This Row],[112 (02JUL1985 21:00:00)-Water Temperature (C)]]*OO[[#This Row],[54]]</f>
        <v>2.2301189967986246E-5</v>
      </c>
      <c r="BE320" s="10">
        <f>3/24000000*OO[[#This Row],[113 (03JUL1985 00:00:00)-Water Temperature (C)]]*OO[[#This Row],[55]]</f>
        <v>1.7284190717414998E-5</v>
      </c>
      <c r="BF320" s="10">
        <f>3/24000000*OO[[#This Row],[114 (03JUL1985 03:00:00)-Water Temperature (C)]]*OO[[#This Row],[56]]</f>
        <v>1.3466078494671249E-5</v>
      </c>
      <c r="BG320" s="10">
        <f>3/24000000*OO[[#This Row],[115 (03JUL1985 06:00:00)-Water Temperature (C)]]*OO[[#This Row],[57]]</f>
        <v>1.1054768827944999E-5</v>
      </c>
      <c r="BH320" s="10">
        <f>3/24000000*OO[[#This Row],[116 (03JUL1985 09:00:00)-Water Temperature (C)]]*OO[[#This Row],[58]]</f>
        <v>9.9943665821999994E-6</v>
      </c>
      <c r="BI320" s="10">
        <f>3/24000000*OO[[#This Row],[117 (03JUL1985 12:00:00)-Water Temperature (C)]]*OO[[#This Row],[59]]</f>
        <v>9.7915262972549986E-6</v>
      </c>
      <c r="BJ320" s="10">
        <f>3/24000000*OO[[#This Row],[118 (03JUL1985 15:00:00)-Water Temperature (C)]]*OO[[#This Row],[60]]</f>
        <v>9.8902067288624985E-6</v>
      </c>
      <c r="BK320" s="10">
        <f>3/24000000*OO[[#This Row],[119 (03JUL1985 18:00:00)-Water Temperature (C)]]*OO[[#This Row],[61]]</f>
        <v>9.6257643198749995E-6</v>
      </c>
      <c r="BL320" s="10">
        <f>3/24000000*OO[[#This Row],[120 (03JUL1985 21:00:00)-Water Temperature (C)]]*OO[[#This Row],[62]]</f>
        <v>9.0066716956874994E-6</v>
      </c>
      <c r="BM320" s="10">
        <f>3/24000000*OO[[#This Row],[121 (04JUL1985 00:00:00)-Water Temperature (C)]]*OO[[#This Row],[63]]</f>
        <v>8.1846509201974997E-6</v>
      </c>
      <c r="BN320" s="10">
        <f>3/24000000*OO[[#This Row],[122 (04JUL1985 03:00:00)-Water Temperature (C)]]*OO[[#This Row],[64]]</f>
        <v>7.4107180726750001E-6</v>
      </c>
      <c r="BO320" s="10">
        <f>3/24000000*OO[[#This Row],[123 (04JUL1985 06:00:00)-Water Temperature (C)]]*OO[[#This Row],[65]]</f>
        <v>6.8085327204499992E-6</v>
      </c>
      <c r="BP320" s="10">
        <f>3/24000000*OO[[#This Row],[124 (04JUL1985 09:00:00)-Water Temperature (C)]]*OO[[#This Row],[66]]</f>
        <v>6.5579057409599996E-6</v>
      </c>
      <c r="BQ320" s="10">
        <f>3/24000000*OO[[#This Row],[125 (04JUL1985 12:00:00)-Water Temperature (C)]]*OO[[#This Row],[67]]</f>
        <v>6.3233587746599997E-6</v>
      </c>
      <c r="BR320" s="10">
        <f>3/24000000*OO[[#This Row],[126 (04JUL1985 15:00:00)-Water Temperature (C)]]*OO[[#This Row],[68]]</f>
        <v>6.0212445256080008E-6</v>
      </c>
      <c r="BS320" s="10">
        <f>3/24000000*OO[[#This Row],[127 (04JUL1985 18:00:00)-Water Temperature (C)]]*OO[[#This Row],[69]]</f>
        <v>5.6504603308498741E-6</v>
      </c>
      <c r="BT320" s="10">
        <f>3/24000000*OO[[#This Row],[128 (04JUL1985 21:00:00)-Water Temperature (C)]]*OO[[#This Row],[70]]</f>
        <v>5.2669994678508755E-6</v>
      </c>
      <c r="BU320" s="10">
        <f>3/24000000*OO[[#This Row],[129 (05JUL1985 00:00:00)-Water Temperature (C)]]*OO[[#This Row],[71]]</f>
        <v>4.8900454009897497E-6</v>
      </c>
      <c r="BV320" s="10">
        <f>3/24000000*OO[[#This Row],[130 (05JUL1985 03:00:00)-Water Temperature (C)]]*OO[[#This Row],[72]]</f>
        <v>4.5393129013432491E-6</v>
      </c>
      <c r="BW320" s="10">
        <f>3/24000000*OO[[#This Row],[131 (05JUL1985 06:00:00)-Water Temperature (C)]]*OO[[#This Row],[73]]</f>
        <v>4.2073474650549996E-6</v>
      </c>
      <c r="BX320" s="10">
        <f>3/24000000*OO[[#This Row],[132 (05JUL1985 09:00:00)-Water Temperature (C)]]*OO[[#This Row],[74]]</f>
        <v>4.1128151611832497E-6</v>
      </c>
      <c r="BY320" s="10">
        <f>3/24000000*OO[[#This Row],[133 (05JUL1985 12:00:00)-Water Temperature (C)]]*OO[[#This Row],[75]]</f>
        <v>4.2699744320568751E-6</v>
      </c>
      <c r="BZ320" s="10">
        <f>3/24000000*OO[[#This Row],[134 (05JUL1985 15:00:00)-Water Temperature (C)]]*OO[[#This Row],[76]]</f>
        <v>4.5285279822169997E-6</v>
      </c>
      <c r="CA320" s="10">
        <f>3/24000000*OO[[#This Row],[135 (05JUL1985 18:00:00)-Water Temperature (C)]]*OO[[#This Row],[77]]</f>
        <v>4.5792938111743753E-6</v>
      </c>
      <c r="CB320" s="10">
        <f>3/24000000*OO[[#This Row],[136 (05JUL1985 21:00:00)-Water Temperature (C)]]*OO[[#This Row],[78]]</f>
        <v>4.3122579825024994E-6</v>
      </c>
      <c r="CC320" s="10">
        <f>3/24000000*OO[[#This Row],[137 (06JUL1985 00:00:00)-Water Temperature (C)]]*OO[[#This Row],[79]]</f>
        <v>3.9426244814865005E-6</v>
      </c>
      <c r="CD320" s="10">
        <f>3/24000000*OO[[#This Row],[138 (06JUL1985 03:00:00)-Water Temperature (C)]]*OO[[#This Row],[80]]</f>
        <v>3.6083924844633748E-6</v>
      </c>
      <c r="CE320" s="10">
        <f>3/24000000*OO[[#This Row],[139 (06JUL1985 06:00:00)-Water Temperature (C)]]*OO[[#This Row],[81]]</f>
        <v>3.340718498601E-6</v>
      </c>
      <c r="CF320" s="10">
        <f>3/24000000*OO[[#This Row],[140 (06JUL1985 09:00:00)-Water Temperature (C)]]*OO[[#This Row],[82]]</f>
        <v>3.2107197244517498E-6</v>
      </c>
      <c r="CG320" s="10">
        <f>3/24000000*OO[[#This Row],[141 (06JUL1985 12:00:00)-Water Temperature (C)]]*OO[[#This Row],[83]]</f>
        <v>3.1632679345303745E-6</v>
      </c>
      <c r="CH320" s="10">
        <f>3/24000000*OO[[#This Row],[142 (06JUL1985 15:00:00)-Water Temperature (C)]]*OO[[#This Row],[84]]</f>
        <v>3.0869800590420002E-6</v>
      </c>
      <c r="CI320" s="10">
        <f>3/24000000*OO[[#This Row],[143 (06JUL1985 18:00:00)-Water Temperature (C)]]*OO[[#This Row],[85]]</f>
        <v>2.9913186291152496E-6</v>
      </c>
      <c r="CJ320" s="10">
        <f>3/24000000*OO[[#This Row],[144 (06JUL1985 21:00:00)-Water Temperature (C)]]*OO[[#This Row],[86]]</f>
        <v>2.8183659163808747E-6</v>
      </c>
      <c r="CK320" s="10">
        <f>3/24000000*OO[[#This Row],[145 (07JUL1985 00:00:00)-Water Temperature (C)]]*OO[[#This Row],[87]]</f>
        <v>2.5883722462395002E-6</v>
      </c>
      <c r="CL320" s="10">
        <f>3/24000000*OO[[#This Row],[146 (07JUL1985 03:00:00)-Water Temperature (C)]]*OO[[#This Row],[88]]</f>
        <v>2.4009231848642497E-6</v>
      </c>
      <c r="CM320" s="10">
        <f>3/24000000*OO[[#This Row],[147 (07JUL1985 06:00:00)-Water Temperature (C)]]*OO[[#This Row],[89]]</f>
        <v>2.2475963334825001E-6</v>
      </c>
      <c r="CN320" s="10">
        <f>3/24000000*OO[[#This Row],[148 (07JUL1985 09:00:00)-Water Temperature (C)]]*OO[[#This Row],[90]]</f>
        <v>2.2034170526939999E-6</v>
      </c>
      <c r="CO320" s="10">
        <f>3/24000000*OO[[#This Row],[149 (07JUL1985 12:00:00)-Water Temperature (C)]]*OO[[#This Row],[91]]</f>
        <v>2.1984923013142498E-6</v>
      </c>
      <c r="CP320" s="10">
        <f>3/24000000*OO[[#This Row],[150 (07JUL1985 15:00:00)-Water Temperature (C)]]*OO[[#This Row],[92]]</f>
        <v>2.250691149189E-6</v>
      </c>
      <c r="CQ320" s="10">
        <f>3/24000000*OO[[#This Row],[151 (07JUL1985 18:00:00)-Water Temperature (C)]]*OO[[#This Row],[93]]</f>
        <v>2.3012066491391251E-6</v>
      </c>
      <c r="CR320" s="10">
        <f>3/24000000*OO[[#This Row],[152 (07JUL1985 21:00:00)-Water Temperature (C)]]*OO[[#This Row],[94]]</f>
        <v>2.2183827409620002E-6</v>
      </c>
      <c r="CS320" s="10">
        <f>3/24000000*OO[[#This Row],[153 (08JUL1985 00:00:00)-Water Temperature (C)]]*OO[[#This Row],[95]]</f>
        <v>2.0339155635828751E-6</v>
      </c>
      <c r="CT320" s="10">
        <f>3/24000000*OO[[#This Row],[154 (08JUL1985 03:00:00)-Water Temperature (C)]]*OO[[#This Row],[96]]</f>
        <v>1.84811043904825E-6</v>
      </c>
      <c r="CU320" s="10">
        <f>3/24000000*OO[[#This Row],[155 (08JUL1985 06:00:00)-Water Temperature (C)]]*OO[[#This Row],[97]]</f>
        <v>1.6949131550618749E-6</v>
      </c>
      <c r="CV320" s="10">
        <f>3/24000000*OO[[#This Row],[156 (08JUL1985 09:00:00)-Water Temperature (C)]]*OO[[#This Row],[98]]</f>
        <v>1.6434706868880001E-6</v>
      </c>
      <c r="CW320" s="10">
        <f>3/24000000*OO[[#This Row],[157 (08JUL1985 12:00:00)-Water Temperature (C)]]*OO[[#This Row],[99]]</f>
        <v>1.5862599666637498E-6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0</v>
      </c>
      <c r="Q321" s="10">
        <f>3/24*OO[[#This Row],[73 (28JUN1985 00:00:00)-Water Temperature (C)]]*OO[[#This Row],[15]]/SUM(OO[15])</f>
        <v>0</v>
      </c>
      <c r="R321" s="10">
        <f>3/24*OO[[#This Row],[74 (28JUN1985 03:00:00)-Water Temperature (C)]]*OO[[#This Row],[16]]/SUM(OO[16])</f>
        <v>0</v>
      </c>
      <c r="S321" s="10">
        <f>3/24*OO[[#This Row],[75 (28JUN1985 06:00:00)-Water Temperature (C)]]*OO[[#This Row],[17]]/SUM(OO[17])</f>
        <v>7.9911514636038236E-44</v>
      </c>
      <c r="T321" s="10">
        <f>3/24*OO[[#This Row],[76 (28JUN1985 09:00:00)-Water Temperature (C)]]*OO[[#This Row],[18]]/SUM(OO[18])</f>
        <v>1.2872898384120527E-32</v>
      </c>
      <c r="U321" s="10">
        <f>3/24*OO[[#This Row],[77 (28JUN1985 12:00:00)-Water Temperature (C)]]*OO[[#This Row],[19]]/SUM(OO[19])</f>
        <v>1.9157285320320938E-26</v>
      </c>
      <c r="V321" s="10">
        <f>3/24000000*OO[[#This Row],[78 (28JUN1985 15:00:00)-Water Temperature (C)]]*OO[[#This Row],[20]]</f>
        <v>2.9408909202767496E-19</v>
      </c>
      <c r="W321" s="10">
        <f>3/24000000*OO[[#This Row],[79 (28JUN1985 18:00:00)-Water Temperature (C)]]*OO[[#This Row],[21]]</f>
        <v>3.0238493211799996E-15</v>
      </c>
      <c r="X321" s="10">
        <f>3/24000000*OO[[#This Row],[80 (28JUN1985 21:00:00)-Water Temperature (C)]]*OO[[#This Row],[22]]</f>
        <v>2.5167662310940002E-12</v>
      </c>
      <c r="Y321" s="10">
        <f>3/24000000*OO[[#This Row],[81 (29JUN1985 00:00:00)-Water Temperature (C)]]*OO[[#This Row],[23]]</f>
        <v>5.2323497859749999E-10</v>
      </c>
      <c r="Z321" s="10">
        <f>3/24000000*OO[[#This Row],[82 (29JUN1985 03:00:00)-Water Temperature (C)]]*OO[[#This Row],[24]]</f>
        <v>4.0194845454362499E-8</v>
      </c>
      <c r="AA321" s="10">
        <f>3/24000000*OO[[#This Row],[83 (29JUN1985 06:00:00)-Water Temperature (C)]]*OO[[#This Row],[25]]</f>
        <v>1.4345963746122502E-6</v>
      </c>
      <c r="AB321" s="10">
        <f>3/24000000*OO[[#This Row],[84 (29JUN1985 09:00:00)-Water Temperature (C)]]*OO[[#This Row],[26]]</f>
        <v>2.7739129306321255E-5</v>
      </c>
      <c r="AC321" s="10">
        <f>3/24000000*OO[[#This Row],[85 (29JUN1985 12:00:00)-Water Temperature (C)]]*OO[[#This Row],[27]]</f>
        <v>3.1483136773192505E-4</v>
      </c>
      <c r="AD321" s="10">
        <f>3/24000000*OO[[#This Row],[86 (29JUN1985 15:00:00)-Water Temperature (C)]]*OO[[#This Row],[28]]</f>
        <v>2.262297919741875E-3</v>
      </c>
      <c r="AE321" s="10">
        <f>3/24000000*OO[[#This Row],[88 (29JUN1985 21:00:00)-Water Temperature (C)]]*OO[[#This Row],[30]]</f>
        <v>3.0368873723999996E-2</v>
      </c>
      <c r="AF321" s="10">
        <f>3/24000000*OO[[#This Row],[88 (29JUN1985 21:00:00)-Water Temperature (C)]]*OO[[#This Row],[30]]</f>
        <v>3.0368873723999996E-2</v>
      </c>
      <c r="AG321" s="10">
        <f>3/24000000*OO[[#This Row],[89 (30JUN1985 00:00:00)-Water Temperature (C)]]*OO[[#This Row],[31]]</f>
        <v>5.9946141452112488E-2</v>
      </c>
      <c r="AH321" s="10">
        <f>3/24000000*OO[[#This Row],[90 (30JUN1985 03:00:00)-Water Temperature (C)]]*OO[[#This Row],[32]]</f>
        <v>8.6960916692174997E-2</v>
      </c>
      <c r="AI321" s="10">
        <f>3/24000000*OO[[#This Row],[91 (30JUN1985 06:00:00)-Water Temperature (C)]]*OO[[#This Row],[33]]</f>
        <v>9.7776352002750005E-2</v>
      </c>
      <c r="AJ321" s="10">
        <f>3/24000000*OO[[#This Row],[92 (30JUN1985 09:00:00)-Water Temperature (C)]]*OO[[#This Row],[34]]</f>
        <v>9.0585192864649985E-2</v>
      </c>
      <c r="AK321" s="10">
        <f>3/24000000*OO[[#This Row],[93 (30JUN1985 12:00:00)-Water Temperature (C)]]*OO[[#This Row],[35]]</f>
        <v>7.0358130581999995E-2</v>
      </c>
      <c r="AL321" s="10">
        <f>3/24000000*OO[[#This Row],[94 (30JUN1985 15:00:00)-Water Temperature (C)]]*OO[[#This Row],[36]]</f>
        <v>4.7243399971425001E-2</v>
      </c>
      <c r="AM321" s="10">
        <f>3/24000000*OO[[#This Row],[95 (30JUN1985 18:00:00)-Water Temperature (C)]]*OO[[#This Row],[37]]</f>
        <v>2.6751775378899997E-2</v>
      </c>
      <c r="AN321" s="10">
        <f>3/24000000*OO[[#This Row],[96 (30JUN1985 21:00:00)-Water Temperature (C)]]*OO[[#This Row],[38]]</f>
        <v>1.2381246804712502E-2</v>
      </c>
      <c r="AO321" s="10">
        <f>3/24000000*OO[[#This Row],[97 (01JUL1985 00:00:00)-Water Temperature (C)]]*OO[[#This Row],[39]]</f>
        <v>4.9460399919430001E-3</v>
      </c>
      <c r="AP321" s="10">
        <f>3/24000000*OO[[#This Row],[98 (01JUL1985 03:00:00)-Water Temperature (C)]]*OO[[#This Row],[40]]</f>
        <v>1.7814929873024999E-3</v>
      </c>
      <c r="AQ321" s="10">
        <f>3/24000000*OO[[#This Row],[99 (01JUL1985 06:00:00)-Water Temperature (C)]]*OO[[#This Row],[41]]</f>
        <v>6.1500759271949988E-4</v>
      </c>
      <c r="AR321" s="10">
        <f>3/24000000*OO[[#This Row],[100 (01JUL1985 09:00:00)-Water Temperature (C)]]*OO[[#This Row],[42]]</f>
        <v>2.3124983812799999E-4</v>
      </c>
      <c r="AS321" s="10">
        <f>3/24000000*OO[[#This Row],[101 (01JUL1985 12:00:00)-Water Temperature (C)]]*OO[[#This Row],[43]]</f>
        <v>1.1083873220332499E-4</v>
      </c>
      <c r="AT321" s="10">
        <f>3/24000000*OO[[#This Row],[102 (01JUL1985 15:00:00)-Water Temperature (C)]]*OO[[#This Row],[44]]</f>
        <v>7.8803279182899994E-5</v>
      </c>
      <c r="AU321" s="10">
        <f>3/24000000*OO[[#This Row],[103 (01JUL1985 18:00:00)-Water Temperature (C)]]*OO[[#This Row],[45]]</f>
        <v>7.1627320155499995E-5</v>
      </c>
      <c r="AV321" s="10">
        <f>3/24000000*OO[[#This Row],[104 (01JUL1985 21:00:00)-Water Temperature (C)]]*OO[[#This Row],[46]]</f>
        <v>6.9256651706749996E-5</v>
      </c>
      <c r="AW321" s="10">
        <f>3/24000000*OO[[#This Row],[105 (02JUL1985 00:00:00)-Water Temperature (C)]]*OO[[#This Row],[47]]</f>
        <v>6.4923974123262497E-5</v>
      </c>
      <c r="AX321" s="10">
        <f>3/24000000*OO[[#This Row],[106 (02JUL1985 03:00:00)-Water Temperature (C)]]*OO[[#This Row],[48]]</f>
        <v>5.9355840753349986E-5</v>
      </c>
      <c r="AY321" s="10">
        <f>3/24000000*OO[[#This Row],[107 (02JUL1985 06:00:00)-Water Temperature (C)]]*OO[[#This Row],[49]]</f>
        <v>5.3283369924049995E-5</v>
      </c>
      <c r="AZ321" s="10">
        <f>3/24000000*OO[[#This Row],[108 (02JUL1985 09:00:00)-Water Temperature (C)]]*OO[[#This Row],[50]]</f>
        <v>4.9279466387004998E-5</v>
      </c>
      <c r="BA321" s="10">
        <f>3/24000000*OO[[#This Row],[109 (02JUL1985 12:00:00)-Water Temperature (C)]]*OO[[#This Row],[51]]</f>
        <v>4.5237071641920004E-5</v>
      </c>
      <c r="BB321" s="10">
        <f>3/24000000*OO[[#This Row],[110 (02JUL1985 15:00:00)-Water Temperature (C)]]*OO[[#This Row],[52]]</f>
        <v>4.0777187508375003E-5</v>
      </c>
      <c r="BC321" s="10">
        <f>3/24000000*OO[[#This Row],[111 (02JUL1985 18:00:00)-Water Temperature (C)]]*OO[[#This Row],[53]]</f>
        <v>3.4873895517521245E-5</v>
      </c>
      <c r="BD321" s="10">
        <f>3/24000000*OO[[#This Row],[112 (02JUL1985 21:00:00)-Water Temperature (C)]]*OO[[#This Row],[54]]</f>
        <v>2.7632697949099996E-5</v>
      </c>
      <c r="BE321" s="10">
        <f>3/24000000*OO[[#This Row],[113 (03JUL1985 00:00:00)-Water Temperature (C)]]*OO[[#This Row],[55]]</f>
        <v>2.1413181244692499E-5</v>
      </c>
      <c r="BF321" s="10">
        <f>3/24000000*OO[[#This Row],[114 (03JUL1985 03:00:00)-Water Temperature (C)]]*OO[[#This Row],[56]]</f>
        <v>1.66465243760875E-5</v>
      </c>
      <c r="BG321" s="10">
        <f>3/24000000*OO[[#This Row],[115 (03JUL1985 06:00:00)-Water Temperature (C)]]*OO[[#This Row],[57]]</f>
        <v>1.35899328113975E-5</v>
      </c>
      <c r="BH321" s="10">
        <f>3/24000000*OO[[#This Row],[116 (03JUL1985 09:00:00)-Water Temperature (C)]]*OO[[#This Row],[58]]</f>
        <v>1.2232205773798748E-5</v>
      </c>
      <c r="BI321" s="10">
        <f>3/24000000*OO[[#This Row],[117 (03JUL1985 12:00:00)-Water Temperature (C)]]*OO[[#This Row],[59]]</f>
        <v>1.194859683867375E-5</v>
      </c>
      <c r="BJ321" s="10">
        <f>3/24000000*OO[[#This Row],[118 (03JUL1985 15:00:00)-Water Temperature (C)]]*OO[[#This Row],[60]]</f>
        <v>1.204884006495125E-5</v>
      </c>
      <c r="BK321" s="10">
        <f>3/24000000*OO[[#This Row],[119 (03JUL1985 18:00:00)-Water Temperature (C)]]*OO[[#This Row],[61]]</f>
        <v>1.1716887004218748E-5</v>
      </c>
      <c r="BL321" s="10">
        <f>3/24000000*OO[[#This Row],[120 (03JUL1985 21:00:00)-Water Temperature (C)]]*OO[[#This Row],[62]]</f>
        <v>1.09649093344E-5</v>
      </c>
      <c r="BM321" s="10">
        <f>3/24000000*OO[[#This Row],[121 (04JUL1985 00:00:00)-Water Temperature (C)]]*OO[[#This Row],[63]]</f>
        <v>9.9711291499925006E-6</v>
      </c>
      <c r="BN321" s="10">
        <f>3/24000000*OO[[#This Row],[122 (04JUL1985 03:00:00)-Water Temperature (C)]]*OO[[#This Row],[64]]</f>
        <v>9.0266165357812495E-6</v>
      </c>
      <c r="BO321" s="10">
        <f>3/24000000*OO[[#This Row],[123 (04JUL1985 06:00:00)-Water Temperature (C)]]*OO[[#This Row],[65]]</f>
        <v>8.27984913405E-6</v>
      </c>
      <c r="BP321" s="10">
        <f>3/24000000*OO[[#This Row],[124 (04JUL1985 09:00:00)-Water Temperature (C)]]*OO[[#This Row],[66]]</f>
        <v>7.9694669057749998E-6</v>
      </c>
      <c r="BQ321" s="10">
        <f>3/24000000*OO[[#This Row],[125 (04JUL1985 12:00:00)-Water Temperature (C)]]*OO[[#This Row],[67]]</f>
        <v>7.6849061487449991E-6</v>
      </c>
      <c r="BR321" s="10">
        <f>3/24000000*OO[[#This Row],[126 (04JUL1985 15:00:00)-Water Temperature (C)]]*OO[[#This Row],[68]]</f>
        <v>7.30799755E-6</v>
      </c>
      <c r="BS321" s="10">
        <f>3/24000000*OO[[#This Row],[127 (04JUL1985 18:00:00)-Water Temperature (C)]]*OO[[#This Row],[69]]</f>
        <v>6.8690342541599992E-6</v>
      </c>
      <c r="BT321" s="10">
        <f>3/24000000*OO[[#This Row],[128 (04JUL1985 21:00:00)-Water Temperature (C)]]*OO[[#This Row],[70]]</f>
        <v>6.4073480059119995E-6</v>
      </c>
      <c r="BU321" s="10">
        <f>3/24000000*OO[[#This Row],[129 (05JUL1985 00:00:00)-Water Temperature (C)]]*OO[[#This Row],[71]]</f>
        <v>5.9441222783218752E-6</v>
      </c>
      <c r="BV321" s="10">
        <f>3/24000000*OO[[#This Row],[130 (05JUL1985 03:00:00)-Water Temperature (C)]]*OO[[#This Row],[72]]</f>
        <v>5.5188171589102498E-6</v>
      </c>
      <c r="BW321" s="10">
        <f>3/24000000*OO[[#This Row],[131 (05JUL1985 06:00:00)-Water Temperature (C)]]*OO[[#This Row],[73]]</f>
        <v>5.1129541898050004E-6</v>
      </c>
      <c r="BX321" s="10">
        <f>3/24000000*OO[[#This Row],[132 (05JUL1985 09:00:00)-Water Temperature (C)]]*OO[[#This Row],[74]]</f>
        <v>4.9948199158357491E-6</v>
      </c>
      <c r="BY321" s="10">
        <f>3/24000000*OO[[#This Row],[133 (05JUL1985 12:00:00)-Water Temperature (C)]]*OO[[#This Row],[75]]</f>
        <v>5.1846471715912497E-6</v>
      </c>
      <c r="BZ321" s="10">
        <f>3/24000000*OO[[#This Row],[134 (05JUL1985 15:00:00)-Water Temperature (C)]]*OO[[#This Row],[76]]</f>
        <v>5.4981161844568745E-6</v>
      </c>
      <c r="CA321" s="10">
        <f>3/24000000*OO[[#This Row],[135 (05JUL1985 18:00:00)-Water Temperature (C)]]*OO[[#This Row],[77]]</f>
        <v>5.5616809947474997E-6</v>
      </c>
      <c r="CB321" s="10">
        <f>3/24000000*OO[[#This Row],[136 (05JUL1985 21:00:00)-Water Temperature (C)]]*OO[[#This Row],[78]]</f>
        <v>5.2397392181862496E-6</v>
      </c>
      <c r="CC321" s="10">
        <f>3/24000000*OO[[#This Row],[137 (06JUL1985 00:00:00)-Water Temperature (C)]]*OO[[#This Row],[79]]</f>
        <v>4.7940878446028748E-6</v>
      </c>
      <c r="CD321" s="10">
        <f>3/24000000*OO[[#This Row],[138 (06JUL1985 03:00:00)-Water Temperature (C)]]*OO[[#This Row],[80]]</f>
        <v>4.3901275712917502E-6</v>
      </c>
      <c r="CE321" s="10">
        <f>3/24000000*OO[[#This Row],[139 (06JUL1985 06:00:00)-Water Temperature (C)]]*OO[[#This Row],[81]]</f>
        <v>4.0563702420841249E-6</v>
      </c>
      <c r="CF321" s="10">
        <f>3/24000000*OO[[#This Row],[140 (06JUL1985 09:00:00)-Water Temperature (C)]]*OO[[#This Row],[82]]</f>
        <v>3.8952361507652498E-6</v>
      </c>
      <c r="CG321" s="10">
        <f>3/24000000*OO[[#This Row],[141 (06JUL1985 12:00:00)-Water Temperature (C)]]*OO[[#This Row],[83]]</f>
        <v>3.8396820735974999E-6</v>
      </c>
      <c r="CH321" s="10">
        <f>3/24000000*OO[[#This Row],[142 (06JUL1985 15:00:00)-Water Temperature (C)]]*OO[[#This Row],[84]]</f>
        <v>3.7485149105412501E-6</v>
      </c>
      <c r="CI321" s="10">
        <f>3/24000000*OO[[#This Row],[143 (06JUL1985 18:00:00)-Water Temperature (C)]]*OO[[#This Row],[85]]</f>
        <v>3.6314500675724999E-6</v>
      </c>
      <c r="CJ321" s="10">
        <f>3/24000000*OO[[#This Row],[144 (06JUL1985 21:00:00)-Water Temperature (C)]]*OO[[#This Row],[86]]</f>
        <v>3.4278433031924998E-6</v>
      </c>
      <c r="CK321" s="10">
        <f>3/24000000*OO[[#This Row],[145 (07JUL1985 00:00:00)-Water Temperature (C)]]*OO[[#This Row],[87]]</f>
        <v>3.1448925057882501E-6</v>
      </c>
      <c r="CL321" s="10">
        <f>3/24000000*OO[[#This Row],[146 (07JUL1985 03:00:00)-Water Temperature (C)]]*OO[[#This Row],[88]]</f>
        <v>2.9172700589418748E-6</v>
      </c>
      <c r="CM321" s="10">
        <f>3/24000000*OO[[#This Row],[147 (07JUL1985 06:00:00)-Water Temperature (C)]]*OO[[#This Row],[89]]</f>
        <v>2.7290635573987498E-6</v>
      </c>
      <c r="CN321" s="10">
        <f>3/24000000*OO[[#This Row],[148 (07JUL1985 09:00:00)-Water Temperature (C)]]*OO[[#This Row],[90]]</f>
        <v>2.672618272346125E-6</v>
      </c>
      <c r="CO321" s="10">
        <f>3/24000000*OO[[#This Row],[149 (07JUL1985 12:00:00)-Water Temperature (C)]]*OO[[#This Row],[91]]</f>
        <v>2.6654939193277499E-6</v>
      </c>
      <c r="CP321" s="10">
        <f>3/24000000*OO[[#This Row],[150 (07JUL1985 15:00:00)-Water Temperature (C)]]*OO[[#This Row],[92]]</f>
        <v>2.7309075532812498E-6</v>
      </c>
      <c r="CQ321" s="10">
        <f>3/24000000*OO[[#This Row],[151 (07JUL1985 18:00:00)-Water Temperature (C)]]*OO[[#This Row],[93]]</f>
        <v>2.7935310106079995E-6</v>
      </c>
      <c r="CR321" s="10">
        <f>3/24000000*OO[[#This Row],[152 (07JUL1985 21:00:00)-Water Temperature (C)]]*OO[[#This Row],[94]]</f>
        <v>2.6956350856781246E-6</v>
      </c>
      <c r="CS321" s="10">
        <f>3/24000000*OO[[#This Row],[153 (08JUL1985 00:00:00)-Water Temperature (C)]]*OO[[#This Row],[95]]</f>
        <v>2.4705574966079999E-6</v>
      </c>
      <c r="CT321" s="10">
        <f>3/24000000*OO[[#This Row],[154 (08JUL1985 03:00:00)-Water Temperature (C)]]*OO[[#This Row],[96]]</f>
        <v>2.2493179524779999E-6</v>
      </c>
      <c r="CU321" s="10">
        <f>3/24000000*OO[[#This Row],[155 (08JUL1985 06:00:00)-Water Temperature (C)]]*OO[[#This Row],[97]]</f>
        <v>2.0609458281142502E-6</v>
      </c>
      <c r="CV321" s="10">
        <f>3/24000000*OO[[#This Row],[156 (08JUL1985 09:00:00)-Water Temperature (C)]]*OO[[#This Row],[98]]</f>
        <v>1.9952878374171248E-6</v>
      </c>
      <c r="CW321" s="10">
        <f>3/24000000*OO[[#This Row],[157 (08JUL1985 12:00:00)-Water Temperature (C)]]*OO[[#This Row],[99]]</f>
        <v>1.9260284069647495E-6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0</v>
      </c>
      <c r="R322" s="10">
        <f>3/24*OO[[#This Row],[74 (28JUN1985 03:00:00)-Water Temperature (C)]]*OO[[#This Row],[16]]/SUM(OO[16])</f>
        <v>0</v>
      </c>
      <c r="S322" s="10">
        <f>3/24*OO[[#This Row],[75 (28JUN1985 06:00:00)-Water Temperature (C)]]*OO[[#This Row],[17]]/SUM(OO[17])</f>
        <v>0</v>
      </c>
      <c r="T322" s="10">
        <f>3/24*OO[[#This Row],[76 (28JUN1985 09:00:00)-Water Temperature (C)]]*OO[[#This Row],[18]]/SUM(OO[18])</f>
        <v>1.5036809782529166E-33</v>
      </c>
      <c r="U322" s="10">
        <f>3/24*OO[[#This Row],[77 (28JUN1985 12:00:00)-Water Temperature (C)]]*OO[[#This Row],[19]]/SUM(OO[19])</f>
        <v>6.6955845388792881E-27</v>
      </c>
      <c r="V322" s="10">
        <f>3/24000000*OO[[#This Row],[78 (28JUN1985 15:00:00)-Water Temperature (C)]]*OO[[#This Row],[20]]</f>
        <v>7.2095575014662515E-20</v>
      </c>
      <c r="W322" s="10">
        <f>3/24000000*OO[[#This Row],[79 (28JUN1985 18:00:00)-Water Temperature (C)]]*OO[[#This Row],[21]]</f>
        <v>9.1425828548999987E-16</v>
      </c>
      <c r="X322" s="10">
        <f>3/24000000*OO[[#This Row],[80 (28JUN1985 21:00:00)-Water Temperature (C)]]*OO[[#This Row],[22]]</f>
        <v>8.3353314121662486E-13</v>
      </c>
      <c r="Y322" s="10">
        <f>3/24000000*OO[[#This Row],[81 (29JUN1985 00:00:00)-Water Temperature (C)]]*OO[[#This Row],[23]]</f>
        <v>1.8447992997764998E-10</v>
      </c>
      <c r="Z322" s="10">
        <f>3/24000000*OO[[#This Row],[82 (29JUN1985 03:00:00)-Water Temperature (C)]]*OO[[#This Row],[24]]</f>
        <v>1.4869546342749999E-8</v>
      </c>
      <c r="AA322" s="10">
        <f>3/24000000*OO[[#This Row],[83 (29JUN1985 06:00:00)-Water Temperature (C)]]*OO[[#This Row],[25]]</f>
        <v>5.5233496602724999E-7</v>
      </c>
      <c r="AB322" s="10">
        <f>3/24000000*OO[[#This Row],[84 (29JUN1985 09:00:00)-Water Temperature (C)]]*OO[[#This Row],[26]]</f>
        <v>1.106746368009E-5</v>
      </c>
      <c r="AC322" s="10">
        <f>3/24000000*OO[[#This Row],[85 (29JUN1985 12:00:00)-Water Temperature (C)]]*OO[[#This Row],[27]]</f>
        <v>1.296727335555875E-4</v>
      </c>
      <c r="AD322" s="10">
        <f>3/24000000*OO[[#This Row],[86 (29JUN1985 15:00:00)-Water Temperature (C)]]*OO[[#This Row],[28]]</f>
        <v>9.5926177923299995E-4</v>
      </c>
      <c r="AE322" s="10">
        <f>3/24000000*OO[[#This Row],[88 (29JUN1985 21:00:00)-Water Temperature (C)]]*OO[[#This Row],[30]]</f>
        <v>1.35553894265475E-2</v>
      </c>
      <c r="AF322" s="10">
        <f>3/24000000*OO[[#This Row],[88 (29JUN1985 21:00:00)-Water Temperature (C)]]*OO[[#This Row],[30]]</f>
        <v>1.35553894265475E-2</v>
      </c>
      <c r="AG322" s="10">
        <f>3/24000000*OO[[#This Row],[89 (30JUN1985 00:00:00)-Water Temperature (C)]]*OO[[#This Row],[31]]</f>
        <v>2.7342389258036247E-2</v>
      </c>
      <c r="AH322" s="10">
        <f>3/24000000*OO[[#This Row],[90 (30JUN1985 03:00:00)-Water Temperature (C)]]*OO[[#This Row],[32]]</f>
        <v>4.049561932383125E-2</v>
      </c>
      <c r="AI322" s="10">
        <f>3/24000000*OO[[#This Row],[91 (30JUN1985 06:00:00)-Water Temperature (C)]]*OO[[#This Row],[33]]</f>
        <v>4.6309304190806248E-2</v>
      </c>
      <c r="AJ322" s="10">
        <f>3/24000000*OO[[#This Row],[92 (30JUN1985 09:00:00)-Water Temperature (C)]]*OO[[#This Row],[34]]</f>
        <v>4.3598505394749999E-2</v>
      </c>
      <c r="AK322" s="10">
        <f>3/24000000*OO[[#This Row],[93 (30JUN1985 12:00:00)-Water Temperature (C)]]*OO[[#This Row],[35]]</f>
        <v>3.4400093023757496E-2</v>
      </c>
      <c r="AL322" s="10">
        <f>3/24000000*OO[[#This Row],[94 (30JUN1985 15:00:00)-Water Temperature (C)]]*OO[[#This Row],[36]]</f>
        <v>2.344022041899875E-2</v>
      </c>
      <c r="AM322" s="10">
        <f>3/24000000*OO[[#This Row],[95 (30JUN1985 18:00:00)-Water Temperature (C)]]*OO[[#This Row],[37]]</f>
        <v>1.345428041334E-2</v>
      </c>
      <c r="AN322" s="10">
        <f>3/24000000*OO[[#This Row],[96 (30JUN1985 21:00:00)-Water Temperature (C)]]*OO[[#This Row],[38]]</f>
        <v>6.3058716896062499E-3</v>
      </c>
      <c r="AO322" s="10">
        <f>3/24000000*OO[[#This Row],[97 (01JUL1985 00:00:00)-Water Temperature (C)]]*OO[[#This Row],[39]]</f>
        <v>2.5451738331434999E-3</v>
      </c>
      <c r="AP322" s="10">
        <f>3/24000000*OO[[#This Row],[98 (01JUL1985 03:00:00)-Water Temperature (C)]]*OO[[#This Row],[40]]</f>
        <v>9.2528793558587495E-4</v>
      </c>
      <c r="AQ322" s="10">
        <f>3/24000000*OO[[#This Row],[99 (01JUL1985 06:00:00)-Water Temperature (C)]]*OO[[#This Row],[41]]</f>
        <v>3.2037310898425E-4</v>
      </c>
      <c r="AR322" s="10">
        <f>3/24000000*OO[[#This Row],[100 (01JUL1985 09:00:00)-Water Temperature (C)]]*OO[[#This Row],[42]]</f>
        <v>1.195978127581E-4</v>
      </c>
      <c r="AS322" s="10">
        <f>3/24000000*OO[[#This Row],[101 (01JUL1985 12:00:00)-Water Temperature (C)]]*OO[[#This Row],[43]]</f>
        <v>5.5917597157589999E-5</v>
      </c>
      <c r="AT322" s="10">
        <f>3/24000000*OO[[#This Row],[102 (01JUL1985 15:00:00)-Water Temperature (C)]]*OO[[#This Row],[44]]</f>
        <v>3.8601046794404999E-5</v>
      </c>
      <c r="AU322" s="10">
        <f>3/24000000*OO[[#This Row],[103 (01JUL1985 18:00:00)-Water Temperature (C)]]*OO[[#This Row],[45]]</f>
        <v>3.4626858726239995E-5</v>
      </c>
      <c r="AV322" s="10">
        <f>3/24000000*OO[[#This Row],[104 (01JUL1985 21:00:00)-Water Temperature (C)]]*OO[[#This Row],[46]]</f>
        <v>3.3436652102212496E-5</v>
      </c>
      <c r="AW322" s="10">
        <f>3/24000000*OO[[#This Row],[105 (02JUL1985 00:00:00)-Water Temperature (C)]]*OO[[#This Row],[47]]</f>
        <v>3.1404778925341253E-5</v>
      </c>
      <c r="AX322" s="10">
        <f>3/24000000*OO[[#This Row],[106 (02JUL1985 03:00:00)-Water Temperature (C)]]*OO[[#This Row],[48]]</f>
        <v>2.8780660955339995E-5</v>
      </c>
      <c r="AY322" s="10">
        <f>3/24000000*OO[[#This Row],[107 (02JUL1985 06:00:00)-Water Temperature (C)]]*OO[[#This Row],[49]]</f>
        <v>2.5877165933287503E-5</v>
      </c>
      <c r="AZ322" s="10">
        <f>3/24000000*OO[[#This Row],[108 (02JUL1985 09:00:00)-Water Temperature (C)]]*OO[[#This Row],[50]]</f>
        <v>2.3968074924049998E-5</v>
      </c>
      <c r="BA322" s="10">
        <f>3/24000000*OO[[#This Row],[109 (02JUL1985 12:00:00)-Water Temperature (C)]]*OO[[#This Row],[51]]</f>
        <v>2.2057188939059997E-5</v>
      </c>
      <c r="BB322" s="10">
        <f>3/24000000*OO[[#This Row],[110 (02JUL1985 15:00:00)-Water Temperature (C)]]*OO[[#This Row],[52]]</f>
        <v>1.9920468500362497E-5</v>
      </c>
      <c r="BC322" s="10">
        <f>3/24000000*OO[[#This Row],[111 (02JUL1985 18:00:00)-Water Temperature (C)]]*OO[[#This Row],[53]]</f>
        <v>1.7094671468406247E-5</v>
      </c>
      <c r="BD322" s="10">
        <f>3/24000000*OO[[#This Row],[112 (02JUL1985 21:00:00)-Water Temperature (C)]]*OO[[#This Row],[54]]</f>
        <v>1.3569569751824997E-5</v>
      </c>
      <c r="BE322" s="10">
        <f>3/24000000*OO[[#This Row],[113 (03JUL1985 00:00:00)-Water Temperature (C)]]*OO[[#This Row],[55]]</f>
        <v>1.0515618159082499E-5</v>
      </c>
      <c r="BF322" s="10">
        <f>3/24000000*OO[[#This Row],[114 (03JUL1985 03:00:00)-Water Temperature (C)]]*OO[[#This Row],[56]]</f>
        <v>8.164509007875E-6</v>
      </c>
      <c r="BG322" s="10">
        <f>3/24000000*OO[[#This Row],[115 (03JUL1985 06:00:00)-Water Temperature (C)]]*OO[[#This Row],[57]]</f>
        <v>6.6381447095549983E-6</v>
      </c>
      <c r="BH322" s="10">
        <f>3/24000000*OO[[#This Row],[116 (03JUL1985 09:00:00)-Water Temperature (C)]]*OO[[#This Row],[58]]</f>
        <v>5.9528875939469993E-6</v>
      </c>
      <c r="BI322" s="10">
        <f>3/24000000*OO[[#This Row],[117 (03JUL1985 12:00:00)-Water Temperature (C)]]*OO[[#This Row],[59]]</f>
        <v>5.8001267164556255E-6</v>
      </c>
      <c r="BJ322" s="10">
        <f>3/24000000*OO[[#This Row],[118 (03JUL1985 15:00:00)-Water Temperature (C)]]*OO[[#This Row],[60]]</f>
        <v>5.8420172185848751E-6</v>
      </c>
      <c r="BK322" s="10">
        <f>3/24000000*OO[[#This Row],[119 (03JUL1985 18:00:00)-Water Temperature (C)]]*OO[[#This Row],[61]]</f>
        <v>5.6798290811729999E-6</v>
      </c>
      <c r="BL322" s="10">
        <f>3/24000000*OO[[#This Row],[120 (03JUL1985 21:00:00)-Water Temperature (C)]]*OO[[#This Row],[62]]</f>
        <v>5.3169031504874993E-6</v>
      </c>
      <c r="BM322" s="10">
        <f>3/24000000*OO[[#This Row],[121 (04JUL1985 00:00:00)-Water Temperature (C)]]*OO[[#This Row],[63]]</f>
        <v>4.8379522443749994E-6</v>
      </c>
      <c r="BN322" s="10">
        <f>3/24000000*OO[[#This Row],[122 (04JUL1985 03:00:00)-Water Temperature (C)]]*OO[[#This Row],[64]]</f>
        <v>4.3797707478233743E-6</v>
      </c>
      <c r="BO322" s="10">
        <f>3/24000000*OO[[#This Row],[123 (04JUL1985 06:00:00)-Water Temperature (C)]]*OO[[#This Row],[65]]</f>
        <v>4.0124676780374998E-6</v>
      </c>
      <c r="BP322" s="10">
        <f>3/24000000*OO[[#This Row],[124 (04JUL1985 09:00:00)-Water Temperature (C)]]*OO[[#This Row],[66]]</f>
        <v>3.8583348513841255E-6</v>
      </c>
      <c r="BQ322" s="10">
        <f>3/24000000*OO[[#This Row],[125 (04JUL1985 12:00:00)-Water Temperature (C)]]*OO[[#This Row],[67]]</f>
        <v>3.7223596051995E-6</v>
      </c>
      <c r="BR322" s="10">
        <f>3/24000000*OO[[#This Row],[126 (04JUL1985 15:00:00)-Water Temperature (C)]]*OO[[#This Row],[68]]</f>
        <v>3.536212367925E-6</v>
      </c>
      <c r="BS322" s="10">
        <f>3/24000000*OO[[#This Row],[127 (04JUL1985 18:00:00)-Water Temperature (C)]]*OO[[#This Row],[69]]</f>
        <v>3.3270473534295001E-6</v>
      </c>
      <c r="BT322" s="10">
        <f>3/24000000*OO[[#This Row],[128 (04JUL1985 21:00:00)-Water Temperature (C)]]*OO[[#This Row],[70]]</f>
        <v>3.10566548239325E-6</v>
      </c>
      <c r="BU322" s="10">
        <f>3/24000000*OO[[#This Row],[129 (05JUL1985 00:00:00)-Water Temperature (C)]]*OO[[#This Row],[71]]</f>
        <v>2.8796262318532501E-6</v>
      </c>
      <c r="BV322" s="10">
        <f>3/24000000*OO[[#This Row],[130 (05JUL1985 03:00:00)-Water Temperature (C)]]*OO[[#This Row],[72]]</f>
        <v>2.6738774770500002E-6</v>
      </c>
      <c r="BW322" s="10">
        <f>3/24000000*OO[[#This Row],[131 (05JUL1985 06:00:00)-Water Temperature (C)]]*OO[[#This Row],[73]]</f>
        <v>2.4764568193749998E-6</v>
      </c>
      <c r="BX322" s="10">
        <f>3/24000000*OO[[#This Row],[132 (05JUL1985 09:00:00)-Water Temperature (C)]]*OO[[#This Row],[74]]</f>
        <v>2.4169933138518747E-6</v>
      </c>
      <c r="BY322" s="10">
        <f>3/24000000*OO[[#This Row],[133 (05JUL1985 12:00:00)-Water Temperature (C)]]*OO[[#This Row],[75]]</f>
        <v>2.5074029371065003E-6</v>
      </c>
      <c r="BZ322" s="10">
        <f>3/24000000*OO[[#This Row],[134 (05JUL1985 15:00:00)-Water Temperature (C)]]*OO[[#This Row],[76]]</f>
        <v>2.6588470781582501E-6</v>
      </c>
      <c r="CA322" s="10">
        <f>3/24000000*OO[[#This Row],[135 (05JUL1985 18:00:00)-Water Temperature (C)]]*OO[[#This Row],[77]]</f>
        <v>2.6915558765641246E-6</v>
      </c>
      <c r="CB322" s="10">
        <f>3/24000000*OO[[#This Row],[136 (05JUL1985 21:00:00)-Water Temperature (C)]]*OO[[#This Row],[78]]</f>
        <v>2.5378865771658751E-6</v>
      </c>
      <c r="CC322" s="10">
        <f>3/24000000*OO[[#This Row],[137 (06JUL1985 00:00:00)-Water Temperature (C)]]*OO[[#This Row],[79]]</f>
        <v>2.3230303793211248E-6</v>
      </c>
      <c r="CD322" s="10">
        <f>3/24000000*OO[[#This Row],[138 (06JUL1985 03:00:00)-Water Temperature (C)]]*OO[[#This Row],[80]]</f>
        <v>2.1282461124344997E-6</v>
      </c>
      <c r="CE322" s="10">
        <f>3/24000000*OO[[#This Row],[139 (06JUL1985 06:00:00)-Water Temperature (C)]]*OO[[#This Row],[81]]</f>
        <v>1.9638128692122501E-6</v>
      </c>
      <c r="CF322" s="10">
        <f>3/24000000*OO[[#This Row],[140 (06JUL1985 09:00:00)-Water Temperature (C)]]*OO[[#This Row],[82]]</f>
        <v>1.8839617430906246E-6</v>
      </c>
      <c r="CG322" s="10">
        <f>3/24000000*OO[[#This Row],[141 (06JUL1985 12:00:00)-Water Temperature (C)]]*OO[[#This Row],[83]]</f>
        <v>1.8574094595489999E-6</v>
      </c>
      <c r="CH322" s="10">
        <f>3/24000000*OO[[#This Row],[142 (06JUL1985 15:00:00)-Water Temperature (C)]]*OO[[#This Row],[84]]</f>
        <v>1.8143420538008749E-6</v>
      </c>
      <c r="CI322" s="10">
        <f>3/24000000*OO[[#This Row],[143 (06JUL1985 18:00:00)-Water Temperature (C)]]*OO[[#This Row],[85]]</f>
        <v>1.7569844978155003E-6</v>
      </c>
      <c r="CJ322" s="10">
        <f>3/24000000*OO[[#This Row],[144 (06JUL1985 21:00:00)-Water Temperature (C)]]*OO[[#This Row],[86]]</f>
        <v>1.6612425747269998E-6</v>
      </c>
      <c r="CK322" s="10">
        <f>3/24000000*OO[[#This Row],[145 (07JUL1985 00:00:00)-Water Temperature (C)]]*OO[[#This Row],[87]]</f>
        <v>1.5232487749050001E-6</v>
      </c>
      <c r="CL322" s="10">
        <f>3/24000000*OO[[#This Row],[146 (07JUL1985 03:00:00)-Water Temperature (C)]]*OO[[#This Row],[88]]</f>
        <v>1.4128222116573751E-6</v>
      </c>
      <c r="CM322" s="10">
        <f>3/24000000*OO[[#This Row],[147 (07JUL1985 06:00:00)-Water Temperature (C)]]*OO[[#This Row],[89]]</f>
        <v>1.32100489273875E-6</v>
      </c>
      <c r="CN322" s="10">
        <f>3/24000000*OO[[#This Row],[148 (07JUL1985 09:00:00)-Water Temperature (C)]]*OO[[#This Row],[90]]</f>
        <v>1.292400346441E-6</v>
      </c>
      <c r="CO322" s="10">
        <f>3/24000000*OO[[#This Row],[149 (07JUL1985 12:00:00)-Water Temperature (C)]]*OO[[#This Row],[91]]</f>
        <v>1.288188673828875E-6</v>
      </c>
      <c r="CP322" s="10">
        <f>3/24000000*OO[[#This Row],[150 (07JUL1985 15:00:00)-Water Temperature (C)]]*OO[[#This Row],[92]]</f>
        <v>1.3202440859352502E-6</v>
      </c>
      <c r="CQ322" s="10">
        <f>3/24000000*OO[[#This Row],[151 (07JUL1985 18:00:00)-Water Temperature (C)]]*OO[[#This Row],[93]]</f>
        <v>1.3512003491566248E-6</v>
      </c>
      <c r="CR322" s="10">
        <f>3/24000000*OO[[#This Row],[152 (07JUL1985 21:00:00)-Water Temperature (C)]]*OO[[#This Row],[94]]</f>
        <v>1.3056501225131249E-6</v>
      </c>
      <c r="CS322" s="10">
        <f>3/24000000*OO[[#This Row],[153 (08JUL1985 00:00:00)-Water Temperature (C)]]*OO[[#This Row],[95]]</f>
        <v>1.196356387302E-6</v>
      </c>
      <c r="CT322" s="10">
        <f>3/24000000*OO[[#This Row],[154 (08JUL1985 03:00:00)-Water Temperature (C)]]*OO[[#This Row],[96]]</f>
        <v>1.0906557126937501E-6</v>
      </c>
      <c r="CU322" s="10">
        <f>3/24000000*OO[[#This Row],[155 (08JUL1985 06:00:00)-Water Temperature (C)]]*OO[[#This Row],[97]]</f>
        <v>9.98669918706125E-7</v>
      </c>
      <c r="CV322" s="10">
        <f>3/24000000*OO[[#This Row],[156 (08JUL1985 09:00:00)-Water Temperature (C)]]*OO[[#This Row],[98]]</f>
        <v>9.6534375823875001E-7</v>
      </c>
      <c r="CW322" s="10">
        <f>3/24000000*OO[[#This Row],[157 (08JUL1985 12:00:00)-Water Temperature (C)]]*OO[[#This Row],[99]]</f>
        <v>9.3231999578699976E-7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0</v>
      </c>
      <c r="R323" s="10">
        <f>3/24*OO[[#This Row],[74 (28JUN1985 03:00:00)-Water Temperature (C)]]*OO[[#This Row],[16]]/SUM(OO[16])</f>
        <v>0</v>
      </c>
      <c r="S323" s="10">
        <f>3/24*OO[[#This Row],[75 (28JUN1985 06:00:00)-Water Temperature (C)]]*OO[[#This Row],[17]]/SUM(OO[17])</f>
        <v>0</v>
      </c>
      <c r="T323" s="10">
        <f>3/24*OO[[#This Row],[76 (28JUN1985 09:00:00)-Water Temperature (C)]]*OO[[#This Row],[18]]/SUM(OO[18])</f>
        <v>6.0398698373409456E-34</v>
      </c>
      <c r="U323" s="10">
        <f>3/24*OO[[#This Row],[77 (28JUN1985 12:00:00)-Water Temperature (C)]]*OO[[#This Row],[19]]/SUM(OO[19])</f>
        <v>5.0621329009072628E-27</v>
      </c>
      <c r="V323" s="10">
        <f>3/24000000*OO[[#This Row],[78 (28JUN1985 15:00:00)-Water Temperature (C)]]*OO[[#This Row],[20]]</f>
        <v>4.1786504950412493E-20</v>
      </c>
      <c r="W323" s="10">
        <f>3/24000000*OO[[#This Row],[79 (28JUN1985 18:00:00)-Water Temperature (C)]]*OO[[#This Row],[21]]</f>
        <v>6.0758681301312499E-16</v>
      </c>
      <c r="X323" s="10">
        <f>3/24000000*OO[[#This Row],[80 (28JUN1985 21:00:00)-Water Temperature (C)]]*OO[[#This Row],[22]]</f>
        <v>5.8887700739474981E-13</v>
      </c>
      <c r="Y323" s="10">
        <f>3/24000000*OO[[#This Row],[81 (29JUN1985 00:00:00)-Water Temperature (C)]]*OO[[#This Row],[23]]</f>
        <v>1.3614492375461248E-10</v>
      </c>
      <c r="Z323" s="10">
        <f>3/24000000*OO[[#This Row],[82 (29JUN1985 03:00:00)-Water Temperature (C)]]*OO[[#This Row],[24]]</f>
        <v>1.135704422314E-8</v>
      </c>
      <c r="AA323" s="10">
        <f>3/24000000*OO[[#This Row],[83 (29JUN1985 06:00:00)-Water Temperature (C)]]*OO[[#This Row],[25]]</f>
        <v>4.3414087923762494E-7</v>
      </c>
      <c r="AB323" s="10">
        <f>3/24000000*OO[[#This Row],[84 (29JUN1985 09:00:00)-Water Temperature (C)]]*OO[[#This Row],[26]]</f>
        <v>8.929529811014998E-6</v>
      </c>
      <c r="AC323" s="10">
        <f>3/24000000*OO[[#This Row],[85 (29JUN1985 12:00:00)-Water Temperature (C)]]*OO[[#This Row],[27]]</f>
        <v>1.0714687395949999E-4</v>
      </c>
      <c r="AD323" s="10">
        <f>3/24000000*OO[[#This Row],[86 (29JUN1985 15:00:00)-Water Temperature (C)]]*OO[[#This Row],[28]]</f>
        <v>8.1018532524487481E-4</v>
      </c>
      <c r="AE323" s="10">
        <f>3/24000000*OO[[#This Row],[88 (29JUN1985 21:00:00)-Water Temperature (C)]]*OO[[#This Row],[30]]</f>
        <v>1.1920320744337499E-2</v>
      </c>
      <c r="AF323" s="10">
        <f>3/24000000*OO[[#This Row],[88 (29JUN1985 21:00:00)-Water Temperature (C)]]*OO[[#This Row],[30]]</f>
        <v>1.1920320744337499E-2</v>
      </c>
      <c r="AG323" s="10">
        <f>3/24000000*OO[[#This Row],[89 (30JUN1985 00:00:00)-Water Temperature (C)]]*OO[[#This Row],[31]]</f>
        <v>2.4457134996974994E-2</v>
      </c>
      <c r="AH323" s="10">
        <f>3/24000000*OO[[#This Row],[90 (30JUN1985 03:00:00)-Water Temperature (C)]]*OO[[#This Row],[32]]</f>
        <v>3.6822992441624999E-2</v>
      </c>
      <c r="AI323" s="10">
        <f>3/24000000*OO[[#This Row],[91 (30JUN1985 06:00:00)-Water Temperature (C)]]*OO[[#This Row],[33]]</f>
        <v>4.2680611486338747E-2</v>
      </c>
      <c r="AJ323" s="10">
        <f>3/24000000*OO[[#This Row],[92 (30JUN1985 09:00:00)-Water Temperature (C)]]*OO[[#This Row],[34]]</f>
        <v>4.068998316586124E-2</v>
      </c>
      <c r="AK323" s="10">
        <f>3/24000000*OO[[#This Row],[93 (30JUN1985 12:00:00)-Water Temperature (C)]]*OO[[#This Row],[35]]</f>
        <v>3.250207268679E-2</v>
      </c>
      <c r="AL323" s="10">
        <f>3/24000000*OO[[#This Row],[94 (30JUN1985 15:00:00)-Water Temperature (C)]]*OO[[#This Row],[36]]</f>
        <v>2.2407436992242496E-2</v>
      </c>
      <c r="AM323" s="10">
        <f>3/24000000*OO[[#This Row],[95 (30JUN1985 18:00:00)-Water Temperature (C)]]*OO[[#This Row],[37]]</f>
        <v>1.3001362709706249E-2</v>
      </c>
      <c r="AN323" s="10">
        <f>3/24000000*OO[[#This Row],[96 (30JUN1985 21:00:00)-Water Temperature (C)]]*OO[[#This Row],[38]]</f>
        <v>6.1561936009599996E-3</v>
      </c>
      <c r="AO323" s="10">
        <f>3/24000000*OO[[#This Row],[97 (01JUL1985 00:00:00)-Water Temperature (C)]]*OO[[#This Row],[39]]</f>
        <v>2.5051395547374998E-3</v>
      </c>
      <c r="AP323" s="10">
        <f>3/24000000*OO[[#This Row],[98 (01JUL1985 03:00:00)-Water Temperature (C)]]*OO[[#This Row],[40]]</f>
        <v>9.1760042369637494E-4</v>
      </c>
      <c r="AQ323" s="10">
        <f>3/24000000*OO[[#This Row],[99 (01JUL1985 06:00:00)-Water Temperature (C)]]*OO[[#This Row],[41]]</f>
        <v>3.1850871292574996E-4</v>
      </c>
      <c r="AR323" s="10">
        <f>3/24000000*OO[[#This Row],[100 (01JUL1985 09:00:00)-Water Temperature (C)]]*OO[[#This Row],[42]]</f>
        <v>1.1823230958000001E-4</v>
      </c>
      <c r="AS323" s="10">
        <f>3/24000000*OO[[#This Row],[101 (01JUL1985 12:00:00)-Water Temperature (C)]]*OO[[#This Row],[43]]</f>
        <v>5.4180531663816243E-5</v>
      </c>
      <c r="AT323" s="10">
        <f>3/24000000*OO[[#This Row],[102 (01JUL1985 15:00:00)-Water Temperature (C)]]*OO[[#This Row],[44]]</f>
        <v>3.6459854839892501E-5</v>
      </c>
      <c r="AU323" s="10">
        <f>3/24000000*OO[[#This Row],[103 (01JUL1985 18:00:00)-Water Temperature (C)]]*OO[[#This Row],[45]]</f>
        <v>3.2306084560599996E-5</v>
      </c>
      <c r="AV323" s="10">
        <f>3/24000000*OO[[#This Row],[104 (01JUL1985 21:00:00)-Water Temperature (C)]]*OO[[#This Row],[46]]</f>
        <v>3.1135927012189998E-5</v>
      </c>
      <c r="AW323" s="10">
        <f>3/24000000*OO[[#This Row],[105 (02JUL1985 00:00:00)-Water Temperature (C)]]*OO[[#This Row],[47]]</f>
        <v>2.9281953831014999E-5</v>
      </c>
      <c r="AX323" s="10">
        <f>3/24000000*OO[[#This Row],[106 (02JUL1985 03:00:00)-Water Temperature (C)]]*OO[[#This Row],[48]]</f>
        <v>2.688334182916625E-5</v>
      </c>
      <c r="AY323" s="10">
        <f>3/24000000*OO[[#This Row],[107 (02JUL1985 06:00:00)-Water Temperature (C)]]*OO[[#This Row],[49]]</f>
        <v>2.4200674799486249E-5</v>
      </c>
      <c r="AZ323" s="10">
        <f>3/24000000*OO[[#This Row],[108 (02JUL1985 09:00:00)-Water Temperature (C)]]*OO[[#This Row],[50]]</f>
        <v>2.2435404478102499E-5</v>
      </c>
      <c r="BA323" s="10">
        <f>3/24000000*OO[[#This Row],[109 (02JUL1985 12:00:00)-Water Temperature (C)]]*OO[[#This Row],[51]]</f>
        <v>2.0688274055649996E-5</v>
      </c>
      <c r="BB323" s="10">
        <f>3/24000000*OO[[#This Row],[110 (02JUL1985 15:00:00)-Water Temperature (C)]]*OO[[#This Row],[52]]</f>
        <v>1.8711933297750001E-5</v>
      </c>
      <c r="BC323" s="10">
        <f>3/24000000*OO[[#This Row],[111 (02JUL1985 18:00:00)-Water Temperature (C)]]*OO[[#This Row],[53]]</f>
        <v>1.6102633782993751E-5</v>
      </c>
      <c r="BD323" s="10">
        <f>3/24000000*OO[[#This Row],[112 (02JUL1985 21:00:00)-Water Temperature (C)]]*OO[[#This Row],[54]]</f>
        <v>1.2804253868174998E-5</v>
      </c>
      <c r="BE323" s="10">
        <f>3/24000000*OO[[#This Row],[113 (03JUL1985 00:00:00)-Water Temperature (C)]]*OO[[#This Row],[55]]</f>
        <v>9.9231051309199994E-6</v>
      </c>
      <c r="BF323" s="10">
        <f>3/24000000*OO[[#This Row],[114 (03JUL1985 03:00:00)-Water Temperature (C)]]*OO[[#This Row],[56]]</f>
        <v>7.6976108367025009E-6</v>
      </c>
      <c r="BG323" s="10">
        <f>3/24000000*OO[[#This Row],[115 (03JUL1985 06:00:00)-Water Temperature (C)]]*OO[[#This Row],[57]]</f>
        <v>6.2380934188724999E-6</v>
      </c>
      <c r="BH323" s="10">
        <f>3/24000000*OO[[#This Row],[116 (03JUL1985 09:00:00)-Water Temperature (C)]]*OO[[#This Row],[58]]</f>
        <v>5.5756907593593748E-6</v>
      </c>
      <c r="BI323" s="10">
        <f>3/24000000*OO[[#This Row],[117 (03JUL1985 12:00:00)-Water Temperature (C)]]*OO[[#This Row],[59]]</f>
        <v>5.4205631453322502E-6</v>
      </c>
      <c r="BJ323" s="10">
        <f>3/24000000*OO[[#This Row],[118 (03JUL1985 15:00:00)-Water Temperature (C)]]*OO[[#This Row],[60]]</f>
        <v>5.4540368975949993E-6</v>
      </c>
      <c r="BK323" s="10">
        <f>3/24000000*OO[[#This Row],[119 (03JUL1985 18:00:00)-Water Temperature (C)]]*OO[[#This Row],[61]]</f>
        <v>5.3022076562962503E-6</v>
      </c>
      <c r="BL323" s="10">
        <f>3/24000000*OO[[#This Row],[120 (03JUL1985 21:00:00)-Water Temperature (C)]]*OO[[#This Row],[62]]</f>
        <v>4.9645161166079995E-6</v>
      </c>
      <c r="BM323" s="10">
        <f>3/24000000*OO[[#This Row],[121 (04JUL1985 00:00:00)-Water Temperature (C)]]*OO[[#This Row],[63]]</f>
        <v>4.5197539315964994E-6</v>
      </c>
      <c r="BN323" s="10">
        <f>3/24000000*OO[[#This Row],[122 (04JUL1985 03:00:00)-Water Temperature (C)]]*OO[[#This Row],[64]]</f>
        <v>4.0920322694789997E-6</v>
      </c>
      <c r="BO323" s="10">
        <f>3/24000000*OO[[#This Row],[123 (04JUL1985 06:00:00)-Water Temperature (C)]]*OO[[#This Row],[65]]</f>
        <v>3.745284665727E-6</v>
      </c>
      <c r="BP323" s="10">
        <f>3/24000000*OO[[#This Row],[124 (04JUL1985 09:00:00)-Water Temperature (C)]]*OO[[#This Row],[66]]</f>
        <v>3.5979513051982493E-6</v>
      </c>
      <c r="BQ323" s="10">
        <f>3/24000000*OO[[#This Row],[125 (04JUL1985 12:00:00)-Water Temperature (C)]]*OO[[#This Row],[67]]</f>
        <v>3.4726520297281245E-6</v>
      </c>
      <c r="BR323" s="10">
        <f>3/24000000*OO[[#This Row],[126 (04JUL1985 15:00:00)-Water Temperature (C)]]*OO[[#This Row],[68]]</f>
        <v>3.2962039679827501E-6</v>
      </c>
      <c r="BS323" s="10">
        <f>3/24000000*OO[[#This Row],[127 (04JUL1985 18:00:00)-Water Temperature (C)]]*OO[[#This Row],[69]]</f>
        <v>3.1036782846127496E-6</v>
      </c>
      <c r="BT323" s="10">
        <f>3/24000000*OO[[#This Row],[128 (04JUL1985 21:00:00)-Water Temperature (C)]]*OO[[#This Row],[70]]</f>
        <v>2.8989928204959999E-6</v>
      </c>
      <c r="BU323" s="10">
        <f>3/24000000*OO[[#This Row],[129 (05JUL1985 00:00:00)-Water Temperature (C)]]*OO[[#This Row],[71]]</f>
        <v>2.6868937512007497E-6</v>
      </c>
      <c r="BV323" s="10">
        <f>3/24000000*OO[[#This Row],[130 (05JUL1985 03:00:00)-Water Temperature (C)]]*OO[[#This Row],[72]]</f>
        <v>2.4951292830062503E-6</v>
      </c>
      <c r="BW323" s="10">
        <f>3/24000000*OO[[#This Row],[131 (05JUL1985 06:00:00)-Water Temperature (C)]]*OO[[#This Row],[73]]</f>
        <v>2.3103849286559994E-6</v>
      </c>
      <c r="BX323" s="10">
        <f>3/24000000*OO[[#This Row],[132 (05JUL1985 09:00:00)-Water Temperature (C)]]*OO[[#This Row],[74]]</f>
        <v>2.252850936054E-6</v>
      </c>
      <c r="BY323" s="10">
        <f>3/24000000*OO[[#This Row],[133 (05JUL1985 12:00:00)-Water Temperature (C)]]*OO[[#This Row],[75]]</f>
        <v>2.3357659112758751E-6</v>
      </c>
      <c r="BZ323" s="10">
        <f>3/24000000*OO[[#This Row],[134 (05JUL1985 15:00:00)-Water Temperature (C)]]*OO[[#This Row],[76]]</f>
        <v>2.4765827133029998E-6</v>
      </c>
      <c r="CA323" s="10">
        <f>3/24000000*OO[[#This Row],[135 (05JUL1985 18:00:00)-Water Temperature (C)]]*OO[[#This Row],[77]]</f>
        <v>2.5089662824850004E-6</v>
      </c>
      <c r="CB323" s="10">
        <f>3/24000000*OO[[#This Row],[136 (05JUL1985 21:00:00)-Water Temperature (C)]]*OO[[#This Row],[78]]</f>
        <v>2.36754346999275E-6</v>
      </c>
      <c r="CC323" s="10">
        <f>3/24000000*OO[[#This Row],[137 (06JUL1985 00:00:00)-Water Temperature (C)]]*OO[[#This Row],[79]]</f>
        <v>2.1678519984189994E-6</v>
      </c>
      <c r="CD323" s="10">
        <f>3/24000000*OO[[#This Row],[138 (06JUL1985 03:00:00)-Water Temperature (C)]]*OO[[#This Row],[80]]</f>
        <v>1.9869798559482501E-6</v>
      </c>
      <c r="CE323" s="10">
        <f>3/24000000*OO[[#This Row],[139 (06JUL1985 06:00:00)-Water Temperature (C)]]*OO[[#This Row],[81]]</f>
        <v>1.8316154969426249E-6</v>
      </c>
      <c r="CF323" s="10">
        <f>3/24000000*OO[[#This Row],[140 (06JUL1985 09:00:00)-Water Temperature (C)]]*OO[[#This Row],[82]]</f>
        <v>1.7554038665749998E-6</v>
      </c>
      <c r="CG323" s="10">
        <f>3/24000000*OO[[#This Row],[141 (06JUL1985 12:00:00)-Water Temperature (C)]]*OO[[#This Row],[83]]</f>
        <v>1.7308132008999999E-6</v>
      </c>
      <c r="CH323" s="10">
        <f>3/24000000*OO[[#This Row],[142 (06JUL1985 15:00:00)-Water Temperature (C)]]*OO[[#This Row],[84]]</f>
        <v>1.6914962163262498E-6</v>
      </c>
      <c r="CI323" s="10">
        <f>3/24000000*OO[[#This Row],[143 (06JUL1985 18:00:00)-Water Temperature (C)]]*OO[[#This Row],[85]]</f>
        <v>1.6374807564884998E-6</v>
      </c>
      <c r="CJ323" s="10">
        <f>3/24000000*OO[[#This Row],[144 (06JUL1985 21:00:00)-Water Temperature (C)]]*OO[[#This Row],[86]]</f>
        <v>1.5503907103822499E-6</v>
      </c>
      <c r="CK323" s="10">
        <f>3/24000000*OO[[#This Row],[145 (07JUL1985 00:00:00)-Water Temperature (C)]]*OO[[#This Row],[87]]</f>
        <v>1.4211568265381248E-6</v>
      </c>
      <c r="CL323" s="10">
        <f>3/24000000*OO[[#This Row],[146 (07JUL1985 03:00:00)-Water Temperature (C)]]*OO[[#This Row],[88]]</f>
        <v>1.3179084678851251E-6</v>
      </c>
      <c r="CM323" s="10">
        <f>3/24000000*OO[[#This Row],[147 (07JUL1985 06:00:00)-Water Temperature (C)]]*OO[[#This Row],[89]]</f>
        <v>1.2318215990812498E-6</v>
      </c>
      <c r="CN323" s="10">
        <f>3/24000000*OO[[#This Row],[148 (07JUL1985 09:00:00)-Water Temperature (C)]]*OO[[#This Row],[90]]</f>
        <v>1.2040144416918749E-6</v>
      </c>
      <c r="CO323" s="10">
        <f>3/24000000*OO[[#This Row],[149 (07JUL1985 12:00:00)-Water Temperature (C)]]*OO[[#This Row],[91]]</f>
        <v>1.1995083932159999E-6</v>
      </c>
      <c r="CP323" s="10">
        <f>3/24000000*OO[[#This Row],[150 (07JUL1985 15:00:00)-Water Temperature (C)]]*OO[[#This Row],[92]]</f>
        <v>1.2295336155543749E-6</v>
      </c>
      <c r="CQ323" s="10">
        <f>3/24000000*OO[[#This Row],[151 (07JUL1985 18:00:00)-Water Temperature (C)]]*OO[[#This Row],[93]]</f>
        <v>1.2588478045966249E-6</v>
      </c>
      <c r="CR323" s="10">
        <f>3/24000000*OO[[#This Row],[152 (07JUL1985 21:00:00)-Water Temperature (C)]]*OO[[#This Row],[94]]</f>
        <v>1.217994610569625E-6</v>
      </c>
      <c r="CS323" s="10">
        <f>3/24000000*OO[[#This Row],[153 (08JUL1985 00:00:00)-Water Temperature (C)]]*OO[[#This Row],[95]]</f>
        <v>1.1159254639224999E-6</v>
      </c>
      <c r="CT323" s="10">
        <f>3/24000000*OO[[#This Row],[154 (08JUL1985 03:00:00)-Water Temperature (C)]]*OO[[#This Row],[96]]</f>
        <v>1.0183540133304998E-6</v>
      </c>
      <c r="CU323" s="10">
        <f>3/24000000*OO[[#This Row],[155 (08JUL1985 06:00:00)-Water Temperature (C)]]*OO[[#This Row],[97]]</f>
        <v>9.3209505245250002E-7</v>
      </c>
      <c r="CV323" s="10">
        <f>3/24000000*OO[[#This Row],[156 (08JUL1985 09:00:00)-Water Temperature (C)]]*OO[[#This Row],[98]]</f>
        <v>8.997241474812501E-7</v>
      </c>
      <c r="CW323" s="10">
        <f>3/24000000*OO[[#This Row],[157 (08JUL1985 12:00:00)-Water Temperature (C)]]*OO[[#This Row],[99]]</f>
        <v>8.6934602838624986E-7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0</v>
      </c>
      <c r="R324" s="10">
        <f>3/24*OO[[#This Row],[74 (28JUN1985 03:00:00)-Water Temperature (C)]]*OO[[#This Row],[16]]/SUM(OO[16])</f>
        <v>0</v>
      </c>
      <c r="S324" s="10">
        <f>3/24*OO[[#This Row],[75 (28JUN1985 06:00:00)-Water Temperature (C)]]*OO[[#This Row],[17]]/SUM(OO[17])</f>
        <v>0</v>
      </c>
      <c r="T324" s="10">
        <f>3/24*OO[[#This Row],[76 (28JUN1985 09:00:00)-Water Temperature (C)]]*OO[[#This Row],[18]]/SUM(OO[18])</f>
        <v>5.2004146676152603E-34</v>
      </c>
      <c r="U324" s="10">
        <f>3/24*OO[[#This Row],[77 (28JUN1985 12:00:00)-Water Temperature (C)]]*OO[[#This Row],[19]]/SUM(OO[19])</f>
        <v>9.3696254725075597E-27</v>
      </c>
      <c r="V324" s="10">
        <f>3/24000000*OO[[#This Row],[78 (28JUN1985 15:00:00)-Water Temperature (C)]]*OO[[#This Row],[20]]</f>
        <v>5.3637616644299996E-20</v>
      </c>
      <c r="W324" s="10">
        <f>3/24000000*OO[[#This Row],[79 (28JUN1985 18:00:00)-Water Temperature (C)]]*OO[[#This Row],[21]]</f>
        <v>9.4894180548875008E-16</v>
      </c>
      <c r="X324" s="10">
        <f>3/24000000*OO[[#This Row],[80 (28JUN1985 21:00:00)-Water Temperature (C)]]*OO[[#This Row],[22]]</f>
        <v>1.0016853801973748E-12</v>
      </c>
      <c r="Y324" s="10">
        <f>3/24000000*OO[[#This Row],[81 (29JUN1985 00:00:00)-Water Temperature (C)]]*OO[[#This Row],[23]]</f>
        <v>2.45866136504175E-10</v>
      </c>
      <c r="Z324" s="10">
        <f>3/24000000*OO[[#This Row],[82 (29JUN1985 03:00:00)-Water Temperature (C)]]*OO[[#This Row],[24]]</f>
        <v>2.1498766391600002E-8</v>
      </c>
      <c r="AA324" s="10">
        <f>3/24000000*OO[[#This Row],[83 (29JUN1985 06:00:00)-Water Temperature (C)]]*OO[[#This Row],[25]]</f>
        <v>8.5486683026249998E-7</v>
      </c>
      <c r="AB324" s="10">
        <f>3/24000000*OO[[#This Row],[84 (29JUN1985 09:00:00)-Water Temperature (C)]]*OO[[#This Row],[26]]</f>
        <v>1.8218899666679995E-5</v>
      </c>
      <c r="AC324" s="10">
        <f>3/24000000*OO[[#This Row],[85 (29JUN1985 12:00:00)-Water Temperature (C)]]*OO[[#This Row],[27]]</f>
        <v>2.2576583633299998E-4</v>
      </c>
      <c r="AD324" s="10">
        <f>3/24000000*OO[[#This Row],[86 (29JUN1985 15:00:00)-Water Temperature (C)]]*OO[[#This Row],[28]]</f>
        <v>1.757632571813E-3</v>
      </c>
      <c r="AE324" s="10">
        <f>3/24000000*OO[[#This Row],[88 (29JUN1985 21:00:00)-Water Temperature (C)]]*OO[[#This Row],[30]]</f>
        <v>2.7264749643272499E-2</v>
      </c>
      <c r="AF324" s="10">
        <f>3/24000000*OO[[#This Row],[88 (29JUN1985 21:00:00)-Water Temperature (C)]]*OO[[#This Row],[30]]</f>
        <v>2.7264749643272499E-2</v>
      </c>
      <c r="AG324" s="10">
        <f>3/24000000*OO[[#This Row],[89 (30JUN1985 00:00:00)-Water Temperature (C)]]*OO[[#This Row],[31]]</f>
        <v>5.7179184633849994E-2</v>
      </c>
      <c r="AH324" s="10">
        <f>3/24000000*OO[[#This Row],[90 (30JUN1985 03:00:00)-Water Temperature (C)]]*OO[[#This Row],[32]]</f>
        <v>8.7908356029062482E-2</v>
      </c>
      <c r="AI324" s="10">
        <f>3/24000000*OO[[#This Row],[91 (30JUN1985 06:00:00)-Water Temperature (C)]]*OO[[#This Row],[33]]</f>
        <v>0.103638244336</v>
      </c>
      <c r="AJ324" s="10">
        <f>3/24000000*OO[[#This Row],[92 (30JUN1985 09:00:00)-Water Temperature (C)]]*OO[[#This Row],[34]]</f>
        <v>0.10032482116999999</v>
      </c>
      <c r="AK324" s="10">
        <f>3/24000000*OO[[#This Row],[93 (30JUN1985 12:00:00)-Water Temperature (C)]]*OO[[#This Row],[35]]</f>
        <v>8.1343382779312495E-2</v>
      </c>
      <c r="AL324" s="10">
        <f>3/24000000*OO[[#This Row],[94 (30JUN1985 15:00:00)-Water Temperature (C)]]*OO[[#This Row],[36]]</f>
        <v>5.6869826847074999E-2</v>
      </c>
      <c r="AM324" s="10">
        <f>3/24000000*OO[[#This Row],[95 (30JUN1985 18:00:00)-Water Temperature (C)]]*OO[[#This Row],[37]]</f>
        <v>3.3408186667695003E-2</v>
      </c>
      <c r="AN324" s="10">
        <f>3/24000000*OO[[#This Row],[96 (30JUN1985 21:00:00)-Water Temperature (C)]]*OO[[#This Row],[38]]</f>
        <v>1.600254233136E-2</v>
      </c>
      <c r="AO324" s="10">
        <f>3/24000000*OO[[#This Row],[97 (01JUL1985 00:00:00)-Water Temperature (C)]]*OO[[#This Row],[39]]</f>
        <v>6.571603078364999E-3</v>
      </c>
      <c r="AP324" s="10">
        <f>3/24000000*OO[[#This Row],[98 (01JUL1985 03:00:00)-Water Temperature (C)]]*OO[[#This Row],[40]]</f>
        <v>2.4275203874274997E-3</v>
      </c>
      <c r="AQ324" s="10">
        <f>3/24000000*OO[[#This Row],[99 (01JUL1985 06:00:00)-Water Temperature (C)]]*OO[[#This Row],[41]]</f>
        <v>8.4502573386524994E-4</v>
      </c>
      <c r="AR324" s="10">
        <f>3/24000000*OO[[#This Row],[100 (01JUL1985 09:00:00)-Water Temperature (C)]]*OO[[#This Row],[42]]</f>
        <v>3.1154336309638744E-4</v>
      </c>
      <c r="AS324" s="10">
        <f>3/24000000*OO[[#This Row],[101 (01JUL1985 12:00:00)-Water Temperature (C)]]*OO[[#This Row],[43]]</f>
        <v>1.39316680987E-4</v>
      </c>
      <c r="AT324" s="10">
        <f>3/24000000*OO[[#This Row],[102 (01JUL1985 15:00:00)-Water Temperature (C)]]*OO[[#This Row],[44]]</f>
        <v>9.068921508392498E-5</v>
      </c>
      <c r="AU324" s="10">
        <f>3/24000000*OO[[#This Row],[103 (01JUL1985 18:00:00)-Water Temperature (C)]]*OO[[#This Row],[45]]</f>
        <v>7.8988329761699985E-5</v>
      </c>
      <c r="AV324" s="10">
        <f>3/24000000*OO[[#This Row],[104 (01JUL1985 21:00:00)-Water Temperature (C)]]*OO[[#This Row],[46]]</f>
        <v>7.5880704403125007E-5</v>
      </c>
      <c r="AW324" s="10">
        <f>3/24000000*OO[[#This Row],[105 (02JUL1985 00:00:00)-Water Temperature (C)]]*OO[[#This Row],[47]]</f>
        <v>7.1469981706949988E-5</v>
      </c>
      <c r="AX324" s="10">
        <f>3/24000000*OO[[#This Row],[106 (02JUL1985 03:00:00)-Water Temperature (C)]]*OO[[#This Row],[48]]</f>
        <v>6.5759590762625009E-5</v>
      </c>
      <c r="AY324" s="10">
        <f>3/24000000*OO[[#This Row],[107 (02JUL1985 06:00:00)-Water Temperature (C)]]*OO[[#This Row],[49]]</f>
        <v>5.9295521755574998E-5</v>
      </c>
      <c r="AZ324" s="10">
        <f>3/24000000*OO[[#This Row],[108 (02JUL1985 09:00:00)-Water Temperature (C)]]*OO[[#This Row],[50]]</f>
        <v>5.5030537827022494E-5</v>
      </c>
      <c r="BA324" s="10">
        <f>3/24000000*OO[[#This Row],[109 (02JUL1985 12:00:00)-Water Temperature (C)]]*OO[[#This Row],[51]]</f>
        <v>5.087163273823125E-5</v>
      </c>
      <c r="BB324" s="10">
        <f>3/24000000*OO[[#This Row],[110 (02JUL1985 15:00:00)-Water Temperature (C)]]*OO[[#This Row],[52]]</f>
        <v>4.6101165599299997E-5</v>
      </c>
      <c r="BC324" s="10">
        <f>3/24000000*OO[[#This Row],[111 (02JUL1985 18:00:00)-Water Temperature (C)]]*OO[[#This Row],[53]]</f>
        <v>3.9809576267564996E-5</v>
      </c>
      <c r="BD324" s="10">
        <f>3/24000000*OO[[#This Row],[112 (02JUL1985 21:00:00)-Water Temperature (C)]]*OO[[#This Row],[54]]</f>
        <v>3.1726301771283744E-5</v>
      </c>
      <c r="BE324" s="10">
        <f>3/24000000*OO[[#This Row],[113 (03JUL1985 00:00:00)-Water Temperature (C)]]*OO[[#This Row],[55]]</f>
        <v>2.4591147177423747E-5</v>
      </c>
      <c r="BF324" s="10">
        <f>3/24000000*OO[[#This Row],[114 (03JUL1985 03:00:00)-Water Temperature (C)]]*OO[[#This Row],[56]]</f>
        <v>1.9056375988938753E-5</v>
      </c>
      <c r="BG324" s="10">
        <f>3/24000000*OO[[#This Row],[115 (03JUL1985 06:00:00)-Water Temperature (C)]]*OO[[#This Row],[57]]</f>
        <v>1.538113254432625E-5</v>
      </c>
      <c r="BH324" s="10">
        <f>3/24000000*OO[[#This Row],[116 (03JUL1985 09:00:00)-Water Temperature (C)]]*OO[[#This Row],[58]]</f>
        <v>1.3689623505356251E-5</v>
      </c>
      <c r="BI324" s="10">
        <f>3/24000000*OO[[#This Row],[117 (03JUL1985 12:00:00)-Water Temperature (C)]]*OO[[#This Row],[59]]</f>
        <v>1.327140042116625E-5</v>
      </c>
      <c r="BJ324" s="10">
        <f>3/24000000*OO[[#This Row],[118 (03JUL1985 15:00:00)-Water Temperature (C)]]*OO[[#This Row],[60]]</f>
        <v>1.333427533812875E-5</v>
      </c>
      <c r="BK324" s="10">
        <f>3/24000000*OO[[#This Row],[119 (03JUL1985 18:00:00)-Water Temperature (C)]]*OO[[#This Row],[61]]</f>
        <v>1.2959685819522499E-5</v>
      </c>
      <c r="BL324" s="10">
        <f>3/24000000*OO[[#This Row],[120 (03JUL1985 21:00:00)-Water Temperature (C)]]*OO[[#This Row],[62]]</f>
        <v>1.2136805561024999E-5</v>
      </c>
      <c r="BM324" s="10">
        <f>3/24000000*OO[[#This Row],[121 (04JUL1985 00:00:00)-Water Temperature (C)]]*OO[[#This Row],[63]]</f>
        <v>1.10574013242E-5</v>
      </c>
      <c r="BN324" s="10">
        <f>3/24000000*OO[[#This Row],[122 (04JUL1985 03:00:00)-Water Temperature (C)]]*OO[[#This Row],[64]]</f>
        <v>1.0011802598909999E-5</v>
      </c>
      <c r="BO324" s="10">
        <f>3/24000000*OO[[#This Row],[123 (04JUL1985 06:00:00)-Water Temperature (C)]]*OO[[#This Row],[65]]</f>
        <v>9.1530646989750003E-6</v>
      </c>
      <c r="BP324" s="10">
        <f>3/24000000*OO[[#This Row],[124 (04JUL1985 09:00:00)-Water Temperature (C)]]*OO[[#This Row],[66]]</f>
        <v>8.7824450357574981E-6</v>
      </c>
      <c r="BQ324" s="10">
        <f>3/24000000*OO[[#This Row],[125 (04JUL1985 12:00:00)-Water Temperature (C)]]*OO[[#This Row],[67]]</f>
        <v>8.4796010517424987E-6</v>
      </c>
      <c r="BR324" s="10">
        <f>3/24000000*OO[[#This Row],[126 (04JUL1985 15:00:00)-Water Temperature (C)]]*OO[[#This Row],[68]]</f>
        <v>8.0406013240099991E-6</v>
      </c>
      <c r="BS324" s="10">
        <f>3/24000000*OO[[#This Row],[127 (04JUL1985 18:00:00)-Water Temperature (C)]]*OO[[#This Row],[69]]</f>
        <v>7.5788708047800004E-6</v>
      </c>
      <c r="BT324" s="10">
        <f>3/24000000*OO[[#This Row],[128 (04JUL1985 21:00:00)-Water Temperature (C)]]*OO[[#This Row],[70]]</f>
        <v>7.0843407757374992E-6</v>
      </c>
      <c r="BU324" s="10">
        <f>3/24000000*OO[[#This Row],[129 (05JUL1985 00:00:00)-Water Temperature (C)]]*OO[[#This Row],[71]]</f>
        <v>6.5629495794937489E-6</v>
      </c>
      <c r="BV324" s="10">
        <f>3/24000000*OO[[#This Row],[130 (05JUL1985 03:00:00)-Water Temperature (C)]]*OO[[#This Row],[72]]</f>
        <v>6.0948990640999989E-6</v>
      </c>
      <c r="BW324" s="10">
        <f>3/24000000*OO[[#This Row],[131 (05JUL1985 06:00:00)-Water Temperature (C)]]*OO[[#This Row],[73]]</f>
        <v>5.6427318796502489E-6</v>
      </c>
      <c r="BX324" s="10">
        <f>3/24000000*OO[[#This Row],[132 (05JUL1985 09:00:00)-Water Temperature (C)]]*OO[[#This Row],[74]]</f>
        <v>5.496072143971125E-6</v>
      </c>
      <c r="BY324" s="10">
        <f>3/24000000*OO[[#This Row],[133 (05JUL1985 12:00:00)-Water Temperature (C)]]*OO[[#This Row],[75]]</f>
        <v>5.6941768595884995E-6</v>
      </c>
      <c r="BZ324" s="10">
        <f>3/24000000*OO[[#This Row],[134 (05JUL1985 15:00:00)-Water Temperature (C)]]*OO[[#This Row],[76]]</f>
        <v>6.0363641717756248E-6</v>
      </c>
      <c r="CA324" s="10">
        <f>3/24000000*OO[[#This Row],[135 (05JUL1985 18:00:00)-Water Temperature (C)]]*OO[[#This Row],[77]]</f>
        <v>6.1206588747277498E-6</v>
      </c>
      <c r="CB324" s="10">
        <f>3/24000000*OO[[#This Row],[136 (05JUL1985 21:00:00)-Water Temperature (C)]]*OO[[#This Row],[78]]</f>
        <v>5.7807796713319999E-6</v>
      </c>
      <c r="CC324" s="10">
        <f>3/24000000*OO[[#This Row],[137 (06JUL1985 00:00:00)-Water Temperature (C)]]*OO[[#This Row],[79]]</f>
        <v>5.2957361259626255E-6</v>
      </c>
      <c r="CD324" s="10">
        <f>3/24000000*OO[[#This Row],[138 (06JUL1985 03:00:00)-Water Temperature (C)]]*OO[[#This Row],[80]]</f>
        <v>4.856836023041999E-6</v>
      </c>
      <c r="CE324" s="10">
        <f>3/24000000*OO[[#This Row],[139 (06JUL1985 06:00:00)-Water Temperature (C)]]*OO[[#This Row],[81]]</f>
        <v>4.4719090910340003E-6</v>
      </c>
      <c r="CF324" s="10">
        <f>3/24000000*OO[[#This Row],[140 (06JUL1985 09:00:00)-Water Temperature (C)]]*OO[[#This Row],[82]]</f>
        <v>4.2802043092089998E-6</v>
      </c>
      <c r="CG324" s="10">
        <f>3/24000000*OO[[#This Row],[141 (06JUL1985 12:00:00)-Water Temperature (C)]]*OO[[#This Row],[83]]</f>
        <v>4.2207191171452491E-6</v>
      </c>
      <c r="CH324" s="10">
        <f>3/24000000*OO[[#This Row],[142 (06JUL1985 15:00:00)-Water Temperature (C)]]*OO[[#This Row],[84]]</f>
        <v>4.1269594330676239E-6</v>
      </c>
      <c r="CI324" s="10">
        <f>3/24000000*OO[[#This Row],[143 (06JUL1985 18:00:00)-Water Temperature (C)]]*OO[[#This Row],[85]]</f>
        <v>3.9938821366226255E-6</v>
      </c>
      <c r="CJ324" s="10">
        <f>3/24000000*OO[[#This Row],[144 (06JUL1985 21:00:00)-Water Temperature (C)]]*OO[[#This Row],[86]]</f>
        <v>3.7876112657819995E-6</v>
      </c>
      <c r="CK324" s="10">
        <f>3/24000000*OO[[#This Row],[145 (07JUL1985 00:00:00)-Water Temperature (C)]]*OO[[#This Row],[87]]</f>
        <v>3.4708525187909996E-6</v>
      </c>
      <c r="CL324" s="10">
        <f>3/24000000*OO[[#This Row],[146 (07JUL1985 03:00:00)-Water Temperature (C)]]*OO[[#This Row],[88]]</f>
        <v>3.2179607085000003E-6</v>
      </c>
      <c r="CM324" s="10">
        <f>3/24000000*OO[[#This Row],[147 (07JUL1985 06:00:00)-Water Temperature (C)]]*OO[[#This Row],[89]]</f>
        <v>3.0066648346214999E-6</v>
      </c>
      <c r="CN324" s="10">
        <f>3/24000000*OO[[#This Row],[148 (07JUL1985 09:00:00)-Water Temperature (C)]]*OO[[#This Row],[90]]</f>
        <v>2.9350691932809994E-6</v>
      </c>
      <c r="CO324" s="10">
        <f>3/24000000*OO[[#This Row],[149 (07JUL1985 12:00:00)-Water Temperature (C)]]*OO[[#This Row],[91]]</f>
        <v>2.9227408895362498E-6</v>
      </c>
      <c r="CP324" s="10">
        <f>3/24000000*OO[[#This Row],[150 (07JUL1985 15:00:00)-Water Temperature (C)]]*OO[[#This Row],[92]]</f>
        <v>2.9961893057031249E-6</v>
      </c>
      <c r="CQ324" s="10">
        <f>3/24000000*OO[[#This Row],[151 (07JUL1985 18:00:00)-Water Temperature (C)]]*OO[[#This Row],[93]]</f>
        <v>3.0690422664532498E-6</v>
      </c>
      <c r="CR324" s="10">
        <f>3/24000000*OO[[#This Row],[152 (07JUL1985 21:00:00)-Water Temperature (C)]]*OO[[#This Row],[94]]</f>
        <v>2.9738001057272499E-6</v>
      </c>
      <c r="CS324" s="10">
        <f>3/24000000*OO[[#This Row],[153 (08JUL1985 00:00:00)-Water Temperature (C)]]*OO[[#This Row],[95]]</f>
        <v>2.7244833741824996E-6</v>
      </c>
      <c r="CT324" s="10">
        <f>3/24000000*OO[[#This Row],[154 (08JUL1985 03:00:00)-Water Temperature (C)]]*OO[[#This Row],[96]]</f>
        <v>2.4893326777290001E-6</v>
      </c>
      <c r="CU324" s="10">
        <f>3/24000000*OO[[#This Row],[155 (08JUL1985 06:00:00)-Water Temperature (C)]]*OO[[#This Row],[97]]</f>
        <v>2.2778260824179997E-6</v>
      </c>
      <c r="CV324" s="10">
        <f>3/24000000*OO[[#This Row],[156 (08JUL1985 09:00:00)-Water Temperature (C)]]*OO[[#This Row],[98]]</f>
        <v>2.1948752750828751E-6</v>
      </c>
      <c r="CW324" s="10">
        <f>3/24000000*OO[[#This Row],[157 (08JUL1985 12:00:00)-Water Temperature (C)]]*OO[[#This Row],[99]]</f>
        <v>2.1215103410647498E-6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0</v>
      </c>
      <c r="R325" s="10">
        <f>3/24*OO[[#This Row],[74 (28JUN1985 03:00:00)-Water Temperature (C)]]*OO[[#This Row],[16]]/SUM(OO[16])</f>
        <v>0</v>
      </c>
      <c r="S325" s="10">
        <f>3/24*OO[[#This Row],[75 (28JUN1985 06:00:00)-Water Temperature (C)]]*OO[[#This Row],[17]]/SUM(OO[17])</f>
        <v>0</v>
      </c>
      <c r="T325" s="10">
        <f>3/24*OO[[#This Row],[76 (28JUN1985 09:00:00)-Water Temperature (C)]]*OO[[#This Row],[18]]/SUM(OO[18])</f>
        <v>9.488284177877352E-35</v>
      </c>
      <c r="U325" s="10">
        <f>3/24*OO[[#This Row],[77 (28JUN1985 12:00:00)-Water Temperature (C)]]*OO[[#This Row],[19]]/SUM(OO[19])</f>
        <v>5.8153298070867091E-27</v>
      </c>
      <c r="V325" s="10">
        <f>3/24000000*OO[[#This Row],[78 (28JUN1985 15:00:00)-Water Temperature (C)]]*OO[[#This Row],[20]]</f>
        <v>1.9915594006981249E-20</v>
      </c>
      <c r="W325" s="10">
        <f>3/24000000*OO[[#This Row],[79 (28JUN1985 18:00:00)-Water Temperature (C)]]*OO[[#This Row],[21]]</f>
        <v>4.8607566686124985E-16</v>
      </c>
      <c r="X325" s="10">
        <f>3/24000000*OO[[#This Row],[80 (28JUN1985 21:00:00)-Water Temperature (C)]]*OO[[#This Row],[22]]</f>
        <v>5.8544275397812487E-13</v>
      </c>
      <c r="Y325" s="10">
        <f>3/24000000*OO[[#This Row],[81 (29JUN1985 00:00:00)-Water Temperature (C)]]*OO[[#This Row],[23]]</f>
        <v>1.57350924324E-10</v>
      </c>
      <c r="Z325" s="10">
        <f>3/24000000*OO[[#This Row],[82 (29JUN1985 03:00:00)-Water Temperature (C)]]*OO[[#This Row],[24]]</f>
        <v>1.47802577175825E-8</v>
      </c>
      <c r="AA325" s="10">
        <f>3/24000000*OO[[#This Row],[83 (29JUN1985 06:00:00)-Water Temperature (C)]]*OO[[#This Row],[25]]</f>
        <v>6.2416539844100002E-7</v>
      </c>
      <c r="AB325" s="10">
        <f>3/24000000*OO[[#This Row],[84 (29JUN1985 09:00:00)-Water Temperature (C)]]*OO[[#This Row],[26]]</f>
        <v>1.4044735889535001E-5</v>
      </c>
      <c r="AC325" s="10">
        <f>3/24000000*OO[[#This Row],[85 (29JUN1985 12:00:00)-Water Temperature (C)]]*OO[[#This Row],[27]]</f>
        <v>1.8292683244868751E-4</v>
      </c>
      <c r="AD325" s="10">
        <f>3/24000000*OO[[#This Row],[86 (29JUN1985 15:00:00)-Water Temperature (C)]]*OO[[#This Row],[28]]</f>
        <v>1.4906668430156248E-3</v>
      </c>
      <c r="AE325" s="10">
        <f>3/24000000*OO[[#This Row],[88 (29JUN1985 21:00:00)-Water Temperature (C)]]*OO[[#This Row],[30]]</f>
        <v>2.5066189814032497E-2</v>
      </c>
      <c r="AF325" s="10">
        <f>3/24000000*OO[[#This Row],[88 (29JUN1985 21:00:00)-Water Temperature (C)]]*OO[[#This Row],[30]]</f>
        <v>2.5066189814032497E-2</v>
      </c>
      <c r="AG325" s="10">
        <f>3/24000000*OO[[#This Row],[89 (30JUN1985 00:00:00)-Water Temperature (C)]]*OO[[#This Row],[31]]</f>
        <v>5.4409609123350001E-2</v>
      </c>
      <c r="AH325" s="10">
        <f>3/24000000*OO[[#This Row],[90 (30JUN1985 03:00:00)-Water Temperature (C)]]*OO[[#This Row],[32]]</f>
        <v>8.6453923663899993E-2</v>
      </c>
      <c r="AI325" s="10">
        <f>3/24000000*OO[[#This Row],[91 (30JUN1985 06:00:00)-Water Temperature (C)]]*OO[[#This Row],[33]]</f>
        <v>0.104769067366</v>
      </c>
      <c r="AJ325" s="10">
        <f>3/24000000*OO[[#This Row],[92 (30JUN1985 09:00:00)-Water Temperature (C)]]*OO[[#This Row],[34]]</f>
        <v>0.1039196639292</v>
      </c>
      <c r="AK325" s="10">
        <f>3/24000000*OO[[#This Row],[93 (30JUN1985 12:00:00)-Water Temperature (C)]]*OO[[#This Row],[35]]</f>
        <v>8.6367146943350001E-2</v>
      </c>
      <c r="AL325" s="10">
        <f>3/24000000*OO[[#This Row],[94 (30JUN1985 15:00:00)-Water Temperature (C)]]*OO[[#This Row],[36]]</f>
        <v>6.1753705245749996E-2</v>
      </c>
      <c r="AM325" s="10">
        <f>3/24000000*OO[[#This Row],[95 (30JUN1985 18:00:00)-Water Temperature (C)]]*OO[[#This Row],[37]]</f>
        <v>3.6991028551713753E-2</v>
      </c>
      <c r="AN325" s="10">
        <f>3/24000000*OO[[#This Row],[96 (30JUN1985 21:00:00)-Water Temperature (C)]]*OO[[#This Row],[38]]</f>
        <v>1.8030759597674997E-2</v>
      </c>
      <c r="AO325" s="10">
        <f>3/24000000*OO[[#This Row],[97 (01JUL1985 00:00:00)-Water Temperature (C)]]*OO[[#This Row],[39]]</f>
        <v>7.5154925643874998E-3</v>
      </c>
      <c r="AP325" s="10">
        <f>3/24000000*OO[[#This Row],[98 (01JUL1985 03:00:00)-Water Temperature (C)]]*OO[[#This Row],[40]]</f>
        <v>2.8145942136523746E-3</v>
      </c>
      <c r="AQ325" s="10">
        <f>3/24000000*OO[[#This Row],[99 (01JUL1985 06:00:00)-Water Temperature (C)]]*OO[[#This Row],[41]]</f>
        <v>9.8537995647375001E-4</v>
      </c>
      <c r="AR325" s="10">
        <f>3/24000000*OO[[#This Row],[100 (01JUL1985 09:00:00)-Water Temperature (C)]]*OO[[#This Row],[42]]</f>
        <v>3.600233272064E-4</v>
      </c>
      <c r="AS325" s="10">
        <f>3/24000000*OO[[#This Row],[101 (01JUL1985 12:00:00)-Water Temperature (C)]]*OO[[#This Row],[43]]</f>
        <v>1.5527044130377499E-4</v>
      </c>
      <c r="AT325" s="10">
        <f>3/24000000*OO[[#This Row],[102 (01JUL1985 15:00:00)-Water Temperature (C)]]*OO[[#This Row],[44]]</f>
        <v>9.5661075067374996E-5</v>
      </c>
      <c r="AU325" s="10">
        <f>3/24000000*OO[[#This Row],[103 (01JUL1985 18:00:00)-Water Temperature (C)]]*OO[[#This Row],[45]]</f>
        <v>8.0701364998099994E-5</v>
      </c>
      <c r="AV325" s="10">
        <f>3/24000000*OO[[#This Row],[104 (01JUL1985 21:00:00)-Water Temperature (C)]]*OO[[#This Row],[46]]</f>
        <v>7.6917058709837497E-5</v>
      </c>
      <c r="AW325" s="10">
        <f>3/24000000*OO[[#This Row],[105 (02JUL1985 00:00:00)-Water Temperature (C)]]*OO[[#This Row],[47]]</f>
        <v>7.2567619285799994E-5</v>
      </c>
      <c r="AX325" s="10">
        <f>3/24000000*OO[[#This Row],[106 (02JUL1985 03:00:00)-Water Temperature (C)]]*OO[[#This Row],[48]]</f>
        <v>6.6976208481199986E-5</v>
      </c>
      <c r="AY325" s="10">
        <f>3/24000000*OO[[#This Row],[107 (02JUL1985 06:00:00)-Water Temperature (C)]]*OO[[#This Row],[49]]</f>
        <v>6.0570176394374995E-5</v>
      </c>
      <c r="AZ325" s="10">
        <f>3/24000000*OO[[#This Row],[108 (02JUL1985 09:00:00)-Water Temperature (C)]]*OO[[#This Row],[50]]</f>
        <v>5.6325457998319995E-5</v>
      </c>
      <c r="BA325" s="10">
        <f>3/24000000*OO[[#This Row],[109 (02JUL1985 12:00:00)-Water Temperature (C)]]*OO[[#This Row],[51]]</f>
        <v>5.22691054672375E-5</v>
      </c>
      <c r="BB325" s="10">
        <f>3/24000000*OO[[#This Row],[110 (02JUL1985 15:00:00)-Water Temperature (C)]]*OO[[#This Row],[52]]</f>
        <v>4.7524130092709996E-5</v>
      </c>
      <c r="BC325" s="10">
        <f>3/24000000*OO[[#This Row],[111 (02JUL1985 18:00:00)-Water Temperature (C)]]*OO[[#This Row],[53]]</f>
        <v>4.1231371855341243E-5</v>
      </c>
      <c r="BD325" s="10">
        <f>3/24000000*OO[[#This Row],[112 (02JUL1985 21:00:00)-Water Temperature (C)]]*OO[[#This Row],[54]]</f>
        <v>3.2968149196714994E-5</v>
      </c>
      <c r="BE325" s="10">
        <f>3/24000000*OO[[#This Row],[113 (03JUL1985 00:00:00)-Water Temperature (C)]]*OO[[#This Row],[55]]</f>
        <v>2.5566479244899999E-5</v>
      </c>
      <c r="BF325" s="10">
        <f>3/24000000*OO[[#This Row],[114 (03JUL1985 03:00:00)-Water Temperature (C)]]*OO[[#This Row],[56]]</f>
        <v>1.9784504037659997E-5</v>
      </c>
      <c r="BG325" s="10">
        <f>3/24000000*OO[[#This Row],[115 (03JUL1985 06:00:00)-Water Temperature (C)]]*OO[[#This Row],[57]]</f>
        <v>1.5880708509656245E-5</v>
      </c>
      <c r="BH325" s="10">
        <f>3/24000000*OO[[#This Row],[116 (03JUL1985 09:00:00)-Water Temperature (C)]]*OO[[#This Row],[58]]</f>
        <v>1.4044182380760001E-5</v>
      </c>
      <c r="BI325" s="10">
        <f>3/24000000*OO[[#This Row],[117 (03JUL1985 12:00:00)-Water Temperature (C)]]*OO[[#This Row],[59]]</f>
        <v>1.3559505003179999E-5</v>
      </c>
      <c r="BJ325" s="10">
        <f>3/24000000*OO[[#This Row],[118 (03JUL1985 15:00:00)-Water Temperature (C)]]*OO[[#This Row],[60]]</f>
        <v>1.3588074031522499E-5</v>
      </c>
      <c r="BK325" s="10">
        <f>3/24000000*OO[[#This Row],[119 (03JUL1985 18:00:00)-Water Temperature (C)]]*OO[[#This Row],[61]]</f>
        <v>1.3189836714390001E-5</v>
      </c>
      <c r="BL325" s="10">
        <f>3/24000000*OO[[#This Row],[120 (03JUL1985 21:00:00)-Water Temperature (C)]]*OO[[#This Row],[62]]</f>
        <v>1.2349295923263749E-5</v>
      </c>
      <c r="BM325" s="10">
        <f>3/24000000*OO[[#This Row],[121 (04JUL1985 00:00:00)-Water Temperature (C)]]*OO[[#This Row],[63]]</f>
        <v>1.1262528452988749E-5</v>
      </c>
      <c r="BN325" s="10">
        <f>3/24000000*OO[[#This Row],[122 (04JUL1985 03:00:00)-Water Temperature (C)]]*OO[[#This Row],[64]]</f>
        <v>1.019868736775E-5</v>
      </c>
      <c r="BO325" s="10">
        <f>3/24000000*OO[[#This Row],[123 (04JUL1985 06:00:00)-Water Temperature (C)]]*OO[[#This Row],[65]]</f>
        <v>9.3114382067999983E-6</v>
      </c>
      <c r="BP325" s="10">
        <f>3/24000000*OO[[#This Row],[124 (04JUL1985 09:00:00)-Water Temperature (C)]]*OO[[#This Row],[66]]</f>
        <v>8.9202583846799995E-6</v>
      </c>
      <c r="BQ325" s="10">
        <f>3/24000000*OO[[#This Row],[125 (04JUL1985 12:00:00)-Water Temperature (C)]]*OO[[#This Row],[67]]</f>
        <v>8.6103875788512497E-6</v>
      </c>
      <c r="BR325" s="10">
        <f>3/24000000*OO[[#This Row],[126 (04JUL1985 15:00:00)-Water Temperature (C)]]*OO[[#This Row],[68]]</f>
        <v>8.1548387771349999E-6</v>
      </c>
      <c r="BS325" s="10">
        <f>3/24000000*OO[[#This Row],[127 (04JUL1985 18:00:00)-Water Temperature (C)]]*OO[[#This Row],[69]]</f>
        <v>7.6979965797500005E-6</v>
      </c>
      <c r="BT325" s="10">
        <f>3/24000000*OO[[#This Row],[128 (04JUL1985 21:00:00)-Water Temperature (C)]]*OO[[#This Row],[70]]</f>
        <v>7.2024135814399996E-6</v>
      </c>
      <c r="BU325" s="10">
        <f>3/24000000*OO[[#This Row],[129 (05JUL1985 00:00:00)-Water Temperature (C)]]*OO[[#This Row],[71]]</f>
        <v>6.6691981308249993E-6</v>
      </c>
      <c r="BV325" s="10">
        <f>3/24000000*OO[[#This Row],[130 (05JUL1985 03:00:00)-Water Temperature (C)]]*OO[[#This Row],[72]]</f>
        <v>6.1929702740624994E-6</v>
      </c>
      <c r="BW325" s="10">
        <f>3/24000000*OO[[#This Row],[131 (05JUL1985 06:00:00)-Water Temperature (C)]]*OO[[#This Row],[73]]</f>
        <v>5.733833037923124E-6</v>
      </c>
      <c r="BX325" s="10">
        <f>3/24000000*OO[[#This Row],[132 (05JUL1985 09:00:00)-Water Temperature (C)]]*OO[[#This Row],[74]]</f>
        <v>5.5781026071217507E-6</v>
      </c>
      <c r="BY325" s="10">
        <f>3/24000000*OO[[#This Row],[133 (05JUL1985 12:00:00)-Water Temperature (C)]]*OO[[#This Row],[75]]</f>
        <v>5.7781570109670005E-6</v>
      </c>
      <c r="BZ325" s="10">
        <f>3/24000000*OO[[#This Row],[134 (05JUL1985 15:00:00)-Water Temperature (C)]]*OO[[#This Row],[76]]</f>
        <v>6.1232635263442489E-6</v>
      </c>
      <c r="CA325" s="10">
        <f>3/24000000*OO[[#This Row],[135 (05JUL1985 18:00:00)-Water Temperature (C)]]*OO[[#This Row],[77]]</f>
        <v>6.2095866836066246E-6</v>
      </c>
      <c r="CB325" s="10">
        <f>3/24000000*OO[[#This Row],[136 (05JUL1985 21:00:00)-Water Temperature (C)]]*OO[[#This Row],[78]]</f>
        <v>5.867606474697374E-6</v>
      </c>
      <c r="CC325" s="10">
        <f>3/24000000*OO[[#This Row],[137 (06JUL1985 00:00:00)-Water Temperature (C)]]*OO[[#This Row],[79]]</f>
        <v>5.3802228676140004E-6</v>
      </c>
      <c r="CD325" s="10">
        <f>3/24000000*OO[[#This Row],[138 (06JUL1985 03:00:00)-Water Temperature (C)]]*OO[[#This Row],[80]]</f>
        <v>4.9398356169599993E-6</v>
      </c>
      <c r="CE325" s="10">
        <f>3/24000000*OO[[#This Row],[139 (06JUL1985 06:00:00)-Water Temperature (C)]]*OO[[#This Row],[81]]</f>
        <v>4.5418645798006249E-6</v>
      </c>
      <c r="CF325" s="10">
        <f>3/24000000*OO[[#This Row],[140 (06JUL1985 09:00:00)-Water Temperature (C)]]*OO[[#This Row],[82]]</f>
        <v>4.3385999319169997E-6</v>
      </c>
      <c r="CG325" s="10">
        <f>3/24000000*OO[[#This Row],[141 (06JUL1985 12:00:00)-Water Temperature (C)]]*OO[[#This Row],[83]]</f>
        <v>4.2795456478236247E-6</v>
      </c>
      <c r="CH325" s="10">
        <f>3/24000000*OO[[#This Row],[142 (06JUL1985 15:00:00)-Water Temperature (C)]]*OO[[#This Row],[84]]</f>
        <v>4.1857957547512499E-6</v>
      </c>
      <c r="CI325" s="10">
        <f>3/24000000*OO[[#This Row],[143 (06JUL1985 18:00:00)-Water Temperature (C)]]*OO[[#This Row],[85]]</f>
        <v>4.050673635996E-6</v>
      </c>
      <c r="CJ325" s="10">
        <f>3/24000000*OO[[#This Row],[144 (06JUL1985 21:00:00)-Water Temperature (C)]]*OO[[#This Row],[86]]</f>
        <v>3.8481206889930006E-6</v>
      </c>
      <c r="CK325" s="10">
        <f>3/24000000*OO[[#This Row],[145 (07JUL1985 00:00:00)-Water Temperature (C)]]*OO[[#This Row],[87]]</f>
        <v>3.5258434366724995E-6</v>
      </c>
      <c r="CL325" s="10">
        <f>3/24000000*OO[[#This Row],[146 (07JUL1985 03:00:00)-Water Temperature (C)]]*OO[[#This Row],[88]]</f>
        <v>3.2676834993054998E-6</v>
      </c>
      <c r="CM325" s="10">
        <f>3/24000000*OO[[#This Row],[147 (07JUL1985 06:00:00)-Water Temperature (C)]]*OO[[#This Row],[89]]</f>
        <v>3.0525567897289998E-6</v>
      </c>
      <c r="CN325" s="10">
        <f>3/24000000*OO[[#This Row],[148 (07JUL1985 09:00:00)-Water Temperature (C)]]*OO[[#This Row],[90]]</f>
        <v>2.9741582767899998E-6</v>
      </c>
      <c r="CO325" s="10">
        <f>3/24000000*OO[[#This Row],[149 (07JUL1985 12:00:00)-Water Temperature (C)]]*OO[[#This Row],[91]]</f>
        <v>2.9613432250256248E-6</v>
      </c>
      <c r="CP325" s="10">
        <f>3/24000000*OO[[#This Row],[150 (07JUL1985 15:00:00)-Water Temperature (C)]]*OO[[#This Row],[92]]</f>
        <v>3.0357305794402501E-6</v>
      </c>
      <c r="CQ325" s="10">
        <f>3/24000000*OO[[#This Row],[151 (07JUL1985 18:00:00)-Water Temperature (C)]]*OO[[#This Row],[93]]</f>
        <v>3.1120841068573748E-6</v>
      </c>
      <c r="CR325" s="10">
        <f>3/24000000*OO[[#This Row],[152 (07JUL1985 21:00:00)-Water Temperature (C)]]*OO[[#This Row],[94]]</f>
        <v>3.0180578961476248E-6</v>
      </c>
      <c r="CS325" s="10">
        <f>3/24000000*OO[[#This Row],[153 (08JUL1985 00:00:00)-Water Temperature (C)]]*OO[[#This Row],[95]]</f>
        <v>2.7656631177337499E-6</v>
      </c>
      <c r="CT325" s="10">
        <f>3/24000000*OO[[#This Row],[154 (08JUL1985 03:00:00)-Water Temperature (C)]]*OO[[#This Row],[96]]</f>
        <v>2.5312533993641249E-6</v>
      </c>
      <c r="CU325" s="10">
        <f>3/24000000*OO[[#This Row],[155 (08JUL1985 06:00:00)-Water Temperature (C)]]*OO[[#This Row],[97]]</f>
        <v>2.3170265475667496E-6</v>
      </c>
      <c r="CV325" s="10">
        <f>3/24000000*OO[[#This Row],[156 (08JUL1985 09:00:00)-Water Temperature (C)]]*OO[[#This Row],[98]]</f>
        <v>2.2278052262478751E-6</v>
      </c>
      <c r="CW325" s="10">
        <f>3/24000000*OO[[#This Row],[157 (08JUL1985 12:00:00)-Water Temperature (C)]]*OO[[#This Row],[99]]</f>
        <v>2.1521288647439996E-6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0</v>
      </c>
      <c r="R326" s="10">
        <f>3/24*OO[[#This Row],[74 (28JUN1985 03:00:00)-Water Temperature (C)]]*OO[[#This Row],[16]]/SUM(OO[16])</f>
        <v>0</v>
      </c>
      <c r="S326" s="10">
        <f>3/24*OO[[#This Row],[75 (28JUN1985 06:00:00)-Water Temperature (C)]]*OO[[#This Row],[17]]/SUM(OO[17])</f>
        <v>0</v>
      </c>
      <c r="T326" s="10">
        <f>3/24*OO[[#This Row],[76 (28JUN1985 09:00:00)-Water Temperature (C)]]*OO[[#This Row],[18]]/SUM(OO[18])</f>
        <v>1.910244257966412E-35</v>
      </c>
      <c r="U326" s="10">
        <f>3/24*OO[[#This Row],[77 (28JUN1985 12:00:00)-Water Temperature (C)]]*OO[[#This Row],[19]]/SUM(OO[19])</f>
        <v>3.4912299944531761E-27</v>
      </c>
      <c r="V326" s="10">
        <f>3/24000000*OO[[#This Row],[78 (28JUN1985 15:00:00)-Water Temperature (C)]]*OO[[#This Row],[20]]</f>
        <v>7.2647483043275008E-21</v>
      </c>
      <c r="W326" s="10">
        <f>3/24000000*OO[[#This Row],[79 (28JUN1985 18:00:00)-Water Temperature (C)]]*OO[[#This Row],[21]]</f>
        <v>2.5848602333029998E-16</v>
      </c>
      <c r="X326" s="10">
        <f>3/24000000*OO[[#This Row],[80 (28JUN1985 21:00:00)-Water Temperature (C)]]*OO[[#This Row],[22]]</f>
        <v>3.5729422100216249E-13</v>
      </c>
      <c r="Y326" s="10">
        <f>3/24000000*OO[[#This Row],[81 (29JUN1985 00:00:00)-Water Temperature (C)]]*OO[[#This Row],[23]]</f>
        <v>1.051957313095E-10</v>
      </c>
      <c r="Z326" s="10">
        <f>3/24000000*OO[[#This Row],[82 (29JUN1985 03:00:00)-Water Temperature (C)]]*OO[[#This Row],[24]]</f>
        <v>1.0609569136157499E-8</v>
      </c>
      <c r="AA326" s="10">
        <f>3/24000000*OO[[#This Row],[83 (29JUN1985 06:00:00)-Water Temperature (C)]]*OO[[#This Row],[25]]</f>
        <v>4.7524686693749997E-7</v>
      </c>
      <c r="AB326" s="10">
        <f>3/24000000*OO[[#This Row],[84 (29JUN1985 09:00:00)-Water Temperature (C)]]*OO[[#This Row],[26]]</f>
        <v>1.1269781259239998E-5</v>
      </c>
      <c r="AC326" s="10">
        <f>3/24000000*OO[[#This Row],[85 (29JUN1985 12:00:00)-Water Temperature (C)]]*OO[[#This Row],[27]]</f>
        <v>1.5397745766750003E-4</v>
      </c>
      <c r="AD326" s="10">
        <f>3/24000000*OO[[#This Row],[86 (29JUN1985 15:00:00)-Water Temperature (C)]]*OO[[#This Row],[28]]</f>
        <v>1.3103548655418751E-3</v>
      </c>
      <c r="AE326" s="10">
        <f>3/24000000*OO[[#This Row],[88 (29JUN1985 21:00:00)-Water Temperature (C)]]*OO[[#This Row],[30]]</f>
        <v>2.3778203419233746E-2</v>
      </c>
      <c r="AF326" s="10">
        <f>3/24000000*OO[[#This Row],[88 (29JUN1985 21:00:00)-Water Temperature (C)]]*OO[[#This Row],[30]]</f>
        <v>2.3778203419233746E-2</v>
      </c>
      <c r="AG326" s="10">
        <f>3/24000000*OO[[#This Row],[89 (30JUN1985 00:00:00)-Water Temperature (C)]]*OO[[#This Row],[31]]</f>
        <v>5.3322231324779999E-2</v>
      </c>
      <c r="AH326" s="10">
        <f>3/24000000*OO[[#This Row],[90 (30JUN1985 03:00:00)-Water Temperature (C)]]*OO[[#This Row],[32]]</f>
        <v>8.7385566272550022E-2</v>
      </c>
      <c r="AI326" s="10">
        <f>3/24000000*OO[[#This Row],[91 (30JUN1985 06:00:00)-Water Temperature (C)]]*OO[[#This Row],[33]]</f>
        <v>0.10875006187694999</v>
      </c>
      <c r="AJ326" s="10">
        <f>3/24000000*OO[[#This Row],[92 (30JUN1985 09:00:00)-Water Temperature (C)]]*OO[[#This Row],[34]]</f>
        <v>0.1104011982252375</v>
      </c>
      <c r="AK326" s="10">
        <f>3/24000000*OO[[#This Row],[93 (30JUN1985 12:00:00)-Water Temperature (C)]]*OO[[#This Row],[35]]</f>
        <v>9.3953372036124999E-2</v>
      </c>
      <c r="AL326" s="10">
        <f>3/24000000*OO[[#This Row],[94 (30JUN1985 15:00:00)-Water Temperature (C)]]*OO[[#This Row],[36]]</f>
        <v>6.8650798624062495E-2</v>
      </c>
      <c r="AM326" s="10">
        <f>3/24000000*OO[[#This Row],[95 (30JUN1985 18:00:00)-Water Temperature (C)]]*OO[[#This Row],[37]]</f>
        <v>4.1913063326737492E-2</v>
      </c>
      <c r="AN326" s="10">
        <f>3/24000000*OO[[#This Row],[96 (30JUN1985 21:00:00)-Water Temperature (C)]]*OO[[#This Row],[38]]</f>
        <v>2.0775973358902501E-2</v>
      </c>
      <c r="AO326" s="10">
        <f>3/24000000*OO[[#This Row],[97 (01JUL1985 00:00:00)-Water Temperature (C)]]*OO[[#This Row],[39]]</f>
        <v>8.7898311812687514E-3</v>
      </c>
      <c r="AP326" s="10">
        <f>3/24000000*OO[[#This Row],[98 (01JUL1985 03:00:00)-Water Temperature (C)]]*OO[[#This Row],[40]]</f>
        <v>3.337336162501875E-3</v>
      </c>
      <c r="AQ326" s="10">
        <f>3/24000000*OO[[#This Row],[99 (01JUL1985 06:00:00)-Water Temperature (C)]]*OO[[#This Row],[41]]</f>
        <v>1.1768022535422499E-3</v>
      </c>
      <c r="AR326" s="10">
        <f>3/24000000*OO[[#This Row],[100 (01JUL1985 09:00:00)-Water Temperature (C)]]*OO[[#This Row],[42]]</f>
        <v>4.2765233641812496E-4</v>
      </c>
      <c r="AS326" s="10">
        <f>3/24000000*OO[[#This Row],[101 (01JUL1985 12:00:00)-Water Temperature (C)]]*OO[[#This Row],[43]]</f>
        <v>1.79221380339625E-4</v>
      </c>
      <c r="AT326" s="10">
        <f>3/24000000*OO[[#This Row],[102 (01JUL1985 15:00:00)-Water Temperature (C)]]*OO[[#This Row],[44]]</f>
        <v>1.05046967506925E-4</v>
      </c>
      <c r="AU326" s="10">
        <f>3/24000000*OO[[#This Row],[103 (01JUL1985 18:00:00)-Water Temperature (C)]]*OO[[#This Row],[45]]</f>
        <v>8.5785682305600006E-5</v>
      </c>
      <c r="AV326" s="10">
        <f>3/24000000*OO[[#This Row],[104 (01JUL1985 21:00:00)-Water Temperature (C)]]*OO[[#This Row],[46]]</f>
        <v>8.1022561515149994E-5</v>
      </c>
      <c r="AW326" s="10">
        <f>3/24000000*OO[[#This Row],[105 (02JUL1985 00:00:00)-Water Temperature (C)]]*OO[[#This Row],[47]]</f>
        <v>7.6541113831000003E-5</v>
      </c>
      <c r="AX326" s="10">
        <f>3/24000000*OO[[#This Row],[106 (02JUL1985 03:00:00)-Water Temperature (C)]]*OO[[#This Row],[48]]</f>
        <v>7.0845678234062503E-5</v>
      </c>
      <c r="AY326" s="10">
        <f>3/24000000*OO[[#This Row],[107 (02JUL1985 06:00:00)-Water Temperature (C)]]*OO[[#This Row],[49]]</f>
        <v>6.4259986018799998E-5</v>
      </c>
      <c r="AZ326" s="10">
        <f>3/24000000*OO[[#This Row],[108 (02JUL1985 09:00:00)-Water Temperature (C)]]*OO[[#This Row],[50]]</f>
        <v>5.988163362321249E-5</v>
      </c>
      <c r="BA326" s="10">
        <f>3/24000000*OO[[#This Row],[109 (02JUL1985 12:00:00)-Water Temperature (C)]]*OO[[#This Row],[51]]</f>
        <v>5.5756750811894996E-5</v>
      </c>
      <c r="BB326" s="10">
        <f>3/24000000*OO[[#This Row],[110 (02JUL1985 15:00:00)-Water Temperature (C)]]*OO[[#This Row],[52]]</f>
        <v>5.0859192427436245E-5</v>
      </c>
      <c r="BC326" s="10">
        <f>3/24000000*OO[[#This Row],[111 (02JUL1985 18:00:00)-Water Temperature (C)]]*OO[[#This Row],[53]]</f>
        <v>4.4308062160299996E-5</v>
      </c>
      <c r="BD326" s="10">
        <f>3/24000000*OO[[#This Row],[112 (02JUL1985 21:00:00)-Water Temperature (C)]]*OO[[#This Row],[54]]</f>
        <v>3.5542895456249995E-5</v>
      </c>
      <c r="BE326" s="10">
        <f>3/24000000*OO[[#This Row],[113 (03JUL1985 00:00:00)-Water Temperature (C)]]*OO[[#This Row],[55]]</f>
        <v>2.7583826349817502E-5</v>
      </c>
      <c r="BF326" s="10">
        <f>3/24000000*OO[[#This Row],[114 (03JUL1985 03:00:00)-Water Temperature (C)]]*OO[[#This Row],[56]]</f>
        <v>2.1323581669275001E-5</v>
      </c>
      <c r="BG326" s="10">
        <f>3/24000000*OO[[#This Row],[115 (03JUL1985 06:00:00)-Water Temperature (C)]]*OO[[#This Row],[57]]</f>
        <v>1.7037443545555E-5</v>
      </c>
      <c r="BH326" s="10">
        <f>3/24000000*OO[[#This Row],[116 (03JUL1985 09:00:00)-Water Temperature (C)]]*OO[[#This Row],[58]]</f>
        <v>1.4980807429087501E-5</v>
      </c>
      <c r="BI326" s="10">
        <f>3/24000000*OO[[#This Row],[117 (03JUL1985 12:00:00)-Water Temperature (C)]]*OO[[#This Row],[59]]</f>
        <v>1.440777451432E-5</v>
      </c>
      <c r="BJ326" s="10">
        <f>3/24000000*OO[[#This Row],[118 (03JUL1985 15:00:00)-Water Temperature (C)]]*OO[[#This Row],[60]]</f>
        <v>1.43998967736E-5</v>
      </c>
      <c r="BK326" s="10">
        <f>3/24000000*OO[[#This Row],[119 (03JUL1985 18:00:00)-Water Temperature (C)]]*OO[[#This Row],[61]]</f>
        <v>1.395805818741875E-5</v>
      </c>
      <c r="BL326" s="10">
        <f>3/24000000*OO[[#This Row],[120 (03JUL1985 21:00:00)-Water Temperature (C)]]*OO[[#This Row],[62]]</f>
        <v>1.306200313770625E-5</v>
      </c>
      <c r="BM326" s="10">
        <f>3/24000000*OO[[#This Row],[121 (04JUL1985 00:00:00)-Water Temperature (C)]]*OO[[#This Row],[63]]</f>
        <v>1.1922735086254999E-5</v>
      </c>
      <c r="BN326" s="10">
        <f>3/24000000*OO[[#This Row],[122 (04JUL1985 03:00:00)-Water Temperature (C)]]*OO[[#This Row],[64]]</f>
        <v>1.079872014154E-5</v>
      </c>
      <c r="BO326" s="10">
        <f>3/24000000*OO[[#This Row],[123 (04JUL1985 06:00:00)-Water Temperature (C)]]*OO[[#This Row],[65]]</f>
        <v>9.8492825617037493E-6</v>
      </c>
      <c r="BP326" s="10">
        <f>3/24000000*OO[[#This Row],[124 (04JUL1985 09:00:00)-Water Temperature (C)]]*OO[[#This Row],[66]]</f>
        <v>9.4219028056150004E-6</v>
      </c>
      <c r="BQ326" s="10">
        <f>3/24000000*OO[[#This Row],[125 (04JUL1985 12:00:00)-Water Temperature (C)]]*OO[[#This Row],[67]]</f>
        <v>9.0905833279799994E-6</v>
      </c>
      <c r="BR326" s="10">
        <f>3/24000000*OO[[#This Row],[126 (04JUL1985 15:00:00)-Water Temperature (C)]]*OO[[#This Row],[68]]</f>
        <v>8.6034821413950005E-6</v>
      </c>
      <c r="BS326" s="10">
        <f>3/24000000*OO[[#This Row],[127 (04JUL1985 18:00:00)-Water Temperature (C)]]*OO[[#This Row],[69]]</f>
        <v>8.127957983503748E-6</v>
      </c>
      <c r="BT326" s="10">
        <f>3/24000000*OO[[#This Row],[128 (04JUL1985 21:00:00)-Water Temperature (C)]]*OO[[#This Row],[70]]</f>
        <v>7.6112241442250003E-6</v>
      </c>
      <c r="BU326" s="10">
        <f>3/24000000*OO[[#This Row],[129 (05JUL1985 00:00:00)-Water Temperature (C)]]*OO[[#This Row],[71]]</f>
        <v>7.0467974071012497E-6</v>
      </c>
      <c r="BV326" s="10">
        <f>3/24000000*OO[[#This Row],[130 (05JUL1985 03:00:00)-Water Temperature (C)]]*OO[[#This Row],[72]]</f>
        <v>6.5420358109950006E-6</v>
      </c>
      <c r="BW326" s="10">
        <f>3/24000000*OO[[#This Row],[131 (05JUL1985 06:00:00)-Water Temperature (C)]]*OO[[#This Row],[73]]</f>
        <v>6.0577606009974999E-6</v>
      </c>
      <c r="BX326" s="10">
        <f>3/24000000*OO[[#This Row],[132 (05JUL1985 09:00:00)-Water Temperature (C)]]*OO[[#This Row],[74]]</f>
        <v>5.8878755187699999E-6</v>
      </c>
      <c r="BY326" s="10">
        <f>3/24000000*OO[[#This Row],[133 (05JUL1985 12:00:00)-Water Temperature (C)]]*OO[[#This Row],[75]]</f>
        <v>6.0983230540049997E-6</v>
      </c>
      <c r="BZ326" s="10">
        <f>3/24000000*OO[[#This Row],[134 (05JUL1985 15:00:00)-Water Temperature (C)]]*OO[[#This Row],[76]]</f>
        <v>6.4602081884212499E-6</v>
      </c>
      <c r="CA326" s="10">
        <f>3/24000000*OO[[#This Row],[135 (05JUL1985 18:00:00)-Water Temperature (C)]]*OO[[#This Row],[77]]</f>
        <v>6.5506909280500003E-6</v>
      </c>
      <c r="CB326" s="10">
        <f>3/24000000*OO[[#This Row],[136 (05JUL1985 21:00:00)-Water Temperature (C)]]*OO[[#This Row],[78]]</f>
        <v>6.19123189724025E-6</v>
      </c>
      <c r="CC326" s="10">
        <f>3/24000000*OO[[#This Row],[137 (06JUL1985 00:00:00)-Water Temperature (C)]]*OO[[#This Row],[79]]</f>
        <v>5.6821608290999995E-6</v>
      </c>
      <c r="CD326" s="10">
        <f>3/24000000*OO[[#This Row],[138 (06JUL1985 03:00:00)-Water Temperature (C)]]*OO[[#This Row],[80]]</f>
        <v>5.2227596771974988E-6</v>
      </c>
      <c r="CE326" s="10">
        <f>3/24000000*OO[[#This Row],[139 (06JUL1985 06:00:00)-Water Temperature (C)]]*OO[[#This Row],[81]]</f>
        <v>4.7972312533837502E-6</v>
      </c>
      <c r="CF326" s="10">
        <f>3/24000000*OO[[#This Row],[140 (06JUL1985 09:00:00)-Water Temperature (C)]]*OO[[#This Row],[82]]</f>
        <v>4.5738232527600005E-6</v>
      </c>
      <c r="CG326" s="10">
        <f>3/24000000*OO[[#This Row],[141 (06JUL1985 12:00:00)-Water Temperature (C)]]*OO[[#This Row],[83]]</f>
        <v>4.512389114687625E-6</v>
      </c>
      <c r="CH326" s="10">
        <f>3/24000000*OO[[#This Row],[142 (06JUL1985 15:00:00)-Water Temperature (C)]]*OO[[#This Row],[84]]</f>
        <v>4.4145546942139997E-6</v>
      </c>
      <c r="CI326" s="10">
        <f>3/24000000*OO[[#This Row],[143 (06JUL1985 18:00:00)-Water Temperature (C)]]*OO[[#This Row],[85]]</f>
        <v>4.2726391819269997E-6</v>
      </c>
      <c r="CJ326" s="10">
        <f>3/24000000*OO[[#This Row],[144 (06JUL1985 21:00:00)-Water Temperature (C)]]*OO[[#This Row],[86]]</f>
        <v>4.0636241984249999E-6</v>
      </c>
      <c r="CK326" s="10">
        <f>3/24000000*OO[[#This Row],[145 (07JUL1985 00:00:00)-Water Temperature (C)]]*OO[[#This Row],[87]]</f>
        <v>3.7242781141237495E-6</v>
      </c>
      <c r="CL326" s="10">
        <f>3/24000000*OO[[#This Row],[146 (07JUL1985 03:00:00)-Water Temperature (C)]]*OO[[#This Row],[88]]</f>
        <v>3.4499051913952498E-6</v>
      </c>
      <c r="CM326" s="10">
        <f>3/24000000*OO[[#This Row],[147 (07JUL1985 06:00:00)-Water Temperature (C)]]*OO[[#This Row],[89]]</f>
        <v>3.2225685010912499E-6</v>
      </c>
      <c r="CN326" s="10">
        <f>3/24000000*OO[[#This Row],[148 (07JUL1985 09:00:00)-Water Temperature (C)]]*OO[[#This Row],[90]]</f>
        <v>3.1346920559762494E-6</v>
      </c>
      <c r="CO326" s="10">
        <f>3/24000000*OO[[#This Row],[149 (07JUL1985 12:00:00)-Water Temperature (C)]]*OO[[#This Row],[91]]</f>
        <v>3.1208322695040002E-6</v>
      </c>
      <c r="CP326" s="10">
        <f>3/24000000*OO[[#This Row],[150 (07JUL1985 15:00:00)-Water Temperature (C)]]*OO[[#This Row],[92]]</f>
        <v>3.1987107904293749E-6</v>
      </c>
      <c r="CQ326" s="10">
        <f>3/24000000*OO[[#This Row],[151 (07JUL1985 18:00:00)-Water Temperature (C)]]*OO[[#This Row],[93]]</f>
        <v>3.2817584011419998E-6</v>
      </c>
      <c r="CR326" s="10">
        <f>3/24000000*OO[[#This Row],[152 (07JUL1985 21:00:00)-Water Temperature (C)]]*OO[[#This Row],[94]]</f>
        <v>3.1840351848779997E-6</v>
      </c>
      <c r="CS326" s="10">
        <f>3/24000000*OO[[#This Row],[153 (08JUL1985 00:00:00)-Water Temperature (C)]]*OO[[#This Row],[95]]</f>
        <v>2.9189901949436249E-6</v>
      </c>
      <c r="CT326" s="10">
        <f>3/24000000*OO[[#This Row],[154 (08JUL1985 03:00:00)-Water Temperature (C)]]*OO[[#This Row],[96]]</f>
        <v>2.6749550263491249E-6</v>
      </c>
      <c r="CU326" s="10">
        <f>3/24000000*OO[[#This Row],[155 (08JUL1985 06:00:00)-Water Temperature (C)]]*OO[[#This Row],[97]]</f>
        <v>2.4504953409742498E-6</v>
      </c>
      <c r="CV326" s="10">
        <f>3/24000000*OO[[#This Row],[156 (08JUL1985 09:00:00)-Water Temperature (C)]]*OO[[#This Row],[98]]</f>
        <v>2.3518087628011249E-6</v>
      </c>
      <c r="CW326" s="10">
        <f>3/24000000*OO[[#This Row],[157 (08JUL1985 12:00:00)-Water Temperature (C)]]*OO[[#This Row],[99]]</f>
        <v>2.2698020120729998E-6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0</v>
      </c>
      <c r="R327" s="10">
        <f>3/24*OO[[#This Row],[74 (28JUN1985 03:00:00)-Water Temperature (C)]]*OO[[#This Row],[16]]/SUM(OO[16])</f>
        <v>0</v>
      </c>
      <c r="S327" s="10">
        <f>3/24*OO[[#This Row],[75 (28JUN1985 06:00:00)-Water Temperature (C)]]*OO[[#This Row],[17]]/SUM(OO[17])</f>
        <v>0</v>
      </c>
      <c r="T327" s="10">
        <f>3/24*OO[[#This Row],[76 (28JUN1985 09:00:00)-Water Temperature (C)]]*OO[[#This Row],[18]]/SUM(OO[18])</f>
        <v>3.0066491644542206E-36</v>
      </c>
      <c r="U327" s="10">
        <f>3/24*OO[[#This Row],[77 (28JUN1985 12:00:00)-Water Temperature (C)]]*OO[[#This Row],[19]]/SUM(OO[19])</f>
        <v>1.7901700672799176E-27</v>
      </c>
      <c r="V327" s="10">
        <f>3/24000000*OO[[#This Row],[78 (28JUN1985 15:00:00)-Water Temperature (C)]]*OO[[#This Row],[20]]</f>
        <v>2.0966286734285004E-21</v>
      </c>
      <c r="W327" s="10">
        <f>3/24000000*OO[[#This Row],[79 (28JUN1985 18:00:00)-Water Temperature (C)]]*OO[[#This Row],[21]]</f>
        <v>1.260795397495875E-16</v>
      </c>
      <c r="X327" s="10">
        <f>3/24000000*OO[[#This Row],[80 (28JUN1985 21:00:00)-Water Temperature (C)]]*OO[[#This Row],[22]]</f>
        <v>2.0648722412888751E-13</v>
      </c>
      <c r="Y327" s="10">
        <f>3/24000000*OO[[#This Row],[81 (29JUN1985 00:00:00)-Water Temperature (C)]]*OO[[#This Row],[23]]</f>
        <v>6.7906108166199988E-11</v>
      </c>
      <c r="Z327" s="10">
        <f>3/24000000*OO[[#This Row],[82 (29JUN1985 03:00:00)-Water Temperature (C)]]*OO[[#This Row],[24]]</f>
        <v>7.4764274479424991E-9</v>
      </c>
      <c r="AA327" s="10">
        <f>3/24000000*OO[[#This Row],[83 (29JUN1985 06:00:00)-Water Temperature (C)]]*OO[[#This Row],[25]]</f>
        <v>3.6035948950687492E-7</v>
      </c>
      <c r="AB327" s="10">
        <f>3/24000000*OO[[#This Row],[84 (29JUN1985 09:00:00)-Water Temperature (C)]]*OO[[#This Row],[26]]</f>
        <v>9.1276255551487501E-6</v>
      </c>
      <c r="AC327" s="10">
        <f>3/24000000*OO[[#This Row],[85 (29JUN1985 12:00:00)-Water Temperature (C)]]*OO[[#This Row],[27]]</f>
        <v>1.32594003342225E-4</v>
      </c>
      <c r="AD327" s="10">
        <f>3/24000000*OO[[#This Row],[86 (29JUN1985 15:00:00)-Water Temperature (C)]]*OO[[#This Row],[28]]</f>
        <v>1.1935567118543748E-3</v>
      </c>
      <c r="AE327" s="10">
        <f>3/24000000*OO[[#This Row],[88 (29JUN1985 21:00:00)-Water Temperature (C)]]*OO[[#This Row],[30]]</f>
        <v>2.3921057324999998E-2</v>
      </c>
      <c r="AF327" s="10">
        <f>3/24000000*OO[[#This Row],[88 (29JUN1985 21:00:00)-Water Temperature (C)]]*OO[[#This Row],[30]]</f>
        <v>2.3921057324999998E-2</v>
      </c>
      <c r="AG327" s="10">
        <f>3/24000000*OO[[#This Row],[89 (30JUN1985 00:00:00)-Water Temperature (C)]]*OO[[#This Row],[31]]</f>
        <v>5.6034381424499999E-2</v>
      </c>
      <c r="AH327" s="10">
        <f>3/24000000*OO[[#This Row],[90 (30JUN1985 03:00:00)-Water Temperature (C)]]*OO[[#This Row],[32]]</f>
        <v>9.5714298979224996E-2</v>
      </c>
      <c r="AI327" s="10">
        <f>3/24000000*OO[[#This Row],[91 (30JUN1985 06:00:00)-Water Temperature (C)]]*OO[[#This Row],[33]]</f>
        <v>0.12358878233355</v>
      </c>
      <c r="AJ327" s="10">
        <f>3/24000000*OO[[#This Row],[92 (30JUN1985 09:00:00)-Water Temperature (C)]]*OO[[#This Row],[34]]</f>
        <v>0.1294988914232125</v>
      </c>
      <c r="AK327" s="10">
        <f>3/24000000*OO[[#This Row],[93 (30JUN1985 12:00:00)-Water Temperature (C)]]*OO[[#This Row],[35]]</f>
        <v>0.11384204462399998</v>
      </c>
      <c r="AL327" s="10">
        <f>3/24000000*OO[[#This Row],[94 (30JUN1985 15:00:00)-Water Temperature (C)]]*OO[[#This Row],[36]]</f>
        <v>8.5711722656624995E-2</v>
      </c>
      <c r="AM327" s="10">
        <f>3/24000000*OO[[#This Row],[95 (30JUN1985 18:00:00)-Water Temperature (C)]]*OO[[#This Row],[37]]</f>
        <v>5.3735322781990003E-2</v>
      </c>
      <c r="AN327" s="10">
        <f>3/24000000*OO[[#This Row],[96 (30JUN1985 21:00:00)-Water Temperature (C)]]*OO[[#This Row],[38]]</f>
        <v>2.7246818643407493E-2</v>
      </c>
      <c r="AO327" s="10">
        <f>3/24000000*OO[[#This Row],[97 (01JUL1985 00:00:00)-Water Temperature (C)]]*OO[[#This Row],[39]]</f>
        <v>1.1772053920336251E-2</v>
      </c>
      <c r="AP327" s="10">
        <f>3/24000000*OO[[#This Row],[98 (01JUL1985 03:00:00)-Water Temperature (C)]]*OO[[#This Row],[40]]</f>
        <v>4.5583583269769995E-3</v>
      </c>
      <c r="AQ327" s="10">
        <f>3/24000000*OO[[#This Row],[99 (01JUL1985 06:00:00)-Water Temperature (C)]]*OO[[#This Row],[41]]</f>
        <v>1.6277955688839998E-3</v>
      </c>
      <c r="AR327" s="10">
        <f>3/24000000*OO[[#This Row],[100 (01JUL1985 09:00:00)-Water Temperature (C)]]*OO[[#This Row],[42]]</f>
        <v>5.8952318999924995E-4</v>
      </c>
      <c r="AS327" s="10">
        <f>3/24000000*OO[[#This Row],[101 (01JUL1985 12:00:00)-Water Temperature (C)]]*OO[[#This Row],[43]]</f>
        <v>2.389127356483375E-4</v>
      </c>
      <c r="AT327" s="10">
        <f>3/24000000*OO[[#This Row],[102 (01JUL1985 15:00:00)-Water Temperature (C)]]*OO[[#This Row],[44]]</f>
        <v>1.3082062404832498E-4</v>
      </c>
      <c r="AU327" s="10">
        <f>3/24000000*OO[[#This Row],[103 (01JUL1985 18:00:00)-Water Temperature (C)]]*OO[[#This Row],[45]]</f>
        <v>1.0147877665005E-4</v>
      </c>
      <c r="AV327" s="10">
        <f>3/24000000*OO[[#This Row],[104 (01JUL1985 21:00:00)-Water Temperature (C)]]*OO[[#This Row],[46]]</f>
        <v>9.4250378589600005E-5</v>
      </c>
      <c r="AW327" s="10">
        <f>3/24000000*OO[[#This Row],[105 (02JUL1985 00:00:00)-Water Temperature (C)]]*OO[[#This Row],[47]]</f>
        <v>8.9094403635000001E-5</v>
      </c>
      <c r="AX327" s="10">
        <f>3/24000000*OO[[#This Row],[106 (02JUL1985 03:00:00)-Water Temperature (C)]]*OO[[#This Row],[48]]</f>
        <v>8.2777295737499997E-5</v>
      </c>
      <c r="AY327" s="10">
        <f>3/24000000*OO[[#This Row],[107 (02JUL1985 06:00:00)-Water Temperature (C)]]*OO[[#This Row],[49]]</f>
        <v>7.5407105422574999E-5</v>
      </c>
      <c r="AZ327" s="10">
        <f>3/24000000*OO[[#This Row],[108 (02JUL1985 09:00:00)-Water Temperature (C)]]*OO[[#This Row],[50]]</f>
        <v>7.0494585693749989E-5</v>
      </c>
      <c r="BA327" s="10">
        <f>3/24000000*OO[[#This Row],[109 (02JUL1985 12:00:00)-Water Temperature (C)]]*OO[[#This Row],[51]]</f>
        <v>6.5918958451387498E-5</v>
      </c>
      <c r="BB327" s="10">
        <f>3/24000000*OO[[#This Row],[110 (02JUL1985 15:00:00)-Water Temperature (C)]]*OO[[#This Row],[52]]</f>
        <v>6.0411136177840002E-5</v>
      </c>
      <c r="BC327" s="10">
        <f>3/24000000*OO[[#This Row],[111 (02JUL1985 18:00:00)-Water Temperature (C)]]*OO[[#This Row],[53]]</f>
        <v>5.2911971862399993E-5</v>
      </c>
      <c r="BD327" s="10">
        <f>3/24000000*OO[[#This Row],[112 (02JUL1985 21:00:00)-Water Temperature (C)]]*OO[[#This Row],[54]]</f>
        <v>4.2647570840907496E-5</v>
      </c>
      <c r="BE327" s="10">
        <f>3/24000000*OO[[#This Row],[113 (03JUL1985 00:00:00)-Water Temperature (C)]]*OO[[#This Row],[55]]</f>
        <v>3.31495918951725E-5</v>
      </c>
      <c r="BF327" s="10">
        <f>3/24000000*OO[[#This Row],[114 (03JUL1985 03:00:00)-Water Temperature (C)]]*OO[[#This Row],[56]]</f>
        <v>2.560059608818875E-5</v>
      </c>
      <c r="BG327" s="10">
        <f>3/24000000*OO[[#This Row],[115 (03JUL1985 06:00:00)-Water Temperature (C)]]*OO[[#This Row],[57]]</f>
        <v>2.0344102167149998E-5</v>
      </c>
      <c r="BH327" s="10">
        <f>3/24000000*OO[[#This Row],[116 (03JUL1985 09:00:00)-Water Temperature (C)]]*OO[[#This Row],[58]]</f>
        <v>1.774988435815125E-5</v>
      </c>
      <c r="BI327" s="10">
        <f>3/24000000*OO[[#This Row],[117 (03JUL1985 12:00:00)-Water Temperature (C)]]*OO[[#This Row],[59]]</f>
        <v>1.697682628720375E-5</v>
      </c>
      <c r="BJ327" s="10">
        <f>3/24000000*OO[[#This Row],[118 (03JUL1985 15:00:00)-Water Temperature (C)]]*OO[[#This Row],[60]]</f>
        <v>1.6898420095514998E-5</v>
      </c>
      <c r="BK327" s="10">
        <f>3/24000000*OO[[#This Row],[119 (03JUL1985 18:00:00)-Water Temperature (C)]]*OO[[#This Row],[61]]</f>
        <v>1.63407605618475E-5</v>
      </c>
      <c r="BL327" s="10">
        <f>3/24000000*OO[[#This Row],[120 (03JUL1985 21:00:00)-Water Temperature (C)]]*OO[[#This Row],[62]]</f>
        <v>1.5275281372916247E-5</v>
      </c>
      <c r="BM327" s="10">
        <f>3/24000000*OO[[#This Row],[121 (04JUL1985 00:00:00)-Water Temperature (C)]]*OO[[#This Row],[63]]</f>
        <v>1.3956265116612498E-5</v>
      </c>
      <c r="BN327" s="10">
        <f>3/24000000*OO[[#This Row],[122 (04JUL1985 03:00:00)-Water Temperature (C)]]*OO[[#This Row],[64]]</f>
        <v>1.2646496524556248E-5</v>
      </c>
      <c r="BO327" s="10">
        <f>3/24000000*OO[[#This Row],[123 (04JUL1985 06:00:00)-Water Temperature (C)]]*OO[[#This Row],[65]]</f>
        <v>1.1522426003347499E-5</v>
      </c>
      <c r="BP327" s="10">
        <f>3/24000000*OO[[#This Row],[124 (04JUL1985 09:00:00)-Water Temperature (C)]]*OO[[#This Row],[66]]</f>
        <v>1.100127194738E-5</v>
      </c>
      <c r="BQ327" s="10">
        <f>3/24000000*OO[[#This Row],[125 (04JUL1985 12:00:00)-Water Temperature (C)]]*OO[[#This Row],[67]]</f>
        <v>1.06052521761375E-5</v>
      </c>
      <c r="BR327" s="10">
        <f>3/24000000*OO[[#This Row],[126 (04JUL1985 15:00:00)-Water Temperature (C)]]*OO[[#This Row],[68]]</f>
        <v>1.003260935101875E-5</v>
      </c>
      <c r="BS327" s="10">
        <f>3/24000000*OO[[#This Row],[127 (04JUL1985 18:00:00)-Water Temperature (C)]]*OO[[#This Row],[69]]</f>
        <v>9.4782142534274993E-6</v>
      </c>
      <c r="BT327" s="10">
        <f>3/24000000*OO[[#This Row],[128 (04JUL1985 21:00:00)-Water Temperature (C)]]*OO[[#This Row],[70]]</f>
        <v>8.8874856097499992E-6</v>
      </c>
      <c r="BU327" s="10">
        <f>3/24000000*OO[[#This Row],[129 (05JUL1985 00:00:00)-Water Temperature (C)]]*OO[[#This Row],[71]]</f>
        <v>8.2309341489374986E-6</v>
      </c>
      <c r="BV327" s="10">
        <f>3/24000000*OO[[#This Row],[130 (05JUL1985 03:00:00)-Water Temperature (C)]]*OO[[#This Row],[72]]</f>
        <v>7.6372693266825006E-6</v>
      </c>
      <c r="BW327" s="10">
        <f>3/24000000*OO[[#This Row],[131 (05JUL1985 06:00:00)-Water Temperature (C)]]*OO[[#This Row],[73]]</f>
        <v>7.0733029307624998E-6</v>
      </c>
      <c r="BX327" s="10">
        <f>3/24000000*OO[[#This Row],[132 (05JUL1985 09:00:00)-Water Temperature (C)]]*OO[[#This Row],[74]]</f>
        <v>6.8688595432274985E-6</v>
      </c>
      <c r="BY327" s="10">
        <f>3/24000000*OO[[#This Row],[133 (05JUL1985 12:00:00)-Water Temperature (C)]]*OO[[#This Row],[75]]</f>
        <v>7.1138974033574993E-6</v>
      </c>
      <c r="BZ327" s="10">
        <f>3/24000000*OO[[#This Row],[134 (05JUL1985 15:00:00)-Water Temperature (C)]]*OO[[#This Row],[76]]</f>
        <v>7.5326293846875006E-6</v>
      </c>
      <c r="CA327" s="10">
        <f>3/24000000*OO[[#This Row],[135 (05JUL1985 18:00:00)-Water Temperature (C)]]*OO[[#This Row],[77]]</f>
        <v>7.6339691412487514E-6</v>
      </c>
      <c r="CB327" s="10">
        <f>3/24000000*OO[[#This Row],[136 (05JUL1985 21:00:00)-Water Temperature (C)]]*OO[[#This Row],[78]]</f>
        <v>7.2150904257964999E-6</v>
      </c>
      <c r="CC327" s="10">
        <f>3/24000000*OO[[#This Row],[137 (06JUL1985 00:00:00)-Water Temperature (C)]]*OO[[#This Row],[79]]</f>
        <v>6.6304210381062496E-6</v>
      </c>
      <c r="CD327" s="10">
        <f>3/24000000*OO[[#This Row],[138 (06JUL1985 03:00:00)-Water Temperature (C)]]*OO[[#This Row],[80]]</f>
        <v>6.1033762302217492E-6</v>
      </c>
      <c r="CE327" s="10">
        <f>3/24000000*OO[[#This Row],[139 (06JUL1985 06:00:00)-Water Temperature (C)]]*OO[[#This Row],[81]]</f>
        <v>5.6017437258719994E-6</v>
      </c>
      <c r="CF327" s="10">
        <f>3/24000000*OO[[#This Row],[140 (06JUL1985 09:00:00)-Water Temperature (C)]]*OO[[#This Row],[82]]</f>
        <v>5.3268887403847486E-6</v>
      </c>
      <c r="CG327" s="10">
        <f>3/24000000*OO[[#This Row],[141 (06JUL1985 12:00:00)-Water Temperature (C)]]*OO[[#This Row],[83]]</f>
        <v>5.2550952840874995E-6</v>
      </c>
      <c r="CH327" s="10">
        <f>3/24000000*OO[[#This Row],[142 (06JUL1985 15:00:00)-Water Temperature (C)]]*OO[[#This Row],[84]]</f>
        <v>5.1426719346021252E-6</v>
      </c>
      <c r="CI327" s="10">
        <f>3/24000000*OO[[#This Row],[143 (06JUL1985 18:00:00)-Water Temperature (C)]]*OO[[#This Row],[85]]</f>
        <v>4.9796495356634999E-6</v>
      </c>
      <c r="CJ327" s="10">
        <f>3/24000000*OO[[#This Row],[144 (06JUL1985 21:00:00)-Water Temperature (C)]]*OO[[#This Row],[86]]</f>
        <v>4.7394869433079997E-6</v>
      </c>
      <c r="CK327" s="10">
        <f>3/24000000*OO[[#This Row],[145 (07JUL1985 00:00:00)-Water Temperature (C)]]*OO[[#This Row],[87]]</f>
        <v>4.3481524954425005E-6</v>
      </c>
      <c r="CL327" s="10">
        <f>3/24000000*OO[[#This Row],[146 (07JUL1985 03:00:00)-Water Temperature (C)]]*OO[[#This Row],[88]]</f>
        <v>4.0244924928974996E-6</v>
      </c>
      <c r="CM327" s="10">
        <f>3/24000000*OO[[#This Row],[147 (07JUL1985 06:00:00)-Water Temperature (C)]]*OO[[#This Row],[89]]</f>
        <v>3.7592014399073749E-6</v>
      </c>
      <c r="CN327" s="10">
        <f>3/24000000*OO[[#This Row],[148 (07JUL1985 09:00:00)-Water Temperature (C)]]*OO[[#This Row],[90]]</f>
        <v>3.6503154378224999E-6</v>
      </c>
      <c r="CO327" s="10">
        <f>3/24000000*OO[[#This Row],[149 (07JUL1985 12:00:00)-Water Temperature (C)]]*OO[[#This Row],[91]]</f>
        <v>3.6324261536014997E-6</v>
      </c>
      <c r="CP327" s="10">
        <f>3/24000000*OO[[#This Row],[150 (07JUL1985 15:00:00)-Water Temperature (C)]]*OO[[#This Row],[92]]</f>
        <v>3.7216010033439996E-6</v>
      </c>
      <c r="CQ327" s="10">
        <f>3/24000000*OO[[#This Row],[151 (07JUL1985 18:00:00)-Water Temperature (C)]]*OO[[#This Row],[93]]</f>
        <v>3.8224611890439991E-6</v>
      </c>
      <c r="CR327" s="10">
        <f>3/24000000*OO[[#This Row],[152 (07JUL1985 21:00:00)-Water Temperature (C)]]*OO[[#This Row],[94]]</f>
        <v>3.7095421675499997E-6</v>
      </c>
      <c r="CS327" s="10">
        <f>3/24000000*OO[[#This Row],[153 (08JUL1985 00:00:00)-Water Temperature (C)]]*OO[[#This Row],[95]]</f>
        <v>3.4036160090542502E-6</v>
      </c>
      <c r="CT327" s="10">
        <f>3/24000000*OO[[#This Row],[154 (08JUL1985 03:00:00)-Water Temperature (C)]]*OO[[#This Row],[96]]</f>
        <v>3.1227857311668748E-6</v>
      </c>
      <c r="CU327" s="10">
        <f>3/24000000*OO[[#This Row],[155 (08JUL1985 06:00:00)-Water Temperature (C)]]*OO[[#This Row],[97]]</f>
        <v>2.8656888428397496E-6</v>
      </c>
      <c r="CV327" s="10">
        <f>3/24000000*OO[[#This Row],[156 (08JUL1985 09:00:00)-Water Temperature (C)]]*OO[[#This Row],[98]]</f>
        <v>2.744337927991625E-6</v>
      </c>
      <c r="CW327" s="10">
        <f>3/24000000*OO[[#This Row],[157 (08JUL1985 12:00:00)-Water Temperature (C)]]*OO[[#This Row],[99]]</f>
        <v>2.6437106429772499E-6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0</v>
      </c>
      <c r="R328" s="10">
        <f>3/24*OO[[#This Row],[74 (28JUN1985 03:00:00)-Water Temperature (C)]]*OO[[#This Row],[16]]/SUM(OO[16])</f>
        <v>0</v>
      </c>
      <c r="S328" s="10">
        <f>3/24*OO[[#This Row],[75 (28JUN1985 06:00:00)-Water Temperature (C)]]*OO[[#This Row],[17]]/SUM(OO[17])</f>
        <v>0</v>
      </c>
      <c r="T328" s="10">
        <f>3/24*OO[[#This Row],[76 (28JUN1985 09:00:00)-Water Temperature (C)]]*OO[[#This Row],[18]]/SUM(OO[18])</f>
        <v>4.058337561654428E-37</v>
      </c>
      <c r="U328" s="10">
        <f>3/24*OO[[#This Row],[77 (28JUN1985 12:00:00)-Water Temperature (C)]]*OO[[#This Row],[19]]/SUM(OO[19])</f>
        <v>6.8307406840299055E-28</v>
      </c>
      <c r="V328" s="10">
        <f>3/24000000*OO[[#This Row],[78 (28JUN1985 15:00:00)-Water Temperature (C)]]*OO[[#This Row],[20]]</f>
        <v>4.5015799398E-22</v>
      </c>
      <c r="W328" s="10">
        <f>3/24000000*OO[[#This Row],[79 (28JUN1985 18:00:00)-Water Temperature (C)]]*OO[[#This Row],[21]]</f>
        <v>4.9190936844225003E-17</v>
      </c>
      <c r="X328" s="10">
        <f>3/24000000*OO[[#This Row],[80 (28JUN1985 21:00:00)-Water Temperature (C)]]*OO[[#This Row],[22]]</f>
        <v>9.4096564031412502E-14</v>
      </c>
      <c r="Y328" s="10">
        <f>3/24000000*OO[[#This Row],[81 (29JUN1985 00:00:00)-Water Temperature (C)]]*OO[[#This Row],[23]]</f>
        <v>3.4028122755442501E-11</v>
      </c>
      <c r="Z328" s="10">
        <f>3/24000000*OO[[#This Row],[82 (29JUN1985 03:00:00)-Water Temperature (C)]]*OO[[#This Row],[24]]</f>
        <v>4.0279630808024999E-9</v>
      </c>
      <c r="AA328" s="10">
        <f>3/24000000*OO[[#This Row],[83 (29JUN1985 06:00:00)-Water Temperature (C)]]*OO[[#This Row],[25]]</f>
        <v>2.0588505750189999E-7</v>
      </c>
      <c r="AB328" s="10">
        <f>3/24000000*OO[[#This Row],[84 (29JUN1985 09:00:00)-Water Temperature (C)]]*OO[[#This Row],[26]]</f>
        <v>5.4882089436200003E-6</v>
      </c>
      <c r="AC328" s="10">
        <f>3/24000000*OO[[#This Row],[85 (29JUN1985 12:00:00)-Water Temperature (C)]]*OO[[#This Row],[27]]</f>
        <v>8.3501520312250003E-5</v>
      </c>
      <c r="AD328" s="10">
        <f>3/24000000*OO[[#This Row],[86 (29JUN1985 15:00:00)-Water Temperature (C)]]*OO[[#This Row],[28]]</f>
        <v>7.8342668962500005E-4</v>
      </c>
      <c r="AE328" s="10">
        <f>3/24000000*OO[[#This Row],[88 (29JUN1985 21:00:00)-Water Temperature (C)]]*OO[[#This Row],[30]]</f>
        <v>1.6872194940037499E-2</v>
      </c>
      <c r="AF328" s="10">
        <f>3/24000000*OO[[#This Row],[88 (29JUN1985 21:00:00)-Water Temperature (C)]]*OO[[#This Row],[30]]</f>
        <v>1.6872194940037499E-2</v>
      </c>
      <c r="AG328" s="10">
        <f>3/24000000*OO[[#This Row],[89 (30JUN1985 00:00:00)-Water Temperature (C)]]*OO[[#This Row],[31]]</f>
        <v>4.0755050337528742E-2</v>
      </c>
      <c r="AH328" s="10">
        <f>3/24000000*OO[[#This Row],[90 (30JUN1985 03:00:00)-Water Temperature (C)]]*OO[[#This Row],[32]]</f>
        <v>7.1628745913549993E-2</v>
      </c>
      <c r="AI328" s="10">
        <f>3/24000000*OO[[#This Row],[91 (30JUN1985 06:00:00)-Water Temperature (C)]]*OO[[#This Row],[33]]</f>
        <v>9.4863198823899986E-2</v>
      </c>
      <c r="AJ328" s="10">
        <f>3/24000000*OO[[#This Row],[92 (30JUN1985 09:00:00)-Water Temperature (C)]]*OO[[#This Row],[34]]</f>
        <v>0.10153474777631251</v>
      </c>
      <c r="AK328" s="10">
        <f>3/24000000*OO[[#This Row],[93 (30JUN1985 12:00:00)-Water Temperature (C)]]*OO[[#This Row],[35]]</f>
        <v>9.1173293452312495E-2</v>
      </c>
      <c r="AL328" s="10">
        <f>3/24000000*OO[[#This Row],[94 (30JUN1985 15:00:00)-Water Temperature (C)]]*OO[[#This Row],[36]]</f>
        <v>7.002096317369999E-2</v>
      </c>
      <c r="AM328" s="10">
        <f>3/24000000*OO[[#This Row],[95 (30JUN1985 18:00:00)-Water Temperature (C)]]*OO[[#This Row],[37]]</f>
        <v>4.4682545781639993E-2</v>
      </c>
      <c r="AN328" s="10">
        <f>3/24000000*OO[[#This Row],[96 (30JUN1985 21:00:00)-Water Temperature (C)]]*OO[[#This Row],[38]]</f>
        <v>2.2999701129225E-2</v>
      </c>
      <c r="AO328" s="10">
        <f>3/24000000*OO[[#This Row],[97 (01JUL1985 00:00:00)-Water Temperature (C)]]*OO[[#This Row],[39]]</f>
        <v>1.007528903830625E-2</v>
      </c>
      <c r="AP328" s="10">
        <f>3/24000000*OO[[#This Row],[98 (01JUL1985 03:00:00)-Water Temperature (C)]]*OO[[#This Row],[40]]</f>
        <v>3.9501002400097497E-3</v>
      </c>
      <c r="AQ328" s="10">
        <f>3/24000000*OO[[#This Row],[99 (01JUL1985 06:00:00)-Water Temperature (C)]]*OO[[#This Row],[41]]</f>
        <v>1.4227511861409998E-3</v>
      </c>
      <c r="AR328" s="10">
        <f>3/24000000*OO[[#This Row],[100 (01JUL1985 09:00:00)-Water Temperature (C)]]*OO[[#This Row],[42]]</f>
        <v>5.1489489845849999E-4</v>
      </c>
      <c r="AS328" s="10">
        <f>3/24000000*OO[[#This Row],[101 (01JUL1985 12:00:00)-Water Temperature (C)]]*OO[[#This Row],[43]]</f>
        <v>2.050109041348125E-4</v>
      </c>
      <c r="AT328" s="10">
        <f>3/24000000*OO[[#This Row],[102 (01JUL1985 15:00:00)-Water Temperature (C)]]*OO[[#This Row],[44]]</f>
        <v>1.0776755421100001E-4</v>
      </c>
      <c r="AU328" s="10">
        <f>3/24000000*OO[[#This Row],[103 (01JUL1985 18:00:00)-Water Temperature (C)]]*OO[[#This Row],[45]]</f>
        <v>8.0728189878599989E-5</v>
      </c>
      <c r="AV328" s="10">
        <f>3/24000000*OO[[#This Row],[104 (01JUL1985 21:00:00)-Water Temperature (C)]]*OO[[#This Row],[46]]</f>
        <v>7.4050379754799991E-5</v>
      </c>
      <c r="AW328" s="10">
        <f>3/24000000*OO[[#This Row],[105 (02JUL1985 00:00:00)-Water Temperature (C)]]*OO[[#This Row],[47]]</f>
        <v>6.9996036846999991E-5</v>
      </c>
      <c r="AX328" s="10">
        <f>3/24000000*OO[[#This Row],[106 (02JUL1985 03:00:00)-Water Temperature (C)]]*OO[[#This Row],[48]]</f>
        <v>6.5196151814499994E-5</v>
      </c>
      <c r="AY328" s="10">
        <f>3/24000000*OO[[#This Row],[107 (02JUL1985 06:00:00)-Water Temperature (C)]]*OO[[#This Row],[49]]</f>
        <v>5.9561775651874992E-5</v>
      </c>
      <c r="AZ328" s="10">
        <f>3/24000000*OO[[#This Row],[108 (02JUL1985 09:00:00)-Water Temperature (C)]]*OO[[#This Row],[50]]</f>
        <v>5.5801930545709996E-5</v>
      </c>
      <c r="BA328" s="10">
        <f>3/24000000*OO[[#This Row],[109 (02JUL1985 12:00:00)-Water Temperature (C)]]*OO[[#This Row],[51]]</f>
        <v>5.2321619831999999E-5</v>
      </c>
      <c r="BB328" s="10">
        <f>3/24000000*OO[[#This Row],[110 (02JUL1985 15:00:00)-Water Temperature (C)]]*OO[[#This Row],[52]]</f>
        <v>4.8100419966599999E-5</v>
      </c>
      <c r="BC328" s="10">
        <f>3/24000000*OO[[#This Row],[111 (02JUL1985 18:00:00)-Water Temperature (C)]]*OO[[#This Row],[53]]</f>
        <v>4.2272018267084993E-5</v>
      </c>
      <c r="BD328" s="10">
        <f>3/24000000*OO[[#This Row],[112 (02JUL1985 21:00:00)-Water Temperature (C)]]*OO[[#This Row],[54]]</f>
        <v>3.418732030504625E-5</v>
      </c>
      <c r="BE328" s="10">
        <f>3/24000000*OO[[#This Row],[113 (03JUL1985 00:00:00)-Water Temperature (C)]]*OO[[#This Row],[55]]</f>
        <v>2.6605516019362501E-5</v>
      </c>
      <c r="BF328" s="10">
        <f>3/24000000*OO[[#This Row],[114 (03JUL1985 03:00:00)-Water Temperature (C)]]*OO[[#This Row],[56]]</f>
        <v>2.0537826032338752E-5</v>
      </c>
      <c r="BG328" s="10">
        <f>3/24000000*OO[[#This Row],[115 (03JUL1985 06:00:00)-Water Temperature (C)]]*OO[[#This Row],[57]]</f>
        <v>1.626786870798E-5</v>
      </c>
      <c r="BH328" s="10">
        <f>3/24000000*OO[[#This Row],[116 (03JUL1985 09:00:00)-Water Temperature (C)]]*OO[[#This Row],[58]]</f>
        <v>1.4120718888525E-5</v>
      </c>
      <c r="BI328" s="10">
        <f>3/24000000*OO[[#This Row],[117 (03JUL1985 12:00:00)-Water Temperature (C)]]*OO[[#This Row],[59]]</f>
        <v>1.34549047116E-5</v>
      </c>
      <c r="BJ328" s="10">
        <f>3/24000000*OO[[#This Row],[118 (03JUL1985 15:00:00)-Water Temperature (C)]]*OO[[#This Row],[60]]</f>
        <v>1.3355740461559999E-5</v>
      </c>
      <c r="BK328" s="10">
        <f>3/24000000*OO[[#This Row],[119 (03JUL1985 18:00:00)-Water Temperature (C)]]*OO[[#This Row],[61]]</f>
        <v>1.2894057653387498E-5</v>
      </c>
      <c r="BL328" s="10">
        <f>3/24000000*OO[[#This Row],[120 (03JUL1985 21:00:00)-Water Temperature (C)]]*OO[[#This Row],[62]]</f>
        <v>1.2044641569464999E-5</v>
      </c>
      <c r="BM328" s="10">
        <f>3/24000000*OO[[#This Row],[121 (04JUL1985 00:00:00)-Water Temperature (C)]]*OO[[#This Row],[63]]</f>
        <v>1.1010253928209998E-5</v>
      </c>
      <c r="BN328" s="10">
        <f>3/24000000*OO[[#This Row],[122 (04JUL1985 03:00:00)-Water Temperature (C)]]*OO[[#This Row],[64]]</f>
        <v>9.9812733566249993E-6</v>
      </c>
      <c r="BO328" s="10">
        <f>3/24000000*OO[[#This Row],[123 (04JUL1985 06:00:00)-Water Temperature (C)]]*OO[[#This Row],[65]]</f>
        <v>9.0887374312899977E-6</v>
      </c>
      <c r="BP328" s="10">
        <f>3/24000000*OO[[#This Row],[124 (04JUL1985 09:00:00)-Water Temperature (C)]]*OO[[#This Row],[66]]</f>
        <v>8.6660572138000002E-6</v>
      </c>
      <c r="BQ328" s="10">
        <f>3/24000000*OO[[#This Row],[125 (04JUL1985 12:00:00)-Water Temperature (C)]]*OO[[#This Row],[67]]</f>
        <v>8.3496018807412501E-6</v>
      </c>
      <c r="BR328" s="10">
        <f>3/24000000*OO[[#This Row],[126 (04JUL1985 15:00:00)-Water Temperature (C)]]*OO[[#This Row],[68]]</f>
        <v>7.8973805969999989E-6</v>
      </c>
      <c r="BS328" s="10">
        <f>3/24000000*OO[[#This Row],[127 (04JUL1985 18:00:00)-Water Temperature (C)]]*OO[[#This Row],[69]]</f>
        <v>7.4587072617000001E-6</v>
      </c>
      <c r="BT328" s="10">
        <f>3/24000000*OO[[#This Row],[128 (04JUL1985 21:00:00)-Water Temperature (C)]]*OO[[#This Row],[70]]</f>
        <v>7.0002651198374995E-6</v>
      </c>
      <c r="BU328" s="10">
        <f>3/24000000*OO[[#This Row],[129 (05JUL1985 00:00:00)-Water Temperature (C)]]*OO[[#This Row],[71]]</f>
        <v>6.4854806060012504E-6</v>
      </c>
      <c r="BV328" s="10">
        <f>3/24000000*OO[[#This Row],[130 (05JUL1985 03:00:00)-Water Temperature (C)]]*OO[[#This Row],[72]]</f>
        <v>6.015377675455999E-6</v>
      </c>
      <c r="BW328" s="10">
        <f>3/24000000*OO[[#This Row],[131 (05JUL1985 06:00:00)-Water Temperature (C)]]*OO[[#This Row],[73]]</f>
        <v>5.5715028262212491E-6</v>
      </c>
      <c r="BX328" s="10">
        <f>3/24000000*OO[[#This Row],[132 (05JUL1985 09:00:00)-Water Temperature (C)]]*OO[[#This Row],[74]]</f>
        <v>5.4073617821948741E-6</v>
      </c>
      <c r="BY328" s="10">
        <f>3/24000000*OO[[#This Row],[133 (05JUL1985 12:00:00)-Water Temperature (C)]]*OO[[#This Row],[75]]</f>
        <v>5.5994442416919997E-6</v>
      </c>
      <c r="BZ328" s="10">
        <f>3/24000000*OO[[#This Row],[134 (05JUL1985 15:00:00)-Water Temperature (C)]]*OO[[#This Row],[76]]</f>
        <v>5.9275816653392499E-6</v>
      </c>
      <c r="CA328" s="10">
        <f>3/24000000*OO[[#This Row],[135 (05JUL1985 18:00:00)-Water Temperature (C)]]*OO[[#This Row],[77]]</f>
        <v>6.0053640376723748E-6</v>
      </c>
      <c r="CB328" s="10">
        <f>3/24000000*OO[[#This Row],[136 (05JUL1985 21:00:00)-Water Temperature (C)]]*OO[[#This Row],[78]]</f>
        <v>5.6761807305039992E-6</v>
      </c>
      <c r="CC328" s="10">
        <f>3/24000000*OO[[#This Row],[137 (06JUL1985 00:00:00)-Water Temperature (C)]]*OO[[#This Row],[79]]</f>
        <v>5.2203953062218749E-6</v>
      </c>
      <c r="CD328" s="10">
        <f>3/24000000*OO[[#This Row],[138 (06JUL1985 03:00:00)-Water Temperature (C)]]*OO[[#This Row],[80]]</f>
        <v>4.8099919766827494E-6</v>
      </c>
      <c r="CE328" s="10">
        <f>3/24000000*OO[[#This Row],[139 (06JUL1985 06:00:00)-Water Temperature (C)]]*OO[[#This Row],[81]]</f>
        <v>4.4133370072491241E-6</v>
      </c>
      <c r="CF328" s="10">
        <f>3/24000000*OO[[#This Row],[140 (06JUL1985 09:00:00)-Water Temperature (C)]]*OO[[#This Row],[82]]</f>
        <v>4.1893405142421253E-6</v>
      </c>
      <c r="CG328" s="10">
        <f>3/24000000*OO[[#This Row],[141 (06JUL1985 12:00:00)-Water Temperature (C)]]*OO[[#This Row],[83]]</f>
        <v>4.131991693865E-6</v>
      </c>
      <c r="CH328" s="10">
        <f>3/24000000*OO[[#This Row],[142 (06JUL1985 15:00:00)-Water Temperature (C)]]*OO[[#This Row],[84]]</f>
        <v>4.0447679664599997E-6</v>
      </c>
      <c r="CI328" s="10">
        <f>3/24000000*OO[[#This Row],[143 (06JUL1985 18:00:00)-Water Temperature (C)]]*OO[[#This Row],[85]]</f>
        <v>3.9178333409775E-6</v>
      </c>
      <c r="CJ328" s="10">
        <f>3/24000000*OO[[#This Row],[144 (06JUL1985 21:00:00)-Water Temperature (C)]]*OO[[#This Row],[86]]</f>
        <v>3.7299040482467495E-6</v>
      </c>
      <c r="CK328" s="10">
        <f>3/24000000*OO[[#This Row],[145 (07JUL1985 00:00:00)-Water Temperature (C)]]*OO[[#This Row],[87]]</f>
        <v>3.4250978838779997E-6</v>
      </c>
      <c r="CL328" s="10">
        <f>3/24000000*OO[[#This Row],[146 (07JUL1985 03:00:00)-Water Temperature (C)]]*OO[[#This Row],[88]]</f>
        <v>3.1681766667915001E-6</v>
      </c>
      <c r="CM328" s="10">
        <f>3/24000000*OO[[#This Row],[147 (07JUL1985 06:00:00)-Water Temperature (C)]]*OO[[#This Row],[89]]</f>
        <v>2.9593310796631251E-6</v>
      </c>
      <c r="CN328" s="10">
        <f>3/24000000*OO[[#This Row],[148 (07JUL1985 09:00:00)-Water Temperature (C)]]*OO[[#This Row],[90]]</f>
        <v>2.87059226750475E-6</v>
      </c>
      <c r="CO328" s="10">
        <f>3/24000000*OO[[#This Row],[149 (07JUL1985 12:00:00)-Water Temperature (C)]]*OO[[#This Row],[91]]</f>
        <v>2.8550997193214997E-6</v>
      </c>
      <c r="CP328" s="10">
        <f>3/24000000*OO[[#This Row],[150 (07JUL1985 15:00:00)-Water Temperature (C)]]*OO[[#This Row],[92]]</f>
        <v>2.9242454471111245E-6</v>
      </c>
      <c r="CQ328" s="10">
        <f>3/24000000*OO[[#This Row],[151 (07JUL1985 18:00:00)-Water Temperature (C)]]*OO[[#This Row],[93]]</f>
        <v>3.0056092930500002E-6</v>
      </c>
      <c r="CR328" s="10">
        <f>3/24000000*OO[[#This Row],[152 (07JUL1985 21:00:00)-Water Temperature (C)]]*OO[[#This Row],[94]]</f>
        <v>2.917740685842E-6</v>
      </c>
      <c r="CS328" s="10">
        <f>3/24000000*OO[[#This Row],[153 (08JUL1985 00:00:00)-Water Temperature (C)]]*OO[[#This Row],[95]]</f>
        <v>2.6788097595249999E-6</v>
      </c>
      <c r="CT328" s="10">
        <f>3/24000000*OO[[#This Row],[154 (08JUL1985 03:00:00)-Water Temperature (C)]]*OO[[#This Row],[96]]</f>
        <v>2.4591464742318745E-6</v>
      </c>
      <c r="CU328" s="10">
        <f>3/24000000*OO[[#This Row],[155 (08JUL1985 06:00:00)-Water Temperature (C)]]*OO[[#This Row],[97]]</f>
        <v>2.25958056699375E-6</v>
      </c>
      <c r="CV328" s="10">
        <f>3/24000000*OO[[#This Row],[156 (08JUL1985 09:00:00)-Water Temperature (C)]]*OO[[#This Row],[98]]</f>
        <v>2.1609262835930002E-6</v>
      </c>
      <c r="CW328" s="10">
        <f>3/24000000*OO[[#This Row],[157 (08JUL1985 12:00:00)-Water Temperature (C)]]*OO[[#This Row],[99]]</f>
        <v>2.0791206600645E-6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0</v>
      </c>
      <c r="R329" s="10">
        <f>3/24*OO[[#This Row],[74 (28JUN1985 03:00:00)-Water Temperature (C)]]*OO[[#This Row],[16]]/SUM(OO[16])</f>
        <v>0</v>
      </c>
      <c r="S329" s="10">
        <f>3/24*OO[[#This Row],[75 (28JUN1985 06:00:00)-Water Temperature (C)]]*OO[[#This Row],[17]]/SUM(OO[17])</f>
        <v>0</v>
      </c>
      <c r="T329" s="10">
        <f>3/24*OO[[#This Row],[76 (28JUN1985 09:00:00)-Water Temperature (C)]]*OO[[#This Row],[18]]/SUM(OO[18])</f>
        <v>7.1434826267619887E-38</v>
      </c>
      <c r="U329" s="10">
        <f>3/24*OO[[#This Row],[77 (28JUN1985 12:00:00)-Water Temperature (C)]]*OO[[#This Row],[19]]/SUM(OO[19])</f>
        <v>3.1028493704278979E-28</v>
      </c>
      <c r="V329" s="10">
        <f>3/24000000*OO[[#This Row],[78 (28JUN1985 15:00:00)-Water Temperature (C)]]*OO[[#This Row],[20]]</f>
        <v>1.2005492442033746E-22</v>
      </c>
      <c r="W329" s="10">
        <f>3/24000000*OO[[#This Row],[79 (28JUN1985 18:00:00)-Water Temperature (C)]]*OO[[#This Row],[21]]</f>
        <v>2.4636177651999996E-17</v>
      </c>
      <c r="X329" s="10">
        <f>3/24000000*OO[[#This Row],[80 (28JUN1985 21:00:00)-Water Temperature (C)]]*OO[[#This Row],[22]]</f>
        <v>5.4713320747762498E-14</v>
      </c>
      <c r="Y329" s="10">
        <f>3/24000000*OO[[#This Row],[81 (29JUN1985 00:00:00)-Water Temperature (C)]]*OO[[#This Row],[23]]</f>
        <v>2.168150015304E-11</v>
      </c>
      <c r="Z329" s="10">
        <f>3/24000000*OO[[#This Row],[82 (29JUN1985 03:00:00)-Water Temperature (C)]]*OO[[#This Row],[24]]</f>
        <v>2.7548640982800001E-9</v>
      </c>
      <c r="AA329" s="10">
        <f>3/24000000*OO[[#This Row],[83 (29JUN1985 06:00:00)-Water Temperature (C)]]*OO[[#This Row],[25]]</f>
        <v>1.4918058929804999E-7</v>
      </c>
      <c r="AB329" s="10">
        <f>3/24000000*OO[[#This Row],[84 (29JUN1985 09:00:00)-Water Temperature (C)]]*OO[[#This Row],[26]]</f>
        <v>4.1825069571074994E-6</v>
      </c>
      <c r="AC329" s="10">
        <f>3/24000000*OO[[#This Row],[85 (29JUN1985 12:00:00)-Water Temperature (C)]]*OO[[#This Row],[27]]</f>
        <v>6.6649273105099996E-5</v>
      </c>
      <c r="AD329" s="10">
        <f>3/24000000*OO[[#This Row],[86 (29JUN1985 15:00:00)-Water Temperature (C)]]*OO[[#This Row],[28]]</f>
        <v>6.5210325074999999E-4</v>
      </c>
      <c r="AE329" s="10">
        <f>3/24000000*OO[[#This Row],[88 (29JUN1985 21:00:00)-Water Temperature (C)]]*OO[[#This Row],[30]]</f>
        <v>1.5120177214762501E-2</v>
      </c>
      <c r="AF329" s="10">
        <f>3/24000000*OO[[#This Row],[88 (29JUN1985 21:00:00)-Water Temperature (C)]]*OO[[#This Row],[30]]</f>
        <v>1.5120177214762501E-2</v>
      </c>
      <c r="AG329" s="10">
        <f>3/24000000*OO[[#This Row],[89 (30JUN1985 00:00:00)-Water Temperature (C)]]*OO[[#This Row],[31]]</f>
        <v>3.7707767342549998E-2</v>
      </c>
      <c r="AH329" s="10">
        <f>3/24000000*OO[[#This Row],[90 (30JUN1985 03:00:00)-Water Temperature (C)]]*OO[[#This Row],[32]]</f>
        <v>6.8253766868749996E-2</v>
      </c>
      <c r="AI329" s="10">
        <f>3/24000000*OO[[#This Row],[91 (30JUN1985 06:00:00)-Water Temperature (C)]]*OO[[#This Row],[33]]</f>
        <v>9.2844064114587496E-2</v>
      </c>
      <c r="AJ329" s="10">
        <f>3/24000000*OO[[#This Row],[92 (30JUN1985 09:00:00)-Water Temperature (C)]]*OO[[#This Row],[34]]</f>
        <v>0.10158509826579999</v>
      </c>
      <c r="AK329" s="10">
        <f>3/24000000*OO[[#This Row],[93 (30JUN1985 12:00:00)-Water Temperature (C)]]*OO[[#This Row],[35]]</f>
        <v>9.3276447915249999E-2</v>
      </c>
      <c r="AL329" s="10">
        <f>3/24000000*OO[[#This Row],[94 (30JUN1985 15:00:00)-Water Temperature (C)]]*OO[[#This Row],[36]]</f>
        <v>7.3137635990774996E-2</v>
      </c>
      <c r="AM329" s="10">
        <f>3/24000000*OO[[#This Row],[95 (30JUN1985 18:00:00)-Water Temperature (C)]]*OO[[#This Row],[37]]</f>
        <v>4.7564978295975002E-2</v>
      </c>
      <c r="AN329" s="10">
        <f>3/24000000*OO[[#This Row],[96 (30JUN1985 21:00:00)-Water Temperature (C)]]*OO[[#This Row],[38]]</f>
        <v>2.4882535872463748E-2</v>
      </c>
      <c r="AO329" s="10">
        <f>3/24000000*OO[[#This Row],[97 (01JUL1985 00:00:00)-Water Temperature (C)]]*OO[[#This Row],[39]]</f>
        <v>1.1060867132062498E-2</v>
      </c>
      <c r="AP329" s="10">
        <f>3/24000000*OO[[#This Row],[98 (01JUL1985 03:00:00)-Water Temperature (C)]]*OO[[#This Row],[40]]</f>
        <v>4.3902620658443749E-3</v>
      </c>
      <c r="AQ329" s="10">
        <f>3/24000000*OO[[#This Row],[99 (01JUL1985 06:00:00)-Water Temperature (C)]]*OO[[#This Row],[41]]</f>
        <v>1.5957291420069996E-3</v>
      </c>
      <c r="AR329" s="10">
        <f>3/24000000*OO[[#This Row],[100 (01JUL1985 09:00:00)-Water Temperature (C)]]*OO[[#This Row],[42]]</f>
        <v>5.7756155589699996E-4</v>
      </c>
      <c r="AS329" s="10">
        <f>3/24000000*OO[[#This Row],[101 (01JUL1985 12:00:00)-Water Temperature (C)]]*OO[[#This Row],[43]]</f>
        <v>2.2630474259024996E-4</v>
      </c>
      <c r="AT329" s="10">
        <f>3/24000000*OO[[#This Row],[102 (01JUL1985 15:00:00)-Water Temperature (C)]]*OO[[#This Row],[44]]</f>
        <v>1.1424479771319999E-4</v>
      </c>
      <c r="AU329" s="10">
        <f>3/24000000*OO[[#This Row],[103 (01JUL1985 18:00:00)-Water Temperature (C)]]*OO[[#This Row],[45]]</f>
        <v>8.2349788439749992E-5</v>
      </c>
      <c r="AV329" s="10">
        <f>3/24000000*OO[[#This Row],[104 (01JUL1985 21:00:00)-Water Temperature (C)]]*OO[[#This Row],[46]]</f>
        <v>7.4403507324012497E-5</v>
      </c>
      <c r="AW329" s="10">
        <f>3/24000000*OO[[#This Row],[105 (02JUL1985 00:00:00)-Water Temperature (C)]]*OO[[#This Row],[47]]</f>
        <v>7.0255836186462503E-5</v>
      </c>
      <c r="AX329" s="10">
        <f>3/24000000*OO[[#This Row],[106 (02JUL1985 03:00:00)-Water Temperature (C)]]*OO[[#This Row],[48]]</f>
        <v>6.5586598624400001E-5</v>
      </c>
      <c r="AY329" s="10">
        <f>3/24000000*OO[[#This Row],[107 (02JUL1985 06:00:00)-Water Temperature (C)]]*OO[[#This Row],[49]]</f>
        <v>6.0087680580200001E-5</v>
      </c>
      <c r="AZ329" s="10">
        <f>3/24000000*OO[[#This Row],[108 (02JUL1985 09:00:00)-Water Temperature (C)]]*OO[[#This Row],[50]]</f>
        <v>5.6415528161011245E-5</v>
      </c>
      <c r="BA329" s="10">
        <f>3/24000000*OO[[#This Row],[109 (02JUL1985 12:00:00)-Water Temperature (C)]]*OO[[#This Row],[51]]</f>
        <v>5.3035583843124999E-5</v>
      </c>
      <c r="BB329" s="10">
        <f>3/24000000*OO[[#This Row],[110 (02JUL1985 15:00:00)-Water Temperature (C)]]*OO[[#This Row],[52]]</f>
        <v>4.8915373055559997E-5</v>
      </c>
      <c r="BC329" s="10">
        <f>3/24000000*OO[[#This Row],[111 (02JUL1985 18:00:00)-Water Temperature (C)]]*OO[[#This Row],[53]]</f>
        <v>4.3126585210624995E-5</v>
      </c>
      <c r="BD329" s="10">
        <f>3/24000000*OO[[#This Row],[112 (02JUL1985 21:00:00)-Water Temperature (C)]]*OO[[#This Row],[54]]</f>
        <v>3.5006621832799997E-5</v>
      </c>
      <c r="BE329" s="10">
        <f>3/24000000*OO[[#This Row],[113 (03JUL1985 00:00:00)-Water Temperature (C)]]*OO[[#This Row],[55]]</f>
        <v>2.7282605580525E-5</v>
      </c>
      <c r="BF329" s="10">
        <f>3/24000000*OO[[#This Row],[114 (03JUL1985 03:00:00)-Water Temperature (C)]]*OO[[#This Row],[56]]</f>
        <v>2.1054952430434998E-5</v>
      </c>
      <c r="BG329" s="10">
        <f>3/24000000*OO[[#This Row],[115 (03JUL1985 06:00:00)-Water Temperature (C)]]*OO[[#This Row],[57]]</f>
        <v>1.66275863836E-5</v>
      </c>
      <c r="BH329" s="10">
        <f>3/24000000*OO[[#This Row],[116 (03JUL1985 09:00:00)-Water Temperature (C)]]*OO[[#This Row],[58]]</f>
        <v>1.4357833360837499E-5</v>
      </c>
      <c r="BI329" s="10">
        <f>3/24000000*OO[[#This Row],[117 (03JUL1985 12:00:00)-Water Temperature (C)]]*OO[[#This Row],[59]]</f>
        <v>1.3624855733555001E-5</v>
      </c>
      <c r="BJ329" s="10">
        <f>3/24000000*OO[[#This Row],[118 (03JUL1985 15:00:00)-Water Temperature (C)]]*OO[[#This Row],[60]]</f>
        <v>1.3484766274769999E-5</v>
      </c>
      <c r="BK329" s="10">
        <f>3/24000000*OO[[#This Row],[119 (03JUL1985 18:00:00)-Water Temperature (C)]]*OO[[#This Row],[61]]</f>
        <v>1.2996589237143748E-5</v>
      </c>
      <c r="BL329" s="10">
        <f>3/24000000*OO[[#This Row],[120 (03JUL1985 21:00:00)-Water Temperature (C)]]*OO[[#This Row],[62]]</f>
        <v>1.2130667234343749E-5</v>
      </c>
      <c r="BM329" s="10">
        <f>3/24000000*OO[[#This Row],[121 (04JUL1985 00:00:00)-Water Temperature (C)]]*OO[[#This Row],[63]]</f>
        <v>1.10933773990225E-5</v>
      </c>
      <c r="BN329" s="10">
        <f>3/24000000*OO[[#This Row],[122 (04JUL1985 03:00:00)-Water Temperature (C)]]*OO[[#This Row],[64]]</f>
        <v>1.006197761324875E-5</v>
      </c>
      <c r="BO329" s="10">
        <f>3/24000000*OO[[#This Row],[123 (04JUL1985 06:00:00)-Water Temperature (C)]]*OO[[#This Row],[65]]</f>
        <v>9.158167060743751E-6</v>
      </c>
      <c r="BP329" s="10">
        <f>3/24000000*OO[[#This Row],[124 (04JUL1985 09:00:00)-Water Temperature (C)]]*OO[[#This Row],[66]]</f>
        <v>8.7200338072499983E-6</v>
      </c>
      <c r="BQ329" s="10">
        <f>3/24000000*OO[[#This Row],[125 (04JUL1985 12:00:00)-Water Temperature (C)]]*OO[[#This Row],[67]]</f>
        <v>8.3968305712849993E-6</v>
      </c>
      <c r="BR329" s="10">
        <f>3/24000000*OO[[#This Row],[126 (04JUL1985 15:00:00)-Water Temperature (C)]]*OO[[#This Row],[68]]</f>
        <v>7.9415390395250003E-6</v>
      </c>
      <c r="BS329" s="10">
        <f>3/24000000*OO[[#This Row],[127 (04JUL1985 18:00:00)-Water Temperature (C)]]*OO[[#This Row],[69]]</f>
        <v>7.4955490957275009E-6</v>
      </c>
      <c r="BT329" s="10">
        <f>3/24000000*OO[[#This Row],[128 (04JUL1985 21:00:00)-Water Temperature (C)]]*OO[[#This Row],[70]]</f>
        <v>7.0418905926487494E-6</v>
      </c>
      <c r="BU329" s="10">
        <f>3/24000000*OO[[#This Row],[129 (05JUL1985 00:00:00)-Water Temperature (C)]]*OO[[#This Row],[71]]</f>
        <v>6.5275195249912495E-6</v>
      </c>
      <c r="BV329" s="10">
        <f>3/24000000*OO[[#This Row],[130 (05JUL1985 03:00:00)-Water Temperature (C)]]*OO[[#This Row],[72]]</f>
        <v>6.0516530188425001E-6</v>
      </c>
      <c r="BW329" s="10">
        <f>3/24000000*OO[[#This Row],[131 (05JUL1985 06:00:00)-Water Temperature (C)]]*OO[[#This Row],[73]]</f>
        <v>5.6053124668684998E-6</v>
      </c>
      <c r="BX329" s="10">
        <f>3/24000000*OO[[#This Row],[132 (05JUL1985 09:00:00)-Water Temperature (C)]]*OO[[#This Row],[74]]</f>
        <v>5.4372068676224987E-6</v>
      </c>
      <c r="BY329" s="10">
        <f>3/24000000*OO[[#This Row],[133 (05JUL1985 12:00:00)-Water Temperature (C)]]*OO[[#This Row],[75]]</f>
        <v>5.6287264840679997E-6</v>
      </c>
      <c r="BZ329" s="10">
        <f>3/24000000*OO[[#This Row],[134 (05JUL1985 15:00:00)-Water Temperature (C)]]*OO[[#This Row],[76]]</f>
        <v>5.9573572812759992E-6</v>
      </c>
      <c r="CA329" s="10">
        <f>3/24000000*OO[[#This Row],[135 (05JUL1985 18:00:00)-Water Temperature (C)]]*OO[[#This Row],[77]]</f>
        <v>6.0338487542504992E-6</v>
      </c>
      <c r="CB329" s="10">
        <f>3/24000000*OO[[#This Row],[136 (05JUL1985 21:00:00)-Water Temperature (C)]]*OO[[#This Row],[78]]</f>
        <v>5.7037372080119995E-6</v>
      </c>
      <c r="CC329" s="10">
        <f>3/24000000*OO[[#This Row],[137 (06JUL1985 00:00:00)-Water Temperature (C)]]*OO[[#This Row],[79]]</f>
        <v>5.2493290588793752E-6</v>
      </c>
      <c r="CD329" s="10">
        <f>3/24000000*OO[[#This Row],[138 (06JUL1985 03:00:00)-Water Temperature (C)]]*OO[[#This Row],[80]]</f>
        <v>4.8410479717699991E-6</v>
      </c>
      <c r="CE329" s="10">
        <f>3/24000000*OO[[#This Row],[139 (06JUL1985 06:00:00)-Water Temperature (C)]]*OO[[#This Row],[81]]</f>
        <v>4.4417096974237495E-6</v>
      </c>
      <c r="CF329" s="10">
        <f>3/24000000*OO[[#This Row],[140 (06JUL1985 09:00:00)-Water Temperature (C)]]*OO[[#This Row],[82]]</f>
        <v>4.2084727132728742E-6</v>
      </c>
      <c r="CG329" s="10">
        <f>3/24000000*OO[[#This Row],[141 (06JUL1985 12:00:00)-Water Temperature (C)]]*OO[[#This Row],[83]]</f>
        <v>4.1492058744914993E-6</v>
      </c>
      <c r="CH329" s="10">
        <f>3/24000000*OO[[#This Row],[142 (06JUL1985 15:00:00)-Water Temperature (C)]]*OO[[#This Row],[84]]</f>
        <v>4.0632771694849994E-6</v>
      </c>
      <c r="CI329" s="10">
        <f>3/24000000*OO[[#This Row],[143 (06JUL1985 18:00:00)-Water Temperature (C)]]*OO[[#This Row],[85]]</f>
        <v>3.9369482392645001E-6</v>
      </c>
      <c r="CJ329" s="10">
        <f>3/24000000*OO[[#This Row],[144 (06JUL1985 21:00:00)-Water Temperature (C)]]*OO[[#This Row],[86]]</f>
        <v>3.7485608652743749E-6</v>
      </c>
      <c r="CK329" s="10">
        <f>3/24000000*OO[[#This Row],[145 (07JUL1985 00:00:00)-Water Temperature (C)]]*OO[[#This Row],[87]]</f>
        <v>3.4462549964959998E-6</v>
      </c>
      <c r="CL329" s="10">
        <f>3/24000000*OO[[#This Row],[146 (07JUL1985 03:00:00)-Water Temperature (C)]]*OO[[#This Row],[88]]</f>
        <v>3.18559889080125E-6</v>
      </c>
      <c r="CM329" s="10">
        <f>3/24000000*OO[[#This Row],[147 (07JUL1985 06:00:00)-Water Temperature (C)]]*OO[[#This Row],[89]]</f>
        <v>2.9755186580265001E-6</v>
      </c>
      <c r="CN329" s="10">
        <f>3/24000000*OO[[#This Row],[148 (07JUL1985 09:00:00)-Water Temperature (C)]]*OO[[#This Row],[90]]</f>
        <v>2.883677203108125E-6</v>
      </c>
      <c r="CO329" s="10">
        <f>3/24000000*OO[[#This Row],[149 (07JUL1985 12:00:00)-Water Temperature (C)]]*OO[[#This Row],[91]]</f>
        <v>2.86606951493E-6</v>
      </c>
      <c r="CP329" s="10">
        <f>3/24000000*OO[[#This Row],[150 (07JUL1985 15:00:00)-Water Temperature (C)]]*OO[[#This Row],[92]]</f>
        <v>2.9343370404329995E-6</v>
      </c>
      <c r="CQ329" s="10">
        <f>3/24000000*OO[[#This Row],[151 (07JUL1985 18:00:00)-Water Temperature (C)]]*OO[[#This Row],[93]]</f>
        <v>3.0180963615962496E-6</v>
      </c>
      <c r="CR329" s="10">
        <f>3/24000000*OO[[#This Row],[152 (07JUL1985 21:00:00)-Water Temperature (C)]]*OO[[#This Row],[94]]</f>
        <v>2.9311380094411253E-6</v>
      </c>
      <c r="CS329" s="10">
        <f>3/24000000*OO[[#This Row],[153 (08JUL1985 00:00:00)-Water Temperature (C)]]*OO[[#This Row],[95]]</f>
        <v>2.6929719811012499E-6</v>
      </c>
      <c r="CT329" s="10">
        <f>3/24000000*OO[[#This Row],[154 (08JUL1985 03:00:00)-Water Temperature (C)]]*OO[[#This Row],[96]]</f>
        <v>2.4729574442478745E-6</v>
      </c>
      <c r="CU329" s="10">
        <f>3/24000000*OO[[#This Row],[155 (08JUL1985 06:00:00)-Water Temperature (C)]]*OO[[#This Row],[97]]</f>
        <v>2.2756288315544999E-6</v>
      </c>
      <c r="CV329" s="10">
        <f>3/24000000*OO[[#This Row],[156 (08JUL1985 09:00:00)-Water Temperature (C)]]*OO[[#This Row],[98]]</f>
        <v>2.1736046415794997E-6</v>
      </c>
      <c r="CW329" s="10">
        <f>3/24000000*OO[[#This Row],[157 (08JUL1985 12:00:00)-Water Temperature (C)]]*OO[[#This Row],[99]]</f>
        <v>2.0886272564242496E-6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0</v>
      </c>
      <c r="R330" s="10">
        <f>3/24*OO[[#This Row],[74 (28JUN1985 03:00:00)-Water Temperature (C)]]*OO[[#This Row],[16]]/SUM(OO[16])</f>
        <v>0</v>
      </c>
      <c r="S330" s="10">
        <f>3/24*OO[[#This Row],[75 (28JUN1985 06:00:00)-Water Temperature (C)]]*OO[[#This Row],[17]]/SUM(OO[17])</f>
        <v>0</v>
      </c>
      <c r="T330" s="10">
        <f>3/24*OO[[#This Row],[76 (28JUN1985 09:00:00)-Water Temperature (C)]]*OO[[#This Row],[18]]/SUM(OO[18])</f>
        <v>1.2715575707006078E-38</v>
      </c>
      <c r="U330" s="10">
        <f>3/24*OO[[#This Row],[77 (28JUN1985 12:00:00)-Water Temperature (C)]]*OO[[#This Row],[19]]/SUM(OO[19])</f>
        <v>1.2857775150302944E-28</v>
      </c>
      <c r="V330" s="10">
        <f>3/24000000*OO[[#This Row],[78 (28JUN1985 15:00:00)-Water Temperature (C)]]*OO[[#This Row],[20]]</f>
        <v>2.6482769888957498E-23</v>
      </c>
      <c r="W330" s="10">
        <f>3/24000000*OO[[#This Row],[79 (28JUN1985 18:00:00)-Water Temperature (C)]]*OO[[#This Row],[21]]</f>
        <v>1.2047280271346251E-17</v>
      </c>
      <c r="X330" s="10">
        <f>3/24000000*OO[[#This Row],[80 (28JUN1985 21:00:00)-Water Temperature (C)]]*OO[[#This Row],[22]]</f>
        <v>3.1241598755055001E-14</v>
      </c>
      <c r="Y330" s="10">
        <f>3/24000000*OO[[#This Row],[81 (29JUN1985 00:00:00)-Water Temperature (C)]]*OO[[#This Row],[23]]</f>
        <v>1.3581152469245001E-11</v>
      </c>
      <c r="Z330" s="10">
        <f>3/24000000*OO[[#This Row],[82 (29JUN1985 03:00:00)-Water Temperature (C)]]*OO[[#This Row],[24]]</f>
        <v>1.85240198869775E-9</v>
      </c>
      <c r="AA330" s="10">
        <f>3/24000000*OO[[#This Row],[83 (29JUN1985 06:00:00)-Water Temperature (C)]]*OO[[#This Row],[25]]</f>
        <v>1.06254782836275E-7</v>
      </c>
      <c r="AB330" s="10">
        <f>3/24000000*OO[[#This Row],[84 (29JUN1985 09:00:00)-Water Temperature (C)]]*OO[[#This Row],[26]]</f>
        <v>3.1316594121049996E-6</v>
      </c>
      <c r="AC330" s="10">
        <f>3/24000000*OO[[#This Row],[85 (29JUN1985 12:00:00)-Water Temperature (C)]]*OO[[#This Row],[27]]</f>
        <v>5.22356303500125E-5</v>
      </c>
      <c r="AD330" s="10">
        <f>3/24000000*OO[[#This Row],[86 (29JUN1985 15:00:00)-Water Temperature (C)]]*OO[[#This Row],[28]]</f>
        <v>5.3255054364975002E-4</v>
      </c>
      <c r="AE330" s="10">
        <f>3/24000000*OO[[#This Row],[88 (29JUN1985 21:00:00)-Water Temperature (C)]]*OO[[#This Row],[30]]</f>
        <v>1.326342792536875E-2</v>
      </c>
      <c r="AF330" s="10">
        <f>3/24000000*OO[[#This Row],[88 (29JUN1985 21:00:00)-Water Temperature (C)]]*OO[[#This Row],[30]]</f>
        <v>1.326342792536875E-2</v>
      </c>
      <c r="AG330" s="10">
        <f>3/24000000*OO[[#This Row],[89 (30JUN1985 00:00:00)-Water Temperature (C)]]*OO[[#This Row],[31]]</f>
        <v>3.4113319502452499E-2</v>
      </c>
      <c r="AH330" s="10">
        <f>3/24000000*OO[[#This Row],[90 (30JUN1985 03:00:00)-Water Temperature (C)]]*OO[[#This Row],[32]]</f>
        <v>6.3503372629899996E-2</v>
      </c>
      <c r="AI330" s="10">
        <f>3/24000000*OO[[#This Row],[91 (30JUN1985 06:00:00)-Water Temperature (C)]]*OO[[#This Row],[33]]</f>
        <v>8.8629705707462508E-2</v>
      </c>
      <c r="AJ330" s="10">
        <f>3/24000000*OO[[#This Row],[92 (30JUN1985 09:00:00)-Water Temperature (C)]]*OO[[#This Row],[34]]</f>
        <v>9.9061371135649987E-2</v>
      </c>
      <c r="AK330" s="10">
        <f>3/24000000*OO[[#This Row],[93 (30JUN1985 12:00:00)-Water Temperature (C)]]*OO[[#This Row],[35]]</f>
        <v>9.2816647744687494E-2</v>
      </c>
      <c r="AL330" s="10">
        <f>3/24000000*OO[[#This Row],[94 (30JUN1985 15:00:00)-Water Temperature (C)]]*OO[[#This Row],[36]]</f>
        <v>7.4192127214399994E-2</v>
      </c>
      <c r="AM330" s="10">
        <f>3/24000000*OO[[#This Row],[95 (30JUN1985 18:00:00)-Water Temperature (C)]]*OO[[#This Row],[37]]</f>
        <v>4.9087186241624996E-2</v>
      </c>
      <c r="AN330" s="10">
        <f>3/24000000*OO[[#This Row],[96 (30JUN1985 21:00:00)-Water Temperature (C)]]*OO[[#This Row],[38]]</f>
        <v>2.6058806157365003E-2</v>
      </c>
      <c r="AO330" s="10">
        <f>3/24000000*OO[[#This Row],[97 (01JUL1985 00:00:00)-Water Temperature (C)]]*OO[[#This Row],[39]]</f>
        <v>1.17407435965E-2</v>
      </c>
      <c r="AP330" s="10">
        <f>3/24000000*OO[[#This Row],[98 (01JUL1985 03:00:00)-Water Temperature (C)]]*OO[[#This Row],[40]]</f>
        <v>4.7146992409759989E-3</v>
      </c>
      <c r="AQ330" s="10">
        <f>3/24000000*OO[[#This Row],[99 (01JUL1985 06:00:00)-Water Temperature (C)]]*OO[[#This Row],[41]]</f>
        <v>1.7294409138127501E-3</v>
      </c>
      <c r="AR330" s="10">
        <f>3/24000000*OO[[#This Row],[100 (01JUL1985 09:00:00)-Water Temperature (C)]]*OO[[#This Row],[42]]</f>
        <v>6.2661669868749998E-4</v>
      </c>
      <c r="AS330" s="10">
        <f>3/24000000*OO[[#This Row],[101 (01JUL1985 12:00:00)-Water Temperature (C)]]*OO[[#This Row],[43]]</f>
        <v>2.4218341742143751E-4</v>
      </c>
      <c r="AT330" s="10">
        <f>3/24000000*OO[[#This Row],[102 (01JUL1985 15:00:00)-Water Temperature (C)]]*OO[[#This Row],[44]]</f>
        <v>1.1769182033237499E-4</v>
      </c>
      <c r="AU330" s="10">
        <f>3/24000000*OO[[#This Row],[103 (01JUL1985 18:00:00)-Water Temperature (C)]]*OO[[#This Row],[45]]</f>
        <v>8.1477344629799991E-5</v>
      </c>
      <c r="AV330" s="10">
        <f>3/24000000*OO[[#This Row],[104 (01JUL1985 21:00:00)-Water Temperature (C)]]*OO[[#This Row],[46]]</f>
        <v>7.2332139327924995E-5</v>
      </c>
      <c r="AW330" s="10">
        <f>3/24000000*OO[[#This Row],[105 (02JUL1985 00:00:00)-Water Temperature (C)]]*OO[[#This Row],[47]]</f>
        <v>6.8147686897875002E-5</v>
      </c>
      <c r="AX330" s="10">
        <f>3/24000000*OO[[#This Row],[106 (02JUL1985 03:00:00)-Water Temperature (C)]]*OO[[#This Row],[48]]</f>
        <v>6.3743041724624992E-5</v>
      </c>
      <c r="AY330" s="10">
        <f>3/24000000*OO[[#This Row],[107 (02JUL1985 06:00:00)-Water Temperature (C)]]*OO[[#This Row],[49]]</f>
        <v>5.8563176123249992E-5</v>
      </c>
      <c r="AZ330" s="10">
        <f>3/24000000*OO[[#This Row],[108 (02JUL1985 09:00:00)-Water Temperature (C)]]*OO[[#This Row],[50]]</f>
        <v>5.5109491652641244E-5</v>
      </c>
      <c r="BA330" s="10">
        <f>3/24000000*OO[[#This Row],[109 (02JUL1985 12:00:00)-Water Temperature (C)]]*OO[[#This Row],[51]]</f>
        <v>5.1932738029117498E-5</v>
      </c>
      <c r="BB330" s="10">
        <f>3/24000000*OO[[#This Row],[110 (02JUL1985 15:00:00)-Water Temperature (C)]]*OO[[#This Row],[52]]</f>
        <v>4.8053059502714993E-5</v>
      </c>
      <c r="BC330" s="10">
        <f>3/24000000*OO[[#This Row],[111 (02JUL1985 18:00:00)-Water Temperature (C)]]*OO[[#This Row],[53]]</f>
        <v>4.2488797604294999E-5</v>
      </c>
      <c r="BD330" s="10">
        <f>3/24000000*OO[[#This Row],[112 (02JUL1985 21:00:00)-Water Temperature (C)]]*OO[[#This Row],[54]]</f>
        <v>3.4608498345362506E-5</v>
      </c>
      <c r="BE330" s="10">
        <f>3/24000000*OO[[#This Row],[113 (03JUL1985 00:00:00)-Water Temperature (C)]]*OO[[#This Row],[55]]</f>
        <v>2.7017170253082502E-5</v>
      </c>
      <c r="BF330" s="10">
        <f>3/24000000*OO[[#This Row],[114 (03JUL1985 03:00:00)-Water Temperature (C)]]*OO[[#This Row],[56]]</f>
        <v>2.0846246352007502E-5</v>
      </c>
      <c r="BG330" s="10">
        <f>3/24000000*OO[[#This Row],[115 (03JUL1985 06:00:00)-Water Temperature (C)]]*OO[[#This Row],[57]]</f>
        <v>1.6422479782225E-5</v>
      </c>
      <c r="BH330" s="10">
        <f>3/24000000*OO[[#This Row],[116 (03JUL1985 09:00:00)-Water Temperature (C)]]*OO[[#This Row],[58]]</f>
        <v>1.4111857785648749E-5</v>
      </c>
      <c r="BI330" s="10">
        <f>3/24000000*OO[[#This Row],[117 (03JUL1985 12:00:00)-Water Temperature (C)]]*OO[[#This Row],[59]]</f>
        <v>1.3337354960756248E-5</v>
      </c>
      <c r="BJ330" s="10">
        <f>3/24000000*OO[[#This Row],[118 (03JUL1985 15:00:00)-Water Temperature (C)]]*OO[[#This Row],[60]]</f>
        <v>1.31602432936725E-5</v>
      </c>
      <c r="BK330" s="10">
        <f>3/24000000*OO[[#This Row],[119 (03JUL1985 18:00:00)-Water Temperature (C)]]*OO[[#This Row],[61]]</f>
        <v>1.2657568213395001E-5</v>
      </c>
      <c r="BL330" s="10">
        <f>3/24000000*OO[[#This Row],[120 (03JUL1985 21:00:00)-Water Temperature (C)]]*OO[[#This Row],[62]]</f>
        <v>1.1801878863712501E-5</v>
      </c>
      <c r="BM330" s="10">
        <f>3/24000000*OO[[#This Row],[121 (04JUL1985 00:00:00)-Water Temperature (C)]]*OO[[#This Row],[63]]</f>
        <v>1.0795420040429999E-5</v>
      </c>
      <c r="BN330" s="10">
        <f>3/24000000*OO[[#This Row],[122 (04JUL1985 03:00:00)-Water Temperature (C)]]*OO[[#This Row],[64]]</f>
        <v>9.796557624E-6</v>
      </c>
      <c r="BO330" s="10">
        <f>3/24000000*OO[[#This Row],[123 (04JUL1985 06:00:00)-Water Temperature (C)]]*OO[[#This Row],[65]]</f>
        <v>8.9146521739275007E-6</v>
      </c>
      <c r="BP330" s="10">
        <f>3/24000000*OO[[#This Row],[124 (04JUL1985 09:00:00)-Water Temperature (C)]]*OO[[#This Row],[66]]</f>
        <v>8.4783479390912493E-6</v>
      </c>
      <c r="BQ330" s="10">
        <f>3/24000000*OO[[#This Row],[125 (04JUL1985 12:00:00)-Water Temperature (C)]]*OO[[#This Row],[67]]</f>
        <v>8.1567408867750001E-6</v>
      </c>
      <c r="BR330" s="10">
        <f>3/24000000*OO[[#This Row],[126 (04JUL1985 15:00:00)-Water Temperature (C)]]*OO[[#This Row],[68]]</f>
        <v>7.7141985877962498E-6</v>
      </c>
      <c r="BS330" s="10">
        <f>3/24000000*OO[[#This Row],[127 (04JUL1985 18:00:00)-Water Temperature (C)]]*OO[[#This Row],[69]]</f>
        <v>7.275572614644998E-6</v>
      </c>
      <c r="BT330" s="10">
        <f>3/24000000*OO[[#This Row],[128 (04JUL1985 21:00:00)-Water Temperature (C)]]*OO[[#This Row],[70]]</f>
        <v>6.8420165640799983E-6</v>
      </c>
      <c r="BU330" s="10">
        <f>3/24000000*OO[[#This Row],[129 (05JUL1985 00:00:00)-Water Temperature (C)]]*OO[[#This Row],[71]]</f>
        <v>6.3461519583962495E-6</v>
      </c>
      <c r="BV330" s="10">
        <f>3/24000000*OO[[#This Row],[130 (05JUL1985 03:00:00)-Water Temperature (C)]]*OO[[#This Row],[72]]</f>
        <v>5.8804313728477499E-6</v>
      </c>
      <c r="BW330" s="10">
        <f>3/24000000*OO[[#This Row],[131 (05JUL1985 06:00:00)-Water Temperature (C)]]*OO[[#This Row],[73]]</f>
        <v>5.4473560494660001E-6</v>
      </c>
      <c r="BX330" s="10">
        <f>3/24000000*OO[[#This Row],[132 (05JUL1985 09:00:00)-Water Temperature (C)]]*OO[[#This Row],[74]]</f>
        <v>5.2831348117694994E-6</v>
      </c>
      <c r="BY330" s="10">
        <f>3/24000000*OO[[#This Row],[133 (05JUL1985 12:00:00)-Water Temperature (C)]]*OO[[#This Row],[75]]</f>
        <v>5.4684632023409997E-6</v>
      </c>
      <c r="BZ330" s="10">
        <f>3/24000000*OO[[#This Row],[134 (05JUL1985 15:00:00)-Water Temperature (C)]]*OO[[#This Row],[76]]</f>
        <v>5.7867676734615001E-6</v>
      </c>
      <c r="CA330" s="10">
        <f>3/24000000*OO[[#This Row],[135 (05JUL1985 18:00:00)-Water Temperature (C)]]*OO[[#This Row],[77]]</f>
        <v>5.8570820145337497E-6</v>
      </c>
      <c r="CB330" s="10">
        <f>3/24000000*OO[[#This Row],[136 (05JUL1985 21:00:00)-Water Temperature (C)]]*OO[[#This Row],[78]]</f>
        <v>5.5357373669824994E-6</v>
      </c>
      <c r="CC330" s="10">
        <f>3/24000000*OO[[#This Row],[137 (06JUL1985 00:00:00)-Water Temperature (C)]]*OO[[#This Row],[79]]</f>
        <v>5.098068245342E-6</v>
      </c>
      <c r="CD330" s="10">
        <f>3/24000000*OO[[#This Row],[138 (06JUL1985 03:00:00)-Water Temperature (C)]]*OO[[#This Row],[80]]</f>
        <v>4.7055768192772502E-6</v>
      </c>
      <c r="CE330" s="10">
        <f>3/24000000*OO[[#This Row],[139 (06JUL1985 06:00:00)-Water Temperature (C)]]*OO[[#This Row],[81]]</f>
        <v>4.3182615333175001E-6</v>
      </c>
      <c r="CF330" s="10">
        <f>3/24000000*OO[[#This Row],[140 (06JUL1985 09:00:00)-Water Temperature (C)]]*OO[[#This Row],[82]]</f>
        <v>4.0850388163311247E-6</v>
      </c>
      <c r="CG330" s="10">
        <f>3/24000000*OO[[#This Row],[141 (06JUL1985 12:00:00)-Water Temperature (C)]]*OO[[#This Row],[83]]</f>
        <v>4.0255963171612498E-6</v>
      </c>
      <c r="CH330" s="10">
        <f>3/24000000*OO[[#This Row],[142 (06JUL1985 15:00:00)-Water Temperature (C)]]*OO[[#This Row],[84]]</f>
        <v>3.9428970977199991E-6</v>
      </c>
      <c r="CI330" s="10">
        <f>3/24000000*OO[[#This Row],[143 (06JUL1985 18:00:00)-Water Temperature (C)]]*OO[[#This Row],[85]]</f>
        <v>3.8219417462262495E-6</v>
      </c>
      <c r="CJ330" s="10">
        <f>3/24000000*OO[[#This Row],[144 (06JUL1985 21:00:00)-Water Temperature (C)]]*OO[[#This Row],[86]]</f>
        <v>3.6384357799708747E-6</v>
      </c>
      <c r="CK330" s="10">
        <f>3/24000000*OO[[#This Row],[145 (07JUL1985 00:00:00)-Water Temperature (C)]]*OO[[#This Row],[87]]</f>
        <v>3.3491759851334997E-6</v>
      </c>
      <c r="CL330" s="10">
        <f>3/24000000*OO[[#This Row],[146 (07JUL1985 03:00:00)-Water Temperature (C)]]*OO[[#This Row],[88]]</f>
        <v>3.0940214191394994E-6</v>
      </c>
      <c r="CM330" s="10">
        <f>3/24000000*OO[[#This Row],[147 (07JUL1985 06:00:00)-Water Temperature (C)]]*OO[[#This Row],[89]]</f>
        <v>2.890033795106E-6</v>
      </c>
      <c r="CN330" s="10">
        <f>3/24000000*OO[[#This Row],[148 (07JUL1985 09:00:00)-Water Temperature (C)]]*OO[[#This Row],[90]]</f>
        <v>2.798982038748875E-6</v>
      </c>
      <c r="CO330" s="10">
        <f>3/24000000*OO[[#This Row],[149 (07JUL1985 12:00:00)-Water Temperature (C)]]*OO[[#This Row],[91]]</f>
        <v>2.7801465194099997E-6</v>
      </c>
      <c r="CP330" s="10">
        <f>3/24000000*OO[[#This Row],[150 (07JUL1985 15:00:00)-Water Temperature (C)]]*OO[[#This Row],[92]]</f>
        <v>2.8454373517727498E-6</v>
      </c>
      <c r="CQ330" s="10">
        <f>3/24000000*OO[[#This Row],[151 (07JUL1985 18:00:00)-Water Temperature (C)]]*OO[[#This Row],[93]]</f>
        <v>2.9282666210507495E-6</v>
      </c>
      <c r="CR330" s="10">
        <f>3/24000000*OO[[#This Row],[152 (07JUL1985 21:00:00)-Water Temperature (C)]]*OO[[#This Row],[94]]</f>
        <v>2.8440006812302494E-6</v>
      </c>
      <c r="CS330" s="10">
        <f>3/24000000*OO[[#This Row],[153 (08JUL1985 00:00:00)-Water Temperature (C)]]*OO[[#This Row],[95]]</f>
        <v>2.614746921136E-6</v>
      </c>
      <c r="CT330" s="10">
        <f>3/24000000*OO[[#This Row],[154 (08JUL1985 03:00:00)-Water Temperature (C)]]*OO[[#This Row],[96]]</f>
        <v>2.401642280661E-6</v>
      </c>
      <c r="CU330" s="10">
        <f>3/24000000*OO[[#This Row],[155 (08JUL1985 06:00:00)-Water Temperature (C)]]*OO[[#This Row],[97]]</f>
        <v>2.2137053753347497E-6</v>
      </c>
      <c r="CV330" s="10">
        <f>3/24000000*OO[[#This Row],[156 (08JUL1985 09:00:00)-Water Temperature (C)]]*OO[[#This Row],[98]]</f>
        <v>2.1128455100064997E-6</v>
      </c>
      <c r="CW330" s="10">
        <f>3/24000000*OO[[#This Row],[157 (08JUL1985 12:00:00)-Water Temperature (C)]]*OO[[#This Row],[99]]</f>
        <v>2.0268976465237499E-6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0</v>
      </c>
      <c r="R331" s="10">
        <f>3/24*OO[[#This Row],[74 (28JUN1985 03:00:00)-Water Temperature (C)]]*OO[[#This Row],[16]]/SUM(OO[16])</f>
        <v>0</v>
      </c>
      <c r="S331" s="10">
        <f>3/24*OO[[#This Row],[75 (28JUN1985 06:00:00)-Water Temperature (C)]]*OO[[#This Row],[17]]/SUM(OO[17])</f>
        <v>0</v>
      </c>
      <c r="T331" s="10">
        <f>3/24*OO[[#This Row],[76 (28JUN1985 09:00:00)-Water Temperature (C)]]*OO[[#This Row],[18]]/SUM(OO[18])</f>
        <v>2.1336524552962507E-39</v>
      </c>
      <c r="U331" s="10">
        <f>3/24*OO[[#This Row],[77 (28JUN1985 12:00:00)-Water Temperature (C)]]*OO[[#This Row],[19]]/SUM(OO[19])</f>
        <v>4.8191551002435579E-29</v>
      </c>
      <c r="V331" s="10">
        <f>3/24000000*OO[[#This Row],[78 (28JUN1985 15:00:00)-Water Temperature (C)]]*OO[[#This Row],[20]]</f>
        <v>4.6914858899999999E-24</v>
      </c>
      <c r="W331" s="10">
        <f>3/24000000*OO[[#This Row],[79 (28JUN1985 18:00:00)-Water Temperature (C)]]*OO[[#This Row],[21]]</f>
        <v>5.9219552201374991E-18</v>
      </c>
      <c r="X331" s="10">
        <f>3/24000000*OO[[#This Row],[80 (28JUN1985 21:00:00)-Water Temperature (C)]]*OO[[#This Row],[22]]</f>
        <v>1.8340804578284998E-14</v>
      </c>
      <c r="Y331" s="10">
        <f>3/24000000*OO[[#This Row],[81 (29JUN1985 00:00:00)-Water Temperature (C)]]*OO[[#This Row],[23]]</f>
        <v>8.85200097691E-12</v>
      </c>
      <c r="Z331" s="10">
        <f>3/24000000*OO[[#This Row],[82 (29JUN1985 03:00:00)-Water Temperature (C)]]*OO[[#This Row],[24]]</f>
        <v>1.3077715896941249E-9</v>
      </c>
      <c r="AA331" s="10">
        <f>3/24000000*OO[[#This Row],[83 (29JUN1985 06:00:00)-Water Temperature (C)]]*OO[[#This Row],[25]]</f>
        <v>8.0052620177549997E-8</v>
      </c>
      <c r="AB331" s="10">
        <f>3/24000000*OO[[#This Row],[84 (29JUN1985 09:00:00)-Water Temperature (C)]]*OO[[#This Row],[26]]</f>
        <v>2.4961282741642503E-6</v>
      </c>
      <c r="AC331" s="10">
        <f>3/24000000*OO[[#This Row],[85 (29JUN1985 12:00:00)-Water Temperature (C)]]*OO[[#This Row],[27]]</f>
        <v>4.3840506238443743E-5</v>
      </c>
      <c r="AD331" s="10">
        <f>3/24000000*OO[[#This Row],[86 (29JUN1985 15:00:00)-Water Temperature (C)]]*OO[[#This Row],[28]]</f>
        <v>4.6837021772519997E-4</v>
      </c>
      <c r="AE331" s="10">
        <f>3/24000000*OO[[#This Row],[88 (29JUN1985 21:00:00)-Water Temperature (C)]]*OO[[#This Row],[30]]</f>
        <v>1.267100730585E-2</v>
      </c>
      <c r="AF331" s="10">
        <f>3/24000000*OO[[#This Row],[88 (29JUN1985 21:00:00)-Water Temperature (C)]]*OO[[#This Row],[30]]</f>
        <v>1.267100730585E-2</v>
      </c>
      <c r="AG331" s="10">
        <f>3/24000000*OO[[#This Row],[89 (30JUN1985 00:00:00)-Water Temperature (C)]]*OO[[#This Row],[31]]</f>
        <v>3.3782740067724998E-2</v>
      </c>
      <c r="AH331" s="10">
        <f>3/24000000*OO[[#This Row],[90 (30JUN1985 03:00:00)-Water Temperature (C)]]*OO[[#This Row],[32]]</f>
        <v>6.4986303183974997E-2</v>
      </c>
      <c r="AI331" s="10">
        <f>3/24000000*OO[[#This Row],[91 (30JUN1985 06:00:00)-Water Temperature (C)]]*OO[[#This Row],[33]]</f>
        <v>9.3521570903474988E-2</v>
      </c>
      <c r="AJ331" s="10">
        <f>3/24000000*OO[[#This Row],[92 (30JUN1985 09:00:00)-Water Temperature (C)]]*OO[[#This Row],[34]]</f>
        <v>0.10722546725940001</v>
      </c>
      <c r="AK331" s="10">
        <f>3/24000000*OO[[#This Row],[93 (30JUN1985 12:00:00)-Water Temperature (C)]]*OO[[#This Row],[35]]</f>
        <v>0.10291457049652498</v>
      </c>
      <c r="AL331" s="10">
        <f>3/24000000*OO[[#This Row],[94 (30JUN1985 15:00:00)-Water Temperature (C)]]*OO[[#This Row],[36]]</f>
        <v>8.4207742527974985E-2</v>
      </c>
      <c r="AM331" s="10">
        <f>3/24000000*OO[[#This Row],[95 (30JUN1985 18:00:00)-Water Temperature (C)]]*OO[[#This Row],[37]]</f>
        <v>5.6913260757859997E-2</v>
      </c>
      <c r="AN331" s="10">
        <f>3/24000000*OO[[#This Row],[96 (30JUN1985 21:00:00)-Water Temperature (C)]]*OO[[#This Row],[38]]</f>
        <v>3.0785095574021249E-2</v>
      </c>
      <c r="AO331" s="10">
        <f>3/24000000*OO[[#This Row],[97 (01JUL1985 00:00:00)-Water Temperature (C)]]*OO[[#This Row],[39]]</f>
        <v>1.4104358925929998E-2</v>
      </c>
      <c r="AP331" s="10">
        <f>3/24000000*OO[[#This Row],[98 (01JUL1985 03:00:00)-Water Temperature (C)]]*OO[[#This Row],[40]]</f>
        <v>5.7467459133749999E-3</v>
      </c>
      <c r="AQ331" s="10">
        <f>3/24000000*OO[[#This Row],[99 (01JUL1985 06:00:00)-Water Temperature (C)]]*OO[[#This Row],[41]]</f>
        <v>2.1335421253152499E-3</v>
      </c>
      <c r="AR331" s="10">
        <f>3/24000000*OO[[#This Row],[100 (01JUL1985 09:00:00)-Water Temperature (C)]]*OO[[#This Row],[42]]</f>
        <v>7.7552952634850011E-4</v>
      </c>
      <c r="AS331" s="10">
        <f>3/24000000*OO[[#This Row],[101 (01JUL1985 12:00:00)-Water Temperature (C)]]*OO[[#This Row],[43]]</f>
        <v>2.9604750119199998E-4</v>
      </c>
      <c r="AT331" s="10">
        <f>3/24000000*OO[[#This Row],[102 (01JUL1985 15:00:00)-Water Temperature (C)]]*OO[[#This Row],[44]]</f>
        <v>1.3821179441523751E-4</v>
      </c>
      <c r="AU331" s="10">
        <f>3/24000000*OO[[#This Row],[103 (01JUL1985 18:00:00)-Water Temperature (C)]]*OO[[#This Row],[45]]</f>
        <v>9.1210467409225002E-5</v>
      </c>
      <c r="AV331" s="10">
        <f>3/24000000*OO[[#This Row],[104 (01JUL1985 21:00:00)-Water Temperature (C)]]*OO[[#This Row],[46]]</f>
        <v>7.9158419951825E-5</v>
      </c>
      <c r="AW331" s="10">
        <f>3/24000000*OO[[#This Row],[105 (02JUL1985 00:00:00)-Water Temperature (C)]]*OO[[#This Row],[47]]</f>
        <v>7.4307333379124998E-5</v>
      </c>
      <c r="AX331" s="10">
        <f>3/24000000*OO[[#This Row],[106 (02JUL1985 03:00:00)-Water Temperature (C)]]*OO[[#This Row],[48]]</f>
        <v>6.9661226304125012E-5</v>
      </c>
      <c r="AY331" s="10">
        <f>3/24000000*OO[[#This Row],[107 (02JUL1985 06:00:00)-Water Temperature (C)]]*OO[[#This Row],[49]]</f>
        <v>6.4205092043562496E-5</v>
      </c>
      <c r="AZ331" s="10">
        <f>3/24000000*OO[[#This Row],[108 (02JUL1985 09:00:00)-Water Temperature (C)]]*OO[[#This Row],[50]]</f>
        <v>6.0573128528412493E-5</v>
      </c>
      <c r="BA331" s="10">
        <f>3/24000000*OO[[#This Row],[109 (02JUL1985 12:00:00)-Water Temperature (C)]]*OO[[#This Row],[51]]</f>
        <v>5.723869300642E-5</v>
      </c>
      <c r="BB331" s="10">
        <f>3/24000000*OO[[#This Row],[110 (02JUL1985 15:00:00)-Water Temperature (C)]]*OO[[#This Row],[52]]</f>
        <v>5.315457132518749E-5</v>
      </c>
      <c r="BC331" s="10">
        <f>3/24000000*OO[[#This Row],[111 (02JUL1985 18:00:00)-Water Temperature (C)]]*OO[[#This Row],[53]]</f>
        <v>4.716723385885E-5</v>
      </c>
      <c r="BD331" s="10">
        <f>3/24000000*OO[[#This Row],[112 (02JUL1985 21:00:00)-Water Temperature (C)]]*OO[[#This Row],[54]]</f>
        <v>3.8587005190470004E-5</v>
      </c>
      <c r="BE331" s="10">
        <f>3/24000000*OO[[#This Row],[113 (03JUL1985 00:00:00)-Water Temperature (C)]]*OO[[#This Row],[55]]</f>
        <v>3.0189711268584996E-5</v>
      </c>
      <c r="BF331" s="10">
        <f>3/24000000*OO[[#This Row],[114 (03JUL1985 03:00:00)-Water Temperature (C)]]*OO[[#This Row],[56]]</f>
        <v>2.3295571842661249E-5</v>
      </c>
      <c r="BG331" s="10">
        <f>3/24000000*OO[[#This Row],[115 (03JUL1985 06:00:00)-Water Temperature (C)]]*OO[[#This Row],[57]]</f>
        <v>1.8305676606694996E-5</v>
      </c>
      <c r="BH331" s="10">
        <f>3/24000000*OO[[#This Row],[116 (03JUL1985 09:00:00)-Water Temperature (C)]]*OO[[#This Row],[58]]</f>
        <v>1.5639436759357498E-5</v>
      </c>
      <c r="BI331" s="10">
        <f>3/24000000*OO[[#This Row],[117 (03JUL1985 12:00:00)-Water Temperature (C)]]*OO[[#This Row],[59]]</f>
        <v>1.470828375238125E-5</v>
      </c>
      <c r="BJ331" s="10">
        <f>3/24000000*OO[[#This Row],[118 (03JUL1985 15:00:00)-Water Temperature (C)]]*OO[[#This Row],[60]]</f>
        <v>1.4462490119220001E-5</v>
      </c>
      <c r="BK331" s="10">
        <f>3/24000000*OO[[#This Row],[119 (03JUL1985 18:00:00)-Water Temperature (C)]]*OO[[#This Row],[61]]</f>
        <v>1.3877891544124999E-5</v>
      </c>
      <c r="BL331" s="10">
        <f>3/24000000*OO[[#This Row],[120 (03JUL1985 21:00:00)-Water Temperature (C)]]*OO[[#This Row],[62]]</f>
        <v>1.2926411544920001E-5</v>
      </c>
      <c r="BM331" s="10">
        <f>3/24000000*OO[[#This Row],[121 (04JUL1985 00:00:00)-Water Temperature (C)]]*OO[[#This Row],[63]]</f>
        <v>1.1825216595464999E-5</v>
      </c>
      <c r="BN331" s="10">
        <f>3/24000000*OO[[#This Row],[122 (04JUL1985 03:00:00)-Water Temperature (C)]]*OO[[#This Row],[64]]</f>
        <v>1.0738911883777499E-5</v>
      </c>
      <c r="BO331" s="10">
        <f>3/24000000*OO[[#This Row],[123 (04JUL1985 06:00:00)-Water Temperature (C)]]*OO[[#This Row],[65]]</f>
        <v>9.7700944272749995E-6</v>
      </c>
      <c r="BP331" s="10">
        <f>3/24000000*OO[[#This Row],[124 (04JUL1985 09:00:00)-Water Temperature (C)]]*OO[[#This Row],[66]]</f>
        <v>9.2775054623999997E-6</v>
      </c>
      <c r="BQ331" s="10">
        <f>3/24000000*OO[[#This Row],[125 (04JUL1985 12:00:00)-Water Temperature (C)]]*OO[[#This Row],[67]]</f>
        <v>8.9184501912062488E-6</v>
      </c>
      <c r="BR331" s="10">
        <f>3/24000000*OO[[#This Row],[126 (04JUL1985 15:00:00)-Water Temperature (C)]]*OO[[#This Row],[68]]</f>
        <v>8.4336509879999991E-6</v>
      </c>
      <c r="BS331" s="10">
        <f>3/24000000*OO[[#This Row],[127 (04JUL1985 18:00:00)-Water Temperature (C)]]*OO[[#This Row],[69]]</f>
        <v>7.9451228506912501E-6</v>
      </c>
      <c r="BT331" s="10">
        <f>3/24000000*OO[[#This Row],[128 (04JUL1985 21:00:00)-Water Temperature (C)]]*OO[[#This Row],[70]]</f>
        <v>7.48176792388375E-6</v>
      </c>
      <c r="BU331" s="10">
        <f>3/24000000*OO[[#This Row],[129 (05JUL1985 00:00:00)-Water Temperature (C)]]*OO[[#This Row],[71]]</f>
        <v>6.9448232688999997E-6</v>
      </c>
      <c r="BV331" s="10">
        <f>3/24000000*OO[[#This Row],[130 (05JUL1985 03:00:00)-Water Temperature (C)]]*OO[[#This Row],[72]]</f>
        <v>6.4315073425524992E-6</v>
      </c>
      <c r="BW331" s="10">
        <f>3/24000000*OO[[#This Row],[131 (05JUL1985 06:00:00)-Water Temperature (C)]]*OO[[#This Row],[73]]</f>
        <v>5.9576974833949994E-6</v>
      </c>
      <c r="BX331" s="10">
        <f>3/24000000*OO[[#This Row],[132 (05JUL1985 09:00:00)-Water Temperature (C)]]*OO[[#This Row],[74]]</f>
        <v>5.7757065101942498E-6</v>
      </c>
      <c r="BY331" s="10">
        <f>3/24000000*OO[[#This Row],[133 (05JUL1985 12:00:00)-Water Temperature (C)]]*OO[[#This Row],[75]]</f>
        <v>5.9747404308237506E-6</v>
      </c>
      <c r="BZ331" s="10">
        <f>3/24000000*OO[[#This Row],[134 (05JUL1985 15:00:00)-Water Temperature (C)]]*OO[[#This Row],[76]]</f>
        <v>6.3203939564906245E-6</v>
      </c>
      <c r="CA331" s="10">
        <f>3/24000000*OO[[#This Row],[135 (05JUL1985 18:00:00)-Water Temperature (C)]]*OO[[#This Row],[77]]</f>
        <v>6.3967543449809995E-6</v>
      </c>
      <c r="CB331" s="10">
        <f>3/24000000*OO[[#This Row],[136 (05JUL1985 21:00:00)-Water Temperature (C)]]*OO[[#This Row],[78]]</f>
        <v>6.0467879941337496E-6</v>
      </c>
      <c r="CC331" s="10">
        <f>3/24000000*OO[[#This Row],[137 (06JUL1985 00:00:00)-Water Temperature (C)]]*OO[[#This Row],[79]]</f>
        <v>5.5722297834699999E-6</v>
      </c>
      <c r="CD331" s="10">
        <f>3/24000000*OO[[#This Row],[138 (06JUL1985 03:00:00)-Water Temperature (C)]]*OO[[#This Row],[80]]</f>
        <v>5.1478881315817496E-6</v>
      </c>
      <c r="CE331" s="10">
        <f>3/24000000*OO[[#This Row],[139 (06JUL1985 06:00:00)-Water Temperature (C)]]*OO[[#This Row],[81]]</f>
        <v>4.7262522091739998E-6</v>
      </c>
      <c r="CF331" s="10">
        <f>3/24000000*OO[[#This Row],[140 (06JUL1985 09:00:00)-Water Temperature (C)]]*OO[[#This Row],[82]]</f>
        <v>4.4627281959219991E-6</v>
      </c>
      <c r="CG331" s="10">
        <f>3/24000000*OO[[#This Row],[141 (06JUL1985 12:00:00)-Water Temperature (C)]]*OO[[#This Row],[83]]</f>
        <v>4.3936506495537495E-6</v>
      </c>
      <c r="CH331" s="10">
        <f>3/24000000*OO[[#This Row],[142 (06JUL1985 15:00:00)-Water Temperature (C)]]*OO[[#This Row],[84]]</f>
        <v>4.3051414812114996E-6</v>
      </c>
      <c r="CI331" s="10">
        <f>3/24000000*OO[[#This Row],[143 (06JUL1985 18:00:00)-Water Temperature (C)]]*OO[[#This Row],[85]]</f>
        <v>4.1743474394375E-6</v>
      </c>
      <c r="CJ331" s="10">
        <f>3/24000000*OO[[#This Row],[144 (06JUL1985 21:00:00)-Water Temperature (C)]]*OO[[#This Row],[86]]</f>
        <v>3.9740396569072505E-6</v>
      </c>
      <c r="CK331" s="10">
        <f>3/24000000*OO[[#This Row],[145 (07JUL1985 00:00:00)-Water Temperature (C)]]*OO[[#This Row],[87]]</f>
        <v>3.6635480939137495E-6</v>
      </c>
      <c r="CL331" s="10">
        <f>3/24000000*OO[[#This Row],[146 (07JUL1985 03:00:00)-Water Temperature (C)]]*OO[[#This Row],[88]]</f>
        <v>3.3823815972899996E-6</v>
      </c>
      <c r="CM331" s="10">
        <f>3/24000000*OO[[#This Row],[147 (07JUL1985 06:00:00)-Water Temperature (C)]]*OO[[#This Row],[89]]</f>
        <v>3.1588453776881252E-6</v>
      </c>
      <c r="CN331" s="10">
        <f>3/24000000*OO[[#This Row],[148 (07JUL1985 09:00:00)-Water Temperature (C)]]*OO[[#This Row],[90]]</f>
        <v>3.0574512642959997E-6</v>
      </c>
      <c r="CO331" s="10">
        <f>3/24000000*OO[[#This Row],[149 (07JUL1985 12:00:00)-Water Temperature (C)]]*OO[[#This Row],[91]]</f>
        <v>3.0332338685639999E-6</v>
      </c>
      <c r="CP331" s="10">
        <f>3/24000000*OO[[#This Row],[150 (07JUL1985 15:00:00)-Water Temperature (C)]]*OO[[#This Row],[92]]</f>
        <v>3.1032440213964996E-6</v>
      </c>
      <c r="CQ331" s="10">
        <f>3/24000000*OO[[#This Row],[151 (07JUL1985 18:00:00)-Water Temperature (C)]]*OO[[#This Row],[93]]</f>
        <v>3.19567797372725E-6</v>
      </c>
      <c r="CR331" s="10">
        <f>3/24000000*OO[[#This Row],[152 (07JUL1985 21:00:00)-Water Temperature (C)]]*OO[[#This Row],[94]]</f>
        <v>3.1056886984267492E-6</v>
      </c>
      <c r="CS331" s="10">
        <f>3/24000000*OO[[#This Row],[153 (08JUL1985 00:00:00)-Water Temperature (C)]]*OO[[#This Row],[95]]</f>
        <v>2.8575696478201249E-6</v>
      </c>
      <c r="CT331" s="10">
        <f>3/24000000*OO[[#This Row],[154 (08JUL1985 03:00:00)-Water Temperature (C)]]*OO[[#This Row],[96]]</f>
        <v>2.6249727903376248E-6</v>
      </c>
      <c r="CU331" s="10">
        <f>3/24000000*OO[[#This Row],[155 (08JUL1985 06:00:00)-Water Temperature (C)]]*OO[[#This Row],[97]]</f>
        <v>2.4237060137615003E-6</v>
      </c>
      <c r="CV331" s="10">
        <f>3/24000000*OO[[#This Row],[156 (08JUL1985 09:00:00)-Water Temperature (C)]]*OO[[#This Row],[98]]</f>
        <v>2.3113494305120002E-6</v>
      </c>
      <c r="CW331" s="10">
        <f>3/24000000*OO[[#This Row],[157 (08JUL1985 12:00:00)-Water Temperature (C)]]*OO[[#This Row],[99]]</f>
        <v>2.21386071979275E-6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0</v>
      </c>
      <c r="R332" s="10">
        <f>3/24*OO[[#This Row],[74 (28JUN1985 03:00:00)-Water Temperature (C)]]*OO[[#This Row],[16]]/SUM(OO[16])</f>
        <v>0</v>
      </c>
      <c r="S332" s="10">
        <f>3/24*OO[[#This Row],[75 (28JUN1985 06:00:00)-Water Temperature (C)]]*OO[[#This Row],[17]]/SUM(OO[17])</f>
        <v>0</v>
      </c>
      <c r="T332" s="10">
        <f>3/24*OO[[#This Row],[76 (28JUN1985 09:00:00)-Water Temperature (C)]]*OO[[#This Row],[18]]/SUM(OO[18])</f>
        <v>3.4311587065124651E-40</v>
      </c>
      <c r="U332" s="10">
        <f>3/24*OO[[#This Row],[77 (28JUN1985 12:00:00)-Water Temperature (C)]]*OO[[#This Row],[19]]/SUM(OO[19])</f>
        <v>1.4159910848024181E-29</v>
      </c>
      <c r="V332" s="10">
        <f>3/24000000*OO[[#This Row],[78 (28JUN1985 15:00:00)-Water Temperature (C)]]*OO[[#This Row],[20]]</f>
        <v>8.3516611911087492E-25</v>
      </c>
      <c r="W332" s="10">
        <f>3/24000000*OO[[#This Row],[79 (28JUN1985 18:00:00)-Water Temperature (C)]]*OO[[#This Row],[21]]</f>
        <v>2.5644785999456251E-18</v>
      </c>
      <c r="X332" s="10">
        <f>3/24000000*OO[[#This Row],[80 (28JUN1985 21:00:00)-Water Temperature (C)]]*OO[[#This Row],[22]]</f>
        <v>9.5378027252999991E-15</v>
      </c>
      <c r="Y332" s="10">
        <f>3/24000000*OO[[#This Row],[81 (29JUN1985 00:00:00)-Water Temperature (C)]]*OO[[#This Row],[23]]</f>
        <v>5.1050378318287489E-12</v>
      </c>
      <c r="Z332" s="10">
        <f>3/24000000*OO[[#This Row],[82 (29JUN1985 03:00:00)-Water Temperature (C)]]*OO[[#This Row],[24]]</f>
        <v>8.1457718105224989E-10</v>
      </c>
      <c r="AA332" s="10">
        <f>3/24000000*OO[[#This Row],[83 (29JUN1985 06:00:00)-Water Temperature (C)]]*OO[[#This Row],[25]]</f>
        <v>5.3043247708874995E-8</v>
      </c>
      <c r="AB332" s="10">
        <f>3/24000000*OO[[#This Row],[84 (29JUN1985 09:00:00)-Water Temperature (C)]]*OO[[#This Row],[26]]</f>
        <v>1.7434504789432498E-6</v>
      </c>
      <c r="AC332" s="10">
        <f>3/24000000*OO[[#This Row],[85 (29JUN1985 12:00:00)-Water Temperature (C)]]*OO[[#This Row],[27]]</f>
        <v>3.2113530003993746E-5</v>
      </c>
      <c r="AD332" s="10">
        <f>3/24000000*OO[[#This Row],[86 (29JUN1985 15:00:00)-Water Temperature (C)]]*OO[[#This Row],[28]]</f>
        <v>3.5809816080937493E-4</v>
      </c>
      <c r="AE332" s="10">
        <f>3/24000000*OO[[#This Row],[88 (29JUN1985 21:00:00)-Water Temperature (C)]]*OO[[#This Row],[30]]</f>
        <v>1.0436507481567499E-2</v>
      </c>
      <c r="AF332" s="10">
        <f>3/24000000*OO[[#This Row],[88 (29JUN1985 21:00:00)-Water Temperature (C)]]*OO[[#This Row],[30]]</f>
        <v>1.0436507481567499E-2</v>
      </c>
      <c r="AG332" s="10">
        <f>3/24000000*OO[[#This Row],[89 (30JUN1985 00:00:00)-Water Temperature (C)]]*OO[[#This Row],[31]]</f>
        <v>2.8724330342750001E-2</v>
      </c>
      <c r="AH332" s="10">
        <f>3/24000000*OO[[#This Row],[90 (30JUN1985 03:00:00)-Water Temperature (C)]]*OO[[#This Row],[32]]</f>
        <v>5.6863232228499996E-2</v>
      </c>
      <c r="AI332" s="10">
        <f>3/24000000*OO[[#This Row],[91 (30JUN1985 06:00:00)-Water Temperature (C)]]*OO[[#This Row],[33]]</f>
        <v>8.4044381779987506E-2</v>
      </c>
      <c r="AJ332" s="10">
        <f>3/24000000*OO[[#This Row],[92 (30JUN1985 09:00:00)-Water Temperature (C)]]*OO[[#This Row],[34]]</f>
        <v>9.8500323058537509E-2</v>
      </c>
      <c r="AK332" s="10">
        <f>3/24000000*OO[[#This Row],[93 (30JUN1985 12:00:00)-Water Temperature (C)]]*OO[[#This Row],[35]]</f>
        <v>9.6474348382500005E-2</v>
      </c>
      <c r="AL332" s="10">
        <f>3/24000000*OO[[#This Row],[94 (30JUN1985 15:00:00)-Water Temperature (C)]]*OO[[#This Row],[36]]</f>
        <v>8.0514933415499992E-2</v>
      </c>
      <c r="AM332" s="10">
        <f>3/24000000*OO[[#This Row],[95 (30JUN1985 18:00:00)-Water Temperature (C)]]*OO[[#This Row],[37]]</f>
        <v>5.5419848621225003E-2</v>
      </c>
      <c r="AN332" s="10">
        <f>3/24000000*OO[[#This Row],[96 (30JUN1985 21:00:00)-Water Temperature (C)]]*OO[[#This Row],[38]]</f>
        <v>3.0453860105519998E-2</v>
      </c>
      <c r="AO332" s="10">
        <f>3/24000000*OO[[#This Row],[97 (01JUL1985 00:00:00)-Water Temperature (C)]]*OO[[#This Row],[39]]</f>
        <v>1.4147274089475E-2</v>
      </c>
      <c r="AP332" s="10">
        <f>3/24000000*OO[[#This Row],[98 (01JUL1985 03:00:00)-Water Temperature (C)]]*OO[[#This Row],[40]]</f>
        <v>5.8329500642750002E-3</v>
      </c>
      <c r="AQ332" s="10">
        <f>3/24000000*OO[[#This Row],[99 (01JUL1985 06:00:00)-Water Temperature (C)]]*OO[[#This Row],[41]]</f>
        <v>2.1877093837951245E-3</v>
      </c>
      <c r="AR332" s="10">
        <f>3/24000000*OO[[#This Row],[100 (01JUL1985 09:00:00)-Water Temperature (C)]]*OO[[#This Row],[42]]</f>
        <v>7.9772737445937499E-4</v>
      </c>
      <c r="AS332" s="10">
        <f>3/24000000*OO[[#This Row],[101 (01JUL1985 12:00:00)-Water Temperature (C)]]*OO[[#This Row],[43]]</f>
        <v>3.0188192682239996E-4</v>
      </c>
      <c r="AT332" s="10">
        <f>3/24000000*OO[[#This Row],[102 (01JUL1985 15:00:00)-Water Temperature (C)]]*OO[[#This Row],[44]]</f>
        <v>1.3662125007479997E-4</v>
      </c>
      <c r="AU332" s="10">
        <f>3/24000000*OO[[#This Row],[103 (01JUL1985 18:00:00)-Water Temperature (C)]]*OO[[#This Row],[45]]</f>
        <v>8.6509319946749996E-5</v>
      </c>
      <c r="AV332" s="10">
        <f>3/24000000*OO[[#This Row],[104 (01JUL1985 21:00:00)-Water Temperature (C)]]*OO[[#This Row],[46]]</f>
        <v>7.3479652171799995E-5</v>
      </c>
      <c r="AW332" s="10">
        <f>3/24000000*OO[[#This Row],[105 (02JUL1985 00:00:00)-Water Temperature (C)]]*OO[[#This Row],[47]]</f>
        <v>6.8685358754899984E-5</v>
      </c>
      <c r="AX332" s="10">
        <f>3/24000000*OO[[#This Row],[106 (02JUL1985 03:00:00)-Water Temperature (C)]]*OO[[#This Row],[48]]</f>
        <v>6.4500553772599997E-5</v>
      </c>
      <c r="AY332" s="10">
        <f>3/24000000*OO[[#This Row],[107 (02JUL1985 06:00:00)-Water Temperature (C)]]*OO[[#This Row],[49]]</f>
        <v>5.9606055634500003E-5</v>
      </c>
      <c r="AZ332" s="10">
        <f>3/24000000*OO[[#This Row],[108 (02JUL1985 09:00:00)-Water Temperature (C)]]*OO[[#This Row],[50]]</f>
        <v>5.6354647299299993E-5</v>
      </c>
      <c r="BA332" s="10">
        <f>3/24000000*OO[[#This Row],[109 (02JUL1985 12:00:00)-Water Temperature (C)]]*OO[[#This Row],[51]]</f>
        <v>5.3372799424478753E-5</v>
      </c>
      <c r="BB332" s="10">
        <f>3/24000000*OO[[#This Row],[110 (02JUL1985 15:00:00)-Water Temperature (C)]]*OO[[#This Row],[52]]</f>
        <v>4.9716499660199998E-5</v>
      </c>
      <c r="BC332" s="10">
        <f>3/24000000*OO[[#This Row],[111 (02JUL1985 18:00:00)-Water Temperature (C)]]*OO[[#This Row],[53]]</f>
        <v>4.4248410516799997E-5</v>
      </c>
      <c r="BD332" s="10">
        <f>3/24000000*OO[[#This Row],[112 (02JUL1985 21:00:00)-Water Temperature (C)]]*OO[[#This Row],[54]]</f>
        <v>3.6337367231617492E-5</v>
      </c>
      <c r="BE332" s="10">
        <f>3/24000000*OO[[#This Row],[113 (03JUL1985 00:00:00)-Water Temperature (C)]]*OO[[#This Row],[55]]</f>
        <v>2.8488922896022498E-5</v>
      </c>
      <c r="BF332" s="10">
        <f>3/24000000*OO[[#This Row],[114 (03JUL1985 03:00:00)-Water Temperature (C)]]*OO[[#This Row],[56]]</f>
        <v>2.1987353401187496E-5</v>
      </c>
      <c r="BG332" s="10">
        <f>3/24000000*OO[[#This Row],[115 (03JUL1985 06:00:00)-Water Temperature (C)]]*OO[[#This Row],[57]]</f>
        <v>1.7245657759839998E-5</v>
      </c>
      <c r="BH332" s="10">
        <f>3/24000000*OO[[#This Row],[116 (03JUL1985 09:00:00)-Water Temperature (C)]]*OO[[#This Row],[58]]</f>
        <v>1.4661718313264998E-5</v>
      </c>
      <c r="BI332" s="10">
        <f>3/24000000*OO[[#This Row],[117 (03JUL1985 12:00:00)-Water Temperature (C)]]*OO[[#This Row],[59]]</f>
        <v>1.3727241374686251E-5</v>
      </c>
      <c r="BJ332" s="10">
        <f>3/24000000*OO[[#This Row],[118 (03JUL1985 15:00:00)-Water Temperature (C)]]*OO[[#This Row],[60]]</f>
        <v>1.3456891660826249E-5</v>
      </c>
      <c r="BK332" s="10">
        <f>3/24000000*OO[[#This Row],[119 (03JUL1985 18:00:00)-Water Temperature (C)]]*OO[[#This Row],[61]]</f>
        <v>1.2887909378142501E-5</v>
      </c>
      <c r="BL332" s="10">
        <f>3/24000000*OO[[#This Row],[120 (03JUL1985 21:00:00)-Water Temperature (C)]]*OO[[#This Row],[62]]</f>
        <v>1.1993181173065E-5</v>
      </c>
      <c r="BM332" s="10">
        <f>3/24000000*OO[[#This Row],[121 (04JUL1985 00:00:00)-Water Temperature (C)]]*OO[[#This Row],[63]]</f>
        <v>1.09713219733375E-5</v>
      </c>
      <c r="BN332" s="10">
        <f>3/24000000*OO[[#This Row],[122 (04JUL1985 03:00:00)-Water Temperature (C)]]*OO[[#This Row],[64]]</f>
        <v>9.97042286826E-6</v>
      </c>
      <c r="BO332" s="10">
        <f>3/24000000*OO[[#This Row],[123 (04JUL1985 06:00:00)-Water Temperature (C)]]*OO[[#This Row],[65]]</f>
        <v>9.0698848382999992E-6</v>
      </c>
      <c r="BP332" s="10">
        <f>3/24000000*OO[[#This Row],[124 (04JUL1985 09:00:00)-Water Temperature (C)]]*OO[[#This Row],[66]]</f>
        <v>8.6010958094212499E-6</v>
      </c>
      <c r="BQ332" s="10">
        <f>3/24000000*OO[[#This Row],[125 (04JUL1985 12:00:00)-Water Temperature (C)]]*OO[[#This Row],[67]]</f>
        <v>8.2621137822187491E-6</v>
      </c>
      <c r="BR332" s="10">
        <f>3/24000000*OO[[#This Row],[126 (04JUL1985 15:00:00)-Water Temperature (C)]]*OO[[#This Row],[68]]</f>
        <v>7.8116596392600001E-6</v>
      </c>
      <c r="BS332" s="10">
        <f>3/24000000*OO[[#This Row],[127 (04JUL1985 18:00:00)-Water Temperature (C)]]*OO[[#This Row],[69]]</f>
        <v>7.3522081826949998E-6</v>
      </c>
      <c r="BT332" s="10">
        <f>3/24000000*OO[[#This Row],[128 (04JUL1985 21:00:00)-Water Temperature (C)]]*OO[[#This Row],[70]]</f>
        <v>6.931554431805E-6</v>
      </c>
      <c r="BU332" s="10">
        <f>3/24000000*OO[[#This Row],[129 (05JUL1985 00:00:00)-Water Temperature (C)]]*OO[[#This Row],[71]]</f>
        <v>6.4384613299362485E-6</v>
      </c>
      <c r="BV332" s="10">
        <f>3/24000000*OO[[#This Row],[130 (05JUL1985 03:00:00)-Water Temperature (C)]]*OO[[#This Row],[72]]</f>
        <v>5.9597912705642501E-6</v>
      </c>
      <c r="BW332" s="10">
        <f>3/24000000*OO[[#This Row],[131 (05JUL1985 06:00:00)-Water Temperature (C)]]*OO[[#This Row],[73]]</f>
        <v>5.5205344167692493E-6</v>
      </c>
      <c r="BX332" s="10">
        <f>3/24000000*OO[[#This Row],[132 (05JUL1985 09:00:00)-Water Temperature (C)]]*OO[[#This Row],[74]]</f>
        <v>5.3503210667059996E-6</v>
      </c>
      <c r="BY332" s="10">
        <f>3/24000000*OO[[#This Row],[133 (05JUL1985 12:00:00)-Water Temperature (C)]]*OO[[#This Row],[75]]</f>
        <v>5.5300264425787501E-6</v>
      </c>
      <c r="BZ332" s="10">
        <f>3/24000000*OO[[#This Row],[134 (05JUL1985 15:00:00)-Water Temperature (C)]]*OO[[#This Row],[76]]</f>
        <v>5.8493223874315007E-6</v>
      </c>
      <c r="CA332" s="10">
        <f>3/24000000*OO[[#This Row],[135 (05JUL1985 18:00:00)-Water Temperature (C)]]*OO[[#This Row],[77]]</f>
        <v>5.9197094589599997E-6</v>
      </c>
      <c r="CB332" s="10">
        <f>3/24000000*OO[[#This Row],[136 (05JUL1985 21:00:00)-Water Temperature (C)]]*OO[[#This Row],[78]]</f>
        <v>5.5973866918612505E-6</v>
      </c>
      <c r="CC332" s="10">
        <f>3/24000000*OO[[#This Row],[137 (06JUL1985 00:00:00)-Water Temperature (C)]]*OO[[#This Row],[79]]</f>
        <v>5.1601651326051249E-6</v>
      </c>
      <c r="CD332" s="10">
        <f>3/24000000*OO[[#This Row],[138 (06JUL1985 03:00:00)-Water Temperature (C)]]*OO[[#This Row],[80]]</f>
        <v>4.77073957618825E-6</v>
      </c>
      <c r="CE332" s="10">
        <f>3/24000000*OO[[#This Row],[139 (06JUL1985 06:00:00)-Water Temperature (C)]]*OO[[#This Row],[81]]</f>
        <v>4.3823459212854996E-6</v>
      </c>
      <c r="CF332" s="10">
        <f>3/24000000*OO[[#This Row],[140 (06JUL1985 09:00:00)-Water Temperature (C)]]*OO[[#This Row],[82]]</f>
        <v>4.1318613388631244E-6</v>
      </c>
      <c r="CG332" s="10">
        <f>3/24000000*OO[[#This Row],[141 (06JUL1985 12:00:00)-Water Temperature (C)]]*OO[[#This Row],[83]]</f>
        <v>4.063742404196625E-6</v>
      </c>
      <c r="CH332" s="10">
        <f>3/24000000*OO[[#This Row],[142 (06JUL1985 15:00:00)-Water Temperature (C)]]*OO[[#This Row],[84]]</f>
        <v>3.9834689231287499E-6</v>
      </c>
      <c r="CI332" s="10">
        <f>3/24000000*OO[[#This Row],[143 (06JUL1985 18:00:00)-Water Temperature (C)]]*OO[[#This Row],[85]]</f>
        <v>3.8631403816599989E-6</v>
      </c>
      <c r="CJ332" s="10">
        <f>3/24000000*OO[[#This Row],[144 (06JUL1985 21:00:00)-Water Temperature (C)]]*OO[[#This Row],[86]]</f>
        <v>3.6781170971122501E-6</v>
      </c>
      <c r="CK332" s="10">
        <f>3/24000000*OO[[#This Row],[145 (07JUL1985 00:00:00)-Water Temperature (C)]]*OO[[#This Row],[87]]</f>
        <v>3.3949961709739998E-6</v>
      </c>
      <c r="CL332" s="10">
        <f>3/24000000*OO[[#This Row],[146 (07JUL1985 03:00:00)-Water Temperature (C)]]*OO[[#This Row],[88]]</f>
        <v>3.1332619598846246E-6</v>
      </c>
      <c r="CM332" s="10">
        <f>3/24000000*OO[[#This Row],[147 (07JUL1985 06:00:00)-Water Temperature (C)]]*OO[[#This Row],[89]]</f>
        <v>2.9255338594102501E-6</v>
      </c>
      <c r="CN332" s="10">
        <f>3/24000000*OO[[#This Row],[148 (07JUL1985 09:00:00)-Water Temperature (C)]]*OO[[#This Row],[90]]</f>
        <v>2.8303452206058746E-6</v>
      </c>
      <c r="CO332" s="10">
        <f>3/24000000*OO[[#This Row],[149 (07JUL1985 12:00:00)-Water Temperature (C)]]*OO[[#This Row],[91]]</f>
        <v>2.8046489826629996E-6</v>
      </c>
      <c r="CP332" s="10">
        <f>3/24000000*OO[[#This Row],[150 (07JUL1985 15:00:00)-Water Temperature (C)]]*OO[[#This Row],[92]]</f>
        <v>2.8683546435074996E-6</v>
      </c>
      <c r="CQ332" s="10">
        <f>3/24000000*OO[[#This Row],[151 (07JUL1985 18:00:00)-Water Temperature (C)]]*OO[[#This Row],[93]]</f>
        <v>2.9551132483469998E-6</v>
      </c>
      <c r="CR332" s="10">
        <f>3/24000000*OO[[#This Row],[152 (07JUL1985 21:00:00)-Water Temperature (C)]]*OO[[#This Row],[94]]</f>
        <v>2.8739085955454999E-6</v>
      </c>
      <c r="CS332" s="10">
        <f>3/24000000*OO[[#This Row],[153 (08JUL1985 00:00:00)-Water Temperature (C)]]*OO[[#This Row],[95]]</f>
        <v>2.6460740474818749E-6</v>
      </c>
      <c r="CT332" s="10">
        <f>3/24000000*OO[[#This Row],[154 (08JUL1985 03:00:00)-Water Temperature (C)]]*OO[[#This Row],[96]]</f>
        <v>2.430936434834375E-6</v>
      </c>
      <c r="CU332" s="10">
        <f>3/24000000*OO[[#This Row],[155 (08JUL1985 06:00:00)-Water Temperature (C)]]*OO[[#This Row],[97]]</f>
        <v>2.2476132390122499E-6</v>
      </c>
      <c r="CV332" s="10">
        <f>3/24000000*OO[[#This Row],[156 (08JUL1985 09:00:00)-Water Temperature (C)]]*OO[[#This Row],[98]]</f>
        <v>2.142383698425E-6</v>
      </c>
      <c r="CW332" s="10">
        <f>3/24000000*OO[[#This Row],[157 (08JUL1985 12:00:00)-Water Temperature (C)]]*OO[[#This Row],[99]]</f>
        <v>2.0493069771645E-6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0</v>
      </c>
      <c r="R333" s="10">
        <f>3/24*OO[[#This Row],[74 (28JUN1985 03:00:00)-Water Temperature (C)]]*OO[[#This Row],[16]]/SUM(OO[16])</f>
        <v>0</v>
      </c>
      <c r="S333" s="10">
        <f>3/24*OO[[#This Row],[75 (28JUN1985 06:00:00)-Water Temperature (C)]]*OO[[#This Row],[17]]/SUM(OO[17])</f>
        <v>0</v>
      </c>
      <c r="T333" s="10">
        <f>3/24*OO[[#This Row],[76 (28JUN1985 09:00:00)-Water Temperature (C)]]*OO[[#This Row],[18]]/SUM(OO[18])</f>
        <v>5.664881303839177E-41</v>
      </c>
      <c r="U333" s="10">
        <f>3/24*OO[[#This Row],[77 (28JUN1985 12:00:00)-Water Temperature (C)]]*OO[[#This Row],[19]]/SUM(OO[19])</f>
        <v>3.8298741576625177E-30</v>
      </c>
      <c r="V333" s="10">
        <f>3/24000000*OO[[#This Row],[78 (28JUN1985 15:00:00)-Water Temperature (C)]]*OO[[#This Row],[20]]</f>
        <v>1.6134327032239998E-25</v>
      </c>
      <c r="W333" s="10">
        <f>3/24000000*OO[[#This Row],[79 (28JUN1985 18:00:00)-Water Temperature (C)]]*OO[[#This Row],[21]]</f>
        <v>1.1964354564599997E-18</v>
      </c>
      <c r="X333" s="10">
        <f>3/24000000*OO[[#This Row],[80 (28JUN1985 21:00:00)-Water Temperature (C)]]*OO[[#This Row],[22]]</f>
        <v>5.3811102905524996E-15</v>
      </c>
      <c r="Y333" s="10">
        <f>3/24000000*OO[[#This Row],[81 (29JUN1985 00:00:00)-Water Temperature (C)]]*OO[[#This Row],[23]]</f>
        <v>3.1999265652224999E-12</v>
      </c>
      <c r="Z333" s="10">
        <f>3/24000000*OO[[#This Row],[82 (29JUN1985 03:00:00)-Water Temperature (C)]]*OO[[#This Row],[24]]</f>
        <v>5.5171984224012498E-10</v>
      </c>
      <c r="AA333" s="10">
        <f>3/24000000*OO[[#This Row],[83 (29JUN1985 06:00:00)-Water Temperature (C)]]*OO[[#This Row],[25]]</f>
        <v>3.820472852777E-8</v>
      </c>
      <c r="AB333" s="10">
        <f>3/24000000*OO[[#This Row],[84 (29JUN1985 09:00:00)-Water Temperature (C)]]*OO[[#This Row],[26]]</f>
        <v>1.32251164364325E-6</v>
      </c>
      <c r="AC333" s="10">
        <f>3/24000000*OO[[#This Row],[85 (29JUN1985 12:00:00)-Water Temperature (C)]]*OO[[#This Row],[27]]</f>
        <v>2.551660568136E-5</v>
      </c>
      <c r="AD333" s="10">
        <f>3/24000000*OO[[#This Row],[86 (29JUN1985 15:00:00)-Water Temperature (C)]]*OO[[#This Row],[28]]</f>
        <v>2.9666765230199998E-4</v>
      </c>
      <c r="AE333" s="10">
        <f>3/24000000*OO[[#This Row],[88 (29JUN1985 21:00:00)-Water Temperature (C)]]*OO[[#This Row],[30]]</f>
        <v>9.3160991315600003E-3</v>
      </c>
      <c r="AF333" s="10">
        <f>3/24000000*OO[[#This Row],[88 (29JUN1985 21:00:00)-Water Temperature (C)]]*OO[[#This Row],[30]]</f>
        <v>9.3160991315600003E-3</v>
      </c>
      <c r="AG333" s="10">
        <f>3/24000000*OO[[#This Row],[89 (30JUN1985 00:00:00)-Water Temperature (C)]]*OO[[#This Row],[31]]</f>
        <v>2.6450258117625001E-2</v>
      </c>
      <c r="AH333" s="10">
        <f>3/24000000*OO[[#This Row],[90 (30JUN1985 03:00:00)-Water Temperature (C)]]*OO[[#This Row],[32]]</f>
        <v>5.3845392109500005E-2</v>
      </c>
      <c r="AI333" s="10">
        <f>3/24000000*OO[[#This Row],[91 (30JUN1985 06:00:00)-Water Temperature (C)]]*OO[[#This Row],[33]]</f>
        <v>8.1678004491000003E-2</v>
      </c>
      <c r="AJ333" s="10">
        <f>3/24000000*OO[[#This Row],[92 (30JUN1985 09:00:00)-Water Temperature (C)]]*OO[[#This Row],[34]]</f>
        <v>9.7811458875962501E-2</v>
      </c>
      <c r="AK333" s="10">
        <f>3/24000000*OO[[#This Row],[93 (30JUN1985 12:00:00)-Water Temperature (C)]]*OO[[#This Row],[35]]</f>
        <v>9.7641701216324997E-2</v>
      </c>
      <c r="AL333" s="10">
        <f>3/24000000*OO[[#This Row],[94 (30JUN1985 15:00:00)-Water Temperature (C)]]*OO[[#This Row],[36]]</f>
        <v>8.30989677865E-2</v>
      </c>
      <c r="AM333" s="10">
        <f>3/24000000*OO[[#This Row],[95 (30JUN1985 18:00:00)-Water Temperature (C)]]*OO[[#This Row],[37]]</f>
        <v>5.8326822753718741E-2</v>
      </c>
      <c r="AN333" s="10">
        <f>3/24000000*OO[[#This Row],[96 (30JUN1985 21:00:00)-Water Temperature (C)]]*OO[[#This Row],[38]]</f>
        <v>3.2629003042274993E-2</v>
      </c>
      <c r="AO333" s="10">
        <f>3/24000000*OO[[#This Row],[97 (01JUL1985 00:00:00)-Water Temperature (C)]]*OO[[#This Row],[39]]</f>
        <v>1.53810032595375E-2</v>
      </c>
      <c r="AP333" s="10">
        <f>3/24000000*OO[[#This Row],[98 (01JUL1985 03:00:00)-Water Temperature (C)]]*OO[[#This Row],[40]]</f>
        <v>6.4224570684749994E-3</v>
      </c>
      <c r="AQ333" s="10">
        <f>3/24000000*OO[[#This Row],[99 (01JUL1985 06:00:00)-Water Temperature (C)]]*OO[[#This Row],[41]]</f>
        <v>2.4349463142257495E-3</v>
      </c>
      <c r="AR333" s="10">
        <f>3/24000000*OO[[#This Row],[100 (01JUL1985 09:00:00)-Water Temperature (C)]]*OO[[#This Row],[42]]</f>
        <v>8.9206780733787502E-4</v>
      </c>
      <c r="AS333" s="10">
        <f>3/24000000*OO[[#This Row],[101 (01JUL1985 12:00:00)-Water Temperature (C)]]*OO[[#This Row],[43]]</f>
        <v>3.3586917105489999E-4</v>
      </c>
      <c r="AT333" s="10">
        <f>3/24000000*OO[[#This Row],[102 (01JUL1985 15:00:00)-Water Temperature (C)]]*OO[[#This Row],[44]]</f>
        <v>1.4846034599114998E-4</v>
      </c>
      <c r="AU333" s="10">
        <f>3/24000000*OO[[#This Row],[103 (01JUL1985 18:00:00)-Water Temperature (C)]]*OO[[#This Row],[45]]</f>
        <v>9.0779219650062495E-5</v>
      </c>
      <c r="AV333" s="10">
        <f>3/24000000*OO[[#This Row],[104 (01JUL1985 21:00:00)-Water Temperature (C)]]*OO[[#This Row],[46]]</f>
        <v>7.5653418833999996E-5</v>
      </c>
      <c r="AW333" s="10">
        <f>3/24000000*OO[[#This Row],[105 (02JUL1985 00:00:00)-Water Temperature (C)]]*OO[[#This Row],[47]]</f>
        <v>7.0462692780999997E-5</v>
      </c>
      <c r="AX333" s="10">
        <f>3/24000000*OO[[#This Row],[106 (02JUL1985 03:00:00)-Water Temperature (C)]]*OO[[#This Row],[48]]</f>
        <v>6.6311200812499993E-5</v>
      </c>
      <c r="AY333" s="10">
        <f>3/24000000*OO[[#This Row],[107 (02JUL1985 06:00:00)-Water Temperature (C)]]*OO[[#This Row],[49]]</f>
        <v>6.1432999733300001E-5</v>
      </c>
      <c r="AZ333" s="10">
        <f>3/24000000*OO[[#This Row],[108 (02JUL1985 09:00:00)-Water Temperature (C)]]*OO[[#This Row],[50]]</f>
        <v>5.8176961412587494E-5</v>
      </c>
      <c r="BA333" s="10">
        <f>3/24000000*OO[[#This Row],[109 (02JUL1985 12:00:00)-Water Temperature (C)]]*OO[[#This Row],[51]]</f>
        <v>5.5232381294325001E-5</v>
      </c>
      <c r="BB333" s="10">
        <f>3/24000000*OO[[#This Row],[110 (02JUL1985 15:00:00)-Water Temperature (C)]]*OO[[#This Row],[52]]</f>
        <v>5.1577724021092501E-5</v>
      </c>
      <c r="BC333" s="10">
        <f>3/24000000*OO[[#This Row],[111 (02JUL1985 18:00:00)-Water Temperature (C)]]*OO[[#This Row],[53]]</f>
        <v>4.6064339580227495E-5</v>
      </c>
      <c r="BD333" s="10">
        <f>3/24000000*OO[[#This Row],[112 (02JUL1985 21:00:00)-Water Temperature (C)]]*OO[[#This Row],[54]]</f>
        <v>3.7991183635274998E-5</v>
      </c>
      <c r="BE333" s="10">
        <f>3/24000000*OO[[#This Row],[113 (03JUL1985 00:00:00)-Water Temperature (C)]]*OO[[#This Row],[55]]</f>
        <v>2.9847483925447499E-5</v>
      </c>
      <c r="BF333" s="10">
        <f>3/24000000*OO[[#This Row],[114 (03JUL1985 03:00:00)-Water Temperature (C)]]*OO[[#This Row],[56]]</f>
        <v>2.3045463029756251E-5</v>
      </c>
      <c r="BG333" s="10">
        <f>3/24000000*OO[[#This Row],[115 (03JUL1985 06:00:00)-Water Temperature (C)]]*OO[[#This Row],[57]]</f>
        <v>1.80411588414775E-5</v>
      </c>
      <c r="BH333" s="10">
        <f>3/24000000*OO[[#This Row],[116 (03JUL1985 09:00:00)-Water Temperature (C)]]*OO[[#This Row],[58]]</f>
        <v>1.5262034660137499E-5</v>
      </c>
      <c r="BI333" s="10">
        <f>3/24000000*OO[[#This Row],[117 (03JUL1985 12:00:00)-Water Temperature (C)]]*OO[[#This Row],[59]]</f>
        <v>1.42196568179875E-5</v>
      </c>
      <c r="BJ333" s="10">
        <f>3/24000000*OO[[#This Row],[118 (03JUL1985 15:00:00)-Water Temperature (C)]]*OO[[#This Row],[60]]</f>
        <v>1.3903847312129999E-5</v>
      </c>
      <c r="BK333" s="10">
        <f>3/24000000*OO[[#This Row],[119 (03JUL1985 18:00:00)-Water Temperature (C)]]*OO[[#This Row],[61]]</f>
        <v>1.3303773926893749E-5</v>
      </c>
      <c r="BL333" s="10">
        <f>3/24000000*OO[[#This Row],[120 (03JUL1985 21:00:00)-Water Temperature (C)]]*OO[[#This Row],[62]]</f>
        <v>1.2375867151883747E-5</v>
      </c>
      <c r="BM333" s="10">
        <f>3/24000000*OO[[#This Row],[121 (04JUL1985 00:00:00)-Water Temperature (C)]]*OO[[#This Row],[63]]</f>
        <v>1.1321385908999999E-5</v>
      </c>
      <c r="BN333" s="10">
        <f>3/24000000*OO[[#This Row],[122 (04JUL1985 03:00:00)-Water Temperature (C)]]*OO[[#This Row],[64]]</f>
        <v>1.029680558506875E-5</v>
      </c>
      <c r="BO333" s="10">
        <f>3/24000000*OO[[#This Row],[123 (04JUL1985 06:00:00)-Water Temperature (C)]]*OO[[#This Row],[65]]</f>
        <v>9.3642435319824986E-6</v>
      </c>
      <c r="BP333" s="10">
        <f>3/24000000*OO[[#This Row],[124 (04JUL1985 09:00:00)-Water Temperature (C)]]*OO[[#This Row],[66]]</f>
        <v>8.8643750418099996E-6</v>
      </c>
      <c r="BQ333" s="10">
        <f>3/24000000*OO[[#This Row],[125 (04JUL1985 12:00:00)-Water Temperature (C)]]*OO[[#This Row],[67]]</f>
        <v>8.5154683843199994E-6</v>
      </c>
      <c r="BR333" s="10">
        <f>3/24000000*OO[[#This Row],[126 (04JUL1985 15:00:00)-Water Temperature (C)]]*OO[[#This Row],[68]]</f>
        <v>8.0486674039062509E-6</v>
      </c>
      <c r="BS333" s="10">
        <f>3/24000000*OO[[#This Row],[127 (04JUL1985 18:00:00)-Water Temperature (C)]]*OO[[#This Row],[69]]</f>
        <v>7.56657047162E-6</v>
      </c>
      <c r="BT333" s="10">
        <f>3/24000000*OO[[#This Row],[128 (04JUL1985 21:00:00)-Water Temperature (C)]]*OO[[#This Row],[70]]</f>
        <v>7.1437982808774988E-6</v>
      </c>
      <c r="BU333" s="10">
        <f>3/24000000*OO[[#This Row],[129 (05JUL1985 00:00:00)-Water Temperature (C)]]*OO[[#This Row],[71]]</f>
        <v>6.6397598569912509E-6</v>
      </c>
      <c r="BV333" s="10">
        <f>3/24000000*OO[[#This Row],[130 (05JUL1985 03:00:00)-Water Temperature (C)]]*OO[[#This Row],[72]]</f>
        <v>6.1439289437500005E-6</v>
      </c>
      <c r="BW333" s="10">
        <f>3/24000000*OO[[#This Row],[131 (05JUL1985 06:00:00)-Water Temperature (C)]]*OO[[#This Row],[73]]</f>
        <v>5.6897713407154988E-6</v>
      </c>
      <c r="BX333" s="10">
        <f>3/24000000*OO[[#This Row],[132 (05JUL1985 09:00:00)-Water Temperature (C)]]*OO[[#This Row],[74]]</f>
        <v>5.5076364161324992E-6</v>
      </c>
      <c r="BY333" s="10">
        <f>3/24000000*OO[[#This Row],[133 (05JUL1985 12:00:00)-Water Temperature (C)]]*OO[[#This Row],[75]]</f>
        <v>5.6844529667248749E-6</v>
      </c>
      <c r="BZ333" s="10">
        <f>3/24000000*OO[[#This Row],[134 (05JUL1985 15:00:00)-Water Temperature (C)]]*OO[[#This Row],[76]]</f>
        <v>6.0124070326232506E-6</v>
      </c>
      <c r="CA333" s="10">
        <f>3/24000000*OO[[#This Row],[135 (05JUL1985 18:00:00)-Water Temperature (C)]]*OO[[#This Row],[77]]</f>
        <v>6.0905290602782498E-6</v>
      </c>
      <c r="CB333" s="10">
        <f>3/24000000*OO[[#This Row],[136 (05JUL1985 21:00:00)-Water Temperature (C)]]*OO[[#This Row],[78]]</f>
        <v>5.7663165457931247E-6</v>
      </c>
      <c r="CC333" s="10">
        <f>3/24000000*OO[[#This Row],[137 (06JUL1985 00:00:00)-Water Temperature (C)]]*OO[[#This Row],[79]]</f>
        <v>5.3167065884580001E-6</v>
      </c>
      <c r="CD333" s="10">
        <f>3/24000000*OO[[#This Row],[138 (06JUL1985 03:00:00)-Water Temperature (C)]]*OO[[#This Row],[80]]</f>
        <v>4.9183059210212501E-6</v>
      </c>
      <c r="CE333" s="10">
        <f>3/24000000*OO[[#This Row],[139 (06JUL1985 06:00:00)-Water Temperature (C)]]*OO[[#This Row],[81]]</f>
        <v>4.5200814965131249E-6</v>
      </c>
      <c r="CF333" s="10">
        <f>3/24000000*OO[[#This Row],[140 (06JUL1985 09:00:00)-Water Temperature (C)]]*OO[[#This Row],[82]]</f>
        <v>4.2545822967480004E-6</v>
      </c>
      <c r="CG333" s="10">
        <f>3/24000000*OO[[#This Row],[141 (06JUL1985 12:00:00)-Water Temperature (C)]]*OO[[#This Row],[83]]</f>
        <v>4.1786907287169996E-6</v>
      </c>
      <c r="CH333" s="10">
        <f>3/24000000*OO[[#This Row],[142 (06JUL1985 15:00:00)-Water Temperature (C)]]*OO[[#This Row],[84]]</f>
        <v>4.0998811806540003E-6</v>
      </c>
      <c r="CI333" s="10">
        <f>3/24000000*OO[[#This Row],[143 (06JUL1985 18:00:00)-Water Temperature (C)]]*OO[[#This Row],[85]]</f>
        <v>3.9750260523352498E-6</v>
      </c>
      <c r="CJ333" s="10">
        <f>3/24000000*OO[[#This Row],[144 (06JUL1985 21:00:00)-Water Temperature (C)]]*OO[[#This Row],[86]]</f>
        <v>3.7874944860847497E-6</v>
      </c>
      <c r="CK333" s="10">
        <f>3/24000000*OO[[#This Row],[145 (07JUL1985 00:00:00)-Water Temperature (C)]]*OO[[#This Row],[87]]</f>
        <v>3.5003494178797498E-6</v>
      </c>
      <c r="CL333" s="10">
        <f>3/24000000*OO[[#This Row],[146 (07JUL1985 03:00:00)-Water Temperature (C)]]*OO[[#This Row],[88]]</f>
        <v>3.2289187188440006E-6</v>
      </c>
      <c r="CM333" s="10">
        <f>3/24000000*OO[[#This Row],[147 (07JUL1985 06:00:00)-Water Temperature (C)]]*OO[[#This Row],[89]]</f>
        <v>3.0136213049722499E-6</v>
      </c>
      <c r="CN333" s="10">
        <f>3/24000000*OO[[#This Row],[148 (07JUL1985 09:00:00)-Water Temperature (C)]]*OO[[#This Row],[90]]</f>
        <v>2.9137439722234998E-6</v>
      </c>
      <c r="CO333" s="10">
        <f>3/24000000*OO[[#This Row],[149 (07JUL1985 12:00:00)-Water Temperature (C)]]*OO[[#This Row],[91]]</f>
        <v>2.8821481151426247E-6</v>
      </c>
      <c r="CP333" s="10">
        <f>3/24000000*OO[[#This Row],[150 (07JUL1985 15:00:00)-Water Temperature (C)]]*OO[[#This Row],[92]]</f>
        <v>2.9463798457894998E-6</v>
      </c>
      <c r="CQ333" s="10">
        <f>3/24000000*OO[[#This Row],[151 (07JUL1985 18:00:00)-Water Temperature (C)]]*OO[[#This Row],[93]]</f>
        <v>3.0365898242528747E-6</v>
      </c>
      <c r="CR333" s="10">
        <f>3/24000000*OO[[#This Row],[152 (07JUL1985 21:00:00)-Water Temperature (C)]]*OO[[#This Row],[94]]</f>
        <v>2.9595941514395001E-6</v>
      </c>
      <c r="CS333" s="10">
        <f>3/24000000*OO[[#This Row],[153 (08JUL1985 00:00:00)-Water Temperature (C)]]*OO[[#This Row],[95]]</f>
        <v>2.7265789602899997E-6</v>
      </c>
      <c r="CT333" s="10">
        <f>3/24000000*OO[[#This Row],[154 (08JUL1985 03:00:00)-Water Temperature (C)]]*OO[[#This Row],[96]]</f>
        <v>2.5048845888868748E-6</v>
      </c>
      <c r="CU333" s="10">
        <f>3/24000000*OO[[#This Row],[155 (08JUL1985 06:00:00)-Water Temperature (C)]]*OO[[#This Row],[97]]</f>
        <v>2.3178164087384995E-6</v>
      </c>
      <c r="CV333" s="10">
        <f>3/24000000*OO[[#This Row],[156 (08JUL1985 09:00:00)-Water Temperature (C)]]*OO[[#This Row],[98]]</f>
        <v>2.2070807688485001E-6</v>
      </c>
      <c r="CW333" s="10">
        <f>3/24000000*OO[[#This Row],[157 (08JUL1985 12:00:00)-Water Temperature (C)]]*OO[[#This Row],[99]]</f>
        <v>2.110748136165E-6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0</v>
      </c>
      <c r="R334" s="10">
        <f>3/24*OO[[#This Row],[74 (28JUN1985 03:00:00)-Water Temperature (C)]]*OO[[#This Row],[16]]/SUM(OO[16])</f>
        <v>0</v>
      </c>
      <c r="S334" s="10">
        <f>3/24*OO[[#This Row],[75 (28JUN1985 06:00:00)-Water Temperature (C)]]*OO[[#This Row],[17]]/SUM(OO[17])</f>
        <v>0</v>
      </c>
      <c r="T334" s="10">
        <f>3/24*OO[[#This Row],[76 (28JUN1985 09:00:00)-Water Temperature (C)]]*OO[[#This Row],[18]]/SUM(OO[18])</f>
        <v>4.1363050070231424E-42</v>
      </c>
      <c r="U334" s="10">
        <f>3/24*OO[[#This Row],[77 (28JUN1985 12:00:00)-Water Temperature (C)]]*OO[[#This Row],[19]]/SUM(OO[19])</f>
        <v>5.0996659922986561E-31</v>
      </c>
      <c r="V334" s="10">
        <f>3/24000000*OO[[#This Row],[78 (28JUN1985 15:00:00)-Water Temperature (C)]]*OO[[#This Row],[20]]</f>
        <v>2.3319198641223749E-26</v>
      </c>
      <c r="W334" s="10">
        <f>3/24000000*OO[[#This Row],[79 (28JUN1985 18:00:00)-Water Temperature (C)]]*OO[[#This Row],[21]]</f>
        <v>5.1784384027637501E-19</v>
      </c>
      <c r="X334" s="10">
        <f>3/24000000*OO[[#This Row],[80 (28JUN1985 21:00:00)-Water Temperature (C)]]*OO[[#This Row],[22]]</f>
        <v>2.8279065712124998E-15</v>
      </c>
      <c r="Y334" s="10">
        <f>3/24000000*OO[[#This Row],[81 (29JUN1985 00:00:00)-Water Temperature (C)]]*OO[[#This Row],[23]]</f>
        <v>1.8679598647819998E-12</v>
      </c>
      <c r="Z334" s="10">
        <f>3/24000000*OO[[#This Row],[82 (29JUN1985 03:00:00)-Water Temperature (C)]]*OO[[#This Row],[24]]</f>
        <v>3.4764714119137501E-10</v>
      </c>
      <c r="AA334" s="10">
        <f>3/24000000*OO[[#This Row],[83 (29JUN1985 06:00:00)-Water Temperature (C)]]*OO[[#This Row],[25]]</f>
        <v>2.5588557748599999E-8</v>
      </c>
      <c r="AB334" s="10">
        <f>3/24000000*OO[[#This Row],[84 (29JUN1985 09:00:00)-Water Temperature (C)]]*OO[[#This Row],[26]]</f>
        <v>9.3253075100049999E-7</v>
      </c>
      <c r="AC334" s="10">
        <f>3/24000000*OO[[#This Row],[85 (29JUN1985 12:00:00)-Water Temperature (C)]]*OO[[#This Row],[27]]</f>
        <v>1.8855763549537496E-5</v>
      </c>
      <c r="AD334" s="10">
        <f>3/24000000*OO[[#This Row],[86 (29JUN1985 15:00:00)-Water Temperature (C)]]*OO[[#This Row],[28]]</f>
        <v>2.2888141162075E-4</v>
      </c>
      <c r="AE334" s="10">
        <f>3/24000000*OO[[#This Row],[88 (29JUN1985 21:00:00)-Water Temperature (C)]]*OO[[#This Row],[30]]</f>
        <v>7.8022682763524993E-3</v>
      </c>
      <c r="AF334" s="10">
        <f>3/24000000*OO[[#This Row],[88 (29JUN1985 21:00:00)-Water Temperature (C)]]*OO[[#This Row],[30]]</f>
        <v>7.8022682763524993E-3</v>
      </c>
      <c r="AG334" s="10">
        <f>3/24000000*OO[[#This Row],[89 (30JUN1985 00:00:00)-Water Temperature (C)]]*OO[[#This Row],[31]]</f>
        <v>2.2945399703311255E-2</v>
      </c>
      <c r="AH334" s="10">
        <f>3/24000000*OO[[#This Row],[90 (30JUN1985 03:00:00)-Water Temperature (C)]]*OO[[#This Row],[32]]</f>
        <v>4.8218017509776258E-2</v>
      </c>
      <c r="AI334" s="10">
        <f>3/24000000*OO[[#This Row],[91 (30JUN1985 06:00:00)-Water Temperature (C)]]*OO[[#This Row],[33]]</f>
        <v>7.5383833129575015E-2</v>
      </c>
      <c r="AJ334" s="10">
        <f>3/24000000*OO[[#This Row],[92 (30JUN1985 09:00:00)-Water Temperature (C)]]*OO[[#This Row],[34]]</f>
        <v>9.2606502071899979E-2</v>
      </c>
      <c r="AK334" s="10">
        <f>3/24000000*OO[[#This Row],[93 (30JUN1985 12:00:00)-Water Temperature (C)]]*OO[[#This Row],[35]]</f>
        <v>9.4553422142287513E-2</v>
      </c>
      <c r="AL334" s="10">
        <f>3/24000000*OO[[#This Row],[94 (30JUN1985 15:00:00)-Water Temperature (C)]]*OO[[#This Row],[36]]</f>
        <v>8.2359322090625006E-2</v>
      </c>
      <c r="AM334" s="10">
        <f>3/24000000*OO[[#This Row],[95 (30JUN1985 18:00:00)-Water Temperature (C)]]*OO[[#This Row],[37]]</f>
        <v>5.920427671224749E-2</v>
      </c>
      <c r="AN334" s="10">
        <f>3/24000000*OO[[#This Row],[96 (30JUN1985 21:00:00)-Water Temperature (C)]]*OO[[#This Row],[38]]</f>
        <v>3.3938205238619998E-2</v>
      </c>
      <c r="AO334" s="10">
        <f>3/24000000*OO[[#This Row],[97 (01JUL1985 00:00:00)-Water Temperature (C)]]*OO[[#This Row],[39]]</f>
        <v>1.6323717967899998E-2</v>
      </c>
      <c r="AP334" s="10">
        <f>3/24000000*OO[[#This Row],[98 (01JUL1985 03:00:00)-Water Temperature (C)]]*OO[[#This Row],[40]]</f>
        <v>6.9409329495000007E-3</v>
      </c>
      <c r="AQ334" s="10">
        <f>3/24000000*OO[[#This Row],[99 (01JUL1985 06:00:00)-Water Temperature (C)]]*OO[[#This Row],[41]]</f>
        <v>2.6745982158403749E-3</v>
      </c>
      <c r="AR334" s="10">
        <f>3/24000000*OO[[#This Row],[100 (01JUL1985 09:00:00)-Water Temperature (C)]]*OO[[#This Row],[42]]</f>
        <v>9.8846210432399981E-4</v>
      </c>
      <c r="AS334" s="10">
        <f>3/24000000*OO[[#This Row],[101 (01JUL1985 12:00:00)-Water Temperature (C)]]*OO[[#This Row],[43]]</f>
        <v>3.7053361428412496E-4</v>
      </c>
      <c r="AT334" s="10">
        <f>3/24000000*OO[[#This Row],[102 (01JUL1985 15:00:00)-Water Temperature (C)]]*OO[[#This Row],[44]]</f>
        <v>1.5864241659099999E-4</v>
      </c>
      <c r="AU334" s="10">
        <f>3/24000000*OO[[#This Row],[103 (01JUL1985 18:00:00)-Water Temperature (C)]]*OO[[#This Row],[45]]</f>
        <v>9.1820528665250003E-5</v>
      </c>
      <c r="AV334" s="10">
        <f>3/24000000*OO[[#This Row],[104 (01JUL1985 21:00:00)-Water Temperature (C)]]*OO[[#This Row],[46]]</f>
        <v>7.3840880989574991E-5</v>
      </c>
      <c r="AW334" s="10">
        <f>3/24000000*OO[[#This Row],[105 (02JUL1985 00:00:00)-Water Temperature (C)]]*OO[[#This Row],[47]]</f>
        <v>6.810439871759999E-5</v>
      </c>
      <c r="AX334" s="10">
        <f>3/24000000*OO[[#This Row],[106 (02JUL1985 03:00:00)-Water Temperature (C)]]*OO[[#This Row],[48]]</f>
        <v>6.4159758835725004E-5</v>
      </c>
      <c r="AY334" s="10">
        <f>3/24000000*OO[[#This Row],[107 (02JUL1985 06:00:00)-Water Temperature (C)]]*OO[[#This Row],[49]]</f>
        <v>5.9601652342199994E-5</v>
      </c>
      <c r="AZ334" s="10">
        <f>3/24000000*OO[[#This Row],[108 (02JUL1985 09:00:00)-Water Temperature (C)]]*OO[[#This Row],[50]]</f>
        <v>5.6514232138844993E-5</v>
      </c>
      <c r="BA334" s="10">
        <f>3/24000000*OO[[#This Row],[109 (02JUL1985 12:00:00)-Water Temperature (C)]]*OO[[#This Row],[51]]</f>
        <v>5.3790486607340005E-5</v>
      </c>
      <c r="BB334" s="10">
        <f>3/24000000*OO[[#This Row],[110 (02JUL1985 15:00:00)-Water Temperature (C)]]*OO[[#This Row],[52]]</f>
        <v>5.0389717971212493E-5</v>
      </c>
      <c r="BC334" s="10">
        <f>3/24000000*OO[[#This Row],[111 (02JUL1985 18:00:00)-Water Temperature (C)]]*OO[[#This Row],[53]]</f>
        <v>4.52166109687075E-5</v>
      </c>
      <c r="BD334" s="10">
        <f>3/24000000*OO[[#This Row],[112 (02JUL1985 21:00:00)-Water Temperature (C)]]*OO[[#This Row],[54]]</f>
        <v>3.7529480430916254E-5</v>
      </c>
      <c r="BE334" s="10">
        <f>3/24000000*OO[[#This Row],[113 (03JUL1985 00:00:00)-Water Temperature (C)]]*OO[[#This Row],[55]]</f>
        <v>2.9590660864037501E-5</v>
      </c>
      <c r="BF334" s="10">
        <f>3/24000000*OO[[#This Row],[114 (03JUL1985 03:00:00)-Water Temperature (C)]]*OO[[#This Row],[56]]</f>
        <v>2.2871974597407495E-5</v>
      </c>
      <c r="BG334" s="10">
        <f>3/24000000*OO[[#This Row],[115 (03JUL1985 06:00:00)-Water Temperature (C)]]*OO[[#This Row],[57]]</f>
        <v>1.7867696003132498E-5</v>
      </c>
      <c r="BH334" s="10">
        <f>3/24000000*OO[[#This Row],[116 (03JUL1985 09:00:00)-Water Temperature (C)]]*OO[[#This Row],[58]]</f>
        <v>1.5007747485419998E-5</v>
      </c>
      <c r="BI334" s="10">
        <f>3/24000000*OO[[#This Row],[117 (03JUL1985 12:00:00)-Water Temperature (C)]]*OO[[#This Row],[59]]</f>
        <v>1.3877492359635001E-5</v>
      </c>
      <c r="BJ334" s="10">
        <f>3/24000000*OO[[#This Row],[118 (03JUL1985 15:00:00)-Water Temperature (C)]]*OO[[#This Row],[60]]</f>
        <v>1.351457401079125E-5</v>
      </c>
      <c r="BK334" s="10">
        <f>3/24000000*OO[[#This Row],[119 (03JUL1985 18:00:00)-Water Temperature (C)]]*OO[[#This Row],[61]]</f>
        <v>1.2918776323335E-5</v>
      </c>
      <c r="BL334" s="10">
        <f>3/24000000*OO[[#This Row],[120 (03JUL1985 21:00:00)-Water Temperature (C)]]*OO[[#This Row],[62]]</f>
        <v>1.2016245710999998E-5</v>
      </c>
      <c r="BM334" s="10">
        <f>3/24000000*OO[[#This Row],[121 (04JUL1985 00:00:00)-Water Temperature (C)]]*OO[[#This Row],[63]]</f>
        <v>1.09933805898525E-5</v>
      </c>
      <c r="BN334" s="10">
        <f>3/24000000*OO[[#This Row],[122 (04JUL1985 03:00:00)-Water Temperature (C)]]*OO[[#This Row],[64]]</f>
        <v>1.000781999511E-5</v>
      </c>
      <c r="BO334" s="10">
        <f>3/24000000*OO[[#This Row],[123 (04JUL1985 06:00:00)-Water Temperature (C)]]*OO[[#This Row],[65]]</f>
        <v>9.1000365508974991E-6</v>
      </c>
      <c r="BP334" s="10">
        <f>3/24000000*OO[[#This Row],[124 (04JUL1985 09:00:00)-Water Temperature (C)]]*OO[[#This Row],[66]]</f>
        <v>8.5908913239387498E-6</v>
      </c>
      <c r="BQ334" s="10">
        <f>3/24000000*OO[[#This Row],[125 (04JUL1985 12:00:00)-Water Temperature (C)]]*OO[[#This Row],[67]]</f>
        <v>8.2499750269437493E-6</v>
      </c>
      <c r="BR334" s="10">
        <f>3/24000000*OO[[#This Row],[126 (04JUL1985 15:00:00)-Water Temperature (C)]]*OO[[#This Row],[68]]</f>
        <v>7.7936308364812492E-6</v>
      </c>
      <c r="BS334" s="10">
        <f>3/24000000*OO[[#This Row],[127 (04JUL1985 18:00:00)-Water Temperature (C)]]*OO[[#This Row],[69]]</f>
        <v>7.3219959838025001E-6</v>
      </c>
      <c r="BT334" s="10">
        <f>3/24000000*OO[[#This Row],[128 (04JUL1985 21:00:00)-Water Temperature (C)]]*OO[[#This Row],[70]]</f>
        <v>6.9221610958699998E-6</v>
      </c>
      <c r="BU334" s="10">
        <f>3/24000000*OO[[#This Row],[129 (05JUL1985 00:00:00)-Water Temperature (C)]]*OO[[#This Row],[71]]</f>
        <v>6.4397050533912496E-6</v>
      </c>
      <c r="BV334" s="10">
        <f>3/24000000*OO[[#This Row],[130 (05JUL1985 03:00:00)-Water Temperature (C)]]*OO[[#This Row],[72]]</f>
        <v>5.9577055934467497E-6</v>
      </c>
      <c r="BW334" s="10">
        <f>3/24000000*OO[[#This Row],[131 (05JUL1985 06:00:00)-Water Temperature (C)]]*OO[[#This Row],[73]]</f>
        <v>5.5160483237707503E-6</v>
      </c>
      <c r="BX334" s="10">
        <f>3/24000000*OO[[#This Row],[132 (05JUL1985 09:00:00)-Water Temperature (C)]]*OO[[#This Row],[74]]</f>
        <v>5.3285619476670006E-6</v>
      </c>
      <c r="BY334" s="10">
        <f>3/24000000*OO[[#This Row],[133 (05JUL1985 12:00:00)-Water Temperature (C)]]*OO[[#This Row],[75]]</f>
        <v>5.4833122225468743E-6</v>
      </c>
      <c r="BZ334" s="10">
        <f>3/24000000*OO[[#This Row],[134 (05JUL1985 15:00:00)-Water Temperature (C)]]*OO[[#This Row],[76]]</f>
        <v>5.7971140789344997E-6</v>
      </c>
      <c r="CA334" s="10">
        <f>3/24000000*OO[[#This Row],[135 (05JUL1985 18:00:00)-Water Temperature (C)]]*OO[[#This Row],[77]]</f>
        <v>5.8840861599112495E-6</v>
      </c>
      <c r="CB334" s="10">
        <f>3/24000000*OO[[#This Row],[136 (05JUL1985 21:00:00)-Water Temperature (C)]]*OO[[#This Row],[78]]</f>
        <v>5.5852699205625E-6</v>
      </c>
      <c r="CC334" s="10">
        <f>3/24000000*OO[[#This Row],[137 (06JUL1985 00:00:00)-Water Temperature (C)]]*OO[[#This Row],[79]]</f>
        <v>5.1517583917219989E-6</v>
      </c>
      <c r="CD334" s="10">
        <f>3/24000000*OO[[#This Row],[138 (06JUL1985 03:00:00)-Water Temperature (C)]]*OO[[#This Row],[80]]</f>
        <v>4.7688409486409988E-6</v>
      </c>
      <c r="CE334" s="10">
        <f>3/24000000*OO[[#This Row],[139 (06JUL1985 06:00:00)-Water Temperature (C)]]*OO[[#This Row],[81]]</f>
        <v>4.3862563665959996E-6</v>
      </c>
      <c r="CF334" s="10">
        <f>3/24000000*OO[[#This Row],[140 (06JUL1985 09:00:00)-Water Temperature (C)]]*OO[[#This Row],[82]]</f>
        <v>4.1199283533196253E-6</v>
      </c>
      <c r="CG334" s="10">
        <f>3/24000000*OO[[#This Row],[141 (06JUL1985 12:00:00)-Water Temperature (C)]]*OO[[#This Row],[83]]</f>
        <v>4.0360886043927496E-6</v>
      </c>
      <c r="CH334" s="10">
        <f>3/24000000*OO[[#This Row],[142 (06JUL1985 15:00:00)-Water Temperature (C)]]*OO[[#This Row],[84]]</f>
        <v>3.9639867305747504E-6</v>
      </c>
      <c r="CI334" s="10">
        <f>3/24000000*OO[[#This Row],[143 (06JUL1985 18:00:00)-Water Temperature (C)]]*OO[[#This Row],[85]]</f>
        <v>3.8421861863542503E-6</v>
      </c>
      <c r="CJ334" s="10">
        <f>3/24000000*OO[[#This Row],[144 (06JUL1985 21:00:00)-Water Temperature (C)]]*OO[[#This Row],[86]]</f>
        <v>3.6660507371004999E-6</v>
      </c>
      <c r="CK334" s="10">
        <f>3/24000000*OO[[#This Row],[145 (07JUL1985 00:00:00)-Water Temperature (C)]]*OO[[#This Row],[87]]</f>
        <v>3.3941764619609996E-6</v>
      </c>
      <c r="CL334" s="10">
        <f>3/24000000*OO[[#This Row],[146 (07JUL1985 03:00:00)-Water Temperature (C)]]*OO[[#This Row],[88]]</f>
        <v>3.1301420131574996E-6</v>
      </c>
      <c r="CM334" s="10">
        <f>3/24000000*OO[[#This Row],[147 (07JUL1985 06:00:00)-Water Temperature (C)]]*OO[[#This Row],[89]]</f>
        <v>2.9194135640999999E-6</v>
      </c>
      <c r="CN334" s="10">
        <f>3/24000000*OO[[#This Row],[148 (07JUL1985 09:00:00)-Water Temperature (C)]]*OO[[#This Row],[90]]</f>
        <v>2.8186991064345001E-6</v>
      </c>
      <c r="CO334" s="10">
        <f>3/24000000*OO[[#This Row],[149 (07JUL1985 12:00:00)-Water Temperature (C)]]*OO[[#This Row],[91]]</f>
        <v>2.7817688523624999E-6</v>
      </c>
      <c r="CP334" s="10">
        <f>3/24000000*OO[[#This Row],[150 (07JUL1985 15:00:00)-Water Temperature (C)]]*OO[[#This Row],[92]]</f>
        <v>2.8408868024992501E-6</v>
      </c>
      <c r="CQ334" s="10">
        <f>3/24000000*OO[[#This Row],[151 (07JUL1985 18:00:00)-Water Temperature (C)]]*OO[[#This Row],[93]]</f>
        <v>2.927959542100125E-6</v>
      </c>
      <c r="CR334" s="10">
        <f>3/24000000*OO[[#This Row],[152 (07JUL1985 21:00:00)-Water Temperature (C)]]*OO[[#This Row],[94]]</f>
        <v>2.8641321837899999E-6</v>
      </c>
      <c r="CS334" s="10">
        <f>3/24000000*OO[[#This Row],[153 (08JUL1985 00:00:00)-Water Temperature (C)]]*OO[[#This Row],[95]]</f>
        <v>2.6423215504960002E-6</v>
      </c>
      <c r="CT334" s="10">
        <f>3/24000000*OO[[#This Row],[154 (08JUL1985 03:00:00)-Water Temperature (C)]]*OO[[#This Row],[96]]</f>
        <v>2.4278570936624998E-6</v>
      </c>
      <c r="CU334" s="10">
        <f>3/24000000*OO[[#This Row],[155 (08JUL1985 06:00:00)-Water Temperature (C)]]*OO[[#This Row],[97]]</f>
        <v>2.2480441057999999E-6</v>
      </c>
      <c r="CV334" s="10">
        <f>3/24000000*OO[[#This Row],[156 (08JUL1985 09:00:00)-Water Temperature (C)]]*OO[[#This Row],[98]]</f>
        <v>2.1380142259918751E-6</v>
      </c>
      <c r="CW334" s="10">
        <f>3/24000000*OO[[#This Row],[157 (08JUL1985 12:00:00)-Water Temperature (C)]]*OO[[#This Row],[99]]</f>
        <v>2.0442419719961249E-6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0</v>
      </c>
      <c r="R335" s="10">
        <f>3/24*OO[[#This Row],[74 (28JUN1985 03:00:00)-Water Temperature (C)]]*OO[[#This Row],[16]]/SUM(OO[16])</f>
        <v>0</v>
      </c>
      <c r="S335" s="10">
        <f>3/24*OO[[#This Row],[75 (28JUN1985 06:00:00)-Water Temperature (C)]]*OO[[#This Row],[17]]/SUM(OO[17])</f>
        <v>0</v>
      </c>
      <c r="T335" s="10">
        <f>3/24*OO[[#This Row],[76 (28JUN1985 09:00:00)-Water Temperature (C)]]*OO[[#This Row],[18]]/SUM(OO[18])</f>
        <v>1.7935519158215941E-42</v>
      </c>
      <c r="U335" s="10">
        <f>3/24*OO[[#This Row],[77 (28JUN1985 12:00:00)-Water Temperature (C)]]*OO[[#This Row],[19]]/SUM(OO[19])</f>
        <v>1.4146170813308258E-31</v>
      </c>
      <c r="V335" s="10">
        <f>3/24000000*OO[[#This Row],[78 (28JUN1985 15:00:00)-Water Temperature (C)]]*OO[[#This Row],[20]]</f>
        <v>1.1597370323999999E-26</v>
      </c>
      <c r="W335" s="10">
        <f>3/24000000*OO[[#This Row],[79 (28JUN1985 18:00:00)-Water Temperature (C)]]*OO[[#This Row],[21]]</f>
        <v>2.5233375622253746E-19</v>
      </c>
      <c r="X335" s="10">
        <f>3/24000000*OO[[#This Row],[80 (28JUN1985 21:00:00)-Water Temperature (C)]]*OO[[#This Row],[22]]</f>
        <v>2.0465859055118748E-15</v>
      </c>
      <c r="Y335" s="10">
        <f>3/24000000*OO[[#This Row],[81 (29JUN1985 00:00:00)-Water Temperature (C)]]*OO[[#This Row],[23]]</f>
        <v>1.6411645669852498E-12</v>
      </c>
      <c r="Z335" s="10">
        <f>3/24000000*OO[[#This Row],[82 (29JUN1985 03:00:00)-Water Temperature (C)]]*OO[[#This Row],[24]]</f>
        <v>3.4652305928800004E-10</v>
      </c>
      <c r="AA335" s="10">
        <f>3/24000000*OO[[#This Row],[83 (29JUN1985 06:00:00)-Water Temperature (C)]]*OO[[#This Row],[25]]</f>
        <v>2.8259757962699999E-8</v>
      </c>
      <c r="AB335" s="10">
        <f>3/24000000*OO[[#This Row],[84 (29JUN1985 09:00:00)-Water Temperature (C)]]*OO[[#This Row],[26]]</f>
        <v>1.12249165086E-6</v>
      </c>
      <c r="AC335" s="10">
        <f>3/24000000*OO[[#This Row],[85 (29JUN1985 12:00:00)-Water Temperature (C)]]*OO[[#This Row],[27]]</f>
        <v>2.4591626957204999E-5</v>
      </c>
      <c r="AD335" s="10">
        <f>3/24000000*OO[[#This Row],[86 (29JUN1985 15:00:00)-Water Temperature (C)]]*OO[[#This Row],[28]]</f>
        <v>3.2211500884655E-4</v>
      </c>
      <c r="AE335" s="10">
        <f>3/24000000*OO[[#This Row],[88 (29JUN1985 21:00:00)-Water Temperature (C)]]*OO[[#This Row],[30]]</f>
        <v>1.2852122199985E-2</v>
      </c>
      <c r="AF335" s="10">
        <f>3/24000000*OO[[#This Row],[88 (29JUN1985 21:00:00)-Water Temperature (C)]]*OO[[#This Row],[30]]</f>
        <v>1.2852122199985E-2</v>
      </c>
      <c r="AG335" s="10">
        <f>3/24000000*OO[[#This Row],[89 (30JUN1985 00:00:00)-Water Temperature (C)]]*OO[[#This Row],[31]]</f>
        <v>4.0613757258899999E-2</v>
      </c>
      <c r="AH335" s="10">
        <f>3/24000000*OO[[#This Row],[90 (30JUN1985 03:00:00)-Water Temperature (C)]]*OO[[#This Row],[32]]</f>
        <v>9.0987273628750004E-2</v>
      </c>
      <c r="AI335" s="10">
        <f>3/24000000*OO[[#This Row],[91 (30JUN1985 06:00:00)-Water Temperature (C)]]*OO[[#This Row],[33]]</f>
        <v>0.15130127548296252</v>
      </c>
      <c r="AJ335" s="10">
        <f>3/24000000*OO[[#This Row],[92 (30JUN1985 09:00:00)-Water Temperature (C)]]*OO[[#This Row],[34]]</f>
        <v>0.1961743744189875</v>
      </c>
      <c r="AK335" s="10">
        <f>3/24000000*OO[[#This Row],[93 (30JUN1985 12:00:00)-Water Temperature (C)]]*OO[[#This Row],[35]]</f>
        <v>0.21001150344622499</v>
      </c>
      <c r="AL335" s="10">
        <f>3/24000000*OO[[#This Row],[94 (30JUN1985 15:00:00)-Water Temperature (C)]]*OO[[#This Row],[36]]</f>
        <v>0.19204821999089999</v>
      </c>
      <c r="AM335" s="10">
        <f>3/24000000*OO[[#This Row],[95 (30JUN1985 18:00:00)-Water Temperature (C)]]*OO[[#This Row],[37]]</f>
        <v>0.14560038113592499</v>
      </c>
      <c r="AN335" s="10">
        <f>3/24000000*OO[[#This Row],[96 (30JUN1985 21:00:00)-Water Temperature (C)]]*OO[[#This Row],[38]]</f>
        <v>8.8383497902499997E-2</v>
      </c>
      <c r="AO335" s="10">
        <f>3/24000000*OO[[#This Row],[97 (01JUL1985 00:00:00)-Water Temperature (C)]]*OO[[#This Row],[39]]</f>
        <v>4.4548156270327495E-2</v>
      </c>
      <c r="AP335" s="10">
        <f>3/24000000*OO[[#This Row],[98 (01JUL1985 03:00:00)-Water Temperature (C)]]*OO[[#This Row],[40]]</f>
        <v>1.97513023911975E-2</v>
      </c>
      <c r="AQ335" s="10">
        <f>3/24000000*OO[[#This Row],[99 (01JUL1985 06:00:00)-Water Temperature (C)]]*OO[[#This Row],[41]]</f>
        <v>7.9012872557400003E-3</v>
      </c>
      <c r="AR335" s="10">
        <f>3/24000000*OO[[#This Row],[100 (01JUL1985 09:00:00)-Water Temperature (C)]]*OO[[#This Row],[42]]</f>
        <v>2.9890553276209998E-3</v>
      </c>
      <c r="AS335" s="10">
        <f>3/24000000*OO[[#This Row],[101 (01JUL1985 12:00:00)-Water Temperature (C)]]*OO[[#This Row],[43]]</f>
        <v>1.120776855309E-3</v>
      </c>
      <c r="AT335" s="10">
        <f>3/24000000*OO[[#This Row],[102 (01JUL1985 15:00:00)-Water Temperature (C)]]*OO[[#This Row],[44]]</f>
        <v>4.5618507815579993E-4</v>
      </c>
      <c r="AU335" s="10">
        <f>3/24000000*OO[[#This Row],[103 (01JUL1985 18:00:00)-Water Temperature (C)]]*OO[[#This Row],[45]]</f>
        <v>2.3638628206361245E-4</v>
      </c>
      <c r="AV335" s="10">
        <f>3/24000000*OO[[#This Row],[104 (01JUL1985 21:00:00)-Water Temperature (C)]]*OO[[#This Row],[46]]</f>
        <v>1.73717505473775E-4</v>
      </c>
      <c r="AW335" s="10">
        <f>3/24000000*OO[[#This Row],[105 (02JUL1985 00:00:00)-Water Temperature (C)]]*OO[[#This Row],[47]]</f>
        <v>1.5541902615524999E-4</v>
      </c>
      <c r="AX335" s="10">
        <f>3/24000000*OO[[#This Row],[106 (02JUL1985 03:00:00)-Water Temperature (C)]]*OO[[#This Row],[48]]</f>
        <v>1.4626784206518749E-4</v>
      </c>
      <c r="AY335" s="10">
        <f>3/24000000*OO[[#This Row],[107 (02JUL1985 06:00:00)-Water Temperature (C)]]*OO[[#This Row],[49]]</f>
        <v>1.3657356013500001E-4</v>
      </c>
      <c r="AZ335" s="10">
        <f>3/24000000*OO[[#This Row],[108 (02JUL1985 09:00:00)-Water Temperature (C)]]*OO[[#This Row],[50]]</f>
        <v>1.295860351588125E-4</v>
      </c>
      <c r="BA335" s="10">
        <f>3/24000000*OO[[#This Row],[109 (02JUL1985 12:00:00)-Water Temperature (C)]]*OO[[#This Row],[51]]</f>
        <v>1.2390689094480002E-4</v>
      </c>
      <c r="BB335" s="10">
        <f>3/24000000*OO[[#This Row],[110 (02JUL1985 15:00:00)-Water Temperature (C)]]*OO[[#This Row],[52]]</f>
        <v>1.1674898411232498E-4</v>
      </c>
      <c r="BC335" s="10">
        <f>3/24000000*OO[[#This Row],[111 (02JUL1985 18:00:00)-Water Temperature (C)]]*OO[[#This Row],[53]]</f>
        <v>1.0590970854436248E-4</v>
      </c>
      <c r="BD335" s="10">
        <f>3/24000000*OO[[#This Row],[112 (02JUL1985 21:00:00)-Water Temperature (C)]]*OO[[#This Row],[54]]</f>
        <v>8.9239312901249999E-5</v>
      </c>
      <c r="BE335" s="10">
        <f>3/24000000*OO[[#This Row],[113 (03JUL1985 00:00:00)-Water Temperature (C)]]*OO[[#This Row],[55]]</f>
        <v>7.1030503546374983E-5</v>
      </c>
      <c r="BF335" s="10">
        <f>3/24000000*OO[[#This Row],[114 (03JUL1985 03:00:00)-Water Temperature (C)]]*OO[[#This Row],[56]]</f>
        <v>5.5111936089347497E-5</v>
      </c>
      <c r="BG335" s="10">
        <f>3/24000000*OO[[#This Row],[115 (03JUL1985 06:00:00)-Water Temperature (C)]]*OO[[#This Row],[57]]</f>
        <v>4.2902633870976246E-5</v>
      </c>
      <c r="BH335" s="10">
        <f>3/24000000*OO[[#This Row],[116 (03JUL1985 09:00:00)-Water Temperature (C)]]*OO[[#This Row],[58]]</f>
        <v>3.5480926848529992E-5</v>
      </c>
      <c r="BI335" s="10">
        <f>3/24000000*OO[[#This Row],[117 (03JUL1985 12:00:00)-Water Temperature (C)]]*OO[[#This Row],[59]]</f>
        <v>3.2211918765446244E-5</v>
      </c>
      <c r="BJ335" s="10">
        <f>3/24000000*OO[[#This Row],[118 (03JUL1985 15:00:00)-Water Temperature (C)]]*OO[[#This Row],[60]]</f>
        <v>3.1066072470075002E-5</v>
      </c>
      <c r="BK335" s="10">
        <f>3/24000000*OO[[#This Row],[119 (03JUL1985 18:00:00)-Water Temperature (C)]]*OO[[#This Row],[61]]</f>
        <v>2.967921627813E-5</v>
      </c>
      <c r="BL335" s="10">
        <f>3/24000000*OO[[#This Row],[120 (03JUL1985 21:00:00)-Water Temperature (C)]]*OO[[#This Row],[62]]</f>
        <v>2.7634150415079999E-5</v>
      </c>
      <c r="BM335" s="10">
        <f>3/24000000*OO[[#This Row],[121 (04JUL1985 00:00:00)-Water Temperature (C)]]*OO[[#This Row],[63]]</f>
        <v>2.5302283593949999E-5</v>
      </c>
      <c r="BN335" s="10">
        <f>3/24000000*OO[[#This Row],[122 (04JUL1985 03:00:00)-Water Temperature (C)]]*OO[[#This Row],[64]]</f>
        <v>2.3073763217703749E-5</v>
      </c>
      <c r="BO335" s="10">
        <f>3/24000000*OO[[#This Row],[123 (04JUL1985 06:00:00)-Water Temperature (C)]]*OO[[#This Row],[65]]</f>
        <v>2.0976200489433751E-5</v>
      </c>
      <c r="BP335" s="10">
        <f>3/24000000*OO[[#This Row],[124 (04JUL1985 09:00:00)-Water Temperature (C)]]*OO[[#This Row],[66]]</f>
        <v>1.9671842551968747E-5</v>
      </c>
      <c r="BQ335" s="10">
        <f>3/24000000*OO[[#This Row],[125 (04JUL1985 12:00:00)-Water Temperature (C)]]*OO[[#This Row],[67]]</f>
        <v>1.8867250058910001E-5</v>
      </c>
      <c r="BR335" s="10">
        <f>3/24000000*OO[[#This Row],[126 (04JUL1985 15:00:00)-Water Temperature (C)]]*OO[[#This Row],[68]]</f>
        <v>1.7811053374872497E-5</v>
      </c>
      <c r="BS335" s="10">
        <f>3/24000000*OO[[#This Row],[127 (04JUL1985 18:00:00)-Water Temperature (C)]]*OO[[#This Row],[69]]</f>
        <v>1.6730061572456248E-5</v>
      </c>
      <c r="BT335" s="10">
        <f>3/24000000*OO[[#This Row],[128 (04JUL1985 21:00:00)-Water Temperature (C)]]*OO[[#This Row],[70]]</f>
        <v>1.5842593595469997E-5</v>
      </c>
      <c r="BU335" s="10">
        <f>3/24000000*OO[[#This Row],[129 (05JUL1985 00:00:00)-Water Temperature (C)]]*OO[[#This Row],[71]]</f>
        <v>1.47721866945E-5</v>
      </c>
      <c r="BV335" s="10">
        <f>3/24000000*OO[[#This Row],[130 (05JUL1985 03:00:00)-Water Temperature (C)]]*OO[[#This Row],[72]]</f>
        <v>1.3671803062654998E-5</v>
      </c>
      <c r="BW335" s="10">
        <f>3/24000000*OO[[#This Row],[131 (05JUL1985 06:00:00)-Water Temperature (C)]]*OO[[#This Row],[73]]</f>
        <v>1.2651209949711248E-5</v>
      </c>
      <c r="BX335" s="10">
        <f>3/24000000*OO[[#This Row],[132 (05JUL1985 09:00:00)-Water Temperature (C)]]*OO[[#This Row],[74]]</f>
        <v>1.2145568719337499E-5</v>
      </c>
      <c r="BY335" s="10">
        <f>3/24000000*OO[[#This Row],[133 (05JUL1985 12:00:00)-Water Temperature (C)]]*OO[[#This Row],[75]]</f>
        <v>1.2389559977566249E-5</v>
      </c>
      <c r="BZ335" s="10">
        <f>3/24000000*OO[[#This Row],[134 (05JUL1985 15:00:00)-Water Temperature (C)]]*OO[[#This Row],[76]]</f>
        <v>1.3071265815359999E-5</v>
      </c>
      <c r="CA335" s="10">
        <f>3/24000000*OO[[#This Row],[135 (05JUL1985 18:00:00)-Water Temperature (C)]]*OO[[#This Row],[77]]</f>
        <v>1.3347975564697501E-5</v>
      </c>
      <c r="CB335" s="10">
        <f>3/24000000*OO[[#This Row],[136 (05JUL1985 21:00:00)-Water Temperature (C)]]*OO[[#This Row],[78]]</f>
        <v>1.2776469516697502E-5</v>
      </c>
      <c r="CC335" s="10">
        <f>3/24000000*OO[[#This Row],[137 (06JUL1985 00:00:00)-Water Temperature (C)]]*OO[[#This Row],[79]]</f>
        <v>1.180666440470625E-5</v>
      </c>
      <c r="CD335" s="10">
        <f>3/24000000*OO[[#This Row],[138 (06JUL1985 03:00:00)-Water Temperature (C)]]*OO[[#This Row],[80]]</f>
        <v>1.0937966773337499E-5</v>
      </c>
      <c r="CE335" s="10">
        <f>3/24000000*OO[[#This Row],[139 (06JUL1985 06:00:00)-Water Temperature (C)]]*OO[[#This Row],[81]]</f>
        <v>1.007839565173E-5</v>
      </c>
      <c r="CF335" s="10">
        <f>3/24000000*OO[[#This Row],[140 (06JUL1985 09:00:00)-Water Temperature (C)]]*OO[[#This Row],[82]]</f>
        <v>9.4258041253949995E-6</v>
      </c>
      <c r="CG335" s="10">
        <f>3/24000000*OO[[#This Row],[141 (06JUL1985 12:00:00)-Water Temperature (C)]]*OO[[#This Row],[83]]</f>
        <v>9.1697967538649988E-6</v>
      </c>
      <c r="CH335" s="10">
        <f>3/24000000*OO[[#This Row],[142 (06JUL1985 15:00:00)-Water Temperature (C)]]*OO[[#This Row],[84]]</f>
        <v>9.0179035830299982E-6</v>
      </c>
      <c r="CI335" s="10">
        <f>3/24000000*OO[[#This Row],[143 (06JUL1985 18:00:00)-Water Temperature (C)]]*OO[[#This Row],[85]]</f>
        <v>8.7400891057500012E-6</v>
      </c>
      <c r="CJ335" s="10">
        <f>3/24000000*OO[[#This Row],[144 (06JUL1985 21:00:00)-Water Temperature (C)]]*OO[[#This Row],[86]]</f>
        <v>8.3737366362687503E-6</v>
      </c>
      <c r="CK335" s="10">
        <f>3/24000000*OO[[#This Row],[145 (07JUL1985 00:00:00)-Water Temperature (C)]]*OO[[#This Row],[87]]</f>
        <v>7.7840707010337492E-6</v>
      </c>
      <c r="CL335" s="10">
        <f>3/24000000*OO[[#This Row],[146 (07JUL1985 03:00:00)-Water Temperature (C)]]*OO[[#This Row],[88]]</f>
        <v>7.1809924020812496E-6</v>
      </c>
      <c r="CM335" s="10">
        <f>3/24000000*OO[[#This Row],[147 (07JUL1985 06:00:00)-Water Temperature (C)]]*OO[[#This Row],[89]]</f>
        <v>6.68449528344125E-6</v>
      </c>
      <c r="CN335" s="10">
        <f>3/24000000*OO[[#This Row],[148 (07JUL1985 09:00:00)-Water Temperature (C)]]*OO[[#This Row],[90]]</f>
        <v>6.4251389166212494E-6</v>
      </c>
      <c r="CO335" s="10">
        <f>3/24000000*OO[[#This Row],[149 (07JUL1985 12:00:00)-Water Temperature (C)]]*OO[[#This Row],[91]]</f>
        <v>6.3087711884312496E-6</v>
      </c>
      <c r="CP335" s="10">
        <f>3/24000000*OO[[#This Row],[150 (07JUL1985 15:00:00)-Water Temperature (C)]]*OO[[#This Row],[92]]</f>
        <v>6.4195993535625002E-6</v>
      </c>
      <c r="CQ335" s="10">
        <f>3/24000000*OO[[#This Row],[151 (07JUL1985 18:00:00)-Water Temperature (C)]]*OO[[#This Row],[93]]</f>
        <v>6.6112183423124994E-6</v>
      </c>
      <c r="CR335" s="10">
        <f>3/24000000*OO[[#This Row],[152 (07JUL1985 21:00:00)-Water Temperature (C)]]*OO[[#This Row],[94]]</f>
        <v>6.5288181101408742E-6</v>
      </c>
      <c r="CS335" s="10">
        <f>3/24000000*OO[[#This Row],[153 (08JUL1985 00:00:00)-Water Temperature (C)]]*OO[[#This Row],[95]]</f>
        <v>6.055919121586999E-6</v>
      </c>
      <c r="CT335" s="10">
        <f>3/24000000*OO[[#This Row],[154 (08JUL1985 03:00:00)-Water Temperature (C)]]*OO[[#This Row],[96]]</f>
        <v>5.5684015805087493E-6</v>
      </c>
      <c r="CU335" s="10">
        <f>3/24000000*OO[[#This Row],[155 (08JUL1985 06:00:00)-Water Temperature (C)]]*OO[[#This Row],[97]]</f>
        <v>5.1563148321299997E-6</v>
      </c>
      <c r="CV335" s="10">
        <f>3/24000000*OO[[#This Row],[156 (08JUL1985 09:00:00)-Water Temperature (C)]]*OO[[#This Row],[98]]</f>
        <v>4.8884536601835003E-6</v>
      </c>
      <c r="CW335" s="10">
        <f>3/24000000*OO[[#This Row],[157 (08JUL1985 12:00:00)-Water Temperature (C)]]*OO[[#This Row],[99]]</f>
        <v>4.675264134178749E-6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0</v>
      </c>
      <c r="R336" s="10">
        <f>3/24*OO[[#This Row],[74 (28JUN1985 03:00:00)-Water Temperature (C)]]*OO[[#This Row],[16]]/SUM(OO[16])</f>
        <v>0</v>
      </c>
      <c r="S336" s="10">
        <f>3/24*OO[[#This Row],[75 (28JUN1985 06:00:00)-Water Temperature (C)]]*OO[[#This Row],[17]]/SUM(OO[17])</f>
        <v>0</v>
      </c>
      <c r="T336" s="10">
        <f>3/24*OO[[#This Row],[76 (28JUN1985 09:00:00)-Water Temperature (C)]]*OO[[#This Row],[18]]/SUM(OO[18])</f>
        <v>2.6126636125963634E-43</v>
      </c>
      <c r="U336" s="10">
        <f>3/24*OO[[#This Row],[77 (28JUN1985 12:00:00)-Water Temperature (C)]]*OO[[#This Row],[19]]/SUM(OO[19])</f>
        <v>2.1018745918097872E-32</v>
      </c>
      <c r="V336" s="10">
        <f>3/24000000*OO[[#This Row],[78 (28JUN1985 15:00:00)-Water Temperature (C)]]*OO[[#This Row],[20]]</f>
        <v>4.6891671953599998E-27</v>
      </c>
      <c r="W336" s="10">
        <f>3/24000000*OO[[#This Row],[79 (28JUN1985 18:00:00)-Water Temperature (C)]]*OO[[#This Row],[21]]</f>
        <v>7.0564070115E-20</v>
      </c>
      <c r="X336" s="10">
        <f>3/24000000*OO[[#This Row],[80 (28JUN1985 21:00:00)-Water Temperature (C)]]*OO[[#This Row],[22]]</f>
        <v>7.4952252064174992E-16</v>
      </c>
      <c r="Y336" s="10">
        <f>3/24000000*OO[[#This Row],[81 (29JUN1985 00:00:00)-Water Temperature (C)]]*OO[[#This Row],[23]]</f>
        <v>7.0899773715124988E-13</v>
      </c>
      <c r="Z336" s="10">
        <f>3/24000000*OO[[#This Row],[82 (29JUN1985 03:00:00)-Water Temperature (C)]]*OO[[#This Row],[24]]</f>
        <v>1.7232429760591249E-10</v>
      </c>
      <c r="AA336" s="10">
        <f>3/24000000*OO[[#This Row],[83 (29JUN1985 06:00:00)-Water Temperature (C)]]*OO[[#This Row],[25]]</f>
        <v>1.5652013363675E-8</v>
      </c>
      <c r="AB336" s="10">
        <f>3/24000000*OO[[#This Row],[84 (29JUN1985 09:00:00)-Water Temperature (C)]]*OO[[#This Row],[26]]</f>
        <v>6.7768902499349996E-7</v>
      </c>
      <c r="AC336" s="10">
        <f>3/24000000*OO[[#This Row],[85 (29JUN1985 12:00:00)-Water Temperature (C)]]*OO[[#This Row],[27]]</f>
        <v>1.60139771575375E-5</v>
      </c>
      <c r="AD336" s="10">
        <f>3/24000000*OO[[#This Row],[86 (29JUN1985 15:00:00)-Water Temperature (C)]]*OO[[#This Row],[28]]</f>
        <v>2.2461754779624997E-4</v>
      </c>
      <c r="AE336" s="10">
        <f>3/24000000*OO[[#This Row],[88 (29JUN1985 21:00:00)-Water Temperature (C)]]*OO[[#This Row],[30]]</f>
        <v>1.0217641542791249E-2</v>
      </c>
      <c r="AF336" s="10">
        <f>3/24000000*OO[[#This Row],[88 (29JUN1985 21:00:00)-Water Temperature (C)]]*OO[[#This Row],[30]]</f>
        <v>1.0217641542791249E-2</v>
      </c>
      <c r="AG336" s="10">
        <f>3/24000000*OO[[#This Row],[89 (30JUN1985 00:00:00)-Water Temperature (C)]]*OO[[#This Row],[31]]</f>
        <v>3.4195150768860004E-2</v>
      </c>
      <c r="AH336" s="10">
        <f>3/24000000*OO[[#This Row],[90 (30JUN1985 03:00:00)-Water Temperature (C)]]*OO[[#This Row],[32]]</f>
        <v>8.0467915590487493E-2</v>
      </c>
      <c r="AI336" s="10">
        <f>3/24000000*OO[[#This Row],[91 (30JUN1985 06:00:00)-Water Temperature (C)]]*OO[[#This Row],[33]]</f>
        <v>0.1400146362219</v>
      </c>
      <c r="AJ336" s="10">
        <f>3/24000000*OO[[#This Row],[92 (30JUN1985 09:00:00)-Water Temperature (C)]]*OO[[#This Row],[34]]</f>
        <v>0.18872494977840001</v>
      </c>
      <c r="AK336" s="10">
        <f>3/24000000*OO[[#This Row],[93 (30JUN1985 12:00:00)-Water Temperature (C)]]*OO[[#This Row],[35]]</f>
        <v>0.20840527724420002</v>
      </c>
      <c r="AL336" s="10">
        <f>3/24000000*OO[[#This Row],[94 (30JUN1985 15:00:00)-Water Temperature (C)]]*OO[[#This Row],[36]]</f>
        <v>0.19693106486774997</v>
      </c>
      <c r="AM336" s="10">
        <f>3/24000000*OO[[#This Row],[95 (30JUN1985 18:00:00)-Water Temperature (C)]]*OO[[#This Row],[37]]</f>
        <v>0.15445203746874997</v>
      </c>
      <c r="AN336" s="10">
        <f>3/24000000*OO[[#This Row],[96 (30JUN1985 21:00:00)-Water Temperature (C)]]*OO[[#This Row],[38]]</f>
        <v>9.7253894611625008E-2</v>
      </c>
      <c r="AO336" s="10">
        <f>3/24000000*OO[[#This Row],[97 (01JUL1985 00:00:00)-Water Temperature (C)]]*OO[[#This Row],[39]]</f>
        <v>5.0487652977937496E-2</v>
      </c>
      <c r="AP336" s="10">
        <f>3/24000000*OO[[#This Row],[98 (01JUL1985 03:00:00)-Water Temperature (C)]]*OO[[#This Row],[40]]</f>
        <v>2.2955439593997498E-2</v>
      </c>
      <c r="AQ336" s="10">
        <f>3/24000000*OO[[#This Row],[99 (01JUL1985 06:00:00)-Water Temperature (C)]]*OO[[#This Row],[41]]</f>
        <v>9.3888656137275008E-3</v>
      </c>
      <c r="AR336" s="10">
        <f>3/24000000*OO[[#This Row],[100 (01JUL1985 09:00:00)-Water Temperature (C)]]*OO[[#This Row],[42]]</f>
        <v>3.6010305437899999E-3</v>
      </c>
      <c r="AS336" s="10">
        <f>3/24000000*OO[[#This Row],[101 (01JUL1985 12:00:00)-Water Temperature (C)]]*OO[[#This Row],[43]]</f>
        <v>1.3523862999374999E-3</v>
      </c>
      <c r="AT336" s="10">
        <f>3/24000000*OO[[#This Row],[102 (01JUL1985 15:00:00)-Water Temperature (C)]]*OO[[#This Row],[44]]</f>
        <v>5.3722695478691242E-4</v>
      </c>
      <c r="AU336" s="10">
        <f>3/24000000*OO[[#This Row],[103 (01JUL1985 18:00:00)-Water Temperature (C)]]*OO[[#This Row],[45]]</f>
        <v>2.61038865651E-4</v>
      </c>
      <c r="AV336" s="10">
        <f>3/24000000*OO[[#This Row],[104 (01JUL1985 21:00:00)-Water Temperature (C)]]*OO[[#This Row],[46]]</f>
        <v>1.79642703138475E-4</v>
      </c>
      <c r="AW336" s="10">
        <f>3/24000000*OO[[#This Row],[105 (02JUL1985 00:00:00)-Water Temperature (C)]]*OO[[#This Row],[47]]</f>
        <v>1.5650451321124999E-4</v>
      </c>
      <c r="AX336" s="10">
        <f>3/24000000*OO[[#This Row],[106 (02JUL1985 03:00:00)-Water Temperature (C)]]*OO[[#This Row],[48]]</f>
        <v>1.4684825883712501E-4</v>
      </c>
      <c r="AY336" s="10">
        <f>3/24000000*OO[[#This Row],[107 (02JUL1985 06:00:00)-Water Temperature (C)]]*OO[[#This Row],[49]]</f>
        <v>1.3755209148352498E-4</v>
      </c>
      <c r="AZ336" s="10">
        <f>3/24000000*OO[[#This Row],[108 (02JUL1985 09:00:00)-Water Temperature (C)]]*OO[[#This Row],[50]]</f>
        <v>1.305309127714125E-4</v>
      </c>
      <c r="BA336" s="10">
        <f>3/24000000*OO[[#This Row],[109 (02JUL1985 12:00:00)-Water Temperature (C)]]*OO[[#This Row],[51]]</f>
        <v>1.2510400031154998E-4</v>
      </c>
      <c r="BB336" s="10">
        <f>3/24000000*OO[[#This Row],[110 (02JUL1985 15:00:00)-Water Temperature (C)]]*OO[[#This Row],[52]]</f>
        <v>1.1832845142910002E-4</v>
      </c>
      <c r="BC336" s="10">
        <f>3/24000000*OO[[#This Row],[111 (02JUL1985 18:00:00)-Water Temperature (C)]]*OO[[#This Row],[53]]</f>
        <v>1.081309981576375E-4</v>
      </c>
      <c r="BD336" s="10">
        <f>3/24000000*OO[[#This Row],[112 (02JUL1985 21:00:00)-Water Temperature (C)]]*OO[[#This Row],[54]]</f>
        <v>9.2071405480600004E-5</v>
      </c>
      <c r="BE336" s="10">
        <f>3/24000000*OO[[#This Row],[113 (03JUL1985 00:00:00)-Water Temperature (C)]]*OO[[#This Row],[55]]</f>
        <v>7.383967078195E-5</v>
      </c>
      <c r="BF336" s="10">
        <f>3/24000000*OO[[#This Row],[114 (03JUL1985 03:00:00)-Water Temperature (C)]]*OO[[#This Row],[56]]</f>
        <v>5.7475707561660007E-5</v>
      </c>
      <c r="BG336" s="10">
        <f>3/24000000*OO[[#This Row],[115 (03JUL1985 06:00:00)-Water Temperature (C)]]*OO[[#This Row],[57]]</f>
        <v>4.4667796293900004E-5</v>
      </c>
      <c r="BH336" s="10">
        <f>3/24000000*OO[[#This Row],[116 (03JUL1985 09:00:00)-Water Temperature (C)]]*OO[[#This Row],[58]]</f>
        <v>3.6565131808672504E-5</v>
      </c>
      <c r="BI336" s="10">
        <f>3/24000000*OO[[#This Row],[117 (03JUL1985 12:00:00)-Water Temperature (C)]]*OO[[#This Row],[59]]</f>
        <v>3.2746918510760006E-5</v>
      </c>
      <c r="BJ336" s="10">
        <f>3/24000000*OO[[#This Row],[118 (03JUL1985 15:00:00)-Water Temperature (C)]]*OO[[#This Row],[60]]</f>
        <v>3.1342733949870002E-5</v>
      </c>
      <c r="BK336" s="10">
        <f>3/24000000*OO[[#This Row],[119 (03JUL1985 18:00:00)-Water Temperature (C)]]*OO[[#This Row],[61]]</f>
        <v>2.9928246114929999E-5</v>
      </c>
      <c r="BL336" s="10">
        <f>3/24000000*OO[[#This Row],[120 (03JUL1985 21:00:00)-Water Temperature (C)]]*OO[[#This Row],[62]]</f>
        <v>2.7890661324240001E-5</v>
      </c>
      <c r="BM336" s="10">
        <f>3/24000000*OO[[#This Row],[121 (04JUL1985 00:00:00)-Water Temperature (C)]]*OO[[#This Row],[63]]</f>
        <v>2.5559905860412496E-5</v>
      </c>
      <c r="BN336" s="10">
        <f>3/24000000*OO[[#This Row],[122 (04JUL1985 03:00:00)-Water Temperature (C)]]*OO[[#This Row],[64]]</f>
        <v>2.3331374792718749E-5</v>
      </c>
      <c r="BO336" s="10">
        <f>3/24000000*OO[[#This Row],[123 (04JUL1985 06:00:00)-Water Temperature (C)]]*OO[[#This Row],[65]]</f>
        <v>2.1213273791212502E-5</v>
      </c>
      <c r="BP336" s="10">
        <f>3/24000000*OO[[#This Row],[124 (04JUL1985 09:00:00)-Water Temperature (C)]]*OO[[#This Row],[66]]</f>
        <v>1.9803735894799999E-5</v>
      </c>
      <c r="BQ336" s="10">
        <f>3/24000000*OO[[#This Row],[125 (04JUL1985 12:00:00)-Water Temperature (C)]]*OO[[#This Row],[67]]</f>
        <v>1.89552291609525E-5</v>
      </c>
      <c r="BR336" s="10">
        <f>3/24000000*OO[[#This Row],[126 (04JUL1985 15:00:00)-Water Temperature (C)]]*OO[[#This Row],[68]]</f>
        <v>1.7896400393940001E-5</v>
      </c>
      <c r="BS336" s="10">
        <f>3/24000000*OO[[#This Row],[127 (04JUL1985 18:00:00)-Water Temperature (C)]]*OO[[#This Row],[69]]</f>
        <v>1.6818618849018749E-5</v>
      </c>
      <c r="BT336" s="10">
        <f>3/24000000*OO[[#This Row],[128 (04JUL1985 21:00:00)-Water Temperature (C)]]*OO[[#This Row],[70]]</f>
        <v>1.5931455614249999E-5</v>
      </c>
      <c r="BU336" s="10">
        <f>3/24000000*OO[[#This Row],[129 (05JUL1985 00:00:00)-Water Temperature (C)]]*OO[[#This Row],[71]]</f>
        <v>1.4881874121262498E-5</v>
      </c>
      <c r="BV336" s="10">
        <f>3/24000000*OO[[#This Row],[130 (05JUL1985 03:00:00)-Water Temperature (C)]]*OO[[#This Row],[72]]</f>
        <v>1.37817792448125E-5</v>
      </c>
      <c r="BW336" s="10">
        <f>3/24000000*OO[[#This Row],[131 (05JUL1985 06:00:00)-Water Temperature (C)]]*OO[[#This Row],[73]]</f>
        <v>1.2749402859731251E-5</v>
      </c>
      <c r="BX336" s="10">
        <f>3/24000000*OO[[#This Row],[132 (05JUL1985 09:00:00)-Water Temperature (C)]]*OO[[#This Row],[74]]</f>
        <v>1.218645877872E-5</v>
      </c>
      <c r="BY336" s="10">
        <f>3/24000000*OO[[#This Row],[133 (05JUL1985 12:00:00)-Water Temperature (C)]]*OO[[#This Row],[75]]</f>
        <v>1.2346826121987499E-5</v>
      </c>
      <c r="BZ336" s="10">
        <f>3/24000000*OO[[#This Row],[134 (05JUL1985 15:00:00)-Water Temperature (C)]]*OO[[#This Row],[76]]</f>
        <v>1.299819217562E-5</v>
      </c>
      <c r="CA336" s="10">
        <f>3/24000000*OO[[#This Row],[135 (05JUL1985 18:00:00)-Water Temperature (C)]]*OO[[#This Row],[77]]</f>
        <v>1.3329258241374998E-5</v>
      </c>
      <c r="CB336" s="10">
        <f>3/24000000*OO[[#This Row],[136 (05JUL1985 21:00:00)-Water Temperature (C)]]*OO[[#This Row],[78]]</f>
        <v>1.2839216229452499E-5</v>
      </c>
      <c r="CC336" s="10">
        <f>3/24000000*OO[[#This Row],[137 (06JUL1985 00:00:00)-Water Temperature (C)]]*OO[[#This Row],[79]]</f>
        <v>1.1890197776049999E-5</v>
      </c>
      <c r="CD336" s="10">
        <f>3/24000000*OO[[#This Row],[138 (06JUL1985 03:00:00)-Water Temperature (C)]]*OO[[#This Row],[80]]</f>
        <v>1.1020108152105E-5</v>
      </c>
      <c r="CE336" s="10">
        <f>3/24000000*OO[[#This Row],[139 (06JUL1985 06:00:00)-Water Temperature (C)]]*OO[[#This Row],[81]]</f>
        <v>1.016759999724E-5</v>
      </c>
      <c r="CF336" s="10">
        <f>3/24000000*OO[[#This Row],[140 (06JUL1985 09:00:00)-Water Temperature (C)]]*OO[[#This Row],[82]]</f>
        <v>9.4841245154250001E-6</v>
      </c>
      <c r="CG336" s="10">
        <f>3/24000000*OO[[#This Row],[141 (06JUL1985 12:00:00)-Water Temperature (C)]]*OO[[#This Row],[83]]</f>
        <v>9.1770720380699998E-6</v>
      </c>
      <c r="CH336" s="10">
        <f>3/24000000*OO[[#This Row],[142 (06JUL1985 15:00:00)-Water Temperature (C)]]*OO[[#This Row],[84]]</f>
        <v>9.0265491917187482E-6</v>
      </c>
      <c r="CI336" s="10">
        <f>3/24000000*OO[[#This Row],[143 (06JUL1985 18:00:00)-Water Temperature (C)]]*OO[[#This Row],[85]]</f>
        <v>8.7529679482849996E-6</v>
      </c>
      <c r="CJ336" s="10">
        <f>3/24000000*OO[[#This Row],[144 (06JUL1985 21:00:00)-Water Temperature (C)]]*OO[[#This Row],[86]]</f>
        <v>8.4090902021399996E-6</v>
      </c>
      <c r="CK336" s="10">
        <f>3/24000000*OO[[#This Row],[145 (07JUL1985 00:00:00)-Water Temperature (C)]]*OO[[#This Row],[87]]</f>
        <v>7.8402840935499996E-6</v>
      </c>
      <c r="CL336" s="10">
        <f>3/24000000*OO[[#This Row],[146 (07JUL1985 03:00:00)-Water Temperature (C)]]*OO[[#This Row],[88]]</f>
        <v>7.2384403096512502E-6</v>
      </c>
      <c r="CM336" s="10">
        <f>3/24000000*OO[[#This Row],[147 (07JUL1985 06:00:00)-Water Temperature (C)]]*OO[[#This Row],[89]]</f>
        <v>6.7287220313999999E-6</v>
      </c>
      <c r="CN336" s="10">
        <f>3/24000000*OO[[#This Row],[148 (07JUL1985 09:00:00)-Water Temperature (C)]]*OO[[#This Row],[90]]</f>
        <v>6.4444380048750002E-6</v>
      </c>
      <c r="CO336" s="10">
        <f>3/24000000*OO[[#This Row],[149 (07JUL1985 12:00:00)-Water Temperature (C)]]*OO[[#This Row],[91]]</f>
        <v>6.3067072254249992E-6</v>
      </c>
      <c r="CP336" s="10">
        <f>3/24000000*OO[[#This Row],[150 (07JUL1985 15:00:00)-Water Temperature (C)]]*OO[[#This Row],[92]]</f>
        <v>6.3975458635000004E-6</v>
      </c>
      <c r="CQ336" s="10">
        <f>3/24000000*OO[[#This Row],[151 (07JUL1985 18:00:00)-Water Temperature (C)]]*OO[[#This Row],[93]]</f>
        <v>6.5820641676659993E-6</v>
      </c>
      <c r="CR336" s="10">
        <f>3/24000000*OO[[#This Row],[152 (07JUL1985 21:00:00)-Water Temperature (C)]]*OO[[#This Row],[94]]</f>
        <v>6.5419179537941241E-6</v>
      </c>
      <c r="CS336" s="10">
        <f>3/24000000*OO[[#This Row],[153 (08JUL1985 00:00:00)-Water Temperature (C)]]*OO[[#This Row],[95]]</f>
        <v>6.0977975437575003E-6</v>
      </c>
      <c r="CT336" s="10">
        <f>3/24000000*OO[[#This Row],[154 (08JUL1985 03:00:00)-Water Temperature (C)]]*OO[[#This Row],[96]]</f>
        <v>5.6117123127399999E-6</v>
      </c>
      <c r="CU336" s="10">
        <f>3/24000000*OO[[#This Row],[155 (08JUL1985 06:00:00)-Water Temperature (C)]]*OO[[#This Row],[97]]</f>
        <v>5.1954447319843751E-6</v>
      </c>
      <c r="CV336" s="10">
        <f>3/24000000*OO[[#This Row],[156 (08JUL1985 09:00:00)-Water Temperature (C)]]*OO[[#This Row],[98]]</f>
        <v>4.9156457269091239E-6</v>
      </c>
      <c r="CW336" s="10">
        <f>3/24000000*OO[[#This Row],[157 (08JUL1985 12:00:00)-Water Temperature (C)]]*OO[[#This Row],[99]]</f>
        <v>4.6996961991462491E-6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0</v>
      </c>
      <c r="R337" s="10">
        <f>3/24*OO[[#This Row],[74 (28JUN1985 03:00:00)-Water Temperature (C)]]*OO[[#This Row],[16]]/SUM(OO[16])</f>
        <v>0</v>
      </c>
      <c r="S337" s="10">
        <f>3/24*OO[[#This Row],[75 (28JUN1985 06:00:00)-Water Temperature (C)]]*OO[[#This Row],[17]]/SUM(OO[17])</f>
        <v>0</v>
      </c>
      <c r="T337" s="10">
        <f>3/24*OO[[#This Row],[76 (28JUN1985 09:00:00)-Water Temperature (C)]]*OO[[#This Row],[18]]/SUM(OO[18])</f>
        <v>0</v>
      </c>
      <c r="U337" s="10">
        <f>3/24*OO[[#This Row],[77 (28JUN1985 12:00:00)-Water Temperature (C)]]*OO[[#This Row],[19]]/SUM(OO[19])</f>
        <v>9.3076259089022128E-34</v>
      </c>
      <c r="V337" s="10">
        <f>3/24000000*OO[[#This Row],[78 (28JUN1985 15:00:00)-Water Temperature (C)]]*OO[[#This Row],[20]]</f>
        <v>1.4817363095534998E-27</v>
      </c>
      <c r="W337" s="10">
        <f>3/24000000*OO[[#This Row],[79 (28JUN1985 18:00:00)-Water Temperature (C)]]*OO[[#This Row],[21]]</f>
        <v>1.1045164502953749E-20</v>
      </c>
      <c r="X337" s="10">
        <f>3/24000000*OO[[#This Row],[80 (28JUN1985 21:00:00)-Water Temperature (C)]]*OO[[#This Row],[22]]</f>
        <v>1.7368928410184998E-16</v>
      </c>
      <c r="Y337" s="10">
        <f>3/24000000*OO[[#This Row],[81 (29JUN1985 00:00:00)-Water Temperature (C)]]*OO[[#This Row],[23]]</f>
        <v>1.9641931324079998E-13</v>
      </c>
      <c r="Z337" s="10">
        <f>3/24000000*OO[[#This Row],[82 (29JUN1985 03:00:00)-Water Temperature (C)]]*OO[[#This Row],[24]]</f>
        <v>5.4261740263312499E-11</v>
      </c>
      <c r="AA337" s="10">
        <f>3/24000000*OO[[#This Row],[83 (29JUN1985 06:00:00)-Water Temperature (C)]]*OO[[#This Row],[25]]</f>
        <v>5.4194555041875001E-9</v>
      </c>
      <c r="AB337" s="10">
        <f>3/24000000*OO[[#This Row],[84 (29JUN1985 09:00:00)-Water Temperature (C)]]*OO[[#This Row],[26]]</f>
        <v>2.5272814901512501E-7</v>
      </c>
      <c r="AC337" s="10">
        <f>3/24000000*OO[[#This Row],[85 (29JUN1985 12:00:00)-Water Temperature (C)]]*OO[[#This Row],[27]]</f>
        <v>6.3618747626849987E-6</v>
      </c>
      <c r="AD337" s="10">
        <f>3/24000000*OO[[#This Row],[86 (29JUN1985 15:00:00)-Water Temperature (C)]]*OO[[#This Row],[28]]</f>
        <v>9.4309698153125001E-5</v>
      </c>
      <c r="AE337" s="10">
        <f>3/24000000*OO[[#This Row],[88 (29JUN1985 21:00:00)-Water Temperature (C)]]*OO[[#This Row],[30]]</f>
        <v>4.7193662663562496E-3</v>
      </c>
      <c r="AF337" s="10">
        <f>3/24000000*OO[[#This Row],[88 (29JUN1985 21:00:00)-Water Temperature (C)]]*OO[[#This Row],[30]]</f>
        <v>4.7193662663562496E-3</v>
      </c>
      <c r="AG337" s="10">
        <f>3/24000000*OO[[#This Row],[89 (30JUN1985 00:00:00)-Water Temperature (C)]]*OO[[#This Row],[31]]</f>
        <v>1.6442976876299999E-2</v>
      </c>
      <c r="AH337" s="10">
        <f>3/24000000*OO[[#This Row],[90 (30JUN1985 03:00:00)-Water Temperature (C)]]*OO[[#This Row],[32]]</f>
        <v>3.9985363854999997E-2</v>
      </c>
      <c r="AI337" s="10">
        <f>3/24000000*OO[[#This Row],[91 (30JUN1985 06:00:00)-Water Temperature (C)]]*OO[[#This Row],[33]]</f>
        <v>7.1608821329062489E-2</v>
      </c>
      <c r="AJ337" s="10">
        <f>3/24000000*OO[[#This Row],[92 (30JUN1985 09:00:00)-Water Temperature (C)]]*OO[[#This Row],[34]]</f>
        <v>9.8785736361650001E-2</v>
      </c>
      <c r="AK337" s="10">
        <f>3/24000000*OO[[#This Row],[93 (30JUN1985 12:00:00)-Water Temperature (C)]]*OO[[#This Row],[35]]</f>
        <v>0.11086325303922499</v>
      </c>
      <c r="AL337" s="10">
        <f>3/24000000*OO[[#This Row],[94 (30JUN1985 15:00:00)-Water Temperature (C)]]*OO[[#This Row],[36]]</f>
        <v>0.10665718539718748</v>
      </c>
      <c r="AM337" s="10">
        <f>3/24000000*OO[[#This Row],[95 (30JUN1985 18:00:00)-Water Temperature (C)]]*OO[[#This Row],[37]]</f>
        <v>8.4863690614125006E-2</v>
      </c>
      <c r="AN337" s="10">
        <f>3/24000000*OO[[#This Row],[96 (30JUN1985 21:00:00)-Water Temperature (C)]]*OO[[#This Row],[38]]</f>
        <v>5.419400449505625E-2</v>
      </c>
      <c r="AO337" s="10">
        <f>3/24000000*OO[[#This Row],[97 (01JUL1985 00:00:00)-Water Temperature (C)]]*OO[[#This Row],[39]]</f>
        <v>2.8448183690919997E-2</v>
      </c>
      <c r="AP337" s="10">
        <f>3/24000000*OO[[#This Row],[98 (01JUL1985 03:00:00)-Water Temperature (C)]]*OO[[#This Row],[40]]</f>
        <v>1.3031644255629998E-2</v>
      </c>
      <c r="AQ337" s="10">
        <f>3/24000000*OO[[#This Row],[99 (01JUL1985 06:00:00)-Water Temperature (C)]]*OO[[#This Row],[41]]</f>
        <v>5.3612638250279997E-3</v>
      </c>
      <c r="AR337" s="10">
        <f>3/24000000*OO[[#This Row],[100 (01JUL1985 09:00:00)-Water Temperature (C)]]*OO[[#This Row],[42]]</f>
        <v>2.0585669639936245E-3</v>
      </c>
      <c r="AS337" s="10">
        <f>3/24000000*OO[[#This Row],[101 (01JUL1985 12:00:00)-Water Temperature (C)]]*OO[[#This Row],[43]]</f>
        <v>7.701254096582499E-4</v>
      </c>
      <c r="AT337" s="10">
        <f>3/24000000*OO[[#This Row],[102 (01JUL1985 15:00:00)-Water Temperature (C)]]*OO[[#This Row],[44]]</f>
        <v>3.01967226218875E-4</v>
      </c>
      <c r="AU337" s="10">
        <f>3/24000000*OO[[#This Row],[103 (01JUL1985 18:00:00)-Water Temperature (C)]]*OO[[#This Row],[45]]</f>
        <v>1.4281923027779998E-4</v>
      </c>
      <c r="AV337" s="10">
        <f>3/24000000*OO[[#This Row],[104 (01JUL1985 21:00:00)-Water Temperature (C)]]*OO[[#This Row],[46]]</f>
        <v>9.5560696325324996E-5</v>
      </c>
      <c r="AW337" s="10">
        <f>3/24000000*OO[[#This Row],[105 (02JUL1985 00:00:00)-Water Temperature (C)]]*OO[[#This Row],[47]]</f>
        <v>8.2351858485937501E-5</v>
      </c>
      <c r="AX337" s="10">
        <f>3/24000000*OO[[#This Row],[106 (02JUL1985 03:00:00)-Water Temperature (C)]]*OO[[#This Row],[48]]</f>
        <v>7.7214095466900007E-5</v>
      </c>
      <c r="AY337" s="10">
        <f>3/24000000*OO[[#This Row],[107 (02JUL1985 06:00:00)-Water Temperature (C)]]*OO[[#This Row],[49]]</f>
        <v>7.2492066129712502E-5</v>
      </c>
      <c r="AZ337" s="10">
        <f>3/24000000*OO[[#This Row],[108 (02JUL1985 09:00:00)-Water Temperature (C)]]*OO[[#This Row],[50]]</f>
        <v>6.882028266718749E-5</v>
      </c>
      <c r="BA337" s="10">
        <f>3/24000000*OO[[#This Row],[109 (02JUL1985 12:00:00)-Water Temperature (C)]]*OO[[#This Row],[51]]</f>
        <v>6.6004188851100001E-5</v>
      </c>
      <c r="BB337" s="10">
        <f>3/24000000*OO[[#This Row],[110 (02JUL1985 15:00:00)-Water Temperature (C)]]*OO[[#This Row],[52]]</f>
        <v>6.2577217204661247E-5</v>
      </c>
      <c r="BC337" s="10">
        <f>3/24000000*OO[[#This Row],[111 (02JUL1985 18:00:00)-Water Temperature (C)]]*OO[[#This Row],[53]]</f>
        <v>5.7352522288395003E-5</v>
      </c>
      <c r="BD337" s="10">
        <f>3/24000000*OO[[#This Row],[112 (02JUL1985 21:00:00)-Water Temperature (C)]]*OO[[#This Row],[54]]</f>
        <v>4.9074510434162505E-5</v>
      </c>
      <c r="BE337" s="10">
        <f>3/24000000*OO[[#This Row],[113 (03JUL1985 00:00:00)-Water Temperature (C)]]*OO[[#This Row],[55]]</f>
        <v>3.9510357197092494E-5</v>
      </c>
      <c r="BF337" s="10">
        <f>3/24000000*OO[[#This Row],[114 (03JUL1985 03:00:00)-Water Temperature (C)]]*OO[[#This Row],[56]]</f>
        <v>3.0794860294482499E-5</v>
      </c>
      <c r="BG337" s="10">
        <f>3/24000000*OO[[#This Row],[115 (03JUL1985 06:00:00)-Water Temperature (C)]]*OO[[#This Row],[57]]</f>
        <v>2.3925186993330002E-5</v>
      </c>
      <c r="BH337" s="10">
        <f>3/24000000*OO[[#This Row],[116 (03JUL1985 09:00:00)-Water Temperature (C)]]*OO[[#This Row],[58]]</f>
        <v>1.9483806719402502E-5</v>
      </c>
      <c r="BI337" s="10">
        <f>3/24000000*OO[[#This Row],[117 (03JUL1985 12:00:00)-Water Temperature (C)]]*OO[[#This Row],[59]]</f>
        <v>1.7337130117399996E-5</v>
      </c>
      <c r="BJ337" s="10">
        <f>3/24000000*OO[[#This Row],[118 (03JUL1985 15:00:00)-Water Temperature (C)]]*OO[[#This Row],[60]]</f>
        <v>1.652486663018625E-5</v>
      </c>
      <c r="BK337" s="10">
        <f>3/24000000*OO[[#This Row],[119 (03JUL1985 18:00:00)-Water Temperature (C)]]*OO[[#This Row],[61]]</f>
        <v>1.5764700706161249E-5</v>
      </c>
      <c r="BL337" s="10">
        <f>3/24000000*OO[[#This Row],[120 (03JUL1985 21:00:00)-Water Temperature (C)]]*OO[[#This Row],[62]]</f>
        <v>1.469491416872E-5</v>
      </c>
      <c r="BM337" s="10">
        <f>3/24000000*OO[[#This Row],[121 (04JUL1985 00:00:00)-Water Temperature (C)]]*OO[[#This Row],[63]]</f>
        <v>1.3474746096905E-5</v>
      </c>
      <c r="BN337" s="10">
        <f>3/24000000*OO[[#This Row],[122 (04JUL1985 03:00:00)-Water Temperature (C)]]*OO[[#This Row],[64]]</f>
        <v>1.2302604294084998E-5</v>
      </c>
      <c r="BO337" s="10">
        <f>3/24000000*OO[[#This Row],[123 (04JUL1985 06:00:00)-Water Temperature (C)]]*OO[[#This Row],[65]]</f>
        <v>1.119131103754125E-5</v>
      </c>
      <c r="BP337" s="10">
        <f>3/24000000*OO[[#This Row],[124 (04JUL1985 09:00:00)-Water Temperature (C)]]*OO[[#This Row],[66]]</f>
        <v>1.0427772362684999E-5</v>
      </c>
      <c r="BQ337" s="10">
        <f>3/24000000*OO[[#This Row],[125 (04JUL1985 12:00:00)-Water Temperature (C)]]*OO[[#This Row],[67]]</f>
        <v>9.9599712903287506E-6</v>
      </c>
      <c r="BR337" s="10">
        <f>3/24000000*OO[[#This Row],[126 (04JUL1985 15:00:00)-Water Temperature (C)]]*OO[[#This Row],[68]]</f>
        <v>9.4066341990124987E-6</v>
      </c>
      <c r="BS337" s="10">
        <f>3/24000000*OO[[#This Row],[127 (04JUL1985 18:00:00)-Water Temperature (C)]]*OO[[#This Row],[69]]</f>
        <v>8.8489565949524989E-6</v>
      </c>
      <c r="BT337" s="10">
        <f>3/24000000*OO[[#This Row],[128 (04JUL1985 21:00:00)-Water Temperature (C)]]*OO[[#This Row],[70]]</f>
        <v>8.374522633105001E-6</v>
      </c>
      <c r="BU337" s="10">
        <f>3/24000000*OO[[#This Row],[129 (05JUL1985 00:00:00)-Water Temperature (C)]]*OO[[#This Row],[71]]</f>
        <v>7.8334122627499994E-6</v>
      </c>
      <c r="BV337" s="10">
        <f>3/24000000*OO[[#This Row],[130 (05JUL1985 03:00:00)-Water Temperature (C)]]*OO[[#This Row],[72]]</f>
        <v>7.2569914087275E-6</v>
      </c>
      <c r="BW337" s="10">
        <f>3/24000000*OO[[#This Row],[131 (05JUL1985 06:00:00)-Water Temperature (C)]]*OO[[#This Row],[73]]</f>
        <v>6.7141850739849989E-6</v>
      </c>
      <c r="BX337" s="10">
        <f>3/24000000*OO[[#This Row],[132 (05JUL1985 09:00:00)-Water Temperature (C)]]*OO[[#This Row],[74]]</f>
        <v>6.4065944752874993E-6</v>
      </c>
      <c r="BY337" s="10">
        <f>3/24000000*OO[[#This Row],[133 (05JUL1985 12:00:00)-Water Temperature (C)]]*OO[[#This Row],[75]]</f>
        <v>6.4737865424062491E-6</v>
      </c>
      <c r="BZ337" s="10">
        <f>3/24000000*OO[[#This Row],[134 (05JUL1985 15:00:00)-Water Temperature (C)]]*OO[[#This Row],[76]]</f>
        <v>6.8046060265207487E-6</v>
      </c>
      <c r="CA337" s="10">
        <f>3/24000000*OO[[#This Row],[135 (05JUL1985 18:00:00)-Water Temperature (C)]]*OO[[#This Row],[77]]</f>
        <v>6.9863899718167497E-6</v>
      </c>
      <c r="CB337" s="10">
        <f>3/24000000*OO[[#This Row],[136 (05JUL1985 21:00:00)-Water Temperature (C)]]*OO[[#This Row],[78]]</f>
        <v>6.7450731724722502E-6</v>
      </c>
      <c r="CC337" s="10">
        <f>3/24000000*OO[[#This Row],[137 (06JUL1985 00:00:00)-Water Temperature (C)]]*OO[[#This Row],[79]]</f>
        <v>6.25755160549125E-6</v>
      </c>
      <c r="CD337" s="10">
        <f>3/24000000*OO[[#This Row],[138 (06JUL1985 03:00:00)-Water Temperature (C)]]*OO[[#This Row],[80]]</f>
        <v>5.8005405629809998E-6</v>
      </c>
      <c r="CE337" s="10">
        <f>3/24000000*OO[[#This Row],[139 (06JUL1985 06:00:00)-Water Temperature (C)]]*OO[[#This Row],[81]]</f>
        <v>5.3567279544479994E-6</v>
      </c>
      <c r="CF337" s="10">
        <f>3/24000000*OO[[#This Row],[140 (06JUL1985 09:00:00)-Water Temperature (C)]]*OO[[#This Row],[82]]</f>
        <v>4.9917080818369998E-6</v>
      </c>
      <c r="CG337" s="10">
        <f>3/24000000*OO[[#This Row],[141 (06JUL1985 12:00:00)-Water Temperature (C)]]*OO[[#This Row],[83]]</f>
        <v>4.8191651082599989E-6</v>
      </c>
      <c r="CH337" s="10">
        <f>3/24000000*OO[[#This Row],[142 (06JUL1985 15:00:00)-Water Temperature (C)]]*OO[[#This Row],[84]]</f>
        <v>4.7337844171367492E-6</v>
      </c>
      <c r="CI337" s="10">
        <f>3/24000000*OO[[#This Row],[143 (06JUL1985 18:00:00)-Water Temperature (C)]]*OO[[#This Row],[85]]</f>
        <v>4.5963820158274998E-6</v>
      </c>
      <c r="CJ337" s="10">
        <f>3/24000000*OO[[#This Row],[144 (06JUL1985 21:00:00)-Water Temperature (C)]]*OO[[#This Row],[86]]</f>
        <v>4.4168626997759994E-6</v>
      </c>
      <c r="CK337" s="10">
        <f>3/24000000*OO[[#This Row],[145 (07JUL1985 00:00:00)-Water Temperature (C)]]*OO[[#This Row],[87]]</f>
        <v>4.1261562261510004E-6</v>
      </c>
      <c r="CL337" s="10">
        <f>3/24000000*OO[[#This Row],[146 (07JUL1985 03:00:00)-Water Temperature (C)]]*OO[[#This Row],[88]]</f>
        <v>3.8122803936044997E-6</v>
      </c>
      <c r="CM337" s="10">
        <f>3/24000000*OO[[#This Row],[147 (07JUL1985 06:00:00)-Water Temperature (C)]]*OO[[#This Row],[89]]</f>
        <v>3.5417870726612496E-6</v>
      </c>
      <c r="CN337" s="10">
        <f>3/24000000*OO[[#This Row],[148 (07JUL1985 09:00:00)-Water Temperature (C)]]*OO[[#This Row],[90]]</f>
        <v>3.3851887462140002E-6</v>
      </c>
      <c r="CO337" s="10">
        <f>3/24000000*OO[[#This Row],[149 (07JUL1985 12:00:00)-Water Temperature (C)]]*OO[[#This Row],[91]]</f>
        <v>3.3122371117327503E-6</v>
      </c>
      <c r="CP337" s="10">
        <f>3/24000000*OO[[#This Row],[150 (07JUL1985 15:00:00)-Water Temperature (C)]]*OO[[#This Row],[92]]</f>
        <v>3.352367921769625E-6</v>
      </c>
      <c r="CQ337" s="10">
        <f>3/24000000*OO[[#This Row],[151 (07JUL1985 18:00:00)-Water Temperature (C)]]*OO[[#This Row],[93]]</f>
        <v>3.4466232731079994E-6</v>
      </c>
      <c r="CR337" s="10">
        <f>3/24000000*OO[[#This Row],[152 (07JUL1985 21:00:00)-Water Temperature (C)]]*OO[[#This Row],[94]]</f>
        <v>3.4312730426689997E-6</v>
      </c>
      <c r="CS337" s="10">
        <f>3/24000000*OO[[#This Row],[153 (08JUL1985 00:00:00)-Water Temperature (C)]]*OO[[#This Row],[95]]</f>
        <v>3.2087970040874996E-6</v>
      </c>
      <c r="CT337" s="10">
        <f>3/24000000*OO[[#This Row],[154 (08JUL1985 03:00:00)-Water Temperature (C)]]*OO[[#This Row],[96]]</f>
        <v>2.9544925468500002E-6</v>
      </c>
      <c r="CU337" s="10">
        <f>3/24000000*OO[[#This Row],[155 (08JUL1985 06:00:00)-Water Temperature (C)]]*OO[[#This Row],[97]]</f>
        <v>2.7361266821762497E-6</v>
      </c>
      <c r="CV337" s="10">
        <f>3/24000000*OO[[#This Row],[156 (08JUL1985 09:00:00)-Water Temperature (C)]]*OO[[#This Row],[98]]</f>
        <v>2.5881130545135001E-6</v>
      </c>
      <c r="CW337" s="10">
        <f>3/24000000*OO[[#This Row],[157 (08JUL1985 12:00:00)-Water Temperature (C)]]*OO[[#This Row],[99]]</f>
        <v>2.4700664205405002E-6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0</v>
      </c>
      <c r="R338" s="10">
        <f>3/24*OO[[#This Row],[74 (28JUN1985 03:00:00)-Water Temperature (C)]]*OO[[#This Row],[16]]/SUM(OO[16])</f>
        <v>0</v>
      </c>
      <c r="S338" s="10">
        <f>3/24*OO[[#This Row],[75 (28JUN1985 06:00:00)-Water Temperature (C)]]*OO[[#This Row],[17]]/SUM(OO[17])</f>
        <v>0</v>
      </c>
      <c r="T338" s="10">
        <f>3/24*OO[[#This Row],[76 (28JUN1985 09:00:00)-Water Temperature (C)]]*OO[[#This Row],[18]]/SUM(OO[18])</f>
        <v>0</v>
      </c>
      <c r="U338" s="10">
        <f>3/24*OO[[#This Row],[77 (28JUN1985 12:00:00)-Water Temperature (C)]]*OO[[#This Row],[19]]/SUM(OO[19])</f>
        <v>4.3938923148956008E-36</v>
      </c>
      <c r="V338" s="10">
        <f>3/24000000*OO[[#This Row],[78 (28JUN1985 15:00:00)-Water Temperature (C)]]*OO[[#This Row],[20]]</f>
        <v>7.5647955385399996E-29</v>
      </c>
      <c r="W338" s="10">
        <f>3/24000000*OO[[#This Row],[79 (28JUN1985 18:00:00)-Water Temperature (C)]]*OO[[#This Row],[21]]</f>
        <v>3.9344662831365002E-22</v>
      </c>
      <c r="X338" s="10">
        <f>3/24000000*OO[[#This Row],[80 (28JUN1985 21:00:00)-Water Temperature (C)]]*OO[[#This Row],[22]]</f>
        <v>7.5921482214375004E-18</v>
      </c>
      <c r="Y338" s="10">
        <f>3/24000000*OO[[#This Row],[81 (29JUN1985 00:00:00)-Water Temperature (C)]]*OO[[#This Row],[23]]</f>
        <v>9.3073595420799981E-15</v>
      </c>
      <c r="Z338" s="10">
        <f>3/24000000*OO[[#This Row],[82 (29JUN1985 03:00:00)-Water Temperature (C)]]*OO[[#This Row],[24]]</f>
        <v>2.7186259032993748E-12</v>
      </c>
      <c r="AA338" s="10">
        <f>3/24000000*OO[[#This Row],[83 (29JUN1985 06:00:00)-Water Temperature (C)]]*OO[[#This Row],[25]]</f>
        <v>2.8354251392996254E-10</v>
      </c>
      <c r="AB338" s="10">
        <f>3/24000000*OO[[#This Row],[84 (29JUN1985 09:00:00)-Water Temperature (C)]]*OO[[#This Row],[26]]</f>
        <v>1.36932596630375E-8</v>
      </c>
      <c r="AC338" s="10">
        <f>3/24000000*OO[[#This Row],[85 (29JUN1985 12:00:00)-Water Temperature (C)]]*OO[[#This Row],[27]]</f>
        <v>3.5549868492156249E-7</v>
      </c>
      <c r="AD338" s="10">
        <f>3/24000000*OO[[#This Row],[86 (29JUN1985 15:00:00)-Water Temperature (C)]]*OO[[#This Row],[28]]</f>
        <v>5.4245908792999998E-6</v>
      </c>
      <c r="AE338" s="10">
        <f>3/24000000*OO[[#This Row],[88 (29JUN1985 21:00:00)-Water Temperature (C)]]*OO[[#This Row],[30]]</f>
        <v>2.8656158172733748E-4</v>
      </c>
      <c r="AF338" s="10">
        <f>3/24000000*OO[[#This Row],[88 (29JUN1985 21:00:00)-Water Temperature (C)]]*OO[[#This Row],[30]]</f>
        <v>2.8656158172733748E-4</v>
      </c>
      <c r="AG338" s="10">
        <f>3/24000000*OO[[#This Row],[89 (30JUN1985 00:00:00)-Water Temperature (C)]]*OO[[#This Row],[31]]</f>
        <v>1.0261173670475E-3</v>
      </c>
      <c r="AH338" s="10">
        <f>3/24000000*OO[[#This Row],[90 (30JUN1985 03:00:00)-Water Temperature (C)]]*OO[[#This Row],[32]]</f>
        <v>2.5556940694368749E-3</v>
      </c>
      <c r="AI338" s="10">
        <f>3/24000000*OO[[#This Row],[91 (30JUN1985 06:00:00)-Water Temperature (C)]]*OO[[#This Row],[33]]</f>
        <v>4.6822457672137498E-3</v>
      </c>
      <c r="AJ338" s="10">
        <f>3/24000000*OO[[#This Row],[92 (30JUN1985 09:00:00)-Water Temperature (C)]]*OO[[#This Row],[34]]</f>
        <v>6.6000815180699999E-3</v>
      </c>
      <c r="AK338" s="10">
        <f>3/24000000*OO[[#This Row],[93 (30JUN1985 12:00:00)-Water Temperature (C)]]*OO[[#This Row],[35]]</f>
        <v>7.5678364089149987E-3</v>
      </c>
      <c r="AL338" s="10">
        <f>3/24000000*OO[[#This Row],[94 (30JUN1985 15:00:00)-Water Temperature (C)]]*OO[[#This Row],[36]]</f>
        <v>7.4008433569999997E-3</v>
      </c>
      <c r="AM338" s="10">
        <f>3/24000000*OO[[#This Row],[95 (30JUN1985 18:00:00)-Water Temperature (C)]]*OO[[#This Row],[37]]</f>
        <v>6.0004540381499993E-3</v>
      </c>
      <c r="AN338" s="10">
        <f>3/24000000*OO[[#This Row],[96 (30JUN1985 21:00:00)-Water Temperature (C)]]*OO[[#This Row],[38]]</f>
        <v>3.9092009765799999E-3</v>
      </c>
      <c r="AO338" s="10">
        <f>3/24000000*OO[[#This Row],[97 (01JUL1985 00:00:00)-Water Temperature (C)]]*OO[[#This Row],[39]]</f>
        <v>2.0928462582825002E-3</v>
      </c>
      <c r="AP338" s="10">
        <f>3/24000000*OO[[#This Row],[98 (01JUL1985 03:00:00)-Water Temperature (C)]]*OO[[#This Row],[40]]</f>
        <v>9.7566202815299998E-4</v>
      </c>
      <c r="AQ338" s="10">
        <f>3/24000000*OO[[#This Row],[99 (01JUL1985 06:00:00)-Water Temperature (C)]]*OO[[#This Row],[41]]</f>
        <v>4.0806229596527491E-4</v>
      </c>
      <c r="AR338" s="10">
        <f>3/24000000*OO[[#This Row],[100 (01JUL1985 09:00:00)-Water Temperature (C)]]*OO[[#This Row],[42]]</f>
        <v>1.5883878986868748E-4</v>
      </c>
      <c r="AS338" s="10">
        <f>3/24000000*OO[[#This Row],[101 (01JUL1985 12:00:00)-Water Temperature (C)]]*OO[[#This Row],[43]]</f>
        <v>5.9837689524049996E-5</v>
      </c>
      <c r="AT338" s="10">
        <f>3/24000000*OO[[#This Row],[102 (01JUL1985 15:00:00)-Water Temperature (C)]]*OO[[#This Row],[44]]</f>
        <v>2.3293819222979999E-5</v>
      </c>
      <c r="AU338" s="10">
        <f>3/24000000*OO[[#This Row],[103 (01JUL1985 18:00:00)-Water Temperature (C)]]*OO[[#This Row],[45]]</f>
        <v>1.0653978461691249E-5</v>
      </c>
      <c r="AV338" s="10">
        <f>3/24000000*OO[[#This Row],[104 (01JUL1985 21:00:00)-Water Temperature (C)]]*OO[[#This Row],[46]]</f>
        <v>6.8098887031499994E-6</v>
      </c>
      <c r="AW338" s="10">
        <f>3/24000000*OO[[#This Row],[105 (02JUL1985 00:00:00)-Water Temperature (C)]]*OO[[#This Row],[47]]</f>
        <v>5.7312845843550005E-6</v>
      </c>
      <c r="AX338" s="10">
        <f>3/24000000*OO[[#This Row],[106 (02JUL1985 03:00:00)-Water Temperature (C)]]*OO[[#This Row],[48]]</f>
        <v>5.3460895899476246E-6</v>
      </c>
      <c r="AY338" s="10">
        <f>3/24000000*OO[[#This Row],[107 (02JUL1985 06:00:00)-Water Temperature (C)]]*OO[[#This Row],[49]]</f>
        <v>5.0270543490539992E-6</v>
      </c>
      <c r="AZ338" s="10">
        <f>3/24000000*OO[[#This Row],[108 (02JUL1985 09:00:00)-Water Temperature (C)]]*OO[[#This Row],[50]]</f>
        <v>4.7815431388477498E-6</v>
      </c>
      <c r="BA338" s="10">
        <f>3/24000000*OO[[#This Row],[109 (02JUL1985 12:00:00)-Water Temperature (C)]]*OO[[#This Row],[51]]</f>
        <v>4.5894747313788742E-6</v>
      </c>
      <c r="BB338" s="10">
        <f>3/24000000*OO[[#This Row],[110 (02JUL1985 15:00:00)-Water Temperature (C)]]*OO[[#This Row],[52]]</f>
        <v>4.3624531860568753E-6</v>
      </c>
      <c r="BC338" s="10">
        <f>3/24000000*OO[[#This Row],[111 (02JUL1985 18:00:00)-Water Temperature (C)]]*OO[[#This Row],[53]]</f>
        <v>4.0089829447028748E-6</v>
      </c>
      <c r="BD338" s="10">
        <f>3/24000000*OO[[#This Row],[112 (02JUL1985 21:00:00)-Water Temperature (C)]]*OO[[#This Row],[54]]</f>
        <v>3.44507101834975E-6</v>
      </c>
      <c r="BE338" s="10">
        <f>3/24000000*OO[[#This Row],[113 (03JUL1985 00:00:00)-Water Temperature (C)]]*OO[[#This Row],[55]]</f>
        <v>2.7875607324809996E-6</v>
      </c>
      <c r="BF338" s="10">
        <f>3/24000000*OO[[#This Row],[114 (03JUL1985 03:00:00)-Water Temperature (C)]]*OO[[#This Row],[56]]</f>
        <v>2.1779365619444997E-6</v>
      </c>
      <c r="BG338" s="10">
        <f>3/24000000*OO[[#This Row],[115 (03JUL1985 06:00:00)-Water Temperature (C)]]*OO[[#This Row],[57]]</f>
        <v>1.6931255938520001E-6</v>
      </c>
      <c r="BH338" s="10">
        <f>3/24000000*OO[[#This Row],[116 (03JUL1985 09:00:00)-Water Temperature (C)]]*OO[[#This Row],[58]]</f>
        <v>1.37491203650025E-6</v>
      </c>
      <c r="BI338" s="10">
        <f>3/24000000*OO[[#This Row],[117 (03JUL1985 12:00:00)-Water Temperature (C)]]*OO[[#This Row],[59]]</f>
        <v>1.2164087967281248E-6</v>
      </c>
      <c r="BJ338" s="10">
        <f>3/24000000*OO[[#This Row],[118 (03JUL1985 15:00:00)-Water Temperature (C)]]*OO[[#This Row],[60]]</f>
        <v>1.1526612592215001E-6</v>
      </c>
      <c r="BK338" s="10">
        <f>3/24000000*OO[[#This Row],[119 (03JUL1985 18:00:00)-Water Temperature (C)]]*OO[[#This Row],[61]]</f>
        <v>1.0964741237449998E-6</v>
      </c>
      <c r="BL338" s="10">
        <f>3/24000000*OO[[#This Row],[120 (03JUL1985 21:00:00)-Water Temperature (C)]]*OO[[#This Row],[62]]</f>
        <v>1.0213235586147498E-6</v>
      </c>
      <c r="BM338" s="10">
        <f>3/24000000*OO[[#This Row],[121 (04JUL1985 00:00:00)-Water Temperature (C)]]*OO[[#This Row],[63]]</f>
        <v>9.3666688196349997E-7</v>
      </c>
      <c r="BN338" s="10">
        <f>3/24000000*OO[[#This Row],[122 (04JUL1985 03:00:00)-Water Temperature (C)]]*OO[[#This Row],[64]]</f>
        <v>8.5530666385137496E-7</v>
      </c>
      <c r="BO338" s="10">
        <f>3/24000000*OO[[#This Row],[123 (04JUL1985 06:00:00)-Water Temperature (C)]]*OO[[#This Row],[65]]</f>
        <v>7.7858678860649992E-7</v>
      </c>
      <c r="BP338" s="10">
        <f>3/24000000*OO[[#This Row],[124 (04JUL1985 09:00:00)-Water Temperature (C)]]*OO[[#This Row],[66]]</f>
        <v>7.2495702903662499E-7</v>
      </c>
      <c r="BQ338" s="10">
        <f>3/24000000*OO[[#This Row],[125 (04JUL1985 12:00:00)-Water Temperature (C)]]*OO[[#This Row],[67]]</f>
        <v>6.9050878350037507E-7</v>
      </c>
      <c r="BR338" s="10">
        <f>3/24000000*OO[[#This Row],[126 (04JUL1985 15:00:00)-Water Temperature (C)]]*OO[[#This Row],[68]]</f>
        <v>6.5263264687241255E-7</v>
      </c>
      <c r="BS338" s="10">
        <f>3/24000000*OO[[#This Row],[127 (04JUL1985 18:00:00)-Water Temperature (C)]]*OO[[#This Row],[69]]</f>
        <v>6.1403360018688743E-7</v>
      </c>
      <c r="BT338" s="10">
        <f>3/24000000*OO[[#This Row],[128 (04JUL1985 21:00:00)-Water Temperature (C)]]*OO[[#This Row],[70]]</f>
        <v>5.8052846349545001E-7</v>
      </c>
      <c r="BU338" s="10">
        <f>3/24000000*OO[[#This Row],[129 (05JUL1985 00:00:00)-Water Temperature (C)]]*OO[[#This Row],[71]]</f>
        <v>5.4363383530689994E-7</v>
      </c>
      <c r="BV338" s="10">
        <f>3/24000000*OO[[#This Row],[130 (05JUL1985 03:00:00)-Water Temperature (C)]]*OO[[#This Row],[72]]</f>
        <v>5.0398142373182494E-7</v>
      </c>
      <c r="BW338" s="10">
        <f>3/24000000*OO[[#This Row],[131 (05JUL1985 06:00:00)-Water Temperature (C)]]*OO[[#This Row],[73]]</f>
        <v>4.6626443952572498E-7</v>
      </c>
      <c r="BX338" s="10">
        <f>3/24000000*OO[[#This Row],[132 (05JUL1985 09:00:00)-Water Temperature (C)]]*OO[[#This Row],[74]]</f>
        <v>4.4468322713133748E-7</v>
      </c>
      <c r="BY338" s="10">
        <f>3/24000000*OO[[#This Row],[133 (05JUL1985 12:00:00)-Water Temperature (C)]]*OO[[#This Row],[75]]</f>
        <v>4.4865252329214995E-7</v>
      </c>
      <c r="BZ338" s="10">
        <f>3/24000000*OO[[#This Row],[134 (05JUL1985 15:00:00)-Water Temperature (C)]]*OO[[#This Row],[76]]</f>
        <v>4.7058524618406248E-7</v>
      </c>
      <c r="CA338" s="10">
        <f>3/24000000*OO[[#This Row],[135 (05JUL1985 18:00:00)-Water Temperature (C)]]*OO[[#This Row],[77]]</f>
        <v>4.8292781599724996E-7</v>
      </c>
      <c r="CB338" s="10">
        <f>3/24000000*OO[[#This Row],[136 (05JUL1985 21:00:00)-Water Temperature (C)]]*OO[[#This Row],[78]]</f>
        <v>4.6704151020935002E-7</v>
      </c>
      <c r="CC338" s="10">
        <f>3/24000000*OO[[#This Row],[137 (06JUL1985 00:00:00)-Water Temperature (C)]]*OO[[#This Row],[79]]</f>
        <v>4.341080016090625E-7</v>
      </c>
      <c r="CD338" s="10">
        <f>3/24000000*OO[[#This Row],[138 (06JUL1985 03:00:00)-Water Temperature (C)]]*OO[[#This Row],[80]]</f>
        <v>4.0256789520656251E-7</v>
      </c>
      <c r="CE338" s="10">
        <f>3/24000000*OO[[#This Row],[139 (06JUL1985 06:00:00)-Water Temperature (C)]]*OO[[#This Row],[81]]</f>
        <v>3.7203432612513747E-7</v>
      </c>
      <c r="CF338" s="10">
        <f>3/24000000*OO[[#This Row],[140 (06JUL1985 09:00:00)-Water Temperature (C)]]*OO[[#This Row],[82]]</f>
        <v>3.4667750585778749E-7</v>
      </c>
      <c r="CG338" s="10">
        <f>3/24000000*OO[[#This Row],[141 (06JUL1985 12:00:00)-Water Temperature (C)]]*OO[[#This Row],[83]]</f>
        <v>3.3391175236087495E-7</v>
      </c>
      <c r="CH338" s="10">
        <f>3/24000000*OO[[#This Row],[142 (06JUL1985 15:00:00)-Water Temperature (C)]]*OO[[#This Row],[84]]</f>
        <v>3.2751624569625001E-7</v>
      </c>
      <c r="CI338" s="10">
        <f>3/24000000*OO[[#This Row],[143 (06JUL1985 18:00:00)-Water Temperature (C)]]*OO[[#This Row],[85]]</f>
        <v>3.18429581686325E-7</v>
      </c>
      <c r="CJ338" s="10">
        <f>3/24000000*OO[[#This Row],[144 (06JUL1985 21:00:00)-Water Temperature (C)]]*OO[[#This Row],[86]]</f>
        <v>3.059552920422375E-7</v>
      </c>
      <c r="CK338" s="10">
        <f>3/24000000*OO[[#This Row],[145 (07JUL1985 00:00:00)-Water Temperature (C)]]*OO[[#This Row],[87]]</f>
        <v>2.8616715124714999E-7</v>
      </c>
      <c r="CL338" s="10">
        <f>3/24000000*OO[[#This Row],[146 (07JUL1985 03:00:00)-Water Temperature (C)]]*OO[[#This Row],[88]]</f>
        <v>2.6473221078875002E-7</v>
      </c>
      <c r="CM338" s="10">
        <f>3/24000000*OO[[#This Row],[147 (07JUL1985 06:00:00)-Water Temperature (C)]]*OO[[#This Row],[89]]</f>
        <v>2.4585871788113752E-7</v>
      </c>
      <c r="CN338" s="10">
        <f>3/24000000*OO[[#This Row],[148 (07JUL1985 09:00:00)-Water Temperature (C)]]*OO[[#This Row],[90]]</f>
        <v>2.3473142839981247E-7</v>
      </c>
      <c r="CO338" s="10">
        <f>3/24000000*OO[[#This Row],[149 (07JUL1985 12:00:00)-Water Temperature (C)]]*OO[[#This Row],[91]]</f>
        <v>2.2944923739952497E-7</v>
      </c>
      <c r="CP338" s="10">
        <f>3/24000000*OO[[#This Row],[150 (07JUL1985 15:00:00)-Water Temperature (C)]]*OO[[#This Row],[92]]</f>
        <v>2.3184615463399998E-7</v>
      </c>
      <c r="CQ338" s="10">
        <f>3/24000000*OO[[#This Row],[151 (07JUL1985 18:00:00)-Water Temperature (C)]]*OO[[#This Row],[93]]</f>
        <v>2.3817189042337499E-7</v>
      </c>
      <c r="CR338" s="10">
        <f>3/24000000*OO[[#This Row],[152 (07JUL1985 21:00:00)-Water Temperature (C)]]*OO[[#This Row],[94]]</f>
        <v>2.3711055223983749E-7</v>
      </c>
      <c r="CS338" s="10">
        <f>3/24000000*OO[[#This Row],[153 (08JUL1985 00:00:00)-Water Temperature (C)]]*OO[[#This Row],[95]]</f>
        <v>2.2244879884499998E-7</v>
      </c>
      <c r="CT338" s="10">
        <f>3/24000000*OO[[#This Row],[154 (08JUL1985 03:00:00)-Water Temperature (C)]]*OO[[#This Row],[96]]</f>
        <v>2.0504630743574996E-7</v>
      </c>
      <c r="CU338" s="10">
        <f>3/24000000*OO[[#This Row],[155 (08JUL1985 06:00:00)-Water Temperature (C)]]*OO[[#This Row],[97]]</f>
        <v>1.8996740463707501E-7</v>
      </c>
      <c r="CV338" s="10">
        <f>3/24000000*OO[[#This Row],[156 (08JUL1985 09:00:00)-Water Temperature (C)]]*OO[[#This Row],[98]]</f>
        <v>1.7975076559162499E-7</v>
      </c>
      <c r="CW338" s="10">
        <f>3/24000000*OO[[#This Row],[157 (08JUL1985 12:00:00)-Water Temperature (C)]]*OO[[#This Row],[99]]</f>
        <v>1.7118443773954998E-7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0</v>
      </c>
      <c r="R339" s="10">
        <f>3/24*OO[[#This Row],[74 (28JUN1985 03:00:00)-Water Temperature (C)]]*OO[[#This Row],[16]]/SUM(OO[16])</f>
        <v>0</v>
      </c>
      <c r="S339" s="10">
        <f>3/24*OO[[#This Row],[75 (28JUN1985 06:00:00)-Water Temperature (C)]]*OO[[#This Row],[17]]/SUM(OO[17])</f>
        <v>0</v>
      </c>
      <c r="T339" s="10">
        <f>3/24*OO[[#This Row],[76 (28JUN1985 09:00:00)-Water Temperature (C)]]*OO[[#This Row],[18]]/SUM(OO[18])</f>
        <v>0</v>
      </c>
      <c r="U339" s="10">
        <f>3/24*OO[[#This Row],[77 (28JUN1985 12:00:00)-Water Temperature (C)]]*OO[[#This Row],[19]]/SUM(OO[19])</f>
        <v>1.1870612008618352E-35</v>
      </c>
      <c r="V339" s="10">
        <f>3/24000000*OO[[#This Row],[78 (28JUN1985 15:00:00)-Water Temperature (C)]]*OO[[#This Row],[20]]</f>
        <v>2.4552726162859998E-28</v>
      </c>
      <c r="W339" s="10">
        <f>3/24000000*OO[[#This Row],[79 (28JUN1985 18:00:00)-Water Temperature (C)]]*OO[[#This Row],[21]]</f>
        <v>1.1231336854732499E-21</v>
      </c>
      <c r="X339" s="10">
        <f>3/24000000*OO[[#This Row],[80 (28JUN1985 21:00:00)-Water Temperature (C)]]*OO[[#This Row],[22]]</f>
        <v>2.3279580208158743E-17</v>
      </c>
      <c r="Y339" s="10">
        <f>3/24000000*OO[[#This Row],[81 (29JUN1985 00:00:00)-Water Temperature (C)]]*OO[[#This Row],[23]]</f>
        <v>2.9360020284351246E-14</v>
      </c>
      <c r="Z339" s="10">
        <f>3/24000000*OO[[#This Row],[82 (29JUN1985 03:00:00)-Water Temperature (C)]]*OO[[#This Row],[24]]</f>
        <v>8.7465358771874986E-12</v>
      </c>
      <c r="AA339" s="10">
        <f>3/24000000*OO[[#This Row],[83 (29JUN1985 06:00:00)-Water Temperature (C)]]*OO[[#This Row],[25]]</f>
        <v>9.2651455621599992E-10</v>
      </c>
      <c r="AB339" s="10">
        <f>3/24000000*OO[[#This Row],[84 (29JUN1985 09:00:00)-Water Temperature (C)]]*OO[[#This Row],[26]]</f>
        <v>4.53138967312375E-8</v>
      </c>
      <c r="AC339" s="10">
        <f>3/24000000*OO[[#This Row],[85 (29JUN1985 12:00:00)-Water Temperature (C)]]*OO[[#This Row],[27]]</f>
        <v>1.1895468702075E-6</v>
      </c>
      <c r="AD339" s="10">
        <f>3/24000000*OO[[#This Row],[86 (29JUN1985 15:00:00)-Water Temperature (C)]]*OO[[#This Row],[28]]</f>
        <v>1.8341625908025E-5</v>
      </c>
      <c r="AE339" s="10">
        <f>3/24000000*OO[[#This Row],[88 (29JUN1985 21:00:00)-Water Temperature (C)]]*OO[[#This Row],[30]]</f>
        <v>9.8771911535199984E-4</v>
      </c>
      <c r="AF339" s="10">
        <f>3/24000000*OO[[#This Row],[88 (29JUN1985 21:00:00)-Water Temperature (C)]]*OO[[#This Row],[30]]</f>
        <v>9.8771911535199984E-4</v>
      </c>
      <c r="AG339" s="10">
        <f>3/24000000*OO[[#This Row],[89 (30JUN1985 00:00:00)-Water Temperature (C)]]*OO[[#This Row],[31]]</f>
        <v>3.5713076170139999E-3</v>
      </c>
      <c r="AH339" s="10">
        <f>3/24000000*OO[[#This Row],[90 (30JUN1985 03:00:00)-Water Temperature (C)]]*OO[[#This Row],[32]]</f>
        <v>8.9684701002224997E-3</v>
      </c>
      <c r="AI339" s="10">
        <f>3/24000000*OO[[#This Row],[91 (30JUN1985 06:00:00)-Water Temperature (C)]]*OO[[#This Row],[33]]</f>
        <v>1.6557029954502499E-2</v>
      </c>
      <c r="AJ339" s="10">
        <f>3/24000000*OO[[#This Row],[92 (30JUN1985 09:00:00)-Water Temperature (C)]]*OO[[#This Row],[34]]</f>
        <v>2.3504776057443749E-2</v>
      </c>
      <c r="AK339" s="10">
        <f>3/24000000*OO[[#This Row],[93 (30JUN1985 12:00:00)-Water Temperature (C)]]*OO[[#This Row],[35]]</f>
        <v>2.7128012456019996E-2</v>
      </c>
      <c r="AL339" s="10">
        <f>3/24000000*OO[[#This Row],[94 (30JUN1985 15:00:00)-Water Temperature (C)]]*OO[[#This Row],[36]]</f>
        <v>2.6669950884167497E-2</v>
      </c>
      <c r="AM339" s="10">
        <f>3/24000000*OO[[#This Row],[95 (30JUN1985 18:00:00)-Water Temperature (C)]]*OO[[#This Row],[37]]</f>
        <v>2.1744369581797499E-2</v>
      </c>
      <c r="AN339" s="10">
        <f>3/24000000*OO[[#This Row],[96 (30JUN1985 21:00:00)-Water Temperature (C)]]*OO[[#This Row],[38]]</f>
        <v>1.4247096544599998E-2</v>
      </c>
      <c r="AO339" s="10">
        <f>3/24000000*OO[[#This Row],[97 (01JUL1985 00:00:00)-Water Temperature (C)]]*OO[[#This Row],[39]]</f>
        <v>7.6743094595250003E-3</v>
      </c>
      <c r="AP339" s="10">
        <f>3/24000000*OO[[#This Row],[98 (01JUL1985 03:00:00)-Water Temperature (C)]]*OO[[#This Row],[40]]</f>
        <v>3.596143154911875E-3</v>
      </c>
      <c r="AQ339" s="10">
        <f>3/24000000*OO[[#This Row],[99 (01JUL1985 06:00:00)-Water Temperature (C)]]*OO[[#This Row],[41]]</f>
        <v>1.5113328163566249E-3</v>
      </c>
      <c r="AR339" s="10">
        <f>3/24000000*OO[[#This Row],[100 (01JUL1985 09:00:00)-Water Temperature (C)]]*OO[[#This Row],[42]]</f>
        <v>5.9061023700062495E-4</v>
      </c>
      <c r="AS339" s="10">
        <f>3/24000000*OO[[#This Row],[101 (01JUL1985 12:00:00)-Water Temperature (C)]]*OO[[#This Row],[43]]</f>
        <v>2.2287849125919999E-4</v>
      </c>
      <c r="AT339" s="10">
        <f>3/24000000*OO[[#This Row],[102 (01JUL1985 15:00:00)-Water Temperature (C)]]*OO[[#This Row],[44]]</f>
        <v>8.6508239186750002E-5</v>
      </c>
      <c r="AU339" s="10">
        <f>3/24000000*OO[[#This Row],[103 (01JUL1985 18:00:00)-Water Temperature (C)]]*OO[[#This Row],[45]]</f>
        <v>3.9095139234900001E-5</v>
      </c>
      <c r="AV339" s="10">
        <f>3/24000000*OO[[#This Row],[104 (01JUL1985 21:00:00)-Water Temperature (C)]]*OO[[#This Row],[46]]</f>
        <v>2.4563706751927502E-5</v>
      </c>
      <c r="AW339" s="10">
        <f>3/24000000*OO[[#This Row],[105 (02JUL1985 00:00:00)-Water Temperature (C)]]*OO[[#This Row],[47]]</f>
        <v>2.0474541260300002E-5</v>
      </c>
      <c r="AX339" s="10">
        <f>3/24000000*OO[[#This Row],[106 (02JUL1985 03:00:00)-Water Temperature (C)]]*OO[[#This Row],[48]]</f>
        <v>1.9050279935233748E-5</v>
      </c>
      <c r="AY339" s="10">
        <f>3/24000000*OO[[#This Row],[107 (02JUL1985 06:00:00)-Water Temperature (C)]]*OO[[#This Row],[49]]</f>
        <v>1.7918031761634999E-5</v>
      </c>
      <c r="AZ339" s="10">
        <f>3/24000000*OO[[#This Row],[108 (02JUL1985 09:00:00)-Water Temperature (C)]]*OO[[#This Row],[50]]</f>
        <v>1.7052621204915001E-5</v>
      </c>
      <c r="BA339" s="10">
        <f>3/24000000*OO[[#This Row],[109 (02JUL1985 12:00:00)-Water Temperature (C)]]*OO[[#This Row],[51]]</f>
        <v>1.636997851048625E-5</v>
      </c>
      <c r="BB339" s="10">
        <f>3/24000000*OO[[#This Row],[110 (02JUL1985 15:00:00)-Water Temperature (C)]]*OO[[#This Row],[52]]</f>
        <v>1.557320226117375E-5</v>
      </c>
      <c r="BC339" s="10">
        <f>3/24000000*OO[[#This Row],[111 (02JUL1985 18:00:00)-Water Temperature (C)]]*OO[[#This Row],[53]]</f>
        <v>1.4323496565984998E-5</v>
      </c>
      <c r="BD339" s="10">
        <f>3/24000000*OO[[#This Row],[112 (02JUL1985 21:00:00)-Water Temperature (C)]]*OO[[#This Row],[54]]</f>
        <v>1.232615310693E-5</v>
      </c>
      <c r="BE339" s="10">
        <f>3/24000000*OO[[#This Row],[113 (03JUL1985 00:00:00)-Water Temperature (C)]]*OO[[#This Row],[55]]</f>
        <v>9.9917378662499996E-6</v>
      </c>
      <c r="BF339" s="10">
        <f>3/24000000*OO[[#This Row],[114 (03JUL1985 03:00:00)-Water Temperature (C)]]*OO[[#This Row],[56]]</f>
        <v>7.8136021115775E-6</v>
      </c>
      <c r="BG339" s="10">
        <f>3/24000000*OO[[#This Row],[115 (03JUL1985 06:00:00)-Water Temperature (C)]]*OO[[#This Row],[57]]</f>
        <v>6.0759632743842492E-6</v>
      </c>
      <c r="BH339" s="10">
        <f>3/24000000*OO[[#This Row],[116 (03JUL1985 09:00:00)-Water Temperature (C)]]*OO[[#This Row],[58]]</f>
        <v>4.9296720539672495E-6</v>
      </c>
      <c r="BI339" s="10">
        <f>3/24000000*OO[[#This Row],[117 (03JUL1985 12:00:00)-Water Temperature (C)]]*OO[[#This Row],[59]]</f>
        <v>4.3529142683608749E-6</v>
      </c>
      <c r="BJ339" s="10">
        <f>3/24000000*OO[[#This Row],[118 (03JUL1985 15:00:00)-Water Temperature (C)]]*OO[[#This Row],[60]]</f>
        <v>4.1154710616434992E-6</v>
      </c>
      <c r="BK339" s="10">
        <f>3/24000000*OO[[#This Row],[119 (03JUL1985 18:00:00)-Water Temperature (C)]]*OO[[#This Row],[61]]</f>
        <v>3.9102166370099996E-6</v>
      </c>
      <c r="BL339" s="10">
        <f>3/24000000*OO[[#This Row],[120 (03JUL1985 21:00:00)-Water Temperature (C)]]*OO[[#This Row],[62]]</f>
        <v>3.6410288819799998E-6</v>
      </c>
      <c r="BM339" s="10">
        <f>3/24000000*OO[[#This Row],[121 (04JUL1985 00:00:00)-Water Temperature (C)]]*OO[[#This Row],[63]]</f>
        <v>3.3393186680489999E-6</v>
      </c>
      <c r="BN339" s="10">
        <f>3/24000000*OO[[#This Row],[122 (04JUL1985 03:00:00)-Water Temperature (C)]]*OO[[#This Row],[64]]</f>
        <v>3.0493568884700002E-6</v>
      </c>
      <c r="BO339" s="10">
        <f>3/24000000*OO[[#This Row],[123 (04JUL1985 06:00:00)-Water Temperature (C)]]*OO[[#This Row],[65]]</f>
        <v>2.7766154941312502E-6</v>
      </c>
      <c r="BP339" s="10">
        <f>3/24000000*OO[[#This Row],[124 (04JUL1985 09:00:00)-Water Temperature (C)]]*OO[[#This Row],[66]]</f>
        <v>2.5849380822264995E-6</v>
      </c>
      <c r="BQ339" s="10">
        <f>3/24000000*OO[[#This Row],[125 (04JUL1985 12:00:00)-Water Temperature (C)]]*OO[[#This Row],[67]]</f>
        <v>2.4594853115610002E-6</v>
      </c>
      <c r="BR339" s="10">
        <f>3/24000000*OO[[#This Row],[126 (04JUL1985 15:00:00)-Water Temperature (C)]]*OO[[#This Row],[68]]</f>
        <v>2.325195659631E-6</v>
      </c>
      <c r="BS339" s="10">
        <f>3/24000000*OO[[#This Row],[127 (04JUL1985 18:00:00)-Water Temperature (C)]]*OO[[#This Row],[69]]</f>
        <v>2.1877710355792499E-6</v>
      </c>
      <c r="BT339" s="10">
        <f>3/24000000*OO[[#This Row],[128 (04JUL1985 21:00:00)-Water Temperature (C)]]*OO[[#This Row],[70]]</f>
        <v>2.0675410270829999E-6</v>
      </c>
      <c r="BU339" s="10">
        <f>3/24000000*OO[[#This Row],[129 (05JUL1985 00:00:00)-Water Temperature (C)]]*OO[[#This Row],[71]]</f>
        <v>1.9370114039877503E-6</v>
      </c>
      <c r="BV339" s="10">
        <f>3/24000000*OO[[#This Row],[130 (05JUL1985 03:00:00)-Water Temperature (C)]]*OO[[#This Row],[72]]</f>
        <v>1.7961740265104998E-6</v>
      </c>
      <c r="BW339" s="10">
        <f>3/24000000*OO[[#This Row],[131 (05JUL1985 06:00:00)-Water Temperature (C)]]*OO[[#This Row],[73]]</f>
        <v>1.6617676452599999E-6</v>
      </c>
      <c r="BX339" s="10">
        <f>3/24000000*OO[[#This Row],[132 (05JUL1985 09:00:00)-Water Temperature (C)]]*OO[[#This Row],[74]]</f>
        <v>1.5847235900599999E-6</v>
      </c>
      <c r="BY339" s="10">
        <f>3/24000000*OO[[#This Row],[133 (05JUL1985 12:00:00)-Water Temperature (C)]]*OO[[#This Row],[75]]</f>
        <v>1.5981638662232499E-6</v>
      </c>
      <c r="BZ339" s="10">
        <f>3/24000000*OO[[#This Row],[134 (05JUL1985 15:00:00)-Water Temperature (C)]]*OO[[#This Row],[76]]</f>
        <v>1.6748883717393747E-6</v>
      </c>
      <c r="CA339" s="10">
        <f>3/24000000*OO[[#This Row],[135 (05JUL1985 18:00:00)-Water Temperature (C)]]*OO[[#This Row],[77]]</f>
        <v>1.7183222993255E-6</v>
      </c>
      <c r="CB339" s="10">
        <f>3/24000000*OO[[#This Row],[136 (05JUL1985 21:00:00)-Water Temperature (C)]]*OO[[#This Row],[78]]</f>
        <v>1.662416910041625E-6</v>
      </c>
      <c r="CC339" s="10">
        <f>3/24000000*OO[[#This Row],[137 (06JUL1985 00:00:00)-Water Temperature (C)]]*OO[[#This Row],[79]]</f>
        <v>1.54656010642275E-6</v>
      </c>
      <c r="CD339" s="10">
        <f>3/24000000*OO[[#This Row],[138 (06JUL1985 03:00:00)-Water Temperature (C)]]*OO[[#This Row],[80]]</f>
        <v>1.4344277281785001E-6</v>
      </c>
      <c r="CE339" s="10">
        <f>3/24000000*OO[[#This Row],[139 (06JUL1985 06:00:00)-Water Temperature (C)]]*OO[[#This Row],[81]]</f>
        <v>1.325979421975875E-6</v>
      </c>
      <c r="CF339" s="10">
        <f>3/24000000*OO[[#This Row],[140 (06JUL1985 09:00:00)-Water Temperature (C)]]*OO[[#This Row],[82]]</f>
        <v>1.235688657919375E-6</v>
      </c>
      <c r="CG339" s="10">
        <f>3/24000000*OO[[#This Row],[141 (06JUL1985 12:00:00)-Water Temperature (C)]]*OO[[#This Row],[83]]</f>
        <v>1.1893346125469999E-6</v>
      </c>
      <c r="CH339" s="10">
        <f>3/24000000*OO[[#This Row],[142 (06JUL1985 15:00:00)-Water Temperature (C)]]*OO[[#This Row],[84]]</f>
        <v>1.1657557170544999E-6</v>
      </c>
      <c r="CI339" s="10">
        <f>3/24000000*OO[[#This Row],[143 (06JUL1985 18:00:00)-Water Temperature (C)]]*OO[[#This Row],[85]]</f>
        <v>1.134024387208125E-6</v>
      </c>
      <c r="CJ339" s="10">
        <f>3/24000000*OO[[#This Row],[144 (06JUL1985 21:00:00)-Water Temperature (C)]]*OO[[#This Row],[86]]</f>
        <v>1.0893954390524999E-6</v>
      </c>
      <c r="CK339" s="10">
        <f>3/24000000*OO[[#This Row],[145 (07JUL1985 00:00:00)-Water Temperature (C)]]*OO[[#This Row],[87]]</f>
        <v>1.019395565249E-6</v>
      </c>
      <c r="CL339" s="10">
        <f>3/24000000*OO[[#This Row],[146 (07JUL1985 03:00:00)-Water Temperature (C)]]*OO[[#This Row],[88]]</f>
        <v>9.4353255952537494E-7</v>
      </c>
      <c r="CM339" s="10">
        <f>3/24000000*OO[[#This Row],[147 (07JUL1985 06:00:00)-Water Temperature (C)]]*OO[[#This Row],[89]]</f>
        <v>8.7617954553437497E-7</v>
      </c>
      <c r="CN339" s="10">
        <f>3/24000000*OO[[#This Row],[148 (07JUL1985 09:00:00)-Water Temperature (C)]]*OO[[#This Row],[90]]</f>
        <v>8.3623929051374988E-7</v>
      </c>
      <c r="CO339" s="10">
        <f>3/24000000*OO[[#This Row],[149 (07JUL1985 12:00:00)-Water Temperature (C)]]*OO[[#This Row],[91]]</f>
        <v>8.1720372878625003E-7</v>
      </c>
      <c r="CP339" s="10">
        <f>3/24000000*OO[[#This Row],[150 (07JUL1985 15:00:00)-Water Temperature (C)]]*OO[[#This Row],[92]]</f>
        <v>8.2521147728849992E-7</v>
      </c>
      <c r="CQ339" s="10">
        <f>3/24000000*OO[[#This Row],[151 (07JUL1985 18:00:00)-Water Temperature (C)]]*OO[[#This Row],[93]]</f>
        <v>8.4745767549999998E-7</v>
      </c>
      <c r="CR339" s="10">
        <f>3/24000000*OO[[#This Row],[152 (07JUL1985 21:00:00)-Water Temperature (C)]]*OO[[#This Row],[94]]</f>
        <v>8.4355899034099985E-7</v>
      </c>
      <c r="CS339" s="10">
        <f>3/24000000*OO[[#This Row],[153 (08JUL1985 00:00:00)-Water Temperature (C)]]*OO[[#This Row],[95]]</f>
        <v>7.9230552053075003E-7</v>
      </c>
      <c r="CT339" s="10">
        <f>3/24000000*OO[[#This Row],[154 (08JUL1985 03:00:00)-Water Temperature (C)]]*OO[[#This Row],[96]]</f>
        <v>7.3068091912600004E-7</v>
      </c>
      <c r="CU339" s="10">
        <f>3/24000000*OO[[#This Row],[155 (08JUL1985 06:00:00)-Water Temperature (C)]]*OO[[#This Row],[97]]</f>
        <v>6.7706182991774989E-7</v>
      </c>
      <c r="CV339" s="10">
        <f>3/24000000*OO[[#This Row],[156 (08JUL1985 09:00:00)-Water Temperature (C)]]*OO[[#This Row],[98]]</f>
        <v>6.4076007520000003E-7</v>
      </c>
      <c r="CW339" s="10">
        <f>3/24000000*OO[[#This Row],[157 (08JUL1985 12:00:00)-Water Temperature (C)]]*OO[[#This Row],[99]]</f>
        <v>6.0972288834787482E-7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0</v>
      </c>
      <c r="S340" s="10">
        <f>3/24*OO[[#This Row],[75 (28JUN1985 06:00:00)-Water Temperature (C)]]*OO[[#This Row],[17]]/SUM(OO[17])</f>
        <v>0</v>
      </c>
      <c r="T340" s="10">
        <f>3/24*OO[[#This Row],[76 (28JUN1985 09:00:00)-Water Temperature (C)]]*OO[[#This Row],[18]]/SUM(OO[18])</f>
        <v>0</v>
      </c>
      <c r="U340" s="10">
        <f>3/24*OO[[#This Row],[77 (28JUN1985 12:00:00)-Water Temperature (C)]]*OO[[#This Row],[19]]/SUM(OO[19])</f>
        <v>6.9040888861832784E-36</v>
      </c>
      <c r="V340" s="10">
        <f>3/24000000*OO[[#This Row],[78 (28JUN1985 15:00:00)-Water Temperature (C)]]*OO[[#This Row],[20]]</f>
        <v>1.7339273864682498E-28</v>
      </c>
      <c r="W340" s="10">
        <f>3/24000000*OO[[#This Row],[79 (28JUN1985 18:00:00)-Water Temperature (C)]]*OO[[#This Row],[21]]</f>
        <v>7.1920786375750005E-22</v>
      </c>
      <c r="X340" s="10">
        <f>3/24000000*OO[[#This Row],[80 (28JUN1985 21:00:00)-Water Temperature (C)]]*OO[[#This Row],[22]]</f>
        <v>1.5760913344499997E-17</v>
      </c>
      <c r="Y340" s="10">
        <f>3/24000000*OO[[#This Row],[81 (29JUN1985 00:00:00)-Water Temperature (C)]]*OO[[#This Row],[23]]</f>
        <v>2.0341969401170001E-14</v>
      </c>
      <c r="Z340" s="10">
        <f>3/24000000*OO[[#This Row],[82 (29JUN1985 03:00:00)-Water Temperature (C)]]*OO[[#This Row],[24]]</f>
        <v>6.1605986940224999E-12</v>
      </c>
      <c r="AA340" s="10">
        <f>3/24000000*OO[[#This Row],[83 (29JUN1985 06:00:00)-Water Temperature (C)]]*OO[[#This Row],[25]]</f>
        <v>6.6156547606274989E-10</v>
      </c>
      <c r="AB340" s="10">
        <f>3/24000000*OO[[#This Row],[84 (29JUN1985 09:00:00)-Water Temperature (C)]]*OO[[#This Row],[26]]</f>
        <v>3.2732282001815002E-8</v>
      </c>
      <c r="AC340" s="10">
        <f>3/24000000*OO[[#This Row],[85 (29JUN1985 12:00:00)-Water Temperature (C)]]*OO[[#This Row],[27]]</f>
        <v>8.6836041890099986E-7</v>
      </c>
      <c r="AD340" s="10">
        <f>3/24000000*OO[[#This Row],[86 (29JUN1985 15:00:00)-Water Temperature (C)]]*OO[[#This Row],[28]]</f>
        <v>1.3530574844764999E-5</v>
      </c>
      <c r="AE340" s="10">
        <f>3/24000000*OO[[#This Row],[88 (29JUN1985 21:00:00)-Water Temperature (C)]]*OO[[#This Row],[30]]</f>
        <v>7.436973160539999E-4</v>
      </c>
      <c r="AF340" s="10">
        <f>3/24000000*OO[[#This Row],[88 (29JUN1985 21:00:00)-Water Temperature (C)]]*OO[[#This Row],[30]]</f>
        <v>7.436973160539999E-4</v>
      </c>
      <c r="AG340" s="10">
        <f>3/24000000*OO[[#This Row],[89 (30JUN1985 00:00:00)-Water Temperature (C)]]*OO[[#This Row],[31]]</f>
        <v>2.7190530425810003E-3</v>
      </c>
      <c r="AH340" s="10">
        <f>3/24000000*OO[[#This Row],[90 (30JUN1985 03:00:00)-Water Temperature (C)]]*OO[[#This Row],[32]]</f>
        <v>6.8941763494899996E-3</v>
      </c>
      <c r="AI340" s="10">
        <f>3/24000000*OO[[#This Row],[91 (30JUN1985 06:00:00)-Water Temperature (C)]]*OO[[#This Row],[33]]</f>
        <v>1.2841839437017499E-2</v>
      </c>
      <c r="AJ340" s="10">
        <f>3/24000000*OO[[#This Row],[92 (30JUN1985 09:00:00)-Water Temperature (C)]]*OO[[#This Row],[34]]</f>
        <v>1.8385523498980001E-2</v>
      </c>
      <c r="AK340" s="10">
        <f>3/24000000*OO[[#This Row],[93 (30JUN1985 12:00:00)-Water Temperature (C)]]*OO[[#This Row],[35]]</f>
        <v>2.1382819778787501E-2</v>
      </c>
      <c r="AL340" s="10">
        <f>3/24000000*OO[[#This Row],[94 (30JUN1985 15:00:00)-Water Temperature (C)]]*OO[[#This Row],[36]]</f>
        <v>2.1160870698239999E-2</v>
      </c>
      <c r="AM340" s="10">
        <f>3/24000000*OO[[#This Row],[95 (30JUN1985 18:00:00)-Water Temperature (C)]]*OO[[#This Row],[37]]</f>
        <v>1.7369749733429998E-2</v>
      </c>
      <c r="AN340" s="10">
        <f>3/24000000*OO[[#This Row],[96 (30JUN1985 21:00:00)-Water Temperature (C)]]*OO[[#This Row],[38]]</f>
        <v>1.1459991869819998E-2</v>
      </c>
      <c r="AO340" s="10">
        <f>3/24000000*OO[[#This Row],[97 (01JUL1985 00:00:00)-Water Temperature (C)]]*OO[[#This Row],[39]]</f>
        <v>6.2212322793950003E-3</v>
      </c>
      <c r="AP340" s="10">
        <f>3/24000000*OO[[#This Row],[98 (01JUL1985 03:00:00)-Water Temperature (C)]]*OO[[#This Row],[40]]</f>
        <v>2.9342719416345E-3</v>
      </c>
      <c r="AQ340" s="10">
        <f>3/24000000*OO[[#This Row],[99 (01JUL1985 06:00:00)-Water Temperature (C)]]*OO[[#This Row],[41]]</f>
        <v>1.2407032777553748E-3</v>
      </c>
      <c r="AR340" s="10">
        <f>3/24000000*OO[[#This Row],[100 (01JUL1985 09:00:00)-Water Temperature (C)]]*OO[[#This Row],[42]]</f>
        <v>4.8736805540703753E-4</v>
      </c>
      <c r="AS340" s="10">
        <f>3/24000000*OO[[#This Row],[101 (01JUL1985 12:00:00)-Water Temperature (C)]]*OO[[#This Row],[43]]</f>
        <v>1.8434952774839999E-4</v>
      </c>
      <c r="AT340" s="10">
        <f>3/24000000*OO[[#This Row],[102 (01JUL1985 15:00:00)-Water Temperature (C)]]*OO[[#This Row],[44]]</f>
        <v>7.1291468088849995E-5</v>
      </c>
      <c r="AU340" s="10">
        <f>3/24000000*OO[[#This Row],[103 (01JUL1985 18:00:00)-Water Temperature (C)]]*OO[[#This Row],[45]]</f>
        <v>3.1721165089835001E-5</v>
      </c>
      <c r="AV340" s="10">
        <f>3/24000000*OO[[#This Row],[104 (01JUL1985 21:00:00)-Water Temperature (C)]]*OO[[#This Row],[46]]</f>
        <v>1.9470903854419998E-5</v>
      </c>
      <c r="AW340" s="10">
        <f>3/24000000*OO[[#This Row],[105 (02JUL1985 00:00:00)-Water Temperature (C)]]*OO[[#This Row],[47]]</f>
        <v>1.6004609810677501E-5</v>
      </c>
      <c r="AX340" s="10">
        <f>3/24000000*OO[[#This Row],[106 (02JUL1985 03:00:00)-Water Temperature (C)]]*OO[[#This Row],[48]]</f>
        <v>1.4831449783920001E-5</v>
      </c>
      <c r="AY340" s="10">
        <f>3/24000000*OO[[#This Row],[107 (02JUL1985 06:00:00)-Water Temperature (C)]]*OO[[#This Row],[49]]</f>
        <v>1.3950299351959999E-5</v>
      </c>
      <c r="AZ340" s="10">
        <f>3/24000000*OO[[#This Row],[108 (02JUL1985 09:00:00)-Water Temperature (C)]]*OO[[#This Row],[50]]</f>
        <v>1.328596994219625E-5</v>
      </c>
      <c r="BA340" s="10">
        <f>3/24000000*OO[[#This Row],[109 (02JUL1985 12:00:00)-Water Temperature (C)]]*OO[[#This Row],[51]]</f>
        <v>1.2755834057767498E-5</v>
      </c>
      <c r="BB340" s="10">
        <f>3/24000000*OO[[#This Row],[110 (02JUL1985 15:00:00)-Water Temperature (C)]]*OO[[#This Row],[52]]</f>
        <v>1.2146796913809999E-5</v>
      </c>
      <c r="BC340" s="10">
        <f>3/24000000*OO[[#This Row],[111 (02JUL1985 18:00:00)-Water Temperature (C)]]*OO[[#This Row],[53]]</f>
        <v>1.1183027352845E-5</v>
      </c>
      <c r="BD340" s="10">
        <f>3/24000000*OO[[#This Row],[112 (02JUL1985 21:00:00)-Water Temperature (C)]]*OO[[#This Row],[54]]</f>
        <v>9.6402973712999993E-6</v>
      </c>
      <c r="BE340" s="10">
        <f>3/24000000*OO[[#This Row],[113 (03JUL1985 00:00:00)-Water Temperature (C)]]*OO[[#This Row],[55]]</f>
        <v>7.8329819594812491E-6</v>
      </c>
      <c r="BF340" s="10">
        <f>3/24000000*OO[[#This Row],[114 (03JUL1985 03:00:00)-Water Temperature (C)]]*OO[[#This Row],[56]]</f>
        <v>6.1331746144959992E-6</v>
      </c>
      <c r="BG340" s="10">
        <f>3/24000000*OO[[#This Row],[115 (03JUL1985 06:00:00)-Water Temperature (C)]]*OO[[#This Row],[57]]</f>
        <v>4.7711731933716245E-6</v>
      </c>
      <c r="BH340" s="10">
        <f>3/24000000*OO[[#This Row],[116 (03JUL1985 09:00:00)-Water Temperature (C)]]*OO[[#This Row],[58]]</f>
        <v>3.8673640174994994E-6</v>
      </c>
      <c r="BI340" s="10">
        <f>3/24000000*OO[[#This Row],[117 (03JUL1985 12:00:00)-Water Temperature (C)]]*OO[[#This Row],[59]]</f>
        <v>3.4067736960763744E-6</v>
      </c>
      <c r="BJ340" s="10">
        <f>3/24000000*OO[[#This Row],[118 (03JUL1985 15:00:00)-Water Temperature (C)]]*OO[[#This Row],[60]]</f>
        <v>3.2111445084120004E-6</v>
      </c>
      <c r="BK340" s="10">
        <f>3/24000000*OO[[#This Row],[119 (03JUL1985 18:00:00)-Water Temperature (C)]]*OO[[#This Row],[61]]</f>
        <v>3.0458704415862499E-6</v>
      </c>
      <c r="BL340" s="10">
        <f>3/24000000*OO[[#This Row],[120 (03JUL1985 21:00:00)-Water Temperature (C)]]*OO[[#This Row],[62]]</f>
        <v>2.8347976876537499E-6</v>
      </c>
      <c r="BM340" s="10">
        <f>3/24000000*OO[[#This Row],[121 (04JUL1985 00:00:00)-Water Temperature (C)]]*OO[[#This Row],[63]]</f>
        <v>2.59990679015325E-6</v>
      </c>
      <c r="BN340" s="10">
        <f>3/24000000*OO[[#This Row],[122 (04JUL1985 03:00:00)-Water Temperature (C)]]*OO[[#This Row],[64]]</f>
        <v>2.3743179307681249E-6</v>
      </c>
      <c r="BO340" s="10">
        <f>3/24000000*OO[[#This Row],[123 (04JUL1985 06:00:00)-Water Temperature (C)]]*OO[[#This Row],[65]]</f>
        <v>2.162715332128E-6</v>
      </c>
      <c r="BP340" s="10">
        <f>3/24000000*OO[[#This Row],[124 (04JUL1985 09:00:00)-Water Temperature (C)]]*OO[[#This Row],[66]]</f>
        <v>2.0131402868720002E-6</v>
      </c>
      <c r="BQ340" s="10">
        <f>3/24000000*OO[[#This Row],[125 (04JUL1985 12:00:00)-Water Temperature (C)]]*OO[[#This Row],[67]]</f>
        <v>1.9127675577479996E-6</v>
      </c>
      <c r="BR340" s="10">
        <f>3/24000000*OO[[#This Row],[126 (04JUL1985 15:00:00)-Water Temperature (C)]]*OO[[#This Row],[68]]</f>
        <v>1.8090042123970001E-6</v>
      </c>
      <c r="BS340" s="10">
        <f>3/24000000*OO[[#This Row],[127 (04JUL1985 18:00:00)-Water Temperature (C)]]*OO[[#This Row],[69]]</f>
        <v>1.7020507288739999E-6</v>
      </c>
      <c r="BT340" s="10">
        <f>3/24000000*OO[[#This Row],[128 (04JUL1985 21:00:00)-Water Temperature (C)]]*OO[[#This Row],[70]]</f>
        <v>1.6077040481341249E-6</v>
      </c>
      <c r="BU340" s="10">
        <f>3/24000000*OO[[#This Row],[129 (05JUL1985 00:00:00)-Water Temperature (C)]]*OO[[#This Row],[71]]</f>
        <v>1.5070221474119999E-6</v>
      </c>
      <c r="BV340" s="10">
        <f>3/24000000*OO[[#This Row],[130 (05JUL1985 03:00:00)-Water Temperature (C)]]*OO[[#This Row],[72]]</f>
        <v>1.3979785967111249E-6</v>
      </c>
      <c r="BW340" s="10">
        <f>3/24000000*OO[[#This Row],[131 (05JUL1985 06:00:00)-Water Temperature (C)]]*OO[[#This Row],[73]]</f>
        <v>1.293337317179375E-6</v>
      </c>
      <c r="BX340" s="10">
        <f>3/24000000*OO[[#This Row],[132 (05JUL1985 09:00:00)-Water Temperature (C)]]*OO[[#This Row],[74]]</f>
        <v>1.2333053216699997E-6</v>
      </c>
      <c r="BY340" s="10">
        <f>3/24000000*OO[[#This Row],[133 (05JUL1985 12:00:00)-Water Temperature (C)]]*OO[[#This Row],[75]]</f>
        <v>1.2433250403224998E-6</v>
      </c>
      <c r="BZ340" s="10">
        <f>3/24000000*OO[[#This Row],[134 (05JUL1985 15:00:00)-Water Temperature (C)]]*OO[[#This Row],[76]]</f>
        <v>1.3014341338739999E-6</v>
      </c>
      <c r="CA340" s="10">
        <f>3/24000000*OO[[#This Row],[135 (05JUL1985 18:00:00)-Water Temperature (C)]]*OO[[#This Row],[77]]</f>
        <v>1.33457298469125E-6</v>
      </c>
      <c r="CB340" s="10">
        <f>3/24000000*OO[[#This Row],[136 (05JUL1985 21:00:00)-Water Temperature (C)]]*OO[[#This Row],[78]]</f>
        <v>1.2916772619300001E-6</v>
      </c>
      <c r="CC340" s="10">
        <f>3/24000000*OO[[#This Row],[137 (06JUL1985 00:00:00)-Water Temperature (C)]]*OO[[#This Row],[79]]</f>
        <v>1.2030552920602499E-6</v>
      </c>
      <c r="CD340" s="10">
        <f>3/24000000*OO[[#This Row],[138 (06JUL1985 03:00:00)-Water Temperature (C)]]*OO[[#This Row],[80]]</f>
        <v>1.1161177144399998E-6</v>
      </c>
      <c r="CE340" s="10">
        <f>3/24000000*OO[[#This Row],[139 (06JUL1985 06:00:00)-Water Temperature (C)]]*OO[[#This Row],[81]]</f>
        <v>1.0320576541031249E-6</v>
      </c>
      <c r="CF340" s="10">
        <f>3/24000000*OO[[#This Row],[140 (06JUL1985 09:00:00)-Water Temperature (C)]]*OO[[#This Row],[82]]</f>
        <v>9.6192612500325013E-7</v>
      </c>
      <c r="CG340" s="10">
        <f>3/24000000*OO[[#This Row],[141 (06JUL1985 12:00:00)-Water Temperature (C)]]*OO[[#This Row],[83]]</f>
        <v>9.2505929642250002E-7</v>
      </c>
      <c r="CH340" s="10">
        <f>3/24000000*OO[[#This Row],[142 (06JUL1985 15:00:00)-Water Temperature (C)]]*OO[[#This Row],[84]]</f>
        <v>9.058849176779999E-7</v>
      </c>
      <c r="CI340" s="10">
        <f>3/24000000*OO[[#This Row],[143 (06JUL1985 18:00:00)-Water Temperature (C)]]*OO[[#This Row],[85]]</f>
        <v>8.8178273552812496E-7</v>
      </c>
      <c r="CJ340" s="10">
        <f>3/24000000*OO[[#This Row],[144 (06JUL1985 21:00:00)-Water Temperature (C)]]*OO[[#This Row],[86]]</f>
        <v>8.4682336642949996E-7</v>
      </c>
      <c r="CK340" s="10">
        <f>3/24000000*OO[[#This Row],[145 (07JUL1985 00:00:00)-Water Temperature (C)]]*OO[[#This Row],[87]]</f>
        <v>7.9289430236362504E-7</v>
      </c>
      <c r="CL340" s="10">
        <f>3/24000000*OO[[#This Row],[146 (07JUL1985 03:00:00)-Water Temperature (C)]]*OO[[#This Row],[88]]</f>
        <v>7.3438124808349994E-7</v>
      </c>
      <c r="CM340" s="10">
        <f>3/24000000*OO[[#This Row],[147 (07JUL1985 06:00:00)-Water Temperature (C)]]*OO[[#This Row],[89]]</f>
        <v>6.8191437547487508E-7</v>
      </c>
      <c r="CN340" s="10">
        <f>3/24000000*OO[[#This Row],[148 (07JUL1985 09:00:00)-Water Temperature (C)]]*OO[[#This Row],[90]]</f>
        <v>6.5059219695112496E-7</v>
      </c>
      <c r="CO340" s="10">
        <f>3/24000000*OO[[#This Row],[149 (07JUL1985 12:00:00)-Water Temperature (C)]]*OO[[#This Row],[91]]</f>
        <v>6.3553641472249999E-7</v>
      </c>
      <c r="CP340" s="10">
        <f>3/24000000*OO[[#This Row],[150 (07JUL1985 15:00:00)-Water Temperature (C)]]*OO[[#This Row],[92]]</f>
        <v>6.4124383923750009E-7</v>
      </c>
      <c r="CQ340" s="10">
        <f>3/24000000*OO[[#This Row],[151 (07JUL1985 18:00:00)-Water Temperature (C)]]*OO[[#This Row],[93]]</f>
        <v>6.5826754546579995E-7</v>
      </c>
      <c r="CR340" s="10">
        <f>3/24000000*OO[[#This Row],[152 (07JUL1985 21:00:00)-Water Temperature (C)]]*OO[[#This Row],[94]]</f>
        <v>6.5507550480429999E-7</v>
      </c>
      <c r="CS340" s="10">
        <f>3/24000000*OO[[#This Row],[153 (08JUL1985 00:00:00)-Water Temperature (C)]]*OO[[#This Row],[95]]</f>
        <v>6.1615259480893744E-7</v>
      </c>
      <c r="CT340" s="10">
        <f>3/24000000*OO[[#This Row],[154 (08JUL1985 03:00:00)-Water Temperature (C)]]*OO[[#This Row],[96]]</f>
        <v>5.6859829105072498E-7</v>
      </c>
      <c r="CU340" s="10">
        <f>3/24000000*OO[[#This Row],[155 (08JUL1985 06:00:00)-Water Temperature (C)]]*OO[[#This Row],[97]]</f>
        <v>5.2698977474565005E-7</v>
      </c>
      <c r="CV340" s="10">
        <f>3/24000000*OO[[#This Row],[156 (08JUL1985 09:00:00)-Water Temperature (C)]]*OO[[#This Row],[98]]</f>
        <v>4.9886323534788749E-7</v>
      </c>
      <c r="CW340" s="10">
        <f>3/24000000*OO[[#This Row],[157 (08JUL1985 12:00:00)-Water Temperature (C)]]*OO[[#This Row],[99]]</f>
        <v>4.7423609547730001E-7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0</v>
      </c>
      <c r="S341" s="10">
        <f>3/24*OO[[#This Row],[75 (28JUN1985 06:00:00)-Water Temperature (C)]]*OO[[#This Row],[17]]/SUM(OO[17])</f>
        <v>0</v>
      </c>
      <c r="T341" s="10">
        <f>3/24*OO[[#This Row],[76 (28JUN1985 09:00:00)-Water Temperature (C)]]*OO[[#This Row],[18]]/SUM(OO[18])</f>
        <v>0</v>
      </c>
      <c r="U341" s="10">
        <f>3/24*OO[[#This Row],[77 (28JUN1985 12:00:00)-Water Temperature (C)]]*OO[[#This Row],[19]]/SUM(OO[19])</f>
        <v>1.0698235027267637E-35</v>
      </c>
      <c r="V341" s="10">
        <f>3/24000000*OO[[#This Row],[78 (28JUN1985 15:00:00)-Water Temperature (C)]]*OO[[#This Row],[20]]</f>
        <v>6.9813911064450005E-28</v>
      </c>
      <c r="W341" s="10">
        <f>3/24000000*OO[[#This Row],[79 (28JUN1985 18:00:00)-Water Temperature (C)]]*OO[[#This Row],[21]]</f>
        <v>1.8566570975321253E-21</v>
      </c>
      <c r="X341" s="10">
        <f>3/24000000*OO[[#This Row],[80 (28JUN1985 21:00:00)-Water Temperature (C)]]*OO[[#This Row],[22]]</f>
        <v>5.5243908845099996E-17</v>
      </c>
      <c r="Y341" s="10">
        <f>3/24000000*OO[[#This Row],[81 (29JUN1985 00:00:00)-Water Temperature (C)]]*OO[[#This Row],[23]]</f>
        <v>8.0680347120899999E-14</v>
      </c>
      <c r="Z341" s="10">
        <f>3/24000000*OO[[#This Row],[82 (29JUN1985 03:00:00)-Water Temperature (C)]]*OO[[#This Row],[24]]</f>
        <v>2.6713278406979995E-11</v>
      </c>
      <c r="AA341" s="10">
        <f>3/24000000*OO[[#This Row],[83 (29JUN1985 06:00:00)-Water Temperature (C)]]*OO[[#This Row],[25]]</f>
        <v>3.0874896724205001E-9</v>
      </c>
      <c r="AB341" s="10">
        <f>3/24000000*OO[[#This Row],[84 (29JUN1985 09:00:00)-Water Temperature (C)]]*OO[[#This Row],[26]]</f>
        <v>1.6250259191219999E-7</v>
      </c>
      <c r="AC341" s="10">
        <f>3/24000000*OO[[#This Row],[85 (29JUN1985 12:00:00)-Water Temperature (C)]]*OO[[#This Row],[27]]</f>
        <v>4.5589819714400004E-6</v>
      </c>
      <c r="AD341" s="10">
        <f>3/24000000*OO[[#This Row],[86 (29JUN1985 15:00:00)-Water Temperature (C)]]*OO[[#This Row],[28]]</f>
        <v>7.4935742496674983E-5</v>
      </c>
      <c r="AE341" s="10">
        <f>3/24000000*OO[[#This Row],[88 (29JUN1985 21:00:00)-Water Temperature (C)]]*OO[[#This Row],[30]]</f>
        <v>4.5566287266684997E-3</v>
      </c>
      <c r="AF341" s="10">
        <f>3/24000000*OO[[#This Row],[88 (29JUN1985 21:00:00)-Water Temperature (C)]]*OO[[#This Row],[30]]</f>
        <v>4.5566287266684997E-3</v>
      </c>
      <c r="AG341" s="10">
        <f>3/24000000*OO[[#This Row],[89 (30JUN1985 00:00:00)-Water Temperature (C)]]*OO[[#This Row],[31]]</f>
        <v>1.754631541686625E-2</v>
      </c>
      <c r="AH341" s="10">
        <f>3/24000000*OO[[#This Row],[90 (30JUN1985 03:00:00)-Water Temperature (C)]]*OO[[#This Row],[32]]</f>
        <v>4.6568074369275E-2</v>
      </c>
      <c r="AI341" s="10">
        <f>3/24000000*OO[[#This Row],[91 (30JUN1985 06:00:00)-Water Temperature (C)]]*OO[[#This Row],[33]]</f>
        <v>9.0508680098287497E-2</v>
      </c>
      <c r="AJ341" s="10">
        <f>3/24000000*OO[[#This Row],[92 (30JUN1985 09:00:00)-Water Temperature (C)]]*OO[[#This Row],[34]]</f>
        <v>0.13491438627729999</v>
      </c>
      <c r="AK341" s="10">
        <f>3/24000000*OO[[#This Row],[93 (30JUN1985 12:00:00)-Water Temperature (C)]]*OO[[#This Row],[35]]</f>
        <v>0.16270395241919999</v>
      </c>
      <c r="AL341" s="10">
        <f>3/24000000*OO[[#This Row],[94 (30JUN1985 15:00:00)-Water Temperature (C)]]*OO[[#This Row],[36]]</f>
        <v>0.16626477862293751</v>
      </c>
      <c r="AM341" s="10">
        <f>3/24000000*OO[[#This Row],[95 (30JUN1985 18:00:00)-Water Temperature (C)]]*OO[[#This Row],[37]]</f>
        <v>0.14124069634336248</v>
      </c>
      <c r="AN341" s="10">
        <f>3/24000000*OO[[#This Row],[96 (30JUN1985 21:00:00)-Water Temperature (C)]]*OO[[#This Row],[38]]</f>
        <v>9.6390731566049992E-2</v>
      </c>
      <c r="AO341" s="10">
        <f>3/24000000*OO[[#This Row],[97 (01JUL1985 00:00:00)-Water Temperature (C)]]*OO[[#This Row],[39]]</f>
        <v>5.422658822438E-2</v>
      </c>
      <c r="AP341" s="10">
        <f>3/24000000*OO[[#This Row],[98 (01JUL1985 03:00:00)-Water Temperature (C)]]*OO[[#This Row],[40]]</f>
        <v>2.6353674654614995E-2</v>
      </c>
      <c r="AQ341" s="10">
        <f>3/24000000*OO[[#This Row],[99 (01JUL1985 06:00:00)-Water Temperature (C)]]*OO[[#This Row],[41]]</f>
        <v>1.144964912152875E-2</v>
      </c>
      <c r="AR341" s="10">
        <f>3/24000000*OO[[#This Row],[100 (01JUL1985 09:00:00)-Water Temperature (C)]]*OO[[#This Row],[42]]</f>
        <v>4.6027396537187499E-3</v>
      </c>
      <c r="AS341" s="10">
        <f>3/24000000*OO[[#This Row],[101 (01JUL1985 12:00:00)-Water Temperature (C)]]*OO[[#This Row],[43]]</f>
        <v>1.7629581211698751E-3</v>
      </c>
      <c r="AT341" s="10">
        <f>3/24000000*OO[[#This Row],[102 (01JUL1985 15:00:00)-Water Temperature (C)]]*OO[[#This Row],[44]]</f>
        <v>6.7789751518324991E-4</v>
      </c>
      <c r="AU341" s="10">
        <f>3/24000000*OO[[#This Row],[103 (01JUL1985 18:00:00)-Water Temperature (C)]]*OO[[#This Row],[45]]</f>
        <v>2.8859511975318751E-4</v>
      </c>
      <c r="AV341" s="10">
        <f>3/24000000*OO[[#This Row],[104 (01JUL1985 21:00:00)-Water Temperature (C)]]*OO[[#This Row],[46]]</f>
        <v>1.6419498583119998E-4</v>
      </c>
      <c r="AW341" s="10">
        <f>3/24000000*OO[[#This Row],[105 (02JUL1985 00:00:00)-Water Temperature (C)]]*OO[[#This Row],[47]]</f>
        <v>1.2846548868973749E-4</v>
      </c>
      <c r="AX341" s="10">
        <f>3/24000000*OO[[#This Row],[106 (02JUL1985 03:00:00)-Water Temperature (C)]]*OO[[#This Row],[48]]</f>
        <v>1.174362156225375E-4</v>
      </c>
      <c r="AY341" s="10">
        <f>3/24000000*OO[[#This Row],[107 (02JUL1985 06:00:00)-Water Temperature (C)]]*OO[[#This Row],[49]]</f>
        <v>1.1061476083393749E-4</v>
      </c>
      <c r="AZ341" s="10">
        <f>3/24000000*OO[[#This Row],[108 (02JUL1985 09:00:00)-Water Temperature (C)]]*OO[[#This Row],[50]]</f>
        <v>1.0574966990564999E-4</v>
      </c>
      <c r="BA341" s="10">
        <f>3/24000000*OO[[#This Row],[109 (02JUL1985 12:00:00)-Water Temperature (C)]]*OO[[#This Row],[51]]</f>
        <v>1.0164890299537499E-4</v>
      </c>
      <c r="BB341" s="10">
        <f>3/24000000*OO[[#This Row],[110 (02JUL1985 15:00:00)-Water Temperature (C)]]*OO[[#This Row],[52]]</f>
        <v>9.7208951422699991E-5</v>
      </c>
      <c r="BC341" s="10">
        <f>3/24000000*OO[[#This Row],[111 (02JUL1985 18:00:00)-Water Temperature (C)]]*OO[[#This Row],[53]]</f>
        <v>8.9921415067574991E-5</v>
      </c>
      <c r="BD341" s="10">
        <f>3/24000000*OO[[#This Row],[112 (02JUL1985 21:00:00)-Water Temperature (C)]]*OO[[#This Row],[54]]</f>
        <v>7.8064882112112498E-5</v>
      </c>
      <c r="BE341" s="10">
        <f>3/24000000*OO[[#This Row],[113 (03JUL1985 00:00:00)-Water Temperature (C)]]*OO[[#This Row],[55]]</f>
        <v>6.4009750843833753E-5</v>
      </c>
      <c r="BF341" s="10">
        <f>3/24000000*OO[[#This Row],[114 (03JUL1985 03:00:00)-Water Temperature (C)]]*OO[[#This Row],[56]]</f>
        <v>5.0371420155555004E-5</v>
      </c>
      <c r="BG341" s="10">
        <f>3/24000000*OO[[#This Row],[115 (03JUL1985 06:00:00)-Water Temperature (C)]]*OO[[#This Row],[57]]</f>
        <v>3.9247641785697508E-5</v>
      </c>
      <c r="BH341" s="10">
        <f>3/24000000*OO[[#This Row],[116 (03JUL1985 09:00:00)-Water Temperature (C)]]*OO[[#This Row],[58]]</f>
        <v>3.1702005813749997E-5</v>
      </c>
      <c r="BI341" s="10">
        <f>3/24000000*OO[[#This Row],[117 (03JUL1985 12:00:00)-Water Temperature (C)]]*OO[[#This Row],[59]]</f>
        <v>2.7635050774025001E-5</v>
      </c>
      <c r="BJ341" s="10">
        <f>3/24000000*OO[[#This Row],[118 (03JUL1985 15:00:00)-Water Temperature (C)]]*OO[[#This Row],[60]]</f>
        <v>2.57906244399125E-5</v>
      </c>
      <c r="BK341" s="10">
        <f>3/24000000*OO[[#This Row],[119 (03JUL1985 18:00:00)-Water Temperature (C)]]*OO[[#This Row],[61]]</f>
        <v>2.4316196650199999E-5</v>
      </c>
      <c r="BL341" s="10">
        <f>3/24000000*OO[[#This Row],[120 (03JUL1985 21:00:00)-Water Temperature (C)]]*OO[[#This Row],[62]]</f>
        <v>2.2592244071449998E-5</v>
      </c>
      <c r="BM341" s="10">
        <f>3/24000000*OO[[#This Row],[121 (04JUL1985 00:00:00)-Water Temperature (C)]]*OO[[#This Row],[63]]</f>
        <v>2.0720376780468748E-5</v>
      </c>
      <c r="BN341" s="10">
        <f>3/24000000*OO[[#This Row],[122 (04JUL1985 03:00:00)-Water Temperature (C)]]*OO[[#This Row],[64]]</f>
        <v>1.8928791094937499E-5</v>
      </c>
      <c r="BO341" s="10">
        <f>3/24000000*OO[[#This Row],[123 (04JUL1985 06:00:00)-Water Temperature (C)]]*OO[[#This Row],[65]]</f>
        <v>1.7261887475879999E-5</v>
      </c>
      <c r="BP341" s="10">
        <f>3/24000000*OO[[#This Row],[124 (04JUL1985 09:00:00)-Water Temperature (C)]]*OO[[#This Row],[66]]</f>
        <v>1.6058379889575002E-5</v>
      </c>
      <c r="BQ341" s="10">
        <f>3/24000000*OO[[#This Row],[125 (04JUL1985 12:00:00)-Water Temperature (C)]]*OO[[#This Row],[67]]</f>
        <v>1.5194935077449999E-5</v>
      </c>
      <c r="BR341" s="10">
        <f>3/24000000*OO[[#This Row],[126 (04JUL1985 15:00:00)-Water Temperature (C)]]*OO[[#This Row],[68]]</f>
        <v>1.4377858748E-5</v>
      </c>
      <c r="BS341" s="10">
        <f>3/24000000*OO[[#This Row],[127 (04JUL1985 18:00:00)-Water Temperature (C)]]*OO[[#This Row],[69]]</f>
        <v>1.3521180957450001E-5</v>
      </c>
      <c r="BT341" s="10">
        <f>3/24000000*OO[[#This Row],[128 (04JUL1985 21:00:00)-Water Temperature (C)]]*OO[[#This Row],[70]]</f>
        <v>1.2749933980904998E-5</v>
      </c>
      <c r="BU341" s="10">
        <f>3/24000000*OO[[#This Row],[129 (05JUL1985 00:00:00)-Water Temperature (C)]]*OO[[#This Row],[71]]</f>
        <v>1.1975191075794999E-5</v>
      </c>
      <c r="BV341" s="10">
        <f>3/24000000*OO[[#This Row],[130 (05JUL1985 03:00:00)-Water Temperature (C)]]*OO[[#This Row],[72]]</f>
        <v>1.1124376896906248E-5</v>
      </c>
      <c r="BW341" s="10">
        <f>3/24000000*OO[[#This Row],[131 (05JUL1985 06:00:00)-Water Temperature (C)]]*OO[[#This Row],[73]]</f>
        <v>1.0289672775000001E-5</v>
      </c>
      <c r="BX341" s="10">
        <f>3/24000000*OO[[#This Row],[132 (05JUL1985 09:00:00)-Water Temperature (C)]]*OO[[#This Row],[74]]</f>
        <v>9.8069627069775001E-6</v>
      </c>
      <c r="BY341" s="10">
        <f>3/24000000*OO[[#This Row],[133 (05JUL1985 12:00:00)-Water Temperature (C)]]*OO[[#This Row],[75]]</f>
        <v>9.8527393140175003E-6</v>
      </c>
      <c r="BZ341" s="10">
        <f>3/24000000*OO[[#This Row],[134 (05JUL1985 15:00:00)-Water Temperature (C)]]*OO[[#This Row],[76]]</f>
        <v>1.028337982464E-5</v>
      </c>
      <c r="CA341" s="10">
        <f>3/24000000*OO[[#This Row],[135 (05JUL1985 18:00:00)-Water Temperature (C)]]*OO[[#This Row],[77]]</f>
        <v>1.0530319491064998E-5</v>
      </c>
      <c r="CB341" s="10">
        <f>3/24000000*OO[[#This Row],[136 (05JUL1985 21:00:00)-Water Temperature (C)]]*OO[[#This Row],[78]]</f>
        <v>1.02127963116025E-5</v>
      </c>
      <c r="CC341" s="10">
        <f>3/24000000*OO[[#This Row],[137 (06JUL1985 00:00:00)-Water Temperature (C)]]*OO[[#This Row],[79]]</f>
        <v>9.5521560607199984E-6</v>
      </c>
      <c r="CD341" s="10">
        <f>3/24000000*OO[[#This Row],[138 (06JUL1985 03:00:00)-Water Temperature (C)]]*OO[[#This Row],[80]]</f>
        <v>8.8711840638862491E-6</v>
      </c>
      <c r="CE341" s="10">
        <f>3/24000000*OO[[#This Row],[139 (06JUL1985 06:00:00)-Water Temperature (C)]]*OO[[#This Row],[81]]</f>
        <v>8.2108446150674992E-6</v>
      </c>
      <c r="CF341" s="10">
        <f>3/24000000*OO[[#This Row],[140 (06JUL1985 09:00:00)-Water Temperature (C)]]*OO[[#This Row],[82]]</f>
        <v>7.6569382248899988E-6</v>
      </c>
      <c r="CG341" s="10">
        <f>3/24000000*OO[[#This Row],[141 (06JUL1985 12:00:00)-Water Temperature (C)]]*OO[[#This Row],[83]]</f>
        <v>7.3396709984062491E-6</v>
      </c>
      <c r="CH341" s="10">
        <f>3/24000000*OO[[#This Row],[142 (06JUL1985 15:00:00)-Water Temperature (C)]]*OO[[#This Row],[84]]</f>
        <v>7.1638970040424997E-6</v>
      </c>
      <c r="CI341" s="10">
        <f>3/24000000*OO[[#This Row],[143 (06JUL1985 18:00:00)-Water Temperature (C)]]*OO[[#This Row],[85]]</f>
        <v>6.9845774772687495E-6</v>
      </c>
      <c r="CJ341" s="10">
        <f>3/24000000*OO[[#This Row],[144 (06JUL1985 21:00:00)-Water Temperature (C)]]*OO[[#This Row],[86]]</f>
        <v>6.7040785879374997E-6</v>
      </c>
      <c r="CK341" s="10">
        <f>3/24000000*OO[[#This Row],[145 (07JUL1985 00:00:00)-Water Temperature (C)]]*OO[[#This Row],[87]]</f>
        <v>6.2913232771317491E-6</v>
      </c>
      <c r="CL341" s="10">
        <f>3/24000000*OO[[#This Row],[146 (07JUL1985 03:00:00)-Water Temperature (C)]]*OO[[#This Row],[88]]</f>
        <v>5.8416329599319987E-6</v>
      </c>
      <c r="CM341" s="10">
        <f>3/24000000*OO[[#This Row],[147 (07JUL1985 06:00:00)-Water Temperature (C)]]*OO[[#This Row],[89]]</f>
        <v>5.4218124037199997E-6</v>
      </c>
      <c r="CN341" s="10">
        <f>3/24000000*OO[[#This Row],[148 (07JUL1985 09:00:00)-Water Temperature (C)]]*OO[[#This Row],[90]]</f>
        <v>5.1662924495090007E-6</v>
      </c>
      <c r="CO341" s="10">
        <f>3/24000000*OO[[#This Row],[149 (07JUL1985 12:00:00)-Water Temperature (C)]]*OO[[#This Row],[91]]</f>
        <v>5.0367450636879992E-6</v>
      </c>
      <c r="CP341" s="10">
        <f>3/24000000*OO[[#This Row],[150 (07JUL1985 15:00:00)-Water Temperature (C)]]*OO[[#This Row],[92]]</f>
        <v>5.0661022152419996E-6</v>
      </c>
      <c r="CQ341" s="10">
        <f>3/24000000*OO[[#This Row],[151 (07JUL1985 18:00:00)-Water Temperature (C)]]*OO[[#This Row],[93]]</f>
        <v>5.1924471592907493E-6</v>
      </c>
      <c r="CR341" s="10">
        <f>3/24000000*OO[[#This Row],[152 (07JUL1985 21:00:00)-Water Temperature (C)]]*OO[[#This Row],[94]]</f>
        <v>5.1654127138249995E-6</v>
      </c>
      <c r="CS341" s="10">
        <f>3/24000000*OO[[#This Row],[153 (08JUL1985 00:00:00)-Water Temperature (C)]]*OO[[#This Row],[95]]</f>
        <v>4.8841971638917492E-6</v>
      </c>
      <c r="CT341" s="10">
        <f>3/24000000*OO[[#This Row],[154 (08JUL1985 03:00:00)-Water Temperature (C)]]*OO[[#This Row],[96]]</f>
        <v>4.5183423431743748E-6</v>
      </c>
      <c r="CU341" s="10">
        <f>3/24000000*OO[[#This Row],[155 (08JUL1985 06:00:00)-Water Temperature (C)]]*OO[[#This Row],[97]]</f>
        <v>4.1902158237390003E-6</v>
      </c>
      <c r="CV341" s="10">
        <f>3/24000000*OO[[#This Row],[156 (08JUL1985 09:00:00)-Water Temperature (C)]]*OO[[#This Row],[98]]</f>
        <v>3.9691276289062504E-6</v>
      </c>
      <c r="CW341" s="10">
        <f>3/24000000*OO[[#This Row],[157 (08JUL1985 12:00:00)-Water Temperature (C)]]*OO[[#This Row],[99]]</f>
        <v>3.7612359326609995E-6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0</v>
      </c>
      <c r="S342" s="10">
        <f>3/24*OO[[#This Row],[75 (28JUN1985 06:00:00)-Water Temperature (C)]]*OO[[#This Row],[17]]/SUM(OO[17])</f>
        <v>0</v>
      </c>
      <c r="T342" s="10">
        <f>3/24*OO[[#This Row],[76 (28JUN1985 09:00:00)-Water Temperature (C)]]*OO[[#This Row],[18]]/SUM(OO[18])</f>
        <v>0</v>
      </c>
      <c r="U342" s="10">
        <f>3/24*OO[[#This Row],[77 (28JUN1985 12:00:00)-Water Temperature (C)]]*OO[[#This Row],[19]]/SUM(OO[19])</f>
        <v>1.5602467573807277E-36</v>
      </c>
      <c r="V342" s="10">
        <f>3/24000000*OO[[#This Row],[78 (28JUN1985 15:00:00)-Water Temperature (C)]]*OO[[#This Row],[20]]</f>
        <v>2.9594287957117494E-28</v>
      </c>
      <c r="W342" s="10">
        <f>3/24000000*OO[[#This Row],[79 (28JUN1985 18:00:00)-Water Temperature (C)]]*OO[[#This Row],[21]]</f>
        <v>4.9768288218249989E-22</v>
      </c>
      <c r="X342" s="10">
        <f>3/24000000*OO[[#This Row],[80 (28JUN1985 21:00:00)-Water Temperature (C)]]*OO[[#This Row],[22]]</f>
        <v>2.1074772939479997E-17</v>
      </c>
      <c r="Y342" s="10">
        <f>3/24000000*OO[[#This Row],[81 (29JUN1985 00:00:00)-Water Temperature (C)]]*OO[[#This Row],[23]]</f>
        <v>3.5515903977044995E-14</v>
      </c>
      <c r="Z342" s="10">
        <f>3/24000000*OO[[#This Row],[82 (29JUN1985 03:00:00)-Water Temperature (C)]]*OO[[#This Row],[24]]</f>
        <v>1.2974766605812498E-11</v>
      </c>
      <c r="AA342" s="10">
        <f>3/24000000*OO[[#This Row],[83 (29JUN1985 06:00:00)-Water Temperature (C)]]*OO[[#This Row],[25]]</f>
        <v>1.6172239049712497E-9</v>
      </c>
      <c r="AB342" s="10">
        <f>3/24000000*OO[[#This Row],[84 (29JUN1985 09:00:00)-Water Temperature (C)]]*OO[[#This Row],[26]]</f>
        <v>9.0478377752062491E-8</v>
      </c>
      <c r="AC342" s="10">
        <f>3/24000000*OO[[#This Row],[85 (29JUN1985 12:00:00)-Water Temperature (C)]]*OO[[#This Row],[27]]</f>
        <v>2.6738447660600001E-6</v>
      </c>
      <c r="AD342" s="10">
        <f>3/24000000*OO[[#This Row],[86 (29JUN1985 15:00:00)-Water Temperature (C)]]*OO[[#This Row],[28]]</f>
        <v>4.6072551927468744E-5</v>
      </c>
      <c r="AE342" s="10">
        <f>3/24000000*OO[[#This Row],[88 (29JUN1985 21:00:00)-Water Temperature (C)]]*OO[[#This Row],[30]]</f>
        <v>3.0434489283750004E-3</v>
      </c>
      <c r="AF342" s="10">
        <f>3/24000000*OO[[#This Row],[88 (29JUN1985 21:00:00)-Water Temperature (C)]]*OO[[#This Row],[30]]</f>
        <v>3.0434489283750004E-3</v>
      </c>
      <c r="AG342" s="10">
        <f>3/24000000*OO[[#This Row],[89 (30JUN1985 00:00:00)-Water Temperature (C)]]*OO[[#This Row],[31]]</f>
        <v>1.2189824464154998E-2</v>
      </c>
      <c r="AH342" s="10">
        <f>3/24000000*OO[[#This Row],[90 (30JUN1985 03:00:00)-Water Temperature (C)]]*OO[[#This Row],[32]]</f>
        <v>3.3462538776128752E-2</v>
      </c>
      <c r="AI342" s="10">
        <f>3/24000000*OO[[#This Row],[91 (30JUN1985 06:00:00)-Water Temperature (C)]]*OO[[#This Row],[33]]</f>
        <v>6.7018416226212491E-2</v>
      </c>
      <c r="AJ342" s="10">
        <f>3/24000000*OO[[#This Row],[92 (30JUN1985 09:00:00)-Water Temperature (C)]]*OO[[#This Row],[34]]</f>
        <v>0.10267415136900002</v>
      </c>
      <c r="AK342" s="10">
        <f>3/24000000*OO[[#This Row],[93 (30JUN1985 12:00:00)-Water Temperature (C)]]*OO[[#This Row],[35]]</f>
        <v>0.126717649640775</v>
      </c>
      <c r="AL342" s="10">
        <f>3/24000000*OO[[#This Row],[94 (30JUN1985 15:00:00)-Water Temperature (C)]]*OO[[#This Row],[36]]</f>
        <v>0.13213719606130001</v>
      </c>
      <c r="AM342" s="10">
        <f>3/24000000*OO[[#This Row],[95 (30JUN1985 18:00:00)-Water Temperature (C)]]*OO[[#This Row],[37]]</f>
        <v>0.11453829124499998</v>
      </c>
      <c r="AN342" s="10">
        <f>3/24000000*OO[[#This Row],[96 (30JUN1985 21:00:00)-Water Temperature (C)]]*OO[[#This Row],[38]]</f>
        <v>7.9690171305149993E-2</v>
      </c>
      <c r="AO342" s="10">
        <f>3/24000000*OO[[#This Row],[97 (01JUL1985 00:00:00)-Water Temperature (C)]]*OO[[#This Row],[39]]</f>
        <v>4.5734431789529996E-2</v>
      </c>
      <c r="AP342" s="10">
        <f>3/24000000*OO[[#This Row],[98 (01JUL1985 03:00:00)-Water Temperature (C)]]*OO[[#This Row],[40]]</f>
        <v>2.2584311790494999E-2</v>
      </c>
      <c r="AQ342" s="10">
        <f>3/24000000*OO[[#This Row],[99 (01JUL1985 06:00:00)-Water Temperature (C)]]*OO[[#This Row],[41]]</f>
        <v>9.9489072519375003E-3</v>
      </c>
      <c r="AR342" s="10">
        <f>3/24000000*OO[[#This Row],[100 (01JUL1985 09:00:00)-Water Temperature (C)]]*OO[[#This Row],[42]]</f>
        <v>4.0470863133509997E-3</v>
      </c>
      <c r="AS342" s="10">
        <f>3/24000000*OO[[#This Row],[101 (01JUL1985 12:00:00)-Water Temperature (C)]]*OO[[#This Row],[43]]</f>
        <v>1.5597003669884999E-3</v>
      </c>
      <c r="AT342" s="10">
        <f>3/24000000*OO[[#This Row],[102 (01JUL1985 15:00:00)-Water Temperature (C)]]*OO[[#This Row],[44]]</f>
        <v>5.9795201482402494E-4</v>
      </c>
      <c r="AU342" s="10">
        <f>3/24000000*OO[[#This Row],[103 (01JUL1985 18:00:00)-Water Temperature (C)]]*OO[[#This Row],[45]]</f>
        <v>2.4888862843661249E-4</v>
      </c>
      <c r="AV342" s="10">
        <f>3/24000000*OO[[#This Row],[104 (01JUL1985 21:00:00)-Water Temperature (C)]]*OO[[#This Row],[46]]</f>
        <v>1.3564146277474998E-4</v>
      </c>
      <c r="AW342" s="10">
        <f>3/24000000*OO[[#This Row],[105 (02JUL1985 00:00:00)-Water Temperature (C)]]*OO[[#This Row],[47]]</f>
        <v>1.0280415600487499E-4</v>
      </c>
      <c r="AX342" s="10">
        <f>3/24000000*OO[[#This Row],[106 (02JUL1985 03:00:00)-Water Temperature (C)]]*OO[[#This Row],[48]]</f>
        <v>9.3059537674724992E-5</v>
      </c>
      <c r="AY342" s="10">
        <f>3/24000000*OO[[#This Row],[107 (02JUL1985 06:00:00)-Water Temperature (C)]]*OO[[#This Row],[49]]</f>
        <v>8.7680224366912501E-5</v>
      </c>
      <c r="AZ342" s="10">
        <f>3/24000000*OO[[#This Row],[108 (02JUL1985 09:00:00)-Water Temperature (C)]]*OO[[#This Row],[50]]</f>
        <v>8.4017152171374994E-5</v>
      </c>
      <c r="BA342" s="10">
        <f>3/24000000*OO[[#This Row],[109 (02JUL1985 12:00:00)-Water Temperature (C)]]*OO[[#This Row],[51]]</f>
        <v>8.0822484124425003E-5</v>
      </c>
      <c r="BB342" s="10">
        <f>3/24000000*OO[[#This Row],[110 (02JUL1985 15:00:00)-Water Temperature (C)]]*OO[[#This Row],[52]]</f>
        <v>7.7474273212799997E-5</v>
      </c>
      <c r="BC342" s="10">
        <f>3/24000000*OO[[#This Row],[111 (02JUL1985 18:00:00)-Water Temperature (C)]]*OO[[#This Row],[53]]</f>
        <v>7.1862286547999993E-5</v>
      </c>
      <c r="BD342" s="10">
        <f>3/24000000*OO[[#This Row],[112 (02JUL1985 21:00:00)-Water Temperature (C)]]*OO[[#This Row],[54]]</f>
        <v>6.2649150274684992E-5</v>
      </c>
      <c r="BE342" s="10">
        <f>3/24000000*OO[[#This Row],[113 (03JUL1985 00:00:00)-Water Temperature (C)]]*OO[[#This Row],[55]]</f>
        <v>5.1661703207374999E-5</v>
      </c>
      <c r="BF342" s="10">
        <f>3/24000000*OO[[#This Row],[114 (03JUL1985 03:00:00)-Water Temperature (C)]]*OO[[#This Row],[56]]</f>
        <v>4.0785668202239996E-5</v>
      </c>
      <c r="BG342" s="10">
        <f>3/24000000*OO[[#This Row],[115 (03JUL1985 06:00:00)-Water Temperature (C)]]*OO[[#This Row],[57]]</f>
        <v>3.1813862352198746E-5</v>
      </c>
      <c r="BH342" s="10">
        <f>3/24000000*OO[[#This Row],[116 (03JUL1985 09:00:00)-Water Temperature (C)]]*OO[[#This Row],[58]]</f>
        <v>2.5649562888877498E-5</v>
      </c>
      <c r="BI342" s="10">
        <f>3/24000000*OO[[#This Row],[117 (03JUL1985 12:00:00)-Water Temperature (C)]]*OO[[#This Row],[59]]</f>
        <v>2.22271932687E-5</v>
      </c>
      <c r="BJ342" s="10">
        <f>3/24000000*OO[[#This Row],[118 (03JUL1985 15:00:00)-Water Temperature (C)]]*OO[[#This Row],[60]]</f>
        <v>2.0605626858506248E-5</v>
      </c>
      <c r="BK342" s="10">
        <f>3/24000000*OO[[#This Row],[119 (03JUL1985 18:00:00)-Water Temperature (C)]]*OO[[#This Row],[61]]</f>
        <v>1.9350671641274999E-5</v>
      </c>
      <c r="BL342" s="10">
        <f>3/24000000*OO[[#This Row],[120 (03JUL1985 21:00:00)-Water Temperature (C)]]*OO[[#This Row],[62]]</f>
        <v>1.7957806873575002E-5</v>
      </c>
      <c r="BM342" s="10">
        <f>3/24000000*OO[[#This Row],[121 (04JUL1985 00:00:00)-Water Temperature (C)]]*OO[[#This Row],[63]]</f>
        <v>1.6468945743899998E-5</v>
      </c>
      <c r="BN342" s="10">
        <f>3/24000000*OO[[#This Row],[122 (04JUL1985 03:00:00)-Water Temperature (C)]]*OO[[#This Row],[64]]</f>
        <v>1.5049133063938748E-5</v>
      </c>
      <c r="BO342" s="10">
        <f>3/24000000*OO[[#This Row],[123 (04JUL1985 06:00:00)-Water Temperature (C)]]*OO[[#This Row],[65]]</f>
        <v>1.3733796108825E-5</v>
      </c>
      <c r="BP342" s="10">
        <f>3/24000000*OO[[#This Row],[124 (04JUL1985 09:00:00)-Water Temperature (C)]]*OO[[#This Row],[66]]</f>
        <v>1.2773271308325E-5</v>
      </c>
      <c r="BQ342" s="10">
        <f>3/24000000*OO[[#This Row],[125 (04JUL1985 12:00:00)-Water Temperature (C)]]*OO[[#This Row],[67]]</f>
        <v>1.2055010598712499E-5</v>
      </c>
      <c r="BR342" s="10">
        <f>3/24000000*OO[[#This Row],[126 (04JUL1985 15:00:00)-Water Temperature (C)]]*OO[[#This Row],[68]]</f>
        <v>1.1409376839624999E-5</v>
      </c>
      <c r="BS342" s="10">
        <f>3/24000000*OO[[#This Row],[127 (04JUL1985 18:00:00)-Water Temperature (C)]]*OO[[#This Row],[69]]</f>
        <v>1.072545328348E-5</v>
      </c>
      <c r="BT342" s="10">
        <f>3/24000000*OO[[#This Row],[128 (04JUL1985 21:00:00)-Water Temperature (C)]]*OO[[#This Row],[70]]</f>
        <v>1.0104433361031251E-5</v>
      </c>
      <c r="BU342" s="10">
        <f>3/24000000*OO[[#This Row],[129 (05JUL1985 00:00:00)-Water Temperature (C)]]*OO[[#This Row],[71]]</f>
        <v>9.5010150017562503E-6</v>
      </c>
      <c r="BV342" s="10">
        <f>3/24000000*OO[[#This Row],[130 (05JUL1985 03:00:00)-Water Temperature (C)]]*OO[[#This Row],[72]]</f>
        <v>8.8343136273375001E-6</v>
      </c>
      <c r="BW342" s="10">
        <f>3/24000000*OO[[#This Row],[131 (05JUL1985 06:00:00)-Water Temperature (C)]]*OO[[#This Row],[73]]</f>
        <v>8.17031203239375E-6</v>
      </c>
      <c r="BX342" s="10">
        <f>3/24000000*OO[[#This Row],[132 (05JUL1985 09:00:00)-Water Temperature (C)]]*OO[[#This Row],[74]]</f>
        <v>7.7853455497674997E-6</v>
      </c>
      <c r="BY342" s="10">
        <f>3/24000000*OO[[#This Row],[133 (05JUL1985 12:00:00)-Water Temperature (C)]]*OO[[#This Row],[75]]</f>
        <v>7.8077562239999988E-6</v>
      </c>
      <c r="BZ342" s="10">
        <f>3/24000000*OO[[#This Row],[134 (05JUL1985 15:00:00)-Water Temperature (C)]]*OO[[#This Row],[76]]</f>
        <v>8.1311065838724996E-6</v>
      </c>
      <c r="CA342" s="10">
        <f>3/24000000*OO[[#This Row],[135 (05JUL1985 18:00:00)-Water Temperature (C)]]*OO[[#This Row],[77]]</f>
        <v>8.3182526770899996E-6</v>
      </c>
      <c r="CB342" s="10">
        <f>3/24000000*OO[[#This Row],[136 (05JUL1985 21:00:00)-Water Temperature (C)]]*OO[[#This Row],[78]]</f>
        <v>8.0773278587049988E-6</v>
      </c>
      <c r="CC342" s="10">
        <f>3/24000000*OO[[#This Row],[137 (06JUL1985 00:00:00)-Water Temperature (C)]]*OO[[#This Row],[79]]</f>
        <v>7.5749069449075008E-6</v>
      </c>
      <c r="CD342" s="10">
        <f>3/24000000*OO[[#This Row],[138 (06JUL1985 03:00:00)-Water Temperature (C)]]*OO[[#This Row],[80]]</f>
        <v>7.0399664129249999E-6</v>
      </c>
      <c r="CE342" s="10">
        <f>3/24000000*OO[[#This Row],[139 (06JUL1985 06:00:00)-Water Temperature (C)]]*OO[[#This Row],[81]]</f>
        <v>6.5196047825996256E-6</v>
      </c>
      <c r="CF342" s="10">
        <f>3/24000000*OO[[#This Row],[140 (06JUL1985 09:00:00)-Water Temperature (C)]]*OO[[#This Row],[82]]</f>
        <v>6.0824511171856241E-6</v>
      </c>
      <c r="CG342" s="10">
        <f>3/24000000*OO[[#This Row],[141 (06JUL1985 12:00:00)-Water Temperature (C)]]*OO[[#This Row],[83]]</f>
        <v>5.8195681775774997E-6</v>
      </c>
      <c r="CH342" s="10">
        <f>3/24000000*OO[[#This Row],[142 (06JUL1985 15:00:00)-Water Temperature (C)]]*OO[[#This Row],[84]]</f>
        <v>5.6679502592324994E-6</v>
      </c>
      <c r="CI342" s="10">
        <f>3/24000000*OO[[#This Row],[143 (06JUL1985 18:00:00)-Water Temperature (C)]]*OO[[#This Row],[85]]</f>
        <v>5.5311122375827499E-6</v>
      </c>
      <c r="CJ342" s="10">
        <f>3/24000000*OO[[#This Row],[144 (06JUL1985 21:00:00)-Water Temperature (C)]]*OO[[#This Row],[86]]</f>
        <v>5.3070427581247498E-6</v>
      </c>
      <c r="CK342" s="10">
        <f>3/24000000*OO[[#This Row],[145 (07JUL1985 00:00:00)-Water Temperature (C)]]*OO[[#This Row],[87]]</f>
        <v>4.9870533157514989E-6</v>
      </c>
      <c r="CL342" s="10">
        <f>3/24000000*OO[[#This Row],[146 (07JUL1985 03:00:00)-Water Temperature (C)]]*OO[[#This Row],[88]]</f>
        <v>4.6380686722784997E-6</v>
      </c>
      <c r="CM342" s="10">
        <f>3/24000000*OO[[#This Row],[147 (07JUL1985 06:00:00)-Water Temperature (C)]]*OO[[#This Row],[89]]</f>
        <v>4.3038569250193741E-6</v>
      </c>
      <c r="CN342" s="10">
        <f>3/24000000*OO[[#This Row],[148 (07JUL1985 09:00:00)-Water Temperature (C)]]*OO[[#This Row],[90]]</f>
        <v>4.0983703250733745E-6</v>
      </c>
      <c r="CO342" s="10">
        <f>3/24000000*OO[[#This Row],[149 (07JUL1985 12:00:00)-Water Temperature (C)]]*OO[[#This Row],[91]]</f>
        <v>3.9901858157250003E-6</v>
      </c>
      <c r="CP342" s="10">
        <f>3/24000000*OO[[#This Row],[150 (07JUL1985 15:00:00)-Water Temperature (C)]]*OO[[#This Row],[92]]</f>
        <v>4.0056887941183748E-6</v>
      </c>
      <c r="CQ342" s="10">
        <f>3/24000000*OO[[#This Row],[151 (07JUL1985 18:00:00)-Water Temperature (C)]]*OO[[#This Row],[93]]</f>
        <v>4.1015084983329997E-6</v>
      </c>
      <c r="CR342" s="10">
        <f>3/24000000*OO[[#This Row],[152 (07JUL1985 21:00:00)-Water Temperature (C)]]*OO[[#This Row],[94]]</f>
        <v>4.078871751116E-6</v>
      </c>
      <c r="CS342" s="10">
        <f>3/24000000*OO[[#This Row],[153 (08JUL1985 00:00:00)-Water Temperature (C)]]*OO[[#This Row],[95]]</f>
        <v>3.8689077075257504E-6</v>
      </c>
      <c r="CT342" s="10">
        <f>3/24000000*OO[[#This Row],[154 (08JUL1985 03:00:00)-Water Temperature (C)]]*OO[[#This Row],[96]]</f>
        <v>3.5853218700915E-6</v>
      </c>
      <c r="CU342" s="10">
        <f>3/24000000*OO[[#This Row],[155 (08JUL1985 06:00:00)-Water Temperature (C)]]*OO[[#This Row],[97]]</f>
        <v>3.3262471751478747E-6</v>
      </c>
      <c r="CV342" s="10">
        <f>3/24000000*OO[[#This Row],[156 (08JUL1985 09:00:00)-Water Temperature (C)]]*OO[[#This Row],[98]]</f>
        <v>3.1521291421545E-6</v>
      </c>
      <c r="CW342" s="10">
        <f>3/24000000*OO[[#This Row],[157 (08JUL1985 12:00:00)-Water Temperature (C)]]*OO[[#This Row],[99]]</f>
        <v>2.9815788945141247E-6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0</v>
      </c>
      <c r="S343" s="10">
        <f>3/24*OO[[#This Row],[75 (28JUN1985 06:00:00)-Water Temperature (C)]]*OO[[#This Row],[17]]/SUM(OO[17])</f>
        <v>0</v>
      </c>
      <c r="T343" s="10">
        <f>3/24*OO[[#This Row],[76 (28JUN1985 09:00:00)-Water Temperature (C)]]*OO[[#This Row],[18]]/SUM(OO[18])</f>
        <v>0</v>
      </c>
      <c r="U343" s="10">
        <f>3/24*OO[[#This Row],[77 (28JUN1985 12:00:00)-Water Temperature (C)]]*OO[[#This Row],[19]]/SUM(OO[19])</f>
        <v>2.541173050805563E-37</v>
      </c>
      <c r="V343" s="10">
        <f>3/24000000*OO[[#This Row],[78 (28JUN1985 15:00:00)-Water Temperature (C)]]*OO[[#This Row],[20]]</f>
        <v>1.1643660887198748E-28</v>
      </c>
      <c r="W343" s="10">
        <f>3/24000000*OO[[#This Row],[79 (28JUN1985 18:00:00)-Water Temperature (C)]]*OO[[#This Row],[21]]</f>
        <v>1.4039350559822499E-22</v>
      </c>
      <c r="X343" s="10">
        <f>3/24000000*OO[[#This Row],[80 (28JUN1985 21:00:00)-Water Temperature (C)]]*OO[[#This Row],[22]]</f>
        <v>8.0358859099199991E-18</v>
      </c>
      <c r="Y343" s="10">
        <f>3/24000000*OO[[#This Row],[81 (29JUN1985 00:00:00)-Water Temperature (C)]]*OO[[#This Row],[23]]</f>
        <v>1.4949605343749999E-14</v>
      </c>
      <c r="Z343" s="10">
        <f>3/24000000*OO[[#This Row],[82 (29JUN1985 03:00:00)-Water Temperature (C)]]*OO[[#This Row],[24]]</f>
        <v>5.82494721861E-12</v>
      </c>
      <c r="AA343" s="10">
        <f>3/24000000*OO[[#This Row],[83 (29JUN1985 06:00:00)-Water Temperature (C)]]*OO[[#This Row],[25]]</f>
        <v>7.625062779179999E-10</v>
      </c>
      <c r="AB343" s="10">
        <f>3/24000000*OO[[#This Row],[84 (29JUN1985 09:00:00)-Water Temperature (C)]]*OO[[#This Row],[26]]</f>
        <v>4.4365378959374995E-8</v>
      </c>
      <c r="AC343" s="10">
        <f>3/24000000*OO[[#This Row],[85 (29JUN1985 12:00:00)-Water Temperature (C)]]*OO[[#This Row],[27]]</f>
        <v>1.3555577417343751E-6</v>
      </c>
      <c r="AD343" s="10">
        <f>3/24000000*OO[[#This Row],[86 (29JUN1985 15:00:00)-Water Temperature (C)]]*OO[[#This Row],[28]]</f>
        <v>2.4060655231912503E-5</v>
      </c>
      <c r="AE343" s="10">
        <f>3/24000000*OO[[#This Row],[88 (29JUN1985 21:00:00)-Water Temperature (C)]]*OO[[#This Row],[30]]</f>
        <v>1.669672741546875E-3</v>
      </c>
      <c r="AF343" s="10">
        <f>3/24000000*OO[[#This Row],[88 (29JUN1985 21:00:00)-Water Temperature (C)]]*OO[[#This Row],[30]]</f>
        <v>1.669672741546875E-3</v>
      </c>
      <c r="AG343" s="10">
        <f>3/24000000*OO[[#This Row],[89 (30JUN1985 00:00:00)-Water Temperature (C)]]*OO[[#This Row],[31]]</f>
        <v>6.8471903873999996E-3</v>
      </c>
      <c r="AH343" s="10">
        <f>3/24000000*OO[[#This Row],[90 (30JUN1985 03:00:00)-Water Temperature (C)]]*OO[[#This Row],[32]]</f>
        <v>1.917834825834375E-2</v>
      </c>
      <c r="AI343" s="10">
        <f>3/24000000*OO[[#This Row],[91 (30JUN1985 06:00:00)-Water Temperature (C)]]*OO[[#This Row],[33]]</f>
        <v>3.908799106136375E-2</v>
      </c>
      <c r="AJ343" s="10">
        <f>3/24000000*OO[[#This Row],[92 (30JUN1985 09:00:00)-Water Temperature (C)]]*OO[[#This Row],[34]]</f>
        <v>6.0839170595224992E-2</v>
      </c>
      <c r="AK343" s="10">
        <f>3/24000000*OO[[#This Row],[93 (30JUN1985 12:00:00)-Water Temperature (C)]]*OO[[#This Row],[35]]</f>
        <v>7.6085405143162491E-2</v>
      </c>
      <c r="AL343" s="10">
        <f>3/24000000*OO[[#This Row],[94 (30JUN1985 15:00:00)-Water Temperature (C)]]*OO[[#This Row],[36]]</f>
        <v>8.0214300267887492E-2</v>
      </c>
      <c r="AM343" s="10">
        <f>3/24000000*OO[[#This Row],[95 (30JUN1985 18:00:00)-Water Temperature (C)]]*OO[[#This Row],[37]]</f>
        <v>7.020773858349999E-2</v>
      </c>
      <c r="AN343" s="10">
        <f>3/24000000*OO[[#This Row],[96 (30JUN1985 21:00:00)-Water Temperature (C)]]*OO[[#This Row],[38]]</f>
        <v>4.9268291484479997E-2</v>
      </c>
      <c r="AO343" s="10">
        <f>3/24000000*OO[[#This Row],[97 (01JUL1985 00:00:00)-Water Temperature (C)]]*OO[[#This Row],[39]]</f>
        <v>2.8558987578769998E-2</v>
      </c>
      <c r="AP343" s="10">
        <f>3/24000000*OO[[#This Row],[98 (01JUL1985 03:00:00)-Water Temperature (C)]]*OO[[#This Row],[40]]</f>
        <v>1.4212141761868748E-2</v>
      </c>
      <c r="AQ343" s="10">
        <f>3/24000000*OO[[#This Row],[99 (01JUL1985 06:00:00)-Water Temperature (C)]]*OO[[#This Row],[41]]</f>
        <v>6.3032364891999993E-3</v>
      </c>
      <c r="AR343" s="10">
        <f>3/24000000*OO[[#This Row],[100 (01JUL1985 09:00:00)-Water Temperature (C)]]*OO[[#This Row],[42]]</f>
        <v>2.578901002934625E-3</v>
      </c>
      <c r="AS343" s="10">
        <f>3/24000000*OO[[#This Row],[101 (01JUL1985 12:00:00)-Water Temperature (C)]]*OO[[#This Row],[43]]</f>
        <v>9.9621644877100003E-4</v>
      </c>
      <c r="AT343" s="10">
        <f>3/24000000*OO[[#This Row],[102 (01JUL1985 15:00:00)-Water Temperature (C)]]*OO[[#This Row],[44]]</f>
        <v>3.8095280778577495E-4</v>
      </c>
      <c r="AU343" s="10">
        <f>3/24000000*OO[[#This Row],[103 (01JUL1985 18:00:00)-Water Temperature (C)]]*OO[[#This Row],[45]]</f>
        <v>1.564159258003125E-4</v>
      </c>
      <c r="AV343" s="10">
        <f>3/24000000*OO[[#This Row],[104 (01JUL1985 21:00:00)-Water Temperature (C)]]*OO[[#This Row],[46]]</f>
        <v>8.3027187389662506E-5</v>
      </c>
      <c r="AW343" s="10">
        <f>3/24000000*OO[[#This Row],[105 (02JUL1985 00:00:00)-Water Temperature (C)]]*OO[[#This Row],[47]]</f>
        <v>6.1627835322712501E-5</v>
      </c>
      <c r="AX343" s="10">
        <f>3/24000000*OO[[#This Row],[106 (02JUL1985 03:00:00)-Water Temperature (C)]]*OO[[#This Row],[48]]</f>
        <v>5.5378517443681257E-5</v>
      </c>
      <c r="AY343" s="10">
        <f>3/24000000*OO[[#This Row],[107 (02JUL1985 06:00:00)-Water Temperature (C)]]*OO[[#This Row],[49]]</f>
        <v>5.2166295438615E-5</v>
      </c>
      <c r="AZ343" s="10">
        <f>3/24000000*OO[[#This Row],[108 (02JUL1985 09:00:00)-Water Temperature (C)]]*OO[[#This Row],[50]]</f>
        <v>5.0071069893629989E-5</v>
      </c>
      <c r="BA343" s="10">
        <f>3/24000000*OO[[#This Row],[109 (02JUL1985 12:00:00)-Water Temperature (C)]]*OO[[#This Row],[51]]</f>
        <v>4.8174520558537489E-5</v>
      </c>
      <c r="BB343" s="10">
        <f>3/24000000*OO[[#This Row],[110 (02JUL1985 15:00:00)-Water Temperature (C)]]*OO[[#This Row],[52]]</f>
        <v>4.6253460539390002E-5</v>
      </c>
      <c r="BC343" s="10">
        <f>3/24000000*OO[[#This Row],[111 (02JUL1985 18:00:00)-Water Temperature (C)]]*OO[[#This Row],[53]]</f>
        <v>4.2942820929291244E-5</v>
      </c>
      <c r="BD343" s="10">
        <f>3/24000000*OO[[#This Row],[112 (02JUL1985 21:00:00)-Water Temperature (C)]]*OO[[#This Row],[54]]</f>
        <v>3.7503712587881249E-5</v>
      </c>
      <c r="BE343" s="10">
        <f>3/24000000*OO[[#This Row],[113 (03JUL1985 00:00:00)-Water Temperature (C)]]*OO[[#This Row],[55]]</f>
        <v>3.1030329472537502E-5</v>
      </c>
      <c r="BF343" s="10">
        <f>3/24000000*OO[[#This Row],[114 (03JUL1985 03:00:00)-Water Temperature (C)]]*OO[[#This Row],[56]]</f>
        <v>2.4544982993179999E-5</v>
      </c>
      <c r="BG343" s="10">
        <f>3/24000000*OO[[#This Row],[115 (03JUL1985 06:00:00)-Water Temperature (C)]]*OO[[#This Row],[57]]</f>
        <v>1.9167114498870002E-5</v>
      </c>
      <c r="BH343" s="10">
        <f>3/24000000*OO[[#This Row],[116 (03JUL1985 09:00:00)-Water Temperature (C)]]*OO[[#This Row],[58]]</f>
        <v>1.5446836064677499E-5</v>
      </c>
      <c r="BI343" s="10">
        <f>3/24000000*OO[[#This Row],[117 (03JUL1985 12:00:00)-Water Temperature (C)]]*OO[[#This Row],[59]]</f>
        <v>1.3344626028487501E-5</v>
      </c>
      <c r="BJ343" s="10">
        <f>3/24000000*OO[[#This Row],[118 (03JUL1985 15:00:00)-Water Temperature (C)]]*OO[[#This Row],[60]]</f>
        <v>1.232380687925E-5</v>
      </c>
      <c r="BK343" s="10">
        <f>3/24000000*OO[[#This Row],[119 (03JUL1985 18:00:00)-Water Temperature (C)]]*OO[[#This Row],[61]]</f>
        <v>1.15350498480625E-5</v>
      </c>
      <c r="BL343" s="10">
        <f>3/24000000*OO[[#This Row],[120 (03JUL1985 21:00:00)-Water Temperature (C)]]*OO[[#This Row],[62]]</f>
        <v>1.0691659935539998E-5</v>
      </c>
      <c r="BM343" s="10">
        <f>3/24000000*OO[[#This Row],[121 (04JUL1985 00:00:00)-Water Temperature (C)]]*OO[[#This Row],[63]]</f>
        <v>9.8046877688112492E-6</v>
      </c>
      <c r="BN343" s="10">
        <f>3/24000000*OO[[#This Row],[122 (04JUL1985 03:00:00)-Water Temperature (C)]]*OO[[#This Row],[64]]</f>
        <v>8.9591176195699998E-6</v>
      </c>
      <c r="BO343" s="10">
        <f>3/24000000*OO[[#This Row],[123 (04JUL1985 06:00:00)-Water Temperature (C)]]*OO[[#This Row],[65]]</f>
        <v>8.1812790718674997E-6</v>
      </c>
      <c r="BP343" s="10">
        <f>3/24000000*OO[[#This Row],[124 (04JUL1985 09:00:00)-Water Temperature (C)]]*OO[[#This Row],[66]]</f>
        <v>7.6122331794112497E-6</v>
      </c>
      <c r="BQ343" s="10">
        <f>3/24000000*OO[[#This Row],[125 (04JUL1985 12:00:00)-Water Temperature (C)]]*OO[[#This Row],[67]]</f>
        <v>7.1691699475687507E-6</v>
      </c>
      <c r="BR343" s="10">
        <f>3/24000000*OO[[#This Row],[126 (04JUL1985 15:00:00)-Water Temperature (C)]]*OO[[#This Row],[68]]</f>
        <v>6.7854704409150006E-6</v>
      </c>
      <c r="BS343" s="10">
        <f>3/24000000*OO[[#This Row],[127 (04JUL1985 18:00:00)-Water Temperature (C)]]*OO[[#This Row],[69]]</f>
        <v>6.3790933871184994E-6</v>
      </c>
      <c r="BT343" s="10">
        <f>3/24000000*OO[[#This Row],[128 (04JUL1985 21:00:00)-Water Temperature (C)]]*OO[[#This Row],[70]]</f>
        <v>6.0055245966813747E-6</v>
      </c>
      <c r="BU343" s="10">
        <f>3/24000000*OO[[#This Row],[129 (05JUL1985 00:00:00)-Water Temperature (C)]]*OO[[#This Row],[71]]</f>
        <v>5.6500453917389991E-6</v>
      </c>
      <c r="BV343" s="10">
        <f>3/24000000*OO[[#This Row],[130 (05JUL1985 03:00:00)-Water Temperature (C)]]*OO[[#This Row],[72]]</f>
        <v>5.2566056903662502E-6</v>
      </c>
      <c r="BW343" s="10">
        <f>3/24000000*OO[[#This Row],[131 (05JUL1985 06:00:00)-Water Temperature (C)]]*OO[[#This Row],[73]]</f>
        <v>4.8619755033824997E-6</v>
      </c>
      <c r="BX343" s="10">
        <f>3/24000000*OO[[#This Row],[132 (05JUL1985 09:00:00)-Water Temperature (C)]]*OO[[#This Row],[74]]</f>
        <v>4.6357582101874996E-6</v>
      </c>
      <c r="BY343" s="10">
        <f>3/24000000*OO[[#This Row],[133 (05JUL1985 12:00:00)-Water Temperature (C)]]*OO[[#This Row],[75]]</f>
        <v>4.6477585353498753E-6</v>
      </c>
      <c r="BZ343" s="10">
        <f>3/24000000*OO[[#This Row],[134 (05JUL1985 15:00:00)-Water Temperature (C)]]*OO[[#This Row],[76]]</f>
        <v>4.8337372306492505E-6</v>
      </c>
      <c r="CA343" s="10">
        <f>3/24000000*OO[[#This Row],[135 (05JUL1985 18:00:00)-Water Temperature (C)]]*OO[[#This Row],[77]]</f>
        <v>4.9372845020799998E-6</v>
      </c>
      <c r="CB343" s="10">
        <f>3/24000000*OO[[#This Row],[136 (05JUL1985 21:00:00)-Water Temperature (C)]]*OO[[#This Row],[78]]</f>
        <v>4.7934424470274998E-6</v>
      </c>
      <c r="CC343" s="10">
        <f>3/24000000*OO[[#This Row],[137 (06JUL1985 00:00:00)-Water Temperature (C)]]*OO[[#This Row],[79]]</f>
        <v>4.5028073163993745E-6</v>
      </c>
      <c r="CD343" s="10">
        <f>3/24000000*OO[[#This Row],[138 (06JUL1985 03:00:00)-Water Temperature (C)]]*OO[[#This Row],[80]]</f>
        <v>4.1872603111337493E-6</v>
      </c>
      <c r="CE343" s="10">
        <f>3/24000000*OO[[#This Row],[139 (06JUL1985 06:00:00)-Water Temperature (C)]]*OO[[#This Row],[81]]</f>
        <v>3.8793200937036246E-6</v>
      </c>
      <c r="CF343" s="10">
        <f>3/24000000*OO[[#This Row],[140 (06JUL1985 09:00:00)-Water Temperature (C)]]*OO[[#This Row],[82]]</f>
        <v>3.6216467309509995E-6</v>
      </c>
      <c r="CG343" s="10">
        <f>3/24000000*OO[[#This Row],[141 (06JUL1985 12:00:00)-Water Temperature (C)]]*OO[[#This Row],[83]]</f>
        <v>3.4626481817359999E-6</v>
      </c>
      <c r="CH343" s="10">
        <f>3/24000000*OO[[#This Row],[142 (06JUL1985 15:00:00)-Water Temperature (C)]]*OO[[#This Row],[84]]</f>
        <v>3.3663512245398748E-6</v>
      </c>
      <c r="CI343" s="10">
        <f>3/24000000*OO[[#This Row],[143 (06JUL1985 18:00:00)-Water Temperature (C)]]*OO[[#This Row],[85]]</f>
        <v>3.2875885378050001E-6</v>
      </c>
      <c r="CJ343" s="10">
        <f>3/24000000*OO[[#This Row],[144 (06JUL1985 21:00:00)-Water Temperature (C)]]*OO[[#This Row],[86]]</f>
        <v>3.152245762511875E-6</v>
      </c>
      <c r="CK343" s="10">
        <f>3/24000000*OO[[#This Row],[145 (07JUL1985 00:00:00)-Water Temperature (C)]]*OO[[#This Row],[87]]</f>
        <v>2.9640599302304999E-6</v>
      </c>
      <c r="CL343" s="10">
        <f>3/24000000*OO[[#This Row],[146 (07JUL1985 03:00:00)-Water Temperature (C)]]*OO[[#This Row],[88]]</f>
        <v>2.7599750370587496E-6</v>
      </c>
      <c r="CM343" s="10">
        <f>3/24000000*OO[[#This Row],[147 (07JUL1985 06:00:00)-Water Temperature (C)]]*OO[[#This Row],[89]]</f>
        <v>2.5613919152249996E-6</v>
      </c>
      <c r="CN343" s="10">
        <f>3/24000000*OO[[#This Row],[148 (07JUL1985 09:00:00)-Water Temperature (C)]]*OO[[#This Row],[90]]</f>
        <v>2.4388399777893749E-6</v>
      </c>
      <c r="CO343" s="10">
        <f>3/24000000*OO[[#This Row],[149 (07JUL1985 12:00:00)-Water Temperature (C)]]*OO[[#This Row],[91]]</f>
        <v>2.3737776013216248E-6</v>
      </c>
      <c r="CP343" s="10">
        <f>3/24000000*OO[[#This Row],[150 (07JUL1985 15:00:00)-Water Temperature (C)]]*OO[[#This Row],[92]]</f>
        <v>2.3808087372225003E-6</v>
      </c>
      <c r="CQ343" s="10">
        <f>3/24000000*OO[[#This Row],[151 (07JUL1985 18:00:00)-Water Temperature (C)]]*OO[[#This Row],[93]]</f>
        <v>2.4359681999412501E-6</v>
      </c>
      <c r="CR343" s="10">
        <f>3/24000000*OO[[#This Row],[152 (07JUL1985 21:00:00)-Water Temperature (C)]]*OO[[#This Row],[94]]</f>
        <v>2.4190789697249997E-6</v>
      </c>
      <c r="CS343" s="10">
        <f>3/24000000*OO[[#This Row],[153 (08JUL1985 00:00:00)-Water Temperature (C)]]*OO[[#This Row],[95]]</f>
        <v>2.2988068351562499E-6</v>
      </c>
      <c r="CT343" s="10">
        <f>3/24000000*OO[[#This Row],[154 (08JUL1985 03:00:00)-Water Temperature (C)]]*OO[[#This Row],[96]]</f>
        <v>2.13263780659125E-6</v>
      </c>
      <c r="CU343" s="10">
        <f>3/24000000*OO[[#This Row],[155 (08JUL1985 06:00:00)-Water Temperature (C)]]*OO[[#This Row],[97]]</f>
        <v>1.9796960957867498E-6</v>
      </c>
      <c r="CV343" s="10">
        <f>3/24000000*OO[[#This Row],[156 (08JUL1985 09:00:00)-Water Temperature (C)]]*OO[[#This Row],[98]]</f>
        <v>1.8776725194429999E-6</v>
      </c>
      <c r="CW343" s="10">
        <f>3/24000000*OO[[#This Row],[157 (08JUL1985 12:00:00)-Water Temperature (C)]]*OO[[#This Row],[99]]</f>
        <v>1.7731258436675001E-6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0</v>
      </c>
      <c r="S344" s="10">
        <f>3/24*OO[[#This Row],[75 (28JUN1985 06:00:00)-Water Temperature (C)]]*OO[[#This Row],[17]]/SUM(OO[17])</f>
        <v>0</v>
      </c>
      <c r="T344" s="10">
        <f>3/24*OO[[#This Row],[76 (28JUN1985 09:00:00)-Water Temperature (C)]]*OO[[#This Row],[18]]/SUM(OO[18])</f>
        <v>0</v>
      </c>
      <c r="U344" s="10">
        <f>3/24*OO[[#This Row],[77 (28JUN1985 12:00:00)-Water Temperature (C)]]*OO[[#This Row],[19]]/SUM(OO[19])</f>
        <v>8.381295129357576E-38</v>
      </c>
      <c r="V344" s="10">
        <f>3/24000000*OO[[#This Row],[78 (28JUN1985 15:00:00)-Water Temperature (C)]]*OO[[#This Row],[20]]</f>
        <v>8.2160436334112498E-29</v>
      </c>
      <c r="W344" s="10">
        <f>3/24000000*OO[[#This Row],[79 (28JUN1985 18:00:00)-Water Temperature (C)]]*OO[[#This Row],[21]]</f>
        <v>7.0619657089499999E-23</v>
      </c>
      <c r="X344" s="10">
        <f>3/24000000*OO[[#This Row],[80 (28JUN1985 21:00:00)-Water Temperature (C)]]*OO[[#This Row],[22]]</f>
        <v>5.7782839585525004E-18</v>
      </c>
      <c r="Y344" s="10">
        <f>3/24000000*OO[[#This Row],[81 (29JUN1985 00:00:00)-Water Temperature (C)]]*OO[[#This Row],[23]]</f>
        <v>1.20568215897625E-14</v>
      </c>
      <c r="Z344" s="10">
        <f>3/24000000*OO[[#This Row],[82 (29JUN1985 03:00:00)-Water Temperature (C)]]*OO[[#This Row],[24]]</f>
        <v>5.0656308249600002E-12</v>
      </c>
      <c r="AA344" s="10">
        <f>3/24000000*OO[[#This Row],[83 (29JUN1985 06:00:00)-Water Temperature (C)]]*OO[[#This Row],[25]]</f>
        <v>7.0325970198049995E-10</v>
      </c>
      <c r="AB344" s="10">
        <f>3/24000000*OO[[#This Row],[84 (29JUN1985 09:00:00)-Water Temperature (C)]]*OO[[#This Row],[26]]</f>
        <v>4.2931675650324993E-8</v>
      </c>
      <c r="AC344" s="10">
        <f>3/24000000*OO[[#This Row],[85 (29JUN1985 12:00:00)-Water Temperature (C)]]*OO[[#This Row],[27]]</f>
        <v>1.366247000144E-6</v>
      </c>
      <c r="AD344" s="10">
        <f>3/24000000*OO[[#This Row],[86 (29JUN1985 15:00:00)-Water Temperature (C)]]*OO[[#This Row],[28]]</f>
        <v>2.515728339712E-5</v>
      </c>
      <c r="AE344" s="10">
        <f>3/24000000*OO[[#This Row],[88 (29JUN1985 21:00:00)-Water Temperature (C)]]*OO[[#This Row],[30]]</f>
        <v>1.8570356202300001E-3</v>
      </c>
      <c r="AF344" s="10">
        <f>3/24000000*OO[[#This Row],[88 (29JUN1985 21:00:00)-Water Temperature (C)]]*OO[[#This Row],[30]]</f>
        <v>1.8570356202300001E-3</v>
      </c>
      <c r="AG344" s="10">
        <f>3/24000000*OO[[#This Row],[89 (30JUN1985 00:00:00)-Water Temperature (C)]]*OO[[#This Row],[31]]</f>
        <v>7.8442437595762499E-3</v>
      </c>
      <c r="AH344" s="10">
        <f>3/24000000*OO[[#This Row],[90 (30JUN1985 03:00:00)-Water Temperature (C)]]*OO[[#This Row],[32]]</f>
        <v>2.2549446293343749E-2</v>
      </c>
      <c r="AI344" s="10">
        <f>3/24000000*OO[[#This Row],[91 (30JUN1985 06:00:00)-Water Temperature (C)]]*OO[[#This Row],[33]]</f>
        <v>4.7020921286867495E-2</v>
      </c>
      <c r="AJ344" s="10">
        <f>3/24000000*OO[[#This Row],[92 (30JUN1985 09:00:00)-Water Temperature (C)]]*OO[[#This Row],[34]]</f>
        <v>7.4752719739124993E-2</v>
      </c>
      <c r="AK344" s="10">
        <f>3/24000000*OO[[#This Row],[93 (30JUN1985 12:00:00)-Water Temperature (C)]]*OO[[#This Row],[35]]</f>
        <v>9.5198566850624999E-2</v>
      </c>
      <c r="AL344" s="10">
        <f>3/24000000*OO[[#This Row],[94 (30JUN1985 15:00:00)-Water Temperature (C)]]*OO[[#This Row],[36]]</f>
        <v>0.10196293160412499</v>
      </c>
      <c r="AM344" s="10">
        <f>3/24000000*OO[[#This Row],[95 (30JUN1985 18:00:00)-Water Temperature (C)]]*OO[[#This Row],[37]]</f>
        <v>9.0553781140250006E-2</v>
      </c>
      <c r="AN344" s="10">
        <f>3/24000000*OO[[#This Row],[96 (30JUN1985 21:00:00)-Water Temperature (C)]]*OO[[#This Row],[38]]</f>
        <v>6.4400782011124993E-2</v>
      </c>
      <c r="AO344" s="10">
        <f>3/24000000*OO[[#This Row],[97 (01JUL1985 00:00:00)-Water Temperature (C)]]*OO[[#This Row],[39]]</f>
        <v>3.7888866683675006E-2</v>
      </c>
      <c r="AP344" s="10">
        <f>3/24000000*OO[[#This Row],[98 (01JUL1985 03:00:00)-Water Temperature (C)]]*OO[[#This Row],[40]]</f>
        <v>1.9083982628320003E-2</v>
      </c>
      <c r="AQ344" s="10">
        <f>3/24000000*OO[[#This Row],[99 (01JUL1985 06:00:00)-Water Temperature (C)]]*OO[[#This Row],[41]]</f>
        <v>8.5547140984812489E-3</v>
      </c>
      <c r="AR344" s="10">
        <f>3/24000000*OO[[#This Row],[100 (01JUL1985 09:00:00)-Water Temperature (C)]]*OO[[#This Row],[42]]</f>
        <v>3.5331050796045E-3</v>
      </c>
      <c r="AS344" s="10">
        <f>3/24000000*OO[[#This Row],[101 (01JUL1985 12:00:00)-Water Temperature (C)]]*OO[[#This Row],[43]]</f>
        <v>1.3720031735977498E-3</v>
      </c>
      <c r="AT344" s="10">
        <f>3/24000000*OO[[#This Row],[102 (01JUL1985 15:00:00)-Water Temperature (C)]]*OO[[#This Row],[44]]</f>
        <v>5.2431780807944987E-4</v>
      </c>
      <c r="AU344" s="10">
        <f>3/24000000*OO[[#This Row],[103 (01JUL1985 18:00:00)-Water Temperature (C)]]*OO[[#This Row],[45]]</f>
        <v>2.1245907399337495E-4</v>
      </c>
      <c r="AV344" s="10">
        <f>3/24000000*OO[[#This Row],[104 (01JUL1985 21:00:00)-Water Temperature (C)]]*OO[[#This Row],[46]]</f>
        <v>1.09576852828425E-4</v>
      </c>
      <c r="AW344" s="10">
        <f>3/24000000*OO[[#This Row],[105 (02JUL1985 00:00:00)-Water Temperature (C)]]*OO[[#This Row],[47]]</f>
        <v>7.9354071694799985E-5</v>
      </c>
      <c r="AX344" s="10">
        <f>3/24000000*OO[[#This Row],[106 (02JUL1985 03:00:00)-Water Temperature (C)]]*OO[[#This Row],[48]]</f>
        <v>7.0695547750099997E-5</v>
      </c>
      <c r="AY344" s="10">
        <f>3/24000000*OO[[#This Row],[107 (02JUL1985 06:00:00)-Water Temperature (C)]]*OO[[#This Row],[49]]</f>
        <v>6.6594531945375003E-5</v>
      </c>
      <c r="AZ344" s="10">
        <f>3/24000000*OO[[#This Row],[108 (02JUL1985 09:00:00)-Water Temperature (C)]]*OO[[#This Row],[50]]</f>
        <v>6.4077738231499995E-5</v>
      </c>
      <c r="BA344" s="10">
        <f>3/24000000*OO[[#This Row],[109 (02JUL1985 12:00:00)-Water Temperature (C)]]*OO[[#This Row],[51]]</f>
        <v>6.1697864607050006E-5</v>
      </c>
      <c r="BB344" s="10">
        <f>3/24000000*OO[[#This Row],[110 (02JUL1985 15:00:00)-Water Temperature (C)]]*OO[[#This Row],[52]]</f>
        <v>5.9348143833772497E-5</v>
      </c>
      <c r="BC344" s="10">
        <f>3/24000000*OO[[#This Row],[111 (02JUL1985 18:00:00)-Water Temperature (C)]]*OO[[#This Row],[53]]</f>
        <v>5.5179937231347491E-5</v>
      </c>
      <c r="BD344" s="10">
        <f>3/24000000*OO[[#This Row],[112 (02JUL1985 21:00:00)-Water Temperature (C)]]*OO[[#This Row],[54]]</f>
        <v>4.8296834147099998E-5</v>
      </c>
      <c r="BE344" s="10">
        <f>3/24000000*OO[[#This Row],[113 (03JUL1985 00:00:00)-Water Temperature (C)]]*OO[[#This Row],[55]]</f>
        <v>4.01218536324E-5</v>
      </c>
      <c r="BF344" s="10">
        <f>3/24000000*OO[[#This Row],[114 (03JUL1985 03:00:00)-Water Temperature (C)]]*OO[[#This Row],[56]]</f>
        <v>3.1815168714004999E-5</v>
      </c>
      <c r="BG344" s="10">
        <f>3/24000000*OO[[#This Row],[115 (03JUL1985 06:00:00)-Water Temperature (C)]]*OO[[#This Row],[57]]</f>
        <v>2.4877566884492496E-5</v>
      </c>
      <c r="BH344" s="10">
        <f>3/24000000*OO[[#This Row],[116 (03JUL1985 09:00:00)-Water Temperature (C)]]*OO[[#This Row],[58]]</f>
        <v>2.0042778110985E-5</v>
      </c>
      <c r="BI344" s="10">
        <f>3/24000000*OO[[#This Row],[117 (03JUL1985 12:00:00)-Water Temperature (C)]]*OO[[#This Row],[59]]</f>
        <v>1.7259705520116248E-5</v>
      </c>
      <c r="BJ344" s="10">
        <f>3/24000000*OO[[#This Row],[118 (03JUL1985 15:00:00)-Water Temperature (C)]]*OO[[#This Row],[60]]</f>
        <v>1.5861854252308749E-5</v>
      </c>
      <c r="BK344" s="10">
        <f>3/24000000*OO[[#This Row],[119 (03JUL1985 18:00:00)-Water Temperature (C)]]*OO[[#This Row],[61]]</f>
        <v>1.4788273208279999E-5</v>
      </c>
      <c r="BL344" s="10">
        <f>3/24000000*OO[[#This Row],[120 (03JUL1985 21:00:00)-Water Temperature (C)]]*OO[[#This Row],[62]]</f>
        <v>1.3685964268559998E-5</v>
      </c>
      <c r="BM344" s="10">
        <f>3/24000000*OO[[#This Row],[121 (04JUL1985 00:00:00)-Water Temperature (C)]]*OO[[#This Row],[63]]</f>
        <v>1.2548015944021251E-5</v>
      </c>
      <c r="BN344" s="10">
        <f>3/24000000*OO[[#This Row],[122 (04JUL1985 03:00:00)-Water Temperature (C)]]*OO[[#This Row],[64]]</f>
        <v>1.1466603314889998E-5</v>
      </c>
      <c r="BO344" s="10">
        <f>3/24000000*OO[[#This Row],[123 (04JUL1985 06:00:00)-Water Temperature (C)]]*OO[[#This Row],[65]]</f>
        <v>1.0478407838489999E-5</v>
      </c>
      <c r="BP344" s="10">
        <f>3/24000000*OO[[#This Row],[124 (04JUL1985 09:00:00)-Water Temperature (C)]]*OO[[#This Row],[66]]</f>
        <v>9.7542861456850006E-6</v>
      </c>
      <c r="BQ344" s="10">
        <f>3/24000000*OO[[#This Row],[125 (04JUL1985 12:00:00)-Water Temperature (C)]]*OO[[#This Row],[67]]</f>
        <v>9.1669013755724993E-6</v>
      </c>
      <c r="BR344" s="10">
        <f>3/24000000*OO[[#This Row],[126 (04JUL1985 15:00:00)-Water Temperature (C)]]*OO[[#This Row],[68]]</f>
        <v>8.6746833693050016E-6</v>
      </c>
      <c r="BS344" s="10">
        <f>3/24000000*OO[[#This Row],[127 (04JUL1985 18:00:00)-Water Temperature (C)]]*OO[[#This Row],[69]]</f>
        <v>8.1535172123725007E-6</v>
      </c>
      <c r="BT344" s="10">
        <f>3/24000000*OO[[#This Row],[128 (04JUL1985 21:00:00)-Water Temperature (C)]]*OO[[#This Row],[70]]</f>
        <v>7.6712955987075004E-6</v>
      </c>
      <c r="BU344" s="10">
        <f>3/24000000*OO[[#This Row],[129 (05JUL1985 00:00:00)-Water Temperature (C)]]*OO[[#This Row],[71]]</f>
        <v>7.2213412437537505E-6</v>
      </c>
      <c r="BV344" s="10">
        <f>3/24000000*OO[[#This Row],[130 (05JUL1985 03:00:00)-Water Temperature (C)]]*OO[[#This Row],[72]]</f>
        <v>6.7231685422237496E-6</v>
      </c>
      <c r="BW344" s="10">
        <f>3/24000000*OO[[#This Row],[131 (05JUL1985 06:00:00)-Water Temperature (C)]]*OO[[#This Row],[73]]</f>
        <v>6.2187634034700008E-6</v>
      </c>
      <c r="BX344" s="10">
        <f>3/24000000*OO[[#This Row],[132 (05JUL1985 09:00:00)-Water Temperature (C)]]*OO[[#This Row],[74]]</f>
        <v>5.9334068179237507E-6</v>
      </c>
      <c r="BY344" s="10">
        <f>3/24000000*OO[[#This Row],[133 (05JUL1985 12:00:00)-Water Temperature (C)]]*OO[[#This Row],[75]]</f>
        <v>5.9467424833878752E-6</v>
      </c>
      <c r="BZ344" s="10">
        <f>3/24000000*OO[[#This Row],[134 (05JUL1985 15:00:00)-Water Temperature (C)]]*OO[[#This Row],[76]]</f>
        <v>6.1744386068099992E-6</v>
      </c>
      <c r="CA344" s="10">
        <f>3/24000000*OO[[#This Row],[135 (05JUL1985 18:00:00)-Water Temperature (C)]]*OO[[#This Row],[77]]</f>
        <v>6.2959698339327498E-6</v>
      </c>
      <c r="CB344" s="10">
        <f>3/24000000*OO[[#This Row],[136 (05JUL1985 21:00:00)-Water Temperature (C)]]*OO[[#This Row],[78]]</f>
        <v>6.1115196857504991E-6</v>
      </c>
      <c r="CC344" s="10">
        <f>3/24000000*OO[[#This Row],[137 (06JUL1985 00:00:00)-Water Temperature (C)]]*OO[[#This Row],[79]]</f>
        <v>5.7516700750781247E-6</v>
      </c>
      <c r="CD344" s="10">
        <f>3/24000000*OO[[#This Row],[138 (06JUL1985 03:00:00)-Water Temperature (C)]]*OO[[#This Row],[80]]</f>
        <v>5.3528255002282504E-6</v>
      </c>
      <c r="CE344" s="10">
        <f>3/24000000*OO[[#This Row],[139 (06JUL1985 06:00:00)-Water Temperature (C)]]*OO[[#This Row],[81]]</f>
        <v>4.9610882356049997E-6</v>
      </c>
      <c r="CF344" s="10">
        <f>3/24000000*OO[[#This Row],[140 (06JUL1985 09:00:00)-Water Temperature (C)]]*OO[[#This Row],[82]]</f>
        <v>4.6353748183470002E-6</v>
      </c>
      <c r="CG344" s="10">
        <f>3/24000000*OO[[#This Row],[141 (06JUL1985 12:00:00)-Water Temperature (C)]]*OO[[#This Row],[83]]</f>
        <v>4.4285397208383747E-6</v>
      </c>
      <c r="CH344" s="10">
        <f>3/24000000*OO[[#This Row],[142 (06JUL1985 15:00:00)-Water Temperature (C)]]*OO[[#This Row],[84]]</f>
        <v>4.2964377427983751E-6</v>
      </c>
      <c r="CI344" s="10">
        <f>3/24000000*OO[[#This Row],[143 (06JUL1985 18:00:00)-Water Temperature (C)]]*OO[[#This Row],[85]]</f>
        <v>4.1986412649967499E-6</v>
      </c>
      <c r="CJ344" s="10">
        <f>3/24000000*OO[[#This Row],[144 (06JUL1985 21:00:00)-Water Temperature (C)]]*OO[[#This Row],[86]]</f>
        <v>4.0230489333554995E-6</v>
      </c>
      <c r="CK344" s="10">
        <f>3/24000000*OO[[#This Row],[145 (07JUL1985 00:00:00)-Water Temperature (C)]]*OO[[#This Row],[87]]</f>
        <v>3.7853972845162497E-6</v>
      </c>
      <c r="CL344" s="10">
        <f>3/24000000*OO[[#This Row],[146 (07JUL1985 03:00:00)-Water Temperature (C)]]*OO[[#This Row],[88]]</f>
        <v>3.5296486457762496E-6</v>
      </c>
      <c r="CM344" s="10">
        <f>3/24000000*OO[[#This Row],[147 (07JUL1985 06:00:00)-Water Temperature (C)]]*OO[[#This Row],[89]]</f>
        <v>3.2762294332858749E-6</v>
      </c>
      <c r="CN344" s="10">
        <f>3/24000000*OO[[#This Row],[148 (07JUL1985 09:00:00)-Water Temperature (C)]]*OO[[#This Row],[90]]</f>
        <v>3.11944148521175E-6</v>
      </c>
      <c r="CO344" s="10">
        <f>3/24000000*OO[[#This Row],[149 (07JUL1985 12:00:00)-Water Temperature (C)]]*OO[[#This Row],[91]]</f>
        <v>3.0343593773614997E-6</v>
      </c>
      <c r="CP344" s="10">
        <f>3/24000000*OO[[#This Row],[150 (07JUL1985 15:00:00)-Water Temperature (C)]]*OO[[#This Row],[92]]</f>
        <v>3.0401598040921246E-6</v>
      </c>
      <c r="CQ344" s="10">
        <f>3/24000000*OO[[#This Row],[151 (07JUL1985 18:00:00)-Water Temperature (C)]]*OO[[#This Row],[93]]</f>
        <v>3.1079706946791247E-6</v>
      </c>
      <c r="CR344" s="10">
        <f>3/24000000*OO[[#This Row],[152 (07JUL1985 21:00:00)-Water Temperature (C)]]*OO[[#This Row],[94]]</f>
        <v>3.0818553373693751E-6</v>
      </c>
      <c r="CS344" s="10">
        <f>3/24000000*OO[[#This Row],[153 (08JUL1985 00:00:00)-Water Temperature (C)]]*OO[[#This Row],[95]]</f>
        <v>2.93410790337175E-6</v>
      </c>
      <c r="CT344" s="10">
        <f>3/24000000*OO[[#This Row],[154 (08JUL1985 03:00:00)-Water Temperature (C)]]*OO[[#This Row],[96]]</f>
        <v>2.7259775453959998E-6</v>
      </c>
      <c r="CU344" s="10">
        <f>3/24000000*OO[[#This Row],[155 (08JUL1985 06:00:00)-Water Temperature (C)]]*OO[[#This Row],[97]]</f>
        <v>2.5320702790039994E-6</v>
      </c>
      <c r="CV344" s="10">
        <f>3/24000000*OO[[#This Row],[156 (08JUL1985 09:00:00)-Water Temperature (C)]]*OO[[#This Row],[98]]</f>
        <v>2.4037490199179999E-6</v>
      </c>
      <c r="CW344" s="10">
        <f>3/24000000*OO[[#This Row],[157 (08JUL1985 12:00:00)-Water Temperature (C)]]*OO[[#This Row],[99]]</f>
        <v>2.2662182846177499E-6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0</v>
      </c>
      <c r="S345" s="10">
        <f>3/24*OO[[#This Row],[75 (28JUN1985 06:00:00)-Water Temperature (C)]]*OO[[#This Row],[17]]/SUM(OO[17])</f>
        <v>0</v>
      </c>
      <c r="T345" s="10">
        <f>3/24*OO[[#This Row],[76 (28JUN1985 09:00:00)-Water Temperature (C)]]*OO[[#This Row],[18]]/SUM(OO[18])</f>
        <v>0</v>
      </c>
      <c r="U345" s="10">
        <f>3/24*OO[[#This Row],[77 (28JUN1985 12:00:00)-Water Temperature (C)]]*OO[[#This Row],[19]]/SUM(OO[19])</f>
        <v>1.2164578651861895E-38</v>
      </c>
      <c r="V345" s="10">
        <f>3/24000000*OO[[#This Row],[78 (28JUN1985 15:00:00)-Water Temperature (C)]]*OO[[#This Row],[20]]</f>
        <v>2.936700205224E-29</v>
      </c>
      <c r="W345" s="10">
        <f>3/24000000*OO[[#This Row],[79 (28JUN1985 18:00:00)-Water Temperature (C)]]*OO[[#This Row],[21]]</f>
        <v>1.6669337152155003E-23</v>
      </c>
      <c r="X345" s="10">
        <f>3/24000000*OO[[#This Row],[80 (28JUN1985 21:00:00)-Water Temperature (C)]]*OO[[#This Row],[22]]</f>
        <v>2.1972977552770001E-18</v>
      </c>
      <c r="Y345" s="10">
        <f>3/24000000*OO[[#This Row],[81 (29JUN1985 00:00:00)-Water Temperature (C)]]*OO[[#This Row],[23]]</f>
        <v>5.2855057589987487E-15</v>
      </c>
      <c r="Z345" s="10">
        <f>3/24000000*OO[[#This Row],[82 (29JUN1985 03:00:00)-Water Temperature (C)]]*OO[[#This Row],[24]]</f>
        <v>2.4336354301109999E-12</v>
      </c>
      <c r="AA345" s="10">
        <f>3/24000000*OO[[#This Row],[83 (29JUN1985 06:00:00)-Water Temperature (C)]]*OO[[#This Row],[25]]</f>
        <v>3.6323133532095E-10</v>
      </c>
      <c r="AB345" s="10">
        <f>3/24000000*OO[[#This Row],[84 (29JUN1985 09:00:00)-Water Temperature (C)]]*OO[[#This Row],[26]]</f>
        <v>2.3546462976014998E-8</v>
      </c>
      <c r="AC345" s="10">
        <f>3/24000000*OO[[#This Row],[85 (29JUN1985 12:00:00)-Water Temperature (C)]]*OO[[#This Row],[27]]</f>
        <v>7.8887174922099988E-7</v>
      </c>
      <c r="AD345" s="10">
        <f>3/24000000*OO[[#This Row],[86 (29JUN1985 15:00:00)-Water Temperature (C)]]*OO[[#This Row],[28]]</f>
        <v>1.5224555117633749E-5</v>
      </c>
      <c r="AE345" s="10">
        <f>3/24000000*OO[[#This Row],[88 (29JUN1985 21:00:00)-Water Temperature (C)]]*OO[[#This Row],[30]]</f>
        <v>1.2189597838818751E-3</v>
      </c>
      <c r="AF345" s="10">
        <f>3/24000000*OO[[#This Row],[88 (29JUN1985 21:00:00)-Water Temperature (C)]]*OO[[#This Row],[30]]</f>
        <v>1.2189597838818751E-3</v>
      </c>
      <c r="AG345" s="10">
        <f>3/24000000*OO[[#This Row],[89 (30JUN1985 00:00:00)-Water Temperature (C)]]*OO[[#This Row],[31]]</f>
        <v>5.3588823620062502E-3</v>
      </c>
      <c r="AH345" s="10">
        <f>3/24000000*OO[[#This Row],[90 (30JUN1985 03:00:00)-Water Temperature (C)]]*OO[[#This Row],[32]]</f>
        <v>1.5969956780417498E-2</v>
      </c>
      <c r="AI345" s="10">
        <f>3/24000000*OO[[#This Row],[91 (30JUN1985 06:00:00)-Water Temperature (C)]]*OO[[#This Row],[33]]</f>
        <v>3.4379875228874993E-2</v>
      </c>
      <c r="AJ345" s="10">
        <f>3/24000000*OO[[#This Row],[92 (30JUN1985 09:00:00)-Water Temperature (C)]]*OO[[#This Row],[34]]</f>
        <v>5.6327202205575001E-2</v>
      </c>
      <c r="AK345" s="10">
        <f>3/24000000*OO[[#This Row],[93 (30JUN1985 12:00:00)-Water Temperature (C)]]*OO[[#This Row],[35]]</f>
        <v>7.3637225285812499E-2</v>
      </c>
      <c r="AL345" s="10">
        <f>3/24000000*OO[[#This Row],[94 (30JUN1985 15:00:00)-Water Temperature (C)]]*OO[[#This Row],[36]]</f>
        <v>8.0713213938999995E-2</v>
      </c>
      <c r="AM345" s="10">
        <f>3/24000000*OO[[#This Row],[95 (30JUN1985 18:00:00)-Water Temperature (C)]]*OO[[#This Row],[37]]</f>
        <v>7.3264399775125E-2</v>
      </c>
      <c r="AN345" s="10">
        <f>3/24000000*OO[[#This Row],[96 (30JUN1985 21:00:00)-Water Temperature (C)]]*OO[[#This Row],[38]]</f>
        <v>5.3187408690637497E-2</v>
      </c>
      <c r="AO345" s="10">
        <f>3/24000000*OO[[#This Row],[97 (01JUL1985 00:00:00)-Water Temperature (C)]]*OO[[#This Row],[39]]</f>
        <v>3.2009242133964999E-2</v>
      </c>
      <c r="AP345" s="10">
        <f>3/24000000*OO[[#This Row],[98 (01JUL1985 03:00:00)-Water Temperature (C)]]*OO[[#This Row],[40]]</f>
        <v>1.644193098189E-2</v>
      </c>
      <c r="AQ345" s="10">
        <f>3/24000000*OO[[#This Row],[99 (01JUL1985 06:00:00)-Water Temperature (C)]]*OO[[#This Row],[41]]</f>
        <v>7.4986772424249989E-3</v>
      </c>
      <c r="AR345" s="10">
        <f>3/24000000*OO[[#This Row],[100 (01JUL1985 09:00:00)-Water Temperature (C)]]*OO[[#This Row],[42]]</f>
        <v>3.146698162075E-3</v>
      </c>
      <c r="AS345" s="10">
        <f>3/24000000*OO[[#This Row],[101 (01JUL1985 12:00:00)-Water Temperature (C)]]*OO[[#This Row],[43]]</f>
        <v>1.2342716060445001E-3</v>
      </c>
      <c r="AT345" s="10">
        <f>3/24000000*OO[[#This Row],[102 (01JUL1985 15:00:00)-Water Temperature (C)]]*OO[[#This Row],[44]]</f>
        <v>4.722868738780875E-4</v>
      </c>
      <c r="AU345" s="10">
        <f>3/24000000*OO[[#This Row],[103 (01JUL1985 18:00:00)-Water Temperature (C)]]*OO[[#This Row],[45]]</f>
        <v>1.8792707777075E-4</v>
      </c>
      <c r="AV345" s="10">
        <f>3/24000000*OO[[#This Row],[104 (01JUL1985 21:00:00)-Water Temperature (C)]]*OO[[#This Row],[46]]</f>
        <v>9.2642438844562494E-5</v>
      </c>
      <c r="AW345" s="10">
        <f>3/24000000*OO[[#This Row],[105 (02JUL1985 00:00:00)-Water Temperature (C)]]*OO[[#This Row],[47]]</f>
        <v>6.4186742508749999E-5</v>
      </c>
      <c r="AX345" s="10">
        <f>3/24000000*OO[[#This Row],[106 (02JUL1985 03:00:00)-Water Temperature (C)]]*OO[[#This Row],[48]]</f>
        <v>5.6186205138813746E-5</v>
      </c>
      <c r="AY345" s="10">
        <f>3/24000000*OO[[#This Row],[107 (02JUL1985 06:00:00)-Water Temperature (C)]]*OO[[#This Row],[49]]</f>
        <v>5.2836161186539993E-5</v>
      </c>
      <c r="AZ345" s="10">
        <f>3/24000000*OO[[#This Row],[108 (02JUL1985 09:00:00)-Water Temperature (C)]]*OO[[#This Row],[50]]</f>
        <v>5.1014370100319996E-5</v>
      </c>
      <c r="BA345" s="10">
        <f>3/24000000*OO[[#This Row],[109 (02JUL1985 12:00:00)-Water Temperature (C)]]*OO[[#This Row],[51]]</f>
        <v>4.9192073740687499E-5</v>
      </c>
      <c r="BB345" s="10">
        <f>3/24000000*OO[[#This Row],[110 (02JUL1985 15:00:00)-Water Temperature (C)]]*OO[[#This Row],[52]]</f>
        <v>4.7436176258594997E-5</v>
      </c>
      <c r="BC345" s="10">
        <f>3/24000000*OO[[#This Row],[111 (02JUL1985 18:00:00)-Water Temperature (C)]]*OO[[#This Row],[53]]</f>
        <v>4.4215770484367499E-5</v>
      </c>
      <c r="BD345" s="10">
        <f>3/24000000*OO[[#This Row],[112 (02JUL1985 21:00:00)-Water Temperature (C)]]*OO[[#This Row],[54]]</f>
        <v>3.8827445099939998E-5</v>
      </c>
      <c r="BE345" s="10">
        <f>3/24000000*OO[[#This Row],[113 (03JUL1985 00:00:00)-Water Temperature (C)]]*OO[[#This Row],[55]]</f>
        <v>3.2454394710257498E-5</v>
      </c>
      <c r="BF345" s="10">
        <f>3/24000000*OO[[#This Row],[114 (03JUL1985 03:00:00)-Water Temperature (C)]]*OO[[#This Row],[56]]</f>
        <v>2.5850892351420002E-5</v>
      </c>
      <c r="BG345" s="10">
        <f>3/24000000*OO[[#This Row],[115 (03JUL1985 06:00:00)-Water Temperature (C)]]*OO[[#This Row],[57]]</f>
        <v>2.0258434688624998E-5</v>
      </c>
      <c r="BH345" s="10">
        <f>3/24000000*OO[[#This Row],[116 (03JUL1985 09:00:00)-Water Temperature (C)]]*OO[[#This Row],[58]]</f>
        <v>1.6321578497449998E-5</v>
      </c>
      <c r="BI345" s="10">
        <f>3/24000000*OO[[#This Row],[117 (03JUL1985 12:00:00)-Water Temperature (C)]]*OO[[#This Row],[59]]</f>
        <v>1.3987124291924999E-5</v>
      </c>
      <c r="BJ345" s="10">
        <f>3/24000000*OO[[#This Row],[118 (03JUL1985 15:00:00)-Water Temperature (C)]]*OO[[#This Row],[60]]</f>
        <v>1.2760141650258749E-5</v>
      </c>
      <c r="BK345" s="10">
        <f>3/24000000*OO[[#This Row],[119 (03JUL1985 18:00:00)-Water Temperature (C)]]*OO[[#This Row],[61]]</f>
        <v>1.1817579101579999E-5</v>
      </c>
      <c r="BL345" s="10">
        <f>3/24000000*OO[[#This Row],[120 (03JUL1985 21:00:00)-Water Temperature (C)]]*OO[[#This Row],[62]]</f>
        <v>1.0905758269549999E-5</v>
      </c>
      <c r="BM345" s="10">
        <f>3/24000000*OO[[#This Row],[121 (04JUL1985 00:00:00)-Water Temperature (C)]]*OO[[#This Row],[63]]</f>
        <v>9.9926387880499999E-6</v>
      </c>
      <c r="BN345" s="10">
        <f>3/24000000*OO[[#This Row],[122 (04JUL1985 03:00:00)-Water Temperature (C)]]*OO[[#This Row],[64]]</f>
        <v>9.1334134887049985E-6</v>
      </c>
      <c r="BO345" s="10">
        <f>3/24000000*OO[[#This Row],[123 (04JUL1985 06:00:00)-Water Temperature (C)]]*OO[[#This Row],[65]]</f>
        <v>8.3532289954950003E-6</v>
      </c>
      <c r="BP345" s="10">
        <f>3/24000000*OO[[#This Row],[124 (04JUL1985 09:00:00)-Water Temperature (C)]]*OO[[#This Row],[66]]</f>
        <v>7.7828571945300004E-6</v>
      </c>
      <c r="BQ345" s="10">
        <f>3/24000000*OO[[#This Row],[125 (04JUL1985 12:00:00)-Water Temperature (C)]]*OO[[#This Row],[67]]</f>
        <v>7.2959919905174999E-6</v>
      </c>
      <c r="BR345" s="10">
        <f>3/24000000*OO[[#This Row],[126 (04JUL1985 15:00:00)-Water Temperature (C)]]*OO[[#This Row],[68]]</f>
        <v>6.8954938274199996E-6</v>
      </c>
      <c r="BS345" s="10">
        <f>3/24000000*OO[[#This Row],[127 (04JUL1985 18:00:00)-Water Temperature (C)]]*OO[[#This Row],[69]]</f>
        <v>6.4784725766062489E-6</v>
      </c>
      <c r="BT345" s="10">
        <f>3/24000000*OO[[#This Row],[128 (04JUL1985 21:00:00)-Water Temperature (C)]]*OO[[#This Row],[70]]</f>
        <v>6.0926489491560001E-6</v>
      </c>
      <c r="BU345" s="10">
        <f>3/24000000*OO[[#This Row],[129 (05JUL1985 00:00:00)-Water Temperature (C)]]*OO[[#This Row],[71]]</f>
        <v>5.7375580750345001E-6</v>
      </c>
      <c r="BV345" s="10">
        <f>3/24000000*OO[[#This Row],[130 (05JUL1985 03:00:00)-Water Temperature (C)]]*OO[[#This Row],[72]]</f>
        <v>5.348180051214E-6</v>
      </c>
      <c r="BW345" s="10">
        <f>3/24000000*OO[[#This Row],[131 (05JUL1985 06:00:00)-Water Temperature (C)]]*OO[[#This Row],[73]]</f>
        <v>4.9475273763711248E-6</v>
      </c>
      <c r="BX345" s="10">
        <f>3/24000000*OO[[#This Row],[132 (05JUL1985 09:00:00)-Water Temperature (C)]]*OO[[#This Row],[74]]</f>
        <v>4.7250085206875003E-6</v>
      </c>
      <c r="BY345" s="10">
        <f>3/24000000*OO[[#This Row],[133 (05JUL1985 12:00:00)-Water Temperature (C)]]*OO[[#This Row],[75]]</f>
        <v>4.7329424030638754E-6</v>
      </c>
      <c r="BZ345" s="10">
        <f>3/24000000*OO[[#This Row],[134 (05JUL1985 15:00:00)-Water Temperature (C)]]*OO[[#This Row],[76]]</f>
        <v>4.9027701574354994E-6</v>
      </c>
      <c r="CA345" s="10">
        <f>3/24000000*OO[[#This Row],[135 (05JUL1985 18:00:00)-Water Temperature (C)]]*OO[[#This Row],[77]]</f>
        <v>4.9861965153499999E-6</v>
      </c>
      <c r="CB345" s="10">
        <f>3/24000000*OO[[#This Row],[136 (05JUL1985 21:00:00)-Water Temperature (C)]]*OO[[#This Row],[78]]</f>
        <v>4.8382301091573749E-6</v>
      </c>
      <c r="CC345" s="10">
        <f>3/24000000*OO[[#This Row],[137 (06JUL1985 00:00:00)-Water Temperature (C)]]*OO[[#This Row],[79]]</f>
        <v>4.5652208970899996E-6</v>
      </c>
      <c r="CD345" s="10">
        <f>3/24000000*OO[[#This Row],[138 (06JUL1985 03:00:00)-Water Temperature (C)]]*OO[[#This Row],[80]]</f>
        <v>4.2551137203900002E-6</v>
      </c>
      <c r="CE345" s="10">
        <f>3/24000000*OO[[#This Row],[139 (06JUL1985 06:00:00)-Water Temperature (C)]]*OO[[#This Row],[81]]</f>
        <v>3.9456558281155002E-6</v>
      </c>
      <c r="CF345" s="10">
        <f>3/24000000*OO[[#This Row],[140 (06JUL1985 09:00:00)-Water Temperature (C)]]*OO[[#This Row],[82]]</f>
        <v>3.6912741846749998E-6</v>
      </c>
      <c r="CG345" s="10">
        <f>3/24000000*OO[[#This Row],[141 (06JUL1985 12:00:00)-Water Temperature (C)]]*OO[[#This Row],[83]]</f>
        <v>3.5237193616359994E-6</v>
      </c>
      <c r="CH345" s="10">
        <f>3/24000000*OO[[#This Row],[142 (06JUL1985 15:00:00)-Water Temperature (C)]]*OO[[#This Row],[84]]</f>
        <v>3.40843179710625E-6</v>
      </c>
      <c r="CI345" s="10">
        <f>3/24000000*OO[[#This Row],[143 (06JUL1985 18:00:00)-Water Temperature (C)]]*OO[[#This Row],[85]]</f>
        <v>3.3311927586187501E-6</v>
      </c>
      <c r="CJ345" s="10">
        <f>3/24000000*OO[[#This Row],[144 (06JUL1985 21:00:00)-Water Temperature (C)]]*OO[[#This Row],[86]]</f>
        <v>3.19038664465125E-6</v>
      </c>
      <c r="CK345" s="10">
        <f>3/24000000*OO[[#This Row],[145 (07JUL1985 00:00:00)-Water Temperature (C)]]*OO[[#This Row],[87]]</f>
        <v>3.0039651354009996E-6</v>
      </c>
      <c r="CL345" s="10">
        <f>3/24000000*OO[[#This Row],[146 (07JUL1985 03:00:00)-Water Temperature (C)]]*OO[[#This Row],[88]]</f>
        <v>2.8066842379031248E-6</v>
      </c>
      <c r="CM345" s="10">
        <f>3/24000000*OO[[#This Row],[147 (07JUL1985 06:00:00)-Water Temperature (C)]]*OO[[#This Row],[89]]</f>
        <v>2.6066092354784998E-6</v>
      </c>
      <c r="CN345" s="10">
        <f>3/24000000*OO[[#This Row],[148 (07JUL1985 09:00:00)-Water Temperature (C)]]*OO[[#This Row],[90]]</f>
        <v>2.4823169110249997E-6</v>
      </c>
      <c r="CO345" s="10">
        <f>3/24000000*OO[[#This Row],[149 (07JUL1985 12:00:00)-Water Temperature (C)]]*OO[[#This Row],[91]]</f>
        <v>2.4112916602334998E-6</v>
      </c>
      <c r="CP345" s="10">
        <f>3/24000000*OO[[#This Row],[150 (07JUL1985 15:00:00)-Water Temperature (C)]]*OO[[#This Row],[92]]</f>
        <v>2.4125305293102498E-6</v>
      </c>
      <c r="CQ345" s="10">
        <f>3/24000000*OO[[#This Row],[151 (07JUL1985 18:00:00)-Water Temperature (C)]]*OO[[#This Row],[93]]</f>
        <v>2.4631594365499999E-6</v>
      </c>
      <c r="CR345" s="10">
        <f>3/24000000*OO[[#This Row],[152 (07JUL1985 21:00:00)-Water Temperature (C)]]*OO[[#This Row],[94]]</f>
        <v>2.4376549219481249E-6</v>
      </c>
      <c r="CS345" s="10">
        <f>3/24000000*OO[[#This Row],[153 (08JUL1985 00:00:00)-Water Temperature (C)]]*OO[[#This Row],[95]]</f>
        <v>2.3252640834749998E-6</v>
      </c>
      <c r="CT345" s="10">
        <f>3/24000000*OO[[#This Row],[154 (08JUL1985 03:00:00)-Water Temperature (C)]]*OO[[#This Row],[96]]</f>
        <v>2.1661288282289999E-6</v>
      </c>
      <c r="CU345" s="10">
        <f>3/24000000*OO[[#This Row],[155 (08JUL1985 06:00:00)-Water Temperature (C)]]*OO[[#This Row],[97]]</f>
        <v>2.0140277917514997E-6</v>
      </c>
      <c r="CV345" s="10">
        <f>3/24000000*OO[[#This Row],[156 (08JUL1985 09:00:00)-Water Temperature (C)]]*OO[[#This Row],[98]]</f>
        <v>1.9142581525139998E-6</v>
      </c>
      <c r="CW345" s="10">
        <f>3/24000000*OO[[#This Row],[157 (08JUL1985 12:00:00)-Water Temperature (C)]]*OO[[#This Row],[99]]</f>
        <v>1.8019381947201247E-6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0</v>
      </c>
      <c r="S346" s="10">
        <f>3/24*OO[[#This Row],[75 (28JUN1985 06:00:00)-Water Temperature (C)]]*OO[[#This Row],[17]]/SUM(OO[17])</f>
        <v>0</v>
      </c>
      <c r="T346" s="10">
        <f>3/24*OO[[#This Row],[76 (28JUN1985 09:00:00)-Water Temperature (C)]]*OO[[#This Row],[18]]/SUM(OO[18])</f>
        <v>0</v>
      </c>
      <c r="U346" s="10">
        <f>3/24*OO[[#This Row],[77 (28JUN1985 12:00:00)-Water Temperature (C)]]*OO[[#This Row],[19]]/SUM(OO[19])</f>
        <v>4.8718797060450712E-39</v>
      </c>
      <c r="V346" s="10">
        <f>3/24000000*OO[[#This Row],[78 (28JUN1985 15:00:00)-Water Temperature (C)]]*OO[[#This Row],[20]]</f>
        <v>1.81292992224575E-29</v>
      </c>
      <c r="W346" s="10">
        <f>3/24000000*OO[[#This Row],[79 (28JUN1985 18:00:00)-Water Temperature (C)]]*OO[[#This Row],[21]]</f>
        <v>7.4546249393937494E-24</v>
      </c>
      <c r="X346" s="10">
        <f>3/24000000*OO[[#This Row],[80 (28JUN1985 21:00:00)-Water Temperature (C)]]*OO[[#This Row],[22]]</f>
        <v>1.4521973000793752E-18</v>
      </c>
      <c r="Y346" s="10">
        <f>3/24000000*OO[[#This Row],[81 (29JUN1985 00:00:00)-Water Temperature (C)]]*OO[[#This Row],[23]]</f>
        <v>3.8656154295163745E-15</v>
      </c>
      <c r="Z346" s="10">
        <f>3/24000000*OO[[#This Row],[82 (29JUN1985 03:00:00)-Water Temperature (C)]]*OO[[#This Row],[24]]</f>
        <v>1.8934645706339999E-12</v>
      </c>
      <c r="AA346" s="10">
        <f>3/24000000*OO[[#This Row],[83 (29JUN1985 06:00:00)-Water Temperature (C)]]*OO[[#This Row],[25]]</f>
        <v>2.9637294955079997E-10</v>
      </c>
      <c r="AB346" s="10">
        <f>3/24000000*OO[[#This Row],[84 (29JUN1985 09:00:00)-Water Temperature (C)]]*OO[[#This Row],[26]]</f>
        <v>1.996414602756E-8</v>
      </c>
      <c r="AC346" s="10">
        <f>3/24000000*OO[[#This Row],[85 (29JUN1985 12:00:00)-Water Temperature (C)]]*OO[[#This Row],[27]]</f>
        <v>6.9079538678399994E-7</v>
      </c>
      <c r="AD346" s="10">
        <f>3/24000000*OO[[#This Row],[86 (29JUN1985 15:00:00)-Water Temperature (C)]]*OO[[#This Row],[28]]</f>
        <v>1.3716965117085E-5</v>
      </c>
      <c r="AE346" s="10">
        <f>3/24000000*OO[[#This Row],[88 (29JUN1985 21:00:00)-Water Temperature (C)]]*OO[[#This Row],[30]]</f>
        <v>1.1524893041398748E-3</v>
      </c>
      <c r="AF346" s="10">
        <f>3/24000000*OO[[#This Row],[88 (29JUN1985 21:00:00)-Water Temperature (C)]]*OO[[#This Row],[30]]</f>
        <v>1.1524893041398748E-3</v>
      </c>
      <c r="AG346" s="10">
        <f>3/24000000*OO[[#This Row],[89 (30JUN1985 00:00:00)-Water Temperature (C)]]*OO[[#This Row],[31]]</f>
        <v>5.1822831565927494E-3</v>
      </c>
      <c r="AH346" s="10">
        <f>3/24000000*OO[[#This Row],[90 (30JUN1985 03:00:00)-Water Temperature (C)]]*OO[[#This Row],[32]]</f>
        <v>1.5760226997247499E-2</v>
      </c>
      <c r="AI346" s="10">
        <f>3/24000000*OO[[#This Row],[91 (30JUN1985 06:00:00)-Water Temperature (C)]]*OO[[#This Row],[33]]</f>
        <v>3.4531719649612498E-2</v>
      </c>
      <c r="AJ346" s="10">
        <f>3/24000000*OO[[#This Row],[92 (30JUN1985 09:00:00)-Water Temperature (C)]]*OO[[#This Row],[34]]</f>
        <v>5.7508640815237502E-2</v>
      </c>
      <c r="AK346" s="10">
        <f>3/24000000*OO[[#This Row],[93 (30JUN1985 12:00:00)-Water Temperature (C)]]*OO[[#This Row],[35]]</f>
        <v>7.6241282154999993E-2</v>
      </c>
      <c r="AL346" s="10">
        <f>3/24000000*OO[[#This Row],[94 (30JUN1985 15:00:00)-Water Temperature (C)]]*OO[[#This Row],[36]]</f>
        <v>8.4621781418999995E-2</v>
      </c>
      <c r="AM346" s="10">
        <f>3/24000000*OO[[#This Row],[95 (30JUN1985 18:00:00)-Water Temperature (C)]]*OO[[#This Row],[37]]</f>
        <v>7.7691693355800007E-2</v>
      </c>
      <c r="AN346" s="10">
        <f>3/24000000*OO[[#This Row],[96 (30JUN1985 21:00:00)-Water Temperature (C)]]*OO[[#This Row],[38]]</f>
        <v>5.7018951007087496E-2</v>
      </c>
      <c r="AO346" s="10">
        <f>3/24000000*OO[[#This Row],[97 (01JUL1985 00:00:00)-Water Temperature (C)]]*OO[[#This Row],[39]]</f>
        <v>3.4710760931437497E-2</v>
      </c>
      <c r="AP346" s="10">
        <f>3/24000000*OO[[#This Row],[98 (01JUL1985 03:00:00)-Water Temperature (C)]]*OO[[#This Row],[40]]</f>
        <v>1.8012320694825001E-2</v>
      </c>
      <c r="AQ346" s="10">
        <f>3/24000000*OO[[#This Row],[99 (01JUL1985 06:00:00)-Water Temperature (C)]]*OO[[#This Row],[41]]</f>
        <v>8.2859835079074993E-3</v>
      </c>
      <c r="AR346" s="10">
        <f>3/24000000*OO[[#This Row],[100 (01JUL1985 09:00:00)-Water Temperature (C)]]*OO[[#This Row],[42]]</f>
        <v>3.5048722015298744E-3</v>
      </c>
      <c r="AS346" s="10">
        <f>3/24000000*OO[[#This Row],[101 (01JUL1985 12:00:00)-Water Temperature (C)]]*OO[[#This Row],[43]]</f>
        <v>1.3818109256971249E-3</v>
      </c>
      <c r="AT346" s="10">
        <f>3/24000000*OO[[#This Row],[102 (01JUL1985 15:00:00)-Water Temperature (C)]]*OO[[#This Row],[44]]</f>
        <v>5.2936017751973739E-4</v>
      </c>
      <c r="AU346" s="10">
        <f>3/24000000*OO[[#This Row],[103 (01JUL1985 18:00:00)-Water Temperature (C)]]*OO[[#This Row],[45]]</f>
        <v>2.090214323727625E-4</v>
      </c>
      <c r="AV346" s="10">
        <f>3/24000000*OO[[#This Row],[104 (01JUL1985 21:00:00)-Water Temperature (C)]]*OO[[#This Row],[46]]</f>
        <v>1.009070317368E-4</v>
      </c>
      <c r="AW346" s="10">
        <f>3/24000000*OO[[#This Row],[105 (02JUL1985 00:00:00)-Water Temperature (C)]]*OO[[#This Row],[47]]</f>
        <v>6.835657568599999E-5</v>
      </c>
      <c r="AX346" s="10">
        <f>3/24000000*OO[[#This Row],[106 (02JUL1985 03:00:00)-Water Temperature (C)]]*OO[[#This Row],[48]]</f>
        <v>5.9265382267987497E-5</v>
      </c>
      <c r="AY346" s="10">
        <f>3/24000000*OO[[#This Row],[107 (02JUL1985 06:00:00)-Water Temperature (C)]]*OO[[#This Row],[49]]</f>
        <v>5.5663364130749992E-5</v>
      </c>
      <c r="AZ346" s="10">
        <f>3/24000000*OO[[#This Row],[108 (02JUL1985 09:00:00)-Water Temperature (C)]]*OO[[#This Row],[50]]</f>
        <v>5.3832526112319999E-5</v>
      </c>
      <c r="BA346" s="10">
        <f>3/24000000*OO[[#This Row],[109 (02JUL1985 12:00:00)-Water Temperature (C)]]*OO[[#This Row],[51]]</f>
        <v>5.1954958434650002E-5</v>
      </c>
      <c r="BB346" s="10">
        <f>3/24000000*OO[[#This Row],[110 (02JUL1985 15:00:00)-Water Temperature (C)]]*OO[[#This Row],[52]]</f>
        <v>5.0157286925459996E-5</v>
      </c>
      <c r="BC346" s="10">
        <f>3/24000000*OO[[#This Row],[111 (02JUL1985 18:00:00)-Water Temperature (C)]]*OO[[#This Row],[53]]</f>
        <v>4.6814268794103745E-5</v>
      </c>
      <c r="BD346" s="10">
        <f>3/24000000*OO[[#This Row],[112 (02JUL1985 21:00:00)-Water Temperature (C)]]*OO[[#This Row],[54]]</f>
        <v>4.1181606254914994E-5</v>
      </c>
      <c r="BE346" s="10">
        <f>3/24000000*OO[[#This Row],[113 (03JUL1985 00:00:00)-Water Temperature (C)]]*OO[[#This Row],[55]]</f>
        <v>3.4526433504344998E-5</v>
      </c>
      <c r="BF346" s="10">
        <f>3/24000000*OO[[#This Row],[114 (03JUL1985 03:00:00)-Water Temperature (C)]]*OO[[#This Row],[56]]</f>
        <v>2.7567913423259998E-5</v>
      </c>
      <c r="BG346" s="10">
        <f>3/24000000*OO[[#This Row],[115 (03JUL1985 06:00:00)-Water Temperature (C)]]*OO[[#This Row],[57]]</f>
        <v>2.16267205675275E-5</v>
      </c>
      <c r="BH346" s="10">
        <f>3/24000000*OO[[#This Row],[116 (03JUL1985 09:00:00)-Water Temperature (C)]]*OO[[#This Row],[58]]</f>
        <v>1.7424577962749997E-5</v>
      </c>
      <c r="BI346" s="10">
        <f>3/24000000*OO[[#This Row],[117 (03JUL1985 12:00:00)-Water Temperature (C)]]*OO[[#This Row],[59]]</f>
        <v>1.4895828898399999E-5</v>
      </c>
      <c r="BJ346" s="10">
        <f>3/24000000*OO[[#This Row],[118 (03JUL1985 15:00:00)-Water Temperature (C)]]*OO[[#This Row],[60]]</f>
        <v>1.3544019930087499E-5</v>
      </c>
      <c r="BK346" s="10">
        <f>3/24000000*OO[[#This Row],[119 (03JUL1985 18:00:00)-Water Temperature (C)]]*OO[[#This Row],[61]]</f>
        <v>1.24986583726425E-5</v>
      </c>
      <c r="BL346" s="10">
        <f>3/24000000*OO[[#This Row],[120 (03JUL1985 21:00:00)-Water Temperature (C)]]*OO[[#This Row],[62]]</f>
        <v>1.1517438484256249E-5</v>
      </c>
      <c r="BM346" s="10">
        <f>3/24000000*OO[[#This Row],[121 (04JUL1985 00:00:00)-Water Temperature (C)]]*OO[[#This Row],[63]]</f>
        <v>1.0549032190691251E-5</v>
      </c>
      <c r="BN346" s="10">
        <f>3/24000000*OO[[#This Row],[122 (04JUL1985 03:00:00)-Water Temperature (C)]]*OO[[#This Row],[64]]</f>
        <v>9.6434256985387508E-6</v>
      </c>
      <c r="BO346" s="10">
        <f>3/24000000*OO[[#This Row],[123 (04JUL1985 06:00:00)-Water Temperature (C)]]*OO[[#This Row],[65]]</f>
        <v>8.8225539065999995E-6</v>
      </c>
      <c r="BP346" s="10">
        <f>3/24000000*OO[[#This Row],[124 (04JUL1985 09:00:00)-Water Temperature (C)]]*OO[[#This Row],[66]]</f>
        <v>8.2234475039699992E-6</v>
      </c>
      <c r="BQ346" s="10">
        <f>3/24000000*OO[[#This Row],[125 (04JUL1985 12:00:00)-Water Temperature (C)]]*OO[[#This Row],[67]]</f>
        <v>7.7013507005649997E-6</v>
      </c>
      <c r="BR346" s="10">
        <f>3/24000000*OO[[#This Row],[126 (04JUL1985 15:00:00)-Water Temperature (C)]]*OO[[#This Row],[68]]</f>
        <v>7.272406459124999E-6</v>
      </c>
      <c r="BS346" s="10">
        <f>3/24000000*OO[[#This Row],[127 (04JUL1985 18:00:00)-Water Temperature (C)]]*OO[[#This Row],[69]]</f>
        <v>6.8306887233224997E-6</v>
      </c>
      <c r="BT346" s="10">
        <f>3/24000000*OO[[#This Row],[128 (04JUL1985 21:00:00)-Water Temperature (C)]]*OO[[#This Row],[70]]</f>
        <v>6.4231905112899993E-6</v>
      </c>
      <c r="BU346" s="10">
        <f>3/24000000*OO[[#This Row],[129 (05JUL1985 00:00:00)-Water Temperature (C)]]*OO[[#This Row],[71]]</f>
        <v>6.0492411904968748E-6</v>
      </c>
      <c r="BV346" s="10">
        <f>3/24000000*OO[[#This Row],[130 (05JUL1985 03:00:00)-Water Temperature (C)]]*OO[[#This Row],[72]]</f>
        <v>5.6424827540857499E-6</v>
      </c>
      <c r="BW346" s="10">
        <f>3/24000000*OO[[#This Row],[131 (05JUL1985 06:00:00)-Water Temperature (C)]]*OO[[#This Row],[73]]</f>
        <v>5.2200929984527497E-6</v>
      </c>
      <c r="BX346" s="10">
        <f>3/24000000*OO[[#This Row],[132 (05JUL1985 09:00:00)-Water Temperature (C)]]*OO[[#This Row],[74]]</f>
        <v>4.9870139617406244E-6</v>
      </c>
      <c r="BY346" s="10">
        <f>3/24000000*OO[[#This Row],[133 (05JUL1985 12:00:00)-Water Temperature (C)]]*OO[[#This Row],[75]]</f>
        <v>4.9935013265688746E-6</v>
      </c>
      <c r="BZ346" s="10">
        <f>3/24000000*OO[[#This Row],[134 (05JUL1985 15:00:00)-Water Temperature (C)]]*OO[[#This Row],[76]]</f>
        <v>5.1674982810999999E-6</v>
      </c>
      <c r="CA346" s="10">
        <f>3/24000000*OO[[#This Row],[135 (05JUL1985 18:00:00)-Water Temperature (C)]]*OO[[#This Row],[77]]</f>
        <v>5.2485145876456249E-6</v>
      </c>
      <c r="CB346" s="10">
        <f>3/24000000*OO[[#This Row],[136 (05JUL1985 21:00:00)-Water Temperature (C)]]*OO[[#This Row],[78]]</f>
        <v>5.09229538992375E-6</v>
      </c>
      <c r="CC346" s="10">
        <f>3/24000000*OO[[#This Row],[137 (06JUL1985 00:00:00)-Water Temperature (C)]]*OO[[#This Row],[79]]</f>
        <v>4.8104107922849994E-6</v>
      </c>
      <c r="CD346" s="10">
        <f>3/24000000*OO[[#This Row],[138 (06JUL1985 03:00:00)-Water Temperature (C)]]*OO[[#This Row],[80]]</f>
        <v>4.4877940144262491E-6</v>
      </c>
      <c r="CE346" s="10">
        <f>3/24000000*OO[[#This Row],[139 (06JUL1985 06:00:00)-Water Temperature (C)]]*OO[[#This Row],[81]]</f>
        <v>4.1621085987190001E-6</v>
      </c>
      <c r="CF346" s="10">
        <f>3/24000000*OO[[#This Row],[140 (06JUL1985 09:00:00)-Water Temperature (C)]]*OO[[#This Row],[82]]</f>
        <v>3.8961288973264998E-6</v>
      </c>
      <c r="CG346" s="10">
        <f>3/24000000*OO[[#This Row],[141 (06JUL1985 12:00:00)-Water Temperature (C)]]*OO[[#This Row],[83]]</f>
        <v>3.7178407108050001E-6</v>
      </c>
      <c r="CH346" s="10">
        <f>3/24000000*OO[[#This Row],[142 (06JUL1985 15:00:00)-Water Temperature (C)]]*OO[[#This Row],[84]]</f>
        <v>3.5916326459877499E-6</v>
      </c>
      <c r="CI346" s="10">
        <f>3/24000000*OO[[#This Row],[143 (06JUL1985 18:00:00)-Water Temperature (C)]]*OO[[#This Row],[85]]</f>
        <v>3.5091071956324998E-6</v>
      </c>
      <c r="CJ346" s="10">
        <f>3/24000000*OO[[#This Row],[144 (06JUL1985 21:00:00)-Water Temperature (C)]]*OO[[#This Row],[86]]</f>
        <v>3.3607153594972496E-6</v>
      </c>
      <c r="CK346" s="10">
        <f>3/24000000*OO[[#This Row],[145 (07JUL1985 00:00:00)-Water Temperature (C)]]*OO[[#This Row],[87]]</f>
        <v>3.165129936198E-6</v>
      </c>
      <c r="CL346" s="10">
        <f>3/24000000*OO[[#This Row],[146 (07JUL1985 03:00:00)-Water Temperature (C)]]*OO[[#This Row],[88]]</f>
        <v>2.9601661738654996E-6</v>
      </c>
      <c r="CM346" s="10">
        <f>3/24000000*OO[[#This Row],[147 (07JUL1985 06:00:00)-Water Temperature (C)]]*OO[[#This Row],[89]]</f>
        <v>2.7499705289159994E-6</v>
      </c>
      <c r="CN346" s="10">
        <f>3/24000000*OO[[#This Row],[148 (07JUL1985 09:00:00)-Water Temperature (C)]]*OO[[#This Row],[90]]</f>
        <v>2.6191278910056248E-6</v>
      </c>
      <c r="CO346" s="10">
        <f>3/24000000*OO[[#This Row],[149 (07JUL1985 12:00:00)-Water Temperature (C)]]*OO[[#This Row],[91]]</f>
        <v>2.5420203683907496E-6</v>
      </c>
      <c r="CP346" s="10">
        <f>3/24000000*OO[[#This Row],[150 (07JUL1985 15:00:00)-Water Temperature (C)]]*OO[[#This Row],[92]]</f>
        <v>2.5418147931856249E-6</v>
      </c>
      <c r="CQ346" s="10">
        <f>3/24000000*OO[[#This Row],[151 (07JUL1985 18:00:00)-Water Temperature (C)]]*OO[[#This Row],[93]]</f>
        <v>2.5933063275749998E-6</v>
      </c>
      <c r="CR346" s="10">
        <f>3/24000000*OO[[#This Row],[152 (07JUL1985 21:00:00)-Water Temperature (C)]]*OO[[#This Row],[94]]</f>
        <v>2.5645072502262501E-6</v>
      </c>
      <c r="CS346" s="10">
        <f>3/24000000*OO[[#This Row],[153 (08JUL1985 00:00:00)-Water Temperature (C)]]*OO[[#This Row],[95]]</f>
        <v>2.4480513634539997E-6</v>
      </c>
      <c r="CT346" s="10">
        <f>3/24000000*OO[[#This Row],[154 (08JUL1985 03:00:00)-Water Temperature (C)]]*OO[[#This Row],[96]]</f>
        <v>2.2837704590153751E-6</v>
      </c>
      <c r="CU346" s="10">
        <f>3/24000000*OO[[#This Row],[155 (08JUL1985 06:00:00)-Water Temperature (C)]]*OO[[#This Row],[97]]</f>
        <v>2.1243540752420002E-6</v>
      </c>
      <c r="CV346" s="10">
        <f>3/24000000*OO[[#This Row],[156 (08JUL1985 09:00:00)-Water Temperature (C)]]*OO[[#This Row],[98]]</f>
        <v>2.0201314619901248E-6</v>
      </c>
      <c r="CW346" s="10">
        <f>3/24000000*OO[[#This Row],[157 (08JUL1985 12:00:00)-Water Temperature (C)]]*OO[[#This Row],[99]]</f>
        <v>1.9006957611399998E-6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0</v>
      </c>
      <c r="S347" s="10">
        <f>3/24*OO[[#This Row],[75 (28JUN1985 06:00:00)-Water Temperature (C)]]*OO[[#This Row],[17]]/SUM(OO[17])</f>
        <v>0</v>
      </c>
      <c r="T347" s="10">
        <f>3/24*OO[[#This Row],[76 (28JUN1985 09:00:00)-Water Temperature (C)]]*OO[[#This Row],[18]]/SUM(OO[18])</f>
        <v>0</v>
      </c>
      <c r="U347" s="10">
        <f>3/24*OO[[#This Row],[77 (28JUN1985 12:00:00)-Water Temperature (C)]]*OO[[#This Row],[19]]/SUM(OO[19])</f>
        <v>9.5760020828381915E-40</v>
      </c>
      <c r="V347" s="10">
        <f>3/24000000*OO[[#This Row],[78 (28JUN1985 15:00:00)-Water Temperature (C)]]*OO[[#This Row],[20]]</f>
        <v>8.3305898188799998E-30</v>
      </c>
      <c r="W347" s="10">
        <f>3/24000000*OO[[#This Row],[79 (28JUN1985 18:00:00)-Water Temperature (C)]]*OO[[#This Row],[21]]</f>
        <v>1.7876342606653752E-24</v>
      </c>
      <c r="X347" s="10">
        <f>3/24000000*OO[[#This Row],[80 (28JUN1985 21:00:00)-Water Temperature (C)]]*OO[[#This Row],[22]]</f>
        <v>8.0955557401837507E-19</v>
      </c>
      <c r="Y347" s="10">
        <f>3/24000000*OO[[#This Row],[81 (29JUN1985 00:00:00)-Water Temperature (C)]]*OO[[#This Row],[23]]</f>
        <v>2.6653794681719995E-15</v>
      </c>
      <c r="Z347" s="10">
        <f>3/24000000*OO[[#This Row],[82 (29JUN1985 03:00:00)-Water Temperature (C)]]*OO[[#This Row],[24]]</f>
        <v>1.4883297249560003E-12</v>
      </c>
      <c r="AA347" s="10">
        <f>3/24000000*OO[[#This Row],[83 (29JUN1985 06:00:00)-Water Temperature (C)]]*OO[[#This Row],[25]]</f>
        <v>2.5848240478125005E-10</v>
      </c>
      <c r="AB347" s="10">
        <f>3/24000000*OO[[#This Row],[84 (29JUN1985 09:00:00)-Water Temperature (C)]]*OO[[#This Row],[26]]</f>
        <v>1.8980733876937499E-8</v>
      </c>
      <c r="AC347" s="10">
        <f>3/24000000*OO[[#This Row],[85 (29JUN1985 12:00:00)-Water Temperature (C)]]*OO[[#This Row],[27]]</f>
        <v>7.0443854335574996E-7</v>
      </c>
      <c r="AD347" s="10">
        <f>3/24000000*OO[[#This Row],[86 (29JUN1985 15:00:00)-Water Temperature (C)]]*OO[[#This Row],[28]]</f>
        <v>1.494444505542625E-5</v>
      </c>
      <c r="AE347" s="10">
        <f>3/24000000*OO[[#This Row],[88 (29JUN1985 21:00:00)-Water Temperature (C)]]*OO[[#This Row],[30]]</f>
        <v>1.404194422407125E-3</v>
      </c>
      <c r="AF347" s="10">
        <f>3/24000000*OO[[#This Row],[88 (29JUN1985 21:00:00)-Water Temperature (C)]]*OO[[#This Row],[30]]</f>
        <v>1.404194422407125E-3</v>
      </c>
      <c r="AG347" s="10">
        <f>3/24000000*OO[[#This Row],[89 (30JUN1985 00:00:00)-Water Temperature (C)]]*OO[[#This Row],[31]]</f>
        <v>6.6863423702099994E-3</v>
      </c>
      <c r="AH347" s="10">
        <f>3/24000000*OO[[#This Row],[90 (30JUN1985 03:00:00)-Water Temperature (C)]]*OO[[#This Row],[32]]</f>
        <v>2.1523653444876251E-2</v>
      </c>
      <c r="AI347" s="10">
        <f>3/24000000*OO[[#This Row],[91 (30JUN1985 06:00:00)-Water Temperature (C)]]*OO[[#This Row],[33]]</f>
        <v>4.9595864574299993E-2</v>
      </c>
      <c r="AJ347" s="10">
        <f>3/24000000*OO[[#This Row],[92 (30JUN1985 09:00:00)-Water Temperature (C)]]*OO[[#This Row],[34]]</f>
        <v>8.673677236949999E-2</v>
      </c>
      <c r="AK347" s="10">
        <f>3/24000000*OO[[#This Row],[93 (30JUN1985 12:00:00)-Water Temperature (C)]]*OO[[#This Row],[35]]</f>
        <v>0.12031586020131251</v>
      </c>
      <c r="AL347" s="10">
        <f>3/24000000*OO[[#This Row],[94 (30JUN1985 15:00:00)-Water Temperature (C)]]*OO[[#This Row],[36]]</f>
        <v>0.13887794499827499</v>
      </c>
      <c r="AM347" s="10">
        <f>3/24000000*OO[[#This Row],[95 (30JUN1985 18:00:00)-Water Temperature (C)]]*OO[[#This Row],[37]]</f>
        <v>0.13209029490599999</v>
      </c>
      <c r="AN347" s="10">
        <f>3/24000000*OO[[#This Row],[96 (30JUN1985 21:00:00)-Water Temperature (C)]]*OO[[#This Row],[38]]</f>
        <v>9.9949750550937494E-2</v>
      </c>
      <c r="AO347" s="10">
        <f>3/24000000*OO[[#This Row],[97 (01JUL1985 00:00:00)-Water Temperature (C)]]*OO[[#This Row],[39]]</f>
        <v>6.3094562758125E-2</v>
      </c>
      <c r="AP347" s="10">
        <f>3/24000000*OO[[#This Row],[98 (01JUL1985 03:00:00)-Water Temperature (C)]]*OO[[#This Row],[40]]</f>
        <v>3.3896683154752499E-2</v>
      </c>
      <c r="AQ347" s="10">
        <f>3/24000000*OO[[#This Row],[99 (01JUL1985 06:00:00)-Water Temperature (C)]]*OO[[#This Row],[41]]</f>
        <v>1.6078170276718748E-2</v>
      </c>
      <c r="AR347" s="10">
        <f>3/24000000*OO[[#This Row],[100 (01JUL1985 09:00:00)-Water Temperature (C)]]*OO[[#This Row],[42]]</f>
        <v>7.0067517812812501E-3</v>
      </c>
      <c r="AS347" s="10">
        <f>3/24000000*OO[[#This Row],[101 (01JUL1985 12:00:00)-Water Temperature (C)]]*OO[[#This Row],[43]]</f>
        <v>2.8218419974825001E-3</v>
      </c>
      <c r="AT347" s="10">
        <f>3/24000000*OO[[#This Row],[102 (01JUL1985 15:00:00)-Water Temperature (C)]]*OO[[#This Row],[44]]</f>
        <v>1.0891124941209999E-3</v>
      </c>
      <c r="AU347" s="10">
        <f>3/24000000*OO[[#This Row],[103 (01JUL1985 18:00:00)-Water Temperature (C)]]*OO[[#This Row],[45]]</f>
        <v>4.2063235018455003E-4</v>
      </c>
      <c r="AV347" s="10">
        <f>3/24000000*OO[[#This Row],[104 (01JUL1985 21:00:00)-Water Temperature (C)]]*OO[[#This Row],[46]]</f>
        <v>1.8930396762920001E-4</v>
      </c>
      <c r="AW347" s="10">
        <f>3/24000000*OO[[#This Row],[105 (02JUL1985 00:00:00)-Water Temperature (C)]]*OO[[#This Row],[47]]</f>
        <v>1.1742670652737499E-4</v>
      </c>
      <c r="AX347" s="10">
        <f>3/24000000*OO[[#This Row],[106 (02JUL1985 03:00:00)-Water Temperature (C)]]*OO[[#This Row],[48]]</f>
        <v>9.7380740909287501E-5</v>
      </c>
      <c r="AY347" s="10">
        <f>3/24000000*OO[[#This Row],[107 (02JUL1985 06:00:00)-Water Temperature (C)]]*OO[[#This Row],[49]]</f>
        <v>9.0679994579274993E-5</v>
      </c>
      <c r="AZ347" s="10">
        <f>3/24000000*OO[[#This Row],[108 (02JUL1985 09:00:00)-Water Temperature (C)]]*OO[[#This Row],[50]]</f>
        <v>8.8251370022262511E-5</v>
      </c>
      <c r="BA347" s="10">
        <f>3/24000000*OO[[#This Row],[109 (02JUL1985 12:00:00)-Water Temperature (C)]]*OO[[#This Row],[51]]</f>
        <v>8.5511616118600002E-5</v>
      </c>
      <c r="BB347" s="10">
        <f>3/24000000*OO[[#This Row],[110 (02JUL1985 15:00:00)-Water Temperature (C)]]*OO[[#This Row],[52]]</f>
        <v>8.2852834602712501E-5</v>
      </c>
      <c r="BC347" s="10">
        <f>3/24000000*OO[[#This Row],[111 (02JUL1985 18:00:00)-Water Temperature (C)]]*OO[[#This Row],[53]]</f>
        <v>7.7588196492499995E-5</v>
      </c>
      <c r="BD347" s="10">
        <f>3/24000000*OO[[#This Row],[112 (02JUL1985 21:00:00)-Water Temperature (C)]]*OO[[#This Row],[54]]</f>
        <v>6.8410457741925002E-5</v>
      </c>
      <c r="BE347" s="10">
        <f>3/24000000*OO[[#This Row],[113 (03JUL1985 00:00:00)-Water Temperature (C)]]*OO[[#This Row],[55]]</f>
        <v>5.7852527400329986E-5</v>
      </c>
      <c r="BF347" s="10">
        <f>3/24000000*OO[[#This Row],[114 (03JUL1985 03:00:00)-Water Temperature (C)]]*OO[[#This Row],[56]]</f>
        <v>4.6585936896068744E-5</v>
      </c>
      <c r="BG347" s="10">
        <f>3/24000000*OO[[#This Row],[115 (03JUL1985 06:00:00)-Water Temperature (C)]]*OO[[#This Row],[57]]</f>
        <v>3.6761281938123749E-5</v>
      </c>
      <c r="BH347" s="10">
        <f>3/24000000*OO[[#This Row],[116 (03JUL1985 09:00:00)-Water Temperature (C)]]*OO[[#This Row],[58]]</f>
        <v>2.9724317095654996E-5</v>
      </c>
      <c r="BI347" s="10">
        <f>3/24000000*OO[[#This Row],[117 (03JUL1985 12:00:00)-Water Temperature (C)]]*OO[[#This Row],[59]]</f>
        <v>2.5316571540276247E-5</v>
      </c>
      <c r="BJ347" s="10">
        <f>3/24000000*OO[[#This Row],[118 (03JUL1985 15:00:00)-Water Temperature (C)]]*OO[[#This Row],[60]]</f>
        <v>2.2742955637082498E-5</v>
      </c>
      <c r="BK347" s="10">
        <f>3/24000000*OO[[#This Row],[119 (03JUL1985 18:00:00)-Water Temperature (C)]]*OO[[#This Row],[61]]</f>
        <v>2.0695210967062502E-5</v>
      </c>
      <c r="BL347" s="10">
        <f>3/24000000*OO[[#This Row],[120 (03JUL1985 21:00:00)-Water Temperature (C)]]*OO[[#This Row],[62]]</f>
        <v>1.8910013593487498E-5</v>
      </c>
      <c r="BM347" s="10">
        <f>3/24000000*OO[[#This Row],[121 (04JUL1985 00:00:00)-Water Temperature (C)]]*OO[[#This Row],[63]]</f>
        <v>1.7272492098224999E-5</v>
      </c>
      <c r="BN347" s="10">
        <f>3/24000000*OO[[#This Row],[122 (04JUL1985 03:00:00)-Water Temperature (C)]]*OO[[#This Row],[64]]</f>
        <v>1.5787997414369999E-5</v>
      </c>
      <c r="BO347" s="10">
        <f>3/24000000*OO[[#This Row],[123 (04JUL1985 06:00:00)-Water Temperature (C)]]*OO[[#This Row],[65]]</f>
        <v>1.4464409342887498E-5</v>
      </c>
      <c r="BP347" s="10">
        <f>3/24000000*OO[[#This Row],[124 (04JUL1985 09:00:00)-Water Temperature (C)]]*OO[[#This Row],[66]]</f>
        <v>1.3528434328947499E-5</v>
      </c>
      <c r="BQ347" s="10">
        <f>3/24000000*OO[[#This Row],[125 (04JUL1985 12:00:00)-Water Temperature (C)]]*OO[[#This Row],[67]]</f>
        <v>1.2626102492051249E-5</v>
      </c>
      <c r="BR347" s="10">
        <f>3/24000000*OO[[#This Row],[126 (04JUL1985 15:00:00)-Water Temperature (C)]]*OO[[#This Row],[68]]</f>
        <v>1.187323024903125E-5</v>
      </c>
      <c r="BS347" s="10">
        <f>3/24000000*OO[[#This Row],[127 (04JUL1985 18:00:00)-Water Temperature (C)]]*OO[[#This Row],[69]]</f>
        <v>1.1148937637416249E-5</v>
      </c>
      <c r="BT347" s="10">
        <f>3/24000000*OO[[#This Row],[128 (04JUL1985 21:00:00)-Water Temperature (C)]]*OO[[#This Row],[70]]</f>
        <v>1.0478373663992501E-5</v>
      </c>
      <c r="BU347" s="10">
        <f>3/24000000*OO[[#This Row],[129 (05JUL1985 00:00:00)-Water Temperature (C)]]*OO[[#This Row],[71]]</f>
        <v>9.8612695222562479E-6</v>
      </c>
      <c r="BV347" s="10">
        <f>3/24000000*OO[[#This Row],[130 (05JUL1985 03:00:00)-Water Temperature (C)]]*OO[[#This Row],[72]]</f>
        <v>9.2162248954049988E-6</v>
      </c>
      <c r="BW347" s="10">
        <f>3/24000000*OO[[#This Row],[131 (05JUL1985 06:00:00)-Water Temperature (C)]]*OO[[#This Row],[73]]</f>
        <v>8.5343683019512503E-6</v>
      </c>
      <c r="BX347" s="10">
        <f>3/24000000*OO[[#This Row],[132 (05JUL1985 09:00:00)-Water Temperature (C)]]*OO[[#This Row],[74]]</f>
        <v>8.1827643421499996E-6</v>
      </c>
      <c r="BY347" s="10">
        <f>3/24000000*OO[[#This Row],[133 (05JUL1985 12:00:00)-Water Temperature (C)]]*OO[[#This Row],[75]]</f>
        <v>8.2136737212599998E-6</v>
      </c>
      <c r="BZ347" s="10">
        <f>3/24000000*OO[[#This Row],[134 (05JUL1985 15:00:00)-Water Temperature (C)]]*OO[[#This Row],[76]]</f>
        <v>8.47566085884875E-6</v>
      </c>
      <c r="CA347" s="10">
        <f>3/24000000*OO[[#This Row],[135 (05JUL1985 18:00:00)-Water Temperature (C)]]*OO[[#This Row],[77]]</f>
        <v>8.55174385342E-6</v>
      </c>
      <c r="CB347" s="10">
        <f>3/24000000*OO[[#This Row],[136 (05JUL1985 21:00:00)-Water Temperature (C)]]*OO[[#This Row],[78]]</f>
        <v>8.2521549804824997E-6</v>
      </c>
      <c r="CC347" s="10">
        <f>3/24000000*OO[[#This Row],[137 (06JUL1985 00:00:00)-Water Temperature (C)]]*OO[[#This Row],[79]]</f>
        <v>7.8138875097500004E-6</v>
      </c>
      <c r="CD347" s="10">
        <f>3/24000000*OO[[#This Row],[138 (06JUL1985 03:00:00)-Water Temperature (C)]]*OO[[#This Row],[80]]</f>
        <v>7.3185348720499993E-6</v>
      </c>
      <c r="CE347" s="10">
        <f>3/24000000*OO[[#This Row],[139 (06JUL1985 06:00:00)-Water Temperature (C)]]*OO[[#This Row],[81]]</f>
        <v>6.7967339562587495E-6</v>
      </c>
      <c r="CF347" s="10">
        <f>3/24000000*OO[[#This Row],[140 (06JUL1985 09:00:00)-Water Temperature (C)]]*OO[[#This Row],[82]]</f>
        <v>6.3810843281403742E-6</v>
      </c>
      <c r="CG347" s="10">
        <f>3/24000000*OO[[#This Row],[141 (06JUL1985 12:00:00)-Water Temperature (C)]]*OO[[#This Row],[83]]</f>
        <v>6.0958223823969995E-6</v>
      </c>
      <c r="CH347" s="10">
        <f>3/24000000*OO[[#This Row],[142 (06JUL1985 15:00:00)-Water Temperature (C)]]*OO[[#This Row],[84]]</f>
        <v>5.8582208493112497E-6</v>
      </c>
      <c r="CI347" s="10">
        <f>3/24000000*OO[[#This Row],[143 (06JUL1985 18:00:00)-Water Temperature (C)]]*OO[[#This Row],[85]]</f>
        <v>5.7141658172124997E-6</v>
      </c>
      <c r="CJ347" s="10">
        <f>3/24000000*OO[[#This Row],[144 (06JUL1985 21:00:00)-Water Temperature (C)]]*OO[[#This Row],[86]]</f>
        <v>5.4679602124877496E-6</v>
      </c>
      <c r="CK347" s="10">
        <f>3/24000000*OO[[#This Row],[145 (07JUL1985 00:00:00)-Water Temperature (C)]]*OO[[#This Row],[87]]</f>
        <v>5.1453364988611248E-6</v>
      </c>
      <c r="CL347" s="10">
        <f>3/24000000*OO[[#This Row],[146 (07JUL1985 03:00:00)-Water Temperature (C)]]*OO[[#This Row],[88]]</f>
        <v>4.8289239085515001E-6</v>
      </c>
      <c r="CM347" s="10">
        <f>3/24000000*OO[[#This Row],[147 (07JUL1985 06:00:00)-Water Temperature (C)]]*OO[[#This Row],[89]]</f>
        <v>4.4969339026429993E-6</v>
      </c>
      <c r="CN347" s="10">
        <f>3/24000000*OO[[#This Row],[148 (07JUL1985 09:00:00)-Water Temperature (C)]]*OO[[#This Row],[90]]</f>
        <v>4.2902871337412487E-6</v>
      </c>
      <c r="CO347" s="10">
        <f>3/24000000*OO[[#This Row],[149 (07JUL1985 12:00:00)-Water Temperature (C)]]*OO[[#This Row],[91]]</f>
        <v>4.1609412810722498E-6</v>
      </c>
      <c r="CP347" s="10">
        <f>3/24000000*OO[[#This Row],[150 (07JUL1985 15:00:00)-Water Temperature (C)]]*OO[[#This Row],[92]]</f>
        <v>4.1575095358956247E-6</v>
      </c>
      <c r="CQ347" s="10">
        <f>3/24000000*OO[[#This Row],[151 (07JUL1985 18:00:00)-Water Temperature (C)]]*OO[[#This Row],[93]]</f>
        <v>4.2316053782172496E-6</v>
      </c>
      <c r="CR347" s="10">
        <f>3/24000000*OO[[#This Row],[152 (07JUL1985 21:00:00)-Water Temperature (C)]]*OO[[#This Row],[94]]</f>
        <v>4.1572026373923752E-6</v>
      </c>
      <c r="CS347" s="10">
        <f>3/24000000*OO[[#This Row],[153 (08JUL1985 00:00:00)-Water Temperature (C)]]*OO[[#This Row],[95]]</f>
        <v>3.9651189912112495E-6</v>
      </c>
      <c r="CT347" s="10">
        <f>3/24000000*OO[[#This Row],[154 (08JUL1985 03:00:00)-Water Temperature (C)]]*OO[[#This Row],[96]]</f>
        <v>3.7185923131402498E-6</v>
      </c>
      <c r="CU347" s="10">
        <f>3/24000000*OO[[#This Row],[155 (08JUL1985 06:00:00)-Water Temperature (C)]]*OO[[#This Row],[97]]</f>
        <v>3.47067843048675E-6</v>
      </c>
      <c r="CV347" s="10">
        <f>3/24000000*OO[[#This Row],[156 (08JUL1985 09:00:00)-Water Temperature (C)]]*OO[[#This Row],[98]]</f>
        <v>3.3127522055034997E-6</v>
      </c>
      <c r="CW347" s="10">
        <f>3/24000000*OO[[#This Row],[157 (08JUL1985 12:00:00)-Water Temperature (C)]]*OO[[#This Row],[99]]</f>
        <v>3.1094677223463747E-6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0</v>
      </c>
      <c r="S348" s="10">
        <f>3/24*OO[[#This Row],[75 (28JUN1985 06:00:00)-Water Temperature (C)]]*OO[[#This Row],[17]]/SUM(OO[17])</f>
        <v>0</v>
      </c>
      <c r="T348" s="10">
        <f>3/24*OO[[#This Row],[76 (28JUN1985 09:00:00)-Water Temperature (C)]]*OO[[#This Row],[18]]/SUM(OO[18])</f>
        <v>0</v>
      </c>
      <c r="U348" s="10">
        <f>3/24*OO[[#This Row],[77 (28JUN1985 12:00:00)-Water Temperature (C)]]*OO[[#This Row],[19]]/SUM(OO[19])</f>
        <v>5.6759470152120839E-40</v>
      </c>
      <c r="V348" s="10">
        <f>3/24000000*OO[[#This Row],[78 (28JUN1985 15:00:00)-Water Temperature (C)]]*OO[[#This Row],[20]]</f>
        <v>5.1284466292499995E-30</v>
      </c>
      <c r="W348" s="10">
        <f>3/24000000*OO[[#This Row],[79 (28JUN1985 18:00:00)-Water Temperature (C)]]*OO[[#This Row],[21]]</f>
        <v>1.0118733756577499E-24</v>
      </c>
      <c r="X348" s="10">
        <f>3/24000000*OO[[#This Row],[80 (28JUN1985 21:00:00)-Water Temperature (C)]]*OO[[#This Row],[22]]</f>
        <v>5.5854244897175004E-19</v>
      </c>
      <c r="Y348" s="10">
        <f>3/24000000*OO[[#This Row],[81 (29JUN1985 00:00:00)-Water Temperature (C)]]*OO[[#This Row],[23]]</f>
        <v>2.0466781874189997E-15</v>
      </c>
      <c r="Z348" s="10">
        <f>3/24000000*OO[[#This Row],[82 (29JUN1985 03:00:00)-Water Temperature (C)]]*OO[[#This Row],[24]]</f>
        <v>1.22837922635E-12</v>
      </c>
      <c r="AA348" s="10">
        <f>3/24000000*OO[[#This Row],[83 (29JUN1985 06:00:00)-Water Temperature (C)]]*OO[[#This Row],[25]]</f>
        <v>2.2661113223595E-10</v>
      </c>
      <c r="AB348" s="10">
        <f>3/24000000*OO[[#This Row],[84 (29JUN1985 09:00:00)-Water Temperature (C)]]*OO[[#This Row],[26]]</f>
        <v>1.7595110888384995E-8</v>
      </c>
      <c r="AC348" s="10">
        <f>3/24000000*OO[[#This Row],[85 (29JUN1985 12:00:00)-Water Temperature (C)]]*OO[[#This Row],[27]]</f>
        <v>6.8733940949850005E-7</v>
      </c>
      <c r="AD348" s="10">
        <f>3/24000000*OO[[#This Row],[86 (29JUN1985 15:00:00)-Water Temperature (C)]]*OO[[#This Row],[28]]</f>
        <v>1.5256046731641247E-5</v>
      </c>
      <c r="AE348" s="10">
        <f>3/24000000*OO[[#This Row],[88 (29JUN1985 21:00:00)-Water Temperature (C)]]*OO[[#This Row],[30]]</f>
        <v>1.537599407471875E-3</v>
      </c>
      <c r="AF348" s="10">
        <f>3/24000000*OO[[#This Row],[88 (29JUN1985 21:00:00)-Water Temperature (C)]]*OO[[#This Row],[30]]</f>
        <v>1.537599407471875E-3</v>
      </c>
      <c r="AG348" s="10">
        <f>3/24000000*OO[[#This Row],[89 (30JUN1985 00:00:00)-Water Temperature (C)]]*OO[[#This Row],[31]]</f>
        <v>7.5653891681249988E-3</v>
      </c>
      <c r="AH348" s="10">
        <f>3/24000000*OO[[#This Row],[90 (30JUN1985 03:00:00)-Water Temperature (C)]]*OO[[#This Row],[32]]</f>
        <v>2.5118458417444998E-2</v>
      </c>
      <c r="AI348" s="10">
        <f>3/24000000*OO[[#This Row],[91 (30JUN1985 06:00:00)-Water Temperature (C)]]*OO[[#This Row],[33]]</f>
        <v>5.94465171982375E-2</v>
      </c>
      <c r="AJ348" s="10">
        <f>3/24000000*OO[[#This Row],[92 (30JUN1985 09:00:00)-Water Temperature (C)]]*OO[[#This Row],[34]]</f>
        <v>0.10653986535499999</v>
      </c>
      <c r="AK348" s="10">
        <f>3/24000000*OO[[#This Row],[93 (30JUN1985 12:00:00)-Water Temperature (C)]]*OO[[#This Row],[35]]</f>
        <v>0.15107573642684999</v>
      </c>
      <c r="AL348" s="10">
        <f>3/24000000*OO[[#This Row],[94 (30JUN1985 15:00:00)-Water Temperature (C)]]*OO[[#This Row],[36]]</f>
        <v>0.17755362695037499</v>
      </c>
      <c r="AM348" s="10">
        <f>3/24000000*OO[[#This Row],[95 (30JUN1985 18:00:00)-Water Temperature (C)]]*OO[[#This Row],[37]]</f>
        <v>0.17121570346322498</v>
      </c>
      <c r="AN348" s="10">
        <f>3/24000000*OO[[#This Row],[96 (30JUN1985 21:00:00)-Water Temperature (C)]]*OO[[#This Row],[38]]</f>
        <v>0.13089783000645</v>
      </c>
      <c r="AO348" s="10">
        <f>3/24000000*OO[[#This Row],[97 (01JUL1985 00:00:00)-Water Temperature (C)]]*OO[[#This Row],[39]]</f>
        <v>8.37192499033E-2</v>
      </c>
      <c r="AP348" s="10">
        <f>3/24000000*OO[[#This Row],[98 (01JUL1985 03:00:00)-Water Temperature (C)]]*OO[[#This Row],[40]]</f>
        <v>4.552706681424E-2</v>
      </c>
      <c r="AQ348" s="10">
        <f>3/24000000*OO[[#This Row],[99 (01JUL1985 06:00:00)-Water Temperature (C)]]*OO[[#This Row],[41]]</f>
        <v>2.182362093383625E-2</v>
      </c>
      <c r="AR348" s="10">
        <f>3/24000000*OO[[#This Row],[100 (01JUL1985 09:00:00)-Water Temperature (C)]]*OO[[#This Row],[42]]</f>
        <v>9.6053708267074978E-3</v>
      </c>
      <c r="AS348" s="10">
        <f>3/24000000*OO[[#This Row],[101 (01JUL1985 12:00:00)-Water Temperature (C)]]*OO[[#This Row],[43]]</f>
        <v>3.8928884703424999E-3</v>
      </c>
      <c r="AT348" s="10">
        <f>3/24000000*OO[[#This Row],[102 (01JUL1985 15:00:00)-Water Temperature (C)]]*OO[[#This Row],[44]]</f>
        <v>1.5039942296317498E-3</v>
      </c>
      <c r="AU348" s="10">
        <f>3/24000000*OO[[#This Row],[103 (01JUL1985 18:00:00)-Water Temperature (C)]]*OO[[#This Row],[45]]</f>
        <v>5.7558780757513742E-4</v>
      </c>
      <c r="AV348" s="10">
        <f>3/24000000*OO[[#This Row],[104 (01JUL1985 21:00:00)-Water Temperature (C)]]*OO[[#This Row],[46]]</f>
        <v>2.523628214289E-4</v>
      </c>
      <c r="AW348" s="10">
        <f>3/24000000*OO[[#This Row],[105 (02JUL1985 00:00:00)-Water Temperature (C)]]*OO[[#This Row],[47]]</f>
        <v>1.5106634086927499E-4</v>
      </c>
      <c r="AX348" s="10">
        <f>3/24000000*OO[[#This Row],[106 (02JUL1985 03:00:00)-Water Temperature (C)]]*OO[[#This Row],[48]]</f>
        <v>1.2279564658909998E-4</v>
      </c>
      <c r="AY348" s="10">
        <f>3/24000000*OO[[#This Row],[107 (02JUL1985 06:00:00)-Water Temperature (C)]]*OO[[#This Row],[49]]</f>
        <v>1.138379498485E-4</v>
      </c>
      <c r="AZ348" s="10">
        <f>3/24000000*OO[[#This Row],[108 (02JUL1985 09:00:00)-Water Temperature (C)]]*OO[[#This Row],[50]]</f>
        <v>1.1111221471680001E-4</v>
      </c>
      <c r="BA348" s="10">
        <f>3/24000000*OO[[#This Row],[109 (02JUL1985 12:00:00)-Water Temperature (C)]]*OO[[#This Row],[51]]</f>
        <v>1.078277407233875E-4</v>
      </c>
      <c r="BB348" s="10">
        <f>3/24000000*OO[[#This Row],[110 (02JUL1985 15:00:00)-Water Temperature (C)]]*OO[[#This Row],[52]]</f>
        <v>1.0464228607167499E-4</v>
      </c>
      <c r="BC348" s="10">
        <f>3/24000000*OO[[#This Row],[111 (02JUL1985 18:00:00)-Water Temperature (C)]]*OO[[#This Row],[53]]</f>
        <v>9.8047377436999994E-5</v>
      </c>
      <c r="BD348" s="10">
        <f>3/24000000*OO[[#This Row],[112 (02JUL1985 21:00:00)-Water Temperature (C)]]*OO[[#This Row],[54]]</f>
        <v>8.6455109408124987E-5</v>
      </c>
      <c r="BE348" s="10">
        <f>3/24000000*OO[[#This Row],[113 (03JUL1985 00:00:00)-Water Temperature (C)]]*OO[[#This Row],[55]]</f>
        <v>7.3355387104999997E-5</v>
      </c>
      <c r="BF348" s="10">
        <f>3/24000000*OO[[#This Row],[114 (03JUL1985 03:00:00)-Water Temperature (C)]]*OO[[#This Row],[56]]</f>
        <v>5.9274762903674996E-5</v>
      </c>
      <c r="BG348" s="10">
        <f>3/24000000*OO[[#This Row],[115 (03JUL1985 06:00:00)-Water Temperature (C)]]*OO[[#This Row],[57]]</f>
        <v>4.6901337699681245E-5</v>
      </c>
      <c r="BH348" s="10">
        <f>3/24000000*OO[[#This Row],[116 (03JUL1985 09:00:00)-Water Temperature (C)]]*OO[[#This Row],[58]]</f>
        <v>3.8007124239217496E-5</v>
      </c>
      <c r="BI348" s="10">
        <f>3/24000000*OO[[#This Row],[117 (03JUL1985 12:00:00)-Water Temperature (C)]]*OO[[#This Row],[59]]</f>
        <v>3.2347417489894998E-5</v>
      </c>
      <c r="BJ348" s="10">
        <f>3/24000000*OO[[#This Row],[118 (03JUL1985 15:00:00)-Water Temperature (C)]]*OO[[#This Row],[60]]</f>
        <v>2.8916448799008748E-5</v>
      </c>
      <c r="BK348" s="10">
        <f>3/24000000*OO[[#This Row],[119 (03JUL1985 18:00:00)-Water Temperature (C)]]*OO[[#This Row],[61]]</f>
        <v>2.6138040099259999E-5</v>
      </c>
      <c r="BL348" s="10">
        <f>3/24000000*OO[[#This Row],[120 (03JUL1985 21:00:00)-Water Temperature (C)]]*OO[[#This Row],[62]]</f>
        <v>2.37707430308275E-5</v>
      </c>
      <c r="BM348" s="10">
        <f>3/24000000*OO[[#This Row],[121 (04JUL1985 00:00:00)-Water Temperature (C)]]*OO[[#This Row],[63]]</f>
        <v>2.1681352398858746E-5</v>
      </c>
      <c r="BN348" s="10">
        <f>3/24000000*OO[[#This Row],[122 (04JUL1985 03:00:00)-Water Temperature (C)]]*OO[[#This Row],[64]]</f>
        <v>1.98135308920975E-5</v>
      </c>
      <c r="BO348" s="10">
        <f>3/24000000*OO[[#This Row],[123 (04JUL1985 06:00:00)-Water Temperature (C)]]*OO[[#This Row],[65]]</f>
        <v>1.8160538253109996E-5</v>
      </c>
      <c r="BP348" s="10">
        <f>3/24000000*OO[[#This Row],[124 (04JUL1985 09:00:00)-Water Temperature (C)]]*OO[[#This Row],[66]]</f>
        <v>1.7021453244097495E-5</v>
      </c>
      <c r="BQ348" s="10">
        <f>3/24000000*OO[[#This Row],[125 (04JUL1985 12:00:00)-Water Temperature (C)]]*OO[[#This Row],[67]]</f>
        <v>1.5855641448272499E-5</v>
      </c>
      <c r="BR348" s="10">
        <f>3/24000000*OO[[#This Row],[126 (04JUL1985 15:00:00)-Water Temperature (C)]]*OO[[#This Row],[68]]</f>
        <v>1.488101882586E-5</v>
      </c>
      <c r="BS348" s="10">
        <f>3/24000000*OO[[#This Row],[127 (04JUL1985 18:00:00)-Water Temperature (C)]]*OO[[#This Row],[69]]</f>
        <v>1.3973834422079999E-5</v>
      </c>
      <c r="BT348" s="10">
        <f>3/24000000*OO[[#This Row],[128 (04JUL1985 21:00:00)-Water Temperature (C)]]*OO[[#This Row],[70]]</f>
        <v>1.3126662745627501E-5</v>
      </c>
      <c r="BU348" s="10">
        <f>3/24000000*OO[[#This Row],[129 (05JUL1985 00:00:00)-Water Temperature (C)]]*OO[[#This Row],[71]]</f>
        <v>1.2347048488874998E-5</v>
      </c>
      <c r="BV348" s="10">
        <f>3/24000000*OO[[#This Row],[130 (05JUL1985 03:00:00)-Water Temperature (C)]]*OO[[#This Row],[72]]</f>
        <v>1.1546231327490001E-5</v>
      </c>
      <c r="BW348" s="10">
        <f>3/24000000*OO[[#This Row],[131 (05JUL1985 06:00:00)-Water Temperature (C)]]*OO[[#This Row],[73]]</f>
        <v>1.0698003819799999E-5</v>
      </c>
      <c r="BX348" s="10">
        <f>3/24000000*OO[[#This Row],[132 (05JUL1985 09:00:00)-Water Temperature (C)]]*OO[[#This Row],[74]]</f>
        <v>1.0281068319549999E-5</v>
      </c>
      <c r="BY348" s="10">
        <f>3/24000000*OO[[#This Row],[133 (05JUL1985 12:00:00)-Water Temperature (C)]]*OO[[#This Row],[75]]</f>
        <v>1.0338597033108749E-5</v>
      </c>
      <c r="BZ348" s="10">
        <f>3/24000000*OO[[#This Row],[134 (05JUL1985 15:00:00)-Water Temperature (C)]]*OO[[#This Row],[76]]</f>
        <v>1.06571067195075E-5</v>
      </c>
      <c r="CA348" s="10">
        <f>3/24000000*OO[[#This Row],[135 (05JUL1985 18:00:00)-Water Temperature (C)]]*OO[[#This Row],[77]]</f>
        <v>1.0711819625119998E-5</v>
      </c>
      <c r="CB348" s="10">
        <f>3/24000000*OO[[#This Row],[136 (05JUL1985 21:00:00)-Water Temperature (C)]]*OO[[#This Row],[78]]</f>
        <v>1.03001154018575E-5</v>
      </c>
      <c r="CC348" s="10">
        <f>3/24000000*OO[[#This Row],[137 (06JUL1985 00:00:00)-Water Temperature (C)]]*OO[[#This Row],[79]]</f>
        <v>9.7618883694674988E-6</v>
      </c>
      <c r="CD348" s="10">
        <f>3/24000000*OO[[#This Row],[138 (06JUL1985 03:00:00)-Water Temperature (C)]]*OO[[#This Row],[80]]</f>
        <v>9.1597363195299977E-6</v>
      </c>
      <c r="CE348" s="10">
        <f>3/24000000*OO[[#This Row],[139 (06JUL1985 06:00:00)-Water Temperature (C)]]*OO[[#This Row],[81]]</f>
        <v>8.5094302451850002E-6</v>
      </c>
      <c r="CF348" s="10">
        <f>3/24000000*OO[[#This Row],[140 (06JUL1985 09:00:00)-Water Temperature (C)]]*OO[[#This Row],[82]]</f>
        <v>8.0031664916362492E-6</v>
      </c>
      <c r="CG348" s="10">
        <f>3/24000000*OO[[#This Row],[141 (06JUL1985 12:00:00)-Water Temperature (C)]]*OO[[#This Row],[83]]</f>
        <v>7.6516912336724991E-6</v>
      </c>
      <c r="CH348" s="10">
        <f>3/24000000*OO[[#This Row],[142 (06JUL1985 15:00:00)-Water Temperature (C)]]*OO[[#This Row],[84]]</f>
        <v>7.3340431688062486E-6</v>
      </c>
      <c r="CI348" s="10">
        <f>3/24000000*OO[[#This Row],[143 (06JUL1985 18:00:00)-Water Temperature (C)]]*OO[[#This Row],[85]]</f>
        <v>7.1497350992549991E-6</v>
      </c>
      <c r="CJ348" s="10">
        <f>3/24000000*OO[[#This Row],[144 (06JUL1985 21:00:00)-Water Temperature (C)]]*OO[[#This Row],[86]]</f>
        <v>6.8347433582487506E-6</v>
      </c>
      <c r="CK348" s="10">
        <f>3/24000000*OO[[#This Row],[145 (07JUL1985 00:00:00)-Water Temperature (C)]]*OO[[#This Row],[87]]</f>
        <v>6.4270919244789994E-6</v>
      </c>
      <c r="CL348" s="10">
        <f>3/24000000*OO[[#This Row],[146 (07JUL1985 03:00:00)-Water Temperature (C)]]*OO[[#This Row],[88]]</f>
        <v>6.040387042066875E-6</v>
      </c>
      <c r="CM348" s="10">
        <f>3/24000000*OO[[#This Row],[147 (07JUL1985 06:00:00)-Water Temperature (C)]]*OO[[#This Row],[89]]</f>
        <v>5.6326814811426255E-6</v>
      </c>
      <c r="CN348" s="10">
        <f>3/24000000*OO[[#This Row],[148 (07JUL1985 09:00:00)-Water Temperature (C)]]*OO[[#This Row],[90]]</f>
        <v>5.3789066279025008E-6</v>
      </c>
      <c r="CO348" s="10">
        <f>3/24000000*OO[[#This Row],[149 (07JUL1985 12:00:00)-Water Temperature (C)]]*OO[[#This Row],[91]]</f>
        <v>5.2178371999998743E-6</v>
      </c>
      <c r="CP348" s="10">
        <f>3/24000000*OO[[#This Row],[150 (07JUL1985 15:00:00)-Water Temperature (C)]]*OO[[#This Row],[92]]</f>
        <v>5.2131073095157502E-6</v>
      </c>
      <c r="CQ348" s="10">
        <f>3/24000000*OO[[#This Row],[151 (07JUL1985 18:00:00)-Water Temperature (C)]]*OO[[#This Row],[93]]</f>
        <v>5.2997248595554994E-6</v>
      </c>
      <c r="CR348" s="10">
        <f>3/24000000*OO[[#This Row],[152 (07JUL1985 21:00:00)-Water Temperature (C)]]*OO[[#This Row],[94]]</f>
        <v>5.1850863286155E-6</v>
      </c>
      <c r="CS348" s="10">
        <f>3/24000000*OO[[#This Row],[153 (08JUL1985 00:00:00)-Water Temperature (C)]]*OO[[#This Row],[95]]</f>
        <v>4.9415565757946253E-6</v>
      </c>
      <c r="CT348" s="10">
        <f>3/24000000*OO[[#This Row],[154 (08JUL1985 03:00:00)-Water Temperature (C)]]*OO[[#This Row],[96]]</f>
        <v>4.6452316982364997E-6</v>
      </c>
      <c r="CU348" s="10">
        <f>3/24000000*OO[[#This Row],[155 (08JUL1985 06:00:00)-Water Temperature (C)]]*OO[[#This Row],[97]]</f>
        <v>4.3423716988803753E-6</v>
      </c>
      <c r="CV348" s="10">
        <f>3/24000000*OO[[#This Row],[156 (08JUL1985 09:00:00)-Water Temperature (C)]]*OO[[#This Row],[98]]</f>
        <v>4.1539431335347495E-6</v>
      </c>
      <c r="CW348" s="10">
        <f>3/24000000*OO[[#This Row],[157 (08JUL1985 12:00:00)-Water Temperature (C)]]*OO[[#This Row],[99]]</f>
        <v>3.8926493591277493E-6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0</v>
      </c>
      <c r="S349" s="10">
        <f>3/24*OO[[#This Row],[75 (28JUN1985 06:00:00)-Water Temperature (C)]]*OO[[#This Row],[17]]/SUM(OO[17])</f>
        <v>0</v>
      </c>
      <c r="T349" s="10">
        <f>3/24*OO[[#This Row],[76 (28JUN1985 09:00:00)-Water Temperature (C)]]*OO[[#This Row],[18]]/SUM(OO[18])</f>
        <v>0</v>
      </c>
      <c r="U349" s="10">
        <f>3/24*OO[[#This Row],[77 (28JUN1985 12:00:00)-Water Temperature (C)]]*OO[[#This Row],[19]]/SUM(OO[19])</f>
        <v>3.2554792780924813E-41</v>
      </c>
      <c r="V349" s="10">
        <f>3/24000000*OO[[#This Row],[78 (28JUN1985 15:00:00)-Water Temperature (C)]]*OO[[#This Row],[20]]</f>
        <v>3.6846388907460003E-31</v>
      </c>
      <c r="W349" s="10">
        <f>3/24000000*OO[[#This Row],[79 (28JUN1985 18:00:00)-Water Temperature (C)]]*OO[[#This Row],[21]]</f>
        <v>5.9359456177775E-26</v>
      </c>
      <c r="X349" s="10">
        <f>3/24000000*OO[[#This Row],[80 (28JUN1985 21:00:00)-Water Temperature (C)]]*OO[[#This Row],[22]]</f>
        <v>4.6852765285550003E-20</v>
      </c>
      <c r="Y349" s="10">
        <f>3/24000000*OO[[#This Row],[81 (29JUN1985 00:00:00)-Water Temperature (C)]]*OO[[#This Row],[23]]</f>
        <v>1.939390305804E-16</v>
      </c>
      <c r="Z349" s="10">
        <f>3/24000000*OO[[#This Row],[82 (29JUN1985 03:00:00)-Water Temperature (C)]]*OO[[#This Row],[24]]</f>
        <v>1.2535235217919999E-13</v>
      </c>
      <c r="AA349" s="10">
        <f>3/24000000*OO[[#This Row],[83 (29JUN1985 06:00:00)-Water Temperature (C)]]*OO[[#This Row],[25]]</f>
        <v>2.4492916141375E-11</v>
      </c>
      <c r="AB349" s="10">
        <f>3/24000000*OO[[#This Row],[84 (29JUN1985 09:00:00)-Water Temperature (C)]]*OO[[#This Row],[26]]</f>
        <v>1.9966408980789993E-9</v>
      </c>
      <c r="AC349" s="10">
        <f>3/24000000*OO[[#This Row],[85 (29JUN1985 12:00:00)-Water Temperature (C)]]*OO[[#This Row],[27]]</f>
        <v>8.1312477355200001E-8</v>
      </c>
      <c r="AD349" s="10">
        <f>3/24000000*OO[[#This Row],[86 (29JUN1985 15:00:00)-Water Temperature (C)]]*OO[[#This Row],[28]]</f>
        <v>1.8726888416693749E-6</v>
      </c>
      <c r="AE349" s="10">
        <f>3/24000000*OO[[#This Row],[88 (29JUN1985 21:00:00)-Water Temperature (C)]]*OO[[#This Row],[30]]</f>
        <v>2.0030109845624997E-4</v>
      </c>
      <c r="AF349" s="10">
        <f>3/24000000*OO[[#This Row],[88 (29JUN1985 21:00:00)-Water Temperature (C)]]*OO[[#This Row],[30]]</f>
        <v>2.0030109845624997E-4</v>
      </c>
      <c r="AG349" s="10">
        <f>3/24000000*OO[[#This Row],[89 (30JUN1985 00:00:00)-Water Temperature (C)]]*OO[[#This Row],[31]]</f>
        <v>1.01290800617375E-3</v>
      </c>
      <c r="AH349" s="10">
        <f>3/24000000*OO[[#This Row],[90 (30JUN1985 03:00:00)-Water Temperature (C)]]*OO[[#This Row],[32]]</f>
        <v>3.4560951748629997E-3</v>
      </c>
      <c r="AI349" s="10">
        <f>3/24000000*OO[[#This Row],[91 (30JUN1985 06:00:00)-Water Temperature (C)]]*OO[[#This Row],[33]]</f>
        <v>8.3745889584499987E-3</v>
      </c>
      <c r="AJ349" s="10">
        <f>3/24000000*OO[[#This Row],[92 (30JUN1985 09:00:00)-Water Temperature (C)]]*OO[[#This Row],[34]]</f>
        <v>1.53388126184E-2</v>
      </c>
      <c r="AK349" s="10">
        <f>3/24000000*OO[[#This Row],[93 (30JUN1985 12:00:00)-Water Temperature (C)]]*OO[[#This Row],[35]]</f>
        <v>2.2181421245129999E-2</v>
      </c>
      <c r="AL349" s="10">
        <f>3/24000000*OO[[#This Row],[94 (30JUN1985 15:00:00)-Water Temperature (C)]]*OO[[#This Row],[36]]</f>
        <v>2.6515699511531248E-2</v>
      </c>
      <c r="AM349" s="10">
        <f>3/24000000*OO[[#This Row],[95 (30JUN1985 18:00:00)-Water Temperature (C)]]*OO[[#This Row],[37]]</f>
        <v>2.5913323158112501E-2</v>
      </c>
      <c r="AN349" s="10">
        <f>3/24000000*OO[[#This Row],[96 (30JUN1985 21:00:00)-Water Temperature (C)]]*OO[[#This Row],[38]]</f>
        <v>2.0021166614021247E-2</v>
      </c>
      <c r="AO349" s="10">
        <f>3/24000000*OO[[#This Row],[97 (01JUL1985 00:00:00)-Water Temperature (C)]]*OO[[#This Row],[39]]</f>
        <v>1.2958349841869998E-2</v>
      </c>
      <c r="AP349" s="10">
        <f>3/24000000*OO[[#This Row],[98 (01JUL1985 03:00:00)-Water Temperature (C)]]*OO[[#This Row],[40]]</f>
        <v>7.1307096173687497E-3</v>
      </c>
      <c r="AQ349" s="10">
        <f>3/24000000*OO[[#This Row],[99 (01JUL1985 06:00:00)-Water Temperature (C)]]*OO[[#This Row],[41]]</f>
        <v>3.4516752869879997E-3</v>
      </c>
      <c r="AR349" s="10">
        <f>3/24000000*OO[[#This Row],[100 (01JUL1985 09:00:00)-Water Temperature (C)]]*OO[[#This Row],[42]]</f>
        <v>1.5333618269887501E-3</v>
      </c>
      <c r="AS349" s="10">
        <f>3/24000000*OO[[#This Row],[101 (01JUL1985 12:00:00)-Water Temperature (C)]]*OO[[#This Row],[43]]</f>
        <v>6.2529317679825005E-4</v>
      </c>
      <c r="AT349" s="10">
        <f>3/24000000*OO[[#This Row],[102 (01JUL1985 15:00:00)-Water Temperature (C)]]*OO[[#This Row],[44]]</f>
        <v>2.4189781298719997E-4</v>
      </c>
      <c r="AU349" s="10">
        <f>3/24000000*OO[[#This Row],[103 (01JUL1985 18:00:00)-Water Temperature (C)]]*OO[[#This Row],[45]]</f>
        <v>9.1810091460599989E-5</v>
      </c>
      <c r="AV349" s="10">
        <f>3/24000000*OO[[#This Row],[104 (01JUL1985 21:00:00)-Water Temperature (C)]]*OO[[#This Row],[46]]</f>
        <v>3.9243439140982499E-5</v>
      </c>
      <c r="AW349" s="10">
        <f>3/24000000*OO[[#This Row],[105 (02JUL1985 00:00:00)-Water Temperature (C)]]*OO[[#This Row],[47]]</f>
        <v>2.2613802545475E-5</v>
      </c>
      <c r="AX349" s="10">
        <f>3/24000000*OO[[#This Row],[106 (02JUL1985 03:00:00)-Water Temperature (C)]]*OO[[#This Row],[48]]</f>
        <v>1.7949563987554999E-5</v>
      </c>
      <c r="AY349" s="10">
        <f>3/24000000*OO[[#This Row],[107 (02JUL1985 06:00:00)-Water Temperature (C)]]*OO[[#This Row],[49]]</f>
        <v>1.65234708949275E-5</v>
      </c>
      <c r="AZ349" s="10">
        <f>3/24000000*OO[[#This Row],[108 (02JUL1985 09:00:00)-Water Temperature (C)]]*OO[[#This Row],[50]]</f>
        <v>1.6151003382284997E-5</v>
      </c>
      <c r="BA349" s="10">
        <f>3/24000000*OO[[#This Row],[109 (02JUL1985 12:00:00)-Water Temperature (C)]]*OO[[#This Row],[51]]</f>
        <v>1.5692380007849997E-5</v>
      </c>
      <c r="BB349" s="10">
        <f>3/24000000*OO[[#This Row],[110 (02JUL1985 15:00:00)-Water Temperature (C)]]*OO[[#This Row],[52]]</f>
        <v>1.5239589974444999E-5</v>
      </c>
      <c r="BC349" s="10">
        <f>3/24000000*OO[[#This Row],[111 (02JUL1985 18:00:00)-Water Temperature (C)]]*OO[[#This Row],[53]]</f>
        <v>1.4287336779869999E-5</v>
      </c>
      <c r="BD349" s="10">
        <f>3/24000000*OO[[#This Row],[112 (02JUL1985 21:00:00)-Water Temperature (C)]]*OO[[#This Row],[54]]</f>
        <v>1.2595242247537497E-5</v>
      </c>
      <c r="BE349" s="10">
        <f>3/24000000*OO[[#This Row],[113 (03JUL1985 00:00:00)-Water Temperature (C)]]*OO[[#This Row],[55]]</f>
        <v>1.07139475352E-5</v>
      </c>
      <c r="BF349" s="10">
        <f>3/24000000*OO[[#This Row],[114 (03JUL1985 03:00:00)-Water Temperature (C)]]*OO[[#This Row],[56]]</f>
        <v>8.6860877841149986E-6</v>
      </c>
      <c r="BG349" s="10">
        <f>3/24000000*OO[[#This Row],[115 (03JUL1985 06:00:00)-Water Temperature (C)]]*OO[[#This Row],[57]]</f>
        <v>6.8878013339700001E-6</v>
      </c>
      <c r="BH349" s="10">
        <f>3/24000000*OO[[#This Row],[116 (03JUL1985 09:00:00)-Water Temperature (C)]]*OO[[#This Row],[58]]</f>
        <v>5.59248341927625E-6</v>
      </c>
      <c r="BI349" s="10">
        <f>3/24000000*OO[[#This Row],[117 (03JUL1985 12:00:00)-Water Temperature (C)]]*OO[[#This Row],[59]]</f>
        <v>4.7553489036625001E-6</v>
      </c>
      <c r="BJ349" s="10">
        <f>3/24000000*OO[[#This Row],[118 (03JUL1985 15:00:00)-Water Temperature (C)]]*OO[[#This Row],[60]]</f>
        <v>4.2311187421527493E-6</v>
      </c>
      <c r="BK349" s="10">
        <f>3/24000000*OO[[#This Row],[119 (03JUL1985 18:00:00)-Water Temperature (C)]]*OO[[#This Row],[61]]</f>
        <v>3.7983452839062496E-6</v>
      </c>
      <c r="BL349" s="10">
        <f>3/24000000*OO[[#This Row],[120 (03JUL1985 21:00:00)-Water Temperature (C)]]*OO[[#This Row],[62]]</f>
        <v>3.4369670867759996E-6</v>
      </c>
      <c r="BM349" s="10">
        <f>3/24000000*OO[[#This Row],[121 (04JUL1985 00:00:00)-Water Temperature (C)]]*OO[[#This Row],[63]]</f>
        <v>3.1283104293119997E-6</v>
      </c>
      <c r="BN349" s="10">
        <f>3/24000000*OO[[#This Row],[122 (04JUL1985 03:00:00)-Water Temperature (C)]]*OO[[#This Row],[64]]</f>
        <v>2.857424055175E-6</v>
      </c>
      <c r="BO349" s="10">
        <f>3/24000000*OO[[#This Row],[123 (04JUL1985 06:00:00)-Water Temperature (C)]]*OO[[#This Row],[65]]</f>
        <v>2.6189695150574999E-6</v>
      </c>
      <c r="BP349" s="10">
        <f>3/24000000*OO[[#This Row],[124 (04JUL1985 09:00:00)-Water Temperature (C)]]*OO[[#This Row],[66]]</f>
        <v>2.4583592282471248E-6</v>
      </c>
      <c r="BQ349" s="10">
        <f>3/24000000*OO[[#This Row],[125 (04JUL1985 12:00:00)-Water Temperature (C)]]*OO[[#This Row],[67]]</f>
        <v>2.2869560164219998E-6</v>
      </c>
      <c r="BR349" s="10">
        <f>3/24000000*OO[[#This Row],[126 (04JUL1985 15:00:00)-Water Temperature (C)]]*OO[[#This Row],[68]]</f>
        <v>2.1407546941352497E-6</v>
      </c>
      <c r="BS349" s="10">
        <f>3/24000000*OO[[#This Row],[127 (04JUL1985 18:00:00)-Water Temperature (C)]]*OO[[#This Row],[69]]</f>
        <v>2.0091564107842498E-6</v>
      </c>
      <c r="BT349" s="10">
        <f>3/24000000*OO[[#This Row],[128 (04JUL1985 21:00:00)-Water Temperature (C)]]*OO[[#This Row],[70]]</f>
        <v>1.886319265943125E-6</v>
      </c>
      <c r="BU349" s="10">
        <f>3/24000000*OO[[#This Row],[129 (05JUL1985 00:00:00)-Water Temperature (C)]]*OO[[#This Row],[71]]</f>
        <v>1.7725090516899997E-6</v>
      </c>
      <c r="BV349" s="10">
        <f>3/24000000*OO[[#This Row],[130 (05JUL1985 03:00:00)-Water Temperature (C)]]*OO[[#This Row],[72]]</f>
        <v>1.6582515281298751E-6</v>
      </c>
      <c r="BW349" s="10">
        <f>3/24000000*OO[[#This Row],[131 (05JUL1985 06:00:00)-Water Temperature (C)]]*OO[[#This Row],[73]]</f>
        <v>1.5366087637827497E-6</v>
      </c>
      <c r="BX349" s="10">
        <f>3/24000000*OO[[#This Row],[132 (05JUL1985 09:00:00)-Water Temperature (C)]]*OO[[#This Row],[74]]</f>
        <v>1.4790809118269998E-6</v>
      </c>
      <c r="BY349" s="10">
        <f>3/24000000*OO[[#This Row],[133 (05JUL1985 12:00:00)-Water Temperature (C)]]*OO[[#This Row],[75]]</f>
        <v>1.4895311409453751E-6</v>
      </c>
      <c r="BZ349" s="10">
        <f>3/24000000*OO[[#This Row],[134 (05JUL1985 15:00:00)-Water Temperature (C)]]*OO[[#This Row],[76]]</f>
        <v>1.5340194052560001E-6</v>
      </c>
      <c r="CA349" s="10">
        <f>3/24000000*OO[[#This Row],[135 (05JUL1985 18:00:00)-Water Temperature (C)]]*OO[[#This Row],[77]]</f>
        <v>1.5364273810266249E-6</v>
      </c>
      <c r="CB349" s="10">
        <f>3/24000000*OO[[#This Row],[136 (05JUL1985 21:00:00)-Water Temperature (C)]]*OO[[#This Row],[78]]</f>
        <v>1.4720516084124998E-6</v>
      </c>
      <c r="CC349" s="10">
        <f>3/24000000*OO[[#This Row],[137 (06JUL1985 00:00:00)-Water Temperature (C)]]*OO[[#This Row],[79]]</f>
        <v>1.3953372366952499E-6</v>
      </c>
      <c r="CD349" s="10">
        <f>3/24000000*OO[[#This Row],[138 (06JUL1985 03:00:00)-Water Temperature (C)]]*OO[[#This Row],[80]]</f>
        <v>1.3114267066455E-6</v>
      </c>
      <c r="CE349" s="10">
        <f>3/24000000*OO[[#This Row],[139 (06JUL1985 06:00:00)-Water Temperature (C)]]*OO[[#This Row],[81]]</f>
        <v>1.2186215762572498E-6</v>
      </c>
      <c r="CF349" s="10">
        <f>3/24000000*OO[[#This Row],[140 (06JUL1985 09:00:00)-Water Temperature (C)]]*OO[[#This Row],[82]]</f>
        <v>1.14745639408875E-6</v>
      </c>
      <c r="CG349" s="10">
        <f>3/24000000*OO[[#This Row],[141 (06JUL1985 12:00:00)-Water Temperature (C)]]*OO[[#This Row],[83]]</f>
        <v>1.097729426148125E-6</v>
      </c>
      <c r="CH349" s="10">
        <f>3/24000000*OO[[#This Row],[142 (06JUL1985 15:00:00)-Water Temperature (C)]]*OO[[#This Row],[84]]</f>
        <v>1.0496884931150001E-6</v>
      </c>
      <c r="CI349" s="10">
        <f>3/24000000*OO[[#This Row],[143 (06JUL1985 18:00:00)-Water Temperature (C)]]*OO[[#This Row],[85]]</f>
        <v>1.021690980364625E-6</v>
      </c>
      <c r="CJ349" s="10">
        <f>3/24000000*OO[[#This Row],[144 (06JUL1985 21:00:00)-Water Temperature (C)]]*OO[[#This Row],[86]]</f>
        <v>9.7586501886637494E-7</v>
      </c>
      <c r="CK349" s="10">
        <f>3/24000000*OO[[#This Row],[145 (07JUL1985 00:00:00)-Water Temperature (C)]]*OO[[#This Row],[87]]</f>
        <v>9.1650691629399998E-7</v>
      </c>
      <c r="CL349" s="10">
        <f>3/24000000*OO[[#This Row],[146 (07JUL1985 03:00:00)-Water Temperature (C)]]*OO[[#This Row],[88]]</f>
        <v>8.6223077878949996E-7</v>
      </c>
      <c r="CM349" s="10">
        <f>3/24000000*OO[[#This Row],[147 (07JUL1985 06:00:00)-Water Temperature (C)]]*OO[[#This Row],[89]]</f>
        <v>8.0480555247300006E-7</v>
      </c>
      <c r="CN349" s="10">
        <f>3/24000000*OO[[#This Row],[148 (07JUL1985 09:00:00)-Water Temperature (C)]]*OO[[#This Row],[90]]</f>
        <v>7.6911378870374993E-7</v>
      </c>
      <c r="CO349" s="10">
        <f>3/24000000*OO[[#This Row],[149 (07JUL1985 12:00:00)-Water Temperature (C)]]*OO[[#This Row],[91]]</f>
        <v>7.4583725661937501E-7</v>
      </c>
      <c r="CP349" s="10">
        <f>3/24000000*OO[[#This Row],[150 (07JUL1985 15:00:00)-Water Temperature (C)]]*OO[[#This Row],[92]]</f>
        <v>7.4495550839749999E-7</v>
      </c>
      <c r="CQ349" s="10">
        <f>3/24000000*OO[[#This Row],[151 (07JUL1985 18:00:00)-Water Temperature (C)]]*OO[[#This Row],[93]]</f>
        <v>7.5631579661625002E-7</v>
      </c>
      <c r="CR349" s="10">
        <f>3/24000000*OO[[#This Row],[152 (07JUL1985 21:00:00)-Water Temperature (C)]]*OO[[#This Row],[94]]</f>
        <v>7.3732424066699997E-7</v>
      </c>
      <c r="CS349" s="10">
        <f>3/24000000*OO[[#This Row],[153 (08JUL1985 00:00:00)-Water Temperature (C)]]*OO[[#This Row],[95]]</f>
        <v>7.0137114780300006E-7</v>
      </c>
      <c r="CT349" s="10">
        <f>3/24000000*OO[[#This Row],[154 (08JUL1985 03:00:00)-Water Temperature (C)]]*OO[[#This Row],[96]]</f>
        <v>6.6053792285774992E-7</v>
      </c>
      <c r="CU349" s="10">
        <f>3/24000000*OO[[#This Row],[155 (08JUL1985 06:00:00)-Water Temperature (C)]]*OO[[#This Row],[97]]</f>
        <v>6.1824914420456241E-7</v>
      </c>
      <c r="CV349" s="10">
        <f>3/24000000*OO[[#This Row],[156 (08JUL1985 09:00:00)-Water Temperature (C)]]*OO[[#This Row],[98]]</f>
        <v>5.9236695920489995E-7</v>
      </c>
      <c r="CW349" s="10">
        <f>3/24000000*OO[[#This Row],[157 (08JUL1985 12:00:00)-Water Temperature (C)]]*OO[[#This Row],[99]]</f>
        <v>5.5448587946246238E-7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0</v>
      </c>
      <c r="S350" s="10">
        <f>3/24*OO[[#This Row],[75 (28JUN1985 06:00:00)-Water Temperature (C)]]*OO[[#This Row],[17]]/SUM(OO[17])</f>
        <v>0</v>
      </c>
      <c r="T350" s="10">
        <f>3/24*OO[[#This Row],[76 (28JUN1985 09:00:00)-Water Temperature (C)]]*OO[[#This Row],[18]]/SUM(OO[18])</f>
        <v>0</v>
      </c>
      <c r="U350" s="10">
        <f>3/24*OO[[#This Row],[77 (28JUN1985 12:00:00)-Water Temperature (C)]]*OO[[#This Row],[19]]/SUM(OO[19])</f>
        <v>2.5582025696683362E-41</v>
      </c>
      <c r="V350" s="10">
        <f>3/24000000*OO[[#This Row],[78 (28JUN1985 15:00:00)-Water Temperature (C)]]*OO[[#This Row],[20]]</f>
        <v>3.3359934246616249E-31</v>
      </c>
      <c r="W350" s="10">
        <f>3/24000000*OO[[#This Row],[79 (28JUN1985 18:00:00)-Water Temperature (C)]]*OO[[#This Row],[21]]</f>
        <v>4.8332099538487499E-26</v>
      </c>
      <c r="X350" s="10">
        <f>3/24000000*OO[[#This Row],[80 (28JUN1985 21:00:00)-Water Temperature (C)]]*OO[[#This Row],[22]]</f>
        <v>4.6101763524900002E-20</v>
      </c>
      <c r="Y350" s="10">
        <f>3/24000000*OO[[#This Row],[81 (29JUN1985 00:00:00)-Water Temperature (C)]]*OO[[#This Row],[23]]</f>
        <v>2.0214621311679997E-16</v>
      </c>
      <c r="Z350" s="10">
        <f>3/24000000*OO[[#This Row],[82 (29JUN1985 03:00:00)-Water Temperature (C)]]*OO[[#This Row],[24]]</f>
        <v>1.353022967586E-13</v>
      </c>
      <c r="AA350" s="10">
        <f>3/24000000*OO[[#This Row],[83 (29JUN1985 06:00:00)-Water Temperature (C)]]*OO[[#This Row],[25]]</f>
        <v>2.7165213359130002E-11</v>
      </c>
      <c r="AB350" s="10">
        <f>3/24000000*OO[[#This Row],[84 (29JUN1985 09:00:00)-Water Temperature (C)]]*OO[[#This Row],[26]]</f>
        <v>2.26532719324275E-9</v>
      </c>
      <c r="AC350" s="10">
        <f>3/24000000*OO[[#This Row],[85 (29JUN1985 12:00:00)-Water Temperature (C)]]*OO[[#This Row],[27]]</f>
        <v>9.4042662867299992E-8</v>
      </c>
      <c r="AD350" s="10">
        <f>3/24000000*OO[[#This Row],[86 (29JUN1985 15:00:00)-Water Temperature (C)]]*OO[[#This Row],[28]]</f>
        <v>2.2034678261309997E-6</v>
      </c>
      <c r="AE350" s="10">
        <f>3/24000000*OO[[#This Row],[88 (29JUN1985 21:00:00)-Water Temperature (C)]]*OO[[#This Row],[30]]</f>
        <v>2.4258568438912501E-4</v>
      </c>
      <c r="AF350" s="10">
        <f>3/24000000*OO[[#This Row],[88 (29JUN1985 21:00:00)-Water Temperature (C)]]*OO[[#This Row],[30]]</f>
        <v>2.4258568438912501E-4</v>
      </c>
      <c r="AG350" s="10">
        <f>3/24000000*OO[[#This Row],[89 (30JUN1985 00:00:00)-Water Temperature (C)]]*OO[[#This Row],[31]]</f>
        <v>1.24248965886E-3</v>
      </c>
      <c r="AH350" s="10">
        <f>3/24000000*OO[[#This Row],[90 (30JUN1985 03:00:00)-Water Temperature (C)]]*OO[[#This Row],[32]]</f>
        <v>4.2942772478883747E-3</v>
      </c>
      <c r="AI350" s="10">
        <f>3/24000000*OO[[#This Row],[91 (30JUN1985 06:00:00)-Water Temperature (C)]]*OO[[#This Row],[33]]</f>
        <v>1.0524735446362501E-2</v>
      </c>
      <c r="AJ350" s="10">
        <f>3/24000000*OO[[#This Row],[92 (30JUN1985 09:00:00)-Water Temperature (C)]]*OO[[#This Row],[34]]</f>
        <v>1.9484613635674997E-2</v>
      </c>
      <c r="AK350" s="10">
        <f>3/24000000*OO[[#This Row],[93 (30JUN1985 12:00:00)-Water Temperature (C)]]*OO[[#This Row],[35]]</f>
        <v>2.8452517957709995E-2</v>
      </c>
      <c r="AL350" s="10">
        <f>3/24000000*OO[[#This Row],[94 (30JUN1985 15:00:00)-Water Temperature (C)]]*OO[[#This Row],[36]]</f>
        <v>3.4326389708852496E-2</v>
      </c>
      <c r="AM350" s="10">
        <f>3/24000000*OO[[#This Row],[95 (30JUN1985 18:00:00)-Water Temperature (C)]]*OO[[#This Row],[37]]</f>
        <v>3.3826909256562503E-2</v>
      </c>
      <c r="AN350" s="10">
        <f>3/24000000*OO[[#This Row],[96 (30JUN1985 21:00:00)-Water Temperature (C)]]*OO[[#This Row],[38]]</f>
        <v>2.6336437395949999E-2</v>
      </c>
      <c r="AO350" s="10">
        <f>3/24000000*OO[[#This Row],[97 (01JUL1985 00:00:00)-Water Temperature (C)]]*OO[[#This Row],[39]]</f>
        <v>1.7176676513759998E-2</v>
      </c>
      <c r="AP350" s="10">
        <f>3/24000000*OO[[#This Row],[98 (01JUL1985 03:00:00)-Water Temperature (C)]]*OO[[#This Row],[40]]</f>
        <v>9.5261349425599991E-3</v>
      </c>
      <c r="AQ350" s="10">
        <f>3/24000000*OO[[#This Row],[99 (01JUL1985 06:00:00)-Water Temperature (C)]]*OO[[#This Row],[41]]</f>
        <v>4.642399274409E-3</v>
      </c>
      <c r="AR350" s="10">
        <f>3/24000000*OO[[#This Row],[100 (01JUL1985 09:00:00)-Water Temperature (C)]]*OO[[#This Row],[42]]</f>
        <v>2.0756046575767496E-3</v>
      </c>
      <c r="AS350" s="10">
        <f>3/24000000*OO[[#This Row],[101 (01JUL1985 12:00:00)-Water Temperature (C)]]*OO[[#This Row],[43]]</f>
        <v>8.5075811411437492E-4</v>
      </c>
      <c r="AT350" s="10">
        <f>3/24000000*OO[[#This Row],[102 (01JUL1985 15:00:00)-Water Temperature (C)]]*OO[[#This Row],[44]]</f>
        <v>3.3015355090410003E-4</v>
      </c>
      <c r="AU350" s="10">
        <f>3/24000000*OO[[#This Row],[103 (01JUL1985 18:00:00)-Water Temperature (C)]]*OO[[#This Row],[45]]</f>
        <v>1.2523107045679999E-4</v>
      </c>
      <c r="AV350" s="10">
        <f>3/24000000*OO[[#This Row],[104 (01JUL1985 21:00:00)-Water Temperature (C)]]*OO[[#This Row],[46]]</f>
        <v>5.3134787121464995E-5</v>
      </c>
      <c r="AW350" s="10">
        <f>3/24000000*OO[[#This Row],[105 (02JUL1985 00:00:00)-Water Temperature (C)]]*OO[[#This Row],[47]]</f>
        <v>3.021271896895E-5</v>
      </c>
      <c r="AX350" s="10">
        <f>3/24000000*OO[[#This Row],[106 (02JUL1985 03:00:00)-Water Temperature (C)]]*OO[[#This Row],[48]]</f>
        <v>2.3776676309601249E-5</v>
      </c>
      <c r="AY350" s="10">
        <f>3/24000000*OO[[#This Row],[107 (02JUL1985 06:00:00)-Water Temperature (C)]]*OO[[#This Row],[49]]</f>
        <v>2.1840099432609998E-5</v>
      </c>
      <c r="AZ350" s="10">
        <f>3/24000000*OO[[#This Row],[108 (02JUL1985 09:00:00)-Water Temperature (C)]]*OO[[#This Row],[50]]</f>
        <v>2.1370481807850002E-5</v>
      </c>
      <c r="BA350" s="10">
        <f>3/24000000*OO[[#This Row],[109 (02JUL1985 12:00:00)-Water Temperature (C)]]*OO[[#This Row],[51]]</f>
        <v>2.0789236659386248E-5</v>
      </c>
      <c r="BB350" s="10">
        <f>3/24000000*OO[[#This Row],[110 (02JUL1985 15:00:00)-Water Temperature (C)]]*OO[[#This Row],[52]]</f>
        <v>2.0202698211575E-5</v>
      </c>
      <c r="BC350" s="10">
        <f>3/24000000*OO[[#This Row],[111 (02JUL1985 18:00:00)-Water Temperature (C)]]*OO[[#This Row],[53]]</f>
        <v>1.8959977012558749E-5</v>
      </c>
      <c r="BD350" s="10">
        <f>3/24000000*OO[[#This Row],[112 (02JUL1985 21:00:00)-Water Temperature (C)]]*OO[[#This Row],[54]]</f>
        <v>1.672419944932E-5</v>
      </c>
      <c r="BE350" s="10">
        <f>3/24000000*OO[[#This Row],[113 (03JUL1985 00:00:00)-Water Temperature (C)]]*OO[[#This Row],[55]]</f>
        <v>1.42442197451875E-5</v>
      </c>
      <c r="BF350" s="10">
        <f>3/24000000*OO[[#This Row],[114 (03JUL1985 03:00:00)-Water Temperature (C)]]*OO[[#This Row],[56]]</f>
        <v>1.1567608752975E-5</v>
      </c>
      <c r="BG350" s="10">
        <f>3/24000000*OO[[#This Row],[115 (03JUL1985 06:00:00)-Water Temperature (C)]]*OO[[#This Row],[57]]</f>
        <v>9.1811159299049994E-6</v>
      </c>
      <c r="BH350" s="10">
        <f>3/24000000*OO[[#This Row],[116 (03JUL1985 09:00:00)-Water Temperature (C)]]*OO[[#This Row],[58]]</f>
        <v>7.4600145117499989E-6</v>
      </c>
      <c r="BI350" s="10">
        <f>3/24000000*OO[[#This Row],[117 (03JUL1985 12:00:00)-Water Temperature (C)]]*OO[[#This Row],[59]]</f>
        <v>6.3409640022987506E-6</v>
      </c>
      <c r="BJ350" s="10">
        <f>3/24000000*OO[[#This Row],[118 (03JUL1985 15:00:00)-Water Temperature (C)]]*OO[[#This Row],[60]]</f>
        <v>5.6331327353770001E-6</v>
      </c>
      <c r="BK350" s="10">
        <f>3/24000000*OO[[#This Row],[119 (03JUL1985 18:00:00)-Water Temperature (C)]]*OO[[#This Row],[61]]</f>
        <v>5.0460131552844989E-6</v>
      </c>
      <c r="BL350" s="10">
        <f>3/24000000*OO[[#This Row],[120 (03JUL1985 21:00:00)-Water Temperature (C)]]*OO[[#This Row],[62]]</f>
        <v>4.5587509774659992E-6</v>
      </c>
      <c r="BM350" s="10">
        <f>3/24000000*OO[[#This Row],[121 (04JUL1985 00:00:00)-Water Temperature (C)]]*OO[[#This Row],[63]]</f>
        <v>4.1464687875462494E-6</v>
      </c>
      <c r="BN350" s="10">
        <f>3/24000000*OO[[#This Row],[122 (04JUL1985 03:00:00)-Water Temperature (C)]]*OO[[#This Row],[64]]</f>
        <v>3.7876901939484991E-6</v>
      </c>
      <c r="BO350" s="10">
        <f>3/24000000*OO[[#This Row],[123 (04JUL1985 06:00:00)-Water Temperature (C)]]*OO[[#This Row],[65]]</f>
        <v>3.4718538075149998E-6</v>
      </c>
      <c r="BP350" s="10">
        <f>3/24000000*OO[[#This Row],[124 (04JUL1985 09:00:00)-Water Temperature (C)]]*OO[[#This Row],[66]]</f>
        <v>3.2605099072511249E-6</v>
      </c>
      <c r="BQ350" s="10">
        <f>3/24000000*OO[[#This Row],[125 (04JUL1985 12:00:00)-Water Temperature (C)]]*OO[[#This Row],[67]]</f>
        <v>3.0335997105819994E-6</v>
      </c>
      <c r="BR350" s="10">
        <f>3/24000000*OO[[#This Row],[126 (04JUL1985 15:00:00)-Water Temperature (C)]]*OO[[#This Row],[68]]</f>
        <v>2.8371411558314999E-6</v>
      </c>
      <c r="BS350" s="10">
        <f>3/24000000*OO[[#This Row],[127 (04JUL1985 18:00:00)-Water Temperature (C)]]*OO[[#This Row],[69]]</f>
        <v>2.6617943083796247E-6</v>
      </c>
      <c r="BT350" s="10">
        <f>3/24000000*OO[[#This Row],[128 (04JUL1985 21:00:00)-Water Temperature (C)]]*OO[[#This Row],[70]]</f>
        <v>2.499486622735875E-6</v>
      </c>
      <c r="BU350" s="10">
        <f>3/24000000*OO[[#This Row],[129 (05JUL1985 00:00:00)-Water Temperature (C)]]*OO[[#This Row],[71]]</f>
        <v>2.3481431085077502E-6</v>
      </c>
      <c r="BV350" s="10">
        <f>3/24000000*OO[[#This Row],[130 (05JUL1985 03:00:00)-Water Temperature (C)]]*OO[[#This Row],[72]]</f>
        <v>2.1975273761031249E-6</v>
      </c>
      <c r="BW350" s="10">
        <f>3/24000000*OO[[#This Row],[131 (05JUL1985 06:00:00)-Water Temperature (C)]]*OO[[#This Row],[73]]</f>
        <v>2.0365608562037495E-6</v>
      </c>
      <c r="BX350" s="10">
        <f>3/24000000*OO[[#This Row],[132 (05JUL1985 09:00:00)-Water Temperature (C)]]*OO[[#This Row],[74]]</f>
        <v>1.9610709408363749E-6</v>
      </c>
      <c r="BY350" s="10">
        <f>3/24000000*OO[[#This Row],[133 (05JUL1985 12:00:00)-Water Temperature (C)]]*OO[[#This Row],[75]]</f>
        <v>1.9757477669832497E-6</v>
      </c>
      <c r="BZ350" s="10">
        <f>3/24000000*OO[[#This Row],[134 (05JUL1985 15:00:00)-Water Temperature (C)]]*OO[[#This Row],[76]]</f>
        <v>2.0344601992662499E-6</v>
      </c>
      <c r="CA350" s="10">
        <f>3/24000000*OO[[#This Row],[135 (05JUL1985 18:00:00)-Water Temperature (C)]]*OO[[#This Row],[77]]</f>
        <v>2.0359979732332498E-6</v>
      </c>
      <c r="CB350" s="10">
        <f>3/24000000*OO[[#This Row],[136 (05JUL1985 21:00:00)-Water Temperature (C)]]*OO[[#This Row],[78]]</f>
        <v>1.9490003670850002E-6</v>
      </c>
      <c r="CC350" s="10">
        <f>3/24000000*OO[[#This Row],[137 (06JUL1985 00:00:00)-Water Temperature (C)]]*OO[[#This Row],[79]]</f>
        <v>1.8475006985305002E-6</v>
      </c>
      <c r="CD350" s="10">
        <f>3/24000000*OO[[#This Row],[138 (06JUL1985 03:00:00)-Water Temperature (C)]]*OO[[#This Row],[80]]</f>
        <v>1.7377485198149999E-6</v>
      </c>
      <c r="CE350" s="10">
        <f>3/24000000*OO[[#This Row],[139 (06JUL1985 06:00:00)-Water Temperature (C)]]*OO[[#This Row],[81]]</f>
        <v>1.6151009683331248E-6</v>
      </c>
      <c r="CF350" s="10">
        <f>3/24000000*OO[[#This Row],[140 (06JUL1985 09:00:00)-Water Temperature (C)]]*OO[[#This Row],[82]]</f>
        <v>1.521424444637E-6</v>
      </c>
      <c r="CG350" s="10">
        <f>3/24000000*OO[[#This Row],[141 (06JUL1985 12:00:00)-Water Temperature (C)]]*OO[[#This Row],[83]]</f>
        <v>1.4559472878785E-6</v>
      </c>
      <c r="CH350" s="10">
        <f>3/24000000*OO[[#This Row],[142 (06JUL1985 15:00:00)-Water Temperature (C)]]*OO[[#This Row],[84]]</f>
        <v>1.3916958800414998E-6</v>
      </c>
      <c r="CI350" s="10">
        <f>3/24000000*OO[[#This Row],[143 (06JUL1985 18:00:00)-Water Temperature (C)]]*OO[[#This Row],[85]]</f>
        <v>1.353610699532E-6</v>
      </c>
      <c r="CJ350" s="10">
        <f>3/24000000*OO[[#This Row],[144 (06JUL1985 21:00:00)-Water Temperature (C)]]*OO[[#This Row],[86]]</f>
        <v>1.29314109947E-6</v>
      </c>
      <c r="CK350" s="10">
        <f>3/24000000*OO[[#This Row],[145 (07JUL1985 00:00:00)-Water Temperature (C)]]*OO[[#This Row],[87]]</f>
        <v>1.2140958555457499E-6</v>
      </c>
      <c r="CL350" s="10">
        <f>3/24000000*OO[[#This Row],[146 (07JUL1985 03:00:00)-Water Temperature (C)]]*OO[[#This Row],[88]]</f>
        <v>1.1427197251335E-6</v>
      </c>
      <c r="CM350" s="10">
        <f>3/24000000*OO[[#This Row],[147 (07JUL1985 06:00:00)-Water Temperature (C)]]*OO[[#This Row],[89]]</f>
        <v>1.067098804317E-6</v>
      </c>
      <c r="CN350" s="10">
        <f>3/24000000*OO[[#This Row],[148 (07JUL1985 09:00:00)-Water Temperature (C)]]*OO[[#This Row],[90]]</f>
        <v>1.02017450193675E-6</v>
      </c>
      <c r="CO350" s="10">
        <f>3/24000000*OO[[#This Row],[149 (07JUL1985 12:00:00)-Water Temperature (C)]]*OO[[#This Row],[91]]</f>
        <v>9.889819942241248E-7</v>
      </c>
      <c r="CP350" s="10">
        <f>3/24000000*OO[[#This Row],[150 (07JUL1985 15:00:00)-Water Temperature (C)]]*OO[[#This Row],[92]]</f>
        <v>9.8786477110750002E-7</v>
      </c>
      <c r="CQ350" s="10">
        <f>3/24000000*OO[[#This Row],[151 (07JUL1985 18:00:00)-Water Temperature (C)]]*OO[[#This Row],[93]]</f>
        <v>1.002565745948E-6</v>
      </c>
      <c r="CR350" s="10">
        <f>3/24000000*OO[[#This Row],[152 (07JUL1985 21:00:00)-Water Temperature (C)]]*OO[[#This Row],[94]]</f>
        <v>9.7691956797049992E-7</v>
      </c>
      <c r="CS350" s="10">
        <f>3/24000000*OO[[#This Row],[153 (08JUL1985 00:00:00)-Water Temperature (C)]]*OO[[#This Row],[95]]</f>
        <v>9.2864468615324995E-7</v>
      </c>
      <c r="CT350" s="10">
        <f>3/24000000*OO[[#This Row],[154 (08JUL1985 03:00:00)-Water Temperature (C)]]*OO[[#This Row],[96]]</f>
        <v>8.7532761981437489E-7</v>
      </c>
      <c r="CU350" s="10">
        <f>3/24000000*OO[[#This Row],[155 (08JUL1985 06:00:00)-Water Temperature (C)]]*OO[[#This Row],[97]]</f>
        <v>8.1972290928799994E-7</v>
      </c>
      <c r="CV350" s="10">
        <f>3/24000000*OO[[#This Row],[156 (08JUL1985 09:00:00)-Water Temperature (C)]]*OO[[#This Row],[98]]</f>
        <v>7.857874260719999E-7</v>
      </c>
      <c r="CW350" s="10">
        <f>3/24000000*OO[[#This Row],[157 (08JUL1985 12:00:00)-Water Temperature (C)]]*OO[[#This Row],[99]]</f>
        <v>7.3570067749125002E-7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0</v>
      </c>
      <c r="S351" s="10">
        <f>3/24*OO[[#This Row],[75 (28JUN1985 06:00:00)-Water Temperature (C)]]*OO[[#This Row],[17]]/SUM(OO[17])</f>
        <v>0</v>
      </c>
      <c r="T351" s="10">
        <f>3/24*OO[[#This Row],[76 (28JUN1985 09:00:00)-Water Temperature (C)]]*OO[[#This Row],[18]]/SUM(OO[18])</f>
        <v>0</v>
      </c>
      <c r="U351" s="10">
        <f>3/24*OO[[#This Row],[77 (28JUN1985 12:00:00)-Water Temperature (C)]]*OO[[#This Row],[19]]/SUM(OO[19])</f>
        <v>1.7218372061363623E-41</v>
      </c>
      <c r="V351" s="10">
        <f>3/24000000*OO[[#This Row],[78 (28JUN1985 15:00:00)-Water Temperature (C)]]*OO[[#This Row],[20]]</f>
        <v>2.6086500977682494E-31</v>
      </c>
      <c r="W351" s="10">
        <f>3/24000000*OO[[#This Row],[79 (28JUN1985 18:00:00)-Water Temperature (C)]]*OO[[#This Row],[21]]</f>
        <v>3.3870834367903752E-26</v>
      </c>
      <c r="X351" s="10">
        <f>3/24000000*OO[[#This Row],[80 (28JUN1985 21:00:00)-Water Temperature (C)]]*OO[[#This Row],[22]]</f>
        <v>3.945947299416874E-20</v>
      </c>
      <c r="Y351" s="10">
        <f>3/24000000*OO[[#This Row],[81 (29JUN1985 00:00:00)-Water Temperature (C)]]*OO[[#This Row],[23]]</f>
        <v>1.8353872150623748E-16</v>
      </c>
      <c r="Z351" s="10">
        <f>3/24000000*OO[[#This Row],[82 (29JUN1985 03:00:00)-Water Temperature (C)]]*OO[[#This Row],[24]]</f>
        <v>1.27214048882875E-13</v>
      </c>
      <c r="AA351" s="10">
        <f>3/24000000*OO[[#This Row],[83 (29JUN1985 06:00:00)-Water Temperature (C)]]*OO[[#This Row],[25]]</f>
        <v>2.6233609796204995E-11</v>
      </c>
      <c r="AB351" s="10">
        <f>3/24000000*OO[[#This Row],[84 (29JUN1985 09:00:00)-Water Temperature (C)]]*OO[[#This Row],[26]]</f>
        <v>2.2363852467825E-9</v>
      </c>
      <c r="AC351" s="10">
        <f>3/24000000*OO[[#This Row],[85 (29JUN1985 12:00:00)-Water Temperature (C)]]*OO[[#This Row],[27]]</f>
        <v>9.4576879892900005E-8</v>
      </c>
      <c r="AD351" s="10">
        <f>3/24000000*OO[[#This Row],[86 (29JUN1985 15:00:00)-Water Temperature (C)]]*OO[[#This Row],[28]]</f>
        <v>2.2528507600143747E-6</v>
      </c>
      <c r="AE351" s="10">
        <f>3/24000000*OO[[#This Row],[88 (29JUN1985 21:00:00)-Water Temperature (C)]]*OO[[#This Row],[30]]</f>
        <v>2.5508732412805001E-4</v>
      </c>
      <c r="AF351" s="10">
        <f>3/24000000*OO[[#This Row],[88 (29JUN1985 21:00:00)-Water Temperature (C)]]*OO[[#This Row],[30]]</f>
        <v>2.5508732412805001E-4</v>
      </c>
      <c r="AG351" s="10">
        <f>3/24000000*OO[[#This Row],[89 (30JUN1985 00:00:00)-Water Temperature (C)]]*OO[[#This Row],[31]]</f>
        <v>1.32260524052525E-3</v>
      </c>
      <c r="AH351" s="10">
        <f>3/24000000*OO[[#This Row],[90 (30JUN1985 03:00:00)-Water Temperature (C)]]*OO[[#This Row],[32]]</f>
        <v>4.6276595291602496E-3</v>
      </c>
      <c r="AI351" s="10">
        <f>3/24000000*OO[[#This Row],[91 (30JUN1985 06:00:00)-Water Temperature (C)]]*OO[[#This Row],[33]]</f>
        <v>1.1465158704951248E-2</v>
      </c>
      <c r="AJ351" s="10">
        <f>3/24000000*OO[[#This Row],[92 (30JUN1985 09:00:00)-Water Temperature (C)]]*OO[[#This Row],[34]]</f>
        <v>2.1439488697503752E-2</v>
      </c>
      <c r="AK351" s="10">
        <f>3/24000000*OO[[#This Row],[93 (30JUN1985 12:00:00)-Water Temperature (C)]]*OO[[#This Row],[35]]</f>
        <v>3.1588430611732499E-2</v>
      </c>
      <c r="AL351" s="10">
        <f>3/24000000*OO[[#This Row],[94 (30JUN1985 15:00:00)-Water Temperature (C)]]*OO[[#This Row],[36]]</f>
        <v>3.8433217167633753E-2</v>
      </c>
      <c r="AM351" s="10">
        <f>3/24000000*OO[[#This Row],[95 (30JUN1985 18:00:00)-Water Temperature (C)]]*OO[[#This Row],[37]]</f>
        <v>3.8167993140805004E-2</v>
      </c>
      <c r="AN351" s="10">
        <f>3/24000000*OO[[#This Row],[96 (30JUN1985 21:00:00)-Water Temperature (C)]]*OO[[#This Row],[38]]</f>
        <v>2.9929258308690001E-2</v>
      </c>
      <c r="AO351" s="10">
        <f>3/24000000*OO[[#This Row],[97 (01JUL1985 00:00:00)-Water Temperature (C)]]*OO[[#This Row],[39]]</f>
        <v>1.96536283428E-2</v>
      </c>
      <c r="AP351" s="10">
        <f>3/24000000*OO[[#This Row],[98 (01JUL1985 03:00:00)-Water Temperature (C)]]*OO[[#This Row],[40]]</f>
        <v>1.0977487559839998E-2</v>
      </c>
      <c r="AQ351" s="10">
        <f>3/24000000*OO[[#This Row],[99 (01JUL1985 06:00:00)-Water Temperature (C)]]*OO[[#This Row],[41]]</f>
        <v>5.3815710728025001E-3</v>
      </c>
      <c r="AR351" s="10">
        <f>3/24000000*OO[[#This Row],[100 (01JUL1985 09:00:00)-Water Temperature (C)]]*OO[[#This Row],[42]]</f>
        <v>2.4197804920974997E-3</v>
      </c>
      <c r="AS351" s="10">
        <f>3/24000000*OO[[#This Row],[101 (01JUL1985 12:00:00)-Water Temperature (C)]]*OO[[#This Row],[43]]</f>
        <v>9.9629217915200006E-4</v>
      </c>
      <c r="AT351" s="10">
        <f>3/24000000*OO[[#This Row],[102 (01JUL1985 15:00:00)-Water Temperature (C)]]*OO[[#This Row],[44]]</f>
        <v>3.8771628279429994E-4</v>
      </c>
      <c r="AU351" s="10">
        <f>3/24000000*OO[[#This Row],[103 (01JUL1985 18:00:00)-Water Temperature (C)]]*OO[[#This Row],[45]]</f>
        <v>1.4697818260267498E-4</v>
      </c>
      <c r="AV351" s="10">
        <f>3/24000000*OO[[#This Row],[104 (01JUL1985 21:00:00)-Water Temperature (C)]]*OO[[#This Row],[46]]</f>
        <v>6.1937809522906242E-5</v>
      </c>
      <c r="AW351" s="10">
        <f>3/24000000*OO[[#This Row],[105 (02JUL1985 00:00:00)-Water Temperature (C)]]*OO[[#This Row],[47]]</f>
        <v>3.4774762342875001E-5</v>
      </c>
      <c r="AX351" s="10">
        <f>3/24000000*OO[[#This Row],[106 (02JUL1985 03:00:00)-Water Temperature (C)]]*OO[[#This Row],[48]]</f>
        <v>2.7136828197E-5</v>
      </c>
      <c r="AY351" s="10">
        <f>3/24000000*OO[[#This Row],[107 (02JUL1985 06:00:00)-Water Temperature (C)]]*OO[[#This Row],[49]]</f>
        <v>2.4867849227169998E-5</v>
      </c>
      <c r="AZ351" s="10">
        <f>3/24000000*OO[[#This Row],[108 (02JUL1985 09:00:00)-Water Temperature (C)]]*OO[[#This Row],[50]]</f>
        <v>2.4353055885270003E-5</v>
      </c>
      <c r="BA351" s="10">
        <f>3/24000000*OO[[#This Row],[109 (02JUL1985 12:00:00)-Water Temperature (C)]]*OO[[#This Row],[51]]</f>
        <v>2.3717719325409997E-5</v>
      </c>
      <c r="BB351" s="10">
        <f>3/24000000*OO[[#This Row],[110 (02JUL1985 15:00:00)-Water Temperature (C)]]*OO[[#This Row],[52]]</f>
        <v>2.30595204928725E-5</v>
      </c>
      <c r="BC351" s="10">
        <f>3/24000000*OO[[#This Row],[111 (02JUL1985 18:00:00)-Water Temperature (C)]]*OO[[#This Row],[53]]</f>
        <v>2.166469315030375E-5</v>
      </c>
      <c r="BD351" s="10">
        <f>3/24000000*OO[[#This Row],[112 (02JUL1985 21:00:00)-Water Temperature (C)]]*OO[[#This Row],[54]]</f>
        <v>1.9122607679554999E-5</v>
      </c>
      <c r="BE351" s="10">
        <f>3/24000000*OO[[#This Row],[113 (03JUL1985 00:00:00)-Water Temperature (C)]]*OO[[#This Row],[55]]</f>
        <v>1.6305940007279999E-5</v>
      </c>
      <c r="BF351" s="10">
        <f>3/24000000*OO[[#This Row],[114 (03JUL1985 03:00:00)-Water Temperature (C)]]*OO[[#This Row],[56]]</f>
        <v>1.3263202242539999E-5</v>
      </c>
      <c r="BG351" s="10">
        <f>3/24000000*OO[[#This Row],[115 (03JUL1985 06:00:00)-Water Temperature (C)]]*OO[[#This Row],[57]]</f>
        <v>1.05351188199575E-5</v>
      </c>
      <c r="BH351" s="10">
        <f>3/24000000*OO[[#This Row],[116 (03JUL1985 09:00:00)-Water Temperature (C)]]*OO[[#This Row],[58]]</f>
        <v>8.5657329099149987E-6</v>
      </c>
      <c r="BI351" s="10">
        <f>3/24000000*OO[[#This Row],[117 (03JUL1985 12:00:00)-Water Temperature (C)]]*OO[[#This Row],[59]]</f>
        <v>7.2775261086974999E-6</v>
      </c>
      <c r="BJ351" s="10">
        <f>3/24000000*OO[[#This Row],[118 (03JUL1985 15:00:00)-Water Temperature (C)]]*OO[[#This Row],[60]]</f>
        <v>6.4559980054619997E-6</v>
      </c>
      <c r="BK351" s="10">
        <f>3/24000000*OO[[#This Row],[119 (03JUL1985 18:00:00)-Water Temperature (C)]]*OO[[#This Row],[61]]</f>
        <v>5.7722109328293747E-6</v>
      </c>
      <c r="BL351" s="10">
        <f>3/24000000*OO[[#This Row],[120 (03JUL1985 21:00:00)-Water Temperature (C)]]*OO[[#This Row],[62]]</f>
        <v>5.2071883119499995E-6</v>
      </c>
      <c r="BM351" s="10">
        <f>3/24000000*OO[[#This Row],[121 (04JUL1985 00:00:00)-Water Temperature (C)]]*OO[[#This Row],[63]]</f>
        <v>4.7332526501649995E-6</v>
      </c>
      <c r="BN351" s="10">
        <f>3/24000000*OO[[#This Row],[122 (04JUL1985 03:00:00)-Water Temperature (C)]]*OO[[#This Row],[64]]</f>
        <v>4.3240439873881241E-6</v>
      </c>
      <c r="BO351" s="10">
        <f>3/24000000*OO[[#This Row],[123 (04JUL1985 06:00:00)-Water Temperature (C)]]*OO[[#This Row],[65]]</f>
        <v>3.9635288954774993E-6</v>
      </c>
      <c r="BP351" s="10">
        <f>3/24000000*OO[[#This Row],[124 (04JUL1985 09:00:00)-Water Temperature (C)]]*OO[[#This Row],[66]]</f>
        <v>3.7237367164167493E-6</v>
      </c>
      <c r="BQ351" s="10">
        <f>3/24000000*OO[[#This Row],[125 (04JUL1985 12:00:00)-Water Temperature (C)]]*OO[[#This Row],[67]]</f>
        <v>3.4656605120032497E-6</v>
      </c>
      <c r="BR351" s="10">
        <f>3/24000000*OO[[#This Row],[126 (04JUL1985 15:00:00)-Water Temperature (C)]]*OO[[#This Row],[68]]</f>
        <v>3.2383606284314999E-6</v>
      </c>
      <c r="BS351" s="10">
        <f>3/24000000*OO[[#This Row],[127 (04JUL1985 18:00:00)-Water Temperature (C)]]*OO[[#This Row],[69]]</f>
        <v>3.0370045972245001E-6</v>
      </c>
      <c r="BT351" s="10">
        <f>3/24000000*OO[[#This Row],[128 (04JUL1985 21:00:00)-Water Temperature (C)]]*OO[[#This Row],[70]]</f>
        <v>2.8525064053091252E-6</v>
      </c>
      <c r="BU351" s="10">
        <f>3/24000000*OO[[#This Row],[129 (05JUL1985 00:00:00)-Water Temperature (C)]]*OO[[#This Row],[71]]</f>
        <v>2.67917828392E-6</v>
      </c>
      <c r="BV351" s="10">
        <f>3/24000000*OO[[#This Row],[130 (05JUL1985 03:00:00)-Water Temperature (C)]]*OO[[#This Row],[72]]</f>
        <v>2.5081511731981246E-6</v>
      </c>
      <c r="BW351" s="10">
        <f>3/24000000*OO[[#This Row],[131 (05JUL1985 06:00:00)-Water Temperature (C)]]*OO[[#This Row],[73]]</f>
        <v>2.3246391702462496E-6</v>
      </c>
      <c r="BX351" s="10">
        <f>3/24000000*OO[[#This Row],[132 (05JUL1985 09:00:00)-Water Temperature (C)]]*OO[[#This Row],[74]]</f>
        <v>2.2389328954241249E-6</v>
      </c>
      <c r="BY351" s="10">
        <f>3/24000000*OO[[#This Row],[133 (05JUL1985 12:00:00)-Water Temperature (C)]]*OO[[#This Row],[75]]</f>
        <v>2.2562939334117497E-6</v>
      </c>
      <c r="BZ351" s="10">
        <f>3/24000000*OO[[#This Row],[134 (05JUL1985 15:00:00)-Water Temperature (C)]]*OO[[#This Row],[76]]</f>
        <v>2.3231641569176251E-6</v>
      </c>
      <c r="CA351" s="10">
        <f>3/24000000*OO[[#This Row],[135 (05JUL1985 18:00:00)-Water Temperature (C)]]*OO[[#This Row],[77]]</f>
        <v>2.3235997961443748E-6</v>
      </c>
      <c r="CB351" s="10">
        <f>3/24000000*OO[[#This Row],[136 (05JUL1985 21:00:00)-Water Temperature (C)]]*OO[[#This Row],[78]]</f>
        <v>2.2228500638794999E-6</v>
      </c>
      <c r="CC351" s="10">
        <f>3/24000000*OO[[#This Row],[137 (06JUL1985 00:00:00)-Water Temperature (C)]]*OO[[#This Row],[79]]</f>
        <v>2.1069317087124999E-6</v>
      </c>
      <c r="CD351" s="10">
        <f>3/24000000*OO[[#This Row],[138 (06JUL1985 03:00:00)-Water Temperature (C)]]*OO[[#This Row],[80]]</f>
        <v>1.9832387731755E-6</v>
      </c>
      <c r="CE351" s="10">
        <f>3/24000000*OO[[#This Row],[139 (06JUL1985 06:00:00)-Water Temperature (C)]]*OO[[#This Row],[81]]</f>
        <v>1.8436960545468749E-6</v>
      </c>
      <c r="CF351" s="10">
        <f>3/24000000*OO[[#This Row],[140 (06JUL1985 09:00:00)-Water Temperature (C)]]*OO[[#This Row],[82]]</f>
        <v>1.7373168460049998E-6</v>
      </c>
      <c r="CG351" s="10">
        <f>3/24000000*OO[[#This Row],[141 (06JUL1985 12:00:00)-Water Temperature (C)]]*OO[[#This Row],[83]]</f>
        <v>1.66300369332025E-6</v>
      </c>
      <c r="CH351" s="10">
        <f>3/24000000*OO[[#This Row],[142 (06JUL1985 15:00:00)-Water Temperature (C)]]*OO[[#This Row],[84]]</f>
        <v>1.5892671954719999E-6</v>
      </c>
      <c r="CI351" s="10">
        <f>3/24000000*OO[[#This Row],[143 (06JUL1985 18:00:00)-Water Temperature (C)]]*OO[[#This Row],[85]]</f>
        <v>1.5445482202800001E-6</v>
      </c>
      <c r="CJ351" s="10">
        <f>3/24000000*OO[[#This Row],[144 (06JUL1985 21:00:00)-Water Temperature (C)]]*OO[[#This Row],[86]]</f>
        <v>1.4760272227974999E-6</v>
      </c>
      <c r="CK351" s="10">
        <f>3/24000000*OO[[#This Row],[145 (07JUL1985 00:00:00)-Water Temperature (C)]]*OO[[#This Row],[87]]</f>
        <v>1.3853874227750002E-6</v>
      </c>
      <c r="CL351" s="10">
        <f>3/24000000*OO[[#This Row],[146 (07JUL1985 03:00:00)-Water Temperature (C)]]*OO[[#This Row],[88]]</f>
        <v>1.30442188078125E-6</v>
      </c>
      <c r="CM351" s="10">
        <f>3/24000000*OO[[#This Row],[147 (07JUL1985 06:00:00)-Water Temperature (C)]]*OO[[#This Row],[89]]</f>
        <v>1.218631081615E-6</v>
      </c>
      <c r="CN351" s="10">
        <f>3/24000000*OO[[#This Row],[148 (07JUL1985 09:00:00)-Water Temperature (C)]]*OO[[#This Row],[90]]</f>
        <v>1.1654636052662501E-6</v>
      </c>
      <c r="CO351" s="10">
        <f>3/24000000*OO[[#This Row],[149 (07JUL1985 12:00:00)-Water Temperature (C)]]*OO[[#This Row],[91]]</f>
        <v>1.1293558774559998E-6</v>
      </c>
      <c r="CP351" s="10">
        <f>3/24000000*OO[[#This Row],[150 (07JUL1985 15:00:00)-Water Temperature (C)]]*OO[[#This Row],[92]]</f>
        <v>1.12810868914975E-6</v>
      </c>
      <c r="CQ351" s="10">
        <f>3/24000000*OO[[#This Row],[151 (07JUL1985 18:00:00)-Water Temperature (C)]]*OO[[#This Row],[93]]</f>
        <v>1.1445108526085E-6</v>
      </c>
      <c r="CR351" s="10">
        <f>3/24000000*OO[[#This Row],[152 (07JUL1985 21:00:00)-Water Temperature (C)]]*OO[[#This Row],[94]]</f>
        <v>1.1150596428804997E-6</v>
      </c>
      <c r="CS351" s="10">
        <f>3/24000000*OO[[#This Row],[153 (08JUL1985 00:00:00)-Water Temperature (C)]]*OO[[#This Row],[95]]</f>
        <v>1.0592365356779999E-6</v>
      </c>
      <c r="CT351" s="10">
        <f>3/24000000*OO[[#This Row],[154 (08JUL1985 03:00:00)-Water Temperature (C)]]*OO[[#This Row],[96]]</f>
        <v>9.9918574473475011E-7</v>
      </c>
      <c r="CU351" s="10">
        <f>3/24000000*OO[[#This Row],[155 (08JUL1985 06:00:00)-Water Temperature (C)]]*OO[[#This Row],[97]]</f>
        <v>9.3615362352749997E-7</v>
      </c>
      <c r="CV351" s="10">
        <f>3/24000000*OO[[#This Row],[156 (08JUL1985 09:00:00)-Water Temperature (C)]]*OO[[#This Row],[98]]</f>
        <v>8.9771879855750004E-7</v>
      </c>
      <c r="CW351" s="10">
        <f>3/24000000*OO[[#This Row],[157 (08JUL1985 12:00:00)-Water Temperature (C)]]*OO[[#This Row],[99]]</f>
        <v>8.408191664477499E-7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0</v>
      </c>
      <c r="S352" s="10">
        <f>3/24*OO[[#This Row],[75 (28JUN1985 06:00:00)-Water Temperature (C)]]*OO[[#This Row],[17]]/SUM(OO[17])</f>
        <v>0</v>
      </c>
      <c r="T352" s="10">
        <f>3/24*OO[[#This Row],[76 (28JUN1985 09:00:00)-Water Temperature (C)]]*OO[[#This Row],[18]]/SUM(OO[18])</f>
        <v>0</v>
      </c>
      <c r="U352" s="10">
        <f>3/24*OO[[#This Row],[77 (28JUN1985 12:00:00)-Water Temperature (C)]]*OO[[#This Row],[19]]/SUM(OO[19])</f>
        <v>1.216386287239681E-41</v>
      </c>
      <c r="V352" s="10">
        <f>3/24000000*OO[[#This Row],[78 (28JUN1985 15:00:00)-Water Temperature (C)]]*OO[[#This Row],[20]]</f>
        <v>2.1553762116217497E-31</v>
      </c>
      <c r="W352" s="10">
        <f>3/24000000*OO[[#This Row],[79 (28JUN1985 18:00:00)-Water Temperature (C)]]*OO[[#This Row],[21]]</f>
        <v>2.4972221151602499E-26</v>
      </c>
      <c r="X352" s="10">
        <f>3/24000000*OO[[#This Row],[80 (28JUN1985 21:00:00)-Water Temperature (C)]]*OO[[#This Row],[22]]</f>
        <v>3.59046172078225E-20</v>
      </c>
      <c r="Y352" s="10">
        <f>3/24000000*OO[[#This Row],[81 (29JUN1985 00:00:00)-Water Temperature (C)]]*OO[[#This Row],[23]]</f>
        <v>1.7736262156698749E-16</v>
      </c>
      <c r="Z352" s="10">
        <f>3/24000000*OO[[#This Row],[82 (29JUN1985 03:00:00)-Water Temperature (C)]]*OO[[#This Row],[24]]</f>
        <v>1.2722028396434999E-13</v>
      </c>
      <c r="AA352" s="10">
        <f>3/24000000*OO[[#This Row],[83 (29JUN1985 06:00:00)-Water Temperature (C)]]*OO[[#This Row],[25]]</f>
        <v>2.6913296715867503E-11</v>
      </c>
      <c r="AB352" s="10">
        <f>3/24000000*OO[[#This Row],[84 (29JUN1985 09:00:00)-Water Temperature (C)]]*OO[[#This Row],[26]]</f>
        <v>2.342349735114E-9</v>
      </c>
      <c r="AC352" s="10">
        <f>3/24000000*OO[[#This Row],[85 (29JUN1985 12:00:00)-Water Temperature (C)]]*OO[[#This Row],[27]]</f>
        <v>1.00779100584375E-7</v>
      </c>
      <c r="AD352" s="10">
        <f>3/24000000*OO[[#This Row],[86 (29JUN1985 15:00:00)-Water Temperature (C)]]*OO[[#This Row],[28]]</f>
        <v>2.4372664707780003E-6</v>
      </c>
      <c r="AE352" s="10">
        <f>3/24000000*OO[[#This Row],[88 (29JUN1985 21:00:00)-Water Temperature (C)]]*OO[[#This Row],[30]]</f>
        <v>2.8306284403805E-4</v>
      </c>
      <c r="AF352" s="10">
        <f>3/24000000*OO[[#This Row],[88 (29JUN1985 21:00:00)-Water Temperature (C)]]*OO[[#This Row],[30]]</f>
        <v>2.8306284403805E-4</v>
      </c>
      <c r="AG352" s="10">
        <f>3/24000000*OO[[#This Row],[89 (30JUN1985 00:00:00)-Water Temperature (C)]]*OO[[#This Row],[31]]</f>
        <v>1.483778653736125E-3</v>
      </c>
      <c r="AH352" s="10">
        <f>3/24000000*OO[[#This Row],[90 (30JUN1985 03:00:00)-Water Temperature (C)]]*OO[[#This Row],[32]]</f>
        <v>5.2491337820188754E-3</v>
      </c>
      <c r="AI352" s="10">
        <f>3/24000000*OO[[#This Row],[91 (30JUN1985 06:00:00)-Water Temperature (C)]]*OO[[#This Row],[33]]</f>
        <v>1.3127876014759999E-2</v>
      </c>
      <c r="AJ352" s="10">
        <f>3/24000000*OO[[#This Row],[92 (30JUN1985 09:00:00)-Water Temperature (C)]]*OO[[#This Row],[34]]</f>
        <v>2.4758721207405E-2</v>
      </c>
      <c r="AK352" s="10">
        <f>3/24000000*OO[[#This Row],[93 (30JUN1985 12:00:00)-Water Temperature (C)]]*OO[[#This Row],[35]]</f>
        <v>3.6751309033972501E-2</v>
      </c>
      <c r="AL352" s="10">
        <f>3/24000000*OO[[#This Row],[94 (30JUN1985 15:00:00)-Water Temperature (C)]]*OO[[#This Row],[36]]</f>
        <v>4.5012562230692492E-2</v>
      </c>
      <c r="AM352" s="10">
        <f>3/24000000*OO[[#This Row],[95 (30JUN1985 18:00:00)-Water Temperature (C)]]*OO[[#This Row],[37]]</f>
        <v>4.4952892377959998E-2</v>
      </c>
      <c r="AN352" s="10">
        <f>3/24000000*OO[[#This Row],[96 (30JUN1985 21:00:00)-Water Temperature (C)]]*OO[[#This Row],[38]]</f>
        <v>3.5420133254781244E-2</v>
      </c>
      <c r="AO352" s="10">
        <f>3/24000000*OO[[#This Row],[97 (01JUL1985 00:00:00)-Water Temperature (C)]]*OO[[#This Row],[39]]</f>
        <v>2.3367478513879998E-2</v>
      </c>
      <c r="AP352" s="10">
        <f>3/24000000*OO[[#This Row],[98 (01JUL1985 03:00:00)-Water Temperature (C)]]*OO[[#This Row],[40]]</f>
        <v>1.3116744563079999E-2</v>
      </c>
      <c r="AQ352" s="10">
        <f>3/24000000*OO[[#This Row],[99 (01JUL1985 06:00:00)-Water Temperature (C)]]*OO[[#This Row],[41]]</f>
        <v>6.4557965759987502E-3</v>
      </c>
      <c r="AR352" s="10">
        <f>3/24000000*OO[[#This Row],[100 (01JUL1985 09:00:00)-Water Temperature (C)]]*OO[[#This Row],[42]]</f>
        <v>2.9136311205049999E-3</v>
      </c>
      <c r="AS352" s="10">
        <f>3/24000000*OO[[#This Row],[101 (01JUL1985 12:00:00)-Water Temperature (C)]]*OO[[#This Row],[43]]</f>
        <v>1.2029302852806251E-3</v>
      </c>
      <c r="AT352" s="10">
        <f>3/24000000*OO[[#This Row],[102 (01JUL1985 15:00:00)-Water Temperature (C)]]*OO[[#This Row],[44]]</f>
        <v>4.686806764249625E-4</v>
      </c>
      <c r="AU352" s="10">
        <f>3/24000000*OO[[#This Row],[103 (01JUL1985 18:00:00)-Water Temperature (C)]]*OO[[#This Row],[45]]</f>
        <v>1.7731220995799999E-4</v>
      </c>
      <c r="AV352" s="10">
        <f>3/24000000*OO[[#This Row],[104 (01JUL1985 21:00:00)-Water Temperature (C)]]*OO[[#This Row],[46]]</f>
        <v>7.4127661320012495E-5</v>
      </c>
      <c r="AW352" s="10">
        <f>3/24000000*OO[[#This Row],[105 (02JUL1985 00:00:00)-Water Temperature (C)]]*OO[[#This Row],[47]]</f>
        <v>4.1045486865639998E-5</v>
      </c>
      <c r="AX352" s="10">
        <f>3/24000000*OO[[#This Row],[106 (02JUL1985 03:00:00)-Water Temperature (C)]]*OO[[#This Row],[48]]</f>
        <v>3.172235251334125E-5</v>
      </c>
      <c r="AY352" s="10">
        <f>3/24000000*OO[[#This Row],[107 (02JUL1985 06:00:00)-Water Temperature (C)]]*OO[[#This Row],[49]]</f>
        <v>2.897780613819625E-5</v>
      </c>
      <c r="AZ352" s="10">
        <f>3/24000000*OO[[#This Row],[108 (02JUL1985 09:00:00)-Water Temperature (C)]]*OO[[#This Row],[50]]</f>
        <v>2.8384489778722497E-5</v>
      </c>
      <c r="BA352" s="10">
        <f>3/24000000*OO[[#This Row],[109 (02JUL1985 12:00:00)-Water Temperature (C)]]*OO[[#This Row],[51]]</f>
        <v>2.7663334867708747E-5</v>
      </c>
      <c r="BB352" s="10">
        <f>3/24000000*OO[[#This Row],[110 (02JUL1985 15:00:00)-Water Temperature (C)]]*OO[[#This Row],[52]]</f>
        <v>2.6899911866555E-5</v>
      </c>
      <c r="BC352" s="10">
        <f>3/24000000*OO[[#This Row],[111 (02JUL1985 18:00:00)-Water Temperature (C)]]*OO[[#This Row],[53]]</f>
        <v>2.5289211683968749E-5</v>
      </c>
      <c r="BD352" s="10">
        <f>3/24000000*OO[[#This Row],[112 (02JUL1985 21:00:00)-Water Temperature (C)]]*OO[[#This Row],[54]]</f>
        <v>2.2327329157784997E-5</v>
      </c>
      <c r="BE352" s="10">
        <f>3/24000000*OO[[#This Row],[113 (03JUL1985 00:00:00)-Water Temperature (C)]]*OO[[#This Row],[55]]</f>
        <v>1.9055256351140002E-5</v>
      </c>
      <c r="BF352" s="10">
        <f>3/24000000*OO[[#This Row],[114 (03JUL1985 03:00:00)-Water Temperature (C)]]*OO[[#This Row],[56]]</f>
        <v>1.5521649422906249E-5</v>
      </c>
      <c r="BG352" s="10">
        <f>3/24000000*OO[[#This Row],[115 (03JUL1985 06:00:00)-Water Temperature (C)]]*OO[[#This Row],[57]]</f>
        <v>1.2337718225568748E-5</v>
      </c>
      <c r="BH352" s="10">
        <f>3/24000000*OO[[#This Row],[116 (03JUL1985 09:00:00)-Water Temperature (C)]]*OO[[#This Row],[58]]</f>
        <v>1.003702588348125E-5</v>
      </c>
      <c r="BI352" s="10">
        <f>3/24000000*OO[[#This Row],[117 (03JUL1985 12:00:00)-Water Temperature (C)]]*OO[[#This Row],[59]]</f>
        <v>8.5238742047249991E-6</v>
      </c>
      <c r="BJ352" s="10">
        <f>3/24000000*OO[[#This Row],[118 (03JUL1985 15:00:00)-Water Temperature (C)]]*OO[[#This Row],[60]]</f>
        <v>7.5500504520099994E-6</v>
      </c>
      <c r="BK352" s="10">
        <f>3/24000000*OO[[#This Row],[119 (03JUL1985 18:00:00)-Water Temperature (C)]]*OO[[#This Row],[61]]</f>
        <v>6.7355175620969998E-6</v>
      </c>
      <c r="BL352" s="10">
        <f>3/24000000*OO[[#This Row],[120 (03JUL1985 21:00:00)-Water Temperature (C)]]*OO[[#This Row],[62]]</f>
        <v>6.0656902179146243E-6</v>
      </c>
      <c r="BM352" s="10">
        <f>3/24000000*OO[[#This Row],[121 (04JUL1985 00:00:00)-Water Temperature (C)]]*OO[[#This Row],[63]]</f>
        <v>5.50901953813775E-6</v>
      </c>
      <c r="BN352" s="10">
        <f>3/24000000*OO[[#This Row],[122 (04JUL1985 03:00:00)-Water Temperature (C)]]*OO[[#This Row],[64]]</f>
        <v>5.0321773090739998E-6</v>
      </c>
      <c r="BO352" s="10">
        <f>3/24000000*OO[[#This Row],[123 (04JUL1985 06:00:00)-Water Temperature (C)]]*OO[[#This Row],[65]]</f>
        <v>4.6122599797079998E-6</v>
      </c>
      <c r="BP352" s="10">
        <f>3/24000000*OO[[#This Row],[124 (04JUL1985 09:00:00)-Water Temperature (C)]]*OO[[#This Row],[66]]</f>
        <v>4.3346325913312493E-6</v>
      </c>
      <c r="BQ352" s="10">
        <f>3/24000000*OO[[#This Row],[125 (04JUL1985 12:00:00)-Water Temperature (C)]]*OO[[#This Row],[67]]</f>
        <v>4.0343653696724992E-6</v>
      </c>
      <c r="BR352" s="10">
        <f>3/24000000*OO[[#This Row],[126 (04JUL1985 15:00:00)-Water Temperature (C)]]*OO[[#This Row],[68]]</f>
        <v>3.7658066322694996E-6</v>
      </c>
      <c r="BS352" s="10">
        <f>3/24000000*OO[[#This Row],[127 (04JUL1985 18:00:00)-Water Temperature (C)]]*OO[[#This Row],[69]]</f>
        <v>3.5302367962024999E-6</v>
      </c>
      <c r="BT352" s="10">
        <f>3/24000000*OO[[#This Row],[128 (04JUL1985 21:00:00)-Water Temperature (C)]]*OO[[#This Row],[70]]</f>
        <v>3.3158698210312504E-6</v>
      </c>
      <c r="BU352" s="10">
        <f>3/24000000*OO[[#This Row],[129 (05JUL1985 00:00:00)-Water Temperature (C)]]*OO[[#This Row],[71]]</f>
        <v>3.1132057465844997E-6</v>
      </c>
      <c r="BV352" s="10">
        <f>3/24000000*OO[[#This Row],[130 (05JUL1985 03:00:00)-Water Temperature (C)]]*OO[[#This Row],[72]]</f>
        <v>2.9149895452500002E-6</v>
      </c>
      <c r="BW352" s="10">
        <f>3/24000000*OO[[#This Row],[131 (05JUL1985 06:00:00)-Water Temperature (C)]]*OO[[#This Row],[73]]</f>
        <v>2.7017407424087498E-6</v>
      </c>
      <c r="BX352" s="10">
        <f>3/24000000*OO[[#This Row],[132 (05JUL1985 09:00:00)-Water Temperature (C)]]*OO[[#This Row],[74]]</f>
        <v>2.60274588159075E-6</v>
      </c>
      <c r="BY352" s="10">
        <f>3/24000000*OO[[#This Row],[133 (05JUL1985 12:00:00)-Water Temperature (C)]]*OO[[#This Row],[75]]</f>
        <v>2.6237376415739995E-6</v>
      </c>
      <c r="BZ352" s="10">
        <f>3/24000000*OO[[#This Row],[134 (05JUL1985 15:00:00)-Water Temperature (C)]]*OO[[#This Row],[76]]</f>
        <v>2.7009670209779998E-6</v>
      </c>
      <c r="CA352" s="10">
        <f>3/24000000*OO[[#This Row],[135 (05JUL1985 18:00:00)-Water Temperature (C)]]*OO[[#This Row],[77]]</f>
        <v>2.69921209332125E-6</v>
      </c>
      <c r="CB352" s="10">
        <f>3/24000000*OO[[#This Row],[136 (05JUL1985 21:00:00)-Water Temperature (C)]]*OO[[#This Row],[78]]</f>
        <v>2.57975102976225E-6</v>
      </c>
      <c r="CC352" s="10">
        <f>3/24000000*OO[[#This Row],[137 (06JUL1985 00:00:00)-Water Temperature (C)]]*OO[[#This Row],[79]]</f>
        <v>2.44476269732875E-6</v>
      </c>
      <c r="CD352" s="10">
        <f>3/24000000*OO[[#This Row],[138 (06JUL1985 03:00:00)-Water Temperature (C)]]*OO[[#This Row],[80]]</f>
        <v>2.3027343464500001E-6</v>
      </c>
      <c r="CE352" s="10">
        <f>3/24000000*OO[[#This Row],[139 (06JUL1985 06:00:00)-Water Temperature (C)]]*OO[[#This Row],[81]]</f>
        <v>2.1410475389576247E-6</v>
      </c>
      <c r="CF352" s="10">
        <f>3/24000000*OO[[#This Row],[140 (06JUL1985 09:00:00)-Water Temperature (C)]]*OO[[#This Row],[82]]</f>
        <v>2.0179932012625E-6</v>
      </c>
      <c r="CG352" s="10">
        <f>3/24000000*OO[[#This Row],[141 (06JUL1985 12:00:00)-Water Temperature (C)]]*OO[[#This Row],[83]]</f>
        <v>1.9320848936410001E-6</v>
      </c>
      <c r="CH352" s="10">
        <f>3/24000000*OO[[#This Row],[142 (06JUL1985 15:00:00)-Water Temperature (C)]]*OO[[#This Row],[84]]</f>
        <v>1.8454980470602496E-6</v>
      </c>
      <c r="CI352" s="10">
        <f>3/24000000*OO[[#This Row],[143 (06JUL1985 18:00:00)-Water Temperature (C)]]*OO[[#This Row],[85]]</f>
        <v>1.79203540472475E-6</v>
      </c>
      <c r="CJ352" s="10">
        <f>3/24000000*OO[[#This Row],[144 (06JUL1985 21:00:00)-Water Temperature (C)]]*OO[[#This Row],[86]]</f>
        <v>1.7126460816019998E-6</v>
      </c>
      <c r="CK352" s="10">
        <f>3/24000000*OO[[#This Row],[145 (07JUL1985 00:00:00)-Water Temperature (C)]]*OO[[#This Row],[87]]</f>
        <v>1.606719344877E-6</v>
      </c>
      <c r="CL352" s="10">
        <f>3/24000000*OO[[#This Row],[146 (07JUL1985 03:00:00)-Water Temperature (C)]]*OO[[#This Row],[88]]</f>
        <v>1.5132340489499998E-6</v>
      </c>
      <c r="CM352" s="10">
        <f>3/24000000*OO[[#This Row],[147 (07JUL1985 06:00:00)-Water Temperature (C)]]*OO[[#This Row],[89]]</f>
        <v>1.4141742762945E-6</v>
      </c>
      <c r="CN352" s="10">
        <f>3/24000000*OO[[#This Row],[148 (07JUL1985 09:00:00)-Water Temperature (C)]]*OO[[#This Row],[90]]</f>
        <v>1.3528396613700001E-6</v>
      </c>
      <c r="CO352" s="10">
        <f>3/24000000*OO[[#This Row],[149 (07JUL1985 12:00:00)-Water Temperature (C)]]*OO[[#This Row],[91]]</f>
        <v>1.3104314099140001E-6</v>
      </c>
      <c r="CP352" s="10">
        <f>3/24000000*OO[[#This Row],[150 (07JUL1985 15:00:00)-Water Temperature (C)]]*OO[[#This Row],[92]]</f>
        <v>1.3088498288319998E-6</v>
      </c>
      <c r="CQ352" s="10">
        <f>3/24000000*OO[[#This Row],[151 (07JUL1985 18:00:00)-Water Temperature (C)]]*OO[[#This Row],[93]]</f>
        <v>1.3272875432024997E-6</v>
      </c>
      <c r="CR352" s="10">
        <f>3/24000000*OO[[#This Row],[152 (07JUL1985 21:00:00)-Water Temperature (C)]]*OO[[#This Row],[94]]</f>
        <v>1.2924385371239999E-6</v>
      </c>
      <c r="CS352" s="10">
        <f>3/24000000*OO[[#This Row],[153 (08JUL1985 00:00:00)-Water Temperature (C)]]*OO[[#This Row],[95]]</f>
        <v>1.2266315017125E-6</v>
      </c>
      <c r="CT352" s="10">
        <f>3/24000000*OO[[#This Row],[154 (08JUL1985 03:00:00)-Water Temperature (C)]]*OO[[#This Row],[96]]</f>
        <v>1.15778931216675E-6</v>
      </c>
      <c r="CU352" s="10">
        <f>3/24000000*OO[[#This Row],[155 (08JUL1985 06:00:00)-Water Temperature (C)]]*OO[[#This Row],[97]]</f>
        <v>1.0851953809226249E-6</v>
      </c>
      <c r="CV352" s="10">
        <f>3/24000000*OO[[#This Row],[156 (08JUL1985 09:00:00)-Water Temperature (C)]]*OO[[#This Row],[98]]</f>
        <v>1.0410412963199999E-6</v>
      </c>
      <c r="CW352" s="10">
        <f>3/24000000*OO[[#This Row],[157 (08JUL1985 12:00:00)-Water Temperature (C)]]*OO[[#This Row],[99]]</f>
        <v>9.7516209294987495E-7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0</v>
      </c>
      <c r="S353" s="10">
        <f>3/24*OO[[#This Row],[75 (28JUN1985 06:00:00)-Water Temperature (C)]]*OO[[#This Row],[17]]/SUM(OO[17])</f>
        <v>0</v>
      </c>
      <c r="T353" s="10">
        <f>3/24*OO[[#This Row],[76 (28JUN1985 09:00:00)-Water Temperature (C)]]*OO[[#This Row],[18]]/SUM(OO[18])</f>
        <v>0</v>
      </c>
      <c r="U353" s="10">
        <f>3/24*OO[[#This Row],[77 (28JUN1985 12:00:00)-Water Temperature (C)]]*OO[[#This Row],[19]]/SUM(OO[19])</f>
        <v>8.2188867807071887E-42</v>
      </c>
      <c r="V353" s="10">
        <f>3/24000000*OO[[#This Row],[78 (28JUN1985 15:00:00)-Water Temperature (C)]]*OO[[#This Row],[20]]</f>
        <v>1.9030173753270001E-31</v>
      </c>
      <c r="W353" s="10">
        <f>3/24000000*OO[[#This Row],[79 (28JUN1985 18:00:00)-Water Temperature (C)]]*OO[[#This Row],[21]]</f>
        <v>1.84028252091025E-26</v>
      </c>
      <c r="X353" s="10">
        <f>3/24000000*OO[[#This Row],[80 (28JUN1985 21:00:00)-Water Temperature (C)]]*OO[[#This Row],[22]]</f>
        <v>3.8561144684765001E-20</v>
      </c>
      <c r="Y353" s="10">
        <f>3/24000000*OO[[#This Row],[81 (29JUN1985 00:00:00)-Water Temperature (C)]]*OO[[#This Row],[23]]</f>
        <v>2.1424293283942503E-16</v>
      </c>
      <c r="Z353" s="10">
        <f>3/24000000*OO[[#This Row],[82 (29JUN1985 03:00:00)-Water Temperature (C)]]*OO[[#This Row],[24]]</f>
        <v>1.6448764713569997E-13</v>
      </c>
      <c r="AA353" s="10">
        <f>3/24000000*OO[[#This Row],[83 (29JUN1985 06:00:00)-Water Temperature (C)]]*OO[[#This Row],[25]]</f>
        <v>3.6632303402624998E-11</v>
      </c>
      <c r="AB353" s="10">
        <f>3/24000000*OO[[#This Row],[84 (29JUN1985 09:00:00)-Water Temperature (C)]]*OO[[#This Row],[26]]</f>
        <v>3.3261146655398754E-9</v>
      </c>
      <c r="AC353" s="10">
        <f>3/24000000*OO[[#This Row],[85 (29JUN1985 12:00:00)-Water Temperature (C)]]*OO[[#This Row],[27]]</f>
        <v>1.4829825293325001E-7</v>
      </c>
      <c r="AD353" s="10">
        <f>3/24000000*OO[[#This Row],[86 (29JUN1985 15:00:00)-Water Temperature (C)]]*OO[[#This Row],[28]]</f>
        <v>3.7011667602857499E-6</v>
      </c>
      <c r="AE353" s="10">
        <f>3/24000000*OO[[#This Row],[88 (29JUN1985 21:00:00)-Water Temperature (C)]]*OO[[#This Row],[30]]</f>
        <v>4.5292811708930002E-4</v>
      </c>
      <c r="AF353" s="10">
        <f>3/24000000*OO[[#This Row],[88 (29JUN1985 21:00:00)-Water Temperature (C)]]*OO[[#This Row],[30]]</f>
        <v>4.5292811708930002E-4</v>
      </c>
      <c r="AG353" s="10">
        <f>3/24000000*OO[[#This Row],[89 (30JUN1985 00:00:00)-Water Temperature (C)]]*OO[[#This Row],[31]]</f>
        <v>2.4288538592906247E-3</v>
      </c>
      <c r="AH353" s="10">
        <f>3/24000000*OO[[#This Row],[90 (30JUN1985 03:00:00)-Water Temperature (C)]]*OO[[#This Row],[32]]</f>
        <v>8.7984797092987479E-3</v>
      </c>
      <c r="AI353" s="10">
        <f>3/24000000*OO[[#This Row],[91 (30JUN1985 06:00:00)-Water Temperature (C)]]*OO[[#This Row],[33]]</f>
        <v>2.2460999009512497E-2</v>
      </c>
      <c r="AJ353" s="10">
        <f>3/24000000*OO[[#This Row],[92 (30JUN1985 09:00:00)-Water Temperature (C)]]*OO[[#This Row],[34]]</f>
        <v>4.3161543600761243E-2</v>
      </c>
      <c r="AK353" s="10">
        <f>3/24000000*OO[[#This Row],[93 (30JUN1985 12:00:00)-Water Temperature (C)]]*OO[[#This Row],[35]]</f>
        <v>6.5164734709424993E-2</v>
      </c>
      <c r="AL353" s="10">
        <f>3/24000000*OO[[#This Row],[94 (30JUN1985 15:00:00)-Water Temperature (C)]]*OO[[#This Row],[36]]</f>
        <v>8.102096549429999E-2</v>
      </c>
      <c r="AM353" s="10">
        <f>3/24000000*OO[[#This Row],[95 (30JUN1985 18:00:00)-Water Temperature (C)]]*OO[[#This Row],[37]]</f>
        <v>8.1909739093500009E-2</v>
      </c>
      <c r="AN353" s="10">
        <f>3/24000000*OO[[#This Row],[96 (30JUN1985 21:00:00)-Water Temperature (C)]]*OO[[#This Row],[38]]</f>
        <v>6.5219086597550005E-2</v>
      </c>
      <c r="AO353" s="10">
        <f>3/24000000*OO[[#This Row],[97 (01JUL1985 00:00:00)-Water Temperature (C)]]*OO[[#This Row],[39]]</f>
        <v>4.3470645625812501E-2</v>
      </c>
      <c r="AP353" s="10">
        <f>3/24000000*OO[[#This Row],[98 (01JUL1985 03:00:00)-Water Temperature (C)]]*OO[[#This Row],[40]]</f>
        <v>2.4682859346974999E-2</v>
      </c>
      <c r="AQ353" s="10">
        <f>3/24000000*OO[[#This Row],[99 (01JUL1985 06:00:00)-Water Temperature (C)]]*OO[[#This Row],[41]]</f>
        <v>1.22657007510625E-2</v>
      </c>
      <c r="AR353" s="10">
        <f>3/24000000*OO[[#This Row],[100 (01JUL1985 09:00:00)-Water Temperature (C)]]*OO[[#This Row],[42]]</f>
        <v>5.5860559270974998E-3</v>
      </c>
      <c r="AS353" s="10">
        <f>3/24000000*OO[[#This Row],[101 (01JUL1985 12:00:00)-Water Temperature (C)]]*OO[[#This Row],[43]]</f>
        <v>2.3223933777187498E-3</v>
      </c>
      <c r="AT353" s="10">
        <f>3/24000000*OO[[#This Row],[102 (01JUL1985 15:00:00)-Water Temperature (C)]]*OO[[#This Row],[44]]</f>
        <v>9.0770838959062508E-4</v>
      </c>
      <c r="AU353" s="10">
        <f>3/24000000*OO[[#This Row],[103 (01JUL1985 18:00:00)-Water Temperature (C)]]*OO[[#This Row],[45]]</f>
        <v>3.4208852839945E-4</v>
      </c>
      <c r="AV353" s="10">
        <f>3/24000000*OO[[#This Row],[104 (01JUL1985 21:00:00)-Water Temperature (C)]]*OO[[#This Row],[46]]</f>
        <v>1.4059279524788749E-4</v>
      </c>
      <c r="AW353" s="10">
        <f>3/24000000*OO[[#This Row],[105 (02JUL1985 00:00:00)-Water Temperature (C)]]*OO[[#This Row],[47]]</f>
        <v>7.5478184468324985E-5</v>
      </c>
      <c r="AX353" s="10">
        <f>3/24000000*OO[[#This Row],[106 (02JUL1985 03:00:00)-Water Temperature (C)]]*OO[[#This Row],[48]]</f>
        <v>5.701717747735499E-5</v>
      </c>
      <c r="AY353" s="10">
        <f>3/24000000*OO[[#This Row],[107 (02JUL1985 06:00:00)-Water Temperature (C)]]*OO[[#This Row],[49]]</f>
        <v>5.1685228234639999E-5</v>
      </c>
      <c r="AZ353" s="10">
        <f>3/24000000*OO[[#This Row],[108 (02JUL1985 09:00:00)-Water Temperature (C)]]*OO[[#This Row],[50]]</f>
        <v>5.0652308030623749E-5</v>
      </c>
      <c r="BA353" s="10">
        <f>3/24000000*OO[[#This Row],[109 (02JUL1985 12:00:00)-Water Temperature (C)]]*OO[[#This Row],[51]]</f>
        <v>4.9449793472977502E-5</v>
      </c>
      <c r="BB353" s="10">
        <f>3/24000000*OO[[#This Row],[110 (02JUL1985 15:00:00)-Water Temperature (C)]]*OO[[#This Row],[52]]</f>
        <v>4.8115958612126252E-5</v>
      </c>
      <c r="BC353" s="10">
        <f>3/24000000*OO[[#This Row],[111 (02JUL1985 18:00:00)-Water Temperature (C)]]*OO[[#This Row],[53]]</f>
        <v>4.5279415044487498E-5</v>
      </c>
      <c r="BD353" s="10">
        <f>3/24000000*OO[[#This Row],[112 (02JUL1985 21:00:00)-Water Temperature (C)]]*OO[[#This Row],[54]]</f>
        <v>3.9981425993999999E-5</v>
      </c>
      <c r="BE353" s="10">
        <f>3/24000000*OO[[#This Row],[113 (03JUL1985 00:00:00)-Water Temperature (C)]]*OO[[#This Row],[55]]</f>
        <v>3.4178585190749994E-5</v>
      </c>
      <c r="BF353" s="10">
        <f>3/24000000*OO[[#This Row],[114 (03JUL1985 03:00:00)-Water Temperature (C)]]*OO[[#This Row],[56]]</f>
        <v>2.79248243526475E-5</v>
      </c>
      <c r="BG353" s="10">
        <f>3/24000000*OO[[#This Row],[115 (03JUL1985 06:00:00)-Water Temperature (C)]]*OO[[#This Row],[57]]</f>
        <v>2.2239030427191249E-5</v>
      </c>
      <c r="BH353" s="10">
        <f>3/24000000*OO[[#This Row],[116 (03JUL1985 09:00:00)-Water Temperature (C)]]*OO[[#This Row],[58]]</f>
        <v>1.8120110975065E-5</v>
      </c>
      <c r="BI353" s="10">
        <f>3/24000000*OO[[#This Row],[117 (03JUL1985 12:00:00)-Water Temperature (C)]]*OO[[#This Row],[59]]</f>
        <v>1.5382704232174999E-5</v>
      </c>
      <c r="BJ353" s="10">
        <f>3/24000000*OO[[#This Row],[118 (03JUL1985 15:00:00)-Water Temperature (C)]]*OO[[#This Row],[60]]</f>
        <v>1.358095542609375E-5</v>
      </c>
      <c r="BK353" s="10">
        <f>3/24000000*OO[[#This Row],[119 (03JUL1985 18:00:00)-Water Temperature (C)]]*OO[[#This Row],[61]]</f>
        <v>1.20510357110825E-5</v>
      </c>
      <c r="BL353" s="10">
        <f>3/24000000*OO[[#This Row],[120 (03JUL1985 21:00:00)-Water Temperature (C)]]*OO[[#This Row],[62]]</f>
        <v>1.08041594258775E-5</v>
      </c>
      <c r="BM353" s="10">
        <f>3/24000000*OO[[#This Row],[121 (04JUL1985 00:00:00)-Water Temperature (C)]]*OO[[#This Row],[63]]</f>
        <v>9.7922295057274995E-6</v>
      </c>
      <c r="BN353" s="10">
        <f>3/24000000*OO[[#This Row],[122 (04JUL1985 03:00:00)-Water Temperature (C)]]*OO[[#This Row],[64]]</f>
        <v>8.9399313346749981E-6</v>
      </c>
      <c r="BO353" s="10">
        <f>3/24000000*OO[[#This Row],[123 (04JUL1985 06:00:00)-Water Temperature (C)]]*OO[[#This Row],[65]]</f>
        <v>8.1929405082487489E-6</v>
      </c>
      <c r="BP353" s="10">
        <f>3/24000000*OO[[#This Row],[124 (04JUL1985 09:00:00)-Water Temperature (C)]]*OO[[#This Row],[66]]</f>
        <v>7.7070889799324996E-6</v>
      </c>
      <c r="BQ353" s="10">
        <f>3/24000000*OO[[#This Row],[125 (04JUL1985 12:00:00)-Water Temperature (C)]]*OO[[#This Row],[67]]</f>
        <v>7.1708526305487492E-6</v>
      </c>
      <c r="BR353" s="10">
        <f>3/24000000*OO[[#This Row],[126 (04JUL1985 15:00:00)-Water Temperature (C)]]*OO[[#This Row],[68]]</f>
        <v>6.6769772609539995E-6</v>
      </c>
      <c r="BS353" s="10">
        <f>3/24000000*OO[[#This Row],[127 (04JUL1985 18:00:00)-Water Temperature (C)]]*OO[[#This Row],[69]]</f>
        <v>6.2553527401226245E-6</v>
      </c>
      <c r="BT353" s="10">
        <f>3/24000000*OO[[#This Row],[128 (04JUL1985 21:00:00)-Water Temperature (C)]]*OO[[#This Row],[70]]</f>
        <v>5.874250929549749E-6</v>
      </c>
      <c r="BU353" s="10">
        <f>3/24000000*OO[[#This Row],[129 (05JUL1985 00:00:00)-Water Temperature (C)]]*OO[[#This Row],[71]]</f>
        <v>5.5097618525099997E-6</v>
      </c>
      <c r="BV353" s="10">
        <f>3/24000000*OO[[#This Row],[130 (05JUL1985 03:00:00)-Water Temperature (C)]]*OO[[#This Row],[72]]</f>
        <v>5.1601864193372497E-6</v>
      </c>
      <c r="BW353" s="10">
        <f>3/24000000*OO[[#This Row],[131 (05JUL1985 06:00:00)-Water Temperature (C)]]*OO[[#This Row],[73]]</f>
        <v>4.7835148172593749E-6</v>
      </c>
      <c r="BX353" s="10">
        <f>3/24000000*OO[[#This Row],[132 (05JUL1985 09:00:00)-Water Temperature (C)]]*OO[[#This Row],[74]]</f>
        <v>4.6126214471729998E-6</v>
      </c>
      <c r="BY353" s="10">
        <f>3/24000000*OO[[#This Row],[133 (05JUL1985 12:00:00)-Water Temperature (C)]]*OO[[#This Row],[75]]</f>
        <v>4.6549365368625003E-6</v>
      </c>
      <c r="BZ353" s="10">
        <f>3/24000000*OO[[#This Row],[134 (05JUL1985 15:00:00)-Water Temperature (C)]]*OO[[#This Row],[76]]</f>
        <v>4.7900077648199996E-6</v>
      </c>
      <c r="CA353" s="10">
        <f>3/24000000*OO[[#This Row],[135 (05JUL1985 18:00:00)-Water Temperature (C)]]*OO[[#This Row],[77]]</f>
        <v>4.7754986962690005E-6</v>
      </c>
      <c r="CB353" s="10">
        <f>3/24000000*OO[[#This Row],[136 (05JUL1985 21:00:00)-Water Temperature (C)]]*OO[[#This Row],[78]]</f>
        <v>4.5512095506479995E-6</v>
      </c>
      <c r="CC353" s="10">
        <f>3/24000000*OO[[#This Row],[137 (06JUL1985 00:00:00)-Water Temperature (C)]]*OO[[#This Row],[79]]</f>
        <v>4.3104894142537495E-6</v>
      </c>
      <c r="CD353" s="10">
        <f>3/24000000*OO[[#This Row],[138 (06JUL1985 03:00:00)-Water Temperature (C)]]*OO[[#This Row],[80]]</f>
        <v>4.06603539390875E-6</v>
      </c>
      <c r="CE353" s="10">
        <f>3/24000000*OO[[#This Row],[139 (06JUL1985 06:00:00)-Water Temperature (C)]]*OO[[#This Row],[81]]</f>
        <v>3.7817671654650001E-6</v>
      </c>
      <c r="CF353" s="10">
        <f>3/24000000*OO[[#This Row],[140 (06JUL1985 09:00:00)-Water Temperature (C)]]*OO[[#This Row],[82]]</f>
        <v>3.5668575539659998E-6</v>
      </c>
      <c r="CG353" s="10">
        <f>3/24000000*OO[[#This Row],[141 (06JUL1985 12:00:00)-Water Temperature (C)]]*OO[[#This Row],[83]]</f>
        <v>3.4171714282859996E-6</v>
      </c>
      <c r="CH353" s="10">
        <f>3/24000000*OO[[#This Row],[142 (06JUL1985 15:00:00)-Water Temperature (C)]]*OO[[#This Row],[84]]</f>
        <v>3.2596208314837502E-6</v>
      </c>
      <c r="CI353" s="10">
        <f>3/24000000*OO[[#This Row],[143 (06JUL1985 18:00:00)-Water Temperature (C)]]*OO[[#This Row],[85]]</f>
        <v>3.1593420601927501E-6</v>
      </c>
      <c r="CJ353" s="10">
        <f>3/24000000*OO[[#This Row],[144 (06JUL1985 21:00:00)-Water Temperature (C)]]*OO[[#This Row],[86]]</f>
        <v>3.0185459026807501E-6</v>
      </c>
      <c r="CK353" s="10">
        <f>3/24000000*OO[[#This Row],[145 (07JUL1985 00:00:00)-Water Temperature (C)]]*OO[[#This Row],[87]]</f>
        <v>2.8283440406362498E-6</v>
      </c>
      <c r="CL353" s="10">
        <f>3/24000000*OO[[#This Row],[146 (07JUL1985 03:00:00)-Water Temperature (C)]]*OO[[#This Row],[88]]</f>
        <v>2.6653172882928749E-6</v>
      </c>
      <c r="CM353" s="10">
        <f>3/24000000*OO[[#This Row],[147 (07JUL1985 06:00:00)-Water Temperature (C)]]*OO[[#This Row],[89]]</f>
        <v>2.4928775906347497E-6</v>
      </c>
      <c r="CN353" s="10">
        <f>3/24000000*OO[[#This Row],[148 (07JUL1985 09:00:00)-Water Temperature (C)]]*OO[[#This Row],[90]]</f>
        <v>2.3862114877999997E-6</v>
      </c>
      <c r="CO353" s="10">
        <f>3/24000000*OO[[#This Row],[149 (07JUL1985 12:00:00)-Water Temperature (C)]]*OO[[#This Row],[91]]</f>
        <v>2.3107860206007501E-6</v>
      </c>
      <c r="CP353" s="10">
        <f>3/24000000*OO[[#This Row],[150 (07JUL1985 15:00:00)-Water Temperature (C)]]*OO[[#This Row],[92]]</f>
        <v>2.3071188066224999E-6</v>
      </c>
      <c r="CQ353" s="10">
        <f>3/24000000*OO[[#This Row],[151 (07JUL1985 18:00:00)-Water Temperature (C)]]*OO[[#This Row],[93]]</f>
        <v>2.3370718773799997E-6</v>
      </c>
      <c r="CR353" s="10">
        <f>3/24000000*OO[[#This Row],[152 (07JUL1985 21:00:00)-Water Temperature (C)]]*OO[[#This Row],[94]]</f>
        <v>2.27108875459375E-6</v>
      </c>
      <c r="CS353" s="10">
        <f>3/24000000*OO[[#This Row],[153 (08JUL1985 00:00:00)-Water Temperature (C)]]*OO[[#This Row],[95]]</f>
        <v>2.1507253838069999E-6</v>
      </c>
      <c r="CT353" s="10">
        <f>3/24000000*OO[[#This Row],[154 (08JUL1985 03:00:00)-Water Temperature (C)]]*OO[[#This Row],[96]]</f>
        <v>2.0321579325558743E-6</v>
      </c>
      <c r="CU353" s="10">
        <f>3/24000000*OO[[#This Row],[155 (08JUL1985 06:00:00)-Water Temperature (C)]]*OO[[#This Row],[97]]</f>
        <v>1.9069201281714999E-6</v>
      </c>
      <c r="CV353" s="10">
        <f>3/24000000*OO[[#This Row],[156 (08JUL1985 09:00:00)-Water Temperature (C)]]*OO[[#This Row],[98]]</f>
        <v>1.8314896594859998E-6</v>
      </c>
      <c r="CW353" s="10">
        <f>3/24000000*OO[[#This Row],[157 (08JUL1985 12:00:00)-Water Temperature (C)]]*OO[[#This Row],[99]]</f>
        <v>1.7150700497700002E-6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0</v>
      </c>
      <c r="S354" s="10">
        <f>3/24*OO[[#This Row],[75 (28JUN1985 06:00:00)-Water Temperature (C)]]*OO[[#This Row],[17]]/SUM(OO[17])</f>
        <v>0</v>
      </c>
      <c r="T354" s="10">
        <f>3/24*OO[[#This Row],[76 (28JUN1985 09:00:00)-Water Temperature (C)]]*OO[[#This Row],[18]]/SUM(OO[18])</f>
        <v>0</v>
      </c>
      <c r="U354" s="10">
        <f>3/24*OO[[#This Row],[77 (28JUN1985 12:00:00)-Water Temperature (C)]]*OO[[#This Row],[19]]/SUM(OO[19])</f>
        <v>2.0235181846997687E-42</v>
      </c>
      <c r="V354" s="10">
        <f>3/24000000*OO[[#This Row],[78 (28JUN1985 15:00:00)-Water Temperature (C)]]*OO[[#This Row],[20]]</f>
        <v>7.3088353948312499E-32</v>
      </c>
      <c r="W354" s="10">
        <f>3/24000000*OO[[#This Row],[79 (28JUN1985 18:00:00)-Water Temperature (C)]]*OO[[#This Row],[21]]</f>
        <v>5.6035989293250003E-27</v>
      </c>
      <c r="X354" s="10">
        <f>3/24000000*OO[[#This Row],[80 (28JUN1985 21:00:00)-Water Temperature (C)]]*OO[[#This Row],[22]]</f>
        <v>2.0103172515723749E-20</v>
      </c>
      <c r="Y354" s="10">
        <f>3/24000000*OO[[#This Row],[81 (29JUN1985 00:00:00)-Water Temperature (C)]]*OO[[#This Row],[23]]</f>
        <v>1.3178545159890001E-16</v>
      </c>
      <c r="Z354" s="10">
        <f>3/24000000*OO[[#This Row],[82 (29JUN1985 03:00:00)-Water Temperature (C)]]*OO[[#This Row],[24]]</f>
        <v>1.1121772233457499E-13</v>
      </c>
      <c r="AA354" s="10">
        <f>3/24000000*OO[[#This Row],[83 (29JUN1985 06:00:00)-Water Temperature (C)]]*OO[[#This Row],[25]]</f>
        <v>2.661698493846E-11</v>
      </c>
      <c r="AB354" s="10">
        <f>3/24000000*OO[[#This Row],[84 (29JUN1985 09:00:00)-Water Temperature (C)]]*OO[[#This Row],[26]]</f>
        <v>2.564761649957125E-9</v>
      </c>
      <c r="AC354" s="10">
        <f>3/24000000*OO[[#This Row],[85 (29JUN1985 12:00:00)-Water Temperature (C)]]*OO[[#This Row],[27]]</f>
        <v>1.2027784425150002E-7</v>
      </c>
      <c r="AD354" s="10">
        <f>3/24000000*OO[[#This Row],[86 (29JUN1985 15:00:00)-Water Temperature (C)]]*OO[[#This Row],[28]]</f>
        <v>3.1385366784067503E-6</v>
      </c>
      <c r="AE354" s="10">
        <f>3/24000000*OO[[#This Row],[88 (29JUN1985 21:00:00)-Water Temperature (C)]]*OO[[#This Row],[30]]</f>
        <v>4.1340649716924995E-4</v>
      </c>
      <c r="AF354" s="10">
        <f>3/24000000*OO[[#This Row],[88 (29JUN1985 21:00:00)-Water Temperature (C)]]*OO[[#This Row],[30]]</f>
        <v>4.1340649716924995E-4</v>
      </c>
      <c r="AG354" s="10">
        <f>3/24000000*OO[[#This Row],[89 (30JUN1985 00:00:00)-Water Temperature (C)]]*OO[[#This Row],[31]]</f>
        <v>2.2883911282807496E-3</v>
      </c>
      <c r="AH354" s="10">
        <f>3/24000000*OO[[#This Row],[90 (30JUN1985 03:00:00)-Water Temperature (C)]]*OO[[#This Row],[32]]</f>
        <v>8.573624321759999E-3</v>
      </c>
      <c r="AI354" s="10">
        <f>3/24000000*OO[[#This Row],[91 (30JUN1985 06:00:00)-Water Temperature (C)]]*OO[[#This Row],[33]]</f>
        <v>2.2544672128874996E-2</v>
      </c>
      <c r="AJ354" s="10">
        <f>3/24000000*OO[[#This Row],[92 (30JUN1985 09:00:00)-Water Temperature (C)]]*OO[[#This Row],[34]]</f>
        <v>4.4509987100789995E-2</v>
      </c>
      <c r="AK354" s="10">
        <f>3/24000000*OO[[#This Row],[93 (30JUN1985 12:00:00)-Water Temperature (C)]]*OO[[#This Row],[35]]</f>
        <v>6.889942707525E-2</v>
      </c>
      <c r="AL354" s="10">
        <f>3/24000000*OO[[#This Row],[94 (30JUN1985 15:00:00)-Water Temperature (C)]]*OO[[#This Row],[36]]</f>
        <v>8.7571920476100004E-2</v>
      </c>
      <c r="AM354" s="10">
        <f>3/24000000*OO[[#This Row],[95 (30JUN1985 18:00:00)-Water Temperature (C)]]*OO[[#This Row],[37]]</f>
        <v>9.0112004719875002E-2</v>
      </c>
      <c r="AN354" s="10">
        <f>3/24000000*OO[[#This Row],[96 (30JUN1985 21:00:00)-Water Temperature (C)]]*OO[[#This Row],[38]]</f>
        <v>7.2851953901062499E-2</v>
      </c>
      <c r="AO354" s="10">
        <f>3/24000000*OO[[#This Row],[97 (01JUL1985 00:00:00)-Water Temperature (C)]]*OO[[#This Row],[39]]</f>
        <v>4.926440992324374E-2</v>
      </c>
      <c r="AP354" s="10">
        <f>3/24000000*OO[[#This Row],[98 (01JUL1985 03:00:00)-Water Temperature (C)]]*OO[[#This Row],[40]]</f>
        <v>2.8445731504259997E-2</v>
      </c>
      <c r="AQ354" s="10">
        <f>3/24000000*OO[[#This Row],[99 (01JUL1985 06:00:00)-Water Temperature (C)]]*OO[[#This Row],[41]]</f>
        <v>1.43359942583925E-2</v>
      </c>
      <c r="AR354" s="10">
        <f>3/24000000*OO[[#This Row],[100 (01JUL1985 09:00:00)-Water Temperature (C)]]*OO[[#This Row],[42]]</f>
        <v>6.6193685722199993E-3</v>
      </c>
      <c r="AS354" s="10">
        <f>3/24000000*OO[[#This Row],[101 (01JUL1985 12:00:00)-Water Temperature (C)]]*OO[[#This Row],[43]]</f>
        <v>2.7833493508725E-3</v>
      </c>
      <c r="AT354" s="10">
        <f>3/24000000*OO[[#This Row],[102 (01JUL1985 15:00:00)-Water Temperature (C)]]*OO[[#This Row],[44]]</f>
        <v>1.0942313134935E-3</v>
      </c>
      <c r="AU354" s="10">
        <f>3/24000000*OO[[#This Row],[103 (01JUL1985 18:00:00)-Water Temperature (C)]]*OO[[#This Row],[45]]</f>
        <v>4.1098173344655001E-4</v>
      </c>
      <c r="AV354" s="10">
        <f>3/24000000*OO[[#This Row],[104 (01JUL1985 21:00:00)-Water Temperature (C)]]*OO[[#This Row],[46]]</f>
        <v>1.6540998418695002E-4</v>
      </c>
      <c r="AW354" s="10">
        <f>3/24000000*OO[[#This Row],[105 (02JUL1985 00:00:00)-Water Temperature (C)]]*OO[[#This Row],[47]]</f>
        <v>8.5180070321674991E-5</v>
      </c>
      <c r="AX354" s="10">
        <f>3/24000000*OO[[#This Row],[106 (02JUL1985 03:00:00)-Water Temperature (C)]]*OO[[#This Row],[48]]</f>
        <v>6.2215843700999987E-5</v>
      </c>
      <c r="AY354" s="10">
        <f>3/24000000*OO[[#This Row],[107 (02JUL1985 06:00:00)-Water Temperature (C)]]*OO[[#This Row],[49]]</f>
        <v>5.573795977362E-5</v>
      </c>
      <c r="AZ354" s="10">
        <f>3/24000000*OO[[#This Row],[108 (02JUL1985 09:00:00)-Water Temperature (C)]]*OO[[#This Row],[50]]</f>
        <v>5.4639726863831246E-5</v>
      </c>
      <c r="BA354" s="10">
        <f>3/24000000*OO[[#This Row],[109 (02JUL1985 12:00:00)-Water Temperature (C)]]*OO[[#This Row],[51]]</f>
        <v>5.350702259306374E-5</v>
      </c>
      <c r="BB354" s="10">
        <f>3/24000000*OO[[#This Row],[110 (02JUL1985 15:00:00)-Water Temperature (C)]]*OO[[#This Row],[52]]</f>
        <v>5.2137384332962495E-5</v>
      </c>
      <c r="BC354" s="10">
        <f>3/24000000*OO[[#This Row],[111 (02JUL1985 18:00:00)-Water Temperature (C)]]*OO[[#This Row],[53]]</f>
        <v>4.9145841354609989E-5</v>
      </c>
      <c r="BD354" s="10">
        <f>3/24000000*OO[[#This Row],[112 (02JUL1985 21:00:00)-Water Temperature (C)]]*OO[[#This Row],[54]]</f>
        <v>4.3406777225587496E-5</v>
      </c>
      <c r="BE354" s="10">
        <f>3/24000000*OO[[#This Row],[113 (03JUL1985 00:00:00)-Water Temperature (C)]]*OO[[#This Row],[55]]</f>
        <v>3.7190128221150001E-5</v>
      </c>
      <c r="BF354" s="10">
        <f>3/24000000*OO[[#This Row],[114 (03JUL1985 03:00:00)-Water Temperature (C)]]*OO[[#This Row],[56]]</f>
        <v>3.0517765090449999E-5</v>
      </c>
      <c r="BG354" s="10">
        <f>3/24000000*OO[[#This Row],[115 (03JUL1985 06:00:00)-Water Temperature (C)]]*OO[[#This Row],[57]]</f>
        <v>2.4367783109861248E-5</v>
      </c>
      <c r="BH354" s="10">
        <f>3/24000000*OO[[#This Row],[116 (03JUL1985 09:00:00)-Water Temperature (C)]]*OO[[#This Row],[58]]</f>
        <v>1.9905112042279998E-5</v>
      </c>
      <c r="BI354" s="10">
        <f>3/24000000*OO[[#This Row],[117 (03JUL1985 12:00:00)-Water Temperature (C)]]*OO[[#This Row],[59]]</f>
        <v>1.6905096836638749E-5</v>
      </c>
      <c r="BJ354" s="10">
        <f>3/24000000*OO[[#This Row],[118 (03JUL1985 15:00:00)-Water Temperature (C)]]*OO[[#This Row],[60]]</f>
        <v>1.4868988594547499E-5</v>
      </c>
      <c r="BK354" s="10">
        <f>3/24000000*OO[[#This Row],[119 (03JUL1985 18:00:00)-Water Temperature (C)]]*OO[[#This Row],[61]]</f>
        <v>1.309817498471375E-5</v>
      </c>
      <c r="BL354" s="10">
        <f>3/24000000*OO[[#This Row],[120 (03JUL1985 21:00:00)-Water Temperature (C)]]*OO[[#This Row],[62]]</f>
        <v>1.166680248419E-5</v>
      </c>
      <c r="BM354" s="10">
        <f>3/24000000*OO[[#This Row],[121 (04JUL1985 00:00:00)-Water Temperature (C)]]*OO[[#This Row],[63]]</f>
        <v>1.054151300868E-5</v>
      </c>
      <c r="BN354" s="10">
        <f>3/24000000*OO[[#This Row],[122 (04JUL1985 03:00:00)-Water Temperature (C)]]*OO[[#This Row],[64]]</f>
        <v>9.6158511794474991E-6</v>
      </c>
      <c r="BO354" s="10">
        <f>3/24000000*OO[[#This Row],[123 (04JUL1985 06:00:00)-Water Temperature (C)]]*OO[[#This Row],[65]]</f>
        <v>8.8111434091724996E-6</v>
      </c>
      <c r="BP354" s="10">
        <f>3/24000000*OO[[#This Row],[124 (04JUL1985 09:00:00)-Water Temperature (C)]]*OO[[#This Row],[66]]</f>
        <v>8.3014337756499996E-6</v>
      </c>
      <c r="BQ354" s="10">
        <f>3/24000000*OO[[#This Row],[125 (04JUL1985 12:00:00)-Water Temperature (C)]]*OO[[#This Row],[67]]</f>
        <v>7.7225883852975001E-6</v>
      </c>
      <c r="BR354" s="10">
        <f>3/24000000*OO[[#This Row],[126 (04JUL1985 15:00:00)-Water Temperature (C)]]*OO[[#This Row],[68]]</f>
        <v>7.1666020207425E-6</v>
      </c>
      <c r="BS354" s="10">
        <f>3/24000000*OO[[#This Row],[127 (04JUL1985 18:00:00)-Water Temperature (C)]]*OO[[#This Row],[69]]</f>
        <v>6.7094325071574998E-6</v>
      </c>
      <c r="BT354" s="10">
        <f>3/24000000*OO[[#This Row],[128 (04JUL1985 21:00:00)-Water Temperature (C)]]*OO[[#This Row],[70]]</f>
        <v>6.2989369822079996E-6</v>
      </c>
      <c r="BU354" s="10">
        <f>3/24000000*OO[[#This Row],[129 (05JUL1985 00:00:00)-Water Temperature (C)]]*OO[[#This Row],[71]]</f>
        <v>5.9009349094024999E-6</v>
      </c>
      <c r="BV354" s="10">
        <f>3/24000000*OO[[#This Row],[130 (05JUL1985 03:00:00)-Water Temperature (C)]]*OO[[#This Row],[72]]</f>
        <v>5.5284116874029997E-6</v>
      </c>
      <c r="BW354" s="10">
        <f>3/24000000*OO[[#This Row],[131 (05JUL1985 06:00:00)-Water Temperature (C)]]*OO[[#This Row],[73]]</f>
        <v>5.127104301330751E-6</v>
      </c>
      <c r="BX354" s="10">
        <f>3/24000000*OO[[#This Row],[132 (05JUL1985 09:00:00)-Water Temperature (C)]]*OO[[#This Row],[74]]</f>
        <v>4.9512522919859999E-6</v>
      </c>
      <c r="BY354" s="10">
        <f>3/24000000*OO[[#This Row],[133 (05JUL1985 12:00:00)-Water Temperature (C)]]*OO[[#This Row],[75]]</f>
        <v>5.0073859839293741E-6</v>
      </c>
      <c r="BZ354" s="10">
        <f>3/24000000*OO[[#This Row],[134 (05JUL1985 15:00:00)-Water Temperature (C)]]*OO[[#This Row],[76]]</f>
        <v>5.1515637054765E-6</v>
      </c>
      <c r="CA354" s="10">
        <f>3/24000000*OO[[#This Row],[135 (05JUL1985 18:00:00)-Water Temperature (C)]]*OO[[#This Row],[77]]</f>
        <v>5.1194382825168741E-6</v>
      </c>
      <c r="CB354" s="10">
        <f>3/24000000*OO[[#This Row],[136 (05JUL1985 21:00:00)-Water Temperature (C)]]*OO[[#This Row],[78]]</f>
        <v>4.8584373031434995E-6</v>
      </c>
      <c r="CC354" s="10">
        <f>3/24000000*OO[[#This Row],[137 (06JUL1985 00:00:00)-Water Temperature (C)]]*OO[[#This Row],[79]]</f>
        <v>4.5963978131412497E-6</v>
      </c>
      <c r="CD354" s="10">
        <f>3/24000000*OO[[#This Row],[138 (06JUL1985 03:00:00)-Water Temperature (C)]]*OO[[#This Row],[80]]</f>
        <v>4.344609351848625E-6</v>
      </c>
      <c r="CE354" s="10">
        <f>3/24000000*OO[[#This Row],[139 (06JUL1985 06:00:00)-Water Temperature (C)]]*OO[[#This Row],[81]]</f>
        <v>4.0434709888689996E-6</v>
      </c>
      <c r="CF354" s="10">
        <f>3/24000000*OO[[#This Row],[140 (06JUL1985 09:00:00)-Water Temperature (C)]]*OO[[#This Row],[82]]</f>
        <v>3.8182657666807494E-6</v>
      </c>
      <c r="CG354" s="10">
        <f>3/24000000*OO[[#This Row],[141 (06JUL1985 12:00:00)-Water Temperature (C)]]*OO[[#This Row],[83]]</f>
        <v>3.6629372085389992E-6</v>
      </c>
      <c r="CH354" s="10">
        <f>3/24000000*OO[[#This Row],[142 (06JUL1985 15:00:00)-Water Temperature (C)]]*OO[[#This Row],[84]]</f>
        <v>3.4889399893504996E-6</v>
      </c>
      <c r="CI354" s="10">
        <f>3/24000000*OO[[#This Row],[143 (06JUL1985 18:00:00)-Water Temperature (C)]]*OO[[#This Row],[85]]</f>
        <v>3.3734257016148749E-6</v>
      </c>
      <c r="CJ354" s="10">
        <f>3/24000000*OO[[#This Row],[144 (06JUL1985 21:00:00)-Water Temperature (C)]]*OO[[#This Row],[86]]</f>
        <v>3.2216566721062497E-6</v>
      </c>
      <c r="CK354" s="10">
        <f>3/24000000*OO[[#This Row],[145 (07JUL1985 00:00:00)-Water Temperature (C)]]*OO[[#This Row],[87]]</f>
        <v>3.0136079329181251E-6</v>
      </c>
      <c r="CL354" s="10">
        <f>3/24000000*OO[[#This Row],[146 (07JUL1985 03:00:00)-Water Temperature (C)]]*OO[[#This Row],[88]]</f>
        <v>2.8422752179599997E-6</v>
      </c>
      <c r="CM354" s="10">
        <f>3/24000000*OO[[#This Row],[147 (07JUL1985 06:00:00)-Water Temperature (C)]]*OO[[#This Row],[89]]</f>
        <v>2.6619252796281251E-6</v>
      </c>
      <c r="CN354" s="10">
        <f>3/24000000*OO[[#This Row],[148 (07JUL1985 09:00:00)-Water Temperature (C)]]*OO[[#This Row],[90]]</f>
        <v>2.551169316031875E-6</v>
      </c>
      <c r="CO354" s="10">
        <f>3/24000000*OO[[#This Row],[149 (07JUL1985 12:00:00)-Water Temperature (C)]]*OO[[#This Row],[91]]</f>
        <v>2.470865400243E-6</v>
      </c>
      <c r="CP354" s="10">
        <f>3/24000000*OO[[#This Row],[150 (07JUL1985 15:00:00)-Water Temperature (C)]]*OO[[#This Row],[92]]</f>
        <v>2.4652173851655001E-6</v>
      </c>
      <c r="CQ354" s="10">
        <f>3/24000000*OO[[#This Row],[151 (07JUL1985 18:00:00)-Water Temperature (C)]]*OO[[#This Row],[93]]</f>
        <v>2.4937798570387499E-6</v>
      </c>
      <c r="CR354" s="10">
        <f>3/24000000*OO[[#This Row],[152 (07JUL1985 21:00:00)-Water Temperature (C)]]*OO[[#This Row],[94]]</f>
        <v>2.4169415498257499E-6</v>
      </c>
      <c r="CS354" s="10">
        <f>3/24000000*OO[[#This Row],[153 (08JUL1985 00:00:00)-Water Temperature (C)]]*OO[[#This Row],[95]]</f>
        <v>2.2816225838373748E-6</v>
      </c>
      <c r="CT354" s="10">
        <f>3/24000000*OO[[#This Row],[154 (08JUL1985 03:00:00)-Water Temperature (C)]]*OO[[#This Row],[96]]</f>
        <v>2.1582016448092497E-6</v>
      </c>
      <c r="CU354" s="10">
        <f>3/24000000*OO[[#This Row],[155 (08JUL1985 06:00:00)-Water Temperature (C)]]*OO[[#This Row],[97]]</f>
        <v>2.0290670049638751E-6</v>
      </c>
      <c r="CV354" s="10">
        <f>3/24000000*OO[[#This Row],[156 (08JUL1985 09:00:00)-Water Temperature (C)]]*OO[[#This Row],[98]]</f>
        <v>1.9532273415737498E-6</v>
      </c>
      <c r="CW354" s="10">
        <f>3/24000000*OO[[#This Row],[157 (08JUL1985 12:00:00)-Water Temperature (C)]]*OO[[#This Row],[99]]</f>
        <v>1.82828903895575E-6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0</v>
      </c>
      <c r="S355" s="10">
        <f>3/24*OO[[#This Row],[75 (28JUN1985 06:00:00)-Water Temperature (C)]]*OO[[#This Row],[17]]/SUM(OO[17])</f>
        <v>0</v>
      </c>
      <c r="T355" s="10">
        <f>3/24*OO[[#This Row],[76 (28JUN1985 09:00:00)-Water Temperature (C)]]*OO[[#This Row],[18]]/SUM(OO[18])</f>
        <v>0</v>
      </c>
      <c r="U355" s="10">
        <f>3/24*OO[[#This Row],[77 (28JUN1985 12:00:00)-Water Temperature (C)]]*OO[[#This Row],[19]]/SUM(OO[19])</f>
        <v>6.9231862541527076E-43</v>
      </c>
      <c r="V355" s="10">
        <f>3/24000000*OO[[#This Row],[78 (28JUN1985 15:00:00)-Water Temperature (C)]]*OO[[#This Row],[20]]</f>
        <v>3.1628730581752494E-32</v>
      </c>
      <c r="W355" s="10">
        <f>3/24000000*OO[[#This Row],[79 (28JUN1985 18:00:00)-Water Temperature (C)]]*OO[[#This Row],[21]]</f>
        <v>2.26195484541975E-27</v>
      </c>
      <c r="X355" s="10">
        <f>3/24000000*OO[[#This Row],[80 (28JUN1985 21:00:00)-Water Temperature (C)]]*OO[[#This Row],[22]]</f>
        <v>1.2329862074680001E-20</v>
      </c>
      <c r="Y355" s="10">
        <f>3/24000000*OO[[#This Row],[81 (29JUN1985 00:00:00)-Water Temperature (C)]]*OO[[#This Row],[23]]</f>
        <v>9.5170474710712493E-17</v>
      </c>
      <c r="Z355" s="10">
        <f>3/24000000*OO[[#This Row],[82 (29JUN1985 03:00:00)-Water Temperature (C)]]*OO[[#This Row],[24]]</f>
        <v>8.7857616247200007E-14</v>
      </c>
      <c r="AA355" s="10">
        <f>3/24000000*OO[[#This Row],[83 (29JUN1985 06:00:00)-Water Temperature (C)]]*OO[[#This Row],[25]]</f>
        <v>2.2476339022539999E-11</v>
      </c>
      <c r="AB355" s="10">
        <f>3/24000000*OO[[#This Row],[84 (29JUN1985 09:00:00)-Water Temperature (C)]]*OO[[#This Row],[26]]</f>
        <v>2.2861265207393754E-9</v>
      </c>
      <c r="AC355" s="10">
        <f>3/24000000*OO[[#This Row],[85 (29JUN1985 12:00:00)-Water Temperature (C)]]*OO[[#This Row],[27]]</f>
        <v>1.1220306646079998E-7</v>
      </c>
      <c r="AD355" s="10">
        <f>3/24000000*OO[[#This Row],[86 (29JUN1985 15:00:00)-Water Temperature (C)]]*OO[[#This Row],[28]]</f>
        <v>3.0463646539620001E-6</v>
      </c>
      <c r="AE355" s="10">
        <f>3/24000000*OO[[#This Row],[88 (29JUN1985 21:00:00)-Water Temperature (C)]]*OO[[#This Row],[30]]</f>
        <v>4.2847626048341241E-4</v>
      </c>
      <c r="AF355" s="10">
        <f>3/24000000*OO[[#This Row],[88 (29JUN1985 21:00:00)-Water Temperature (C)]]*OO[[#This Row],[30]]</f>
        <v>4.2847626048341241E-4</v>
      </c>
      <c r="AG355" s="10">
        <f>3/24000000*OO[[#This Row],[89 (30JUN1985 00:00:00)-Water Temperature (C)]]*OO[[#This Row],[31]]</f>
        <v>2.4375370334586248E-3</v>
      </c>
      <c r="AH355" s="10">
        <f>3/24000000*OO[[#This Row],[90 (30JUN1985 03:00:00)-Water Temperature (C)]]*OO[[#This Row],[32]]</f>
        <v>9.397192522027498E-3</v>
      </c>
      <c r="AI355" s="10">
        <f>3/24000000*OO[[#This Row],[91 (30JUN1985 06:00:00)-Water Temperature (C)]]*OO[[#This Row],[33]]</f>
        <v>2.5341873632639997E-2</v>
      </c>
      <c r="AJ355" s="10">
        <f>3/24000000*OO[[#This Row],[92 (30JUN1985 09:00:00)-Water Temperature (C)]]*OO[[#This Row],[34]]</f>
        <v>5.1194860070866252E-2</v>
      </c>
      <c r="AK355" s="10">
        <f>3/24000000*OO[[#This Row],[93 (30JUN1985 12:00:00)-Water Temperature (C)]]*OO[[#This Row],[35]]</f>
        <v>8.0935146269374994E-2</v>
      </c>
      <c r="AL355" s="10">
        <f>3/24000000*OO[[#This Row],[94 (30JUN1985 15:00:00)-Water Temperature (C)]]*OO[[#This Row],[36]]</f>
        <v>0.1048244821191</v>
      </c>
      <c r="AM355" s="10">
        <f>3/24000000*OO[[#This Row],[95 (30JUN1985 18:00:00)-Water Temperature (C)]]*OO[[#This Row],[37]]</f>
        <v>0.1095740611462</v>
      </c>
      <c r="AN355" s="10">
        <f>3/24000000*OO[[#This Row],[96 (30JUN1985 21:00:00)-Water Temperature (C)]]*OO[[#This Row],[38]]</f>
        <v>8.9819800176737505E-2</v>
      </c>
      <c r="AO355" s="10">
        <f>3/24000000*OO[[#This Row],[97 (01JUL1985 00:00:00)-Water Temperature (C)]]*OO[[#This Row],[39]]</f>
        <v>6.1512028687650003E-2</v>
      </c>
      <c r="AP355" s="10">
        <f>3/24000000*OO[[#This Row],[98 (01JUL1985 03:00:00)-Water Temperature (C)]]*OO[[#This Row],[40]]</f>
        <v>3.6048145710394996E-2</v>
      </c>
      <c r="AQ355" s="10">
        <f>3/24000000*OO[[#This Row],[99 (01JUL1985 06:00:00)-Water Temperature (C)]]*OO[[#This Row],[41]]</f>
        <v>1.8393864487754999E-2</v>
      </c>
      <c r="AR355" s="10">
        <f>3/24000000*OO[[#This Row],[100 (01JUL1985 09:00:00)-Water Temperature (C)]]*OO[[#This Row],[42]]</f>
        <v>8.5961021679462485E-3</v>
      </c>
      <c r="AS355" s="10">
        <f>3/24000000*OO[[#This Row],[101 (01JUL1985 12:00:00)-Water Temperature (C)]]*OO[[#This Row],[43]]</f>
        <v>3.6515799008575E-3</v>
      </c>
      <c r="AT355" s="10">
        <f>3/24000000*OO[[#This Row],[102 (01JUL1985 15:00:00)-Water Temperature (C)]]*OO[[#This Row],[44]]</f>
        <v>1.4438470246199999E-3</v>
      </c>
      <c r="AU355" s="10">
        <f>3/24000000*OO[[#This Row],[103 (01JUL1985 18:00:00)-Water Temperature (C)]]*OO[[#This Row],[45]]</f>
        <v>5.4192867898747497E-4</v>
      </c>
      <c r="AV355" s="10">
        <f>3/24000000*OO[[#This Row],[104 (01JUL1985 21:00:00)-Water Temperature (C)]]*OO[[#This Row],[46]]</f>
        <v>2.1522557950622498E-4</v>
      </c>
      <c r="AW355" s="10">
        <f>3/24000000*OO[[#This Row],[105 (02JUL1985 00:00:00)-Water Temperature (C)]]*OO[[#This Row],[47]]</f>
        <v>1.0752348214947499E-4</v>
      </c>
      <c r="AX355" s="10">
        <f>3/24000000*OO[[#This Row],[106 (02JUL1985 03:00:00)-Water Temperature (C)]]*OO[[#This Row],[48]]</f>
        <v>7.6440018235387491E-5</v>
      </c>
      <c r="AY355" s="10">
        <f>3/24000000*OO[[#This Row],[107 (02JUL1985 06:00:00)-Water Temperature (C)]]*OO[[#This Row],[49]]</f>
        <v>6.7817551276874998E-5</v>
      </c>
      <c r="AZ355" s="10">
        <f>3/24000000*OO[[#This Row],[108 (02JUL1985 09:00:00)-Water Temperature (C)]]*OO[[#This Row],[50]]</f>
        <v>6.6423587206725001E-5</v>
      </c>
      <c r="BA355" s="10">
        <f>3/24000000*OO[[#This Row],[109 (02JUL1985 12:00:00)-Water Temperature (C)]]*OO[[#This Row],[51]]</f>
        <v>6.5294036109225001E-5</v>
      </c>
      <c r="BB355" s="10">
        <f>3/24000000*OO[[#This Row],[110 (02JUL1985 15:00:00)-Water Temperature (C)]]*OO[[#This Row],[52]]</f>
        <v>6.3730991677574993E-5</v>
      </c>
      <c r="BC355" s="10">
        <f>3/24000000*OO[[#This Row],[111 (02JUL1985 18:00:00)-Water Temperature (C)]]*OO[[#This Row],[53]]</f>
        <v>6.0220309865137499E-5</v>
      </c>
      <c r="BD355" s="10">
        <f>3/24000000*OO[[#This Row],[112 (02JUL1985 21:00:00)-Water Temperature (C)]]*OO[[#This Row],[54]]</f>
        <v>5.3244109627499997E-5</v>
      </c>
      <c r="BE355" s="10">
        <f>3/24000000*OO[[#This Row],[113 (03JUL1985 00:00:00)-Water Temperature (C)]]*OO[[#This Row],[55]]</f>
        <v>4.5707320989913748E-5</v>
      </c>
      <c r="BF355" s="10">
        <f>3/24000000*OO[[#This Row],[114 (03JUL1985 03:00:00)-Water Temperature (C)]]*OO[[#This Row],[56]]</f>
        <v>3.7648439406112491E-5</v>
      </c>
      <c r="BG355" s="10">
        <f>3/24000000*OO[[#This Row],[115 (03JUL1985 06:00:00)-Water Temperature (C)]]*OO[[#This Row],[57]]</f>
        <v>3.0086320669739995E-5</v>
      </c>
      <c r="BH355" s="10">
        <f>3/24000000*OO[[#This Row],[116 (03JUL1985 09:00:00)-Water Temperature (C)]]*OO[[#This Row],[58]]</f>
        <v>2.4626506146720003E-5</v>
      </c>
      <c r="BI355" s="10">
        <f>3/24000000*OO[[#This Row],[117 (03JUL1985 12:00:00)-Water Temperature (C)]]*OO[[#This Row],[59]]</f>
        <v>2.0930255771758747E-5</v>
      </c>
      <c r="BJ355" s="10">
        <f>3/24000000*OO[[#This Row],[118 (03JUL1985 15:00:00)-Water Temperature (C)]]*OO[[#This Row],[60]]</f>
        <v>1.8381168450090003E-5</v>
      </c>
      <c r="BK355" s="10">
        <f>3/24000000*OO[[#This Row],[119 (03JUL1985 18:00:00)-Water Temperature (C)]]*OO[[#This Row],[61]]</f>
        <v>1.6108077117600001E-5</v>
      </c>
      <c r="BL355" s="10">
        <f>3/24000000*OO[[#This Row],[120 (03JUL1985 21:00:00)-Water Temperature (C)]]*OO[[#This Row],[62]]</f>
        <v>1.4276615762500002E-5</v>
      </c>
      <c r="BM355" s="10">
        <f>3/24000000*OO[[#This Row],[121 (04JUL1985 00:00:00)-Water Temperature (C)]]*OO[[#This Row],[63]]</f>
        <v>1.2867351659069998E-5</v>
      </c>
      <c r="BN355" s="10">
        <f>3/24000000*OO[[#This Row],[122 (04JUL1985 03:00:00)-Water Temperature (C)]]*OO[[#This Row],[64]]</f>
        <v>1.1728255379895E-5</v>
      </c>
      <c r="BO355" s="10">
        <f>3/24000000*OO[[#This Row],[123 (04JUL1985 06:00:00)-Water Temperature (C)]]*OO[[#This Row],[65]]</f>
        <v>1.0744128132718749E-5</v>
      </c>
      <c r="BP355" s="10">
        <f>3/24000000*OO[[#This Row],[124 (04JUL1985 09:00:00)-Water Temperature (C)]]*OO[[#This Row],[66]]</f>
        <v>1.0133312913484999E-5</v>
      </c>
      <c r="BQ355" s="10">
        <f>3/24000000*OO[[#This Row],[125 (04JUL1985 12:00:00)-Water Temperature (C)]]*OO[[#This Row],[67]]</f>
        <v>9.4326077594862486E-6</v>
      </c>
      <c r="BR355" s="10">
        <f>3/24000000*OO[[#This Row],[126 (04JUL1985 15:00:00)-Water Temperature (C)]]*OO[[#This Row],[68]]</f>
        <v>8.7280345392574999E-6</v>
      </c>
      <c r="BS355" s="10">
        <f>3/24000000*OO[[#This Row],[127 (04JUL1985 18:00:00)-Water Temperature (C)]]*OO[[#This Row],[69]]</f>
        <v>8.1672117664624995E-6</v>
      </c>
      <c r="BT355" s="10">
        <f>3/24000000*OO[[#This Row],[128 (04JUL1985 21:00:00)-Water Temperature (C)]]*OO[[#This Row],[70]]</f>
        <v>7.6685320492462486E-6</v>
      </c>
      <c r="BU355" s="10">
        <f>3/24000000*OO[[#This Row],[129 (05JUL1985 00:00:00)-Water Temperature (C)]]*OO[[#This Row],[71]]</f>
        <v>7.1784979155499998E-6</v>
      </c>
      <c r="BV355" s="10">
        <f>3/24000000*OO[[#This Row],[130 (05JUL1985 03:00:00)-Water Temperature (C)]]*OO[[#This Row],[72]]</f>
        <v>6.7278092527737488E-6</v>
      </c>
      <c r="BW355" s="10">
        <f>3/24000000*OO[[#This Row],[131 (05JUL1985 06:00:00)-Water Temperature (C)]]*OO[[#This Row],[73]]</f>
        <v>6.2406063155012497E-6</v>
      </c>
      <c r="BX355" s="10">
        <f>3/24000000*OO[[#This Row],[132 (05JUL1985 09:00:00)-Water Temperature (C)]]*OO[[#This Row],[74]]</f>
        <v>6.0326031857712503E-6</v>
      </c>
      <c r="BY355" s="10">
        <f>3/24000000*OO[[#This Row],[133 (05JUL1985 12:00:00)-Water Temperature (C)]]*OO[[#This Row],[75]]</f>
        <v>6.1131657746843754E-6</v>
      </c>
      <c r="BZ355" s="10">
        <f>3/24000000*OO[[#This Row],[134 (05JUL1985 15:00:00)-Water Temperature (C)]]*OO[[#This Row],[76]]</f>
        <v>6.289899297595E-6</v>
      </c>
      <c r="CA355" s="10">
        <f>3/24000000*OO[[#This Row],[135 (05JUL1985 18:00:00)-Water Temperature (C)]]*OO[[#This Row],[77]]</f>
        <v>6.2383784071604996E-6</v>
      </c>
      <c r="CB355" s="10">
        <f>3/24000000*OO[[#This Row],[136 (05JUL1985 21:00:00)-Water Temperature (C)]]*OO[[#This Row],[78]]</f>
        <v>5.9036226433399996E-6</v>
      </c>
      <c r="CC355" s="10">
        <f>3/24000000*OO[[#This Row],[137 (06JUL1985 00:00:00)-Water Temperature (C)]]*OO[[#This Row],[79]]</f>
        <v>5.5795412486819998E-6</v>
      </c>
      <c r="CD355" s="10">
        <f>3/24000000*OO[[#This Row],[138 (06JUL1985 03:00:00)-Water Temperature (C)]]*OO[[#This Row],[80]]</f>
        <v>5.2824636741084998E-6</v>
      </c>
      <c r="CE355" s="10">
        <f>3/24000000*OO[[#This Row],[139 (06JUL1985 06:00:00)-Water Temperature (C)]]*OO[[#This Row],[81]]</f>
        <v>4.9195390156515003E-6</v>
      </c>
      <c r="CF355" s="10">
        <f>3/24000000*OO[[#This Row],[140 (06JUL1985 09:00:00)-Water Temperature (C)]]*OO[[#This Row],[82]]</f>
        <v>4.649881243098E-6</v>
      </c>
      <c r="CG355" s="10">
        <f>3/24000000*OO[[#This Row],[141 (06JUL1985 12:00:00)-Water Temperature (C)]]*OO[[#This Row],[83]]</f>
        <v>4.466883721111124E-6</v>
      </c>
      <c r="CH355" s="10">
        <f>3/24000000*OO[[#This Row],[142 (06JUL1985 15:00:00)-Water Temperature (C)]]*OO[[#This Row],[84]]</f>
        <v>4.2527644581345001E-6</v>
      </c>
      <c r="CI355" s="10">
        <f>3/24000000*OO[[#This Row],[143 (06JUL1985 18:00:00)-Water Temperature (C)]]*OO[[#This Row],[85]]</f>
        <v>4.1035613213462499E-6</v>
      </c>
      <c r="CJ355" s="10">
        <f>3/24000000*OO[[#This Row],[144 (06JUL1985 21:00:00)-Water Temperature (C)]]*OO[[#This Row],[86]]</f>
        <v>3.9195369964162492E-6</v>
      </c>
      <c r="CK355" s="10">
        <f>3/24000000*OO[[#This Row],[145 (07JUL1985 00:00:00)-Water Temperature (C)]]*OO[[#This Row],[87]]</f>
        <v>3.6620658612580005E-6</v>
      </c>
      <c r="CL355" s="10">
        <f>3/24000000*OO[[#This Row],[146 (07JUL1985 03:00:00)-Water Temperature (C)]]*OO[[#This Row],[88]]</f>
        <v>3.4561100782086248E-6</v>
      </c>
      <c r="CM355" s="10">
        <f>3/24000000*OO[[#This Row],[147 (07JUL1985 06:00:00)-Water Temperature (C)]]*OO[[#This Row],[89]]</f>
        <v>3.2404005072097501E-6</v>
      </c>
      <c r="CN355" s="10">
        <f>3/24000000*OO[[#This Row],[148 (07JUL1985 09:00:00)-Water Temperature (C)]]*OO[[#This Row],[90]]</f>
        <v>3.1097746352612498E-6</v>
      </c>
      <c r="CO355" s="10">
        <f>3/24000000*OO[[#This Row],[149 (07JUL1985 12:00:00)-Water Temperature (C)]]*OO[[#This Row],[91]]</f>
        <v>3.0120036213149997E-6</v>
      </c>
      <c r="CP355" s="10">
        <f>3/24000000*OO[[#This Row],[150 (07JUL1985 15:00:00)-Water Temperature (C)]]*OO[[#This Row],[92]]</f>
        <v>3.0024905064374998E-6</v>
      </c>
      <c r="CQ355" s="10">
        <f>3/24000000*OO[[#This Row],[151 (07JUL1985 18:00:00)-Water Temperature (C)]]*OO[[#This Row],[93]]</f>
        <v>3.0342482952292495E-6</v>
      </c>
      <c r="CR355" s="10">
        <f>3/24000000*OO[[#This Row],[152 (07JUL1985 21:00:00)-Water Temperature (C)]]*OO[[#This Row],[94]]</f>
        <v>2.9387261463169996E-6</v>
      </c>
      <c r="CS355" s="10">
        <f>3/24000000*OO[[#This Row],[153 (08JUL1985 00:00:00)-Water Temperature (C)]]*OO[[#This Row],[95]]</f>
        <v>2.7671723734887499E-6</v>
      </c>
      <c r="CT355" s="10">
        <f>3/24000000*OO[[#This Row],[154 (08JUL1985 03:00:00)-Water Temperature (C)]]*OO[[#This Row],[96]]</f>
        <v>2.6187131706952499E-6</v>
      </c>
      <c r="CU355" s="10">
        <f>3/24000000*OO[[#This Row],[155 (08JUL1985 06:00:00)-Water Temperature (C)]]*OO[[#This Row],[97]]</f>
        <v>2.4660807628047502E-6</v>
      </c>
      <c r="CV355" s="10">
        <f>3/24000000*OO[[#This Row],[156 (08JUL1985 09:00:00)-Water Temperature (C)]]*OO[[#This Row],[98]]</f>
        <v>2.3789535783420001E-6</v>
      </c>
      <c r="CW355" s="10">
        <f>3/24000000*OO[[#This Row],[157 (08JUL1985 12:00:00)-Water Temperature (C)]]*OO[[#This Row],[99]]</f>
        <v>2.2272808170164998E-6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0</v>
      </c>
      <c r="S356" s="10">
        <f>3/24*OO[[#This Row],[75 (28JUN1985 06:00:00)-Water Temperature (C)]]*OO[[#This Row],[17]]/SUM(OO[17])</f>
        <v>0</v>
      </c>
      <c r="T356" s="10">
        <f>3/24*OO[[#This Row],[76 (28JUN1985 09:00:00)-Water Temperature (C)]]*OO[[#This Row],[18]]/SUM(OO[18])</f>
        <v>0</v>
      </c>
      <c r="U356" s="10">
        <f>3/24*OO[[#This Row],[77 (28JUN1985 12:00:00)-Water Temperature (C)]]*OO[[#This Row],[19]]/SUM(OO[19])</f>
        <v>1.1840247691684896E-43</v>
      </c>
      <c r="V356" s="10">
        <f>3/24000000*OO[[#This Row],[78 (28JUN1985 15:00:00)-Water Temperature (C)]]*OO[[#This Row],[20]]</f>
        <v>7.8109549535500002E-33</v>
      </c>
      <c r="W356" s="10">
        <f>3/24000000*OO[[#This Row],[79 (28JUN1985 18:00:00)-Water Temperature (C)]]*OO[[#This Row],[21]]</f>
        <v>6.2077777997974985E-28</v>
      </c>
      <c r="X356" s="10">
        <f>3/24000000*OO[[#This Row],[80 (28JUN1985 21:00:00)-Water Temperature (C)]]*OO[[#This Row],[22]]</f>
        <v>4.8703874404937504E-21</v>
      </c>
      <c r="Y356" s="10">
        <f>3/24000000*OO[[#This Row],[81 (29JUN1985 00:00:00)-Water Temperature (C)]]*OO[[#This Row],[23]]</f>
        <v>4.5953611930762497E-17</v>
      </c>
      <c r="Z356" s="10">
        <f>3/24000000*OO[[#This Row],[82 (29JUN1985 03:00:00)-Water Temperature (C)]]*OO[[#This Row],[24]]</f>
        <v>4.7246998814137503E-14</v>
      </c>
      <c r="AA356" s="10">
        <f>3/24000000*OO[[#This Row],[83 (29JUN1985 06:00:00)-Water Temperature (C)]]*OO[[#This Row],[25]]</f>
        <v>1.30978313235E-11</v>
      </c>
      <c r="AB356" s="10">
        <f>3/24000000*OO[[#This Row],[84 (29JUN1985 09:00:00)-Water Temperature (C)]]*OO[[#This Row],[26]]</f>
        <v>1.4215551277518749E-9</v>
      </c>
      <c r="AC356" s="10">
        <f>3/24000000*OO[[#This Row],[85 (29JUN1985 12:00:00)-Water Temperature (C)]]*OO[[#This Row],[27]]</f>
        <v>7.3747705548487485E-8</v>
      </c>
      <c r="AD356" s="10">
        <f>3/24000000*OO[[#This Row],[86 (29JUN1985 15:00:00)-Water Temperature (C)]]*OO[[#This Row],[28]]</f>
        <v>2.1026070693759997E-6</v>
      </c>
      <c r="AE356" s="10">
        <f>3/24000000*OO[[#This Row],[88 (29JUN1985 21:00:00)-Water Temperature (C)]]*OO[[#This Row],[30]]</f>
        <v>3.2115701983338746E-4</v>
      </c>
      <c r="AF356" s="10">
        <f>3/24000000*OO[[#This Row],[88 (29JUN1985 21:00:00)-Water Temperature (C)]]*OO[[#This Row],[30]]</f>
        <v>3.2115701983338746E-4</v>
      </c>
      <c r="AG356" s="10">
        <f>3/24000000*OO[[#This Row],[89 (30JUN1985 00:00:00)-Water Temperature (C)]]*OO[[#This Row],[31]]</f>
        <v>1.8889570698672499E-3</v>
      </c>
      <c r="AH356" s="10">
        <f>3/24000000*OO[[#This Row],[90 (30JUN1985 03:00:00)-Water Temperature (C)]]*OO[[#This Row],[32]]</f>
        <v>7.5432741162187499E-3</v>
      </c>
      <c r="AI356" s="10">
        <f>3/24000000*OO[[#This Row],[91 (30JUN1985 06:00:00)-Water Temperature (C)]]*OO[[#This Row],[33]]</f>
        <v>2.0989912848858747E-2</v>
      </c>
      <c r="AJ356" s="10">
        <f>3/24000000*OO[[#This Row],[92 (30JUN1985 09:00:00)-Water Temperature (C)]]*OO[[#This Row],[34]]</f>
        <v>4.3608845297099998E-2</v>
      </c>
      <c r="AK356" s="10">
        <f>3/24000000*OO[[#This Row],[93 (30JUN1985 12:00:00)-Water Temperature (C)]]*OO[[#This Row],[35]]</f>
        <v>7.0742003911424989E-2</v>
      </c>
      <c r="AL356" s="10">
        <f>3/24000000*OO[[#This Row],[94 (30JUN1985 15:00:00)-Water Temperature (C)]]*OO[[#This Row],[36]]</f>
        <v>9.3798774422924988E-2</v>
      </c>
      <c r="AM356" s="10">
        <f>3/24000000*OO[[#This Row],[95 (30JUN1985 18:00:00)-Water Temperature (C)]]*OO[[#This Row],[37]]</f>
        <v>0.10010753287916249</v>
      </c>
      <c r="AN356" s="10">
        <f>3/24000000*OO[[#This Row],[96 (30JUN1985 21:00:00)-Water Temperature (C)]]*OO[[#This Row],[38]]</f>
        <v>8.2869023085937507E-2</v>
      </c>
      <c r="AO356" s="10">
        <f>3/24000000*OO[[#This Row],[97 (01JUL1985 00:00:00)-Water Temperature (C)]]*OO[[#This Row],[39]]</f>
        <v>5.7901967789040006E-2</v>
      </c>
      <c r="AP356" s="10">
        <f>3/24000000*OO[[#This Row],[98 (01JUL1985 03:00:00)-Water Temperature (C)]]*OO[[#This Row],[40]]</f>
        <v>3.4718978636989993E-2</v>
      </c>
      <c r="AQ356" s="10">
        <f>3/24000000*OO[[#This Row],[99 (01JUL1985 06:00:00)-Water Temperature (C)]]*OO[[#This Row],[41]]</f>
        <v>1.8078575600943749E-2</v>
      </c>
      <c r="AR356" s="10">
        <f>3/24000000*OO[[#This Row],[100 (01JUL1985 09:00:00)-Water Temperature (C)]]*OO[[#This Row],[42]]</f>
        <v>8.5981135965887499E-3</v>
      </c>
      <c r="AS356" s="10">
        <f>3/24000000*OO[[#This Row],[101 (01JUL1985 12:00:00)-Water Temperature (C)]]*OO[[#This Row],[43]]</f>
        <v>3.6986667062278746E-3</v>
      </c>
      <c r="AT356" s="10">
        <f>3/24000000*OO[[#This Row],[102 (01JUL1985 15:00:00)-Water Temperature (C)]]*OO[[#This Row],[44]]</f>
        <v>1.47357313595125E-3</v>
      </c>
      <c r="AU356" s="10">
        <f>3/24000000*OO[[#This Row],[103 (01JUL1985 18:00:00)-Water Temperature (C)]]*OO[[#This Row],[45]]</f>
        <v>5.5264081357394993E-4</v>
      </c>
      <c r="AV356" s="10">
        <f>3/24000000*OO[[#This Row],[104 (01JUL1985 21:00:00)-Water Temperature (C)]]*OO[[#This Row],[46]]</f>
        <v>2.1612808543949999E-4</v>
      </c>
      <c r="AW356" s="10">
        <f>3/24000000*OO[[#This Row],[105 (02JUL1985 00:00:00)-Water Temperature (C)]]*OO[[#This Row],[47]]</f>
        <v>1.0350924762894999E-4</v>
      </c>
      <c r="AX356" s="10">
        <f>3/24000000*OO[[#This Row],[106 (02JUL1985 03:00:00)-Water Temperature (C)]]*OO[[#This Row],[48]]</f>
        <v>7.023537771963749E-5</v>
      </c>
      <c r="AY356" s="10">
        <f>3/24000000*OO[[#This Row],[107 (02JUL1985 06:00:00)-Water Temperature (C)]]*OO[[#This Row],[49]]</f>
        <v>6.1890680392874995E-5</v>
      </c>
      <c r="AZ356" s="10">
        <f>3/24000000*OO[[#This Row],[108 (02JUL1985 09:00:00)-Water Temperature (C)]]*OO[[#This Row],[50]]</f>
        <v>6.0626833052812501E-5</v>
      </c>
      <c r="BA356" s="10">
        <f>3/24000000*OO[[#This Row],[109 (02JUL1985 12:00:00)-Water Temperature (C)]]*OO[[#This Row],[51]]</f>
        <v>5.9745237988121253E-5</v>
      </c>
      <c r="BB356" s="10">
        <f>3/24000000*OO[[#This Row],[110 (02JUL1985 15:00:00)-Water Temperature (C)]]*OO[[#This Row],[52]]</f>
        <v>5.8389982196213752E-5</v>
      </c>
      <c r="BC356" s="10">
        <f>3/24000000*OO[[#This Row],[111 (02JUL1985 18:00:00)-Water Temperature (C)]]*OO[[#This Row],[53]]</f>
        <v>5.5271790918121252E-5</v>
      </c>
      <c r="BD356" s="10">
        <f>3/24000000*OO[[#This Row],[112 (02JUL1985 21:00:00)-Water Temperature (C)]]*OO[[#This Row],[54]]</f>
        <v>4.8769659799299994E-5</v>
      </c>
      <c r="BE356" s="10">
        <f>3/24000000*OO[[#This Row],[113 (03JUL1985 00:00:00)-Water Temperature (C)]]*OO[[#This Row],[55]]</f>
        <v>4.1787528900992499E-5</v>
      </c>
      <c r="BF356" s="10">
        <f>3/24000000*OO[[#This Row],[114 (03JUL1985 03:00:00)-Water Temperature (C)]]*OO[[#This Row],[56]]</f>
        <v>3.4453369597320004E-5</v>
      </c>
      <c r="BG356" s="10">
        <f>3/24000000*OO[[#This Row],[115 (03JUL1985 06:00:00)-Water Temperature (C)]]*OO[[#This Row],[57]]</f>
        <v>2.7694185918726248E-5</v>
      </c>
      <c r="BH356" s="10">
        <f>3/24000000*OO[[#This Row],[116 (03JUL1985 09:00:00)-Water Temperature (C)]]*OO[[#This Row],[58]]</f>
        <v>2.2731148739699996E-5</v>
      </c>
      <c r="BI356" s="10">
        <f>3/24000000*OO[[#This Row],[117 (03JUL1985 12:00:00)-Water Temperature (C)]]*OO[[#This Row],[59]]</f>
        <v>1.9309779605036249E-5</v>
      </c>
      <c r="BJ356" s="10">
        <f>3/24000000*OO[[#This Row],[118 (03JUL1985 15:00:00)-Water Temperature (C)]]*OO[[#This Row],[60]]</f>
        <v>1.686415433954625E-5</v>
      </c>
      <c r="BK356" s="10">
        <f>3/24000000*OO[[#This Row],[119 (03JUL1985 18:00:00)-Water Temperature (C)]]*OO[[#This Row],[61]]</f>
        <v>1.4768925851144999E-5</v>
      </c>
      <c r="BL356" s="10">
        <f>3/24000000*OO[[#This Row],[120 (03JUL1985 21:00:00)-Water Temperature (C)]]*OO[[#This Row],[62]]</f>
        <v>1.305178818042E-5</v>
      </c>
      <c r="BM356" s="10">
        <f>3/24000000*OO[[#This Row],[121 (04JUL1985 00:00:00)-Water Temperature (C)]]*OO[[#This Row],[63]]</f>
        <v>1.1750838863239998E-5</v>
      </c>
      <c r="BN356" s="10">
        <f>3/24000000*OO[[#This Row],[122 (04JUL1985 03:00:00)-Water Temperature (C)]]*OO[[#This Row],[64]]</f>
        <v>1.0706394775E-5</v>
      </c>
      <c r="BO356" s="10">
        <f>3/24000000*OO[[#This Row],[123 (04JUL1985 06:00:00)-Water Temperature (C)]]*OO[[#This Row],[65]]</f>
        <v>9.8067390727574998E-6</v>
      </c>
      <c r="BP356" s="10">
        <f>3/24000000*OO[[#This Row],[124 (04JUL1985 09:00:00)-Water Temperature (C)]]*OO[[#This Row],[66]]</f>
        <v>9.2581700485437481E-6</v>
      </c>
      <c r="BQ356" s="10">
        <f>3/24000000*OO[[#This Row],[125 (04JUL1985 12:00:00)-Water Temperature (C)]]*OO[[#This Row],[67]]</f>
        <v>8.616383510875001E-6</v>
      </c>
      <c r="BR356" s="10">
        <f>3/24000000*OO[[#This Row],[126 (04JUL1985 15:00:00)-Water Temperature (C)]]*OO[[#This Row],[68]]</f>
        <v>7.9589327676262497E-6</v>
      </c>
      <c r="BS356" s="10">
        <f>3/24000000*OO[[#This Row],[127 (04JUL1985 18:00:00)-Water Temperature (C)]]*OO[[#This Row],[69]]</f>
        <v>7.4333096951750001E-6</v>
      </c>
      <c r="BT356" s="10">
        <f>3/24000000*OO[[#This Row],[128 (04JUL1985 21:00:00)-Water Temperature (C)]]*OO[[#This Row],[70]]</f>
        <v>6.9787209795600003E-6</v>
      </c>
      <c r="BU356" s="10">
        <f>3/24000000*OO[[#This Row],[129 (05JUL1985 00:00:00)-Water Temperature (C)]]*OO[[#This Row],[71]]</f>
        <v>6.5249452526175E-6</v>
      </c>
      <c r="BV356" s="10">
        <f>3/24000000*OO[[#This Row],[130 (05JUL1985 03:00:00)-Water Temperature (C)]]*OO[[#This Row],[72]]</f>
        <v>6.1159964654683751E-6</v>
      </c>
      <c r="BW356" s="10">
        <f>3/24000000*OO[[#This Row],[131 (05JUL1985 06:00:00)-Water Temperature (C)]]*OO[[#This Row],[73]]</f>
        <v>5.6770120742335003E-6</v>
      </c>
      <c r="BX356" s="10">
        <f>3/24000000*OO[[#This Row],[132 (05JUL1985 09:00:00)-Water Temperature (C)]]*OO[[#This Row],[74]]</f>
        <v>5.4926657622759998E-6</v>
      </c>
      <c r="BY356" s="10">
        <f>3/24000000*OO[[#This Row],[133 (05JUL1985 12:00:00)-Water Temperature (C)]]*OO[[#This Row],[75]]</f>
        <v>5.5726363661487498E-6</v>
      </c>
      <c r="BZ356" s="10">
        <f>3/24000000*OO[[#This Row],[134 (05JUL1985 15:00:00)-Water Temperature (C)]]*OO[[#This Row],[76]]</f>
        <v>5.7333999362981257E-6</v>
      </c>
      <c r="CA356" s="10">
        <f>3/24000000*OO[[#This Row],[135 (05JUL1985 18:00:00)-Water Temperature (C)]]*OO[[#This Row],[77]]</f>
        <v>5.6844917291399996E-6</v>
      </c>
      <c r="CB356" s="10">
        <f>3/24000000*OO[[#This Row],[136 (05JUL1985 21:00:00)-Water Temperature (C)]]*OO[[#This Row],[78]]</f>
        <v>5.3679927754878747E-6</v>
      </c>
      <c r="CC356" s="10">
        <f>3/24000000*OO[[#This Row],[137 (06JUL1985 00:00:00)-Water Temperature (C)]]*OO[[#This Row],[79]]</f>
        <v>5.0634213772762492E-6</v>
      </c>
      <c r="CD356" s="10">
        <f>3/24000000*OO[[#This Row],[138 (06JUL1985 03:00:00)-Water Temperature (C)]]*OO[[#This Row],[80]]</f>
        <v>4.8014764536959999E-6</v>
      </c>
      <c r="CE356" s="10">
        <f>3/24000000*OO[[#This Row],[139 (06JUL1985 06:00:00)-Water Temperature (C)]]*OO[[#This Row],[81]]</f>
        <v>4.4759720645868739E-6</v>
      </c>
      <c r="CF356" s="10">
        <f>3/24000000*OO[[#This Row],[140 (06JUL1985 09:00:00)-Water Temperature (C)]]*OO[[#This Row],[82]]</f>
        <v>4.231700158246875E-6</v>
      </c>
      <c r="CG356" s="10">
        <f>3/24000000*OO[[#This Row],[141 (06JUL1985 12:00:00)-Water Temperature (C)]]*OO[[#This Row],[83]]</f>
        <v>4.0648903149892498E-6</v>
      </c>
      <c r="CH356" s="10">
        <f>3/24000000*OO[[#This Row],[142 (06JUL1985 15:00:00)-Water Temperature (C)]]*OO[[#This Row],[84]]</f>
        <v>3.8697252876225001E-6</v>
      </c>
      <c r="CI356" s="10">
        <f>3/24000000*OO[[#This Row],[143 (06JUL1985 18:00:00)-Water Temperature (C)]]*OO[[#This Row],[85]]</f>
        <v>3.7282607942597497E-6</v>
      </c>
      <c r="CJ356" s="10">
        <f>3/24000000*OO[[#This Row],[144 (06JUL1985 21:00:00)-Water Temperature (C)]]*OO[[#This Row],[86]]</f>
        <v>3.56045650879325E-6</v>
      </c>
      <c r="CK356" s="10">
        <f>3/24000000*OO[[#This Row],[145 (07JUL1985 00:00:00)-Water Temperature (C)]]*OO[[#This Row],[87]]</f>
        <v>3.3206143268760003E-6</v>
      </c>
      <c r="CL356" s="10">
        <f>3/24000000*OO[[#This Row],[146 (07JUL1985 03:00:00)-Water Temperature (C)]]*OO[[#This Row],[88]]</f>
        <v>3.1341165048946251E-6</v>
      </c>
      <c r="CM356" s="10">
        <f>3/24000000*OO[[#This Row],[147 (07JUL1985 06:00:00)-Water Temperature (C)]]*OO[[#This Row],[89]]</f>
        <v>2.942645600511E-6</v>
      </c>
      <c r="CN356" s="10">
        <f>3/24000000*OO[[#This Row],[148 (07JUL1985 09:00:00)-Water Temperature (C)]]*OO[[#This Row],[90]]</f>
        <v>2.8252231260000003E-6</v>
      </c>
      <c r="CO356" s="10">
        <f>3/24000000*OO[[#This Row],[149 (07JUL1985 12:00:00)-Water Temperature (C)]]*OO[[#This Row],[91]]</f>
        <v>2.7356798155499993E-6</v>
      </c>
      <c r="CP356" s="10">
        <f>3/24000000*OO[[#This Row],[150 (07JUL1985 15:00:00)-Water Temperature (C)]]*OO[[#This Row],[92]]</f>
        <v>2.7222203999006247E-6</v>
      </c>
      <c r="CQ356" s="10">
        <f>3/24000000*OO[[#This Row],[151 (07JUL1985 18:00:00)-Water Temperature (C)]]*OO[[#This Row],[93]]</f>
        <v>2.748796859676E-6</v>
      </c>
      <c r="CR356" s="10">
        <f>3/24000000*OO[[#This Row],[152 (07JUL1985 21:00:00)-Water Temperature (C)]]*OO[[#This Row],[94]]</f>
        <v>2.6647974088637502E-6</v>
      </c>
      <c r="CS356" s="10">
        <f>3/24000000*OO[[#This Row],[153 (08JUL1985 00:00:00)-Water Temperature (C)]]*OO[[#This Row],[95]]</f>
        <v>2.5007559319476246E-6</v>
      </c>
      <c r="CT356" s="10">
        <f>3/24000000*OO[[#This Row],[154 (08JUL1985 03:00:00)-Water Temperature (C)]]*OO[[#This Row],[96]]</f>
        <v>2.36284882512E-6</v>
      </c>
      <c r="CU356" s="10">
        <f>3/24000000*OO[[#This Row],[155 (08JUL1985 06:00:00)-Water Temperature (C)]]*OO[[#This Row],[97]]</f>
        <v>2.2299178861437499E-6</v>
      </c>
      <c r="CV356" s="10">
        <f>3/24000000*OO[[#This Row],[156 (08JUL1985 09:00:00)-Water Temperature (C)]]*OO[[#This Row],[98]]</f>
        <v>2.1549322375448745E-6</v>
      </c>
      <c r="CW356" s="10">
        <f>3/24000000*OO[[#This Row],[157 (08JUL1985 12:00:00)-Water Temperature (C)]]*OO[[#This Row],[99]]</f>
        <v>2.0154239211424998E-6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0</v>
      </c>
      <c r="S357" s="10">
        <f>3/24*OO[[#This Row],[75 (28JUN1985 06:00:00)-Water Temperature (C)]]*OO[[#This Row],[17]]/SUM(OO[17])</f>
        <v>0</v>
      </c>
      <c r="T357" s="10">
        <f>3/24*OO[[#This Row],[76 (28JUN1985 09:00:00)-Water Temperature (C)]]*OO[[#This Row],[18]]/SUM(OO[18])</f>
        <v>0</v>
      </c>
      <c r="U357" s="10">
        <f>3/24*OO[[#This Row],[77 (28JUN1985 12:00:00)-Water Temperature (C)]]*OO[[#This Row],[19]]/SUM(OO[19])</f>
        <v>0</v>
      </c>
      <c r="V357" s="10">
        <f>3/24000000*OO[[#This Row],[78 (28JUN1985 15:00:00)-Water Temperature (C)]]*OO[[#This Row],[20]]</f>
        <v>1.8874928777249998E-33</v>
      </c>
      <c r="W357" s="10">
        <f>3/24000000*OO[[#This Row],[79 (28JUN1985 18:00:00)-Water Temperature (C)]]*OO[[#This Row],[21]]</f>
        <v>2.234087520415375E-28</v>
      </c>
      <c r="X357" s="10">
        <f>3/24000000*OO[[#This Row],[80 (28JUN1985 21:00:00)-Water Temperature (C)]]*OO[[#This Row],[22]]</f>
        <v>1.9583682261487501E-21</v>
      </c>
      <c r="Y357" s="10">
        <f>3/24000000*OO[[#This Row],[81 (29JUN1985 00:00:00)-Water Temperature (C)]]*OO[[#This Row],[23]]</f>
        <v>2.2226043011287497E-17</v>
      </c>
      <c r="Z357" s="10">
        <f>3/24000000*OO[[#This Row],[82 (29JUN1985 03:00:00)-Water Temperature (C)]]*OO[[#This Row],[24]]</f>
        <v>2.5064111324804997E-14</v>
      </c>
      <c r="AA357" s="10">
        <f>3/24000000*OO[[#This Row],[83 (29JUN1985 06:00:00)-Water Temperature (C)]]*OO[[#This Row],[25]]</f>
        <v>7.4242810812412512E-12</v>
      </c>
      <c r="AB357" s="10">
        <f>3/24000000*OO[[#This Row],[84 (29JUN1985 09:00:00)-Water Temperature (C)]]*OO[[#This Row],[26]]</f>
        <v>8.4960775424000005E-10</v>
      </c>
      <c r="AC357" s="10">
        <f>3/24000000*OO[[#This Row],[85 (29JUN1985 12:00:00)-Water Temperature (C)]]*OO[[#This Row],[27]]</f>
        <v>4.6182741308299999E-8</v>
      </c>
      <c r="AD357" s="10">
        <f>3/24000000*OO[[#This Row],[86 (29JUN1985 15:00:00)-Water Temperature (C)]]*OO[[#This Row],[28]]</f>
        <v>1.3735746496984997E-6</v>
      </c>
      <c r="AE357" s="10">
        <f>3/24000000*OO[[#This Row],[88 (29JUN1985 21:00:00)-Water Temperature (C)]]*OO[[#This Row],[30]]</f>
        <v>2.2492445106949999E-4</v>
      </c>
      <c r="AF357" s="10">
        <f>3/24000000*OO[[#This Row],[88 (29JUN1985 21:00:00)-Water Temperature (C)]]*OO[[#This Row],[30]]</f>
        <v>2.2492445106949999E-4</v>
      </c>
      <c r="AG357" s="10">
        <f>3/24000000*OO[[#This Row],[89 (30JUN1985 00:00:00)-Water Temperature (C)]]*OO[[#This Row],[31]]</f>
        <v>1.3553176605052499E-3</v>
      </c>
      <c r="AH357" s="10">
        <f>3/24000000*OO[[#This Row],[90 (30JUN1985 03:00:00)-Water Temperature (C)]]*OO[[#This Row],[32]]</f>
        <v>5.5411803268949995E-3</v>
      </c>
      <c r="AI357" s="10">
        <f>3/24000000*OO[[#This Row],[91 (30JUN1985 06:00:00)-Water Temperature (C)]]*OO[[#This Row],[33]]</f>
        <v>1.5736636035614999E-2</v>
      </c>
      <c r="AJ357" s="10">
        <f>3/24000000*OO[[#This Row],[92 (30JUN1985 09:00:00)-Water Temperature (C)]]*OO[[#This Row],[34]]</f>
        <v>3.3251233530030004E-2</v>
      </c>
      <c r="AK357" s="10">
        <f>3/24000000*OO[[#This Row],[93 (30JUN1985 12:00:00)-Water Temperature (C)]]*OO[[#This Row],[35]]</f>
        <v>5.4785157951187498E-2</v>
      </c>
      <c r="AL357" s="10">
        <f>3/24000000*OO[[#This Row],[94 (30JUN1985 15:00:00)-Water Temperature (C)]]*OO[[#This Row],[36]]</f>
        <v>7.3775537745149986E-2</v>
      </c>
      <c r="AM357" s="10">
        <f>3/24000000*OO[[#This Row],[95 (30JUN1985 18:00:00)-Water Temperature (C)]]*OO[[#This Row],[37]]</f>
        <v>7.9855495696624992E-2</v>
      </c>
      <c r="AN357" s="10">
        <f>3/24000000*OO[[#This Row],[96 (30JUN1985 21:00:00)-Water Temperature (C)]]*OO[[#This Row],[38]]</f>
        <v>6.7437985677000004E-2</v>
      </c>
      <c r="AO357" s="10">
        <f>3/24000000*OO[[#This Row],[97 (01JUL1985 00:00:00)-Water Temperature (C)]]*OO[[#This Row],[39]]</f>
        <v>4.7326433563687494E-2</v>
      </c>
      <c r="AP357" s="10">
        <f>3/24000000*OO[[#This Row],[98 (01JUL1985 03:00:00)-Water Temperature (C)]]*OO[[#This Row],[40]]</f>
        <v>2.8553673480991252E-2</v>
      </c>
      <c r="AQ357" s="10">
        <f>3/24000000*OO[[#This Row],[99 (01JUL1985 06:00:00)-Water Temperature (C)]]*OO[[#This Row],[41]]</f>
        <v>1.49383902034575E-2</v>
      </c>
      <c r="AR357" s="10">
        <f>3/24000000*OO[[#This Row],[100 (01JUL1985 09:00:00)-Water Temperature (C)]]*OO[[#This Row],[42]]</f>
        <v>7.1300577477662495E-3</v>
      </c>
      <c r="AS357" s="10">
        <f>3/24000000*OO[[#This Row],[101 (01JUL1985 12:00:00)-Water Temperature (C)]]*OO[[#This Row],[43]]</f>
        <v>3.0623366971347494E-3</v>
      </c>
      <c r="AT357" s="10">
        <f>3/24000000*OO[[#This Row],[102 (01JUL1985 15:00:00)-Water Temperature (C)]]*OO[[#This Row],[44]]</f>
        <v>1.2153441837614999E-3</v>
      </c>
      <c r="AU357" s="10">
        <f>3/24000000*OO[[#This Row],[103 (01JUL1985 18:00:00)-Water Temperature (C)]]*OO[[#This Row],[45]]</f>
        <v>4.5346642544957501E-4</v>
      </c>
      <c r="AV357" s="10">
        <f>3/24000000*OO[[#This Row],[104 (01JUL1985 21:00:00)-Water Temperature (C)]]*OO[[#This Row],[46]]</f>
        <v>1.7652339164318749E-4</v>
      </c>
      <c r="AW357" s="10">
        <f>3/24000000*OO[[#This Row],[105 (02JUL1985 00:00:00)-Water Temperature (C)]]*OO[[#This Row],[47]]</f>
        <v>8.3271209658500003E-5</v>
      </c>
      <c r="AX357" s="10">
        <f>3/24000000*OO[[#This Row],[106 (02JUL1985 03:00:00)-Water Temperature (C)]]*OO[[#This Row],[48]]</f>
        <v>5.523080644253999E-5</v>
      </c>
      <c r="AY357" s="10">
        <f>3/24000000*OO[[#This Row],[107 (02JUL1985 06:00:00)-Water Temperature (C)]]*OO[[#This Row],[49]]</f>
        <v>4.7537846181006241E-5</v>
      </c>
      <c r="AZ357" s="10">
        <f>3/24000000*OO[[#This Row],[108 (02JUL1985 09:00:00)-Water Temperature (C)]]*OO[[#This Row],[50]]</f>
        <v>4.6486983212999998E-5</v>
      </c>
      <c r="BA357" s="10">
        <f>3/24000000*OO[[#This Row],[109 (02JUL1985 12:00:00)-Water Temperature (C)]]*OO[[#This Row],[51]]</f>
        <v>4.5971351030768747E-5</v>
      </c>
      <c r="BB357" s="10">
        <f>3/24000000*OO[[#This Row],[110 (02JUL1985 15:00:00)-Water Temperature (C)]]*OO[[#This Row],[52]]</f>
        <v>4.5093912001552494E-5</v>
      </c>
      <c r="BC357" s="10">
        <f>3/24000000*OO[[#This Row],[111 (02JUL1985 18:00:00)-Water Temperature (C)]]*OO[[#This Row],[53]]</f>
        <v>4.283035179481E-5</v>
      </c>
      <c r="BD357" s="10">
        <f>3/24000000*OO[[#This Row],[112 (02JUL1985 21:00:00)-Water Temperature (C)]]*OO[[#This Row],[54]]</f>
        <v>3.7936731730501241E-5</v>
      </c>
      <c r="BE357" s="10">
        <f>3/24000000*OO[[#This Row],[113 (03JUL1985 00:00:00)-Water Temperature (C)]]*OO[[#This Row],[55]]</f>
        <v>3.2602430551737502E-5</v>
      </c>
      <c r="BF357" s="10">
        <f>3/24000000*OO[[#This Row],[114 (03JUL1985 03:00:00)-Water Temperature (C)]]*OO[[#This Row],[56]]</f>
        <v>2.6993486049440002E-5</v>
      </c>
      <c r="BG357" s="10">
        <f>3/24000000*OO[[#This Row],[115 (03JUL1985 06:00:00)-Water Temperature (C)]]*OO[[#This Row],[57]]</f>
        <v>2.1702388859796248E-5</v>
      </c>
      <c r="BH357" s="10">
        <f>3/24000000*OO[[#This Row],[116 (03JUL1985 09:00:00)-Water Temperature (C)]]*OO[[#This Row],[58]]</f>
        <v>1.7837361234233748E-5</v>
      </c>
      <c r="BI357" s="10">
        <f>3/24000000*OO[[#This Row],[117 (03JUL1985 12:00:00)-Water Temperature (C)]]*OO[[#This Row],[59]]</f>
        <v>1.5212079960528751E-5</v>
      </c>
      <c r="BJ357" s="10">
        <f>3/24000000*OO[[#This Row],[118 (03JUL1985 15:00:00)-Water Temperature (C)]]*OO[[#This Row],[60]]</f>
        <v>1.3311206506262499E-5</v>
      </c>
      <c r="BK357" s="10">
        <f>3/24000000*OO[[#This Row],[119 (03JUL1985 18:00:00)-Water Temperature (C)]]*OO[[#This Row],[61]]</f>
        <v>1.157970074244375E-5</v>
      </c>
      <c r="BL357" s="10">
        <f>3/24000000*OO[[#This Row],[120 (03JUL1985 21:00:00)-Water Temperature (C)]]*OO[[#This Row],[62]]</f>
        <v>1.015283259358125E-5</v>
      </c>
      <c r="BM357" s="10">
        <f>3/24000000*OO[[#This Row],[121 (04JUL1985 00:00:00)-Water Temperature (C)]]*OO[[#This Row],[63]]</f>
        <v>9.0833598620062499E-6</v>
      </c>
      <c r="BN357" s="10">
        <f>3/24000000*OO[[#This Row],[122 (04JUL1985 03:00:00)-Water Temperature (C)]]*OO[[#This Row],[64]]</f>
        <v>8.2507823235624995E-6</v>
      </c>
      <c r="BO357" s="10">
        <f>3/24000000*OO[[#This Row],[123 (04JUL1985 06:00:00)-Water Temperature (C)]]*OO[[#This Row],[65]]</f>
        <v>7.5409428948787501E-6</v>
      </c>
      <c r="BP357" s="10">
        <f>3/24000000*OO[[#This Row],[124 (04JUL1985 09:00:00)-Water Temperature (C)]]*OO[[#This Row],[66]]</f>
        <v>7.1149397628199985E-6</v>
      </c>
      <c r="BQ357" s="10">
        <f>3/24000000*OO[[#This Row],[125 (04JUL1985 12:00:00)-Water Temperature (C)]]*OO[[#This Row],[67]]</f>
        <v>6.6193841199229993E-6</v>
      </c>
      <c r="BR357" s="10">
        <f>3/24000000*OO[[#This Row],[126 (04JUL1985 15:00:00)-Water Temperature (C)]]*OO[[#This Row],[68]]</f>
        <v>6.0834652124358746E-6</v>
      </c>
      <c r="BS357" s="10">
        <f>3/24000000*OO[[#This Row],[127 (04JUL1985 18:00:00)-Water Temperature (C)]]*OO[[#This Row],[69]]</f>
        <v>5.6621794055549992E-6</v>
      </c>
      <c r="BT357" s="10">
        <f>3/24000000*OO[[#This Row],[128 (04JUL1985 21:00:00)-Water Temperature (C)]]*OO[[#This Row],[70]]</f>
        <v>5.3043909574119999E-6</v>
      </c>
      <c r="BU357" s="10">
        <f>3/24000000*OO[[#This Row],[129 (05JUL1985 00:00:00)-Water Temperature (C)]]*OO[[#This Row],[71]]</f>
        <v>4.948541474415E-6</v>
      </c>
      <c r="BV357" s="10">
        <f>3/24000000*OO[[#This Row],[130 (05JUL1985 03:00:00)-Water Temperature (C)]]*OO[[#This Row],[72]]</f>
        <v>4.6339243416892492E-6</v>
      </c>
      <c r="BW357" s="10">
        <f>3/24000000*OO[[#This Row],[131 (05JUL1985 06:00:00)-Water Temperature (C)]]*OO[[#This Row],[73]]</f>
        <v>4.3004153715704999E-6</v>
      </c>
      <c r="BX357" s="10">
        <f>3/24000000*OO[[#This Row],[132 (05JUL1985 09:00:00)-Water Temperature (C)]]*OO[[#This Row],[74]]</f>
        <v>4.1671687356337495E-6</v>
      </c>
      <c r="BY357" s="10">
        <f>3/24000000*OO[[#This Row],[133 (05JUL1985 12:00:00)-Water Temperature (C)]]*OO[[#This Row],[75]]</f>
        <v>4.2522160133083751E-6</v>
      </c>
      <c r="BZ357" s="10">
        <f>3/24000000*OO[[#This Row],[134 (05JUL1985 15:00:00)-Water Temperature (C)]]*OO[[#This Row],[76]]</f>
        <v>4.4028000962399999E-6</v>
      </c>
      <c r="CA357" s="10">
        <f>3/24000000*OO[[#This Row],[135 (05JUL1985 18:00:00)-Water Temperature (C)]]*OO[[#This Row],[77]]</f>
        <v>4.3707309898499993E-6</v>
      </c>
      <c r="CB357" s="10">
        <f>3/24000000*OO[[#This Row],[136 (05JUL1985 21:00:00)-Water Temperature (C)]]*OO[[#This Row],[78]]</f>
        <v>4.1145518188277501E-6</v>
      </c>
      <c r="CC357" s="10">
        <f>3/24000000*OO[[#This Row],[137 (06JUL1985 00:00:00)-Water Temperature (C)]]*OO[[#This Row],[79]]</f>
        <v>3.869327399266E-6</v>
      </c>
      <c r="CD357" s="10">
        <f>3/24000000*OO[[#This Row],[138 (06JUL1985 03:00:00)-Water Temperature (C)]]*OO[[#This Row],[80]]</f>
        <v>3.6669185374250003E-6</v>
      </c>
      <c r="CE357" s="10">
        <f>3/24000000*OO[[#This Row],[139 (06JUL1985 06:00:00)-Water Temperature (C)]]*OO[[#This Row],[81]]</f>
        <v>3.4153435758895001E-6</v>
      </c>
      <c r="CF357" s="10">
        <f>3/24000000*OO[[#This Row],[140 (06JUL1985 09:00:00)-Water Temperature (C)]]*OO[[#This Row],[82]]</f>
        <v>3.2264738312559996E-6</v>
      </c>
      <c r="CG357" s="10">
        <f>3/24000000*OO[[#This Row],[141 (06JUL1985 12:00:00)-Water Temperature (C)]]*OO[[#This Row],[83]]</f>
        <v>3.1051430683649997E-6</v>
      </c>
      <c r="CH357" s="10">
        <f>3/24000000*OO[[#This Row],[142 (06JUL1985 15:00:00)-Water Temperature (C)]]*OO[[#This Row],[84]]</f>
        <v>2.9535984545955002E-6</v>
      </c>
      <c r="CI357" s="10">
        <f>3/24000000*OO[[#This Row],[143 (06JUL1985 18:00:00)-Water Temperature (C)]]*OO[[#This Row],[85]]</f>
        <v>2.8358600247059999E-6</v>
      </c>
      <c r="CJ357" s="10">
        <f>3/24000000*OO[[#This Row],[144 (06JUL1985 21:00:00)-Water Temperature (C)]]*OO[[#This Row],[86]]</f>
        <v>2.7031294900100001E-6</v>
      </c>
      <c r="CK357" s="10">
        <f>3/24000000*OO[[#This Row],[145 (07JUL1985 00:00:00)-Water Temperature (C)]]*OO[[#This Row],[87]]</f>
        <v>2.5146236088268745E-6</v>
      </c>
      <c r="CL357" s="10">
        <f>3/24000000*OO[[#This Row],[146 (07JUL1985 03:00:00)-Water Temperature (C)]]*OO[[#This Row],[88]]</f>
        <v>2.3710909844334996E-6</v>
      </c>
      <c r="CM357" s="10">
        <f>3/24000000*OO[[#This Row],[147 (07JUL1985 06:00:00)-Water Temperature (C)]]*OO[[#This Row],[89]]</f>
        <v>2.2277809976084997E-6</v>
      </c>
      <c r="CN357" s="10">
        <f>3/24000000*OO[[#This Row],[148 (07JUL1985 09:00:00)-Water Temperature (C)]]*OO[[#This Row],[90]]</f>
        <v>2.1427837296950001E-6</v>
      </c>
      <c r="CO357" s="10">
        <f>3/24000000*OO[[#This Row],[149 (07JUL1985 12:00:00)-Water Temperature (C)]]*OO[[#This Row],[91]]</f>
        <v>2.0793052470404998E-6</v>
      </c>
      <c r="CP357" s="10">
        <f>3/24000000*OO[[#This Row],[150 (07JUL1985 15:00:00)-Water Temperature (C)]]*OO[[#This Row],[92]]</f>
        <v>2.0637461762224999E-6</v>
      </c>
      <c r="CQ357" s="10">
        <f>3/24000000*OO[[#This Row],[151 (07JUL1985 18:00:00)-Water Temperature (C)]]*OO[[#This Row],[93]]</f>
        <v>2.0868644638907498E-6</v>
      </c>
      <c r="CR357" s="10">
        <f>3/24000000*OO[[#This Row],[152 (07JUL1985 21:00:00)-Water Temperature (C)]]*OO[[#This Row],[94]]</f>
        <v>2.0289915345127497E-6</v>
      </c>
      <c r="CS357" s="10">
        <f>3/24000000*OO[[#This Row],[153 (08JUL1985 00:00:00)-Water Temperature (C)]]*OO[[#This Row],[95]]</f>
        <v>1.8987806486469998E-6</v>
      </c>
      <c r="CT357" s="10">
        <f>3/24000000*OO[[#This Row],[154 (08JUL1985 03:00:00)-Water Temperature (C)]]*OO[[#This Row],[96]]</f>
        <v>1.7863193323674998E-6</v>
      </c>
      <c r="CU357" s="10">
        <f>3/24000000*OO[[#This Row],[155 (08JUL1985 06:00:00)-Water Temperature (C)]]*OO[[#This Row],[97]]</f>
        <v>1.68898881488175E-6</v>
      </c>
      <c r="CV357" s="10">
        <f>3/24000000*OO[[#This Row],[156 (08JUL1985 09:00:00)-Water Temperature (C)]]*OO[[#This Row],[98]]</f>
        <v>1.6388475669059998E-6</v>
      </c>
      <c r="CW357" s="10">
        <f>3/24000000*OO[[#This Row],[157 (08JUL1985 12:00:00)-Water Temperature (C)]]*OO[[#This Row],[99]]</f>
        <v>1.531186299731875E-6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0</v>
      </c>
      <c r="S358" s="10">
        <f>3/24*OO[[#This Row],[75 (28JUN1985 06:00:00)-Water Temperature (C)]]*OO[[#This Row],[17]]/SUM(OO[17])</f>
        <v>0</v>
      </c>
      <c r="T358" s="10">
        <f>3/24*OO[[#This Row],[76 (28JUN1985 09:00:00)-Water Temperature (C)]]*OO[[#This Row],[18]]/SUM(OO[18])</f>
        <v>0</v>
      </c>
      <c r="U358" s="10">
        <f>3/24*OO[[#This Row],[77 (28JUN1985 12:00:00)-Water Temperature (C)]]*OO[[#This Row],[19]]/SUM(OO[19])</f>
        <v>0</v>
      </c>
      <c r="V358" s="10">
        <f>3/24000000*OO[[#This Row],[78 (28JUN1985 15:00:00)-Water Temperature (C)]]*OO[[#This Row],[20]]</f>
        <v>3.8994510113449998E-34</v>
      </c>
      <c r="W358" s="10">
        <f>3/24000000*OO[[#This Row],[79 (28JUN1985 18:00:00)-Water Temperature (C)]]*OO[[#This Row],[21]]</f>
        <v>8.0896894285712503E-29</v>
      </c>
      <c r="X358" s="10">
        <f>3/24000000*OO[[#This Row],[80 (28JUN1985 21:00:00)-Water Temperature (C)]]*OO[[#This Row],[22]]</f>
        <v>6.514587994419999E-22</v>
      </c>
      <c r="Y358" s="10">
        <f>3/24000000*OO[[#This Row],[81 (29JUN1985 00:00:00)-Water Temperature (C)]]*OO[[#This Row],[23]]</f>
        <v>8.6912570930399996E-18</v>
      </c>
      <c r="Z358" s="10">
        <f>3/24000000*OO[[#This Row],[82 (29JUN1985 03:00:00)-Water Temperature (C)]]*OO[[#This Row],[24]]</f>
        <v>1.0600713344373749E-14</v>
      </c>
      <c r="AA358" s="10">
        <f>3/24000000*OO[[#This Row],[83 (29JUN1985 06:00:00)-Water Temperature (C)]]*OO[[#This Row],[25]]</f>
        <v>3.3318736041062503E-12</v>
      </c>
      <c r="AB358" s="10">
        <f>3/24000000*OO[[#This Row],[84 (29JUN1985 09:00:00)-Water Temperature (C)]]*OO[[#This Row],[26]]</f>
        <v>4.0180655262999999E-10</v>
      </c>
      <c r="AC358" s="10">
        <f>3/24000000*OO[[#This Row],[85 (29JUN1985 12:00:00)-Water Temperature (C)]]*OO[[#This Row],[27]]</f>
        <v>2.3167142311332499E-8</v>
      </c>
      <c r="AD358" s="10">
        <f>3/24000000*OO[[#This Row],[86 (29JUN1985 15:00:00)-Water Temperature (C)]]*OO[[#This Row],[28]]</f>
        <v>7.3591847633324989E-7</v>
      </c>
      <c r="AE358" s="10">
        <f>3/24000000*OO[[#This Row],[88 (29JUN1985 21:00:00)-Water Temperature (C)]]*OO[[#This Row],[30]]</f>
        <v>1.36239322920325E-4</v>
      </c>
      <c r="AF358" s="10">
        <f>3/24000000*OO[[#This Row],[88 (29JUN1985 21:00:00)-Water Temperature (C)]]*OO[[#This Row],[30]]</f>
        <v>1.36239322920325E-4</v>
      </c>
      <c r="AG358" s="10">
        <f>3/24000000*OO[[#This Row],[89 (30JUN1985 00:00:00)-Water Temperature (C)]]*OO[[#This Row],[31]]</f>
        <v>8.4520096222424988E-4</v>
      </c>
      <c r="AH358" s="10">
        <f>3/24000000*OO[[#This Row],[90 (30JUN1985 03:00:00)-Water Temperature (C)]]*OO[[#This Row],[32]]</f>
        <v>3.5202177788302498E-3</v>
      </c>
      <c r="AI358" s="10">
        <f>3/24000000*OO[[#This Row],[91 (30JUN1985 06:00:00)-Water Temperature (C)]]*OO[[#This Row],[33]]</f>
        <v>1.0154016449932499E-2</v>
      </c>
      <c r="AJ358" s="10">
        <f>3/24000000*OO[[#This Row],[92 (30JUN1985 09:00:00)-Water Temperature (C)]]*OO[[#This Row],[34]]</f>
        <v>2.1634142763016253E-2</v>
      </c>
      <c r="AK358" s="10">
        <f>3/24000000*OO[[#This Row],[93 (30JUN1985 12:00:00)-Water Temperature (C)]]*OO[[#This Row],[35]]</f>
        <v>3.5910715394504994E-2</v>
      </c>
      <c r="AL358" s="10">
        <f>3/24000000*OO[[#This Row],[94 (30JUN1985 15:00:00)-Water Temperature (C)]]*OO[[#This Row],[36]]</f>
        <v>4.9610584648639995E-2</v>
      </c>
      <c r="AM358" s="10">
        <f>3/24000000*OO[[#This Row],[95 (30JUN1985 18:00:00)-Water Temperature (C)]]*OO[[#This Row],[37]]</f>
        <v>5.5555118322750001E-2</v>
      </c>
      <c r="AN358" s="10">
        <f>3/24000000*OO[[#This Row],[96 (30JUN1985 21:00:00)-Water Temperature (C)]]*OO[[#This Row],[38]]</f>
        <v>4.8822600471889993E-2</v>
      </c>
      <c r="AO358" s="10">
        <f>3/24000000*OO[[#This Row],[97 (01JUL1985 00:00:00)-Water Temperature (C)]]*OO[[#This Row],[39]]</f>
        <v>3.4962069942874999E-2</v>
      </c>
      <c r="AP358" s="10">
        <f>3/24000000*OO[[#This Row],[98 (01JUL1985 03:00:00)-Water Temperature (C)]]*OO[[#This Row],[40]]</f>
        <v>2.1421568520397501E-2</v>
      </c>
      <c r="AQ358" s="10">
        <f>3/24000000*OO[[#This Row],[99 (01JUL1985 06:00:00)-Water Temperature (C)]]*OO[[#This Row],[41]]</f>
        <v>1.13521815239625E-2</v>
      </c>
      <c r="AR358" s="10">
        <f>3/24000000*OO[[#This Row],[100 (01JUL1985 09:00:00)-Water Temperature (C)]]*OO[[#This Row],[42]]</f>
        <v>5.4606275747500002E-3</v>
      </c>
      <c r="AS358" s="10">
        <f>3/24000000*OO[[#This Row],[101 (01JUL1985 12:00:00)-Water Temperature (C)]]*OO[[#This Row],[43]]</f>
        <v>2.3734002725816247E-3</v>
      </c>
      <c r="AT358" s="10">
        <f>3/24000000*OO[[#This Row],[102 (01JUL1985 15:00:00)-Water Temperature (C)]]*OO[[#This Row],[44]]</f>
        <v>9.5539902277462486E-4</v>
      </c>
      <c r="AU358" s="10">
        <f>3/24000000*OO[[#This Row],[103 (01JUL1985 18:00:00)-Water Temperature (C)]]*OO[[#This Row],[45]]</f>
        <v>3.5826489872249997E-4</v>
      </c>
      <c r="AV358" s="10">
        <f>3/24000000*OO[[#This Row],[104 (01JUL1985 21:00:00)-Water Temperature (C)]]*OO[[#This Row],[46]]</f>
        <v>1.3696277119222498E-4</v>
      </c>
      <c r="AW358" s="10">
        <f>3/24000000*OO[[#This Row],[105 (02JUL1985 00:00:00)-Water Temperature (C)]]*OO[[#This Row],[47]]</f>
        <v>6.26351430219375E-5</v>
      </c>
      <c r="AX358" s="10">
        <f>3/24000000*OO[[#This Row],[106 (02JUL1985 03:00:00)-Water Temperature (C)]]*OO[[#This Row],[48]]</f>
        <v>3.9581179673691248E-5</v>
      </c>
      <c r="AY358" s="10">
        <f>3/24000000*OO[[#This Row],[107 (02JUL1985 06:00:00)-Water Temperature (C)]]*OO[[#This Row],[49]]</f>
        <v>3.3003056157976248E-5</v>
      </c>
      <c r="AZ358" s="10">
        <f>3/24000000*OO[[#This Row],[108 (02JUL1985 09:00:00)-Water Temperature (C)]]*OO[[#This Row],[50]]</f>
        <v>3.2173661876234998E-5</v>
      </c>
      <c r="BA358" s="10">
        <f>3/24000000*OO[[#This Row],[109 (02JUL1985 12:00:00)-Water Temperature (C)]]*OO[[#This Row],[51]]</f>
        <v>3.2424363373899994E-5</v>
      </c>
      <c r="BB358" s="10">
        <f>3/24000000*OO[[#This Row],[110 (02JUL1985 15:00:00)-Water Temperature (C)]]*OO[[#This Row],[52]]</f>
        <v>3.2566863520912496E-5</v>
      </c>
      <c r="BC358" s="10">
        <f>3/24000000*OO[[#This Row],[111 (02JUL1985 18:00:00)-Water Temperature (C)]]*OO[[#This Row],[53]]</f>
        <v>3.1780396813199999E-5</v>
      </c>
      <c r="BD358" s="10">
        <f>3/24000000*OO[[#This Row],[112 (02JUL1985 21:00:00)-Water Temperature (C)]]*OO[[#This Row],[54]]</f>
        <v>2.8583265201809993E-5</v>
      </c>
      <c r="BE358" s="10">
        <f>3/24000000*OO[[#This Row],[113 (03JUL1985 00:00:00)-Water Temperature (C)]]*OO[[#This Row],[55]]</f>
        <v>2.4590719091500002E-5</v>
      </c>
      <c r="BF358" s="10">
        <f>3/24000000*OO[[#This Row],[114 (03JUL1985 03:00:00)-Water Temperature (C)]]*OO[[#This Row],[56]]</f>
        <v>2.0343338358971248E-5</v>
      </c>
      <c r="BG358" s="10">
        <f>3/24000000*OO[[#This Row],[115 (03JUL1985 06:00:00)-Water Temperature (C)]]*OO[[#This Row],[57]]</f>
        <v>1.6270032411316251E-5</v>
      </c>
      <c r="BH358" s="10">
        <f>3/24000000*OO[[#This Row],[116 (03JUL1985 09:00:00)-Water Temperature (C)]]*OO[[#This Row],[58]]</f>
        <v>1.3377385388630003E-5</v>
      </c>
      <c r="BI358" s="10">
        <f>3/24000000*OO[[#This Row],[117 (03JUL1985 12:00:00)-Water Temperature (C)]]*OO[[#This Row],[59]]</f>
        <v>1.1610649644311249E-5</v>
      </c>
      <c r="BJ358" s="10">
        <f>3/24000000*OO[[#This Row],[118 (03JUL1985 15:00:00)-Water Temperature (C)]]*OO[[#This Row],[60]]</f>
        <v>1.0451647252399999E-5</v>
      </c>
      <c r="BK358" s="10">
        <f>3/24000000*OO[[#This Row],[119 (03JUL1985 18:00:00)-Water Temperature (C)]]*OO[[#This Row],[61]]</f>
        <v>9.2726492284912497E-6</v>
      </c>
      <c r="BL358" s="10">
        <f>3/24000000*OO[[#This Row],[120 (03JUL1985 21:00:00)-Water Temperature (C)]]*OO[[#This Row],[62]]</f>
        <v>8.1454856439337495E-6</v>
      </c>
      <c r="BM358" s="10">
        <f>3/24000000*OO[[#This Row],[121 (04JUL1985 00:00:00)-Water Temperature (C)]]*OO[[#This Row],[63]]</f>
        <v>7.22695928454375E-6</v>
      </c>
      <c r="BN358" s="10">
        <f>3/24000000*OO[[#This Row],[122 (04JUL1985 03:00:00)-Water Temperature (C)]]*OO[[#This Row],[64]]</f>
        <v>6.5063163554967493E-6</v>
      </c>
      <c r="BO358" s="10">
        <f>3/24000000*OO[[#This Row],[123 (04JUL1985 06:00:00)-Water Temperature (C)]]*OO[[#This Row],[65]]</f>
        <v>5.880076379967375E-6</v>
      </c>
      <c r="BP358" s="10">
        <f>3/24000000*OO[[#This Row],[124 (04JUL1985 09:00:00)-Water Temperature (C)]]*OO[[#This Row],[66]]</f>
        <v>5.5011794052646246E-6</v>
      </c>
      <c r="BQ358" s="10">
        <f>3/24000000*OO[[#This Row],[125 (04JUL1985 12:00:00)-Water Temperature (C)]]*OO[[#This Row],[67]]</f>
        <v>5.1281502588593751E-6</v>
      </c>
      <c r="BR358" s="10">
        <f>3/24000000*OO[[#This Row],[126 (04JUL1985 15:00:00)-Water Temperature (C)]]*OO[[#This Row],[68]]</f>
        <v>4.6580835560794995E-6</v>
      </c>
      <c r="BS358" s="10">
        <f>3/24000000*OO[[#This Row],[127 (04JUL1985 18:00:00)-Water Temperature (C)]]*OO[[#This Row],[69]]</f>
        <v>4.2602882180527498E-6</v>
      </c>
      <c r="BT358" s="10">
        <f>3/24000000*OO[[#This Row],[128 (04JUL1985 21:00:00)-Water Temperature (C)]]*OO[[#This Row],[70]]</f>
        <v>3.9689490449812502E-6</v>
      </c>
      <c r="BU358" s="10">
        <f>3/24000000*OO[[#This Row],[129 (05JUL1985 00:00:00)-Water Temperature (C)]]*OO[[#This Row],[71]]</f>
        <v>3.6854463743804997E-6</v>
      </c>
      <c r="BV358" s="10">
        <f>3/24000000*OO[[#This Row],[130 (05JUL1985 03:00:00)-Water Temperature (C)]]*OO[[#This Row],[72]]</f>
        <v>3.4445820094967495E-6</v>
      </c>
      <c r="BW358" s="10">
        <f>3/24000000*OO[[#This Row],[131 (05JUL1985 06:00:00)-Water Temperature (C)]]*OO[[#This Row],[73]]</f>
        <v>3.1975456883789998E-6</v>
      </c>
      <c r="BX358" s="10">
        <f>3/24000000*OO[[#This Row],[132 (05JUL1985 09:00:00)-Water Temperature (C)]]*OO[[#This Row],[74]]</f>
        <v>3.1214247680699992E-6</v>
      </c>
      <c r="BY358" s="10">
        <f>3/24000000*OO[[#This Row],[133 (05JUL1985 12:00:00)-Water Temperature (C)]]*OO[[#This Row],[75]]</f>
        <v>3.2972244550699999E-6</v>
      </c>
      <c r="BZ358" s="10">
        <f>3/24000000*OO[[#This Row],[134 (05JUL1985 15:00:00)-Water Temperature (C)]]*OO[[#This Row],[76]]</f>
        <v>3.5842069599346253E-6</v>
      </c>
      <c r="CA358" s="10">
        <f>3/24000000*OO[[#This Row],[135 (05JUL1985 18:00:00)-Water Temperature (C)]]*OO[[#This Row],[77]]</f>
        <v>3.6958273475884999E-6</v>
      </c>
      <c r="CB358" s="10">
        <f>3/24000000*OO[[#This Row],[136 (05JUL1985 21:00:00)-Water Temperature (C)]]*OO[[#This Row],[78]]</f>
        <v>3.5284744582869998E-6</v>
      </c>
      <c r="CC358" s="10">
        <f>3/24000000*OO[[#This Row],[137 (06JUL1985 00:00:00)-Water Temperature (C)]]*OO[[#This Row],[79]]</f>
        <v>3.297076942995E-6</v>
      </c>
      <c r="CD358" s="10">
        <f>3/24000000*OO[[#This Row],[138 (06JUL1985 03:00:00)-Water Temperature (C)]]*OO[[#This Row],[80]]</f>
        <v>3.0984992457100001E-6</v>
      </c>
      <c r="CE358" s="10">
        <f>3/24000000*OO[[#This Row],[139 (06JUL1985 06:00:00)-Water Temperature (C)]]*OO[[#This Row],[81]]</f>
        <v>2.870721479142E-6</v>
      </c>
      <c r="CF358" s="10">
        <f>3/24000000*OO[[#This Row],[140 (06JUL1985 09:00:00)-Water Temperature (C)]]*OO[[#This Row],[82]]</f>
        <v>2.6973996061747499E-6</v>
      </c>
      <c r="CG358" s="10">
        <f>3/24000000*OO[[#This Row],[141 (06JUL1985 12:00:00)-Water Temperature (C)]]*OO[[#This Row],[83]]</f>
        <v>2.595724069541625E-6</v>
      </c>
      <c r="CH358" s="10">
        <f>3/24000000*OO[[#This Row],[142 (06JUL1985 15:00:00)-Water Temperature (C)]]*OO[[#This Row],[84]]</f>
        <v>2.4650555591309997E-6</v>
      </c>
      <c r="CI358" s="10">
        <f>3/24000000*OO[[#This Row],[143 (06JUL1985 18:00:00)-Water Temperature (C)]]*OO[[#This Row],[85]]</f>
        <v>2.3378314793579996E-6</v>
      </c>
      <c r="CJ358" s="10">
        <f>3/24000000*OO[[#This Row],[144 (06JUL1985 21:00:00)-Water Temperature (C)]]*OO[[#This Row],[86]]</f>
        <v>2.2157872263540001E-6</v>
      </c>
      <c r="CK358" s="10">
        <f>3/24000000*OO[[#This Row],[145 (07JUL1985 00:00:00)-Water Temperature (C)]]*OO[[#This Row],[87]]</f>
        <v>2.0455586524928748E-6</v>
      </c>
      <c r="CL358" s="10">
        <f>3/24000000*OO[[#This Row],[146 (07JUL1985 03:00:00)-Water Temperature (C)]]*OO[[#This Row],[88]]</f>
        <v>1.9137637087465002E-6</v>
      </c>
      <c r="CM358" s="10">
        <f>3/24000000*OO[[#This Row],[147 (07JUL1985 06:00:00)-Water Temperature (C)]]*OO[[#This Row],[89]]</f>
        <v>1.7957202837463747E-6</v>
      </c>
      <c r="CN358" s="10">
        <f>3/24000000*OO[[#This Row],[148 (07JUL1985 09:00:00)-Water Temperature (C)]]*OO[[#This Row],[90]]</f>
        <v>1.7405955378087497E-6</v>
      </c>
      <c r="CO358" s="10">
        <f>3/24000000*OO[[#This Row],[149 (07JUL1985 12:00:00)-Water Temperature (C)]]*OO[[#This Row],[91]]</f>
        <v>1.7079242380884997E-6</v>
      </c>
      <c r="CP358" s="10">
        <f>3/24000000*OO[[#This Row],[150 (07JUL1985 15:00:00)-Water Temperature (C)]]*OO[[#This Row],[92]]</f>
        <v>1.7443914635837502E-6</v>
      </c>
      <c r="CQ358" s="10">
        <f>3/24000000*OO[[#This Row],[151 (07JUL1985 18:00:00)-Water Temperature (C)]]*OO[[#This Row],[93]]</f>
        <v>1.8097044444516249E-6</v>
      </c>
      <c r="CR358" s="10">
        <f>3/24000000*OO[[#This Row],[152 (07JUL1985 21:00:00)-Water Temperature (C)]]*OO[[#This Row],[94]]</f>
        <v>1.7795364561652497E-6</v>
      </c>
      <c r="CS358" s="10">
        <f>3/24000000*OO[[#This Row],[153 (08JUL1985 00:00:00)-Water Temperature (C)]]*OO[[#This Row],[95]]</f>
        <v>1.6577140231674999E-6</v>
      </c>
      <c r="CT358" s="10">
        <f>3/24000000*OO[[#This Row],[154 (08JUL1985 03:00:00)-Water Temperature (C)]]*OO[[#This Row],[96]]</f>
        <v>1.562795750512875E-6</v>
      </c>
      <c r="CU358" s="10">
        <f>3/24000000*OO[[#This Row],[155 (08JUL1985 06:00:00)-Water Temperature (C)]]*OO[[#This Row],[97]]</f>
        <v>1.466669049620625E-6</v>
      </c>
      <c r="CV358" s="10">
        <f>3/24000000*OO[[#This Row],[156 (08JUL1985 09:00:00)-Water Temperature (C)]]*OO[[#This Row],[98]]</f>
        <v>1.4207882500689997E-6</v>
      </c>
      <c r="CW358" s="10">
        <f>3/24000000*OO[[#This Row],[157 (08JUL1985 12:00:00)-Water Temperature (C)]]*OO[[#This Row],[99]]</f>
        <v>1.3534742286952499E-6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0</v>
      </c>
      <c r="S359" s="10">
        <f>3/24*OO[[#This Row],[75 (28JUN1985 06:00:00)-Water Temperature (C)]]*OO[[#This Row],[17]]/SUM(OO[17])</f>
        <v>0</v>
      </c>
      <c r="T359" s="10">
        <f>3/24*OO[[#This Row],[76 (28JUN1985 09:00:00)-Water Temperature (C)]]*OO[[#This Row],[18]]/SUM(OO[18])</f>
        <v>0</v>
      </c>
      <c r="U359" s="10">
        <f>3/24*OO[[#This Row],[77 (28JUN1985 12:00:00)-Water Temperature (C)]]*OO[[#This Row],[19]]/SUM(OO[19])</f>
        <v>0</v>
      </c>
      <c r="V359" s="10">
        <f>3/24000000*OO[[#This Row],[78 (28JUN1985 15:00:00)-Water Temperature (C)]]*OO[[#This Row],[20]]</f>
        <v>1.7792007269209999E-34</v>
      </c>
      <c r="W359" s="10">
        <f>3/24000000*OO[[#This Row],[79 (28JUN1985 18:00:00)-Water Temperature (C)]]*OO[[#This Row],[21]]</f>
        <v>6.6963987133312493E-29</v>
      </c>
      <c r="X359" s="10">
        <f>3/24000000*OO[[#This Row],[80 (28JUN1985 21:00:00)-Water Temperature (C)]]*OO[[#This Row],[22]]</f>
        <v>4.4553416290500001E-22</v>
      </c>
      <c r="Y359" s="10">
        <f>3/24000000*OO[[#This Row],[81 (29JUN1985 00:00:00)-Water Temperature (C)]]*OO[[#This Row],[23]]</f>
        <v>6.8394487619250004E-18</v>
      </c>
      <c r="Z359" s="10">
        <f>3/24000000*OO[[#This Row],[82 (29JUN1985 03:00:00)-Water Temperature (C)]]*OO[[#This Row],[24]]</f>
        <v>8.9378474198599996E-15</v>
      </c>
      <c r="AA359" s="10">
        <f>3/24000000*OO[[#This Row],[83 (29JUN1985 06:00:00)-Water Temperature (C)]]*OO[[#This Row],[25]]</f>
        <v>2.9464056771937501E-12</v>
      </c>
      <c r="AB359" s="10">
        <f>3/24000000*OO[[#This Row],[84 (29JUN1985 09:00:00)-Water Temperature (C)]]*OO[[#This Row],[26]]</f>
        <v>3.6884058436937504E-10</v>
      </c>
      <c r="AC359" s="10">
        <f>3/24000000*OO[[#This Row],[85 (29JUN1985 12:00:00)-Water Temperature (C)]]*OO[[#This Row],[27]]</f>
        <v>2.191682414686875E-8</v>
      </c>
      <c r="AD359" s="10">
        <f>3/24000000*OO[[#This Row],[86 (29JUN1985 15:00:00)-Water Temperature (C)]]*OO[[#This Row],[28]]</f>
        <v>7.150426404749999E-7</v>
      </c>
      <c r="AE359" s="10">
        <f>3/24000000*OO[[#This Row],[88 (29JUN1985 21:00:00)-Water Temperature (C)]]*OO[[#This Row],[30]]</f>
        <v>1.3963830751759999E-4</v>
      </c>
      <c r="AF359" s="10">
        <f>3/24000000*OO[[#This Row],[88 (29JUN1985 21:00:00)-Water Temperature (C)]]*OO[[#This Row],[30]]</f>
        <v>1.3963830751759999E-4</v>
      </c>
      <c r="AG359" s="10">
        <f>3/24000000*OO[[#This Row],[89 (30JUN1985 00:00:00)-Water Temperature (C)]]*OO[[#This Row],[31]]</f>
        <v>8.8560460447199981E-4</v>
      </c>
      <c r="AH359" s="10">
        <f>3/24000000*OO[[#This Row],[90 (30JUN1985 03:00:00)-Water Temperature (C)]]*OO[[#This Row],[32]]</f>
        <v>3.7708995894517494E-3</v>
      </c>
      <c r="AI359" s="10">
        <f>3/24000000*OO[[#This Row],[91 (30JUN1985 06:00:00)-Water Temperature (C)]]*OO[[#This Row],[33]]</f>
        <v>1.1098299336669998E-2</v>
      </c>
      <c r="AJ359" s="10">
        <f>3/24000000*OO[[#This Row],[92 (30JUN1985 09:00:00)-Water Temperature (C)]]*OO[[#This Row],[34]]</f>
        <v>2.4073847774557504E-2</v>
      </c>
      <c r="AK359" s="10">
        <f>3/24000000*OO[[#This Row],[93 (30JUN1985 12:00:00)-Water Temperature (C)]]*OO[[#This Row],[35]]</f>
        <v>4.0585624501694992E-2</v>
      </c>
      <c r="AL359" s="10">
        <f>3/24000000*OO[[#This Row],[94 (30JUN1985 15:00:00)-Water Temperature (C)]]*OO[[#This Row],[36]]</f>
        <v>5.6818902474249998E-2</v>
      </c>
      <c r="AM359" s="10">
        <f>3/24000000*OO[[#This Row],[95 (30JUN1985 18:00:00)-Water Temperature (C)]]*OO[[#This Row],[37]]</f>
        <v>6.4812439278125009E-2</v>
      </c>
      <c r="AN359" s="10">
        <f>3/24000000*OO[[#This Row],[96 (30JUN1985 21:00:00)-Water Temperature (C)]]*OO[[#This Row],[38]]</f>
        <v>5.7528757903224988E-2</v>
      </c>
      <c r="AO359" s="10">
        <f>3/24000000*OO[[#This Row],[97 (01JUL1985 00:00:00)-Water Temperature (C)]]*OO[[#This Row],[39]]</f>
        <v>4.1509646810235001E-2</v>
      </c>
      <c r="AP359" s="10">
        <f>3/24000000*OO[[#This Row],[98 (01JUL1985 03:00:00)-Water Temperature (C)]]*OO[[#This Row],[40]]</f>
        <v>2.564801447497625E-2</v>
      </c>
      <c r="AQ359" s="10">
        <f>3/24000000*OO[[#This Row],[99 (01JUL1985 06:00:00)-Water Temperature (C)]]*OO[[#This Row],[41]]</f>
        <v>1.369215304629625E-2</v>
      </c>
      <c r="AR359" s="10">
        <f>3/24000000*OO[[#This Row],[100 (01JUL1985 09:00:00)-Water Temperature (C)]]*OO[[#This Row],[42]]</f>
        <v>6.6596681339062495E-3</v>
      </c>
      <c r="AS359" s="10">
        <f>3/24000000*OO[[#This Row],[101 (01JUL1985 12:00:00)-Water Temperature (C)]]*OO[[#This Row],[43]]</f>
        <v>2.9322498467534998E-3</v>
      </c>
      <c r="AT359" s="10">
        <f>3/24000000*OO[[#This Row],[102 (01JUL1985 15:00:00)-Water Temperature (C)]]*OO[[#This Row],[44]]</f>
        <v>1.1888604164250001E-3</v>
      </c>
      <c r="AU359" s="10">
        <f>3/24000000*OO[[#This Row],[103 (01JUL1985 18:00:00)-Water Temperature (C)]]*OO[[#This Row],[45]]</f>
        <v>4.4688967483606248E-4</v>
      </c>
      <c r="AV359" s="10">
        <f>3/24000000*OO[[#This Row],[104 (01JUL1985 21:00:00)-Water Temperature (C)]]*OO[[#This Row],[46]]</f>
        <v>1.6938268212393751E-4</v>
      </c>
      <c r="AW359" s="10">
        <f>3/24000000*OO[[#This Row],[105 (02JUL1985 00:00:00)-Water Temperature (C)]]*OO[[#This Row],[47]]</f>
        <v>7.5025549647374999E-5</v>
      </c>
      <c r="AX359" s="10">
        <f>3/24000000*OO[[#This Row],[106 (02JUL1985 03:00:00)-Water Temperature (C)]]*OO[[#This Row],[48]]</f>
        <v>4.6300031500277498E-5</v>
      </c>
      <c r="AY359" s="10">
        <f>3/24000000*OO[[#This Row],[107 (02JUL1985 06:00:00)-Water Temperature (C)]]*OO[[#This Row],[49]]</f>
        <v>3.8080287080954997E-5</v>
      </c>
      <c r="AZ359" s="10">
        <f>3/24000000*OO[[#This Row],[108 (02JUL1985 09:00:00)-Water Temperature (C)]]*OO[[#This Row],[50]]</f>
        <v>3.6954856206419999E-5</v>
      </c>
      <c r="BA359" s="10">
        <f>3/24000000*OO[[#This Row],[109 (02JUL1985 12:00:00)-Water Temperature (C)]]*OO[[#This Row],[51]]</f>
        <v>3.7245028072559997E-5</v>
      </c>
      <c r="BB359" s="10">
        <f>3/24000000*OO[[#This Row],[110 (02JUL1985 15:00:00)-Water Temperature (C)]]*OO[[#This Row],[52]]</f>
        <v>3.73973775273875E-5</v>
      </c>
      <c r="BC359" s="10">
        <f>3/24000000*OO[[#This Row],[111 (02JUL1985 18:00:00)-Water Temperature (C)]]*OO[[#This Row],[53]]</f>
        <v>3.6531371797797492E-5</v>
      </c>
      <c r="BD359" s="10">
        <f>3/24000000*OO[[#This Row],[112 (02JUL1985 21:00:00)-Water Temperature (C)]]*OO[[#This Row],[54]]</f>
        <v>3.2926101848202502E-5</v>
      </c>
      <c r="BE359" s="10">
        <f>3/24000000*OO[[#This Row],[113 (03JUL1985 00:00:00)-Water Temperature (C)]]*OO[[#This Row],[55]]</f>
        <v>2.8350519800242499E-5</v>
      </c>
      <c r="BF359" s="10">
        <f>3/24000000*OO[[#This Row],[114 (03JUL1985 03:00:00)-Water Temperature (C)]]*OO[[#This Row],[56]]</f>
        <v>2.3508600222119998E-5</v>
      </c>
      <c r="BG359" s="10">
        <f>3/24000000*OO[[#This Row],[115 (03JUL1985 06:00:00)-Water Temperature (C)]]*OO[[#This Row],[57]]</f>
        <v>1.8831071234062499E-5</v>
      </c>
      <c r="BH359" s="10">
        <f>3/24000000*OO[[#This Row],[116 (03JUL1985 09:00:00)-Water Temperature (C)]]*OO[[#This Row],[58]]</f>
        <v>1.5479967693202498E-5</v>
      </c>
      <c r="BI359" s="10">
        <f>3/24000000*OO[[#This Row],[117 (03JUL1985 12:00:00)-Water Temperature (C)]]*OO[[#This Row],[59]]</f>
        <v>1.3414467963465E-5</v>
      </c>
      <c r="BJ359" s="10">
        <f>3/24000000*OO[[#This Row],[118 (03JUL1985 15:00:00)-Water Temperature (C)]]*OO[[#This Row],[60]]</f>
        <v>1.2041471575778749E-5</v>
      </c>
      <c r="BK359" s="10">
        <f>3/24000000*OO[[#This Row],[119 (03JUL1985 18:00:00)-Water Temperature (C)]]*OO[[#This Row],[61]]</f>
        <v>1.066224689287E-5</v>
      </c>
      <c r="BL359" s="10">
        <f>3/24000000*OO[[#This Row],[120 (03JUL1985 21:00:00)-Water Temperature (C)]]*OO[[#This Row],[62]]</f>
        <v>9.3459754005999988E-6</v>
      </c>
      <c r="BM359" s="10">
        <f>3/24000000*OO[[#This Row],[121 (04JUL1985 00:00:00)-Water Temperature (C)]]*OO[[#This Row],[63]]</f>
        <v>8.2731151947599998E-6</v>
      </c>
      <c r="BN359" s="10">
        <f>3/24000000*OO[[#This Row],[122 (04JUL1985 03:00:00)-Water Temperature (C)]]*OO[[#This Row],[64]]</f>
        <v>7.4416553715874998E-6</v>
      </c>
      <c r="BO359" s="10">
        <f>3/24000000*OO[[#This Row],[123 (04JUL1985 06:00:00)-Water Temperature (C)]]*OO[[#This Row],[65]]</f>
        <v>6.7211963196599988E-6</v>
      </c>
      <c r="BP359" s="10">
        <f>3/24000000*OO[[#This Row],[124 (04JUL1985 09:00:00)-Water Temperature (C)]]*OO[[#This Row],[66]]</f>
        <v>6.2815555583025001E-6</v>
      </c>
      <c r="BQ359" s="10">
        <f>3/24000000*OO[[#This Row],[125 (04JUL1985 12:00:00)-Water Temperature (C)]]*OO[[#This Row],[67]]</f>
        <v>5.8614267161249994E-6</v>
      </c>
      <c r="BR359" s="10">
        <f>3/24000000*OO[[#This Row],[126 (04JUL1985 15:00:00)-Water Temperature (C)]]*OO[[#This Row],[68]]</f>
        <v>5.3174182830465E-6</v>
      </c>
      <c r="BS359" s="10">
        <f>3/24000000*OO[[#This Row],[127 (04JUL1985 18:00:00)-Water Temperature (C)]]*OO[[#This Row],[69]]</f>
        <v>4.8555732323468744E-6</v>
      </c>
      <c r="BT359" s="10">
        <f>3/24000000*OO[[#This Row],[128 (04JUL1985 21:00:00)-Water Temperature (C)]]*OO[[#This Row],[70]]</f>
        <v>4.5195527220337493E-6</v>
      </c>
      <c r="BU359" s="10">
        <f>3/24000000*OO[[#This Row],[129 (05JUL1985 00:00:00)-Water Temperature (C)]]*OO[[#This Row],[71]]</f>
        <v>4.1924826595162496E-6</v>
      </c>
      <c r="BV359" s="10">
        <f>3/24000000*OO[[#This Row],[130 (05JUL1985 03:00:00)-Water Temperature (C)]]*OO[[#This Row],[72]]</f>
        <v>3.9149691626854999E-6</v>
      </c>
      <c r="BW359" s="10">
        <f>3/24000000*OO[[#This Row],[131 (05JUL1985 06:00:00)-Water Temperature (C)]]*OO[[#This Row],[73]]</f>
        <v>3.6335837694973749E-6</v>
      </c>
      <c r="BX359" s="10">
        <f>3/24000000*OO[[#This Row],[132 (05JUL1985 09:00:00)-Water Temperature (C)]]*OO[[#This Row],[74]]</f>
        <v>3.5409107821125002E-6</v>
      </c>
      <c r="BY359" s="10">
        <f>3/24000000*OO[[#This Row],[133 (05JUL1985 12:00:00)-Water Temperature (C)]]*OO[[#This Row],[75]]</f>
        <v>3.7222626564159999E-6</v>
      </c>
      <c r="BZ359" s="10">
        <f>3/24000000*OO[[#This Row],[134 (05JUL1985 15:00:00)-Water Temperature (C)]]*OO[[#This Row],[76]]</f>
        <v>4.0444872650925001E-6</v>
      </c>
      <c r="CA359" s="10">
        <f>3/24000000*OO[[#This Row],[135 (05JUL1985 18:00:00)-Water Temperature (C)]]*OO[[#This Row],[77]]</f>
        <v>4.1783672517209999E-6</v>
      </c>
      <c r="CB359" s="10">
        <f>3/24000000*OO[[#This Row],[136 (05JUL1985 21:00:00)-Water Temperature (C)]]*OO[[#This Row],[78]]</f>
        <v>3.9949219559396253E-6</v>
      </c>
      <c r="CC359" s="10">
        <f>3/24000000*OO[[#This Row],[137 (06JUL1985 00:00:00)-Water Temperature (C)]]*OO[[#This Row],[79]]</f>
        <v>3.7279595943708745E-6</v>
      </c>
      <c r="CD359" s="10">
        <f>3/24000000*OO[[#This Row],[138 (06JUL1985 03:00:00)-Water Temperature (C)]]*OO[[#This Row],[80]]</f>
        <v>3.5052826140293746E-6</v>
      </c>
      <c r="CE359" s="10">
        <f>3/24000000*OO[[#This Row],[139 (06JUL1985 06:00:00)-Water Temperature (C)]]*OO[[#This Row],[81]]</f>
        <v>3.2478428658168748E-6</v>
      </c>
      <c r="CF359" s="10">
        <f>3/24000000*OO[[#This Row],[140 (06JUL1985 09:00:00)-Water Temperature (C)]]*OO[[#This Row],[82]]</f>
        <v>3.0500017562082499E-6</v>
      </c>
      <c r="CG359" s="10">
        <f>3/24000000*OO[[#This Row],[141 (06JUL1985 12:00:00)-Water Temperature (C)]]*OO[[#This Row],[83]]</f>
        <v>2.9340210697582498E-6</v>
      </c>
      <c r="CH359" s="10">
        <f>3/24000000*OO[[#This Row],[142 (06JUL1985 15:00:00)-Water Temperature (C)]]*OO[[#This Row],[84]]</f>
        <v>2.7882577016516248E-6</v>
      </c>
      <c r="CI359" s="10">
        <f>3/24000000*OO[[#This Row],[143 (06JUL1985 18:00:00)-Water Temperature (C)]]*OO[[#This Row],[85]]</f>
        <v>2.6390566679094998E-6</v>
      </c>
      <c r="CJ359" s="10">
        <f>3/24000000*OO[[#This Row],[144 (06JUL1985 21:00:00)-Water Temperature (C)]]*OO[[#This Row],[86]]</f>
        <v>2.5009616199678746E-6</v>
      </c>
      <c r="CK359" s="10">
        <f>3/24000000*OO[[#This Row],[145 (07JUL1985 00:00:00)-Water Temperature (C)]]*OO[[#This Row],[87]]</f>
        <v>2.3073736651349999E-6</v>
      </c>
      <c r="CL359" s="10">
        <f>3/24000000*OO[[#This Row],[146 (07JUL1985 03:00:00)-Water Temperature (C)]]*OO[[#This Row],[88]]</f>
        <v>2.1566033427119997E-6</v>
      </c>
      <c r="CM359" s="10">
        <f>3/24000000*OO[[#This Row],[147 (07JUL1985 06:00:00)-Water Temperature (C)]]*OO[[#This Row],[89]]</f>
        <v>2.0236266399391251E-6</v>
      </c>
      <c r="CN359" s="10">
        <f>3/24000000*OO[[#This Row],[148 (07JUL1985 09:00:00)-Water Temperature (C)]]*OO[[#This Row],[90]]</f>
        <v>1.9605014854361253E-6</v>
      </c>
      <c r="CO359" s="10">
        <f>3/24000000*OO[[#This Row],[149 (07JUL1985 12:00:00)-Water Temperature (C)]]*OO[[#This Row],[91]]</f>
        <v>1.9216921196257499E-6</v>
      </c>
      <c r="CP359" s="10">
        <f>3/24000000*OO[[#This Row],[150 (07JUL1985 15:00:00)-Water Temperature (C)]]*OO[[#This Row],[92]]</f>
        <v>1.9587756966031249E-6</v>
      </c>
      <c r="CQ359" s="10">
        <f>3/24000000*OO[[#This Row],[151 (07JUL1985 18:00:00)-Water Temperature (C)]]*OO[[#This Row],[93]]</f>
        <v>2.0271441073235001E-6</v>
      </c>
      <c r="CR359" s="10">
        <f>3/24000000*OO[[#This Row],[152 (07JUL1985 21:00:00)-Water Temperature (C)]]*OO[[#This Row],[94]]</f>
        <v>2.000285945571E-6</v>
      </c>
      <c r="CS359" s="10">
        <f>3/24000000*OO[[#This Row],[153 (08JUL1985 00:00:00)-Water Temperature (C)]]*OO[[#This Row],[95]]</f>
        <v>1.8614210603625001E-6</v>
      </c>
      <c r="CT359" s="10">
        <f>3/24000000*OO[[#This Row],[154 (08JUL1985 03:00:00)-Water Temperature (C)]]*OO[[#This Row],[96]]</f>
        <v>1.7529239509900001E-6</v>
      </c>
      <c r="CU359" s="10">
        <f>3/24000000*OO[[#This Row],[155 (08JUL1985 06:00:00)-Water Temperature (C)]]*OO[[#This Row],[97]]</f>
        <v>1.64639810671875E-6</v>
      </c>
      <c r="CV359" s="10">
        <f>3/24000000*OO[[#This Row],[156 (08JUL1985 09:00:00)-Water Temperature (C)]]*OO[[#This Row],[98]]</f>
        <v>1.5936581969955001E-6</v>
      </c>
      <c r="CW359" s="10">
        <f>3/24000000*OO[[#This Row],[157 (08JUL1985 12:00:00)-Water Temperature (C)]]*OO[[#This Row],[99]]</f>
        <v>1.5204076920511248E-6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0</v>
      </c>
      <c r="S360" s="10">
        <f>3/24*OO[[#This Row],[75 (28JUN1985 06:00:00)-Water Temperature (C)]]*OO[[#This Row],[17]]/SUM(OO[17])</f>
        <v>0</v>
      </c>
      <c r="T360" s="10">
        <f>3/24*OO[[#This Row],[76 (28JUN1985 09:00:00)-Water Temperature (C)]]*OO[[#This Row],[18]]/SUM(OO[18])</f>
        <v>0</v>
      </c>
      <c r="U360" s="10">
        <f>3/24*OO[[#This Row],[77 (28JUN1985 12:00:00)-Water Temperature (C)]]*OO[[#This Row],[19]]/SUM(OO[19])</f>
        <v>0</v>
      </c>
      <c r="V360" s="10">
        <f>3/24000000*OO[[#This Row],[78 (28JUN1985 15:00:00)-Water Temperature (C)]]*OO[[#This Row],[20]]</f>
        <v>8.39689840424125E-35</v>
      </c>
      <c r="W360" s="10">
        <f>3/24000000*OO[[#This Row],[79 (28JUN1985 18:00:00)-Water Temperature (C)]]*OO[[#This Row],[21]]</f>
        <v>7.2247851462599995E-29</v>
      </c>
      <c r="X360" s="10">
        <f>3/24000000*OO[[#This Row],[80 (28JUN1985 21:00:00)-Water Temperature (C)]]*OO[[#This Row],[22]]</f>
        <v>3.578178959058E-22</v>
      </c>
      <c r="Y360" s="10">
        <f>3/24000000*OO[[#This Row],[81 (29JUN1985 00:00:00)-Water Temperature (C)]]*OO[[#This Row],[23]]</f>
        <v>6.6880913167087497E-18</v>
      </c>
      <c r="Z360" s="10">
        <f>3/24000000*OO[[#This Row],[82 (29JUN1985 03:00:00)-Water Temperature (C)]]*OO[[#This Row],[24]]</f>
        <v>9.6333210166375E-15</v>
      </c>
      <c r="AA360" s="10">
        <f>3/24000000*OO[[#This Row],[83 (29JUN1985 06:00:00)-Water Temperature (C)]]*OO[[#This Row],[25]]</f>
        <v>3.4008151283299998E-12</v>
      </c>
      <c r="AB360" s="10">
        <f>3/24000000*OO[[#This Row],[84 (29JUN1985 09:00:00)-Water Temperature (C)]]*OO[[#This Row],[26]]</f>
        <v>4.4915584519187496E-10</v>
      </c>
      <c r="AC360" s="10">
        <f>3/24000000*OO[[#This Row],[85 (29JUN1985 12:00:00)-Water Temperature (C)]]*OO[[#This Row],[27]]</f>
        <v>2.7924219732993748E-8</v>
      </c>
      <c r="AD360" s="10">
        <f>3/24000000*OO[[#This Row],[86 (29JUN1985 15:00:00)-Water Temperature (C)]]*OO[[#This Row],[28]]</f>
        <v>9.4627597968199985E-7</v>
      </c>
      <c r="AE360" s="10">
        <f>3/24000000*OO[[#This Row],[88 (29JUN1985 21:00:00)-Water Temperature (C)]]*OO[[#This Row],[30]]</f>
        <v>1.9857741833878751E-4</v>
      </c>
      <c r="AF360" s="10">
        <f>3/24000000*OO[[#This Row],[88 (29JUN1985 21:00:00)-Water Temperature (C)]]*OO[[#This Row],[30]]</f>
        <v>1.9857741833878751E-4</v>
      </c>
      <c r="AG360" s="10">
        <f>3/24000000*OO[[#This Row],[89 (30JUN1985 00:00:00)-Water Temperature (C)]]*OO[[#This Row],[31]]</f>
        <v>1.2990634204679997E-3</v>
      </c>
      <c r="AH360" s="10">
        <f>3/24000000*OO[[#This Row],[90 (30JUN1985 03:00:00)-Water Temperature (C)]]*OO[[#This Row],[32]]</f>
        <v>5.7015310166549996E-3</v>
      </c>
      <c r="AI360" s="10">
        <f>3/24000000*OO[[#This Row],[91 (30JUN1985 06:00:00)-Water Temperature (C)]]*OO[[#This Row],[33]]</f>
        <v>1.7266645276356248E-2</v>
      </c>
      <c r="AJ360" s="10">
        <f>3/24000000*OO[[#This Row],[92 (30JUN1985 09:00:00)-Water Temperature (C)]]*OO[[#This Row],[34]]</f>
        <v>3.8404944485159999E-2</v>
      </c>
      <c r="AK360" s="10">
        <f>3/24000000*OO[[#This Row],[93 (30JUN1985 12:00:00)-Water Temperature (C)]]*OO[[#This Row],[35]]</f>
        <v>6.6210135627150002E-2</v>
      </c>
      <c r="AL360" s="10">
        <f>3/24000000*OO[[#This Row],[94 (30JUN1985 15:00:00)-Water Temperature (C)]]*OO[[#This Row],[36]]</f>
        <v>9.4366065004199987E-2</v>
      </c>
      <c r="AM360" s="10">
        <f>3/24000000*OO[[#This Row],[95 (30JUN1985 18:00:00)-Water Temperature (C)]]*OO[[#This Row],[37]]</f>
        <v>0.10948918870675001</v>
      </c>
      <c r="AN360" s="10">
        <f>3/24000000*OO[[#This Row],[96 (30JUN1985 21:00:00)-Water Temperature (C)]]*OO[[#This Row],[38]]</f>
        <v>9.867091603983752E-2</v>
      </c>
      <c r="AO360" s="10">
        <f>3/24000000*OO[[#This Row],[97 (01JUL1985 00:00:00)-Water Temperature (C)]]*OO[[#This Row],[39]]</f>
        <v>7.2137511630449999E-2</v>
      </c>
      <c r="AP360" s="10">
        <f>3/24000000*OO[[#This Row],[98 (01JUL1985 03:00:00)-Water Temperature (C)]]*OO[[#This Row],[40]]</f>
        <v>4.5198420446985001E-2</v>
      </c>
      <c r="AQ360" s="10">
        <f>3/24000000*OO[[#This Row],[99 (01JUL1985 06:00:00)-Water Temperature (C)]]*OO[[#This Row],[41]]</f>
        <v>2.4440927259223751E-2</v>
      </c>
      <c r="AR360" s="10">
        <f>3/24000000*OO[[#This Row],[100 (01JUL1985 09:00:00)-Water Temperature (C)]]*OO[[#This Row],[42]]</f>
        <v>1.2017969522606248E-2</v>
      </c>
      <c r="AS360" s="10">
        <f>3/24000000*OO[[#This Row],[101 (01JUL1985 12:00:00)-Water Temperature (C)]]*OO[[#This Row],[43]]</f>
        <v>5.3502537544499991E-3</v>
      </c>
      <c r="AT360" s="10">
        <f>3/24000000*OO[[#This Row],[102 (01JUL1985 15:00:00)-Water Temperature (C)]]*OO[[#This Row],[44]]</f>
        <v>2.1846335188136249E-3</v>
      </c>
      <c r="AU360" s="10">
        <f>3/24000000*OO[[#This Row],[103 (01JUL1985 18:00:00)-Water Temperature (C)]]*OO[[#This Row],[45]]</f>
        <v>8.2255230122374988E-4</v>
      </c>
      <c r="AV360" s="10">
        <f>3/24000000*OO[[#This Row],[104 (01JUL1985 21:00:00)-Water Temperature (C)]]*OO[[#This Row],[46]]</f>
        <v>3.08712258028E-4</v>
      </c>
      <c r="AW360" s="10">
        <f>3/24000000*OO[[#This Row],[105 (02JUL1985 00:00:00)-Water Temperature (C)]]*OO[[#This Row],[47]]</f>
        <v>1.32519355247E-4</v>
      </c>
      <c r="AX360" s="10">
        <f>3/24000000*OO[[#This Row],[106 (02JUL1985 03:00:00)-Water Temperature (C)]]*OO[[#This Row],[48]]</f>
        <v>7.862550843927499E-5</v>
      </c>
      <c r="AY360" s="10">
        <f>3/24000000*OO[[#This Row],[107 (02JUL1985 06:00:00)-Water Temperature (C)]]*OO[[#This Row],[49]]</f>
        <v>6.3140571479999996E-5</v>
      </c>
      <c r="AZ360" s="10">
        <f>3/24000000*OO[[#This Row],[108 (02JUL1985 09:00:00)-Water Temperature (C)]]*OO[[#This Row],[50]]</f>
        <v>6.0819452612999998E-5</v>
      </c>
      <c r="BA360" s="10">
        <f>3/24000000*OO[[#This Row],[109 (02JUL1985 12:00:00)-Water Temperature (C)]]*OO[[#This Row],[51]]</f>
        <v>6.1280252923612497E-5</v>
      </c>
      <c r="BB360" s="10">
        <f>3/24000000*OO[[#This Row],[110 (02JUL1985 15:00:00)-Water Temperature (C)]]*OO[[#This Row],[52]]</f>
        <v>6.1538542430200006E-5</v>
      </c>
      <c r="BC360" s="10">
        <f>3/24000000*OO[[#This Row],[111 (02JUL1985 18:00:00)-Water Temperature (C)]]*OO[[#This Row],[53]]</f>
        <v>6.0156689904937498E-5</v>
      </c>
      <c r="BD360" s="10">
        <f>3/24000000*OO[[#This Row],[112 (02JUL1985 21:00:00)-Water Temperature (C)]]*OO[[#This Row],[54]]</f>
        <v>5.4339506979169992E-5</v>
      </c>
      <c r="BE360" s="10">
        <f>3/24000000*OO[[#This Row],[113 (03JUL1985 00:00:00)-Water Temperature (C)]]*OO[[#This Row],[55]]</f>
        <v>4.6852403573577502E-5</v>
      </c>
      <c r="BF360" s="10">
        <f>3/24000000*OO[[#This Row],[114 (03JUL1985 03:00:00)-Water Temperature (C)]]*OO[[#This Row],[56]]</f>
        <v>3.8976014365537494E-5</v>
      </c>
      <c r="BG360" s="10">
        <f>3/24000000*OO[[#This Row],[115 (03JUL1985 06:00:00)-Water Temperature (C)]]*OO[[#This Row],[57]]</f>
        <v>3.1323781044707498E-5</v>
      </c>
      <c r="BH360" s="10">
        <f>3/24000000*OO[[#This Row],[116 (03JUL1985 09:00:00)-Water Temperature (C)]]*OO[[#This Row],[58]]</f>
        <v>2.5762658765704999E-5</v>
      </c>
      <c r="BI360" s="10">
        <f>3/24000000*OO[[#This Row],[117 (03JUL1985 12:00:00)-Water Temperature (C)]]*OO[[#This Row],[59]]</f>
        <v>2.2290057454079998E-5</v>
      </c>
      <c r="BJ360" s="10">
        <f>3/24000000*OO[[#This Row],[118 (03JUL1985 15:00:00)-Water Temperature (C)]]*OO[[#This Row],[60]]</f>
        <v>1.9939154818484997E-5</v>
      </c>
      <c r="BK360" s="10">
        <f>3/24000000*OO[[#This Row],[119 (03JUL1985 18:00:00)-Water Temperature (C)]]*OO[[#This Row],[61]]</f>
        <v>1.7567319724954997E-5</v>
      </c>
      <c r="BL360" s="10">
        <f>3/24000000*OO[[#This Row],[120 (03JUL1985 21:00:00)-Water Temperature (C)]]*OO[[#This Row],[62]]</f>
        <v>1.5324476147186249E-5</v>
      </c>
      <c r="BM360" s="10">
        <f>3/24000000*OO[[#This Row],[121 (04JUL1985 00:00:00)-Water Temperature (C)]]*OO[[#This Row],[63]]</f>
        <v>1.3511741035424998E-5</v>
      </c>
      <c r="BN360" s="10">
        <f>3/24000000*OO[[#This Row],[122 (04JUL1985 03:00:00)-Water Temperature (C)]]*OO[[#This Row],[64]]</f>
        <v>1.2129288672219999E-5</v>
      </c>
      <c r="BO360" s="10">
        <f>3/24000000*OO[[#This Row],[123 (04JUL1985 06:00:00)-Water Temperature (C)]]*OO[[#This Row],[65]]</f>
        <v>1.094617489755E-5</v>
      </c>
      <c r="BP360" s="10">
        <f>3/24000000*OO[[#This Row],[124 (04JUL1985 09:00:00)-Water Temperature (C)]]*OO[[#This Row],[66]]</f>
        <v>1.0219668728193751E-5</v>
      </c>
      <c r="BQ360" s="10">
        <f>3/24000000*OO[[#This Row],[125 (04JUL1985 12:00:00)-Water Temperature (C)]]*OO[[#This Row],[67]]</f>
        <v>9.53667792658875E-6</v>
      </c>
      <c r="BR360" s="10">
        <f>3/24000000*OO[[#This Row],[126 (04JUL1985 15:00:00)-Water Temperature (C)]]*OO[[#This Row],[68]]</f>
        <v>8.63601701053E-6</v>
      </c>
      <c r="BS360" s="10">
        <f>3/24000000*OO[[#This Row],[127 (04JUL1985 18:00:00)-Water Temperature (C)]]*OO[[#This Row],[69]]</f>
        <v>7.8699348790500002E-6</v>
      </c>
      <c r="BT360" s="10">
        <f>3/24000000*OO[[#This Row],[128 (04JUL1985 21:00:00)-Water Temperature (C)]]*OO[[#This Row],[70]]</f>
        <v>7.3089457605837501E-6</v>
      </c>
      <c r="BU360" s="10">
        <f>3/24000000*OO[[#This Row],[129 (05JUL1985 00:00:00)-Water Temperature (C)]]*OO[[#This Row],[71]]</f>
        <v>6.7681717046549993E-6</v>
      </c>
      <c r="BV360" s="10">
        <f>3/24000000*OO[[#This Row],[130 (05JUL1985 03:00:00)-Water Temperature (C)]]*OO[[#This Row],[72]]</f>
        <v>6.3092331430050002E-6</v>
      </c>
      <c r="BW360" s="10">
        <f>3/24000000*OO[[#This Row],[131 (05JUL1985 06:00:00)-Water Temperature (C)]]*OO[[#This Row],[73]]</f>
        <v>5.8556748302199999E-6</v>
      </c>
      <c r="BX360" s="10">
        <f>3/24000000*OO[[#This Row],[132 (05JUL1985 09:00:00)-Water Temperature (C)]]*OO[[#This Row],[74]]</f>
        <v>5.6979522700100003E-6</v>
      </c>
      <c r="BY360" s="10">
        <f>3/24000000*OO[[#This Row],[133 (05JUL1985 12:00:00)-Water Temperature (C)]]*OO[[#This Row],[75]]</f>
        <v>5.9801097009599998E-6</v>
      </c>
      <c r="BZ360" s="10">
        <f>3/24000000*OO[[#This Row],[134 (05JUL1985 15:00:00)-Water Temperature (C)]]*OO[[#This Row],[76]]</f>
        <v>6.4864444843437508E-6</v>
      </c>
      <c r="CA360" s="10">
        <f>3/24000000*OO[[#This Row],[135 (05JUL1985 18:00:00)-Water Temperature (C)]]*OO[[#This Row],[77]]</f>
        <v>6.6915288178562496E-6</v>
      </c>
      <c r="CB360" s="10">
        <f>3/24000000*OO[[#This Row],[136 (05JUL1985 21:00:00)-Water Temperature (C)]]*OO[[#This Row],[78]]</f>
        <v>6.3922606562717495E-6</v>
      </c>
      <c r="CC360" s="10">
        <f>3/24000000*OO[[#This Row],[137 (06JUL1985 00:00:00)-Water Temperature (C)]]*OO[[#This Row],[79]]</f>
        <v>5.9554292107399998E-6</v>
      </c>
      <c r="CD360" s="10">
        <f>3/24000000*OO[[#This Row],[138 (06JUL1985 03:00:00)-Water Temperature (C)]]*OO[[#This Row],[80]]</f>
        <v>5.5996887198867497E-6</v>
      </c>
      <c r="CE360" s="10">
        <f>3/24000000*OO[[#This Row],[139 (06JUL1985 06:00:00)-Water Temperature (C)]]*OO[[#This Row],[81]]</f>
        <v>5.1903465524819994E-6</v>
      </c>
      <c r="CF360" s="10">
        <f>3/24000000*OO[[#This Row],[140 (06JUL1985 09:00:00)-Water Temperature (C)]]*OO[[#This Row],[82]]</f>
        <v>4.8718223464724996E-6</v>
      </c>
      <c r="CG360" s="10">
        <f>3/24000000*OO[[#This Row],[141 (06JUL1985 12:00:00)-Water Temperature (C)]]*OO[[#This Row],[83]]</f>
        <v>4.68506957699725E-6</v>
      </c>
      <c r="CH360" s="10">
        <f>3/24000000*OO[[#This Row],[142 (06JUL1985 15:00:00)-Water Temperature (C)]]*OO[[#This Row],[84]]</f>
        <v>4.4520997629900001E-6</v>
      </c>
      <c r="CI360" s="10">
        <f>3/24000000*OO[[#This Row],[143 (06JUL1985 18:00:00)-Water Temperature (C)]]*OO[[#This Row],[85]]</f>
        <v>4.2042056593246252E-6</v>
      </c>
      <c r="CJ360" s="10">
        <f>3/24000000*OO[[#This Row],[144 (06JUL1985 21:00:00)-Water Temperature (C)]]*OO[[#This Row],[86]]</f>
        <v>3.9780172283999995E-6</v>
      </c>
      <c r="CK360" s="10">
        <f>3/24000000*OO[[#This Row],[145 (07JUL1985 00:00:00)-Water Temperature (C)]]*OO[[#This Row],[87]]</f>
        <v>3.6659092884870001E-6</v>
      </c>
      <c r="CL360" s="10">
        <f>3/24000000*OO[[#This Row],[146 (07JUL1985 03:00:00)-Water Temperature (C)]]*OO[[#This Row],[88]]</f>
        <v>3.4211240729680001E-6</v>
      </c>
      <c r="CM360" s="10">
        <f>3/24000000*OO[[#This Row],[147 (07JUL1985 06:00:00)-Water Temperature (C)]]*OO[[#This Row],[89]]</f>
        <v>3.2106505193622504E-6</v>
      </c>
      <c r="CN360" s="10">
        <f>3/24000000*OO[[#This Row],[148 (07JUL1985 09:00:00)-Water Temperature (C)]]*OO[[#This Row],[90]]</f>
        <v>3.1079926211512495E-6</v>
      </c>
      <c r="CO360" s="10">
        <f>3/24000000*OO[[#This Row],[149 (07JUL1985 12:00:00)-Water Temperature (C)]]*OO[[#This Row],[91]]</f>
        <v>3.0451196484674999E-6</v>
      </c>
      <c r="CP360" s="10">
        <f>3/24000000*OO[[#This Row],[150 (07JUL1985 15:00:00)-Water Temperature (C)]]*OO[[#This Row],[92]]</f>
        <v>3.0973511181198748E-6</v>
      </c>
      <c r="CQ360" s="10">
        <f>3/24000000*OO[[#This Row],[151 (07JUL1985 18:00:00)-Water Temperature (C)]]*OO[[#This Row],[93]]</f>
        <v>3.19999966616E-6</v>
      </c>
      <c r="CR360" s="10">
        <f>3/24000000*OO[[#This Row],[152 (07JUL1985 21:00:00)-Water Temperature (C)]]*OO[[#This Row],[94]]</f>
        <v>3.1549211993032501E-6</v>
      </c>
      <c r="CS360" s="10">
        <f>3/24000000*OO[[#This Row],[153 (08JUL1985 00:00:00)-Water Temperature (C)]]*OO[[#This Row],[95]]</f>
        <v>2.93272792961425E-6</v>
      </c>
      <c r="CT360" s="10">
        <f>3/24000000*OO[[#This Row],[154 (08JUL1985 03:00:00)-Water Temperature (C)]]*OO[[#This Row],[96]]</f>
        <v>2.7581776795125E-6</v>
      </c>
      <c r="CU360" s="10">
        <f>3/24000000*OO[[#This Row],[155 (08JUL1985 06:00:00)-Water Temperature (C)]]*OO[[#This Row],[97]]</f>
        <v>2.5944847265372503E-6</v>
      </c>
      <c r="CV360" s="10">
        <f>3/24000000*OO[[#This Row],[156 (08JUL1985 09:00:00)-Water Temperature (C)]]*OO[[#This Row],[98]]</f>
        <v>2.5112264275637496E-6</v>
      </c>
      <c r="CW360" s="10">
        <f>3/24000000*OO[[#This Row],[157 (08JUL1985 12:00:00)-Water Temperature (C)]]*OO[[#This Row],[99]]</f>
        <v>2.39786590264E-6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0</v>
      </c>
      <c r="S361" s="10">
        <f>3/24*OO[[#This Row],[75 (28JUN1985 06:00:00)-Water Temperature (C)]]*OO[[#This Row],[17]]/SUM(OO[17])</f>
        <v>0</v>
      </c>
      <c r="T361" s="10">
        <f>3/24*OO[[#This Row],[76 (28JUN1985 09:00:00)-Water Temperature (C)]]*OO[[#This Row],[18]]/SUM(OO[18])</f>
        <v>0</v>
      </c>
      <c r="U361" s="10">
        <f>3/24*OO[[#This Row],[77 (28JUN1985 12:00:00)-Water Temperature (C)]]*OO[[#This Row],[19]]/SUM(OO[19])</f>
        <v>0</v>
      </c>
      <c r="V361" s="10">
        <f>3/24000000*OO[[#This Row],[78 (28JUN1985 15:00:00)-Water Temperature (C)]]*OO[[#This Row],[20]]</f>
        <v>1.6220754755477502E-35</v>
      </c>
      <c r="W361" s="10">
        <f>3/24000000*OO[[#This Row],[79 (28JUN1985 18:00:00)-Water Temperature (C)]]*OO[[#This Row],[21]]</f>
        <v>3.8162283517144997E-29</v>
      </c>
      <c r="X361" s="10">
        <f>3/24000000*OO[[#This Row],[80 (28JUN1985 21:00:00)-Water Temperature (C)]]*OO[[#This Row],[22]]</f>
        <v>1.34410153165625E-22</v>
      </c>
      <c r="Y361" s="10">
        <f>3/24000000*OO[[#This Row],[81 (29JUN1985 00:00:00)-Water Temperature (C)]]*OO[[#This Row],[23]]</f>
        <v>3.2135727282218748E-18</v>
      </c>
      <c r="Z361" s="10">
        <f>3/24000000*OO[[#This Row],[82 (29JUN1985 03:00:00)-Water Temperature (C)]]*OO[[#This Row],[24]]</f>
        <v>5.1904154934712503E-15</v>
      </c>
      <c r="AA361" s="10">
        <f>3/24000000*OO[[#This Row],[83 (29JUN1985 06:00:00)-Water Temperature (C)]]*OO[[#This Row],[25]]</f>
        <v>1.9842955309358749E-12</v>
      </c>
      <c r="AB361" s="10">
        <f>3/24000000*OO[[#This Row],[84 (29JUN1985 09:00:00)-Water Temperature (C)]]*OO[[#This Row],[26]]</f>
        <v>2.7883336558740004E-10</v>
      </c>
      <c r="AC361" s="10">
        <f>3/24000000*OO[[#This Row],[85 (29JUN1985 12:00:00)-Water Temperature (C)]]*OO[[#This Row],[27]]</f>
        <v>1.8257011634740001E-8</v>
      </c>
      <c r="AD361" s="10">
        <f>3/24000000*OO[[#This Row],[86 (29JUN1985 15:00:00)-Water Temperature (C)]]*OO[[#This Row],[28]]</f>
        <v>6.4631664009862499E-7</v>
      </c>
      <c r="AE361" s="10">
        <f>3/24000000*OO[[#This Row],[88 (29JUN1985 21:00:00)-Water Temperature (C)]]*OO[[#This Row],[30]]</f>
        <v>1.4672581887442498E-4</v>
      </c>
      <c r="AF361" s="10">
        <f>3/24000000*OO[[#This Row],[88 (29JUN1985 21:00:00)-Water Temperature (C)]]*OO[[#This Row],[30]]</f>
        <v>1.4672581887442498E-4</v>
      </c>
      <c r="AG361" s="10">
        <f>3/24000000*OO[[#This Row],[89 (30JUN1985 00:00:00)-Water Temperature (C)]]*OO[[#This Row],[31]]</f>
        <v>9.9329334560099999E-4</v>
      </c>
      <c r="AH361" s="10">
        <f>3/24000000*OO[[#This Row],[90 (30JUN1985 03:00:00)-Water Temperature (C)]]*OO[[#This Row],[32]]</f>
        <v>4.5047539425694992E-3</v>
      </c>
      <c r="AI361" s="10">
        <f>3/24000000*OO[[#This Row],[91 (30JUN1985 06:00:00)-Water Temperature (C)]]*OO[[#This Row],[33]]</f>
        <v>1.4075244654878751E-2</v>
      </c>
      <c r="AJ361" s="10">
        <f>3/24000000*OO[[#This Row],[92 (30JUN1985 09:00:00)-Water Temperature (C)]]*OO[[#This Row],[34]]</f>
        <v>3.2182849726102497E-2</v>
      </c>
      <c r="AK361" s="10">
        <f>3/24000000*OO[[#This Row],[93 (30JUN1985 12:00:00)-Water Temperature (C)]]*OO[[#This Row],[35]]</f>
        <v>5.6895888046899996E-2</v>
      </c>
      <c r="AL361" s="10">
        <f>3/24000000*OO[[#This Row],[94 (30JUN1985 15:00:00)-Water Temperature (C)]]*OO[[#This Row],[36]]</f>
        <v>8.2759394637462499E-2</v>
      </c>
      <c r="AM361" s="10">
        <f>3/24000000*OO[[#This Row],[95 (30JUN1985 18:00:00)-Water Temperature (C)]]*OO[[#This Row],[37]]</f>
        <v>9.7775812694999992E-2</v>
      </c>
      <c r="AN361" s="10">
        <f>3/24000000*OO[[#This Row],[96 (30JUN1985 21:00:00)-Water Temperature (C)]]*OO[[#This Row],[38]]</f>
        <v>8.9624022651524998E-2</v>
      </c>
      <c r="AO361" s="10">
        <f>3/24000000*OO[[#This Row],[97 (01JUL1985 00:00:00)-Water Temperature (C)]]*OO[[#This Row],[39]]</f>
        <v>6.6545060392000005E-2</v>
      </c>
      <c r="AP361" s="10">
        <f>3/24000000*OO[[#This Row],[98 (01JUL1985 03:00:00)-Water Temperature (C)]]*OO[[#This Row],[40]]</f>
        <v>4.2362941749353747E-2</v>
      </c>
      <c r="AQ361" s="10">
        <f>3/24000000*OO[[#This Row],[99 (01JUL1985 06:00:00)-Water Temperature (C)]]*OO[[#This Row],[41]]</f>
        <v>2.3260208532177497E-2</v>
      </c>
      <c r="AR361" s="10">
        <f>3/24000000*OO[[#This Row],[100 (01JUL1985 09:00:00)-Water Temperature (C)]]*OO[[#This Row],[42]]</f>
        <v>1.158077787854875E-2</v>
      </c>
      <c r="AS361" s="10">
        <f>3/24000000*OO[[#This Row],[101 (01JUL1985 12:00:00)-Water Temperature (C)]]*OO[[#This Row],[43]]</f>
        <v>5.2203421792912496E-3</v>
      </c>
      <c r="AT361" s="10">
        <f>3/24000000*OO[[#This Row],[102 (01JUL1985 15:00:00)-Water Temperature (C)]]*OO[[#This Row],[44]]</f>
        <v>2.1499261610474999E-3</v>
      </c>
      <c r="AU361" s="10">
        <f>3/24000000*OO[[#This Row],[103 (01JUL1985 18:00:00)-Water Temperature (C)]]*OO[[#This Row],[45]]</f>
        <v>8.1224043164549993E-4</v>
      </c>
      <c r="AV361" s="10">
        <f>3/24000000*OO[[#This Row],[104 (01JUL1985 21:00:00)-Water Temperature (C)]]*OO[[#This Row],[46]]</f>
        <v>3.0264095210249999E-4</v>
      </c>
      <c r="AW361" s="10">
        <f>3/24000000*OO[[#This Row],[105 (02JUL1985 00:00:00)-Water Temperature (C)]]*OO[[#This Row],[47]]</f>
        <v>1.26403186193475E-4</v>
      </c>
      <c r="AX361" s="10">
        <f>3/24000000*OO[[#This Row],[106 (02JUL1985 03:00:00)-Water Temperature (C)]]*OO[[#This Row],[48]]</f>
        <v>7.2107732930224995E-5</v>
      </c>
      <c r="AY361" s="10">
        <f>3/24000000*OO[[#This Row],[107 (02JUL1985 06:00:00)-Water Temperature (C)]]*OO[[#This Row],[49]]</f>
        <v>5.6439090961950001E-5</v>
      </c>
      <c r="AZ361" s="10">
        <f>3/24000000*OO[[#This Row],[108 (02JUL1985 09:00:00)-Water Temperature (C)]]*OO[[#This Row],[50]]</f>
        <v>5.394677296000001E-5</v>
      </c>
      <c r="BA361" s="10">
        <f>3/24000000*OO[[#This Row],[109 (02JUL1985 12:00:00)-Water Temperature (C)]]*OO[[#This Row],[51]]</f>
        <v>5.4352896886574995E-5</v>
      </c>
      <c r="BB361" s="10">
        <f>3/24000000*OO[[#This Row],[110 (02JUL1985 15:00:00)-Water Temperature (C)]]*OO[[#This Row],[52]]</f>
        <v>5.4647860266509999E-5</v>
      </c>
      <c r="BC361" s="10">
        <f>3/24000000*OO[[#This Row],[111 (02JUL1985 18:00:00)-Water Temperature (C)]]*OO[[#This Row],[53]]</f>
        <v>5.3463023181112499E-5</v>
      </c>
      <c r="BD361" s="10">
        <f>3/24000000*OO[[#This Row],[112 (02JUL1985 21:00:00)-Water Temperature (C)]]*OO[[#This Row],[54]]</f>
        <v>4.8406345606176243E-5</v>
      </c>
      <c r="BE361" s="10">
        <f>3/24000000*OO[[#This Row],[113 (03JUL1985 00:00:00)-Water Temperature (C)]]*OO[[#This Row],[55]]</f>
        <v>4.1823081418542504E-5</v>
      </c>
      <c r="BF361" s="10">
        <f>3/24000000*OO[[#This Row],[114 (03JUL1985 03:00:00)-Water Temperature (C)]]*OO[[#This Row],[56]]</f>
        <v>3.4915465829162503E-5</v>
      </c>
      <c r="BG361" s="10">
        <f>3/24000000*OO[[#This Row],[115 (03JUL1985 06:00:00)-Water Temperature (C)]]*OO[[#This Row],[57]]</f>
        <v>2.8181812697032501E-5</v>
      </c>
      <c r="BH361" s="10">
        <f>3/24000000*OO[[#This Row],[116 (03JUL1985 09:00:00)-Water Temperature (C)]]*OO[[#This Row],[58]]</f>
        <v>2.3215072135549999E-5</v>
      </c>
      <c r="BI361" s="10">
        <f>3/24000000*OO[[#This Row],[117 (03JUL1985 12:00:00)-Water Temperature (C)]]*OO[[#This Row],[59]]</f>
        <v>2.0076618610232499E-5</v>
      </c>
      <c r="BJ361" s="10">
        <f>3/24000000*OO[[#This Row],[118 (03JUL1985 15:00:00)-Water Temperature (C)]]*OO[[#This Row],[60]]</f>
        <v>1.7907227977470001E-5</v>
      </c>
      <c r="BK361" s="10">
        <f>3/24000000*OO[[#This Row],[119 (03JUL1985 18:00:00)-Water Temperature (C)]]*OO[[#This Row],[61]]</f>
        <v>1.569660891099E-5</v>
      </c>
      <c r="BL361" s="10">
        <f>3/24000000*OO[[#This Row],[120 (03JUL1985 21:00:00)-Water Temperature (C)]]*OO[[#This Row],[62]]</f>
        <v>1.3627373879283749E-5</v>
      </c>
      <c r="BM361" s="10">
        <f>3/24000000*OO[[#This Row],[121 (04JUL1985 00:00:00)-Water Temperature (C)]]*OO[[#This Row],[63]]</f>
        <v>1.1971504903352498E-5</v>
      </c>
      <c r="BN361" s="10">
        <f>3/24000000*OO[[#This Row],[122 (04JUL1985 03:00:00)-Water Temperature (C)]]*OO[[#This Row],[64]]</f>
        <v>1.0726810293914999E-5</v>
      </c>
      <c r="BO361" s="10">
        <f>3/24000000*OO[[#This Row],[123 (04JUL1985 06:00:00)-Water Temperature (C)]]*OO[[#This Row],[65]]</f>
        <v>9.6790748489999991E-6</v>
      </c>
      <c r="BP361" s="10">
        <f>3/24000000*OO[[#This Row],[124 (04JUL1985 09:00:00)-Water Temperature (C)]]*OO[[#This Row],[66]]</f>
        <v>9.0355214225850009E-6</v>
      </c>
      <c r="BQ361" s="10">
        <f>3/24000000*OO[[#This Row],[125 (04JUL1985 12:00:00)-Water Temperature (C)]]*OO[[#This Row],[67]]</f>
        <v>8.432864404874998E-6</v>
      </c>
      <c r="BR361" s="10">
        <f>3/24000000*OO[[#This Row],[126 (04JUL1985 15:00:00)-Water Temperature (C)]]*OO[[#This Row],[68]]</f>
        <v>7.6304869184699993E-6</v>
      </c>
      <c r="BS361" s="10">
        <f>3/24000000*OO[[#This Row],[127 (04JUL1985 18:00:00)-Water Temperature (C)]]*OO[[#This Row],[69]]</f>
        <v>6.9432027030449995E-6</v>
      </c>
      <c r="BT361" s="10">
        <f>3/24000000*OO[[#This Row],[128 (04JUL1985 21:00:00)-Water Temperature (C)]]*OO[[#This Row],[70]]</f>
        <v>6.4356245197687488E-6</v>
      </c>
      <c r="BU361" s="10">
        <f>3/24000000*OO[[#This Row],[129 (05JUL1985 00:00:00)-Water Temperature (C)]]*OO[[#This Row],[71]]</f>
        <v>5.9526427434087503E-6</v>
      </c>
      <c r="BV361" s="10">
        <f>3/24000000*OO[[#This Row],[130 (05JUL1985 03:00:00)-Water Temperature (C)]]*OO[[#This Row],[72]]</f>
        <v>5.5419126156850006E-6</v>
      </c>
      <c r="BW361" s="10">
        <f>3/24000000*OO[[#This Row],[131 (05JUL1985 06:00:00)-Water Temperature (C)]]*OO[[#This Row],[73]]</f>
        <v>5.1468900997674987E-6</v>
      </c>
      <c r="BX361" s="10">
        <f>3/24000000*OO[[#This Row],[132 (05JUL1985 09:00:00)-Water Temperature (C)]]*OO[[#This Row],[74]]</f>
        <v>5.0068610784403749E-6</v>
      </c>
      <c r="BY361" s="10">
        <f>3/24000000*OO[[#This Row],[133 (05JUL1985 12:00:00)-Water Temperature (C)]]*OO[[#This Row],[75]]</f>
        <v>5.2503054164109996E-6</v>
      </c>
      <c r="BZ361" s="10">
        <f>3/24000000*OO[[#This Row],[134 (05JUL1985 15:00:00)-Water Temperature (C)]]*OO[[#This Row],[76]]</f>
        <v>5.6864116128868745E-6</v>
      </c>
      <c r="CA361" s="10">
        <f>3/24000000*OO[[#This Row],[135 (05JUL1985 18:00:00)-Water Temperature (C)]]*OO[[#This Row],[77]]</f>
        <v>5.8596565077218752E-6</v>
      </c>
      <c r="CB361" s="10">
        <f>3/24000000*OO[[#This Row],[136 (05JUL1985 21:00:00)-Water Temperature (C)]]*OO[[#This Row],[78]]</f>
        <v>5.5928268276540001E-6</v>
      </c>
      <c r="CC361" s="10">
        <f>3/24000000*OO[[#This Row],[137 (06JUL1985 00:00:00)-Water Temperature (C)]]*OO[[#This Row],[79]]</f>
        <v>5.2058758016340001E-6</v>
      </c>
      <c r="CD361" s="10">
        <f>3/24000000*OO[[#This Row],[138 (06JUL1985 03:00:00)-Water Temperature (C)]]*OO[[#This Row],[80]]</f>
        <v>4.8966642333599994E-6</v>
      </c>
      <c r="CE361" s="10">
        <f>3/24000000*OO[[#This Row],[139 (06JUL1985 06:00:00)-Water Temperature (C)]]*OO[[#This Row],[81]]</f>
        <v>4.5432463649399991E-6</v>
      </c>
      <c r="CF361" s="10">
        <f>3/24000000*OO[[#This Row],[140 (06JUL1985 09:00:00)-Water Temperature (C)]]*OO[[#This Row],[82]]</f>
        <v>4.2658958400012505E-6</v>
      </c>
      <c r="CG361" s="10">
        <f>3/24000000*OO[[#This Row],[141 (06JUL1985 12:00:00)-Water Temperature (C)]]*OO[[#This Row],[83]]</f>
        <v>4.1037615130481251E-6</v>
      </c>
      <c r="CH361" s="10">
        <f>3/24000000*OO[[#This Row],[142 (06JUL1985 15:00:00)-Water Temperature (C)]]*OO[[#This Row],[84]]</f>
        <v>3.9004041824924998E-6</v>
      </c>
      <c r="CI361" s="10">
        <f>3/24000000*OO[[#This Row],[143 (06JUL1985 18:00:00)-Water Temperature (C)]]*OO[[#This Row],[85]]</f>
        <v>3.6782443735079997E-6</v>
      </c>
      <c r="CJ361" s="10">
        <f>3/24000000*OO[[#This Row],[144 (06JUL1985 21:00:00)-Water Temperature (C)]]*OO[[#This Row],[86]]</f>
        <v>3.4740864693347494E-6</v>
      </c>
      <c r="CK361" s="10">
        <f>3/24000000*OO[[#This Row],[145 (07JUL1985 00:00:00)-Water Temperature (C)]]*OO[[#This Row],[87]]</f>
        <v>3.1995546687415E-6</v>
      </c>
      <c r="CL361" s="10">
        <f>3/24000000*OO[[#This Row],[146 (07JUL1985 03:00:00)-Water Temperature (C)]]*OO[[#This Row],[88]]</f>
        <v>2.982497132278125E-6</v>
      </c>
      <c r="CM361" s="10">
        <f>3/24000000*OO[[#This Row],[147 (07JUL1985 06:00:00)-Water Temperature (C)]]*OO[[#This Row],[89]]</f>
        <v>2.8007575927988747E-6</v>
      </c>
      <c r="CN361" s="10">
        <f>3/24000000*OO[[#This Row],[148 (07JUL1985 09:00:00)-Water Temperature (C)]]*OO[[#This Row],[90]]</f>
        <v>2.7105400894206249E-6</v>
      </c>
      <c r="CO361" s="10">
        <f>3/24000000*OO[[#This Row],[149 (07JUL1985 12:00:00)-Water Temperature (C)]]*OO[[#This Row],[91]]</f>
        <v>2.6571213159872498E-6</v>
      </c>
      <c r="CP361" s="10">
        <f>3/24000000*OO[[#This Row],[150 (07JUL1985 15:00:00)-Water Temperature (C)]]*OO[[#This Row],[92]]</f>
        <v>2.6986039112876251E-6</v>
      </c>
      <c r="CQ361" s="10">
        <f>3/24000000*OO[[#This Row],[151 (07JUL1985 18:00:00)-Water Temperature (C)]]*OO[[#This Row],[93]]</f>
        <v>2.7840157124284998E-6</v>
      </c>
      <c r="CR361" s="10">
        <f>3/24000000*OO[[#This Row],[152 (07JUL1985 21:00:00)-Water Temperature (C)]]*OO[[#This Row],[94]]</f>
        <v>2.7414708424559996E-6</v>
      </c>
      <c r="CS361" s="10">
        <f>3/24000000*OO[[#This Row],[153 (08JUL1985 00:00:00)-Water Temperature (C)]]*OO[[#This Row],[95]]</f>
        <v>2.5460635854946249E-6</v>
      </c>
      <c r="CT361" s="10">
        <f>3/24000000*OO[[#This Row],[154 (08JUL1985 03:00:00)-Water Temperature (C)]]*OO[[#This Row],[96]]</f>
        <v>2.3920457358524998E-6</v>
      </c>
      <c r="CU361" s="10">
        <f>3/24000000*OO[[#This Row],[155 (08JUL1985 06:00:00)-Water Temperature (C)]]*OO[[#This Row],[97]]</f>
        <v>2.2541095904275001E-6</v>
      </c>
      <c r="CV361" s="10">
        <f>3/24000000*OO[[#This Row],[156 (08JUL1985 09:00:00)-Water Temperature (C)]]*OO[[#This Row],[98]]</f>
        <v>2.1829942197431249E-6</v>
      </c>
      <c r="CW361" s="10">
        <f>3/24000000*OO[[#This Row],[157 (08JUL1985 12:00:00)-Water Temperature (C)]]*OO[[#This Row],[99]]</f>
        <v>2.0852157838190001E-6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0</v>
      </c>
      <c r="S362" s="10">
        <f>3/24*OO[[#This Row],[75 (28JUN1985 06:00:00)-Water Temperature (C)]]*OO[[#This Row],[17]]/SUM(OO[17])</f>
        <v>0</v>
      </c>
      <c r="T362" s="10">
        <f>3/24*OO[[#This Row],[76 (28JUN1985 09:00:00)-Water Temperature (C)]]*OO[[#This Row],[18]]/SUM(OO[18])</f>
        <v>0</v>
      </c>
      <c r="U362" s="10">
        <f>3/24*OO[[#This Row],[77 (28JUN1985 12:00:00)-Water Temperature (C)]]*OO[[#This Row],[19]]/SUM(OO[19])</f>
        <v>0</v>
      </c>
      <c r="V362" s="10">
        <f>3/24000000*OO[[#This Row],[78 (28JUN1985 15:00:00)-Water Temperature (C)]]*OO[[#This Row],[20]]</f>
        <v>3.9544593784999994E-36</v>
      </c>
      <c r="W362" s="10">
        <f>3/24000000*OO[[#This Row],[79 (28JUN1985 18:00:00)-Water Temperature (C)]]*OO[[#This Row],[21]]</f>
        <v>2.407849727306375E-29</v>
      </c>
      <c r="X362" s="10">
        <f>3/24000000*OO[[#This Row],[80 (28JUN1985 21:00:00)-Water Temperature (C)]]*OO[[#This Row],[22]]</f>
        <v>6.1483227910575003E-23</v>
      </c>
      <c r="Y362" s="10">
        <f>3/24000000*OO[[#This Row],[81 (29JUN1985 00:00:00)-Water Temperature (C)]]*OO[[#This Row],[23]]</f>
        <v>1.9083332644443752E-18</v>
      </c>
      <c r="Z362" s="10">
        <f>3/24000000*OO[[#This Row],[82 (29JUN1985 03:00:00)-Water Temperature (C)]]*OO[[#This Row],[24]]</f>
        <v>3.4633101874874999E-15</v>
      </c>
      <c r="AA362" s="10">
        <f>3/24000000*OO[[#This Row],[83 (29JUN1985 06:00:00)-Water Temperature (C)]]*OO[[#This Row],[25]]</f>
        <v>1.4348250529374999E-12</v>
      </c>
      <c r="AB362" s="10">
        <f>3/24000000*OO[[#This Row],[84 (29JUN1985 09:00:00)-Water Temperature (C)]]*OO[[#This Row],[26]]</f>
        <v>2.1472439853637498E-10</v>
      </c>
      <c r="AC362" s="10">
        <f>3/24000000*OO[[#This Row],[85 (29JUN1985 12:00:00)-Water Temperature (C)]]*OO[[#This Row],[27]]</f>
        <v>1.4819145030305001E-8</v>
      </c>
      <c r="AD362" s="10">
        <f>3/24000000*OO[[#This Row],[86 (29JUN1985 15:00:00)-Water Temperature (C)]]*OO[[#This Row],[28]]</f>
        <v>5.4873299315199993E-7</v>
      </c>
      <c r="AE362" s="10">
        <f>3/24000000*OO[[#This Row],[88 (29JUN1985 21:00:00)-Water Temperature (C)]]*OO[[#This Row],[30]]</f>
        <v>1.3512194172015E-4</v>
      </c>
      <c r="AF362" s="10">
        <f>3/24000000*OO[[#This Row],[88 (29JUN1985 21:00:00)-Water Temperature (C)]]*OO[[#This Row],[30]]</f>
        <v>1.3512194172015E-4</v>
      </c>
      <c r="AG362" s="10">
        <f>3/24000000*OO[[#This Row],[89 (30JUN1985 00:00:00)-Water Temperature (C)]]*OO[[#This Row],[31]]</f>
        <v>9.473608365895001E-4</v>
      </c>
      <c r="AH362" s="10">
        <f>3/24000000*OO[[#This Row],[90 (30JUN1985 03:00:00)-Water Temperature (C)]]*OO[[#This Row],[32]]</f>
        <v>4.4406748478234993E-3</v>
      </c>
      <c r="AI362" s="10">
        <f>3/24000000*OO[[#This Row],[91 (30JUN1985 06:00:00)-Water Temperature (C)]]*OO[[#This Row],[33]]</f>
        <v>1.4321674905502499E-2</v>
      </c>
      <c r="AJ362" s="10">
        <f>3/24000000*OO[[#This Row],[92 (30JUN1985 09:00:00)-Water Temperature (C)]]*OO[[#This Row],[34]]</f>
        <v>3.3681216245469998E-2</v>
      </c>
      <c r="AK362" s="10">
        <f>3/24000000*OO[[#This Row],[93 (30JUN1985 12:00:00)-Water Temperature (C)]]*OO[[#This Row],[35]]</f>
        <v>6.1069231604062496E-2</v>
      </c>
      <c r="AL362" s="10">
        <f>3/24000000*OO[[#This Row],[94 (30JUN1985 15:00:00)-Water Temperature (C)]]*OO[[#This Row],[36]]</f>
        <v>9.0774660316750008E-2</v>
      </c>
      <c r="AM362" s="10">
        <f>3/24000000*OO[[#This Row],[95 (30JUN1985 18:00:00)-Water Temperature (C)]]*OO[[#This Row],[37]]</f>
        <v>0.10945125436350001</v>
      </c>
      <c r="AN362" s="10">
        <f>3/24000000*OO[[#This Row],[96 (30JUN1985 21:00:00)-Water Temperature (C)]]*OO[[#This Row],[38]]</f>
        <v>0.10235974575239999</v>
      </c>
      <c r="AO362" s="10">
        <f>3/24000000*OO[[#This Row],[97 (01JUL1985 00:00:00)-Water Temperature (C)]]*OO[[#This Row],[39]]</f>
        <v>7.7379481795587499E-2</v>
      </c>
      <c r="AP362" s="10">
        <f>3/24000000*OO[[#This Row],[98 (01JUL1985 03:00:00)-Water Temperature (C)]]*OO[[#This Row],[40]]</f>
        <v>5.013794458765624E-2</v>
      </c>
      <c r="AQ362" s="10">
        <f>3/24000000*OO[[#This Row],[99 (01JUL1985 06:00:00)-Water Temperature (C)]]*OO[[#This Row],[41]]</f>
        <v>2.8008974368136246E-2</v>
      </c>
      <c r="AR362" s="10">
        <f>3/24000000*OO[[#This Row],[100 (01JUL1985 09:00:00)-Water Temperature (C)]]*OO[[#This Row],[42]]</f>
        <v>1.4147910929531249E-2</v>
      </c>
      <c r="AS362" s="10">
        <f>3/24000000*OO[[#This Row],[101 (01JUL1985 12:00:00)-Water Temperature (C)]]*OO[[#This Row],[43]]</f>
        <v>6.470518697239999E-3</v>
      </c>
      <c r="AT362" s="10">
        <f>3/24000000*OO[[#This Row],[102 (01JUL1985 15:00:00)-Water Temperature (C)]]*OO[[#This Row],[44]]</f>
        <v>2.6946973742695002E-3</v>
      </c>
      <c r="AU362" s="10">
        <f>3/24000000*OO[[#This Row],[103 (01JUL1985 18:00:00)-Water Temperature (C)]]*OO[[#This Row],[45]]</f>
        <v>1.0250642504039998E-3</v>
      </c>
      <c r="AV362" s="10">
        <f>3/24000000*OO[[#This Row],[104 (01JUL1985 21:00:00)-Water Temperature (C)]]*OO[[#This Row],[46]]</f>
        <v>3.8093033550495002E-4</v>
      </c>
      <c r="AW362" s="10">
        <f>3/24000000*OO[[#This Row],[105 (02JUL1985 00:00:00)-Water Temperature (C)]]*OO[[#This Row],[47]]</f>
        <v>1.5579366331950001E-4</v>
      </c>
      <c r="AX362" s="10">
        <f>3/24000000*OO[[#This Row],[106 (02JUL1985 03:00:00)-Water Temperature (C)]]*OO[[#This Row],[48]]</f>
        <v>8.5806679380000009E-5</v>
      </c>
      <c r="AY362" s="10">
        <f>3/24000000*OO[[#This Row],[107 (02JUL1985 06:00:00)-Water Temperature (C)]]*OO[[#This Row],[49]]</f>
        <v>6.5490438835199988E-5</v>
      </c>
      <c r="AZ362" s="10">
        <f>3/24000000*OO[[#This Row],[108 (02JUL1985 09:00:00)-Water Temperature (C)]]*OO[[#This Row],[50]]</f>
        <v>6.2107640283300006E-5</v>
      </c>
      <c r="BA362" s="10">
        <f>3/24000000*OO[[#This Row],[109 (02JUL1985 12:00:00)-Water Temperature (C)]]*OO[[#This Row],[51]]</f>
        <v>6.262672142527498E-5</v>
      </c>
      <c r="BB362" s="10">
        <f>3/24000000*OO[[#This Row],[110 (02JUL1985 15:00:00)-Water Temperature (C)]]*OO[[#This Row],[52]]</f>
        <v>6.3088959081850006E-5</v>
      </c>
      <c r="BC362" s="10">
        <f>3/24000000*OO[[#This Row],[111 (02JUL1985 18:00:00)-Water Temperature (C)]]*OO[[#This Row],[53]]</f>
        <v>6.1874371634812494E-5</v>
      </c>
      <c r="BD362" s="10">
        <f>3/24000000*OO[[#This Row],[112 (02JUL1985 21:00:00)-Water Temperature (C)]]*OO[[#This Row],[54]]</f>
        <v>5.6252406237749992E-5</v>
      </c>
      <c r="BE362" s="10">
        <f>3/24000000*OO[[#This Row],[113 (03JUL1985 00:00:00)-Water Temperature (C)]]*OO[[#This Row],[55]]</f>
        <v>4.8759071291264991E-5</v>
      </c>
      <c r="BF362" s="10">
        <f>3/24000000*OO[[#This Row],[114 (03JUL1985 03:00:00)-Water Temperature (C)]]*OO[[#This Row],[56]]</f>
        <v>4.0883664649756248E-5</v>
      </c>
      <c r="BG362" s="10">
        <f>3/24000000*OO[[#This Row],[115 (03JUL1985 06:00:00)-Water Temperature (C)]]*OO[[#This Row],[57]]</f>
        <v>3.3154383835849994E-5</v>
      </c>
      <c r="BH362" s="10">
        <f>3/24000000*OO[[#This Row],[116 (03JUL1985 09:00:00)-Water Temperature (C)]]*OO[[#This Row],[58]]</f>
        <v>2.73656329354975E-5</v>
      </c>
      <c r="BI362" s="10">
        <f>3/24000000*OO[[#This Row],[117 (03JUL1985 12:00:00)-Water Temperature (C)]]*OO[[#This Row],[59]]</f>
        <v>2.3664892199656249E-5</v>
      </c>
      <c r="BJ362" s="10">
        <f>3/24000000*OO[[#This Row],[118 (03JUL1985 15:00:00)-Water Temperature (C)]]*OO[[#This Row],[60]]</f>
        <v>2.1064943578656246E-5</v>
      </c>
      <c r="BK362" s="10">
        <f>3/24000000*OO[[#This Row],[119 (03JUL1985 18:00:00)-Water Temperature (C)]]*OO[[#This Row],[61]]</f>
        <v>1.842138648746875E-5</v>
      </c>
      <c r="BL362" s="10">
        <f>3/24000000*OO[[#This Row],[120 (03JUL1985 21:00:00)-Water Temperature (C)]]*OO[[#This Row],[62]]</f>
        <v>1.5945063461617499E-5</v>
      </c>
      <c r="BM362" s="10">
        <f>3/24000000*OO[[#This Row],[121 (04JUL1985 00:00:00)-Water Temperature (C)]]*OO[[#This Row],[63]]</f>
        <v>1.3972739878281247E-5</v>
      </c>
      <c r="BN362" s="10">
        <f>3/24000000*OO[[#This Row],[122 (04JUL1985 03:00:00)-Water Temperature (C)]]*OO[[#This Row],[64]]</f>
        <v>1.2510209796810001E-5</v>
      </c>
      <c r="BO362" s="10">
        <f>3/24000000*OO[[#This Row],[123 (04JUL1985 06:00:00)-Water Temperature (C)]]*OO[[#This Row],[65]]</f>
        <v>1.1295404939159997E-5</v>
      </c>
      <c r="BP362" s="10">
        <f>3/24000000*OO[[#This Row],[124 (04JUL1985 09:00:00)-Water Temperature (C)]]*OO[[#This Row],[66]]</f>
        <v>1.0548654815072499E-5</v>
      </c>
      <c r="BQ362" s="10">
        <f>3/24000000*OO[[#This Row],[125 (04JUL1985 12:00:00)-Water Temperature (C)]]*OO[[#This Row],[67]]</f>
        <v>9.8646780578499994E-6</v>
      </c>
      <c r="BR362" s="10">
        <f>3/24000000*OO[[#This Row],[126 (04JUL1985 15:00:00)-Water Temperature (C)]]*OO[[#This Row],[68]]</f>
        <v>8.9331252724800003E-6</v>
      </c>
      <c r="BS362" s="10">
        <f>3/24000000*OO[[#This Row],[127 (04JUL1985 18:00:00)-Water Temperature (C)]]*OO[[#This Row],[69]]</f>
        <v>8.1210232410549993E-6</v>
      </c>
      <c r="BT362" s="10">
        <f>3/24000000*OO[[#This Row],[128 (04JUL1985 21:00:00)-Water Temperature (C)]]*OO[[#This Row],[70]]</f>
        <v>7.5247376326650008E-6</v>
      </c>
      <c r="BU362" s="10">
        <f>3/24000000*OO[[#This Row],[129 (05JUL1985 00:00:00)-Water Temperature (C)]]*OO[[#This Row],[71]]</f>
        <v>6.9610558951512504E-6</v>
      </c>
      <c r="BV362" s="10">
        <f>3/24000000*OO[[#This Row],[130 (05JUL1985 03:00:00)-Water Temperature (C)]]*OO[[#This Row],[72]]</f>
        <v>6.4803140000512493E-6</v>
      </c>
      <c r="BW362" s="10">
        <f>3/24000000*OO[[#This Row],[131 (05JUL1985 06:00:00)-Water Temperature (C)]]*OO[[#This Row],[73]]</f>
        <v>6.0269896777275003E-6</v>
      </c>
      <c r="BX362" s="10">
        <f>3/24000000*OO[[#This Row],[132 (05JUL1985 09:00:00)-Water Temperature (C)]]*OO[[#This Row],[74]]</f>
        <v>5.8629758075349992E-6</v>
      </c>
      <c r="BY362" s="10">
        <f>3/24000000*OO[[#This Row],[133 (05JUL1985 12:00:00)-Water Temperature (C)]]*OO[[#This Row],[75]]</f>
        <v>6.1434739823274998E-6</v>
      </c>
      <c r="BZ362" s="10">
        <f>3/24000000*OO[[#This Row],[134 (05JUL1985 15:00:00)-Water Temperature (C)]]*OO[[#This Row],[76]]</f>
        <v>6.6555298601049986E-6</v>
      </c>
      <c r="CA362" s="10">
        <f>3/24000000*OO[[#This Row],[135 (05JUL1985 18:00:00)-Water Temperature (C)]]*OO[[#This Row],[77]]</f>
        <v>6.865284902456249E-6</v>
      </c>
      <c r="CB362" s="10">
        <f>3/24000000*OO[[#This Row],[136 (05JUL1985 21:00:00)-Water Temperature (C)]]*OO[[#This Row],[78]]</f>
        <v>6.5626595751035009E-6</v>
      </c>
      <c r="CC362" s="10">
        <f>3/24000000*OO[[#This Row],[137 (06JUL1985 00:00:00)-Water Temperature (C)]]*OO[[#This Row],[79]]</f>
        <v>6.109604332796E-6</v>
      </c>
      <c r="CD362" s="10">
        <f>3/24000000*OO[[#This Row],[138 (06JUL1985 03:00:00)-Water Temperature (C)]]*OO[[#This Row],[80]]</f>
        <v>5.7528999149316243E-6</v>
      </c>
      <c r="CE362" s="10">
        <f>3/24000000*OO[[#This Row],[139 (06JUL1985 06:00:00)-Water Temperature (C)]]*OO[[#This Row],[81]]</f>
        <v>5.3495797945972503E-6</v>
      </c>
      <c r="CF362" s="10">
        <f>3/24000000*OO[[#This Row],[140 (06JUL1985 09:00:00)-Water Temperature (C)]]*OO[[#This Row],[82]]</f>
        <v>5.0282310125547497E-6</v>
      </c>
      <c r="CG362" s="10">
        <f>3/24000000*OO[[#This Row],[141 (06JUL1985 12:00:00)-Water Temperature (C)]]*OO[[#This Row],[83]]</f>
        <v>4.8420106774766247E-6</v>
      </c>
      <c r="CH362" s="10">
        <f>3/24000000*OO[[#This Row],[142 (06JUL1985 15:00:00)-Water Temperature (C)]]*OO[[#This Row],[84]]</f>
        <v>4.6109667348330004E-6</v>
      </c>
      <c r="CI362" s="10">
        <f>3/24000000*OO[[#This Row],[143 (06JUL1985 18:00:00)-Water Temperature (C)]]*OO[[#This Row],[85]]</f>
        <v>4.3460681518502499E-6</v>
      </c>
      <c r="CJ362" s="10">
        <f>3/24000000*OO[[#This Row],[144 (06JUL1985 21:00:00)-Water Temperature (C)]]*OO[[#This Row],[86]]</f>
        <v>4.1037388124512508E-6</v>
      </c>
      <c r="CK362" s="10">
        <f>3/24000000*OO[[#This Row],[145 (07JUL1985 00:00:00)-Water Temperature (C)]]*OO[[#This Row],[87]]</f>
        <v>3.7816981149285E-6</v>
      </c>
      <c r="CL362" s="10">
        <f>3/24000000*OO[[#This Row],[146 (07JUL1985 03:00:00)-Water Temperature (C)]]*OO[[#This Row],[88]]</f>
        <v>3.5236672492559995E-6</v>
      </c>
      <c r="CM362" s="10">
        <f>3/24000000*OO[[#This Row],[147 (07JUL1985 06:00:00)-Water Temperature (C)]]*OO[[#This Row],[89]]</f>
        <v>3.3128418948249995E-6</v>
      </c>
      <c r="CN362" s="10">
        <f>3/24000000*OO[[#This Row],[148 (07JUL1985 09:00:00)-Water Temperature (C)]]*OO[[#This Row],[90]]</f>
        <v>3.207996524263E-6</v>
      </c>
      <c r="CO362" s="10">
        <f>3/24000000*OO[[#This Row],[149 (07JUL1985 12:00:00)-Water Temperature (C)]]*OO[[#This Row],[91]]</f>
        <v>3.1469279441159995E-6</v>
      </c>
      <c r="CP362" s="10">
        <f>3/24000000*OO[[#This Row],[150 (07JUL1985 15:00:00)-Water Temperature (C)]]*OO[[#This Row],[92]]</f>
        <v>3.1941397072057496E-6</v>
      </c>
      <c r="CQ362" s="10">
        <f>3/24000000*OO[[#This Row],[151 (07JUL1985 18:00:00)-Water Temperature (C)]]*OO[[#This Row],[93]]</f>
        <v>3.2948596712185001E-6</v>
      </c>
      <c r="CR362" s="10">
        <f>3/24000000*OO[[#This Row],[152 (07JUL1985 21:00:00)-Water Temperature (C)]]*OO[[#This Row],[94]]</f>
        <v>3.24890580823875E-6</v>
      </c>
      <c r="CS362" s="10">
        <f>3/24000000*OO[[#This Row],[153 (08JUL1985 00:00:00)-Water Temperature (C)]]*OO[[#This Row],[95]]</f>
        <v>3.0180360124304998E-6</v>
      </c>
      <c r="CT362" s="10">
        <f>3/24000000*OO[[#This Row],[154 (08JUL1985 03:00:00)-Water Temperature (C)]]*OO[[#This Row],[96]]</f>
        <v>2.8342957323729997E-6</v>
      </c>
      <c r="CU362" s="10">
        <f>3/24000000*OO[[#This Row],[155 (08JUL1985 06:00:00)-Water Temperature (C)]]*OO[[#This Row],[97]]</f>
        <v>2.6759082350192497E-6</v>
      </c>
      <c r="CV362" s="10">
        <f>3/24000000*OO[[#This Row],[156 (08JUL1985 09:00:00)-Water Temperature (C)]]*OO[[#This Row],[98]]</f>
        <v>2.5930680052875E-6</v>
      </c>
      <c r="CW362" s="10">
        <f>3/24000000*OO[[#This Row],[157 (08JUL1985 12:00:00)-Water Temperature (C)]]*OO[[#This Row],[99]]</f>
        <v>2.4819362099414998E-6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0</v>
      </c>
      <c r="S363" s="10">
        <f>3/24*OO[[#This Row],[75 (28JUN1985 06:00:00)-Water Temperature (C)]]*OO[[#This Row],[17]]/SUM(OO[17])</f>
        <v>0</v>
      </c>
      <c r="T363" s="10">
        <f>3/24*OO[[#This Row],[76 (28JUN1985 09:00:00)-Water Temperature (C)]]*OO[[#This Row],[18]]/SUM(OO[18])</f>
        <v>0</v>
      </c>
      <c r="U363" s="10">
        <f>3/24*OO[[#This Row],[77 (28JUN1985 12:00:00)-Water Temperature (C)]]*OO[[#This Row],[19]]/SUM(OO[19])</f>
        <v>0</v>
      </c>
      <c r="V363" s="10">
        <f>3/24000000*OO[[#This Row],[78 (28JUN1985 15:00:00)-Water Temperature (C)]]*OO[[#This Row],[20]]</f>
        <v>5.2308453736799996E-37</v>
      </c>
      <c r="W363" s="10">
        <f>3/24000000*OO[[#This Row],[79 (28JUN1985 18:00:00)-Water Temperature (C)]]*OO[[#This Row],[21]]</f>
        <v>1.0177933806680001E-29</v>
      </c>
      <c r="X363" s="10">
        <f>3/24000000*OO[[#This Row],[80 (28JUN1985 21:00:00)-Water Temperature (C)]]*OO[[#This Row],[22]]</f>
        <v>1.8700741931567498E-23</v>
      </c>
      <c r="Y363" s="10">
        <f>3/24000000*OO[[#This Row],[81 (29JUN1985 00:00:00)-Water Temperature (C)]]*OO[[#This Row],[23]]</f>
        <v>7.7828296864062501E-19</v>
      </c>
      <c r="Z363" s="10">
        <f>3/24000000*OO[[#This Row],[82 (29JUN1985 03:00:00)-Water Temperature (C)]]*OO[[#This Row],[24]]</f>
        <v>1.5990141803137501E-15</v>
      </c>
      <c r="AA363" s="10">
        <f>3/24000000*OO[[#This Row],[83 (29JUN1985 06:00:00)-Water Temperature (C)]]*OO[[#This Row],[25]]</f>
        <v>7.1993864124474991E-13</v>
      </c>
      <c r="AB363" s="10">
        <f>3/24000000*OO[[#This Row],[84 (29JUN1985 09:00:00)-Water Temperature (C)]]*OO[[#This Row],[26]]</f>
        <v>1.149889064157E-10</v>
      </c>
      <c r="AC363" s="10">
        <f>3/24000000*OO[[#This Row],[85 (29JUN1985 12:00:00)-Water Temperature (C)]]*OO[[#This Row],[27]]</f>
        <v>8.3812042828800014E-9</v>
      </c>
      <c r="AD363" s="10">
        <f>3/24000000*OO[[#This Row],[86 (29JUN1985 15:00:00)-Water Temperature (C)]]*OO[[#This Row],[28]]</f>
        <v>3.2506328976738754E-7</v>
      </c>
      <c r="AE363" s="10">
        <f>3/24000000*OO[[#This Row],[88 (29JUN1985 21:00:00)-Water Temperature (C)]]*OO[[#This Row],[30]]</f>
        <v>8.7105197838600008E-5</v>
      </c>
      <c r="AF363" s="10">
        <f>3/24000000*OO[[#This Row],[88 (29JUN1985 21:00:00)-Water Temperature (C)]]*OO[[#This Row],[30]]</f>
        <v>8.7105197838600008E-5</v>
      </c>
      <c r="AG363" s="10">
        <f>3/24000000*OO[[#This Row],[89 (30JUN1985 00:00:00)-Water Temperature (C)]]*OO[[#This Row],[31]]</f>
        <v>6.3397013688937492E-4</v>
      </c>
      <c r="AH363" s="10">
        <f>3/24000000*OO[[#This Row],[90 (30JUN1985 03:00:00)-Water Temperature (C)]]*OO[[#This Row],[32]]</f>
        <v>3.0765142871264995E-3</v>
      </c>
      <c r="AI363" s="10">
        <f>3/24000000*OO[[#This Row],[91 (30JUN1985 06:00:00)-Water Temperature (C)]]*OO[[#This Row],[33]]</f>
        <v>1.0264425628764999E-2</v>
      </c>
      <c r="AJ363" s="10">
        <f>3/24000000*OO[[#This Row],[92 (30JUN1985 09:00:00)-Water Temperature (C)]]*OO[[#This Row],[34]]</f>
        <v>2.4874016230506248E-2</v>
      </c>
      <c r="AK363" s="10">
        <f>3/24000000*OO[[#This Row],[93 (30JUN1985 12:00:00)-Water Temperature (C)]]*OO[[#This Row],[35]]</f>
        <v>4.6325064104504994E-2</v>
      </c>
      <c r="AL363" s="10">
        <f>3/24000000*OO[[#This Row],[94 (30JUN1985 15:00:00)-Water Temperature (C)]]*OO[[#This Row],[36]]</f>
        <v>7.0455593989387499E-2</v>
      </c>
      <c r="AM363" s="10">
        <f>3/24000000*OO[[#This Row],[95 (30JUN1985 18:00:00)-Water Temperature (C)]]*OO[[#This Row],[37]]</f>
        <v>8.6779475479674989E-2</v>
      </c>
      <c r="AN363" s="10">
        <f>3/24000000*OO[[#This Row],[96 (30JUN1985 21:00:00)-Water Temperature (C)]]*OO[[#This Row],[38]]</f>
        <v>8.2938999604662486E-2</v>
      </c>
      <c r="AO363" s="10">
        <f>3/24000000*OO[[#This Row],[97 (01JUL1985 00:00:00)-Water Temperature (C)]]*OO[[#This Row],[39]]</f>
        <v>6.3926703764699999E-2</v>
      </c>
      <c r="AP363" s="10">
        <f>3/24000000*OO[[#This Row],[98 (01JUL1985 03:00:00)-Water Temperature (C)]]*OO[[#This Row],[40]]</f>
        <v>4.2188712441749994E-2</v>
      </c>
      <c r="AQ363" s="10">
        <f>3/24000000*OO[[#This Row],[99 (01JUL1985 06:00:00)-Water Temperature (C)]]*OO[[#This Row],[41]]</f>
        <v>2.4006153874601248E-2</v>
      </c>
      <c r="AR363" s="10">
        <f>3/24000000*OO[[#This Row],[100 (01JUL1985 09:00:00)-Water Temperature (C)]]*OO[[#This Row],[42]]</f>
        <v>1.232083345878E-2</v>
      </c>
      <c r="AS363" s="10">
        <f>3/24000000*OO[[#This Row],[101 (01JUL1985 12:00:00)-Water Temperature (C)]]*OO[[#This Row],[43]]</f>
        <v>5.7261282127299999E-3</v>
      </c>
      <c r="AT363" s="10">
        <f>3/24000000*OO[[#This Row],[102 (01JUL1985 15:00:00)-Water Temperature (C)]]*OO[[#This Row],[44]]</f>
        <v>2.4159327796107496E-3</v>
      </c>
      <c r="AU363" s="10">
        <f>3/24000000*OO[[#This Row],[103 (01JUL1985 18:00:00)-Water Temperature (C)]]*OO[[#This Row],[45]]</f>
        <v>9.2701880964562501E-4</v>
      </c>
      <c r="AV363" s="10">
        <f>3/24000000*OO[[#This Row],[104 (01JUL1985 21:00:00)-Water Temperature (C)]]*OO[[#This Row],[46]]</f>
        <v>3.439586221566E-4</v>
      </c>
      <c r="AW363" s="10">
        <f>3/24000000*OO[[#This Row],[105 (02JUL1985 00:00:00)-Water Temperature (C)]]*OO[[#This Row],[47]]</f>
        <v>1.3762054684819997E-4</v>
      </c>
      <c r="AX363" s="10">
        <f>3/24000000*OO[[#This Row],[106 (02JUL1985 03:00:00)-Water Temperature (C)]]*OO[[#This Row],[48]]</f>
        <v>7.2686725629375002E-5</v>
      </c>
      <c r="AY363" s="10">
        <f>3/24000000*OO[[#This Row],[107 (02JUL1985 06:00:00)-Water Temperature (C)]]*OO[[#This Row],[49]]</f>
        <v>5.3659699572600006E-5</v>
      </c>
      <c r="AZ363" s="10">
        <f>3/24000000*OO[[#This Row],[108 (02JUL1985 09:00:00)-Water Temperature (C)]]*OO[[#This Row],[50]]</f>
        <v>5.0251310829216245E-5</v>
      </c>
      <c r="BA363" s="10">
        <f>3/24000000*OO[[#This Row],[109 (02JUL1985 12:00:00)-Water Temperature (C)]]*OO[[#This Row],[51]]</f>
        <v>5.0641031389974989E-5</v>
      </c>
      <c r="BB363" s="10">
        <f>3/24000000*OO[[#This Row],[110 (02JUL1985 15:00:00)-Water Temperature (C)]]*OO[[#This Row],[52]]</f>
        <v>5.1102638388657488E-5</v>
      </c>
      <c r="BC363" s="10">
        <f>3/24000000*OO[[#This Row],[111 (02JUL1985 18:00:00)-Water Temperature (C)]]*OO[[#This Row],[53]]</f>
        <v>5.0249359792480009E-5</v>
      </c>
      <c r="BD363" s="10">
        <f>3/24000000*OO[[#This Row],[112 (02JUL1985 21:00:00)-Water Temperature (C)]]*OO[[#This Row],[54]]</f>
        <v>4.5900057784083749E-5</v>
      </c>
      <c r="BE363" s="10">
        <f>3/24000000*OO[[#This Row],[113 (03JUL1985 00:00:00)-Water Temperature (C)]]*OO[[#This Row],[55]]</f>
        <v>3.9924264141021243E-5</v>
      </c>
      <c r="BF363" s="10">
        <f>3/24000000*OO[[#This Row],[114 (03JUL1985 03:00:00)-Water Temperature (C)]]*OO[[#This Row],[56]]</f>
        <v>3.3626643953550002E-5</v>
      </c>
      <c r="BG363" s="10">
        <f>3/24000000*OO[[#This Row],[115 (03JUL1985 06:00:00)-Water Temperature (C)]]*OO[[#This Row],[57]]</f>
        <v>2.7400396808180002E-5</v>
      </c>
      <c r="BH363" s="10">
        <f>3/24000000*OO[[#This Row],[116 (03JUL1985 09:00:00)-Water Temperature (C)]]*OO[[#This Row],[58]]</f>
        <v>2.2657350008970002E-5</v>
      </c>
      <c r="BI363" s="10">
        <f>3/24000000*OO[[#This Row],[117 (03JUL1985 12:00:00)-Water Temperature (C)]]*OO[[#This Row],[59]]</f>
        <v>1.9579283834047499E-5</v>
      </c>
      <c r="BJ363" s="10">
        <f>3/24000000*OO[[#This Row],[118 (03JUL1985 15:00:00)-Water Temperature (C)]]*OO[[#This Row],[60]]</f>
        <v>1.7390246085345001E-5</v>
      </c>
      <c r="BK363" s="10">
        <f>3/24000000*OO[[#This Row],[119 (03JUL1985 18:00:00)-Water Temperature (C)]]*OO[[#This Row],[61]]</f>
        <v>1.517048167408E-5</v>
      </c>
      <c r="BL363" s="10">
        <f>3/24000000*OO[[#This Row],[120 (03JUL1985 21:00:00)-Water Temperature (C)]]*OO[[#This Row],[62]]</f>
        <v>1.3085338043238749E-5</v>
      </c>
      <c r="BM363" s="10">
        <f>3/24000000*OO[[#This Row],[121 (04JUL1985 00:00:00)-Water Temperature (C)]]*OO[[#This Row],[63]]</f>
        <v>1.1428827141843748E-5</v>
      </c>
      <c r="BN363" s="10">
        <f>3/24000000*OO[[#This Row],[122 (04JUL1985 03:00:00)-Water Temperature (C)]]*OO[[#This Row],[64]]</f>
        <v>1.0216833708384999E-5</v>
      </c>
      <c r="BO363" s="10">
        <f>3/24000000*OO[[#This Row],[123 (04JUL1985 06:00:00)-Water Temperature (C)]]*OO[[#This Row],[65]]</f>
        <v>9.2248743165299995E-6</v>
      </c>
      <c r="BP363" s="10">
        <f>3/24000000*OO[[#This Row],[124 (04JUL1985 09:00:00)-Water Temperature (C)]]*OO[[#This Row],[66]]</f>
        <v>8.6112964862237499E-6</v>
      </c>
      <c r="BQ363" s="10">
        <f>3/24000000*OO[[#This Row],[125 (04JUL1985 12:00:00)-Water Temperature (C)]]*OO[[#This Row],[67]]</f>
        <v>8.0675219239999997E-6</v>
      </c>
      <c r="BR363" s="10">
        <f>3/24000000*OO[[#This Row],[126 (04JUL1985 15:00:00)-Water Temperature (C)]]*OO[[#This Row],[68]]</f>
        <v>7.3131648935399989E-6</v>
      </c>
      <c r="BS363" s="10">
        <f>3/24000000*OO[[#This Row],[127 (04JUL1985 18:00:00)-Water Temperature (C)]]*OO[[#This Row],[69]]</f>
        <v>6.6374320411087504E-6</v>
      </c>
      <c r="BT363" s="10">
        <f>3/24000000*OO[[#This Row],[128 (04JUL1985 21:00:00)-Water Temperature (C)]]*OO[[#This Row],[70]]</f>
        <v>6.1445755449399997E-6</v>
      </c>
      <c r="BU363" s="10">
        <f>3/24000000*OO[[#This Row],[129 (05JUL1985 00:00:00)-Water Temperature (C)]]*OO[[#This Row],[71]]</f>
        <v>5.6833276156200004E-6</v>
      </c>
      <c r="BV363" s="10">
        <f>3/24000000*OO[[#This Row],[130 (05JUL1985 03:00:00)-Water Temperature (C)]]*OO[[#This Row],[72]]</f>
        <v>5.2878946936649996E-6</v>
      </c>
      <c r="BW363" s="10">
        <f>3/24000000*OO[[#This Row],[131 (05JUL1985 06:00:00)-Water Temperature (C)]]*OO[[#This Row],[73]]</f>
        <v>4.9223585784749999E-6</v>
      </c>
      <c r="BX363" s="10">
        <f>3/24000000*OO[[#This Row],[132 (05JUL1985 09:00:00)-Water Temperature (C)]]*OO[[#This Row],[74]]</f>
        <v>4.7832235822887506E-6</v>
      </c>
      <c r="BY363" s="10">
        <f>3/24000000*OO[[#This Row],[133 (05JUL1985 12:00:00)-Water Temperature (C)]]*OO[[#This Row],[75]]</f>
        <v>5.0022066071553747E-6</v>
      </c>
      <c r="BZ363" s="10">
        <f>3/24000000*OO[[#This Row],[134 (05JUL1985 15:00:00)-Water Temperature (C)]]*OO[[#This Row],[76]]</f>
        <v>5.4166860071013745E-6</v>
      </c>
      <c r="CA363" s="10">
        <f>3/24000000*OO[[#This Row],[135 (05JUL1985 18:00:00)-Water Temperature (C)]]*OO[[#This Row],[77]]</f>
        <v>5.5968459529497494E-6</v>
      </c>
      <c r="CB363" s="10">
        <f>3/24000000*OO[[#This Row],[136 (05JUL1985 21:00:00)-Water Temperature (C)]]*OO[[#This Row],[78]]</f>
        <v>5.3611129791764996E-6</v>
      </c>
      <c r="CC363" s="10">
        <f>3/24000000*OO[[#This Row],[137 (06JUL1985 00:00:00)-Water Temperature (C)]]*OO[[#This Row],[79]]</f>
        <v>4.99108639606875E-6</v>
      </c>
      <c r="CD363" s="10">
        <f>3/24000000*OO[[#This Row],[138 (06JUL1985 03:00:00)-Water Temperature (C)]]*OO[[#This Row],[80]]</f>
        <v>4.7009949925274999E-6</v>
      </c>
      <c r="CE363" s="10">
        <f>3/24000000*OO[[#This Row],[139 (06JUL1985 06:00:00)-Water Temperature (C)]]*OO[[#This Row],[81]]</f>
        <v>4.3808177205369998E-6</v>
      </c>
      <c r="CF363" s="10">
        <f>3/24000000*OO[[#This Row],[140 (06JUL1985 09:00:00)-Water Temperature (C)]]*OO[[#This Row],[82]]</f>
        <v>4.1199075333804993E-6</v>
      </c>
      <c r="CG363" s="10">
        <f>3/24000000*OO[[#This Row],[141 (06JUL1985 12:00:00)-Water Temperature (C)]]*OO[[#This Row],[83]]</f>
        <v>3.9685517033532494E-6</v>
      </c>
      <c r="CH363" s="10">
        <f>3/24000000*OO[[#This Row],[142 (06JUL1985 15:00:00)-Water Temperature (C)]]*OO[[#This Row],[84]]</f>
        <v>3.7869989829697496E-6</v>
      </c>
      <c r="CI363" s="10">
        <f>3/24000000*OO[[#This Row],[143 (06JUL1985 18:00:00)-Water Temperature (C)]]*OO[[#This Row],[85]]</f>
        <v>3.5666959661002494E-6</v>
      </c>
      <c r="CJ363" s="10">
        <f>3/24000000*OO[[#This Row],[144 (06JUL1985 21:00:00)-Water Temperature (C)]]*OO[[#This Row],[86]]</f>
        <v>3.3664017499754999E-6</v>
      </c>
      <c r="CK363" s="10">
        <f>3/24000000*OO[[#This Row],[145 (07JUL1985 00:00:00)-Water Temperature (C)]]*OO[[#This Row],[87]]</f>
        <v>3.1037485475977495E-6</v>
      </c>
      <c r="CL363" s="10">
        <f>3/24000000*OO[[#This Row],[146 (07JUL1985 03:00:00)-Water Temperature (C)]]*OO[[#This Row],[88]]</f>
        <v>2.8891783281637496E-6</v>
      </c>
      <c r="CM363" s="10">
        <f>3/24000000*OO[[#This Row],[147 (07JUL1985 06:00:00)-Water Temperature (C)]]*OO[[#This Row],[89]]</f>
        <v>2.7179012368094997E-6</v>
      </c>
      <c r="CN363" s="10">
        <f>3/24000000*OO[[#This Row],[148 (07JUL1985 09:00:00)-Water Temperature (C)]]*OO[[#This Row],[90]]</f>
        <v>2.6322365388422495E-6</v>
      </c>
      <c r="CO363" s="10">
        <f>3/24000000*OO[[#This Row],[149 (07JUL1985 12:00:00)-Water Temperature (C)]]*OO[[#This Row],[91]]</f>
        <v>2.5819854960960001E-6</v>
      </c>
      <c r="CP363" s="10">
        <f>3/24000000*OO[[#This Row],[150 (07JUL1985 15:00:00)-Water Temperature (C)]]*OO[[#This Row],[92]]</f>
        <v>2.6182466312632498E-6</v>
      </c>
      <c r="CQ363" s="10">
        <f>3/24000000*OO[[#This Row],[151 (07JUL1985 18:00:00)-Water Temperature (C)]]*OO[[#This Row],[93]]</f>
        <v>2.6991406373231249E-6</v>
      </c>
      <c r="CR363" s="10">
        <f>3/24000000*OO[[#This Row],[152 (07JUL1985 21:00:00)-Water Temperature (C)]]*OO[[#This Row],[94]]</f>
        <v>2.6670206086987495E-6</v>
      </c>
      <c r="CS363" s="10">
        <f>3/24000000*OO[[#This Row],[153 (08JUL1985 00:00:00)-Water Temperature (C)]]*OO[[#This Row],[95]]</f>
        <v>2.4791686556275E-6</v>
      </c>
      <c r="CT363" s="10">
        <f>3/24000000*OO[[#This Row],[154 (08JUL1985 03:00:00)-Water Temperature (C)]]*OO[[#This Row],[96]]</f>
        <v>2.3266361193415001E-6</v>
      </c>
      <c r="CU363" s="10">
        <f>3/24000000*OO[[#This Row],[155 (08JUL1985 06:00:00)-Water Temperature (C)]]*OO[[#This Row],[97]]</f>
        <v>2.1998159503874999E-6</v>
      </c>
      <c r="CV363" s="10">
        <f>3/24000000*OO[[#This Row],[156 (08JUL1985 09:00:00)-Water Temperature (C)]]*OO[[#This Row],[98]]</f>
        <v>2.1322263973064998E-6</v>
      </c>
      <c r="CW363" s="10">
        <f>3/24000000*OO[[#This Row],[157 (08JUL1985 12:00:00)-Water Temperature (C)]]*OO[[#This Row],[99]]</f>
        <v>2.0460673029889999E-6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0</v>
      </c>
      <c r="S364" s="10">
        <f>3/24*OO[[#This Row],[75 (28JUN1985 06:00:00)-Water Temperature (C)]]*OO[[#This Row],[17]]/SUM(OO[17])</f>
        <v>0</v>
      </c>
      <c r="T364" s="10">
        <f>3/24*OO[[#This Row],[76 (28JUN1985 09:00:00)-Water Temperature (C)]]*OO[[#This Row],[18]]/SUM(OO[18])</f>
        <v>0</v>
      </c>
      <c r="U364" s="10">
        <f>3/24*OO[[#This Row],[77 (28JUN1985 12:00:00)-Water Temperature (C)]]*OO[[#This Row],[19]]/SUM(OO[19])</f>
        <v>0</v>
      </c>
      <c r="V364" s="10">
        <f>3/24000000*OO[[#This Row],[78 (28JUN1985 15:00:00)-Water Temperature (C)]]*OO[[#This Row],[20]]</f>
        <v>1.07287962438E-37</v>
      </c>
      <c r="W364" s="10">
        <f>3/24000000*OO[[#This Row],[79 (28JUN1985 18:00:00)-Water Temperature (C)]]*OO[[#This Row],[21]]</f>
        <v>5.6091480082299993E-30</v>
      </c>
      <c r="X364" s="10">
        <f>3/24000000*OO[[#This Row],[80 (28JUN1985 21:00:00)-Water Temperature (C)]]*OO[[#This Row],[22]]</f>
        <v>7.8277543650825001E-24</v>
      </c>
      <c r="Y364" s="10">
        <f>3/24000000*OO[[#This Row],[81 (29JUN1985 00:00:00)-Water Temperature (C)]]*OO[[#This Row],[23]]</f>
        <v>4.2627228601125006E-19</v>
      </c>
      <c r="Z364" s="10">
        <f>3/24000000*OO[[#This Row],[82 (29JUN1985 03:00:00)-Water Temperature (C)]]*OO[[#This Row],[24]]</f>
        <v>9.7593904331875007E-16</v>
      </c>
      <c r="AA364" s="10">
        <f>3/24000000*OO[[#This Row],[83 (29JUN1985 06:00:00)-Water Temperature (C)]]*OO[[#This Row],[25]]</f>
        <v>4.7202536177424999E-13</v>
      </c>
      <c r="AB364" s="10">
        <f>3/24000000*OO[[#This Row],[84 (29JUN1985 09:00:00)-Water Temperature (C)]]*OO[[#This Row],[26]]</f>
        <v>7.9786844130037501E-11</v>
      </c>
      <c r="AC364" s="10">
        <f>3/24000000*OO[[#This Row],[85 (29JUN1985 12:00:00)-Water Temperature (C)]]*OO[[#This Row],[27]]</f>
        <v>6.0920003903999992E-9</v>
      </c>
      <c r="AD364" s="10">
        <f>3/24000000*OO[[#This Row],[86 (29JUN1985 15:00:00)-Water Temperature (C)]]*OO[[#This Row],[28]]</f>
        <v>2.4584995087684996E-7</v>
      </c>
      <c r="AE364" s="10">
        <f>3/24000000*OO[[#This Row],[88 (29JUN1985 21:00:00)-Water Temperature (C)]]*OO[[#This Row],[30]]</f>
        <v>7.0756096429987501E-5</v>
      </c>
      <c r="AF364" s="10">
        <f>3/24000000*OO[[#This Row],[88 (29JUN1985 21:00:00)-Water Temperature (C)]]*OO[[#This Row],[30]]</f>
        <v>7.0756096429987501E-5</v>
      </c>
      <c r="AG364" s="10">
        <f>3/24000000*OO[[#This Row],[89 (30JUN1985 00:00:00)-Water Temperature (C)]]*OO[[#This Row],[31]]</f>
        <v>5.3211447321300002E-4</v>
      </c>
      <c r="AH364" s="10">
        <f>3/24000000*OO[[#This Row],[90 (30JUN1985 03:00:00)-Water Temperature (C)]]*OO[[#This Row],[32]]</f>
        <v>2.6614314504892498E-3</v>
      </c>
      <c r="AI364" s="10">
        <f>3/24000000*OO[[#This Row],[91 (30JUN1985 06:00:00)-Water Temperature (C)]]*OO[[#This Row],[33]]</f>
        <v>9.1476726698124997E-3</v>
      </c>
      <c r="AJ364" s="10">
        <f>3/24000000*OO[[#This Row],[92 (30JUN1985 09:00:00)-Water Temperature (C)]]*OO[[#This Row],[34]]</f>
        <v>2.2769147326237495E-2</v>
      </c>
      <c r="AK364" s="10">
        <f>3/24000000*OO[[#This Row],[93 (30JUN1985 12:00:00)-Water Temperature (C)]]*OO[[#This Row],[35]]</f>
        <v>4.344913882155E-2</v>
      </c>
      <c r="AL364" s="10">
        <f>3/24000000*OO[[#This Row],[94 (30JUN1985 15:00:00)-Water Temperature (C)]]*OO[[#This Row],[36]]</f>
        <v>6.7461699482449997E-2</v>
      </c>
      <c r="AM364" s="10">
        <f>3/24000000*OO[[#This Row],[95 (30JUN1985 18:00:00)-Water Temperature (C)]]*OO[[#This Row],[37]]</f>
        <v>8.4640416751249989E-2</v>
      </c>
      <c r="AN364" s="10">
        <f>3/24000000*OO[[#This Row],[96 (30JUN1985 21:00:00)-Water Temperature (C)]]*OO[[#This Row],[38]]</f>
        <v>8.2416005082299987E-2</v>
      </c>
      <c r="AO364" s="10">
        <f>3/24000000*OO[[#This Row],[97 (01JUL1985 00:00:00)-Water Temperature (C)]]*OO[[#This Row],[39]]</f>
        <v>6.466840608923749E-2</v>
      </c>
      <c r="AP364" s="10">
        <f>3/24000000*OO[[#This Row],[98 (01JUL1985 03:00:00)-Water Temperature (C)]]*OO[[#This Row],[40]]</f>
        <v>4.3375851963180001E-2</v>
      </c>
      <c r="AQ364" s="10">
        <f>3/24000000*OO[[#This Row],[99 (01JUL1985 06:00:00)-Water Temperature (C)]]*OO[[#This Row],[41]]</f>
        <v>2.5116135300304997E-2</v>
      </c>
      <c r="AR364" s="10">
        <f>3/24000000*OO[[#This Row],[100 (01JUL1985 09:00:00)-Water Temperature (C)]]*OO[[#This Row],[42]]</f>
        <v>1.3077745482000001E-2</v>
      </c>
      <c r="AS364" s="10">
        <f>3/24000000*OO[[#This Row],[101 (01JUL1985 12:00:00)-Water Temperature (C)]]*OO[[#This Row],[43]]</f>
        <v>6.1644870013674996E-3</v>
      </c>
      <c r="AT364" s="10">
        <f>3/24000000*OO[[#This Row],[102 (01JUL1985 15:00:00)-Water Temperature (C)]]*OO[[#This Row],[44]]</f>
        <v>2.6315987408081251E-3</v>
      </c>
      <c r="AU364" s="10">
        <f>3/24000000*OO[[#This Row],[103 (01JUL1985 18:00:00)-Water Temperature (C)]]*OO[[#This Row],[45]]</f>
        <v>1.0177530845267499E-3</v>
      </c>
      <c r="AV364" s="10">
        <f>3/24000000*OO[[#This Row],[104 (01JUL1985 21:00:00)-Water Temperature (C)]]*OO[[#This Row],[46]]</f>
        <v>3.772177276574E-4</v>
      </c>
      <c r="AW364" s="10">
        <f>3/24000000*OO[[#This Row],[105 (02JUL1985 00:00:00)-Water Temperature (C)]]*OO[[#This Row],[47]]</f>
        <v>1.4811493421578746E-4</v>
      </c>
      <c r="AX364" s="10">
        <f>3/24000000*OO[[#This Row],[106 (02JUL1985 03:00:00)-Water Temperature (C)]]*OO[[#This Row],[48]]</f>
        <v>7.51295110948875E-5</v>
      </c>
      <c r="AY364" s="10">
        <f>3/24000000*OO[[#This Row],[107 (02JUL1985 06:00:00)-Water Temperature (C)]]*OO[[#This Row],[49]]</f>
        <v>5.3541682165599996E-5</v>
      </c>
      <c r="AZ364" s="10">
        <f>3/24000000*OO[[#This Row],[108 (02JUL1985 09:00:00)-Water Temperature (C)]]*OO[[#This Row],[50]]</f>
        <v>4.9392534996600004E-5</v>
      </c>
      <c r="BA364" s="10">
        <f>3/24000000*OO[[#This Row],[109 (02JUL1985 12:00:00)-Water Temperature (C)]]*OO[[#This Row],[51]]</f>
        <v>4.9655130580869995E-5</v>
      </c>
      <c r="BB364" s="10">
        <f>3/24000000*OO[[#This Row],[110 (02JUL1985 15:00:00)-Water Temperature (C)]]*OO[[#This Row],[52]]</f>
        <v>5.0170139932512493E-5</v>
      </c>
      <c r="BC364" s="10">
        <f>3/24000000*OO[[#This Row],[111 (02JUL1985 18:00:00)-Water Temperature (C)]]*OO[[#This Row],[53]]</f>
        <v>4.9394892126977491E-5</v>
      </c>
      <c r="BD364" s="10">
        <f>3/24000000*OO[[#This Row],[112 (02JUL1985 21:00:00)-Water Temperature (C)]]*OO[[#This Row],[54]]</f>
        <v>4.5275395172066249E-5</v>
      </c>
      <c r="BE364" s="10">
        <f>3/24000000*OO[[#This Row],[113 (03JUL1985 00:00:00)-Water Temperature (C)]]*OO[[#This Row],[55]]</f>
        <v>3.9493805059756248E-5</v>
      </c>
      <c r="BF364" s="10">
        <f>3/24000000*OO[[#This Row],[114 (03JUL1985 03:00:00)-Water Temperature (C)]]*OO[[#This Row],[56]]</f>
        <v>3.3376673039779996E-5</v>
      </c>
      <c r="BG364" s="10">
        <f>3/24000000*OO[[#This Row],[115 (03JUL1985 06:00:00)-Water Temperature (C)]]*OO[[#This Row],[57]]</f>
        <v>2.7316668662079998E-5</v>
      </c>
      <c r="BH364" s="10">
        <f>3/24000000*OO[[#This Row],[116 (03JUL1985 09:00:00)-Water Temperature (C)]]*OO[[#This Row],[58]]</f>
        <v>2.2630299541049996E-5</v>
      </c>
      <c r="BI364" s="10">
        <f>3/24000000*OO[[#This Row],[117 (03JUL1985 12:00:00)-Water Temperature (C)]]*OO[[#This Row],[59]]</f>
        <v>1.9542450310669999E-5</v>
      </c>
      <c r="BJ364" s="10">
        <f>3/24000000*OO[[#This Row],[118 (03JUL1985 15:00:00)-Water Temperature (C)]]*OO[[#This Row],[60]]</f>
        <v>1.7320298174002501E-5</v>
      </c>
      <c r="BK364" s="10">
        <f>3/24000000*OO[[#This Row],[119 (03JUL1985 18:00:00)-Water Temperature (C)]]*OO[[#This Row],[61]]</f>
        <v>1.5059108510712498E-5</v>
      </c>
      <c r="BL364" s="10">
        <f>3/24000000*OO[[#This Row],[120 (03JUL1985 21:00:00)-Water Temperature (C)]]*OO[[#This Row],[62]]</f>
        <v>1.29362490624675E-5</v>
      </c>
      <c r="BM364" s="10">
        <f>3/24000000*OO[[#This Row],[121 (04JUL1985 00:00:00)-Water Temperature (C)]]*OO[[#This Row],[63]]</f>
        <v>1.125565961870625E-5</v>
      </c>
      <c r="BN364" s="10">
        <f>3/24000000*OO[[#This Row],[122 (04JUL1985 03:00:00)-Water Temperature (C)]]*OO[[#This Row],[64]]</f>
        <v>1.0038276486813749E-5</v>
      </c>
      <c r="BO364" s="10">
        <f>3/24000000*OO[[#This Row],[123 (04JUL1985 06:00:00)-Water Temperature (C)]]*OO[[#This Row],[65]]</f>
        <v>9.0584143067349988E-6</v>
      </c>
      <c r="BP364" s="10">
        <f>3/24000000*OO[[#This Row],[124 (04JUL1985 09:00:00)-Water Temperature (C)]]*OO[[#This Row],[66]]</f>
        <v>8.4494347234312488E-6</v>
      </c>
      <c r="BQ364" s="10">
        <f>3/24000000*OO[[#This Row],[125 (04JUL1985 12:00:00)-Water Temperature (C)]]*OO[[#This Row],[67]]</f>
        <v>7.9182347776262505E-6</v>
      </c>
      <c r="BR364" s="10">
        <f>3/24000000*OO[[#This Row],[126 (04JUL1985 15:00:00)-Water Temperature (C)]]*OO[[#This Row],[68]]</f>
        <v>7.1840657782400006E-6</v>
      </c>
      <c r="BS364" s="10">
        <f>3/24000000*OO[[#This Row],[127 (04JUL1985 18:00:00)-Water Temperature (C)]]*OO[[#This Row],[69]]</f>
        <v>6.508910070128749E-6</v>
      </c>
      <c r="BT364" s="10">
        <f>3/24000000*OO[[#This Row],[128 (04JUL1985 21:00:00)-Water Temperature (C)]]*OO[[#This Row],[70]]</f>
        <v>6.0140092821749995E-6</v>
      </c>
      <c r="BU364" s="10">
        <f>3/24000000*OO[[#This Row],[129 (05JUL1985 00:00:00)-Water Temperature (C)]]*OO[[#This Row],[71]]</f>
        <v>5.5584032930849997E-6</v>
      </c>
      <c r="BV364" s="10">
        <f>3/24000000*OO[[#This Row],[130 (05JUL1985 03:00:00)-Water Temperature (C)]]*OO[[#This Row],[72]]</f>
        <v>5.1657920596796243E-6</v>
      </c>
      <c r="BW364" s="10">
        <f>3/24000000*OO[[#This Row],[131 (05JUL1985 06:00:00)-Water Temperature (C)]]*OO[[#This Row],[73]]</f>
        <v>4.8095710914614999E-6</v>
      </c>
      <c r="BX364" s="10">
        <f>3/24000000*OO[[#This Row],[132 (05JUL1985 09:00:00)-Water Temperature (C)]]*OO[[#This Row],[74]]</f>
        <v>4.6685055751402499E-6</v>
      </c>
      <c r="BY364" s="10">
        <f>3/24000000*OO[[#This Row],[133 (05JUL1985 12:00:00)-Water Temperature (C)]]*OO[[#This Row],[75]]</f>
        <v>4.8722049775831249E-6</v>
      </c>
      <c r="BZ364" s="10">
        <f>3/24000000*OO[[#This Row],[134 (05JUL1985 15:00:00)-Water Temperature (C)]]*OO[[#This Row],[76]]</f>
        <v>5.2689680503615008E-6</v>
      </c>
      <c r="CA364" s="10">
        <f>3/24000000*OO[[#This Row],[135 (05JUL1985 18:00:00)-Water Temperature (C)]]*OO[[#This Row],[77]]</f>
        <v>5.4466335165389998E-6</v>
      </c>
      <c r="CB364" s="10">
        <f>3/24000000*OO[[#This Row],[136 (05JUL1985 21:00:00)-Water Temperature (C)]]*OO[[#This Row],[78]]</f>
        <v>5.2218145110829994E-6</v>
      </c>
      <c r="CC364" s="10">
        <f>3/24000000*OO[[#This Row],[137 (06JUL1985 00:00:00)-Water Temperature (C)]]*OO[[#This Row],[79]]</f>
        <v>4.8598515547109995E-6</v>
      </c>
      <c r="CD364" s="10">
        <f>3/24000000*OO[[#This Row],[138 (06JUL1985 03:00:00)-Water Temperature (C)]]*OO[[#This Row],[80]]</f>
        <v>4.5752818918035002E-6</v>
      </c>
      <c r="CE364" s="10">
        <f>3/24000000*OO[[#This Row],[139 (06JUL1985 06:00:00)-Water Temperature (C)]]*OO[[#This Row],[81]]</f>
        <v>4.2696171319774999E-6</v>
      </c>
      <c r="CF364" s="10">
        <f>3/24000000*OO[[#This Row],[140 (06JUL1985 09:00:00)-Water Temperature (C)]]*OO[[#This Row],[82]]</f>
        <v>4.0165620543146249E-6</v>
      </c>
      <c r="CG364" s="10">
        <f>3/24000000*OO[[#This Row],[141 (06JUL1985 12:00:00)-Water Temperature (C)]]*OO[[#This Row],[83]]</f>
        <v>3.8680784107293747E-6</v>
      </c>
      <c r="CH364" s="10">
        <f>3/24000000*OO[[#This Row],[142 (06JUL1985 15:00:00)-Water Temperature (C)]]*OO[[#This Row],[84]]</f>
        <v>3.695104528975E-6</v>
      </c>
      <c r="CI364" s="10">
        <f>3/24000000*OO[[#This Row],[143 (06JUL1985 18:00:00)-Water Temperature (C)]]*OO[[#This Row],[85]]</f>
        <v>3.4786047246584997E-6</v>
      </c>
      <c r="CJ364" s="10">
        <f>3/24000000*OO[[#This Row],[144 (06JUL1985 21:00:00)-Water Temperature (C)]]*OO[[#This Row],[86]]</f>
        <v>3.2785398022439999E-6</v>
      </c>
      <c r="CK364" s="10">
        <f>3/24000000*OO[[#This Row],[145 (07JUL1985 00:00:00)-Water Temperature (C)]]*OO[[#This Row],[87]]</f>
        <v>3.0228252683170002E-6</v>
      </c>
      <c r="CL364" s="10">
        <f>3/24000000*OO[[#This Row],[146 (07JUL1985 03:00:00)-Water Temperature (C)]]*OO[[#This Row],[88]]</f>
        <v>2.8103028479984997E-6</v>
      </c>
      <c r="CM364" s="10">
        <f>3/24000000*OO[[#This Row],[147 (07JUL1985 06:00:00)-Water Temperature (C)]]*OO[[#This Row],[89]]</f>
        <v>2.6436518613776246E-6</v>
      </c>
      <c r="CN364" s="10">
        <f>3/24000000*OO[[#This Row],[148 (07JUL1985 09:00:00)-Water Temperature (C)]]*OO[[#This Row],[90]]</f>
        <v>2.5596757079031246E-6</v>
      </c>
      <c r="CO364" s="10">
        <f>3/24000000*OO[[#This Row],[149 (07JUL1985 12:00:00)-Water Temperature (C)]]*OO[[#This Row],[91]]</f>
        <v>2.510675319118E-6</v>
      </c>
      <c r="CP364" s="10">
        <f>3/24000000*OO[[#This Row],[150 (07JUL1985 15:00:00)-Water Temperature (C)]]*OO[[#This Row],[92]]</f>
        <v>2.5424046998983748E-6</v>
      </c>
      <c r="CQ364" s="10">
        <f>3/24000000*OO[[#This Row],[151 (07JUL1985 18:00:00)-Water Temperature (C)]]*OO[[#This Row],[93]]</f>
        <v>2.6183878796993747E-6</v>
      </c>
      <c r="CR364" s="10">
        <f>3/24000000*OO[[#This Row],[152 (07JUL1985 21:00:00)-Water Temperature (C)]]*OO[[#This Row],[94]]</f>
        <v>2.5885452784949997E-6</v>
      </c>
      <c r="CS364" s="10">
        <f>3/24000000*OO[[#This Row],[153 (08JUL1985 00:00:00)-Water Temperature (C)]]*OO[[#This Row],[95]]</f>
        <v>2.4072928619354997E-6</v>
      </c>
      <c r="CT364" s="10">
        <f>3/24000000*OO[[#This Row],[154 (08JUL1985 03:00:00)-Water Temperature (C)]]*OO[[#This Row],[96]]</f>
        <v>2.2561952504499998E-6</v>
      </c>
      <c r="CU364" s="10">
        <f>3/24000000*OO[[#This Row],[155 (08JUL1985 06:00:00)-Water Temperature (C)]]*OO[[#This Row],[97]]</f>
        <v>2.1348010460598751E-6</v>
      </c>
      <c r="CV364" s="10">
        <f>3/24000000*OO[[#This Row],[156 (08JUL1985 09:00:00)-Water Temperature (C)]]*OO[[#This Row],[98]]</f>
        <v>2.0696684999718746E-6</v>
      </c>
      <c r="CW364" s="10">
        <f>3/24000000*OO[[#This Row],[157 (08JUL1985 12:00:00)-Water Temperature (C)]]*OO[[#This Row],[99]]</f>
        <v>1.988029312175625E-6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0</v>
      </c>
      <c r="S365" s="10">
        <f>3/24*OO[[#This Row],[75 (28JUN1985 06:00:00)-Water Temperature (C)]]*OO[[#This Row],[17]]/SUM(OO[17])</f>
        <v>0</v>
      </c>
      <c r="T365" s="10">
        <f>3/24*OO[[#This Row],[76 (28JUN1985 09:00:00)-Water Temperature (C)]]*OO[[#This Row],[18]]/SUM(OO[18])</f>
        <v>0</v>
      </c>
      <c r="U365" s="10">
        <f>3/24*OO[[#This Row],[77 (28JUN1985 12:00:00)-Water Temperature (C)]]*OO[[#This Row],[19]]/SUM(OO[19])</f>
        <v>0</v>
      </c>
      <c r="V365" s="10">
        <f>3/24000000*OO[[#This Row],[78 (28JUN1985 15:00:00)-Water Temperature (C)]]*OO[[#This Row],[20]]</f>
        <v>4.0022468880874998E-38</v>
      </c>
      <c r="W365" s="10">
        <f>3/24000000*OO[[#This Row],[79 (28JUN1985 18:00:00)-Water Temperature (C)]]*OO[[#This Row],[21]]</f>
        <v>4.2261635606525003E-30</v>
      </c>
      <c r="X365" s="10">
        <f>3/24000000*OO[[#This Row],[80 (28JUN1985 21:00:00)-Water Temperature (C)]]*OO[[#This Row],[22]]</f>
        <v>4.2782307378249995E-24</v>
      </c>
      <c r="Y365" s="10">
        <f>3/24000000*OO[[#This Row],[81 (29JUN1985 00:00:00)-Water Temperature (C)]]*OO[[#This Row],[23]]</f>
        <v>3.3134736330859995E-19</v>
      </c>
      <c r="Z365" s="10">
        <f>3/24000000*OO[[#This Row],[82 (29JUN1985 03:00:00)-Water Temperature (C)]]*OO[[#This Row],[24]]</f>
        <v>8.7401726388999988E-16</v>
      </c>
      <c r="AA365" s="10">
        <f>3/24000000*OO[[#This Row],[83 (29JUN1985 06:00:00)-Water Temperature (C)]]*OO[[#This Row],[25]]</f>
        <v>4.6465318095349994E-13</v>
      </c>
      <c r="AB365" s="10">
        <f>3/24000000*OO[[#This Row],[84 (29JUN1985 09:00:00)-Water Temperature (C)]]*OO[[#This Row],[26]]</f>
        <v>8.4678004511437498E-11</v>
      </c>
      <c r="AC365" s="10">
        <f>3/24000000*OO[[#This Row],[85 (29JUN1985 12:00:00)-Water Temperature (C)]]*OO[[#This Row],[27]]</f>
        <v>6.8783093748537489E-9</v>
      </c>
      <c r="AD365" s="10">
        <f>3/24000000*OO[[#This Row],[86 (29JUN1985 15:00:00)-Water Temperature (C)]]*OO[[#This Row],[28]]</f>
        <v>2.9287629857850003E-7</v>
      </c>
      <c r="AE365" s="10">
        <f>3/24000000*OO[[#This Row],[88 (29JUN1985 21:00:00)-Water Temperature (C)]]*OO[[#This Row],[30]]</f>
        <v>9.2775914492749991E-5</v>
      </c>
      <c r="AF365" s="10">
        <f>3/24000000*OO[[#This Row],[88 (29JUN1985 21:00:00)-Water Temperature (C)]]*OO[[#This Row],[30]]</f>
        <v>9.2775914492749991E-5</v>
      </c>
      <c r="AG365" s="10">
        <f>3/24000000*OO[[#This Row],[89 (30JUN1985 00:00:00)-Water Temperature (C)]]*OO[[#This Row],[31]]</f>
        <v>7.2960888700437498E-4</v>
      </c>
      <c r="AH365" s="10">
        <f>3/24000000*OO[[#This Row],[90 (30JUN1985 03:00:00)-Water Temperature (C)]]*OO[[#This Row],[32]]</f>
        <v>3.8006990976604997E-3</v>
      </c>
      <c r="AI365" s="10">
        <f>3/24000000*OO[[#This Row],[91 (30JUN1985 06:00:00)-Water Temperature (C)]]*OO[[#This Row],[33]]</f>
        <v>1.360536421321E-2</v>
      </c>
      <c r="AJ365" s="10">
        <f>3/24000000*OO[[#This Row],[92 (30JUN1985 09:00:00)-Water Temperature (C)]]*OO[[#This Row],[34]]</f>
        <v>3.5139736150975001E-2</v>
      </c>
      <c r="AK365" s="10">
        <f>3/24000000*OO[[#This Row],[93 (30JUN1985 12:00:00)-Water Temperature (C)]]*OO[[#This Row],[35]]</f>
        <v>6.9355214460974993E-2</v>
      </c>
      <c r="AL365" s="10">
        <f>3/24000000*OO[[#This Row],[94 (30JUN1985 15:00:00)-Water Temperature (C)]]*OO[[#This Row],[36]]</f>
        <v>0.11084456554065</v>
      </c>
      <c r="AM365" s="10">
        <f>3/24000000*OO[[#This Row],[95 (30JUN1985 18:00:00)-Water Temperature (C)]]*OO[[#This Row],[37]]</f>
        <v>0.142653259349625</v>
      </c>
      <c r="AN365" s="10">
        <f>3/24000000*OO[[#This Row],[96 (30JUN1985 21:00:00)-Water Temperature (C)]]*OO[[#This Row],[38]]</f>
        <v>0.14242101970337501</v>
      </c>
      <c r="AO365" s="10">
        <f>3/24000000*OO[[#This Row],[97 (01JUL1985 00:00:00)-Water Temperature (C)]]*OO[[#This Row],[39]]</f>
        <v>0.11456398275389999</v>
      </c>
      <c r="AP365" s="10">
        <f>3/24000000*OO[[#This Row],[98 (01JUL1985 03:00:00)-Water Temperature (C)]]*OO[[#This Row],[40]]</f>
        <v>7.8560675464949992E-2</v>
      </c>
      <c r="AQ365" s="10">
        <f>3/24000000*OO[[#This Row],[99 (01JUL1985 06:00:00)-Water Temperature (C)]]*OO[[#This Row],[41]]</f>
        <v>4.6575378359111248E-2</v>
      </c>
      <c r="AR365" s="10">
        <f>3/24000000*OO[[#This Row],[100 (01JUL1985 09:00:00)-Water Temperature (C)]]*OO[[#This Row],[42]]</f>
        <v>2.4727611394545001E-2</v>
      </c>
      <c r="AS365" s="10">
        <f>3/24000000*OO[[#This Row],[101 (01JUL1985 12:00:00)-Water Temperature (C)]]*OO[[#This Row],[43]]</f>
        <v>1.1871199866825E-2</v>
      </c>
      <c r="AT365" s="10">
        <f>3/24000000*OO[[#This Row],[102 (01JUL1985 15:00:00)-Water Temperature (C)]]*OO[[#This Row],[44]]</f>
        <v>5.1478264145910007E-3</v>
      </c>
      <c r="AU365" s="10">
        <f>3/24000000*OO[[#This Row],[103 (01JUL1985 18:00:00)-Water Temperature (C)]]*OO[[#This Row],[45]]</f>
        <v>2.0134766896063752E-3</v>
      </c>
      <c r="AV365" s="10">
        <f>3/24000000*OO[[#This Row],[104 (01JUL1985 21:00:00)-Water Temperature (C)]]*OO[[#This Row],[46]]</f>
        <v>7.4686780834487499E-4</v>
      </c>
      <c r="AW365" s="10">
        <f>3/24000000*OO[[#This Row],[105 (02JUL1985 00:00:00)-Water Temperature (C)]]*OO[[#This Row],[47]]</f>
        <v>2.8747272985267498E-4</v>
      </c>
      <c r="AX365" s="10">
        <f>3/24000000*OO[[#This Row],[106 (02JUL1985 03:00:00)-Water Temperature (C)]]*OO[[#This Row],[48]]</f>
        <v>1.3872414079540001E-4</v>
      </c>
      <c r="AY365" s="10">
        <f>3/24000000*OO[[#This Row],[107 (02JUL1985 06:00:00)-Water Temperature (C)]]*OO[[#This Row],[49]]</f>
        <v>9.4229623412625012E-5</v>
      </c>
      <c r="AZ365" s="10">
        <f>3/24000000*OO[[#This Row],[108 (02JUL1985 09:00:00)-Water Temperature (C)]]*OO[[#This Row],[50]]</f>
        <v>8.5010502371149997E-5</v>
      </c>
      <c r="BA365" s="10">
        <f>3/24000000*OO[[#This Row],[109 (02JUL1985 12:00:00)-Water Temperature (C)]]*OO[[#This Row],[51]]</f>
        <v>8.5098288355999984E-5</v>
      </c>
      <c r="BB365" s="10">
        <f>3/24000000*OO[[#This Row],[110 (02JUL1985 15:00:00)-Water Temperature (C)]]*OO[[#This Row],[52]]</f>
        <v>8.6155345211999995E-5</v>
      </c>
      <c r="BC365" s="10">
        <f>3/24000000*OO[[#This Row],[111 (02JUL1985 18:00:00)-Water Temperature (C)]]*OO[[#This Row],[53]]</f>
        <v>8.4962209227149987E-5</v>
      </c>
      <c r="BD365" s="10">
        <f>3/24000000*OO[[#This Row],[112 (02JUL1985 21:00:00)-Water Temperature (C)]]*OO[[#This Row],[54]]</f>
        <v>7.8201350165124983E-5</v>
      </c>
      <c r="BE365" s="10">
        <f>3/24000000*OO[[#This Row],[113 (03JUL1985 00:00:00)-Water Temperature (C)]]*OO[[#This Row],[55]]</f>
        <v>6.8502884075162499E-5</v>
      </c>
      <c r="BF365" s="10">
        <f>3/24000000*OO[[#This Row],[114 (03JUL1985 03:00:00)-Water Temperature (C)]]*OO[[#This Row],[56]]</f>
        <v>5.8152405001049998E-5</v>
      </c>
      <c r="BG365" s="10">
        <f>3/24000000*OO[[#This Row],[115 (03JUL1985 06:00:00)-Water Temperature (C)]]*OO[[#This Row],[57]]</f>
        <v>4.7890187327839991E-5</v>
      </c>
      <c r="BH365" s="10">
        <f>3/24000000*OO[[#This Row],[116 (03JUL1985 09:00:00)-Water Temperature (C)]]*OO[[#This Row],[58]]</f>
        <v>3.9809448664957493E-5</v>
      </c>
      <c r="BI365" s="10">
        <f>3/24000000*OO[[#This Row],[117 (03JUL1985 12:00:00)-Water Temperature (C)]]*OO[[#This Row],[59]]</f>
        <v>3.4382504147999996E-5</v>
      </c>
      <c r="BJ365" s="10">
        <f>3/24000000*OO[[#This Row],[118 (03JUL1985 15:00:00)-Water Temperature (C)]]*OO[[#This Row],[60]]</f>
        <v>3.0393245833076249E-5</v>
      </c>
      <c r="BK365" s="10">
        <f>3/24000000*OO[[#This Row],[119 (03JUL1985 18:00:00)-Water Temperature (C)]]*OO[[#This Row],[61]]</f>
        <v>2.6314046168377497E-5</v>
      </c>
      <c r="BL365" s="10">
        <f>3/24000000*OO[[#This Row],[120 (03JUL1985 21:00:00)-Water Temperature (C)]]*OO[[#This Row],[62]]</f>
        <v>2.248606108948E-5</v>
      </c>
      <c r="BM365" s="10">
        <f>3/24000000*OO[[#This Row],[121 (04JUL1985 00:00:00)-Water Temperature (C)]]*OO[[#This Row],[63]]</f>
        <v>1.9470051723937496E-5</v>
      </c>
      <c r="BN365" s="10">
        <f>3/24000000*OO[[#This Row],[122 (04JUL1985 03:00:00)-Water Temperature (C)]]*OO[[#This Row],[64]]</f>
        <v>1.7308452641680001E-5</v>
      </c>
      <c r="BO365" s="10">
        <f>3/24000000*OO[[#This Row],[123 (04JUL1985 06:00:00)-Water Temperature (C)]]*OO[[#This Row],[65]]</f>
        <v>1.5611498260957501E-5</v>
      </c>
      <c r="BP365" s="10">
        <f>3/24000000*OO[[#This Row],[124 (04JUL1985 09:00:00)-Water Temperature (C)]]*OO[[#This Row],[66]]</f>
        <v>1.45534842581625E-5</v>
      </c>
      <c r="BQ365" s="10">
        <f>3/24000000*OO[[#This Row],[125 (04JUL1985 12:00:00)-Water Temperature (C)]]*OO[[#This Row],[67]]</f>
        <v>1.3639732447860001E-5</v>
      </c>
      <c r="BR365" s="10">
        <f>3/24000000*OO[[#This Row],[126 (04JUL1985 15:00:00)-Water Temperature (C)]]*OO[[#This Row],[68]]</f>
        <v>1.2399471526511249E-5</v>
      </c>
      <c r="BS365" s="10">
        <f>3/24000000*OO[[#This Row],[127 (04JUL1985 18:00:00)-Water Temperature (C)]]*OO[[#This Row],[69]]</f>
        <v>1.1215618273274998E-5</v>
      </c>
      <c r="BT365" s="10">
        <f>3/24000000*OO[[#This Row],[128 (04JUL1985 21:00:00)-Water Temperature (C)]]*OO[[#This Row],[70]]</f>
        <v>1.0336457719139999E-5</v>
      </c>
      <c r="BU365" s="10">
        <f>3/24000000*OO[[#This Row],[129 (05JUL1985 00:00:00)-Water Temperature (C)]]*OO[[#This Row],[71]]</f>
        <v>9.5469472571124993E-6</v>
      </c>
      <c r="BV365" s="10">
        <f>3/24000000*OO[[#This Row],[130 (05JUL1985 03:00:00)-Water Temperature (C)]]*OO[[#This Row],[72]]</f>
        <v>8.8622245140337503E-6</v>
      </c>
      <c r="BW365" s="10">
        <f>3/24000000*OO[[#This Row],[131 (05JUL1985 06:00:00)-Water Temperature (C)]]*OO[[#This Row],[73]]</f>
        <v>8.2541055821299997E-6</v>
      </c>
      <c r="BX365" s="10">
        <f>3/24000000*OO[[#This Row],[132 (05JUL1985 09:00:00)-Water Temperature (C)]]*OO[[#This Row],[74]]</f>
        <v>8.0074542562349984E-6</v>
      </c>
      <c r="BY365" s="10">
        <f>3/24000000*OO[[#This Row],[133 (05JUL1985 12:00:00)-Water Temperature (C)]]*OO[[#This Row],[75]]</f>
        <v>8.3419268022574999E-6</v>
      </c>
      <c r="BZ365" s="10">
        <f>3/24000000*OO[[#This Row],[134 (05JUL1985 15:00:00)-Water Temperature (C)]]*OO[[#This Row],[76]]</f>
        <v>9.0042980911500005E-6</v>
      </c>
      <c r="CA365" s="10">
        <f>3/24000000*OO[[#This Row],[135 (05JUL1985 18:00:00)-Water Temperature (C)]]*OO[[#This Row],[77]]</f>
        <v>9.3112971928700003E-6</v>
      </c>
      <c r="CB365" s="10">
        <f>3/24000000*OO[[#This Row],[136 (05JUL1985 21:00:00)-Water Temperature (C)]]*OO[[#This Row],[78]]</f>
        <v>8.9369024704987497E-6</v>
      </c>
      <c r="CC365" s="10">
        <f>3/24000000*OO[[#This Row],[137 (06JUL1985 00:00:00)-Water Temperature (C)]]*OO[[#This Row],[79]]</f>
        <v>8.3184435760649991E-6</v>
      </c>
      <c r="CD365" s="10">
        <f>3/24000000*OO[[#This Row],[138 (06JUL1985 03:00:00)-Water Temperature (C)]]*OO[[#This Row],[80]]</f>
        <v>7.8272955342449997E-6</v>
      </c>
      <c r="CE365" s="10">
        <f>3/24000000*OO[[#This Row],[139 (06JUL1985 06:00:00)-Water Temperature (C)]]*OO[[#This Row],[81]]</f>
        <v>7.3195536122799995E-6</v>
      </c>
      <c r="CF365" s="10">
        <f>3/24000000*OO[[#This Row],[140 (06JUL1985 09:00:00)-Water Temperature (C)]]*OO[[#This Row],[82]]</f>
        <v>6.8925910636124999E-6</v>
      </c>
      <c r="CG365" s="10">
        <f>3/24000000*OO[[#This Row],[141 (06JUL1985 12:00:00)-Water Temperature (C)]]*OO[[#This Row],[83]]</f>
        <v>6.6377229276937503E-6</v>
      </c>
      <c r="CH365" s="10">
        <f>3/24000000*OO[[#This Row],[142 (06JUL1985 15:00:00)-Water Temperature (C)]]*OO[[#This Row],[84]]</f>
        <v>6.3487209824099995E-6</v>
      </c>
      <c r="CI365" s="10">
        <f>3/24000000*OO[[#This Row],[143 (06JUL1985 18:00:00)-Water Temperature (C)]]*OO[[#This Row],[85]]</f>
        <v>5.9786106897397494E-6</v>
      </c>
      <c r="CJ365" s="10">
        <f>3/24000000*OO[[#This Row],[144 (06JUL1985 21:00:00)-Water Temperature (C)]]*OO[[#This Row],[86]]</f>
        <v>5.6226936259942494E-6</v>
      </c>
      <c r="CK365" s="10">
        <f>3/24000000*OO[[#This Row],[145 (07JUL1985 00:00:00)-Water Temperature (C)]]*OO[[#This Row],[87]]</f>
        <v>5.1845793732029998E-6</v>
      </c>
      <c r="CL365" s="10">
        <f>3/24000000*OO[[#This Row],[146 (07JUL1985 03:00:00)-Water Temperature (C)]]*OO[[#This Row],[88]]</f>
        <v>4.8138150970140002E-6</v>
      </c>
      <c r="CM365" s="10">
        <f>3/24000000*OO[[#This Row],[147 (07JUL1985 06:00:00)-Water Temperature (C)]]*OO[[#This Row],[89]]</f>
        <v>4.5277746130862493E-6</v>
      </c>
      <c r="CN365" s="10">
        <f>3/24000000*OO[[#This Row],[148 (07JUL1985 09:00:00)-Water Temperature (C)]]*OO[[#This Row],[90]]</f>
        <v>4.3838382363168747E-6</v>
      </c>
      <c r="CO365" s="10">
        <f>3/24000000*OO[[#This Row],[149 (07JUL1985 12:00:00)-Water Temperature (C)]]*OO[[#This Row],[91]]</f>
        <v>4.3009299246712502E-6</v>
      </c>
      <c r="CP365" s="10">
        <f>3/24000000*OO[[#This Row],[150 (07JUL1985 15:00:00)-Water Temperature (C)]]*OO[[#This Row],[92]]</f>
        <v>4.3484611791521253E-6</v>
      </c>
      <c r="CQ365" s="10">
        <f>3/24000000*OO[[#This Row],[151 (07JUL1985 18:00:00)-Water Temperature (C)]]*OO[[#This Row],[93]]</f>
        <v>4.4735285031464996E-6</v>
      </c>
      <c r="CR365" s="10">
        <f>3/24000000*OO[[#This Row],[152 (07JUL1985 21:00:00)-Water Temperature (C)]]*OO[[#This Row],[94]]</f>
        <v>4.4223802693676247E-6</v>
      </c>
      <c r="CS365" s="10">
        <f>3/24000000*OO[[#This Row],[153 (08JUL1985 00:00:00)-Water Temperature (C)]]*OO[[#This Row],[95]]</f>
        <v>4.1176403782681248E-6</v>
      </c>
      <c r="CT365" s="10">
        <f>3/24000000*OO[[#This Row],[154 (08JUL1985 03:00:00)-Water Temperature (C)]]*OO[[#This Row],[96]]</f>
        <v>3.8529236840820003E-6</v>
      </c>
      <c r="CU365" s="10">
        <f>3/24000000*OO[[#This Row],[155 (08JUL1985 06:00:00)-Water Temperature (C)]]*OO[[#This Row],[97]]</f>
        <v>3.648770853594375E-6</v>
      </c>
      <c r="CV365" s="10">
        <f>3/24000000*OO[[#This Row],[156 (08JUL1985 09:00:00)-Water Temperature (C)]]*OO[[#This Row],[98]]</f>
        <v>3.5406790753192499E-6</v>
      </c>
      <c r="CW365" s="10">
        <f>3/24000000*OO[[#This Row],[157 (08JUL1985 12:00:00)-Water Temperature (C)]]*OO[[#This Row],[99]]</f>
        <v>3.4046942443099997E-6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0</v>
      </c>
      <c r="S366" s="10">
        <f>3/24*OO[[#This Row],[75 (28JUN1985 06:00:00)-Water Temperature (C)]]*OO[[#This Row],[17]]/SUM(OO[17])</f>
        <v>0</v>
      </c>
      <c r="T366" s="10">
        <f>3/24*OO[[#This Row],[76 (28JUN1985 09:00:00)-Water Temperature (C)]]*OO[[#This Row],[18]]/SUM(OO[18])</f>
        <v>0</v>
      </c>
      <c r="U366" s="10">
        <f>3/24*OO[[#This Row],[77 (28JUN1985 12:00:00)-Water Temperature (C)]]*OO[[#This Row],[19]]/SUM(OO[19])</f>
        <v>0</v>
      </c>
      <c r="V366" s="10">
        <f>3/24000000*OO[[#This Row],[78 (28JUN1985 15:00:00)-Water Temperature (C)]]*OO[[#This Row],[20]]</f>
        <v>4.4061472637325001E-39</v>
      </c>
      <c r="W366" s="10">
        <f>3/24000000*OO[[#This Row],[79 (28JUN1985 18:00:00)-Water Temperature (C)]]*OO[[#This Row],[21]]</f>
        <v>1.3108320414606251E-30</v>
      </c>
      <c r="X366" s="10">
        <f>3/24000000*OO[[#This Row],[80 (28JUN1985 21:00:00)-Water Temperature (C)]]*OO[[#This Row],[22]]</f>
        <v>8.7912009586775003E-25</v>
      </c>
      <c r="Y366" s="10">
        <f>3/24000000*OO[[#This Row],[81 (29JUN1985 00:00:00)-Water Temperature (C)]]*OO[[#This Row],[23]]</f>
        <v>1.1027852998739999E-19</v>
      </c>
      <c r="Z366" s="10">
        <f>3/24000000*OO[[#This Row],[82 (29JUN1985 03:00:00)-Water Temperature (C)]]*OO[[#This Row],[24]]</f>
        <v>3.4343837867194997E-16</v>
      </c>
      <c r="AA366" s="10">
        <f>3/24000000*OO[[#This Row],[83 (29JUN1985 06:00:00)-Water Temperature (C)]]*OO[[#This Row],[25]]</f>
        <v>2.0301405722666249E-13</v>
      </c>
      <c r="AB366" s="10">
        <f>3/24000000*OO[[#This Row],[84 (29JUN1985 09:00:00)-Water Temperature (C)]]*OO[[#This Row],[26]]</f>
        <v>4.0149477174374998E-11</v>
      </c>
      <c r="AC366" s="10">
        <f>3/24000000*OO[[#This Row],[85 (29JUN1985 12:00:00)-Water Temperature (C)]]*OO[[#This Row],[27]]</f>
        <v>3.4883217479376253E-9</v>
      </c>
      <c r="AD366" s="10">
        <f>3/24000000*OO[[#This Row],[86 (29JUN1985 15:00:00)-Water Temperature (C)]]*OO[[#This Row],[28]]</f>
        <v>1.5735414902157499E-7</v>
      </c>
      <c r="AE366" s="10">
        <f>3/24000000*OO[[#This Row],[88 (29JUN1985 21:00:00)-Water Temperature (C)]]*OO[[#This Row],[30]]</f>
        <v>5.5049362732699997E-5</v>
      </c>
      <c r="AF366" s="10">
        <f>3/24000000*OO[[#This Row],[88 (29JUN1985 21:00:00)-Water Temperature (C)]]*OO[[#This Row],[30]]</f>
        <v>5.5049362732699997E-5</v>
      </c>
      <c r="AG366" s="10">
        <f>3/24000000*OO[[#This Row],[89 (30JUN1985 00:00:00)-Water Temperature (C)]]*OO[[#This Row],[31]]</f>
        <v>4.5341346058799998E-4</v>
      </c>
      <c r="AH366" s="10">
        <f>3/24000000*OO[[#This Row],[90 (30JUN1985 03:00:00)-Water Temperature (C)]]*OO[[#This Row],[32]]</f>
        <v>2.4617061119805001E-3</v>
      </c>
      <c r="AI366" s="10">
        <f>3/24000000*OO[[#This Row],[91 (30JUN1985 06:00:00)-Water Temperature (C)]]*OO[[#This Row],[33]]</f>
        <v>9.1816807091199999E-3</v>
      </c>
      <c r="AJ366" s="10">
        <f>3/24000000*OO[[#This Row],[92 (30JUN1985 09:00:00)-Water Temperature (C)]]*OO[[#This Row],[34]]</f>
        <v>2.4620591427489995E-2</v>
      </c>
      <c r="AK366" s="10">
        <f>3/24000000*OO[[#This Row],[93 (30JUN1985 12:00:00)-Water Temperature (C)]]*OO[[#This Row],[35]]</f>
        <v>5.0272178584099998E-2</v>
      </c>
      <c r="AL366" s="10">
        <f>3/24000000*OO[[#This Row],[94 (30JUN1985 15:00:00)-Water Temperature (C)]]*OO[[#This Row],[36]]</f>
        <v>8.2709466124999992E-2</v>
      </c>
      <c r="AM366" s="10">
        <f>3/24000000*OO[[#This Row],[95 (30JUN1985 18:00:00)-Water Temperature (C)]]*OO[[#This Row],[37]]</f>
        <v>0.10911770857609999</v>
      </c>
      <c r="AN366" s="10">
        <f>3/24000000*OO[[#This Row],[96 (30JUN1985 21:00:00)-Water Temperature (C)]]*OO[[#This Row],[38]]</f>
        <v>0.11152269806562499</v>
      </c>
      <c r="AO366" s="10">
        <f>3/24000000*OO[[#This Row],[97 (01JUL1985 00:00:00)-Water Temperature (C)]]*OO[[#This Row],[39]]</f>
        <v>9.1887063321724985E-2</v>
      </c>
      <c r="AP366" s="10">
        <f>3/24000000*OO[[#This Row],[98 (01JUL1985 03:00:00)-Water Temperature (C)]]*OO[[#This Row],[40]]</f>
        <v>6.4328577010312499E-2</v>
      </c>
      <c r="AQ366" s="10">
        <f>3/24000000*OO[[#This Row],[99 (01JUL1985 06:00:00)-Water Temperature (C)]]*OO[[#This Row],[41]]</f>
        <v>3.8977958449992502E-2</v>
      </c>
      <c r="AR366" s="10">
        <f>3/24000000*OO[[#This Row],[100 (01JUL1985 09:00:00)-Water Temperature (C)]]*OO[[#This Row],[42]]</f>
        <v>2.1091038414160001E-2</v>
      </c>
      <c r="AS366" s="10">
        <f>3/24000000*OO[[#This Row],[101 (01JUL1985 12:00:00)-Water Temperature (C)]]*OO[[#This Row],[43]]</f>
        <v>1.0301354959553751E-2</v>
      </c>
      <c r="AT366" s="10">
        <f>3/24000000*OO[[#This Row],[102 (01JUL1985 15:00:00)-Water Temperature (C)]]*OO[[#This Row],[44]]</f>
        <v>4.5352109571247488E-3</v>
      </c>
      <c r="AU366" s="10">
        <f>3/24000000*OO[[#This Row],[103 (01JUL1985 18:00:00)-Water Temperature (C)]]*OO[[#This Row],[45]]</f>
        <v>1.7926526975045E-3</v>
      </c>
      <c r="AV366" s="10">
        <f>3/24000000*OO[[#This Row],[104 (01JUL1985 21:00:00)-Water Temperature (C)]]*OO[[#This Row],[46]]</f>
        <v>6.6593225861249995E-4</v>
      </c>
      <c r="AW366" s="10">
        <f>3/24000000*OO[[#This Row],[105 (02JUL1985 00:00:00)-Water Temperature (C)]]*OO[[#This Row],[47]]</f>
        <v>2.5226658180007498E-4</v>
      </c>
      <c r="AX366" s="10">
        <f>3/24000000*OO[[#This Row],[106 (02JUL1985 03:00:00)-Water Temperature (C)]]*OO[[#This Row],[48]]</f>
        <v>1.1638020748509998E-4</v>
      </c>
      <c r="AY366" s="10">
        <f>3/24000000*OO[[#This Row],[107 (02JUL1985 06:00:00)-Water Temperature (C)]]*OO[[#This Row],[49]]</f>
        <v>7.5312911756600002E-5</v>
      </c>
      <c r="AZ366" s="10">
        <f>3/24000000*OO[[#This Row],[108 (02JUL1985 09:00:00)-Water Temperature (C)]]*OO[[#This Row],[50]]</f>
        <v>6.6270207211E-5</v>
      </c>
      <c r="BA366" s="10">
        <f>3/24000000*OO[[#This Row],[109 (02JUL1985 12:00:00)-Water Temperature (C)]]*OO[[#This Row],[51]]</f>
        <v>6.5937983755499997E-5</v>
      </c>
      <c r="BB366" s="10">
        <f>3/24000000*OO[[#This Row],[110 (02JUL1985 15:00:00)-Water Temperature (C)]]*OO[[#This Row],[52]]</f>
        <v>6.6870004342249991E-5</v>
      </c>
      <c r="BC366" s="10">
        <f>3/24000000*OO[[#This Row],[111 (02JUL1985 18:00:00)-Water Temperature (C)]]*OO[[#This Row],[53]]</f>
        <v>6.5992231338799992E-5</v>
      </c>
      <c r="BD366" s="10">
        <f>3/24000000*OO[[#This Row],[112 (02JUL1985 21:00:00)-Water Temperature (C)]]*OO[[#This Row],[54]]</f>
        <v>6.0939289711725008E-5</v>
      </c>
      <c r="BE366" s="10">
        <f>3/24000000*OO[[#This Row],[113 (03JUL1985 00:00:00)-Water Temperature (C)]]*OO[[#This Row],[55]]</f>
        <v>5.3596045230031248E-5</v>
      </c>
      <c r="BF366" s="10">
        <f>3/24000000*OO[[#This Row],[114 (03JUL1985 03:00:00)-Water Temperature (C)]]*OO[[#This Row],[56]]</f>
        <v>4.5670351902679998E-5</v>
      </c>
      <c r="BG366" s="10">
        <f>3/24000000*OO[[#This Row],[115 (03JUL1985 06:00:00)-Water Temperature (C)]]*OO[[#This Row],[57]]</f>
        <v>3.7836439832688745E-5</v>
      </c>
      <c r="BH366" s="10">
        <f>3/24000000*OO[[#This Row],[116 (03JUL1985 09:00:00)-Water Temperature (C)]]*OO[[#This Row],[58]]</f>
        <v>3.1576209335387495E-5</v>
      </c>
      <c r="BI366" s="10">
        <f>3/24000000*OO[[#This Row],[117 (03JUL1985 12:00:00)-Water Temperature (C)]]*OO[[#This Row],[59]]</f>
        <v>2.7290894443312498E-5</v>
      </c>
      <c r="BJ366" s="10">
        <f>3/24000000*OO[[#This Row],[118 (03JUL1985 15:00:00)-Water Temperature (C)]]*OO[[#This Row],[60]]</f>
        <v>2.4060834800756249E-5</v>
      </c>
      <c r="BK366" s="10">
        <f>3/24000000*OO[[#This Row],[119 (03JUL1985 18:00:00)-Water Temperature (C)]]*OO[[#This Row],[61]]</f>
        <v>2.0734608989874999E-5</v>
      </c>
      <c r="BL366" s="10">
        <f>3/24000000*OO[[#This Row],[120 (03JUL1985 21:00:00)-Water Temperature (C)]]*OO[[#This Row],[62]]</f>
        <v>1.7619642245187498E-5</v>
      </c>
      <c r="BM366" s="10">
        <f>3/24000000*OO[[#This Row],[121 (04JUL1985 00:00:00)-Water Temperature (C)]]*OO[[#This Row],[63]]</f>
        <v>1.5178569691567499E-5</v>
      </c>
      <c r="BN366" s="10">
        <f>3/24000000*OO[[#This Row],[122 (04JUL1985 03:00:00)-Water Temperature (C)]]*OO[[#This Row],[64]]</f>
        <v>1.3443833407580001E-5</v>
      </c>
      <c r="BO366" s="10">
        <f>3/24000000*OO[[#This Row],[123 (04JUL1985 06:00:00)-Water Temperature (C)]]*OO[[#This Row],[65]]</f>
        <v>1.2115791271995001E-5</v>
      </c>
      <c r="BP366" s="10">
        <f>3/24000000*OO[[#This Row],[124 (04JUL1985 09:00:00)-Water Temperature (C)]]*OO[[#This Row],[66]]</f>
        <v>1.1289056821774999E-5</v>
      </c>
      <c r="BQ366" s="10">
        <f>3/24000000*OO[[#This Row],[125 (04JUL1985 12:00:00)-Water Temperature (C)]]*OO[[#This Row],[67]]</f>
        <v>1.05715943766525E-5</v>
      </c>
      <c r="BR366" s="10">
        <f>3/24000000*OO[[#This Row],[126 (04JUL1985 15:00:00)-Water Temperature (C)]]*OO[[#This Row],[68]]</f>
        <v>9.6294957055149984E-6</v>
      </c>
      <c r="BS366" s="10">
        <f>3/24000000*OO[[#This Row],[127 (04JUL1985 18:00:00)-Water Temperature (C)]]*OO[[#This Row],[69]]</f>
        <v>8.6965247827549994E-6</v>
      </c>
      <c r="BT366" s="10">
        <f>3/24000000*OO[[#This Row],[128 (04JUL1985 21:00:00)-Water Temperature (C)]]*OO[[#This Row],[70]]</f>
        <v>7.9902542355299992E-6</v>
      </c>
      <c r="BU366" s="10">
        <f>3/24000000*OO[[#This Row],[129 (05JUL1985 00:00:00)-Water Temperature (C)]]*OO[[#This Row],[71]]</f>
        <v>7.3727951879999999E-6</v>
      </c>
      <c r="BV366" s="10">
        <f>3/24000000*OO[[#This Row],[130 (05JUL1985 03:00:00)-Water Temperature (C)]]*OO[[#This Row],[72]]</f>
        <v>6.8343633548124994E-6</v>
      </c>
      <c r="BW366" s="10">
        <f>3/24000000*OO[[#This Row],[131 (05JUL1985 06:00:00)-Water Temperature (C)]]*OO[[#This Row],[73]]</f>
        <v>6.36499786496E-6</v>
      </c>
      <c r="BX366" s="10">
        <f>3/24000000*OO[[#This Row],[132 (05JUL1985 09:00:00)-Water Temperature (C)]]*OO[[#This Row],[74]]</f>
        <v>6.1748936303375002E-6</v>
      </c>
      <c r="BY366" s="10">
        <f>3/24000000*OO[[#This Row],[133 (05JUL1985 12:00:00)-Water Temperature (C)]]*OO[[#This Row],[75]]</f>
        <v>6.4218230140700004E-6</v>
      </c>
      <c r="BZ366" s="10">
        <f>3/24000000*OO[[#This Row],[134 (05JUL1985 15:00:00)-Water Temperature (C)]]*OO[[#This Row],[76]]</f>
        <v>6.9208009581975003E-6</v>
      </c>
      <c r="CA366" s="10">
        <f>3/24000000*OO[[#This Row],[135 (05JUL1985 18:00:00)-Water Temperature (C)]]*OO[[#This Row],[77]]</f>
        <v>7.1486997002624989E-6</v>
      </c>
      <c r="CB366" s="10">
        <f>3/24000000*OO[[#This Row],[136 (05JUL1985 21:00:00)-Water Temperature (C)]]*OO[[#This Row],[78]]</f>
        <v>6.8613439948038749E-6</v>
      </c>
      <c r="CC366" s="10">
        <f>3/24000000*OO[[#This Row],[137 (06JUL1985 00:00:00)-Water Temperature (C)]]*OO[[#This Row],[79]]</f>
        <v>6.3873381843074995E-6</v>
      </c>
      <c r="CD366" s="10">
        <f>3/24000000*OO[[#This Row],[138 (06JUL1985 03:00:00)-Water Temperature (C)]]*OO[[#This Row],[80]]</f>
        <v>6.0048871143007504E-6</v>
      </c>
      <c r="CE366" s="10">
        <f>3/24000000*OO[[#This Row],[139 (06JUL1985 06:00:00)-Water Temperature (C)]]*OO[[#This Row],[81]]</f>
        <v>5.6242755025368757E-6</v>
      </c>
      <c r="CF366" s="10">
        <f>3/24000000*OO[[#This Row],[140 (06JUL1985 09:00:00)-Water Temperature (C)]]*OO[[#This Row],[82]]</f>
        <v>5.3022147324549993E-6</v>
      </c>
      <c r="CG366" s="10">
        <f>3/24000000*OO[[#This Row],[141 (06JUL1985 12:00:00)-Water Temperature (C)]]*OO[[#This Row],[83]]</f>
        <v>5.106058714301875E-6</v>
      </c>
      <c r="CH366" s="10">
        <f>3/24000000*OO[[#This Row],[142 (06JUL1985 15:00:00)-Water Temperature (C)]]*OO[[#This Row],[84]]</f>
        <v>4.8852286556609996E-6</v>
      </c>
      <c r="CI366" s="10">
        <f>3/24000000*OO[[#This Row],[143 (06JUL1985 18:00:00)-Water Temperature (C)]]*OO[[#This Row],[85]]</f>
        <v>4.6039916035259994E-6</v>
      </c>
      <c r="CJ366" s="10">
        <f>3/24000000*OO[[#This Row],[144 (06JUL1985 21:00:00)-Water Temperature (C)]]*OO[[#This Row],[86]]</f>
        <v>4.3168941668853742E-6</v>
      </c>
      <c r="CK366" s="10">
        <f>3/24000000*OO[[#This Row],[145 (07JUL1985 00:00:00)-Water Temperature (C)]]*OO[[#This Row],[87]]</f>
        <v>3.9792615841387505E-6</v>
      </c>
      <c r="CL366" s="10">
        <f>3/24000000*OO[[#This Row],[146 (07JUL1985 03:00:00)-Water Temperature (C)]]*OO[[#This Row],[88]]</f>
        <v>3.6901902028479999E-6</v>
      </c>
      <c r="CM366" s="10">
        <f>3/24000000*OO[[#This Row],[147 (07JUL1985 06:00:00)-Water Temperature (C)]]*OO[[#This Row],[89]]</f>
        <v>3.4692292446743746E-6</v>
      </c>
      <c r="CN366" s="10">
        <f>3/24000000*OO[[#This Row],[148 (07JUL1985 09:00:00)-Water Temperature (C)]]*OO[[#This Row],[90]]</f>
        <v>3.3591793855280001E-6</v>
      </c>
      <c r="CO366" s="10">
        <f>3/24000000*OO[[#This Row],[149 (07JUL1985 12:00:00)-Water Temperature (C)]]*OO[[#This Row],[91]]</f>
        <v>3.29716931781875E-6</v>
      </c>
      <c r="CP366" s="10">
        <f>3/24000000*OO[[#This Row],[150 (07JUL1985 15:00:00)-Water Temperature (C)]]*OO[[#This Row],[92]]</f>
        <v>3.32851945527125E-6</v>
      </c>
      <c r="CQ366" s="10">
        <f>3/24000000*OO[[#This Row],[151 (07JUL1985 18:00:00)-Water Temperature (C)]]*OO[[#This Row],[93]]</f>
        <v>3.4197899506139998E-6</v>
      </c>
      <c r="CR366" s="10">
        <f>3/24000000*OO[[#This Row],[152 (07JUL1985 21:00:00)-Water Temperature (C)]]*OO[[#This Row],[94]]</f>
        <v>3.3748440223275003E-6</v>
      </c>
      <c r="CS366" s="10">
        <f>3/24000000*OO[[#This Row],[153 (08JUL1985 00:00:00)-Water Temperature (C)]]*OO[[#This Row],[95]]</f>
        <v>3.1455265830699998E-6</v>
      </c>
      <c r="CT366" s="10">
        <f>3/24000000*OO[[#This Row],[154 (08JUL1985 03:00:00)-Water Temperature (C)]]*OO[[#This Row],[96]]</f>
        <v>2.9382102480735E-6</v>
      </c>
      <c r="CU366" s="10">
        <f>3/24000000*OO[[#This Row],[155 (08JUL1985 06:00:00)-Water Temperature (C)]]*OO[[#This Row],[97]]</f>
        <v>2.7840239607136244E-6</v>
      </c>
      <c r="CV366" s="10">
        <f>3/24000000*OO[[#This Row],[156 (08JUL1985 09:00:00)-Water Temperature (C)]]*OO[[#This Row],[98]]</f>
        <v>2.7049738080149995E-6</v>
      </c>
      <c r="CW366" s="10">
        <f>3/24000000*OO[[#This Row],[157 (08JUL1985 12:00:00)-Water Temperature (C)]]*OO[[#This Row],[99]]</f>
        <v>2.59997894438275E-6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0</v>
      </c>
      <c r="T367" s="10">
        <f>3/24*OO[[#This Row],[76 (28JUN1985 09:00:00)-Water Temperature (C)]]*OO[[#This Row],[18]]/SUM(OO[18])</f>
        <v>0</v>
      </c>
      <c r="U367" s="10">
        <f>3/24*OO[[#This Row],[77 (28JUN1985 12:00:00)-Water Temperature (C)]]*OO[[#This Row],[19]]/SUM(OO[19])</f>
        <v>0</v>
      </c>
      <c r="V367" s="10">
        <f>3/24000000*OO[[#This Row],[78 (28JUN1985 15:00:00)-Water Temperature (C)]]*OO[[#This Row],[20]]</f>
        <v>1.038115323686875E-39</v>
      </c>
      <c r="W367" s="10">
        <f>3/24000000*OO[[#This Row],[79 (28JUN1985 18:00:00)-Water Temperature (C)]]*OO[[#This Row],[21]]</f>
        <v>6.4089079924999998E-31</v>
      </c>
      <c r="X367" s="10">
        <f>3/24000000*OO[[#This Row],[80 (28JUN1985 21:00:00)-Water Temperature (C)]]*OO[[#This Row],[22]]</f>
        <v>3.0252514032105002E-25</v>
      </c>
      <c r="Y367" s="10">
        <f>3/24000000*OO[[#This Row],[81 (29JUN1985 00:00:00)-Water Temperature (C)]]*OO[[#This Row],[23]]</f>
        <v>5.9022863356799994E-20</v>
      </c>
      <c r="Z367" s="10">
        <f>3/24000000*OO[[#This Row],[82 (29JUN1985 03:00:00)-Water Temperature (C)]]*OO[[#This Row],[24]]</f>
        <v>2.10522399772025E-16</v>
      </c>
      <c r="AA367" s="10">
        <f>3/24000000*OO[[#This Row],[83 (29JUN1985 06:00:00)-Water Temperature (C)]]*OO[[#This Row],[25]]</f>
        <v>1.3535647546574997E-13</v>
      </c>
      <c r="AB367" s="10">
        <f>3/24000000*OO[[#This Row],[84 (29JUN1985 09:00:00)-Water Temperature (C)]]*OO[[#This Row],[26]]</f>
        <v>2.8537270138837497E-11</v>
      </c>
      <c r="AC367" s="10">
        <f>3/24000000*OO[[#This Row],[85 (29JUN1985 12:00:00)-Water Temperature (C)]]*OO[[#This Row],[27]]</f>
        <v>2.6112020652758749E-9</v>
      </c>
      <c r="AD367" s="10">
        <f>3/24000000*OO[[#This Row],[86 (29JUN1985 15:00:00)-Water Temperature (C)]]*OO[[#This Row],[28]]</f>
        <v>1.2308272017651249E-7</v>
      </c>
      <c r="AE367" s="10">
        <f>3/24000000*OO[[#This Row],[88 (29JUN1985 21:00:00)-Water Temperature (C)]]*OO[[#This Row],[30]]</f>
        <v>4.6337534717321243E-5</v>
      </c>
      <c r="AF367" s="10">
        <f>3/24000000*OO[[#This Row],[88 (29JUN1985 21:00:00)-Water Temperature (C)]]*OO[[#This Row],[30]]</f>
        <v>4.6337534717321243E-5</v>
      </c>
      <c r="AG367" s="10">
        <f>3/24000000*OO[[#This Row],[89 (30JUN1985 00:00:00)-Water Temperature (C)]]*OO[[#This Row],[31]]</f>
        <v>3.9456296518299998E-4</v>
      </c>
      <c r="AH367" s="10">
        <f>3/24000000*OO[[#This Row],[90 (30JUN1985 03:00:00)-Water Temperature (C)]]*OO[[#This Row],[32]]</f>
        <v>2.20616853241475E-3</v>
      </c>
      <c r="AI367" s="10">
        <f>3/24000000*OO[[#This Row],[91 (30JUN1985 06:00:00)-Water Temperature (C)]]*OO[[#This Row],[33]]</f>
        <v>8.4674741859925001E-3</v>
      </c>
      <c r="AJ367" s="10">
        <f>3/24000000*OO[[#This Row],[92 (30JUN1985 09:00:00)-Water Temperature (C)]]*OO[[#This Row],[34]]</f>
        <v>2.3306029229174997E-2</v>
      </c>
      <c r="AK367" s="10">
        <f>3/24000000*OO[[#This Row],[93 (30JUN1985 12:00:00)-Water Temperature (C)]]*OO[[#This Row],[35]]</f>
        <v>4.8705512382262506E-2</v>
      </c>
      <c r="AL367" s="10">
        <f>3/24000000*OO[[#This Row],[94 (30JUN1985 15:00:00)-Water Temperature (C)]]*OO[[#This Row],[36]]</f>
        <v>8.1754347656099999E-2</v>
      </c>
      <c r="AM367" s="10">
        <f>3/24000000*OO[[#This Row],[95 (30JUN1985 18:00:00)-Water Temperature (C)]]*OO[[#This Row],[37]]</f>
        <v>0.10975137368399999</v>
      </c>
      <c r="AN367" s="10">
        <f>3/24000000*OO[[#This Row],[96 (30JUN1985 21:00:00)-Water Temperature (C)]]*OO[[#This Row],[38]]</f>
        <v>0.11401988424575001</v>
      </c>
      <c r="AO367" s="10">
        <f>3/24000000*OO[[#This Row],[97 (01JUL1985 00:00:00)-Water Temperature (C)]]*OO[[#This Row],[39]]</f>
        <v>9.5490105007574988E-2</v>
      </c>
      <c r="AP367" s="10">
        <f>3/24000000*OO[[#This Row],[98 (01JUL1985 03:00:00)-Water Temperature (C)]]*OO[[#This Row],[40]]</f>
        <v>6.7802524139187498E-2</v>
      </c>
      <c r="AQ367" s="10">
        <f>3/24000000*OO[[#This Row],[99 (01JUL1985 06:00:00)-Water Temperature (C)]]*OO[[#This Row],[41]]</f>
        <v>4.168965689826E-2</v>
      </c>
      <c r="AR367" s="10">
        <f>3/24000000*OO[[#This Row],[100 (01JUL1985 09:00:00)-Water Temperature (C)]]*OO[[#This Row],[42]]</f>
        <v>2.2855757988829998E-2</v>
      </c>
      <c r="AS367" s="10">
        <f>3/24000000*OO[[#This Row],[101 (01JUL1985 12:00:00)-Water Temperature (C)]]*OO[[#This Row],[43]]</f>
        <v>1.1294042027625E-2</v>
      </c>
      <c r="AT367" s="10">
        <f>3/24000000*OO[[#This Row],[102 (01JUL1985 15:00:00)-Water Temperature (C)]]*OO[[#This Row],[44]]</f>
        <v>5.0252384011496253E-3</v>
      </c>
      <c r="AU367" s="10">
        <f>3/24000000*OO[[#This Row],[103 (01JUL1985 18:00:00)-Water Temperature (C)]]*OO[[#This Row],[45]]</f>
        <v>2.0011446575062502E-3</v>
      </c>
      <c r="AV367" s="10">
        <f>3/24000000*OO[[#This Row],[104 (01JUL1985 21:00:00)-Water Temperature (C)]]*OO[[#This Row],[46]]</f>
        <v>7.4497090257800004E-4</v>
      </c>
      <c r="AW367" s="10">
        <f>3/24000000*OO[[#This Row],[105 (02JUL1985 00:00:00)-Water Temperature (C)]]*OO[[#This Row],[47]]</f>
        <v>2.7997653235671245E-4</v>
      </c>
      <c r="AX367" s="10">
        <f>3/24000000*OO[[#This Row],[106 (02JUL1985 03:00:00)-Water Temperature (C)]]*OO[[#This Row],[48]]</f>
        <v>1.2586365348749999E-4</v>
      </c>
      <c r="AY367" s="10">
        <f>3/24000000*OO[[#This Row],[107 (02JUL1985 06:00:00)-Water Temperature (C)]]*OO[[#This Row],[49]]</f>
        <v>7.8971497898349991E-5</v>
      </c>
      <c r="AZ367" s="10">
        <f>3/24000000*OO[[#This Row],[108 (02JUL1985 09:00:00)-Water Temperature (C)]]*OO[[#This Row],[50]]</f>
        <v>6.8297141184999984E-5</v>
      </c>
      <c r="BA367" s="10">
        <f>3/24000000*OO[[#This Row],[109 (02JUL1985 12:00:00)-Water Temperature (C)]]*OO[[#This Row],[51]]</f>
        <v>6.7658672875499997E-5</v>
      </c>
      <c r="BB367" s="10">
        <f>3/24000000*OO[[#This Row],[110 (02JUL1985 15:00:00)-Water Temperature (C)]]*OO[[#This Row],[52]]</f>
        <v>6.8687630032874993E-5</v>
      </c>
      <c r="BC367" s="10">
        <f>3/24000000*OO[[#This Row],[111 (02JUL1985 18:00:00)-Water Temperature (C)]]*OO[[#This Row],[53]]</f>
        <v>6.7847168241137496E-5</v>
      </c>
      <c r="BD367" s="10">
        <f>3/24000000*OO[[#This Row],[112 (02JUL1985 21:00:00)-Water Temperature (C)]]*OO[[#This Row],[54]]</f>
        <v>6.2807425893149994E-5</v>
      </c>
      <c r="BE367" s="10">
        <f>3/24000000*OO[[#This Row],[113 (03JUL1985 00:00:00)-Water Temperature (C)]]*OO[[#This Row],[55]]</f>
        <v>5.5403548082553752E-5</v>
      </c>
      <c r="BF367" s="10">
        <f>3/24000000*OO[[#This Row],[114 (03JUL1985 03:00:00)-Water Temperature (C)]]*OO[[#This Row],[56]]</f>
        <v>4.7337214385733745E-5</v>
      </c>
      <c r="BG367" s="10">
        <f>3/24000000*OO[[#This Row],[115 (03JUL1985 06:00:00)-Water Temperature (C)]]*OO[[#This Row],[57]]</f>
        <v>3.9374571020666243E-5</v>
      </c>
      <c r="BH367" s="10">
        <f>3/24000000*OO[[#This Row],[116 (03JUL1985 09:00:00)-Water Temperature (C)]]*OO[[#This Row],[58]]</f>
        <v>3.2955585181989995E-5</v>
      </c>
      <c r="BI367" s="10">
        <f>3/24000000*OO[[#This Row],[117 (03JUL1985 12:00:00)-Water Temperature (C)]]*OO[[#This Row],[59]]</f>
        <v>2.8500860985577496E-5</v>
      </c>
      <c r="BJ367" s="10">
        <f>3/24000000*OO[[#This Row],[118 (03JUL1985 15:00:00)-Water Temperature (C)]]*OO[[#This Row],[60]]</f>
        <v>2.5093517145224998E-5</v>
      </c>
      <c r="BK367" s="10">
        <f>3/24000000*OO[[#This Row],[119 (03JUL1985 18:00:00)-Water Temperature (C)]]*OO[[#This Row],[61]]</f>
        <v>2.1573046130514998E-5</v>
      </c>
      <c r="BL367" s="10">
        <f>3/24000000*OO[[#This Row],[120 (03JUL1985 21:00:00)-Water Temperature (C)]]*OO[[#This Row],[62]]</f>
        <v>1.827676157368E-5</v>
      </c>
      <c r="BM367" s="10">
        <f>3/24000000*OO[[#This Row],[121 (04JUL1985 00:00:00)-Water Temperature (C)]]*OO[[#This Row],[63]]</f>
        <v>1.5696560269080001E-5</v>
      </c>
      <c r="BN367" s="10">
        <f>3/24000000*OO[[#This Row],[122 (04JUL1985 03:00:00)-Water Temperature (C)]]*OO[[#This Row],[64]]</f>
        <v>1.3872736435755001E-5</v>
      </c>
      <c r="BO367" s="10">
        <f>3/24000000*OO[[#This Row],[123 (04JUL1985 06:00:00)-Water Temperature (C)]]*OO[[#This Row],[65]]</f>
        <v>1.2497018308970001E-5</v>
      </c>
      <c r="BP367" s="10">
        <f>3/24000000*OO[[#This Row],[124 (04JUL1985 09:00:00)-Water Temperature (C)]]*OO[[#This Row],[66]]</f>
        <v>1.164331627117E-5</v>
      </c>
      <c r="BQ367" s="10">
        <f>3/24000000*OO[[#This Row],[125 (04JUL1985 12:00:00)-Water Temperature (C)]]*OO[[#This Row],[67]]</f>
        <v>1.0902115239839999E-5</v>
      </c>
      <c r="BR367" s="10">
        <f>3/24000000*OO[[#This Row],[126 (04JUL1985 15:00:00)-Water Temperature (C)]]*OO[[#This Row],[68]]</f>
        <v>9.9476772148962483E-6</v>
      </c>
      <c r="BS367" s="10">
        <f>3/24000000*OO[[#This Row],[127 (04JUL1985 18:00:00)-Water Temperature (C)]]*OO[[#This Row],[69]]</f>
        <v>8.9775197852249992E-6</v>
      </c>
      <c r="BT367" s="10">
        <f>3/24000000*OO[[#This Row],[128 (04JUL1985 21:00:00)-Water Temperature (C)]]*OO[[#This Row],[70]]</f>
        <v>8.2352056656249994E-6</v>
      </c>
      <c r="BU367" s="10">
        <f>3/24000000*OO[[#This Row],[129 (05JUL1985 00:00:00)-Water Temperature (C)]]*OO[[#This Row],[71]]</f>
        <v>7.5963221960799998E-6</v>
      </c>
      <c r="BV367" s="10">
        <f>3/24000000*OO[[#This Row],[130 (05JUL1985 03:00:00)-Water Temperature (C)]]*OO[[#This Row],[72]]</f>
        <v>7.0377044036399998E-6</v>
      </c>
      <c r="BW367" s="10">
        <f>3/24000000*OO[[#This Row],[131 (05JUL1985 06:00:00)-Water Temperature (C)]]*OO[[#This Row],[73]]</f>
        <v>6.5547600316799996E-6</v>
      </c>
      <c r="BX367" s="10">
        <f>3/24000000*OO[[#This Row],[132 (05JUL1985 09:00:00)-Water Temperature (C)]]*OO[[#This Row],[74]]</f>
        <v>6.3610369420324999E-6</v>
      </c>
      <c r="BY367" s="10">
        <f>3/24000000*OO[[#This Row],[133 (05JUL1985 12:00:00)-Water Temperature (C)]]*OO[[#This Row],[75]]</f>
        <v>6.6081221681212488E-6</v>
      </c>
      <c r="BZ367" s="10">
        <f>3/24000000*OO[[#This Row],[134 (05JUL1985 15:00:00)-Water Temperature (C)]]*OO[[#This Row],[76]]</f>
        <v>7.1183956382775007E-6</v>
      </c>
      <c r="CA367" s="10">
        <f>3/24000000*OO[[#This Row],[135 (05JUL1985 18:00:00)-Water Temperature (C)]]*OO[[#This Row],[77]]</f>
        <v>7.35033313986E-6</v>
      </c>
      <c r="CB367" s="10">
        <f>3/24000000*OO[[#This Row],[136 (05JUL1985 21:00:00)-Water Temperature (C)]]*OO[[#This Row],[78]]</f>
        <v>7.0581947179849992E-6</v>
      </c>
      <c r="CC367" s="10">
        <f>3/24000000*OO[[#This Row],[137 (06JUL1985 00:00:00)-Water Temperature (C)]]*OO[[#This Row],[79]]</f>
        <v>6.5744585234692494E-6</v>
      </c>
      <c r="CD367" s="10">
        <f>3/24000000*OO[[#This Row],[138 (06JUL1985 03:00:00)-Water Temperature (C)]]*OO[[#This Row],[80]]</f>
        <v>6.1781206471269993E-6</v>
      </c>
      <c r="CE367" s="10">
        <f>3/24000000*OO[[#This Row],[139 (06JUL1985 06:00:00)-Water Temperature (C)]]*OO[[#This Row],[81]]</f>
        <v>5.7937005034739996E-6</v>
      </c>
      <c r="CF367" s="10">
        <f>3/24000000*OO[[#This Row],[140 (06JUL1985 09:00:00)-Water Temperature (C)]]*OO[[#This Row],[82]]</f>
        <v>5.4679252980274996E-6</v>
      </c>
      <c r="CG367" s="10">
        <f>3/24000000*OO[[#This Row],[141 (06JUL1985 12:00:00)-Water Temperature (C)]]*OO[[#This Row],[83]]</f>
        <v>5.2671614985389993E-6</v>
      </c>
      <c r="CH367" s="10">
        <f>3/24000000*OO[[#This Row],[142 (06JUL1985 15:00:00)-Water Temperature (C)]]*OO[[#This Row],[84]]</f>
        <v>5.0424021402349999E-6</v>
      </c>
      <c r="CI367" s="10">
        <f>3/24000000*OO[[#This Row],[143 (06JUL1985 18:00:00)-Water Temperature (C)]]*OO[[#This Row],[85]]</f>
        <v>4.7566174960347498E-6</v>
      </c>
      <c r="CJ367" s="10">
        <f>3/24000000*OO[[#This Row],[144 (06JUL1985 21:00:00)-Water Temperature (C)]]*OO[[#This Row],[86]]</f>
        <v>4.4526751478032501E-6</v>
      </c>
      <c r="CK367" s="10">
        <f>3/24000000*OO[[#This Row],[145 (07JUL1985 00:00:00)-Water Temperature (C)]]*OO[[#This Row],[87]]</f>
        <v>4.10486960981575E-6</v>
      </c>
      <c r="CL367" s="10">
        <f>3/24000000*OO[[#This Row],[146 (07JUL1985 03:00:00)-Water Temperature (C)]]*OO[[#This Row],[88]]</f>
        <v>3.8048851946343744E-6</v>
      </c>
      <c r="CM367" s="10">
        <f>3/24000000*OO[[#This Row],[147 (07JUL1985 06:00:00)-Water Temperature (C)]]*OO[[#This Row],[89]]</f>
        <v>3.5764460479714998E-6</v>
      </c>
      <c r="CN367" s="10">
        <f>3/24000000*OO[[#This Row],[148 (07JUL1985 09:00:00)-Water Temperature (C)]]*OO[[#This Row],[90]]</f>
        <v>3.4644595215515002E-6</v>
      </c>
      <c r="CO367" s="10">
        <f>3/24000000*OO[[#This Row],[149 (07JUL1985 12:00:00)-Water Temperature (C)]]*OO[[#This Row],[91]]</f>
        <v>3.4021051959087498E-6</v>
      </c>
      <c r="CP367" s="10">
        <f>3/24000000*OO[[#This Row],[150 (07JUL1985 15:00:00)-Water Temperature (C)]]*OO[[#This Row],[92]]</f>
        <v>3.4318901282943748E-6</v>
      </c>
      <c r="CQ367" s="10">
        <f>3/24000000*OO[[#This Row],[151 (07JUL1985 18:00:00)-Water Temperature (C)]]*OO[[#This Row],[93]]</f>
        <v>3.5241420148843744E-6</v>
      </c>
      <c r="CR367" s="10">
        <f>3/24000000*OO[[#This Row],[152 (07JUL1985 21:00:00)-Water Temperature (C)]]*OO[[#This Row],[94]]</f>
        <v>3.4756160726799998E-6</v>
      </c>
      <c r="CS367" s="10">
        <f>3/24000000*OO[[#This Row],[153 (08JUL1985 00:00:00)-Water Temperature (C)]]*OO[[#This Row],[95]]</f>
        <v>3.2429062525781251E-6</v>
      </c>
      <c r="CT367" s="10">
        <f>3/24000000*OO[[#This Row],[154 (08JUL1985 03:00:00)-Water Temperature (C)]]*OO[[#This Row],[96]]</f>
        <v>3.0272366195032502E-6</v>
      </c>
      <c r="CU367" s="10">
        <f>3/24000000*OO[[#This Row],[155 (08JUL1985 06:00:00)-Water Temperature (C)]]*OO[[#This Row],[97]]</f>
        <v>2.8696195508459996E-6</v>
      </c>
      <c r="CV367" s="10">
        <f>3/24000000*OO[[#This Row],[156 (08JUL1985 09:00:00)-Water Temperature (C)]]*OO[[#This Row],[98]]</f>
        <v>2.7913411913719998E-6</v>
      </c>
      <c r="CW367" s="10">
        <f>3/24000000*OO[[#This Row],[157 (08JUL1985 12:00:00)-Water Temperature (C)]]*OO[[#This Row],[99]]</f>
        <v>2.6828422097092496E-6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0</v>
      </c>
      <c r="T368" s="10">
        <f>3/24*OO[[#This Row],[76 (28JUN1985 09:00:00)-Water Temperature (C)]]*OO[[#This Row],[18]]/SUM(OO[18])</f>
        <v>0</v>
      </c>
      <c r="U368" s="10">
        <f>3/24*OO[[#This Row],[77 (28JUN1985 12:00:00)-Water Temperature (C)]]*OO[[#This Row],[19]]/SUM(OO[19])</f>
        <v>0</v>
      </c>
      <c r="V368" s="10">
        <f>3/24000000*OO[[#This Row],[78 (28JUN1985 15:00:00)-Water Temperature (C)]]*OO[[#This Row],[20]]</f>
        <v>5.0696552966874997E-41</v>
      </c>
      <c r="W368" s="10">
        <f>3/24000000*OO[[#This Row],[79 (28JUN1985 18:00:00)-Water Temperature (C)]]*OO[[#This Row],[21]]</f>
        <v>9.2094356768099995E-32</v>
      </c>
      <c r="X368" s="10">
        <f>3/24000000*OO[[#This Row],[80 (28JUN1985 21:00:00)-Water Temperature (C)]]*OO[[#This Row],[22]]</f>
        <v>3.3117831085780003E-26</v>
      </c>
      <c r="Y368" s="10">
        <f>3/24000000*OO[[#This Row],[81 (29JUN1985 00:00:00)-Water Temperature (C)]]*OO[[#This Row],[23]]</f>
        <v>9.2871498451049992E-21</v>
      </c>
      <c r="Z368" s="10">
        <f>3/24000000*OO[[#This Row],[82 (29JUN1985 03:00:00)-Water Temperature (C)]]*OO[[#This Row],[24]]</f>
        <v>3.6984784513062504E-17</v>
      </c>
      <c r="AA368" s="10">
        <f>3/24000000*OO[[#This Row],[83 (29JUN1985 06:00:00)-Water Temperature (C)]]*OO[[#This Row],[25]]</f>
        <v>2.5519519822749997E-14</v>
      </c>
      <c r="AB368" s="10">
        <f>3/24000000*OO[[#This Row],[84 (29JUN1985 09:00:00)-Water Temperature (C)]]*OO[[#This Row],[26]]</f>
        <v>5.6860260821699994E-12</v>
      </c>
      <c r="AC368" s="10">
        <f>3/24000000*OO[[#This Row],[85 (29JUN1985 12:00:00)-Water Temperature (C)]]*OO[[#This Row],[27]]</f>
        <v>5.4514089001349998E-10</v>
      </c>
      <c r="AD368" s="10">
        <f>3/24000000*OO[[#This Row],[86 (29JUN1985 15:00:00)-Water Temperature (C)]]*OO[[#This Row],[28]]</f>
        <v>2.6754165535410001E-8</v>
      </c>
      <c r="AE368" s="10">
        <f>3/24000000*OO[[#This Row],[88 (29JUN1985 21:00:00)-Water Temperature (C)]]*OO[[#This Row],[30]]</f>
        <v>1.085415710912E-5</v>
      </c>
      <c r="AF368" s="10">
        <f>3/24000000*OO[[#This Row],[88 (29JUN1985 21:00:00)-Water Temperature (C)]]*OO[[#This Row],[30]]</f>
        <v>1.085415710912E-5</v>
      </c>
      <c r="AG368" s="10">
        <f>3/24000000*OO[[#This Row],[89 (30JUN1985 00:00:00)-Water Temperature (C)]]*OO[[#This Row],[31]]</f>
        <v>9.5705281969050003E-5</v>
      </c>
      <c r="AH368" s="10">
        <f>3/24000000*OO[[#This Row],[90 (30JUN1985 03:00:00)-Water Temperature (C)]]*OO[[#This Row],[32]]</f>
        <v>5.52277694309875E-4</v>
      </c>
      <c r="AI368" s="10">
        <f>3/24000000*OO[[#This Row],[91 (30JUN1985 06:00:00)-Water Temperature (C)]]*OO[[#This Row],[33]]</f>
        <v>2.1870484563970005E-3</v>
      </c>
      <c r="AJ368" s="10">
        <f>3/24000000*OO[[#This Row],[92 (30JUN1985 09:00:00)-Water Temperature (C)]]*OO[[#This Row],[34]]</f>
        <v>6.19965310146375E-3</v>
      </c>
      <c r="AK368" s="10">
        <f>3/24000000*OO[[#This Row],[93 (30JUN1985 12:00:00)-Water Temperature (C)]]*OO[[#This Row],[35]]</f>
        <v>1.3297107346792498E-2</v>
      </c>
      <c r="AL368" s="10">
        <f>3/24000000*OO[[#This Row],[94 (30JUN1985 15:00:00)-Water Temperature (C)]]*OO[[#This Row],[36]]</f>
        <v>2.2857223983789997E-2</v>
      </c>
      <c r="AM368" s="10">
        <f>3/24000000*OO[[#This Row],[95 (30JUN1985 18:00:00)-Water Temperature (C)]]*OO[[#This Row],[37]]</f>
        <v>3.1391958172431247E-2</v>
      </c>
      <c r="AN368" s="10">
        <f>3/24000000*OO[[#This Row],[96 (30JUN1985 21:00:00)-Water Temperature (C)]]*OO[[#This Row],[38]]</f>
        <v>3.3380263203712499E-2</v>
      </c>
      <c r="AO368" s="10">
        <f>3/24000000*OO[[#This Row],[97 (01JUL1985 00:00:00)-Water Temperature (C)]]*OO[[#This Row],[39]]</f>
        <v>2.8569012231532496E-2</v>
      </c>
      <c r="AP368" s="10">
        <f>3/24000000*OO[[#This Row],[98 (01JUL1985 03:00:00)-Water Temperature (C)]]*OO[[#This Row],[40]]</f>
        <v>2.0680250904277497E-2</v>
      </c>
      <c r="AQ368" s="10">
        <f>3/24000000*OO[[#This Row],[99 (01JUL1985 06:00:00)-Water Temperature (C)]]*OO[[#This Row],[41]]</f>
        <v>1.2969256108650001E-2</v>
      </c>
      <c r="AR368" s="10">
        <f>3/24000000*OO[[#This Row],[100 (01JUL1985 09:00:00)-Water Temperature (C)]]*OO[[#This Row],[42]]</f>
        <v>7.2409020361974994E-3</v>
      </c>
      <c r="AS368" s="10">
        <f>3/24000000*OO[[#This Row],[101 (01JUL1985 12:00:00)-Water Temperature (C)]]*OO[[#This Row],[43]]</f>
        <v>3.6374125449734999E-3</v>
      </c>
      <c r="AT368" s="10">
        <f>3/24000000*OO[[#This Row],[102 (01JUL1985 15:00:00)-Water Temperature (C)]]*OO[[#This Row],[44]]</f>
        <v>1.6447503565837501E-3</v>
      </c>
      <c r="AU368" s="10">
        <f>3/24000000*OO[[#This Row],[103 (01JUL1985 18:00:00)-Water Temperature (C)]]*OO[[#This Row],[45]]</f>
        <v>6.6358772373712491E-4</v>
      </c>
      <c r="AV368" s="10">
        <f>3/24000000*OO[[#This Row],[104 (01JUL1985 21:00:00)-Water Temperature (C)]]*OO[[#This Row],[46]]</f>
        <v>2.4883677745781248E-4</v>
      </c>
      <c r="AW368" s="10">
        <f>3/24000000*OO[[#This Row],[105 (02JUL1985 00:00:00)-Water Temperature (C)]]*OO[[#This Row],[47]]</f>
        <v>9.3002289688499996E-5</v>
      </c>
      <c r="AX368" s="10">
        <f>3/24000000*OO[[#This Row],[106 (02JUL1985 03:00:00)-Water Temperature (C)]]*OO[[#This Row],[48]]</f>
        <v>4.0634627024914999E-5</v>
      </c>
      <c r="AY368" s="10">
        <f>3/24000000*OO[[#This Row],[107 (02JUL1985 06:00:00)-Water Temperature (C)]]*OO[[#This Row],[49]]</f>
        <v>2.4517759259785004E-5</v>
      </c>
      <c r="AZ368" s="10">
        <f>3/24000000*OO[[#This Row],[108 (02JUL1985 09:00:00)-Water Temperature (C)]]*OO[[#This Row],[50]]</f>
        <v>2.0689648980455003E-5</v>
      </c>
      <c r="BA368" s="10">
        <f>3/24000000*OO[[#This Row],[109 (02JUL1985 12:00:00)-Water Temperature (C)]]*OO[[#This Row],[51]]</f>
        <v>2.037388735693125E-5</v>
      </c>
      <c r="BB368" s="10">
        <f>3/24000000*OO[[#This Row],[110 (02JUL1985 15:00:00)-Water Temperature (C)]]*OO[[#This Row],[52]]</f>
        <v>2.0705880717919996E-5</v>
      </c>
      <c r="BC368" s="10">
        <f>3/24000000*OO[[#This Row],[111 (02JUL1985 18:00:00)-Water Temperature (C)]]*OO[[#This Row],[53]]</f>
        <v>2.0523357756364999E-5</v>
      </c>
      <c r="BD368" s="10">
        <f>3/24000000*OO[[#This Row],[112 (02JUL1985 21:00:00)-Water Temperature (C)]]*OO[[#This Row],[54]]</f>
        <v>1.9086528835727501E-5</v>
      </c>
      <c r="BE368" s="10">
        <f>3/24000000*OO[[#This Row],[113 (03JUL1985 00:00:00)-Water Temperature (C)]]*OO[[#This Row],[55]]</f>
        <v>1.69165441016E-5</v>
      </c>
      <c r="BF368" s="10">
        <f>3/24000000*OO[[#This Row],[114 (03JUL1985 03:00:00)-Water Temperature (C)]]*OO[[#This Row],[56]]</f>
        <v>1.4511520526043748E-5</v>
      </c>
      <c r="BG368" s="10">
        <f>3/24000000*OO[[#This Row],[115 (03JUL1985 06:00:00)-Water Temperature (C)]]*OO[[#This Row],[57]]</f>
        <v>1.2131346573502498E-5</v>
      </c>
      <c r="BH368" s="10">
        <f>3/24000000*OO[[#This Row],[116 (03JUL1985 09:00:00)-Water Temperature (C)]]*OO[[#This Row],[58]]</f>
        <v>1.0188603514349999E-5</v>
      </c>
      <c r="BI368" s="10">
        <f>3/24000000*OO[[#This Row],[117 (03JUL1985 12:00:00)-Water Temperature (C)]]*OO[[#This Row],[59]]</f>
        <v>8.8218493486499977E-6</v>
      </c>
      <c r="BJ368" s="10">
        <f>3/24000000*OO[[#This Row],[118 (03JUL1985 15:00:00)-Water Temperature (C)]]*OO[[#This Row],[60]]</f>
        <v>7.7672940508799999E-6</v>
      </c>
      <c r="BK368" s="10">
        <f>3/24000000*OO[[#This Row],[119 (03JUL1985 18:00:00)-Water Temperature (C)]]*OO[[#This Row],[61]]</f>
        <v>6.6709037124562499E-6</v>
      </c>
      <c r="BL368" s="10">
        <f>3/24000000*OO[[#This Row],[120 (03JUL1985 21:00:00)-Water Temperature (C)]]*OO[[#This Row],[62]]</f>
        <v>5.6387662379489991E-6</v>
      </c>
      <c r="BM368" s="10">
        <f>3/24000000*OO[[#This Row],[121 (04JUL1985 00:00:00)-Water Temperature (C)]]*OO[[#This Row],[63]]</f>
        <v>4.829387939088749E-6</v>
      </c>
      <c r="BN368" s="10">
        <f>3/24000000*OO[[#This Row],[122 (04JUL1985 03:00:00)-Water Temperature (C)]]*OO[[#This Row],[64]]</f>
        <v>4.2595566965836246E-6</v>
      </c>
      <c r="BO368" s="10">
        <f>3/24000000*OO[[#This Row],[123 (04JUL1985 06:00:00)-Water Temperature (C)]]*OO[[#This Row],[65]]</f>
        <v>3.8367654408262496E-6</v>
      </c>
      <c r="BP368" s="10">
        <f>3/24000000*OO[[#This Row],[124 (04JUL1985 09:00:00)-Water Temperature (C)]]*OO[[#This Row],[66]]</f>
        <v>3.5739120500370002E-6</v>
      </c>
      <c r="BQ368" s="10">
        <f>3/24000000*OO[[#This Row],[125 (04JUL1985 12:00:00)-Water Temperature (C)]]*OO[[#This Row],[67]]</f>
        <v>3.3524694341026252E-6</v>
      </c>
      <c r="BR368" s="10">
        <f>3/24000000*OO[[#This Row],[126 (04JUL1985 15:00:00)-Water Temperature (C)]]*OO[[#This Row],[68]]</f>
        <v>3.0673220319674999E-6</v>
      </c>
      <c r="BS368" s="10">
        <f>3/24000000*OO[[#This Row],[127 (04JUL1985 18:00:00)-Water Temperature (C)]]*OO[[#This Row],[69]]</f>
        <v>2.7684275899419998E-6</v>
      </c>
      <c r="BT368" s="10">
        <f>3/24000000*OO[[#This Row],[128 (04JUL1985 21:00:00)-Water Temperature (C)]]*OO[[#This Row],[70]]</f>
        <v>2.5386078564756249E-6</v>
      </c>
      <c r="BU368" s="10">
        <f>3/24000000*OO[[#This Row],[129 (05JUL1985 00:00:00)-Water Temperature (C)]]*OO[[#This Row],[71]]</f>
        <v>2.342554714116E-6</v>
      </c>
      <c r="BV368" s="10">
        <f>3/24000000*OO[[#This Row],[130 (05JUL1985 03:00:00)-Water Temperature (C)]]*OO[[#This Row],[72]]</f>
        <v>2.17097989787525E-6</v>
      </c>
      <c r="BW368" s="10">
        <f>3/24000000*OO[[#This Row],[131 (05JUL1985 06:00:00)-Water Temperature (C)]]*OO[[#This Row],[73]]</f>
        <v>2.0228267778842499E-6</v>
      </c>
      <c r="BX368" s="10">
        <f>3/24000000*OO[[#This Row],[132 (05JUL1985 09:00:00)-Water Temperature (C)]]*OO[[#This Row],[74]]</f>
        <v>1.9628258056842497E-6</v>
      </c>
      <c r="BY368" s="10">
        <f>3/24000000*OO[[#This Row],[133 (05JUL1985 12:00:00)-Water Temperature (C)]]*OO[[#This Row],[75]]</f>
        <v>2.0382579745426244E-6</v>
      </c>
      <c r="BZ368" s="10">
        <f>3/24000000*OO[[#This Row],[134 (05JUL1985 15:00:00)-Water Temperature (C)]]*OO[[#This Row],[76]]</f>
        <v>2.19305591582E-6</v>
      </c>
      <c r="CA368" s="10">
        <f>3/24000000*OO[[#This Row],[135 (05JUL1985 18:00:00)-Water Temperature (C)]]*OO[[#This Row],[77]]</f>
        <v>2.2697241471501252E-6</v>
      </c>
      <c r="CB368" s="10">
        <f>3/24000000*OO[[#This Row],[136 (05JUL1985 21:00:00)-Water Temperature (C)]]*OO[[#This Row],[78]]</f>
        <v>2.1870457818860002E-6</v>
      </c>
      <c r="CC368" s="10">
        <f>3/24000000*OO[[#This Row],[137 (06JUL1985 00:00:00)-Water Temperature (C)]]*OO[[#This Row],[79]]</f>
        <v>2.0398564079107498E-6</v>
      </c>
      <c r="CD368" s="10">
        <f>3/24000000*OO[[#This Row],[138 (06JUL1985 03:00:00)-Water Temperature (C)]]*OO[[#This Row],[80]]</f>
        <v>1.9180176181443749E-6</v>
      </c>
      <c r="CE368" s="10">
        <f>3/24000000*OO[[#This Row],[139 (06JUL1985 06:00:00)-Water Temperature (C)]]*OO[[#This Row],[81]]</f>
        <v>1.8023879859124997E-6</v>
      </c>
      <c r="CF368" s="10">
        <f>3/24000000*OO[[#This Row],[140 (06JUL1985 09:00:00)-Water Temperature (C)]]*OO[[#This Row],[82]]</f>
        <v>1.7038325595307495E-6</v>
      </c>
      <c r="CG368" s="10">
        <f>3/24000000*OO[[#This Row],[141 (06JUL1985 12:00:00)-Water Temperature (C)]]*OO[[#This Row],[83]]</f>
        <v>1.6422944139908751E-6</v>
      </c>
      <c r="CH368" s="10">
        <f>3/24000000*OO[[#This Row],[142 (06JUL1985 15:00:00)-Water Temperature (C)]]*OO[[#This Row],[84]]</f>
        <v>1.5759943548449999E-6</v>
      </c>
      <c r="CI368" s="10">
        <f>3/24000000*OO[[#This Row],[143 (06JUL1985 18:00:00)-Water Temperature (C)]]*OO[[#This Row],[85]]</f>
        <v>1.4887619243639999E-6</v>
      </c>
      <c r="CJ368" s="10">
        <f>3/24000000*OO[[#This Row],[144 (06JUL1985 21:00:00)-Water Temperature (C)]]*OO[[#This Row],[86]]</f>
        <v>1.393895491032E-6</v>
      </c>
      <c r="CK368" s="10">
        <f>3/24000000*OO[[#This Row],[145 (07JUL1985 00:00:00)-Water Temperature (C)]]*OO[[#This Row],[87]]</f>
        <v>1.2862822825166246E-6</v>
      </c>
      <c r="CL368" s="10">
        <f>3/24000000*OO[[#This Row],[146 (07JUL1985 03:00:00)-Water Temperature (C)]]*OO[[#This Row],[88]]</f>
        <v>1.1923780914299999E-6</v>
      </c>
      <c r="CM368" s="10">
        <f>3/24000000*OO[[#This Row],[147 (07JUL1985 06:00:00)-Water Temperature (C)]]*OO[[#This Row],[89]]</f>
        <v>1.120712956695E-6</v>
      </c>
      <c r="CN368" s="10">
        <f>3/24000000*OO[[#This Row],[148 (07JUL1985 09:00:00)-Water Temperature (C)]]*OO[[#This Row],[90]]</f>
        <v>1.0864474506506249E-6</v>
      </c>
      <c r="CO368" s="10">
        <f>3/24000000*OO[[#This Row],[149 (07JUL1985 12:00:00)-Water Temperature (C)]]*OO[[#This Row],[91]]</f>
        <v>1.0668263262160001E-6</v>
      </c>
      <c r="CP368" s="10">
        <f>3/24000000*OO[[#This Row],[150 (07JUL1985 15:00:00)-Water Temperature (C)]]*OO[[#This Row],[92]]</f>
        <v>1.076446808019375E-6</v>
      </c>
      <c r="CQ368" s="10">
        <f>3/24000000*OO[[#This Row],[151 (07JUL1985 18:00:00)-Water Temperature (C)]]*OO[[#This Row],[93]]</f>
        <v>1.1053930621676247E-6</v>
      </c>
      <c r="CR368" s="10">
        <f>3/24000000*OO[[#This Row],[152 (07JUL1985 21:00:00)-Water Temperature (C)]]*OO[[#This Row],[94]]</f>
        <v>1.0926812641404998E-6</v>
      </c>
      <c r="CS368" s="10">
        <f>3/24000000*OO[[#This Row],[153 (08JUL1985 00:00:00)-Water Temperature (C)]]*OO[[#This Row],[95]]</f>
        <v>1.0219289727304998E-6</v>
      </c>
      <c r="CT368" s="10">
        <f>3/24000000*OO[[#This Row],[154 (08JUL1985 03:00:00)-Water Temperature (C)]]*OO[[#This Row],[96]]</f>
        <v>9.5377734295849978E-7</v>
      </c>
      <c r="CU368" s="10">
        <f>3/24000000*OO[[#This Row],[155 (08JUL1985 06:00:00)-Water Temperature (C)]]*OO[[#This Row],[97]]</f>
        <v>9.0489470481299997E-7</v>
      </c>
      <c r="CV368" s="10">
        <f>3/24000000*OO[[#This Row],[156 (08JUL1985 09:00:00)-Water Temperature (C)]]*OO[[#This Row],[98]]</f>
        <v>8.8102205148100001E-7</v>
      </c>
      <c r="CW368" s="10">
        <f>3/24000000*OO[[#This Row],[157 (08JUL1985 12:00:00)-Water Temperature (C)]]*OO[[#This Row],[99]]</f>
        <v>8.4905161598700004E-7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0</v>
      </c>
      <c r="T369" s="10">
        <f>3/24*OO[[#This Row],[76 (28JUN1985 09:00:00)-Water Temperature (C)]]*OO[[#This Row],[18]]/SUM(OO[18])</f>
        <v>0</v>
      </c>
      <c r="U369" s="10">
        <f>3/24*OO[[#This Row],[77 (28JUN1985 12:00:00)-Water Temperature (C)]]*OO[[#This Row],[19]]/SUM(OO[19])</f>
        <v>0</v>
      </c>
      <c r="V369" s="10">
        <f>3/24000000*OO[[#This Row],[78 (28JUN1985 15:00:00)-Water Temperature (C)]]*OO[[#This Row],[20]]</f>
        <v>1.1312417463983748E-40</v>
      </c>
      <c r="W369" s="10">
        <f>3/24000000*OO[[#This Row],[79 (28JUN1985 18:00:00)-Water Temperature (C)]]*OO[[#This Row],[21]]</f>
        <v>2.0935009705964998E-31</v>
      </c>
      <c r="X369" s="10">
        <f>3/24000000*OO[[#This Row],[80 (28JUN1985 21:00:00)-Water Temperature (C)]]*OO[[#This Row],[22]]</f>
        <v>5.8991613376274997E-26</v>
      </c>
      <c r="Y369" s="10">
        <f>3/24000000*OO[[#This Row],[81 (29JUN1985 00:00:00)-Water Temperature (C)]]*OO[[#This Row],[23]]</f>
        <v>2.3438963448224999E-20</v>
      </c>
      <c r="Z369" s="10">
        <f>3/24000000*OO[[#This Row],[82 (29JUN1985 03:00:00)-Water Temperature (C)]]*OO[[#This Row],[24]]</f>
        <v>1.04058869489575E-16</v>
      </c>
      <c r="AA369" s="10">
        <f>3/24000000*OO[[#This Row],[83 (29JUN1985 06:00:00)-Water Temperature (C)]]*OO[[#This Row],[25]]</f>
        <v>7.6796015500050007E-14</v>
      </c>
      <c r="AB369" s="10">
        <f>3/24000000*OO[[#This Row],[84 (29JUN1985 09:00:00)-Water Temperature (C)]]*OO[[#This Row],[26]]</f>
        <v>1.8003563804174999E-11</v>
      </c>
      <c r="AC369" s="10">
        <f>3/24000000*OO[[#This Row],[85 (29JUN1985 12:00:00)-Water Temperature (C)]]*OO[[#This Row],[27]]</f>
        <v>1.799103035558875E-9</v>
      </c>
      <c r="AD369" s="10">
        <f>3/24000000*OO[[#This Row],[86 (29JUN1985 15:00:00)-Water Temperature (C)]]*OO[[#This Row],[28]]</f>
        <v>9.1402264575374967E-8</v>
      </c>
      <c r="AE369" s="10">
        <f>3/24000000*OO[[#This Row],[88 (29JUN1985 21:00:00)-Water Temperature (C)]]*OO[[#This Row],[30]]</f>
        <v>3.9425017223939996E-5</v>
      </c>
      <c r="AF369" s="10">
        <f>3/24000000*OO[[#This Row],[88 (29JUN1985 21:00:00)-Water Temperature (C)]]*OO[[#This Row],[30]]</f>
        <v>3.9425017223939996E-5</v>
      </c>
      <c r="AG369" s="10">
        <f>3/24000000*OO[[#This Row],[89 (30JUN1985 00:00:00)-Water Temperature (C)]]*OO[[#This Row],[31]]</f>
        <v>3.5729551307718749E-4</v>
      </c>
      <c r="AH369" s="10">
        <f>3/24000000*OO[[#This Row],[90 (30JUN1985 03:00:00)-Water Temperature (C)]]*OO[[#This Row],[32]]</f>
        <v>2.1116844017684999E-3</v>
      </c>
      <c r="AI369" s="10">
        <f>3/24000000*OO[[#This Row],[91 (30JUN1985 06:00:00)-Water Temperature (C)]]*OO[[#This Row],[33]]</f>
        <v>8.5559081876249998E-3</v>
      </c>
      <c r="AJ369" s="10">
        <f>3/24000000*OO[[#This Row],[92 (30JUN1985 09:00:00)-Water Temperature (C)]]*OO[[#This Row],[34]]</f>
        <v>2.4763729984762502E-2</v>
      </c>
      <c r="AK369" s="10">
        <f>3/24000000*OO[[#This Row],[93 (30JUN1985 12:00:00)-Water Temperature (C)]]*OO[[#This Row],[35]]</f>
        <v>5.4066616556224995E-2</v>
      </c>
      <c r="AL369" s="10">
        <f>3/24000000*OO[[#This Row],[94 (30JUN1985 15:00:00)-Water Temperature (C)]]*OO[[#This Row],[36]]</f>
        <v>9.4393649106899999E-2</v>
      </c>
      <c r="AM369" s="10">
        <f>3/24000000*OO[[#This Row],[95 (30JUN1985 18:00:00)-Water Temperature (C)]]*OO[[#This Row],[37]]</f>
        <v>0.1314802127544</v>
      </c>
      <c r="AN369" s="10">
        <f>3/24000000*OO[[#This Row],[96 (30JUN1985 21:00:00)-Water Temperature (C)]]*OO[[#This Row],[38]]</f>
        <v>0.14177008135444999</v>
      </c>
      <c r="AO369" s="10">
        <f>3/24000000*OO[[#This Row],[97 (01JUL1985 00:00:00)-Water Temperature (C)]]*OO[[#This Row],[39]]</f>
        <v>0.12286187164159999</v>
      </c>
      <c r="AP369" s="10">
        <f>3/24000000*OO[[#This Row],[98 (01JUL1985 03:00:00)-Water Temperature (C)]]*OO[[#This Row],[40]]</f>
        <v>8.9868385131524994E-2</v>
      </c>
      <c r="AQ369" s="10">
        <f>3/24000000*OO[[#This Row],[99 (01JUL1985 06:00:00)-Water Temperature (C)]]*OO[[#This Row],[41]]</f>
        <v>5.6951348578999993E-2</v>
      </c>
      <c r="AR369" s="10">
        <f>3/24000000*OO[[#This Row],[100 (01JUL1985 09:00:00)-Water Temperature (C)]]*OO[[#This Row],[42]]</f>
        <v>3.2092187142031249E-2</v>
      </c>
      <c r="AS369" s="10">
        <f>3/24000000*OO[[#This Row],[101 (01JUL1985 12:00:00)-Water Temperature (C)]]*OO[[#This Row],[43]]</f>
        <v>1.6250200666245003E-2</v>
      </c>
      <c r="AT369" s="10">
        <f>3/24000000*OO[[#This Row],[102 (01JUL1985 15:00:00)-Water Temperature (C)]]*OO[[#This Row],[44]]</f>
        <v>7.4054532132424994E-3</v>
      </c>
      <c r="AU369" s="10">
        <f>3/24000000*OO[[#This Row],[103 (01JUL1985 18:00:00)-Water Temperature (C)]]*OO[[#This Row],[45]]</f>
        <v>3.0054549022793748E-3</v>
      </c>
      <c r="AV369" s="10">
        <f>3/24000000*OO[[#This Row],[104 (01JUL1985 21:00:00)-Water Temperature (C)]]*OO[[#This Row],[46]]</f>
        <v>1.129821565193125E-3</v>
      </c>
      <c r="AW369" s="10">
        <f>3/24000000*OO[[#This Row],[105 (02JUL1985 00:00:00)-Water Temperature (C)]]*OO[[#This Row],[47]]</f>
        <v>4.2014994272150002E-4</v>
      </c>
      <c r="AX369" s="10">
        <f>3/24000000*OO[[#This Row],[106 (02JUL1985 03:00:00)-Water Temperature (C)]]*OO[[#This Row],[48]]</f>
        <v>1.8008774233437501E-4</v>
      </c>
      <c r="AY369" s="10">
        <f>3/24000000*OO[[#This Row],[107 (02JUL1985 06:00:00)-Water Temperature (C)]]*OO[[#This Row],[49]]</f>
        <v>1.0576053577864999E-4</v>
      </c>
      <c r="AZ369" s="10">
        <f>3/24000000*OO[[#This Row],[108 (02JUL1985 09:00:00)-Water Temperature (C)]]*OO[[#This Row],[50]]</f>
        <v>8.7625190761874981E-5</v>
      </c>
      <c r="BA369" s="10">
        <f>3/24000000*OO[[#This Row],[109 (02JUL1985 12:00:00)-Water Temperature (C)]]*OO[[#This Row],[51]]</f>
        <v>8.580157033012502E-5</v>
      </c>
      <c r="BB369" s="10">
        <f>3/24000000*OO[[#This Row],[110 (02JUL1985 15:00:00)-Water Temperature (C)]]*OO[[#This Row],[52]]</f>
        <v>8.7166331147324973E-5</v>
      </c>
      <c r="BC369" s="10">
        <f>3/24000000*OO[[#This Row],[111 (02JUL1985 18:00:00)-Water Temperature (C)]]*OO[[#This Row],[53]]</f>
        <v>8.6490988208199997E-5</v>
      </c>
      <c r="BD369" s="10">
        <f>3/24000000*OO[[#This Row],[112 (02JUL1985 21:00:00)-Water Temperature (C)]]*OO[[#This Row],[54]]</f>
        <v>8.0575378401750005E-5</v>
      </c>
      <c r="BE369" s="10">
        <f>3/24000000*OO[[#This Row],[113 (03JUL1985 00:00:00)-Water Temperature (C)]]*OO[[#This Row],[55]]</f>
        <v>7.1562632956875E-5</v>
      </c>
      <c r="BF369" s="10">
        <f>3/24000000*OO[[#This Row],[114 (03JUL1985 03:00:00)-Water Temperature (C)]]*OO[[#This Row],[56]]</f>
        <v>6.1480997272524992E-5</v>
      </c>
      <c r="BG369" s="10">
        <f>3/24000000*OO[[#This Row],[115 (03JUL1985 06:00:00)-Water Temperature (C)]]*OO[[#This Row],[57]]</f>
        <v>5.1516493404899999E-5</v>
      </c>
      <c r="BH369" s="10">
        <f>3/24000000*OO[[#This Row],[116 (03JUL1985 09:00:00)-Water Temperature (C)]]*OO[[#This Row],[58]]</f>
        <v>4.3324951933659998E-5</v>
      </c>
      <c r="BI369" s="10">
        <f>3/24000000*OO[[#This Row],[117 (03JUL1985 12:00:00)-Water Temperature (C)]]*OO[[#This Row],[59]]</f>
        <v>3.7518016792964997E-5</v>
      </c>
      <c r="BJ369" s="10">
        <f>3/24000000*OO[[#This Row],[118 (03JUL1985 15:00:00)-Water Temperature (C)]]*OO[[#This Row],[60]]</f>
        <v>3.2990798315523754E-5</v>
      </c>
      <c r="BK369" s="10">
        <f>3/24000000*OO[[#This Row],[119 (03JUL1985 18:00:00)-Water Temperature (C)]]*OO[[#This Row],[61]]</f>
        <v>2.8288106716589996E-5</v>
      </c>
      <c r="BL369" s="10">
        <f>3/24000000*OO[[#This Row],[120 (03JUL1985 21:00:00)-Water Temperature (C)]]*OO[[#This Row],[62]]</f>
        <v>2.3853084445312498E-5</v>
      </c>
      <c r="BM369" s="10">
        <f>3/24000000*OO[[#This Row],[121 (04JUL1985 00:00:00)-Water Temperature (C)]]*OO[[#This Row],[63]]</f>
        <v>2.0370650175678748E-5</v>
      </c>
      <c r="BN369" s="10">
        <f>3/24000000*OO[[#This Row],[122 (04JUL1985 03:00:00)-Water Temperature (C)]]*OO[[#This Row],[64]]</f>
        <v>1.7922716614723751E-5</v>
      </c>
      <c r="BO369" s="10">
        <f>3/24000000*OO[[#This Row],[123 (04JUL1985 06:00:00)-Water Temperature (C)]]*OO[[#This Row],[65]]</f>
        <v>1.6125191834699997E-5</v>
      </c>
      <c r="BP369" s="10">
        <f>3/24000000*OO[[#This Row],[124 (04JUL1985 09:00:00)-Water Temperature (C)]]*OO[[#This Row],[66]]</f>
        <v>1.500345295501E-5</v>
      </c>
      <c r="BQ369" s="10">
        <f>3/24000000*OO[[#This Row],[125 (04JUL1985 12:00:00)-Water Temperature (C)]]*OO[[#This Row],[67]]</f>
        <v>1.4072736911759998E-5</v>
      </c>
      <c r="BR369" s="10">
        <f>3/24000000*OO[[#This Row],[126 (04JUL1985 15:00:00)-Water Temperature (C)]]*OO[[#This Row],[68]]</f>
        <v>1.2884040769781249E-5</v>
      </c>
      <c r="BS369" s="10">
        <f>3/24000000*OO[[#This Row],[127 (04JUL1985 18:00:00)-Water Temperature (C)]]*OO[[#This Row],[69]]</f>
        <v>1.1619823298413749E-5</v>
      </c>
      <c r="BT369" s="10">
        <f>3/24000000*OO[[#This Row],[128 (04JUL1985 21:00:00)-Water Temperature (C)]]*OO[[#This Row],[70]]</f>
        <v>1.0640899235677499E-5</v>
      </c>
      <c r="BU369" s="10">
        <f>3/24000000*OO[[#This Row],[129 (05JUL1985 00:00:00)-Water Temperature (C)]]*OO[[#This Row],[71]]</f>
        <v>9.8107653901537485E-6</v>
      </c>
      <c r="BV369" s="10">
        <f>3/24000000*OO[[#This Row],[130 (05JUL1985 03:00:00)-Water Temperature (C)]]*OO[[#This Row],[72]]</f>
        <v>9.0843864459749989E-6</v>
      </c>
      <c r="BW369" s="10">
        <f>3/24000000*OO[[#This Row],[131 (05JUL1985 06:00:00)-Water Temperature (C)]]*OO[[#This Row],[73]]</f>
        <v>8.4583250330999995E-6</v>
      </c>
      <c r="BX369" s="10">
        <f>3/24000000*OO[[#This Row],[132 (05JUL1985 09:00:00)-Water Temperature (C)]]*OO[[#This Row],[74]]</f>
        <v>8.1992570668999991E-6</v>
      </c>
      <c r="BY369" s="10">
        <f>3/24000000*OO[[#This Row],[133 (05JUL1985 12:00:00)-Water Temperature (C)]]*OO[[#This Row],[75]]</f>
        <v>8.5010475526399979E-6</v>
      </c>
      <c r="BZ369" s="10">
        <f>3/24000000*OO[[#This Row],[134 (05JUL1985 15:00:00)-Water Temperature (C)]]*OO[[#This Row],[76]]</f>
        <v>9.132338170167499E-6</v>
      </c>
      <c r="CA369" s="10">
        <f>3/24000000*OO[[#This Row],[135 (05JUL1985 18:00:00)-Water Temperature (C)]]*OO[[#This Row],[77]]</f>
        <v>9.4543408459500001E-6</v>
      </c>
      <c r="CB369" s="10">
        <f>3/24000000*OO[[#This Row],[136 (05JUL1985 21:00:00)-Water Temperature (C)]]*OO[[#This Row],[78]]</f>
        <v>9.1199386895399994E-6</v>
      </c>
      <c r="CC369" s="10">
        <f>3/24000000*OO[[#This Row],[137 (06JUL1985 00:00:00)-Water Temperature (C)]]*OO[[#This Row],[79]]</f>
        <v>8.5064727880800003E-6</v>
      </c>
      <c r="CD369" s="10">
        <f>3/24000000*OO[[#This Row],[138 (06JUL1985 03:00:00)-Water Temperature (C)]]*OO[[#This Row],[80]]</f>
        <v>7.9920911093750009E-6</v>
      </c>
      <c r="CE369" s="10">
        <f>3/24000000*OO[[#This Row],[139 (06JUL1985 06:00:00)-Water Temperature (C)]]*OO[[#This Row],[81]]</f>
        <v>7.5125890497774994E-6</v>
      </c>
      <c r="CF369" s="10">
        <f>3/24000000*OO[[#This Row],[140 (06JUL1985 09:00:00)-Water Temperature (C)]]*OO[[#This Row],[82]]</f>
        <v>7.1025849586574994E-6</v>
      </c>
      <c r="CG369" s="10">
        <f>3/24000000*OO[[#This Row],[141 (06JUL1985 12:00:00)-Water Temperature (C)]]*OO[[#This Row],[83]]</f>
        <v>6.8424235730999996E-6</v>
      </c>
      <c r="CH369" s="10">
        <f>3/24000000*OO[[#This Row],[142 (06JUL1985 15:00:00)-Water Temperature (C)]]*OO[[#This Row],[84]]</f>
        <v>6.5688798284062497E-6</v>
      </c>
      <c r="CI369" s="10">
        <f>3/24000000*OO[[#This Row],[143 (06JUL1985 18:00:00)-Water Temperature (C)]]*OO[[#This Row],[85]]</f>
        <v>6.2059015385099998E-6</v>
      </c>
      <c r="CJ369" s="10">
        <f>3/24000000*OO[[#This Row],[144 (06JUL1985 21:00:00)-Water Temperature (C)]]*OO[[#This Row],[86]]</f>
        <v>5.8057702300844993E-6</v>
      </c>
      <c r="CK369" s="10">
        <f>3/24000000*OO[[#This Row],[145 (07JUL1985 00:00:00)-Water Temperature (C)]]*OO[[#This Row],[87]]</f>
        <v>5.3561284095509995E-6</v>
      </c>
      <c r="CL369" s="10">
        <f>3/24000000*OO[[#This Row],[146 (07JUL1985 03:00:00)-Water Temperature (C)]]*OO[[#This Row],[88]]</f>
        <v>4.961447417129375E-6</v>
      </c>
      <c r="CM369" s="10">
        <f>3/24000000*OO[[#This Row],[147 (07JUL1985 06:00:00)-Water Temperature (C)]]*OO[[#This Row],[89]]</f>
        <v>4.6591367247412502E-6</v>
      </c>
      <c r="CN369" s="10">
        <f>3/24000000*OO[[#This Row],[148 (07JUL1985 09:00:00)-Water Temperature (C)]]*OO[[#This Row],[90]]</f>
        <v>4.5149118587582497E-6</v>
      </c>
      <c r="CO369" s="10">
        <f>3/24000000*OO[[#This Row],[149 (07JUL1985 12:00:00)-Water Temperature (C)]]*OO[[#This Row],[91]]</f>
        <v>4.4303696409464991E-6</v>
      </c>
      <c r="CP369" s="10">
        <f>3/24000000*OO[[#This Row],[150 (07JUL1985 15:00:00)-Water Temperature (C)]]*OO[[#This Row],[92]]</f>
        <v>4.4677571042564994E-6</v>
      </c>
      <c r="CQ369" s="10">
        <f>3/24000000*OO[[#This Row],[151 (07JUL1985 18:00:00)-Water Temperature (C)]]*OO[[#This Row],[93]]</f>
        <v>4.5833100750806249E-6</v>
      </c>
      <c r="CR369" s="10">
        <f>3/24000000*OO[[#This Row],[152 (07JUL1985 21:00:00)-Water Temperature (C)]]*OO[[#This Row],[94]]</f>
        <v>4.5320909866246253E-6</v>
      </c>
      <c r="CS369" s="10">
        <f>3/24000000*OO[[#This Row],[153 (08JUL1985 00:00:00)-Water Temperature (C)]]*OO[[#This Row],[95]]</f>
        <v>4.2412458430968748E-6</v>
      </c>
      <c r="CT369" s="10">
        <f>3/24000000*OO[[#This Row],[154 (08JUL1985 03:00:00)-Water Temperature (C)]]*OO[[#This Row],[96]]</f>
        <v>3.9549788621920004E-6</v>
      </c>
      <c r="CU369" s="10">
        <f>3/24000000*OO[[#This Row],[155 (08JUL1985 06:00:00)-Water Temperature (C)]]*OO[[#This Row],[97]]</f>
        <v>3.7502384545437499E-6</v>
      </c>
      <c r="CV369" s="10">
        <f>3/24000000*OO[[#This Row],[156 (08JUL1985 09:00:00)-Water Temperature (C)]]*OO[[#This Row],[98]]</f>
        <v>3.6505482513739996E-6</v>
      </c>
      <c r="CW369" s="10">
        <f>3/24000000*OO[[#This Row],[157 (08JUL1985 12:00:00)-Water Temperature (C)]]*OO[[#This Row],[99]]</f>
        <v>3.5199725146278748E-6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0</v>
      </c>
      <c r="T370" s="10">
        <f>3/24*OO[[#This Row],[76 (28JUN1985 09:00:00)-Water Temperature (C)]]*OO[[#This Row],[18]]/SUM(OO[18])</f>
        <v>0</v>
      </c>
      <c r="U370" s="10">
        <f>3/24*OO[[#This Row],[77 (28JUN1985 12:00:00)-Water Temperature (C)]]*OO[[#This Row],[19]]/SUM(OO[19])</f>
        <v>0</v>
      </c>
      <c r="V370" s="10">
        <f>3/24000000*OO[[#This Row],[78 (28JUN1985 15:00:00)-Water Temperature (C)]]*OO[[#This Row],[20]]</f>
        <v>1.4207606512304999E-41</v>
      </c>
      <c r="W370" s="10">
        <f>3/24000000*OO[[#This Row],[79 (28JUN1985 18:00:00)-Water Temperature (C)]]*OO[[#This Row],[21]]</f>
        <v>3.8889428574750001E-32</v>
      </c>
      <c r="X370" s="10">
        <f>3/24000000*OO[[#This Row],[80 (28JUN1985 21:00:00)-Water Temperature (C)]]*OO[[#This Row],[22]]</f>
        <v>7.5956214091699988E-27</v>
      </c>
      <c r="Y370" s="10">
        <f>3/24000000*OO[[#This Row],[81 (29JUN1985 00:00:00)-Water Temperature (C)]]*OO[[#This Row],[23]]</f>
        <v>5.1553479884775001E-21</v>
      </c>
      <c r="Z370" s="10">
        <f>3/24000000*OO[[#This Row],[82 (29JUN1985 03:00:00)-Water Temperature (C)]]*OO[[#This Row],[24]]</f>
        <v>2.6688682813317499E-17</v>
      </c>
      <c r="AA370" s="10">
        <f>3/24000000*OO[[#This Row],[83 (29JUN1985 06:00:00)-Water Temperature (C)]]*OO[[#This Row],[25]]</f>
        <v>2.1610205233045001E-14</v>
      </c>
      <c r="AB370" s="10">
        <f>3/24000000*OO[[#This Row],[84 (29JUN1985 09:00:00)-Water Temperature (C)]]*OO[[#This Row],[26]]</f>
        <v>5.4281166017399996E-12</v>
      </c>
      <c r="AC370" s="10">
        <f>3/24000000*OO[[#This Row],[85 (29JUN1985 12:00:00)-Water Temperature (C)]]*OO[[#This Row],[27]]</f>
        <v>5.7275973570750004E-10</v>
      </c>
      <c r="AD370" s="10">
        <f>3/24000000*OO[[#This Row],[86 (29JUN1985 15:00:00)-Water Temperature (C)]]*OO[[#This Row],[28]]</f>
        <v>3.0509259026557499E-8</v>
      </c>
      <c r="AE370" s="10">
        <f>3/24000000*OO[[#This Row],[88 (29JUN1985 21:00:00)-Water Temperature (C)]]*OO[[#This Row],[30]]</f>
        <v>1.4210986548543749E-5</v>
      </c>
      <c r="AF370" s="10">
        <f>3/24000000*OO[[#This Row],[88 (29JUN1985 21:00:00)-Water Temperature (C)]]*OO[[#This Row],[30]]</f>
        <v>1.4210986548543749E-5</v>
      </c>
      <c r="AG370" s="10">
        <f>3/24000000*OO[[#This Row],[89 (30JUN1985 00:00:00)-Water Temperature (C)]]*OO[[#This Row],[31]]</f>
        <v>1.3364630959968751E-4</v>
      </c>
      <c r="AH370" s="10">
        <f>3/24000000*OO[[#This Row],[90 (30JUN1985 03:00:00)-Water Temperature (C)]]*OO[[#This Row],[32]]</f>
        <v>8.1609141522050004E-4</v>
      </c>
      <c r="AI370" s="10">
        <f>3/24000000*OO[[#This Row],[91 (30JUN1985 06:00:00)-Water Temperature (C)]]*OO[[#This Row],[33]]</f>
        <v>3.4127431226909999E-3</v>
      </c>
      <c r="AJ370" s="10">
        <f>3/24000000*OO[[#This Row],[92 (30JUN1985 09:00:00)-Water Temperature (C)]]*OO[[#This Row],[34]]</f>
        <v>1.017626678334E-2</v>
      </c>
      <c r="AK370" s="10">
        <f>3/24000000*OO[[#This Row],[93 (30JUN1985 12:00:00)-Water Temperature (C)]]*OO[[#This Row],[35]]</f>
        <v>2.2825590479448748E-2</v>
      </c>
      <c r="AL370" s="10">
        <f>3/24000000*OO[[#This Row],[94 (30JUN1985 15:00:00)-Water Temperature (C)]]*OO[[#This Row],[36]]</f>
        <v>4.0764845167442498E-2</v>
      </c>
      <c r="AM370" s="10">
        <f>3/24000000*OO[[#This Row],[95 (30JUN1985 18:00:00)-Water Temperature (C)]]*OO[[#This Row],[37]]</f>
        <v>5.7820866525450001E-2</v>
      </c>
      <c r="AN370" s="10">
        <f>3/24000000*OO[[#This Row],[96 (30JUN1985 21:00:00)-Water Temperature (C)]]*OO[[#This Row],[38]]</f>
        <v>6.3368255176187493E-2</v>
      </c>
      <c r="AO370" s="10">
        <f>3/24000000*OO[[#This Row],[97 (01JUL1985 00:00:00)-Water Temperature (C)]]*OO[[#This Row],[39]]</f>
        <v>5.5868122178499999E-2</v>
      </c>
      <c r="AP370" s="10">
        <f>3/24000000*OO[[#This Row],[98 (01JUL1985 03:00:00)-Water Temperature (C)]]*OO[[#This Row],[40]]</f>
        <v>4.148034077071E-2</v>
      </c>
      <c r="AQ370" s="10">
        <f>3/24000000*OO[[#This Row],[99 (01JUL1985 06:00:00)-Water Temperature (C)]]*OO[[#This Row],[41]]</f>
        <v>2.6681013222902502E-2</v>
      </c>
      <c r="AR370" s="10">
        <f>3/24000000*OO[[#This Row],[100 (01JUL1985 09:00:00)-Water Temperature (C)]]*OO[[#This Row],[42]]</f>
        <v>1.5247222666656247E-2</v>
      </c>
      <c r="AS370" s="10">
        <f>3/24000000*OO[[#This Row],[101 (01JUL1985 12:00:00)-Water Temperature (C)]]*OO[[#This Row],[43]]</f>
        <v>7.8108791650349993E-3</v>
      </c>
      <c r="AT370" s="10">
        <f>3/24000000*OO[[#This Row],[102 (01JUL1985 15:00:00)-Water Temperature (C)]]*OO[[#This Row],[44]]</f>
        <v>3.5978562532963752E-3</v>
      </c>
      <c r="AU370" s="10">
        <f>3/24000000*OO[[#This Row],[103 (01JUL1985 18:00:00)-Water Temperature (C)]]*OO[[#This Row],[45]]</f>
        <v>1.4710707983844999E-3</v>
      </c>
      <c r="AV370" s="10">
        <f>3/24000000*OO[[#This Row],[104 (01JUL1985 21:00:00)-Water Temperature (C)]]*OO[[#This Row],[46]]</f>
        <v>5.5441912743625003E-4</v>
      </c>
      <c r="AW370" s="10">
        <f>3/24000000*OO[[#This Row],[105 (02JUL1985 00:00:00)-Water Temperature (C)]]*OO[[#This Row],[47]]</f>
        <v>2.0464867892374999E-4</v>
      </c>
      <c r="AX370" s="10">
        <f>3/24000000*OO[[#This Row],[106 (02JUL1985 03:00:00)-Water Temperature (C)]]*OO[[#This Row],[48]]</f>
        <v>8.5298813670525009E-5</v>
      </c>
      <c r="AY370" s="10">
        <f>3/24000000*OO[[#This Row],[107 (02JUL1985 06:00:00)-Water Temperature (C)]]*OO[[#This Row],[49]]</f>
        <v>4.8027096729037506E-5</v>
      </c>
      <c r="AZ370" s="10">
        <f>3/24000000*OO[[#This Row],[108 (02JUL1985 09:00:00)-Water Temperature (C)]]*OO[[#This Row],[50]]</f>
        <v>3.8637820387380008E-5</v>
      </c>
      <c r="BA370" s="10">
        <f>3/24000000*OO[[#This Row],[109 (02JUL1985 12:00:00)-Water Temperature (C)]]*OO[[#This Row],[51]]</f>
        <v>3.7415252496875005E-5</v>
      </c>
      <c r="BB370" s="10">
        <f>3/24000000*OO[[#This Row],[110 (02JUL1985 15:00:00)-Water Temperature (C)]]*OO[[#This Row],[52]]</f>
        <v>3.7986000559818744E-5</v>
      </c>
      <c r="BC370" s="10">
        <f>3/24000000*OO[[#This Row],[111 (02JUL1985 18:00:00)-Water Temperature (C)]]*OO[[#This Row],[53]]</f>
        <v>3.764332585038625E-5</v>
      </c>
      <c r="BD370" s="10">
        <f>3/24000000*OO[[#This Row],[112 (02JUL1985 21:00:00)-Water Temperature (C)]]*OO[[#This Row],[54]]</f>
        <v>3.5094139737513749E-5</v>
      </c>
      <c r="BE370" s="10">
        <f>3/24000000*OO[[#This Row],[113 (03JUL1985 00:00:00)-Water Temperature (C)]]*OO[[#This Row],[55]]</f>
        <v>3.1240640548124998E-5</v>
      </c>
      <c r="BF370" s="10">
        <f>3/24000000*OO[[#This Row],[114 (03JUL1985 03:00:00)-Water Temperature (C)]]*OO[[#This Row],[56]]</f>
        <v>2.6891837642093749E-5</v>
      </c>
      <c r="BG370" s="10">
        <f>3/24000000*OO[[#This Row],[115 (03JUL1985 06:00:00)-Water Temperature (C)]]*OO[[#This Row],[57]]</f>
        <v>2.261501934866375E-5</v>
      </c>
      <c r="BH370" s="10">
        <f>3/24000000*OO[[#This Row],[116 (03JUL1985 09:00:00)-Water Temperature (C)]]*OO[[#This Row],[58]]</f>
        <v>1.9087630956427498E-5</v>
      </c>
      <c r="BI370" s="10">
        <f>3/24000000*OO[[#This Row],[117 (03JUL1985 12:00:00)-Water Temperature (C)]]*OO[[#This Row],[59]]</f>
        <v>1.6531980484652498E-5</v>
      </c>
      <c r="BJ370" s="10">
        <f>3/24000000*OO[[#This Row],[118 (03JUL1985 15:00:00)-Water Temperature (C)]]*OO[[#This Row],[60]]</f>
        <v>1.4508787455575001E-5</v>
      </c>
      <c r="BK370" s="10">
        <f>3/24000000*OO[[#This Row],[119 (03JUL1985 18:00:00)-Water Temperature (C)]]*OO[[#This Row],[61]]</f>
        <v>1.2388379179962501E-5</v>
      </c>
      <c r="BL370" s="10">
        <f>3/24000000*OO[[#This Row],[120 (03JUL1985 21:00:00)-Water Temperature (C)]]*OO[[#This Row],[62]]</f>
        <v>1.0391637202309999E-5</v>
      </c>
      <c r="BM370" s="10">
        <f>3/24000000*OO[[#This Row],[121 (04JUL1985 00:00:00)-Water Temperature (C)]]*OO[[#This Row],[63]]</f>
        <v>8.8294078801499988E-6</v>
      </c>
      <c r="BN370" s="10">
        <f>3/24000000*OO[[#This Row],[122 (04JUL1985 03:00:00)-Water Temperature (C)]]*OO[[#This Row],[64]]</f>
        <v>7.7341412545149996E-6</v>
      </c>
      <c r="BO370" s="10">
        <f>3/24000000*OO[[#This Row],[123 (04JUL1985 06:00:00)-Water Temperature (C)]]*OO[[#This Row],[65]]</f>
        <v>6.9418259240549985E-6</v>
      </c>
      <c r="BP370" s="10">
        <f>3/24000000*OO[[#This Row],[124 (04JUL1985 09:00:00)-Water Temperature (C)]]*OO[[#This Row],[66]]</f>
        <v>6.4534077519725003E-6</v>
      </c>
      <c r="BQ370" s="10">
        <f>3/24000000*OO[[#This Row],[125 (04JUL1985 12:00:00)-Water Temperature (C)]]*OO[[#This Row],[67]]</f>
        <v>6.0368827129799999E-6</v>
      </c>
      <c r="BR370" s="10">
        <f>3/24000000*OO[[#This Row],[126 (04JUL1985 15:00:00)-Water Temperature (C)]]*OO[[#This Row],[68]]</f>
        <v>5.5294734383212497E-6</v>
      </c>
      <c r="BS370" s="10">
        <f>3/24000000*OO[[#This Row],[127 (04JUL1985 18:00:00)-Water Temperature (C)]]*OO[[#This Row],[69]]</f>
        <v>4.9830660995894999E-6</v>
      </c>
      <c r="BT370" s="10">
        <f>3/24000000*OO[[#This Row],[128 (04JUL1985 21:00:00)-Water Temperature (C)]]*OO[[#This Row],[70]]</f>
        <v>4.5476243416170004E-6</v>
      </c>
      <c r="BU370" s="10">
        <f>3/24000000*OO[[#This Row],[129 (05JUL1985 00:00:00)-Water Temperature (C)]]*OO[[#This Row],[71]]</f>
        <v>4.1838087800368745E-6</v>
      </c>
      <c r="BV370" s="10">
        <f>3/24000000*OO[[#This Row],[130 (05JUL1985 03:00:00)-Water Temperature (C)]]*OO[[#This Row],[72]]</f>
        <v>3.8664904170733747E-6</v>
      </c>
      <c r="BW370" s="10">
        <f>3/24000000*OO[[#This Row],[131 (05JUL1985 06:00:00)-Water Temperature (C)]]*OO[[#This Row],[73]]</f>
        <v>3.5953143814752495E-6</v>
      </c>
      <c r="BX370" s="10">
        <f>3/24000000*OO[[#This Row],[132 (05JUL1985 09:00:00)-Water Temperature (C)]]*OO[[#This Row],[74]]</f>
        <v>3.4858251302489998E-6</v>
      </c>
      <c r="BY370" s="10">
        <f>3/24000000*OO[[#This Row],[133 (05JUL1985 12:00:00)-Water Temperature (C)]]*OO[[#This Row],[75]]</f>
        <v>3.6071231044177496E-6</v>
      </c>
      <c r="BZ370" s="10">
        <f>3/24000000*OO[[#This Row],[134 (05JUL1985 15:00:00)-Water Temperature (C)]]*OO[[#This Row],[76]]</f>
        <v>3.8660981971246251E-6</v>
      </c>
      <c r="CA370" s="10">
        <f>3/24000000*OO[[#This Row],[135 (05JUL1985 18:00:00)-Water Temperature (C)]]*OO[[#This Row],[77]]</f>
        <v>3.9906840099217494E-6</v>
      </c>
      <c r="CB370" s="10">
        <f>3/24000000*OO[[#This Row],[136 (05JUL1985 21:00:00)-Water Temperature (C)]]*OO[[#This Row],[78]]</f>
        <v>3.8433679004842491E-6</v>
      </c>
      <c r="CC370" s="10">
        <f>3/24000000*OO[[#This Row],[137 (06JUL1985 00:00:00)-Water Temperature (C)]]*OO[[#This Row],[79]]</f>
        <v>3.5840475815099998E-6</v>
      </c>
      <c r="CD370" s="10">
        <f>3/24000000*OO[[#This Row],[138 (06JUL1985 03:00:00)-Water Temperature (C)]]*OO[[#This Row],[80]]</f>
        <v>3.36149226566375E-6</v>
      </c>
      <c r="CE370" s="10">
        <f>3/24000000*OO[[#This Row],[139 (06JUL1985 06:00:00)-Water Temperature (C)]]*OO[[#This Row],[81]]</f>
        <v>3.1586618867777498E-6</v>
      </c>
      <c r="CF370" s="10">
        <f>3/24000000*OO[[#This Row],[140 (06JUL1985 09:00:00)-Water Temperature (C)]]*OO[[#This Row],[82]]</f>
        <v>2.9880742665235001E-6</v>
      </c>
      <c r="CG370" s="10">
        <f>3/24000000*OO[[#This Row],[141 (06JUL1985 12:00:00)-Water Temperature (C)]]*OO[[#This Row],[83]]</f>
        <v>2.8771766502599997E-6</v>
      </c>
      <c r="CH370" s="10">
        <f>3/24000000*OO[[#This Row],[142 (06JUL1985 15:00:00)-Water Temperature (C)]]*OO[[#This Row],[84]]</f>
        <v>2.7580426130031247E-6</v>
      </c>
      <c r="CI370" s="10">
        <f>3/24000000*OO[[#This Row],[143 (06JUL1985 18:00:00)-Water Temperature (C)]]*OO[[#This Row],[85]]</f>
        <v>2.6074752033826247E-6</v>
      </c>
      <c r="CJ370" s="10">
        <f>3/24000000*OO[[#This Row],[144 (06JUL1985 21:00:00)-Water Temperature (C)]]*OO[[#This Row],[86]]</f>
        <v>2.4315534425574998E-6</v>
      </c>
      <c r="CK370" s="10">
        <f>3/24000000*OO[[#This Row],[145 (07JUL1985 00:00:00)-Water Temperature (C)]]*OO[[#This Row],[87]]</f>
        <v>2.2399731665479998E-6</v>
      </c>
      <c r="CL370" s="10">
        <f>3/24000000*OO[[#This Row],[146 (07JUL1985 03:00:00)-Water Temperature (C)]]*OO[[#This Row],[88]]</f>
        <v>2.07253054252075E-6</v>
      </c>
      <c r="CM370" s="10">
        <f>3/24000000*OO[[#This Row],[147 (07JUL1985 06:00:00)-Water Temperature (C)]]*OO[[#This Row],[89]]</f>
        <v>1.94350732619225E-6</v>
      </c>
      <c r="CN370" s="10">
        <f>3/24000000*OO[[#This Row],[148 (07JUL1985 09:00:00)-Water Temperature (C)]]*OO[[#This Row],[90]]</f>
        <v>1.8822628385812499E-6</v>
      </c>
      <c r="CO370" s="10">
        <f>3/24000000*OO[[#This Row],[149 (07JUL1985 12:00:00)-Water Temperature (C)]]*OO[[#This Row],[91]]</f>
        <v>1.8471176639212501E-6</v>
      </c>
      <c r="CP370" s="10">
        <f>3/24000000*OO[[#This Row],[150 (07JUL1985 15:00:00)-Water Temperature (C)]]*OO[[#This Row],[92]]</f>
        <v>1.8588649818555001E-6</v>
      </c>
      <c r="CQ370" s="10">
        <f>3/24000000*OO[[#This Row],[151 (07JUL1985 18:00:00)-Water Temperature (C)]]*OO[[#This Row],[93]]</f>
        <v>1.9040257882690001E-6</v>
      </c>
      <c r="CR370" s="10">
        <f>3/24000000*OO[[#This Row],[152 (07JUL1985 21:00:00)-Water Temperature (C)]]*OO[[#This Row],[94]]</f>
        <v>1.8765027803346249E-6</v>
      </c>
      <c r="CS370" s="10">
        <f>3/24000000*OO[[#This Row],[153 (08JUL1985 00:00:00)-Water Temperature (C)]]*OO[[#This Row],[95]]</f>
        <v>1.7563013383597501E-6</v>
      </c>
      <c r="CT370" s="10">
        <f>3/24000000*OO[[#This Row],[154 (08JUL1985 03:00:00)-Water Temperature (C)]]*OO[[#This Row],[96]]</f>
        <v>1.6355785231557496E-6</v>
      </c>
      <c r="CU370" s="10">
        <f>3/24000000*OO[[#This Row],[155 (08JUL1985 06:00:00)-Water Temperature (C)]]*OO[[#This Row],[97]]</f>
        <v>1.549335389290125E-6</v>
      </c>
      <c r="CV370" s="10">
        <f>3/24000000*OO[[#This Row],[156 (08JUL1985 09:00:00)-Water Temperature (C)]]*OO[[#This Row],[98]]</f>
        <v>1.5092017497219999E-6</v>
      </c>
      <c r="CW370" s="10">
        <f>3/24000000*OO[[#This Row],[157 (08JUL1985 12:00:00)-Water Temperature (C)]]*OO[[#This Row],[99]]</f>
        <v>1.45222855316E-6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0</v>
      </c>
      <c r="T371" s="10">
        <f>3/24*OO[[#This Row],[76 (28JUN1985 09:00:00)-Water Temperature (C)]]*OO[[#This Row],[18]]/SUM(OO[18])</f>
        <v>0</v>
      </c>
      <c r="U371" s="10">
        <f>3/24*OO[[#This Row],[77 (28JUN1985 12:00:00)-Water Temperature (C)]]*OO[[#This Row],[19]]/SUM(OO[19])</f>
        <v>0</v>
      </c>
      <c r="V371" s="10">
        <f>3/24000000*OO[[#This Row],[78 (28JUN1985 15:00:00)-Water Temperature (C)]]*OO[[#This Row],[20]]</f>
        <v>6.670709508419999E-42</v>
      </c>
      <c r="W371" s="10">
        <f>3/24000000*OO[[#This Row],[79 (28JUN1985 18:00:00)-Water Temperature (C)]]*OO[[#This Row],[21]]</f>
        <v>2.6849965892310004E-32</v>
      </c>
      <c r="X371" s="10">
        <f>3/24000000*OO[[#This Row],[80 (28JUN1985 21:00:00)-Water Temperature (C)]]*OO[[#This Row],[22]]</f>
        <v>4.3070142273637494E-27</v>
      </c>
      <c r="Y371" s="10">
        <f>3/24000000*OO[[#This Row],[81 (29JUN1985 00:00:00)-Water Temperature (C)]]*OO[[#This Row],[23]]</f>
        <v>4.0399612650824995E-21</v>
      </c>
      <c r="Z371" s="10">
        <f>3/24000000*OO[[#This Row],[82 (29JUN1985 03:00:00)-Water Temperature (C)]]*OO[[#This Row],[24]]</f>
        <v>2.3087835118267501E-17</v>
      </c>
      <c r="AA371" s="10">
        <f>3/24000000*OO[[#This Row],[83 (29JUN1985 06:00:00)-Water Temperature (C)]]*OO[[#This Row],[25]]</f>
        <v>1.9834941435540001E-14</v>
      </c>
      <c r="AB371" s="10">
        <f>3/24000000*OO[[#This Row],[84 (29JUN1985 09:00:00)-Water Temperature (C)]]*OO[[#This Row],[26]]</f>
        <v>5.2068539004712502E-12</v>
      </c>
      <c r="AC371" s="10">
        <f>3/24000000*OO[[#This Row],[85 (29JUN1985 12:00:00)-Water Temperature (C)]]*OO[[#This Row],[27]]</f>
        <v>5.6900161997437496E-10</v>
      </c>
      <c r="AD371" s="10">
        <f>3/24000000*OO[[#This Row],[86 (29JUN1985 15:00:00)-Water Temperature (C)]]*OO[[#This Row],[28]]</f>
        <v>3.1221053978812493E-8</v>
      </c>
      <c r="AE371" s="10">
        <f>3/24000000*OO[[#This Row],[88 (29JUN1985 21:00:00)-Water Temperature (C)]]*OO[[#This Row],[30]]</f>
        <v>1.52289263818475E-5</v>
      </c>
      <c r="AF371" s="10">
        <f>3/24000000*OO[[#This Row],[88 (29JUN1985 21:00:00)-Water Temperature (C)]]*OO[[#This Row],[30]]</f>
        <v>1.52289263818475E-5</v>
      </c>
      <c r="AG371" s="10">
        <f>3/24000000*OO[[#This Row],[89 (30JUN1985 00:00:00)-Water Temperature (C)]]*OO[[#This Row],[31]]</f>
        <v>1.463908758169E-4</v>
      </c>
      <c r="AH371" s="10">
        <f>3/24000000*OO[[#This Row],[90 (30JUN1985 03:00:00)-Water Temperature (C)]]*OO[[#This Row],[32]]</f>
        <v>9.1129489417899993E-4</v>
      </c>
      <c r="AI371" s="10">
        <f>3/24000000*OO[[#This Row],[91 (30JUN1985 06:00:00)-Water Temperature (C)]]*OO[[#This Row],[33]]</f>
        <v>3.881591098684E-3</v>
      </c>
      <c r="AJ371" s="10">
        <f>3/24000000*OO[[#This Row],[92 (30JUN1985 09:00:00)-Water Temperature (C)]]*OO[[#This Row],[34]]</f>
        <v>1.1778627279060001E-2</v>
      </c>
      <c r="AK371" s="10">
        <f>3/24000000*OO[[#This Row],[93 (30JUN1985 12:00:00)-Water Temperature (C)]]*OO[[#This Row],[35]]</f>
        <v>2.6843571091168746E-2</v>
      </c>
      <c r="AL371" s="10">
        <f>3/24000000*OO[[#This Row],[94 (30JUN1985 15:00:00)-Water Temperature (C)]]*OO[[#This Row],[36]]</f>
        <v>4.8578870244000004E-2</v>
      </c>
      <c r="AM371" s="10">
        <f>3/24000000*OO[[#This Row],[95 (30JUN1985 18:00:00)-Water Temperature (C)]]*OO[[#This Row],[37]]</f>
        <v>6.9609464360250006E-2</v>
      </c>
      <c r="AN371" s="10">
        <f>3/24000000*OO[[#This Row],[96 (30JUN1985 21:00:00)-Water Temperature (C)]]*OO[[#This Row],[38]]</f>
        <v>7.6948848363099995E-2</v>
      </c>
      <c r="AO371" s="10">
        <f>3/24000000*OO[[#This Row],[97 (01JUL1985 00:00:00)-Water Temperature (C)]]*OO[[#This Row],[39]]</f>
        <v>6.8474555828187497E-2</v>
      </c>
      <c r="AP371" s="10">
        <f>3/24000000*OO[[#This Row],[98 (01JUL1985 03:00:00)-Water Temperature (C)]]*OO[[#This Row],[40]]</f>
        <v>5.1251887144169998E-2</v>
      </c>
      <c r="AQ371" s="10">
        <f>3/24000000*OO[[#This Row],[99 (01JUL1985 06:00:00)-Water Temperature (C)]]*OO[[#This Row],[41]]</f>
        <v>3.3233746409520003E-2</v>
      </c>
      <c r="AR371" s="10">
        <f>3/24000000*OO[[#This Row],[100 (01JUL1985 09:00:00)-Water Temperature (C)]]*OO[[#This Row],[42]]</f>
        <v>1.9136770764570002E-2</v>
      </c>
      <c r="AS371" s="10">
        <f>3/24000000*OO[[#This Row],[101 (01JUL1985 12:00:00)-Water Temperature (C)]]*OO[[#This Row],[43]]</f>
        <v>9.863154150709999E-3</v>
      </c>
      <c r="AT371" s="10">
        <f>3/24000000*OO[[#This Row],[102 (01JUL1985 15:00:00)-Water Temperature (C)]]*OO[[#This Row],[44]]</f>
        <v>4.5672808420957499E-3</v>
      </c>
      <c r="AU371" s="10">
        <f>3/24000000*OO[[#This Row],[103 (01JUL1985 18:00:00)-Water Temperature (C)]]*OO[[#This Row],[45]]</f>
        <v>1.873863821632E-3</v>
      </c>
      <c r="AV371" s="10">
        <f>3/24000000*OO[[#This Row],[104 (01JUL1985 21:00:00)-Water Temperature (C)]]*OO[[#This Row],[46]]</f>
        <v>7.0684462722924997E-4</v>
      </c>
      <c r="AW371" s="10">
        <f>3/24000000*OO[[#This Row],[105 (02JUL1985 00:00:00)-Water Temperature (C)]]*OO[[#This Row],[47]]</f>
        <v>2.5990244833669997E-4</v>
      </c>
      <c r="AX371" s="10">
        <f>3/24000000*OO[[#This Row],[106 (02JUL1985 03:00:00)-Water Temperature (C)]]*OO[[#This Row],[48]]</f>
        <v>1.068070757747E-4</v>
      </c>
      <c r="AY371" s="10">
        <f>3/24000000*OO[[#This Row],[107 (02JUL1985 06:00:00)-Water Temperature (C)]]*OO[[#This Row],[49]]</f>
        <v>5.8815422998150001E-5</v>
      </c>
      <c r="AZ371" s="10">
        <f>3/24000000*OO[[#This Row],[108 (02JUL1985 09:00:00)-Water Temperature (C)]]*OO[[#This Row],[50]]</f>
        <v>4.6549979880618748E-5</v>
      </c>
      <c r="BA371" s="10">
        <f>3/24000000*OO[[#This Row],[109 (02JUL1985 12:00:00)-Water Temperature (C)]]*OO[[#This Row],[51]]</f>
        <v>4.4769155396399996E-5</v>
      </c>
      <c r="BB371" s="10">
        <f>3/24000000*OO[[#This Row],[110 (02JUL1985 15:00:00)-Water Temperature (C)]]*OO[[#This Row],[52]]</f>
        <v>4.5420225727087503E-5</v>
      </c>
      <c r="BC371" s="10">
        <f>3/24000000*OO[[#This Row],[111 (02JUL1985 18:00:00)-Water Temperature (C)]]*OO[[#This Row],[53]]</f>
        <v>4.4968626006806241E-5</v>
      </c>
      <c r="BD371" s="10">
        <f>3/24000000*OO[[#This Row],[112 (02JUL1985 21:00:00)-Water Temperature (C)]]*OO[[#This Row],[54]]</f>
        <v>4.1918420645640005E-5</v>
      </c>
      <c r="BE371" s="10">
        <f>3/24000000*OO[[#This Row],[113 (03JUL1985 00:00:00)-Water Temperature (C)]]*OO[[#This Row],[55]]</f>
        <v>3.7370095752779996E-5</v>
      </c>
      <c r="BF371" s="10">
        <f>3/24000000*OO[[#This Row],[114 (03JUL1985 03:00:00)-Water Temperature (C)]]*OO[[#This Row],[56]]</f>
        <v>3.2201152257427503E-5</v>
      </c>
      <c r="BG371" s="10">
        <f>3/24000000*OO[[#This Row],[115 (03JUL1985 06:00:00)-Water Temperature (C)]]*OO[[#This Row],[57]]</f>
        <v>2.7143288975778749E-5</v>
      </c>
      <c r="BH371" s="10">
        <f>3/24000000*OO[[#This Row],[116 (03JUL1985 09:00:00)-Water Temperature (C)]]*OO[[#This Row],[58]]</f>
        <v>2.2967577844702496E-5</v>
      </c>
      <c r="BI371" s="10">
        <f>3/24000000*OO[[#This Row],[117 (03JUL1985 12:00:00)-Water Temperature (C)]]*OO[[#This Row],[59]]</f>
        <v>1.991505596475E-5</v>
      </c>
      <c r="BJ371" s="10">
        <f>3/24000000*OO[[#This Row],[118 (03JUL1985 15:00:00)-Water Temperature (C)]]*OO[[#This Row],[60]]</f>
        <v>1.7461651134486252E-5</v>
      </c>
      <c r="BK371" s="10">
        <f>3/24000000*OO[[#This Row],[119 (03JUL1985 18:00:00)-Water Temperature (C)]]*OO[[#This Row],[61]]</f>
        <v>1.4870239057605002E-5</v>
      </c>
      <c r="BL371" s="10">
        <f>3/24000000*OO[[#This Row],[120 (03JUL1985 21:00:00)-Water Temperature (C)]]*OO[[#This Row],[62]]</f>
        <v>1.2437316569137499E-5</v>
      </c>
      <c r="BM371" s="10">
        <f>3/24000000*OO[[#This Row],[121 (04JUL1985 00:00:00)-Water Temperature (C)]]*OO[[#This Row],[63]]</f>
        <v>1.054144592676E-5</v>
      </c>
      <c r="BN371" s="10">
        <f>3/24000000*OO[[#This Row],[122 (04JUL1985 03:00:00)-Water Temperature (C)]]*OO[[#This Row],[64]]</f>
        <v>9.2125068082774986E-6</v>
      </c>
      <c r="BO371" s="10">
        <f>3/24000000*OO[[#This Row],[123 (04JUL1985 06:00:00)-Water Temperature (C)]]*OO[[#This Row],[65]]</f>
        <v>8.2610649523874993E-6</v>
      </c>
      <c r="BP371" s="10">
        <f>3/24000000*OO[[#This Row],[124 (04JUL1985 09:00:00)-Water Temperature (C)]]*OO[[#This Row],[66]]</f>
        <v>7.6792562340899987E-6</v>
      </c>
      <c r="BQ371" s="10">
        <f>3/24000000*OO[[#This Row],[125 (04JUL1985 12:00:00)-Water Temperature (C)]]*OO[[#This Row],[67]]</f>
        <v>7.17208779975E-6</v>
      </c>
      <c r="BR371" s="10">
        <f>3/24000000*OO[[#This Row],[126 (04JUL1985 15:00:00)-Water Temperature (C)]]*OO[[#This Row],[68]]</f>
        <v>6.5715844058374996E-6</v>
      </c>
      <c r="BS371" s="10">
        <f>3/24000000*OO[[#This Row],[127 (04JUL1985 18:00:00)-Water Temperature (C)]]*OO[[#This Row],[69]]</f>
        <v>5.9210089684046252E-6</v>
      </c>
      <c r="BT371" s="10">
        <f>3/24000000*OO[[#This Row],[128 (04JUL1985 21:00:00)-Water Temperature (C)]]*OO[[#This Row],[70]]</f>
        <v>5.3938235897149998E-6</v>
      </c>
      <c r="BU371" s="10">
        <f>3/24000000*OO[[#This Row],[129 (05JUL1985 00:00:00)-Water Temperature (C)]]*OO[[#This Row],[71]]</f>
        <v>4.9568462999085005E-6</v>
      </c>
      <c r="BV371" s="10">
        <f>3/24000000*OO[[#This Row],[130 (05JUL1985 03:00:00)-Water Temperature (C)]]*OO[[#This Row],[72]]</f>
        <v>4.5767164868574993E-6</v>
      </c>
      <c r="BW371" s="10">
        <f>3/24000000*OO[[#This Row],[131 (05JUL1985 06:00:00)-Water Temperature (C)]]*OO[[#This Row],[73]]</f>
        <v>4.2531763036874997E-6</v>
      </c>
      <c r="BX371" s="10">
        <f>3/24000000*OO[[#This Row],[132 (05JUL1985 09:00:00)-Water Temperature (C)]]*OO[[#This Row],[74]]</f>
        <v>4.1262264016319992E-6</v>
      </c>
      <c r="BY371" s="10">
        <f>3/24000000*OO[[#This Row],[133 (05JUL1985 12:00:00)-Water Temperature (C)]]*OO[[#This Row],[75]]</f>
        <v>4.2692531001839998E-6</v>
      </c>
      <c r="BZ371" s="10">
        <f>3/24000000*OO[[#This Row],[134 (05JUL1985 15:00:00)-Water Temperature (C)]]*OO[[#This Row],[76]]</f>
        <v>4.5692454338448749E-6</v>
      </c>
      <c r="CA371" s="10">
        <f>3/24000000*OO[[#This Row],[135 (05JUL1985 18:00:00)-Water Temperature (C)]]*OO[[#This Row],[77]]</f>
        <v>4.7065136759383756E-6</v>
      </c>
      <c r="CB371" s="10">
        <f>3/24000000*OO[[#This Row],[136 (05JUL1985 21:00:00)-Water Temperature (C)]]*OO[[#This Row],[78]]</f>
        <v>4.5262113749999994E-6</v>
      </c>
      <c r="CC371" s="10">
        <f>3/24000000*OO[[#This Row],[137 (06JUL1985 00:00:00)-Water Temperature (C)]]*OO[[#This Row],[79]]</f>
        <v>4.22077709982225E-6</v>
      </c>
      <c r="CD371" s="10">
        <f>3/24000000*OO[[#This Row],[138 (06JUL1985 03:00:00)-Water Temperature (C)]]*OO[[#This Row],[80]]</f>
        <v>3.9556689943291249E-6</v>
      </c>
      <c r="CE371" s="10">
        <f>3/24000000*OO[[#This Row],[139 (06JUL1985 06:00:00)-Water Temperature (C)]]*OO[[#This Row],[81]]</f>
        <v>3.7163610378105001E-6</v>
      </c>
      <c r="CF371" s="10">
        <f>3/24000000*OO[[#This Row],[140 (06JUL1985 09:00:00)-Water Temperature (C)]]*OO[[#This Row],[82]]</f>
        <v>3.5173673955089999E-6</v>
      </c>
      <c r="CG371" s="10">
        <f>3/24000000*OO[[#This Row],[141 (06JUL1985 12:00:00)-Water Temperature (C)]]*OO[[#This Row],[83]]</f>
        <v>3.3866666569609994E-6</v>
      </c>
      <c r="CH371" s="10">
        <f>3/24000000*OO[[#This Row],[142 (06JUL1985 15:00:00)-Water Temperature (C)]]*OO[[#This Row],[84]]</f>
        <v>3.2433094394896244E-6</v>
      </c>
      <c r="CI371" s="10">
        <f>3/24000000*OO[[#This Row],[143 (06JUL1985 18:00:00)-Water Temperature (C)]]*OO[[#This Row],[85]]</f>
        <v>3.0678090964316247E-6</v>
      </c>
      <c r="CJ371" s="10">
        <f>3/24000000*OO[[#This Row],[144 (06JUL1985 21:00:00)-Water Temperature (C)]]*OO[[#This Row],[86]]</f>
        <v>2.8555507376954998E-6</v>
      </c>
      <c r="CK371" s="10">
        <f>3/24000000*OO[[#This Row],[145 (07JUL1985 00:00:00)-Water Temperature (C)]]*OO[[#This Row],[87]]</f>
        <v>2.6282052786207498E-6</v>
      </c>
      <c r="CL371" s="10">
        <f>3/24000000*OO[[#This Row],[146 (07JUL1985 03:00:00)-Water Temperature (C)]]*OO[[#This Row],[88]]</f>
        <v>2.4305533488773752E-6</v>
      </c>
      <c r="CM371" s="10">
        <f>3/24000000*OO[[#This Row],[147 (07JUL1985 06:00:00)-Water Temperature (C)]]*OO[[#This Row],[89]]</f>
        <v>2.2776990288454999E-6</v>
      </c>
      <c r="CN371" s="10">
        <f>3/24000000*OO[[#This Row],[148 (07JUL1985 09:00:00)-Water Temperature (C)]]*OO[[#This Row],[90]]</f>
        <v>2.2056202939443752E-6</v>
      </c>
      <c r="CO371" s="10">
        <f>3/24000000*OO[[#This Row],[149 (07JUL1985 12:00:00)-Water Temperature (C)]]*OO[[#This Row],[91]]</f>
        <v>2.1649836784319998E-6</v>
      </c>
      <c r="CP371" s="10">
        <f>3/24000000*OO[[#This Row],[150 (07JUL1985 15:00:00)-Water Temperature (C)]]*OO[[#This Row],[92]]</f>
        <v>2.1775774187365E-6</v>
      </c>
      <c r="CQ371" s="10">
        <f>3/24000000*OO[[#This Row],[151 (07JUL1985 18:00:00)-Water Temperature (C)]]*OO[[#This Row],[93]]</f>
        <v>2.2283454292515E-6</v>
      </c>
      <c r="CR371" s="10">
        <f>3/24000000*OO[[#This Row],[152 (07JUL1985 21:00:00)-Water Temperature (C)]]*OO[[#This Row],[94]]</f>
        <v>2.1907218482388748E-6</v>
      </c>
      <c r="CS371" s="10">
        <f>3/24000000*OO[[#This Row],[153 (08JUL1985 00:00:00)-Water Temperature (C)]]*OO[[#This Row],[95]]</f>
        <v>2.0503488174109999E-6</v>
      </c>
      <c r="CT371" s="10">
        <f>3/24000000*OO[[#This Row],[154 (08JUL1985 03:00:00)-Water Temperature (C)]]*OO[[#This Row],[96]]</f>
        <v>1.9082280296598748E-6</v>
      </c>
      <c r="CU371" s="10">
        <f>3/24000000*OO[[#This Row],[155 (08JUL1985 06:00:00)-Water Temperature (C)]]*OO[[#This Row],[97]]</f>
        <v>1.8069981957750001E-6</v>
      </c>
      <c r="CV371" s="10">
        <f>3/24000000*OO[[#This Row],[156 (08JUL1985 09:00:00)-Water Temperature (C)]]*OO[[#This Row],[98]]</f>
        <v>1.7613007272003749E-6</v>
      </c>
      <c r="CW371" s="10">
        <f>3/24000000*OO[[#This Row],[157 (08JUL1985 12:00:00)-Water Temperature (C)]]*OO[[#This Row],[99]]</f>
        <v>1.69246895365E-6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0</v>
      </c>
      <c r="T372" s="10">
        <f>3/24*OO[[#This Row],[76 (28JUN1985 09:00:00)-Water Temperature (C)]]*OO[[#This Row],[18]]/SUM(OO[18])</f>
        <v>0</v>
      </c>
      <c r="U372" s="10">
        <f>3/24*OO[[#This Row],[77 (28JUN1985 12:00:00)-Water Temperature (C)]]*OO[[#This Row],[19]]/SUM(OO[19])</f>
        <v>0</v>
      </c>
      <c r="V372" s="10">
        <f>3/24000000*OO[[#This Row],[78 (28JUN1985 15:00:00)-Water Temperature (C)]]*OO[[#This Row],[20]]</f>
        <v>1.9730352671050002E-42</v>
      </c>
      <c r="W372" s="10">
        <f>3/24000000*OO[[#This Row],[79 (28JUN1985 18:00:00)-Water Temperature (C)]]*OO[[#This Row],[21]]</f>
        <v>1.4963027334059999E-32</v>
      </c>
      <c r="X372" s="10">
        <f>3/24000000*OO[[#This Row],[80 (28JUN1985 21:00:00)-Water Temperature (C)]]*OO[[#This Row],[22]]</f>
        <v>1.8702452174999999E-27</v>
      </c>
      <c r="Y372" s="10">
        <f>3/24000000*OO[[#This Row],[81 (29JUN1985 00:00:00)-Water Temperature (C)]]*OO[[#This Row],[23]]</f>
        <v>2.8277398226879995E-21</v>
      </c>
      <c r="Z372" s="10">
        <f>3/24000000*OO[[#This Row],[82 (29JUN1985 03:00:00)-Water Temperature (C)]]*OO[[#This Row],[24]]</f>
        <v>1.9113566504906248E-17</v>
      </c>
      <c r="AA372" s="10">
        <f>3/24000000*OO[[#This Row],[83 (29JUN1985 06:00:00)-Water Temperature (C)]]*OO[[#This Row],[25]]</f>
        <v>1.8219052626122498E-14</v>
      </c>
      <c r="AB372" s="10">
        <f>3/24000000*OO[[#This Row],[84 (29JUN1985 09:00:00)-Water Temperature (C)]]*OO[[#This Row],[26]]</f>
        <v>5.1795853316925001E-12</v>
      </c>
      <c r="AC372" s="10">
        <f>3/24000000*OO[[#This Row],[85 (29JUN1985 12:00:00)-Water Temperature (C)]]*OO[[#This Row],[27]]</f>
        <v>6.0454117710612491E-10</v>
      </c>
      <c r="AD372" s="10">
        <f>3/24000000*OO[[#This Row],[86 (29JUN1985 15:00:00)-Water Temperature (C)]]*OO[[#This Row],[28]]</f>
        <v>3.5121512316275E-8</v>
      </c>
      <c r="AE372" s="10">
        <f>3/24000000*OO[[#This Row],[88 (29JUN1985 21:00:00)-Water Temperature (C)]]*OO[[#This Row],[30]]</f>
        <v>1.8801782981460001E-5</v>
      </c>
      <c r="AF372" s="10">
        <f>3/24000000*OO[[#This Row],[88 (29JUN1985 21:00:00)-Water Temperature (C)]]*OO[[#This Row],[30]]</f>
        <v>1.8801782981460001E-5</v>
      </c>
      <c r="AG372" s="10">
        <f>3/24000000*OO[[#This Row],[89 (30JUN1985 00:00:00)-Water Temperature (C)]]*OO[[#This Row],[31]]</f>
        <v>1.8896143470749997E-4</v>
      </c>
      <c r="AH372" s="10">
        <f>3/24000000*OO[[#This Row],[90 (30JUN1985 03:00:00)-Water Temperature (C)]]*OO[[#This Row],[32]]</f>
        <v>1.224936813815625E-3</v>
      </c>
      <c r="AI372" s="10">
        <f>3/24000000*OO[[#This Row],[91 (30JUN1985 06:00:00)-Water Temperature (C)]]*OO[[#This Row],[33]]</f>
        <v>5.4241087344225006E-3</v>
      </c>
      <c r="AJ372" s="10">
        <f>3/24000000*OO[[#This Row],[92 (30JUN1985 09:00:00)-Water Temperature (C)]]*OO[[#This Row],[34]]</f>
        <v>1.7096492808183747E-2</v>
      </c>
      <c r="AK372" s="10">
        <f>3/24000000*OO[[#This Row],[93 (30JUN1985 12:00:00)-Water Temperature (C)]]*OO[[#This Row],[35]]</f>
        <v>4.0330994361920003E-2</v>
      </c>
      <c r="AL372" s="10">
        <f>3/24000000*OO[[#This Row],[94 (30JUN1985 15:00:00)-Water Temperature (C)]]*OO[[#This Row],[36]]</f>
        <v>7.5242920603499991E-2</v>
      </c>
      <c r="AM372" s="10">
        <f>3/24000000*OO[[#This Row],[95 (30JUN1985 18:00:00)-Water Temperature (C)]]*OO[[#This Row],[37]]</f>
        <v>0.11063611615241252</v>
      </c>
      <c r="AN372" s="10">
        <f>3/24000000*OO[[#This Row],[96 (30JUN1985 21:00:00)-Water Temperature (C)]]*OO[[#This Row],[38]]</f>
        <v>0.12508814365672499</v>
      </c>
      <c r="AO372" s="10">
        <f>3/24000000*OO[[#This Row],[97 (01JUL1985 00:00:00)-Water Temperature (C)]]*OO[[#This Row],[39]]</f>
        <v>0.11398858534969998</v>
      </c>
      <c r="AP372" s="10">
        <f>3/24000000*OO[[#This Row],[98 (01JUL1985 03:00:00)-Water Temperature (C)]]*OO[[#This Row],[40]]</f>
        <v>8.7188887124249992E-2</v>
      </c>
      <c r="AQ372" s="10">
        <f>3/24000000*OO[[#This Row],[99 (01JUL1985 06:00:00)-Water Temperature (C)]]*OO[[#This Row],[41]]</f>
        <v>5.7727515378125004E-2</v>
      </c>
      <c r="AR372" s="10">
        <f>3/24000000*OO[[#This Row],[100 (01JUL1985 09:00:00)-Water Temperature (C)]]*OO[[#This Row],[42]]</f>
        <v>3.3948185738819997E-2</v>
      </c>
      <c r="AS372" s="10">
        <f>3/24000000*OO[[#This Row],[101 (01JUL1985 12:00:00)-Water Temperature (C)]]*OO[[#This Row],[43]]</f>
        <v>1.7803804382820001E-2</v>
      </c>
      <c r="AT372" s="10">
        <f>3/24000000*OO[[#This Row],[102 (01JUL1985 15:00:00)-Water Temperature (C)]]*OO[[#This Row],[44]]</f>
        <v>8.3783365612349996E-3</v>
      </c>
      <c r="AU372" s="10">
        <f>3/24000000*OO[[#This Row],[103 (01JUL1985 18:00:00)-Water Temperature (C)]]*OO[[#This Row],[45]]</f>
        <v>3.4803955707693752E-3</v>
      </c>
      <c r="AV372" s="10">
        <f>3/24000000*OO[[#This Row],[104 (01JUL1985 21:00:00)-Water Temperature (C)]]*OO[[#This Row],[46]]</f>
        <v>1.3219657994947499E-3</v>
      </c>
      <c r="AW372" s="10">
        <f>3/24000000*OO[[#This Row],[105 (02JUL1985 00:00:00)-Water Temperature (C)]]*OO[[#This Row],[47]]</f>
        <v>4.8428167356430002E-4</v>
      </c>
      <c r="AX372" s="10">
        <f>3/24000000*OO[[#This Row],[106 (02JUL1985 03:00:00)-Water Temperature (C)]]*OO[[#This Row],[48]]</f>
        <v>1.9393538332034997E-4</v>
      </c>
      <c r="AY372" s="10">
        <f>3/24000000*OO[[#This Row],[107 (02JUL1985 06:00:00)-Water Temperature (C)]]*OO[[#This Row],[49]]</f>
        <v>1.0180502012362499E-4</v>
      </c>
      <c r="AZ372" s="10">
        <f>3/24000000*OO[[#This Row],[108 (02JUL1985 09:00:00)-Water Temperature (C)]]*OO[[#This Row],[50]]</f>
        <v>7.7586713460549997E-5</v>
      </c>
      <c r="BA372" s="10">
        <f>3/24000000*OO[[#This Row],[109 (02JUL1985 12:00:00)-Water Temperature (C)]]*OO[[#This Row],[51]]</f>
        <v>7.3452516717550001E-5</v>
      </c>
      <c r="BB372" s="10">
        <f>3/24000000*OO[[#This Row],[110 (02JUL1985 15:00:00)-Water Temperature (C)]]*OO[[#This Row],[52]]</f>
        <v>7.4395998675587507E-5</v>
      </c>
      <c r="BC372" s="10">
        <f>3/24000000*OO[[#This Row],[111 (02JUL1985 18:00:00)-Water Temperature (C)]]*OO[[#This Row],[53]]</f>
        <v>7.3688492836474989E-5</v>
      </c>
      <c r="BD372" s="10">
        <f>3/24000000*OO[[#This Row],[112 (02JUL1985 21:00:00)-Water Temperature (C)]]*OO[[#This Row],[54]]</f>
        <v>6.8787440379637491E-5</v>
      </c>
      <c r="BE372" s="10">
        <f>3/24000000*OO[[#This Row],[113 (03JUL1985 00:00:00)-Water Temperature (C)]]*OO[[#This Row],[55]]</f>
        <v>6.1587405020724998E-5</v>
      </c>
      <c r="BF372" s="10">
        <f>3/24000000*OO[[#This Row],[114 (03JUL1985 03:00:00)-Water Temperature (C)]]*OO[[#This Row],[56]]</f>
        <v>5.3257484630025003E-5</v>
      </c>
      <c r="BG372" s="10">
        <f>3/24000000*OO[[#This Row],[115 (03JUL1985 06:00:00)-Water Temperature (C)]]*OO[[#This Row],[57]]</f>
        <v>4.5133679892937498E-5</v>
      </c>
      <c r="BH372" s="10">
        <f>3/24000000*OO[[#This Row],[116 (03JUL1985 09:00:00)-Water Temperature (C)]]*OO[[#This Row],[58]]</f>
        <v>3.8441538190372496E-5</v>
      </c>
      <c r="BI372" s="10">
        <f>3/24000000*OO[[#This Row],[117 (03JUL1985 12:00:00)-Water Temperature (C)]]*OO[[#This Row],[59]]</f>
        <v>3.3438156471434998E-5</v>
      </c>
      <c r="BJ372" s="10">
        <f>3/24000000*OO[[#This Row],[118 (03JUL1985 15:00:00)-Water Temperature (C)]]*OO[[#This Row],[60]]</f>
        <v>2.9302773947432497E-5</v>
      </c>
      <c r="BK372" s="10">
        <f>3/24000000*OO[[#This Row],[119 (03JUL1985 18:00:00)-Water Temperature (C)]]*OO[[#This Row],[61]]</f>
        <v>2.4860750169018751E-5</v>
      </c>
      <c r="BL372" s="10">
        <f>3/24000000*OO[[#This Row],[120 (03JUL1985 21:00:00)-Water Temperature (C)]]*OO[[#This Row],[62]]</f>
        <v>2.0692538989709999E-5</v>
      </c>
      <c r="BM372" s="10">
        <f>3/24000000*OO[[#This Row],[121 (04JUL1985 00:00:00)-Water Temperature (C)]]*OO[[#This Row],[63]]</f>
        <v>1.7457891399900002E-5</v>
      </c>
      <c r="BN372" s="10">
        <f>3/24000000*OO[[#This Row],[122 (04JUL1985 03:00:00)-Water Temperature (C)]]*OO[[#This Row],[64]]</f>
        <v>1.5196546966072501E-5</v>
      </c>
      <c r="BO372" s="10">
        <f>3/24000000*OO[[#This Row],[123 (04JUL1985 06:00:00)-Water Temperature (C)]]*OO[[#This Row],[65]]</f>
        <v>1.3604547266006249E-5</v>
      </c>
      <c r="BP372" s="10">
        <f>3/24000000*OO[[#This Row],[124 (04JUL1985 09:00:00)-Water Temperature (C)]]*OO[[#This Row],[66]]</f>
        <v>1.2656452690758748E-5</v>
      </c>
      <c r="BQ372" s="10">
        <f>3/24000000*OO[[#This Row],[125 (04JUL1985 12:00:00)-Water Temperature (C)]]*OO[[#This Row],[67]]</f>
        <v>1.1808931081599999E-5</v>
      </c>
      <c r="BR372" s="10">
        <f>3/24000000*OO[[#This Row],[126 (04JUL1985 15:00:00)-Water Temperature (C)]]*OO[[#This Row],[68]]</f>
        <v>1.0841328444374999E-5</v>
      </c>
      <c r="BS372" s="10">
        <f>3/24000000*OO[[#This Row],[127 (04JUL1985 18:00:00)-Water Temperature (C)]]*OO[[#This Row],[69]]</f>
        <v>9.7724435006699985E-6</v>
      </c>
      <c r="BT372" s="10">
        <f>3/24000000*OO[[#This Row],[128 (04JUL1985 21:00:00)-Water Temperature (C)]]*OO[[#This Row],[70]]</f>
        <v>8.8852327355362489E-6</v>
      </c>
      <c r="BU372" s="10">
        <f>3/24000000*OO[[#This Row],[129 (05JUL1985 00:00:00)-Water Temperature (C)]]*OO[[#This Row],[71]]</f>
        <v>8.1564478342199991E-6</v>
      </c>
      <c r="BV372" s="10">
        <f>3/24000000*OO[[#This Row],[130 (05JUL1985 03:00:00)-Water Temperature (C)]]*OO[[#This Row],[72]]</f>
        <v>7.5268271456437486E-6</v>
      </c>
      <c r="BW372" s="10">
        <f>3/24000000*OO[[#This Row],[131 (05JUL1985 06:00:00)-Water Temperature (C)]]*OO[[#This Row],[73]]</f>
        <v>6.9914547437624996E-6</v>
      </c>
      <c r="BX372" s="10">
        <f>3/24000000*OO[[#This Row],[132 (05JUL1985 09:00:00)-Water Temperature (C)]]*OO[[#This Row],[74]]</f>
        <v>6.7963654996799991E-6</v>
      </c>
      <c r="BY372" s="10">
        <f>3/24000000*OO[[#This Row],[133 (05JUL1985 12:00:00)-Water Temperature (C)]]*OO[[#This Row],[75]]</f>
        <v>7.0370425290824995E-6</v>
      </c>
      <c r="BZ372" s="10">
        <f>3/24000000*OO[[#This Row],[134 (05JUL1985 15:00:00)-Water Temperature (C)]]*OO[[#This Row],[76]]</f>
        <v>7.5220938247000007E-6</v>
      </c>
      <c r="CA372" s="10">
        <f>3/24000000*OO[[#This Row],[135 (05JUL1985 18:00:00)-Water Temperature (C)]]*OO[[#This Row],[77]]</f>
        <v>7.7298566341062488E-6</v>
      </c>
      <c r="CB372" s="10">
        <f>3/24000000*OO[[#This Row],[136 (05JUL1985 21:00:00)-Water Temperature (C)]]*OO[[#This Row],[78]]</f>
        <v>7.4263917475750002E-6</v>
      </c>
      <c r="CC372" s="10">
        <f>3/24000000*OO[[#This Row],[137 (06JUL1985 00:00:00)-Water Temperature (C)]]*OO[[#This Row],[79]]</f>
        <v>6.9337930975387488E-6</v>
      </c>
      <c r="CD372" s="10">
        <f>3/24000000*OO[[#This Row],[138 (06JUL1985 03:00:00)-Water Temperature (C)]]*OO[[#This Row],[80]]</f>
        <v>6.4982339820780004E-6</v>
      </c>
      <c r="CE372" s="10">
        <f>3/24000000*OO[[#This Row],[139 (06JUL1985 06:00:00)-Water Temperature (C)]]*OO[[#This Row],[81]]</f>
        <v>6.1091084093568745E-6</v>
      </c>
      <c r="CF372" s="10">
        <f>3/24000000*OO[[#This Row],[140 (06JUL1985 09:00:00)-Water Temperature (C)]]*OO[[#This Row],[82]]</f>
        <v>5.7952455061764993E-6</v>
      </c>
      <c r="CG372" s="10">
        <f>3/24000000*OO[[#This Row],[141 (06JUL1985 12:00:00)-Water Temperature (C)]]*OO[[#This Row],[83]]</f>
        <v>5.5866115385414998E-6</v>
      </c>
      <c r="CH372" s="10">
        <f>3/24000000*OO[[#This Row],[142 (06JUL1985 15:00:00)-Water Temperature (C)]]*OO[[#This Row],[84]]</f>
        <v>5.3498945282557496E-6</v>
      </c>
      <c r="CI372" s="10">
        <f>3/24000000*OO[[#This Row],[143 (06JUL1985 18:00:00)-Water Temperature (C)]]*OO[[#This Row],[85]]</f>
        <v>5.0703646290719996E-6</v>
      </c>
      <c r="CJ372" s="10">
        <f>3/24000000*OO[[#This Row],[144 (06JUL1985 21:00:00)-Water Temperature (C)]]*OO[[#This Row],[86]]</f>
        <v>4.7110414662869999E-6</v>
      </c>
      <c r="CK372" s="10">
        <f>3/24000000*OO[[#This Row],[145 (07JUL1985 00:00:00)-Water Temperature (C)]]*OO[[#This Row],[87]]</f>
        <v>4.3316871544868755E-6</v>
      </c>
      <c r="CL372" s="10">
        <f>3/24000000*OO[[#This Row],[146 (07JUL1985 03:00:00)-Water Temperature (C)]]*OO[[#This Row],[88]]</f>
        <v>4.0066428730319999E-6</v>
      </c>
      <c r="CM372" s="10">
        <f>3/24000000*OO[[#This Row],[147 (07JUL1985 06:00:00)-Water Temperature (C)]]*OO[[#This Row],[89]]</f>
        <v>3.7523455003129998E-6</v>
      </c>
      <c r="CN372" s="10">
        <f>3/24000000*OO[[#This Row],[148 (07JUL1985 09:00:00)-Water Temperature (C)]]*OO[[#This Row],[90]]</f>
        <v>3.637277810133625E-6</v>
      </c>
      <c r="CO372" s="10">
        <f>3/24000000*OO[[#This Row],[149 (07JUL1985 12:00:00)-Water Temperature (C)]]*OO[[#This Row],[91]]</f>
        <v>3.573078717621875E-6</v>
      </c>
      <c r="CP372" s="10">
        <f>3/24000000*OO[[#This Row],[150 (07JUL1985 15:00:00)-Water Temperature (C)]]*OO[[#This Row],[92]]</f>
        <v>3.5953069290560001E-6</v>
      </c>
      <c r="CQ372" s="10">
        <f>3/24000000*OO[[#This Row],[151 (07JUL1985 18:00:00)-Water Temperature (C)]]*OO[[#This Row],[93]]</f>
        <v>3.6759112896596248E-6</v>
      </c>
      <c r="CR372" s="10">
        <f>3/24000000*OO[[#This Row],[152 (07JUL1985 21:00:00)-Water Temperature (C)]]*OO[[#This Row],[94]]</f>
        <v>3.6042275952235002E-6</v>
      </c>
      <c r="CS372" s="10">
        <f>3/24000000*OO[[#This Row],[153 (08JUL1985 00:00:00)-Water Temperature (C)]]*OO[[#This Row],[95]]</f>
        <v>3.3758596931132499E-6</v>
      </c>
      <c r="CT372" s="10">
        <f>3/24000000*OO[[#This Row],[154 (08JUL1985 03:00:00)-Water Temperature (C)]]*OO[[#This Row],[96]]</f>
        <v>3.1426335693935001E-6</v>
      </c>
      <c r="CU372" s="10">
        <f>3/24000000*OO[[#This Row],[155 (08JUL1985 06:00:00)-Water Temperature (C)]]*OO[[#This Row],[97]]</f>
        <v>2.976098984501E-6</v>
      </c>
      <c r="CV372" s="10">
        <f>3/24000000*OO[[#This Row],[156 (08JUL1985 09:00:00)-Water Temperature (C)]]*OO[[#This Row],[98]]</f>
        <v>2.9071671739118747E-6</v>
      </c>
      <c r="CW372" s="10">
        <f>3/24000000*OO[[#This Row],[157 (08JUL1985 12:00:00)-Water Temperature (C)]]*OO[[#This Row],[99]]</f>
        <v>2.7919934114838748E-6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0</v>
      </c>
      <c r="T373" s="10">
        <f>3/24*OO[[#This Row],[76 (28JUN1985 09:00:00)-Water Temperature (C)]]*OO[[#This Row],[18]]/SUM(OO[18])</f>
        <v>0</v>
      </c>
      <c r="U373" s="10">
        <f>3/24*OO[[#This Row],[77 (28JUN1985 12:00:00)-Water Temperature (C)]]*OO[[#This Row],[19]]/SUM(OO[19])</f>
        <v>0</v>
      </c>
      <c r="V373" s="10">
        <f>3/24000000*OO[[#This Row],[78 (28JUN1985 15:00:00)-Water Temperature (C)]]*OO[[#This Row],[20]]</f>
        <v>2.6663884513364999E-43</v>
      </c>
      <c r="W373" s="10">
        <f>3/24000000*OO[[#This Row],[79 (28JUN1985 18:00:00)-Water Temperature (C)]]*OO[[#This Row],[21]]</f>
        <v>3.8036561420687496E-33</v>
      </c>
      <c r="X373" s="10">
        <f>3/24000000*OO[[#This Row],[80 (28JUN1985 21:00:00)-Water Temperature (C)]]*OO[[#This Row],[22]]</f>
        <v>3.6362412305468747E-28</v>
      </c>
      <c r="Y373" s="10">
        <f>3/24000000*OO[[#This Row],[81 (29JUN1985 00:00:00)-Water Temperature (C)]]*OO[[#This Row],[23]]</f>
        <v>9.8132058713012484E-22</v>
      </c>
      <c r="Z373" s="10">
        <f>3/24000000*OO[[#This Row],[82 (29JUN1985 03:00:00)-Water Temperature (C)]]*OO[[#This Row],[24]]</f>
        <v>8.0051296550099993E-18</v>
      </c>
      <c r="AA373" s="10">
        <f>3/24000000*OO[[#This Row],[83 (29JUN1985 06:00:00)-Water Temperature (C)]]*OO[[#This Row],[25]]</f>
        <v>8.4846742018049989E-15</v>
      </c>
      <c r="AB373" s="10">
        <f>3/24000000*OO[[#This Row],[84 (29JUN1985 09:00:00)-Water Temperature (C)]]*OO[[#This Row],[26]]</f>
        <v>2.608783523650125E-12</v>
      </c>
      <c r="AC373" s="10">
        <f>3/24000000*OO[[#This Row],[85 (29JUN1985 12:00:00)-Water Temperature (C)]]*OO[[#This Row],[27]]</f>
        <v>3.2402346097466251E-10</v>
      </c>
      <c r="AD373" s="10">
        <f>3/24000000*OO[[#This Row],[86 (29JUN1985 15:00:00)-Water Temperature (C)]]*OO[[#This Row],[28]]</f>
        <v>1.9844516331125E-8</v>
      </c>
      <c r="AE373" s="10">
        <f>3/24000000*OO[[#This Row],[88 (29JUN1985 21:00:00)-Water Temperature (C)]]*OO[[#This Row],[30]]</f>
        <v>1.15570993469025E-5</v>
      </c>
      <c r="AF373" s="10">
        <f>3/24000000*OO[[#This Row],[88 (29JUN1985 21:00:00)-Water Temperature (C)]]*OO[[#This Row],[30]]</f>
        <v>1.15570993469025E-5</v>
      </c>
      <c r="AG373" s="10">
        <f>3/24000000*OO[[#This Row],[89 (30JUN1985 00:00:00)-Water Temperature (C)]]*OO[[#This Row],[31]]</f>
        <v>1.2067166757160002E-4</v>
      </c>
      <c r="AH373" s="10">
        <f>3/24000000*OO[[#This Row],[90 (30JUN1985 03:00:00)-Water Temperature (C)]]*OO[[#This Row],[32]]</f>
        <v>8.0943274372125007E-4</v>
      </c>
      <c r="AI373" s="10">
        <f>3/24000000*OO[[#This Row],[91 (30JUN1985 06:00:00)-Water Temperature (C)]]*OO[[#This Row],[33]]</f>
        <v>3.7004485398344999E-3</v>
      </c>
      <c r="AJ373" s="10">
        <f>3/24000000*OO[[#This Row],[92 (30JUN1985 09:00:00)-Water Temperature (C)]]*OO[[#This Row],[34]]</f>
        <v>1.2023326827187498E-2</v>
      </c>
      <c r="AK373" s="10">
        <f>3/24000000*OO[[#This Row],[93 (30JUN1985 12:00:00)-Water Temperature (C)]]*OO[[#This Row],[35]]</f>
        <v>2.91368757384E-2</v>
      </c>
      <c r="AL373" s="10">
        <f>3/24000000*OO[[#This Row],[94 (30JUN1985 15:00:00)-Water Temperature (C)]]*OO[[#This Row],[36]]</f>
        <v>5.5654535081887495E-2</v>
      </c>
      <c r="AM373" s="10">
        <f>3/24000000*OO[[#This Row],[95 (30JUN1985 18:00:00)-Water Temperature (C)]]*OO[[#This Row],[37]]</f>
        <v>8.3476081617199993E-2</v>
      </c>
      <c r="AN373" s="10">
        <f>3/24000000*OO[[#This Row],[96 (30JUN1985 21:00:00)-Water Temperature (C)]]*OO[[#This Row],[38]]</f>
        <v>9.6000969181574983E-2</v>
      </c>
      <c r="AO373" s="10">
        <f>3/24000000*OO[[#This Row],[97 (01JUL1985 00:00:00)-Water Temperature (C)]]*OO[[#This Row],[39]]</f>
        <v>8.8990901472000006E-2</v>
      </c>
      <c r="AP373" s="10">
        <f>3/24000000*OO[[#This Row],[98 (01JUL1985 03:00:00)-Water Temperature (C)]]*OO[[#This Row],[40]]</f>
        <v>6.9155315601524991E-2</v>
      </c>
      <c r="AQ373" s="10">
        <f>3/24000000*OO[[#This Row],[99 (01JUL1985 06:00:00)-Water Temperature (C)]]*OO[[#This Row],[41]]</f>
        <v>4.648452830398124E-2</v>
      </c>
      <c r="AR373" s="10">
        <f>3/24000000*OO[[#This Row],[100 (01JUL1985 09:00:00)-Water Temperature (C)]]*OO[[#This Row],[42]]</f>
        <v>2.774572845477E-2</v>
      </c>
      <c r="AS373" s="10">
        <f>3/24000000*OO[[#This Row],[101 (01JUL1985 12:00:00)-Water Temperature (C)]]*OO[[#This Row],[43]]</f>
        <v>1.4731897458276249E-2</v>
      </c>
      <c r="AT373" s="10">
        <f>3/24000000*OO[[#This Row],[102 (01JUL1985 15:00:00)-Water Temperature (C)]]*OO[[#This Row],[44]]</f>
        <v>7.0131846905812497E-3</v>
      </c>
      <c r="AU373" s="10">
        <f>3/24000000*OO[[#This Row],[103 (01JUL1985 18:00:00)-Water Temperature (C)]]*OO[[#This Row],[45]]</f>
        <v>2.93982204064E-3</v>
      </c>
      <c r="AV373" s="10">
        <f>3/24000000*OO[[#This Row],[104 (01JUL1985 21:00:00)-Water Temperature (C)]]*OO[[#This Row],[46]]</f>
        <v>1.1227281355429999E-3</v>
      </c>
      <c r="AW373" s="10">
        <f>3/24000000*OO[[#This Row],[105 (02JUL1985 00:00:00)-Water Temperature (C)]]*OO[[#This Row],[47]]</f>
        <v>4.1061845141736249E-4</v>
      </c>
      <c r="AX373" s="10">
        <f>3/24000000*OO[[#This Row],[106 (02JUL1985 03:00:00)-Water Temperature (C)]]*OO[[#This Row],[48]]</f>
        <v>1.6185625801219997E-4</v>
      </c>
      <c r="AY373" s="10">
        <f>3/24000000*OO[[#This Row],[107 (02JUL1985 06:00:00)-Water Temperature (C)]]*OO[[#This Row],[49]]</f>
        <v>8.2261631510099982E-5</v>
      </c>
      <c r="AZ373" s="10">
        <f>3/24000000*OO[[#This Row],[108 (02JUL1985 09:00:00)-Water Temperature (C)]]*OO[[#This Row],[50]]</f>
        <v>6.0958034242124993E-5</v>
      </c>
      <c r="BA373" s="10">
        <f>3/24000000*OO[[#This Row],[109 (02JUL1985 12:00:00)-Water Temperature (C)]]*OO[[#This Row],[51]]</f>
        <v>5.7015718212599997E-5</v>
      </c>
      <c r="BB373" s="10">
        <f>3/24000000*OO[[#This Row],[110 (02JUL1985 15:00:00)-Water Temperature (C)]]*OO[[#This Row],[52]]</f>
        <v>5.7656373790924989E-5</v>
      </c>
      <c r="BC373" s="10">
        <f>3/24000000*OO[[#This Row],[111 (02JUL1985 18:00:00)-Water Temperature (C)]]*OO[[#This Row],[53]]</f>
        <v>5.7160760660969991E-5</v>
      </c>
      <c r="BD373" s="10">
        <f>3/24000000*OO[[#This Row],[112 (02JUL1985 21:00:00)-Water Temperature (C)]]*OO[[#This Row],[54]]</f>
        <v>5.3416236106749994E-5</v>
      </c>
      <c r="BE373" s="10">
        <f>3/24000000*OO[[#This Row],[113 (03JUL1985 00:00:00)-Water Temperature (C)]]*OO[[#This Row],[55]]</f>
        <v>4.7962271914831254E-5</v>
      </c>
      <c r="BF373" s="10">
        <f>3/24000000*OO[[#This Row],[114 (03JUL1985 03:00:00)-Water Temperature (C)]]*OO[[#This Row],[56]]</f>
        <v>4.1579724014957501E-5</v>
      </c>
      <c r="BG373" s="10">
        <f>3/24000000*OO[[#This Row],[115 (03JUL1985 06:00:00)-Water Temperature (C)]]*OO[[#This Row],[57]]</f>
        <v>3.5356382918001247E-5</v>
      </c>
      <c r="BH373" s="10">
        <f>3/24000000*OO[[#This Row],[116 (03JUL1985 09:00:00)-Water Temperature (C)]]*OO[[#This Row],[58]]</f>
        <v>3.0243564838663751E-5</v>
      </c>
      <c r="BI373" s="10">
        <f>3/24000000*OO[[#This Row],[117 (03JUL1985 12:00:00)-Water Temperature (C)]]*OO[[#This Row],[59]]</f>
        <v>2.6358177050075E-5</v>
      </c>
      <c r="BJ373" s="10">
        <f>3/24000000*OO[[#This Row],[118 (03JUL1985 15:00:00)-Water Temperature (C)]]*OO[[#This Row],[60]]</f>
        <v>2.3091980016104997E-5</v>
      </c>
      <c r="BK373" s="10">
        <f>3/24000000*OO[[#This Row],[119 (03JUL1985 18:00:00)-Water Temperature (C)]]*OO[[#This Row],[61]]</f>
        <v>1.9546641140967498E-5</v>
      </c>
      <c r="BL373" s="10">
        <f>3/24000000*OO[[#This Row],[120 (03JUL1985 21:00:00)-Water Temperature (C)]]*OO[[#This Row],[62]]</f>
        <v>1.6215670023344996E-5</v>
      </c>
      <c r="BM373" s="10">
        <f>3/24000000*OO[[#This Row],[121 (04JUL1985 00:00:00)-Water Temperature (C)]]*OO[[#This Row],[63]]</f>
        <v>1.3632933533868749E-5</v>
      </c>
      <c r="BN373" s="10">
        <f>3/24000000*OO[[#This Row],[122 (04JUL1985 03:00:00)-Water Temperature (C)]]*OO[[#This Row],[64]]</f>
        <v>1.183189758338E-5</v>
      </c>
      <c r="BO373" s="10">
        <f>3/24000000*OO[[#This Row],[123 (04JUL1985 06:00:00)-Water Temperature (C)]]*OO[[#This Row],[65]]</f>
        <v>1.0575194363201248E-5</v>
      </c>
      <c r="BP373" s="10">
        <f>3/24000000*OO[[#This Row],[124 (04JUL1985 09:00:00)-Water Temperature (C)]]*OO[[#This Row],[66]]</f>
        <v>9.8430005180449986E-6</v>
      </c>
      <c r="BQ373" s="10">
        <f>3/24000000*OO[[#This Row],[125 (04JUL1985 12:00:00)-Water Temperature (C)]]*OO[[#This Row],[67]]</f>
        <v>9.1828091086874994E-6</v>
      </c>
      <c r="BR373" s="10">
        <f>3/24000000*OO[[#This Row],[126 (04JUL1985 15:00:00)-Water Temperature (C)]]*OO[[#This Row],[68]]</f>
        <v>8.4405387312674997E-6</v>
      </c>
      <c r="BS373" s="10">
        <f>3/24000000*OO[[#This Row],[127 (04JUL1985 18:00:00)-Water Temperature (C)]]*OO[[#This Row],[69]]</f>
        <v>7.6105305614249992E-6</v>
      </c>
      <c r="BT373" s="10">
        <f>3/24000000*OO[[#This Row],[128 (04JUL1985 21:00:00)-Water Temperature (C)]]*OO[[#This Row],[70]]</f>
        <v>6.9125641230624993E-6</v>
      </c>
      <c r="BU373" s="10">
        <f>3/24000000*OO[[#This Row],[129 (05JUL1985 00:00:00)-Water Temperature (C)]]*OO[[#This Row],[71]]</f>
        <v>6.3406029251562482E-6</v>
      </c>
      <c r="BV373" s="10">
        <f>3/24000000*OO[[#This Row],[130 (05JUL1985 03:00:00)-Water Temperature (C)]]*OO[[#This Row],[72]]</f>
        <v>5.8495087946574992E-6</v>
      </c>
      <c r="BW373" s="10">
        <f>3/24000000*OO[[#This Row],[131 (05JUL1985 06:00:00)-Water Temperature (C)]]*OO[[#This Row],[73]]</f>
        <v>5.4309447268974998E-6</v>
      </c>
      <c r="BX373" s="10">
        <f>3/24000000*OO[[#This Row],[132 (05JUL1985 09:00:00)-Water Temperature (C)]]*OO[[#This Row],[74]]</f>
        <v>5.2850539077174998E-6</v>
      </c>
      <c r="BY373" s="10">
        <f>3/24000000*OO[[#This Row],[133 (05JUL1985 12:00:00)-Water Temperature (C)]]*OO[[#This Row],[75]]</f>
        <v>5.4739215240237491E-6</v>
      </c>
      <c r="BZ373" s="10">
        <f>3/24000000*OO[[#This Row],[134 (05JUL1985 15:00:00)-Water Temperature (C)]]*OO[[#This Row],[76]]</f>
        <v>5.8474005429234995E-6</v>
      </c>
      <c r="CA373" s="10">
        <f>3/24000000*OO[[#This Row],[135 (05JUL1985 18:00:00)-Water Temperature (C)]]*OO[[#This Row],[77]]</f>
        <v>6.0022223305368743E-6</v>
      </c>
      <c r="CB373" s="10">
        <f>3/24000000*OO[[#This Row],[136 (05JUL1985 21:00:00)-Water Temperature (C)]]*OO[[#This Row],[78]]</f>
        <v>5.765331049632E-6</v>
      </c>
      <c r="CC373" s="10">
        <f>3/24000000*OO[[#This Row],[137 (06JUL1985 00:00:00)-Water Temperature (C)]]*OO[[#This Row],[79]]</f>
        <v>5.3876186874884987E-6</v>
      </c>
      <c r="CD373" s="10">
        <f>3/24000000*OO[[#This Row],[138 (06JUL1985 03:00:00)-Water Temperature (C)]]*OO[[#This Row],[80]]</f>
        <v>5.0499930217837493E-6</v>
      </c>
      <c r="CE373" s="10">
        <f>3/24000000*OO[[#This Row],[139 (06JUL1985 06:00:00)-Water Temperature (C)]]*OO[[#This Row],[81]]</f>
        <v>4.7494096031222497E-6</v>
      </c>
      <c r="CF373" s="10">
        <f>3/24000000*OO[[#This Row],[140 (06JUL1985 09:00:00)-Water Temperature (C)]]*OO[[#This Row],[82]]</f>
        <v>4.5124119717151242E-6</v>
      </c>
      <c r="CG373" s="10">
        <f>3/24000000*OO[[#This Row],[141 (06JUL1985 12:00:00)-Water Temperature (C)]]*OO[[#This Row],[83]]</f>
        <v>4.3538562996659999E-6</v>
      </c>
      <c r="CH373" s="10">
        <f>3/24000000*OO[[#This Row],[142 (06JUL1985 15:00:00)-Water Temperature (C)]]*OO[[#This Row],[84]]</f>
        <v>4.1708211724979996E-6</v>
      </c>
      <c r="CI373" s="10">
        <f>3/24000000*OO[[#This Row],[143 (06JUL1985 18:00:00)-Water Temperature (C)]]*OO[[#This Row],[85]]</f>
        <v>3.9576481703679995E-6</v>
      </c>
      <c r="CJ373" s="10">
        <f>3/24000000*OO[[#This Row],[144 (06JUL1985 21:00:00)-Water Temperature (C)]]*OO[[#This Row],[86]]</f>
        <v>3.6747770956788749E-6</v>
      </c>
      <c r="CK373" s="10">
        <f>3/24000000*OO[[#This Row],[145 (07JUL1985 00:00:00)-Water Temperature (C)]]*OO[[#This Row],[87]]</f>
        <v>3.3764837424787497E-6</v>
      </c>
      <c r="CL373" s="10">
        <f>3/24000000*OO[[#This Row],[146 (07JUL1985 03:00:00)-Water Temperature (C)]]*OO[[#This Row],[88]]</f>
        <v>3.1236956762838749E-6</v>
      </c>
      <c r="CM373" s="10">
        <f>3/24000000*OO[[#This Row],[147 (07JUL1985 06:00:00)-Water Temperature (C)]]*OO[[#This Row],[89]]</f>
        <v>2.9240126708779995E-6</v>
      </c>
      <c r="CN373" s="10">
        <f>3/24000000*OO[[#This Row],[148 (07JUL1985 09:00:00)-Water Temperature (C)]]*OO[[#This Row],[90]]</f>
        <v>2.8365293785855E-6</v>
      </c>
      <c r="CO373" s="10">
        <f>3/24000000*OO[[#This Row],[149 (07JUL1985 12:00:00)-Water Temperature (C)]]*OO[[#This Row],[91]]</f>
        <v>2.7870436956449999E-6</v>
      </c>
      <c r="CP373" s="10">
        <f>3/24000000*OO[[#This Row],[150 (07JUL1985 15:00:00)-Water Temperature (C)]]*OO[[#This Row],[92]]</f>
        <v>2.8055870352861251E-6</v>
      </c>
      <c r="CQ373" s="10">
        <f>3/24000000*OO[[#This Row],[151 (07JUL1985 18:00:00)-Water Temperature (C)]]*OO[[#This Row],[93]]</f>
        <v>2.8669603071780001E-6</v>
      </c>
      <c r="CR373" s="10">
        <f>3/24000000*OO[[#This Row],[152 (07JUL1985 21:00:00)-Water Temperature (C)]]*OO[[#This Row],[94]]</f>
        <v>2.8082796318137503E-6</v>
      </c>
      <c r="CS373" s="10">
        <f>3/24000000*OO[[#This Row],[153 (08JUL1985 00:00:00)-Water Temperature (C)]]*OO[[#This Row],[95]]</f>
        <v>2.6314365003290001E-6</v>
      </c>
      <c r="CT373" s="10">
        <f>3/24000000*OO[[#This Row],[154 (08JUL1985 03:00:00)-Water Temperature (C)]]*OO[[#This Row],[96]]</f>
        <v>2.45060045404825E-6</v>
      </c>
      <c r="CU373" s="10">
        <f>3/24000000*OO[[#This Row],[155 (08JUL1985 06:00:00)-Water Temperature (C)]]*OO[[#This Row],[97]]</f>
        <v>2.3202868910013748E-6</v>
      </c>
      <c r="CV373" s="10">
        <f>3/24000000*OO[[#This Row],[156 (08JUL1985 09:00:00)-Water Temperature (C)]]*OO[[#This Row],[98]]</f>
        <v>2.2694007505999998E-6</v>
      </c>
      <c r="CW373" s="10">
        <f>3/24000000*OO[[#This Row],[157 (08JUL1985 12:00:00)-Water Temperature (C)]]*OO[[#This Row],[99]]</f>
        <v>2.1800628056159998E-6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0</v>
      </c>
      <c r="T374" s="10">
        <f>3/24*OO[[#This Row],[76 (28JUN1985 09:00:00)-Water Temperature (C)]]*OO[[#This Row],[18]]/SUM(OO[18])</f>
        <v>0</v>
      </c>
      <c r="U374" s="10">
        <f>3/24*OO[[#This Row],[77 (28JUN1985 12:00:00)-Water Temperature (C)]]*OO[[#This Row],[19]]/SUM(OO[19])</f>
        <v>0</v>
      </c>
      <c r="V374" s="10">
        <f>3/24000000*OO[[#This Row],[78 (28JUN1985 15:00:00)-Water Temperature (C)]]*OO[[#This Row],[20]]</f>
        <v>0</v>
      </c>
      <c r="W374" s="10">
        <f>3/24000000*OO[[#This Row],[79 (28JUN1985 18:00:00)-Water Temperature (C)]]*OO[[#This Row],[21]]</f>
        <v>9.9053447913474985E-34</v>
      </c>
      <c r="X374" s="10">
        <f>3/24000000*OO[[#This Row],[80 (28JUN1985 21:00:00)-Water Temperature (C)]]*OO[[#This Row],[22]]</f>
        <v>8.1135202189500003E-29</v>
      </c>
      <c r="Y374" s="10">
        <f>3/24000000*OO[[#This Row],[81 (29JUN1985 00:00:00)-Water Temperature (C)]]*OO[[#This Row],[23]]</f>
        <v>3.42585240446425E-22</v>
      </c>
      <c r="Z374" s="10">
        <f>3/24000000*OO[[#This Row],[82 (29JUN1985 03:00:00)-Water Temperature (C)]]*OO[[#This Row],[24]]</f>
        <v>3.269280806120625E-18</v>
      </c>
      <c r="AA374" s="10">
        <f>3/24000000*OO[[#This Row],[83 (29JUN1985 06:00:00)-Water Temperature (C)]]*OO[[#This Row],[25]]</f>
        <v>3.77857190468E-15</v>
      </c>
      <c r="AB374" s="10">
        <f>3/24000000*OO[[#This Row],[84 (29JUN1985 09:00:00)-Water Temperature (C)]]*OO[[#This Row],[26]]</f>
        <v>1.2371742983945001E-12</v>
      </c>
      <c r="AC374" s="10">
        <f>3/24000000*OO[[#This Row],[85 (29JUN1985 12:00:00)-Water Temperature (C)]]*OO[[#This Row],[27]]</f>
        <v>1.6139598418427499E-10</v>
      </c>
      <c r="AD374" s="10">
        <f>3/24000000*OO[[#This Row],[86 (29JUN1985 15:00:00)-Water Temperature (C)]]*OO[[#This Row],[28]]</f>
        <v>1.0299584470061249E-8</v>
      </c>
      <c r="AE374" s="10">
        <f>3/24000000*OO[[#This Row],[88 (29JUN1985 21:00:00)-Water Temperature (C)]]*OO[[#This Row],[30]]</f>
        <v>6.39545145587E-6</v>
      </c>
      <c r="AF374" s="10">
        <f>3/24000000*OO[[#This Row],[88 (29JUN1985 21:00:00)-Water Temperature (C)]]*OO[[#This Row],[30]]</f>
        <v>6.39545145587E-6</v>
      </c>
      <c r="AG374" s="10">
        <f>3/24000000*OO[[#This Row],[89 (30JUN1985 00:00:00)-Water Temperature (C)]]*OO[[#This Row],[31]]</f>
        <v>6.8848079239624996E-5</v>
      </c>
      <c r="AH374" s="10">
        <f>3/24000000*OO[[#This Row],[90 (30JUN1985 03:00:00)-Water Temperature (C)]]*OO[[#This Row],[32]]</f>
        <v>4.747152568384875E-4</v>
      </c>
      <c r="AI374" s="10">
        <f>3/24000000*OO[[#This Row],[91 (30JUN1985 06:00:00)-Water Temperature (C)]]*OO[[#This Row],[33]]</f>
        <v>2.22699971847E-3</v>
      </c>
      <c r="AJ374" s="10">
        <f>3/24000000*OO[[#This Row],[92 (30JUN1985 09:00:00)-Water Temperature (C)]]*OO[[#This Row],[34]]</f>
        <v>7.4188795558062497E-3</v>
      </c>
      <c r="AK374" s="10">
        <f>3/24000000*OO[[#This Row],[93 (30JUN1985 12:00:00)-Water Temperature (C)]]*OO[[#This Row],[35]]</f>
        <v>1.8388423389550001E-2</v>
      </c>
      <c r="AL374" s="10">
        <f>3/24000000*OO[[#This Row],[94 (30JUN1985 15:00:00)-Water Temperature (C)]]*OO[[#This Row],[36]]</f>
        <v>3.5810381168152501E-2</v>
      </c>
      <c r="AM374" s="10">
        <f>3/24000000*OO[[#This Row],[95 (30JUN1985 18:00:00)-Water Temperature (C)]]*OO[[#This Row],[37]]</f>
        <v>5.4548465483325002E-2</v>
      </c>
      <c r="AN374" s="10">
        <f>3/24000000*OO[[#This Row],[96 (30JUN1985 21:00:00)-Water Temperature (C)]]*OO[[#This Row],[38]]</f>
        <v>6.3528295052362502E-2</v>
      </c>
      <c r="AO374" s="10">
        <f>3/24000000*OO[[#This Row],[97 (01JUL1985 00:00:00)-Water Temperature (C)]]*OO[[#This Row],[39]]</f>
        <v>5.9655808907449995E-2</v>
      </c>
      <c r="AP374" s="10">
        <f>3/24000000*OO[[#This Row],[98 (01JUL1985 03:00:00)-Water Temperature (C)]]*OO[[#This Row],[40]]</f>
        <v>4.6916463349595004E-2</v>
      </c>
      <c r="AQ374" s="10">
        <f>3/24000000*OO[[#This Row],[99 (01JUL1985 06:00:00)-Water Temperature (C)]]*OO[[#This Row],[41]]</f>
        <v>3.1875936634027491E-2</v>
      </c>
      <c r="AR374" s="10">
        <f>3/24000000*OO[[#This Row],[100 (01JUL1985 09:00:00)-Water Temperature (C)]]*OO[[#This Row],[42]]</f>
        <v>1.9236860720962499E-2</v>
      </c>
      <c r="AS374" s="10">
        <f>3/24000000*OO[[#This Row],[101 (01JUL1985 12:00:00)-Water Temperature (C)]]*OO[[#This Row],[43]]</f>
        <v>1.031512830832625E-2</v>
      </c>
      <c r="AT374" s="10">
        <f>3/24000000*OO[[#This Row],[102 (01JUL1985 15:00:00)-Water Temperature (C)]]*OO[[#This Row],[44]]</f>
        <v>4.9581089883120001E-3</v>
      </c>
      <c r="AU374" s="10">
        <f>3/24000000*OO[[#This Row],[103 (01JUL1985 18:00:00)-Water Temperature (C)]]*OO[[#This Row],[45]]</f>
        <v>2.0940407471979998E-3</v>
      </c>
      <c r="AV374" s="10">
        <f>3/24000000*OO[[#This Row],[104 (01JUL1985 21:00:00)-Water Temperature (C)]]*OO[[#This Row],[46]]</f>
        <v>8.0328764361862494E-4</v>
      </c>
      <c r="AW374" s="10">
        <f>3/24000000*OO[[#This Row],[105 (02JUL1985 00:00:00)-Water Temperature (C)]]*OO[[#This Row],[47]]</f>
        <v>2.9331573152831247E-4</v>
      </c>
      <c r="AX374" s="10">
        <f>3/24000000*OO[[#This Row],[106 (02JUL1985 03:00:00)-Water Temperature (C)]]*OO[[#This Row],[48]]</f>
        <v>1.14037636004E-4</v>
      </c>
      <c r="AY374" s="10">
        <f>3/24000000*OO[[#This Row],[107 (02JUL1985 06:00:00)-Water Temperature (C)]]*OO[[#This Row],[49]]</f>
        <v>5.6241548962949994E-5</v>
      </c>
      <c r="AZ374" s="10">
        <f>3/24000000*OO[[#This Row],[108 (02JUL1985 09:00:00)-Water Temperature (C)]]*OO[[#This Row],[50]]</f>
        <v>4.0526341462408748E-5</v>
      </c>
      <c r="BA374" s="10">
        <f>3/24000000*OO[[#This Row],[109 (02JUL1985 12:00:00)-Water Temperature (C)]]*OO[[#This Row],[51]]</f>
        <v>3.7400237133709995E-5</v>
      </c>
      <c r="BB374" s="10">
        <f>3/24000000*OO[[#This Row],[110 (02JUL1985 15:00:00)-Water Temperature (C)]]*OO[[#This Row],[52]]</f>
        <v>3.7717348888530003E-5</v>
      </c>
      <c r="BC374" s="10">
        <f>3/24000000*OO[[#This Row],[111 (02JUL1985 18:00:00)-Water Temperature (C)]]*OO[[#This Row],[53]]</f>
        <v>3.7390445853374998E-5</v>
      </c>
      <c r="BD374" s="10">
        <f>3/24000000*OO[[#This Row],[112 (02JUL1985 21:00:00)-Water Temperature (C)]]*OO[[#This Row],[54]]</f>
        <v>3.4940276758516252E-5</v>
      </c>
      <c r="BE374" s="10">
        <f>3/24000000*OO[[#This Row],[113 (03JUL1985 00:00:00)-Water Temperature (C)]]*OO[[#This Row],[55]]</f>
        <v>3.1431043276687502E-5</v>
      </c>
      <c r="BF374" s="10">
        <f>3/24000000*OO[[#This Row],[114 (03JUL1985 03:00:00)-Water Temperature (C)]]*OO[[#This Row],[56]]</f>
        <v>2.7295871353177497E-5</v>
      </c>
      <c r="BG374" s="10">
        <f>3/24000000*OO[[#This Row],[115 (03JUL1985 06:00:00)-Water Temperature (C)]]*OO[[#This Row],[57]]</f>
        <v>2.3265897079424997E-5</v>
      </c>
      <c r="BH374" s="10">
        <f>3/24000000*OO[[#This Row],[116 (03JUL1985 09:00:00)-Water Temperature (C)]]*OO[[#This Row],[58]]</f>
        <v>1.9971873169829998E-5</v>
      </c>
      <c r="BI374" s="10">
        <f>3/24000000*OO[[#This Row],[117 (03JUL1985 12:00:00)-Water Temperature (C)]]*OO[[#This Row],[59]]</f>
        <v>1.74362078025E-5</v>
      </c>
      <c r="BJ374" s="10">
        <f>3/24000000*OO[[#This Row],[118 (03JUL1985 15:00:00)-Water Temperature (C)]]*OO[[#This Row],[60]]</f>
        <v>1.5266576930274996E-5</v>
      </c>
      <c r="BK374" s="10">
        <f>3/24000000*OO[[#This Row],[119 (03JUL1985 18:00:00)-Water Temperature (C)]]*OO[[#This Row],[61]]</f>
        <v>1.2886947137032499E-5</v>
      </c>
      <c r="BL374" s="10">
        <f>3/24000000*OO[[#This Row],[120 (03JUL1985 21:00:00)-Water Temperature (C)]]*OO[[#This Row],[62]]</f>
        <v>1.065222236317625E-5</v>
      </c>
      <c r="BM374" s="10">
        <f>3/24000000*OO[[#This Row],[121 (04JUL1985 00:00:00)-Water Temperature (C)]]*OO[[#This Row],[63]]</f>
        <v>8.9213082386287501E-6</v>
      </c>
      <c r="BN374" s="10">
        <f>3/24000000*OO[[#This Row],[122 (04JUL1985 03:00:00)-Water Temperature (C)]]*OO[[#This Row],[64]]</f>
        <v>7.7154545951749985E-6</v>
      </c>
      <c r="BO374" s="10">
        <f>3/24000000*OO[[#This Row],[123 (04JUL1985 06:00:00)-Water Temperature (C)]]*OO[[#This Row],[65]]</f>
        <v>6.8800202633000001E-6</v>
      </c>
      <c r="BP374" s="10">
        <f>3/24000000*OO[[#This Row],[124 (04JUL1985 09:00:00)-Water Temperature (C)]]*OO[[#This Row],[66]]</f>
        <v>6.4021505909062499E-6</v>
      </c>
      <c r="BQ374" s="10">
        <f>3/24000000*OO[[#This Row],[125 (04JUL1985 12:00:00)-Water Temperature (C)]]*OO[[#This Row],[67]]</f>
        <v>5.9671117059872495E-6</v>
      </c>
      <c r="BR374" s="10">
        <f>3/24000000*OO[[#This Row],[126 (04JUL1985 15:00:00)-Water Temperature (C)]]*OO[[#This Row],[68]]</f>
        <v>5.4846780153538749E-6</v>
      </c>
      <c r="BS374" s="10">
        <f>3/24000000*OO[[#This Row],[127 (04JUL1985 18:00:00)-Water Temperature (C)]]*OO[[#This Row],[69]]</f>
        <v>4.944671644049999E-6</v>
      </c>
      <c r="BT374" s="10">
        <f>3/24000000*OO[[#This Row],[128 (04JUL1985 21:00:00)-Water Temperature (C)]]*OO[[#This Row],[70]]</f>
        <v>4.4839877427437495E-6</v>
      </c>
      <c r="BU374" s="10">
        <f>3/24000000*OO[[#This Row],[129 (05JUL1985 00:00:00)-Water Temperature (C)]]*OO[[#This Row],[71]]</f>
        <v>4.1062282046654994E-6</v>
      </c>
      <c r="BV374" s="10">
        <f>3/24000000*OO[[#This Row],[130 (05JUL1985 03:00:00)-Water Temperature (C)]]*OO[[#This Row],[72]]</f>
        <v>3.784460214393375E-6</v>
      </c>
      <c r="BW374" s="10">
        <f>3/24000000*OO[[#This Row],[131 (05JUL1985 06:00:00)-Water Temperature (C)]]*OO[[#This Row],[73]]</f>
        <v>3.5094172250304999E-6</v>
      </c>
      <c r="BX374" s="10">
        <f>3/24000000*OO[[#This Row],[132 (05JUL1985 09:00:00)-Water Temperature (C)]]*OO[[#This Row],[74]]</f>
        <v>3.4162745709124994E-6</v>
      </c>
      <c r="BY374" s="10">
        <f>3/24000000*OO[[#This Row],[133 (05JUL1985 12:00:00)-Water Temperature (C)]]*OO[[#This Row],[75]]</f>
        <v>3.5384510273999999E-6</v>
      </c>
      <c r="BZ374" s="10">
        <f>3/24000000*OO[[#This Row],[134 (05JUL1985 15:00:00)-Water Temperature (C)]]*OO[[#This Row],[76]]</f>
        <v>3.7759409918374994E-6</v>
      </c>
      <c r="CA374" s="10">
        <f>3/24000000*OO[[#This Row],[135 (05JUL1985 18:00:00)-Water Temperature (C)]]*OO[[#This Row],[77]]</f>
        <v>3.8702528598715006E-6</v>
      </c>
      <c r="CB374" s="10">
        <f>3/24000000*OO[[#This Row],[136 (05JUL1985 21:00:00)-Water Temperature (C)]]*OO[[#This Row],[78]]</f>
        <v>3.7144489927784997E-6</v>
      </c>
      <c r="CC374" s="10">
        <f>3/24000000*OO[[#This Row],[137 (06JUL1985 00:00:00)-Water Temperature (C)]]*OO[[#This Row],[79]]</f>
        <v>3.4723975278162505E-6</v>
      </c>
      <c r="CD374" s="10">
        <f>3/24000000*OO[[#This Row],[138 (06JUL1985 03:00:00)-Water Temperature (C)]]*OO[[#This Row],[80]]</f>
        <v>3.2544618590994999E-6</v>
      </c>
      <c r="CE374" s="10">
        <f>3/24000000*OO[[#This Row],[139 (06JUL1985 06:00:00)-Water Temperature (C)]]*OO[[#This Row],[81]]</f>
        <v>3.0604112861022496E-6</v>
      </c>
      <c r="CF374" s="10">
        <f>3/24000000*OO[[#This Row],[140 (06JUL1985 09:00:00)-Water Temperature (C)]]*OO[[#This Row],[82]]</f>
        <v>2.9109224285126248E-6</v>
      </c>
      <c r="CG374" s="10">
        <f>3/24000000*OO[[#This Row],[141 (06JUL1985 12:00:00)-Water Temperature (C)]]*OO[[#This Row],[83]]</f>
        <v>2.8103201180769999E-6</v>
      </c>
      <c r="CH374" s="10">
        <f>3/24000000*OO[[#This Row],[142 (06JUL1985 15:00:00)-Water Temperature (C)]]*OO[[#This Row],[84]]</f>
        <v>2.6920437927427499E-6</v>
      </c>
      <c r="CI374" s="10">
        <f>3/24000000*OO[[#This Row],[143 (06JUL1985 18:00:00)-Water Temperature (C)]]*OO[[#This Row],[85]]</f>
        <v>2.5561907136974997E-6</v>
      </c>
      <c r="CJ374" s="10">
        <f>3/24000000*OO[[#This Row],[144 (06JUL1985 21:00:00)-Water Temperature (C)]]*OO[[#This Row],[86]]</f>
        <v>2.371972108649E-6</v>
      </c>
      <c r="CK374" s="10">
        <f>3/24000000*OO[[#This Row],[145 (07JUL1985 00:00:00)-Water Temperature (C)]]*OO[[#This Row],[87]]</f>
        <v>2.1770131075481251E-6</v>
      </c>
      <c r="CL374" s="10">
        <f>3/24000000*OO[[#This Row],[146 (07JUL1985 03:00:00)-Water Temperature (C)]]*OO[[#This Row],[88]]</f>
        <v>2.0137781819889999E-6</v>
      </c>
      <c r="CM374" s="10">
        <f>3/24000000*OO[[#This Row],[147 (07JUL1985 06:00:00)-Water Temperature (C)]]*OO[[#This Row],[89]]</f>
        <v>1.8835703512990001E-6</v>
      </c>
      <c r="CN374" s="10">
        <f>3/24000000*OO[[#This Row],[148 (07JUL1985 09:00:00)-Water Temperature (C)]]*OO[[#This Row],[90]]</f>
        <v>1.8279110064204996E-6</v>
      </c>
      <c r="CO374" s="10">
        <f>3/24000000*OO[[#This Row],[149 (07JUL1985 12:00:00)-Water Temperature (C)]]*OO[[#This Row],[91]]</f>
        <v>1.7958352757441248E-6</v>
      </c>
      <c r="CP374" s="10">
        <f>3/24000000*OO[[#This Row],[150 (07JUL1985 15:00:00)-Water Temperature (C)]]*OO[[#This Row],[92]]</f>
        <v>1.8080025182579998E-6</v>
      </c>
      <c r="CQ374" s="10">
        <f>3/24000000*OO[[#This Row],[151 (07JUL1985 18:00:00)-Water Temperature (C)]]*OO[[#This Row],[93]]</f>
        <v>1.8460634055727498E-6</v>
      </c>
      <c r="CR374" s="10">
        <f>3/24000000*OO[[#This Row],[152 (07JUL1985 21:00:00)-Water Temperature (C)]]*OO[[#This Row],[94]]</f>
        <v>1.806469192353E-6</v>
      </c>
      <c r="CS374" s="10">
        <f>3/24000000*OO[[#This Row],[153 (08JUL1985 00:00:00)-Water Temperature (C)]]*OO[[#This Row],[95]]</f>
        <v>1.69241881382825E-6</v>
      </c>
      <c r="CT374" s="10">
        <f>3/24000000*OO[[#This Row],[154 (08JUL1985 03:00:00)-Water Temperature (C)]]*OO[[#This Row],[96]]</f>
        <v>1.576493051925E-6</v>
      </c>
      <c r="CU374" s="10">
        <f>3/24000000*OO[[#This Row],[155 (08JUL1985 06:00:00)-Water Temperature (C)]]*OO[[#This Row],[97]]</f>
        <v>1.4915948045526251E-6</v>
      </c>
      <c r="CV374" s="10">
        <f>3/24000000*OO[[#This Row],[156 (08JUL1985 09:00:00)-Water Temperature (C)]]*OO[[#This Row],[98]]</f>
        <v>1.4598529459566249E-6</v>
      </c>
      <c r="CW374" s="10">
        <f>3/24000000*OO[[#This Row],[157 (08JUL1985 12:00:00)-Water Temperature (C)]]*OO[[#This Row],[99]]</f>
        <v>1.4027299757100001E-6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0</v>
      </c>
      <c r="T375" s="10">
        <f>3/24*OO[[#This Row],[76 (28JUN1985 09:00:00)-Water Temperature (C)]]*OO[[#This Row],[18]]/SUM(OO[18])</f>
        <v>0</v>
      </c>
      <c r="U375" s="10">
        <f>3/24*OO[[#This Row],[77 (28JUN1985 12:00:00)-Water Temperature (C)]]*OO[[#This Row],[19]]/SUM(OO[19])</f>
        <v>0</v>
      </c>
      <c r="V375" s="10">
        <f>3/24000000*OO[[#This Row],[78 (28JUN1985 15:00:00)-Water Temperature (C)]]*OO[[#This Row],[20]]</f>
        <v>0</v>
      </c>
      <c r="W375" s="10">
        <f>3/24000000*OO[[#This Row],[79 (28JUN1985 18:00:00)-Water Temperature (C)]]*OO[[#This Row],[21]]</f>
        <v>4.5326965490687499E-34</v>
      </c>
      <c r="X375" s="10">
        <f>3/24000000*OO[[#This Row],[80 (28JUN1985 21:00:00)-Water Temperature (C)]]*OO[[#This Row],[22]]</f>
        <v>3.6908320645096245E-29</v>
      </c>
      <c r="Y375" s="10">
        <f>3/24000000*OO[[#This Row],[81 (29JUN1985 00:00:00)-Water Temperature (C)]]*OO[[#This Row],[23]]</f>
        <v>1.9771615290812498E-22</v>
      </c>
      <c r="Z375" s="10">
        <f>3/24000000*OO[[#This Row],[82 (29JUN1985 03:00:00)-Water Temperature (C)]]*OO[[#This Row],[24]]</f>
        <v>2.1156910180200001E-18</v>
      </c>
      <c r="AA375" s="10">
        <f>3/24000000*OO[[#This Row],[83 (29JUN1985 06:00:00)-Water Temperature (C)]]*OO[[#This Row],[25]]</f>
        <v>2.6065378104629998E-15</v>
      </c>
      <c r="AB375" s="10">
        <f>3/24000000*OO[[#This Row],[84 (29JUN1985 09:00:00)-Water Temperature (C)]]*OO[[#This Row],[26]]</f>
        <v>8.9495461061999999E-13</v>
      </c>
      <c r="AC375" s="10">
        <f>3/24000000*OO[[#This Row],[85 (29JUN1985 12:00:00)-Water Temperature (C)]]*OO[[#This Row],[27]]</f>
        <v>1.2128272437749997E-10</v>
      </c>
      <c r="AD375" s="10">
        <f>3/24000000*OO[[#This Row],[86 (29JUN1985 15:00:00)-Water Temperature (C)]]*OO[[#This Row],[28]]</f>
        <v>7.9925247741499986E-9</v>
      </c>
      <c r="AE375" s="10">
        <f>3/24000000*OO[[#This Row],[88 (29JUN1985 21:00:00)-Water Temperature (C)]]*OO[[#This Row],[30]]</f>
        <v>5.2284527471774998E-6</v>
      </c>
      <c r="AF375" s="10">
        <f>3/24000000*OO[[#This Row],[88 (29JUN1985 21:00:00)-Water Temperature (C)]]*OO[[#This Row],[30]]</f>
        <v>5.2284527471774998E-6</v>
      </c>
      <c r="AG375" s="10">
        <f>3/24000000*OO[[#This Row],[89 (30JUN1985 00:00:00)-Water Temperature (C)]]*OO[[#This Row],[31]]</f>
        <v>5.7624195546749999E-5</v>
      </c>
      <c r="AH375" s="10">
        <f>3/24000000*OO[[#This Row],[90 (30JUN1985 03:00:00)-Water Temperature (C)]]*OO[[#This Row],[32]]</f>
        <v>4.0616776478969997E-4</v>
      </c>
      <c r="AI375" s="10">
        <f>3/24000000*OO[[#This Row],[91 (30JUN1985 06:00:00)-Water Temperature (C)]]*OO[[#This Row],[33]]</f>
        <v>1.9448322459044995E-3</v>
      </c>
      <c r="AJ375" s="10">
        <f>3/24000000*OO[[#This Row],[92 (30JUN1985 09:00:00)-Water Temperature (C)]]*OO[[#This Row],[34]]</f>
        <v>6.6074423965549996E-3</v>
      </c>
      <c r="AK375" s="10">
        <f>3/24000000*OO[[#This Row],[93 (30JUN1985 12:00:00)-Water Temperature (C)]]*OO[[#This Row],[35]]</f>
        <v>1.6672818869762497E-2</v>
      </c>
      <c r="AL375" s="10">
        <f>3/24000000*OO[[#This Row],[94 (30JUN1985 15:00:00)-Water Temperature (C)]]*OO[[#This Row],[36]]</f>
        <v>3.2996916356681248E-2</v>
      </c>
      <c r="AM375" s="10">
        <f>3/24000000*OO[[#This Row],[95 (30JUN1985 18:00:00)-Water Temperature (C)]]*OO[[#This Row],[37]]</f>
        <v>5.0985358668056251E-2</v>
      </c>
      <c r="AN375" s="10">
        <f>3/24000000*OO[[#This Row],[96 (30JUN1985 21:00:00)-Water Temperature (C)]]*OO[[#This Row],[38]]</f>
        <v>6.0149500354312491E-2</v>
      </c>
      <c r="AO375" s="10">
        <f>3/24000000*OO[[#This Row],[97 (01JUL1985 00:00:00)-Water Temperature (C)]]*OO[[#This Row],[39]]</f>
        <v>5.7197253427650002E-2</v>
      </c>
      <c r="AP375" s="10">
        <f>3/24000000*OO[[#This Row],[98 (01JUL1985 03:00:00)-Water Temperature (C)]]*OO[[#This Row],[40]]</f>
        <v>4.5521680115587507E-2</v>
      </c>
      <c r="AQ375" s="10">
        <f>3/24000000*OO[[#This Row],[99 (01JUL1985 06:00:00)-Water Temperature (C)]]*OO[[#This Row],[41]]</f>
        <v>3.1267957008527497E-2</v>
      </c>
      <c r="AR375" s="10">
        <f>3/24000000*OO[[#This Row],[100 (01JUL1985 09:00:00)-Water Temperature (C)]]*OO[[#This Row],[42]]</f>
        <v>1.9081762575099998E-2</v>
      </c>
      <c r="AS375" s="10">
        <f>3/24000000*OO[[#This Row],[101 (01JUL1985 12:00:00)-Water Temperature (C)]]*OO[[#This Row],[43]]</f>
        <v>1.0335389989275001E-2</v>
      </c>
      <c r="AT375" s="10">
        <f>3/24000000*OO[[#This Row],[102 (01JUL1985 15:00:00)-Water Temperature (C)]]*OO[[#This Row],[44]]</f>
        <v>5.0163087491765001E-3</v>
      </c>
      <c r="AU375" s="10">
        <f>3/24000000*OO[[#This Row],[103 (01JUL1985 18:00:00)-Water Temperature (C)]]*OO[[#This Row],[45]]</f>
        <v>2.1363518136687499E-3</v>
      </c>
      <c r="AV375" s="10">
        <f>3/24000000*OO[[#This Row],[104 (01JUL1985 21:00:00)-Water Temperature (C)]]*OO[[#This Row],[46]]</f>
        <v>8.2464229483199996E-4</v>
      </c>
      <c r="AW375" s="10">
        <f>3/24000000*OO[[#This Row],[105 (02JUL1985 00:00:00)-Water Temperature (C)]]*OO[[#This Row],[47]]</f>
        <v>3.017172963479875E-4</v>
      </c>
      <c r="AX375" s="10">
        <f>3/24000000*OO[[#This Row],[106 (02JUL1985 03:00:00)-Water Temperature (C)]]*OO[[#This Row],[48]]</f>
        <v>1.1661806037076248E-4</v>
      </c>
      <c r="AY375" s="10">
        <f>3/24000000*OO[[#This Row],[107 (02JUL1985 06:00:00)-Water Temperature (C)]]*OO[[#This Row],[49]]</f>
        <v>5.6513217862887506E-5</v>
      </c>
      <c r="AZ375" s="10">
        <f>3/24000000*OO[[#This Row],[108 (02JUL1985 09:00:00)-Water Temperature (C)]]*OO[[#This Row],[50]]</f>
        <v>4.0003712425649998E-5</v>
      </c>
      <c r="BA375" s="10">
        <f>3/24000000*OO[[#This Row],[109 (02JUL1985 12:00:00)-Water Temperature (C)]]*OO[[#This Row],[51]]</f>
        <v>3.6628239838949999E-5</v>
      </c>
      <c r="BB375" s="10">
        <f>3/24000000*OO[[#This Row],[110 (02JUL1985 15:00:00)-Water Temperature (C)]]*OO[[#This Row],[52]]</f>
        <v>3.6910734019627493E-5</v>
      </c>
      <c r="BC375" s="10">
        <f>3/24000000*OO[[#This Row],[111 (02JUL1985 18:00:00)-Water Temperature (C)]]*OO[[#This Row],[53]]</f>
        <v>3.6667449779006249E-5</v>
      </c>
      <c r="BD375" s="10">
        <f>3/24000000*OO[[#This Row],[112 (02JUL1985 21:00:00)-Water Temperature (C)]]*OO[[#This Row],[54]]</f>
        <v>3.4330121767759997E-5</v>
      </c>
      <c r="BE375" s="10">
        <f>3/24000000*OO[[#This Row],[113 (03JUL1985 00:00:00)-Water Temperature (C)]]*OO[[#This Row],[55]]</f>
        <v>3.0963047742656252E-5</v>
      </c>
      <c r="BF375" s="10">
        <f>3/24000000*OO[[#This Row],[114 (03JUL1985 03:00:00)-Water Temperature (C)]]*OO[[#This Row],[56]]</f>
        <v>2.6959470554130001E-5</v>
      </c>
      <c r="BG375" s="10">
        <f>3/24000000*OO[[#This Row],[115 (03JUL1985 06:00:00)-Water Temperature (C)]]*OO[[#This Row],[57]]</f>
        <v>2.3037002024627502E-5</v>
      </c>
      <c r="BH375" s="10">
        <f>3/24000000*OO[[#This Row],[116 (03JUL1985 09:00:00)-Water Temperature (C)]]*OO[[#This Row],[58]]</f>
        <v>1.983463624965875E-5</v>
      </c>
      <c r="BI375" s="10">
        <f>3/24000000*OO[[#This Row],[117 (03JUL1985 12:00:00)-Water Temperature (C)]]*OO[[#This Row],[59]]</f>
        <v>1.734771337889E-5</v>
      </c>
      <c r="BJ375" s="10">
        <f>3/24000000*OO[[#This Row],[118 (03JUL1985 15:00:00)-Water Temperature (C)]]*OO[[#This Row],[60]]</f>
        <v>1.5203819849444999E-5</v>
      </c>
      <c r="BK375" s="10">
        <f>3/24000000*OO[[#This Row],[119 (03JUL1985 18:00:00)-Water Temperature (C)]]*OO[[#This Row],[61]]</f>
        <v>1.2833714279119998E-5</v>
      </c>
      <c r="BL375" s="10">
        <f>3/24000000*OO[[#This Row],[120 (03JUL1985 21:00:00)-Water Temperature (C)]]*OO[[#This Row],[62]]</f>
        <v>1.0597853750317499E-5</v>
      </c>
      <c r="BM375" s="10">
        <f>3/24000000*OO[[#This Row],[121 (04JUL1985 00:00:00)-Water Temperature (C)]]*OO[[#This Row],[63]]</f>
        <v>8.8624820513750006E-6</v>
      </c>
      <c r="BN375" s="10">
        <f>3/24000000*OO[[#This Row],[122 (04JUL1985 03:00:00)-Water Temperature (C)]]*OO[[#This Row],[64]]</f>
        <v>7.6557033559999993E-6</v>
      </c>
      <c r="BO375" s="10">
        <f>3/24000000*OO[[#This Row],[123 (04JUL1985 06:00:00)-Water Temperature (C)]]*OO[[#This Row],[65]]</f>
        <v>6.8229419345199997E-6</v>
      </c>
      <c r="BP375" s="10">
        <f>3/24000000*OO[[#This Row],[124 (04JUL1985 09:00:00)-Water Temperature (C)]]*OO[[#This Row],[66]]</f>
        <v>6.3511379374327491E-6</v>
      </c>
      <c r="BQ375" s="10">
        <f>3/24000000*OO[[#This Row],[125 (04JUL1985 12:00:00)-Water Temperature (C)]]*OO[[#This Row],[67]]</f>
        <v>5.9247193364718745E-6</v>
      </c>
      <c r="BR375" s="10">
        <f>3/24000000*OO[[#This Row],[126 (04JUL1985 15:00:00)-Water Temperature (C)]]*OO[[#This Row],[68]]</f>
        <v>5.4502472463459998E-6</v>
      </c>
      <c r="BS375" s="10">
        <f>3/24000000*OO[[#This Row],[127 (04JUL1985 18:00:00)-Water Temperature (C)]]*OO[[#This Row],[69]]</f>
        <v>4.9177885665149994E-6</v>
      </c>
      <c r="BT375" s="10">
        <f>3/24000000*OO[[#This Row],[128 (04JUL1985 21:00:00)-Water Temperature (C)]]*OO[[#This Row],[70]]</f>
        <v>4.4605116467437491E-6</v>
      </c>
      <c r="BU375" s="10">
        <f>3/24000000*OO[[#This Row],[129 (05JUL1985 00:00:00)-Water Temperature (C)]]*OO[[#This Row],[71]]</f>
        <v>4.0841220545343746E-6</v>
      </c>
      <c r="BV375" s="10">
        <f>3/24000000*OO[[#This Row],[130 (05JUL1985 03:00:00)-Water Temperature (C)]]*OO[[#This Row],[72]]</f>
        <v>3.7653100877384997E-6</v>
      </c>
      <c r="BW375" s="10">
        <f>3/24000000*OO[[#This Row],[131 (05JUL1985 06:00:00)-Water Temperature (C)]]*OO[[#This Row],[73]]</f>
        <v>3.4917534473827496E-6</v>
      </c>
      <c r="BX375" s="10">
        <f>3/24000000*OO[[#This Row],[132 (05JUL1985 09:00:00)-Water Temperature (C)]]*OO[[#This Row],[74]]</f>
        <v>3.4008671803290002E-6</v>
      </c>
      <c r="BY375" s="10">
        <f>3/24000000*OO[[#This Row],[133 (05JUL1985 12:00:00)-Water Temperature (C)]]*OO[[#This Row],[75]]</f>
        <v>3.5240034827452499E-6</v>
      </c>
      <c r="BZ375" s="10">
        <f>3/24000000*OO[[#This Row],[134 (05JUL1985 15:00:00)-Water Temperature (C)]]*OO[[#This Row],[76]]</f>
        <v>3.7622084640360001E-6</v>
      </c>
      <c r="CA375" s="10">
        <f>3/24000000*OO[[#This Row],[135 (05JUL1985 18:00:00)-Water Temperature (C)]]*OO[[#This Row],[77]]</f>
        <v>3.8581137486451247E-6</v>
      </c>
      <c r="CB375" s="10">
        <f>3/24000000*OO[[#This Row],[136 (05JUL1985 21:00:00)-Water Temperature (C)]]*OO[[#This Row],[78]]</f>
        <v>3.7063319079737493E-6</v>
      </c>
      <c r="CC375" s="10">
        <f>3/24000000*OO[[#This Row],[137 (06JUL1985 00:00:00)-Water Temperature (C)]]*OO[[#This Row],[79]]</f>
        <v>3.46832097373125E-6</v>
      </c>
      <c r="CD375" s="10">
        <f>3/24000000*OO[[#This Row],[138 (06JUL1985 03:00:00)-Water Temperature (C)]]*OO[[#This Row],[80]]</f>
        <v>3.2531786099832501E-6</v>
      </c>
      <c r="CE375" s="10">
        <f>3/24000000*OO[[#This Row],[139 (06JUL1985 06:00:00)-Water Temperature (C)]]*OO[[#This Row],[81]]</f>
        <v>3.0612846596062496E-6</v>
      </c>
      <c r="CF375" s="10">
        <f>3/24000000*OO[[#This Row],[140 (06JUL1985 09:00:00)-Water Temperature (C)]]*OO[[#This Row],[82]]</f>
        <v>2.9158957090449998E-6</v>
      </c>
      <c r="CG375" s="10">
        <f>3/24000000*OO[[#This Row],[141 (06JUL1985 12:00:00)-Water Temperature (C)]]*OO[[#This Row],[83]]</f>
        <v>2.8180442910311249E-6</v>
      </c>
      <c r="CH375" s="10">
        <f>3/24000000*OO[[#This Row],[142 (06JUL1985 15:00:00)-Water Temperature (C)]]*OO[[#This Row],[84]]</f>
        <v>2.7025349708947501E-6</v>
      </c>
      <c r="CI375" s="10">
        <f>3/24000000*OO[[#This Row],[143 (06JUL1985 18:00:00)-Water Temperature (C)]]*OO[[#This Row],[85]]</f>
        <v>2.5685782962840003E-6</v>
      </c>
      <c r="CJ375" s="10">
        <f>3/24000000*OO[[#This Row],[144 (06JUL1985 21:00:00)-Water Temperature (C)]]*OO[[#This Row],[86]]</f>
        <v>2.3855454972720001E-6</v>
      </c>
      <c r="CK375" s="10">
        <f>3/24000000*OO[[#This Row],[145 (07JUL1985 00:00:00)-Water Temperature (C)]]*OO[[#This Row],[87]]</f>
        <v>2.1894921934287494E-6</v>
      </c>
      <c r="CL375" s="10">
        <f>3/24000000*OO[[#This Row],[146 (07JUL1985 03:00:00)-Water Temperature (C)]]*OO[[#This Row],[88]]</f>
        <v>2.0265252513840001E-6</v>
      </c>
      <c r="CM375" s="10">
        <f>3/24000000*OO[[#This Row],[147 (07JUL1985 06:00:00)-Water Temperature (C)]]*OO[[#This Row],[89]]</f>
        <v>1.8956426347202499E-6</v>
      </c>
      <c r="CN375" s="10">
        <f>3/24000000*OO[[#This Row],[148 (07JUL1985 09:00:00)-Water Temperature (C)]]*OO[[#This Row],[90]]</f>
        <v>1.841153733562E-6</v>
      </c>
      <c r="CO375" s="10">
        <f>3/24000000*OO[[#This Row],[149 (07JUL1985 12:00:00)-Water Temperature (C)]]*OO[[#This Row],[91]]</f>
        <v>1.8090511971346249E-6</v>
      </c>
      <c r="CP375" s="10">
        <f>3/24000000*OO[[#This Row],[150 (07JUL1985 15:00:00)-Water Temperature (C)]]*OO[[#This Row],[92]]</f>
        <v>1.8226563859813751E-6</v>
      </c>
      <c r="CQ375" s="10">
        <f>3/24000000*OO[[#This Row],[151 (07JUL1985 18:00:00)-Water Temperature (C)]]*OO[[#This Row],[93]]</f>
        <v>1.861541153518875E-6</v>
      </c>
      <c r="CR375" s="10">
        <f>3/24000000*OO[[#This Row],[152 (07JUL1985 21:00:00)-Water Temperature (C)]]*OO[[#This Row],[94]]</f>
        <v>1.8234022691500001E-6</v>
      </c>
      <c r="CS375" s="10">
        <f>3/24000000*OO[[#This Row],[153 (08JUL1985 00:00:00)-Water Temperature (C)]]*OO[[#This Row],[95]]</f>
        <v>1.7090928023239999E-6</v>
      </c>
      <c r="CT375" s="10">
        <f>3/24000000*OO[[#This Row],[154 (08JUL1985 03:00:00)-Water Temperature (C)]]*OO[[#This Row],[96]]</f>
        <v>1.5934323794917495E-6</v>
      </c>
      <c r="CU375" s="10">
        <f>3/24000000*OO[[#This Row],[155 (08JUL1985 06:00:00)-Water Temperature (C)]]*OO[[#This Row],[97]]</f>
        <v>1.5077569550587498E-6</v>
      </c>
      <c r="CV375" s="10">
        <f>3/24000000*OO[[#This Row],[156 (08JUL1985 09:00:00)-Water Temperature (C)]]*OO[[#This Row],[98]]</f>
        <v>1.4769350498489997E-6</v>
      </c>
      <c r="CW375" s="10">
        <f>3/24000000*OO[[#This Row],[157 (08JUL1985 12:00:00)-Water Temperature (C)]]*OO[[#This Row],[99]]</f>
        <v>1.421321648106625E-6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0</v>
      </c>
      <c r="T376" s="10">
        <f>3/24*OO[[#This Row],[76 (28JUN1985 09:00:00)-Water Temperature (C)]]*OO[[#This Row],[18]]/SUM(OO[18])</f>
        <v>0</v>
      </c>
      <c r="U376" s="10">
        <f>3/24*OO[[#This Row],[77 (28JUN1985 12:00:00)-Water Temperature (C)]]*OO[[#This Row],[19]]/SUM(OO[19])</f>
        <v>0</v>
      </c>
      <c r="V376" s="10">
        <f>3/24000000*OO[[#This Row],[78 (28JUN1985 15:00:00)-Water Temperature (C)]]*OO[[#This Row],[20]]</f>
        <v>0</v>
      </c>
      <c r="W376" s="10">
        <f>3/24000000*OO[[#This Row],[79 (28JUN1985 18:00:00)-Water Temperature (C)]]*OO[[#This Row],[21]]</f>
        <v>2.3627641191497504E-34</v>
      </c>
      <c r="X376" s="10">
        <f>3/24000000*OO[[#This Row],[80 (28JUN1985 21:00:00)-Water Temperature (C)]]*OO[[#This Row],[22]]</f>
        <v>2.2435896012599998E-29</v>
      </c>
      <c r="Y376" s="10">
        <f>3/24000000*OO[[#This Row],[81 (29JUN1985 00:00:00)-Water Temperature (C)]]*OO[[#This Row],[23]]</f>
        <v>1.4012550308569998E-22</v>
      </c>
      <c r="Z376" s="10">
        <f>3/24000000*OO[[#This Row],[82 (29JUN1985 03:00:00)-Water Temperature (C)]]*OO[[#This Row],[24]]</f>
        <v>1.7484819933464997E-18</v>
      </c>
      <c r="AA376" s="10">
        <f>3/24000000*OO[[#This Row],[83 (29JUN1985 06:00:00)-Water Temperature (C)]]*OO[[#This Row],[25]]</f>
        <v>2.3482306969218748E-15</v>
      </c>
      <c r="AB376" s="10">
        <f>3/24000000*OO[[#This Row],[84 (29JUN1985 09:00:00)-Water Temperature (C)]]*OO[[#This Row],[26]]</f>
        <v>8.604012107188749E-13</v>
      </c>
      <c r="AC376" s="10">
        <f>3/24000000*OO[[#This Row],[85 (29JUN1985 12:00:00)-Water Temperature (C)]]*OO[[#This Row],[27]]</f>
        <v>1.228482495415625E-10</v>
      </c>
      <c r="AD376" s="10">
        <f>3/24000000*OO[[#This Row],[86 (29JUN1985 15:00:00)-Water Temperature (C)]]*OO[[#This Row],[28]]</f>
        <v>8.4761847265549993E-9</v>
      </c>
      <c r="AE376" s="10">
        <f>3/24000000*OO[[#This Row],[88 (29JUN1985 21:00:00)-Water Temperature (C)]]*OO[[#This Row],[30]]</f>
        <v>5.9871398754499995E-6</v>
      </c>
      <c r="AF376" s="10">
        <f>3/24000000*OO[[#This Row],[88 (29JUN1985 21:00:00)-Water Temperature (C)]]*OO[[#This Row],[30]]</f>
        <v>5.9871398754499995E-6</v>
      </c>
      <c r="AG376" s="10">
        <f>3/24000000*OO[[#This Row],[89 (30JUN1985 00:00:00)-Water Temperature (C)]]*OO[[#This Row],[31]]</f>
        <v>6.8215205673625005E-5</v>
      </c>
      <c r="AH376" s="10">
        <f>3/24000000*OO[[#This Row],[90 (30JUN1985 03:00:00)-Water Temperature (C)]]*OO[[#This Row],[32]]</f>
        <v>4.9605811475710005E-4</v>
      </c>
      <c r="AI376" s="10">
        <f>3/24000000*OO[[#This Row],[91 (30JUN1985 06:00:00)-Water Temperature (C)]]*OO[[#This Row],[33]]</f>
        <v>2.4452644475477497E-3</v>
      </c>
      <c r="AJ376" s="10">
        <f>3/24000000*OO[[#This Row],[92 (30JUN1985 09:00:00)-Water Temperature (C)]]*OO[[#This Row],[34]]</f>
        <v>8.5449653221499975E-3</v>
      </c>
      <c r="AK376" s="10">
        <f>3/24000000*OO[[#This Row],[93 (30JUN1985 12:00:00)-Water Temperature (C)]]*OO[[#This Row],[35]]</f>
        <v>2.209592725660375E-2</v>
      </c>
      <c r="AL376" s="10">
        <f>3/24000000*OO[[#This Row],[94 (30JUN1985 15:00:00)-Water Temperature (C)]]*OO[[#This Row],[36]]</f>
        <v>4.4722531162351246E-2</v>
      </c>
      <c r="AM376" s="10">
        <f>3/24000000*OO[[#This Row],[95 (30JUN1985 18:00:00)-Water Temperature (C)]]*OO[[#This Row],[37]]</f>
        <v>7.0544645767374986E-2</v>
      </c>
      <c r="AN376" s="10">
        <f>3/24000000*OO[[#This Row],[96 (30JUN1985 21:00:00)-Water Temperature (C)]]*OO[[#This Row],[38]]</f>
        <v>8.478140776699998E-2</v>
      </c>
      <c r="AO376" s="10">
        <f>3/24000000*OO[[#This Row],[97 (01JUL1985 00:00:00)-Water Temperature (C)]]*OO[[#This Row],[39]]</f>
        <v>8.199942560460001E-2</v>
      </c>
      <c r="AP376" s="10">
        <f>3/24000000*OO[[#This Row],[98 (01JUL1985 03:00:00)-Water Temperature (C)]]*OO[[#This Row],[40]]</f>
        <v>6.6381731296987503E-2</v>
      </c>
      <c r="AQ376" s="10">
        <f>3/24000000*OO[[#This Row],[99 (01JUL1985 06:00:00)-Water Temperature (C)]]*OO[[#This Row],[41]]</f>
        <v>4.6322904233115005E-2</v>
      </c>
      <c r="AR376" s="10">
        <f>3/24000000*OO[[#This Row],[100 (01JUL1985 09:00:00)-Water Temperature (C)]]*OO[[#This Row],[42]]</f>
        <v>2.8723357548749998E-2</v>
      </c>
      <c r="AS376" s="10">
        <f>3/24000000*OO[[#This Row],[101 (01JUL1985 12:00:00)-Water Temperature (C)]]*OO[[#This Row],[43]]</f>
        <v>1.5768064337182499E-2</v>
      </c>
      <c r="AT376" s="10">
        <f>3/24000000*OO[[#This Row],[102 (01JUL1985 15:00:00)-Water Temperature (C)]]*OO[[#This Row],[44]]</f>
        <v>7.7496600609749987E-3</v>
      </c>
      <c r="AU376" s="10">
        <f>3/24000000*OO[[#This Row],[103 (01JUL1985 18:00:00)-Water Temperature (C)]]*OO[[#This Row],[45]]</f>
        <v>3.3361397320950002E-3</v>
      </c>
      <c r="AV376" s="10">
        <f>3/24000000*OO[[#This Row],[104 (01JUL1985 21:00:00)-Water Temperature (C)]]*OO[[#This Row],[46]]</f>
        <v>1.298202974446625E-3</v>
      </c>
      <c r="AW376" s="10">
        <f>3/24000000*OO[[#This Row],[105 (02JUL1985 00:00:00)-Water Temperature (C)]]*OO[[#This Row],[47]]</f>
        <v>4.7596107435549995E-4</v>
      </c>
      <c r="AX376" s="10">
        <f>3/24000000*OO[[#This Row],[106 (02JUL1985 03:00:00)-Water Temperature (C)]]*OO[[#This Row],[48]]</f>
        <v>1.8223278772379998E-4</v>
      </c>
      <c r="AY376" s="10">
        <f>3/24000000*OO[[#This Row],[107 (02JUL1985 06:00:00)-Water Temperature (C)]]*OO[[#This Row],[49]]</f>
        <v>8.5895295851099997E-5</v>
      </c>
      <c r="AZ376" s="10">
        <f>3/24000000*OO[[#This Row],[108 (02JUL1985 09:00:00)-Water Temperature (C)]]*OO[[#This Row],[50]]</f>
        <v>5.8993483988312497E-5</v>
      </c>
      <c r="BA376" s="10">
        <f>3/24000000*OO[[#This Row],[109 (02JUL1985 12:00:00)-Water Temperature (C)]]*OO[[#This Row],[51]]</f>
        <v>5.3236635823124995E-5</v>
      </c>
      <c r="BB376" s="10">
        <f>3/24000000*OO[[#This Row],[110 (02JUL1985 15:00:00)-Water Temperature (C)]]*OO[[#This Row],[52]]</f>
        <v>5.3461310610759995E-5</v>
      </c>
      <c r="BC376" s="10">
        <f>3/24000000*OO[[#This Row],[111 (02JUL1985 18:00:00)-Water Temperature (C)]]*OO[[#This Row],[53]]</f>
        <v>5.3228312895471258E-5</v>
      </c>
      <c r="BD376" s="10">
        <f>3/24000000*OO[[#This Row],[112 (02JUL1985 21:00:00)-Water Temperature (C)]]*OO[[#This Row],[54]]</f>
        <v>4.9947633171484998E-5</v>
      </c>
      <c r="BE376" s="10">
        <f>3/24000000*OO[[#This Row],[113 (03JUL1985 00:00:00)-Water Temperature (C)]]*OO[[#This Row],[55]]</f>
        <v>4.5177997098699998E-5</v>
      </c>
      <c r="BF376" s="10">
        <f>3/24000000*OO[[#This Row],[114 (03JUL1985 03:00:00)-Water Temperature (C)]]*OO[[#This Row],[56]]</f>
        <v>3.9461639530490001E-5</v>
      </c>
      <c r="BG376" s="10">
        <f>3/24000000*OO[[#This Row],[115 (03JUL1985 06:00:00)-Water Temperature (C)]]*OO[[#This Row],[57]]</f>
        <v>3.3808769660239999E-5</v>
      </c>
      <c r="BH376" s="10">
        <f>3/24000000*OO[[#This Row],[116 (03JUL1985 09:00:00)-Water Temperature (C)]]*OO[[#This Row],[58]]</f>
        <v>2.9209299967357497E-5</v>
      </c>
      <c r="BI376" s="10">
        <f>3/24000000*OO[[#This Row],[117 (03JUL1985 12:00:00)-Water Temperature (C)]]*OO[[#This Row],[59]]</f>
        <v>2.5595235397069999E-5</v>
      </c>
      <c r="BJ376" s="10">
        <f>3/24000000*OO[[#This Row],[118 (03JUL1985 15:00:00)-Water Temperature (C)]]*OO[[#This Row],[60]]</f>
        <v>2.2444553893784999E-5</v>
      </c>
      <c r="BK376" s="10">
        <f>3/24000000*OO[[#This Row],[119 (03JUL1985 18:00:00)-Water Temperature (C)]]*OO[[#This Row],[61]]</f>
        <v>1.8941926969027501E-5</v>
      </c>
      <c r="BL376" s="10">
        <f>3/24000000*OO[[#This Row],[120 (03JUL1985 21:00:00)-Water Temperature (C)]]*OO[[#This Row],[62]]</f>
        <v>1.56144679294175E-5</v>
      </c>
      <c r="BM376" s="10">
        <f>3/24000000*OO[[#This Row],[121 (04JUL1985 00:00:00)-Water Temperature (C)]]*OO[[#This Row],[63]]</f>
        <v>1.3016670681446251E-5</v>
      </c>
      <c r="BN376" s="10">
        <f>3/24000000*OO[[#This Row],[122 (04JUL1985 03:00:00)-Water Temperature (C)]]*OO[[#This Row],[64]]</f>
        <v>1.1215243868399999E-5</v>
      </c>
      <c r="BO376" s="10">
        <f>3/24000000*OO[[#This Row],[123 (04JUL1985 06:00:00)-Water Temperature (C)]]*OO[[#This Row],[65]]</f>
        <v>9.9745492019687499E-6</v>
      </c>
      <c r="BP376" s="10">
        <f>3/24000000*OO[[#This Row],[124 (04JUL1985 09:00:00)-Water Temperature (C)]]*OO[[#This Row],[66]]</f>
        <v>9.2795679666112496E-6</v>
      </c>
      <c r="BQ376" s="10">
        <f>3/24000000*OO[[#This Row],[125 (04JUL1985 12:00:00)-Water Temperature (C)]]*OO[[#This Row],[67]]</f>
        <v>8.6696572983299999E-6</v>
      </c>
      <c r="BR376" s="10">
        <f>3/24000000*OO[[#This Row],[126 (04JUL1985 15:00:00)-Water Temperature (C)]]*OO[[#This Row],[68]]</f>
        <v>7.9796006179999993E-6</v>
      </c>
      <c r="BS376" s="10">
        <f>3/24000000*OO[[#This Row],[127 (04JUL1985 18:00:00)-Water Temperature (C)]]*OO[[#This Row],[69]]</f>
        <v>7.2081382440562497E-6</v>
      </c>
      <c r="BT376" s="10">
        <f>3/24000000*OO[[#This Row],[128 (04JUL1985 21:00:00)-Water Temperature (C)]]*OO[[#This Row],[70]]</f>
        <v>6.5399718028962499E-6</v>
      </c>
      <c r="BU376" s="10">
        <f>3/24000000*OO[[#This Row],[129 (05JUL1985 00:00:00)-Water Temperature (C)]]*OO[[#This Row],[71]]</f>
        <v>5.9843088156487501E-6</v>
      </c>
      <c r="BV376" s="10">
        <f>3/24000000*OO[[#This Row],[130 (05JUL1985 03:00:00)-Water Temperature (C)]]*OO[[#This Row],[72]]</f>
        <v>5.5174797497150002E-6</v>
      </c>
      <c r="BW376" s="10">
        <f>3/24000000*OO[[#This Row],[131 (05JUL1985 06:00:00)-Water Temperature (C)]]*OO[[#This Row],[73]]</f>
        <v>5.1149788674705004E-6</v>
      </c>
      <c r="BX376" s="10">
        <f>3/24000000*OO[[#This Row],[132 (05JUL1985 09:00:00)-Water Temperature (C)]]*OO[[#This Row],[74]]</f>
        <v>4.9812531133424992E-6</v>
      </c>
      <c r="BY376" s="10">
        <f>3/24000000*OO[[#This Row],[133 (05JUL1985 12:00:00)-Water Temperature (C)]]*OO[[#This Row],[75]]</f>
        <v>5.1579985482159991E-6</v>
      </c>
      <c r="BZ376" s="10">
        <f>3/24000000*OO[[#This Row],[134 (05JUL1985 15:00:00)-Water Temperature (C)]]*OO[[#This Row],[76]]</f>
        <v>5.5052102850937489E-6</v>
      </c>
      <c r="CA376" s="10">
        <f>3/24000000*OO[[#This Row],[135 (05JUL1985 18:00:00)-Water Temperature (C)]]*OO[[#This Row],[77]]</f>
        <v>5.650422684241749E-6</v>
      </c>
      <c r="CB376" s="10">
        <f>3/24000000*OO[[#This Row],[136 (05JUL1985 21:00:00)-Water Temperature (C)]]*OO[[#This Row],[78]]</f>
        <v>5.4354367924556251E-6</v>
      </c>
      <c r="CC376" s="10">
        <f>3/24000000*OO[[#This Row],[137 (06JUL1985 00:00:00)-Water Temperature (C)]]*OO[[#This Row],[79]]</f>
        <v>5.0893181683675E-6</v>
      </c>
      <c r="CD376" s="10">
        <f>3/24000000*OO[[#This Row],[138 (06JUL1985 03:00:00)-Water Temperature (C)]]*OO[[#This Row],[80]]</f>
        <v>4.77565211743725E-6</v>
      </c>
      <c r="CE376" s="10">
        <f>3/24000000*OO[[#This Row],[139 (06JUL1985 06:00:00)-Water Temperature (C)]]*OO[[#This Row],[81]]</f>
        <v>4.4946309996883748E-6</v>
      </c>
      <c r="CF376" s="10">
        <f>3/24000000*OO[[#This Row],[140 (06JUL1985 09:00:00)-Water Temperature (C)]]*OO[[#This Row],[82]]</f>
        <v>4.2853186566931256E-6</v>
      </c>
      <c r="CG376" s="10">
        <f>3/24000000*OO[[#This Row],[141 (06JUL1985 12:00:00)-Water Temperature (C)]]*OO[[#This Row],[83]]</f>
        <v>4.1447759806777494E-6</v>
      </c>
      <c r="CH376" s="10">
        <f>3/24000000*OO[[#This Row],[142 (06JUL1985 15:00:00)-Water Temperature (C)]]*OO[[#This Row],[84]]</f>
        <v>3.9799339542952502E-6</v>
      </c>
      <c r="CI376" s="10">
        <f>3/24000000*OO[[#This Row],[143 (06JUL1985 18:00:00)-Water Temperature (C)]]*OO[[#This Row],[85]]</f>
        <v>3.7840909766212493E-6</v>
      </c>
      <c r="CJ376" s="10">
        <f>3/24000000*OO[[#This Row],[144 (06JUL1985 21:00:00)-Water Temperature (C)]]*OO[[#This Row],[86]]</f>
        <v>3.518783990325E-6</v>
      </c>
      <c r="CK376" s="10">
        <f>3/24000000*OO[[#This Row],[145 (07JUL1985 00:00:00)-Water Temperature (C)]]*OO[[#This Row],[87]]</f>
        <v>3.2272437904712498E-6</v>
      </c>
      <c r="CL376" s="10">
        <f>3/24000000*OO[[#This Row],[146 (07JUL1985 03:00:00)-Water Temperature (C)]]*OO[[#This Row],[88]]</f>
        <v>2.987486868175E-6</v>
      </c>
      <c r="CM376" s="10">
        <f>3/24000000*OO[[#This Row],[147 (07JUL1985 06:00:00)-Water Temperature (C)]]*OO[[#This Row],[89]]</f>
        <v>2.7929008414079996E-6</v>
      </c>
      <c r="CN376" s="10">
        <f>3/24000000*OO[[#This Row],[148 (07JUL1985 09:00:00)-Water Temperature (C)]]*OO[[#This Row],[90]]</f>
        <v>2.7126914957213748E-6</v>
      </c>
      <c r="CO376" s="10">
        <f>3/24000000*OO[[#This Row],[149 (07JUL1985 12:00:00)-Water Temperature (C)]]*OO[[#This Row],[91]]</f>
        <v>2.6647648628639995E-6</v>
      </c>
      <c r="CP376" s="10">
        <f>3/24000000*OO[[#This Row],[150 (07JUL1985 15:00:00)-Water Temperature (C)]]*OO[[#This Row],[92]]</f>
        <v>2.6856798176037502E-6</v>
      </c>
      <c r="CQ376" s="10">
        <f>3/24000000*OO[[#This Row],[151 (07JUL1985 18:00:00)-Water Temperature (C)]]*OO[[#This Row],[93]]</f>
        <v>2.7418574608039997E-6</v>
      </c>
      <c r="CR376" s="10">
        <f>3/24000000*OO[[#This Row],[152 (07JUL1985 21:00:00)-Water Temperature (C)]]*OO[[#This Row],[94]]</f>
        <v>2.689553730127E-6</v>
      </c>
      <c r="CS376" s="10">
        <f>3/24000000*OO[[#This Row],[153 (08JUL1985 00:00:00)-Water Temperature (C)]]*OO[[#This Row],[95]]</f>
        <v>2.5209520280039998E-6</v>
      </c>
      <c r="CT376" s="10">
        <f>3/24000000*OO[[#This Row],[154 (08JUL1985 03:00:00)-Water Temperature (C)]]*OO[[#This Row],[96]]</f>
        <v>2.35212144872125E-6</v>
      </c>
      <c r="CU376" s="10">
        <f>3/24000000*OO[[#This Row],[155 (08JUL1985 06:00:00)-Water Temperature (C)]]*OO[[#This Row],[97]]</f>
        <v>2.223870660104625E-6</v>
      </c>
      <c r="CV376" s="10">
        <f>3/24000000*OO[[#This Row],[156 (08JUL1985 09:00:00)-Water Temperature (C)]]*OO[[#This Row],[98]]</f>
        <v>2.1788546970592498E-6</v>
      </c>
      <c r="CW376" s="10">
        <f>3/24000000*OO[[#This Row],[157 (08JUL1985 12:00:00)-Water Temperature (C)]]*OO[[#This Row],[99]]</f>
        <v>2.1008858706134999E-6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0</v>
      </c>
      <c r="T377" s="10">
        <f>3/24*OO[[#This Row],[76 (28JUN1985 09:00:00)-Water Temperature (C)]]*OO[[#This Row],[18]]/SUM(OO[18])</f>
        <v>0</v>
      </c>
      <c r="U377" s="10">
        <f>3/24*OO[[#This Row],[77 (28JUN1985 12:00:00)-Water Temperature (C)]]*OO[[#This Row],[19]]/SUM(OO[19])</f>
        <v>0</v>
      </c>
      <c r="V377" s="10">
        <f>3/24000000*OO[[#This Row],[78 (28JUN1985 15:00:00)-Water Temperature (C)]]*OO[[#This Row],[20]]</f>
        <v>0</v>
      </c>
      <c r="W377" s="10">
        <f>3/24000000*OO[[#This Row],[79 (28JUN1985 18:00:00)-Water Temperature (C)]]*OO[[#This Row],[21]]</f>
        <v>6.7828574604799999E-35</v>
      </c>
      <c r="X377" s="10">
        <f>3/24000000*OO[[#This Row],[80 (28JUN1985 21:00:00)-Water Temperature (C)]]*OO[[#This Row],[22]]</f>
        <v>8.3462238087187496E-30</v>
      </c>
      <c r="Y377" s="10">
        <f>3/24000000*OO[[#This Row],[81 (29JUN1985 00:00:00)-Water Temperature (C)]]*OO[[#This Row],[23]]</f>
        <v>5.3973564147937495E-23</v>
      </c>
      <c r="Z377" s="10">
        <f>3/24000000*OO[[#This Row],[82 (29JUN1985 03:00:00)-Water Temperature (C)]]*OO[[#This Row],[24]]</f>
        <v>7.6862951083149996E-19</v>
      </c>
      <c r="AA377" s="10">
        <f>3/24000000*OO[[#This Row],[83 (29JUN1985 06:00:00)-Water Temperature (C)]]*OO[[#This Row],[25]]</f>
        <v>1.10648090218875E-15</v>
      </c>
      <c r="AB377" s="10">
        <f>3/24000000*OO[[#This Row],[84 (29JUN1985 09:00:00)-Water Temperature (C)]]*OO[[#This Row],[26]]</f>
        <v>4.2651499783049991E-13</v>
      </c>
      <c r="AC377" s="10">
        <f>3/24000000*OO[[#This Row],[85 (29JUN1985 12:00:00)-Water Temperature (C)]]*OO[[#This Row],[27]]</f>
        <v>6.3392457134149984E-11</v>
      </c>
      <c r="AD377" s="10">
        <f>3/24000000*OO[[#This Row],[86 (29JUN1985 15:00:00)-Water Temperature (C)]]*OO[[#This Row],[28]]</f>
        <v>4.5268362335474997E-9</v>
      </c>
      <c r="AE377" s="10">
        <f>3/24000000*OO[[#This Row],[88 (29JUN1985 21:00:00)-Water Temperature (C)]]*OO[[#This Row],[30]]</f>
        <v>3.38814059247E-6</v>
      </c>
      <c r="AF377" s="10">
        <f>3/24000000*OO[[#This Row],[88 (29JUN1985 21:00:00)-Water Temperature (C)]]*OO[[#This Row],[30]]</f>
        <v>3.38814059247E-6</v>
      </c>
      <c r="AG377" s="10">
        <f>3/24000000*OO[[#This Row],[89 (30JUN1985 00:00:00)-Water Temperature (C)]]*OO[[#This Row],[31]]</f>
        <v>3.958258178558E-5</v>
      </c>
      <c r="AH377" s="10">
        <f>3/24000000*OO[[#This Row],[90 (30JUN1985 03:00:00)-Water Temperature (C)]]*OO[[#This Row],[32]]</f>
        <v>2.9457278126707496E-4</v>
      </c>
      <c r="AI377" s="10">
        <f>3/24000000*OO[[#This Row],[91 (30JUN1985 06:00:00)-Water Temperature (C)]]*OO[[#This Row],[33]]</f>
        <v>1.4834045802149998E-3</v>
      </c>
      <c r="AJ377" s="10">
        <f>3/24000000*OO[[#This Row],[92 (30JUN1985 09:00:00)-Water Temperature (C)]]*OO[[#This Row],[34]]</f>
        <v>5.2912640755799992E-3</v>
      </c>
      <c r="AK377" s="10">
        <f>3/24000000*OO[[#This Row],[93 (30JUN1985 12:00:00)-Water Temperature (C)]]*OO[[#This Row],[35]]</f>
        <v>1.3928712895097499E-2</v>
      </c>
      <c r="AL377" s="10">
        <f>3/24000000*OO[[#This Row],[94 (30JUN1985 15:00:00)-Water Temperature (C)]]*OO[[#This Row],[36]]</f>
        <v>2.86465535053675E-2</v>
      </c>
      <c r="AM377" s="10">
        <f>3/24000000*OO[[#This Row],[95 (30JUN1985 18:00:00)-Water Temperature (C)]]*OO[[#This Row],[37]]</f>
        <v>4.5836832100185E-2</v>
      </c>
      <c r="AN377" s="10">
        <f>3/24000000*OO[[#This Row],[96 (30JUN1985 21:00:00)-Water Temperature (C)]]*OO[[#This Row],[38]]</f>
        <v>5.5795586896237495E-2</v>
      </c>
      <c r="AO377" s="10">
        <f>3/24000000*OO[[#This Row],[97 (01JUL1985 00:00:00)-Water Temperature (C)]]*OO[[#This Row],[39]]</f>
        <v>5.46035991197125E-2</v>
      </c>
      <c r="AP377" s="10">
        <f>3/24000000*OO[[#This Row],[98 (01JUL1985 03:00:00)-Water Temperature (C)]]*OO[[#This Row],[40]]</f>
        <v>4.4723015622183754E-2</v>
      </c>
      <c r="AQ377" s="10">
        <f>3/24000000*OO[[#This Row],[99 (01JUL1985 06:00:00)-Water Temperature (C)]]*OO[[#This Row],[41]]</f>
        <v>3.1532888070021248E-2</v>
      </c>
      <c r="AR377" s="10">
        <f>3/24000000*OO[[#This Row],[100 (01JUL1985 09:00:00)-Water Temperature (C)]]*OO[[#This Row],[42]]</f>
        <v>1.9756762950599999E-2</v>
      </c>
      <c r="AS377" s="10">
        <f>3/24000000*OO[[#This Row],[101 (01JUL1985 12:00:00)-Water Temperature (C)]]*OO[[#This Row],[43]]</f>
        <v>1.0943967387828751E-2</v>
      </c>
      <c r="AT377" s="10">
        <f>3/24000000*OO[[#This Row],[102 (01JUL1985 15:00:00)-Water Temperature (C)]]*OO[[#This Row],[44]]</f>
        <v>5.4272204336301248E-3</v>
      </c>
      <c r="AU377" s="10">
        <f>3/24000000*OO[[#This Row],[103 (01JUL1985 18:00:00)-Water Temperature (C)]]*OO[[#This Row],[45]]</f>
        <v>2.3548714438699999E-3</v>
      </c>
      <c r="AV377" s="10">
        <f>3/24000000*OO[[#This Row],[104 (01JUL1985 21:00:00)-Water Temperature (C)]]*OO[[#This Row],[46]]</f>
        <v>9.2185448546875E-4</v>
      </c>
      <c r="AW377" s="10">
        <f>3/24000000*OO[[#This Row],[105 (02JUL1985 00:00:00)-Water Temperature (C)]]*OO[[#This Row],[47]]</f>
        <v>3.3852126070782495E-4</v>
      </c>
      <c r="AX377" s="10">
        <f>3/24000000*OO[[#This Row],[106 (02JUL1985 03:00:00)-Water Temperature (C)]]*OO[[#This Row],[48]]</f>
        <v>1.28740654174825E-4</v>
      </c>
      <c r="AY377" s="10">
        <f>3/24000000*OO[[#This Row],[107 (02JUL1985 06:00:00)-Water Temperature (C)]]*OO[[#This Row],[49]]</f>
        <v>5.9424620704600002E-5</v>
      </c>
      <c r="AZ377" s="10">
        <f>3/24000000*OO[[#This Row],[108 (02JUL1985 09:00:00)-Water Temperature (C)]]*OO[[#This Row],[50]]</f>
        <v>3.9822894601631244E-5</v>
      </c>
      <c r="BA377" s="10">
        <f>3/24000000*OO[[#This Row],[109 (02JUL1985 12:00:00)-Water Temperature (C)]]*OO[[#This Row],[51]]</f>
        <v>3.5480289847476247E-5</v>
      </c>
      <c r="BB377" s="10">
        <f>3/24000000*OO[[#This Row],[110 (02JUL1985 15:00:00)-Water Temperature (C)]]*OO[[#This Row],[52]]</f>
        <v>3.5507238463927503E-5</v>
      </c>
      <c r="BC377" s="10">
        <f>3/24000000*OO[[#This Row],[111 (02JUL1985 18:00:00)-Water Temperature (C)]]*OO[[#This Row],[53]]</f>
        <v>3.5394885670278748E-5</v>
      </c>
      <c r="BD377" s="10">
        <f>3/24000000*OO[[#This Row],[112 (02JUL1985 21:00:00)-Water Temperature (C)]]*OO[[#This Row],[54]]</f>
        <v>3.3262040570459997E-5</v>
      </c>
      <c r="BE377" s="10">
        <f>3/24000000*OO[[#This Row],[113 (03JUL1985 00:00:00)-Water Temperature (C)]]*OO[[#This Row],[55]]</f>
        <v>3.0142773813312506E-5</v>
      </c>
      <c r="BF377" s="10">
        <f>3/24000000*OO[[#This Row],[114 (03JUL1985 03:00:00)-Water Temperature (C)]]*OO[[#This Row],[56]]</f>
        <v>2.6388536593185001E-5</v>
      </c>
      <c r="BG377" s="10">
        <f>3/24000000*OO[[#This Row],[115 (03JUL1985 06:00:00)-Water Temperature (C)]]*OO[[#This Row],[57]]</f>
        <v>2.2649989677997499E-5</v>
      </c>
      <c r="BH377" s="10">
        <f>3/24000000*OO[[#This Row],[116 (03JUL1985 09:00:00)-Water Temperature (C)]]*OO[[#This Row],[58]]</f>
        <v>1.9614400201197498E-5</v>
      </c>
      <c r="BI377" s="10">
        <f>3/24000000*OO[[#This Row],[117 (03JUL1985 12:00:00)-Water Temperature (C)]]*OO[[#This Row],[59]]</f>
        <v>1.72117252202425E-5</v>
      </c>
      <c r="BJ377" s="10">
        <f>3/24000000*OO[[#This Row],[118 (03JUL1985 15:00:00)-Water Temperature (C)]]*OO[[#This Row],[60]]</f>
        <v>1.5098798886228749E-5</v>
      </c>
      <c r="BK377" s="10">
        <f>3/24000000*OO[[#This Row],[119 (03JUL1985 18:00:00)-Water Temperature (C)]]*OO[[#This Row],[61]]</f>
        <v>1.2737809493999999E-5</v>
      </c>
      <c r="BL377" s="10">
        <f>3/24000000*OO[[#This Row],[120 (03JUL1985 21:00:00)-Water Temperature (C)]]*OO[[#This Row],[62]]</f>
        <v>1.0483731396187498E-5</v>
      </c>
      <c r="BM377" s="10">
        <f>3/24000000*OO[[#This Row],[121 (04JUL1985 00:00:00)-Water Temperature (C)]]*OO[[#This Row],[63]]</f>
        <v>8.7160906075899997E-6</v>
      </c>
      <c r="BN377" s="10">
        <f>3/24000000*OO[[#This Row],[122 (04JUL1985 03:00:00)-Water Temperature (C)]]*OO[[#This Row],[64]]</f>
        <v>7.4936856273212495E-6</v>
      </c>
      <c r="BO377" s="10">
        <f>3/24000000*OO[[#This Row],[123 (04JUL1985 06:00:00)-Water Temperature (C)]]*OO[[#This Row],[65]]</f>
        <v>6.6524689746900004E-6</v>
      </c>
      <c r="BP377" s="10">
        <f>3/24000000*OO[[#This Row],[124 (04JUL1985 09:00:00)-Water Temperature (C)]]*OO[[#This Row],[66]]</f>
        <v>6.1834883878473748E-6</v>
      </c>
      <c r="BQ377" s="10">
        <f>3/24000000*OO[[#This Row],[125 (04JUL1985 12:00:00)-Water Temperature (C)]]*OO[[#This Row],[67]]</f>
        <v>5.780328261364875E-6</v>
      </c>
      <c r="BR377" s="10">
        <f>3/24000000*OO[[#This Row],[126 (04JUL1985 15:00:00)-Water Temperature (C)]]*OO[[#This Row],[68]]</f>
        <v>5.3185414124727501E-6</v>
      </c>
      <c r="BS377" s="10">
        <f>3/24000000*OO[[#This Row],[127 (04JUL1985 18:00:00)-Water Temperature (C)]]*OO[[#This Row],[69]]</f>
        <v>4.8073734970811244E-6</v>
      </c>
      <c r="BT377" s="10">
        <f>3/24000000*OO[[#This Row],[128 (04JUL1985 21:00:00)-Water Temperature (C)]]*OO[[#This Row],[70]]</f>
        <v>4.3606250135626249E-6</v>
      </c>
      <c r="BU377" s="10">
        <f>3/24000000*OO[[#This Row],[129 (05JUL1985 00:00:00)-Water Temperature (C)]]*OO[[#This Row],[71]]</f>
        <v>3.9856907506320004E-6</v>
      </c>
      <c r="BV377" s="10">
        <f>3/24000000*OO[[#This Row],[130 (05JUL1985 03:00:00)-Water Temperature (C)]]*OO[[#This Row],[72]]</f>
        <v>3.6730404648052501E-6</v>
      </c>
      <c r="BW377" s="10">
        <f>3/24000000*OO[[#This Row],[131 (05JUL1985 06:00:00)-Water Temperature (C)]]*OO[[#This Row],[73]]</f>
        <v>3.4025437321811243E-6</v>
      </c>
      <c r="BX377" s="10">
        <f>3/24000000*OO[[#This Row],[132 (05JUL1985 09:00:00)-Water Temperature (C)]]*OO[[#This Row],[74]]</f>
        <v>3.3112566725726243E-6</v>
      </c>
      <c r="BY377" s="10">
        <f>3/24000000*OO[[#This Row],[133 (05JUL1985 12:00:00)-Water Temperature (C)]]*OO[[#This Row],[75]]</f>
        <v>3.4254350378317497E-6</v>
      </c>
      <c r="BZ377" s="10">
        <f>3/24000000*OO[[#This Row],[134 (05JUL1985 15:00:00)-Water Temperature (C)]]*OO[[#This Row],[76]]</f>
        <v>3.6537421670572497E-6</v>
      </c>
      <c r="CA377" s="10">
        <f>3/24000000*OO[[#This Row],[135 (05JUL1985 18:00:00)-Water Temperature (C)]]*OO[[#This Row],[77]]</f>
        <v>3.7512779010437499E-6</v>
      </c>
      <c r="CB377" s="10">
        <f>3/24000000*OO[[#This Row],[136 (05JUL1985 21:00:00)-Water Temperature (C)]]*OO[[#This Row],[78]]</f>
        <v>3.6110846314199995E-6</v>
      </c>
      <c r="CC377" s="10">
        <f>3/24000000*OO[[#This Row],[137 (06JUL1985 00:00:00)-Water Temperature (C)]]*OO[[#This Row],[79]]</f>
        <v>3.381609258555E-6</v>
      </c>
      <c r="CD377" s="10">
        <f>3/24000000*OO[[#This Row],[138 (06JUL1985 03:00:00)-Water Temperature (C)]]*OO[[#This Row],[80]]</f>
        <v>3.1733780095999997E-6</v>
      </c>
      <c r="CE377" s="10">
        <f>3/24000000*OO[[#This Row],[139 (06JUL1985 06:00:00)-Water Temperature (C)]]*OO[[#This Row],[81]]</f>
        <v>2.9860570991419996E-6</v>
      </c>
      <c r="CF377" s="10">
        <f>3/24000000*OO[[#This Row],[140 (06JUL1985 09:00:00)-Water Temperature (C)]]*OO[[#This Row],[82]]</f>
        <v>2.8483209925812499E-6</v>
      </c>
      <c r="CG377" s="10">
        <f>3/24000000*OO[[#This Row],[141 (06JUL1985 12:00:00)-Water Temperature (C)]]*OO[[#This Row],[83]]</f>
        <v>2.7556321093174995E-6</v>
      </c>
      <c r="CH377" s="10">
        <f>3/24000000*OO[[#This Row],[142 (06JUL1985 15:00:00)-Water Temperature (C)]]*OO[[#This Row],[84]]</f>
        <v>2.6479640048399998E-6</v>
      </c>
      <c r="CI377" s="10">
        <f>3/24000000*OO[[#This Row],[143 (06JUL1985 18:00:00)-Water Temperature (C)]]*OO[[#This Row],[85]]</f>
        <v>2.5175996042460001E-6</v>
      </c>
      <c r="CJ377" s="10">
        <f>3/24000000*OO[[#This Row],[144 (06JUL1985 21:00:00)-Water Temperature (C)]]*OO[[#This Row],[86]]</f>
        <v>2.3429863679051251E-6</v>
      </c>
      <c r="CK377" s="10">
        <f>3/24000000*OO[[#This Row],[145 (07JUL1985 00:00:00)-Water Temperature (C)]]*OO[[#This Row],[87]]</f>
        <v>2.1470852969319999E-6</v>
      </c>
      <c r="CL377" s="10">
        <f>3/24000000*OO[[#This Row],[146 (07JUL1985 03:00:00)-Water Temperature (C)]]*OO[[#This Row],[88]]</f>
        <v>1.9872938188949998E-6</v>
      </c>
      <c r="CM377" s="10">
        <f>3/24000000*OO[[#This Row],[147 (07JUL1985 06:00:00)-Water Temperature (C)]]*OO[[#This Row],[89]]</f>
        <v>1.8566918175825001E-6</v>
      </c>
      <c r="CN377" s="10">
        <f>3/24000000*OO[[#This Row],[148 (07JUL1985 09:00:00)-Water Temperature (C)]]*OO[[#This Row],[90]]</f>
        <v>1.8027521205754999E-6</v>
      </c>
      <c r="CO377" s="10">
        <f>3/24000000*OO[[#This Row],[149 (07JUL1985 12:00:00)-Water Temperature (C)]]*OO[[#This Row],[91]]</f>
        <v>1.7703522108074999E-6</v>
      </c>
      <c r="CP377" s="10">
        <f>3/24000000*OO[[#This Row],[150 (07JUL1985 15:00:00)-Water Temperature (C)]]*OO[[#This Row],[92]]</f>
        <v>1.78414832145825E-6</v>
      </c>
      <c r="CQ377" s="10">
        <f>3/24000000*OO[[#This Row],[151 (07JUL1985 18:00:00)-Water Temperature (C)]]*OO[[#This Row],[93]]</f>
        <v>1.8203997570937501E-6</v>
      </c>
      <c r="CR377" s="10">
        <f>3/24000000*OO[[#This Row],[152 (07JUL1985 21:00:00)-Water Temperature (C)]]*OO[[#This Row],[94]]</f>
        <v>1.7869970787835E-6</v>
      </c>
      <c r="CS377" s="10">
        <f>3/24000000*OO[[#This Row],[153 (08JUL1985 00:00:00)-Water Temperature (C)]]*OO[[#This Row],[95]]</f>
        <v>1.6745028779250002E-6</v>
      </c>
      <c r="CT377" s="10">
        <f>3/24000000*OO[[#This Row],[154 (08JUL1985 03:00:00)-Water Temperature (C)]]*OO[[#This Row],[96]]</f>
        <v>1.5628967989552498E-6</v>
      </c>
      <c r="CU377" s="10">
        <f>3/24000000*OO[[#This Row],[155 (08JUL1985 06:00:00)-Water Temperature (C)]]*OO[[#This Row],[97]]</f>
        <v>1.4764451747245E-6</v>
      </c>
      <c r="CV377" s="10">
        <f>3/24000000*OO[[#This Row],[156 (08JUL1985 09:00:00)-Water Temperature (C)]]*OO[[#This Row],[98]]</f>
        <v>1.4463160194009998E-6</v>
      </c>
      <c r="CW377" s="10">
        <f>3/24000000*OO[[#This Row],[157 (08JUL1985 12:00:00)-Water Temperature (C)]]*OO[[#This Row],[99]]</f>
        <v>1.3962503291384998E-6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0</v>
      </c>
      <c r="T378" s="10">
        <f>3/24*OO[[#This Row],[76 (28JUN1985 09:00:00)-Water Temperature (C)]]*OO[[#This Row],[18]]/SUM(OO[18])</f>
        <v>0</v>
      </c>
      <c r="U378" s="10">
        <f>3/24*OO[[#This Row],[77 (28JUN1985 12:00:00)-Water Temperature (C)]]*OO[[#This Row],[19]]/SUM(OO[19])</f>
        <v>0</v>
      </c>
      <c r="V378" s="10">
        <f>3/24000000*OO[[#This Row],[78 (28JUN1985 15:00:00)-Water Temperature (C)]]*OO[[#This Row],[20]]</f>
        <v>0</v>
      </c>
      <c r="W378" s="10">
        <f>3/24000000*OO[[#This Row],[79 (28JUN1985 18:00:00)-Water Temperature (C)]]*OO[[#This Row],[21]]</f>
        <v>3.7756093240710003E-35</v>
      </c>
      <c r="X378" s="10">
        <f>3/24000000*OO[[#This Row],[80 (28JUN1985 21:00:00)-Water Temperature (C)]]*OO[[#This Row],[22]]</f>
        <v>8.911336071356248E-30</v>
      </c>
      <c r="Y378" s="10">
        <f>3/24000000*OO[[#This Row],[81 (29JUN1985 00:00:00)-Water Temperature (C)]]*OO[[#This Row],[23]]</f>
        <v>4.9520546195324997E-23</v>
      </c>
      <c r="Z378" s="10">
        <f>3/24000000*OO[[#This Row],[82 (29JUN1985 03:00:00)-Water Temperature (C)]]*OO[[#This Row],[24]]</f>
        <v>8.5415341056099987E-19</v>
      </c>
      <c r="AA378" s="10">
        <f>3/24000000*OO[[#This Row],[83 (29JUN1985 06:00:00)-Water Temperature (C)]]*OO[[#This Row],[25]]</f>
        <v>1.3502813757609998E-15</v>
      </c>
      <c r="AB378" s="10">
        <f>3/24000000*OO[[#This Row],[84 (29JUN1985 09:00:00)-Water Temperature (C)]]*OO[[#This Row],[26]]</f>
        <v>5.5283166339449994E-13</v>
      </c>
      <c r="AC378" s="10">
        <f>3/24000000*OO[[#This Row],[85 (29JUN1985 12:00:00)-Water Temperature (C)]]*OO[[#This Row],[27]]</f>
        <v>8.5364959387499986E-11</v>
      </c>
      <c r="AD378" s="10">
        <f>3/24000000*OO[[#This Row],[86 (29JUN1985 15:00:00)-Water Temperature (C)]]*OO[[#This Row],[28]]</f>
        <v>6.2435732079875008E-9</v>
      </c>
      <c r="AE378" s="10">
        <f>3/24000000*OO[[#This Row],[88 (29JUN1985 21:00:00)-Water Temperature (C)]]*OO[[#This Row],[30]]</f>
        <v>4.7368764469372494E-6</v>
      </c>
      <c r="AF378" s="10">
        <f>3/24000000*OO[[#This Row],[88 (29JUN1985 21:00:00)-Water Temperature (C)]]*OO[[#This Row],[30]]</f>
        <v>4.7368764469372494E-6</v>
      </c>
      <c r="AG378" s="10">
        <f>3/24000000*OO[[#This Row],[89 (30JUN1985 00:00:00)-Water Temperature (C)]]*OO[[#This Row],[31]]</f>
        <v>5.5001732130574994E-5</v>
      </c>
      <c r="AH378" s="10">
        <f>3/24000000*OO[[#This Row],[90 (30JUN1985 03:00:00)-Water Temperature (C)]]*OO[[#This Row],[32]]</f>
        <v>4.2232668851717502E-4</v>
      </c>
      <c r="AI378" s="10">
        <f>3/24000000*OO[[#This Row],[91 (30JUN1985 06:00:00)-Water Temperature (C)]]*OO[[#This Row],[33]]</f>
        <v>2.1890860752224999E-3</v>
      </c>
      <c r="AJ378" s="10">
        <f>3/24000000*OO[[#This Row],[92 (30JUN1985 09:00:00)-Water Temperature (C)]]*OO[[#This Row],[34]]</f>
        <v>8.0290300960400001E-3</v>
      </c>
      <c r="AK378" s="10">
        <f>3/24000000*OO[[#This Row],[93 (30JUN1985 12:00:00)-Water Temperature (C)]]*OO[[#This Row],[35]]</f>
        <v>2.1656979334059998E-2</v>
      </c>
      <c r="AL378" s="10">
        <f>3/24000000*OO[[#This Row],[94 (30JUN1985 15:00:00)-Water Temperature (C)]]*OO[[#This Row],[36]]</f>
        <v>4.554491063636E-2</v>
      </c>
      <c r="AM378" s="10">
        <f>3/24000000*OO[[#This Row],[95 (30JUN1985 18:00:00)-Water Temperature (C)]]*OO[[#This Row],[37]]</f>
        <v>7.4376738445349991E-2</v>
      </c>
      <c r="AN378" s="10">
        <f>3/24000000*OO[[#This Row],[96 (30JUN1985 21:00:00)-Water Temperature (C)]]*OO[[#This Row],[38]]</f>
        <v>9.2257483371099999E-2</v>
      </c>
      <c r="AO378" s="10">
        <f>3/24000000*OO[[#This Row],[97 (01JUL1985 00:00:00)-Water Temperature (C)]]*OO[[#This Row],[39]]</f>
        <v>9.1782559375424996E-2</v>
      </c>
      <c r="AP378" s="10">
        <f>3/24000000*OO[[#This Row],[98 (01JUL1985 03:00:00)-Water Temperature (C)]]*OO[[#This Row],[40]]</f>
        <v>7.6452955754262489E-2</v>
      </c>
      <c r="AQ378" s="10">
        <f>3/24000000*OO[[#This Row],[99 (01JUL1985 06:00:00)-Water Temperature (C)]]*OO[[#This Row],[41]]</f>
        <v>5.4696872283700002E-2</v>
      </c>
      <c r="AR378" s="10">
        <f>3/24000000*OO[[#This Row],[100 (01JUL1985 09:00:00)-Water Temperature (C)]]*OO[[#This Row],[42]]</f>
        <v>3.4784761429437504E-2</v>
      </c>
      <c r="AS378" s="10">
        <f>3/24000000*OO[[#This Row],[101 (01JUL1985 12:00:00)-Water Temperature (C)]]*OO[[#This Row],[43]]</f>
        <v>1.9527166836667498E-2</v>
      </c>
      <c r="AT378" s="10">
        <f>3/24000000*OO[[#This Row],[102 (01JUL1985 15:00:00)-Water Temperature (C)]]*OO[[#This Row],[44]]</f>
        <v>9.8116064938937493E-3</v>
      </c>
      <c r="AU378" s="10">
        <f>3/24000000*OO[[#This Row],[103 (01JUL1985 18:00:00)-Water Temperature (C)]]*OO[[#This Row],[45]]</f>
        <v>4.3093127071829997E-3</v>
      </c>
      <c r="AV378" s="10">
        <f>3/24000000*OO[[#This Row],[104 (01JUL1985 21:00:00)-Water Temperature (C)]]*OO[[#This Row],[46]]</f>
        <v>1.7043687168859997E-3</v>
      </c>
      <c r="AW378" s="10">
        <f>3/24000000*OO[[#This Row],[105 (02JUL1985 00:00:00)-Water Temperature (C)]]*OO[[#This Row],[47]]</f>
        <v>6.2867451574687497E-4</v>
      </c>
      <c r="AX378" s="10">
        <f>3/24000000*OO[[#This Row],[106 (02JUL1985 03:00:00)-Water Temperature (C)]]*OO[[#This Row],[48]]</f>
        <v>2.3764692275200002E-4</v>
      </c>
      <c r="AY378" s="10">
        <f>3/24000000*OO[[#This Row],[107 (02JUL1985 06:00:00)-Water Temperature (C)]]*OO[[#This Row],[49]]</f>
        <v>1.070255931163E-4</v>
      </c>
      <c r="AZ378" s="10">
        <f>3/24000000*OO[[#This Row],[108 (02JUL1985 09:00:00)-Water Temperature (C)]]*OO[[#This Row],[50]]</f>
        <v>6.9478379222174998E-5</v>
      </c>
      <c r="BA378" s="10">
        <f>3/24000000*OO[[#This Row],[109 (02JUL1985 12:00:00)-Water Temperature (C)]]*OO[[#This Row],[51]]</f>
        <v>6.0850005048374989E-5</v>
      </c>
      <c r="BB378" s="10">
        <f>3/24000000*OO[[#This Row],[110 (02JUL1985 15:00:00)-Water Temperature (C)]]*OO[[#This Row],[52]]</f>
        <v>6.0634411101249995E-5</v>
      </c>
      <c r="BC378" s="10">
        <f>3/24000000*OO[[#This Row],[111 (02JUL1985 18:00:00)-Water Temperature (C)]]*OO[[#This Row],[53]]</f>
        <v>6.0576420640449993E-5</v>
      </c>
      <c r="BD378" s="10">
        <f>3/24000000*OO[[#This Row],[112 (02JUL1985 21:00:00)-Water Temperature (C)]]*OO[[#This Row],[54]]</f>
        <v>5.7077074209608743E-5</v>
      </c>
      <c r="BE378" s="10">
        <f>3/24000000*OO[[#This Row],[113 (03JUL1985 00:00:00)-Water Temperature (C)]]*OO[[#This Row],[55]]</f>
        <v>5.1884456069199997E-5</v>
      </c>
      <c r="BF378" s="10">
        <f>3/24000000*OO[[#This Row],[114 (03JUL1985 03:00:00)-Water Temperature (C)]]*OO[[#This Row],[56]]</f>
        <v>4.5589079457566252E-5</v>
      </c>
      <c r="BG378" s="10">
        <f>3/24000000*OO[[#This Row],[115 (03JUL1985 06:00:00)-Water Temperature (C)]]*OO[[#This Row],[57]]</f>
        <v>3.9247963181349998E-5</v>
      </c>
      <c r="BH378" s="10">
        <f>3/24000000*OO[[#This Row],[116 (03JUL1985 09:00:00)-Water Temperature (C)]]*OO[[#This Row],[58]]</f>
        <v>3.4106769367453747E-5</v>
      </c>
      <c r="BI378" s="10">
        <f>3/24000000*OO[[#This Row],[117 (03JUL1985 12:00:00)-Water Temperature (C)]]*OO[[#This Row],[59]]</f>
        <v>3.0007526764995002E-5</v>
      </c>
      <c r="BJ378" s="10">
        <f>3/24000000*OO[[#This Row],[118 (03JUL1985 15:00:00)-Water Temperature (C)]]*OO[[#This Row],[60]]</f>
        <v>2.6356156759012499E-5</v>
      </c>
      <c r="BK378" s="10">
        <f>3/24000000*OO[[#This Row],[119 (03JUL1985 18:00:00)-Water Temperature (C)]]*OO[[#This Row],[61]]</f>
        <v>2.2236384242614999E-5</v>
      </c>
      <c r="BL378" s="10">
        <f>3/24000000*OO[[#This Row],[120 (03JUL1985 21:00:00)-Water Temperature (C)]]*OO[[#This Row],[62]]</f>
        <v>1.8274271680612497E-5</v>
      </c>
      <c r="BM378" s="10">
        <f>3/24000000*OO[[#This Row],[121 (04JUL1985 00:00:00)-Water Temperature (C)]]*OO[[#This Row],[63]]</f>
        <v>1.5148241614549998E-5</v>
      </c>
      <c r="BN378" s="10">
        <f>3/24000000*OO[[#This Row],[122 (04JUL1985 03:00:00)-Water Temperature (C)]]*OO[[#This Row],[64]]</f>
        <v>1.29889181447025E-5</v>
      </c>
      <c r="BO378" s="10">
        <f>3/24000000*OO[[#This Row],[123 (04JUL1985 06:00:00)-Water Temperature (C)]]*OO[[#This Row],[65]]</f>
        <v>1.1507023995225E-5</v>
      </c>
      <c r="BP378" s="10">
        <f>3/24000000*OO[[#This Row],[124 (04JUL1985 09:00:00)-Water Temperature (C)]]*OO[[#This Row],[66]]</f>
        <v>1.0681551873954999E-5</v>
      </c>
      <c r="BQ378" s="10">
        <f>3/24000000*OO[[#This Row],[125 (04JUL1985 12:00:00)-Water Temperature (C)]]*OO[[#This Row],[67]]</f>
        <v>9.9882456517499994E-6</v>
      </c>
      <c r="BR378" s="10">
        <f>3/24000000*OO[[#This Row],[126 (04JUL1985 15:00:00)-Water Temperature (C)]]*OO[[#This Row],[68]]</f>
        <v>9.1866719913575006E-6</v>
      </c>
      <c r="BS378" s="10">
        <f>3/24000000*OO[[#This Row],[127 (04JUL1985 18:00:00)-Water Temperature (C)]]*OO[[#This Row],[69]]</f>
        <v>8.3155095476724995E-6</v>
      </c>
      <c r="BT378" s="10">
        <f>3/24000000*OO[[#This Row],[128 (04JUL1985 21:00:00)-Water Temperature (C)]]*OO[[#This Row],[70]]</f>
        <v>7.5411026386012504E-6</v>
      </c>
      <c r="BU378" s="10">
        <f>3/24000000*OO[[#This Row],[129 (05JUL1985 00:00:00)-Water Temperature (C)]]*OO[[#This Row],[71]]</f>
        <v>6.8827489015512495E-6</v>
      </c>
      <c r="BV378" s="10">
        <f>3/24000000*OO[[#This Row],[130 (05JUL1985 03:00:00)-Water Temperature (C)]]*OO[[#This Row],[72]]</f>
        <v>6.3377068975874989E-6</v>
      </c>
      <c r="BW378" s="10">
        <f>3/24000000*OO[[#This Row],[131 (05JUL1985 06:00:00)-Water Temperature (C)]]*OO[[#This Row],[73]]</f>
        <v>5.8675245405599987E-6</v>
      </c>
      <c r="BX378" s="10">
        <f>3/24000000*OO[[#This Row],[132 (05JUL1985 09:00:00)-Water Temperature (C)]]*OO[[#This Row],[74]]</f>
        <v>5.7047598297625006E-6</v>
      </c>
      <c r="BY378" s="10">
        <f>3/24000000*OO[[#This Row],[133 (05JUL1985 12:00:00)-Water Temperature (C)]]*OO[[#This Row],[75]]</f>
        <v>5.8949860224762508E-6</v>
      </c>
      <c r="BZ378" s="10">
        <f>3/24000000*OO[[#This Row],[134 (05JUL1985 15:00:00)-Water Temperature (C)]]*OO[[#This Row],[76]]</f>
        <v>6.2827307049E-6</v>
      </c>
      <c r="CA378" s="10">
        <f>3/24000000*OO[[#This Row],[135 (05JUL1985 18:00:00)-Water Temperature (C)]]*OO[[#This Row],[77]]</f>
        <v>6.4519756337286256E-6</v>
      </c>
      <c r="CB378" s="10">
        <f>3/24000000*OO[[#This Row],[136 (05JUL1985 21:00:00)-Water Temperature (C)]]*OO[[#This Row],[78]]</f>
        <v>6.2166090342594998E-6</v>
      </c>
      <c r="CC378" s="10">
        <f>3/24000000*OO[[#This Row],[137 (06JUL1985 00:00:00)-Water Temperature (C)]]*OO[[#This Row],[79]]</f>
        <v>5.8231999045836236E-6</v>
      </c>
      <c r="CD378" s="10">
        <f>3/24000000*OO[[#This Row],[138 (06JUL1985 03:00:00)-Water Temperature (C)]]*OO[[#This Row],[80]]</f>
        <v>5.4655980767179994E-6</v>
      </c>
      <c r="CE378" s="10">
        <f>3/24000000*OO[[#This Row],[139 (06JUL1985 06:00:00)-Water Temperature (C)]]*OO[[#This Row],[81]]</f>
        <v>5.1416533760157494E-6</v>
      </c>
      <c r="CF378" s="10">
        <f>3/24000000*OO[[#This Row],[140 (06JUL1985 09:00:00)-Water Temperature (C)]]*OO[[#This Row],[82]]</f>
        <v>4.9081521459712497E-6</v>
      </c>
      <c r="CG378" s="10">
        <f>3/24000000*OO[[#This Row],[141 (06JUL1985 12:00:00)-Water Temperature (C)]]*OO[[#This Row],[83]]</f>
        <v>4.7511687540482498E-6</v>
      </c>
      <c r="CH378" s="10">
        <f>3/24000000*OO[[#This Row],[142 (06JUL1985 15:00:00)-Water Temperature (C)]]*OO[[#This Row],[84]]</f>
        <v>4.5675609054075E-6</v>
      </c>
      <c r="CI378" s="10">
        <f>3/24000000*OO[[#This Row],[143 (06JUL1985 18:00:00)-Water Temperature (C)]]*OO[[#This Row],[85]]</f>
        <v>4.3444628138713752E-6</v>
      </c>
      <c r="CJ378" s="10">
        <f>3/24000000*OO[[#This Row],[144 (06JUL1985 21:00:00)-Water Temperature (C)]]*OO[[#This Row],[86]]</f>
        <v>4.0478164028449997E-6</v>
      </c>
      <c r="CK378" s="10">
        <f>3/24000000*OO[[#This Row],[145 (07JUL1985 00:00:00)-Water Temperature (C)]]*OO[[#This Row],[87]]</f>
        <v>3.7065496694737503E-6</v>
      </c>
      <c r="CL378" s="10">
        <f>3/24000000*OO[[#This Row],[146 (07JUL1985 03:00:00)-Water Temperature (C)]]*OO[[#This Row],[88]]</f>
        <v>3.4306191917437501E-6</v>
      </c>
      <c r="CM378" s="10">
        <f>3/24000000*OO[[#This Row],[147 (07JUL1985 06:00:00)-Water Temperature (C)]]*OO[[#This Row],[89]]</f>
        <v>3.2032160178205001E-6</v>
      </c>
      <c r="CN378" s="10">
        <f>3/24000000*OO[[#This Row],[148 (07JUL1985 09:00:00)-Water Temperature (C)]]*OO[[#This Row],[90]]</f>
        <v>3.1088854791724999E-6</v>
      </c>
      <c r="CO378" s="10">
        <f>3/24000000*OO[[#This Row],[149 (07JUL1985 12:00:00)-Water Temperature (C)]]*OO[[#This Row],[91]]</f>
        <v>3.0526197829479995E-6</v>
      </c>
      <c r="CP378" s="10">
        <f>3/24000000*OO[[#This Row],[150 (07JUL1985 15:00:00)-Water Temperature (C)]]*OO[[#This Row],[92]]</f>
        <v>3.0766768093800003E-6</v>
      </c>
      <c r="CQ378" s="10">
        <f>3/24000000*OO[[#This Row],[151 (07JUL1985 18:00:00)-Water Temperature (C)]]*OO[[#This Row],[93]]</f>
        <v>3.1371937710492501E-6</v>
      </c>
      <c r="CR378" s="10">
        <f>3/24000000*OO[[#This Row],[152 (07JUL1985 21:00:00)-Water Temperature (C)]]*OO[[#This Row],[94]]</f>
        <v>3.0818303512294997E-6</v>
      </c>
      <c r="CS378" s="10">
        <f>3/24000000*OO[[#This Row],[153 (08JUL1985 00:00:00)-Water Temperature (C)]]*OO[[#This Row],[95]]</f>
        <v>2.8869658377119999E-6</v>
      </c>
      <c r="CT378" s="10">
        <f>3/24000000*OO[[#This Row],[154 (08JUL1985 03:00:00)-Water Temperature (C)]]*OO[[#This Row],[96]]</f>
        <v>2.6962135277756253E-6</v>
      </c>
      <c r="CU378" s="10">
        <f>3/24000000*OO[[#This Row],[155 (08JUL1985 06:00:00)-Water Temperature (C)]]*OO[[#This Row],[97]]</f>
        <v>2.5449127625079999E-6</v>
      </c>
      <c r="CV378" s="10">
        <f>3/24000000*OO[[#This Row],[156 (08JUL1985 09:00:00)-Water Temperature (C)]]*OO[[#This Row],[98]]</f>
        <v>2.49229608585E-6</v>
      </c>
      <c r="CW378" s="10">
        <f>3/24000000*OO[[#This Row],[157 (08JUL1985 12:00:00)-Water Temperature (C)]]*OO[[#This Row],[99]]</f>
        <v>2.4095911862067499E-6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0</v>
      </c>
      <c r="T379" s="10">
        <f>3/24*OO[[#This Row],[76 (28JUN1985 09:00:00)-Water Temperature (C)]]*OO[[#This Row],[18]]/SUM(OO[18])</f>
        <v>0</v>
      </c>
      <c r="U379" s="10">
        <f>3/24*OO[[#This Row],[77 (28JUN1985 12:00:00)-Water Temperature (C)]]*OO[[#This Row],[19]]/SUM(OO[19])</f>
        <v>0</v>
      </c>
      <c r="V379" s="10">
        <f>3/24000000*OO[[#This Row],[78 (28JUN1985 15:00:00)-Water Temperature (C)]]*OO[[#This Row],[20]]</f>
        <v>0</v>
      </c>
      <c r="W379" s="10">
        <f>3/24000000*OO[[#This Row],[79 (28JUN1985 18:00:00)-Water Temperature (C)]]*OO[[#This Row],[21]]</f>
        <v>9.331423282844998E-36</v>
      </c>
      <c r="X379" s="10">
        <f>3/24000000*OO[[#This Row],[80 (28JUN1985 21:00:00)-Water Temperature (C)]]*OO[[#This Row],[22]]</f>
        <v>4.3724848876799999E-30</v>
      </c>
      <c r="Y379" s="10">
        <f>3/24000000*OO[[#This Row],[81 (29JUN1985 00:00:00)-Water Temperature (C)]]*OO[[#This Row],[23]]</f>
        <v>1.8329926237447499E-23</v>
      </c>
      <c r="Z379" s="10">
        <f>3/24000000*OO[[#This Row],[82 (29JUN1985 03:00:00)-Water Temperature (C)]]*OO[[#This Row],[24]]</f>
        <v>4.1378040799549992E-19</v>
      </c>
      <c r="AA379" s="10">
        <f>3/24000000*OO[[#This Row],[83 (29JUN1985 06:00:00)-Water Temperature (C)]]*OO[[#This Row],[25]]</f>
        <v>7.4824220097750003E-16</v>
      </c>
      <c r="AB379" s="10">
        <f>3/24000000*OO[[#This Row],[84 (29JUN1985 09:00:00)-Water Temperature (C)]]*OO[[#This Row],[26]]</f>
        <v>3.3700472912969999E-13</v>
      </c>
      <c r="AC379" s="10">
        <f>3/24000000*OO[[#This Row],[85 (29JUN1985 12:00:00)-Water Temperature (C)]]*OO[[#This Row],[27]]</f>
        <v>5.6085816028049997E-11</v>
      </c>
      <c r="AD379" s="10">
        <f>3/24000000*OO[[#This Row],[86 (29JUN1985 15:00:00)-Water Temperature (C)]]*OO[[#This Row],[28]]</f>
        <v>4.3696714291987509E-9</v>
      </c>
      <c r="AE379" s="10">
        <f>3/24000000*OO[[#This Row],[88 (29JUN1985 21:00:00)-Water Temperature (C)]]*OO[[#This Row],[30]]</f>
        <v>3.6796140110437501E-6</v>
      </c>
      <c r="AF379" s="10">
        <f>3/24000000*OO[[#This Row],[88 (29JUN1985 21:00:00)-Water Temperature (C)]]*OO[[#This Row],[30]]</f>
        <v>3.6796140110437501E-6</v>
      </c>
      <c r="AG379" s="10">
        <f>3/24000000*OO[[#This Row],[89 (30JUN1985 00:00:00)-Water Temperature (C)]]*OO[[#This Row],[31]]</f>
        <v>4.4565707770237489E-5</v>
      </c>
      <c r="AH379" s="10">
        <f>3/24000000*OO[[#This Row],[90 (30JUN1985 03:00:00)-Water Temperature (C)]]*OO[[#This Row],[32]]</f>
        <v>3.5356532212597495E-4</v>
      </c>
      <c r="AI379" s="10">
        <f>3/24000000*OO[[#This Row],[91 (30JUN1985 06:00:00)-Water Temperature (C)]]*OO[[#This Row],[33]]</f>
        <v>1.8919512106799997E-3</v>
      </c>
      <c r="AJ379" s="10">
        <f>3/24000000*OO[[#This Row],[92 (30JUN1985 09:00:00)-Water Temperature (C)]]*OO[[#This Row],[34]]</f>
        <v>7.1536713707399989E-3</v>
      </c>
      <c r="AK379" s="10">
        <f>3/24000000*OO[[#This Row],[93 (30JUN1985 12:00:00)-Water Temperature (C)]]*OO[[#This Row],[35]]</f>
        <v>1.9817097030623749E-2</v>
      </c>
      <c r="AL379" s="10">
        <f>3/24000000*OO[[#This Row],[94 (30JUN1985 15:00:00)-Water Temperature (C)]]*OO[[#This Row],[36]]</f>
        <v>4.2700910129640002E-2</v>
      </c>
      <c r="AM379" s="10">
        <f>3/24000000*OO[[#This Row],[95 (30JUN1985 18:00:00)-Water Temperature (C)]]*OO[[#This Row],[37]]</f>
        <v>7.1168914396725E-2</v>
      </c>
      <c r="AN379" s="10">
        <f>3/24000000*OO[[#This Row],[96 (30JUN1985 21:00:00)-Water Temperature (C)]]*OO[[#This Row],[38]]</f>
        <v>8.99502088615875E-2</v>
      </c>
      <c r="AO379" s="10">
        <f>3/24000000*OO[[#This Row],[97 (01JUL1985 00:00:00)-Water Temperature (C)]]*OO[[#This Row],[39]]</f>
        <v>9.0974001235812507E-2</v>
      </c>
      <c r="AP379" s="10">
        <f>3/24000000*OO[[#This Row],[98 (01JUL1985 03:00:00)-Water Temperature (C)]]*OO[[#This Row],[40]]</f>
        <v>7.7036936862325003E-2</v>
      </c>
      <c r="AQ379" s="10">
        <f>3/24000000*OO[[#This Row],[99 (01JUL1985 06:00:00)-Water Temperature (C)]]*OO[[#This Row],[41]]</f>
        <v>5.5939729080187496E-2</v>
      </c>
      <c r="AR379" s="10">
        <f>3/24000000*OO[[#This Row],[100 (01JUL1985 09:00:00)-Water Temperature (C)]]*OO[[#This Row],[42]]</f>
        <v>3.611720390307125E-2</v>
      </c>
      <c r="AS379" s="10">
        <f>3/24000000*OO[[#This Row],[101 (01JUL1985 12:00:00)-Water Temperature (C)]]*OO[[#This Row],[43]]</f>
        <v>2.0552565713937501E-2</v>
      </c>
      <c r="AT379" s="10">
        <f>3/24000000*OO[[#This Row],[102 (01JUL1985 15:00:00)-Water Temperature (C)]]*OO[[#This Row],[44]]</f>
        <v>1.0454244391394999E-2</v>
      </c>
      <c r="AU379" s="10">
        <f>3/24000000*OO[[#This Row],[103 (01JUL1985 18:00:00)-Water Temperature (C)]]*OO[[#This Row],[45]]</f>
        <v>4.6464403884637498E-3</v>
      </c>
      <c r="AV379" s="10">
        <f>3/24000000*OO[[#This Row],[104 (01JUL1985 21:00:00)-Water Temperature (C)]]*OO[[#This Row],[46]]</f>
        <v>1.856509818211125E-3</v>
      </c>
      <c r="AW379" s="10">
        <f>3/24000000*OO[[#This Row],[105 (02JUL1985 00:00:00)-Water Temperature (C)]]*OO[[#This Row],[47]]</f>
        <v>6.87691593093125E-4</v>
      </c>
      <c r="AX379" s="10">
        <f>3/24000000*OO[[#This Row],[106 (02JUL1985 03:00:00)-Water Temperature (C)]]*OO[[#This Row],[48]]</f>
        <v>2.5817334078445003E-4</v>
      </c>
      <c r="AY379" s="10">
        <f>3/24000000*OO[[#This Row],[107 (02JUL1985 06:00:00)-Water Temperature (C)]]*OO[[#This Row],[49]]</f>
        <v>1.131557782392625E-4</v>
      </c>
      <c r="AZ379" s="10">
        <f>3/24000000*OO[[#This Row],[108 (02JUL1985 09:00:00)-Water Temperature (C)]]*OO[[#This Row],[50]]</f>
        <v>7.0729686521949999E-5</v>
      </c>
      <c r="BA379" s="10">
        <f>3/24000000*OO[[#This Row],[109 (02JUL1985 12:00:00)-Water Temperature (C)]]*OO[[#This Row],[51]]</f>
        <v>6.0507031560312491E-5</v>
      </c>
      <c r="BB379" s="10">
        <f>3/24000000*OO[[#This Row],[110 (02JUL1985 15:00:00)-Water Temperature (C)]]*OO[[#This Row],[52]]</f>
        <v>5.9920177057649984E-5</v>
      </c>
      <c r="BC379" s="10">
        <f>3/24000000*OO[[#This Row],[111 (02JUL1985 18:00:00)-Water Temperature (C)]]*OO[[#This Row],[53]]</f>
        <v>5.9865462440437489E-5</v>
      </c>
      <c r="BD379" s="10">
        <f>3/24000000*OO[[#This Row],[112 (02JUL1985 21:00:00)-Water Temperature (C)]]*OO[[#This Row],[54]]</f>
        <v>5.6491229842424998E-5</v>
      </c>
      <c r="BE379" s="10">
        <f>3/24000000*OO[[#This Row],[113 (03JUL1985 00:00:00)-Water Temperature (C)]]*OO[[#This Row],[55]]</f>
        <v>5.1478431139441244E-5</v>
      </c>
      <c r="BF379" s="10">
        <f>3/24000000*OO[[#This Row],[114 (03JUL1985 03:00:00)-Water Temperature (C)]]*OO[[#This Row],[56]]</f>
        <v>4.5376809564124993E-5</v>
      </c>
      <c r="BG379" s="10">
        <f>3/24000000*OO[[#This Row],[115 (03JUL1985 06:00:00)-Water Temperature (C)]]*OO[[#This Row],[57]]</f>
        <v>3.9182847743562495E-5</v>
      </c>
      <c r="BH379" s="10">
        <f>3/24000000*OO[[#This Row],[116 (03JUL1985 09:00:00)-Water Temperature (C)]]*OO[[#This Row],[58]]</f>
        <v>3.41702853439175E-5</v>
      </c>
      <c r="BI379" s="10">
        <f>3/24000000*OO[[#This Row],[117 (03JUL1985 12:00:00)-Water Temperature (C)]]*OO[[#This Row],[59]]</f>
        <v>3.0168785754184994E-5</v>
      </c>
      <c r="BJ379" s="10">
        <f>3/24000000*OO[[#This Row],[118 (03JUL1985 15:00:00)-Water Temperature (C)]]*OO[[#This Row],[60]]</f>
        <v>2.6518939095982495E-5</v>
      </c>
      <c r="BK379" s="10">
        <f>3/24000000*OO[[#This Row],[119 (03JUL1985 18:00:00)-Water Temperature (C)]]*OO[[#This Row],[61]]</f>
        <v>2.2340993021439999E-5</v>
      </c>
      <c r="BL379" s="10">
        <f>3/24000000*OO[[#This Row],[120 (03JUL1985 21:00:00)-Water Temperature (C)]]*OO[[#This Row],[62]]</f>
        <v>1.8313082623374999E-5</v>
      </c>
      <c r="BM379" s="10">
        <f>3/24000000*OO[[#This Row],[121 (04JUL1985 00:00:00)-Water Temperature (C)]]*OO[[#This Row],[63]]</f>
        <v>1.5120371431899998E-5</v>
      </c>
      <c r="BN379" s="10">
        <f>3/24000000*OO[[#This Row],[122 (04JUL1985 03:00:00)-Water Temperature (C)]]*OO[[#This Row],[64]]</f>
        <v>1.29111499057425E-5</v>
      </c>
      <c r="BO379" s="10">
        <f>3/24000000*OO[[#This Row],[123 (04JUL1985 06:00:00)-Water Temperature (C)]]*OO[[#This Row],[65]]</f>
        <v>1.1402916663046249E-5</v>
      </c>
      <c r="BP379" s="10">
        <f>3/24000000*OO[[#This Row],[124 (04JUL1985 09:00:00)-Water Temperature (C)]]*OO[[#This Row],[66]]</f>
        <v>1.0564555702882501E-5</v>
      </c>
      <c r="BQ379" s="10">
        <f>3/24000000*OO[[#This Row],[125 (04JUL1985 12:00:00)-Water Temperature (C)]]*OO[[#This Row],[67]]</f>
        <v>9.8748904935574995E-6</v>
      </c>
      <c r="BR379" s="10">
        <f>3/24000000*OO[[#This Row],[126 (04JUL1985 15:00:00)-Water Temperature (C)]]*OO[[#This Row],[68]]</f>
        <v>9.0790384524799991E-6</v>
      </c>
      <c r="BS379" s="10">
        <f>3/24000000*OO[[#This Row],[127 (04JUL1985 18:00:00)-Water Temperature (C)]]*OO[[#This Row],[69]]</f>
        <v>8.2285255055624999E-6</v>
      </c>
      <c r="BT379" s="10">
        <f>3/24000000*OO[[#This Row],[128 (04JUL1985 21:00:00)-Water Temperature (C)]]*OO[[#This Row],[70]]</f>
        <v>7.457488015519999E-6</v>
      </c>
      <c r="BU379" s="10">
        <f>3/24000000*OO[[#This Row],[129 (05JUL1985 00:00:00)-Water Temperature (C)]]*OO[[#This Row],[71]]</f>
        <v>6.7938551341374992E-6</v>
      </c>
      <c r="BV379" s="10">
        <f>3/24000000*OO[[#This Row],[130 (05JUL1985 03:00:00)-Water Temperature (C)]]*OO[[#This Row],[72]]</f>
        <v>6.2486253132499997E-6</v>
      </c>
      <c r="BW379" s="10">
        <f>3/24000000*OO[[#This Row],[131 (05JUL1985 06:00:00)-Water Temperature (C)]]*OO[[#This Row],[73]]</f>
        <v>5.7798414788800003E-6</v>
      </c>
      <c r="BX379" s="10">
        <f>3/24000000*OO[[#This Row],[132 (05JUL1985 09:00:00)-Water Temperature (C)]]*OO[[#This Row],[74]]</f>
        <v>5.6162884167899999E-6</v>
      </c>
      <c r="BY379" s="10">
        <f>3/24000000*OO[[#This Row],[133 (05JUL1985 12:00:00)-Water Temperature (C)]]*OO[[#This Row],[75]]</f>
        <v>5.802517370157499E-6</v>
      </c>
      <c r="BZ379" s="10">
        <f>3/24000000*OO[[#This Row],[134 (05JUL1985 15:00:00)-Water Temperature (C)]]*OO[[#This Row],[76]]</f>
        <v>6.1753122426299995E-6</v>
      </c>
      <c r="CA379" s="10">
        <f>3/24000000*OO[[#This Row],[135 (05JUL1985 18:00:00)-Water Temperature (C)]]*OO[[#This Row],[77]]</f>
        <v>6.3325901489790002E-6</v>
      </c>
      <c r="CB379" s="10">
        <f>3/24000000*OO[[#This Row],[136 (05JUL1985 21:00:00)-Water Temperature (C)]]*OO[[#This Row],[78]]</f>
        <v>6.1005601846709992E-6</v>
      </c>
      <c r="CC379" s="10">
        <f>3/24000000*OO[[#This Row],[137 (06JUL1985 00:00:00)-Water Temperature (C)]]*OO[[#This Row],[79]]</f>
        <v>5.7152660189906248E-6</v>
      </c>
      <c r="CD379" s="10">
        <f>3/24000000*OO[[#This Row],[138 (06JUL1985 03:00:00)-Water Temperature (C)]]*OO[[#This Row],[80]]</f>
        <v>5.3652494512872499E-6</v>
      </c>
      <c r="CE379" s="10">
        <f>3/24000000*OO[[#This Row],[139 (06JUL1985 06:00:00)-Water Temperature (C)]]*OO[[#This Row],[81]]</f>
        <v>5.0446294172828745E-6</v>
      </c>
      <c r="CF379" s="10">
        <f>3/24000000*OO[[#This Row],[140 (06JUL1985 09:00:00)-Water Temperature (C)]]*OO[[#This Row],[82]]</f>
        <v>4.8190143003624993E-6</v>
      </c>
      <c r="CG379" s="10">
        <f>3/24000000*OO[[#This Row],[141 (06JUL1985 12:00:00)-Water Temperature (C)]]*OO[[#This Row],[83]]</f>
        <v>4.6686795989325E-6</v>
      </c>
      <c r="CH379" s="10">
        <f>3/24000000*OO[[#This Row],[142 (06JUL1985 15:00:00)-Water Temperature (C)]]*OO[[#This Row],[84]]</f>
        <v>4.4884762577374998E-6</v>
      </c>
      <c r="CI379" s="10">
        <f>3/24000000*OO[[#This Row],[143 (06JUL1985 18:00:00)-Water Temperature (C)]]*OO[[#This Row],[85]]</f>
        <v>4.2716066448019994E-6</v>
      </c>
      <c r="CJ379" s="10">
        <f>3/24000000*OO[[#This Row],[144 (06JUL1985 21:00:00)-Water Temperature (C)]]*OO[[#This Row],[86]]</f>
        <v>3.9820912339882497E-6</v>
      </c>
      <c r="CK379" s="10">
        <f>3/24000000*OO[[#This Row],[145 (07JUL1985 00:00:00)-Water Temperature (C)]]*OO[[#This Row],[87]]</f>
        <v>3.6417929931749999E-6</v>
      </c>
      <c r="CL379" s="10">
        <f>3/24000000*OO[[#This Row],[146 (07JUL1985 03:00:00)-Water Temperature (C)]]*OO[[#This Row],[88]]</f>
        <v>3.3702799661367498E-6</v>
      </c>
      <c r="CM379" s="10">
        <f>3/24000000*OO[[#This Row],[147 (07JUL1985 06:00:00)-Water Temperature (C)]]*OO[[#This Row],[89]]</f>
        <v>3.1449507401509997E-6</v>
      </c>
      <c r="CN379" s="10">
        <f>3/24000000*OO[[#This Row],[148 (07JUL1985 09:00:00)-Water Temperature (C)]]*OO[[#This Row],[90]]</f>
        <v>3.0500815019332498E-6</v>
      </c>
      <c r="CO379" s="10">
        <f>3/24000000*OO[[#This Row],[149 (07JUL1985 12:00:00)-Water Temperature (C)]]*OO[[#This Row],[91]]</f>
        <v>2.9963778216394998E-6</v>
      </c>
      <c r="CP379" s="10">
        <f>3/24000000*OO[[#This Row],[150 (07JUL1985 15:00:00)-Water Temperature (C)]]*OO[[#This Row],[92]]</f>
        <v>3.0204015885120002E-6</v>
      </c>
      <c r="CQ379" s="10">
        <f>3/24000000*OO[[#This Row],[151 (07JUL1985 18:00:00)-Water Temperature (C)]]*OO[[#This Row],[93]]</f>
        <v>3.07676696845125E-6</v>
      </c>
      <c r="CR379" s="10">
        <f>3/24000000*OO[[#This Row],[152 (07JUL1985 21:00:00)-Water Temperature (C)]]*OO[[#This Row],[94]]</f>
        <v>3.0193612975203751E-6</v>
      </c>
      <c r="CS379" s="10">
        <f>3/24000000*OO[[#This Row],[153 (08JUL1985 00:00:00)-Water Temperature (C)]]*OO[[#This Row],[95]]</f>
        <v>2.8264469860799999E-6</v>
      </c>
      <c r="CT379" s="10">
        <f>3/24000000*OO[[#This Row],[154 (08JUL1985 03:00:00)-Water Temperature (C)]]*OO[[#This Row],[96]]</f>
        <v>2.6409937355182495E-6</v>
      </c>
      <c r="CU379" s="10">
        <f>3/24000000*OO[[#This Row],[155 (08JUL1985 06:00:00)-Water Temperature (C)]]*OO[[#This Row],[97]]</f>
        <v>2.49040078853125E-6</v>
      </c>
      <c r="CV379" s="10">
        <f>3/24000000*OO[[#This Row],[156 (08JUL1985 09:00:00)-Water Temperature (C)]]*OO[[#This Row],[98]]</f>
        <v>2.4383461508550001E-6</v>
      </c>
      <c r="CW379" s="10">
        <f>3/24000000*OO[[#This Row],[157 (08JUL1985 12:00:00)-Water Temperature (C)]]*OO[[#This Row],[99]]</f>
        <v>2.3589702264307501E-6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0</v>
      </c>
      <c r="T380" s="10">
        <f>3/24*OO[[#This Row],[76 (28JUN1985 09:00:00)-Water Temperature (C)]]*OO[[#This Row],[18]]/SUM(OO[18])</f>
        <v>0</v>
      </c>
      <c r="U380" s="10">
        <f>3/24*OO[[#This Row],[77 (28JUN1985 12:00:00)-Water Temperature (C)]]*OO[[#This Row],[19]]/SUM(OO[19])</f>
        <v>0</v>
      </c>
      <c r="V380" s="10">
        <f>3/24000000*OO[[#This Row],[78 (28JUN1985 15:00:00)-Water Temperature (C)]]*OO[[#This Row],[20]]</f>
        <v>0</v>
      </c>
      <c r="W380" s="10">
        <f>3/24000000*OO[[#This Row],[79 (28JUN1985 18:00:00)-Water Temperature (C)]]*OO[[#This Row],[21]]</f>
        <v>1.1478571814569999E-36</v>
      </c>
      <c r="X380" s="10">
        <f>3/24000000*OO[[#This Row],[80 (28JUN1985 21:00:00)-Water Temperature (C)]]*OO[[#This Row],[22]]</f>
        <v>1.3721382376065E-30</v>
      </c>
      <c r="Y380" s="10">
        <f>3/24000000*OO[[#This Row],[81 (29JUN1985 00:00:00)-Water Temperature (C)]]*OO[[#This Row],[23]]</f>
        <v>4.1457916228399998E-24</v>
      </c>
      <c r="Z380" s="10">
        <f>3/24000000*OO[[#This Row],[82 (29JUN1985 03:00:00)-Water Temperature (C)]]*OO[[#This Row],[24]]</f>
        <v>1.2767516403207501E-19</v>
      </c>
      <c r="AA380" s="10">
        <f>3/24000000*OO[[#This Row],[83 (29JUN1985 06:00:00)-Water Temperature (C)]]*OO[[#This Row],[25]]</f>
        <v>2.7192750425594996E-16</v>
      </c>
      <c r="AB380" s="10">
        <f>3/24000000*OO[[#This Row],[84 (29JUN1985 09:00:00)-Water Temperature (C)]]*OO[[#This Row],[26]]</f>
        <v>1.390963906556625E-13</v>
      </c>
      <c r="AC380" s="10">
        <f>3/24000000*OO[[#This Row],[85 (29JUN1985 12:00:00)-Water Temperature (C)]]*OO[[#This Row],[27]]</f>
        <v>2.5867930199019999E-11</v>
      </c>
      <c r="AD380" s="10">
        <f>3/24000000*OO[[#This Row],[86 (29JUN1985 15:00:00)-Water Temperature (C)]]*OO[[#This Row],[28]]</f>
        <v>2.231692261512E-9</v>
      </c>
      <c r="AE380" s="10">
        <f>3/24000000*OO[[#This Row],[88 (29JUN1985 21:00:00)-Water Temperature (C)]]*OO[[#This Row],[30]]</f>
        <v>2.2713021567589995E-6</v>
      </c>
      <c r="AF380" s="10">
        <f>3/24000000*OO[[#This Row],[88 (29JUN1985 21:00:00)-Water Temperature (C)]]*OO[[#This Row],[30]]</f>
        <v>2.2713021567589995E-6</v>
      </c>
      <c r="AG380" s="10">
        <f>3/24000000*OO[[#This Row],[89 (30JUN1985 00:00:00)-Water Temperature (C)]]*OO[[#This Row],[31]]</f>
        <v>3.0196871267017497E-5</v>
      </c>
      <c r="AH380" s="10">
        <f>3/24000000*OO[[#This Row],[90 (30JUN1985 03:00:00)-Water Temperature (C)]]*OO[[#This Row],[32]]</f>
        <v>2.4959717439991248E-4</v>
      </c>
      <c r="AI380" s="10">
        <f>3/24000000*OO[[#This Row],[91 (30JUN1985 06:00:00)-Water Temperature (C)]]*OO[[#This Row],[33]]</f>
        <v>1.3932630183989998E-3</v>
      </c>
      <c r="AJ380" s="10">
        <f>3/24000000*OO[[#This Row],[92 (30JUN1985 09:00:00)-Water Temperature (C)]]*OO[[#This Row],[34]]</f>
        <v>5.4937913423574996E-3</v>
      </c>
      <c r="AK380" s="10">
        <f>3/24000000*OO[[#This Row],[93 (30JUN1985 12:00:00)-Water Temperature (C)]]*OO[[#This Row],[35]]</f>
        <v>1.5858352545894999E-2</v>
      </c>
      <c r="AL380" s="10">
        <f>3/24000000*OO[[#This Row],[94 (30JUN1985 15:00:00)-Water Temperature (C)]]*OO[[#This Row],[36]]</f>
        <v>3.5391697552639996E-2</v>
      </c>
      <c r="AM380" s="10">
        <f>3/24000000*OO[[#This Row],[95 (30JUN1985 18:00:00)-Water Temperature (C)]]*OO[[#This Row],[37]]</f>
        <v>6.079298113362501E-2</v>
      </c>
      <c r="AN380" s="10">
        <f>3/24000000*OO[[#This Row],[96 (30JUN1985 21:00:00)-Water Temperature (C)]]*OO[[#This Row],[38]]</f>
        <v>7.8768953114999998E-2</v>
      </c>
      <c r="AO380" s="10">
        <f>3/24000000*OO[[#This Row],[97 (01JUL1985 00:00:00)-Water Temperature (C)]]*OO[[#This Row],[39]]</f>
        <v>8.1645209547387493E-2</v>
      </c>
      <c r="AP380" s="10">
        <f>3/24000000*OO[[#This Row],[98 (01JUL1985 03:00:00)-Water Temperature (C)]]*OO[[#This Row],[40]]</f>
        <v>7.0878180792799991E-2</v>
      </c>
      <c r="AQ380" s="10">
        <f>3/24000000*OO[[#This Row],[99 (01JUL1985 06:00:00)-Water Temperature (C)]]*OO[[#This Row],[41]]</f>
        <v>5.2687104358200003E-2</v>
      </c>
      <c r="AR380" s="10">
        <f>3/24000000*OO[[#This Row],[100 (01JUL1985 09:00:00)-Water Temperature (C)]]*OO[[#This Row],[42]]</f>
        <v>3.4826301788978747E-2</v>
      </c>
      <c r="AS380" s="10">
        <f>3/24000000*OO[[#This Row],[101 (01JUL1985 12:00:00)-Water Temperature (C)]]*OO[[#This Row],[43]]</f>
        <v>2.0268919786949998E-2</v>
      </c>
      <c r="AT380" s="10">
        <f>3/24000000*OO[[#This Row],[102 (01JUL1985 15:00:00)-Water Temperature (C)]]*OO[[#This Row],[44]]</f>
        <v>1.0511834937939999E-2</v>
      </c>
      <c r="AU380" s="10">
        <f>3/24000000*OO[[#This Row],[103 (01JUL1985 18:00:00)-Water Temperature (C)]]*OO[[#This Row],[45]]</f>
        <v>4.7538027972199998E-3</v>
      </c>
      <c r="AV380" s="10">
        <f>3/24000000*OO[[#This Row],[104 (01JUL1985 21:00:00)-Water Temperature (C)]]*OO[[#This Row],[46]]</f>
        <v>1.92249377775E-3</v>
      </c>
      <c r="AW380" s="10">
        <f>3/24000000*OO[[#This Row],[105 (02JUL1985 00:00:00)-Water Temperature (C)]]*OO[[#This Row],[47]]</f>
        <v>7.1690251686075E-4</v>
      </c>
      <c r="AX380" s="10">
        <f>3/24000000*OO[[#This Row],[106 (02JUL1985 03:00:00)-Water Temperature (C)]]*OO[[#This Row],[48]]</f>
        <v>2.66762945006525E-4</v>
      </c>
      <c r="AY380" s="10">
        <f>3/24000000*OO[[#This Row],[107 (02JUL1985 06:00:00)-Water Temperature (C)]]*OO[[#This Row],[49]]</f>
        <v>1.1237168668293751E-4</v>
      </c>
      <c r="AZ380" s="10">
        <f>3/24000000*OO[[#This Row],[108 (02JUL1985 09:00:00)-Water Temperature (C)]]*OO[[#This Row],[50]]</f>
        <v>6.6030286792749992E-5</v>
      </c>
      <c r="BA380" s="10">
        <f>3/24000000*OO[[#This Row],[109 (02JUL1985 12:00:00)-Water Temperature (C)]]*OO[[#This Row],[51]]</f>
        <v>5.4019372655587499E-5</v>
      </c>
      <c r="BB380" s="10">
        <f>3/24000000*OO[[#This Row],[110 (02JUL1985 15:00:00)-Water Temperature (C)]]*OO[[#This Row],[52]]</f>
        <v>5.2618001479499998E-5</v>
      </c>
      <c r="BC380" s="10">
        <f>3/24000000*OO[[#This Row],[111 (02JUL1985 18:00:00)-Water Temperature (C)]]*OO[[#This Row],[53]]</f>
        <v>5.2405778461675002E-5</v>
      </c>
      <c r="BD380" s="10">
        <f>3/24000000*OO[[#This Row],[112 (02JUL1985 21:00:00)-Water Temperature (C)]]*OO[[#This Row],[54]]</f>
        <v>4.9414680261564992E-5</v>
      </c>
      <c r="BE380" s="10">
        <f>3/24000000*OO[[#This Row],[113 (03JUL1985 00:00:00)-Water Temperature (C)]]*OO[[#This Row],[55]]</f>
        <v>4.51313111492875E-5</v>
      </c>
      <c r="BF380" s="10">
        <f>3/24000000*OO[[#This Row],[114 (03JUL1985 03:00:00)-Water Temperature (C)]]*OO[[#This Row],[56]]</f>
        <v>3.9927885410389997E-5</v>
      </c>
      <c r="BG380" s="10">
        <f>3/24000000*OO[[#This Row],[115 (03JUL1985 06:00:00)-Water Temperature (C)]]*OO[[#This Row],[57]]</f>
        <v>3.4643886843664999E-5</v>
      </c>
      <c r="BH380" s="10">
        <f>3/24000000*OO[[#This Row],[116 (03JUL1985 09:00:00)-Water Temperature (C)]]*OO[[#This Row],[58]]</f>
        <v>3.0424033926207498E-5</v>
      </c>
      <c r="BI380" s="10">
        <f>3/24000000*OO[[#This Row],[117 (03JUL1985 12:00:00)-Water Temperature (C)]]*OO[[#This Row],[59]]</f>
        <v>2.7005532708397501E-5</v>
      </c>
      <c r="BJ380" s="10">
        <f>3/24000000*OO[[#This Row],[118 (03JUL1985 15:00:00)-Water Temperature (C)]]*OO[[#This Row],[60]]</f>
        <v>2.3759870312639997E-5</v>
      </c>
      <c r="BK380" s="10">
        <f>3/24000000*OO[[#This Row],[119 (03JUL1985 18:00:00)-Water Temperature (C)]]*OO[[#This Row],[61]]</f>
        <v>1.9945030671899997E-5</v>
      </c>
      <c r="BL380" s="10">
        <f>3/24000000*OO[[#This Row],[120 (03JUL1985 21:00:00)-Water Temperature (C)]]*OO[[#This Row],[62]]</f>
        <v>1.6238405968559997E-5</v>
      </c>
      <c r="BM380" s="10">
        <f>3/24000000*OO[[#This Row],[121 (04JUL1985 00:00:00)-Water Temperature (C)]]*OO[[#This Row],[63]]</f>
        <v>1.330961658079E-5</v>
      </c>
      <c r="BN380" s="10">
        <f>3/24000000*OO[[#This Row],[122 (04JUL1985 03:00:00)-Water Temperature (C)]]*OO[[#This Row],[64]]</f>
        <v>1.1276780929814999E-5</v>
      </c>
      <c r="BO380" s="10">
        <f>3/24000000*OO[[#This Row],[123 (04JUL1985 06:00:00)-Water Temperature (C)]]*OO[[#This Row],[65]]</f>
        <v>9.9035320603499982E-6</v>
      </c>
      <c r="BP380" s="10">
        <f>3/24000000*OO[[#This Row],[124 (04JUL1985 09:00:00)-Water Temperature (C)]]*OO[[#This Row],[66]]</f>
        <v>9.1558387318200004E-6</v>
      </c>
      <c r="BQ380" s="10">
        <f>3/24000000*OO[[#This Row],[125 (04JUL1985 12:00:00)-Water Temperature (C)]]*OO[[#This Row],[67]]</f>
        <v>8.5254060444000012E-6</v>
      </c>
      <c r="BR380" s="10">
        <f>3/24000000*OO[[#This Row],[126 (04JUL1985 15:00:00)-Water Temperature (C)]]*OO[[#This Row],[68]]</f>
        <v>7.8217163055375002E-6</v>
      </c>
      <c r="BS380" s="10">
        <f>3/24000000*OO[[#This Row],[127 (04JUL1985 18:00:00)-Water Temperature (C)]]*OO[[#This Row],[69]]</f>
        <v>7.0988754224249995E-6</v>
      </c>
      <c r="BT380" s="10">
        <f>3/24000000*OO[[#This Row],[128 (04JUL1985 21:00:00)-Water Temperature (C)]]*OO[[#This Row],[70]]</f>
        <v>6.4175291972449999E-6</v>
      </c>
      <c r="BU380" s="10">
        <f>3/24000000*OO[[#This Row],[129 (05JUL1985 00:00:00)-Water Temperature (C)]]*OO[[#This Row],[71]]</f>
        <v>5.8223637182924994E-6</v>
      </c>
      <c r="BV380" s="10">
        <f>3/24000000*OO[[#This Row],[130 (05JUL1985 03:00:00)-Water Temperature (C)]]*OO[[#This Row],[72]]</f>
        <v>5.3417142642588746E-6</v>
      </c>
      <c r="BW380" s="10">
        <f>3/24000000*OO[[#This Row],[131 (05JUL1985 06:00:00)-Water Temperature (C)]]*OO[[#This Row],[73]]</f>
        <v>4.9319491996424995E-6</v>
      </c>
      <c r="BX380" s="10">
        <f>3/24000000*OO[[#This Row],[132 (05JUL1985 09:00:00)-Water Temperature (C)]]*OO[[#This Row],[74]]</f>
        <v>4.7920156099706254E-6</v>
      </c>
      <c r="BY380" s="10">
        <f>3/24000000*OO[[#This Row],[133 (05JUL1985 12:00:00)-Water Temperature (C)]]*OO[[#This Row],[75]]</f>
        <v>4.952978140343375E-6</v>
      </c>
      <c r="BZ380" s="10">
        <f>3/24000000*OO[[#This Row],[134 (05JUL1985 15:00:00)-Water Temperature (C)]]*OO[[#This Row],[76]]</f>
        <v>5.2588769575582497E-6</v>
      </c>
      <c r="CA380" s="10">
        <f>3/24000000*OO[[#This Row],[135 (05JUL1985 18:00:00)-Water Temperature (C)]]*OO[[#This Row],[77]]</f>
        <v>5.3643394395579991E-6</v>
      </c>
      <c r="CB380" s="10">
        <f>3/24000000*OO[[#This Row],[136 (05JUL1985 21:00:00)-Water Temperature (C)]]*OO[[#This Row],[78]]</f>
        <v>5.1401123478856248E-6</v>
      </c>
      <c r="CC380" s="10">
        <f>3/24000000*OO[[#This Row],[137 (06JUL1985 00:00:00)-Water Temperature (C)]]*OO[[#This Row],[79]]</f>
        <v>4.8117045381421247E-6</v>
      </c>
      <c r="CD380" s="10">
        <f>3/24000000*OO[[#This Row],[138 (06JUL1985 03:00:00)-Water Temperature (C)]]*OO[[#This Row],[80]]</f>
        <v>4.5146471080004999E-6</v>
      </c>
      <c r="CE380" s="10">
        <f>3/24000000*OO[[#This Row],[139 (06JUL1985 06:00:00)-Water Temperature (C)]]*OO[[#This Row],[81]]</f>
        <v>4.2382074677534998E-6</v>
      </c>
      <c r="CF380" s="10">
        <f>3/24000000*OO[[#This Row],[140 (06JUL1985 09:00:00)-Water Temperature (C)]]*OO[[#This Row],[82]]</f>
        <v>4.0508026727433745E-6</v>
      </c>
      <c r="CG380" s="10">
        <f>3/24000000*OO[[#This Row],[141 (06JUL1985 12:00:00)-Water Temperature (C)]]*OO[[#This Row],[83]]</f>
        <v>3.9280447406780003E-6</v>
      </c>
      <c r="CH380" s="10">
        <f>3/24000000*OO[[#This Row],[142 (06JUL1985 15:00:00)-Water Temperature (C)]]*OO[[#This Row],[84]]</f>
        <v>3.7682812814149997E-6</v>
      </c>
      <c r="CI380" s="10">
        <f>3/24000000*OO[[#This Row],[143 (06JUL1985 18:00:00)-Water Temperature (C)]]*OO[[#This Row],[85]]</f>
        <v>3.5863266078337497E-6</v>
      </c>
      <c r="CJ380" s="10">
        <f>3/24000000*OO[[#This Row],[144 (06JUL1985 21:00:00)-Water Temperature (C)]]*OO[[#This Row],[86]]</f>
        <v>3.3398163364477498E-6</v>
      </c>
      <c r="CK380" s="10">
        <f>3/24000000*OO[[#This Row],[145 (07JUL1985 00:00:00)-Water Temperature (C)]]*OO[[#This Row],[87]]</f>
        <v>3.0441881776575002E-6</v>
      </c>
      <c r="CL380" s="10">
        <f>3/24000000*OO[[#This Row],[146 (07JUL1985 03:00:00)-Water Temperature (C)]]*OO[[#This Row],[88]]</f>
        <v>2.8134217728596248E-6</v>
      </c>
      <c r="CM380" s="10">
        <f>3/24000000*OO[[#This Row],[147 (07JUL1985 06:00:00)-Water Temperature (C)]]*OO[[#This Row],[89]]</f>
        <v>2.6227689260242495E-6</v>
      </c>
      <c r="CN380" s="10">
        <f>3/24000000*OO[[#This Row],[148 (07JUL1985 09:00:00)-Water Temperature (C)]]*OO[[#This Row],[90]]</f>
        <v>2.5400824451831249E-6</v>
      </c>
      <c r="CO380" s="10">
        <f>3/24000000*OO[[#This Row],[149 (07JUL1985 12:00:00)-Water Temperature (C)]]*OO[[#This Row],[91]]</f>
        <v>2.4968165940768748E-6</v>
      </c>
      <c r="CP380" s="10">
        <f>3/24000000*OO[[#This Row],[150 (07JUL1985 15:00:00)-Water Temperature (C)]]*OO[[#This Row],[92]]</f>
        <v>2.5150495919081253E-6</v>
      </c>
      <c r="CQ380" s="10">
        <f>3/24000000*OO[[#This Row],[151 (07JUL1985 18:00:00)-Water Temperature (C)]]*OO[[#This Row],[93]]</f>
        <v>2.5573755955192494E-6</v>
      </c>
      <c r="CR380" s="10">
        <f>3/24000000*OO[[#This Row],[152 (07JUL1985 21:00:00)-Water Temperature (C)]]*OO[[#This Row],[94]]</f>
        <v>2.4947476006172497E-6</v>
      </c>
      <c r="CS380" s="10">
        <f>3/24000000*OO[[#This Row],[153 (08JUL1985 00:00:00)-Water Temperature (C)]]*OO[[#This Row],[95]]</f>
        <v>2.32979129190675E-6</v>
      </c>
      <c r="CT380" s="10">
        <f>3/24000000*OO[[#This Row],[154 (08JUL1985 03:00:00)-Water Temperature (C)]]*OO[[#This Row],[96]]</f>
        <v>2.176706355187E-6</v>
      </c>
      <c r="CU380" s="10">
        <f>3/24000000*OO[[#This Row],[155 (08JUL1985 06:00:00)-Water Temperature (C)]]*OO[[#This Row],[97]]</f>
        <v>2.050333705206E-6</v>
      </c>
      <c r="CV380" s="10">
        <f>3/24000000*OO[[#This Row],[156 (08JUL1985 09:00:00)-Water Temperature (C)]]*OO[[#This Row],[98]]</f>
        <v>2.0084636458677502E-6</v>
      </c>
      <c r="CW380" s="10">
        <f>3/24000000*OO[[#This Row],[157 (08JUL1985 12:00:00)-Water Temperature (C)]]*OO[[#This Row],[99]]</f>
        <v>1.9377362595489998E-6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0</v>
      </c>
      <c r="T381" s="10">
        <f>3/24*OO[[#This Row],[76 (28JUN1985 09:00:00)-Water Temperature (C)]]*OO[[#This Row],[18]]/SUM(OO[18])</f>
        <v>0</v>
      </c>
      <c r="U381" s="10">
        <f>3/24*OO[[#This Row],[77 (28JUN1985 12:00:00)-Water Temperature (C)]]*OO[[#This Row],[19]]/SUM(OO[19])</f>
        <v>0</v>
      </c>
      <c r="V381" s="10">
        <f>3/24000000*OO[[#This Row],[78 (28JUN1985 15:00:00)-Water Temperature (C)]]*OO[[#This Row],[20]]</f>
        <v>0</v>
      </c>
      <c r="W381" s="10">
        <f>3/24000000*OO[[#This Row],[79 (28JUN1985 18:00:00)-Water Temperature (C)]]*OO[[#This Row],[21]]</f>
        <v>6.2007663400824998E-37</v>
      </c>
      <c r="X381" s="10">
        <f>3/24000000*OO[[#This Row],[80 (28JUN1985 21:00:00)-Water Temperature (C)]]*OO[[#This Row],[22]]</f>
        <v>1.095420768073125E-30</v>
      </c>
      <c r="Y381" s="10">
        <f>3/24000000*OO[[#This Row],[81 (29JUN1985 00:00:00)-Water Temperature (C)]]*OO[[#This Row],[23]]</f>
        <v>2.7154277006062498E-24</v>
      </c>
      <c r="Z381" s="10">
        <f>3/24000000*OO[[#This Row],[82 (29JUN1985 03:00:00)-Water Temperature (C)]]*OO[[#This Row],[24]]</f>
        <v>9.8106145108124998E-20</v>
      </c>
      <c r="AA381" s="10">
        <f>3/24000000*OO[[#This Row],[83 (29JUN1985 06:00:00)-Water Temperature (C)]]*OO[[#This Row],[25]]</f>
        <v>2.2517704580861249E-16</v>
      </c>
      <c r="AB381" s="10">
        <f>3/24000000*OO[[#This Row],[84 (29JUN1985 09:00:00)-Water Temperature (C)]]*OO[[#This Row],[26]]</f>
        <v>1.213137873199875E-13</v>
      </c>
      <c r="AC381" s="10">
        <f>3/24000000*OO[[#This Row],[85 (29JUN1985 12:00:00)-Water Temperature (C)]]*OO[[#This Row],[27]]</f>
        <v>2.3508709056625E-11</v>
      </c>
      <c r="AD381" s="10">
        <f>3/24000000*OO[[#This Row],[86 (29JUN1985 15:00:00)-Water Temperature (C)]]*OO[[#This Row],[28]]</f>
        <v>2.0994983382420002E-9</v>
      </c>
      <c r="AE381" s="10">
        <f>3/24000000*OO[[#This Row],[88 (29JUN1985 21:00:00)-Water Temperature (C)]]*OO[[#This Row],[30]]</f>
        <v>2.262725036079625E-6</v>
      </c>
      <c r="AF381" s="10">
        <f>3/24000000*OO[[#This Row],[88 (29JUN1985 21:00:00)-Water Temperature (C)]]*OO[[#This Row],[30]]</f>
        <v>2.262725036079625E-6</v>
      </c>
      <c r="AG381" s="10">
        <f>3/24000000*OO[[#This Row],[89 (30JUN1985 00:00:00)-Water Temperature (C)]]*OO[[#This Row],[31]]</f>
        <v>3.0940177664825003E-5</v>
      </c>
      <c r="AH381" s="10">
        <f>3/24000000*OO[[#This Row],[90 (30JUN1985 03:00:00)-Water Temperature (C)]]*OO[[#This Row],[32]]</f>
        <v>2.6182217077612505E-4</v>
      </c>
      <c r="AI381" s="10">
        <f>3/24000000*OO[[#This Row],[91 (30JUN1985 06:00:00)-Water Temperature (C)]]*OO[[#This Row],[33]]</f>
        <v>1.4952967696912497E-3</v>
      </c>
      <c r="AJ381" s="10">
        <f>3/24000000*OO[[#This Row],[92 (30JUN1985 09:00:00)-Water Temperature (C)]]*OO[[#This Row],[34]]</f>
        <v>6.0287911706924987E-3</v>
      </c>
      <c r="AK381" s="10">
        <f>3/24000000*OO[[#This Row],[93 (30JUN1985 12:00:00)-Water Temperature (C)]]*OO[[#This Row],[35]]</f>
        <v>1.7769327543202498E-2</v>
      </c>
      <c r="AL381" s="10">
        <f>3/24000000*OO[[#This Row],[94 (30JUN1985 15:00:00)-Water Temperature (C)]]*OO[[#This Row],[36]]</f>
        <v>4.0409700922462502E-2</v>
      </c>
      <c r="AM381" s="10">
        <f>3/24000000*OO[[#This Row],[95 (30JUN1985 18:00:00)-Water Temperature (C)]]*OO[[#This Row],[37]]</f>
        <v>7.0572305035624991E-2</v>
      </c>
      <c r="AN381" s="10">
        <f>3/24000000*OO[[#This Row],[96 (30JUN1985 21:00:00)-Water Temperature (C)]]*OO[[#This Row],[38]]</f>
        <v>9.2780908807812493E-2</v>
      </c>
      <c r="AO381" s="10">
        <f>3/24000000*OO[[#This Row],[97 (01JUL1985 00:00:00)-Water Temperature (C)]]*OO[[#This Row],[39]]</f>
        <v>9.7462662914587481E-2</v>
      </c>
      <c r="AP381" s="10">
        <f>3/24000000*OO[[#This Row],[98 (01JUL1985 03:00:00)-Water Temperature (C)]]*OO[[#This Row],[40]]</f>
        <v>8.572699482978749E-2</v>
      </c>
      <c r="AQ381" s="10">
        <f>3/24000000*OO[[#This Row],[99 (01JUL1985 06:00:00)-Water Temperature (C)]]*OO[[#This Row],[41]]</f>
        <v>6.4509033933999996E-2</v>
      </c>
      <c r="AR381" s="10">
        <f>3/24000000*OO[[#This Row],[100 (01JUL1985 09:00:00)-Water Temperature (C)]]*OO[[#This Row],[42]]</f>
        <v>4.3172984964069995E-2</v>
      </c>
      <c r="AS381" s="10">
        <f>3/24000000*OO[[#This Row],[101 (01JUL1985 12:00:00)-Water Temperature (C)]]*OO[[#This Row],[43]]</f>
        <v>2.5421141608761254E-2</v>
      </c>
      <c r="AT381" s="10">
        <f>3/24000000*OO[[#This Row],[102 (01JUL1985 15:00:00)-Water Temperature (C)]]*OO[[#This Row],[44]]</f>
        <v>1.3318783488745E-2</v>
      </c>
      <c r="AU381" s="10">
        <f>3/24000000*OO[[#This Row],[103 (01JUL1985 18:00:00)-Water Temperature (C)]]*OO[[#This Row],[45]]</f>
        <v>6.08259564280375E-3</v>
      </c>
      <c r="AV381" s="10">
        <f>3/24000000*OO[[#This Row],[104 (01JUL1985 21:00:00)-Water Temperature (C)]]*OO[[#This Row],[46]]</f>
        <v>2.4792207398726248E-3</v>
      </c>
      <c r="AW381" s="10">
        <f>3/24000000*OO[[#This Row],[105 (02JUL1985 00:00:00)-Water Temperature (C)]]*OO[[#This Row],[47]]</f>
        <v>9.2958853649999988E-4</v>
      </c>
      <c r="AX381" s="10">
        <f>3/24000000*OO[[#This Row],[106 (02JUL1985 03:00:00)-Water Temperature (C)]]*OO[[#This Row],[48]]</f>
        <v>3.4562739706261254E-4</v>
      </c>
      <c r="AY381" s="10">
        <f>3/24000000*OO[[#This Row],[107 (02JUL1985 06:00:00)-Water Temperature (C)]]*OO[[#This Row],[49]]</f>
        <v>1.437532956841625E-4</v>
      </c>
      <c r="AZ381" s="10">
        <f>3/24000000*OO[[#This Row],[108 (02JUL1985 09:00:00)-Water Temperature (C)]]*OO[[#This Row],[50]]</f>
        <v>8.2545523576974992E-5</v>
      </c>
      <c r="BA381" s="10">
        <f>3/24000000*OO[[#This Row],[109 (02JUL1985 12:00:00)-Water Temperature (C)]]*OO[[#This Row],[51]]</f>
        <v>6.6317276721774993E-5</v>
      </c>
      <c r="BB381" s="10">
        <f>3/24000000*OO[[#This Row],[110 (02JUL1985 15:00:00)-Water Temperature (C)]]*OO[[#This Row],[52]]</f>
        <v>6.4216865217449996E-5</v>
      </c>
      <c r="BC381" s="10">
        <f>3/24000000*OO[[#This Row],[111 (02JUL1985 18:00:00)-Water Temperature (C)]]*OO[[#This Row],[53]]</f>
        <v>6.3968948569162503E-5</v>
      </c>
      <c r="BD381" s="10">
        <f>3/24000000*OO[[#This Row],[112 (02JUL1985 21:00:00)-Water Temperature (C)]]*OO[[#This Row],[54]]</f>
        <v>6.0407885300562493E-5</v>
      </c>
      <c r="BE381" s="10">
        <f>3/24000000*OO[[#This Row],[113 (03JUL1985 00:00:00)-Water Temperature (C)]]*OO[[#This Row],[55]]</f>
        <v>5.5283855799712508E-5</v>
      </c>
      <c r="BF381" s="10">
        <f>3/24000000*OO[[#This Row],[114 (03JUL1985 03:00:00)-Water Temperature (C)]]*OO[[#This Row],[56]]</f>
        <v>4.9054807513600002E-5</v>
      </c>
      <c r="BG381" s="10">
        <f>3/24000000*OO[[#This Row],[115 (03JUL1985 06:00:00)-Water Temperature (C)]]*OO[[#This Row],[57]]</f>
        <v>4.2689129702459992E-5</v>
      </c>
      <c r="BH381" s="10">
        <f>3/24000000*OO[[#This Row],[116 (03JUL1985 09:00:00)-Water Temperature (C)]]*OO[[#This Row],[58]]</f>
        <v>3.7638601535535001E-5</v>
      </c>
      <c r="BI381" s="10">
        <f>3/24000000*OO[[#This Row],[117 (03JUL1985 12:00:00)-Water Temperature (C)]]*OO[[#This Row],[59]]</f>
        <v>3.3528162408868751E-5</v>
      </c>
      <c r="BJ381" s="10">
        <f>3/24000000*OO[[#This Row],[118 (03JUL1985 15:00:00)-Water Temperature (C)]]*OO[[#This Row],[60]]</f>
        <v>2.9544178776749999E-5</v>
      </c>
      <c r="BK381" s="10">
        <f>3/24000000*OO[[#This Row],[119 (03JUL1985 18:00:00)-Water Temperature (C)]]*OO[[#This Row],[61]]</f>
        <v>2.4789625990346249E-5</v>
      </c>
      <c r="BL381" s="10">
        <f>3/24000000*OO[[#This Row],[120 (03JUL1985 21:00:00)-Water Temperature (C)]]*OO[[#This Row],[62]]</f>
        <v>2.0151213302906249E-5</v>
      </c>
      <c r="BM381" s="10">
        <f>3/24000000*OO[[#This Row],[121 (04JUL1985 00:00:00)-Water Temperature (C)]]*OO[[#This Row],[63]]</f>
        <v>1.6478688418875E-5</v>
      </c>
      <c r="BN381" s="10">
        <f>3/24000000*OO[[#This Row],[122 (04JUL1985 03:00:00)-Water Temperature (C)]]*OO[[#This Row],[64]]</f>
        <v>1.392977133539375E-5</v>
      </c>
      <c r="BO381" s="10">
        <f>3/24000000*OO[[#This Row],[123 (04JUL1985 06:00:00)-Water Temperature (C)]]*OO[[#This Row],[65]]</f>
        <v>1.2214057937969999E-5</v>
      </c>
      <c r="BP381" s="10">
        <f>3/24000000*OO[[#This Row],[124 (04JUL1985 09:00:00)-Water Temperature (C)]]*OO[[#This Row],[66]]</f>
        <v>1.1289959061998751E-5</v>
      </c>
      <c r="BQ381" s="10">
        <f>3/24000000*OO[[#This Row],[125 (04JUL1985 12:00:00)-Water Temperature (C)]]*OO[[#This Row],[67]]</f>
        <v>1.0509954946949999E-5</v>
      </c>
      <c r="BR381" s="10">
        <f>3/24000000*OO[[#This Row],[126 (04JUL1985 15:00:00)-Water Temperature (C)]]*OO[[#This Row],[68]]</f>
        <v>9.6458491174000005E-6</v>
      </c>
      <c r="BS381" s="10">
        <f>3/24000000*OO[[#This Row],[127 (04JUL1985 18:00:00)-Water Temperature (C)]]*OO[[#This Row],[69]]</f>
        <v>8.7655322937599998E-6</v>
      </c>
      <c r="BT381" s="10">
        <f>3/24000000*OO[[#This Row],[128 (04JUL1985 21:00:00)-Water Temperature (C)]]*OO[[#This Row],[70]]</f>
        <v>7.9255459513124985E-6</v>
      </c>
      <c r="BU381" s="10">
        <f>3/24000000*OO[[#This Row],[129 (05JUL1985 00:00:00)-Water Temperature (C)]]*OO[[#This Row],[71]]</f>
        <v>7.1863090182812501E-6</v>
      </c>
      <c r="BV381" s="10">
        <f>3/24000000*OO[[#This Row],[130 (05JUL1985 03:00:00)-Water Temperature (C)]]*OO[[#This Row],[72]]</f>
        <v>6.5917999557187499E-6</v>
      </c>
      <c r="BW381" s="10">
        <f>3/24000000*OO[[#This Row],[131 (05JUL1985 06:00:00)-Water Temperature (C)]]*OO[[#This Row],[73]]</f>
        <v>6.0859634325375002E-6</v>
      </c>
      <c r="BX381" s="10">
        <f>3/24000000*OO[[#This Row],[132 (05JUL1985 09:00:00)-Water Temperature (C)]]*OO[[#This Row],[74]]</f>
        <v>5.9181180778124998E-6</v>
      </c>
      <c r="BY381" s="10">
        <f>3/24000000*OO[[#This Row],[133 (05JUL1985 12:00:00)-Water Temperature (C)]]*OO[[#This Row],[75]]</f>
        <v>6.124784215299999E-6</v>
      </c>
      <c r="BZ381" s="10">
        <f>3/24000000*OO[[#This Row],[134 (05JUL1985 15:00:00)-Water Temperature (C)]]*OO[[#This Row],[76]]</f>
        <v>6.5037056228849999E-6</v>
      </c>
      <c r="CA381" s="10">
        <f>3/24000000*OO[[#This Row],[135 (05JUL1985 18:00:00)-Water Temperature (C)]]*OO[[#This Row],[77]]</f>
        <v>6.6276882951405004E-6</v>
      </c>
      <c r="CB381" s="10">
        <f>3/24000000*OO[[#This Row],[136 (05JUL1985 21:00:00)-Water Temperature (C)]]*OO[[#This Row],[78]]</f>
        <v>6.3440895408562501E-6</v>
      </c>
      <c r="CC381" s="10">
        <f>3/24000000*OO[[#This Row],[137 (06JUL1985 00:00:00)-Water Temperature (C)]]*OO[[#This Row],[79]]</f>
        <v>5.9424970842629998E-6</v>
      </c>
      <c r="CD381" s="10">
        <f>3/24000000*OO[[#This Row],[138 (06JUL1985 03:00:00)-Water Temperature (C)]]*OO[[#This Row],[80]]</f>
        <v>5.5800558204019997E-6</v>
      </c>
      <c r="CE381" s="10">
        <f>3/24000000*OO[[#This Row],[139 (06JUL1985 06:00:00)-Water Temperature (C)]]*OO[[#This Row],[81]]</f>
        <v>5.2402714388640003E-6</v>
      </c>
      <c r="CF381" s="10">
        <f>3/24000000*OO[[#This Row],[140 (06JUL1985 09:00:00)-Water Temperature (C)]]*OO[[#This Row],[82]]</f>
        <v>5.0144723561883752E-6</v>
      </c>
      <c r="CG381" s="10">
        <f>3/24000000*OO[[#This Row],[141 (06JUL1985 12:00:00)-Water Temperature (C)]]*OO[[#This Row],[83]]</f>
        <v>4.8694076315166246E-6</v>
      </c>
      <c r="CH381" s="10">
        <f>3/24000000*OO[[#This Row],[142 (06JUL1985 15:00:00)-Water Temperature (C)]]*OO[[#This Row],[84]]</f>
        <v>4.6730363663502498E-6</v>
      </c>
      <c r="CI381" s="10">
        <f>3/24000000*OO[[#This Row],[143 (06JUL1985 18:00:00)-Water Temperature (C)]]*OO[[#This Row],[85]]</f>
        <v>4.4514741876839996E-6</v>
      </c>
      <c r="CJ381" s="10">
        <f>3/24000000*OO[[#This Row],[144 (06JUL1985 21:00:00)-Water Temperature (C)]]*OO[[#This Row],[86]]</f>
        <v>4.1479670805752497E-6</v>
      </c>
      <c r="CK381" s="10">
        <f>3/24000000*OO[[#This Row],[145 (07JUL1985 00:00:00)-Water Temperature (C)]]*OO[[#This Row],[87]]</f>
        <v>3.7791533141167495E-6</v>
      </c>
      <c r="CL381" s="10">
        <f>3/24000000*OO[[#This Row],[146 (07JUL1985 03:00:00)-Water Temperature (C)]]*OO[[#This Row],[88]]</f>
        <v>3.4933720004677498E-6</v>
      </c>
      <c r="CM381" s="10">
        <f>3/24000000*OO[[#This Row],[147 (07JUL1985 06:00:00)-Water Temperature (C)]]*OO[[#This Row],[89]]</f>
        <v>3.2579755072859996E-6</v>
      </c>
      <c r="CN381" s="10">
        <f>3/24000000*OO[[#This Row],[148 (07JUL1985 09:00:00)-Water Temperature (C)]]*OO[[#This Row],[90]]</f>
        <v>3.155960009158875E-6</v>
      </c>
      <c r="CO381" s="10">
        <f>3/24000000*OO[[#This Row],[149 (07JUL1985 12:00:00)-Water Temperature (C)]]*OO[[#This Row],[91]]</f>
        <v>3.1053569736877493E-6</v>
      </c>
      <c r="CP381" s="10">
        <f>3/24000000*OO[[#This Row],[150 (07JUL1985 15:00:00)-Water Temperature (C)]]*OO[[#This Row],[92]]</f>
        <v>3.129971287246375E-6</v>
      </c>
      <c r="CQ381" s="10">
        <f>3/24000000*OO[[#This Row],[151 (07JUL1985 18:00:00)-Water Temperature (C)]]*OO[[#This Row],[93]]</f>
        <v>3.1830828499635E-6</v>
      </c>
      <c r="CR381" s="10">
        <f>3/24000000*OO[[#This Row],[152 (07JUL1985 21:00:00)-Water Temperature (C)]]*OO[[#This Row],[94]]</f>
        <v>3.1016409186487498E-6</v>
      </c>
      <c r="CS381" s="10">
        <f>3/24000000*OO[[#This Row],[153 (08JUL1985 00:00:00)-Water Temperature (C)]]*OO[[#This Row],[95]]</f>
        <v>2.8951938388874997E-6</v>
      </c>
      <c r="CT381" s="10">
        <f>3/24000000*OO[[#This Row],[154 (08JUL1985 03:00:00)-Water Temperature (C)]]*OO[[#This Row],[96]]</f>
        <v>2.7073842520432501E-6</v>
      </c>
      <c r="CU381" s="10">
        <f>3/24000000*OO[[#This Row],[155 (08JUL1985 06:00:00)-Water Temperature (C)]]*OO[[#This Row],[97]]</f>
        <v>2.551207182271875E-6</v>
      </c>
      <c r="CV381" s="10">
        <f>3/24000000*OO[[#This Row],[156 (08JUL1985 09:00:00)-Water Temperature (C)]]*OO[[#This Row],[98]]</f>
        <v>2.5011948755981251E-6</v>
      </c>
      <c r="CW381" s="10">
        <f>3/24000000*OO[[#This Row],[157 (08JUL1985 12:00:00)-Water Temperature (C)]]*OO[[#This Row],[99]]</f>
        <v>2.4142198225395001E-6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0</v>
      </c>
      <c r="T382" s="10">
        <f>3/24*OO[[#This Row],[76 (28JUN1985 09:00:00)-Water Temperature (C)]]*OO[[#This Row],[18]]/SUM(OO[18])</f>
        <v>0</v>
      </c>
      <c r="U382" s="10">
        <f>3/24*OO[[#This Row],[77 (28JUN1985 12:00:00)-Water Temperature (C)]]*OO[[#This Row],[19]]/SUM(OO[19])</f>
        <v>0</v>
      </c>
      <c r="V382" s="10">
        <f>3/24000000*OO[[#This Row],[78 (28JUN1985 15:00:00)-Water Temperature (C)]]*OO[[#This Row],[20]]</f>
        <v>0</v>
      </c>
      <c r="W382" s="10">
        <f>3/24000000*OO[[#This Row],[79 (28JUN1985 18:00:00)-Water Temperature (C)]]*OO[[#This Row],[21]]</f>
        <v>1.9404524292640001E-37</v>
      </c>
      <c r="X382" s="10">
        <f>3/24000000*OO[[#This Row],[80 (28JUN1985 21:00:00)-Water Temperature (C)]]*OO[[#This Row],[22]]</f>
        <v>5.7444532451049999E-31</v>
      </c>
      <c r="Y382" s="10">
        <f>3/24000000*OO[[#This Row],[81 (29JUN1985 00:00:00)-Water Temperature (C)]]*OO[[#This Row],[23]]</f>
        <v>1.1398012863860001E-24</v>
      </c>
      <c r="Z382" s="10">
        <f>3/24000000*OO[[#This Row],[82 (29JUN1985 03:00:00)-Water Temperature (C)]]*OO[[#This Row],[24]]</f>
        <v>5.0198181703500004E-20</v>
      </c>
      <c r="AA382" s="10">
        <f>3/24000000*OO[[#This Row],[83 (29JUN1985 06:00:00)-Water Temperature (C)]]*OO[[#This Row],[25]]</f>
        <v>1.2646208461004999E-16</v>
      </c>
      <c r="AB382" s="10">
        <f>3/24000000*OO[[#This Row],[84 (29JUN1985 09:00:00)-Water Temperature (C)]]*OO[[#This Row],[26]]</f>
        <v>7.2728600222500007E-14</v>
      </c>
      <c r="AC382" s="10">
        <f>3/24000000*OO[[#This Row],[85 (29JUN1985 12:00:00)-Water Temperature (C)]]*OO[[#This Row],[27]]</f>
        <v>1.4849301547080002E-11</v>
      </c>
      <c r="AD382" s="10">
        <f>3/24000000*OO[[#This Row],[86 (29JUN1985 15:00:00)-Water Temperature (C)]]*OO[[#This Row],[28]]</f>
        <v>1.3857551496241249E-9</v>
      </c>
      <c r="AE382" s="10">
        <f>3/24000000*OO[[#This Row],[88 (29JUN1985 21:00:00)-Water Temperature (C)]]*OO[[#This Row],[30]]</f>
        <v>1.6096397027315E-6</v>
      </c>
      <c r="AF382" s="10">
        <f>3/24000000*OO[[#This Row],[88 (29JUN1985 21:00:00)-Water Temperature (C)]]*OO[[#This Row],[30]]</f>
        <v>1.6096397027315E-6</v>
      </c>
      <c r="AG382" s="10">
        <f>3/24000000*OO[[#This Row],[89 (30JUN1985 00:00:00)-Water Temperature (C)]]*OO[[#This Row],[31]]</f>
        <v>2.2784915037622497E-5</v>
      </c>
      <c r="AH382" s="10">
        <f>3/24000000*OO[[#This Row],[90 (30JUN1985 03:00:00)-Water Temperature (C)]]*OO[[#This Row],[32]]</f>
        <v>1.9882767235668747E-4</v>
      </c>
      <c r="AI382" s="10">
        <f>3/24000000*OO[[#This Row],[91 (30JUN1985 06:00:00)-Water Temperature (C)]]*OO[[#This Row],[33]]</f>
        <v>1.1681467371997499E-3</v>
      </c>
      <c r="AJ382" s="10">
        <f>3/24000000*OO[[#This Row],[92 (30JUN1985 09:00:00)-Water Temperature (C)]]*OO[[#This Row],[34]]</f>
        <v>4.8403394237803753E-3</v>
      </c>
      <c r="AK382" s="10">
        <f>3/24000000*OO[[#This Row],[93 (30JUN1985 12:00:00)-Water Temperature (C)]]*OO[[#This Row],[35]]</f>
        <v>1.4638426095149997E-2</v>
      </c>
      <c r="AL382" s="10">
        <f>3/24000000*OO[[#This Row],[94 (30JUN1985 15:00:00)-Water Temperature (C)]]*OO[[#This Row],[36]]</f>
        <v>3.4077442119909998E-2</v>
      </c>
      <c r="AM382" s="10">
        <f>3/24000000*OO[[#This Row],[95 (30JUN1985 18:00:00)-Water Temperature (C)]]*OO[[#This Row],[37]]</f>
        <v>6.0796596128699996E-2</v>
      </c>
      <c r="AN382" s="10">
        <f>3/24000000*OO[[#This Row],[96 (30JUN1985 21:00:00)-Water Temperature (C)]]*OO[[#This Row],[38]]</f>
        <v>8.1467373765050005E-2</v>
      </c>
      <c r="AO382" s="10">
        <f>3/24000000*OO[[#This Row],[97 (01JUL1985 00:00:00)-Water Temperature (C)]]*OO[[#This Row],[39]]</f>
        <v>8.7043456244799991E-2</v>
      </c>
      <c r="AP382" s="10">
        <f>3/24000000*OO[[#This Row],[98 (01JUL1985 03:00:00)-Water Temperature (C)]]*OO[[#This Row],[40]]</f>
        <v>7.7861169482449991E-2</v>
      </c>
      <c r="AQ382" s="10">
        <f>3/24000000*OO[[#This Row],[99 (01JUL1985 06:00:00)-Water Temperature (C)]]*OO[[#This Row],[41]]</f>
        <v>5.9492734488599999E-2</v>
      </c>
      <c r="AR382" s="10">
        <f>3/24000000*OO[[#This Row],[100 (01JUL1985 09:00:00)-Water Temperature (C)]]*OO[[#This Row],[42]]</f>
        <v>4.0423097456865002E-2</v>
      </c>
      <c r="AS382" s="10">
        <f>3/24000000*OO[[#This Row],[101 (01JUL1985 12:00:00)-Water Temperature (C)]]*OO[[#This Row],[43]]</f>
        <v>2.41528101619875E-2</v>
      </c>
      <c r="AT382" s="10">
        <f>3/24000000*OO[[#This Row],[102 (01JUL1985 15:00:00)-Water Temperature (C)]]*OO[[#This Row],[44]]</f>
        <v>1.2818287794813747E-2</v>
      </c>
      <c r="AU382" s="10">
        <f>3/24000000*OO[[#This Row],[103 (01JUL1985 18:00:00)-Water Temperature (C)]]*OO[[#This Row],[45]]</f>
        <v>5.9274011886300002E-3</v>
      </c>
      <c r="AV382" s="10">
        <f>3/24000000*OO[[#This Row],[104 (01JUL1985 21:00:00)-Water Temperature (C)]]*OO[[#This Row],[46]]</f>
        <v>2.4405595913662499E-3</v>
      </c>
      <c r="AW382" s="10">
        <f>3/24000000*OO[[#This Row],[105 (02JUL1985 00:00:00)-Water Temperature (C)]]*OO[[#This Row],[47]]</f>
        <v>9.2125649650999996E-4</v>
      </c>
      <c r="AX382" s="10">
        <f>3/24000000*OO[[#This Row],[106 (02JUL1985 03:00:00)-Water Temperature (C)]]*OO[[#This Row],[48]]</f>
        <v>3.4247034332849995E-4</v>
      </c>
      <c r="AY382" s="10">
        <f>3/24000000*OO[[#This Row],[107 (02JUL1985 06:00:00)-Water Temperature (C)]]*OO[[#This Row],[49]]</f>
        <v>1.4035761303826249E-4</v>
      </c>
      <c r="AZ382" s="10">
        <f>3/24000000*OO[[#This Row],[108 (02JUL1985 09:00:00)-Water Temperature (C)]]*OO[[#This Row],[50]]</f>
        <v>7.8303686538774993E-5</v>
      </c>
      <c r="BA382" s="10">
        <f>3/24000000*OO[[#This Row],[109 (02JUL1985 12:00:00)-Water Temperature (C)]]*OO[[#This Row],[51]]</f>
        <v>6.14489582016E-5</v>
      </c>
      <c r="BB382" s="10">
        <f>3/24000000*OO[[#This Row],[110 (02JUL1985 15:00:00)-Water Temperature (C)]]*OO[[#This Row],[52]]</f>
        <v>5.8988474586462501E-5</v>
      </c>
      <c r="BC382" s="10">
        <f>3/24000000*OO[[#This Row],[111 (02JUL1985 18:00:00)-Water Temperature (C)]]*OO[[#This Row],[53]]</f>
        <v>5.8778274044375001E-5</v>
      </c>
      <c r="BD382" s="10">
        <f>3/24000000*OO[[#This Row],[112 (02JUL1985 21:00:00)-Water Temperature (C)]]*OO[[#This Row],[54]]</f>
        <v>5.5612954073407499E-5</v>
      </c>
      <c r="BE382" s="10">
        <f>3/24000000*OO[[#This Row],[113 (03JUL1985 00:00:00)-Water Temperature (C)]]*OO[[#This Row],[55]]</f>
        <v>5.1034571962326249E-5</v>
      </c>
      <c r="BF382" s="10">
        <f>3/24000000*OO[[#This Row],[114 (03JUL1985 03:00:00)-Water Temperature (C)]]*OO[[#This Row],[56]]</f>
        <v>4.5442592125437498E-5</v>
      </c>
      <c r="BG382" s="10">
        <f>3/24000000*OO[[#This Row],[115 (03JUL1985 06:00:00)-Water Temperature (C)]]*OO[[#This Row],[57]]</f>
        <v>3.9666949783109999E-5</v>
      </c>
      <c r="BH382" s="10">
        <f>3/24000000*OO[[#This Row],[116 (03JUL1985 09:00:00)-Water Temperature (C)]]*OO[[#This Row],[58]]</f>
        <v>3.5116624590899997E-5</v>
      </c>
      <c r="BI382" s="10">
        <f>3/24000000*OO[[#This Row],[117 (03JUL1985 12:00:00)-Water Temperature (C)]]*OO[[#This Row],[59]]</f>
        <v>3.1399064324707496E-5</v>
      </c>
      <c r="BJ382" s="10">
        <f>3/24000000*OO[[#This Row],[118 (03JUL1985 15:00:00)-Water Temperature (C)]]*OO[[#This Row],[60]]</f>
        <v>2.7724266382511248E-5</v>
      </c>
      <c r="BK382" s="10">
        <f>3/24000000*OO[[#This Row],[119 (03JUL1985 18:00:00)-Water Temperature (C)]]*OO[[#This Row],[61]]</f>
        <v>2.3273840594960001E-5</v>
      </c>
      <c r="BL382" s="10">
        <f>3/24000000*OO[[#This Row],[120 (03JUL1985 21:00:00)-Water Temperature (C)]]*OO[[#This Row],[62]]</f>
        <v>1.8900181077659996E-5</v>
      </c>
      <c r="BM382" s="10">
        <f>3/24000000*OO[[#This Row],[121 (04JUL1985 00:00:00)-Water Temperature (C)]]*OO[[#This Row],[63]]</f>
        <v>1.5431628219012501E-5</v>
      </c>
      <c r="BN382" s="10">
        <f>3/24000000*OO[[#This Row],[122 (04JUL1985 03:00:00)-Water Temperature (C)]]*OO[[#This Row],[64]]</f>
        <v>1.3022322899317502E-5</v>
      </c>
      <c r="BO382" s="10">
        <f>3/24000000*OO[[#This Row],[123 (04JUL1985 06:00:00)-Water Temperature (C)]]*OO[[#This Row],[65]]</f>
        <v>1.140247358342E-5</v>
      </c>
      <c r="BP382" s="10">
        <f>3/24000000*OO[[#This Row],[124 (04JUL1985 09:00:00)-Water Temperature (C)]]*OO[[#This Row],[66]]</f>
        <v>1.0540475628298749E-5</v>
      </c>
      <c r="BQ382" s="10">
        <f>3/24000000*OO[[#This Row],[125 (04JUL1985 12:00:00)-Water Temperature (C)]]*OO[[#This Row],[67]]</f>
        <v>9.8263618841025002E-6</v>
      </c>
      <c r="BR382" s="10">
        <f>3/24000000*OO[[#This Row],[126 (04JUL1985 15:00:00)-Water Temperature (C)]]*OO[[#This Row],[68]]</f>
        <v>9.02958514994E-6</v>
      </c>
      <c r="BS382" s="10">
        <f>3/24000000*OO[[#This Row],[127 (04JUL1985 18:00:00)-Water Temperature (C)]]*OO[[#This Row],[69]]</f>
        <v>8.2204349423749993E-6</v>
      </c>
      <c r="BT382" s="10">
        <f>3/24000000*OO[[#This Row],[128 (04JUL1985 21:00:00)-Water Temperature (C)]]*OO[[#This Row],[70]]</f>
        <v>7.4439479107349988E-6</v>
      </c>
      <c r="BU382" s="10">
        <f>3/24000000*OO[[#This Row],[129 (05JUL1985 00:00:00)-Water Temperature (C)]]*OO[[#This Row],[71]]</f>
        <v>6.7513527019574993E-6</v>
      </c>
      <c r="BV382" s="10">
        <f>3/24000000*OO[[#This Row],[130 (05JUL1985 03:00:00)-Water Temperature (C)]]*OO[[#This Row],[72]]</f>
        <v>6.1967063088725006E-6</v>
      </c>
      <c r="BW382" s="10">
        <f>3/24000000*OO[[#This Row],[131 (05JUL1985 06:00:00)-Water Temperature (C)]]*OO[[#This Row],[73]]</f>
        <v>5.72415623855625E-6</v>
      </c>
      <c r="BX382" s="10">
        <f>3/24000000*OO[[#This Row],[132 (05JUL1985 09:00:00)-Water Temperature (C)]]*OO[[#This Row],[74]]</f>
        <v>5.5702454411099995E-6</v>
      </c>
      <c r="BY382" s="10">
        <f>3/24000000*OO[[#This Row],[133 (05JUL1985 12:00:00)-Water Temperature (C)]]*OO[[#This Row],[75]]</f>
        <v>5.7735353020325E-6</v>
      </c>
      <c r="BZ382" s="10">
        <f>3/24000000*OO[[#This Row],[134 (05JUL1985 15:00:00)-Water Temperature (C)]]*OO[[#This Row],[76]]</f>
        <v>6.1372358596462498E-6</v>
      </c>
      <c r="CA382" s="10">
        <f>3/24000000*OO[[#This Row],[135 (05JUL1985 18:00:00)-Water Temperature (C)]]*OO[[#This Row],[77]]</f>
        <v>6.2606698149449991E-6</v>
      </c>
      <c r="CB382" s="10">
        <f>3/24000000*OO[[#This Row],[136 (05JUL1985 21:00:00)-Water Temperature (C)]]*OO[[#This Row],[78]]</f>
        <v>5.9984367598642498E-6</v>
      </c>
      <c r="CC382" s="10">
        <f>3/24000000*OO[[#This Row],[137 (06JUL1985 00:00:00)-Water Temperature (C)]]*OO[[#This Row],[79]]</f>
        <v>5.6263693852021252E-6</v>
      </c>
      <c r="CD382" s="10">
        <f>3/24000000*OO[[#This Row],[138 (06JUL1985 03:00:00)-Water Temperature (C)]]*OO[[#This Row],[80]]</f>
        <v>5.2931414095931255E-6</v>
      </c>
      <c r="CE382" s="10">
        <f>3/24000000*OO[[#This Row],[139 (06JUL1985 06:00:00)-Water Temperature (C)]]*OO[[#This Row],[81]]</f>
        <v>4.9761548864516243E-6</v>
      </c>
      <c r="CF382" s="10">
        <f>3/24000000*OO[[#This Row],[140 (06JUL1985 09:00:00)-Water Temperature (C)]]*OO[[#This Row],[82]]</f>
        <v>4.7695960635468748E-6</v>
      </c>
      <c r="CG382" s="10">
        <f>3/24000000*OO[[#This Row],[141 (06JUL1985 12:00:00)-Water Temperature (C)]]*OO[[#This Row],[83]]</f>
        <v>4.6415034622852498E-6</v>
      </c>
      <c r="CH382" s="10">
        <f>3/24000000*OO[[#This Row],[142 (06JUL1985 15:00:00)-Water Temperature (C)]]*OO[[#This Row],[84]]</f>
        <v>4.46384528843175E-6</v>
      </c>
      <c r="CI382" s="10">
        <f>3/24000000*OO[[#This Row],[143 (06JUL1985 18:00:00)-Water Temperature (C)]]*OO[[#This Row],[85]]</f>
        <v>4.2575513188050001E-6</v>
      </c>
      <c r="CJ382" s="10">
        <f>3/24000000*OO[[#This Row],[144 (06JUL1985 21:00:00)-Water Temperature (C)]]*OO[[#This Row],[86]]</f>
        <v>3.9761991587369998E-6</v>
      </c>
      <c r="CK382" s="10">
        <f>3/24000000*OO[[#This Row],[145 (07JUL1985 00:00:00)-Water Temperature (C)]]*OO[[#This Row],[87]]</f>
        <v>3.6245028587039998E-6</v>
      </c>
      <c r="CL382" s="10">
        <f>3/24000000*OO[[#This Row],[146 (07JUL1985 03:00:00)-Water Temperature (C)]]*OO[[#This Row],[88]]</f>
        <v>3.3526712823659999E-6</v>
      </c>
      <c r="CM382" s="10">
        <f>3/24000000*OO[[#This Row],[147 (07JUL1985 06:00:00)-Water Temperature (C)]]*OO[[#This Row],[89]]</f>
        <v>3.1293832126946248E-6</v>
      </c>
      <c r="CN382" s="10">
        <f>3/24000000*OO[[#This Row],[148 (07JUL1985 09:00:00)-Water Temperature (C)]]*OO[[#This Row],[90]]</f>
        <v>3.033595877030875E-6</v>
      </c>
      <c r="CO382" s="10">
        <f>3/24000000*OO[[#This Row],[149 (07JUL1985 12:00:00)-Water Temperature (C)]]*OO[[#This Row],[91]]</f>
        <v>2.9869104319040001E-6</v>
      </c>
      <c r="CP382" s="10">
        <f>3/24000000*OO[[#This Row],[150 (07JUL1985 15:00:00)-Water Temperature (C)]]*OO[[#This Row],[92]]</f>
        <v>3.0143325227104998E-6</v>
      </c>
      <c r="CQ382" s="10">
        <f>3/24000000*OO[[#This Row],[151 (07JUL1985 18:00:00)-Water Temperature (C)]]*OO[[#This Row],[93]]</f>
        <v>3.068477296974E-6</v>
      </c>
      <c r="CR382" s="10">
        <f>3/24000000*OO[[#This Row],[152 (07JUL1985 21:00:00)-Water Temperature (C)]]*OO[[#This Row],[94]]</f>
        <v>2.9945105145866246E-6</v>
      </c>
      <c r="CS382" s="10">
        <f>3/24000000*OO[[#This Row],[153 (08JUL1985 00:00:00)-Water Temperature (C)]]*OO[[#This Row],[95]]</f>
        <v>2.7966336627464998E-6</v>
      </c>
      <c r="CT382" s="10">
        <f>3/24000000*OO[[#This Row],[154 (08JUL1985 03:00:00)-Water Temperature (C)]]*OO[[#This Row],[96]]</f>
        <v>2.6189234344096248E-6</v>
      </c>
      <c r="CU382" s="10">
        <f>3/24000000*OO[[#This Row],[155 (08JUL1985 06:00:00)-Water Temperature (C)]]*OO[[#This Row],[97]]</f>
        <v>2.4699468996599999E-6</v>
      </c>
      <c r="CV382" s="10">
        <f>3/24000000*OO[[#This Row],[156 (08JUL1985 09:00:00)-Water Temperature (C)]]*OO[[#This Row],[98]]</f>
        <v>2.4227253404538751E-6</v>
      </c>
      <c r="CW382" s="10">
        <f>3/24000000*OO[[#This Row],[157 (08JUL1985 12:00:00)-Water Temperature (C)]]*OO[[#This Row],[99]]</f>
        <v>2.3444624613840001E-6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0</v>
      </c>
      <c r="T383" s="10">
        <f>3/24*OO[[#This Row],[76 (28JUN1985 09:00:00)-Water Temperature (C)]]*OO[[#This Row],[18]]/SUM(OO[18])</f>
        <v>0</v>
      </c>
      <c r="U383" s="10">
        <f>3/24*OO[[#This Row],[77 (28JUN1985 12:00:00)-Water Temperature (C)]]*OO[[#This Row],[19]]/SUM(OO[19])</f>
        <v>0</v>
      </c>
      <c r="V383" s="10">
        <f>3/24000000*OO[[#This Row],[78 (28JUN1985 15:00:00)-Water Temperature (C)]]*OO[[#This Row],[20]]</f>
        <v>0</v>
      </c>
      <c r="W383" s="10">
        <f>3/24000000*OO[[#This Row],[79 (28JUN1985 18:00:00)-Water Temperature (C)]]*OO[[#This Row],[21]]</f>
        <v>7.1088128818124997E-38</v>
      </c>
      <c r="X383" s="10">
        <f>3/24000000*OO[[#This Row],[80 (28JUN1985 21:00:00)-Water Temperature (C)]]*OO[[#This Row],[22]]</f>
        <v>3.8819231924362497E-31</v>
      </c>
      <c r="Y383" s="10">
        <f>3/24000000*OO[[#This Row],[81 (29JUN1985 00:00:00)-Water Temperature (C)]]*OO[[#This Row],[23]]</f>
        <v>5.9818356724874995E-25</v>
      </c>
      <c r="Z383" s="10">
        <f>3/24000000*OO[[#This Row],[82 (29JUN1985 03:00:00)-Water Temperature (C)]]*OO[[#This Row],[24]]</f>
        <v>3.3522517993160001E-20</v>
      </c>
      <c r="AA383" s="10">
        <f>3/24000000*OO[[#This Row],[83 (29JUN1985 06:00:00)-Water Temperature (C)]]*OO[[#This Row],[25]]</f>
        <v>9.4247911053450002E-17</v>
      </c>
      <c r="AB383" s="10">
        <f>3/24000000*OO[[#This Row],[84 (29JUN1985 09:00:00)-Water Temperature (C)]]*OO[[#This Row],[26]]</f>
        <v>5.842704798887499E-14</v>
      </c>
      <c r="AC383" s="10">
        <f>3/24000000*OO[[#This Row],[85 (29JUN1985 12:00:00)-Water Temperature (C)]]*OO[[#This Row],[27]]</f>
        <v>1.2657603795095001E-11</v>
      </c>
      <c r="AD383" s="10">
        <f>3/24000000*OO[[#This Row],[86 (29JUN1985 15:00:00)-Water Temperature (C)]]*OO[[#This Row],[28]]</f>
        <v>1.24048978483E-9</v>
      </c>
      <c r="AE383" s="10">
        <f>3/24000000*OO[[#This Row],[88 (29JUN1985 21:00:00)-Water Temperature (C)]]*OO[[#This Row],[30]]</f>
        <v>1.5605369562809997E-6</v>
      </c>
      <c r="AF383" s="10">
        <f>3/24000000*OO[[#This Row],[88 (29JUN1985 21:00:00)-Water Temperature (C)]]*OO[[#This Row],[30]]</f>
        <v>1.5605369562809997E-6</v>
      </c>
      <c r="AG383" s="10">
        <f>3/24000000*OO[[#This Row],[89 (30JUN1985 00:00:00)-Water Temperature (C)]]*OO[[#This Row],[31]]</f>
        <v>2.2886075972808747E-5</v>
      </c>
      <c r="AH383" s="10">
        <f>3/24000000*OO[[#This Row],[90 (30JUN1985 03:00:00)-Water Temperature (C)]]*OO[[#This Row],[32]]</f>
        <v>2.0658243592072499E-4</v>
      </c>
      <c r="AI383" s="10">
        <f>3/24000000*OO[[#This Row],[91 (30JUN1985 06:00:00)-Water Temperature (C)]]*OO[[#This Row],[33]]</f>
        <v>1.25054430445875E-3</v>
      </c>
      <c r="AJ383" s="10">
        <f>3/24000000*OO[[#This Row],[92 (30JUN1985 09:00:00)-Water Temperature (C)]]*OO[[#This Row],[34]]</f>
        <v>5.3341117529999999E-3</v>
      </c>
      <c r="AK383" s="10">
        <f>3/24000000*OO[[#This Row],[93 (30JUN1985 12:00:00)-Water Temperature (C)]]*OO[[#This Row],[35]]</f>
        <v>1.659017473378125E-2</v>
      </c>
      <c r="AL383" s="10">
        <f>3/24000000*OO[[#This Row],[94 (30JUN1985 15:00:00)-Water Temperature (C)]]*OO[[#This Row],[36]]</f>
        <v>3.9584771690634998E-2</v>
      </c>
      <c r="AM383" s="10">
        <f>3/24000000*OO[[#This Row],[95 (30JUN1985 18:00:00)-Water Temperature (C)]]*OO[[#This Row],[37]]</f>
        <v>7.214661087067499E-2</v>
      </c>
      <c r="AN383" s="10">
        <f>3/24000000*OO[[#This Row],[96 (30JUN1985 21:00:00)-Water Temperature (C)]]*OO[[#This Row],[38]]</f>
        <v>9.8450886156062498E-2</v>
      </c>
      <c r="AO383" s="10">
        <f>3/24000000*OO[[#This Row],[97 (01JUL1985 00:00:00)-Water Temperature (C)]]*OO[[#This Row],[39]]</f>
        <v>0.1069285375127</v>
      </c>
      <c r="AP383" s="10">
        <f>3/24000000*OO[[#This Row],[98 (01JUL1985 03:00:00)-Water Temperature (C)]]*OO[[#This Row],[40]]</f>
        <v>9.7183520796862488E-2</v>
      </c>
      <c r="AQ383" s="10">
        <f>3/24000000*OO[[#This Row],[99 (01JUL1985 06:00:00)-Water Temperature (C)]]*OO[[#This Row],[41]]</f>
        <v>7.5346940263962506E-2</v>
      </c>
      <c r="AR383" s="10">
        <f>3/24000000*OO[[#This Row],[100 (01JUL1985 09:00:00)-Water Temperature (C)]]*OO[[#This Row],[42]]</f>
        <v>5.1930807683124997E-2</v>
      </c>
      <c r="AS383" s="10">
        <f>3/24000000*OO[[#This Row],[101 (01JUL1985 12:00:00)-Water Temperature (C)]]*OO[[#This Row],[43]]</f>
        <v>3.1453302690521247E-2</v>
      </c>
      <c r="AT383" s="10">
        <f>3/24000000*OO[[#This Row],[102 (01JUL1985 15:00:00)-Water Temperature (C)]]*OO[[#This Row],[44]]</f>
        <v>1.6882457499562496E-2</v>
      </c>
      <c r="AU383" s="10">
        <f>3/24000000*OO[[#This Row],[103 (01JUL1985 18:00:00)-Water Temperature (C)]]*OO[[#This Row],[45]]</f>
        <v>7.8905559150749989E-3</v>
      </c>
      <c r="AV383" s="10">
        <f>3/24000000*OO[[#This Row],[104 (01JUL1985 21:00:00)-Water Temperature (C)]]*OO[[#This Row],[46]]</f>
        <v>3.2758162311608747E-3</v>
      </c>
      <c r="AW383" s="10">
        <f>3/24000000*OO[[#This Row],[105 (02JUL1985 00:00:00)-Water Temperature (C)]]*OO[[#This Row],[47]]</f>
        <v>1.242313629794625E-3</v>
      </c>
      <c r="AX383" s="10">
        <f>3/24000000*OO[[#This Row],[106 (02JUL1985 03:00:00)-Water Temperature (C)]]*OO[[#This Row],[48]]</f>
        <v>4.6051947771390001E-4</v>
      </c>
      <c r="AY383" s="10">
        <f>3/24000000*OO[[#This Row],[107 (02JUL1985 06:00:00)-Water Temperature (C)]]*OO[[#This Row],[49]]</f>
        <v>1.852040237273E-4</v>
      </c>
      <c r="AZ383" s="10">
        <f>3/24000000*OO[[#This Row],[108 (02JUL1985 09:00:00)-Water Temperature (C)]]*OO[[#This Row],[50]]</f>
        <v>9.9554467188824982E-5</v>
      </c>
      <c r="BA383" s="10">
        <f>3/24000000*OO[[#This Row],[109 (02JUL1985 12:00:00)-Water Temperature (C)]]*OO[[#This Row],[51]]</f>
        <v>7.5549676735924993E-5</v>
      </c>
      <c r="BB383" s="10">
        <f>3/24000000*OO[[#This Row],[110 (02JUL1985 15:00:00)-Water Temperature (C)]]*OO[[#This Row],[52]]</f>
        <v>7.1482200553874985E-5</v>
      </c>
      <c r="BC383" s="10">
        <f>3/24000000*OO[[#This Row],[111 (02JUL1985 18:00:00)-Water Temperature (C)]]*OO[[#This Row],[53]]</f>
        <v>7.0984007536349999E-5</v>
      </c>
      <c r="BD383" s="10">
        <f>3/24000000*OO[[#This Row],[112 (02JUL1985 21:00:00)-Water Temperature (C)]]*OO[[#This Row],[54]]</f>
        <v>6.7130844015200004E-5</v>
      </c>
      <c r="BE383" s="10">
        <f>3/24000000*OO[[#This Row],[113 (03JUL1985 00:00:00)-Water Temperature (C)]]*OO[[#This Row],[55]]</f>
        <v>6.1664989115624988E-5</v>
      </c>
      <c r="BF383" s="10">
        <f>3/24000000*OO[[#This Row],[114 (03JUL1985 03:00:00)-Water Temperature (C)]]*OO[[#This Row],[56]]</f>
        <v>5.5030962598462494E-5</v>
      </c>
      <c r="BG383" s="10">
        <f>3/24000000*OO[[#This Row],[115 (03JUL1985 06:00:00)-Water Temperature (C)]]*OO[[#This Row],[57]]</f>
        <v>4.8149995106512493E-5</v>
      </c>
      <c r="BH383" s="10">
        <f>3/24000000*OO[[#This Row],[116 (03JUL1985 09:00:00)-Water Temperature (C)]]*OO[[#This Row],[58]]</f>
        <v>4.2785719200875E-5</v>
      </c>
      <c r="BI383" s="10">
        <f>3/24000000*OO[[#This Row],[117 (03JUL1985 12:00:00)-Water Temperature (C)]]*OO[[#This Row],[59]]</f>
        <v>3.8409942416197494E-5</v>
      </c>
      <c r="BJ383" s="10">
        <f>3/24000000*OO[[#This Row],[118 (03JUL1985 15:00:00)-Water Temperature (C)]]*OO[[#This Row],[60]]</f>
        <v>3.3943348667562497E-5</v>
      </c>
      <c r="BK383" s="10">
        <f>3/24000000*OO[[#This Row],[119 (03JUL1985 18:00:00)-Water Temperature (C)]]*OO[[#This Row],[61]]</f>
        <v>2.8453892206577496E-5</v>
      </c>
      <c r="BL383" s="10">
        <f>3/24000000*OO[[#This Row],[120 (03JUL1985 21:00:00)-Water Temperature (C)]]*OO[[#This Row],[62]]</f>
        <v>2.303212908731E-5</v>
      </c>
      <c r="BM383" s="10">
        <f>3/24000000*OO[[#This Row],[121 (04JUL1985 00:00:00)-Water Temperature (C)]]*OO[[#This Row],[63]]</f>
        <v>1.8732413953124999E-5</v>
      </c>
      <c r="BN383" s="10">
        <f>3/24000000*OO[[#This Row],[122 (04JUL1985 03:00:00)-Water Temperature (C)]]*OO[[#This Row],[64]]</f>
        <v>1.5737277548452498E-5</v>
      </c>
      <c r="BO383" s="10">
        <f>3/24000000*OO[[#This Row],[123 (04JUL1985 06:00:00)-Water Temperature (C)]]*OO[[#This Row],[65]]</f>
        <v>1.3729127921190002E-5</v>
      </c>
      <c r="BP383" s="10">
        <f>3/24000000*OO[[#This Row],[124 (04JUL1985 09:00:00)-Water Temperature (C)]]*OO[[#This Row],[66]]</f>
        <v>1.2667506711821249E-5</v>
      </c>
      <c r="BQ383" s="10">
        <f>3/24000000*OO[[#This Row],[125 (04JUL1985 12:00:00)-Water Temperature (C)]]*OO[[#This Row],[67]]</f>
        <v>1.1794234128225001E-5</v>
      </c>
      <c r="BR383" s="10">
        <f>3/24000000*OO[[#This Row],[126 (04JUL1985 15:00:00)-Water Temperature (C)]]*OO[[#This Row],[68]]</f>
        <v>1.0830315431869999E-5</v>
      </c>
      <c r="BS383" s="10">
        <f>3/24000000*OO[[#This Row],[127 (04JUL1985 18:00:00)-Water Temperature (C)]]*OO[[#This Row],[69]]</f>
        <v>9.8621315355199992E-6</v>
      </c>
      <c r="BT383" s="10">
        <f>3/24000000*OO[[#This Row],[128 (04JUL1985 21:00:00)-Water Temperature (C)]]*OO[[#This Row],[70]]</f>
        <v>8.9268618512849993E-6</v>
      </c>
      <c r="BU383" s="10">
        <f>3/24000000*OO[[#This Row],[129 (05JUL1985 00:00:00)-Water Temperature (C)]]*OO[[#This Row],[71]]</f>
        <v>8.0823050455287502E-6</v>
      </c>
      <c r="BV383" s="10">
        <f>3/24000000*OO[[#This Row],[130 (05JUL1985 03:00:00)-Water Temperature (C)]]*OO[[#This Row],[72]]</f>
        <v>7.4060496905899986E-6</v>
      </c>
      <c r="BW383" s="10">
        <f>3/24000000*OO[[#This Row],[131 (05JUL1985 06:00:00)-Water Temperature (C)]]*OO[[#This Row],[73]]</f>
        <v>6.8326457756375E-6</v>
      </c>
      <c r="BX383" s="10">
        <f>3/24000000*OO[[#This Row],[132 (05JUL1985 09:00:00)-Water Temperature (C)]]*OO[[#This Row],[74]]</f>
        <v>6.6446059741187504E-6</v>
      </c>
      <c r="BY383" s="10">
        <f>3/24000000*OO[[#This Row],[133 (05JUL1985 12:00:00)-Water Temperature (C)]]*OO[[#This Row],[75]]</f>
        <v>6.8902743714862505E-6</v>
      </c>
      <c r="BZ383" s="10">
        <f>3/24000000*OO[[#This Row],[134 (05JUL1985 15:00:00)-Water Temperature (C)]]*OO[[#This Row],[76]]</f>
        <v>7.3171202897399993E-6</v>
      </c>
      <c r="CA383" s="10">
        <f>3/24000000*OO[[#This Row],[135 (05JUL1985 18:00:00)-Water Temperature (C)]]*OO[[#This Row],[77]]</f>
        <v>7.4480027352412502E-6</v>
      </c>
      <c r="CB383" s="10">
        <f>3/24000000*OO[[#This Row],[136 (05JUL1985 21:00:00)-Water Temperature (C)]]*OO[[#This Row],[78]]</f>
        <v>7.1227728965249992E-6</v>
      </c>
      <c r="CC383" s="10">
        <f>3/24000000*OO[[#This Row],[137 (06JUL1985 00:00:00)-Water Temperature (C)]]*OO[[#This Row],[79]]</f>
        <v>6.6768995787549989E-6</v>
      </c>
      <c r="CD383" s="10">
        <f>3/24000000*OO[[#This Row],[138 (06JUL1985 03:00:00)-Water Temperature (C)]]*OO[[#This Row],[80]]</f>
        <v>6.2822465331379993E-6</v>
      </c>
      <c r="CE383" s="10">
        <f>3/24000000*OO[[#This Row],[139 (06JUL1985 06:00:00)-Water Temperature (C)]]*OO[[#This Row],[81]]</f>
        <v>5.9016395365244995E-6</v>
      </c>
      <c r="CF383" s="10">
        <f>3/24000000*OO[[#This Row],[140 (06JUL1985 09:00:00)-Water Temperature (C)]]*OO[[#This Row],[82]]</f>
        <v>5.6566385399400002E-6</v>
      </c>
      <c r="CG383" s="10">
        <f>3/24000000*OO[[#This Row],[141 (06JUL1985 12:00:00)-Water Temperature (C)]]*OO[[#This Row],[83]]</f>
        <v>5.5089644730240001E-6</v>
      </c>
      <c r="CH383" s="10">
        <f>3/24000000*OO[[#This Row],[142 (06JUL1985 15:00:00)-Water Temperature (C)]]*OO[[#This Row],[84]]</f>
        <v>5.2980911639839994E-6</v>
      </c>
      <c r="CI383" s="10">
        <f>3/24000000*OO[[#This Row],[143 (06JUL1985 18:00:00)-Water Temperature (C)]]*OO[[#This Row],[85]]</f>
        <v>5.0525412844928747E-6</v>
      </c>
      <c r="CJ383" s="10">
        <f>3/24000000*OO[[#This Row],[144 (06JUL1985 21:00:00)-Water Temperature (C)]]*OO[[#This Row],[86]]</f>
        <v>4.7197446206207502E-6</v>
      </c>
      <c r="CK383" s="10">
        <f>3/24000000*OO[[#This Row],[145 (07JUL1985 00:00:00)-Water Temperature (C)]]*OO[[#This Row],[87]]</f>
        <v>4.2970284686265003E-6</v>
      </c>
      <c r="CL383" s="10">
        <f>3/24000000*OO[[#This Row],[146 (07JUL1985 03:00:00)-Water Temperature (C)]]*OO[[#This Row],[88]]</f>
        <v>3.9700834880524997E-6</v>
      </c>
      <c r="CM383" s="10">
        <f>3/24000000*OO[[#This Row],[147 (07JUL1985 06:00:00)-Water Temperature (C)]]*OO[[#This Row],[89]]</f>
        <v>3.7032203612681245E-6</v>
      </c>
      <c r="CN383" s="10">
        <f>3/24000000*OO[[#This Row],[148 (07JUL1985 09:00:00)-Water Temperature (C)]]*OO[[#This Row],[90]]</f>
        <v>3.5867279879351247E-6</v>
      </c>
      <c r="CO383" s="10">
        <f>3/24000000*OO[[#This Row],[149 (07JUL1985 12:00:00)-Water Temperature (C)]]*OO[[#This Row],[91]]</f>
        <v>3.5304428773249999E-6</v>
      </c>
      <c r="CP383" s="10">
        <f>3/24000000*OO[[#This Row],[150 (07JUL1985 15:00:00)-Water Temperature (C)]]*OO[[#This Row],[92]]</f>
        <v>3.5620126039968752E-6</v>
      </c>
      <c r="CQ383" s="10">
        <f>3/24000000*OO[[#This Row],[151 (07JUL1985 18:00:00)-Water Temperature (C)]]*OO[[#This Row],[93]]</f>
        <v>3.6239998061824999E-6</v>
      </c>
      <c r="CR383" s="10">
        <f>3/24000000*OO[[#This Row],[152 (07JUL1985 21:00:00)-Water Temperature (C)]]*OO[[#This Row],[94]]</f>
        <v>3.5326285647156252E-6</v>
      </c>
      <c r="CS383" s="10">
        <f>3/24000000*OO[[#This Row],[153 (08JUL1985 00:00:00)-Water Temperature (C)]]*OO[[#This Row],[95]]</f>
        <v>3.2947282268046251E-6</v>
      </c>
      <c r="CT383" s="10">
        <f>3/24000000*OO[[#This Row],[154 (08JUL1985 03:00:00)-Water Temperature (C)]]*OO[[#This Row],[96]]</f>
        <v>3.0849927837074998E-6</v>
      </c>
      <c r="CU383" s="10">
        <f>3/24000000*OO[[#This Row],[155 (08JUL1985 06:00:00)-Water Temperature (C)]]*OO[[#This Row],[97]]</f>
        <v>2.9082121490001248E-6</v>
      </c>
      <c r="CV383" s="10">
        <f>3/24000000*OO[[#This Row],[156 (08JUL1985 09:00:00)-Water Temperature (C)]]*OO[[#This Row],[98]]</f>
        <v>2.8503537906566247E-6</v>
      </c>
      <c r="CW383" s="10">
        <f>3/24000000*OO[[#This Row],[157 (08JUL1985 12:00:00)-Water Temperature (C)]]*OO[[#This Row],[99]]</f>
        <v>2.7592797885509995E-6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0</v>
      </c>
      <c r="T384" s="10">
        <f>3/24*OO[[#This Row],[76 (28JUN1985 09:00:00)-Water Temperature (C)]]*OO[[#This Row],[18]]/SUM(OO[18])</f>
        <v>0</v>
      </c>
      <c r="U384" s="10">
        <f>3/24*OO[[#This Row],[77 (28JUN1985 12:00:00)-Water Temperature (C)]]*OO[[#This Row],[19]]/SUM(OO[19])</f>
        <v>0</v>
      </c>
      <c r="V384" s="10">
        <f>3/24000000*OO[[#This Row],[78 (28JUN1985 15:00:00)-Water Temperature (C)]]*OO[[#This Row],[20]]</f>
        <v>0</v>
      </c>
      <c r="W384" s="10">
        <f>3/24000000*OO[[#This Row],[79 (28JUN1985 18:00:00)-Water Temperature (C)]]*OO[[#This Row],[21]]</f>
        <v>1.4198896734359998E-38</v>
      </c>
      <c r="X384" s="10">
        <f>3/24000000*OO[[#This Row],[80 (28JUN1985 21:00:00)-Water Temperature (C)]]*OO[[#This Row],[22]]</f>
        <v>1.8874678014179999E-31</v>
      </c>
      <c r="Y384" s="10">
        <f>3/24000000*OO[[#This Row],[81 (29JUN1985 00:00:00)-Water Temperature (C)]]*OO[[#This Row],[23]]</f>
        <v>2.12858186004175E-25</v>
      </c>
      <c r="Z384" s="10">
        <f>3/24000000*OO[[#This Row],[82 (29JUN1985 03:00:00)-Water Temperature (C)]]*OO[[#This Row],[24]]</f>
        <v>1.6710199449899999E-20</v>
      </c>
      <c r="AA384" s="10">
        <f>3/24000000*OO[[#This Row],[83 (29JUN1985 06:00:00)-Water Temperature (C)]]*OO[[#This Row],[25]]</f>
        <v>5.4426034692612499E-17</v>
      </c>
      <c r="AB384" s="10">
        <f>3/24000000*OO[[#This Row],[84 (29JUN1985 09:00:00)-Water Temperature (C)]]*OO[[#This Row],[26]]</f>
        <v>3.7256000792812497E-14</v>
      </c>
      <c r="AC384" s="10">
        <f>3/24000000*OO[[#This Row],[85 (29JUN1985 12:00:00)-Water Temperature (C)]]*OO[[#This Row],[27]]</f>
        <v>8.73303318496E-12</v>
      </c>
      <c r="AD384" s="10">
        <f>3/24000000*OO[[#This Row],[86 (29JUN1985 15:00:00)-Water Temperature (C)]]*OO[[#This Row],[28]]</f>
        <v>9.1345141761499996E-10</v>
      </c>
      <c r="AE384" s="10">
        <f>3/24000000*OO[[#This Row],[88 (29JUN1985 21:00:00)-Water Temperature (C)]]*OO[[#This Row],[30]]</f>
        <v>1.2846751919679999E-6</v>
      </c>
      <c r="AF384" s="10">
        <f>3/24000000*OO[[#This Row],[88 (29JUN1985 21:00:00)-Water Temperature (C)]]*OO[[#This Row],[30]]</f>
        <v>1.2846751919679999E-6</v>
      </c>
      <c r="AG384" s="10">
        <f>3/24000000*OO[[#This Row],[89 (30JUN1985 00:00:00)-Water Temperature (C)]]*OO[[#This Row],[31]]</f>
        <v>1.9758889059718752E-5</v>
      </c>
      <c r="AH384" s="10">
        <f>3/24000000*OO[[#This Row],[90 (30JUN1985 03:00:00)-Water Temperature (C)]]*OO[[#This Row],[32]]</f>
        <v>1.8711856677150002E-4</v>
      </c>
      <c r="AI384" s="10">
        <f>3/24000000*OO[[#This Row],[91 (30JUN1985 06:00:00)-Water Temperature (C)]]*OO[[#This Row],[33]]</f>
        <v>1.1809425637717499E-3</v>
      </c>
      <c r="AJ384" s="10">
        <f>3/24000000*OO[[#This Row],[92 (30JUN1985 09:00:00)-Water Temperature (C)]]*OO[[#This Row],[34]]</f>
        <v>5.2428031337124993E-3</v>
      </c>
      <c r="AK384" s="10">
        <f>3/24000000*OO[[#This Row],[93 (30JUN1985 12:00:00)-Water Temperature (C)]]*OO[[#This Row],[35]]</f>
        <v>1.6943707120572499E-2</v>
      </c>
      <c r="AL384" s="10">
        <f>3/24000000*OO[[#This Row],[94 (30JUN1985 15:00:00)-Water Temperature (C)]]*OO[[#This Row],[36]]</f>
        <v>4.1865813967058747E-2</v>
      </c>
      <c r="AM384" s="10">
        <f>3/24000000*OO[[#This Row],[95 (30JUN1985 18:00:00)-Water Temperature (C)]]*OO[[#This Row],[37]]</f>
        <v>7.8797555096137492E-2</v>
      </c>
      <c r="AN384" s="10">
        <f>3/24000000*OO[[#This Row],[96 (30JUN1985 21:00:00)-Water Temperature (C)]]*OO[[#This Row],[38]]</f>
        <v>0.11071081929837499</v>
      </c>
      <c r="AO384" s="10">
        <f>3/24000000*OO[[#This Row],[97 (01JUL1985 00:00:00)-Water Temperature (C)]]*OO[[#This Row],[39]]</f>
        <v>0.12331258976912497</v>
      </c>
      <c r="AP384" s="10">
        <f>3/24000000*OO[[#This Row],[98 (01JUL1985 03:00:00)-Water Temperature (C)]]*OO[[#This Row],[40]]</f>
        <v>0.11485453461211248</v>
      </c>
      <c r="AQ384" s="10">
        <f>3/24000000*OO[[#This Row],[99 (01JUL1985 06:00:00)-Water Temperature (C)]]*OO[[#This Row],[41]]</f>
        <v>9.1114662653824979E-2</v>
      </c>
      <c r="AR384" s="10">
        <f>3/24000000*OO[[#This Row],[100 (01JUL1985 09:00:00)-Water Temperature (C)]]*OO[[#This Row],[42]]</f>
        <v>6.4198979594787486E-2</v>
      </c>
      <c r="AS384" s="10">
        <f>3/24000000*OO[[#This Row],[101 (01JUL1985 12:00:00)-Water Temperature (C)]]*OO[[#This Row],[43]]</f>
        <v>3.9750115640733746E-2</v>
      </c>
      <c r="AT384" s="10">
        <f>3/24000000*OO[[#This Row],[102 (01JUL1985 15:00:00)-Water Temperature (C)]]*OO[[#This Row],[44]]</f>
        <v>2.175595930228125E-2</v>
      </c>
      <c r="AU384" s="10">
        <f>3/24000000*OO[[#This Row],[103 (01JUL1985 18:00:00)-Water Temperature (C)]]*OO[[#This Row],[45]]</f>
        <v>1.0362572981722499E-2</v>
      </c>
      <c r="AV384" s="10">
        <f>3/24000000*OO[[#This Row],[104 (01JUL1985 21:00:00)-Water Temperature (C)]]*OO[[#This Row],[46]]</f>
        <v>4.3726669377427497E-3</v>
      </c>
      <c r="AW384" s="10">
        <f>3/24000000*OO[[#This Row],[105 (02JUL1985 00:00:00)-Water Temperature (C)]]*OO[[#This Row],[47]]</f>
        <v>1.6769810875118748E-3</v>
      </c>
      <c r="AX384" s="10">
        <f>3/24000000*OO[[#This Row],[106 (02JUL1985 03:00:00)-Water Temperature (C)]]*OO[[#This Row],[48]]</f>
        <v>6.2298792234350006E-4</v>
      </c>
      <c r="AY384" s="10">
        <f>3/24000000*OO[[#This Row],[107 (02JUL1985 06:00:00)-Water Temperature (C)]]*OO[[#This Row],[49]]</f>
        <v>2.4613491043439997E-4</v>
      </c>
      <c r="AZ384" s="10">
        <f>3/24000000*OO[[#This Row],[108 (02JUL1985 09:00:00)-Water Temperature (C)]]*OO[[#This Row],[50]]</f>
        <v>1.266116446565875E-4</v>
      </c>
      <c r="BA384" s="10">
        <f>3/24000000*OO[[#This Row],[109 (02JUL1985 12:00:00)-Water Temperature (C)]]*OO[[#This Row],[51]]</f>
        <v>9.2042043937349985E-5</v>
      </c>
      <c r="BB384" s="10">
        <f>3/24000000*OO[[#This Row],[110 (02JUL1985 15:00:00)-Water Temperature (C)]]*OO[[#This Row],[52]]</f>
        <v>8.5372650622824993E-5</v>
      </c>
      <c r="BC384" s="10">
        <f>3/24000000*OO[[#This Row],[111 (02JUL1985 18:00:00)-Water Temperature (C)]]*OO[[#This Row],[53]]</f>
        <v>8.4575618550000007E-5</v>
      </c>
      <c r="BD384" s="10">
        <f>3/24000000*OO[[#This Row],[112 (02JUL1985 21:00:00)-Water Temperature (C)]]*OO[[#This Row],[54]]</f>
        <v>8.0194425331750002E-5</v>
      </c>
      <c r="BE384" s="10">
        <f>3/24000000*OO[[#This Row],[113 (03JUL1985 00:00:00)-Water Temperature (C)]]*OO[[#This Row],[55]]</f>
        <v>7.3889789809000004E-5</v>
      </c>
      <c r="BF384" s="10">
        <f>3/24000000*OO[[#This Row],[114 (03JUL1985 03:00:00)-Water Temperature (C)]]*OO[[#This Row],[56]]</f>
        <v>6.6263475637612493E-5</v>
      </c>
      <c r="BG384" s="10">
        <f>3/24000000*OO[[#This Row],[115 (03JUL1985 06:00:00)-Water Temperature (C)]]*OO[[#This Row],[57]]</f>
        <v>5.8230448840024992E-5</v>
      </c>
      <c r="BH384" s="10">
        <f>3/24000000*OO[[#This Row],[116 (03JUL1985 09:00:00)-Water Temperature (C)]]*OO[[#This Row],[58]]</f>
        <v>5.2010355357881242E-5</v>
      </c>
      <c r="BI384" s="10">
        <f>3/24000000*OO[[#This Row],[117 (03JUL1985 12:00:00)-Water Temperature (C)]]*OO[[#This Row],[59]]</f>
        <v>4.6939280890454999E-5</v>
      </c>
      <c r="BJ384" s="10">
        <f>3/24000000*OO[[#This Row],[118 (03JUL1985 15:00:00)-Water Temperature (C)]]*OO[[#This Row],[60]]</f>
        <v>4.1647667500070004E-5</v>
      </c>
      <c r="BK384" s="10">
        <f>3/24000000*OO[[#This Row],[119 (03JUL1985 18:00:00)-Water Temperature (C)]]*OO[[#This Row],[61]]</f>
        <v>3.4961539991681245E-5</v>
      </c>
      <c r="BL384" s="10">
        <f>3/24000000*OO[[#This Row],[120 (03JUL1985 21:00:00)-Water Temperature (C)]]*OO[[#This Row],[62]]</f>
        <v>2.8252868181787502E-5</v>
      </c>
      <c r="BM384" s="10">
        <f>3/24000000*OO[[#This Row],[121 (04JUL1985 00:00:00)-Water Temperature (C)]]*OO[[#This Row],[63]]</f>
        <v>2.2885619479680001E-5</v>
      </c>
      <c r="BN384" s="10">
        <f>3/24000000*OO[[#This Row],[122 (04JUL1985 03:00:00)-Water Temperature (C)]]*OO[[#This Row],[64]]</f>
        <v>1.9139922414929999E-5</v>
      </c>
      <c r="BO384" s="10">
        <f>3/24000000*OO[[#This Row],[123 (04JUL1985 06:00:00)-Water Temperature (C)]]*OO[[#This Row],[65]]</f>
        <v>1.6622821457274999E-5</v>
      </c>
      <c r="BP384" s="10">
        <f>3/24000000*OO[[#This Row],[124 (04JUL1985 09:00:00)-Water Temperature (C)]]*OO[[#This Row],[66]]</f>
        <v>1.5295504943262497E-5</v>
      </c>
      <c r="BQ384" s="10">
        <f>3/24000000*OO[[#This Row],[125 (04JUL1985 12:00:00)-Water Temperature (C)]]*OO[[#This Row],[67]]</f>
        <v>1.4245224353919999E-5</v>
      </c>
      <c r="BR384" s="10">
        <f>3/24000000*OO[[#This Row],[126 (04JUL1985 15:00:00)-Water Temperature (C)]]*OO[[#This Row],[68]]</f>
        <v>1.3078457716005E-5</v>
      </c>
      <c r="BS384" s="10">
        <f>3/24000000*OO[[#This Row],[127 (04JUL1985 18:00:00)-Water Temperature (C)]]*OO[[#This Row],[69]]</f>
        <v>1.191777686577125E-5</v>
      </c>
      <c r="BT384" s="10">
        <f>3/24000000*OO[[#This Row],[128 (04JUL1985 21:00:00)-Water Temperature (C)]]*OO[[#This Row],[70]]</f>
        <v>1.0800515876079999E-5</v>
      </c>
      <c r="BU384" s="10">
        <f>3/24000000*OO[[#This Row],[129 (05JUL1985 00:00:00)-Water Temperature (C)]]*OO[[#This Row],[71]]</f>
        <v>9.7677743392575006E-6</v>
      </c>
      <c r="BV384" s="10">
        <f>3/24000000*OO[[#This Row],[130 (05JUL1985 03:00:00)-Water Temperature (C)]]*OO[[#This Row],[72]]</f>
        <v>8.9383381808087518E-6</v>
      </c>
      <c r="BW384" s="10">
        <f>3/24000000*OO[[#This Row],[131 (05JUL1985 06:00:00)-Water Temperature (C)]]*OO[[#This Row],[73]]</f>
        <v>8.2390525584187499E-6</v>
      </c>
      <c r="BX384" s="10">
        <f>3/24000000*OO[[#This Row],[132 (05JUL1985 09:00:00)-Water Temperature (C)]]*OO[[#This Row],[74]]</f>
        <v>8.0031264362875002E-6</v>
      </c>
      <c r="BY384" s="10">
        <f>3/24000000*OO[[#This Row],[133 (05JUL1985 12:00:00)-Water Temperature (C)]]*OO[[#This Row],[75]]</f>
        <v>8.2968506744475008E-6</v>
      </c>
      <c r="BZ384" s="10">
        <f>3/24000000*OO[[#This Row],[134 (05JUL1985 15:00:00)-Water Temperature (C)]]*OO[[#This Row],[76]]</f>
        <v>8.8114756704099998E-6</v>
      </c>
      <c r="CA384" s="10">
        <f>3/24000000*OO[[#This Row],[135 (05JUL1985 18:00:00)-Water Temperature (C)]]*OO[[#This Row],[77]]</f>
        <v>8.9708159947499993E-6</v>
      </c>
      <c r="CB384" s="10">
        <f>3/24000000*OO[[#This Row],[136 (05JUL1985 21:00:00)-Water Temperature (C)]]*OO[[#This Row],[78]]</f>
        <v>8.5781700632787482E-6</v>
      </c>
      <c r="CC384" s="10">
        <f>3/24000000*OO[[#This Row],[137 (06JUL1985 00:00:00)-Water Temperature (C)]]*OO[[#This Row],[79]]</f>
        <v>8.0402984353224996E-6</v>
      </c>
      <c r="CD384" s="10">
        <f>3/24000000*OO[[#This Row],[138 (06JUL1985 03:00:00)-Water Temperature (C)]]*OO[[#This Row],[80]]</f>
        <v>7.5724507552387482E-6</v>
      </c>
      <c r="CE384" s="10">
        <f>3/24000000*OO[[#This Row],[139 (06JUL1985 06:00:00)-Water Temperature (C)]]*OO[[#This Row],[81]]</f>
        <v>7.1147277914999997E-6</v>
      </c>
      <c r="CF384" s="10">
        <f>3/24000000*OO[[#This Row],[140 (06JUL1985 09:00:00)-Water Temperature (C)]]*OO[[#This Row],[82]]</f>
        <v>6.8221812805262492E-6</v>
      </c>
      <c r="CG384" s="10">
        <f>3/24000000*OO[[#This Row],[141 (06JUL1985 12:00:00)-Water Temperature (C)]]*OO[[#This Row],[83]]</f>
        <v>6.6548066372137501E-6</v>
      </c>
      <c r="CH384" s="10">
        <f>3/24000000*OO[[#This Row],[142 (06JUL1985 15:00:00)-Water Temperature (C)]]*OO[[#This Row],[84]]</f>
        <v>6.4102493784499992E-6</v>
      </c>
      <c r="CI384" s="10">
        <f>3/24000000*OO[[#This Row],[143 (06JUL1985 18:00:00)-Water Temperature (C)]]*OO[[#This Row],[85]]</f>
        <v>6.1148083845739997E-6</v>
      </c>
      <c r="CJ384" s="10">
        <f>3/24000000*OO[[#This Row],[144 (06JUL1985 21:00:00)-Water Temperature (C)]]*OO[[#This Row],[86]]</f>
        <v>5.722559876373875E-6</v>
      </c>
      <c r="CK384" s="10">
        <f>3/24000000*OO[[#This Row],[145 (07JUL1985 00:00:00)-Water Temperature (C)]]*OO[[#This Row],[87]]</f>
        <v>5.2087778190857495E-6</v>
      </c>
      <c r="CL384" s="10">
        <f>3/24000000*OO[[#This Row],[146 (07JUL1985 03:00:00)-Water Temperature (C)]]*OO[[#This Row],[88]]</f>
        <v>4.8076327288338748E-6</v>
      </c>
      <c r="CM384" s="10">
        <f>3/24000000*OO[[#This Row],[147 (07JUL1985 06:00:00)-Water Temperature (C)]]*OO[[#This Row],[89]]</f>
        <v>4.4837017425993746E-6</v>
      </c>
      <c r="CN384" s="10">
        <f>3/24000000*OO[[#This Row],[148 (07JUL1985 09:00:00)-Water Temperature (C)]]*OO[[#This Row],[90]]</f>
        <v>4.3400252461773749E-6</v>
      </c>
      <c r="CO384" s="10">
        <f>3/24000000*OO[[#This Row],[149 (07JUL1985 12:00:00)-Water Temperature (C)]]*OO[[#This Row],[91]]</f>
        <v>4.271501443993124E-6</v>
      </c>
      <c r="CP384" s="10">
        <f>3/24000000*OO[[#This Row],[150 (07JUL1985 15:00:00)-Water Temperature (C)]]*OO[[#This Row],[92]]</f>
        <v>4.3111212968204999E-6</v>
      </c>
      <c r="CQ384" s="10">
        <f>3/24000000*OO[[#This Row],[151 (07JUL1985 18:00:00)-Water Temperature (C)]]*OO[[#This Row],[93]]</f>
        <v>4.3873331139018746E-6</v>
      </c>
      <c r="CR384" s="10">
        <f>3/24000000*OO[[#This Row],[152 (07JUL1985 21:00:00)-Water Temperature (C)]]*OO[[#This Row],[94]]</f>
        <v>4.2787276395839998E-6</v>
      </c>
      <c r="CS384" s="10">
        <f>3/24000000*OO[[#This Row],[153 (08JUL1985 00:00:00)-Water Temperature (C)]]*OO[[#This Row],[95]]</f>
        <v>3.9870798372524996E-6</v>
      </c>
      <c r="CT384" s="10">
        <f>3/24000000*OO[[#This Row],[154 (08JUL1985 03:00:00)-Water Temperature (C)]]*OO[[#This Row],[96]]</f>
        <v>3.73464599470825E-6</v>
      </c>
      <c r="CU384" s="10">
        <f>3/24000000*OO[[#This Row],[155 (08JUL1985 06:00:00)-Water Temperature (C)]]*OO[[#This Row],[97]]</f>
        <v>3.5214122999107503E-6</v>
      </c>
      <c r="CV384" s="10">
        <f>3/24000000*OO[[#This Row],[156 (08JUL1985 09:00:00)-Water Temperature (C)]]*OO[[#This Row],[98]]</f>
        <v>3.4488990647799997E-6</v>
      </c>
      <c r="CW384" s="10">
        <f>3/24000000*OO[[#This Row],[157 (08JUL1985 12:00:00)-Water Temperature (C)]]*OO[[#This Row],[99]]</f>
        <v>3.3451412366914995E-6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0</v>
      </c>
      <c r="T385" s="10">
        <f>3/24*OO[[#This Row],[76 (28JUN1985 09:00:00)-Water Temperature (C)]]*OO[[#This Row],[18]]/SUM(OO[18])</f>
        <v>0</v>
      </c>
      <c r="U385" s="10">
        <f>3/24*OO[[#This Row],[77 (28JUN1985 12:00:00)-Water Temperature (C)]]*OO[[#This Row],[19]]/SUM(OO[19])</f>
        <v>0</v>
      </c>
      <c r="V385" s="10">
        <f>3/24000000*OO[[#This Row],[78 (28JUN1985 15:00:00)-Water Temperature (C)]]*OO[[#This Row],[20]]</f>
        <v>0</v>
      </c>
      <c r="W385" s="10">
        <f>3/24000000*OO[[#This Row],[79 (28JUN1985 18:00:00)-Water Temperature (C)]]*OO[[#This Row],[21]]</f>
        <v>1.4486477916132498E-39</v>
      </c>
      <c r="X385" s="10">
        <f>3/24000000*OO[[#This Row],[80 (28JUN1985 21:00:00)-Water Temperature (C)]]*OO[[#This Row],[22]]</f>
        <v>5.7802629032699992E-32</v>
      </c>
      <c r="Y385" s="10">
        <f>3/24000000*OO[[#This Row],[81 (29JUN1985 00:00:00)-Water Temperature (C)]]*OO[[#This Row],[23]]</f>
        <v>4.7709960710774999E-26</v>
      </c>
      <c r="Z385" s="10">
        <f>3/24000000*OO[[#This Row],[82 (29JUN1985 03:00:00)-Water Temperature (C)]]*OO[[#This Row],[24]]</f>
        <v>5.3760711814074999E-21</v>
      </c>
      <c r="AA385" s="10">
        <f>3/24000000*OO[[#This Row],[83 (29JUN1985 06:00:00)-Water Temperature (C)]]*OO[[#This Row],[25]]</f>
        <v>2.0120779824052497E-17</v>
      </c>
      <c r="AB385" s="10">
        <f>3/24000000*OO[[#This Row],[84 (29JUN1985 09:00:00)-Water Temperature (C)]]*OO[[#This Row],[26]]</f>
        <v>1.50503609082125E-14</v>
      </c>
      <c r="AC385" s="10">
        <f>3/24000000*OO[[#This Row],[85 (29JUN1985 12:00:00)-Water Temperature (C)]]*OO[[#This Row],[27]]</f>
        <v>3.7791371010195E-12</v>
      </c>
      <c r="AD385" s="10">
        <f>3/24000000*OO[[#This Row],[86 (29JUN1985 15:00:00)-Water Temperature (C)]]*OO[[#This Row],[28]]</f>
        <v>4.1793810765201253E-10</v>
      </c>
      <c r="AE385" s="10">
        <f>3/24000000*OO[[#This Row],[88 (29JUN1985 21:00:00)-Water Temperature (C)]]*OO[[#This Row],[30]]</f>
        <v>6.4533404077537493E-7</v>
      </c>
      <c r="AF385" s="10">
        <f>3/24000000*OO[[#This Row],[88 (29JUN1985 21:00:00)-Water Temperature (C)]]*OO[[#This Row],[30]]</f>
        <v>6.4533404077537493E-7</v>
      </c>
      <c r="AG385" s="10">
        <f>3/24000000*OO[[#This Row],[89 (30JUN1985 00:00:00)-Water Temperature (C)]]*OO[[#This Row],[31]]</f>
        <v>1.0316548172906248E-5</v>
      </c>
      <c r="AH385" s="10">
        <f>3/24000000*OO[[#This Row],[90 (30JUN1985 03:00:00)-Water Temperature (C)]]*OO[[#This Row],[32]]</f>
        <v>1.0159288935245E-4</v>
      </c>
      <c r="AI385" s="10">
        <f>3/24000000*OO[[#This Row],[91 (30JUN1985 06:00:00)-Water Temperature (C)]]*OO[[#This Row],[33]]</f>
        <v>6.6295825517700003E-4</v>
      </c>
      <c r="AJ385" s="10">
        <f>3/24000000*OO[[#This Row],[92 (30JUN1985 09:00:00)-Water Temperature (C)]]*OO[[#This Row],[34]]</f>
        <v>3.0374733613769992E-3</v>
      </c>
      <c r="AK385" s="10">
        <f>3/24000000*OO[[#This Row],[93 (30JUN1985 12:00:00)-Water Temperature (C)]]*OO[[#This Row],[35]]</f>
        <v>1.011566679935E-2</v>
      </c>
      <c r="AL385" s="10">
        <f>3/24000000*OO[[#This Row],[94 (30JUN1985 15:00:00)-Water Temperature (C)]]*OO[[#This Row],[36]]</f>
        <v>2.56870320793375E-2</v>
      </c>
      <c r="AM385" s="10">
        <f>3/24000000*OO[[#This Row],[95 (30JUN1985 18:00:00)-Water Temperature (C)]]*OO[[#This Row],[37]]</f>
        <v>4.9582399434517491E-2</v>
      </c>
      <c r="AN385" s="10">
        <f>3/24000000*OO[[#This Row],[96 (30JUN1985 21:00:00)-Water Temperature (C)]]*OO[[#This Row],[38]]</f>
        <v>7.1299842420749979E-2</v>
      </c>
      <c r="AO385" s="10">
        <f>3/24000000*OO[[#This Row],[97 (01JUL1985 00:00:00)-Water Temperature (C)]]*OO[[#This Row],[39]]</f>
        <v>8.0978396965625005E-2</v>
      </c>
      <c r="AP385" s="10">
        <f>3/24000000*OO[[#This Row],[98 (01JUL1985 03:00:00)-Water Temperature (C)]]*OO[[#This Row],[40]]</f>
        <v>7.6839499905300007E-2</v>
      </c>
      <c r="AQ385" s="10">
        <f>3/24000000*OO[[#This Row],[99 (01JUL1985 06:00:00)-Water Temperature (C)]]*OO[[#This Row],[41]]</f>
        <v>6.2031735806949997E-2</v>
      </c>
      <c r="AR385" s="10">
        <f>3/24000000*OO[[#This Row],[100 (01JUL1985 09:00:00)-Water Temperature (C)]]*OO[[#This Row],[42]]</f>
        <v>4.4429843624276252E-2</v>
      </c>
      <c r="AS385" s="10">
        <f>3/24000000*OO[[#This Row],[101 (01JUL1985 12:00:00)-Water Temperature (C)]]*OO[[#This Row],[43]]</f>
        <v>2.7967124803218748E-2</v>
      </c>
      <c r="AT385" s="10">
        <f>3/24000000*OO[[#This Row],[102 (01JUL1985 15:00:00)-Water Temperature (C)]]*OO[[#This Row],[44]]</f>
        <v>1.5533456817532498E-2</v>
      </c>
      <c r="AU385" s="10">
        <f>3/24000000*OO[[#This Row],[103 (01JUL1985 18:00:00)-Water Temperature (C)]]*OO[[#This Row],[45]]</f>
        <v>7.5047743229249998E-3</v>
      </c>
      <c r="AV385" s="10">
        <f>3/24000000*OO[[#This Row],[104 (01JUL1985 21:00:00)-Water Temperature (C)]]*OO[[#This Row],[46]]</f>
        <v>3.2064465524737503E-3</v>
      </c>
      <c r="AW385" s="10">
        <f>3/24000000*OO[[#This Row],[105 (02JUL1985 00:00:00)-Water Temperature (C)]]*OO[[#This Row],[47]]</f>
        <v>1.240396666945E-3</v>
      </c>
      <c r="AX385" s="10">
        <f>3/24000000*OO[[#This Row],[106 (02JUL1985 03:00:00)-Water Temperature (C)]]*OO[[#This Row],[48]]</f>
        <v>4.6181190359562504E-4</v>
      </c>
      <c r="AY385" s="10">
        <f>3/24000000*OO[[#This Row],[107 (02JUL1985 06:00:00)-Water Temperature (C)]]*OO[[#This Row],[49]]</f>
        <v>1.80297007684E-4</v>
      </c>
      <c r="AZ385" s="10">
        <f>3/24000000*OO[[#This Row],[108 (02JUL1985 09:00:00)-Water Temperature (C)]]*OO[[#This Row],[50]]</f>
        <v>8.9720013388874985E-5</v>
      </c>
      <c r="BA385" s="10">
        <f>3/24000000*OO[[#This Row],[109 (02JUL1985 12:00:00)-Water Temperature (C)]]*OO[[#This Row],[51]]</f>
        <v>6.2947933574249989E-5</v>
      </c>
      <c r="BB385" s="10">
        <f>3/24000000*OO[[#This Row],[110 (02JUL1985 15:00:00)-Water Temperature (C)]]*OO[[#This Row],[52]]</f>
        <v>5.7306363932175001E-5</v>
      </c>
      <c r="BC385" s="10">
        <f>3/24000000*OO[[#This Row],[111 (02JUL1985 18:00:00)-Water Temperature (C)]]*OO[[#This Row],[53]]</f>
        <v>5.6573051417787497E-5</v>
      </c>
      <c r="BD385" s="10">
        <f>3/24000000*OO[[#This Row],[112 (02JUL1985 21:00:00)-Water Temperature (C)]]*OO[[#This Row],[54]]</f>
        <v>5.3723937901056245E-5</v>
      </c>
      <c r="BE385" s="10">
        <f>3/24000000*OO[[#This Row],[113 (03JUL1985 00:00:00)-Water Temperature (C)]]*OO[[#This Row],[55]]</f>
        <v>4.9585380493995002E-5</v>
      </c>
      <c r="BF385" s="10">
        <f>3/24000000*OO[[#This Row],[114 (03JUL1985 03:00:00)-Water Temperature (C)]]*OO[[#This Row],[56]]</f>
        <v>4.4611827655499993E-5</v>
      </c>
      <c r="BG385" s="10">
        <f>3/24000000*OO[[#This Row],[115 (03JUL1985 06:00:00)-Water Temperature (C)]]*OO[[#This Row],[57]]</f>
        <v>3.9317847721425002E-5</v>
      </c>
      <c r="BH385" s="10">
        <f>3/24000000*OO[[#This Row],[116 (03JUL1985 09:00:00)-Water Temperature (C)]]*OO[[#This Row],[58]]</f>
        <v>3.5226606350261252E-5</v>
      </c>
      <c r="BI385" s="10">
        <f>3/24000000*OO[[#This Row],[117 (03JUL1985 12:00:00)-Water Temperature (C)]]*OO[[#This Row],[59]]</f>
        <v>3.1919514786900001E-5</v>
      </c>
      <c r="BJ385" s="10">
        <f>3/24000000*OO[[#This Row],[118 (03JUL1985 15:00:00)-Water Temperature (C)]]*OO[[#This Row],[60]]</f>
        <v>2.8396621739046254E-5</v>
      </c>
      <c r="BK385" s="10">
        <f>3/24000000*OO[[#This Row],[119 (03JUL1985 18:00:00)-Water Temperature (C)]]*OO[[#This Row],[61]]</f>
        <v>2.3866562387119999E-5</v>
      </c>
      <c r="BL385" s="10">
        <f>3/24000000*OO[[#This Row],[120 (03JUL1985 21:00:00)-Water Temperature (C)]]*OO[[#This Row],[62]]</f>
        <v>1.9265584066237499E-5</v>
      </c>
      <c r="BM385" s="10">
        <f>3/24000000*OO[[#This Row],[121 (04JUL1985 00:00:00)-Water Temperature (C)]]*OO[[#This Row],[63]]</f>
        <v>1.5557701474943748E-5</v>
      </c>
      <c r="BN385" s="10">
        <f>3/24000000*OO[[#This Row],[122 (04JUL1985 03:00:00)-Water Temperature (C)]]*OO[[#This Row],[64]]</f>
        <v>1.2963115193999999E-5</v>
      </c>
      <c r="BO385" s="10">
        <f>3/24000000*OO[[#This Row],[123 (04JUL1985 06:00:00)-Water Temperature (C)]]*OO[[#This Row],[65]]</f>
        <v>1.1217721030986249E-5</v>
      </c>
      <c r="BP385" s="10">
        <f>3/24000000*OO[[#This Row],[124 (04JUL1985 09:00:00)-Water Temperature (C)]]*OO[[#This Row],[66]]</f>
        <v>1.0295888224833749E-5</v>
      </c>
      <c r="BQ385" s="10">
        <f>3/24000000*OO[[#This Row],[125 (04JUL1985 12:00:00)-Water Temperature (C)]]*OO[[#This Row],[67]]</f>
        <v>9.5887815322174993E-6</v>
      </c>
      <c r="BR385" s="10">
        <f>3/24000000*OO[[#This Row],[126 (04JUL1985 15:00:00)-Water Temperature (C)]]*OO[[#This Row],[68]]</f>
        <v>8.7997713507599999E-6</v>
      </c>
      <c r="BS385" s="10">
        <f>3/24000000*OO[[#This Row],[127 (04JUL1985 18:00:00)-Water Temperature (C)]]*OO[[#This Row],[69]]</f>
        <v>8.0221435228024993E-6</v>
      </c>
      <c r="BT385" s="10">
        <f>3/24000000*OO[[#This Row],[128 (04JUL1985 21:00:00)-Water Temperature (C)]]*OO[[#This Row],[70]]</f>
        <v>7.2776415074299991E-6</v>
      </c>
      <c r="BU385" s="10">
        <f>3/24000000*OO[[#This Row],[129 (05JUL1985 00:00:00)-Water Temperature (C)]]*OO[[#This Row],[71]]</f>
        <v>6.5761156000100004E-6</v>
      </c>
      <c r="BV385" s="10">
        <f>3/24000000*OO[[#This Row],[130 (05JUL1985 03:00:00)-Water Temperature (C)]]*OO[[#This Row],[72]]</f>
        <v>6.0101366897499992E-6</v>
      </c>
      <c r="BW385" s="10">
        <f>3/24000000*OO[[#This Row],[131 (05JUL1985 06:00:00)-Water Temperature (C)]]*OO[[#This Row],[73]]</f>
        <v>5.5356960048924997E-6</v>
      </c>
      <c r="BX385" s="10">
        <f>3/24000000*OO[[#This Row],[132 (05JUL1985 09:00:00)-Water Temperature (C)]]*OO[[#This Row],[74]]</f>
        <v>5.3704837973399999E-6</v>
      </c>
      <c r="BY385" s="10">
        <f>3/24000000*OO[[#This Row],[133 (05JUL1985 12:00:00)-Water Temperature (C)]]*OO[[#This Row],[75]]</f>
        <v>5.5654702948335003E-6</v>
      </c>
      <c r="BZ385" s="10">
        <f>3/24000000*OO[[#This Row],[134 (05JUL1985 15:00:00)-Water Temperature (C)]]*OO[[#This Row],[76]]</f>
        <v>5.9110859437959996E-6</v>
      </c>
      <c r="CA385" s="10">
        <f>3/24000000*OO[[#This Row],[135 (05JUL1985 18:00:00)-Water Temperature (C)]]*OO[[#This Row],[77]]</f>
        <v>6.0183065000234991E-6</v>
      </c>
      <c r="CB385" s="10">
        <f>3/24000000*OO[[#This Row],[136 (05JUL1985 21:00:00)-Water Temperature (C)]]*OO[[#This Row],[78]]</f>
        <v>5.7541080163839998E-6</v>
      </c>
      <c r="CC385" s="10">
        <f>3/24000000*OO[[#This Row],[137 (06JUL1985 00:00:00)-Water Temperature (C)]]*OO[[#This Row],[79]]</f>
        <v>5.3916425216947506E-6</v>
      </c>
      <c r="CD385" s="10">
        <f>3/24000000*OO[[#This Row],[138 (06JUL1985 03:00:00)-Water Temperature (C)]]*OO[[#This Row],[80]]</f>
        <v>5.0806313904475001E-6</v>
      </c>
      <c r="CE385" s="10">
        <f>3/24000000*OO[[#This Row],[139 (06JUL1985 06:00:00)-Water Temperature (C)]]*OO[[#This Row],[81]]</f>
        <v>4.7740750457979996E-6</v>
      </c>
      <c r="CF385" s="10">
        <f>3/24000000*OO[[#This Row],[140 (06JUL1985 09:00:00)-Water Temperature (C)]]*OO[[#This Row],[82]]</f>
        <v>4.5777524588639996E-6</v>
      </c>
      <c r="CG385" s="10">
        <f>3/24000000*OO[[#This Row],[141 (06JUL1985 12:00:00)-Water Temperature (C)]]*OO[[#This Row],[83]]</f>
        <v>4.4699861651444988E-6</v>
      </c>
      <c r="CH385" s="10">
        <f>3/24000000*OO[[#This Row],[142 (06JUL1985 15:00:00)-Water Temperature (C)]]*OO[[#This Row],[84]]</f>
        <v>4.3108981774463747E-6</v>
      </c>
      <c r="CI385" s="10">
        <f>3/24000000*OO[[#This Row],[143 (06JUL1985 18:00:00)-Water Temperature (C)]]*OO[[#This Row],[85]]</f>
        <v>4.1124914997594995E-6</v>
      </c>
      <c r="CJ385" s="10">
        <f>3/24000000*OO[[#This Row],[144 (06JUL1985 21:00:00)-Water Temperature (C)]]*OO[[#This Row],[86]]</f>
        <v>3.8537400237767496E-6</v>
      </c>
      <c r="CK385" s="10">
        <f>3/24000000*OO[[#This Row],[145 (07JUL1985 00:00:00)-Water Temperature (C)]]*OO[[#This Row],[87]]</f>
        <v>3.5077195137600002E-6</v>
      </c>
      <c r="CL385" s="10">
        <f>3/24000000*OO[[#This Row],[146 (07JUL1985 03:00:00)-Water Temperature (C)]]*OO[[#This Row],[88]]</f>
        <v>3.2343299605124998E-6</v>
      </c>
      <c r="CM385" s="10">
        <f>3/24000000*OO[[#This Row],[147 (07JUL1985 06:00:00)-Water Temperature (C)]]*OO[[#This Row],[89]]</f>
        <v>3.015796088918125E-6</v>
      </c>
      <c r="CN385" s="10">
        <f>3/24000000*OO[[#This Row],[148 (07JUL1985 09:00:00)-Water Temperature (C)]]*OO[[#This Row],[90]]</f>
        <v>2.9171331730949998E-6</v>
      </c>
      <c r="CO385" s="10">
        <f>3/24000000*OO[[#This Row],[149 (07JUL1985 12:00:00)-Water Temperature (C)]]*OO[[#This Row],[91]]</f>
        <v>2.8705351786020001E-6</v>
      </c>
      <c r="CP385" s="10">
        <f>3/24000000*OO[[#This Row],[150 (07JUL1985 15:00:00)-Water Temperature (C)]]*OO[[#This Row],[92]]</f>
        <v>2.897430295473875E-6</v>
      </c>
      <c r="CQ385" s="10">
        <f>3/24000000*OO[[#This Row],[151 (07JUL1985 18:00:00)-Water Temperature (C)]]*OO[[#This Row],[93]]</f>
        <v>2.9491850539179999E-6</v>
      </c>
      <c r="CR385" s="10">
        <f>3/24000000*OO[[#This Row],[152 (07JUL1985 21:00:00)-Water Temperature (C)]]*OO[[#This Row],[94]]</f>
        <v>2.8771794927039999E-6</v>
      </c>
      <c r="CS385" s="10">
        <f>3/24000000*OO[[#This Row],[153 (08JUL1985 00:00:00)-Water Temperature (C)]]*OO[[#This Row],[95]]</f>
        <v>2.6789598480583751E-6</v>
      </c>
      <c r="CT385" s="10">
        <f>3/24000000*OO[[#This Row],[154 (08JUL1985 03:00:00)-Water Temperature (C)]]*OO[[#This Row],[96]]</f>
        <v>2.5095456703129996E-6</v>
      </c>
      <c r="CU385" s="10">
        <f>3/24000000*OO[[#This Row],[155 (08JUL1985 06:00:00)-Water Temperature (C)]]*OO[[#This Row],[97]]</f>
        <v>2.3667925341871246E-6</v>
      </c>
      <c r="CV385" s="10">
        <f>3/24000000*OO[[#This Row],[156 (08JUL1985 09:00:00)-Water Temperature (C)]]*OO[[#This Row],[98]]</f>
        <v>2.316313263323E-6</v>
      </c>
      <c r="CW385" s="10">
        <f>3/24000000*OO[[#This Row],[157 (08JUL1985 12:00:00)-Water Temperature (C)]]*OO[[#This Row],[99]]</f>
        <v>2.2497084898749999E-6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0</v>
      </c>
      <c r="T386" s="10">
        <f>3/24*OO[[#This Row],[76 (28JUN1985 09:00:00)-Water Temperature (C)]]*OO[[#This Row],[18]]/SUM(OO[18])</f>
        <v>0</v>
      </c>
      <c r="U386" s="10">
        <f>3/24*OO[[#This Row],[77 (28JUN1985 12:00:00)-Water Temperature (C)]]*OO[[#This Row],[19]]/SUM(OO[19])</f>
        <v>0</v>
      </c>
      <c r="V386" s="10">
        <f>3/24000000*OO[[#This Row],[78 (28JUN1985 15:00:00)-Water Temperature (C)]]*OO[[#This Row],[20]]</f>
        <v>0</v>
      </c>
      <c r="W386" s="10">
        <f>3/24000000*OO[[#This Row],[79 (28JUN1985 18:00:00)-Water Temperature (C)]]*OO[[#This Row],[21]]</f>
        <v>3.7019698191117505E-40</v>
      </c>
      <c r="X386" s="10">
        <f>3/24000000*OO[[#This Row],[80 (28JUN1985 21:00:00)-Water Temperature (C)]]*OO[[#This Row],[22]]</f>
        <v>3.3640683823346248E-32</v>
      </c>
      <c r="Y386" s="10">
        <f>3/24000000*OO[[#This Row],[81 (29JUN1985 00:00:00)-Water Temperature (C)]]*OO[[#This Row],[23]]</f>
        <v>2.0862712265887499E-26</v>
      </c>
      <c r="Z386" s="10">
        <f>3/24000000*OO[[#This Row],[82 (29JUN1985 03:00:00)-Water Temperature (C)]]*OO[[#This Row],[24]]</f>
        <v>3.3644378995919999E-21</v>
      </c>
      <c r="AA386" s="10">
        <f>3/24000000*OO[[#This Row],[83 (29JUN1985 06:00:00)-Water Temperature (C)]]*OO[[#This Row],[25]]</f>
        <v>1.44360288855E-17</v>
      </c>
      <c r="AB386" s="10">
        <f>3/24000000*OO[[#This Row],[84 (29JUN1985 09:00:00)-Water Temperature (C)]]*OO[[#This Row],[26]]</f>
        <v>1.1787314746574998E-14</v>
      </c>
      <c r="AC386" s="10">
        <f>3/24000000*OO[[#This Row],[85 (29JUN1985 12:00:00)-Water Temperature (C)]]*OO[[#This Row],[27]]</f>
        <v>3.1708033842315001E-12</v>
      </c>
      <c r="AD386" s="10">
        <f>3/24000000*OO[[#This Row],[86 (29JUN1985 15:00:00)-Water Temperature (C)]]*OO[[#This Row],[28]]</f>
        <v>3.7054894049999993E-10</v>
      </c>
      <c r="AE386" s="10">
        <f>3/24000000*OO[[#This Row],[88 (29JUN1985 21:00:00)-Water Temperature (C)]]*OO[[#This Row],[30]]</f>
        <v>6.2722163291550001E-7</v>
      </c>
      <c r="AF386" s="10">
        <f>3/24000000*OO[[#This Row],[88 (29JUN1985 21:00:00)-Water Temperature (C)]]*OO[[#This Row],[30]]</f>
        <v>6.2722163291550001E-7</v>
      </c>
      <c r="AG386" s="10">
        <f>3/24000000*OO[[#This Row],[89 (30JUN1985 00:00:00)-Water Temperature (C)]]*OO[[#This Row],[31]]</f>
        <v>1.0421452559674999E-5</v>
      </c>
      <c r="AH386" s="10">
        <f>3/24000000*OO[[#This Row],[90 (30JUN1985 03:00:00)-Water Temperature (C)]]*OO[[#This Row],[32]]</f>
        <v>1.06817010388725E-4</v>
      </c>
      <c r="AI386" s="10">
        <f>3/24000000*OO[[#This Row],[91 (30JUN1985 06:00:00)-Water Temperature (C)]]*OO[[#This Row],[33]]</f>
        <v>7.2137385367424987E-4</v>
      </c>
      <c r="AJ386" s="10">
        <f>3/24000000*OO[[#This Row],[92 (30JUN1985 09:00:00)-Water Temperature (C)]]*OO[[#This Row],[34]]</f>
        <v>3.4153444945968746E-3</v>
      </c>
      <c r="AK386" s="10">
        <f>3/24000000*OO[[#This Row],[93 (30JUN1985 12:00:00)-Water Temperature (C)]]*OO[[#This Row],[35]]</f>
        <v>1.1748926202165E-2</v>
      </c>
      <c r="AL386" s="10">
        <f>3/24000000*OO[[#This Row],[94 (30JUN1985 15:00:00)-Water Temperature (C)]]*OO[[#This Row],[36]]</f>
        <v>3.0719788402034993E-2</v>
      </c>
      <c r="AM386" s="10">
        <f>3/24000000*OO[[#This Row],[95 (30JUN1985 18:00:00)-Water Temperature (C)]]*OO[[#This Row],[37]]</f>
        <v>6.0857333334749998E-2</v>
      </c>
      <c r="AN386" s="10">
        <f>3/24000000*OO[[#This Row],[96 (30JUN1985 21:00:00)-Water Temperature (C)]]*OO[[#This Row],[38]]</f>
        <v>8.95758544224E-2</v>
      </c>
      <c r="AO386" s="10">
        <f>3/24000000*OO[[#This Row],[97 (01JUL1985 00:00:00)-Water Temperature (C)]]*OO[[#This Row],[39]]</f>
        <v>0.10383519956987501</v>
      </c>
      <c r="AP386" s="10">
        <f>3/24000000*OO[[#This Row],[98 (01JUL1985 03:00:00)-Water Temperature (C)]]*OO[[#This Row],[40]]</f>
        <v>0.10044928970947499</v>
      </c>
      <c r="AQ386" s="10">
        <f>3/24000000*OO[[#This Row],[99 (01JUL1985 06:00:00)-Water Temperature (C)]]*OO[[#This Row],[41]]</f>
        <v>8.2629611215612506E-2</v>
      </c>
      <c r="AR386" s="10">
        <f>3/24000000*OO[[#This Row],[100 (01JUL1985 09:00:00)-Water Temperature (C)]]*OO[[#This Row],[42]]</f>
        <v>6.0227874571187508E-2</v>
      </c>
      <c r="AS386" s="10">
        <f>3/24000000*OO[[#This Row],[101 (01JUL1985 12:00:00)-Water Temperature (C)]]*OO[[#This Row],[43]]</f>
        <v>3.8584340812032498E-2</v>
      </c>
      <c r="AT386" s="10">
        <f>3/24000000*OO[[#This Row],[102 (01JUL1985 15:00:00)-Water Temperature (C)]]*OO[[#This Row],[44]]</f>
        <v>2.1763936093874999E-2</v>
      </c>
      <c r="AU386" s="10">
        <f>3/24000000*OO[[#This Row],[103 (01JUL1985 18:00:00)-Water Temperature (C)]]*OO[[#This Row],[45]]</f>
        <v>1.0668376808745E-2</v>
      </c>
      <c r="AV386" s="10">
        <f>3/24000000*OO[[#This Row],[104 (01JUL1985 21:00:00)-Water Temperature (C)]]*OO[[#This Row],[46]]</f>
        <v>4.6162652311542499E-3</v>
      </c>
      <c r="AW386" s="10">
        <f>3/24000000*OO[[#This Row],[105 (02JUL1985 00:00:00)-Water Temperature (C)]]*OO[[#This Row],[47]]</f>
        <v>1.801971703507125E-3</v>
      </c>
      <c r="AX386" s="10">
        <f>3/24000000*OO[[#This Row],[106 (02JUL1985 03:00:00)-Water Temperature (C)]]*OO[[#This Row],[48]]</f>
        <v>6.7232788995399994E-4</v>
      </c>
      <c r="AY386" s="10">
        <f>3/24000000*OO[[#This Row],[107 (02JUL1985 06:00:00)-Water Temperature (C)]]*OO[[#This Row],[49]]</f>
        <v>2.5914180229512498E-4</v>
      </c>
      <c r="AZ386" s="10">
        <f>3/24000000*OO[[#This Row],[108 (02JUL1985 09:00:00)-Water Temperature (C)]]*OO[[#This Row],[50]]</f>
        <v>1.2406558218339998E-4</v>
      </c>
      <c r="BA386" s="10">
        <f>3/24000000*OO[[#This Row],[109 (02JUL1985 12:00:00)-Water Temperature (C)]]*OO[[#This Row],[51]]</f>
        <v>8.3026062468212502E-5</v>
      </c>
      <c r="BB386" s="10">
        <f>3/24000000*OO[[#This Row],[110 (02JUL1985 15:00:00)-Water Temperature (C)]]*OO[[#This Row],[52]]</f>
        <v>7.3550673559350004E-5</v>
      </c>
      <c r="BC386" s="10">
        <f>3/24000000*OO[[#This Row],[111 (02JUL1985 18:00:00)-Water Temperature (C)]]*OO[[#This Row],[53]]</f>
        <v>7.1984552389837506E-5</v>
      </c>
      <c r="BD386" s="10">
        <f>3/24000000*OO[[#This Row],[112 (02JUL1985 21:00:00)-Water Temperature (C)]]*OO[[#This Row],[54]]</f>
        <v>6.8293082437787504E-5</v>
      </c>
      <c r="BE386" s="10">
        <f>3/24000000*OO[[#This Row],[113 (03JUL1985 00:00:00)-Water Temperature (C)]]*OO[[#This Row],[55]]</f>
        <v>6.3063169914487498E-5</v>
      </c>
      <c r="BF386" s="10">
        <f>3/24000000*OO[[#This Row],[114 (03JUL1985 03:00:00)-Water Temperature (C)]]*OO[[#This Row],[56]]</f>
        <v>5.6867391138249993E-5</v>
      </c>
      <c r="BG386" s="10">
        <f>3/24000000*OO[[#This Row],[115 (03JUL1985 06:00:00)-Water Temperature (C)]]*OO[[#This Row],[57]]</f>
        <v>5.0268865464E-5</v>
      </c>
      <c r="BH386" s="10">
        <f>3/24000000*OO[[#This Row],[116 (03JUL1985 09:00:00)-Water Temperature (C)]]*OO[[#This Row],[58]]</f>
        <v>4.5190114083904994E-5</v>
      </c>
      <c r="BI386" s="10">
        <f>3/24000000*OO[[#This Row],[117 (03JUL1985 12:00:00)-Water Temperature (C)]]*OO[[#This Row],[59]]</f>
        <v>4.1120668059364995E-5</v>
      </c>
      <c r="BJ386" s="10">
        <f>3/24000000*OO[[#This Row],[118 (03JUL1985 15:00:00)-Water Temperature (C)]]*OO[[#This Row],[60]]</f>
        <v>3.6680242798605E-5</v>
      </c>
      <c r="BK386" s="10">
        <f>3/24000000*OO[[#This Row],[119 (03JUL1985 18:00:00)-Water Temperature (C)]]*OO[[#This Row],[61]]</f>
        <v>3.0818018034479999E-5</v>
      </c>
      <c r="BL386" s="10">
        <f>3/24000000*OO[[#This Row],[120 (03JUL1985 21:00:00)-Water Temperature (C)]]*OO[[#This Row],[62]]</f>
        <v>2.4811415901309997E-5</v>
      </c>
      <c r="BM386" s="10">
        <f>3/24000000*OO[[#This Row],[121 (04JUL1985 00:00:00)-Water Temperature (C)]]*OO[[#This Row],[63]]</f>
        <v>1.99484709326375E-5</v>
      </c>
      <c r="BN386" s="10">
        <f>3/24000000*OO[[#This Row],[122 (04JUL1985 03:00:00)-Water Temperature (C)]]*OO[[#This Row],[64]]</f>
        <v>1.6531321632958749E-5</v>
      </c>
      <c r="BO386" s="10">
        <f>3/24000000*OO[[#This Row],[123 (04JUL1985 06:00:00)-Water Temperature (C)]]*OO[[#This Row],[65]]</f>
        <v>1.42349051409125E-5</v>
      </c>
      <c r="BP386" s="10">
        <f>3/24000000*OO[[#This Row],[124 (04JUL1985 09:00:00)-Water Temperature (C)]]*OO[[#This Row],[66]]</f>
        <v>1.3021060939182499E-5</v>
      </c>
      <c r="BQ386" s="10">
        <f>3/24000000*OO[[#This Row],[125 (04JUL1985 12:00:00)-Water Temperature (C)]]*OO[[#This Row],[67]]</f>
        <v>1.2102491182679999E-5</v>
      </c>
      <c r="BR386" s="10">
        <f>3/24000000*OO[[#This Row],[126 (04JUL1985 15:00:00)-Water Temperature (C)]]*OO[[#This Row],[68]]</f>
        <v>1.1092840142862501E-5</v>
      </c>
      <c r="BS386" s="10">
        <f>3/24000000*OO[[#This Row],[127 (04JUL1985 18:00:00)-Water Temperature (C)]]*OO[[#This Row],[69]]</f>
        <v>1.0112587324222499E-5</v>
      </c>
      <c r="BT386" s="10">
        <f>3/24000000*OO[[#This Row],[128 (04JUL1985 21:00:00)-Water Temperature (C)]]*OO[[#This Row],[70]]</f>
        <v>9.1761495894900004E-6</v>
      </c>
      <c r="BU386" s="10">
        <f>3/24000000*OO[[#This Row],[129 (05JUL1985 00:00:00)-Water Temperature (C)]]*OO[[#This Row],[71]]</f>
        <v>8.2784098162625E-6</v>
      </c>
      <c r="BV386" s="10">
        <f>3/24000000*OO[[#This Row],[130 (05JUL1985 03:00:00)-Water Temperature (C)]]*OO[[#This Row],[72]]</f>
        <v>7.5481352425049997E-6</v>
      </c>
      <c r="BW386" s="10">
        <f>3/24000000*OO[[#This Row],[131 (05JUL1985 06:00:00)-Water Temperature (C)]]*OO[[#This Row],[73]]</f>
        <v>6.9427232804537498E-6</v>
      </c>
      <c r="BX386" s="10">
        <f>3/24000000*OO[[#This Row],[132 (05JUL1985 09:00:00)-Water Temperature (C)]]*OO[[#This Row],[74]]</f>
        <v>6.7281588342687498E-6</v>
      </c>
      <c r="BY386" s="10">
        <f>3/24000000*OO[[#This Row],[133 (05JUL1985 12:00:00)-Water Temperature (C)]]*OO[[#This Row],[75]]</f>
        <v>6.9690217543024996E-6</v>
      </c>
      <c r="BZ386" s="10">
        <f>3/24000000*OO[[#This Row],[134 (05JUL1985 15:00:00)-Water Temperature (C)]]*OO[[#This Row],[76]]</f>
        <v>7.3938254984749993E-6</v>
      </c>
      <c r="CA386" s="10">
        <f>3/24000000*OO[[#This Row],[135 (05JUL1985 18:00:00)-Water Temperature (C)]]*OO[[#This Row],[77]]</f>
        <v>7.5141665506049983E-6</v>
      </c>
      <c r="CB386" s="10">
        <f>3/24000000*OO[[#This Row],[136 (05JUL1985 21:00:00)-Water Temperature (C)]]*OO[[#This Row],[78]]</f>
        <v>7.1684178479437496E-6</v>
      </c>
      <c r="CC386" s="10">
        <f>3/24000000*OO[[#This Row],[137 (06JUL1985 00:00:00)-Water Temperature (C)]]*OO[[#This Row],[79]]</f>
        <v>6.7089117273749994E-6</v>
      </c>
      <c r="CD386" s="10">
        <f>3/24000000*OO[[#This Row],[138 (06JUL1985 03:00:00)-Water Temperature (C)]]*OO[[#This Row],[80]]</f>
        <v>6.320846786178999E-6</v>
      </c>
      <c r="CE386" s="10">
        <f>3/24000000*OO[[#This Row],[139 (06JUL1985 06:00:00)-Water Temperature (C)]]*OO[[#This Row],[81]]</f>
        <v>5.9367468034237502E-6</v>
      </c>
      <c r="CF386" s="10">
        <f>3/24000000*OO[[#This Row],[140 (06JUL1985 09:00:00)-Water Temperature (C)]]*OO[[#This Row],[82]]</f>
        <v>5.6900123609285003E-6</v>
      </c>
      <c r="CG386" s="10">
        <f>3/24000000*OO[[#This Row],[141 (06JUL1985 12:00:00)-Water Temperature (C)]]*OO[[#This Row],[83]]</f>
        <v>5.559888107435624E-6</v>
      </c>
      <c r="CH386" s="10">
        <f>3/24000000*OO[[#This Row],[142 (06JUL1985 15:00:00)-Water Temperature (C)]]*OO[[#This Row],[84]]</f>
        <v>5.3618749833017494E-6</v>
      </c>
      <c r="CI386" s="10">
        <f>3/24000000*OO[[#This Row],[143 (06JUL1985 18:00:00)-Water Temperature (C)]]*OO[[#This Row],[85]]</f>
        <v>5.1147887214899999E-6</v>
      </c>
      <c r="CJ386" s="10">
        <f>3/24000000*OO[[#This Row],[144 (06JUL1985 21:00:00)-Water Temperature (C)]]*OO[[#This Row],[86]]</f>
        <v>4.7922611427290003E-6</v>
      </c>
      <c r="CK386" s="10">
        <f>3/24000000*OO[[#This Row],[145 (07JUL1985 00:00:00)-Water Temperature (C)]]*OO[[#This Row],[87]]</f>
        <v>4.3599258624450002E-6</v>
      </c>
      <c r="CL386" s="10">
        <f>3/24000000*OO[[#This Row],[146 (07JUL1985 03:00:00)-Water Temperature (C)]]*OO[[#This Row],[88]]</f>
        <v>4.0129412585493742E-6</v>
      </c>
      <c r="CM386" s="10">
        <f>3/24000000*OO[[#This Row],[147 (07JUL1985 06:00:00)-Water Temperature (C)]]*OO[[#This Row],[89]]</f>
        <v>3.7393809026299999E-6</v>
      </c>
      <c r="CN386" s="10">
        <f>3/24000000*OO[[#This Row],[148 (07JUL1985 09:00:00)-Water Temperature (C)]]*OO[[#This Row],[90]]</f>
        <v>3.6128446779581244E-6</v>
      </c>
      <c r="CO386" s="10">
        <f>3/24000000*OO[[#This Row],[149 (07JUL1985 12:00:00)-Water Temperature (C)]]*OO[[#This Row],[91]]</f>
        <v>3.5547413433569996E-6</v>
      </c>
      <c r="CP386" s="10">
        <f>3/24000000*OO[[#This Row],[150 (07JUL1985 15:00:00)-Water Temperature (C)]]*OO[[#This Row],[92]]</f>
        <v>3.5868167673862492E-6</v>
      </c>
      <c r="CQ386" s="10">
        <f>3/24000000*OO[[#This Row],[151 (07JUL1985 18:00:00)-Water Temperature (C)]]*OO[[#This Row],[93]]</f>
        <v>3.649380766239375E-6</v>
      </c>
      <c r="CR386" s="10">
        <f>3/24000000*OO[[#This Row],[152 (07JUL1985 21:00:00)-Water Temperature (C)]]*OO[[#This Row],[94]]</f>
        <v>3.5527757923570002E-6</v>
      </c>
      <c r="CS386" s="10">
        <f>3/24000000*OO[[#This Row],[153 (08JUL1985 00:00:00)-Water Temperature (C)]]*OO[[#This Row],[95]]</f>
        <v>3.3033507442791254E-6</v>
      </c>
      <c r="CT386" s="10">
        <f>3/24000000*OO[[#This Row],[154 (08JUL1985 03:00:00)-Water Temperature (C)]]*OO[[#This Row],[96]]</f>
        <v>3.0922868608171249E-6</v>
      </c>
      <c r="CU386" s="10">
        <f>3/24000000*OO[[#This Row],[155 (08JUL1985 06:00:00)-Water Temperature (C)]]*OO[[#This Row],[97]]</f>
        <v>2.9162531078475007E-6</v>
      </c>
      <c r="CV386" s="10">
        <f>3/24000000*OO[[#This Row],[156 (08JUL1985 09:00:00)-Water Temperature (C)]]*OO[[#This Row],[98]]</f>
        <v>2.8522924151936249E-6</v>
      </c>
      <c r="CW386" s="10">
        <f>3/24000000*OO[[#This Row],[157 (08JUL1985 12:00:00)-Water Temperature (C)]]*OO[[#This Row],[99]]</f>
        <v>2.7684486131499999E-6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0</v>
      </c>
      <c r="T387" s="10">
        <f>3/24*OO[[#This Row],[76 (28JUN1985 09:00:00)-Water Temperature (C)]]*OO[[#This Row],[18]]/SUM(OO[18])</f>
        <v>0</v>
      </c>
      <c r="U387" s="10">
        <f>3/24*OO[[#This Row],[77 (28JUN1985 12:00:00)-Water Temperature (C)]]*OO[[#This Row],[19]]/SUM(OO[19])</f>
        <v>0</v>
      </c>
      <c r="V387" s="10">
        <f>3/24000000*OO[[#This Row],[78 (28JUN1985 15:00:00)-Water Temperature (C)]]*OO[[#This Row],[20]]</f>
        <v>0</v>
      </c>
      <c r="W387" s="10">
        <f>3/24000000*OO[[#This Row],[79 (28JUN1985 18:00:00)-Water Temperature (C)]]*OO[[#This Row],[21]]</f>
        <v>5.412082388468749E-41</v>
      </c>
      <c r="X387" s="10">
        <f>3/24000000*OO[[#This Row],[80 (28JUN1985 21:00:00)-Water Temperature (C)]]*OO[[#This Row],[22]]</f>
        <v>1.1795752888105E-32</v>
      </c>
      <c r="Y387" s="10">
        <f>3/24000000*OO[[#This Row],[81 (29JUN1985 00:00:00)-Water Temperature (C)]]*OO[[#This Row],[23]]</f>
        <v>5.3675162111999999E-27</v>
      </c>
      <c r="Z387" s="10">
        <f>3/24000000*OO[[#This Row],[82 (29JUN1985 03:00:00)-Water Temperature (C)]]*OO[[#This Row],[24]]</f>
        <v>1.3065130544943749E-21</v>
      </c>
      <c r="AA387" s="10">
        <f>3/24000000*OO[[#This Row],[83 (29JUN1985 06:00:00)-Water Temperature (C)]]*OO[[#This Row],[25]]</f>
        <v>6.4783875845650001E-18</v>
      </c>
      <c r="AB387" s="10">
        <f>3/24000000*OO[[#This Row],[84 (29JUN1985 09:00:00)-Water Temperature (C)]]*OO[[#This Row],[26]]</f>
        <v>5.7957252654350001E-15</v>
      </c>
      <c r="AC387" s="10">
        <f>3/24000000*OO[[#This Row],[85 (29JUN1985 12:00:00)-Water Temperature (C)]]*OO[[#This Row],[27]]</f>
        <v>1.6751764593517499E-12</v>
      </c>
      <c r="AD387" s="10">
        <f>3/24000000*OO[[#This Row],[86 (29JUN1985 15:00:00)-Water Temperature (C)]]*OO[[#This Row],[28]]</f>
        <v>2.0748123690826254E-10</v>
      </c>
      <c r="AE387" s="10">
        <f>3/24000000*OO[[#This Row],[88 (29JUN1985 21:00:00)-Water Temperature (C)]]*OO[[#This Row],[30]]</f>
        <v>3.8681389195470003E-7</v>
      </c>
      <c r="AF387" s="10">
        <f>3/24000000*OO[[#This Row],[88 (29JUN1985 21:00:00)-Water Temperature (C)]]*OO[[#This Row],[30]]</f>
        <v>3.8681389195470003E-7</v>
      </c>
      <c r="AG387" s="10">
        <f>3/24000000*OO[[#This Row],[89 (30JUN1985 00:00:00)-Water Temperature (C)]]*OO[[#This Row],[31]]</f>
        <v>6.6964988569500002E-6</v>
      </c>
      <c r="AH387" s="10">
        <f>3/24000000*OO[[#This Row],[90 (30JUN1985 03:00:00)-Water Temperature (C)]]*OO[[#This Row],[32]]</f>
        <v>7.1651048537000003E-5</v>
      </c>
      <c r="AI387" s="10">
        <f>3/24000000*OO[[#This Row],[91 (30JUN1985 06:00:00)-Water Temperature (C)]]*OO[[#This Row],[33]]</f>
        <v>5.0242984332375001E-4</v>
      </c>
      <c r="AJ387" s="10">
        <f>3/24000000*OO[[#This Row],[92 (30JUN1985 09:00:00)-Water Temperature (C)]]*OO[[#This Row],[34]]</f>
        <v>2.4667889844220002E-3</v>
      </c>
      <c r="AK387" s="10">
        <f>3/24000000*OO[[#This Row],[93 (30JUN1985 12:00:00)-Water Temperature (C)]]*OO[[#This Row],[35]]</f>
        <v>8.8003645853724985E-3</v>
      </c>
      <c r="AL387" s="10">
        <f>3/24000000*OO[[#This Row],[94 (30JUN1985 15:00:00)-Water Temperature (C)]]*OO[[#This Row],[36]]</f>
        <v>2.3802853950037499E-2</v>
      </c>
      <c r="AM387" s="10">
        <f>3/24000000*OO[[#This Row],[95 (30JUN1985 18:00:00)-Water Temperature (C)]]*OO[[#This Row],[37]]</f>
        <v>4.8623604973062499E-2</v>
      </c>
      <c r="AN387" s="10">
        <f>3/24000000*OO[[#This Row],[96 (30JUN1985 21:00:00)-Water Temperature (C)]]*OO[[#This Row],[38]]</f>
        <v>7.3577525453050005E-2</v>
      </c>
      <c r="AO387" s="10">
        <f>3/24000000*OO[[#This Row],[97 (01JUL1985 00:00:00)-Water Temperature (C)]]*OO[[#This Row],[39]]</f>
        <v>8.7453434311425007E-2</v>
      </c>
      <c r="AP387" s="10">
        <f>3/24000000*OO[[#This Row],[98 (01JUL1985 03:00:00)-Water Temperature (C)]]*OO[[#This Row],[40]]</f>
        <v>8.6627535099524991E-2</v>
      </c>
      <c r="AQ387" s="10">
        <f>3/24000000*OO[[#This Row],[99 (01JUL1985 06:00:00)-Water Temperature (C)]]*OO[[#This Row],[41]]</f>
        <v>7.2957046967999983E-2</v>
      </c>
      <c r="AR387" s="10">
        <f>3/24000000*OO[[#This Row],[100 (01JUL1985 09:00:00)-Water Temperature (C)]]*OO[[#This Row],[42]]</f>
        <v>5.43875471035625E-2</v>
      </c>
      <c r="AS387" s="10">
        <f>3/24000000*OO[[#This Row],[101 (01JUL1985 12:00:00)-Water Temperature (C)]]*OO[[#This Row],[43]]</f>
        <v>3.5629936289523746E-2</v>
      </c>
      <c r="AT387" s="10">
        <f>3/24000000*OO[[#This Row],[102 (01JUL1985 15:00:00)-Water Temperature (C)]]*OO[[#This Row],[44]]</f>
        <v>2.0516821588427499E-2</v>
      </c>
      <c r="AU387" s="10">
        <f>3/24000000*OO[[#This Row],[103 (01JUL1985 18:00:00)-Water Temperature (C)]]*OO[[#This Row],[45]]</f>
        <v>1.0252236293845E-2</v>
      </c>
      <c r="AV387" s="10">
        <f>3/24000000*OO[[#This Row],[104 (01JUL1985 21:00:00)-Water Temperature (C)]]*OO[[#This Row],[46]]</f>
        <v>4.5148393874512496E-3</v>
      </c>
      <c r="AW387" s="10">
        <f>3/24000000*OO[[#This Row],[105 (02JUL1985 00:00:00)-Water Temperature (C)]]*OO[[#This Row],[47]]</f>
        <v>1.7868890005110002E-3</v>
      </c>
      <c r="AX387" s="10">
        <f>3/24000000*OO[[#This Row],[106 (02JUL1985 03:00:00)-Water Temperature (C)]]*OO[[#This Row],[48]]</f>
        <v>6.7152651888000004E-4</v>
      </c>
      <c r="AY387" s="10">
        <f>3/24000000*OO[[#This Row],[107 (02JUL1985 06:00:00)-Water Temperature (C)]]*OO[[#This Row],[49]]</f>
        <v>2.5685733144230002E-4</v>
      </c>
      <c r="AZ387" s="10">
        <f>3/24000000*OO[[#This Row],[108 (02JUL1985 09:00:00)-Water Temperature (C)]]*OO[[#This Row],[50]]</f>
        <v>1.1871851118572499E-4</v>
      </c>
      <c r="BA387" s="10">
        <f>3/24000000*OO[[#This Row],[109 (02JUL1985 12:00:00)-Water Temperature (C)]]*OO[[#This Row],[51]]</f>
        <v>7.5549034339799997E-5</v>
      </c>
      <c r="BB387" s="10">
        <f>3/24000000*OO[[#This Row],[110 (02JUL1985 15:00:00)-Water Temperature (C)]]*OO[[#This Row],[52]]</f>
        <v>6.483388587967499E-5</v>
      </c>
      <c r="BC387" s="10">
        <f>3/24000000*OO[[#This Row],[111 (02JUL1985 18:00:00)-Water Temperature (C)]]*OO[[#This Row],[53]]</f>
        <v>6.2852179836487499E-5</v>
      </c>
      <c r="BD387" s="10">
        <f>3/24000000*OO[[#This Row],[112 (02JUL1985 21:00:00)-Water Temperature (C)]]*OO[[#This Row],[54]]</f>
        <v>5.964295304879999E-5</v>
      </c>
      <c r="BE387" s="10">
        <f>3/24000000*OO[[#This Row],[113 (03JUL1985 00:00:00)-Water Temperature (C)]]*OO[[#This Row],[55]]</f>
        <v>5.5193527847590003E-5</v>
      </c>
      <c r="BF387" s="10">
        <f>3/24000000*OO[[#This Row],[114 (03JUL1985 03:00:00)-Water Temperature (C)]]*OO[[#This Row],[56]]</f>
        <v>4.9968762560913747E-5</v>
      </c>
      <c r="BG387" s="10">
        <f>3/24000000*OO[[#This Row],[115 (03JUL1985 06:00:00)-Water Temperature (C)]]*OO[[#This Row],[57]]</f>
        <v>4.4375767700989999E-5</v>
      </c>
      <c r="BH387" s="10">
        <f>3/24000000*OO[[#This Row],[116 (03JUL1985 09:00:00)-Water Temperature (C)]]*OO[[#This Row],[58]]</f>
        <v>4.0094266241249993E-5</v>
      </c>
      <c r="BI387" s="10">
        <f>3/24000000*OO[[#This Row],[117 (03JUL1985 12:00:00)-Water Temperature (C)]]*OO[[#This Row],[59]]</f>
        <v>3.6698944646437496E-5</v>
      </c>
      <c r="BJ387" s="10">
        <f>3/24000000*OO[[#This Row],[118 (03JUL1985 15:00:00)-Water Temperature (C)]]*OO[[#This Row],[60]]</f>
        <v>3.2882762831572501E-5</v>
      </c>
      <c r="BK387" s="10">
        <f>3/24000000*OO[[#This Row],[119 (03JUL1985 18:00:00)-Water Temperature (C)]]*OO[[#This Row],[61]]</f>
        <v>2.767000349320125E-5</v>
      </c>
      <c r="BL387" s="10">
        <f>3/24000000*OO[[#This Row],[120 (03JUL1985 21:00:00)-Water Temperature (C)]]*OO[[#This Row],[62]]</f>
        <v>2.2252574060936251E-5</v>
      </c>
      <c r="BM387" s="10">
        <f>3/24000000*OO[[#This Row],[121 (04JUL1985 00:00:00)-Water Temperature (C)]]*OO[[#This Row],[63]]</f>
        <v>1.7831253656014998E-5</v>
      </c>
      <c r="BN387" s="10">
        <f>3/24000000*OO[[#This Row],[122 (04JUL1985 03:00:00)-Water Temperature (C)]]*OO[[#This Row],[64]]</f>
        <v>1.4710718827439998E-5</v>
      </c>
      <c r="BO387" s="10">
        <f>3/24000000*OO[[#This Row],[123 (04JUL1985 06:00:00)-Water Temperature (C)]]*OO[[#This Row],[65]]</f>
        <v>1.2612257983437499E-5</v>
      </c>
      <c r="BP387" s="10">
        <f>3/24000000*OO[[#This Row],[124 (04JUL1985 09:00:00)-Water Temperature (C)]]*OO[[#This Row],[66]]</f>
        <v>1.1502485898674999E-5</v>
      </c>
      <c r="BQ387" s="10">
        <f>3/24000000*OO[[#This Row],[125 (04JUL1985 12:00:00)-Water Temperature (C)]]*OO[[#This Row],[67]]</f>
        <v>1.068002842806E-5</v>
      </c>
      <c r="BR387" s="10">
        <f>3/24000000*OO[[#This Row],[126 (04JUL1985 15:00:00)-Water Temperature (C)]]*OO[[#This Row],[68]]</f>
        <v>9.7866688311525006E-6</v>
      </c>
      <c r="BS387" s="10">
        <f>3/24000000*OO[[#This Row],[127 (04JUL1985 18:00:00)-Water Temperature (C)]]*OO[[#This Row],[69]]</f>
        <v>8.9255678970149989E-6</v>
      </c>
      <c r="BT387" s="10">
        <f>3/24000000*OO[[#This Row],[128 (04JUL1985 21:00:00)-Water Temperature (C)]]*OO[[#This Row],[70]]</f>
        <v>8.1116040086562512E-6</v>
      </c>
      <c r="BU387" s="10">
        <f>3/24000000*OO[[#This Row],[129 (05JUL1985 00:00:00)-Water Temperature (C)]]*OO[[#This Row],[71]]</f>
        <v>7.315724473184999E-6</v>
      </c>
      <c r="BV387" s="10">
        <f>3/24000000*OO[[#This Row],[130 (05JUL1985 03:00:00)-Water Temperature (C)]]*OO[[#This Row],[72]]</f>
        <v>6.6607585728199998E-6</v>
      </c>
      <c r="BW387" s="10">
        <f>3/24000000*OO[[#This Row],[131 (05JUL1985 06:00:00)-Water Temperature (C)]]*OO[[#This Row],[73]]</f>
        <v>6.1225573313649992E-6</v>
      </c>
      <c r="BX387" s="10">
        <f>3/24000000*OO[[#This Row],[132 (05JUL1985 09:00:00)-Water Temperature (C)]]*OO[[#This Row],[74]]</f>
        <v>5.9307931068799997E-6</v>
      </c>
      <c r="BY387" s="10">
        <f>3/24000000*OO[[#This Row],[133 (05JUL1985 12:00:00)-Water Temperature (C)]]*OO[[#This Row],[75]]</f>
        <v>6.1461382804937493E-6</v>
      </c>
      <c r="BZ387" s="10">
        <f>3/24000000*OO[[#This Row],[134 (05JUL1985 15:00:00)-Water Temperature (C)]]*OO[[#This Row],[76]]</f>
        <v>6.5228089236749996E-6</v>
      </c>
      <c r="CA387" s="10">
        <f>3/24000000*OO[[#This Row],[135 (05JUL1985 18:00:00)-Water Temperature (C)]]*OO[[#This Row],[77]]</f>
        <v>6.6257184810414999E-6</v>
      </c>
      <c r="CB387" s="10">
        <f>3/24000000*OO[[#This Row],[136 (05JUL1985 21:00:00)-Water Temperature (C)]]*OO[[#This Row],[78]]</f>
        <v>6.3145395447939999E-6</v>
      </c>
      <c r="CC387" s="10">
        <f>3/24000000*OO[[#This Row],[137 (06JUL1985 00:00:00)-Water Temperature (C)]]*OO[[#This Row],[79]]</f>
        <v>5.9073374647829995E-6</v>
      </c>
      <c r="CD387" s="10">
        <f>3/24000000*OO[[#This Row],[138 (06JUL1985 03:00:00)-Water Temperature (C)]]*OO[[#This Row],[80]]</f>
        <v>5.5701185800034994E-6</v>
      </c>
      <c r="CE387" s="10">
        <f>3/24000000*OO[[#This Row],[139 (06JUL1985 06:00:00)-Water Temperature (C)]]*OO[[#This Row],[81]]</f>
        <v>5.2356205156409993E-6</v>
      </c>
      <c r="CF387" s="10">
        <f>3/24000000*OO[[#This Row],[140 (06JUL1985 09:00:00)-Water Temperature (C)]]*OO[[#This Row],[82]]</f>
        <v>5.0198154555149999E-6</v>
      </c>
      <c r="CG387" s="10">
        <f>3/24000000*OO[[#This Row],[141 (06JUL1985 12:00:00)-Water Temperature (C)]]*OO[[#This Row],[83]]</f>
        <v>4.9131207937722492E-6</v>
      </c>
      <c r="CH387" s="10">
        <f>3/24000000*OO[[#This Row],[142 (06JUL1985 15:00:00)-Water Temperature (C)]]*OO[[#This Row],[84]]</f>
        <v>4.7450100417763749E-6</v>
      </c>
      <c r="CI387" s="10">
        <f>3/24000000*OO[[#This Row],[143 (06JUL1985 18:00:00)-Water Temperature (C)]]*OO[[#This Row],[85]]</f>
        <v>4.5299966673374991E-6</v>
      </c>
      <c r="CJ387" s="10">
        <f>3/24000000*OO[[#This Row],[144 (06JUL1985 21:00:00)-Water Temperature (C)]]*OO[[#This Row],[86]]</f>
        <v>4.2487057861439991E-6</v>
      </c>
      <c r="CK387" s="10">
        <f>3/24000000*OO[[#This Row],[145 (07JUL1985 00:00:00)-Water Temperature (C)]]*OO[[#This Row],[87]]</f>
        <v>3.8684407924537503E-6</v>
      </c>
      <c r="CL387" s="10">
        <f>3/24000000*OO[[#This Row],[146 (07JUL1985 03:00:00)-Water Temperature (C)]]*OO[[#This Row],[88]]</f>
        <v>3.5570629445951254E-6</v>
      </c>
      <c r="CM387" s="10">
        <f>3/24000000*OO[[#This Row],[147 (07JUL1985 06:00:00)-Water Temperature (C)]]*OO[[#This Row],[89]]</f>
        <v>3.3146623297579994E-6</v>
      </c>
      <c r="CN387" s="10">
        <f>3/24000000*OO[[#This Row],[148 (07JUL1985 09:00:00)-Water Temperature (C)]]*OO[[#This Row],[90]]</f>
        <v>3.2019031191780004E-6</v>
      </c>
      <c r="CO387" s="10">
        <f>3/24000000*OO[[#This Row],[149 (07JUL1985 12:00:00)-Water Temperature (C)]]*OO[[#This Row],[91]]</f>
        <v>3.1509546597861249E-6</v>
      </c>
      <c r="CP387" s="10">
        <f>3/24000000*OO[[#This Row],[150 (07JUL1985 15:00:00)-Water Temperature (C)]]*OO[[#This Row],[92]]</f>
        <v>3.1812979706764998E-6</v>
      </c>
      <c r="CQ387" s="10">
        <f>3/24000000*OO[[#This Row],[151 (07JUL1985 18:00:00)-Water Temperature (C)]]*OO[[#This Row],[93]]</f>
        <v>3.2385257482800001E-6</v>
      </c>
      <c r="CR387" s="10">
        <f>3/24000000*OO[[#This Row],[152 (07JUL1985 21:00:00)-Water Temperature (C)]]*OO[[#This Row],[94]]</f>
        <v>3.1508798888726253E-6</v>
      </c>
      <c r="CS387" s="10">
        <f>3/24000000*OO[[#This Row],[153 (08JUL1985 00:00:00)-Water Temperature (C)]]*OO[[#This Row],[95]]</f>
        <v>2.9272689558494996E-6</v>
      </c>
      <c r="CT387" s="10">
        <f>3/24000000*OO[[#This Row],[154 (08JUL1985 03:00:00)-Water Temperature (C)]]*OO[[#This Row],[96]]</f>
        <v>2.7399629382224999E-6</v>
      </c>
      <c r="CU387" s="10">
        <f>3/24000000*OO[[#This Row],[155 (08JUL1985 06:00:00)-Water Temperature (C)]]*OO[[#This Row],[97]]</f>
        <v>2.586323293477875E-6</v>
      </c>
      <c r="CV387" s="10">
        <f>3/24000000*OO[[#This Row],[156 (08JUL1985 09:00:00)-Water Temperature (C)]]*OO[[#This Row],[98]]</f>
        <v>2.5297705709639998E-6</v>
      </c>
      <c r="CW387" s="10">
        <f>3/24000000*OO[[#This Row],[157 (08JUL1985 12:00:00)-Water Temperature (C)]]*OO[[#This Row],[99]]</f>
        <v>2.4570956846624998E-6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0</v>
      </c>
      <c r="T388" s="10">
        <f>3/24*OO[[#This Row],[76 (28JUN1985 09:00:00)-Water Temperature (C)]]*OO[[#This Row],[18]]/SUM(OO[18])</f>
        <v>0</v>
      </c>
      <c r="U388" s="10">
        <f>3/24*OO[[#This Row],[77 (28JUN1985 12:00:00)-Water Temperature (C)]]*OO[[#This Row],[19]]/SUM(OO[19])</f>
        <v>0</v>
      </c>
      <c r="V388" s="10">
        <f>3/24000000*OO[[#This Row],[78 (28JUN1985 15:00:00)-Water Temperature (C)]]*OO[[#This Row],[20]]</f>
        <v>0</v>
      </c>
      <c r="W388" s="10">
        <f>3/24000000*OO[[#This Row],[79 (28JUN1985 18:00:00)-Water Temperature (C)]]*OO[[#This Row],[21]]</f>
        <v>1.6685806984E-41</v>
      </c>
      <c r="X388" s="10">
        <f>3/24000000*OO[[#This Row],[80 (28JUN1985 21:00:00)-Water Temperature (C)]]*OO[[#This Row],[22]]</f>
        <v>6.1354388080587496E-33</v>
      </c>
      <c r="Y388" s="10">
        <f>3/24000000*OO[[#This Row],[81 (29JUN1985 00:00:00)-Water Temperature (C)]]*OO[[#This Row],[23]]</f>
        <v>2.1314277034649998E-27</v>
      </c>
      <c r="Z388" s="10">
        <f>3/24000000*OO[[#This Row],[82 (29JUN1985 03:00:00)-Water Temperature (C)]]*OO[[#This Row],[24]]</f>
        <v>7.5927521760187496E-22</v>
      </c>
      <c r="AA388" s="10">
        <f>3/24000000*OO[[#This Row],[83 (29JUN1985 06:00:00)-Water Temperature (C)]]*OO[[#This Row],[25]]</f>
        <v>4.2970731069099999E-18</v>
      </c>
      <c r="AB388" s="10">
        <f>3/24000000*OO[[#This Row],[84 (29JUN1985 09:00:00)-Water Temperature (C)]]*OO[[#This Row],[26]]</f>
        <v>4.1812993655400002E-15</v>
      </c>
      <c r="AC388" s="10">
        <f>3/24000000*OO[[#This Row],[85 (29JUN1985 12:00:00)-Water Temperature (C)]]*OO[[#This Row],[27]]</f>
        <v>1.2913599221662499E-12</v>
      </c>
      <c r="AD388" s="10">
        <f>3/24000000*OO[[#This Row],[86 (29JUN1985 15:00:00)-Water Temperature (C)]]*OO[[#This Row],[28]]</f>
        <v>1.6878648665177502E-10</v>
      </c>
      <c r="AE388" s="10">
        <f>3/24000000*OO[[#This Row],[88 (29JUN1985 21:00:00)-Water Temperature (C)]]*OO[[#This Row],[30]]</f>
        <v>3.4213018162274998E-7</v>
      </c>
      <c r="AF388" s="10">
        <f>3/24000000*OO[[#This Row],[88 (29JUN1985 21:00:00)-Water Temperature (C)]]*OO[[#This Row],[30]]</f>
        <v>3.4213018162274998E-7</v>
      </c>
      <c r="AG388" s="10">
        <f>3/24000000*OO[[#This Row],[89 (30JUN1985 00:00:00)-Water Temperature (C)]]*OO[[#This Row],[31]]</f>
        <v>6.1396486514499998E-6</v>
      </c>
      <c r="AH388" s="10">
        <f>3/24000000*OO[[#This Row],[90 (30JUN1985 03:00:00)-Water Temperature (C)]]*OO[[#This Row],[32]]</f>
        <v>6.8238975168E-5</v>
      </c>
      <c r="AI388" s="10">
        <f>3/24000000*OO[[#This Row],[91 (30JUN1985 06:00:00)-Water Temperature (C)]]*OO[[#This Row],[33]]</f>
        <v>4.94661187513E-4</v>
      </c>
      <c r="AJ388" s="10">
        <f>3/24000000*OO[[#This Row],[92 (30JUN1985 09:00:00)-Water Temperature (C)]]*OO[[#This Row],[34]]</f>
        <v>2.5075325380635003E-3</v>
      </c>
      <c r="AK388" s="10">
        <f>3/24000000*OO[[#This Row],[93 (30JUN1985 12:00:00)-Water Temperature (C)]]*OO[[#This Row],[35]]</f>
        <v>9.2413785023162491E-3</v>
      </c>
      <c r="AL388" s="10">
        <f>3/24000000*OO[[#This Row],[94 (30JUN1985 15:00:00)-Water Temperature (C)]]*OO[[#This Row],[36]]</f>
        <v>2.5754513117534999E-2</v>
      </c>
      <c r="AM388" s="10">
        <f>3/24000000*OO[[#This Row],[95 (30JUN1985 18:00:00)-Water Temperature (C)]]*OO[[#This Row],[37]]</f>
        <v>5.3962669574675E-2</v>
      </c>
      <c r="AN388" s="10">
        <f>3/24000000*OO[[#This Row],[96 (30JUN1985 21:00:00)-Water Temperature (C)]]*OO[[#This Row],[38]]</f>
        <v>8.3379588376625E-2</v>
      </c>
      <c r="AO388" s="10">
        <f>3/24000000*OO[[#This Row],[97 (01JUL1985 00:00:00)-Water Temperature (C)]]*OO[[#This Row],[39]]</f>
        <v>0.1011006950887875</v>
      </c>
      <c r="AP388" s="10">
        <f>3/24000000*OO[[#This Row],[98 (01JUL1985 03:00:00)-Water Temperature (C)]]*OO[[#This Row],[40]]</f>
        <v>0.1020259584935</v>
      </c>
      <c r="AQ388" s="10">
        <f>3/24000000*OO[[#This Row],[99 (01JUL1985 06:00:00)-Water Temperature (C)]]*OO[[#This Row],[41]]</f>
        <v>8.7551574315625005E-2</v>
      </c>
      <c r="AR388" s="10">
        <f>3/24000000*OO[[#This Row],[100 (01JUL1985 09:00:00)-Water Temperature (C)]]*OO[[#This Row],[42]]</f>
        <v>6.6422098624374995E-2</v>
      </c>
      <c r="AS388" s="10">
        <f>3/24000000*OO[[#This Row],[101 (01JUL1985 12:00:00)-Water Temperature (C)]]*OO[[#This Row],[43]]</f>
        <v>4.4249467846799992E-2</v>
      </c>
      <c r="AT388" s="10">
        <f>3/24000000*OO[[#This Row],[102 (01JUL1985 15:00:00)-Water Temperature (C)]]*OO[[#This Row],[44]]</f>
        <v>2.5860925310504997E-2</v>
      </c>
      <c r="AU388" s="10">
        <f>3/24000000*OO[[#This Row],[103 (01JUL1985 18:00:00)-Water Temperature (C)]]*OO[[#This Row],[45]]</f>
        <v>1.30872325698E-2</v>
      </c>
      <c r="AV388" s="10">
        <f>3/24000000*OO[[#This Row],[104 (01JUL1985 21:00:00)-Water Temperature (C)]]*OO[[#This Row],[46]]</f>
        <v>5.8280086395337488E-3</v>
      </c>
      <c r="AW388" s="10">
        <f>3/24000000*OO[[#This Row],[105 (02JUL1985 00:00:00)-Water Temperature (C)]]*OO[[#This Row],[47]]</f>
        <v>2.3263505196222498E-3</v>
      </c>
      <c r="AX388" s="10">
        <f>3/24000000*OO[[#This Row],[106 (02JUL1985 03:00:00)-Water Temperature (C)]]*OO[[#This Row],[48]]</f>
        <v>8.7767151308524986E-4</v>
      </c>
      <c r="AY388" s="10">
        <f>3/24000000*OO[[#This Row],[107 (02JUL1985 06:00:00)-Water Temperature (C)]]*OO[[#This Row],[49]]</f>
        <v>3.3353562902583748E-4</v>
      </c>
      <c r="AZ388" s="10">
        <f>3/24000000*OO[[#This Row],[108 (02JUL1985 09:00:00)-Water Temperature (C)]]*OO[[#This Row],[50]]</f>
        <v>1.5002717495411248E-4</v>
      </c>
      <c r="BA388" s="10">
        <f>3/24000000*OO[[#This Row],[109 (02JUL1985 12:00:00)-Water Temperature (C)]]*OO[[#This Row],[51]]</f>
        <v>9.1418264627024989E-5</v>
      </c>
      <c r="BB388" s="10">
        <f>3/24000000*OO[[#This Row],[110 (02JUL1985 15:00:00)-Water Temperature (C)]]*OO[[#This Row],[52]]</f>
        <v>7.6130061663800007E-5</v>
      </c>
      <c r="BC388" s="10">
        <f>3/24000000*OO[[#This Row],[111 (02JUL1985 18:00:00)-Water Temperature (C)]]*OO[[#This Row],[53]]</f>
        <v>7.29338303736E-5</v>
      </c>
      <c r="BD388" s="10">
        <f>3/24000000*OO[[#This Row],[112 (02JUL1985 21:00:00)-Water Temperature (C)]]*OO[[#This Row],[54]]</f>
        <v>6.9045553340400004E-5</v>
      </c>
      <c r="BE388" s="10">
        <f>3/24000000*OO[[#This Row],[113 (03JUL1985 00:00:00)-Water Temperature (C)]]*OO[[#This Row],[55]]</f>
        <v>6.3947733109049991E-5</v>
      </c>
      <c r="BF388" s="10">
        <f>3/24000000*OO[[#This Row],[114 (03JUL1985 03:00:00)-Water Temperature (C)]]*OO[[#This Row],[56]]</f>
        <v>5.8011230688524995E-5</v>
      </c>
      <c r="BG388" s="10">
        <f>3/24000000*OO[[#This Row],[115 (03JUL1985 06:00:00)-Water Temperature (C)]]*OO[[#This Row],[57]]</f>
        <v>5.1695922207277501E-5</v>
      </c>
      <c r="BH388" s="10">
        <f>3/24000000*OO[[#This Row],[116 (03JUL1985 09:00:00)-Water Temperature (C)]]*OO[[#This Row],[58]]</f>
        <v>4.6898785366121248E-5</v>
      </c>
      <c r="BI388" s="10">
        <f>3/24000000*OO[[#This Row],[117 (03JUL1985 12:00:00)-Water Temperature (C)]]*OO[[#This Row],[59]]</f>
        <v>4.3138810766204999E-5</v>
      </c>
      <c r="BJ388" s="10">
        <f>3/24000000*OO[[#This Row],[118 (03JUL1985 15:00:00)-Water Temperature (C)]]*OO[[#This Row],[60]]</f>
        <v>3.8764682544944998E-5</v>
      </c>
      <c r="BK388" s="10">
        <f>3/24000000*OO[[#This Row],[119 (03JUL1985 18:00:00)-Water Temperature (C)]]*OO[[#This Row],[61]]</f>
        <v>3.2610743404980005E-5</v>
      </c>
      <c r="BL388" s="10">
        <f>3/24000000*OO[[#This Row],[120 (03JUL1985 21:00:00)-Water Temperature (C)]]*OO[[#This Row],[62]]</f>
        <v>2.6170501443808746E-5</v>
      </c>
      <c r="BM388" s="10">
        <f>3/24000000*OO[[#This Row],[121 (04JUL1985 00:00:00)-Water Temperature (C)]]*OO[[#This Row],[63]]</f>
        <v>2.0903267957127498E-5</v>
      </c>
      <c r="BN388" s="10">
        <f>3/24000000*OO[[#This Row],[122 (04JUL1985 03:00:00)-Water Temperature (C)]]*OO[[#This Row],[64]]</f>
        <v>1.7170021167529999E-5</v>
      </c>
      <c r="BO388" s="10">
        <f>3/24000000*OO[[#This Row],[123 (04JUL1985 06:00:00)-Water Temperature (C)]]*OO[[#This Row],[65]]</f>
        <v>1.4660800660041249E-5</v>
      </c>
      <c r="BP388" s="10">
        <f>3/24000000*OO[[#This Row],[124 (04JUL1985 09:00:00)-Water Temperature (C)]]*OO[[#This Row],[66]]</f>
        <v>1.3334652304889999E-5</v>
      </c>
      <c r="BQ388" s="10">
        <f>3/24000000*OO[[#This Row],[125 (04JUL1985 12:00:00)-Water Temperature (C)]]*OO[[#This Row],[67]]</f>
        <v>1.235116539228875E-5</v>
      </c>
      <c r="BR388" s="10">
        <f>3/24000000*OO[[#This Row],[126 (04JUL1985 15:00:00)-Water Temperature (C)]]*OO[[#This Row],[68]]</f>
        <v>1.1308680826676251E-5</v>
      </c>
      <c r="BS388" s="10">
        <f>3/24000000*OO[[#This Row],[127 (04JUL1985 18:00:00)-Water Temperature (C)]]*OO[[#This Row],[69]]</f>
        <v>1.030916117476125E-5</v>
      </c>
      <c r="BT388" s="10">
        <f>3/24000000*OO[[#This Row],[128 (04JUL1985 21:00:00)-Water Temperature (C)]]*OO[[#This Row],[70]]</f>
        <v>9.3708573807374992E-6</v>
      </c>
      <c r="BU388" s="10">
        <f>3/24000000*OO[[#This Row],[129 (05JUL1985 00:00:00)-Water Temperature (C)]]*OO[[#This Row],[71]]</f>
        <v>8.4443451140700011E-6</v>
      </c>
      <c r="BV388" s="10">
        <f>3/24000000*OO[[#This Row],[130 (05JUL1985 03:00:00)-Water Temperature (C)]]*OO[[#This Row],[72]]</f>
        <v>7.6732828114949996E-6</v>
      </c>
      <c r="BW388" s="10">
        <f>3/24000000*OO[[#This Row],[131 (05JUL1985 06:00:00)-Water Temperature (C)]]*OO[[#This Row],[73]]</f>
        <v>7.0450097801774998E-6</v>
      </c>
      <c r="BX388" s="10">
        <f>3/24000000*OO[[#This Row],[132 (05JUL1985 09:00:00)-Water Temperature (C)]]*OO[[#This Row],[74]]</f>
        <v>6.8228028668250001E-6</v>
      </c>
      <c r="BY388" s="10">
        <f>3/24000000*OO[[#This Row],[133 (05JUL1985 12:00:00)-Water Temperature (C)]]*OO[[#This Row],[75]]</f>
        <v>7.0736133073949999E-6</v>
      </c>
      <c r="BZ388" s="10">
        <f>3/24000000*OO[[#This Row],[134 (05JUL1985 15:00:00)-Water Temperature (C)]]*OO[[#This Row],[76]]</f>
        <v>7.5034447539524996E-6</v>
      </c>
      <c r="CA388" s="10">
        <f>3/24000000*OO[[#This Row],[135 (05JUL1985 18:00:00)-Water Temperature (C)]]*OO[[#This Row],[77]]</f>
        <v>7.6042655612774999E-6</v>
      </c>
      <c r="CB388" s="10">
        <f>3/24000000*OO[[#This Row],[136 (05JUL1985 21:00:00)-Water Temperature (C)]]*OO[[#This Row],[78]]</f>
        <v>7.2275868749962502E-6</v>
      </c>
      <c r="CC388" s="10">
        <f>3/24000000*OO[[#This Row],[137 (06JUL1985 00:00:00)-Water Temperature (C)]]*OO[[#This Row],[79]]</f>
        <v>6.7536358982399996E-6</v>
      </c>
      <c r="CD388" s="10">
        <f>3/24000000*OO[[#This Row],[138 (06JUL1985 03:00:00)-Water Temperature (C)]]*OO[[#This Row],[80]]</f>
        <v>6.3669546480344997E-6</v>
      </c>
      <c r="CE388" s="10">
        <f>3/24000000*OO[[#This Row],[139 (06JUL1985 06:00:00)-Water Temperature (C)]]*OO[[#This Row],[81]]</f>
        <v>5.9842516091906253E-6</v>
      </c>
      <c r="CF388" s="10">
        <f>3/24000000*OO[[#This Row],[140 (06JUL1985 09:00:00)-Water Temperature (C)]]*OO[[#This Row],[82]]</f>
        <v>5.7367248960112496E-6</v>
      </c>
      <c r="CG388" s="10">
        <f>3/24000000*OO[[#This Row],[141 (06JUL1985 12:00:00)-Water Temperature (C)]]*OO[[#This Row],[83]]</f>
        <v>5.6189887783887496E-6</v>
      </c>
      <c r="CH388" s="10">
        <f>3/24000000*OO[[#This Row],[142 (06JUL1985 15:00:00)-Water Temperature (C)]]*OO[[#This Row],[84]]</f>
        <v>5.4268891165368745E-6</v>
      </c>
      <c r="CI388" s="10">
        <f>3/24000000*OO[[#This Row],[143 (06JUL1985 18:00:00)-Water Temperature (C)]]*OO[[#This Row],[85]]</f>
        <v>5.1822951086689993E-6</v>
      </c>
      <c r="CJ388" s="10">
        <f>3/24000000*OO[[#This Row],[144 (06JUL1985 21:00:00)-Water Temperature (C)]]*OO[[#This Row],[86]]</f>
        <v>4.8578096499267507E-6</v>
      </c>
      <c r="CK388" s="10">
        <f>3/24000000*OO[[#This Row],[145 (07JUL1985 00:00:00)-Water Temperature (C)]]*OO[[#This Row],[87]]</f>
        <v>4.4224267717874993E-6</v>
      </c>
      <c r="CL388" s="10">
        <f>3/24000000*OO[[#This Row],[146 (07JUL1985 03:00:00)-Water Temperature (C)]]*OO[[#This Row],[88]]</f>
        <v>4.061448604933999E-6</v>
      </c>
      <c r="CM388" s="10">
        <f>3/24000000*OO[[#This Row],[147 (07JUL1985 06:00:00)-Water Temperature (C)]]*OO[[#This Row],[89]]</f>
        <v>3.7826475682989999E-6</v>
      </c>
      <c r="CN388" s="10">
        <f>3/24000000*OO[[#This Row],[148 (07JUL1985 09:00:00)-Water Temperature (C)]]*OO[[#This Row],[90]]</f>
        <v>3.6522936413400002E-6</v>
      </c>
      <c r="CO388" s="10">
        <f>3/24000000*OO[[#This Row],[149 (07JUL1985 12:00:00)-Water Temperature (C)]]*OO[[#This Row],[91]]</f>
        <v>3.5940890900671249E-6</v>
      </c>
      <c r="CP388" s="10">
        <f>3/24000000*OO[[#This Row],[150 (07JUL1985 15:00:00)-Water Temperature (C)]]*OO[[#This Row],[92]]</f>
        <v>3.62874777168E-6</v>
      </c>
      <c r="CQ388" s="10">
        <f>3/24000000*OO[[#This Row],[151 (07JUL1985 18:00:00)-Water Temperature (C)]]*OO[[#This Row],[93]]</f>
        <v>3.693372575058E-6</v>
      </c>
      <c r="CR388" s="10">
        <f>3/24000000*OO[[#This Row],[152 (07JUL1985 21:00:00)-Water Temperature (C)]]*OO[[#This Row],[94]]</f>
        <v>3.58509173521875E-6</v>
      </c>
      <c r="CS388" s="10">
        <f>3/24000000*OO[[#This Row],[153 (08JUL1985 00:00:00)-Water Temperature (C)]]*OO[[#This Row],[95]]</f>
        <v>3.3260936554395002E-6</v>
      </c>
      <c r="CT388" s="10">
        <f>3/24000000*OO[[#This Row],[154 (08JUL1985 03:00:00)-Water Temperature (C)]]*OO[[#This Row],[96]]</f>
        <v>3.1106960702509996E-6</v>
      </c>
      <c r="CU388" s="10">
        <f>3/24000000*OO[[#This Row],[155 (08JUL1985 06:00:00)-Water Temperature (C)]]*OO[[#This Row],[97]]</f>
        <v>2.937416557816E-6</v>
      </c>
      <c r="CV388" s="10">
        <f>3/24000000*OO[[#This Row],[156 (08JUL1985 09:00:00)-Water Temperature (C)]]*OO[[#This Row],[98]]</f>
        <v>2.8728168663397498E-6</v>
      </c>
      <c r="CW388" s="10">
        <f>3/24000000*OO[[#This Row],[157 (08JUL1985 12:00:00)-Water Temperature (C)]]*OO[[#This Row],[99]]</f>
        <v>2.7878548670997499E-6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0</v>
      </c>
      <c r="U389" s="10">
        <f>3/24*OO[[#This Row],[77 (28JUN1985 12:00:00)-Water Temperature (C)]]*OO[[#This Row],[19]]/SUM(OO[19])</f>
        <v>0</v>
      </c>
      <c r="V389" s="10">
        <f>3/24000000*OO[[#This Row],[78 (28JUN1985 15:00:00)-Water Temperature (C)]]*OO[[#This Row],[20]]</f>
        <v>0</v>
      </c>
      <c r="W389" s="10">
        <f>3/24000000*OO[[#This Row],[79 (28JUN1985 18:00:00)-Water Temperature (C)]]*OO[[#This Row],[21]]</f>
        <v>3.9969497039100005E-42</v>
      </c>
      <c r="X389" s="10">
        <f>3/24000000*OO[[#This Row],[80 (28JUN1985 21:00:00)-Water Temperature (C)]]*OO[[#This Row],[22]]</f>
        <v>2.6425875858037496E-33</v>
      </c>
      <c r="Y389" s="10">
        <f>3/24000000*OO[[#This Row],[81 (29JUN1985 00:00:00)-Water Temperature (C)]]*OO[[#This Row],[23]]</f>
        <v>6.9359989011362498E-28</v>
      </c>
      <c r="Z389" s="10">
        <f>3/24000000*OO[[#This Row],[82 (29JUN1985 03:00:00)-Water Temperature (C)]]*OO[[#This Row],[24]]</f>
        <v>3.7232897850225001E-22</v>
      </c>
      <c r="AA389" s="10">
        <f>3/24000000*OO[[#This Row],[83 (29JUN1985 06:00:00)-Water Temperature (C)]]*OO[[#This Row],[25]]</f>
        <v>2.4202770322302495E-18</v>
      </c>
      <c r="AB389" s="10">
        <f>3/24000000*OO[[#This Row],[84 (29JUN1985 09:00:00)-Water Temperature (C)]]*OO[[#This Row],[26]]</f>
        <v>2.569581618894E-15</v>
      </c>
      <c r="AC389" s="10">
        <f>3/24000000*OO[[#This Row],[85 (29JUN1985 12:00:00)-Water Temperature (C)]]*OO[[#This Row],[27]]</f>
        <v>8.4932234706375006E-13</v>
      </c>
      <c r="AD389" s="10">
        <f>3/24000000*OO[[#This Row],[86 (29JUN1985 15:00:00)-Water Temperature (C)]]*OO[[#This Row],[28]]</f>
        <v>1.1729112781347501E-10</v>
      </c>
      <c r="AE389" s="10">
        <f>3/24000000*OO[[#This Row],[88 (29JUN1985 21:00:00)-Water Temperature (C)]]*OO[[#This Row],[30]]</f>
        <v>2.5637895641925002E-7</v>
      </c>
      <c r="AF389" s="10">
        <f>3/24000000*OO[[#This Row],[88 (29JUN1985 21:00:00)-Water Temperature (C)]]*OO[[#This Row],[30]]</f>
        <v>2.5637895641925002E-7</v>
      </c>
      <c r="AG389" s="10">
        <f>3/24000000*OO[[#This Row],[89 (30JUN1985 00:00:00)-Water Temperature (C)]]*OO[[#This Row],[31]]</f>
        <v>4.7528765773141246E-6</v>
      </c>
      <c r="AH389" s="10">
        <f>3/24000000*OO[[#This Row],[90 (30JUN1985 03:00:00)-Water Temperature (C)]]*OO[[#This Row],[32]]</f>
        <v>5.4703260158174993E-5</v>
      </c>
      <c r="AI389" s="10">
        <f>3/24000000*OO[[#This Row],[91 (30JUN1985 06:00:00)-Water Temperature (C)]]*OO[[#This Row],[33]]</f>
        <v>4.0861117192524999E-4</v>
      </c>
      <c r="AJ389" s="10">
        <f>3/24000000*OO[[#This Row],[92 (30JUN1985 09:00:00)-Water Temperature (C)]]*OO[[#This Row],[34]]</f>
        <v>2.1312912212244997E-3</v>
      </c>
      <c r="AK389" s="10">
        <f>3/24000000*OO[[#This Row],[93 (30JUN1985 12:00:00)-Water Temperature (C)]]*OO[[#This Row],[35]]</f>
        <v>8.0921415688574982E-3</v>
      </c>
      <c r="AL389" s="10">
        <f>3/24000000*OO[[#This Row],[94 (30JUN1985 15:00:00)-Water Temperature (C)]]*OO[[#This Row],[36]]</f>
        <v>2.3153586916897503E-2</v>
      </c>
      <c r="AM389" s="10">
        <f>3/24000000*OO[[#This Row],[95 (30JUN1985 18:00:00)-Water Temperature (C)]]*OO[[#This Row],[37]]</f>
        <v>4.9417587014369997E-2</v>
      </c>
      <c r="AN389" s="10">
        <f>3/24000000*OO[[#This Row],[96 (30JUN1985 21:00:00)-Water Temperature (C)]]*OO[[#This Row],[38]]</f>
        <v>7.7232021801824993E-2</v>
      </c>
      <c r="AO389" s="10">
        <f>3/24000000*OO[[#This Row],[97 (01JUL1985 00:00:00)-Water Temperature (C)]]*OO[[#This Row],[39]]</f>
        <v>9.4936734306899986E-2</v>
      </c>
      <c r="AP389" s="10">
        <f>3/24000000*OO[[#This Row],[98 (01JUL1985 03:00:00)-Water Temperature (C)]]*OO[[#This Row],[40]]</f>
        <v>9.6917835258787485E-2</v>
      </c>
      <c r="AQ389" s="10">
        <f>3/24000000*OO[[#This Row],[99 (01JUL1985 06:00:00)-Water Temperature (C)]]*OO[[#This Row],[41]]</f>
        <v>8.4283751767099999E-2</v>
      </c>
      <c r="AR389" s="10">
        <f>3/24000000*OO[[#This Row],[100 (01JUL1985 09:00:00)-Water Temperature (C)]]*OO[[#This Row],[42]]</f>
        <v>6.4819127295037499E-2</v>
      </c>
      <c r="AS389" s="10">
        <f>3/24000000*OO[[#This Row],[101 (01JUL1985 12:00:00)-Water Temperature (C)]]*OO[[#This Row],[43]]</f>
        <v>4.369870249617E-2</v>
      </c>
      <c r="AT389" s="10">
        <f>3/24000000*OO[[#This Row],[102 (01JUL1985 15:00:00)-Water Temperature (C)]]*OO[[#This Row],[44]]</f>
        <v>2.578242823205E-2</v>
      </c>
      <c r="AU389" s="10">
        <f>3/24000000*OO[[#This Row],[103 (01JUL1985 18:00:00)-Water Temperature (C)]]*OO[[#This Row],[45]]</f>
        <v>1.31281282715375E-2</v>
      </c>
      <c r="AV389" s="10">
        <f>3/24000000*OO[[#This Row],[104 (01JUL1985 21:00:00)-Water Temperature (C)]]*OO[[#This Row],[46]]</f>
        <v>5.8738045272550008E-3</v>
      </c>
      <c r="AW389" s="10">
        <f>3/24000000*OO[[#This Row],[105 (02JUL1985 00:00:00)-Water Temperature (C)]]*OO[[#This Row],[47]]</f>
        <v>2.3531806629908747E-3</v>
      </c>
      <c r="AX389" s="10">
        <f>3/24000000*OO[[#This Row],[106 (02JUL1985 03:00:00)-Water Temperature (C)]]*OO[[#This Row],[48]]</f>
        <v>8.8736641283262497E-4</v>
      </c>
      <c r="AY389" s="10">
        <f>3/24000000*OO[[#This Row],[107 (02JUL1985 06:00:00)-Water Temperature (C)]]*OO[[#This Row],[49]]</f>
        <v>3.3459005282450004E-4</v>
      </c>
      <c r="AZ389" s="10">
        <f>3/24000000*OO[[#This Row],[108 (02JUL1985 09:00:00)-Water Temperature (C)]]*OO[[#This Row],[50]]</f>
        <v>1.4684533897061251E-4</v>
      </c>
      <c r="BA389" s="10">
        <f>3/24000000*OO[[#This Row],[109 (02JUL1985 12:00:00)-Water Temperature (C)]]*OO[[#This Row],[51]]</f>
        <v>8.5684821388249993E-5</v>
      </c>
      <c r="BB389" s="10">
        <f>3/24000000*OO[[#This Row],[110 (02JUL1985 15:00:00)-Water Temperature (C)]]*OO[[#This Row],[52]]</f>
        <v>6.9095108064499991E-5</v>
      </c>
      <c r="BC389" s="10">
        <f>3/24000000*OO[[#This Row],[111 (02JUL1985 18:00:00)-Water Temperature (C)]]*OO[[#This Row],[53]]</f>
        <v>6.5044346744525002E-5</v>
      </c>
      <c r="BD389" s="10">
        <f>3/24000000*OO[[#This Row],[112 (02JUL1985 21:00:00)-Water Temperature (C)]]*OO[[#This Row],[54]]</f>
        <v>6.1113924148374982E-5</v>
      </c>
      <c r="BE389" s="10">
        <f>3/24000000*OO[[#This Row],[113 (03JUL1985 00:00:00)-Water Temperature (C)]]*OO[[#This Row],[55]]</f>
        <v>5.6436336848925001E-5</v>
      </c>
      <c r="BF389" s="10">
        <f>3/24000000*OO[[#This Row],[114 (03JUL1985 03:00:00)-Water Temperature (C)]]*OO[[#This Row],[56]]</f>
        <v>5.1123836317499999E-5</v>
      </c>
      <c r="BG389" s="10">
        <f>3/24000000*OO[[#This Row],[115 (03JUL1985 06:00:00)-Water Temperature (C)]]*OO[[#This Row],[57]]</f>
        <v>4.5616020598871253E-5</v>
      </c>
      <c r="BH389" s="10">
        <f>3/24000000*OO[[#This Row],[116 (03JUL1985 09:00:00)-Water Temperature (C)]]*OO[[#This Row],[58]]</f>
        <v>4.1488885293794991E-5</v>
      </c>
      <c r="BI389" s="10">
        <f>3/24000000*OO[[#This Row],[117 (03JUL1985 12:00:00)-Water Temperature (C)]]*OO[[#This Row],[59]]</f>
        <v>3.8282415048669997E-5</v>
      </c>
      <c r="BJ389" s="10">
        <f>3/24000000*OO[[#This Row],[118 (03JUL1985 15:00:00)-Water Temperature (C)]]*OO[[#This Row],[60]]</f>
        <v>3.4398211850260003E-5</v>
      </c>
      <c r="BK389" s="10">
        <f>3/24000000*OO[[#This Row],[119 (03JUL1985 18:00:00)-Water Temperature (C)]]*OO[[#This Row],[61]]</f>
        <v>2.8810634515312502E-5</v>
      </c>
      <c r="BL389" s="10">
        <f>3/24000000*OO[[#This Row],[120 (03JUL1985 21:00:00)-Water Temperature (C)]]*OO[[#This Row],[62]]</f>
        <v>2.2994397385284998E-5</v>
      </c>
      <c r="BM389" s="10">
        <f>3/24000000*OO[[#This Row],[121 (04JUL1985 00:00:00)-Water Temperature (C)]]*OO[[#This Row],[63]]</f>
        <v>1.8272219448437501E-5</v>
      </c>
      <c r="BN389" s="10">
        <f>3/24000000*OO[[#This Row],[122 (04JUL1985 03:00:00)-Water Temperature (C)]]*OO[[#This Row],[64]]</f>
        <v>1.4926901761199997E-5</v>
      </c>
      <c r="BO389" s="10">
        <f>3/24000000*OO[[#This Row],[123 (04JUL1985 06:00:00)-Water Temperature (C)]]*OO[[#This Row],[65]]</f>
        <v>1.2684701816921251E-5</v>
      </c>
      <c r="BP389" s="10">
        <f>3/24000000*OO[[#This Row],[124 (04JUL1985 09:00:00)-Water Temperature (C)]]*OO[[#This Row],[66]]</f>
        <v>1.1504479335522501E-5</v>
      </c>
      <c r="BQ389" s="10">
        <f>3/24000000*OO[[#This Row],[125 (04JUL1985 12:00:00)-Water Temperature (C)]]*OO[[#This Row],[67]]</f>
        <v>1.0605181013755E-5</v>
      </c>
      <c r="BR389" s="10">
        <f>3/24000000*OO[[#This Row],[126 (04JUL1985 15:00:00)-Water Temperature (C)]]*OO[[#This Row],[68]]</f>
        <v>9.6901602035999998E-6</v>
      </c>
      <c r="BS389" s="10">
        <f>3/24000000*OO[[#This Row],[127 (04JUL1985 18:00:00)-Water Temperature (C)]]*OO[[#This Row],[69]]</f>
        <v>8.8210758173999986E-6</v>
      </c>
      <c r="BT389" s="10">
        <f>3/24000000*OO[[#This Row],[128 (04JUL1985 21:00:00)-Water Temperature (C)]]*OO[[#This Row],[70]]</f>
        <v>8.0034178467499994E-6</v>
      </c>
      <c r="BU389" s="10">
        <f>3/24000000*OO[[#This Row],[129 (05JUL1985 00:00:00)-Water Temperature (C)]]*OO[[#This Row],[71]]</f>
        <v>7.1969708103124998E-6</v>
      </c>
      <c r="BV389" s="10">
        <f>3/24000000*OO[[#This Row],[130 (05JUL1985 03:00:00)-Water Temperature (C)]]*OO[[#This Row],[72]]</f>
        <v>6.5189805497700006E-6</v>
      </c>
      <c r="BW389" s="10">
        <f>3/24000000*OO[[#This Row],[131 (05JUL1985 06:00:00)-Water Temperature (C)]]*OO[[#This Row],[73]]</f>
        <v>5.9722189466550005E-6</v>
      </c>
      <c r="BX389" s="10">
        <f>3/24000000*OO[[#This Row],[132 (05JUL1985 09:00:00)-Water Temperature (C)]]*OO[[#This Row],[74]]</f>
        <v>5.7841809895700007E-6</v>
      </c>
      <c r="BY389" s="10">
        <f>3/24000000*OO[[#This Row],[133 (05JUL1985 12:00:00)-Water Temperature (C)]]*OO[[#This Row],[75]]</f>
        <v>5.9991487840899988E-6</v>
      </c>
      <c r="BZ389" s="10">
        <f>3/24000000*OO[[#This Row],[134 (05JUL1985 15:00:00)-Water Temperature (C)]]*OO[[#This Row],[76]]</f>
        <v>6.3508656868249998E-6</v>
      </c>
      <c r="CA389" s="10">
        <f>3/24000000*OO[[#This Row],[135 (05JUL1985 18:00:00)-Water Temperature (C)]]*OO[[#This Row],[77]]</f>
        <v>6.399005238727624E-6</v>
      </c>
      <c r="CB389" s="10">
        <f>3/24000000*OO[[#This Row],[136 (05JUL1985 21:00:00)-Water Temperature (C)]]*OO[[#This Row],[78]]</f>
        <v>6.04484183889175E-6</v>
      </c>
      <c r="CC389" s="10">
        <f>3/24000000*OO[[#This Row],[137 (06JUL1985 00:00:00)-Water Temperature (C)]]*OO[[#This Row],[79]]</f>
        <v>5.6341782317662503E-6</v>
      </c>
      <c r="CD389" s="10">
        <f>3/24000000*OO[[#This Row],[138 (06JUL1985 03:00:00)-Water Temperature (C)]]*OO[[#This Row],[80]]</f>
        <v>5.3028494001771247E-6</v>
      </c>
      <c r="CE389" s="10">
        <f>3/24000000*OO[[#This Row],[139 (06JUL1985 06:00:00)-Water Temperature (C)]]*OO[[#This Row],[81]]</f>
        <v>4.9768267763274994E-6</v>
      </c>
      <c r="CF389" s="10">
        <f>3/24000000*OO[[#This Row],[140 (06JUL1985 09:00:00)-Water Temperature (C)]]*OO[[#This Row],[82]]</f>
        <v>4.7662498289204996E-6</v>
      </c>
      <c r="CG389" s="10">
        <f>3/24000000*OO[[#This Row],[141 (06JUL1985 12:00:00)-Water Temperature (C)]]*OO[[#This Row],[83]]</f>
        <v>4.6668524619922495E-6</v>
      </c>
      <c r="CH389" s="10">
        <f>3/24000000*OO[[#This Row],[142 (06JUL1985 15:00:00)-Water Temperature (C)]]*OO[[#This Row],[84]]</f>
        <v>4.4965947915509997E-6</v>
      </c>
      <c r="CI389" s="10">
        <f>3/24000000*OO[[#This Row],[143 (06JUL1985 18:00:00)-Water Temperature (C)]]*OO[[#This Row],[85]]</f>
        <v>4.291816808673E-6</v>
      </c>
      <c r="CJ389" s="10">
        <f>3/24000000*OO[[#This Row],[144 (06JUL1985 21:00:00)-Water Temperature (C)]]*OO[[#This Row],[86]]</f>
        <v>4.0103178789753756E-6</v>
      </c>
      <c r="CK389" s="10">
        <f>3/24000000*OO[[#This Row],[145 (07JUL1985 00:00:00)-Water Temperature (C)]]*OO[[#This Row],[87]]</f>
        <v>3.6444200269833746E-6</v>
      </c>
      <c r="CL389" s="10">
        <f>3/24000000*OO[[#This Row],[146 (07JUL1985 03:00:00)-Water Temperature (C)]]*OO[[#This Row],[88]]</f>
        <v>3.3399639816592503E-6</v>
      </c>
      <c r="CM389" s="10">
        <f>3/24000000*OO[[#This Row],[147 (07JUL1985 06:00:00)-Water Temperature (C)]]*OO[[#This Row],[89]]</f>
        <v>3.1057432565849995E-6</v>
      </c>
      <c r="CN389" s="10">
        <f>3/24000000*OO[[#This Row],[148 (07JUL1985 09:00:00)-Water Temperature (C)]]*OO[[#This Row],[90]]</f>
        <v>2.9951311871098751E-6</v>
      </c>
      <c r="CO389" s="10">
        <f>3/24000000*OO[[#This Row],[149 (07JUL1985 12:00:00)-Water Temperature (C)]]*OO[[#This Row],[91]]</f>
        <v>2.947095974150625E-6</v>
      </c>
      <c r="CP389" s="10">
        <f>3/24000000*OO[[#This Row],[150 (07JUL1985 15:00:00)-Water Temperature (C)]]*OO[[#This Row],[92]]</f>
        <v>2.972215114783625E-6</v>
      </c>
      <c r="CQ389" s="10">
        <f>3/24000000*OO[[#This Row],[151 (07JUL1985 18:00:00)-Water Temperature (C)]]*OO[[#This Row],[93]]</f>
        <v>3.0206934406060001E-6</v>
      </c>
      <c r="CR389" s="10">
        <f>3/24000000*OO[[#This Row],[152 (07JUL1985 21:00:00)-Water Temperature (C)]]*OO[[#This Row],[94]]</f>
        <v>2.9151602003453748E-6</v>
      </c>
      <c r="CS389" s="10">
        <f>3/24000000*OO[[#This Row],[153 (08JUL1985 00:00:00)-Water Temperature (C)]]*OO[[#This Row],[95]]</f>
        <v>2.6966559695534998E-6</v>
      </c>
      <c r="CT389" s="10">
        <f>3/24000000*OO[[#This Row],[154 (08JUL1985 03:00:00)-Water Temperature (C)]]*OO[[#This Row],[96]]</f>
        <v>2.5164482773392497E-6</v>
      </c>
      <c r="CU389" s="10">
        <f>3/24000000*OO[[#This Row],[155 (08JUL1985 06:00:00)-Water Temperature (C)]]*OO[[#This Row],[97]]</f>
        <v>2.3748173532537497E-6</v>
      </c>
      <c r="CV389" s="10">
        <f>3/24000000*OO[[#This Row],[156 (08JUL1985 09:00:00)-Water Temperature (C)]]*OO[[#This Row],[98]]</f>
        <v>2.3216333546272495E-6</v>
      </c>
      <c r="CW389" s="10">
        <f>3/24000000*OO[[#This Row],[157 (08JUL1985 12:00:00)-Water Temperature (C)]]*OO[[#This Row],[99]]</f>
        <v>2.2438641243342499E-6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0</v>
      </c>
      <c r="U390" s="10">
        <f>3/24*OO[[#This Row],[77 (28JUN1985 12:00:00)-Water Temperature (C)]]*OO[[#This Row],[19]]/SUM(OO[19])</f>
        <v>0</v>
      </c>
      <c r="V390" s="10">
        <f>3/24000000*OO[[#This Row],[78 (28JUN1985 15:00:00)-Water Temperature (C)]]*OO[[#This Row],[20]]</f>
        <v>0</v>
      </c>
      <c r="W390" s="10">
        <f>3/24000000*OO[[#This Row],[79 (28JUN1985 18:00:00)-Water Temperature (C)]]*OO[[#This Row],[21]]</f>
        <v>1.157645750735375E-42</v>
      </c>
      <c r="X390" s="10">
        <f>3/24000000*OO[[#This Row],[80 (28JUN1985 21:00:00)-Water Temperature (C)]]*OO[[#This Row],[22]]</f>
        <v>1.22176901286E-33</v>
      </c>
      <c r="Y390" s="10">
        <f>3/24000000*OO[[#This Row],[81 (29JUN1985 00:00:00)-Water Temperature (C)]]*OO[[#This Row],[23]]</f>
        <v>2.4060146875147496E-28</v>
      </c>
      <c r="Z390" s="10">
        <f>3/24000000*OO[[#This Row],[82 (29JUN1985 03:00:00)-Water Temperature (C)]]*OO[[#This Row],[24]]</f>
        <v>2.0170339342222496E-22</v>
      </c>
      <c r="AA390" s="10">
        <f>3/24000000*OO[[#This Row],[83 (29JUN1985 06:00:00)-Water Temperature (C)]]*OO[[#This Row],[25]]</f>
        <v>1.5243323997106249E-18</v>
      </c>
      <c r="AB390" s="10">
        <f>3/24000000*OO[[#This Row],[84 (29JUN1985 09:00:00)-Water Temperature (C)]]*OO[[#This Row],[26]]</f>
        <v>1.7767489616012497E-15</v>
      </c>
      <c r="AC390" s="10">
        <f>3/24000000*OO[[#This Row],[85 (29JUN1985 12:00:00)-Water Temperature (C)]]*OO[[#This Row],[27]]</f>
        <v>6.3153274593499992E-13</v>
      </c>
      <c r="AD390" s="10">
        <f>3/24000000*OO[[#This Row],[86 (29JUN1985 15:00:00)-Water Temperature (C)]]*OO[[#This Row],[28]]</f>
        <v>9.2396830221699983E-11</v>
      </c>
      <c r="AE390" s="10">
        <f>3/24000000*OO[[#This Row],[88 (29JUN1985 21:00:00)-Water Temperature (C)]]*OO[[#This Row],[30]]</f>
        <v>2.1811272249918747E-7</v>
      </c>
      <c r="AF390" s="10">
        <f>3/24000000*OO[[#This Row],[88 (29JUN1985 21:00:00)-Water Temperature (C)]]*OO[[#This Row],[30]]</f>
        <v>2.1811272249918747E-7</v>
      </c>
      <c r="AG390" s="10">
        <f>3/24000000*OO[[#This Row],[89 (30JUN1985 00:00:00)-Water Temperature (C)]]*OO[[#This Row],[31]]</f>
        <v>4.2019435404817495E-6</v>
      </c>
      <c r="AH390" s="10">
        <f>3/24000000*OO[[#This Row],[90 (30JUN1985 03:00:00)-Water Temperature (C)]]*OO[[#This Row],[32]]</f>
        <v>5.0407264153250001E-5</v>
      </c>
      <c r="AI390" s="10">
        <f>3/24000000*OO[[#This Row],[91 (30JUN1985 06:00:00)-Water Temperature (C)]]*OO[[#This Row],[33]]</f>
        <v>3.9059934989556249E-4</v>
      </c>
      <c r="AJ390" s="10">
        <f>3/24000000*OO[[#This Row],[92 (30JUN1985 09:00:00)-Water Temperature (C)]]*OO[[#This Row],[34]]</f>
        <v>2.1106150458382504E-3</v>
      </c>
      <c r="AK390" s="10">
        <f>3/24000000*OO[[#This Row],[93 (30JUN1985 12:00:00)-Water Temperature (C)]]*OO[[#This Row],[35]]</f>
        <v>8.3155235020599995E-3</v>
      </c>
      <c r="AL390" s="10">
        <f>3/24000000*OO[[#This Row],[94 (30JUN1985 15:00:00)-Water Temperature (C)]]*OO[[#This Row],[36]]</f>
        <v>2.4593138147718747E-2</v>
      </c>
      <c r="AM390" s="10">
        <f>3/24000000*OO[[#This Row],[95 (30JUN1985 18:00:00)-Water Temperature (C)]]*OO[[#This Row],[37]]</f>
        <v>5.3987680878879993E-2</v>
      </c>
      <c r="AN390" s="10">
        <f>3/24000000*OO[[#This Row],[96 (30JUN1985 21:00:00)-Water Temperature (C)]]*OO[[#This Row],[38]]</f>
        <v>8.6103156882000001E-2</v>
      </c>
      <c r="AO390" s="10">
        <f>3/24000000*OO[[#This Row],[97 (01JUL1985 00:00:00)-Water Temperature (C)]]*OO[[#This Row],[39]]</f>
        <v>0.10814210179582499</v>
      </c>
      <c r="AP390" s="10">
        <f>3/24000000*OO[[#This Row],[98 (01JUL1985 03:00:00)-Water Temperature (C)]]*OO[[#This Row],[40]]</f>
        <v>0.1126060905134</v>
      </c>
      <c r="AQ390" s="10">
        <f>3/24000000*OO[[#This Row],[99 (01JUL1985 06:00:00)-Water Temperature (C)]]*OO[[#This Row],[41]]</f>
        <v>9.9954931787399989E-2</v>
      </c>
      <c r="AR390" s="10">
        <f>3/24000000*OO[[#This Row],[100 (01JUL1985 09:00:00)-Water Temperature (C)]]*OO[[#This Row],[42]]</f>
        <v>7.84860802941625E-2</v>
      </c>
      <c r="AS390" s="10">
        <f>3/24000000*OO[[#This Row],[101 (01JUL1985 12:00:00)-Water Temperature (C)]]*OO[[#This Row],[43]]</f>
        <v>5.3981409211334992E-2</v>
      </c>
      <c r="AT390" s="10">
        <f>3/24000000*OO[[#This Row],[102 (01JUL1985 15:00:00)-Water Temperature (C)]]*OO[[#This Row],[44]]</f>
        <v>3.2433640268253752E-2</v>
      </c>
      <c r="AU390" s="10">
        <f>3/24000000*OO[[#This Row],[103 (01JUL1985 18:00:00)-Water Temperature (C)]]*OO[[#This Row],[45]]</f>
        <v>1.6770663189472498E-2</v>
      </c>
      <c r="AV390" s="10">
        <f>3/24000000*OO[[#This Row],[104 (01JUL1985 21:00:00)-Water Temperature (C)]]*OO[[#This Row],[46]]</f>
        <v>7.6022302655474987E-3</v>
      </c>
      <c r="AW390" s="10">
        <f>3/24000000*OO[[#This Row],[105 (02JUL1985 00:00:00)-Water Temperature (C)]]*OO[[#This Row],[47]]</f>
        <v>3.0821134792772499E-3</v>
      </c>
      <c r="AX390" s="10">
        <f>3/24000000*OO[[#This Row],[106 (02JUL1985 03:00:00)-Water Temperature (C)]]*OO[[#This Row],[48]]</f>
        <v>1.17183275196375E-3</v>
      </c>
      <c r="AY390" s="10">
        <f>3/24000000*OO[[#This Row],[107 (02JUL1985 06:00:00)-Water Temperature (C)]]*OO[[#This Row],[49]]</f>
        <v>4.4175527911929999E-4</v>
      </c>
      <c r="AZ390" s="10">
        <f>3/24000000*OO[[#This Row],[108 (02JUL1985 09:00:00)-Water Temperature (C)]]*OO[[#This Row],[50]]</f>
        <v>1.9048746428359999E-4</v>
      </c>
      <c r="BA390" s="10">
        <f>3/24000000*OO[[#This Row],[109 (02JUL1985 12:00:00)-Water Temperature (C)]]*OO[[#This Row],[51]]</f>
        <v>1.0661743670182501E-4</v>
      </c>
      <c r="BB390" s="10">
        <f>3/24000000*OO[[#This Row],[110 (02JUL1985 15:00:00)-Water Temperature (C)]]*OO[[#This Row],[52]]</f>
        <v>8.3015886012600002E-5</v>
      </c>
      <c r="BC390" s="10">
        <f>3/24000000*OO[[#This Row],[111 (02JUL1985 18:00:00)-Water Temperature (C)]]*OO[[#This Row],[53]]</f>
        <v>7.6973315724849988E-5</v>
      </c>
      <c r="BD390" s="10">
        <f>3/24000000*OO[[#This Row],[112 (02JUL1985 21:00:00)-Water Temperature (C)]]*OO[[#This Row],[54]]</f>
        <v>7.2015066879437488E-5</v>
      </c>
      <c r="BE390" s="10">
        <f>3/24000000*OO[[#This Row],[113 (03JUL1985 00:00:00)-Water Temperature (C)]]*OO[[#This Row],[55]]</f>
        <v>6.6544593672699995E-5</v>
      </c>
      <c r="BF390" s="10">
        <f>3/24000000*OO[[#This Row],[114 (03JUL1985 03:00:00)-Water Temperature (C)]]*OO[[#This Row],[56]]</f>
        <v>6.0421137247125004E-5</v>
      </c>
      <c r="BG390" s="10">
        <f>3/24000000*OO[[#This Row],[115 (03JUL1985 06:00:00)-Water Temperature (C)]]*OO[[#This Row],[57]]</f>
        <v>5.4147255288281246E-5</v>
      </c>
      <c r="BH390" s="10">
        <f>3/24000000*OO[[#This Row],[116 (03JUL1985 09:00:00)-Water Temperature (C)]]*OO[[#This Row],[58]]</f>
        <v>4.9534160498759997E-5</v>
      </c>
      <c r="BI390" s="10">
        <f>3/24000000*OO[[#This Row],[117 (03JUL1985 12:00:00)-Water Temperature (C)]]*OO[[#This Row],[59]]</f>
        <v>4.5979618471627496E-5</v>
      </c>
      <c r="BJ390" s="10">
        <f>3/24000000*OO[[#This Row],[118 (03JUL1985 15:00:00)-Water Temperature (C)]]*OO[[#This Row],[60]]</f>
        <v>4.1468512450131249E-5</v>
      </c>
      <c r="BK390" s="10">
        <f>3/24000000*OO[[#This Row],[119 (03JUL1985 18:00:00)-Water Temperature (C)]]*OO[[#This Row],[61]]</f>
        <v>3.4707406427699999E-5</v>
      </c>
      <c r="BL390" s="10">
        <f>3/24000000*OO[[#This Row],[120 (03JUL1985 21:00:00)-Water Temperature (C)]]*OO[[#This Row],[62]]</f>
        <v>2.7629110807334997E-5</v>
      </c>
      <c r="BM390" s="10">
        <f>3/24000000*OO[[#This Row],[121 (04JUL1985 00:00:00)-Water Temperature (C)]]*OO[[#This Row],[63]]</f>
        <v>2.1881885756032502E-5</v>
      </c>
      <c r="BN390" s="10">
        <f>3/24000000*OO[[#This Row],[122 (04JUL1985 03:00:00)-Water Temperature (C)]]*OO[[#This Row],[64]]</f>
        <v>1.7805962199258746E-5</v>
      </c>
      <c r="BO390" s="10">
        <f>3/24000000*OO[[#This Row],[123 (04JUL1985 06:00:00)-Water Temperature (C)]]*OO[[#This Row],[65]]</f>
        <v>1.5069835309770001E-5</v>
      </c>
      <c r="BP390" s="10">
        <f>3/24000000*OO[[#This Row],[124 (04JUL1985 09:00:00)-Water Temperature (C)]]*OO[[#This Row],[66]]</f>
        <v>1.36420380946E-5</v>
      </c>
      <c r="BQ390" s="10">
        <f>3/24000000*OO[[#This Row],[125 (04JUL1985 12:00:00)-Water Temperature (C)]]*OO[[#This Row],[67]]</f>
        <v>1.2540425731969999E-5</v>
      </c>
      <c r="BR390" s="10">
        <f>3/24000000*OO[[#This Row],[126 (04JUL1985 15:00:00)-Water Temperature (C)]]*OO[[#This Row],[68]]</f>
        <v>1.1457533585179998E-5</v>
      </c>
      <c r="BS390" s="10">
        <f>3/24000000*OO[[#This Row],[127 (04JUL1985 18:00:00)-Water Temperature (C)]]*OO[[#This Row],[69]]</f>
        <v>1.0432702741999999E-5</v>
      </c>
      <c r="BT390" s="10">
        <f>3/24000000*OO[[#This Row],[128 (04JUL1985 21:00:00)-Water Temperature (C)]]*OO[[#This Row],[70]]</f>
        <v>9.4800958718600002E-6</v>
      </c>
      <c r="BU390" s="10">
        <f>3/24000000*OO[[#This Row],[129 (05JUL1985 00:00:00)-Water Temperature (C)]]*OO[[#This Row],[71]]</f>
        <v>8.5311385737500007E-6</v>
      </c>
      <c r="BV390" s="10">
        <f>3/24000000*OO[[#This Row],[130 (05JUL1985 03:00:00)-Water Temperature (C)]]*OO[[#This Row],[72]]</f>
        <v>7.7236376623499996E-6</v>
      </c>
      <c r="BW390" s="10">
        <f>3/24000000*OO[[#This Row],[131 (05JUL1985 06:00:00)-Water Temperature (C)]]*OO[[#This Row],[73]]</f>
        <v>7.0745909783100006E-6</v>
      </c>
      <c r="BX390" s="10">
        <f>3/24000000*OO[[#This Row],[132 (05JUL1985 09:00:00)-Water Temperature (C)]]*OO[[#This Row],[74]]</f>
        <v>6.8640291026450001E-6</v>
      </c>
      <c r="BY390" s="10">
        <f>3/24000000*OO[[#This Row],[133 (05JUL1985 12:00:00)-Water Temperature (C)]]*OO[[#This Row],[75]]</f>
        <v>7.1377938940499993E-6</v>
      </c>
      <c r="BZ390" s="10">
        <f>3/24000000*OO[[#This Row],[134 (05JUL1985 15:00:00)-Water Temperature (C)]]*OO[[#This Row],[76]]</f>
        <v>7.5681028021349995E-6</v>
      </c>
      <c r="CA390" s="10">
        <f>3/24000000*OO[[#This Row],[135 (05JUL1985 18:00:00)-Water Temperature (C)]]*OO[[#This Row],[77]]</f>
        <v>7.6108705869375004E-6</v>
      </c>
      <c r="CB390" s="10">
        <f>3/24000000*OO[[#This Row],[136 (05JUL1985 21:00:00)-Water Temperature (C)]]*OO[[#This Row],[78]]</f>
        <v>7.1715267476925007E-6</v>
      </c>
      <c r="CC390" s="10">
        <f>3/24000000*OO[[#This Row],[137 (06JUL1985 00:00:00)-Water Temperature (C)]]*OO[[#This Row],[79]]</f>
        <v>6.682813652515E-6</v>
      </c>
      <c r="CD390" s="10">
        <f>3/24000000*OO[[#This Row],[138 (06JUL1985 03:00:00)-Water Temperature (C)]]*OO[[#This Row],[80]]</f>
        <v>6.2973342178395E-6</v>
      </c>
      <c r="CE390" s="10">
        <f>3/24000000*OO[[#This Row],[139 (06JUL1985 06:00:00)-Water Temperature (C)]]*OO[[#This Row],[81]]</f>
        <v>5.919189970434E-6</v>
      </c>
      <c r="CF390" s="10">
        <f>3/24000000*OO[[#This Row],[140 (06JUL1985 09:00:00)-Water Temperature (C)]]*OO[[#This Row],[82]]</f>
        <v>5.6774179130275007E-6</v>
      </c>
      <c r="CG390" s="10">
        <f>3/24000000*OO[[#This Row],[141 (06JUL1985 12:00:00)-Water Temperature (C)]]*OO[[#This Row],[83]]</f>
        <v>5.5724389327678747E-6</v>
      </c>
      <c r="CH390" s="10">
        <f>3/24000000*OO[[#This Row],[142 (06JUL1985 15:00:00)-Water Temperature (C)]]*OO[[#This Row],[84]]</f>
        <v>5.3769692161754998E-6</v>
      </c>
      <c r="CI390" s="10">
        <f>3/24000000*OO[[#This Row],[143 (06JUL1985 18:00:00)-Water Temperature (C)]]*OO[[#This Row],[85]]</f>
        <v>5.1411742329333741E-6</v>
      </c>
      <c r="CJ390" s="10">
        <f>3/24000000*OO[[#This Row],[144 (06JUL1985 21:00:00)-Water Temperature (C)]]*OO[[#This Row],[86]]</f>
        <v>4.8050125673939992E-6</v>
      </c>
      <c r="CK390" s="10">
        <f>3/24000000*OO[[#This Row],[145 (07JUL1985 00:00:00)-Water Temperature (C)]]*OO[[#This Row],[87]]</f>
        <v>4.3714180949499991E-6</v>
      </c>
      <c r="CL390" s="10">
        <f>3/24000000*OO[[#This Row],[146 (07JUL1985 03:00:00)-Water Temperature (C)]]*OO[[#This Row],[88]]</f>
        <v>4.0069255021237499E-6</v>
      </c>
      <c r="CM390" s="10">
        <f>3/24000000*OO[[#This Row],[147 (07JUL1985 06:00:00)-Water Temperature (C)]]*OO[[#This Row],[89]]</f>
        <v>3.7278690724079996E-6</v>
      </c>
      <c r="CN390" s="10">
        <f>3/24000000*OO[[#This Row],[148 (07JUL1985 09:00:00)-Water Temperature (C)]]*OO[[#This Row],[90]]</f>
        <v>3.600316541246375E-6</v>
      </c>
      <c r="CO390" s="10">
        <f>3/24000000*OO[[#This Row],[149 (07JUL1985 12:00:00)-Water Temperature (C)]]*OO[[#This Row],[91]]</f>
        <v>3.5443484560199998E-6</v>
      </c>
      <c r="CP390" s="10">
        <f>3/24000000*OO[[#This Row],[150 (07JUL1985 15:00:00)-Water Temperature (C)]]*OO[[#This Row],[92]]</f>
        <v>3.5817371298800002E-6</v>
      </c>
      <c r="CQ390" s="10">
        <f>3/24000000*OO[[#This Row],[151 (07JUL1985 18:00:00)-Water Temperature (C)]]*OO[[#This Row],[93]]</f>
        <v>3.6446298528356252E-6</v>
      </c>
      <c r="CR390" s="10">
        <f>3/24000000*OO[[#This Row],[152 (07JUL1985 21:00:00)-Water Temperature (C)]]*OO[[#This Row],[94]]</f>
        <v>3.5114323620288748E-6</v>
      </c>
      <c r="CS390" s="10">
        <f>3/24000000*OO[[#This Row],[153 (08JUL1985 00:00:00)-Water Temperature (C)]]*OO[[#This Row],[95]]</f>
        <v>3.244347589414375E-6</v>
      </c>
      <c r="CT390" s="10">
        <f>3/24000000*OO[[#This Row],[154 (08JUL1985 03:00:00)-Water Temperature (C)]]*OO[[#This Row],[96]]</f>
        <v>3.0269649982861246E-6</v>
      </c>
      <c r="CU390" s="10">
        <f>3/24000000*OO[[#This Row],[155 (08JUL1985 06:00:00)-Water Temperature (C)]]*OO[[#This Row],[97]]</f>
        <v>2.8608475197347497E-6</v>
      </c>
      <c r="CV390" s="10">
        <f>3/24000000*OO[[#This Row],[156 (08JUL1985 09:00:00)-Water Temperature (C)]]*OO[[#This Row],[98]]</f>
        <v>2.8016299756249998E-6</v>
      </c>
      <c r="CW390" s="10">
        <f>3/24000000*OO[[#This Row],[157 (08JUL1985 12:00:00)-Water Temperature (C)]]*OO[[#This Row],[99]]</f>
        <v>2.7072074612136246E-6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0</v>
      </c>
      <c r="U391" s="10">
        <f>3/24*OO[[#This Row],[77 (28JUN1985 12:00:00)-Water Temperature (C)]]*OO[[#This Row],[19]]/SUM(OO[19])</f>
        <v>0</v>
      </c>
      <c r="V391" s="10">
        <f>3/24000000*OO[[#This Row],[78 (28JUN1985 15:00:00)-Water Temperature (C)]]*OO[[#This Row],[20]]</f>
        <v>0</v>
      </c>
      <c r="W391" s="10">
        <f>3/24000000*OO[[#This Row],[79 (28JUN1985 18:00:00)-Water Temperature (C)]]*OO[[#This Row],[21]]</f>
        <v>2.52949091106075E-43</v>
      </c>
      <c r="X391" s="10">
        <f>3/24000000*OO[[#This Row],[80 (28JUN1985 21:00:00)-Water Temperature (C)]]*OO[[#This Row],[22]]</f>
        <v>4.4119495099787497E-34</v>
      </c>
      <c r="Y391" s="10">
        <f>3/24000000*OO[[#This Row],[81 (29JUN1985 00:00:00)-Water Temperature (C)]]*OO[[#This Row],[23]]</f>
        <v>6.4817310747099992E-29</v>
      </c>
      <c r="Z391" s="10">
        <f>3/24000000*OO[[#This Row],[82 (29JUN1985 03:00:00)-Water Temperature (C)]]*OO[[#This Row],[24]]</f>
        <v>8.9661673971599985E-23</v>
      </c>
      <c r="AA391" s="10">
        <f>3/24000000*OO[[#This Row],[83 (29JUN1985 06:00:00)-Water Temperature (C)]]*OO[[#This Row],[25]]</f>
        <v>8.0463676245187492E-19</v>
      </c>
      <c r="AB391" s="10">
        <f>3/24000000*OO[[#This Row],[84 (29JUN1985 09:00:00)-Water Temperature (C)]]*OO[[#This Row],[26]]</f>
        <v>1.0421869878629999E-15</v>
      </c>
      <c r="AC391" s="10">
        <f>3/24000000*OO[[#This Row],[85 (29JUN1985 12:00:00)-Water Temperature (C)]]*OO[[#This Row],[27]]</f>
        <v>4.016154917115E-13</v>
      </c>
      <c r="AD391" s="10">
        <f>3/24000000*OO[[#This Row],[86 (29JUN1985 15:00:00)-Water Temperature (C)]]*OO[[#This Row],[28]]</f>
        <v>6.2802848848437495E-11</v>
      </c>
      <c r="AE391" s="10">
        <f>3/24000000*OO[[#This Row],[88 (29JUN1985 21:00:00)-Water Temperature (C)]]*OO[[#This Row],[30]]</f>
        <v>1.6467667886093748E-7</v>
      </c>
      <c r="AF391" s="10">
        <f>3/24000000*OO[[#This Row],[88 (29JUN1985 21:00:00)-Water Temperature (C)]]*OO[[#This Row],[30]]</f>
        <v>1.6467667886093748E-7</v>
      </c>
      <c r="AG391" s="10">
        <f>3/24000000*OO[[#This Row],[89 (30JUN1985 00:00:00)-Water Temperature (C)]]*OO[[#This Row],[31]]</f>
        <v>3.3158350969999998E-6</v>
      </c>
      <c r="AH391" s="10">
        <f>3/24000000*OO[[#This Row],[90 (30JUN1985 03:00:00)-Water Temperature (C)]]*OO[[#This Row],[32]]</f>
        <v>4.1681818520369996E-5</v>
      </c>
      <c r="AI391" s="10">
        <f>3/24000000*OO[[#This Row],[91 (30JUN1985 06:00:00)-Water Temperature (C)]]*OO[[#This Row],[33]]</f>
        <v>3.3670243622700003E-4</v>
      </c>
      <c r="AJ391" s="10">
        <f>3/24000000*OO[[#This Row],[92 (30JUN1985 09:00:00)-Water Temperature (C)]]*OO[[#This Row],[34]]</f>
        <v>1.8924210293749999E-3</v>
      </c>
      <c r="AK391" s="10">
        <f>3/24000000*OO[[#This Row],[93 (30JUN1985 12:00:00)-Water Temperature (C)]]*OO[[#This Row],[35]]</f>
        <v>7.7531461182799993E-3</v>
      </c>
      <c r="AL391" s="10">
        <f>3/24000000*OO[[#This Row],[94 (30JUN1985 15:00:00)-Water Temperature (C)]]*OO[[#This Row],[36]]</f>
        <v>2.3850508608255001E-2</v>
      </c>
      <c r="AM391" s="10">
        <f>3/24000000*OO[[#This Row],[95 (30JUN1985 18:00:00)-Water Temperature (C)]]*OO[[#This Row],[37]]</f>
        <v>5.4228701283639998E-2</v>
      </c>
      <c r="AN391" s="10">
        <f>3/24000000*OO[[#This Row],[96 (30JUN1985 21:00:00)-Water Temperature (C)]]*OO[[#This Row],[38]]</f>
        <v>8.9105636927212503E-2</v>
      </c>
      <c r="AO391" s="10">
        <f>3/24000000*OO[[#This Row],[97 (01JUL1985 00:00:00)-Water Temperature (C)]]*OO[[#This Row],[39]]</f>
        <v>0.11503601194166249</v>
      </c>
      <c r="AP391" s="10">
        <f>3/24000000*OO[[#This Row],[98 (01JUL1985 03:00:00)-Water Temperature (C)]]*OO[[#This Row],[40]]</f>
        <v>0.12295197181965001</v>
      </c>
      <c r="AQ391" s="10">
        <f>3/24000000*OO[[#This Row],[99 (01JUL1985 06:00:00)-Water Temperature (C)]]*OO[[#This Row],[41]]</f>
        <v>0.11185592972399999</v>
      </c>
      <c r="AR391" s="10">
        <f>3/24000000*OO[[#This Row],[100 (01JUL1985 09:00:00)-Water Temperature (C)]]*OO[[#This Row],[42]]</f>
        <v>8.9981438449687492E-2</v>
      </c>
      <c r="AS391" s="10">
        <f>3/24000000*OO[[#This Row],[101 (01JUL1985 12:00:00)-Water Temperature (C)]]*OO[[#This Row],[43]]</f>
        <v>6.3321129723637501E-2</v>
      </c>
      <c r="AT391" s="10">
        <f>3/24000000*OO[[#This Row],[102 (01JUL1985 15:00:00)-Water Temperature (C)]]*OO[[#This Row],[44]]</f>
        <v>3.8934335464631251E-2</v>
      </c>
      <c r="AU391" s="10">
        <f>3/24000000*OO[[#This Row],[103 (01JUL1985 18:00:00)-Water Temperature (C)]]*OO[[#This Row],[45]]</f>
        <v>2.0535546366989999E-2</v>
      </c>
      <c r="AV391" s="10">
        <f>3/24000000*OO[[#This Row],[104 (01JUL1985 21:00:00)-Water Temperature (C)]]*OO[[#This Row],[46]]</f>
        <v>9.4805439789062505E-3</v>
      </c>
      <c r="AW391" s="10">
        <f>3/24000000*OO[[#This Row],[105 (02JUL1985 00:00:00)-Water Temperature (C)]]*OO[[#This Row],[47]]</f>
        <v>3.9038081428387503E-3</v>
      </c>
      <c r="AX391" s="10">
        <f>3/24000000*OO[[#This Row],[106 (02JUL1985 03:00:00)-Water Temperature (C)]]*OO[[#This Row],[48]]</f>
        <v>1.5027284710112498E-3</v>
      </c>
      <c r="AY391" s="10">
        <f>3/24000000*OO[[#This Row],[107 (02JUL1985 06:00:00)-Water Temperature (C)]]*OO[[#This Row],[49]]</f>
        <v>5.6868825353199989E-4</v>
      </c>
      <c r="AZ391" s="10">
        <f>3/24000000*OO[[#This Row],[108 (02JUL1985 09:00:00)-Water Temperature (C)]]*OO[[#This Row],[50]]</f>
        <v>2.422183585329125E-4</v>
      </c>
      <c r="BA391" s="10">
        <f>3/24000000*OO[[#This Row],[109 (02JUL1985 12:00:00)-Water Temperature (C)]]*OO[[#This Row],[51]]</f>
        <v>1.3102830190325001E-4</v>
      </c>
      <c r="BB391" s="10">
        <f>3/24000000*OO[[#This Row],[110 (02JUL1985 15:00:00)-Water Temperature (C)]]*OO[[#This Row],[52]]</f>
        <v>9.8759948244374996E-5</v>
      </c>
      <c r="BC391" s="10">
        <f>3/24000000*OO[[#This Row],[111 (02JUL1985 18:00:00)-Water Temperature (C)]]*OO[[#This Row],[53]]</f>
        <v>9.0464087585812497E-5</v>
      </c>
      <c r="BD391" s="10">
        <f>3/24000000*OO[[#This Row],[112 (02JUL1985 21:00:00)-Water Temperature (C)]]*OO[[#This Row],[54]]</f>
        <v>8.4646559807324996E-5</v>
      </c>
      <c r="BE391" s="10">
        <f>3/24000000*OO[[#This Row],[113 (03JUL1985 00:00:00)-Water Temperature (C)]]*OO[[#This Row],[55]]</f>
        <v>7.8502466059375E-5</v>
      </c>
      <c r="BF391" s="10">
        <f>3/24000000*OO[[#This Row],[114 (03JUL1985 03:00:00)-Water Temperature (C)]]*OO[[#This Row],[56]]</f>
        <v>7.1670035222962496E-5</v>
      </c>
      <c r="BG391" s="10">
        <f>3/24000000*OO[[#This Row],[115 (03JUL1985 06:00:00)-Water Temperature (C)]]*OO[[#This Row],[57]]</f>
        <v>6.4606392247949993E-5</v>
      </c>
      <c r="BH391" s="10">
        <f>3/24000000*OO[[#This Row],[116 (03JUL1985 09:00:00)-Water Temperature (C)]]*OO[[#This Row],[58]]</f>
        <v>5.9500118849399997E-5</v>
      </c>
      <c r="BI391" s="10">
        <f>3/24000000*OO[[#This Row],[117 (03JUL1985 12:00:00)-Water Temperature (C)]]*OO[[#This Row],[59]]</f>
        <v>5.5626256147875004E-5</v>
      </c>
      <c r="BJ391" s="10">
        <f>3/24000000*OO[[#This Row],[118 (03JUL1985 15:00:00)-Water Temperature (C)]]*OO[[#This Row],[60]]</f>
        <v>5.0482606407694996E-5</v>
      </c>
      <c r="BK391" s="10">
        <f>3/24000000*OO[[#This Row],[119 (03JUL1985 18:00:00)-Water Temperature (C)]]*OO[[#This Row],[61]]</f>
        <v>4.2438237015194996E-5</v>
      </c>
      <c r="BL391" s="10">
        <f>3/24000000*OO[[#This Row],[120 (03JUL1985 21:00:00)-Water Temperature (C)]]*OO[[#This Row],[62]]</f>
        <v>3.3831672584692498E-5</v>
      </c>
      <c r="BM391" s="10">
        <f>3/24000000*OO[[#This Row],[121 (04JUL1985 00:00:00)-Water Temperature (C)]]*OO[[#This Row],[63]]</f>
        <v>2.6762912048531255E-5</v>
      </c>
      <c r="BN391" s="10">
        <f>3/24000000*OO[[#This Row],[122 (04JUL1985 03:00:00)-Water Temperature (C)]]*OO[[#This Row],[64]]</f>
        <v>2.1734126285401247E-5</v>
      </c>
      <c r="BO391" s="10">
        <f>3/24000000*OO[[#This Row],[123 (04JUL1985 06:00:00)-Water Temperature (C)]]*OO[[#This Row],[65]]</f>
        <v>1.8336193343433747E-5</v>
      </c>
      <c r="BP391" s="10">
        <f>3/24000000*OO[[#This Row],[124 (04JUL1985 09:00:00)-Water Temperature (C)]]*OO[[#This Row],[66]]</f>
        <v>1.6563845210879998E-5</v>
      </c>
      <c r="BQ391" s="10">
        <f>3/24000000*OO[[#This Row],[125 (04JUL1985 12:00:00)-Water Temperature (C)]]*OO[[#This Row],[67]]</f>
        <v>1.52342041298E-5</v>
      </c>
      <c r="BR391" s="10">
        <f>3/24000000*OO[[#This Row],[126 (04JUL1985 15:00:00)-Water Temperature (C)]]*OO[[#This Row],[68]]</f>
        <v>1.3921354503869998E-5</v>
      </c>
      <c r="BS391" s="10">
        <f>3/24000000*OO[[#This Row],[127 (04JUL1985 18:00:00)-Water Temperature (C)]]*OO[[#This Row],[69]]</f>
        <v>1.2674186888579998E-5</v>
      </c>
      <c r="BT391" s="10">
        <f>3/24000000*OO[[#This Row],[128 (04JUL1985 21:00:00)-Water Temperature (C)]]*OO[[#This Row],[70]]</f>
        <v>1.154473767869625E-5</v>
      </c>
      <c r="BU391" s="10">
        <f>3/24000000*OO[[#This Row],[129 (05JUL1985 00:00:00)-Water Temperature (C)]]*OO[[#This Row],[71]]</f>
        <v>1.0403637181713749E-5</v>
      </c>
      <c r="BV391" s="10">
        <f>3/24000000*OO[[#This Row],[130 (05JUL1985 03:00:00)-Water Temperature (C)]]*OO[[#This Row],[72]]</f>
        <v>9.4187001853650003E-6</v>
      </c>
      <c r="BW391" s="10">
        <f>3/24000000*OO[[#This Row],[131 (05JUL1985 06:00:00)-Water Temperature (C)]]*OO[[#This Row],[73]]</f>
        <v>8.6229508092000006E-6</v>
      </c>
      <c r="BX391" s="10">
        <f>3/24000000*OO[[#This Row],[132 (05JUL1985 09:00:00)-Water Temperature (C)]]*OO[[#This Row],[74]]</f>
        <v>8.3682660685662493E-6</v>
      </c>
      <c r="BY391" s="10">
        <f>3/24000000*OO[[#This Row],[133 (05JUL1985 12:00:00)-Water Temperature (C)]]*OO[[#This Row],[75]]</f>
        <v>8.7066418622112502E-6</v>
      </c>
      <c r="BZ391" s="10">
        <f>3/24000000*OO[[#This Row],[134 (05JUL1985 15:00:00)-Water Temperature (C)]]*OO[[#This Row],[76]]</f>
        <v>9.2478112203274996E-6</v>
      </c>
      <c r="CA391" s="10">
        <f>3/24000000*OO[[#This Row],[135 (05JUL1985 18:00:00)-Water Temperature (C)]]*OO[[#This Row],[77]]</f>
        <v>9.3153773205999997E-6</v>
      </c>
      <c r="CB391" s="10">
        <f>3/24000000*OO[[#This Row],[136 (05JUL1985 21:00:00)-Water Temperature (C)]]*OO[[#This Row],[78]]</f>
        <v>8.7796005512950001E-6</v>
      </c>
      <c r="CC391" s="10">
        <f>3/24000000*OO[[#This Row],[137 (06JUL1985 00:00:00)-Water Temperature (C)]]*OO[[#This Row],[79]]</f>
        <v>8.1779277689999986E-6</v>
      </c>
      <c r="CD391" s="10">
        <f>3/24000000*OO[[#This Row],[138 (06JUL1985 03:00:00)-Water Temperature (C)]]*OO[[#This Row],[80]]</f>
        <v>7.7158892392312507E-6</v>
      </c>
      <c r="CE391" s="10">
        <f>3/24000000*OO[[#This Row],[139 (06JUL1985 06:00:00)-Water Temperature (C)]]*OO[[#This Row],[81]]</f>
        <v>7.2643732652737494E-6</v>
      </c>
      <c r="CF391" s="10">
        <f>3/24000000*OO[[#This Row],[140 (06JUL1985 09:00:00)-Water Temperature (C)]]*OO[[#This Row],[82]]</f>
        <v>6.9754561455749999E-6</v>
      </c>
      <c r="CG391" s="10">
        <f>3/24000000*OO[[#This Row],[141 (06JUL1985 12:00:00)-Water Temperature (C)]]*OO[[#This Row],[83]]</f>
        <v>6.8600224844762496E-6</v>
      </c>
      <c r="CH391" s="10">
        <f>3/24000000*OO[[#This Row],[142 (06JUL1985 15:00:00)-Water Temperature (C)]]*OO[[#This Row],[84]]</f>
        <v>6.64021368012E-6</v>
      </c>
      <c r="CI391" s="10">
        <f>3/24000000*OO[[#This Row],[143 (06JUL1985 18:00:00)-Water Temperature (C)]]*OO[[#This Row],[85]]</f>
        <v>6.3542567167543747E-6</v>
      </c>
      <c r="CJ391" s="10">
        <f>3/24000000*OO[[#This Row],[144 (06JUL1985 21:00:00)-Water Temperature (C)]]*OO[[#This Row],[86]]</f>
        <v>5.9513609412499992E-6</v>
      </c>
      <c r="CK391" s="10">
        <f>3/24000000*OO[[#This Row],[145 (07JUL1985 00:00:00)-Water Temperature (C)]]*OO[[#This Row],[87]]</f>
        <v>5.4232352080882497E-6</v>
      </c>
      <c r="CL391" s="10">
        <f>3/24000000*OO[[#This Row],[146 (07JUL1985 03:00:00)-Water Temperature (C)]]*OO[[#This Row],[88]]</f>
        <v>4.9717616159749999E-6</v>
      </c>
      <c r="CM391" s="10">
        <f>3/24000000*OO[[#This Row],[147 (07JUL1985 06:00:00)-Water Temperature (C)]]*OO[[#This Row],[89]]</f>
        <v>4.6267625993531254E-6</v>
      </c>
      <c r="CN391" s="10">
        <f>3/24000000*OO[[#This Row],[148 (07JUL1985 09:00:00)-Water Temperature (C)]]*OO[[#This Row],[90]]</f>
        <v>4.4740899411153751E-6</v>
      </c>
      <c r="CO391" s="10">
        <f>3/24000000*OO[[#This Row],[149 (07JUL1985 12:00:00)-Water Temperature (C)]]*OO[[#This Row],[91]]</f>
        <v>4.4039332218374992E-6</v>
      </c>
      <c r="CP391" s="10">
        <f>3/24000000*OO[[#This Row],[150 (07JUL1985 15:00:00)-Water Temperature (C)]]*OO[[#This Row],[92]]</f>
        <v>4.4563340114604994E-6</v>
      </c>
      <c r="CQ391" s="10">
        <f>3/24000000*OO[[#This Row],[151 (07JUL1985 18:00:00)-Water Temperature (C)]]*OO[[#This Row],[93]]</f>
        <v>4.54065359492875E-6</v>
      </c>
      <c r="CR391" s="10">
        <f>3/24000000*OO[[#This Row],[152 (07JUL1985 21:00:00)-Water Temperature (C)]]*OO[[#This Row],[94]]</f>
        <v>4.3843910115431247E-6</v>
      </c>
      <c r="CS391" s="10">
        <f>3/24000000*OO[[#This Row],[153 (08JUL1985 00:00:00)-Water Temperature (C)]]*OO[[#This Row],[95]]</f>
        <v>4.0466534242589991E-6</v>
      </c>
      <c r="CT391" s="10">
        <f>3/24000000*OO[[#This Row],[154 (08JUL1985 03:00:00)-Water Temperature (C)]]*OO[[#This Row],[96]]</f>
        <v>3.7749673057489996E-6</v>
      </c>
      <c r="CU391" s="10">
        <f>3/24000000*OO[[#This Row],[155 (08JUL1985 06:00:00)-Water Temperature (C)]]*OO[[#This Row],[97]]</f>
        <v>3.5709948138189999E-6</v>
      </c>
      <c r="CV391" s="10">
        <f>3/24000000*OO[[#This Row],[156 (08JUL1985 09:00:00)-Water Temperature (C)]]*OO[[#This Row],[98]]</f>
        <v>3.4991628192344996E-6</v>
      </c>
      <c r="CW391" s="10">
        <f>3/24000000*OO[[#This Row],[157 (08JUL1985 12:00:00)-Water Temperature (C)]]*OO[[#This Row],[99]]</f>
        <v>3.3884287469625004E-6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0</v>
      </c>
      <c r="U392" s="10">
        <f>3/24*OO[[#This Row],[77 (28JUN1985 12:00:00)-Water Temperature (C)]]*OO[[#This Row],[19]]/SUM(OO[19])</f>
        <v>0</v>
      </c>
      <c r="V392" s="10">
        <f>3/24000000*OO[[#This Row],[78 (28JUN1985 15:00:00)-Water Temperature (C)]]*OO[[#This Row],[20]]</f>
        <v>0</v>
      </c>
      <c r="W392" s="10">
        <f>3/24000000*OO[[#This Row],[79 (28JUN1985 18:00:00)-Water Temperature (C)]]*OO[[#This Row],[21]]</f>
        <v>0</v>
      </c>
      <c r="X392" s="10">
        <f>3/24000000*OO[[#This Row],[80 (28JUN1985 21:00:00)-Water Temperature (C)]]*OO[[#This Row],[22]]</f>
        <v>9.3112741963399987E-35</v>
      </c>
      <c r="Y392" s="10">
        <f>3/24000000*OO[[#This Row],[81 (29JUN1985 00:00:00)-Water Temperature (C)]]*OO[[#This Row],[23]]</f>
        <v>1.0573181352195001E-29</v>
      </c>
      <c r="Z392" s="10">
        <f>3/24000000*OO[[#This Row],[82 (29JUN1985 03:00:00)-Water Temperature (C)]]*OO[[#This Row],[24]]</f>
        <v>2.3517423929598749E-23</v>
      </c>
      <c r="AA392" s="10">
        <f>3/24000000*OO[[#This Row],[83 (29JUN1985 06:00:00)-Water Temperature (C)]]*OO[[#This Row],[25]]</f>
        <v>2.4774922991296251E-19</v>
      </c>
      <c r="AB392" s="10">
        <f>3/24000000*OO[[#This Row],[84 (29JUN1985 09:00:00)-Water Temperature (C)]]*OO[[#This Row],[26]]</f>
        <v>3.5337536785500001E-16</v>
      </c>
      <c r="AC392" s="10">
        <f>3/24000000*OO[[#This Row],[85 (29JUN1985 12:00:00)-Water Temperature (C)]]*OO[[#This Row],[27]]</f>
        <v>1.4714724483978749E-13</v>
      </c>
      <c r="AD392" s="10">
        <f>3/24000000*OO[[#This Row],[86 (29JUN1985 15:00:00)-Water Temperature (C)]]*OO[[#This Row],[28]]</f>
        <v>2.4587176977798748E-11</v>
      </c>
      <c r="AE392" s="10">
        <f>3/24000000*OO[[#This Row],[88 (29JUN1985 21:00:00)-Water Temperature (C)]]*OO[[#This Row],[30]]</f>
        <v>7.1927082147812489E-8</v>
      </c>
      <c r="AF392" s="10">
        <f>3/24000000*OO[[#This Row],[88 (29JUN1985 21:00:00)-Water Temperature (C)]]*OO[[#This Row],[30]]</f>
        <v>7.1927082147812489E-8</v>
      </c>
      <c r="AG392" s="10">
        <f>3/24000000*OO[[#This Row],[89 (30JUN1985 00:00:00)-Water Temperature (C)]]*OO[[#This Row],[31]]</f>
        <v>1.4979759095301249E-6</v>
      </c>
      <c r="AH392" s="10">
        <f>3/24000000*OO[[#This Row],[90 (30JUN1985 03:00:00)-Water Temperature (C)]]*OO[[#This Row],[32]]</f>
        <v>1.9536559985429999E-5</v>
      </c>
      <c r="AI392" s="10">
        <f>3/24000000*OO[[#This Row],[91 (30JUN1985 06:00:00)-Water Temperature (C)]]*OO[[#This Row],[33]]</f>
        <v>1.6307831453931252E-4</v>
      </c>
      <c r="AJ392" s="10">
        <f>3/24000000*OO[[#This Row],[92 (30JUN1985 09:00:00)-Water Temperature (C)]]*OO[[#This Row],[34]]</f>
        <v>9.43056478094E-4</v>
      </c>
      <c r="AK392" s="10">
        <f>3/24000000*OO[[#This Row],[93 (30JUN1985 12:00:00)-Water Temperature (C)]]*OO[[#This Row],[35]]</f>
        <v>3.9716886475202494E-3</v>
      </c>
      <c r="AL392" s="10">
        <f>3/24000000*OO[[#This Row],[94 (30JUN1985 15:00:00)-Water Temperature (C)]]*OO[[#This Row],[36]]</f>
        <v>1.256283771795E-2</v>
      </c>
      <c r="AM392" s="10">
        <f>3/24000000*OO[[#This Row],[95 (30JUN1985 18:00:00)-Water Temperature (C)]]*OO[[#This Row],[37]]</f>
        <v>2.9309167544337503E-2</v>
      </c>
      <c r="AN392" s="10">
        <f>3/24000000*OO[[#This Row],[96 (30JUN1985 21:00:00)-Water Temperature (C)]]*OO[[#This Row],[38]]</f>
        <v>4.9247957748079996E-2</v>
      </c>
      <c r="AO392" s="10">
        <f>3/24000000*OO[[#This Row],[97 (01JUL1985 00:00:00)-Water Temperature (C)]]*OO[[#This Row],[39]]</f>
        <v>6.4757275314612492E-2</v>
      </c>
      <c r="AP392" s="10">
        <f>3/24000000*OO[[#This Row],[98 (01JUL1985 03:00:00)-Water Temperature (C)]]*OO[[#This Row],[40]]</f>
        <v>7.0425344904299997E-2</v>
      </c>
      <c r="AQ392" s="10">
        <f>3/24000000*OO[[#This Row],[99 (01JUL1985 06:00:00)-Water Temperature (C)]]*OO[[#This Row],[41]]</f>
        <v>6.5124706919999997E-2</v>
      </c>
      <c r="AR392" s="10">
        <f>3/24000000*OO[[#This Row],[100 (01JUL1985 09:00:00)-Water Temperature (C)]]*OO[[#This Row],[42]]</f>
        <v>5.3258968072912485E-2</v>
      </c>
      <c r="AS392" s="10">
        <f>3/24000000*OO[[#This Row],[101 (01JUL1985 12:00:00)-Water Temperature (C)]]*OO[[#This Row],[43]]</f>
        <v>3.8036924039692499E-2</v>
      </c>
      <c r="AT392" s="10">
        <f>3/24000000*OO[[#This Row],[102 (01JUL1985 15:00:00)-Water Temperature (C)]]*OO[[#This Row],[44]]</f>
        <v>2.3737398130507494E-2</v>
      </c>
      <c r="AU392" s="10">
        <f>3/24000000*OO[[#This Row],[103 (01JUL1985 18:00:00)-Water Temperature (C)]]*OO[[#This Row],[45]]</f>
        <v>1.267854180784E-2</v>
      </c>
      <c r="AV392" s="10">
        <f>3/24000000*OO[[#This Row],[104 (01JUL1985 21:00:00)-Water Temperature (C)]]*OO[[#This Row],[46]]</f>
        <v>5.9307483640125003E-3</v>
      </c>
      <c r="AW392" s="10">
        <f>3/24000000*OO[[#This Row],[105 (02JUL1985 00:00:00)-Water Temperature (C)]]*OO[[#This Row],[47]]</f>
        <v>2.4660232657230004E-3</v>
      </c>
      <c r="AX392" s="10">
        <f>3/24000000*OO[[#This Row],[106 (02JUL1985 03:00:00)-Water Temperature (C)]]*OO[[#This Row],[48]]</f>
        <v>9.5642474545800001E-4</v>
      </c>
      <c r="AY392" s="10">
        <f>3/24000000*OO[[#This Row],[107 (02JUL1985 06:00:00)-Water Temperature (C)]]*OO[[#This Row],[49]]</f>
        <v>3.6240445564349996E-4</v>
      </c>
      <c r="AZ392" s="10">
        <f>3/24000000*OO[[#This Row],[108 (02JUL1985 09:00:00)-Water Temperature (C)]]*OO[[#This Row],[50]]</f>
        <v>1.5272988989871249E-4</v>
      </c>
      <c r="BA392" s="10">
        <f>3/24000000*OO[[#This Row],[109 (02JUL1985 12:00:00)-Water Temperature (C)]]*OO[[#This Row],[51]]</f>
        <v>8.0405667504562502E-5</v>
      </c>
      <c r="BB392" s="10">
        <f>3/24000000*OO[[#This Row],[110 (02JUL1985 15:00:00)-Water Temperature (C)]]*OO[[#This Row],[52]]</f>
        <v>5.8854011718849994E-5</v>
      </c>
      <c r="BC392" s="10">
        <f>3/24000000*OO[[#This Row],[111 (02JUL1985 18:00:00)-Water Temperature (C)]]*OO[[#This Row],[53]]</f>
        <v>5.3235100352468747E-5</v>
      </c>
      <c r="BD392" s="10">
        <f>3/24000000*OO[[#This Row],[112 (02JUL1985 21:00:00)-Water Temperature (C)]]*OO[[#This Row],[54]]</f>
        <v>4.9710014774237494E-5</v>
      </c>
      <c r="BE392" s="10">
        <f>3/24000000*OO[[#This Row],[113 (03JUL1985 00:00:00)-Water Temperature (C)]]*OO[[#This Row],[55]]</f>
        <v>4.6145308099005001E-5</v>
      </c>
      <c r="BF392" s="10">
        <f>3/24000000*OO[[#This Row],[114 (03JUL1985 03:00:00)-Water Temperature (C)]]*OO[[#This Row],[56]]</f>
        <v>4.2243815204690002E-5</v>
      </c>
      <c r="BG392" s="10">
        <f>3/24000000*OO[[#This Row],[115 (03JUL1985 06:00:00)-Water Temperature (C)]]*OO[[#This Row],[57]]</f>
        <v>3.819682029228999E-5</v>
      </c>
      <c r="BH392" s="10">
        <f>3/24000000*OO[[#This Row],[116 (03JUL1985 09:00:00)-Water Temperature (C)]]*OO[[#This Row],[58]]</f>
        <v>3.5297754743925002E-5</v>
      </c>
      <c r="BI392" s="10">
        <f>3/24000000*OO[[#This Row],[117 (03JUL1985 12:00:00)-Water Temperature (C)]]*OO[[#This Row],[59]]</f>
        <v>3.312312746833E-5</v>
      </c>
      <c r="BJ392" s="10">
        <f>3/24000000*OO[[#This Row],[118 (03JUL1985 15:00:00)-Water Temperature (C)]]*OO[[#This Row],[60]]</f>
        <v>3.0182940073439994E-5</v>
      </c>
      <c r="BK392" s="10">
        <f>3/24000000*OO[[#This Row],[119 (03JUL1985 18:00:00)-Water Temperature (C)]]*OO[[#This Row],[61]]</f>
        <v>2.5440142408039998E-5</v>
      </c>
      <c r="BL392" s="10">
        <f>3/24000000*OO[[#This Row],[120 (03JUL1985 21:00:00)-Water Temperature (C)]]*OO[[#This Row],[62]]</f>
        <v>2.0283373962547498E-5</v>
      </c>
      <c r="BM392" s="10">
        <f>3/24000000*OO[[#This Row],[121 (04JUL1985 00:00:00)-Water Temperature (C)]]*OO[[#This Row],[63]]</f>
        <v>1.6017420869999996E-5</v>
      </c>
      <c r="BN392" s="10">
        <f>3/24000000*OO[[#This Row],[122 (04JUL1985 03:00:00)-Water Temperature (C)]]*OO[[#This Row],[64]]</f>
        <v>1.297883898733125E-5</v>
      </c>
      <c r="BO392" s="10">
        <f>3/24000000*OO[[#This Row],[123 (04JUL1985 06:00:00)-Water Temperature (C)]]*OO[[#This Row],[65]]</f>
        <v>1.0914633194624999E-5</v>
      </c>
      <c r="BP392" s="10">
        <f>3/24000000*OO[[#This Row],[124 (04JUL1985 09:00:00)-Water Temperature (C)]]*OO[[#This Row],[66]]</f>
        <v>9.8336375529000005E-6</v>
      </c>
      <c r="BQ392" s="10">
        <f>3/24000000*OO[[#This Row],[125 (04JUL1985 12:00:00)-Water Temperature (C)]]*OO[[#This Row],[67]]</f>
        <v>9.0416365227500003E-6</v>
      </c>
      <c r="BR392" s="10">
        <f>3/24000000*OO[[#This Row],[126 (04JUL1985 15:00:00)-Water Temperature (C)]]*OO[[#This Row],[68]]</f>
        <v>8.2506809547000005E-6</v>
      </c>
      <c r="BS392" s="10">
        <f>3/24000000*OO[[#This Row],[127 (04JUL1985 18:00:00)-Water Temperature (C)]]*OO[[#This Row],[69]]</f>
        <v>7.5005878169975004E-6</v>
      </c>
      <c r="BT392" s="10">
        <f>3/24000000*OO[[#This Row],[128 (04JUL1985 21:00:00)-Water Temperature (C)]]*OO[[#This Row],[70]]</f>
        <v>6.8336502755324996E-6</v>
      </c>
      <c r="BU392" s="10">
        <f>3/24000000*OO[[#This Row],[129 (05JUL1985 00:00:00)-Water Temperature (C)]]*OO[[#This Row],[71]]</f>
        <v>6.1548787227649993E-6</v>
      </c>
      <c r="BV392" s="10">
        <f>3/24000000*OO[[#This Row],[130 (05JUL1985 03:00:00)-Water Temperature (C)]]*OO[[#This Row],[72]]</f>
        <v>5.5622729426149997E-6</v>
      </c>
      <c r="BW392" s="10">
        <f>3/24000000*OO[[#This Row],[131 (05JUL1985 06:00:00)-Water Temperature (C)]]*OO[[#This Row],[73]]</f>
        <v>5.0820382185649999E-6</v>
      </c>
      <c r="BX392" s="10">
        <f>3/24000000*OO[[#This Row],[132 (05JUL1985 09:00:00)-Water Temperature (C)]]*OO[[#This Row],[74]]</f>
        <v>4.9231675244083741E-6</v>
      </c>
      <c r="BY392" s="10">
        <f>3/24000000*OO[[#This Row],[133 (05JUL1985 12:00:00)-Water Temperature (C)]]*OO[[#This Row],[75]]</f>
        <v>5.1199166017754996E-6</v>
      </c>
      <c r="BZ392" s="10">
        <f>3/24000000*OO[[#This Row],[134 (05JUL1985 15:00:00)-Water Temperature (C)]]*OO[[#This Row],[76]]</f>
        <v>5.4386417875899999E-6</v>
      </c>
      <c r="CA392" s="10">
        <f>3/24000000*OO[[#This Row],[135 (05JUL1985 18:00:00)-Water Temperature (C)]]*OO[[#This Row],[77]]</f>
        <v>5.4785788706669996E-6</v>
      </c>
      <c r="CB392" s="10">
        <f>3/24000000*OO[[#This Row],[136 (05JUL1985 21:00:00)-Water Temperature (C)]]*OO[[#This Row],[78]]</f>
        <v>5.1585286410639991E-6</v>
      </c>
      <c r="CC392" s="10">
        <f>3/24000000*OO[[#This Row],[137 (06JUL1985 00:00:00)-Water Temperature (C)]]*OO[[#This Row],[79]]</f>
        <v>4.7971237209963749E-6</v>
      </c>
      <c r="CD392" s="10">
        <f>3/24000000*OO[[#This Row],[138 (06JUL1985 03:00:00)-Water Temperature (C)]]*OO[[#This Row],[80]]</f>
        <v>4.5243104781759992E-6</v>
      </c>
      <c r="CE392" s="10">
        <f>3/24000000*OO[[#This Row],[139 (06JUL1985 06:00:00)-Water Temperature (C)]]*OO[[#This Row],[81]]</f>
        <v>4.25940688352725E-6</v>
      </c>
      <c r="CF392" s="10">
        <f>3/24000000*OO[[#This Row],[140 (06JUL1985 09:00:00)-Water Temperature (C)]]*OO[[#This Row],[82]]</f>
        <v>4.0883906386202499E-6</v>
      </c>
      <c r="CG392" s="10">
        <f>3/24000000*OO[[#This Row],[141 (06JUL1985 12:00:00)-Water Temperature (C)]]*OO[[#This Row],[83]]</f>
        <v>4.0215457633672494E-6</v>
      </c>
      <c r="CH392" s="10">
        <f>3/24000000*OO[[#This Row],[142 (06JUL1985 15:00:00)-Water Temperature (C)]]*OO[[#This Row],[84]]</f>
        <v>3.8968187671812495E-6</v>
      </c>
      <c r="CI392" s="10">
        <f>3/24000000*OO[[#This Row],[143 (06JUL1985 18:00:00)-Water Temperature (C)]]*OO[[#This Row],[85]]</f>
        <v>3.72736170935075E-6</v>
      </c>
      <c r="CJ392" s="10">
        <f>3/24000000*OO[[#This Row],[144 (06JUL1985 21:00:00)-Water Temperature (C)]]*OO[[#This Row],[86]]</f>
        <v>3.4933566916532504E-6</v>
      </c>
      <c r="CK392" s="10">
        <f>3/24000000*OO[[#This Row],[145 (07JUL1985 00:00:00)-Water Temperature (C)]]*OO[[#This Row],[87]]</f>
        <v>3.1836556894040002E-6</v>
      </c>
      <c r="CL392" s="10">
        <f>3/24000000*OO[[#This Row],[146 (07JUL1985 03:00:00)-Water Temperature (C)]]*OO[[#This Row],[88]]</f>
        <v>2.9162544673522501E-6</v>
      </c>
      <c r="CM392" s="10">
        <f>3/24000000*OO[[#This Row],[147 (07JUL1985 06:00:00)-Water Temperature (C)]]*OO[[#This Row],[89]]</f>
        <v>2.7113853582768748E-6</v>
      </c>
      <c r="CN392" s="10">
        <f>3/24000000*OO[[#This Row],[148 (07JUL1985 09:00:00)-Water Temperature (C)]]*OO[[#This Row],[90]]</f>
        <v>2.6208393304392498E-6</v>
      </c>
      <c r="CO392" s="10">
        <f>3/24000000*OO[[#This Row],[149 (07JUL1985 12:00:00)-Water Temperature (C)]]*OO[[#This Row],[91]]</f>
        <v>2.5770507295203749E-6</v>
      </c>
      <c r="CP392" s="10">
        <f>3/24000000*OO[[#This Row],[150 (07JUL1985 15:00:00)-Water Temperature (C)]]*OO[[#This Row],[92]]</f>
        <v>2.60773961007675E-6</v>
      </c>
      <c r="CQ392" s="10">
        <f>3/24000000*OO[[#This Row],[151 (07JUL1985 18:00:00)-Water Temperature (C)]]*OO[[#This Row],[93]]</f>
        <v>2.6571098395439999E-6</v>
      </c>
      <c r="CR392" s="10">
        <f>3/24000000*OO[[#This Row],[152 (07JUL1985 21:00:00)-Water Temperature (C)]]*OO[[#This Row],[94]]</f>
        <v>2.5674758392391247E-6</v>
      </c>
      <c r="CS392" s="10">
        <f>3/24000000*OO[[#This Row],[153 (08JUL1985 00:00:00)-Water Temperature (C)]]*OO[[#This Row],[95]]</f>
        <v>2.36526844389E-6</v>
      </c>
      <c r="CT392" s="10">
        <f>3/24000000*OO[[#This Row],[154 (08JUL1985 03:00:00)-Water Temperature (C)]]*OO[[#This Row],[96]]</f>
        <v>2.2035644765557496E-6</v>
      </c>
      <c r="CU392" s="10">
        <f>3/24000000*OO[[#This Row],[155 (08JUL1985 06:00:00)-Water Temperature (C)]]*OO[[#This Row],[97]]</f>
        <v>2.0836303227024998E-6</v>
      </c>
      <c r="CV392" s="10">
        <f>3/24000000*OO[[#This Row],[156 (08JUL1985 09:00:00)-Water Temperature (C)]]*OO[[#This Row],[98]]</f>
        <v>2.04035621962725E-6</v>
      </c>
      <c r="CW392" s="10">
        <f>3/24000000*OO[[#This Row],[157 (08JUL1985 12:00:00)-Water Temperature (C)]]*OO[[#This Row],[99]]</f>
        <v>1.97644909301E-6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0</v>
      </c>
      <c r="U393" s="10">
        <f>3/24*OO[[#This Row],[77 (28JUN1985 12:00:00)-Water Temperature (C)]]*OO[[#This Row],[19]]/SUM(OO[19])</f>
        <v>0</v>
      </c>
      <c r="V393" s="10">
        <f>3/24000000*OO[[#This Row],[78 (28JUN1985 15:00:00)-Water Temperature (C)]]*OO[[#This Row],[20]]</f>
        <v>0</v>
      </c>
      <c r="W393" s="10">
        <f>3/24000000*OO[[#This Row],[79 (28JUN1985 18:00:00)-Water Temperature (C)]]*OO[[#This Row],[21]]</f>
        <v>0</v>
      </c>
      <c r="X393" s="10">
        <f>3/24000000*OO[[#This Row],[80 (28JUN1985 21:00:00)-Water Temperature (C)]]*OO[[#This Row],[22]]</f>
        <v>4.6863435976687503E-35</v>
      </c>
      <c r="Y393" s="10">
        <f>3/24000000*OO[[#This Row],[81 (29JUN1985 00:00:00)-Water Temperature (C)]]*OO[[#This Row],[23]]</f>
        <v>4.3292272549862496E-30</v>
      </c>
      <c r="Z393" s="10">
        <f>3/24000000*OO[[#This Row],[82 (29JUN1985 03:00:00)-Water Temperature (C)]]*OO[[#This Row],[24]]</f>
        <v>1.6980898691249996E-23</v>
      </c>
      <c r="AA393" s="10">
        <f>3/24000000*OO[[#This Row],[83 (29JUN1985 06:00:00)-Water Temperature (C)]]*OO[[#This Row],[25]]</f>
        <v>2.2244816825962502E-19</v>
      </c>
      <c r="AB393" s="10">
        <f>3/24000000*OO[[#This Row],[84 (29JUN1985 09:00:00)-Water Temperature (C)]]*OO[[#This Row],[26]]</f>
        <v>3.5339275008449998E-16</v>
      </c>
      <c r="AC393" s="10">
        <f>3/24000000*OO[[#This Row],[85 (29JUN1985 12:00:00)-Water Temperature (C)]]*OO[[#This Row],[27]]</f>
        <v>1.585245851581875E-13</v>
      </c>
      <c r="AD393" s="10">
        <f>3/24000000*OO[[#This Row],[86 (29JUN1985 15:00:00)-Water Temperature (C)]]*OO[[#This Row],[28]]</f>
        <v>2.79253455158475E-11</v>
      </c>
      <c r="AE393" s="10">
        <f>3/24000000*OO[[#This Row],[88 (29JUN1985 21:00:00)-Water Temperature (C)]]*OO[[#This Row],[30]]</f>
        <v>8.6321840990575001E-8</v>
      </c>
      <c r="AF393" s="10">
        <f>3/24000000*OO[[#This Row],[88 (29JUN1985 21:00:00)-Water Temperature (C)]]*OO[[#This Row],[30]]</f>
        <v>8.6321840990575001E-8</v>
      </c>
      <c r="AG393" s="10">
        <f>3/24000000*OO[[#This Row],[89 (30JUN1985 00:00:00)-Water Temperature (C)]]*OO[[#This Row],[31]]</f>
        <v>1.8072054131154998E-6</v>
      </c>
      <c r="AH393" s="10">
        <f>3/24000000*OO[[#This Row],[90 (30JUN1985 03:00:00)-Water Temperature (C)]]*OO[[#This Row],[32]]</f>
        <v>2.353221599570875E-5</v>
      </c>
      <c r="AI393" s="10">
        <f>3/24000000*OO[[#This Row],[91 (30JUN1985 06:00:00)-Water Temperature (C)]]*OO[[#This Row],[33]]</f>
        <v>1.9354736156100002E-4</v>
      </c>
      <c r="AJ393" s="10">
        <f>3/24000000*OO[[#This Row],[92 (30JUN1985 09:00:00)-Water Temperature (C)]]*OO[[#This Row],[34]]</f>
        <v>1.1179034767092499E-3</v>
      </c>
      <c r="AK393" s="10">
        <f>3/24000000*OO[[#This Row],[93 (30JUN1985 12:00:00)-Water Temperature (C)]]*OO[[#This Row],[35]]</f>
        <v>4.8399533693059991E-3</v>
      </c>
      <c r="AL393" s="10">
        <f>3/24000000*OO[[#This Row],[94 (30JUN1985 15:00:00)-Water Temperature (C)]]*OO[[#This Row],[36]]</f>
        <v>1.5741686149224998E-2</v>
      </c>
      <c r="AM393" s="10">
        <f>3/24000000*OO[[#This Row],[95 (30JUN1985 18:00:00)-Water Temperature (C)]]*OO[[#This Row],[37]]</f>
        <v>3.7715999645940003E-2</v>
      </c>
      <c r="AN393" s="10">
        <f>3/24000000*OO[[#This Row],[96 (30JUN1985 21:00:00)-Water Temperature (C)]]*OO[[#This Row],[38]]</f>
        <v>6.4956012717075004E-2</v>
      </c>
      <c r="AO393" s="10">
        <f>3/24000000*OO[[#This Row],[97 (01JUL1985 00:00:00)-Water Temperature (C)]]*OO[[#This Row],[39]]</f>
        <v>8.7052366420500002E-2</v>
      </c>
      <c r="AP393" s="10">
        <f>3/24000000*OO[[#This Row],[98 (01JUL1985 03:00:00)-Water Temperature (C)]]*OO[[#This Row],[40]]</f>
        <v>9.6418754652787486E-2</v>
      </c>
      <c r="AQ393" s="10">
        <f>3/24000000*OO[[#This Row],[99 (01JUL1985 06:00:00)-Water Temperature (C)]]*OO[[#This Row],[41]]</f>
        <v>9.0684711403312496E-2</v>
      </c>
      <c r="AR393" s="10">
        <f>3/24000000*OO[[#This Row],[100 (01JUL1985 09:00:00)-Water Temperature (C)]]*OO[[#This Row],[42]]</f>
        <v>7.54165798441125E-2</v>
      </c>
      <c r="AS393" s="10">
        <f>3/24000000*OO[[#This Row],[101 (01JUL1985 12:00:00)-Water Temperature (C)]]*OO[[#This Row],[43]]</f>
        <v>5.4734292222187501E-2</v>
      </c>
      <c r="AT393" s="10">
        <f>3/24000000*OO[[#This Row],[102 (01JUL1985 15:00:00)-Water Temperature (C)]]*OO[[#This Row],[44]]</f>
        <v>3.4711591616624994E-2</v>
      </c>
      <c r="AU393" s="10">
        <f>3/24000000*OO[[#This Row],[103 (01JUL1985 18:00:00)-Water Temperature (C)]]*OO[[#This Row],[45]]</f>
        <v>1.88204414903375E-2</v>
      </c>
      <c r="AV393" s="10">
        <f>3/24000000*OO[[#This Row],[104 (01JUL1985 21:00:00)-Water Temperature (C)]]*OO[[#This Row],[46]]</f>
        <v>8.9426237545837499E-3</v>
      </c>
      <c r="AW393" s="10">
        <f>3/24000000*OO[[#This Row],[105 (02JUL1985 00:00:00)-Water Temperature (C)]]*OO[[#This Row],[47]]</f>
        <v>3.7621342319779996E-3</v>
      </c>
      <c r="AX393" s="10">
        <f>3/24000000*OO[[#This Row],[106 (02JUL1985 03:00:00)-Water Temperature (C)]]*OO[[#This Row],[48]]</f>
        <v>1.4724843245819998E-3</v>
      </c>
      <c r="AY393" s="10">
        <f>3/24000000*OO[[#This Row],[107 (02JUL1985 06:00:00)-Water Temperature (C)]]*OO[[#This Row],[49]]</f>
        <v>5.5945607300699992E-4</v>
      </c>
      <c r="AZ393" s="10">
        <f>3/24000000*OO[[#This Row],[108 (02JUL1985 09:00:00)-Water Temperature (C)]]*OO[[#This Row],[50]]</f>
        <v>2.3353368910125001E-4</v>
      </c>
      <c r="BA393" s="10">
        <f>3/24000000*OO[[#This Row],[109 (02JUL1985 12:00:00)-Water Temperature (C)]]*OO[[#This Row],[51]]</f>
        <v>1.1964625390095E-4</v>
      </c>
      <c r="BB393" s="10">
        <f>3/24000000*OO[[#This Row],[110 (02JUL1985 15:00:00)-Water Temperature (C)]]*OO[[#This Row],[52]]</f>
        <v>8.470149362543751E-5</v>
      </c>
      <c r="BC393" s="10">
        <f>3/24000000*OO[[#This Row],[111 (02JUL1985 18:00:00)-Water Temperature (C)]]*OO[[#This Row],[53]]</f>
        <v>7.5468094510687501E-5</v>
      </c>
      <c r="BD393" s="10">
        <f>3/24000000*OO[[#This Row],[112 (02JUL1985 21:00:00)-Water Temperature (C)]]*OO[[#This Row],[54]]</f>
        <v>7.0300781297312492E-5</v>
      </c>
      <c r="BE393" s="10">
        <f>3/24000000*OO[[#This Row],[113 (03JUL1985 00:00:00)-Water Temperature (C)]]*OO[[#This Row],[55]]</f>
        <v>6.5345759367750001E-5</v>
      </c>
      <c r="BF393" s="10">
        <f>3/24000000*OO[[#This Row],[114 (03JUL1985 03:00:00)-Water Temperature (C)]]*OO[[#This Row],[56]]</f>
        <v>6.0004917446949998E-5</v>
      </c>
      <c r="BG393" s="10">
        <f>3/24000000*OO[[#This Row],[115 (03JUL1985 06:00:00)-Water Temperature (C)]]*OO[[#This Row],[57]]</f>
        <v>5.4427232336887494E-5</v>
      </c>
      <c r="BH393" s="10">
        <f>3/24000000*OO[[#This Row],[116 (03JUL1985 09:00:00)-Water Temperature (C)]]*OO[[#This Row],[58]]</f>
        <v>5.0451893781656239E-5</v>
      </c>
      <c r="BI393" s="10">
        <f>3/24000000*OO[[#This Row],[117 (03JUL1985 12:00:00)-Water Temperature (C)]]*OO[[#This Row],[59]]</f>
        <v>4.7523864846439993E-5</v>
      </c>
      <c r="BJ393" s="10">
        <f>3/24000000*OO[[#This Row],[118 (03JUL1985 15:00:00)-Water Temperature (C)]]*OO[[#This Row],[60]]</f>
        <v>4.3530232937474998E-5</v>
      </c>
      <c r="BK393" s="10">
        <f>3/24000000*OO[[#This Row],[119 (03JUL1985 18:00:00)-Water Temperature (C)]]*OO[[#This Row],[61]]</f>
        <v>3.6844842126337503E-5</v>
      </c>
      <c r="BL393" s="10">
        <f>3/24000000*OO[[#This Row],[120 (03JUL1985 21:00:00)-Water Temperature (C)]]*OO[[#This Row],[62]]</f>
        <v>2.9412318122460004E-5</v>
      </c>
      <c r="BM393" s="10">
        <f>3/24000000*OO[[#This Row],[121 (04JUL1985 00:00:00)-Water Temperature (C)]]*OO[[#This Row],[63]]</f>
        <v>2.31965993791875E-5</v>
      </c>
      <c r="BN393" s="10">
        <f>3/24000000*OO[[#This Row],[122 (04JUL1985 03:00:00)-Water Temperature (C)]]*OO[[#This Row],[64]]</f>
        <v>1.8752987890959997E-5</v>
      </c>
      <c r="BO393" s="10">
        <f>3/24000000*OO[[#This Row],[123 (04JUL1985 06:00:00)-Water Temperature (C)]]*OO[[#This Row],[65]]</f>
        <v>1.57165078272E-5</v>
      </c>
      <c r="BP393" s="10">
        <f>3/24000000*OO[[#This Row],[124 (04JUL1985 09:00:00)-Water Temperature (C)]]*OO[[#This Row],[66]]</f>
        <v>1.4112564836039997E-5</v>
      </c>
      <c r="BQ393" s="10">
        <f>3/24000000*OO[[#This Row],[125 (04JUL1985 12:00:00)-Water Temperature (C)]]*OO[[#This Row],[67]]</f>
        <v>1.2977592532644999E-5</v>
      </c>
      <c r="BR393" s="10">
        <f>3/24000000*OO[[#This Row],[126 (04JUL1985 15:00:00)-Water Temperature (C)]]*OO[[#This Row],[68]]</f>
        <v>1.1829822747737499E-5</v>
      </c>
      <c r="BS393" s="10">
        <f>3/24000000*OO[[#This Row],[127 (04JUL1985 18:00:00)-Water Temperature (C)]]*OO[[#This Row],[69]]</f>
        <v>1.075383230711625E-5</v>
      </c>
      <c r="BT393" s="10">
        <f>3/24000000*OO[[#This Row],[128 (04JUL1985 21:00:00)-Water Temperature (C)]]*OO[[#This Row],[70]]</f>
        <v>9.8140981597574977E-6</v>
      </c>
      <c r="BU393" s="10">
        <f>3/24000000*OO[[#This Row],[129 (05JUL1985 00:00:00)-Water Temperature (C)]]*OO[[#This Row],[71]]</f>
        <v>8.8444649812387495E-6</v>
      </c>
      <c r="BV393" s="10">
        <f>3/24000000*OO[[#This Row],[130 (05JUL1985 03:00:00)-Water Temperature (C)]]*OO[[#This Row],[72]]</f>
        <v>7.9883262900574988E-6</v>
      </c>
      <c r="BW393" s="10">
        <f>3/24000000*OO[[#This Row],[131 (05JUL1985 06:00:00)-Water Temperature (C)]]*OO[[#This Row],[73]]</f>
        <v>7.2918122787499995E-6</v>
      </c>
      <c r="BX393" s="10">
        <f>3/24000000*OO[[#This Row],[132 (05JUL1985 09:00:00)-Water Temperature (C)]]*OO[[#This Row],[74]]</f>
        <v>7.0532475481049988E-6</v>
      </c>
      <c r="BY393" s="10">
        <f>3/24000000*OO[[#This Row],[133 (05JUL1985 12:00:00)-Water Temperature (C)]]*OO[[#This Row],[75]]</f>
        <v>7.3341414677537496E-6</v>
      </c>
      <c r="BZ393" s="10">
        <f>3/24000000*OO[[#This Row],[134 (05JUL1985 15:00:00)-Water Temperature (C)]]*OO[[#This Row],[76]]</f>
        <v>7.8008975767225011E-6</v>
      </c>
      <c r="CA393" s="10">
        <f>3/24000000*OO[[#This Row],[135 (05JUL1985 18:00:00)-Water Temperature (C)]]*OO[[#This Row],[77]]</f>
        <v>7.8764798711200002E-6</v>
      </c>
      <c r="CB393" s="10">
        <f>3/24000000*OO[[#This Row],[136 (05JUL1985 21:00:00)-Water Temperature (C)]]*OO[[#This Row],[78]]</f>
        <v>7.4260551639499991E-6</v>
      </c>
      <c r="CC393" s="10">
        <f>3/24000000*OO[[#This Row],[137 (06JUL1985 00:00:00)-Water Temperature (C)]]*OO[[#This Row],[79]]</f>
        <v>6.8986834002500005E-6</v>
      </c>
      <c r="CD393" s="10">
        <f>3/24000000*OO[[#This Row],[138 (06JUL1985 03:00:00)-Water Temperature (C)]]*OO[[#This Row],[80]]</f>
        <v>6.5094823856099993E-6</v>
      </c>
      <c r="CE393" s="10">
        <f>3/24000000*OO[[#This Row],[139 (06JUL1985 06:00:00)-Water Temperature (C)]]*OO[[#This Row],[81]]</f>
        <v>6.1346758472873746E-6</v>
      </c>
      <c r="CF393" s="10">
        <f>3/24000000*OO[[#This Row],[140 (06JUL1985 09:00:00)-Water Temperature (C)]]*OO[[#This Row],[82]]</f>
        <v>5.8899034113906252E-6</v>
      </c>
      <c r="CG393" s="10">
        <f>3/24000000*OO[[#This Row],[141 (06JUL1985 12:00:00)-Water Temperature (C)]]*OO[[#This Row],[83]]</f>
        <v>5.7982020476687504E-6</v>
      </c>
      <c r="CH393" s="10">
        <f>3/24000000*OO[[#This Row],[142 (06JUL1985 15:00:00)-Water Temperature (C)]]*OO[[#This Row],[84]]</f>
        <v>5.6331095582864992E-6</v>
      </c>
      <c r="CI393" s="10">
        <f>3/24000000*OO[[#This Row],[143 (06JUL1985 18:00:00)-Water Temperature (C)]]*OO[[#This Row],[85]]</f>
        <v>5.3896296310440004E-6</v>
      </c>
      <c r="CJ393" s="10">
        <f>3/24000000*OO[[#This Row],[144 (06JUL1985 21:00:00)-Water Temperature (C)]]*OO[[#This Row],[86]]</f>
        <v>5.0632530268156249E-6</v>
      </c>
      <c r="CK393" s="10">
        <f>3/24000000*OO[[#This Row],[145 (07JUL1985 00:00:00)-Water Temperature (C)]]*OO[[#This Row],[87]]</f>
        <v>4.6198403325752493E-6</v>
      </c>
      <c r="CL393" s="10">
        <f>3/24000000*OO[[#This Row],[146 (07JUL1985 03:00:00)-Water Temperature (C)]]*OO[[#This Row],[88]]</f>
        <v>4.232017553135E-6</v>
      </c>
      <c r="CM393" s="10">
        <f>3/24000000*OO[[#This Row],[147 (07JUL1985 06:00:00)-Water Temperature (C)]]*OO[[#This Row],[89]]</f>
        <v>3.9330822114285E-6</v>
      </c>
      <c r="CN393" s="10">
        <f>3/24000000*OO[[#This Row],[148 (07JUL1985 09:00:00)-Water Temperature (C)]]*OO[[#This Row],[90]]</f>
        <v>3.8023750472943753E-6</v>
      </c>
      <c r="CO393" s="10">
        <f>3/24000000*OO[[#This Row],[149 (07JUL1985 12:00:00)-Water Temperature (C)]]*OO[[#This Row],[91]]</f>
        <v>3.7359761371124996E-6</v>
      </c>
      <c r="CP393" s="10">
        <f>3/24000000*OO[[#This Row],[150 (07JUL1985 15:00:00)-Water Temperature (C)]]*OO[[#This Row],[92]]</f>
        <v>3.7829300132992497E-6</v>
      </c>
      <c r="CQ393" s="10">
        <f>3/24000000*OO[[#This Row],[151 (07JUL1985 18:00:00)-Water Temperature (C)]]*OO[[#This Row],[93]]</f>
        <v>3.8578360600530002E-6</v>
      </c>
      <c r="CR393" s="10">
        <f>3/24000000*OO[[#This Row],[152 (07JUL1985 21:00:00)-Water Temperature (C)]]*OO[[#This Row],[94]]</f>
        <v>3.7392956955199991E-6</v>
      </c>
      <c r="CS393" s="10">
        <f>3/24000000*OO[[#This Row],[153 (08JUL1985 00:00:00)-Water Temperature (C)]]*OO[[#This Row],[95]]</f>
        <v>3.4423652494040003E-6</v>
      </c>
      <c r="CT393" s="10">
        <f>3/24000000*OO[[#This Row],[154 (08JUL1985 03:00:00)-Water Temperature (C)]]*OO[[#This Row],[96]]</f>
        <v>3.2048920903672493E-6</v>
      </c>
      <c r="CU393" s="10">
        <f>3/24000000*OO[[#This Row],[155 (08JUL1985 06:00:00)-Water Temperature (C)]]*OO[[#This Row],[97]]</f>
        <v>3.0309291326112493E-6</v>
      </c>
      <c r="CV393" s="10">
        <f>3/24000000*OO[[#This Row],[156 (08JUL1985 09:00:00)-Water Temperature (C)]]*OO[[#This Row],[98]]</f>
        <v>2.9670692560019996E-6</v>
      </c>
      <c r="CW393" s="10">
        <f>3/24000000*OO[[#This Row],[157 (08JUL1985 12:00:00)-Water Temperature (C)]]*OO[[#This Row],[99]]</f>
        <v>2.8810483585038752E-6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0</v>
      </c>
      <c r="U394" s="10">
        <f>3/24*OO[[#This Row],[77 (28JUN1985 12:00:00)-Water Temperature (C)]]*OO[[#This Row],[19]]/SUM(OO[19])</f>
        <v>0</v>
      </c>
      <c r="V394" s="10">
        <f>3/24000000*OO[[#This Row],[78 (28JUN1985 15:00:00)-Water Temperature (C)]]*OO[[#This Row],[20]]</f>
        <v>0</v>
      </c>
      <c r="W394" s="10">
        <f>3/24000000*OO[[#This Row],[79 (28JUN1985 18:00:00)-Water Temperature (C)]]*OO[[#This Row],[21]]</f>
        <v>0</v>
      </c>
      <c r="X394" s="10">
        <f>3/24000000*OO[[#This Row],[80 (28JUN1985 21:00:00)-Water Temperature (C)]]*OO[[#This Row],[22]]</f>
        <v>1.51299543884E-35</v>
      </c>
      <c r="Y394" s="10">
        <f>3/24000000*OO[[#This Row],[81 (29JUN1985 00:00:00)-Water Temperature (C)]]*OO[[#This Row],[23]]</f>
        <v>1.5504249851099999E-30</v>
      </c>
      <c r="Z394" s="10">
        <f>3/24000000*OO[[#This Row],[82 (29JUN1985 03:00:00)-Water Temperature (C)]]*OO[[#This Row],[24]]</f>
        <v>6.1433912068999992E-24</v>
      </c>
      <c r="AA394" s="10">
        <f>3/24000000*OO[[#This Row],[83 (29JUN1985 06:00:00)-Water Temperature (C)]]*OO[[#This Row],[25]]</f>
        <v>9.9623632253999987E-20</v>
      </c>
      <c r="AB394" s="10">
        <f>3/24000000*OO[[#This Row],[84 (29JUN1985 09:00:00)-Water Temperature (C)]]*OO[[#This Row],[26]]</f>
        <v>1.8408137235251249E-16</v>
      </c>
      <c r="AC394" s="10">
        <f>3/24000000*OO[[#This Row],[85 (29JUN1985 12:00:00)-Water Temperature (C)]]*OO[[#This Row],[27]]</f>
        <v>9.3152551068000013E-14</v>
      </c>
      <c r="AD394" s="10">
        <f>3/24000000*OO[[#This Row],[86 (29JUN1985 15:00:00)-Water Temperature (C)]]*OO[[#This Row],[28]]</f>
        <v>1.8092074342781252E-11</v>
      </c>
      <c r="AE394" s="10">
        <f>3/24000000*OO[[#This Row],[88 (29JUN1985 21:00:00)-Water Temperature (C)]]*OO[[#This Row],[30]]</f>
        <v>6.5074111748099999E-8</v>
      </c>
      <c r="AF394" s="10">
        <f>3/24000000*OO[[#This Row],[88 (29JUN1985 21:00:00)-Water Temperature (C)]]*OO[[#This Row],[30]]</f>
        <v>6.5074111748099999E-8</v>
      </c>
      <c r="AG394" s="10">
        <f>3/24000000*OO[[#This Row],[89 (30JUN1985 00:00:00)-Water Temperature (C)]]*OO[[#This Row],[31]]</f>
        <v>1.4479843798034998E-6</v>
      </c>
      <c r="AH394" s="10">
        <f>3/24000000*OO[[#This Row],[90 (30JUN1985 03:00:00)-Water Temperature (C)]]*OO[[#This Row],[32]]</f>
        <v>2.003853736303625E-5</v>
      </c>
      <c r="AI394" s="10">
        <f>3/24000000*OO[[#This Row],[91 (30JUN1985 06:00:00)-Water Temperature (C)]]*OO[[#This Row],[33]]</f>
        <v>1.7475241876356251E-4</v>
      </c>
      <c r="AJ394" s="10">
        <f>3/24000000*OO[[#This Row],[92 (30JUN1985 09:00:00)-Water Temperature (C)]]*OO[[#This Row],[34]]</f>
        <v>1.0425402296932501E-3</v>
      </c>
      <c r="AK394" s="10">
        <f>3/24000000*OO[[#This Row],[93 (30JUN1985 12:00:00)-Water Temperature (C)]]*OO[[#This Row],[35]]</f>
        <v>4.6758592288808744E-3</v>
      </c>
      <c r="AL394" s="10">
        <f>3/24000000*OO[[#This Row],[94 (30JUN1985 15:00:00)-Water Temperature (C)]]*OO[[#This Row],[36]]</f>
        <v>1.575540909333625E-2</v>
      </c>
      <c r="AM394" s="10">
        <f>3/24000000*OO[[#This Row],[95 (30JUN1985 18:00:00)-Water Temperature (C)]]*OO[[#This Row],[37]]</f>
        <v>3.9018120831374993E-2</v>
      </c>
      <c r="AN394" s="10">
        <f>3/24000000*OO[[#This Row],[96 (30JUN1985 21:00:00)-Water Temperature (C)]]*OO[[#This Row],[38]]</f>
        <v>6.9414477618287493E-2</v>
      </c>
      <c r="AO394" s="10">
        <f>3/24000000*OO[[#This Row],[97 (01JUL1985 00:00:00)-Water Temperature (C)]]*OO[[#This Row],[39]]</f>
        <v>9.5442388388512489E-2</v>
      </c>
      <c r="AP394" s="10">
        <f>3/24000000*OO[[#This Row],[98 (01JUL1985 03:00:00)-Water Temperature (C)]]*OO[[#This Row],[40]]</f>
        <v>0.1081723463334</v>
      </c>
      <c r="AQ394" s="10">
        <f>3/24000000*OO[[#This Row],[99 (01JUL1985 06:00:00)-Water Temperature (C)]]*OO[[#This Row],[41]]</f>
        <v>0.10394619511480001</v>
      </c>
      <c r="AR394" s="10">
        <f>3/24000000*OO[[#This Row],[100 (01JUL1985 09:00:00)-Water Temperature (C)]]*OO[[#This Row],[42]]</f>
        <v>8.8202463367949999E-2</v>
      </c>
      <c r="AS394" s="10">
        <f>3/24000000*OO[[#This Row],[101 (01JUL1985 12:00:00)-Water Temperature (C)]]*OO[[#This Row],[43]]</f>
        <v>6.5312744520250002E-2</v>
      </c>
      <c r="AT394" s="10">
        <f>3/24000000*OO[[#This Row],[102 (01JUL1985 15:00:00)-Water Temperature (C)]]*OO[[#This Row],[44]]</f>
        <v>4.223445334848E-2</v>
      </c>
      <c r="AU394" s="10">
        <f>3/24000000*OO[[#This Row],[103 (01JUL1985 18:00:00)-Water Temperature (C)]]*OO[[#This Row],[45]]</f>
        <v>2.3321284997271249E-2</v>
      </c>
      <c r="AV394" s="10">
        <f>3/24000000*OO[[#This Row],[104 (01JUL1985 21:00:00)-Water Temperature (C)]]*OO[[#This Row],[46]]</f>
        <v>1.1271638730608749E-2</v>
      </c>
      <c r="AW394" s="10">
        <f>3/24000000*OO[[#This Row],[105 (02JUL1985 00:00:00)-Water Temperature (C)]]*OO[[#This Row],[47]]</f>
        <v>4.8076327192879999E-3</v>
      </c>
      <c r="AX394" s="10">
        <f>3/24000000*OO[[#This Row],[106 (02JUL1985 03:00:00)-Water Temperature (C)]]*OO[[#This Row],[48]]</f>
        <v>1.9011268282684997E-3</v>
      </c>
      <c r="AY394" s="10">
        <f>3/24000000*OO[[#This Row],[107 (02JUL1985 06:00:00)-Water Temperature (C)]]*OO[[#This Row],[49]]</f>
        <v>7.2464142412499992E-4</v>
      </c>
      <c r="AZ394" s="10">
        <f>3/24000000*OO[[#This Row],[108 (02JUL1985 09:00:00)-Water Temperature (C)]]*OO[[#This Row],[50]]</f>
        <v>2.9898265581259996E-4</v>
      </c>
      <c r="BA394" s="10">
        <f>3/24000000*OO[[#This Row],[109 (02JUL1985 12:00:00)-Water Temperature (C)]]*OO[[#This Row],[51]]</f>
        <v>1.4817891859574998E-4</v>
      </c>
      <c r="BB394" s="10">
        <f>3/24000000*OO[[#This Row],[110 (02JUL1985 15:00:00)-Water Temperature (C)]]*OO[[#This Row],[52]]</f>
        <v>1.0029547117232497E-4</v>
      </c>
      <c r="BC394" s="10">
        <f>3/24000000*OO[[#This Row],[111 (02JUL1985 18:00:00)-Water Temperature (C)]]*OO[[#This Row],[53]]</f>
        <v>8.7298963945600007E-5</v>
      </c>
      <c r="BD394" s="10">
        <f>3/24000000*OO[[#This Row],[112 (02JUL1985 21:00:00)-Water Temperature (C)]]*OO[[#This Row],[54]]</f>
        <v>8.0991469604250002E-5</v>
      </c>
      <c r="BE394" s="10">
        <f>3/24000000*OO[[#This Row],[113 (03JUL1985 00:00:00)-Water Temperature (C)]]*OO[[#This Row],[55]]</f>
        <v>7.5377220459224993E-5</v>
      </c>
      <c r="BF394" s="10">
        <f>3/24000000*OO[[#This Row],[114 (03JUL1985 03:00:00)-Water Temperature (C)]]*OO[[#This Row],[56]]</f>
        <v>6.9438220548875002E-5</v>
      </c>
      <c r="BG394" s="10">
        <f>3/24000000*OO[[#This Row],[115 (03JUL1985 06:00:00)-Water Temperature (C)]]*OO[[#This Row],[57]]</f>
        <v>6.32019192688125E-5</v>
      </c>
      <c r="BH394" s="10">
        <f>3/24000000*OO[[#This Row],[116 (03JUL1985 09:00:00)-Water Temperature (C)]]*OO[[#This Row],[58]]</f>
        <v>5.8756296663499997E-5</v>
      </c>
      <c r="BI394" s="10">
        <f>3/24000000*OO[[#This Row],[117 (03JUL1985 12:00:00)-Water Temperature (C)]]*OO[[#This Row],[59]]</f>
        <v>5.5590106588651237E-5</v>
      </c>
      <c r="BJ394" s="10">
        <f>3/24000000*OO[[#This Row],[118 (03JUL1985 15:00:00)-Water Temperature (C)]]*OO[[#This Row],[60]]</f>
        <v>5.1232395233208751E-5</v>
      </c>
      <c r="BK394" s="10">
        <f>3/24000000*OO[[#This Row],[119 (03JUL1985 18:00:00)-Water Temperature (C)]]*OO[[#This Row],[61]]</f>
        <v>4.3594428845373746E-5</v>
      </c>
      <c r="BL394" s="10">
        <f>3/24000000*OO[[#This Row],[120 (03JUL1985 21:00:00)-Water Temperature (C)]]*OO[[#This Row],[62]]</f>
        <v>3.4864514657887498E-5</v>
      </c>
      <c r="BM394" s="10">
        <f>3/24000000*OO[[#This Row],[121 (04JUL1985 00:00:00)-Water Temperature (C)]]*OO[[#This Row],[63]]</f>
        <v>2.7453014406702498E-5</v>
      </c>
      <c r="BN394" s="10">
        <f>3/24000000*OO[[#This Row],[122 (04JUL1985 03:00:00)-Water Temperature (C)]]*OO[[#This Row],[64]]</f>
        <v>2.211924421E-5</v>
      </c>
      <c r="BO394" s="10">
        <f>3/24000000*OO[[#This Row],[123 (04JUL1985 06:00:00)-Water Temperature (C)]]*OO[[#This Row],[65]]</f>
        <v>1.84550560827975E-5</v>
      </c>
      <c r="BP394" s="10">
        <f>3/24000000*OO[[#This Row],[124 (04JUL1985 09:00:00)-Water Temperature (C)]]*OO[[#This Row],[66]]</f>
        <v>1.6489501321829997E-5</v>
      </c>
      <c r="BQ394" s="10">
        <f>3/24000000*OO[[#This Row],[125 (04JUL1985 12:00:00)-Water Temperature (C)]]*OO[[#This Row],[67]]</f>
        <v>1.5153615751934999E-5</v>
      </c>
      <c r="BR394" s="10">
        <f>3/24000000*OO[[#This Row],[126 (04JUL1985 15:00:00)-Water Temperature (C)]]*OO[[#This Row],[68]]</f>
        <v>1.3788182805907501E-5</v>
      </c>
      <c r="BS394" s="10">
        <f>3/24000000*OO[[#This Row],[127 (04JUL1985 18:00:00)-Water Temperature (C)]]*OO[[#This Row],[69]]</f>
        <v>1.2536214824775E-5</v>
      </c>
      <c r="BT394" s="10">
        <f>3/24000000*OO[[#This Row],[128 (04JUL1985 21:00:00)-Water Temperature (C)]]*OO[[#This Row],[70]]</f>
        <v>1.14580777497875E-5</v>
      </c>
      <c r="BU394" s="10">
        <f>3/24000000*OO[[#This Row],[129 (05JUL1985 00:00:00)-Water Temperature (C)]]*OO[[#This Row],[71]]</f>
        <v>1.032967799410625E-5</v>
      </c>
      <c r="BV394" s="10">
        <f>3/24000000*OO[[#This Row],[130 (05JUL1985 03:00:00)-Water Temperature (C)]]*OO[[#This Row],[72]]</f>
        <v>9.3224425025074991E-6</v>
      </c>
      <c r="BW394" s="10">
        <f>3/24000000*OO[[#This Row],[131 (05JUL1985 06:00:00)-Water Temperature (C)]]*OO[[#This Row],[73]]</f>
        <v>8.4976561350300008E-6</v>
      </c>
      <c r="BX394" s="10">
        <f>3/24000000*OO[[#This Row],[132 (05JUL1985 09:00:00)-Water Temperature (C)]]*OO[[#This Row],[74]]</f>
        <v>8.1998294931437508E-6</v>
      </c>
      <c r="BY394" s="10">
        <f>3/24000000*OO[[#This Row],[133 (05JUL1985 12:00:00)-Water Temperature (C)]]*OO[[#This Row],[75]]</f>
        <v>8.5060540198699993E-6</v>
      </c>
      <c r="BZ394" s="10">
        <f>3/24000000*OO[[#This Row],[134 (05JUL1985 15:00:00)-Water Temperature (C)]]*OO[[#This Row],[76]]</f>
        <v>9.0511911069612498E-6</v>
      </c>
      <c r="CA394" s="10">
        <f>3/24000000*OO[[#This Row],[135 (05JUL1985 18:00:00)-Water Temperature (C)]]*OO[[#This Row],[77]]</f>
        <v>9.1612301423999994E-6</v>
      </c>
      <c r="CB394" s="10">
        <f>3/24000000*OO[[#This Row],[136 (05JUL1985 21:00:00)-Water Temperature (C)]]*OO[[#This Row],[78]]</f>
        <v>8.6452805213799993E-6</v>
      </c>
      <c r="CC394" s="10">
        <f>3/24000000*OO[[#This Row],[137 (06JUL1985 00:00:00)-Water Temperature (C)]]*OO[[#This Row],[79]]</f>
        <v>8.0150122665950006E-6</v>
      </c>
      <c r="CD394" s="10">
        <f>3/24000000*OO[[#This Row],[138 (06JUL1985 03:00:00)-Water Temperature (C)]]*OO[[#This Row],[80]]</f>
        <v>7.5589446775762508E-6</v>
      </c>
      <c r="CE394" s="10">
        <f>3/24000000*OO[[#This Row],[139 (06JUL1985 06:00:00)-Water Temperature (C)]]*OO[[#This Row],[81]]</f>
        <v>7.1269414387599995E-6</v>
      </c>
      <c r="CF394" s="10">
        <f>3/24000000*OO[[#This Row],[140 (06JUL1985 09:00:00)-Water Temperature (C)]]*OO[[#This Row],[82]]</f>
        <v>6.8385721362549999E-6</v>
      </c>
      <c r="CG394" s="10">
        <f>3/24000000*OO[[#This Row],[141 (06JUL1985 12:00:00)-Water Temperature (C)]]*OO[[#This Row],[83]]</f>
        <v>6.7303965331749995E-6</v>
      </c>
      <c r="CH394" s="10">
        <f>3/24000000*OO[[#This Row],[142 (06JUL1985 15:00:00)-Water Temperature (C)]]*OO[[#This Row],[84]]</f>
        <v>6.5540311971724989E-6</v>
      </c>
      <c r="CI394" s="10">
        <f>3/24000000*OO[[#This Row],[143 (06JUL1985 18:00:00)-Water Temperature (C)]]*OO[[#This Row],[85]]</f>
        <v>6.2691456983829997E-6</v>
      </c>
      <c r="CJ394" s="10">
        <f>3/24000000*OO[[#This Row],[144 (06JUL1985 21:00:00)-Water Temperature (C)]]*OO[[#This Row],[86]]</f>
        <v>5.9021338603462503E-6</v>
      </c>
      <c r="CK394" s="10">
        <f>3/24000000*OO[[#This Row],[145 (07JUL1985 00:00:00)-Water Temperature (C)]]*OO[[#This Row],[87]]</f>
        <v>5.3898910845762493E-6</v>
      </c>
      <c r="CL394" s="10">
        <f>3/24000000*OO[[#This Row],[146 (07JUL1985 03:00:00)-Water Temperature (C)]]*OO[[#This Row],[88]]</f>
        <v>4.933949365635E-6</v>
      </c>
      <c r="CM394" s="10">
        <f>3/24000000*OO[[#This Row],[147 (07JUL1985 06:00:00)-Water Temperature (C)]]*OO[[#This Row],[89]]</f>
        <v>4.5798001368519994E-6</v>
      </c>
      <c r="CN394" s="10">
        <f>3/24000000*OO[[#This Row],[148 (07JUL1985 09:00:00)-Water Temperature (C)]]*OO[[#This Row],[90]]</f>
        <v>4.4228351111264995E-6</v>
      </c>
      <c r="CO394" s="10">
        <f>3/24000000*OO[[#This Row],[149 (07JUL1985 12:00:00)-Water Temperature (C)]]*OO[[#This Row],[91]]</f>
        <v>4.3396527726359993E-6</v>
      </c>
      <c r="CP394" s="10">
        <f>3/24000000*OO[[#This Row],[150 (07JUL1985 15:00:00)-Water Temperature (C)]]*OO[[#This Row],[92]]</f>
        <v>4.3937845444399998E-6</v>
      </c>
      <c r="CQ394" s="10">
        <f>3/24000000*OO[[#This Row],[151 (07JUL1985 18:00:00)-Water Temperature (C)]]*OO[[#This Row],[93]]</f>
        <v>4.4812185737944999E-6</v>
      </c>
      <c r="CR394" s="10">
        <f>3/24000000*OO[[#This Row],[152 (07JUL1985 21:00:00)-Water Temperature (C)]]*OO[[#This Row],[94]]</f>
        <v>4.3576443987337498E-6</v>
      </c>
      <c r="CS394" s="10">
        <f>3/24000000*OO[[#This Row],[153 (08JUL1985 00:00:00)-Water Temperature (C)]]*OO[[#This Row],[95]]</f>
        <v>4.0063224256912496E-6</v>
      </c>
      <c r="CT394" s="10">
        <f>3/24000000*OO[[#This Row],[154 (08JUL1985 03:00:00)-Water Temperature (C)]]*OO[[#This Row],[96]]</f>
        <v>3.7243918312892499E-6</v>
      </c>
      <c r="CU394" s="10">
        <f>3/24000000*OO[[#This Row],[155 (08JUL1985 06:00:00)-Water Temperature (C)]]*OO[[#This Row],[97]]</f>
        <v>3.5190224202629996E-6</v>
      </c>
      <c r="CV394" s="10">
        <f>3/24000000*OO[[#This Row],[156 (08JUL1985 09:00:00)-Water Temperature (C)]]*OO[[#This Row],[98]]</f>
        <v>3.4408149928129995E-6</v>
      </c>
      <c r="CW394" s="10">
        <f>3/24000000*OO[[#This Row],[157 (08JUL1985 12:00:00)-Water Temperature (C)]]*OO[[#This Row],[99]]</f>
        <v>3.3475121220787502E-6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0</v>
      </c>
      <c r="U395" s="10">
        <f>3/24*OO[[#This Row],[77 (28JUN1985 12:00:00)-Water Temperature (C)]]*OO[[#This Row],[19]]/SUM(OO[19])</f>
        <v>0</v>
      </c>
      <c r="V395" s="10">
        <f>3/24000000*OO[[#This Row],[78 (28JUN1985 15:00:00)-Water Temperature (C)]]*OO[[#This Row],[20]]</f>
        <v>0</v>
      </c>
      <c r="W395" s="10">
        <f>3/24000000*OO[[#This Row],[79 (28JUN1985 18:00:00)-Water Temperature (C)]]*OO[[#This Row],[21]]</f>
        <v>0</v>
      </c>
      <c r="X395" s="10">
        <f>3/24000000*OO[[#This Row],[80 (28JUN1985 21:00:00)-Water Temperature (C)]]*OO[[#This Row],[22]]</f>
        <v>2.0897071100647501E-36</v>
      </c>
      <c r="Y395" s="10">
        <f>3/24000000*OO[[#This Row],[81 (29JUN1985 00:00:00)-Water Temperature (C)]]*OO[[#This Row],[23]]</f>
        <v>3.0447148259206252E-31</v>
      </c>
      <c r="Z395" s="10">
        <f>3/24000000*OO[[#This Row],[82 (29JUN1985 03:00:00)-Water Temperature (C)]]*OO[[#This Row],[24]]</f>
        <v>1.2108139484331249E-24</v>
      </c>
      <c r="AA395" s="10">
        <f>3/24000000*OO[[#This Row],[83 (29JUN1985 06:00:00)-Water Temperature (C)]]*OO[[#This Row],[25]]</f>
        <v>2.6497802536650001E-20</v>
      </c>
      <c r="AB395" s="10">
        <f>3/24000000*OO[[#This Row],[84 (29JUN1985 09:00:00)-Water Temperature (C)]]*OO[[#This Row],[26]]</f>
        <v>5.8319760583399985E-17</v>
      </c>
      <c r="AC395" s="10">
        <f>3/24000000*OO[[#This Row],[85 (29JUN1985 12:00:00)-Water Temperature (C)]]*OO[[#This Row],[27]]</f>
        <v>3.3900513951374994E-14</v>
      </c>
      <c r="AD395" s="10">
        <f>3/24000000*OO[[#This Row],[86 (29JUN1985 15:00:00)-Water Temperature (C)]]*OO[[#This Row],[28]]</f>
        <v>7.4226382728749994E-12</v>
      </c>
      <c r="AE395" s="10">
        <f>3/24000000*OO[[#This Row],[88 (29JUN1985 21:00:00)-Water Temperature (C)]]*OO[[#This Row],[30]]</f>
        <v>3.3105454819123744E-8</v>
      </c>
      <c r="AF395" s="10">
        <f>3/24000000*OO[[#This Row],[88 (29JUN1985 21:00:00)-Water Temperature (C)]]*OO[[#This Row],[30]]</f>
        <v>3.3105454819123744E-8</v>
      </c>
      <c r="AG395" s="10">
        <f>3/24000000*OO[[#This Row],[89 (30JUN1985 00:00:00)-Water Temperature (C)]]*OO[[#This Row],[31]]</f>
        <v>8.1212892788212492E-7</v>
      </c>
      <c r="AH395" s="10">
        <f>3/24000000*OO[[#This Row],[90 (30JUN1985 03:00:00)-Water Temperature (C)]]*OO[[#This Row],[32]]</f>
        <v>1.2447094045049998E-5</v>
      </c>
      <c r="AI395" s="10">
        <f>3/24000000*OO[[#This Row],[91 (30JUN1985 06:00:00)-Water Temperature (C)]]*OO[[#This Row],[33]]</f>
        <v>1.2098180403281251E-4</v>
      </c>
      <c r="AJ395" s="10">
        <f>3/24000000*OO[[#This Row],[92 (30JUN1985 09:00:00)-Water Temperature (C)]]*OO[[#This Row],[34]]</f>
        <v>7.6788215633937494E-4</v>
      </c>
      <c r="AK395" s="10">
        <f>3/24000000*OO[[#This Row],[93 (30JUN1985 12:00:00)-Water Temperature (C)]]*OO[[#This Row],[35]]</f>
        <v>3.5583026974109998E-3</v>
      </c>
      <c r="AL395" s="10">
        <f>3/24000000*OO[[#This Row],[94 (30JUN1985 15:00:00)-Water Temperature (C)]]*OO[[#This Row],[36]]</f>
        <v>1.2376512523504997E-2</v>
      </c>
      <c r="AM395" s="10">
        <f>3/24000000*OO[[#This Row],[95 (30JUN1985 18:00:00)-Water Temperature (C)]]*OO[[#This Row],[37]]</f>
        <v>3.1558546057649996E-2</v>
      </c>
      <c r="AN395" s="10">
        <f>3/24000000*OO[[#This Row],[96 (30JUN1985 21:00:00)-Water Temperature (C)]]*OO[[#This Row],[38]]</f>
        <v>5.7738318858499997E-2</v>
      </c>
      <c r="AO395" s="10">
        <f>3/24000000*OO[[#This Row],[97 (01JUL1985 00:00:00)-Water Temperature (C)]]*OO[[#This Row],[39]]</f>
        <v>8.1183092883175004E-2</v>
      </c>
      <c r="AP395" s="10">
        <f>3/24000000*OO[[#This Row],[98 (01JUL1985 03:00:00)-Water Temperature (C)]]*OO[[#This Row],[40]]</f>
        <v>9.3851353660687517E-2</v>
      </c>
      <c r="AQ395" s="10">
        <f>3/24000000*OO[[#This Row],[99 (01JUL1985 06:00:00)-Water Temperature (C)]]*OO[[#This Row],[41]]</f>
        <v>9.1822717878937504E-2</v>
      </c>
      <c r="AR395" s="10">
        <f>3/24000000*OO[[#This Row],[100 (01JUL1985 09:00:00)-Water Temperature (C)]]*OO[[#This Row],[42]]</f>
        <v>7.9297716442700006E-2</v>
      </c>
      <c r="AS395" s="10">
        <f>3/24000000*OO[[#This Row],[101 (01JUL1985 12:00:00)-Water Temperature (C)]]*OO[[#This Row],[43]]</f>
        <v>5.9737279394975008E-2</v>
      </c>
      <c r="AT395" s="10">
        <f>3/24000000*OO[[#This Row],[102 (01JUL1985 15:00:00)-Water Temperature (C)]]*OO[[#This Row],[44]]</f>
        <v>3.9253561922849997E-2</v>
      </c>
      <c r="AU395" s="10">
        <f>3/24000000*OO[[#This Row],[103 (01JUL1985 18:00:00)-Water Temperature (C)]]*OO[[#This Row],[45]]</f>
        <v>2.1993564180819998E-2</v>
      </c>
      <c r="AV395" s="10">
        <f>3/24000000*OO[[#This Row],[104 (01JUL1985 21:00:00)-Water Temperature (C)]]*OO[[#This Row],[46]]</f>
        <v>1.0774663035644999E-2</v>
      </c>
      <c r="AW395" s="10">
        <f>3/24000000*OO[[#This Row],[105 (02JUL1985 00:00:00)-Water Temperature (C)]]*OO[[#This Row],[47]]</f>
        <v>4.6513047633187496E-3</v>
      </c>
      <c r="AX395" s="10">
        <f>3/24000000*OO[[#This Row],[106 (02JUL1985 03:00:00)-Water Temperature (C)]]*OO[[#This Row],[48]]</f>
        <v>1.855605862981E-3</v>
      </c>
      <c r="AY395" s="10">
        <f>3/24000000*OO[[#This Row],[107 (02JUL1985 06:00:00)-Water Temperature (C)]]*OO[[#This Row],[49]]</f>
        <v>7.0963139951474991E-4</v>
      </c>
      <c r="AZ395" s="10">
        <f>3/24000000*OO[[#This Row],[108 (02JUL1985 09:00:00)-Water Temperature (C)]]*OO[[#This Row],[50]]</f>
        <v>2.899786317813E-4</v>
      </c>
      <c r="BA395" s="10">
        <f>3/24000000*OO[[#This Row],[109 (02JUL1985 12:00:00)-Water Temperature (C)]]*OO[[#This Row],[51]]</f>
        <v>1.3959443343772499E-4</v>
      </c>
      <c r="BB395" s="10">
        <f>3/24000000*OO[[#This Row],[110 (02JUL1985 15:00:00)-Water Temperature (C)]]*OO[[#This Row],[52]]</f>
        <v>9.0687720953174989E-5</v>
      </c>
      <c r="BC395" s="10">
        <f>3/24000000*OO[[#This Row],[111 (02JUL1985 18:00:00)-Water Temperature (C)]]*OO[[#This Row],[53]]</f>
        <v>7.6920733858799997E-5</v>
      </c>
      <c r="BD395" s="10">
        <f>3/24000000*OO[[#This Row],[112 (02JUL1985 21:00:00)-Water Temperature (C)]]*OO[[#This Row],[54]]</f>
        <v>7.0861119762674995E-5</v>
      </c>
      <c r="BE395" s="10">
        <f>3/24000000*OO[[#This Row],[113 (03JUL1985 00:00:00)-Water Temperature (C)]]*OO[[#This Row],[55]]</f>
        <v>6.594931182839999E-5</v>
      </c>
      <c r="BF395" s="10">
        <f>3/24000000*OO[[#This Row],[114 (03JUL1985 03:00:00)-Water Temperature (C)]]*OO[[#This Row],[56]]</f>
        <v>6.0852584456999995E-5</v>
      </c>
      <c r="BG395" s="10">
        <f>3/24000000*OO[[#This Row],[115 (03JUL1985 06:00:00)-Water Temperature (C)]]*OO[[#This Row],[57]]</f>
        <v>5.5536179433375003E-5</v>
      </c>
      <c r="BH395" s="10">
        <f>3/24000000*OO[[#This Row],[116 (03JUL1985 09:00:00)-Water Temperature (C)]]*OO[[#This Row],[58]]</f>
        <v>5.1745452412237495E-5</v>
      </c>
      <c r="BI395" s="10">
        <f>3/24000000*OO[[#This Row],[117 (03JUL1985 12:00:00)-Water Temperature (C)]]*OO[[#This Row],[59]]</f>
        <v>4.9137691933687492E-5</v>
      </c>
      <c r="BJ395" s="10">
        <f>3/24000000*OO[[#This Row],[118 (03JUL1985 15:00:00)-Water Temperature (C)]]*OO[[#This Row],[60]]</f>
        <v>4.5475510326490004E-5</v>
      </c>
      <c r="BK395" s="10">
        <f>3/24000000*OO[[#This Row],[119 (03JUL1985 18:00:00)-Water Temperature (C)]]*OO[[#This Row],[61]]</f>
        <v>3.88335640898625E-5</v>
      </c>
      <c r="BL395" s="10">
        <f>3/24000000*OO[[#This Row],[120 (03JUL1985 21:00:00)-Water Temperature (C)]]*OO[[#This Row],[62]]</f>
        <v>3.1072402951211247E-5</v>
      </c>
      <c r="BM395" s="10">
        <f>3/24000000*OO[[#This Row],[121 (04JUL1985 00:00:00)-Water Temperature (C)]]*OO[[#This Row],[63]]</f>
        <v>2.441294353975125E-5</v>
      </c>
      <c r="BN395" s="10">
        <f>3/24000000*OO[[#This Row],[122 (04JUL1985 03:00:00)-Water Temperature (C)]]*OO[[#This Row],[64]]</f>
        <v>1.9588431274827499E-5</v>
      </c>
      <c r="BO395" s="10">
        <f>3/24000000*OO[[#This Row],[123 (04JUL1985 06:00:00)-Water Temperature (C)]]*OO[[#This Row],[65]]</f>
        <v>1.6268467671062498E-5</v>
      </c>
      <c r="BP395" s="10">
        <f>3/24000000*OO[[#This Row],[124 (04JUL1985 09:00:00)-Water Temperature (C)]]*OO[[#This Row],[66]]</f>
        <v>1.4463577912962499E-5</v>
      </c>
      <c r="BQ395" s="10">
        <f>3/24000000*OO[[#This Row],[125 (04JUL1985 12:00:00)-Water Temperature (C)]]*OO[[#This Row],[67]]</f>
        <v>1.3254505204762497E-5</v>
      </c>
      <c r="BR395" s="10">
        <f>3/24000000*OO[[#This Row],[126 (04JUL1985 15:00:00)-Water Temperature (C)]]*OO[[#This Row],[68]]</f>
        <v>1.2032046443497498E-5</v>
      </c>
      <c r="BS395" s="10">
        <f>3/24000000*OO[[#This Row],[127 (04JUL1985 18:00:00)-Water Temperature (C)]]*OO[[#This Row],[69]]</f>
        <v>1.0938380459854999E-5</v>
      </c>
      <c r="BT395" s="10">
        <f>3/24000000*OO[[#This Row],[128 (04JUL1985 21:00:00)-Water Temperature (C)]]*OO[[#This Row],[70]]</f>
        <v>9.994448024010001E-6</v>
      </c>
      <c r="BU395" s="10">
        <f>3/24000000*OO[[#This Row],[129 (05JUL1985 00:00:00)-Water Temperature (C)]]*OO[[#This Row],[71]]</f>
        <v>9.0053030464999996E-6</v>
      </c>
      <c r="BV395" s="10">
        <f>3/24000000*OO[[#This Row],[130 (05JUL1985 03:00:00)-Water Temperature (C)]]*OO[[#This Row],[72]]</f>
        <v>8.1153428168312505E-6</v>
      </c>
      <c r="BW395" s="10">
        <f>3/24000000*OO[[#This Row],[131 (05JUL1985 06:00:00)-Water Temperature (C)]]*OO[[#This Row],[73]]</f>
        <v>7.3840120385675E-6</v>
      </c>
      <c r="BX395" s="10">
        <f>3/24000000*OO[[#This Row],[132 (05JUL1985 09:00:00)-Water Temperature (C)]]*OO[[#This Row],[74]]</f>
        <v>7.1109739001087488E-6</v>
      </c>
      <c r="BY395" s="10">
        <f>3/24000000*OO[[#This Row],[133 (05JUL1985 12:00:00)-Water Temperature (C)]]*OO[[#This Row],[75]]</f>
        <v>7.3619014547999991E-6</v>
      </c>
      <c r="BZ395" s="10">
        <f>3/24000000*OO[[#This Row],[134 (05JUL1985 15:00:00)-Water Temperature (C)]]*OO[[#This Row],[76]]</f>
        <v>7.8305701378124999E-6</v>
      </c>
      <c r="CA395" s="10">
        <f>3/24000000*OO[[#This Row],[135 (05JUL1985 18:00:00)-Water Temperature (C)]]*OO[[#This Row],[77]]</f>
        <v>7.9290171010325006E-6</v>
      </c>
      <c r="CB395" s="10">
        <f>3/24000000*OO[[#This Row],[136 (05JUL1985 21:00:00)-Water Temperature (C)]]*OO[[#This Row],[78]]</f>
        <v>7.4767244133312503E-6</v>
      </c>
      <c r="CC395" s="10">
        <f>3/24000000*OO[[#This Row],[137 (06JUL1985 00:00:00)-Water Temperature (C)]]*OO[[#This Row],[79]]</f>
        <v>6.9163313018000007E-6</v>
      </c>
      <c r="CD395" s="10">
        <f>3/24000000*OO[[#This Row],[138 (06JUL1985 03:00:00)-Water Temperature (C)]]*OO[[#This Row],[80]]</f>
        <v>6.5152273814387495E-6</v>
      </c>
      <c r="CE395" s="10">
        <f>3/24000000*OO[[#This Row],[139 (06JUL1985 06:00:00)-Water Temperature (C)]]*OO[[#This Row],[81]]</f>
        <v>6.1429463204681242E-6</v>
      </c>
      <c r="CF395" s="10">
        <f>3/24000000*OO[[#This Row],[140 (06JUL1985 09:00:00)-Water Temperature (C)]]*OO[[#This Row],[82]]</f>
        <v>5.8915735071299994E-6</v>
      </c>
      <c r="CG395" s="10">
        <f>3/24000000*OO[[#This Row],[141 (06JUL1985 12:00:00)-Water Temperature (C)]]*OO[[#This Row],[83]]</f>
        <v>5.7951539384501239E-6</v>
      </c>
      <c r="CH395" s="10">
        <f>3/24000000*OO[[#This Row],[142 (06JUL1985 15:00:00)-Water Temperature (C)]]*OO[[#This Row],[84]]</f>
        <v>5.6477664153303744E-6</v>
      </c>
      <c r="CI395" s="10">
        <f>3/24000000*OO[[#This Row],[143 (06JUL1985 18:00:00)-Water Temperature (C)]]*OO[[#This Row],[85]]</f>
        <v>5.4039699180720001E-6</v>
      </c>
      <c r="CJ395" s="10">
        <f>3/24000000*OO[[#This Row],[144 (06JUL1985 21:00:00)-Water Temperature (C)]]*OO[[#This Row],[86]]</f>
        <v>5.0896521384479995E-6</v>
      </c>
      <c r="CK395" s="10">
        <f>3/24000000*OO[[#This Row],[145 (07JUL1985 00:00:00)-Water Temperature (C)]]*OO[[#This Row],[87]]</f>
        <v>4.6494305282531245E-6</v>
      </c>
      <c r="CL395" s="10">
        <f>3/24000000*OO[[#This Row],[146 (07JUL1985 03:00:00)-Water Temperature (C)]]*OO[[#This Row],[88]]</f>
        <v>4.2532368747282492E-6</v>
      </c>
      <c r="CM395" s="10">
        <f>3/24000000*OO[[#This Row],[147 (07JUL1985 06:00:00)-Water Temperature (C)]]*OO[[#This Row],[89]]</f>
        <v>3.9428586101912494E-6</v>
      </c>
      <c r="CN395" s="10">
        <f>3/24000000*OO[[#This Row],[148 (07JUL1985 09:00:00)-Water Temperature (C)]]*OO[[#This Row],[90]]</f>
        <v>3.8028426599913751E-6</v>
      </c>
      <c r="CO395" s="10">
        <f>3/24000000*OO[[#This Row],[149 (07JUL1985 12:00:00)-Water Temperature (C)]]*OO[[#This Row],[91]]</f>
        <v>3.7305359091727492E-6</v>
      </c>
      <c r="CP395" s="10">
        <f>3/24000000*OO[[#This Row],[150 (07JUL1985 15:00:00)-Water Temperature (C)]]*OO[[#This Row],[92]]</f>
        <v>3.7742850367639999E-6</v>
      </c>
      <c r="CQ395" s="10">
        <f>3/24000000*OO[[#This Row],[151 (07JUL1985 18:00:00)-Water Temperature (C)]]*OO[[#This Row],[93]]</f>
        <v>3.8487213275265005E-6</v>
      </c>
      <c r="CR395" s="10">
        <f>3/24000000*OO[[#This Row],[152 (07JUL1985 21:00:00)-Water Temperature (C)]]*OO[[#This Row],[94]]</f>
        <v>3.7420597665324996E-6</v>
      </c>
      <c r="CS395" s="10">
        <f>3/24000000*OO[[#This Row],[153 (08JUL1985 00:00:00)-Water Temperature (C)]]*OO[[#This Row],[95]]</f>
        <v>3.4397982015579997E-6</v>
      </c>
      <c r="CT395" s="10">
        <f>3/24000000*OO[[#This Row],[154 (08JUL1985 03:00:00)-Water Temperature (C)]]*OO[[#This Row],[96]]</f>
        <v>3.1937950452750002E-6</v>
      </c>
      <c r="CU395" s="10">
        <f>3/24000000*OO[[#This Row],[155 (08JUL1985 06:00:00)-Water Temperature (C)]]*OO[[#This Row],[97]]</f>
        <v>3.0166537841201249E-6</v>
      </c>
      <c r="CV395" s="10">
        <f>3/24000000*OO[[#This Row],[156 (08JUL1985 09:00:00)-Water Temperature (C)]]*OO[[#This Row],[98]]</f>
        <v>2.94885673254E-6</v>
      </c>
      <c r="CW395" s="10">
        <f>3/24000000*OO[[#This Row],[157 (08JUL1985 12:00:00)-Water Temperature (C)]]*OO[[#This Row],[99]]</f>
        <v>2.8701564984600003E-6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0</v>
      </c>
      <c r="U396" s="10">
        <f>3/24*OO[[#This Row],[77 (28JUN1985 12:00:00)-Water Temperature (C)]]*OO[[#This Row],[19]]/SUM(OO[19])</f>
        <v>0</v>
      </c>
      <c r="V396" s="10">
        <f>3/24000000*OO[[#This Row],[78 (28JUN1985 15:00:00)-Water Temperature (C)]]*OO[[#This Row],[20]]</f>
        <v>0</v>
      </c>
      <c r="W396" s="10">
        <f>3/24000000*OO[[#This Row],[79 (28JUN1985 18:00:00)-Water Temperature (C)]]*OO[[#This Row],[21]]</f>
        <v>0</v>
      </c>
      <c r="X396" s="10">
        <f>3/24000000*OO[[#This Row],[80 (28JUN1985 21:00:00)-Water Temperature (C)]]*OO[[#This Row],[22]]</f>
        <v>3.5899367030714996E-37</v>
      </c>
      <c r="Y396" s="10">
        <f>3/24000000*OO[[#This Row],[81 (29JUN1985 00:00:00)-Water Temperature (C)]]*OO[[#This Row],[23]]</f>
        <v>1.0759660194525E-31</v>
      </c>
      <c r="Z396" s="10">
        <f>3/24000000*OO[[#This Row],[82 (29JUN1985 03:00:00)-Water Temperature (C)]]*OO[[#This Row],[24]]</f>
        <v>3.97913661395375E-25</v>
      </c>
      <c r="AA396" s="10">
        <f>3/24000000*OO[[#This Row],[83 (29JUN1985 06:00:00)-Water Temperature (C)]]*OO[[#This Row],[25]]</f>
        <v>1.2435233327397499E-20</v>
      </c>
      <c r="AB396" s="10">
        <f>3/24000000*OO[[#This Row],[84 (29JUN1985 09:00:00)-Water Temperature (C)]]*OO[[#This Row],[26]]</f>
        <v>3.1616648274370001E-17</v>
      </c>
      <c r="AC396" s="10">
        <f>3/24000000*OO[[#This Row],[85 (29JUN1985 12:00:00)-Water Temperature (C)]]*OO[[#This Row],[27]]</f>
        <v>2.0105221740917497E-14</v>
      </c>
      <c r="AD396" s="10">
        <f>3/24000000*OO[[#This Row],[86 (29JUN1985 15:00:00)-Water Temperature (C)]]*OO[[#This Row],[28]]</f>
        <v>4.7336705929800004E-12</v>
      </c>
      <c r="AE396" s="10">
        <f>3/24000000*OO[[#This Row],[88 (29JUN1985 21:00:00)-Water Temperature (C)]]*OO[[#This Row],[30]]</f>
        <v>2.3638221166905001E-8</v>
      </c>
      <c r="AF396" s="10">
        <f>3/24000000*OO[[#This Row],[88 (29JUN1985 21:00:00)-Water Temperature (C)]]*OO[[#This Row],[30]]</f>
        <v>2.3638221166905001E-8</v>
      </c>
      <c r="AG396" s="10">
        <f>3/24000000*OO[[#This Row],[89 (30JUN1985 00:00:00)-Water Temperature (C)]]*OO[[#This Row],[31]]</f>
        <v>6.0523579613150005E-7</v>
      </c>
      <c r="AH396" s="10">
        <f>3/24000000*OO[[#This Row],[90 (30JUN1985 03:00:00)-Water Temperature (C)]]*OO[[#This Row],[32]]</f>
        <v>9.6630280484500004E-6</v>
      </c>
      <c r="AI396" s="10">
        <f>3/24000000*OO[[#This Row],[91 (30JUN1985 06:00:00)-Water Temperature (C)]]*OO[[#This Row],[33]]</f>
        <v>9.7950734338437506E-5</v>
      </c>
      <c r="AJ396" s="10">
        <f>3/24000000*OO[[#This Row],[92 (30JUN1985 09:00:00)-Water Temperature (C)]]*OO[[#This Row],[34]]</f>
        <v>6.4930275865974997E-4</v>
      </c>
      <c r="AK396" s="10">
        <f>3/24000000*OO[[#This Row],[93 (30JUN1985 12:00:00)-Water Temperature (C)]]*OO[[#This Row],[35]]</f>
        <v>3.1196410948601252E-3</v>
      </c>
      <c r="AL396" s="10">
        <f>3/24000000*OO[[#This Row],[94 (30JUN1985 15:00:00)-Water Temperature (C)]]*OO[[#This Row],[36]]</f>
        <v>1.1241512209619999E-2</v>
      </c>
      <c r="AM396" s="10">
        <f>3/24000000*OO[[#This Row],[95 (30JUN1985 18:00:00)-Water Temperature (C)]]*OO[[#This Row],[37]]</f>
        <v>2.9629435301197504E-2</v>
      </c>
      <c r="AN396" s="10">
        <f>3/24000000*OO[[#This Row],[96 (30JUN1985 21:00:00)-Water Temperature (C)]]*OO[[#This Row],[38]]</f>
        <v>5.5852114465249993E-2</v>
      </c>
      <c r="AO396" s="10">
        <f>3/24000000*OO[[#This Row],[97 (01JUL1985 00:00:00)-Water Temperature (C)]]*OO[[#This Row],[39]]</f>
        <v>8.0488403010749998E-2</v>
      </c>
      <c r="AP396" s="10">
        <f>3/24000000*OO[[#This Row],[98 (01JUL1985 03:00:00)-Water Temperature (C)]]*OO[[#This Row],[40]]</f>
        <v>9.5191425159474985E-2</v>
      </c>
      <c r="AQ396" s="10">
        <f>3/24000000*OO[[#This Row],[99 (01JUL1985 06:00:00)-Water Temperature (C)]]*OO[[#This Row],[41]]</f>
        <v>9.5168130575849996E-2</v>
      </c>
      <c r="AR396" s="10">
        <f>3/24000000*OO[[#This Row],[100 (01JUL1985 09:00:00)-Water Temperature (C)]]*OO[[#This Row],[42]]</f>
        <v>8.3837338011099993E-2</v>
      </c>
      <c r="AS396" s="10">
        <f>3/24000000*OO[[#This Row],[101 (01JUL1985 12:00:00)-Water Temperature (C)]]*OO[[#This Row],[43]]</f>
        <v>6.4435687625625002E-2</v>
      </c>
      <c r="AT396" s="10">
        <f>3/24000000*OO[[#This Row],[102 (01JUL1985 15:00:00)-Water Temperature (C)]]*OO[[#This Row],[44]]</f>
        <v>4.3140487990167495E-2</v>
      </c>
      <c r="AU396" s="10">
        <f>3/24000000*OO[[#This Row],[103 (01JUL1985 18:00:00)-Water Temperature (C)]]*OO[[#This Row],[45]]</f>
        <v>2.4590746650599998E-2</v>
      </c>
      <c r="AV396" s="10">
        <f>3/24000000*OO[[#This Row],[104 (01JUL1985 21:00:00)-Water Temperature (C)]]*OO[[#This Row],[46]]</f>
        <v>1.2258520077266249E-2</v>
      </c>
      <c r="AW396" s="10">
        <f>3/24000000*OO[[#This Row],[105 (02JUL1985 00:00:00)-Water Temperature (C)]]*OO[[#This Row],[47]]</f>
        <v>5.3702385930575001E-3</v>
      </c>
      <c r="AX396" s="10">
        <f>3/24000000*OO[[#This Row],[106 (02JUL1985 03:00:00)-Water Temperature (C)]]*OO[[#This Row],[48]]</f>
        <v>2.1677819953143749E-3</v>
      </c>
      <c r="AY396" s="10">
        <f>3/24000000*OO[[#This Row],[107 (02JUL1985 06:00:00)-Water Temperature (C)]]*OO[[#This Row],[49]]</f>
        <v>8.3408928347649997E-4</v>
      </c>
      <c r="AZ396" s="10">
        <f>3/24000000*OO[[#This Row],[108 (02JUL1985 09:00:00)-Water Temperature (C)]]*OO[[#This Row],[50]]</f>
        <v>3.3871782537556254E-4</v>
      </c>
      <c r="BA396" s="10">
        <f>3/24000000*OO[[#This Row],[109 (02JUL1985 12:00:00)-Water Temperature (C)]]*OO[[#This Row],[51]]</f>
        <v>1.5852177593850001E-4</v>
      </c>
      <c r="BB396" s="10">
        <f>3/24000000*OO[[#This Row],[110 (02JUL1985 15:00:00)-Water Temperature (C)]]*OO[[#This Row],[52]]</f>
        <v>9.8494856522587498E-5</v>
      </c>
      <c r="BC396" s="10">
        <f>3/24000000*OO[[#This Row],[111 (02JUL1985 18:00:00)-Water Temperature (C)]]*OO[[#This Row],[53]]</f>
        <v>8.0996275354250003E-5</v>
      </c>
      <c r="BD396" s="10">
        <f>3/24000000*OO[[#This Row],[112 (02JUL1985 21:00:00)-Water Temperature (C)]]*OO[[#This Row],[54]]</f>
        <v>7.378720312329999E-5</v>
      </c>
      <c r="BE396" s="10">
        <f>3/24000000*OO[[#This Row],[113 (03JUL1985 00:00:00)-Water Temperature (C)]]*OO[[#This Row],[55]]</f>
        <v>6.8620493881687503E-5</v>
      </c>
      <c r="BF396" s="10">
        <f>3/24000000*OO[[#This Row],[114 (03JUL1985 03:00:00)-Water Temperature (C)]]*OO[[#This Row],[56]]</f>
        <v>6.3407171901250001E-5</v>
      </c>
      <c r="BG396" s="10">
        <f>3/24000000*OO[[#This Row],[115 (03JUL1985 06:00:00)-Water Temperature (C)]]*OO[[#This Row],[57]]</f>
        <v>5.8047730173599997E-5</v>
      </c>
      <c r="BH396" s="10">
        <f>3/24000000*OO[[#This Row],[116 (03JUL1985 09:00:00)-Water Temperature (C)]]*OO[[#This Row],[58]]</f>
        <v>5.4248180254344999E-5</v>
      </c>
      <c r="BI396" s="10">
        <f>3/24000000*OO[[#This Row],[117 (03JUL1985 12:00:00)-Water Temperature (C)]]*OO[[#This Row],[59]]</f>
        <v>5.1753603153374994E-5</v>
      </c>
      <c r="BJ396" s="10">
        <f>3/24000000*OO[[#This Row],[118 (03JUL1985 15:00:00)-Water Temperature (C)]]*OO[[#This Row],[60]]</f>
        <v>4.8123352457752491E-5</v>
      </c>
      <c r="BK396" s="10">
        <f>3/24000000*OO[[#This Row],[119 (03JUL1985 18:00:00)-Water Temperature (C)]]*OO[[#This Row],[61]]</f>
        <v>4.1209847145503748E-5</v>
      </c>
      <c r="BL396" s="10">
        <f>3/24000000*OO[[#This Row],[120 (03JUL1985 21:00:00)-Water Temperature (C)]]*OO[[#This Row],[62]]</f>
        <v>3.2989564019685E-5</v>
      </c>
      <c r="BM396" s="10">
        <f>3/24000000*OO[[#This Row],[121 (04JUL1985 00:00:00)-Water Temperature (C)]]*OO[[#This Row],[63]]</f>
        <v>2.5863202030312496E-5</v>
      </c>
      <c r="BN396" s="10">
        <f>3/24000000*OO[[#This Row],[122 (04JUL1985 03:00:00)-Water Temperature (C)]]*OO[[#This Row],[64]]</f>
        <v>2.0662226539963749E-5</v>
      </c>
      <c r="BO396" s="10">
        <f>3/24000000*OO[[#This Row],[123 (04JUL1985 06:00:00)-Water Temperature (C)]]*OO[[#This Row],[65]]</f>
        <v>1.7079760401873751E-5</v>
      </c>
      <c r="BP396" s="10">
        <f>3/24000000*OO[[#This Row],[124 (04JUL1985 09:00:00)-Water Temperature (C)]]*OO[[#This Row],[66]]</f>
        <v>1.5113963967579996E-5</v>
      </c>
      <c r="BQ396" s="10">
        <f>3/24000000*OO[[#This Row],[125 (04JUL1985 12:00:00)-Water Temperature (C)]]*OO[[#This Row],[67]]</f>
        <v>1.3794600365147499E-5</v>
      </c>
      <c r="BR396" s="10">
        <f>3/24000000*OO[[#This Row],[126 (04JUL1985 15:00:00)-Water Temperature (C)]]*OO[[#This Row],[68]]</f>
        <v>1.2500637250049999E-5</v>
      </c>
      <c r="BS396" s="10">
        <f>3/24000000*OO[[#This Row],[127 (04JUL1985 18:00:00)-Water Temperature (C)]]*OO[[#This Row],[69]]</f>
        <v>1.135797741972E-5</v>
      </c>
      <c r="BT396" s="10">
        <f>3/24000000*OO[[#This Row],[128 (04JUL1985 21:00:00)-Water Temperature (C)]]*OO[[#This Row],[70]]</f>
        <v>1.036547914026375E-5</v>
      </c>
      <c r="BU396" s="10">
        <f>3/24000000*OO[[#This Row],[129 (05JUL1985 00:00:00)-Water Temperature (C)]]*OO[[#This Row],[71]]</f>
        <v>9.3391306074125006E-6</v>
      </c>
      <c r="BV396" s="10">
        <f>3/24000000*OO[[#This Row],[130 (05JUL1985 03:00:00)-Water Temperature (C)]]*OO[[#This Row],[72]]</f>
        <v>8.4049199967037504E-6</v>
      </c>
      <c r="BW396" s="10">
        <f>3/24000000*OO[[#This Row],[131 (05JUL1985 06:00:00)-Water Temperature (C)]]*OO[[#This Row],[73]]</f>
        <v>7.633177525139999E-6</v>
      </c>
      <c r="BX396" s="10">
        <f>3/24000000*OO[[#This Row],[132 (05JUL1985 09:00:00)-Water Temperature (C)]]*OO[[#This Row],[74]]</f>
        <v>7.3402697746849995E-6</v>
      </c>
      <c r="BY396" s="10">
        <f>3/24000000*OO[[#This Row],[133 (05JUL1985 12:00:00)-Water Temperature (C)]]*OO[[#This Row],[75]]</f>
        <v>7.5996772636274994E-6</v>
      </c>
      <c r="BZ396" s="10">
        <f>3/24000000*OO[[#This Row],[134 (05JUL1985 15:00:00)-Water Temperature (C)]]*OO[[#This Row],[76]]</f>
        <v>8.0799344960924995E-6</v>
      </c>
      <c r="CA396" s="10">
        <f>3/24000000*OO[[#This Row],[135 (05JUL1985 18:00:00)-Water Temperature (C)]]*OO[[#This Row],[77]]</f>
        <v>8.1741658367999995E-6</v>
      </c>
      <c r="CB396" s="10">
        <f>3/24000000*OO[[#This Row],[136 (05JUL1985 21:00:00)-Water Temperature (C)]]*OO[[#This Row],[78]]</f>
        <v>7.6955484997374982E-6</v>
      </c>
      <c r="CC396" s="10">
        <f>3/24000000*OO[[#This Row],[137 (06JUL1985 00:00:00)-Water Temperature (C)]]*OO[[#This Row],[79]]</f>
        <v>7.1063034171625008E-6</v>
      </c>
      <c r="CD396" s="10">
        <f>3/24000000*OO[[#This Row],[138 (06JUL1985 03:00:00)-Water Temperature (C)]]*OO[[#This Row],[80]]</f>
        <v>6.6860167245299997E-6</v>
      </c>
      <c r="CE396" s="10">
        <f>3/24000000*OO[[#This Row],[139 (06JUL1985 06:00:00)-Water Temperature (C)]]*OO[[#This Row],[81]]</f>
        <v>6.3049251313799987E-6</v>
      </c>
      <c r="CF396" s="10">
        <f>3/24000000*OO[[#This Row],[140 (06JUL1985 09:00:00)-Water Temperature (C)]]*OO[[#This Row],[82]]</f>
        <v>6.0478082407071236E-6</v>
      </c>
      <c r="CG396" s="10">
        <f>3/24000000*OO[[#This Row],[141 (06JUL1985 12:00:00)-Water Temperature (C)]]*OO[[#This Row],[83]]</f>
        <v>5.9486733911159995E-6</v>
      </c>
      <c r="CH396" s="10">
        <f>3/24000000*OO[[#This Row],[142 (06JUL1985 15:00:00)-Water Temperature (C)]]*OO[[#This Row],[84]]</f>
        <v>5.7977636451911236E-6</v>
      </c>
      <c r="CI396" s="10">
        <f>3/24000000*OO[[#This Row],[143 (06JUL1985 18:00:00)-Water Temperature (C)]]*OO[[#This Row],[85]]</f>
        <v>5.5528553379847502E-6</v>
      </c>
      <c r="CJ396" s="10">
        <f>3/24000000*OO[[#This Row],[144 (06JUL1985 21:00:00)-Water Temperature (C)]]*OO[[#This Row],[86]]</f>
        <v>5.2292326688500003E-6</v>
      </c>
      <c r="CK396" s="10">
        <f>3/24000000*OO[[#This Row],[145 (07JUL1985 00:00:00)-Water Temperature (C)]]*OO[[#This Row],[87]]</f>
        <v>4.7786467968764997E-6</v>
      </c>
      <c r="CL396" s="10">
        <f>3/24000000*OO[[#This Row],[146 (07JUL1985 03:00:00)-Water Temperature (C)]]*OO[[#This Row],[88]]</f>
        <v>4.3712489960774993E-6</v>
      </c>
      <c r="CM396" s="10">
        <f>3/24000000*OO[[#This Row],[147 (07JUL1985 06:00:00)-Water Temperature (C)]]*OO[[#This Row],[89]]</f>
        <v>4.0483615836675002E-6</v>
      </c>
      <c r="CN396" s="10">
        <f>3/24000000*OO[[#This Row],[148 (07JUL1985 09:00:00)-Water Temperature (C)]]*OO[[#This Row],[90]]</f>
        <v>3.9001687427864996E-6</v>
      </c>
      <c r="CO396" s="10">
        <f>3/24000000*OO[[#This Row],[149 (07JUL1985 12:00:00)-Water Temperature (C)]]*OO[[#This Row],[91]]</f>
        <v>3.8267601531412505E-6</v>
      </c>
      <c r="CP396" s="10">
        <f>3/24000000*OO[[#This Row],[150 (07JUL1985 15:00:00)-Water Temperature (C)]]*OO[[#This Row],[92]]</f>
        <v>3.870287636238375E-6</v>
      </c>
      <c r="CQ396" s="10">
        <f>3/24000000*OO[[#This Row],[151 (07JUL1985 18:00:00)-Water Temperature (C)]]*OO[[#This Row],[93]]</f>
        <v>3.9460056051589998E-6</v>
      </c>
      <c r="CR396" s="10">
        <f>3/24000000*OO[[#This Row],[152 (07JUL1985 21:00:00)-Water Temperature (C)]]*OO[[#This Row],[94]]</f>
        <v>3.8317957402400005E-6</v>
      </c>
      <c r="CS396" s="10">
        <f>3/24000000*OO[[#This Row],[153 (08JUL1985 00:00:00)-Water Temperature (C)]]*OO[[#This Row],[95]]</f>
        <v>3.5230610507270001E-6</v>
      </c>
      <c r="CT396" s="10">
        <f>3/24000000*OO[[#This Row],[154 (08JUL1985 03:00:00)-Water Temperature (C)]]*OO[[#This Row],[96]]</f>
        <v>3.2677451126931248E-6</v>
      </c>
      <c r="CU396" s="10">
        <f>3/24000000*OO[[#This Row],[155 (08JUL1985 06:00:00)-Water Temperature (C)]]*OO[[#This Row],[97]]</f>
        <v>3.0866239381059999E-6</v>
      </c>
      <c r="CV396" s="10">
        <f>3/24000000*OO[[#This Row],[156 (08JUL1985 09:00:00)-Water Temperature (C)]]*OO[[#This Row],[98]]</f>
        <v>3.0205210807914997E-6</v>
      </c>
      <c r="CW396" s="10">
        <f>3/24000000*OO[[#This Row],[157 (08JUL1985 12:00:00)-Water Temperature (C)]]*OO[[#This Row],[99]]</f>
        <v>2.936758809147E-6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0</v>
      </c>
      <c r="U397" s="10">
        <f>3/24*OO[[#This Row],[77 (28JUN1985 12:00:00)-Water Temperature (C)]]*OO[[#This Row],[19]]/SUM(OO[19])</f>
        <v>0</v>
      </c>
      <c r="V397" s="10">
        <f>3/24000000*OO[[#This Row],[78 (28JUN1985 15:00:00)-Water Temperature (C)]]*OO[[#This Row],[20]]</f>
        <v>0</v>
      </c>
      <c r="W397" s="10">
        <f>3/24000000*OO[[#This Row],[79 (28JUN1985 18:00:00)-Water Temperature (C)]]*OO[[#This Row],[21]]</f>
        <v>0</v>
      </c>
      <c r="X397" s="10">
        <f>3/24000000*OO[[#This Row],[80 (28JUN1985 21:00:00)-Water Temperature (C)]]*OO[[#This Row],[22]]</f>
        <v>6.542951942109999E-38</v>
      </c>
      <c r="Y397" s="10">
        <f>3/24000000*OO[[#This Row],[81 (29JUN1985 00:00:00)-Water Temperature (C)]]*OO[[#This Row],[23]]</f>
        <v>5.0753132878274999E-32</v>
      </c>
      <c r="Z397" s="10">
        <f>3/24000000*OO[[#This Row],[82 (29JUN1985 03:00:00)-Water Temperature (C)]]*OO[[#This Row],[24]]</f>
        <v>1.4441207301287499E-25</v>
      </c>
      <c r="AA397" s="10">
        <f>3/24000000*OO[[#This Row],[83 (29JUN1985 06:00:00)-Water Temperature (C)]]*OO[[#This Row],[25]]</f>
        <v>5.9624093245199995E-21</v>
      </c>
      <c r="AB397" s="10">
        <f>3/24000000*OO[[#This Row],[84 (29JUN1985 09:00:00)-Water Temperature (C)]]*OO[[#This Row],[26]]</f>
        <v>1.7712918648083751E-17</v>
      </c>
      <c r="AC397" s="10">
        <f>3/24000000*OO[[#This Row],[85 (29JUN1985 12:00:00)-Water Temperature (C)]]*OO[[#This Row],[27]]</f>
        <v>1.2452240860604998E-14</v>
      </c>
      <c r="AD397" s="10">
        <f>3/24000000*OO[[#This Row],[86 (29JUN1985 15:00:00)-Water Temperature (C)]]*OO[[#This Row],[28]]</f>
        <v>3.1729488260126248E-12</v>
      </c>
      <c r="AE397" s="10">
        <f>3/24000000*OO[[#This Row],[88 (29JUN1985 21:00:00)-Water Temperature (C)]]*OO[[#This Row],[30]]</f>
        <v>1.7785479944182502E-8</v>
      </c>
      <c r="AF397" s="10">
        <f>3/24000000*OO[[#This Row],[88 (29JUN1985 21:00:00)-Water Temperature (C)]]*OO[[#This Row],[30]]</f>
        <v>1.7785479944182502E-8</v>
      </c>
      <c r="AG397" s="10">
        <f>3/24000000*OO[[#This Row],[89 (30JUN1985 00:00:00)-Water Temperature (C)]]*OO[[#This Row],[31]]</f>
        <v>4.7571358285275004E-7</v>
      </c>
      <c r="AH397" s="10">
        <f>3/24000000*OO[[#This Row],[90 (30JUN1985 03:00:00)-Water Temperature (C)]]*OO[[#This Row],[32]]</f>
        <v>7.9159160644687503E-6</v>
      </c>
      <c r="AI397" s="10">
        <f>3/24000000*OO[[#This Row],[91 (30JUN1985 06:00:00)-Water Temperature (C)]]*OO[[#This Row],[33]]</f>
        <v>8.3961324544387504E-5</v>
      </c>
      <c r="AJ397" s="10">
        <f>3/24000000*OO[[#This Row],[92 (30JUN1985 09:00:00)-Water Temperature (C)]]*OO[[#This Row],[34]]</f>
        <v>5.8324990851674988E-4</v>
      </c>
      <c r="AK397" s="10">
        <f>3/24000000*OO[[#This Row],[93 (30JUN1985 12:00:00)-Water Temperature (C)]]*OO[[#This Row],[35]]</f>
        <v>2.9092398721183746E-3</v>
      </c>
      <c r="AL397" s="10">
        <f>3/24000000*OO[[#This Row],[94 (30JUN1985 15:00:00)-Water Temperature (C)]]*OO[[#This Row],[36]]</f>
        <v>1.0880921762896251E-2</v>
      </c>
      <c r="AM397" s="10">
        <f>3/24000000*OO[[#This Row],[95 (30JUN1985 18:00:00)-Water Temperature (C)]]*OO[[#This Row],[37]]</f>
        <v>2.9560581019383754E-2</v>
      </c>
      <c r="AN397" s="10">
        <f>3/24000000*OO[[#This Row],[96 (30JUN1985 21:00:00)-Water Temperature (C)]]*OO[[#This Row],[38]]</f>
        <v>5.7168587426824985E-2</v>
      </c>
      <c r="AO397" s="10">
        <f>3/24000000*OO[[#This Row],[97 (01JUL1985 00:00:00)-Water Temperature (C)]]*OO[[#This Row],[39]]</f>
        <v>8.427209993448749E-2</v>
      </c>
      <c r="AP397" s="10">
        <f>3/24000000*OO[[#This Row],[98 (01JUL1985 03:00:00)-Water Temperature (C)]]*OO[[#This Row],[40]]</f>
        <v>0.101740131746025</v>
      </c>
      <c r="AQ397" s="10">
        <f>3/24000000*OO[[#This Row],[99 (01JUL1985 06:00:00)-Water Temperature (C)]]*OO[[#This Row],[41]]</f>
        <v>0.10377020964698751</v>
      </c>
      <c r="AR397" s="10">
        <f>3/24000000*OO[[#This Row],[100 (01JUL1985 09:00:00)-Water Temperature (C)]]*OO[[#This Row],[42]]</f>
        <v>9.3104692621899993E-2</v>
      </c>
      <c r="AS397" s="10">
        <f>3/24000000*OO[[#This Row],[101 (01JUL1985 12:00:00)-Water Temperature (C)]]*OO[[#This Row],[43]]</f>
        <v>7.2840744956187503E-2</v>
      </c>
      <c r="AT397" s="10">
        <f>3/24000000*OO[[#This Row],[102 (01JUL1985 15:00:00)-Water Temperature (C)]]*OO[[#This Row],[44]]</f>
        <v>4.9535026186423747E-2</v>
      </c>
      <c r="AU397" s="10">
        <f>3/24000000*OO[[#This Row],[103 (01JUL1985 18:00:00)-Water Temperature (C)]]*OO[[#This Row],[45]]</f>
        <v>2.8721034820974999E-2</v>
      </c>
      <c r="AV397" s="10">
        <f>3/24000000*OO[[#This Row],[104 (01JUL1985 21:00:00)-Water Temperature (C)]]*OO[[#This Row],[46]]</f>
        <v>1.45415329794825E-2</v>
      </c>
      <c r="AW397" s="10">
        <f>3/24000000*OO[[#This Row],[105 (02JUL1985 00:00:00)-Water Temperature (C)]]*OO[[#This Row],[47]]</f>
        <v>6.4616542342399996E-3</v>
      </c>
      <c r="AX397" s="10">
        <f>3/24000000*OO[[#This Row],[106 (02JUL1985 03:00:00)-Water Temperature (C)]]*OO[[#This Row],[48]]</f>
        <v>2.6347683558839998E-3</v>
      </c>
      <c r="AY397" s="10">
        <f>3/24000000*OO[[#This Row],[107 (02JUL1985 06:00:00)-Water Temperature (C)]]*OO[[#This Row],[49]]</f>
        <v>1.0200674973218748E-3</v>
      </c>
      <c r="AZ397" s="10">
        <f>3/24000000*OO[[#This Row],[108 (02JUL1985 09:00:00)-Water Temperature (C)]]*OO[[#This Row],[50]]</f>
        <v>4.1243736548857493E-4</v>
      </c>
      <c r="BA397" s="10">
        <f>3/24000000*OO[[#This Row],[109 (02JUL1985 12:00:00)-Water Temperature (C)]]*OO[[#This Row],[51]]</f>
        <v>1.8785199845912503E-4</v>
      </c>
      <c r="BB397" s="10">
        <f>3/24000000*OO[[#This Row],[110 (02JUL1985 15:00:00)-Water Temperature (C)]]*OO[[#This Row],[52]]</f>
        <v>1.114098897261375E-4</v>
      </c>
      <c r="BC397" s="10">
        <f>3/24000000*OO[[#This Row],[111 (02JUL1985 18:00:00)-Water Temperature (C)]]*OO[[#This Row],[53]]</f>
        <v>8.8221272291774992E-5</v>
      </c>
      <c r="BD397" s="10">
        <f>3/24000000*OO[[#This Row],[112 (02JUL1985 21:00:00)-Water Temperature (C)]]*OO[[#This Row],[54]]</f>
        <v>7.9092067632074983E-5</v>
      </c>
      <c r="BE397" s="10">
        <f>3/24000000*OO[[#This Row],[113 (03JUL1985 00:00:00)-Water Temperature (C)]]*OO[[#This Row],[55]]</f>
        <v>7.3367901002924997E-5</v>
      </c>
      <c r="BF397" s="10">
        <f>3/24000000*OO[[#This Row],[114 (03JUL1985 03:00:00)-Water Temperature (C)]]*OO[[#This Row],[56]]</f>
        <v>6.7821473071249993E-5</v>
      </c>
      <c r="BG397" s="10">
        <f>3/24000000*OO[[#This Row],[115 (03JUL1985 06:00:00)-Water Temperature (C)]]*OO[[#This Row],[57]]</f>
        <v>6.2263765273287485E-5</v>
      </c>
      <c r="BH397" s="10">
        <f>3/24000000*OO[[#This Row],[116 (03JUL1985 09:00:00)-Water Temperature (C)]]*OO[[#This Row],[58]]</f>
        <v>5.8439574294100001E-5</v>
      </c>
      <c r="BI397" s="10">
        <f>3/24000000*OO[[#This Row],[117 (03JUL1985 12:00:00)-Water Temperature (C)]]*OO[[#This Row],[59]]</f>
        <v>5.5976938537533742E-5</v>
      </c>
      <c r="BJ397" s="10">
        <f>3/24000000*OO[[#This Row],[118 (03JUL1985 15:00:00)-Water Temperature (C)]]*OO[[#This Row],[60]]</f>
        <v>5.2250922883632494E-5</v>
      </c>
      <c r="BK397" s="10">
        <f>3/24000000*OO[[#This Row],[119 (03JUL1985 18:00:00)-Water Temperature (C)]]*OO[[#This Row],[61]]</f>
        <v>4.4801579162628744E-5</v>
      </c>
      <c r="BL397" s="10">
        <f>3/24000000*OO[[#This Row],[120 (03JUL1985 21:00:00)-Water Temperature (C)]]*OO[[#This Row],[62]]</f>
        <v>3.583527700269375E-5</v>
      </c>
      <c r="BM397" s="10">
        <f>3/24000000*OO[[#This Row],[121 (04JUL1985 00:00:00)-Water Temperature (C)]]*OO[[#This Row],[63]]</f>
        <v>2.8018673315974998E-5</v>
      </c>
      <c r="BN397" s="10">
        <f>3/24000000*OO[[#This Row],[122 (04JUL1985 03:00:00)-Water Temperature (C)]]*OO[[#This Row],[64]]</f>
        <v>2.2276839657693748E-5</v>
      </c>
      <c r="BO397" s="10">
        <f>3/24000000*OO[[#This Row],[123 (04JUL1985 06:00:00)-Water Temperature (C)]]*OO[[#This Row],[65]]</f>
        <v>1.8322490645337498E-5</v>
      </c>
      <c r="BP397" s="10">
        <f>3/24000000*OO[[#This Row],[124 (04JUL1985 09:00:00)-Water Temperature (C)]]*OO[[#This Row],[66]]</f>
        <v>1.6141643168567497E-5</v>
      </c>
      <c r="BQ397" s="10">
        <f>3/24000000*OO[[#This Row],[125 (04JUL1985 12:00:00)-Water Temperature (C)]]*OO[[#This Row],[67]]</f>
        <v>1.4652997548568749E-5</v>
      </c>
      <c r="BR397" s="10">
        <f>3/24000000*OO[[#This Row],[126 (04JUL1985 15:00:00)-Water Temperature (C)]]*OO[[#This Row],[68]]</f>
        <v>1.3254435690535E-5</v>
      </c>
      <c r="BS397" s="10">
        <f>3/24000000*OO[[#This Row],[127 (04JUL1985 18:00:00)-Water Temperature (C)]]*OO[[#This Row],[69]]</f>
        <v>1.202387107194E-5</v>
      </c>
      <c r="BT397" s="10">
        <f>3/24000000*OO[[#This Row],[128 (04JUL1985 21:00:00)-Water Temperature (C)]]*OO[[#This Row],[70]]</f>
        <v>1.095803923856E-5</v>
      </c>
      <c r="BU397" s="10">
        <f>3/24000000*OO[[#This Row],[129 (05JUL1985 00:00:00)-Water Temperature (C)]]*OO[[#This Row],[71]]</f>
        <v>9.8796591135125005E-6</v>
      </c>
      <c r="BV397" s="10">
        <f>3/24000000*OO[[#This Row],[130 (05JUL1985 03:00:00)-Water Temperature (C)]]*OO[[#This Row],[72]]</f>
        <v>8.8852442510974992E-6</v>
      </c>
      <c r="BW397" s="10">
        <f>3/24000000*OO[[#This Row],[131 (05JUL1985 06:00:00)-Water Temperature (C)]]*OO[[#This Row],[73]]</f>
        <v>8.0573239533625003E-6</v>
      </c>
      <c r="BX397" s="10">
        <f>3/24000000*OO[[#This Row],[132 (05JUL1985 09:00:00)-Water Temperature (C)]]*OO[[#This Row],[74]]</f>
        <v>7.7483310320249992E-6</v>
      </c>
      <c r="BY397" s="10">
        <f>3/24000000*OO[[#This Row],[133 (05JUL1985 12:00:00)-Water Temperature (C)]]*OO[[#This Row],[75]]</f>
        <v>8.033677928230001E-6</v>
      </c>
      <c r="BZ397" s="10">
        <f>3/24000000*OO[[#This Row],[134 (05JUL1985 15:00:00)-Water Temperature (C)]]*OO[[#This Row],[76]]</f>
        <v>8.5416960320075004E-6</v>
      </c>
      <c r="CA397" s="10">
        <f>3/24000000*OO[[#This Row],[135 (05JUL1985 18:00:00)-Water Temperature (C)]]*OO[[#This Row],[77]]</f>
        <v>8.6247606794212492E-6</v>
      </c>
      <c r="CB397" s="10">
        <f>3/24000000*OO[[#This Row],[136 (05JUL1985 21:00:00)-Water Temperature (C)]]*OO[[#This Row],[78]]</f>
        <v>8.1001982441449993E-6</v>
      </c>
      <c r="CC397" s="10">
        <f>3/24000000*OO[[#This Row],[137 (06JUL1985 00:00:00)-Water Temperature (C)]]*OO[[#This Row],[79]]</f>
        <v>7.4702201057962496E-6</v>
      </c>
      <c r="CD397" s="10">
        <f>3/24000000*OO[[#This Row],[138 (06JUL1985 03:00:00)-Water Temperature (C)]]*OO[[#This Row],[80]]</f>
        <v>7.0214542889324992E-6</v>
      </c>
      <c r="CE397" s="10">
        <f>3/24000000*OO[[#This Row],[139 (06JUL1985 06:00:00)-Water Temperature (C)]]*OO[[#This Row],[81]]</f>
        <v>6.6237889061249994E-6</v>
      </c>
      <c r="CF397" s="10">
        <f>3/24000000*OO[[#This Row],[140 (06JUL1985 09:00:00)-Water Temperature (C)]]*OO[[#This Row],[82]]</f>
        <v>6.3585542003249992E-6</v>
      </c>
      <c r="CG397" s="10">
        <f>3/24000000*OO[[#This Row],[141 (06JUL1985 12:00:00)-Water Temperature (C)]]*OO[[#This Row],[83]]</f>
        <v>6.2570989464678747E-6</v>
      </c>
      <c r="CH397" s="10">
        <f>3/24000000*OO[[#This Row],[142 (06JUL1985 15:00:00)-Water Temperature (C)]]*OO[[#This Row],[84]]</f>
        <v>6.0991889366069996E-6</v>
      </c>
      <c r="CI397" s="10">
        <f>3/24000000*OO[[#This Row],[143 (06JUL1985 18:00:00)-Water Temperature (C)]]*OO[[#This Row],[85]]</f>
        <v>5.8512211362753751E-6</v>
      </c>
      <c r="CJ397" s="10">
        <f>3/24000000*OO[[#This Row],[144 (06JUL1985 21:00:00)-Water Temperature (C)]]*OO[[#This Row],[86]]</f>
        <v>5.5067814102222501E-6</v>
      </c>
      <c r="CK397" s="10">
        <f>3/24000000*OO[[#This Row],[145 (07JUL1985 00:00:00)-Water Temperature (C)]]*OO[[#This Row],[87]]</f>
        <v>5.0350013268554999E-6</v>
      </c>
      <c r="CL397" s="10">
        <f>3/24000000*OO[[#This Row],[146 (07JUL1985 03:00:00)-Water Temperature (C)]]*OO[[#This Row],[88]]</f>
        <v>4.6074155683127498E-6</v>
      </c>
      <c r="CM397" s="10">
        <f>3/24000000*OO[[#This Row],[147 (07JUL1985 06:00:00)-Water Temperature (C)]]*OO[[#This Row],[89]]</f>
        <v>4.2641221540072507E-6</v>
      </c>
      <c r="CN397" s="10">
        <f>3/24000000*OO[[#This Row],[148 (07JUL1985 09:00:00)-Water Temperature (C)]]*OO[[#This Row],[90]]</f>
        <v>4.1060438044176248E-6</v>
      </c>
      <c r="CO397" s="10">
        <f>3/24000000*OO[[#This Row],[149 (07JUL1985 12:00:00)-Water Temperature (C)]]*OO[[#This Row],[91]]</f>
        <v>4.0307522284574998E-6</v>
      </c>
      <c r="CP397" s="10">
        <f>3/24000000*OO[[#This Row],[150 (07JUL1985 15:00:00)-Water Temperature (C)]]*OO[[#This Row],[92]]</f>
        <v>4.0763645804667502E-6</v>
      </c>
      <c r="CQ397" s="10">
        <f>3/24000000*OO[[#This Row],[151 (07JUL1985 18:00:00)-Water Temperature (C)]]*OO[[#This Row],[93]]</f>
        <v>4.1566096074617498E-6</v>
      </c>
      <c r="CR397" s="10">
        <f>3/24000000*OO[[#This Row],[152 (07JUL1985 21:00:00)-Water Temperature (C)]]*OO[[#This Row],[94]]</f>
        <v>4.0293595558997496E-6</v>
      </c>
      <c r="CS397" s="10">
        <f>3/24000000*OO[[#This Row],[153 (08JUL1985 00:00:00)-Water Temperature (C)]]*OO[[#This Row],[95]]</f>
        <v>3.7033382370464999E-6</v>
      </c>
      <c r="CT397" s="10">
        <f>3/24000000*OO[[#This Row],[154 (08JUL1985 03:00:00)-Water Temperature (C)]]*OO[[#This Row],[96]]</f>
        <v>3.4310175483187503E-6</v>
      </c>
      <c r="CU397" s="10">
        <f>3/24000000*OO[[#This Row],[155 (08JUL1985 06:00:00)-Water Temperature (C)]]*OO[[#This Row],[97]]</f>
        <v>3.2395797457187494E-6</v>
      </c>
      <c r="CV397" s="10">
        <f>3/24000000*OO[[#This Row],[156 (08JUL1985 09:00:00)-Water Temperature (C)]]*OO[[#This Row],[98]]</f>
        <v>3.1729260598204996E-6</v>
      </c>
      <c r="CW397" s="10">
        <f>3/24000000*OO[[#This Row],[157 (08JUL1985 12:00:00)-Water Temperature (C)]]*OO[[#This Row],[99]]</f>
        <v>3.0800180624324999E-6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0</v>
      </c>
      <c r="U398" s="10">
        <f>3/24*OO[[#This Row],[77 (28JUN1985 12:00:00)-Water Temperature (C)]]*OO[[#This Row],[19]]/SUM(OO[19])</f>
        <v>0</v>
      </c>
      <c r="V398" s="10">
        <f>3/24000000*OO[[#This Row],[78 (28JUN1985 15:00:00)-Water Temperature (C)]]*OO[[#This Row],[20]]</f>
        <v>0</v>
      </c>
      <c r="W398" s="10">
        <f>3/24000000*OO[[#This Row],[79 (28JUN1985 18:00:00)-Water Temperature (C)]]*OO[[#This Row],[21]]</f>
        <v>0</v>
      </c>
      <c r="X398" s="10">
        <f>3/24000000*OO[[#This Row],[80 (28JUN1985 21:00:00)-Water Temperature (C)]]*OO[[#This Row],[22]]</f>
        <v>9.2555152696999996E-39</v>
      </c>
      <c r="Y398" s="10">
        <f>3/24000000*OO[[#This Row],[81 (29JUN1985 00:00:00)-Water Temperature (C)]]*OO[[#This Row],[23]]</f>
        <v>1.8482311670182501E-32</v>
      </c>
      <c r="Z398" s="10">
        <f>3/24000000*OO[[#This Row],[82 (29JUN1985 03:00:00)-Water Temperature (C)]]*OO[[#This Row],[24]]</f>
        <v>3.3784803355143741E-26</v>
      </c>
      <c r="AA398" s="10">
        <f>3/24000000*OO[[#This Row],[83 (29JUN1985 06:00:00)-Water Temperature (C)]]*OO[[#This Row],[25]]</f>
        <v>2.0680511298689999E-21</v>
      </c>
      <c r="AB398" s="10">
        <f>3/24000000*OO[[#This Row],[84 (29JUN1985 09:00:00)-Water Temperature (C)]]*OO[[#This Row],[26]]</f>
        <v>7.386803752724999E-18</v>
      </c>
      <c r="AC398" s="10">
        <f>3/24000000*OO[[#This Row],[85 (29JUN1985 12:00:00)-Water Temperature (C)]]*OO[[#This Row],[27]]</f>
        <v>5.836637762285E-15</v>
      </c>
      <c r="AD398" s="10">
        <f>3/24000000*OO[[#This Row],[86 (29JUN1985 15:00:00)-Water Temperature (C)]]*OO[[#This Row],[28]]</f>
        <v>1.6350315805488748E-12</v>
      </c>
      <c r="AE398" s="10">
        <f>3/24000000*OO[[#This Row],[88 (29JUN1985 21:00:00)-Water Temperature (C)]]*OO[[#This Row],[30]]</f>
        <v>1.053109337776875E-8</v>
      </c>
      <c r="AF398" s="10">
        <f>3/24000000*OO[[#This Row],[88 (29JUN1985 21:00:00)-Water Temperature (C)]]*OO[[#This Row],[30]]</f>
        <v>1.053109337776875E-8</v>
      </c>
      <c r="AG398" s="10">
        <f>3/24000000*OO[[#This Row],[89 (30JUN1985 00:00:00)-Water Temperature (C)]]*OO[[#This Row],[31]]</f>
        <v>2.9774539944326247E-7</v>
      </c>
      <c r="AH398" s="10">
        <f>3/24000000*OO[[#This Row],[90 (30JUN1985 03:00:00)-Water Temperature (C)]]*OO[[#This Row],[32]]</f>
        <v>5.2157908931999997E-6</v>
      </c>
      <c r="AI398" s="10">
        <f>3/24000000*OO[[#This Row],[91 (30JUN1985 06:00:00)-Water Temperature (C)]]*OO[[#This Row],[33]]</f>
        <v>5.8397608610975009E-5</v>
      </c>
      <c r="AJ398" s="10">
        <f>3/24000000*OO[[#This Row],[92 (30JUN1985 09:00:00)-Water Temperature (C)]]*OO[[#This Row],[34]]</f>
        <v>4.2994844589225003E-4</v>
      </c>
      <c r="AK398" s="10">
        <f>3/24000000*OO[[#This Row],[93 (30JUN1985 12:00:00)-Water Temperature (C)]]*OO[[#This Row],[35]]</f>
        <v>2.2435436471921247E-3</v>
      </c>
      <c r="AL398" s="10">
        <f>3/24000000*OO[[#This Row],[94 (30JUN1985 15:00:00)-Water Temperature (C)]]*OO[[#This Row],[36]]</f>
        <v>8.7861999841362497E-3</v>
      </c>
      <c r="AM398" s="10">
        <f>3/24000000*OO[[#This Row],[95 (30JUN1985 18:00:00)-Water Temperature (C)]]*OO[[#This Row],[37]]</f>
        <v>2.4811716602058748E-2</v>
      </c>
      <c r="AN398" s="10">
        <f>3/24000000*OO[[#This Row],[96 (30JUN1985 21:00:00)-Water Temperature (C)]]*OO[[#This Row],[38]]</f>
        <v>4.9466825175735002E-2</v>
      </c>
      <c r="AO398" s="10">
        <f>3/24000000*OO[[#This Row],[97 (01JUL1985 00:00:00)-Water Temperature (C)]]*OO[[#This Row],[39]]</f>
        <v>7.5230778457600012E-2</v>
      </c>
      <c r="AP398" s="10">
        <f>3/24000000*OO[[#This Row],[98 (01JUL1985 03:00:00)-Water Temperature (C)]]*OO[[#This Row],[40]]</f>
        <v>9.3350483812999985E-2</v>
      </c>
      <c r="AQ398" s="10">
        <f>3/24000000*OO[[#This Row],[99 (01JUL1985 06:00:00)-Water Temperature (C)]]*OO[[#This Row],[41]]</f>
        <v>9.7845679793324994E-2</v>
      </c>
      <c r="AR398" s="10">
        <f>3/24000000*OO[[#This Row],[100 (01JUL1985 09:00:00)-Water Temperature (C)]]*OO[[#This Row],[42]]</f>
        <v>9.015173340749999E-2</v>
      </c>
      <c r="AS398" s="10">
        <f>3/24000000*OO[[#This Row],[101 (01JUL1985 12:00:00)-Water Temperature (C)]]*OO[[#This Row],[43]]</f>
        <v>7.2312759222412495E-2</v>
      </c>
      <c r="AT398" s="10">
        <f>3/24000000*OO[[#This Row],[102 (01JUL1985 15:00:00)-Water Temperature (C)]]*OO[[#This Row],[44]]</f>
        <v>5.030667920154E-2</v>
      </c>
      <c r="AU398" s="10">
        <f>3/24000000*OO[[#This Row],[103 (01JUL1985 18:00:00)-Water Temperature (C)]]*OO[[#This Row],[45]]</f>
        <v>2.9757262163617501E-2</v>
      </c>
      <c r="AV398" s="10">
        <f>3/24000000*OO[[#This Row],[104 (01JUL1985 21:00:00)-Water Temperature (C)]]*OO[[#This Row],[46]]</f>
        <v>1.5296662888112499E-2</v>
      </c>
      <c r="AW398" s="10">
        <f>3/24000000*OO[[#This Row],[105 (02JUL1985 00:00:00)-Water Temperature (C)]]*OO[[#This Row],[47]]</f>
        <v>6.9102112256999989E-3</v>
      </c>
      <c r="AX398" s="10">
        <f>3/24000000*OO[[#This Row],[106 (02JUL1985 03:00:00)-Water Temperature (C)]]*OO[[#This Row],[48]]</f>
        <v>2.8525078655879999E-3</v>
      </c>
      <c r="AY398" s="10">
        <f>3/24000000*OO[[#This Row],[107 (02JUL1985 06:00:00)-Water Temperature (C)]]*OO[[#This Row],[49]]</f>
        <v>1.11330303371625E-3</v>
      </c>
      <c r="AZ398" s="10">
        <f>3/24000000*OO[[#This Row],[108 (02JUL1985 09:00:00)-Water Temperature (C)]]*OO[[#This Row],[50]]</f>
        <v>4.4969117571600002E-4</v>
      </c>
      <c r="BA398" s="10">
        <f>3/24000000*OO[[#This Row],[109 (02JUL1985 12:00:00)-Water Temperature (C)]]*OO[[#This Row],[51]]</f>
        <v>1.988000971376625E-4</v>
      </c>
      <c r="BB398" s="10">
        <f>3/24000000*OO[[#This Row],[110 (02JUL1985 15:00:00)-Water Temperature (C)]]*OO[[#This Row],[52]]</f>
        <v>1.1143478540565001E-4</v>
      </c>
      <c r="BC398" s="10">
        <f>3/24000000*OO[[#This Row],[111 (02JUL1985 18:00:00)-Water Temperature (C)]]*OO[[#This Row],[53]]</f>
        <v>8.3732799276774991E-5</v>
      </c>
      <c r="BD398" s="10">
        <f>3/24000000*OO[[#This Row],[112 (02JUL1985 21:00:00)-Water Temperature (C)]]*OO[[#This Row],[54]]</f>
        <v>7.3199622922399997E-5</v>
      </c>
      <c r="BE398" s="10">
        <f>3/24000000*OO[[#This Row],[113 (03JUL1985 00:00:00)-Water Temperature (C)]]*OO[[#This Row],[55]]</f>
        <v>6.7565673538687491E-5</v>
      </c>
      <c r="BF398" s="10">
        <f>3/24000000*OO[[#This Row],[114 (03JUL1985 03:00:00)-Water Temperature (C)]]*OO[[#This Row],[56]]</f>
        <v>6.245542273056248E-5</v>
      </c>
      <c r="BG398" s="10">
        <f>3/24000000*OO[[#This Row],[115 (03JUL1985 06:00:00)-Water Temperature (C)]]*OO[[#This Row],[57]]</f>
        <v>5.7540181588425003E-5</v>
      </c>
      <c r="BH398" s="10">
        <f>3/24000000*OO[[#This Row],[116 (03JUL1985 09:00:00)-Water Temperature (C)]]*OO[[#This Row],[58]]</f>
        <v>5.4372985054349999E-5</v>
      </c>
      <c r="BI398" s="10">
        <f>3/24000000*OO[[#This Row],[117 (03JUL1985 12:00:00)-Water Temperature (C)]]*OO[[#This Row],[59]]</f>
        <v>5.2434206075009995E-5</v>
      </c>
      <c r="BJ398" s="10">
        <f>3/24000000*OO[[#This Row],[118 (03JUL1985 15:00:00)-Water Temperature (C)]]*OO[[#This Row],[60]]</f>
        <v>4.9150942695269992E-5</v>
      </c>
      <c r="BK398" s="10">
        <f>3/24000000*OO[[#This Row],[119 (03JUL1985 18:00:00)-Water Temperature (C)]]*OO[[#This Row],[61]]</f>
        <v>4.2143990532031255E-5</v>
      </c>
      <c r="BL398" s="10">
        <f>3/24000000*OO[[#This Row],[120 (03JUL1985 21:00:00)-Water Temperature (C)]]*OO[[#This Row],[62]]</f>
        <v>3.3638797283129998E-5</v>
      </c>
      <c r="BM398" s="10">
        <f>3/24000000*OO[[#This Row],[121 (04JUL1985 00:00:00)-Water Temperature (C)]]*OO[[#This Row],[63]]</f>
        <v>2.6213722037250001E-5</v>
      </c>
      <c r="BN398" s="10">
        <f>3/24000000*OO[[#This Row],[122 (04JUL1985 03:00:00)-Water Temperature (C)]]*OO[[#This Row],[64]]</f>
        <v>2.0725865287391247E-5</v>
      </c>
      <c r="BO398" s="10">
        <f>3/24000000*OO[[#This Row],[123 (04JUL1985 06:00:00)-Water Temperature (C)]]*OO[[#This Row],[65]]</f>
        <v>1.6951008601835001E-5</v>
      </c>
      <c r="BP398" s="10">
        <f>3/24000000*OO[[#This Row],[124 (04JUL1985 09:00:00)-Water Temperature (C)]]*OO[[#This Row],[66]]</f>
        <v>1.487208156898875E-5</v>
      </c>
      <c r="BQ398" s="10">
        <f>3/24000000*OO[[#This Row],[125 (04JUL1985 12:00:00)-Water Temperature (C)]]*OO[[#This Row],[67]]</f>
        <v>1.3398157926951248E-5</v>
      </c>
      <c r="BR398" s="10">
        <f>3/24000000*OO[[#This Row],[126 (04JUL1985 15:00:00)-Water Temperature (C)]]*OO[[#This Row],[68]]</f>
        <v>1.2090961513679998E-5</v>
      </c>
      <c r="BS398" s="10">
        <f>3/24000000*OO[[#This Row],[127 (04JUL1985 18:00:00)-Water Temperature (C)]]*OO[[#This Row],[69]]</f>
        <v>1.09372873623675E-5</v>
      </c>
      <c r="BT398" s="10">
        <f>3/24000000*OO[[#This Row],[128 (04JUL1985 21:00:00)-Water Temperature (C)]]*OO[[#This Row],[70]]</f>
        <v>9.9425758786249996E-6</v>
      </c>
      <c r="BU398" s="10">
        <f>3/24000000*OO[[#This Row],[129 (05JUL1985 00:00:00)-Water Temperature (C)]]*OO[[#This Row],[71]]</f>
        <v>8.9671427266587497E-6</v>
      </c>
      <c r="BV398" s="10">
        <f>3/24000000*OO[[#This Row],[130 (05JUL1985 03:00:00)-Water Temperature (C)]]*OO[[#This Row],[72]]</f>
        <v>8.0540340898499999E-6</v>
      </c>
      <c r="BW398" s="10">
        <f>3/24000000*OO[[#This Row],[131 (05JUL1985 06:00:00)-Water Temperature (C)]]*OO[[#This Row],[73]]</f>
        <v>7.2872710953625008E-6</v>
      </c>
      <c r="BX398" s="10">
        <f>3/24000000*OO[[#This Row],[132 (05JUL1985 09:00:00)-Water Temperature (C)]]*OO[[#This Row],[74]]</f>
        <v>7.01686068066125E-6</v>
      </c>
      <c r="BY398" s="10">
        <f>3/24000000*OO[[#This Row],[133 (05JUL1985 12:00:00)-Water Temperature (C)]]*OO[[#This Row],[75]]</f>
        <v>7.2926478681374996E-6</v>
      </c>
      <c r="BZ398" s="10">
        <f>3/24000000*OO[[#This Row],[134 (05JUL1985 15:00:00)-Water Temperature (C)]]*OO[[#This Row],[76]]</f>
        <v>7.7500648384249991E-6</v>
      </c>
      <c r="CA398" s="10">
        <f>3/24000000*OO[[#This Row],[135 (05JUL1985 18:00:00)-Water Temperature (C)]]*OO[[#This Row],[77]]</f>
        <v>7.7826900209099995E-6</v>
      </c>
      <c r="CB398" s="10">
        <f>3/24000000*OO[[#This Row],[136 (05JUL1985 21:00:00)-Water Temperature (C)]]*OO[[#This Row],[78]]</f>
        <v>7.2645635635175006E-6</v>
      </c>
      <c r="CC398" s="10">
        <f>3/24000000*OO[[#This Row],[137 (06JUL1985 00:00:00)-Water Temperature (C)]]*OO[[#This Row],[79]]</f>
        <v>6.6844182353287497E-6</v>
      </c>
      <c r="CD398" s="10">
        <f>3/24000000*OO[[#This Row],[138 (06JUL1985 03:00:00)-Water Temperature (C)]]*OO[[#This Row],[80]]</f>
        <v>6.27073070451125E-6</v>
      </c>
      <c r="CE398" s="10">
        <f>3/24000000*OO[[#This Row],[139 (06JUL1985 06:00:00)-Water Temperature (C)]]*OO[[#This Row],[81]]</f>
        <v>5.9126733472649995E-6</v>
      </c>
      <c r="CF398" s="10">
        <f>3/24000000*OO[[#This Row],[140 (06JUL1985 09:00:00)-Water Temperature (C)]]*OO[[#This Row],[82]]</f>
        <v>5.6834577202747502E-6</v>
      </c>
      <c r="CG398" s="10">
        <f>3/24000000*OO[[#This Row],[141 (06JUL1985 12:00:00)-Water Temperature (C)]]*OO[[#This Row],[83]]</f>
        <v>5.5969077986302495E-6</v>
      </c>
      <c r="CH398" s="10">
        <f>3/24000000*OO[[#This Row],[142 (06JUL1985 15:00:00)-Water Temperature (C)]]*OO[[#This Row],[84]]</f>
        <v>5.4471234537825002E-6</v>
      </c>
      <c r="CI398" s="10">
        <f>3/24000000*OO[[#This Row],[143 (06JUL1985 18:00:00)-Water Temperature (C)]]*OO[[#This Row],[85]]</f>
        <v>5.2367500624399996E-6</v>
      </c>
      <c r="CJ398" s="10">
        <f>3/24000000*OO[[#This Row],[144 (06JUL1985 21:00:00)-Water Temperature (C)]]*OO[[#This Row],[86]]</f>
        <v>4.9122073544655E-6</v>
      </c>
      <c r="CK398" s="10">
        <f>3/24000000*OO[[#This Row],[145 (07JUL1985 00:00:00)-Water Temperature (C)]]*OO[[#This Row],[87]]</f>
        <v>4.4887820666412498E-6</v>
      </c>
      <c r="CL398" s="10">
        <f>3/24000000*OO[[#This Row],[146 (07JUL1985 03:00:00)-Water Temperature (C)]]*OO[[#This Row],[88]]</f>
        <v>4.1093041496062506E-6</v>
      </c>
      <c r="CM398" s="10">
        <f>3/24000000*OO[[#This Row],[147 (07JUL1985 06:00:00)-Water Temperature (C)]]*OO[[#This Row],[89]]</f>
        <v>3.7991114218462494E-6</v>
      </c>
      <c r="CN398" s="10">
        <f>3/24000000*OO[[#This Row],[148 (07JUL1985 09:00:00)-Water Temperature (C)]]*OO[[#This Row],[90]]</f>
        <v>3.659069124930625E-6</v>
      </c>
      <c r="CO398" s="10">
        <f>3/24000000*OO[[#This Row],[149 (07JUL1985 12:00:00)-Water Temperature (C)]]*OO[[#This Row],[91]]</f>
        <v>3.5955486742699997E-6</v>
      </c>
      <c r="CP398" s="10">
        <f>3/24000000*OO[[#This Row],[150 (07JUL1985 15:00:00)-Water Temperature (C)]]*OO[[#This Row],[92]]</f>
        <v>3.6354796598489999E-6</v>
      </c>
      <c r="CQ398" s="10">
        <f>3/24000000*OO[[#This Row],[151 (07JUL1985 18:00:00)-Water Temperature (C)]]*OO[[#This Row],[93]]</f>
        <v>3.7063329829049996E-6</v>
      </c>
      <c r="CR398" s="10">
        <f>3/24000000*OO[[#This Row],[152 (07JUL1985 21:00:00)-Water Temperature (C)]]*OO[[#This Row],[94]]</f>
        <v>3.5710975650637502E-6</v>
      </c>
      <c r="CS398" s="10">
        <f>3/24000000*OO[[#This Row],[153 (08JUL1985 00:00:00)-Water Temperature (C)]]*OO[[#This Row],[95]]</f>
        <v>3.2789312802764991E-6</v>
      </c>
      <c r="CT398" s="10">
        <f>3/24000000*OO[[#This Row],[154 (08JUL1985 03:00:00)-Water Temperature (C)]]*OO[[#This Row],[96]]</f>
        <v>3.0331848923998744E-6</v>
      </c>
      <c r="CU398" s="10">
        <f>3/24000000*OO[[#This Row],[155 (08JUL1985 06:00:00)-Water Temperature (C)]]*OO[[#This Row],[97]]</f>
        <v>2.8643094757154997E-6</v>
      </c>
      <c r="CV398" s="10">
        <f>3/24000000*OO[[#This Row],[156 (08JUL1985 09:00:00)-Water Temperature (C)]]*OO[[#This Row],[98]]</f>
        <v>2.8133276564924999E-6</v>
      </c>
      <c r="CW398" s="10">
        <f>3/24000000*OO[[#This Row],[157 (08JUL1985 12:00:00)-Water Temperature (C)]]*OO[[#This Row],[99]]</f>
        <v>2.720417994119375E-6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0</v>
      </c>
      <c r="U399" s="10">
        <f>3/24*OO[[#This Row],[77 (28JUN1985 12:00:00)-Water Temperature (C)]]*OO[[#This Row],[19]]/SUM(OO[19])</f>
        <v>0</v>
      </c>
      <c r="V399" s="10">
        <f>3/24000000*OO[[#This Row],[78 (28JUN1985 15:00:00)-Water Temperature (C)]]*OO[[#This Row],[20]]</f>
        <v>0</v>
      </c>
      <c r="W399" s="10">
        <f>3/24000000*OO[[#This Row],[79 (28JUN1985 18:00:00)-Water Temperature (C)]]*OO[[#This Row],[21]]</f>
        <v>0</v>
      </c>
      <c r="X399" s="10">
        <f>3/24000000*OO[[#This Row],[80 (28JUN1985 21:00:00)-Water Temperature (C)]]*OO[[#This Row],[22]]</f>
        <v>3.6952226754983743E-39</v>
      </c>
      <c r="Y399" s="10">
        <f>3/24000000*OO[[#This Row],[81 (29JUN1985 00:00:00)-Water Temperature (C)]]*OO[[#This Row],[23]]</f>
        <v>1.097517680328125E-32</v>
      </c>
      <c r="Z399" s="10">
        <f>3/24000000*OO[[#This Row],[82 (29JUN1985 03:00:00)-Water Temperature (C)]]*OO[[#This Row],[24]]</f>
        <v>1.6518217148802501E-26</v>
      </c>
      <c r="AA399" s="10">
        <f>3/24000000*OO[[#This Row],[83 (29JUN1985 06:00:00)-Water Temperature (C)]]*OO[[#This Row],[25]]</f>
        <v>1.2139035202476249E-21</v>
      </c>
      <c r="AB399" s="10">
        <f>3/24000000*OO[[#This Row],[84 (29JUN1985 09:00:00)-Water Temperature (C)]]*OO[[#This Row],[26]]</f>
        <v>4.9410397011399997E-18</v>
      </c>
      <c r="AC399" s="10">
        <f>3/24000000*OO[[#This Row],[85 (29JUN1985 12:00:00)-Water Temperature (C)]]*OO[[#This Row],[27]]</f>
        <v>4.2386340755100002E-15</v>
      </c>
      <c r="AD399" s="10">
        <f>3/24000000*OO[[#This Row],[86 (29JUN1985 15:00:00)-Water Temperature (C)]]*OO[[#This Row],[28]]</f>
        <v>1.2674361802335E-12</v>
      </c>
      <c r="AE399" s="10">
        <f>3/24000000*OO[[#This Row],[88 (29JUN1985 21:00:00)-Water Temperature (C)]]*OO[[#This Row],[30]]</f>
        <v>9.0047505724375001E-9</v>
      </c>
      <c r="AF399" s="10">
        <f>3/24000000*OO[[#This Row],[88 (29JUN1985 21:00:00)-Water Temperature (C)]]*OO[[#This Row],[30]]</f>
        <v>9.0047505724375001E-9</v>
      </c>
      <c r="AG399" s="10">
        <f>3/24000000*OO[[#This Row],[89 (30JUN1985 00:00:00)-Water Temperature (C)]]*OO[[#This Row],[31]]</f>
        <v>2.6492475942494994E-7</v>
      </c>
      <c r="AH399" s="10">
        <f>3/24000000*OO[[#This Row],[90 (30JUN1985 03:00:00)-Water Temperature (C)]]*OO[[#This Row],[32]]</f>
        <v>4.7994064056250006E-6</v>
      </c>
      <c r="AI399" s="10">
        <f>3/24000000*OO[[#This Row],[91 (30JUN1985 06:00:00)-Water Temperature (C)]]*OO[[#This Row],[33]]</f>
        <v>5.5534819694674997E-5</v>
      </c>
      <c r="AJ399" s="10">
        <f>3/24000000*OO[[#This Row],[92 (30JUN1985 09:00:00)-Water Temperature (C)]]*OO[[#This Row],[34]]</f>
        <v>4.2314758273004994E-4</v>
      </c>
      <c r="AK399" s="10">
        <f>3/24000000*OO[[#This Row],[93 (30JUN1985 12:00:00)-Water Temperature (C)]]*OO[[#This Row],[35]]</f>
        <v>2.2659202740849997E-3</v>
      </c>
      <c r="AL399" s="10">
        <f>3/24000000*OO[[#This Row],[94 (30JUN1985 15:00:00)-Water Temperature (C)]]*OO[[#This Row],[36]]</f>
        <v>9.1119222601500002E-3</v>
      </c>
      <c r="AM399" s="10">
        <f>3/24000000*OO[[#This Row],[95 (30JUN1985 18:00:00)-Water Temperature (C)]]*OO[[#This Row],[37]]</f>
        <v>2.634322782422625E-2</v>
      </c>
      <c r="AN399" s="10">
        <f>3/24000000*OO[[#This Row],[96 (30JUN1985 21:00:00)-Water Temperature (C)]]*OO[[#This Row],[38]]</f>
        <v>5.3530092293370003E-2</v>
      </c>
      <c r="AO399" s="10">
        <f>3/24000000*OO[[#This Row],[97 (01JUL1985 00:00:00)-Water Temperature (C)]]*OO[[#This Row],[39]]</f>
        <v>8.2934788938674994E-2</v>
      </c>
      <c r="AP399" s="10">
        <f>3/24000000*OO[[#This Row],[98 (01JUL1985 03:00:00)-Water Temperature (C)]]*OO[[#This Row],[40]]</f>
        <v>0.10461762224279998</v>
      </c>
      <c r="AQ399" s="10">
        <f>3/24000000*OO[[#This Row],[99 (01JUL1985 06:00:00)-Water Temperature (C)]]*OO[[#This Row],[41]]</f>
        <v>0.111367150274625</v>
      </c>
      <c r="AR399" s="10">
        <f>3/24000000*OO[[#This Row],[100 (01JUL1985 09:00:00)-Water Temperature (C)]]*OO[[#This Row],[42]]</f>
        <v>0.10418988724233751</v>
      </c>
      <c r="AS399" s="10">
        <f>3/24000000*OO[[#This Row],[101 (01JUL1985 12:00:00)-Water Temperature (C)]]*OO[[#This Row],[43]]</f>
        <v>8.4785635964362491E-2</v>
      </c>
      <c r="AT399" s="10">
        <f>3/24000000*OO[[#This Row],[102 (01JUL1985 15:00:00)-Water Temperature (C)]]*OO[[#This Row],[44]]</f>
        <v>5.9753034095125002E-2</v>
      </c>
      <c r="AU399" s="10">
        <f>3/24000000*OO[[#This Row],[103 (01JUL1985 18:00:00)-Water Temperature (C)]]*OO[[#This Row],[45]]</f>
        <v>3.5716662032317499E-2</v>
      </c>
      <c r="AV399" s="10">
        <f>3/24000000*OO[[#This Row],[104 (01JUL1985 21:00:00)-Water Temperature (C)]]*OO[[#This Row],[46]]</f>
        <v>1.8517023743500002E-2</v>
      </c>
      <c r="AW399" s="10">
        <f>3/24000000*OO[[#This Row],[105 (02JUL1985 00:00:00)-Water Temperature (C)]]*OO[[#This Row],[47]]</f>
        <v>8.4394216994175004E-3</v>
      </c>
      <c r="AX399" s="10">
        <f>3/24000000*OO[[#This Row],[106 (02JUL1985 03:00:00)-Water Temperature (C)]]*OO[[#This Row],[48]]</f>
        <v>3.5077367569054997E-3</v>
      </c>
      <c r="AY399" s="10">
        <f>3/24000000*OO[[#This Row],[107 (02JUL1985 06:00:00)-Water Temperature (C)]]*OO[[#This Row],[49]]</f>
        <v>1.37585157392625E-3</v>
      </c>
      <c r="AZ399" s="10">
        <f>3/24000000*OO[[#This Row],[108 (02JUL1985 09:00:00)-Water Temperature (C)]]*OO[[#This Row],[50]]</f>
        <v>5.5667577622499993E-4</v>
      </c>
      <c r="BA399" s="10">
        <f>3/24000000*OO[[#This Row],[109 (02JUL1985 12:00:00)-Water Temperature (C)]]*OO[[#This Row],[51]]</f>
        <v>2.4356914330127497E-4</v>
      </c>
      <c r="BB399" s="10">
        <f>3/24000000*OO[[#This Row],[110 (02JUL1985 15:00:00)-Water Temperature (C)]]*OO[[#This Row],[52]]</f>
        <v>1.3344425308632499E-4</v>
      </c>
      <c r="BC399" s="10">
        <f>3/24000000*OO[[#This Row],[111 (02JUL1985 18:00:00)-Water Temperature (C)]]*OO[[#This Row],[53]]</f>
        <v>9.7939291178924991E-5</v>
      </c>
      <c r="BD399" s="10">
        <f>3/24000000*OO[[#This Row],[112 (02JUL1985 21:00:00)-Water Temperature (C)]]*OO[[#This Row],[54]]</f>
        <v>8.4643902462149995E-5</v>
      </c>
      <c r="BE399" s="10">
        <f>3/24000000*OO[[#This Row],[113 (03JUL1985 00:00:00)-Water Temperature (C)]]*OO[[#This Row],[55]]</f>
        <v>7.7975920948799993E-5</v>
      </c>
      <c r="BF399" s="10">
        <f>3/24000000*OO[[#This Row],[114 (03JUL1985 03:00:00)-Water Temperature (C)]]*OO[[#This Row],[56]]</f>
        <v>7.2131263121399998E-5</v>
      </c>
      <c r="BG399" s="10">
        <f>3/24000000*OO[[#This Row],[115 (03JUL1985 06:00:00)-Water Temperature (C)]]*OO[[#This Row],[57]]</f>
        <v>6.6607244784649996E-5</v>
      </c>
      <c r="BH399" s="10">
        <f>3/24000000*OO[[#This Row],[116 (03JUL1985 09:00:00)-Water Temperature (C)]]*OO[[#This Row],[58]]</f>
        <v>6.3201738883224997E-5</v>
      </c>
      <c r="BI399" s="10">
        <f>3/24000000*OO[[#This Row],[117 (03JUL1985 12:00:00)-Water Temperature (C)]]*OO[[#This Row],[59]]</f>
        <v>6.1196679953199988E-5</v>
      </c>
      <c r="BJ399" s="10">
        <f>3/24000000*OO[[#This Row],[118 (03JUL1985 15:00:00)-Water Temperature (C)]]*OO[[#This Row],[60]]</f>
        <v>5.7531116255084995E-5</v>
      </c>
      <c r="BK399" s="10">
        <f>3/24000000*OO[[#This Row],[119 (03JUL1985 18:00:00)-Water Temperature (C)]]*OO[[#This Row],[61]]</f>
        <v>4.9378960635474996E-5</v>
      </c>
      <c r="BL399" s="10">
        <f>3/24000000*OO[[#This Row],[120 (03JUL1985 21:00:00)-Water Temperature (C)]]*OO[[#This Row],[62]]</f>
        <v>3.9407431772280002E-5</v>
      </c>
      <c r="BM399" s="10">
        <f>3/24000000*OO[[#This Row],[121 (04JUL1985 00:00:00)-Water Temperature (C)]]*OO[[#This Row],[63]]</f>
        <v>3.0683661818118751E-5</v>
      </c>
      <c r="BN399" s="10">
        <f>3/24000000*OO[[#This Row],[122 (04JUL1985 03:00:00)-Water Temperature (C)]]*OO[[#This Row],[64]]</f>
        <v>2.4216696214409996E-5</v>
      </c>
      <c r="BO399" s="10">
        <f>3/24000000*OO[[#This Row],[123 (04JUL1985 06:00:00)-Water Temperature (C)]]*OO[[#This Row],[65]]</f>
        <v>1.9765318335349998E-5</v>
      </c>
      <c r="BP399" s="10">
        <f>3/24000000*OO[[#This Row],[124 (04JUL1985 09:00:00)-Water Temperature (C)]]*OO[[#This Row],[66]]</f>
        <v>1.7320038517717499E-5</v>
      </c>
      <c r="BQ399" s="10">
        <f>3/24000000*OO[[#This Row],[125 (04JUL1985 12:00:00)-Water Temperature (C)]]*OO[[#This Row],[67]]</f>
        <v>1.555883504366875E-5</v>
      </c>
      <c r="BR399" s="10">
        <f>3/24000000*OO[[#This Row],[126 (04JUL1985 15:00:00)-Water Temperature (C)]]*OO[[#This Row],[68]]</f>
        <v>1.4034303894105001E-5</v>
      </c>
      <c r="BS399" s="10">
        <f>3/24000000*OO[[#This Row],[127 (04JUL1985 18:00:00)-Water Temperature (C)]]*OO[[#This Row],[69]]</f>
        <v>1.26802150154325E-5</v>
      </c>
      <c r="BT399" s="10">
        <f>3/24000000*OO[[#This Row],[128 (04JUL1985 21:00:00)-Water Temperature (C)]]*OO[[#This Row],[70]]</f>
        <v>1.1516091610880001E-5</v>
      </c>
      <c r="BU399" s="10">
        <f>3/24000000*OO[[#This Row],[129 (05JUL1985 00:00:00)-Water Temperature (C)]]*OO[[#This Row],[71]]</f>
        <v>1.0389745452099998E-5</v>
      </c>
      <c r="BV399" s="10">
        <f>3/24000000*OO[[#This Row],[130 (05JUL1985 03:00:00)-Water Temperature (C)]]*OO[[#This Row],[72]]</f>
        <v>9.327750082334998E-6</v>
      </c>
      <c r="BW399" s="10">
        <f>3/24000000*OO[[#This Row],[131 (05JUL1985 06:00:00)-Water Temperature (C)]]*OO[[#This Row],[73]]</f>
        <v>8.4306482762049993E-6</v>
      </c>
      <c r="BX399" s="10">
        <f>3/24000000*OO[[#This Row],[132 (05JUL1985 09:00:00)-Water Temperature (C)]]*OO[[#This Row],[74]]</f>
        <v>8.12428883994E-6</v>
      </c>
      <c r="BY399" s="10">
        <f>3/24000000*OO[[#This Row],[133 (05JUL1985 12:00:00)-Water Temperature (C)]]*OO[[#This Row],[75]]</f>
        <v>8.4554526191999997E-6</v>
      </c>
      <c r="BZ399" s="10">
        <f>3/24000000*OO[[#This Row],[134 (05JUL1985 15:00:00)-Water Temperature (C)]]*OO[[#This Row],[76]]</f>
        <v>8.9859911552399994E-6</v>
      </c>
      <c r="CA399" s="10">
        <f>3/24000000*OO[[#This Row],[135 (05JUL1985 18:00:00)-Water Temperature (C)]]*OO[[#This Row],[77]]</f>
        <v>9.0009862199075009E-6</v>
      </c>
      <c r="CB399" s="10">
        <f>3/24000000*OO[[#This Row],[136 (05JUL1985 21:00:00)-Water Temperature (C)]]*OO[[#This Row],[78]]</f>
        <v>8.3769419664000013E-6</v>
      </c>
      <c r="CC399" s="10">
        <f>3/24000000*OO[[#This Row],[137 (06JUL1985 00:00:00)-Water Temperature (C)]]*OO[[#This Row],[79]]</f>
        <v>7.7003566190262481E-6</v>
      </c>
      <c r="CD399" s="10">
        <f>3/24000000*OO[[#This Row],[138 (06JUL1985 03:00:00)-Water Temperature (C)]]*OO[[#This Row],[80]]</f>
        <v>7.2176161357124995E-6</v>
      </c>
      <c r="CE399" s="10">
        <f>3/24000000*OO[[#This Row],[139 (06JUL1985 06:00:00)-Water Temperature (C)]]*OO[[#This Row],[81]]</f>
        <v>6.8044046090287488E-6</v>
      </c>
      <c r="CF399" s="10">
        <f>3/24000000*OO[[#This Row],[140 (06JUL1985 09:00:00)-Water Temperature (C)]]*OO[[#This Row],[82]]</f>
        <v>6.5465057973525E-6</v>
      </c>
      <c r="CG399" s="10">
        <f>3/24000000*OO[[#This Row],[141 (06JUL1985 12:00:00)-Water Temperature (C)]]*OO[[#This Row],[83]]</f>
        <v>6.4517875821299999E-6</v>
      </c>
      <c r="CH399" s="10">
        <f>3/24000000*OO[[#This Row],[142 (06JUL1985 15:00:00)-Water Temperature (C)]]*OO[[#This Row],[84]]</f>
        <v>6.2757491538577503E-6</v>
      </c>
      <c r="CI399" s="10">
        <f>3/24000000*OO[[#This Row],[143 (06JUL1985 18:00:00)-Water Temperature (C)]]*OO[[#This Row],[85]]</f>
        <v>6.0404285655562491E-6</v>
      </c>
      <c r="CJ399" s="10">
        <f>3/24000000*OO[[#This Row],[144 (06JUL1985 21:00:00)-Water Temperature (C)]]*OO[[#This Row],[86]]</f>
        <v>5.6570797010962496E-6</v>
      </c>
      <c r="CK399" s="10">
        <f>3/24000000*OO[[#This Row],[145 (07JUL1985 00:00:00)-Water Temperature (C)]]*OO[[#This Row],[87]]</f>
        <v>5.1683079753416244E-6</v>
      </c>
      <c r="CL399" s="10">
        <f>3/24000000*OO[[#This Row],[146 (07JUL1985 03:00:00)-Water Temperature (C)]]*OO[[#This Row],[88]]</f>
        <v>4.7336126778025002E-6</v>
      </c>
      <c r="CM399" s="10">
        <f>3/24000000*OO[[#This Row],[147 (07JUL1985 06:00:00)-Water Temperature (C)]]*OO[[#This Row],[89]]</f>
        <v>4.3750856426825002E-6</v>
      </c>
      <c r="CN399" s="10">
        <f>3/24000000*OO[[#This Row],[148 (07JUL1985 09:00:00)-Water Temperature (C)]]*OO[[#This Row],[90]]</f>
        <v>4.2158689655975001E-6</v>
      </c>
      <c r="CO399" s="10">
        <f>3/24000000*OO[[#This Row],[149 (07JUL1985 12:00:00)-Water Temperature (C)]]*OO[[#This Row],[91]]</f>
        <v>4.1455268106401248E-6</v>
      </c>
      <c r="CP399" s="10">
        <f>3/24000000*OO[[#This Row],[150 (07JUL1985 15:00:00)-Water Temperature (C)]]*OO[[#This Row],[92]]</f>
        <v>4.1919647112611253E-6</v>
      </c>
      <c r="CQ399" s="10">
        <f>3/24000000*OO[[#This Row],[151 (07JUL1985 18:00:00)-Water Temperature (C)]]*OO[[#This Row],[93]]</f>
        <v>4.2745214554875004E-6</v>
      </c>
      <c r="CR399" s="10">
        <f>3/24000000*OO[[#This Row],[152 (07JUL1985 21:00:00)-Water Temperature (C)]]*OO[[#This Row],[94]]</f>
        <v>4.1054942226182497E-6</v>
      </c>
      <c r="CS399" s="10">
        <f>3/24000000*OO[[#This Row],[153 (08JUL1985 00:00:00)-Water Temperature (C)]]*OO[[#This Row],[95]]</f>
        <v>3.7670387049625004E-6</v>
      </c>
      <c r="CT399" s="10">
        <f>3/24000000*OO[[#This Row],[154 (08JUL1985 03:00:00)-Water Temperature (C)]]*OO[[#This Row],[96]]</f>
        <v>3.4828007487260005E-6</v>
      </c>
      <c r="CU399" s="10">
        <f>3/24000000*OO[[#This Row],[155 (08JUL1985 06:00:00)-Water Temperature (C)]]*OO[[#This Row],[97]]</f>
        <v>3.2893635157862496E-6</v>
      </c>
      <c r="CV399" s="10">
        <f>3/24000000*OO[[#This Row],[156 (08JUL1985 09:00:00)-Water Temperature (C)]]*OO[[#This Row],[98]]</f>
        <v>3.2362729180797495E-6</v>
      </c>
      <c r="CW399" s="10">
        <f>3/24000000*OO[[#This Row],[157 (08JUL1985 12:00:00)-Water Temperature (C)]]*OO[[#This Row],[99]]</f>
        <v>3.1230613713601249E-6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0</v>
      </c>
      <c r="U400" s="10">
        <f>3/24*OO[[#This Row],[77 (28JUN1985 12:00:00)-Water Temperature (C)]]*OO[[#This Row],[19]]/SUM(OO[19])</f>
        <v>0</v>
      </c>
      <c r="V400" s="10">
        <f>3/24000000*OO[[#This Row],[78 (28JUN1985 15:00:00)-Water Temperature (C)]]*OO[[#This Row],[20]]</f>
        <v>0</v>
      </c>
      <c r="W400" s="10">
        <f>3/24000000*OO[[#This Row],[79 (28JUN1985 18:00:00)-Water Temperature (C)]]*OO[[#This Row],[21]]</f>
        <v>0</v>
      </c>
      <c r="X400" s="10">
        <f>3/24000000*OO[[#This Row],[80 (28JUN1985 21:00:00)-Water Temperature (C)]]*OO[[#This Row],[22]]</f>
        <v>6.7151900473000001E-40</v>
      </c>
      <c r="Y400" s="10">
        <f>3/24000000*OO[[#This Row],[81 (29JUN1985 00:00:00)-Water Temperature (C)]]*OO[[#This Row],[23]]</f>
        <v>3.9835198632724998E-33</v>
      </c>
      <c r="Z400" s="10">
        <f>3/24000000*OO[[#This Row],[82 (29JUN1985 03:00:00)-Water Temperature (C)]]*OO[[#This Row],[24]]</f>
        <v>4.4300826762525E-27</v>
      </c>
      <c r="AA400" s="10">
        <f>3/24000000*OO[[#This Row],[83 (29JUN1985 06:00:00)-Water Temperature (C)]]*OO[[#This Row],[25]]</f>
        <v>4.5146599660200002E-22</v>
      </c>
      <c r="AB400" s="10">
        <f>3/24000000*OO[[#This Row],[84 (29JUN1985 09:00:00)-Water Temperature (C)]]*OO[[#This Row],[26]]</f>
        <v>2.2308234891208745E-18</v>
      </c>
      <c r="AC400" s="10">
        <f>3/24000000*OO[[#This Row],[85 (29JUN1985 12:00:00)-Water Temperature (C)]]*OO[[#This Row],[27]]</f>
        <v>2.170766571304375E-15</v>
      </c>
      <c r="AD400" s="10">
        <f>3/24000000*OO[[#This Row],[86 (29JUN1985 15:00:00)-Water Temperature (C)]]*OO[[#This Row],[28]]</f>
        <v>7.2239385523124995E-13</v>
      </c>
      <c r="AE400" s="10">
        <f>3/24000000*OO[[#This Row],[88 (29JUN1985 21:00:00)-Water Temperature (C)]]*OO[[#This Row],[30]]</f>
        <v>6.0799364954449994E-9</v>
      </c>
      <c r="AF400" s="10">
        <f>3/24000000*OO[[#This Row],[88 (29JUN1985 21:00:00)-Water Temperature (C)]]*OO[[#This Row],[30]]</f>
        <v>6.0799364954449994E-9</v>
      </c>
      <c r="AG400" s="10">
        <f>3/24000000*OO[[#This Row],[89 (30JUN1985 00:00:00)-Water Temperature (C)]]*OO[[#This Row],[31]]</f>
        <v>1.912688957601E-7</v>
      </c>
      <c r="AH400" s="10">
        <f>3/24000000*OO[[#This Row],[90 (30JUN1985 03:00:00)-Water Temperature (C)]]*OO[[#This Row],[32]]</f>
        <v>3.6768677707312504E-6</v>
      </c>
      <c r="AI400" s="10">
        <f>3/24000000*OO[[#This Row],[91 (30JUN1985 06:00:00)-Water Temperature (C)]]*OO[[#This Row],[33]]</f>
        <v>4.5471740718124998E-5</v>
      </c>
      <c r="AJ400" s="10">
        <f>3/24000000*OO[[#This Row],[92 (30JUN1985 09:00:00)-Water Temperature (C)]]*OO[[#This Row],[34]]</f>
        <v>3.7403274203250001E-4</v>
      </c>
      <c r="AK400" s="10">
        <f>3/24000000*OO[[#This Row],[93 (30JUN1985 12:00:00)-Water Temperature (C)]]*OO[[#This Row],[35]]</f>
        <v>2.13340195028075E-3</v>
      </c>
      <c r="AL400" s="10">
        <f>3/24000000*OO[[#This Row],[94 (30JUN1985 15:00:00)-Water Temperature (C)]]*OO[[#This Row],[36]]</f>
        <v>9.1722017311149998E-3</v>
      </c>
      <c r="AM400" s="10">
        <f>3/24000000*OO[[#This Row],[95 (30JUN1985 18:00:00)-Water Temperature (C)]]*OO[[#This Row],[37]]</f>
        <v>2.8253544709824996E-2</v>
      </c>
      <c r="AN400" s="10">
        <f>3/24000000*OO[[#This Row],[96 (30JUN1985 21:00:00)-Water Temperature (C)]]*OO[[#This Row],[38]]</f>
        <v>6.0518661703674995E-2</v>
      </c>
      <c r="AO400" s="10">
        <f>3/24000000*OO[[#This Row],[97 (01JUL1985 00:00:00)-Water Temperature (C)]]*OO[[#This Row],[39]]</f>
        <v>9.8439545770312498E-2</v>
      </c>
      <c r="AP400" s="10">
        <f>3/24000000*OO[[#This Row],[98 (01JUL1985 03:00:00)-Water Temperature (C)]]*OO[[#This Row],[40]]</f>
        <v>0.13001164748624999</v>
      </c>
      <c r="AQ400" s="10">
        <f>3/24000000*OO[[#This Row],[99 (01JUL1985 06:00:00)-Water Temperature (C)]]*OO[[#This Row],[41]]</f>
        <v>0.14441419438667499</v>
      </c>
      <c r="AR400" s="10">
        <f>3/24000000*OO[[#This Row],[100 (01JUL1985 09:00:00)-Water Temperature (C)]]*OO[[#This Row],[42]]</f>
        <v>0.14139697856515002</v>
      </c>
      <c r="AS400" s="10">
        <f>3/24000000*OO[[#This Row],[101 (01JUL1985 12:00:00)-Water Temperature (C)]]*OO[[#This Row],[43]]</f>
        <v>0.12022611549674997</v>
      </c>
      <c r="AT400" s="10">
        <f>3/24000000*OO[[#This Row],[102 (01JUL1985 15:00:00)-Water Temperature (C)]]*OO[[#This Row],[44]]</f>
        <v>8.8350281182575E-2</v>
      </c>
      <c r="AU400" s="10">
        <f>3/24000000*OO[[#This Row],[103 (01JUL1985 18:00:00)-Water Temperature (C)]]*OO[[#This Row],[45]]</f>
        <v>5.4741436833462491E-2</v>
      </c>
      <c r="AV400" s="10">
        <f>3/24000000*OO[[#This Row],[104 (01JUL1985 21:00:00)-Water Temperature (C)]]*OO[[#This Row],[46]]</f>
        <v>2.931072142001E-2</v>
      </c>
      <c r="AW400" s="10">
        <f>3/24000000*OO[[#This Row],[105 (02JUL1985 00:00:00)-Water Temperature (C)]]*OO[[#This Row],[47]]</f>
        <v>1.3806657587801249E-2</v>
      </c>
      <c r="AX400" s="10">
        <f>3/24000000*OO[[#This Row],[106 (02JUL1985 03:00:00)-Water Temperature (C)]]*OO[[#This Row],[48]]</f>
        <v>5.9092687495799993E-3</v>
      </c>
      <c r="AY400" s="10">
        <f>3/24000000*OO[[#This Row],[107 (02JUL1985 06:00:00)-Water Temperature (C)]]*OO[[#This Row],[49]]</f>
        <v>2.3740573060985E-3</v>
      </c>
      <c r="AZ400" s="10">
        <f>3/24000000*OO[[#This Row],[108 (02JUL1985 09:00:00)-Water Temperature (C)]]*OO[[#This Row],[50]]</f>
        <v>9.744840912513748E-4</v>
      </c>
      <c r="BA400" s="10">
        <f>3/24000000*OO[[#This Row],[109 (02JUL1985 12:00:00)-Water Temperature (C)]]*OO[[#This Row],[51]]</f>
        <v>4.1537613760812494E-4</v>
      </c>
      <c r="BB400" s="10">
        <f>3/24000000*OO[[#This Row],[110 (02JUL1985 15:00:00)-Water Temperature (C)]]*OO[[#This Row],[52]]</f>
        <v>2.1010499583124997E-4</v>
      </c>
      <c r="BC400" s="10">
        <f>3/24000000*OO[[#This Row],[111 (02JUL1985 18:00:00)-Water Temperature (C)]]*OO[[#This Row],[53]]</f>
        <v>1.3937345190089998E-4</v>
      </c>
      <c r="BD400" s="10">
        <f>3/24000000*OO[[#This Row],[112 (02JUL1985 21:00:00)-Water Temperature (C)]]*OO[[#This Row],[54]]</f>
        <v>1.132976462259375E-4</v>
      </c>
      <c r="BE400" s="10">
        <f>3/24000000*OO[[#This Row],[113 (03JUL1985 00:00:00)-Water Temperature (C)]]*OO[[#This Row],[55]]</f>
        <v>1.0244126336145E-4</v>
      </c>
      <c r="BF400" s="10">
        <f>3/24000000*OO[[#This Row],[114 (03JUL1985 03:00:00)-Water Temperature (C)]]*OO[[#This Row],[56]]</f>
        <v>9.4514238443599999E-5</v>
      </c>
      <c r="BG400" s="10">
        <f>3/24000000*OO[[#This Row],[115 (03JUL1985 06:00:00)-Water Temperature (C)]]*OO[[#This Row],[57]]</f>
        <v>8.7531450057187508E-5</v>
      </c>
      <c r="BH400" s="10">
        <f>3/24000000*OO[[#This Row],[116 (03JUL1985 09:00:00)-Water Temperature (C)]]*OO[[#This Row],[58]]</f>
        <v>8.3944070108762499E-5</v>
      </c>
      <c r="BI400" s="10">
        <f>3/24000000*OO[[#This Row],[117 (03JUL1985 12:00:00)-Water Temperature (C)]]*OO[[#This Row],[59]]</f>
        <v>8.2213020498949984E-5</v>
      </c>
      <c r="BJ400" s="10">
        <f>3/24000000*OO[[#This Row],[118 (03JUL1985 15:00:00)-Water Temperature (C)]]*OO[[#This Row],[60]]</f>
        <v>7.7758875049712496E-5</v>
      </c>
      <c r="BK400" s="10">
        <f>3/24000000*OO[[#This Row],[119 (03JUL1985 18:00:00)-Water Temperature (C)]]*OO[[#This Row],[61]]</f>
        <v>6.6603140782499996E-5</v>
      </c>
      <c r="BL400" s="10">
        <f>3/24000000*OO[[#This Row],[120 (03JUL1985 21:00:00)-Water Temperature (C)]]*OO[[#This Row],[62]]</f>
        <v>5.2866709335423744E-5</v>
      </c>
      <c r="BM400" s="10">
        <f>3/24000000*OO[[#This Row],[121 (04JUL1985 00:00:00)-Water Temperature (C)]]*OO[[#This Row],[63]]</f>
        <v>4.08801340090125E-5</v>
      </c>
      <c r="BN400" s="10">
        <f>3/24000000*OO[[#This Row],[122 (04JUL1985 03:00:00)-Water Temperature (C)]]*OO[[#This Row],[64]]</f>
        <v>3.1984712855606247E-5</v>
      </c>
      <c r="BO400" s="10">
        <f>3/24000000*OO[[#This Row],[123 (04JUL1985 06:00:00)-Water Temperature (C)]]*OO[[#This Row],[65]]</f>
        <v>2.5855549063959997E-5</v>
      </c>
      <c r="BP400" s="10">
        <f>3/24000000*OO[[#This Row],[124 (04JUL1985 09:00:00)-Water Temperature (C)]]*OO[[#This Row],[66]]</f>
        <v>2.2537024734914998E-5</v>
      </c>
      <c r="BQ400" s="10">
        <f>3/24000000*OO[[#This Row],[125 (04JUL1985 12:00:00)-Water Temperature (C)]]*OO[[#This Row],[67]]</f>
        <v>2.0005693233749999E-5</v>
      </c>
      <c r="BR400" s="10">
        <f>3/24000000*OO[[#This Row],[126 (04JUL1985 15:00:00)-Water Temperature (C)]]*OO[[#This Row],[68]]</f>
        <v>1.7905720129274997E-5</v>
      </c>
      <c r="BS400" s="10">
        <f>3/24000000*OO[[#This Row],[127 (04JUL1985 18:00:00)-Water Temperature (C)]]*OO[[#This Row],[69]]</f>
        <v>1.6058289840969999E-5</v>
      </c>
      <c r="BT400" s="10">
        <f>3/24000000*OO[[#This Row],[128 (04JUL1985 21:00:00)-Water Temperature (C)]]*OO[[#This Row],[70]]</f>
        <v>1.4494676650577499E-5</v>
      </c>
      <c r="BU400" s="10">
        <f>3/24000000*OO[[#This Row],[129 (05JUL1985 00:00:00)-Water Temperature (C)]]*OO[[#This Row],[71]]</f>
        <v>1.304242282665E-5</v>
      </c>
      <c r="BV400" s="10">
        <f>3/24000000*OO[[#This Row],[130 (05JUL1985 03:00:00)-Water Temperature (C)]]*OO[[#This Row],[72]]</f>
        <v>1.1668106211427502E-5</v>
      </c>
      <c r="BW400" s="10">
        <f>3/24000000*OO[[#This Row],[131 (05JUL1985 06:00:00)-Water Temperature (C)]]*OO[[#This Row],[73]]</f>
        <v>1.0493713263027498E-5</v>
      </c>
      <c r="BX400" s="10">
        <f>3/24000000*OO[[#This Row],[132 (05JUL1985 09:00:00)-Water Temperature (C)]]*OO[[#This Row],[74]]</f>
        <v>1.0150433875999999E-5</v>
      </c>
      <c r="BY400" s="10">
        <f>3/24000000*OO[[#This Row],[133 (05JUL1985 12:00:00)-Water Temperature (C)]]*OO[[#This Row],[75]]</f>
        <v>1.0625719308022499E-5</v>
      </c>
      <c r="BZ400" s="10">
        <f>3/24000000*OO[[#This Row],[134 (05JUL1985 15:00:00)-Water Temperature (C)]]*OO[[#This Row],[76]]</f>
        <v>1.128001621714875E-5</v>
      </c>
      <c r="CA400" s="10">
        <f>3/24000000*OO[[#This Row],[135 (05JUL1985 18:00:00)-Water Temperature (C)]]*OO[[#This Row],[77]]</f>
        <v>1.1160824874879998E-5</v>
      </c>
      <c r="CB400" s="10">
        <f>3/24000000*OO[[#This Row],[136 (05JUL1985 21:00:00)-Water Temperature (C)]]*OO[[#This Row],[78]]</f>
        <v>1.0223184512334999E-5</v>
      </c>
      <c r="CC400" s="10">
        <f>3/24000000*OO[[#This Row],[137 (06JUL1985 00:00:00)-Water Temperature (C)]]*OO[[#This Row],[79]]</f>
        <v>9.3336115989074999E-6</v>
      </c>
      <c r="CD400" s="10">
        <f>3/24000000*OO[[#This Row],[138 (06JUL1985 03:00:00)-Water Temperature (C)]]*OO[[#This Row],[80]]</f>
        <v>8.7115639166799995E-6</v>
      </c>
      <c r="CE400" s="10">
        <f>3/24000000*OO[[#This Row],[139 (06JUL1985 06:00:00)-Water Temperature (C)]]*OO[[#This Row],[81]]</f>
        <v>8.1902037167774995E-6</v>
      </c>
      <c r="CF400" s="10">
        <f>3/24000000*OO[[#This Row],[140 (06JUL1985 09:00:00)-Water Temperature (C)]]*OO[[#This Row],[82]]</f>
        <v>7.8991642328799999E-6</v>
      </c>
      <c r="CG400" s="10">
        <f>3/24000000*OO[[#This Row],[141 (06JUL1985 12:00:00)-Water Temperature (C)]]*OO[[#This Row],[83]]</f>
        <v>7.8046394946562499E-6</v>
      </c>
      <c r="CH400" s="10">
        <f>3/24000000*OO[[#This Row],[142 (06JUL1985 15:00:00)-Water Temperature (C)]]*OO[[#This Row],[84]]</f>
        <v>7.5567721418549991E-6</v>
      </c>
      <c r="CI400" s="10">
        <f>3/24000000*OO[[#This Row],[143 (06JUL1985 18:00:00)-Water Temperature (C)]]*OO[[#This Row],[85]]</f>
        <v>7.2817461679349994E-6</v>
      </c>
      <c r="CJ400" s="10">
        <f>3/24000000*OO[[#This Row],[144 (06JUL1985 21:00:00)-Water Temperature (C)]]*OO[[#This Row],[86]]</f>
        <v>6.7684122983924988E-6</v>
      </c>
      <c r="CK400" s="10">
        <f>3/24000000*OO[[#This Row],[145 (07JUL1985 00:00:00)-Water Temperature (C)]]*OO[[#This Row],[87]]</f>
        <v>6.1570096641899988E-6</v>
      </c>
      <c r="CL400" s="10">
        <f>3/24000000*OO[[#This Row],[146 (07JUL1985 03:00:00)-Water Temperature (C)]]*OO[[#This Row],[88]]</f>
        <v>5.6384450445656245E-6</v>
      </c>
      <c r="CM400" s="10">
        <f>3/24000000*OO[[#This Row],[147 (07JUL1985 06:00:00)-Water Temperature (C)]]*OO[[#This Row],[89]]</f>
        <v>5.2044699158139996E-6</v>
      </c>
      <c r="CN400" s="10">
        <f>3/24000000*OO[[#This Row],[148 (07JUL1985 09:00:00)-Water Temperature (C)]]*OO[[#This Row],[90]]</f>
        <v>5.0299059036301246E-6</v>
      </c>
      <c r="CO400" s="10">
        <f>3/24000000*OO[[#This Row],[149 (07JUL1985 12:00:00)-Water Temperature (C)]]*OO[[#This Row],[91]]</f>
        <v>4.9554133729511247E-6</v>
      </c>
      <c r="CP400" s="10">
        <f>3/24000000*OO[[#This Row],[150 (07JUL1985 15:00:00)-Water Temperature (C)]]*OO[[#This Row],[92]]</f>
        <v>5.0165772283970005E-6</v>
      </c>
      <c r="CQ400" s="10">
        <f>3/24000000*OO[[#This Row],[151 (07JUL1985 18:00:00)-Water Temperature (C)]]*OO[[#This Row],[93]]</f>
        <v>5.1115922486062496E-6</v>
      </c>
      <c r="CR400" s="10">
        <f>3/24000000*OO[[#This Row],[152 (07JUL1985 21:00:00)-Water Temperature (C)]]*OO[[#This Row],[94]]</f>
        <v>4.8314017633000002E-6</v>
      </c>
      <c r="CS400" s="10">
        <f>3/24000000*OO[[#This Row],[153 (08JUL1985 00:00:00)-Water Temperature (C)]]*OO[[#This Row],[95]]</f>
        <v>4.3966889133881246E-6</v>
      </c>
      <c r="CT400" s="10">
        <f>3/24000000*OO[[#This Row],[154 (08JUL1985 03:00:00)-Water Temperature (C)]]*OO[[#This Row],[96]]</f>
        <v>4.0518521612815001E-6</v>
      </c>
      <c r="CU400" s="10">
        <f>3/24000000*OO[[#This Row],[155 (08JUL1985 06:00:00)-Water Temperature (C)]]*OO[[#This Row],[97]]</f>
        <v>3.8248999203887501E-6</v>
      </c>
      <c r="CV400" s="10">
        <f>3/24000000*OO[[#This Row],[156 (08JUL1985 09:00:00)-Water Temperature (C)]]*OO[[#This Row],[98]]</f>
        <v>3.78758224982375E-6</v>
      </c>
      <c r="CW400" s="10">
        <f>3/24000000*OO[[#This Row],[157 (08JUL1985 12:00:00)-Water Temperature (C)]]*OO[[#This Row],[99]]</f>
        <v>3.6207990460825E-6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0</v>
      </c>
      <c r="U401" s="10">
        <f>3/24*OO[[#This Row],[77 (28JUN1985 12:00:00)-Water Temperature (C)]]*OO[[#This Row],[19]]/SUM(OO[19])</f>
        <v>0</v>
      </c>
      <c r="V401" s="10">
        <f>3/24000000*OO[[#This Row],[78 (28JUN1985 15:00:00)-Water Temperature (C)]]*OO[[#This Row],[20]]</f>
        <v>0</v>
      </c>
      <c r="W401" s="10">
        <f>3/24000000*OO[[#This Row],[79 (28JUN1985 18:00:00)-Water Temperature (C)]]*OO[[#This Row],[21]]</f>
        <v>0</v>
      </c>
      <c r="X401" s="10">
        <f>3/24000000*OO[[#This Row],[80 (28JUN1985 21:00:00)-Water Temperature (C)]]*OO[[#This Row],[22]]</f>
        <v>1.7819208658391248E-41</v>
      </c>
      <c r="Y401" s="10">
        <f>3/24000000*OO[[#This Row],[81 (29JUN1985 00:00:00)-Water Temperature (C)]]*OO[[#This Row],[23]]</f>
        <v>5.8669589317499999E-34</v>
      </c>
      <c r="Z401" s="10">
        <f>3/24000000*OO[[#This Row],[82 (29JUN1985 03:00:00)-Water Temperature (C)]]*OO[[#This Row],[24]]</f>
        <v>3.9680236939724997E-28</v>
      </c>
      <c r="AA401" s="10">
        <f>3/24000000*OO[[#This Row],[83 (29JUN1985 06:00:00)-Water Temperature (C)]]*OO[[#This Row],[25]]</f>
        <v>7.1535440008175004E-23</v>
      </c>
      <c r="AB401" s="10">
        <f>3/24000000*OO[[#This Row],[84 (29JUN1985 09:00:00)-Water Temperature (C)]]*OO[[#This Row],[26]]</f>
        <v>4.4439375647274989E-19</v>
      </c>
      <c r="AC401" s="10">
        <f>3/24000000*OO[[#This Row],[85 (29JUN1985 12:00:00)-Water Temperature (C)]]*OO[[#This Row],[27]]</f>
        <v>4.9116327767349998E-16</v>
      </c>
      <c r="AD401" s="10">
        <f>3/24000000*OO[[#This Row],[86 (29JUN1985 15:00:00)-Water Temperature (C)]]*OO[[#This Row],[28]]</f>
        <v>1.8007925681681246E-13</v>
      </c>
      <c r="AE401" s="10">
        <f>3/24000000*OO[[#This Row],[88 (29JUN1985 21:00:00)-Water Temperature (C)]]*OO[[#This Row],[30]]</f>
        <v>1.747021239225E-9</v>
      </c>
      <c r="AF401" s="10">
        <f>3/24000000*OO[[#This Row],[88 (29JUN1985 21:00:00)-Water Temperature (C)]]*OO[[#This Row],[30]]</f>
        <v>1.747021239225E-9</v>
      </c>
      <c r="AG401" s="10">
        <f>3/24000000*OO[[#This Row],[89 (30JUN1985 00:00:00)-Water Temperature (C)]]*OO[[#This Row],[31]]</f>
        <v>5.809108386445E-8</v>
      </c>
      <c r="AH401" s="10">
        <f>3/24000000*OO[[#This Row],[90 (30JUN1985 03:00:00)-Water Temperature (C)]]*OO[[#This Row],[32]]</f>
        <v>1.1699565740962497E-6</v>
      </c>
      <c r="AI401" s="10">
        <f>3/24000000*OO[[#This Row],[91 (30JUN1985 06:00:00)-Water Temperature (C)]]*OO[[#This Row],[33]]</f>
        <v>1.517548284835E-5</v>
      </c>
      <c r="AJ401" s="10">
        <f>3/24000000*OO[[#This Row],[92 (30JUN1985 09:00:00)-Water Temperature (C)]]*OO[[#This Row],[34]]</f>
        <v>1.3132258667797501E-4</v>
      </c>
      <c r="AK401" s="10">
        <f>3/24000000*OO[[#This Row],[93 (30JUN1985 12:00:00)-Water Temperature (C)]]*OO[[#This Row],[35]]</f>
        <v>7.8158197496437491E-4</v>
      </c>
      <c r="AL401" s="10">
        <f>3/24000000*OO[[#This Row],[94 (30JUN1985 15:00:00)-Water Temperature (C)]]*OO[[#This Row],[36]]</f>
        <v>3.5013543848966249E-3</v>
      </c>
      <c r="AM401" s="10">
        <f>3/24000000*OO[[#This Row],[95 (30JUN1985 18:00:00)-Water Temperature (C)]]*OO[[#This Row],[37]]</f>
        <v>1.119411381867625E-2</v>
      </c>
      <c r="AN401" s="10">
        <f>3/24000000*OO[[#This Row],[96 (30JUN1985 21:00:00)-Water Temperature (C)]]*OO[[#This Row],[38]]</f>
        <v>2.4716302824862497E-2</v>
      </c>
      <c r="AO401" s="10">
        <f>3/24000000*OO[[#This Row],[97 (01JUL1985 00:00:00)-Water Temperature (C)]]*OO[[#This Row],[39]]</f>
        <v>4.1330116222631247E-2</v>
      </c>
      <c r="AP401" s="10">
        <f>3/24000000*OO[[#This Row],[98 (01JUL1985 03:00:00)-Water Temperature (C)]]*OO[[#This Row],[40]]</f>
        <v>5.5973197107712487E-2</v>
      </c>
      <c r="AQ401" s="10">
        <f>3/24000000*OO[[#This Row],[99 (01JUL1985 06:00:00)-Water Temperature (C)]]*OO[[#This Row],[41]]</f>
        <v>6.3615810176874996E-2</v>
      </c>
      <c r="AR401" s="10">
        <f>3/24000000*OO[[#This Row],[100 (01JUL1985 09:00:00)-Water Temperature (C)]]*OO[[#This Row],[42]]</f>
        <v>6.3805940781687498E-2</v>
      </c>
      <c r="AS401" s="10">
        <f>3/24000000*OO[[#This Row],[101 (01JUL1985 12:00:00)-Water Temperature (C)]]*OO[[#This Row],[43]]</f>
        <v>5.5483048860975E-2</v>
      </c>
      <c r="AT401" s="10">
        <f>3/24000000*OO[[#This Row],[102 (01JUL1985 15:00:00)-Water Temperature (C)]]*OO[[#This Row],[44]]</f>
        <v>4.1621785545564997E-2</v>
      </c>
      <c r="AU401" s="10">
        <f>3/24000000*OO[[#This Row],[103 (01JUL1985 18:00:00)-Water Temperature (C)]]*OO[[#This Row],[45]]</f>
        <v>2.6219213665304997E-2</v>
      </c>
      <c r="AV401" s="10">
        <f>3/24000000*OO[[#This Row],[104 (01JUL1985 21:00:00)-Water Temperature (C)]]*OO[[#This Row],[46]]</f>
        <v>1.42487131444E-2</v>
      </c>
      <c r="AW401" s="10">
        <f>3/24000000*OO[[#This Row],[105 (02JUL1985 00:00:00)-Water Temperature (C)]]*OO[[#This Row],[47]]</f>
        <v>6.8129791692899989E-3</v>
      </c>
      <c r="AX401" s="10">
        <f>3/24000000*OO[[#This Row],[106 (02JUL1985 03:00:00)-Water Temperature (C)]]*OO[[#This Row],[48]]</f>
        <v>2.9556941267561252E-3</v>
      </c>
      <c r="AY401" s="10">
        <f>3/24000000*OO[[#This Row],[107 (02JUL1985 06:00:00)-Water Temperature (C)]]*OO[[#This Row],[49]]</f>
        <v>1.1999042647349999E-3</v>
      </c>
      <c r="AZ401" s="10">
        <f>3/24000000*OO[[#This Row],[108 (02JUL1985 09:00:00)-Water Temperature (C)]]*OO[[#This Row],[50]]</f>
        <v>4.9618678718749999E-4</v>
      </c>
      <c r="BA401" s="10">
        <f>3/24000000*OO[[#This Row],[109 (02JUL1985 12:00:00)-Water Temperature (C)]]*OO[[#This Row],[51]]</f>
        <v>2.0966475382824999E-4</v>
      </c>
      <c r="BB401" s="10">
        <f>3/24000000*OO[[#This Row],[110 (02JUL1985 15:00:00)-Water Temperature (C)]]*OO[[#This Row],[52]]</f>
        <v>1.02660391894275E-4</v>
      </c>
      <c r="BC401" s="10">
        <f>3/24000000*OO[[#This Row],[111 (02JUL1985 18:00:00)-Water Temperature (C)]]*OO[[#This Row],[53]]</f>
        <v>6.4853475191999991E-5</v>
      </c>
      <c r="BD401" s="10">
        <f>3/24000000*OO[[#This Row],[112 (02JUL1985 21:00:00)-Water Temperature (C)]]*OO[[#This Row],[54]]</f>
        <v>5.0970807356899998E-5</v>
      </c>
      <c r="BE401" s="10">
        <f>3/24000000*OO[[#This Row],[113 (03JUL1985 00:00:00)-Water Temperature (C)]]*OO[[#This Row],[55]]</f>
        <v>4.5562627440037489E-5</v>
      </c>
      <c r="BF401" s="10">
        <f>3/24000000*OO[[#This Row],[114 (03JUL1985 03:00:00)-Water Temperature (C)]]*OO[[#This Row],[56]]</f>
        <v>4.1954719882138748E-5</v>
      </c>
      <c r="BG401" s="10">
        <f>3/24000000*OO[[#This Row],[115 (03JUL1985 06:00:00)-Water Temperature (C)]]*OO[[#This Row],[57]]</f>
        <v>3.8922318532859998E-5</v>
      </c>
      <c r="BH401" s="10">
        <f>3/24000000*OO[[#This Row],[116 (03JUL1985 09:00:00)-Water Temperature (C)]]*OO[[#This Row],[58]]</f>
        <v>3.7570243829538748E-5</v>
      </c>
      <c r="BI401" s="10">
        <f>3/24000000*OO[[#This Row],[117 (03JUL1985 12:00:00)-Water Temperature (C)]]*OO[[#This Row],[59]]</f>
        <v>3.7063311975019996E-5</v>
      </c>
      <c r="BJ401" s="10">
        <f>3/24000000*OO[[#This Row],[118 (03JUL1985 15:00:00)-Water Temperature (C)]]*OO[[#This Row],[60]]</f>
        <v>3.5197673249212492E-5</v>
      </c>
      <c r="BK401" s="10">
        <f>3/24000000*OO[[#This Row],[119 (03JUL1985 18:00:00)-Water Temperature (C)]]*OO[[#This Row],[61]]</f>
        <v>3.0130185767924994E-5</v>
      </c>
      <c r="BL401" s="10">
        <f>3/24000000*OO[[#This Row],[120 (03JUL1985 21:00:00)-Water Temperature (C)]]*OO[[#This Row],[62]]</f>
        <v>2.3859730254555E-5</v>
      </c>
      <c r="BM401" s="10">
        <f>3/24000000*OO[[#This Row],[121 (04JUL1985 00:00:00)-Water Temperature (C)]]*OO[[#This Row],[63]]</f>
        <v>1.8395181686749998E-5</v>
      </c>
      <c r="BN401" s="10">
        <f>3/24000000*OO[[#This Row],[122 (04JUL1985 03:00:00)-Water Temperature (C)]]*OO[[#This Row],[64]]</f>
        <v>1.4340286507424998E-5</v>
      </c>
      <c r="BO401" s="10">
        <f>3/24000000*OO[[#This Row],[123 (04JUL1985 06:00:00)-Water Temperature (C)]]*OO[[#This Row],[65]]</f>
        <v>1.1544520700575E-5</v>
      </c>
      <c r="BP401" s="10">
        <f>3/24000000*OO[[#This Row],[124 (04JUL1985 09:00:00)-Water Temperature (C)]]*OO[[#This Row],[66]]</f>
        <v>1.0046514335339999E-5</v>
      </c>
      <c r="BQ401" s="10">
        <f>3/24000000*OO[[#This Row],[125 (04JUL1985 12:00:00)-Water Temperature (C)]]*OO[[#This Row],[67]]</f>
        <v>8.8667667921087491E-6</v>
      </c>
      <c r="BR401" s="10">
        <f>3/24000000*OO[[#This Row],[126 (04JUL1985 15:00:00)-Water Temperature (C)]]*OO[[#This Row],[68]]</f>
        <v>7.9064850323924985E-6</v>
      </c>
      <c r="BS401" s="10">
        <f>3/24000000*OO[[#This Row],[127 (04JUL1985 18:00:00)-Water Temperature (C)]]*OO[[#This Row],[69]]</f>
        <v>7.068401294625E-6</v>
      </c>
      <c r="BT401" s="10">
        <f>3/24000000*OO[[#This Row],[128 (04JUL1985 21:00:00)-Water Temperature (C)]]*OO[[#This Row],[70]]</f>
        <v>6.3664580162562505E-6</v>
      </c>
      <c r="BU401" s="10">
        <f>3/24000000*OO[[#This Row],[129 (05JUL1985 00:00:00)-Water Temperature (C)]]*OO[[#This Row],[71]]</f>
        <v>5.7253932845092498E-6</v>
      </c>
      <c r="BV401" s="10">
        <f>3/24000000*OO[[#This Row],[130 (05JUL1985 03:00:00)-Water Temperature (C)]]*OO[[#This Row],[72]]</f>
        <v>5.1176687525364991E-6</v>
      </c>
      <c r="BW401" s="10">
        <f>3/24000000*OO[[#This Row],[131 (05JUL1985 06:00:00)-Water Temperature (C)]]*OO[[#This Row],[73]]</f>
        <v>4.5930897409724995E-6</v>
      </c>
      <c r="BX401" s="10">
        <f>3/24000000*OO[[#This Row],[132 (05JUL1985 09:00:00)-Water Temperature (C)]]*OO[[#This Row],[74]]</f>
        <v>4.4561663727006243E-6</v>
      </c>
      <c r="BY401" s="10">
        <f>3/24000000*OO[[#This Row],[133 (05JUL1985 12:00:00)-Water Temperature (C)]]*OO[[#This Row],[75]]</f>
        <v>4.6842156788209989E-6</v>
      </c>
      <c r="BZ401" s="10">
        <f>3/24000000*OO[[#This Row],[134 (05JUL1985 15:00:00)-Water Temperature (C)]]*OO[[#This Row],[76]]</f>
        <v>4.9720328640131237E-6</v>
      </c>
      <c r="CA401" s="10">
        <f>3/24000000*OO[[#This Row],[135 (05JUL1985 18:00:00)-Water Temperature (C)]]*OO[[#This Row],[77]]</f>
        <v>4.8873687361625E-6</v>
      </c>
      <c r="CB401" s="10">
        <f>3/24000000*OO[[#This Row],[136 (05JUL1985 21:00:00)-Water Temperature (C)]]*OO[[#This Row],[78]]</f>
        <v>4.4358034220138751E-6</v>
      </c>
      <c r="CC401" s="10">
        <f>3/24000000*OO[[#This Row],[137 (06JUL1985 00:00:00)-Water Temperature (C)]]*OO[[#This Row],[79]]</f>
        <v>4.0336693544721248E-6</v>
      </c>
      <c r="CD401" s="10">
        <f>3/24000000*OO[[#This Row],[138 (06JUL1985 03:00:00)-Water Temperature (C)]]*OO[[#This Row],[80]]</f>
        <v>3.7573254956471245E-6</v>
      </c>
      <c r="CE401" s="10">
        <f>3/24000000*OO[[#This Row],[139 (06JUL1985 06:00:00)-Water Temperature (C)]]*OO[[#This Row],[81]]</f>
        <v>3.5276077321099995E-6</v>
      </c>
      <c r="CF401" s="10">
        <f>3/24000000*OO[[#This Row],[140 (06JUL1985 09:00:00)-Water Temperature (C)]]*OO[[#This Row],[82]]</f>
        <v>3.4088364003545E-6</v>
      </c>
      <c r="CG401" s="10">
        <f>3/24000000*OO[[#This Row],[141 (06JUL1985 12:00:00)-Water Temperature (C)]]*OO[[#This Row],[83]]</f>
        <v>3.3741800895137495E-6</v>
      </c>
      <c r="CH401" s="10">
        <f>3/24000000*OO[[#This Row],[142 (06JUL1985 15:00:00)-Water Temperature (C)]]*OO[[#This Row],[84]]</f>
        <v>3.2592182659391246E-6</v>
      </c>
      <c r="CI401" s="10">
        <f>3/24000000*OO[[#This Row],[143 (06JUL1985 18:00:00)-Water Temperature (C)]]*OO[[#This Row],[85]]</f>
        <v>3.1422274301312498E-6</v>
      </c>
      <c r="CJ401" s="10">
        <f>3/24000000*OO[[#This Row],[144 (06JUL1985 21:00:00)-Water Temperature (C)]]*OO[[#This Row],[86]]</f>
        <v>2.9086809500306248E-6</v>
      </c>
      <c r="CK401" s="10">
        <f>3/24000000*OO[[#This Row],[145 (07JUL1985 00:00:00)-Water Temperature (C)]]*OO[[#This Row],[87]]</f>
        <v>2.6384379725699999E-6</v>
      </c>
      <c r="CL401" s="10">
        <f>3/24000000*OO[[#This Row],[146 (07JUL1985 03:00:00)-Water Temperature (C)]]*OO[[#This Row],[88]]</f>
        <v>2.4166093585518747E-6</v>
      </c>
      <c r="CM401" s="10">
        <f>3/24000000*OO[[#This Row],[147 (07JUL1985 06:00:00)-Water Temperature (C)]]*OO[[#This Row],[89]]</f>
        <v>2.2294793926587496E-6</v>
      </c>
      <c r="CN401" s="10">
        <f>3/24000000*OO[[#This Row],[148 (07JUL1985 09:00:00)-Water Temperature (C)]]*OO[[#This Row],[90]]</f>
        <v>2.1593727311388748E-6</v>
      </c>
      <c r="CO401" s="10">
        <f>3/24000000*OO[[#This Row],[149 (07JUL1985 12:00:00)-Water Temperature (C)]]*OO[[#This Row],[91]]</f>
        <v>2.1303120472374999E-6</v>
      </c>
      <c r="CP401" s="10">
        <f>3/24000000*OO[[#This Row],[150 (07JUL1985 15:00:00)-Water Temperature (C)]]*OO[[#This Row],[92]]</f>
        <v>2.1589868047769998E-6</v>
      </c>
      <c r="CQ401" s="10">
        <f>3/24000000*OO[[#This Row],[151 (07JUL1985 18:00:00)-Water Temperature (C)]]*OO[[#This Row],[93]]</f>
        <v>2.1990679277647497E-6</v>
      </c>
      <c r="CR401" s="10">
        <f>3/24000000*OO[[#This Row],[152 (07JUL1985 21:00:00)-Water Temperature (C)]]*OO[[#This Row],[94]]</f>
        <v>2.0594772081562499E-6</v>
      </c>
      <c r="CS401" s="10">
        <f>3/24000000*OO[[#This Row],[153 (08JUL1985 00:00:00)-Water Temperature (C)]]*OO[[#This Row],[95]]</f>
        <v>1.8637628818769999E-6</v>
      </c>
      <c r="CT401" s="10">
        <f>3/24000000*OO[[#This Row],[154 (08JUL1985 03:00:00)-Water Temperature (C)]]*OO[[#This Row],[96]]</f>
        <v>1.7149765305774997E-6</v>
      </c>
      <c r="CU401" s="10">
        <f>3/24000000*OO[[#This Row],[155 (08JUL1985 06:00:00)-Water Temperature (C)]]*OO[[#This Row],[97]]</f>
        <v>1.6191322949970001E-6</v>
      </c>
      <c r="CV401" s="10">
        <f>3/24000000*OO[[#This Row],[156 (08JUL1985 09:00:00)-Water Temperature (C)]]*OO[[#This Row],[98]]</f>
        <v>1.6101312103168748E-6</v>
      </c>
      <c r="CW401" s="10">
        <f>3/24000000*OO[[#This Row],[157 (08JUL1985 12:00:00)-Water Temperature (C)]]*OO[[#This Row],[99]]</f>
        <v>1.531740210372E-6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0</v>
      </c>
      <c r="U402" s="10">
        <f>3/24*OO[[#This Row],[77 (28JUN1985 12:00:00)-Water Temperature (C)]]*OO[[#This Row],[19]]/SUM(OO[19])</f>
        <v>0</v>
      </c>
      <c r="V402" s="10">
        <f>3/24000000*OO[[#This Row],[78 (28JUN1985 15:00:00)-Water Temperature (C)]]*OO[[#This Row],[20]]</f>
        <v>0</v>
      </c>
      <c r="W402" s="10">
        <f>3/24000000*OO[[#This Row],[79 (28JUN1985 18:00:00)-Water Temperature (C)]]*OO[[#This Row],[21]]</f>
        <v>0</v>
      </c>
      <c r="X402" s="10">
        <f>3/24000000*OO[[#This Row],[80 (28JUN1985 21:00:00)-Water Temperature (C)]]*OO[[#This Row],[22]]</f>
        <v>2.6549151853509994E-41</v>
      </c>
      <c r="Y402" s="10">
        <f>3/24000000*OO[[#This Row],[81 (29JUN1985 00:00:00)-Water Temperature (C)]]*OO[[#This Row],[23]]</f>
        <v>6.3428891329700009E-34</v>
      </c>
      <c r="Z402" s="10">
        <f>3/24000000*OO[[#This Row],[82 (29JUN1985 03:00:00)-Water Temperature (C)]]*OO[[#This Row],[24]]</f>
        <v>4.3032647054250007E-28</v>
      </c>
      <c r="AA402" s="10">
        <f>3/24000000*OO[[#This Row],[83 (29JUN1985 06:00:00)-Water Temperature (C)]]*OO[[#This Row],[25]]</f>
        <v>7.9601408043187503E-23</v>
      </c>
      <c r="AB402" s="10">
        <f>3/24000000*OO[[#This Row],[84 (29JUN1985 09:00:00)-Water Temperature (C)]]*OO[[#This Row],[26]]</f>
        <v>5.1401035272974998E-19</v>
      </c>
      <c r="AC402" s="10">
        <f>3/24000000*OO[[#This Row],[85 (29JUN1985 12:00:00)-Water Temperature (C)]]*OO[[#This Row],[27]]</f>
        <v>5.8837482419624999E-16</v>
      </c>
      <c r="AD402" s="10">
        <f>3/24000000*OO[[#This Row],[86 (29JUN1985 15:00:00)-Water Temperature (C)]]*OO[[#This Row],[28]]</f>
        <v>2.2209261180449997E-13</v>
      </c>
      <c r="AE402" s="10">
        <f>3/24000000*OO[[#This Row],[88 (29JUN1985 21:00:00)-Water Temperature (C)]]*OO[[#This Row],[30]]</f>
        <v>2.2482201451899997E-9</v>
      </c>
      <c r="AF402" s="10">
        <f>3/24000000*OO[[#This Row],[88 (29JUN1985 21:00:00)-Water Temperature (C)]]*OO[[#This Row],[30]]</f>
        <v>2.2482201451899997E-9</v>
      </c>
      <c r="AG402" s="10">
        <f>3/24000000*OO[[#This Row],[89 (30JUN1985 00:00:00)-Water Temperature (C)]]*OO[[#This Row],[31]]</f>
        <v>7.6026197612249994E-8</v>
      </c>
      <c r="AH402" s="10">
        <f>3/24000000*OO[[#This Row],[90 (30JUN1985 03:00:00)-Water Temperature (C)]]*OO[[#This Row],[32]]</f>
        <v>1.5531781621374999E-6</v>
      </c>
      <c r="AI402" s="10">
        <f>3/24000000*OO[[#This Row],[91 (30JUN1985 06:00:00)-Water Temperature (C)]]*OO[[#This Row],[33]]</f>
        <v>2.0439840566729999E-5</v>
      </c>
      <c r="AJ402" s="10">
        <f>3/24000000*OO[[#This Row],[92 (30JUN1985 09:00:00)-Water Temperature (C)]]*OO[[#This Row],[34]]</f>
        <v>1.795991189871E-4</v>
      </c>
      <c r="AK402" s="10">
        <f>3/24000000*OO[[#This Row],[93 (30JUN1985 12:00:00)-Water Temperature (C)]]*OO[[#This Row],[35]]</f>
        <v>1.0828043846262498E-3</v>
      </c>
      <c r="AL402" s="10">
        <f>3/24000000*OO[[#This Row],[94 (30JUN1985 15:00:00)-Water Temperature (C)]]*OO[[#This Row],[36]]</f>
        <v>4.9130773516356243E-3</v>
      </c>
      <c r="AM402" s="10">
        <f>3/24000000*OO[[#This Row],[95 (30JUN1985 18:00:00)-Water Temperature (C)]]*OO[[#This Row],[37]]</f>
        <v>1.5897807881156249E-2</v>
      </c>
      <c r="AN402" s="10">
        <f>3/24000000*OO[[#This Row],[96 (30JUN1985 21:00:00)-Water Temperature (C)]]*OO[[#This Row],[38]]</f>
        <v>3.5448354748001246E-2</v>
      </c>
      <c r="AO402" s="10">
        <f>3/24000000*OO[[#This Row],[97 (01JUL1985 00:00:00)-Water Temperature (C)]]*OO[[#This Row],[39]]</f>
        <v>5.9802665367449992E-2</v>
      </c>
      <c r="AP402" s="10">
        <f>3/24000000*OO[[#This Row],[98 (01JUL1985 03:00:00)-Water Temperature (C)]]*OO[[#This Row],[40]]</f>
        <v>8.1652149434475005E-2</v>
      </c>
      <c r="AQ402" s="10">
        <f>3/24000000*OO[[#This Row],[99 (01JUL1985 06:00:00)-Water Temperature (C)]]*OO[[#This Row],[41]]</f>
        <v>9.3493968534437505E-2</v>
      </c>
      <c r="AR402" s="10">
        <f>3/24000000*OO[[#This Row],[100 (01JUL1985 09:00:00)-Water Temperature (C)]]*OO[[#This Row],[42]]</f>
        <v>9.4506557408249994E-2</v>
      </c>
      <c r="AS402" s="10">
        <f>3/24000000*OO[[#This Row],[101 (01JUL1985 12:00:00)-Water Temperature (C)]]*OO[[#This Row],[43]]</f>
        <v>8.2780844161374989E-2</v>
      </c>
      <c r="AT402" s="10">
        <f>3/24000000*OO[[#This Row],[102 (01JUL1985 15:00:00)-Water Temperature (C)]]*OO[[#This Row],[44]]</f>
        <v>6.2516144196062481E-2</v>
      </c>
      <c r="AU402" s="10">
        <f>3/24000000*OO[[#This Row],[103 (01JUL1985 18:00:00)-Water Temperature (C)]]*OO[[#This Row],[45]]</f>
        <v>3.9599765971312498E-2</v>
      </c>
      <c r="AV402" s="10">
        <f>3/24000000*OO[[#This Row],[104 (01JUL1985 21:00:00)-Water Temperature (C)]]*OO[[#This Row],[46]]</f>
        <v>2.16288614549675E-2</v>
      </c>
      <c r="AW402" s="10">
        <f>3/24000000*OO[[#This Row],[105 (02JUL1985 00:00:00)-Water Temperature (C)]]*OO[[#This Row],[47]]</f>
        <v>1.038907500522375E-2</v>
      </c>
      <c r="AX402" s="10">
        <f>3/24000000*OO[[#This Row],[106 (02JUL1985 03:00:00)-Water Temperature (C)]]*OO[[#This Row],[48]]</f>
        <v>4.5264533390436245E-3</v>
      </c>
      <c r="AY402" s="10">
        <f>3/24000000*OO[[#This Row],[107 (02JUL1985 06:00:00)-Water Temperature (C)]]*OO[[#This Row],[49]]</f>
        <v>1.8448433840681248E-3</v>
      </c>
      <c r="AZ402" s="10">
        <f>3/24000000*OO[[#This Row],[108 (02JUL1985 09:00:00)-Water Temperature (C)]]*OO[[#This Row],[50]]</f>
        <v>7.65230588608E-4</v>
      </c>
      <c r="BA402" s="10">
        <f>3/24000000*OO[[#This Row],[109 (02JUL1985 12:00:00)-Water Temperature (C)]]*OO[[#This Row],[51]]</f>
        <v>3.2289839153124998E-4</v>
      </c>
      <c r="BB402" s="10">
        <f>3/24000000*OO[[#This Row],[110 (02JUL1985 15:00:00)-Water Temperature (C)]]*OO[[#This Row],[52]]</f>
        <v>1.56667760892575E-4</v>
      </c>
      <c r="BC402" s="10">
        <f>3/24000000*OO[[#This Row],[111 (02JUL1985 18:00:00)-Water Temperature (C)]]*OO[[#This Row],[53]]</f>
        <v>9.7484811044687509E-5</v>
      </c>
      <c r="BD402" s="10">
        <f>3/24000000*OO[[#This Row],[112 (02JUL1985 21:00:00)-Water Temperature (C)]]*OO[[#This Row],[54]]</f>
        <v>7.5773685030675002E-5</v>
      </c>
      <c r="BE402" s="10">
        <f>3/24000000*OO[[#This Row],[113 (03JUL1985 00:00:00)-Water Temperature (C)]]*OO[[#This Row],[55]]</f>
        <v>6.7478334597450001E-5</v>
      </c>
      <c r="BF402" s="10">
        <f>3/24000000*OO[[#This Row],[114 (03JUL1985 03:00:00)-Water Temperature (C)]]*OO[[#This Row],[56]]</f>
        <v>6.2106039278400009E-5</v>
      </c>
      <c r="BG402" s="10">
        <f>3/24000000*OO[[#This Row],[115 (03JUL1985 06:00:00)-Water Temperature (C)]]*OO[[#This Row],[57]]</f>
        <v>5.7650555237899995E-5</v>
      </c>
      <c r="BH402" s="10">
        <f>3/24000000*OO[[#This Row],[116 (03JUL1985 09:00:00)-Water Temperature (C)]]*OO[[#This Row],[58]]</f>
        <v>5.5765719635854995E-5</v>
      </c>
      <c r="BI402" s="10">
        <f>3/24000000*OO[[#This Row],[117 (03JUL1985 12:00:00)-Water Temperature (C)]]*OO[[#This Row],[59]]</f>
        <v>5.5167949170157499E-5</v>
      </c>
      <c r="BJ402" s="10">
        <f>3/24000000*OO[[#This Row],[118 (03JUL1985 15:00:00)-Water Temperature (C)]]*OO[[#This Row],[60]]</f>
        <v>5.2483936410798747E-5</v>
      </c>
      <c r="BK402" s="10">
        <f>3/24000000*OO[[#This Row],[119 (03JUL1985 18:00:00)-Water Temperature (C)]]*OO[[#This Row],[61]]</f>
        <v>4.4941828830318745E-5</v>
      </c>
      <c r="BL402" s="10">
        <f>3/24000000*OO[[#This Row],[120 (03JUL1985 21:00:00)-Water Temperature (C)]]*OO[[#This Row],[62]]</f>
        <v>3.5576856310143751E-5</v>
      </c>
      <c r="BM402" s="10">
        <f>3/24000000*OO[[#This Row],[121 (04JUL1985 00:00:00)-Water Temperature (C)]]*OO[[#This Row],[63]]</f>
        <v>2.7408338276681246E-5</v>
      </c>
      <c r="BN402" s="10">
        <f>3/24000000*OO[[#This Row],[122 (04JUL1985 03:00:00)-Water Temperature (C)]]*OO[[#This Row],[64]]</f>
        <v>2.1348285689115E-5</v>
      </c>
      <c r="BO402" s="10">
        <f>3/24000000*OO[[#This Row],[123 (04JUL1985 06:00:00)-Water Temperature (C)]]*OO[[#This Row],[65]]</f>
        <v>1.7164797885712497E-5</v>
      </c>
      <c r="BP402" s="10">
        <f>3/24000000*OO[[#This Row],[124 (04JUL1985 09:00:00)-Water Temperature (C)]]*OO[[#This Row],[66]]</f>
        <v>1.4931191885049999E-5</v>
      </c>
      <c r="BQ402" s="10">
        <f>3/24000000*OO[[#This Row],[125 (04JUL1985 12:00:00)-Water Temperature (C)]]*OO[[#This Row],[67]]</f>
        <v>1.3157901908628749E-5</v>
      </c>
      <c r="BR402" s="10">
        <f>3/24000000*OO[[#This Row],[126 (04JUL1985 15:00:00)-Water Temperature (C)]]*OO[[#This Row],[68]]</f>
        <v>1.171591001407875E-5</v>
      </c>
      <c r="BS402" s="10">
        <f>3/24000000*OO[[#This Row],[127 (04JUL1985 18:00:00)-Water Temperature (C)]]*OO[[#This Row],[69]]</f>
        <v>1.0461566830129998E-5</v>
      </c>
      <c r="BT402" s="10">
        <f>3/24000000*OO[[#This Row],[128 (04JUL1985 21:00:00)-Water Temperature (C)]]*OO[[#This Row],[70]]</f>
        <v>9.4244760654149996E-6</v>
      </c>
      <c r="BU402" s="10">
        <f>3/24000000*OO[[#This Row],[129 (05JUL1985 00:00:00)-Water Temperature (C)]]*OO[[#This Row],[71]]</f>
        <v>8.4795698987999989E-6</v>
      </c>
      <c r="BV402" s="10">
        <f>3/24000000*OO[[#This Row],[130 (05JUL1985 03:00:00)-Water Temperature (C)]]*OO[[#This Row],[72]]</f>
        <v>7.5830439062137487E-6</v>
      </c>
      <c r="BW402" s="10">
        <f>3/24000000*OO[[#This Row],[131 (05JUL1985 06:00:00)-Water Temperature (C)]]*OO[[#This Row],[73]]</f>
        <v>6.8081790225349985E-6</v>
      </c>
      <c r="BX402" s="10">
        <f>3/24000000*OO[[#This Row],[132 (05JUL1985 09:00:00)-Water Temperature (C)]]*OO[[#This Row],[74]]</f>
        <v>6.618778576695001E-6</v>
      </c>
      <c r="BY402" s="10">
        <f>3/24000000*OO[[#This Row],[133 (05JUL1985 12:00:00)-Water Temperature (C)]]*OO[[#This Row],[75]]</f>
        <v>6.9760608655125005E-6</v>
      </c>
      <c r="BZ402" s="10">
        <f>3/24000000*OO[[#This Row],[134 (05JUL1985 15:00:00)-Water Temperature (C)]]*OO[[#This Row],[76]]</f>
        <v>7.4140655606062497E-6</v>
      </c>
      <c r="CA402" s="10">
        <f>3/24000000*OO[[#This Row],[135 (05JUL1985 18:00:00)-Water Temperature (C)]]*OO[[#This Row],[77]]</f>
        <v>7.2827897040000007E-6</v>
      </c>
      <c r="CB402" s="10">
        <f>3/24000000*OO[[#This Row],[136 (05JUL1985 21:00:00)-Water Temperature (C)]]*OO[[#This Row],[78]]</f>
        <v>6.5982982698424992E-6</v>
      </c>
      <c r="CC402" s="10">
        <f>3/24000000*OO[[#This Row],[137 (06JUL1985 00:00:00)-Water Temperature (C)]]*OO[[#This Row],[79]]</f>
        <v>5.9965464549663751E-6</v>
      </c>
      <c r="CD402" s="10">
        <f>3/24000000*OO[[#This Row],[138 (06JUL1985 03:00:00)-Water Temperature (C)]]*OO[[#This Row],[80]]</f>
        <v>5.5880718719512494E-6</v>
      </c>
      <c r="CE402" s="10">
        <f>3/24000000*OO[[#This Row],[139 (06JUL1985 06:00:00)-Water Temperature (C)]]*OO[[#This Row],[81]]</f>
        <v>5.2495806348579999E-6</v>
      </c>
      <c r="CF402" s="10">
        <f>3/24000000*OO[[#This Row],[140 (06JUL1985 09:00:00)-Water Temperature (C)]]*OO[[#This Row],[82]]</f>
        <v>5.0818534356645001E-6</v>
      </c>
      <c r="CG402" s="10">
        <f>3/24000000*OO[[#This Row],[141 (06JUL1985 12:00:00)-Water Temperature (C)]]*OO[[#This Row],[83]]</f>
        <v>5.0390818926874999E-6</v>
      </c>
      <c r="CH402" s="10">
        <f>3/24000000*OO[[#This Row],[142 (06JUL1985 15:00:00)-Water Temperature (C)]]*OO[[#This Row],[84]]</f>
        <v>4.8704399098199997E-6</v>
      </c>
      <c r="CI402" s="10">
        <f>3/24000000*OO[[#This Row],[143 (06JUL1985 18:00:00)-Water Temperature (C)]]*OO[[#This Row],[85]]</f>
        <v>4.7005159716549993E-6</v>
      </c>
      <c r="CJ402" s="10">
        <f>3/24000000*OO[[#This Row],[144 (06JUL1985 21:00:00)-Water Temperature (C)]]*OO[[#This Row],[86]]</f>
        <v>4.3509337577662502E-6</v>
      </c>
      <c r="CK402" s="10">
        <f>3/24000000*OO[[#This Row],[145 (07JUL1985 00:00:00)-Water Temperature (C)]]*OO[[#This Row],[87]]</f>
        <v>3.9464810295374999E-6</v>
      </c>
      <c r="CL402" s="10">
        <f>3/24000000*OO[[#This Row],[146 (07JUL1985 03:00:00)-Water Temperature (C)]]*OO[[#This Row],[88]]</f>
        <v>3.6185274360279997E-6</v>
      </c>
      <c r="CM402" s="10">
        <f>3/24000000*OO[[#This Row],[147 (07JUL1985 06:00:00)-Water Temperature (C)]]*OO[[#This Row],[89]]</f>
        <v>3.3409303419450003E-6</v>
      </c>
      <c r="CN402" s="10">
        <f>3/24000000*OO[[#This Row],[148 (07JUL1985 09:00:00)-Water Temperature (C)]]*OO[[#This Row],[90]]</f>
        <v>3.242211401960625E-6</v>
      </c>
      <c r="CO402" s="10">
        <f>3/24000000*OO[[#This Row],[149 (07JUL1985 12:00:00)-Water Temperature (C)]]*OO[[#This Row],[91]]</f>
        <v>3.2022292964520005E-6</v>
      </c>
      <c r="CP402" s="10">
        <f>3/24000000*OO[[#This Row],[150 (07JUL1985 15:00:00)-Water Temperature (C)]]*OO[[#This Row],[92]]</f>
        <v>3.2506156868709995E-6</v>
      </c>
      <c r="CQ402" s="10">
        <f>3/24000000*OO[[#This Row],[151 (07JUL1985 18:00:00)-Water Temperature (C)]]*OO[[#This Row],[93]]</f>
        <v>3.3139686639149996E-6</v>
      </c>
      <c r="CR402" s="10">
        <f>3/24000000*OO[[#This Row],[152 (07JUL1985 21:00:00)-Water Temperature (C)]]*OO[[#This Row],[94]]</f>
        <v>3.0988175480787499E-6</v>
      </c>
      <c r="CS402" s="10">
        <f>3/24000000*OO[[#This Row],[153 (08JUL1985 00:00:00)-Water Temperature (C)]]*OO[[#This Row],[95]]</f>
        <v>2.8001184730993753E-6</v>
      </c>
      <c r="CT402" s="10">
        <f>3/24000000*OO[[#This Row],[154 (08JUL1985 03:00:00)-Water Temperature (C)]]*OO[[#This Row],[96]]</f>
        <v>2.5774044796499999E-6</v>
      </c>
      <c r="CU402" s="10">
        <f>3/24000000*OO[[#This Row],[155 (08JUL1985 06:00:00)-Water Temperature (C)]]*OO[[#This Row],[97]]</f>
        <v>2.4352250356524998E-6</v>
      </c>
      <c r="CV402" s="10">
        <f>3/24000000*OO[[#This Row],[156 (08JUL1985 09:00:00)-Water Temperature (C)]]*OO[[#This Row],[98]]</f>
        <v>2.4266809292024999E-6</v>
      </c>
      <c r="CW402" s="10">
        <f>3/24000000*OO[[#This Row],[157 (08JUL1985 12:00:00)-Water Temperature (C)]]*OO[[#This Row],[99]]</f>
        <v>2.308751386282E-6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0</v>
      </c>
      <c r="U403" s="10">
        <f>3/24*OO[[#This Row],[77 (28JUN1985 12:00:00)-Water Temperature (C)]]*OO[[#This Row],[19]]/SUM(OO[19])</f>
        <v>0</v>
      </c>
      <c r="V403" s="10">
        <f>3/24000000*OO[[#This Row],[78 (28JUN1985 15:00:00)-Water Temperature (C)]]*OO[[#This Row],[20]]</f>
        <v>0</v>
      </c>
      <c r="W403" s="10">
        <f>3/24000000*OO[[#This Row],[79 (28JUN1985 18:00:00)-Water Temperature (C)]]*OO[[#This Row],[21]]</f>
        <v>0</v>
      </c>
      <c r="X403" s="10">
        <f>3/24000000*OO[[#This Row],[80 (28JUN1985 21:00:00)-Water Temperature (C)]]*OO[[#This Row],[22]]</f>
        <v>1.1472718043994998E-41</v>
      </c>
      <c r="Y403" s="10">
        <f>3/24000000*OO[[#This Row],[81 (29JUN1985 00:00:00)-Water Temperature (C)]]*OO[[#This Row],[23]]</f>
        <v>3.5362576793144999E-34</v>
      </c>
      <c r="Z403" s="10">
        <f>3/24000000*OO[[#This Row],[82 (29JUN1985 03:00:00)-Water Temperature (C)]]*OO[[#This Row],[24]]</f>
        <v>2.0249232438093748E-28</v>
      </c>
      <c r="AA403" s="10">
        <f>3/24000000*OO[[#This Row],[83 (29JUN1985 06:00:00)-Water Temperature (C)]]*OO[[#This Row],[25]]</f>
        <v>4.6868091535724998E-23</v>
      </c>
      <c r="AB403" s="10">
        <f>3/24000000*OO[[#This Row],[84 (29JUN1985 09:00:00)-Water Temperature (C)]]*OO[[#This Row],[26]]</f>
        <v>3.34738992526125E-19</v>
      </c>
      <c r="AC403" s="10">
        <f>3/24000000*OO[[#This Row],[85 (29JUN1985 12:00:00)-Water Temperature (C)]]*OO[[#This Row],[27]]</f>
        <v>4.0318905203124995E-16</v>
      </c>
      <c r="AD403" s="10">
        <f>3/24000000*OO[[#This Row],[86 (29JUN1985 15:00:00)-Water Temperature (C)]]*OO[[#This Row],[28]]</f>
        <v>1.5626757314684998E-13</v>
      </c>
      <c r="AE403" s="10">
        <f>3/24000000*OO[[#This Row],[88 (29JUN1985 21:00:00)-Water Temperature (C)]]*OO[[#This Row],[30]]</f>
        <v>1.6781329774131249E-9</v>
      </c>
      <c r="AF403" s="10">
        <f>3/24000000*OO[[#This Row],[88 (29JUN1985 21:00:00)-Water Temperature (C)]]*OO[[#This Row],[30]]</f>
        <v>1.6781329774131249E-9</v>
      </c>
      <c r="AG403" s="10">
        <f>3/24000000*OO[[#This Row],[89 (30JUN1985 00:00:00)-Water Temperature (C)]]*OO[[#This Row],[31]]</f>
        <v>5.8676167759262499E-8</v>
      </c>
      <c r="AH403" s="10">
        <f>3/24000000*OO[[#This Row],[90 (30JUN1985 03:00:00)-Water Temperature (C)]]*OO[[#This Row],[32]]</f>
        <v>1.2332086346594999E-6</v>
      </c>
      <c r="AI403" s="10">
        <f>3/24000000*OO[[#This Row],[91 (30JUN1985 06:00:00)-Water Temperature (C)]]*OO[[#This Row],[33]]</f>
        <v>1.6696027924740002E-5</v>
      </c>
      <c r="AJ403" s="10">
        <f>3/24000000*OO[[#This Row],[92 (30JUN1985 09:00:00)-Water Temperature (C)]]*OO[[#This Row],[34]]</f>
        <v>1.510617136994875E-4</v>
      </c>
      <c r="AK403" s="10">
        <f>3/24000000*OO[[#This Row],[93 (30JUN1985 12:00:00)-Water Temperature (C)]]*OO[[#This Row],[35]]</f>
        <v>9.348162096479999E-4</v>
      </c>
      <c r="AL403" s="10">
        <f>3/24000000*OO[[#This Row],[94 (30JUN1985 15:00:00)-Water Temperature (C)]]*OO[[#This Row],[36]]</f>
        <v>4.3538896353060002E-3</v>
      </c>
      <c r="AM403" s="10">
        <f>3/24000000*OO[[#This Row],[95 (30JUN1985 18:00:00)-Water Temperature (C)]]*OO[[#This Row],[37]]</f>
        <v>1.4436566805190001E-2</v>
      </c>
      <c r="AN403" s="10">
        <f>3/24000000*OO[[#This Row],[96 (30JUN1985 21:00:00)-Water Temperature (C)]]*OO[[#This Row],[38]]</f>
        <v>3.2903083143E-2</v>
      </c>
      <c r="AO403" s="10">
        <f>3/24000000*OO[[#This Row],[97 (01JUL1985 00:00:00)-Water Temperature (C)]]*OO[[#This Row],[39]]</f>
        <v>5.6555783981399994E-2</v>
      </c>
      <c r="AP403" s="10">
        <f>3/24000000*OO[[#This Row],[98 (01JUL1985 03:00:00)-Water Temperature (C)]]*OO[[#This Row],[40]]</f>
        <v>7.8555625297174997E-2</v>
      </c>
      <c r="AQ403" s="10">
        <f>3/24000000*OO[[#This Row],[99 (01JUL1985 06:00:00)-Water Temperature (C)]]*OO[[#This Row],[41]]</f>
        <v>9.1366240728000009E-2</v>
      </c>
      <c r="AR403" s="10">
        <f>3/24000000*OO[[#This Row],[100 (01JUL1985 09:00:00)-Water Temperature (C)]]*OO[[#This Row],[42]]</f>
        <v>9.3982285516124989E-2</v>
      </c>
      <c r="AS403" s="10">
        <f>3/24000000*OO[[#This Row],[101 (01JUL1985 12:00:00)-Water Temperature (C)]]*OO[[#This Row],[43]]</f>
        <v>8.3608401997574994E-2</v>
      </c>
      <c r="AT403" s="10">
        <f>3/24000000*OO[[#This Row],[102 (01JUL1985 15:00:00)-Water Temperature (C)]]*OO[[#This Row],[44]]</f>
        <v>6.4109917427662491E-2</v>
      </c>
      <c r="AU403" s="10">
        <f>3/24000000*OO[[#This Row],[103 (01JUL1985 18:00:00)-Water Temperature (C)]]*OO[[#This Row],[45]]</f>
        <v>4.1144264120465006E-2</v>
      </c>
      <c r="AV403" s="10">
        <f>3/24000000*OO[[#This Row],[104 (01JUL1985 21:00:00)-Water Temperature (C)]]*OO[[#This Row],[46]]</f>
        <v>2.2754234965630001E-2</v>
      </c>
      <c r="AW403" s="10">
        <f>3/24000000*OO[[#This Row],[105 (02JUL1985 00:00:00)-Water Temperature (C)]]*OO[[#This Row],[47]]</f>
        <v>1.1055264548955E-2</v>
      </c>
      <c r="AX403" s="10">
        <f>3/24000000*OO[[#This Row],[106 (02JUL1985 03:00:00)-Water Temperature (C)]]*OO[[#This Row],[48]]</f>
        <v>4.8723167293999994E-3</v>
      </c>
      <c r="AY403" s="10">
        <f>3/24000000*OO[[#This Row],[107 (02JUL1985 06:00:00)-Water Temperature (C)]]*OO[[#This Row],[49]]</f>
        <v>2.004724733007E-3</v>
      </c>
      <c r="AZ403" s="10">
        <f>3/24000000*OO[[#This Row],[108 (02JUL1985 09:00:00)-Water Temperature (C)]]*OO[[#This Row],[50]]</f>
        <v>8.3747049879349998E-4</v>
      </c>
      <c r="BA403" s="10">
        <f>3/24000000*OO[[#This Row],[109 (02JUL1985 12:00:00)-Water Temperature (C)]]*OO[[#This Row],[51]]</f>
        <v>3.5344078315233753E-4</v>
      </c>
      <c r="BB403" s="10">
        <f>3/24000000*OO[[#This Row],[110 (02JUL1985 15:00:00)-Water Temperature (C)]]*OO[[#This Row],[52]]</f>
        <v>1.6876065611744998E-4</v>
      </c>
      <c r="BC403" s="10">
        <f>3/24000000*OO[[#This Row],[111 (02JUL1985 18:00:00)-Water Temperature (C)]]*OO[[#This Row],[53]]</f>
        <v>1.0224711961227499E-4</v>
      </c>
      <c r="BD403" s="10">
        <f>3/24000000*OO[[#This Row],[112 (02JUL1985 21:00:00)-Water Temperature (C)]]*OO[[#This Row],[54]]</f>
        <v>7.7895620506837493E-5</v>
      </c>
      <c r="BE403" s="10">
        <f>3/24000000*OO[[#This Row],[113 (03JUL1985 00:00:00)-Water Temperature (C)]]*OO[[#This Row],[55]]</f>
        <v>6.8874072476624994E-5</v>
      </c>
      <c r="BF403" s="10">
        <f>3/24000000*OO[[#This Row],[114 (03JUL1985 03:00:00)-Water Temperature (C)]]*OO[[#This Row],[56]]</f>
        <v>6.3380461833599988E-5</v>
      </c>
      <c r="BG403" s="10">
        <f>3/24000000*OO[[#This Row],[115 (03JUL1985 06:00:00)-Water Temperature (C)]]*OO[[#This Row],[57]]</f>
        <v>5.8871385252500006E-5</v>
      </c>
      <c r="BH403" s="10">
        <f>3/24000000*OO[[#This Row],[116 (03JUL1985 09:00:00)-Water Temperature (C)]]*OO[[#This Row],[58]]</f>
        <v>5.7272158386749994E-5</v>
      </c>
      <c r="BI403" s="10">
        <f>3/24000000*OO[[#This Row],[117 (03JUL1985 12:00:00)-Water Temperature (C)]]*OO[[#This Row],[59]]</f>
        <v>5.6983803251025E-5</v>
      </c>
      <c r="BJ403" s="10">
        <f>3/24000000*OO[[#This Row],[118 (03JUL1985 15:00:00)-Water Temperature (C)]]*OO[[#This Row],[60]]</f>
        <v>5.455951215546E-5</v>
      </c>
      <c r="BK403" s="10">
        <f>3/24000000*OO[[#This Row],[119 (03JUL1985 18:00:00)-Water Temperature (C)]]*OO[[#This Row],[61]]</f>
        <v>4.6957610200027501E-5</v>
      </c>
      <c r="BL403" s="10">
        <f>3/24000000*OO[[#This Row],[120 (03JUL1985 21:00:00)-Water Temperature (C)]]*OO[[#This Row],[62]]</f>
        <v>3.7294485308689996E-5</v>
      </c>
      <c r="BM403" s="10">
        <f>3/24000000*OO[[#This Row],[121 (04JUL1985 00:00:00)-Water Temperature (C)]]*OO[[#This Row],[63]]</f>
        <v>2.8761138323205E-5</v>
      </c>
      <c r="BN403" s="10">
        <f>3/24000000*OO[[#This Row],[122 (04JUL1985 03:00:00)-Water Temperature (C)]]*OO[[#This Row],[64]]</f>
        <v>2.2423435934137501E-5</v>
      </c>
      <c r="BO403" s="10">
        <f>3/24000000*OO[[#This Row],[123 (04JUL1985 06:00:00)-Water Temperature (C)]]*OO[[#This Row],[65]]</f>
        <v>1.8011658672367497E-5</v>
      </c>
      <c r="BP403" s="10">
        <f>3/24000000*OO[[#This Row],[124 (04JUL1985 09:00:00)-Water Temperature (C)]]*OO[[#This Row],[66]]</f>
        <v>1.565943539862E-5</v>
      </c>
      <c r="BQ403" s="10">
        <f>3/24000000*OO[[#This Row],[125 (04JUL1985 12:00:00)-Water Temperature (C)]]*OO[[#This Row],[67]]</f>
        <v>1.3818652363298749E-5</v>
      </c>
      <c r="BR403" s="10">
        <f>3/24000000*OO[[#This Row],[126 (04JUL1985 15:00:00)-Water Temperature (C)]]*OO[[#This Row],[68]]</f>
        <v>1.2287766126401251E-5</v>
      </c>
      <c r="BS403" s="10">
        <f>3/24000000*OO[[#This Row],[127 (04JUL1985 18:00:00)-Water Temperature (C)]]*OO[[#This Row],[69]]</f>
        <v>1.0967015767499999E-5</v>
      </c>
      <c r="BT403" s="10">
        <f>3/24000000*OO[[#This Row],[128 (04JUL1985 21:00:00)-Water Temperature (C)]]*OO[[#This Row],[70]]</f>
        <v>9.9181501883750004E-6</v>
      </c>
      <c r="BU403" s="10">
        <f>3/24000000*OO[[#This Row],[129 (05JUL1985 00:00:00)-Water Temperature (C)]]*OO[[#This Row],[71]]</f>
        <v>8.9511363090150002E-6</v>
      </c>
      <c r="BV403" s="10">
        <f>3/24000000*OO[[#This Row],[130 (05JUL1985 03:00:00)-Water Temperature (C)]]*OO[[#This Row],[72]]</f>
        <v>8.0311257823562491E-6</v>
      </c>
      <c r="BW403" s="10">
        <f>3/24000000*OO[[#This Row],[131 (05JUL1985 06:00:00)-Water Temperature (C)]]*OO[[#This Row],[73]]</f>
        <v>7.2226344498000015E-6</v>
      </c>
      <c r="BX403" s="10">
        <f>3/24000000*OO[[#This Row],[132 (05JUL1985 09:00:00)-Water Temperature (C)]]*OO[[#This Row],[74]]</f>
        <v>7.0360356280574984E-6</v>
      </c>
      <c r="BY403" s="10">
        <f>3/24000000*OO[[#This Row],[133 (05JUL1985 12:00:00)-Water Temperature (C)]]*OO[[#This Row],[75]]</f>
        <v>7.4406891809962496E-6</v>
      </c>
      <c r="BZ403" s="10">
        <f>3/24000000*OO[[#This Row],[134 (05JUL1985 15:00:00)-Water Temperature (C)]]*OO[[#This Row],[76]]</f>
        <v>7.9474860416962486E-6</v>
      </c>
      <c r="CA403" s="10">
        <f>3/24000000*OO[[#This Row],[135 (05JUL1985 18:00:00)-Water Temperature (C)]]*OO[[#This Row],[77]]</f>
        <v>7.8380897191975002E-6</v>
      </c>
      <c r="CB403" s="10">
        <f>3/24000000*OO[[#This Row],[136 (05JUL1985 21:00:00)-Water Temperature (C)]]*OO[[#This Row],[78]]</f>
        <v>7.1142860160499994E-6</v>
      </c>
      <c r="CC403" s="10">
        <f>3/24000000*OO[[#This Row],[137 (06JUL1985 00:00:00)-Water Temperature (C)]]*OO[[#This Row],[79]]</f>
        <v>6.464861455455E-6</v>
      </c>
      <c r="CD403" s="10">
        <f>3/24000000*OO[[#This Row],[138 (06JUL1985 03:00:00)-Water Temperature (C)]]*OO[[#This Row],[80]]</f>
        <v>6.0361322988037502E-6</v>
      </c>
      <c r="CE403" s="10">
        <f>3/24000000*OO[[#This Row],[139 (06JUL1985 06:00:00)-Water Temperature (C)]]*OO[[#This Row],[81]]</f>
        <v>5.6825823000000002E-6</v>
      </c>
      <c r="CF403" s="10">
        <f>3/24000000*OO[[#This Row],[140 (06JUL1985 09:00:00)-Water Temperature (C)]]*OO[[#This Row],[82]]</f>
        <v>5.5175855692857499E-6</v>
      </c>
      <c r="CG403" s="10">
        <f>3/24000000*OO[[#This Row],[141 (06JUL1985 12:00:00)-Water Temperature (C)]]*OO[[#This Row],[83]]</f>
        <v>5.491362434097E-6</v>
      </c>
      <c r="CH403" s="10">
        <f>3/24000000*OO[[#This Row],[142 (06JUL1985 15:00:00)-Water Temperature (C)]]*OO[[#This Row],[84]]</f>
        <v>5.3358894104376242E-6</v>
      </c>
      <c r="CI403" s="10">
        <f>3/24000000*OO[[#This Row],[143 (06JUL1985 18:00:00)-Water Temperature (C)]]*OO[[#This Row],[85]]</f>
        <v>5.1574551362068751E-6</v>
      </c>
      <c r="CJ403" s="10">
        <f>3/24000000*OO[[#This Row],[144 (06JUL1985 21:00:00)-Water Temperature (C)]]*OO[[#This Row],[86]]</f>
        <v>4.7966037474721252E-6</v>
      </c>
      <c r="CK403" s="10">
        <f>3/24000000*OO[[#This Row],[145 (07JUL1985 00:00:00)-Water Temperature (C)]]*OO[[#This Row],[87]]</f>
        <v>4.3585818543770005E-6</v>
      </c>
      <c r="CL403" s="10">
        <f>3/24000000*OO[[#This Row],[146 (07JUL1985 03:00:00)-Water Temperature (C)]]*OO[[#This Row],[88]]</f>
        <v>4.0072304221592498E-6</v>
      </c>
      <c r="CM403" s="10">
        <f>3/24000000*OO[[#This Row],[147 (07JUL1985 06:00:00)-Water Temperature (C)]]*OO[[#This Row],[89]]</f>
        <v>3.70832242473225E-6</v>
      </c>
      <c r="CN403" s="10">
        <f>3/24000000*OO[[#This Row],[148 (07JUL1985 09:00:00)-Water Temperature (C)]]*OO[[#This Row],[90]]</f>
        <v>3.6139571994099998E-6</v>
      </c>
      <c r="CO403" s="10">
        <f>3/24000000*OO[[#This Row],[149 (07JUL1985 12:00:00)-Water Temperature (C)]]*OO[[#This Row],[91]]</f>
        <v>3.5701605013916256E-6</v>
      </c>
      <c r="CP403" s="10">
        <f>3/24000000*OO[[#This Row],[150 (07JUL1985 15:00:00)-Water Temperature (C)]]*OO[[#This Row],[92]]</f>
        <v>3.6378708270406251E-6</v>
      </c>
      <c r="CQ403" s="10">
        <f>3/24000000*OO[[#This Row],[151 (07JUL1985 18:00:00)-Water Temperature (C)]]*OO[[#This Row],[93]]</f>
        <v>3.7233617491205E-6</v>
      </c>
      <c r="CR403" s="10">
        <f>3/24000000*OO[[#This Row],[152 (07JUL1985 21:00:00)-Water Temperature (C)]]*OO[[#This Row],[94]]</f>
        <v>3.5018866824230003E-6</v>
      </c>
      <c r="CS403" s="10">
        <f>3/24000000*OO[[#This Row],[153 (08JUL1985 00:00:00)-Water Temperature (C)]]*OO[[#This Row],[95]]</f>
        <v>3.1598468202239998E-6</v>
      </c>
      <c r="CT403" s="10">
        <f>3/24000000*OO[[#This Row],[154 (08JUL1985 03:00:00)-Water Temperature (C)]]*OO[[#This Row],[96]]</f>
        <v>2.9127716078299999E-6</v>
      </c>
      <c r="CU403" s="10">
        <f>3/24000000*OO[[#This Row],[155 (08JUL1985 06:00:00)-Water Temperature (C)]]*OO[[#This Row],[97]]</f>
        <v>2.7544664586872496E-6</v>
      </c>
      <c r="CV403" s="10">
        <f>3/24000000*OO[[#This Row],[156 (08JUL1985 09:00:00)-Water Temperature (C)]]*OO[[#This Row],[98]]</f>
        <v>2.7512778411039998E-6</v>
      </c>
      <c r="CW403" s="10">
        <f>3/24000000*OO[[#This Row],[157 (08JUL1985 12:00:00)-Water Temperature (C)]]*OO[[#This Row],[99]]</f>
        <v>2.6323855004604995E-6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0</v>
      </c>
      <c r="U404" s="10">
        <f>3/24*OO[[#This Row],[77 (28JUN1985 12:00:00)-Water Temperature (C)]]*OO[[#This Row],[19]]/SUM(OO[19])</f>
        <v>0</v>
      </c>
      <c r="V404" s="10">
        <f>3/24000000*OO[[#This Row],[78 (28JUN1985 15:00:00)-Water Temperature (C)]]*OO[[#This Row],[20]]</f>
        <v>0</v>
      </c>
      <c r="W404" s="10">
        <f>3/24000000*OO[[#This Row],[79 (28JUN1985 18:00:00)-Water Temperature (C)]]*OO[[#This Row],[21]]</f>
        <v>0</v>
      </c>
      <c r="X404" s="10">
        <f>3/24000000*OO[[#This Row],[80 (28JUN1985 21:00:00)-Water Temperature (C)]]*OO[[#This Row],[22]]</f>
        <v>2.2240020177940001E-42</v>
      </c>
      <c r="Y404" s="10">
        <f>3/24000000*OO[[#This Row],[81 (29JUN1985 00:00:00)-Water Temperature (C)]]*OO[[#This Row],[23]]</f>
        <v>1.3344096097016251E-34</v>
      </c>
      <c r="Z404" s="10">
        <f>3/24000000*OO[[#This Row],[82 (29JUN1985 03:00:00)-Water Temperature (C)]]*OO[[#This Row],[24]]</f>
        <v>5.7650604196162499E-29</v>
      </c>
      <c r="AA404" s="10">
        <f>3/24000000*OO[[#This Row],[83 (29JUN1985 06:00:00)-Water Temperature (C)]]*OO[[#This Row],[25]]</f>
        <v>2.1499894710157499E-23</v>
      </c>
      <c r="AB404" s="10">
        <f>3/24000000*OO[[#This Row],[84 (29JUN1985 09:00:00)-Water Temperature (C)]]*OO[[#This Row],[26]]</f>
        <v>1.9334902481681251E-19</v>
      </c>
      <c r="AC404" s="10">
        <f>3/24000000*OO[[#This Row],[85 (29JUN1985 12:00:00)-Water Temperature (C)]]*OO[[#This Row],[27]]</f>
        <v>2.7342797672268748E-16</v>
      </c>
      <c r="AD404" s="10">
        <f>3/24000000*OO[[#This Row],[86 (29JUN1985 15:00:00)-Water Temperature (C)]]*OO[[#This Row],[28]]</f>
        <v>1.2132238963349999E-13</v>
      </c>
      <c r="AE404" s="10">
        <f>3/24000000*OO[[#This Row],[88 (29JUN1985 21:00:00)-Water Temperature (C)]]*OO[[#This Row],[30]]</f>
        <v>1.568722269463625E-9</v>
      </c>
      <c r="AF404" s="10">
        <f>3/24000000*OO[[#This Row],[88 (29JUN1985 21:00:00)-Water Temperature (C)]]*OO[[#This Row],[30]]</f>
        <v>1.568722269463625E-9</v>
      </c>
      <c r="AG404" s="10">
        <f>3/24000000*OO[[#This Row],[89 (30JUN1985 00:00:00)-Water Temperature (C)]]*OO[[#This Row],[31]]</f>
        <v>5.8636961156512506E-8</v>
      </c>
      <c r="AH404" s="10">
        <f>3/24000000*OO[[#This Row],[90 (30JUN1985 03:00:00)-Water Temperature (C)]]*OO[[#This Row],[32]]</f>
        <v>1.3034714463365E-6</v>
      </c>
      <c r="AI404" s="10">
        <f>3/24000000*OO[[#This Row],[91 (30JUN1985 06:00:00)-Water Temperature (C)]]*OO[[#This Row],[33]]</f>
        <v>1.8661691969524997E-5</v>
      </c>
      <c r="AJ404" s="10">
        <f>3/24000000*OO[[#This Row],[92 (30JUN1985 09:00:00)-Water Temperature (C)]]*OO[[#This Row],[34]]</f>
        <v>1.7910761766562502E-4</v>
      </c>
      <c r="AK404" s="10">
        <f>3/24000000*OO[[#This Row],[93 (30JUN1985 12:00:00)-Water Temperature (C)]]*OO[[#This Row],[35]]</f>
        <v>1.17467216909475E-3</v>
      </c>
      <c r="AL404" s="10">
        <f>3/24000000*OO[[#This Row],[94 (30JUN1985 15:00:00)-Water Temperature (C)]]*OO[[#This Row],[36]]</f>
        <v>5.7638884200075001E-3</v>
      </c>
      <c r="AM404" s="10">
        <f>3/24000000*OO[[#This Row],[95 (30JUN1985 18:00:00)-Water Temperature (C)]]*OO[[#This Row],[37]]</f>
        <v>2.0141522651355E-2</v>
      </c>
      <c r="AN404" s="10">
        <f>3/24000000*OO[[#This Row],[96 (30JUN1985 21:00:00)-Water Temperature (C)]]*OO[[#This Row],[38]]</f>
        <v>4.8236023301464995E-2</v>
      </c>
      <c r="AO404" s="10">
        <f>3/24000000*OO[[#This Row],[97 (01JUL1985 00:00:00)-Water Temperature (C)]]*OO[[#This Row],[39]]</f>
        <v>8.6267679586650006E-2</v>
      </c>
      <c r="AP404" s="10">
        <f>3/24000000*OO[[#This Row],[98 (01JUL1985 03:00:00)-Water Temperature (C)]]*OO[[#This Row],[40]]</f>
        <v>0.12441234970395</v>
      </c>
      <c r="AQ404" s="10">
        <f>3/24000000*OO[[#This Row],[99 (01JUL1985 06:00:00)-Water Temperature (C)]]*OO[[#This Row],[41]]</f>
        <v>0.14970305188409999</v>
      </c>
      <c r="AR404" s="10">
        <f>3/24000000*OO[[#This Row],[100 (01JUL1985 09:00:00)-Water Temperature (C)]]*OO[[#This Row],[42]]</f>
        <v>0.1595048335225</v>
      </c>
      <c r="AS404" s="10">
        <f>3/24000000*OO[[#This Row],[101 (01JUL1985 12:00:00)-Water Temperature (C)]]*OO[[#This Row],[43]]</f>
        <v>0.14689337217881249</v>
      </c>
      <c r="AT404" s="10">
        <f>3/24000000*OO[[#This Row],[102 (01JUL1985 15:00:00)-Water Temperature (C)]]*OO[[#This Row],[44]]</f>
        <v>0.116399019528</v>
      </c>
      <c r="AU404" s="10">
        <f>3/24000000*OO[[#This Row],[103 (01JUL1985 18:00:00)-Water Temperature (C)]]*OO[[#This Row],[45]]</f>
        <v>7.6919883102749997E-2</v>
      </c>
      <c r="AV404" s="10">
        <f>3/24000000*OO[[#This Row],[104 (01JUL1985 21:00:00)-Water Temperature (C)]]*OO[[#This Row],[46]]</f>
        <v>4.367252238363499E-2</v>
      </c>
      <c r="AW404" s="10">
        <f>3/24000000*OO[[#This Row],[105 (02JUL1985 00:00:00)-Water Temperature (C)]]*OO[[#This Row],[47]]</f>
        <v>2.17223642369225E-2</v>
      </c>
      <c r="AX404" s="10">
        <f>3/24000000*OO[[#This Row],[106 (02JUL1985 03:00:00)-Water Temperature (C)]]*OO[[#This Row],[48]]</f>
        <v>9.7959521835999982E-3</v>
      </c>
      <c r="AY404" s="10">
        <f>3/24000000*OO[[#This Row],[107 (02JUL1985 06:00:00)-Water Temperature (C)]]*OO[[#This Row],[49]]</f>
        <v>4.1031496256724994E-3</v>
      </c>
      <c r="AZ404" s="10">
        <f>3/24000000*OO[[#This Row],[108 (02JUL1985 09:00:00)-Water Temperature (C)]]*OO[[#This Row],[50]]</f>
        <v>1.73652010204875E-3</v>
      </c>
      <c r="BA404" s="10">
        <f>3/24000000*OO[[#This Row],[109 (02JUL1985 12:00:00)-Water Temperature (C)]]*OO[[#This Row],[51]]</f>
        <v>7.3302399830349984E-4</v>
      </c>
      <c r="BB404" s="10">
        <f>3/24000000*OO[[#This Row],[110 (02JUL1985 15:00:00)-Water Temperature (C)]]*OO[[#This Row],[52]]</f>
        <v>3.3720422286723749E-4</v>
      </c>
      <c r="BC404" s="10">
        <f>3/24000000*OO[[#This Row],[111 (02JUL1985 18:00:00)-Water Temperature (C)]]*OO[[#This Row],[53]]</f>
        <v>1.906066209470625E-4</v>
      </c>
      <c r="BD404" s="10">
        <f>3/24000000*OO[[#This Row],[112 (02JUL1985 21:00:00)-Water Temperature (C)]]*OO[[#This Row],[54]]</f>
        <v>1.367566502148E-4</v>
      </c>
      <c r="BE404" s="10">
        <f>3/24000000*OO[[#This Row],[113 (03JUL1985 00:00:00)-Water Temperature (C)]]*OO[[#This Row],[55]]</f>
        <v>1.1770116591881249E-4</v>
      </c>
      <c r="BF404" s="10">
        <f>3/24000000*OO[[#This Row],[114 (03JUL1985 03:00:00)-Water Temperature (C)]]*OO[[#This Row],[56]]</f>
        <v>1.0764702592186248E-4</v>
      </c>
      <c r="BG404" s="10">
        <f>3/24000000*OO[[#This Row],[115 (03JUL1985 06:00:00)-Water Temperature (C)]]*OO[[#This Row],[57]]</f>
        <v>9.9740640943124994E-5</v>
      </c>
      <c r="BH404" s="10">
        <f>3/24000000*OO[[#This Row],[116 (03JUL1985 09:00:00)-Water Temperature (C)]]*OO[[#This Row],[58]]</f>
        <v>9.7611372900999993E-5</v>
      </c>
      <c r="BI404" s="10">
        <f>3/24000000*OO[[#This Row],[117 (03JUL1985 12:00:00)-Water Temperature (C)]]*OO[[#This Row],[59]]</f>
        <v>9.7919265086999981E-5</v>
      </c>
      <c r="BJ404" s="10">
        <f>3/24000000*OO[[#This Row],[118 (03JUL1985 15:00:00)-Water Temperature (C)]]*OO[[#This Row],[60]]</f>
        <v>9.4575997759674993E-5</v>
      </c>
      <c r="BK404" s="10">
        <f>3/24000000*OO[[#This Row],[119 (03JUL1985 18:00:00)-Water Temperature (C)]]*OO[[#This Row],[61]]</f>
        <v>8.1914983646599993E-5</v>
      </c>
      <c r="BL404" s="10">
        <f>3/24000000*OO[[#This Row],[120 (03JUL1985 21:00:00)-Water Temperature (C)]]*OO[[#This Row],[62]]</f>
        <v>6.5189604928522492E-5</v>
      </c>
      <c r="BM404" s="10">
        <f>3/24000000*OO[[#This Row],[121 (04JUL1985 00:00:00)-Water Temperature (C)]]*OO[[#This Row],[63]]</f>
        <v>5.0160603728329991E-5</v>
      </c>
      <c r="BN404" s="10">
        <f>3/24000000*OO[[#This Row],[122 (04JUL1985 03:00:00)-Water Temperature (C)]]*OO[[#This Row],[64]]</f>
        <v>3.8982985219229997E-5</v>
      </c>
      <c r="BO404" s="10">
        <f>3/24000000*OO[[#This Row],[123 (04JUL1985 06:00:00)-Water Temperature (C)]]*OO[[#This Row],[65]]</f>
        <v>3.1115845874674994E-5</v>
      </c>
      <c r="BP404" s="10">
        <f>3/24000000*OO[[#This Row],[124 (04JUL1985 09:00:00)-Water Temperature (C)]]*OO[[#This Row],[66]]</f>
        <v>2.6890454053645002E-5</v>
      </c>
      <c r="BQ404" s="10">
        <f>3/24000000*OO[[#This Row],[125 (04JUL1985 12:00:00)-Water Temperature (C)]]*OO[[#This Row],[67]]</f>
        <v>2.3670875779541253E-5</v>
      </c>
      <c r="BR404" s="10">
        <f>3/24000000*OO[[#This Row],[126 (04JUL1985 15:00:00)-Water Temperature (C)]]*OO[[#This Row],[68]]</f>
        <v>2.0866342930299998E-5</v>
      </c>
      <c r="BS404" s="10">
        <f>3/24000000*OO[[#This Row],[127 (04JUL1985 18:00:00)-Water Temperature (C)]]*OO[[#This Row],[69]]</f>
        <v>1.8538980706619999E-5</v>
      </c>
      <c r="BT404" s="10">
        <f>3/24000000*OO[[#This Row],[128 (04JUL1985 21:00:00)-Water Temperature (C)]]*OO[[#This Row],[70]]</f>
        <v>1.6753000934087501E-5</v>
      </c>
      <c r="BU404" s="10">
        <f>3/24000000*OO[[#This Row],[129 (05JUL1985 00:00:00)-Water Temperature (C)]]*OO[[#This Row],[71]]</f>
        <v>1.5093292585943749E-5</v>
      </c>
      <c r="BV404" s="10">
        <f>3/24000000*OO[[#This Row],[130 (05JUL1985 03:00:00)-Water Temperature (C)]]*OO[[#This Row],[72]]</f>
        <v>1.3536620022714996E-5</v>
      </c>
      <c r="BW404" s="10">
        <f>3/24000000*OO[[#This Row],[131 (05JUL1985 06:00:00)-Water Temperature (C)]]*OO[[#This Row],[73]]</f>
        <v>1.214371201285125E-5</v>
      </c>
      <c r="BX404" s="10">
        <f>3/24000000*OO[[#This Row],[132 (05JUL1985 09:00:00)-Water Temperature (C)]]*OO[[#This Row],[74]]</f>
        <v>1.18043032294E-5</v>
      </c>
      <c r="BY404" s="10">
        <f>3/24000000*OO[[#This Row],[133 (05JUL1985 12:00:00)-Water Temperature (C)]]*OO[[#This Row],[75]]</f>
        <v>1.2482748021562499E-5</v>
      </c>
      <c r="BZ404" s="10">
        <f>3/24000000*OO[[#This Row],[134 (05JUL1985 15:00:00)-Water Temperature (C)]]*OO[[#This Row],[76]]</f>
        <v>1.3363632559997499E-5</v>
      </c>
      <c r="CA404" s="10">
        <f>3/24000000*OO[[#This Row],[135 (05JUL1985 18:00:00)-Water Temperature (C)]]*OO[[#This Row],[77]]</f>
        <v>1.3206341938185E-5</v>
      </c>
      <c r="CB404" s="10">
        <f>3/24000000*OO[[#This Row],[136 (05JUL1985 21:00:00)-Water Temperature (C)]]*OO[[#This Row],[78]]</f>
        <v>1.1952717873719999E-5</v>
      </c>
      <c r="CC404" s="10">
        <f>3/24000000*OO[[#This Row],[137 (06JUL1985 00:00:00)-Water Temperature (C)]]*OO[[#This Row],[79]]</f>
        <v>1.0782022728270002E-5</v>
      </c>
      <c r="CD404" s="10">
        <f>3/24000000*OO[[#This Row],[138 (06JUL1985 03:00:00)-Water Temperature (C)]]*OO[[#This Row],[80]]</f>
        <v>1.0044155252821249E-5</v>
      </c>
      <c r="CE404" s="10">
        <f>3/24000000*OO[[#This Row],[139 (06JUL1985 06:00:00)-Water Temperature (C)]]*OO[[#This Row],[81]]</f>
        <v>9.4402967961937493E-6</v>
      </c>
      <c r="CF404" s="10">
        <f>3/24000000*OO[[#This Row],[140 (06JUL1985 09:00:00)-Water Temperature (C)]]*OO[[#This Row],[82]]</f>
        <v>9.1697727128274986E-6</v>
      </c>
      <c r="CG404" s="10">
        <f>3/24000000*OO[[#This Row],[141 (06JUL1985 12:00:00)-Water Temperature (C)]]*OO[[#This Row],[83]]</f>
        <v>9.1408021067137502E-6</v>
      </c>
      <c r="CH404" s="10">
        <f>3/24000000*OO[[#This Row],[142 (06JUL1985 15:00:00)-Water Temperature (C)]]*OO[[#This Row],[84]]</f>
        <v>8.9127391885500002E-6</v>
      </c>
      <c r="CI404" s="10">
        <f>3/24000000*OO[[#This Row],[143 (06JUL1985 18:00:00)-Water Temperature (C)]]*OO[[#This Row],[85]]</f>
        <v>8.5888009420999999E-6</v>
      </c>
      <c r="CJ404" s="10">
        <f>3/24000000*OO[[#This Row],[144 (06JUL1985 21:00:00)-Water Temperature (C)]]*OO[[#This Row],[86]]</f>
        <v>8.0125325610749995E-6</v>
      </c>
      <c r="CK404" s="10">
        <f>3/24000000*OO[[#This Row],[145 (07JUL1985 00:00:00)-Water Temperature (C)]]*OO[[#This Row],[87]]</f>
        <v>7.2573610132800004E-6</v>
      </c>
      <c r="CL404" s="10">
        <f>3/24000000*OO[[#This Row],[146 (07JUL1985 03:00:00)-Water Temperature (C)]]*OO[[#This Row],[88]]</f>
        <v>6.6675361882350005E-6</v>
      </c>
      <c r="CM404" s="10">
        <f>3/24000000*OO[[#This Row],[147 (07JUL1985 06:00:00)-Water Temperature (C)]]*OO[[#This Row],[89]]</f>
        <v>6.1652419422524994E-6</v>
      </c>
      <c r="CN404" s="10">
        <f>3/24000000*OO[[#This Row],[148 (07JUL1985 09:00:00)-Water Temperature (C)]]*OO[[#This Row],[90]]</f>
        <v>6.0125303291599993E-6</v>
      </c>
      <c r="CO404" s="10">
        <f>3/24000000*OO[[#This Row],[149 (07JUL1985 12:00:00)-Water Temperature (C)]]*OO[[#This Row],[91]]</f>
        <v>5.9271641488500007E-6</v>
      </c>
      <c r="CP404" s="10">
        <f>3/24000000*OO[[#This Row],[150 (07JUL1985 15:00:00)-Water Temperature (C)]]*OO[[#This Row],[92]]</f>
        <v>6.0493319545297491E-6</v>
      </c>
      <c r="CQ404" s="10">
        <f>3/24000000*OO[[#This Row],[151 (07JUL1985 18:00:00)-Water Temperature (C)]]*OO[[#This Row],[93]]</f>
        <v>6.1963187210684995E-6</v>
      </c>
      <c r="CR404" s="10">
        <f>3/24000000*OO[[#This Row],[152 (07JUL1985 21:00:00)-Water Temperature (C)]]*OO[[#This Row],[94]]</f>
        <v>5.8461065481691256E-6</v>
      </c>
      <c r="CS404" s="10">
        <f>3/24000000*OO[[#This Row],[153 (08JUL1985 00:00:00)-Water Temperature (C)]]*OO[[#This Row],[95]]</f>
        <v>5.2298294578254987E-6</v>
      </c>
      <c r="CT404" s="10">
        <f>3/24000000*OO[[#This Row],[154 (08JUL1985 03:00:00)-Water Temperature (C)]]*OO[[#This Row],[96]]</f>
        <v>4.8102781865322507E-6</v>
      </c>
      <c r="CU404" s="10">
        <f>3/24000000*OO[[#This Row],[155 (08JUL1985 06:00:00)-Water Temperature (C)]]*OO[[#This Row],[97]]</f>
        <v>4.5364671398700003E-6</v>
      </c>
      <c r="CV404" s="10">
        <f>3/24000000*OO[[#This Row],[156 (08JUL1985 09:00:00)-Water Temperature (C)]]*OO[[#This Row],[98]]</f>
        <v>4.5315135917370004E-6</v>
      </c>
      <c r="CW404" s="10">
        <f>3/24000000*OO[[#This Row],[157 (08JUL1985 12:00:00)-Water Temperature (C)]]*OO[[#This Row],[99]]</f>
        <v>4.3612677992463755E-6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0</v>
      </c>
      <c r="U405" s="10">
        <f>3/24*OO[[#This Row],[77 (28JUN1985 12:00:00)-Water Temperature (C)]]*OO[[#This Row],[19]]/SUM(OO[19])</f>
        <v>0</v>
      </c>
      <c r="V405" s="10">
        <f>3/24000000*OO[[#This Row],[78 (28JUN1985 15:00:00)-Water Temperature (C)]]*OO[[#This Row],[20]]</f>
        <v>0</v>
      </c>
      <c r="W405" s="10">
        <f>3/24000000*OO[[#This Row],[79 (28JUN1985 18:00:00)-Water Temperature (C)]]*OO[[#This Row],[21]]</f>
        <v>0</v>
      </c>
      <c r="X405" s="10">
        <f>3/24000000*OO[[#This Row],[80 (28JUN1985 21:00:00)-Water Temperature (C)]]*OO[[#This Row],[22]]</f>
        <v>8.8593170194875012E-44</v>
      </c>
      <c r="Y405" s="10">
        <f>3/24000000*OO[[#This Row],[81 (29JUN1985 00:00:00)-Water Temperature (C)]]*OO[[#This Row],[23]]</f>
        <v>1.7632318534657498E-35</v>
      </c>
      <c r="Z405" s="10">
        <f>3/24000000*OO[[#This Row],[82 (29JUN1985 03:00:00)-Water Temperature (C)]]*OO[[#This Row],[24]]</f>
        <v>5.1772725497624993E-30</v>
      </c>
      <c r="AA405" s="10">
        <f>3/24000000*OO[[#This Row],[83 (29JUN1985 06:00:00)-Water Temperature (C)]]*OO[[#This Row],[25]]</f>
        <v>4.0515796729349999E-24</v>
      </c>
      <c r="AB405" s="10">
        <f>3/24000000*OO[[#This Row],[84 (29JUN1985 09:00:00)-Water Temperature (C)]]*OO[[#This Row],[26]]</f>
        <v>5.0330346484412502E-20</v>
      </c>
      <c r="AC405" s="10">
        <f>3/24000000*OO[[#This Row],[85 (29JUN1985 12:00:00)-Water Temperature (C)]]*OO[[#This Row],[27]]</f>
        <v>8.6254547289275004E-17</v>
      </c>
      <c r="AD405" s="10">
        <f>3/24000000*OO[[#This Row],[86 (29JUN1985 15:00:00)-Water Temperature (C)]]*OO[[#This Row],[28]]</f>
        <v>4.4474091636159996E-14</v>
      </c>
      <c r="AE405" s="10">
        <f>3/24000000*OO[[#This Row],[88 (29JUN1985 21:00:00)-Water Temperature (C)]]*OO[[#This Row],[30]]</f>
        <v>7.0685512537325013E-10</v>
      </c>
      <c r="AF405" s="10">
        <f>3/24000000*OO[[#This Row],[88 (29JUN1985 21:00:00)-Water Temperature (C)]]*OO[[#This Row],[30]]</f>
        <v>7.0685512537325013E-10</v>
      </c>
      <c r="AG405" s="10">
        <f>3/24000000*OO[[#This Row],[89 (30JUN1985 00:00:00)-Water Temperature (C)]]*OO[[#This Row],[31]]</f>
        <v>2.8404566990343751E-8</v>
      </c>
      <c r="AH405" s="10">
        <f>3/24000000*OO[[#This Row],[90 (30JUN1985 03:00:00)-Water Temperature (C)]]*OO[[#This Row],[32]]</f>
        <v>6.6991743065312503E-7</v>
      </c>
      <c r="AI405" s="10">
        <f>3/24000000*OO[[#This Row],[91 (30JUN1985 06:00:00)-Water Temperature (C)]]*OO[[#This Row],[33]]</f>
        <v>1.0145177002837501E-5</v>
      </c>
      <c r="AJ405" s="10">
        <f>3/24000000*OO[[#This Row],[92 (30JUN1985 09:00:00)-Water Temperature (C)]]*OO[[#This Row],[34]]</f>
        <v>1.0318376895184998E-4</v>
      </c>
      <c r="AK405" s="10">
        <f>3/24000000*OO[[#This Row],[93 (30JUN1985 12:00:00)-Water Temperature (C)]]*OO[[#This Row],[35]]</f>
        <v>7.1905670074274999E-4</v>
      </c>
      <c r="AL405" s="10">
        <f>3/24000000*OO[[#This Row],[94 (30JUN1985 15:00:00)-Water Temperature (C)]]*OO[[#This Row],[36]]</f>
        <v>3.7142597657891254E-3</v>
      </c>
      <c r="AM405" s="10">
        <f>3/24000000*OO[[#This Row],[95 (30JUN1985 18:00:00)-Water Temperature (C)]]*OO[[#This Row],[37]]</f>
        <v>1.3648642029624999E-2</v>
      </c>
      <c r="AN405" s="10">
        <f>3/24000000*OO[[#This Row],[96 (30JUN1985 21:00:00)-Water Temperature (C)]]*OO[[#This Row],[38]]</f>
        <v>3.4258498533124994E-2</v>
      </c>
      <c r="AO405" s="10">
        <f>3/24000000*OO[[#This Row],[97 (01JUL1985 00:00:00)-Water Temperature (C)]]*OO[[#This Row],[39]]</f>
        <v>6.3757997468249991E-2</v>
      </c>
      <c r="AP405" s="10">
        <f>3/24000000*OO[[#This Row],[98 (01JUL1985 03:00:00)-Water Temperature (C)]]*OO[[#This Row],[40]]</f>
        <v>9.5317906813124978E-2</v>
      </c>
      <c r="AQ405" s="10">
        <f>3/24000000*OO[[#This Row],[99 (01JUL1985 06:00:00)-Water Temperature (C)]]*OO[[#This Row],[41]]</f>
        <v>0.11856615555141249</v>
      </c>
      <c r="AR405" s="10">
        <f>3/24000000*OO[[#This Row],[100 (01JUL1985 09:00:00)-Water Temperature (C)]]*OO[[#This Row],[42]]</f>
        <v>0.13041948237525</v>
      </c>
      <c r="AS405" s="10">
        <f>3/24000000*OO[[#This Row],[101 (01JUL1985 12:00:00)-Water Temperature (C)]]*OO[[#This Row],[43]]</f>
        <v>0.12395077104948751</v>
      </c>
      <c r="AT405" s="10">
        <f>3/24000000*OO[[#This Row],[102 (01JUL1985 15:00:00)-Water Temperature (C)]]*OO[[#This Row],[44]]</f>
        <v>0.1012425685172</v>
      </c>
      <c r="AU405" s="10">
        <f>3/24000000*OO[[#This Row],[103 (01JUL1985 18:00:00)-Water Temperature (C)]]*OO[[#This Row],[45]]</f>
        <v>6.8721982409562496E-2</v>
      </c>
      <c r="AV405" s="10">
        <f>3/24000000*OO[[#This Row],[104 (01JUL1985 21:00:00)-Water Temperature (C)]]*OO[[#This Row],[46]]</f>
        <v>3.9967613573351254E-2</v>
      </c>
      <c r="AW405" s="10">
        <f>3/24000000*OO[[#This Row],[105 (02JUL1985 00:00:00)-Water Temperature (C)]]*OO[[#This Row],[47]]</f>
        <v>2.0284729711487502E-2</v>
      </c>
      <c r="AX405" s="10">
        <f>3/24000000*OO[[#This Row],[106 (02JUL1985 03:00:00)-Water Temperature (C)]]*OO[[#This Row],[48]]</f>
        <v>9.3377691234962489E-3</v>
      </c>
      <c r="AY405" s="10">
        <f>3/24000000*OO[[#This Row],[107 (02JUL1985 06:00:00)-Water Temperature (C)]]*OO[[#This Row],[49]]</f>
        <v>3.9800884984245001E-3</v>
      </c>
      <c r="AZ405" s="10">
        <f>3/24000000*OO[[#This Row],[108 (02JUL1985 09:00:00)-Water Temperature (C)]]*OO[[#This Row],[50]]</f>
        <v>1.70932745520425E-3</v>
      </c>
      <c r="BA405" s="10">
        <f>3/24000000*OO[[#This Row],[109 (02JUL1985 12:00:00)-Water Temperature (C)]]*OO[[#This Row],[51]]</f>
        <v>7.2456438146849993E-4</v>
      </c>
      <c r="BB405" s="10">
        <f>3/24000000*OO[[#This Row],[110 (02JUL1985 15:00:00)-Water Temperature (C)]]*OO[[#This Row],[52]]</f>
        <v>3.2477760280769997E-4</v>
      </c>
      <c r="BC405" s="10">
        <f>3/24000000*OO[[#This Row],[111 (02JUL1985 18:00:00)-Water Temperature (C)]]*OO[[#This Row],[53]]</f>
        <v>1.7272337336399999E-4</v>
      </c>
      <c r="BD405" s="10">
        <f>3/24000000*OO[[#This Row],[112 (02JUL1985 21:00:00)-Water Temperature (C)]]*OO[[#This Row],[54]]</f>
        <v>1.1642622655464999E-4</v>
      </c>
      <c r="BE405" s="10">
        <f>3/24000000*OO[[#This Row],[113 (03JUL1985 00:00:00)-Water Temperature (C)]]*OO[[#This Row],[55]]</f>
        <v>9.7136247899187505E-5</v>
      </c>
      <c r="BF405" s="10">
        <f>3/24000000*OO[[#This Row],[114 (03JUL1985 03:00:00)-Water Temperature (C)]]*OO[[#This Row],[56]]</f>
        <v>8.8000658339999998E-5</v>
      </c>
      <c r="BG405" s="10">
        <f>3/24000000*OO[[#This Row],[115 (03JUL1985 06:00:00)-Water Temperature (C)]]*OO[[#This Row],[57]]</f>
        <v>8.1431675874824993E-5</v>
      </c>
      <c r="BH405" s="10">
        <f>3/24000000*OO[[#This Row],[116 (03JUL1985 09:00:00)-Water Temperature (C)]]*OO[[#This Row],[58]]</f>
        <v>8.0070910653999987E-5</v>
      </c>
      <c r="BI405" s="10">
        <f>3/24000000*OO[[#This Row],[117 (03JUL1985 12:00:00)-Water Temperature (C)]]*OO[[#This Row],[59]]</f>
        <v>8.095109394629999E-5</v>
      </c>
      <c r="BJ405" s="10">
        <f>3/24000000*OO[[#This Row],[118 (03JUL1985 15:00:00)-Water Temperature (C)]]*OO[[#This Row],[60]]</f>
        <v>7.8717419922274997E-5</v>
      </c>
      <c r="BK405" s="10">
        <f>3/24000000*OO[[#This Row],[119 (03JUL1985 18:00:00)-Water Temperature (C)]]*OO[[#This Row],[61]]</f>
        <v>6.8414070363555002E-5</v>
      </c>
      <c r="BL405" s="10">
        <f>3/24000000*OO[[#This Row],[120 (03JUL1985 21:00:00)-Water Temperature (C)]]*OO[[#This Row],[62]]</f>
        <v>5.4457782692242497E-5</v>
      </c>
      <c r="BM405" s="10">
        <f>3/24000000*OO[[#This Row],[121 (04JUL1985 00:00:00)-Water Temperature (C)]]*OO[[#This Row],[63]]</f>
        <v>4.1776773153307504E-5</v>
      </c>
      <c r="BN405" s="10">
        <f>3/24000000*OO[[#This Row],[122 (04JUL1985 03:00:00)-Water Temperature (C)]]*OO[[#This Row],[64]]</f>
        <v>3.2331332301725002E-5</v>
      </c>
      <c r="BO405" s="10">
        <f>3/24000000*OO[[#This Row],[123 (04JUL1985 06:00:00)-Water Temperature (C)]]*OO[[#This Row],[65]]</f>
        <v>2.5648243892500003E-5</v>
      </c>
      <c r="BP405" s="10">
        <f>3/24000000*OO[[#This Row],[124 (04JUL1985 09:00:00)-Water Temperature (C)]]*OO[[#This Row],[66]]</f>
        <v>2.2044490743220001E-5</v>
      </c>
      <c r="BQ405" s="10">
        <f>3/24000000*OO[[#This Row],[125 (04JUL1985 12:00:00)-Water Temperature (C)]]*OO[[#This Row],[67]]</f>
        <v>1.9315244500179997E-5</v>
      </c>
      <c r="BR405" s="10">
        <f>3/24000000*OO[[#This Row],[126 (04JUL1985 15:00:00)-Water Temperature (C)]]*OO[[#This Row],[68]]</f>
        <v>1.6867353161562497E-5</v>
      </c>
      <c r="BS405" s="10">
        <f>3/24000000*OO[[#This Row],[127 (04JUL1985 18:00:00)-Water Temperature (C)]]*OO[[#This Row],[69]]</f>
        <v>1.4951277956493747E-5</v>
      </c>
      <c r="BT405" s="10">
        <f>3/24000000*OO[[#This Row],[128 (04JUL1985 21:00:00)-Water Temperature (C)]]*OO[[#This Row],[70]]</f>
        <v>1.3500887953646249E-5</v>
      </c>
      <c r="BU405" s="10">
        <f>3/24000000*OO[[#This Row],[129 (05JUL1985 00:00:00)-Water Temperature (C)]]*OO[[#This Row],[71]]</f>
        <v>1.2145582207499999E-5</v>
      </c>
      <c r="BV405" s="10">
        <f>3/24000000*OO[[#This Row],[130 (05JUL1985 03:00:00)-Water Temperature (C)]]*OO[[#This Row],[72]]</f>
        <v>1.0899901626812499E-5</v>
      </c>
      <c r="BW405" s="10">
        <f>3/24000000*OO[[#This Row],[131 (05JUL1985 06:00:00)-Water Temperature (C)]]*OO[[#This Row],[73]]</f>
        <v>9.7682694632249999E-6</v>
      </c>
      <c r="BX405" s="10">
        <f>3/24000000*OO[[#This Row],[132 (05JUL1985 09:00:00)-Water Temperature (C)]]*OO[[#This Row],[74]]</f>
        <v>9.4901868208699997E-6</v>
      </c>
      <c r="BY405" s="10">
        <f>3/24000000*OO[[#This Row],[133 (05JUL1985 12:00:00)-Water Temperature (C)]]*OO[[#This Row],[75]]</f>
        <v>1.0056052067625E-5</v>
      </c>
      <c r="BZ405" s="10">
        <f>3/24000000*OO[[#This Row],[134 (05JUL1985 15:00:00)-Water Temperature (C)]]*OO[[#This Row],[76]]</f>
        <v>1.0785693544742499E-5</v>
      </c>
      <c r="CA405" s="10">
        <f>3/24000000*OO[[#This Row],[135 (05JUL1985 18:00:00)-Water Temperature (C)]]*OO[[#This Row],[77]]</f>
        <v>1.0665477524824999E-5</v>
      </c>
      <c r="CB405" s="10">
        <f>3/24000000*OO[[#This Row],[136 (05JUL1985 21:00:00)-Water Temperature (C)]]*OO[[#This Row],[78]]</f>
        <v>9.6143404587500015E-6</v>
      </c>
      <c r="CC405" s="10">
        <f>3/24000000*OO[[#This Row],[137 (06JUL1985 00:00:00)-Water Temperature (C)]]*OO[[#This Row],[79]]</f>
        <v>8.6166884670112501E-6</v>
      </c>
      <c r="CD405" s="10">
        <f>3/24000000*OO[[#This Row],[138 (06JUL1985 03:00:00)-Water Temperature (C)]]*OO[[#This Row],[80]]</f>
        <v>8.0099455248812494E-6</v>
      </c>
      <c r="CE405" s="10">
        <f>3/24000000*OO[[#This Row],[139 (06JUL1985 06:00:00)-Water Temperature (C)]]*OO[[#This Row],[81]]</f>
        <v>7.5201706711175E-6</v>
      </c>
      <c r="CF405" s="10">
        <f>3/24000000*OO[[#This Row],[140 (06JUL1985 09:00:00)-Water Temperature (C)]]*OO[[#This Row],[82]]</f>
        <v>7.3121579908699997E-6</v>
      </c>
      <c r="CG405" s="10">
        <f>3/24000000*OO[[#This Row],[141 (06JUL1985 12:00:00)-Water Temperature (C)]]*OO[[#This Row],[83]]</f>
        <v>7.3048634871649998E-6</v>
      </c>
      <c r="CH405" s="10">
        <f>3/24000000*OO[[#This Row],[142 (06JUL1985 15:00:00)-Water Temperature (C)]]*OO[[#This Row],[84]]</f>
        <v>7.1307034229887501E-6</v>
      </c>
      <c r="CI405" s="10">
        <f>3/24000000*OO[[#This Row],[143 (06JUL1985 18:00:00)-Water Temperature (C)]]*OO[[#This Row],[85]]</f>
        <v>6.8606075733700004E-6</v>
      </c>
      <c r="CJ405" s="10">
        <f>3/24000000*OO[[#This Row],[144 (06JUL1985 21:00:00)-Water Temperature (C)]]*OO[[#This Row],[86]]</f>
        <v>6.4118569677224994E-6</v>
      </c>
      <c r="CK405" s="10">
        <f>3/24000000*OO[[#This Row],[145 (07JUL1985 00:00:00)-Water Temperature (C)]]*OO[[#This Row],[87]]</f>
        <v>5.7884973445171257E-6</v>
      </c>
      <c r="CL405" s="10">
        <f>3/24000000*OO[[#This Row],[146 (07JUL1985 03:00:00)-Water Temperature (C)]]*OO[[#This Row],[88]]</f>
        <v>5.315087826239999E-6</v>
      </c>
      <c r="CM405" s="10">
        <f>3/24000000*OO[[#This Row],[147 (07JUL1985 06:00:00)-Water Temperature (C)]]*OO[[#This Row],[89]]</f>
        <v>4.9152285448767496E-6</v>
      </c>
      <c r="CN405" s="10">
        <f>3/24000000*OO[[#This Row],[148 (07JUL1985 09:00:00)-Water Temperature (C)]]*OO[[#This Row],[90]]</f>
        <v>4.7937586075692494E-6</v>
      </c>
      <c r="CO405" s="10">
        <f>3/24000000*OO[[#This Row],[149 (07JUL1985 12:00:00)-Water Temperature (C)]]*OO[[#This Row],[91]]</f>
        <v>4.7273723504309997E-6</v>
      </c>
      <c r="CP405" s="10">
        <f>3/24000000*OO[[#This Row],[150 (07JUL1985 15:00:00)-Water Temperature (C)]]*OO[[#This Row],[92]]</f>
        <v>4.8330476021287497E-6</v>
      </c>
      <c r="CQ405" s="10">
        <f>3/24000000*OO[[#This Row],[151 (07JUL1985 18:00:00)-Water Temperature (C)]]*OO[[#This Row],[93]]</f>
        <v>4.9509694997840003E-6</v>
      </c>
      <c r="CR405" s="10">
        <f>3/24000000*OO[[#This Row],[152 (07JUL1985 21:00:00)-Water Temperature (C)]]*OO[[#This Row],[94]]</f>
        <v>4.6705504936199998E-6</v>
      </c>
      <c r="CS405" s="10">
        <f>3/24000000*OO[[#This Row],[153 (08JUL1985 00:00:00)-Water Temperature (C)]]*OO[[#This Row],[95]]</f>
        <v>4.147307232328E-6</v>
      </c>
      <c r="CT405" s="10">
        <f>3/24000000*OO[[#This Row],[154 (08JUL1985 03:00:00)-Water Temperature (C)]]*OO[[#This Row],[96]]</f>
        <v>3.8053818741407499E-6</v>
      </c>
      <c r="CU405" s="10">
        <f>3/24000000*OO[[#This Row],[155 (08JUL1985 06:00:00)-Water Temperature (C)]]*OO[[#This Row],[97]]</f>
        <v>3.5827583680336251E-6</v>
      </c>
      <c r="CV405" s="10">
        <f>3/24000000*OO[[#This Row],[156 (08JUL1985 09:00:00)-Water Temperature (C)]]*OO[[#This Row],[98]]</f>
        <v>3.5828747647520001E-6</v>
      </c>
      <c r="CW405" s="10">
        <f>3/24000000*OO[[#This Row],[157 (08JUL1985 12:00:00)-Water Temperature (C)]]*OO[[#This Row],[99]]</f>
        <v>3.4607958319383746E-6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0</v>
      </c>
      <c r="U406" s="10">
        <f>3/24*OO[[#This Row],[77 (28JUN1985 12:00:00)-Water Temperature (C)]]*OO[[#This Row],[19]]/SUM(OO[19])</f>
        <v>0</v>
      </c>
      <c r="V406" s="10">
        <f>3/24000000*OO[[#This Row],[78 (28JUN1985 15:00:00)-Water Temperature (C)]]*OO[[#This Row],[20]]</f>
        <v>0</v>
      </c>
      <c r="W406" s="10">
        <f>3/24000000*OO[[#This Row],[79 (28JUN1985 18:00:00)-Water Temperature (C)]]*OO[[#This Row],[21]]</f>
        <v>0</v>
      </c>
      <c r="X406" s="10">
        <f>3/24000000*OO[[#This Row],[80 (28JUN1985 21:00:00)-Water Temperature (C)]]*OO[[#This Row],[22]]</f>
        <v>0</v>
      </c>
      <c r="Y406" s="10">
        <f>3/24000000*OO[[#This Row],[81 (29JUN1985 00:00:00)-Water Temperature (C)]]*OO[[#This Row],[23]]</f>
        <v>6.1534161055687486E-36</v>
      </c>
      <c r="Z406" s="10">
        <f>3/24000000*OO[[#This Row],[82 (29JUN1985 03:00:00)-Water Temperature (C)]]*OO[[#This Row],[24]]</f>
        <v>1.7762202425759997E-30</v>
      </c>
      <c r="AA406" s="10">
        <f>3/24000000*OO[[#This Row],[83 (29JUN1985 06:00:00)-Water Temperature (C)]]*OO[[#This Row],[25]]</f>
        <v>1.523384434584E-24</v>
      </c>
      <c r="AB406" s="10">
        <f>3/24000000*OO[[#This Row],[84 (29JUN1985 09:00:00)-Water Temperature (C)]]*OO[[#This Row],[26]]</f>
        <v>2.4290629743604998E-20</v>
      </c>
      <c r="AC406" s="10">
        <f>3/24000000*OO[[#This Row],[85 (29JUN1985 12:00:00)-Water Temperature (C)]]*OO[[#This Row],[27]]</f>
        <v>4.9181945654737498E-17</v>
      </c>
      <c r="AD406" s="10">
        <f>3/24000000*OO[[#This Row],[86 (29JUN1985 15:00:00)-Water Temperature (C)]]*OO[[#This Row],[28]]</f>
        <v>2.858721147577E-14</v>
      </c>
      <c r="AE406" s="10">
        <f>3/24000000*OO[[#This Row],[88 (29JUN1985 21:00:00)-Water Temperature (C)]]*OO[[#This Row],[30]]</f>
        <v>5.4928213362149998E-10</v>
      </c>
      <c r="AF406" s="10">
        <f>3/24000000*OO[[#This Row],[88 (29JUN1985 21:00:00)-Water Temperature (C)]]*OO[[#This Row],[30]]</f>
        <v>5.4928213362149998E-10</v>
      </c>
      <c r="AG406" s="10">
        <f>3/24000000*OO[[#This Row],[89 (30JUN1985 00:00:00)-Water Temperature (C)]]*OO[[#This Row],[31]]</f>
        <v>2.3780786054129999E-8</v>
      </c>
      <c r="AH406" s="10">
        <f>3/24000000*OO[[#This Row],[90 (30JUN1985 03:00:00)-Water Temperature (C)]]*OO[[#This Row],[32]]</f>
        <v>5.9662397492499997E-7</v>
      </c>
      <c r="AI406" s="10">
        <f>3/24000000*OO[[#This Row],[91 (30JUN1985 06:00:00)-Water Temperature (C)]]*OO[[#This Row],[33]]</f>
        <v>9.5593287292250012E-6</v>
      </c>
      <c r="AJ406" s="10">
        <f>3/24000000*OO[[#This Row],[92 (30JUN1985 09:00:00)-Water Temperature (C)]]*OO[[#This Row],[34]]</f>
        <v>1.0316411310741249E-4</v>
      </c>
      <c r="AK406" s="10">
        <f>3/24000000*OO[[#This Row],[93 (30JUN1985 12:00:00)-Water Temperature (C)]]*OO[[#This Row],[35]]</f>
        <v>7.6687479268812506E-4</v>
      </c>
      <c r="AL406" s="10">
        <f>3/24000000*OO[[#This Row],[94 (30JUN1985 15:00:00)-Water Temperature (C)]]*OO[[#This Row],[36]]</f>
        <v>4.174589052860625E-3</v>
      </c>
      <c r="AM406" s="10">
        <f>3/24000000*OO[[#This Row],[95 (30JUN1985 18:00:00)-Water Temperature (C)]]*OO[[#This Row],[37]]</f>
        <v>1.6112858611506253E-2</v>
      </c>
      <c r="AN406" s="10">
        <f>3/24000000*OO[[#This Row],[96 (30JUN1985 21:00:00)-Water Temperature (C)]]*OO[[#This Row],[38]]</f>
        <v>4.2156139282649996E-2</v>
      </c>
      <c r="AO406" s="10">
        <f>3/24000000*OO[[#This Row],[97 (01JUL1985 00:00:00)-Water Temperature (C)]]*OO[[#This Row],[39]]</f>
        <v>8.1649660044437508E-2</v>
      </c>
      <c r="AP406" s="10">
        <f>3/24000000*OO[[#This Row],[98 (01JUL1985 03:00:00)-Water Temperature (C)]]*OO[[#This Row],[40]]</f>
        <v>0.1261670198509125</v>
      </c>
      <c r="AQ406" s="10">
        <f>3/24000000*OO[[#This Row],[99 (01JUL1985 06:00:00)-Water Temperature (C)]]*OO[[#This Row],[41]]</f>
        <v>0.16173005517262498</v>
      </c>
      <c r="AR406" s="10">
        <f>3/24000000*OO[[#This Row],[100 (01JUL1985 09:00:00)-Water Temperature (C)]]*OO[[#This Row],[42]]</f>
        <v>0.18257220185707498</v>
      </c>
      <c r="AS406" s="10">
        <f>3/24000000*OO[[#This Row],[101 (01JUL1985 12:00:00)-Water Temperature (C)]]*OO[[#This Row],[43]]</f>
        <v>0.17828849258472498</v>
      </c>
      <c r="AT406" s="10">
        <f>3/24000000*OO[[#This Row],[102 (01JUL1985 15:00:00)-Water Temperature (C)]]*OO[[#This Row],[44]]</f>
        <v>0.14902152760649998</v>
      </c>
      <c r="AU406" s="10">
        <f>3/24000000*OO[[#This Row],[103 (01JUL1985 18:00:00)-Water Temperature (C)]]*OO[[#This Row],[45]]</f>
        <v>0.10313616152434998</v>
      </c>
      <c r="AV406" s="10">
        <f>3/24000000*OO[[#This Row],[104 (01JUL1985 21:00:00)-Water Temperature (C)]]*OO[[#This Row],[46]]</f>
        <v>6.0926471524375005E-2</v>
      </c>
      <c r="AW406" s="10">
        <f>3/24000000*OO[[#This Row],[105 (02JUL1985 00:00:00)-Water Temperature (C)]]*OO[[#This Row],[47]]</f>
        <v>3.127437417132E-2</v>
      </c>
      <c r="AX406" s="10">
        <f>3/24000000*OO[[#This Row],[106 (02JUL1985 03:00:00)-Water Temperature (C)]]*OO[[#This Row],[48]]</f>
        <v>1.454915456694E-2</v>
      </c>
      <c r="AY406" s="10">
        <f>3/24000000*OO[[#This Row],[107 (02JUL1985 06:00:00)-Water Temperature (C)]]*OO[[#This Row],[49]]</f>
        <v>6.2505544141700006E-3</v>
      </c>
      <c r="AZ406" s="10">
        <f>3/24000000*OO[[#This Row],[108 (02JUL1985 09:00:00)-Water Temperature (C)]]*OO[[#This Row],[50]]</f>
        <v>2.7007330808654999E-3</v>
      </c>
      <c r="BA406" s="10">
        <f>3/24000000*OO[[#This Row],[109 (02JUL1985 12:00:00)-Water Temperature (C)]]*OO[[#This Row],[51]]</f>
        <v>1.13833772898375E-3</v>
      </c>
      <c r="BB406" s="10">
        <f>3/24000000*OO[[#This Row],[110 (02JUL1985 15:00:00)-Water Temperature (C)]]*OO[[#This Row],[52]]</f>
        <v>4.9650611346868743E-4</v>
      </c>
      <c r="BC406" s="10">
        <f>3/24000000*OO[[#This Row],[111 (02JUL1985 18:00:00)-Water Temperature (C)]]*OO[[#This Row],[53]]</f>
        <v>2.4824089001205E-4</v>
      </c>
      <c r="BD406" s="10">
        <f>3/24000000*OO[[#This Row],[112 (02JUL1985 21:00:00)-Water Temperature (C)]]*OO[[#This Row],[54]]</f>
        <v>1.5598510619846249E-4</v>
      </c>
      <c r="BE406" s="10">
        <f>3/24000000*OO[[#This Row],[113 (03JUL1985 00:00:00)-Water Temperature (C)]]*OO[[#This Row],[55]]</f>
        <v>1.247363827171E-4</v>
      </c>
      <c r="BF406" s="10">
        <f>3/24000000*OO[[#This Row],[114 (03JUL1985 03:00:00)-Water Temperature (C)]]*OO[[#This Row],[56]]</f>
        <v>1.112483754459E-4</v>
      </c>
      <c r="BG406" s="10">
        <f>3/24000000*OO[[#This Row],[115 (03JUL1985 06:00:00)-Water Temperature (C)]]*OO[[#This Row],[57]]</f>
        <v>1.0257818532682499E-4</v>
      </c>
      <c r="BH406" s="10">
        <f>3/24000000*OO[[#This Row],[116 (03JUL1985 09:00:00)-Water Temperature (C)]]*OO[[#This Row],[58]]</f>
        <v>1.0110530317849999E-4</v>
      </c>
      <c r="BI406" s="10">
        <f>3/24000000*OO[[#This Row],[117 (03JUL1985 12:00:00)-Water Temperature (C)]]*OO[[#This Row],[59]]</f>
        <v>1.0267803159803748E-4</v>
      </c>
      <c r="BJ406" s="10">
        <f>3/24000000*OO[[#This Row],[118 (03JUL1985 15:00:00)-Water Temperature (C)]]*OO[[#This Row],[60]]</f>
        <v>9.9899257403124992E-5</v>
      </c>
      <c r="BK406" s="10">
        <f>3/24000000*OO[[#This Row],[119 (03JUL1985 18:00:00)-Water Temperature (C)]]*OO[[#This Row],[61]]</f>
        <v>8.6587454445562496E-5</v>
      </c>
      <c r="BL406" s="10">
        <f>3/24000000*OO[[#This Row],[120 (03JUL1985 21:00:00)-Water Temperature (C)]]*OO[[#This Row],[62]]</f>
        <v>6.8602437588014995E-5</v>
      </c>
      <c r="BM406" s="10">
        <f>3/24000000*OO[[#This Row],[121 (04JUL1985 00:00:00)-Water Temperature (C)]]*OO[[#This Row],[63]]</f>
        <v>5.2295206054259992E-5</v>
      </c>
      <c r="BN406" s="10">
        <f>3/24000000*OO[[#This Row],[122 (04JUL1985 03:00:00)-Water Temperature (C)]]*OO[[#This Row],[64]]</f>
        <v>4.0184043715558747E-5</v>
      </c>
      <c r="BO406" s="10">
        <f>3/24000000*OO[[#This Row],[123 (04JUL1985 06:00:00)-Water Temperature (C)]]*OO[[#This Row],[65]]</f>
        <v>3.1613136573887498E-5</v>
      </c>
      <c r="BP406" s="10">
        <f>3/24000000*OO[[#This Row],[124 (04JUL1985 09:00:00)-Water Temperature (C)]]*OO[[#This Row],[66]]</f>
        <v>2.6969597112380003E-5</v>
      </c>
      <c r="BQ406" s="10">
        <f>3/24000000*OO[[#This Row],[125 (04JUL1985 12:00:00)-Water Temperature (C)]]*OO[[#This Row],[67]]</f>
        <v>2.3430723231855E-5</v>
      </c>
      <c r="BR406" s="10">
        <f>3/24000000*OO[[#This Row],[126 (04JUL1985 15:00:00)-Water Temperature (C)]]*OO[[#This Row],[68]]</f>
        <v>2.02515662958E-5</v>
      </c>
      <c r="BS406" s="10">
        <f>3/24000000*OO[[#This Row],[127 (04JUL1985 18:00:00)-Water Temperature (C)]]*OO[[#This Row],[69]]</f>
        <v>1.7855012490502499E-5</v>
      </c>
      <c r="BT406" s="10">
        <f>3/24000000*OO[[#This Row],[128 (04JUL1985 21:00:00)-Water Temperature (C)]]*OO[[#This Row],[70]]</f>
        <v>1.6050528319861249E-5</v>
      </c>
      <c r="BU406" s="10">
        <f>3/24000000*OO[[#This Row],[129 (05JUL1985 00:00:00)-Water Temperature (C)]]*OO[[#This Row],[71]]</f>
        <v>1.4370827870017498E-5</v>
      </c>
      <c r="BV406" s="10">
        <f>3/24000000*OO[[#This Row],[130 (05JUL1985 03:00:00)-Water Temperature (C)]]*OO[[#This Row],[72]]</f>
        <v>1.2857092308018751E-5</v>
      </c>
      <c r="BW406" s="10">
        <f>3/24000000*OO[[#This Row],[131 (05JUL1985 06:00:00)-Water Temperature (C)]]*OO[[#This Row],[73]]</f>
        <v>1.1480562539920001E-5</v>
      </c>
      <c r="BX406" s="10">
        <f>3/24000000*OO[[#This Row],[132 (05JUL1985 09:00:00)-Water Temperature (C)]]*OO[[#This Row],[74]]</f>
        <v>1.1115803188814999E-5</v>
      </c>
      <c r="BY406" s="10">
        <f>3/24000000*OO[[#This Row],[133 (05JUL1985 12:00:00)-Water Temperature (C)]]*OO[[#This Row],[75]]</f>
        <v>1.1809903795689999E-5</v>
      </c>
      <c r="BZ406" s="10">
        <f>3/24000000*OO[[#This Row],[134 (05JUL1985 15:00:00)-Water Temperature (C)]]*OO[[#This Row],[76]]</f>
        <v>1.2693688616280001E-5</v>
      </c>
      <c r="CA406" s="10">
        <f>3/24000000*OO[[#This Row],[135 (05JUL1985 18:00:00)-Water Temperature (C)]]*OO[[#This Row],[77]]</f>
        <v>1.2568425352199999E-5</v>
      </c>
      <c r="CB406" s="10">
        <f>3/24000000*OO[[#This Row],[136 (05JUL1985 21:00:00)-Water Temperature (C)]]*OO[[#This Row],[78]]</f>
        <v>1.1305398598749999E-5</v>
      </c>
      <c r="CC406" s="10">
        <f>3/24000000*OO[[#This Row],[137 (06JUL1985 00:00:00)-Water Temperature (C)]]*OO[[#This Row],[79]]</f>
        <v>1.0085840879949998E-5</v>
      </c>
      <c r="CD406" s="10">
        <f>3/24000000*OO[[#This Row],[138 (06JUL1985 03:00:00)-Water Temperature (C)]]*OO[[#This Row],[80]]</f>
        <v>9.3613167094200004E-6</v>
      </c>
      <c r="CE406" s="10">
        <f>3/24000000*OO[[#This Row],[139 (06JUL1985 06:00:00)-Water Temperature (C)]]*OO[[#This Row],[81]]</f>
        <v>8.7854178037874993E-6</v>
      </c>
      <c r="CF406" s="10">
        <f>3/24000000*OO[[#This Row],[140 (06JUL1985 09:00:00)-Water Temperature (C)]]*OO[[#This Row],[82]]</f>
        <v>8.5493345194399997E-6</v>
      </c>
      <c r="CG406" s="10">
        <f>3/24000000*OO[[#This Row],[141 (06JUL1985 12:00:00)-Water Temperature (C)]]*OO[[#This Row],[83]]</f>
        <v>8.5581868307500015E-6</v>
      </c>
      <c r="CH406" s="10">
        <f>3/24000000*OO[[#This Row],[142 (06JUL1985 15:00:00)-Water Temperature (C)]]*OO[[#This Row],[84]]</f>
        <v>8.3697084167950003E-6</v>
      </c>
      <c r="CI406" s="10">
        <f>3/24000000*OO[[#This Row],[143 (06JUL1985 18:00:00)-Water Temperature (C)]]*OO[[#This Row],[85]]</f>
        <v>8.0490336149249986E-6</v>
      </c>
      <c r="CJ406" s="10">
        <f>3/24000000*OO[[#This Row],[144 (06JUL1985 21:00:00)-Water Temperature (C)]]*OO[[#This Row],[86]]</f>
        <v>7.5413174132100003E-6</v>
      </c>
      <c r="CK406" s="10">
        <f>3/24000000*OO[[#This Row],[145 (07JUL1985 00:00:00)-Water Temperature (C)]]*OO[[#This Row],[87]]</f>
        <v>6.796637574775E-6</v>
      </c>
      <c r="CL406" s="10">
        <f>3/24000000*OO[[#This Row],[146 (07JUL1985 03:00:00)-Water Temperature (C)]]*OO[[#This Row],[88]]</f>
        <v>6.2401988729374996E-6</v>
      </c>
      <c r="CM406" s="10">
        <f>3/24000000*OO[[#This Row],[147 (07JUL1985 06:00:00)-Water Temperature (C)]]*OO[[#This Row],[89]]</f>
        <v>5.7759719275199992E-6</v>
      </c>
      <c r="CN406" s="10">
        <f>3/24000000*OO[[#This Row],[148 (07JUL1985 09:00:00)-Water Temperature (C)]]*OO[[#This Row],[90]]</f>
        <v>5.6339723378175E-6</v>
      </c>
      <c r="CO406" s="10">
        <f>3/24000000*OO[[#This Row],[149 (07JUL1985 12:00:00)-Water Temperature (C)]]*OO[[#This Row],[91]]</f>
        <v>5.5615584702396254E-6</v>
      </c>
      <c r="CP406" s="10">
        <f>3/24000000*OO[[#This Row],[150 (07JUL1985 15:00:00)-Water Temperature (C)]]*OO[[#This Row],[92]]</f>
        <v>5.6960321691786252E-6</v>
      </c>
      <c r="CQ406" s="10">
        <f>3/24000000*OO[[#This Row],[151 (07JUL1985 18:00:00)-Water Temperature (C)]]*OO[[#This Row],[93]]</f>
        <v>5.8393213724369997E-6</v>
      </c>
      <c r="CR406" s="10">
        <f>3/24000000*OO[[#This Row],[152 (07JUL1985 21:00:00)-Water Temperature (C)]]*OO[[#This Row],[94]]</f>
        <v>5.5185521950209991E-6</v>
      </c>
      <c r="CS406" s="10">
        <f>3/24000000*OO[[#This Row],[153 (08JUL1985 00:00:00)-Water Temperature (C)]]*OO[[#This Row],[95]]</f>
        <v>4.8764624426162501E-6</v>
      </c>
      <c r="CT406" s="10">
        <f>3/24000000*OO[[#This Row],[154 (08JUL1985 03:00:00)-Water Temperature (C)]]*OO[[#This Row],[96]]</f>
        <v>4.467375721917125E-6</v>
      </c>
      <c r="CU406" s="10">
        <f>3/24000000*OO[[#This Row],[155 (08JUL1985 06:00:00)-Water Temperature (C)]]*OO[[#This Row],[97]]</f>
        <v>4.2023447684471251E-6</v>
      </c>
      <c r="CV406" s="10">
        <f>3/24000000*OO[[#This Row],[156 (08JUL1985 09:00:00)-Water Temperature (C)]]*OO[[#This Row],[98]]</f>
        <v>4.2048406832810001E-6</v>
      </c>
      <c r="CW406" s="10">
        <f>3/24000000*OO[[#This Row],[157 (08JUL1985 12:00:00)-Water Temperature (C)]]*OO[[#This Row],[99]]</f>
        <v>4.0792811987295002E-6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0</v>
      </c>
      <c r="U407" s="10">
        <f>3/24*OO[[#This Row],[77 (28JUN1985 12:00:00)-Water Temperature (C)]]*OO[[#This Row],[19]]/SUM(OO[19])</f>
        <v>0</v>
      </c>
      <c r="V407" s="10">
        <f>3/24000000*OO[[#This Row],[78 (28JUN1985 15:00:00)-Water Temperature (C)]]*OO[[#This Row],[20]]</f>
        <v>0</v>
      </c>
      <c r="W407" s="10">
        <f>3/24000000*OO[[#This Row],[79 (28JUN1985 18:00:00)-Water Temperature (C)]]*OO[[#This Row],[21]]</f>
        <v>0</v>
      </c>
      <c r="X407" s="10">
        <f>3/24000000*OO[[#This Row],[80 (28JUN1985 21:00:00)-Water Temperature (C)]]*OO[[#This Row],[22]]</f>
        <v>0</v>
      </c>
      <c r="Y407" s="10">
        <f>3/24000000*OO[[#This Row],[81 (29JUN1985 00:00:00)-Water Temperature (C)]]*OO[[#This Row],[23]]</f>
        <v>5.0143030244175003E-37</v>
      </c>
      <c r="Z407" s="10">
        <f>3/24000000*OO[[#This Row],[82 (29JUN1985 03:00:00)-Water Temperature (C)]]*OO[[#This Row],[24]]</f>
        <v>1.2837423899279999E-31</v>
      </c>
      <c r="AA407" s="10">
        <f>3/24000000*OO[[#This Row],[83 (29JUN1985 06:00:00)-Water Temperature (C)]]*OO[[#This Row],[25]]</f>
        <v>1.6589200816719999E-25</v>
      </c>
      <c r="AB407" s="10">
        <f>3/24000000*OO[[#This Row],[84 (29JUN1985 09:00:00)-Water Temperature (C)]]*OO[[#This Row],[26]]</f>
        <v>3.9343564610350004E-21</v>
      </c>
      <c r="AC407" s="10">
        <f>3/24000000*OO[[#This Row],[85 (29JUN1985 12:00:00)-Water Temperature (C)]]*OO[[#This Row],[27]]</f>
        <v>9.8355585939187485E-18</v>
      </c>
      <c r="AD407" s="10">
        <f>3/24000000*OO[[#This Row],[86 (29JUN1985 15:00:00)-Water Temperature (C)]]*OO[[#This Row],[28]]</f>
        <v>6.5655167706674994E-15</v>
      </c>
      <c r="AE407" s="10">
        <f>3/24000000*OO[[#This Row],[88 (29JUN1985 21:00:00)-Water Temperature (C)]]*OO[[#This Row],[30]]</f>
        <v>1.5523901791054999E-10</v>
      </c>
      <c r="AF407" s="10">
        <f>3/24000000*OO[[#This Row],[88 (29JUN1985 21:00:00)-Water Temperature (C)]]*OO[[#This Row],[30]]</f>
        <v>1.5523901791054999E-10</v>
      </c>
      <c r="AG407" s="10">
        <f>3/24000000*OO[[#This Row],[89 (30JUN1985 00:00:00)-Water Temperature (C)]]*OO[[#This Row],[31]]</f>
        <v>7.2622823923299998E-9</v>
      </c>
      <c r="AH407" s="10">
        <f>3/24000000*OO[[#This Row],[90 (30JUN1985 03:00:00)-Water Temperature (C)]]*OO[[#This Row],[32]]</f>
        <v>1.9454312582337495E-7</v>
      </c>
      <c r="AI407" s="10">
        <f>3/24000000*OO[[#This Row],[91 (30JUN1985 06:00:00)-Water Temperature (C)]]*OO[[#This Row],[33]]</f>
        <v>3.2990732916989996E-6</v>
      </c>
      <c r="AJ407" s="10">
        <f>3/24000000*OO[[#This Row],[92 (30JUN1985 09:00:00)-Water Temperature (C)]]*OO[[#This Row],[34]]</f>
        <v>3.7730318073839998E-5</v>
      </c>
      <c r="AK407" s="10">
        <f>3/24000000*OO[[#This Row],[93 (30JUN1985 12:00:00)-Water Temperature (C)]]*OO[[#This Row],[35]]</f>
        <v>2.9844636489100002E-4</v>
      </c>
      <c r="AL407" s="10">
        <f>3/24000000*OO[[#This Row],[94 (30JUN1985 15:00:00)-Water Temperature (C)]]*OO[[#This Row],[36]]</f>
        <v>1.7125890057518747E-3</v>
      </c>
      <c r="AM407" s="10">
        <f>3/24000000*OO[[#This Row],[95 (30JUN1985 18:00:00)-Water Temperature (C)]]*OO[[#This Row],[37]]</f>
        <v>6.9512278867249998E-3</v>
      </c>
      <c r="AN407" s="10">
        <f>3/24000000*OO[[#This Row],[96 (30JUN1985 21:00:00)-Water Temperature (C)]]*OO[[#This Row],[38]]</f>
        <v>1.8997801824393746E-2</v>
      </c>
      <c r="AO407" s="10">
        <f>3/24000000*OO[[#This Row],[97 (01JUL1985 00:00:00)-Water Temperature (C)]]*OO[[#This Row],[39]]</f>
        <v>3.8293280851019997E-2</v>
      </c>
      <c r="AP407" s="10">
        <f>3/24000000*OO[[#This Row],[98 (01JUL1985 03:00:00)-Water Temperature (C)]]*OO[[#This Row],[40]]</f>
        <v>6.1361021180587498E-2</v>
      </c>
      <c r="AQ407" s="10">
        <f>3/24000000*OO[[#This Row],[99 (01JUL1985 06:00:00)-Water Temperature (C)]]*OO[[#This Row],[41]]</f>
        <v>8.1232749290175002E-2</v>
      </c>
      <c r="AR407" s="10">
        <f>3/24000000*OO[[#This Row],[100 (01JUL1985 09:00:00)-Water Temperature (C)]]*OO[[#This Row],[42]]</f>
        <v>9.4499797168487498E-2</v>
      </c>
      <c r="AS407" s="10">
        <f>3/24000000*OO[[#This Row],[101 (01JUL1985 12:00:00)-Water Temperature (C)]]*OO[[#This Row],[43]]</f>
        <v>9.5065621698162503E-2</v>
      </c>
      <c r="AT407" s="10">
        <f>3/24000000*OO[[#This Row],[102 (01JUL1985 15:00:00)-Water Temperature (C)]]*OO[[#This Row],[44]]</f>
        <v>8.1685944622500006E-2</v>
      </c>
      <c r="AU407" s="10">
        <f>3/24000000*OO[[#This Row],[103 (01JUL1985 18:00:00)-Water Temperature (C)]]*OO[[#This Row],[45]]</f>
        <v>5.7872152528499997E-2</v>
      </c>
      <c r="AV407" s="10">
        <f>3/24000000*OO[[#This Row],[104 (01JUL1985 21:00:00)-Water Temperature (C)]]*OO[[#This Row],[46]]</f>
        <v>3.4943317198005003E-2</v>
      </c>
      <c r="AW407" s="10">
        <f>3/24000000*OO[[#This Row],[105 (02JUL1985 00:00:00)-Water Temperature (C)]]*OO[[#This Row],[47]]</f>
        <v>1.8236729225174997E-2</v>
      </c>
      <c r="AX407" s="10">
        <f>3/24000000*OO[[#This Row],[106 (02JUL1985 03:00:00)-Water Temperature (C)]]*OO[[#This Row],[48]]</f>
        <v>8.6145130118499991E-3</v>
      </c>
      <c r="AY407" s="10">
        <f>3/24000000*OO[[#This Row],[107 (02JUL1985 06:00:00)-Water Temperature (C)]]*OO[[#This Row],[49]]</f>
        <v>3.7582688526306245E-3</v>
      </c>
      <c r="AZ407" s="10">
        <f>3/24000000*OO[[#This Row],[108 (02JUL1985 09:00:00)-Water Temperature (C)]]*OO[[#This Row],[50]]</f>
        <v>1.6449103929894997E-3</v>
      </c>
      <c r="BA407" s="10">
        <f>3/24000000*OO[[#This Row],[109 (02JUL1985 12:00:00)-Water Temperature (C)]]*OO[[#This Row],[51]]</f>
        <v>6.948543440336249E-4</v>
      </c>
      <c r="BB407" s="10">
        <f>3/24000000*OO[[#This Row],[110 (02JUL1985 15:00:00)-Water Temperature (C)]]*OO[[#This Row],[52]]</f>
        <v>2.9745235281195004E-4</v>
      </c>
      <c r="BC407" s="10">
        <f>3/24000000*OO[[#This Row],[111 (02JUL1985 18:00:00)-Water Temperature (C)]]*OO[[#This Row],[53]]</f>
        <v>1.4092304258400001E-4</v>
      </c>
      <c r="BD407" s="10">
        <f>3/24000000*OO[[#This Row],[112 (02JUL1985 21:00:00)-Water Temperature (C)]]*OO[[#This Row],[54]]</f>
        <v>8.234700456559999E-5</v>
      </c>
      <c r="BE407" s="10">
        <f>3/24000000*OO[[#This Row],[113 (03JUL1985 00:00:00)-Water Temperature (C)]]*OO[[#This Row],[55]]</f>
        <v>6.2649054092624995E-5</v>
      </c>
      <c r="BF407" s="10">
        <f>3/24000000*OO[[#This Row],[114 (03JUL1985 03:00:00)-Water Temperature (C)]]*OO[[#This Row],[56]]</f>
        <v>5.4932144301574997E-5</v>
      </c>
      <c r="BG407" s="10">
        <f>3/24000000*OO[[#This Row],[115 (03JUL1985 06:00:00)-Water Temperature (C)]]*OO[[#This Row],[57]]</f>
        <v>5.0529482173907501E-5</v>
      </c>
      <c r="BH407" s="10">
        <f>3/24000000*OO[[#This Row],[116 (03JUL1985 09:00:00)-Water Temperature (C)]]*OO[[#This Row],[58]]</f>
        <v>4.9978991079641242E-5</v>
      </c>
      <c r="BI407" s="10">
        <f>3/24000000*OO[[#This Row],[117 (03JUL1985 12:00:00)-Water Temperature (C)]]*OO[[#This Row],[59]]</f>
        <v>5.1091531335075007E-5</v>
      </c>
      <c r="BJ407" s="10">
        <f>3/24000000*OO[[#This Row],[118 (03JUL1985 15:00:00)-Water Temperature (C)]]*OO[[#This Row],[60]]</f>
        <v>4.9951511959579992E-5</v>
      </c>
      <c r="BK407" s="10">
        <f>3/24000000*OO[[#This Row],[119 (03JUL1985 18:00:00)-Water Temperature (C)]]*OO[[#This Row],[61]]</f>
        <v>4.3423122295968749E-5</v>
      </c>
      <c r="BL407" s="10">
        <f>3/24000000*OO[[#This Row],[120 (03JUL1985 21:00:00)-Water Temperature (C)]]*OO[[#This Row],[62]]</f>
        <v>3.4365907522038747E-5</v>
      </c>
      <c r="BM407" s="10">
        <f>3/24000000*OO[[#This Row],[121 (04JUL1985 00:00:00)-Water Temperature (C)]]*OO[[#This Row],[63]]</f>
        <v>2.61882581129325E-5</v>
      </c>
      <c r="BN407" s="10">
        <f>3/24000000*OO[[#This Row],[122 (04JUL1985 03:00:00)-Water Temperature (C)]]*OO[[#This Row],[64]]</f>
        <v>2.00472484261E-5</v>
      </c>
      <c r="BO407" s="10">
        <f>3/24000000*OO[[#This Row],[123 (04JUL1985 06:00:00)-Water Temperature (C)]]*OO[[#This Row],[65]]</f>
        <v>1.571446194485125E-5</v>
      </c>
      <c r="BP407" s="10">
        <f>3/24000000*OO[[#This Row],[124 (04JUL1985 09:00:00)-Water Temperature (C)]]*OO[[#This Row],[66]]</f>
        <v>1.3359671959939999E-5</v>
      </c>
      <c r="BQ407" s="10">
        <f>3/24000000*OO[[#This Row],[125 (04JUL1985 12:00:00)-Water Temperature (C)]]*OO[[#This Row],[67]]</f>
        <v>1.1549966192775E-5</v>
      </c>
      <c r="BR407" s="10">
        <f>3/24000000*OO[[#This Row],[126 (04JUL1985 15:00:00)-Water Temperature (C)]]*OO[[#This Row],[68]]</f>
        <v>9.9239647219650005E-6</v>
      </c>
      <c r="BS407" s="10">
        <f>3/24000000*OO[[#This Row],[127 (04JUL1985 18:00:00)-Water Temperature (C)]]*OO[[#This Row],[69]]</f>
        <v>8.7112183296275011E-6</v>
      </c>
      <c r="BT407" s="10">
        <f>3/24000000*OO[[#This Row],[128 (04JUL1985 21:00:00)-Water Temperature (C)]]*OO[[#This Row],[70]]</f>
        <v>7.8018003308200004E-6</v>
      </c>
      <c r="BU407" s="10">
        <f>3/24000000*OO[[#This Row],[129 (05JUL1985 00:00:00)-Water Temperature (C)]]*OO[[#This Row],[71]]</f>
        <v>6.9679383183749994E-6</v>
      </c>
      <c r="BV407" s="10">
        <f>3/24000000*OO[[#This Row],[130 (05JUL1985 03:00:00)-Water Temperature (C)]]*OO[[#This Row],[72]]</f>
        <v>6.226630053905E-6</v>
      </c>
      <c r="BW407" s="10">
        <f>3/24000000*OO[[#This Row],[131 (05JUL1985 06:00:00)-Water Temperature (C)]]*OO[[#This Row],[73]]</f>
        <v>5.5517977948125005E-6</v>
      </c>
      <c r="BX407" s="10">
        <f>3/24000000*OO[[#This Row],[132 (05JUL1985 09:00:00)-Water Temperature (C)]]*OO[[#This Row],[74]]</f>
        <v>5.3682748701574994E-6</v>
      </c>
      <c r="BY407" s="10">
        <f>3/24000000*OO[[#This Row],[133 (05JUL1985 12:00:00)-Water Temperature (C)]]*OO[[#This Row],[75]]</f>
        <v>5.710169995092499E-6</v>
      </c>
      <c r="BZ407" s="10">
        <f>3/24000000*OO[[#This Row],[134 (05JUL1985 15:00:00)-Water Temperature (C)]]*OO[[#This Row],[76]]</f>
        <v>6.1403681653604999E-6</v>
      </c>
      <c r="CA407" s="10">
        <f>3/24000000*OO[[#This Row],[135 (05JUL1985 18:00:00)-Water Temperature (C)]]*OO[[#This Row],[77]]</f>
        <v>6.0721977398775003E-6</v>
      </c>
      <c r="CB407" s="10">
        <f>3/24000000*OO[[#This Row],[136 (05JUL1985 21:00:00)-Water Temperature (C)]]*OO[[#This Row],[78]]</f>
        <v>5.4377222252527496E-6</v>
      </c>
      <c r="CC407" s="10">
        <f>3/24000000*OO[[#This Row],[137 (06JUL1985 00:00:00)-Water Temperature (C)]]*OO[[#This Row],[79]]</f>
        <v>4.8229902771128744E-6</v>
      </c>
      <c r="CD407" s="10">
        <f>3/24000000*OO[[#This Row],[138 (06JUL1985 03:00:00)-Water Temperature (C)]]*OO[[#This Row],[80]]</f>
        <v>4.4602597775374996E-6</v>
      </c>
      <c r="CE407" s="10">
        <f>3/24000000*OO[[#This Row],[139 (06JUL1985 06:00:00)-Water Temperature (C)]]*OO[[#This Row],[81]]</f>
        <v>4.1778968360707495E-6</v>
      </c>
      <c r="CF407" s="10">
        <f>3/24000000*OO[[#This Row],[140 (06JUL1985 09:00:00)-Water Temperature (C)]]*OO[[#This Row],[82]]</f>
        <v>4.0633745993426246E-6</v>
      </c>
      <c r="CG407" s="10">
        <f>3/24000000*OO[[#This Row],[141 (06JUL1985 12:00:00)-Water Temperature (C)]]*OO[[#This Row],[83]]</f>
        <v>4.0716518568689992E-6</v>
      </c>
      <c r="CH407" s="10">
        <f>3/24000000*OO[[#This Row],[142 (06JUL1985 15:00:00)-Water Temperature (C)]]*OO[[#This Row],[84]]</f>
        <v>3.9814126331750005E-6</v>
      </c>
      <c r="CI407" s="10">
        <f>3/24000000*OO[[#This Row],[143 (06JUL1985 18:00:00)-Water Temperature (C)]]*OO[[#This Row],[85]]</f>
        <v>3.8251481172637499E-6</v>
      </c>
      <c r="CJ407" s="10">
        <f>3/24000000*OO[[#This Row],[144 (06JUL1985 21:00:00)-Water Temperature (C)]]*OO[[#This Row],[86]]</f>
        <v>3.58452356394275E-6</v>
      </c>
      <c r="CK407" s="10">
        <f>3/24000000*OO[[#This Row],[145 (07JUL1985 00:00:00)-Water Temperature (C)]]*OO[[#This Row],[87]]</f>
        <v>3.2239893434962499E-6</v>
      </c>
      <c r="CL407" s="10">
        <f>3/24000000*OO[[#This Row],[146 (07JUL1985 03:00:00)-Water Temperature (C)]]*OO[[#This Row],[88]]</f>
        <v>2.9585657713587493E-6</v>
      </c>
      <c r="CM407" s="10">
        <f>3/24000000*OO[[#This Row],[147 (07JUL1985 06:00:00)-Water Temperature (C)]]*OO[[#This Row],[89]]</f>
        <v>2.740518278909125E-6</v>
      </c>
      <c r="CN407" s="10">
        <f>3/24000000*OO[[#This Row],[148 (07JUL1985 09:00:00)-Water Temperature (C)]]*OO[[#This Row],[90]]</f>
        <v>2.6725935757150001E-6</v>
      </c>
      <c r="CO407" s="10">
        <f>3/24000000*OO[[#This Row],[149 (07JUL1985 12:00:00)-Water Temperature (C)]]*OO[[#This Row],[91]]</f>
        <v>2.6436517744218753E-6</v>
      </c>
      <c r="CP407" s="10">
        <f>3/24000000*OO[[#This Row],[150 (07JUL1985 15:00:00)-Water Temperature (C)]]*OO[[#This Row],[92]]</f>
        <v>2.7105384598168748E-6</v>
      </c>
      <c r="CQ407" s="10">
        <f>3/24000000*OO[[#This Row],[151 (07JUL1985 18:00:00)-Water Temperature (C)]]*OO[[#This Row],[93]]</f>
        <v>2.7799298573561253E-6</v>
      </c>
      <c r="CR407" s="10">
        <f>3/24000000*OO[[#This Row],[152 (07JUL1985 21:00:00)-Water Temperature (C)]]*OO[[#This Row],[94]]</f>
        <v>2.6253720920837503E-6</v>
      </c>
      <c r="CS407" s="10">
        <f>3/24000000*OO[[#This Row],[153 (08JUL1985 00:00:00)-Water Temperature (C)]]*OO[[#This Row],[95]]</f>
        <v>2.3096514890774999E-6</v>
      </c>
      <c r="CT407" s="10">
        <f>3/24000000*OO[[#This Row],[154 (08JUL1985 03:00:00)-Water Temperature (C)]]*OO[[#This Row],[96]]</f>
        <v>2.1110052482812498E-6</v>
      </c>
      <c r="CU407" s="10">
        <f>3/24000000*OO[[#This Row],[155 (08JUL1985 06:00:00)-Water Temperature (C)]]*OO[[#This Row],[97]]</f>
        <v>1.984139056065125E-6</v>
      </c>
      <c r="CV407" s="10">
        <f>3/24000000*OO[[#This Row],[156 (08JUL1985 09:00:00)-Water Temperature (C)]]*OO[[#This Row],[98]]</f>
        <v>1.9867479040305001E-6</v>
      </c>
      <c r="CW407" s="10">
        <f>3/24000000*OO[[#This Row],[157 (08JUL1985 12:00:00)-Water Temperature (C)]]*OO[[#This Row],[99]]</f>
        <v>1.9315683400019996E-6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0</v>
      </c>
      <c r="U408" s="10">
        <f>3/24*OO[[#This Row],[77 (28JUN1985 12:00:00)-Water Temperature (C)]]*OO[[#This Row],[19]]/SUM(OO[19])</f>
        <v>0</v>
      </c>
      <c r="V408" s="10">
        <f>3/24000000*OO[[#This Row],[78 (28JUN1985 15:00:00)-Water Temperature (C)]]*OO[[#This Row],[20]]</f>
        <v>0</v>
      </c>
      <c r="W408" s="10">
        <f>3/24000000*OO[[#This Row],[79 (28JUN1985 18:00:00)-Water Temperature (C)]]*OO[[#This Row],[21]]</f>
        <v>0</v>
      </c>
      <c r="X408" s="10">
        <f>3/24000000*OO[[#This Row],[80 (28JUN1985 21:00:00)-Water Temperature (C)]]*OO[[#This Row],[22]]</f>
        <v>0</v>
      </c>
      <c r="Y408" s="10">
        <f>3/24000000*OO[[#This Row],[81 (29JUN1985 00:00:00)-Water Temperature (C)]]*OO[[#This Row],[23]]</f>
        <v>2.377881772326125E-37</v>
      </c>
      <c r="Z408" s="10">
        <f>3/24000000*OO[[#This Row],[82 (29JUN1985 03:00:00)-Water Temperature (C)]]*OO[[#This Row],[24]]</f>
        <v>5.7907745319549995E-32</v>
      </c>
      <c r="AA408" s="10">
        <f>3/24000000*OO[[#This Row],[83 (29JUN1985 06:00:00)-Water Temperature (C)]]*OO[[#This Row],[25]]</f>
        <v>8.7980562347999992E-26</v>
      </c>
      <c r="AB408" s="10">
        <f>3/24000000*OO[[#This Row],[84 (29JUN1985 09:00:00)-Water Temperature (C)]]*OO[[#This Row],[26]]</f>
        <v>2.4381214872036247E-21</v>
      </c>
      <c r="AC408" s="10">
        <f>3/24000000*OO[[#This Row],[85 (29JUN1985 12:00:00)-Water Temperature (C)]]*OO[[#This Row],[27]]</f>
        <v>6.9641283763800008E-18</v>
      </c>
      <c r="AD408" s="10">
        <f>3/24000000*OO[[#This Row],[86 (29JUN1985 15:00:00)-Water Temperature (C)]]*OO[[#This Row],[28]]</f>
        <v>5.0832728099699994E-15</v>
      </c>
      <c r="AE408" s="10">
        <f>3/24000000*OO[[#This Row],[88 (29JUN1985 21:00:00)-Water Temperature (C)]]*OO[[#This Row],[30]]</f>
        <v>1.3857057439743749E-10</v>
      </c>
      <c r="AF408" s="10">
        <f>3/24000000*OO[[#This Row],[88 (29JUN1985 21:00:00)-Water Temperature (C)]]*OO[[#This Row],[30]]</f>
        <v>1.3857057439743749E-10</v>
      </c>
      <c r="AG408" s="10">
        <f>3/24000000*OO[[#This Row],[89 (30JUN1985 00:00:00)-Water Temperature (C)]]*OO[[#This Row],[31]]</f>
        <v>6.8464444841099994E-9</v>
      </c>
      <c r="AH408" s="10">
        <f>3/24000000*OO[[#This Row],[90 (30JUN1985 03:00:00)-Water Temperature (C)]]*OO[[#This Row],[32]]</f>
        <v>1.9218955021620001E-7</v>
      </c>
      <c r="AI408" s="10">
        <f>3/24000000*OO[[#This Row],[91 (30JUN1985 06:00:00)-Water Temperature (C)]]*OO[[#This Row],[33]]</f>
        <v>3.3931365394387502E-6</v>
      </c>
      <c r="AJ408" s="10">
        <f>3/24000000*OO[[#This Row],[92 (30JUN1985 09:00:00)-Water Temperature (C)]]*OO[[#This Row],[34]]</f>
        <v>4.0404008830975002E-5</v>
      </c>
      <c r="AK408" s="10">
        <f>3/24000000*OO[[#This Row],[93 (30JUN1985 12:00:00)-Water Temperature (C)]]*OO[[#This Row],[35]]</f>
        <v>3.3322652827706239E-4</v>
      </c>
      <c r="AL408" s="10">
        <f>3/24000000*OO[[#This Row],[94 (30JUN1985 15:00:00)-Water Temperature (C)]]*OO[[#This Row],[36]]</f>
        <v>1.9852812627859998E-3</v>
      </c>
      <c r="AM408" s="10">
        <f>3/24000000*OO[[#This Row],[95 (30JUN1985 18:00:00)-Water Temperature (C)]]*OO[[#This Row],[37]]</f>
        <v>8.3637282489249995E-3</v>
      </c>
      <c r="AN408" s="10">
        <f>3/24000000*OO[[#This Row],[96 (30JUN1985 21:00:00)-Water Temperature (C)]]*OO[[#This Row],[38]]</f>
        <v>2.3671772378864999E-2</v>
      </c>
      <c r="AO408" s="10">
        <f>3/24000000*OO[[#This Row],[97 (01JUL1985 00:00:00)-Water Temperature (C)]]*OO[[#This Row],[39]]</f>
        <v>4.9194197028999992E-2</v>
      </c>
      <c r="AP408" s="10">
        <f>3/24000000*OO[[#This Row],[98 (01JUL1985 03:00:00)-Water Temperature (C)]]*OO[[#This Row],[40]]</f>
        <v>8.1129282772149994E-2</v>
      </c>
      <c r="AQ408" s="10">
        <f>3/24000000*OO[[#This Row],[99 (01JUL1985 06:00:00)-Water Temperature (C)]]*OO[[#This Row],[41]]</f>
        <v>0.11025774899425</v>
      </c>
      <c r="AR408" s="10">
        <f>3/24000000*OO[[#This Row],[100 (01JUL1985 09:00:00)-Water Temperature (C)]]*OO[[#This Row],[42]]</f>
        <v>0.13155602844832498</v>
      </c>
      <c r="AS408" s="10">
        <f>3/24000000*OO[[#This Row],[101 (01JUL1985 12:00:00)-Water Temperature (C)]]*OO[[#This Row],[43]]</f>
        <v>0.13569214185203751</v>
      </c>
      <c r="AT408" s="10">
        <f>3/24000000*OO[[#This Row],[102 (01JUL1985 15:00:00)-Water Temperature (C)]]*OO[[#This Row],[44]]</f>
        <v>0.11959958840379997</v>
      </c>
      <c r="AU408" s="10">
        <f>3/24000000*OO[[#This Row],[103 (01JUL1985 18:00:00)-Water Temperature (C)]]*OO[[#This Row],[45]]</f>
        <v>8.669828802757501E-2</v>
      </c>
      <c r="AV408" s="10">
        <f>3/24000000*OO[[#This Row],[104 (01JUL1985 21:00:00)-Water Temperature (C)]]*OO[[#This Row],[46]]</f>
        <v>5.3545514170212506E-2</v>
      </c>
      <c r="AW408" s="10">
        <f>3/24000000*OO[[#This Row],[105 (02JUL1985 00:00:00)-Water Temperature (C)]]*OO[[#This Row],[47]]</f>
        <v>2.8476955136599997E-2</v>
      </c>
      <c r="AX408" s="10">
        <f>3/24000000*OO[[#This Row],[106 (02JUL1985 03:00:00)-Water Temperature (C)]]*OO[[#This Row],[48]]</f>
        <v>1.3697114248987501E-2</v>
      </c>
      <c r="AY408" s="10">
        <f>3/24000000*OO[[#This Row],[107 (02JUL1985 06:00:00)-Water Temperature (C)]]*OO[[#This Row],[49]]</f>
        <v>6.082205825421249E-3</v>
      </c>
      <c r="AZ408" s="10">
        <f>3/24000000*OO[[#This Row],[108 (02JUL1985 09:00:00)-Water Temperature (C)]]*OO[[#This Row],[50]]</f>
        <v>2.70528984170775E-3</v>
      </c>
      <c r="BA408" s="10">
        <f>3/24000000*OO[[#This Row],[109 (02JUL1985 12:00:00)-Water Temperature (C)]]*OO[[#This Row],[51]]</f>
        <v>1.16121504286575E-3</v>
      </c>
      <c r="BB408" s="10">
        <f>3/24000000*OO[[#This Row],[110 (02JUL1985 15:00:00)-Water Temperature (C)]]*OO[[#This Row],[52]]</f>
        <v>4.9779736245112501E-4</v>
      </c>
      <c r="BC408" s="10">
        <f>3/24000000*OO[[#This Row],[111 (02JUL1985 18:00:00)-Water Temperature (C)]]*OO[[#This Row],[53]]</f>
        <v>2.3173759200532498E-4</v>
      </c>
      <c r="BD408" s="10">
        <f>3/24000000*OO[[#This Row],[112 (02JUL1985 21:00:00)-Water Temperature (C)]]*OO[[#This Row],[54]]</f>
        <v>1.310383929081E-4</v>
      </c>
      <c r="BE408" s="10">
        <f>3/24000000*OO[[#This Row],[113 (03JUL1985 00:00:00)-Water Temperature (C)]]*OO[[#This Row],[55]]</f>
        <v>9.7475613434762484E-5</v>
      </c>
      <c r="BF408" s="10">
        <f>3/24000000*OO[[#This Row],[114 (03JUL1985 03:00:00)-Water Temperature (C)]]*OO[[#This Row],[56]]</f>
        <v>8.5067693227999991E-5</v>
      </c>
      <c r="BG408" s="10">
        <f>3/24000000*OO[[#This Row],[115 (03JUL1985 06:00:00)-Water Temperature (C)]]*OO[[#This Row],[57]]</f>
        <v>7.8482546716499992E-5</v>
      </c>
      <c r="BH408" s="10">
        <f>3/24000000*OO[[#This Row],[116 (03JUL1985 09:00:00)-Water Temperature (C)]]*OO[[#This Row],[58]]</f>
        <v>7.8129089166662494E-5</v>
      </c>
      <c r="BI408" s="10">
        <f>3/24000000*OO[[#This Row],[117 (03JUL1985 12:00:00)-Water Temperature (C)]]*OO[[#This Row],[59]]</f>
        <v>8.0616729751012496E-5</v>
      </c>
      <c r="BJ408" s="10">
        <f>3/24000000*OO[[#This Row],[118 (03JUL1985 15:00:00)-Water Temperature (C)]]*OO[[#This Row],[60]]</f>
        <v>7.9649389601100007E-5</v>
      </c>
      <c r="BK408" s="10">
        <f>3/24000000*OO[[#This Row],[119 (03JUL1985 18:00:00)-Water Temperature (C)]]*OO[[#This Row],[61]]</f>
        <v>7.0067336365179991E-5</v>
      </c>
      <c r="BL408" s="10">
        <f>3/24000000*OO[[#This Row],[120 (03JUL1985 21:00:00)-Water Temperature (C)]]*OO[[#This Row],[62]]</f>
        <v>5.5907464726545005E-5</v>
      </c>
      <c r="BM408" s="10">
        <f>3/24000000*OO[[#This Row],[121 (04JUL1985 00:00:00)-Water Temperature (C)]]*OO[[#This Row],[63]]</f>
        <v>4.2841362083190001E-5</v>
      </c>
      <c r="BN408" s="10">
        <f>3/24000000*OO[[#This Row],[122 (04JUL1985 03:00:00)-Water Temperature (C)]]*OO[[#This Row],[64]]</f>
        <v>3.295436188184875E-5</v>
      </c>
      <c r="BO408" s="10">
        <f>3/24000000*OO[[#This Row],[123 (04JUL1985 06:00:00)-Water Temperature (C)]]*OO[[#This Row],[65]]</f>
        <v>2.5897364352350001E-5</v>
      </c>
      <c r="BP408" s="10">
        <f>3/24000000*OO[[#This Row],[124 (04JUL1985 09:00:00)-Water Temperature (C)]]*OO[[#This Row],[66]]</f>
        <v>2.2068616540556248E-5</v>
      </c>
      <c r="BQ408" s="10">
        <f>3/24000000*OO[[#This Row],[125 (04JUL1985 12:00:00)-Water Temperature (C)]]*OO[[#This Row],[67]]</f>
        <v>1.9162463546655E-5</v>
      </c>
      <c r="BR408" s="10">
        <f>3/24000000*OO[[#This Row],[126 (04JUL1985 15:00:00)-Water Temperature (C)]]*OO[[#This Row],[68]]</f>
        <v>1.6491153004509997E-5</v>
      </c>
      <c r="BS408" s="10">
        <f>3/24000000*OO[[#This Row],[127 (04JUL1985 18:00:00)-Water Temperature (C)]]*OO[[#This Row],[69]]</f>
        <v>1.4498464890909999E-5</v>
      </c>
      <c r="BT408" s="10">
        <f>3/24000000*OO[[#This Row],[128 (04JUL1985 21:00:00)-Water Temperature (C)]]*OO[[#This Row],[70]]</f>
        <v>1.3034835787207498E-5</v>
      </c>
      <c r="BU408" s="10">
        <f>3/24000000*OO[[#This Row],[129 (05JUL1985 00:00:00)-Water Temperature (C)]]*OO[[#This Row],[71]]</f>
        <v>1.1686458894717498E-5</v>
      </c>
      <c r="BV408" s="10">
        <f>3/24000000*OO[[#This Row],[130 (05JUL1985 03:00:00)-Water Temperature (C)]]*OO[[#This Row],[72]]</f>
        <v>1.0492932697753749E-5</v>
      </c>
      <c r="BW408" s="10">
        <f>3/24000000*OO[[#This Row],[131 (05JUL1985 06:00:00)-Water Temperature (C)]]*OO[[#This Row],[73]]</f>
        <v>9.3929864663249984E-6</v>
      </c>
      <c r="BX408" s="10">
        <f>3/24000000*OO[[#This Row],[132 (05JUL1985 09:00:00)-Water Temperature (C)]]*OO[[#This Row],[74]]</f>
        <v>9.1017216123487477E-6</v>
      </c>
      <c r="BY408" s="10">
        <f>3/24000000*OO[[#This Row],[133 (05JUL1985 12:00:00)-Water Temperature (C)]]*OO[[#This Row],[75]]</f>
        <v>9.6904346850000008E-6</v>
      </c>
      <c r="BZ408" s="10">
        <f>3/24000000*OO[[#This Row],[134 (05JUL1985 15:00:00)-Water Temperature (C)]]*OO[[#This Row],[76]]</f>
        <v>1.0448041342724998E-5</v>
      </c>
      <c r="CA408" s="10">
        <f>3/24000000*OO[[#This Row],[135 (05JUL1985 18:00:00)-Water Temperature (C)]]*OO[[#This Row],[77]]</f>
        <v>1.0351670708913748E-5</v>
      </c>
      <c r="CB408" s="10">
        <f>3/24000000*OO[[#This Row],[136 (05JUL1985 21:00:00)-Water Temperature (C)]]*OO[[#This Row],[78]]</f>
        <v>9.2657849164999995E-6</v>
      </c>
      <c r="CC408" s="10">
        <f>3/24000000*OO[[#This Row],[137 (06JUL1985 00:00:00)-Water Temperature (C)]]*OO[[#This Row],[79]]</f>
        <v>8.1914800426387489E-6</v>
      </c>
      <c r="CD408" s="10">
        <f>3/24000000*OO[[#This Row],[138 (06JUL1985 03:00:00)-Water Temperature (C)]]*OO[[#This Row],[80]]</f>
        <v>7.5611200029787498E-6</v>
      </c>
      <c r="CE408" s="10">
        <f>3/24000000*OO[[#This Row],[139 (06JUL1985 06:00:00)-Water Temperature (C)]]*OO[[#This Row],[81]]</f>
        <v>7.0801533992624985E-6</v>
      </c>
      <c r="CF408" s="10">
        <f>3/24000000*OO[[#This Row],[140 (06JUL1985 09:00:00)-Water Temperature (C)]]*OO[[#This Row],[82]]</f>
        <v>6.8876212667987501E-6</v>
      </c>
      <c r="CG408" s="10">
        <f>3/24000000*OO[[#This Row],[141 (06JUL1985 12:00:00)-Water Temperature (C)]]*OO[[#This Row],[83]]</f>
        <v>6.9131100305699999E-6</v>
      </c>
      <c r="CH408" s="10">
        <f>3/24000000*OO[[#This Row],[142 (06JUL1985 15:00:00)-Water Temperature (C)]]*OO[[#This Row],[84]]</f>
        <v>6.7738009012850004E-6</v>
      </c>
      <c r="CI408" s="10">
        <f>3/24000000*OO[[#This Row],[143 (06JUL1985 18:00:00)-Water Temperature (C)]]*OO[[#This Row],[85]]</f>
        <v>6.5081435435239997E-6</v>
      </c>
      <c r="CJ408" s="10">
        <f>3/24000000*OO[[#This Row],[144 (06JUL1985 21:00:00)-Water Temperature (C)]]*OO[[#This Row],[86]]</f>
        <v>6.1094119744856259E-6</v>
      </c>
      <c r="CK408" s="10">
        <f>3/24000000*OO[[#This Row],[145 (07JUL1985 00:00:00)-Water Temperature (C)]]*OO[[#This Row],[87]]</f>
        <v>5.4928670731267499E-6</v>
      </c>
      <c r="CL408" s="10">
        <f>3/24000000*OO[[#This Row],[146 (07JUL1985 03:00:00)-Water Temperature (C)]]*OO[[#This Row],[88]]</f>
        <v>5.0389754973112498E-6</v>
      </c>
      <c r="CM408" s="10">
        <f>3/24000000*OO[[#This Row],[147 (07JUL1985 06:00:00)-Water Temperature (C)]]*OO[[#This Row],[89]]</f>
        <v>4.6718725637182499E-6</v>
      </c>
      <c r="CN408" s="10">
        <f>3/24000000*OO[[#This Row],[148 (07JUL1985 09:00:00)-Water Temperature (C)]]*OO[[#This Row],[90]]</f>
        <v>4.5574822017854995E-6</v>
      </c>
      <c r="CO408" s="10">
        <f>3/24000000*OO[[#This Row],[149 (07JUL1985 12:00:00)-Water Temperature (C)]]*OO[[#This Row],[91]]</f>
        <v>4.5155228751669996E-6</v>
      </c>
      <c r="CP408" s="10">
        <f>3/24000000*OO[[#This Row],[150 (07JUL1985 15:00:00)-Water Temperature (C)]]*OO[[#This Row],[92]]</f>
        <v>4.6354156703643749E-6</v>
      </c>
      <c r="CQ408" s="10">
        <f>3/24000000*OO[[#This Row],[151 (07JUL1985 18:00:00)-Water Temperature (C)]]*OO[[#This Row],[93]]</f>
        <v>4.7615686995999995E-6</v>
      </c>
      <c r="CR408" s="10">
        <f>3/24000000*OO[[#This Row],[152 (07JUL1985 21:00:00)-Water Temperature (C)]]*OO[[#This Row],[94]]</f>
        <v>4.5041402246687495E-6</v>
      </c>
      <c r="CS408" s="10">
        <f>3/24000000*OO[[#This Row],[153 (08JUL1985 00:00:00)-Water Temperature (C)]]*OO[[#This Row],[95]]</f>
        <v>3.9548458862732499E-6</v>
      </c>
      <c r="CT408" s="10">
        <f>3/24000000*OO[[#This Row],[154 (08JUL1985 03:00:00)-Water Temperature (C)]]*OO[[#This Row],[96]]</f>
        <v>3.6080356394013748E-6</v>
      </c>
      <c r="CU408" s="10">
        <f>3/24000000*OO[[#This Row],[155 (08JUL1985 06:00:00)-Water Temperature (C)]]*OO[[#This Row],[97]]</f>
        <v>3.3895807218279997E-6</v>
      </c>
      <c r="CV408" s="10">
        <f>3/24000000*OO[[#This Row],[156 (08JUL1985 09:00:00)-Water Temperature (C)]]*OO[[#This Row],[98]]</f>
        <v>3.3947916967018748E-6</v>
      </c>
      <c r="CW408" s="10">
        <f>3/24000000*OO[[#This Row],[157 (08JUL1985 12:00:00)-Water Temperature (C)]]*OO[[#This Row],[99]]</f>
        <v>3.3115896931319995E-6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0</v>
      </c>
      <c r="V409" s="10">
        <f>3/24000000*OO[[#This Row],[78 (28JUN1985 15:00:00)-Water Temperature (C)]]*OO[[#This Row],[20]]</f>
        <v>0</v>
      </c>
      <c r="W409" s="10">
        <f>3/24000000*OO[[#This Row],[79 (28JUN1985 18:00:00)-Water Temperature (C)]]*OO[[#This Row],[21]]</f>
        <v>0</v>
      </c>
      <c r="X409" s="10">
        <f>3/24000000*OO[[#This Row],[80 (28JUN1985 21:00:00)-Water Temperature (C)]]*OO[[#This Row],[22]]</f>
        <v>0</v>
      </c>
      <c r="Y409" s="10">
        <f>3/24000000*OO[[#This Row],[81 (29JUN1985 00:00:00)-Water Temperature (C)]]*OO[[#This Row],[23]]</f>
        <v>4.71605720985E-38</v>
      </c>
      <c r="Z409" s="10">
        <f>3/24000000*OO[[#This Row],[82 (29JUN1985 03:00:00)-Water Temperature (C)]]*OO[[#This Row],[24]]</f>
        <v>1.0954210135412501E-32</v>
      </c>
      <c r="AA409" s="10">
        <f>3/24000000*OO[[#This Row],[83 (29JUN1985 06:00:00)-Water Temperature (C)]]*OO[[#This Row],[25]]</f>
        <v>2.134244894166E-26</v>
      </c>
      <c r="AB409" s="10">
        <f>3/24000000*OO[[#This Row],[84 (29JUN1985 09:00:00)-Water Temperature (C)]]*OO[[#This Row],[26]]</f>
        <v>7.1366169262237503E-22</v>
      </c>
      <c r="AC409" s="10">
        <f>3/24000000*OO[[#This Row],[85 (29JUN1985 12:00:00)-Water Temperature (C)]]*OO[[#This Row],[27]]</f>
        <v>2.3554497953355001E-18</v>
      </c>
      <c r="AD409" s="10">
        <f>3/24000000*OO[[#This Row],[86 (29JUN1985 15:00:00)-Water Temperature (C)]]*OO[[#This Row],[28]]</f>
        <v>1.8892149015959998E-15</v>
      </c>
      <c r="AE409" s="10">
        <f>3/24000000*OO[[#This Row],[88 (29JUN1985 21:00:00)-Water Temperature (C)]]*OO[[#This Row],[30]]</f>
        <v>5.9982399324799994E-11</v>
      </c>
      <c r="AF409" s="10">
        <f>3/24000000*OO[[#This Row],[88 (29JUN1985 21:00:00)-Water Temperature (C)]]*OO[[#This Row],[30]]</f>
        <v>5.9982399324799994E-11</v>
      </c>
      <c r="AG409" s="10">
        <f>3/24000000*OO[[#This Row],[89 (30JUN1985 00:00:00)-Water Temperature (C)]]*OO[[#This Row],[31]]</f>
        <v>3.1397468743765001E-9</v>
      </c>
      <c r="AH409" s="10">
        <f>3/24000000*OO[[#This Row],[90 (30JUN1985 03:00:00)-Water Temperature (C)]]*OO[[#This Row],[32]]</f>
        <v>9.2518513264099992E-8</v>
      </c>
      <c r="AI409" s="10">
        <f>3/24000000*OO[[#This Row],[91 (30JUN1985 06:00:00)-Water Temperature (C)]]*OO[[#This Row],[33]]</f>
        <v>1.7022201350744998E-6</v>
      </c>
      <c r="AJ409" s="10">
        <f>3/24000000*OO[[#This Row],[92 (30JUN1985 09:00:00)-Water Temperature (C)]]*OO[[#This Row],[34]]</f>
        <v>2.111334893811E-5</v>
      </c>
      <c r="AK409" s="10">
        <f>3/24000000*OO[[#This Row],[93 (30JUN1985 12:00:00)-Water Temperature (C)]]*OO[[#This Row],[35]]</f>
        <v>1.812664856055875E-4</v>
      </c>
      <c r="AL409" s="10">
        <f>3/24000000*OO[[#This Row],[94 (30JUN1985 15:00:00)-Water Temperature (C)]]*OO[[#This Row],[36]]</f>
        <v>1.1208211791554998E-3</v>
      </c>
      <c r="AM409" s="10">
        <f>3/24000000*OO[[#This Row],[95 (30JUN1985 18:00:00)-Water Temperature (C)]]*OO[[#This Row],[37]]</f>
        <v>4.9032633287111249E-3</v>
      </c>
      <c r="AN409" s="10">
        <f>3/24000000*OO[[#This Row],[96 (30JUN1985 21:00:00)-Water Temperature (C)]]*OO[[#This Row],[38]]</f>
        <v>1.4414013416021249E-2</v>
      </c>
      <c r="AO409" s="10">
        <f>3/24000000*OO[[#This Row],[97 (01JUL1985 00:00:00)-Water Temperature (C)]]*OO[[#This Row],[39]]</f>
        <v>3.08741143546E-2</v>
      </c>
      <c r="AP409" s="10">
        <f>3/24000000*OO[[#This Row],[98 (01JUL1985 03:00:00)-Water Temperature (C)]]*OO[[#This Row],[40]]</f>
        <v>5.2352572740187502E-2</v>
      </c>
      <c r="AQ409" s="10">
        <f>3/24000000*OO[[#This Row],[99 (01JUL1985 06:00:00)-Water Temperature (C)]]*OO[[#This Row],[41]]</f>
        <v>7.2995354411799995E-2</v>
      </c>
      <c r="AR409" s="10">
        <f>3/24000000*OO[[#This Row],[100 (01JUL1985 09:00:00)-Water Temperature (C)]]*OO[[#This Row],[42]]</f>
        <v>8.9244478285624998E-2</v>
      </c>
      <c r="AS409" s="10">
        <f>3/24000000*OO[[#This Row],[101 (01JUL1985 12:00:00)-Water Temperature (C)]]*OO[[#This Row],[43]]</f>
        <v>9.4183332440924999E-2</v>
      </c>
      <c r="AT409" s="10">
        <f>3/24000000*OO[[#This Row],[102 (01JUL1985 15:00:00)-Water Temperature (C)]]*OO[[#This Row],[44]]</f>
        <v>8.5150838510400007E-2</v>
      </c>
      <c r="AU409" s="10">
        <f>3/24000000*OO[[#This Row],[103 (01JUL1985 18:00:00)-Water Temperature (C)]]*OO[[#This Row],[45]]</f>
        <v>6.3267090410750002E-2</v>
      </c>
      <c r="AV409" s="10">
        <f>3/24000000*OO[[#This Row],[104 (01JUL1985 21:00:00)-Water Temperature (C)]]*OO[[#This Row],[46]]</f>
        <v>3.9997728039749998E-2</v>
      </c>
      <c r="AW409" s="10">
        <f>3/24000000*OO[[#This Row],[105 (02JUL1985 00:00:00)-Water Temperature (C)]]*OO[[#This Row],[47]]</f>
        <v>2.1691720370696246E-2</v>
      </c>
      <c r="AX409" s="10">
        <f>3/24000000*OO[[#This Row],[106 (02JUL1985 03:00:00)-Water Temperature (C)]]*OO[[#This Row],[48]]</f>
        <v>1.0620402645971248E-2</v>
      </c>
      <c r="AY409" s="10">
        <f>3/24000000*OO[[#This Row],[107 (02JUL1985 06:00:00)-Water Temperature (C)]]*OO[[#This Row],[49]]</f>
        <v>4.7887981596075003E-3</v>
      </c>
      <c r="AZ409" s="10">
        <f>3/24000000*OO[[#This Row],[108 (02JUL1985 09:00:00)-Water Temperature (C)]]*OO[[#This Row],[50]]</f>
        <v>2.158318621403E-3</v>
      </c>
      <c r="BA409" s="10">
        <f>3/24000000*OO[[#This Row],[109 (02JUL1985 12:00:00)-Water Temperature (C)]]*OO[[#This Row],[51]]</f>
        <v>9.4299407543399982E-4</v>
      </c>
      <c r="BB409" s="10">
        <f>3/24000000*OO[[#This Row],[110 (02JUL1985 15:00:00)-Water Temperature (C)]]*OO[[#This Row],[52]]</f>
        <v>4.0484668632082498E-4</v>
      </c>
      <c r="BC409" s="10">
        <f>3/24000000*OO[[#This Row],[111 (02JUL1985 18:00:00)-Water Temperature (C)]]*OO[[#This Row],[53]]</f>
        <v>1.8584854511103749E-4</v>
      </c>
      <c r="BD409" s="10">
        <f>3/24000000*OO[[#This Row],[112 (02JUL1985 21:00:00)-Water Temperature (C)]]*OO[[#This Row],[54]]</f>
        <v>1.01740494768975E-4</v>
      </c>
      <c r="BE409" s="10">
        <f>3/24000000*OO[[#This Row],[113 (03JUL1985 00:00:00)-Water Temperature (C)]]*OO[[#This Row],[55]]</f>
        <v>7.3669071286462494E-5</v>
      </c>
      <c r="BF409" s="10">
        <f>3/24000000*OO[[#This Row],[114 (03JUL1985 03:00:00)-Water Temperature (C)]]*OO[[#This Row],[56]]</f>
        <v>6.3815733961237502E-5</v>
      </c>
      <c r="BG409" s="10">
        <f>3/24000000*OO[[#This Row],[115 (03JUL1985 06:00:00)-Water Temperature (C)]]*OO[[#This Row],[57]]</f>
        <v>5.8924822493199993E-5</v>
      </c>
      <c r="BH409" s="10">
        <f>3/24000000*OO[[#This Row],[116 (03JUL1985 09:00:00)-Water Temperature (C)]]*OO[[#This Row],[58]]</f>
        <v>5.8830469988999993E-5</v>
      </c>
      <c r="BI409" s="10">
        <f>3/24000000*OO[[#This Row],[117 (03JUL1985 12:00:00)-Water Temperature (C)]]*OO[[#This Row],[59]]</f>
        <v>6.114149950779624E-5</v>
      </c>
      <c r="BJ409" s="10">
        <f>3/24000000*OO[[#This Row],[118 (03JUL1985 15:00:00)-Water Temperature (C)]]*OO[[#This Row],[60]]</f>
        <v>6.1059698962175003E-5</v>
      </c>
      <c r="BK409" s="10">
        <f>3/24000000*OO[[#This Row],[119 (03JUL1985 18:00:00)-Water Temperature (C)]]*OO[[#This Row],[61]]</f>
        <v>5.4232441910970001E-5</v>
      </c>
      <c r="BL409" s="10">
        <f>3/24000000*OO[[#This Row],[120 (03JUL1985 21:00:00)-Water Temperature (C)]]*OO[[#This Row],[62]]</f>
        <v>4.3658021810479998E-5</v>
      </c>
      <c r="BM409" s="10">
        <f>3/24000000*OO[[#This Row],[121 (04JUL1985 00:00:00)-Water Temperature (C)]]*OO[[#This Row],[63]]</f>
        <v>3.3561822868331246E-5</v>
      </c>
      <c r="BN409" s="10">
        <f>3/24000000*OO[[#This Row],[122 (04JUL1985 03:00:00)-Water Temperature (C)]]*OO[[#This Row],[64]]</f>
        <v>2.58627122203175E-5</v>
      </c>
      <c r="BO409" s="10">
        <f>3/24000000*OO[[#This Row],[123 (04JUL1985 06:00:00)-Water Temperature (C)]]*OO[[#This Row],[65]]</f>
        <v>2.0328015208585001E-5</v>
      </c>
      <c r="BP409" s="10">
        <f>3/24000000*OO[[#This Row],[124 (04JUL1985 09:00:00)-Water Temperature (C)]]*OO[[#This Row],[66]]</f>
        <v>1.7288514422156251E-5</v>
      </c>
      <c r="BQ409" s="10">
        <f>3/24000000*OO[[#This Row],[125 (04JUL1985 12:00:00)-Water Temperature (C)]]*OO[[#This Row],[67]]</f>
        <v>1.5060378608859999E-5</v>
      </c>
      <c r="BR409" s="10">
        <f>3/24000000*OO[[#This Row],[126 (04JUL1985 15:00:00)-Water Temperature (C)]]*OO[[#This Row],[68]]</f>
        <v>1.295069146228E-5</v>
      </c>
      <c r="BS409" s="10">
        <f>3/24000000*OO[[#This Row],[127 (04JUL1985 18:00:00)-Water Temperature (C)]]*OO[[#This Row],[69]]</f>
        <v>1.13716131783575E-5</v>
      </c>
      <c r="BT409" s="10">
        <f>3/24000000*OO[[#This Row],[128 (04JUL1985 21:00:00)-Water Temperature (C)]]*OO[[#This Row],[70]]</f>
        <v>1.0245044614595E-5</v>
      </c>
      <c r="BU409" s="10">
        <f>3/24000000*OO[[#This Row],[129 (05JUL1985 00:00:00)-Water Temperature (C)]]*OO[[#This Row],[71]]</f>
        <v>9.2008027280024994E-6</v>
      </c>
      <c r="BV409" s="10">
        <f>3/24000000*OO[[#This Row],[130 (05JUL1985 03:00:00)-Water Temperature (C)]]*OO[[#This Row],[72]]</f>
        <v>8.2813484364749997E-6</v>
      </c>
      <c r="BW409" s="10">
        <f>3/24000000*OO[[#This Row],[131 (05JUL1985 06:00:00)-Water Temperature (C)]]*OO[[#This Row],[73]]</f>
        <v>7.4244937634249989E-6</v>
      </c>
      <c r="BX409" s="10">
        <f>3/24000000*OO[[#This Row],[132 (05JUL1985 09:00:00)-Water Temperature (C)]]*OO[[#This Row],[74]]</f>
        <v>7.1834046239724998E-6</v>
      </c>
      <c r="BY409" s="10">
        <f>3/24000000*OO[[#This Row],[133 (05JUL1985 12:00:00)-Water Temperature (C)]]*OO[[#This Row],[75]]</f>
        <v>7.6538103506287483E-6</v>
      </c>
      <c r="BZ409" s="10">
        <f>3/24000000*OO[[#This Row],[134 (05JUL1985 15:00:00)-Water Temperature (C)]]*OO[[#This Row],[76]]</f>
        <v>8.2802646545149986E-6</v>
      </c>
      <c r="CA409" s="10">
        <f>3/24000000*OO[[#This Row],[135 (05JUL1985 18:00:00)-Water Temperature (C)]]*OO[[#This Row],[77]]</f>
        <v>8.2576462406024983E-6</v>
      </c>
      <c r="CB409" s="10">
        <f>3/24000000*OO[[#This Row],[136 (05JUL1985 21:00:00)-Water Temperature (C)]]*OO[[#This Row],[78]]</f>
        <v>7.4208880708725004E-6</v>
      </c>
      <c r="CC409" s="10">
        <f>3/24000000*OO[[#This Row],[137 (06JUL1985 00:00:00)-Water Temperature (C)]]*OO[[#This Row],[79]]</f>
        <v>6.5481310343924996E-6</v>
      </c>
      <c r="CD409" s="10">
        <f>3/24000000*OO[[#This Row],[138 (06JUL1985 03:00:00)-Water Temperature (C)]]*OO[[#This Row],[80]]</f>
        <v>6.0427526216985006E-6</v>
      </c>
      <c r="CE409" s="10">
        <f>3/24000000*OO[[#This Row],[139 (06JUL1985 06:00:00)-Water Temperature (C)]]*OO[[#This Row],[81]]</f>
        <v>5.6588563405062502E-6</v>
      </c>
      <c r="CF409" s="10">
        <f>3/24000000*OO[[#This Row],[140 (06JUL1985 09:00:00)-Water Temperature (C)]]*OO[[#This Row],[82]]</f>
        <v>5.507479416021375E-6</v>
      </c>
      <c r="CG409" s="10">
        <f>3/24000000*OO[[#This Row],[141 (06JUL1985 12:00:00)-Water Temperature (C)]]*OO[[#This Row],[83]]</f>
        <v>5.5394037952929999E-6</v>
      </c>
      <c r="CH409" s="10">
        <f>3/24000000*OO[[#This Row],[142 (06JUL1985 15:00:00)-Water Temperature (C)]]*OO[[#This Row],[84]]</f>
        <v>5.4523297967906243E-6</v>
      </c>
      <c r="CI409" s="10">
        <f>3/24000000*OO[[#This Row],[143 (06JUL1985 18:00:00)-Water Temperature (C)]]*OO[[#This Row],[85]]</f>
        <v>5.2437347217641249E-6</v>
      </c>
      <c r="CJ409" s="10">
        <f>3/24000000*OO[[#This Row],[144 (06JUL1985 21:00:00)-Water Temperature (C)]]*OO[[#This Row],[86]]</f>
        <v>4.9437913012549998E-6</v>
      </c>
      <c r="CK409" s="10">
        <f>3/24000000*OO[[#This Row],[145 (07JUL1985 00:00:00)-Water Temperature (C)]]*OO[[#This Row],[87]]</f>
        <v>4.4499520370362498E-6</v>
      </c>
      <c r="CL409" s="10">
        <f>3/24000000*OO[[#This Row],[146 (07JUL1985 03:00:00)-Water Temperature (C)]]*OO[[#This Row],[88]]</f>
        <v>4.0798974324599996E-6</v>
      </c>
      <c r="CM409" s="10">
        <f>3/24000000*OO[[#This Row],[147 (07JUL1985 06:00:00)-Water Temperature (C)]]*OO[[#This Row],[89]]</f>
        <v>3.7856832894812497E-6</v>
      </c>
      <c r="CN409" s="10">
        <f>3/24000000*OO[[#This Row],[148 (07JUL1985 09:00:00)-Water Temperature (C)]]*OO[[#This Row],[90]]</f>
        <v>3.6924771805887506E-6</v>
      </c>
      <c r="CO409" s="10">
        <f>3/24000000*OO[[#This Row],[149 (07JUL1985 12:00:00)-Water Temperature (C)]]*OO[[#This Row],[91]]</f>
        <v>3.6594143581984999E-6</v>
      </c>
      <c r="CP409" s="10">
        <f>3/24000000*OO[[#This Row],[150 (07JUL1985 15:00:00)-Water Temperature (C)]]*OO[[#This Row],[92]]</f>
        <v>3.7598957064629993E-6</v>
      </c>
      <c r="CQ409" s="10">
        <f>3/24000000*OO[[#This Row],[151 (07JUL1985 18:00:00)-Water Temperature (C)]]*OO[[#This Row],[93]]</f>
        <v>3.8685383621527492E-6</v>
      </c>
      <c r="CR409" s="10">
        <f>3/24000000*OO[[#This Row],[152 (07JUL1985 21:00:00)-Water Temperature (C)]]*OO[[#This Row],[94]]</f>
        <v>3.6827353788884996E-6</v>
      </c>
      <c r="CS409" s="10">
        <f>3/24000000*OO[[#This Row],[153 (08JUL1985 00:00:00)-Water Temperature (C)]]*OO[[#This Row],[95]]</f>
        <v>3.2321988733890001E-6</v>
      </c>
      <c r="CT409" s="10">
        <f>3/24000000*OO[[#This Row],[154 (08JUL1985 03:00:00)-Water Temperature (C)]]*OO[[#This Row],[96]]</f>
        <v>2.9422480568452497E-6</v>
      </c>
      <c r="CU409" s="10">
        <f>3/24000000*OO[[#This Row],[155 (08JUL1985 06:00:00)-Water Temperature (C)]]*OO[[#This Row],[97]]</f>
        <v>2.7620412276929997E-6</v>
      </c>
      <c r="CV409" s="10">
        <f>3/24000000*OO[[#This Row],[156 (08JUL1985 09:00:00)-Water Temperature (C)]]*OO[[#This Row],[98]]</f>
        <v>2.76257821427625E-6</v>
      </c>
      <c r="CW409" s="10">
        <f>3/24000000*OO[[#This Row],[157 (08JUL1985 12:00:00)-Water Temperature (C)]]*OO[[#This Row],[99]]</f>
        <v>2.7106076998412498E-6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0</v>
      </c>
      <c r="V410" s="10">
        <f>3/24000000*OO[[#This Row],[78 (28JUN1985 15:00:00)-Water Temperature (C)]]*OO[[#This Row],[20]]</f>
        <v>0</v>
      </c>
      <c r="W410" s="10">
        <f>3/24000000*OO[[#This Row],[79 (28JUN1985 18:00:00)-Water Temperature (C)]]*OO[[#This Row],[21]]</f>
        <v>0</v>
      </c>
      <c r="X410" s="10">
        <f>3/24000000*OO[[#This Row],[80 (28JUN1985 21:00:00)-Water Temperature (C)]]*OO[[#This Row],[22]]</f>
        <v>0</v>
      </c>
      <c r="Y410" s="10">
        <f>3/24000000*OO[[#This Row],[81 (29JUN1985 00:00:00)-Water Temperature (C)]]*OO[[#This Row],[23]]</f>
        <v>1.3038029887924998E-38</v>
      </c>
      <c r="Z410" s="10">
        <f>3/24000000*OO[[#This Row],[82 (29JUN1985 03:00:00)-Water Temperature (C)]]*OO[[#This Row],[24]]</f>
        <v>3.1753651483957499E-33</v>
      </c>
      <c r="AA410" s="10">
        <f>3/24000000*OO[[#This Row],[83 (29JUN1985 06:00:00)-Water Temperature (C)]]*OO[[#This Row],[25]]</f>
        <v>7.4348736348374995E-27</v>
      </c>
      <c r="AB410" s="10">
        <f>3/24000000*OO[[#This Row],[84 (29JUN1985 09:00:00)-Water Temperature (C)]]*OO[[#This Row],[26]]</f>
        <v>2.979409219278E-22</v>
      </c>
      <c r="AC410" s="10">
        <f>3/24000000*OO[[#This Row],[85 (29JUN1985 12:00:00)-Water Temperature (C)]]*OO[[#This Row],[27]]</f>
        <v>1.1322454841852499E-18</v>
      </c>
      <c r="AD410" s="10">
        <f>3/24000000*OO[[#This Row],[86 (29JUN1985 15:00:00)-Water Temperature (C)]]*OO[[#This Row],[28]]</f>
        <v>9.9759227883324976E-16</v>
      </c>
      <c r="AE410" s="10">
        <f>3/24000000*OO[[#This Row],[88 (29JUN1985 21:00:00)-Water Temperature (C)]]*OO[[#This Row],[30]]</f>
        <v>3.7431209039468749E-11</v>
      </c>
      <c r="AF410" s="10">
        <f>3/24000000*OO[[#This Row],[88 (29JUN1985 21:00:00)-Water Temperature (C)]]*OO[[#This Row],[30]]</f>
        <v>3.7431209039468749E-11</v>
      </c>
      <c r="AG410" s="10">
        <f>3/24000000*OO[[#This Row],[89 (30JUN1985 00:00:00)-Water Temperature (C)]]*OO[[#This Row],[31]]</f>
        <v>2.098068642615625E-9</v>
      </c>
      <c r="AH410" s="10">
        <f>3/24000000*OO[[#This Row],[90 (30JUN1985 03:00:00)-Water Temperature (C)]]*OO[[#This Row],[32]]</f>
        <v>6.5305621180799994E-8</v>
      </c>
      <c r="AI410" s="10">
        <f>3/24000000*OO[[#This Row],[91 (30JUN1985 06:00:00)-Water Temperature (C)]]*OO[[#This Row],[33]]</f>
        <v>1.2578536043864998E-6</v>
      </c>
      <c r="AJ410" s="10">
        <f>3/24000000*OO[[#This Row],[92 (30JUN1985 09:00:00)-Water Temperature (C)]]*OO[[#This Row],[34]]</f>
        <v>1.6308510358494998E-5</v>
      </c>
      <c r="AK410" s="10">
        <f>3/24000000*OO[[#This Row],[93 (30JUN1985 12:00:00)-Water Temperature (C)]]*OO[[#This Row],[35]]</f>
        <v>1.4638578920775003E-4</v>
      </c>
      <c r="AL410" s="10">
        <f>3/24000000*OO[[#This Row],[94 (30JUN1985 15:00:00)-Water Temperature (C)]]*OO[[#This Row],[36]]</f>
        <v>9.4702627831987508E-4</v>
      </c>
      <c r="AM410" s="10">
        <f>3/24000000*OO[[#This Row],[95 (30JUN1985 18:00:00)-Water Temperature (C)]]*OO[[#This Row],[37]]</f>
        <v>4.3541467743217505E-3</v>
      </c>
      <c r="AN410" s="10">
        <f>3/24000000*OO[[#This Row],[96 (30JUN1985 21:00:00)-Water Temperature (C)]]*OO[[#This Row],[38]]</f>
        <v>1.356776721187E-2</v>
      </c>
      <c r="AO410" s="10">
        <f>3/24000000*OO[[#This Row],[97 (01JUL1985 00:00:00)-Water Temperature (C)]]*OO[[#This Row],[39]]</f>
        <v>3.0377967608593751E-2</v>
      </c>
      <c r="AP410" s="10">
        <f>3/24000000*OO[[#This Row],[98 (01JUL1985 03:00:00)-Water Temperature (C)]]*OO[[#This Row],[40]]</f>
        <v>5.3552057237399996E-2</v>
      </c>
      <c r="AQ410" s="10">
        <f>3/24000000*OO[[#This Row],[99 (01JUL1985 06:00:00)-Water Temperature (C)]]*OO[[#This Row],[41]]</f>
        <v>7.7413102629275005E-2</v>
      </c>
      <c r="AR410" s="10">
        <f>3/24000000*OO[[#This Row],[100 (01JUL1985 09:00:00)-Water Temperature (C)]]*OO[[#This Row],[42]]</f>
        <v>9.7747326590500005E-2</v>
      </c>
      <c r="AS410" s="10">
        <f>3/24000000*OO[[#This Row],[101 (01JUL1985 12:00:00)-Water Temperature (C)]]*OO[[#This Row],[43]]</f>
        <v>0.1069609722559625</v>
      </c>
      <c r="AT410" s="10">
        <f>3/24000000*OO[[#This Row],[102 (01JUL1985 15:00:00)-Water Temperature (C)]]*OO[[#This Row],[44]]</f>
        <v>0.1005490472645625</v>
      </c>
      <c r="AU410" s="10">
        <f>3/24000000*OO[[#This Row],[103 (01JUL1985 18:00:00)-Water Temperature (C)]]*OO[[#This Row],[45]]</f>
        <v>7.8078000052499999E-2</v>
      </c>
      <c r="AV410" s="10">
        <f>3/24000000*OO[[#This Row],[104 (01JUL1985 21:00:00)-Water Temperature (C)]]*OO[[#This Row],[46]]</f>
        <v>5.1485147995600007E-2</v>
      </c>
      <c r="AW410" s="10">
        <f>3/24000000*OO[[#This Row],[105 (02JUL1985 00:00:00)-Water Temperature (C)]]*OO[[#This Row],[47]]</f>
        <v>2.9045885178722499E-2</v>
      </c>
      <c r="AX410" s="10">
        <f>3/24000000*OO[[#This Row],[106 (02JUL1985 03:00:00)-Water Temperature (C)]]*OO[[#This Row],[48]]</f>
        <v>1.4754683115039998E-2</v>
      </c>
      <c r="AY410" s="10">
        <f>3/24000000*OO[[#This Row],[107 (02JUL1985 06:00:00)-Water Temperature (C)]]*OO[[#This Row],[49]]</f>
        <v>6.8749420754399991E-3</v>
      </c>
      <c r="AZ410" s="10">
        <f>3/24000000*OO[[#This Row],[108 (02JUL1985 09:00:00)-Water Temperature (C)]]*OO[[#This Row],[50]]</f>
        <v>3.1777875564187497E-3</v>
      </c>
      <c r="BA410" s="10">
        <f>3/24000000*OO[[#This Row],[109 (02JUL1985 12:00:00)-Water Temperature (C)]]*OO[[#This Row],[51]]</f>
        <v>1.4309823236812499E-3</v>
      </c>
      <c r="BB410" s="10">
        <f>3/24000000*OO[[#This Row],[110 (02JUL1985 15:00:00)-Water Temperature (C)]]*OO[[#This Row],[52]]</f>
        <v>6.2104279749562502E-4</v>
      </c>
      <c r="BC410" s="10">
        <f>3/24000000*OO[[#This Row],[111 (02JUL1985 18:00:00)-Water Temperature (C)]]*OO[[#This Row],[53]]</f>
        <v>2.7864613618846249E-4</v>
      </c>
      <c r="BD410" s="10">
        <f>3/24000000*OO[[#This Row],[112 (02JUL1985 21:00:00)-Water Temperature (C)]]*OO[[#This Row],[54]]</f>
        <v>1.4235482172449999E-4</v>
      </c>
      <c r="BE410" s="10">
        <f>3/24000000*OO[[#This Row],[113 (03JUL1985 00:00:00)-Water Temperature (C)]]*OO[[#This Row],[55]]</f>
        <v>9.5572294838212492E-5</v>
      </c>
      <c r="BF410" s="10">
        <f>3/24000000*OO[[#This Row],[114 (03JUL1985 03:00:00)-Water Temperature (C)]]*OO[[#This Row],[56]]</f>
        <v>7.9856392432499991E-5</v>
      </c>
      <c r="BG410" s="10">
        <f>3/24000000*OO[[#This Row],[115 (03JUL1985 06:00:00)-Water Temperature (C)]]*OO[[#This Row],[57]]</f>
        <v>7.3179330465712505E-5</v>
      </c>
      <c r="BH410" s="10">
        <f>3/24000000*OO[[#This Row],[116 (03JUL1985 09:00:00)-Water Temperature (C)]]*OO[[#This Row],[58]]</f>
        <v>7.2673980856349999E-5</v>
      </c>
      <c r="BI410" s="10">
        <f>3/24000000*OO[[#This Row],[117 (03JUL1985 12:00:00)-Water Temperature (C)]]*OO[[#This Row],[59]]</f>
        <v>7.5925302710449984E-5</v>
      </c>
      <c r="BJ410" s="10">
        <f>3/24000000*OO[[#This Row],[118 (03JUL1985 15:00:00)-Water Temperature (C)]]*OO[[#This Row],[60]]</f>
        <v>7.7068655780399996E-5</v>
      </c>
      <c r="BK410" s="10">
        <f>3/24000000*OO[[#This Row],[119 (03JUL1985 18:00:00)-Water Temperature (C)]]*OO[[#This Row],[61]]</f>
        <v>7.0135493928254991E-5</v>
      </c>
      <c r="BL410" s="10">
        <f>3/24000000*OO[[#This Row],[120 (03JUL1985 21:00:00)-Water Temperature (C)]]*OO[[#This Row],[62]]</f>
        <v>5.7499185698062504E-5</v>
      </c>
      <c r="BM410" s="10">
        <f>3/24000000*OO[[#This Row],[121 (04JUL1985 00:00:00)-Water Temperature (C)]]*OO[[#This Row],[63]]</f>
        <v>4.45647188627375E-5</v>
      </c>
      <c r="BN410" s="10">
        <f>3/24000000*OO[[#This Row],[122 (04JUL1985 03:00:00)-Water Temperature (C)]]*OO[[#This Row],[64]]</f>
        <v>3.4428783919984993E-5</v>
      </c>
      <c r="BO410" s="10">
        <f>3/24000000*OO[[#This Row],[123 (04JUL1985 06:00:00)-Water Temperature (C)]]*OO[[#This Row],[65]]</f>
        <v>2.7016846065865002E-5</v>
      </c>
      <c r="BP410" s="10">
        <f>3/24000000*OO[[#This Row],[124 (04JUL1985 09:00:00)-Water Temperature (C)]]*OO[[#This Row],[66]]</f>
        <v>2.27529233432E-5</v>
      </c>
      <c r="BQ410" s="10">
        <f>3/24000000*OO[[#This Row],[125 (04JUL1985 12:00:00)-Water Temperature (C)]]*OO[[#This Row],[67]]</f>
        <v>1.9877284348184999E-5</v>
      </c>
      <c r="BR410" s="10">
        <f>3/24000000*OO[[#This Row],[126 (04JUL1985 15:00:00)-Water Temperature (C)]]*OO[[#This Row],[68]]</f>
        <v>1.7032986947715E-5</v>
      </c>
      <c r="BS410" s="10">
        <f>3/24000000*OO[[#This Row],[127 (04JUL1985 18:00:00)-Water Temperature (C)]]*OO[[#This Row],[69]]</f>
        <v>1.4892781205520001E-5</v>
      </c>
      <c r="BT410" s="10">
        <f>3/24000000*OO[[#This Row],[128 (04JUL1985 21:00:00)-Water Temperature (C)]]*OO[[#This Row],[70]]</f>
        <v>1.3422934013614999E-5</v>
      </c>
      <c r="BU410" s="10">
        <f>3/24000000*OO[[#This Row],[129 (05JUL1985 00:00:00)-Water Temperature (C)]]*OO[[#This Row],[71]]</f>
        <v>1.2064959033007498E-5</v>
      </c>
      <c r="BV410" s="10">
        <f>3/24000000*OO[[#This Row],[130 (05JUL1985 03:00:00)-Water Temperature (C)]]*OO[[#This Row],[72]]</f>
        <v>1.08798569149725E-5</v>
      </c>
      <c r="BW410" s="10">
        <f>3/24000000*OO[[#This Row],[131 (05JUL1985 06:00:00)-Water Temperature (C)]]*OO[[#This Row],[73]]</f>
        <v>9.7708254337312503E-6</v>
      </c>
      <c r="BX410" s="10">
        <f>3/24000000*OO[[#This Row],[132 (05JUL1985 09:00:00)-Water Temperature (C)]]*OO[[#This Row],[74]]</f>
        <v>9.3629307936937496E-6</v>
      </c>
      <c r="BY410" s="10">
        <f>3/24000000*OO[[#This Row],[133 (05JUL1985 12:00:00)-Water Temperature (C)]]*OO[[#This Row],[75]]</f>
        <v>9.8934707289375002E-6</v>
      </c>
      <c r="BZ410" s="10">
        <f>3/24000000*OO[[#This Row],[134 (05JUL1985 15:00:00)-Water Temperature (C)]]*OO[[#This Row],[76]]</f>
        <v>1.0740573476429998E-5</v>
      </c>
      <c r="CA410" s="10">
        <f>3/24000000*OO[[#This Row],[135 (05JUL1985 18:00:00)-Water Temperature (C)]]*OO[[#This Row],[77]]</f>
        <v>1.0857904050467498E-5</v>
      </c>
      <c r="CB410" s="10">
        <f>3/24000000*OO[[#This Row],[136 (05JUL1985 21:00:00)-Water Temperature (C)]]*OO[[#This Row],[78]]</f>
        <v>9.8958859883025E-6</v>
      </c>
      <c r="CC410" s="10">
        <f>3/24000000*OO[[#This Row],[137 (06JUL1985 00:00:00)-Water Temperature (C)]]*OO[[#This Row],[79]]</f>
        <v>8.7152949416200014E-6</v>
      </c>
      <c r="CD410" s="10">
        <f>3/24000000*OO[[#This Row],[138 (06JUL1985 03:00:00)-Water Temperature (C)]]*OO[[#This Row],[80]]</f>
        <v>7.9955493710950011E-6</v>
      </c>
      <c r="CE410" s="10">
        <f>3/24000000*OO[[#This Row],[139 (06JUL1985 06:00:00)-Water Temperature (C)]]*OO[[#This Row],[81]]</f>
        <v>7.478504091554999E-6</v>
      </c>
      <c r="CF410" s="10">
        <f>3/24000000*OO[[#This Row],[140 (06JUL1985 09:00:00)-Water Temperature (C)]]*OO[[#This Row],[82]]</f>
        <v>7.2508956599549991E-6</v>
      </c>
      <c r="CG410" s="10">
        <f>3/24000000*OO[[#This Row],[141 (06JUL1985 12:00:00)-Water Temperature (C)]]*OO[[#This Row],[83]]</f>
        <v>7.2862776623612491E-6</v>
      </c>
      <c r="CH410" s="10">
        <f>3/24000000*OO[[#This Row],[142 (06JUL1985 15:00:00)-Water Temperature (C)]]*OO[[#This Row],[84]]</f>
        <v>7.2287991188999993E-6</v>
      </c>
      <c r="CI410" s="10">
        <f>3/24000000*OO[[#This Row],[143 (06JUL1985 18:00:00)-Water Temperature (C)]]*OO[[#This Row],[85]]</f>
        <v>6.9579513457300002E-6</v>
      </c>
      <c r="CJ410" s="10">
        <f>3/24000000*OO[[#This Row],[144 (06JUL1985 21:00:00)-Water Temperature (C)]]*OO[[#This Row],[86]]</f>
        <v>6.6076825142250001E-6</v>
      </c>
      <c r="CK410" s="10">
        <f>3/24000000*OO[[#This Row],[145 (07JUL1985 00:00:00)-Water Temperature (C)]]*OO[[#This Row],[87]]</f>
        <v>5.9772509172956247E-6</v>
      </c>
      <c r="CL410" s="10">
        <f>3/24000000*OO[[#This Row],[146 (07JUL1985 03:00:00)-Water Temperature (C)]]*OO[[#This Row],[88]]</f>
        <v>5.4677827664609993E-6</v>
      </c>
      <c r="CM410" s="10">
        <f>3/24000000*OO[[#This Row],[147 (07JUL1985 06:00:00)-Water Temperature (C)]]*OO[[#This Row],[89]]</f>
        <v>5.0722713730342489E-6</v>
      </c>
      <c r="CN410" s="10">
        <f>3/24000000*OO[[#This Row],[148 (07JUL1985 09:00:00)-Water Temperature (C)]]*OO[[#This Row],[90]]</f>
        <v>4.9256333612932488E-6</v>
      </c>
      <c r="CO410" s="10">
        <f>3/24000000*OO[[#This Row],[149 (07JUL1985 12:00:00)-Water Temperature (C)]]*OO[[#This Row],[91]]</f>
        <v>4.8736598646949995E-6</v>
      </c>
      <c r="CP410" s="10">
        <f>3/24000000*OO[[#This Row],[150 (07JUL1985 15:00:00)-Water Temperature (C)]]*OO[[#This Row],[92]]</f>
        <v>4.998316780971E-6</v>
      </c>
      <c r="CQ410" s="10">
        <f>3/24000000*OO[[#This Row],[151 (07JUL1985 18:00:00)-Water Temperature (C)]]*OO[[#This Row],[93]]</f>
        <v>5.1535659315382491E-6</v>
      </c>
      <c r="CR410" s="10">
        <f>3/24000000*OO[[#This Row],[152 (07JUL1985 21:00:00)-Water Temperature (C)]]*OO[[#This Row],[94]]</f>
        <v>4.9797576414611249E-6</v>
      </c>
      <c r="CS410" s="10">
        <f>3/24000000*OO[[#This Row],[153 (08JUL1985 00:00:00)-Water Temperature (C)]]*OO[[#This Row],[95]]</f>
        <v>4.3947269604024999E-6</v>
      </c>
      <c r="CT410" s="10">
        <f>3/24000000*OO[[#This Row],[154 (08JUL1985 03:00:00)-Water Temperature (C)]]*OO[[#This Row],[96]]</f>
        <v>3.9750297870514994E-6</v>
      </c>
      <c r="CU410" s="10">
        <f>3/24000000*OO[[#This Row],[155 (08JUL1985 06:00:00)-Water Temperature (C)]]*OO[[#This Row],[97]]</f>
        <v>3.7149354351949998E-6</v>
      </c>
      <c r="CV410" s="10">
        <f>3/24000000*OO[[#This Row],[156 (08JUL1985 09:00:00)-Water Temperature (C)]]*OO[[#This Row],[98]]</f>
        <v>3.6862222527733752E-6</v>
      </c>
      <c r="CW410" s="10">
        <f>3/24000000*OO[[#This Row],[157 (08JUL1985 12:00:00)-Water Temperature (C)]]*OO[[#This Row],[99]]</f>
        <v>3.6515577490074999E-6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0</v>
      </c>
      <c r="V411" s="10">
        <f>3/24000000*OO[[#This Row],[78 (28JUN1985 15:00:00)-Water Temperature (C)]]*OO[[#This Row],[20]]</f>
        <v>0</v>
      </c>
      <c r="W411" s="10">
        <f>3/24000000*OO[[#This Row],[79 (28JUN1985 18:00:00)-Water Temperature (C)]]*OO[[#This Row],[21]]</f>
        <v>0</v>
      </c>
      <c r="X411" s="10">
        <f>3/24000000*OO[[#This Row],[80 (28JUN1985 21:00:00)-Water Temperature (C)]]*OO[[#This Row],[22]]</f>
        <v>0</v>
      </c>
      <c r="Y411" s="10">
        <f>3/24000000*OO[[#This Row],[81 (29JUN1985 00:00:00)-Water Temperature (C)]]*OO[[#This Row],[23]]</f>
        <v>1.1151821687449999E-39</v>
      </c>
      <c r="Z411" s="10">
        <f>3/24000000*OO[[#This Row],[82 (29JUN1985 03:00:00)-Water Temperature (C)]]*OO[[#This Row],[24]]</f>
        <v>2.967980062691875E-34</v>
      </c>
      <c r="AA411" s="10">
        <f>3/24000000*OO[[#This Row],[83 (29JUN1985 06:00:00)-Water Temperature (C)]]*OO[[#This Row],[25]]</f>
        <v>7.7601582922500006E-28</v>
      </c>
      <c r="AB411" s="10">
        <f>3/24000000*OO[[#This Row],[84 (29JUN1985 09:00:00)-Water Temperature (C)]]*OO[[#This Row],[26]]</f>
        <v>3.5220080966399995E-23</v>
      </c>
      <c r="AC411" s="10">
        <f>3/24000000*OO[[#This Row],[85 (29JUN1985 12:00:00)-Water Temperature (C)]]*OO[[#This Row],[27]]</f>
        <v>1.4556299878979998E-19</v>
      </c>
      <c r="AD411" s="10">
        <f>3/24000000*OO[[#This Row],[86 (29JUN1985 15:00:00)-Water Temperature (C)]]*OO[[#This Row],[28]]</f>
        <v>1.3497005517614999E-16</v>
      </c>
      <c r="AE411" s="10">
        <f>3/24000000*OO[[#This Row],[88 (29JUN1985 21:00:00)-Water Temperature (C)]]*OO[[#This Row],[30]]</f>
        <v>5.4879378637499993E-12</v>
      </c>
      <c r="AF411" s="10">
        <f>3/24000000*OO[[#This Row],[88 (29JUN1985 21:00:00)-Water Temperature (C)]]*OO[[#This Row],[30]]</f>
        <v>5.4879378637499993E-12</v>
      </c>
      <c r="AG411" s="10">
        <f>3/24000000*OO[[#This Row],[89 (30JUN1985 00:00:00)-Water Temperature (C)]]*OO[[#This Row],[31]]</f>
        <v>3.1748156491464997E-10</v>
      </c>
      <c r="AH411" s="10">
        <f>3/24000000*OO[[#This Row],[90 (30JUN1985 03:00:00)-Water Temperature (C)]]*OO[[#This Row],[32]]</f>
        <v>1.013514631146375E-8</v>
      </c>
      <c r="AI411" s="10">
        <f>3/24000000*OO[[#This Row],[91 (30JUN1985 06:00:00)-Water Temperature (C)]]*OO[[#This Row],[33]]</f>
        <v>1.992901977993E-7</v>
      </c>
      <c r="AJ411" s="10">
        <f>3/24000000*OO[[#This Row],[92 (30JUN1985 09:00:00)-Water Temperature (C)]]*OO[[#This Row],[34]]</f>
        <v>2.6332220333338752E-6</v>
      </c>
      <c r="AK411" s="10">
        <f>3/24000000*OO[[#This Row],[93 (30JUN1985 12:00:00)-Water Temperature (C)]]*OO[[#This Row],[35]]</f>
        <v>2.4087882818401249E-5</v>
      </c>
      <c r="AL411" s="10">
        <f>3/24000000*OO[[#This Row],[94 (30JUN1985 15:00:00)-Water Temperature (C)]]*OO[[#This Row],[36]]</f>
        <v>1.5876427175437498E-4</v>
      </c>
      <c r="AM411" s="10">
        <f>3/24000000*OO[[#This Row],[95 (30JUN1985 18:00:00)-Water Temperature (C)]]*OO[[#This Row],[37]]</f>
        <v>7.4442708559325002E-4</v>
      </c>
      <c r="AN411" s="10">
        <f>3/24000000*OO[[#This Row],[96 (30JUN1985 21:00:00)-Water Temperature (C)]]*OO[[#This Row],[38]]</f>
        <v>2.3734168919999996E-3</v>
      </c>
      <c r="AO411" s="10">
        <f>3/24000000*OO[[#This Row],[97 (01JUL1985 00:00:00)-Water Temperature (C)]]*OO[[#This Row],[39]]</f>
        <v>5.4091966367099988E-3</v>
      </c>
      <c r="AP411" s="10">
        <f>3/24000000*OO[[#This Row],[98 (01JUL1985 03:00:00)-Water Temperature (C)]]*OO[[#This Row],[40]]</f>
        <v>9.6830835897412509E-3</v>
      </c>
      <c r="AQ411" s="10">
        <f>3/24000000*OO[[#This Row],[99 (01JUL1985 06:00:00)-Water Temperature (C)]]*OO[[#This Row],[41]]</f>
        <v>1.4188408275780001E-2</v>
      </c>
      <c r="AR411" s="10">
        <f>3/24000000*OO[[#This Row],[100 (01JUL1985 09:00:00)-Water Temperature (C)]]*OO[[#This Row],[42]]</f>
        <v>1.8122861212682501E-2</v>
      </c>
      <c r="AS411" s="10">
        <f>3/24000000*OO[[#This Row],[101 (01JUL1985 12:00:00)-Water Temperature (C)]]*OO[[#This Row],[43]]</f>
        <v>2.0085890375669997E-2</v>
      </c>
      <c r="AT411" s="10">
        <f>3/24000000*OO[[#This Row],[102 (01JUL1985 15:00:00)-Water Temperature (C)]]*OO[[#This Row],[44]]</f>
        <v>1.914209146566E-2</v>
      </c>
      <c r="AU411" s="10">
        <f>3/24000000*OO[[#This Row],[103 (01JUL1985 18:00:00)-Water Temperature (C)]]*OO[[#This Row],[45]]</f>
        <v>1.5094624543253748E-2</v>
      </c>
      <c r="AV411" s="10">
        <f>3/24000000*OO[[#This Row],[104 (01JUL1985 21:00:00)-Water Temperature (C)]]*OO[[#This Row],[46]]</f>
        <v>1.00986135238625E-2</v>
      </c>
      <c r="AW411" s="10">
        <f>3/24000000*OO[[#This Row],[105 (02JUL1985 00:00:00)-Water Temperature (C)]]*OO[[#This Row],[47]]</f>
        <v>5.7759624208249998E-3</v>
      </c>
      <c r="AX411" s="10">
        <f>3/24000000*OO[[#This Row],[106 (02JUL1985 03:00:00)-Water Temperature (C)]]*OO[[#This Row],[48]]</f>
        <v>2.9699716405846245E-3</v>
      </c>
      <c r="AY411" s="10">
        <f>3/24000000*OO[[#This Row],[107 (02JUL1985 06:00:00)-Water Temperature (C)]]*OO[[#This Row],[49]]</f>
        <v>1.3983062043040001E-3</v>
      </c>
      <c r="AZ411" s="10">
        <f>3/24000000*OO[[#This Row],[108 (02JUL1985 09:00:00)-Water Temperature (C)]]*OO[[#This Row],[50]]</f>
        <v>6.5075972468150002E-4</v>
      </c>
      <c r="BA411" s="10">
        <f>3/24000000*OO[[#This Row],[109 (02JUL1985 12:00:00)-Water Temperature (C)]]*OO[[#This Row],[51]]</f>
        <v>2.9551880805047504E-4</v>
      </c>
      <c r="BB411" s="10">
        <f>3/24000000*OO[[#This Row],[110 (02JUL1985 15:00:00)-Water Temperature (C)]]*OO[[#This Row],[52]]</f>
        <v>1.2868211807622498E-4</v>
      </c>
      <c r="BC411" s="10">
        <f>3/24000000*OO[[#This Row],[111 (02JUL1985 18:00:00)-Water Temperature (C)]]*OO[[#This Row],[53]]</f>
        <v>5.7288238825895005E-5</v>
      </c>
      <c r="BD411" s="10">
        <f>3/24000000*OO[[#This Row],[112 (02JUL1985 21:00:00)-Water Temperature (C)]]*OO[[#This Row],[54]]</f>
        <v>2.8553475702237502E-5</v>
      </c>
      <c r="BE411" s="10">
        <f>3/24000000*OO[[#This Row],[113 (03JUL1985 00:00:00)-Water Temperature (C)]]*OO[[#This Row],[55]]</f>
        <v>1.8586184053578748E-5</v>
      </c>
      <c r="BF411" s="10">
        <f>3/24000000*OO[[#This Row],[114 (03JUL1985 03:00:00)-Water Temperature (C)]]*OO[[#This Row],[56]]</f>
        <v>1.5252623111020002E-5</v>
      </c>
      <c r="BG411" s="10">
        <f>3/24000000*OO[[#This Row],[115 (03JUL1985 06:00:00)-Water Temperature (C)]]*OO[[#This Row],[57]]</f>
        <v>1.39049081615925E-5</v>
      </c>
      <c r="BH411" s="10">
        <f>3/24000000*OO[[#This Row],[116 (03JUL1985 09:00:00)-Water Temperature (C)]]*OO[[#This Row],[58]]</f>
        <v>1.3754936602095001E-5</v>
      </c>
      <c r="BI411" s="10">
        <f>3/24000000*OO[[#This Row],[117 (03JUL1985 12:00:00)-Water Temperature (C)]]*OO[[#This Row],[59]]</f>
        <v>1.4372332867929999E-5</v>
      </c>
      <c r="BJ411" s="10">
        <f>3/24000000*OO[[#This Row],[118 (03JUL1985 15:00:00)-Water Temperature (C)]]*OO[[#This Row],[60]]</f>
        <v>1.46549375964075E-5</v>
      </c>
      <c r="BK411" s="10">
        <f>3/24000000*OO[[#This Row],[119 (03JUL1985 18:00:00)-Water Temperature (C)]]*OO[[#This Row],[61]]</f>
        <v>1.3439530186846248E-5</v>
      </c>
      <c r="BL411" s="10">
        <f>3/24000000*OO[[#This Row],[120 (03JUL1985 21:00:00)-Water Temperature (C)]]*OO[[#This Row],[62]]</f>
        <v>1.108738390102875E-5</v>
      </c>
      <c r="BM411" s="10">
        <f>3/24000000*OO[[#This Row],[121 (04JUL1985 00:00:00)-Water Temperature (C)]]*OO[[#This Row],[63]]</f>
        <v>8.6166671920000004E-6</v>
      </c>
      <c r="BN411" s="10">
        <f>3/24000000*OO[[#This Row],[122 (04JUL1985 03:00:00)-Water Temperature (C)]]*OO[[#This Row],[64]]</f>
        <v>6.6576703437325E-6</v>
      </c>
      <c r="BO411" s="10">
        <f>3/24000000*OO[[#This Row],[123 (04JUL1985 06:00:00)-Water Temperature (C)]]*OO[[#This Row],[65]]</f>
        <v>5.2168355593200003E-6</v>
      </c>
      <c r="BP411" s="10">
        <f>3/24000000*OO[[#This Row],[124 (04JUL1985 09:00:00)-Water Temperature (C)]]*OO[[#This Row],[66]]</f>
        <v>4.3736823793919999E-6</v>
      </c>
      <c r="BQ411" s="10">
        <f>3/24000000*OO[[#This Row],[125 (04JUL1985 12:00:00)-Water Temperature (C)]]*OO[[#This Row],[67]]</f>
        <v>3.8181715935294997E-6</v>
      </c>
      <c r="BR411" s="10">
        <f>3/24000000*OO[[#This Row],[126 (04JUL1985 15:00:00)-Water Temperature (C)]]*OO[[#This Row],[68]]</f>
        <v>3.2662922177235E-6</v>
      </c>
      <c r="BS411" s="10">
        <f>3/24000000*OO[[#This Row],[127 (04JUL1985 18:00:00)-Water Temperature (C)]]*OO[[#This Row],[69]]</f>
        <v>2.8496785511219997E-6</v>
      </c>
      <c r="BT411" s="10">
        <f>3/24000000*OO[[#This Row],[128 (04JUL1985 21:00:00)-Water Temperature (C)]]*OO[[#This Row],[70]]</f>
        <v>2.5658468151897499E-6</v>
      </c>
      <c r="BU411" s="10">
        <f>3/24000000*OO[[#This Row],[129 (05JUL1985 00:00:00)-Water Temperature (C)]]*OO[[#This Row],[71]]</f>
        <v>2.3051449532044997E-6</v>
      </c>
      <c r="BV411" s="10">
        <f>3/24000000*OO[[#This Row],[130 (05JUL1985 03:00:00)-Water Temperature (C)]]*OO[[#This Row],[72]]</f>
        <v>2.0784256852342501E-6</v>
      </c>
      <c r="BW411" s="10">
        <f>3/24000000*OO[[#This Row],[131 (05JUL1985 06:00:00)-Water Temperature (C)]]*OO[[#This Row],[73]]</f>
        <v>1.8667992800169997E-6</v>
      </c>
      <c r="BX411" s="10">
        <f>3/24000000*OO[[#This Row],[132 (05JUL1985 09:00:00)-Water Temperature (C)]]*OO[[#This Row],[74]]</f>
        <v>1.7813721695962499E-6</v>
      </c>
      <c r="BY411" s="10">
        <f>3/24000000*OO[[#This Row],[133 (05JUL1985 12:00:00)-Water Temperature (C)]]*OO[[#This Row],[75]]</f>
        <v>1.8743104193089995E-6</v>
      </c>
      <c r="BZ411" s="10">
        <f>3/24000000*OO[[#This Row],[134 (05JUL1985 15:00:00)-Water Temperature (C)]]*OO[[#This Row],[76]]</f>
        <v>2.0353597867432499E-6</v>
      </c>
      <c r="CA411" s="10">
        <f>3/24000000*OO[[#This Row],[135 (05JUL1985 18:00:00)-Water Temperature (C)]]*OO[[#This Row],[77]]</f>
        <v>2.0669388425909996E-6</v>
      </c>
      <c r="CB411" s="10">
        <f>3/24000000*OO[[#This Row],[136 (05JUL1985 21:00:00)-Water Temperature (C)]]*OO[[#This Row],[78]]</f>
        <v>1.8931540947095001E-6</v>
      </c>
      <c r="CC411" s="10">
        <f>3/24000000*OO[[#This Row],[137 (06JUL1985 00:00:00)-Water Temperature (C)]]*OO[[#This Row],[79]]</f>
        <v>1.6664074990937501E-6</v>
      </c>
      <c r="CD411" s="10">
        <f>3/24000000*OO[[#This Row],[138 (06JUL1985 03:00:00)-Water Temperature (C)]]*OO[[#This Row],[80]]</f>
        <v>1.5245162006243752E-6</v>
      </c>
      <c r="CE411" s="10">
        <f>3/24000000*OO[[#This Row],[139 (06JUL1985 06:00:00)-Water Temperature (C)]]*OO[[#This Row],[81]]</f>
        <v>1.4243331471985E-6</v>
      </c>
      <c r="CF411" s="10">
        <f>3/24000000*OO[[#This Row],[140 (06JUL1985 09:00:00)-Water Temperature (C)]]*OO[[#This Row],[82]]</f>
        <v>1.3782298360799997E-6</v>
      </c>
      <c r="CG411" s="10">
        <f>3/24000000*OO[[#This Row],[141 (06JUL1985 12:00:00)-Water Temperature (C)]]*OO[[#This Row],[83]]</f>
        <v>1.3834604774639998E-6</v>
      </c>
      <c r="CH411" s="10">
        <f>3/24000000*OO[[#This Row],[142 (06JUL1985 15:00:00)-Water Temperature (C)]]*OO[[#This Row],[84]]</f>
        <v>1.3753911518707501E-6</v>
      </c>
      <c r="CI411" s="10">
        <f>3/24000000*OO[[#This Row],[143 (06JUL1985 18:00:00)-Water Temperature (C)]]*OO[[#This Row],[85]]</f>
        <v>1.3243787712725E-6</v>
      </c>
      <c r="CJ411" s="10">
        <f>3/24000000*OO[[#This Row],[144 (06JUL1985 21:00:00)-Water Temperature (C)]]*OO[[#This Row],[86]]</f>
        <v>1.2601268355162501E-6</v>
      </c>
      <c r="CK411" s="10">
        <f>3/24000000*OO[[#This Row],[145 (07JUL1985 00:00:00)-Water Temperature (C)]]*OO[[#This Row],[87]]</f>
        <v>1.1419902782358749E-6</v>
      </c>
      <c r="CL411" s="10">
        <f>3/24000000*OO[[#This Row],[146 (07JUL1985 03:00:00)-Water Temperature (C)]]*OO[[#This Row],[88]]</f>
        <v>1.0434152418202499E-6</v>
      </c>
      <c r="CM411" s="10">
        <f>3/24000000*OO[[#This Row],[147 (07JUL1985 06:00:00)-Water Temperature (C)]]*OO[[#This Row],[89]]</f>
        <v>9.6744120842124984E-7</v>
      </c>
      <c r="CN411" s="10">
        <f>3/24000000*OO[[#This Row],[148 (07JUL1985 09:00:00)-Water Temperature (C)]]*OO[[#This Row],[90]]</f>
        <v>9.3741666709599987E-7</v>
      </c>
      <c r="CO411" s="10">
        <f>3/24000000*OO[[#This Row],[149 (07JUL1985 12:00:00)-Water Temperature (C)]]*OO[[#This Row],[91]]</f>
        <v>9.2678685028299997E-7</v>
      </c>
      <c r="CP411" s="10">
        <f>3/24000000*OO[[#This Row],[150 (07JUL1985 15:00:00)-Water Temperature (C)]]*OO[[#This Row],[92]]</f>
        <v>9.4931991466375004E-7</v>
      </c>
      <c r="CQ411" s="10">
        <f>3/24000000*OO[[#This Row],[151 (07JUL1985 18:00:00)-Water Temperature (C)]]*OO[[#This Row],[93]]</f>
        <v>9.7909084114375017E-7</v>
      </c>
      <c r="CR411" s="10">
        <f>3/24000000*OO[[#This Row],[152 (07JUL1985 21:00:00)-Water Temperature (C)]]*OO[[#This Row],[94]]</f>
        <v>9.5061816401987487E-7</v>
      </c>
      <c r="CS411" s="10">
        <f>3/24000000*OO[[#This Row],[153 (08JUL1985 00:00:00)-Water Temperature (C)]]*OO[[#This Row],[95]]</f>
        <v>8.4120136915199993E-7</v>
      </c>
      <c r="CT411" s="10">
        <f>3/24000000*OO[[#This Row],[154 (08JUL1985 03:00:00)-Water Temperature (C)]]*OO[[#This Row],[96]]</f>
        <v>7.5891198457637491E-7</v>
      </c>
      <c r="CU411" s="10">
        <f>3/24000000*OO[[#This Row],[155 (08JUL1985 06:00:00)-Water Temperature (C)]]*OO[[#This Row],[97]]</f>
        <v>7.0776479678125005E-7</v>
      </c>
      <c r="CV411" s="10">
        <f>3/24000000*OO[[#This Row],[156 (08JUL1985 09:00:00)-Water Temperature (C)]]*OO[[#This Row],[98]]</f>
        <v>6.9995336088299995E-7</v>
      </c>
      <c r="CW411" s="10">
        <f>3/24000000*OO[[#This Row],[157 (08JUL1985 12:00:00)-Water Temperature (C)]]*OO[[#This Row],[99]]</f>
        <v>6.9516108876624995E-7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0</v>
      </c>
      <c r="V412" s="10">
        <f>3/24000000*OO[[#This Row],[78 (28JUN1985 15:00:00)-Water Temperature (C)]]*OO[[#This Row],[20]]</f>
        <v>0</v>
      </c>
      <c r="W412" s="10">
        <f>3/24000000*OO[[#This Row],[79 (28JUN1985 18:00:00)-Water Temperature (C)]]*OO[[#This Row],[21]]</f>
        <v>0</v>
      </c>
      <c r="X412" s="10">
        <f>3/24000000*OO[[#This Row],[80 (28JUN1985 21:00:00)-Water Temperature (C)]]*OO[[#This Row],[22]]</f>
        <v>0</v>
      </c>
      <c r="Y412" s="10">
        <f>3/24000000*OO[[#This Row],[81 (29JUN1985 00:00:00)-Water Temperature (C)]]*OO[[#This Row],[23]]</f>
        <v>4.6767596526000002E-40</v>
      </c>
      <c r="Z412" s="10">
        <f>3/24000000*OO[[#This Row],[82 (29JUN1985 03:00:00)-Water Temperature (C)]]*OO[[#This Row],[24]]</f>
        <v>1.276682362782375E-34</v>
      </c>
      <c r="AA412" s="10">
        <f>3/24000000*OO[[#This Row],[83 (29JUN1985 06:00:00)-Water Temperature (C)]]*OO[[#This Row],[25]]</f>
        <v>3.33317283204E-28</v>
      </c>
      <c r="AB412" s="10">
        <f>3/24000000*OO[[#This Row],[84 (29JUN1985 09:00:00)-Water Temperature (C)]]*OO[[#This Row],[26]]</f>
        <v>1.5378860570259999E-23</v>
      </c>
      <c r="AC412" s="10">
        <f>3/24000000*OO[[#This Row],[85 (29JUN1985 12:00:00)-Water Temperature (C)]]*OO[[#This Row],[27]]</f>
        <v>6.4393197023312484E-20</v>
      </c>
      <c r="AD412" s="10">
        <f>3/24000000*OO[[#This Row],[86 (29JUN1985 15:00:00)-Water Temperature (C)]]*OO[[#This Row],[28]]</f>
        <v>6.0222712354500005E-17</v>
      </c>
      <c r="AE412" s="10">
        <f>3/24000000*OO[[#This Row],[88 (29JUN1985 21:00:00)-Water Temperature (C)]]*OO[[#This Row],[30]]</f>
        <v>2.4856332030652498E-12</v>
      </c>
      <c r="AF412" s="10">
        <f>3/24000000*OO[[#This Row],[88 (29JUN1985 21:00:00)-Water Temperature (C)]]*OO[[#This Row],[30]]</f>
        <v>2.4856332030652498E-12</v>
      </c>
      <c r="AG412" s="10">
        <f>3/24000000*OO[[#This Row],[89 (30JUN1985 00:00:00)-Water Temperature (C)]]*OO[[#This Row],[31]]</f>
        <v>1.4471207888381251E-10</v>
      </c>
      <c r="AH412" s="10">
        <f>3/24000000*OO[[#This Row],[90 (30JUN1985 03:00:00)-Water Temperature (C)]]*OO[[#This Row],[32]]</f>
        <v>4.6424701865287496E-9</v>
      </c>
      <c r="AI412" s="10">
        <f>3/24000000*OO[[#This Row],[91 (30JUN1985 06:00:00)-Water Temperature (C)]]*OO[[#This Row],[33]]</f>
        <v>9.1641521829687503E-8</v>
      </c>
      <c r="AJ412" s="10">
        <f>3/24000000*OO[[#This Row],[92 (30JUN1985 09:00:00)-Water Temperature (C)]]*OO[[#This Row],[34]]</f>
        <v>1.2150946401409997E-6</v>
      </c>
      <c r="AK412" s="10">
        <f>3/24000000*OO[[#This Row],[93 (30JUN1985 12:00:00)-Water Temperature (C)]]*OO[[#This Row],[35]]</f>
        <v>1.115780598473E-5</v>
      </c>
      <c r="AL412" s="10">
        <f>3/24000000*OO[[#This Row],[94 (30JUN1985 15:00:00)-Water Temperature (C)]]*OO[[#This Row],[36]]</f>
        <v>7.3829619974025E-5</v>
      </c>
      <c r="AM412" s="10">
        <f>3/24000000*OO[[#This Row],[95 (30JUN1985 18:00:00)-Water Temperature (C)]]*OO[[#This Row],[37]]</f>
        <v>3.4764194977181251E-4</v>
      </c>
      <c r="AN412" s="10">
        <f>3/24000000*OO[[#This Row],[96 (30JUN1985 21:00:00)-Water Temperature (C)]]*OO[[#This Row],[38]]</f>
        <v>1.1143529677550001E-3</v>
      </c>
      <c r="AO412" s="10">
        <f>3/24000000*OO[[#This Row],[97 (01JUL1985 00:00:00)-Water Temperature (C)]]*OO[[#This Row],[39]]</f>
        <v>2.5499158623461249E-3</v>
      </c>
      <c r="AP412" s="10">
        <f>3/24000000*OO[[#This Row],[98 (01JUL1985 03:00:00)-Water Temperature (C)]]*OO[[#This Row],[40]]</f>
        <v>4.5800581052699999E-3</v>
      </c>
      <c r="AQ412" s="10">
        <f>3/24000000*OO[[#This Row],[99 (01JUL1985 06:00:00)-Water Temperature (C)]]*OO[[#This Row],[41]]</f>
        <v>6.7294643243399994E-3</v>
      </c>
      <c r="AR412" s="10">
        <f>3/24000000*OO[[#This Row],[100 (01JUL1985 09:00:00)-Water Temperature (C)]]*OO[[#This Row],[42]]</f>
        <v>8.6134355444899991E-3</v>
      </c>
      <c r="AS412" s="10">
        <f>3/24000000*OO[[#This Row],[101 (01JUL1985 12:00:00)-Water Temperature (C)]]*OO[[#This Row],[43]]</f>
        <v>9.5692477023324989E-3</v>
      </c>
      <c r="AT412" s="10">
        <f>3/24000000*OO[[#This Row],[102 (01JUL1985 15:00:00)-Water Temperature (C)]]*OO[[#This Row],[44]]</f>
        <v>9.1441456520137496E-3</v>
      </c>
      <c r="AU412" s="10">
        <f>3/24000000*OO[[#This Row],[103 (01JUL1985 18:00:00)-Water Temperature (C)]]*OO[[#This Row],[45]]</f>
        <v>7.2336648616425003E-3</v>
      </c>
      <c r="AV412" s="10">
        <f>3/24000000*OO[[#This Row],[104 (01JUL1985 21:00:00)-Water Temperature (C)]]*OO[[#This Row],[46]]</f>
        <v>4.8536137119502502E-3</v>
      </c>
      <c r="AW412" s="10">
        <f>3/24000000*OO[[#This Row],[105 (02JUL1985 00:00:00)-Water Temperature (C)]]*OO[[#This Row],[47]]</f>
        <v>2.7837419112958744E-3</v>
      </c>
      <c r="AX412" s="10">
        <f>3/24000000*OO[[#This Row],[106 (02JUL1985 03:00:00)-Water Temperature (C)]]*OO[[#This Row],[48]]</f>
        <v>1.4345132698022499E-3</v>
      </c>
      <c r="AY412" s="10">
        <f>3/24000000*OO[[#This Row],[107 (02JUL1985 06:00:00)-Water Temperature (C)]]*OO[[#This Row],[49]]</f>
        <v>6.7657224157874991E-4</v>
      </c>
      <c r="AZ412" s="10">
        <f>3/24000000*OO[[#This Row],[108 (02JUL1985 09:00:00)-Water Temperature (C)]]*OO[[#This Row],[50]]</f>
        <v>3.1501919128709997E-4</v>
      </c>
      <c r="BA412" s="10">
        <f>3/24000000*OO[[#This Row],[109 (02JUL1985 12:00:00)-Water Temperature (C)]]*OO[[#This Row],[51]]</f>
        <v>1.4314972560484999E-4</v>
      </c>
      <c r="BB412" s="10">
        <f>3/24000000*OO[[#This Row],[110 (02JUL1985 15:00:00)-Water Temperature (C)]]*OO[[#This Row],[52]]</f>
        <v>6.23007726484625E-5</v>
      </c>
      <c r="BC412" s="10">
        <f>3/24000000*OO[[#This Row],[111 (02JUL1985 18:00:00)-Water Temperature (C)]]*OO[[#This Row],[53]]</f>
        <v>2.762281158747E-5</v>
      </c>
      <c r="BD412" s="10">
        <f>3/24000000*OO[[#This Row],[112 (02JUL1985 21:00:00)-Water Temperature (C)]]*OO[[#This Row],[54]]</f>
        <v>1.363853185445125E-5</v>
      </c>
      <c r="BE412" s="10">
        <f>3/24000000*OO[[#This Row],[113 (03JUL1985 00:00:00)-Water Temperature (C)]]*OO[[#This Row],[55]]</f>
        <v>8.7727186967074986E-6</v>
      </c>
      <c r="BF412" s="10">
        <f>3/24000000*OO[[#This Row],[114 (03JUL1985 03:00:00)-Water Temperature (C)]]*OO[[#This Row],[56]]</f>
        <v>7.1402725060187491E-6</v>
      </c>
      <c r="BG412" s="10">
        <f>3/24000000*OO[[#This Row],[115 (03JUL1985 06:00:00)-Water Temperature (C)]]*OO[[#This Row],[57]]</f>
        <v>6.4861484306149986E-6</v>
      </c>
      <c r="BH412" s="10">
        <f>3/24000000*OO[[#This Row],[116 (03JUL1985 09:00:00)-Water Temperature (C)]]*OO[[#This Row],[58]]</f>
        <v>6.3968930031999987E-6</v>
      </c>
      <c r="BI412" s="10">
        <f>3/24000000*OO[[#This Row],[117 (03JUL1985 12:00:00)-Water Temperature (C)]]*OO[[#This Row],[59]]</f>
        <v>6.672120932132499E-6</v>
      </c>
      <c r="BJ412" s="10">
        <f>3/24000000*OO[[#This Row],[118 (03JUL1985 15:00:00)-Water Temperature (C)]]*OO[[#This Row],[60]]</f>
        <v>6.8005415166423752E-6</v>
      </c>
      <c r="BK412" s="10">
        <f>3/24000000*OO[[#This Row],[119 (03JUL1985 18:00:00)-Water Temperature (C)]]*OO[[#This Row],[61]]</f>
        <v>6.2407660549852496E-6</v>
      </c>
      <c r="BL412" s="10">
        <f>3/24000000*OO[[#This Row],[120 (03JUL1985 21:00:00)-Water Temperature (C)]]*OO[[#This Row],[62]]</f>
        <v>5.1508942649599997E-6</v>
      </c>
      <c r="BM412" s="10">
        <f>3/24000000*OO[[#This Row],[121 (04JUL1985 00:00:00)-Water Temperature (C)]]*OO[[#This Row],[63]]</f>
        <v>4.0015264618979997E-6</v>
      </c>
      <c r="BN412" s="10">
        <f>3/24000000*OO[[#This Row],[122 (04JUL1985 03:00:00)-Water Temperature (C)]]*OO[[#This Row],[64]]</f>
        <v>3.0878668506892497E-6</v>
      </c>
      <c r="BO412" s="10">
        <f>3/24000000*OO[[#This Row],[123 (04JUL1985 06:00:00)-Water Temperature (C)]]*OO[[#This Row],[65]]</f>
        <v>2.4157231016752499E-6</v>
      </c>
      <c r="BP412" s="10">
        <f>3/24000000*OO[[#This Row],[124 (04JUL1985 09:00:00)-Water Temperature (C)]]*OO[[#This Row],[66]]</f>
        <v>2.0202357925365001E-6</v>
      </c>
      <c r="BQ412" s="10">
        <f>3/24000000*OO[[#This Row],[125 (04JUL1985 12:00:00)-Water Temperature (C)]]*OO[[#This Row],[67]]</f>
        <v>1.7609571493985E-6</v>
      </c>
      <c r="BR412" s="10">
        <f>3/24000000*OO[[#This Row],[126 (04JUL1985 15:00:00)-Water Temperature (C)]]*OO[[#This Row],[68]]</f>
        <v>1.5043375933593752E-6</v>
      </c>
      <c r="BS412" s="10">
        <f>3/24000000*OO[[#This Row],[127 (04JUL1985 18:00:00)-Water Temperature (C)]]*OO[[#This Row],[69]]</f>
        <v>1.3103627304326247E-6</v>
      </c>
      <c r="BT412" s="10">
        <f>3/24000000*OO[[#This Row],[128 (04JUL1985 21:00:00)-Water Temperature (C)]]*OO[[#This Row],[70]]</f>
        <v>1.1782515276847499E-6</v>
      </c>
      <c r="BU412" s="10">
        <f>3/24000000*OO[[#This Row],[129 (05JUL1985 00:00:00)-Water Temperature (C)]]*OO[[#This Row],[71]]</f>
        <v>1.0574618694986249E-6</v>
      </c>
      <c r="BV412" s="10">
        <f>3/24000000*OO[[#This Row],[130 (05JUL1985 03:00:00)-Water Temperature (C)]]*OO[[#This Row],[72]]</f>
        <v>9.5259591724499994E-7</v>
      </c>
      <c r="BW412" s="10">
        <f>3/24000000*OO[[#This Row],[131 (05JUL1985 06:00:00)-Water Temperature (C)]]*OO[[#This Row],[73]]</f>
        <v>8.5502671211475008E-7</v>
      </c>
      <c r="BX412" s="10">
        <f>3/24000000*OO[[#This Row],[132 (05JUL1985 09:00:00)-Water Temperature (C)]]*OO[[#This Row],[74]]</f>
        <v>8.1421748202600007E-7</v>
      </c>
      <c r="BY412" s="10">
        <f>3/24000000*OO[[#This Row],[133 (05JUL1985 12:00:00)-Water Temperature (C)]]*OO[[#This Row],[75]]</f>
        <v>8.5480570226974991E-7</v>
      </c>
      <c r="BZ412" s="10">
        <f>3/24000000*OO[[#This Row],[134 (05JUL1985 15:00:00)-Water Temperature (C)]]*OO[[#This Row],[76]]</f>
        <v>9.2747173843999993E-7</v>
      </c>
      <c r="CA412" s="10">
        <f>3/24000000*OO[[#This Row],[135 (05JUL1985 18:00:00)-Water Temperature (C)]]*OO[[#This Row],[77]]</f>
        <v>9.4250082395787483E-7</v>
      </c>
      <c r="CB412" s="10">
        <f>3/24000000*OO[[#This Row],[136 (05JUL1985 21:00:00)-Water Temperature (C)]]*OO[[#This Row],[78]]</f>
        <v>8.6409233780000002E-7</v>
      </c>
      <c r="CC412" s="10">
        <f>3/24000000*OO[[#This Row],[137 (06JUL1985 00:00:00)-Water Temperature (C)]]*OO[[#This Row],[79]]</f>
        <v>7.6012055880975002E-7</v>
      </c>
      <c r="CD412" s="10">
        <f>3/24000000*OO[[#This Row],[138 (06JUL1985 03:00:00)-Water Temperature (C)]]*OO[[#This Row],[80]]</f>
        <v>6.9429177740737498E-7</v>
      </c>
      <c r="CE412" s="10">
        <f>3/24000000*OO[[#This Row],[139 (06JUL1985 06:00:00)-Water Temperature (C)]]*OO[[#This Row],[81]]</f>
        <v>6.4796565873749996E-7</v>
      </c>
      <c r="CF412" s="10">
        <f>3/24000000*OO[[#This Row],[140 (06JUL1985 09:00:00)-Water Temperature (C)]]*OO[[#This Row],[82]]</f>
        <v>6.2618475310724993E-7</v>
      </c>
      <c r="CG412" s="10">
        <f>3/24000000*OO[[#This Row],[141 (06JUL1985 12:00:00)-Water Temperature (C)]]*OO[[#This Row],[83]]</f>
        <v>6.2790166717187491E-7</v>
      </c>
      <c r="CH412" s="10">
        <f>3/24000000*OO[[#This Row],[142 (06JUL1985 15:00:00)-Water Temperature (C)]]*OO[[#This Row],[84]]</f>
        <v>6.2419605932143745E-7</v>
      </c>
      <c r="CI412" s="10">
        <f>3/24000000*OO[[#This Row],[143 (06JUL1985 18:00:00)-Water Temperature (C)]]*OO[[#This Row],[85]]</f>
        <v>6.0087631393159996E-7</v>
      </c>
      <c r="CJ412" s="10">
        <f>3/24000000*OO[[#This Row],[144 (06JUL1985 21:00:00)-Water Temperature (C)]]*OO[[#This Row],[86]]</f>
        <v>5.717075339056999E-7</v>
      </c>
      <c r="CK412" s="10">
        <f>3/24000000*OO[[#This Row],[145 (07JUL1985 00:00:00)-Water Temperature (C)]]*OO[[#This Row],[87]]</f>
        <v>5.1822747911682502E-7</v>
      </c>
      <c r="CL412" s="10">
        <f>3/24000000*OO[[#This Row],[146 (07JUL1985 03:00:00)-Water Temperature (C)]]*OO[[#This Row],[88]]</f>
        <v>4.7308354599187499E-7</v>
      </c>
      <c r="CM412" s="10">
        <f>3/24000000*OO[[#This Row],[147 (07JUL1985 06:00:00)-Water Temperature (C)]]*OO[[#This Row],[89]]</f>
        <v>4.3833359506039991E-7</v>
      </c>
      <c r="CN412" s="10">
        <f>3/24000000*OO[[#This Row],[148 (07JUL1985 09:00:00)-Water Temperature (C)]]*OO[[#This Row],[90]]</f>
        <v>4.2418812594389997E-7</v>
      </c>
      <c r="CO412" s="10">
        <f>3/24000000*OO[[#This Row],[149 (07JUL1985 12:00:00)-Water Temperature (C)]]*OO[[#This Row],[91]]</f>
        <v>4.1908677732118752E-7</v>
      </c>
      <c r="CP412" s="10">
        <f>3/24000000*OO[[#This Row],[150 (07JUL1985 15:00:00)-Water Temperature (C)]]*OO[[#This Row],[92]]</f>
        <v>4.2886802743582497E-7</v>
      </c>
      <c r="CQ412" s="10">
        <f>3/24000000*OO[[#This Row],[151 (07JUL1985 18:00:00)-Water Temperature (C)]]*OO[[#This Row],[93]]</f>
        <v>4.4213219217974999E-7</v>
      </c>
      <c r="CR412" s="10">
        <f>3/24000000*OO[[#This Row],[152 (07JUL1985 21:00:00)-Water Temperature (C)]]*OO[[#This Row],[94]]</f>
        <v>4.2969954770982503E-7</v>
      </c>
      <c r="CS412" s="10">
        <f>3/24000000*OO[[#This Row],[153 (08JUL1985 00:00:00)-Water Temperature (C)]]*OO[[#This Row],[95]]</f>
        <v>3.8053989030960003E-7</v>
      </c>
      <c r="CT412" s="10">
        <f>3/24000000*OO[[#This Row],[154 (08JUL1985 03:00:00)-Water Temperature (C)]]*OO[[#This Row],[96]]</f>
        <v>3.4289086964399999E-7</v>
      </c>
      <c r="CU412" s="10">
        <f>3/24000000*OO[[#This Row],[155 (08JUL1985 06:00:00)-Water Temperature (C)]]*OO[[#This Row],[97]]</f>
        <v>3.1944674690333747E-7</v>
      </c>
      <c r="CV412" s="10">
        <f>3/24000000*OO[[#This Row],[156 (08JUL1985 09:00:00)-Water Temperature (C)]]*OO[[#This Row],[98]]</f>
        <v>3.1547354136479998E-7</v>
      </c>
      <c r="CW412" s="10">
        <f>3/24000000*OO[[#This Row],[157 (08JUL1985 12:00:00)-Water Temperature (C)]]*OO[[#This Row],[99]]</f>
        <v>3.1340979808935002E-7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0</v>
      </c>
      <c r="V413" s="10">
        <f>3/24000000*OO[[#This Row],[78 (28JUN1985 15:00:00)-Water Temperature (C)]]*OO[[#This Row],[20]]</f>
        <v>0</v>
      </c>
      <c r="W413" s="10">
        <f>3/24000000*OO[[#This Row],[79 (28JUN1985 18:00:00)-Water Temperature (C)]]*OO[[#This Row],[21]]</f>
        <v>0</v>
      </c>
      <c r="X413" s="10">
        <f>3/24000000*OO[[#This Row],[80 (28JUN1985 21:00:00)-Water Temperature (C)]]*OO[[#This Row],[22]]</f>
        <v>0</v>
      </c>
      <c r="Y413" s="10">
        <f>3/24000000*OO[[#This Row],[81 (29JUN1985 00:00:00)-Water Temperature (C)]]*OO[[#This Row],[23]]</f>
        <v>2.5950268650942496E-39</v>
      </c>
      <c r="Z413" s="10">
        <f>3/24000000*OO[[#This Row],[82 (29JUN1985 03:00:00)-Water Temperature (C)]]*OO[[#This Row],[24]]</f>
        <v>8.4787868365199988E-34</v>
      </c>
      <c r="AA413" s="10">
        <f>3/24000000*OO[[#This Row],[83 (29JUN1985 06:00:00)-Water Temperature (C)]]*OO[[#This Row],[25]]</f>
        <v>2.1380777436303749E-27</v>
      </c>
      <c r="AB413" s="10">
        <f>3/24000000*OO[[#This Row],[84 (29JUN1985 09:00:00)-Water Temperature (C)]]*OO[[#This Row],[26]]</f>
        <v>1.08528816325125E-22</v>
      </c>
      <c r="AC413" s="10">
        <f>3/24000000*OO[[#This Row],[85 (29JUN1985 12:00:00)-Water Temperature (C)]]*OO[[#This Row],[27]]</f>
        <v>4.9032347437125001E-19</v>
      </c>
      <c r="AD413" s="10">
        <f>3/24000000*OO[[#This Row],[86 (29JUN1985 15:00:00)-Water Temperature (C)]]*OO[[#This Row],[28]]</f>
        <v>4.8268810177600003E-16</v>
      </c>
      <c r="AE413" s="10">
        <f>3/24000000*OO[[#This Row],[88 (29JUN1985 21:00:00)-Water Temperature (C)]]*OO[[#This Row],[30]]</f>
        <v>2.1690089153825002E-11</v>
      </c>
      <c r="AF413" s="10">
        <f>3/24000000*OO[[#This Row],[88 (29JUN1985 21:00:00)-Water Temperature (C)]]*OO[[#This Row],[30]]</f>
        <v>2.1690089153825002E-11</v>
      </c>
      <c r="AG413" s="10">
        <f>3/24000000*OO[[#This Row],[89 (30JUN1985 00:00:00)-Water Temperature (C)]]*OO[[#This Row],[31]]</f>
        <v>1.3095401156722497E-9</v>
      </c>
      <c r="AH413" s="10">
        <f>3/24000000*OO[[#This Row],[90 (30JUN1985 03:00:00)-Water Temperature (C)]]*OO[[#This Row],[32]]</f>
        <v>4.3261589011278752E-8</v>
      </c>
      <c r="AI413" s="10">
        <f>3/24000000*OO[[#This Row],[91 (30JUN1985 06:00:00)-Water Temperature (C)]]*OO[[#This Row],[33]]</f>
        <v>8.7479096714799998E-7</v>
      </c>
      <c r="AJ413" s="10">
        <f>3/24000000*OO[[#This Row],[92 (30JUN1985 09:00:00)-Water Temperature (C)]]*OO[[#This Row],[34]]</f>
        <v>1.1859227597067501E-5</v>
      </c>
      <c r="AK413" s="10">
        <f>3/24000000*OO[[#This Row],[93 (30JUN1985 12:00:00)-Water Temperature (C)]]*OO[[#This Row],[35]]</f>
        <v>1.114392262341125E-4</v>
      </c>
      <c r="AL413" s="10">
        <f>3/24000000*OO[[#This Row],[94 (30JUN1985 15:00:00)-Water Temperature (C)]]*OO[[#This Row],[36]]</f>
        <v>7.5458120553749993E-4</v>
      </c>
      <c r="AM413" s="10">
        <f>3/24000000*OO[[#This Row],[95 (30JUN1985 18:00:00)-Water Temperature (C)]]*OO[[#This Row],[37]]</f>
        <v>3.63910937986925E-3</v>
      </c>
      <c r="AN413" s="10">
        <f>3/24000000*OO[[#This Row],[96 (30JUN1985 21:00:00)-Water Temperature (C)]]*OO[[#This Row],[38]]</f>
        <v>1.1989643377515001E-2</v>
      </c>
      <c r="AO413" s="10">
        <f>3/24000000*OO[[#This Row],[97 (01JUL1985 00:00:00)-Water Temperature (C)]]*OO[[#This Row],[39]]</f>
        <v>2.80881291781175E-2</v>
      </c>
      <c r="AP413" s="10">
        <f>3/24000000*OO[[#This Row],[98 (01JUL1985 03:00:00)-Water Temperature (C)]]*OO[[#This Row],[40]]</f>
        <v>5.1492181692000004E-2</v>
      </c>
      <c r="AQ413" s="10">
        <f>3/24000000*OO[[#This Row],[99 (01JUL1985 06:00:00)-Water Temperature (C)]]*OO[[#This Row],[41]]</f>
        <v>7.7006271984574992E-2</v>
      </c>
      <c r="AR413" s="10">
        <f>3/24000000*OO[[#This Row],[100 (01JUL1985 09:00:00)-Water Temperature (C)]]*OO[[#This Row],[42]]</f>
        <v>0.10008146392815</v>
      </c>
      <c r="AS413" s="10">
        <f>3/24000000*OO[[#This Row],[101 (01JUL1985 12:00:00)-Water Temperature (C)]]*OO[[#This Row],[43]]</f>
        <v>0.11302340310319998</v>
      </c>
      <c r="AT413" s="10">
        <f>3/24000000*OO[[#This Row],[102 (01JUL1985 15:00:00)-Water Temperature (C)]]*OO[[#This Row],[44]]</f>
        <v>0.1099088736911</v>
      </c>
      <c r="AU413" s="10">
        <f>3/24000000*OO[[#This Row],[103 (01JUL1985 18:00:00)-Water Temperature (C)]]*OO[[#This Row],[45]]</f>
        <v>8.8690511848049991E-2</v>
      </c>
      <c r="AV413" s="10">
        <f>3/24000000*OO[[#This Row],[104 (01JUL1985 21:00:00)-Water Temperature (C)]]*OO[[#This Row],[46]]</f>
        <v>6.0643332823612492E-2</v>
      </c>
      <c r="AW413" s="10">
        <f>3/24000000*OO[[#This Row],[105 (02JUL1985 00:00:00)-Water Temperature (C)]]*OO[[#This Row],[47]]</f>
        <v>3.5426826378872504E-2</v>
      </c>
      <c r="AX413" s="10">
        <f>3/24000000*OO[[#This Row],[106 (02JUL1985 03:00:00)-Water Temperature (C)]]*OO[[#This Row],[48]]</f>
        <v>1.8562890633870004E-2</v>
      </c>
      <c r="AY413" s="10">
        <f>3/24000000*OO[[#This Row],[107 (02JUL1985 06:00:00)-Water Temperature (C)]]*OO[[#This Row],[49]]</f>
        <v>8.8871795872537494E-3</v>
      </c>
      <c r="AZ413" s="10">
        <f>3/24000000*OO[[#This Row],[108 (02JUL1985 09:00:00)-Water Temperature (C)]]*OO[[#This Row],[50]]</f>
        <v>4.1806229849170005E-3</v>
      </c>
      <c r="BA413" s="10">
        <f>3/24000000*OO[[#This Row],[109 (02JUL1985 12:00:00)-Water Temperature (C)]]*OO[[#This Row],[51]]</f>
        <v>1.9211977770757498E-3</v>
      </c>
      <c r="BB413" s="10">
        <f>3/24000000*OO[[#This Row],[110 (02JUL1985 15:00:00)-Water Temperature (C)]]*OO[[#This Row],[52]]</f>
        <v>8.4223070447599991E-4</v>
      </c>
      <c r="BC413" s="10">
        <f>3/24000000*OO[[#This Row],[111 (02JUL1985 18:00:00)-Water Temperature (C)]]*OO[[#This Row],[53]]</f>
        <v>3.71390148643775E-4</v>
      </c>
      <c r="BD413" s="10">
        <f>3/24000000*OO[[#This Row],[112 (02JUL1985 21:00:00)-Water Temperature (C)]]*OO[[#This Row],[54]]</f>
        <v>1.7870901246213751E-4</v>
      </c>
      <c r="BE413" s="10">
        <f>3/24000000*OO[[#This Row],[113 (03JUL1985 00:00:00)-Water Temperature (C)]]*OO[[#This Row],[55]]</f>
        <v>1.1089846536405001E-4</v>
      </c>
      <c r="BF413" s="10">
        <f>3/24000000*OO[[#This Row],[114 (03JUL1985 03:00:00)-Water Temperature (C)]]*OO[[#This Row],[56]]</f>
        <v>8.8238117609974986E-5</v>
      </c>
      <c r="BG413" s="10">
        <f>3/24000000*OO[[#This Row],[115 (03JUL1985 06:00:00)-Water Temperature (C)]]*OO[[#This Row],[57]]</f>
        <v>7.9742698101562502E-5</v>
      </c>
      <c r="BH413" s="10">
        <f>3/24000000*OO[[#This Row],[116 (03JUL1985 09:00:00)-Water Temperature (C)]]*OO[[#This Row],[58]]</f>
        <v>7.8416531400399991E-5</v>
      </c>
      <c r="BI413" s="10">
        <f>3/24000000*OO[[#This Row],[117 (03JUL1985 12:00:00)-Water Temperature (C)]]*OO[[#This Row],[59]]</f>
        <v>8.1951398639499993E-5</v>
      </c>
      <c r="BJ413" s="10">
        <f>3/24000000*OO[[#This Row],[118 (03JUL1985 15:00:00)-Water Temperature (C)]]*OO[[#This Row],[60]]</f>
        <v>8.4160000317599998E-5</v>
      </c>
      <c r="BK413" s="10">
        <f>3/24000000*OO[[#This Row],[119 (03JUL1985 18:00:00)-Water Temperature (C)]]*OO[[#This Row],[61]]</f>
        <v>7.8140042789562496E-5</v>
      </c>
      <c r="BL413" s="10">
        <f>3/24000000*OO[[#This Row],[120 (03JUL1985 21:00:00)-Water Temperature (C)]]*OO[[#This Row],[62]]</f>
        <v>6.5178744986699993E-5</v>
      </c>
      <c r="BM413" s="10">
        <f>3/24000000*OO[[#This Row],[121 (04JUL1985 00:00:00)-Water Temperature (C)]]*OO[[#This Row],[63]]</f>
        <v>5.0953297589077497E-5</v>
      </c>
      <c r="BN413" s="10">
        <f>3/24000000*OO[[#This Row],[122 (04JUL1985 03:00:00)-Water Temperature (C)]]*OO[[#This Row],[64]]</f>
        <v>3.9409990870578745E-5</v>
      </c>
      <c r="BO413" s="10">
        <f>3/24000000*OO[[#This Row],[123 (04JUL1985 06:00:00)-Water Temperature (C)]]*OO[[#This Row],[65]]</f>
        <v>3.08452917730325E-5</v>
      </c>
      <c r="BP413" s="10">
        <f>3/24000000*OO[[#This Row],[124 (04JUL1985 09:00:00)-Water Temperature (C)]]*OO[[#This Row],[66]]</f>
        <v>2.5708985893979995E-5</v>
      </c>
      <c r="BQ413" s="10">
        <f>3/24000000*OO[[#This Row],[125 (04JUL1985 12:00:00)-Water Temperature (C)]]*OO[[#This Row],[67]]</f>
        <v>2.2405734217856248E-5</v>
      </c>
      <c r="BR413" s="10">
        <f>3/24000000*OO[[#This Row],[126 (04JUL1985 15:00:00)-Water Temperature (C)]]*OO[[#This Row],[68]]</f>
        <v>1.9148581067624999E-5</v>
      </c>
      <c r="BS413" s="10">
        <f>3/24000000*OO[[#This Row],[127 (04JUL1985 18:00:00)-Water Temperature (C)]]*OO[[#This Row],[69]]</f>
        <v>1.6666884431595E-5</v>
      </c>
      <c r="BT413" s="10">
        <f>3/24000000*OO[[#This Row],[128 (04JUL1985 21:00:00)-Water Temperature (C)]]*OO[[#This Row],[70]]</f>
        <v>1.4981404349161249E-5</v>
      </c>
      <c r="BU413" s="10">
        <f>3/24000000*OO[[#This Row],[129 (05JUL1985 00:00:00)-Water Temperature (C)]]*OO[[#This Row],[71]]</f>
        <v>1.3462055151090001E-5</v>
      </c>
      <c r="BV413" s="10">
        <f>3/24000000*OO[[#This Row],[130 (05JUL1985 03:00:00)-Water Temperature (C)]]*OO[[#This Row],[72]]</f>
        <v>1.214093572275E-5</v>
      </c>
      <c r="BW413" s="10">
        <f>3/24000000*OO[[#This Row],[131 (05JUL1985 06:00:00)-Water Temperature (C)]]*OO[[#This Row],[73]]</f>
        <v>1.0918517288597498E-5</v>
      </c>
      <c r="BX413" s="10">
        <f>3/24000000*OO[[#This Row],[132 (05JUL1985 09:00:00)-Water Temperature (C)]]*OO[[#This Row],[74]]</f>
        <v>1.0358073336149998E-5</v>
      </c>
      <c r="BY413" s="10">
        <f>3/24000000*OO[[#This Row],[133 (05JUL1985 12:00:00)-Water Temperature (C)]]*OO[[#This Row],[75]]</f>
        <v>1.0824177566993751E-5</v>
      </c>
      <c r="BZ413" s="10">
        <f>3/24000000*OO[[#This Row],[134 (05JUL1985 15:00:00)-Water Temperature (C)]]*OO[[#This Row],[76]]</f>
        <v>1.1755226896428749E-5</v>
      </c>
      <c r="CA413" s="10">
        <f>3/24000000*OO[[#This Row],[135 (05JUL1985 18:00:00)-Water Temperature (C)]]*OO[[#This Row],[77]]</f>
        <v>1.202926698457E-5</v>
      </c>
      <c r="CB413" s="10">
        <f>3/24000000*OO[[#This Row],[136 (05JUL1985 21:00:00)-Water Temperature (C)]]*OO[[#This Row],[78]]</f>
        <v>1.1116405695885E-5</v>
      </c>
      <c r="CC413" s="10">
        <f>3/24000000*OO[[#This Row],[137 (06JUL1985 00:00:00)-Water Temperature (C)]]*OO[[#This Row],[79]]</f>
        <v>9.7936121238800001E-6</v>
      </c>
      <c r="CD413" s="10">
        <f>3/24000000*OO[[#This Row],[138 (06JUL1985 03:00:00)-Water Temperature (C)]]*OO[[#This Row],[80]]</f>
        <v>8.9214623540624997E-6</v>
      </c>
      <c r="CE413" s="10">
        <f>3/24000000*OO[[#This Row],[139 (06JUL1985 06:00:00)-Water Temperature (C)]]*OO[[#This Row],[81]]</f>
        <v>8.3210896817099991E-6</v>
      </c>
      <c r="CF413" s="10">
        <f>3/24000000*OO[[#This Row],[140 (06JUL1985 09:00:00)-Water Temperature (C)]]*OO[[#This Row],[82]]</f>
        <v>8.0276563047374999E-6</v>
      </c>
      <c r="CG413" s="10">
        <f>3/24000000*OO[[#This Row],[141 (06JUL1985 12:00:00)-Water Temperature (C)]]*OO[[#This Row],[83]]</f>
        <v>8.0432712633337515E-6</v>
      </c>
      <c r="CH413" s="10">
        <f>3/24000000*OO[[#This Row],[142 (06JUL1985 15:00:00)-Water Temperature (C)]]*OO[[#This Row],[84]]</f>
        <v>8.0200767229312489E-6</v>
      </c>
      <c r="CI413" s="10">
        <f>3/24000000*OO[[#This Row],[143 (06JUL1985 18:00:00)-Water Temperature (C)]]*OO[[#This Row],[85]]</f>
        <v>7.7377917396000005E-6</v>
      </c>
      <c r="CJ413" s="10">
        <f>3/24000000*OO[[#This Row],[144 (06JUL1985 21:00:00)-Water Temperature (C)]]*OO[[#This Row],[86]]</f>
        <v>7.3832629418125005E-6</v>
      </c>
      <c r="CK413" s="10">
        <f>3/24000000*OO[[#This Row],[145 (07JUL1985 00:00:00)-Water Temperature (C)]]*OO[[#This Row],[87]]</f>
        <v>6.7182486121812499E-6</v>
      </c>
      <c r="CL413" s="10">
        <f>3/24000000*OO[[#This Row],[146 (07JUL1985 03:00:00)-Water Temperature (C)]]*OO[[#This Row],[88]]</f>
        <v>6.1299541069325002E-6</v>
      </c>
      <c r="CM413" s="10">
        <f>3/24000000*OO[[#This Row],[147 (07JUL1985 06:00:00)-Water Temperature (C)]]*OO[[#This Row],[89]]</f>
        <v>5.6802662263999992E-6</v>
      </c>
      <c r="CN413" s="10">
        <f>3/24000000*OO[[#This Row],[148 (07JUL1985 09:00:00)-Water Temperature (C)]]*OO[[#This Row],[90]]</f>
        <v>5.4839648118320005E-6</v>
      </c>
      <c r="CO413" s="10">
        <f>3/24000000*OO[[#This Row],[149 (07JUL1985 12:00:00)-Water Temperature (C)]]*OO[[#This Row],[91]]</f>
        <v>5.4172056615218736E-6</v>
      </c>
      <c r="CP413" s="10">
        <f>3/24000000*OO[[#This Row],[150 (07JUL1985 15:00:00)-Water Temperature (C)]]*OO[[#This Row],[92]]</f>
        <v>5.5373624050488751E-6</v>
      </c>
      <c r="CQ413" s="10">
        <f>3/24000000*OO[[#This Row],[151 (07JUL1985 18:00:00)-Water Temperature (C)]]*OO[[#This Row],[93]]</f>
        <v>5.7141515714889998E-6</v>
      </c>
      <c r="CR413" s="10">
        <f>3/24000000*OO[[#This Row],[152 (07JUL1985 21:00:00)-Water Temperature (C)]]*OO[[#This Row],[94]]</f>
        <v>5.5900160674224998E-6</v>
      </c>
      <c r="CS413" s="10">
        <f>3/24000000*OO[[#This Row],[153 (08JUL1985 00:00:00)-Water Temperature (C)]]*OO[[#This Row],[95]]</f>
        <v>4.9796681612459995E-6</v>
      </c>
      <c r="CT413" s="10">
        <f>3/24000000*OO[[#This Row],[154 (08JUL1985 03:00:00)-Water Temperature (C)]]*OO[[#This Row],[96]]</f>
        <v>4.47674774695E-6</v>
      </c>
      <c r="CU413" s="10">
        <f>3/24000000*OO[[#This Row],[155 (08JUL1985 06:00:00)-Water Temperature (C)]]*OO[[#This Row],[97]]</f>
        <v>4.1616515133956246E-6</v>
      </c>
      <c r="CV413" s="10">
        <f>3/24000000*OO[[#This Row],[156 (08JUL1985 09:00:00)-Water Temperature (C)]]*OO[[#This Row],[98]]</f>
        <v>4.0940432387924997E-6</v>
      </c>
      <c r="CW413" s="10">
        <f>3/24000000*OO[[#This Row],[157 (08JUL1985 12:00:00)-Water Temperature (C)]]*OO[[#This Row],[99]]</f>
        <v>4.0786943045231251E-6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0</v>
      </c>
      <c r="V414" s="10">
        <f>3/24000000*OO[[#This Row],[78 (28JUN1985 15:00:00)-Water Temperature (C)]]*OO[[#This Row],[20]]</f>
        <v>0</v>
      </c>
      <c r="W414" s="10">
        <f>3/24000000*OO[[#This Row],[79 (28JUN1985 18:00:00)-Water Temperature (C)]]*OO[[#This Row],[21]]</f>
        <v>0</v>
      </c>
      <c r="X414" s="10">
        <f>3/24000000*OO[[#This Row],[80 (28JUN1985 21:00:00)-Water Temperature (C)]]*OO[[#This Row],[22]]</f>
        <v>0</v>
      </c>
      <c r="Y414" s="10">
        <f>3/24000000*OO[[#This Row],[81 (29JUN1985 00:00:00)-Water Temperature (C)]]*OO[[#This Row],[23]]</f>
        <v>1.0517083036835E-39</v>
      </c>
      <c r="Z414" s="10">
        <f>3/24000000*OO[[#This Row],[82 (29JUN1985 03:00:00)-Water Temperature (C)]]*OO[[#This Row],[24]]</f>
        <v>4.8759552875000002E-34</v>
      </c>
      <c r="AA414" s="10">
        <f>3/24000000*OO[[#This Row],[83 (29JUN1985 06:00:00)-Water Temperature (C)]]*OO[[#This Row],[25]]</f>
        <v>1.0687557586056249E-27</v>
      </c>
      <c r="AB414" s="10">
        <f>3/24000000*OO[[#This Row],[84 (29JUN1985 09:00:00)-Water Temperature (C)]]*OO[[#This Row],[26]]</f>
        <v>6.48207281954E-23</v>
      </c>
      <c r="AC414" s="10">
        <f>3/24000000*OO[[#This Row],[85 (29JUN1985 12:00:00)-Water Temperature (C)]]*OO[[#This Row],[27]]</f>
        <v>3.3731544218195E-19</v>
      </c>
      <c r="AD414" s="10">
        <f>3/24000000*OO[[#This Row],[86 (29JUN1985 15:00:00)-Water Temperature (C)]]*OO[[#This Row],[28]]</f>
        <v>3.6528615334872491E-16</v>
      </c>
      <c r="AE414" s="10">
        <f>3/24000000*OO[[#This Row],[88 (29JUN1985 21:00:00)-Water Temperature (C)]]*OO[[#This Row],[30]]</f>
        <v>1.9248352196594998E-11</v>
      </c>
      <c r="AF414" s="10">
        <f>3/24000000*OO[[#This Row],[88 (29JUN1985 21:00:00)-Water Temperature (C)]]*OO[[#This Row],[30]]</f>
        <v>1.9248352196594998E-11</v>
      </c>
      <c r="AG414" s="10">
        <f>3/24000000*OO[[#This Row],[89 (30JUN1985 00:00:00)-Water Temperature (C)]]*OO[[#This Row],[31]]</f>
        <v>1.2485230700319999E-9</v>
      </c>
      <c r="AH414" s="10">
        <f>3/24000000*OO[[#This Row],[90 (30JUN1985 03:00:00)-Water Temperature (C)]]*OO[[#This Row],[32]]</f>
        <v>4.3713732380272494E-8</v>
      </c>
      <c r="AI414" s="10">
        <f>3/24000000*OO[[#This Row],[91 (30JUN1985 06:00:00)-Water Temperature (C)]]*OO[[#This Row],[33]]</f>
        <v>9.2767473163487497E-7</v>
      </c>
      <c r="AJ414" s="10">
        <f>3/24000000*OO[[#This Row],[92 (30JUN1985 09:00:00)-Water Temperature (C)]]*OO[[#This Row],[34]]</f>
        <v>1.3137471108337499E-5</v>
      </c>
      <c r="AK414" s="10">
        <f>3/24000000*OO[[#This Row],[93 (30JUN1985 12:00:00)-Water Temperature (C)]]*OO[[#This Row],[35]]</f>
        <v>1.2936429447457502E-4</v>
      </c>
      <c r="AL414" s="10">
        <f>3/24000000*OO[[#This Row],[94 (30JUN1985 15:00:00)-Water Temperature (C)]]*OO[[#This Row],[36]]</f>
        <v>9.1655892986749988E-4</v>
      </c>
      <c r="AM414" s="10">
        <f>3/24000000*OO[[#This Row],[95 (30JUN1985 18:00:00)-Water Temperature (C)]]*OO[[#This Row],[37]]</f>
        <v>4.6315344629609999E-3</v>
      </c>
      <c r="AN414" s="10">
        <f>3/24000000*OO[[#This Row],[96 (30JUN1985 21:00:00)-Water Temperature (C)]]*OO[[#This Row],[38]]</f>
        <v>1.6060687707312501E-2</v>
      </c>
      <c r="AO414" s="10">
        <f>3/24000000*OO[[#This Row],[97 (01JUL1985 00:00:00)-Water Temperature (C)]]*OO[[#This Row],[39]]</f>
        <v>3.94114953469E-2</v>
      </c>
      <c r="AP414" s="10">
        <f>3/24000000*OO[[#This Row],[98 (01JUL1985 03:00:00)-Water Temperature (C)]]*OO[[#This Row],[40]]</f>
        <v>7.5046946351162491E-2</v>
      </c>
      <c r="AQ414" s="10">
        <f>3/24000000*OO[[#This Row],[99 (01JUL1985 06:00:00)-Water Temperature (C)]]*OO[[#This Row],[41]]</f>
        <v>0.11608615934895</v>
      </c>
      <c r="AR414" s="10">
        <f>3/24000000*OO[[#This Row],[100 (01JUL1985 09:00:00)-Water Temperature (C)]]*OO[[#This Row],[42]]</f>
        <v>0.1548746759481</v>
      </c>
      <c r="AS414" s="10">
        <f>3/24000000*OO[[#This Row],[101 (01JUL1985 12:00:00)-Water Temperature (C)]]*OO[[#This Row],[43]]</f>
        <v>0.17977727950999997</v>
      </c>
      <c r="AT414" s="10">
        <f>3/24000000*OO[[#This Row],[102 (01JUL1985 15:00:00)-Water Temperature (C)]]*OO[[#This Row],[44]]</f>
        <v>0.17987211310139997</v>
      </c>
      <c r="AU414" s="10">
        <f>3/24000000*OO[[#This Row],[103 (01JUL1985 18:00:00)-Water Temperature (C)]]*OO[[#This Row],[45]]</f>
        <v>0.14995444984</v>
      </c>
      <c r="AV414" s="10">
        <f>3/24000000*OO[[#This Row],[104 (01JUL1985 21:00:00)-Water Temperature (C)]]*OO[[#This Row],[46]]</f>
        <v>0.10539389965635</v>
      </c>
      <c r="AW414" s="10">
        <f>3/24000000*OO[[#This Row],[105 (02JUL1985 00:00:00)-Water Temperature (C)]]*OO[[#This Row],[47]]</f>
        <v>6.3408072508799998E-2</v>
      </c>
      <c r="AX414" s="10">
        <f>3/24000000*OO[[#This Row],[106 (02JUL1985 03:00:00)-Water Temperature (C)]]*OO[[#This Row],[48]]</f>
        <v>3.3728099741804997E-2</v>
      </c>
      <c r="AY414" s="10">
        <f>3/24000000*OO[[#This Row],[107 (02JUL1985 06:00:00)-Water Temperature (C)]]*OO[[#This Row],[49]]</f>
        <v>1.63060427740125E-2</v>
      </c>
      <c r="AZ414" s="10">
        <f>3/24000000*OO[[#This Row],[108 (02JUL1985 09:00:00)-Water Temperature (C)]]*OO[[#This Row],[50]]</f>
        <v>7.6545059841249983E-3</v>
      </c>
      <c r="BA414" s="10">
        <f>3/24000000*OO[[#This Row],[109 (02JUL1985 12:00:00)-Water Temperature (C)]]*OO[[#This Row],[51]]</f>
        <v>3.5061171158879997E-3</v>
      </c>
      <c r="BB414" s="10">
        <f>3/24000000*OO[[#This Row],[110 (02JUL1985 15:00:00)-Water Temperature (C)]]*OO[[#This Row],[52]]</f>
        <v>1.5274394275230001E-3</v>
      </c>
      <c r="BC414" s="10">
        <f>3/24000000*OO[[#This Row],[111 (02JUL1985 18:00:00)-Water Temperature (C)]]*OO[[#This Row],[53]]</f>
        <v>6.5575896299999994E-4</v>
      </c>
      <c r="BD414" s="10">
        <f>3/24000000*OO[[#This Row],[112 (02JUL1985 21:00:00)-Water Temperature (C)]]*OO[[#This Row],[54]]</f>
        <v>2.9810607038809994E-4</v>
      </c>
      <c r="BE414" s="10">
        <f>3/24000000*OO[[#This Row],[113 (03JUL1985 00:00:00)-Water Temperature (C)]]*OO[[#This Row],[55]]</f>
        <v>1.704888630848E-4</v>
      </c>
      <c r="BF414" s="10">
        <f>3/24000000*OO[[#This Row],[114 (03JUL1985 03:00:00)-Water Temperature (C)]]*OO[[#This Row],[56]]</f>
        <v>1.2866162740559999E-4</v>
      </c>
      <c r="BG414" s="10">
        <f>3/24000000*OO[[#This Row],[115 (03JUL1985 06:00:00)-Water Temperature (C)]]*OO[[#This Row],[57]]</f>
        <v>1.1436543020340002E-4</v>
      </c>
      <c r="BH414" s="10">
        <f>3/24000000*OO[[#This Row],[116 (03JUL1985 09:00:00)-Water Temperature (C)]]*OO[[#This Row],[58]]</f>
        <v>1.1134444283077499E-4</v>
      </c>
      <c r="BI414" s="10">
        <f>3/24000000*OO[[#This Row],[117 (03JUL1985 12:00:00)-Water Temperature (C)]]*OO[[#This Row],[59]]</f>
        <v>1.160242865748E-4</v>
      </c>
      <c r="BJ414" s="10">
        <f>3/24000000*OO[[#This Row],[118 (03JUL1985 15:00:00)-Water Temperature (C)]]*OO[[#This Row],[60]]</f>
        <v>1.1986525578519998E-4</v>
      </c>
      <c r="BK414" s="10">
        <f>3/24000000*OO[[#This Row],[119 (03JUL1985 18:00:00)-Water Temperature (C)]]*OO[[#This Row],[61]]</f>
        <v>1.1277578904663749E-4</v>
      </c>
      <c r="BL414" s="10">
        <f>3/24000000*OO[[#This Row],[120 (03JUL1985 21:00:00)-Water Temperature (C)]]*OO[[#This Row],[62]]</f>
        <v>9.52639898129125E-5</v>
      </c>
      <c r="BM414" s="10">
        <f>3/24000000*OO[[#This Row],[121 (04JUL1985 00:00:00)-Water Temperature (C)]]*OO[[#This Row],[63]]</f>
        <v>7.4987145206399997E-5</v>
      </c>
      <c r="BN414" s="10">
        <f>3/24000000*OO[[#This Row],[122 (04JUL1985 03:00:00)-Water Temperature (C)]]*OO[[#This Row],[64]]</f>
        <v>5.8007842965322493E-5</v>
      </c>
      <c r="BO414" s="10">
        <f>3/24000000*OO[[#This Row],[123 (04JUL1985 06:00:00)-Water Temperature (C)]]*OO[[#This Row],[65]]</f>
        <v>4.5283554502984992E-5</v>
      </c>
      <c r="BP414" s="10">
        <f>3/24000000*OO[[#This Row],[124 (04JUL1985 09:00:00)-Water Temperature (C)]]*OO[[#This Row],[66]]</f>
        <v>3.7357147267967503E-5</v>
      </c>
      <c r="BQ414" s="10">
        <f>3/24000000*OO[[#This Row],[125 (04JUL1985 12:00:00)-Water Temperature (C)]]*OO[[#This Row],[67]]</f>
        <v>3.2366674769499995E-5</v>
      </c>
      <c r="BR414" s="10">
        <f>3/24000000*OO[[#This Row],[126 (04JUL1985 15:00:00)-Water Temperature (C)]]*OO[[#This Row],[68]]</f>
        <v>2.7629471699561249E-5</v>
      </c>
      <c r="BS414" s="10">
        <f>3/24000000*OO[[#This Row],[127 (04JUL1985 18:00:00)-Water Temperature (C)]]*OO[[#This Row],[69]]</f>
        <v>2.3957908027674997E-5</v>
      </c>
      <c r="BT414" s="10">
        <f>3/24000000*OO[[#This Row],[128 (04JUL1985 21:00:00)-Water Temperature (C)]]*OO[[#This Row],[70]]</f>
        <v>2.1436435758513748E-5</v>
      </c>
      <c r="BU414" s="10">
        <f>3/24000000*OO[[#This Row],[129 (05JUL1985 00:00:00)-Water Temperature (C)]]*OO[[#This Row],[71]]</f>
        <v>1.9245212465312497E-5</v>
      </c>
      <c r="BV414" s="10">
        <f>3/24000000*OO[[#This Row],[130 (05JUL1985 03:00:00)-Water Temperature (C)]]*OO[[#This Row],[72]]</f>
        <v>1.7341359918239999E-5</v>
      </c>
      <c r="BW414" s="10">
        <f>3/24000000*OO[[#This Row],[131 (05JUL1985 06:00:00)-Water Temperature (C)]]*OO[[#This Row],[73]]</f>
        <v>1.5605558172899998E-5</v>
      </c>
      <c r="BX414" s="10">
        <f>3/24000000*OO[[#This Row],[132 (05JUL1985 09:00:00)-Water Temperature (C)]]*OO[[#This Row],[74]]</f>
        <v>1.4699795932136247E-5</v>
      </c>
      <c r="BY414" s="10">
        <f>3/24000000*OO[[#This Row],[133 (05JUL1985 12:00:00)-Water Temperature (C)]]*OO[[#This Row],[75]]</f>
        <v>1.5199789562696248E-5</v>
      </c>
      <c r="BZ414" s="10">
        <f>3/24000000*OO[[#This Row],[134 (05JUL1985 15:00:00)-Water Temperature (C)]]*OO[[#This Row],[76]]</f>
        <v>1.6473959214299999E-5</v>
      </c>
      <c r="CA414" s="10">
        <f>3/24000000*OO[[#This Row],[135 (05JUL1985 18:00:00)-Water Temperature (C)]]*OO[[#This Row],[77]]</f>
        <v>1.69864823042625E-5</v>
      </c>
      <c r="CB414" s="10">
        <f>3/24000000*OO[[#This Row],[136 (05JUL1985 21:00:00)-Water Temperature (C)]]*OO[[#This Row],[78]]</f>
        <v>1.5865056880364999E-5</v>
      </c>
      <c r="CC414" s="10">
        <f>3/24000000*OO[[#This Row],[137 (06JUL1985 00:00:00)-Water Temperature (C)]]*OO[[#This Row],[79]]</f>
        <v>1.4006651330375E-5</v>
      </c>
      <c r="CD414" s="10">
        <f>3/24000000*OO[[#This Row],[138 (06JUL1985 03:00:00)-Water Temperature (C)]]*OO[[#This Row],[80]]</f>
        <v>1.2678361065765E-5</v>
      </c>
      <c r="CE414" s="10">
        <f>3/24000000*OO[[#This Row],[139 (06JUL1985 06:00:00)-Water Temperature (C)]]*OO[[#This Row],[81]]</f>
        <v>1.1786368638275E-5</v>
      </c>
      <c r="CF414" s="10">
        <f>3/24000000*OO[[#This Row],[140 (06JUL1985 09:00:00)-Water Temperature (C)]]*OO[[#This Row],[82]]</f>
        <v>1.13210642088E-5</v>
      </c>
      <c r="CG414" s="10">
        <f>3/24000000*OO[[#This Row],[141 (06JUL1985 12:00:00)-Water Temperature (C)]]*OO[[#This Row],[83]]</f>
        <v>1.1304374527897501E-5</v>
      </c>
      <c r="CH414" s="10">
        <f>3/24000000*OO[[#This Row],[142 (06JUL1985 15:00:00)-Water Temperature (C)]]*OO[[#This Row],[84]]</f>
        <v>1.129344208102125E-5</v>
      </c>
      <c r="CI414" s="10">
        <f>3/24000000*OO[[#This Row],[143 (06JUL1985 18:00:00)-Water Temperature (C)]]*OO[[#This Row],[85]]</f>
        <v>1.09306438709325E-5</v>
      </c>
      <c r="CJ414" s="10">
        <f>3/24000000*OO[[#This Row],[144 (06JUL1985 21:00:00)-Water Temperature (C)]]*OO[[#This Row],[86]]</f>
        <v>1.044861612813E-5</v>
      </c>
      <c r="CK414" s="10">
        <f>3/24000000*OO[[#This Row],[145 (07JUL1985 00:00:00)-Water Temperature (C)]]*OO[[#This Row],[87]]</f>
        <v>9.5575870087062511E-6</v>
      </c>
      <c r="CL414" s="10">
        <f>3/24000000*OO[[#This Row],[146 (07JUL1985 03:00:00)-Water Temperature (C)]]*OO[[#This Row],[88]]</f>
        <v>8.7048909920250008E-6</v>
      </c>
      <c r="CM414" s="10">
        <f>3/24000000*OO[[#This Row],[147 (07JUL1985 06:00:00)-Water Temperature (C)]]*OO[[#This Row],[89]]</f>
        <v>8.0545488675887515E-6</v>
      </c>
      <c r="CN414" s="10">
        <f>3/24000000*OO[[#This Row],[148 (07JUL1985 09:00:00)-Water Temperature (C)]]*OO[[#This Row],[90]]</f>
        <v>7.7361480431324999E-6</v>
      </c>
      <c r="CO414" s="10">
        <f>3/24000000*OO[[#This Row],[149 (07JUL1985 12:00:00)-Water Temperature (C)]]*OO[[#This Row],[91]]</f>
        <v>7.6305090512699985E-6</v>
      </c>
      <c r="CP414" s="10">
        <f>3/24000000*OO[[#This Row],[150 (07JUL1985 15:00:00)-Water Temperature (C)]]*OO[[#This Row],[92]]</f>
        <v>7.7722928668699997E-6</v>
      </c>
      <c r="CQ414" s="10">
        <f>3/24000000*OO[[#This Row],[151 (07JUL1985 18:00:00)-Water Temperature (C)]]*OO[[#This Row],[93]]</f>
        <v>8.0186175391499993E-6</v>
      </c>
      <c r="CR414" s="10">
        <f>3/24000000*OO[[#This Row],[152 (07JUL1985 21:00:00)-Water Temperature (C)]]*OO[[#This Row],[94]]</f>
        <v>7.8988790693399999E-6</v>
      </c>
      <c r="CS414" s="10">
        <f>3/24000000*OO[[#This Row],[153 (08JUL1985 00:00:00)-Water Temperature (C)]]*OO[[#This Row],[95]]</f>
        <v>7.1017472855249999E-6</v>
      </c>
      <c r="CT414" s="10">
        <f>3/24000000*OO[[#This Row],[154 (08JUL1985 03:00:00)-Water Temperature (C)]]*OO[[#This Row],[96]]</f>
        <v>6.3567745519087499E-6</v>
      </c>
      <c r="CU414" s="10">
        <f>3/24000000*OO[[#This Row],[155 (08JUL1985 06:00:00)-Water Temperature (C)]]*OO[[#This Row],[97]]</f>
        <v>5.8822587385499993E-6</v>
      </c>
      <c r="CV414" s="10">
        <f>3/24000000*OO[[#This Row],[156 (08JUL1985 09:00:00)-Water Temperature (C)]]*OO[[#This Row],[98]]</f>
        <v>5.7464763543687502E-6</v>
      </c>
      <c r="CW414" s="10">
        <f>3/24000000*OO[[#This Row],[157 (08JUL1985 12:00:00)-Water Temperature (C)]]*OO[[#This Row],[99]]</f>
        <v>5.7301942620003756E-6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0</v>
      </c>
      <c r="V415" s="10">
        <f>3/24000000*OO[[#This Row],[78 (28JUN1985 15:00:00)-Water Temperature (C)]]*OO[[#This Row],[20]]</f>
        <v>0</v>
      </c>
      <c r="W415" s="10">
        <f>3/24000000*OO[[#This Row],[79 (28JUN1985 18:00:00)-Water Temperature (C)]]*OO[[#This Row],[21]]</f>
        <v>0</v>
      </c>
      <c r="X415" s="10">
        <f>3/24000000*OO[[#This Row],[80 (28JUN1985 21:00:00)-Water Temperature (C)]]*OO[[#This Row],[22]]</f>
        <v>0</v>
      </c>
      <c r="Y415" s="10">
        <f>3/24000000*OO[[#This Row],[81 (29JUN1985 00:00:00)-Water Temperature (C)]]*OO[[#This Row],[23]]</f>
        <v>2.1722201104576249E-40</v>
      </c>
      <c r="Z415" s="10">
        <f>3/24000000*OO[[#This Row],[82 (29JUN1985 03:00:00)-Water Temperature (C)]]*OO[[#This Row],[24]]</f>
        <v>1.5831045122087499E-34</v>
      </c>
      <c r="AA415" s="10">
        <f>3/24000000*OO[[#This Row],[83 (29JUN1985 06:00:00)-Water Temperature (C)]]*OO[[#This Row],[25]]</f>
        <v>2.8223025625574995E-28</v>
      </c>
      <c r="AB415" s="10">
        <f>3/24000000*OO[[#This Row],[84 (29JUN1985 09:00:00)-Water Temperature (C)]]*OO[[#This Row],[26]]</f>
        <v>2.1189727826119998E-23</v>
      </c>
      <c r="AC415" s="10">
        <f>3/24000000*OO[[#This Row],[85 (29JUN1985 12:00:00)-Water Temperature (C)]]*OO[[#This Row],[27]]</f>
        <v>1.308593045020875E-19</v>
      </c>
      <c r="AD415" s="10">
        <f>3/24000000*OO[[#This Row],[86 (29JUN1985 15:00:00)-Water Temperature (C)]]*OO[[#This Row],[28]]</f>
        <v>1.5731639802922501E-16</v>
      </c>
      <c r="AE415" s="10">
        <f>3/24000000*OO[[#This Row],[88 (29JUN1985 21:00:00)-Water Temperature (C)]]*OO[[#This Row],[30]]</f>
        <v>9.7171631174274987E-12</v>
      </c>
      <c r="AF415" s="10">
        <f>3/24000000*OO[[#This Row],[88 (29JUN1985 21:00:00)-Water Temperature (C)]]*OO[[#This Row],[30]]</f>
        <v>9.7171631174274987E-12</v>
      </c>
      <c r="AG415" s="10">
        <f>3/24000000*OO[[#This Row],[89 (30JUN1985 00:00:00)-Water Temperature (C)]]*OO[[#This Row],[31]]</f>
        <v>6.7331781173825003E-10</v>
      </c>
      <c r="AH415" s="10">
        <f>3/24000000*OO[[#This Row],[90 (30JUN1985 03:00:00)-Water Temperature (C)]]*OO[[#This Row],[32]]</f>
        <v>2.49070646006875E-8</v>
      </c>
      <c r="AI415" s="10">
        <f>3/24000000*OO[[#This Row],[91 (30JUN1985 06:00:00)-Water Temperature (C)]]*OO[[#This Row],[33]]</f>
        <v>5.5351337051574987E-7</v>
      </c>
      <c r="AJ415" s="10">
        <f>3/24000000*OO[[#This Row],[92 (30JUN1985 09:00:00)-Water Temperature (C)]]*OO[[#This Row],[34]]</f>
        <v>8.1607803093900006E-6</v>
      </c>
      <c r="AK415" s="10">
        <f>3/24000000*OO[[#This Row],[93 (30JUN1985 12:00:00)-Water Temperature (C)]]*OO[[#This Row],[35]]</f>
        <v>8.3659379860049997E-5</v>
      </c>
      <c r="AL415" s="10">
        <f>3/24000000*OO[[#This Row],[94 (30JUN1985 15:00:00)-Water Temperature (C)]]*OO[[#This Row],[36]]</f>
        <v>6.1587413847562493E-4</v>
      </c>
      <c r="AM415" s="10">
        <f>3/24000000*OO[[#This Row],[95 (30JUN1985 18:00:00)-Water Temperature (C)]]*OO[[#This Row],[37]]</f>
        <v>3.2300552667018749E-3</v>
      </c>
      <c r="AN415" s="10">
        <f>3/24000000*OO[[#This Row],[96 (30JUN1985 21:00:00)-Water Temperature (C)]]*OO[[#This Row],[38]]</f>
        <v>1.1643930938745E-2</v>
      </c>
      <c r="AO415" s="10">
        <f>3/24000000*OO[[#This Row],[97 (01JUL1985 00:00:00)-Water Temperature (C)]]*OO[[#This Row],[39]]</f>
        <v>2.9605691800263744E-2</v>
      </c>
      <c r="AP415" s="10">
        <f>3/24000000*OO[[#This Row],[98 (01JUL1985 03:00:00)-Water Temperature (C)]]*OO[[#This Row],[40]]</f>
        <v>5.7985372609500006E-2</v>
      </c>
      <c r="AQ415" s="10">
        <f>3/24000000*OO[[#This Row],[99 (01JUL1985 06:00:00)-Water Temperature (C)]]*OO[[#This Row],[41]]</f>
        <v>9.2002396702800013E-2</v>
      </c>
      <c r="AR415" s="10">
        <f>3/24000000*OO[[#This Row],[100 (01JUL1985 09:00:00)-Water Temperature (C)]]*OO[[#This Row],[42]]</f>
        <v>0.12519617906250002</v>
      </c>
      <c r="AS415" s="10">
        <f>3/24000000*OO[[#This Row],[101 (01JUL1985 12:00:00)-Water Temperature (C)]]*OO[[#This Row],[43]]</f>
        <v>0.14822538811062499</v>
      </c>
      <c r="AT415" s="10">
        <f>3/24000000*OO[[#This Row],[102 (01JUL1985 15:00:00)-Water Temperature (C)]]*OO[[#This Row],[44]]</f>
        <v>0.15131565263255001</v>
      </c>
      <c r="AU415" s="10">
        <f>3/24000000*OO[[#This Row],[103 (01JUL1985 18:00:00)-Water Temperature (C)]]*OO[[#This Row],[45]]</f>
        <v>0.1291697667502375</v>
      </c>
      <c r="AV415" s="10">
        <f>3/24000000*OO[[#This Row],[104 (01JUL1985 21:00:00)-Water Temperature (C)]]*OO[[#This Row],[46]]</f>
        <v>9.2572073197199997E-2</v>
      </c>
      <c r="AW415" s="10">
        <f>3/24000000*OO[[#This Row],[105 (02JUL1985 00:00:00)-Water Temperature (C)]]*OO[[#This Row],[47]]</f>
        <v>5.6891653282562495E-2</v>
      </c>
      <c r="AX415" s="10">
        <f>3/24000000*OO[[#This Row],[106 (02JUL1985 03:00:00)-Water Temperature (C)]]*OO[[#This Row],[48]]</f>
        <v>3.0794526139415E-2</v>
      </c>
      <c r="AY415" s="10">
        <f>3/24000000*OO[[#This Row],[107 (02JUL1985 06:00:00)-Water Temperature (C)]]*OO[[#This Row],[49]]</f>
        <v>1.508660178239375E-2</v>
      </c>
      <c r="AZ415" s="10">
        <f>3/24000000*OO[[#This Row],[108 (02JUL1985 09:00:00)-Water Temperature (C)]]*OO[[#This Row],[50]]</f>
        <v>7.1301650856250001E-3</v>
      </c>
      <c r="BA415" s="10">
        <f>3/24000000*OO[[#This Row],[109 (02JUL1985 12:00:00)-Water Temperature (C)]]*OO[[#This Row],[51]]</f>
        <v>3.2854733020243748E-3</v>
      </c>
      <c r="BB415" s="10">
        <f>3/24000000*OO[[#This Row],[110 (02JUL1985 15:00:00)-Water Temperature (C)]]*OO[[#This Row],[52]]</f>
        <v>1.4405490350178748E-3</v>
      </c>
      <c r="BC415" s="10">
        <f>3/24000000*OO[[#This Row],[111 (02JUL1985 18:00:00)-Water Temperature (C)]]*OO[[#This Row],[53]]</f>
        <v>6.156955740577501E-4</v>
      </c>
      <c r="BD415" s="10">
        <f>3/24000000*OO[[#This Row],[112 (02JUL1985 21:00:00)-Water Temperature (C)]]*OO[[#This Row],[54]]</f>
        <v>2.7362317595412499E-4</v>
      </c>
      <c r="BE415" s="10">
        <f>3/24000000*OO[[#This Row],[113 (03JUL1985 00:00:00)-Water Temperature (C)]]*OO[[#This Row],[55]]</f>
        <v>1.4973434727536249E-4</v>
      </c>
      <c r="BF415" s="10">
        <f>3/24000000*OO[[#This Row],[114 (03JUL1985 03:00:00)-Water Temperature (C)]]*OO[[#This Row],[56]]</f>
        <v>1.0904039495507501E-4</v>
      </c>
      <c r="BG415" s="10">
        <f>3/24000000*OO[[#This Row],[115 (03JUL1985 06:00:00)-Water Temperature (C)]]*OO[[#This Row],[57]]</f>
        <v>9.5815682947225007E-5</v>
      </c>
      <c r="BH415" s="10">
        <f>3/24000000*OO[[#This Row],[116 (03JUL1985 09:00:00)-Water Temperature (C)]]*OO[[#This Row],[58]]</f>
        <v>9.2700609353299986E-5</v>
      </c>
      <c r="BI415" s="10">
        <f>3/24000000*OO[[#This Row],[117 (03JUL1985 12:00:00)-Water Temperature (C)]]*OO[[#This Row],[59]]</f>
        <v>9.6472476885374987E-5</v>
      </c>
      <c r="BJ415" s="10">
        <f>3/24000000*OO[[#This Row],[118 (03JUL1985 15:00:00)-Water Temperature (C)]]*OO[[#This Row],[60]]</f>
        <v>1.00198608197625E-4</v>
      </c>
      <c r="BK415" s="10">
        <f>3/24000000*OO[[#This Row],[119 (03JUL1985 18:00:00)-Water Temperature (C)]]*OO[[#This Row],[61]]</f>
        <v>9.531543174986251E-5</v>
      </c>
      <c r="BL415" s="10">
        <f>3/24000000*OO[[#This Row],[120 (03JUL1985 21:00:00)-Water Temperature (C)]]*OO[[#This Row],[62]]</f>
        <v>8.1423514665750009E-5</v>
      </c>
      <c r="BM415" s="10">
        <f>3/24000000*OO[[#This Row],[121 (04JUL1985 00:00:00)-Water Temperature (C)]]*OO[[#This Row],[63]]</f>
        <v>6.4535635506011237E-5</v>
      </c>
      <c r="BN415" s="10">
        <f>3/24000000*OO[[#This Row],[122 (04JUL1985 03:00:00)-Water Temperature (C)]]*OO[[#This Row],[64]]</f>
        <v>5.0093019571129991E-5</v>
      </c>
      <c r="BO415" s="10">
        <f>3/24000000*OO[[#This Row],[123 (04JUL1985 06:00:00)-Water Temperature (C)]]*OO[[#This Row],[65]]</f>
        <v>3.9092207026014995E-5</v>
      </c>
      <c r="BP415" s="10">
        <f>3/24000000*OO[[#This Row],[124 (04JUL1985 09:00:00)-Water Temperature (C)]]*OO[[#This Row],[66]]</f>
        <v>3.2062197098737497E-5</v>
      </c>
      <c r="BQ415" s="10">
        <f>3/24000000*OO[[#This Row],[125 (04JUL1985 12:00:00)-Water Temperature (C)]]*OO[[#This Row],[67]]</f>
        <v>2.768276115633875E-5</v>
      </c>
      <c r="BR415" s="10">
        <f>3/24000000*OO[[#This Row],[126 (04JUL1985 15:00:00)-Water Temperature (C)]]*OO[[#This Row],[68]]</f>
        <v>2.3655093325316252E-5</v>
      </c>
      <c r="BS415" s="10">
        <f>3/24000000*OO[[#This Row],[127 (04JUL1985 18:00:00)-Water Temperature (C)]]*OO[[#This Row],[69]]</f>
        <v>2.0472751088624997E-5</v>
      </c>
      <c r="BT415" s="10">
        <f>3/24000000*OO[[#This Row],[128 (04JUL1985 21:00:00)-Water Temperature (C)]]*OO[[#This Row],[70]]</f>
        <v>1.8269283529381252E-5</v>
      </c>
      <c r="BU415" s="10">
        <f>3/24000000*OO[[#This Row],[129 (05JUL1985 00:00:00)-Water Temperature (C)]]*OO[[#This Row],[71]]</f>
        <v>1.6406014320847498E-5</v>
      </c>
      <c r="BV415" s="10">
        <f>3/24000000*OO[[#This Row],[130 (05JUL1985 03:00:00)-Water Temperature (C)]]*OO[[#This Row],[72]]</f>
        <v>1.4786034478109999E-5</v>
      </c>
      <c r="BW415" s="10">
        <f>3/24000000*OO[[#This Row],[131 (05JUL1985 06:00:00)-Water Temperature (C)]]*OO[[#This Row],[73]]</f>
        <v>1.3320264464429998E-5</v>
      </c>
      <c r="BX415" s="10">
        <f>3/24000000*OO[[#This Row],[132 (05JUL1985 09:00:00)-Water Temperature (C)]]*OO[[#This Row],[74]]</f>
        <v>1.2491993066245001E-5</v>
      </c>
      <c r="BY415" s="10">
        <f>3/24000000*OO[[#This Row],[133 (05JUL1985 12:00:00)-Water Temperature (C)]]*OO[[#This Row],[75]]</f>
        <v>1.2822396150899999E-5</v>
      </c>
      <c r="BZ415" s="10">
        <f>3/24000000*OO[[#This Row],[134 (05JUL1985 15:00:00)-Water Temperature (C)]]*OO[[#This Row],[76]]</f>
        <v>1.3876386963852501E-5</v>
      </c>
      <c r="CA415" s="10">
        <f>3/24000000*OO[[#This Row],[135 (05JUL1985 18:00:00)-Water Temperature (C)]]*OO[[#This Row],[77]]</f>
        <v>1.4390733022539999E-5</v>
      </c>
      <c r="CB415" s="10">
        <f>3/24000000*OO[[#This Row],[136 (05JUL1985 21:00:00)-Water Temperature (C)]]*OO[[#This Row],[78]]</f>
        <v>1.3556370294472499E-5</v>
      </c>
      <c r="CC415" s="10">
        <f>3/24000000*OO[[#This Row],[137 (06JUL1985 00:00:00)-Water Temperature (C)]]*OO[[#This Row],[79]]</f>
        <v>1.2004111503119999E-5</v>
      </c>
      <c r="CD415" s="10">
        <f>3/24000000*OO[[#This Row],[138 (06JUL1985 03:00:00)-Water Temperature (C)]]*OO[[#This Row],[80]]</f>
        <v>1.0821907146749999E-5</v>
      </c>
      <c r="CE415" s="10">
        <f>3/24000000*OO[[#This Row],[139 (06JUL1985 06:00:00)-Water Temperature (C)]]*OO[[#This Row],[81]]</f>
        <v>1.00388803728E-5</v>
      </c>
      <c r="CF415" s="10">
        <f>3/24000000*OO[[#This Row],[140 (06JUL1985 09:00:00)-Water Temperature (C)]]*OO[[#This Row],[82]]</f>
        <v>9.6156043565437494E-6</v>
      </c>
      <c r="CG415" s="10">
        <f>3/24000000*OO[[#This Row],[141 (06JUL1985 12:00:00)-Water Temperature (C)]]*OO[[#This Row],[83]]</f>
        <v>9.5786654991299998E-6</v>
      </c>
      <c r="CH415" s="10">
        <f>3/24000000*OO[[#This Row],[142 (06JUL1985 15:00:00)-Water Temperature (C)]]*OO[[#This Row],[84]]</f>
        <v>9.5834078429624995E-6</v>
      </c>
      <c r="CI415" s="10">
        <f>3/24000000*OO[[#This Row],[143 (06JUL1985 18:00:00)-Water Temperature (C)]]*OO[[#This Row],[85]]</f>
        <v>9.3052663921424995E-6</v>
      </c>
      <c r="CJ415" s="10">
        <f>3/24000000*OO[[#This Row],[144 (06JUL1985 21:00:00)-Water Temperature (C)]]*OO[[#This Row],[86]]</f>
        <v>8.9066256108974991E-6</v>
      </c>
      <c r="CK415" s="10">
        <f>3/24000000*OO[[#This Row],[145 (07JUL1985 00:00:00)-Water Temperature (C)]]*OO[[#This Row],[87]]</f>
        <v>8.1847650699749987E-6</v>
      </c>
      <c r="CL415" s="10">
        <f>3/24000000*OO[[#This Row],[146 (07JUL1985 03:00:00)-Water Temperature (C)]]*OO[[#This Row],[88]]</f>
        <v>7.4511863151324992E-6</v>
      </c>
      <c r="CM415" s="10">
        <f>3/24000000*OO[[#This Row],[147 (07JUL1985 06:00:00)-Water Temperature (C)]]*OO[[#This Row],[89]]</f>
        <v>6.8902357738999994E-6</v>
      </c>
      <c r="CN415" s="10">
        <f>3/24000000*OO[[#This Row],[148 (07JUL1985 09:00:00)-Water Temperature (C)]]*OO[[#This Row],[90]]</f>
        <v>6.5963373229437501E-6</v>
      </c>
      <c r="CO415" s="10">
        <f>3/24000000*OO[[#This Row],[149 (07JUL1985 12:00:00)-Water Temperature (C)]]*OO[[#This Row],[91]]</f>
        <v>6.4992011924999998E-6</v>
      </c>
      <c r="CP415" s="10">
        <f>3/24000000*OO[[#This Row],[150 (07JUL1985 15:00:00)-Water Temperature (C)]]*OO[[#This Row],[92]]</f>
        <v>6.60497024350875E-6</v>
      </c>
      <c r="CQ415" s="10">
        <f>3/24000000*OO[[#This Row],[151 (07JUL1985 18:00:00)-Water Temperature (C)]]*OO[[#This Row],[93]]</f>
        <v>6.8146413543649999E-6</v>
      </c>
      <c r="CR415" s="10">
        <f>3/24000000*OO[[#This Row],[152 (07JUL1985 21:00:00)-Water Temperature (C)]]*OO[[#This Row],[94]]</f>
        <v>6.7465880848162495E-6</v>
      </c>
      <c r="CS415" s="10">
        <f>3/24000000*OO[[#This Row],[153 (08JUL1985 00:00:00)-Water Temperature (C)]]*OO[[#This Row],[95]]</f>
        <v>6.1133456563484999E-6</v>
      </c>
      <c r="CT415" s="10">
        <f>3/24000000*OO[[#This Row],[154 (08JUL1985 03:00:00)-Water Temperature (C)]]*OO[[#This Row],[96]]</f>
        <v>5.459626275117624E-6</v>
      </c>
      <c r="CU415" s="10">
        <f>3/24000000*OO[[#This Row],[155 (08JUL1985 06:00:00)-Water Temperature (C)]]*OO[[#This Row],[97]]</f>
        <v>5.036545166165E-6</v>
      </c>
      <c r="CV415" s="10">
        <f>3/24000000*OO[[#This Row],[156 (08JUL1985 09:00:00)-Water Temperature (C)]]*OO[[#This Row],[98]]</f>
        <v>4.8963974726452498E-6</v>
      </c>
      <c r="CW415" s="10">
        <f>3/24000000*OO[[#This Row],[157 (08JUL1985 12:00:00)-Water Temperature (C)]]*OO[[#This Row],[99]]</f>
        <v>4.8825761684500002E-6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0</v>
      </c>
      <c r="V416" s="10">
        <f>3/24000000*OO[[#This Row],[78 (28JUN1985 15:00:00)-Water Temperature (C)]]*OO[[#This Row],[20]]</f>
        <v>0</v>
      </c>
      <c r="W416" s="10">
        <f>3/24000000*OO[[#This Row],[79 (28JUN1985 18:00:00)-Water Temperature (C)]]*OO[[#This Row],[21]]</f>
        <v>0</v>
      </c>
      <c r="X416" s="10">
        <f>3/24000000*OO[[#This Row],[80 (28JUN1985 21:00:00)-Water Temperature (C)]]*OO[[#This Row],[22]]</f>
        <v>0</v>
      </c>
      <c r="Y416" s="10">
        <f>3/24000000*OO[[#This Row],[81 (29JUN1985 00:00:00)-Water Temperature (C)]]*OO[[#This Row],[23]]</f>
        <v>3.5360419169407493E-41</v>
      </c>
      <c r="Z416" s="10">
        <f>3/24000000*OO[[#This Row],[82 (29JUN1985 03:00:00)-Water Temperature (C)]]*OO[[#This Row],[24]]</f>
        <v>4.2590690153700002E-35</v>
      </c>
      <c r="AA416" s="10">
        <f>3/24000000*OO[[#This Row],[83 (29JUN1985 06:00:00)-Water Temperature (C)]]*OO[[#This Row],[25]]</f>
        <v>6.0945342610399996E-29</v>
      </c>
      <c r="AB416" s="10">
        <f>3/24000000*OO[[#This Row],[84 (29JUN1985 09:00:00)-Water Temperature (C)]]*OO[[#This Row],[26]]</f>
        <v>5.6264864177812493E-24</v>
      </c>
      <c r="AC416" s="10">
        <f>3/24000000*OO[[#This Row],[85 (29JUN1985 12:00:00)-Water Temperature (C)]]*OO[[#This Row],[27]]</f>
        <v>4.0268391593512495E-20</v>
      </c>
      <c r="AD416" s="10">
        <f>3/24000000*OO[[#This Row],[86 (29JUN1985 15:00:00)-Water Temperature (C)]]*OO[[#This Row],[28]]</f>
        <v>5.2823432195824984E-17</v>
      </c>
      <c r="AE416" s="10">
        <f>3/24000000*OO[[#This Row],[88 (29JUN1985 21:00:00)-Water Temperature (C)]]*OO[[#This Row],[30]]</f>
        <v>3.7144495851340005E-12</v>
      </c>
      <c r="AF416" s="10">
        <f>3/24000000*OO[[#This Row],[88 (29JUN1985 21:00:00)-Water Temperature (C)]]*OO[[#This Row],[30]]</f>
        <v>3.7144495851340005E-12</v>
      </c>
      <c r="AG416" s="10">
        <f>3/24000000*OO[[#This Row],[89 (30JUN1985 00:00:00)-Water Temperature (C)]]*OO[[#This Row],[31]]</f>
        <v>2.7144026741514998E-10</v>
      </c>
      <c r="AH416" s="10">
        <f>3/24000000*OO[[#This Row],[90 (30JUN1985 03:00:00)-Water Temperature (C)]]*OO[[#This Row],[32]]</f>
        <v>1.049276428948125E-8</v>
      </c>
      <c r="AI416" s="10">
        <f>3/24000000*OO[[#This Row],[91 (30JUN1985 06:00:00)-Water Temperature (C)]]*OO[[#This Row],[33]]</f>
        <v>2.4207306524009996E-7</v>
      </c>
      <c r="AJ416" s="10">
        <f>3/24000000*OO[[#This Row],[92 (30JUN1985 09:00:00)-Water Temperature (C)]]*OO[[#This Row],[34]]</f>
        <v>3.6846093882199999E-6</v>
      </c>
      <c r="AK416" s="10">
        <f>3/24000000*OO[[#This Row],[93 (30JUN1985 12:00:00)-Water Temperature (C)]]*OO[[#This Row],[35]]</f>
        <v>3.8962630959064995E-5</v>
      </c>
      <c r="AL416" s="10">
        <f>3/24000000*OO[[#This Row],[94 (30JUN1985 15:00:00)-Water Temperature (C)]]*OO[[#This Row],[36]]</f>
        <v>2.9553312300166246E-4</v>
      </c>
      <c r="AM416" s="10">
        <f>3/24000000*OO[[#This Row],[95 (30JUN1985 18:00:00)-Water Temperature (C)]]*OO[[#This Row],[37]]</f>
        <v>1.5937351639444997E-3</v>
      </c>
      <c r="AN416" s="10">
        <f>3/24000000*OO[[#This Row],[96 (30JUN1985 21:00:00)-Water Temperature (C)]]*OO[[#This Row],[38]]</f>
        <v>5.9219856924299999E-3</v>
      </c>
      <c r="AO416" s="10">
        <f>3/24000000*OO[[#This Row],[97 (01JUL1985 00:00:00)-Water Temperature (C)]]*OO[[#This Row],[39]]</f>
        <v>1.5481668602126249E-2</v>
      </c>
      <c r="AP416" s="10">
        <f>3/24000000*OO[[#This Row],[98 (01JUL1985 03:00:00)-Water Temperature (C)]]*OO[[#This Row],[40]]</f>
        <v>3.1008302489880003E-2</v>
      </c>
      <c r="AQ416" s="10">
        <f>3/24000000*OO[[#This Row],[99 (01JUL1985 06:00:00)-Water Temperature (C)]]*OO[[#This Row],[41]]</f>
        <v>5.0182006251999992E-2</v>
      </c>
      <c r="AR416" s="10">
        <f>3/24000000*OO[[#This Row],[100 (01JUL1985 09:00:00)-Water Temperature (C)]]*OO[[#This Row],[42]]</f>
        <v>6.9389329045725007E-2</v>
      </c>
      <c r="AS416" s="10">
        <f>3/24000000*OO[[#This Row],[101 (01JUL1985 12:00:00)-Water Temperature (C)]]*OO[[#This Row],[43]]</f>
        <v>8.3460560673599998E-2</v>
      </c>
      <c r="AT416" s="10">
        <f>3/24000000*OO[[#This Row],[102 (01JUL1985 15:00:00)-Water Temperature (C)]]*OO[[#This Row],[44]]</f>
        <v>8.6599240356599994E-2</v>
      </c>
      <c r="AU416" s="10">
        <f>3/24000000*OO[[#This Row],[103 (01JUL1985 18:00:00)-Water Temperature (C)]]*OO[[#This Row],[45]]</f>
        <v>7.5421950522699982E-2</v>
      </c>
      <c r="AV416" s="10">
        <f>3/24000000*OO[[#This Row],[104 (01JUL1985 21:00:00)-Water Temperature (C)]]*OO[[#This Row],[46]]</f>
        <v>5.4959935624562493E-2</v>
      </c>
      <c r="AW416" s="10">
        <f>3/24000000*OO[[#This Row],[105 (02JUL1985 00:00:00)-Water Temperature (C)]]*OO[[#This Row],[47]]</f>
        <v>3.4359467748750004E-2</v>
      </c>
      <c r="AX416" s="10">
        <f>3/24000000*OO[[#This Row],[106 (02JUL1985 03:00:00)-Water Temperature (C)]]*OO[[#This Row],[48]]</f>
        <v>1.9083112703128749E-2</v>
      </c>
      <c r="AY416" s="10">
        <f>3/24000000*OO[[#This Row],[107 (02JUL1985 06:00:00)-Water Temperature (C)]]*OO[[#This Row],[49]]</f>
        <v>9.5712401227100001E-3</v>
      </c>
      <c r="AZ416" s="10">
        <f>3/24000000*OO[[#This Row],[108 (02JUL1985 09:00:00)-Water Temperature (C)]]*OO[[#This Row],[50]]</f>
        <v>4.6220296769250001E-3</v>
      </c>
      <c r="BA416" s="10">
        <f>3/24000000*OO[[#This Row],[109 (02JUL1985 12:00:00)-Water Temperature (C)]]*OO[[#This Row],[51]]</f>
        <v>2.1753369480342496E-3</v>
      </c>
      <c r="BB416" s="10">
        <f>3/24000000*OO[[#This Row],[110 (02JUL1985 15:00:00)-Water Temperature (C)]]*OO[[#This Row],[52]]</f>
        <v>9.7533451734750014E-4</v>
      </c>
      <c r="BC416" s="10">
        <f>3/24000000*OO[[#This Row],[111 (02JUL1985 18:00:00)-Water Temperature (C)]]*OO[[#This Row],[53]]</f>
        <v>4.2350126244629995E-4</v>
      </c>
      <c r="BD416" s="10">
        <f>3/24000000*OO[[#This Row],[112 (02JUL1985 21:00:00)-Water Temperature (C)]]*OO[[#This Row],[54]]</f>
        <v>1.8895711781677501E-4</v>
      </c>
      <c r="BE416" s="10">
        <f>3/24000000*OO[[#This Row],[113 (03JUL1985 00:00:00)-Water Temperature (C)]]*OO[[#This Row],[55]]</f>
        <v>1.020974844280875E-4</v>
      </c>
      <c r="BF416" s="10">
        <f>3/24000000*OO[[#This Row],[114 (03JUL1985 03:00:00)-Water Temperature (C)]]*OO[[#This Row],[56]]</f>
        <v>7.2833508841274982E-5</v>
      </c>
      <c r="BG416" s="10">
        <f>3/24000000*OO[[#This Row],[115 (03JUL1985 06:00:00)-Water Temperature (C)]]*OO[[#This Row],[57]]</f>
        <v>6.3404398191062498E-5</v>
      </c>
      <c r="BH416" s="10">
        <f>3/24000000*OO[[#This Row],[116 (03JUL1985 09:00:00)-Water Temperature (C)]]*OO[[#This Row],[58]]</f>
        <v>6.1087714630199993E-5</v>
      </c>
      <c r="BI416" s="10">
        <f>3/24000000*OO[[#This Row],[117 (03JUL1985 12:00:00)-Water Temperature (C)]]*OO[[#This Row],[59]]</f>
        <v>6.351203547991249E-5</v>
      </c>
      <c r="BJ416" s="10">
        <f>3/24000000*OO[[#This Row],[118 (03JUL1985 15:00:00)-Water Temperature (C)]]*OO[[#This Row],[60]]</f>
        <v>6.6253523923124995E-5</v>
      </c>
      <c r="BK416" s="10">
        <f>3/24000000*OO[[#This Row],[119 (03JUL1985 18:00:00)-Water Temperature (C)]]*OO[[#This Row],[61]]</f>
        <v>6.3568912335184991E-5</v>
      </c>
      <c r="BL416" s="10">
        <f>3/24000000*OO[[#This Row],[120 (03JUL1985 21:00:00)-Water Temperature (C)]]*OO[[#This Row],[62]]</f>
        <v>5.4791946054929997E-5</v>
      </c>
      <c r="BM416" s="10">
        <f>3/24000000*OO[[#This Row],[121 (04JUL1985 00:00:00)-Water Temperature (C)]]*OO[[#This Row],[63]]</f>
        <v>4.3676393670899996E-5</v>
      </c>
      <c r="BN416" s="10">
        <f>3/24000000*OO[[#This Row],[122 (04JUL1985 03:00:00)-Water Temperature (C)]]*OO[[#This Row],[64]]</f>
        <v>3.4031640576505E-5</v>
      </c>
      <c r="BO416" s="10">
        <f>3/24000000*OO[[#This Row],[123 (04JUL1985 06:00:00)-Water Temperature (C)]]*OO[[#This Row],[65]]</f>
        <v>2.65633821234E-5</v>
      </c>
      <c r="BP416" s="10">
        <f>3/24000000*OO[[#This Row],[124 (04JUL1985 09:00:00)-Water Temperature (C)]]*OO[[#This Row],[66]]</f>
        <v>2.1713634140357498E-5</v>
      </c>
      <c r="BQ416" s="10">
        <f>3/24000000*OO[[#This Row],[125 (04JUL1985 12:00:00)-Water Temperature (C)]]*OO[[#This Row],[67]]</f>
        <v>1.8712153146472496E-5</v>
      </c>
      <c r="BR416" s="10">
        <f>3/24000000*OO[[#This Row],[126 (04JUL1985 15:00:00)-Water Temperature (C)]]*OO[[#This Row],[68]]</f>
        <v>1.6004278713500001E-5</v>
      </c>
      <c r="BS416" s="10">
        <f>3/24000000*OO[[#This Row],[127 (04JUL1985 18:00:00)-Water Temperature (C)]]*OO[[#This Row],[69]]</f>
        <v>1.382829857365E-5</v>
      </c>
      <c r="BT416" s="10">
        <f>3/24000000*OO[[#This Row],[128 (04JUL1985 21:00:00)-Water Temperature (C)]]*OO[[#This Row],[70]]</f>
        <v>1.2318048655611251E-5</v>
      </c>
      <c r="BU416" s="10">
        <f>3/24000000*OO[[#This Row],[129 (05JUL1985 00:00:00)-Water Temperature (C)]]*OO[[#This Row],[71]]</f>
        <v>1.106332949685E-5</v>
      </c>
      <c r="BV416" s="10">
        <f>3/24000000*OO[[#This Row],[130 (05JUL1985 03:00:00)-Water Temperature (C)]]*OO[[#This Row],[72]]</f>
        <v>9.9725420303074992E-6</v>
      </c>
      <c r="BW416" s="10">
        <f>3/24000000*OO[[#This Row],[131 (05JUL1985 06:00:00)-Water Temperature (C)]]*OO[[#This Row],[73]]</f>
        <v>8.9889763393787487E-6</v>
      </c>
      <c r="BX416" s="10">
        <f>3/24000000*OO[[#This Row],[132 (05JUL1985 09:00:00)-Water Temperature (C)]]*OO[[#This Row],[74]]</f>
        <v>8.4078174071325009E-6</v>
      </c>
      <c r="BY416" s="10">
        <f>3/24000000*OO[[#This Row],[133 (05JUL1985 12:00:00)-Water Temperature (C)]]*OO[[#This Row],[75]]</f>
        <v>8.5873205650312486E-6</v>
      </c>
      <c r="BZ416" s="10">
        <f>3/24000000*OO[[#This Row],[134 (05JUL1985 15:00:00)-Water Temperature (C)]]*OO[[#This Row],[76]]</f>
        <v>9.2866618834762488E-6</v>
      </c>
      <c r="CA416" s="10">
        <f>3/24000000*OO[[#This Row],[135 (05JUL1985 18:00:00)-Water Temperature (C)]]*OO[[#This Row],[77]]</f>
        <v>9.6722900718762494E-6</v>
      </c>
      <c r="CB416" s="10">
        <f>3/24000000*OO[[#This Row],[136 (05JUL1985 21:00:00)-Water Temperature (C)]]*OO[[#This Row],[78]]</f>
        <v>9.1687258361249985E-6</v>
      </c>
      <c r="CC416" s="10">
        <f>3/24000000*OO[[#This Row],[137 (06JUL1985 00:00:00)-Water Temperature (C)]]*OO[[#This Row],[79]]</f>
        <v>8.1387431605624997E-6</v>
      </c>
      <c r="CD416" s="10">
        <f>3/24000000*OO[[#This Row],[138 (06JUL1985 03:00:00)-Water Temperature (C)]]*OO[[#This Row],[80]]</f>
        <v>7.3215378737812487E-6</v>
      </c>
      <c r="CE416" s="10">
        <f>3/24000000*OO[[#This Row],[139 (06JUL1985 06:00:00)-Water Temperature (C)]]*OO[[#This Row],[81]]</f>
        <v>6.7845130209037488E-6</v>
      </c>
      <c r="CF416" s="10">
        <f>3/24000000*OO[[#This Row],[140 (06JUL1985 09:00:00)-Water Temperature (C)]]*OO[[#This Row],[82]]</f>
        <v>6.4883569050624994E-6</v>
      </c>
      <c r="CG416" s="10">
        <f>3/24000000*OO[[#This Row],[141 (06JUL1985 12:00:00)-Water Temperature (C)]]*OO[[#This Row],[83]]</f>
        <v>6.4545808490649999E-6</v>
      </c>
      <c r="CH416" s="10">
        <f>3/24000000*OO[[#This Row],[142 (06JUL1985 15:00:00)-Water Temperature (C)]]*OO[[#This Row],[84]]</f>
        <v>6.4662928891099984E-6</v>
      </c>
      <c r="CI416" s="10">
        <f>3/24000000*OO[[#This Row],[143 (06JUL1985 18:00:00)-Water Temperature (C)]]*OO[[#This Row],[85]]</f>
        <v>6.2930409753937498E-6</v>
      </c>
      <c r="CJ416" s="10">
        <f>3/24000000*OO[[#This Row],[144 (06JUL1985 21:00:00)-Water Temperature (C)]]*OO[[#This Row],[86]]</f>
        <v>6.0306289435406247E-6</v>
      </c>
      <c r="CK416" s="10">
        <f>3/24000000*OO[[#This Row],[145 (07JUL1985 00:00:00)-Water Temperature (C)]]*OO[[#This Row],[87]]</f>
        <v>5.5603524375134996E-6</v>
      </c>
      <c r="CL416" s="10">
        <f>3/24000000*OO[[#This Row],[146 (07JUL1985 03:00:00)-Water Temperature (C)]]*OO[[#This Row],[88]]</f>
        <v>5.0623957739985E-6</v>
      </c>
      <c r="CM416" s="10">
        <f>3/24000000*OO[[#This Row],[147 (07JUL1985 06:00:00)-Water Temperature (C)]]*OO[[#This Row],[89]]</f>
        <v>4.6809735761129997E-6</v>
      </c>
      <c r="CN416" s="10">
        <f>3/24000000*OO[[#This Row],[148 (07JUL1985 09:00:00)-Water Temperature (C)]]*OO[[#This Row],[90]]</f>
        <v>4.4732140429004999E-6</v>
      </c>
      <c r="CO416" s="10">
        <f>3/24000000*OO[[#This Row],[149 (07JUL1985 12:00:00)-Water Temperature (C)]]*OO[[#This Row],[91]]</f>
        <v>4.4038357921397506E-6</v>
      </c>
      <c r="CP416" s="10">
        <f>3/24000000*OO[[#This Row],[150 (07JUL1985 15:00:00)-Water Temperature (C)]]*OO[[#This Row],[92]]</f>
        <v>4.4700985675458748E-6</v>
      </c>
      <c r="CQ416" s="10">
        <f>3/24000000*OO[[#This Row],[151 (07JUL1985 18:00:00)-Water Temperature (C)]]*OO[[#This Row],[93]]</f>
        <v>4.6131530015050004E-6</v>
      </c>
      <c r="CR416" s="10">
        <f>3/24000000*OO[[#This Row],[152 (07JUL1985 21:00:00)-Water Temperature (C)]]*OO[[#This Row],[94]]</f>
        <v>4.5841573750830001E-6</v>
      </c>
      <c r="CS416" s="10">
        <f>3/24000000*OO[[#This Row],[153 (08JUL1985 00:00:00)-Water Temperature (C)]]*OO[[#This Row],[95]]</f>
        <v>4.1759972995687496E-6</v>
      </c>
      <c r="CT416" s="10">
        <f>3/24000000*OO[[#This Row],[154 (08JUL1985 03:00:00)-Water Temperature (C)]]*OO[[#This Row],[96]]</f>
        <v>3.7256253744125003E-6</v>
      </c>
      <c r="CU416" s="10">
        <f>3/24000000*OO[[#This Row],[155 (08JUL1985 06:00:00)-Water Temperature (C)]]*OO[[#This Row],[97]]</f>
        <v>3.4306912064264998E-6</v>
      </c>
      <c r="CV416" s="10">
        <f>3/24000000*OO[[#This Row],[156 (08JUL1985 09:00:00)-Water Temperature (C)]]*OO[[#This Row],[98]]</f>
        <v>3.3249373636872497E-6</v>
      </c>
      <c r="CW416" s="10">
        <f>3/24000000*OO[[#This Row],[157 (08JUL1985 12:00:00)-Water Temperature (C)]]*OO[[#This Row],[99]]</f>
        <v>3.3163331804088751E-6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0</v>
      </c>
      <c r="V417" s="10">
        <f>3/24000000*OO[[#This Row],[78 (28JUN1985 15:00:00)-Water Temperature (C)]]*OO[[#This Row],[20]]</f>
        <v>0</v>
      </c>
      <c r="W417" s="10">
        <f>3/24000000*OO[[#This Row],[79 (28JUN1985 18:00:00)-Water Temperature (C)]]*OO[[#This Row],[21]]</f>
        <v>0</v>
      </c>
      <c r="X417" s="10">
        <f>3/24000000*OO[[#This Row],[80 (28JUN1985 21:00:00)-Water Temperature (C)]]*OO[[#This Row],[22]]</f>
        <v>0</v>
      </c>
      <c r="Y417" s="10">
        <f>3/24000000*OO[[#This Row],[81 (29JUN1985 00:00:00)-Water Temperature (C)]]*OO[[#This Row],[23]]</f>
        <v>1.003634296262375E-41</v>
      </c>
      <c r="Z417" s="10">
        <f>3/24000000*OO[[#This Row],[82 (29JUN1985 03:00:00)-Water Temperature (C)]]*OO[[#This Row],[24]]</f>
        <v>2.0934611978393749E-35</v>
      </c>
      <c r="AA417" s="10">
        <f>3/24000000*OO[[#This Row],[83 (29JUN1985 06:00:00)-Water Temperature (C)]]*OO[[#This Row],[25]]</f>
        <v>2.4244449891927501E-29</v>
      </c>
      <c r="AB417" s="10">
        <f>3/24000000*OO[[#This Row],[84 (29JUN1985 09:00:00)-Water Temperature (C)]]*OO[[#This Row],[26]]</f>
        <v>2.7580023322031249E-24</v>
      </c>
      <c r="AC417" s="10">
        <f>3/24000000*OO[[#This Row],[85 (29JUN1985 12:00:00)-Water Temperature (C)]]*OO[[#This Row],[27]]</f>
        <v>2.2904278022667502E-20</v>
      </c>
      <c r="AD417" s="10">
        <f>3/24000000*OO[[#This Row],[86 (29JUN1985 15:00:00)-Water Temperature (C)]]*OO[[#This Row],[28]]</f>
        <v>3.29026840290375E-17</v>
      </c>
      <c r="AE417" s="10">
        <f>3/24000000*OO[[#This Row],[88 (29JUN1985 21:00:00)-Water Temperature (C)]]*OO[[#This Row],[30]]</f>
        <v>2.6485085894062502E-12</v>
      </c>
      <c r="AF417" s="10">
        <f>3/24000000*OO[[#This Row],[88 (29JUN1985 21:00:00)-Water Temperature (C)]]*OO[[#This Row],[30]]</f>
        <v>2.6485085894062502E-12</v>
      </c>
      <c r="AG417" s="10">
        <f>3/24000000*OO[[#This Row],[89 (30JUN1985 00:00:00)-Water Temperature (C)]]*OO[[#This Row],[31]]</f>
        <v>2.0568556315331249E-10</v>
      </c>
      <c r="AH417" s="10">
        <f>3/24000000*OO[[#This Row],[90 (30JUN1985 03:00:00)-Water Temperature (C)]]*OO[[#This Row],[32]]</f>
        <v>8.3658059888424995E-9</v>
      </c>
      <c r="AI417" s="10">
        <f>3/24000000*OO[[#This Row],[91 (30JUN1985 06:00:00)-Water Temperature (C)]]*OO[[#This Row],[33]]</f>
        <v>2.012306851347E-7</v>
      </c>
      <c r="AJ417" s="10">
        <f>3/24000000*OO[[#This Row],[92 (30JUN1985 09:00:00)-Water Temperature (C)]]*OO[[#This Row],[34]]</f>
        <v>3.1779524356784999E-6</v>
      </c>
      <c r="AK417" s="10">
        <f>3/24000000*OO[[#This Row],[93 (30JUN1985 12:00:00)-Water Temperature (C)]]*OO[[#This Row],[35]]</f>
        <v>3.4901249586524994E-5</v>
      </c>
      <c r="AL417" s="10">
        <f>3/24000000*OO[[#This Row],[94 (30JUN1985 15:00:00)-Water Temperature (C)]]*OO[[#This Row],[36]]</f>
        <v>2.7443652956852496E-4</v>
      </c>
      <c r="AM417" s="10">
        <f>3/24000000*OO[[#This Row],[95 (30JUN1985 18:00:00)-Water Temperature (C)]]*OO[[#This Row],[37]]</f>
        <v>1.5282436633887498E-3</v>
      </c>
      <c r="AN417" s="10">
        <f>3/24000000*OO[[#This Row],[96 (30JUN1985 21:00:00)-Water Temperature (C)]]*OO[[#This Row],[38]]</f>
        <v>5.8779824026000006E-3</v>
      </c>
      <c r="AO417" s="10">
        <f>3/24000000*OO[[#This Row],[97 (01JUL1985 00:00:00)-Water Temperature (C)]]*OO[[#This Row],[39]]</f>
        <v>1.5943255273689998E-2</v>
      </c>
      <c r="AP417" s="10">
        <f>3/24000000*OO[[#This Row],[98 (01JUL1985 03:00:00)-Water Temperature (C)]]*OO[[#This Row],[40]]</f>
        <v>3.2859125416974999E-2</v>
      </c>
      <c r="AQ417" s="10">
        <f>3/24000000*OO[[#This Row],[99 (01JUL1985 06:00:00)-Water Temperature (C)]]*OO[[#This Row],[41]]</f>
        <v>5.453971305529999E-2</v>
      </c>
      <c r="AR417" s="10">
        <f>3/24000000*OO[[#This Row],[100 (01JUL1985 09:00:00)-Water Temperature (C)]]*OO[[#This Row],[42]]</f>
        <v>7.6988573773924998E-2</v>
      </c>
      <c r="AS417" s="10">
        <f>3/24000000*OO[[#This Row],[101 (01JUL1985 12:00:00)-Water Temperature (C)]]*OO[[#This Row],[43]]</f>
        <v>9.43687096135125E-2</v>
      </c>
      <c r="AT417" s="10">
        <f>3/24000000*OO[[#This Row],[102 (01JUL1985 15:00:00)-Water Temperature (C)]]*OO[[#This Row],[44]]</f>
        <v>9.9838172876224998E-2</v>
      </c>
      <c r="AU417" s="10">
        <f>3/24000000*OO[[#This Row],[103 (01JUL1985 18:00:00)-Water Temperature (C)]]*OO[[#This Row],[45]]</f>
        <v>8.8727299056987508E-2</v>
      </c>
      <c r="AV417" s="10">
        <f>3/24000000*OO[[#This Row],[104 (01JUL1985 21:00:00)-Water Temperature (C)]]*OO[[#This Row],[46]]</f>
        <v>6.5896476883649996E-2</v>
      </c>
      <c r="AW417" s="10">
        <f>3/24000000*OO[[#This Row],[105 (02JUL1985 00:00:00)-Water Temperature (C)]]*OO[[#This Row],[47]]</f>
        <v>4.1987210406671249E-2</v>
      </c>
      <c r="AX417" s="10">
        <f>3/24000000*OO[[#This Row],[106 (02JUL1985 03:00:00)-Water Temperature (C)]]*OO[[#This Row],[48]]</f>
        <v>2.3716827312000002E-2</v>
      </c>
      <c r="AY417" s="10">
        <f>3/24000000*OO[[#This Row],[107 (02JUL1985 06:00:00)-Water Temperature (C)]]*OO[[#This Row],[49]]</f>
        <v>1.20745928361525E-2</v>
      </c>
      <c r="AZ417" s="10">
        <f>3/24000000*OO[[#This Row],[108 (02JUL1985 09:00:00)-Water Temperature (C)]]*OO[[#This Row],[50]]</f>
        <v>5.8925517614249997E-3</v>
      </c>
      <c r="BA417" s="10">
        <f>3/24000000*OO[[#This Row],[109 (02JUL1985 12:00:00)-Water Temperature (C)]]*OO[[#This Row],[51]]</f>
        <v>2.7861041059612499E-3</v>
      </c>
      <c r="BB417" s="10">
        <f>3/24000000*OO[[#This Row],[110 (02JUL1985 15:00:00)-Water Temperature (C)]]*OO[[#This Row],[52]]</f>
        <v>1.2597358643581249E-3</v>
      </c>
      <c r="BC417" s="10">
        <f>3/24000000*OO[[#This Row],[111 (02JUL1985 18:00:00)-Water Temperature (C)]]*OO[[#This Row],[53]]</f>
        <v>5.4395568097509992E-4</v>
      </c>
      <c r="BD417" s="10">
        <f>3/24000000*OO[[#This Row],[112 (02JUL1985 21:00:00)-Water Temperature (C)]]*OO[[#This Row],[54]]</f>
        <v>2.3689590570453745E-4</v>
      </c>
      <c r="BE417" s="10">
        <f>3/24000000*OO[[#This Row],[113 (03JUL1985 00:00:00)-Water Temperature (C)]]*OO[[#This Row],[55]]</f>
        <v>1.2151880415674999E-4</v>
      </c>
      <c r="BF417" s="10">
        <f>3/24000000*OO[[#This Row],[114 (03JUL1985 03:00:00)-Water Temperature (C)]]*OO[[#This Row],[56]]</f>
        <v>8.2573751021625E-5</v>
      </c>
      <c r="BG417" s="10">
        <f>3/24000000*OO[[#This Row],[115 (03JUL1985 06:00:00)-Water Temperature (C)]]*OO[[#This Row],[57]]</f>
        <v>7.0133322205687479E-5</v>
      </c>
      <c r="BH417" s="10">
        <f>3/24000000*OO[[#This Row],[116 (03JUL1985 09:00:00)-Water Temperature (C)]]*OO[[#This Row],[58]]</f>
        <v>6.6883611049874995E-5</v>
      </c>
      <c r="BI417" s="10">
        <f>3/24000000*OO[[#This Row],[117 (03JUL1985 12:00:00)-Water Temperature (C)]]*OO[[#This Row],[59]]</f>
        <v>6.9140719502999991E-5</v>
      </c>
      <c r="BJ417" s="10">
        <f>3/24000000*OO[[#This Row],[118 (03JUL1985 15:00:00)-Water Temperature (C)]]*OO[[#This Row],[60]]</f>
        <v>7.2090663816500001E-5</v>
      </c>
      <c r="BK417" s="10">
        <f>3/24000000*OO[[#This Row],[119 (03JUL1985 18:00:00)-Water Temperature (C)]]*OO[[#This Row],[61]]</f>
        <v>6.9488033874875001E-5</v>
      </c>
      <c r="BL417" s="10">
        <f>3/24000000*OO[[#This Row],[120 (03JUL1985 21:00:00)-Water Temperature (C)]]*OO[[#This Row],[62]]</f>
        <v>6.0380047257513747E-5</v>
      </c>
      <c r="BM417" s="10">
        <f>3/24000000*OO[[#This Row],[121 (04JUL1985 00:00:00)-Water Temperature (C)]]*OO[[#This Row],[63]]</f>
        <v>4.8427842922776245E-5</v>
      </c>
      <c r="BN417" s="10">
        <f>3/24000000*OO[[#This Row],[122 (04JUL1985 03:00:00)-Water Temperature (C)]]*OO[[#This Row],[64]]</f>
        <v>3.7710381954999994E-5</v>
      </c>
      <c r="BO417" s="10">
        <f>3/24000000*OO[[#This Row],[123 (04JUL1985 06:00:00)-Water Temperature (C)]]*OO[[#This Row],[65]]</f>
        <v>2.9363606773729999E-5</v>
      </c>
      <c r="BP417" s="10">
        <f>3/24000000*OO[[#This Row],[124 (04JUL1985 09:00:00)-Water Temperature (C)]]*OO[[#This Row],[66]]</f>
        <v>2.3844056561849999E-5</v>
      </c>
      <c r="BQ417" s="10">
        <f>3/24000000*OO[[#This Row],[125 (04JUL1985 12:00:00)-Water Temperature (C)]]*OO[[#This Row],[67]]</f>
        <v>2.0324108573252501E-5</v>
      </c>
      <c r="BR417" s="10">
        <f>3/24000000*OO[[#This Row],[126 (04JUL1985 15:00:00)-Water Temperature (C)]]*OO[[#This Row],[68]]</f>
        <v>1.7356735607837499E-5</v>
      </c>
      <c r="BS417" s="10">
        <f>3/24000000*OO[[#This Row],[127 (04JUL1985 18:00:00)-Water Temperature (C)]]*OO[[#This Row],[69]]</f>
        <v>1.4940930983899999E-5</v>
      </c>
      <c r="BT417" s="10">
        <f>3/24000000*OO[[#This Row],[128 (04JUL1985 21:00:00)-Water Temperature (C)]]*OO[[#This Row],[70]]</f>
        <v>1.3215452845533751E-5</v>
      </c>
      <c r="BU417" s="10">
        <f>3/24000000*OO[[#This Row],[129 (05JUL1985 00:00:00)-Water Temperature (C)]]*OO[[#This Row],[71]]</f>
        <v>1.1845604910749998E-5</v>
      </c>
      <c r="BV417" s="10">
        <f>3/24000000*OO[[#This Row],[130 (05JUL1985 03:00:00)-Water Temperature (C)]]*OO[[#This Row],[72]]</f>
        <v>1.0656855954696251E-5</v>
      </c>
      <c r="BW417" s="10">
        <f>3/24000000*OO[[#This Row],[131 (05JUL1985 06:00:00)-Water Temperature (C)]]*OO[[#This Row],[73]]</f>
        <v>9.6014344776699994E-6</v>
      </c>
      <c r="BX417" s="10">
        <f>3/24000000*OO[[#This Row],[132 (05JUL1985 09:00:00)-Water Temperature (C)]]*OO[[#This Row],[74]]</f>
        <v>8.9506512508112497E-6</v>
      </c>
      <c r="BY417" s="10">
        <f>3/24000000*OO[[#This Row],[133 (05JUL1985 12:00:00)-Water Temperature (C)]]*OO[[#This Row],[75]]</f>
        <v>9.0665219169787489E-6</v>
      </c>
      <c r="BZ417" s="10">
        <f>3/24000000*OO[[#This Row],[134 (05JUL1985 15:00:00)-Water Temperature (C)]]*OO[[#This Row],[76]]</f>
        <v>9.7547152567575001E-6</v>
      </c>
      <c r="CA417" s="10">
        <f>3/24000000*OO[[#This Row],[135 (05JUL1985 18:00:00)-Water Temperature (C)]]*OO[[#This Row],[77]]</f>
        <v>1.0161040807728749E-5</v>
      </c>
      <c r="CB417" s="10">
        <f>3/24000000*OO[[#This Row],[136 (05JUL1985 21:00:00)-Water Temperature (C)]]*OO[[#This Row],[78]]</f>
        <v>9.6907182663200008E-6</v>
      </c>
      <c r="CC417" s="10">
        <f>3/24000000*OO[[#This Row],[137 (06JUL1985 00:00:00)-Water Temperature (C)]]*OO[[#This Row],[79]]</f>
        <v>8.6529091130349995E-6</v>
      </c>
      <c r="CD417" s="10">
        <f>3/24000000*OO[[#This Row],[138 (06JUL1985 03:00:00)-Water Temperature (C)]]*OO[[#This Row],[80]]</f>
        <v>7.7463274410824982E-6</v>
      </c>
      <c r="CE417" s="10">
        <f>3/24000000*OO[[#This Row],[139 (06JUL1985 06:00:00)-Water Temperature (C)]]*OO[[#This Row],[81]]</f>
        <v>7.1439114749624999E-6</v>
      </c>
      <c r="CF417" s="10">
        <f>3/24000000*OO[[#This Row],[140 (06JUL1985 09:00:00)-Water Temperature (C)]]*OO[[#This Row],[82]]</f>
        <v>6.8074563593750004E-6</v>
      </c>
      <c r="CG417" s="10">
        <f>3/24000000*OO[[#This Row],[141 (06JUL1985 12:00:00)-Water Temperature (C)]]*OO[[#This Row],[83]]</f>
        <v>6.7449822154549992E-6</v>
      </c>
      <c r="CH417" s="10">
        <f>3/24000000*OO[[#This Row],[142 (06JUL1985 15:00:00)-Water Temperature (C)]]*OO[[#This Row],[84]]</f>
        <v>6.7424473375124999E-6</v>
      </c>
      <c r="CI417" s="10">
        <f>3/24000000*OO[[#This Row],[143 (06JUL1985 18:00:00)-Water Temperature (C)]]*OO[[#This Row],[85]]</f>
        <v>6.5905691978749995E-6</v>
      </c>
      <c r="CJ417" s="10">
        <f>3/24000000*OO[[#This Row],[144 (06JUL1985 21:00:00)-Water Temperature (C)]]*OO[[#This Row],[86]]</f>
        <v>6.3042435563524993E-6</v>
      </c>
      <c r="CK417" s="10">
        <f>3/24000000*OO[[#This Row],[145 (07JUL1985 00:00:00)-Water Temperature (C)]]*OO[[#This Row],[87]]</f>
        <v>5.8383005967062498E-6</v>
      </c>
      <c r="CL417" s="10">
        <f>3/24000000*OO[[#This Row],[146 (07JUL1985 03:00:00)-Water Temperature (C)]]*OO[[#This Row],[88]]</f>
        <v>5.313656853739999E-6</v>
      </c>
      <c r="CM417" s="10">
        <f>3/24000000*OO[[#This Row],[147 (07JUL1985 06:00:00)-Water Temperature (C)]]*OO[[#This Row],[89]]</f>
        <v>4.9028473807500005E-6</v>
      </c>
      <c r="CN417" s="10">
        <f>3/24000000*OO[[#This Row],[148 (07JUL1985 09:00:00)-Water Temperature (C)]]*OO[[#This Row],[90]]</f>
        <v>4.6679699140769995E-6</v>
      </c>
      <c r="CO417" s="10">
        <f>3/24000000*OO[[#This Row],[149 (07JUL1985 12:00:00)-Water Temperature (C)]]*OO[[#This Row],[91]]</f>
        <v>4.5851274325000001E-6</v>
      </c>
      <c r="CP417" s="10">
        <f>3/24000000*OO[[#This Row],[150 (07JUL1985 15:00:00)-Water Temperature (C)]]*OO[[#This Row],[92]]</f>
        <v>4.6375908183206246E-6</v>
      </c>
      <c r="CQ417" s="10">
        <f>3/24000000*OO[[#This Row],[151 (07JUL1985 18:00:00)-Water Temperature (C)]]*OO[[#This Row],[93]]</f>
        <v>4.7766613133419998E-6</v>
      </c>
      <c r="CR417" s="10">
        <f>3/24000000*OO[[#This Row],[152 (07JUL1985 21:00:00)-Water Temperature (C)]]*OO[[#This Row],[94]]</f>
        <v>4.7462812843004994E-6</v>
      </c>
      <c r="CS417" s="10">
        <f>3/24000000*OO[[#This Row],[153 (08JUL1985 00:00:00)-Water Temperature (C)]]*OO[[#This Row],[95]]</f>
        <v>4.3652082551812499E-6</v>
      </c>
      <c r="CT417" s="10">
        <f>3/24000000*OO[[#This Row],[154 (08JUL1985 03:00:00)-Water Temperature (C)]]*OO[[#This Row],[96]]</f>
        <v>3.8914208941312498E-6</v>
      </c>
      <c r="CU417" s="10">
        <f>3/24000000*OO[[#This Row],[155 (08JUL1985 06:00:00)-Water Temperature (C)]]*OO[[#This Row],[97]]</f>
        <v>3.5672762033591249E-6</v>
      </c>
      <c r="CV417" s="10">
        <f>3/24000000*OO[[#This Row],[156 (08JUL1985 09:00:00)-Water Temperature (C)]]*OO[[#This Row],[98]]</f>
        <v>3.4396093057722504E-6</v>
      </c>
      <c r="CW417" s="10">
        <f>3/24000000*OO[[#This Row],[157 (08JUL1985 12:00:00)-Water Temperature (C)]]*OO[[#This Row],[99]]</f>
        <v>3.4097728753838748E-6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0</v>
      </c>
      <c r="V418" s="10">
        <f>3/24000000*OO[[#This Row],[78 (28JUN1985 15:00:00)-Water Temperature (C)]]*OO[[#This Row],[20]]</f>
        <v>0</v>
      </c>
      <c r="W418" s="10">
        <f>3/24000000*OO[[#This Row],[79 (28JUN1985 18:00:00)-Water Temperature (C)]]*OO[[#This Row],[21]]</f>
        <v>0</v>
      </c>
      <c r="X418" s="10">
        <f>3/24000000*OO[[#This Row],[80 (28JUN1985 21:00:00)-Water Temperature (C)]]*OO[[#This Row],[22]]</f>
        <v>0</v>
      </c>
      <c r="Y418" s="10">
        <f>3/24000000*OO[[#This Row],[81 (29JUN1985 00:00:00)-Water Temperature (C)]]*OO[[#This Row],[23]]</f>
        <v>2.6449293340022498E-42</v>
      </c>
      <c r="Z418" s="10">
        <f>3/24000000*OO[[#This Row],[82 (29JUN1985 03:00:00)-Water Temperature (C)]]*OO[[#This Row],[24]]</f>
        <v>9.1513752416475E-36</v>
      </c>
      <c r="AA418" s="10">
        <f>3/24000000*OO[[#This Row],[83 (29JUN1985 06:00:00)-Water Temperature (C)]]*OO[[#This Row],[25]]</f>
        <v>8.3928460425837504E-30</v>
      </c>
      <c r="AB418" s="10">
        <f>3/24000000*OO[[#This Row],[84 (29JUN1985 09:00:00)-Water Temperature (C)]]*OO[[#This Row],[26]]</f>
        <v>1.2563890689787499E-24</v>
      </c>
      <c r="AC418" s="10">
        <f>3/24000000*OO[[#This Row],[85 (29JUN1985 12:00:00)-Water Temperature (C)]]*OO[[#This Row],[27]]</f>
        <v>1.2507519642686251E-20</v>
      </c>
      <c r="AD418" s="10">
        <f>3/24000000*OO[[#This Row],[86 (29JUN1985 15:00:00)-Water Temperature (C)]]*OO[[#This Row],[28]]</f>
        <v>2.0071749151999996E-17</v>
      </c>
      <c r="AE418" s="10">
        <f>3/24000000*OO[[#This Row],[88 (29JUN1985 21:00:00)-Water Temperature (C)]]*OO[[#This Row],[30]]</f>
        <v>1.8912092698225E-12</v>
      </c>
      <c r="AF418" s="10">
        <f>3/24000000*OO[[#This Row],[88 (29JUN1985 21:00:00)-Water Temperature (C)]]*OO[[#This Row],[30]]</f>
        <v>1.8912092698225E-12</v>
      </c>
      <c r="AG418" s="10">
        <f>3/24000000*OO[[#This Row],[89 (30JUN1985 00:00:00)-Water Temperature (C)]]*OO[[#This Row],[31]]</f>
        <v>1.5749869014819998E-10</v>
      </c>
      <c r="AH418" s="10">
        <f>3/24000000*OO[[#This Row],[90 (30JUN1985 03:00:00)-Water Temperature (C)]]*OO[[#This Row],[32]]</f>
        <v>6.7979898792812507E-9</v>
      </c>
      <c r="AI418" s="10">
        <f>3/24000000*OO[[#This Row],[91 (30JUN1985 06:00:00)-Water Temperature (C)]]*OO[[#This Row],[33]]</f>
        <v>1.7169455529599996E-7</v>
      </c>
      <c r="AJ418" s="10">
        <f>3/24000000*OO[[#This Row],[92 (30JUN1985 09:00:00)-Water Temperature (C)]]*OO[[#This Row],[34]]</f>
        <v>2.8307601567818749E-6</v>
      </c>
      <c r="AK418" s="10">
        <f>3/24000000*OO[[#This Row],[93 (30JUN1985 12:00:00)-Water Temperature (C)]]*OO[[#This Row],[35]]</f>
        <v>3.2465805111532491E-5</v>
      </c>
      <c r="AL418" s="10">
        <f>3/24000000*OO[[#This Row],[94 (30JUN1985 15:00:00)-Water Temperature (C)]]*OO[[#This Row],[36]]</f>
        <v>2.6615527640130003E-4</v>
      </c>
      <c r="AM418" s="10">
        <f>3/24000000*OO[[#This Row],[95 (30JUN1985 18:00:00)-Water Temperature (C)]]*OO[[#This Row],[37]]</f>
        <v>1.5372819734562498E-3</v>
      </c>
      <c r="AN418" s="10">
        <f>3/24000000*OO[[#This Row],[96 (30JUN1985 21:00:00)-Water Temperature (C)]]*OO[[#This Row],[38]]</f>
        <v>6.1361307764549993E-3</v>
      </c>
      <c r="AO418" s="10">
        <f>3/24000000*OO[[#This Row],[97 (01JUL1985 00:00:00)-Water Temperature (C)]]*OO[[#This Row],[39]]</f>
        <v>1.73478505265925E-2</v>
      </c>
      <c r="AP418" s="10">
        <f>3/24000000*OO[[#This Row],[98 (01JUL1985 03:00:00)-Water Temperature (C)]]*OO[[#This Row],[40]]</f>
        <v>3.6965562104624997E-2</v>
      </c>
      <c r="AQ418" s="10">
        <f>3/24000000*OO[[#This Row],[99 (01JUL1985 06:00:00)-Water Temperature (C)]]*OO[[#This Row],[41]]</f>
        <v>6.3173515949999995E-2</v>
      </c>
      <c r="AR418" s="10">
        <f>3/24000000*OO[[#This Row],[100 (01JUL1985 09:00:00)-Water Temperature (C)]]*OO[[#This Row],[42]]</f>
        <v>9.1438899105574997E-2</v>
      </c>
      <c r="AS418" s="10">
        <f>3/24000000*OO[[#This Row],[101 (01JUL1985 12:00:00)-Water Temperature (C)]]*OO[[#This Row],[43]]</f>
        <v>0.11467799621276249</v>
      </c>
      <c r="AT418" s="10">
        <f>3/24000000*OO[[#This Row],[102 (01JUL1985 15:00:00)-Water Temperature (C)]]*OO[[#This Row],[44]]</f>
        <v>0.12412403457124999</v>
      </c>
      <c r="AU418" s="10">
        <f>3/24000000*OO[[#This Row],[103 (01JUL1985 18:00:00)-Water Temperature (C)]]*OO[[#This Row],[45]]</f>
        <v>0.1128251740691</v>
      </c>
      <c r="AV418" s="10">
        <f>3/24000000*OO[[#This Row],[104 (01JUL1985 21:00:00)-Water Temperature (C)]]*OO[[#This Row],[46]]</f>
        <v>8.5741732466324994E-2</v>
      </c>
      <c r="AW418" s="10">
        <f>3/24000000*OO[[#This Row],[105 (02JUL1985 00:00:00)-Water Temperature (C)]]*OO[[#This Row],[47]]</f>
        <v>5.5832858946499996E-2</v>
      </c>
      <c r="AX418" s="10">
        <f>3/24000000*OO[[#This Row],[106 (02JUL1985 03:00:00)-Water Temperature (C)]]*OO[[#This Row],[48]]</f>
        <v>3.2158076443642498E-2</v>
      </c>
      <c r="AY418" s="10">
        <f>3/24000000*OO[[#This Row],[107 (02JUL1985 06:00:00)-Water Temperature (C)]]*OO[[#This Row],[49]]</f>
        <v>1.6656311335137501E-2</v>
      </c>
      <c r="AZ418" s="10">
        <f>3/24000000*OO[[#This Row],[108 (02JUL1985 09:00:00)-Water Temperature (C)]]*OO[[#This Row],[50]]</f>
        <v>8.2376262924049991E-3</v>
      </c>
      <c r="BA418" s="10">
        <f>3/24000000*OO[[#This Row],[109 (02JUL1985 12:00:00)-Water Temperature (C)]]*OO[[#This Row],[51]]</f>
        <v>3.9185779283162497E-3</v>
      </c>
      <c r="BB418" s="10">
        <f>3/24000000*OO[[#This Row],[110 (02JUL1985 15:00:00)-Water Temperature (C)]]*OO[[#This Row],[52]]</f>
        <v>1.78967927219475E-3</v>
      </c>
      <c r="BC418" s="10">
        <f>3/24000000*OO[[#This Row],[111 (02JUL1985 18:00:00)-Water Temperature (C)]]*OO[[#This Row],[53]]</f>
        <v>7.7324980721999988E-4</v>
      </c>
      <c r="BD418" s="10">
        <f>3/24000000*OO[[#This Row],[112 (02JUL1985 21:00:00)-Water Temperature (C)]]*OO[[#This Row],[54]]</f>
        <v>3.3089222014600001E-4</v>
      </c>
      <c r="BE418" s="10">
        <f>3/24000000*OO[[#This Row],[113 (03JUL1985 00:00:00)-Water Temperature (C)]]*OO[[#This Row],[55]]</f>
        <v>1.6219960046219998E-4</v>
      </c>
      <c r="BF418" s="10">
        <f>3/24000000*OO[[#This Row],[114 (03JUL1985 03:00:00)-Water Temperature (C)]]*OO[[#This Row],[56]]</f>
        <v>1.0479655454531249E-4</v>
      </c>
      <c r="BG418" s="10">
        <f>3/24000000*OO[[#This Row],[115 (03JUL1985 06:00:00)-Water Temperature (C)]]*OO[[#This Row],[57]]</f>
        <v>8.6567154771824995E-5</v>
      </c>
      <c r="BH418" s="10">
        <f>3/24000000*OO[[#This Row],[116 (03JUL1985 09:00:00)-Water Temperature (C)]]*OO[[#This Row],[58]]</f>
        <v>8.1845584621762513E-5</v>
      </c>
      <c r="BI418" s="10">
        <f>3/24000000*OO[[#This Row],[117 (03JUL1985 12:00:00)-Water Temperature (C)]]*OO[[#This Row],[59]]</f>
        <v>8.4272963637037511E-5</v>
      </c>
      <c r="BJ418" s="10">
        <f>3/24000000*OO[[#This Row],[118 (03JUL1985 15:00:00)-Water Temperature (C)]]*OO[[#This Row],[60]]</f>
        <v>8.7909376502999989E-5</v>
      </c>
      <c r="BK418" s="10">
        <f>3/24000000*OO[[#This Row],[119 (03JUL1985 18:00:00)-Water Temperature (C)]]*OO[[#This Row],[61]]</f>
        <v>8.5140717658424998E-5</v>
      </c>
      <c r="BL418" s="10">
        <f>3/24000000*OO[[#This Row],[120 (03JUL1985 21:00:00)-Water Temperature (C)]]*OO[[#This Row],[62]]</f>
        <v>7.4632988228599999E-5</v>
      </c>
      <c r="BM418" s="10">
        <f>3/24000000*OO[[#This Row],[121 (04JUL1985 00:00:00)-Water Temperature (C)]]*OO[[#This Row],[63]]</f>
        <v>6.0390208325137498E-5</v>
      </c>
      <c r="BN418" s="10">
        <f>3/24000000*OO[[#This Row],[122 (04JUL1985 03:00:00)-Water Temperature (C)]]*OO[[#This Row],[64]]</f>
        <v>4.7126215346115E-5</v>
      </c>
      <c r="BO418" s="10">
        <f>3/24000000*OO[[#This Row],[123 (04JUL1985 06:00:00)-Water Temperature (C)]]*OO[[#This Row],[65]]</f>
        <v>3.6697396083915E-5</v>
      </c>
      <c r="BP418" s="10">
        <f>3/24000000*OO[[#This Row],[124 (04JUL1985 09:00:00)-Water Temperature (C)]]*OO[[#This Row],[66]]</f>
        <v>2.9708509589997503E-5</v>
      </c>
      <c r="BQ418" s="10">
        <f>3/24000000*OO[[#This Row],[125 (04JUL1985 12:00:00)-Water Temperature (C)]]*OO[[#This Row],[67]]</f>
        <v>2.5089599704235002E-5</v>
      </c>
      <c r="BR418" s="10">
        <f>3/24000000*OO[[#This Row],[126 (04JUL1985 15:00:00)-Water Temperature (C)]]*OO[[#This Row],[68]]</f>
        <v>2.1425255852939999E-5</v>
      </c>
      <c r="BS418" s="10">
        <f>3/24000000*OO[[#This Row],[127 (04JUL1985 18:00:00)-Water Temperature (C)]]*OO[[#This Row],[69]]</f>
        <v>1.8382783621204998E-5</v>
      </c>
      <c r="BT418" s="10">
        <f>3/24000000*OO[[#This Row],[128 (04JUL1985 21:00:00)-Water Temperature (C)]]*OO[[#This Row],[70]]</f>
        <v>1.6163507031250001E-5</v>
      </c>
      <c r="BU418" s="10">
        <f>3/24000000*OO[[#This Row],[129 (05JUL1985 00:00:00)-Water Temperature (C)]]*OO[[#This Row],[71]]</f>
        <v>1.4466201738225001E-5</v>
      </c>
      <c r="BV418" s="10">
        <f>3/24000000*OO[[#This Row],[130 (05JUL1985 03:00:00)-Water Temperature (C)]]*OO[[#This Row],[72]]</f>
        <v>1.3000486485837501E-5</v>
      </c>
      <c r="BW418" s="10">
        <f>3/24000000*OO[[#This Row],[131 (05JUL1985 06:00:00)-Water Temperature (C)]]*OO[[#This Row],[73]]</f>
        <v>1.1714177729181249E-5</v>
      </c>
      <c r="BX418" s="10">
        <f>3/24000000*OO[[#This Row],[132 (05JUL1985 09:00:00)-Water Temperature (C)]]*OO[[#This Row],[74]]</f>
        <v>1.0917355987999999E-5</v>
      </c>
      <c r="BY418" s="10">
        <f>3/24000000*OO[[#This Row],[133 (05JUL1985 12:00:00)-Water Temperature (C)]]*OO[[#This Row],[75]]</f>
        <v>1.10045799563E-5</v>
      </c>
      <c r="BZ418" s="10">
        <f>3/24000000*OO[[#This Row],[134 (05JUL1985 15:00:00)-Water Temperature (C)]]*OO[[#This Row],[76]]</f>
        <v>1.1768106950259999E-5</v>
      </c>
      <c r="CA418" s="10">
        <f>3/24000000*OO[[#This Row],[135 (05JUL1985 18:00:00)-Water Temperature (C)]]*OO[[#This Row],[77]]</f>
        <v>1.2236973319315E-5</v>
      </c>
      <c r="CB418" s="10">
        <f>3/24000000*OO[[#This Row],[136 (05JUL1985 21:00:00)-Water Temperature (C)]]*OO[[#This Row],[78]]</f>
        <v>1.172339202702E-5</v>
      </c>
      <c r="CC418" s="10">
        <f>3/24000000*OO[[#This Row],[137 (06JUL1985 00:00:00)-Water Temperature (C)]]*OO[[#This Row],[79]]</f>
        <v>1.0533671387241249E-5</v>
      </c>
      <c r="CD418" s="10">
        <f>3/24000000*OO[[#This Row],[138 (06JUL1985 03:00:00)-Water Temperature (C)]]*OO[[#This Row],[80]]</f>
        <v>9.4016345278124989E-6</v>
      </c>
      <c r="CE418" s="10">
        <f>3/24000000*OO[[#This Row],[139 (06JUL1985 06:00:00)-Water Temperature (C)]]*OO[[#This Row],[81]]</f>
        <v>8.6321424019249988E-6</v>
      </c>
      <c r="CF418" s="10">
        <f>3/24000000*OO[[#This Row],[140 (06JUL1985 09:00:00)-Water Temperature (C)]]*OO[[#This Row],[82]]</f>
        <v>8.2057944415624992E-6</v>
      </c>
      <c r="CG418" s="10">
        <f>3/24000000*OO[[#This Row],[141 (06JUL1985 12:00:00)-Water Temperature (C)]]*OO[[#This Row],[83]]</f>
        <v>8.1056853922637497E-6</v>
      </c>
      <c r="CH418" s="10">
        <f>3/24000000*OO[[#This Row],[142 (06JUL1985 15:00:00)-Water Temperature (C)]]*OO[[#This Row],[84]]</f>
        <v>8.0808292839575007E-6</v>
      </c>
      <c r="CI418" s="10">
        <f>3/24000000*OO[[#This Row],[143 (06JUL1985 18:00:00)-Water Temperature (C)]]*OO[[#This Row],[85]]</f>
        <v>7.9326208720687498E-6</v>
      </c>
      <c r="CJ418" s="10">
        <f>3/24000000*OO[[#This Row],[144 (06JUL1985 21:00:00)-Water Temperature (C)]]*OO[[#This Row],[86]]</f>
        <v>7.5738333407887499E-6</v>
      </c>
      <c r="CK418" s="10">
        <f>3/24000000*OO[[#This Row],[145 (07JUL1985 00:00:00)-Water Temperature (C)]]*OO[[#This Row],[87]]</f>
        <v>7.0383594264262501E-6</v>
      </c>
      <c r="CL418" s="10">
        <f>3/24000000*OO[[#This Row],[146 (07JUL1985 03:00:00)-Water Temperature (C)]]*OO[[#This Row],[88]]</f>
        <v>6.41608131507E-6</v>
      </c>
      <c r="CM418" s="10">
        <f>3/24000000*OO[[#This Row],[147 (07JUL1985 06:00:00)-Water Temperature (C)]]*OO[[#This Row],[89]]</f>
        <v>5.9116100490999988E-6</v>
      </c>
      <c r="CN418" s="10">
        <f>3/24000000*OO[[#This Row],[148 (07JUL1985 09:00:00)-Water Temperature (C)]]*OO[[#This Row],[90]]</f>
        <v>5.6192757903012492E-6</v>
      </c>
      <c r="CO418" s="10">
        <f>3/24000000*OO[[#This Row],[149 (07JUL1985 12:00:00)-Water Temperature (C)]]*OO[[#This Row],[91]]</f>
        <v>5.5102395852092503E-6</v>
      </c>
      <c r="CP418" s="10">
        <f>3/24000000*OO[[#This Row],[150 (07JUL1985 15:00:00)-Water Temperature (C)]]*OO[[#This Row],[92]]</f>
        <v>5.5606717406825006E-6</v>
      </c>
      <c r="CQ418" s="10">
        <f>3/24000000*OO[[#This Row],[151 (07JUL1985 18:00:00)-Water Temperature (C)]]*OO[[#This Row],[93]]</f>
        <v>5.7191126515984994E-6</v>
      </c>
      <c r="CR418" s="10">
        <f>3/24000000*OO[[#This Row],[152 (07JUL1985 21:00:00)-Water Temperature (C)]]*OO[[#This Row],[94]]</f>
        <v>5.6725237863157493E-6</v>
      </c>
      <c r="CS418" s="10">
        <f>3/24000000*OO[[#This Row],[153 (08JUL1985 00:00:00)-Water Temperature (C)]]*OO[[#This Row],[95]]</f>
        <v>5.2616100881062492E-6</v>
      </c>
      <c r="CT418" s="10">
        <f>3/24000000*OO[[#This Row],[154 (08JUL1985 03:00:00)-Water Temperature (C)]]*OO[[#This Row],[96]]</f>
        <v>4.6973200670181248E-6</v>
      </c>
      <c r="CU418" s="10">
        <f>3/24000000*OO[[#This Row],[155 (08JUL1985 06:00:00)-Water Temperature (C)]]*OO[[#This Row],[97]]</f>
        <v>4.2919780399274996E-6</v>
      </c>
      <c r="CV418" s="10">
        <f>3/24000000*OO[[#This Row],[156 (08JUL1985 09:00:00)-Water Temperature (C)]]*OO[[#This Row],[98]]</f>
        <v>4.1257143846875E-6</v>
      </c>
      <c r="CW418" s="10">
        <f>3/24000000*OO[[#This Row],[157 (08JUL1985 12:00:00)-Water Temperature (C)]]*OO[[#This Row],[99]]</f>
        <v>4.0621121641939995E-6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0</v>
      </c>
      <c r="V419" s="10">
        <f>3/24000000*OO[[#This Row],[78 (28JUN1985 15:00:00)-Water Temperature (C)]]*OO[[#This Row],[20]]</f>
        <v>0</v>
      </c>
      <c r="W419" s="10">
        <f>3/24000000*OO[[#This Row],[79 (28JUN1985 18:00:00)-Water Temperature (C)]]*OO[[#This Row],[21]]</f>
        <v>0</v>
      </c>
      <c r="X419" s="10">
        <f>3/24000000*OO[[#This Row],[80 (28JUN1985 21:00:00)-Water Temperature (C)]]*OO[[#This Row],[22]]</f>
        <v>0</v>
      </c>
      <c r="Y419" s="10">
        <f>3/24000000*OO[[#This Row],[81 (29JUN1985 00:00:00)-Water Temperature (C)]]*OO[[#This Row],[23]]</f>
        <v>4.8302364979737501E-43</v>
      </c>
      <c r="Z419" s="10">
        <f>3/24000000*OO[[#This Row],[82 (29JUN1985 03:00:00)-Water Temperature (C)]]*OO[[#This Row],[24]]</f>
        <v>2.7431489382219997E-36</v>
      </c>
      <c r="AA419" s="10">
        <f>3/24000000*OO[[#This Row],[83 (29JUN1985 06:00:00)-Water Temperature (C)]]*OO[[#This Row],[25]]</f>
        <v>1.9639961827594996E-30</v>
      </c>
      <c r="AB419" s="10">
        <f>3/24000000*OO[[#This Row],[84 (29JUN1985 09:00:00)-Water Temperature (C)]]*OO[[#This Row],[26]]</f>
        <v>4.1837749459799993E-25</v>
      </c>
      <c r="AC419" s="10">
        <f>3/24000000*OO[[#This Row],[85 (29JUN1985 12:00:00)-Water Temperature (C)]]*OO[[#This Row],[27]]</f>
        <v>5.1373356384374997E-21</v>
      </c>
      <c r="AD419" s="10">
        <f>3/24000000*OO[[#This Row],[86 (29JUN1985 15:00:00)-Water Temperature (C)]]*OO[[#This Row],[28]]</f>
        <v>9.3488751463000013E-18</v>
      </c>
      <c r="AE419" s="10">
        <f>3/24000000*OO[[#This Row],[88 (29JUN1985 21:00:00)-Water Temperature (C)]]*OO[[#This Row],[30]]</f>
        <v>1.0459606657349999E-12</v>
      </c>
      <c r="AF419" s="10">
        <f>3/24000000*OO[[#This Row],[88 (29JUN1985 21:00:00)-Water Temperature (C)]]*OO[[#This Row],[30]]</f>
        <v>1.0459606657349999E-12</v>
      </c>
      <c r="AG419" s="10">
        <f>3/24000000*OO[[#This Row],[89 (30JUN1985 00:00:00)-Water Temperature (C)]]*OO[[#This Row],[31]]</f>
        <v>9.3772968357899981E-11</v>
      </c>
      <c r="AH419" s="10">
        <f>3/24000000*OO[[#This Row],[90 (30JUN1985 03:00:00)-Water Temperature (C)]]*OO[[#This Row],[32]]</f>
        <v>4.3142454702870002E-9</v>
      </c>
      <c r="AI419" s="10">
        <f>3/24000000*OO[[#This Row],[91 (30JUN1985 06:00:00)-Water Temperature (C)]]*OO[[#This Row],[33]]</f>
        <v>1.1486068362669997E-7</v>
      </c>
      <c r="AJ419" s="10">
        <f>3/24000000*OO[[#This Row],[92 (30JUN1985 09:00:00)-Water Temperature (C)]]*OO[[#This Row],[34]]</f>
        <v>1.9812982495087503E-6</v>
      </c>
      <c r="AK419" s="10">
        <f>3/24000000*OO[[#This Row],[93 (30JUN1985 12:00:00)-Water Temperature (C)]]*OO[[#This Row],[35]]</f>
        <v>2.3755189358092498E-5</v>
      </c>
      <c r="AL419" s="10">
        <f>3/24000000*OO[[#This Row],[94 (30JUN1985 15:00:00)-Water Temperature (C)]]*OO[[#This Row],[36]]</f>
        <v>2.0347652866499998E-4</v>
      </c>
      <c r="AM419" s="10">
        <f>3/24000000*OO[[#This Row],[95 (30JUN1985 18:00:00)-Water Temperature (C)]]*OO[[#This Row],[37]]</f>
        <v>1.2222555978737499E-3</v>
      </c>
      <c r="AN419" s="10">
        <f>3/24000000*OO[[#This Row],[96 (30JUN1985 21:00:00)-Water Temperature (C)]]*OO[[#This Row],[38]]</f>
        <v>5.0697524868802491E-3</v>
      </c>
      <c r="AO419" s="10">
        <f>3/24000000*OO[[#This Row],[97 (01JUL1985 00:00:00)-Water Temperature (C)]]*OO[[#This Row],[39]]</f>
        <v>1.4964072074699998E-2</v>
      </c>
      <c r="AP419" s="10">
        <f>3/24000000*OO[[#This Row],[98 (01JUL1985 03:00:00)-Water Temperature (C)]]*OO[[#This Row],[40]]</f>
        <v>3.304593545778E-2</v>
      </c>
      <c r="AQ419" s="10">
        <f>3/24000000*OO[[#This Row],[99 (01JUL1985 06:00:00)-Water Temperature (C)]]*OO[[#This Row],[41]]</f>
        <v>5.8233901785937493E-2</v>
      </c>
      <c r="AR419" s="10">
        <f>3/24000000*OO[[#This Row],[100 (01JUL1985 09:00:00)-Water Temperature (C)]]*OO[[#This Row],[42]]</f>
        <v>8.6635832806399998E-2</v>
      </c>
      <c r="AS419" s="10">
        <f>3/24000000*OO[[#This Row],[101 (01JUL1985 12:00:00)-Water Temperature (C)]]*OO[[#This Row],[43]]</f>
        <v>0.11126135250119999</v>
      </c>
      <c r="AT419" s="10">
        <f>3/24000000*OO[[#This Row],[102 (01JUL1985 15:00:00)-Water Temperature (C)]]*OO[[#This Row],[44]]</f>
        <v>0.12333913518795001</v>
      </c>
      <c r="AU419" s="10">
        <f>3/24000000*OO[[#This Row],[103 (01JUL1985 18:00:00)-Water Temperature (C)]]*OO[[#This Row],[45]]</f>
        <v>0.1147407549717</v>
      </c>
      <c r="AV419" s="10">
        <f>3/24000000*OO[[#This Row],[104 (01JUL1985 21:00:00)-Water Temperature (C)]]*OO[[#This Row],[46]]</f>
        <v>8.938556759541251E-2</v>
      </c>
      <c r="AW419" s="10">
        <f>3/24000000*OO[[#This Row],[105 (02JUL1985 00:00:00)-Water Temperature (C)]]*OO[[#This Row],[47]]</f>
        <v>5.9470413325899994E-2</v>
      </c>
      <c r="AX419" s="10">
        <f>3/24000000*OO[[#This Row],[106 (02JUL1985 03:00:00)-Water Temperature (C)]]*OO[[#This Row],[48]]</f>
        <v>3.4955099632874992E-2</v>
      </c>
      <c r="AY419" s="10">
        <f>3/24000000*OO[[#This Row],[107 (02JUL1985 06:00:00)-Water Temperature (C)]]*OO[[#This Row],[49]]</f>
        <v>1.8450540957269997E-2</v>
      </c>
      <c r="AZ419" s="10">
        <f>3/24000000*OO[[#This Row],[108 (02JUL1985 09:00:00)-Water Temperature (C)]]*OO[[#This Row],[50]]</f>
        <v>9.2921924031625011E-3</v>
      </c>
      <c r="BA419" s="10">
        <f>3/24000000*OO[[#This Row],[109 (02JUL1985 12:00:00)-Water Temperature (C)]]*OO[[#This Row],[51]]</f>
        <v>4.4689809721439998E-3</v>
      </c>
      <c r="BB419" s="10">
        <f>3/24000000*OO[[#This Row],[110 (02JUL1985 15:00:00)-Water Temperature (C)]]*OO[[#This Row],[52]]</f>
        <v>2.0691099523619996E-3</v>
      </c>
      <c r="BC419" s="10">
        <f>3/24000000*OO[[#This Row],[111 (02JUL1985 18:00:00)-Water Temperature (C)]]*OO[[#This Row],[53]]</f>
        <v>8.994546218049999E-4</v>
      </c>
      <c r="BD419" s="10">
        <f>3/24000000*OO[[#This Row],[112 (02JUL1985 21:00:00)-Water Temperature (C)]]*OO[[#This Row],[54]]</f>
        <v>3.8074879312349996E-4</v>
      </c>
      <c r="BE419" s="10">
        <f>3/24000000*OO[[#This Row],[113 (03JUL1985 00:00:00)-Water Temperature (C)]]*OO[[#This Row],[55]]</f>
        <v>1.7979276713179999E-4</v>
      </c>
      <c r="BF419" s="10">
        <f>3/24000000*OO[[#This Row],[114 (03JUL1985 03:00:00)-Water Temperature (C)]]*OO[[#This Row],[56]]</f>
        <v>1.1046904501711249E-4</v>
      </c>
      <c r="BG419" s="10">
        <f>3/24000000*OO[[#This Row],[115 (03JUL1985 06:00:00)-Water Temperature (C)]]*OO[[#This Row],[57]]</f>
        <v>8.8520802162974987E-5</v>
      </c>
      <c r="BH419" s="10">
        <f>3/24000000*OO[[#This Row],[116 (03JUL1985 09:00:00)-Water Temperature (C)]]*OO[[#This Row],[58]]</f>
        <v>8.2982583791762476E-5</v>
      </c>
      <c r="BI419" s="10">
        <f>3/24000000*OO[[#This Row],[117 (03JUL1985 12:00:00)-Water Temperature (C)]]*OO[[#This Row],[59]]</f>
        <v>8.5270305003799996E-5</v>
      </c>
      <c r="BJ419" s="10">
        <f>3/24000000*OO[[#This Row],[118 (03JUL1985 15:00:00)-Water Temperature (C)]]*OO[[#This Row],[60]]</f>
        <v>8.9209270788150006E-5</v>
      </c>
      <c r="BK419" s="10">
        <f>3/24000000*OO[[#This Row],[119 (03JUL1985 18:00:00)-Water Temperature (C)]]*OO[[#This Row],[61]]</f>
        <v>8.7002529037162485E-5</v>
      </c>
      <c r="BL419" s="10">
        <f>3/24000000*OO[[#This Row],[120 (03JUL1985 21:00:00)-Water Temperature (C)]]*OO[[#This Row],[62]]</f>
        <v>7.7107961369050006E-5</v>
      </c>
      <c r="BM419" s="10">
        <f>3/24000000*OO[[#This Row],[121 (04JUL1985 00:00:00)-Water Temperature (C)]]*OO[[#This Row],[63]]</f>
        <v>6.3076373149219996E-5</v>
      </c>
      <c r="BN419" s="10">
        <f>3/24000000*OO[[#This Row],[122 (04JUL1985 03:00:00)-Water Temperature (C)]]*OO[[#This Row],[64]]</f>
        <v>4.9453449486799996E-5</v>
      </c>
      <c r="BO419" s="10">
        <f>3/24000000*OO[[#This Row],[123 (04JUL1985 06:00:00)-Water Temperature (C)]]*OO[[#This Row],[65]]</f>
        <v>3.8579243706591248E-5</v>
      </c>
      <c r="BP419" s="10">
        <f>3/24000000*OO[[#This Row],[124 (04JUL1985 09:00:00)-Water Temperature (C)]]*OO[[#This Row],[66]]</f>
        <v>3.1197123340196251E-5</v>
      </c>
      <c r="BQ419" s="10">
        <f>3/24000000*OO[[#This Row],[125 (04JUL1985 12:00:00)-Water Temperature (C)]]*OO[[#This Row],[67]]</f>
        <v>2.6161454075666247E-5</v>
      </c>
      <c r="BR419" s="10">
        <f>3/24000000*OO[[#This Row],[126 (04JUL1985 15:00:00)-Water Temperature (C)]]*OO[[#This Row],[68]]</f>
        <v>2.234575911306125E-5</v>
      </c>
      <c r="BS419" s="10">
        <f>3/24000000*OO[[#This Row],[127 (04JUL1985 18:00:00)-Water Temperature (C)]]*OO[[#This Row],[69]]</f>
        <v>1.9107433326554999E-5</v>
      </c>
      <c r="BT419" s="10">
        <f>3/24000000*OO[[#This Row],[128 (04JUL1985 21:00:00)-Water Temperature (C)]]*OO[[#This Row],[70]]</f>
        <v>1.6725563968795001E-5</v>
      </c>
      <c r="BU419" s="10">
        <f>3/24000000*OO[[#This Row],[129 (05JUL1985 00:00:00)-Water Temperature (C)]]*OO[[#This Row],[71]]</f>
        <v>1.494962742200875E-5</v>
      </c>
      <c r="BV419" s="10">
        <f>3/24000000*OO[[#This Row],[130 (05JUL1985 03:00:00)-Water Temperature (C)]]*OO[[#This Row],[72]]</f>
        <v>1.3429161615024999E-5</v>
      </c>
      <c r="BW419" s="10">
        <f>3/24000000*OO[[#This Row],[131 (05JUL1985 06:00:00)-Water Temperature (C)]]*OO[[#This Row],[73]]</f>
        <v>1.2103441716502499E-5</v>
      </c>
      <c r="BX419" s="10">
        <f>3/24000000*OO[[#This Row],[132 (05JUL1985 09:00:00)-Water Temperature (C)]]*OO[[#This Row],[74]]</f>
        <v>1.1290284949806249E-5</v>
      </c>
      <c r="BY419" s="10">
        <f>3/24000000*OO[[#This Row],[133 (05JUL1985 12:00:00)-Water Temperature (C)]]*OO[[#This Row],[75]]</f>
        <v>1.1331835425284998E-5</v>
      </c>
      <c r="BZ419" s="10">
        <f>3/24000000*OO[[#This Row],[134 (05JUL1985 15:00:00)-Water Temperature (C)]]*OO[[#This Row],[76]]</f>
        <v>1.2068344562864999E-5</v>
      </c>
      <c r="CA419" s="10">
        <f>3/24000000*OO[[#This Row],[135 (05JUL1985 18:00:00)-Water Temperature (C)]]*OO[[#This Row],[77]]</f>
        <v>1.2536045551569999E-5</v>
      </c>
      <c r="CB419" s="10">
        <f>3/24000000*OO[[#This Row],[136 (05JUL1985 21:00:00)-Water Temperature (C)]]*OO[[#This Row],[78]]</f>
        <v>1.2072292525919998E-5</v>
      </c>
      <c r="CC419" s="10">
        <f>3/24000000*OO[[#This Row],[137 (06JUL1985 00:00:00)-Water Temperature (C)]]*OO[[#This Row],[79]]</f>
        <v>1.09318222796475E-5</v>
      </c>
      <c r="CD419" s="10">
        <f>3/24000000*OO[[#This Row],[138 (06JUL1985 03:00:00)-Water Temperature (C)]]*OO[[#This Row],[80]]</f>
        <v>9.7517036630399999E-6</v>
      </c>
      <c r="CE419" s="10">
        <f>3/24000000*OO[[#This Row],[139 (06JUL1985 06:00:00)-Water Temperature (C)]]*OO[[#This Row],[81]]</f>
        <v>8.920392167675E-6</v>
      </c>
      <c r="CF419" s="10">
        <f>3/24000000*OO[[#This Row],[140 (06JUL1985 09:00:00)-Water Temperature (C)]]*OO[[#This Row],[82]]</f>
        <v>8.4686921046149985E-6</v>
      </c>
      <c r="CG419" s="10">
        <f>3/24000000*OO[[#This Row],[141 (06JUL1985 12:00:00)-Water Temperature (C)]]*OO[[#This Row],[83]]</f>
        <v>8.3492636066100011E-6</v>
      </c>
      <c r="CH419" s="10">
        <f>3/24000000*OO[[#This Row],[142 (06JUL1985 15:00:00)-Water Temperature (C)]]*OO[[#This Row],[84]]</f>
        <v>8.310022050373751E-6</v>
      </c>
      <c r="CI419" s="10">
        <f>3/24000000*OO[[#This Row],[143 (06JUL1985 18:00:00)-Water Temperature (C)]]*OO[[#This Row],[85]]</f>
        <v>8.192844604302501E-6</v>
      </c>
      <c r="CJ419" s="10">
        <f>3/24000000*OO[[#This Row],[144 (06JUL1985 21:00:00)-Water Temperature (C)]]*OO[[#This Row],[86]]</f>
        <v>7.8218306318699995E-6</v>
      </c>
      <c r="CK419" s="10">
        <f>3/24000000*OO[[#This Row],[145 (07JUL1985 00:00:00)-Water Temperature (C)]]*OO[[#This Row],[87]]</f>
        <v>7.2942777772312501E-6</v>
      </c>
      <c r="CL419" s="10">
        <f>3/24000000*OO[[#This Row],[146 (07JUL1985 03:00:00)-Water Temperature (C)]]*OO[[#This Row],[88]]</f>
        <v>6.6708261415987502E-6</v>
      </c>
      <c r="CM419" s="10">
        <f>3/24000000*OO[[#This Row],[147 (07JUL1985 06:00:00)-Water Temperature (C)]]*OO[[#This Row],[89]]</f>
        <v>6.1410054723074997E-6</v>
      </c>
      <c r="CN419" s="10">
        <f>3/24000000*OO[[#This Row],[148 (07JUL1985 09:00:00)-Water Temperature (C)]]*OO[[#This Row],[90]]</f>
        <v>5.8368257404912498E-6</v>
      </c>
      <c r="CO419" s="10">
        <f>3/24000000*OO[[#This Row],[149 (07JUL1985 12:00:00)-Water Temperature (C)]]*OO[[#This Row],[91]]</f>
        <v>5.7117556846262494E-6</v>
      </c>
      <c r="CP419" s="10">
        <f>3/24000000*OO[[#This Row],[150 (07JUL1985 15:00:00)-Water Temperature (C)]]*OO[[#This Row],[92]]</f>
        <v>5.7583909704764999E-6</v>
      </c>
      <c r="CQ419" s="10">
        <f>3/24000000*OO[[#This Row],[151 (07JUL1985 18:00:00)-Water Temperature (C)]]*OO[[#This Row],[93]]</f>
        <v>5.91735369613875E-6</v>
      </c>
      <c r="CR419" s="10">
        <f>3/24000000*OO[[#This Row],[152 (07JUL1985 21:00:00)-Water Temperature (C)]]*OO[[#This Row],[94]]</f>
        <v>5.8645777707562498E-6</v>
      </c>
      <c r="CS419" s="10">
        <f>3/24000000*OO[[#This Row],[153 (08JUL1985 00:00:00)-Water Temperature (C)]]*OO[[#This Row],[95]]</f>
        <v>5.4817130818312492E-6</v>
      </c>
      <c r="CT419" s="10">
        <f>3/24000000*OO[[#This Row],[154 (08JUL1985 03:00:00)-Water Temperature (C)]]*OO[[#This Row],[96]]</f>
        <v>4.9118295637124995E-6</v>
      </c>
      <c r="CU419" s="10">
        <f>3/24000000*OO[[#This Row],[155 (08JUL1985 06:00:00)-Water Temperature (C)]]*OO[[#This Row],[97]]</f>
        <v>4.4760270296527495E-6</v>
      </c>
      <c r="CV419" s="10">
        <f>3/24000000*OO[[#This Row],[156 (08JUL1985 09:00:00)-Water Temperature (C)]]*OO[[#This Row],[98]]</f>
        <v>4.2912534642634997E-6</v>
      </c>
      <c r="CW419" s="10">
        <f>3/24000000*OO[[#This Row],[157 (08JUL1985 12:00:00)-Water Temperature (C)]]*OO[[#This Row],[99]]</f>
        <v>4.2014127007054997E-6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0</v>
      </c>
      <c r="V420" s="10">
        <f>3/24000000*OO[[#This Row],[78 (28JUN1985 15:00:00)-Water Temperature (C)]]*OO[[#This Row],[20]]</f>
        <v>0</v>
      </c>
      <c r="W420" s="10">
        <f>3/24000000*OO[[#This Row],[79 (28JUN1985 18:00:00)-Water Temperature (C)]]*OO[[#This Row],[21]]</f>
        <v>0</v>
      </c>
      <c r="X420" s="10">
        <f>3/24000000*OO[[#This Row],[80 (28JUN1985 21:00:00)-Water Temperature (C)]]*OO[[#This Row],[22]]</f>
        <v>0</v>
      </c>
      <c r="Y420" s="10">
        <f>3/24000000*OO[[#This Row],[81 (29JUN1985 00:00:00)-Water Temperature (C)]]*OO[[#This Row],[23]]</f>
        <v>7.9817171071874998E-44</v>
      </c>
      <c r="Z420" s="10">
        <f>3/24000000*OO[[#This Row],[82 (29JUN1985 03:00:00)-Water Temperature (C)]]*OO[[#This Row],[24]]</f>
        <v>7.4047846314412489E-37</v>
      </c>
      <c r="AA420" s="10">
        <f>3/24000000*OO[[#This Row],[83 (29JUN1985 06:00:00)-Water Temperature (C)]]*OO[[#This Row],[25]]</f>
        <v>4.2430409370312496E-31</v>
      </c>
      <c r="AB420" s="10">
        <f>3/24000000*OO[[#This Row],[84 (29JUN1985 09:00:00)-Water Temperature (C)]]*OO[[#This Row],[26]]</f>
        <v>1.3100346383728748E-25</v>
      </c>
      <c r="AC420" s="10">
        <f>3/24000000*OO[[#This Row],[85 (29JUN1985 12:00:00)-Water Temperature (C)]]*OO[[#This Row],[27]]</f>
        <v>1.9481263065937501E-21</v>
      </c>
      <c r="AD420" s="10">
        <f>3/24000000*OO[[#This Row],[86 (29JUN1985 15:00:00)-Water Temperature (C)]]*OO[[#This Row],[28]]</f>
        <v>3.967108605959625E-18</v>
      </c>
      <c r="AE420" s="10">
        <f>3/24000000*OO[[#This Row],[88 (29JUN1985 21:00:00)-Water Temperature (C)]]*OO[[#This Row],[30]]</f>
        <v>5.1412866950199996E-13</v>
      </c>
      <c r="AF420" s="10">
        <f>3/24000000*OO[[#This Row],[88 (29JUN1985 21:00:00)-Water Temperature (C)]]*OO[[#This Row],[30]]</f>
        <v>5.1412866950199996E-13</v>
      </c>
      <c r="AG420" s="10">
        <f>3/24000000*OO[[#This Row],[89 (30JUN1985 00:00:00)-Water Temperature (C)]]*OO[[#This Row],[31]]</f>
        <v>4.8954552399287501E-11</v>
      </c>
      <c r="AH420" s="10">
        <f>3/24000000*OO[[#This Row],[90 (30JUN1985 03:00:00)-Water Temperature (C)]]*OO[[#This Row],[32]]</f>
        <v>2.37359308929925E-9</v>
      </c>
      <c r="AI420" s="10">
        <f>3/24000000*OO[[#This Row],[91 (30JUN1985 06:00:00)-Water Temperature (C)]]*OO[[#This Row],[33]]</f>
        <v>6.5975934900437495E-8</v>
      </c>
      <c r="AJ420" s="10">
        <f>3/24000000*OO[[#This Row],[92 (30JUN1985 09:00:00)-Water Temperature (C)]]*OO[[#This Row],[34]]</f>
        <v>1.1806385145472497E-6</v>
      </c>
      <c r="AK420" s="10">
        <f>3/24000000*OO[[#This Row],[93 (30JUN1985 12:00:00)-Water Temperature (C)]]*OO[[#This Row],[35]]</f>
        <v>1.4643461911679999E-5</v>
      </c>
      <c r="AL420" s="10">
        <f>3/24000000*OO[[#This Row],[94 (30JUN1985 15:00:00)-Water Temperature (C)]]*OO[[#This Row],[36]]</f>
        <v>1.2980853273779997E-4</v>
      </c>
      <c r="AM420" s="10">
        <f>3/24000000*OO[[#This Row],[95 (30JUN1985 18:00:00)-Water Temperature (C)]]*OO[[#This Row],[37]]</f>
        <v>8.0456150690549997E-4</v>
      </c>
      <c r="AN420" s="10">
        <f>3/24000000*OO[[#This Row],[96 (30JUN1985 21:00:00)-Water Temperature (C)]]*OO[[#This Row],[38]]</f>
        <v>3.4394264020676251E-3</v>
      </c>
      <c r="AO420" s="10">
        <f>3/24000000*OO[[#This Row],[97 (01JUL1985 00:00:00)-Water Temperature (C)]]*OO[[#This Row],[39]]</f>
        <v>1.0486204635122497E-2</v>
      </c>
      <c r="AP420" s="10">
        <f>3/24000000*OO[[#This Row],[98 (01JUL1985 03:00:00)-Water Temperature (C)]]*OO[[#This Row],[40]]</f>
        <v>2.3815139655081245E-2</v>
      </c>
      <c r="AQ420" s="10">
        <f>3/24000000*OO[[#This Row],[99 (01JUL1985 06:00:00)-Water Temperature (C)]]*OO[[#This Row],[41]]</f>
        <v>4.2958359209333746E-2</v>
      </c>
      <c r="AR420" s="10">
        <f>3/24000000*OO[[#This Row],[100 (01JUL1985 09:00:00)-Water Temperature (C)]]*OO[[#This Row],[42]]</f>
        <v>6.5257420878000003E-2</v>
      </c>
      <c r="AS420" s="10">
        <f>3/24000000*OO[[#This Row],[101 (01JUL1985 12:00:00)-Water Temperature (C)]]*OO[[#This Row],[43]]</f>
        <v>8.5303388166000013E-2</v>
      </c>
      <c r="AT420" s="10">
        <f>3/24000000*OO[[#This Row],[102 (01JUL1985 15:00:00)-Water Temperature (C)]]*OO[[#This Row],[44]]</f>
        <v>9.6315244286274998E-2</v>
      </c>
      <c r="AU420" s="10">
        <f>3/24000000*OO[[#This Row],[103 (01JUL1985 18:00:00)-Water Temperature (C)]]*OO[[#This Row],[45]]</f>
        <v>9.1208692541100006E-2</v>
      </c>
      <c r="AV420" s="10">
        <f>3/24000000*OO[[#This Row],[104 (01JUL1985 21:00:00)-Water Temperature (C)]]*OO[[#This Row],[46]]</f>
        <v>7.2455040835649992E-2</v>
      </c>
      <c r="AW420" s="10">
        <f>3/24000000*OO[[#This Row],[105 (02JUL1985 00:00:00)-Water Temperature (C)]]*OO[[#This Row],[47]]</f>
        <v>4.9027734138337498E-2</v>
      </c>
      <c r="AX420" s="10">
        <f>3/24000000*OO[[#This Row],[106 (02JUL1985 03:00:00)-Water Temperature (C)]]*OO[[#This Row],[48]]</f>
        <v>2.9276450140912496E-2</v>
      </c>
      <c r="AY420" s="10">
        <f>3/24000000*OO[[#This Row],[107 (02JUL1985 06:00:00)-Water Temperature (C)]]*OO[[#This Row],[49]]</f>
        <v>1.5687704032349998E-2</v>
      </c>
      <c r="AZ420" s="10">
        <f>3/24000000*OO[[#This Row],[108 (02JUL1985 09:00:00)-Water Temperature (C)]]*OO[[#This Row],[50]]</f>
        <v>8.0150079191224997E-3</v>
      </c>
      <c r="BA420" s="10">
        <f>3/24000000*OO[[#This Row],[109 (02JUL1985 12:00:00)-Water Temperature (C)]]*OO[[#This Row],[51]]</f>
        <v>3.8923358617440006E-3</v>
      </c>
      <c r="BB420" s="10">
        <f>3/24000000*OO[[#This Row],[110 (02JUL1985 15:00:00)-Water Temperature (C)]]*OO[[#This Row],[52]]</f>
        <v>1.8208063712879998E-3</v>
      </c>
      <c r="BC420" s="10">
        <f>3/24000000*OO[[#This Row],[111 (02JUL1985 18:00:00)-Water Temperature (C)]]*OO[[#This Row],[53]]</f>
        <v>7.9551476736649997E-4</v>
      </c>
      <c r="BD420" s="10">
        <f>3/24000000*OO[[#This Row],[112 (02JUL1985 21:00:00)-Water Temperature (C)]]*OO[[#This Row],[54]]</f>
        <v>3.3488817501839998E-4</v>
      </c>
      <c r="BE420" s="10">
        <f>3/24000000*OO[[#This Row],[113 (03JUL1985 00:00:00)-Water Temperature (C)]]*OO[[#This Row],[55]]</f>
        <v>1.5444049127062498E-4</v>
      </c>
      <c r="BF420" s="10">
        <f>3/24000000*OO[[#This Row],[114 (03JUL1985 03:00:00)-Water Temperature (C)]]*OO[[#This Row],[56]]</f>
        <v>9.1507504105325005E-5</v>
      </c>
      <c r="BG420" s="10">
        <f>3/24000000*OO[[#This Row],[115 (03JUL1985 06:00:00)-Water Temperature (C)]]*OO[[#This Row],[57]]</f>
        <v>7.1502525187499996E-5</v>
      </c>
      <c r="BH420" s="10">
        <f>3/24000000*OO[[#This Row],[116 (03JUL1985 09:00:00)-Water Temperature (C)]]*OO[[#This Row],[58]]</f>
        <v>6.6520537779474998E-5</v>
      </c>
      <c r="BI420" s="10">
        <f>3/24000000*OO[[#This Row],[117 (03JUL1985 12:00:00)-Water Temperature (C)]]*OO[[#This Row],[59]]</f>
        <v>6.8210414458837488E-5</v>
      </c>
      <c r="BJ420" s="10">
        <f>3/24000000*OO[[#This Row],[118 (03JUL1985 15:00:00)-Water Temperature (C)]]*OO[[#This Row],[60]]</f>
        <v>7.1496932683599997E-5</v>
      </c>
      <c r="BK420" s="10">
        <f>3/24000000*OO[[#This Row],[119 (03JUL1985 18:00:00)-Water Temperature (C)]]*OO[[#This Row],[61]]</f>
        <v>7.0060795576799999E-5</v>
      </c>
      <c r="BL420" s="10">
        <f>3/24000000*OO[[#This Row],[120 (03JUL1985 21:00:00)-Water Temperature (C)]]*OO[[#This Row],[62]]</f>
        <v>6.2579136861172499E-5</v>
      </c>
      <c r="BM420" s="10">
        <f>3/24000000*OO[[#This Row],[121 (04JUL1985 00:00:00)-Water Temperature (C)]]*OO[[#This Row],[63]]</f>
        <v>5.1557491090706249E-5</v>
      </c>
      <c r="BN420" s="10">
        <f>3/24000000*OO[[#This Row],[122 (04JUL1985 03:00:00)-Water Temperature (C)]]*OO[[#This Row],[64]]</f>
        <v>4.0556838197339996E-5</v>
      </c>
      <c r="BO420" s="10">
        <f>3/24000000*OO[[#This Row],[123 (04JUL1985 06:00:00)-Water Temperature (C)]]*OO[[#This Row],[65]]</f>
        <v>3.1659315482139995E-5</v>
      </c>
      <c r="BP420" s="10">
        <f>3/24000000*OO[[#This Row],[124 (04JUL1985 09:00:00)-Water Temperature (C)]]*OO[[#This Row],[66]]</f>
        <v>2.5577279113242493E-5</v>
      </c>
      <c r="BQ420" s="10">
        <f>3/24000000*OO[[#This Row],[125 (04JUL1985 12:00:00)-Water Temperature (C)]]*OO[[#This Row],[67]]</f>
        <v>2.1333218884642501E-5</v>
      </c>
      <c r="BR420" s="10">
        <f>3/24000000*OO[[#This Row],[126 (04JUL1985 15:00:00)-Water Temperature (C)]]*OO[[#This Row],[68]]</f>
        <v>1.8199402272965E-5</v>
      </c>
      <c r="BS420" s="10">
        <f>3/24000000*OO[[#This Row],[127 (04JUL1985 18:00:00)-Water Temperature (C)]]*OO[[#This Row],[69]]</f>
        <v>1.5521269469062498E-5</v>
      </c>
      <c r="BT420" s="10">
        <f>3/24000000*OO[[#This Row],[128 (04JUL1985 21:00:00)-Water Temperature (C)]]*OO[[#This Row],[70]]</f>
        <v>1.3544472370455E-5</v>
      </c>
      <c r="BU420" s="10">
        <f>3/24000000*OO[[#This Row],[129 (05JUL1985 00:00:00)-Water Temperature (C)]]*OO[[#This Row],[71]]</f>
        <v>1.2087544267672499E-5</v>
      </c>
      <c r="BV420" s="10">
        <f>3/24000000*OO[[#This Row],[130 (05JUL1985 03:00:00)-Water Temperature (C)]]*OO[[#This Row],[72]]</f>
        <v>1.0852865207749999E-5</v>
      </c>
      <c r="BW420" s="10">
        <f>3/24000000*OO[[#This Row],[131 (05JUL1985 06:00:00)-Water Temperature (C)]]*OO[[#This Row],[73]]</f>
        <v>9.7797300677099987E-6</v>
      </c>
      <c r="BX420" s="10">
        <f>3/24000000*OO[[#This Row],[132 (05JUL1985 09:00:00)-Water Temperature (C)]]*OO[[#This Row],[74]]</f>
        <v>9.1288954536549999E-6</v>
      </c>
      <c r="BY420" s="10">
        <f>3/24000000*OO[[#This Row],[133 (05JUL1985 12:00:00)-Water Temperature (C)]]*OO[[#This Row],[75]]</f>
        <v>9.1326590855037503E-6</v>
      </c>
      <c r="BZ420" s="10">
        <f>3/24000000*OO[[#This Row],[134 (05JUL1985 15:00:00)-Water Temperature (C)]]*OO[[#This Row],[76]]</f>
        <v>9.6948682847062508E-6</v>
      </c>
      <c r="CA420" s="10">
        <f>3/24000000*OO[[#This Row],[135 (05JUL1985 18:00:00)-Water Temperature (C)]]*OO[[#This Row],[77]]</f>
        <v>1.0057688014023749E-5</v>
      </c>
      <c r="CB420" s="10">
        <f>3/24000000*OO[[#This Row],[136 (05JUL1985 21:00:00)-Water Temperature (C)]]*OO[[#This Row],[78]]</f>
        <v>9.7174896834674983E-6</v>
      </c>
      <c r="CC420" s="10">
        <f>3/24000000*OO[[#This Row],[137 (06JUL1985 00:00:00)-Water Temperature (C)]]*OO[[#This Row],[79]]</f>
        <v>8.8476927386499992E-6</v>
      </c>
      <c r="CD420" s="10">
        <f>3/24000000*OO[[#This Row],[138 (06JUL1985 03:00:00)-Water Temperature (C)]]*OO[[#This Row],[80]]</f>
        <v>7.8938942717249992E-6</v>
      </c>
      <c r="CE420" s="10">
        <f>3/24000000*OO[[#This Row],[139 (06JUL1985 06:00:00)-Water Temperature (C)]]*OO[[#This Row],[81]]</f>
        <v>7.1988221072625E-6</v>
      </c>
      <c r="CF420" s="10">
        <f>3/24000000*OO[[#This Row],[140 (06JUL1985 09:00:00)-Water Temperature (C)]]*OO[[#This Row],[82]]</f>
        <v>6.8257820453049995E-6</v>
      </c>
      <c r="CG420" s="10">
        <f>3/24000000*OO[[#This Row],[141 (06JUL1985 12:00:00)-Water Temperature (C)]]*OO[[#This Row],[83]]</f>
        <v>6.7183830640175E-6</v>
      </c>
      <c r="CH420" s="10">
        <f>3/24000000*OO[[#This Row],[142 (06JUL1985 15:00:00)-Water Temperature (C)]]*OO[[#This Row],[84]]</f>
        <v>6.6773386316024993E-6</v>
      </c>
      <c r="CI420" s="10">
        <f>3/24000000*OO[[#This Row],[143 (06JUL1985 18:00:00)-Water Temperature (C)]]*OO[[#This Row],[85]]</f>
        <v>6.5986261997499999E-6</v>
      </c>
      <c r="CJ420" s="10">
        <f>3/24000000*OO[[#This Row],[144 (06JUL1985 21:00:00)-Water Temperature (C)]]*OO[[#This Row],[86]]</f>
        <v>6.3019672246079999E-6</v>
      </c>
      <c r="CK420" s="10">
        <f>3/24000000*OO[[#This Row],[145 (07JUL1985 00:00:00)-Water Temperature (C)]]*OO[[#This Row],[87]]</f>
        <v>5.8881345333749987E-6</v>
      </c>
      <c r="CL420" s="10">
        <f>3/24000000*OO[[#This Row],[146 (07JUL1985 03:00:00)-Water Temperature (C)]]*OO[[#This Row],[88]]</f>
        <v>5.3968430542467494E-6</v>
      </c>
      <c r="CM420" s="10">
        <f>3/24000000*OO[[#This Row],[147 (07JUL1985 06:00:00)-Water Temperature (C)]]*OO[[#This Row],[89]]</f>
        <v>4.9627452947984998E-6</v>
      </c>
      <c r="CN420" s="10">
        <f>3/24000000*OO[[#This Row],[148 (07JUL1985 09:00:00)-Water Temperature (C)]]*OO[[#This Row],[90]]</f>
        <v>4.7155317548444992E-6</v>
      </c>
      <c r="CO420" s="10">
        <f>3/24000000*OO[[#This Row],[149 (07JUL1985 12:00:00)-Water Temperature (C)]]*OO[[#This Row],[91]]</f>
        <v>4.6044692654199999E-6</v>
      </c>
      <c r="CP420" s="10">
        <f>3/24000000*OO[[#This Row],[150 (07JUL1985 15:00:00)-Water Temperature (C)]]*OO[[#This Row],[92]]</f>
        <v>4.637673954003E-6</v>
      </c>
      <c r="CQ420" s="10">
        <f>3/24000000*OO[[#This Row],[151 (07JUL1985 18:00:00)-Water Temperature (C)]]*OO[[#This Row],[93]]</f>
        <v>4.7602687747317505E-6</v>
      </c>
      <c r="CR420" s="10">
        <f>3/24000000*OO[[#This Row],[152 (07JUL1985 21:00:00)-Water Temperature (C)]]*OO[[#This Row],[94]]</f>
        <v>4.7139071009703743E-6</v>
      </c>
      <c r="CS420" s="10">
        <f>3/24000000*OO[[#This Row],[153 (08JUL1985 00:00:00)-Water Temperature (C)]]*OO[[#This Row],[95]]</f>
        <v>4.4256476142760003E-6</v>
      </c>
      <c r="CT420" s="10">
        <f>3/24000000*OO[[#This Row],[154 (08JUL1985 03:00:00)-Water Temperature (C)]]*OO[[#This Row],[96]]</f>
        <v>3.9781264163597503E-6</v>
      </c>
      <c r="CU420" s="10">
        <f>3/24000000*OO[[#This Row],[155 (08JUL1985 06:00:00)-Water Temperature (C)]]*OO[[#This Row],[97]]</f>
        <v>3.617142293475E-6</v>
      </c>
      <c r="CV420" s="10">
        <f>3/24000000*OO[[#This Row],[156 (08JUL1985 09:00:00)-Water Temperature (C)]]*OO[[#This Row],[98]]</f>
        <v>3.4603134450088749E-6</v>
      </c>
      <c r="CW420" s="10">
        <f>3/24000000*OO[[#This Row],[157 (08JUL1985 12:00:00)-Water Temperature (C)]]*OO[[#This Row],[99]]</f>
        <v>3.3734290483709997E-6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0</v>
      </c>
      <c r="V421" s="10">
        <f>3/24000000*OO[[#This Row],[78 (28JUN1985 15:00:00)-Water Temperature (C)]]*OO[[#This Row],[20]]</f>
        <v>0</v>
      </c>
      <c r="W421" s="10">
        <f>3/24000000*OO[[#This Row],[79 (28JUN1985 18:00:00)-Water Temperature (C)]]*OO[[#This Row],[21]]</f>
        <v>0</v>
      </c>
      <c r="X421" s="10">
        <f>3/24000000*OO[[#This Row],[80 (28JUN1985 21:00:00)-Water Temperature (C)]]*OO[[#This Row],[22]]</f>
        <v>0</v>
      </c>
      <c r="Y421" s="10">
        <f>3/24000000*OO[[#This Row],[81 (29JUN1985 00:00:00)-Water Temperature (C)]]*OO[[#This Row],[23]]</f>
        <v>0</v>
      </c>
      <c r="Z421" s="10">
        <f>3/24000000*OO[[#This Row],[82 (29JUN1985 03:00:00)-Water Temperature (C)]]*OO[[#This Row],[24]]</f>
        <v>2.3795002712722498E-37</v>
      </c>
      <c r="AA421" s="10">
        <f>3/24000000*OO[[#This Row],[83 (29JUN1985 06:00:00)-Water Temperature (C)]]*OO[[#This Row],[25]]</f>
        <v>1.0338114966829998E-31</v>
      </c>
      <c r="AB421" s="10">
        <f>3/24000000*OO[[#This Row],[84 (29JUN1985 09:00:00)-Water Temperature (C)]]*OO[[#This Row],[26]]</f>
        <v>5.2837126365937492E-26</v>
      </c>
      <c r="AC421" s="10">
        <f>3/24000000*OO[[#This Row],[85 (29JUN1985 12:00:00)-Water Temperature (C)]]*OO[[#This Row],[27]]</f>
        <v>9.5242427808574993E-22</v>
      </c>
      <c r="AD421" s="10">
        <f>3/24000000*OO[[#This Row],[86 (29JUN1985 15:00:00)-Water Temperature (C)]]*OO[[#This Row],[28]]</f>
        <v>2.1905148218250002E-18</v>
      </c>
      <c r="AE421" s="10">
        <f>3/24000000*OO[[#This Row],[88 (29JUN1985 21:00:00)-Water Temperature (C)]]*OO[[#This Row],[30]]</f>
        <v>3.3204834006899996E-13</v>
      </c>
      <c r="AF421" s="10">
        <f>3/24000000*OO[[#This Row],[88 (29JUN1985 21:00:00)-Water Temperature (C)]]*OO[[#This Row],[30]]</f>
        <v>3.3204834006899996E-13</v>
      </c>
      <c r="AG421" s="10">
        <f>3/24000000*OO[[#This Row],[89 (30JUN1985 00:00:00)-Water Temperature (C)]]*OO[[#This Row],[31]]</f>
        <v>3.3909511782300001E-11</v>
      </c>
      <c r="AH421" s="10">
        <f>3/24000000*OO[[#This Row],[90 (30JUN1985 03:00:00)-Water Temperature (C)]]*OO[[#This Row],[32]]</f>
        <v>1.75208629941725E-9</v>
      </c>
      <c r="AI421" s="10">
        <f>3/24000000*OO[[#This Row],[91 (30JUN1985 06:00:00)-Water Temperature (C)]]*OO[[#This Row],[33]]</f>
        <v>5.1339559705412496E-8</v>
      </c>
      <c r="AJ421" s="10">
        <f>3/24000000*OO[[#This Row],[92 (30JUN1985 09:00:00)-Water Temperature (C)]]*OO[[#This Row],[34]]</f>
        <v>9.6044262408499995E-7</v>
      </c>
      <c r="AK421" s="10">
        <f>3/24000000*OO[[#This Row],[93 (30JUN1985 12:00:00)-Water Temperature (C)]]*OO[[#This Row],[35]]</f>
        <v>1.2418650841275E-5</v>
      </c>
      <c r="AL421" s="10">
        <f>3/24000000*OO[[#This Row],[94 (30JUN1985 15:00:00)-Water Temperature (C)]]*OO[[#This Row],[36]]</f>
        <v>1.1491001985871248E-4</v>
      </c>
      <c r="AM421" s="10">
        <f>3/24000000*OO[[#This Row],[95 (30JUN1985 18:00:00)-Water Temperature (C)]]*OO[[#This Row],[37]]</f>
        <v>7.4022637164862482E-4</v>
      </c>
      <c r="AN421" s="10">
        <f>3/24000000*OO[[#This Row],[96 (30JUN1985 21:00:00)-Water Temperature (C)]]*OO[[#This Row],[38]]</f>
        <v>3.2822690880524997E-3</v>
      </c>
      <c r="AO421" s="10">
        <f>3/24000000*OO[[#This Row],[97 (01JUL1985 00:00:00)-Water Temperature (C)]]*OO[[#This Row],[39]]</f>
        <v>1.0447236068599999E-2</v>
      </c>
      <c r="AP421" s="10">
        <f>3/24000000*OO[[#This Row],[98 (01JUL1985 03:00:00)-Water Temperature (C)]]*OO[[#This Row],[40]]</f>
        <v>2.4668753156497504E-2</v>
      </c>
      <c r="AQ421" s="10">
        <f>3/24000000*OO[[#This Row],[99 (01JUL1985 06:00:00)-Water Temperature (C)]]*OO[[#This Row],[41]]</f>
        <v>4.5970359775112497E-2</v>
      </c>
      <c r="AR421" s="10">
        <f>3/24000000*OO[[#This Row],[100 (01JUL1985 09:00:00)-Water Temperature (C)]]*OO[[#This Row],[42]]</f>
        <v>7.1884357557149989E-2</v>
      </c>
      <c r="AS421" s="10">
        <f>3/24000000*OO[[#This Row],[101 (01JUL1985 12:00:00)-Water Temperature (C)]]*OO[[#This Row],[43]]</f>
        <v>9.62210046691125E-2</v>
      </c>
      <c r="AT421" s="10">
        <f>3/24000000*OO[[#This Row],[102 (01JUL1985 15:00:00)-Water Temperature (C)]]*OO[[#This Row],[44]]</f>
        <v>0.11127878663568751</v>
      </c>
      <c r="AU421" s="10">
        <f>3/24000000*OO[[#This Row],[103 (01JUL1985 18:00:00)-Water Temperature (C)]]*OO[[#This Row],[45]]</f>
        <v>0.10781526195930001</v>
      </c>
      <c r="AV421" s="10">
        <f>3/24000000*OO[[#This Row],[104 (01JUL1985 21:00:00)-Water Temperature (C)]]*OO[[#This Row],[46]]</f>
        <v>8.7933083252574998E-2</v>
      </c>
      <c r="AW421" s="10">
        <f>3/24000000*OO[[#This Row],[105 (02JUL1985 00:00:00)-Water Temperature (C)]]*OO[[#This Row],[47]]</f>
        <v>6.0858325961062505E-2</v>
      </c>
      <c r="AX421" s="10">
        <f>3/24000000*OO[[#This Row],[106 (02JUL1985 03:00:00)-Water Temperature (C)]]*OO[[#This Row],[48]]</f>
        <v>3.7076228456044996E-2</v>
      </c>
      <c r="AY421" s="10">
        <f>3/24000000*OO[[#This Row],[107 (02JUL1985 06:00:00)-Water Temperature (C)]]*OO[[#This Row],[49]]</f>
        <v>2.0263761461E-2</v>
      </c>
      <c r="AZ421" s="10">
        <f>3/24000000*OO[[#This Row],[108 (02JUL1985 09:00:00)-Water Temperature (C)]]*OO[[#This Row],[50]]</f>
        <v>1.0517953803595E-2</v>
      </c>
      <c r="BA421" s="10">
        <f>3/24000000*OO[[#This Row],[109 (02JUL1985 12:00:00)-Water Temperature (C)]]*OO[[#This Row],[51]]</f>
        <v>5.1571718655399994E-3</v>
      </c>
      <c r="BB421" s="10">
        <f>3/24000000*OO[[#This Row],[110 (02JUL1985 15:00:00)-Water Temperature (C)]]*OO[[#This Row],[52]]</f>
        <v>2.4310263649642496E-3</v>
      </c>
      <c r="BC421" s="10">
        <f>3/24000000*OO[[#This Row],[111 (02JUL1985 18:00:00)-Water Temperature (C)]]*OO[[#This Row],[53]]</f>
        <v>1.0647840457969999E-3</v>
      </c>
      <c r="BD421" s="10">
        <f>3/24000000*OO[[#This Row],[112 (02JUL1985 21:00:00)-Water Temperature (C)]]*OO[[#This Row],[54]]</f>
        <v>4.421902008492499E-4</v>
      </c>
      <c r="BE421" s="10">
        <f>3/24000000*OO[[#This Row],[113 (03JUL1985 00:00:00)-Water Temperature (C)]]*OO[[#This Row],[55]]</f>
        <v>1.97490668991525E-4</v>
      </c>
      <c r="BF421" s="10">
        <f>3/24000000*OO[[#This Row],[114 (03JUL1985 03:00:00)-Water Temperature (C)]]*OO[[#This Row],[56]]</f>
        <v>1.0976582841794999E-4</v>
      </c>
      <c r="BG421" s="10">
        <f>3/24000000*OO[[#This Row],[115 (03JUL1985 06:00:00)-Water Temperature (C)]]*OO[[#This Row],[57]]</f>
        <v>8.1445732502862501E-5</v>
      </c>
      <c r="BH421" s="10">
        <f>3/24000000*OO[[#This Row],[116 (03JUL1985 09:00:00)-Water Temperature (C)]]*OO[[#This Row],[58]]</f>
        <v>7.421906523386249E-5</v>
      </c>
      <c r="BI421" s="10">
        <f>3/24000000*OO[[#This Row],[117 (03JUL1985 12:00:00)-Water Temperature (C)]]*OO[[#This Row],[59]]</f>
        <v>7.5397445118187504E-5</v>
      </c>
      <c r="BJ421" s="10">
        <f>3/24000000*OO[[#This Row],[118 (03JUL1985 15:00:00)-Water Temperature (C)]]*OO[[#This Row],[60]]</f>
        <v>7.8843881540512507E-5</v>
      </c>
      <c r="BK421" s="10">
        <f>3/24000000*OO[[#This Row],[119 (03JUL1985 18:00:00)-Water Temperature (C)]]*OO[[#This Row],[61]]</f>
        <v>7.7497862684649987E-5</v>
      </c>
      <c r="BL421" s="10">
        <f>3/24000000*OO[[#This Row],[120 (03JUL1985 21:00:00)-Water Temperature (C)]]*OO[[#This Row],[62]]</f>
        <v>6.977563371789999E-5</v>
      </c>
      <c r="BM421" s="10">
        <f>3/24000000*OO[[#This Row],[121 (04JUL1985 00:00:00)-Water Temperature (C)]]*OO[[#This Row],[63]]</f>
        <v>5.7984597861531243E-5</v>
      </c>
      <c r="BN421" s="10">
        <f>3/24000000*OO[[#This Row],[122 (04JUL1985 03:00:00)-Water Temperature (C)]]*OO[[#This Row],[64]]</f>
        <v>4.581347757645875E-5</v>
      </c>
      <c r="BO421" s="10">
        <f>3/24000000*OO[[#This Row],[123 (04JUL1985 06:00:00)-Water Temperature (C)]]*OO[[#This Row],[65]]</f>
        <v>3.5741587445205004E-5</v>
      </c>
      <c r="BP421" s="10">
        <f>3/24000000*OO[[#This Row],[124 (04JUL1985 09:00:00)-Water Temperature (C)]]*OO[[#This Row],[66]]</f>
        <v>2.8779909851306252E-5</v>
      </c>
      <c r="BQ421" s="10">
        <f>3/24000000*OO[[#This Row],[125 (04JUL1985 12:00:00)-Water Temperature (C)]]*OO[[#This Row],[67]]</f>
        <v>2.3810627001547498E-5</v>
      </c>
      <c r="BR421" s="10">
        <f>3/24000000*OO[[#This Row],[126 (04JUL1985 15:00:00)-Water Temperature (C)]]*OO[[#This Row],[68]]</f>
        <v>2.0187850073169999E-5</v>
      </c>
      <c r="BS421" s="10">
        <f>3/24000000*OO[[#This Row],[127 (04JUL1985 18:00:00)-Water Temperature (C)]]*OO[[#This Row],[69]]</f>
        <v>1.7136917809860003E-5</v>
      </c>
      <c r="BT421" s="10">
        <f>3/24000000*OO[[#This Row],[128 (04JUL1985 21:00:00)-Water Temperature (C)]]*OO[[#This Row],[70]]</f>
        <v>1.4869794234209998E-5</v>
      </c>
      <c r="BU421" s="10">
        <f>3/24000000*OO[[#This Row],[129 (05JUL1985 00:00:00)-Water Temperature (C)]]*OO[[#This Row],[71]]</f>
        <v>1.3205485608125E-5</v>
      </c>
      <c r="BV421" s="10">
        <f>3/24000000*OO[[#This Row],[130 (05JUL1985 03:00:00)-Water Temperature (C)]]*OO[[#This Row],[72]]</f>
        <v>1.1830106357362499E-5</v>
      </c>
      <c r="BW421" s="10">
        <f>3/24000000*OO[[#This Row],[131 (05JUL1985 06:00:00)-Water Temperature (C)]]*OO[[#This Row],[73]]</f>
        <v>1.0639574564670001E-5</v>
      </c>
      <c r="BX421" s="10">
        <f>3/24000000*OO[[#This Row],[132 (05JUL1985 09:00:00)-Water Temperature (C)]]*OO[[#This Row],[74]]</f>
        <v>9.9121599673850001E-6</v>
      </c>
      <c r="BY421" s="10">
        <f>3/24000000*OO[[#This Row],[133 (05JUL1985 12:00:00)-Water Temperature (C)]]*OO[[#This Row],[75]]</f>
        <v>9.8512219784174988E-6</v>
      </c>
      <c r="BZ421" s="10">
        <f>3/24000000*OO[[#This Row],[134 (05JUL1985 15:00:00)-Water Temperature (C)]]*OO[[#This Row],[76]]</f>
        <v>1.0373754863048749E-5</v>
      </c>
      <c r="CA421" s="10">
        <f>3/24000000*OO[[#This Row],[135 (05JUL1985 18:00:00)-Water Temperature (C)]]*OO[[#This Row],[77]]</f>
        <v>1.0740891055449998E-5</v>
      </c>
      <c r="CB421" s="10">
        <f>3/24000000*OO[[#This Row],[136 (05JUL1985 21:00:00)-Water Temperature (C)]]*OO[[#This Row],[78]]</f>
        <v>1.0416916788199999E-5</v>
      </c>
      <c r="CC421" s="10">
        <f>3/24000000*OO[[#This Row],[137 (06JUL1985 00:00:00)-Water Temperature (C)]]*OO[[#This Row],[79]]</f>
        <v>9.5411302547199999E-6</v>
      </c>
      <c r="CD421" s="10">
        <f>3/24000000*OO[[#This Row],[138 (06JUL1985 03:00:00)-Water Temperature (C)]]*OO[[#This Row],[80]]</f>
        <v>8.5177377492000008E-6</v>
      </c>
      <c r="CE421" s="10">
        <f>3/24000000*OO[[#This Row],[139 (06JUL1985 06:00:00)-Water Temperature (C)]]*OO[[#This Row],[81]]</f>
        <v>7.7234777145349988E-6</v>
      </c>
      <c r="CF421" s="10">
        <f>3/24000000*OO[[#This Row],[140 (06JUL1985 09:00:00)-Water Temperature (C)]]*OO[[#This Row],[82]]</f>
        <v>7.2905828881499993E-6</v>
      </c>
      <c r="CG421" s="10">
        <f>3/24000000*OO[[#This Row],[141 (06JUL1985 12:00:00)-Water Temperature (C)]]*OO[[#This Row],[83]]</f>
        <v>7.1416083910587502E-6</v>
      </c>
      <c r="CH421" s="10">
        <f>3/24000000*OO[[#This Row],[142 (06JUL1985 15:00:00)-Water Temperature (C)]]*OO[[#This Row],[84]]</f>
        <v>7.0799771177362494E-6</v>
      </c>
      <c r="CI421" s="10">
        <f>3/24000000*OO[[#This Row],[143 (06JUL1985 18:00:00)-Water Temperature (C)]]*OO[[#This Row],[85]]</f>
        <v>6.9956331854399989E-6</v>
      </c>
      <c r="CJ421" s="10">
        <f>3/24000000*OO[[#This Row],[144 (06JUL1985 21:00:00)-Water Temperature (C)]]*OO[[#This Row],[86]]</f>
        <v>6.6928293609200001E-6</v>
      </c>
      <c r="CK421" s="10">
        <f>3/24000000*OO[[#This Row],[145 (07JUL1985 00:00:00)-Water Temperature (C)]]*OO[[#This Row],[87]]</f>
        <v>6.2588005163399997E-6</v>
      </c>
      <c r="CL421" s="10">
        <f>3/24000000*OO[[#This Row],[146 (07JUL1985 03:00:00)-Water Temperature (C)]]*OO[[#This Row],[88]]</f>
        <v>5.7499234122449996E-6</v>
      </c>
      <c r="CM421" s="10">
        <f>3/24000000*OO[[#This Row],[147 (07JUL1985 06:00:00)-Water Temperature (C)]]*OO[[#This Row],[89]]</f>
        <v>5.2731749270609999E-6</v>
      </c>
      <c r="CN421" s="10">
        <f>3/24000000*OO[[#This Row],[148 (07JUL1985 09:00:00)-Water Temperature (C)]]*OO[[#This Row],[90]]</f>
        <v>4.9984893039E-6</v>
      </c>
      <c r="CO421" s="10">
        <f>3/24000000*OO[[#This Row],[149 (07JUL1985 12:00:00)-Water Temperature (C)]]*OO[[#This Row],[91]]</f>
        <v>4.8557290120312502E-6</v>
      </c>
      <c r="CP421" s="10">
        <f>3/24000000*OO[[#This Row],[150 (07JUL1985 15:00:00)-Water Temperature (C)]]*OO[[#This Row],[92]]</f>
        <v>4.890993532473749E-6</v>
      </c>
      <c r="CQ421" s="10">
        <f>3/24000000*OO[[#This Row],[151 (07JUL1985 18:00:00)-Water Temperature (C)]]*OO[[#This Row],[93]]</f>
        <v>5.0165523772861251E-6</v>
      </c>
      <c r="CR421" s="10">
        <f>3/24000000*OO[[#This Row],[152 (07JUL1985 21:00:00)-Water Temperature (C)]]*OO[[#This Row],[94]]</f>
        <v>4.9805326499189996E-6</v>
      </c>
      <c r="CS421" s="10">
        <f>3/24000000*OO[[#This Row],[153 (08JUL1985 00:00:00)-Water Temperature (C)]]*OO[[#This Row],[95]]</f>
        <v>4.7008714896000004E-6</v>
      </c>
      <c r="CT421" s="10">
        <f>3/24000000*OO[[#This Row],[154 (08JUL1985 03:00:00)-Water Temperature (C)]]*OO[[#This Row],[96]]</f>
        <v>4.25095401708275E-6</v>
      </c>
      <c r="CU421" s="10">
        <f>3/24000000*OO[[#This Row],[155 (08JUL1985 06:00:00)-Water Temperature (C)]]*OO[[#This Row],[97]]</f>
        <v>3.8577016835137498E-6</v>
      </c>
      <c r="CV421" s="10">
        <f>3/24000000*OO[[#This Row],[156 (08JUL1985 09:00:00)-Water Temperature (C)]]*OO[[#This Row],[98]]</f>
        <v>3.6777373227093753E-6</v>
      </c>
      <c r="CW421" s="10">
        <f>3/24000000*OO[[#This Row],[157 (08JUL1985 12:00:00)-Water Temperature (C)]]*OO[[#This Row],[99]]</f>
        <v>3.5757048770820001E-6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0</v>
      </c>
      <c r="V422" s="10">
        <f>3/24000000*OO[[#This Row],[78 (28JUN1985 15:00:00)-Water Temperature (C)]]*OO[[#This Row],[20]]</f>
        <v>0</v>
      </c>
      <c r="W422" s="10">
        <f>3/24000000*OO[[#This Row],[79 (28JUN1985 18:00:00)-Water Temperature (C)]]*OO[[#This Row],[21]]</f>
        <v>0</v>
      </c>
      <c r="X422" s="10">
        <f>3/24000000*OO[[#This Row],[80 (28JUN1985 21:00:00)-Water Temperature (C)]]*OO[[#This Row],[22]]</f>
        <v>0</v>
      </c>
      <c r="Y422" s="10">
        <f>3/24000000*OO[[#This Row],[81 (29JUN1985 00:00:00)-Water Temperature (C)]]*OO[[#This Row],[23]]</f>
        <v>0</v>
      </c>
      <c r="Z422" s="10">
        <f>3/24000000*OO[[#This Row],[82 (29JUN1985 03:00:00)-Water Temperature (C)]]*OO[[#This Row],[24]]</f>
        <v>8.2959505860749997E-38</v>
      </c>
      <c r="AA422" s="10">
        <f>3/24000000*OO[[#This Row],[83 (29JUN1985 06:00:00)-Water Temperature (C)]]*OO[[#This Row],[25]]</f>
        <v>3.5159015664525001E-32</v>
      </c>
      <c r="AB422" s="10">
        <f>3/24000000*OO[[#This Row],[84 (29JUN1985 09:00:00)-Water Temperature (C)]]*OO[[#This Row],[26]]</f>
        <v>2.0793992087418747E-26</v>
      </c>
      <c r="AC422" s="10">
        <f>3/24000000*OO[[#This Row],[85 (29JUN1985 12:00:00)-Water Temperature (C)]]*OO[[#This Row],[27]]</f>
        <v>4.6625788683250002E-22</v>
      </c>
      <c r="AD422" s="10">
        <f>3/24000000*OO[[#This Row],[86 (29JUN1985 15:00:00)-Water Temperature (C)]]*OO[[#This Row],[28]]</f>
        <v>1.2386148193124998E-18</v>
      </c>
      <c r="AE422" s="10">
        <f>3/24000000*OO[[#This Row],[88 (29JUN1985 21:00:00)-Water Temperature (C)]]*OO[[#This Row],[30]]</f>
        <v>2.2604442492352502E-13</v>
      </c>
      <c r="AF422" s="10">
        <f>3/24000000*OO[[#This Row],[88 (29JUN1985 21:00:00)-Water Temperature (C)]]*OO[[#This Row],[30]]</f>
        <v>2.2604442492352502E-13</v>
      </c>
      <c r="AG422" s="10">
        <f>3/24000000*OO[[#This Row],[89 (30JUN1985 00:00:00)-Water Temperature (C)]]*OO[[#This Row],[31]]</f>
        <v>2.4943888389745001E-11</v>
      </c>
      <c r="AH422" s="10">
        <f>3/24000000*OO[[#This Row],[90 (30JUN1985 03:00:00)-Water Temperature (C)]]*OO[[#This Row],[32]]</f>
        <v>1.386714603465375E-9</v>
      </c>
      <c r="AI422" s="10">
        <f>3/24000000*OO[[#This Row],[91 (30JUN1985 06:00:00)-Water Temperature (C)]]*OO[[#This Row],[33]]</f>
        <v>4.3228469912749994E-8</v>
      </c>
      <c r="AJ422" s="10">
        <f>3/24000000*OO[[#This Row],[92 (30JUN1985 09:00:00)-Water Temperature (C)]]*OO[[#This Row],[34]]</f>
        <v>8.5164096214299998E-7</v>
      </c>
      <c r="AK422" s="10">
        <f>3/24000000*OO[[#This Row],[93 (30JUN1985 12:00:00)-Water Temperature (C)]]*OO[[#This Row],[35]]</f>
        <v>1.1530437159077499E-5</v>
      </c>
      <c r="AL422" s="10">
        <f>3/24000000*OO[[#This Row],[94 (30JUN1985 15:00:00)-Water Temperature (C)]]*OO[[#This Row],[36]]</f>
        <v>1.1206425010625E-4</v>
      </c>
      <c r="AM422" s="10">
        <f>3/24000000*OO[[#This Row],[95 (30JUN1985 18:00:00)-Water Temperature (C)]]*OO[[#This Row],[37]]</f>
        <v>7.57209677175E-4</v>
      </c>
      <c r="AN422" s="10">
        <f>3/24000000*OO[[#This Row],[96 (30JUN1985 21:00:00)-Water Temperature (C)]]*OO[[#This Row],[38]]</f>
        <v>3.5167664667837498E-3</v>
      </c>
      <c r="AO422" s="10">
        <f>3/24000000*OO[[#This Row],[97 (01JUL1985 00:00:00)-Water Temperature (C)]]*OO[[#This Row],[39]]</f>
        <v>1.1761975895092499E-2</v>
      </c>
      <c r="AP422" s="10">
        <f>3/24000000*OO[[#This Row],[98 (01JUL1985 03:00:00)-Water Temperature (C)]]*OO[[#This Row],[40]]</f>
        <v>2.9140069032812497E-2</v>
      </c>
      <c r="AQ422" s="10">
        <f>3/24000000*OO[[#This Row],[99 (01JUL1985 06:00:00)-Water Temperature (C)]]*OO[[#This Row],[41]]</f>
        <v>5.6544095950649999E-2</v>
      </c>
      <c r="AR422" s="10">
        <f>3/24000000*OO[[#This Row],[100 (01JUL1985 09:00:00)-Water Temperature (C)]]*OO[[#This Row],[42]]</f>
        <v>9.1678216310024999E-2</v>
      </c>
      <c r="AS422" s="10">
        <f>3/24000000*OO[[#This Row],[101 (01JUL1985 12:00:00)-Water Temperature (C)]]*OO[[#This Row],[43]]</f>
        <v>0.12664926597828749</v>
      </c>
      <c r="AT422" s="10">
        <f>3/24000000*OO[[#This Row],[102 (01JUL1985 15:00:00)-Water Temperature (C)]]*OO[[#This Row],[44]]</f>
        <v>0.15122059696196252</v>
      </c>
      <c r="AU422" s="10">
        <f>3/24000000*OO[[#This Row],[103 (01JUL1985 18:00:00)-Water Temperature (C)]]*OO[[#This Row],[45]]</f>
        <v>0.15140534131807498</v>
      </c>
      <c r="AV422" s="10">
        <f>3/24000000*OO[[#This Row],[104 (01JUL1985 21:00:00)-Water Temperature (C)]]*OO[[#This Row],[46]]</f>
        <v>0.12819416948559997</v>
      </c>
      <c r="AW422" s="10">
        <f>3/24000000*OO[[#This Row],[105 (02JUL1985 00:00:00)-Water Temperature (C)]]*OO[[#This Row],[47]]</f>
        <v>9.1743643248775E-2</v>
      </c>
      <c r="AX422" s="10">
        <f>3/24000000*OO[[#This Row],[106 (02JUL1985 03:00:00)-Water Temperature (C)]]*OO[[#This Row],[48]]</f>
        <v>5.7734615026725E-2</v>
      </c>
      <c r="AY422" s="10">
        <f>3/24000000*OO[[#This Row],[107 (02JUL1985 06:00:00)-Water Temperature (C)]]*OO[[#This Row],[49]]</f>
        <v>3.2555471420564995E-2</v>
      </c>
      <c r="AZ422" s="10">
        <f>3/24000000*OO[[#This Row],[108 (02JUL1985 09:00:00)-Water Temperature (C)]]*OO[[#This Row],[50]]</f>
        <v>1.7361800384342495E-2</v>
      </c>
      <c r="BA422" s="10">
        <f>3/24000000*OO[[#This Row],[109 (02JUL1985 12:00:00)-Water Temperature (C)]]*OO[[#This Row],[51]]</f>
        <v>8.7304739495324985E-3</v>
      </c>
      <c r="BB422" s="10">
        <f>3/24000000*OO[[#This Row],[110 (02JUL1985 15:00:00)-Water Temperature (C)]]*OO[[#This Row],[52]]</f>
        <v>4.2026001152659998E-3</v>
      </c>
      <c r="BC422" s="10">
        <f>3/24000000*OO[[#This Row],[111 (02JUL1985 18:00:00)-Water Temperature (C)]]*OO[[#This Row],[53]]</f>
        <v>1.8818637277147499E-3</v>
      </c>
      <c r="BD422" s="10">
        <f>3/24000000*OO[[#This Row],[112 (02JUL1985 21:00:00)-Water Temperature (C)]]*OO[[#This Row],[54]]</f>
        <v>7.8745270318350004E-4</v>
      </c>
      <c r="BE422" s="10">
        <f>3/24000000*OO[[#This Row],[113 (03JUL1985 00:00:00)-Water Temperature (C)]]*OO[[#This Row],[55]]</f>
        <v>3.4371158051544996E-4</v>
      </c>
      <c r="BF422" s="10">
        <f>3/24000000*OO[[#This Row],[114 (03JUL1985 03:00:00)-Water Temperature (C)]]*OO[[#This Row],[56]]</f>
        <v>1.792453394446875E-4</v>
      </c>
      <c r="BG422" s="10">
        <f>3/24000000*OO[[#This Row],[115 (03JUL1985 06:00:00)-Water Temperature (C)]]*OO[[#This Row],[57]]</f>
        <v>1.2507681243267499E-4</v>
      </c>
      <c r="BH422" s="10">
        <f>3/24000000*OO[[#This Row],[116 (03JUL1985 09:00:00)-Water Temperature (C)]]*OO[[#This Row],[58]]</f>
        <v>1.11013182645625E-4</v>
      </c>
      <c r="BI422" s="10">
        <f>3/24000000*OO[[#This Row],[117 (03JUL1985 12:00:00)-Water Temperature (C)]]*OO[[#This Row],[59]]</f>
        <v>1.1190615440125E-4</v>
      </c>
      <c r="BJ422" s="10">
        <f>3/24000000*OO[[#This Row],[118 (03JUL1985 15:00:00)-Water Temperature (C)]]*OO[[#This Row],[60]]</f>
        <v>1.1743192877665E-4</v>
      </c>
      <c r="BK422" s="10">
        <f>3/24000000*OO[[#This Row],[119 (03JUL1985 18:00:00)-Water Temperature (C)]]*OO[[#This Row],[61]]</f>
        <v>1.1693796588198748E-4</v>
      </c>
      <c r="BL422" s="10">
        <f>3/24000000*OO[[#This Row],[120 (03JUL1985 21:00:00)-Water Temperature (C)]]*OO[[#This Row],[62]]</f>
        <v>1.072383229153E-4</v>
      </c>
      <c r="BM422" s="10">
        <f>3/24000000*OO[[#This Row],[121 (04JUL1985 00:00:00)-Water Temperature (C)]]*OO[[#This Row],[63]]</f>
        <v>9.0807789980849995E-5</v>
      </c>
      <c r="BN422" s="10">
        <f>3/24000000*OO[[#This Row],[122 (04JUL1985 03:00:00)-Water Temperature (C)]]*OO[[#This Row],[64]]</f>
        <v>7.2794385000749984E-5</v>
      </c>
      <c r="BO422" s="10">
        <f>3/24000000*OO[[#This Row],[123 (04JUL1985 06:00:00)-Water Temperature (C)]]*OO[[#This Row],[65]]</f>
        <v>5.7163930280296245E-5</v>
      </c>
      <c r="BP422" s="10">
        <f>3/24000000*OO[[#This Row],[124 (04JUL1985 09:00:00)-Water Temperature (C)]]*OO[[#This Row],[66]]</f>
        <v>4.6056000347841243E-5</v>
      </c>
      <c r="BQ422" s="10">
        <f>3/24000000*OO[[#This Row],[125 (04JUL1985 12:00:00)-Water Temperature (C)]]*OO[[#This Row],[67]]</f>
        <v>3.8029779058846247E-5</v>
      </c>
      <c r="BR422" s="10">
        <f>3/24000000*OO[[#This Row],[126 (04JUL1985 15:00:00)-Water Temperature (C)]]*OO[[#This Row],[68]]</f>
        <v>3.2092201091973745E-5</v>
      </c>
      <c r="BS422" s="10">
        <f>3/24000000*OO[[#This Row],[127 (04JUL1985 18:00:00)-Water Temperature (C)]]*OO[[#This Row],[69]]</f>
        <v>2.7256624537305001E-5</v>
      </c>
      <c r="BT422" s="10">
        <f>3/24000000*OO[[#This Row],[128 (04JUL1985 21:00:00)-Water Temperature (C)]]*OO[[#This Row],[70]]</f>
        <v>2.3632855067523748E-5</v>
      </c>
      <c r="BU422" s="10">
        <f>3/24000000*OO[[#This Row],[129 (05JUL1985 00:00:00)-Water Temperature (C)]]*OO[[#This Row],[71]]</f>
        <v>2.0919731582529996E-5</v>
      </c>
      <c r="BV422" s="10">
        <f>3/24000000*OO[[#This Row],[130 (05JUL1985 03:00:00)-Water Temperature (C)]]*OO[[#This Row],[72]]</f>
        <v>1.8765323566675E-5</v>
      </c>
      <c r="BW422" s="10">
        <f>3/24000000*OO[[#This Row],[131 (05JUL1985 06:00:00)-Water Temperature (C)]]*OO[[#This Row],[73]]</f>
        <v>1.69070699840425E-5</v>
      </c>
      <c r="BX422" s="10">
        <f>3/24000000*OO[[#This Row],[132 (05JUL1985 09:00:00)-Water Temperature (C)]]*OO[[#This Row],[74]]</f>
        <v>1.57449025278E-5</v>
      </c>
      <c r="BY422" s="10">
        <f>3/24000000*OO[[#This Row],[133 (05JUL1985 12:00:00)-Water Temperature (C)]]*OO[[#This Row],[75]]</f>
        <v>1.5543711477439999E-5</v>
      </c>
      <c r="BZ422" s="10">
        <f>3/24000000*OO[[#This Row],[134 (05JUL1985 15:00:00)-Water Temperature (C)]]*OO[[#This Row],[76]]</f>
        <v>1.6251497074807501E-5</v>
      </c>
      <c r="CA422" s="10">
        <f>3/24000000*OO[[#This Row],[135 (05JUL1985 18:00:00)-Water Temperature (C)]]*OO[[#This Row],[77]]</f>
        <v>1.6876307455150002E-5</v>
      </c>
      <c r="CB422" s="10">
        <f>3/24000000*OO[[#This Row],[136 (05JUL1985 21:00:00)-Water Temperature (C)]]*OO[[#This Row],[78]]</f>
        <v>1.6542863664958749E-5</v>
      </c>
      <c r="CC422" s="10">
        <f>3/24000000*OO[[#This Row],[137 (06JUL1985 00:00:00)-Water Temperature (C)]]*OO[[#This Row],[79]]</f>
        <v>1.5337066096867501E-5</v>
      </c>
      <c r="CD422" s="10">
        <f>3/24000000*OO[[#This Row],[138 (06JUL1985 03:00:00)-Water Temperature (C)]]*OO[[#This Row],[80]]</f>
        <v>1.378798073565E-5</v>
      </c>
      <c r="CE422" s="10">
        <f>3/24000000*OO[[#This Row],[139 (06JUL1985 06:00:00)-Water Temperature (C)]]*OO[[#This Row],[81]]</f>
        <v>1.2460818425343749E-5</v>
      </c>
      <c r="CF422" s="10">
        <f>3/24000000*OO[[#This Row],[140 (06JUL1985 09:00:00)-Water Temperature (C)]]*OO[[#This Row],[82]]</f>
        <v>1.1711825934269999E-5</v>
      </c>
      <c r="CG422" s="10">
        <f>3/24000000*OO[[#This Row],[141 (06JUL1985 12:00:00)-Water Temperature (C)]]*OO[[#This Row],[83]]</f>
        <v>1.1425165402203749E-5</v>
      </c>
      <c r="CH422" s="10">
        <f>3/24000000*OO[[#This Row],[142 (06JUL1985 15:00:00)-Water Temperature (C)]]*OO[[#This Row],[84]]</f>
        <v>1.132472241264E-5</v>
      </c>
      <c r="CI422" s="10">
        <f>3/24000000*OO[[#This Row],[143 (06JUL1985 18:00:00)-Water Temperature (C)]]*OO[[#This Row],[85]]</f>
        <v>1.120524529583125E-5</v>
      </c>
      <c r="CJ422" s="10">
        <f>3/24000000*OO[[#This Row],[144 (06JUL1985 21:00:00)-Water Temperature (C)]]*OO[[#This Row],[86]]</f>
        <v>1.0807836371505E-5</v>
      </c>
      <c r="CK422" s="10">
        <f>3/24000000*OO[[#This Row],[145 (07JUL1985 00:00:00)-Water Temperature (C)]]*OO[[#This Row],[87]]</f>
        <v>1.014788929858E-5</v>
      </c>
      <c r="CL422" s="10">
        <f>3/24000000*OO[[#This Row],[146 (07JUL1985 03:00:00)-Water Temperature (C)]]*OO[[#This Row],[88]]</f>
        <v>9.3855101116262497E-6</v>
      </c>
      <c r="CM422" s="10">
        <f>3/24000000*OO[[#This Row],[147 (07JUL1985 06:00:00)-Water Temperature (C)]]*OO[[#This Row],[89]]</f>
        <v>8.6165355921524989E-6</v>
      </c>
      <c r="CN422" s="10">
        <f>3/24000000*OO[[#This Row],[148 (07JUL1985 09:00:00)-Water Temperature (C)]]*OO[[#This Row],[90]]</f>
        <v>8.1532501551199984E-6</v>
      </c>
      <c r="CO422" s="10">
        <f>3/24000000*OO[[#This Row],[149 (07JUL1985 12:00:00)-Water Temperature (C)]]*OO[[#This Row],[91]]</f>
        <v>7.8816055926000009E-6</v>
      </c>
      <c r="CP422" s="10">
        <f>3/24000000*OO[[#This Row],[150 (07JUL1985 15:00:00)-Water Temperature (C)]]*OO[[#This Row],[92]]</f>
        <v>7.9191326221312504E-6</v>
      </c>
      <c r="CQ422" s="10">
        <f>3/24000000*OO[[#This Row],[151 (07JUL1985 18:00:00)-Water Temperature (C)]]*OO[[#This Row],[93]]</f>
        <v>8.1015062246624992E-6</v>
      </c>
      <c r="CR422" s="10">
        <f>3/24000000*OO[[#This Row],[152 (07JUL1985 21:00:00)-Water Temperature (C)]]*OO[[#This Row],[94]]</f>
        <v>8.0901304033275003E-6</v>
      </c>
      <c r="CS422" s="10">
        <f>3/24000000*OO[[#This Row],[153 (08JUL1985 00:00:00)-Water Temperature (C)]]*OO[[#This Row],[95]]</f>
        <v>7.6941956345049994E-6</v>
      </c>
      <c r="CT422" s="10">
        <f>3/24000000*OO[[#This Row],[154 (08JUL1985 03:00:00)-Water Temperature (C)]]*OO[[#This Row],[96]]</f>
        <v>7.0363221923124992E-6</v>
      </c>
      <c r="CU422" s="10">
        <f>3/24000000*OO[[#This Row],[155 (08JUL1985 06:00:00)-Water Temperature (C)]]*OO[[#This Row],[97]]</f>
        <v>6.3733722297299982E-6</v>
      </c>
      <c r="CV422" s="10">
        <f>3/24000000*OO[[#This Row],[156 (08JUL1985 09:00:00)-Water Temperature (C)]]*OO[[#This Row],[98]]</f>
        <v>6.0267619655837493E-6</v>
      </c>
      <c r="CW422" s="10">
        <f>3/24000000*OO[[#This Row],[157 (08JUL1985 12:00:00)-Water Temperature (C)]]*OO[[#This Row],[99]]</f>
        <v>5.8379635032387491E-6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0</v>
      </c>
      <c r="V423" s="10">
        <f>3/24000000*OO[[#This Row],[78 (28JUN1985 15:00:00)-Water Temperature (C)]]*OO[[#This Row],[20]]</f>
        <v>0</v>
      </c>
      <c r="W423" s="10">
        <f>3/24000000*OO[[#This Row],[79 (28JUN1985 18:00:00)-Water Temperature (C)]]*OO[[#This Row],[21]]</f>
        <v>0</v>
      </c>
      <c r="X423" s="10">
        <f>3/24000000*OO[[#This Row],[80 (28JUN1985 21:00:00)-Water Temperature (C)]]*OO[[#This Row],[22]]</f>
        <v>0</v>
      </c>
      <c r="Y423" s="10">
        <f>3/24000000*OO[[#This Row],[81 (29JUN1985 00:00:00)-Water Temperature (C)]]*OO[[#This Row],[23]]</f>
        <v>0</v>
      </c>
      <c r="Z423" s="10">
        <f>3/24000000*OO[[#This Row],[82 (29JUN1985 03:00:00)-Water Temperature (C)]]*OO[[#This Row],[24]]</f>
        <v>1.8218057454672498E-38</v>
      </c>
      <c r="AA423" s="10">
        <f>3/24000000*OO[[#This Row],[83 (29JUN1985 06:00:00)-Water Temperature (C)]]*OO[[#This Row],[25]]</f>
        <v>7.0038610905612499E-33</v>
      </c>
      <c r="AB423" s="10">
        <f>3/24000000*OO[[#This Row],[84 (29JUN1985 09:00:00)-Water Temperature (C)]]*OO[[#This Row],[26]]</f>
        <v>5.4280509347025005E-27</v>
      </c>
      <c r="AC423" s="10">
        <f>3/24000000*OO[[#This Row],[85 (29JUN1985 12:00:00)-Water Temperature (C)]]*OO[[#This Row],[27]]</f>
        <v>1.5661564294713749E-22</v>
      </c>
      <c r="AD423" s="10">
        <f>3/24000000*OO[[#This Row],[86 (29JUN1985 15:00:00)-Water Temperature (C)]]*OO[[#This Row],[28]]</f>
        <v>4.9005535708275E-19</v>
      </c>
      <c r="AE423" s="10">
        <f>3/24000000*OO[[#This Row],[88 (29JUN1985 21:00:00)-Water Temperature (C)]]*OO[[#This Row],[30]]</f>
        <v>1.0940864178024999E-13</v>
      </c>
      <c r="AF423" s="10">
        <f>3/24000000*OO[[#This Row],[88 (29JUN1985 21:00:00)-Water Temperature (C)]]*OO[[#This Row],[30]]</f>
        <v>1.0940864178024999E-13</v>
      </c>
      <c r="AG423" s="10">
        <f>3/24000000*OO[[#This Row],[89 (30JUN1985 00:00:00)-Water Temperature (C)]]*OO[[#This Row],[31]]</f>
        <v>1.3042338223298751E-11</v>
      </c>
      <c r="AH423" s="10">
        <f>3/24000000*OO[[#This Row],[90 (30JUN1985 03:00:00)-Water Temperature (C)]]*OO[[#This Row],[32]]</f>
        <v>7.7776192321600003E-10</v>
      </c>
      <c r="AI423" s="10">
        <f>3/24000000*OO[[#This Row],[91 (30JUN1985 06:00:00)-Water Temperature (C)]]*OO[[#This Row],[33]]</f>
        <v>2.5768029787844997E-8</v>
      </c>
      <c r="AJ423" s="10">
        <f>3/24000000*OO[[#This Row],[92 (30JUN1985 09:00:00)-Water Temperature (C)]]*OO[[#This Row],[34]]</f>
        <v>5.3348543312450002E-7</v>
      </c>
      <c r="AK423" s="10">
        <f>3/24000000*OO[[#This Row],[93 (30JUN1985 12:00:00)-Water Temperature (C)]]*OO[[#This Row],[35]]</f>
        <v>7.5319206259724993E-6</v>
      </c>
      <c r="AL423" s="10">
        <f>3/24000000*OO[[#This Row],[94 (30JUN1985 15:00:00)-Water Temperature (C)]]*OO[[#This Row],[36]]</f>
        <v>7.6537513073249999E-5</v>
      </c>
      <c r="AM423" s="10">
        <f>3/24000000*OO[[#This Row],[95 (30JUN1985 18:00:00)-Water Temperature (C)]]*OO[[#This Row],[37]]</f>
        <v>5.4138711350325004E-4</v>
      </c>
      <c r="AN423" s="10">
        <f>3/24000000*OO[[#This Row],[96 (30JUN1985 21:00:00)-Water Temperature (C)]]*OO[[#This Row],[38]]</f>
        <v>2.6308892627656248E-3</v>
      </c>
      <c r="AO423" s="10">
        <f>3/24000000*OO[[#This Row],[97 (01JUL1985 00:00:00)-Water Temperature (C)]]*OO[[#This Row],[39]]</f>
        <v>9.1841089923199986E-3</v>
      </c>
      <c r="AP423" s="10">
        <f>3/24000000*OO[[#This Row],[98 (01JUL1985 03:00:00)-Water Temperature (C)]]*OO[[#This Row],[40]]</f>
        <v>2.3713316802262498E-2</v>
      </c>
      <c r="AQ423" s="10">
        <f>3/24000000*OO[[#This Row],[99 (01JUL1985 06:00:00)-Water Temperature (C)]]*OO[[#This Row],[41]]</f>
        <v>4.7659300702200001E-2</v>
      </c>
      <c r="AR423" s="10">
        <f>3/24000000*OO[[#This Row],[100 (01JUL1985 09:00:00)-Water Temperature (C)]]*OO[[#This Row],[42]]</f>
        <v>7.9631803961500006E-2</v>
      </c>
      <c r="AS423" s="10">
        <f>3/24000000*OO[[#This Row],[101 (01JUL1985 12:00:00)-Water Temperature (C)]]*OO[[#This Row],[43]]</f>
        <v>0.11309384865137499</v>
      </c>
      <c r="AT423" s="10">
        <f>3/24000000*OO[[#This Row],[102 (01JUL1985 15:00:00)-Water Temperature (C)]]*OO[[#This Row],[44]]</f>
        <v>0.13873856214040001</v>
      </c>
      <c r="AU423" s="10">
        <f>3/24000000*OO[[#This Row],[103 (01JUL1985 18:00:00)-Water Temperature (C)]]*OO[[#This Row],[45]]</f>
        <v>0.14271964725610001</v>
      </c>
      <c r="AV423" s="10">
        <f>3/24000000*OO[[#This Row],[104 (01JUL1985 21:00:00)-Water Temperature (C)]]*OO[[#This Row],[46]]</f>
        <v>0.12482743206229999</v>
      </c>
      <c r="AW423" s="10">
        <f>3/24000000*OO[[#This Row],[105 (02JUL1985 00:00:00)-Water Temperature (C)]]*OO[[#This Row],[47]]</f>
        <v>9.1796512859949997E-2</v>
      </c>
      <c r="AX423" s="10">
        <f>3/24000000*OO[[#This Row],[106 (02JUL1985 03:00:00)-Water Temperature (C)]]*OO[[#This Row],[48]]</f>
        <v>5.9189675813824998E-2</v>
      </c>
      <c r="AY423" s="10">
        <f>3/24000000*OO[[#This Row],[107 (02JUL1985 06:00:00)-Water Temperature (C)]]*OO[[#This Row],[49]]</f>
        <v>3.4206164353941249E-2</v>
      </c>
      <c r="AZ423" s="10">
        <f>3/24000000*OO[[#This Row],[108 (02JUL1985 09:00:00)-Water Temperature (C)]]*OO[[#This Row],[50]]</f>
        <v>1.8633495416087501E-2</v>
      </c>
      <c r="BA423" s="10">
        <f>3/24000000*OO[[#This Row],[109 (02JUL1985 12:00:00)-Water Temperature (C)]]*OO[[#This Row],[51]]</f>
        <v>9.5635096801550013E-3</v>
      </c>
      <c r="BB423" s="10">
        <f>3/24000000*OO[[#This Row],[110 (02JUL1985 15:00:00)-Water Temperature (C)]]*OO[[#This Row],[52]]</f>
        <v>4.6739857918339997E-3</v>
      </c>
      <c r="BC423" s="10">
        <f>3/24000000*OO[[#This Row],[111 (02JUL1985 18:00:00)-Water Temperature (C)]]*OO[[#This Row],[53]]</f>
        <v>2.1351763014239998E-3</v>
      </c>
      <c r="BD423" s="10">
        <f>3/24000000*OO[[#This Row],[112 (02JUL1985 21:00:00)-Water Temperature (C)]]*OO[[#This Row],[54]]</f>
        <v>9.0406371958374999E-4</v>
      </c>
      <c r="BE423" s="10">
        <f>3/24000000*OO[[#This Row],[113 (03JUL1985 00:00:00)-Water Temperature (C)]]*OO[[#This Row],[55]]</f>
        <v>3.9051378532976248E-4</v>
      </c>
      <c r="BF423" s="10">
        <f>3/24000000*OO[[#This Row],[114 (03JUL1985 03:00:00)-Water Temperature (C)]]*OO[[#This Row],[56]]</f>
        <v>1.9567123262999997E-4</v>
      </c>
      <c r="BG423" s="10">
        <f>3/24000000*OO[[#This Row],[115 (03JUL1985 06:00:00)-Water Temperature (C)]]*OO[[#This Row],[57]]</f>
        <v>1.3091966466690001E-4</v>
      </c>
      <c r="BH423" s="10">
        <f>3/24000000*OO[[#This Row],[116 (03JUL1985 09:00:00)-Water Temperature (C)]]*OO[[#This Row],[58]]</f>
        <v>1.137924704056E-4</v>
      </c>
      <c r="BI423" s="10">
        <f>3/24000000*OO[[#This Row],[117 (03JUL1985 12:00:00)-Water Temperature (C)]]*OO[[#This Row],[59]]</f>
        <v>1.1393271282511251E-4</v>
      </c>
      <c r="BJ423" s="10">
        <f>3/24000000*OO[[#This Row],[118 (03JUL1985 15:00:00)-Water Temperature (C)]]*OO[[#This Row],[60]]</f>
        <v>1.1996981300062501E-4</v>
      </c>
      <c r="BK423" s="10">
        <f>3/24000000*OO[[#This Row],[119 (03JUL1985 18:00:00)-Water Temperature (C)]]*OO[[#This Row],[61]]</f>
        <v>1.208992526189E-4</v>
      </c>
      <c r="BL423" s="10">
        <f>3/24000000*OO[[#This Row],[120 (03JUL1985 21:00:00)-Water Temperature (C)]]*OO[[#This Row],[62]]</f>
        <v>1.1256654367799999E-4</v>
      </c>
      <c r="BM423" s="10">
        <f>3/24000000*OO[[#This Row],[121 (04JUL1985 00:00:00)-Water Temperature (C)]]*OO[[#This Row],[63]]</f>
        <v>9.6689804913899986E-5</v>
      </c>
      <c r="BN423" s="10">
        <f>3/24000000*OO[[#This Row],[122 (04JUL1985 03:00:00)-Water Temperature (C)]]*OO[[#This Row],[64]]</f>
        <v>7.8503145442E-5</v>
      </c>
      <c r="BO423" s="10">
        <f>3/24000000*OO[[#This Row],[123 (04JUL1985 06:00:00)-Water Temperature (C)]]*OO[[#This Row],[65]]</f>
        <v>6.2013017084124999E-5</v>
      </c>
      <c r="BP423" s="10">
        <f>3/24000000*OO[[#This Row],[124 (04JUL1985 09:00:00)-Water Temperature (C)]]*OO[[#This Row],[66]]</f>
        <v>5.0005702282720001E-5</v>
      </c>
      <c r="BQ423" s="10">
        <f>3/24000000*OO[[#This Row],[125 (04JUL1985 12:00:00)-Water Temperature (C)]]*OO[[#This Row],[67]]</f>
        <v>4.130287178074125E-5</v>
      </c>
      <c r="BR423" s="10">
        <f>3/24000000*OO[[#This Row],[126 (04JUL1985 15:00:00)-Water Temperature (C)]]*OO[[#This Row],[68]]</f>
        <v>3.4736089997718751E-5</v>
      </c>
      <c r="BS423" s="10">
        <f>3/24000000*OO[[#This Row],[127 (04JUL1985 18:00:00)-Water Temperature (C)]]*OO[[#This Row],[69]]</f>
        <v>2.9553623115380003E-5</v>
      </c>
      <c r="BT423" s="10">
        <f>3/24000000*OO[[#This Row],[128 (04JUL1985 21:00:00)-Water Temperature (C)]]*OO[[#This Row],[70]]</f>
        <v>2.5614507050639996E-5</v>
      </c>
      <c r="BU423" s="10">
        <f>3/24000000*OO[[#This Row],[129 (05JUL1985 00:00:00)-Water Temperature (C)]]*OO[[#This Row],[71]]</f>
        <v>2.2628169222329994E-5</v>
      </c>
      <c r="BV423" s="10">
        <f>3/24000000*OO[[#This Row],[130 (05JUL1985 03:00:00)-Water Temperature (C)]]*OO[[#This Row],[72]]</f>
        <v>2.0328582872995E-5</v>
      </c>
      <c r="BW423" s="10">
        <f>3/24000000*OO[[#This Row],[131 (05JUL1985 06:00:00)-Water Temperature (C)]]*OO[[#This Row],[73]]</f>
        <v>1.8352838659644996E-5</v>
      </c>
      <c r="BX423" s="10">
        <f>3/24000000*OO[[#This Row],[132 (05JUL1985 09:00:00)-Water Temperature (C)]]*OO[[#This Row],[74]]</f>
        <v>1.7080056343279999E-5</v>
      </c>
      <c r="BY423" s="10">
        <f>3/24000000*OO[[#This Row],[133 (05JUL1985 12:00:00)-Water Temperature (C)]]*OO[[#This Row],[75]]</f>
        <v>1.6775728161387501E-5</v>
      </c>
      <c r="BZ423" s="10">
        <f>3/24000000*OO[[#This Row],[134 (05JUL1985 15:00:00)-Water Temperature (C)]]*OO[[#This Row],[76]]</f>
        <v>1.7447980235085001E-5</v>
      </c>
      <c r="CA423" s="10">
        <f>3/24000000*OO[[#This Row],[135 (05JUL1985 18:00:00)-Water Temperature (C)]]*OO[[#This Row],[77]]</f>
        <v>1.8166594422100001E-5</v>
      </c>
      <c r="CB423" s="10">
        <f>3/24000000*OO[[#This Row],[136 (05JUL1985 21:00:00)-Water Temperature (C)]]*OO[[#This Row],[78]]</f>
        <v>1.7959782681896249E-5</v>
      </c>
      <c r="CC423" s="10">
        <f>3/24000000*OO[[#This Row],[137 (06JUL1985 00:00:00)-Water Temperature (C)]]*OO[[#This Row],[79]]</f>
        <v>1.6806402741589998E-5</v>
      </c>
      <c r="CD423" s="10">
        <f>3/24000000*OO[[#This Row],[138 (06JUL1985 03:00:00)-Water Temperature (C)]]*OO[[#This Row],[80]]</f>
        <v>1.5208560317561249E-5</v>
      </c>
      <c r="CE423" s="10">
        <f>3/24000000*OO[[#This Row],[139 (06JUL1985 06:00:00)-Water Temperature (C)]]*OO[[#This Row],[81]]</f>
        <v>1.3723609599000001E-5</v>
      </c>
      <c r="CF423" s="10">
        <f>3/24000000*OO[[#This Row],[140 (06JUL1985 09:00:00)-Water Temperature (C)]]*OO[[#This Row],[82]]</f>
        <v>1.2850789657558749E-5</v>
      </c>
      <c r="CG423" s="10">
        <f>3/24000000*OO[[#This Row],[141 (06JUL1985 12:00:00)-Water Temperature (C)]]*OO[[#This Row],[83]]</f>
        <v>1.2498302401667498E-5</v>
      </c>
      <c r="CH423" s="10">
        <f>3/24000000*OO[[#This Row],[142 (06JUL1985 15:00:00)-Water Temperature (C)]]*OO[[#This Row],[84]]</f>
        <v>1.2384410299042499E-5</v>
      </c>
      <c r="CI423" s="10">
        <f>3/24000000*OO[[#This Row],[143 (06JUL1985 18:00:00)-Water Temperature (C)]]*OO[[#This Row],[85]]</f>
        <v>1.2263763350469999E-5</v>
      </c>
      <c r="CJ423" s="10">
        <f>3/24000000*OO[[#This Row],[144 (06JUL1985 21:00:00)-Water Temperature (C)]]*OO[[#This Row],[86]]</f>
        <v>1.1909595813719997E-5</v>
      </c>
      <c r="CK423" s="10">
        <f>3/24000000*OO[[#This Row],[145 (07JUL1985 00:00:00)-Water Temperature (C)]]*OO[[#This Row],[87]]</f>
        <v>1.121701641788E-5</v>
      </c>
      <c r="CL423" s="10">
        <f>3/24000000*OO[[#This Row],[146 (07JUL1985 03:00:00)-Water Temperature (C)]]*OO[[#This Row],[88]]</f>
        <v>1.04295030626025E-5</v>
      </c>
      <c r="CM423" s="10">
        <f>3/24000000*OO[[#This Row],[147 (07JUL1985 06:00:00)-Water Temperature (C)]]*OO[[#This Row],[89]]</f>
        <v>9.5907612610499992E-6</v>
      </c>
      <c r="CN423" s="10">
        <f>3/24000000*OO[[#This Row],[148 (07JUL1985 09:00:00)-Water Temperature (C)]]*OO[[#This Row],[90]]</f>
        <v>9.0577735727600005E-6</v>
      </c>
      <c r="CO423" s="10">
        <f>3/24000000*OO[[#This Row],[149 (07JUL1985 12:00:00)-Water Temperature (C)]]*OO[[#This Row],[91]]</f>
        <v>8.7323257970287497E-6</v>
      </c>
      <c r="CP423" s="10">
        <f>3/24000000*OO[[#This Row],[150 (07JUL1985 15:00:00)-Water Temperature (C)]]*OO[[#This Row],[92]]</f>
        <v>8.7453504899200002E-6</v>
      </c>
      <c r="CQ423" s="10">
        <f>3/24000000*OO[[#This Row],[151 (07JUL1985 18:00:00)-Water Temperature (C)]]*OO[[#This Row],[93]]</f>
        <v>8.9244606632300008E-6</v>
      </c>
      <c r="CR423" s="10">
        <f>3/24000000*OO[[#This Row],[152 (07JUL1985 21:00:00)-Water Temperature (C)]]*OO[[#This Row],[94]]</f>
        <v>8.9437250439599991E-6</v>
      </c>
      <c r="CS423" s="10">
        <f>3/24000000*OO[[#This Row],[153 (08JUL1985 00:00:00)-Water Temperature (C)]]*OO[[#This Row],[95]]</f>
        <v>8.5446634288500014E-6</v>
      </c>
      <c r="CT423" s="10">
        <f>3/24000000*OO[[#This Row],[154 (08JUL1985 03:00:00)-Water Temperature (C)]]*OO[[#This Row],[96]]</f>
        <v>7.8830330666625001E-6</v>
      </c>
      <c r="CU423" s="10">
        <f>3/24000000*OO[[#This Row],[155 (08JUL1985 06:00:00)-Water Temperature (C)]]*OO[[#This Row],[97]]</f>
        <v>7.1379767315062492E-6</v>
      </c>
      <c r="CV423" s="10">
        <f>3/24000000*OO[[#This Row],[156 (08JUL1985 09:00:00)-Water Temperature (C)]]*OO[[#This Row],[98]]</f>
        <v>6.7080957920924996E-6</v>
      </c>
      <c r="CW423" s="10">
        <f>3/24000000*OO[[#This Row],[157 (08JUL1985 12:00:00)-Water Temperature (C)]]*OO[[#This Row],[99]]</f>
        <v>6.4776174986249995E-6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0</v>
      </c>
      <c r="V424" s="10">
        <f>3/24000000*OO[[#This Row],[78 (28JUN1985 15:00:00)-Water Temperature (C)]]*OO[[#This Row],[20]]</f>
        <v>0</v>
      </c>
      <c r="W424" s="10">
        <f>3/24000000*OO[[#This Row],[79 (28JUN1985 18:00:00)-Water Temperature (C)]]*OO[[#This Row],[21]]</f>
        <v>0</v>
      </c>
      <c r="X424" s="10">
        <f>3/24000000*OO[[#This Row],[80 (28JUN1985 21:00:00)-Water Temperature (C)]]*OO[[#This Row],[22]]</f>
        <v>0</v>
      </c>
      <c r="Y424" s="10">
        <f>3/24000000*OO[[#This Row],[81 (29JUN1985 00:00:00)-Water Temperature (C)]]*OO[[#This Row],[23]]</f>
        <v>0</v>
      </c>
      <c r="Z424" s="10">
        <f>3/24000000*OO[[#This Row],[82 (29JUN1985 03:00:00)-Water Temperature (C)]]*OO[[#This Row],[24]]</f>
        <v>1.8718305644985001E-39</v>
      </c>
      <c r="AA424" s="10">
        <f>3/24000000*OO[[#This Row],[83 (29JUN1985 06:00:00)-Water Temperature (C)]]*OO[[#This Row],[25]]</f>
        <v>6.256285832401249E-34</v>
      </c>
      <c r="AB424" s="10">
        <f>3/24000000*OO[[#This Row],[84 (29JUN1985 09:00:00)-Water Temperature (C)]]*OO[[#This Row],[26]]</f>
        <v>6.2784896792062504E-28</v>
      </c>
      <c r="AC424" s="10">
        <f>3/24000000*OO[[#This Row],[85 (29JUN1985 12:00:00)-Water Temperature (C)]]*OO[[#This Row],[27]]</f>
        <v>2.135565640016E-23</v>
      </c>
      <c r="AD424" s="10">
        <f>3/24000000*OO[[#This Row],[86 (29JUN1985 15:00:00)-Water Temperature (C)]]*OO[[#This Row],[28]]</f>
        <v>7.37019456091375E-20</v>
      </c>
      <c r="AE424" s="10">
        <f>3/24000000*OO[[#This Row],[88 (29JUN1985 21:00:00)-Water Temperature (C)]]*OO[[#This Row],[30]]</f>
        <v>1.8553994389875003E-14</v>
      </c>
      <c r="AF424" s="10">
        <f>3/24000000*OO[[#This Row],[88 (29JUN1985 21:00:00)-Water Temperature (C)]]*OO[[#This Row],[30]]</f>
        <v>1.8553994389875003E-14</v>
      </c>
      <c r="AG424" s="10">
        <f>3/24000000*OO[[#This Row],[89 (30JUN1985 00:00:00)-Water Temperature (C)]]*OO[[#This Row],[31]]</f>
        <v>2.3222370107441245E-12</v>
      </c>
      <c r="AH424" s="10">
        <f>3/24000000*OO[[#This Row],[90 (30JUN1985 03:00:00)-Water Temperature (C)]]*OO[[#This Row],[32]]</f>
        <v>1.4519040861018748E-10</v>
      </c>
      <c r="AI424" s="10">
        <f>3/24000000*OO[[#This Row],[91 (30JUN1985 06:00:00)-Water Temperature (C)]]*OO[[#This Row],[33]]</f>
        <v>5.0069234840374997E-9</v>
      </c>
      <c r="AJ424" s="10">
        <f>3/24000000*OO[[#This Row],[92 (30JUN1985 09:00:00)-Water Temperature (C)]]*OO[[#This Row],[34]]</f>
        <v>1.0729068830068751E-7</v>
      </c>
      <c r="AK424" s="10">
        <f>3/24000000*OO[[#This Row],[93 (30JUN1985 12:00:00)-Water Temperature (C)]]*OO[[#This Row],[35]]</f>
        <v>1.5593102430496252E-6</v>
      </c>
      <c r="AL424" s="10">
        <f>3/24000000*OO[[#This Row],[94 (30JUN1985 15:00:00)-Water Temperature (C)]]*OO[[#This Row],[36]]</f>
        <v>1.6317328890861251E-5</v>
      </c>
      <c r="AM424" s="10">
        <f>3/24000000*OO[[#This Row],[95 (30JUN1985 18:00:00)-Water Temperature (C)]]*OO[[#This Row],[37]]</f>
        <v>1.1867180699906249E-4</v>
      </c>
      <c r="AN424" s="10">
        <f>3/24000000*OO[[#This Row],[96 (30JUN1985 21:00:00)-Water Temperature (C)]]*OO[[#This Row],[38]]</f>
        <v>5.9191213039750008E-4</v>
      </c>
      <c r="AO424" s="10">
        <f>3/24000000*OO[[#This Row],[97 (01JUL1985 00:00:00)-Water Temperature (C)]]*OO[[#This Row],[39]]</f>
        <v>2.1241947370297496E-3</v>
      </c>
      <c r="AP424" s="10">
        <f>3/24000000*OO[[#This Row],[98 (01JUL1985 03:00:00)-Water Temperature (C)]]*OO[[#This Row],[40]]</f>
        <v>5.6522502448300002E-3</v>
      </c>
      <c r="AQ424" s="10">
        <f>3/24000000*OO[[#This Row],[99 (01JUL1985 06:00:00)-Water Temperature (C)]]*OO[[#This Row],[41]]</f>
        <v>1.1630735415907499E-2</v>
      </c>
      <c r="AR424" s="10">
        <f>3/24000000*OO[[#This Row],[100 (01JUL1985 09:00:00)-Water Temperature (C)]]*OO[[#This Row],[42]]</f>
        <v>1.9845758769347497E-2</v>
      </c>
      <c r="AS424" s="10">
        <f>3/24000000*OO[[#This Row],[101 (01JUL1985 12:00:00)-Water Temperature (C)]]*OO[[#This Row],[43]]</f>
        <v>2.8626115956123747E-2</v>
      </c>
      <c r="AT424" s="10">
        <f>3/24000000*OO[[#This Row],[102 (01JUL1985 15:00:00)-Water Temperature (C)]]*OO[[#This Row],[44]]</f>
        <v>3.5663056331426253E-2</v>
      </c>
      <c r="AU424" s="10">
        <f>3/24000000*OO[[#This Row],[103 (01JUL1985 18:00:00)-Water Temperature (C)]]*OO[[#This Row],[45]]</f>
        <v>3.7323095283202504E-2</v>
      </c>
      <c r="AV424" s="10">
        <f>3/24000000*OO[[#This Row],[104 (01JUL1985 21:00:00)-Water Temperature (C)]]*OO[[#This Row],[46]]</f>
        <v>3.3127230810066244E-2</v>
      </c>
      <c r="AW424" s="10">
        <f>3/24000000*OO[[#This Row],[105 (02JUL1985 00:00:00)-Water Temperature (C)]]*OO[[#This Row],[47]]</f>
        <v>2.4792720136852499E-2</v>
      </c>
      <c r="AX424" s="10">
        <f>3/24000000*OO[[#This Row],[106 (02JUL1985 03:00:00)-Water Temperature (C)]]*OO[[#This Row],[48]]</f>
        <v>1.6233932752639998E-2</v>
      </c>
      <c r="AY424" s="10">
        <f>3/24000000*OO[[#This Row],[107 (02JUL1985 06:00:00)-Water Temperature (C)]]*OO[[#This Row],[49]]</f>
        <v>9.4866000775687496E-3</v>
      </c>
      <c r="AZ424" s="10">
        <f>3/24000000*OO[[#This Row],[108 (02JUL1985 09:00:00)-Water Temperature (C)]]*OO[[#This Row],[50]]</f>
        <v>5.2055973333000006E-3</v>
      </c>
      <c r="BA424" s="10">
        <f>3/24000000*OO[[#This Row],[109 (02JUL1985 12:00:00)-Water Temperature (C)]]*OO[[#This Row],[51]]</f>
        <v>2.6939194090479998E-3</v>
      </c>
      <c r="BB424" s="10">
        <f>3/24000000*OO[[#This Row],[110 (02JUL1985 15:00:00)-Water Temperature (C)]]*OO[[#This Row],[52]]</f>
        <v>1.3236946133784999E-3</v>
      </c>
      <c r="BC424" s="10">
        <f>3/24000000*OO[[#This Row],[111 (02JUL1985 18:00:00)-Water Temperature (C)]]*OO[[#This Row],[53]]</f>
        <v>6.0868027950962498E-4</v>
      </c>
      <c r="BD424" s="10">
        <f>3/24000000*OO[[#This Row],[112 (02JUL1985 21:00:00)-Water Temperature (C)]]*OO[[#This Row],[54]]</f>
        <v>2.5785106495259996E-4</v>
      </c>
      <c r="BE424" s="10">
        <f>3/24000000*OO[[#This Row],[113 (03JUL1985 00:00:00)-Water Temperature (C)]]*OO[[#This Row],[55]]</f>
        <v>1.0985520512505E-4</v>
      </c>
      <c r="BF424" s="10">
        <f>3/24000000*OO[[#This Row],[114 (03JUL1985 03:00:00)-Water Temperature (C)]]*OO[[#This Row],[56]]</f>
        <v>5.3488894343399997E-5</v>
      </c>
      <c r="BG424" s="10">
        <f>3/24000000*OO[[#This Row],[115 (03JUL1985 06:00:00)-Water Temperature (C)]]*OO[[#This Row],[57]]</f>
        <v>3.4497085176210003E-5</v>
      </c>
      <c r="BH424" s="10">
        <f>3/24000000*OO[[#This Row],[116 (03JUL1985 09:00:00)-Water Temperature (C)]]*OO[[#This Row],[58]]</f>
        <v>2.943897754385E-5</v>
      </c>
      <c r="BI424" s="10">
        <f>3/24000000*OO[[#This Row],[117 (03JUL1985 12:00:00)-Water Temperature (C)]]*OO[[#This Row],[59]]</f>
        <v>2.9260003990079999E-5</v>
      </c>
      <c r="BJ424" s="10">
        <f>3/24000000*OO[[#This Row],[118 (03JUL1985 15:00:00)-Water Temperature (C)]]*OO[[#This Row],[60]]</f>
        <v>3.0752671010168748E-5</v>
      </c>
      <c r="BK424" s="10">
        <f>3/24000000*OO[[#This Row],[119 (03JUL1985 18:00:00)-Water Temperature (C)]]*OO[[#This Row],[61]]</f>
        <v>3.1145440573675003E-5</v>
      </c>
      <c r="BL424" s="10">
        <f>3/24000000*OO[[#This Row],[120 (03JUL1985 21:00:00)-Water Temperature (C)]]*OO[[#This Row],[62]]</f>
        <v>2.9229570917819999E-5</v>
      </c>
      <c r="BM424" s="10">
        <f>3/24000000*OO[[#This Row],[121 (04JUL1985 00:00:00)-Water Temperature (C)]]*OO[[#This Row],[63]]</f>
        <v>2.5375365067529995E-5</v>
      </c>
      <c r="BN424" s="10">
        <f>3/24000000*OO[[#This Row],[122 (04JUL1985 03:00:00)-Water Temperature (C)]]*OO[[#This Row],[64]]</f>
        <v>2.0719282928799996E-5</v>
      </c>
      <c r="BO424" s="10">
        <f>3/24000000*OO[[#This Row],[123 (04JUL1985 06:00:00)-Water Temperature (C)]]*OO[[#This Row],[65]]</f>
        <v>1.6413660341235001E-5</v>
      </c>
      <c r="BP424" s="10">
        <f>3/24000000*OO[[#This Row],[124 (04JUL1985 09:00:00)-Water Temperature (C)]]*OO[[#This Row],[66]]</f>
        <v>1.3220662263074999E-5</v>
      </c>
      <c r="BQ424" s="10">
        <f>3/24000000*OO[[#This Row],[125 (04JUL1985 12:00:00)-Water Temperature (C)]]*OO[[#This Row],[67]]</f>
        <v>1.0893630504125E-5</v>
      </c>
      <c r="BR424" s="10">
        <f>3/24000000*OO[[#This Row],[126 (04JUL1985 15:00:00)-Water Temperature (C)]]*OO[[#This Row],[68]]</f>
        <v>9.1209532302900007E-6</v>
      </c>
      <c r="BS424" s="10">
        <f>3/24000000*OO[[#This Row],[127 (04JUL1985 18:00:00)-Water Temperature (C)]]*OO[[#This Row],[69]]</f>
        <v>7.7566490426250004E-6</v>
      </c>
      <c r="BT424" s="10">
        <f>3/24000000*OO[[#This Row],[128 (04JUL1985 21:00:00)-Water Temperature (C)]]*OO[[#This Row],[70]]</f>
        <v>6.7139917035700003E-6</v>
      </c>
      <c r="BU424" s="10">
        <f>3/24000000*OO[[#This Row],[129 (05JUL1985 00:00:00)-Water Temperature (C)]]*OO[[#This Row],[71]]</f>
        <v>5.9116022448656249E-6</v>
      </c>
      <c r="BV424" s="10">
        <f>3/24000000*OO[[#This Row],[130 (05JUL1985 03:00:00)-Water Temperature (C)]]*OO[[#This Row],[72]]</f>
        <v>5.3019333947499992E-6</v>
      </c>
      <c r="BW424" s="10">
        <f>3/24000000*OO[[#This Row],[131 (05JUL1985 06:00:00)-Water Temperature (C)]]*OO[[#This Row],[73]]</f>
        <v>4.7832004285890001E-6</v>
      </c>
      <c r="BX424" s="10">
        <f>3/24000000*OO[[#This Row],[132 (05JUL1985 09:00:00)-Water Temperature (C)]]*OO[[#This Row],[74]]</f>
        <v>4.4468701464919996E-6</v>
      </c>
      <c r="BY424" s="10">
        <f>3/24000000*OO[[#This Row],[133 (05JUL1985 12:00:00)-Water Temperature (C)]]*OO[[#This Row],[75]]</f>
        <v>4.3506015553374996E-6</v>
      </c>
      <c r="BZ424" s="10">
        <f>3/24000000*OO[[#This Row],[134 (05JUL1985 15:00:00)-Water Temperature (C)]]*OO[[#This Row],[76]]</f>
        <v>4.5003026053475003E-6</v>
      </c>
      <c r="CA424" s="10">
        <f>3/24000000*OO[[#This Row],[135 (05JUL1985 18:00:00)-Water Temperature (C)]]*OO[[#This Row],[77]]</f>
        <v>4.6784386829111249E-6</v>
      </c>
      <c r="CB424" s="10">
        <f>3/24000000*OO[[#This Row],[136 (05JUL1985 21:00:00)-Water Temperature (C)]]*OO[[#This Row],[78]]</f>
        <v>4.6406093613186255E-6</v>
      </c>
      <c r="CC424" s="10">
        <f>3/24000000*OO[[#This Row],[137 (06JUL1985 00:00:00)-Water Temperature (C)]]*OO[[#This Row],[79]]</f>
        <v>4.368716071466249E-6</v>
      </c>
      <c r="CD424" s="10">
        <f>3/24000000*OO[[#This Row],[138 (06JUL1985 03:00:00)-Water Temperature (C)]]*OO[[#This Row],[80]]</f>
        <v>3.9724089657931249E-6</v>
      </c>
      <c r="CE424" s="10">
        <f>3/24000000*OO[[#This Row],[139 (06JUL1985 06:00:00)-Water Temperature (C)]]*OO[[#This Row],[81]]</f>
        <v>3.5798593593419992E-6</v>
      </c>
      <c r="CF424" s="10">
        <f>3/24000000*OO[[#This Row],[140 (06JUL1985 09:00:00)-Water Temperature (C)]]*OO[[#This Row],[82]]</f>
        <v>3.3391389670815002E-6</v>
      </c>
      <c r="CG424" s="10">
        <f>3/24000000*OO[[#This Row],[141 (06JUL1985 12:00:00)-Water Temperature (C)]]*OO[[#This Row],[83]]</f>
        <v>3.2373011127145004E-6</v>
      </c>
      <c r="CH424" s="10">
        <f>3/24000000*OO[[#This Row],[142 (06JUL1985 15:00:00)-Water Temperature (C)]]*OO[[#This Row],[84]]</f>
        <v>3.2002196816593745E-6</v>
      </c>
      <c r="CI424" s="10">
        <f>3/24000000*OO[[#This Row],[143 (06JUL1985 18:00:00)-Water Temperature (C)]]*OO[[#This Row],[85]]</f>
        <v>3.1679826100380002E-6</v>
      </c>
      <c r="CJ424" s="10">
        <f>3/24000000*OO[[#This Row],[144 (06JUL1985 21:00:00)-Water Temperature (C)]]*OO[[#This Row],[86]]</f>
        <v>3.0861743713379997E-6</v>
      </c>
      <c r="CK424" s="10">
        <f>3/24000000*OO[[#This Row],[145 (07JUL1985 00:00:00)-Water Temperature (C)]]*OO[[#This Row],[87]]</f>
        <v>2.9126414902860001E-6</v>
      </c>
      <c r="CL424" s="10">
        <f>3/24000000*OO[[#This Row],[146 (07JUL1985 03:00:00)-Water Temperature (C)]]*OO[[#This Row],[88]]</f>
        <v>2.7150922112242501E-6</v>
      </c>
      <c r="CM424" s="10">
        <f>3/24000000*OO[[#This Row],[147 (07JUL1985 06:00:00)-Water Temperature (C)]]*OO[[#This Row],[89]]</f>
        <v>2.499817253546E-6</v>
      </c>
      <c r="CN424" s="10">
        <f>3/24000000*OO[[#This Row],[148 (07JUL1985 09:00:00)-Water Temperature (C)]]*OO[[#This Row],[90]]</f>
        <v>2.3553638795620003E-6</v>
      </c>
      <c r="CO424" s="10">
        <f>3/24000000*OO[[#This Row],[149 (07JUL1985 12:00:00)-Water Temperature (C)]]*OO[[#This Row],[91]]</f>
        <v>2.266167684873125E-6</v>
      </c>
      <c r="CP424" s="10">
        <f>3/24000000*OO[[#This Row],[150 (07JUL1985 15:00:00)-Water Temperature (C)]]*OO[[#This Row],[92]]</f>
        <v>2.2623630352288746E-6</v>
      </c>
      <c r="CQ424" s="10">
        <f>3/24000000*OO[[#This Row],[151 (07JUL1985 18:00:00)-Water Temperature (C)]]*OO[[#This Row],[93]]</f>
        <v>2.3038931745474997E-6</v>
      </c>
      <c r="CR424" s="10">
        <f>3/24000000*OO[[#This Row],[152 (07JUL1985 21:00:00)-Water Temperature (C)]]*OO[[#This Row],[94]]</f>
        <v>2.3099649156112501E-6</v>
      </c>
      <c r="CS424" s="10">
        <f>3/24000000*OO[[#This Row],[153 (08JUL1985 00:00:00)-Water Temperature (C)]]*OO[[#This Row],[95]]</f>
        <v>2.2159407526245003E-6</v>
      </c>
      <c r="CT424" s="10">
        <f>3/24000000*OO[[#This Row],[154 (08JUL1985 03:00:00)-Water Temperature (C)]]*OO[[#This Row],[96]]</f>
        <v>2.055490050996E-6</v>
      </c>
      <c r="CU424" s="10">
        <f>3/24000000*OO[[#This Row],[155 (08JUL1985 06:00:00)-Water Temperature (C)]]*OO[[#This Row],[97]]</f>
        <v>1.8637784317139997E-6</v>
      </c>
      <c r="CV424" s="10">
        <f>3/24000000*OO[[#This Row],[156 (08JUL1985 09:00:00)-Water Temperature (C)]]*OO[[#This Row],[98]]</f>
        <v>1.7449718166930001E-6</v>
      </c>
      <c r="CW424" s="10">
        <f>3/24000000*OO[[#This Row],[157 (08JUL1985 12:00:00)-Water Temperature (C)]]*OO[[#This Row],[99]]</f>
        <v>1.6786279321701251E-6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0</v>
      </c>
      <c r="V425" s="10">
        <f>3/24000000*OO[[#This Row],[78 (28JUN1985 15:00:00)-Water Temperature (C)]]*OO[[#This Row],[20]]</f>
        <v>0</v>
      </c>
      <c r="W425" s="10">
        <f>3/24000000*OO[[#This Row],[79 (28JUN1985 18:00:00)-Water Temperature (C)]]*OO[[#This Row],[21]]</f>
        <v>0</v>
      </c>
      <c r="X425" s="10">
        <f>3/24000000*OO[[#This Row],[80 (28JUN1985 21:00:00)-Water Temperature (C)]]*OO[[#This Row],[22]]</f>
        <v>0</v>
      </c>
      <c r="Y425" s="10">
        <f>3/24000000*OO[[#This Row],[81 (29JUN1985 00:00:00)-Water Temperature (C)]]*OO[[#This Row],[23]]</f>
        <v>0</v>
      </c>
      <c r="Z425" s="10">
        <f>3/24000000*OO[[#This Row],[82 (29JUN1985 03:00:00)-Water Temperature (C)]]*OO[[#This Row],[24]]</f>
        <v>9.2580057330999988E-40</v>
      </c>
      <c r="AA425" s="10">
        <f>3/24000000*OO[[#This Row],[83 (29JUN1985 06:00:00)-Water Temperature (C)]]*OO[[#This Row],[25]]</f>
        <v>2.9271049930359999E-34</v>
      </c>
      <c r="AB425" s="10">
        <f>3/24000000*OO[[#This Row],[84 (29JUN1985 09:00:00)-Water Temperature (C)]]*OO[[#This Row],[26]]</f>
        <v>3.3016064731714999E-28</v>
      </c>
      <c r="AC425" s="10">
        <f>3/24000000*OO[[#This Row],[85 (29JUN1985 12:00:00)-Water Temperature (C)]]*OO[[#This Row],[27]]</f>
        <v>1.20373095101475E-23</v>
      </c>
      <c r="AD425" s="10">
        <f>3/24000000*OO[[#This Row],[86 (29JUN1985 15:00:00)-Water Temperature (C)]]*OO[[#This Row],[28]]</f>
        <v>4.3708537341149998E-20</v>
      </c>
      <c r="AE425" s="10">
        <f>3/24000000*OO[[#This Row],[88 (29JUN1985 21:00:00)-Water Temperature (C)]]*OO[[#This Row],[30]]</f>
        <v>1.1567092012437499E-14</v>
      </c>
      <c r="AF425" s="10">
        <f>3/24000000*OO[[#This Row],[88 (29JUN1985 21:00:00)-Water Temperature (C)]]*OO[[#This Row],[30]]</f>
        <v>1.1567092012437499E-14</v>
      </c>
      <c r="AG425" s="10">
        <f>3/24000000*OO[[#This Row],[89 (30JUN1985 00:00:00)-Water Temperature (C)]]*OO[[#This Row],[31]]</f>
        <v>1.4760187001549999E-12</v>
      </c>
      <c r="AH425" s="10">
        <f>3/24000000*OO[[#This Row],[90 (30JUN1985 03:00:00)-Water Temperature (C)]]*OO[[#This Row],[32]]</f>
        <v>9.3925040738675E-11</v>
      </c>
      <c r="AI425" s="10">
        <f>3/24000000*OO[[#This Row],[91 (30JUN1985 06:00:00)-Water Temperature (C)]]*OO[[#This Row],[33]]</f>
        <v>3.2899618673973746E-9</v>
      </c>
      <c r="AJ425" s="10">
        <f>3/24000000*OO[[#This Row],[92 (30JUN1985 09:00:00)-Water Temperature (C)]]*OO[[#This Row],[34]]</f>
        <v>7.1473601638850001E-8</v>
      </c>
      <c r="AK425" s="10">
        <f>3/24000000*OO[[#This Row],[93 (30JUN1985 12:00:00)-Water Temperature (C)]]*OO[[#This Row],[35]]</f>
        <v>1.0515999568064997E-6</v>
      </c>
      <c r="AL425" s="10">
        <f>3/24000000*OO[[#This Row],[94 (30JUN1985 15:00:00)-Water Temperature (C)]]*OO[[#This Row],[36]]</f>
        <v>1.1107147160657501E-5</v>
      </c>
      <c r="AM425" s="10">
        <f>3/24000000*OO[[#This Row],[95 (30JUN1985 18:00:00)-Water Temperature (C)]]*OO[[#This Row],[37]]</f>
        <v>8.1288383664750006E-5</v>
      </c>
      <c r="AN425" s="10">
        <f>3/24000000*OO[[#This Row],[96 (30JUN1985 21:00:00)-Water Temperature (C)]]*OO[[#This Row],[38]]</f>
        <v>4.0706877072679999E-4</v>
      </c>
      <c r="AO425" s="10">
        <f>3/24000000*OO[[#This Row],[97 (01JUL1985 00:00:00)-Water Temperature (C)]]*OO[[#This Row],[39]]</f>
        <v>1.4683493013944999E-3</v>
      </c>
      <c r="AP425" s="10">
        <f>3/24000000*OO[[#This Row],[98 (01JUL1985 03:00:00)-Water Temperature (C)]]*OO[[#This Row],[40]]</f>
        <v>3.9276554982859996E-3</v>
      </c>
      <c r="AQ425" s="10">
        <f>3/24000000*OO[[#This Row],[99 (01JUL1985 06:00:00)-Water Temperature (C)]]*OO[[#This Row],[41]]</f>
        <v>8.1028779550912488E-3</v>
      </c>
      <c r="AR425" s="10">
        <f>3/24000000*OO[[#This Row],[100 (01JUL1985 09:00:00)-Water Temperature (C)]]*OO[[#This Row],[42]]</f>
        <v>1.3827280570479997E-2</v>
      </c>
      <c r="AS425" s="10">
        <f>3/24000000*OO[[#This Row],[101 (01JUL1985 12:00:00)-Water Temperature (C)]]*OO[[#This Row],[43]]</f>
        <v>1.9897326839417501E-2</v>
      </c>
      <c r="AT425" s="10">
        <f>3/24000000*OO[[#This Row],[102 (01JUL1985 15:00:00)-Water Temperature (C)]]*OO[[#This Row],[44]]</f>
        <v>2.4680267155449995E-2</v>
      </c>
      <c r="AU425" s="10">
        <f>3/24000000*OO[[#This Row],[103 (01JUL1985 18:00:00)-Water Temperature (C)]]*OO[[#This Row],[45]]</f>
        <v>2.5674615868815E-2</v>
      </c>
      <c r="AV425" s="10">
        <f>3/24000000*OO[[#This Row],[104 (01JUL1985 21:00:00)-Water Temperature (C)]]*OO[[#This Row],[46]]</f>
        <v>2.2644739214931247E-2</v>
      </c>
      <c r="AW425" s="10">
        <f>3/24000000*OO[[#This Row],[105 (02JUL1985 00:00:00)-Water Temperature (C)]]*OO[[#This Row],[47]]</f>
        <v>1.6820895930074999E-2</v>
      </c>
      <c r="AX425" s="10">
        <f>3/24000000*OO[[#This Row],[106 (02JUL1985 03:00:00)-Water Temperature (C)]]*OO[[#This Row],[48]]</f>
        <v>1.0906627430216248E-2</v>
      </c>
      <c r="AY425" s="10">
        <f>3/24000000*OO[[#This Row],[107 (02JUL1985 06:00:00)-Water Temperature (C)]]*OO[[#This Row],[49]]</f>
        <v>6.3063701917049995E-3</v>
      </c>
      <c r="AZ425" s="10">
        <f>3/24000000*OO[[#This Row],[108 (02JUL1985 09:00:00)-Water Temperature (C)]]*OO[[#This Row],[50]]</f>
        <v>3.4143368321562502E-3</v>
      </c>
      <c r="BA425" s="10">
        <f>3/24000000*OO[[#This Row],[109 (02JUL1985 12:00:00)-Water Temperature (C)]]*OO[[#This Row],[51]]</f>
        <v>1.7395055173967497E-3</v>
      </c>
      <c r="BB425" s="10">
        <f>3/24000000*OO[[#This Row],[110 (02JUL1985 15:00:00)-Water Temperature (C)]]*OO[[#This Row],[52]]</f>
        <v>8.3998473394000003E-4</v>
      </c>
      <c r="BC425" s="10">
        <f>3/24000000*OO[[#This Row],[111 (02JUL1985 18:00:00)-Water Temperature (C)]]*OO[[#This Row],[53]]</f>
        <v>3.7911815772562494E-4</v>
      </c>
      <c r="BD425" s="10">
        <f>3/24000000*OO[[#This Row],[112 (02JUL1985 21:00:00)-Water Temperature (C)]]*OO[[#This Row],[54]]</f>
        <v>1.5720913660595E-4</v>
      </c>
      <c r="BE425" s="10">
        <f>3/24000000*OO[[#This Row],[113 (03JUL1985 00:00:00)-Water Temperature (C)]]*OO[[#This Row],[55]]</f>
        <v>6.5119579988962494E-5</v>
      </c>
      <c r="BF425" s="10">
        <f>3/24000000*OO[[#This Row],[114 (03JUL1985 03:00:00)-Water Temperature (C)]]*OO[[#This Row],[56]]</f>
        <v>3.0640403248729999E-5</v>
      </c>
      <c r="BG425" s="10">
        <f>3/24000000*OO[[#This Row],[115 (03JUL1985 06:00:00)-Water Temperature (C)]]*OO[[#This Row],[57]]</f>
        <v>1.9078150613549995E-5</v>
      </c>
      <c r="BH425" s="10">
        <f>3/24000000*OO[[#This Row],[116 (03JUL1985 09:00:00)-Water Temperature (C)]]*OO[[#This Row],[58]]</f>
        <v>1.6146362569618752E-5</v>
      </c>
      <c r="BI425" s="10">
        <f>3/24000000*OO[[#This Row],[117 (03JUL1985 12:00:00)-Water Temperature (C)]]*OO[[#This Row],[59]]</f>
        <v>1.5986222135302502E-5</v>
      </c>
      <c r="BJ425" s="10">
        <f>3/24000000*OO[[#This Row],[118 (03JUL1985 15:00:00)-Water Temperature (C)]]*OO[[#This Row],[60]]</f>
        <v>1.6766919067762499E-5</v>
      </c>
      <c r="BK425" s="10">
        <f>3/24000000*OO[[#This Row],[119 (03JUL1985 18:00:00)-Water Temperature (C)]]*OO[[#This Row],[61]]</f>
        <v>1.6976461514880001E-5</v>
      </c>
      <c r="BL425" s="10">
        <f>3/24000000*OO[[#This Row],[120 (03JUL1985 21:00:00)-Water Temperature (C)]]*OO[[#This Row],[62]]</f>
        <v>1.5946341049875E-5</v>
      </c>
      <c r="BM425" s="10">
        <f>3/24000000*OO[[#This Row],[121 (04JUL1985 00:00:00)-Water Temperature (C)]]*OO[[#This Row],[63]]</f>
        <v>1.3865242039852499E-5</v>
      </c>
      <c r="BN425" s="10">
        <f>3/24000000*OO[[#This Row],[122 (04JUL1985 03:00:00)-Water Temperature (C)]]*OO[[#This Row],[64]]</f>
        <v>1.13298413661225E-5</v>
      </c>
      <c r="BO425" s="10">
        <f>3/24000000*OO[[#This Row],[123 (04JUL1985 06:00:00)-Water Temperature (C)]]*OO[[#This Row],[65]]</f>
        <v>8.9726749397999992E-6</v>
      </c>
      <c r="BP425" s="10">
        <f>3/24000000*OO[[#This Row],[124 (04JUL1985 09:00:00)-Water Temperature (C)]]*OO[[#This Row],[66]]</f>
        <v>7.2186695444737494E-6</v>
      </c>
      <c r="BQ425" s="10">
        <f>3/24000000*OO[[#This Row],[125 (04JUL1985 12:00:00)-Water Temperature (C)]]*OO[[#This Row],[67]]</f>
        <v>5.9365550298887505E-6</v>
      </c>
      <c r="BR425" s="10">
        <f>3/24000000*OO[[#This Row],[126 (04JUL1985 15:00:00)-Water Temperature (C)]]*OO[[#This Row],[68]]</f>
        <v>4.9587825306322498E-6</v>
      </c>
      <c r="BS425" s="10">
        <f>3/24000000*OO[[#This Row],[127 (04JUL1985 18:00:00)-Water Temperature (C)]]*OO[[#This Row],[69]]</f>
        <v>4.2125364165465004E-6</v>
      </c>
      <c r="BT425" s="10">
        <f>3/24000000*OO[[#This Row],[128 (04JUL1985 21:00:00)-Water Temperature (C)]]*OO[[#This Row],[70]]</f>
        <v>3.6398299896315E-6</v>
      </c>
      <c r="BU425" s="10">
        <f>3/24000000*OO[[#This Row],[129 (05JUL1985 00:00:00)-Water Temperature (C)]]*OO[[#This Row],[71]]</f>
        <v>3.1989666534150002E-6</v>
      </c>
      <c r="BV425" s="10">
        <f>3/24000000*OO[[#This Row],[130 (05JUL1985 03:00:00)-Water Temperature (C)]]*OO[[#This Row],[72]]</f>
        <v>2.8655033596507499E-6</v>
      </c>
      <c r="BW425" s="10">
        <f>3/24000000*OO[[#This Row],[131 (05JUL1985 06:00:00)-Water Temperature (C)]]*OO[[#This Row],[73]]</f>
        <v>2.5832777372969997E-6</v>
      </c>
      <c r="BX425" s="10">
        <f>3/24000000*OO[[#This Row],[132 (05JUL1985 09:00:00)-Water Temperature (C)]]*OO[[#This Row],[74]]</f>
        <v>2.3994378206838752E-6</v>
      </c>
      <c r="BY425" s="10">
        <f>3/24000000*OO[[#This Row],[133 (05JUL1985 12:00:00)-Water Temperature (C)]]*OO[[#This Row],[75]]</f>
        <v>2.343786998212E-6</v>
      </c>
      <c r="BZ425" s="10">
        <f>3/24000000*OO[[#This Row],[134 (05JUL1985 15:00:00)-Water Temperature (C)]]*OO[[#This Row],[76]]</f>
        <v>2.418902798232375E-6</v>
      </c>
      <c r="CA425" s="10">
        <f>3/24000000*OO[[#This Row],[135 (05JUL1985 18:00:00)-Water Temperature (C)]]*OO[[#This Row],[77]]</f>
        <v>2.5107939774392499E-6</v>
      </c>
      <c r="CB425" s="10">
        <f>3/24000000*OO[[#This Row],[136 (05JUL1985 21:00:00)-Water Temperature (C)]]*OO[[#This Row],[78]]</f>
        <v>2.4904714302359999E-6</v>
      </c>
      <c r="CC425" s="10">
        <f>3/24000000*OO[[#This Row],[137 (06JUL1985 00:00:00)-Water Temperature (C)]]*OO[[#This Row],[79]]</f>
        <v>2.3473955402169998E-6</v>
      </c>
      <c r="CD425" s="10">
        <f>3/24000000*OO[[#This Row],[138 (06JUL1985 03:00:00)-Water Temperature (C)]]*OO[[#This Row],[80]]</f>
        <v>2.1363949310812499E-6</v>
      </c>
      <c r="CE425" s="10">
        <f>3/24000000*OO[[#This Row],[139 (06JUL1985 06:00:00)-Water Temperature (C)]]*OO[[#This Row],[81]]</f>
        <v>1.9237982073724997E-6</v>
      </c>
      <c r="CF425" s="10">
        <f>3/24000000*OO[[#This Row],[140 (06JUL1985 09:00:00)-Water Temperature (C)]]*OO[[#This Row],[82]]</f>
        <v>1.7914437788527497E-6</v>
      </c>
      <c r="CG425" s="10">
        <f>3/24000000*OO[[#This Row],[141 (06JUL1985 12:00:00)-Water Temperature (C)]]*OO[[#This Row],[83]]</f>
        <v>1.734595527994875E-6</v>
      </c>
      <c r="CH425" s="10">
        <f>3/24000000*OO[[#This Row],[142 (06JUL1985 15:00:00)-Water Temperature (C)]]*OO[[#This Row],[84]]</f>
        <v>1.7123161750143748E-6</v>
      </c>
      <c r="CI425" s="10">
        <f>3/24000000*OO[[#This Row],[143 (06JUL1985 18:00:00)-Water Temperature (C)]]*OO[[#This Row],[85]]</f>
        <v>1.6942237786169998E-6</v>
      </c>
      <c r="CJ425" s="10">
        <f>3/24000000*OO[[#This Row],[144 (06JUL1985 21:00:00)-Water Temperature (C)]]*OO[[#This Row],[86]]</f>
        <v>1.6507453811248752E-6</v>
      </c>
      <c r="CK425" s="10">
        <f>3/24000000*OO[[#This Row],[145 (07JUL1985 00:00:00)-Water Temperature (C)]]*OO[[#This Row],[87]]</f>
        <v>1.5580676515034999E-6</v>
      </c>
      <c r="CL425" s="10">
        <f>3/24000000*OO[[#This Row],[146 (07JUL1985 03:00:00)-Water Temperature (C)]]*OO[[#This Row],[88]]</f>
        <v>1.4529551987465001E-6</v>
      </c>
      <c r="CM425" s="10">
        <f>3/24000000*OO[[#This Row],[147 (07JUL1985 06:00:00)-Water Temperature (C)]]*OO[[#This Row],[89]]</f>
        <v>1.337792177385375E-6</v>
      </c>
      <c r="CN425" s="10">
        <f>3/24000000*OO[[#This Row],[148 (07JUL1985 09:00:00)-Water Temperature (C)]]*OO[[#This Row],[90]]</f>
        <v>1.2592086350339999E-6</v>
      </c>
      <c r="CO425" s="10">
        <f>3/24000000*OO[[#This Row],[149 (07JUL1985 12:00:00)-Water Temperature (C)]]*OO[[#This Row],[91]]</f>
        <v>1.2105225464944999E-6</v>
      </c>
      <c r="CP425" s="10">
        <f>3/24000000*OO[[#This Row],[150 (07JUL1985 15:00:00)-Water Temperature (C)]]*OO[[#This Row],[92]]</f>
        <v>1.2068261924070001E-6</v>
      </c>
      <c r="CQ425" s="10">
        <f>3/24000000*OO[[#This Row],[151 (07JUL1985 18:00:00)-Water Temperature (C)]]*OO[[#This Row],[93]]</f>
        <v>1.2277067720609998E-6</v>
      </c>
      <c r="CR425" s="10">
        <f>3/24000000*OO[[#This Row],[152 (07JUL1985 21:00:00)-Water Temperature (C)]]*OO[[#This Row],[94]]</f>
        <v>1.2300040825204999E-6</v>
      </c>
      <c r="CS425" s="10">
        <f>3/24000000*OO[[#This Row],[153 (08JUL1985 00:00:00)-Water Temperature (C)]]*OO[[#This Row],[95]]</f>
        <v>1.18062502837675E-6</v>
      </c>
      <c r="CT425" s="10">
        <f>3/24000000*OO[[#This Row],[154 (08JUL1985 03:00:00)-Water Temperature (C)]]*OO[[#This Row],[96]]</f>
        <v>1.0967808242000001E-6</v>
      </c>
      <c r="CU425" s="10">
        <f>3/24000000*OO[[#This Row],[155 (08JUL1985 06:00:00)-Water Temperature (C)]]*OO[[#This Row],[97]]</f>
        <v>9.9482780975899993E-7</v>
      </c>
      <c r="CV425" s="10">
        <f>3/24000000*OO[[#This Row],[156 (08JUL1985 09:00:00)-Water Temperature (C)]]*OO[[#This Row],[98]]</f>
        <v>9.3025458607999995E-7</v>
      </c>
      <c r="CW425" s="10">
        <f>3/24000000*OO[[#This Row],[157 (08JUL1985 12:00:00)-Water Temperature (C)]]*OO[[#This Row],[99]]</f>
        <v>8.9322636242625006E-7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0</v>
      </c>
      <c r="W426" s="10">
        <f>3/24000000*OO[[#This Row],[79 (28JUN1985 18:00:00)-Water Temperature (C)]]*OO[[#This Row],[21]]</f>
        <v>0</v>
      </c>
      <c r="X426" s="10">
        <f>3/24000000*OO[[#This Row],[80 (28JUN1985 21:00:00)-Water Temperature (C)]]*OO[[#This Row],[22]]</f>
        <v>0</v>
      </c>
      <c r="Y426" s="10">
        <f>3/24000000*OO[[#This Row],[81 (29JUN1985 00:00:00)-Water Temperature (C)]]*OO[[#This Row],[23]]</f>
        <v>0</v>
      </c>
      <c r="Z426" s="10">
        <f>3/24000000*OO[[#This Row],[82 (29JUN1985 03:00:00)-Water Temperature (C)]]*OO[[#This Row],[24]]</f>
        <v>1.780382100260375E-39</v>
      </c>
      <c r="AA426" s="10">
        <f>3/24000000*OO[[#This Row],[83 (29JUN1985 06:00:00)-Water Temperature (C)]]*OO[[#This Row],[25]]</f>
        <v>5.5631402195849991E-34</v>
      </c>
      <c r="AB426" s="10">
        <f>3/24000000*OO[[#This Row],[84 (29JUN1985 09:00:00)-Water Temperature (C)]]*OO[[#This Row],[26]]</f>
        <v>6.5644645969699996E-28</v>
      </c>
      <c r="AC426" s="10">
        <f>3/24000000*OO[[#This Row],[85 (29JUN1985 12:00:00)-Water Temperature (C)]]*OO[[#This Row],[27]]</f>
        <v>2.5194427196189999E-23</v>
      </c>
      <c r="AD426" s="10">
        <f>3/24000000*OO[[#This Row],[86 (29JUN1985 15:00:00)-Water Temperature (C)]]*OO[[#This Row],[28]]</f>
        <v>9.5364821846000002E-20</v>
      </c>
      <c r="AE426" s="10">
        <f>3/24000000*OO[[#This Row],[88 (29JUN1985 21:00:00)-Water Temperature (C)]]*OO[[#This Row],[30]]</f>
        <v>2.6461694128399996E-14</v>
      </c>
      <c r="AF426" s="10">
        <f>3/24000000*OO[[#This Row],[88 (29JUN1985 21:00:00)-Water Temperature (C)]]*OO[[#This Row],[30]]</f>
        <v>2.6461694128399996E-14</v>
      </c>
      <c r="AG426" s="10">
        <f>3/24000000*OO[[#This Row],[89 (30JUN1985 00:00:00)-Water Temperature (C)]]*OO[[#This Row],[31]]</f>
        <v>3.4434437407199999E-12</v>
      </c>
      <c r="AH426" s="10">
        <f>3/24000000*OO[[#This Row],[90 (30JUN1985 03:00:00)-Water Temperature (C)]]*OO[[#This Row],[32]]</f>
        <v>2.2322512361970003E-10</v>
      </c>
      <c r="AI426" s="10">
        <f>3/24000000*OO[[#This Row],[91 (30JUN1985 06:00:00)-Water Temperature (C)]]*OO[[#This Row],[33]]</f>
        <v>7.9376154279825005E-9</v>
      </c>
      <c r="AJ426" s="10">
        <f>3/24000000*OO[[#This Row],[92 (30JUN1985 09:00:00)-Water Temperature (C)]]*OO[[#This Row],[34]]</f>
        <v>1.7466418504359995E-7</v>
      </c>
      <c r="AK426" s="10">
        <f>3/24000000*OO[[#This Row],[93 (30JUN1985 12:00:00)-Water Temperature (C)]]*OO[[#This Row],[35]]</f>
        <v>2.6042730362402493E-6</v>
      </c>
      <c r="AL426" s="10">
        <f>3/24000000*OO[[#This Row],[94 (30JUN1985 15:00:00)-Water Temperature (C)]]*OO[[#This Row],[36]]</f>
        <v>2.7840494263903746E-5</v>
      </c>
      <c r="AM426" s="10">
        <f>3/24000000*OO[[#This Row],[95 (30JUN1985 18:00:00)-Water Temperature (C)]]*OO[[#This Row],[37]]</f>
        <v>2.0596330696814999E-4</v>
      </c>
      <c r="AN426" s="10">
        <f>3/24000000*OO[[#This Row],[96 (30JUN1985 21:00:00)-Water Temperature (C)]]*OO[[#This Row],[38]]</f>
        <v>1.0404579555818748E-3</v>
      </c>
      <c r="AO426" s="10">
        <f>3/24000000*OO[[#This Row],[97 (01JUL1985 00:00:00)-Water Temperature (C)]]*OO[[#This Row],[39]]</f>
        <v>3.7930158092883749E-3</v>
      </c>
      <c r="AP426" s="10">
        <f>3/24000000*OO[[#This Row],[98 (01JUL1985 03:00:00)-Water Temperature (C)]]*OO[[#This Row],[40]]</f>
        <v>1.0256740219021249E-2</v>
      </c>
      <c r="AQ426" s="10">
        <f>3/24000000*OO[[#This Row],[99 (01JUL1985 06:00:00)-Water Temperature (C)]]*OO[[#This Row],[41]]</f>
        <v>2.1361949359364998E-2</v>
      </c>
      <c r="AR426" s="10">
        <f>3/24000000*OO[[#This Row],[100 (01JUL1985 09:00:00)-Water Temperature (C)]]*OO[[#This Row],[42]]</f>
        <v>3.6761247636093744E-2</v>
      </c>
      <c r="AS426" s="10">
        <f>3/24000000*OO[[#This Row],[101 (01JUL1985 12:00:00)-Water Temperature (C)]]*OO[[#This Row],[43]]</f>
        <v>5.3290928854874998E-2</v>
      </c>
      <c r="AT426" s="10">
        <f>3/24000000*OO[[#This Row],[102 (01JUL1985 15:00:00)-Water Temperature (C)]]*OO[[#This Row],[44]]</f>
        <v>6.6540030583987497E-2</v>
      </c>
      <c r="AU426" s="10">
        <f>3/24000000*OO[[#This Row],[103 (01JUL1985 18:00:00)-Water Temperature (C)]]*OO[[#This Row],[45]]</f>
        <v>6.9687705657212495E-2</v>
      </c>
      <c r="AV426" s="10">
        <f>3/24000000*OO[[#This Row],[104 (01JUL1985 21:00:00)-Water Temperature (C)]]*OO[[#This Row],[46]]</f>
        <v>6.1814675874099993E-2</v>
      </c>
      <c r="AW426" s="10">
        <f>3/24000000*OO[[#This Row],[105 (02JUL1985 00:00:00)-Water Temperature (C)]]*OO[[#This Row],[47]]</f>
        <v>4.6254625700749993E-2</v>
      </c>
      <c r="AX426" s="10">
        <f>3/24000000*OO[[#This Row],[106 (02JUL1985 03:00:00)-Water Temperature (C)]]*OO[[#This Row],[48]]</f>
        <v>3.0180218400150002E-2</v>
      </c>
      <c r="AY426" s="10">
        <f>3/24000000*OO[[#This Row],[107 (02JUL1985 06:00:00)-Water Temperature (C)]]*OO[[#This Row],[49]]</f>
        <v>1.7564680570893752E-2</v>
      </c>
      <c r="AZ426" s="10">
        <f>3/24000000*OO[[#This Row],[108 (02JUL1985 09:00:00)-Water Temperature (C)]]*OO[[#This Row],[50]]</f>
        <v>9.5728177376287506E-3</v>
      </c>
      <c r="BA426" s="10">
        <f>3/24000000*OO[[#This Row],[109 (02JUL1985 12:00:00)-Water Temperature (C)]]*OO[[#This Row],[51]]</f>
        <v>4.8993917557387497E-3</v>
      </c>
      <c r="BB426" s="10">
        <f>3/24000000*OO[[#This Row],[110 (02JUL1985 15:00:00)-Water Temperature (C)]]*OO[[#This Row],[52]]</f>
        <v>2.3732546190216252E-3</v>
      </c>
      <c r="BC426" s="10">
        <f>3/24000000*OO[[#This Row],[111 (02JUL1985 18:00:00)-Water Temperature (C)]]*OO[[#This Row],[53]]</f>
        <v>1.0753228318137499E-3</v>
      </c>
      <c r="BD426" s="10">
        <f>3/24000000*OO[[#This Row],[112 (02JUL1985 21:00:00)-Water Temperature (C)]]*OO[[#This Row],[54]]</f>
        <v>4.4691717802199994E-4</v>
      </c>
      <c r="BE426" s="10">
        <f>3/24000000*OO[[#This Row],[113 (03JUL1985 00:00:00)-Water Temperature (C)]]*OO[[#This Row],[55]]</f>
        <v>1.8460485874679998E-4</v>
      </c>
      <c r="BF426" s="10">
        <f>3/24000000*OO[[#This Row],[114 (03JUL1985 03:00:00)-Water Temperature (C)]]*OO[[#This Row],[56]]</f>
        <v>8.6024924026475007E-5</v>
      </c>
      <c r="BG426" s="10">
        <f>3/24000000*OO[[#This Row],[115 (03JUL1985 06:00:00)-Water Temperature (C)]]*OO[[#This Row],[57]]</f>
        <v>5.2525262914499995E-5</v>
      </c>
      <c r="BH426" s="10">
        <f>3/24000000*OO[[#This Row],[116 (03JUL1985 09:00:00)-Water Temperature (C)]]*OO[[#This Row],[58]]</f>
        <v>4.4042350772944995E-5</v>
      </c>
      <c r="BI426" s="10">
        <f>3/24000000*OO[[#This Row],[117 (03JUL1985 12:00:00)-Water Temperature (C)]]*OO[[#This Row],[59]]</f>
        <v>4.3526883614419999E-5</v>
      </c>
      <c r="BJ426" s="10">
        <f>3/24000000*OO[[#This Row],[118 (03JUL1985 15:00:00)-Water Temperature (C)]]*OO[[#This Row],[60]]</f>
        <v>4.5608956703381251E-5</v>
      </c>
      <c r="BK426" s="10">
        <f>3/24000000*OO[[#This Row],[119 (03JUL1985 18:00:00)-Water Temperature (C)]]*OO[[#This Row],[61]]</f>
        <v>4.6228861458045E-5</v>
      </c>
      <c r="BL426" s="10">
        <f>3/24000000*OO[[#This Row],[120 (03JUL1985 21:00:00)-Water Temperature (C)]]*OO[[#This Row],[62]]</f>
        <v>4.3549405329624993E-5</v>
      </c>
      <c r="BM426" s="10">
        <f>3/24000000*OO[[#This Row],[121 (04JUL1985 00:00:00)-Water Temperature (C)]]*OO[[#This Row],[63]]</f>
        <v>3.8014547319206252E-5</v>
      </c>
      <c r="BN426" s="10">
        <f>3/24000000*OO[[#This Row],[122 (04JUL1985 03:00:00)-Water Temperature (C)]]*OO[[#This Row],[64]]</f>
        <v>3.1161387926024998E-5</v>
      </c>
      <c r="BO426" s="10">
        <f>3/24000000*OO[[#This Row],[123 (04JUL1985 06:00:00)-Water Temperature (C)]]*OO[[#This Row],[65]]</f>
        <v>2.4709938608177499E-5</v>
      </c>
      <c r="BP426" s="10">
        <f>3/24000000*OO[[#This Row],[124 (04JUL1985 09:00:00)-Water Temperature (C)]]*OO[[#This Row],[66]]</f>
        <v>1.9884396719317497E-5</v>
      </c>
      <c r="BQ426" s="10">
        <f>3/24000000*OO[[#This Row],[125 (04JUL1985 12:00:00)-Water Temperature (C)]]*OO[[#This Row],[67]]</f>
        <v>1.6325179137207499E-5</v>
      </c>
      <c r="BR426" s="10">
        <f>3/24000000*OO[[#This Row],[126 (04JUL1985 15:00:00)-Water Temperature (C)]]*OO[[#This Row],[68]]</f>
        <v>1.3612238006787501E-5</v>
      </c>
      <c r="BS426" s="10">
        <f>3/24000000*OO[[#This Row],[127 (04JUL1985 18:00:00)-Water Temperature (C)]]*OO[[#This Row],[69]]</f>
        <v>1.1560821863429999E-5</v>
      </c>
      <c r="BT426" s="10">
        <f>3/24000000*OO[[#This Row],[128 (04JUL1985 21:00:00)-Water Temperature (C)]]*OO[[#This Row],[70]]</f>
        <v>9.9799166966212491E-6</v>
      </c>
      <c r="BU426" s="10">
        <f>3/24000000*OO[[#This Row],[129 (05JUL1985 00:00:00)-Water Temperature (C)]]*OO[[#This Row],[71]]</f>
        <v>8.7599087298449979E-6</v>
      </c>
      <c r="BV426" s="10">
        <f>3/24000000*OO[[#This Row],[130 (05JUL1985 03:00:00)-Water Temperature (C)]]*OO[[#This Row],[72]]</f>
        <v>7.8424477444999985E-6</v>
      </c>
      <c r="BW426" s="10">
        <f>3/24000000*OO[[#This Row],[131 (05JUL1985 06:00:00)-Water Temperature (C)]]*OO[[#This Row],[73]]</f>
        <v>7.068953881248751E-6</v>
      </c>
      <c r="BX426" s="10">
        <f>3/24000000*OO[[#This Row],[132 (05JUL1985 09:00:00)-Water Temperature (C)]]*OO[[#This Row],[74]]</f>
        <v>6.5646537755250001E-6</v>
      </c>
      <c r="BY426" s="10">
        <f>3/24000000*OO[[#This Row],[133 (05JUL1985 12:00:00)-Water Temperature (C)]]*OO[[#This Row],[75]]</f>
        <v>6.4070083484924997E-6</v>
      </c>
      <c r="BZ426" s="10">
        <f>3/24000000*OO[[#This Row],[134 (05JUL1985 15:00:00)-Water Temperature (C)]]*OO[[#This Row],[76]]</f>
        <v>6.5966518788474997E-6</v>
      </c>
      <c r="CA426" s="10">
        <f>3/24000000*OO[[#This Row],[135 (05JUL1985 18:00:00)-Water Temperature (C)]]*OO[[#This Row],[77]]</f>
        <v>6.8378650404749996E-6</v>
      </c>
      <c r="CB426" s="10">
        <f>3/24000000*OO[[#This Row],[136 (05JUL1985 21:00:00)-Water Temperature (C)]]*OO[[#This Row],[78]]</f>
        <v>6.7868626345370002E-6</v>
      </c>
      <c r="CC426" s="10">
        <f>3/24000000*OO[[#This Row],[137 (06JUL1985 00:00:00)-Water Temperature (C)]]*OO[[#This Row],[79]]</f>
        <v>6.4137323847466255E-6</v>
      </c>
      <c r="CD426" s="10">
        <f>3/24000000*OO[[#This Row],[138 (06JUL1985 03:00:00)-Water Temperature (C)]]*OO[[#This Row],[80]]</f>
        <v>5.8485469650039997E-6</v>
      </c>
      <c r="CE426" s="10">
        <f>3/24000000*OO[[#This Row],[139 (06JUL1985 06:00:00)-Water Temperature (C)]]*OO[[#This Row],[81]]</f>
        <v>5.2654850901010008E-6</v>
      </c>
      <c r="CF426" s="10">
        <f>3/24000000*OO[[#This Row],[140 (06JUL1985 09:00:00)-Water Temperature (C)]]*OO[[#This Row],[82]]</f>
        <v>4.8965179353480001E-6</v>
      </c>
      <c r="CG426" s="10">
        <f>3/24000000*OO[[#This Row],[141 (06JUL1985 12:00:00)-Water Temperature (C)]]*OO[[#This Row],[83]]</f>
        <v>4.7357060475318739E-6</v>
      </c>
      <c r="CH426" s="10">
        <f>3/24000000*OO[[#This Row],[142 (06JUL1985 15:00:00)-Water Temperature (C)]]*OO[[#This Row],[84]]</f>
        <v>4.6688916372479997E-6</v>
      </c>
      <c r="CI426" s="10">
        <f>3/24000000*OO[[#This Row],[143 (06JUL1985 18:00:00)-Water Temperature (C)]]*OO[[#This Row],[85]]</f>
        <v>4.6198420867304996E-6</v>
      </c>
      <c r="CJ426" s="10">
        <f>3/24000000*OO[[#This Row],[144 (06JUL1985 21:00:00)-Water Temperature (C)]]*OO[[#This Row],[86]]</f>
        <v>4.5046107526951253E-6</v>
      </c>
      <c r="CK426" s="10">
        <f>3/24000000*OO[[#This Row],[145 (07JUL1985 00:00:00)-Water Temperature (C)]]*OO[[#This Row],[87]]</f>
        <v>4.2550842103303753E-6</v>
      </c>
      <c r="CL426" s="10">
        <f>3/24000000*OO[[#This Row],[146 (07JUL1985 03:00:00)-Water Temperature (C)]]*OO[[#This Row],[88]]</f>
        <v>3.9725435993354995E-6</v>
      </c>
      <c r="CM426" s="10">
        <f>3/24000000*OO[[#This Row],[147 (07JUL1985 06:00:00)-Water Temperature (C)]]*OO[[#This Row],[89]]</f>
        <v>3.6602294705061247E-6</v>
      </c>
      <c r="CN426" s="10">
        <f>3/24000000*OO[[#This Row],[148 (07JUL1985 09:00:00)-Water Temperature (C)]]*OO[[#This Row],[90]]</f>
        <v>3.4430097902768752E-6</v>
      </c>
      <c r="CO426" s="10">
        <f>3/24000000*OO[[#This Row],[149 (07JUL1985 12:00:00)-Water Temperature (C)]]*OO[[#This Row],[91]]</f>
        <v>3.3084421265292496E-6</v>
      </c>
      <c r="CP426" s="10">
        <f>3/24000000*OO[[#This Row],[150 (07JUL1985 15:00:00)-Water Temperature (C)]]*OO[[#This Row],[92]]</f>
        <v>3.2941545184807498E-6</v>
      </c>
      <c r="CQ426" s="10">
        <f>3/24000000*OO[[#This Row],[151 (07JUL1985 18:00:00)-Water Temperature (C)]]*OO[[#This Row],[93]]</f>
        <v>3.3486934954949997E-6</v>
      </c>
      <c r="CR426" s="10">
        <f>3/24000000*OO[[#This Row],[152 (07JUL1985 21:00:00)-Water Temperature (C)]]*OO[[#This Row],[94]]</f>
        <v>3.3524475543124995E-6</v>
      </c>
      <c r="CS426" s="10">
        <f>3/24000000*OO[[#This Row],[153 (08JUL1985 00:00:00)-Water Temperature (C)]]*OO[[#This Row],[95]]</f>
        <v>3.2215631290903752E-6</v>
      </c>
      <c r="CT426" s="10">
        <f>3/24000000*OO[[#This Row],[154 (08JUL1985 03:00:00)-Water Temperature (C)]]*OO[[#This Row],[96]]</f>
        <v>3.0002922189100004E-6</v>
      </c>
      <c r="CU426" s="10">
        <f>3/24000000*OO[[#This Row],[155 (08JUL1985 06:00:00)-Water Temperature (C)]]*OO[[#This Row],[97]]</f>
        <v>2.72431312895175E-6</v>
      </c>
      <c r="CV426" s="10">
        <f>3/24000000*OO[[#This Row],[156 (08JUL1985 09:00:00)-Water Temperature (C)]]*OO[[#This Row],[98]]</f>
        <v>2.5449156680149997E-6</v>
      </c>
      <c r="CW426" s="10">
        <f>3/24000000*OO[[#This Row],[157 (08JUL1985 12:00:00)-Water Temperature (C)]]*OO[[#This Row],[99]]</f>
        <v>2.4387617251264999E-6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0</v>
      </c>
      <c r="W427" s="10">
        <f>3/24000000*OO[[#This Row],[79 (28JUN1985 18:00:00)-Water Temperature (C)]]*OO[[#This Row],[21]]</f>
        <v>0</v>
      </c>
      <c r="X427" s="10">
        <f>3/24000000*OO[[#This Row],[80 (28JUN1985 21:00:00)-Water Temperature (C)]]*OO[[#This Row],[22]]</f>
        <v>0</v>
      </c>
      <c r="Y427" s="10">
        <f>3/24000000*OO[[#This Row],[81 (29JUN1985 00:00:00)-Water Temperature (C)]]*OO[[#This Row],[23]]</f>
        <v>0</v>
      </c>
      <c r="Z427" s="10">
        <f>3/24000000*OO[[#This Row],[82 (29JUN1985 03:00:00)-Water Temperature (C)]]*OO[[#This Row],[24]]</f>
        <v>3.8119433630749992E-40</v>
      </c>
      <c r="AA427" s="10">
        <f>3/24000000*OO[[#This Row],[83 (29JUN1985 06:00:00)-Water Temperature (C)]]*OO[[#This Row],[25]]</f>
        <v>1.1728802289929999E-34</v>
      </c>
      <c r="AB427" s="10">
        <f>3/24000000*OO[[#This Row],[84 (29JUN1985 09:00:00)-Water Temperature (C)]]*OO[[#This Row],[26]]</f>
        <v>1.4940254950269999E-28</v>
      </c>
      <c r="AC427" s="10">
        <f>3/24000000*OO[[#This Row],[85 (29JUN1985 12:00:00)-Water Temperature (C)]]*OO[[#This Row],[27]]</f>
        <v>6.1218153698125001E-24</v>
      </c>
      <c r="AD427" s="10">
        <f>3/24000000*OO[[#This Row],[86 (29JUN1985 15:00:00)-Water Temperature (C)]]*OO[[#This Row],[28]]</f>
        <v>2.4452302537372496E-20</v>
      </c>
      <c r="AE427" s="10">
        <f>3/24000000*OO[[#This Row],[88 (29JUN1985 21:00:00)-Water Temperature (C)]]*OO[[#This Row],[30]]</f>
        <v>7.26221061091875E-15</v>
      </c>
      <c r="AF427" s="10">
        <f>3/24000000*OO[[#This Row],[88 (29JUN1985 21:00:00)-Water Temperature (C)]]*OO[[#This Row],[30]]</f>
        <v>7.26221061091875E-15</v>
      </c>
      <c r="AG427" s="10">
        <f>3/24000000*OO[[#This Row],[89 (30JUN1985 00:00:00)-Water Temperature (C)]]*OO[[#This Row],[31]]</f>
        <v>9.7319302722225015E-13</v>
      </c>
      <c r="AH427" s="10">
        <f>3/24000000*OO[[#This Row],[90 (30JUN1985 03:00:00)-Water Temperature (C)]]*OO[[#This Row],[32]]</f>
        <v>6.4940078878799995E-11</v>
      </c>
      <c r="AI427" s="10">
        <f>3/24000000*OO[[#This Row],[91 (30JUN1985 06:00:00)-Water Temperature (C)]]*OO[[#This Row],[33]]</f>
        <v>2.3696477323777501E-9</v>
      </c>
      <c r="AJ427" s="10">
        <f>3/24000000*OO[[#This Row],[92 (30JUN1985 09:00:00)-Water Temperature (C)]]*OO[[#This Row],[34]]</f>
        <v>5.3310291642287504E-8</v>
      </c>
      <c r="AK427" s="10">
        <f>3/24000000*OO[[#This Row],[93 (30JUN1985 12:00:00)-Water Temperature (C)]]*OO[[#This Row],[35]]</f>
        <v>8.112740908668749E-7</v>
      </c>
      <c r="AL427" s="10">
        <f>3/24000000*OO[[#This Row],[94 (30JUN1985 15:00:00)-Water Temperature (C)]]*OO[[#This Row],[36]]</f>
        <v>8.8583506319549999E-6</v>
      </c>
      <c r="AM427" s="10">
        <f>3/24000000*OO[[#This Row],[95 (30JUN1985 18:00:00)-Water Temperature (C)]]*OO[[#This Row],[37]]</f>
        <v>6.6870773306799999E-5</v>
      </c>
      <c r="AN427" s="10">
        <f>3/24000000*OO[[#This Row],[96 (30JUN1985 21:00:00)-Water Temperature (C)]]*OO[[#This Row],[38]]</f>
        <v>3.4421945657674998E-4</v>
      </c>
      <c r="AO427" s="10">
        <f>3/24000000*OO[[#This Row],[97 (01JUL1985 00:00:00)-Water Temperature (C)]]*OO[[#This Row],[39]]</f>
        <v>1.2807245881500003E-3</v>
      </c>
      <c r="AP427" s="10">
        <f>3/24000000*OO[[#This Row],[98 (01JUL1985 03:00:00)-Water Temperature (C)]]*OO[[#This Row],[40]]</f>
        <v>3.5385240373301246E-3</v>
      </c>
      <c r="AQ427" s="10">
        <f>3/24000000*OO[[#This Row],[99 (01JUL1985 06:00:00)-Water Temperature (C)]]*OO[[#This Row],[41]]</f>
        <v>7.5188264147662501E-3</v>
      </c>
      <c r="AR427" s="10">
        <f>3/24000000*OO[[#This Row],[100 (01JUL1985 09:00:00)-Water Temperature (C)]]*OO[[#This Row],[42]]</f>
        <v>1.3189271419568748E-2</v>
      </c>
      <c r="AS427" s="10">
        <f>3/24000000*OO[[#This Row],[101 (01JUL1985 12:00:00)-Water Temperature (C)]]*OO[[#This Row],[43]]</f>
        <v>1.9475087124434999E-2</v>
      </c>
      <c r="AT427" s="10">
        <f>3/24000000*OO[[#This Row],[102 (01JUL1985 15:00:00)-Water Temperature (C)]]*OO[[#This Row],[44]]</f>
        <v>2.4754086211098748E-2</v>
      </c>
      <c r="AU427" s="10">
        <f>3/24000000*OO[[#This Row],[103 (01JUL1985 18:00:00)-Water Temperature (C)]]*OO[[#This Row],[45]]</f>
        <v>2.6419132967917498E-2</v>
      </c>
      <c r="AV427" s="10">
        <f>3/24000000*OO[[#This Row],[104 (01JUL1985 21:00:00)-Water Temperature (C)]]*OO[[#This Row],[46]]</f>
        <v>2.3879647096852499E-2</v>
      </c>
      <c r="AW427" s="10">
        <f>3/24000000*OO[[#This Row],[105 (02JUL1985 00:00:00)-Water Temperature (C)]]*OO[[#This Row],[47]]</f>
        <v>1.8242189704375002E-2</v>
      </c>
      <c r="AX427" s="10">
        <f>3/24000000*OO[[#This Row],[106 (02JUL1985 03:00:00)-Water Temperature (C)]]*OO[[#This Row],[48]]</f>
        <v>1.2148552083664999E-2</v>
      </c>
      <c r="AY427" s="10">
        <f>3/24000000*OO[[#This Row],[107 (02JUL1985 06:00:00)-Water Temperature (C)]]*OO[[#This Row],[49]]</f>
        <v>7.2259754899349996E-3</v>
      </c>
      <c r="AZ427" s="10">
        <f>3/24000000*OO[[#This Row],[108 (02JUL1985 09:00:00)-Water Temperature (C)]]*OO[[#This Row],[50]]</f>
        <v>4.0360045731974992E-3</v>
      </c>
      <c r="BA427" s="10">
        <f>3/24000000*OO[[#This Row],[109 (02JUL1985 12:00:00)-Water Temperature (C)]]*OO[[#This Row],[51]]</f>
        <v>2.1113415767325E-3</v>
      </c>
      <c r="BB427" s="10">
        <f>3/24000000*OO[[#This Row],[110 (02JUL1985 15:00:00)-Water Temperature (C)]]*OO[[#This Row],[52]]</f>
        <v>1.0452567149279999E-3</v>
      </c>
      <c r="BC427" s="10">
        <f>3/24000000*OO[[#This Row],[111 (02JUL1985 18:00:00)-Water Temperature (C)]]*OO[[#This Row],[53]]</f>
        <v>4.8459658922633749E-4</v>
      </c>
      <c r="BD427" s="10">
        <f>3/24000000*OO[[#This Row],[112 (02JUL1985 21:00:00)-Water Temperature (C)]]*OO[[#This Row],[54]]</f>
        <v>2.0586124137509995E-4</v>
      </c>
      <c r="BE427" s="10">
        <f>3/24000000*OO[[#This Row],[113 (03JUL1985 00:00:00)-Water Temperature (C)]]*OO[[#This Row],[55]]</f>
        <v>8.6648143334512487E-5</v>
      </c>
      <c r="BF427" s="10">
        <f>3/24000000*OO[[#This Row],[114 (03JUL1985 03:00:00)-Water Temperature (C)]]*OO[[#This Row],[56]]</f>
        <v>4.0897147124227499E-5</v>
      </c>
      <c r="BG427" s="10">
        <f>3/24000000*OO[[#This Row],[115 (03JUL1985 06:00:00)-Water Temperature (C)]]*OO[[#This Row],[57]]</f>
        <v>2.5133950896229997E-5</v>
      </c>
      <c r="BH427" s="10">
        <f>3/24000000*OO[[#This Row],[116 (03JUL1985 09:00:00)-Water Temperature (C)]]*OO[[#This Row],[58]]</f>
        <v>2.0924730329321248E-5</v>
      </c>
      <c r="BI427" s="10">
        <f>3/24000000*OO[[#This Row],[117 (03JUL1985 12:00:00)-Water Temperature (C)]]*OO[[#This Row],[59]]</f>
        <v>2.0648061127720002E-5</v>
      </c>
      <c r="BJ427" s="10">
        <f>3/24000000*OO[[#This Row],[118 (03JUL1985 15:00:00)-Water Temperature (C)]]*OO[[#This Row],[60]]</f>
        <v>2.1602664676319996E-5</v>
      </c>
      <c r="BK427" s="10">
        <f>3/24000000*OO[[#This Row],[119 (03JUL1985 18:00:00)-Water Temperature (C)]]*OO[[#This Row],[61]]</f>
        <v>2.1900668751429996E-5</v>
      </c>
      <c r="BL427" s="10">
        <f>3/24000000*OO[[#This Row],[120 (03JUL1985 21:00:00)-Water Temperature (C)]]*OO[[#This Row],[62]]</f>
        <v>2.0671279023697497E-5</v>
      </c>
      <c r="BM427" s="10">
        <f>3/24000000*OO[[#This Row],[121 (04JUL1985 00:00:00)-Water Temperature (C)]]*OO[[#This Row],[63]]</f>
        <v>1.8100494765045E-5</v>
      </c>
      <c r="BN427" s="10">
        <f>3/24000000*OO[[#This Row],[122 (04JUL1985 03:00:00)-Water Temperature (C)]]*OO[[#This Row],[64]]</f>
        <v>1.48734367980625E-5</v>
      </c>
      <c r="BO427" s="10">
        <f>3/24000000*OO[[#This Row],[123 (04JUL1985 06:00:00)-Water Temperature (C)]]*OO[[#This Row],[65]]</f>
        <v>1.1804190427012501E-5</v>
      </c>
      <c r="BP427" s="10">
        <f>3/24000000*OO[[#This Row],[124 (04JUL1985 09:00:00)-Water Temperature (C)]]*OO[[#This Row],[66]]</f>
        <v>9.4981735619674998E-6</v>
      </c>
      <c r="BQ427" s="10">
        <f>3/24000000*OO[[#This Row],[125 (04JUL1985 12:00:00)-Water Temperature (C)]]*OO[[#This Row],[67]]</f>
        <v>7.7824926614062497E-6</v>
      </c>
      <c r="BR427" s="10">
        <f>3/24000000*OO[[#This Row],[126 (04JUL1985 15:00:00)-Water Temperature (C)]]*OO[[#This Row],[68]]</f>
        <v>6.4762672337212504E-6</v>
      </c>
      <c r="BS427" s="10">
        <f>3/24000000*OO[[#This Row],[127 (04JUL1985 18:00:00)-Water Temperature (C)]]*OO[[#This Row],[69]]</f>
        <v>5.4960115996400001E-6</v>
      </c>
      <c r="BT427" s="10">
        <f>3/24000000*OO[[#This Row],[128 (04JUL1985 21:00:00)-Water Temperature (C)]]*OO[[#This Row],[70]]</f>
        <v>4.7387325627109997E-6</v>
      </c>
      <c r="BU427" s="10">
        <f>3/24000000*OO[[#This Row],[129 (05JUL1985 00:00:00)-Water Temperature (C)]]*OO[[#This Row],[71]]</f>
        <v>4.1528793013514999E-6</v>
      </c>
      <c r="BV427" s="10">
        <f>3/24000000*OO[[#This Row],[130 (05JUL1985 03:00:00)-Water Temperature (C)]]*OO[[#This Row],[72]]</f>
        <v>3.7144266436608752E-6</v>
      </c>
      <c r="BW427" s="10">
        <f>3/24000000*OO[[#This Row],[131 (05JUL1985 06:00:00)-Water Temperature (C)]]*OO[[#This Row],[73]]</f>
        <v>3.3466109964771251E-6</v>
      </c>
      <c r="BX427" s="10">
        <f>3/24000000*OO[[#This Row],[132 (05JUL1985 09:00:00)-Water Temperature (C)]]*OO[[#This Row],[74]]</f>
        <v>3.1071365318924999E-6</v>
      </c>
      <c r="BY427" s="10">
        <f>3/24000000*OO[[#This Row],[133 (05JUL1985 12:00:00)-Water Temperature (C)]]*OO[[#This Row],[75]]</f>
        <v>3.0300677922057499E-6</v>
      </c>
      <c r="BZ427" s="10">
        <f>3/24000000*OO[[#This Row],[134 (05JUL1985 15:00:00)-Water Temperature (C)]]*OO[[#This Row],[76]]</f>
        <v>3.1125794763563753E-6</v>
      </c>
      <c r="CA427" s="10">
        <f>3/24000000*OO[[#This Row],[135 (05JUL1985 18:00:00)-Water Temperature (C)]]*OO[[#This Row],[77]]</f>
        <v>3.2201305716799997E-6</v>
      </c>
      <c r="CB427" s="10">
        <f>3/24000000*OO[[#This Row],[136 (05JUL1985 21:00:00)-Water Temperature (C)]]*OO[[#This Row],[78]]</f>
        <v>3.1959839257389998E-6</v>
      </c>
      <c r="CC427" s="10">
        <f>3/24000000*OO[[#This Row],[137 (06JUL1985 00:00:00)-Water Temperature (C)]]*OO[[#This Row],[79]]</f>
        <v>3.0268387216432497E-6</v>
      </c>
      <c r="CD427" s="10">
        <f>3/24000000*OO[[#This Row],[138 (06JUL1985 03:00:00)-Water Temperature (C)]]*OO[[#This Row],[80]]</f>
        <v>2.76488784275925E-6</v>
      </c>
      <c r="CE427" s="10">
        <f>3/24000000*OO[[#This Row],[139 (06JUL1985 06:00:00)-Water Temperature (C)]]*OO[[#This Row],[81]]</f>
        <v>2.4885161003754998E-6</v>
      </c>
      <c r="CF427" s="10">
        <f>3/24000000*OO[[#This Row],[140 (06JUL1985 09:00:00)-Water Temperature (C)]]*OO[[#This Row],[82]]</f>
        <v>2.311063711641375E-6</v>
      </c>
      <c r="CG427" s="10">
        <f>3/24000000*OO[[#This Row],[141 (06JUL1985 12:00:00)-Water Temperature (C)]]*OO[[#This Row],[83]]</f>
        <v>2.23249981404525E-6</v>
      </c>
      <c r="CH427" s="10">
        <f>3/24000000*OO[[#This Row],[142 (06JUL1985 15:00:00)-Water Temperature (C)]]*OO[[#This Row],[84]]</f>
        <v>2.1977038758267498E-6</v>
      </c>
      <c r="CI427" s="10">
        <f>3/24000000*OO[[#This Row],[143 (06JUL1985 18:00:00)-Water Temperature (C)]]*OO[[#This Row],[85]]</f>
        <v>2.1744434351846248E-6</v>
      </c>
      <c r="CJ427" s="10">
        <f>3/24000000*OO[[#This Row],[144 (06JUL1985 21:00:00)-Water Temperature (C)]]*OO[[#This Row],[86]]</f>
        <v>2.1208772251299998E-6</v>
      </c>
      <c r="CK427" s="10">
        <f>3/24000000*OO[[#This Row],[145 (07JUL1985 00:00:00)-Water Temperature (C)]]*OO[[#This Row],[87]]</f>
        <v>2.00440886223825E-6</v>
      </c>
      <c r="CL427" s="10">
        <f>3/24000000*OO[[#This Row],[146 (07JUL1985 03:00:00)-Water Temperature (C)]]*OO[[#This Row],[88]]</f>
        <v>1.87306532039225E-6</v>
      </c>
      <c r="CM427" s="10">
        <f>3/24000000*OO[[#This Row],[147 (07JUL1985 06:00:00)-Water Temperature (C)]]*OO[[#This Row],[89]]</f>
        <v>1.7268005212036248E-6</v>
      </c>
      <c r="CN427" s="10">
        <f>3/24000000*OO[[#This Row],[148 (07JUL1985 09:00:00)-Water Temperature (C)]]*OO[[#This Row],[90]]</f>
        <v>1.6233289334820001E-6</v>
      </c>
      <c r="CO427" s="10">
        <f>3/24000000*OO[[#This Row],[149 (07JUL1985 12:00:00)-Water Temperature (C)]]*OO[[#This Row],[91]]</f>
        <v>1.55923278248325E-6</v>
      </c>
      <c r="CP427" s="10">
        <f>3/24000000*OO[[#This Row],[150 (07JUL1985 15:00:00)-Water Temperature (C)]]*OO[[#This Row],[92]]</f>
        <v>1.5505481768959998E-6</v>
      </c>
      <c r="CQ427" s="10">
        <f>3/24000000*OO[[#This Row],[151 (07JUL1985 18:00:00)-Water Temperature (C)]]*OO[[#This Row],[93]]</f>
        <v>1.5749764479487497E-6</v>
      </c>
      <c r="CR427" s="10">
        <f>3/24000000*OO[[#This Row],[152 (07JUL1985 21:00:00)-Water Temperature (C)]]*OO[[#This Row],[94]]</f>
        <v>1.5747542469887498E-6</v>
      </c>
      <c r="CS427" s="10">
        <f>3/24000000*OO[[#This Row],[153 (08JUL1985 00:00:00)-Water Temperature (C)]]*OO[[#This Row],[95]]</f>
        <v>1.5144311990295001E-6</v>
      </c>
      <c r="CT427" s="10">
        <f>3/24000000*OO[[#This Row],[154 (08JUL1985 03:00:00)-Water Temperature (C)]]*OO[[#This Row],[96]]</f>
        <v>1.4134686921929999E-6</v>
      </c>
      <c r="CU427" s="10">
        <f>3/24000000*OO[[#This Row],[155 (08JUL1985 06:00:00)-Water Temperature (C)]]*OO[[#This Row],[97]]</f>
        <v>1.2848822073810002E-6</v>
      </c>
      <c r="CV427" s="10">
        <f>3/24000000*OO[[#This Row],[156 (08JUL1985 09:00:00)-Water Temperature (C)]]*OO[[#This Row],[98]]</f>
        <v>1.1992871295919999E-6</v>
      </c>
      <c r="CW427" s="10">
        <f>3/24000000*OO[[#This Row],[157 (08JUL1985 12:00:00)-Water Temperature (C)]]*OO[[#This Row],[99]]</f>
        <v>1.1467593827328749E-6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0</v>
      </c>
      <c r="W428" s="10">
        <f>3/24000000*OO[[#This Row],[79 (28JUN1985 18:00:00)-Water Temperature (C)]]*OO[[#This Row],[21]]</f>
        <v>0</v>
      </c>
      <c r="X428" s="10">
        <f>3/24000000*OO[[#This Row],[80 (28JUN1985 21:00:00)-Water Temperature (C)]]*OO[[#This Row],[22]]</f>
        <v>0</v>
      </c>
      <c r="Y428" s="10">
        <f>3/24000000*OO[[#This Row],[81 (29JUN1985 00:00:00)-Water Temperature (C)]]*OO[[#This Row],[23]]</f>
        <v>0</v>
      </c>
      <c r="Z428" s="10">
        <f>3/24000000*OO[[#This Row],[82 (29JUN1985 03:00:00)-Water Temperature (C)]]*OO[[#This Row],[24]]</f>
        <v>6.8819237355525005E-40</v>
      </c>
      <c r="AA428" s="10">
        <f>3/24000000*OO[[#This Row],[83 (29JUN1985 06:00:00)-Water Temperature (C)]]*OO[[#This Row],[25]]</f>
        <v>2.0601295331081249E-34</v>
      </c>
      <c r="AB428" s="10">
        <f>3/24000000*OO[[#This Row],[84 (29JUN1985 09:00:00)-Water Temperature (C)]]*OO[[#This Row],[26]]</f>
        <v>2.9408882254312503E-28</v>
      </c>
      <c r="AC428" s="10">
        <f>3/24000000*OO[[#This Row],[85 (29JUN1985 12:00:00)-Water Temperature (C)]]*OO[[#This Row],[27]]</f>
        <v>1.3274532814773749E-23</v>
      </c>
      <c r="AD428" s="10">
        <f>3/24000000*OO[[#This Row],[86 (29JUN1985 15:00:00)-Water Temperature (C)]]*OO[[#This Row],[28]]</f>
        <v>5.7313855162500002E-20</v>
      </c>
      <c r="AE428" s="10">
        <f>3/24000000*OO[[#This Row],[88 (29JUN1985 21:00:00)-Water Temperature (C)]]*OO[[#This Row],[30]]</f>
        <v>1.8459643872236244E-14</v>
      </c>
      <c r="AF428" s="10">
        <f>3/24000000*OO[[#This Row],[88 (29JUN1985 21:00:00)-Water Temperature (C)]]*OO[[#This Row],[30]]</f>
        <v>1.8459643872236244E-14</v>
      </c>
      <c r="AG428" s="10">
        <f>3/24000000*OO[[#This Row],[89 (30JUN1985 00:00:00)-Water Temperature (C)]]*OO[[#This Row],[31]]</f>
        <v>2.5584326478472499E-12</v>
      </c>
      <c r="AH428" s="10">
        <f>3/24000000*OO[[#This Row],[90 (30JUN1985 03:00:00)-Water Temperature (C)]]*OO[[#This Row],[32]]</f>
        <v>1.7631166376249997E-10</v>
      </c>
      <c r="AI428" s="10">
        <f>3/24000000*OO[[#This Row],[91 (30JUN1985 06:00:00)-Water Temperature (C)]]*OO[[#This Row],[33]]</f>
        <v>6.6160038708074991E-9</v>
      </c>
      <c r="AJ428" s="10">
        <f>3/24000000*OO[[#This Row],[92 (30JUN1985 09:00:00)-Water Temperature (C)]]*OO[[#This Row],[34]]</f>
        <v>1.5239187528381247E-7</v>
      </c>
      <c r="AK428" s="10">
        <f>3/24000000*OO[[#This Row],[93 (30JUN1985 12:00:00)-Water Temperature (C)]]*OO[[#This Row],[35]]</f>
        <v>2.3683835172400003E-6</v>
      </c>
      <c r="AL428" s="10">
        <f>3/24000000*OO[[#This Row],[94 (30JUN1985 15:00:00)-Water Temperature (C)]]*OO[[#This Row],[36]]</f>
        <v>2.6371637116109997E-5</v>
      </c>
      <c r="AM428" s="10">
        <f>3/24000000*OO[[#This Row],[95 (30JUN1985 18:00:00)-Water Temperature (C)]]*OO[[#This Row],[37]]</f>
        <v>2.0237202916210001E-4</v>
      </c>
      <c r="AN428" s="10">
        <f>3/24000000*OO[[#This Row],[96 (30JUN1985 21:00:00)-Water Temperature (C)]]*OO[[#This Row],[38]]</f>
        <v>1.0536248011012498E-3</v>
      </c>
      <c r="AO428" s="10">
        <f>3/24000000*OO[[#This Row],[97 (01JUL1985 00:00:00)-Water Temperature (C)]]*OO[[#This Row],[39]]</f>
        <v>3.9769127316449998E-3</v>
      </c>
      <c r="AP428" s="10">
        <f>3/24000000*OO[[#This Row],[98 (01JUL1985 03:00:00)-Water Temperature (C)]]*OO[[#This Row],[40]]</f>
        <v>1.1156003129527501E-2</v>
      </c>
      <c r="AQ428" s="10">
        <f>3/24000000*OO[[#This Row],[99 (01JUL1985 06:00:00)-Water Temperature (C)]]*OO[[#This Row],[41]]</f>
        <v>2.3984487752686249E-2</v>
      </c>
      <c r="AR428" s="10">
        <f>3/24000000*OO[[#This Row],[100 (01JUL1985 09:00:00)-Water Temperature (C)]]*OO[[#This Row],[42]]</f>
        <v>4.2442542983744995E-2</v>
      </c>
      <c r="AS428" s="10">
        <f>3/24000000*OO[[#This Row],[101 (01JUL1985 12:00:00)-Water Temperature (C)]]*OO[[#This Row],[43]]</f>
        <v>6.3028102113100004E-2</v>
      </c>
      <c r="AT428" s="10">
        <f>3/24000000*OO[[#This Row],[102 (01JUL1985 15:00:00)-Water Temperature (C)]]*OO[[#This Row],[44]]</f>
        <v>8.0351619822000009E-2</v>
      </c>
      <c r="AU428" s="10">
        <f>3/24000000*OO[[#This Row],[103 (01JUL1985 18:00:00)-Water Temperature (C)]]*OO[[#This Row],[45]]</f>
        <v>8.5841219972612501E-2</v>
      </c>
      <c r="AV428" s="10">
        <f>3/24000000*OO[[#This Row],[104 (01JUL1985 21:00:00)-Water Temperature (C)]]*OO[[#This Row],[46]]</f>
        <v>7.7642277384162489E-2</v>
      </c>
      <c r="AW428" s="10">
        <f>3/24000000*OO[[#This Row],[105 (02JUL1985 00:00:00)-Water Temperature (C)]]*OO[[#This Row],[47]]</f>
        <v>5.9353180698262488E-2</v>
      </c>
      <c r="AX428" s="10">
        <f>3/24000000*OO[[#This Row],[106 (02JUL1985 03:00:00)-Water Temperature (C)]]*OO[[#This Row],[48]]</f>
        <v>3.9807793854314995E-2</v>
      </c>
      <c r="AY428" s="10">
        <f>3/24000000*OO[[#This Row],[107 (02JUL1985 06:00:00)-Water Temperature (C)]]*OO[[#This Row],[49]]</f>
        <v>2.3857691972199994E-2</v>
      </c>
      <c r="AZ428" s="10">
        <f>3/24000000*OO[[#This Row],[108 (02JUL1985 09:00:00)-Water Temperature (C)]]*OO[[#This Row],[50]]</f>
        <v>1.3422170800703747E-2</v>
      </c>
      <c r="BA428" s="10">
        <f>3/24000000*OO[[#This Row],[109 (02JUL1985 12:00:00)-Water Temperature (C)]]*OO[[#This Row],[51]]</f>
        <v>7.0528789725374996E-3</v>
      </c>
      <c r="BB428" s="10">
        <f>3/24000000*OO[[#This Row],[110 (02JUL1985 15:00:00)-Water Temperature (C)]]*OO[[#This Row],[52]]</f>
        <v>3.5022284858475003E-3</v>
      </c>
      <c r="BC428" s="10">
        <f>3/24000000*OO[[#This Row],[111 (02JUL1985 18:00:00)-Water Temperature (C)]]*OO[[#This Row],[53]]</f>
        <v>1.6283937153743751E-3</v>
      </c>
      <c r="BD428" s="10">
        <f>3/24000000*OO[[#This Row],[112 (02JUL1985 21:00:00)-Water Temperature (C)]]*OO[[#This Row],[54]]</f>
        <v>6.9185472015000006E-4</v>
      </c>
      <c r="BE428" s="10">
        <f>3/24000000*OO[[#This Row],[113 (03JUL1985 00:00:00)-Water Temperature (C)]]*OO[[#This Row],[55]]</f>
        <v>2.8928438819999998E-4</v>
      </c>
      <c r="BF428" s="10">
        <f>3/24000000*OO[[#This Row],[114 (03JUL1985 03:00:00)-Water Temperature (C)]]*OO[[#This Row],[56]]</f>
        <v>1.3433363466913749E-4</v>
      </c>
      <c r="BG428" s="10">
        <f>3/24000000*OO[[#This Row],[115 (03JUL1985 06:00:00)-Water Temperature (C)]]*OO[[#This Row],[57]]</f>
        <v>8.0485621618612486E-5</v>
      </c>
      <c r="BH428" s="10">
        <f>3/24000000*OO[[#This Row],[116 (03JUL1985 09:00:00)-Water Temperature (C)]]*OO[[#This Row],[58]]</f>
        <v>6.5903123216587496E-5</v>
      </c>
      <c r="BI428" s="10">
        <f>3/24000000*OO[[#This Row],[117 (03JUL1985 12:00:00)-Water Temperature (C)]]*OO[[#This Row],[59]]</f>
        <v>6.4574263826774997E-5</v>
      </c>
      <c r="BJ428" s="10">
        <f>3/24000000*OO[[#This Row],[118 (03JUL1985 15:00:00)-Water Temperature (C)]]*OO[[#This Row],[60]]</f>
        <v>6.7343348117475E-5</v>
      </c>
      <c r="BK428" s="10">
        <f>3/24000000*OO[[#This Row],[119 (03JUL1985 18:00:00)-Water Temperature (C)]]*OO[[#This Row],[61]]</f>
        <v>6.819528292605E-5</v>
      </c>
      <c r="BL428" s="10">
        <f>3/24000000*OO[[#This Row],[120 (03JUL1985 21:00:00)-Water Temperature (C)]]*OO[[#This Row],[62]]</f>
        <v>6.4465272349188761E-5</v>
      </c>
      <c r="BM428" s="10">
        <f>3/24000000*OO[[#This Row],[121 (04JUL1985 00:00:00)-Water Temperature (C)]]*OO[[#This Row],[63]]</f>
        <v>5.6654141141568752E-5</v>
      </c>
      <c r="BN428" s="10">
        <f>3/24000000*OO[[#This Row],[122 (04JUL1985 03:00:00)-Water Temperature (C)]]*OO[[#This Row],[64]]</f>
        <v>4.6666519032912498E-5</v>
      </c>
      <c r="BO428" s="10">
        <f>3/24000000*OO[[#This Row],[123 (04JUL1985 06:00:00)-Water Temperature (C)]]*OO[[#This Row],[65]]</f>
        <v>3.70729648187925E-5</v>
      </c>
      <c r="BP428" s="10">
        <f>3/24000000*OO[[#This Row],[124 (04JUL1985 09:00:00)-Water Temperature (C)]]*OO[[#This Row],[66]]</f>
        <v>2.9817324923750001E-5</v>
      </c>
      <c r="BQ428" s="10">
        <f>3/24000000*OO[[#This Row],[125 (04JUL1985 12:00:00)-Water Temperature (C)]]*OO[[#This Row],[67]]</f>
        <v>2.4343719183899998E-5</v>
      </c>
      <c r="BR428" s="10">
        <f>3/24000000*OO[[#This Row],[126 (04JUL1985 15:00:00)-Water Temperature (C)]]*OO[[#This Row],[68]]</f>
        <v>2.0190230521789999E-5</v>
      </c>
      <c r="BS428" s="10">
        <f>3/24000000*OO[[#This Row],[127 (04JUL1985 18:00:00)-Water Temperature (C)]]*OO[[#This Row],[69]]</f>
        <v>1.7102402718119997E-5</v>
      </c>
      <c r="BT428" s="10">
        <f>3/24000000*OO[[#This Row],[128 (04JUL1985 21:00:00)-Water Temperature (C)]]*OO[[#This Row],[70]]</f>
        <v>1.4716273193159998E-5</v>
      </c>
      <c r="BU428" s="10">
        <f>3/24000000*OO[[#This Row],[129 (05JUL1985 00:00:00)-Water Temperature (C)]]*OO[[#This Row],[71]]</f>
        <v>1.2864821739781249E-5</v>
      </c>
      <c r="BV428" s="10">
        <f>3/24000000*OO[[#This Row],[130 (05JUL1985 03:00:00)-Water Temperature (C)]]*OO[[#This Row],[72]]</f>
        <v>1.1485471366091251E-5</v>
      </c>
      <c r="BW428" s="10">
        <f>3/24000000*OO[[#This Row],[131 (05JUL1985 06:00:00)-Water Temperature (C)]]*OO[[#This Row],[73]]</f>
        <v>1.0338802970422499E-5</v>
      </c>
      <c r="BX428" s="10">
        <f>3/24000000*OO[[#This Row],[132 (05JUL1985 09:00:00)-Water Temperature (C)]]*OO[[#This Row],[74]]</f>
        <v>9.5956482104000006E-6</v>
      </c>
      <c r="BY428" s="10">
        <f>3/24000000*OO[[#This Row],[133 (05JUL1985 12:00:00)-Water Temperature (C)]]*OO[[#This Row],[75]]</f>
        <v>9.3479570504912494E-6</v>
      </c>
      <c r="BZ428" s="10">
        <f>3/24000000*OO[[#This Row],[134 (05JUL1985 15:00:00)-Water Temperature (C)]]*OO[[#This Row],[76]]</f>
        <v>9.5700972485999994E-6</v>
      </c>
      <c r="CA428" s="10">
        <f>3/24000000*OO[[#This Row],[135 (05JUL1985 18:00:00)-Water Temperature (C)]]*OO[[#This Row],[77]]</f>
        <v>9.8629941252174995E-6</v>
      </c>
      <c r="CB428" s="10">
        <f>3/24000000*OO[[#This Row],[136 (05JUL1985 21:00:00)-Water Temperature (C)]]*OO[[#This Row],[78]]</f>
        <v>9.7793301975849989E-6</v>
      </c>
      <c r="CC428" s="10">
        <f>3/24000000*OO[[#This Row],[137 (06JUL1985 00:00:00)-Water Temperature (C)]]*OO[[#This Row],[79]]</f>
        <v>9.2873099703150009E-6</v>
      </c>
      <c r="CD428" s="10">
        <f>3/24000000*OO[[#This Row],[138 (06JUL1985 03:00:00)-Water Temperature (C)]]*OO[[#This Row],[80]]</f>
        <v>8.5038545904124989E-6</v>
      </c>
      <c r="CE428" s="10">
        <f>3/24000000*OO[[#This Row],[139 (06JUL1985 06:00:00)-Water Temperature (C)]]*OO[[#This Row],[81]]</f>
        <v>7.6501314331912497E-6</v>
      </c>
      <c r="CF428" s="10">
        <f>3/24000000*OO[[#This Row],[140 (06JUL1985 09:00:00)-Water Temperature (C)]]*OO[[#This Row],[82]]</f>
        <v>7.0906277353162489E-6</v>
      </c>
      <c r="CG428" s="10">
        <f>3/24000000*OO[[#This Row],[141 (06JUL1985 12:00:00)-Water Temperature (C)]]*OO[[#This Row],[83]]</f>
        <v>6.8372156907487503E-6</v>
      </c>
      <c r="CH428" s="10">
        <f>3/24000000*OO[[#This Row],[142 (06JUL1985 15:00:00)-Water Temperature (C)]]*OO[[#This Row],[84]]</f>
        <v>6.7128705421912497E-6</v>
      </c>
      <c r="CI428" s="10">
        <f>3/24000000*OO[[#This Row],[143 (06JUL1985 18:00:00)-Water Temperature (C)]]*OO[[#This Row],[85]]</f>
        <v>6.6399457548500013E-6</v>
      </c>
      <c r="CJ428" s="10">
        <f>3/24000000*OO[[#This Row],[144 (06JUL1985 21:00:00)-Water Temperature (C)]]*OO[[#This Row],[86]]</f>
        <v>6.4755296970524997E-6</v>
      </c>
      <c r="CK428" s="10">
        <f>3/24000000*OO[[#This Row],[145 (07JUL1985 00:00:00)-Water Temperature (C)]]*OO[[#This Row],[87]]</f>
        <v>6.1229134035333748E-6</v>
      </c>
      <c r="CL428" s="10">
        <f>3/24000000*OO[[#This Row],[146 (07JUL1985 03:00:00)-Water Temperature (C)]]*OO[[#This Row],[88]]</f>
        <v>5.7281957919899995E-6</v>
      </c>
      <c r="CM428" s="10">
        <f>3/24000000*OO[[#This Row],[147 (07JUL1985 06:00:00)-Water Temperature (C)]]*OO[[#This Row],[89]]</f>
        <v>5.2849774160662494E-6</v>
      </c>
      <c r="CN428" s="10">
        <f>3/24000000*OO[[#This Row],[148 (07JUL1985 09:00:00)-Water Temperature (C)]]*OO[[#This Row],[90]]</f>
        <v>4.9640866057534994E-6</v>
      </c>
      <c r="CO428" s="10">
        <f>3/24000000*OO[[#This Row],[149 (07JUL1985 12:00:00)-Water Temperature (C)]]*OO[[#This Row],[91]]</f>
        <v>4.7649953017699994E-6</v>
      </c>
      <c r="CP428" s="10">
        <f>3/24000000*OO[[#This Row],[150 (07JUL1985 15:00:00)-Water Temperature (C)]]*OO[[#This Row],[92]]</f>
        <v>4.7294827548079992E-6</v>
      </c>
      <c r="CQ428" s="10">
        <f>3/24000000*OO[[#This Row],[151 (07JUL1985 18:00:00)-Water Temperature (C)]]*OO[[#This Row],[93]]</f>
        <v>4.7974752621905007E-6</v>
      </c>
      <c r="CR428" s="10">
        <f>3/24000000*OO[[#This Row],[152 (07JUL1985 21:00:00)-Water Temperature (C)]]*OO[[#This Row],[94]]</f>
        <v>4.784298617667E-6</v>
      </c>
      <c r="CS428" s="10">
        <f>3/24000000*OO[[#This Row],[153 (08JUL1985 00:00:00)-Water Temperature (C)]]*OO[[#This Row],[95]]</f>
        <v>4.6041646052324997E-6</v>
      </c>
      <c r="CT428" s="10">
        <f>3/24000000*OO[[#This Row],[154 (08JUL1985 03:00:00)-Water Temperature (C)]]*OO[[#This Row],[96]]</f>
        <v>4.3098134886900003E-6</v>
      </c>
      <c r="CU428" s="10">
        <f>3/24000000*OO[[#This Row],[155 (08JUL1985 06:00:00)-Water Temperature (C)]]*OO[[#This Row],[97]]</f>
        <v>3.9246860805959997E-6</v>
      </c>
      <c r="CV428" s="10">
        <f>3/24000000*OO[[#This Row],[156 (08JUL1985 09:00:00)-Water Temperature (C)]]*OO[[#This Row],[98]]</f>
        <v>3.6594689070559997E-6</v>
      </c>
      <c r="CW428" s="10">
        <f>3/24000000*OO[[#This Row],[157 (08JUL1985 12:00:00)-Water Temperature (C)]]*OO[[#This Row],[99]]</f>
        <v>3.4866885555127498E-6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0</v>
      </c>
      <c r="W429" s="10">
        <f>3/24000000*OO[[#This Row],[79 (28JUN1985 18:00:00)-Water Temperature (C)]]*OO[[#This Row],[21]]</f>
        <v>0</v>
      </c>
      <c r="X429" s="10">
        <f>3/24000000*OO[[#This Row],[80 (28JUN1985 21:00:00)-Water Temperature (C)]]*OO[[#This Row],[22]]</f>
        <v>0</v>
      </c>
      <c r="Y429" s="10">
        <f>3/24000000*OO[[#This Row],[81 (29JUN1985 00:00:00)-Water Temperature (C)]]*OO[[#This Row],[23]]</f>
        <v>0</v>
      </c>
      <c r="Z429" s="10">
        <f>3/24000000*OO[[#This Row],[82 (29JUN1985 03:00:00)-Water Temperature (C)]]*OO[[#This Row],[24]]</f>
        <v>2.587719548438125E-40</v>
      </c>
      <c r="AA429" s="10">
        <f>3/24000000*OO[[#This Row],[83 (29JUN1985 06:00:00)-Water Temperature (C)]]*OO[[#This Row],[25]]</f>
        <v>7.8170001548099996E-35</v>
      </c>
      <c r="AB429" s="10">
        <f>3/24000000*OO[[#This Row],[84 (29JUN1985 09:00:00)-Water Temperature (C)]]*OO[[#This Row],[26]]</f>
        <v>1.3262251274324999E-28</v>
      </c>
      <c r="AC429" s="10">
        <f>3/24000000*OO[[#This Row],[85 (29JUN1985 12:00:00)-Water Temperature (C)]]*OO[[#This Row],[27]]</f>
        <v>7.1203705796475003E-24</v>
      </c>
      <c r="AD429" s="10">
        <f>3/24000000*OO[[#This Row],[86 (29JUN1985 15:00:00)-Water Temperature (C)]]*OO[[#This Row],[28]]</f>
        <v>3.5469213049957501E-20</v>
      </c>
      <c r="AE429" s="10">
        <f>3/24000000*OO[[#This Row],[88 (29JUN1985 21:00:00)-Water Temperature (C)]]*OO[[#This Row],[30]]</f>
        <v>1.3155692466962499E-14</v>
      </c>
      <c r="AF429" s="10">
        <f>3/24000000*OO[[#This Row],[88 (29JUN1985 21:00:00)-Water Temperature (C)]]*OO[[#This Row],[30]]</f>
        <v>1.3155692466962499E-14</v>
      </c>
      <c r="AG429" s="10">
        <f>3/24000000*OO[[#This Row],[89 (30JUN1985 00:00:00)-Water Temperature (C)]]*OO[[#This Row],[31]]</f>
        <v>1.9323958780962499E-12</v>
      </c>
      <c r="AH429" s="10">
        <f>3/24000000*OO[[#This Row],[90 (30JUN1985 03:00:00)-Water Temperature (C)]]*OO[[#This Row],[32]]</f>
        <v>1.4114565927856254E-10</v>
      </c>
      <c r="AI429" s="10">
        <f>3/24000000*OO[[#This Row],[91 (30JUN1985 06:00:00)-Water Temperature (C)]]*OO[[#This Row],[33]]</f>
        <v>5.5832773702999992E-9</v>
      </c>
      <c r="AJ429" s="10">
        <f>3/24000000*OO[[#This Row],[92 (30JUN1985 09:00:00)-Water Temperature (C)]]*OO[[#This Row],[34]]</f>
        <v>1.3453328418131246E-7</v>
      </c>
      <c r="AK429" s="10">
        <f>3/24000000*OO[[#This Row],[93 (30JUN1985 12:00:00)-Water Temperature (C)]]*OO[[#This Row],[35]]</f>
        <v>2.1808279907749996E-6</v>
      </c>
      <c r="AL429" s="10">
        <f>3/24000000*OO[[#This Row],[94 (30JUN1985 15:00:00)-Water Temperature (C)]]*OO[[#This Row],[36]]</f>
        <v>2.5172615177002498E-5</v>
      </c>
      <c r="AM429" s="10">
        <f>3/24000000*OO[[#This Row],[95 (30JUN1985 18:00:00)-Water Temperature (C)]]*OO[[#This Row],[37]]</f>
        <v>1.9841309138494997E-4</v>
      </c>
      <c r="AN429" s="10">
        <f>3/24000000*OO[[#This Row],[96 (30JUN1985 21:00:00)-Water Temperature (C)]]*OO[[#This Row],[38]]</f>
        <v>1.0481240570664999E-3</v>
      </c>
      <c r="AO429" s="10">
        <f>3/24000000*OO[[#This Row],[97 (01JUL1985 00:00:00)-Water Temperature (C)]]*OO[[#This Row],[39]]</f>
        <v>4.0448874209035E-3</v>
      </c>
      <c r="AP429" s="10">
        <f>3/24000000*OO[[#This Row],[98 (01JUL1985 03:00:00)-Water Temperature (C)]]*OO[[#This Row],[40]]</f>
        <v>1.1614077084829999E-2</v>
      </c>
      <c r="AQ429" s="10">
        <f>3/24000000*OO[[#This Row],[99 (01JUL1985 06:00:00)-Water Temperature (C)]]*OO[[#This Row],[41]]</f>
        <v>2.5411031392218748E-2</v>
      </c>
      <c r="AR429" s="10">
        <f>3/24000000*OO[[#This Row],[100 (01JUL1985 09:00:00)-Water Temperature (C)]]*OO[[#This Row],[42]]</f>
        <v>4.5468599070032499E-2</v>
      </c>
      <c r="AS429" s="10">
        <f>3/24000000*OO[[#This Row],[101 (01JUL1985 12:00:00)-Water Temperature (C)]]*OO[[#This Row],[43]]</f>
        <v>6.7730795764537499E-2</v>
      </c>
      <c r="AT429" s="10">
        <f>3/24000000*OO[[#This Row],[102 (01JUL1985 15:00:00)-Water Temperature (C)]]*OO[[#This Row],[44]]</f>
        <v>8.585085275662499E-2</v>
      </c>
      <c r="AU429" s="10">
        <f>3/24000000*OO[[#This Row],[103 (01JUL1985 18:00:00)-Water Temperature (C)]]*OO[[#This Row],[45]]</f>
        <v>9.2415470737350014E-2</v>
      </c>
      <c r="AV429" s="10">
        <f>3/24000000*OO[[#This Row],[104 (01JUL1985 21:00:00)-Water Temperature (C)]]*OO[[#This Row],[46]]</f>
        <v>8.4391270447687489E-2</v>
      </c>
      <c r="AW429" s="10">
        <f>3/24000000*OO[[#This Row],[105 (02JUL1985 00:00:00)-Water Temperature (C)]]*OO[[#This Row],[47]]</f>
        <v>6.5271178157324999E-2</v>
      </c>
      <c r="AX429" s="10">
        <f>3/24000000*OO[[#This Row],[106 (02JUL1985 03:00:00)-Water Temperature (C)]]*OO[[#This Row],[48]]</f>
        <v>4.4074467168562503E-2</v>
      </c>
      <c r="AY429" s="10">
        <f>3/24000000*OO[[#This Row],[107 (02JUL1985 06:00:00)-Water Temperature (C)]]*OO[[#This Row],[49]]</f>
        <v>2.660016392255625E-2</v>
      </c>
      <c r="AZ429" s="10">
        <f>3/24000000*OO[[#This Row],[108 (02JUL1985 09:00:00)-Water Temperature (C)]]*OO[[#This Row],[50]]</f>
        <v>1.5038824677325001E-2</v>
      </c>
      <c r="BA429" s="10">
        <f>3/24000000*OO[[#This Row],[109 (02JUL1985 12:00:00)-Water Temperature (C)]]*OO[[#This Row],[51]]</f>
        <v>7.8893623782937492E-3</v>
      </c>
      <c r="BB429" s="10">
        <f>3/24000000*OO[[#This Row],[110 (02JUL1985 15:00:00)-Water Temperature (C)]]*OO[[#This Row],[52]]</f>
        <v>3.9070913529351244E-3</v>
      </c>
      <c r="BC429" s="10">
        <f>3/24000000*OO[[#This Row],[111 (02JUL1985 18:00:00)-Water Temperature (C)]]*OO[[#This Row],[53]]</f>
        <v>1.8064044351210002E-3</v>
      </c>
      <c r="BD429" s="10">
        <f>3/24000000*OO[[#This Row],[112 (02JUL1985 21:00:00)-Water Temperature (C)]]*OO[[#This Row],[54]]</f>
        <v>7.5968366316324983E-4</v>
      </c>
      <c r="BE429" s="10">
        <f>3/24000000*OO[[#This Row],[113 (03JUL1985 00:00:00)-Water Temperature (C)]]*OO[[#This Row],[55]]</f>
        <v>3.1242845775460002E-4</v>
      </c>
      <c r="BF429" s="10">
        <f>3/24000000*OO[[#This Row],[114 (03JUL1985 03:00:00)-Water Temperature (C)]]*OO[[#This Row],[56]]</f>
        <v>1.4225362936994999E-4</v>
      </c>
      <c r="BG429" s="10">
        <f>3/24000000*OO[[#This Row],[115 (03JUL1985 06:00:00)-Water Temperature (C)]]*OO[[#This Row],[57]]</f>
        <v>8.2309938980224982E-5</v>
      </c>
      <c r="BH429" s="10">
        <f>3/24000000*OO[[#This Row],[116 (03JUL1985 09:00:00)-Water Temperature (C)]]*OO[[#This Row],[58]]</f>
        <v>6.5789407695374995E-5</v>
      </c>
      <c r="BI429" s="10">
        <f>3/24000000*OO[[#This Row],[117 (03JUL1985 12:00:00)-Water Temperature (C)]]*OO[[#This Row],[59]]</f>
        <v>6.3817166203000014E-5</v>
      </c>
      <c r="BJ429" s="10">
        <f>3/24000000*OO[[#This Row],[118 (03JUL1985 15:00:00)-Water Temperature (C)]]*OO[[#This Row],[60]]</f>
        <v>6.6344655614249996E-5</v>
      </c>
      <c r="BK429" s="10">
        <f>3/24000000*OO[[#This Row],[119 (03JUL1985 18:00:00)-Water Temperature (C)]]*OO[[#This Row],[61]]</f>
        <v>6.722938774676249E-5</v>
      </c>
      <c r="BL429" s="10">
        <f>3/24000000*OO[[#This Row],[120 (03JUL1985 21:00:00)-Water Temperature (C)]]*OO[[#This Row],[62]]</f>
        <v>6.38133965645625E-5</v>
      </c>
      <c r="BM429" s="10">
        <f>3/24000000*OO[[#This Row],[121 (04JUL1985 00:00:00)-Water Temperature (C)]]*OO[[#This Row],[63]]</f>
        <v>5.6495789448540001E-5</v>
      </c>
      <c r="BN429" s="10">
        <f>3/24000000*OO[[#This Row],[122 (04JUL1985 03:00:00)-Water Temperature (C)]]*OO[[#This Row],[64]]</f>
        <v>4.6842939578967496E-5</v>
      </c>
      <c r="BO429" s="10">
        <f>3/24000000*OO[[#This Row],[123 (04JUL1985 06:00:00)-Water Temperature (C)]]*OO[[#This Row],[65]]</f>
        <v>3.7336471441844997E-5</v>
      </c>
      <c r="BP429" s="10">
        <f>3/24000000*OO[[#This Row],[124 (04JUL1985 09:00:00)-Water Temperature (C)]]*OO[[#This Row],[66]]</f>
        <v>3.0100357106764996E-5</v>
      </c>
      <c r="BQ429" s="10">
        <f>3/24000000*OO[[#This Row],[125 (04JUL1985 12:00:00)-Water Temperature (C)]]*OO[[#This Row],[67]]</f>
        <v>2.4505238001034997E-5</v>
      </c>
      <c r="BR429" s="10">
        <f>3/24000000*OO[[#This Row],[126 (04JUL1985 15:00:00)-Water Temperature (C)]]*OO[[#This Row],[68]]</f>
        <v>2.0263816769805001E-5</v>
      </c>
      <c r="BS429" s="10">
        <f>3/24000000*OO[[#This Row],[127 (04JUL1985 18:00:00)-Water Temperature (C)]]*OO[[#This Row],[69]]</f>
        <v>1.7134284322020001E-5</v>
      </c>
      <c r="BT429" s="10">
        <f>3/24000000*OO[[#This Row],[128 (04JUL1985 21:00:00)-Water Temperature (C)]]*OO[[#This Row],[70]]</f>
        <v>1.4715324334716248E-5</v>
      </c>
      <c r="BU429" s="10">
        <f>3/24000000*OO[[#This Row],[129 (05JUL1985 00:00:00)-Water Temperature (C)]]*OO[[#This Row],[71]]</f>
        <v>1.2840475223789998E-5</v>
      </c>
      <c r="BV429" s="10">
        <f>3/24000000*OO[[#This Row],[130 (05JUL1985 03:00:00)-Water Temperature (C)]]*OO[[#This Row],[72]]</f>
        <v>1.1445594221459999E-5</v>
      </c>
      <c r="BW429" s="10">
        <f>3/24000000*OO[[#This Row],[131 (05JUL1985 06:00:00)-Water Temperature (C)]]*OO[[#This Row],[73]]</f>
        <v>1.029842626956E-5</v>
      </c>
      <c r="BX429" s="10">
        <f>3/24000000*OO[[#This Row],[132 (05JUL1985 09:00:00)-Water Temperature (C)]]*OO[[#This Row],[74]]</f>
        <v>9.5645826623600007E-6</v>
      </c>
      <c r="BY429" s="10">
        <f>3/24000000*OO[[#This Row],[133 (05JUL1985 12:00:00)-Water Temperature (C)]]*OO[[#This Row],[75]]</f>
        <v>9.3169191446975008E-6</v>
      </c>
      <c r="BZ429" s="10">
        <f>3/24000000*OO[[#This Row],[134 (05JUL1985 15:00:00)-Water Temperature (C)]]*OO[[#This Row],[76]]</f>
        <v>9.5022774594575004E-6</v>
      </c>
      <c r="CA429" s="10">
        <f>3/24000000*OO[[#This Row],[135 (05JUL1985 18:00:00)-Water Temperature (C)]]*OO[[#This Row],[77]]</f>
        <v>9.7410794450899995E-6</v>
      </c>
      <c r="CB429" s="10">
        <f>3/24000000*OO[[#This Row],[136 (05JUL1985 21:00:00)-Water Temperature (C)]]*OO[[#This Row],[78]]</f>
        <v>9.6488825551087501E-6</v>
      </c>
      <c r="CC429" s="10">
        <f>3/24000000*OO[[#This Row],[137 (06JUL1985 00:00:00)-Water Temperature (C)]]*OO[[#This Row],[79]]</f>
        <v>9.2068627073325005E-6</v>
      </c>
      <c r="CD429" s="10">
        <f>3/24000000*OO[[#This Row],[138 (06JUL1985 03:00:00)-Water Temperature (C)]]*OO[[#This Row],[80]]</f>
        <v>8.4691833044387492E-6</v>
      </c>
      <c r="CE429" s="10">
        <f>3/24000000*OO[[#This Row],[139 (06JUL1985 06:00:00)-Water Temperature (C)]]*OO[[#This Row],[81]]</f>
        <v>7.6231151451850006E-6</v>
      </c>
      <c r="CF429" s="10">
        <f>3/24000000*OO[[#This Row],[140 (06JUL1985 09:00:00)-Water Temperature (C)]]*OO[[#This Row],[82]]</f>
        <v>7.0505991723699991E-6</v>
      </c>
      <c r="CG429" s="10">
        <f>3/24000000*OO[[#This Row],[141 (06JUL1985 12:00:00)-Water Temperature (C)]]*OO[[#This Row],[83]]</f>
        <v>6.7858662481600004E-6</v>
      </c>
      <c r="CH429" s="10">
        <f>3/24000000*OO[[#This Row],[142 (06JUL1985 15:00:00)-Water Temperature (C)]]*OO[[#This Row],[84]]</f>
        <v>6.6413255996249998E-6</v>
      </c>
      <c r="CI429" s="10">
        <f>3/24000000*OO[[#This Row],[143 (06JUL1985 18:00:00)-Water Temperature (C)]]*OO[[#This Row],[85]]</f>
        <v>6.5685621171300007E-6</v>
      </c>
      <c r="CJ429" s="10">
        <f>3/24000000*OO[[#This Row],[144 (06JUL1985 21:00:00)-Water Temperature (C)]]*OO[[#This Row],[86]]</f>
        <v>6.4071782154000008E-6</v>
      </c>
      <c r="CK429" s="10">
        <f>3/24000000*OO[[#This Row],[145 (07JUL1985 00:00:00)-Water Temperature (C)]]*OO[[#This Row],[87]]</f>
        <v>6.0671204017222494E-6</v>
      </c>
      <c r="CL429" s="10">
        <f>3/24000000*OO[[#This Row],[146 (07JUL1985 03:00:00)-Water Temperature (C)]]*OO[[#This Row],[88]]</f>
        <v>5.6884368119499994E-6</v>
      </c>
      <c r="CM429" s="10">
        <f>3/24000000*OO[[#This Row],[147 (07JUL1985 06:00:00)-Water Temperature (C)]]*OO[[#This Row],[89]]</f>
        <v>5.2586726526685001E-6</v>
      </c>
      <c r="CN429" s="10">
        <f>3/24000000*OO[[#This Row],[148 (07JUL1985 09:00:00)-Water Temperature (C)]]*OO[[#This Row],[90]]</f>
        <v>4.9382200540732494E-6</v>
      </c>
      <c r="CO429" s="10">
        <f>3/24000000*OO[[#This Row],[149 (07JUL1985 12:00:00)-Water Temperature (C)]]*OO[[#This Row],[91]]</f>
        <v>4.7371054879372496E-6</v>
      </c>
      <c r="CP429" s="10">
        <f>3/24000000*OO[[#This Row],[150 (07JUL1985 15:00:00)-Water Temperature (C)]]*OO[[#This Row],[92]]</f>
        <v>4.6909834884539994E-6</v>
      </c>
      <c r="CQ429" s="10">
        <f>3/24000000*OO[[#This Row],[151 (07JUL1985 18:00:00)-Water Temperature (C)]]*OO[[#This Row],[93]]</f>
        <v>4.7523926760318753E-6</v>
      </c>
      <c r="CR429" s="10">
        <f>3/24000000*OO[[#This Row],[152 (07JUL1985 21:00:00)-Water Temperature (C)]]*OO[[#This Row],[94]]</f>
        <v>4.723291692274E-6</v>
      </c>
      <c r="CS429" s="10">
        <f>3/24000000*OO[[#This Row],[153 (08JUL1985 00:00:00)-Water Temperature (C)]]*OO[[#This Row],[95]]</f>
        <v>4.5507393428051244E-6</v>
      </c>
      <c r="CT429" s="10">
        <f>3/24000000*OO[[#This Row],[154 (08JUL1985 03:00:00)-Water Temperature (C)]]*OO[[#This Row],[96]]</f>
        <v>4.2794596776093754E-6</v>
      </c>
      <c r="CU429" s="10">
        <f>3/24000000*OO[[#This Row],[155 (08JUL1985 06:00:00)-Water Temperature (C)]]*OO[[#This Row],[97]]</f>
        <v>3.911422248854999E-6</v>
      </c>
      <c r="CV429" s="10">
        <f>3/24000000*OO[[#This Row],[156 (08JUL1985 09:00:00)-Water Temperature (C)]]*OO[[#This Row],[98]]</f>
        <v>3.6443292253622498E-6</v>
      </c>
      <c r="CW429" s="10">
        <f>3/24000000*OO[[#This Row],[157 (08JUL1985 12:00:00)-Water Temperature (C)]]*OO[[#This Row],[99]]</f>
        <v>3.4573204619124996E-6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0</v>
      </c>
      <c r="W430" s="10">
        <f>3/24000000*OO[[#This Row],[79 (28JUN1985 18:00:00)-Water Temperature (C)]]*OO[[#This Row],[21]]</f>
        <v>0</v>
      </c>
      <c r="X430" s="10">
        <f>3/24000000*OO[[#This Row],[80 (28JUN1985 21:00:00)-Water Temperature (C)]]*OO[[#This Row],[22]]</f>
        <v>0</v>
      </c>
      <c r="Y430" s="10">
        <f>3/24000000*OO[[#This Row],[81 (29JUN1985 00:00:00)-Water Temperature (C)]]*OO[[#This Row],[23]]</f>
        <v>0</v>
      </c>
      <c r="Z430" s="10">
        <f>3/24000000*OO[[#This Row],[82 (29JUN1985 03:00:00)-Water Temperature (C)]]*OO[[#This Row],[24]]</f>
        <v>6.107801383634999E-41</v>
      </c>
      <c r="AA430" s="10">
        <f>3/24000000*OO[[#This Row],[83 (29JUN1985 06:00:00)-Water Temperature (C)]]*OO[[#This Row],[25]]</f>
        <v>2.0315031545297499E-35</v>
      </c>
      <c r="AB430" s="10">
        <f>3/24000000*OO[[#This Row],[84 (29JUN1985 09:00:00)-Water Temperature (C)]]*OO[[#This Row],[26]]</f>
        <v>3.9164392726362497E-29</v>
      </c>
      <c r="AC430" s="10">
        <f>3/24000000*OO[[#This Row],[85 (29JUN1985 12:00:00)-Water Temperature (C)]]*OO[[#This Row],[27]]</f>
        <v>2.5654750486812501E-24</v>
      </c>
      <c r="AD430" s="10">
        <f>3/24000000*OO[[#This Row],[86 (29JUN1985 15:00:00)-Water Temperature (C)]]*OO[[#This Row],[28]]</f>
        <v>1.4989748187659996E-20</v>
      </c>
      <c r="AE430" s="10">
        <f>3/24000000*OO[[#This Row],[88 (29JUN1985 21:00:00)-Water Temperature (C)]]*OO[[#This Row],[30]]</f>
        <v>6.5731241781199992E-15</v>
      </c>
      <c r="AF430" s="10">
        <f>3/24000000*OO[[#This Row],[88 (29JUN1985 21:00:00)-Water Temperature (C)]]*OO[[#This Row],[30]]</f>
        <v>6.5731241781199992E-15</v>
      </c>
      <c r="AG430" s="10">
        <f>3/24000000*OO[[#This Row],[89 (30JUN1985 00:00:00)-Water Temperature (C)]]*OO[[#This Row],[31]]</f>
        <v>1.0296687427207501E-12</v>
      </c>
      <c r="AH430" s="10">
        <f>3/24000000*OO[[#This Row],[90 (30JUN1985 03:00:00)-Water Temperature (C)]]*OO[[#This Row],[32]]</f>
        <v>8.0151206926500008E-11</v>
      </c>
      <c r="AI430" s="10">
        <f>3/24000000*OO[[#This Row],[91 (30JUN1985 06:00:00)-Water Temperature (C)]]*OO[[#This Row],[33]]</f>
        <v>3.3627994549841245E-9</v>
      </c>
      <c r="AJ430" s="10">
        <f>3/24000000*OO[[#This Row],[92 (30JUN1985 09:00:00)-Water Temperature (C)]]*OO[[#This Row],[34]]</f>
        <v>8.5293384806137493E-8</v>
      </c>
      <c r="AK430" s="10">
        <f>3/24000000*OO[[#This Row],[93 (30JUN1985 12:00:00)-Water Temperature (C)]]*OO[[#This Row],[35]]</f>
        <v>1.4459657997735E-6</v>
      </c>
      <c r="AL430" s="10">
        <f>3/24000000*OO[[#This Row],[94 (30JUN1985 15:00:00)-Water Temperature (C)]]*OO[[#This Row],[36]]</f>
        <v>1.7457789721190002E-5</v>
      </c>
      <c r="AM430" s="10">
        <f>3/24000000*OO[[#This Row],[95 (30JUN1985 18:00:00)-Water Temperature (C)]]*OO[[#This Row],[37]]</f>
        <v>1.4343165104537502E-4</v>
      </c>
      <c r="AN430" s="10">
        <f>3/24000000*OO[[#This Row],[96 (30JUN1985 21:00:00)-Water Temperature (C)]]*OO[[#This Row],[38]]</f>
        <v>7.8290306970749991E-4</v>
      </c>
      <c r="AO430" s="10">
        <f>3/24000000*OO[[#This Row],[97 (01JUL1985 00:00:00)-Water Temperature (C)]]*OO[[#This Row],[39]]</f>
        <v>3.1351642325974996E-3</v>
      </c>
      <c r="AP430" s="10">
        <f>3/24000000*OO[[#This Row],[98 (01JUL1985 03:00:00)-Water Temperature (C)]]*OO[[#This Row],[40]]</f>
        <v>9.3792041176725006E-3</v>
      </c>
      <c r="AQ430" s="10">
        <f>3/24000000*OO[[#This Row],[99 (01JUL1985 06:00:00)-Water Temperature (C)]]*OO[[#This Row],[41]]</f>
        <v>2.1331414169703751E-2</v>
      </c>
      <c r="AR430" s="10">
        <f>3/24000000*OO[[#This Row],[100 (01JUL1985 09:00:00)-Water Temperature (C)]]*OO[[#This Row],[42]]</f>
        <v>3.957613619010375E-2</v>
      </c>
      <c r="AS430" s="10">
        <f>3/24000000*OO[[#This Row],[101 (01JUL1985 12:00:00)-Water Temperature (C)]]*OO[[#This Row],[43]]</f>
        <v>6.0882614608699995E-2</v>
      </c>
      <c r="AT430" s="10">
        <f>3/24000000*OO[[#This Row],[102 (01JUL1985 15:00:00)-Water Temperature (C)]]*OO[[#This Row],[44]]</f>
        <v>7.9432557871274997E-2</v>
      </c>
      <c r="AU430" s="10">
        <f>3/24000000*OO[[#This Row],[103 (01JUL1985 18:00:00)-Water Temperature (C)]]*OO[[#This Row],[45]]</f>
        <v>8.697192091282499E-2</v>
      </c>
      <c r="AV430" s="10">
        <f>3/24000000*OO[[#This Row],[104 (01JUL1985 21:00:00)-Water Temperature (C)]]*OO[[#This Row],[46]]</f>
        <v>8.091513414599999E-2</v>
      </c>
      <c r="AW430" s="10">
        <f>3/24000000*OO[[#This Row],[105 (02JUL1985 00:00:00)-Water Temperature (C)]]*OO[[#This Row],[47]]</f>
        <v>6.3902905784375005E-2</v>
      </c>
      <c r="AX430" s="10">
        <f>3/24000000*OO[[#This Row],[106 (02JUL1985 03:00:00)-Water Temperature (C)]]*OO[[#This Row],[48]]</f>
        <v>4.35679317157825E-2</v>
      </c>
      <c r="AY430" s="10">
        <f>3/24000000*OO[[#This Row],[107 (02JUL1985 06:00:00)-Water Temperature (C)]]*OO[[#This Row],[49]]</f>
        <v>2.6515541033789999E-2</v>
      </c>
      <c r="AZ430" s="10">
        <f>3/24000000*OO[[#This Row],[108 (02JUL1985 09:00:00)-Water Temperature (C)]]*OO[[#This Row],[50]]</f>
        <v>1.5082148020679999E-2</v>
      </c>
      <c r="BA430" s="10">
        <f>3/24000000*OO[[#This Row],[109 (02JUL1985 12:00:00)-Water Temperature (C)]]*OO[[#This Row],[51]]</f>
        <v>8.0210948848762498E-3</v>
      </c>
      <c r="BB430" s="10">
        <f>3/24000000*OO[[#This Row],[110 (02JUL1985 15:00:00)-Water Temperature (C)]]*OO[[#This Row],[52]]</f>
        <v>4.0236665403200001E-3</v>
      </c>
      <c r="BC430" s="10">
        <f>3/24000000*OO[[#This Row],[111 (02JUL1985 18:00:00)-Water Temperature (C)]]*OO[[#This Row],[53]]</f>
        <v>1.880593812531E-3</v>
      </c>
      <c r="BD430" s="10">
        <f>3/24000000*OO[[#This Row],[112 (02JUL1985 21:00:00)-Water Temperature (C)]]*OO[[#This Row],[54]]</f>
        <v>7.9732877878624993E-4</v>
      </c>
      <c r="BE430" s="10">
        <f>3/24000000*OO[[#This Row],[113 (03JUL1985 00:00:00)-Water Temperature (C)]]*OO[[#This Row],[55]]</f>
        <v>3.2772925187339998E-4</v>
      </c>
      <c r="BF430" s="10">
        <f>3/24000000*OO[[#This Row],[114 (03JUL1985 03:00:00)-Water Temperature (C)]]*OO[[#This Row],[56]]</f>
        <v>1.4645330530874996E-4</v>
      </c>
      <c r="BG430" s="10">
        <f>3/24000000*OO[[#This Row],[115 (03JUL1985 06:00:00)-Water Temperature (C)]]*OO[[#This Row],[57]]</f>
        <v>8.1578483079187489E-5</v>
      </c>
      <c r="BH430" s="10">
        <f>3/24000000*OO[[#This Row],[116 (03JUL1985 09:00:00)-Water Temperature (C)]]*OO[[#This Row],[58]]</f>
        <v>6.3278256499649997E-5</v>
      </c>
      <c r="BI430" s="10">
        <f>3/24000000*OO[[#This Row],[117 (03JUL1985 12:00:00)-Water Temperature (C)]]*OO[[#This Row],[59]]</f>
        <v>6.0614204697812492E-5</v>
      </c>
      <c r="BJ430" s="10">
        <f>3/24000000*OO[[#This Row],[118 (03JUL1985 15:00:00)-Water Temperature (C)]]*OO[[#This Row],[60]]</f>
        <v>6.2820435068475006E-5</v>
      </c>
      <c r="BK430" s="10">
        <f>3/24000000*OO[[#This Row],[119 (03JUL1985 18:00:00)-Water Temperature (C)]]*OO[[#This Row],[61]]</f>
        <v>6.3699504303899992E-5</v>
      </c>
      <c r="BL430" s="10">
        <f>3/24000000*OO[[#This Row],[120 (03JUL1985 21:00:00)-Water Temperature (C)]]*OO[[#This Row],[62]]</f>
        <v>6.0746700258468755E-5</v>
      </c>
      <c r="BM430" s="10">
        <f>3/24000000*OO[[#This Row],[121 (04JUL1985 00:00:00)-Water Temperature (C)]]*OO[[#This Row],[63]]</f>
        <v>5.4232098584593748E-5</v>
      </c>
      <c r="BN430" s="10">
        <f>3/24000000*OO[[#This Row],[122 (04JUL1985 03:00:00)-Water Temperature (C)]]*OO[[#This Row],[64]]</f>
        <v>4.5335664621462498E-5</v>
      </c>
      <c r="BO430" s="10">
        <f>3/24000000*OO[[#This Row],[123 (04JUL1985 06:00:00)-Water Temperature (C)]]*OO[[#This Row],[65]]</f>
        <v>3.6312551044927496E-5</v>
      </c>
      <c r="BP430" s="10">
        <f>3/24000000*OO[[#This Row],[124 (04JUL1985 09:00:00)-Water Temperature (C)]]*OO[[#This Row],[66]]</f>
        <v>2.935790916586875E-5</v>
      </c>
      <c r="BQ430" s="10">
        <f>3/24000000*OO[[#This Row],[125 (04JUL1985 12:00:00)-Water Temperature (C)]]*OO[[#This Row],[67]]</f>
        <v>2.3859235527461249E-5</v>
      </c>
      <c r="BR430" s="10">
        <f>3/24000000*OO[[#This Row],[126 (04JUL1985 15:00:00)-Water Temperature (C)]]*OO[[#This Row],[68]]</f>
        <v>1.9670201574479998E-5</v>
      </c>
      <c r="BS430" s="10">
        <f>3/24000000*OO[[#This Row],[127 (04JUL1985 18:00:00)-Water Temperature (C)]]*OO[[#This Row],[69]]</f>
        <v>1.6588162719644997E-5</v>
      </c>
      <c r="BT430" s="10">
        <f>3/24000000*OO[[#This Row],[128 (04JUL1985 21:00:00)-Water Temperature (C)]]*OO[[#This Row],[70]]</f>
        <v>1.4203474444575E-5</v>
      </c>
      <c r="BU430" s="10">
        <f>3/24000000*OO[[#This Row],[129 (05JUL1985 00:00:00)-Water Temperature (C)]]*OO[[#This Row],[71]]</f>
        <v>1.23708816528E-5</v>
      </c>
      <c r="BV430" s="10">
        <f>3/24000000*OO[[#This Row],[130 (05JUL1985 03:00:00)-Water Temperature (C)]]*OO[[#This Row],[72]]</f>
        <v>1.1004623092424999E-5</v>
      </c>
      <c r="BW430" s="10">
        <f>3/24000000*OO[[#This Row],[131 (05JUL1985 06:00:00)-Water Temperature (C)]]*OO[[#This Row],[73]]</f>
        <v>9.8949855952949992E-6</v>
      </c>
      <c r="BX430" s="10">
        <f>3/24000000*OO[[#This Row],[132 (05JUL1985 09:00:00)-Water Temperature (C)]]*OO[[#This Row],[74]]</f>
        <v>9.1960992980849995E-6</v>
      </c>
      <c r="BY430" s="10">
        <f>3/24000000*OO[[#This Row],[133 (05JUL1985 12:00:00)-Water Temperature (C)]]*OO[[#This Row],[75]]</f>
        <v>8.9604133805949988E-6</v>
      </c>
      <c r="BZ430" s="10">
        <f>3/24000000*OO[[#This Row],[134 (05JUL1985 15:00:00)-Water Temperature (C)]]*OO[[#This Row],[76]]</f>
        <v>9.1039879547349998E-6</v>
      </c>
      <c r="CA430" s="10">
        <f>3/24000000*OO[[#This Row],[135 (05JUL1985 18:00:00)-Water Temperature (C)]]*OO[[#This Row],[77]]</f>
        <v>9.2837189109912512E-6</v>
      </c>
      <c r="CB430" s="10">
        <f>3/24000000*OO[[#This Row],[136 (05JUL1985 21:00:00)-Water Temperature (C)]]*OO[[#This Row],[78]]</f>
        <v>9.1845331120074985E-6</v>
      </c>
      <c r="CC430" s="10">
        <f>3/24000000*OO[[#This Row],[137 (06JUL1985 00:00:00)-Water Temperature (C)]]*OO[[#This Row],[79]]</f>
        <v>8.8050452779200017E-6</v>
      </c>
      <c r="CD430" s="10">
        <f>3/24000000*OO[[#This Row],[138 (06JUL1985 03:00:00)-Water Temperature (C)]]*OO[[#This Row],[80]]</f>
        <v>8.1448036813324999E-6</v>
      </c>
      <c r="CE430" s="10">
        <f>3/24000000*OO[[#This Row],[139 (06JUL1985 06:00:00)-Water Temperature (C)]]*OO[[#This Row],[81]]</f>
        <v>7.3419760295312493E-6</v>
      </c>
      <c r="CF430" s="10">
        <f>3/24000000*OO[[#This Row],[140 (06JUL1985 09:00:00)-Water Temperature (C)]]*OO[[#This Row],[82]]</f>
        <v>6.77615759281125E-6</v>
      </c>
      <c r="CG430" s="10">
        <f>3/24000000*OO[[#This Row],[141 (06JUL1985 12:00:00)-Water Temperature (C)]]*OO[[#This Row],[83]]</f>
        <v>6.5079631163587496E-6</v>
      </c>
      <c r="CH430" s="10">
        <f>3/24000000*OO[[#This Row],[142 (06JUL1985 15:00:00)-Water Temperature (C)]]*OO[[#This Row],[84]]</f>
        <v>6.3500967519987494E-6</v>
      </c>
      <c r="CI430" s="10">
        <f>3/24000000*OO[[#This Row],[143 (06JUL1985 18:00:00)-Water Temperature (C)]]*OO[[#This Row],[85]]</f>
        <v>6.2767260723899995E-6</v>
      </c>
      <c r="CJ430" s="10">
        <f>3/24000000*OO[[#This Row],[144 (06JUL1985 21:00:00)-Water Temperature (C)]]*OO[[#This Row],[86]]</f>
        <v>6.1234702242222507E-6</v>
      </c>
      <c r="CK430" s="10">
        <f>3/24000000*OO[[#This Row],[145 (07JUL1985 00:00:00)-Water Temperature (C)]]*OO[[#This Row],[87]]</f>
        <v>5.808993234463125E-6</v>
      </c>
      <c r="CL430" s="10">
        <f>3/24000000*OO[[#This Row],[146 (07JUL1985 03:00:00)-Water Temperature (C)]]*OO[[#This Row],[88]]</f>
        <v>5.458838009498624E-6</v>
      </c>
      <c r="CM430" s="10">
        <f>3/24000000*OO[[#This Row],[147 (07JUL1985 06:00:00)-Water Temperature (C)]]*OO[[#This Row],[89]]</f>
        <v>5.0592108136927501E-6</v>
      </c>
      <c r="CN430" s="10">
        <f>3/24000000*OO[[#This Row],[148 (07JUL1985 09:00:00)-Water Temperature (C)]]*OO[[#This Row],[90]]</f>
        <v>4.7526590236125001E-6</v>
      </c>
      <c r="CO430" s="10">
        <f>3/24000000*OO[[#This Row],[149 (07JUL1985 12:00:00)-Water Temperature (C)]]*OO[[#This Row],[91]]</f>
        <v>4.5549076157190001E-6</v>
      </c>
      <c r="CP430" s="10">
        <f>3/24000000*OO[[#This Row],[150 (07JUL1985 15:00:00)-Water Temperature (C)]]*OO[[#This Row],[92]]</f>
        <v>4.4998843192118754E-6</v>
      </c>
      <c r="CQ430" s="10">
        <f>3/24000000*OO[[#This Row],[151 (07JUL1985 18:00:00)-Water Temperature (C)]]*OO[[#This Row],[93]]</f>
        <v>4.5531993232180001E-6</v>
      </c>
      <c r="CR430" s="10">
        <f>3/24000000*OO[[#This Row],[152 (07JUL1985 21:00:00)-Water Temperature (C)]]*OO[[#This Row],[94]]</f>
        <v>4.510376999428E-6</v>
      </c>
      <c r="CS430" s="10">
        <f>3/24000000*OO[[#This Row],[153 (08JUL1985 00:00:00)-Water Temperature (C)]]*OO[[#This Row],[95]]</f>
        <v>4.3487295972240005E-6</v>
      </c>
      <c r="CT430" s="10">
        <f>3/24000000*OO[[#This Row],[154 (08JUL1985 03:00:00)-Water Temperature (C)]]*OO[[#This Row],[96]]</f>
        <v>4.1083742633062497E-6</v>
      </c>
      <c r="CU430" s="10">
        <f>3/24000000*OO[[#This Row],[155 (08JUL1985 06:00:00)-Water Temperature (C)]]*OO[[#This Row],[97]]</f>
        <v>3.7728213868799999E-6</v>
      </c>
      <c r="CV430" s="10">
        <f>3/24000000*OO[[#This Row],[156 (08JUL1985 09:00:00)-Water Temperature (C)]]*OO[[#This Row],[98]]</f>
        <v>3.5140650485812499E-6</v>
      </c>
      <c r="CW430" s="10">
        <f>3/24000000*OO[[#This Row],[157 (08JUL1985 12:00:00)-Water Temperature (C)]]*OO[[#This Row],[99]]</f>
        <v>3.3186244644800001E-6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0</v>
      </c>
      <c r="W431" s="10">
        <f>3/24000000*OO[[#This Row],[79 (28JUN1985 18:00:00)-Water Temperature (C)]]*OO[[#This Row],[21]]</f>
        <v>0</v>
      </c>
      <c r="X431" s="10">
        <f>3/24000000*OO[[#This Row],[80 (28JUN1985 21:00:00)-Water Temperature (C)]]*OO[[#This Row],[22]]</f>
        <v>0</v>
      </c>
      <c r="Y431" s="10">
        <f>3/24000000*OO[[#This Row],[81 (29JUN1985 00:00:00)-Water Temperature (C)]]*OO[[#This Row],[23]]</f>
        <v>0</v>
      </c>
      <c r="Z431" s="10">
        <f>3/24000000*OO[[#This Row],[82 (29JUN1985 03:00:00)-Water Temperature (C)]]*OO[[#This Row],[24]]</f>
        <v>2.0666709124504999E-41</v>
      </c>
      <c r="AA431" s="10">
        <f>3/24000000*OO[[#This Row],[83 (29JUN1985 06:00:00)-Water Temperature (C)]]*OO[[#This Row],[25]]</f>
        <v>8.3058318126875001E-36</v>
      </c>
      <c r="AB431" s="10">
        <f>3/24000000*OO[[#This Row],[84 (29JUN1985 09:00:00)-Water Temperature (C)]]*OO[[#This Row],[26]]</f>
        <v>1.626198409862125E-29</v>
      </c>
      <c r="AC431" s="10">
        <f>3/24000000*OO[[#This Row],[85 (29JUN1985 12:00:00)-Water Temperature (C)]]*OO[[#This Row],[27]]</f>
        <v>1.264261647732E-24</v>
      </c>
      <c r="AD431" s="10">
        <f>3/24000000*OO[[#This Row],[86 (29JUN1985 15:00:00)-Water Temperature (C)]]*OO[[#This Row],[28]]</f>
        <v>8.4797422294250007E-21</v>
      </c>
      <c r="AE431" s="10">
        <f>3/24000000*OO[[#This Row],[88 (29JUN1985 21:00:00)-Water Temperature (C)]]*OO[[#This Row],[30]]</f>
        <v>4.2683529529049995E-15</v>
      </c>
      <c r="AF431" s="10">
        <f>3/24000000*OO[[#This Row],[88 (29JUN1985 21:00:00)-Water Temperature (C)]]*OO[[#This Row],[30]]</f>
        <v>4.2683529529049995E-15</v>
      </c>
      <c r="AG431" s="10">
        <f>3/24000000*OO[[#This Row],[89 (30JUN1985 00:00:00)-Water Temperature (C)]]*OO[[#This Row],[31]]</f>
        <v>6.9865903958875002E-13</v>
      </c>
      <c r="AH431" s="10">
        <f>3/24000000*OO[[#This Row],[90 (30JUN1985 03:00:00)-Water Temperature (C)]]*OO[[#This Row],[32]]</f>
        <v>5.6470465585537494E-11</v>
      </c>
      <c r="AI431" s="10">
        <f>3/24000000*OO[[#This Row],[91 (30JUN1985 06:00:00)-Water Temperature (C)]]*OO[[#This Row],[33]]</f>
        <v>2.4395796208309996E-9</v>
      </c>
      <c r="AJ431" s="10">
        <f>3/24000000*OO[[#This Row],[92 (30JUN1985 09:00:00)-Water Temperature (C)]]*OO[[#This Row],[34]]</f>
        <v>6.2981173754999991E-8</v>
      </c>
      <c r="AK431" s="10">
        <f>3/24000000*OO[[#This Row],[93 (30JUN1985 12:00:00)-Water Temperature (C)]]*OO[[#This Row],[35]]</f>
        <v>1.084666811056125E-6</v>
      </c>
      <c r="AL431" s="10">
        <f>3/24000000*OO[[#This Row],[94 (30JUN1985 15:00:00)-Water Temperature (C)]]*OO[[#This Row],[36]]</f>
        <v>1.3565989824135001E-5</v>
      </c>
      <c r="AM431" s="10">
        <f>3/24000000*OO[[#This Row],[95 (30JUN1985 18:00:00)-Water Temperature (C)]]*OO[[#This Row],[37]]</f>
        <v>1.155213402588E-4</v>
      </c>
      <c r="AN431" s="10">
        <f>3/24000000*OO[[#This Row],[96 (30JUN1985 21:00:00)-Water Temperature (C)]]*OO[[#This Row],[38]]</f>
        <v>6.5105461107899999E-4</v>
      </c>
      <c r="AO431" s="10">
        <f>3/24000000*OO[[#This Row],[97 (01JUL1985 00:00:00)-Water Temperature (C)]]*OO[[#This Row],[39]]</f>
        <v>2.6887581967124999E-3</v>
      </c>
      <c r="AP431" s="10">
        <f>3/24000000*OO[[#This Row],[98 (01JUL1985 03:00:00)-Water Temperature (C)]]*OO[[#This Row],[40]]</f>
        <v>8.3201795044137508E-3</v>
      </c>
      <c r="AQ431" s="10">
        <f>3/24000000*OO[[#This Row],[99 (01JUL1985 06:00:00)-Water Temperature (C)]]*OO[[#This Row],[41]]</f>
        <v>1.9549734138900002E-2</v>
      </c>
      <c r="AR431" s="10">
        <f>3/24000000*OO[[#This Row],[100 (01JUL1985 09:00:00)-Water Temperature (C)]]*OO[[#This Row],[42]]</f>
        <v>3.7417908986185001E-2</v>
      </c>
      <c r="AS431" s="10">
        <f>3/24000000*OO[[#This Row],[101 (01JUL1985 12:00:00)-Water Temperature (C)]]*OO[[#This Row],[43]]</f>
        <v>5.9264338859175002E-2</v>
      </c>
      <c r="AT431" s="10">
        <f>3/24000000*OO[[#This Row],[102 (01JUL1985 15:00:00)-Water Temperature (C)]]*OO[[#This Row],[44]]</f>
        <v>7.9577151302099997E-2</v>
      </c>
      <c r="AU431" s="10">
        <f>3/24000000*OO[[#This Row],[103 (01JUL1985 18:00:00)-Water Temperature (C)]]*OO[[#This Row],[45]]</f>
        <v>8.8773092582499991E-2</v>
      </c>
      <c r="AV431" s="10">
        <f>3/24000000*OO[[#This Row],[104 (01JUL1985 21:00:00)-Water Temperature (C)]]*OO[[#This Row],[46]]</f>
        <v>8.4183674777700002E-2</v>
      </c>
      <c r="AW431" s="10">
        <f>3/24000000*OO[[#This Row],[105 (02JUL1985 00:00:00)-Water Temperature (C)]]*OO[[#This Row],[47]]</f>
        <v>6.7820246133874995E-2</v>
      </c>
      <c r="AX431" s="10">
        <f>3/24000000*OO[[#This Row],[106 (02JUL1985 03:00:00)-Water Temperature (C)]]*OO[[#This Row],[48]]</f>
        <v>4.7143895359749992E-2</v>
      </c>
      <c r="AY431" s="10">
        <f>3/24000000*OO[[#This Row],[107 (02JUL1985 06:00:00)-Water Temperature (C)]]*OO[[#This Row],[49]]</f>
        <v>2.9214318364642496E-2</v>
      </c>
      <c r="AZ431" s="10">
        <f>3/24000000*OO[[#This Row],[108 (02JUL1985 09:00:00)-Water Temperature (C)]]*OO[[#This Row],[50]]</f>
        <v>1.692415980288E-2</v>
      </c>
      <c r="BA431" s="10">
        <f>3/24000000*OO[[#This Row],[109 (02JUL1985 12:00:00)-Water Temperature (C)]]*OO[[#This Row],[51]]</f>
        <v>9.1430206166899994E-3</v>
      </c>
      <c r="BB431" s="10">
        <f>3/24000000*OO[[#This Row],[110 (02JUL1985 15:00:00)-Water Temperature (C)]]*OO[[#This Row],[52]]</f>
        <v>4.6483955747839995E-3</v>
      </c>
      <c r="BC431" s="10">
        <f>3/24000000*OO[[#This Row],[111 (02JUL1985 18:00:00)-Water Temperature (C)]]*OO[[#This Row],[53]]</f>
        <v>2.2015563430139995E-3</v>
      </c>
      <c r="BD431" s="10">
        <f>3/24000000*OO[[#This Row],[112 (02JUL1985 21:00:00)-Water Temperature (C)]]*OO[[#This Row],[54]]</f>
        <v>9.4413207823574989E-4</v>
      </c>
      <c r="BE431" s="10">
        <f>3/24000000*OO[[#This Row],[113 (03JUL1985 00:00:00)-Water Temperature (C)]]*OO[[#This Row],[55]]</f>
        <v>3.9001345984031251E-4</v>
      </c>
      <c r="BF431" s="10">
        <f>3/24000000*OO[[#This Row],[114 (03JUL1985 03:00:00)-Water Temperature (C)]]*OO[[#This Row],[56]]</f>
        <v>1.7222630911259998E-4</v>
      </c>
      <c r="BG431" s="10">
        <f>3/24000000*OO[[#This Row],[115 (03JUL1985 06:00:00)-Water Temperature (C)]]*OO[[#This Row],[57]]</f>
        <v>9.3491382434774986E-5</v>
      </c>
      <c r="BH431" s="10">
        <f>3/24000000*OO[[#This Row],[116 (03JUL1985 09:00:00)-Water Temperature (C)]]*OO[[#This Row],[58]]</f>
        <v>7.0838437466699993E-5</v>
      </c>
      <c r="BI431" s="10">
        <f>3/24000000*OO[[#This Row],[117 (03JUL1985 12:00:00)-Water Temperature (C)]]*OO[[#This Row],[59]]</f>
        <v>6.7224400267600008E-5</v>
      </c>
      <c r="BJ431" s="10">
        <f>3/24000000*OO[[#This Row],[118 (03JUL1985 15:00:00)-Water Temperature (C)]]*OO[[#This Row],[60]]</f>
        <v>6.9564110232075001E-5</v>
      </c>
      <c r="BK431" s="10">
        <f>3/24000000*OO[[#This Row],[119 (03JUL1985 18:00:00)-Water Temperature (C)]]*OO[[#This Row],[61]]</f>
        <v>7.0612585261424997E-5</v>
      </c>
      <c r="BL431" s="10">
        <f>3/24000000*OO[[#This Row],[120 (03JUL1985 21:00:00)-Water Temperature (C)]]*OO[[#This Row],[62]]</f>
        <v>6.7609290131874996E-5</v>
      </c>
      <c r="BM431" s="10">
        <f>3/24000000*OO[[#This Row],[121 (04JUL1985 00:00:00)-Water Temperature (C)]]*OO[[#This Row],[63]]</f>
        <v>6.0761562242464998E-5</v>
      </c>
      <c r="BN431" s="10">
        <f>3/24000000*OO[[#This Row],[122 (04JUL1985 03:00:00)-Water Temperature (C)]]*OO[[#This Row],[64]]</f>
        <v>5.1150156066927492E-5</v>
      </c>
      <c r="BO431" s="10">
        <f>3/24000000*OO[[#This Row],[123 (04JUL1985 06:00:00)-Water Temperature (C)]]*OO[[#This Row],[65]]</f>
        <v>4.1148025959698753E-5</v>
      </c>
      <c r="BP431" s="10">
        <f>3/24000000*OO[[#This Row],[124 (04JUL1985 09:00:00)-Water Temperature (C)]]*OO[[#This Row],[66]]</f>
        <v>3.3333055119374994E-5</v>
      </c>
      <c r="BQ431" s="10">
        <f>3/24000000*OO[[#This Row],[125 (04JUL1985 12:00:00)-Water Temperature (C)]]*OO[[#This Row],[67]]</f>
        <v>2.7079032679695002E-5</v>
      </c>
      <c r="BR431" s="10">
        <f>3/24000000*OO[[#This Row],[126 (04JUL1985 15:00:00)-Water Temperature (C)]]*OO[[#This Row],[68]]</f>
        <v>2.2280446045520001E-5</v>
      </c>
      <c r="BS431" s="10">
        <f>3/24000000*OO[[#This Row],[127 (04JUL1985 18:00:00)-Water Temperature (C)]]*OO[[#This Row],[69]]</f>
        <v>1.87508792210625E-5</v>
      </c>
      <c r="BT431" s="10">
        <f>3/24000000*OO[[#This Row],[128 (04JUL1985 21:00:00)-Water Temperature (C)]]*OO[[#This Row],[70]]</f>
        <v>1.6029732860070002E-5</v>
      </c>
      <c r="BU431" s="10">
        <f>3/24000000*OO[[#This Row],[129 (05JUL1985 00:00:00)-Water Temperature (C)]]*OO[[#This Row],[71]]</f>
        <v>1.3947204666521251E-5</v>
      </c>
      <c r="BV431" s="10">
        <f>3/24000000*OO[[#This Row],[130 (05JUL1985 03:00:00)-Water Temperature (C)]]*OO[[#This Row],[72]]</f>
        <v>1.2392015308981248E-5</v>
      </c>
      <c r="BW431" s="10">
        <f>3/24000000*OO[[#This Row],[131 (05JUL1985 06:00:00)-Water Temperature (C)]]*OO[[#This Row],[73]]</f>
        <v>1.113919570755E-5</v>
      </c>
      <c r="BX431" s="10">
        <f>3/24000000*OO[[#This Row],[132 (05JUL1985 09:00:00)-Water Temperature (C)]]*OO[[#This Row],[74]]</f>
        <v>1.035913665870875E-5</v>
      </c>
      <c r="BY431" s="10">
        <f>3/24000000*OO[[#This Row],[133 (05JUL1985 12:00:00)-Water Temperature (C)]]*OO[[#This Row],[75]]</f>
        <v>1.009772869677E-5</v>
      </c>
      <c r="BZ431" s="10">
        <f>3/24000000*OO[[#This Row],[134 (05JUL1985 15:00:00)-Water Temperature (C)]]*OO[[#This Row],[76]]</f>
        <v>1.0234227050519999E-5</v>
      </c>
      <c r="CA431" s="10">
        <f>3/24000000*OO[[#This Row],[135 (05JUL1985 18:00:00)-Water Temperature (C)]]*OO[[#This Row],[77]]</f>
        <v>1.04018377042875E-5</v>
      </c>
      <c r="CB431" s="10">
        <f>3/24000000*OO[[#This Row],[136 (05JUL1985 21:00:00)-Water Temperature (C)]]*OO[[#This Row],[78]]</f>
        <v>1.028427662892E-5</v>
      </c>
      <c r="CC431" s="10">
        <f>3/24000000*OO[[#This Row],[137 (06JUL1985 00:00:00)-Water Temperature (C)]]*OO[[#This Row],[79]]</f>
        <v>9.8928272174875E-6</v>
      </c>
      <c r="CD431" s="10">
        <f>3/24000000*OO[[#This Row],[138 (06JUL1985 03:00:00)-Water Temperature (C)]]*OO[[#This Row],[80]]</f>
        <v>9.1922004099500008E-6</v>
      </c>
      <c r="CE431" s="10">
        <f>3/24000000*OO[[#This Row],[139 (06JUL1985 06:00:00)-Water Temperature (C)]]*OO[[#This Row],[81]]</f>
        <v>8.2996864649999981E-6</v>
      </c>
      <c r="CF431" s="10">
        <f>3/24000000*OO[[#This Row],[140 (06JUL1985 09:00:00)-Water Temperature (C)]]*OO[[#This Row],[82]]</f>
        <v>7.6496868113250001E-6</v>
      </c>
      <c r="CG431" s="10">
        <f>3/24000000*OO[[#This Row],[141 (06JUL1985 12:00:00)-Water Temperature (C)]]*OO[[#This Row],[83]]</f>
        <v>7.3366655691799999E-6</v>
      </c>
      <c r="CH431" s="10">
        <f>3/24000000*OO[[#This Row],[142 (06JUL1985 15:00:00)-Water Temperature (C)]]*OO[[#This Row],[84]]</f>
        <v>7.1449795259399994E-6</v>
      </c>
      <c r="CI431" s="10">
        <f>3/24000000*OO[[#This Row],[143 (06JUL1985 18:00:00)-Water Temperature (C)]]*OO[[#This Row],[85]]</f>
        <v>7.0580312650499989E-6</v>
      </c>
      <c r="CJ431" s="10">
        <f>3/24000000*OO[[#This Row],[144 (06JUL1985 21:00:00)-Water Temperature (C)]]*OO[[#This Row],[86]]</f>
        <v>6.8884981205824996E-6</v>
      </c>
      <c r="CK431" s="10">
        <f>3/24000000*OO[[#This Row],[145 (07JUL1985 00:00:00)-Water Temperature (C)]]*OO[[#This Row],[87]]</f>
        <v>6.5452089131100009E-6</v>
      </c>
      <c r="CL431" s="10">
        <f>3/24000000*OO[[#This Row],[146 (07JUL1985 03:00:00)-Water Temperature (C)]]*OO[[#This Row],[88]]</f>
        <v>6.1612770425399997E-6</v>
      </c>
      <c r="CM431" s="10">
        <f>3/24000000*OO[[#This Row],[147 (07JUL1985 06:00:00)-Water Temperature (C)]]*OO[[#This Row],[89]]</f>
        <v>5.7221615195816252E-6</v>
      </c>
      <c r="CN431" s="10">
        <f>3/24000000*OO[[#This Row],[148 (07JUL1985 09:00:00)-Water Temperature (C)]]*OO[[#This Row],[90]]</f>
        <v>5.3788492915913741E-6</v>
      </c>
      <c r="CO431" s="10">
        <f>3/24000000*OO[[#This Row],[149 (07JUL1985 12:00:00)-Water Temperature (C)]]*OO[[#This Row],[91]]</f>
        <v>5.1509687290350001E-6</v>
      </c>
      <c r="CP431" s="10">
        <f>3/24000000*OO[[#This Row],[150 (07JUL1985 15:00:00)-Water Temperature (C)]]*OO[[#This Row],[92]]</f>
        <v>5.0813302358047504E-6</v>
      </c>
      <c r="CQ431" s="10">
        <f>3/24000000*OO[[#This Row],[151 (07JUL1985 18:00:00)-Water Temperature (C)]]*OO[[#This Row],[93]]</f>
        <v>5.1372506615524997E-6</v>
      </c>
      <c r="CR431" s="10">
        <f>3/24000000*OO[[#This Row],[152 (07JUL1985 21:00:00)-Water Temperature (C)]]*OO[[#This Row],[94]]</f>
        <v>5.080001258684E-6</v>
      </c>
      <c r="CS431" s="10">
        <f>3/24000000*OO[[#This Row],[153 (08JUL1985 00:00:00)-Water Temperature (C)]]*OO[[#This Row],[95]]</f>
        <v>4.8997265646342499E-6</v>
      </c>
      <c r="CT431" s="10">
        <f>3/24000000*OO[[#This Row],[154 (08JUL1985 03:00:00)-Water Temperature (C)]]*OO[[#This Row],[96]]</f>
        <v>4.6444636508606247E-6</v>
      </c>
      <c r="CU431" s="10">
        <f>3/24000000*OO[[#This Row],[155 (08JUL1985 06:00:00)-Water Temperature (C)]]*OO[[#This Row],[97]]</f>
        <v>4.2811622960049994E-6</v>
      </c>
      <c r="CV431" s="10">
        <f>3/24000000*OO[[#This Row],[156 (08JUL1985 09:00:00)-Water Temperature (C)]]*OO[[#This Row],[98]]</f>
        <v>3.9874733417999999E-6</v>
      </c>
      <c r="CW431" s="10">
        <f>3/24000000*OO[[#This Row],[157 (08JUL1985 12:00:00)-Water Temperature (C)]]*OO[[#This Row],[99]]</f>
        <v>3.7547618227664998E-6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0</v>
      </c>
      <c r="W432" s="10">
        <f>3/24000000*OO[[#This Row],[79 (28JUN1985 18:00:00)-Water Temperature (C)]]*OO[[#This Row],[21]]</f>
        <v>0</v>
      </c>
      <c r="X432" s="10">
        <f>3/24000000*OO[[#This Row],[80 (28JUN1985 21:00:00)-Water Temperature (C)]]*OO[[#This Row],[22]]</f>
        <v>0</v>
      </c>
      <c r="Y432" s="10">
        <f>3/24000000*OO[[#This Row],[81 (29JUN1985 00:00:00)-Water Temperature (C)]]*OO[[#This Row],[23]]</f>
        <v>0</v>
      </c>
      <c r="Z432" s="10">
        <f>3/24000000*OO[[#This Row],[82 (29JUN1985 03:00:00)-Water Temperature (C)]]*OO[[#This Row],[24]]</f>
        <v>4.3653152822287499E-42</v>
      </c>
      <c r="AA432" s="10">
        <f>3/24000000*OO[[#This Row],[83 (29JUN1985 06:00:00)-Water Temperature (C)]]*OO[[#This Row],[25]]</f>
        <v>2.3502623686739998E-36</v>
      </c>
      <c r="AB432" s="10">
        <f>3/24000000*OO[[#This Row],[84 (29JUN1985 09:00:00)-Water Temperature (C)]]*OO[[#This Row],[26]]</f>
        <v>4.2891054483549998E-30</v>
      </c>
      <c r="AC432" s="10">
        <f>3/24000000*OO[[#This Row],[85 (29JUN1985 12:00:00)-Water Temperature (C)]]*OO[[#This Row],[27]]</f>
        <v>3.9561321882162501E-25</v>
      </c>
      <c r="AD432" s="10">
        <f>3/24000000*OO[[#This Row],[86 (29JUN1985 15:00:00)-Water Temperature (C)]]*OO[[#This Row],[28]]</f>
        <v>3.0389350681799999E-21</v>
      </c>
      <c r="AE432" s="10">
        <f>3/24000000*OO[[#This Row],[88 (29JUN1985 21:00:00)-Water Temperature (C)]]*OO[[#This Row],[30]]</f>
        <v>1.7743419060766247E-15</v>
      </c>
      <c r="AF432" s="10">
        <f>3/24000000*OO[[#This Row],[88 (29JUN1985 21:00:00)-Water Temperature (C)]]*OO[[#This Row],[30]]</f>
        <v>1.7743419060766247E-15</v>
      </c>
      <c r="AG432" s="10">
        <f>3/24000000*OO[[#This Row],[89 (30JUN1985 00:00:00)-Water Temperature (C)]]*OO[[#This Row],[31]]</f>
        <v>3.0591214514999999E-13</v>
      </c>
      <c r="AH432" s="10">
        <f>3/24000000*OO[[#This Row],[90 (30JUN1985 03:00:00)-Water Temperature (C)]]*OO[[#This Row],[32]]</f>
        <v>2.5993942336224998E-11</v>
      </c>
      <c r="AI432" s="10">
        <f>3/24000000*OO[[#This Row],[91 (30JUN1985 06:00:00)-Water Temperature (C)]]*OO[[#This Row],[33]]</f>
        <v>1.1762620948429998E-9</v>
      </c>
      <c r="AJ432" s="10">
        <f>3/24000000*OO[[#This Row],[92 (30JUN1985 09:00:00)-Water Temperature (C)]]*OO[[#This Row],[34]]</f>
        <v>3.1622310441180005E-8</v>
      </c>
      <c r="AK432" s="10">
        <f>3/24000000*OO[[#This Row],[93 (30JUN1985 12:00:00)-Water Temperature (C)]]*OO[[#This Row],[35]]</f>
        <v>5.6188918999687491E-7</v>
      </c>
      <c r="AL432" s="10">
        <f>3/24000000*OO[[#This Row],[94 (30JUN1985 15:00:00)-Water Temperature (C)]]*OO[[#This Row],[36]]</f>
        <v>7.2456265775824994E-6</v>
      </c>
      <c r="AM432" s="10">
        <f>3/24000000*OO[[#This Row],[95 (30JUN1985 18:00:00)-Water Temperature (C)]]*OO[[#This Row],[37]]</f>
        <v>6.3690457451500001E-5</v>
      </c>
      <c r="AN432" s="10">
        <f>3/24000000*OO[[#This Row],[96 (30JUN1985 21:00:00)-Water Temperature (C)]]*OO[[#This Row],[38]]</f>
        <v>3.696234228252E-4</v>
      </c>
      <c r="AO432" s="10">
        <f>3/24000000*OO[[#This Row],[97 (01JUL1985 00:00:00)-Water Temperature (C)]]*OO[[#This Row],[39]]</f>
        <v>1.5647917285950001E-3</v>
      </c>
      <c r="AP432" s="10">
        <f>3/24000000*OO[[#This Row],[98 (01JUL1985 03:00:00)-Water Temperature (C)]]*OO[[#This Row],[40]]</f>
        <v>4.9791507157774997E-3</v>
      </c>
      <c r="AQ432" s="10">
        <f>3/24000000*OO[[#This Row],[99 (01JUL1985 06:00:00)-Water Temperature (C)]]*OO[[#This Row],[41]]</f>
        <v>1.1995727768711249E-2</v>
      </c>
      <c r="AR432" s="10">
        <f>3/24000000*OO[[#This Row],[100 (01JUL1985 09:00:00)-Water Temperature (C)]]*OO[[#This Row],[42]]</f>
        <v>2.3487080589524999E-2</v>
      </c>
      <c r="AS432" s="10">
        <f>3/24000000*OO[[#This Row],[101 (01JUL1985 12:00:00)-Water Temperature (C)]]*OO[[#This Row],[43]]</f>
        <v>3.7993206839699999E-2</v>
      </c>
      <c r="AT432" s="10">
        <f>3/24000000*OO[[#This Row],[102 (01JUL1985 15:00:00)-Water Temperature (C)]]*OO[[#This Row],[44]]</f>
        <v>5.201813453365E-2</v>
      </c>
      <c r="AU432" s="10">
        <f>3/24000000*OO[[#This Row],[103 (01JUL1985 18:00:00)-Water Temperature (C)]]*OO[[#This Row],[45]]</f>
        <v>5.9165135595599994E-2</v>
      </c>
      <c r="AV432" s="10">
        <f>3/24000000*OO[[#This Row],[104 (01JUL1985 21:00:00)-Water Temperature (C)]]*OO[[#This Row],[46]]</f>
        <v>5.7211819234462495E-2</v>
      </c>
      <c r="AW432" s="10">
        <f>3/24000000*OO[[#This Row],[105 (02JUL1985 00:00:00)-Water Temperature (C)]]*OO[[#This Row],[47]]</f>
        <v>4.7001540214124997E-2</v>
      </c>
      <c r="AX432" s="10">
        <f>3/24000000*OO[[#This Row],[106 (02JUL1985 03:00:00)-Water Temperature (C)]]*OO[[#This Row],[48]]</f>
        <v>3.3315084503077505E-2</v>
      </c>
      <c r="AY432" s="10">
        <f>3/24000000*OO[[#This Row],[107 (02JUL1985 06:00:00)-Water Temperature (C)]]*OO[[#This Row],[49]]</f>
        <v>2.1011048338266249E-2</v>
      </c>
      <c r="AZ432" s="10">
        <f>3/24000000*OO[[#This Row],[108 (02JUL1985 09:00:00)-Water Temperature (C)]]*OO[[#This Row],[50]]</f>
        <v>1.2376165763150001E-2</v>
      </c>
      <c r="BA432" s="10">
        <f>3/24000000*OO[[#This Row],[109 (02JUL1985 12:00:00)-Water Temperature (C)]]*OO[[#This Row],[51]]</f>
        <v>6.7529148197099983E-3</v>
      </c>
      <c r="BB432" s="10">
        <f>3/24000000*OO[[#This Row],[110 (02JUL1985 15:00:00)-Water Temperature (C)]]*OO[[#This Row],[52]]</f>
        <v>3.4578213110699999E-3</v>
      </c>
      <c r="BC432" s="10">
        <f>3/24000000*OO[[#This Row],[111 (02JUL1985 18:00:00)-Water Temperature (C)]]*OO[[#This Row],[53]]</f>
        <v>1.6483133030939998E-3</v>
      </c>
      <c r="BD432" s="10">
        <f>3/24000000*OO[[#This Row],[112 (02JUL1985 21:00:00)-Water Temperature (C)]]*OO[[#This Row],[54]]</f>
        <v>7.1212141485700001E-4</v>
      </c>
      <c r="BE432" s="10">
        <f>3/24000000*OO[[#This Row],[113 (03JUL1985 00:00:00)-Water Temperature (C)]]*OO[[#This Row],[55]]</f>
        <v>2.9459130250222496E-4</v>
      </c>
      <c r="BF432" s="10">
        <f>3/24000000*OO[[#This Row],[114 (03JUL1985 03:00:00)-Water Temperature (C)]]*OO[[#This Row],[56]]</f>
        <v>1.2879043257689999E-4</v>
      </c>
      <c r="BG432" s="10">
        <f>3/24000000*OO[[#This Row],[115 (03JUL1985 06:00:00)-Water Temperature (C)]]*OO[[#This Row],[57]]</f>
        <v>6.8249160379799993E-5</v>
      </c>
      <c r="BH432" s="10">
        <f>3/24000000*OO[[#This Row],[116 (03JUL1985 09:00:00)-Water Temperature (C)]]*OO[[#This Row],[58]]</f>
        <v>5.0477563915425001E-5</v>
      </c>
      <c r="BI432" s="10">
        <f>3/24000000*OO[[#This Row],[117 (03JUL1985 12:00:00)-Water Temperature (C)]]*OO[[#This Row],[59]]</f>
        <v>4.7444709610672497E-5</v>
      </c>
      <c r="BJ432" s="10">
        <f>3/24000000*OO[[#This Row],[118 (03JUL1985 15:00:00)-Water Temperature (C)]]*OO[[#This Row],[60]]</f>
        <v>4.9076531034245002E-5</v>
      </c>
      <c r="BK432" s="10">
        <f>3/24000000*OO[[#This Row],[119 (03JUL1985 18:00:00)-Water Temperature (C)]]*OO[[#This Row],[61]]</f>
        <v>4.9905272605363749E-5</v>
      </c>
      <c r="BL432" s="10">
        <f>3/24000000*OO[[#This Row],[120 (03JUL1985 21:00:00)-Water Temperature (C)]]*OO[[#This Row],[62]]</f>
        <v>4.7998907502228743E-5</v>
      </c>
      <c r="BM432" s="10">
        <f>3/24000000*OO[[#This Row],[121 (04JUL1985 00:00:00)-Water Temperature (C)]]*OO[[#This Row],[63]]</f>
        <v>4.3438298563638751E-5</v>
      </c>
      <c r="BN432" s="10">
        <f>3/24000000*OO[[#This Row],[122 (04JUL1985 03:00:00)-Water Temperature (C)]]*OO[[#This Row],[64]]</f>
        <v>3.6850109961195004E-5</v>
      </c>
      <c r="BO432" s="10">
        <f>3/24000000*OO[[#This Row],[123 (04JUL1985 06:00:00)-Water Temperature (C)]]*OO[[#This Row],[65]]</f>
        <v>2.9789413991234996E-5</v>
      </c>
      <c r="BP432" s="10">
        <f>3/24000000*OO[[#This Row],[124 (04JUL1985 09:00:00)-Water Temperature (C)]]*OO[[#This Row],[66]]</f>
        <v>2.41805831953125E-5</v>
      </c>
      <c r="BQ432" s="10">
        <f>3/24000000*OO[[#This Row],[125 (04JUL1985 12:00:00)-Water Temperature (C)]]*OO[[#This Row],[67]]</f>
        <v>1.9662742559171249E-5</v>
      </c>
      <c r="BR432" s="10">
        <f>3/24000000*OO[[#This Row],[126 (04JUL1985 15:00:00)-Water Temperature (C)]]*OO[[#This Row],[68]]</f>
        <v>1.61520112191925E-5</v>
      </c>
      <c r="BS432" s="10">
        <f>3/24000000*OO[[#This Row],[127 (04JUL1985 18:00:00)-Water Temperature (C)]]*OO[[#This Row],[69]]</f>
        <v>1.3567462323524999E-5</v>
      </c>
      <c r="BT432" s="10">
        <f>3/24000000*OO[[#This Row],[128 (04JUL1985 21:00:00)-Water Temperature (C)]]*OO[[#This Row],[70]]</f>
        <v>1.1591151040394997E-5</v>
      </c>
      <c r="BU432" s="10">
        <f>3/24000000*OO[[#This Row],[129 (05JUL1985 00:00:00)-Water Temperature (C)]]*OO[[#This Row],[71]]</f>
        <v>1.0077539883570001E-5</v>
      </c>
      <c r="BV432" s="10">
        <f>3/24000000*OO[[#This Row],[130 (05JUL1985 03:00:00)-Water Temperature (C)]]*OO[[#This Row],[72]]</f>
        <v>8.9453531892487484E-6</v>
      </c>
      <c r="BW432" s="10">
        <f>3/24000000*OO[[#This Row],[131 (05JUL1985 06:00:00)-Water Temperature (C)]]*OO[[#This Row],[73]]</f>
        <v>8.0401141031062488E-6</v>
      </c>
      <c r="BX432" s="10">
        <f>3/24000000*OO[[#This Row],[132 (05JUL1985 09:00:00)-Water Temperature (C)]]*OO[[#This Row],[74]]</f>
        <v>7.4813966780800007E-6</v>
      </c>
      <c r="BY432" s="10">
        <f>3/24000000*OO[[#This Row],[133 (05JUL1985 12:00:00)-Water Temperature (C)]]*OO[[#This Row],[75]]</f>
        <v>7.2936596003199999E-6</v>
      </c>
      <c r="BZ432" s="10">
        <f>3/24000000*OO[[#This Row],[134 (05JUL1985 15:00:00)-Water Temperature (C)]]*OO[[#This Row],[76]]</f>
        <v>7.3787143236524997E-6</v>
      </c>
      <c r="CA432" s="10">
        <f>3/24000000*OO[[#This Row],[135 (05JUL1985 18:00:00)-Water Temperature (C)]]*OO[[#This Row],[77]]</f>
        <v>7.4773487949599993E-6</v>
      </c>
      <c r="CB432" s="10">
        <f>3/24000000*OO[[#This Row],[136 (05JUL1985 21:00:00)-Water Temperature (C)]]*OO[[#This Row],[78]]</f>
        <v>7.3918888427999992E-6</v>
      </c>
      <c r="CC432" s="10">
        <f>3/24000000*OO[[#This Row],[137 (06JUL1985 00:00:00)-Water Temperature (C)]]*OO[[#This Row],[79]]</f>
        <v>7.1321510146624997E-6</v>
      </c>
      <c r="CD432" s="10">
        <f>3/24000000*OO[[#This Row],[138 (06JUL1985 03:00:00)-Water Temperature (C)]]*OO[[#This Row],[80]]</f>
        <v>6.6588121896824999E-6</v>
      </c>
      <c r="CE432" s="10">
        <f>3/24000000*OO[[#This Row],[139 (06JUL1985 06:00:00)-Water Temperature (C)]]*OO[[#This Row],[81]]</f>
        <v>6.0251615022847494E-6</v>
      </c>
      <c r="CF432" s="10">
        <f>3/24000000*OO[[#This Row],[140 (06JUL1985 09:00:00)-Water Temperature (C)]]*OO[[#This Row],[82]]</f>
        <v>5.5459235871899995E-6</v>
      </c>
      <c r="CG432" s="10">
        <f>3/24000000*OO[[#This Row],[141 (06JUL1985 12:00:00)-Water Temperature (C)]]*OO[[#This Row],[83]]</f>
        <v>5.310887351385E-6</v>
      </c>
      <c r="CH432" s="10">
        <f>3/24000000*OO[[#This Row],[142 (06JUL1985 15:00:00)-Water Temperature (C)]]*OO[[#This Row],[84]]</f>
        <v>5.1648974760183747E-6</v>
      </c>
      <c r="CI432" s="10">
        <f>3/24000000*OO[[#This Row],[143 (06JUL1985 18:00:00)-Water Temperature (C)]]*OO[[#This Row],[85]]</f>
        <v>5.096620536867125E-6</v>
      </c>
      <c r="CJ432" s="10">
        <f>3/24000000*OO[[#This Row],[144 (06JUL1985 21:00:00)-Water Temperature (C)]]*OO[[#This Row],[86]]</f>
        <v>4.9785497018724995E-6</v>
      </c>
      <c r="CK432" s="10">
        <f>3/24000000*OO[[#This Row],[145 (07JUL1985 00:00:00)-Water Temperature (C)]]*OO[[#This Row],[87]]</f>
        <v>4.7390735709604995E-6</v>
      </c>
      <c r="CL432" s="10">
        <f>3/24000000*OO[[#This Row],[146 (07JUL1985 03:00:00)-Water Temperature (C)]]*OO[[#This Row],[88]]</f>
        <v>4.4684210530916247E-6</v>
      </c>
      <c r="CM432" s="10">
        <f>3/24000000*OO[[#This Row],[147 (07JUL1985 06:00:00)-Water Temperature (C)]]*OO[[#This Row],[89]]</f>
        <v>4.1592370318332501E-6</v>
      </c>
      <c r="CN432" s="10">
        <f>3/24000000*OO[[#This Row],[148 (07JUL1985 09:00:00)-Water Temperature (C)]]*OO[[#This Row],[90]]</f>
        <v>3.9126061225378757E-6</v>
      </c>
      <c r="CO432" s="10">
        <f>3/24000000*OO[[#This Row],[149 (07JUL1985 12:00:00)-Water Temperature (C)]]*OO[[#This Row],[91]]</f>
        <v>3.74278651863375E-6</v>
      </c>
      <c r="CP432" s="10">
        <f>3/24000000*OO[[#This Row],[150 (07JUL1985 15:00:00)-Water Temperature (C)]]*OO[[#This Row],[92]]</f>
        <v>3.6872963031638747E-6</v>
      </c>
      <c r="CQ432" s="10">
        <f>3/24000000*OO[[#This Row],[151 (07JUL1985 18:00:00)-Water Temperature (C)]]*OO[[#This Row],[93]]</f>
        <v>3.7245182848300003E-6</v>
      </c>
      <c r="CR432" s="10">
        <f>3/24000000*OO[[#This Row],[152 (07JUL1985 21:00:00)-Water Temperature (C)]]*OO[[#This Row],[94]]</f>
        <v>3.6807352480957496E-6</v>
      </c>
      <c r="CS432" s="10">
        <f>3/24000000*OO[[#This Row],[153 (08JUL1985 00:00:00)-Water Temperature (C)]]*OO[[#This Row],[95]]</f>
        <v>3.5504209118559997E-6</v>
      </c>
      <c r="CT432" s="10">
        <f>3/24000000*OO[[#This Row],[154 (08JUL1985 03:00:00)-Water Temperature (C)]]*OO[[#This Row],[96]]</f>
        <v>3.3763645940117497E-6</v>
      </c>
      <c r="CU432" s="10">
        <f>3/24000000*OO[[#This Row],[155 (08JUL1985 06:00:00)-Water Temperature (C)]]*OO[[#This Row],[97]]</f>
        <v>3.1241194310933745E-6</v>
      </c>
      <c r="CV432" s="10">
        <f>3/24000000*OO[[#This Row],[156 (08JUL1985 09:00:00)-Water Temperature (C)]]*OO[[#This Row],[98]]</f>
        <v>2.9112586764922494E-6</v>
      </c>
      <c r="CW432" s="10">
        <f>3/24000000*OO[[#This Row],[157 (08JUL1985 12:00:00)-Water Temperature (C)]]*OO[[#This Row],[99]]</f>
        <v>2.7362539690406247E-6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0</v>
      </c>
      <c r="W433" s="10">
        <f>3/24000000*OO[[#This Row],[79 (28JUN1985 18:00:00)-Water Temperature (C)]]*OO[[#This Row],[21]]</f>
        <v>0</v>
      </c>
      <c r="X433" s="10">
        <f>3/24000000*OO[[#This Row],[80 (28JUN1985 21:00:00)-Water Temperature (C)]]*OO[[#This Row],[22]]</f>
        <v>0</v>
      </c>
      <c r="Y433" s="10">
        <f>3/24000000*OO[[#This Row],[81 (29JUN1985 00:00:00)-Water Temperature (C)]]*OO[[#This Row],[23]]</f>
        <v>0</v>
      </c>
      <c r="Z433" s="10">
        <f>3/24000000*OO[[#This Row],[82 (29JUN1985 03:00:00)-Water Temperature (C)]]*OO[[#This Row],[24]]</f>
        <v>1.3951858114188747E-42</v>
      </c>
      <c r="AA433" s="10">
        <f>3/24000000*OO[[#This Row],[83 (29JUN1985 06:00:00)-Water Temperature (C)]]*OO[[#This Row],[25]]</f>
        <v>9.8961754610362493E-37</v>
      </c>
      <c r="AB433" s="10">
        <f>3/24000000*OO[[#This Row],[84 (29JUN1985 09:00:00)-Water Temperature (C)]]*OO[[#This Row],[26]]</f>
        <v>1.6217039920122499E-30</v>
      </c>
      <c r="AC433" s="10">
        <f>3/24000000*OO[[#This Row],[85 (29JUN1985 12:00:00)-Water Temperature (C)]]*OO[[#This Row],[27]]</f>
        <v>1.7131737591177496E-25</v>
      </c>
      <c r="AD433" s="10">
        <f>3/24000000*OO[[#This Row],[86 (29JUN1985 15:00:00)-Water Temperature (C)]]*OO[[#This Row],[28]]</f>
        <v>1.4709006438318751E-21</v>
      </c>
      <c r="AE433" s="10">
        <f>3/24000000*OO[[#This Row],[88 (29JUN1985 21:00:00)-Water Temperature (C)]]*OO[[#This Row],[30]]</f>
        <v>9.7604329805499991E-16</v>
      </c>
      <c r="AF433" s="10">
        <f>3/24000000*OO[[#This Row],[88 (29JUN1985 21:00:00)-Water Temperature (C)]]*OO[[#This Row],[30]]</f>
        <v>9.7604329805499991E-16</v>
      </c>
      <c r="AG433" s="10">
        <f>3/24000000*OO[[#This Row],[89 (30JUN1985 00:00:00)-Water Temperature (C)]]*OO[[#This Row],[31]]</f>
        <v>1.765239246975E-13</v>
      </c>
      <c r="AH433" s="10">
        <f>3/24000000*OO[[#This Row],[90 (30JUN1985 03:00:00)-Water Temperature (C)]]*OO[[#This Row],[32]]</f>
        <v>1.5795450965294998E-11</v>
      </c>
      <c r="AI433" s="10">
        <f>3/24000000*OO[[#This Row],[91 (30JUN1985 06:00:00)-Water Temperature (C)]]*OO[[#This Row],[33]]</f>
        <v>7.5146978951537492E-10</v>
      </c>
      <c r="AJ433" s="10">
        <f>3/24000000*OO[[#This Row],[92 (30JUN1985 09:00:00)-Water Temperature (C)]]*OO[[#This Row],[34]]</f>
        <v>2.1174212339857501E-8</v>
      </c>
      <c r="AK433" s="10">
        <f>3/24000000*OO[[#This Row],[93 (30JUN1985 12:00:00)-Water Temperature (C)]]*OO[[#This Row],[35]]</f>
        <v>3.8915200733512497E-7</v>
      </c>
      <c r="AL433" s="10">
        <f>3/24000000*OO[[#This Row],[94 (30JUN1985 15:00:00)-Water Temperature (C)]]*OO[[#This Row],[36]]</f>
        <v>5.1236446698000003E-6</v>
      </c>
      <c r="AM433" s="10">
        <f>3/24000000*OO[[#This Row],[95 (30JUN1985 18:00:00)-Water Temperature (C)]]*OO[[#This Row],[37]]</f>
        <v>4.5994990415519997E-5</v>
      </c>
      <c r="AN433" s="10">
        <f>3/24000000*OO[[#This Row],[96 (30JUN1985 21:00:00)-Water Temperature (C)]]*OO[[#This Row],[38]]</f>
        <v>2.7229796890864999E-4</v>
      </c>
      <c r="AO433" s="10">
        <f>3/24000000*OO[[#This Row],[97 (01JUL1985 00:00:00)-Water Temperature (C)]]*OO[[#This Row],[39]]</f>
        <v>1.1705708458334997E-3</v>
      </c>
      <c r="AP433" s="10">
        <f>3/24000000*OO[[#This Row],[98 (01JUL1985 03:00:00)-Water Temperature (C)]]*OO[[#This Row],[40]]</f>
        <v>3.7896641681924997E-3</v>
      </c>
      <c r="AQ433" s="10">
        <f>3/24000000*OO[[#This Row],[99 (01JUL1985 06:00:00)-Water Temperature (C)]]*OO[[#This Row],[41]]</f>
        <v>9.2720137468174993E-3</v>
      </c>
      <c r="AR433" s="10">
        <f>3/24000000*OO[[#This Row],[100 (01JUL1985 09:00:00)-Water Temperature (C)]]*OO[[#This Row],[42]]</f>
        <v>1.8395849385662501E-2</v>
      </c>
      <c r="AS433" s="10">
        <f>3/24000000*OO[[#This Row],[101 (01JUL1985 12:00:00)-Water Temperature (C)]]*OO[[#This Row],[43]]</f>
        <v>3.0116313968507499E-2</v>
      </c>
      <c r="AT433" s="10">
        <f>3/24000000*OO[[#This Row],[102 (01JUL1985 15:00:00)-Water Temperature (C)]]*OO[[#This Row],[44]]</f>
        <v>4.1644353814951254E-2</v>
      </c>
      <c r="AU433" s="10">
        <f>3/24000000*OO[[#This Row],[103 (01JUL1985 18:00:00)-Water Temperature (C)]]*OO[[#This Row],[45]]</f>
        <v>4.7863753172375005E-2</v>
      </c>
      <c r="AV433" s="10">
        <f>3/24000000*OO[[#This Row],[104 (01JUL1985 21:00:00)-Water Temperature (C)]]*OO[[#This Row],[46]]</f>
        <v>4.675881372066E-2</v>
      </c>
      <c r="AW433" s="10">
        <f>3/24000000*OO[[#This Row],[105 (02JUL1985 00:00:00)-Water Temperature (C)]]*OO[[#This Row],[47]]</f>
        <v>3.87985038668925E-2</v>
      </c>
      <c r="AX433" s="10">
        <f>3/24000000*OO[[#This Row],[106 (02JUL1985 03:00:00)-Water Temperature (C)]]*OO[[#This Row],[48]]</f>
        <v>2.7758223364969997E-2</v>
      </c>
      <c r="AY433" s="10">
        <f>3/24000000*OO[[#This Row],[107 (02JUL1985 06:00:00)-Water Temperature (C)]]*OO[[#This Row],[49]]</f>
        <v>1.7652698002289999E-2</v>
      </c>
      <c r="AZ433" s="10">
        <f>3/24000000*OO[[#This Row],[108 (02JUL1985 09:00:00)-Water Temperature (C)]]*OO[[#This Row],[50]]</f>
        <v>1.0472225998724998E-2</v>
      </c>
      <c r="BA433" s="10">
        <f>3/24000000*OO[[#This Row],[109 (02JUL1985 12:00:00)-Water Temperature (C)]]*OO[[#This Row],[51]]</f>
        <v>5.7579966980549997E-3</v>
      </c>
      <c r="BB433" s="10">
        <f>3/24000000*OO[[#This Row],[110 (02JUL1985 15:00:00)-Water Temperature (C)]]*OO[[#This Row],[52]]</f>
        <v>2.9655722630875007E-3</v>
      </c>
      <c r="BC433" s="10">
        <f>3/24000000*OO[[#This Row],[111 (02JUL1985 18:00:00)-Water Temperature (C)]]*OO[[#This Row],[53]]</f>
        <v>1.4210110651786251E-3</v>
      </c>
      <c r="BD433" s="10">
        <f>3/24000000*OO[[#This Row],[112 (02JUL1985 21:00:00)-Water Temperature (C)]]*OO[[#This Row],[54]]</f>
        <v>6.1795127098074993E-4</v>
      </c>
      <c r="BE433" s="10">
        <f>3/24000000*OO[[#This Row],[113 (03JUL1985 00:00:00)-Water Temperature (C)]]*OO[[#This Row],[55]]</f>
        <v>2.5598986548712503E-4</v>
      </c>
      <c r="BF433" s="10">
        <f>3/24000000*OO[[#This Row],[114 (03JUL1985 03:00:00)-Water Temperature (C)]]*OO[[#This Row],[56]]</f>
        <v>1.1115570206363749E-4</v>
      </c>
      <c r="BG433" s="10">
        <f>3/24000000*OO[[#This Row],[115 (03JUL1985 06:00:00)-Water Temperature (C)]]*OO[[#This Row],[57]]</f>
        <v>5.793394335869999E-5</v>
      </c>
      <c r="BH433" s="10">
        <f>3/24000000*OO[[#This Row],[116 (03JUL1985 09:00:00)-Water Temperature (C)]]*OO[[#This Row],[58]]</f>
        <v>4.2043868192947503E-5</v>
      </c>
      <c r="BI433" s="10">
        <f>3/24000000*OO[[#This Row],[117 (03JUL1985 12:00:00)-Water Temperature (C)]]*OO[[#This Row],[59]]</f>
        <v>3.9205108268921248E-5</v>
      </c>
      <c r="BJ433" s="10">
        <f>3/24000000*OO[[#This Row],[118 (03JUL1985 15:00:00)-Water Temperature (C)]]*OO[[#This Row],[60]]</f>
        <v>4.0440969872775E-5</v>
      </c>
      <c r="BK433" s="10">
        <f>3/24000000*OO[[#This Row],[119 (03JUL1985 18:00:00)-Water Temperature (C)]]*OO[[#This Row],[61]]</f>
        <v>4.1134885399014992E-5</v>
      </c>
      <c r="BL433" s="10">
        <f>3/24000000*OO[[#This Row],[120 (03JUL1985 21:00:00)-Water Temperature (C)]]*OO[[#This Row],[62]]</f>
        <v>3.9663967117893754E-5</v>
      </c>
      <c r="BM433" s="10">
        <f>3/24000000*OO[[#This Row],[121 (04JUL1985 00:00:00)-Water Temperature (C)]]*OO[[#This Row],[63]]</f>
        <v>3.6051117316796249E-5</v>
      </c>
      <c r="BN433" s="10">
        <f>3/24000000*OO[[#This Row],[122 (04JUL1985 03:00:00)-Water Temperature (C)]]*OO[[#This Row],[64]]</f>
        <v>3.0732483611628747E-5</v>
      </c>
      <c r="BO433" s="10">
        <f>3/24000000*OO[[#This Row],[123 (04JUL1985 06:00:00)-Water Temperature (C)]]*OO[[#This Row],[65]]</f>
        <v>2.4922334458390002E-5</v>
      </c>
      <c r="BP433" s="10">
        <f>3/24000000*OO[[#This Row],[124 (04JUL1985 09:00:00)-Water Temperature (C)]]*OO[[#This Row],[66]]</f>
        <v>2.0247549885516252E-5</v>
      </c>
      <c r="BQ433" s="10">
        <f>3/24000000*OO[[#This Row],[125 (04JUL1985 12:00:00)-Water Temperature (C)]]*OO[[#This Row],[67]]</f>
        <v>1.6472314045293745E-5</v>
      </c>
      <c r="BR433" s="10">
        <f>3/24000000*OO[[#This Row],[126 (04JUL1985 15:00:00)-Water Temperature (C)]]*OO[[#This Row],[68]]</f>
        <v>1.3505038258399997E-5</v>
      </c>
      <c r="BS433" s="10">
        <f>3/24000000*OO[[#This Row],[127 (04JUL1985 18:00:00)-Water Temperature (C)]]*OO[[#This Row],[69]]</f>
        <v>1.1323669344126249E-5</v>
      </c>
      <c r="BT433" s="10">
        <f>3/24000000*OO[[#This Row],[128 (04JUL1985 21:00:00)-Water Temperature (C)]]*OO[[#This Row],[70]]</f>
        <v>9.6676101784249995E-6</v>
      </c>
      <c r="BU433" s="10">
        <f>3/24000000*OO[[#This Row],[129 (05JUL1985 00:00:00)-Water Temperature (C)]]*OO[[#This Row],[71]]</f>
        <v>8.3965249846687494E-6</v>
      </c>
      <c r="BV433" s="10">
        <f>3/24000000*OO[[#This Row],[130 (05JUL1985 03:00:00)-Water Temperature (C)]]*OO[[#This Row],[72]]</f>
        <v>7.4441835163125007E-6</v>
      </c>
      <c r="BW433" s="10">
        <f>3/24000000*OO[[#This Row],[131 (05JUL1985 06:00:00)-Water Temperature (C)]]*OO[[#This Row],[73]]</f>
        <v>6.6877787991999993E-6</v>
      </c>
      <c r="BX433" s="10">
        <f>3/24000000*OO[[#This Row],[132 (05JUL1985 09:00:00)-Water Temperature (C)]]*OO[[#This Row],[74]]</f>
        <v>6.2228329513999992E-6</v>
      </c>
      <c r="BY433" s="10">
        <f>3/24000000*OO[[#This Row],[133 (05JUL1985 12:00:00)-Water Temperature (C)]]*OO[[#This Row],[75]]</f>
        <v>6.0646150268749999E-6</v>
      </c>
      <c r="BZ433" s="10">
        <f>3/24000000*OO[[#This Row],[134 (05JUL1985 15:00:00)-Water Temperature (C)]]*OO[[#This Row],[76]]</f>
        <v>6.1295489163224997E-6</v>
      </c>
      <c r="CA433" s="10">
        <f>3/24000000*OO[[#This Row],[135 (05JUL1985 18:00:00)-Water Temperature (C)]]*OO[[#This Row],[77]]</f>
        <v>6.1949383596319998E-6</v>
      </c>
      <c r="CB433" s="10">
        <f>3/24000000*OO[[#This Row],[136 (05JUL1985 21:00:00)-Water Temperature (C)]]*OO[[#This Row],[78]]</f>
        <v>6.1216049946600005E-6</v>
      </c>
      <c r="CC433" s="10">
        <f>3/24000000*OO[[#This Row],[137 (06JUL1985 00:00:00)-Water Temperature (C)]]*OO[[#This Row],[79]]</f>
        <v>5.9164113644099995E-6</v>
      </c>
      <c r="CD433" s="10">
        <f>3/24000000*OO[[#This Row],[138 (06JUL1985 03:00:00)-Water Temperature (C)]]*OO[[#This Row],[80]]</f>
        <v>5.5414157566754994E-6</v>
      </c>
      <c r="CE433" s="10">
        <f>3/24000000*OO[[#This Row],[139 (06JUL1985 06:00:00)-Water Temperature (C)]]*OO[[#This Row],[81]]</f>
        <v>5.0216526572174997E-6</v>
      </c>
      <c r="CF433" s="10">
        <f>3/24000000*OO[[#This Row],[140 (06JUL1985 09:00:00)-Water Temperature (C)]]*OO[[#This Row],[82]]</f>
        <v>4.617533173258125E-6</v>
      </c>
      <c r="CG433" s="10">
        <f>3/24000000*OO[[#This Row],[141 (06JUL1985 12:00:00)-Water Temperature (C)]]*OO[[#This Row],[83]]</f>
        <v>4.4161259468707497E-6</v>
      </c>
      <c r="CH433" s="10">
        <f>3/24000000*OO[[#This Row],[142 (06JUL1985 15:00:00)-Water Temperature (C)]]*OO[[#This Row],[84]]</f>
        <v>4.2901198665515003E-6</v>
      </c>
      <c r="CI433" s="10">
        <f>3/24000000*OO[[#This Row],[143 (06JUL1985 18:00:00)-Water Temperature (C)]]*OO[[#This Row],[85]]</f>
        <v>4.2290274565507494E-6</v>
      </c>
      <c r="CJ433" s="10">
        <f>3/24000000*OO[[#This Row],[144 (06JUL1985 21:00:00)-Water Temperature (C)]]*OO[[#This Row],[86]]</f>
        <v>4.1332047882555004E-6</v>
      </c>
      <c r="CK433" s="10">
        <f>3/24000000*OO[[#This Row],[145 (07JUL1985 00:00:00)-Water Temperature (C)]]*OO[[#This Row],[87]]</f>
        <v>3.9388841667530005E-6</v>
      </c>
      <c r="CL433" s="10">
        <f>3/24000000*OO[[#This Row],[146 (07JUL1985 03:00:00)-Water Temperature (C)]]*OO[[#This Row],[88]]</f>
        <v>3.7175758317102501E-6</v>
      </c>
      <c r="CM433" s="10">
        <f>3/24000000*OO[[#This Row],[147 (07JUL1985 06:00:00)-Water Temperature (C)]]*OO[[#This Row],[89]]</f>
        <v>3.4653659652899999E-6</v>
      </c>
      <c r="CN433" s="10">
        <f>3/24000000*OO[[#This Row],[148 (07JUL1985 09:00:00)-Water Temperature (C)]]*OO[[#This Row],[90]]</f>
        <v>3.2611342387259999E-6</v>
      </c>
      <c r="CO433" s="10">
        <f>3/24000000*OO[[#This Row],[149 (07JUL1985 12:00:00)-Water Temperature (C)]]*OO[[#This Row],[91]]</f>
        <v>3.1169574980775003E-6</v>
      </c>
      <c r="CP433" s="10">
        <f>3/24000000*OO[[#This Row],[150 (07JUL1985 15:00:00)-Water Temperature (C)]]*OO[[#This Row],[92]]</f>
        <v>3.0683683899039999E-6</v>
      </c>
      <c r="CQ433" s="10">
        <f>3/24000000*OO[[#This Row],[151 (07JUL1985 18:00:00)-Water Temperature (C)]]*OO[[#This Row],[93]]</f>
        <v>3.0962802918811253E-6</v>
      </c>
      <c r="CR433" s="10">
        <f>3/24000000*OO[[#This Row],[152 (07JUL1985 21:00:00)-Water Temperature (C)]]*OO[[#This Row],[94]]</f>
        <v>3.0593334732671244E-6</v>
      </c>
      <c r="CS433" s="10">
        <f>3/24000000*OO[[#This Row],[153 (08JUL1985 00:00:00)-Water Temperature (C)]]*OO[[#This Row],[95]]</f>
        <v>2.9504301606440003E-6</v>
      </c>
      <c r="CT433" s="10">
        <f>3/24000000*OO[[#This Row],[154 (08JUL1985 03:00:00)-Water Temperature (C)]]*OO[[#This Row],[96]]</f>
        <v>2.811321816682E-6</v>
      </c>
      <c r="CU433" s="10">
        <f>3/24000000*OO[[#This Row],[155 (08JUL1985 06:00:00)-Water Temperature (C)]]*OO[[#This Row],[97]]</f>
        <v>2.6082325626700001E-6</v>
      </c>
      <c r="CV433" s="10">
        <f>3/24000000*OO[[#This Row],[156 (08JUL1985 09:00:00)-Water Temperature (C)]]*OO[[#This Row],[98]]</f>
        <v>2.4315550807309999E-6</v>
      </c>
      <c r="CW433" s="10">
        <f>3/24000000*OO[[#This Row],[157 (08JUL1985 12:00:00)-Water Temperature (C)]]*OO[[#This Row],[99]]</f>
        <v>2.2826743231556248E-6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0</v>
      </c>
      <c r="W434" s="10">
        <f>3/24000000*OO[[#This Row],[79 (28JUN1985 18:00:00)-Water Temperature (C)]]*OO[[#This Row],[21]]</f>
        <v>0</v>
      </c>
      <c r="X434" s="10">
        <f>3/24000000*OO[[#This Row],[80 (28JUN1985 21:00:00)-Water Temperature (C)]]*OO[[#This Row],[22]]</f>
        <v>0</v>
      </c>
      <c r="Y434" s="10">
        <f>3/24000000*OO[[#This Row],[81 (29JUN1985 00:00:00)-Water Temperature (C)]]*OO[[#This Row],[23]]</f>
        <v>0</v>
      </c>
      <c r="Z434" s="10">
        <f>3/24000000*OO[[#This Row],[82 (29JUN1985 03:00:00)-Water Temperature (C)]]*OO[[#This Row],[24]]</f>
        <v>6.8400831233024992E-43</v>
      </c>
      <c r="AA434" s="10">
        <f>3/24000000*OO[[#This Row],[83 (29JUN1985 06:00:00)-Water Temperature (C)]]*OO[[#This Row],[25]]</f>
        <v>6.6884749953687498E-37</v>
      </c>
      <c r="AB434" s="10">
        <f>3/24000000*OO[[#This Row],[84 (29JUN1985 09:00:00)-Water Temperature (C)]]*OO[[#This Row],[26]]</f>
        <v>9.2728059524099994E-31</v>
      </c>
      <c r="AC434" s="10">
        <f>3/24000000*OO[[#This Row],[85 (29JUN1985 12:00:00)-Water Temperature (C)]]*OO[[#This Row],[27]]</f>
        <v>1.1340346429524998E-25</v>
      </c>
      <c r="AD434" s="10">
        <f>3/24000000*OO[[#This Row],[86 (29JUN1985 15:00:00)-Water Temperature (C)]]*OO[[#This Row],[28]]</f>
        <v>1.0986760119168751E-21</v>
      </c>
      <c r="AE434" s="10">
        <f>3/24000000*OO[[#This Row],[88 (29JUN1985 21:00:00)-Water Temperature (C)]]*OO[[#This Row],[30]]</f>
        <v>8.3865300641975003E-16</v>
      </c>
      <c r="AF434" s="10">
        <f>3/24000000*OO[[#This Row],[88 (29JUN1985 21:00:00)-Water Temperature (C)]]*OO[[#This Row],[30]]</f>
        <v>8.3865300641975003E-16</v>
      </c>
      <c r="AG434" s="10">
        <f>3/24000000*OO[[#This Row],[89 (30JUN1985 00:00:00)-Water Temperature (C)]]*OO[[#This Row],[31]]</f>
        <v>1.5890067760350003E-13</v>
      </c>
      <c r="AH434" s="10">
        <f>3/24000000*OO[[#This Row],[90 (30JUN1985 03:00:00)-Water Temperature (C)]]*OO[[#This Row],[32]]</f>
        <v>1.4836633978389996E-11</v>
      </c>
      <c r="AI434" s="10">
        <f>3/24000000*OO[[#This Row],[91 (30JUN1985 06:00:00)-Water Temperature (C)]]*OO[[#This Row],[33]]</f>
        <v>7.3471329992550004E-10</v>
      </c>
      <c r="AJ434" s="10">
        <f>3/24000000*OO[[#This Row],[92 (30JUN1985 09:00:00)-Water Temperature (C)]]*OO[[#This Row],[34]]</f>
        <v>2.1411418700538748E-8</v>
      </c>
      <c r="AK434" s="10">
        <f>3/24000000*OO[[#This Row],[93 (30JUN1985 12:00:00)-Water Temperature (C)]]*OO[[#This Row],[35]]</f>
        <v>4.0534743377187494E-7</v>
      </c>
      <c r="AL434" s="10">
        <f>3/24000000*OO[[#This Row],[94 (30JUN1985 15:00:00)-Water Temperature (C)]]*OO[[#This Row],[36]]</f>
        <v>5.4830849551225003E-6</v>
      </c>
      <c r="AM434" s="10">
        <f>3/24000000*OO[[#This Row],[95 (30JUN1985 18:00:00)-Water Temperature (C)]]*OO[[#This Row],[37]]</f>
        <v>5.0670070650937508E-5</v>
      </c>
      <c r="AN434" s="10">
        <f>3/24000000*OO[[#This Row],[96 (30JUN1985 21:00:00)-Water Temperature (C)]]*OO[[#This Row],[38]]</f>
        <v>3.0865693814809998E-4</v>
      </c>
      <c r="AO434" s="10">
        <f>3/24000000*OO[[#This Row],[97 (01JUL1985 00:00:00)-Water Temperature (C)]]*OO[[#This Row],[39]]</f>
        <v>1.3568880333192498E-3</v>
      </c>
      <c r="AP434" s="10">
        <f>3/24000000*OO[[#This Row],[98 (01JUL1985 03:00:00)-Water Temperature (C)]]*OO[[#This Row],[40]]</f>
        <v>4.5075309718006244E-3</v>
      </c>
      <c r="AQ434" s="10">
        <f>3/24000000*OO[[#This Row],[99 (01JUL1985 06:00:00)-Water Temperature (C)]]*OO[[#This Row],[41]]</f>
        <v>1.130576674269E-2</v>
      </c>
      <c r="AR434" s="10">
        <f>3/24000000*OO[[#This Row],[100 (01JUL1985 09:00:00)-Water Temperature (C)]]*OO[[#This Row],[42]]</f>
        <v>2.2900302535158748E-2</v>
      </c>
      <c r="AS434" s="10">
        <f>3/24000000*OO[[#This Row],[101 (01JUL1985 12:00:00)-Water Temperature (C)]]*OO[[#This Row],[43]]</f>
        <v>3.8197095845435E-2</v>
      </c>
      <c r="AT434" s="10">
        <f>3/24000000*OO[[#This Row],[102 (01JUL1985 15:00:00)-Water Temperature (C)]]*OO[[#This Row],[44]]</f>
        <v>5.3714390210512497E-2</v>
      </c>
      <c r="AU434" s="10">
        <f>3/24000000*OO[[#This Row],[103 (01JUL1985 18:00:00)-Water Temperature (C)]]*OO[[#This Row],[45]]</f>
        <v>6.2711350280999986E-2</v>
      </c>
      <c r="AV434" s="10">
        <f>3/24000000*OO[[#This Row],[104 (01JUL1985 21:00:00)-Water Temperature (C)]]*OO[[#This Row],[46]]</f>
        <v>6.2236920971249998E-2</v>
      </c>
      <c r="AW434" s="10">
        <f>3/24000000*OO[[#This Row],[105 (02JUL1985 00:00:00)-Water Temperature (C)]]*OO[[#This Row],[47]]</f>
        <v>5.2473308168300002E-2</v>
      </c>
      <c r="AX434" s="10">
        <f>3/24000000*OO[[#This Row],[106 (02JUL1985 03:00:00)-Water Temperature (C)]]*OO[[#This Row],[48]]</f>
        <v>3.8156743186259993E-2</v>
      </c>
      <c r="AY434" s="10">
        <f>3/24000000*OO[[#This Row],[107 (02JUL1985 06:00:00)-Water Temperature (C)]]*OO[[#This Row],[49]]</f>
        <v>2.4603845899062497E-2</v>
      </c>
      <c r="AZ434" s="10">
        <f>3/24000000*OO[[#This Row],[108 (02JUL1985 09:00:00)-Water Temperature (C)]]*OO[[#This Row],[50]]</f>
        <v>1.4791438481049999E-2</v>
      </c>
      <c r="BA434" s="10">
        <f>3/24000000*OO[[#This Row],[109 (02JUL1985 12:00:00)-Water Temperature (C)]]*OO[[#This Row],[51]]</f>
        <v>8.2395469446537497E-3</v>
      </c>
      <c r="BB434" s="10">
        <f>3/24000000*OO[[#This Row],[110 (02JUL1985 15:00:00)-Water Temperature (C)]]*OO[[#This Row],[52]]</f>
        <v>4.2897633470307499E-3</v>
      </c>
      <c r="BC434" s="10">
        <f>3/24000000*OO[[#This Row],[111 (02JUL1985 18:00:00)-Water Temperature (C)]]*OO[[#This Row],[53]]</f>
        <v>2.0694653903144994E-3</v>
      </c>
      <c r="BD434" s="10">
        <f>3/24000000*OO[[#This Row],[112 (02JUL1985 21:00:00)-Water Temperature (C)]]*OO[[#This Row],[54]]</f>
        <v>9.0360375338400004E-4</v>
      </c>
      <c r="BE434" s="10">
        <f>3/24000000*OO[[#This Row],[113 (03JUL1985 00:00:00)-Water Temperature (C)]]*OO[[#This Row],[55]]</f>
        <v>3.7455515961232498E-4</v>
      </c>
      <c r="BF434" s="10">
        <f>3/24000000*OO[[#This Row],[114 (03JUL1985 03:00:00)-Water Temperature (C)]]*OO[[#This Row],[56]]</f>
        <v>1.6061076725070001E-4</v>
      </c>
      <c r="BG434" s="10">
        <f>3/24000000*OO[[#This Row],[115 (03JUL1985 06:00:00)-Water Temperature (C)]]*OO[[#This Row],[57]]</f>
        <v>8.1277746744487495E-5</v>
      </c>
      <c r="BH434" s="10">
        <f>3/24000000*OO[[#This Row],[116 (03JUL1985 09:00:00)-Water Temperature (C)]]*OO[[#This Row],[58]]</f>
        <v>5.6753502446999998E-5</v>
      </c>
      <c r="BI434" s="10">
        <f>3/24000000*OO[[#This Row],[117 (03JUL1985 12:00:00)-Water Temperature (C)]]*OO[[#This Row],[59]]</f>
        <v>5.1937447321874997E-5</v>
      </c>
      <c r="BJ434" s="10">
        <f>3/24000000*OO[[#This Row],[118 (03JUL1985 15:00:00)-Water Temperature (C)]]*OO[[#This Row],[60]]</f>
        <v>5.3128532111849995E-5</v>
      </c>
      <c r="BK434" s="10">
        <f>3/24000000*OO[[#This Row],[119 (03JUL1985 18:00:00)-Water Temperature (C)]]*OO[[#This Row],[61]]</f>
        <v>5.3864198666223749E-5</v>
      </c>
      <c r="BL434" s="10">
        <f>3/24000000*OO[[#This Row],[120 (03JUL1985 21:00:00)-Water Temperature (C)]]*OO[[#This Row],[62]]</f>
        <v>5.1999535843657499E-5</v>
      </c>
      <c r="BM434" s="10">
        <f>3/24000000*OO[[#This Row],[121 (04JUL1985 00:00:00)-Water Temperature (C)]]*OO[[#This Row],[63]]</f>
        <v>4.7509207241272492E-5</v>
      </c>
      <c r="BN434" s="10">
        <f>3/24000000*OO[[#This Row],[122 (04JUL1985 03:00:00)-Water Temperature (C)]]*OO[[#This Row],[64]]</f>
        <v>4.0791386836349997E-5</v>
      </c>
      <c r="BO434" s="10">
        <f>3/24000000*OO[[#This Row],[123 (04JUL1985 06:00:00)-Water Temperature (C)]]*OO[[#This Row],[65]]</f>
        <v>3.3246270254339998E-5</v>
      </c>
      <c r="BP434" s="10">
        <f>3/24000000*OO[[#This Row],[124 (04JUL1985 09:00:00)-Water Temperature (C)]]*OO[[#This Row],[66]]</f>
        <v>2.7050925168060001E-5</v>
      </c>
      <c r="BQ434" s="10">
        <f>3/24000000*OO[[#This Row],[125 (04JUL1985 12:00:00)-Water Temperature (C)]]*OO[[#This Row],[67]]</f>
        <v>2.1980752811414998E-5</v>
      </c>
      <c r="BR434" s="10">
        <f>3/24000000*OO[[#This Row],[126 (04JUL1985 15:00:00)-Water Temperature (C)]]*OO[[#This Row],[68]]</f>
        <v>1.7943607272217498E-5</v>
      </c>
      <c r="BS434" s="10">
        <f>3/24000000*OO[[#This Row],[127 (04JUL1985 18:00:00)-Water Temperature (C)]]*OO[[#This Row],[69]]</f>
        <v>1.4980443791324997E-5</v>
      </c>
      <c r="BT434" s="10">
        <f>3/24000000*OO[[#This Row],[128 (04JUL1985 21:00:00)-Water Temperature (C)]]*OO[[#This Row],[70]]</f>
        <v>1.2759013822589999E-5</v>
      </c>
      <c r="BU434" s="10">
        <f>3/24000000*OO[[#This Row],[129 (05JUL1985 00:00:00)-Water Temperature (C)]]*OO[[#This Row],[71]]</f>
        <v>1.10560993337025E-5</v>
      </c>
      <c r="BV434" s="10">
        <f>3/24000000*OO[[#This Row],[130 (05JUL1985 03:00:00)-Water Temperature (C)]]*OO[[#This Row],[72]]</f>
        <v>9.7681696017424998E-6</v>
      </c>
      <c r="BW434" s="10">
        <f>3/24000000*OO[[#This Row],[131 (05JUL1985 06:00:00)-Water Temperature (C)]]*OO[[#This Row],[73]]</f>
        <v>8.7605236698600006E-6</v>
      </c>
      <c r="BX434" s="10">
        <f>3/24000000*OO[[#This Row],[132 (05JUL1985 09:00:00)-Water Temperature (C)]]*OO[[#This Row],[74]]</f>
        <v>8.150567813399999E-6</v>
      </c>
      <c r="BY434" s="10">
        <f>3/24000000*OO[[#This Row],[133 (05JUL1985 12:00:00)-Water Temperature (C)]]*OO[[#This Row],[75]]</f>
        <v>7.9421154504649987E-6</v>
      </c>
      <c r="BZ434" s="10">
        <f>3/24000000*OO[[#This Row],[134 (05JUL1985 15:00:00)-Water Temperature (C)]]*OO[[#This Row],[76]]</f>
        <v>8.0007184456424993E-6</v>
      </c>
      <c r="CA434" s="10">
        <f>3/24000000*OO[[#This Row],[135 (05JUL1985 18:00:00)-Water Temperature (C)]]*OO[[#This Row],[77]]</f>
        <v>8.042369288422499E-6</v>
      </c>
      <c r="CB434" s="10">
        <f>3/24000000*OO[[#This Row],[136 (05JUL1985 21:00:00)-Water Temperature (C)]]*OO[[#This Row],[78]]</f>
        <v>7.9157811402E-6</v>
      </c>
      <c r="CC434" s="10">
        <f>3/24000000*OO[[#This Row],[137 (06JUL1985 00:00:00)-Water Temperature (C)]]*OO[[#This Row],[79]]</f>
        <v>7.6618485755312487E-6</v>
      </c>
      <c r="CD434" s="10">
        <f>3/24000000*OO[[#This Row],[138 (06JUL1985 03:00:00)-Water Temperature (C)]]*OO[[#This Row],[80]]</f>
        <v>7.2147846838425E-6</v>
      </c>
      <c r="CE434" s="10">
        <f>3/24000000*OO[[#This Row],[139 (06JUL1985 06:00:00)-Water Temperature (C)]]*OO[[#This Row],[81]]</f>
        <v>6.5592011455249995E-6</v>
      </c>
      <c r="CF434" s="10">
        <f>3/24000000*OO[[#This Row],[140 (06JUL1985 09:00:00)-Water Temperature (C)]]*OO[[#This Row],[82]]</f>
        <v>6.0231613749099989E-6</v>
      </c>
      <c r="CG434" s="10">
        <f>3/24000000*OO[[#This Row],[141 (06JUL1985 12:00:00)-Water Temperature (C)]]*OO[[#This Row],[83]]</f>
        <v>5.7444711192184995E-6</v>
      </c>
      <c r="CH434" s="10">
        <f>3/24000000*OO[[#This Row],[142 (06JUL1985 15:00:00)-Water Temperature (C)]]*OO[[#This Row],[84]]</f>
        <v>5.5625480959724999E-6</v>
      </c>
      <c r="CI434" s="10">
        <f>3/24000000*OO[[#This Row],[143 (06JUL1985 18:00:00)-Water Temperature (C)]]*OO[[#This Row],[85]]</f>
        <v>5.4691773565747497E-6</v>
      </c>
      <c r="CJ434" s="10">
        <f>3/24000000*OO[[#This Row],[144 (06JUL1985 21:00:00)-Water Temperature (C)]]*OO[[#This Row],[86]]</f>
        <v>5.3424218432512499E-6</v>
      </c>
      <c r="CK434" s="10">
        <f>3/24000000*OO[[#This Row],[145 (07JUL1985 00:00:00)-Water Temperature (C)]]*OO[[#This Row],[87]]</f>
        <v>5.0975569312935002E-6</v>
      </c>
      <c r="CL434" s="10">
        <f>3/24000000*OO[[#This Row],[146 (07JUL1985 03:00:00)-Water Temperature (C)]]*OO[[#This Row],[88]]</f>
        <v>4.8186075575540003E-6</v>
      </c>
      <c r="CM434" s="10">
        <f>3/24000000*OO[[#This Row],[147 (07JUL1985 06:00:00)-Water Temperature (C)]]*OO[[#This Row],[89]]</f>
        <v>4.5033504360654995E-6</v>
      </c>
      <c r="CN434" s="10">
        <f>3/24000000*OO[[#This Row],[148 (07JUL1985 09:00:00)-Water Temperature (C)]]*OO[[#This Row],[90]]</f>
        <v>4.2426830373777498E-6</v>
      </c>
      <c r="CO434" s="10">
        <f>3/24000000*OO[[#This Row],[149 (07JUL1985 12:00:00)-Water Temperature (C)]]*OO[[#This Row],[91]]</f>
        <v>4.0506442682160001E-6</v>
      </c>
      <c r="CP434" s="10">
        <f>3/24000000*OO[[#This Row],[150 (07JUL1985 15:00:00)-Water Temperature (C)]]*OO[[#This Row],[92]]</f>
        <v>3.98008769554125E-6</v>
      </c>
      <c r="CQ434" s="10">
        <f>3/24000000*OO[[#This Row],[151 (07JUL1985 18:00:00)-Water Temperature (C)]]*OO[[#This Row],[93]]</f>
        <v>4.0082202879162495E-6</v>
      </c>
      <c r="CR434" s="10">
        <f>3/24000000*OO[[#This Row],[152 (07JUL1985 21:00:00)-Water Temperature (C)]]*OO[[#This Row],[94]]</f>
        <v>3.9475563554748749E-6</v>
      </c>
      <c r="CS434" s="10">
        <f>3/24000000*OO[[#This Row],[153 (08JUL1985 00:00:00)-Water Temperature (C)]]*OO[[#This Row],[95]]</f>
        <v>3.8000239593756242E-6</v>
      </c>
      <c r="CT434" s="10">
        <f>3/24000000*OO[[#This Row],[154 (08JUL1985 03:00:00)-Water Temperature (C)]]*OO[[#This Row],[96]]</f>
        <v>3.6314982795599998E-6</v>
      </c>
      <c r="CU434" s="10">
        <f>3/24000000*OO[[#This Row],[155 (08JUL1985 06:00:00)-Water Temperature (C)]]*OO[[#This Row],[97]]</f>
        <v>3.387047072567125E-6</v>
      </c>
      <c r="CV434" s="10">
        <f>3/24000000*OO[[#This Row],[156 (08JUL1985 09:00:00)-Water Temperature (C)]]*OO[[#This Row],[98]]</f>
        <v>3.1630478001336247E-6</v>
      </c>
      <c r="CW434" s="10">
        <f>3/24000000*OO[[#This Row],[157 (08JUL1985 12:00:00)-Water Temperature (C)]]*OO[[#This Row],[99]]</f>
        <v>2.9589419562889995E-6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0</v>
      </c>
      <c r="W435" s="10">
        <f>3/24000000*OO[[#This Row],[79 (28JUN1985 18:00:00)-Water Temperature (C)]]*OO[[#This Row],[21]]</f>
        <v>0</v>
      </c>
      <c r="X435" s="10">
        <f>3/24000000*OO[[#This Row],[80 (28JUN1985 21:00:00)-Water Temperature (C)]]*OO[[#This Row],[22]]</f>
        <v>0</v>
      </c>
      <c r="Y435" s="10">
        <f>3/24000000*OO[[#This Row],[81 (29JUN1985 00:00:00)-Water Temperature (C)]]*OO[[#This Row],[23]]</f>
        <v>0</v>
      </c>
      <c r="Z435" s="10">
        <f>3/24000000*OO[[#This Row],[82 (29JUN1985 03:00:00)-Water Temperature (C)]]*OO[[#This Row],[24]]</f>
        <v>2.930990629568E-43</v>
      </c>
      <c r="AA435" s="10">
        <f>3/24000000*OO[[#This Row],[83 (29JUN1985 06:00:00)-Water Temperature (C)]]*OO[[#This Row],[25]]</f>
        <v>4.6556682674687492E-37</v>
      </c>
      <c r="AB435" s="10">
        <f>3/24000000*OO[[#This Row],[84 (29JUN1985 09:00:00)-Water Temperature (C)]]*OO[[#This Row],[26]]</f>
        <v>5.1296597769299999E-31</v>
      </c>
      <c r="AC435" s="10">
        <f>3/24000000*OO[[#This Row],[85 (29JUN1985 12:00:00)-Water Temperature (C)]]*OO[[#This Row],[27]]</f>
        <v>7.5845508824749999E-26</v>
      </c>
      <c r="AD435" s="10">
        <f>3/24000000*OO[[#This Row],[86 (29JUN1985 15:00:00)-Water Temperature (C)]]*OO[[#This Row],[28]]</f>
        <v>8.5047419513199995E-22</v>
      </c>
      <c r="AE435" s="10">
        <f>3/24000000*OO[[#This Row],[88 (29JUN1985 21:00:00)-Water Temperature (C)]]*OO[[#This Row],[30]]</f>
        <v>7.6779655788712501E-16</v>
      </c>
      <c r="AF435" s="10">
        <f>3/24000000*OO[[#This Row],[88 (29JUN1985 21:00:00)-Water Temperature (C)]]*OO[[#This Row],[30]]</f>
        <v>7.6779655788712501E-16</v>
      </c>
      <c r="AG435" s="10">
        <f>3/24000000*OO[[#This Row],[89 (30JUN1985 00:00:00)-Water Temperature (C)]]*OO[[#This Row],[31]]</f>
        <v>1.5385690457474998E-13</v>
      </c>
      <c r="AH435" s="10">
        <f>3/24000000*OO[[#This Row],[90 (30JUN1985 03:00:00)-Water Temperature (C)]]*OO[[#This Row],[32]]</f>
        <v>1.5119565895575001E-11</v>
      </c>
      <c r="AI435" s="10">
        <f>3/24000000*OO[[#This Row],[91 (30JUN1985 06:00:00)-Water Temperature (C)]]*OO[[#This Row],[33]]</f>
        <v>7.8564142850800001E-10</v>
      </c>
      <c r="AJ435" s="10">
        <f>3/24000000*OO[[#This Row],[92 (30JUN1985 09:00:00)-Water Temperature (C)]]*OO[[#This Row],[34]]</f>
        <v>2.3849929365006249E-8</v>
      </c>
      <c r="AK435" s="10">
        <f>3/24000000*OO[[#This Row],[93 (30JUN1985 12:00:00)-Water Temperature (C)]]*OO[[#This Row],[35]]</f>
        <v>4.6798283758499992E-7</v>
      </c>
      <c r="AL435" s="10">
        <f>3/24000000*OO[[#This Row],[94 (30JUN1985 15:00:00)-Water Temperature (C)]]*OO[[#This Row],[36]]</f>
        <v>6.5496274716599998E-6</v>
      </c>
      <c r="AM435" s="10">
        <f>3/24000000*OO[[#This Row],[95 (30JUN1985 18:00:00)-Water Temperature (C)]]*OO[[#This Row],[37]]</f>
        <v>6.2493160939874992E-5</v>
      </c>
      <c r="AN435" s="10">
        <f>3/24000000*OO[[#This Row],[96 (30JUN1985 21:00:00)-Water Temperature (C)]]*OO[[#This Row],[38]]</f>
        <v>3.9330181643899999E-4</v>
      </c>
      <c r="AO435" s="10">
        <f>3/24000000*OO[[#This Row],[97 (01JUL1985 00:00:00)-Water Temperature (C)]]*OO[[#This Row],[39]]</f>
        <v>1.774597602044625E-3</v>
      </c>
      <c r="AP435" s="10">
        <f>3/24000000*OO[[#This Row],[98 (01JUL1985 03:00:00)-Water Temperature (C)]]*OO[[#This Row],[40]]</f>
        <v>6.0718311486612489E-3</v>
      </c>
      <c r="AQ435" s="10">
        <f>3/24000000*OO[[#This Row],[99 (01JUL1985 06:00:00)-Water Temperature (C)]]*OO[[#This Row],[41]]</f>
        <v>1.5682382174379998E-2</v>
      </c>
      <c r="AR435" s="10">
        <f>3/24000000*OO[[#This Row],[100 (01JUL1985 09:00:00)-Water Temperature (C)]]*OO[[#This Row],[42]]</f>
        <v>3.2544786920155E-2</v>
      </c>
      <c r="AS435" s="10">
        <f>3/24000000*OO[[#This Row],[101 (01JUL1985 12:00:00)-Water Temperature (C)]]*OO[[#This Row],[43]]</f>
        <v>5.5495839626924996E-2</v>
      </c>
      <c r="AT435" s="10">
        <f>3/24000000*OO[[#This Row],[102 (01JUL1985 15:00:00)-Water Temperature (C)]]*OO[[#This Row],[44]]</f>
        <v>7.9543144999800017E-2</v>
      </c>
      <c r="AU435" s="10">
        <f>3/24000000*OO[[#This Row],[103 (01JUL1985 18:00:00)-Water Temperature (C)]]*OO[[#This Row],[45]]</f>
        <v>9.4620132290362494E-2</v>
      </c>
      <c r="AV435" s="10">
        <f>3/24000000*OO[[#This Row],[104 (01JUL1985 21:00:00)-Water Temperature (C)]]*OO[[#This Row],[46]]</f>
        <v>9.5516876430075004E-2</v>
      </c>
      <c r="AW435" s="10">
        <f>3/24000000*OO[[#This Row],[105 (02JUL1985 00:00:00)-Water Temperature (C)]]*OO[[#This Row],[47]]</f>
        <v>8.1998784327450003E-2</v>
      </c>
      <c r="AX435" s="10">
        <f>3/24000000*OO[[#This Row],[106 (02JUL1985 03:00:00)-Water Temperature (C)]]*OO[[#This Row],[48]]</f>
        <v>6.0759285713499991E-2</v>
      </c>
      <c r="AY435" s="10">
        <f>3/24000000*OO[[#This Row],[107 (02JUL1985 06:00:00)-Water Temperature (C)]]*OO[[#This Row],[49]]</f>
        <v>3.9784771247343746E-2</v>
      </c>
      <c r="AZ435" s="10">
        <f>3/24000000*OO[[#This Row],[108 (02JUL1985 09:00:00)-Water Temperature (C)]]*OO[[#This Row],[50]]</f>
        <v>2.4271204534560002E-2</v>
      </c>
      <c r="BA435" s="10">
        <f>3/24000000*OO[[#This Row],[109 (02JUL1985 12:00:00)-Water Temperature (C)]]*OO[[#This Row],[51]]</f>
        <v>1.371647010472875E-2</v>
      </c>
      <c r="BB435" s="10">
        <f>3/24000000*OO[[#This Row],[110 (02JUL1985 15:00:00)-Water Temperature (C)]]*OO[[#This Row],[52]]</f>
        <v>7.2279385459162494E-3</v>
      </c>
      <c r="BC435" s="10">
        <f>3/24000000*OO[[#This Row],[111 (02JUL1985 18:00:00)-Water Temperature (C)]]*OO[[#This Row],[53]]</f>
        <v>3.5073619308568752E-3</v>
      </c>
      <c r="BD435" s="10">
        <f>3/24000000*OO[[#This Row],[112 (02JUL1985 21:00:00)-Water Temperature (C)]]*OO[[#This Row],[54]]</f>
        <v>1.5400626034173749E-3</v>
      </c>
      <c r="BE435" s="10">
        <f>3/24000000*OO[[#This Row],[113 (03JUL1985 00:00:00)-Water Temperature (C)]]*OO[[#This Row],[55]]</f>
        <v>6.4083207553337494E-4</v>
      </c>
      <c r="BF435" s="10">
        <f>3/24000000*OO[[#This Row],[114 (03JUL1985 03:00:00)-Water Temperature (C)]]*OO[[#This Row],[56]]</f>
        <v>2.7215795200728749E-4</v>
      </c>
      <c r="BG435" s="10">
        <f>3/24000000*OO[[#This Row],[115 (03JUL1985 06:00:00)-Water Temperature (C)]]*OO[[#This Row],[57]]</f>
        <v>1.3395909831324999E-4</v>
      </c>
      <c r="BH435" s="10">
        <f>3/24000000*OO[[#This Row],[116 (03JUL1985 09:00:00)-Water Temperature (C)]]*OO[[#This Row],[58]]</f>
        <v>8.9844993679274988E-5</v>
      </c>
      <c r="BI435" s="10">
        <f>3/24000000*OO[[#This Row],[117 (03JUL1985 12:00:00)-Water Temperature (C)]]*OO[[#This Row],[59]]</f>
        <v>8.0555141517975009E-5</v>
      </c>
      <c r="BJ435" s="10">
        <f>3/24000000*OO[[#This Row],[118 (03JUL1985 15:00:00)-Water Temperature (C)]]*OO[[#This Row],[60]]</f>
        <v>8.1793498710849995E-5</v>
      </c>
      <c r="BK435" s="10">
        <f>3/24000000*OO[[#This Row],[119 (03JUL1985 18:00:00)-Water Temperature (C)]]*OO[[#This Row],[61]]</f>
        <v>8.2797184882499989E-5</v>
      </c>
      <c r="BL435" s="10">
        <f>3/24000000*OO[[#This Row],[120 (03JUL1985 21:00:00)-Water Temperature (C)]]*OO[[#This Row],[62]]</f>
        <v>8.0155639193699998E-5</v>
      </c>
      <c r="BM435" s="10">
        <f>3/24000000*OO[[#This Row],[121 (04JUL1985 00:00:00)-Water Temperature (C)]]*OO[[#This Row],[63]]</f>
        <v>7.3763686076712496E-5</v>
      </c>
      <c r="BN435" s="10">
        <f>3/24000000*OO[[#This Row],[122 (04JUL1985 03:00:00)-Water Temperature (C)]]*OO[[#This Row],[64]]</f>
        <v>6.403752599174999E-5</v>
      </c>
      <c r="BO435" s="10">
        <f>3/24000000*OO[[#This Row],[123 (04JUL1985 06:00:00)-Water Temperature (C)]]*OO[[#This Row],[65]]</f>
        <v>5.2595103262646251E-5</v>
      </c>
      <c r="BP435" s="10">
        <f>3/24000000*OO[[#This Row],[124 (04JUL1985 09:00:00)-Water Temperature (C)]]*OO[[#This Row],[66]]</f>
        <v>4.2940836467813748E-5</v>
      </c>
      <c r="BQ435" s="10">
        <f>3/24000000*OO[[#This Row],[125 (04JUL1985 12:00:00)-Water Temperature (C)]]*OO[[#This Row],[67]]</f>
        <v>3.4913418970762498E-5</v>
      </c>
      <c r="BR435" s="10">
        <f>3/24000000*OO[[#This Row],[126 (04JUL1985 15:00:00)-Water Temperature (C)]]*OO[[#This Row],[68]]</f>
        <v>2.8407786113616247E-5</v>
      </c>
      <c r="BS435" s="10">
        <f>3/24000000*OO[[#This Row],[127 (04JUL1985 18:00:00)-Water Temperature (C)]]*OO[[#This Row],[69]]</f>
        <v>2.3629276125847502E-5</v>
      </c>
      <c r="BT435" s="10">
        <f>3/24000000*OO[[#This Row],[128 (04JUL1985 21:00:00)-Water Temperature (C)]]*OO[[#This Row],[70]]</f>
        <v>2.0100687071624998E-5</v>
      </c>
      <c r="BU435" s="10">
        <f>3/24000000*OO[[#This Row],[129 (05JUL1985 00:00:00)-Water Temperature (C)]]*OO[[#This Row],[71]]</f>
        <v>1.7385396282239998E-5</v>
      </c>
      <c r="BV435" s="10">
        <f>3/24000000*OO[[#This Row],[130 (05JUL1985 03:00:00)-Water Temperature (C)]]*OO[[#This Row],[72]]</f>
        <v>1.5315953793993748E-5</v>
      </c>
      <c r="BW435" s="10">
        <f>3/24000000*OO[[#This Row],[131 (05JUL1985 06:00:00)-Water Temperature (C)]]*OO[[#This Row],[73]]</f>
        <v>1.37194994613375E-5</v>
      </c>
      <c r="BX435" s="10">
        <f>3/24000000*OO[[#This Row],[132 (05JUL1985 09:00:00)-Water Temperature (C)]]*OO[[#This Row],[74]]</f>
        <v>1.2769198180717497E-5</v>
      </c>
      <c r="BY435" s="10">
        <f>3/24000000*OO[[#This Row],[133 (05JUL1985 12:00:00)-Water Temperature (C)]]*OO[[#This Row],[75]]</f>
        <v>1.2450145110375001E-5</v>
      </c>
      <c r="BZ435" s="10">
        <f>3/24000000*OO[[#This Row],[134 (05JUL1985 15:00:00)-Water Temperature (C)]]*OO[[#This Row],[76]]</f>
        <v>1.251569967414375E-5</v>
      </c>
      <c r="CA435" s="10">
        <f>3/24000000*OO[[#This Row],[135 (05JUL1985 18:00:00)-Water Temperature (C)]]*OO[[#This Row],[77]]</f>
        <v>1.2516736148505E-5</v>
      </c>
      <c r="CB435" s="10">
        <f>3/24000000*OO[[#This Row],[136 (05JUL1985 21:00:00)-Water Temperature (C)]]*OO[[#This Row],[78]]</f>
        <v>1.2270048241327499E-5</v>
      </c>
      <c r="CC435" s="10">
        <f>3/24000000*OO[[#This Row],[137 (06JUL1985 00:00:00)-Water Temperature (C)]]*OO[[#This Row],[79]]</f>
        <v>1.1893607843174998E-5</v>
      </c>
      <c r="CD435" s="10">
        <f>3/24000000*OO[[#This Row],[138 (06JUL1985 03:00:00)-Water Temperature (C)]]*OO[[#This Row],[80]]</f>
        <v>1.126720065523E-5</v>
      </c>
      <c r="CE435" s="10">
        <f>3/24000000*OO[[#This Row],[139 (06JUL1985 06:00:00)-Water Temperature (C)]]*OO[[#This Row],[81]]</f>
        <v>1.0290302333931249E-5</v>
      </c>
      <c r="CF435" s="10">
        <f>3/24000000*OO[[#This Row],[140 (06JUL1985 09:00:00)-Water Temperature (C)]]*OO[[#This Row],[82]]</f>
        <v>9.4447415067600003E-6</v>
      </c>
      <c r="CG435" s="10">
        <f>3/24000000*OO[[#This Row],[141 (06JUL1985 12:00:00)-Water Temperature (C)]]*OO[[#This Row],[83]]</f>
        <v>8.9854855513487493E-6</v>
      </c>
      <c r="CH435" s="10">
        <f>3/24000000*OO[[#This Row],[142 (06JUL1985 15:00:00)-Water Temperature (C)]]*OO[[#This Row],[84]]</f>
        <v>8.677611439962499E-6</v>
      </c>
      <c r="CI435" s="10">
        <f>3/24000000*OO[[#This Row],[143 (06JUL1985 18:00:00)-Water Temperature (C)]]*OO[[#This Row],[85]]</f>
        <v>8.5093622577124995E-6</v>
      </c>
      <c r="CJ435" s="10">
        <f>3/24000000*OO[[#This Row],[144 (06JUL1985 21:00:00)-Water Temperature (C)]]*OO[[#This Row],[86]]</f>
        <v>8.3108775671437482E-6</v>
      </c>
      <c r="CK435" s="10">
        <f>3/24000000*OO[[#This Row],[145 (07JUL1985 00:00:00)-Water Temperature (C)]]*OO[[#This Row],[87]]</f>
        <v>7.9418403278549986E-6</v>
      </c>
      <c r="CL435" s="10">
        <f>3/24000000*OO[[#This Row],[146 (07JUL1985 03:00:00)-Water Temperature (C)]]*OO[[#This Row],[88]]</f>
        <v>7.5225429717187495E-6</v>
      </c>
      <c r="CM435" s="10">
        <f>3/24000000*OO[[#This Row],[147 (07JUL1985 06:00:00)-Water Temperature (C)]]*OO[[#This Row],[89]]</f>
        <v>7.0514232479774998E-6</v>
      </c>
      <c r="CN435" s="10">
        <f>3/24000000*OO[[#This Row],[148 (07JUL1985 09:00:00)-Water Temperature (C)]]*OO[[#This Row],[90]]</f>
        <v>6.6560435043199995E-6</v>
      </c>
      <c r="CO435" s="10">
        <f>3/24000000*OO[[#This Row],[149 (07JUL1985 12:00:00)-Water Temperature (C)]]*OO[[#This Row],[91]]</f>
        <v>6.3496794660250004E-6</v>
      </c>
      <c r="CP435" s="10">
        <f>3/24000000*OO[[#This Row],[150 (07JUL1985 15:00:00)-Water Temperature (C)]]*OO[[#This Row],[92]]</f>
        <v>6.2325713095800001E-6</v>
      </c>
      <c r="CQ435" s="10">
        <f>3/24000000*OO[[#This Row],[151 (07JUL1985 18:00:00)-Water Temperature (C)]]*OO[[#This Row],[93]]</f>
        <v>6.2620142206125004E-6</v>
      </c>
      <c r="CR435" s="10">
        <f>3/24000000*OO[[#This Row],[152 (07JUL1985 21:00:00)-Water Temperature (C)]]*OO[[#This Row],[94]]</f>
        <v>6.1514818902569996E-6</v>
      </c>
      <c r="CS435" s="10">
        <f>3/24000000*OO[[#This Row],[153 (08JUL1985 00:00:00)-Water Temperature (C)]]*OO[[#This Row],[95]]</f>
        <v>5.9091676866010004E-6</v>
      </c>
      <c r="CT435" s="10">
        <f>3/24000000*OO[[#This Row],[154 (08JUL1985 03:00:00)-Water Temperature (C)]]*OO[[#This Row],[96]]</f>
        <v>5.6625469435972498E-6</v>
      </c>
      <c r="CU435" s="10">
        <f>3/24000000*OO[[#This Row],[155 (08JUL1985 06:00:00)-Water Temperature (C)]]*OO[[#This Row],[97]]</f>
        <v>5.3127775025174991E-6</v>
      </c>
      <c r="CV435" s="10">
        <f>3/24000000*OO[[#This Row],[156 (08JUL1985 09:00:00)-Water Temperature (C)]]*OO[[#This Row],[98]]</f>
        <v>4.97491121439525E-6</v>
      </c>
      <c r="CW435" s="10">
        <f>3/24000000*OO[[#This Row],[157 (08JUL1985 12:00:00)-Water Temperature (C)]]*OO[[#This Row],[99]]</f>
        <v>4.6420701259152504E-6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0</v>
      </c>
      <c r="W436" s="10">
        <f>3/24000000*OO[[#This Row],[79 (28JUN1985 18:00:00)-Water Temperature (C)]]*OO[[#This Row],[21]]</f>
        <v>0</v>
      </c>
      <c r="X436" s="10">
        <f>3/24000000*OO[[#This Row],[80 (28JUN1985 21:00:00)-Water Temperature (C)]]*OO[[#This Row],[22]]</f>
        <v>0</v>
      </c>
      <c r="Y436" s="10">
        <f>3/24000000*OO[[#This Row],[81 (29JUN1985 00:00:00)-Water Temperature (C)]]*OO[[#This Row],[23]]</f>
        <v>0</v>
      </c>
      <c r="Z436" s="10">
        <f>3/24000000*OO[[#This Row],[82 (29JUN1985 03:00:00)-Water Temperature (C)]]*OO[[#This Row],[24]]</f>
        <v>5.1711015155249994E-44</v>
      </c>
      <c r="AA436" s="10">
        <f>3/24000000*OO[[#This Row],[83 (29JUN1985 06:00:00)-Water Temperature (C)]]*OO[[#This Row],[25]]</f>
        <v>1.5722650277424999E-37</v>
      </c>
      <c r="AB436" s="10">
        <f>3/24000000*OO[[#This Row],[84 (29JUN1985 09:00:00)-Water Temperature (C)]]*OO[[#This Row],[26]]</f>
        <v>1.1653391528625E-31</v>
      </c>
      <c r="AC436" s="10">
        <f>3/24000000*OO[[#This Row],[85 (29JUN1985 12:00:00)-Water Temperature (C)]]*OO[[#This Row],[27]]</f>
        <v>2.6897750413662498E-26</v>
      </c>
      <c r="AD436" s="10">
        <f>3/24000000*OO[[#This Row],[86 (29JUN1985 15:00:00)-Water Temperature (C)]]*OO[[#This Row],[28]]</f>
        <v>4.0157841345389997E-22</v>
      </c>
      <c r="AE436" s="10">
        <f>3/24000000*OO[[#This Row],[88 (29JUN1985 21:00:00)-Water Temperature (C)]]*OO[[#This Row],[30]]</f>
        <v>4.5340299911812498E-16</v>
      </c>
      <c r="AF436" s="10">
        <f>3/24000000*OO[[#This Row],[88 (29JUN1985 21:00:00)-Water Temperature (C)]]*OO[[#This Row],[30]]</f>
        <v>4.5340299911812498E-16</v>
      </c>
      <c r="AG436" s="10">
        <f>3/24000000*OO[[#This Row],[89 (30JUN1985 00:00:00)-Water Temperature (C)]]*OO[[#This Row],[31]]</f>
        <v>9.7453053021574996E-14</v>
      </c>
      <c r="AH436" s="10">
        <f>3/24000000*OO[[#This Row],[90 (30JUN1985 03:00:00)-Water Temperature (C)]]*OO[[#This Row],[32]]</f>
        <v>1.02002195416125E-11</v>
      </c>
      <c r="AI436" s="10">
        <f>3/24000000*OO[[#This Row],[91 (30JUN1985 06:00:00)-Water Temperature (C)]]*OO[[#This Row],[33]]</f>
        <v>5.6611540974087495E-10</v>
      </c>
      <c r="AJ436" s="10">
        <f>3/24000000*OO[[#This Row],[92 (30JUN1985 09:00:00)-Water Temperature (C)]]*OO[[#This Row],[34]]</f>
        <v>1.8187564114976249E-8</v>
      </c>
      <c r="AK436" s="10">
        <f>3/24000000*OO[[#This Row],[93 (30JUN1985 12:00:00)-Water Temperature (C)]]*OO[[#This Row],[35]]</f>
        <v>3.7517670024324996E-7</v>
      </c>
      <c r="AL436" s="10">
        <f>3/24000000*OO[[#This Row],[94 (30JUN1985 15:00:00)-Water Temperature (C)]]*OO[[#This Row],[36]]</f>
        <v>5.4597272926175005E-6</v>
      </c>
      <c r="AM436" s="10">
        <f>3/24000000*OO[[#This Row],[95 (30JUN1985 18:00:00)-Water Temperature (C)]]*OO[[#This Row],[37]]</f>
        <v>5.4086012354062492E-5</v>
      </c>
      <c r="AN436" s="10">
        <f>3/24000000*OO[[#This Row],[96 (30JUN1985 21:00:00)-Water Temperature (C)]]*OO[[#This Row],[38]]</f>
        <v>3.5148335155261247E-4</v>
      </c>
      <c r="AO436" s="10">
        <f>3/24000000*OO[[#This Row],[97 (01JUL1985 00:00:00)-Water Temperature (C)]]*OO[[#This Row],[39]]</f>
        <v>1.6283427969699998E-3</v>
      </c>
      <c r="AP436" s="10">
        <f>3/24000000*OO[[#This Row],[98 (01JUL1985 03:00:00)-Water Temperature (C)]]*OO[[#This Row],[40]]</f>
        <v>5.7426380553000003E-3</v>
      </c>
      <c r="AQ436" s="10">
        <f>3/24000000*OO[[#This Row],[99 (01JUL1985 06:00:00)-Water Temperature (C)]]*OO[[#This Row],[41]]</f>
        <v>1.5321985181156248E-2</v>
      </c>
      <c r="AR436" s="10">
        <f>3/24000000*OO[[#This Row],[100 (01JUL1985 09:00:00)-Water Temperature (C)]]*OO[[#This Row],[42]]</f>
        <v>3.2563349140013749E-2</v>
      </c>
      <c r="AS436" s="10">
        <f>3/24000000*OO[[#This Row],[101 (01JUL1985 12:00:00)-Water Temperature (C)]]*OO[[#This Row],[43]]</f>
        <v>5.6460889764299999E-2</v>
      </c>
      <c r="AT436" s="10">
        <f>3/24000000*OO[[#This Row],[102 (01JUL1985 15:00:00)-Water Temperature (C)]]*OO[[#This Row],[44]]</f>
        <v>8.1609896466874998E-2</v>
      </c>
      <c r="AU436" s="10">
        <f>3/24000000*OO[[#This Row],[103 (01JUL1985 18:00:00)-Water Temperature (C)]]*OO[[#This Row],[45]]</f>
        <v>9.7377839952262499E-2</v>
      </c>
      <c r="AV436" s="10">
        <f>3/24000000*OO[[#This Row],[104 (01JUL1985 21:00:00)-Water Temperature (C)]]*OO[[#This Row],[46]]</f>
        <v>9.83389632247125E-2</v>
      </c>
      <c r="AW436" s="10">
        <f>3/24000000*OO[[#This Row],[105 (02JUL1985 00:00:00)-Water Temperature (C)]]*OO[[#This Row],[47]]</f>
        <v>8.4215213759000013E-2</v>
      </c>
      <c r="AX436" s="10">
        <f>3/24000000*OO[[#This Row],[106 (02JUL1985 03:00:00)-Water Temperature (C)]]*OO[[#This Row],[48]]</f>
        <v>6.2061156711225009E-2</v>
      </c>
      <c r="AY436" s="10">
        <f>3/24000000*OO[[#This Row],[107 (02JUL1985 06:00:00)-Water Temperature (C)]]*OO[[#This Row],[49]]</f>
        <v>4.0184892516142504E-2</v>
      </c>
      <c r="AZ436" s="10">
        <f>3/24000000*OO[[#This Row],[108 (02JUL1985 09:00:00)-Water Temperature (C)]]*OO[[#This Row],[50]]</f>
        <v>2.4107289700956248E-2</v>
      </c>
      <c r="BA436" s="10">
        <f>3/24000000*OO[[#This Row],[109 (02JUL1985 12:00:00)-Water Temperature (C)]]*OO[[#This Row],[51]]</f>
        <v>1.3310096027078749E-2</v>
      </c>
      <c r="BB436" s="10">
        <f>3/24000000*OO[[#This Row],[110 (02JUL1985 15:00:00)-Water Temperature (C)]]*OO[[#This Row],[52]]</f>
        <v>6.82020248771875E-3</v>
      </c>
      <c r="BC436" s="10">
        <f>3/24000000*OO[[#This Row],[111 (02JUL1985 18:00:00)-Water Temperature (C)]]*OO[[#This Row],[53]]</f>
        <v>3.2630025789768743E-3</v>
      </c>
      <c r="BD436" s="10">
        <f>3/24000000*OO[[#This Row],[112 (02JUL1985 21:00:00)-Water Temperature (C)]]*OO[[#This Row],[54]]</f>
        <v>1.4418665411744997E-3</v>
      </c>
      <c r="BE436" s="10">
        <f>3/24000000*OO[[#This Row],[113 (03JUL1985 00:00:00)-Water Temperature (C)]]*OO[[#This Row],[55]]</f>
        <v>6.0336677834625001E-4</v>
      </c>
      <c r="BF436" s="10">
        <f>3/24000000*OO[[#This Row],[114 (03JUL1985 03:00:00)-Water Temperature (C)]]*OO[[#This Row],[56]]</f>
        <v>2.5426578319821249E-4</v>
      </c>
      <c r="BG436" s="10">
        <f>3/24000000*OO[[#This Row],[115 (03JUL1985 06:00:00)-Water Temperature (C)]]*OO[[#This Row],[57]]</f>
        <v>1.2211951568932502E-4</v>
      </c>
      <c r="BH436" s="10">
        <f>3/24000000*OO[[#This Row],[116 (03JUL1985 09:00:00)-Water Temperature (C)]]*OO[[#This Row],[58]]</f>
        <v>7.8669660634500001E-5</v>
      </c>
      <c r="BI436" s="10">
        <f>3/24000000*OO[[#This Row],[117 (03JUL1985 12:00:00)-Water Temperature (C)]]*OO[[#This Row],[59]]</f>
        <v>6.8912651391899981E-5</v>
      </c>
      <c r="BJ436" s="10">
        <f>3/24000000*OO[[#This Row],[118 (03JUL1985 15:00:00)-Water Temperature (C)]]*OO[[#This Row],[60]]</f>
        <v>6.9410693767012508E-5</v>
      </c>
      <c r="BK436" s="10">
        <f>3/24000000*OO[[#This Row],[119 (03JUL1985 18:00:00)-Water Temperature (C)]]*OO[[#This Row],[61]]</f>
        <v>7.019341071149999E-5</v>
      </c>
      <c r="BL436" s="10">
        <f>3/24000000*OO[[#This Row],[120 (03JUL1985 21:00:00)-Water Temperature (C)]]*OO[[#This Row],[62]]</f>
        <v>6.8161168533150001E-5</v>
      </c>
      <c r="BM436" s="10">
        <f>3/24000000*OO[[#This Row],[121 (04JUL1985 00:00:00)-Water Temperature (C)]]*OO[[#This Row],[63]]</f>
        <v>6.3183572398404995E-5</v>
      </c>
      <c r="BN436" s="10">
        <f>3/24000000*OO[[#This Row],[122 (04JUL1985 03:00:00)-Water Temperature (C)]]*OO[[#This Row],[64]]</f>
        <v>5.5475048875608754E-5</v>
      </c>
      <c r="BO436" s="10">
        <f>3/24000000*OO[[#This Row],[123 (04JUL1985 06:00:00)-Water Temperature (C)]]*OO[[#This Row],[65]]</f>
        <v>4.595337859991E-5</v>
      </c>
      <c r="BP436" s="10">
        <f>3/24000000*OO[[#This Row],[124 (04JUL1985 09:00:00)-Water Temperature (C)]]*OO[[#This Row],[66]]</f>
        <v>3.7673122071975002E-5</v>
      </c>
      <c r="BQ436" s="10">
        <f>3/24000000*OO[[#This Row],[125 (04JUL1985 12:00:00)-Water Temperature (C)]]*OO[[#This Row],[67]]</f>
        <v>3.0680986546946252E-5</v>
      </c>
      <c r="BR436" s="10">
        <f>3/24000000*OO[[#This Row],[126 (04JUL1985 15:00:00)-Water Temperature (C)]]*OO[[#This Row],[68]]</f>
        <v>2.4899206403887495E-5</v>
      </c>
      <c r="BS436" s="10">
        <f>3/24000000*OO[[#This Row],[127 (04JUL1985 18:00:00)-Water Temperature (C)]]*OO[[#This Row],[69]]</f>
        <v>2.0639672263172501E-5</v>
      </c>
      <c r="BT436" s="10">
        <f>3/24000000*OO[[#This Row],[128 (04JUL1985 21:00:00)-Water Temperature (C)]]*OO[[#This Row],[70]]</f>
        <v>1.7541159665399998E-5</v>
      </c>
      <c r="BU436" s="10">
        <f>3/24000000*OO[[#This Row],[129 (05JUL1985 00:00:00)-Water Temperature (C)]]*OO[[#This Row],[71]]</f>
        <v>1.5133631426453748E-5</v>
      </c>
      <c r="BV436" s="10">
        <f>3/24000000*OO[[#This Row],[130 (05JUL1985 03:00:00)-Water Temperature (C)]]*OO[[#This Row],[72]]</f>
        <v>1.3297645885297499E-5</v>
      </c>
      <c r="BW436" s="10">
        <f>3/24000000*OO[[#This Row],[131 (05JUL1985 06:00:00)-Water Temperature (C)]]*OO[[#This Row],[73]]</f>
        <v>1.18969866328075E-5</v>
      </c>
      <c r="BX436" s="10">
        <f>3/24000000*OO[[#This Row],[132 (05JUL1985 09:00:00)-Water Temperature (C)]]*OO[[#This Row],[74]]</f>
        <v>1.107160086058E-5</v>
      </c>
      <c r="BY436" s="10">
        <f>3/24000000*OO[[#This Row],[133 (05JUL1985 12:00:00)-Water Temperature (C)]]*OO[[#This Row],[75]]</f>
        <v>1.07984019079475E-5</v>
      </c>
      <c r="BZ436" s="10">
        <f>3/24000000*OO[[#This Row],[134 (05JUL1985 15:00:00)-Water Temperature (C)]]*OO[[#This Row],[76]]</f>
        <v>1.084024098633E-5</v>
      </c>
      <c r="CA436" s="10">
        <f>3/24000000*OO[[#This Row],[135 (05JUL1985 18:00:00)-Water Temperature (C)]]*OO[[#This Row],[77]]</f>
        <v>1.0796940837127501E-5</v>
      </c>
      <c r="CB436" s="10">
        <f>3/24000000*OO[[#This Row],[136 (05JUL1985 21:00:00)-Water Temperature (C)]]*OO[[#This Row],[78]]</f>
        <v>1.05438338895775E-5</v>
      </c>
      <c r="CC436" s="10">
        <f>3/24000000*OO[[#This Row],[137 (06JUL1985 00:00:00)-Water Temperature (C)]]*OO[[#This Row],[79]]</f>
        <v>1.022778570321125E-5</v>
      </c>
      <c r="CD436" s="10">
        <f>3/24000000*OO[[#This Row],[138 (06JUL1985 03:00:00)-Water Temperature (C)]]*OO[[#This Row],[80]]</f>
        <v>9.7449813996599994E-6</v>
      </c>
      <c r="CE436" s="10">
        <f>3/24000000*OO[[#This Row],[139 (06JUL1985 06:00:00)-Water Temperature (C)]]*OO[[#This Row],[81]]</f>
        <v>8.9458814556687481E-6</v>
      </c>
      <c r="CF436" s="10">
        <f>3/24000000*OO[[#This Row],[140 (06JUL1985 09:00:00)-Water Temperature (C)]]*OO[[#This Row],[82]]</f>
        <v>8.2108779315224983E-6</v>
      </c>
      <c r="CG436" s="10">
        <f>3/24000000*OO[[#This Row],[141 (06JUL1985 12:00:00)-Water Temperature (C)]]*OO[[#This Row],[83]]</f>
        <v>7.7928046687125001E-6</v>
      </c>
      <c r="CH436" s="10">
        <f>3/24000000*OO[[#This Row],[142 (06JUL1985 15:00:00)-Water Temperature (C)]]*OO[[#This Row],[84]]</f>
        <v>7.5096072007412503E-6</v>
      </c>
      <c r="CI436" s="10">
        <f>3/24000000*OO[[#This Row],[143 (06JUL1985 18:00:00)-Water Temperature (C)]]*OO[[#This Row],[85]]</f>
        <v>7.342530225555E-6</v>
      </c>
      <c r="CJ436" s="10">
        <f>3/24000000*OO[[#This Row],[144 (06JUL1985 21:00:00)-Water Temperature (C)]]*OO[[#This Row],[86]]</f>
        <v>7.1717721538274993E-6</v>
      </c>
      <c r="CK436" s="10">
        <f>3/24000000*OO[[#This Row],[145 (07JUL1985 00:00:00)-Water Temperature (C)]]*OO[[#This Row],[87]]</f>
        <v>6.8626620695412489E-6</v>
      </c>
      <c r="CL436" s="10">
        <f>3/24000000*OO[[#This Row],[146 (07JUL1985 03:00:00)-Water Temperature (C)]]*OO[[#This Row],[88]]</f>
        <v>6.5132876861699991E-6</v>
      </c>
      <c r="CM436" s="10">
        <f>3/24000000*OO[[#This Row],[147 (07JUL1985 06:00:00)-Water Temperature (C)]]*OO[[#This Row],[89]]</f>
        <v>6.1229785483875E-6</v>
      </c>
      <c r="CN436" s="10">
        <f>3/24000000*OO[[#This Row],[148 (07JUL1985 09:00:00)-Water Temperature (C)]]*OO[[#This Row],[90]]</f>
        <v>5.7915646985131243E-6</v>
      </c>
      <c r="CO436" s="10">
        <f>3/24000000*OO[[#This Row],[149 (07JUL1985 12:00:00)-Water Temperature (C)]]*OO[[#This Row],[91]]</f>
        <v>5.5204962802990001E-6</v>
      </c>
      <c r="CP436" s="10">
        <f>3/24000000*OO[[#This Row],[150 (07JUL1985 15:00:00)-Water Temperature (C)]]*OO[[#This Row],[92]]</f>
        <v>5.4142136071562502E-6</v>
      </c>
      <c r="CQ436" s="10">
        <f>3/24000000*OO[[#This Row],[151 (07JUL1985 18:00:00)-Water Temperature (C)]]*OO[[#This Row],[93]]</f>
        <v>5.4273607757464999E-6</v>
      </c>
      <c r="CR436" s="10">
        <f>3/24000000*OO[[#This Row],[152 (07JUL1985 21:00:00)-Water Temperature (C)]]*OO[[#This Row],[94]]</f>
        <v>5.3243033849529997E-6</v>
      </c>
      <c r="CS436" s="10">
        <f>3/24000000*OO[[#This Row],[153 (08JUL1985 00:00:00)-Water Temperature (C)]]*OO[[#This Row],[95]]</f>
        <v>5.1027327947818754E-6</v>
      </c>
      <c r="CT436" s="10">
        <f>3/24000000*OO[[#This Row],[154 (08JUL1985 03:00:00)-Water Temperature (C)]]*OO[[#This Row],[96]]</f>
        <v>4.9009262816092495E-6</v>
      </c>
      <c r="CU436" s="10">
        <f>3/24000000*OO[[#This Row],[155 (08JUL1985 06:00:00)-Water Temperature (C)]]*OO[[#This Row],[97]]</f>
        <v>4.6235249116802497E-6</v>
      </c>
      <c r="CV436" s="10">
        <f>3/24000000*OO[[#This Row],[156 (08JUL1985 09:00:00)-Water Temperature (C)]]*OO[[#This Row],[98]]</f>
        <v>4.3422813885880007E-6</v>
      </c>
      <c r="CW436" s="10">
        <f>3/24000000*OO[[#This Row],[157 (08JUL1985 12:00:00)-Water Temperature (C)]]*OO[[#This Row],[99]]</f>
        <v>4.0469636723229998E-6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0</v>
      </c>
      <c r="W437" s="10">
        <f>3/24000000*OO[[#This Row],[79 (28JUN1985 18:00:00)-Water Temperature (C)]]*OO[[#This Row],[21]]</f>
        <v>0</v>
      </c>
      <c r="X437" s="10">
        <f>3/24000000*OO[[#This Row],[80 (28JUN1985 21:00:00)-Water Temperature (C)]]*OO[[#This Row],[22]]</f>
        <v>0</v>
      </c>
      <c r="Y437" s="10">
        <f>3/24000000*OO[[#This Row],[81 (29JUN1985 00:00:00)-Water Temperature (C)]]*OO[[#This Row],[23]]</f>
        <v>0</v>
      </c>
      <c r="Z437" s="10">
        <f>3/24000000*OO[[#This Row],[82 (29JUN1985 03:00:00)-Water Temperature (C)]]*OO[[#This Row],[24]]</f>
        <v>0</v>
      </c>
      <c r="AA437" s="10">
        <f>3/24000000*OO[[#This Row],[83 (29JUN1985 06:00:00)-Water Temperature (C)]]*OO[[#This Row],[25]]</f>
        <v>5.9542626344100003E-38</v>
      </c>
      <c r="AB437" s="10">
        <f>3/24000000*OO[[#This Row],[84 (29JUN1985 09:00:00)-Water Temperature (C)]]*OO[[#This Row],[26]]</f>
        <v>4.3982643137812498E-32</v>
      </c>
      <c r="AC437" s="10">
        <f>3/24000000*OO[[#This Row],[85 (29JUN1985 12:00:00)-Water Temperature (C)]]*OO[[#This Row],[27]]</f>
        <v>1.0983861661307499E-26</v>
      </c>
      <c r="AD437" s="10">
        <f>3/24000000*OO[[#This Row],[86 (29JUN1985 15:00:00)-Water Temperature (C)]]*OO[[#This Row],[28]]</f>
        <v>1.8016508270189996E-22</v>
      </c>
      <c r="AE437" s="10">
        <f>3/24000000*OO[[#This Row],[88 (29JUN1985 21:00:00)-Water Temperature (C)]]*OO[[#This Row],[30]]</f>
        <v>2.5459720467915E-16</v>
      </c>
      <c r="AF437" s="10">
        <f>3/24000000*OO[[#This Row],[88 (29JUN1985 21:00:00)-Water Temperature (C)]]*OO[[#This Row],[30]]</f>
        <v>2.5459720467915E-16</v>
      </c>
      <c r="AG437" s="10">
        <f>3/24000000*OO[[#This Row],[89 (30JUN1985 00:00:00)-Water Temperature (C)]]*OO[[#This Row],[31]]</f>
        <v>5.9296029908150002E-14</v>
      </c>
      <c r="AH437" s="10">
        <f>3/24000000*OO[[#This Row],[90 (30JUN1985 03:00:00)-Water Temperature (C)]]*OO[[#This Row],[32]]</f>
        <v>6.6712614448999994E-12</v>
      </c>
      <c r="AI437" s="10">
        <f>3/24000000*OO[[#This Row],[91 (30JUN1985 06:00:00)-Water Temperature (C)]]*OO[[#This Row],[33]]</f>
        <v>3.9858684467139999E-10</v>
      </c>
      <c r="AJ437" s="10">
        <f>3/24000000*OO[[#This Row],[92 (30JUN1985 09:00:00)-Water Temperature (C)]]*OO[[#This Row],[34]]</f>
        <v>1.3709374921406249E-8</v>
      </c>
      <c r="AK437" s="10">
        <f>3/24000000*OO[[#This Row],[93 (30JUN1985 12:00:00)-Water Temperature (C)]]*OO[[#This Row],[35]]</f>
        <v>3.0069434494703743E-7</v>
      </c>
      <c r="AL437" s="10">
        <f>3/24000000*OO[[#This Row],[94 (30JUN1985 15:00:00)-Water Temperature (C)]]*OO[[#This Row],[36]]</f>
        <v>4.5955049441099995E-6</v>
      </c>
      <c r="AM437" s="10">
        <f>3/24000000*OO[[#This Row],[95 (30JUN1985 18:00:00)-Water Temperature (C)]]*OO[[#This Row],[37]]</f>
        <v>4.7622395339277495E-5</v>
      </c>
      <c r="AN437" s="10">
        <f>3/24000000*OO[[#This Row],[96 (30JUN1985 21:00:00)-Water Temperature (C)]]*OO[[#This Row],[38]]</f>
        <v>3.2155247551115E-4</v>
      </c>
      <c r="AO437" s="10">
        <f>3/24000000*OO[[#This Row],[97 (01JUL1985 00:00:00)-Water Temperature (C)]]*OO[[#This Row],[39]]</f>
        <v>1.5450266767913746E-3</v>
      </c>
      <c r="AP437" s="10">
        <f>3/24000000*OO[[#This Row],[98 (01JUL1985 03:00:00)-Water Temperature (C)]]*OO[[#This Row],[40]]</f>
        <v>5.6596609162099997E-3</v>
      </c>
      <c r="AQ437" s="10">
        <f>3/24000000*OO[[#This Row],[99 (01JUL1985 06:00:00)-Water Temperature (C)]]*OO[[#This Row],[41]]</f>
        <v>1.5749067610001249E-2</v>
      </c>
      <c r="AR437" s="10">
        <f>3/24000000*OO[[#This Row],[100 (01JUL1985 09:00:00)-Water Temperature (C)]]*OO[[#This Row],[42]]</f>
        <v>3.4675730711374995E-2</v>
      </c>
      <c r="AS437" s="10">
        <f>3/24000000*OO[[#This Row],[101 (01JUL1985 12:00:00)-Water Temperature (C)]]*OO[[#This Row],[43]]</f>
        <v>6.1833252791662498E-2</v>
      </c>
      <c r="AT437" s="10">
        <f>3/24000000*OO[[#This Row],[102 (01JUL1985 15:00:00)-Water Temperature (C)]]*OO[[#This Row],[44]]</f>
        <v>9.1155289060800004E-2</v>
      </c>
      <c r="AU437" s="10">
        <f>3/24000000*OO[[#This Row],[103 (01JUL1985 18:00:00)-Water Temperature (C)]]*OO[[#This Row],[45]]</f>
        <v>0.1102643503836</v>
      </c>
      <c r="AV437" s="10">
        <f>3/24000000*OO[[#This Row],[104 (01JUL1985 21:00:00)-Water Temperature (C)]]*OO[[#This Row],[46]]</f>
        <v>0.11223177020784998</v>
      </c>
      <c r="AW437" s="10">
        <f>3/24000000*OO[[#This Row],[105 (02JUL1985 00:00:00)-Water Temperature (C)]]*OO[[#This Row],[47]]</f>
        <v>9.6746504200774991E-2</v>
      </c>
      <c r="AX437" s="10">
        <f>3/24000000*OO[[#This Row],[106 (02JUL1985 03:00:00)-Water Temperature (C)]]*OO[[#This Row],[48]]</f>
        <v>7.151132231261248E-2</v>
      </c>
      <c r="AY437" s="10">
        <f>3/24000000*OO[[#This Row],[107 (02JUL1985 06:00:00)-Water Temperature (C)]]*OO[[#This Row],[49]]</f>
        <v>4.6009111116274995E-2</v>
      </c>
      <c r="AZ437" s="10">
        <f>3/24000000*OO[[#This Row],[108 (02JUL1985 09:00:00)-Water Temperature (C)]]*OO[[#This Row],[50]]</f>
        <v>2.7178295637902503E-2</v>
      </c>
      <c r="BA437" s="10">
        <f>3/24000000*OO[[#This Row],[109 (02JUL1985 12:00:00)-Water Temperature (C)]]*OO[[#This Row],[51]]</f>
        <v>1.4552779589326248E-2</v>
      </c>
      <c r="BB437" s="10">
        <f>3/24000000*OO[[#This Row],[110 (02JUL1985 15:00:00)-Water Temperature (C)]]*OO[[#This Row],[52]]</f>
        <v>7.1315588006324992E-3</v>
      </c>
      <c r="BC437" s="10">
        <f>3/24000000*OO[[#This Row],[111 (02JUL1985 18:00:00)-Water Temperature (C)]]*OO[[#This Row],[53]]</f>
        <v>3.2111161457526243E-3</v>
      </c>
      <c r="BD437" s="10">
        <f>3/24000000*OO[[#This Row],[112 (02JUL1985 21:00:00)-Water Temperature (C)]]*OO[[#This Row],[54]]</f>
        <v>1.4252689080222498E-3</v>
      </c>
      <c r="BE437" s="10">
        <f>3/24000000*OO[[#This Row],[113 (03JUL1985 00:00:00)-Water Temperature (C)]]*OO[[#This Row],[55]]</f>
        <v>5.9938034288999997E-4</v>
      </c>
      <c r="BF437" s="10">
        <f>3/24000000*OO[[#This Row],[114 (03JUL1985 03:00:00)-Water Temperature (C)]]*OO[[#This Row],[56]]</f>
        <v>2.5126550888986251E-4</v>
      </c>
      <c r="BG437" s="10">
        <f>3/24000000*OO[[#This Row],[115 (03JUL1985 06:00:00)-Water Temperature (C)]]*OO[[#This Row],[57]]</f>
        <v>1.1830792297899998E-4</v>
      </c>
      <c r="BH437" s="10">
        <f>3/24000000*OO[[#This Row],[116 (03JUL1985 09:00:00)-Water Temperature (C)]]*OO[[#This Row],[58]]</f>
        <v>7.3571687877112493E-5</v>
      </c>
      <c r="BI437" s="10">
        <f>3/24000000*OO[[#This Row],[117 (03JUL1985 12:00:00)-Water Temperature (C)]]*OO[[#This Row],[59]]</f>
        <v>6.2918773361775006E-5</v>
      </c>
      <c r="BJ437" s="10">
        <f>3/24000000*OO[[#This Row],[118 (03JUL1985 15:00:00)-Water Temperature (C)]]*OO[[#This Row],[60]]</f>
        <v>6.2791367386462509E-5</v>
      </c>
      <c r="BK437" s="10">
        <f>3/24000000*OO[[#This Row],[119 (03JUL1985 18:00:00)-Water Temperature (C)]]*OO[[#This Row],[61]]</f>
        <v>6.3366662538287514E-5</v>
      </c>
      <c r="BL437" s="10">
        <f>3/24000000*OO[[#This Row],[120 (03JUL1985 21:00:00)-Water Temperature (C)]]*OO[[#This Row],[62]]</f>
        <v>6.1618725638275005E-5</v>
      </c>
      <c r="BM437" s="10">
        <f>3/24000000*OO[[#This Row],[121 (04JUL1985 00:00:00)-Water Temperature (C)]]*OO[[#This Row],[63]]</f>
        <v>5.7417801789378749E-5</v>
      </c>
      <c r="BN437" s="10">
        <f>3/24000000*OO[[#This Row],[122 (04JUL1985 03:00:00)-Water Temperature (C)]]*OO[[#This Row],[64]]</f>
        <v>5.0788049409405003E-5</v>
      </c>
      <c r="BO437" s="10">
        <f>3/24000000*OO[[#This Row],[123 (04JUL1985 06:00:00)-Water Temperature (C)]]*OO[[#This Row],[65]]</f>
        <v>4.23830955662125E-5</v>
      </c>
      <c r="BP437" s="10">
        <f>3/24000000*OO[[#This Row],[124 (04JUL1985 09:00:00)-Water Temperature (C)]]*OO[[#This Row],[66]]</f>
        <v>3.4870052124536251E-5</v>
      </c>
      <c r="BQ437" s="10">
        <f>3/24000000*OO[[#This Row],[125 (04JUL1985 12:00:00)-Water Temperature (C)]]*OO[[#This Row],[67]]</f>
        <v>2.8435231599078753E-5</v>
      </c>
      <c r="BR437" s="10">
        <f>3/24000000*OO[[#This Row],[126 (04JUL1985 15:00:00)-Water Temperature (C)]]*OO[[#This Row],[68]]</f>
        <v>2.3026112904409999E-5</v>
      </c>
      <c r="BS437" s="10">
        <f>3/24000000*OO[[#This Row],[127 (04JUL1985 18:00:00)-Water Temperature (C)]]*OO[[#This Row],[69]]</f>
        <v>1.9027357660079998E-5</v>
      </c>
      <c r="BT437" s="10">
        <f>3/24000000*OO[[#This Row],[128 (04JUL1985 21:00:00)-Water Temperature (C)]]*OO[[#This Row],[70]]</f>
        <v>1.6146253288293748E-5</v>
      </c>
      <c r="BU437" s="10">
        <f>3/24000000*OO[[#This Row],[129 (05JUL1985 00:00:00)-Water Temperature (C)]]*OO[[#This Row],[71]]</f>
        <v>1.3892785370977501E-5</v>
      </c>
      <c r="BV437" s="10">
        <f>3/24000000*OO[[#This Row],[130 (05JUL1985 03:00:00)-Water Temperature (C)]]*OO[[#This Row],[72]]</f>
        <v>1.217686196146875E-5</v>
      </c>
      <c r="BW437" s="10">
        <f>3/24000000*OO[[#This Row],[131 (05JUL1985 06:00:00)-Water Temperature (C)]]*OO[[#This Row],[73]]</f>
        <v>1.0879029107887499E-5</v>
      </c>
      <c r="BX437" s="10">
        <f>3/24000000*OO[[#This Row],[132 (05JUL1985 09:00:00)-Water Temperature (C)]]*OO[[#This Row],[74]]</f>
        <v>1.0117706571900001E-5</v>
      </c>
      <c r="BY437" s="10">
        <f>3/24000000*OO[[#This Row],[133 (05JUL1985 12:00:00)-Water Temperature (C)]]*OO[[#This Row],[75]]</f>
        <v>9.8660556612387492E-6</v>
      </c>
      <c r="BZ437" s="10">
        <f>3/24000000*OO[[#This Row],[134 (05JUL1985 15:00:00)-Water Temperature (C)]]*OO[[#This Row],[76]]</f>
        <v>9.8958275565099992E-6</v>
      </c>
      <c r="CA437" s="10">
        <f>3/24000000*OO[[#This Row],[135 (05JUL1985 18:00:00)-Water Temperature (C)]]*OO[[#This Row],[77]]</f>
        <v>9.8221556192775013E-6</v>
      </c>
      <c r="CB437" s="10">
        <f>3/24000000*OO[[#This Row],[136 (05JUL1985 21:00:00)-Water Temperature (C)]]*OO[[#This Row],[78]]</f>
        <v>9.5560080902324987E-6</v>
      </c>
      <c r="CC437" s="10">
        <f>3/24000000*OO[[#This Row],[137 (06JUL1985 00:00:00)-Water Temperature (C)]]*OO[[#This Row],[79]]</f>
        <v>9.2676458112824993E-6</v>
      </c>
      <c r="CD437" s="10">
        <f>3/24000000*OO[[#This Row],[138 (06JUL1985 03:00:00)-Water Temperature (C)]]*OO[[#This Row],[80]]</f>
        <v>8.8690345320712495E-6</v>
      </c>
      <c r="CE437" s="10">
        <f>3/24000000*OO[[#This Row],[139 (06JUL1985 06:00:00)-Water Temperature (C)]]*OO[[#This Row],[81]]</f>
        <v>8.1791260333199998E-6</v>
      </c>
      <c r="CF437" s="10">
        <f>3/24000000*OO[[#This Row],[140 (06JUL1985 09:00:00)-Water Temperature (C)]]*OO[[#This Row],[82]]</f>
        <v>7.5106591162525008E-6</v>
      </c>
      <c r="CG437" s="10">
        <f>3/24000000*OO[[#This Row],[141 (06JUL1985 12:00:00)-Water Temperature (C)]]*OO[[#This Row],[83]]</f>
        <v>7.1122942298149988E-6</v>
      </c>
      <c r="CH437" s="10">
        <f>3/24000000*OO[[#This Row],[142 (06JUL1985 15:00:00)-Water Temperature (C)]]*OO[[#This Row],[84]]</f>
        <v>6.8407689938087507E-6</v>
      </c>
      <c r="CI437" s="10">
        <f>3/24000000*OO[[#This Row],[143 (06JUL1985 18:00:00)-Water Temperature (C)]]*OO[[#This Row],[85]]</f>
        <v>6.6700474496949992E-6</v>
      </c>
      <c r="CJ437" s="10">
        <f>3/24000000*OO[[#This Row],[144 (06JUL1985 21:00:00)-Water Temperature (C)]]*OO[[#This Row],[86]]</f>
        <v>6.5123661876799997E-6</v>
      </c>
      <c r="CK437" s="10">
        <f>3/24000000*OO[[#This Row],[145 (07JUL1985 00:00:00)-Water Temperature (C)]]*OO[[#This Row],[87]]</f>
        <v>6.2368034396937501E-6</v>
      </c>
      <c r="CL437" s="10">
        <f>3/24000000*OO[[#This Row],[146 (07JUL1985 03:00:00)-Water Temperature (C)]]*OO[[#This Row],[88]]</f>
        <v>5.9286882526393742E-6</v>
      </c>
      <c r="CM437" s="10">
        <f>3/24000000*OO[[#This Row],[147 (07JUL1985 06:00:00)-Water Temperature (C)]]*OO[[#This Row],[89]]</f>
        <v>5.5858747031981248E-6</v>
      </c>
      <c r="CN437" s="10">
        <f>3/24000000*OO[[#This Row],[148 (07JUL1985 09:00:00)-Water Temperature (C)]]*OO[[#This Row],[90]]</f>
        <v>5.2923655644237498E-6</v>
      </c>
      <c r="CO437" s="10">
        <f>3/24000000*OO[[#This Row],[149 (07JUL1985 12:00:00)-Water Temperature (C)]]*OO[[#This Row],[91]]</f>
        <v>5.0423747690827488E-6</v>
      </c>
      <c r="CP437" s="10">
        <f>3/24000000*OO[[#This Row],[150 (07JUL1985 15:00:00)-Water Temperature (C)]]*OO[[#This Row],[92]]</f>
        <v>4.9403646615959993E-6</v>
      </c>
      <c r="CQ437" s="10">
        <f>3/24000000*OO[[#This Row],[151 (07JUL1985 18:00:00)-Water Temperature (C)]]*OO[[#This Row],[93]]</f>
        <v>4.9416783110000003E-6</v>
      </c>
      <c r="CR437" s="10">
        <f>3/24000000*OO[[#This Row],[152 (07JUL1985 21:00:00)-Water Temperature (C)]]*OO[[#This Row],[94]]</f>
        <v>4.8428043916509999E-6</v>
      </c>
      <c r="CS437" s="10">
        <f>3/24000000*OO[[#This Row],[153 (08JUL1985 00:00:00)-Water Temperature (C)]]*OO[[#This Row],[95]]</f>
        <v>4.6316269443258741E-6</v>
      </c>
      <c r="CT437" s="10">
        <f>3/24000000*OO[[#This Row],[154 (08JUL1985 03:00:00)-Water Temperature (C)]]*OO[[#This Row],[96]]</f>
        <v>4.4537122236626248E-6</v>
      </c>
      <c r="CU437" s="10">
        <f>3/24000000*OO[[#This Row],[155 (08JUL1985 06:00:00)-Water Temperature (C)]]*OO[[#This Row],[97]]</f>
        <v>4.2198180540429999E-6</v>
      </c>
      <c r="CV437" s="10">
        <f>3/24000000*OO[[#This Row],[156 (08JUL1985 09:00:00)-Water Temperature (C)]]*OO[[#This Row],[98]]</f>
        <v>3.974493800237875E-6</v>
      </c>
      <c r="CW437" s="10">
        <f>3/24000000*OO[[#This Row],[157 (08JUL1985 12:00:00)-Water Temperature (C)]]*OO[[#This Row],[99]]</f>
        <v>3.7028732708481243E-6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0</v>
      </c>
      <c r="W438" s="10">
        <f>3/24000000*OO[[#This Row],[79 (28JUN1985 18:00:00)-Water Temperature (C)]]*OO[[#This Row],[21]]</f>
        <v>0</v>
      </c>
      <c r="X438" s="10">
        <f>3/24000000*OO[[#This Row],[80 (28JUN1985 21:00:00)-Water Temperature (C)]]*OO[[#This Row],[22]]</f>
        <v>0</v>
      </c>
      <c r="Y438" s="10">
        <f>3/24000000*OO[[#This Row],[81 (29JUN1985 00:00:00)-Water Temperature (C)]]*OO[[#This Row],[23]]</f>
        <v>0</v>
      </c>
      <c r="Z438" s="10">
        <f>3/24000000*OO[[#This Row],[82 (29JUN1985 03:00:00)-Water Temperature (C)]]*OO[[#This Row],[24]]</f>
        <v>0</v>
      </c>
      <c r="AA438" s="10">
        <f>3/24000000*OO[[#This Row],[83 (29JUN1985 06:00:00)-Water Temperature (C)]]*OO[[#This Row],[25]]</f>
        <v>1.862291799894125E-38</v>
      </c>
      <c r="AB438" s="10">
        <f>3/24000000*OO[[#This Row],[84 (29JUN1985 09:00:00)-Water Temperature (C)]]*OO[[#This Row],[26]]</f>
        <v>1.22162097343275E-32</v>
      </c>
      <c r="AC438" s="10">
        <f>3/24000000*OO[[#This Row],[85 (29JUN1985 12:00:00)-Water Temperature (C)]]*OO[[#This Row],[27]]</f>
        <v>3.7373184444859994E-27</v>
      </c>
      <c r="AD438" s="10">
        <f>3/24000000*OO[[#This Row],[86 (29JUN1985 15:00:00)-Water Temperature (C)]]*OO[[#This Row],[28]]</f>
        <v>7.2284050707312519E-23</v>
      </c>
      <c r="AE438" s="10">
        <f>3/24000000*OO[[#This Row],[88 (29JUN1985 21:00:00)-Water Temperature (C)]]*OO[[#This Row],[30]]</f>
        <v>1.2839313504721249E-16</v>
      </c>
      <c r="AF438" s="10">
        <f>3/24000000*OO[[#This Row],[88 (29JUN1985 21:00:00)-Water Temperature (C)]]*OO[[#This Row],[30]]</f>
        <v>1.2839313504721249E-16</v>
      </c>
      <c r="AG438" s="10">
        <f>3/24000000*OO[[#This Row],[89 (30JUN1985 00:00:00)-Water Temperature (C)]]*OO[[#This Row],[31]]</f>
        <v>3.2246285259285E-14</v>
      </c>
      <c r="AH438" s="10">
        <f>3/24000000*OO[[#This Row],[90 (30JUN1985 03:00:00)-Water Temperature (C)]]*OO[[#This Row],[32]]</f>
        <v>3.8684117792295E-12</v>
      </c>
      <c r="AI438" s="10">
        <f>3/24000000*OO[[#This Row],[91 (30JUN1985 06:00:00)-Water Temperature (C)]]*OO[[#This Row],[33]]</f>
        <v>2.4601963078013751E-10</v>
      </c>
      <c r="AJ438" s="10">
        <f>3/24000000*OO[[#This Row],[92 (30JUN1985 09:00:00)-Water Temperature (C)]]*OO[[#This Row],[34]]</f>
        <v>8.9460688202999998E-9</v>
      </c>
      <c r="AK438" s="10">
        <f>3/24000000*OO[[#This Row],[93 (30JUN1985 12:00:00)-Water Temperature (C)]]*OO[[#This Row],[35]]</f>
        <v>2.0483543471850002E-7</v>
      </c>
      <c r="AL438" s="10">
        <f>3/24000000*OO[[#This Row],[94 (30JUN1985 15:00:00)-Water Temperature (C)]]*OO[[#This Row],[36]]</f>
        <v>3.2526189343406244E-6</v>
      </c>
      <c r="AM438" s="10">
        <f>3/24000000*OO[[#This Row],[95 (30JUN1985 18:00:00)-Water Temperature (C)]]*OO[[#This Row],[37]]</f>
        <v>3.5615936249608748E-5</v>
      </c>
      <c r="AN438" s="10">
        <f>3/24000000*OO[[#This Row],[96 (30JUN1985 21:00:00)-Water Temperature (C)]]*OO[[#This Row],[38]]</f>
        <v>2.5469024147958748E-4</v>
      </c>
      <c r="AO438" s="10">
        <f>3/24000000*OO[[#This Row],[97 (01JUL1985 00:00:00)-Water Temperature (C)]]*OO[[#This Row],[39]]</f>
        <v>1.2874381969229997E-3</v>
      </c>
      <c r="AP438" s="10">
        <f>3/24000000*OO[[#This Row],[98 (01JUL1985 03:00:00)-Water Temperature (C)]]*OO[[#This Row],[40]]</f>
        <v>4.9702813188350001E-3</v>
      </c>
      <c r="AQ438" s="10">
        <f>3/24000000*OO[[#This Row],[99 (01JUL1985 06:00:00)-Water Temperature (C)]]*OO[[#This Row],[41]]</f>
        <v>1.4654871420972498E-2</v>
      </c>
      <c r="AR438" s="10">
        <f>3/24000000*OO[[#This Row],[100 (01JUL1985 09:00:00)-Water Temperature (C)]]*OO[[#This Row],[42]]</f>
        <v>3.4146015411339999E-2</v>
      </c>
      <c r="AS438" s="10">
        <f>3/24000000*OO[[#This Row],[101 (01JUL1985 12:00:00)-Water Temperature (C)]]*OO[[#This Row],[43]]</f>
        <v>6.43100514042E-2</v>
      </c>
      <c r="AT438" s="10">
        <f>3/24000000*OO[[#This Row],[102 (01JUL1985 15:00:00)-Water Temperature (C)]]*OO[[#This Row],[44]]</f>
        <v>0.1000751975403</v>
      </c>
      <c r="AU438" s="10">
        <f>3/24000000*OO[[#This Row],[103 (01JUL1985 18:00:00)-Water Temperature (C)]]*OO[[#This Row],[45]]</f>
        <v>0.12791230257975</v>
      </c>
      <c r="AV438" s="10">
        <f>3/24000000*OO[[#This Row],[104 (01JUL1985 21:00:00)-Water Temperature (C)]]*OO[[#This Row],[46]]</f>
        <v>0.13772019140786251</v>
      </c>
      <c r="AW438" s="10">
        <f>3/24000000*OO[[#This Row],[105 (02JUL1985 00:00:00)-Water Temperature (C)]]*OO[[#This Row],[47]]</f>
        <v>0.12607101025057499</v>
      </c>
      <c r="AX438" s="10">
        <f>3/24000000*OO[[#This Row],[106 (02JUL1985 03:00:00)-Water Temperature (C)]]*OO[[#This Row],[48]]</f>
        <v>9.9734779429275E-2</v>
      </c>
      <c r="AY438" s="10">
        <f>3/24000000*OO[[#This Row],[107 (02JUL1985 06:00:00)-Water Temperature (C)]]*OO[[#This Row],[49]]</f>
        <v>6.885307894356249E-2</v>
      </c>
      <c r="AZ438" s="10">
        <f>3/24000000*OO[[#This Row],[108 (02JUL1985 09:00:00)-Water Temperature (C)]]*OO[[#This Row],[50]]</f>
        <v>4.3853630817640002E-2</v>
      </c>
      <c r="BA438" s="10">
        <f>3/24000000*OO[[#This Row],[109 (02JUL1985 12:00:00)-Water Temperature (C)]]*OO[[#This Row],[51]]</f>
        <v>2.55190356794175E-2</v>
      </c>
      <c r="BB438" s="10">
        <f>3/24000000*OO[[#This Row],[110 (02JUL1985 15:00:00)-Water Temperature (C)]]*OO[[#This Row],[52]]</f>
        <v>1.3650216446925E-2</v>
      </c>
      <c r="BC438" s="10">
        <f>3/24000000*OO[[#This Row],[111 (02JUL1985 18:00:00)-Water Temperature (C)]]*OO[[#This Row],[53]]</f>
        <v>6.6132038982799988E-3</v>
      </c>
      <c r="BD438" s="10">
        <f>3/24000000*OO[[#This Row],[112 (02JUL1985 21:00:00)-Water Temperature (C)]]*OO[[#This Row],[54]]</f>
        <v>2.9717395275750003E-3</v>
      </c>
      <c r="BE438" s="10">
        <f>3/24000000*OO[[#This Row],[113 (03JUL1985 00:00:00)-Water Temperature (C)]]*OO[[#This Row],[55]]</f>
        <v>1.268314626024E-3</v>
      </c>
      <c r="BF438" s="10">
        <f>3/24000000*OO[[#This Row],[114 (03JUL1985 03:00:00)-Water Temperature (C)]]*OO[[#This Row],[56]]</f>
        <v>5.3075074527287496E-4</v>
      </c>
      <c r="BG438" s="10">
        <f>3/24000000*OO[[#This Row],[115 (03JUL1985 06:00:00)-Water Temperature (C)]]*OO[[#This Row],[57]]</f>
        <v>2.4120365187408751E-4</v>
      </c>
      <c r="BH438" s="10">
        <f>3/24000000*OO[[#This Row],[116 (03JUL1985 09:00:00)-Water Temperature (C)]]*OO[[#This Row],[58]]</f>
        <v>1.3965793755547502E-4</v>
      </c>
      <c r="BI438" s="10">
        <f>3/24000000*OO[[#This Row],[117 (03JUL1985 12:00:00)-Water Temperature (C)]]*OO[[#This Row],[59]]</f>
        <v>1.1235998936079999E-4</v>
      </c>
      <c r="BJ438" s="10">
        <f>3/24000000*OO[[#This Row],[118 (03JUL1985 15:00:00)-Water Temperature (C)]]*OO[[#This Row],[60]]</f>
        <v>1.0957324841924998E-4</v>
      </c>
      <c r="BK438" s="10">
        <f>3/24000000*OO[[#This Row],[119 (03JUL1985 18:00:00)-Water Temperature (C)]]*OO[[#This Row],[61]]</f>
        <v>1.1031285438460001E-4</v>
      </c>
      <c r="BL438" s="10">
        <f>3/24000000*OO[[#This Row],[120 (03JUL1985 21:00:00)-Water Temperature (C)]]*OO[[#This Row],[62]]</f>
        <v>1.0780789597219999E-4</v>
      </c>
      <c r="BM438" s="10">
        <f>3/24000000*OO[[#This Row],[121 (04JUL1985 00:00:00)-Water Temperature (C)]]*OO[[#This Row],[63]]</f>
        <v>1.0160155480374998E-4</v>
      </c>
      <c r="BN438" s="10">
        <f>3/24000000*OO[[#This Row],[122 (04JUL1985 03:00:00)-Water Temperature (C)]]*OO[[#This Row],[64]]</f>
        <v>9.1360667387625002E-5</v>
      </c>
      <c r="BO438" s="10">
        <f>3/24000000*OO[[#This Row],[123 (04JUL1985 06:00:00)-Water Temperature (C)]]*OO[[#This Row],[65]]</f>
        <v>7.7605702413524995E-5</v>
      </c>
      <c r="BP438" s="10">
        <f>3/24000000*OO[[#This Row],[124 (04JUL1985 09:00:00)-Water Temperature (C)]]*OO[[#This Row],[66]]</f>
        <v>6.4466306926199993E-5</v>
      </c>
      <c r="BQ438" s="10">
        <f>3/24000000*OO[[#This Row],[125 (04JUL1985 12:00:00)-Water Temperature (C)]]*OO[[#This Row],[67]]</f>
        <v>5.2890155686749994E-5</v>
      </c>
      <c r="BR438" s="10">
        <f>3/24000000*OO[[#This Row],[126 (04JUL1985 15:00:00)-Water Temperature (C)]]*OO[[#This Row],[68]]</f>
        <v>4.2790621107049996E-5</v>
      </c>
      <c r="BS438" s="10">
        <f>3/24000000*OO[[#This Row],[127 (04JUL1985 18:00:00)-Water Temperature (C)]]*OO[[#This Row],[69]]</f>
        <v>3.5198038478362502E-5</v>
      </c>
      <c r="BT438" s="10">
        <f>3/24000000*OO[[#This Row],[128 (04JUL1985 21:00:00)-Water Temperature (C)]]*OO[[#This Row],[70]]</f>
        <v>2.9782547874917502E-5</v>
      </c>
      <c r="BU438" s="10">
        <f>3/24000000*OO[[#This Row],[129 (05JUL1985 00:00:00)-Water Temperature (C)]]*OO[[#This Row],[71]]</f>
        <v>2.5518358882100001E-5</v>
      </c>
      <c r="BV438" s="10">
        <f>3/24000000*OO[[#This Row],[130 (05JUL1985 03:00:00)-Water Temperature (C)]]*OO[[#This Row],[72]]</f>
        <v>2.2291495635873747E-5</v>
      </c>
      <c r="BW438" s="10">
        <f>3/24000000*OO[[#This Row],[131 (05JUL1985 06:00:00)-Water Temperature (C)]]*OO[[#This Row],[73]]</f>
        <v>1.9842604911202499E-5</v>
      </c>
      <c r="BX438" s="10">
        <f>3/24000000*OO[[#This Row],[132 (05JUL1985 09:00:00)-Water Temperature (C)]]*OO[[#This Row],[74]]</f>
        <v>1.8402519835542495E-5</v>
      </c>
      <c r="BY438" s="10">
        <f>3/24000000*OO[[#This Row],[133 (05JUL1985 12:00:00)-Water Temperature (C)]]*OO[[#This Row],[75]]</f>
        <v>1.7905497642269998E-5</v>
      </c>
      <c r="BZ438" s="10">
        <f>3/24000000*OO[[#This Row],[134 (05JUL1985 15:00:00)-Water Temperature (C)]]*OO[[#This Row],[76]]</f>
        <v>1.7929521255719998E-5</v>
      </c>
      <c r="CA438" s="10">
        <f>3/24000000*OO[[#This Row],[135 (05JUL1985 18:00:00)-Water Temperature (C)]]*OO[[#This Row],[77]]</f>
        <v>1.7756720466624999E-5</v>
      </c>
      <c r="CB438" s="10">
        <f>3/24000000*OO[[#This Row],[136 (05JUL1985 21:00:00)-Water Temperature (C)]]*OO[[#This Row],[78]]</f>
        <v>1.7195083996965E-5</v>
      </c>
      <c r="CC438" s="10">
        <f>3/24000000*OO[[#This Row],[137 (06JUL1985 00:00:00)-Water Temperature (C)]]*OO[[#This Row],[79]]</f>
        <v>1.6651858149893753E-5</v>
      </c>
      <c r="CD438" s="10">
        <f>3/24000000*OO[[#This Row],[138 (06JUL1985 03:00:00)-Water Temperature (C)]]*OO[[#This Row],[80]]</f>
        <v>1.6060611655856249E-5</v>
      </c>
      <c r="CE438" s="10">
        <f>3/24000000*OO[[#This Row],[139 (06JUL1985 06:00:00)-Water Temperature (C)]]*OO[[#This Row],[81]]</f>
        <v>1.4975530235249999E-5</v>
      </c>
      <c r="CF438" s="10">
        <f>3/24000000*OO[[#This Row],[140 (06JUL1985 09:00:00)-Water Temperature (C)]]*OO[[#This Row],[82]]</f>
        <v>1.3796139366989999E-5</v>
      </c>
      <c r="CG438" s="10">
        <f>3/24000000*OO[[#This Row],[141 (06JUL1985 12:00:00)-Water Temperature (C)]]*OO[[#This Row],[83]]</f>
        <v>1.3007387958215E-5</v>
      </c>
      <c r="CH438" s="10">
        <f>3/24000000*OO[[#This Row],[142 (06JUL1985 15:00:00)-Water Temperature (C)]]*OO[[#This Row],[84]]</f>
        <v>1.2473128098674999E-5</v>
      </c>
      <c r="CI438" s="10">
        <f>3/24000000*OO[[#This Row],[143 (06JUL1985 18:00:00)-Water Temperature (C)]]*OO[[#This Row],[85]]</f>
        <v>1.2096575511924999E-5</v>
      </c>
      <c r="CJ438" s="10">
        <f>3/24000000*OO[[#This Row],[144 (06JUL1985 21:00:00)-Water Temperature (C)]]*OO[[#This Row],[86]]</f>
        <v>1.1809703608972499E-5</v>
      </c>
      <c r="CK438" s="10">
        <f>3/24000000*OO[[#This Row],[145 (07JUL1985 00:00:00)-Water Temperature (C)]]*OO[[#This Row],[87]]</f>
        <v>1.1335156562118749E-5</v>
      </c>
      <c r="CL438" s="10">
        <f>3/24000000*OO[[#This Row],[146 (07JUL1985 03:00:00)-Water Temperature (C)]]*OO[[#This Row],[88]]</f>
        <v>1.08134598117E-5</v>
      </c>
      <c r="CM438" s="10">
        <f>3/24000000*OO[[#This Row],[147 (07JUL1985 06:00:00)-Water Temperature (C)]]*OO[[#This Row],[89]]</f>
        <v>1.023422033325125E-5</v>
      </c>
      <c r="CN438" s="10">
        <f>3/24000000*OO[[#This Row],[148 (07JUL1985 09:00:00)-Water Temperature (C)]]*OO[[#This Row],[90]]</f>
        <v>9.7333825181124997E-6</v>
      </c>
      <c r="CO438" s="10">
        <f>3/24000000*OO[[#This Row],[149 (07JUL1985 12:00:00)-Water Temperature (C)]]*OO[[#This Row],[91]]</f>
        <v>9.2727744456399994E-6</v>
      </c>
      <c r="CP438" s="10">
        <f>3/24000000*OO[[#This Row],[150 (07JUL1985 15:00:00)-Water Temperature (C)]]*OO[[#This Row],[92]]</f>
        <v>9.0618216829524986E-6</v>
      </c>
      <c r="CQ438" s="10">
        <f>3/24000000*OO[[#This Row],[151 (07JUL1985 18:00:00)-Water Temperature (C)]]*OO[[#This Row],[93]]</f>
        <v>9.0281681785899989E-6</v>
      </c>
      <c r="CR438" s="10">
        <f>3/24000000*OO[[#This Row],[152 (07JUL1985 21:00:00)-Water Temperature (C)]]*OO[[#This Row],[94]]</f>
        <v>8.8571596670562506E-6</v>
      </c>
      <c r="CS438" s="10">
        <f>3/24000000*OO[[#This Row],[153 (08JUL1985 00:00:00)-Water Temperature (C)]]*OO[[#This Row],[95]]</f>
        <v>8.4486577632250002E-6</v>
      </c>
      <c r="CT438" s="10">
        <f>3/24000000*OO[[#This Row],[154 (08JUL1985 03:00:00)-Water Temperature (C)]]*OO[[#This Row],[96]]</f>
        <v>8.1301602928149999E-6</v>
      </c>
      <c r="CU438" s="10">
        <f>3/24000000*OO[[#This Row],[155 (08JUL1985 06:00:00)-Water Temperature (C)]]*OO[[#This Row],[97]]</f>
        <v>7.7623246491624992E-6</v>
      </c>
      <c r="CV438" s="10">
        <f>3/24000000*OO[[#This Row],[156 (08JUL1985 09:00:00)-Water Temperature (C)]]*OO[[#This Row],[98]]</f>
        <v>7.3610299227550005E-6</v>
      </c>
      <c r="CW438" s="10">
        <f>3/24000000*OO[[#This Row],[157 (08JUL1985 12:00:00)-Water Temperature (C)]]*OO[[#This Row],[99]]</f>
        <v>6.8771148466124993E-6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0</v>
      </c>
      <c r="W439" s="10">
        <f>3/24000000*OO[[#This Row],[79 (28JUN1985 18:00:00)-Water Temperature (C)]]*OO[[#This Row],[21]]</f>
        <v>0</v>
      </c>
      <c r="X439" s="10">
        <f>3/24000000*OO[[#This Row],[80 (28JUN1985 21:00:00)-Water Temperature (C)]]*OO[[#This Row],[22]]</f>
        <v>0</v>
      </c>
      <c r="Y439" s="10">
        <f>3/24000000*OO[[#This Row],[81 (29JUN1985 00:00:00)-Water Temperature (C)]]*OO[[#This Row],[23]]</f>
        <v>0</v>
      </c>
      <c r="Z439" s="10">
        <f>3/24000000*OO[[#This Row],[82 (29JUN1985 03:00:00)-Water Temperature (C)]]*OO[[#This Row],[24]]</f>
        <v>0</v>
      </c>
      <c r="AA439" s="10">
        <f>3/24000000*OO[[#This Row],[83 (29JUN1985 06:00:00)-Water Temperature (C)]]*OO[[#This Row],[25]]</f>
        <v>5.9509610307500008E-39</v>
      </c>
      <c r="AB439" s="10">
        <f>3/24000000*OO[[#This Row],[84 (29JUN1985 09:00:00)-Water Temperature (C)]]*OO[[#This Row],[26]]</f>
        <v>3.4883562659137499E-33</v>
      </c>
      <c r="AC439" s="10">
        <f>3/24000000*OO[[#This Row],[85 (29JUN1985 12:00:00)-Water Temperature (C)]]*OO[[#This Row],[27]]</f>
        <v>1.306655466494375E-27</v>
      </c>
      <c r="AD439" s="10">
        <f>3/24000000*OO[[#This Row],[86 (29JUN1985 15:00:00)-Water Temperature (C)]]*OO[[#This Row],[28]]</f>
        <v>2.9518452305797497E-23</v>
      </c>
      <c r="AE439" s="10">
        <f>3/24000000*OO[[#This Row],[88 (29JUN1985 21:00:00)-Water Temperature (C)]]*OO[[#This Row],[30]]</f>
        <v>6.3322799599537498E-17</v>
      </c>
      <c r="AF439" s="10">
        <f>3/24000000*OO[[#This Row],[88 (29JUN1985 21:00:00)-Water Temperature (C)]]*OO[[#This Row],[30]]</f>
        <v>6.3322799599537498E-17</v>
      </c>
      <c r="AG439" s="10">
        <f>3/24000000*OO[[#This Row],[89 (30JUN1985 00:00:00)-Water Temperature (C)]]*OO[[#This Row],[31]]</f>
        <v>1.6867644991120001E-14</v>
      </c>
      <c r="AH439" s="10">
        <f>3/24000000*OO[[#This Row],[90 (30JUN1985 03:00:00)-Water Temperature (C)]]*OO[[#This Row],[32]]</f>
        <v>2.1237484258237499E-12</v>
      </c>
      <c r="AI439" s="10">
        <f>3/24000000*OO[[#This Row],[91 (30JUN1985 06:00:00)-Water Temperature (C)]]*OO[[#This Row],[33]]</f>
        <v>1.411575475095E-10</v>
      </c>
      <c r="AJ439" s="10">
        <f>3/24000000*OO[[#This Row],[92 (30JUN1985 09:00:00)-Water Temperature (C)]]*OO[[#This Row],[34]]</f>
        <v>5.3378608527300003E-9</v>
      </c>
      <c r="AK439" s="10">
        <f>3/24000000*OO[[#This Row],[93 (30JUN1985 12:00:00)-Water Temperature (C)]]*OO[[#This Row],[35]]</f>
        <v>1.2597998569984998E-7</v>
      </c>
      <c r="AL439" s="10">
        <f>3/24000000*OO[[#This Row],[94 (30JUN1985 15:00:00)-Water Temperature (C)]]*OO[[#This Row],[36]]</f>
        <v>2.0539645757184996E-6</v>
      </c>
      <c r="AM439" s="10">
        <f>3/24000000*OO[[#This Row],[95 (30JUN1985 18:00:00)-Water Temperature (C)]]*OO[[#This Row],[37]]</f>
        <v>2.3340752895425001E-5</v>
      </c>
      <c r="AN439" s="10">
        <f>3/24000000*OO[[#This Row],[96 (30JUN1985 21:00:00)-Water Temperature (C)]]*OO[[#This Row],[38]]</f>
        <v>1.7329635745213747E-4</v>
      </c>
      <c r="AO439" s="10">
        <f>3/24000000*OO[[#This Row],[97 (01JUL1985 00:00:00)-Water Temperature (C)]]*OO[[#This Row],[39]]</f>
        <v>9.0370768879124996E-4</v>
      </c>
      <c r="AP439" s="10">
        <f>3/24000000*OO[[#This Row],[98 (01JUL1985 03:00:00)-Water Temperature (C)]]*OO[[#This Row],[40]]</f>
        <v>3.5969038894263753E-3</v>
      </c>
      <c r="AQ439" s="10">
        <f>3/24000000*OO[[#This Row],[99 (01JUL1985 06:00:00)-Water Temperature (C)]]*OO[[#This Row],[41]]</f>
        <v>1.0946265700102499E-2</v>
      </c>
      <c r="AR439" s="10">
        <f>3/24000000*OO[[#This Row],[100 (01JUL1985 09:00:00)-Water Temperature (C)]]*OO[[#This Row],[42]]</f>
        <v>2.6286408384824999E-2</v>
      </c>
      <c r="AS439" s="10">
        <f>3/24000000*OO[[#This Row],[101 (01JUL1985 12:00:00)-Water Temperature (C)]]*OO[[#This Row],[43]]</f>
        <v>5.0919894083300006E-2</v>
      </c>
      <c r="AT439" s="10">
        <f>3/24000000*OO[[#This Row],[102 (01JUL1985 15:00:00)-Water Temperature (C)]]*OO[[#This Row],[44]]</f>
        <v>8.1415965084800007E-2</v>
      </c>
      <c r="AU439" s="10">
        <f>3/24000000*OO[[#This Row],[103 (01JUL1985 18:00:00)-Water Temperature (C)]]*OO[[#This Row],[45]]</f>
        <v>0.1068570724414375</v>
      </c>
      <c r="AV439" s="10">
        <f>3/24000000*OO[[#This Row],[104 (01JUL1985 21:00:00)-Water Temperature (C)]]*OO[[#This Row],[46]]</f>
        <v>0.11803699461709999</v>
      </c>
      <c r="AW439" s="10">
        <f>3/24000000*OO[[#This Row],[105 (02JUL1985 00:00:00)-Water Temperature (C)]]*OO[[#This Row],[47]]</f>
        <v>0.11086758921892498</v>
      </c>
      <c r="AX439" s="10">
        <f>3/24000000*OO[[#This Row],[106 (02JUL1985 03:00:00)-Water Temperature (C)]]*OO[[#This Row],[48]]</f>
        <v>9.0120669351300003E-2</v>
      </c>
      <c r="AY439" s="10">
        <f>3/24000000*OO[[#This Row],[107 (02JUL1985 06:00:00)-Water Temperature (C)]]*OO[[#This Row],[49]]</f>
        <v>6.3884865770399993E-2</v>
      </c>
      <c r="AZ439" s="10">
        <f>3/24000000*OO[[#This Row],[108 (02JUL1985 09:00:00)-Water Temperature (C)]]*OO[[#This Row],[50]]</f>
        <v>4.1738743182648752E-2</v>
      </c>
      <c r="BA439" s="10">
        <f>3/24000000*OO[[#This Row],[109 (02JUL1985 12:00:00)-Water Temperature (C)]]*OO[[#This Row],[51]]</f>
        <v>2.4943791466192498E-2</v>
      </c>
      <c r="BB439" s="10">
        <f>3/24000000*OO[[#This Row],[110 (02JUL1985 15:00:00)-Water Temperature (C)]]*OO[[#This Row],[52]]</f>
        <v>1.3691954442289999E-2</v>
      </c>
      <c r="BC439" s="10">
        <f>3/24000000*OO[[#This Row],[111 (02JUL1985 18:00:00)-Water Temperature (C)]]*OO[[#This Row],[53]]</f>
        <v>6.8105049685750008E-3</v>
      </c>
      <c r="BD439" s="10">
        <f>3/24000000*OO[[#This Row],[112 (02JUL1985 21:00:00)-Water Temperature (C)]]*OO[[#This Row],[54]]</f>
        <v>3.0655051696417495E-3</v>
      </c>
      <c r="BE439" s="10">
        <f>3/24000000*OO[[#This Row],[113 (03JUL1985 00:00:00)-Water Temperature (C)]]*OO[[#This Row],[55]]</f>
        <v>1.3132578314612501E-3</v>
      </c>
      <c r="BF439" s="10">
        <f>3/24000000*OO[[#This Row],[114 (03JUL1985 03:00:00)-Water Temperature (C)]]*OO[[#This Row],[56]]</f>
        <v>5.4834765693399996E-4</v>
      </c>
      <c r="BG439" s="10">
        <f>3/24000000*OO[[#This Row],[115 (03JUL1985 06:00:00)-Water Temperature (C)]]*OO[[#This Row],[57]]</f>
        <v>2.452796256383E-4</v>
      </c>
      <c r="BH439" s="10">
        <f>3/24000000*OO[[#This Row],[116 (03JUL1985 09:00:00)-Water Temperature (C)]]*OO[[#This Row],[58]]</f>
        <v>1.37447171594325E-4</v>
      </c>
      <c r="BI439" s="10">
        <f>3/24000000*OO[[#This Row],[117 (03JUL1985 12:00:00)-Water Temperature (C)]]*OO[[#This Row],[59]]</f>
        <v>1.0718607741510001E-4</v>
      </c>
      <c r="BJ439" s="10">
        <f>3/24000000*OO[[#This Row],[118 (03JUL1985 15:00:00)-Water Temperature (C)]]*OO[[#This Row],[60]]</f>
        <v>1.0297945211369998E-4</v>
      </c>
      <c r="BK439" s="10">
        <f>3/24000000*OO[[#This Row],[119 (03JUL1985 18:00:00)-Water Temperature (C)]]*OO[[#This Row],[61]]</f>
        <v>1.0322483892041251E-4</v>
      </c>
      <c r="BL439" s="10">
        <f>3/24000000*OO[[#This Row],[120 (03JUL1985 21:00:00)-Water Temperature (C)]]*OO[[#This Row],[62]]</f>
        <v>1.0083260657776249E-4</v>
      </c>
      <c r="BM439" s="10">
        <f>3/24000000*OO[[#This Row],[121 (04JUL1985 00:00:00)-Water Temperature (C)]]*OO[[#This Row],[63]]</f>
        <v>9.5300835455474996E-5</v>
      </c>
      <c r="BN439" s="10">
        <f>3/24000000*OO[[#This Row],[122 (04JUL1985 03:00:00)-Water Temperature (C)]]*OO[[#This Row],[64]]</f>
        <v>8.6163200517349993E-5</v>
      </c>
      <c r="BO439" s="10">
        <f>3/24000000*OO[[#This Row],[123 (04JUL1985 06:00:00)-Water Temperature (C)]]*OO[[#This Row],[65]]</f>
        <v>7.3660056129149989E-5</v>
      </c>
      <c r="BP439" s="10">
        <f>3/24000000*OO[[#This Row],[124 (04JUL1985 09:00:00)-Water Temperature (C)]]*OO[[#This Row],[66]]</f>
        <v>6.1384329235249991E-5</v>
      </c>
      <c r="BQ439" s="10">
        <f>3/24000000*OO[[#This Row],[125 (04JUL1985 12:00:00)-Water Temperature (C)]]*OO[[#This Row],[67]]</f>
        <v>5.0398419772499991E-5</v>
      </c>
      <c r="BR439" s="10">
        <f>3/24000000*OO[[#This Row],[126 (04JUL1985 15:00:00)-Water Temperature (C)]]*OO[[#This Row],[68]]</f>
        <v>4.0717492928808743E-5</v>
      </c>
      <c r="BS439" s="10">
        <f>3/24000000*OO[[#This Row],[127 (04JUL1985 18:00:00)-Water Temperature (C)]]*OO[[#This Row],[69]]</f>
        <v>3.3383406814504998E-5</v>
      </c>
      <c r="BT439" s="10">
        <f>3/24000000*OO[[#This Row],[128 (04JUL1985 21:00:00)-Water Temperature (C)]]*OO[[#This Row],[70]]</f>
        <v>2.8162945895149996E-5</v>
      </c>
      <c r="BU439" s="10">
        <f>3/24000000*OO[[#This Row],[129 (05JUL1985 00:00:00)-Water Temperature (C)]]*OO[[#This Row],[71]]</f>
        <v>2.4058401031857498E-5</v>
      </c>
      <c r="BV439" s="10">
        <f>3/24000000*OO[[#This Row],[130 (05JUL1985 03:00:00)-Water Temperature (C)]]*OO[[#This Row],[72]]</f>
        <v>2.0957092298242497E-5</v>
      </c>
      <c r="BW439" s="10">
        <f>3/24000000*OO[[#This Row],[131 (05JUL1985 06:00:00)-Water Temperature (C)]]*OO[[#This Row],[73]]</f>
        <v>1.8609147056027502E-5</v>
      </c>
      <c r="BX439" s="10">
        <f>3/24000000*OO[[#This Row],[132 (05JUL1985 09:00:00)-Water Temperature (C)]]*OO[[#This Row],[74]]</f>
        <v>1.7222762677799996E-5</v>
      </c>
      <c r="BY439" s="10">
        <f>3/24000000*OO[[#This Row],[133 (05JUL1985 12:00:00)-Water Temperature (C)]]*OO[[#This Row],[75]]</f>
        <v>1.6729640419100002E-5</v>
      </c>
      <c r="BZ439" s="10">
        <f>3/24000000*OO[[#This Row],[134 (05JUL1985 15:00:00)-Water Temperature (C)]]*OO[[#This Row],[76]]</f>
        <v>1.6724912933103749E-5</v>
      </c>
      <c r="CA439" s="10">
        <f>3/24000000*OO[[#This Row],[135 (05JUL1985 18:00:00)-Water Temperature (C)]]*OO[[#This Row],[77]]</f>
        <v>1.6536177097518751E-5</v>
      </c>
      <c r="CB439" s="10">
        <f>3/24000000*OO[[#This Row],[136 (05JUL1985 21:00:00)-Water Temperature (C)]]*OO[[#This Row],[78]]</f>
        <v>1.5953530902680001E-5</v>
      </c>
      <c r="CC439" s="10">
        <f>3/24000000*OO[[#This Row],[137 (06JUL1985 00:00:00)-Water Temperature (C)]]*OO[[#This Row],[79]]</f>
        <v>1.5424506914620001E-5</v>
      </c>
      <c r="CD439" s="10">
        <f>3/24000000*OO[[#This Row],[138 (06JUL1985 03:00:00)-Water Temperature (C)]]*OO[[#This Row],[80]]</f>
        <v>1.491278233093E-5</v>
      </c>
      <c r="CE439" s="10">
        <f>3/24000000*OO[[#This Row],[139 (06JUL1985 06:00:00)-Water Temperature (C)]]*OO[[#This Row],[81]]</f>
        <v>1.39636164571475E-5</v>
      </c>
      <c r="CF439" s="10">
        <f>3/24000000*OO[[#This Row],[140 (06JUL1985 09:00:00)-Water Temperature (C)]]*OO[[#This Row],[82]]</f>
        <v>1.2879735175789998E-5</v>
      </c>
      <c r="CG439" s="10">
        <f>3/24000000*OO[[#This Row],[141 (06JUL1985 12:00:00)-Water Temperature (C)]]*OO[[#This Row],[83]]</f>
        <v>1.211583817512E-5</v>
      </c>
      <c r="CH439" s="10">
        <f>3/24000000*OO[[#This Row],[142 (06JUL1985 15:00:00)-Water Temperature (C)]]*OO[[#This Row],[84]]</f>
        <v>1.1591651520825E-5</v>
      </c>
      <c r="CI439" s="10">
        <f>3/24000000*OO[[#This Row],[143 (06JUL1985 18:00:00)-Water Temperature (C)]]*OO[[#This Row],[85]]</f>
        <v>1.121210548513875E-5</v>
      </c>
      <c r="CJ439" s="10">
        <f>3/24000000*OO[[#This Row],[144 (06JUL1985 21:00:00)-Water Temperature (C)]]*OO[[#This Row],[86]]</f>
        <v>1.0933637157423749E-5</v>
      </c>
      <c r="CK439" s="10">
        <f>3/24000000*OO[[#This Row],[145 (07JUL1985 00:00:00)-Water Temperature (C)]]*OO[[#This Row],[87]]</f>
        <v>1.0497477363939999E-5</v>
      </c>
      <c r="CL439" s="10">
        <f>3/24000000*OO[[#This Row],[146 (07JUL1985 03:00:00)-Water Temperature (C)]]*OO[[#This Row],[88]]</f>
        <v>1.00247839163525E-5</v>
      </c>
      <c r="CM439" s="10">
        <f>3/24000000*OO[[#This Row],[147 (07JUL1985 06:00:00)-Water Temperature (C)]]*OO[[#This Row],[89]]</f>
        <v>9.5014650309149997E-6</v>
      </c>
      <c r="CN439" s="10">
        <f>3/24000000*OO[[#This Row],[148 (07JUL1985 09:00:00)-Water Temperature (C)]]*OO[[#This Row],[90]]</f>
        <v>9.0471481614812509E-6</v>
      </c>
      <c r="CO439" s="10">
        <f>3/24000000*OO[[#This Row],[149 (07JUL1985 12:00:00)-Water Temperature (C)]]*OO[[#This Row],[91]]</f>
        <v>8.6193826687499996E-6</v>
      </c>
      <c r="CP439" s="10">
        <f>3/24000000*OO[[#This Row],[150 (07JUL1985 15:00:00)-Water Temperature (C)]]*OO[[#This Row],[92]]</f>
        <v>8.4099076826612484E-6</v>
      </c>
      <c r="CQ439" s="10">
        <f>3/24000000*OO[[#This Row],[151 (07JUL1985 18:00:00)-Water Temperature (C)]]*OO[[#This Row],[93]]</f>
        <v>8.3627384991499998E-6</v>
      </c>
      <c r="CR439" s="10">
        <f>3/24000000*OO[[#This Row],[152 (07JUL1985 21:00:00)-Water Temperature (C)]]*OO[[#This Row],[94]]</f>
        <v>8.1953979251625002E-6</v>
      </c>
      <c r="CS439" s="10">
        <f>3/24000000*OO[[#This Row],[153 (08JUL1985 00:00:00)-Water Temperature (C)]]*OO[[#This Row],[95]]</f>
        <v>7.8062689369124985E-6</v>
      </c>
      <c r="CT439" s="10">
        <f>3/24000000*OO[[#This Row],[154 (08JUL1985 03:00:00)-Water Temperature (C)]]*OO[[#This Row],[96]]</f>
        <v>7.5090850465674994E-6</v>
      </c>
      <c r="CU439" s="10">
        <f>3/24000000*OO[[#This Row],[155 (08JUL1985 06:00:00)-Water Temperature (C)]]*OO[[#This Row],[97]]</f>
        <v>7.1876940034762504E-6</v>
      </c>
      <c r="CV439" s="10">
        <f>3/24000000*OO[[#This Row],[156 (08JUL1985 09:00:00)-Water Temperature (C)]]*OO[[#This Row],[98]]</f>
        <v>6.837393436318749E-6</v>
      </c>
      <c r="CW439" s="10">
        <f>3/24000000*OO[[#This Row],[157 (08JUL1985 12:00:00)-Water Temperature (C)]]*OO[[#This Row],[99]]</f>
        <v>6.3906684473949995E-6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0</v>
      </c>
      <c r="W440" s="10">
        <f>3/24000000*OO[[#This Row],[79 (28JUN1985 18:00:00)-Water Temperature (C)]]*OO[[#This Row],[21]]</f>
        <v>0</v>
      </c>
      <c r="X440" s="10">
        <f>3/24000000*OO[[#This Row],[80 (28JUN1985 21:00:00)-Water Temperature (C)]]*OO[[#This Row],[22]]</f>
        <v>0</v>
      </c>
      <c r="Y440" s="10">
        <f>3/24000000*OO[[#This Row],[81 (29JUN1985 00:00:00)-Water Temperature (C)]]*OO[[#This Row],[23]]</f>
        <v>0</v>
      </c>
      <c r="Z440" s="10">
        <f>3/24000000*OO[[#This Row],[82 (29JUN1985 03:00:00)-Water Temperature (C)]]*OO[[#This Row],[24]]</f>
        <v>0</v>
      </c>
      <c r="AA440" s="10">
        <f>3/24000000*OO[[#This Row],[83 (29JUN1985 06:00:00)-Water Temperature (C)]]*OO[[#This Row],[25]]</f>
        <v>1.0678317951659999E-39</v>
      </c>
      <c r="AB440" s="10">
        <f>3/24000000*OO[[#This Row],[84 (29JUN1985 09:00:00)-Water Temperature (C)]]*OO[[#This Row],[26]]</f>
        <v>5.7294263697749992E-34</v>
      </c>
      <c r="AC440" s="10">
        <f>3/24000000*OO[[#This Row],[85 (29JUN1985 12:00:00)-Water Temperature (C)]]*OO[[#This Row],[27]]</f>
        <v>2.7567033090131246E-28</v>
      </c>
      <c r="AD440" s="10">
        <f>3/24000000*OO[[#This Row],[86 (29JUN1985 15:00:00)-Water Temperature (C)]]*OO[[#This Row],[28]]</f>
        <v>7.4256227551012499E-24</v>
      </c>
      <c r="AE440" s="10">
        <f>3/24000000*OO[[#This Row],[88 (29JUN1985 21:00:00)-Water Temperature (C)]]*OO[[#This Row],[30]]</f>
        <v>1.9890680970929998E-17</v>
      </c>
      <c r="AF440" s="10">
        <f>3/24000000*OO[[#This Row],[88 (29JUN1985 21:00:00)-Water Temperature (C)]]*OO[[#This Row],[30]]</f>
        <v>1.9890680970929998E-17</v>
      </c>
      <c r="AG440" s="10">
        <f>3/24000000*OO[[#This Row],[89 (30JUN1985 00:00:00)-Water Temperature (C)]]*OO[[#This Row],[31]]</f>
        <v>5.691490602915E-15</v>
      </c>
      <c r="AH440" s="10">
        <f>3/24000000*OO[[#This Row],[90 (30JUN1985 03:00:00)-Water Temperature (C)]]*OO[[#This Row],[32]]</f>
        <v>7.5782882348800001E-13</v>
      </c>
      <c r="AI440" s="10">
        <f>3/24000000*OO[[#This Row],[91 (30JUN1985 06:00:00)-Water Temperature (C)]]*OO[[#This Row],[33]]</f>
        <v>5.2874301588475005E-11</v>
      </c>
      <c r="AJ440" s="10">
        <f>3/24000000*OO[[#This Row],[92 (30JUN1985 09:00:00)-Water Temperature (C)]]*OO[[#This Row],[34]]</f>
        <v>2.0788749324200001E-9</v>
      </c>
      <c r="AK440" s="10">
        <f>3/24000000*OO[[#This Row],[93 (30JUN1985 12:00:00)-Water Temperature (C)]]*OO[[#This Row],[35]]</f>
        <v>5.0159753574399992E-8</v>
      </c>
      <c r="AL440" s="10">
        <f>3/24000000*OO[[#This Row],[94 (30JUN1985 15:00:00)-Water Temperature (C)]]*OO[[#This Row],[36]]</f>
        <v>8.3890917504800015E-7</v>
      </c>
      <c r="AM440" s="10">
        <f>3/24000000*OO[[#This Row],[95 (30JUN1985 18:00:00)-Water Temperature (C)]]*OO[[#This Row],[37]]</f>
        <v>9.7786285280724992E-6</v>
      </c>
      <c r="AN440" s="10">
        <f>3/24000000*OO[[#This Row],[96 (30JUN1985 21:00:00)-Water Temperature (C)]]*OO[[#This Row],[38]]</f>
        <v>7.4647288583099995E-5</v>
      </c>
      <c r="AO440" s="10">
        <f>3/24000000*OO[[#This Row],[97 (01JUL1985 00:00:00)-Water Temperature (C)]]*OO[[#This Row],[39]]</f>
        <v>3.9783523335299998E-4</v>
      </c>
      <c r="AP440" s="10">
        <f>3/24000000*OO[[#This Row],[98 (01JUL1985 03:00:00)-Water Temperature (C)]]*OO[[#This Row],[40]]</f>
        <v>1.61642522189075E-3</v>
      </c>
      <c r="AQ440" s="10">
        <f>3/24000000*OO[[#This Row],[99 (01JUL1985 06:00:00)-Water Temperature (C)]]*OO[[#This Row],[41]]</f>
        <v>5.0330364142274998E-3</v>
      </c>
      <c r="AR440" s="10">
        <f>3/24000000*OO[[#This Row],[100 (01JUL1985 09:00:00)-Water Temperature (C)]]*OO[[#This Row],[42]]</f>
        <v>1.2351958628092501E-2</v>
      </c>
      <c r="AS440" s="10">
        <f>3/24000000*OO[[#This Row],[101 (01JUL1985 12:00:00)-Water Temperature (C)]]*OO[[#This Row],[43]]</f>
        <v>2.4400064798057498E-2</v>
      </c>
      <c r="AT440" s="10">
        <f>3/24000000*OO[[#This Row],[102 (01JUL1985 15:00:00)-Water Temperature (C)]]*OO[[#This Row],[44]]</f>
        <v>3.9698474475169998E-2</v>
      </c>
      <c r="AU440" s="10">
        <f>3/24000000*OO[[#This Row],[103 (01JUL1985 18:00:00)-Water Temperature (C)]]*OO[[#This Row],[45]]</f>
        <v>5.2947592755750006E-2</v>
      </c>
      <c r="AV440" s="10">
        <f>3/24000000*OO[[#This Row],[104 (01JUL1985 21:00:00)-Water Temperature (C)]]*OO[[#This Row],[46]]</f>
        <v>5.9354850576449993E-2</v>
      </c>
      <c r="AW440" s="10">
        <f>3/24000000*OO[[#This Row],[105 (02JUL1985 00:00:00)-Water Temperature (C)]]*OO[[#This Row],[47]]</f>
        <v>5.6619077824662502E-2</v>
      </c>
      <c r="AX440" s="10">
        <f>3/24000000*OO[[#This Row],[106 (02JUL1985 03:00:00)-Water Temperature (C)]]*OO[[#This Row],[48]]</f>
        <v>4.6742647724000004E-2</v>
      </c>
      <c r="AY440" s="10">
        <f>3/24000000*OO[[#This Row],[107 (02JUL1985 06:00:00)-Water Temperature (C)]]*OO[[#This Row],[49]]</f>
        <v>3.3667107066615E-2</v>
      </c>
      <c r="AZ440" s="10">
        <f>3/24000000*OO[[#This Row],[108 (02JUL1985 09:00:00)-Water Temperature (C)]]*OO[[#This Row],[50]]</f>
        <v>2.2328182154355E-2</v>
      </c>
      <c r="BA440" s="10">
        <f>3/24000000*OO[[#This Row],[109 (02JUL1985 12:00:00)-Water Temperature (C)]]*OO[[#This Row],[51]]</f>
        <v>1.3544155232602502E-2</v>
      </c>
      <c r="BB440" s="10">
        <f>3/24000000*OO[[#This Row],[110 (02JUL1985 15:00:00)-Water Temperature (C)]]*OO[[#This Row],[52]]</f>
        <v>7.54337538613875E-3</v>
      </c>
      <c r="BC440" s="10">
        <f>3/24000000*OO[[#This Row],[111 (02JUL1985 18:00:00)-Water Temperature (C)]]*OO[[#This Row],[53]]</f>
        <v>3.8193823735319992E-3</v>
      </c>
      <c r="BD440" s="10">
        <f>3/24000000*OO[[#This Row],[112 (02JUL1985 21:00:00)-Water Temperature (C)]]*OO[[#This Row],[54]]</f>
        <v>1.7345261922281248E-3</v>
      </c>
      <c r="BE440" s="10">
        <f>3/24000000*OO[[#This Row],[113 (03JUL1985 00:00:00)-Water Temperature (C)]]*OO[[#This Row],[55]]</f>
        <v>7.5118068220824991E-4</v>
      </c>
      <c r="BF440" s="10">
        <f>3/24000000*OO[[#This Row],[114 (03JUL1985 03:00:00)-Water Temperature (C)]]*OO[[#This Row],[56]]</f>
        <v>3.1531319305899995E-4</v>
      </c>
      <c r="BG440" s="10">
        <f>3/24000000*OO[[#This Row],[115 (03JUL1985 06:00:00)-Water Temperature (C)]]*OO[[#This Row],[57]]</f>
        <v>1.3921980102799998E-4</v>
      </c>
      <c r="BH440" s="10">
        <f>3/24000000*OO[[#This Row],[116 (03JUL1985 09:00:00)-Water Temperature (C)]]*OO[[#This Row],[58]]</f>
        <v>7.4994715829799984E-5</v>
      </c>
      <c r="BI440" s="10">
        <f>3/24000000*OO[[#This Row],[117 (03JUL1985 12:00:00)-Water Temperature (C)]]*OO[[#This Row],[59]]</f>
        <v>5.5818967739424992E-5</v>
      </c>
      <c r="BJ440" s="10">
        <f>3/24000000*OO[[#This Row],[118 (03JUL1985 15:00:00)-Water Temperature (C)]]*OO[[#This Row],[60]]</f>
        <v>5.2111538267062497E-5</v>
      </c>
      <c r="BK440" s="10">
        <f>3/24000000*OO[[#This Row],[119 (03JUL1985 18:00:00)-Water Temperature (C)]]*OO[[#This Row],[61]]</f>
        <v>5.1551083574279992E-5</v>
      </c>
      <c r="BL440" s="10">
        <f>3/24000000*OO[[#This Row],[120 (03JUL1985 21:00:00)-Water Temperature (C)]]*OO[[#This Row],[62]]</f>
        <v>5.0077731898079986E-5</v>
      </c>
      <c r="BM440" s="10">
        <f>3/24000000*OO[[#This Row],[121 (04JUL1985 00:00:00)-Water Temperature (C)]]*OO[[#This Row],[63]]</f>
        <v>4.7355574455441254E-5</v>
      </c>
      <c r="BN440" s="10">
        <f>3/24000000*OO[[#This Row],[122 (04JUL1985 03:00:00)-Water Temperature (C)]]*OO[[#This Row],[64]]</f>
        <v>4.2990136593837491E-5</v>
      </c>
      <c r="BO440" s="10">
        <f>3/24000000*OO[[#This Row],[123 (04JUL1985 06:00:00)-Water Temperature (C)]]*OO[[#This Row],[65]]</f>
        <v>3.6993266257316254E-5</v>
      </c>
      <c r="BP440" s="10">
        <f>3/24000000*OO[[#This Row],[124 (04JUL1985 09:00:00)-Water Temperature (C)]]*OO[[#This Row],[66]]</f>
        <v>3.0958229870347499E-5</v>
      </c>
      <c r="BQ440" s="10">
        <f>3/24000000*OO[[#This Row],[125 (04JUL1985 12:00:00)-Water Temperature (C)]]*OO[[#This Row],[67]]</f>
        <v>2.5430064328259999E-5</v>
      </c>
      <c r="BR440" s="10">
        <f>3/24000000*OO[[#This Row],[126 (04JUL1985 15:00:00)-Water Temperature (C)]]*OO[[#This Row],[68]]</f>
        <v>2.0528075483534998E-5</v>
      </c>
      <c r="BS440" s="10">
        <f>3/24000000*OO[[#This Row],[127 (04JUL1985 18:00:00)-Water Temperature (C)]]*OO[[#This Row],[69]]</f>
        <v>1.6778834597759996E-5</v>
      </c>
      <c r="BT440" s="10">
        <f>3/24000000*OO[[#This Row],[128 (04JUL1985 21:00:00)-Water Temperature (C)]]*OO[[#This Row],[70]]</f>
        <v>1.4096681965599999E-5</v>
      </c>
      <c r="BU440" s="10">
        <f>3/24000000*OO[[#This Row],[129 (05JUL1985 00:00:00)-Water Temperature (C)]]*OO[[#This Row],[71]]</f>
        <v>1.200173827125E-5</v>
      </c>
      <c r="BV440" s="10">
        <f>3/24000000*OO[[#This Row],[130 (05JUL1985 03:00:00)-Water Temperature (C)]]*OO[[#This Row],[72]]</f>
        <v>1.0422449952299999E-5</v>
      </c>
      <c r="BW440" s="10">
        <f>3/24000000*OO[[#This Row],[131 (05JUL1985 06:00:00)-Water Temperature (C)]]*OO[[#This Row],[73]]</f>
        <v>9.2356166803599997E-6</v>
      </c>
      <c r="BX440" s="10">
        <f>3/24000000*OO[[#This Row],[132 (05JUL1985 09:00:00)-Water Temperature (C)]]*OO[[#This Row],[74]]</f>
        <v>8.5337812260399992E-6</v>
      </c>
      <c r="BY440" s="10">
        <f>3/24000000*OO[[#This Row],[133 (05JUL1985 12:00:00)-Water Temperature (C)]]*OO[[#This Row],[75]]</f>
        <v>8.2839482110125006E-6</v>
      </c>
      <c r="BZ440" s="10">
        <f>3/24000000*OO[[#This Row],[134 (05JUL1985 15:00:00)-Water Temperature (C)]]*OO[[#This Row],[76]]</f>
        <v>8.2709184415249988E-6</v>
      </c>
      <c r="CA440" s="10">
        <f>3/24000000*OO[[#This Row],[135 (05JUL1985 18:00:00)-Water Temperature (C)]]*OO[[#This Row],[77]]</f>
        <v>8.1432838218312494E-6</v>
      </c>
      <c r="CB440" s="10">
        <f>3/24000000*OO[[#This Row],[136 (05JUL1985 21:00:00)-Water Temperature (C)]]*OO[[#This Row],[78]]</f>
        <v>7.8162568010324985E-6</v>
      </c>
      <c r="CC440" s="10">
        <f>3/24000000*OO[[#This Row],[137 (06JUL1985 00:00:00)-Water Temperature (C)]]*OO[[#This Row],[79]]</f>
        <v>7.5392290579449995E-6</v>
      </c>
      <c r="CD440" s="10">
        <f>3/24000000*OO[[#This Row],[138 (06JUL1985 03:00:00)-Water Temperature (C)]]*OO[[#This Row],[80]]</f>
        <v>7.2973202085874995E-6</v>
      </c>
      <c r="CE440" s="10">
        <f>3/24000000*OO[[#This Row],[139 (06JUL1985 06:00:00)-Water Temperature (C)]]*OO[[#This Row],[81]]</f>
        <v>6.8602718461875E-6</v>
      </c>
      <c r="CF440" s="10">
        <f>3/24000000*OO[[#This Row],[140 (06JUL1985 09:00:00)-Water Temperature (C)]]*OO[[#This Row],[82]]</f>
        <v>6.3420132840837495E-6</v>
      </c>
      <c r="CG440" s="10">
        <f>3/24000000*OO[[#This Row],[141 (06JUL1985 12:00:00)-Water Temperature (C)]]*OO[[#This Row],[83]]</f>
        <v>5.9594926963011253E-6</v>
      </c>
      <c r="CH440" s="10">
        <f>3/24000000*OO[[#This Row],[142 (06JUL1985 15:00:00)-Water Temperature (C)]]*OO[[#This Row],[84]]</f>
        <v>5.684345200884374E-6</v>
      </c>
      <c r="CI440" s="10">
        <f>3/24000000*OO[[#This Row],[143 (06JUL1985 18:00:00)-Water Temperature (C)]]*OO[[#This Row],[85]]</f>
        <v>5.4865825530075003E-6</v>
      </c>
      <c r="CJ440" s="10">
        <f>3/24000000*OO[[#This Row],[144 (06JUL1985 21:00:00)-Water Temperature (C)]]*OO[[#This Row],[86]]</f>
        <v>5.3346682163164996E-6</v>
      </c>
      <c r="CK440" s="10">
        <f>3/24000000*OO[[#This Row],[145 (07JUL1985 00:00:00)-Water Temperature (C)]]*OO[[#This Row],[87]]</f>
        <v>5.1186859958821246E-6</v>
      </c>
      <c r="CL440" s="10">
        <f>3/24000000*OO[[#This Row],[146 (07JUL1985 03:00:00)-Water Temperature (C)]]*OO[[#This Row],[88]]</f>
        <v>4.8920089995871252E-6</v>
      </c>
      <c r="CM440" s="10">
        <f>3/24000000*OO[[#This Row],[147 (07JUL1985 06:00:00)-Water Temperature (C)]]*OO[[#This Row],[89]]</f>
        <v>4.6425355234046245E-6</v>
      </c>
      <c r="CN440" s="10">
        <f>3/24000000*OO[[#This Row],[148 (07JUL1985 09:00:00)-Water Temperature (C)]]*OO[[#This Row],[90]]</f>
        <v>4.4285489103893749E-6</v>
      </c>
      <c r="CO440" s="10">
        <f>3/24000000*OO[[#This Row],[149 (07JUL1985 12:00:00)-Water Temperature (C)]]*OO[[#This Row],[91]]</f>
        <v>4.2245699145536242E-6</v>
      </c>
      <c r="CP440" s="10">
        <f>3/24000000*OO[[#This Row],[150 (07JUL1985 15:00:00)-Water Temperature (C)]]*OO[[#This Row],[92]]</f>
        <v>4.1175801212324991E-6</v>
      </c>
      <c r="CQ440" s="10">
        <f>3/24000000*OO[[#This Row],[151 (07JUL1985 18:00:00)-Water Temperature (C)]]*OO[[#This Row],[93]]</f>
        <v>4.0861661871969997E-6</v>
      </c>
      <c r="CR440" s="10">
        <f>3/24000000*OO[[#This Row],[152 (07JUL1985 21:00:00)-Water Temperature (C)]]*OO[[#This Row],[94]]</f>
        <v>3.9916784467209997E-6</v>
      </c>
      <c r="CS440" s="10">
        <f>3/24000000*OO[[#This Row],[153 (08JUL1985 00:00:00)-Water Temperature (C)]]*OO[[#This Row],[95]]</f>
        <v>3.7942840430712499E-6</v>
      </c>
      <c r="CT440" s="10">
        <f>3/24000000*OO[[#This Row],[154 (08JUL1985 03:00:00)-Water Temperature (C)]]*OO[[#This Row],[96]]</f>
        <v>3.6455315487873753E-6</v>
      </c>
      <c r="CU440" s="10">
        <f>3/24000000*OO[[#This Row],[155 (08JUL1985 06:00:00)-Water Temperature (C)]]*OO[[#This Row],[97]]</f>
        <v>3.4983180670184992E-6</v>
      </c>
      <c r="CV440" s="10">
        <f>3/24000000*OO[[#This Row],[156 (08JUL1985 09:00:00)-Water Temperature (C)]]*OO[[#This Row],[98]]</f>
        <v>3.340453979781E-6</v>
      </c>
      <c r="CW440" s="10">
        <f>3/24000000*OO[[#This Row],[157 (08JUL1985 12:00:00)-Water Temperature (C)]]*OO[[#This Row],[99]]</f>
        <v>3.1222210393316254E-6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0</v>
      </c>
      <c r="W441" s="10">
        <f>3/24000000*OO[[#This Row],[79 (28JUN1985 18:00:00)-Water Temperature (C)]]*OO[[#This Row],[21]]</f>
        <v>0</v>
      </c>
      <c r="X441" s="10">
        <f>3/24000000*OO[[#This Row],[80 (28JUN1985 21:00:00)-Water Temperature (C)]]*OO[[#This Row],[22]]</f>
        <v>0</v>
      </c>
      <c r="Y441" s="10">
        <f>3/24000000*OO[[#This Row],[81 (29JUN1985 00:00:00)-Water Temperature (C)]]*OO[[#This Row],[23]]</f>
        <v>0</v>
      </c>
      <c r="Z441" s="10">
        <f>3/24000000*OO[[#This Row],[82 (29JUN1985 03:00:00)-Water Temperature (C)]]*OO[[#This Row],[24]]</f>
        <v>0</v>
      </c>
      <c r="AA441" s="10">
        <f>3/24000000*OO[[#This Row],[83 (29JUN1985 06:00:00)-Water Temperature (C)]]*OO[[#This Row],[25]]</f>
        <v>3.755292573375E-40</v>
      </c>
      <c r="AB441" s="10">
        <f>3/24000000*OO[[#This Row],[84 (29JUN1985 09:00:00)-Water Temperature (C)]]*OO[[#This Row],[26]]</f>
        <v>1.7672247451261251E-34</v>
      </c>
      <c r="AC441" s="10">
        <f>3/24000000*OO[[#This Row],[85 (29JUN1985 12:00:00)-Water Temperature (C)]]*OO[[#This Row],[27]]</f>
        <v>1.2332074631381249E-28</v>
      </c>
      <c r="AD441" s="10">
        <f>3/24000000*OO[[#This Row],[86 (29JUN1985 15:00:00)-Water Temperature (C)]]*OO[[#This Row],[28]]</f>
        <v>4.2768736114716237E-24</v>
      </c>
      <c r="AE441" s="10">
        <f>3/24000000*OO[[#This Row],[88 (29JUN1985 21:00:00)-Water Temperature (C)]]*OO[[#This Row],[30]]</f>
        <v>1.5969918755250002E-17</v>
      </c>
      <c r="AF441" s="10">
        <f>3/24000000*OO[[#This Row],[88 (29JUN1985 21:00:00)-Water Temperature (C)]]*OO[[#This Row],[30]]</f>
        <v>1.5969918755250002E-17</v>
      </c>
      <c r="AG441" s="10">
        <f>3/24000000*OO[[#This Row],[89 (30JUN1985 00:00:00)-Water Temperature (C)]]*OO[[#This Row],[31]]</f>
        <v>5.047162770084999E-15</v>
      </c>
      <c r="AH441" s="10">
        <f>3/24000000*OO[[#This Row],[90 (30JUN1985 03:00:00)-Water Temperature (C)]]*OO[[#This Row],[32]]</f>
        <v>7.3495688782399999E-13</v>
      </c>
      <c r="AI441" s="10">
        <f>3/24000000*OO[[#This Row],[91 (30JUN1985 06:00:00)-Water Temperature (C)]]*OO[[#This Row],[33]]</f>
        <v>5.6278988460199997E-11</v>
      </c>
      <c r="AJ441" s="10">
        <f>3/24000000*OO[[#This Row],[92 (30JUN1985 09:00:00)-Water Temperature (C)]]*OO[[#This Row],[34]]</f>
        <v>2.4498340665937502E-9</v>
      </c>
      <c r="AK441" s="10">
        <f>3/24000000*OO[[#This Row],[93 (30JUN1985 12:00:00)-Water Temperature (C)]]*OO[[#This Row],[35]]</f>
        <v>6.5514104995674994E-8</v>
      </c>
      <c r="AL441" s="10">
        <f>3/24000000*OO[[#This Row],[94 (30JUN1985 15:00:00)-Water Temperature (C)]]*OO[[#This Row],[36]]</f>
        <v>1.1662627886043752E-6</v>
      </c>
      <c r="AM441" s="10">
        <f>3/24000000*OO[[#This Row],[95 (30JUN1985 18:00:00)-Water Temperature (C)]]*OO[[#This Row],[37]]</f>
        <v>1.4225430323602498E-5</v>
      </c>
      <c r="AN441" s="10">
        <f>3/24000000*OO[[#This Row],[96 (30JUN1985 21:00:00)-Water Temperature (C)]]*OO[[#This Row],[38]]</f>
        <v>1.140158061386125E-4</v>
      </c>
      <c r="AO441" s="10">
        <f>3/24000000*OO[[#This Row],[97 (01JUL1985 00:00:00)-Water Temperature (C)]]*OO[[#This Row],[39]]</f>
        <v>6.3392321374874992E-4</v>
      </c>
      <c r="AP441" s="10">
        <f>3/24000000*OO[[#This Row],[98 (01JUL1985 03:00:00)-Water Temperature (C)]]*OO[[#This Row],[40]]</f>
        <v>2.67697432460875E-3</v>
      </c>
      <c r="AQ441" s="10">
        <f>3/24000000*OO[[#This Row],[99 (01JUL1985 06:00:00)-Water Temperature (C)]]*OO[[#This Row],[41]]</f>
        <v>8.7410161133549998E-3</v>
      </c>
      <c r="AR441" s="10">
        <f>3/24000000*OO[[#This Row],[100 (01JUL1985 09:00:00)-Water Temperature (C)]]*OO[[#This Row],[42]]</f>
        <v>2.2581111358781252E-2</v>
      </c>
      <c r="AS441" s="10">
        <f>3/24000000*OO[[#This Row],[101 (01JUL1985 12:00:00)-Water Temperature (C)]]*OO[[#This Row],[43]]</f>
        <v>4.6856117890049988E-2</v>
      </c>
      <c r="AT441" s="10">
        <f>3/24000000*OO[[#This Row],[102 (01JUL1985 15:00:00)-Water Temperature (C)]]*OO[[#This Row],[44]]</f>
        <v>7.9822692344800009E-2</v>
      </c>
      <c r="AU441" s="10">
        <f>3/24000000*OO[[#This Row],[103 (01JUL1985 18:00:00)-Water Temperature (C)]]*OO[[#This Row],[45]]</f>
        <v>0.1111794472459125</v>
      </c>
      <c r="AV441" s="10">
        <f>3/24000000*OO[[#This Row],[104 (01JUL1985 21:00:00)-Water Temperature (C)]]*OO[[#This Row],[46]]</f>
        <v>0.12994647677872498</v>
      </c>
      <c r="AW441" s="10">
        <f>3/24000000*OO[[#This Row],[105 (02JUL1985 00:00:00)-Water Temperature (C)]]*OO[[#This Row],[47]]</f>
        <v>0.12941812557764998</v>
      </c>
      <c r="AX441" s="10">
        <f>3/24000000*OO[[#This Row],[106 (02JUL1985 03:00:00)-Water Temperature (C)]]*OO[[#This Row],[48]]</f>
        <v>0.11246563343889998</v>
      </c>
      <c r="AY441" s="10">
        <f>3/24000000*OO[[#This Row],[107 (02JUL1985 06:00:00)-Water Temperature (C)]]*OO[[#This Row],[49]]</f>
        <v>8.563538632425001E-2</v>
      </c>
      <c r="AZ441" s="10">
        <f>3/24000000*OO[[#This Row],[108 (02JUL1985 09:00:00)-Water Temperature (C)]]*OO[[#This Row],[50]]</f>
        <v>6.0181494371550001E-2</v>
      </c>
      <c r="BA441" s="10">
        <f>3/24000000*OO[[#This Row],[109 (02JUL1985 12:00:00)-Water Temperature (C)]]*OO[[#This Row],[51]]</f>
        <v>3.8795417061918747E-2</v>
      </c>
      <c r="BB441" s="10">
        <f>3/24000000*OO[[#This Row],[110 (02JUL1985 15:00:00)-Water Temperature (C)]]*OO[[#This Row],[52]]</f>
        <v>2.2996243384762499E-2</v>
      </c>
      <c r="BC441" s="10">
        <f>3/24000000*OO[[#This Row],[111 (02JUL1985 18:00:00)-Water Temperature (C)]]*OO[[#This Row],[53]]</f>
        <v>1.244253549037125E-2</v>
      </c>
      <c r="BD441" s="10">
        <f>3/24000000*OO[[#This Row],[112 (02JUL1985 21:00:00)-Water Temperature (C)]]*OO[[#This Row],[54]]</f>
        <v>5.9913589783987496E-3</v>
      </c>
      <c r="BE441" s="10">
        <f>3/24000000*OO[[#This Row],[113 (03JUL1985 00:00:00)-Water Temperature (C)]]*OO[[#This Row],[55]]</f>
        <v>2.7350100548062498E-3</v>
      </c>
      <c r="BF441" s="10">
        <f>3/24000000*OO[[#This Row],[114 (03JUL1985 03:00:00)-Water Temperature (C)]]*OO[[#This Row],[56]]</f>
        <v>1.2004028997528748E-3</v>
      </c>
      <c r="BG441" s="10">
        <f>3/24000000*OO[[#This Row],[115 (03JUL1985 06:00:00)-Water Temperature (C)]]*OO[[#This Row],[57]]</f>
        <v>5.2724625953212494E-4</v>
      </c>
      <c r="BH441" s="10">
        <f>3/24000000*OO[[#This Row],[116 (03JUL1985 09:00:00)-Water Temperature (C)]]*OO[[#This Row],[58]]</f>
        <v>2.59989102853025E-4</v>
      </c>
      <c r="BI441" s="10">
        <f>3/24000000*OO[[#This Row],[117 (03JUL1985 12:00:00)-Water Temperature (C)]]*OO[[#This Row],[59]]</f>
        <v>1.6596230058765001E-4</v>
      </c>
      <c r="BJ441" s="10">
        <f>3/24000000*OO[[#This Row],[118 (03JUL1985 15:00:00)-Water Temperature (C)]]*OO[[#This Row],[60]]</f>
        <v>1.3673113412287501E-4</v>
      </c>
      <c r="BK441" s="10">
        <f>3/24000000*OO[[#This Row],[119 (03JUL1985 18:00:00)-Water Temperature (C)]]*OO[[#This Row],[61]]</f>
        <v>1.2656349573004997E-4</v>
      </c>
      <c r="BL441" s="10">
        <f>3/24000000*OO[[#This Row],[120 (03JUL1985 21:00:00)-Water Temperature (C)]]*OO[[#This Row],[62]]</f>
        <v>1.1958558951982498E-4</v>
      </c>
      <c r="BM441" s="10">
        <f>3/24000000*OO[[#This Row],[121 (04JUL1985 00:00:00)-Water Temperature (C)]]*OO[[#This Row],[63]]</f>
        <v>1.1283399206274999E-4</v>
      </c>
      <c r="BN441" s="10">
        <f>3/24000000*OO[[#This Row],[122 (04JUL1985 03:00:00)-Water Temperature (C)]]*OO[[#This Row],[64]]</f>
        <v>1.0387524256889999E-4</v>
      </c>
      <c r="BO441" s="10">
        <f>3/24000000*OO[[#This Row],[123 (04JUL1985 06:00:00)-Water Temperature (C)]]*OO[[#This Row],[65]]</f>
        <v>9.1458325638749992E-5</v>
      </c>
      <c r="BP441" s="10">
        <f>3/24000000*OO[[#This Row],[124 (04JUL1985 09:00:00)-Water Temperature (C)]]*OO[[#This Row],[66]]</f>
        <v>7.8451209892499999E-5</v>
      </c>
      <c r="BQ441" s="10">
        <f>3/24000000*OO[[#This Row],[125 (04JUL1985 12:00:00)-Water Temperature (C)]]*OO[[#This Row],[67]]</f>
        <v>6.5422730427599994E-5</v>
      </c>
      <c r="BR441" s="10">
        <f>3/24000000*OO[[#This Row],[126 (04JUL1985 15:00:00)-Water Temperature (C)]]*OO[[#This Row],[68]]</f>
        <v>5.314939964008125E-5</v>
      </c>
      <c r="BS441" s="10">
        <f>3/24000000*OO[[#This Row],[127 (04JUL1985 18:00:00)-Water Temperature (C)]]*OO[[#This Row],[69]]</f>
        <v>4.3282235281252499E-5</v>
      </c>
      <c r="BT441" s="10">
        <f>3/24000000*OO[[#This Row],[128 (04JUL1985 21:00:00)-Water Temperature (C)]]*OO[[#This Row],[70]]</f>
        <v>3.6121686764084995E-5</v>
      </c>
      <c r="BU441" s="10">
        <f>3/24000000*OO[[#This Row],[129 (05JUL1985 00:00:00)-Water Temperature (C)]]*OO[[#This Row],[71]]</f>
        <v>3.0562587891549993E-5</v>
      </c>
      <c r="BV441" s="10">
        <f>3/24000000*OO[[#This Row],[130 (05JUL1985 03:00:00)-Water Temperature (C)]]*OO[[#This Row],[72]]</f>
        <v>2.6339489900272503E-5</v>
      </c>
      <c r="BW441" s="10">
        <f>3/24000000*OO[[#This Row],[131 (05JUL1985 06:00:00)-Water Temperature (C)]]*OO[[#This Row],[73]]</f>
        <v>2.3177672935724995E-5</v>
      </c>
      <c r="BX441" s="10">
        <f>3/24000000*OO[[#This Row],[132 (05JUL1985 09:00:00)-Water Temperature (C)]]*OO[[#This Row],[74]]</f>
        <v>2.1350070862589997E-5</v>
      </c>
      <c r="BY441" s="10">
        <f>3/24000000*OO[[#This Row],[133 (05JUL1985 12:00:00)-Water Temperature (C)]]*OO[[#This Row],[75]]</f>
        <v>2.0748274739829999E-5</v>
      </c>
      <c r="BZ441" s="10">
        <f>3/24000000*OO[[#This Row],[134 (05JUL1985 15:00:00)-Water Temperature (C)]]*OO[[#This Row],[76]]</f>
        <v>2.0737439980975001E-5</v>
      </c>
      <c r="CA441" s="10">
        <f>3/24000000*OO[[#This Row],[135 (05JUL1985 18:00:00)-Water Temperature (C)]]*OO[[#This Row],[77]]</f>
        <v>2.0295375560553747E-5</v>
      </c>
      <c r="CB441" s="10">
        <f>3/24000000*OO[[#This Row],[136 (05JUL1985 21:00:00)-Water Temperature (C)]]*OO[[#This Row],[78]]</f>
        <v>1.9224933780332497E-5</v>
      </c>
      <c r="CC441" s="10">
        <f>3/24000000*OO[[#This Row],[137 (06JUL1985 00:00:00)-Water Temperature (C)]]*OO[[#This Row],[79]]</f>
        <v>1.8322522762004998E-5</v>
      </c>
      <c r="CD441" s="10">
        <f>3/24000000*OO[[#This Row],[138 (06JUL1985 03:00:00)-Water Temperature (C)]]*OO[[#This Row],[80]]</f>
        <v>1.7736591207562497E-5</v>
      </c>
      <c r="CE441" s="10">
        <f>3/24000000*OO[[#This Row],[139 (06JUL1985 06:00:00)-Water Temperature (C)]]*OO[[#This Row],[81]]</f>
        <v>1.6859899279333751E-5</v>
      </c>
      <c r="CF441" s="10">
        <f>3/24000000*OO[[#This Row],[140 (06JUL1985 09:00:00)-Water Temperature (C)]]*OO[[#This Row],[82]]</f>
        <v>1.5791879619554998E-5</v>
      </c>
      <c r="CG441" s="10">
        <f>3/24000000*OO[[#This Row],[141 (06JUL1985 12:00:00)-Water Temperature (C)]]*OO[[#This Row],[83]]</f>
        <v>1.4904072781327501E-5</v>
      </c>
      <c r="CH441" s="10">
        <f>3/24000000*OO[[#This Row],[142 (06JUL1985 15:00:00)-Water Temperature (C)]]*OO[[#This Row],[84]]</f>
        <v>1.4166486353999999E-5</v>
      </c>
      <c r="CI441" s="10">
        <f>3/24000000*OO[[#This Row],[143 (06JUL1985 18:00:00)-Water Temperature (C)]]*OO[[#This Row],[85]]</f>
        <v>1.3590692535860002E-5</v>
      </c>
      <c r="CJ441" s="10">
        <f>3/24000000*OO[[#This Row],[144 (06JUL1985 21:00:00)-Water Temperature (C)]]*OO[[#This Row],[86]]</f>
        <v>1.3113909368298749E-5</v>
      </c>
      <c r="CK441" s="10">
        <f>3/24000000*OO[[#This Row],[145 (07JUL1985 00:00:00)-Water Temperature (C)]]*OO[[#This Row],[87]]</f>
        <v>1.2538365034724998E-5</v>
      </c>
      <c r="CL441" s="10">
        <f>3/24000000*OO[[#This Row],[146 (07JUL1985 03:00:00)-Water Temperature (C)]]*OO[[#This Row],[88]]</f>
        <v>1.2007975178328749E-5</v>
      </c>
      <c r="CM441" s="10">
        <f>3/24000000*OO[[#This Row],[147 (07JUL1985 06:00:00)-Water Temperature (C)]]*OO[[#This Row],[89]]</f>
        <v>1.14544895744825E-5</v>
      </c>
      <c r="CN441" s="10">
        <f>3/24000000*OO[[#This Row],[148 (07JUL1985 09:00:00)-Water Temperature (C)]]*OO[[#This Row],[90]]</f>
        <v>1.1024986693229999E-5</v>
      </c>
      <c r="CO441" s="10">
        <f>3/24000000*OO[[#This Row],[149 (07JUL1985 12:00:00)-Water Temperature (C)]]*OO[[#This Row],[91]]</f>
        <v>1.0585292649090001E-5</v>
      </c>
      <c r="CP441" s="10">
        <f>3/24000000*OO[[#This Row],[150 (07JUL1985 15:00:00)-Water Temperature (C)]]*OO[[#This Row],[92]]</f>
        <v>1.0341844157621251E-5</v>
      </c>
      <c r="CQ441" s="10">
        <f>3/24000000*OO[[#This Row],[151 (07JUL1985 18:00:00)-Water Temperature (C)]]*OO[[#This Row],[93]]</f>
        <v>1.0250499235859999E-5</v>
      </c>
      <c r="CR441" s="10">
        <f>3/24000000*OO[[#This Row],[152 (07JUL1985 21:00:00)-Water Temperature (C)]]*OO[[#This Row],[94]]</f>
        <v>9.9419802772500003E-6</v>
      </c>
      <c r="CS441" s="10">
        <f>3/24000000*OO[[#This Row],[153 (08JUL1985 00:00:00)-Water Temperature (C)]]*OO[[#This Row],[95]]</f>
        <v>9.3709381850324984E-6</v>
      </c>
      <c r="CT441" s="10">
        <f>3/24000000*OO[[#This Row],[154 (08JUL1985 03:00:00)-Water Temperature (C)]]*OO[[#This Row],[96]]</f>
        <v>8.9534069831699997E-6</v>
      </c>
      <c r="CU441" s="10">
        <f>3/24000000*OO[[#This Row],[155 (08JUL1985 06:00:00)-Water Temperature (C)]]*OO[[#This Row],[97]]</f>
        <v>8.6263722226675004E-6</v>
      </c>
      <c r="CV441" s="10">
        <f>3/24000000*OO[[#This Row],[156 (08JUL1985 09:00:00)-Water Temperature (C)]]*OO[[#This Row],[98]]</f>
        <v>8.348815505362499E-6</v>
      </c>
      <c r="CW441" s="10">
        <f>3/24000000*OO[[#This Row],[157 (08JUL1985 12:00:00)-Water Temperature (C)]]*OO[[#This Row],[99]]</f>
        <v>7.8673631930712491E-6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0</v>
      </c>
      <c r="W442" s="10">
        <f>3/24000000*OO[[#This Row],[79 (28JUN1985 18:00:00)-Water Temperature (C)]]*OO[[#This Row],[21]]</f>
        <v>0</v>
      </c>
      <c r="X442" s="10">
        <f>3/24000000*OO[[#This Row],[80 (28JUN1985 21:00:00)-Water Temperature (C)]]*OO[[#This Row],[22]]</f>
        <v>0</v>
      </c>
      <c r="Y442" s="10">
        <f>3/24000000*OO[[#This Row],[81 (29JUN1985 00:00:00)-Water Temperature (C)]]*OO[[#This Row],[23]]</f>
        <v>0</v>
      </c>
      <c r="Z442" s="10">
        <f>3/24000000*OO[[#This Row],[82 (29JUN1985 03:00:00)-Water Temperature (C)]]*OO[[#This Row],[24]]</f>
        <v>0</v>
      </c>
      <c r="AA442" s="10">
        <f>3/24000000*OO[[#This Row],[83 (29JUN1985 06:00:00)-Water Temperature (C)]]*OO[[#This Row],[25]]</f>
        <v>1.66990723613125E-40</v>
      </c>
      <c r="AB442" s="10">
        <f>3/24000000*OO[[#This Row],[84 (29JUN1985 09:00:00)-Water Temperature (C)]]*OO[[#This Row],[26]]</f>
        <v>8.1133042105200003E-35</v>
      </c>
      <c r="AC442" s="10">
        <f>3/24000000*OO[[#This Row],[85 (29JUN1985 12:00:00)-Water Temperature (C)]]*OO[[#This Row],[27]]</f>
        <v>5.7343828862049998E-29</v>
      </c>
      <c r="AD442" s="10">
        <f>3/24000000*OO[[#This Row],[86 (29JUN1985 15:00:00)-Water Temperature (C)]]*OO[[#This Row],[28]]</f>
        <v>2.08577357534775E-24</v>
      </c>
      <c r="AE442" s="10">
        <f>3/24000000*OO[[#This Row],[88 (29JUN1985 21:00:00)-Water Temperature (C)]]*OO[[#This Row],[30]]</f>
        <v>8.8967723812987505E-18</v>
      </c>
      <c r="AF442" s="10">
        <f>3/24000000*OO[[#This Row],[88 (29JUN1985 21:00:00)-Water Temperature (C)]]*OO[[#This Row],[30]]</f>
        <v>8.8967723812987505E-18</v>
      </c>
      <c r="AG442" s="10">
        <f>3/24000000*OO[[#This Row],[89 (30JUN1985 00:00:00)-Water Temperature (C)]]*OO[[#This Row],[31]]</f>
        <v>3.1400392660349999E-15</v>
      </c>
      <c r="AH442" s="10">
        <f>3/24000000*OO[[#This Row],[90 (30JUN1985 03:00:00)-Water Temperature (C)]]*OO[[#This Row],[32]]</f>
        <v>4.9983291017887503E-13</v>
      </c>
      <c r="AI442" s="10">
        <f>3/24000000*OO[[#This Row],[91 (30JUN1985 06:00:00)-Water Temperature (C)]]*OO[[#This Row],[33]]</f>
        <v>4.1675244658312498E-11</v>
      </c>
      <c r="AJ442" s="10">
        <f>3/24000000*OO[[#This Row],[92 (30JUN1985 09:00:00)-Water Temperature (C)]]*OO[[#This Row],[34]]</f>
        <v>1.991795929805E-9</v>
      </c>
      <c r="AK442" s="10">
        <f>3/24000000*OO[[#This Row],[93 (30JUN1985 12:00:00)-Water Temperature (C)]]*OO[[#This Row],[35]]</f>
        <v>5.8534481406699995E-8</v>
      </c>
      <c r="AL442" s="10">
        <f>3/24000000*OO[[#This Row],[94 (30JUN1985 15:00:00)-Water Temperature (C)]]*OO[[#This Row],[36]]</f>
        <v>1.1236023814995E-6</v>
      </c>
      <c r="AM442" s="10">
        <f>3/24000000*OO[[#This Row],[95 (30JUN1985 18:00:00)-Water Temperature (C)]]*OO[[#This Row],[37]]</f>
        <v>1.4374615765672499E-5</v>
      </c>
      <c r="AN442" s="10">
        <f>3/24000000*OO[[#This Row],[96 (30JUN1985 21:00:00)-Water Temperature (C)]]*OO[[#This Row],[38]]</f>
        <v>1.2036646737728749E-4</v>
      </c>
      <c r="AO442" s="10">
        <f>3/24000000*OO[[#This Row],[97 (01JUL1985 00:00:00)-Water Temperature (C)]]*OO[[#This Row],[39]]</f>
        <v>7.0055269935712506E-4</v>
      </c>
      <c r="AP442" s="10">
        <f>3/24000000*OO[[#This Row],[98 (01JUL1985 03:00:00)-Water Temperature (C)]]*OO[[#This Row],[40]]</f>
        <v>3.0838469570550003E-3</v>
      </c>
      <c r="AQ442" s="10">
        <f>3/24000000*OO[[#This Row],[99 (01JUL1985 06:00:00)-Water Temperature (C)]]*OO[[#This Row],[41]]</f>
        <v>1.0559396474032499E-2</v>
      </c>
      <c r="AR442" s="10">
        <f>3/24000000*OO[[#This Row],[100 (01JUL1985 09:00:00)-Water Temperature (C)]]*OO[[#This Row],[42]]</f>
        <v>2.8809180997790004E-2</v>
      </c>
      <c r="AS442" s="10">
        <f>3/24000000*OO[[#This Row],[101 (01JUL1985 12:00:00)-Water Temperature (C)]]*OO[[#This Row],[43]]</f>
        <v>6.2884082878912492E-2</v>
      </c>
      <c r="AT442" s="10">
        <f>3/24000000*OO[[#This Row],[102 (01JUL1985 15:00:00)-Water Temperature (C)]]*OO[[#This Row],[44]]</f>
        <v>0.11188630212825</v>
      </c>
      <c r="AU442" s="10">
        <f>3/24000000*OO[[#This Row],[103 (01JUL1985 18:00:00)-Water Temperature (C)]]*OO[[#This Row],[45]]</f>
        <v>0.1614169825536125</v>
      </c>
      <c r="AV442" s="10">
        <f>3/24000000*OO[[#This Row],[104 (01JUL1985 21:00:00)-Water Temperature (C)]]*OO[[#This Row],[46]]</f>
        <v>0.19435890826361249</v>
      </c>
      <c r="AW442" s="10">
        <f>3/24000000*OO[[#This Row],[105 (02JUL1985 00:00:00)-Water Temperature (C)]]*OO[[#This Row],[47]]</f>
        <v>0.19928529906303749</v>
      </c>
      <c r="AX442" s="10">
        <f>3/24000000*OO[[#This Row],[106 (02JUL1985 03:00:00)-Water Temperature (C)]]*OO[[#This Row],[48]]</f>
        <v>0.17886829129334997</v>
      </c>
      <c r="AY442" s="10">
        <f>3/24000000*OO[[#This Row],[107 (02JUL1985 06:00:00)-Water Temperature (C)]]*OO[[#This Row],[49]]</f>
        <v>0.14104228986967499</v>
      </c>
      <c r="AZ442" s="10">
        <f>3/24000000*OO[[#This Row],[108 (02JUL1985 09:00:00)-Water Temperature (C)]]*OO[[#This Row],[50]]</f>
        <v>0.1026919261376375</v>
      </c>
      <c r="BA442" s="10">
        <f>3/24000000*OO[[#This Row],[109 (02JUL1985 12:00:00)-Water Temperature (C)]]*OO[[#This Row],[51]]</f>
        <v>6.8039546282924995E-2</v>
      </c>
      <c r="BB442" s="10">
        <f>3/24000000*OO[[#This Row],[110 (02JUL1985 15:00:00)-Water Temperature (C)]]*OO[[#This Row],[52]]</f>
        <v>4.1265632303325001E-2</v>
      </c>
      <c r="BC442" s="10">
        <f>3/24000000*OO[[#This Row],[111 (02JUL1985 18:00:00)-Water Temperature (C)]]*OO[[#This Row],[53]]</f>
        <v>2.2566351686597496E-2</v>
      </c>
      <c r="BD442" s="10">
        <f>3/24000000*OO[[#This Row],[112 (02JUL1985 21:00:00)-Water Temperature (C)]]*OO[[#This Row],[54]]</f>
        <v>1.0896884342658749E-2</v>
      </c>
      <c r="BE442" s="10">
        <f>3/24000000*OO[[#This Row],[113 (03JUL1985 00:00:00)-Water Temperature (C)]]*OO[[#This Row],[55]]</f>
        <v>4.9669453794187503E-3</v>
      </c>
      <c r="BF442" s="10">
        <f>3/24000000*OO[[#This Row],[114 (03JUL1985 03:00:00)-Water Temperature (C)]]*OO[[#This Row],[56]]</f>
        <v>2.1609077529157503E-3</v>
      </c>
      <c r="BG442" s="10">
        <f>3/24000000*OO[[#This Row],[115 (03JUL1985 06:00:00)-Water Temperature (C)]]*OO[[#This Row],[57]]</f>
        <v>9.2387119512837509E-4</v>
      </c>
      <c r="BH442" s="10">
        <f>3/24000000*OO[[#This Row],[116 (03JUL1985 09:00:00)-Water Temperature (C)]]*OO[[#This Row],[58]]</f>
        <v>4.3893801840946248E-4</v>
      </c>
      <c r="BI442" s="10">
        <f>3/24000000*OO[[#This Row],[117 (03JUL1985 12:00:00)-Water Temperature (C)]]*OO[[#This Row],[59]]</f>
        <v>2.5684968206925E-4</v>
      </c>
      <c r="BJ442" s="10">
        <f>3/24000000*OO[[#This Row],[118 (03JUL1985 15:00:00)-Water Temperature (C)]]*OO[[#This Row],[60]]</f>
        <v>1.9178496276101248E-4</v>
      </c>
      <c r="BK442" s="10">
        <f>3/24000000*OO[[#This Row],[119 (03JUL1985 18:00:00)-Water Temperature (C)]]*OO[[#This Row],[61]]</f>
        <v>1.655040336381E-4</v>
      </c>
      <c r="BL442" s="10">
        <f>3/24000000*OO[[#This Row],[120 (03JUL1985 21:00:00)-Water Temperature (C)]]*OO[[#This Row],[62]]</f>
        <v>1.50600878045125E-4</v>
      </c>
      <c r="BM442" s="10">
        <f>3/24000000*OO[[#This Row],[121 (04JUL1985 00:00:00)-Water Temperature (C)]]*OO[[#This Row],[63]]</f>
        <v>1.4009522480070002E-4</v>
      </c>
      <c r="BN442" s="10">
        <f>3/24000000*OO[[#This Row],[122 (04JUL1985 03:00:00)-Water Temperature (C)]]*OO[[#This Row],[64]]</f>
        <v>1.2907540146460001E-4</v>
      </c>
      <c r="BO442" s="10">
        <f>3/24000000*OO[[#This Row],[123 (04JUL1985 06:00:00)-Water Temperature (C)]]*OO[[#This Row],[65]]</f>
        <v>1.147054334134E-4</v>
      </c>
      <c r="BP442" s="10">
        <f>3/24000000*OO[[#This Row],[124 (04JUL1985 09:00:00)-Water Temperature (C)]]*OO[[#This Row],[66]]</f>
        <v>9.9781308993749992E-5</v>
      </c>
      <c r="BQ442" s="10">
        <f>3/24000000*OO[[#This Row],[125 (04JUL1985 12:00:00)-Water Temperature (C)]]*OO[[#This Row],[67]]</f>
        <v>8.3593891760562513E-5</v>
      </c>
      <c r="BR442" s="10">
        <f>3/24000000*OO[[#This Row],[126 (04JUL1985 15:00:00)-Water Temperature (C)]]*OO[[#This Row],[68]]</f>
        <v>6.7970251599975E-5</v>
      </c>
      <c r="BS442" s="10">
        <f>3/24000000*OO[[#This Row],[127 (04JUL1985 18:00:00)-Water Temperature (C)]]*OO[[#This Row],[69]]</f>
        <v>5.5090750383764995E-5</v>
      </c>
      <c r="BT442" s="10">
        <f>3/24000000*OO[[#This Row],[128 (04JUL1985 21:00:00)-Water Temperature (C)]]*OO[[#This Row],[70]]</f>
        <v>4.5563486512034995E-5</v>
      </c>
      <c r="BU442" s="10">
        <f>3/24000000*OO[[#This Row],[129 (05JUL1985 00:00:00)-Water Temperature (C)]]*OO[[#This Row],[71]]</f>
        <v>3.8268974789126249E-5</v>
      </c>
      <c r="BV442" s="10">
        <f>3/24000000*OO[[#This Row],[130 (05JUL1985 03:00:00)-Water Temperature (C)]]*OO[[#This Row],[72]]</f>
        <v>3.27151609448625E-5</v>
      </c>
      <c r="BW442" s="10">
        <f>3/24000000*OO[[#This Row],[131 (05JUL1985 06:00:00)-Water Temperature (C)]]*OO[[#This Row],[73]]</f>
        <v>2.8556096164676248E-5</v>
      </c>
      <c r="BX442" s="10">
        <f>3/24000000*OO[[#This Row],[132 (05JUL1985 09:00:00)-Water Temperature (C)]]*OO[[#This Row],[74]]</f>
        <v>2.6257444018282502E-5</v>
      </c>
      <c r="BY442" s="10">
        <f>3/24000000*OO[[#This Row],[133 (05JUL1985 12:00:00)-Water Temperature (C)]]*OO[[#This Row],[75]]</f>
        <v>2.5561407111757498E-5</v>
      </c>
      <c r="BZ442" s="10">
        <f>3/24000000*OO[[#This Row],[134 (05JUL1985 15:00:00)-Water Temperature (C)]]*OO[[#This Row],[76]]</f>
        <v>2.5526052177898747E-5</v>
      </c>
      <c r="CA442" s="10">
        <f>3/24000000*OO[[#This Row],[135 (05JUL1985 18:00:00)-Water Temperature (C)]]*OO[[#This Row],[77]]</f>
        <v>2.4761526543973752E-5</v>
      </c>
      <c r="CB442" s="10">
        <f>3/24000000*OO[[#This Row],[136 (05JUL1985 21:00:00)-Water Temperature (C)]]*OO[[#This Row],[78]]</f>
        <v>2.3118568648372498E-5</v>
      </c>
      <c r="CC442" s="10">
        <f>3/24000000*OO[[#This Row],[137 (06JUL1985 00:00:00)-Water Temperature (C)]]*OO[[#This Row],[79]]</f>
        <v>2.1800302045349999E-5</v>
      </c>
      <c r="CD442" s="10">
        <f>3/24000000*OO[[#This Row],[138 (06JUL1985 03:00:00)-Water Temperature (C)]]*OO[[#This Row],[80]]</f>
        <v>2.1030925492554999E-5</v>
      </c>
      <c r="CE442" s="10">
        <f>3/24000000*OO[[#This Row],[139 (06JUL1985 06:00:00)-Water Temperature (C)]]*OO[[#This Row],[81]]</f>
        <v>2.0063912934467499E-5</v>
      </c>
      <c r="CF442" s="10">
        <f>3/24000000*OO[[#This Row],[140 (06JUL1985 09:00:00)-Water Temperature (C)]]*OO[[#This Row],[82]]</f>
        <v>1.8929271179224998E-5</v>
      </c>
      <c r="CG442" s="10">
        <f>3/24000000*OO[[#This Row],[141 (06JUL1985 12:00:00)-Water Temperature (C)]]*OO[[#This Row],[83]]</f>
        <v>1.7934315029452501E-5</v>
      </c>
      <c r="CH442" s="10">
        <f>3/24000000*OO[[#This Row],[142 (06JUL1985 15:00:00)-Water Temperature (C)]]*OO[[#This Row],[84]]</f>
        <v>1.6974955630920002E-5</v>
      </c>
      <c r="CI442" s="10">
        <f>3/24000000*OO[[#This Row],[143 (06JUL1985 18:00:00)-Water Temperature (C)]]*OO[[#This Row],[85]]</f>
        <v>1.6223936199359996E-5</v>
      </c>
      <c r="CJ442" s="10">
        <f>3/24000000*OO[[#This Row],[144 (06JUL1985 21:00:00)-Water Temperature (C)]]*OO[[#This Row],[86]]</f>
        <v>1.5523472350749999E-5</v>
      </c>
      <c r="CK442" s="10">
        <f>3/24000000*OO[[#This Row],[145 (07JUL1985 00:00:00)-Water Temperature (C)]]*OO[[#This Row],[87]]</f>
        <v>1.4762131369964999E-5</v>
      </c>
      <c r="CL442" s="10">
        <f>3/24000000*OO[[#This Row],[146 (07JUL1985 03:00:00)-Water Temperature (C)]]*OO[[#This Row],[88]]</f>
        <v>1.4129929043167499E-5</v>
      </c>
      <c r="CM442" s="10">
        <f>3/24000000*OO[[#This Row],[147 (07JUL1985 06:00:00)-Water Temperature (C)]]*OO[[#This Row],[89]]</f>
        <v>1.3501669462199999E-5</v>
      </c>
      <c r="CN442" s="10">
        <f>3/24000000*OO[[#This Row],[148 (07JUL1985 09:00:00)-Water Temperature (C)]]*OO[[#This Row],[90]]</f>
        <v>1.3061000977115E-5</v>
      </c>
      <c r="CO442" s="10">
        <f>3/24000000*OO[[#This Row],[149 (07JUL1985 12:00:00)-Water Temperature (C)]]*OO[[#This Row],[91]]</f>
        <v>1.2599446026764999E-5</v>
      </c>
      <c r="CP442" s="10">
        <f>3/24000000*OO[[#This Row],[150 (07JUL1985 15:00:00)-Water Temperature (C)]]*OO[[#This Row],[92]]</f>
        <v>1.2334433859045001E-5</v>
      </c>
      <c r="CQ442" s="10">
        <f>3/24000000*OO[[#This Row],[151 (07JUL1985 18:00:00)-Water Temperature (C)]]*OO[[#This Row],[93]]</f>
        <v>1.2212248731271249E-5</v>
      </c>
      <c r="CR442" s="10">
        <f>3/24000000*OO[[#This Row],[152 (07JUL1985 21:00:00)-Water Temperature (C)]]*OO[[#This Row],[94]]</f>
        <v>1.1725078341291249E-5</v>
      </c>
      <c r="CS442" s="10">
        <f>3/24000000*OO[[#This Row],[153 (08JUL1985 00:00:00)-Water Temperature (C)]]*OO[[#This Row],[95]]</f>
        <v>1.096520203797125E-5</v>
      </c>
      <c r="CT442" s="10">
        <f>3/24000000*OO[[#This Row],[154 (08JUL1985 03:00:00)-Water Temperature (C)]]*OO[[#This Row],[96]]</f>
        <v>1.04251928581125E-5</v>
      </c>
      <c r="CU442" s="10">
        <f>3/24000000*OO[[#This Row],[155 (08JUL1985 06:00:00)-Water Temperature (C)]]*OO[[#This Row],[97]]</f>
        <v>1.0052567145483751E-5</v>
      </c>
      <c r="CV442" s="10">
        <f>3/24000000*OO[[#This Row],[156 (08JUL1985 09:00:00)-Water Temperature (C)]]*OO[[#This Row],[98]]</f>
        <v>9.8096814237475001E-6</v>
      </c>
      <c r="CW442" s="10">
        <f>3/24000000*OO[[#This Row],[157 (08JUL1985 12:00:00)-Water Temperature (C)]]*OO[[#This Row],[99]]</f>
        <v>9.2591024316724993E-6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0</v>
      </c>
      <c r="X443" s="10">
        <f>3/24000000*OO[[#This Row],[80 (28JUN1985 21:00:00)-Water Temperature (C)]]*OO[[#This Row],[22]]</f>
        <v>0</v>
      </c>
      <c r="Y443" s="10">
        <f>3/24000000*OO[[#This Row],[81 (29JUN1985 00:00:00)-Water Temperature (C)]]*OO[[#This Row],[23]]</f>
        <v>0</v>
      </c>
      <c r="Z443" s="10">
        <f>3/24000000*OO[[#This Row],[82 (29JUN1985 03:00:00)-Water Temperature (C)]]*OO[[#This Row],[24]]</f>
        <v>0</v>
      </c>
      <c r="AA443" s="10">
        <f>3/24000000*OO[[#This Row],[83 (29JUN1985 06:00:00)-Water Temperature (C)]]*OO[[#This Row],[25]]</f>
        <v>4.1997651658624993E-41</v>
      </c>
      <c r="AB443" s="10">
        <f>3/24000000*OO[[#This Row],[84 (29JUN1985 09:00:00)-Water Temperature (C)]]*OO[[#This Row],[26]]</f>
        <v>1.947129334452E-35</v>
      </c>
      <c r="AC443" s="10">
        <f>3/24000000*OO[[#This Row],[85 (29JUN1985 12:00:00)-Water Temperature (C)]]*OO[[#This Row],[27]]</f>
        <v>1.6538080040299998E-29</v>
      </c>
      <c r="AD443" s="10">
        <f>3/24000000*OO[[#This Row],[86 (29JUN1985 15:00:00)-Water Temperature (C)]]*OO[[#This Row],[28]]</f>
        <v>6.9609573623474991E-25</v>
      </c>
      <c r="AE443" s="10">
        <f>3/24000000*OO[[#This Row],[88 (29JUN1985 21:00:00)-Water Temperature (C)]]*OO[[#This Row],[30]]</f>
        <v>3.6476474794577497E-18</v>
      </c>
      <c r="AF443" s="10">
        <f>3/24000000*OO[[#This Row],[88 (29JUN1985 21:00:00)-Water Temperature (C)]]*OO[[#This Row],[30]]</f>
        <v>3.6476474794577497E-18</v>
      </c>
      <c r="AG443" s="10">
        <f>3/24000000*OO[[#This Row],[89 (30JUN1985 00:00:00)-Water Temperature (C)]]*OO[[#This Row],[31]]</f>
        <v>1.3759050685324998E-15</v>
      </c>
      <c r="AH443" s="10">
        <f>3/24000000*OO[[#This Row],[90 (30JUN1985 03:00:00)-Water Temperature (C)]]*OO[[#This Row],[32]]</f>
        <v>2.3446455437149999E-13</v>
      </c>
      <c r="AI443" s="10">
        <f>3/24000000*OO[[#This Row],[91 (30JUN1985 06:00:00)-Water Temperature (C)]]*OO[[#This Row],[33]]</f>
        <v>2.079934749013E-11</v>
      </c>
      <c r="AJ443" s="10">
        <f>3/24000000*OO[[#This Row],[92 (30JUN1985 09:00:00)-Water Temperature (C)]]*OO[[#This Row],[34]]</f>
        <v>1.0604162311799997E-9</v>
      </c>
      <c r="AK443" s="10">
        <f>3/24000000*OO[[#This Row],[93 (30JUN1985 12:00:00)-Water Temperature (C)]]*OO[[#This Row],[35]]</f>
        <v>3.3250808310434997E-8</v>
      </c>
      <c r="AL443" s="10">
        <f>3/24000000*OO[[#This Row],[94 (30JUN1985 15:00:00)-Water Temperature (C)]]*OO[[#This Row],[36]]</f>
        <v>6.8187126682325E-7</v>
      </c>
      <c r="AM443" s="10">
        <f>3/24000000*OO[[#This Row],[95 (30JUN1985 18:00:00)-Water Temperature (C)]]*OO[[#This Row],[37]]</f>
        <v>9.1600507749425005E-6</v>
      </c>
      <c r="AN443" s="10">
        <f>3/24000000*OO[[#This Row],[96 (30JUN1985 21:00:00)-Water Temperature (C)]]*OO[[#This Row],[38]]</f>
        <v>7.9903980314824987E-5</v>
      </c>
      <c r="AO443" s="10">
        <f>3/24000000*OO[[#This Row],[97 (01JUL1985 00:00:00)-Water Temperature (C)]]*OO[[#This Row],[39]]</f>
        <v>4.8604573622659997E-4</v>
      </c>
      <c r="AP443" s="10">
        <f>3/24000000*OO[[#This Row],[98 (01JUL1985 03:00:00)-Water Temperature (C)]]*OO[[#This Row],[40]]</f>
        <v>2.2287673378004998E-3</v>
      </c>
      <c r="AQ443" s="10">
        <f>3/24000000*OO[[#This Row],[99 (01JUL1985 06:00:00)-Water Temperature (C)]]*OO[[#This Row],[41]]</f>
        <v>7.9830271763462503E-3</v>
      </c>
      <c r="AR443" s="10">
        <f>3/24000000*OO[[#This Row],[100 (01JUL1985 09:00:00)-Water Temperature (C)]]*OO[[#This Row],[42]]</f>
        <v>2.2950835196279998E-2</v>
      </c>
      <c r="AS443" s="10">
        <f>3/24000000*OO[[#This Row],[101 (01JUL1985 12:00:00)-Water Temperature (C)]]*OO[[#This Row],[43]]</f>
        <v>5.2694990024399993E-2</v>
      </c>
      <c r="AT443" s="10">
        <f>3/24000000*OO[[#This Row],[102 (01JUL1985 15:00:00)-Water Temperature (C)]]*OO[[#This Row],[44]]</f>
        <v>9.8163555994099982E-2</v>
      </c>
      <c r="AU443" s="10">
        <f>3/24000000*OO[[#This Row],[103 (01JUL1985 18:00:00)-Water Temperature (C)]]*OO[[#This Row],[45]]</f>
        <v>0.14727314176634998</v>
      </c>
      <c r="AV443" s="10">
        <f>3/24000000*OO[[#This Row],[104 (01JUL1985 21:00:00)-Water Temperature (C)]]*OO[[#This Row],[46]]</f>
        <v>0.18372468179873752</v>
      </c>
      <c r="AW443" s="10">
        <f>3/24000000*OO[[#This Row],[105 (02JUL1985 00:00:00)-Water Temperature (C)]]*OO[[#This Row],[47]]</f>
        <v>0.19522474394272499</v>
      </c>
      <c r="AX443" s="10">
        <f>3/24000000*OO[[#This Row],[106 (02JUL1985 03:00:00)-Water Temperature (C)]]*OO[[#This Row],[48]]</f>
        <v>0.18232919280966248</v>
      </c>
      <c r="AY443" s="10">
        <f>3/24000000*OO[[#This Row],[107 (02JUL1985 06:00:00)-Water Temperature (C)]]*OO[[#This Row],[49]]</f>
        <v>0.15058718353147499</v>
      </c>
      <c r="AZ443" s="10">
        <f>3/24000000*OO[[#This Row],[108 (02JUL1985 09:00:00)-Water Temperature (C)]]*OO[[#This Row],[50]]</f>
        <v>0.11564995946895001</v>
      </c>
      <c r="BA443" s="10">
        <f>3/24000000*OO[[#This Row],[109 (02JUL1985 12:00:00)-Water Temperature (C)]]*OO[[#This Row],[51]]</f>
        <v>8.0503137447187498E-2</v>
      </c>
      <c r="BB443" s="10">
        <f>3/24000000*OO[[#This Row],[110 (02JUL1985 15:00:00)-Water Temperature (C)]]*OO[[#This Row],[52]]</f>
        <v>5.1370655382749993E-2</v>
      </c>
      <c r="BC443" s="10">
        <f>3/24000000*OO[[#This Row],[111 (02JUL1985 18:00:00)-Water Temperature (C)]]*OO[[#This Row],[53]]</f>
        <v>2.9321078031654998E-2</v>
      </c>
      <c r="BD443" s="10">
        <f>3/24000000*OO[[#This Row],[112 (02JUL1985 21:00:00)-Water Temperature (C)]]*OO[[#This Row],[54]]</f>
        <v>1.4718811339882499E-2</v>
      </c>
      <c r="BE443" s="10">
        <f>3/24000000*OO[[#This Row],[113 (03JUL1985 00:00:00)-Water Temperature (C)]]*OO[[#This Row],[55]]</f>
        <v>6.9704084105999993E-3</v>
      </c>
      <c r="BF443" s="10">
        <f>3/24000000*OO[[#This Row],[114 (03JUL1985 03:00:00)-Water Temperature (C)]]*OO[[#This Row],[56]]</f>
        <v>3.1568156062964999E-3</v>
      </c>
      <c r="BG443" s="10">
        <f>3/24000000*OO[[#This Row],[115 (03JUL1985 06:00:00)-Water Temperature (C)]]*OO[[#This Row],[57]]</f>
        <v>1.3978627550692499E-3</v>
      </c>
      <c r="BH443" s="10">
        <f>3/24000000*OO[[#This Row],[116 (03JUL1985 09:00:00)-Water Temperature (C)]]*OO[[#This Row],[58]]</f>
        <v>6.5525862044549992E-4</v>
      </c>
      <c r="BI443" s="10">
        <f>3/24000000*OO[[#This Row],[117 (03JUL1985 12:00:00)-Water Temperature (C)]]*OO[[#This Row],[59]]</f>
        <v>3.5520863309467492E-4</v>
      </c>
      <c r="BJ443" s="10">
        <f>3/24000000*OO[[#This Row],[118 (03JUL1985 15:00:00)-Water Temperature (C)]]*OO[[#This Row],[60]]</f>
        <v>2.3469336405612499E-4</v>
      </c>
      <c r="BK443" s="10">
        <f>3/24000000*OO[[#This Row],[119 (03JUL1985 18:00:00)-Water Temperature (C)]]*OO[[#This Row],[61]]</f>
        <v>1.8115672999729997E-4</v>
      </c>
      <c r="BL443" s="10">
        <f>3/24000000*OO[[#This Row],[120 (03JUL1985 21:00:00)-Water Temperature (C)]]*OO[[#This Row],[62]]</f>
        <v>1.538628621688125E-4</v>
      </c>
      <c r="BM443" s="10">
        <f>3/24000000*OO[[#This Row],[121 (04JUL1985 00:00:00)-Water Temperature (C)]]*OO[[#This Row],[63]]</f>
        <v>1.3857589067332499E-4</v>
      </c>
      <c r="BN443" s="10">
        <f>3/24000000*OO[[#This Row],[122 (04JUL1985 03:00:00)-Water Temperature (C)]]*OO[[#This Row],[64]]</f>
        <v>1.2678369455499999E-4</v>
      </c>
      <c r="BO443" s="10">
        <f>3/24000000*OO[[#This Row],[123 (04JUL1985 06:00:00)-Water Temperature (C)]]*OO[[#This Row],[65]]</f>
        <v>1.1356733384295001E-4</v>
      </c>
      <c r="BP443" s="10">
        <f>3/24000000*OO[[#This Row],[124 (04JUL1985 09:00:00)-Water Temperature (C)]]*OO[[#This Row],[66]]</f>
        <v>1.0067977628167498E-4</v>
      </c>
      <c r="BQ443" s="10">
        <f>3/24000000*OO[[#This Row],[125 (04JUL1985 12:00:00)-Water Temperature (C)]]*OO[[#This Row],[67]]</f>
        <v>8.4867954238874996E-5</v>
      </c>
      <c r="BR443" s="10">
        <f>3/24000000*OO[[#This Row],[126 (04JUL1985 15:00:00)-Water Temperature (C)]]*OO[[#This Row],[68]]</f>
        <v>6.9127018776224991E-5</v>
      </c>
      <c r="BS443" s="10">
        <f>3/24000000*OO[[#This Row],[127 (04JUL1985 18:00:00)-Water Temperature (C)]]*OO[[#This Row],[69]]</f>
        <v>5.5724212595790002E-5</v>
      </c>
      <c r="BT443" s="10">
        <f>3/24000000*OO[[#This Row],[128 (04JUL1985 21:00:00)-Water Temperature (C)]]*OO[[#This Row],[70]]</f>
        <v>4.5562406153658748E-5</v>
      </c>
      <c r="BU443" s="10">
        <f>3/24000000*OO[[#This Row],[129 (05JUL1985 00:00:00)-Water Temperature (C)]]*OO[[#This Row],[71]]</f>
        <v>3.7864595901843754E-5</v>
      </c>
      <c r="BV443" s="10">
        <f>3/24000000*OO[[#This Row],[130 (05JUL1985 03:00:00)-Water Temperature (C)]]*OO[[#This Row],[72]]</f>
        <v>3.2000123301059994E-5</v>
      </c>
      <c r="BW443" s="10">
        <f>3/24000000*OO[[#This Row],[131 (05JUL1985 06:00:00)-Water Temperature (C)]]*OO[[#This Row],[73]]</f>
        <v>2.7616860161472497E-5</v>
      </c>
      <c r="BX443" s="10">
        <f>3/24000000*OO[[#This Row],[132 (05JUL1985 09:00:00)-Water Temperature (C)]]*OO[[#This Row],[74]]</f>
        <v>2.5397999409855001E-5</v>
      </c>
      <c r="BY443" s="10">
        <f>3/24000000*OO[[#This Row],[133 (05JUL1985 12:00:00)-Water Temperature (C)]]*OO[[#This Row],[75]]</f>
        <v>2.487586023931E-5</v>
      </c>
      <c r="BZ443" s="10">
        <f>3/24000000*OO[[#This Row],[134 (05JUL1985 15:00:00)-Water Temperature (C)]]*OO[[#This Row],[76]]</f>
        <v>2.4839576658225E-5</v>
      </c>
      <c r="CA443" s="10">
        <f>3/24000000*OO[[#This Row],[135 (05JUL1985 18:00:00)-Water Temperature (C)]]*OO[[#This Row],[77]]</f>
        <v>2.3747597816872497E-5</v>
      </c>
      <c r="CB443" s="10">
        <f>3/24000000*OO[[#This Row],[136 (05JUL1985 21:00:00)-Water Temperature (C)]]*OO[[#This Row],[78]]</f>
        <v>2.1641033250257496E-5</v>
      </c>
      <c r="CC443" s="10">
        <f>3/24000000*OO[[#This Row],[137 (06JUL1985 00:00:00)-Water Temperature (C)]]*OO[[#This Row],[79]]</f>
        <v>2.0066834366949999E-5</v>
      </c>
      <c r="CD443" s="10">
        <f>3/24000000*OO[[#This Row],[138 (06JUL1985 03:00:00)-Water Temperature (C)]]*OO[[#This Row],[80]]</f>
        <v>1.920825122085E-5</v>
      </c>
      <c r="CE443" s="10">
        <f>3/24000000*OO[[#This Row],[139 (06JUL1985 06:00:00)-Water Temperature (C)]]*OO[[#This Row],[81]]</f>
        <v>1.8348052952387498E-5</v>
      </c>
      <c r="CF443" s="10">
        <f>3/24000000*OO[[#This Row],[140 (06JUL1985 09:00:00)-Water Temperature (C)]]*OO[[#This Row],[82]]</f>
        <v>1.7487011565913748E-5</v>
      </c>
      <c r="CG443" s="10">
        <f>3/24000000*OO[[#This Row],[141 (06JUL1985 12:00:00)-Water Temperature (C)]]*OO[[#This Row],[83]]</f>
        <v>1.6714623550762497E-5</v>
      </c>
      <c r="CH443" s="10">
        <f>3/24000000*OO[[#This Row],[142 (06JUL1985 15:00:00)-Water Temperature (C)]]*OO[[#This Row],[84]]</f>
        <v>1.5745353372374997E-5</v>
      </c>
      <c r="CI443" s="10">
        <f>3/24000000*OO[[#This Row],[143 (06JUL1985 18:00:00)-Water Temperature (C)]]*OO[[#This Row],[85]]</f>
        <v>1.4989315938224999E-5</v>
      </c>
      <c r="CJ443" s="10">
        <f>3/24000000*OO[[#This Row],[144 (06JUL1985 21:00:00)-Water Temperature (C)]]*OO[[#This Row],[86]]</f>
        <v>1.415176480388E-5</v>
      </c>
      <c r="CK443" s="10">
        <f>3/24000000*OO[[#This Row],[145 (07JUL1985 00:00:00)-Water Temperature (C)]]*OO[[#This Row],[87]]</f>
        <v>1.3313879283093748E-5</v>
      </c>
      <c r="CL443" s="10">
        <f>3/24000000*OO[[#This Row],[146 (07JUL1985 03:00:00)-Water Temperature (C)]]*OO[[#This Row],[88]]</f>
        <v>1.2711975708599999E-5</v>
      </c>
      <c r="CM443" s="10">
        <f>3/24000000*OO[[#This Row],[147 (07JUL1985 06:00:00)-Water Temperature (C)]]*OO[[#This Row],[89]]</f>
        <v>1.2165344568809999E-5</v>
      </c>
      <c r="CN443" s="10">
        <f>3/24000000*OO[[#This Row],[148 (07JUL1985 09:00:00)-Water Temperature (C)]]*OO[[#This Row],[90]]</f>
        <v>1.18641576886475E-5</v>
      </c>
      <c r="CO443" s="10">
        <f>3/24000000*OO[[#This Row],[149 (07JUL1985 12:00:00)-Water Temperature (C)]]*OO[[#This Row],[91]]</f>
        <v>1.1542368155175E-5</v>
      </c>
      <c r="CP443" s="10">
        <f>3/24000000*OO[[#This Row],[150 (07JUL1985 15:00:00)-Water Temperature (C)]]*OO[[#This Row],[92]]</f>
        <v>1.1368126532148751E-5</v>
      </c>
      <c r="CQ443" s="10">
        <f>3/24000000*OO[[#This Row],[151 (07JUL1985 18:00:00)-Water Temperature (C)]]*OO[[#This Row],[93]]</f>
        <v>1.126055861577E-5</v>
      </c>
      <c r="CR443" s="10">
        <f>3/24000000*OO[[#This Row],[152 (07JUL1985 21:00:00)-Water Temperature (C)]]*OO[[#This Row],[94]]</f>
        <v>1.061869129877875E-5</v>
      </c>
      <c r="CS443" s="10">
        <f>3/24000000*OO[[#This Row],[153 (08JUL1985 00:00:00)-Water Temperature (C)]]*OO[[#This Row],[95]]</f>
        <v>9.7875172956600001E-6</v>
      </c>
      <c r="CT443" s="10">
        <f>3/24000000*OO[[#This Row],[154 (08JUL1985 03:00:00)-Water Temperature (C)]]*OO[[#This Row],[96]]</f>
        <v>9.236771725912501E-6</v>
      </c>
      <c r="CU443" s="10">
        <f>3/24000000*OO[[#This Row],[155 (08JUL1985 06:00:00)-Water Temperature (C)]]*OO[[#This Row],[97]]</f>
        <v>8.9070295242599997E-6</v>
      </c>
      <c r="CV443" s="10">
        <f>3/24000000*OO[[#This Row],[156 (08JUL1985 09:00:00)-Water Temperature (C)]]*OO[[#This Row],[98]]</f>
        <v>8.7993278609399995E-6</v>
      </c>
      <c r="CW443" s="10">
        <f>3/24000000*OO[[#This Row],[157 (08JUL1985 12:00:00)-Water Temperature (C)]]*OO[[#This Row],[99]]</f>
        <v>8.3086257085325E-6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0</v>
      </c>
      <c r="X444" s="10">
        <f>3/24000000*OO[[#This Row],[80 (28JUN1985 21:00:00)-Water Temperature (C)]]*OO[[#This Row],[22]]</f>
        <v>0</v>
      </c>
      <c r="Y444" s="10">
        <f>3/24000000*OO[[#This Row],[81 (29JUN1985 00:00:00)-Water Temperature (C)]]*OO[[#This Row],[23]]</f>
        <v>0</v>
      </c>
      <c r="Z444" s="10">
        <f>3/24000000*OO[[#This Row],[82 (29JUN1985 03:00:00)-Water Temperature (C)]]*OO[[#This Row],[24]]</f>
        <v>0</v>
      </c>
      <c r="AA444" s="10">
        <f>3/24000000*OO[[#This Row],[83 (29JUN1985 06:00:00)-Water Temperature (C)]]*OO[[#This Row],[25]]</f>
        <v>1.0233546696143749E-41</v>
      </c>
      <c r="AB444" s="10">
        <f>3/24000000*OO[[#This Row],[84 (29JUN1985 09:00:00)-Water Temperature (C)]]*OO[[#This Row],[26]]</f>
        <v>4.6363672226899998E-36</v>
      </c>
      <c r="AC444" s="10">
        <f>3/24000000*OO[[#This Row],[85 (29JUN1985 12:00:00)-Water Temperature (C)]]*OO[[#This Row],[27]]</f>
        <v>4.7425245484062502E-30</v>
      </c>
      <c r="AD444" s="10">
        <f>3/24000000*OO[[#This Row],[86 (29JUN1985 15:00:00)-Water Temperature (C)]]*OO[[#This Row],[28]]</f>
        <v>2.3911274166487495E-25</v>
      </c>
      <c r="AE444" s="10">
        <f>3/24000000*OO[[#This Row],[88 (29JUN1985 21:00:00)-Water Temperature (C)]]*OO[[#This Row],[30]]</f>
        <v>1.633433775152625E-18</v>
      </c>
      <c r="AF444" s="10">
        <f>3/24000000*OO[[#This Row],[88 (29JUN1985 21:00:00)-Water Temperature (C)]]*OO[[#This Row],[30]]</f>
        <v>1.633433775152625E-18</v>
      </c>
      <c r="AG444" s="10">
        <f>3/24000000*OO[[#This Row],[89 (30JUN1985 00:00:00)-Water Temperature (C)]]*OO[[#This Row],[31]]</f>
        <v>6.7731304858199994E-16</v>
      </c>
      <c r="AH444" s="10">
        <f>3/24000000*OO[[#This Row],[90 (30JUN1985 03:00:00)-Water Temperature (C)]]*OO[[#This Row],[32]]</f>
        <v>1.2543796405421247E-13</v>
      </c>
      <c r="AI444" s="10">
        <f>3/24000000*OO[[#This Row],[91 (30JUN1985 06:00:00)-Water Temperature (C)]]*OO[[#This Row],[33]]</f>
        <v>1.200800668214875E-11</v>
      </c>
      <c r="AJ444" s="10">
        <f>3/24000000*OO[[#This Row],[92 (30JUN1985 09:00:00)-Water Temperature (C)]]*OO[[#This Row],[34]]</f>
        <v>6.6405884123999987E-10</v>
      </c>
      <c r="AK444" s="10">
        <f>3/24000000*OO[[#This Row],[93 (30JUN1985 12:00:00)-Water Temperature (C)]]*OO[[#This Row],[35]]</f>
        <v>2.2629133208110003E-8</v>
      </c>
      <c r="AL444" s="10">
        <f>3/24000000*OO[[#This Row],[94 (30JUN1985 15:00:00)-Water Temperature (C)]]*OO[[#This Row],[36]]</f>
        <v>5.0582478963224998E-7</v>
      </c>
      <c r="AM444" s="10">
        <f>3/24000000*OO[[#This Row],[95 (30JUN1985 18:00:00)-Water Temperature (C)]]*OO[[#This Row],[37]]</f>
        <v>7.2940224548749997E-6</v>
      </c>
      <c r="AN444" s="10">
        <f>3/24000000*OO[[#This Row],[96 (30JUN1985 21:00:00)-Water Temperature (C)]]*OO[[#This Row],[38]]</f>
        <v>6.7621394213312501E-5</v>
      </c>
      <c r="AO444" s="10">
        <f>3/24000000*OO[[#This Row],[97 (01JUL1985 00:00:00)-Water Temperature (C)]]*OO[[#This Row],[39]]</f>
        <v>4.37371893684E-4</v>
      </c>
      <c r="AP444" s="10">
        <f>3/24000000*OO[[#This Row],[98 (01JUL1985 03:00:00)-Water Temperature (C)]]*OO[[#This Row],[40]]</f>
        <v>2.1276099902215002E-3</v>
      </c>
      <c r="AQ444" s="10">
        <f>3/24000000*OO[[#This Row],[99 (01JUL1985 06:00:00)-Water Temperature (C)]]*OO[[#This Row],[41]]</f>
        <v>8.1056070268399998E-3</v>
      </c>
      <c r="AR444" s="10">
        <f>3/24000000*OO[[#This Row],[100 (01JUL1985 09:00:00)-Water Temperature (C)]]*OO[[#This Row],[42]]</f>
        <v>2.5040289181259997E-2</v>
      </c>
      <c r="AS444" s="10">
        <f>3/24000000*OO[[#This Row],[101 (01JUL1985 12:00:00)-Water Temperature (C)]]*OO[[#This Row],[43]]</f>
        <v>6.1748586829649996E-2</v>
      </c>
      <c r="AT444" s="10">
        <f>3/24000000*OO[[#This Row],[102 (01JUL1985 15:00:00)-Water Temperature (C)]]*OO[[#This Row],[44]]</f>
        <v>0.123024053964975</v>
      </c>
      <c r="AU444" s="10">
        <f>3/24000000*OO[[#This Row],[103 (01JUL1985 18:00:00)-Water Temperature (C)]]*OO[[#This Row],[45]]</f>
        <v>0.1957925969491125</v>
      </c>
      <c r="AV444" s="10">
        <f>3/24000000*OO[[#This Row],[104 (01JUL1985 21:00:00)-Water Temperature (C)]]*OO[[#This Row],[46]]</f>
        <v>0.25802316080249993</v>
      </c>
      <c r="AW444" s="10">
        <f>3/24000000*OO[[#This Row],[105 (02JUL1985 00:00:00)-Water Temperature (C)]]*OO[[#This Row],[47]]</f>
        <v>0.28897048697489996</v>
      </c>
      <c r="AX444" s="10">
        <f>3/24000000*OO[[#This Row],[106 (02JUL1985 03:00:00)-Water Temperature (C)]]*OO[[#This Row],[48]]</f>
        <v>0.28534962586094997</v>
      </c>
      <c r="AY444" s="10">
        <f>3/24000000*OO[[#This Row],[107 (02JUL1985 06:00:00)-Water Temperature (C)]]*OO[[#This Row],[49]]</f>
        <v>0.25077311089930004</v>
      </c>
      <c r="AZ444" s="10">
        <f>3/24000000*OO[[#This Row],[108 (02JUL1985 09:00:00)-Water Temperature (C)]]*OO[[#This Row],[50]]</f>
        <v>0.20657764146599997</v>
      </c>
      <c r="BA444" s="10">
        <f>3/24000000*OO[[#This Row],[109 (02JUL1985 12:00:00)-Water Temperature (C)]]*OO[[#This Row],[51]]</f>
        <v>0.15393926089225002</v>
      </c>
      <c r="BB444" s="10">
        <f>3/24000000*OO[[#This Row],[110 (02JUL1985 15:00:00)-Water Temperature (C)]]*OO[[#This Row],[52]]</f>
        <v>0.104750954282975</v>
      </c>
      <c r="BC444" s="10">
        <f>3/24000000*OO[[#This Row],[111 (02JUL1985 18:00:00)-Water Temperature (C)]]*OO[[#This Row],[53]]</f>
        <v>6.3481583718000001E-2</v>
      </c>
      <c r="BD444" s="10">
        <f>3/24000000*OO[[#This Row],[112 (02JUL1985 21:00:00)-Water Temperature (C)]]*OO[[#This Row],[54]]</f>
        <v>3.3553402455184997E-2</v>
      </c>
      <c r="BE444" s="10">
        <f>3/24000000*OO[[#This Row],[113 (03JUL1985 00:00:00)-Water Temperature (C)]]*OO[[#This Row],[55]]</f>
        <v>1.6599946184819997E-2</v>
      </c>
      <c r="BF444" s="10">
        <f>3/24000000*OO[[#This Row],[114 (03JUL1985 03:00:00)-Water Temperature (C)]]*OO[[#This Row],[56]]</f>
        <v>7.8709567066199988E-3</v>
      </c>
      <c r="BG444" s="10">
        <f>3/24000000*OO[[#This Row],[115 (03JUL1985 06:00:00)-Water Temperature (C)]]*OO[[#This Row],[57]]</f>
        <v>3.6416465827559994E-3</v>
      </c>
      <c r="BH444" s="10">
        <f>3/24000000*OO[[#This Row],[116 (03JUL1985 09:00:00)-Water Temperature (C)]]*OO[[#This Row],[58]]</f>
        <v>1.7332803423974999E-3</v>
      </c>
      <c r="BI444" s="10">
        <f>3/24000000*OO[[#This Row],[117 (03JUL1985 12:00:00)-Water Temperature (C)]]*OO[[#This Row],[59]]</f>
        <v>9.0204839530549994E-4</v>
      </c>
      <c r="BJ444" s="10">
        <f>3/24000000*OO[[#This Row],[118 (03JUL1985 15:00:00)-Water Temperature (C)]]*OO[[#This Row],[60]]</f>
        <v>5.3900985324125002E-4</v>
      </c>
      <c r="BK444" s="10">
        <f>3/24000000*OO[[#This Row],[119 (03JUL1985 18:00:00)-Water Temperature (C)]]*OO[[#This Row],[61]]</f>
        <v>3.706128526782E-4</v>
      </c>
      <c r="BL444" s="10">
        <f>3/24000000*OO[[#This Row],[120 (03JUL1985 21:00:00)-Water Temperature (C)]]*OO[[#This Row],[62]]</f>
        <v>2.8968196527999994E-4</v>
      </c>
      <c r="BM444" s="10">
        <f>3/24000000*OO[[#This Row],[121 (04JUL1985 00:00:00)-Water Temperature (C)]]*OO[[#This Row],[63]]</f>
        <v>2.5043488021755001E-4</v>
      </c>
      <c r="BN444" s="10">
        <f>3/24000000*OO[[#This Row],[122 (04JUL1985 03:00:00)-Water Temperature (C)]]*OO[[#This Row],[64]]</f>
        <v>2.2763212922153749E-4</v>
      </c>
      <c r="BO444" s="10">
        <f>3/24000000*OO[[#This Row],[123 (04JUL1985 06:00:00)-Water Temperature (C)]]*OO[[#This Row],[65]]</f>
        <v>2.0663501938162498E-4</v>
      </c>
      <c r="BP444" s="10">
        <f>3/24000000*OO[[#This Row],[124 (04JUL1985 09:00:00)-Water Temperature (C)]]*OO[[#This Row],[66]]</f>
        <v>1.8830422601298749E-4</v>
      </c>
      <c r="BQ444" s="10">
        <f>3/24000000*OO[[#This Row],[125 (04JUL1985 12:00:00)-Water Temperature (C)]]*OO[[#This Row],[67]]</f>
        <v>1.6254677914117498E-4</v>
      </c>
      <c r="BR444" s="10">
        <f>3/24000000*OO[[#This Row],[126 (04JUL1985 15:00:00)-Water Temperature (C)]]*OO[[#This Row],[68]]</f>
        <v>1.335997297419E-4</v>
      </c>
      <c r="BS444" s="10">
        <f>3/24000000*OO[[#This Row],[127 (04JUL1985 18:00:00)-Water Temperature (C)]]*OO[[#This Row],[69]]</f>
        <v>1.0770302464844998E-4</v>
      </c>
      <c r="BT444" s="10">
        <f>3/24000000*OO[[#This Row],[128 (04JUL1985 21:00:00)-Water Temperature (C)]]*OO[[#This Row],[70]]</f>
        <v>8.7710440995800003E-5</v>
      </c>
      <c r="BU444" s="10">
        <f>3/24000000*OO[[#This Row],[129 (05JUL1985 00:00:00)-Water Temperature (C)]]*OO[[#This Row],[71]]</f>
        <v>7.2266370433549993E-5</v>
      </c>
      <c r="BV444" s="10">
        <f>3/24000000*OO[[#This Row],[130 (05JUL1985 03:00:00)-Water Temperature (C)]]*OO[[#This Row],[72]]</f>
        <v>6.0554598555862498E-5</v>
      </c>
      <c r="BW444" s="10">
        <f>3/24000000*OO[[#This Row],[131 (05JUL1985 06:00:00)-Water Temperature (C)]]*OO[[#This Row],[73]]</f>
        <v>5.1727540440135008E-5</v>
      </c>
      <c r="BX444" s="10">
        <f>3/24000000*OO[[#This Row],[132 (05JUL1985 09:00:00)-Water Temperature (C)]]*OO[[#This Row],[74]]</f>
        <v>4.7570567366310001E-5</v>
      </c>
      <c r="BY444" s="10">
        <f>3/24000000*OO[[#This Row],[133 (05JUL1985 12:00:00)-Water Temperature (C)]]*OO[[#This Row],[75]]</f>
        <v>4.6972769948759999E-5</v>
      </c>
      <c r="BZ444" s="10">
        <f>3/24000000*OO[[#This Row],[134 (05JUL1985 15:00:00)-Water Temperature (C)]]*OO[[#This Row],[76]]</f>
        <v>4.7163020654148749E-5</v>
      </c>
      <c r="CA444" s="10">
        <f>3/24000000*OO[[#This Row],[135 (05JUL1985 18:00:00)-Water Temperature (C)]]*OO[[#This Row],[77]]</f>
        <v>4.4819671393069998E-5</v>
      </c>
      <c r="CB444" s="10">
        <f>3/24000000*OO[[#This Row],[136 (05JUL1985 21:00:00)-Water Temperature (C)]]*OO[[#This Row],[78]]</f>
        <v>4.0048446405390003E-5</v>
      </c>
      <c r="CC444" s="10">
        <f>3/24000000*OO[[#This Row],[137 (06JUL1985 00:00:00)-Water Temperature (C)]]*OO[[#This Row],[79]]</f>
        <v>3.6350354007437503E-5</v>
      </c>
      <c r="CD444" s="10">
        <f>3/24000000*OO[[#This Row],[138 (06JUL1985 03:00:00)-Water Temperature (C)]]*OO[[#This Row],[80]]</f>
        <v>3.4456570586775003E-5</v>
      </c>
      <c r="CE444" s="10">
        <f>3/24000000*OO[[#This Row],[139 (06JUL1985 06:00:00)-Water Temperature (C)]]*OO[[#This Row],[81]]</f>
        <v>3.2976716956697492E-5</v>
      </c>
      <c r="CF444" s="10">
        <f>3/24000000*OO[[#This Row],[140 (06JUL1985 09:00:00)-Water Temperature (C)]]*OO[[#This Row],[82]]</f>
        <v>3.1875951179707503E-5</v>
      </c>
      <c r="CG444" s="10">
        <f>3/24000000*OO[[#This Row],[141 (06JUL1985 12:00:00)-Water Temperature (C)]]*OO[[#This Row],[83]]</f>
        <v>3.0946866999729996E-5</v>
      </c>
      <c r="CH444" s="10">
        <f>3/24000000*OO[[#This Row],[142 (06JUL1985 15:00:00)-Water Temperature (C)]]*OO[[#This Row],[84]]</f>
        <v>2.9278332980955E-5</v>
      </c>
      <c r="CI444" s="10">
        <f>3/24000000*OO[[#This Row],[143 (06JUL1985 18:00:00)-Water Temperature (C)]]*OO[[#This Row],[85]]</f>
        <v>2.7737830170091249E-5</v>
      </c>
      <c r="CJ444" s="10">
        <f>3/24000000*OO[[#This Row],[144 (06JUL1985 21:00:00)-Water Temperature (C)]]*OO[[#This Row],[86]]</f>
        <v>2.5960533928647499E-5</v>
      </c>
      <c r="CK444" s="10">
        <f>3/24000000*OO[[#This Row],[145 (07JUL1985 00:00:00)-Water Temperature (C)]]*OO[[#This Row],[87]]</f>
        <v>2.412057893540625E-5</v>
      </c>
      <c r="CL444" s="10">
        <f>3/24000000*OO[[#This Row],[146 (07JUL1985 03:00:00)-Water Temperature (C)]]*OO[[#This Row],[88]]</f>
        <v>2.2949287473928749E-5</v>
      </c>
      <c r="CM444" s="10">
        <f>3/24000000*OO[[#This Row],[147 (07JUL1985 06:00:00)-Water Temperature (C)]]*OO[[#This Row],[89]]</f>
        <v>2.2030241252184998E-5</v>
      </c>
      <c r="CN444" s="10">
        <f>3/24000000*OO[[#This Row],[148 (07JUL1985 09:00:00)-Water Temperature (C)]]*OO[[#This Row],[90]]</f>
        <v>2.1752647884584999E-5</v>
      </c>
      <c r="CO444" s="10">
        <f>3/24000000*OO[[#This Row],[149 (07JUL1985 12:00:00)-Water Temperature (C)]]*OO[[#This Row],[91]]</f>
        <v>2.140075520687E-5</v>
      </c>
      <c r="CP444" s="10">
        <f>3/24000000*OO[[#This Row],[150 (07JUL1985 15:00:00)-Water Temperature (C)]]*OO[[#This Row],[92]]</f>
        <v>2.1320528440084997E-5</v>
      </c>
      <c r="CQ444" s="10">
        <f>3/24000000*OO[[#This Row],[151 (07JUL1985 18:00:00)-Water Temperature (C)]]*OO[[#This Row],[93]]</f>
        <v>2.1222602865637502E-5</v>
      </c>
      <c r="CR444" s="10">
        <f>3/24000000*OO[[#This Row],[152 (07JUL1985 21:00:00)-Water Temperature (C)]]*OO[[#This Row],[94]]</f>
        <v>1.9828406539111251E-5</v>
      </c>
      <c r="CS444" s="10">
        <f>3/24000000*OO[[#This Row],[153 (08JUL1985 00:00:00)-Water Temperature (C)]]*OO[[#This Row],[95]]</f>
        <v>1.7934943316649997E-5</v>
      </c>
      <c r="CT444" s="10">
        <f>3/24000000*OO[[#This Row],[154 (08JUL1985 03:00:00)-Water Temperature (C)]]*OO[[#This Row],[96]]</f>
        <v>1.6742108815424997E-5</v>
      </c>
      <c r="CU444" s="10">
        <f>3/24000000*OO[[#This Row],[155 (08JUL1985 06:00:00)-Water Temperature (C)]]*OO[[#This Row],[97]]</f>
        <v>1.6110938979292499E-5</v>
      </c>
      <c r="CV444" s="10">
        <f>3/24000000*OO[[#This Row],[156 (08JUL1985 09:00:00)-Water Temperature (C)]]*OO[[#This Row],[98]]</f>
        <v>1.6125835490295003E-5</v>
      </c>
      <c r="CW444" s="10">
        <f>3/24000000*OO[[#This Row],[157 (08JUL1985 12:00:00)-Water Temperature (C)]]*OO[[#This Row],[99]]</f>
        <v>1.5399169913006248E-5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0</v>
      </c>
      <c r="X445" s="10">
        <f>3/24000000*OO[[#This Row],[80 (28JUN1985 21:00:00)-Water Temperature (C)]]*OO[[#This Row],[22]]</f>
        <v>0</v>
      </c>
      <c r="Y445" s="10">
        <f>3/24000000*OO[[#This Row],[81 (29JUN1985 00:00:00)-Water Temperature (C)]]*OO[[#This Row],[23]]</f>
        <v>0</v>
      </c>
      <c r="Z445" s="10">
        <f>3/24000000*OO[[#This Row],[82 (29JUN1985 03:00:00)-Water Temperature (C)]]*OO[[#This Row],[24]]</f>
        <v>0</v>
      </c>
      <c r="AA445" s="10">
        <f>3/24000000*OO[[#This Row],[83 (29JUN1985 06:00:00)-Water Temperature (C)]]*OO[[#This Row],[25]]</f>
        <v>2.252702689895E-42</v>
      </c>
      <c r="AB445" s="10">
        <f>3/24000000*OO[[#This Row],[84 (29JUN1985 09:00:00)-Water Temperature (C)]]*OO[[#This Row],[26]]</f>
        <v>9.8622676132499994E-37</v>
      </c>
      <c r="AC445" s="10">
        <f>3/24000000*OO[[#This Row],[85 (29JUN1985 12:00:00)-Water Temperature (C)]]*OO[[#This Row],[27]]</f>
        <v>1.2290583366360001E-30</v>
      </c>
      <c r="AD445" s="10">
        <f>3/24000000*OO[[#This Row],[86 (29JUN1985 15:00:00)-Water Temperature (C)]]*OO[[#This Row],[28]]</f>
        <v>7.3923850806274999E-26</v>
      </c>
      <c r="AE445" s="10">
        <f>3/24000000*OO[[#This Row],[88 (29JUN1985 21:00:00)-Water Temperature (C)]]*OO[[#This Row],[30]]</f>
        <v>6.3977862951599988E-19</v>
      </c>
      <c r="AF445" s="10">
        <f>3/24000000*OO[[#This Row],[88 (29JUN1985 21:00:00)-Water Temperature (C)]]*OO[[#This Row],[30]]</f>
        <v>6.3977862951599988E-19</v>
      </c>
      <c r="AG445" s="10">
        <f>3/24000000*OO[[#This Row],[89 (30JUN1985 00:00:00)-Water Temperature (C)]]*OO[[#This Row],[31]]</f>
        <v>2.8650220613506244E-16</v>
      </c>
      <c r="AH445" s="10">
        <f>3/24000000*OO[[#This Row],[90 (30JUN1985 03:00:00)-Water Temperature (C)]]*OO[[#This Row],[32]]</f>
        <v>5.6580044924749998E-14</v>
      </c>
      <c r="AI445" s="10">
        <f>3/24000000*OO[[#This Row],[91 (30JUN1985 06:00:00)-Water Temperature (C)]]*OO[[#This Row],[33]]</f>
        <v>5.7271472015624992E-12</v>
      </c>
      <c r="AJ445" s="10">
        <f>3/24000000*OO[[#This Row],[92 (30JUN1985 09:00:00)-Water Temperature (C)]]*OO[[#This Row],[34]]</f>
        <v>3.3407812257462499E-10</v>
      </c>
      <c r="AK445" s="10">
        <f>3/24000000*OO[[#This Row],[93 (30JUN1985 12:00:00)-Water Temperature (C)]]*OO[[#This Row],[35]]</f>
        <v>1.19975648364E-8</v>
      </c>
      <c r="AL445" s="10">
        <f>3/24000000*OO[[#This Row],[94 (30JUN1985 15:00:00)-Water Temperature (C)]]*OO[[#This Row],[36]]</f>
        <v>2.8225505943538749E-7</v>
      </c>
      <c r="AM445" s="10">
        <f>3/24000000*OO[[#This Row],[95 (30JUN1985 18:00:00)-Water Temperature (C)]]*OO[[#This Row],[37]]</f>
        <v>4.2457671744472493E-6</v>
      </c>
      <c r="AN445" s="10">
        <f>3/24000000*OO[[#This Row],[96 (30JUN1985 21:00:00)-Water Temperature (C)]]*OO[[#This Row],[38]]</f>
        <v>4.0788947842585001E-5</v>
      </c>
      <c r="AO445" s="10">
        <f>3/24000000*OO[[#This Row],[97 (01JUL1985 00:00:00)-Water Temperature (C)]]*OO[[#This Row],[39]]</f>
        <v>2.7292751330199998E-4</v>
      </c>
      <c r="AP445" s="10">
        <f>3/24000000*OO[[#This Row],[98 (01JUL1985 03:00:00)-Water Temperature (C)]]*OO[[#This Row],[40]]</f>
        <v>1.3690474487552499E-3</v>
      </c>
      <c r="AQ445" s="10">
        <f>3/24000000*OO[[#This Row],[99 (01JUL1985 06:00:00)-Water Temperature (C)]]*OO[[#This Row],[41]]</f>
        <v>5.373008730593749E-3</v>
      </c>
      <c r="AR445" s="10">
        <f>3/24000000*OO[[#This Row],[100 (01JUL1985 09:00:00)-Water Temperature (C)]]*OO[[#This Row],[42]]</f>
        <v>1.7129713088816251E-2</v>
      </c>
      <c r="AS445" s="10">
        <f>3/24000000*OO[[#This Row],[101 (01JUL1985 12:00:00)-Water Temperature (C)]]*OO[[#This Row],[43]]</f>
        <v>4.3515787544216249E-2</v>
      </c>
      <c r="AT445" s="10">
        <f>3/24000000*OO[[#This Row],[102 (01JUL1985 15:00:00)-Water Temperature (C)]]*OO[[#This Row],[44]]</f>
        <v>8.9036807056312492E-2</v>
      </c>
      <c r="AU445" s="10">
        <f>3/24000000*OO[[#This Row],[103 (01JUL1985 18:00:00)-Water Temperature (C)]]*OO[[#This Row],[45]]</f>
        <v>0.14489820204890003</v>
      </c>
      <c r="AV445" s="10">
        <f>3/24000000*OO[[#This Row],[104 (01JUL1985 21:00:00)-Water Temperature (C)]]*OO[[#This Row],[46]]</f>
        <v>0.1946508684561</v>
      </c>
      <c r="AW445" s="10">
        <f>3/24000000*OO[[#This Row],[105 (02JUL1985 00:00:00)-Water Temperature (C)]]*OO[[#This Row],[47]]</f>
        <v>0.22163064030819998</v>
      </c>
      <c r="AX445" s="10">
        <f>3/24000000*OO[[#This Row],[106 (02JUL1985 03:00:00)-Water Temperature (C)]]*OO[[#This Row],[48]]</f>
        <v>0.22238430583125002</v>
      </c>
      <c r="AY445" s="10">
        <f>3/24000000*OO[[#This Row],[107 (02JUL1985 06:00:00)-Water Temperature (C)]]*OO[[#This Row],[49]]</f>
        <v>0.19887276731494999</v>
      </c>
      <c r="AZ445" s="10">
        <f>3/24000000*OO[[#This Row],[108 (02JUL1985 09:00:00)-Water Temperature (C)]]*OO[[#This Row],[50]]</f>
        <v>0.16686401166911252</v>
      </c>
      <c r="BA445" s="10">
        <f>3/24000000*OO[[#This Row],[109 (02JUL1985 12:00:00)-Water Temperature (C)]]*OO[[#This Row],[51]]</f>
        <v>0.12646167196289998</v>
      </c>
      <c r="BB445" s="10">
        <f>3/24000000*OO[[#This Row],[110 (02JUL1985 15:00:00)-Water Temperature (C)]]*OO[[#This Row],[52]]</f>
        <v>8.725931509559999E-2</v>
      </c>
      <c r="BC445" s="10">
        <f>3/24000000*OO[[#This Row],[111 (02JUL1985 18:00:00)-Water Temperature (C)]]*OO[[#This Row],[53]]</f>
        <v>5.3515716374125E-2</v>
      </c>
      <c r="BD445" s="10">
        <f>3/24000000*OO[[#This Row],[112 (02JUL1985 21:00:00)-Water Temperature (C)]]*OO[[#This Row],[54]]</f>
        <v>2.8526965242737498E-2</v>
      </c>
      <c r="BE445" s="10">
        <f>3/24000000*OO[[#This Row],[113 (03JUL1985 00:00:00)-Water Temperature (C)]]*OO[[#This Row],[55]]</f>
        <v>1.4186573980839999E-2</v>
      </c>
      <c r="BF445" s="10">
        <f>3/24000000*OO[[#This Row],[114 (03JUL1985 03:00:00)-Water Temperature (C)]]*OO[[#This Row],[56]]</f>
        <v>6.7780560033937499E-3</v>
      </c>
      <c r="BG445" s="10">
        <f>3/24000000*OO[[#This Row],[115 (03JUL1985 06:00:00)-Water Temperature (C)]]*OO[[#This Row],[57]]</f>
        <v>3.1610331201679994E-3</v>
      </c>
      <c r="BH445" s="10">
        <f>3/24000000*OO[[#This Row],[116 (03JUL1985 09:00:00)-Water Temperature (C)]]*OO[[#This Row],[58]]</f>
        <v>1.5145624409847499E-3</v>
      </c>
      <c r="BI445" s="10">
        <f>3/24000000*OO[[#This Row],[117 (03JUL1985 12:00:00)-Water Temperature (C)]]*OO[[#This Row],[59]]</f>
        <v>7.8379901857124996E-4</v>
      </c>
      <c r="BJ445" s="10">
        <f>3/24000000*OO[[#This Row],[118 (03JUL1985 15:00:00)-Water Temperature (C)]]*OO[[#This Row],[60]]</f>
        <v>4.584675582905124E-4</v>
      </c>
      <c r="BK445" s="10">
        <f>3/24000000*OO[[#This Row],[119 (03JUL1985 18:00:00)-Water Temperature (C)]]*OO[[#This Row],[61]]</f>
        <v>3.0611538797179996E-4</v>
      </c>
      <c r="BL445" s="10">
        <f>3/24000000*OO[[#This Row],[120 (03JUL1985 21:00:00)-Water Temperature (C)]]*OO[[#This Row],[62]]</f>
        <v>2.3363992022332501E-4</v>
      </c>
      <c r="BM445" s="10">
        <f>3/24000000*OO[[#This Row],[121 (04JUL1985 00:00:00)-Water Temperature (C)]]*OO[[#This Row],[63]]</f>
        <v>1.9944247194575001E-4</v>
      </c>
      <c r="BN445" s="10">
        <f>3/24000000*OO[[#This Row],[122 (04JUL1985 03:00:00)-Water Temperature (C)]]*OO[[#This Row],[64]]</f>
        <v>1.8096423724931246E-4</v>
      </c>
      <c r="BO445" s="10">
        <f>3/24000000*OO[[#This Row],[123 (04JUL1985 06:00:00)-Water Temperature (C)]]*OO[[#This Row],[65]]</f>
        <v>1.6502671253219999E-4</v>
      </c>
      <c r="BP445" s="10">
        <f>3/24000000*OO[[#This Row],[124 (04JUL1985 09:00:00)-Water Temperature (C)]]*OO[[#This Row],[66]]</f>
        <v>1.517279227233E-4</v>
      </c>
      <c r="BQ445" s="10">
        <f>3/24000000*OO[[#This Row],[125 (04JUL1985 12:00:00)-Water Temperature (C)]]*OO[[#This Row],[67]]</f>
        <v>1.3218994218485E-4</v>
      </c>
      <c r="BR445" s="10">
        <f>3/24000000*OO[[#This Row],[126 (04JUL1985 15:00:00)-Water Temperature (C)]]*OO[[#This Row],[68]]</f>
        <v>1.0901723166323749E-4</v>
      </c>
      <c r="BS445" s="10">
        <f>3/24000000*OO[[#This Row],[127 (04JUL1985 18:00:00)-Water Temperature (C)]]*OO[[#This Row],[69]]</f>
        <v>8.7940764535125002E-5</v>
      </c>
      <c r="BT445" s="10">
        <f>3/24000000*OO[[#This Row],[128 (04JUL1985 21:00:00)-Water Temperature (C)]]*OO[[#This Row],[70]]</f>
        <v>7.161699246904999E-5</v>
      </c>
      <c r="BU445" s="10">
        <f>3/24000000*OO[[#This Row],[129 (05JUL1985 00:00:00)-Water Temperature (C)]]*OO[[#This Row],[71]]</f>
        <v>5.8876471625537503E-5</v>
      </c>
      <c r="BV445" s="10">
        <f>3/24000000*OO[[#This Row],[130 (05JUL1985 03:00:00)-Water Temperature (C)]]*OO[[#This Row],[72]]</f>
        <v>4.9241060216448749E-5</v>
      </c>
      <c r="BW445" s="10">
        <f>3/24000000*OO[[#This Row],[131 (05JUL1985 06:00:00)-Water Temperature (C)]]*OO[[#This Row],[73]]</f>
        <v>4.1951316466031249E-5</v>
      </c>
      <c r="BX445" s="10">
        <f>3/24000000*OO[[#This Row],[132 (05JUL1985 09:00:00)-Water Temperature (C)]]*OO[[#This Row],[74]]</f>
        <v>3.8560192277037496E-5</v>
      </c>
      <c r="BY445" s="10">
        <f>3/24000000*OO[[#This Row],[133 (05JUL1985 12:00:00)-Water Temperature (C)]]*OO[[#This Row],[75]]</f>
        <v>3.8158832922165006E-5</v>
      </c>
      <c r="BZ445" s="10">
        <f>3/24000000*OO[[#This Row],[134 (05JUL1985 15:00:00)-Water Temperature (C)]]*OO[[#This Row],[76]]</f>
        <v>3.8402097434426246E-5</v>
      </c>
      <c r="CA445" s="10">
        <f>3/24000000*OO[[#This Row],[135 (05JUL1985 18:00:00)-Water Temperature (C)]]*OO[[#This Row],[77]]</f>
        <v>3.6498879246077504E-5</v>
      </c>
      <c r="CB445" s="10">
        <f>3/24000000*OO[[#This Row],[136 (05JUL1985 21:00:00)-Water Temperature (C)]]*OO[[#This Row],[78]]</f>
        <v>3.2472074172513749E-5</v>
      </c>
      <c r="CC445" s="10">
        <f>3/24000000*OO[[#This Row],[137 (06JUL1985 00:00:00)-Water Temperature (C)]]*OO[[#This Row],[79]]</f>
        <v>2.9285490832762504E-5</v>
      </c>
      <c r="CD445" s="10">
        <f>3/24000000*OO[[#This Row],[138 (06JUL1985 03:00:00)-Water Temperature (C)]]*OO[[#This Row],[80]]</f>
        <v>2.7671123702499995E-5</v>
      </c>
      <c r="CE445" s="10">
        <f>3/24000000*OO[[#This Row],[139 (06JUL1985 06:00:00)-Water Temperature (C)]]*OO[[#This Row],[81]]</f>
        <v>2.6498533415880001E-5</v>
      </c>
      <c r="CF445" s="10">
        <f>3/24000000*OO[[#This Row],[140 (06JUL1985 09:00:00)-Water Temperature (C)]]*OO[[#This Row],[82]]</f>
        <v>2.5728874791889997E-5</v>
      </c>
      <c r="CG445" s="10">
        <f>3/24000000*OO[[#This Row],[141 (06JUL1985 12:00:00)-Water Temperature (C)]]*OO[[#This Row],[83]]</f>
        <v>2.5103002562797502E-5</v>
      </c>
      <c r="CH445" s="10">
        <f>3/24000000*OO[[#This Row],[142 (06JUL1985 15:00:00)-Water Temperature (C)]]*OO[[#This Row],[84]]</f>
        <v>2.3814476589442501E-5</v>
      </c>
      <c r="CI445" s="10">
        <f>3/24000000*OO[[#This Row],[143 (06JUL1985 18:00:00)-Water Temperature (C)]]*OO[[#This Row],[85]]</f>
        <v>2.2525442010674998E-5</v>
      </c>
      <c r="CJ445" s="10">
        <f>3/24000000*OO[[#This Row],[144 (06JUL1985 21:00:00)-Water Temperature (C)]]*OO[[#This Row],[86]]</f>
        <v>2.1052162760870002E-5</v>
      </c>
      <c r="CK445" s="10">
        <f>3/24000000*OO[[#This Row],[145 (07JUL1985 00:00:00)-Water Temperature (C)]]*OO[[#This Row],[87]]</f>
        <v>1.9491474929354999E-5</v>
      </c>
      <c r="CL445" s="10">
        <f>3/24000000*OO[[#This Row],[146 (07JUL1985 03:00:00)-Water Temperature (C)]]*OO[[#This Row],[88]]</f>
        <v>1.8521410444649999E-5</v>
      </c>
      <c r="CM445" s="10">
        <f>3/24000000*OO[[#This Row],[147 (07JUL1985 06:00:00)-Water Temperature (C)]]*OO[[#This Row],[89]]</f>
        <v>1.7797068957021248E-5</v>
      </c>
      <c r="CN445" s="10">
        <f>3/24000000*OO[[#This Row],[148 (07JUL1985 09:00:00)-Water Temperature (C)]]*OO[[#This Row],[90]]</f>
        <v>1.7643494136754996E-5</v>
      </c>
      <c r="CO445" s="10">
        <f>3/24000000*OO[[#This Row],[149 (07JUL1985 12:00:00)-Water Temperature (C)]]*OO[[#This Row],[91]]</f>
        <v>1.7410201442519997E-5</v>
      </c>
      <c r="CP445" s="10">
        <f>3/24000000*OO[[#This Row],[150 (07JUL1985 15:00:00)-Water Temperature (C)]]*OO[[#This Row],[92]]</f>
        <v>1.7409452497126248E-5</v>
      </c>
      <c r="CQ445" s="10">
        <f>3/24000000*OO[[#This Row],[151 (07JUL1985 18:00:00)-Water Temperature (C)]]*OO[[#This Row],[93]]</f>
        <v>1.7362598096693751E-5</v>
      </c>
      <c r="CR445" s="10">
        <f>3/24000000*OO[[#This Row],[152 (07JUL1985 21:00:00)-Water Temperature (C)]]*OO[[#This Row],[94]]</f>
        <v>1.6212245258662497E-5</v>
      </c>
      <c r="CS445" s="10">
        <f>3/24000000*OO[[#This Row],[153 (08JUL1985 00:00:00)-Water Temperature (C)]]*OO[[#This Row],[95]]</f>
        <v>1.4577957018179999E-5</v>
      </c>
      <c r="CT445" s="10">
        <f>3/24000000*OO[[#This Row],[154 (08JUL1985 03:00:00)-Water Temperature (C)]]*OO[[#This Row],[96]]</f>
        <v>1.3563400586450001E-5</v>
      </c>
      <c r="CU445" s="10">
        <f>3/24000000*OO[[#This Row],[155 (08JUL1985 06:00:00)-Water Temperature (C)]]*OO[[#This Row],[97]]</f>
        <v>1.3036174434139999E-5</v>
      </c>
      <c r="CV445" s="10">
        <f>3/24000000*OO[[#This Row],[156 (08JUL1985 09:00:00)-Water Temperature (C)]]*OO[[#This Row],[98]]</f>
        <v>1.3092979198474999E-5</v>
      </c>
      <c r="CW445" s="10">
        <f>3/24000000*OO[[#This Row],[157 (08JUL1985 12:00:00)-Water Temperature (C)]]*OO[[#This Row],[99]]</f>
        <v>1.2565611255693752E-5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0</v>
      </c>
      <c r="X446" s="10">
        <f>3/24000000*OO[[#This Row],[80 (28JUN1985 21:00:00)-Water Temperature (C)]]*OO[[#This Row],[22]]</f>
        <v>0</v>
      </c>
      <c r="Y446" s="10">
        <f>3/24000000*OO[[#This Row],[81 (29JUN1985 00:00:00)-Water Temperature (C)]]*OO[[#This Row],[23]]</f>
        <v>0</v>
      </c>
      <c r="Z446" s="10">
        <f>3/24000000*OO[[#This Row],[82 (29JUN1985 03:00:00)-Water Temperature (C)]]*OO[[#This Row],[24]]</f>
        <v>0</v>
      </c>
      <c r="AA446" s="10">
        <f>3/24000000*OO[[#This Row],[83 (29JUN1985 06:00:00)-Water Temperature (C)]]*OO[[#This Row],[25]]</f>
        <v>2.5402210303569997E-43</v>
      </c>
      <c r="AB446" s="10">
        <f>3/24000000*OO[[#This Row],[84 (29JUN1985 09:00:00)-Water Temperature (C)]]*OO[[#This Row],[26]]</f>
        <v>1.1077669464823748E-37</v>
      </c>
      <c r="AC446" s="10">
        <f>3/24000000*OO[[#This Row],[85 (29JUN1985 12:00:00)-Water Temperature (C)]]*OO[[#This Row],[27]]</f>
        <v>1.6444350533593746E-31</v>
      </c>
      <c r="AD446" s="10">
        <f>3/24000000*OO[[#This Row],[86 (29JUN1985 15:00:00)-Water Temperature (C)]]*OO[[#This Row],[28]]</f>
        <v>1.179792013217625E-26</v>
      </c>
      <c r="AE446" s="10">
        <f>3/24000000*OO[[#This Row],[88 (29JUN1985 21:00:00)-Water Temperature (C)]]*OO[[#This Row],[30]]</f>
        <v>1.2615159564492499E-19</v>
      </c>
      <c r="AF446" s="10">
        <f>3/24000000*OO[[#This Row],[88 (29JUN1985 21:00:00)-Water Temperature (C)]]*OO[[#This Row],[30]]</f>
        <v>1.2615159564492499E-19</v>
      </c>
      <c r="AG446" s="10">
        <f>3/24000000*OO[[#This Row],[89 (30JUN1985 00:00:00)-Water Temperature (C)]]*OO[[#This Row],[31]]</f>
        <v>6.0522700046549994E-17</v>
      </c>
      <c r="AH446" s="10">
        <f>3/24000000*OO[[#This Row],[90 (30JUN1985 03:00:00)-Water Temperature (C)]]*OO[[#This Row],[32]]</f>
        <v>1.2674495388206251E-14</v>
      </c>
      <c r="AI446" s="10">
        <f>3/24000000*OO[[#This Row],[91 (30JUN1985 06:00:00)-Water Temperature (C)]]*OO[[#This Row],[33]]</f>
        <v>1.350977591632875E-12</v>
      </c>
      <c r="AJ446" s="10">
        <f>3/24000000*OO[[#This Row],[92 (30JUN1985 09:00:00)-Water Temperature (C)]]*OO[[#This Row],[34]]</f>
        <v>8.2912634914899985E-11</v>
      </c>
      <c r="AK446" s="10">
        <f>3/24000000*OO[[#This Row],[93 (30JUN1985 12:00:00)-Water Temperature (C)]]*OO[[#This Row],[35]]</f>
        <v>3.1429268218214996E-9</v>
      </c>
      <c r="AL446" s="10">
        <f>3/24000000*OO[[#This Row],[94 (30JUN1985 15:00:00)-Water Temperature (C)]]*OO[[#This Row],[36]]</f>
        <v>7.7967039474149994E-8</v>
      </c>
      <c r="AM446" s="10">
        <f>3/24000000*OO[[#This Row],[95 (30JUN1985 18:00:00)-Water Temperature (C)]]*OO[[#This Row],[37]]</f>
        <v>1.2203823448652498E-6</v>
      </c>
      <c r="AN446" s="10">
        <f>3/24000000*OO[[#This Row],[96 (30JUN1985 21:00:00)-Water Temperature (C)]]*OO[[#This Row],[38]]</f>
        <v>1.2048263484582499E-5</v>
      </c>
      <c r="AO446" s="10">
        <f>3/24000000*OO[[#This Row],[97 (01JUL1985 00:00:00)-Water Temperature (C)]]*OO[[#This Row],[39]]</f>
        <v>8.3351440693199986E-5</v>
      </c>
      <c r="AP446" s="10">
        <f>3/24000000*OO[[#This Row],[98 (01JUL1985 03:00:00)-Water Temperature (C)]]*OO[[#This Row],[40]]</f>
        <v>4.31923036027675E-4</v>
      </c>
      <c r="AQ446" s="10">
        <f>3/24000000*OO[[#This Row],[99 (01JUL1985 06:00:00)-Water Temperature (C)]]*OO[[#This Row],[41]]</f>
        <v>1.7517374362599999E-3</v>
      </c>
      <c r="AR446" s="10">
        <f>3/24000000*OO[[#This Row],[100 (01JUL1985 09:00:00)-Water Temperature (C)]]*OO[[#This Row],[42]]</f>
        <v>5.7941076962599999E-3</v>
      </c>
      <c r="AS446" s="10">
        <f>3/24000000*OO[[#This Row],[101 (01JUL1985 12:00:00)-Water Temperature (C)]]*OO[[#This Row],[43]]</f>
        <v>1.5245099980183748E-2</v>
      </c>
      <c r="AT446" s="10">
        <f>3/24000000*OO[[#This Row],[102 (01JUL1985 15:00:00)-Water Temperature (C)]]*OO[[#This Row],[44]]</f>
        <v>3.21710337284975E-2</v>
      </c>
      <c r="AU446" s="10">
        <f>3/24000000*OO[[#This Row],[103 (01JUL1985 18:00:00)-Water Temperature (C)]]*OO[[#This Row],[45]]</f>
        <v>5.3685507666750003E-2</v>
      </c>
      <c r="AV446" s="10">
        <f>3/24000000*OO[[#This Row],[104 (01JUL1985 21:00:00)-Water Temperature (C)]]*OO[[#This Row],[46]]</f>
        <v>7.3655772771749992E-2</v>
      </c>
      <c r="AW446" s="10">
        <f>3/24000000*OO[[#This Row],[105 (02JUL1985 00:00:00)-Water Temperature (C)]]*OO[[#This Row],[47]]</f>
        <v>8.5394271974512506E-2</v>
      </c>
      <c r="AX446" s="10">
        <f>3/24000000*OO[[#This Row],[106 (02JUL1985 03:00:00)-Water Temperature (C)]]*OO[[#This Row],[48]]</f>
        <v>8.7340765887637492E-2</v>
      </c>
      <c r="AY446" s="10">
        <f>3/24000000*OO[[#This Row],[107 (02JUL1985 06:00:00)-Water Temperature (C)]]*OO[[#This Row],[49]]</f>
        <v>7.9703433121624992E-2</v>
      </c>
      <c r="AZ446" s="10">
        <f>3/24000000*OO[[#This Row],[108 (02JUL1985 09:00:00)-Water Temperature (C)]]*OO[[#This Row],[50]]</f>
        <v>6.8502975745599992E-2</v>
      </c>
      <c r="BA446" s="10">
        <f>3/24000000*OO[[#This Row],[109 (02JUL1985 12:00:00)-Water Temperature (C)]]*OO[[#This Row],[51]]</f>
        <v>5.2998467163712495E-2</v>
      </c>
      <c r="BB446" s="10">
        <f>3/24000000*OO[[#This Row],[110 (02JUL1985 15:00:00)-Water Temperature (C)]]*OO[[#This Row],[52]]</f>
        <v>3.7232667553997498E-2</v>
      </c>
      <c r="BC446" s="10">
        <f>3/24000000*OO[[#This Row],[111 (02JUL1985 18:00:00)-Water Temperature (C)]]*OO[[#This Row],[53]]</f>
        <v>2.3145350747062501E-2</v>
      </c>
      <c r="BD446" s="10">
        <f>3/24000000*OO[[#This Row],[112 (02JUL1985 21:00:00)-Water Temperature (C)]]*OO[[#This Row],[54]]</f>
        <v>1.2457981114074999E-2</v>
      </c>
      <c r="BE446" s="10">
        <f>3/24000000*OO[[#This Row],[113 (03JUL1985 00:00:00)-Water Temperature (C)]]*OO[[#This Row],[55]]</f>
        <v>6.2374493599187493E-3</v>
      </c>
      <c r="BF446" s="10">
        <f>3/24000000*OO[[#This Row],[114 (03JUL1985 03:00:00)-Water Temperature (C)]]*OO[[#This Row],[56]]</f>
        <v>3.0074016644159999E-3</v>
      </c>
      <c r="BG446" s="10">
        <f>3/24000000*OO[[#This Row],[115 (03JUL1985 06:00:00)-Water Temperature (C)]]*OO[[#This Row],[57]]</f>
        <v>1.4158728809499999E-3</v>
      </c>
      <c r="BH446" s="10">
        <f>3/24000000*OO[[#This Row],[116 (03JUL1985 09:00:00)-Water Temperature (C)]]*OO[[#This Row],[58]]</f>
        <v>6.8448952626424999E-4</v>
      </c>
      <c r="BI446" s="10">
        <f>3/24000000*OO[[#This Row],[117 (03JUL1985 12:00:00)-Water Temperature (C)]]*OO[[#This Row],[59]]</f>
        <v>3.5222977990969999E-4</v>
      </c>
      <c r="BJ446" s="10">
        <f>3/24000000*OO[[#This Row],[118 (03JUL1985 15:00:00)-Water Temperature (C)]]*OO[[#This Row],[60]]</f>
        <v>2.0053703654825003E-4</v>
      </c>
      <c r="BK446" s="10">
        <f>3/24000000*OO[[#This Row],[119 (03JUL1985 18:00:00)-Water Temperature (C)]]*OO[[#This Row],[61]]</f>
        <v>1.286006925725875E-4</v>
      </c>
      <c r="BL446" s="10">
        <f>3/24000000*OO[[#This Row],[120 (03JUL1985 21:00:00)-Water Temperature (C)]]*OO[[#This Row],[62]]</f>
        <v>9.4736790913062496E-5</v>
      </c>
      <c r="BM446" s="10">
        <f>3/24000000*OO[[#This Row],[121 (04JUL1985 00:00:00)-Water Temperature (C)]]*OO[[#This Row],[63]]</f>
        <v>7.9180528743374995E-5</v>
      </c>
      <c r="BN446" s="10">
        <f>3/24000000*OO[[#This Row],[122 (04JUL1985 03:00:00)-Water Temperature (C)]]*OO[[#This Row],[64]]</f>
        <v>7.1389871691999985E-5</v>
      </c>
      <c r="BO446" s="10">
        <f>3/24000000*OO[[#This Row],[123 (04JUL1985 06:00:00)-Water Temperature (C)]]*OO[[#This Row],[65]]</f>
        <v>6.5285055495487487E-5</v>
      </c>
      <c r="BP446" s="10">
        <f>3/24000000*OO[[#This Row],[124 (04JUL1985 09:00:00)-Water Temperature (C)]]*OO[[#This Row],[66]]</f>
        <v>6.0533283934252491E-5</v>
      </c>
      <c r="BQ446" s="10">
        <f>3/24000000*OO[[#This Row],[125 (04JUL1985 12:00:00)-Water Temperature (C)]]*OO[[#This Row],[67]]</f>
        <v>5.3322123990712488E-5</v>
      </c>
      <c r="BR446" s="10">
        <f>3/24000000*OO[[#This Row],[126 (04JUL1985 15:00:00)-Water Temperature (C)]]*OO[[#This Row],[68]]</f>
        <v>4.4146913799901247E-5</v>
      </c>
      <c r="BS446" s="10">
        <f>3/24000000*OO[[#This Row],[127 (04JUL1985 18:00:00)-Water Temperature (C)]]*OO[[#This Row],[69]]</f>
        <v>3.5666394815699997E-5</v>
      </c>
      <c r="BT446" s="10">
        <f>3/24000000*OO[[#This Row],[128 (04JUL1985 21:00:00)-Water Temperature (C)]]*OO[[#This Row],[70]]</f>
        <v>2.9037769201799999E-5</v>
      </c>
      <c r="BU446" s="10">
        <f>3/24000000*OO[[#This Row],[129 (05JUL1985 00:00:00)-Water Temperature (C)]]*OO[[#This Row],[71]]</f>
        <v>2.3797939021920001E-5</v>
      </c>
      <c r="BV446" s="10">
        <f>3/24000000*OO[[#This Row],[130 (05JUL1985 03:00:00)-Water Temperature (C)]]*OO[[#This Row],[72]]</f>
        <v>1.9870777873818751E-5</v>
      </c>
      <c r="BW446" s="10">
        <f>3/24000000*OO[[#This Row],[131 (05JUL1985 06:00:00)-Water Temperature (C)]]*OO[[#This Row],[73]]</f>
        <v>1.6891102757880003E-5</v>
      </c>
      <c r="BX446" s="10">
        <f>3/24000000*OO[[#This Row],[132 (05JUL1985 09:00:00)-Water Temperature (C)]]*OO[[#This Row],[74]]</f>
        <v>1.5499860637343749E-5</v>
      </c>
      <c r="BY446" s="10">
        <f>3/24000000*OO[[#This Row],[133 (05JUL1985 12:00:00)-Water Temperature (C)]]*OO[[#This Row],[75]]</f>
        <v>1.5347254240134998E-5</v>
      </c>
      <c r="BZ446" s="10">
        <f>3/24000000*OO[[#This Row],[134 (05JUL1985 15:00:00)-Water Temperature (C)]]*OO[[#This Row],[76]]</f>
        <v>1.5490946834790001E-5</v>
      </c>
      <c r="CA446" s="10">
        <f>3/24000000*OO[[#This Row],[135 (05JUL1985 18:00:00)-Water Temperature (C)]]*OO[[#This Row],[77]]</f>
        <v>1.4772399352119999E-5</v>
      </c>
      <c r="CB446" s="10">
        <f>3/24000000*OO[[#This Row],[136 (05JUL1985 21:00:00)-Water Temperature (C)]]*OO[[#This Row],[78]]</f>
        <v>1.312679779747875E-5</v>
      </c>
      <c r="CC446" s="10">
        <f>3/24000000*OO[[#This Row],[137 (06JUL1985 00:00:00)-Water Temperature (C)]]*OO[[#This Row],[79]]</f>
        <v>1.1744987796356248E-5</v>
      </c>
      <c r="CD446" s="10">
        <f>3/24000000*OO[[#This Row],[138 (06JUL1985 03:00:00)-Water Temperature (C)]]*OO[[#This Row],[80]]</f>
        <v>1.1052241870319998E-5</v>
      </c>
      <c r="CE446" s="10">
        <f>3/24000000*OO[[#This Row],[139 (06JUL1985 06:00:00)-Water Temperature (C)]]*OO[[#This Row],[81]]</f>
        <v>1.0585003477878749E-5</v>
      </c>
      <c r="CF446" s="10">
        <f>3/24000000*OO[[#This Row],[140 (06JUL1985 09:00:00)-Water Temperature (C)]]*OO[[#This Row],[82]]</f>
        <v>1.032148827953E-5</v>
      </c>
      <c r="CG446" s="10">
        <f>3/24000000*OO[[#This Row],[141 (06JUL1985 12:00:00)-Water Temperature (C)]]*OO[[#This Row],[83]]</f>
        <v>1.0130765391415E-5</v>
      </c>
      <c r="CH446" s="10">
        <f>3/24000000*OO[[#This Row],[142 (06JUL1985 15:00:00)-Water Temperature (C)]]*OO[[#This Row],[84]]</f>
        <v>9.6636935713799993E-6</v>
      </c>
      <c r="CI446" s="10">
        <f>3/24000000*OO[[#This Row],[143 (06JUL1985 18:00:00)-Water Temperature (C)]]*OO[[#This Row],[85]]</f>
        <v>9.1254188033999999E-6</v>
      </c>
      <c r="CJ446" s="10">
        <f>3/24000000*OO[[#This Row],[144 (06JUL1985 21:00:00)-Water Temperature (C)]]*OO[[#This Row],[86]]</f>
        <v>8.5359734179299987E-6</v>
      </c>
      <c r="CK446" s="10">
        <f>3/24000000*OO[[#This Row],[145 (07JUL1985 00:00:00)-Water Temperature (C)]]*OO[[#This Row],[87]]</f>
        <v>7.8747935418749983E-6</v>
      </c>
      <c r="CL446" s="10">
        <f>3/24000000*OO[[#This Row],[146 (07JUL1985 03:00:00)-Water Temperature (C)]]*OO[[#This Row],[88]]</f>
        <v>7.4666042216325004E-6</v>
      </c>
      <c r="CM446" s="10">
        <f>3/24000000*OO[[#This Row],[147 (07JUL1985 06:00:00)-Water Temperature (C)]]*OO[[#This Row],[89]]</f>
        <v>7.1801717609612498E-6</v>
      </c>
      <c r="CN446" s="10">
        <f>3/24000000*OO[[#This Row],[148 (07JUL1985 09:00:00)-Water Temperature (C)]]*OO[[#This Row],[90]]</f>
        <v>7.1428450503599985E-6</v>
      </c>
      <c r="CO446" s="10">
        <f>3/24000000*OO[[#This Row],[149 (07JUL1985 12:00:00)-Water Temperature (C)]]*OO[[#This Row],[91]]</f>
        <v>7.0731361775437489E-6</v>
      </c>
      <c r="CP446" s="10">
        <f>3/24000000*OO[[#This Row],[150 (07JUL1985 15:00:00)-Water Temperature (C)]]*OO[[#This Row],[92]]</f>
        <v>7.1060296027099989E-6</v>
      </c>
      <c r="CQ446" s="10">
        <f>3/24000000*OO[[#This Row],[151 (07JUL1985 18:00:00)-Water Temperature (C)]]*OO[[#This Row],[93]]</f>
        <v>7.1086848242037489E-6</v>
      </c>
      <c r="CR446" s="10">
        <f>3/24000000*OO[[#This Row],[152 (07JUL1985 21:00:00)-Water Temperature (C)]]*OO[[#This Row],[94]]</f>
        <v>6.6654527640299995E-6</v>
      </c>
      <c r="CS446" s="10">
        <f>3/24000000*OO[[#This Row],[153 (08JUL1985 00:00:00)-Water Temperature (C)]]*OO[[#This Row],[95]]</f>
        <v>5.9606908781712494E-6</v>
      </c>
      <c r="CT446" s="10">
        <f>3/24000000*OO[[#This Row],[154 (08JUL1985 03:00:00)-Water Temperature (C)]]*OO[[#This Row],[96]]</f>
        <v>5.5216681457242496E-6</v>
      </c>
      <c r="CU446" s="10">
        <f>3/24000000*OO[[#This Row],[155 (08JUL1985 06:00:00)-Water Temperature (C)]]*OO[[#This Row],[97]]</f>
        <v>5.2937002137569989E-6</v>
      </c>
      <c r="CV446" s="10">
        <f>3/24000000*OO[[#This Row],[156 (08JUL1985 09:00:00)-Water Temperature (C)]]*OO[[#This Row],[98]]</f>
        <v>5.3252484610937502E-6</v>
      </c>
      <c r="CW446" s="10">
        <f>3/24000000*OO[[#This Row],[157 (08JUL1985 12:00:00)-Water Temperature (C)]]*OO[[#This Row],[99]]</f>
        <v>5.1580468015809996E-6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0</v>
      </c>
      <c r="X447" s="10">
        <f>3/24000000*OO[[#This Row],[80 (28JUN1985 21:00:00)-Water Temperature (C)]]*OO[[#This Row],[22]]</f>
        <v>0</v>
      </c>
      <c r="Y447" s="10">
        <f>3/24000000*OO[[#This Row],[81 (29JUN1985 00:00:00)-Water Temperature (C)]]*OO[[#This Row],[23]]</f>
        <v>0</v>
      </c>
      <c r="Z447" s="10">
        <f>3/24000000*OO[[#This Row],[82 (29JUN1985 03:00:00)-Water Temperature (C)]]*OO[[#This Row],[24]]</f>
        <v>0</v>
      </c>
      <c r="AA447" s="10">
        <f>3/24000000*OO[[#This Row],[83 (29JUN1985 06:00:00)-Water Temperature (C)]]*OO[[#This Row],[25]]</f>
        <v>9.1208313651349997E-44</v>
      </c>
      <c r="AB447" s="10">
        <f>3/24000000*OO[[#This Row],[84 (29JUN1985 09:00:00)-Water Temperature (C)]]*OO[[#This Row],[26]]</f>
        <v>4.2104464827449996E-38</v>
      </c>
      <c r="AC447" s="10">
        <f>3/24000000*OO[[#This Row],[85 (29JUN1985 12:00:00)-Water Temperature (C)]]*OO[[#This Row],[27]]</f>
        <v>6.9008171935462492E-32</v>
      </c>
      <c r="AD447" s="10">
        <f>3/24000000*OO[[#This Row],[86 (29JUN1985 15:00:00)-Water Temperature (C)]]*OO[[#This Row],[28]]</f>
        <v>5.80554208233E-27</v>
      </c>
      <c r="AE447" s="10">
        <f>3/24000000*OO[[#This Row],[88 (29JUN1985 21:00:00)-Water Temperature (C)]]*OO[[#This Row],[30]]</f>
        <v>7.6268414661037505E-20</v>
      </c>
      <c r="AF447" s="10">
        <f>3/24000000*OO[[#This Row],[88 (29JUN1985 21:00:00)-Water Temperature (C)]]*OO[[#This Row],[30]]</f>
        <v>7.6268414661037505E-20</v>
      </c>
      <c r="AG447" s="10">
        <f>3/24000000*OO[[#This Row],[89 (30JUN1985 00:00:00)-Water Temperature (C)]]*OO[[#This Row],[31]]</f>
        <v>3.9134679993097506E-17</v>
      </c>
      <c r="AH447" s="10">
        <f>3/24000000*OO[[#This Row],[90 (30JUN1985 03:00:00)-Water Temperature (C)]]*OO[[#This Row],[32]]</f>
        <v>8.7134664516899994E-15</v>
      </c>
      <c r="AI447" s="10">
        <f>3/24000000*OO[[#This Row],[91 (30JUN1985 06:00:00)-Water Temperature (C)]]*OO[[#This Row],[33]]</f>
        <v>9.8157749515312482E-13</v>
      </c>
      <c r="AJ447" s="10">
        <f>3/24000000*OO[[#This Row],[92 (30JUN1985 09:00:00)-Water Temperature (C)]]*OO[[#This Row],[34]]</f>
        <v>6.3669717357187493E-11</v>
      </c>
      <c r="AK447" s="10">
        <f>3/24000000*OO[[#This Row],[93 (30JUN1985 12:00:00)-Water Temperature (C)]]*OO[[#This Row],[35]]</f>
        <v>2.5555497624187502E-9</v>
      </c>
      <c r="AL447" s="10">
        <f>3/24000000*OO[[#This Row],[94 (30JUN1985 15:00:00)-Water Temperature (C)]]*OO[[#This Row],[36]]</f>
        <v>6.6720133577724986E-8</v>
      </c>
      <c r="AM447" s="10">
        <f>3/24000000*OO[[#This Row],[95 (30JUN1985 18:00:00)-Water Temperature (C)]]*OO[[#This Row],[37]]</f>
        <v>1.087494367724125E-6</v>
      </c>
      <c r="AN447" s="10">
        <f>3/24000000*OO[[#This Row],[96 (30JUN1985 21:00:00)-Water Temperature (C)]]*OO[[#This Row],[38]]</f>
        <v>1.1036062246229998E-5</v>
      </c>
      <c r="AO447" s="10">
        <f>3/24000000*OO[[#This Row],[97 (01JUL1985 00:00:00)-Water Temperature (C)]]*OO[[#This Row],[39]]</f>
        <v>7.8726592026050001E-5</v>
      </c>
      <c r="AP447" s="10">
        <f>3/24000000*OO[[#This Row],[98 (01JUL1985 03:00:00)-Water Temperature (C)]]*OO[[#This Row],[40]]</f>
        <v>4.2070633825524995E-4</v>
      </c>
      <c r="AQ447" s="10">
        <f>3/24000000*OO[[#This Row],[99 (01JUL1985 06:00:00)-Water Temperature (C)]]*OO[[#This Row],[41]]</f>
        <v>1.7587952832644998E-3</v>
      </c>
      <c r="AR447" s="10">
        <f>3/24000000*OO[[#This Row],[100 (01JUL1985 09:00:00)-Water Temperature (C)]]*OO[[#This Row],[42]]</f>
        <v>6.0196764474125001E-3</v>
      </c>
      <c r="AS447" s="10">
        <f>3/24000000*OO[[#This Row],[101 (01JUL1985 12:00:00)-Water Temperature (C)]]*OO[[#This Row],[43]]</f>
        <v>1.63631050791525E-2</v>
      </c>
      <c r="AT447" s="10">
        <f>3/24000000*OO[[#This Row],[102 (01JUL1985 15:00:00)-Water Temperature (C)]]*OO[[#This Row],[44]]</f>
        <v>3.5559533820052502E-2</v>
      </c>
      <c r="AU447" s="10">
        <f>3/24000000*OO[[#This Row],[103 (01JUL1985 18:00:00)-Water Temperature (C)]]*OO[[#This Row],[45]]</f>
        <v>6.0771283513687498E-2</v>
      </c>
      <c r="AV447" s="10">
        <f>3/24000000*OO[[#This Row],[104 (01JUL1985 21:00:00)-Water Temperature (C)]]*OO[[#This Row],[46]]</f>
        <v>8.5162219109774978E-2</v>
      </c>
      <c r="AW447" s="10">
        <f>3/24000000*OO[[#This Row],[105 (02JUL1985 00:00:00)-Water Temperature (C)]]*OO[[#This Row],[47]]</f>
        <v>0.100543076242175</v>
      </c>
      <c r="AX447" s="10">
        <f>3/24000000*OO[[#This Row],[106 (02JUL1985 03:00:00)-Water Temperature (C)]]*OO[[#This Row],[48]]</f>
        <v>0.10479072257062499</v>
      </c>
      <c r="AY447" s="10">
        <f>3/24000000*OO[[#This Row],[107 (02JUL1985 06:00:00)-Water Temperature (C)]]*OO[[#This Row],[49]]</f>
        <v>9.7592141658287501E-2</v>
      </c>
      <c r="AZ447" s="10">
        <f>3/24000000*OO[[#This Row],[108 (02JUL1985 09:00:00)-Water Temperature (C)]]*OO[[#This Row],[50]]</f>
        <v>8.6116475868062495E-2</v>
      </c>
      <c r="BA447" s="10">
        <f>3/24000000*OO[[#This Row],[109 (02JUL1985 12:00:00)-Water Temperature (C)]]*OO[[#This Row],[51]]</f>
        <v>6.832182575149999E-2</v>
      </c>
      <c r="BB447" s="10">
        <f>3/24000000*OO[[#This Row],[110 (02JUL1985 15:00:00)-Water Temperature (C)]]*OO[[#This Row],[52]]</f>
        <v>4.9085231635811244E-2</v>
      </c>
      <c r="BC447" s="10">
        <f>3/24000000*OO[[#This Row],[111 (02JUL1985 18:00:00)-Water Temperature (C)]]*OO[[#This Row],[53]]</f>
        <v>3.1140901484598745E-2</v>
      </c>
      <c r="BD447" s="10">
        <f>3/24000000*OO[[#This Row],[112 (02JUL1985 21:00:00)-Water Temperature (C)]]*OO[[#This Row],[54]]</f>
        <v>1.7032705281613752E-2</v>
      </c>
      <c r="BE447" s="10">
        <f>3/24000000*OO[[#This Row],[113 (03JUL1985 00:00:00)-Water Temperature (C)]]*OO[[#This Row],[55]]</f>
        <v>8.6393081563249999E-3</v>
      </c>
      <c r="BF447" s="10">
        <f>3/24000000*OO[[#This Row],[114 (03JUL1985 03:00:00)-Water Temperature (C)]]*OO[[#This Row],[56]]</f>
        <v>4.2021616181214996E-3</v>
      </c>
      <c r="BG447" s="10">
        <f>3/24000000*OO[[#This Row],[115 (03JUL1985 06:00:00)-Water Temperature (C)]]*OO[[#This Row],[57]]</f>
        <v>1.9933653394059998E-3</v>
      </c>
      <c r="BH447" s="10">
        <f>3/24000000*OO[[#This Row],[116 (03JUL1985 09:00:00)-Water Temperature (C)]]*OO[[#This Row],[58]]</f>
        <v>9.7142530850749986E-4</v>
      </c>
      <c r="BI447" s="10">
        <f>3/24000000*OO[[#This Row],[117 (03JUL1985 12:00:00)-Water Temperature (C)]]*OO[[#This Row],[59]]</f>
        <v>4.9839272384715003E-4</v>
      </c>
      <c r="BJ447" s="10">
        <f>3/24000000*OO[[#This Row],[118 (03JUL1985 15:00:00)-Water Temperature (C)]]*OO[[#This Row],[60]]</f>
        <v>2.7759433772927503E-4</v>
      </c>
      <c r="BK447" s="10">
        <f>3/24000000*OO[[#This Row],[119 (03JUL1985 18:00:00)-Water Temperature (C)]]*OO[[#This Row],[61]]</f>
        <v>1.7164449953613748E-4</v>
      </c>
      <c r="BL447" s="10">
        <f>3/24000000*OO[[#This Row],[120 (03JUL1985 21:00:00)-Water Temperature (C)]]*OO[[#This Row],[62]]</f>
        <v>1.2215457071499999E-4</v>
      </c>
      <c r="BM447" s="10">
        <f>3/24000000*OO[[#This Row],[121 (04JUL1985 00:00:00)-Water Temperature (C)]]*OO[[#This Row],[63]]</f>
        <v>9.9853839699999997E-5</v>
      </c>
      <c r="BN447" s="10">
        <f>3/24000000*OO[[#This Row],[122 (04JUL1985 03:00:00)-Water Temperature (C)]]*OO[[#This Row],[64]]</f>
        <v>8.9244860339587496E-5</v>
      </c>
      <c r="BO447" s="10">
        <f>3/24000000*OO[[#This Row],[123 (04JUL1985 06:00:00)-Water Temperature (C)]]*OO[[#This Row],[65]]</f>
        <v>8.1658492228499994E-5</v>
      </c>
      <c r="BP447" s="10">
        <f>3/24000000*OO[[#This Row],[124 (04JUL1985 09:00:00)-Water Temperature (C)]]*OO[[#This Row],[66]]</f>
        <v>7.6192028613862492E-5</v>
      </c>
      <c r="BQ447" s="10">
        <f>3/24000000*OO[[#This Row],[125 (04JUL1985 12:00:00)-Water Temperature (C)]]*OO[[#This Row],[67]]</f>
        <v>6.7720365735050002E-5</v>
      </c>
      <c r="BR447" s="10">
        <f>3/24000000*OO[[#This Row],[126 (04JUL1985 15:00:00)-Water Temperature (C)]]*OO[[#This Row],[68]]</f>
        <v>5.6284132167961239E-5</v>
      </c>
      <c r="BS447" s="10">
        <f>3/24000000*OO[[#This Row],[127 (04JUL1985 18:00:00)-Water Temperature (C)]]*OO[[#This Row],[69]]</f>
        <v>4.556708386842E-5</v>
      </c>
      <c r="BT447" s="10">
        <f>3/24000000*OO[[#This Row],[128 (04JUL1985 21:00:00)-Water Temperature (C)]]*OO[[#This Row],[70]]</f>
        <v>3.7081890270539993E-5</v>
      </c>
      <c r="BU447" s="10">
        <f>3/24000000*OO[[#This Row],[129 (05JUL1985 00:00:00)-Water Temperature (C)]]*OO[[#This Row],[71]]</f>
        <v>3.0293515246275E-5</v>
      </c>
      <c r="BV447" s="10">
        <f>3/24000000*OO[[#This Row],[130 (05JUL1985 03:00:00)-Water Temperature (C)]]*OO[[#This Row],[72]]</f>
        <v>2.52101029004175E-5</v>
      </c>
      <c r="BW447" s="10">
        <f>3/24000000*OO[[#This Row],[131 (05JUL1985 06:00:00)-Water Temperature (C)]]*OO[[#This Row],[73]]</f>
        <v>2.1350153189137499E-5</v>
      </c>
      <c r="BX447" s="10">
        <f>3/24000000*OO[[#This Row],[132 (05JUL1985 09:00:00)-Water Temperature (C)]]*OO[[#This Row],[74]]</f>
        <v>1.9517280988412499E-5</v>
      </c>
      <c r="BY447" s="10">
        <f>3/24000000*OO[[#This Row],[133 (05JUL1985 12:00:00)-Water Temperature (C)]]*OO[[#This Row],[75]]</f>
        <v>1.9308456228455001E-5</v>
      </c>
      <c r="BZ447" s="10">
        <f>3/24000000*OO[[#This Row],[134 (05JUL1985 15:00:00)-Water Temperature (C)]]*OO[[#This Row],[76]]</f>
        <v>1.9502965263600001E-5</v>
      </c>
      <c r="CA447" s="10">
        <f>3/24000000*OO[[#This Row],[135 (05JUL1985 18:00:00)-Water Temperature (C)]]*OO[[#This Row],[77]]</f>
        <v>1.8619626282722499E-5</v>
      </c>
      <c r="CB447" s="10">
        <f>3/24000000*OO[[#This Row],[136 (05JUL1985 21:00:00)-Water Temperature (C)]]*OO[[#This Row],[78]]</f>
        <v>1.6504019340562497E-5</v>
      </c>
      <c r="CC447" s="10">
        <f>3/24000000*OO[[#This Row],[137 (06JUL1985 00:00:00)-Water Temperature (C)]]*OO[[#This Row],[79]]</f>
        <v>1.4647693004849998E-5</v>
      </c>
      <c r="CD447" s="10">
        <f>3/24000000*OO[[#This Row],[138 (06JUL1985 03:00:00)-Water Temperature (C)]]*OO[[#This Row],[80]]</f>
        <v>1.3699253066062498E-5</v>
      </c>
      <c r="CE447" s="10">
        <f>3/24000000*OO[[#This Row],[139 (06JUL1985 06:00:00)-Water Temperature (C)]]*OO[[#This Row],[81]]</f>
        <v>1.3094235899894998E-5</v>
      </c>
      <c r="CF447" s="10">
        <f>3/24000000*OO[[#This Row],[140 (06JUL1985 09:00:00)-Water Temperature (C)]]*OO[[#This Row],[82]]</f>
        <v>1.2794942459704999E-5</v>
      </c>
      <c r="CG447" s="10">
        <f>3/24000000*OO[[#This Row],[141 (06JUL1985 12:00:00)-Water Temperature (C)]]*OO[[#This Row],[83]]</f>
        <v>1.2610427067473751E-5</v>
      </c>
      <c r="CH447" s="10">
        <f>3/24000000*OO[[#This Row],[142 (06JUL1985 15:00:00)-Water Temperature (C)]]*OO[[#This Row],[84]]</f>
        <v>1.2072177570292501E-5</v>
      </c>
      <c r="CI447" s="10">
        <f>3/24000000*OO[[#This Row],[143 (06JUL1985 18:00:00)-Water Temperature (C)]]*OO[[#This Row],[85]]</f>
        <v>1.1380024915679999E-5</v>
      </c>
      <c r="CJ447" s="10">
        <f>3/24000000*OO[[#This Row],[144 (06JUL1985 21:00:00)-Water Temperature (C)]]*OO[[#This Row],[86]]</f>
        <v>1.0636469687925E-5</v>
      </c>
      <c r="CK447" s="10">
        <f>3/24000000*OO[[#This Row],[145 (07JUL1985 00:00:00)-Water Temperature (C)]]*OO[[#This Row],[87]]</f>
        <v>9.7708761733124999E-6</v>
      </c>
      <c r="CL447" s="10">
        <f>3/24000000*OO[[#This Row],[146 (07JUL1985 03:00:00)-Water Temperature (C)]]*OO[[#This Row],[88]]</f>
        <v>9.2322143412999993E-6</v>
      </c>
      <c r="CM447" s="10">
        <f>3/24000000*OO[[#This Row],[147 (07JUL1985 06:00:00)-Water Temperature (C)]]*OO[[#This Row],[89]]</f>
        <v>8.8734084729524986E-6</v>
      </c>
      <c r="CN447" s="10">
        <f>3/24000000*OO[[#This Row],[148 (07JUL1985 09:00:00)-Water Temperature (C)]]*OO[[#This Row],[90]]</f>
        <v>8.8387944622999992E-6</v>
      </c>
      <c r="CO447" s="10">
        <f>3/24000000*OO[[#This Row],[149 (07JUL1985 12:00:00)-Water Temperature (C)]]*OO[[#This Row],[91]]</f>
        <v>8.7788924432362491E-6</v>
      </c>
      <c r="CP447" s="10">
        <f>3/24000000*OO[[#This Row],[150 (07JUL1985 15:00:00)-Water Temperature (C)]]*OO[[#This Row],[92]]</f>
        <v>8.8465066478787492E-6</v>
      </c>
      <c r="CQ447" s="10">
        <f>3/24000000*OO[[#This Row],[151 (07JUL1985 18:00:00)-Water Temperature (C)]]*OO[[#This Row],[93]]</f>
        <v>8.8656431682000008E-6</v>
      </c>
      <c r="CR447" s="10">
        <f>3/24000000*OO[[#This Row],[152 (07JUL1985 21:00:00)-Water Temperature (C)]]*OO[[#This Row],[94]]</f>
        <v>8.3291492025674993E-6</v>
      </c>
      <c r="CS447" s="10">
        <f>3/24000000*OO[[#This Row],[153 (08JUL1985 00:00:00)-Water Temperature (C)]]*OO[[#This Row],[95]]</f>
        <v>7.4127240829599993E-6</v>
      </c>
      <c r="CT447" s="10">
        <f>3/24000000*OO[[#This Row],[154 (08JUL1985 03:00:00)-Water Temperature (C)]]*OO[[#This Row],[96]]</f>
        <v>6.8297777815900008E-6</v>
      </c>
      <c r="CU447" s="10">
        <f>3/24000000*OO[[#This Row],[155 (08JUL1985 06:00:00)-Water Temperature (C)]]*OO[[#This Row],[97]]</f>
        <v>6.5255089528124993E-6</v>
      </c>
      <c r="CV447" s="10">
        <f>3/24000000*OO[[#This Row],[156 (08JUL1985 09:00:00)-Water Temperature (C)]]*OO[[#This Row],[98]]</f>
        <v>6.5656509391499991E-6</v>
      </c>
      <c r="CW447" s="10">
        <f>3/24000000*OO[[#This Row],[157 (08JUL1985 12:00:00)-Water Temperature (C)]]*OO[[#This Row],[99]]</f>
        <v>6.3998278073437513E-6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0</v>
      </c>
      <c r="X448" s="10">
        <f>3/24000000*OO[[#This Row],[80 (28JUN1985 21:00:00)-Water Temperature (C)]]*OO[[#This Row],[22]]</f>
        <v>0</v>
      </c>
      <c r="Y448" s="10">
        <f>3/24000000*OO[[#This Row],[81 (29JUN1985 00:00:00)-Water Temperature (C)]]*OO[[#This Row],[23]]</f>
        <v>0</v>
      </c>
      <c r="Z448" s="10">
        <f>3/24000000*OO[[#This Row],[82 (29JUN1985 03:00:00)-Water Temperature (C)]]*OO[[#This Row],[24]]</f>
        <v>0</v>
      </c>
      <c r="AA448" s="10">
        <f>3/24000000*OO[[#This Row],[83 (29JUN1985 06:00:00)-Water Temperature (C)]]*OO[[#This Row],[25]]</f>
        <v>0</v>
      </c>
      <c r="AB448" s="10">
        <f>3/24000000*OO[[#This Row],[84 (29JUN1985 09:00:00)-Water Temperature (C)]]*OO[[#This Row],[26]]</f>
        <v>1.2550776882735E-38</v>
      </c>
      <c r="AC448" s="10">
        <f>3/24000000*OO[[#This Row],[85 (29JUN1985 12:00:00)-Water Temperature (C)]]*OO[[#This Row],[27]]</f>
        <v>2.1754997782104998E-32</v>
      </c>
      <c r="AD448" s="10">
        <f>3/24000000*OO[[#This Row],[86 (29JUN1985 15:00:00)-Water Temperature (C)]]*OO[[#This Row],[28]]</f>
        <v>2.1879444630954999E-27</v>
      </c>
      <c r="AE448" s="10">
        <f>3/24000000*OO[[#This Row],[88 (29JUN1985 21:00:00)-Water Temperature (C)]]*OO[[#This Row],[30]]</f>
        <v>3.5962790430487497E-20</v>
      </c>
      <c r="AF448" s="10">
        <f>3/24000000*OO[[#This Row],[88 (29JUN1985 21:00:00)-Water Temperature (C)]]*OO[[#This Row],[30]]</f>
        <v>3.5962790430487497E-20</v>
      </c>
      <c r="AG448" s="10">
        <f>3/24000000*OO[[#This Row],[89 (30JUN1985 00:00:00)-Water Temperature (C)]]*OO[[#This Row],[31]]</f>
        <v>1.9653133295159999E-17</v>
      </c>
      <c r="AH448" s="10">
        <f>3/24000000*OO[[#This Row],[90 (30JUN1985 03:00:00)-Water Temperature (C)]]*OO[[#This Row],[32]]</f>
        <v>4.6320400251512485E-15</v>
      </c>
      <c r="AI448" s="10">
        <f>3/24000000*OO[[#This Row],[91 (30JUN1985 06:00:00)-Water Temperature (C)]]*OO[[#This Row],[33]]</f>
        <v>5.48572126870625E-13</v>
      </c>
      <c r="AJ448" s="10">
        <f>3/24000000*OO[[#This Row],[92 (30JUN1985 09:00:00)-Water Temperature (C)]]*OO[[#This Row],[34]]</f>
        <v>3.7351966148376249E-11</v>
      </c>
      <c r="AK448" s="10">
        <f>3/24000000*OO[[#This Row],[93 (30JUN1985 12:00:00)-Water Temperature (C)]]*OO[[#This Row],[35]]</f>
        <v>1.57481506338975E-9</v>
      </c>
      <c r="AL448" s="10">
        <f>3/24000000*OO[[#This Row],[94 (30JUN1985 15:00:00)-Water Temperature (C)]]*OO[[#This Row],[36]]</f>
        <v>4.307128730516249E-8</v>
      </c>
      <c r="AM448" s="10">
        <f>3/24000000*OO[[#This Row],[95 (30JUN1985 18:00:00)-Water Temperature (C)]]*OO[[#This Row],[37]]</f>
        <v>7.2816873267599989E-7</v>
      </c>
      <c r="AN448" s="10">
        <f>3/24000000*OO[[#This Row],[96 (30JUN1985 21:00:00)-Water Temperature (C)]]*OO[[#This Row],[38]]</f>
        <v>7.5638006374262498E-6</v>
      </c>
      <c r="AO448" s="10">
        <f>3/24000000*OO[[#This Row],[97 (01JUL1985 00:00:00)-Water Temperature (C)]]*OO[[#This Row],[39]]</f>
        <v>5.5369284476649998E-5</v>
      </c>
      <c r="AP448" s="10">
        <f>3/24000000*OO[[#This Row],[98 (01JUL1985 03:00:00)-Water Temperature (C)]]*OO[[#This Row],[40]]</f>
        <v>3.0377176587761251E-4</v>
      </c>
      <c r="AQ448" s="10">
        <f>3/24000000*OO[[#This Row],[99 (01JUL1985 06:00:00)-Water Temperature (C)]]*OO[[#This Row],[41]]</f>
        <v>1.3034474457049999E-3</v>
      </c>
      <c r="AR448" s="10">
        <f>3/24000000*OO[[#This Row],[100 (01JUL1985 09:00:00)-Water Temperature (C)]]*OO[[#This Row],[42]]</f>
        <v>4.5941144073323751E-3</v>
      </c>
      <c r="AS448" s="10">
        <f>3/24000000*OO[[#This Row],[101 (01JUL1985 12:00:00)-Water Temperature (C)]]*OO[[#This Row],[43]]</f>
        <v>1.2836940635463747E-2</v>
      </c>
      <c r="AT448" s="10">
        <f>3/24000000*OO[[#This Row],[102 (01JUL1985 15:00:00)-Water Temperature (C)]]*OO[[#This Row],[44]]</f>
        <v>2.8580335796546251E-2</v>
      </c>
      <c r="AU448" s="10">
        <f>3/24000000*OO[[#This Row],[103 (01JUL1985 18:00:00)-Water Temperature (C)]]*OO[[#This Row],[45]]</f>
        <v>4.9757744833516249E-2</v>
      </c>
      <c r="AV448" s="10">
        <f>3/24000000*OO[[#This Row],[104 (01JUL1985 21:00:00)-Water Temperature (C)]]*OO[[#This Row],[46]]</f>
        <v>7.0836113521799998E-2</v>
      </c>
      <c r="AW448" s="10">
        <f>3/24000000*OO[[#This Row],[105 (02JUL1985 00:00:00)-Water Temperature (C)]]*OO[[#This Row],[47]]</f>
        <v>8.4735219204699994E-2</v>
      </c>
      <c r="AX448" s="10">
        <f>3/24000000*OO[[#This Row],[106 (02JUL1985 03:00:00)-Water Temperature (C)]]*OO[[#This Row],[48]]</f>
        <v>8.9508827185874981E-2</v>
      </c>
      <c r="AY448" s="10">
        <f>3/24000000*OO[[#This Row],[107 (02JUL1985 06:00:00)-Water Temperature (C)]]*OO[[#This Row],[49]]</f>
        <v>8.4535631249999993E-2</v>
      </c>
      <c r="AZ448" s="10">
        <f>3/24000000*OO[[#This Row],[108 (02JUL1985 09:00:00)-Water Temperature (C)]]*OO[[#This Row],[50]]</f>
        <v>7.5945363291599996E-2</v>
      </c>
      <c r="BA448" s="10">
        <f>3/24000000*OO[[#This Row],[109 (02JUL1985 12:00:00)-Water Temperature (C)]]*OO[[#This Row],[51]]</f>
        <v>6.11782591665E-2</v>
      </c>
      <c r="BB448" s="10">
        <f>3/24000000*OO[[#This Row],[110 (02JUL1985 15:00:00)-Water Temperature (C)]]*OO[[#This Row],[52]]</f>
        <v>4.448807369621624E-2</v>
      </c>
      <c r="BC448" s="10">
        <f>3/24000000*OO[[#This Row],[111 (02JUL1985 18:00:00)-Water Temperature (C)]]*OO[[#This Row],[53]]</f>
        <v>2.8462020086301245E-2</v>
      </c>
      <c r="BD448" s="10">
        <f>3/24000000*OO[[#This Row],[112 (02JUL1985 21:00:00)-Water Temperature (C)]]*OO[[#This Row],[54]]</f>
        <v>1.5630411709799997E-2</v>
      </c>
      <c r="BE448" s="10">
        <f>3/24000000*OO[[#This Row],[113 (03JUL1985 00:00:00)-Water Temperature (C)]]*OO[[#This Row],[55]]</f>
        <v>7.9450969905524998E-3</v>
      </c>
      <c r="BF448" s="10">
        <f>3/24000000*OO[[#This Row],[114 (03JUL1985 03:00:00)-Water Temperature (C)]]*OO[[#This Row],[56]]</f>
        <v>3.8712591018185004E-3</v>
      </c>
      <c r="BG448" s="10">
        <f>3/24000000*OO[[#This Row],[115 (03JUL1985 06:00:00)-Water Temperature (C)]]*OO[[#This Row],[57]]</f>
        <v>1.8400958586907499E-3</v>
      </c>
      <c r="BH448" s="10">
        <f>3/24000000*OO[[#This Row],[116 (03JUL1985 09:00:00)-Water Temperature (C)]]*OO[[#This Row],[58]]</f>
        <v>8.9933378186500003E-4</v>
      </c>
      <c r="BI448" s="10">
        <f>3/24000000*OO[[#This Row],[117 (03JUL1985 12:00:00)-Water Temperature (C)]]*OO[[#This Row],[59]]</f>
        <v>4.5899722505793751E-4</v>
      </c>
      <c r="BJ448" s="10">
        <f>3/24000000*OO[[#This Row],[118 (03JUL1985 15:00:00)-Water Temperature (C)]]*OO[[#This Row],[60]]</f>
        <v>2.5051599313379995E-4</v>
      </c>
      <c r="BK448" s="10">
        <f>3/24000000*OO[[#This Row],[119 (03JUL1985 18:00:00)-Water Temperature (C)]]*OO[[#This Row],[61]]</f>
        <v>1.4982505805654999E-4</v>
      </c>
      <c r="BL448" s="10">
        <f>3/24000000*OO[[#This Row],[120 (03JUL1985 21:00:00)-Water Temperature (C)]]*OO[[#This Row],[62]]</f>
        <v>1.03520522391525E-4</v>
      </c>
      <c r="BM448" s="10">
        <f>3/24000000*OO[[#This Row],[121 (04JUL1985 00:00:00)-Water Temperature (C)]]*OO[[#This Row],[63]]</f>
        <v>8.3268584329625E-5</v>
      </c>
      <c r="BN448" s="10">
        <f>3/24000000*OO[[#This Row],[122 (04JUL1985 03:00:00)-Water Temperature (C)]]*OO[[#This Row],[64]]</f>
        <v>7.3997779168874999E-5</v>
      </c>
      <c r="BO448" s="10">
        <f>3/24000000*OO[[#This Row],[123 (04JUL1985 06:00:00)-Water Temperature (C)]]*OO[[#This Row],[65]]</f>
        <v>6.7830788791349992E-5</v>
      </c>
      <c r="BP448" s="10">
        <f>3/24000000*OO[[#This Row],[124 (04JUL1985 09:00:00)-Water Temperature (C)]]*OO[[#This Row],[66]]</f>
        <v>6.3708090446975004E-5</v>
      </c>
      <c r="BQ448" s="10">
        <f>3/24000000*OO[[#This Row],[125 (04JUL1985 12:00:00)-Water Temperature (C)]]*OO[[#This Row],[67]]</f>
        <v>5.7116054367792501E-5</v>
      </c>
      <c r="BR448" s="10">
        <f>3/24000000*OO[[#This Row],[126 (04JUL1985 15:00:00)-Water Temperature (C)]]*OO[[#This Row],[68]]</f>
        <v>4.7707533264980001E-5</v>
      </c>
      <c r="BS448" s="10">
        <f>3/24000000*OO[[#This Row],[127 (04JUL1985 18:00:00)-Water Temperature (C)]]*OO[[#This Row],[69]]</f>
        <v>3.8747138921355004E-5</v>
      </c>
      <c r="BT448" s="10">
        <f>3/24000000*OO[[#This Row],[128 (04JUL1985 21:00:00)-Water Temperature (C)]]*OO[[#This Row],[70]]</f>
        <v>3.1562308130744993E-5</v>
      </c>
      <c r="BU448" s="10">
        <f>3/24000000*OO[[#This Row],[129 (05JUL1985 00:00:00)-Water Temperature (C)]]*OO[[#This Row],[71]]</f>
        <v>2.5759099512385001E-5</v>
      </c>
      <c r="BV448" s="10">
        <f>3/24000000*OO[[#This Row],[130 (05JUL1985 03:00:00)-Water Temperature (C)]]*OO[[#This Row],[72]]</f>
        <v>2.1388660283987502E-5</v>
      </c>
      <c r="BW448" s="10">
        <f>3/24000000*OO[[#This Row],[131 (05JUL1985 06:00:00)-Water Temperature (C)]]*OO[[#This Row],[73]]</f>
        <v>1.8066912154312501E-5</v>
      </c>
      <c r="BX448" s="10">
        <f>3/24000000*OO[[#This Row],[132 (05JUL1985 09:00:00)-Water Temperature (C)]]*OO[[#This Row],[74]]</f>
        <v>1.6474802243962496E-5</v>
      </c>
      <c r="BY448" s="10">
        <f>3/24000000*OO[[#This Row],[133 (05JUL1985 12:00:00)-Water Temperature (C)]]*OO[[#This Row],[75]]</f>
        <v>1.62919279323E-5</v>
      </c>
      <c r="BZ448" s="10">
        <f>3/24000000*OO[[#This Row],[134 (05JUL1985 15:00:00)-Water Temperature (C)]]*OO[[#This Row],[76]]</f>
        <v>1.6466579022749999E-5</v>
      </c>
      <c r="CA448" s="10">
        <f>3/24000000*OO[[#This Row],[135 (05JUL1985 18:00:00)-Water Temperature (C)]]*OO[[#This Row],[77]]</f>
        <v>1.5732166573155E-5</v>
      </c>
      <c r="CB448" s="10">
        <f>3/24000000*OO[[#This Row],[136 (05JUL1985 21:00:00)-Water Temperature (C)]]*OO[[#This Row],[78]]</f>
        <v>1.391894491036625E-5</v>
      </c>
      <c r="CC448" s="10">
        <f>3/24000000*OO[[#This Row],[137 (06JUL1985 00:00:00)-Water Temperature (C)]]*OO[[#This Row],[79]]</f>
        <v>1.22825525232E-5</v>
      </c>
      <c r="CD448" s="10">
        <f>3/24000000*OO[[#This Row],[138 (06JUL1985 03:00:00)-Water Temperature (C)]]*OO[[#This Row],[80]]</f>
        <v>1.1430252828105E-5</v>
      </c>
      <c r="CE448" s="10">
        <f>3/24000000*OO[[#This Row],[139 (06JUL1985 06:00:00)-Water Temperature (C)]]*OO[[#This Row],[81]]</f>
        <v>1.09064058530625E-5</v>
      </c>
      <c r="CF448" s="10">
        <f>3/24000000*OO[[#This Row],[140 (06JUL1985 09:00:00)-Water Temperature (C)]]*OO[[#This Row],[82]]</f>
        <v>1.067361537573E-5</v>
      </c>
      <c r="CG448" s="10">
        <f>3/24000000*OO[[#This Row],[141 (06JUL1985 12:00:00)-Water Temperature (C)]]*OO[[#This Row],[83]]</f>
        <v>1.0556178994158751E-5</v>
      </c>
      <c r="CH448" s="10">
        <f>3/24000000*OO[[#This Row],[142 (06JUL1985 15:00:00)-Water Temperature (C)]]*OO[[#This Row],[84]]</f>
        <v>1.0134960577329999E-5</v>
      </c>
      <c r="CI448" s="10">
        <f>3/24000000*OO[[#This Row],[143 (06JUL1985 18:00:00)-Water Temperature (C)]]*OO[[#This Row],[85]]</f>
        <v>9.5481664729687506E-6</v>
      </c>
      <c r="CJ448" s="10">
        <f>3/24000000*OO[[#This Row],[144 (06JUL1985 21:00:00)-Water Temperature (C)]]*OO[[#This Row],[86]]</f>
        <v>8.916806300587499E-6</v>
      </c>
      <c r="CK448" s="10">
        <f>3/24000000*OO[[#This Row],[145 (07JUL1985 00:00:00)-Water Temperature (C)]]*OO[[#This Row],[87]]</f>
        <v>8.1655938866624995E-6</v>
      </c>
      <c r="CL448" s="10">
        <f>3/24000000*OO[[#This Row],[146 (07JUL1985 03:00:00)-Water Temperature (C)]]*OO[[#This Row],[88]]</f>
        <v>7.6947413997437501E-6</v>
      </c>
      <c r="CM448" s="10">
        <f>3/24000000*OO[[#This Row],[147 (07JUL1985 06:00:00)-Water Temperature (C)]]*OO[[#This Row],[89]]</f>
        <v>7.3924774712825E-6</v>
      </c>
      <c r="CN448" s="10">
        <f>3/24000000*OO[[#This Row],[148 (07JUL1985 09:00:00)-Water Temperature (C)]]*OO[[#This Row],[90]]</f>
        <v>7.3712623821099984E-6</v>
      </c>
      <c r="CO448" s="10">
        <f>3/24000000*OO[[#This Row],[149 (07JUL1985 12:00:00)-Water Temperature (C)]]*OO[[#This Row],[91]]</f>
        <v>7.3412097731099998E-6</v>
      </c>
      <c r="CP448" s="10">
        <f>3/24000000*OO[[#This Row],[150 (07JUL1985 15:00:00)-Water Temperature (C)]]*OO[[#This Row],[92]]</f>
        <v>7.4166712568324991E-6</v>
      </c>
      <c r="CQ448" s="10">
        <f>3/24000000*OO[[#This Row],[151 (07JUL1985 18:00:00)-Water Temperature (C)]]*OO[[#This Row],[93]]</f>
        <v>7.4449562510575005E-6</v>
      </c>
      <c r="CR448" s="10">
        <f>3/24000000*OO[[#This Row],[152 (07JUL1985 21:00:00)-Water Temperature (C)]]*OO[[#This Row],[94]]</f>
        <v>7.0014284623937489E-6</v>
      </c>
      <c r="CS448" s="10">
        <f>3/24000000*OO[[#This Row],[153 (08JUL1985 00:00:00)-Water Temperature (C)]]*OO[[#This Row],[95]]</f>
        <v>6.2118640680000003E-6</v>
      </c>
      <c r="CT448" s="10">
        <f>3/24000000*OO[[#This Row],[154 (08JUL1985 03:00:00)-Water Temperature (C)]]*OO[[#This Row],[96]]</f>
        <v>5.6991814694981257E-6</v>
      </c>
      <c r="CU448" s="10">
        <f>3/24000000*OO[[#This Row],[155 (08JUL1985 06:00:00)-Water Temperature (C)]]*OO[[#This Row],[97]]</f>
        <v>5.4311261140844992E-6</v>
      </c>
      <c r="CV448" s="10">
        <f>3/24000000*OO[[#This Row],[156 (08JUL1985 09:00:00)-Water Temperature (C)]]*OO[[#This Row],[98]]</f>
        <v>5.465571767618625E-6</v>
      </c>
      <c r="CW448" s="10">
        <f>3/24000000*OO[[#This Row],[157 (08JUL1985 12:00:00)-Water Temperature (C)]]*OO[[#This Row],[99]]</f>
        <v>5.3497608646019994E-6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0</v>
      </c>
      <c r="X449" s="10">
        <f>3/24000000*OO[[#This Row],[80 (28JUN1985 21:00:00)-Water Temperature (C)]]*OO[[#This Row],[22]]</f>
        <v>0</v>
      </c>
      <c r="Y449" s="10">
        <f>3/24000000*OO[[#This Row],[81 (29JUN1985 00:00:00)-Water Temperature (C)]]*OO[[#This Row],[23]]</f>
        <v>0</v>
      </c>
      <c r="Z449" s="10">
        <f>3/24000000*OO[[#This Row],[82 (29JUN1985 03:00:00)-Water Temperature (C)]]*OO[[#This Row],[24]]</f>
        <v>0</v>
      </c>
      <c r="AA449" s="10">
        <f>3/24000000*OO[[#This Row],[83 (29JUN1985 06:00:00)-Water Temperature (C)]]*OO[[#This Row],[25]]</f>
        <v>0</v>
      </c>
      <c r="AB449" s="10">
        <f>3/24000000*OO[[#This Row],[84 (29JUN1985 09:00:00)-Water Temperature (C)]]*OO[[#This Row],[26]]</f>
        <v>4.3344439979174995E-39</v>
      </c>
      <c r="AC449" s="10">
        <f>3/24000000*OO[[#This Row],[85 (29JUN1985 12:00:00)-Water Temperature (C)]]*OO[[#This Row],[27]]</f>
        <v>7.4063657809687503E-33</v>
      </c>
      <c r="AD449" s="10">
        <f>3/24000000*OO[[#This Row],[86 (29JUN1985 15:00:00)-Water Temperature (C)]]*OO[[#This Row],[28]]</f>
        <v>8.917251452040001E-28</v>
      </c>
      <c r="AE449" s="10">
        <f>3/24000000*OO[[#This Row],[88 (29JUN1985 21:00:00)-Water Temperature (C)]]*OO[[#This Row],[30]]</f>
        <v>1.829815571121E-20</v>
      </c>
      <c r="AF449" s="10">
        <f>3/24000000*OO[[#This Row],[88 (29JUN1985 21:00:00)-Water Temperature (C)]]*OO[[#This Row],[30]]</f>
        <v>1.829815571121E-20</v>
      </c>
      <c r="AG449" s="10">
        <f>3/24000000*OO[[#This Row],[89 (30JUN1985 00:00:00)-Water Temperature (C)]]*OO[[#This Row],[31]]</f>
        <v>1.0614287550362499E-17</v>
      </c>
      <c r="AH449" s="10">
        <f>3/24000000*OO[[#This Row],[90 (30JUN1985 03:00:00)-Water Temperature (C)]]*OO[[#This Row],[32]]</f>
        <v>2.6468977068269992E-15</v>
      </c>
      <c r="AI449" s="10">
        <f>3/24000000*OO[[#This Row],[91 (30JUN1985 06:00:00)-Water Temperature (C)]]*OO[[#This Row],[33]]</f>
        <v>3.2955717446735006E-13</v>
      </c>
      <c r="AJ449" s="10">
        <f>3/24000000*OO[[#This Row],[92 (30JUN1985 09:00:00)-Water Temperature (C)]]*OO[[#This Row],[34]]</f>
        <v>2.3572260996899997E-11</v>
      </c>
      <c r="AK449" s="10">
        <f>3/24000000*OO[[#This Row],[93 (30JUN1985 12:00:00)-Water Temperature (C)]]*OO[[#This Row],[35]]</f>
        <v>1.0459382854740001E-9</v>
      </c>
      <c r="AL449" s="10">
        <f>3/24000000*OO[[#This Row],[94 (30JUN1985 15:00:00)-Water Temperature (C)]]*OO[[#This Row],[36]]</f>
        <v>3.0026051904447501E-8</v>
      </c>
      <c r="AM449" s="10">
        <f>3/24000000*OO[[#This Row],[95 (30JUN1985 18:00:00)-Water Temperature (C)]]*OO[[#This Row],[37]]</f>
        <v>5.2831721578185002E-7</v>
      </c>
      <c r="AN449" s="10">
        <f>3/24000000*OO[[#This Row],[96 (30JUN1985 21:00:00)-Water Temperature (C)]]*OO[[#This Row],[38]]</f>
        <v>5.6139900410225003E-6</v>
      </c>
      <c r="AO449" s="10">
        <f>3/24000000*OO[[#This Row],[97 (01JUL1985 00:00:00)-Water Temperature (C)]]*OO[[#This Row],[39]]</f>
        <v>4.2155805431636247E-5</v>
      </c>
      <c r="AP449" s="10">
        <f>3/24000000*OO[[#This Row],[98 (01JUL1985 03:00:00)-Water Temperature (C)]]*OO[[#This Row],[40]]</f>
        <v>2.3786883410002499E-4</v>
      </c>
      <c r="AQ449" s="10">
        <f>3/24000000*OO[[#This Row],[99 (01JUL1985 06:00:00)-Water Temperature (C)]]*OO[[#This Row],[41]]</f>
        <v>1.0511021392267501E-3</v>
      </c>
      <c r="AR449" s="10">
        <f>3/24000000*OO[[#This Row],[100 (01JUL1985 09:00:00)-Water Temperature (C)]]*OO[[#This Row],[42]]</f>
        <v>3.8355734489442504E-3</v>
      </c>
      <c r="AS449" s="10">
        <f>3/24000000*OO[[#This Row],[101 (01JUL1985 12:00:00)-Water Temperature (C)]]*OO[[#This Row],[43]]</f>
        <v>1.1075583736499998E-2</v>
      </c>
      <c r="AT449" s="10">
        <f>3/24000000*OO[[#This Row],[102 (01JUL1985 15:00:00)-Water Temperature (C)]]*OO[[#This Row],[44]]</f>
        <v>2.5371273678713748E-2</v>
      </c>
      <c r="AU449" s="10">
        <f>3/24000000*OO[[#This Row],[103 (01JUL1985 18:00:00)-Water Temperature (C)]]*OO[[#This Row],[45]]</f>
        <v>4.5111061986719991E-2</v>
      </c>
      <c r="AV449" s="10">
        <f>3/24000000*OO[[#This Row],[104 (01JUL1985 21:00:00)-Water Temperature (C)]]*OO[[#This Row],[46]]</f>
        <v>6.5350435578975005E-2</v>
      </c>
      <c r="AW449" s="10">
        <f>3/24000000*OO[[#This Row],[105 (02JUL1985 00:00:00)-Water Temperature (C)]]*OO[[#This Row],[47]]</f>
        <v>7.9434250044974994E-2</v>
      </c>
      <c r="AX449" s="10">
        <f>3/24000000*OO[[#This Row],[106 (02JUL1985 03:00:00)-Water Temperature (C)]]*OO[[#This Row],[48]]</f>
        <v>8.5365572935999987E-2</v>
      </c>
      <c r="AY449" s="10">
        <f>3/24000000*OO[[#This Row],[107 (02JUL1985 06:00:00)-Water Temperature (C)]]*OO[[#This Row],[49]]</f>
        <v>8.2167177124312499E-2</v>
      </c>
      <c r="AZ449" s="10">
        <f>3/24000000*OO[[#This Row],[108 (02JUL1985 09:00:00)-Water Temperature (C)]]*OO[[#This Row],[50]]</f>
        <v>7.562289079475E-2</v>
      </c>
      <c r="BA449" s="10">
        <f>3/24000000*OO[[#This Row],[109 (02JUL1985 12:00:00)-Water Temperature (C)]]*OO[[#This Row],[51]]</f>
        <v>6.1948890267262489E-2</v>
      </c>
      <c r="BB449" s="10">
        <f>3/24000000*OO[[#This Row],[110 (02JUL1985 15:00:00)-Water Temperature (C)]]*OO[[#This Row],[52]]</f>
        <v>4.5739872297600001E-2</v>
      </c>
      <c r="BC449" s="10">
        <f>3/24000000*OO[[#This Row],[111 (02JUL1985 18:00:00)-Water Temperature (C)]]*OO[[#This Row],[53]]</f>
        <v>2.9412927231551252E-2</v>
      </c>
      <c r="BD449" s="10">
        <f>3/24000000*OO[[#This Row],[112 (02JUL1985 21:00:00)-Water Temperature (C)]]*OO[[#This Row],[54]]</f>
        <v>1.6131851695919998E-2</v>
      </c>
      <c r="BE449" s="10">
        <f>3/24000000*OO[[#This Row],[113 (03JUL1985 00:00:00)-Water Temperature (C)]]*OO[[#This Row],[55]]</f>
        <v>8.2061659988200003E-3</v>
      </c>
      <c r="BF449" s="10">
        <f>3/24000000*OO[[#This Row],[114 (03JUL1985 03:00:00)-Water Temperature (C)]]*OO[[#This Row],[56]]</f>
        <v>3.9982275537524996E-3</v>
      </c>
      <c r="BG449" s="10">
        <f>3/24000000*OO[[#This Row],[115 (03JUL1985 06:00:00)-Water Temperature (C)]]*OO[[#This Row],[57]]</f>
        <v>1.905630304356E-3</v>
      </c>
      <c r="BH449" s="10">
        <f>3/24000000*OO[[#This Row],[116 (03JUL1985 09:00:00)-Water Temperature (C)]]*OO[[#This Row],[58]]</f>
        <v>9.3697125343924993E-4</v>
      </c>
      <c r="BI449" s="10">
        <f>3/24000000*OO[[#This Row],[117 (03JUL1985 12:00:00)-Water Temperature (C)]]*OO[[#This Row],[59]]</f>
        <v>4.766601864965625E-4</v>
      </c>
      <c r="BJ449" s="10">
        <f>3/24000000*OO[[#This Row],[118 (03JUL1985 15:00:00)-Water Temperature (C)]]*OO[[#This Row],[60]]</f>
        <v>2.5353779494725003E-4</v>
      </c>
      <c r="BK449" s="10">
        <f>3/24000000*OO[[#This Row],[119 (03JUL1985 18:00:00)-Water Temperature (C)]]*OO[[#This Row],[61]]</f>
        <v>1.4531572445000002E-4</v>
      </c>
      <c r="BL449" s="10">
        <f>3/24000000*OO[[#This Row],[120 (03JUL1985 21:00:00)-Water Temperature (C)]]*OO[[#This Row],[62]]</f>
        <v>9.6500897293349988E-5</v>
      </c>
      <c r="BM449" s="10">
        <f>3/24000000*OO[[#This Row],[121 (04JUL1985 00:00:00)-Water Temperature (C)]]*OO[[#This Row],[63]]</f>
        <v>7.5592161758749994E-5</v>
      </c>
      <c r="BN449" s="10">
        <f>3/24000000*OO[[#This Row],[122 (04JUL1985 03:00:00)-Water Temperature (C)]]*OO[[#This Row],[64]]</f>
        <v>6.6329792637937499E-5</v>
      </c>
      <c r="BO449" s="10">
        <f>3/24000000*OO[[#This Row],[123 (04JUL1985 06:00:00)-Water Temperature (C)]]*OO[[#This Row],[65]]</f>
        <v>6.0722295947212509E-5</v>
      </c>
      <c r="BP449" s="10">
        <f>3/24000000*OO[[#This Row],[124 (04JUL1985 09:00:00)-Water Temperature (C)]]*OO[[#This Row],[66]]</f>
        <v>5.74404252888125E-5</v>
      </c>
      <c r="BQ449" s="10">
        <f>3/24000000*OO[[#This Row],[125 (04JUL1985 12:00:00)-Water Temperature (C)]]*OO[[#This Row],[67]]</f>
        <v>5.1740078107284993E-5</v>
      </c>
      <c r="BR449" s="10">
        <f>3/24000000*OO[[#This Row],[126 (04JUL1985 15:00:00)-Water Temperature (C)]]*OO[[#This Row],[68]]</f>
        <v>4.3408964615471248E-5</v>
      </c>
      <c r="BS449" s="10">
        <f>3/24000000*OO[[#This Row],[127 (04JUL1985 18:00:00)-Water Temperature (C)]]*OO[[#This Row],[69]]</f>
        <v>3.5325998252324997E-5</v>
      </c>
      <c r="BT449" s="10">
        <f>3/24000000*OO[[#This Row],[128 (04JUL1985 21:00:00)-Water Temperature (C)]]*OO[[#This Row],[70]]</f>
        <v>2.8727129562801248E-5</v>
      </c>
      <c r="BU449" s="10">
        <f>3/24000000*OO[[#This Row],[129 (05JUL1985 00:00:00)-Water Temperature (C)]]*OO[[#This Row],[71]]</f>
        <v>2.3391747119619995E-5</v>
      </c>
      <c r="BV449" s="10">
        <f>3/24000000*OO[[#This Row],[130 (05JUL1985 03:00:00)-Water Temperature (C)]]*OO[[#This Row],[72]]</f>
        <v>1.9364261126802496E-5</v>
      </c>
      <c r="BW449" s="10">
        <f>3/24000000*OO[[#This Row],[131 (05JUL1985 06:00:00)-Water Temperature (C)]]*OO[[#This Row],[73]]</f>
        <v>1.6311686392540001E-5</v>
      </c>
      <c r="BX449" s="10">
        <f>3/24000000*OO[[#This Row],[132 (05JUL1985 09:00:00)-Water Temperature (C)]]*OO[[#This Row],[74]]</f>
        <v>1.4871608012445E-5</v>
      </c>
      <c r="BY449" s="10">
        <f>3/24000000*OO[[#This Row],[133 (05JUL1985 12:00:00)-Water Temperature (C)]]*OO[[#This Row],[75]]</f>
        <v>1.4739580469250001E-5</v>
      </c>
      <c r="BZ449" s="10">
        <f>3/24000000*OO[[#This Row],[134 (05JUL1985 15:00:00)-Water Temperature (C)]]*OO[[#This Row],[76]]</f>
        <v>1.4898343894992498E-5</v>
      </c>
      <c r="CA449" s="10">
        <f>3/24000000*OO[[#This Row],[135 (05JUL1985 18:00:00)-Water Temperature (C)]]*OO[[#This Row],[77]]</f>
        <v>1.4191664343763748E-5</v>
      </c>
      <c r="CB449" s="10">
        <f>3/24000000*OO[[#This Row],[136 (05JUL1985 21:00:00)-Water Temperature (C)]]*OO[[#This Row],[78]]</f>
        <v>1.248334176500875E-5</v>
      </c>
      <c r="CC449" s="10">
        <f>3/24000000*OO[[#This Row],[137 (06JUL1985 00:00:00)-Water Temperature (C)]]*OO[[#This Row],[79]]</f>
        <v>1.0948503324068748E-5</v>
      </c>
      <c r="CD449" s="10">
        <f>3/24000000*OO[[#This Row],[138 (06JUL1985 03:00:00)-Water Temperature (C)]]*OO[[#This Row],[80]]</f>
        <v>1.0128701498274998E-5</v>
      </c>
      <c r="CE449" s="10">
        <f>3/24000000*OO[[#This Row],[139 (06JUL1985 06:00:00)-Water Temperature (C)]]*OO[[#This Row],[81]]</f>
        <v>9.6383742980000005E-6</v>
      </c>
      <c r="CF449" s="10">
        <f>3/24000000*OO[[#This Row],[140 (06JUL1985 09:00:00)-Water Temperature (C)]]*OO[[#This Row],[82]]</f>
        <v>9.4517783613400012E-6</v>
      </c>
      <c r="CG449" s="10">
        <f>3/24000000*OO[[#This Row],[141 (06JUL1985 12:00:00)-Water Temperature (C)]]*OO[[#This Row],[83]]</f>
        <v>9.3897302929862499E-6</v>
      </c>
      <c r="CH449" s="10">
        <f>3/24000000*OO[[#This Row],[142 (06JUL1985 15:00:00)-Water Temperature (C)]]*OO[[#This Row],[84]]</f>
        <v>9.029863445872499E-6</v>
      </c>
      <c r="CI449" s="10">
        <f>3/24000000*OO[[#This Row],[143 (06JUL1985 18:00:00)-Water Temperature (C)]]*OO[[#This Row],[85]]</f>
        <v>8.5128622731899998E-6</v>
      </c>
      <c r="CJ449" s="10">
        <f>3/24000000*OO[[#This Row],[144 (06JUL1985 21:00:00)-Water Temperature (C)]]*OO[[#This Row],[86]]</f>
        <v>7.9229301656400003E-6</v>
      </c>
      <c r="CK449" s="10">
        <f>3/24000000*OO[[#This Row],[145 (07JUL1985 00:00:00)-Water Temperature (C)]]*OO[[#This Row],[87]]</f>
        <v>7.226306804117499E-6</v>
      </c>
      <c r="CL449" s="10">
        <f>3/24000000*OO[[#This Row],[146 (07JUL1985 03:00:00)-Water Temperature (C)]]*OO[[#This Row],[88]]</f>
        <v>6.7884404131699996E-6</v>
      </c>
      <c r="CM449" s="10">
        <f>3/24000000*OO[[#This Row],[147 (07JUL1985 06:00:00)-Water Temperature (C)]]*OO[[#This Row],[89]]</f>
        <v>6.5172415657600003E-6</v>
      </c>
      <c r="CN449" s="10">
        <f>3/24000000*OO[[#This Row],[148 (07JUL1985 09:00:00)-Water Temperature (C)]]*OO[[#This Row],[90]]</f>
        <v>6.5103182345500005E-6</v>
      </c>
      <c r="CO449" s="10">
        <f>3/24000000*OO[[#This Row],[149 (07JUL1985 12:00:00)-Water Temperature (C)]]*OO[[#This Row],[91]]</f>
        <v>6.5088850524499998E-6</v>
      </c>
      <c r="CP449" s="10">
        <f>3/24000000*OO[[#This Row],[150 (07JUL1985 15:00:00)-Water Temperature (C)]]*OO[[#This Row],[92]]</f>
        <v>6.5963586799999993E-6</v>
      </c>
      <c r="CQ449" s="10">
        <f>3/24000000*OO[[#This Row],[151 (07JUL1985 18:00:00)-Water Temperature (C)]]*OO[[#This Row],[93]]</f>
        <v>6.6331215861969989E-6</v>
      </c>
      <c r="CR449" s="10">
        <f>3/24000000*OO[[#This Row],[152 (07JUL1985 21:00:00)-Water Temperature (C)]]*OO[[#This Row],[94]]</f>
        <v>6.2183932144968752E-6</v>
      </c>
      <c r="CS449" s="10">
        <f>3/24000000*OO[[#This Row],[153 (08JUL1985 00:00:00)-Water Temperature (C)]]*OO[[#This Row],[95]]</f>
        <v>5.4970801913589989E-6</v>
      </c>
      <c r="CT449" s="10">
        <f>3/24000000*OO[[#This Row],[154 (08JUL1985 03:00:00)-Water Temperature (C)]]*OO[[#This Row],[96]]</f>
        <v>5.0190961891038746E-6</v>
      </c>
      <c r="CU449" s="10">
        <f>3/24000000*OO[[#This Row],[155 (08JUL1985 06:00:00)-Water Temperature (C)]]*OO[[#This Row],[97]]</f>
        <v>4.7715839036250001E-6</v>
      </c>
      <c r="CV449" s="10">
        <f>3/24000000*OO[[#This Row],[156 (08JUL1985 09:00:00)-Water Temperature (C)]]*OO[[#This Row],[98]]</f>
        <v>4.8076735340724997E-6</v>
      </c>
      <c r="CW449" s="10">
        <f>3/24000000*OO[[#This Row],[157 (08JUL1985 12:00:00)-Water Temperature (C)]]*OO[[#This Row],[99]]</f>
        <v>4.7132661190618748E-6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0</v>
      </c>
      <c r="X450" s="10">
        <f>3/24000000*OO[[#This Row],[80 (28JUN1985 21:00:00)-Water Temperature (C)]]*OO[[#This Row],[22]]</f>
        <v>0</v>
      </c>
      <c r="Y450" s="10">
        <f>3/24000000*OO[[#This Row],[81 (29JUN1985 00:00:00)-Water Temperature (C)]]*OO[[#This Row],[23]]</f>
        <v>0</v>
      </c>
      <c r="Z450" s="10">
        <f>3/24000000*OO[[#This Row],[82 (29JUN1985 03:00:00)-Water Temperature (C)]]*OO[[#This Row],[24]]</f>
        <v>0</v>
      </c>
      <c r="AA450" s="10">
        <f>3/24000000*OO[[#This Row],[83 (29JUN1985 06:00:00)-Water Temperature (C)]]*OO[[#This Row],[25]]</f>
        <v>0</v>
      </c>
      <c r="AB450" s="10">
        <f>3/24000000*OO[[#This Row],[84 (29JUN1985 09:00:00)-Water Temperature (C)]]*OO[[#This Row],[26]]</f>
        <v>1.7054538306058751E-39</v>
      </c>
      <c r="AC450" s="10">
        <f>3/24000000*OO[[#This Row],[85 (29JUN1985 12:00:00)-Water Temperature (C)]]*OO[[#This Row],[27]]</f>
        <v>2.6318702408874996E-33</v>
      </c>
      <c r="AD450" s="10">
        <f>3/24000000*OO[[#This Row],[86 (29JUN1985 15:00:00)-Water Temperature (C)]]*OO[[#This Row],[28]]</f>
        <v>4.0524218137071238E-28</v>
      </c>
      <c r="AE450" s="10">
        <f>3/24000000*OO[[#This Row],[88 (29JUN1985 21:00:00)-Water Temperature (C)]]*OO[[#This Row],[30]]</f>
        <v>1.1080482979994999E-20</v>
      </c>
      <c r="AF450" s="10">
        <f>3/24000000*OO[[#This Row],[88 (29JUN1985 21:00:00)-Water Temperature (C)]]*OO[[#This Row],[30]]</f>
        <v>1.1080482979994999E-20</v>
      </c>
      <c r="AG450" s="10">
        <f>3/24000000*OO[[#This Row],[89 (30JUN1985 00:00:00)-Water Temperature (C)]]*OO[[#This Row],[31]]</f>
        <v>6.8897681594900007E-18</v>
      </c>
      <c r="AH450" s="10">
        <f>3/24000000*OO[[#This Row],[90 (30JUN1985 03:00:00)-Water Temperature (C)]]*OO[[#This Row],[32]]</f>
        <v>1.8407442437889999E-15</v>
      </c>
      <c r="AI450" s="10">
        <f>3/24000000*OO[[#This Row],[91 (30JUN1985 06:00:00)-Water Temperature (C)]]*OO[[#This Row],[33]]</f>
        <v>2.4426567663243751E-13</v>
      </c>
      <c r="AJ450" s="10">
        <f>3/24000000*OO[[#This Row],[92 (30JUN1985 09:00:00)-Water Temperature (C)]]*OO[[#This Row],[34]]</f>
        <v>1.8616089107542498E-11</v>
      </c>
      <c r="AK450" s="10">
        <f>3/24000000*OO[[#This Row],[93 (30JUN1985 12:00:00)-Water Temperature (C)]]*OO[[#This Row],[35]]</f>
        <v>8.8318125756749992E-10</v>
      </c>
      <c r="AL450" s="10">
        <f>3/24000000*OO[[#This Row],[94 (30JUN1985 15:00:00)-Water Temperature (C)]]*OO[[#This Row],[36]]</f>
        <v>2.7148584261954994E-8</v>
      </c>
      <c r="AM450" s="10">
        <f>3/24000000*OO[[#This Row],[95 (30JUN1985 18:00:00)-Water Temperature (C)]]*OO[[#This Row],[37]]</f>
        <v>5.0507269759822496E-7</v>
      </c>
      <c r="AN450" s="10">
        <f>3/24000000*OO[[#This Row],[96 (30JUN1985 21:00:00)-Water Temperature (C)]]*OO[[#This Row],[38]]</f>
        <v>5.5480315922499996E-6</v>
      </c>
      <c r="AO450" s="10">
        <f>3/24000000*OO[[#This Row],[97 (01JUL1985 00:00:00)-Water Temperature (C)]]*OO[[#This Row],[39]]</f>
        <v>4.2903416149289994E-5</v>
      </c>
      <c r="AP450" s="10">
        <f>3/24000000*OO[[#This Row],[98 (01JUL1985 03:00:00)-Water Temperature (C)]]*OO[[#This Row],[40]]</f>
        <v>2.5081858535353749E-4</v>
      </c>
      <c r="AQ450" s="10">
        <f>3/24000000*OO[[#This Row],[99 (01JUL1985 06:00:00)-Water Temperature (C)]]*OO[[#This Row],[41]]</f>
        <v>1.1518605944069997E-3</v>
      </c>
      <c r="AR450" s="10">
        <f>3/24000000*OO[[#This Row],[100 (01JUL1985 09:00:00)-Water Temperature (C)]]*OO[[#This Row],[42]]</f>
        <v>4.4100260804584993E-3</v>
      </c>
      <c r="AS450" s="10">
        <f>3/24000000*OO[[#This Row],[101 (01JUL1985 12:00:00)-Water Temperature (C)]]*OO[[#This Row],[43]]</f>
        <v>1.3341925393719999E-2</v>
      </c>
      <c r="AT450" s="10">
        <f>3/24000000*OO[[#This Row],[102 (01JUL1985 15:00:00)-Water Temperature (C)]]*OO[[#This Row],[44]]</f>
        <v>3.1856197598910001E-2</v>
      </c>
      <c r="AU450" s="10">
        <f>3/24000000*OO[[#This Row],[103 (01JUL1985 18:00:00)-Water Temperature (C)]]*OO[[#This Row],[45]]</f>
        <v>5.8374380332124998E-2</v>
      </c>
      <c r="AV450" s="10">
        <f>3/24000000*OO[[#This Row],[104 (01JUL1985 21:00:00)-Water Temperature (C)]]*OO[[#This Row],[46]]</f>
        <v>8.6629671617912504E-2</v>
      </c>
      <c r="AW450" s="10">
        <f>3/24000000*OO[[#This Row],[105 (02JUL1985 00:00:00)-Water Temperature (C)]]*OO[[#This Row],[47]]</f>
        <v>0.10750374316</v>
      </c>
      <c r="AX450" s="10">
        <f>3/24000000*OO[[#This Row],[106 (02JUL1985 03:00:00)-Water Temperature (C)]]*OO[[#This Row],[48]]</f>
        <v>0.11822501459924999</v>
      </c>
      <c r="AY450" s="10">
        <f>3/24000000*OO[[#This Row],[107 (02JUL1985 06:00:00)-Water Temperature (C)]]*OO[[#This Row],[49]]</f>
        <v>0.11746997707667498</v>
      </c>
      <c r="AZ450" s="10">
        <f>3/24000000*OO[[#This Row],[108 (02JUL1985 09:00:00)-Water Temperature (C)]]*OO[[#This Row],[50]]</f>
        <v>0.11334337041105</v>
      </c>
      <c r="BA450" s="10">
        <f>3/24000000*OO[[#This Row],[109 (02JUL1985 12:00:00)-Water Temperature (C)]]*OO[[#This Row],[51]]</f>
        <v>9.6367830499049997E-2</v>
      </c>
      <c r="BB450" s="10">
        <f>3/24000000*OO[[#This Row],[110 (02JUL1985 15:00:00)-Water Temperature (C)]]*OO[[#This Row],[52]]</f>
        <v>7.3738563632837498E-2</v>
      </c>
      <c r="BC450" s="10">
        <f>3/24000000*OO[[#This Row],[111 (02JUL1985 18:00:00)-Water Temperature (C)]]*OO[[#This Row],[53]]</f>
        <v>4.8433185736874988E-2</v>
      </c>
      <c r="BD450" s="10">
        <f>3/24000000*OO[[#This Row],[112 (02JUL1985 21:00:00)-Water Temperature (C)]]*OO[[#This Row],[54]]</f>
        <v>2.6805939038707493E-2</v>
      </c>
      <c r="BE450" s="10">
        <f>3/24000000*OO[[#This Row],[113 (03JUL1985 00:00:00)-Water Temperature (C)]]*OO[[#This Row],[55]]</f>
        <v>1.38284075920325E-2</v>
      </c>
      <c r="BF450" s="10">
        <f>3/24000000*OO[[#This Row],[114 (03JUL1985 03:00:00)-Water Temperature (C)]]*OO[[#This Row],[56]]</f>
        <v>6.8313992597775E-3</v>
      </c>
      <c r="BG450" s="10">
        <f>3/24000000*OO[[#This Row],[115 (03JUL1985 06:00:00)-Water Temperature (C)]]*OO[[#This Row],[57]]</f>
        <v>3.3253259832911252E-3</v>
      </c>
      <c r="BH450" s="10">
        <f>3/24000000*OO[[#This Row],[116 (03JUL1985 09:00:00)-Water Temperature (C)]]*OO[[#This Row],[58]]</f>
        <v>1.6887394940489999E-3</v>
      </c>
      <c r="BI450" s="10">
        <f>3/24000000*OO[[#This Row],[117 (03JUL1985 12:00:00)-Water Temperature (C)]]*OO[[#This Row],[59]]</f>
        <v>8.7700448352049992E-4</v>
      </c>
      <c r="BJ450" s="10">
        <f>3/24000000*OO[[#This Row],[118 (03JUL1985 15:00:00)-Water Temperature (C)]]*OO[[#This Row],[60]]</f>
        <v>4.5836805242677507E-4</v>
      </c>
      <c r="BK450" s="10">
        <f>3/24000000*OO[[#This Row],[119 (03JUL1985 18:00:00)-Water Temperature (C)]]*OO[[#This Row],[61]]</f>
        <v>2.4696973320118747E-4</v>
      </c>
      <c r="BL450" s="10">
        <f>3/24000000*OO[[#This Row],[120 (03JUL1985 21:00:00)-Water Temperature (C)]]*OO[[#This Row],[62]]</f>
        <v>1.5165287341132501E-4</v>
      </c>
      <c r="BM450" s="10">
        <f>3/24000000*OO[[#This Row],[121 (04JUL1985 00:00:00)-Water Temperature (C)]]*OO[[#This Row],[63]]</f>
        <v>1.1160314654724998E-4</v>
      </c>
      <c r="BN450" s="10">
        <f>3/24000000*OO[[#This Row],[122 (04JUL1985 03:00:00)-Water Temperature (C)]]*OO[[#This Row],[64]]</f>
        <v>9.4521915084150014E-5</v>
      </c>
      <c r="BO450" s="10">
        <f>3/24000000*OO[[#This Row],[123 (04JUL1985 06:00:00)-Water Temperature (C)]]*OO[[#This Row],[65]]</f>
        <v>8.5526640022949997E-5</v>
      </c>
      <c r="BP450" s="10">
        <f>3/24000000*OO[[#This Row],[124 (04JUL1985 09:00:00)-Water Temperature (C)]]*OO[[#This Row],[66]]</f>
        <v>8.1548992482974994E-5</v>
      </c>
      <c r="BQ450" s="10">
        <f>3/24000000*OO[[#This Row],[125 (04JUL1985 12:00:00)-Water Temperature (C)]]*OO[[#This Row],[67]]</f>
        <v>7.3288569112099996E-5</v>
      </c>
      <c r="BR450" s="10">
        <f>3/24000000*OO[[#This Row],[126 (04JUL1985 15:00:00)-Water Temperature (C)]]*OO[[#This Row],[68]]</f>
        <v>6.1679375844900006E-5</v>
      </c>
      <c r="BS450" s="10">
        <f>3/24000000*OO[[#This Row],[127 (04JUL1985 18:00:00)-Water Temperature (C)]]*OO[[#This Row],[69]]</f>
        <v>5.0137788980215001E-5</v>
      </c>
      <c r="BT450" s="10">
        <f>3/24000000*OO[[#This Row],[128 (04JUL1985 21:00:00)-Water Temperature (C)]]*OO[[#This Row],[70]]</f>
        <v>4.0483398234599992E-5</v>
      </c>
      <c r="BU450" s="10">
        <f>3/24000000*OO[[#This Row],[129 (05JUL1985 00:00:00)-Water Temperature (C)]]*OO[[#This Row],[71]]</f>
        <v>3.2743450253980003E-5</v>
      </c>
      <c r="BV450" s="10">
        <f>3/24000000*OO[[#This Row],[130 (05JUL1985 03:00:00)-Water Temperature (C)]]*OO[[#This Row],[72]]</f>
        <v>2.6890822398318751E-5</v>
      </c>
      <c r="BW450" s="10">
        <f>3/24000000*OO[[#This Row],[131 (05JUL1985 06:00:00)-Water Temperature (C)]]*OO[[#This Row],[73]]</f>
        <v>2.25027137882225E-5</v>
      </c>
      <c r="BX450" s="10">
        <f>3/24000000*OO[[#This Row],[132 (05JUL1985 09:00:00)-Water Temperature (C)]]*OO[[#This Row],[74]]</f>
        <v>2.0596871632837498E-5</v>
      </c>
      <c r="BY450" s="10">
        <f>3/24000000*OO[[#This Row],[133 (05JUL1985 12:00:00)-Water Temperature (C)]]*OO[[#This Row],[75]]</f>
        <v>2.0546510090452498E-5</v>
      </c>
      <c r="BZ450" s="10">
        <f>3/24000000*OO[[#This Row],[134 (05JUL1985 15:00:00)-Water Temperature (C)]]*OO[[#This Row],[76]]</f>
        <v>2.0692801470082498E-5</v>
      </c>
      <c r="CA450" s="10">
        <f>3/24000000*OO[[#This Row],[135 (05JUL1985 18:00:00)-Water Temperature (C)]]*OO[[#This Row],[77]]</f>
        <v>1.942089390676875E-5</v>
      </c>
      <c r="CB450" s="10">
        <f>3/24000000*OO[[#This Row],[136 (05JUL1985 21:00:00)-Water Temperature (C)]]*OO[[#This Row],[78]]</f>
        <v>1.6744164316822499E-5</v>
      </c>
      <c r="CC450" s="10">
        <f>3/24000000*OO[[#This Row],[137 (06JUL1985 00:00:00)-Water Temperature (C)]]*OO[[#This Row],[79]]</f>
        <v>1.451401979998125E-5</v>
      </c>
      <c r="CD450" s="10">
        <f>3/24000000*OO[[#This Row],[138 (06JUL1985 03:00:00)-Water Temperature (C)]]*OO[[#This Row],[80]]</f>
        <v>1.3276927462619999E-5</v>
      </c>
      <c r="CE450" s="10">
        <f>3/24000000*OO[[#This Row],[139 (06JUL1985 06:00:00)-Water Temperature (C)]]*OO[[#This Row],[81]]</f>
        <v>1.2538152085552499E-5</v>
      </c>
      <c r="CF450" s="10">
        <f>3/24000000*OO[[#This Row],[140 (06JUL1985 09:00:00)-Water Temperature (C)]]*OO[[#This Row],[82]]</f>
        <v>1.2322899561465001E-5</v>
      </c>
      <c r="CG450" s="10">
        <f>3/24000000*OO[[#This Row],[141 (06JUL1985 12:00:00)-Water Temperature (C)]]*OO[[#This Row],[83]]</f>
        <v>1.2316261945480001E-5</v>
      </c>
      <c r="CH450" s="10">
        <f>3/24000000*OO[[#This Row],[142 (06JUL1985 15:00:00)-Water Temperature (C)]]*OO[[#This Row],[84]]</f>
        <v>1.17983651533075E-5</v>
      </c>
      <c r="CI450" s="10">
        <f>3/24000000*OO[[#This Row],[143 (06JUL1985 18:00:00)-Water Temperature (C)]]*OO[[#This Row],[85]]</f>
        <v>1.1137848553158751E-5</v>
      </c>
      <c r="CJ450" s="10">
        <f>3/24000000*OO[[#This Row],[144 (06JUL1985 21:00:00)-Water Temperature (C)]]*OO[[#This Row],[86]]</f>
        <v>1.0233912763664998E-5</v>
      </c>
      <c r="CK450" s="10">
        <f>3/24000000*OO[[#This Row],[145 (07JUL1985 00:00:00)-Water Temperature (C)]]*OO[[#This Row],[87]]</f>
        <v>9.2402051325937502E-6</v>
      </c>
      <c r="CL450" s="10">
        <f>3/24000000*OO[[#This Row],[146 (07JUL1985 03:00:00)-Water Temperature (C)]]*OO[[#This Row],[88]]</f>
        <v>8.6268528823949981E-6</v>
      </c>
      <c r="CM450" s="10">
        <f>3/24000000*OO[[#This Row],[147 (07JUL1985 06:00:00)-Water Temperature (C)]]*OO[[#This Row],[89]]</f>
        <v>8.2570150962812493E-6</v>
      </c>
      <c r="CN450" s="10">
        <f>3/24000000*OO[[#This Row],[148 (07JUL1985 09:00:00)-Water Temperature (C)]]*OO[[#This Row],[90]]</f>
        <v>8.2720851830500005E-6</v>
      </c>
      <c r="CO450" s="10">
        <f>3/24000000*OO[[#This Row],[149 (07JUL1985 12:00:00)-Water Temperature (C)]]*OO[[#This Row],[91]]</f>
        <v>8.3223126982462495E-6</v>
      </c>
      <c r="CP450" s="10">
        <f>3/24000000*OO[[#This Row],[150 (07JUL1985 15:00:00)-Water Temperature (C)]]*OO[[#This Row],[92]]</f>
        <v>8.4621593631374998E-6</v>
      </c>
      <c r="CQ450" s="10">
        <f>3/24000000*OO[[#This Row],[151 (07JUL1985 18:00:00)-Water Temperature (C)]]*OO[[#This Row],[93]]</f>
        <v>8.509134086625E-6</v>
      </c>
      <c r="CR450" s="10">
        <f>3/24000000*OO[[#This Row],[152 (07JUL1985 21:00:00)-Water Temperature (C)]]*OO[[#This Row],[94]]</f>
        <v>7.8357887319949998E-6</v>
      </c>
      <c r="CS450" s="10">
        <f>3/24000000*OO[[#This Row],[153 (08JUL1985 00:00:00)-Water Temperature (C)]]*OO[[#This Row],[95]]</f>
        <v>6.8620504911337507E-6</v>
      </c>
      <c r="CT450" s="10">
        <f>3/24000000*OO[[#This Row],[154 (08JUL1985 03:00:00)-Water Temperature (C)]]*OO[[#This Row],[96]]</f>
        <v>6.2119620534399992E-6</v>
      </c>
      <c r="CU450" s="10">
        <f>3/24000000*OO[[#This Row],[155 (08JUL1985 06:00:00)-Water Temperature (C)]]*OO[[#This Row],[97]]</f>
        <v>5.8839263928599999E-6</v>
      </c>
      <c r="CV450" s="10">
        <f>3/24000000*OO[[#This Row],[156 (08JUL1985 09:00:00)-Water Temperature (C)]]*OO[[#This Row],[98]]</f>
        <v>5.9566074883451252E-6</v>
      </c>
      <c r="CW450" s="10">
        <f>3/24000000*OO[[#This Row],[157 (08JUL1985 12:00:00)-Water Temperature (C)]]*OO[[#This Row],[99]]</f>
        <v>5.7897670093732494E-6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0</v>
      </c>
      <c r="X451" s="10">
        <f>3/24000000*OO[[#This Row],[80 (28JUN1985 21:00:00)-Water Temperature (C)]]*OO[[#This Row],[22]]</f>
        <v>0</v>
      </c>
      <c r="Y451" s="10">
        <f>3/24000000*OO[[#This Row],[81 (29JUN1985 00:00:00)-Water Temperature (C)]]*OO[[#This Row],[23]]</f>
        <v>0</v>
      </c>
      <c r="Z451" s="10">
        <f>3/24000000*OO[[#This Row],[82 (29JUN1985 03:00:00)-Water Temperature (C)]]*OO[[#This Row],[24]]</f>
        <v>0</v>
      </c>
      <c r="AA451" s="10">
        <f>3/24000000*OO[[#This Row],[83 (29JUN1985 06:00:00)-Water Temperature (C)]]*OO[[#This Row],[25]]</f>
        <v>0</v>
      </c>
      <c r="AB451" s="10">
        <f>3/24000000*OO[[#This Row],[84 (29JUN1985 09:00:00)-Water Temperature (C)]]*OO[[#This Row],[26]]</f>
        <v>5.0845730272824994E-40</v>
      </c>
      <c r="AC451" s="10">
        <f>3/24000000*OO[[#This Row],[85 (29JUN1985 12:00:00)-Water Temperature (C)]]*OO[[#This Row],[27]]</f>
        <v>7.0953331694875001E-34</v>
      </c>
      <c r="AD451" s="10">
        <f>3/24000000*OO[[#This Row],[86 (29JUN1985 15:00:00)-Water Temperature (C)]]*OO[[#This Row],[28]]</f>
        <v>1.2809578487412499E-28</v>
      </c>
      <c r="AE451" s="10">
        <f>3/24000000*OO[[#This Row],[88 (29JUN1985 21:00:00)-Water Temperature (C)]]*OO[[#This Row],[30]]</f>
        <v>4.7494292019117493E-21</v>
      </c>
      <c r="AF451" s="10">
        <f>3/24000000*OO[[#This Row],[88 (29JUN1985 21:00:00)-Water Temperature (C)]]*OO[[#This Row],[30]]</f>
        <v>4.7494292019117493E-21</v>
      </c>
      <c r="AG451" s="10">
        <f>3/24000000*OO[[#This Row],[89 (30JUN1985 00:00:00)-Water Temperature (C)]]*OO[[#This Row],[31]]</f>
        <v>3.2020584077987497E-18</v>
      </c>
      <c r="AH451" s="10">
        <f>3/24000000*OO[[#This Row],[90 (30JUN1985 03:00:00)-Water Temperature (C)]]*OO[[#This Row],[32]]</f>
        <v>9.2132415257400008E-16</v>
      </c>
      <c r="AI451" s="10">
        <f>3/24000000*OO[[#This Row],[91 (30JUN1985 06:00:00)-Water Temperature (C)]]*OO[[#This Row],[33]]</f>
        <v>1.3080556783473749E-13</v>
      </c>
      <c r="AJ451" s="10">
        <f>3/24000000*OO[[#This Row],[92 (30JUN1985 09:00:00)-Water Temperature (C)]]*OO[[#This Row],[34]]</f>
        <v>1.062798730315E-11</v>
      </c>
      <c r="AK451" s="10">
        <f>3/24000000*OO[[#This Row],[93 (30JUN1985 12:00:00)-Water Temperature (C)]]*OO[[#This Row],[35]]</f>
        <v>5.3759298196912489E-10</v>
      </c>
      <c r="AL451" s="10">
        <f>3/24000000*OO[[#This Row],[94 (30JUN1985 15:00:00)-Water Temperature (C)]]*OO[[#This Row],[36]]</f>
        <v>1.7684107286299997E-8</v>
      </c>
      <c r="AM451" s="10">
        <f>3/24000000*OO[[#This Row],[95 (30JUN1985 18:00:00)-Water Temperature (C)]]*OO[[#This Row],[37]]</f>
        <v>3.4937600068622492E-7</v>
      </c>
      <c r="AN451" s="10">
        <f>3/24000000*OO[[#This Row],[96 (30JUN1985 21:00:00)-Water Temperature (C)]]*OO[[#This Row],[38]]</f>
        <v>4.0175231517554999E-6</v>
      </c>
      <c r="AO451" s="10">
        <f>3/24000000*OO[[#This Row],[97 (01JUL1985 00:00:00)-Water Temperature (C)]]*OO[[#This Row],[39]]</f>
        <v>3.2071656169761245E-5</v>
      </c>
      <c r="AP451" s="10">
        <f>3/24000000*OO[[#This Row],[98 (01JUL1985 03:00:00)-Water Temperature (C)]]*OO[[#This Row],[40]]</f>
        <v>1.9440628626944998E-4</v>
      </c>
      <c r="AQ451" s="10">
        <f>3/24000000*OO[[#This Row],[99 (01JUL1985 06:00:00)-Water Temperature (C)]]*OO[[#This Row],[41]]</f>
        <v>9.2628545422999997E-4</v>
      </c>
      <c r="AR451" s="10">
        <f>3/24000000*OO[[#This Row],[100 (01JUL1985 09:00:00)-Water Temperature (C)]]*OO[[#This Row],[42]]</f>
        <v>3.707780575232E-3</v>
      </c>
      <c r="AS451" s="10">
        <f>3/24000000*OO[[#This Row],[101 (01JUL1985 12:00:00)-Water Temperature (C)]]*OO[[#This Row],[43]]</f>
        <v>1.1746630421263751E-2</v>
      </c>
      <c r="AT451" s="10">
        <f>3/24000000*OO[[#This Row],[102 (01JUL1985 15:00:00)-Water Temperature (C)]]*OO[[#This Row],[44]]</f>
        <v>2.9296628572819998E-2</v>
      </c>
      <c r="AU451" s="10">
        <f>3/24000000*OO[[#This Row],[103 (01JUL1985 18:00:00)-Water Temperature (C)]]*OO[[#This Row],[45]]</f>
        <v>5.5611993731999994E-2</v>
      </c>
      <c r="AV451" s="10">
        <f>3/24000000*OO[[#This Row],[104 (01JUL1985 21:00:00)-Water Temperature (C)]]*OO[[#This Row],[46]]</f>
        <v>8.505758355377499E-2</v>
      </c>
      <c r="AW451" s="10">
        <f>3/24000000*OO[[#This Row],[105 (02JUL1985 00:00:00)-Water Temperature (C)]]*OO[[#This Row],[47]]</f>
        <v>0.108168517484375</v>
      </c>
      <c r="AX451" s="10">
        <f>3/24000000*OO[[#This Row],[106 (02JUL1985 03:00:00)-Water Temperature (C)]]*OO[[#This Row],[48]]</f>
        <v>0.12213740948199998</v>
      </c>
      <c r="AY451" s="10">
        <f>3/24000000*OO[[#This Row],[107 (02JUL1985 06:00:00)-Water Temperature (C)]]*OO[[#This Row],[49]]</f>
        <v>0.12486058601662499</v>
      </c>
      <c r="AZ451" s="10">
        <f>3/24000000*OO[[#This Row],[108 (02JUL1985 09:00:00)-Water Temperature (C)]]*OO[[#This Row],[50]]</f>
        <v>0.12577721173779999</v>
      </c>
      <c r="BA451" s="10">
        <f>3/24000000*OO[[#This Row],[109 (02JUL1985 12:00:00)-Water Temperature (C)]]*OO[[#This Row],[51]]</f>
        <v>0.11128084727869998</v>
      </c>
      <c r="BB451" s="10">
        <f>3/24000000*OO[[#This Row],[110 (02JUL1985 15:00:00)-Water Temperature (C)]]*OO[[#This Row],[52]]</f>
        <v>8.8152891832499997E-2</v>
      </c>
      <c r="BC451" s="10">
        <f>3/24000000*OO[[#This Row],[111 (02JUL1985 18:00:00)-Water Temperature (C)]]*OO[[#This Row],[53]]</f>
        <v>5.9601782118325002E-2</v>
      </c>
      <c r="BD451" s="10">
        <f>3/24000000*OO[[#This Row],[112 (02JUL1985 21:00:00)-Water Temperature (C)]]*OO[[#This Row],[54]]</f>
        <v>3.3564060536050003E-2</v>
      </c>
      <c r="BE451" s="10">
        <f>3/24000000*OO[[#This Row],[113 (03JUL1985 00:00:00)-Water Temperature (C)]]*OO[[#This Row],[55]]</f>
        <v>1.7603813222152497E-2</v>
      </c>
      <c r="BF451" s="10">
        <f>3/24000000*OO[[#This Row],[114 (03JUL1985 03:00:00)-Water Temperature (C)]]*OO[[#This Row],[56]]</f>
        <v>8.8486404420574996E-3</v>
      </c>
      <c r="BG451" s="10">
        <f>3/24000000*OO[[#This Row],[115 (03JUL1985 06:00:00)-Water Temperature (C)]]*OO[[#This Row],[57]]</f>
        <v>4.4040602898433746E-3</v>
      </c>
      <c r="BH451" s="10">
        <f>3/24000000*OO[[#This Row],[116 (03JUL1985 09:00:00)-Water Temperature (C)]]*OO[[#This Row],[58]]</f>
        <v>2.3163115401195001E-3</v>
      </c>
      <c r="BI451" s="10">
        <f>3/24000000*OO[[#This Row],[117 (03JUL1985 12:00:00)-Water Temperature (C)]]*OO[[#This Row],[59]]</f>
        <v>1.2370243708215E-3</v>
      </c>
      <c r="BJ451" s="10">
        <f>3/24000000*OO[[#This Row],[118 (03JUL1985 15:00:00)-Water Temperature (C)]]*OO[[#This Row],[60]]</f>
        <v>6.4591496092874991E-4</v>
      </c>
      <c r="BK451" s="10">
        <f>3/24000000*OO[[#This Row],[119 (03JUL1985 18:00:00)-Water Temperature (C)]]*OO[[#This Row],[61]]</f>
        <v>3.3297827855987498E-4</v>
      </c>
      <c r="BL451" s="10">
        <f>3/24000000*OO[[#This Row],[120 (03JUL1985 21:00:00)-Water Temperature (C)]]*OO[[#This Row],[62]]</f>
        <v>1.9064555480433751E-4</v>
      </c>
      <c r="BM451" s="10">
        <f>3/24000000*OO[[#This Row],[121 (04JUL1985 00:00:00)-Water Temperature (C)]]*OO[[#This Row],[63]]</f>
        <v>1.3196366677715001E-4</v>
      </c>
      <c r="BN451" s="10">
        <f>3/24000000*OO[[#This Row],[122 (04JUL1985 03:00:00)-Water Temperature (C)]]*OO[[#This Row],[64]]</f>
        <v>1.0801195891186249E-4</v>
      </c>
      <c r="BO451" s="10">
        <f>3/24000000*OO[[#This Row],[123 (04JUL1985 06:00:00)-Water Temperature (C)]]*OO[[#This Row],[65]]</f>
        <v>9.6740419115812489E-5</v>
      </c>
      <c r="BP451" s="10">
        <f>3/24000000*OO[[#This Row],[124 (04JUL1985 09:00:00)-Water Temperature (C)]]*OO[[#This Row],[66]]</f>
        <v>9.3375286557262504E-5</v>
      </c>
      <c r="BQ451" s="10">
        <f>3/24000000*OO[[#This Row],[125 (04JUL1985 12:00:00)-Water Temperature (C)]]*OO[[#This Row],[67]]</f>
        <v>8.4610508372625007E-5</v>
      </c>
      <c r="BR451" s="10">
        <f>3/24000000*OO[[#This Row],[126 (04JUL1985 15:00:00)-Water Temperature (C)]]*OO[[#This Row],[68]]</f>
        <v>7.185715868395E-5</v>
      </c>
      <c r="BS451" s="10">
        <f>3/24000000*OO[[#This Row],[127 (04JUL1985 18:00:00)-Water Temperature (C)]]*OO[[#This Row],[69]]</f>
        <v>5.8636910746739999E-5</v>
      </c>
      <c r="BT451" s="10">
        <f>3/24000000*OO[[#This Row],[128 (04JUL1985 21:00:00)-Water Temperature (C)]]*OO[[#This Row],[70]]</f>
        <v>4.7437386330014996E-5</v>
      </c>
      <c r="BU451" s="10">
        <f>3/24000000*OO[[#This Row],[129 (05JUL1985 00:00:00)-Water Temperature (C)]]*OO[[#This Row],[71]]</f>
        <v>3.8363335081972496E-5</v>
      </c>
      <c r="BV451" s="10">
        <f>3/24000000*OO[[#This Row],[130 (05JUL1985 03:00:00)-Water Temperature (C)]]*OO[[#This Row],[72]]</f>
        <v>3.1463775656006249E-5</v>
      </c>
      <c r="BW451" s="10">
        <f>3/24000000*OO[[#This Row],[131 (05JUL1985 06:00:00)-Water Temperature (C)]]*OO[[#This Row],[73]]</f>
        <v>2.6295597006378749E-5</v>
      </c>
      <c r="BX451" s="10">
        <f>3/24000000*OO[[#This Row],[132 (05JUL1985 09:00:00)-Water Temperature (C)]]*OO[[#This Row],[74]]</f>
        <v>2.431289469586875E-5</v>
      </c>
      <c r="BY451" s="10">
        <f>3/24000000*OO[[#This Row],[133 (05JUL1985 12:00:00)-Water Temperature (C)]]*OO[[#This Row],[75]]</f>
        <v>2.45657447842725E-5</v>
      </c>
      <c r="BZ451" s="10">
        <f>3/24000000*OO[[#This Row],[134 (05JUL1985 15:00:00)-Water Temperature (C)]]*OO[[#This Row],[76]]</f>
        <v>2.4807210621794997E-5</v>
      </c>
      <c r="CA451" s="10">
        <f>3/24000000*OO[[#This Row],[135 (05JUL1985 18:00:00)-Water Temperature (C)]]*OO[[#This Row],[77]]</f>
        <v>2.3078327065972499E-5</v>
      </c>
      <c r="CB451" s="10">
        <f>3/24000000*OO[[#This Row],[136 (05JUL1985 21:00:00)-Water Temperature (C)]]*OO[[#This Row],[78]]</f>
        <v>1.9583634711648747E-5</v>
      </c>
      <c r="CC451" s="10">
        <f>3/24000000*OO[[#This Row],[137 (06JUL1985 00:00:00)-Water Temperature (C)]]*OO[[#This Row],[79]]</f>
        <v>1.6803580738199996E-5</v>
      </c>
      <c r="CD451" s="10">
        <f>3/24000000*OO[[#This Row],[138 (06JUL1985 03:00:00)-Water Temperature (C)]]*OO[[#This Row],[80]]</f>
        <v>1.523271779806E-5</v>
      </c>
      <c r="CE451" s="10">
        <f>3/24000000*OO[[#This Row],[139 (06JUL1985 06:00:00)-Water Temperature (C)]]*OO[[#This Row],[81]]</f>
        <v>1.429608072168E-5</v>
      </c>
      <c r="CF451" s="10">
        <f>3/24000000*OO[[#This Row],[140 (06JUL1985 09:00:00)-Water Temperature (C)]]*OO[[#This Row],[82]]</f>
        <v>1.4121190081091249E-5</v>
      </c>
      <c r="CG451" s="10">
        <f>3/24000000*OO[[#This Row],[141 (06JUL1985 12:00:00)-Water Temperature (C)]]*OO[[#This Row],[83]]</f>
        <v>1.4261980033259999E-5</v>
      </c>
      <c r="CH451" s="10">
        <f>3/24000000*OO[[#This Row],[142 (06JUL1985 15:00:00)-Water Temperature (C)]]*OO[[#This Row],[84]]</f>
        <v>1.368402651954E-5</v>
      </c>
      <c r="CI451" s="10">
        <f>3/24000000*OO[[#This Row],[143 (06JUL1985 18:00:00)-Water Temperature (C)]]*OO[[#This Row],[85]]</f>
        <v>1.2963410114075E-5</v>
      </c>
      <c r="CJ451" s="10">
        <f>3/24000000*OO[[#This Row],[144 (06JUL1985 21:00:00)-Water Temperature (C)]]*OO[[#This Row],[86]]</f>
        <v>1.1802980794149999E-5</v>
      </c>
      <c r="CK451" s="10">
        <f>3/24000000*OO[[#This Row],[145 (07JUL1985 00:00:00)-Water Temperature (C)]]*OO[[#This Row],[87]]</f>
        <v>1.0557940827643749E-5</v>
      </c>
      <c r="CL451" s="10">
        <f>3/24000000*OO[[#This Row],[146 (07JUL1985 03:00:00)-Water Temperature (C)]]*OO[[#This Row],[88]]</f>
        <v>9.810758081355E-6</v>
      </c>
      <c r="CM451" s="10">
        <f>3/24000000*OO[[#This Row],[147 (07JUL1985 06:00:00)-Water Temperature (C)]]*OO[[#This Row],[89]]</f>
        <v>9.3758532188362483E-6</v>
      </c>
      <c r="CN451" s="10">
        <f>3/24000000*OO[[#This Row],[148 (07JUL1985 09:00:00)-Water Temperature (C)]]*OO[[#This Row],[90]]</f>
        <v>9.4641390636100006E-6</v>
      </c>
      <c r="CO451" s="10">
        <f>3/24000000*OO[[#This Row],[149 (07JUL1985 12:00:00)-Water Temperature (C)]]*OO[[#This Row],[91]]</f>
        <v>9.6037890622575003E-6</v>
      </c>
      <c r="CP451" s="10">
        <f>3/24000000*OO[[#This Row],[150 (07JUL1985 15:00:00)-Water Temperature (C)]]*OO[[#This Row],[92]]</f>
        <v>9.8435106244300008E-6</v>
      </c>
      <c r="CQ451" s="10">
        <f>3/24000000*OO[[#This Row],[151 (07JUL1985 18:00:00)-Water Temperature (C)]]*OO[[#This Row],[93]]</f>
        <v>9.9397872660799983E-6</v>
      </c>
      <c r="CR451" s="10">
        <f>3/24000000*OO[[#This Row],[152 (07JUL1985 21:00:00)-Water Temperature (C)]]*OO[[#This Row],[94]]</f>
        <v>9.0191745225000007E-6</v>
      </c>
      <c r="CS451" s="10">
        <f>3/24000000*OO[[#This Row],[153 (08JUL1985 00:00:00)-Water Temperature (C)]]*OO[[#This Row],[95]]</f>
        <v>7.8174416580749989E-6</v>
      </c>
      <c r="CT451" s="10">
        <f>3/24000000*OO[[#This Row],[154 (08JUL1985 03:00:00)-Water Temperature (C)]]*OO[[#This Row],[96]]</f>
        <v>7.0227857585599999E-6</v>
      </c>
      <c r="CU451" s="10">
        <f>3/24000000*OO[[#This Row],[155 (08JUL1985 06:00:00)-Water Temperature (C)]]*OO[[#This Row],[97]]</f>
        <v>6.6349138629624991E-6</v>
      </c>
      <c r="CV451" s="10">
        <f>3/24000000*OO[[#This Row],[156 (08JUL1985 09:00:00)-Water Temperature (C)]]*OO[[#This Row],[98]]</f>
        <v>6.7700801638799994E-6</v>
      </c>
      <c r="CW451" s="10">
        <f>3/24000000*OO[[#This Row],[157 (08JUL1985 12:00:00)-Water Temperature (C)]]*OO[[#This Row],[99]]</f>
        <v>6.5455559820925005E-6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0</v>
      </c>
      <c r="X452" s="10">
        <f>3/24000000*OO[[#This Row],[80 (28JUN1985 21:00:00)-Water Temperature (C)]]*OO[[#This Row],[22]]</f>
        <v>0</v>
      </c>
      <c r="Y452" s="10">
        <f>3/24000000*OO[[#This Row],[81 (29JUN1985 00:00:00)-Water Temperature (C)]]*OO[[#This Row],[23]]</f>
        <v>0</v>
      </c>
      <c r="Z452" s="10">
        <f>3/24000000*OO[[#This Row],[82 (29JUN1985 03:00:00)-Water Temperature (C)]]*OO[[#This Row],[24]]</f>
        <v>0</v>
      </c>
      <c r="AA452" s="10">
        <f>3/24000000*OO[[#This Row],[83 (29JUN1985 06:00:00)-Water Temperature (C)]]*OO[[#This Row],[25]]</f>
        <v>0</v>
      </c>
      <c r="AB452" s="10">
        <f>3/24000000*OO[[#This Row],[84 (29JUN1985 09:00:00)-Water Temperature (C)]]*OO[[#This Row],[26]]</f>
        <v>1.6919393430240002E-40</v>
      </c>
      <c r="AC452" s="10">
        <f>3/24000000*OO[[#This Row],[85 (29JUN1985 12:00:00)-Water Temperature (C)]]*OO[[#This Row],[27]]</f>
        <v>2.0519549794947499E-34</v>
      </c>
      <c r="AD452" s="10">
        <f>3/24000000*OO[[#This Row],[86 (29JUN1985 15:00:00)-Water Temperature (C)]]*OO[[#This Row],[28]]</f>
        <v>4.5206253911584994E-29</v>
      </c>
      <c r="AE452" s="10">
        <f>3/24000000*OO[[#This Row],[88 (29JUN1985 21:00:00)-Water Temperature (C)]]*OO[[#This Row],[30]]</f>
        <v>2.2609401760879996E-21</v>
      </c>
      <c r="AF452" s="10">
        <f>3/24000000*OO[[#This Row],[88 (29JUN1985 21:00:00)-Water Temperature (C)]]*OO[[#This Row],[30]]</f>
        <v>2.2609401760879996E-21</v>
      </c>
      <c r="AG452" s="10">
        <f>3/24000000*OO[[#This Row],[89 (30JUN1985 00:00:00)-Water Temperature (C)]]*OO[[#This Row],[31]]</f>
        <v>1.6486653310954996E-18</v>
      </c>
      <c r="AH452" s="10">
        <f>3/24000000*OO[[#This Row],[90 (30JUN1985 03:00:00)-Water Temperature (C)]]*OO[[#This Row],[32]]</f>
        <v>5.0779867727999994E-16</v>
      </c>
      <c r="AI452" s="10">
        <f>3/24000000*OO[[#This Row],[91 (30JUN1985 06:00:00)-Water Temperature (C)]]*OO[[#This Row],[33]]</f>
        <v>7.6745106140175003E-14</v>
      </c>
      <c r="AJ452" s="10">
        <f>3/24000000*OO[[#This Row],[92 (30JUN1985 09:00:00)-Water Temperature (C)]]*OO[[#This Row],[34]]</f>
        <v>6.6051864067899997E-12</v>
      </c>
      <c r="AK452" s="10">
        <f>3/24000000*OO[[#This Row],[93 (30JUN1985 12:00:00)-Water Temperature (C)]]*OO[[#This Row],[35]]</f>
        <v>3.5320326225342499E-10</v>
      </c>
      <c r="AL452" s="10">
        <f>3/24000000*OO[[#This Row],[94 (30JUN1985 15:00:00)-Water Temperature (C)]]*OO[[#This Row],[36]]</f>
        <v>1.2346499099054998E-8</v>
      </c>
      <c r="AM452" s="10">
        <f>3/24000000*OO[[#This Row],[95 (30JUN1985 18:00:00)-Water Temperature (C)]]*OO[[#This Row],[37]]</f>
        <v>2.5905908198497501E-7</v>
      </c>
      <c r="AN452" s="10">
        <f>3/24000000*OO[[#This Row],[96 (30JUN1985 21:00:00)-Water Temperature (C)]]*OO[[#This Row],[38]]</f>
        <v>3.1380843895919995E-6</v>
      </c>
      <c r="AO452" s="10">
        <f>3/24000000*OO[[#This Row],[97 (01JUL1985 00:00:00)-Water Temperature (C)]]*OO[[#This Row],[39]]</f>
        <v>2.5896751858574999E-5</v>
      </c>
      <c r="AP452" s="10">
        <f>3/24000000*OO[[#This Row],[98 (01JUL1985 03:00:00)-Water Temperature (C)]]*OO[[#This Row],[40]]</f>
        <v>1.6255414763869999E-4</v>
      </c>
      <c r="AQ452" s="10">
        <f>3/24000000*OO[[#This Row],[99 (01JUL1985 06:00:00)-Water Temperature (C)]]*OO[[#This Row],[41]]</f>
        <v>8.0209940102774987E-4</v>
      </c>
      <c r="AR452" s="10">
        <f>3/24000000*OO[[#This Row],[100 (01JUL1985 09:00:00)-Water Temperature (C)]]*OO[[#This Row],[42]]</f>
        <v>3.3416478300689998E-3</v>
      </c>
      <c r="AS452" s="10">
        <f>3/24000000*OO[[#This Row],[101 (01JUL1985 12:00:00)-Water Temperature (C)]]*OO[[#This Row],[43]]</f>
        <v>1.1057344491972499E-2</v>
      </c>
      <c r="AT452" s="10">
        <f>3/24000000*OO[[#This Row],[102 (01JUL1985 15:00:00)-Water Temperature (C)]]*OO[[#This Row],[44]]</f>
        <v>2.8775226364125002E-2</v>
      </c>
      <c r="AU452" s="10">
        <f>3/24000000*OO[[#This Row],[103 (01JUL1985 18:00:00)-Water Temperature (C)]]*OO[[#This Row],[45]]</f>
        <v>5.6670334413300001E-2</v>
      </c>
      <c r="AV452" s="10">
        <f>3/24000000*OO[[#This Row],[104 (01JUL1985 21:00:00)-Water Temperature (C)]]*OO[[#This Row],[46]]</f>
        <v>8.9497098526499994E-2</v>
      </c>
      <c r="AW452" s="10">
        <f>3/24000000*OO[[#This Row],[105 (02JUL1985 00:00:00)-Water Temperature (C)]]*OO[[#This Row],[47]]</f>
        <v>0.1167075921811125</v>
      </c>
      <c r="AX452" s="10">
        <f>3/24000000*OO[[#This Row],[106 (02JUL1985 03:00:00)-Water Temperature (C)]]*OO[[#This Row],[48]]</f>
        <v>0.13511522282087499</v>
      </c>
      <c r="AY452" s="10">
        <f>3/24000000*OO[[#This Row],[107 (02JUL1985 06:00:00)-Water Temperature (C)]]*OO[[#This Row],[49]]</f>
        <v>0.14148158625752502</v>
      </c>
      <c r="AZ452" s="10">
        <f>3/24000000*OO[[#This Row],[108 (02JUL1985 09:00:00)-Water Temperature (C)]]*OO[[#This Row],[50]]</f>
        <v>0.14701980765870001</v>
      </c>
      <c r="BA452" s="10">
        <f>3/24000000*OO[[#This Row],[109 (02JUL1985 12:00:00)-Water Temperature (C)]]*OO[[#This Row],[51]]</f>
        <v>0.13492272844203748</v>
      </c>
      <c r="BB452" s="10">
        <f>3/24000000*OO[[#This Row],[110 (02JUL1985 15:00:00)-Water Temperature (C)]]*OO[[#This Row],[52]]</f>
        <v>0.11022907395027499</v>
      </c>
      <c r="BC452" s="10">
        <f>3/24000000*OO[[#This Row],[111 (02JUL1985 18:00:00)-Water Temperature (C)]]*OO[[#This Row],[53]]</f>
        <v>7.6906630342412491E-2</v>
      </c>
      <c r="BD452" s="10">
        <f>3/24000000*OO[[#This Row],[112 (02JUL1985 21:00:00)-Water Temperature (C)]]*OO[[#This Row],[54]]</f>
        <v>4.4286135545129994E-2</v>
      </c>
      <c r="BE452" s="10">
        <f>3/24000000*OO[[#This Row],[113 (03JUL1985 00:00:00)-Water Temperature (C)]]*OO[[#This Row],[55]]</f>
        <v>2.3607505600639997E-2</v>
      </c>
      <c r="BF452" s="10">
        <f>3/24000000*OO[[#This Row],[114 (03JUL1985 03:00:00)-Water Temperature (C)]]*OO[[#This Row],[56]]</f>
        <v>1.207977152641875E-2</v>
      </c>
      <c r="BG452" s="10">
        <f>3/24000000*OO[[#This Row],[115 (03JUL1985 06:00:00)-Water Temperature (C)]]*OO[[#This Row],[57]]</f>
        <v>6.1250322728549998E-3</v>
      </c>
      <c r="BH452" s="10">
        <f>3/24000000*OO[[#This Row],[116 (03JUL1985 09:00:00)-Water Temperature (C)]]*OO[[#This Row],[58]]</f>
        <v>3.3132504684195E-3</v>
      </c>
      <c r="BI452" s="10">
        <f>3/24000000*OO[[#This Row],[117 (03JUL1985 12:00:00)-Water Temperature (C)]]*OO[[#This Row],[59]]</f>
        <v>1.8214948643383749E-3</v>
      </c>
      <c r="BJ452" s="10">
        <f>3/24000000*OO[[#This Row],[118 (03JUL1985 15:00:00)-Water Temperature (C)]]*OO[[#This Row],[60]]</f>
        <v>9.6079126829087488E-4</v>
      </c>
      <c r="BK452" s="10">
        <f>3/24000000*OO[[#This Row],[119 (03JUL1985 18:00:00)-Water Temperature (C)]]*OO[[#This Row],[61]]</f>
        <v>4.8575519141067495E-4</v>
      </c>
      <c r="BL452" s="10">
        <f>3/24000000*OO[[#This Row],[120 (03JUL1985 21:00:00)-Water Temperature (C)]]*OO[[#This Row],[62]]</f>
        <v>2.6588331742893748E-4</v>
      </c>
      <c r="BM452" s="10">
        <f>3/24000000*OO[[#This Row],[121 (04JUL1985 00:00:00)-Water Temperature (C)]]*OO[[#This Row],[63]]</f>
        <v>1.7532713669856249E-4</v>
      </c>
      <c r="BN452" s="10">
        <f>3/24000000*OO[[#This Row],[122 (04JUL1985 03:00:00)-Water Temperature (C)]]*OO[[#This Row],[64]]</f>
        <v>1.3955102976579998E-4</v>
      </c>
      <c r="BO452" s="10">
        <f>3/24000000*OO[[#This Row],[123 (04JUL1985 06:00:00)-Water Temperature (C)]]*OO[[#This Row],[65]]</f>
        <v>1.2404560984199999E-4</v>
      </c>
      <c r="BP452" s="10">
        <f>3/24000000*OO[[#This Row],[124 (04JUL1985 09:00:00)-Water Temperature (C)]]*OO[[#This Row],[66]]</f>
        <v>1.212835689584375E-4</v>
      </c>
      <c r="BQ452" s="10">
        <f>3/24000000*OO[[#This Row],[125 (04JUL1985 12:00:00)-Water Temperature (C)]]*OO[[#This Row],[67]]</f>
        <v>1.1199040171554999E-4</v>
      </c>
      <c r="BR452" s="10">
        <f>3/24000000*OO[[#This Row],[126 (04JUL1985 15:00:00)-Water Temperature (C)]]*OO[[#This Row],[68]]</f>
        <v>9.6414694162900001E-5</v>
      </c>
      <c r="BS452" s="10">
        <f>3/24000000*OO[[#This Row],[127 (04JUL1985 18:00:00)-Water Temperature (C)]]*OO[[#This Row],[69]]</f>
        <v>7.9488670588287504E-5</v>
      </c>
      <c r="BT452" s="10">
        <f>3/24000000*OO[[#This Row],[128 (04JUL1985 21:00:00)-Water Temperature (C)]]*OO[[#This Row],[70]]</f>
        <v>6.5070561731125006E-5</v>
      </c>
      <c r="BU452" s="10">
        <f>3/24000000*OO[[#This Row],[129 (05JUL1985 00:00:00)-Water Temperature (C)]]*OO[[#This Row],[71]]</f>
        <v>5.3049902486879994E-5</v>
      </c>
      <c r="BV452" s="10">
        <f>3/24000000*OO[[#This Row],[130 (05JUL1985 03:00:00)-Water Temperature (C)]]*OO[[#This Row],[72]]</f>
        <v>4.3815901197089996E-5</v>
      </c>
      <c r="BW452" s="10">
        <f>3/24000000*OO[[#This Row],[131 (05JUL1985 06:00:00)-Water Temperature (C)]]*OO[[#This Row],[73]]</f>
        <v>3.6832592585519997E-5</v>
      </c>
      <c r="BX452" s="10">
        <f>3/24000000*OO[[#This Row],[132 (05JUL1985 09:00:00)-Water Temperature (C)]]*OO[[#This Row],[74]]</f>
        <v>3.450405191891875E-5</v>
      </c>
      <c r="BY452" s="10">
        <f>3/24000000*OO[[#This Row],[133 (05JUL1985 12:00:00)-Water Temperature (C)]]*OO[[#This Row],[75]]</f>
        <v>3.5443523313054998E-5</v>
      </c>
      <c r="BZ452" s="10">
        <f>3/24000000*OO[[#This Row],[134 (05JUL1985 15:00:00)-Water Temperature (C)]]*OO[[#This Row],[76]]</f>
        <v>3.6162917075257501E-5</v>
      </c>
      <c r="CA452" s="10">
        <f>3/24000000*OO[[#This Row],[135 (05JUL1985 18:00:00)-Water Temperature (C)]]*OO[[#This Row],[77]]</f>
        <v>3.3732618334537498E-5</v>
      </c>
      <c r="CB452" s="10">
        <f>3/24000000*OO[[#This Row],[136 (05JUL1985 21:00:00)-Water Temperature (C)]]*OO[[#This Row],[78]]</f>
        <v>2.8500913566768745E-5</v>
      </c>
      <c r="CC452" s="10">
        <f>3/24000000*OO[[#This Row],[137 (06JUL1985 00:00:00)-Water Temperature (C)]]*OO[[#This Row],[79]]</f>
        <v>2.427205175439E-5</v>
      </c>
      <c r="CD452" s="10">
        <f>3/24000000*OO[[#This Row],[138 (06JUL1985 03:00:00)-Water Temperature (C)]]*OO[[#This Row],[80]]</f>
        <v>2.1896908697069998E-5</v>
      </c>
      <c r="CE452" s="10">
        <f>3/24000000*OO[[#This Row],[139 (06JUL1985 06:00:00)-Water Temperature (C)]]*OO[[#This Row],[81]]</f>
        <v>2.0476566667102499E-5</v>
      </c>
      <c r="CF452" s="10">
        <f>3/24000000*OO[[#This Row],[140 (06JUL1985 09:00:00)-Water Temperature (C)]]*OO[[#This Row],[82]]</f>
        <v>2.0331022471042499E-5</v>
      </c>
      <c r="CG452" s="10">
        <f>3/24000000*OO[[#This Row],[141 (06JUL1985 12:00:00)-Water Temperature (C)]]*OO[[#This Row],[83]]</f>
        <v>2.0761072464431248E-5</v>
      </c>
      <c r="CH452" s="10">
        <f>3/24000000*OO[[#This Row],[142 (06JUL1985 15:00:00)-Water Temperature (C)]]*OO[[#This Row],[84]]</f>
        <v>2.0119144405814998E-5</v>
      </c>
      <c r="CI452" s="10">
        <f>3/24000000*OO[[#This Row],[143 (06JUL1985 18:00:00)-Water Temperature (C)]]*OO[[#This Row],[85]]</f>
        <v>1.91303876625625E-5</v>
      </c>
      <c r="CJ452" s="10">
        <f>3/24000000*OO[[#This Row],[144 (06JUL1985 21:00:00)-Water Temperature (C)]]*OO[[#This Row],[86]]</f>
        <v>1.7414014503600001E-5</v>
      </c>
      <c r="CK452" s="10">
        <f>3/24000000*OO[[#This Row],[145 (07JUL1985 00:00:00)-Water Temperature (C)]]*OO[[#This Row],[87]]</f>
        <v>1.5496258337959998E-5</v>
      </c>
      <c r="CL452" s="10">
        <f>3/24000000*OO[[#This Row],[146 (07JUL1985 03:00:00)-Water Temperature (C)]]*OO[[#This Row],[88]]</f>
        <v>1.4345221115067502E-5</v>
      </c>
      <c r="CM452" s="10">
        <f>3/24000000*OO[[#This Row],[147 (07JUL1985 06:00:00)-Water Temperature (C)]]*OO[[#This Row],[89]]</f>
        <v>1.3704513462944998E-5</v>
      </c>
      <c r="CN452" s="10">
        <f>3/24000000*OO[[#This Row],[148 (07JUL1985 09:00:00)-Water Temperature (C)]]*OO[[#This Row],[90]]</f>
        <v>1.3958022335662497E-5</v>
      </c>
      <c r="CO452" s="10">
        <f>3/24000000*OO[[#This Row],[149 (07JUL1985 12:00:00)-Water Temperature (C)]]*OO[[#This Row],[91]]</f>
        <v>1.42570779946375E-5</v>
      </c>
      <c r="CP452" s="10">
        <f>3/24000000*OO[[#This Row],[150 (07JUL1985 15:00:00)-Water Temperature (C)]]*OO[[#This Row],[92]]</f>
        <v>1.4785481223150001E-5</v>
      </c>
      <c r="CQ452" s="10">
        <f>3/24000000*OO[[#This Row],[151 (07JUL1985 18:00:00)-Water Temperature (C)]]*OO[[#This Row],[93]]</f>
        <v>1.5050807439389999E-5</v>
      </c>
      <c r="CR452" s="10">
        <f>3/24000000*OO[[#This Row],[152 (07JUL1985 21:00:00)-Water Temperature (C)]]*OO[[#This Row],[94]]</f>
        <v>1.3637946335325E-5</v>
      </c>
      <c r="CS452" s="10">
        <f>3/24000000*OO[[#This Row],[153 (08JUL1985 00:00:00)-Water Temperature (C)]]*OO[[#This Row],[95]]</f>
        <v>1.1717049466980001E-5</v>
      </c>
      <c r="CT452" s="10">
        <f>3/24000000*OO[[#This Row],[154 (08JUL1985 03:00:00)-Water Temperature (C)]]*OO[[#This Row],[96]]</f>
        <v>1.047211474722E-5</v>
      </c>
      <c r="CU452" s="10">
        <f>3/24000000*OO[[#This Row],[155 (08JUL1985 06:00:00)-Water Temperature (C)]]*OO[[#This Row],[97]]</f>
        <v>9.86755122100375E-6</v>
      </c>
      <c r="CV452" s="10">
        <f>3/24000000*OO[[#This Row],[156 (08JUL1985 09:00:00)-Water Temperature (C)]]*OO[[#This Row],[98]]</f>
        <v>1.01277547911E-5</v>
      </c>
      <c r="CW452" s="10">
        <f>3/24000000*OO[[#This Row],[157 (08JUL1985 12:00:00)-Water Temperature (C)]]*OO[[#This Row],[99]]</f>
        <v>9.8412636461774989E-6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0</v>
      </c>
      <c r="X453" s="10">
        <f>3/24000000*OO[[#This Row],[80 (28JUN1985 21:00:00)-Water Temperature (C)]]*OO[[#This Row],[22]]</f>
        <v>0</v>
      </c>
      <c r="Y453" s="10">
        <f>3/24000000*OO[[#This Row],[81 (29JUN1985 00:00:00)-Water Temperature (C)]]*OO[[#This Row],[23]]</f>
        <v>0</v>
      </c>
      <c r="Z453" s="10">
        <f>3/24000000*OO[[#This Row],[82 (29JUN1985 03:00:00)-Water Temperature (C)]]*OO[[#This Row],[24]]</f>
        <v>0</v>
      </c>
      <c r="AA453" s="10">
        <f>3/24000000*OO[[#This Row],[83 (29JUN1985 06:00:00)-Water Temperature (C)]]*OO[[#This Row],[25]]</f>
        <v>0</v>
      </c>
      <c r="AB453" s="10">
        <f>3/24000000*OO[[#This Row],[84 (29JUN1985 09:00:00)-Water Temperature (C)]]*OO[[#This Row],[26]]</f>
        <v>4.8613382702325002E-41</v>
      </c>
      <c r="AC453" s="10">
        <f>3/24000000*OO[[#This Row],[85 (29JUN1985 12:00:00)-Water Temperature (C)]]*OO[[#This Row],[27]]</f>
        <v>5.0095440276012504E-35</v>
      </c>
      <c r="AD453" s="10">
        <f>3/24000000*OO[[#This Row],[86 (29JUN1985 15:00:00)-Water Temperature (C)]]*OO[[#This Row],[28]]</f>
        <v>1.387525111921E-29</v>
      </c>
      <c r="AE453" s="10">
        <f>3/24000000*OO[[#This Row],[88 (29JUN1985 21:00:00)-Water Temperature (C)]]*OO[[#This Row],[30]]</f>
        <v>9.4670489937449993E-22</v>
      </c>
      <c r="AF453" s="10">
        <f>3/24000000*OO[[#This Row],[88 (29JUN1985 21:00:00)-Water Temperature (C)]]*OO[[#This Row],[30]]</f>
        <v>9.4670489937449993E-22</v>
      </c>
      <c r="AG453" s="10">
        <f>3/24000000*OO[[#This Row],[89 (30JUN1985 00:00:00)-Water Temperature (C)]]*OO[[#This Row],[31]]</f>
        <v>7.4988078420187489E-19</v>
      </c>
      <c r="AH453" s="10">
        <f>3/24000000*OO[[#This Row],[90 (30JUN1985 03:00:00)-Water Temperature (C)]]*OO[[#This Row],[32]]</f>
        <v>2.4702569912192502E-16</v>
      </c>
      <c r="AI453" s="10">
        <f>3/24000000*OO[[#This Row],[91 (30JUN1985 06:00:00)-Water Temperature (C)]]*OO[[#This Row],[33]]</f>
        <v>3.9694903243368739E-14</v>
      </c>
      <c r="AJ453" s="10">
        <f>3/24000000*OO[[#This Row],[92 (30JUN1985 09:00:00)-Water Temperature (C)]]*OO[[#This Row],[34]]</f>
        <v>3.6102577051237505E-12</v>
      </c>
      <c r="AK453" s="10">
        <f>3/24000000*OO[[#This Row],[93 (30JUN1985 12:00:00)-Water Temperature (C)]]*OO[[#This Row],[35]]</f>
        <v>2.0361222596131249E-10</v>
      </c>
      <c r="AL453" s="10">
        <f>3/24000000*OO[[#This Row],[94 (30JUN1985 15:00:00)-Water Temperature (C)]]*OO[[#This Row],[36]]</f>
        <v>7.5268381145599999E-9</v>
      </c>
      <c r="AM453" s="10">
        <f>3/24000000*OO[[#This Row],[95 (30JUN1985 18:00:00)-Water Temperature (C)]]*OO[[#This Row],[37]]</f>
        <v>1.6724753403123751E-7</v>
      </c>
      <c r="AN453" s="10">
        <f>3/24000000*OO[[#This Row],[96 (30JUN1985 21:00:00)-Water Temperature (C)]]*OO[[#This Row],[38]]</f>
        <v>2.1358003200219998E-6</v>
      </c>
      <c r="AO453" s="10">
        <f>3/24000000*OO[[#This Row],[97 (01JUL1985 00:00:00)-Water Temperature (C)]]*OO[[#This Row],[39]]</f>
        <v>1.823534726993375E-5</v>
      </c>
      <c r="AP453" s="10">
        <f>3/24000000*OO[[#This Row],[98 (01JUL1985 03:00:00)-Water Temperature (C)]]*OO[[#This Row],[40]]</f>
        <v>1.1827566990834999E-4</v>
      </c>
      <c r="AQ453" s="10">
        <f>3/24000000*OO[[#This Row],[99 (01JUL1985 06:00:00)-Water Temperature (C)]]*OO[[#This Row],[41]]</f>
        <v>6.0314049257637504E-4</v>
      </c>
      <c r="AR453" s="10">
        <f>3/24000000*OO[[#This Row],[100 (01JUL1985 09:00:00)-Water Temperature (C)]]*OO[[#This Row],[42]]</f>
        <v>2.6040983890075003E-3</v>
      </c>
      <c r="AS453" s="10">
        <f>3/24000000*OO[[#This Row],[101 (01JUL1985 12:00:00)-Water Temperature (C)]]*OO[[#This Row],[43]]</f>
        <v>8.9714822396587488E-3</v>
      </c>
      <c r="AT453" s="10">
        <f>3/24000000*OO[[#This Row],[102 (01JUL1985 15:00:00)-Water Temperature (C)]]*OO[[#This Row],[44]]</f>
        <v>2.4291517826879997E-2</v>
      </c>
      <c r="AU453" s="10">
        <f>3/24000000*OO[[#This Row],[103 (01JUL1985 18:00:00)-Water Temperature (C)]]*OO[[#This Row],[45]]</f>
        <v>4.9578137166337501E-2</v>
      </c>
      <c r="AV453" s="10">
        <f>3/24000000*OO[[#This Row],[104 (01JUL1985 21:00:00)-Water Temperature (C)]]*OO[[#This Row],[46]]</f>
        <v>8.0718469011599986E-2</v>
      </c>
      <c r="AW453" s="10">
        <f>3/24000000*OO[[#This Row],[105 (02JUL1985 00:00:00)-Water Temperature (C)]]*OO[[#This Row],[47]]</f>
        <v>0.10776528873225</v>
      </c>
      <c r="AX453" s="10">
        <f>3/24000000*OO[[#This Row],[106 (02JUL1985 03:00:00)-Water Temperature (C)]]*OO[[#This Row],[48]]</f>
        <v>0.12748976127199999</v>
      </c>
      <c r="AY453" s="10">
        <f>3/24000000*OO[[#This Row],[107 (02JUL1985 06:00:00)-Water Temperature (C)]]*OO[[#This Row],[49]]</f>
        <v>0.13645733915475</v>
      </c>
      <c r="AZ453" s="10">
        <f>3/24000000*OO[[#This Row],[108 (02JUL1985 09:00:00)-Water Temperature (C)]]*OO[[#This Row],[50]]</f>
        <v>0.14566544114439997</v>
      </c>
      <c r="BA453" s="10">
        <f>3/24000000*OO[[#This Row],[109 (02JUL1985 12:00:00)-Water Temperature (C)]]*OO[[#This Row],[51]]</f>
        <v>0.13835807634985001</v>
      </c>
      <c r="BB453" s="10">
        <f>3/24000000*OO[[#This Row],[110 (02JUL1985 15:00:00)-Water Temperature (C)]]*OO[[#This Row],[52]]</f>
        <v>0.11610464781629999</v>
      </c>
      <c r="BC453" s="10">
        <f>3/24000000*OO[[#This Row],[111 (02JUL1985 18:00:00)-Water Temperature (C)]]*OO[[#This Row],[53]]</f>
        <v>8.3270639720937498E-2</v>
      </c>
      <c r="BD453" s="10">
        <f>3/24000000*OO[[#This Row],[112 (02JUL1985 21:00:00)-Water Temperature (C)]]*OO[[#This Row],[54]]</f>
        <v>4.8925269745364999E-2</v>
      </c>
      <c r="BE453" s="10">
        <f>3/24000000*OO[[#This Row],[113 (03JUL1985 00:00:00)-Water Temperature (C)]]*OO[[#This Row],[55]]</f>
        <v>2.6388083865322501E-2</v>
      </c>
      <c r="BF453" s="10">
        <f>3/24000000*OO[[#This Row],[114 (03JUL1985 03:00:00)-Water Temperature (C)]]*OO[[#This Row],[56]]</f>
        <v>1.36682376412925E-2</v>
      </c>
      <c r="BG453" s="10">
        <f>3/24000000*OO[[#This Row],[115 (03JUL1985 06:00:00)-Water Temperature (C)]]*OO[[#This Row],[57]]</f>
        <v>7.021180687679999E-3</v>
      </c>
      <c r="BH453" s="10">
        <f>3/24000000*OO[[#This Row],[116 (03JUL1985 09:00:00)-Water Temperature (C)]]*OO[[#This Row],[58]]</f>
        <v>3.87671212233525E-3</v>
      </c>
      <c r="BI453" s="10">
        <f>3/24000000*OO[[#This Row],[117 (03JUL1985 12:00:00)-Water Temperature (C)]]*OO[[#This Row],[59]]</f>
        <v>2.1820424447710003E-3</v>
      </c>
      <c r="BJ453" s="10">
        <f>3/24000000*OO[[#This Row],[118 (03JUL1985 15:00:00)-Water Temperature (C)]]*OO[[#This Row],[60]]</f>
        <v>1.165814823669E-3</v>
      </c>
      <c r="BK453" s="10">
        <f>3/24000000*OO[[#This Row],[119 (03JUL1985 18:00:00)-Water Temperature (C)]]*OO[[#This Row],[61]]</f>
        <v>5.8419227364299995E-4</v>
      </c>
      <c r="BL453" s="10">
        <f>3/24000000*OO[[#This Row],[120 (03JUL1985 21:00:00)-Water Temperature (C)]]*OO[[#This Row],[62]]</f>
        <v>3.0962159220757502E-4</v>
      </c>
      <c r="BM453" s="10">
        <f>3/24000000*OO[[#This Row],[121 (04JUL1985 00:00:00)-Water Temperature (C)]]*OO[[#This Row],[63]]</f>
        <v>1.9543880034231251E-4</v>
      </c>
      <c r="BN453" s="10">
        <f>3/24000000*OO[[#This Row],[122 (04JUL1985 03:00:00)-Water Temperature (C)]]*OO[[#This Row],[64]]</f>
        <v>1.5100341028357502E-4</v>
      </c>
      <c r="BO453" s="10">
        <f>3/24000000*OO[[#This Row],[123 (04JUL1985 06:00:00)-Water Temperature (C)]]*OO[[#This Row],[65]]</f>
        <v>1.3265674296324999E-4</v>
      </c>
      <c r="BP453" s="10">
        <f>3/24000000*OO[[#This Row],[124 (04JUL1985 09:00:00)-Water Temperature (C)]]*OO[[#This Row],[66]]</f>
        <v>1.3052507728271247E-4</v>
      </c>
      <c r="BQ453" s="10">
        <f>3/24000000*OO[[#This Row],[125 (04JUL1985 12:00:00)-Water Temperature (C)]]*OO[[#This Row],[67]]</f>
        <v>1.2252210537067498E-4</v>
      </c>
      <c r="BR453" s="10">
        <f>3/24000000*OO[[#This Row],[126 (04JUL1985 15:00:00)-Water Temperature (C)]]*OO[[#This Row],[68]]</f>
        <v>1.0668246046699999E-4</v>
      </c>
      <c r="BS453" s="10">
        <f>3/24000000*OO[[#This Row],[127 (04JUL1985 18:00:00)-Water Temperature (C)]]*OO[[#This Row],[69]]</f>
        <v>8.9025268823887489E-5</v>
      </c>
      <c r="BT453" s="10">
        <f>3/24000000*OO[[#This Row],[128 (04JUL1985 21:00:00)-Water Temperature (C)]]*OO[[#This Row],[70]]</f>
        <v>7.3910937654750002E-5</v>
      </c>
      <c r="BU453" s="10">
        <f>3/24000000*OO[[#This Row],[129 (05JUL1985 00:00:00)-Water Temperature (C)]]*OO[[#This Row],[71]]</f>
        <v>6.0889405263750001E-5</v>
      </c>
      <c r="BV453" s="10">
        <f>3/24000000*OO[[#This Row],[130 (05JUL1985 03:00:00)-Water Temperature (C)]]*OO[[#This Row],[72]]</f>
        <v>5.0819572788929991E-5</v>
      </c>
      <c r="BW453" s="10">
        <f>3/24000000*OO[[#This Row],[131 (05JUL1985 06:00:00)-Water Temperature (C)]]*OO[[#This Row],[73]]</f>
        <v>4.3174173727160008E-5</v>
      </c>
      <c r="BX453" s="10">
        <f>3/24000000*OO[[#This Row],[132 (05JUL1985 09:00:00)-Water Temperature (C)]]*OO[[#This Row],[74]]</f>
        <v>4.1101855093320002E-5</v>
      </c>
      <c r="BY453" s="10">
        <f>3/24000000*OO[[#This Row],[133 (05JUL1985 12:00:00)-Water Temperature (C)]]*OO[[#This Row],[75]]</f>
        <v>4.2978213822816245E-5</v>
      </c>
      <c r="BZ453" s="10">
        <f>3/24000000*OO[[#This Row],[134 (05JUL1985 15:00:00)-Water Temperature (C)]]*OO[[#This Row],[76]]</f>
        <v>4.4422093842074996E-5</v>
      </c>
      <c r="CA453" s="10">
        <f>3/24000000*OO[[#This Row],[135 (05JUL1985 18:00:00)-Water Temperature (C)]]*OO[[#This Row],[77]]</f>
        <v>4.1740414686074992E-5</v>
      </c>
      <c r="CB453" s="10">
        <f>3/24000000*OO[[#This Row],[136 (05JUL1985 21:00:00)-Water Temperature (C)]]*OO[[#This Row],[78]]</f>
        <v>3.5285087350761246E-5</v>
      </c>
      <c r="CC453" s="10">
        <f>3/24000000*OO[[#This Row],[137 (06JUL1985 00:00:00)-Water Temperature (C)]]*OO[[#This Row],[79]]</f>
        <v>2.9863999747950002E-5</v>
      </c>
      <c r="CD453" s="10">
        <f>3/24000000*OO[[#This Row],[138 (06JUL1985 03:00:00)-Water Temperature (C)]]*OO[[#This Row],[80]]</f>
        <v>2.6815899272287495E-5</v>
      </c>
      <c r="CE453" s="10">
        <f>3/24000000*OO[[#This Row],[139 (06JUL1985 06:00:00)-Water Temperature (C)]]*OO[[#This Row],[81]]</f>
        <v>2.4972671744362501E-5</v>
      </c>
      <c r="CF453" s="10">
        <f>3/24000000*OO[[#This Row],[140 (06JUL1985 09:00:00)-Water Temperature (C)]]*OO[[#This Row],[82]]</f>
        <v>2.4850410452358751E-5</v>
      </c>
      <c r="CG453" s="10">
        <f>3/24000000*OO[[#This Row],[141 (06JUL1985 12:00:00)-Water Temperature (C)]]*OO[[#This Row],[83]]</f>
        <v>2.559619366311E-5</v>
      </c>
      <c r="CH453" s="10">
        <f>3/24000000*OO[[#This Row],[142 (06JUL1985 15:00:00)-Water Temperature (C)]]*OO[[#This Row],[84]]</f>
        <v>2.5026580504167499E-5</v>
      </c>
      <c r="CI453" s="10">
        <f>3/24000000*OO[[#This Row],[143 (06JUL1985 18:00:00)-Water Temperature (C)]]*OO[[#This Row],[85]]</f>
        <v>2.384387753068E-5</v>
      </c>
      <c r="CJ453" s="10">
        <f>3/24000000*OO[[#This Row],[144 (06JUL1985 21:00:00)-Water Temperature (C)]]*OO[[#This Row],[86]]</f>
        <v>2.1745728470249996E-5</v>
      </c>
      <c r="CK453" s="10">
        <f>3/24000000*OO[[#This Row],[145 (07JUL1985 00:00:00)-Water Temperature (C)]]*OO[[#This Row],[87]]</f>
        <v>1.925123731183125E-5</v>
      </c>
      <c r="CL453" s="10">
        <f>3/24000000*OO[[#This Row],[146 (07JUL1985 03:00:00)-Water Temperature (C)]]*OO[[#This Row],[88]]</f>
        <v>1.774211052670375E-5</v>
      </c>
      <c r="CM453" s="10">
        <f>3/24000000*OO[[#This Row],[147 (07JUL1985 06:00:00)-Water Temperature (C)]]*OO[[#This Row],[89]]</f>
        <v>1.69175742558175E-5</v>
      </c>
      <c r="CN453" s="10">
        <f>3/24000000*OO[[#This Row],[148 (07JUL1985 09:00:00)-Water Temperature (C)]]*OO[[#This Row],[90]]</f>
        <v>1.7320658092473748E-5</v>
      </c>
      <c r="CO453" s="10">
        <f>3/24000000*OO[[#This Row],[149 (07JUL1985 12:00:00)-Water Temperature (C)]]*OO[[#This Row],[91]]</f>
        <v>1.777482952308E-5</v>
      </c>
      <c r="CP453" s="10">
        <f>3/24000000*OO[[#This Row],[150 (07JUL1985 15:00:00)-Water Temperature (C)]]*OO[[#This Row],[92]]</f>
        <v>1.859812288591875E-5</v>
      </c>
      <c r="CQ453" s="10">
        <f>3/24000000*OO[[#This Row],[151 (07JUL1985 18:00:00)-Water Temperature (C)]]*OO[[#This Row],[93]]</f>
        <v>1.9057441767344999E-5</v>
      </c>
      <c r="CR453" s="10">
        <f>3/24000000*OO[[#This Row],[152 (07JUL1985 21:00:00)-Water Temperature (C)]]*OO[[#This Row],[94]]</f>
        <v>1.7313372838124999E-5</v>
      </c>
      <c r="CS453" s="10">
        <f>3/24000000*OO[[#This Row],[153 (08JUL1985 00:00:00)-Water Temperature (C)]]*OO[[#This Row],[95]]</f>
        <v>1.4761251569875E-5</v>
      </c>
      <c r="CT453" s="10">
        <f>3/24000000*OO[[#This Row],[154 (08JUL1985 03:00:00)-Water Temperature (C)]]*OO[[#This Row],[96]]</f>
        <v>1.3119690226857499E-5</v>
      </c>
      <c r="CU453" s="10">
        <f>3/24000000*OO[[#This Row],[155 (08JUL1985 06:00:00)-Water Temperature (C)]]*OO[[#This Row],[97]]</f>
        <v>1.2302170504714999E-5</v>
      </c>
      <c r="CV453" s="10">
        <f>3/24000000*OO[[#This Row],[156 (08JUL1985 09:00:00)-Water Temperature (C)]]*OO[[#This Row],[98]]</f>
        <v>1.2652023503909998E-5</v>
      </c>
      <c r="CW453" s="10">
        <f>3/24000000*OO[[#This Row],[157 (08JUL1985 12:00:00)-Water Temperature (C)]]*OO[[#This Row],[99]]</f>
        <v>1.237629306974E-5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0</v>
      </c>
      <c r="X454" s="10">
        <f>3/24000000*OO[[#This Row],[80 (28JUN1985 21:00:00)-Water Temperature (C)]]*OO[[#This Row],[22]]</f>
        <v>0</v>
      </c>
      <c r="Y454" s="10">
        <f>3/24000000*OO[[#This Row],[81 (29JUN1985 00:00:00)-Water Temperature (C)]]*OO[[#This Row],[23]]</f>
        <v>0</v>
      </c>
      <c r="Z454" s="10">
        <f>3/24000000*OO[[#This Row],[82 (29JUN1985 03:00:00)-Water Temperature (C)]]*OO[[#This Row],[24]]</f>
        <v>0</v>
      </c>
      <c r="AA454" s="10">
        <f>3/24000000*OO[[#This Row],[83 (29JUN1985 06:00:00)-Water Temperature (C)]]*OO[[#This Row],[25]]</f>
        <v>0</v>
      </c>
      <c r="AB454" s="10">
        <f>3/24000000*OO[[#This Row],[84 (29JUN1985 09:00:00)-Water Temperature (C)]]*OO[[#This Row],[26]]</f>
        <v>1.3560714425903748E-41</v>
      </c>
      <c r="AC454" s="10">
        <f>3/24000000*OO[[#This Row],[85 (29JUN1985 12:00:00)-Water Temperature (C)]]*OO[[#This Row],[27]]</f>
        <v>1.1829671360543752E-35</v>
      </c>
      <c r="AD454" s="10">
        <f>3/24000000*OO[[#This Row],[86 (29JUN1985 15:00:00)-Water Temperature (C)]]*OO[[#This Row],[28]]</f>
        <v>4.1868733792132497E-30</v>
      </c>
      <c r="AE454" s="10">
        <f>3/24000000*OO[[#This Row],[88 (29JUN1985 21:00:00)-Water Temperature (C)]]*OO[[#This Row],[30]]</f>
        <v>3.8934349207593746E-22</v>
      </c>
      <c r="AF454" s="10">
        <f>3/24000000*OO[[#This Row],[88 (29JUN1985 21:00:00)-Water Temperature (C)]]*OO[[#This Row],[30]]</f>
        <v>3.8934349207593746E-22</v>
      </c>
      <c r="AG454" s="10">
        <f>3/24000000*OO[[#This Row],[89 (30JUN1985 00:00:00)-Water Temperature (C)]]*OO[[#This Row],[31]]</f>
        <v>3.3642598544499997E-19</v>
      </c>
      <c r="AH454" s="10">
        <f>3/24000000*OO[[#This Row],[90 (30JUN1985 03:00:00)-Water Temperature (C)]]*OO[[#This Row],[32]]</f>
        <v>1.1860434670720002E-16</v>
      </c>
      <c r="AI454" s="10">
        <f>3/24000000*OO[[#This Row],[91 (30JUN1985 06:00:00)-Water Temperature (C)]]*OO[[#This Row],[33]]</f>
        <v>2.0259930631048748E-14</v>
      </c>
      <c r="AJ454" s="10">
        <f>3/24000000*OO[[#This Row],[92 (30JUN1985 09:00:00)-Water Temperature (C)]]*OO[[#This Row],[34]]</f>
        <v>1.9454721407393752E-12</v>
      </c>
      <c r="AK454" s="10">
        <f>3/24000000*OO[[#This Row],[93 (30JUN1985 12:00:00)-Water Temperature (C)]]*OO[[#This Row],[35]]</f>
        <v>1.1554693566365E-10</v>
      </c>
      <c r="AL454" s="10">
        <f>3/24000000*OO[[#This Row],[94 (30JUN1985 15:00:00)-Water Temperature (C)]]*OO[[#This Row],[36]]</f>
        <v>4.5020730430190006E-9</v>
      </c>
      <c r="AM454" s="10">
        <f>3/24000000*OO[[#This Row],[95 (30JUN1985 18:00:00)-Water Temperature (C)]]*OO[[#This Row],[37]]</f>
        <v>1.056773791498E-7</v>
      </c>
      <c r="AN454" s="10">
        <f>3/24000000*OO[[#This Row],[96 (30JUN1985 21:00:00)-Water Temperature (C)]]*OO[[#This Row],[38]]</f>
        <v>1.4220027001769998E-6</v>
      </c>
      <c r="AO454" s="10">
        <f>3/24000000*OO[[#This Row],[97 (01JUL1985 00:00:00)-Water Temperature (C)]]*OO[[#This Row],[39]]</f>
        <v>1.2583846063425001E-5</v>
      </c>
      <c r="AP454" s="10">
        <f>3/24000000*OO[[#This Row],[98 (01JUL1985 03:00:00)-Water Temperature (C)]]*OO[[#This Row],[40]]</f>
        <v>8.4240487467374998E-5</v>
      </c>
      <c r="AQ454" s="10">
        <f>3/24000000*OO[[#This Row],[99 (01JUL1985 06:00:00)-Water Temperature (C)]]*OO[[#This Row],[41]]</f>
        <v>4.4319779758799998E-4</v>
      </c>
      <c r="AR454" s="10">
        <f>3/24000000*OO[[#This Row],[100 (01JUL1985 09:00:00)-Water Temperature (C)]]*OO[[#This Row],[42]]</f>
        <v>1.975373164152E-3</v>
      </c>
      <c r="AS454" s="10">
        <f>3/24000000*OO[[#This Row],[101 (01JUL1985 12:00:00)-Water Temperature (C)]]*OO[[#This Row],[43]]</f>
        <v>7.0594149342262501E-3</v>
      </c>
      <c r="AT454" s="10">
        <f>3/24000000*OO[[#This Row],[102 (01JUL1985 15:00:00)-Water Temperature (C)]]*OO[[#This Row],[44]]</f>
        <v>1.9823772721409998E-2</v>
      </c>
      <c r="AU454" s="10">
        <f>3/24000000*OO[[#This Row],[103 (01JUL1985 18:00:00)-Water Temperature (C)]]*OO[[#This Row],[45]]</f>
        <v>4.1865441680699993E-2</v>
      </c>
      <c r="AV454" s="10">
        <f>3/24000000*OO[[#This Row],[104 (01JUL1985 21:00:00)-Water Temperature (C)]]*OO[[#This Row],[46]]</f>
        <v>7.0177919957599991E-2</v>
      </c>
      <c r="AW454" s="10">
        <f>3/24000000*OO[[#This Row],[105 (02JUL1985 00:00:00)-Water Temperature (C)]]*OO[[#This Row],[47]]</f>
        <v>9.5893251168374993E-2</v>
      </c>
      <c r="AX454" s="10">
        <f>3/24000000*OO[[#This Row],[106 (02JUL1985 03:00:00)-Water Temperature (C)]]*OO[[#This Row],[48]]</f>
        <v>0.115747078152</v>
      </c>
      <c r="AY454" s="10">
        <f>3/24000000*OO[[#This Row],[107 (02JUL1985 06:00:00)-Water Temperature (C)]]*OO[[#This Row],[49]]</f>
        <v>0.12637496702913747</v>
      </c>
      <c r="AZ454" s="10">
        <f>3/24000000*OO[[#This Row],[108 (02JUL1985 09:00:00)-Water Temperature (C)]]*OO[[#This Row],[50]]</f>
        <v>0.13787438164637497</v>
      </c>
      <c r="BA454" s="10">
        <f>3/24000000*OO[[#This Row],[109 (02JUL1985 12:00:00)-Water Temperature (C)]]*OO[[#This Row],[51]]</f>
        <v>0.13503878301449998</v>
      </c>
      <c r="BB454" s="10">
        <f>3/24000000*OO[[#This Row],[110 (02JUL1985 15:00:00)-Water Temperature (C)]]*OO[[#This Row],[52]]</f>
        <v>0.11582428176819998</v>
      </c>
      <c r="BC454" s="10">
        <f>3/24000000*OO[[#This Row],[111 (02JUL1985 18:00:00)-Water Temperature (C)]]*OO[[#This Row],[53]]</f>
        <v>8.5020095208262494E-2</v>
      </c>
      <c r="BD454" s="10">
        <f>3/24000000*OO[[#This Row],[112 (02JUL1985 21:00:00)-Water Temperature (C)]]*OO[[#This Row],[54]]</f>
        <v>5.0878789258788748E-2</v>
      </c>
      <c r="BE454" s="10">
        <f>3/24000000*OO[[#This Row],[113 (03JUL1985 00:00:00)-Water Temperature (C)]]*OO[[#This Row],[55]]</f>
        <v>2.7698771624807498E-2</v>
      </c>
      <c r="BF454" s="10">
        <f>3/24000000*OO[[#This Row],[114 (03JUL1985 03:00:00)-Water Temperature (C)]]*OO[[#This Row],[56]]</f>
        <v>1.4480331805732501E-2</v>
      </c>
      <c r="BG454" s="10">
        <f>3/24000000*OO[[#This Row],[115 (03JUL1985 06:00:00)-Water Temperature (C)]]*OO[[#This Row],[57]]</f>
        <v>7.5093227584024994E-3</v>
      </c>
      <c r="BH454" s="10">
        <f>3/24000000*OO[[#This Row],[116 (03JUL1985 09:00:00)-Water Temperature (C)]]*OO[[#This Row],[58]]</f>
        <v>4.2096845172070003E-3</v>
      </c>
      <c r="BI454" s="10">
        <f>3/24000000*OO[[#This Row],[117 (03JUL1985 12:00:00)-Water Temperature (C)]]*OO[[#This Row],[59]]</f>
        <v>2.4220547405066251E-3</v>
      </c>
      <c r="BJ454" s="10">
        <f>3/24000000*OO[[#This Row],[118 (03JUL1985 15:00:00)-Water Temperature (C)]]*OO[[#This Row],[60]]</f>
        <v>1.3212483441075E-3</v>
      </c>
      <c r="BK454" s="10">
        <f>3/24000000*OO[[#This Row],[119 (03JUL1985 18:00:00)-Water Temperature (C)]]*OO[[#This Row],[61]]</f>
        <v>6.6920102325787503E-4</v>
      </c>
      <c r="BL454" s="10">
        <f>3/24000000*OO[[#This Row],[120 (03JUL1985 21:00:00)-Water Temperature (C)]]*OO[[#This Row],[62]]</f>
        <v>3.5282381673360001E-4</v>
      </c>
      <c r="BM454" s="10">
        <f>3/24000000*OO[[#This Row],[121 (04JUL1985 00:00:00)-Water Temperature (C)]]*OO[[#This Row],[63]]</f>
        <v>2.1833760012922497E-4</v>
      </c>
      <c r="BN454" s="10">
        <f>3/24000000*OO[[#This Row],[122 (04JUL1985 03:00:00)-Water Temperature (C)]]*OO[[#This Row],[64]]</f>
        <v>1.6639541394157498E-4</v>
      </c>
      <c r="BO454" s="10">
        <f>3/24000000*OO[[#This Row],[123 (04JUL1985 06:00:00)-Water Temperature (C)]]*OO[[#This Row],[65]]</f>
        <v>1.4534899304021248E-4</v>
      </c>
      <c r="BP454" s="10">
        <f>3/24000000*OO[[#This Row],[124 (04JUL1985 09:00:00)-Water Temperature (C)]]*OO[[#This Row],[66]]</f>
        <v>1.4397852042559998E-4</v>
      </c>
      <c r="BQ454" s="10">
        <f>3/24000000*OO[[#This Row],[125 (04JUL1985 12:00:00)-Water Temperature (C)]]*OO[[#This Row],[67]]</f>
        <v>1.3792160569594999E-4</v>
      </c>
      <c r="BR454" s="10">
        <f>3/24000000*OO[[#This Row],[126 (04JUL1985 15:00:00)-Water Temperature (C)]]*OO[[#This Row],[68]]</f>
        <v>1.2207146543669997E-4</v>
      </c>
      <c r="BS454" s="10">
        <f>3/24000000*OO[[#This Row],[127 (04JUL1985 18:00:00)-Water Temperature (C)]]*OO[[#This Row],[69]]</f>
        <v>1.03936317282175E-4</v>
      </c>
      <c r="BT454" s="10">
        <f>3/24000000*OO[[#This Row],[128 (04JUL1985 21:00:00)-Water Temperature (C)]]*OO[[#This Row],[70]]</f>
        <v>8.8325161573499987E-5</v>
      </c>
      <c r="BU454" s="10">
        <f>3/24000000*OO[[#This Row],[129 (05JUL1985 00:00:00)-Water Temperature (C)]]*OO[[#This Row],[71]]</f>
        <v>7.4294757925049982E-5</v>
      </c>
      <c r="BV454" s="10">
        <f>3/24000000*OO[[#This Row],[130 (05JUL1985 03:00:00)-Water Temperature (C)]]*OO[[#This Row],[72]]</f>
        <v>6.3358647632000002E-5</v>
      </c>
      <c r="BW454" s="10">
        <f>3/24000000*OO[[#This Row],[131 (05JUL1985 06:00:00)-Water Temperature (C)]]*OO[[#This Row],[73]]</f>
        <v>5.4982444049049995E-5</v>
      </c>
      <c r="BX454" s="10">
        <f>3/24000000*OO[[#This Row],[132 (05JUL1985 09:00:00)-Water Temperature (C)]]*OO[[#This Row],[74]]</f>
        <v>5.3431320809349996E-5</v>
      </c>
      <c r="BY454" s="10">
        <f>3/24000000*OO[[#This Row],[133 (05JUL1985 12:00:00)-Water Temperature (C)]]*OO[[#This Row],[75]]</f>
        <v>5.7004527282749999E-5</v>
      </c>
      <c r="BZ454" s="10">
        <f>3/24000000*OO[[#This Row],[134 (05JUL1985 15:00:00)-Water Temperature (C)]]*OO[[#This Row],[76]]</f>
        <v>6.0013114391555001E-5</v>
      </c>
      <c r="CA454" s="10">
        <f>3/24000000*OO[[#This Row],[135 (05JUL1985 18:00:00)-Water Temperature (C)]]*OO[[#This Row],[77]]</f>
        <v>5.7115871687212501E-5</v>
      </c>
      <c r="CB454" s="10">
        <f>3/24000000*OO[[#This Row],[136 (05JUL1985 21:00:00)-Water Temperature (C)]]*OO[[#This Row],[78]]</f>
        <v>4.8577377529365001E-5</v>
      </c>
      <c r="CC454" s="10">
        <f>3/24000000*OO[[#This Row],[137 (06JUL1985 00:00:00)-Water Temperature (C)]]*OO[[#This Row],[79]]</f>
        <v>4.0940004054864996E-5</v>
      </c>
      <c r="CD454" s="10">
        <f>3/24000000*OO[[#This Row],[138 (06JUL1985 03:00:00)-Water Temperature (C)]]*OO[[#This Row],[80]]</f>
        <v>3.6610228299059999E-5</v>
      </c>
      <c r="CE454" s="10">
        <f>3/24000000*OO[[#This Row],[139 (06JUL1985 06:00:00)-Water Temperature (C)]]*OO[[#This Row],[81]]</f>
        <v>3.3946172795255003E-5</v>
      </c>
      <c r="CF454" s="10">
        <f>3/24000000*OO[[#This Row],[140 (06JUL1985 09:00:00)-Water Temperature (C)]]*OO[[#This Row],[82]]</f>
        <v>3.3756397516974992E-5</v>
      </c>
      <c r="CG454" s="10">
        <f>3/24000000*OO[[#This Row],[141 (06JUL1985 12:00:00)-Water Temperature (C)]]*OO[[#This Row],[83]]</f>
        <v>3.4950123074400005E-5</v>
      </c>
      <c r="CH454" s="10">
        <f>3/24000000*OO[[#This Row],[142 (06JUL1985 15:00:00)-Water Temperature (C)]]*OO[[#This Row],[84]]</f>
        <v>3.4462417309844995E-5</v>
      </c>
      <c r="CI454" s="10">
        <f>3/24000000*OO[[#This Row],[143 (06JUL1985 18:00:00)-Water Temperature (C)]]*OO[[#This Row],[85]]</f>
        <v>3.2855615520030002E-5</v>
      </c>
      <c r="CJ454" s="10">
        <f>3/24000000*OO[[#This Row],[144 (06JUL1985 21:00:00)-Water Temperature (C)]]*OO[[#This Row],[86]]</f>
        <v>3.0073075065961254E-5</v>
      </c>
      <c r="CK454" s="10">
        <f>3/24000000*OO[[#This Row],[145 (07JUL1985 00:00:00)-Water Temperature (C)]]*OO[[#This Row],[87]]</f>
        <v>2.6507394643491248E-5</v>
      </c>
      <c r="CL454" s="10">
        <f>3/24000000*OO[[#This Row],[146 (07JUL1985 03:00:00)-Water Temperature (C)]]*OO[[#This Row],[88]]</f>
        <v>2.4300622870492503E-5</v>
      </c>
      <c r="CM454" s="10">
        <f>3/24000000*OO[[#This Row],[147 (07JUL1985 06:00:00)-Water Temperature (C)]]*OO[[#This Row],[89]]</f>
        <v>2.309539544502E-5</v>
      </c>
      <c r="CN454" s="10">
        <f>3/24000000*OO[[#This Row],[148 (07JUL1985 09:00:00)-Water Temperature (C)]]*OO[[#This Row],[90]]</f>
        <v>2.3674633626944994E-5</v>
      </c>
      <c r="CO454" s="10">
        <f>3/24000000*OO[[#This Row],[149 (07JUL1985 12:00:00)-Water Temperature (C)]]*OO[[#This Row],[91]]</f>
        <v>2.4362501218159999E-5</v>
      </c>
      <c r="CP454" s="10">
        <f>3/24000000*OO[[#This Row],[150 (07JUL1985 15:00:00)-Water Temperature (C)]]*OO[[#This Row],[92]]</f>
        <v>2.5651420368599998E-5</v>
      </c>
      <c r="CQ454" s="10">
        <f>3/24000000*OO[[#This Row],[151 (07JUL1985 18:00:00)-Water Temperature (C)]]*OO[[#This Row],[93]]</f>
        <v>2.6428022796519997E-5</v>
      </c>
      <c r="CR454" s="10">
        <f>3/24000000*OO[[#This Row],[152 (07JUL1985 21:00:00)-Water Temperature (C)]]*OO[[#This Row],[94]]</f>
        <v>2.4156873960913747E-5</v>
      </c>
      <c r="CS454" s="10">
        <f>3/24000000*OO[[#This Row],[153 (08JUL1985 00:00:00)-Water Temperature (C)]]*OO[[#This Row],[95]]</f>
        <v>2.0478474387524996E-5</v>
      </c>
      <c r="CT454" s="10">
        <f>3/24000000*OO[[#This Row],[154 (08JUL1985 03:00:00)-Water Temperature (C)]]*OO[[#This Row],[96]]</f>
        <v>1.808534499041875E-5</v>
      </c>
      <c r="CU454" s="10">
        <f>3/24000000*OO[[#This Row],[155 (08JUL1985 06:00:00)-Water Temperature (C)]]*OO[[#This Row],[97]]</f>
        <v>1.686107008686875E-5</v>
      </c>
      <c r="CV454" s="10">
        <f>3/24000000*OO[[#This Row],[156 (08JUL1985 09:00:00)-Water Temperature (C)]]*OO[[#This Row],[98]]</f>
        <v>1.7309385089729998E-5</v>
      </c>
      <c r="CW454" s="10">
        <f>3/24000000*OO[[#This Row],[157 (08JUL1985 12:00:00)-Water Temperature (C)]]*OO[[#This Row],[99]]</f>
        <v>1.7060251243727499E-5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0</v>
      </c>
      <c r="Y455" s="10">
        <f>3/24000000*OO[[#This Row],[81 (29JUN1985 00:00:00)-Water Temperature (C)]]*OO[[#This Row],[23]]</f>
        <v>0</v>
      </c>
      <c r="Z455" s="10">
        <f>3/24000000*OO[[#This Row],[82 (29JUN1985 03:00:00)-Water Temperature (C)]]*OO[[#This Row],[24]]</f>
        <v>0</v>
      </c>
      <c r="AA455" s="10">
        <f>3/24000000*OO[[#This Row],[83 (29JUN1985 06:00:00)-Water Temperature (C)]]*OO[[#This Row],[25]]</f>
        <v>0</v>
      </c>
      <c r="AB455" s="10">
        <f>3/24000000*OO[[#This Row],[84 (29JUN1985 09:00:00)-Water Temperature (C)]]*OO[[#This Row],[26]]</f>
        <v>3.5220319792147498E-42</v>
      </c>
      <c r="AC455" s="10">
        <f>3/24000000*OO[[#This Row],[85 (29JUN1985 12:00:00)-Water Temperature (C)]]*OO[[#This Row],[27]]</f>
        <v>2.6255258380410001E-36</v>
      </c>
      <c r="AD455" s="10">
        <f>3/24000000*OO[[#This Row],[86 (29JUN1985 15:00:00)-Water Temperature (C)]]*OO[[#This Row],[28]]</f>
        <v>1.1929127699999999E-30</v>
      </c>
      <c r="AE455" s="10">
        <f>3/24000000*OO[[#This Row],[88 (29JUN1985 21:00:00)-Water Temperature (C)]]*OO[[#This Row],[30]]</f>
        <v>1.4921470817728751E-22</v>
      </c>
      <c r="AF455" s="10">
        <f>3/24000000*OO[[#This Row],[88 (29JUN1985 21:00:00)-Water Temperature (C)]]*OO[[#This Row],[30]]</f>
        <v>1.4921470817728751E-22</v>
      </c>
      <c r="AG455" s="10">
        <f>3/24000000*OO[[#This Row],[89 (30JUN1985 00:00:00)-Water Temperature (C)]]*OO[[#This Row],[31]]</f>
        <v>1.4033711627775E-19</v>
      </c>
      <c r="AH455" s="10">
        <f>3/24000000*OO[[#This Row],[90 (30JUN1985 03:00:00)-Water Temperature (C)]]*OO[[#This Row],[32]]</f>
        <v>5.2737119742937498E-17</v>
      </c>
      <c r="AI455" s="10">
        <f>3/24000000*OO[[#This Row],[91 (30JUN1985 06:00:00)-Water Temperature (C)]]*OO[[#This Row],[33]]</f>
        <v>9.5294088326249999E-15</v>
      </c>
      <c r="AJ455" s="10">
        <f>3/24000000*OO[[#This Row],[92 (30JUN1985 09:00:00)-Water Temperature (C)]]*OO[[#This Row],[34]]</f>
        <v>9.6134912087499997E-13</v>
      </c>
      <c r="AK455" s="10">
        <f>3/24000000*OO[[#This Row],[93 (30JUN1985 12:00:00)-Water Temperature (C)]]*OO[[#This Row],[35]]</f>
        <v>5.9749241913574996E-11</v>
      </c>
      <c r="AL455" s="10">
        <f>3/24000000*OO[[#This Row],[94 (30JUN1985 15:00:00)-Water Temperature (C)]]*OO[[#This Row],[36]]</f>
        <v>2.4385431613932502E-9</v>
      </c>
      <c r="AM455" s="10">
        <f>3/24000000*OO[[#This Row],[95 (30JUN1985 18:00:00)-Water Temperature (C)]]*OO[[#This Row],[37]]</f>
        <v>6.0113063330399992E-8</v>
      </c>
      <c r="AN455" s="10">
        <f>3/24000000*OO[[#This Row],[96 (30JUN1985 21:00:00)-Water Temperature (C)]]*OO[[#This Row],[38]]</f>
        <v>8.4903866072575E-7</v>
      </c>
      <c r="AO455" s="10">
        <f>3/24000000*OO[[#This Row],[97 (01JUL1985 00:00:00)-Water Temperature (C)]]*OO[[#This Row],[39]]</f>
        <v>7.7777319799200008E-6</v>
      </c>
      <c r="AP455" s="10">
        <f>3/24000000*OO[[#This Row],[98 (01JUL1985 03:00:00)-Water Temperature (C)]]*OO[[#This Row],[40]]</f>
        <v>5.35700192228125E-5</v>
      </c>
      <c r="AQ455" s="10">
        <f>3/24000000*OO[[#This Row],[99 (01JUL1985 06:00:00)-Water Temperature (C)]]*OO[[#This Row],[41]]</f>
        <v>2.8959511884615007E-4</v>
      </c>
      <c r="AR455" s="10">
        <f>3/24000000*OO[[#This Row],[100 (01JUL1985 09:00:00)-Water Temperature (C)]]*OO[[#This Row],[42]]</f>
        <v>1.325926408023E-3</v>
      </c>
      <c r="AS455" s="10">
        <f>3/24000000*OO[[#This Row],[101 (01JUL1985 12:00:00)-Water Temperature (C)]]*OO[[#This Row],[43]]</f>
        <v>4.8902910188935002E-3</v>
      </c>
      <c r="AT455" s="10">
        <f>3/24000000*OO[[#This Row],[102 (01JUL1985 15:00:00)-Water Temperature (C)]]*OO[[#This Row],[44]]</f>
        <v>1.4182164954824999E-2</v>
      </c>
      <c r="AU455" s="10">
        <f>3/24000000*OO[[#This Row],[103 (01JUL1985 18:00:00)-Water Temperature (C)]]*OO[[#This Row],[45]]</f>
        <v>3.0910678578577495E-2</v>
      </c>
      <c r="AV455" s="10">
        <f>3/24000000*OO[[#This Row],[104 (01JUL1985 21:00:00)-Water Temperature (C)]]*OO[[#This Row],[46]]</f>
        <v>5.324182850692874E-2</v>
      </c>
      <c r="AW455" s="10">
        <f>3/24000000*OO[[#This Row],[105 (02JUL1985 00:00:00)-Water Temperature (C)]]*OO[[#This Row],[47]]</f>
        <v>7.4398828597125002E-2</v>
      </c>
      <c r="AX455" s="10">
        <f>3/24000000*OO[[#This Row],[106 (02JUL1985 03:00:00)-Water Temperature (C)]]*OO[[#This Row],[48]]</f>
        <v>9.1492664228099999E-2</v>
      </c>
      <c r="AY455" s="10">
        <f>3/24000000*OO[[#This Row],[107 (02JUL1985 06:00:00)-Water Temperature (C)]]*OO[[#This Row],[49]]</f>
        <v>0.10170927000359999</v>
      </c>
      <c r="AZ455" s="10">
        <f>3/24000000*OO[[#This Row],[108 (02JUL1985 09:00:00)-Water Temperature (C)]]*OO[[#This Row],[50]]</f>
        <v>0.11287193615565001</v>
      </c>
      <c r="BA455" s="10">
        <f>3/24000000*OO[[#This Row],[109 (02JUL1985 12:00:00)-Water Temperature (C)]]*OO[[#This Row],[51]]</f>
        <v>0.11373255046260002</v>
      </c>
      <c r="BB455" s="10">
        <f>3/24000000*OO[[#This Row],[110 (02JUL1985 15:00:00)-Water Temperature (C)]]*OO[[#This Row],[52]]</f>
        <v>9.9839864655524996E-2</v>
      </c>
      <c r="BC455" s="10">
        <f>3/24000000*OO[[#This Row],[111 (02JUL1985 18:00:00)-Water Temperature (C)]]*OO[[#This Row],[53]]</f>
        <v>7.5255272339175006E-2</v>
      </c>
      <c r="BD455" s="10">
        <f>3/24000000*OO[[#This Row],[112 (02JUL1985 21:00:00)-Water Temperature (C)]]*OO[[#This Row],[54]]</f>
        <v>4.6165148547787492E-2</v>
      </c>
      <c r="BE455" s="10">
        <f>3/24000000*OO[[#This Row],[113 (03JUL1985 00:00:00)-Water Temperature (C)]]*OO[[#This Row],[55]]</f>
        <v>2.5541136907773748E-2</v>
      </c>
      <c r="BF455" s="10">
        <f>3/24000000*OO[[#This Row],[114 (03JUL1985 03:00:00)-Water Temperature (C)]]*OO[[#This Row],[56]]</f>
        <v>1.3573399683887499E-2</v>
      </c>
      <c r="BG455" s="10">
        <f>3/24000000*OO[[#This Row],[115 (03JUL1985 06:00:00)-Water Temperature (C)]]*OO[[#This Row],[57]]</f>
        <v>7.1627981607450004E-3</v>
      </c>
      <c r="BH455" s="10">
        <f>3/24000000*OO[[#This Row],[116 (03JUL1985 09:00:00)-Water Temperature (C)]]*OO[[#This Row],[58]]</f>
        <v>4.1120089449759997E-3</v>
      </c>
      <c r="BI455" s="10">
        <f>3/24000000*OO[[#This Row],[117 (03JUL1985 12:00:00)-Water Temperature (C)]]*OO[[#This Row],[59]]</f>
        <v>2.4581240702300001E-3</v>
      </c>
      <c r="BJ455" s="10">
        <f>3/24000000*OO[[#This Row],[118 (03JUL1985 15:00:00)-Water Temperature (C)]]*OO[[#This Row],[60]]</f>
        <v>1.4100423850372502E-3</v>
      </c>
      <c r="BK455" s="10">
        <f>3/24000000*OO[[#This Row],[119 (03JUL1985 18:00:00)-Water Temperature (C)]]*OO[[#This Row],[61]]</f>
        <v>7.5684847189862495E-4</v>
      </c>
      <c r="BL455" s="10">
        <f>3/24000000*OO[[#This Row],[120 (03JUL1985 21:00:00)-Water Temperature (C)]]*OO[[#This Row],[62]]</f>
        <v>4.204394608219E-4</v>
      </c>
      <c r="BM455" s="10">
        <f>3/24000000*OO[[#This Row],[121 (04JUL1985 00:00:00)-Water Temperature (C)]]*OO[[#This Row],[63]]</f>
        <v>2.6787775116892499E-4</v>
      </c>
      <c r="BN455" s="10">
        <f>3/24000000*OO[[#This Row],[122 (04JUL1985 03:00:00)-Water Temperature (C)]]*OO[[#This Row],[64]]</f>
        <v>2.0666902537924998E-4</v>
      </c>
      <c r="BO455" s="10">
        <f>3/24000000*OO[[#This Row],[123 (04JUL1985 06:00:00)-Water Temperature (C)]]*OO[[#This Row],[65]]</f>
        <v>1.815682513771625E-4</v>
      </c>
      <c r="BP455" s="10">
        <f>3/24000000*OO[[#This Row],[124 (04JUL1985 09:00:00)-Water Temperature (C)]]*OO[[#This Row],[66]]</f>
        <v>1.8126333246937498E-4</v>
      </c>
      <c r="BQ455" s="10">
        <f>3/24000000*OO[[#This Row],[125 (04JUL1985 12:00:00)-Water Temperature (C)]]*OO[[#This Row],[67]]</f>
        <v>1.779465886016E-4</v>
      </c>
      <c r="BR455" s="10">
        <f>3/24000000*OO[[#This Row],[126 (04JUL1985 15:00:00)-Water Temperature (C)]]*OO[[#This Row],[68]]</f>
        <v>1.6092541268559999E-4</v>
      </c>
      <c r="BS455" s="10">
        <f>3/24000000*OO[[#This Row],[127 (04JUL1985 18:00:00)-Water Temperature (C)]]*OO[[#This Row],[69]]</f>
        <v>1.4071517274165E-4</v>
      </c>
      <c r="BT455" s="10">
        <f>3/24000000*OO[[#This Row],[128 (04JUL1985 21:00:00)-Water Temperature (C)]]*OO[[#This Row],[70]]</f>
        <v>1.2336061731551249E-4</v>
      </c>
      <c r="BU455" s="10">
        <f>3/24000000*OO[[#This Row],[129 (05JUL1985 00:00:00)-Water Temperature (C)]]*OO[[#This Row],[71]]</f>
        <v>1.0682847059621249E-4</v>
      </c>
      <c r="BV455" s="10">
        <f>3/24000000*OO[[#This Row],[130 (05JUL1985 03:00:00)-Water Temperature (C)]]*OO[[#This Row],[72]]</f>
        <v>9.3830195264737486E-5</v>
      </c>
      <c r="BW455" s="10">
        <f>3/24000000*OO[[#This Row],[131 (05JUL1985 06:00:00)-Water Temperature (C)]]*OO[[#This Row],[73]]</f>
        <v>8.3655798386299995E-5</v>
      </c>
      <c r="BX455" s="10">
        <f>3/24000000*OO[[#This Row],[132 (05JUL1985 09:00:00)-Water Temperature (C)]]*OO[[#This Row],[74]]</f>
        <v>8.2939419591099983E-5</v>
      </c>
      <c r="BY455" s="10">
        <f>3/24000000*OO[[#This Row],[133 (05JUL1985 12:00:00)-Water Temperature (C)]]*OO[[#This Row],[75]]</f>
        <v>9.0287648929999998E-5</v>
      </c>
      <c r="BZ455" s="10">
        <f>3/24000000*OO[[#This Row],[134 (05JUL1985 15:00:00)-Water Temperature (C)]]*OO[[#This Row],[76]]</f>
        <v>9.6772029420750003E-5</v>
      </c>
      <c r="CA455" s="10">
        <f>3/24000000*OO[[#This Row],[135 (05JUL1985 18:00:00)-Water Temperature (C)]]*OO[[#This Row],[77]]</f>
        <v>9.3573546692624987E-5</v>
      </c>
      <c r="CB455" s="10">
        <f>3/24000000*OO[[#This Row],[136 (05JUL1985 21:00:00)-Water Temperature (C)]]*OO[[#This Row],[78]]</f>
        <v>8.0346937425025008E-5</v>
      </c>
      <c r="CC455" s="10">
        <f>3/24000000*OO[[#This Row],[137 (06JUL1985 00:00:00)-Water Temperature (C)]]*OO[[#This Row],[79]]</f>
        <v>6.7499275580624996E-5</v>
      </c>
      <c r="CD455" s="10">
        <f>3/24000000*OO[[#This Row],[138 (06JUL1985 03:00:00)-Water Temperature (C)]]*OO[[#This Row],[80]]</f>
        <v>6.0069099044900005E-5</v>
      </c>
      <c r="CE455" s="10">
        <f>3/24000000*OO[[#This Row],[139 (06JUL1985 06:00:00)-Water Temperature (C)]]*OO[[#This Row],[81]]</f>
        <v>5.5389660603964998E-5</v>
      </c>
      <c r="CF455" s="10">
        <f>3/24000000*OO[[#This Row],[140 (06JUL1985 09:00:00)-Water Temperature (C)]]*OO[[#This Row],[82]]</f>
        <v>5.4819781546290004E-5</v>
      </c>
      <c r="CG455" s="10">
        <f>3/24000000*OO[[#This Row],[141 (06JUL1985 12:00:00)-Water Temperature (C)]]*OO[[#This Row],[83]]</f>
        <v>5.6813989985339995E-5</v>
      </c>
      <c r="CH455" s="10">
        <f>3/24000000*OO[[#This Row],[142 (06JUL1985 15:00:00)-Water Temperature (C)]]*OO[[#This Row],[84]]</f>
        <v>5.6428095006562495E-5</v>
      </c>
      <c r="CI455" s="10">
        <f>3/24000000*OO[[#This Row],[143 (06JUL1985 18:00:00)-Water Temperature (C)]]*OO[[#This Row],[85]]</f>
        <v>5.3747672747583748E-5</v>
      </c>
      <c r="CJ455" s="10">
        <f>3/24000000*OO[[#This Row],[144 (06JUL1985 21:00:00)-Water Temperature (C)]]*OO[[#This Row],[86]]</f>
        <v>4.9410395664379999E-5</v>
      </c>
      <c r="CK455" s="10">
        <f>3/24000000*OO[[#This Row],[145 (07JUL1985 00:00:00)-Water Temperature (C)]]*OO[[#This Row],[87]]</f>
        <v>4.3397552134654997E-5</v>
      </c>
      <c r="CL455" s="10">
        <f>3/24000000*OO[[#This Row],[146 (07JUL1985 03:00:00)-Water Temperature (C)]]*OO[[#This Row],[88]]</f>
        <v>3.9532523021831242E-5</v>
      </c>
      <c r="CM455" s="10">
        <f>3/24000000*OO[[#This Row],[147 (07JUL1985 06:00:00)-Water Temperature (C)]]*OO[[#This Row],[89]]</f>
        <v>3.7370988375678749E-5</v>
      </c>
      <c r="CN455" s="10">
        <f>3/24000000*OO[[#This Row],[148 (07JUL1985 09:00:00)-Water Temperature (C)]]*OO[[#This Row],[90]]</f>
        <v>3.8200847256082499E-5</v>
      </c>
      <c r="CO455" s="10">
        <f>3/24000000*OO[[#This Row],[149 (07JUL1985 12:00:00)-Water Temperature (C)]]*OO[[#This Row],[91]]</f>
        <v>3.9309349072164999E-5</v>
      </c>
      <c r="CP455" s="10">
        <f>3/24000000*OO[[#This Row],[150 (07JUL1985 15:00:00)-Water Temperature (C)]]*OO[[#This Row],[92]]</f>
        <v>4.1537516304179991E-5</v>
      </c>
      <c r="CQ455" s="10">
        <f>3/24000000*OO[[#This Row],[151 (07JUL1985 18:00:00)-Water Temperature (C)]]*OO[[#This Row],[93]]</f>
        <v>4.2978485227263752E-5</v>
      </c>
      <c r="CR455" s="10">
        <f>3/24000000*OO[[#This Row],[152 (07JUL1985 21:00:00)-Water Temperature (C)]]*OO[[#This Row],[94]]</f>
        <v>3.9631671397158749E-5</v>
      </c>
      <c r="CS455" s="10">
        <f>3/24000000*OO[[#This Row],[153 (08JUL1985 00:00:00)-Water Temperature (C)]]*OO[[#This Row],[95]]</f>
        <v>3.3470844649874995E-5</v>
      </c>
      <c r="CT455" s="10">
        <f>3/24000000*OO[[#This Row],[154 (08JUL1985 03:00:00)-Water Temperature (C)]]*OO[[#This Row],[96]]</f>
        <v>2.9367471055319997E-5</v>
      </c>
      <c r="CU455" s="10">
        <f>3/24000000*OO[[#This Row],[155 (08JUL1985 06:00:00)-Water Temperature (C)]]*OO[[#This Row],[97]]</f>
        <v>2.7179470199499997E-5</v>
      </c>
      <c r="CV455" s="10">
        <f>3/24000000*OO[[#This Row],[156 (08JUL1985 09:00:00)-Water Temperature (C)]]*OO[[#This Row],[98]]</f>
        <v>2.7739505105430003E-5</v>
      </c>
      <c r="CW455" s="10">
        <f>3/24000000*OO[[#This Row],[157 (08JUL1985 12:00:00)-Water Temperature (C)]]*OO[[#This Row],[99]]</f>
        <v>2.7544647335724997E-5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0</v>
      </c>
      <c r="Y456" s="10">
        <f>3/24000000*OO[[#This Row],[81 (29JUN1985 00:00:00)-Water Temperature (C)]]*OO[[#This Row],[23]]</f>
        <v>0</v>
      </c>
      <c r="Z456" s="10">
        <f>3/24000000*OO[[#This Row],[82 (29JUN1985 03:00:00)-Water Temperature (C)]]*OO[[#This Row],[24]]</f>
        <v>0</v>
      </c>
      <c r="AA456" s="10">
        <f>3/24000000*OO[[#This Row],[83 (29JUN1985 06:00:00)-Water Temperature (C)]]*OO[[#This Row],[25]]</f>
        <v>0</v>
      </c>
      <c r="AB456" s="10">
        <f>3/24000000*OO[[#This Row],[84 (29JUN1985 09:00:00)-Water Temperature (C)]]*OO[[#This Row],[26]]</f>
        <v>1.012334165889E-42</v>
      </c>
      <c r="AC456" s="10">
        <f>3/24000000*OO[[#This Row],[85 (29JUN1985 12:00:00)-Water Temperature (C)]]*OO[[#This Row],[27]]</f>
        <v>6.6396320393500002E-37</v>
      </c>
      <c r="AD456" s="10">
        <f>3/24000000*OO[[#This Row],[86 (29JUN1985 15:00:00)-Water Temperature (C)]]*OO[[#This Row],[28]]</f>
        <v>3.8144960765257495E-31</v>
      </c>
      <c r="AE456" s="10">
        <f>3/24000000*OO[[#This Row],[88 (29JUN1985 21:00:00)-Water Temperature (C)]]*OO[[#This Row],[30]]</f>
        <v>6.2840687257799994E-23</v>
      </c>
      <c r="AF456" s="10">
        <f>3/24000000*OO[[#This Row],[88 (29JUN1985 21:00:00)-Water Temperature (C)]]*OO[[#This Row],[30]]</f>
        <v>6.2840687257799994E-23</v>
      </c>
      <c r="AG456" s="10">
        <f>3/24000000*OO[[#This Row],[89 (30JUN1985 00:00:00)-Water Temperature (C)]]*OO[[#This Row],[31]]</f>
        <v>6.4291109633449987E-20</v>
      </c>
      <c r="AH456" s="10">
        <f>3/24000000*OO[[#This Row],[90 (30JUN1985 03:00:00)-Water Temperature (C)]]*OO[[#This Row],[32]]</f>
        <v>2.5669821503559997E-17</v>
      </c>
      <c r="AI456" s="10">
        <f>3/24000000*OO[[#This Row],[91 (30JUN1985 06:00:00)-Water Temperature (C)]]*OO[[#This Row],[33]]</f>
        <v>4.8892608061737508E-15</v>
      </c>
      <c r="AJ456" s="10">
        <f>3/24000000*OO[[#This Row],[92 (30JUN1985 09:00:00)-Water Temperature (C)]]*OO[[#This Row],[34]]</f>
        <v>5.1653368098599996E-13</v>
      </c>
      <c r="AK456" s="10">
        <f>3/24000000*OO[[#This Row],[93 (30JUN1985 12:00:00)-Water Temperature (C)]]*OO[[#This Row],[35]]</f>
        <v>3.3587725123696249E-11</v>
      </c>
      <c r="AL456" s="10">
        <f>3/24000000*OO[[#This Row],[94 (30JUN1985 15:00:00)-Water Temperature (C)]]*OO[[#This Row],[36]]</f>
        <v>1.4313592119979999E-9</v>
      </c>
      <c r="AM456" s="10">
        <f>3/24000000*OO[[#This Row],[95 (30JUN1985 18:00:00)-Water Temperature (C)]]*OO[[#This Row],[37]]</f>
        <v>3.6944905430647502E-8</v>
      </c>
      <c r="AN456" s="10">
        <f>3/24000000*OO[[#This Row],[96 (30JUN1985 21:00:00)-Water Temperature (C)]]*OO[[#This Row],[38]]</f>
        <v>5.4623258272574988E-7</v>
      </c>
      <c r="AO456" s="10">
        <f>3/24000000*OO[[#This Row],[97 (01JUL1985 00:00:00)-Water Temperature (C)]]*OO[[#This Row],[39]]</f>
        <v>5.1921977983534998E-6</v>
      </c>
      <c r="AP456" s="10">
        <f>3/24000000*OO[[#This Row],[98 (01JUL1985 03:00:00)-Water Temperature (C)]]*OO[[#This Row],[40]]</f>
        <v>3.6757006095974996E-5</v>
      </c>
      <c r="AQ456" s="10">
        <f>3/24000000*OO[[#This Row],[99 (01JUL1985 06:00:00)-Water Temperature (C)]]*OO[[#This Row],[41]]</f>
        <v>2.0403695969474999E-4</v>
      </c>
      <c r="AR456" s="10">
        <f>3/24000000*OO[[#This Row],[100 (01JUL1985 09:00:00)-Water Temperature (C)]]*OO[[#This Row],[42]]</f>
        <v>9.5859276407125004E-4</v>
      </c>
      <c r="AS456" s="10">
        <f>3/24000000*OO[[#This Row],[101 (01JUL1985 12:00:00)-Water Temperature (C)]]*OO[[#This Row],[43]]</f>
        <v>3.6434421915412496E-3</v>
      </c>
      <c r="AT456" s="10">
        <f>3/24000000*OO[[#This Row],[102 (01JUL1985 15:00:00)-Water Temperature (C)]]*OO[[#This Row],[44]]</f>
        <v>1.0907137571343749E-2</v>
      </c>
      <c r="AU456" s="10">
        <f>3/24000000*OO[[#This Row],[103 (01JUL1985 18:00:00)-Water Temperature (C)]]*OO[[#This Row],[45]]</f>
        <v>2.4548221866354997E-2</v>
      </c>
      <c r="AV456" s="10">
        <f>3/24000000*OO[[#This Row],[104 (01JUL1985 21:00:00)-Water Temperature (C)]]*OO[[#This Row],[46]]</f>
        <v>4.3474703741406245E-2</v>
      </c>
      <c r="AW456" s="10">
        <f>3/24000000*OO[[#This Row],[105 (02JUL1985 00:00:00)-Water Temperature (C)]]*OO[[#This Row],[47]]</f>
        <v>6.2240059238400001E-2</v>
      </c>
      <c r="AX456" s="10">
        <f>3/24000000*OO[[#This Row],[106 (02JUL1985 03:00:00)-Water Temperature (C)]]*OO[[#This Row],[48]]</f>
        <v>7.8020044759349996E-2</v>
      </c>
      <c r="AY456" s="10">
        <f>3/24000000*OO[[#This Row],[107 (02JUL1985 06:00:00)-Water Temperature (C)]]*OO[[#This Row],[49]]</f>
        <v>8.8344936652799994E-2</v>
      </c>
      <c r="AZ456" s="10">
        <f>3/24000000*OO[[#This Row],[108 (02JUL1985 09:00:00)-Water Temperature (C)]]*OO[[#This Row],[50]]</f>
        <v>9.9985359690449985E-2</v>
      </c>
      <c r="BA456" s="10">
        <f>3/24000000*OO[[#This Row],[109 (02JUL1985 12:00:00)-Water Temperature (C)]]*OO[[#This Row],[51]]</f>
        <v>0.10341224907097499</v>
      </c>
      <c r="BB456" s="10">
        <f>3/24000000*OO[[#This Row],[110 (02JUL1985 15:00:00)-Water Temperature (C)]]*OO[[#This Row],[52]]</f>
        <v>9.3135205451625E-2</v>
      </c>
      <c r="BC456" s="10">
        <f>3/24000000*OO[[#This Row],[111 (02JUL1985 18:00:00)-Water Temperature (C)]]*OO[[#This Row],[53]]</f>
        <v>7.2159426705599994E-2</v>
      </c>
      <c r="BD456" s="10">
        <f>3/24000000*OO[[#This Row],[112 (02JUL1985 21:00:00)-Water Temperature (C)]]*OO[[#This Row],[54]]</f>
        <v>4.5552755654114999E-2</v>
      </c>
      <c r="BE456" s="10">
        <f>3/24000000*OO[[#This Row],[113 (03JUL1985 00:00:00)-Water Temperature (C)]]*OO[[#This Row],[55]]</f>
        <v>2.5795659155458752E-2</v>
      </c>
      <c r="BF456" s="10">
        <f>3/24000000*OO[[#This Row],[114 (03JUL1985 03:00:00)-Water Temperature (C)]]*OO[[#This Row],[56]]</f>
        <v>1.4046764398239998E-2</v>
      </c>
      <c r="BG456" s="10">
        <f>3/24000000*OO[[#This Row],[115 (03JUL1985 06:00:00)-Water Temperature (C)]]*OO[[#This Row],[57]]</f>
        <v>7.6451875214550002E-3</v>
      </c>
      <c r="BH456" s="10">
        <f>3/24000000*OO[[#This Row],[116 (03JUL1985 09:00:00)-Water Temperature (C)]]*OO[[#This Row],[58]]</f>
        <v>4.5872489647721245E-3</v>
      </c>
      <c r="BI456" s="10">
        <f>3/24000000*OO[[#This Row],[117 (03JUL1985 12:00:00)-Water Temperature (C)]]*OO[[#This Row],[59]]</f>
        <v>2.9445973835793746E-3</v>
      </c>
      <c r="BJ456" s="10">
        <f>3/24000000*OO[[#This Row],[118 (03JUL1985 15:00:00)-Water Temperature (C)]]*OO[[#This Row],[60]]</f>
        <v>1.8637177989965E-3</v>
      </c>
      <c r="BK456" s="10">
        <f>3/24000000*OO[[#This Row],[119 (03JUL1985 18:00:00)-Water Temperature (C)]]*OO[[#This Row],[61]]</f>
        <v>1.1253486821050001E-3</v>
      </c>
      <c r="BL456" s="10">
        <f>3/24000000*OO[[#This Row],[120 (03JUL1985 21:00:00)-Water Temperature (C)]]*OO[[#This Row],[62]]</f>
        <v>6.9637014866900005E-4</v>
      </c>
      <c r="BM456" s="10">
        <f>3/24000000*OO[[#This Row],[121 (04JUL1985 00:00:00)-Water Temperature (C)]]*OO[[#This Row],[63]]</f>
        <v>4.722480155400375E-4</v>
      </c>
      <c r="BN456" s="10">
        <f>3/24000000*OO[[#This Row],[122 (04JUL1985 03:00:00)-Water Temperature (C)]]*OO[[#This Row],[64]]</f>
        <v>3.7134334279815E-4</v>
      </c>
      <c r="BO456" s="10">
        <f>3/24000000*OO[[#This Row],[123 (04JUL1985 06:00:00)-Water Temperature (C)]]*OO[[#This Row],[65]]</f>
        <v>3.2598298212090001E-4</v>
      </c>
      <c r="BP456" s="10">
        <f>3/24000000*OO[[#This Row],[124 (04JUL1985 09:00:00)-Water Temperature (C)]]*OO[[#This Row],[66]]</f>
        <v>3.2346431571499997E-4</v>
      </c>
      <c r="BQ456" s="10">
        <f>3/24000000*OO[[#This Row],[125 (04JUL1985 12:00:00)-Water Temperature (C)]]*OO[[#This Row],[67]]</f>
        <v>3.2009012439874996E-4</v>
      </c>
      <c r="BR456" s="10">
        <f>3/24000000*OO[[#This Row],[126 (04JUL1985 15:00:00)-Water Temperature (C)]]*OO[[#This Row],[68]]</f>
        <v>2.9223973002738746E-4</v>
      </c>
      <c r="BS456" s="10">
        <f>3/24000000*OO[[#This Row],[127 (04JUL1985 18:00:00)-Water Temperature (C)]]*OO[[#This Row],[69]]</f>
        <v>2.5937226118965E-4</v>
      </c>
      <c r="BT456" s="10">
        <f>3/24000000*OO[[#This Row],[128 (04JUL1985 21:00:00)-Water Temperature (C)]]*OO[[#This Row],[70]]</f>
        <v>2.3130279104058749E-4</v>
      </c>
      <c r="BU456" s="10">
        <f>3/24000000*OO[[#This Row],[129 (05JUL1985 00:00:00)-Water Temperature (C)]]*OO[[#This Row],[71]]</f>
        <v>2.0359681195425002E-4</v>
      </c>
      <c r="BV456" s="10">
        <f>3/24000000*OO[[#This Row],[130 (05JUL1985 03:00:00)-Water Temperature (C)]]*OO[[#This Row],[72]]</f>
        <v>1.8161777016245E-4</v>
      </c>
      <c r="BW456" s="10">
        <f>3/24000000*OO[[#This Row],[131 (05JUL1985 06:00:00)-Water Temperature (C)]]*OO[[#This Row],[73]]</f>
        <v>1.6409666701999999E-4</v>
      </c>
      <c r="BX456" s="10">
        <f>3/24000000*OO[[#This Row],[132 (05JUL1985 09:00:00)-Water Temperature (C)]]*OO[[#This Row],[74]]</f>
        <v>1.63930803065625E-4</v>
      </c>
      <c r="BY456" s="10">
        <f>3/24000000*OO[[#This Row],[133 (05JUL1985 12:00:00)-Water Temperature (C)]]*OO[[#This Row],[75]]</f>
        <v>1.79774823677625E-4</v>
      </c>
      <c r="BZ456" s="10">
        <f>3/24000000*OO[[#This Row],[134 (05JUL1985 15:00:00)-Water Temperature (C)]]*OO[[#This Row],[76]]</f>
        <v>1.9438775679804998E-4</v>
      </c>
      <c r="CA456" s="10">
        <f>3/24000000*OO[[#This Row],[135 (05JUL1985 18:00:00)-Water Temperature (C)]]*OO[[#This Row],[77]]</f>
        <v>1.8917326914153751E-4</v>
      </c>
      <c r="CB456" s="10">
        <f>3/24000000*OO[[#This Row],[136 (05JUL1985 21:00:00)-Water Temperature (C)]]*OO[[#This Row],[78]]</f>
        <v>1.628452487417375E-4</v>
      </c>
      <c r="CC456" s="10">
        <f>3/24000000*OO[[#This Row],[137 (06JUL1985 00:00:00)-Water Temperature (C)]]*OO[[#This Row],[79]]</f>
        <v>1.3633271067360001E-4</v>
      </c>
      <c r="CD456" s="10">
        <f>3/24000000*OO[[#This Row],[138 (06JUL1985 03:00:00)-Water Temperature (C)]]*OO[[#This Row],[80]]</f>
        <v>1.2059128583125001E-4</v>
      </c>
      <c r="CE456" s="10">
        <f>3/24000000*OO[[#This Row],[139 (06JUL1985 06:00:00)-Water Temperature (C)]]*OO[[#This Row],[81]]</f>
        <v>1.1037497789449999E-4</v>
      </c>
      <c r="CF456" s="10">
        <f>3/24000000*OO[[#This Row],[140 (06JUL1985 09:00:00)-Water Temperature (C)]]*OO[[#This Row],[82]]</f>
        <v>1.0840883577500001E-4</v>
      </c>
      <c r="CG456" s="10">
        <f>3/24000000*OO[[#This Row],[141 (06JUL1985 12:00:00)-Water Temperature (C)]]*OO[[#This Row],[83]]</f>
        <v>1.1208715800836251E-4</v>
      </c>
      <c r="CH456" s="10">
        <f>3/24000000*OO[[#This Row],[142 (06JUL1985 15:00:00)-Water Temperature (C)]]*OO[[#This Row],[84]]</f>
        <v>1.1167394139978751E-4</v>
      </c>
      <c r="CI456" s="10">
        <f>3/24000000*OO[[#This Row],[143 (06JUL1985 18:00:00)-Water Temperature (C)]]*OO[[#This Row],[85]]</f>
        <v>1.0636480806875E-4</v>
      </c>
      <c r="CJ456" s="10">
        <f>3/24000000*OO[[#This Row],[144 (06JUL1985 21:00:00)-Water Temperature (C)]]*OO[[#This Row],[86]]</f>
        <v>9.7983262240200001E-5</v>
      </c>
      <c r="CK456" s="10">
        <f>3/24000000*OO[[#This Row],[145 (07JUL1985 00:00:00)-Water Temperature (C)]]*OO[[#This Row],[87]]</f>
        <v>8.5827670137462507E-5</v>
      </c>
      <c r="CL456" s="10">
        <f>3/24000000*OO[[#This Row],[146 (07JUL1985 03:00:00)-Water Temperature (C)]]*OO[[#This Row],[88]]</f>
        <v>7.7664697984999992E-5</v>
      </c>
      <c r="CM456" s="10">
        <f>3/24000000*OO[[#This Row],[147 (07JUL1985 06:00:00)-Water Temperature (C)]]*OO[[#This Row],[89]]</f>
        <v>7.2957187386674997E-5</v>
      </c>
      <c r="CN456" s="10">
        <f>3/24000000*OO[[#This Row],[148 (07JUL1985 09:00:00)-Water Temperature (C)]]*OO[[#This Row],[90]]</f>
        <v>7.4190523669124997E-5</v>
      </c>
      <c r="CO456" s="10">
        <f>3/24000000*OO[[#This Row],[149 (07JUL1985 12:00:00)-Water Temperature (C)]]*OO[[#This Row],[91]]</f>
        <v>7.6302811447687488E-5</v>
      </c>
      <c r="CP456" s="10">
        <f>3/24000000*OO[[#This Row],[150 (07JUL1985 15:00:00)-Water Temperature (C)]]*OO[[#This Row],[92]]</f>
        <v>8.0751837684699994E-5</v>
      </c>
      <c r="CQ456" s="10">
        <f>3/24000000*OO[[#This Row],[151 (07JUL1985 18:00:00)-Water Temperature (C)]]*OO[[#This Row],[93]]</f>
        <v>8.3795212692199986E-5</v>
      </c>
      <c r="CR456" s="10">
        <f>3/24000000*OO[[#This Row],[152 (07JUL1985 21:00:00)-Water Temperature (C)]]*OO[[#This Row],[94]]</f>
        <v>7.7707021791424994E-5</v>
      </c>
      <c r="CS456" s="10">
        <f>3/24000000*OO[[#This Row],[153 (08JUL1985 00:00:00)-Water Temperature (C)]]*OO[[#This Row],[95]]</f>
        <v>6.5546375726049989E-5</v>
      </c>
      <c r="CT456" s="10">
        <f>3/24000000*OO[[#This Row],[154 (08JUL1985 03:00:00)-Water Temperature (C)]]*OO[[#This Row],[96]]</f>
        <v>5.7181488454368749E-5</v>
      </c>
      <c r="CU456" s="10">
        <f>3/24000000*OO[[#This Row],[155 (08JUL1985 06:00:00)-Water Temperature (C)]]*OO[[#This Row],[97]]</f>
        <v>5.2545024382102497E-5</v>
      </c>
      <c r="CV456" s="10">
        <f>3/24000000*OO[[#This Row],[156 (08JUL1985 09:00:00)-Water Temperature (C)]]*OO[[#This Row],[98]]</f>
        <v>5.3266218406650006E-5</v>
      </c>
      <c r="CW456" s="10">
        <f>3/24000000*OO[[#This Row],[157 (08JUL1985 12:00:00)-Water Temperature (C)]]*OO[[#This Row],[99]]</f>
        <v>5.3052406485211254E-5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0</v>
      </c>
      <c r="Y457" s="10">
        <f>3/24000000*OO[[#This Row],[81 (29JUN1985 00:00:00)-Water Temperature (C)]]*OO[[#This Row],[23]]</f>
        <v>0</v>
      </c>
      <c r="Z457" s="10">
        <f>3/24000000*OO[[#This Row],[82 (29JUN1985 03:00:00)-Water Temperature (C)]]*OO[[#This Row],[24]]</f>
        <v>0</v>
      </c>
      <c r="AA457" s="10">
        <f>3/24000000*OO[[#This Row],[83 (29JUN1985 06:00:00)-Water Temperature (C)]]*OO[[#This Row],[25]]</f>
        <v>0</v>
      </c>
      <c r="AB457" s="10">
        <f>3/24000000*OO[[#This Row],[84 (29JUN1985 09:00:00)-Water Temperature (C)]]*OO[[#This Row],[26]]</f>
        <v>3.7771122775319999E-43</v>
      </c>
      <c r="AC457" s="10">
        <f>3/24000000*OO[[#This Row],[85 (29JUN1985 12:00:00)-Water Temperature (C)]]*OO[[#This Row],[27]]</f>
        <v>2.1732623974289999E-37</v>
      </c>
      <c r="AD457" s="10">
        <f>3/24000000*OO[[#This Row],[86 (29JUN1985 15:00:00)-Water Temperature (C)]]*OO[[#This Row],[28]]</f>
        <v>1.6690210895699998E-31</v>
      </c>
      <c r="AE457" s="10">
        <f>3/24000000*OO[[#This Row],[88 (29JUN1985 21:00:00)-Water Temperature (C)]]*OO[[#This Row],[30]]</f>
        <v>3.7288479144979994E-23</v>
      </c>
      <c r="AF457" s="10">
        <f>3/24000000*OO[[#This Row],[88 (29JUN1985 21:00:00)-Water Temperature (C)]]*OO[[#This Row],[30]]</f>
        <v>3.7288479144979994E-23</v>
      </c>
      <c r="AG457" s="10">
        <f>3/24000000*OO[[#This Row],[89 (30JUN1985 00:00:00)-Water Temperature (C)]]*OO[[#This Row],[31]]</f>
        <v>4.2168270279712494E-20</v>
      </c>
      <c r="AH457" s="10">
        <f>3/24000000*OO[[#This Row],[90 (30JUN1985 03:00:00)-Water Temperature (C)]]*OO[[#This Row],[32]]</f>
        <v>1.8057446223905001E-17</v>
      </c>
      <c r="AI457" s="10">
        <f>3/24000000*OO[[#This Row],[91 (30JUN1985 06:00:00)-Water Temperature (C)]]*OO[[#This Row],[33]]</f>
        <v>3.6483581835236243E-15</v>
      </c>
      <c r="AJ457" s="10">
        <f>3/24000000*OO[[#This Row],[92 (30JUN1985 09:00:00)-Water Temperature (C)]]*OO[[#This Row],[34]]</f>
        <v>4.0641145698042498E-13</v>
      </c>
      <c r="AK457" s="10">
        <f>3/24000000*OO[[#This Row],[93 (30JUN1985 12:00:00)-Water Temperature (C)]]*OO[[#This Row],[35]]</f>
        <v>2.7860411012015001E-11</v>
      </c>
      <c r="AL457" s="10">
        <f>3/24000000*OO[[#This Row],[94 (30JUN1985 15:00:00)-Water Temperature (C)]]*OO[[#This Row],[36]]</f>
        <v>1.246883536134E-9</v>
      </c>
      <c r="AM457" s="10">
        <f>3/24000000*OO[[#This Row],[95 (30JUN1985 18:00:00)-Water Temperature (C)]]*OO[[#This Row],[37]]</f>
        <v>3.3807669305767496E-8</v>
      </c>
      <c r="AN457" s="10">
        <f>3/24000000*OO[[#This Row],[96 (30JUN1985 21:00:00)-Water Temperature (C)]]*OO[[#This Row],[38]]</f>
        <v>5.256811385326125E-7</v>
      </c>
      <c r="AO457" s="10">
        <f>3/24000000*OO[[#This Row],[97 (01JUL1985 00:00:00)-Water Temperature (C)]]*OO[[#This Row],[39]]</f>
        <v>5.2517984644799998E-6</v>
      </c>
      <c r="AP457" s="10">
        <f>3/24000000*OO[[#This Row],[98 (01JUL1985 03:00:00)-Water Temperature (C)]]*OO[[#This Row],[40]]</f>
        <v>3.8493640339087505E-5</v>
      </c>
      <c r="AQ457" s="10">
        <f>3/24000000*OO[[#This Row],[99 (01JUL1985 06:00:00)-Water Temperature (C)]]*OO[[#This Row],[41]]</f>
        <v>2.2081632218327499E-4</v>
      </c>
      <c r="AR457" s="10">
        <f>3/24000000*OO[[#This Row],[100 (01JUL1985 09:00:00)-Water Temperature (C)]]*OO[[#This Row],[42]]</f>
        <v>1.0702332730406249E-3</v>
      </c>
      <c r="AS457" s="10">
        <f>3/24000000*OO[[#This Row],[101 (01JUL1985 12:00:00)-Water Temperature (C)]]*OO[[#This Row],[43]]</f>
        <v>4.2193420983000001E-3</v>
      </c>
      <c r="AT457" s="10">
        <f>3/24000000*OO[[#This Row],[102 (01JUL1985 15:00:00)-Water Temperature (C)]]*OO[[#This Row],[44]]</f>
        <v>1.313365765005E-2</v>
      </c>
      <c r="AU457" s="10">
        <f>3/24000000*OO[[#This Row],[103 (01JUL1985 18:00:00)-Water Temperature (C)]]*OO[[#This Row],[45]]</f>
        <v>3.0784415467004996E-2</v>
      </c>
      <c r="AV457" s="10">
        <f>3/24000000*OO[[#This Row],[104 (01JUL1985 21:00:00)-Water Temperature (C)]]*OO[[#This Row],[46]]</f>
        <v>5.6573011966249996E-2</v>
      </c>
      <c r="AW457" s="10">
        <f>3/24000000*OO[[#This Row],[105 (02JUL1985 00:00:00)-Water Temperature (C)]]*OO[[#This Row],[47]]</f>
        <v>8.3895203622187497E-2</v>
      </c>
      <c r="AX457" s="10">
        <f>3/24000000*OO[[#This Row],[106 (02JUL1985 03:00:00)-Water Temperature (C)]]*OO[[#This Row],[48]]</f>
        <v>0.10819245035939999</v>
      </c>
      <c r="AY457" s="10">
        <f>3/24000000*OO[[#This Row],[107 (02JUL1985 06:00:00)-Water Temperature (C)]]*OO[[#This Row],[49]]</f>
        <v>0.1260680935366125</v>
      </c>
      <c r="AZ457" s="10">
        <f>3/24000000*OO[[#This Row],[108 (02JUL1985 09:00:00)-Water Temperature (C)]]*OO[[#This Row],[50]]</f>
        <v>0.14692252490794999</v>
      </c>
      <c r="BA457" s="10">
        <f>3/24000000*OO[[#This Row],[109 (02JUL1985 12:00:00)-Water Temperature (C)]]*OO[[#This Row],[51]]</f>
        <v>0.15696099138195002</v>
      </c>
      <c r="BB457" s="10">
        <f>3/24000000*OO[[#This Row],[110 (02JUL1985 15:00:00)-Water Temperature (C)]]*OO[[#This Row],[52]]</f>
        <v>0.148379855501175</v>
      </c>
      <c r="BC457" s="10">
        <f>3/24000000*OO[[#This Row],[111 (02JUL1985 18:00:00)-Water Temperature (C)]]*OO[[#This Row],[53]]</f>
        <v>0.11998254170148749</v>
      </c>
      <c r="BD457" s="10">
        <f>3/24000000*OO[[#This Row],[112 (02JUL1985 21:00:00)-Water Temperature (C)]]*OO[[#This Row],[54]]</f>
        <v>7.9571922347512494E-2</v>
      </c>
      <c r="BE457" s="10">
        <f>3/24000000*OO[[#This Row],[113 (03JUL1985 00:00:00)-Water Temperature (C)]]*OO[[#This Row],[55]]</f>
        <v>4.7455161392193752E-2</v>
      </c>
      <c r="BF457" s="10">
        <f>3/24000000*OO[[#This Row],[114 (03JUL1985 03:00:00)-Water Temperature (C)]]*OO[[#This Row],[56]]</f>
        <v>2.728185235455375E-2</v>
      </c>
      <c r="BG457" s="10">
        <f>3/24000000*OO[[#This Row],[115 (03JUL1985 06:00:00)-Water Temperature (C)]]*OO[[#This Row],[57]]</f>
        <v>1.5936074971063748E-2</v>
      </c>
      <c r="BH457" s="10">
        <f>3/24000000*OO[[#This Row],[116 (03JUL1985 09:00:00)-Water Temperature (C)]]*OO[[#This Row],[58]]</f>
        <v>1.0508305162836247E-2</v>
      </c>
      <c r="BI457" s="10">
        <f>3/24000000*OO[[#This Row],[117 (03JUL1985 12:00:00)-Water Temperature (C)]]*OO[[#This Row],[59]]</f>
        <v>7.6782062811500008E-3</v>
      </c>
      <c r="BJ457" s="10">
        <f>3/24000000*OO[[#This Row],[118 (03JUL1985 15:00:00)-Water Temperature (C)]]*OO[[#This Row],[60]]</f>
        <v>5.6849618582006248E-3</v>
      </c>
      <c r="BK457" s="10">
        <f>3/24000000*OO[[#This Row],[119 (03JUL1985 18:00:00)-Water Temperature (C)]]*OO[[#This Row],[61]]</f>
        <v>4.0144599267837493E-3</v>
      </c>
      <c r="BL457" s="10">
        <f>3/24000000*OO[[#This Row],[120 (03JUL1985 21:00:00)-Water Temperature (C)]]*OO[[#This Row],[62]]</f>
        <v>2.8164527508354993E-3</v>
      </c>
      <c r="BM457" s="10">
        <f>3/24000000*OO[[#This Row],[121 (04JUL1985 00:00:00)-Water Temperature (C)]]*OO[[#This Row],[63]]</f>
        <v>2.0538764709999999E-3</v>
      </c>
      <c r="BN457" s="10">
        <f>3/24000000*OO[[#This Row],[122 (04JUL1985 03:00:00)-Water Temperature (C)]]*OO[[#This Row],[64]]</f>
        <v>1.65054429752575E-3</v>
      </c>
      <c r="BO457" s="10">
        <f>3/24000000*OO[[#This Row],[123 (04JUL1985 06:00:00)-Water Temperature (C)]]*OO[[#This Row],[65]]</f>
        <v>1.4462766475364999E-3</v>
      </c>
      <c r="BP457" s="10">
        <f>3/24000000*OO[[#This Row],[124 (04JUL1985 09:00:00)-Water Temperature (C)]]*OO[[#This Row],[66]]</f>
        <v>1.4293539854992501E-3</v>
      </c>
      <c r="BQ457" s="10">
        <f>3/24000000*OO[[#This Row],[125 (04JUL1985 12:00:00)-Water Temperature (C)]]*OO[[#This Row],[67]]</f>
        <v>1.41331853364E-3</v>
      </c>
      <c r="BR457" s="10">
        <f>3/24000000*OO[[#This Row],[126 (04JUL1985 15:00:00)-Water Temperature (C)]]*OO[[#This Row],[68]]</f>
        <v>1.30595796169475E-3</v>
      </c>
      <c r="BS457" s="10">
        <f>3/24000000*OO[[#This Row],[127 (04JUL1985 18:00:00)-Water Temperature (C)]]*OO[[#This Row],[69]]</f>
        <v>1.1758299946948751E-3</v>
      </c>
      <c r="BT457" s="10">
        <f>3/24000000*OO[[#This Row],[128 (04JUL1985 21:00:00)-Water Temperature (C)]]*OO[[#This Row],[70]]</f>
        <v>1.0599980264977501E-3</v>
      </c>
      <c r="BU457" s="10">
        <f>3/24000000*OO[[#This Row],[129 (05JUL1985 00:00:00)-Water Temperature (C)]]*OO[[#This Row],[71]]</f>
        <v>9.4472852240300002E-4</v>
      </c>
      <c r="BV457" s="10">
        <f>3/24000000*OO[[#This Row],[130 (05JUL1985 03:00:00)-Water Temperature (C)]]*OO[[#This Row],[72]]</f>
        <v>8.5046132082100014E-4</v>
      </c>
      <c r="BW457" s="10">
        <f>3/24000000*OO[[#This Row],[131 (05JUL1985 06:00:00)-Water Temperature (C)]]*OO[[#This Row],[73]]</f>
        <v>7.7544122717837505E-4</v>
      </c>
      <c r="BX457" s="10">
        <f>3/24000000*OO[[#This Row],[132 (05JUL1985 09:00:00)-Water Temperature (C)]]*OO[[#This Row],[74]]</f>
        <v>7.8061990556549995E-4</v>
      </c>
      <c r="BY457" s="10">
        <f>3/24000000*OO[[#This Row],[133 (05JUL1985 12:00:00)-Water Temperature (C)]]*OO[[#This Row],[75]]</f>
        <v>8.6502677736687505E-4</v>
      </c>
      <c r="BZ457" s="10">
        <f>3/24000000*OO[[#This Row],[134 (05JUL1985 15:00:00)-Water Temperature (C)]]*OO[[#This Row],[76]]</f>
        <v>9.4361994667874986E-4</v>
      </c>
      <c r="CA457" s="10">
        <f>3/24000000*OO[[#This Row],[135 (05JUL1985 18:00:00)-Water Temperature (C)]]*OO[[#This Row],[77]]</f>
        <v>9.2599043804587487E-4</v>
      </c>
      <c r="CB457" s="10">
        <f>3/24000000*OO[[#This Row],[136 (05JUL1985 21:00:00)-Water Temperature (C)]]*OO[[#This Row],[78]]</f>
        <v>8.0274753675937504E-4</v>
      </c>
      <c r="CC457" s="10">
        <f>3/24000000*OO[[#This Row],[137 (06JUL1985 00:00:00)-Water Temperature (C)]]*OO[[#This Row],[79]]</f>
        <v>6.7413229307049986E-4</v>
      </c>
      <c r="CD457" s="10">
        <f>3/24000000*OO[[#This Row],[138 (06JUL1985 03:00:00)-Water Temperature (C)]]*OO[[#This Row],[80]]</f>
        <v>5.9093563458539997E-4</v>
      </c>
      <c r="CE457" s="10">
        <f>3/24000000*OO[[#This Row],[139 (06JUL1985 06:00:00)-Water Temperature (C)]]*OO[[#This Row],[81]]</f>
        <v>5.3414320794369996E-4</v>
      </c>
      <c r="CF457" s="10">
        <f>3/24000000*OO[[#This Row],[140 (06JUL1985 09:00:00)-Water Temperature (C)]]*OO[[#This Row],[82]]</f>
        <v>5.1857597642324994E-4</v>
      </c>
      <c r="CG457" s="10">
        <f>3/24000000*OO[[#This Row],[141 (06JUL1985 12:00:00)-Water Temperature (C)]]*OO[[#This Row],[83]]</f>
        <v>5.3176799537675004E-4</v>
      </c>
      <c r="CH457" s="10">
        <f>3/24000000*OO[[#This Row],[142 (06JUL1985 15:00:00)-Water Temperature (C)]]*OO[[#This Row],[84]]</f>
        <v>5.2826072529937494E-4</v>
      </c>
      <c r="CI457" s="10">
        <f>3/24000000*OO[[#This Row],[143 (06JUL1985 18:00:00)-Water Temperature (C)]]*OO[[#This Row],[85]]</f>
        <v>5.0503143647088751E-4</v>
      </c>
      <c r="CJ457" s="10">
        <f>3/24000000*OO[[#This Row],[144 (06JUL1985 21:00:00)-Water Temperature (C)]]*OO[[#This Row],[86]]</f>
        <v>4.64172914534925E-4</v>
      </c>
      <c r="CK457" s="10">
        <f>3/24000000*OO[[#This Row],[145 (07JUL1985 00:00:00)-Water Temperature (C)]]*OO[[#This Row],[87]]</f>
        <v>4.058354552439375E-4</v>
      </c>
      <c r="CL457" s="10">
        <f>3/24000000*OO[[#This Row],[146 (07JUL1985 03:00:00)-Water Temperature (C)]]*OO[[#This Row],[88]]</f>
        <v>3.6446565983512498E-4</v>
      </c>
      <c r="CM457" s="10">
        <f>3/24000000*OO[[#This Row],[147 (07JUL1985 06:00:00)-Water Temperature (C)]]*OO[[#This Row],[89]]</f>
        <v>3.3918453297706252E-4</v>
      </c>
      <c r="CN457" s="10">
        <f>3/24000000*OO[[#This Row],[148 (07JUL1985 09:00:00)-Water Temperature (C)]]*OO[[#This Row],[90]]</f>
        <v>3.4145674265439996E-4</v>
      </c>
      <c r="CO457" s="10">
        <f>3/24000000*OO[[#This Row],[149 (07JUL1985 12:00:00)-Water Temperature (C)]]*OO[[#This Row],[91]]</f>
        <v>3.5103647829749996E-4</v>
      </c>
      <c r="CP457" s="10">
        <f>3/24000000*OO[[#This Row],[150 (07JUL1985 15:00:00)-Water Temperature (C)]]*OO[[#This Row],[92]]</f>
        <v>3.7129753195188752E-4</v>
      </c>
      <c r="CQ457" s="10">
        <f>3/24000000*OO[[#This Row],[151 (07JUL1985 18:00:00)-Water Temperature (C)]]*OO[[#This Row],[93]]</f>
        <v>3.8619223543304995E-4</v>
      </c>
      <c r="CR457" s="10">
        <f>3/24000000*OO[[#This Row],[152 (07JUL1985 21:00:00)-Water Temperature (C)]]*OO[[#This Row],[94]]</f>
        <v>3.5745018673357499E-4</v>
      </c>
      <c r="CS457" s="10">
        <f>3/24000000*OO[[#This Row],[153 (08JUL1985 00:00:00)-Water Temperature (C)]]*OO[[#This Row],[95]]</f>
        <v>3.0240997110118748E-4</v>
      </c>
      <c r="CT457" s="10">
        <f>3/24000000*OO[[#This Row],[154 (08JUL1985 03:00:00)-Water Temperature (C)]]*OO[[#This Row],[96]]</f>
        <v>2.6229427151151248E-4</v>
      </c>
      <c r="CU457" s="10">
        <f>3/24000000*OO[[#This Row],[155 (08JUL1985 06:00:00)-Water Temperature (C)]]*OO[[#This Row],[97]]</f>
        <v>2.3903309974814997E-4</v>
      </c>
      <c r="CV457" s="10">
        <f>3/24000000*OO[[#This Row],[156 (08JUL1985 09:00:00)-Water Temperature (C)]]*OO[[#This Row],[98]]</f>
        <v>2.4037830739518748E-4</v>
      </c>
      <c r="CW457" s="10">
        <f>3/24000000*OO[[#This Row],[157 (08JUL1985 12:00:00)-Water Temperature (C)]]*OO[[#This Row],[99]]</f>
        <v>2.37135530172125E-4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0</v>
      </c>
      <c r="Y458" s="10">
        <f>3/24000000*OO[[#This Row],[81 (29JUN1985 00:00:00)-Water Temperature (C)]]*OO[[#This Row],[23]]</f>
        <v>0</v>
      </c>
      <c r="Z458" s="10">
        <f>3/24000000*OO[[#This Row],[82 (29JUN1985 03:00:00)-Water Temperature (C)]]*OO[[#This Row],[24]]</f>
        <v>0</v>
      </c>
      <c r="AA458" s="10">
        <f>3/24000000*OO[[#This Row],[83 (29JUN1985 06:00:00)-Water Temperature (C)]]*OO[[#This Row],[25]]</f>
        <v>0</v>
      </c>
      <c r="AB458" s="10">
        <f>3/24000000*OO[[#This Row],[84 (29JUN1985 09:00:00)-Water Temperature (C)]]*OO[[#This Row],[26]]</f>
        <v>8.2058259004312495E-44</v>
      </c>
      <c r="AC458" s="10">
        <f>3/24000000*OO[[#This Row],[85 (29JUN1985 12:00:00)-Water Temperature (C)]]*OO[[#This Row],[27]]</f>
        <v>4.5546728819864997E-38</v>
      </c>
      <c r="AD458" s="10">
        <f>3/24000000*OO[[#This Row],[86 (29JUN1985 15:00:00)-Water Temperature (C)]]*OO[[#This Row],[28]]</f>
        <v>4.0301508610675003E-32</v>
      </c>
      <c r="AE458" s="10">
        <f>3/24000000*OO[[#This Row],[88 (29JUN1985 21:00:00)-Water Temperature (C)]]*OO[[#This Row],[30]]</f>
        <v>1.3727357629098748E-23</v>
      </c>
      <c r="AF458" s="10">
        <f>3/24000000*OO[[#This Row],[88 (29JUN1985 21:00:00)-Water Temperature (C)]]*OO[[#This Row],[30]]</f>
        <v>1.3727357629098748E-23</v>
      </c>
      <c r="AG458" s="10">
        <f>3/24000000*OO[[#This Row],[89 (30JUN1985 00:00:00)-Water Temperature (C)]]*OO[[#This Row],[31]]</f>
        <v>1.7845311816465E-20</v>
      </c>
      <c r="AH458" s="10">
        <f>3/24000000*OO[[#This Row],[90 (30JUN1985 03:00:00)-Water Temperature (C)]]*OO[[#This Row],[32]]</f>
        <v>8.3552405862250002E-18</v>
      </c>
      <c r="AI458" s="10">
        <f>3/24000000*OO[[#This Row],[91 (30JUN1985 06:00:00)-Water Temperature (C)]]*OO[[#This Row],[33]]</f>
        <v>1.8106206103721247E-15</v>
      </c>
      <c r="AJ458" s="10">
        <f>3/24000000*OO[[#This Row],[92 (30JUN1985 09:00:00)-Water Temperature (C)]]*OO[[#This Row],[34]]</f>
        <v>2.1414191668326251E-13</v>
      </c>
      <c r="AK458" s="10">
        <f>3/24000000*OO[[#This Row],[93 (30JUN1985 12:00:00)-Water Temperature (C)]]*OO[[#This Row],[35]]</f>
        <v>1.5493091294047499E-11</v>
      </c>
      <c r="AL458" s="10">
        <f>3/24000000*OO[[#This Row],[94 (30JUN1985 15:00:00)-Water Temperature (C)]]*OO[[#This Row],[36]]</f>
        <v>7.3000487547450002E-10</v>
      </c>
      <c r="AM458" s="10">
        <f>3/24000000*OO[[#This Row],[95 (30JUN1985 18:00:00)-Water Temperature (C)]]*OO[[#This Row],[37]]</f>
        <v>2.10067824642E-8</v>
      </c>
      <c r="AN458" s="10">
        <f>3/24000000*OO[[#This Row],[96 (30JUN1985 21:00:00)-Water Temperature (C)]]*OO[[#This Row],[38]]</f>
        <v>3.4858828608977496E-7</v>
      </c>
      <c r="AO458" s="10">
        <f>3/24000000*OO[[#This Row],[97 (01JUL1985 00:00:00)-Water Temperature (C)]]*OO[[#This Row],[39]]</f>
        <v>3.7135583860537493E-6</v>
      </c>
      <c r="AP458" s="10">
        <f>3/24000000*OO[[#This Row],[98 (01JUL1985 03:00:00)-Water Temperature (C)]]*OO[[#This Row],[40]]</f>
        <v>2.8526503759837499E-5</v>
      </c>
      <c r="AQ458" s="10">
        <f>3/24000000*OO[[#This Row],[99 (01JUL1985 06:00:00)-Water Temperature (C)]]*OO[[#This Row],[41]]</f>
        <v>1.7003953198939996E-4</v>
      </c>
      <c r="AR458" s="10">
        <f>3/24000000*OO[[#This Row],[100 (01JUL1985 09:00:00)-Water Temperature (C)]]*OO[[#This Row],[42]]</f>
        <v>8.5278920863199998E-4</v>
      </c>
      <c r="AS458" s="10">
        <f>3/24000000*OO[[#This Row],[101 (01JUL1985 12:00:00)-Water Temperature (C)]]*OO[[#This Row],[43]]</f>
        <v>3.4949724008887495E-3</v>
      </c>
      <c r="AT458" s="10">
        <f>3/24000000*OO[[#This Row],[102 (01JUL1985 15:00:00)-Water Temperature (C)]]*OO[[#This Row],[44]]</f>
        <v>1.1391945093924999E-2</v>
      </c>
      <c r="AU458" s="10">
        <f>3/24000000*OO[[#This Row],[103 (01JUL1985 18:00:00)-Water Temperature (C)]]*OO[[#This Row],[45]]</f>
        <v>2.8097770764837503E-2</v>
      </c>
      <c r="AV458" s="10">
        <f>3/24000000*OO[[#This Row],[104 (01JUL1985 21:00:00)-Water Temperature (C)]]*OO[[#This Row],[46]]</f>
        <v>5.4348892412762501E-2</v>
      </c>
      <c r="AW458" s="10">
        <f>3/24000000*OO[[#This Row],[105 (02JUL1985 00:00:00)-Water Temperature (C)]]*OO[[#This Row],[47]]</f>
        <v>8.46617140099125E-2</v>
      </c>
      <c r="AX458" s="10">
        <f>3/24000000*OO[[#This Row],[106 (02JUL1985 03:00:00)-Water Temperature (C)]]*OO[[#This Row],[48]]</f>
        <v>0.11382271678575</v>
      </c>
      <c r="AY458" s="10">
        <f>3/24000000*OO[[#This Row],[107 (02JUL1985 06:00:00)-Water Temperature (C)]]*OO[[#This Row],[49]]</f>
        <v>0.13767531531794999</v>
      </c>
      <c r="AZ458" s="10">
        <f>3/24000000*OO[[#This Row],[108 (02JUL1985 09:00:00)-Water Temperature (C)]]*OO[[#This Row],[50]]</f>
        <v>0.16599799628055004</v>
      </c>
      <c r="BA458" s="10">
        <f>3/24000000*OO[[#This Row],[109 (02JUL1985 12:00:00)-Water Temperature (C)]]*OO[[#This Row],[51]]</f>
        <v>0.18559905751573749</v>
      </c>
      <c r="BB458" s="10">
        <f>3/24000000*OO[[#This Row],[110 (02JUL1985 15:00:00)-Water Temperature (C)]]*OO[[#This Row],[52]]</f>
        <v>0.18522096064477497</v>
      </c>
      <c r="BC458" s="10">
        <f>3/24000000*OO[[#This Row],[111 (02JUL1985 18:00:00)-Water Temperature (C)]]*OO[[#This Row],[53]]</f>
        <v>0.15908090420750001</v>
      </c>
      <c r="BD458" s="10">
        <f>3/24000000*OO[[#This Row],[112 (02JUL1985 21:00:00)-Water Temperature (C)]]*OO[[#This Row],[54]]</f>
        <v>0.113354018733375</v>
      </c>
      <c r="BE458" s="10">
        <f>3/24000000*OO[[#This Row],[113 (03JUL1985 00:00:00)-Water Temperature (C)]]*OO[[#This Row],[55]]</f>
        <v>7.29469787221E-2</v>
      </c>
      <c r="BF458" s="10">
        <f>3/24000000*OO[[#This Row],[114 (03JUL1985 03:00:00)-Water Temperature (C)]]*OO[[#This Row],[56]]</f>
        <v>4.5248151857999998E-2</v>
      </c>
      <c r="BG458" s="10">
        <f>3/24000000*OO[[#This Row],[115 (03JUL1985 06:00:00)-Water Temperature (C)]]*OO[[#This Row],[57]]</f>
        <v>2.8752660404159996E-2</v>
      </c>
      <c r="BH458" s="10">
        <f>3/24000000*OO[[#This Row],[116 (03JUL1985 09:00:00)-Water Temperature (C)]]*OO[[#This Row],[58]]</f>
        <v>2.08247968772425E-2</v>
      </c>
      <c r="BI458" s="10">
        <f>3/24000000*OO[[#This Row],[117 (03JUL1985 12:00:00)-Water Temperature (C)]]*OO[[#This Row],[59]]</f>
        <v>1.6973482849504999E-2</v>
      </c>
      <c r="BJ458" s="10">
        <f>3/24000000*OO[[#This Row],[118 (03JUL1985 15:00:00)-Water Temperature (C)]]*OO[[#This Row],[60]]</f>
        <v>1.4104620321125E-2</v>
      </c>
      <c r="BK458" s="10">
        <f>3/24000000*OO[[#This Row],[119 (03JUL1985 18:00:00)-Water Temperature (C)]]*OO[[#This Row],[61]]</f>
        <v>1.1054446188240001E-2</v>
      </c>
      <c r="BL458" s="10">
        <f>3/24000000*OO[[#This Row],[120 (03JUL1985 21:00:00)-Water Temperature (C)]]*OO[[#This Row],[62]]</f>
        <v>8.3519492128612486E-3</v>
      </c>
      <c r="BM458" s="10">
        <f>3/24000000*OO[[#This Row],[121 (04JUL1985 00:00:00)-Water Temperature (C)]]*OO[[#This Row],[63]]</f>
        <v>6.3470960597887503E-3</v>
      </c>
      <c r="BN458" s="10">
        <f>3/24000000*OO[[#This Row],[122 (04JUL1985 03:00:00)-Water Temperature (C)]]*OO[[#This Row],[64]]</f>
        <v>5.1318080976735002E-3</v>
      </c>
      <c r="BO458" s="10">
        <f>3/24000000*OO[[#This Row],[123 (04JUL1985 06:00:00)-Water Temperature (C)]]*OO[[#This Row],[65]]</f>
        <v>4.4448750465689987E-3</v>
      </c>
      <c r="BP458" s="10">
        <f>3/24000000*OO[[#This Row],[124 (04JUL1985 09:00:00)-Water Temperature (C)]]*OO[[#This Row],[66]]</f>
        <v>4.3196754719656248E-3</v>
      </c>
      <c r="BQ458" s="10">
        <f>3/24000000*OO[[#This Row],[125 (04JUL1985 12:00:00)-Water Temperature (C)]]*OO[[#This Row],[67]]</f>
        <v>4.2328774878059999E-3</v>
      </c>
      <c r="BR458" s="10">
        <f>3/24000000*OO[[#This Row],[126 (04JUL1985 15:00:00)-Water Temperature (C)]]*OO[[#This Row],[68]]</f>
        <v>3.9323027284530005E-3</v>
      </c>
      <c r="BS458" s="10">
        <f>3/24000000*OO[[#This Row],[127 (04JUL1985 18:00:00)-Water Temperature (C)]]*OO[[#This Row],[69]]</f>
        <v>3.5580357632537499E-3</v>
      </c>
      <c r="BT458" s="10">
        <f>3/24000000*OO[[#This Row],[128 (04JUL1985 21:00:00)-Water Temperature (C)]]*OO[[#This Row],[70]]</f>
        <v>3.2174402434899997E-3</v>
      </c>
      <c r="BU458" s="10">
        <f>3/24000000*OO[[#This Row],[129 (05JUL1985 00:00:00)-Water Temperature (C)]]*OO[[#This Row],[71]]</f>
        <v>2.8795199294069998E-3</v>
      </c>
      <c r="BV458" s="10">
        <f>3/24000000*OO[[#This Row],[130 (05JUL1985 03:00:00)-Water Temperature (C)]]*OO[[#This Row],[72]]</f>
        <v>2.5917980345906248E-3</v>
      </c>
      <c r="BW458" s="10">
        <f>3/24000000*OO[[#This Row],[131 (05JUL1985 06:00:00)-Water Temperature (C)]]*OO[[#This Row],[73]]</f>
        <v>2.3581909242788748E-3</v>
      </c>
      <c r="BX458" s="10">
        <f>3/24000000*OO[[#This Row],[132 (05JUL1985 09:00:00)-Water Temperature (C)]]*OO[[#This Row],[74]]</f>
        <v>2.364257532429E-3</v>
      </c>
      <c r="BY458" s="10">
        <f>3/24000000*OO[[#This Row],[133 (05JUL1985 12:00:00)-Water Temperature (C)]]*OO[[#This Row],[75]]</f>
        <v>2.6147820414333749E-3</v>
      </c>
      <c r="BZ458" s="10">
        <f>3/24000000*OO[[#This Row],[134 (05JUL1985 15:00:00)-Water Temperature (C)]]*OO[[#This Row],[76]]</f>
        <v>2.8594053316927494E-3</v>
      </c>
      <c r="CA458" s="10">
        <f>3/24000000*OO[[#This Row],[135 (05JUL1985 18:00:00)-Water Temperature (C)]]*OO[[#This Row],[77]]</f>
        <v>2.8225693188875006E-3</v>
      </c>
      <c r="CB458" s="10">
        <f>3/24000000*OO[[#This Row],[136 (05JUL1985 21:00:00)-Water Temperature (C)]]*OO[[#This Row],[78]]</f>
        <v>2.4774523419800001E-3</v>
      </c>
      <c r="CC458" s="10">
        <f>3/24000000*OO[[#This Row],[137 (06JUL1985 00:00:00)-Water Temperature (C)]]*OO[[#This Row],[79]]</f>
        <v>2.1002532591229998E-3</v>
      </c>
      <c r="CD458" s="10">
        <f>3/24000000*OO[[#This Row],[138 (06JUL1985 03:00:00)-Water Temperature (C)]]*OO[[#This Row],[80]]</f>
        <v>1.8367510916695001E-3</v>
      </c>
      <c r="CE458" s="10">
        <f>3/24000000*OO[[#This Row],[139 (06JUL1985 06:00:00)-Water Temperature (C)]]*OO[[#This Row],[81]]</f>
        <v>1.645598404361E-3</v>
      </c>
      <c r="CF458" s="10">
        <f>3/24000000*OO[[#This Row],[140 (06JUL1985 09:00:00)-Water Temperature (C)]]*OO[[#This Row],[82]]</f>
        <v>1.576009263772875E-3</v>
      </c>
      <c r="CG458" s="10">
        <f>3/24000000*OO[[#This Row],[141 (06JUL1985 12:00:00)-Water Temperature (C)]]*OO[[#This Row],[83]]</f>
        <v>1.6004153899679997E-3</v>
      </c>
      <c r="CH458" s="10">
        <f>3/24000000*OO[[#This Row],[142 (06JUL1985 15:00:00)-Water Temperature (C)]]*OO[[#This Row],[84]]</f>
        <v>1.585912854028125E-3</v>
      </c>
      <c r="CI458" s="10">
        <f>3/24000000*OO[[#This Row],[143 (06JUL1985 18:00:00)-Water Temperature (C)]]*OO[[#This Row],[85]]</f>
        <v>1.52593504557025E-3</v>
      </c>
      <c r="CJ458" s="10">
        <f>3/24000000*OO[[#This Row],[144 (06JUL1985 21:00:00)-Water Temperature (C)]]*OO[[#This Row],[86]]</f>
        <v>1.4063200148068751E-3</v>
      </c>
      <c r="CK458" s="10">
        <f>3/24000000*OO[[#This Row],[145 (07JUL1985 00:00:00)-Water Temperature (C)]]*OO[[#This Row],[87]]</f>
        <v>1.2359524705811251E-3</v>
      </c>
      <c r="CL458" s="10">
        <f>3/24000000*OO[[#This Row],[146 (07JUL1985 03:00:00)-Water Temperature (C)]]*OO[[#This Row],[88]]</f>
        <v>1.1079593650899998E-3</v>
      </c>
      <c r="CM458" s="10">
        <f>3/24000000*OO[[#This Row],[147 (07JUL1985 06:00:00)-Water Temperature (C)]]*OO[[#This Row],[89]]</f>
        <v>1.0235845446049999E-3</v>
      </c>
      <c r="CN458" s="10">
        <f>3/24000000*OO[[#This Row],[148 (07JUL1985 09:00:00)-Water Temperature (C)]]*OO[[#This Row],[90]]</f>
        <v>1.021208345064E-3</v>
      </c>
      <c r="CO458" s="10">
        <f>3/24000000*OO[[#This Row],[149 (07JUL1985 12:00:00)-Water Temperature (C)]]*OO[[#This Row],[91]]</f>
        <v>1.0452003995103749E-3</v>
      </c>
      <c r="CP458" s="10">
        <f>3/24000000*OO[[#This Row],[150 (07JUL1985 15:00:00)-Water Temperature (C)]]*OO[[#This Row],[92]]</f>
        <v>1.10455026826525E-3</v>
      </c>
      <c r="CQ458" s="10">
        <f>3/24000000*OO[[#This Row],[151 (07JUL1985 18:00:00)-Water Temperature (C)]]*OO[[#This Row],[93]]</f>
        <v>1.1514708468053751E-3</v>
      </c>
      <c r="CR458" s="10">
        <f>3/24000000*OO[[#This Row],[152 (07JUL1985 21:00:00)-Water Temperature (C)]]*OO[[#This Row],[94]]</f>
        <v>1.072230368101E-3</v>
      </c>
      <c r="CS458" s="10">
        <f>3/24000000*OO[[#This Row],[153 (08JUL1985 00:00:00)-Water Temperature (C)]]*OO[[#This Row],[95]]</f>
        <v>9.17296391751375E-4</v>
      </c>
      <c r="CT458" s="10">
        <f>3/24000000*OO[[#This Row],[154 (08JUL1985 03:00:00)-Water Temperature (C)]]*OO[[#This Row],[96]]</f>
        <v>7.9711606031174979E-4</v>
      </c>
      <c r="CU458" s="10">
        <f>3/24000000*OO[[#This Row],[155 (08JUL1985 06:00:00)-Water Temperature (C)]]*OO[[#This Row],[97]]</f>
        <v>7.233197296187499E-4</v>
      </c>
      <c r="CV458" s="10">
        <f>3/24000000*OO[[#This Row],[156 (08JUL1985 09:00:00)-Water Temperature (C)]]*OO[[#This Row],[98]]</f>
        <v>7.2027272749574994E-4</v>
      </c>
      <c r="CW458" s="10">
        <f>3/24000000*OO[[#This Row],[157 (08JUL1985 12:00:00)-Water Temperature (C)]]*OO[[#This Row],[99]]</f>
        <v>7.0461916453125003E-4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0</v>
      </c>
      <c r="Y459" s="10">
        <f>3/24000000*OO[[#This Row],[81 (29JUN1985 00:00:00)-Water Temperature (C)]]*OO[[#This Row],[23]]</f>
        <v>0</v>
      </c>
      <c r="Z459" s="10">
        <f>3/24000000*OO[[#This Row],[82 (29JUN1985 03:00:00)-Water Temperature (C)]]*OO[[#This Row],[24]]</f>
        <v>0</v>
      </c>
      <c r="AA459" s="10">
        <f>3/24000000*OO[[#This Row],[83 (29JUN1985 06:00:00)-Water Temperature (C)]]*OO[[#This Row],[25]]</f>
        <v>0</v>
      </c>
      <c r="AB459" s="10">
        <f>3/24000000*OO[[#This Row],[84 (29JUN1985 09:00:00)-Water Temperature (C)]]*OO[[#This Row],[26]]</f>
        <v>0</v>
      </c>
      <c r="AC459" s="10">
        <f>3/24000000*OO[[#This Row],[85 (29JUN1985 12:00:00)-Water Temperature (C)]]*OO[[#This Row],[27]]</f>
        <v>1.7943565558425E-38</v>
      </c>
      <c r="AD459" s="10">
        <f>3/24000000*OO[[#This Row],[86 (29JUN1985 15:00:00)-Water Temperature (C)]]*OO[[#This Row],[28]]</f>
        <v>1.7717244523719999E-32</v>
      </c>
      <c r="AE459" s="10">
        <f>3/24000000*OO[[#This Row],[88 (29JUN1985 21:00:00)-Water Temperature (C)]]*OO[[#This Row],[30]]</f>
        <v>6.8862301853437499E-24</v>
      </c>
      <c r="AF459" s="10">
        <f>3/24000000*OO[[#This Row],[88 (29JUN1985 21:00:00)-Water Temperature (C)]]*OO[[#This Row],[30]]</f>
        <v>6.8862301853437499E-24</v>
      </c>
      <c r="AG459" s="10">
        <f>3/24000000*OO[[#This Row],[89 (30JUN1985 00:00:00)-Water Temperature (C)]]*OO[[#This Row],[31]]</f>
        <v>9.8128098292850007E-21</v>
      </c>
      <c r="AH459" s="10">
        <f>3/24000000*OO[[#This Row],[90 (30JUN1985 03:00:00)-Water Temperature (C)]]*OO[[#This Row],[32]]</f>
        <v>5.0253934812287493E-18</v>
      </c>
      <c r="AI459" s="10">
        <f>3/24000000*OO[[#This Row],[91 (30JUN1985 06:00:00)-Water Temperature (C)]]*OO[[#This Row],[33]]</f>
        <v>1.1659446189212502E-15</v>
      </c>
      <c r="AJ459" s="10">
        <f>3/24000000*OO[[#This Row],[92 (30JUN1985 09:00:00)-Water Temperature (C)]]*OO[[#This Row],[34]]</f>
        <v>1.4571516801359998E-13</v>
      </c>
      <c r="AK459" s="10">
        <f>3/24000000*OO[[#This Row],[93 (30JUN1985 12:00:00)-Water Temperature (C)]]*OO[[#This Row],[35]]</f>
        <v>1.1027768819632501E-11</v>
      </c>
      <c r="AL459" s="10">
        <f>3/24000000*OO[[#This Row],[94 (30JUN1985 15:00:00)-Water Temperature (C)]]*OO[[#This Row],[36]]</f>
        <v>5.4343529450778738E-10</v>
      </c>
      <c r="AM459" s="10">
        <f>3/24000000*OO[[#This Row],[95 (30JUN1985 18:00:00)-Water Temperature (C)]]*OO[[#This Row],[37]]</f>
        <v>1.6508628901765003E-8</v>
      </c>
      <c r="AN459" s="10">
        <f>3/24000000*OO[[#This Row],[96 (30JUN1985 21:00:00)-Water Temperature (C)]]*OO[[#This Row],[38]]</f>
        <v>2.9286062759561254E-7</v>
      </c>
      <c r="AO459" s="10">
        <f>3/24000000*OO[[#This Row],[97 (01JUL1985 00:00:00)-Water Temperature (C)]]*OO[[#This Row],[39]]</f>
        <v>3.330513818355125E-6</v>
      </c>
      <c r="AP459" s="10">
        <f>3/24000000*OO[[#This Row],[98 (01JUL1985 03:00:00)-Water Temperature (C)]]*OO[[#This Row],[40]]</f>
        <v>2.6944345968587497E-5</v>
      </c>
      <c r="AQ459" s="10">
        <f>3/24000000*OO[[#This Row],[99 (01JUL1985 06:00:00)-Water Temperature (C)]]*OO[[#This Row],[41]]</f>
        <v>1.6701894051930001E-4</v>
      </c>
      <c r="AR459" s="10">
        <f>3/24000000*OO[[#This Row],[100 (01JUL1985 09:00:00)-Water Temperature (C)]]*OO[[#This Row],[42]]</f>
        <v>8.6354464233262497E-4</v>
      </c>
      <c r="AS459" s="10">
        <f>3/24000000*OO[[#This Row],[101 (01JUL1985 12:00:00)-Water Temperature (C)]]*OO[[#This Row],[43]]</f>
        <v>3.6579186743715001E-3</v>
      </c>
      <c r="AT459" s="10">
        <f>3/24000000*OO[[#This Row],[102 (01JUL1985 15:00:00)-Water Temperature (C)]]*OO[[#This Row],[44]]</f>
        <v>1.2421579423065E-2</v>
      </c>
      <c r="AU459" s="10">
        <f>3/24000000*OO[[#This Row],[103 (01JUL1985 18:00:00)-Water Temperature (C)]]*OO[[#This Row],[45]]</f>
        <v>3.2233307315448746E-2</v>
      </c>
      <c r="AV459" s="10">
        <f>3/24000000*OO[[#This Row],[104 (01JUL1985 21:00:00)-Water Temperature (C)]]*OO[[#This Row],[46]]</f>
        <v>6.5764125443249999E-2</v>
      </c>
      <c r="AW459" s="10">
        <f>3/24000000*OO[[#This Row],[105 (02JUL1985 00:00:00)-Water Temperature (C)]]*OO[[#This Row],[47]]</f>
        <v>0.10788016771964998</v>
      </c>
      <c r="AX459" s="10">
        <f>3/24000000*OO[[#This Row],[106 (02JUL1985 03:00:00)-Water Temperature (C)]]*OO[[#This Row],[48]]</f>
        <v>0.15170664177514998</v>
      </c>
      <c r="AY459" s="10">
        <f>3/24000000*OO[[#This Row],[107 (02JUL1985 06:00:00)-Water Temperature (C)]]*OO[[#This Row],[49]]</f>
        <v>0.19046686844709998</v>
      </c>
      <c r="AZ459" s="10">
        <f>3/24000000*OO[[#This Row],[108 (02JUL1985 09:00:00)-Water Temperature (C)]]*OO[[#This Row],[50]]</f>
        <v>0.23602572322046247</v>
      </c>
      <c r="BA459" s="10">
        <f>3/24000000*OO[[#This Row],[109 (02JUL1985 12:00:00)-Water Temperature (C)]]*OO[[#This Row],[51]]</f>
        <v>0.2734268142372</v>
      </c>
      <c r="BB459" s="10">
        <f>3/24000000*OO[[#This Row],[110 (02JUL1985 15:00:00)-Water Temperature (C)]]*OO[[#This Row],[52]]</f>
        <v>0.28534672338997502</v>
      </c>
      <c r="BC459" s="10">
        <f>3/24000000*OO[[#This Row],[111 (02JUL1985 18:00:00)-Water Temperature (C)]]*OO[[#This Row],[53]]</f>
        <v>0.26075529959222499</v>
      </c>
      <c r="BD459" s="10">
        <f>3/24000000*OO[[#This Row],[112 (02JUL1985 21:00:00)-Water Temperature (C)]]*OO[[#This Row],[54]]</f>
        <v>0.19902439463124999</v>
      </c>
      <c r="BE459" s="10">
        <f>3/24000000*OO[[#This Row],[113 (03JUL1985 00:00:00)-Water Temperature (C)]]*OO[[#This Row],[55]]</f>
        <v>0.13762955561726251</v>
      </c>
      <c r="BF459" s="10">
        <f>3/24000000*OO[[#This Row],[114 (03JUL1985 03:00:00)-Water Temperature (C)]]*OO[[#This Row],[56]]</f>
        <v>9.1420048808287496E-2</v>
      </c>
      <c r="BG459" s="10">
        <f>3/24000000*OO[[#This Row],[115 (03JUL1985 06:00:00)-Water Temperature (C)]]*OO[[#This Row],[57]]</f>
        <v>6.1961219942774995E-2</v>
      </c>
      <c r="BH459" s="10">
        <f>3/24000000*OO[[#This Row],[116 (03JUL1985 09:00:00)-Water Temperature (C)]]*OO[[#This Row],[58]]</f>
        <v>4.7464344765397501E-2</v>
      </c>
      <c r="BI459" s="10">
        <f>3/24000000*OO[[#This Row],[117 (03JUL1985 12:00:00)-Water Temperature (C)]]*OO[[#This Row],[59]]</f>
        <v>4.0962113182222502E-2</v>
      </c>
      <c r="BJ459" s="10">
        <f>3/24000000*OO[[#This Row],[118 (03JUL1985 15:00:00)-Water Temperature (C)]]*OO[[#This Row],[60]]</f>
        <v>3.61817334150525E-2</v>
      </c>
      <c r="BK459" s="10">
        <f>3/24000000*OO[[#This Row],[119 (03JUL1985 18:00:00)-Water Temperature (C)]]*OO[[#This Row],[61]]</f>
        <v>2.9910739065000001E-2</v>
      </c>
      <c r="BL459" s="10">
        <f>3/24000000*OO[[#This Row],[120 (03JUL1985 21:00:00)-Water Temperature (C)]]*OO[[#This Row],[62]]</f>
        <v>2.3624760369815E-2</v>
      </c>
      <c r="BM459" s="10">
        <f>3/24000000*OO[[#This Row],[121 (04JUL1985 00:00:00)-Water Temperature (C)]]*OO[[#This Row],[63]]</f>
        <v>1.8412138671E-2</v>
      </c>
      <c r="BN459" s="10">
        <f>3/24000000*OO[[#This Row],[122 (04JUL1985 03:00:00)-Water Temperature (C)]]*OO[[#This Row],[64]]</f>
        <v>1.4929968613039999E-2</v>
      </c>
      <c r="BO459" s="10">
        <f>3/24000000*OO[[#This Row],[123 (04JUL1985 06:00:00)-Water Temperature (C)]]*OO[[#This Row],[65]]</f>
        <v>1.27818443573625E-2</v>
      </c>
      <c r="BP459" s="10">
        <f>3/24000000*OO[[#This Row],[124 (04JUL1985 09:00:00)-Water Temperature (C)]]*OO[[#This Row],[66]]</f>
        <v>1.2151092692488749E-2</v>
      </c>
      <c r="BQ459" s="10">
        <f>3/24000000*OO[[#This Row],[125 (04JUL1985 12:00:00)-Water Temperature (C)]]*OO[[#This Row],[67]]</f>
        <v>1.1771992199025002E-2</v>
      </c>
      <c r="BR459" s="10">
        <f>3/24000000*OO[[#This Row],[126 (04JUL1985 15:00:00)-Water Temperature (C)]]*OO[[#This Row],[68]]</f>
        <v>1.091516043105E-2</v>
      </c>
      <c r="BS459" s="10">
        <f>3/24000000*OO[[#This Row],[127 (04JUL1985 18:00:00)-Water Temperature (C)]]*OO[[#This Row],[69]]</f>
        <v>9.8821115321925009E-3</v>
      </c>
      <c r="BT459" s="10">
        <f>3/24000000*OO[[#This Row],[128 (04JUL1985 21:00:00)-Water Temperature (C)]]*OO[[#This Row],[70]]</f>
        <v>8.948021229345E-3</v>
      </c>
      <c r="BU459" s="10">
        <f>3/24000000*OO[[#This Row],[129 (05JUL1985 00:00:00)-Water Temperature (C)]]*OO[[#This Row],[71]]</f>
        <v>8.0164276220212501E-3</v>
      </c>
      <c r="BV459" s="10">
        <f>3/24000000*OO[[#This Row],[130 (05JUL1985 03:00:00)-Water Temperature (C)]]*OO[[#This Row],[72]]</f>
        <v>7.2013934406924994E-3</v>
      </c>
      <c r="BW459" s="10">
        <f>3/24000000*OO[[#This Row],[131 (05JUL1985 06:00:00)-Water Temperature (C)]]*OO[[#This Row],[73]]</f>
        <v>6.5197560922249992E-3</v>
      </c>
      <c r="BX459" s="10">
        <f>3/24000000*OO[[#This Row],[132 (05JUL1985 09:00:00)-Water Temperature (C)]]*OO[[#This Row],[74]]</f>
        <v>6.4580303030650002E-3</v>
      </c>
      <c r="BY459" s="10">
        <f>3/24000000*OO[[#This Row],[133 (05JUL1985 12:00:00)-Water Temperature (C)]]*OO[[#This Row],[75]]</f>
        <v>7.0508620977849995E-3</v>
      </c>
      <c r="BZ459" s="10">
        <f>3/24000000*OO[[#This Row],[134 (05JUL1985 15:00:00)-Water Temperature (C)]]*OO[[#This Row],[76]]</f>
        <v>7.6921275637399991E-3</v>
      </c>
      <c r="CA459" s="10">
        <f>3/24000000*OO[[#This Row],[135 (05JUL1985 18:00:00)-Water Temperature (C)]]*OO[[#This Row],[77]]</f>
        <v>7.6404072022415006E-3</v>
      </c>
      <c r="CB459" s="10">
        <f>3/24000000*OO[[#This Row],[136 (05JUL1985 21:00:00)-Water Temperature (C)]]*OO[[#This Row],[78]]</f>
        <v>6.7908634219098754E-3</v>
      </c>
      <c r="CC459" s="10">
        <f>3/24000000*OO[[#This Row],[137 (06JUL1985 00:00:00)-Water Temperature (C)]]*OO[[#This Row],[79]]</f>
        <v>5.8191671639374999E-3</v>
      </c>
      <c r="CD459" s="10">
        <f>3/24000000*OO[[#This Row],[138 (06JUL1985 03:00:00)-Water Temperature (C)]]*OO[[#This Row],[80]]</f>
        <v>5.1027410002300001E-3</v>
      </c>
      <c r="CE459" s="10">
        <f>3/24000000*OO[[#This Row],[139 (06JUL1985 06:00:00)-Water Temperature (C)]]*OO[[#This Row],[81]]</f>
        <v>4.554187348985125E-3</v>
      </c>
      <c r="CF459" s="10">
        <f>3/24000000*OO[[#This Row],[140 (06JUL1985 09:00:00)-Water Temperature (C)]]*OO[[#This Row],[82]]</f>
        <v>4.3115088362262501E-3</v>
      </c>
      <c r="CG459" s="10">
        <f>3/24000000*OO[[#This Row],[141 (06JUL1985 12:00:00)-Water Temperature (C)]]*OO[[#This Row],[83]]</f>
        <v>4.3262675721543751E-3</v>
      </c>
      <c r="CH459" s="10">
        <f>3/24000000*OO[[#This Row],[142 (06JUL1985 15:00:00)-Water Temperature (C)]]*OO[[#This Row],[84]]</f>
        <v>4.2741162990579994E-3</v>
      </c>
      <c r="CI459" s="10">
        <f>3/24000000*OO[[#This Row],[143 (06JUL1985 18:00:00)-Water Temperature (C)]]*OO[[#This Row],[85]]</f>
        <v>4.1212360224791257E-3</v>
      </c>
      <c r="CJ459" s="10">
        <f>3/24000000*OO[[#This Row],[144 (06JUL1985 21:00:00)-Water Temperature (C)]]*OO[[#This Row],[86]]</f>
        <v>3.8239294969559996E-3</v>
      </c>
      <c r="CK459" s="10">
        <f>3/24000000*OO[[#This Row],[145 (07JUL1985 00:00:00)-Water Temperature (C)]]*OO[[#This Row],[87]]</f>
        <v>3.3877701219699997E-3</v>
      </c>
      <c r="CL459" s="10">
        <f>3/24000000*OO[[#This Row],[146 (07JUL1985 03:00:00)-Water Temperature (C)]]*OO[[#This Row],[88]]</f>
        <v>3.0419782589129999E-3</v>
      </c>
      <c r="CM459" s="10">
        <f>3/24000000*OO[[#This Row],[147 (07JUL1985 06:00:00)-Water Temperature (C)]]*OO[[#This Row],[89]]</f>
        <v>2.7984249638099996E-3</v>
      </c>
      <c r="CN459" s="10">
        <f>3/24000000*OO[[#This Row],[148 (07JUL1985 09:00:00)-Water Temperature (C)]]*OO[[#This Row],[90]]</f>
        <v>2.7643184481824998E-3</v>
      </c>
      <c r="CO459" s="10">
        <f>3/24000000*OO[[#This Row],[149 (07JUL1985 12:00:00)-Water Temperature (C)]]*OO[[#This Row],[91]]</f>
        <v>2.8064030242309994E-3</v>
      </c>
      <c r="CP459" s="10">
        <f>3/24000000*OO[[#This Row],[150 (07JUL1985 15:00:00)-Water Temperature (C)]]*OO[[#This Row],[92]]</f>
        <v>2.9522980882152497E-3</v>
      </c>
      <c r="CQ459" s="10">
        <f>3/24000000*OO[[#This Row],[151 (07JUL1985 18:00:00)-Water Temperature (C)]]*OO[[#This Row],[93]]</f>
        <v>3.0816084617593751E-3</v>
      </c>
      <c r="CR459" s="10">
        <f>3/24000000*OO[[#This Row],[152 (07JUL1985 21:00:00)-Water Temperature (C)]]*OO[[#This Row],[94]]</f>
        <v>2.8986842352037496E-3</v>
      </c>
      <c r="CS459" s="10">
        <f>3/24000000*OO[[#This Row],[153 (08JUL1985 00:00:00)-Water Temperature (C)]]*OO[[#This Row],[95]]</f>
        <v>2.5140877452235E-3</v>
      </c>
      <c r="CT459" s="10">
        <f>3/24000000*OO[[#This Row],[154 (08JUL1985 03:00:00)-Water Temperature (C)]]*OO[[#This Row],[96]]</f>
        <v>2.1986343194624999E-3</v>
      </c>
      <c r="CU459" s="10">
        <f>3/24000000*OO[[#This Row],[155 (08JUL1985 06:00:00)-Water Temperature (C)]]*OO[[#This Row],[97]]</f>
        <v>1.9925420770409998E-3</v>
      </c>
      <c r="CV459" s="10">
        <f>3/24000000*OO[[#This Row],[156 (08JUL1985 09:00:00)-Water Temperature (C)]]*OO[[#This Row],[98]]</f>
        <v>1.9624459325505001E-3</v>
      </c>
      <c r="CW459" s="10">
        <f>3/24000000*OO[[#This Row],[157 (08JUL1985 12:00:00)-Water Temperature (C)]]*OO[[#This Row],[99]]</f>
        <v>1.9101418561120001E-3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0</v>
      </c>
      <c r="Y460" s="10">
        <f>3/24000000*OO[[#This Row],[81 (29JUN1985 00:00:00)-Water Temperature (C)]]*OO[[#This Row],[23]]</f>
        <v>0</v>
      </c>
      <c r="Z460" s="10">
        <f>3/24000000*OO[[#This Row],[82 (29JUN1985 03:00:00)-Water Temperature (C)]]*OO[[#This Row],[24]]</f>
        <v>0</v>
      </c>
      <c r="AA460" s="10">
        <f>3/24000000*OO[[#This Row],[83 (29JUN1985 06:00:00)-Water Temperature (C)]]*OO[[#This Row],[25]]</f>
        <v>0</v>
      </c>
      <c r="AB460" s="10">
        <f>3/24000000*OO[[#This Row],[84 (29JUN1985 09:00:00)-Water Temperature (C)]]*OO[[#This Row],[26]]</f>
        <v>0</v>
      </c>
      <c r="AC460" s="10">
        <f>3/24000000*OO[[#This Row],[85 (29JUN1985 12:00:00)-Water Temperature (C)]]*OO[[#This Row],[27]]</f>
        <v>4.404223139659125E-39</v>
      </c>
      <c r="AD460" s="10">
        <f>3/24000000*OO[[#This Row],[86 (29JUN1985 15:00:00)-Water Temperature (C)]]*OO[[#This Row],[28]]</f>
        <v>4.885447732809E-33</v>
      </c>
      <c r="AE460" s="10">
        <f>3/24000000*OO[[#This Row],[88 (29JUN1985 21:00:00)-Water Temperature (C)]]*OO[[#This Row],[30]]</f>
        <v>2.5009187128029998E-24</v>
      </c>
      <c r="AF460" s="10">
        <f>3/24000000*OO[[#This Row],[88 (29JUN1985 21:00:00)-Water Temperature (C)]]*OO[[#This Row],[30]]</f>
        <v>2.5009187128029998E-24</v>
      </c>
      <c r="AG460" s="10">
        <f>3/24000000*OO[[#This Row],[89 (30JUN1985 00:00:00)-Water Temperature (C)]]*OO[[#This Row],[31]]</f>
        <v>3.9911551245572495E-21</v>
      </c>
      <c r="AH460" s="10">
        <f>3/24000000*OO[[#This Row],[90 (30JUN1985 03:00:00)-Water Temperature (C)]]*OO[[#This Row],[32]]</f>
        <v>2.2725599928772497E-18</v>
      </c>
      <c r="AI460" s="10">
        <f>3/24000000*OO[[#This Row],[91 (30JUN1985 06:00:00)-Water Temperature (C)]]*OO[[#This Row],[33]]</f>
        <v>5.7185320435687506E-16</v>
      </c>
      <c r="AJ460" s="10">
        <f>3/24000000*OO[[#This Row],[92 (30JUN1985 09:00:00)-Water Temperature (C)]]*OO[[#This Row],[34]]</f>
        <v>7.6074388819000002E-14</v>
      </c>
      <c r="AK460" s="10">
        <f>3/24000000*OO[[#This Row],[93 (30JUN1985 12:00:00)-Water Temperature (C)]]*OO[[#This Row],[35]]</f>
        <v>6.0384341571224994E-12</v>
      </c>
      <c r="AL460" s="10">
        <f>3/24000000*OO[[#This Row],[94 (30JUN1985 15:00:00)-Water Temperature (C)]]*OO[[#This Row],[36]]</f>
        <v>3.10718790574475E-10</v>
      </c>
      <c r="AM460" s="10">
        <f>3/24000000*OO[[#This Row],[95 (30JUN1985 18:00:00)-Water Temperature (C)]]*OO[[#This Row],[37]]</f>
        <v>9.9660272711999998E-9</v>
      </c>
      <c r="AN460" s="10">
        <f>3/24000000*OO[[#This Row],[96 (30JUN1985 21:00:00)-Water Temperature (C)]]*OO[[#This Row],[38]]</f>
        <v>1.8994574194649999E-7</v>
      </c>
      <c r="AO460" s="10">
        <f>3/24000000*OO[[#This Row],[97 (01JUL1985 00:00:00)-Water Temperature (C)]]*OO[[#This Row],[39]]</f>
        <v>2.3285810524987503E-6</v>
      </c>
      <c r="AP460" s="10">
        <f>3/24000000*OO[[#This Row],[98 (01JUL1985 03:00:00)-Water Temperature (C)]]*OO[[#This Row],[40]]</f>
        <v>2.0095611629204999E-5</v>
      </c>
      <c r="AQ460" s="10">
        <f>3/24000000*OO[[#This Row],[99 (01JUL1985 06:00:00)-Water Temperature (C)]]*OO[[#This Row],[41]]</f>
        <v>1.308606927004125E-4</v>
      </c>
      <c r="AR460" s="10">
        <f>3/24000000*OO[[#This Row],[100 (01JUL1985 09:00:00)-Water Temperature (C)]]*OO[[#This Row],[42]]</f>
        <v>7.0009884242774986E-4</v>
      </c>
      <c r="AS460" s="10">
        <f>3/24000000*OO[[#This Row],[101 (01JUL1985 12:00:00)-Water Temperature (C)]]*OO[[#This Row],[43]]</f>
        <v>3.0660427194412498E-3</v>
      </c>
      <c r="AT460" s="10">
        <f>3/24000000*OO[[#This Row],[102 (01JUL1985 15:00:00)-Water Temperature (C)]]*OO[[#This Row],[44]]</f>
        <v>1.0852475834099999E-2</v>
      </c>
      <c r="AU460" s="10">
        <f>3/24000000*OO[[#This Row],[103 (01JUL1985 18:00:00)-Water Temperature (C)]]*OO[[#This Row],[45]]</f>
        <v>2.9714592896137499E-2</v>
      </c>
      <c r="AV460" s="10">
        <f>3/24000000*OO[[#This Row],[104 (01JUL1985 21:00:00)-Water Temperature (C)]]*OO[[#This Row],[46]]</f>
        <v>6.4394574424699993E-2</v>
      </c>
      <c r="AW460" s="10">
        <f>3/24000000*OO[[#This Row],[105 (02JUL1985 00:00:00)-Water Temperature (C)]]*OO[[#This Row],[47]]</f>
        <v>0.11235927217709998</v>
      </c>
      <c r="AX460" s="10">
        <f>3/24000000*OO[[#This Row],[106 (02JUL1985 03:00:00)-Water Temperature (C)]]*OO[[#This Row],[48]]</f>
        <v>0.16706708899020001</v>
      </c>
      <c r="AY460" s="10">
        <f>3/24000000*OO[[#This Row],[107 (02JUL1985 06:00:00)-Water Temperature (C)]]*OO[[#This Row],[49]]</f>
        <v>0.21981710753084999</v>
      </c>
      <c r="AZ460" s="10">
        <f>3/24000000*OO[[#This Row],[108 (02JUL1985 09:00:00)-Water Temperature (C)]]*OO[[#This Row],[50]]</f>
        <v>0.28089824247731249</v>
      </c>
      <c r="BA460" s="10">
        <f>3/24000000*OO[[#This Row],[109 (02JUL1985 12:00:00)-Water Temperature (C)]]*OO[[#This Row],[51]]</f>
        <v>0.33722497955639996</v>
      </c>
      <c r="BB460" s="10">
        <f>3/24000000*OO[[#This Row],[110 (02JUL1985 15:00:00)-Water Temperature (C)]]*OO[[#This Row],[52]]</f>
        <v>0.36948059730400001</v>
      </c>
      <c r="BC460" s="10">
        <f>3/24000000*OO[[#This Row],[111 (02JUL1985 18:00:00)-Water Temperature (C)]]*OO[[#This Row],[53]]</f>
        <v>0.35735452341752505</v>
      </c>
      <c r="BD460" s="10">
        <f>3/24000000*OO[[#This Row],[112 (02JUL1985 21:00:00)-Water Temperature (C)]]*OO[[#This Row],[54]]</f>
        <v>0.29626526652579999</v>
      </c>
      <c r="BE460" s="10">
        <f>3/24000000*OO[[#This Row],[113 (03JUL1985 00:00:00)-Water Temperature (C)]]*OO[[#This Row],[55]]</f>
        <v>0.22224356062074999</v>
      </c>
      <c r="BF460" s="10">
        <f>3/24000000*OO[[#This Row],[114 (03JUL1985 03:00:00)-Water Temperature (C)]]*OO[[#This Row],[56]]</f>
        <v>0.15942572757179999</v>
      </c>
      <c r="BG460" s="10">
        <f>3/24000000*OO[[#This Row],[115 (03JUL1985 06:00:00)-Water Temperature (C)]]*OO[[#This Row],[57]]</f>
        <v>0.1155108221736125</v>
      </c>
      <c r="BH460" s="10">
        <f>3/24000000*OO[[#This Row],[116 (03JUL1985 09:00:00)-Water Temperature (C)]]*OO[[#This Row],[58]]</f>
        <v>9.2676139253124998E-2</v>
      </c>
      <c r="BI460" s="10">
        <f>3/24000000*OO[[#This Row],[117 (03JUL1985 12:00:00)-Water Temperature (C)]]*OO[[#This Row],[59]]</f>
        <v>8.3061254613024993E-2</v>
      </c>
      <c r="BJ460" s="10">
        <f>3/24000000*OO[[#This Row],[118 (03JUL1985 15:00:00)-Water Temperature (C)]]*OO[[#This Row],[60]]</f>
        <v>7.6509575241237512E-2</v>
      </c>
      <c r="BK460" s="10">
        <f>3/24000000*OO[[#This Row],[119 (03JUL1985 18:00:00)-Water Temperature (C)]]*OO[[#This Row],[61]]</f>
        <v>6.6139488502569996E-2</v>
      </c>
      <c r="BL460" s="10">
        <f>3/24000000*OO[[#This Row],[120 (03JUL1985 21:00:00)-Water Temperature (C)]]*OO[[#This Row],[62]]</f>
        <v>5.4272535705776247E-2</v>
      </c>
      <c r="BM460" s="10">
        <f>3/24000000*OO[[#This Row],[121 (04JUL1985 00:00:00)-Water Temperature (C)]]*OO[[#This Row],[63]]</f>
        <v>4.3516007402057494E-2</v>
      </c>
      <c r="BN460" s="10">
        <f>3/24000000*OO[[#This Row],[122 (04JUL1985 03:00:00)-Water Temperature (C)]]*OO[[#This Row],[64]]</f>
        <v>3.5625850294787494E-2</v>
      </c>
      <c r="BO460" s="10">
        <f>3/24000000*OO[[#This Row],[123 (04JUL1985 06:00:00)-Water Temperature (C)]]*OO[[#This Row],[65]]</f>
        <v>3.0315914377574998E-2</v>
      </c>
      <c r="BP460" s="10">
        <f>3/24000000*OO[[#This Row],[124 (04JUL1985 09:00:00)-Water Temperature (C)]]*OO[[#This Row],[66]]</f>
        <v>2.8180346005492497E-2</v>
      </c>
      <c r="BQ460" s="10">
        <f>3/24000000*OO[[#This Row],[125 (04JUL1985 12:00:00)-Water Temperature (C)]]*OO[[#This Row],[67]]</f>
        <v>2.6856679713399997E-2</v>
      </c>
      <c r="BR460" s="10">
        <f>3/24000000*OO[[#This Row],[126 (04JUL1985 15:00:00)-Water Temperature (C)]]*OO[[#This Row],[68]]</f>
        <v>2.4802888751062496E-2</v>
      </c>
      <c r="BS460" s="10">
        <f>3/24000000*OO[[#This Row],[127 (04JUL1985 18:00:00)-Water Temperature (C)]]*OO[[#This Row],[69]]</f>
        <v>2.2481339314335002E-2</v>
      </c>
      <c r="BT460" s="10">
        <f>3/24000000*OO[[#This Row],[128 (04JUL1985 21:00:00)-Water Temperature (C)]]*OO[[#This Row],[70]]</f>
        <v>2.0390134716318748E-2</v>
      </c>
      <c r="BU460" s="10">
        <f>3/24000000*OO[[#This Row],[129 (05JUL1985 00:00:00)-Water Temperature (C)]]*OO[[#This Row],[71]]</f>
        <v>1.83038713190475E-2</v>
      </c>
      <c r="BV460" s="10">
        <f>3/24000000*OO[[#This Row],[130 (05JUL1985 03:00:00)-Water Temperature (C)]]*OO[[#This Row],[72]]</f>
        <v>1.6436392366677498E-2</v>
      </c>
      <c r="BW460" s="10">
        <f>3/24000000*OO[[#This Row],[131 (05JUL1985 06:00:00)-Water Temperature (C)]]*OO[[#This Row],[73]]</f>
        <v>1.48297582538875E-2</v>
      </c>
      <c r="BX460" s="10">
        <f>3/24000000*OO[[#This Row],[132 (05JUL1985 09:00:00)-Water Temperature (C)]]*OO[[#This Row],[74]]</f>
        <v>1.4468980982959997E-2</v>
      </c>
      <c r="BY460" s="10">
        <f>3/24000000*OO[[#This Row],[133 (05JUL1985 12:00:00)-Water Temperature (C)]]*OO[[#This Row],[75]]</f>
        <v>1.5484020590953747E-2</v>
      </c>
      <c r="BZ460" s="10">
        <f>3/24000000*OO[[#This Row],[134 (05JUL1985 15:00:00)-Water Temperature (C)]]*OO[[#This Row],[76]]</f>
        <v>1.6756843241802499E-2</v>
      </c>
      <c r="CA460" s="10">
        <f>3/24000000*OO[[#This Row],[135 (05JUL1985 18:00:00)-Water Temperature (C)]]*OO[[#This Row],[77]]</f>
        <v>1.673083320561625E-2</v>
      </c>
      <c r="CB460" s="10">
        <f>3/24000000*OO[[#This Row],[136 (05JUL1985 21:00:00)-Water Temperature (C)]]*OO[[#This Row],[78]]</f>
        <v>1.5088994590844998E-2</v>
      </c>
      <c r="CC460" s="10">
        <f>3/24000000*OO[[#This Row],[137 (06JUL1985 00:00:00)-Water Temperature (C)]]*OO[[#This Row],[79]]</f>
        <v>1.3130781130062498E-2</v>
      </c>
      <c r="CD460" s="10">
        <f>3/24000000*OO[[#This Row],[138 (06JUL1985 03:00:00)-Water Temperature (C)]]*OO[[#This Row],[80]]</f>
        <v>1.1594672506724997E-2</v>
      </c>
      <c r="CE460" s="10">
        <f>3/24000000*OO[[#This Row],[139 (06JUL1985 06:00:00)-Water Temperature (C)]]*OO[[#This Row],[81]]</f>
        <v>1.035032753216E-2</v>
      </c>
      <c r="CF460" s="10">
        <f>3/24000000*OO[[#This Row],[140 (06JUL1985 09:00:00)-Water Temperature (C)]]*OO[[#This Row],[82]]</f>
        <v>9.6948814000200004E-3</v>
      </c>
      <c r="CG460" s="10">
        <f>3/24000000*OO[[#This Row],[141 (06JUL1985 12:00:00)-Water Temperature (C)]]*OO[[#This Row],[83]]</f>
        <v>9.5780462447399989E-3</v>
      </c>
      <c r="CH460" s="10">
        <f>3/24000000*OO[[#This Row],[142 (06JUL1985 15:00:00)-Water Temperature (C)]]*OO[[#This Row],[84]]</f>
        <v>9.4036972316787516E-3</v>
      </c>
      <c r="CI460" s="10">
        <f>3/24000000*OO[[#This Row],[143 (06JUL1985 18:00:00)-Water Temperature (C)]]*OO[[#This Row],[85]]</f>
        <v>9.070209633732498E-3</v>
      </c>
      <c r="CJ460" s="10">
        <f>3/24000000*OO[[#This Row],[144 (06JUL1985 21:00:00)-Water Temperature (C)]]*OO[[#This Row],[86]]</f>
        <v>8.4715115463225004E-3</v>
      </c>
      <c r="CK460" s="10">
        <f>3/24000000*OO[[#This Row],[145 (07JUL1985 00:00:00)-Water Temperature (C)]]*OO[[#This Row],[87]]</f>
        <v>7.5834185891049998E-3</v>
      </c>
      <c r="CL460" s="10">
        <f>3/24000000*OO[[#This Row],[146 (07JUL1985 03:00:00)-Water Temperature (C)]]*OO[[#This Row],[88]]</f>
        <v>6.8422728362249998E-3</v>
      </c>
      <c r="CM460" s="10">
        <f>3/24000000*OO[[#This Row],[147 (07JUL1985 06:00:00)-Water Temperature (C)]]*OO[[#This Row],[89]]</f>
        <v>6.2821415176975001E-3</v>
      </c>
      <c r="CN460" s="10">
        <f>3/24000000*OO[[#This Row],[148 (07JUL1985 09:00:00)-Water Temperature (C)]]*OO[[#This Row],[90]]</f>
        <v>6.1335517681724997E-3</v>
      </c>
      <c r="CO460" s="10">
        <f>3/24000000*OO[[#This Row],[149 (07JUL1985 12:00:00)-Water Temperature (C)]]*OO[[#This Row],[91]]</f>
        <v>6.1555186530500008E-3</v>
      </c>
      <c r="CP460" s="10">
        <f>3/24000000*OO[[#This Row],[150 (07JUL1985 15:00:00)-Water Temperature (C)]]*OO[[#This Row],[92]]</f>
        <v>6.4132800658466245E-3</v>
      </c>
      <c r="CQ460" s="10">
        <f>3/24000000*OO[[#This Row],[151 (07JUL1985 18:00:00)-Water Temperature (C)]]*OO[[#This Row],[93]]</f>
        <v>6.6755436181036246E-3</v>
      </c>
      <c r="CR460" s="10">
        <f>3/24000000*OO[[#This Row],[152 (07JUL1985 21:00:00)-Water Temperature (C)]]*OO[[#This Row],[94]]</f>
        <v>6.3536569048619996E-3</v>
      </c>
      <c r="CS460" s="10">
        <f>3/24000000*OO[[#This Row],[153 (08JUL1985 00:00:00)-Water Temperature (C)]]*OO[[#This Row],[95]]</f>
        <v>5.6028037663779992E-3</v>
      </c>
      <c r="CT460" s="10">
        <f>3/24000000*OO[[#This Row],[154 (08JUL1985 03:00:00)-Water Temperature (C)]]*OO[[#This Row],[96]]</f>
        <v>4.9530397154656253E-3</v>
      </c>
      <c r="CU460" s="10">
        <f>3/24000000*OO[[#This Row],[155 (08JUL1985 06:00:00)-Water Temperature (C)]]*OO[[#This Row],[97]]</f>
        <v>4.4971580982002494E-3</v>
      </c>
      <c r="CV460" s="10">
        <f>3/24000000*OO[[#This Row],[156 (08JUL1985 09:00:00)-Water Temperature (C)]]*OO[[#This Row],[98]]</f>
        <v>4.3784933942099995E-3</v>
      </c>
      <c r="CW460" s="10">
        <f>3/24000000*OO[[#This Row],[157 (08JUL1985 12:00:00)-Water Temperature (C)]]*OO[[#This Row],[99]]</f>
        <v>4.2350006667699995E-3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0</v>
      </c>
      <c r="Y461" s="10">
        <f>3/24000000*OO[[#This Row],[81 (29JUN1985 00:00:00)-Water Temperature (C)]]*OO[[#This Row],[23]]</f>
        <v>0</v>
      </c>
      <c r="Z461" s="10">
        <f>3/24000000*OO[[#This Row],[82 (29JUN1985 03:00:00)-Water Temperature (C)]]*OO[[#This Row],[24]]</f>
        <v>0</v>
      </c>
      <c r="AA461" s="10">
        <f>3/24000000*OO[[#This Row],[83 (29JUN1985 06:00:00)-Water Temperature (C)]]*OO[[#This Row],[25]]</f>
        <v>0</v>
      </c>
      <c r="AB461" s="10">
        <f>3/24000000*OO[[#This Row],[84 (29JUN1985 09:00:00)-Water Temperature (C)]]*OO[[#This Row],[26]]</f>
        <v>0</v>
      </c>
      <c r="AC461" s="10">
        <f>3/24000000*OO[[#This Row],[85 (29JUN1985 12:00:00)-Water Temperature (C)]]*OO[[#This Row],[27]]</f>
        <v>6.2432964766425E-40</v>
      </c>
      <c r="AD461" s="10">
        <f>3/24000000*OO[[#This Row],[86 (29JUN1985 15:00:00)-Water Temperature (C)]]*OO[[#This Row],[28]]</f>
        <v>7.9348870990312481E-34</v>
      </c>
      <c r="AE461" s="10">
        <f>3/24000000*OO[[#This Row],[88 (29JUN1985 21:00:00)-Water Temperature (C)]]*OO[[#This Row],[30]]</f>
        <v>5.5621313819959999E-25</v>
      </c>
      <c r="AF461" s="10">
        <f>3/24000000*OO[[#This Row],[88 (29JUN1985 21:00:00)-Water Temperature (C)]]*OO[[#This Row],[30]]</f>
        <v>5.5621313819959999E-25</v>
      </c>
      <c r="AG461" s="10">
        <f>3/24000000*OO[[#This Row],[89 (30JUN1985 00:00:00)-Water Temperature (C)]]*OO[[#This Row],[31]]</f>
        <v>1.0225218097557499E-21</v>
      </c>
      <c r="AH461" s="10">
        <f>3/24000000*OO[[#This Row],[90 (30JUN1985 03:00:00)-Water Temperature (C)]]*OO[[#This Row],[32]]</f>
        <v>6.6327484275000004E-19</v>
      </c>
      <c r="AI461" s="10">
        <f>3/24000000*OO[[#This Row],[91 (30JUN1985 06:00:00)-Water Temperature (C)]]*OO[[#This Row],[33]]</f>
        <v>1.84517565032025E-16</v>
      </c>
      <c r="AJ461" s="10">
        <f>3/24000000*OO[[#This Row],[92 (30JUN1985 09:00:00)-Water Temperature (C)]]*OO[[#This Row],[34]]</f>
        <v>2.6398553604468747E-14</v>
      </c>
      <c r="AK461" s="10">
        <f>3/24000000*OO[[#This Row],[93 (30JUN1985 12:00:00)-Water Temperature (C)]]*OO[[#This Row],[35]]</f>
        <v>2.2119217921093751E-12</v>
      </c>
      <c r="AL461" s="10">
        <f>3/24000000*OO[[#This Row],[94 (30JUN1985 15:00:00)-Water Temperature (C)]]*OO[[#This Row],[36]]</f>
        <v>1.1895019818435001E-10</v>
      </c>
      <c r="AM461" s="10">
        <f>3/24000000*OO[[#This Row],[95 (30JUN1985 18:00:00)-Water Temperature (C)]]*OO[[#This Row],[37]]</f>
        <v>4.0181653340389998E-9</v>
      </c>
      <c r="AN461" s="10">
        <f>3/24000000*OO[[#This Row],[96 (30JUN1985 21:00:00)-Water Temperature (C)]]*OO[[#This Row],[38]]</f>
        <v>8.2009478589499995E-8</v>
      </c>
      <c r="AO461" s="10">
        <f>3/24000000*OO[[#This Row],[97 (01JUL1985 00:00:00)-Water Temperature (C)]]*OO[[#This Row],[39]]</f>
        <v>1.0814483102032498E-6</v>
      </c>
      <c r="AP461" s="10">
        <f>3/24000000*OO[[#This Row],[98 (01JUL1985 03:00:00)-Water Temperature (C)]]*OO[[#This Row],[40]]</f>
        <v>9.9802797809999994E-6</v>
      </c>
      <c r="AQ461" s="10">
        <f>3/24000000*OO[[#This Row],[99 (01JUL1985 06:00:00)-Water Temperature (C)]]*OO[[#This Row],[41]]</f>
        <v>6.8598731215237498E-5</v>
      </c>
      <c r="AR461" s="10">
        <f>3/24000000*OO[[#This Row],[100 (01JUL1985 09:00:00)-Water Temperature (C)]]*OO[[#This Row],[42]]</f>
        <v>3.8095591618781245E-4</v>
      </c>
      <c r="AS461" s="10">
        <f>3/24000000*OO[[#This Row],[101 (01JUL1985 12:00:00)-Water Temperature (C)]]*OO[[#This Row],[43]]</f>
        <v>1.7233267839933748E-3</v>
      </c>
      <c r="AT461" s="10">
        <f>3/24000000*OO[[#This Row],[102 (01JUL1985 15:00:00)-Water Temperature (C)]]*OO[[#This Row],[44]]</f>
        <v>6.3286160212499996E-3</v>
      </c>
      <c r="AU461" s="10">
        <f>3/24000000*OO[[#This Row],[103 (01JUL1985 18:00:00)-Water Temperature (C)]]*OO[[#This Row],[45]]</f>
        <v>1.8186248081706251E-2</v>
      </c>
      <c r="AV461" s="10">
        <f>3/24000000*OO[[#This Row],[104 (01JUL1985 21:00:00)-Water Temperature (C)]]*OO[[#This Row],[46]]</f>
        <v>4.1674190280104995E-2</v>
      </c>
      <c r="AW461" s="10">
        <f>3/24000000*OO[[#This Row],[105 (02JUL1985 00:00:00)-Water Temperature (C)]]*OO[[#This Row],[47]]</f>
        <v>7.7174005392899994E-2</v>
      </c>
      <c r="AX461" s="10">
        <f>3/24000000*OO[[#This Row],[106 (02JUL1985 03:00:00)-Water Temperature (C)]]*OO[[#This Row],[48]]</f>
        <v>0.12133519208014999</v>
      </c>
      <c r="AY461" s="10">
        <f>3/24000000*OO[[#This Row],[107 (02JUL1985 06:00:00)-Water Temperature (C)]]*OO[[#This Row],[49]]</f>
        <v>0.16757728769443753</v>
      </c>
      <c r="AZ461" s="10">
        <f>3/24000000*OO[[#This Row],[108 (02JUL1985 09:00:00)-Water Temperature (C)]]*OO[[#This Row],[50]]</f>
        <v>0.22107950028937501</v>
      </c>
      <c r="BA461" s="10">
        <f>3/24000000*OO[[#This Row],[109 (02JUL1985 12:00:00)-Water Temperature (C)]]*OO[[#This Row],[51]]</f>
        <v>0.27394656867281247</v>
      </c>
      <c r="BB461" s="10">
        <f>3/24000000*OO[[#This Row],[110 (02JUL1985 15:00:00)-Water Temperature (C)]]*OO[[#This Row],[52]]</f>
        <v>0.31267050892799997</v>
      </c>
      <c r="BC461" s="10">
        <f>3/24000000*OO[[#This Row],[111 (02JUL1985 18:00:00)-Water Temperature (C)]]*OO[[#This Row],[53]]</f>
        <v>0.31895117961181246</v>
      </c>
      <c r="BD461" s="10">
        <f>3/24000000*OO[[#This Row],[112 (02JUL1985 21:00:00)-Water Temperature (C)]]*OO[[#This Row],[54]]</f>
        <v>0.28202834518087494</v>
      </c>
      <c r="BE461" s="10">
        <f>3/24000000*OO[[#This Row],[113 (03JUL1985 00:00:00)-Water Temperature (C)]]*OO[[#This Row],[55]]</f>
        <v>0.22814483536629998</v>
      </c>
      <c r="BF461" s="10">
        <f>3/24000000*OO[[#This Row],[114 (03JUL1985 03:00:00)-Water Temperature (C)]]*OO[[#This Row],[56]]</f>
        <v>0.175261806857025</v>
      </c>
      <c r="BG461" s="10">
        <f>3/24000000*OO[[#This Row],[115 (03JUL1985 06:00:00)-Water Temperature (C)]]*OO[[#This Row],[57]]</f>
        <v>0.13440214075021251</v>
      </c>
      <c r="BH461" s="10">
        <f>3/24000000*OO[[#This Row],[116 (03JUL1985 09:00:00)-Water Temperature (C)]]*OO[[#This Row],[58]]</f>
        <v>0.11154748604703749</v>
      </c>
      <c r="BI461" s="10">
        <f>3/24000000*OO[[#This Row],[117 (03JUL1985 12:00:00)-Water Temperature (C)]]*OO[[#This Row],[59]]</f>
        <v>0.10196686009014999</v>
      </c>
      <c r="BJ461" s="10">
        <f>3/24000000*OO[[#This Row],[118 (03JUL1985 15:00:00)-Water Temperature (C)]]*OO[[#This Row],[60]]</f>
        <v>9.6068598639774988E-2</v>
      </c>
      <c r="BK461" s="10">
        <f>3/24000000*OO[[#This Row],[119 (03JUL1985 18:00:00)-Water Temperature (C)]]*OO[[#This Row],[61]]</f>
        <v>8.5549021490599994E-2</v>
      </c>
      <c r="BL461" s="10">
        <f>3/24000000*OO[[#This Row],[120 (03JUL1985 21:00:00)-Water Temperature (C)]]*OO[[#This Row],[62]]</f>
        <v>7.2255331891382488E-2</v>
      </c>
      <c r="BM461" s="10">
        <f>3/24000000*OO[[#This Row],[121 (04JUL1985 00:00:00)-Water Temperature (C)]]*OO[[#This Row],[63]]</f>
        <v>5.9443962777269994E-2</v>
      </c>
      <c r="BN461" s="10">
        <f>3/24000000*OO[[#This Row],[122 (04JUL1985 03:00:00)-Water Temperature (C)]]*OO[[#This Row],[64]]</f>
        <v>4.9310166941199995E-2</v>
      </c>
      <c r="BO461" s="10">
        <f>3/24000000*OO[[#This Row],[123 (04JUL1985 06:00:00)-Water Temperature (C)]]*OO[[#This Row],[65]]</f>
        <v>4.1983151134619999E-2</v>
      </c>
      <c r="BP461" s="10">
        <f>3/24000000*OO[[#This Row],[124 (04JUL1985 09:00:00)-Water Temperature (C)]]*OO[[#This Row],[66]]</f>
        <v>3.8416343362687497E-2</v>
      </c>
      <c r="BQ461" s="10">
        <f>3/24000000*OO[[#This Row],[125 (04JUL1985 12:00:00)-Water Temperature (C)]]*OO[[#This Row],[67]]</f>
        <v>3.6079733031119998E-2</v>
      </c>
      <c r="BR461" s="10">
        <f>3/24000000*OO[[#This Row],[126 (04JUL1985 15:00:00)-Water Temperature (C)]]*OO[[#This Row],[68]]</f>
        <v>3.3164830441329993E-2</v>
      </c>
      <c r="BS461" s="10">
        <f>3/24000000*OO[[#This Row],[127 (04JUL1985 18:00:00)-Water Temperature (C)]]*OO[[#This Row],[69]]</f>
        <v>3.0084116321969997E-2</v>
      </c>
      <c r="BT461" s="10">
        <f>3/24000000*OO[[#This Row],[128 (04JUL1985 21:00:00)-Water Temperature (C)]]*OO[[#This Row],[70]]</f>
        <v>2.73240666172575E-2</v>
      </c>
      <c r="BU461" s="10">
        <f>3/24000000*OO[[#This Row],[129 (05JUL1985 00:00:00)-Water Temperature (C)]]*OO[[#This Row],[71]]</f>
        <v>2.4588076905502496E-2</v>
      </c>
      <c r="BV461" s="10">
        <f>3/24000000*OO[[#This Row],[130 (05JUL1985 03:00:00)-Water Temperature (C)]]*OO[[#This Row],[72]]</f>
        <v>2.21054869963675E-2</v>
      </c>
      <c r="BW461" s="10">
        <f>3/24000000*OO[[#This Row],[131 (05JUL1985 06:00:00)-Water Temperature (C)]]*OO[[#This Row],[73]]</f>
        <v>1.99228968179225E-2</v>
      </c>
      <c r="BX461" s="10">
        <f>3/24000000*OO[[#This Row],[132 (05JUL1985 09:00:00)-Water Temperature (C)]]*OO[[#This Row],[74]]</f>
        <v>1.9188908428530001E-2</v>
      </c>
      <c r="BY461" s="10">
        <f>3/24000000*OO[[#This Row],[133 (05JUL1985 12:00:00)-Water Temperature (C)]]*OO[[#This Row],[75]]</f>
        <v>2.0120451316419999E-2</v>
      </c>
      <c r="BZ461" s="10">
        <f>3/24000000*OO[[#This Row],[134 (05JUL1985 15:00:00)-Water Temperature (C)]]*OO[[#This Row],[76]]</f>
        <v>2.1535172440814997E-2</v>
      </c>
      <c r="CA461" s="10">
        <f>3/24000000*OO[[#This Row],[135 (05JUL1985 18:00:00)-Water Temperature (C)]]*OO[[#This Row],[77]]</f>
        <v>2.1565324032862501E-2</v>
      </c>
      <c r="CB461" s="10">
        <f>3/24000000*OO[[#This Row],[136 (05JUL1985 21:00:00)-Water Temperature (C)]]*OO[[#This Row],[78]]</f>
        <v>1.9720605617973751E-2</v>
      </c>
      <c r="CC461" s="10">
        <f>3/24000000*OO[[#This Row],[137 (06JUL1985 00:00:00)-Water Temperature (C)]]*OO[[#This Row],[79]]</f>
        <v>1.7402469043252499E-2</v>
      </c>
      <c r="CD461" s="10">
        <f>3/24000000*OO[[#This Row],[138 (06JUL1985 03:00:00)-Water Temperature (C)]]*OO[[#This Row],[80]]</f>
        <v>1.5497522488874999E-2</v>
      </c>
      <c r="CE461" s="10">
        <f>3/24000000*OO[[#This Row],[139 (06JUL1985 06:00:00)-Water Temperature (C)]]*OO[[#This Row],[81]]</f>
        <v>1.3880706110555001E-2</v>
      </c>
      <c r="CF461" s="10">
        <f>3/24000000*OO[[#This Row],[140 (06JUL1985 09:00:00)-Water Temperature (C)]]*OO[[#This Row],[82]]</f>
        <v>1.291386027346875E-2</v>
      </c>
      <c r="CG461" s="10">
        <f>3/24000000*OO[[#This Row],[141 (06JUL1985 12:00:00)-Water Temperature (C)]]*OO[[#This Row],[83]]</f>
        <v>1.2592209635206249E-2</v>
      </c>
      <c r="CH461" s="10">
        <f>3/24000000*OO[[#This Row],[142 (06JUL1985 15:00:00)-Water Temperature (C)]]*OO[[#This Row],[84]]</f>
        <v>1.2276370469140001E-2</v>
      </c>
      <c r="CI461" s="10">
        <f>3/24000000*OO[[#This Row],[143 (06JUL1985 18:00:00)-Water Temperature (C)]]*OO[[#This Row],[85]]</f>
        <v>1.182175065544E-2</v>
      </c>
      <c r="CJ461" s="10">
        <f>3/24000000*OO[[#This Row],[144 (06JUL1985 21:00:00)-Water Temperature (C)]]*OO[[#This Row],[86]]</f>
        <v>1.1094823371779999E-2</v>
      </c>
      <c r="CK461" s="10">
        <f>3/24000000*OO[[#This Row],[145 (07JUL1985 00:00:00)-Water Temperature (C)]]*OO[[#This Row],[87]]</f>
        <v>1.0026624296997499E-2</v>
      </c>
      <c r="CL461" s="10">
        <f>3/24000000*OO[[#This Row],[146 (07JUL1985 03:00:00)-Water Temperature (C)]]*OO[[#This Row],[88]]</f>
        <v>9.0988622952274997E-3</v>
      </c>
      <c r="CM461" s="10">
        <f>3/24000000*OO[[#This Row],[147 (07JUL1985 06:00:00)-Water Temperature (C)]]*OO[[#This Row],[89]]</f>
        <v>8.3584060340550007E-3</v>
      </c>
      <c r="CN461" s="10">
        <f>3/24000000*OO[[#This Row],[148 (07JUL1985 09:00:00)-Water Temperature (C)]]*OO[[#This Row],[90]]</f>
        <v>8.0832672472199996E-3</v>
      </c>
      <c r="CO461" s="10">
        <f>3/24000000*OO[[#This Row],[149 (07JUL1985 12:00:00)-Water Temperature (C)]]*OO[[#This Row],[91]]</f>
        <v>8.0249101141999998E-3</v>
      </c>
      <c r="CP461" s="10">
        <f>3/24000000*OO[[#This Row],[150 (07JUL1985 15:00:00)-Water Temperature (C)]]*OO[[#This Row],[92]]</f>
        <v>8.2686317271187509E-3</v>
      </c>
      <c r="CQ461" s="10">
        <f>3/24000000*OO[[#This Row],[151 (07JUL1985 18:00:00)-Water Temperature (C)]]*OO[[#This Row],[93]]</f>
        <v>8.5602670165175008E-3</v>
      </c>
      <c r="CR461" s="10">
        <f>3/24000000*OO[[#This Row],[152 (07JUL1985 21:00:00)-Water Temperature (C)]]*OO[[#This Row],[94]]</f>
        <v>8.2232324081249995E-3</v>
      </c>
      <c r="CS461" s="10">
        <f>3/24000000*OO[[#This Row],[153 (08JUL1985 00:00:00)-Water Temperature (C)]]*OO[[#This Row],[95]]</f>
        <v>7.3647103546350002E-3</v>
      </c>
      <c r="CT461" s="10">
        <f>3/24000000*OO[[#This Row],[154 (08JUL1985 03:00:00)-Water Temperature (C)]]*OO[[#This Row],[96]]</f>
        <v>6.5844066685162494E-3</v>
      </c>
      <c r="CU461" s="10">
        <f>3/24000000*OO[[#This Row],[155 (08JUL1985 06:00:00)-Water Temperature (C)]]*OO[[#This Row],[97]]</f>
        <v>6.0020017873312495E-3</v>
      </c>
      <c r="CV461" s="10">
        <f>3/24000000*OO[[#This Row],[156 (08JUL1985 09:00:00)-Water Temperature (C)]]*OO[[#This Row],[98]]</f>
        <v>5.7944402765014993E-3</v>
      </c>
      <c r="CW461" s="10">
        <f>3/24000000*OO[[#This Row],[157 (08JUL1985 12:00:00)-Water Temperature (C)]]*OO[[#This Row],[99]]</f>
        <v>5.5752675722520002E-3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0</v>
      </c>
      <c r="Y462" s="10">
        <f>3/24000000*OO[[#This Row],[81 (29JUN1985 00:00:00)-Water Temperature (C)]]*OO[[#This Row],[23]]</f>
        <v>0</v>
      </c>
      <c r="Z462" s="10">
        <f>3/24000000*OO[[#This Row],[82 (29JUN1985 03:00:00)-Water Temperature (C)]]*OO[[#This Row],[24]]</f>
        <v>0</v>
      </c>
      <c r="AA462" s="10">
        <f>3/24000000*OO[[#This Row],[83 (29JUN1985 06:00:00)-Water Temperature (C)]]*OO[[#This Row],[25]]</f>
        <v>0</v>
      </c>
      <c r="AB462" s="10">
        <f>3/24000000*OO[[#This Row],[84 (29JUN1985 09:00:00)-Water Temperature (C)]]*OO[[#This Row],[26]]</f>
        <v>0</v>
      </c>
      <c r="AC462" s="10">
        <f>3/24000000*OO[[#This Row],[85 (29JUN1985 12:00:00)-Water Temperature (C)]]*OO[[#This Row],[27]]</f>
        <v>2.4854399819129997E-40</v>
      </c>
      <c r="AD462" s="10">
        <f>3/24000000*OO[[#This Row],[86 (29JUN1985 15:00:00)-Water Temperature (C)]]*OO[[#This Row],[28]]</f>
        <v>3.2363281434880003E-34</v>
      </c>
      <c r="AE462" s="10">
        <f>3/24000000*OO[[#This Row],[88 (29JUN1985 21:00:00)-Water Temperature (C)]]*OO[[#This Row],[30]]</f>
        <v>2.60786512278775E-25</v>
      </c>
      <c r="AF462" s="10">
        <f>3/24000000*OO[[#This Row],[88 (29JUN1985 21:00:00)-Water Temperature (C)]]*OO[[#This Row],[30]]</f>
        <v>2.60786512278775E-25</v>
      </c>
      <c r="AG462" s="10">
        <f>3/24000000*OO[[#This Row],[89 (30JUN1985 00:00:00)-Water Temperature (C)]]*OO[[#This Row],[31]]</f>
        <v>5.1335414907389998E-22</v>
      </c>
      <c r="AH462" s="10">
        <f>3/24000000*OO[[#This Row],[90 (30JUN1985 03:00:00)-Water Temperature (C)]]*OO[[#This Row],[32]]</f>
        <v>3.5350207067804993E-19</v>
      </c>
      <c r="AI462" s="10">
        <f>3/24000000*OO[[#This Row],[91 (30JUN1985 06:00:00)-Water Temperature (C)]]*OO[[#This Row],[33]]</f>
        <v>1.043272314762125E-16</v>
      </c>
      <c r="AJ462" s="10">
        <f>3/24000000*OO[[#This Row],[92 (30JUN1985 09:00:00)-Water Temperature (C)]]*OO[[#This Row],[34]]</f>
        <v>1.5807372568675E-14</v>
      </c>
      <c r="AK462" s="10">
        <f>3/24000000*OO[[#This Row],[93 (30JUN1985 12:00:00)-Water Temperature (C)]]*OO[[#This Row],[35]]</f>
        <v>1.3815097738112499E-12</v>
      </c>
      <c r="AL462" s="10">
        <f>3/24000000*OO[[#This Row],[94 (30JUN1985 15:00:00)-Water Temperature (C)]]*OO[[#This Row],[36]]</f>
        <v>7.6725913641499984E-11</v>
      </c>
      <c r="AM462" s="10">
        <f>3/24000000*OO[[#This Row],[95 (30JUN1985 18:00:00)-Water Temperature (C)]]*OO[[#This Row],[37]]</f>
        <v>2.6955663707172497E-9</v>
      </c>
      <c r="AN462" s="10">
        <f>3/24000000*OO[[#This Row],[96 (30JUN1985 21:00:00)-Water Temperature (C)]]*OO[[#This Row],[38]]</f>
        <v>5.8165359409289996E-8</v>
      </c>
      <c r="AO462" s="10">
        <f>3/24000000*OO[[#This Row],[97 (01JUL1985 00:00:00)-Water Temperature (C)]]*OO[[#This Row],[39]]</f>
        <v>8.1615369072937483E-7</v>
      </c>
      <c r="AP462" s="10">
        <f>3/24000000*OO[[#This Row],[98 (01JUL1985 03:00:00)-Water Temperature (C)]]*OO[[#This Row],[40]]</f>
        <v>8.0027498640162487E-6</v>
      </c>
      <c r="AQ462" s="10">
        <f>3/24000000*OO[[#This Row],[99 (01JUL1985 06:00:00)-Water Temperature (C)]]*OO[[#This Row],[41]]</f>
        <v>5.7924293699999999E-5</v>
      </c>
      <c r="AR462" s="10">
        <f>3/24000000*OO[[#This Row],[100 (01JUL1985 09:00:00)-Water Temperature (C)]]*OO[[#This Row],[42]]</f>
        <v>3.3375149422387501E-4</v>
      </c>
      <c r="AS462" s="10">
        <f>3/24000000*OO[[#This Row],[101 (01JUL1985 12:00:00)-Water Temperature (C)]]*OO[[#This Row],[43]]</f>
        <v>1.5566057187250003E-3</v>
      </c>
      <c r="AT462" s="10">
        <f>3/24000000*OO[[#This Row],[102 (01JUL1985 15:00:00)-Water Temperature (C)]]*OO[[#This Row],[44]]</f>
        <v>5.9064162375549994E-3</v>
      </c>
      <c r="AU462" s="10">
        <f>3/24000000*OO[[#This Row],[103 (01JUL1985 18:00:00)-Water Temperature (C)]]*OO[[#This Row],[45]]</f>
        <v>1.7719257761512498E-2</v>
      </c>
      <c r="AV462" s="10">
        <f>3/24000000*OO[[#This Row],[104 (01JUL1985 21:00:00)-Water Temperature (C)]]*OO[[#This Row],[46]]</f>
        <v>4.2727362806892502E-2</v>
      </c>
      <c r="AW462" s="10">
        <f>3/24000000*OO[[#This Row],[105 (02JUL1985 00:00:00)-Water Temperature (C)]]*OO[[#This Row],[47]]</f>
        <v>8.3706576979375003E-2</v>
      </c>
      <c r="AX462" s="10">
        <f>3/24000000*OO[[#This Row],[106 (02JUL1985 03:00:00)-Water Temperature (C)]]*OO[[#This Row],[48]]</f>
        <v>0.1390184708356875</v>
      </c>
      <c r="AY462" s="10">
        <f>3/24000000*OO[[#This Row],[107 (02JUL1985 06:00:00)-Water Temperature (C)]]*OO[[#This Row],[49]]</f>
        <v>0.20176666191453746</v>
      </c>
      <c r="AZ462" s="10">
        <f>3/24000000*OO[[#This Row],[108 (02JUL1985 09:00:00)-Water Temperature (C)]]*OO[[#This Row],[50]]</f>
        <v>0.2756037582453375</v>
      </c>
      <c r="BA462" s="10">
        <f>3/24000000*OO[[#This Row],[109 (02JUL1985 12:00:00)-Water Temperature (C)]]*OO[[#This Row],[51]]</f>
        <v>0.35247914334874997</v>
      </c>
      <c r="BB462" s="10">
        <f>3/24000000*OO[[#This Row],[110 (02JUL1985 15:00:00)-Water Temperature (C)]]*OO[[#This Row],[52]]</f>
        <v>0.41755453387027497</v>
      </c>
      <c r="BC462" s="10">
        <f>3/24000000*OO[[#This Row],[111 (02JUL1985 18:00:00)-Water Temperature (C)]]*OO[[#This Row],[53]]</f>
        <v>0.44700774514535002</v>
      </c>
      <c r="BD462" s="10">
        <f>3/24000000*OO[[#This Row],[112 (02JUL1985 21:00:00)-Water Temperature (C)]]*OO[[#This Row],[54]]</f>
        <v>0.42030735890216242</v>
      </c>
      <c r="BE462" s="10">
        <f>3/24000000*OO[[#This Row],[113 (03JUL1985 00:00:00)-Water Temperature (C)]]*OO[[#This Row],[55]]</f>
        <v>0.36219155002457498</v>
      </c>
      <c r="BF462" s="10">
        <f>3/24000000*OO[[#This Row],[114 (03JUL1985 03:00:00)-Water Temperature (C)]]*OO[[#This Row],[56]]</f>
        <v>0.29613784062199999</v>
      </c>
      <c r="BG462" s="10">
        <f>3/24000000*OO[[#This Row],[115 (03JUL1985 06:00:00)-Water Temperature (C)]]*OO[[#This Row],[57]]</f>
        <v>0.23888531632187499</v>
      </c>
      <c r="BH462" s="10">
        <f>3/24000000*OO[[#This Row],[116 (03JUL1985 09:00:00)-Water Temperature (C)]]*OO[[#This Row],[58]]</f>
        <v>0.20406222590749998</v>
      </c>
      <c r="BI462" s="10">
        <f>3/24000000*OO[[#This Row],[117 (03JUL1985 12:00:00)-Water Temperature (C)]]*OO[[#This Row],[59]]</f>
        <v>0.18884912501456247</v>
      </c>
      <c r="BJ462" s="10">
        <f>3/24000000*OO[[#This Row],[118 (03JUL1985 15:00:00)-Water Temperature (C)]]*OO[[#This Row],[60]]</f>
        <v>0.18023078221120001</v>
      </c>
      <c r="BK462" s="10">
        <f>3/24000000*OO[[#This Row],[119 (03JUL1985 18:00:00)-Water Temperature (C)]]*OO[[#This Row],[61]]</f>
        <v>0.16393786709802499</v>
      </c>
      <c r="BL462" s="10">
        <f>3/24000000*OO[[#This Row],[120 (03JUL1985 21:00:00)-Water Temperature (C)]]*OO[[#This Row],[62]]</f>
        <v>0.14176397976635002</v>
      </c>
      <c r="BM462" s="10">
        <f>3/24000000*OO[[#This Row],[121 (04JUL1985 00:00:00)-Water Temperature (C)]]*OO[[#This Row],[63]]</f>
        <v>0.11922115148790001</v>
      </c>
      <c r="BN462" s="10">
        <f>3/24000000*OO[[#This Row],[122 (04JUL1985 03:00:00)-Water Temperature (C)]]*OO[[#This Row],[64]]</f>
        <v>0.10033085904580001</v>
      </c>
      <c r="BO462" s="10">
        <f>3/24000000*OO[[#This Row],[123 (04JUL1985 06:00:00)-Water Temperature (C)]]*OO[[#This Row],[65]]</f>
        <v>8.5813935721874984E-2</v>
      </c>
      <c r="BP462" s="10">
        <f>3/24000000*OO[[#This Row],[124 (04JUL1985 09:00:00)-Water Temperature (C)]]*OO[[#This Row],[66]]</f>
        <v>7.7742128946474989E-2</v>
      </c>
      <c r="BQ462" s="10">
        <f>3/24000000*OO[[#This Row],[125 (04JUL1985 12:00:00)-Water Temperature (C)]]*OO[[#This Row],[67]]</f>
        <v>7.2181898346000001E-2</v>
      </c>
      <c r="BR462" s="10">
        <f>3/24000000*OO[[#This Row],[126 (04JUL1985 15:00:00)-Water Temperature (C)]]*OO[[#This Row],[68]]</f>
        <v>6.6043898504299994E-2</v>
      </c>
      <c r="BS462" s="10">
        <f>3/24000000*OO[[#This Row],[127 (04JUL1985 18:00:00)-Water Temperature (C)]]*OO[[#This Row],[69]]</f>
        <v>5.9914884149539993E-2</v>
      </c>
      <c r="BT462" s="10">
        <f>3/24000000*OO[[#This Row],[128 (04JUL1985 21:00:00)-Water Temperature (C)]]*OO[[#This Row],[70]]</f>
        <v>5.4478894530015004E-2</v>
      </c>
      <c r="BU462" s="10">
        <f>3/24000000*OO[[#This Row],[129 (05JUL1985 00:00:00)-Water Temperature (C)]]*OO[[#This Row],[71]]</f>
        <v>4.9146445753624993E-2</v>
      </c>
      <c r="BV462" s="10">
        <f>3/24000000*OO[[#This Row],[130 (05JUL1985 03:00:00)-Water Temperature (C)]]*OO[[#This Row],[72]]</f>
        <v>4.4273313773794995E-2</v>
      </c>
      <c r="BW462" s="10">
        <f>3/24000000*OO[[#This Row],[131 (05JUL1985 06:00:00)-Water Temperature (C)]]*OO[[#This Row],[73]]</f>
        <v>3.9916195459139998E-2</v>
      </c>
      <c r="BX462" s="10">
        <f>3/24000000*OO[[#This Row],[132 (05JUL1985 09:00:00)-Water Temperature (C)]]*OO[[#This Row],[74]]</f>
        <v>3.8048136689868749E-2</v>
      </c>
      <c r="BY462" s="10">
        <f>3/24000000*OO[[#This Row],[133 (05JUL1985 12:00:00)-Water Temperature (C)]]*OO[[#This Row],[75]]</f>
        <v>3.9153979403548748E-2</v>
      </c>
      <c r="BZ462" s="10">
        <f>3/24000000*OO[[#This Row],[134 (05JUL1985 15:00:00)-Water Temperature (C)]]*OO[[#This Row],[76]]</f>
        <v>4.1399823542494996E-2</v>
      </c>
      <c r="CA462" s="10">
        <f>3/24000000*OO[[#This Row],[135 (05JUL1985 18:00:00)-Water Temperature (C)]]*OO[[#This Row],[77]]</f>
        <v>4.1509924798387499E-2</v>
      </c>
      <c r="CB462" s="10">
        <f>3/24000000*OO[[#This Row],[136 (05JUL1985 21:00:00)-Water Temperature (C)]]*OO[[#This Row],[78]]</f>
        <v>3.8405440882567497E-2</v>
      </c>
      <c r="CC462" s="10">
        <f>3/24000000*OO[[#This Row],[137 (06JUL1985 00:00:00)-Water Temperature (C)]]*OO[[#This Row],[79]]</f>
        <v>3.4320343208368749E-2</v>
      </c>
      <c r="CD462" s="10">
        <f>3/24000000*OO[[#This Row],[138 (06JUL1985 03:00:00)-Water Temperature (C)]]*OO[[#This Row],[80]]</f>
        <v>3.0828398906837501E-2</v>
      </c>
      <c r="CE462" s="10">
        <f>3/24000000*OO[[#This Row],[139 (06JUL1985 06:00:00)-Water Temperature (C)]]*OO[[#This Row],[81]]</f>
        <v>2.7747992639727496E-2</v>
      </c>
      <c r="CF462" s="10">
        <f>3/24000000*OO[[#This Row],[140 (06JUL1985 09:00:00)-Water Temperature (C)]]*OO[[#This Row],[82]]</f>
        <v>2.5721867439512498E-2</v>
      </c>
      <c r="CG462" s="10">
        <f>3/24000000*OO[[#This Row],[141 (06JUL1985 12:00:00)-Water Temperature (C)]]*OO[[#This Row],[83]]</f>
        <v>2.4827699641321248E-2</v>
      </c>
      <c r="CH462" s="10">
        <f>3/24000000*OO[[#This Row],[142 (06JUL1985 15:00:00)-Water Temperature (C)]]*OO[[#This Row],[84]]</f>
        <v>2.4046625147709996E-2</v>
      </c>
      <c r="CI462" s="10">
        <f>3/24000000*OO[[#This Row],[143 (06JUL1985 18:00:00)-Water Temperature (C)]]*OO[[#This Row],[85]]</f>
        <v>2.30981236902E-2</v>
      </c>
      <c r="CJ462" s="10">
        <f>3/24000000*OO[[#This Row],[144 (06JUL1985 21:00:00)-Water Temperature (C)]]*OO[[#This Row],[86]]</f>
        <v>2.1752942547632496E-2</v>
      </c>
      <c r="CK462" s="10">
        <f>3/24000000*OO[[#This Row],[145 (07JUL1985 00:00:00)-Water Temperature (C)]]*OO[[#This Row],[87]]</f>
        <v>1.9817679919784999E-2</v>
      </c>
      <c r="CL462" s="10">
        <f>3/24000000*OO[[#This Row],[146 (07JUL1985 03:00:00)-Water Temperature (C)]]*OO[[#This Row],[88]]</f>
        <v>1.8085901111752501E-2</v>
      </c>
      <c r="CM462" s="10">
        <f>3/24000000*OO[[#This Row],[147 (07JUL1985 06:00:00)-Water Temperature (C)]]*OO[[#This Row],[89]]</f>
        <v>1.6646823004314998E-2</v>
      </c>
      <c r="CN462" s="10">
        <f>3/24000000*OO[[#This Row],[148 (07JUL1985 09:00:00)-Water Temperature (C)]]*OO[[#This Row],[90]]</f>
        <v>1.5985259919929998E-2</v>
      </c>
      <c r="CO462" s="10">
        <f>3/24000000*OO[[#This Row],[149 (07JUL1985 12:00:00)-Water Temperature (C)]]*OO[[#This Row],[91]]</f>
        <v>1.5722912539134999E-2</v>
      </c>
      <c r="CP462" s="10">
        <f>3/24000000*OO[[#This Row],[150 (07JUL1985 15:00:00)-Water Temperature (C)]]*OO[[#This Row],[92]]</f>
        <v>1.602555448368E-2</v>
      </c>
      <c r="CQ462" s="10">
        <f>3/24000000*OO[[#This Row],[151 (07JUL1985 18:00:00)-Water Temperature (C)]]*OO[[#This Row],[93]]</f>
        <v>1.6480319071607498E-2</v>
      </c>
      <c r="CR462" s="10">
        <f>3/24000000*OO[[#This Row],[152 (07JUL1985 21:00:00)-Water Temperature (C)]]*OO[[#This Row],[94]]</f>
        <v>1.59454139602625E-2</v>
      </c>
      <c r="CS462" s="10">
        <f>3/24000000*OO[[#This Row],[153 (08JUL1985 00:00:00)-Water Temperature (C)]]*OO[[#This Row],[95]]</f>
        <v>1.4474922240659998E-2</v>
      </c>
      <c r="CT462" s="10">
        <f>3/24000000*OO[[#This Row],[154 (08JUL1985 03:00:00)-Water Temperature (C)]]*OO[[#This Row],[96]]</f>
        <v>1.30770001492275E-2</v>
      </c>
      <c r="CU462" s="10">
        <f>3/24000000*OO[[#This Row],[155 (08JUL1985 06:00:00)-Water Temperature (C)]]*OO[[#This Row],[97]]</f>
        <v>1.197840837804E-2</v>
      </c>
      <c r="CV462" s="10">
        <f>3/24000000*OO[[#This Row],[156 (08JUL1985 09:00:00)-Water Temperature (C)]]*OO[[#This Row],[98]]</f>
        <v>1.149753402036E-2</v>
      </c>
      <c r="CW462" s="10">
        <f>3/24000000*OO[[#This Row],[157 (08JUL1985 12:00:00)-Water Temperature (C)]]*OO[[#This Row],[99]]</f>
        <v>1.10244475978E-2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0</v>
      </c>
      <c r="Y463" s="10">
        <f>3/24000000*OO[[#This Row],[81 (29JUN1985 00:00:00)-Water Temperature (C)]]*OO[[#This Row],[23]]</f>
        <v>0</v>
      </c>
      <c r="Z463" s="10">
        <f>3/24000000*OO[[#This Row],[82 (29JUN1985 03:00:00)-Water Temperature (C)]]*OO[[#This Row],[24]]</f>
        <v>0</v>
      </c>
      <c r="AA463" s="10">
        <f>3/24000000*OO[[#This Row],[83 (29JUN1985 06:00:00)-Water Temperature (C)]]*OO[[#This Row],[25]]</f>
        <v>0</v>
      </c>
      <c r="AB463" s="10">
        <f>3/24000000*OO[[#This Row],[84 (29JUN1985 09:00:00)-Water Temperature (C)]]*OO[[#This Row],[26]]</f>
        <v>0</v>
      </c>
      <c r="AC463" s="10">
        <f>3/24000000*OO[[#This Row],[85 (29JUN1985 12:00:00)-Water Temperature (C)]]*OO[[#This Row],[27]]</f>
        <v>5.1979917125175E-41</v>
      </c>
      <c r="AD463" s="10">
        <f>3/24000000*OO[[#This Row],[86 (29JUN1985 15:00:00)-Water Temperature (C)]]*OO[[#This Row],[28]]</f>
        <v>7.2312766027424986E-35</v>
      </c>
      <c r="AE463" s="10">
        <f>3/24000000*OO[[#This Row],[88 (29JUN1985 21:00:00)-Water Temperature (C)]]*OO[[#This Row],[30]]</f>
        <v>7.4770049049512507E-26</v>
      </c>
      <c r="AF463" s="10">
        <f>3/24000000*OO[[#This Row],[88 (29JUN1985 21:00:00)-Water Temperature (C)]]*OO[[#This Row],[30]]</f>
        <v>7.4770049049512507E-26</v>
      </c>
      <c r="AG463" s="10">
        <f>3/24000000*OO[[#This Row],[89 (30JUN1985 00:00:00)-Water Temperature (C)]]*OO[[#This Row],[31]]</f>
        <v>1.6500046992853748E-22</v>
      </c>
      <c r="AH463" s="10">
        <f>3/24000000*OO[[#This Row],[90 (30JUN1985 03:00:00)-Water Temperature (C)]]*OO[[#This Row],[32]]</f>
        <v>1.2506811806384999E-19</v>
      </c>
      <c r="AI463" s="10">
        <f>3/24000000*OO[[#This Row],[91 (30JUN1985 06:00:00)-Water Temperature (C)]]*OO[[#This Row],[33]]</f>
        <v>4.0071126306093746E-17</v>
      </c>
      <c r="AJ463" s="10">
        <f>3/24000000*OO[[#This Row],[92 (30JUN1985 09:00:00)-Water Temperature (C)]]*OO[[#This Row],[34]]</f>
        <v>6.5035969956399997E-15</v>
      </c>
      <c r="AK463" s="10">
        <f>3/24000000*OO[[#This Row],[93 (30JUN1985 12:00:00)-Water Temperature (C)]]*OO[[#This Row],[35]]</f>
        <v>5.9954112253349992E-13</v>
      </c>
      <c r="AL463" s="10">
        <f>3/24000000*OO[[#This Row],[94 (30JUN1985 15:00:00)-Water Temperature (C)]]*OO[[#This Row],[36]]</f>
        <v>3.4707124386375001E-11</v>
      </c>
      <c r="AM463" s="10">
        <f>3/24000000*OO[[#This Row],[95 (30JUN1985 18:00:00)-Water Temperature (C)]]*OO[[#This Row],[37]]</f>
        <v>1.2745317437125E-9</v>
      </c>
      <c r="AN463" s="10">
        <f>3/24000000*OO[[#This Row],[96 (30JUN1985 21:00:00)-Water Temperature (C)]]*OO[[#This Row],[38]]</f>
        <v>2.9112418048507503E-8</v>
      </c>
      <c r="AO463" s="10">
        <f>3/24000000*OO[[#This Row],[97 (01JUL1985 00:00:00)-Water Temperature (C)]]*OO[[#This Row],[39]]</f>
        <v>4.3502911502781245E-7</v>
      </c>
      <c r="AP463" s="10">
        <f>3/24000000*OO[[#This Row],[98 (01JUL1985 03:00:00)-Water Temperature (C)]]*OO[[#This Row],[40]]</f>
        <v>4.5415867938133749E-6</v>
      </c>
      <c r="AQ463" s="10">
        <f>3/24000000*OO[[#This Row],[99 (01JUL1985 06:00:00)-Water Temperature (C)]]*OO[[#This Row],[41]]</f>
        <v>3.4784351504152497E-5</v>
      </c>
      <c r="AR463" s="10">
        <f>3/24000000*OO[[#This Row],[100 (01JUL1985 09:00:00)-Water Temperature (C)]]*OO[[#This Row],[42]]</f>
        <v>2.0943385162700001E-4</v>
      </c>
      <c r="AS463" s="10">
        <f>3/24000000*OO[[#This Row],[101 (01JUL1985 12:00:00)-Water Temperature (C)]]*OO[[#This Row],[43]]</f>
        <v>1.013311966165E-3</v>
      </c>
      <c r="AT463" s="10">
        <f>3/24000000*OO[[#This Row],[102 (01JUL1985 15:00:00)-Water Temperature (C)]]*OO[[#This Row],[44]]</f>
        <v>3.9859825279412496E-3</v>
      </c>
      <c r="AU463" s="10">
        <f>3/24000000*OO[[#This Row],[103 (01JUL1985 18:00:00)-Water Temperature (C)]]*OO[[#This Row],[45]]</f>
        <v>1.2490975681939999E-2</v>
      </c>
      <c r="AV463" s="10">
        <f>3/24000000*OO[[#This Row],[104 (01JUL1985 21:00:00)-Water Temperature (C)]]*OO[[#This Row],[46]]</f>
        <v>3.1661772999821251E-2</v>
      </c>
      <c r="AW463" s="10">
        <f>3/24000000*OO[[#This Row],[105 (02JUL1985 00:00:00)-Water Temperature (C)]]*OO[[#This Row],[47]]</f>
        <v>6.5547696212999995E-2</v>
      </c>
      <c r="AX463" s="10">
        <f>3/24000000*OO[[#This Row],[106 (02JUL1985 03:00:00)-Water Temperature (C)]]*OO[[#This Row],[48]]</f>
        <v>0.11499881925895</v>
      </c>
      <c r="AY463" s="10">
        <f>3/24000000*OO[[#This Row],[107 (02JUL1985 06:00:00)-Water Temperature (C)]]*OO[[#This Row],[49]]</f>
        <v>0.17567307321599998</v>
      </c>
      <c r="AZ463" s="10">
        <f>3/24000000*OO[[#This Row],[108 (02JUL1985 09:00:00)-Water Temperature (C)]]*OO[[#This Row],[50]]</f>
        <v>0.24953050606159999</v>
      </c>
      <c r="BA463" s="10">
        <f>3/24000000*OO[[#This Row],[109 (02JUL1985 12:00:00)-Water Temperature (C)]]*OO[[#This Row],[51]]</f>
        <v>0.33014899743259996</v>
      </c>
      <c r="BB463" s="10">
        <f>3/24000000*OO[[#This Row],[110 (02JUL1985 15:00:00)-Water Temperature (C)]]*OO[[#This Row],[52]]</f>
        <v>0.40542093282794994</v>
      </c>
      <c r="BC463" s="10">
        <f>3/24000000*OO[[#This Row],[111 (02JUL1985 18:00:00)-Water Temperature (C)]]*OO[[#This Row],[53]]</f>
        <v>0.45330284135499999</v>
      </c>
      <c r="BD463" s="10">
        <f>3/24000000*OO[[#This Row],[112 (02JUL1985 21:00:00)-Water Temperature (C)]]*OO[[#This Row],[54]]</f>
        <v>0.44931455401949993</v>
      </c>
      <c r="BE463" s="10">
        <f>3/24000000*OO[[#This Row],[113 (03JUL1985 00:00:00)-Water Temperature (C)]]*OO[[#This Row],[55]]</f>
        <v>0.40941111733230001</v>
      </c>
      <c r="BF463" s="10">
        <f>3/24000000*OO[[#This Row],[114 (03JUL1985 03:00:00)-Water Temperature (C)]]*OO[[#This Row],[56]]</f>
        <v>0.35330618288924998</v>
      </c>
      <c r="BG463" s="10">
        <f>3/24000000*OO[[#This Row],[115 (03JUL1985 06:00:00)-Water Temperature (C)]]*OO[[#This Row],[57]]</f>
        <v>0.29785009898137499</v>
      </c>
      <c r="BH463" s="10">
        <f>3/24000000*OO[[#This Row],[116 (03JUL1985 09:00:00)-Water Temperature (C)]]*OO[[#This Row],[58]]</f>
        <v>0.26113653530624997</v>
      </c>
      <c r="BI463" s="10">
        <f>3/24000000*OO[[#This Row],[117 (03JUL1985 12:00:00)-Water Temperature (C)]]*OO[[#This Row],[59]]</f>
        <v>0.24410816223839998</v>
      </c>
      <c r="BJ463" s="10">
        <f>3/24000000*OO[[#This Row],[118 (03JUL1985 15:00:00)-Water Temperature (C)]]*OO[[#This Row],[60]]</f>
        <v>0.234839415414</v>
      </c>
      <c r="BK463" s="10">
        <f>3/24000000*OO[[#This Row],[119 (03JUL1985 18:00:00)-Water Temperature (C)]]*OO[[#This Row],[61]]</f>
        <v>0.21685374324309997</v>
      </c>
      <c r="BL463" s="10">
        <f>3/24000000*OO[[#This Row],[120 (03JUL1985 21:00:00)-Water Temperature (C)]]*OO[[#This Row],[62]]</f>
        <v>0.1909786992576</v>
      </c>
      <c r="BM463" s="10">
        <f>3/24000000*OO[[#This Row],[121 (04JUL1985 00:00:00)-Water Temperature (C)]]*OO[[#This Row],[63]]</f>
        <v>0.1635851907159375</v>
      </c>
      <c r="BN463" s="10">
        <f>3/24000000*OO[[#This Row],[122 (04JUL1985 03:00:00)-Water Temperature (C)]]*OO[[#This Row],[64]]</f>
        <v>0.13957428504524999</v>
      </c>
      <c r="BO463" s="10">
        <f>3/24000000*OO[[#This Row],[123 (04JUL1985 06:00:00)-Water Temperature (C)]]*OO[[#This Row],[65]]</f>
        <v>0.12017961152961248</v>
      </c>
      <c r="BP463" s="10">
        <f>3/24000000*OO[[#This Row],[124 (04JUL1985 09:00:00)-Water Temperature (C)]]*OO[[#This Row],[66]]</f>
        <v>0.10833750253349998</v>
      </c>
      <c r="BQ463" s="10">
        <f>3/24000000*OO[[#This Row],[125 (04JUL1985 12:00:00)-Water Temperature (C)]]*OO[[#This Row],[67]]</f>
        <v>9.9792668398499998E-2</v>
      </c>
      <c r="BR463" s="10">
        <f>3/24000000*OO[[#This Row],[126 (04JUL1985 15:00:00)-Water Temperature (C)]]*OO[[#This Row],[68]]</f>
        <v>9.0967674085575004E-2</v>
      </c>
      <c r="BS463" s="10">
        <f>3/24000000*OO[[#This Row],[127 (04JUL1985 18:00:00)-Water Temperature (C)]]*OO[[#This Row],[69]]</f>
        <v>8.2503405729299997E-2</v>
      </c>
      <c r="BT463" s="10">
        <f>3/24000000*OO[[#This Row],[128 (04JUL1985 21:00:00)-Water Temperature (C)]]*OO[[#This Row],[70]]</f>
        <v>7.5077459306249997E-2</v>
      </c>
      <c r="BU463" s="10">
        <f>3/24000000*OO[[#This Row],[129 (05JUL1985 00:00:00)-Water Temperature (C)]]*OO[[#This Row],[71]]</f>
        <v>6.7880163189674991E-2</v>
      </c>
      <c r="BV463" s="10">
        <f>3/24000000*OO[[#This Row],[130 (05JUL1985 03:00:00)-Water Temperature (C)]]*OO[[#This Row],[72]]</f>
        <v>6.1281634573799995E-2</v>
      </c>
      <c r="BW463" s="10">
        <f>3/24000000*OO[[#This Row],[131 (05JUL1985 06:00:00)-Water Temperature (C)]]*OO[[#This Row],[73]]</f>
        <v>5.5309355772389997E-2</v>
      </c>
      <c r="BX463" s="10">
        <f>3/24000000*OO[[#This Row],[132 (05JUL1985 09:00:00)-Water Temperature (C)]]*OO[[#This Row],[74]]</f>
        <v>5.2338934645312502E-2</v>
      </c>
      <c r="BY463" s="10">
        <f>3/24000000*OO[[#This Row],[133 (05JUL1985 12:00:00)-Water Temperature (C)]]*OO[[#This Row],[75]]</f>
        <v>5.3048542262649989E-2</v>
      </c>
      <c r="BZ463" s="10">
        <f>3/24000000*OO[[#This Row],[134 (05JUL1985 15:00:00)-Water Temperature (C)]]*OO[[#This Row],[76]]</f>
        <v>5.5447211979533742E-2</v>
      </c>
      <c r="CA463" s="10">
        <f>3/24000000*OO[[#This Row],[135 (05JUL1985 18:00:00)-Water Temperature (C)]]*OO[[#This Row],[77]]</f>
        <v>5.5561681155539999E-2</v>
      </c>
      <c r="CB463" s="10">
        <f>3/24000000*OO[[#This Row],[136 (05JUL1985 21:00:00)-Water Temperature (C)]]*OO[[#This Row],[78]]</f>
        <v>5.1848777202949989E-2</v>
      </c>
      <c r="CC463" s="10">
        <f>3/24000000*OO[[#This Row],[137 (06JUL1985 00:00:00)-Water Temperature (C)]]*OO[[#This Row],[79]]</f>
        <v>4.6809555042314994E-2</v>
      </c>
      <c r="CD463" s="10">
        <f>3/24000000*OO[[#This Row],[138 (06JUL1985 03:00:00)-Water Temperature (C)]]*OO[[#This Row],[80]]</f>
        <v>4.2370379732762496E-2</v>
      </c>
      <c r="CE463" s="10">
        <f>3/24000000*OO[[#This Row],[139 (06JUL1985 06:00:00)-Water Temperature (C)]]*OO[[#This Row],[81]]</f>
        <v>3.8334426643889995E-2</v>
      </c>
      <c r="CF463" s="10">
        <f>3/24000000*OO[[#This Row],[140 (06JUL1985 09:00:00)-Water Temperature (C)]]*OO[[#This Row],[82]]</f>
        <v>3.5490088574194993E-2</v>
      </c>
      <c r="CG463" s="10">
        <f>3/24000000*OO[[#This Row],[141 (06JUL1985 12:00:00)-Water Temperature (C)]]*OO[[#This Row],[83]]</f>
        <v>3.4015696518874997E-2</v>
      </c>
      <c r="CH463" s="10">
        <f>3/24000000*OO[[#This Row],[142 (06JUL1985 15:00:00)-Water Temperature (C)]]*OO[[#This Row],[84]]</f>
        <v>3.2766571712207496E-2</v>
      </c>
      <c r="CI463" s="10">
        <f>3/24000000*OO[[#This Row],[143 (06JUL1985 18:00:00)-Water Temperature (C)]]*OO[[#This Row],[85]]</f>
        <v>3.1390064674395E-2</v>
      </c>
      <c r="CJ463" s="10">
        <f>3/24000000*OO[[#This Row],[144 (06JUL1985 21:00:00)-Water Temperature (C)]]*OO[[#This Row],[86]]</f>
        <v>2.961818464038625E-2</v>
      </c>
      <c r="CK463" s="10">
        <f>3/24000000*OO[[#This Row],[145 (07JUL1985 00:00:00)-Water Temperature (C)]]*OO[[#This Row],[87]]</f>
        <v>2.7148686161523748E-2</v>
      </c>
      <c r="CL463" s="10">
        <f>3/24000000*OO[[#This Row],[146 (07JUL1985 03:00:00)-Water Temperature (C)]]*OO[[#This Row],[88]]</f>
        <v>2.4896736807750001E-2</v>
      </c>
      <c r="CM463" s="10">
        <f>3/24000000*OO[[#This Row],[147 (07JUL1985 06:00:00)-Water Temperature (C)]]*OO[[#This Row],[89]]</f>
        <v>2.2969730796574998E-2</v>
      </c>
      <c r="CN463" s="10">
        <f>3/24000000*OO[[#This Row],[148 (07JUL1985 09:00:00)-Water Temperature (C)]]*OO[[#This Row],[90]]</f>
        <v>2.1955412914582501E-2</v>
      </c>
      <c r="CO463" s="10">
        <f>3/24000000*OO[[#This Row],[149 (07JUL1985 12:00:00)-Water Temperature (C)]]*OO[[#This Row],[91]]</f>
        <v>2.1442332800979999E-2</v>
      </c>
      <c r="CP463" s="10">
        <f>3/24000000*OO[[#This Row],[150 (07JUL1985 15:00:00)-Water Temperature (C)]]*OO[[#This Row],[92]]</f>
        <v>2.16527423004425E-2</v>
      </c>
      <c r="CQ463" s="10">
        <f>3/24000000*OO[[#This Row],[151 (07JUL1985 18:00:00)-Water Temperature (C)]]*OO[[#This Row],[93]]</f>
        <v>2.2118509351828748E-2</v>
      </c>
      <c r="CR463" s="10">
        <f>3/24000000*OO[[#This Row],[152 (07JUL1985 21:00:00)-Water Temperature (C)]]*OO[[#This Row],[94]]</f>
        <v>2.1493048085370003E-2</v>
      </c>
      <c r="CS463" s="10">
        <f>3/24000000*OO[[#This Row],[153 (08JUL1985 00:00:00)-Water Temperature (C)]]*OO[[#This Row],[95]]</f>
        <v>1.9715321585025002E-2</v>
      </c>
      <c r="CT463" s="10">
        <f>3/24000000*OO[[#This Row],[154 (08JUL1985 03:00:00)-Water Temperature (C)]]*OO[[#This Row],[96]]</f>
        <v>1.7967475963594999E-2</v>
      </c>
      <c r="CU463" s="10">
        <f>3/24000000*OO[[#This Row],[155 (08JUL1985 06:00:00)-Water Temperature (C)]]*OO[[#This Row],[97]]</f>
        <v>1.6537591642683747E-2</v>
      </c>
      <c r="CV463" s="10">
        <f>3/24000000*OO[[#This Row],[156 (08JUL1985 09:00:00)-Water Temperature (C)]]*OO[[#This Row],[98]]</f>
        <v>1.5823079801576247E-2</v>
      </c>
      <c r="CW463" s="10">
        <f>3/24000000*OO[[#This Row],[157 (08JUL1985 12:00:00)-Water Temperature (C)]]*OO[[#This Row],[99]]</f>
        <v>1.5134785947719999E-2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0</v>
      </c>
      <c r="Y464" s="10">
        <f>3/24000000*OO[[#This Row],[81 (29JUN1985 00:00:00)-Water Temperature (C)]]*OO[[#This Row],[23]]</f>
        <v>0</v>
      </c>
      <c r="Z464" s="10">
        <f>3/24000000*OO[[#This Row],[82 (29JUN1985 03:00:00)-Water Temperature (C)]]*OO[[#This Row],[24]]</f>
        <v>0</v>
      </c>
      <c r="AA464" s="10">
        <f>3/24000000*OO[[#This Row],[83 (29JUN1985 06:00:00)-Water Temperature (C)]]*OO[[#This Row],[25]]</f>
        <v>0</v>
      </c>
      <c r="AB464" s="10">
        <f>3/24000000*OO[[#This Row],[84 (29JUN1985 09:00:00)-Water Temperature (C)]]*OO[[#This Row],[26]]</f>
        <v>0</v>
      </c>
      <c r="AC464" s="10">
        <f>3/24000000*OO[[#This Row],[85 (29JUN1985 12:00:00)-Water Temperature (C)]]*OO[[#This Row],[27]]</f>
        <v>1.4486182564379999E-41</v>
      </c>
      <c r="AD464" s="10">
        <f>3/24000000*OO[[#This Row],[86 (29JUN1985 15:00:00)-Water Temperature (C)]]*OO[[#This Row],[28]]</f>
        <v>2.0725685375925001E-35</v>
      </c>
      <c r="AE464" s="10">
        <f>3/24000000*OO[[#This Row],[88 (29JUN1985 21:00:00)-Water Temperature (C)]]*OO[[#This Row],[30]]</f>
        <v>2.6214491611507497E-26</v>
      </c>
      <c r="AF464" s="10">
        <f>3/24000000*OO[[#This Row],[88 (29JUN1985 21:00:00)-Water Temperature (C)]]*OO[[#This Row],[30]]</f>
        <v>2.6214491611507497E-26</v>
      </c>
      <c r="AG464" s="10">
        <f>3/24000000*OO[[#This Row],[89 (30JUN1985 00:00:00)-Water Temperature (C)]]*OO[[#This Row],[31]]</f>
        <v>6.3090415476825002E-23</v>
      </c>
      <c r="AH464" s="10">
        <f>3/24000000*OO[[#This Row],[90 (30JUN1985 03:00:00)-Water Temperature (C)]]*OO[[#This Row],[32]]</f>
        <v>5.153448835730999E-20</v>
      </c>
      <c r="AI464" s="10">
        <f>3/24000000*OO[[#This Row],[91 (30JUN1985 06:00:00)-Water Temperature (C)]]*OO[[#This Row],[33]]</f>
        <v>1.7809964481157499E-17</v>
      </c>
      <c r="AJ464" s="10">
        <f>3/24000000*OO[[#This Row],[92 (30JUN1985 09:00:00)-Water Temperature (C)]]*OO[[#This Row],[34]]</f>
        <v>3.0853555015499998E-15</v>
      </c>
      <c r="AK464" s="10">
        <f>3/24000000*OO[[#This Row],[93 (30JUN1985 12:00:00)-Water Temperature (C)]]*OO[[#This Row],[35]]</f>
        <v>2.9992022098788749E-13</v>
      </c>
      <c r="AL464" s="10">
        <f>3/24000000*OO[[#This Row],[94 (30JUN1985 15:00:00)-Water Temperature (C)]]*OO[[#This Row],[36]]</f>
        <v>1.8109977670169999E-11</v>
      </c>
      <c r="AM464" s="10">
        <f>3/24000000*OO[[#This Row],[95 (30JUN1985 18:00:00)-Water Temperature (C)]]*OO[[#This Row],[37]]</f>
        <v>6.9330943388250001E-10</v>
      </c>
      <c r="AN464" s="10">
        <f>3/24000000*OO[[#This Row],[96 (30JUN1985 21:00:00)-Water Temperature (C)]]*OO[[#This Row],[38]]</f>
        <v>1.6639793576624997E-8</v>
      </c>
      <c r="AO464" s="10">
        <f>3/24000000*OO[[#This Row],[97 (01JUL1985 00:00:00)-Water Temperature (C)]]*OO[[#This Row],[39]]</f>
        <v>2.6269340216831247E-7</v>
      </c>
      <c r="AP464" s="10">
        <f>3/24000000*OO[[#This Row],[98 (01JUL1985 03:00:00)-Water Temperature (C)]]*OO[[#This Row],[40]]</f>
        <v>2.8999314112999997E-6</v>
      </c>
      <c r="AQ464" s="10">
        <f>3/24000000*OO[[#This Row],[99 (01JUL1985 06:00:00)-Water Temperature (C)]]*OO[[#This Row],[41]]</f>
        <v>2.3409495812587498E-5</v>
      </c>
      <c r="AR464" s="10">
        <f>3/24000000*OO[[#This Row],[100 (01JUL1985 09:00:00)-Water Temperature (C)]]*OO[[#This Row],[42]]</f>
        <v>1.4724365040431252E-4</v>
      </c>
      <c r="AS464" s="10">
        <f>3/24000000*OO[[#This Row],[101 (01JUL1985 12:00:00)-Water Temperature (C)]]*OO[[#This Row],[43]]</f>
        <v>7.3928272845300003E-4</v>
      </c>
      <c r="AT464" s="10">
        <f>3/24000000*OO[[#This Row],[102 (01JUL1985 15:00:00)-Water Temperature (C)]]*OO[[#This Row],[44]]</f>
        <v>3.0111005454139992E-3</v>
      </c>
      <c r="AU464" s="10">
        <f>3/24000000*OO[[#This Row],[103 (01JUL1985 18:00:00)-Water Temperature (C)]]*OO[[#This Row],[45]]</f>
        <v>9.8106124137562496E-3</v>
      </c>
      <c r="AV464" s="10">
        <f>3/24000000*OO[[#This Row],[104 (01JUL1985 21:00:00)-Water Temperature (C)]]*OO[[#This Row],[46]]</f>
        <v>2.59726209420875E-2</v>
      </c>
      <c r="AW464" s="10">
        <f>3/24000000*OO[[#This Row],[105 (02JUL1985 00:00:00)-Water Temperature (C)]]*OO[[#This Row],[47]]</f>
        <v>5.6407176795212503E-2</v>
      </c>
      <c r="AX464" s="10">
        <f>3/24000000*OO[[#This Row],[106 (02JUL1985 03:00:00)-Water Temperature (C)]]*OO[[#This Row],[48]]</f>
        <v>0.10387815139749999</v>
      </c>
      <c r="AY464" s="10">
        <f>3/24000000*OO[[#This Row],[107 (02JUL1985 06:00:00)-Water Temperature (C)]]*OO[[#This Row],[49]]</f>
        <v>0.16622404905487498</v>
      </c>
      <c r="AZ464" s="10">
        <f>3/24000000*OO[[#This Row],[108 (02JUL1985 09:00:00)-Water Temperature (C)]]*OO[[#This Row],[50]]</f>
        <v>0.24527655754875</v>
      </c>
      <c r="BA464" s="10">
        <f>3/24000000*OO[[#This Row],[109 (02JUL1985 12:00:00)-Water Temperature (C)]]*OO[[#This Row],[51]]</f>
        <v>0.33522891160471252</v>
      </c>
      <c r="BB464" s="10">
        <f>3/24000000*OO[[#This Row],[110 (02JUL1985 15:00:00)-Water Temperature (C)]]*OO[[#This Row],[52]]</f>
        <v>0.42508977995233754</v>
      </c>
      <c r="BC464" s="10">
        <f>3/24000000*OO[[#This Row],[111 (02JUL1985 18:00:00)-Water Temperature (C)]]*OO[[#This Row],[53]]</f>
        <v>0.49259067076199997</v>
      </c>
      <c r="BD464" s="10">
        <f>3/24000000*OO[[#This Row],[112 (02JUL1985 21:00:00)-Water Temperature (C)]]*OO[[#This Row],[54]]</f>
        <v>0.50918292826883738</v>
      </c>
      <c r="BE464" s="10">
        <f>3/24000000*OO[[#This Row],[113 (03JUL1985 00:00:00)-Water Temperature (C)]]*OO[[#This Row],[55]]</f>
        <v>0.48508315380454997</v>
      </c>
      <c r="BF464" s="10">
        <f>3/24000000*OO[[#This Row],[114 (03JUL1985 03:00:00)-Water Temperature (C)]]*OO[[#This Row],[56]]</f>
        <v>0.43626090134731244</v>
      </c>
      <c r="BG464" s="10">
        <f>3/24000000*OO[[#This Row],[115 (03JUL1985 06:00:00)-Water Temperature (C)]]*OO[[#This Row],[57]]</f>
        <v>0.38180361190147499</v>
      </c>
      <c r="BH464" s="10">
        <f>3/24000000*OO[[#This Row],[116 (03JUL1985 09:00:00)-Water Temperature (C)]]*OO[[#This Row],[58]]</f>
        <v>0.34263363041587497</v>
      </c>
      <c r="BI464" s="10">
        <f>3/24000000*OO[[#This Row],[117 (03JUL1985 12:00:00)-Water Temperature (C)]]*OO[[#This Row],[59]]</f>
        <v>0.32357017429192503</v>
      </c>
      <c r="BJ464" s="10">
        <f>3/24000000*OO[[#This Row],[118 (03JUL1985 15:00:00)-Water Temperature (C)]]*OO[[#This Row],[60]]</f>
        <v>0.31317670471578746</v>
      </c>
      <c r="BK464" s="10">
        <f>3/24000000*OO[[#This Row],[119 (03JUL1985 18:00:00)-Water Temperature (C)]]*OO[[#This Row],[61]]</f>
        <v>0.29213734146852505</v>
      </c>
      <c r="BL464" s="10">
        <f>3/24000000*OO[[#This Row],[120 (03JUL1985 21:00:00)-Water Temperature (C)]]*OO[[#This Row],[62]]</f>
        <v>0.2606562454961</v>
      </c>
      <c r="BM464" s="10">
        <f>3/24000000*OO[[#This Row],[121 (04JUL1985 00:00:00)-Water Temperature (C)]]*OO[[#This Row],[63]]</f>
        <v>0.22638319048525002</v>
      </c>
      <c r="BN464" s="10">
        <f>3/24000000*OO[[#This Row],[122 (04JUL1985 03:00:00)-Water Temperature (C)]]*OO[[#This Row],[64]]</f>
        <v>0.19544492989506251</v>
      </c>
      <c r="BO464" s="10">
        <f>3/24000000*OO[[#This Row],[123 (04JUL1985 06:00:00)-Water Temperature (C)]]*OO[[#This Row],[65]]</f>
        <v>0.16951273107562498</v>
      </c>
      <c r="BP464" s="10">
        <f>3/24000000*OO[[#This Row],[124 (04JUL1985 09:00:00)-Water Temperature (C)]]*OO[[#This Row],[66]]</f>
        <v>0.15269690192704999</v>
      </c>
      <c r="BQ464" s="10">
        <f>3/24000000*OO[[#This Row],[125 (04JUL1985 12:00:00)-Water Temperature (C)]]*OO[[#This Row],[67]]</f>
        <v>0.14001286251697498</v>
      </c>
      <c r="BR464" s="10">
        <f>3/24000000*OO[[#This Row],[126 (04JUL1985 15:00:00)-Water Temperature (C)]]*OO[[#This Row],[68]]</f>
        <v>0.12732570241687499</v>
      </c>
      <c r="BS464" s="10">
        <f>3/24000000*OO[[#This Row],[127 (04JUL1985 18:00:00)-Water Temperature (C)]]*OO[[#This Row],[69]]</f>
        <v>0.11544218158705</v>
      </c>
      <c r="BT464" s="10">
        <f>3/24000000*OO[[#This Row],[128 (04JUL1985 21:00:00)-Water Temperature (C)]]*OO[[#This Row],[70]]</f>
        <v>0.105100703064</v>
      </c>
      <c r="BU464" s="10">
        <f>3/24000000*OO[[#This Row],[129 (05JUL1985 00:00:00)-Water Temperature (C)]]*OO[[#This Row],[71]]</f>
        <v>9.5186881112174992E-2</v>
      </c>
      <c r="BV464" s="10">
        <f>3/24000000*OO[[#This Row],[130 (05JUL1985 03:00:00)-Water Temperature (C)]]*OO[[#This Row],[72]]</f>
        <v>8.609708386935E-2</v>
      </c>
      <c r="BW464" s="10">
        <f>3/24000000*OO[[#This Row],[131 (05JUL1985 06:00:00)-Water Temperature (C)]]*OO[[#This Row],[73]]</f>
        <v>7.7811838772824993E-2</v>
      </c>
      <c r="BX464" s="10">
        <f>3/24000000*OO[[#This Row],[132 (05JUL1985 09:00:00)-Water Temperature (C)]]*OO[[#This Row],[74]]</f>
        <v>7.33391392482E-2</v>
      </c>
      <c r="BY464" s="10">
        <f>3/24000000*OO[[#This Row],[133 (05JUL1985 12:00:00)-Water Temperature (C)]]*OO[[#This Row],[75]]</f>
        <v>7.3578505750749978E-2</v>
      </c>
      <c r="BZ464" s="10">
        <f>3/24000000*OO[[#This Row],[134 (05JUL1985 15:00:00)-Water Temperature (C)]]*OO[[#This Row],[76]]</f>
        <v>7.6178864692149989E-2</v>
      </c>
      <c r="CA464" s="10">
        <f>3/24000000*OO[[#This Row],[135 (05JUL1985 18:00:00)-Water Temperature (C)]]*OO[[#This Row],[77]]</f>
        <v>7.6163374904149997E-2</v>
      </c>
      <c r="CB464" s="10">
        <f>3/24000000*OO[[#This Row],[136 (05JUL1985 21:00:00)-Water Temperature (C)]]*OO[[#This Row],[78]]</f>
        <v>7.1412755340499984E-2</v>
      </c>
      <c r="CC464" s="10">
        <f>3/24000000*OO[[#This Row],[137 (06JUL1985 00:00:00)-Water Temperature (C)]]*OO[[#This Row],[79]]</f>
        <v>6.4938970321279987E-2</v>
      </c>
      <c r="CD464" s="10">
        <f>3/24000000*OO[[#This Row],[138 (06JUL1985 03:00:00)-Water Temperature (C)]]*OO[[#This Row],[80]]</f>
        <v>5.9135445052923757E-2</v>
      </c>
      <c r="CE464" s="10">
        <f>3/24000000*OO[[#This Row],[139 (06JUL1985 06:00:00)-Water Temperature (C)]]*OO[[#This Row],[81]]</f>
        <v>5.3751676151881256E-2</v>
      </c>
      <c r="CF464" s="10">
        <f>3/24000000*OO[[#This Row],[140 (06JUL1985 09:00:00)-Water Temperature (C)]]*OO[[#This Row],[82]]</f>
        <v>4.9787465263957505E-2</v>
      </c>
      <c r="CG464" s="10">
        <f>3/24000000*OO[[#This Row],[141 (06JUL1985 12:00:00)-Water Temperature (C)]]*OO[[#This Row],[83]]</f>
        <v>4.7530621244069995E-2</v>
      </c>
      <c r="CH464" s="10">
        <f>3/24000000*OO[[#This Row],[142 (06JUL1985 15:00:00)-Water Temperature (C)]]*OO[[#This Row],[84]]</f>
        <v>4.5598301873819996E-2</v>
      </c>
      <c r="CI464" s="10">
        <f>3/24000000*OO[[#This Row],[143 (06JUL1985 18:00:00)-Water Temperature (C)]]*OO[[#This Row],[85]]</f>
        <v>4.3585574437579995E-2</v>
      </c>
      <c r="CJ464" s="10">
        <f>3/24000000*OO[[#This Row],[144 (06JUL1985 21:00:00)-Water Temperature (C)]]*OO[[#This Row],[86]]</f>
        <v>4.114402790558E-2</v>
      </c>
      <c r="CK464" s="10">
        <f>3/24000000*OO[[#This Row],[145 (07JUL1985 00:00:00)-Water Temperature (C)]]*OO[[#This Row],[87]]</f>
        <v>3.7862376935241249E-2</v>
      </c>
      <c r="CL464" s="10">
        <f>3/24000000*OO[[#This Row],[146 (07JUL1985 03:00:00)-Water Temperature (C)]]*OO[[#This Row],[88]]</f>
        <v>3.4850260851874995E-2</v>
      </c>
      <c r="CM464" s="10">
        <f>3/24000000*OO[[#This Row],[147 (07JUL1985 06:00:00)-Water Temperature (C)]]*OO[[#This Row],[89]]</f>
        <v>3.2227738586459997E-2</v>
      </c>
      <c r="CN464" s="10">
        <f>3/24000000*OO[[#This Row],[148 (07JUL1985 09:00:00)-Water Temperature (C)]]*OO[[#This Row],[90]]</f>
        <v>3.0732863968124996E-2</v>
      </c>
      <c r="CO464" s="10">
        <f>3/24000000*OO[[#This Row],[149 (07JUL1985 12:00:00)-Water Temperature (C)]]*OO[[#This Row],[91]]</f>
        <v>2.9878905268747497E-2</v>
      </c>
      <c r="CP464" s="10">
        <f>3/24000000*OO[[#This Row],[150 (07JUL1985 15:00:00)-Water Temperature (C)]]*OO[[#This Row],[92]]</f>
        <v>2.9967261046547497E-2</v>
      </c>
      <c r="CQ464" s="10">
        <f>3/24000000*OO[[#This Row],[151 (07JUL1985 18:00:00)-Water Temperature (C)]]*OO[[#This Row],[93]]</f>
        <v>3.0438548906479998E-2</v>
      </c>
      <c r="CR464" s="10">
        <f>3/24000000*OO[[#This Row],[152 (07JUL1985 21:00:00)-Water Temperature (C)]]*OO[[#This Row],[94]]</f>
        <v>2.9613796417310004E-2</v>
      </c>
      <c r="CS464" s="10">
        <f>3/24000000*OO[[#This Row],[153 (08JUL1985 00:00:00)-Water Temperature (C)]]*OO[[#This Row],[95]]</f>
        <v>2.7347917260904998E-2</v>
      </c>
      <c r="CT464" s="10">
        <f>3/24000000*OO[[#This Row],[154 (08JUL1985 03:00:00)-Water Temperature (C)]]*OO[[#This Row],[96]]</f>
        <v>2.5085995008359997E-2</v>
      </c>
      <c r="CU464" s="10">
        <f>3/24000000*OO[[#This Row],[155 (08JUL1985 06:00:00)-Water Temperature (C)]]*OO[[#This Row],[97]]</f>
        <v>2.3189452414537497E-2</v>
      </c>
      <c r="CV464" s="10">
        <f>3/24000000*OO[[#This Row],[156 (08JUL1985 09:00:00)-Water Temperature (C)]]*OO[[#This Row],[98]]</f>
        <v>2.2167583324953749E-2</v>
      </c>
      <c r="CW464" s="10">
        <f>3/24000000*OO[[#This Row],[157 (08JUL1985 12:00:00)-Water Temperature (C)]]*OO[[#This Row],[99]]</f>
        <v>2.116638052736125E-2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0</v>
      </c>
      <c r="Y465" s="10">
        <f>3/24000000*OO[[#This Row],[81 (29JUN1985 00:00:00)-Water Temperature (C)]]*OO[[#This Row],[23]]</f>
        <v>0</v>
      </c>
      <c r="Z465" s="10">
        <f>3/24000000*OO[[#This Row],[82 (29JUN1985 03:00:00)-Water Temperature (C)]]*OO[[#This Row],[24]]</f>
        <v>0</v>
      </c>
      <c r="AA465" s="10">
        <f>3/24000000*OO[[#This Row],[83 (29JUN1985 06:00:00)-Water Temperature (C)]]*OO[[#This Row],[25]]</f>
        <v>0</v>
      </c>
      <c r="AB465" s="10">
        <f>3/24000000*OO[[#This Row],[84 (29JUN1985 09:00:00)-Water Temperature (C)]]*OO[[#This Row],[26]]</f>
        <v>0</v>
      </c>
      <c r="AC465" s="10">
        <f>3/24000000*OO[[#This Row],[85 (29JUN1985 12:00:00)-Water Temperature (C)]]*OO[[#This Row],[27]]</f>
        <v>3.2054855352652494E-42</v>
      </c>
      <c r="AD465" s="10">
        <f>3/24000000*OO[[#This Row],[86 (29JUN1985 15:00:00)-Water Temperature (C)]]*OO[[#This Row],[28]]</f>
        <v>4.6559574826042509E-36</v>
      </c>
      <c r="AE465" s="10">
        <f>3/24000000*OO[[#This Row],[88 (29JUN1985 21:00:00)-Water Temperature (C)]]*OO[[#This Row],[30]]</f>
        <v>7.5087478944374991E-27</v>
      </c>
      <c r="AF465" s="10">
        <f>3/24000000*OO[[#This Row],[88 (29JUN1985 21:00:00)-Water Temperature (C)]]*OO[[#This Row],[30]]</f>
        <v>7.5087478944374991E-27</v>
      </c>
      <c r="AG465" s="10">
        <f>3/24000000*OO[[#This Row],[89 (30JUN1985 00:00:00)-Water Temperature (C)]]*OO[[#This Row],[31]]</f>
        <v>2.0098921598129998E-23</v>
      </c>
      <c r="AH465" s="10">
        <f>3/24000000*OO[[#This Row],[90 (30JUN1985 03:00:00)-Water Temperature (C)]]*OO[[#This Row],[32]]</f>
        <v>1.7924306103549999E-20</v>
      </c>
      <c r="AI465" s="10">
        <f>3/24000000*OO[[#This Row],[91 (30JUN1985 06:00:00)-Water Temperature (C)]]*OO[[#This Row],[33]]</f>
        <v>6.7156567107562495E-18</v>
      </c>
      <c r="AJ465" s="10">
        <f>3/24000000*OO[[#This Row],[92 (30JUN1985 09:00:00)-Water Temperature (C)]]*OO[[#This Row],[34]]</f>
        <v>1.2487985883520001E-15</v>
      </c>
      <c r="AK465" s="10">
        <f>3/24000000*OO[[#This Row],[93 (30JUN1985 12:00:00)-Water Temperature (C)]]*OO[[#This Row],[35]]</f>
        <v>1.2885130936237497E-13</v>
      </c>
      <c r="AL465" s="10">
        <f>3/24000000*OO[[#This Row],[94 (30JUN1985 15:00:00)-Water Temperature (C)]]*OO[[#This Row],[36]]</f>
        <v>8.1680739777899992E-12</v>
      </c>
      <c r="AM465" s="10">
        <f>3/24000000*OO[[#This Row],[95 (30JUN1985 18:00:00)-Water Temperature (C)]]*OO[[#This Row],[37]]</f>
        <v>3.2724488020511249E-10</v>
      </c>
      <c r="AN465" s="10">
        <f>3/24000000*OO[[#This Row],[96 (30JUN1985 21:00:00)-Water Temperature (C)]]*OO[[#This Row],[38]]</f>
        <v>8.2576904571549998E-9</v>
      </c>
      <c r="AO465" s="10">
        <f>3/24000000*OO[[#This Row],[97 (01JUL1985 00:00:00)-Water Temperature (C)]]*OO[[#This Row],[39]]</f>
        <v>1.3779031880622497E-7</v>
      </c>
      <c r="AP465" s="10">
        <f>3/24000000*OO[[#This Row],[98 (01JUL1985 03:00:00)-Water Temperature (C)]]*OO[[#This Row],[40]]</f>
        <v>1.60935878648E-6</v>
      </c>
      <c r="AQ465" s="10">
        <f>3/24000000*OO[[#This Row],[99 (01JUL1985 06:00:00)-Water Temperature (C)]]*OO[[#This Row],[41]]</f>
        <v>1.3724086815394999E-5</v>
      </c>
      <c r="AR465" s="10">
        <f>3/24000000*OO[[#This Row],[100 (01JUL1985 09:00:00)-Water Temperature (C)]]*OO[[#This Row],[42]]</f>
        <v>9.0572044556150002E-5</v>
      </c>
      <c r="AS465" s="10">
        <f>3/24000000*OO[[#This Row],[101 (01JUL1985 12:00:00)-Water Temperature (C)]]*OO[[#This Row],[43]]</f>
        <v>4.73966897285375E-4</v>
      </c>
      <c r="AT465" s="10">
        <f>3/24000000*OO[[#This Row],[102 (01JUL1985 15:00:00)-Water Temperature (C)]]*OO[[#This Row],[44]]</f>
        <v>2.0054801438322504E-3</v>
      </c>
      <c r="AU465" s="10">
        <f>3/24000000*OO[[#This Row],[103 (01JUL1985 18:00:00)-Water Temperature (C)]]*OO[[#This Row],[45]]</f>
        <v>6.8015591464487503E-3</v>
      </c>
      <c r="AV465" s="10">
        <f>3/24000000*OO[[#This Row],[104 (01JUL1985 21:00:00)-Water Temperature (C)]]*OO[[#This Row],[46]]</f>
        <v>1.8807267645319998E-2</v>
      </c>
      <c r="AW465" s="10">
        <f>3/24000000*OO[[#This Row],[105 (02JUL1985 00:00:00)-Water Temperature (C)]]*OO[[#This Row],[47]]</f>
        <v>4.282919471684625E-2</v>
      </c>
      <c r="AX465" s="10">
        <f>3/24000000*OO[[#This Row],[106 (02JUL1985 03:00:00)-Water Temperature (C)]]*OO[[#This Row],[48]]</f>
        <v>8.2801503781562494E-2</v>
      </c>
      <c r="AY465" s="10">
        <f>3/24000000*OO[[#This Row],[107 (02JUL1985 06:00:00)-Water Temperature (C)]]*OO[[#This Row],[49]]</f>
        <v>0.1389383273669875</v>
      </c>
      <c r="AZ465" s="10">
        <f>3/24000000*OO[[#This Row],[108 (02JUL1985 09:00:00)-Water Temperature (C)]]*OO[[#This Row],[50]]</f>
        <v>0.21361938858777496</v>
      </c>
      <c r="BA465" s="10">
        <f>3/24000000*OO[[#This Row],[109 (02JUL1985 12:00:00)-Water Temperature (C)]]*OO[[#This Row],[51]]</f>
        <v>0.30240858271529997</v>
      </c>
      <c r="BB465" s="10">
        <f>3/24000000*OO[[#This Row],[110 (02JUL1985 15:00:00)-Water Temperature (C)]]*OO[[#This Row],[52]]</f>
        <v>0.39639148504095001</v>
      </c>
      <c r="BC465" s="10">
        <f>3/24000000*OO[[#This Row],[111 (02JUL1985 18:00:00)-Water Temperature (C)]]*OO[[#This Row],[53]]</f>
        <v>0.47546669158492499</v>
      </c>
      <c r="BD465" s="10">
        <f>3/24000000*OO[[#This Row],[112 (02JUL1985 21:00:00)-Water Temperature (C)]]*OO[[#This Row],[54]]</f>
        <v>0.51086283063345006</v>
      </c>
      <c r="BE465" s="10">
        <f>3/24000000*OO[[#This Row],[113 (03JUL1985 00:00:00)-Water Temperature (C)]]*OO[[#This Row],[55]]</f>
        <v>0.50697802325602492</v>
      </c>
      <c r="BF465" s="10">
        <f>3/24000000*OO[[#This Row],[114 (03JUL1985 03:00:00)-Water Temperature (C)]]*OO[[#This Row],[56]]</f>
        <v>0.4746241517634</v>
      </c>
      <c r="BG465" s="10">
        <f>3/24000000*OO[[#This Row],[115 (03JUL1985 06:00:00)-Water Temperature (C)]]*OO[[#This Row],[57]]</f>
        <v>0.42975915420515004</v>
      </c>
      <c r="BH465" s="10">
        <f>3/24000000*OO[[#This Row],[116 (03JUL1985 09:00:00)-Water Temperature (C)]]*OO[[#This Row],[58]]</f>
        <v>0.39518911853502497</v>
      </c>
      <c r="BI465" s="10">
        <f>3/24000000*OO[[#This Row],[117 (03JUL1985 12:00:00)-Water Temperature (C)]]*OO[[#This Row],[59]]</f>
        <v>0.37790762644799997</v>
      </c>
      <c r="BJ465" s="10">
        <f>3/24000000*OO[[#This Row],[118 (03JUL1985 15:00:00)-Water Temperature (C)]]*OO[[#This Row],[60]]</f>
        <v>0.36826187396367499</v>
      </c>
      <c r="BK465" s="10">
        <f>3/24000000*OO[[#This Row],[119 (03JUL1985 18:00:00)-Water Temperature (C)]]*OO[[#This Row],[61]]</f>
        <v>0.34648424174011244</v>
      </c>
      <c r="BL465" s="10">
        <f>3/24000000*OO[[#This Row],[120 (03JUL1985 21:00:00)-Water Temperature (C)]]*OO[[#This Row],[62]]</f>
        <v>0.31257433851621247</v>
      </c>
      <c r="BM465" s="10">
        <f>3/24000000*OO[[#This Row],[121 (04JUL1985 00:00:00)-Water Temperature (C)]]*OO[[#This Row],[63]]</f>
        <v>0.27491106925479997</v>
      </c>
      <c r="BN465" s="10">
        <f>3/24000000*OO[[#This Row],[122 (04JUL1985 03:00:00)-Water Temperature (C)]]*OO[[#This Row],[64]]</f>
        <v>0.24003863847599996</v>
      </c>
      <c r="BO465" s="10">
        <f>3/24000000*OO[[#This Row],[123 (04JUL1985 06:00:00)-Water Temperature (C)]]*OO[[#This Row],[65]]</f>
        <v>0.20992933416682497</v>
      </c>
      <c r="BP465" s="10">
        <f>3/24000000*OO[[#This Row],[124 (04JUL1985 09:00:00)-Water Temperature (C)]]*OO[[#This Row],[66]]</f>
        <v>0.18951525557500001</v>
      </c>
      <c r="BQ465" s="10">
        <f>3/24000000*OO[[#This Row],[125 (04JUL1985 12:00:00)-Water Temperature (C)]]*OO[[#This Row],[67]]</f>
        <v>0.17339913270058749</v>
      </c>
      <c r="BR465" s="10">
        <f>3/24000000*OO[[#This Row],[126 (04JUL1985 15:00:00)-Water Temperature (C)]]*OO[[#This Row],[68]]</f>
        <v>0.15747421086740002</v>
      </c>
      <c r="BS465" s="10">
        <f>3/24000000*OO[[#This Row],[127 (04JUL1985 18:00:00)-Water Temperature (C)]]*OO[[#This Row],[69]]</f>
        <v>0.14276922715718748</v>
      </c>
      <c r="BT465" s="10">
        <f>3/24000000*OO[[#This Row],[128 (04JUL1985 21:00:00)-Water Temperature (C)]]*OO[[#This Row],[70]]</f>
        <v>0.13004606308333749</v>
      </c>
      <c r="BU465" s="10">
        <f>3/24000000*OO[[#This Row],[129 (05JUL1985 00:00:00)-Water Temperature (C)]]*OO[[#This Row],[71]]</f>
        <v>0.11797664346550001</v>
      </c>
      <c r="BV465" s="10">
        <f>3/24000000*OO[[#This Row],[130 (05JUL1985 03:00:00)-Water Temperature (C)]]*OO[[#This Row],[72]]</f>
        <v>0.10692412880129999</v>
      </c>
      <c r="BW465" s="10">
        <f>3/24000000*OO[[#This Row],[131 (05JUL1985 06:00:00)-Water Temperature (C)]]*OO[[#This Row],[73]]</f>
        <v>9.6804324732150004E-2</v>
      </c>
      <c r="BX465" s="10">
        <f>3/24000000*OO[[#This Row],[132 (05JUL1985 09:00:00)-Water Temperature (C)]]*OO[[#This Row],[74]]</f>
        <v>9.1050394596875001E-2</v>
      </c>
      <c r="BY465" s="10">
        <f>3/24000000*OO[[#This Row],[133 (05JUL1985 12:00:00)-Water Temperature (C)]]*OO[[#This Row],[75]]</f>
        <v>9.0658350043249999E-2</v>
      </c>
      <c r="BZ465" s="10">
        <f>3/24000000*OO[[#This Row],[134 (05JUL1985 15:00:00)-Water Temperature (C)]]*OO[[#This Row],[76]]</f>
        <v>9.308938435702499E-2</v>
      </c>
      <c r="CA465" s="10">
        <f>3/24000000*OO[[#This Row],[135 (05JUL1985 18:00:00)-Water Temperature (C)]]*OO[[#This Row],[77]]</f>
        <v>9.2752124210987483E-2</v>
      </c>
      <c r="CB465" s="10">
        <f>3/24000000*OO[[#This Row],[136 (05JUL1985 21:00:00)-Water Temperature (C)]]*OO[[#This Row],[78]]</f>
        <v>8.7183927085699997E-2</v>
      </c>
      <c r="CC465" s="10">
        <f>3/24000000*OO[[#This Row],[137 (06JUL1985 00:00:00)-Water Temperature (C)]]*OO[[#This Row],[79]]</f>
        <v>7.9734069932549986E-2</v>
      </c>
      <c r="CD465" s="10">
        <f>3/24000000*OO[[#This Row],[138 (06JUL1985 03:00:00)-Water Temperature (C)]]*OO[[#This Row],[80]]</f>
        <v>7.3002033356199994E-2</v>
      </c>
      <c r="CE465" s="10">
        <f>3/24000000*OO[[#This Row],[139 (06JUL1985 06:00:00)-Water Temperature (C)]]*OO[[#This Row],[81]]</f>
        <v>6.6665388626599986E-2</v>
      </c>
      <c r="CF465" s="10">
        <f>3/24000000*OO[[#This Row],[140 (06JUL1985 09:00:00)-Water Temperature (C)]]*OO[[#This Row],[82]]</f>
        <v>6.1853033777840002E-2</v>
      </c>
      <c r="CG465" s="10">
        <f>3/24000000*OO[[#This Row],[141 (06JUL1985 12:00:00)-Water Temperature (C)]]*OO[[#This Row],[83]]</f>
        <v>5.8926950331437487E-2</v>
      </c>
      <c r="CH465" s="10">
        <f>3/24000000*OO[[#This Row],[142 (06JUL1985 15:00:00)-Water Temperature (C)]]*OO[[#This Row],[84]]</f>
        <v>5.635056228442499E-2</v>
      </c>
      <c r="CI465" s="10">
        <f>3/24000000*OO[[#This Row],[143 (06JUL1985 18:00:00)-Water Temperature (C)]]*OO[[#This Row],[85]]</f>
        <v>5.3756667434709998E-2</v>
      </c>
      <c r="CJ465" s="10">
        <f>3/24000000*OO[[#This Row],[144 (06JUL1985 21:00:00)-Water Temperature (C)]]*OO[[#This Row],[86]]</f>
        <v>5.0733004018125E-2</v>
      </c>
      <c r="CK465" s="10">
        <f>3/24000000*OO[[#This Row],[145 (07JUL1985 00:00:00)-Water Temperature (C)]]*OO[[#This Row],[87]]</f>
        <v>4.6816677825793747E-2</v>
      </c>
      <c r="CL465" s="10">
        <f>3/24000000*OO[[#This Row],[146 (07JUL1985 03:00:00)-Water Temperature (C)]]*OO[[#This Row],[88]]</f>
        <v>4.3235877001867498E-2</v>
      </c>
      <c r="CM465" s="10">
        <f>3/24000000*OO[[#This Row],[147 (07JUL1985 06:00:00)-Water Temperature (C)]]*OO[[#This Row],[89]]</f>
        <v>4.0083149505719999E-2</v>
      </c>
      <c r="CN465" s="10">
        <f>3/24000000*OO[[#This Row],[148 (07JUL1985 09:00:00)-Water Temperature (C)]]*OO[[#This Row],[90]]</f>
        <v>3.8188339869243748E-2</v>
      </c>
      <c r="CO465" s="10">
        <f>3/24000000*OO[[#This Row],[149 (07JUL1985 12:00:00)-Water Temperature (C)]]*OO[[#This Row],[91]]</f>
        <v>3.7011242900124995E-2</v>
      </c>
      <c r="CP465" s="10">
        <f>3/24000000*OO[[#This Row],[150 (07JUL1985 15:00:00)-Water Temperature (C)]]*OO[[#This Row],[92]]</f>
        <v>3.6921082042487501E-2</v>
      </c>
      <c r="CQ465" s="10">
        <f>3/24000000*OO[[#This Row],[151 (07JUL1985 18:00:00)-Water Temperature (C)]]*OO[[#This Row],[93]]</f>
        <v>3.7302272185263753E-2</v>
      </c>
      <c r="CR465" s="10">
        <f>3/24000000*OO[[#This Row],[152 (07JUL1985 21:00:00)-Water Temperature (C)]]*OO[[#This Row],[94]]</f>
        <v>3.6270054756379996E-2</v>
      </c>
      <c r="CS465" s="10">
        <f>3/24000000*OO[[#This Row],[153 (08JUL1985 00:00:00)-Water Temperature (C)]]*OO[[#This Row],[95]]</f>
        <v>3.3651589375242499E-2</v>
      </c>
      <c r="CT465" s="10">
        <f>3/24000000*OO[[#This Row],[154 (08JUL1985 03:00:00)-Water Temperature (C)]]*OO[[#This Row],[96]]</f>
        <v>3.1038333176002499E-2</v>
      </c>
      <c r="CU465" s="10">
        <f>3/24000000*OO[[#This Row],[155 (08JUL1985 06:00:00)-Water Temperature (C)]]*OO[[#This Row],[97]]</f>
        <v>2.8816755490387497E-2</v>
      </c>
      <c r="CV465" s="10">
        <f>3/24000000*OO[[#This Row],[156 (08JUL1985 09:00:00)-Water Temperature (C)]]*OO[[#This Row],[98]]</f>
        <v>2.7561304439249999E-2</v>
      </c>
      <c r="CW465" s="10">
        <f>3/24000000*OO[[#This Row],[157 (08JUL1985 12:00:00)-Water Temperature (C)]]*OO[[#This Row],[99]]</f>
        <v>2.6286374048999996E-2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0</v>
      </c>
      <c r="Z466" s="10">
        <f>3/24000000*OO[[#This Row],[82 (29JUN1985 03:00:00)-Water Temperature (C)]]*OO[[#This Row],[24]]</f>
        <v>0</v>
      </c>
      <c r="AA466" s="10">
        <f>3/24000000*OO[[#This Row],[83 (29JUN1985 06:00:00)-Water Temperature (C)]]*OO[[#This Row],[25]]</f>
        <v>0</v>
      </c>
      <c r="AB466" s="10">
        <f>3/24000000*OO[[#This Row],[84 (29JUN1985 09:00:00)-Water Temperature (C)]]*OO[[#This Row],[26]]</f>
        <v>0</v>
      </c>
      <c r="AC466" s="10">
        <f>3/24000000*OO[[#This Row],[85 (29JUN1985 12:00:00)-Water Temperature (C)]]*OO[[#This Row],[27]]</f>
        <v>6.5669632634125001E-43</v>
      </c>
      <c r="AD466" s="10">
        <f>3/24000000*OO[[#This Row],[86 (29JUN1985 15:00:00)-Water Temperature (C)]]*OO[[#This Row],[28]]</f>
        <v>9.4285062209025006E-37</v>
      </c>
      <c r="AE466" s="10">
        <f>3/24000000*OO[[#This Row],[88 (29JUN1985 21:00:00)-Water Temperature (C)]]*OO[[#This Row],[30]]</f>
        <v>1.9478487891275E-27</v>
      </c>
      <c r="AF466" s="10">
        <f>3/24000000*OO[[#This Row],[88 (29JUN1985 21:00:00)-Water Temperature (C)]]*OO[[#This Row],[30]]</f>
        <v>1.9478487891275E-27</v>
      </c>
      <c r="AG466" s="10">
        <f>3/24000000*OO[[#This Row],[89 (30JUN1985 00:00:00)-Water Temperature (C)]]*OO[[#This Row],[31]]</f>
        <v>5.8271060889262504E-24</v>
      </c>
      <c r="AH466" s="10">
        <f>3/24000000*OO[[#This Row],[90 (30JUN1985 03:00:00)-Water Temperature (C)]]*OO[[#This Row],[32]]</f>
        <v>5.6838844787865003E-21</v>
      </c>
      <c r="AI466" s="10">
        <f>3/24000000*OO[[#This Row],[91 (30JUN1985 06:00:00)-Water Temperature (C)]]*OO[[#This Row],[33]]</f>
        <v>2.3131398495915002E-18</v>
      </c>
      <c r="AJ466" s="10">
        <f>3/24000000*OO[[#This Row],[92 (30JUN1985 09:00:00)-Water Temperature (C)]]*OO[[#This Row],[34]]</f>
        <v>4.6294667143959992E-16</v>
      </c>
      <c r="AK466" s="10">
        <f>3/24000000*OO[[#This Row],[93 (30JUN1985 12:00:00)-Water Temperature (C)]]*OO[[#This Row],[35]]</f>
        <v>5.0906761996626253E-14</v>
      </c>
      <c r="AL466" s="10">
        <f>3/24000000*OO[[#This Row],[94 (30JUN1985 15:00:00)-Water Temperature (C)]]*OO[[#This Row],[36]]</f>
        <v>3.4040392241812496E-12</v>
      </c>
      <c r="AM466" s="10">
        <f>3/24000000*OO[[#This Row],[95 (30JUN1985 18:00:00)-Water Temperature (C)]]*OO[[#This Row],[37]]</f>
        <v>1.4319584389500001E-10</v>
      </c>
      <c r="AN466" s="10">
        <f>3/24000000*OO[[#This Row],[96 (30JUN1985 21:00:00)-Water Temperature (C)]]*OO[[#This Row],[38]]</f>
        <v>3.8009793084627496E-9</v>
      </c>
      <c r="AO466" s="10">
        <f>3/24000000*OO[[#This Row],[97 (01JUL1985 00:00:00)-Water Temperature (C)]]*OO[[#This Row],[39]]</f>
        <v>6.6989317499100006E-8</v>
      </c>
      <c r="AP466" s="10">
        <f>3/24000000*OO[[#This Row],[98 (01JUL1985 03:00:00)-Water Temperature (C)]]*OO[[#This Row],[40]]</f>
        <v>8.2742554728437504E-7</v>
      </c>
      <c r="AQ466" s="10">
        <f>3/24000000*OO[[#This Row],[99 (01JUL1985 06:00:00)-Water Temperature (C)]]*OO[[#This Row],[41]]</f>
        <v>7.4572609897049995E-6</v>
      </c>
      <c r="AR466" s="10">
        <f>3/24000000*OO[[#This Row],[100 (01JUL1985 09:00:00)-Water Temperature (C)]]*OO[[#This Row],[42]]</f>
        <v>5.17644246903875E-5</v>
      </c>
      <c r="AS466" s="10">
        <f>3/24000000*OO[[#This Row],[101 (01JUL1985 12:00:00)-Water Temperature (C)]]*OO[[#This Row],[43]]</f>
        <v>2.8322184858824997E-4</v>
      </c>
      <c r="AT466" s="10">
        <f>3/24000000*OO[[#This Row],[102 (01JUL1985 15:00:00)-Water Temperature (C)]]*OO[[#This Row],[44]]</f>
        <v>1.24826787840525E-3</v>
      </c>
      <c r="AU466" s="10">
        <f>3/24000000*OO[[#This Row],[103 (01JUL1985 18:00:00)-Water Temperature (C)]]*OO[[#This Row],[45]]</f>
        <v>4.4106245038187499E-3</v>
      </c>
      <c r="AV466" s="10">
        <f>3/24000000*OO[[#This Row],[104 (01JUL1985 21:00:00)-Water Temperature (C)]]*OO[[#This Row],[46]]</f>
        <v>1.273417306266E-2</v>
      </c>
      <c r="AW466" s="10">
        <f>3/24000000*OO[[#This Row],[105 (02JUL1985 00:00:00)-Water Temperature (C)]]*OO[[#This Row],[47]]</f>
        <v>3.0367820853067499E-2</v>
      </c>
      <c r="AX466" s="10">
        <f>3/24000000*OO[[#This Row],[106 (02JUL1985 03:00:00)-Water Temperature (C)]]*OO[[#This Row],[48]]</f>
        <v>6.1559539953999987E-2</v>
      </c>
      <c r="AY466" s="10">
        <f>3/24000000*OO[[#This Row],[107 (02JUL1985 06:00:00)-Water Temperature (C)]]*OO[[#This Row],[49]]</f>
        <v>0.10824189081784999</v>
      </c>
      <c r="AZ466" s="10">
        <f>3/24000000*OO[[#This Row],[108 (02JUL1985 09:00:00)-Water Temperature (C)]]*OO[[#This Row],[50]]</f>
        <v>0.17357818896034999</v>
      </c>
      <c r="BA466" s="10">
        <f>3/24000000*OO[[#This Row],[109 (02JUL1985 12:00:00)-Water Temperature (C)]]*OO[[#This Row],[51]]</f>
        <v>0.25485907649317496</v>
      </c>
      <c r="BB466" s="10">
        <f>3/24000000*OO[[#This Row],[110 (02JUL1985 15:00:00)-Water Temperature (C)]]*OO[[#This Row],[52]]</f>
        <v>0.34535792283424999</v>
      </c>
      <c r="BC466" s="10">
        <f>3/24000000*OO[[#This Row],[111 (02JUL1985 18:00:00)-Water Temperature (C)]]*OO[[#This Row],[53]]</f>
        <v>0.42811503413745</v>
      </c>
      <c r="BD466" s="10">
        <f>3/24000000*OO[[#This Row],[112 (02JUL1985 21:00:00)-Water Temperature (C)]]*OO[[#This Row],[54]]</f>
        <v>0.47636730429599994</v>
      </c>
      <c r="BE466" s="10">
        <f>3/24000000*OO[[#This Row],[113 (03JUL1985 00:00:00)-Water Temperature (C)]]*OO[[#This Row],[55]]</f>
        <v>0.49029418469587499</v>
      </c>
      <c r="BF466" s="10">
        <f>3/24000000*OO[[#This Row],[114 (03JUL1985 03:00:00)-Water Temperature (C)]]*OO[[#This Row],[56]]</f>
        <v>0.47559500575562497</v>
      </c>
      <c r="BG466" s="10">
        <f>3/24000000*OO[[#This Row],[115 (03JUL1985 06:00:00)-Water Temperature (C)]]*OO[[#This Row],[57]]</f>
        <v>0.44468971861404993</v>
      </c>
      <c r="BH466" s="10">
        <f>3/24000000*OO[[#This Row],[116 (03JUL1985 09:00:00)-Water Temperature (C)]]*OO[[#This Row],[58]]</f>
        <v>0.41885662166324994</v>
      </c>
      <c r="BI466" s="10">
        <f>3/24000000*OO[[#This Row],[117 (03JUL1985 12:00:00)-Water Temperature (C)]]*OO[[#This Row],[59]]</f>
        <v>0.40619441833269992</v>
      </c>
      <c r="BJ466" s="10">
        <f>3/24000000*OO[[#This Row],[118 (03JUL1985 15:00:00)-Water Temperature (C)]]*OO[[#This Row],[60]]</f>
        <v>0.3990132476512</v>
      </c>
      <c r="BK466" s="10">
        <f>3/24000000*OO[[#This Row],[119 (03JUL1985 18:00:00)-Water Temperature (C)]]*OO[[#This Row],[61]]</f>
        <v>0.37839800892583753</v>
      </c>
      <c r="BL466" s="10">
        <f>3/24000000*OO[[#This Row],[120 (03JUL1985 21:00:00)-Water Temperature (C)]]*OO[[#This Row],[62]]</f>
        <v>0.34462402426149996</v>
      </c>
      <c r="BM466" s="10">
        <f>3/24000000*OO[[#This Row],[121 (04JUL1985 00:00:00)-Water Temperature (C)]]*OO[[#This Row],[63]]</f>
        <v>0.30643812201679999</v>
      </c>
      <c r="BN466" s="10">
        <f>3/24000000*OO[[#This Row],[122 (04JUL1985 03:00:00)-Water Temperature (C)]]*OO[[#This Row],[64]]</f>
        <v>0.27045000647279999</v>
      </c>
      <c r="BO466" s="10">
        <f>3/24000000*OO[[#This Row],[123 (04JUL1985 06:00:00)-Water Temperature (C)]]*OO[[#This Row],[65]]</f>
        <v>0.23859863741979997</v>
      </c>
      <c r="BP466" s="10">
        <f>3/24000000*OO[[#This Row],[124 (04JUL1985 09:00:00)-Water Temperature (C)]]*OO[[#This Row],[66]]</f>
        <v>0.2163164130105</v>
      </c>
      <c r="BQ466" s="10">
        <f>3/24000000*OO[[#This Row],[125 (04JUL1985 12:00:00)-Water Temperature (C)]]*OO[[#This Row],[67]]</f>
        <v>0.19799565470485</v>
      </c>
      <c r="BR466" s="10">
        <f>3/24000000*OO[[#This Row],[126 (04JUL1985 15:00:00)-Water Temperature (C)]]*OO[[#This Row],[68]]</f>
        <v>0.17979708404103747</v>
      </c>
      <c r="BS466" s="10">
        <f>3/24000000*OO[[#This Row],[127 (04JUL1985 18:00:00)-Water Temperature (C)]]*OO[[#This Row],[69]]</f>
        <v>0.1630822732757625</v>
      </c>
      <c r="BT466" s="10">
        <f>3/24000000*OO[[#This Row],[128 (04JUL1985 21:00:00)-Water Temperature (C)]]*OO[[#This Row],[70]]</f>
        <v>0.14868658784732497</v>
      </c>
      <c r="BU466" s="10">
        <f>3/24000000*OO[[#This Row],[129 (05JUL1985 00:00:00)-Water Temperature (C)]]*OO[[#This Row],[71]]</f>
        <v>0.13513224294163748</v>
      </c>
      <c r="BV466" s="10">
        <f>3/24000000*OO[[#This Row],[130 (05JUL1985 03:00:00)-Water Temperature (C)]]*OO[[#This Row],[72]]</f>
        <v>0.12273524076715001</v>
      </c>
      <c r="BW466" s="10">
        <f>3/24000000*OO[[#This Row],[131 (05JUL1985 06:00:00)-Water Temperature (C)]]*OO[[#This Row],[73]]</f>
        <v>0.11134908479231251</v>
      </c>
      <c r="BX466" s="10">
        <f>3/24000000*OO[[#This Row],[132 (05JUL1985 09:00:00)-Water Temperature (C)]]*OO[[#This Row],[74]]</f>
        <v>0.10467097870147499</v>
      </c>
      <c r="BY466" s="10">
        <f>3/24000000*OO[[#This Row],[133 (05JUL1985 12:00:00)-Water Temperature (C)]]*OO[[#This Row],[75]]</f>
        <v>0.10370264801984999</v>
      </c>
      <c r="BZ466" s="10">
        <f>3/24000000*OO[[#This Row],[134 (05JUL1985 15:00:00)-Water Temperature (C)]]*OO[[#This Row],[76]]</f>
        <v>0.1057855515150625</v>
      </c>
      <c r="CA466" s="10">
        <f>3/24000000*OO[[#This Row],[135 (05JUL1985 18:00:00)-Water Temperature (C)]]*OO[[#This Row],[77]]</f>
        <v>0.10502186643714999</v>
      </c>
      <c r="CB466" s="10">
        <f>3/24000000*OO[[#This Row],[136 (05JUL1985 21:00:00)-Water Temperature (C)]]*OO[[#This Row],[78]]</f>
        <v>9.8809085125999993E-2</v>
      </c>
      <c r="CC466" s="10">
        <f>3/24000000*OO[[#This Row],[137 (06JUL1985 00:00:00)-Water Temperature (C)]]*OO[[#This Row],[79]]</f>
        <v>9.0740577241112494E-2</v>
      </c>
      <c r="CD466" s="10">
        <f>3/24000000*OO[[#This Row],[138 (06JUL1985 03:00:00)-Water Temperature (C)]]*OO[[#This Row],[80]]</f>
        <v>8.3468966073687492E-2</v>
      </c>
      <c r="CE466" s="10">
        <f>3/24000000*OO[[#This Row],[139 (06JUL1985 06:00:00)-Water Temperature (C)]]*OO[[#This Row],[81]]</f>
        <v>7.6562283511124998E-2</v>
      </c>
      <c r="CF466" s="10">
        <f>3/24000000*OO[[#This Row],[140 (06JUL1985 09:00:00)-Water Temperature (C)]]*OO[[#This Row],[82]]</f>
        <v>7.1209213934099999E-2</v>
      </c>
      <c r="CG466" s="10">
        <f>3/24000000*OO[[#This Row],[141 (06JUL1985 12:00:00)-Water Temperature (C)]]*OO[[#This Row],[83]]</f>
        <v>6.7807046780675007E-2</v>
      </c>
      <c r="CH466" s="10">
        <f>3/24000000*OO[[#This Row],[142 (06JUL1985 15:00:00)-Water Temperature (C)]]*OO[[#This Row],[84]]</f>
        <v>6.4718523818999993E-2</v>
      </c>
      <c r="CI466" s="10">
        <f>3/24000000*OO[[#This Row],[143 (06JUL1985 18:00:00)-Water Temperature (C)]]*OO[[#This Row],[85]]</f>
        <v>6.1645779842579997E-2</v>
      </c>
      <c r="CJ466" s="10">
        <f>3/24000000*OO[[#This Row],[144 (06JUL1985 21:00:00)-Water Temperature (C)]]*OO[[#This Row],[86]]</f>
        <v>5.8156652243475E-2</v>
      </c>
      <c r="CK466" s="10">
        <f>3/24000000*OO[[#This Row],[145 (07JUL1985 00:00:00)-Water Temperature (C)]]*OO[[#This Row],[87]]</f>
        <v>5.3770750723581243E-2</v>
      </c>
      <c r="CL466" s="10">
        <f>3/24000000*OO[[#This Row],[146 (07JUL1985 03:00:00)-Water Temperature (C)]]*OO[[#This Row],[88]]</f>
        <v>4.9798529358504991E-2</v>
      </c>
      <c r="CM466" s="10">
        <f>3/24000000*OO[[#This Row],[147 (07JUL1985 06:00:00)-Water Temperature (C)]]*OO[[#This Row],[89]]</f>
        <v>4.628388550392E-2</v>
      </c>
      <c r="CN466" s="10">
        <f>3/24000000*OO[[#This Row],[148 (07JUL1985 09:00:00)-Water Temperature (C)]]*OO[[#This Row],[90]]</f>
        <v>4.41048328398825E-2</v>
      </c>
      <c r="CO466" s="10">
        <f>3/24000000*OO[[#This Row],[149 (07JUL1985 12:00:00)-Water Temperature (C)]]*OO[[#This Row],[91]]</f>
        <v>4.2664279846833741E-2</v>
      </c>
      <c r="CP466" s="10">
        <f>3/24000000*OO[[#This Row],[150 (07JUL1985 15:00:00)-Water Temperature (C)]]*OO[[#This Row],[92]]</f>
        <v>4.2392851663356254E-2</v>
      </c>
      <c r="CQ466" s="10">
        <f>3/24000000*OO[[#This Row],[151 (07JUL1985 18:00:00)-Water Temperature (C)]]*OO[[#This Row],[93]]</f>
        <v>4.2644134352631244E-2</v>
      </c>
      <c r="CR466" s="10">
        <f>3/24000000*OO[[#This Row],[152 (07JUL1985 21:00:00)-Water Temperature (C)]]*OO[[#This Row],[94]]</f>
        <v>4.1406759392212493E-2</v>
      </c>
      <c r="CS466" s="10">
        <f>3/24000000*OO[[#This Row],[153 (08JUL1985 00:00:00)-Water Temperature (C)]]*OO[[#This Row],[95]]</f>
        <v>3.8527779157949998E-2</v>
      </c>
      <c r="CT466" s="10">
        <f>3/24000000*OO[[#This Row],[154 (08JUL1985 03:00:00)-Water Temperature (C)]]*OO[[#This Row],[96]]</f>
        <v>3.5692680878906244E-2</v>
      </c>
      <c r="CU466" s="10">
        <f>3/24000000*OO[[#This Row],[155 (08JUL1985 06:00:00)-Water Temperature (C)]]*OO[[#This Row],[97]]</f>
        <v>3.3272480539782497E-2</v>
      </c>
      <c r="CV466" s="10">
        <f>3/24000000*OO[[#This Row],[156 (08JUL1985 09:00:00)-Water Temperature (C)]]*OO[[#This Row],[98]]</f>
        <v>3.1868103518224999E-2</v>
      </c>
      <c r="CW466" s="10">
        <f>3/24000000*OO[[#This Row],[157 (08JUL1985 12:00:00)-Water Temperature (C)]]*OO[[#This Row],[99]]</f>
        <v>3.0386274728906249E-2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0</v>
      </c>
      <c r="Z467" s="10">
        <f>3/24000000*OO[[#This Row],[82 (29JUN1985 03:00:00)-Water Temperature (C)]]*OO[[#This Row],[24]]</f>
        <v>0</v>
      </c>
      <c r="AA467" s="10">
        <f>3/24000000*OO[[#This Row],[83 (29JUN1985 06:00:00)-Water Temperature (C)]]*OO[[#This Row],[25]]</f>
        <v>0</v>
      </c>
      <c r="AB467" s="10">
        <f>3/24000000*OO[[#This Row],[84 (29JUN1985 09:00:00)-Water Temperature (C)]]*OO[[#This Row],[26]]</f>
        <v>0</v>
      </c>
      <c r="AC467" s="10">
        <f>3/24000000*OO[[#This Row],[85 (29JUN1985 12:00:00)-Water Temperature (C)]]*OO[[#This Row],[27]]</f>
        <v>1.4453824694629999E-43</v>
      </c>
      <c r="AD467" s="10">
        <f>3/24000000*OO[[#This Row],[86 (29JUN1985 15:00:00)-Water Temperature (C)]]*OO[[#This Row],[28]]</f>
        <v>2.0026948116809999E-37</v>
      </c>
      <c r="AE467" s="10">
        <f>3/24000000*OO[[#This Row],[88 (29JUN1985 21:00:00)-Water Temperature (C)]]*OO[[#This Row],[30]]</f>
        <v>5.284405914883875E-28</v>
      </c>
      <c r="AF467" s="10">
        <f>3/24000000*OO[[#This Row],[88 (29JUN1985 21:00:00)-Water Temperature (C)]]*OO[[#This Row],[30]]</f>
        <v>5.284405914883875E-28</v>
      </c>
      <c r="AG467" s="10">
        <f>3/24000000*OO[[#This Row],[89 (30JUN1985 00:00:00)-Water Temperature (C)]]*OO[[#This Row],[31]]</f>
        <v>1.7574307871119999E-24</v>
      </c>
      <c r="AH467" s="10">
        <f>3/24000000*OO[[#This Row],[90 (30JUN1985 03:00:00)-Water Temperature (C)]]*OO[[#This Row],[32]]</f>
        <v>1.8695081834872499E-21</v>
      </c>
      <c r="AI467" s="10">
        <f>3/24000000*OO[[#This Row],[91 (30JUN1985 06:00:00)-Water Temperature (C)]]*OO[[#This Row],[33]]</f>
        <v>8.2435617130349995E-19</v>
      </c>
      <c r="AJ467" s="10">
        <f>3/24000000*OO[[#This Row],[92 (30JUN1985 09:00:00)-Water Temperature (C)]]*OO[[#This Row],[34]]</f>
        <v>1.77318241857E-16</v>
      </c>
      <c r="AK467" s="10">
        <f>3/24000000*OO[[#This Row],[93 (30JUN1985 12:00:00)-Water Temperature (C)]]*OO[[#This Row],[35]]</f>
        <v>2.0788977444695E-14</v>
      </c>
      <c r="AL467" s="10">
        <f>3/24000000*OO[[#This Row],[94 (30JUN1985 15:00:00)-Water Temperature (C)]]*OO[[#This Row],[36]]</f>
        <v>1.4688325664016249E-12</v>
      </c>
      <c r="AM467" s="10">
        <f>3/24000000*OO[[#This Row],[95 (30JUN1985 18:00:00)-Water Temperature (C)]]*OO[[#This Row],[37]]</f>
        <v>6.4931598999612506E-11</v>
      </c>
      <c r="AN467" s="10">
        <f>3/24000000*OO[[#This Row],[96 (30JUN1985 21:00:00)-Water Temperature (C)]]*OO[[#This Row],[38]]</f>
        <v>1.8101808355012499E-9</v>
      </c>
      <c r="AO467" s="10">
        <f>3/24000000*OO[[#This Row],[97 (01JUL1985 00:00:00)-Water Temperature (C)]]*OO[[#This Row],[39]]</f>
        <v>3.3598756416251251E-8</v>
      </c>
      <c r="AP467" s="10">
        <f>3/24000000*OO[[#This Row],[98 (01JUL1985 03:00:00)-Water Temperature (C)]]*OO[[#This Row],[40]]</f>
        <v>4.3737773545154999E-7</v>
      </c>
      <c r="AQ467" s="10">
        <f>3/24000000*OO[[#This Row],[99 (01JUL1985 06:00:00)-Water Temperature (C)]]*OO[[#This Row],[41]]</f>
        <v>4.1532387317229997E-6</v>
      </c>
      <c r="AR467" s="10">
        <f>3/24000000*OO[[#This Row],[100 (01JUL1985 09:00:00)-Water Temperature (C)]]*OO[[#This Row],[42]]</f>
        <v>3.0276249384974995E-5</v>
      </c>
      <c r="AS467" s="10">
        <f>3/24000000*OO[[#This Row],[101 (01JUL1985 12:00:00)-Water Temperature (C)]]*OO[[#This Row],[43]]</f>
        <v>1.7308571180040002E-4</v>
      </c>
      <c r="AT467" s="10">
        <f>3/24000000*OO[[#This Row],[102 (01JUL1985 15:00:00)-Water Temperature (C)]]*OO[[#This Row],[44]]</f>
        <v>7.9396175304687489E-4</v>
      </c>
      <c r="AU467" s="10">
        <f>3/24000000*OO[[#This Row],[103 (01JUL1985 18:00:00)-Water Temperature (C)]]*OO[[#This Row],[45]]</f>
        <v>2.9165198191867499E-3</v>
      </c>
      <c r="AV467" s="10">
        <f>3/24000000*OO[[#This Row],[104 (01JUL1985 21:00:00)-Water Temperature (C)]]*OO[[#This Row],[46]]</f>
        <v>8.7598077557287501E-3</v>
      </c>
      <c r="AW467" s="10">
        <f>3/24000000*OO[[#This Row],[105 (02JUL1985 00:00:00)-Water Temperature (C)]]*OO[[#This Row],[47]]</f>
        <v>2.1768092358869999E-2</v>
      </c>
      <c r="AX467" s="10">
        <f>3/24000000*OO[[#This Row],[106 (02JUL1985 03:00:00)-Water Temperature (C)]]*OO[[#This Row],[48]]</f>
        <v>4.6020821841348751E-2</v>
      </c>
      <c r="AY467" s="10">
        <f>3/24000000*OO[[#This Row],[107 (02JUL1985 06:00:00)-Water Temperature (C)]]*OO[[#This Row],[49]]</f>
        <v>8.4353930568600008E-2</v>
      </c>
      <c r="AZ467" s="10">
        <f>3/24000000*OO[[#This Row],[108 (02JUL1985 09:00:00)-Water Temperature (C)]]*OO[[#This Row],[50]]</f>
        <v>0.14054612193764998</v>
      </c>
      <c r="BA467" s="10">
        <f>3/24000000*OO[[#This Row],[109 (02JUL1985 12:00:00)-Water Temperature (C)]]*OO[[#This Row],[51]]</f>
        <v>0.21336003425512504</v>
      </c>
      <c r="BB467" s="10">
        <f>3/24000000*OO[[#This Row],[110 (02JUL1985 15:00:00)-Water Temperature (C)]]*OO[[#This Row],[52]]</f>
        <v>0.29787746334435006</v>
      </c>
      <c r="BC467" s="10">
        <f>3/24000000*OO[[#This Row],[111 (02JUL1985 18:00:00)-Water Temperature (C)]]*OO[[#This Row],[53]]</f>
        <v>0.37979055855717497</v>
      </c>
      <c r="BD467" s="10">
        <f>3/24000000*OO[[#This Row],[112 (02JUL1985 21:00:00)-Water Temperature (C)]]*OO[[#This Row],[54]]</f>
        <v>0.43489226368717498</v>
      </c>
      <c r="BE467" s="10">
        <f>3/24000000*OO[[#This Row],[113 (03JUL1985 00:00:00)-Water Temperature (C)]]*OO[[#This Row],[55]]</f>
        <v>0.46103544086742498</v>
      </c>
      <c r="BF467" s="10">
        <f>3/24000000*OO[[#This Row],[114 (03JUL1985 03:00:00)-Water Temperature (C)]]*OO[[#This Row],[56]]</f>
        <v>0.46033047450352493</v>
      </c>
      <c r="BG467" s="10">
        <f>3/24000000*OO[[#This Row],[115 (03JUL1985 06:00:00)-Water Temperature (C)]]*OO[[#This Row],[57]]</f>
        <v>0.44206925628652505</v>
      </c>
      <c r="BH467" s="10">
        <f>3/24000000*OO[[#This Row],[116 (03JUL1985 09:00:00)-Water Temperature (C)]]*OO[[#This Row],[58]]</f>
        <v>0.425319800651625</v>
      </c>
      <c r="BI467" s="10">
        <f>3/24000000*OO[[#This Row],[117 (03JUL1985 12:00:00)-Water Temperature (C)]]*OO[[#This Row],[59]]</f>
        <v>0.41832274905518751</v>
      </c>
      <c r="BJ467" s="10">
        <f>3/24000000*OO[[#This Row],[118 (03JUL1985 15:00:00)-Water Temperature (C)]]*OO[[#This Row],[60]]</f>
        <v>0.41435148748612494</v>
      </c>
      <c r="BK467" s="10">
        <f>3/24000000*OO[[#This Row],[119 (03JUL1985 18:00:00)-Water Temperature (C)]]*OO[[#This Row],[61]]</f>
        <v>0.39570221669017497</v>
      </c>
      <c r="BL467" s="10">
        <f>3/24000000*OO[[#This Row],[120 (03JUL1985 21:00:00)-Water Temperature (C)]]*OO[[#This Row],[62]]</f>
        <v>0.36321311427074998</v>
      </c>
      <c r="BM467" s="10">
        <f>3/24000000*OO[[#This Row],[121 (04JUL1985 00:00:00)-Water Temperature (C)]]*OO[[#This Row],[63]]</f>
        <v>0.32588495177100002</v>
      </c>
      <c r="BN467" s="10">
        <f>3/24000000*OO[[#This Row],[122 (04JUL1985 03:00:00)-Water Temperature (C)]]*OO[[#This Row],[64]]</f>
        <v>0.29025321599846249</v>
      </c>
      <c r="BO467" s="10">
        <f>3/24000000*OO[[#This Row],[123 (04JUL1985 06:00:00)-Water Temperature (C)]]*OO[[#This Row],[65]]</f>
        <v>0.25818064698984999</v>
      </c>
      <c r="BP467" s="10">
        <f>3/24000000*OO[[#This Row],[124 (04JUL1985 09:00:00)-Water Temperature (C)]]*OO[[#This Row],[66]]</f>
        <v>0.235326813189875</v>
      </c>
      <c r="BQ467" s="10">
        <f>3/24000000*OO[[#This Row],[125 (04JUL1985 12:00:00)-Water Temperature (C)]]*OO[[#This Row],[67]]</f>
        <v>0.21581560453791251</v>
      </c>
      <c r="BR467" s="10">
        <f>3/24000000*OO[[#This Row],[126 (04JUL1985 15:00:00)-Water Temperature (C)]]*OO[[#This Row],[68]]</f>
        <v>0.19621105562992497</v>
      </c>
      <c r="BS467" s="10">
        <f>3/24000000*OO[[#This Row],[127 (04JUL1985 18:00:00)-Water Temperature (C)]]*OO[[#This Row],[69]]</f>
        <v>0.17817067288426247</v>
      </c>
      <c r="BT467" s="10">
        <f>3/24000000*OO[[#This Row],[128 (04JUL1985 21:00:00)-Water Temperature (C)]]*OO[[#This Row],[70]]</f>
        <v>0.16264299045336247</v>
      </c>
      <c r="BU467" s="10">
        <f>3/24000000*OO[[#This Row],[129 (05JUL1985 00:00:00)-Water Temperature (C)]]*OO[[#This Row],[71]]</f>
        <v>0.14808552617800003</v>
      </c>
      <c r="BV467" s="10">
        <f>3/24000000*OO[[#This Row],[130 (05JUL1985 03:00:00)-Water Temperature (C)]]*OO[[#This Row],[72]]</f>
        <v>0.13478221474237498</v>
      </c>
      <c r="BW467" s="10">
        <f>3/24000000*OO[[#This Row],[131 (05JUL1985 06:00:00)-Water Temperature (C)]]*OO[[#This Row],[73]]</f>
        <v>0.1225425075444375</v>
      </c>
      <c r="BX467" s="10">
        <f>3/24000000*OO[[#This Row],[132 (05JUL1985 09:00:00)-Water Temperature (C)]]*OO[[#This Row],[74]]</f>
        <v>0.11527160860785002</v>
      </c>
      <c r="BY467" s="10">
        <f>3/24000000*OO[[#This Row],[133 (05JUL1985 12:00:00)-Water Temperature (C)]]*OO[[#This Row],[75]]</f>
        <v>0.11390981396339998</v>
      </c>
      <c r="BZ467" s="10">
        <f>3/24000000*OO[[#This Row],[134 (05JUL1985 15:00:00)-Water Temperature (C)]]*OO[[#This Row],[76]]</f>
        <v>0.11566875183269998</v>
      </c>
      <c r="CA467" s="10">
        <f>3/24000000*OO[[#This Row],[135 (05JUL1985 18:00:00)-Water Temperature (C)]]*OO[[#This Row],[77]]</f>
        <v>0.114436029207</v>
      </c>
      <c r="CB467" s="10">
        <f>3/24000000*OO[[#This Row],[136 (05JUL1985 21:00:00)-Water Temperature (C)]]*OO[[#This Row],[78]]</f>
        <v>0.10762806594285</v>
      </c>
      <c r="CC467" s="10">
        <f>3/24000000*OO[[#This Row],[137 (06JUL1985 00:00:00)-Water Temperature (C)]]*OO[[#This Row],[79]]</f>
        <v>9.9106768488699995E-2</v>
      </c>
      <c r="CD467" s="10">
        <f>3/24000000*OO[[#This Row],[138 (06JUL1985 03:00:00)-Water Temperature (C)]]*OO[[#This Row],[80]]</f>
        <v>9.1499605976924997E-2</v>
      </c>
      <c r="CE467" s="10">
        <f>3/24000000*OO[[#This Row],[139 (06JUL1985 06:00:00)-Water Temperature (C)]]*OO[[#This Row],[81]]</f>
        <v>8.4233304949500001E-2</v>
      </c>
      <c r="CF467" s="10">
        <f>3/24000000*OO[[#This Row],[140 (06JUL1985 09:00:00)-Water Temperature (C)]]*OO[[#This Row],[82]]</f>
        <v>7.8556269786299995E-2</v>
      </c>
      <c r="CG467" s="10">
        <f>3/24000000*OO[[#This Row],[141 (06JUL1985 12:00:00)-Water Temperature (C)]]*OO[[#This Row],[83]]</f>
        <v>7.4847153392549992E-2</v>
      </c>
      <c r="CH467" s="10">
        <f>3/24000000*OO[[#This Row],[142 (06JUL1985 15:00:00)-Water Temperature (C)]]*OO[[#This Row],[84]]</f>
        <v>7.1368962092999991E-2</v>
      </c>
      <c r="CI467" s="10">
        <f>3/24000000*OO[[#This Row],[143 (06JUL1985 18:00:00)-Water Temperature (C)]]*OO[[#This Row],[85]]</f>
        <v>6.7927796699000009E-2</v>
      </c>
      <c r="CJ467" s="10">
        <f>3/24000000*OO[[#This Row],[144 (06JUL1985 21:00:00)-Water Temperature (C)]]*OO[[#This Row],[86]]</f>
        <v>6.4052023851879997E-2</v>
      </c>
      <c r="CK467" s="10">
        <f>3/24000000*OO[[#This Row],[145 (07JUL1985 00:00:00)-Water Temperature (C)]]*OO[[#This Row],[87]]</f>
        <v>5.9294950775820005E-2</v>
      </c>
      <c r="CL467" s="10">
        <f>3/24000000*OO[[#This Row],[146 (07JUL1985 03:00:00)-Water Temperature (C)]]*OO[[#This Row],[88]]</f>
        <v>5.5035517300470002E-2</v>
      </c>
      <c r="CM467" s="10">
        <f>3/24000000*OO[[#This Row],[147 (07JUL1985 06:00:00)-Water Temperature (C)]]*OO[[#This Row],[89]]</f>
        <v>5.1265374781274992E-2</v>
      </c>
      <c r="CN467" s="10">
        <f>3/24000000*OO[[#This Row],[148 (07JUL1985 09:00:00)-Water Temperature (C)]]*OO[[#This Row],[90]]</f>
        <v>4.8893025635425004E-2</v>
      </c>
      <c r="CO467" s="10">
        <f>3/24000000*OO[[#This Row],[149 (07JUL1985 12:00:00)-Water Temperature (C)]]*OO[[#This Row],[91]]</f>
        <v>4.7262541895482506E-2</v>
      </c>
      <c r="CP467" s="10">
        <f>3/24000000*OO[[#This Row],[150 (07JUL1985 15:00:00)-Water Temperature (C)]]*OO[[#This Row],[92]]</f>
        <v>4.6845989739395001E-2</v>
      </c>
      <c r="CQ467" s="10">
        <f>3/24000000*OO[[#This Row],[151 (07JUL1985 18:00:00)-Water Temperature (C)]]*OO[[#This Row],[93]]</f>
        <v>4.6974227822887495E-2</v>
      </c>
      <c r="CR467" s="10">
        <f>3/24000000*OO[[#This Row],[152 (07JUL1985 21:00:00)-Water Temperature (C)]]*OO[[#This Row],[94]]</f>
        <v>4.5517678412169991E-2</v>
      </c>
      <c r="CS467" s="10">
        <f>3/24000000*OO[[#This Row],[153 (08JUL1985 00:00:00)-Water Temperature (C)]]*OO[[#This Row],[95]]</f>
        <v>4.2414042355439996E-2</v>
      </c>
      <c r="CT467" s="10">
        <f>3/24000000*OO[[#This Row],[154 (08JUL1985 03:00:00)-Water Temperature (C)]]*OO[[#This Row],[96]]</f>
        <v>3.9417525725306247E-2</v>
      </c>
      <c r="CU467" s="10">
        <f>3/24000000*OO[[#This Row],[155 (08JUL1985 06:00:00)-Water Temperature (C)]]*OO[[#This Row],[97]]</f>
        <v>3.6868849092075003E-2</v>
      </c>
      <c r="CV467" s="10">
        <f>3/24000000*OO[[#This Row],[156 (08JUL1985 09:00:00)-Water Temperature (C)]]*OO[[#This Row],[98]]</f>
        <v>3.5378135404211246E-2</v>
      </c>
      <c r="CW467" s="10">
        <f>3/24000000*OO[[#This Row],[157 (08JUL1985 12:00:00)-Water Temperature (C)]]*OO[[#This Row],[99]]</f>
        <v>3.3735820958806256E-2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0</v>
      </c>
      <c r="Z468" s="10">
        <f>3/24000000*OO[[#This Row],[82 (29JUN1985 03:00:00)-Water Temperature (C)]]*OO[[#This Row],[24]]</f>
        <v>0</v>
      </c>
      <c r="AA468" s="10">
        <f>3/24000000*OO[[#This Row],[83 (29JUN1985 06:00:00)-Water Temperature (C)]]*OO[[#This Row],[25]]</f>
        <v>0</v>
      </c>
      <c r="AB468" s="10">
        <f>3/24000000*OO[[#This Row],[84 (29JUN1985 09:00:00)-Water Temperature (C)]]*OO[[#This Row],[26]]</f>
        <v>0</v>
      </c>
      <c r="AC468" s="10">
        <f>3/24000000*OO[[#This Row],[85 (29JUN1985 12:00:00)-Water Temperature (C)]]*OO[[#This Row],[27]]</f>
        <v>0</v>
      </c>
      <c r="AD468" s="10">
        <f>3/24000000*OO[[#This Row],[86 (29JUN1985 15:00:00)-Water Temperature (C)]]*OO[[#This Row],[28]]</f>
        <v>3.6411203157457495E-38</v>
      </c>
      <c r="AE468" s="10">
        <f>3/24000000*OO[[#This Row],[88 (29JUN1985 21:00:00)-Water Temperature (C)]]*OO[[#This Row],[30]]</f>
        <v>1.2891696051893748E-28</v>
      </c>
      <c r="AF468" s="10">
        <f>3/24000000*OO[[#This Row],[88 (29JUN1985 21:00:00)-Water Temperature (C)]]*OO[[#This Row],[30]]</f>
        <v>1.2891696051893748E-28</v>
      </c>
      <c r="AG468" s="10">
        <f>3/24000000*OO[[#This Row],[89 (30JUN1985 00:00:00)-Water Temperature (C)]]*OO[[#This Row],[31]]</f>
        <v>4.7970906218777485E-25</v>
      </c>
      <c r="AH468" s="10">
        <f>3/24000000*OO[[#This Row],[90 (30JUN1985 03:00:00)-Water Temperature (C)]]*OO[[#This Row],[32]]</f>
        <v>5.5681794237678748E-22</v>
      </c>
      <c r="AI468" s="10">
        <f>3/24000000*OO[[#This Row],[91 (30JUN1985 06:00:00)-Water Temperature (C)]]*OO[[#This Row],[33]]</f>
        <v>2.6573625625162496E-19</v>
      </c>
      <c r="AJ468" s="10">
        <f>3/24000000*OO[[#This Row],[92 (30JUN1985 09:00:00)-Water Temperature (C)]]*OO[[#This Row],[34]]</f>
        <v>6.1300143748999999E-17</v>
      </c>
      <c r="AK468" s="10">
        <f>3/24000000*OO[[#This Row],[93 (30JUN1985 12:00:00)-Water Temperature (C)]]*OO[[#This Row],[35]]</f>
        <v>7.652717523945001E-15</v>
      </c>
      <c r="AL468" s="10">
        <f>3/24000000*OO[[#This Row],[94 (30JUN1985 15:00:00)-Water Temperature (C)]]*OO[[#This Row],[36]]</f>
        <v>5.7069058898830007E-13</v>
      </c>
      <c r="AM468" s="10">
        <f>3/24000000*OO[[#This Row],[95 (30JUN1985 18:00:00)-Water Temperature (C)]]*OO[[#This Row],[37]]</f>
        <v>2.645764839597E-11</v>
      </c>
      <c r="AN468" s="10">
        <f>3/24000000*OO[[#This Row],[96 (30JUN1985 21:00:00)-Water Temperature (C)]]*OO[[#This Row],[38]]</f>
        <v>7.7155469729875003E-10</v>
      </c>
      <c r="AO468" s="10">
        <f>3/24000000*OO[[#This Row],[97 (01JUL1985 00:00:00)-Water Temperature (C)]]*OO[[#This Row],[39]]</f>
        <v>1.5001891094838748E-8</v>
      </c>
      <c r="AP468" s="10">
        <f>3/24000000*OO[[#This Row],[98 (01JUL1985 03:00:00)-Water Temperature (C)]]*OO[[#This Row],[40]]</f>
        <v>2.04516823542525E-7</v>
      </c>
      <c r="AQ468" s="10">
        <f>3/24000000*OO[[#This Row],[99 (01JUL1985 06:00:00)-Water Temperature (C)]]*OO[[#This Row],[41]]</f>
        <v>2.0325681116948752E-6</v>
      </c>
      <c r="AR468" s="10">
        <f>3/24000000*OO[[#This Row],[100 (01JUL1985 09:00:00)-Water Temperature (C)]]*OO[[#This Row],[42]]</f>
        <v>1.5468105499829997E-5</v>
      </c>
      <c r="AS468" s="10">
        <f>3/24000000*OO[[#This Row],[101 (01JUL1985 12:00:00)-Water Temperature (C)]]*OO[[#This Row],[43]]</f>
        <v>9.1910459913149983E-5</v>
      </c>
      <c r="AT468" s="10">
        <f>3/24000000*OO[[#This Row],[102 (01JUL1985 15:00:00)-Water Temperature (C)]]*OO[[#This Row],[44]]</f>
        <v>4.3652200451913746E-4</v>
      </c>
      <c r="AU468" s="10">
        <f>3/24000000*OO[[#This Row],[103 (01JUL1985 18:00:00)-Water Temperature (C)]]*OO[[#This Row],[45]]</f>
        <v>1.6571584205006249E-3</v>
      </c>
      <c r="AV468" s="10">
        <f>3/24000000*OO[[#This Row],[104 (01JUL1985 21:00:00)-Water Temperature (C)]]*OO[[#This Row],[46]]</f>
        <v>5.1420649700868746E-3</v>
      </c>
      <c r="AW468" s="10">
        <f>3/24000000*OO[[#This Row],[105 (02JUL1985 00:00:00)-Water Temperature (C)]]*OO[[#This Row],[47]]</f>
        <v>1.3211444152814998E-2</v>
      </c>
      <c r="AX468" s="10">
        <f>3/24000000*OO[[#This Row],[106 (02JUL1985 03:00:00)-Water Temperature (C)]]*OO[[#This Row],[48]]</f>
        <v>2.8890546929518753E-2</v>
      </c>
      <c r="AY468" s="10">
        <f>3/24000000*OO[[#This Row],[107 (02JUL1985 06:00:00)-Water Temperature (C)]]*OO[[#This Row],[49]]</f>
        <v>5.4763792774346245E-2</v>
      </c>
      <c r="AZ468" s="10">
        <f>3/24000000*OO[[#This Row],[108 (02JUL1985 09:00:00)-Water Temperature (C)]]*OO[[#This Row],[50]]</f>
        <v>9.4153107653712501E-2</v>
      </c>
      <c r="BA468" s="10">
        <f>3/24000000*OO[[#This Row],[109 (02JUL1985 12:00:00)-Water Temperature (C)]]*OO[[#This Row],[51]]</f>
        <v>0.14688378943458749</v>
      </c>
      <c r="BB468" s="10">
        <f>3/24000000*OO[[#This Row],[110 (02JUL1985 15:00:00)-Water Temperature (C)]]*OO[[#This Row],[52]]</f>
        <v>0.21015958765687498</v>
      </c>
      <c r="BC468" s="10">
        <f>3/24000000*OO[[#This Row],[111 (02JUL1985 18:00:00)-Water Temperature (C)]]*OO[[#This Row],[53]]</f>
        <v>0.27397759965732499</v>
      </c>
      <c r="BD468" s="10">
        <f>3/24000000*OO[[#This Row],[112 (02JUL1985 21:00:00)-Water Temperature (C)]]*OO[[#This Row],[54]]</f>
        <v>0.32077160372962499</v>
      </c>
      <c r="BE468" s="10">
        <f>3/24000000*OO[[#This Row],[113 (03JUL1985 00:00:00)-Water Temperature (C)]]*OO[[#This Row],[55]]</f>
        <v>0.34800408179714998</v>
      </c>
      <c r="BF468" s="10">
        <f>3/24000000*OO[[#This Row],[114 (03JUL1985 03:00:00)-Water Temperature (C)]]*OO[[#This Row],[56]]</f>
        <v>0.35548520735009997</v>
      </c>
      <c r="BG468" s="10">
        <f>3/24000000*OO[[#This Row],[115 (03JUL1985 06:00:00)-Water Temperature (C)]]*OO[[#This Row],[57]]</f>
        <v>0.34891020805268746</v>
      </c>
      <c r="BH468" s="10">
        <f>3/24000000*OO[[#This Row],[116 (03JUL1985 09:00:00)-Water Temperature (C)]]*OO[[#This Row],[58]]</f>
        <v>0.3419765831655</v>
      </c>
      <c r="BI468" s="10">
        <f>3/24000000*OO[[#This Row],[117 (03JUL1985 12:00:00)-Water Temperature (C)]]*OO[[#This Row],[59]]</f>
        <v>0.3407971071141</v>
      </c>
      <c r="BJ468" s="10">
        <f>3/24000000*OO[[#This Row],[118 (03JUL1985 15:00:00)-Water Temperature (C)]]*OO[[#This Row],[60]]</f>
        <v>0.3404108037444375</v>
      </c>
      <c r="BK468" s="10">
        <f>3/24000000*OO[[#This Row],[119 (03JUL1985 18:00:00)-Water Temperature (C)]]*OO[[#This Row],[61]]</f>
        <v>0.32716444891099999</v>
      </c>
      <c r="BL468" s="10">
        <f>3/24000000*OO[[#This Row],[120 (03JUL1985 21:00:00)-Water Temperature (C)]]*OO[[#This Row],[62]]</f>
        <v>0.30235017038629997</v>
      </c>
      <c r="BM468" s="10">
        <f>3/24000000*OO[[#This Row],[121 (04JUL1985 00:00:00)-Water Temperature (C)]]*OO[[#This Row],[63]]</f>
        <v>0.27339431484735</v>
      </c>
      <c r="BN468" s="10">
        <f>3/24000000*OO[[#This Row],[122 (04JUL1985 03:00:00)-Water Temperature (C)]]*OO[[#This Row],[64]]</f>
        <v>0.24544328859549999</v>
      </c>
      <c r="BO468" s="10">
        <f>3/24000000*OO[[#This Row],[123 (04JUL1985 06:00:00)-Water Temperature (C)]]*OO[[#This Row],[65]]</f>
        <v>0.21997433795400001</v>
      </c>
      <c r="BP468" s="10">
        <f>3/24000000*OO[[#This Row],[124 (04JUL1985 09:00:00)-Water Temperature (C)]]*OO[[#This Row],[66]]</f>
        <v>0.2016830860813125</v>
      </c>
      <c r="BQ468" s="10">
        <f>3/24000000*OO[[#This Row],[125 (04JUL1985 12:00:00)-Water Temperature (C)]]*OO[[#This Row],[67]]</f>
        <v>0.18545278524614997</v>
      </c>
      <c r="BR468" s="10">
        <f>3/24000000*OO[[#This Row],[126 (04JUL1985 15:00:00)-Water Temperature (C)]]*OO[[#This Row],[68]]</f>
        <v>0.16898551693968752</v>
      </c>
      <c r="BS468" s="10">
        <f>3/24000000*OO[[#This Row],[127 (04JUL1985 18:00:00)-Water Temperature (C)]]*OO[[#This Row],[69]]</f>
        <v>0.15374037552225001</v>
      </c>
      <c r="BT468" s="10">
        <f>3/24000000*OO[[#This Row],[128 (04JUL1985 21:00:00)-Water Temperature (C)]]*OO[[#This Row],[70]]</f>
        <v>0.1405377957408</v>
      </c>
      <c r="BU468" s="10">
        <f>3/24000000*OO[[#This Row],[129 (05JUL1985 00:00:00)-Water Temperature (C)]]*OO[[#This Row],[71]]</f>
        <v>0.12819780695459998</v>
      </c>
      <c r="BV468" s="10">
        <f>3/24000000*OO[[#This Row],[130 (05JUL1985 03:00:00)-Water Temperature (C)]]*OO[[#This Row],[72]]</f>
        <v>0.11692053968760001</v>
      </c>
      <c r="BW468" s="10">
        <f>3/24000000*OO[[#This Row],[131 (05JUL1985 06:00:00)-Water Temperature (C)]]*OO[[#This Row],[73]]</f>
        <v>0.106531620670775</v>
      </c>
      <c r="BX468" s="10">
        <f>3/24000000*OO[[#This Row],[132 (05JUL1985 09:00:00)-Water Temperature (C)]]*OO[[#This Row],[74]]</f>
        <v>0.10035683003672501</v>
      </c>
      <c r="BY468" s="10">
        <f>3/24000000*OO[[#This Row],[133 (05JUL1985 12:00:00)-Water Temperature (C)]]*OO[[#This Row],[75]]</f>
        <v>9.9065544521287491E-2</v>
      </c>
      <c r="BZ468" s="10">
        <f>3/24000000*OO[[#This Row],[134 (05JUL1985 15:00:00)-Water Temperature (C)]]*OO[[#This Row],[76]]</f>
        <v>0.10026432810854999</v>
      </c>
      <c r="CA468" s="10">
        <f>3/24000000*OO[[#This Row],[135 (05JUL1985 18:00:00)-Water Temperature (C)]]*OO[[#This Row],[77]]</f>
        <v>9.8873450342974983E-2</v>
      </c>
      <c r="CB468" s="10">
        <f>3/24000000*OO[[#This Row],[136 (05JUL1985 21:00:00)-Water Temperature (C)]]*OO[[#This Row],[78]]</f>
        <v>9.2885436880499994E-2</v>
      </c>
      <c r="CC468" s="10">
        <f>3/24000000*OO[[#This Row],[137 (06JUL1985 00:00:00)-Water Temperature (C)]]*OO[[#This Row],[79]]</f>
        <v>8.5687195446249989E-2</v>
      </c>
      <c r="CD468" s="10">
        <f>3/24000000*OO[[#This Row],[138 (06JUL1985 03:00:00)-Water Temperature (C)]]*OO[[#This Row],[80]]</f>
        <v>7.9324138446699999E-2</v>
      </c>
      <c r="CE468" s="10">
        <f>3/24000000*OO[[#This Row],[139 (06JUL1985 06:00:00)-Water Temperature (C)]]*OO[[#This Row],[81]]</f>
        <v>7.3239471824999999E-2</v>
      </c>
      <c r="CF468" s="10">
        <f>3/24000000*OO[[#This Row],[140 (06JUL1985 09:00:00)-Water Temperature (C)]]*OO[[#This Row],[82]]</f>
        <v>6.8483119258125003E-2</v>
      </c>
      <c r="CG468" s="10">
        <f>3/24000000*OO[[#This Row],[141 (06JUL1985 12:00:00)-Water Temperature (C)]]*OO[[#This Row],[83]]</f>
        <v>6.5321955451034988E-2</v>
      </c>
      <c r="CH468" s="10">
        <f>3/24000000*OO[[#This Row],[142 (06JUL1985 15:00:00)-Water Temperature (C)]]*OO[[#This Row],[84]]</f>
        <v>6.2250186006495005E-2</v>
      </c>
      <c r="CI468" s="10">
        <f>3/24000000*OO[[#This Row],[143 (06JUL1985 18:00:00)-Water Temperature (C)]]*OO[[#This Row],[85]]</f>
        <v>5.9241328692314993E-2</v>
      </c>
      <c r="CJ468" s="10">
        <f>3/24000000*OO[[#This Row],[144 (06JUL1985 21:00:00)-Water Temperature (C)]]*OO[[#This Row],[86]]</f>
        <v>5.5825615537103759E-2</v>
      </c>
      <c r="CK468" s="10">
        <f>3/24000000*OO[[#This Row],[145 (07JUL1985 00:00:00)-Water Temperature (C)]]*OO[[#This Row],[87]]</f>
        <v>5.1722557288379996E-2</v>
      </c>
      <c r="CL468" s="10">
        <f>3/24000000*OO[[#This Row],[146 (07JUL1985 03:00:00)-Water Temperature (C)]]*OO[[#This Row],[88]]</f>
        <v>4.8092421380099996E-2</v>
      </c>
      <c r="CM468" s="10">
        <f>3/24000000*OO[[#This Row],[147 (07JUL1985 06:00:00)-Water Temperature (C)]]*OO[[#This Row],[89]]</f>
        <v>4.4880111520907498E-2</v>
      </c>
      <c r="CN468" s="10">
        <f>3/24000000*OO[[#This Row],[148 (07JUL1985 09:00:00)-Water Temperature (C)]]*OO[[#This Row],[90]]</f>
        <v>4.2845395777609992E-2</v>
      </c>
      <c r="CO468" s="10">
        <f>3/24000000*OO[[#This Row],[149 (07JUL1985 12:00:00)-Water Temperature (C)]]*OO[[#This Row],[91]]</f>
        <v>4.1419950473167495E-2</v>
      </c>
      <c r="CP468" s="10">
        <f>3/24000000*OO[[#This Row],[150 (07JUL1985 15:00:00)-Water Temperature (C)]]*OO[[#This Row],[92]]</f>
        <v>4.0989084089737497E-2</v>
      </c>
      <c r="CQ468" s="10">
        <f>3/24000000*OO[[#This Row],[151 (07JUL1985 18:00:00)-Water Temperature (C)]]*OO[[#This Row],[93]]</f>
        <v>4.0999535443684995E-2</v>
      </c>
      <c r="CR468" s="10">
        <f>3/24000000*OO[[#This Row],[152 (07JUL1985 21:00:00)-Water Temperature (C)]]*OO[[#This Row],[94]]</f>
        <v>3.9626351498312493E-2</v>
      </c>
      <c r="CS468" s="10">
        <f>3/24000000*OO[[#This Row],[153 (08JUL1985 00:00:00)-Water Temperature (C)]]*OO[[#This Row],[95]]</f>
        <v>3.6949421960619996E-2</v>
      </c>
      <c r="CT468" s="10">
        <f>3/24000000*OO[[#This Row],[154 (08JUL1985 03:00:00)-Water Temperature (C)]]*OO[[#This Row],[96]]</f>
        <v>3.4415520269127496E-2</v>
      </c>
      <c r="CU468" s="10">
        <f>3/24000000*OO[[#This Row],[155 (08JUL1985 06:00:00)-Water Temperature (C)]]*OO[[#This Row],[97]]</f>
        <v>3.2276517239819995E-2</v>
      </c>
      <c r="CV468" s="10">
        <f>3/24000000*OO[[#This Row],[156 (08JUL1985 09:00:00)-Water Temperature (C)]]*OO[[#This Row],[98]]</f>
        <v>3.1031966403975E-2</v>
      </c>
      <c r="CW468" s="10">
        <f>3/24000000*OO[[#This Row],[157 (08JUL1985 12:00:00)-Water Temperature (C)]]*OO[[#This Row],[99]]</f>
        <v>2.958757476433875E-2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0</v>
      </c>
      <c r="Z469" s="10">
        <f>3/24000000*OO[[#This Row],[82 (29JUN1985 03:00:00)-Water Temperature (C)]]*OO[[#This Row],[24]]</f>
        <v>0</v>
      </c>
      <c r="AA469" s="10">
        <f>3/24000000*OO[[#This Row],[83 (29JUN1985 06:00:00)-Water Temperature (C)]]*OO[[#This Row],[25]]</f>
        <v>0</v>
      </c>
      <c r="AB469" s="10">
        <f>3/24000000*OO[[#This Row],[84 (29JUN1985 09:00:00)-Water Temperature (C)]]*OO[[#This Row],[26]]</f>
        <v>0</v>
      </c>
      <c r="AC469" s="10">
        <f>3/24000000*OO[[#This Row],[85 (29JUN1985 12:00:00)-Water Temperature (C)]]*OO[[#This Row],[27]]</f>
        <v>0</v>
      </c>
      <c r="AD469" s="10">
        <f>3/24000000*OO[[#This Row],[86 (29JUN1985 15:00:00)-Water Temperature (C)]]*OO[[#This Row],[28]]</f>
        <v>6.154092986136249E-39</v>
      </c>
      <c r="AE469" s="10">
        <f>3/24000000*OO[[#This Row],[88 (29JUN1985 21:00:00)-Water Temperature (C)]]*OO[[#This Row],[30]]</f>
        <v>2.9862229666589998E-29</v>
      </c>
      <c r="AF469" s="10">
        <f>3/24000000*OO[[#This Row],[88 (29JUN1985 21:00:00)-Water Temperature (C)]]*OO[[#This Row],[30]]</f>
        <v>2.9862229666589998E-29</v>
      </c>
      <c r="AG469" s="10">
        <f>3/24000000*OO[[#This Row],[89 (30JUN1985 00:00:00)-Water Temperature (C)]]*OO[[#This Row],[31]]</f>
        <v>1.2427678157895001E-25</v>
      </c>
      <c r="AH469" s="10">
        <f>3/24000000*OO[[#This Row],[90 (30JUN1985 03:00:00)-Water Temperature (C)]]*OO[[#This Row],[32]]</f>
        <v>1.5733467954531249E-22</v>
      </c>
      <c r="AI469" s="10">
        <f>3/24000000*OO[[#This Row],[91 (30JUN1985 06:00:00)-Water Temperature (C)]]*OO[[#This Row],[33]]</f>
        <v>8.12860767253125E-20</v>
      </c>
      <c r="AJ469" s="10">
        <f>3/24000000*OO[[#This Row],[92 (30JUN1985 09:00:00)-Water Temperature (C)]]*OO[[#This Row],[34]]</f>
        <v>2.0127685274853749E-17</v>
      </c>
      <c r="AK469" s="10">
        <f>3/24000000*OO[[#This Row],[93 (30JUN1985 12:00:00)-Water Temperature (C)]]*OO[[#This Row],[35]]</f>
        <v>2.679038649467375E-15</v>
      </c>
      <c r="AL469" s="10">
        <f>3/24000000*OO[[#This Row],[94 (30JUN1985 15:00:00)-Water Temperature (C)]]*OO[[#This Row],[36]]</f>
        <v>2.1114804694604996E-13</v>
      </c>
      <c r="AM469" s="10">
        <f>3/24000000*OO[[#This Row],[95 (30JUN1985 18:00:00)-Water Temperature (C)]]*OO[[#This Row],[37]]</f>
        <v>1.0284408507089999E-11</v>
      </c>
      <c r="AN469" s="10">
        <f>3/24000000*OO[[#This Row],[96 (30JUN1985 21:00:00)-Water Temperature (C)]]*OO[[#This Row],[38]]</f>
        <v>3.1447285826162496E-10</v>
      </c>
      <c r="AO469" s="10">
        <f>3/24000000*OO[[#This Row],[97 (01JUL1985 00:00:00)-Water Temperature (C)]]*OO[[#This Row],[39]]</f>
        <v>6.415643273530001E-9</v>
      </c>
      <c r="AP469" s="10">
        <f>3/24000000*OO[[#This Row],[98 (01JUL1985 03:00:00)-Water Temperature (C)]]*OO[[#This Row],[40]]</f>
        <v>9.1777232280974986E-8</v>
      </c>
      <c r="AQ469" s="10">
        <f>3/24000000*OO[[#This Row],[99 (01JUL1985 06:00:00)-Water Temperature (C)]]*OO[[#This Row],[41]]</f>
        <v>9.5714498547599984E-7</v>
      </c>
      <c r="AR469" s="10">
        <f>3/24000000*OO[[#This Row],[100 (01JUL1985 09:00:00)-Water Temperature (C)]]*OO[[#This Row],[42]]</f>
        <v>7.6279967151999994E-6</v>
      </c>
      <c r="AS469" s="10">
        <f>3/24000000*OO[[#This Row],[101 (01JUL1985 12:00:00)-Water Temperature (C)]]*OO[[#This Row],[43]]</f>
        <v>4.7278144376924997E-5</v>
      </c>
      <c r="AT469" s="10">
        <f>3/24000000*OO[[#This Row],[102 (01JUL1985 15:00:00)-Water Temperature (C)]]*OO[[#This Row],[44]]</f>
        <v>2.3336475965339998E-4</v>
      </c>
      <c r="AU469" s="10">
        <f>3/24000000*OO[[#This Row],[103 (01JUL1985 18:00:00)-Water Temperature (C)]]*OO[[#This Row],[45]]</f>
        <v>9.1916681788099981E-4</v>
      </c>
      <c r="AV469" s="10">
        <f>3/24000000*OO[[#This Row],[104 (01JUL1985 21:00:00)-Water Temperature (C)]]*OO[[#This Row],[46]]</f>
        <v>2.9586918563381248E-3</v>
      </c>
      <c r="AW469" s="10">
        <f>3/24000000*OO[[#This Row],[105 (02JUL1985 00:00:00)-Water Temperature (C)]]*OO[[#This Row],[47]]</f>
        <v>7.8921894537000003E-3</v>
      </c>
      <c r="AX469" s="10">
        <f>3/24000000*OO[[#This Row],[106 (02JUL1985 03:00:00)-Water Temperature (C)]]*OO[[#This Row],[48]]</f>
        <v>1.7930952890619998E-2</v>
      </c>
      <c r="AY469" s="10">
        <f>3/24000000*OO[[#This Row],[107 (02JUL1985 06:00:00)-Water Temperature (C)]]*OO[[#This Row],[49]]</f>
        <v>3.5324560746750007E-2</v>
      </c>
      <c r="AZ469" s="10">
        <f>3/24000000*OO[[#This Row],[108 (02JUL1985 09:00:00)-Water Temperature (C)]]*OO[[#This Row],[50]]</f>
        <v>6.2986403423624993E-2</v>
      </c>
      <c r="BA469" s="10">
        <f>3/24000000*OO[[#This Row],[109 (02JUL1985 12:00:00)-Water Temperature (C)]]*OO[[#This Row],[51]]</f>
        <v>0.101550853309</v>
      </c>
      <c r="BB469" s="10">
        <f>3/24000000*OO[[#This Row],[110 (02JUL1985 15:00:00)-Water Temperature (C)]]*OO[[#This Row],[52]]</f>
        <v>0.1496976249708</v>
      </c>
      <c r="BC469" s="10">
        <f>3/24000000*OO[[#This Row],[111 (02JUL1985 18:00:00)-Water Temperature (C)]]*OO[[#This Row],[53]]</f>
        <v>0.20069889120082499</v>
      </c>
      <c r="BD469" s="10">
        <f>3/24000000*OO[[#This Row],[112 (02JUL1985 21:00:00)-Water Temperature (C)]]*OO[[#This Row],[54]]</f>
        <v>0.24174759541019999</v>
      </c>
      <c r="BE469" s="10">
        <f>3/24000000*OO[[#This Row],[113 (03JUL1985 00:00:00)-Water Temperature (C)]]*OO[[#This Row],[55]]</f>
        <v>0.26998708043823749</v>
      </c>
      <c r="BF469" s="10">
        <f>3/24000000*OO[[#This Row],[114 (03JUL1985 03:00:00)-Water Temperature (C)]]*OO[[#This Row],[56]]</f>
        <v>0.28391313587054995</v>
      </c>
      <c r="BG469" s="10">
        <f>3/24000000*OO[[#This Row],[115 (03JUL1985 06:00:00)-Water Temperature (C)]]*OO[[#This Row],[57]]</f>
        <v>0.28657509437261253</v>
      </c>
      <c r="BH469" s="10">
        <f>3/24000000*OO[[#This Row],[116 (03JUL1985 09:00:00)-Water Temperature (C)]]*OO[[#This Row],[58]]</f>
        <v>0.28783155716279996</v>
      </c>
      <c r="BI469" s="10">
        <f>3/24000000*OO[[#This Row],[117 (03JUL1985 12:00:00)-Water Temperature (C)]]*OO[[#This Row],[59]]</f>
        <v>0.29222347497000001</v>
      </c>
      <c r="BJ469" s="10">
        <f>3/24000000*OO[[#This Row],[118 (03JUL1985 15:00:00)-Water Temperature (C)]]*OO[[#This Row],[60]]</f>
        <v>0.29597046238083746</v>
      </c>
      <c r="BK469" s="10">
        <f>3/24000000*OO[[#This Row],[119 (03JUL1985 18:00:00)-Water Temperature (C)]]*OO[[#This Row],[61]]</f>
        <v>0.28764092000872504</v>
      </c>
      <c r="BL469" s="10">
        <f>3/24000000*OO[[#This Row],[120 (03JUL1985 21:00:00)-Water Temperature (C)]]*OO[[#This Row],[62]]</f>
        <v>0.26882129968137503</v>
      </c>
      <c r="BM469" s="10">
        <f>3/24000000*OO[[#This Row],[121 (04JUL1985 00:00:00)-Water Temperature (C)]]*OO[[#This Row],[63]]</f>
        <v>0.24593145461884999</v>
      </c>
      <c r="BN469" s="10">
        <f>3/24000000*OO[[#This Row],[122 (04JUL1985 03:00:00)-Water Temperature (C)]]*OO[[#This Row],[64]]</f>
        <v>0.223347478975225</v>
      </c>
      <c r="BO469" s="10">
        <f>3/24000000*OO[[#This Row],[123 (04JUL1985 06:00:00)-Water Temperature (C)]]*OO[[#This Row],[65]]</f>
        <v>0.20238347230387502</v>
      </c>
      <c r="BP469" s="10">
        <f>3/24000000*OO[[#This Row],[124 (04JUL1985 09:00:00)-Water Temperature (C)]]*OO[[#This Row],[66]]</f>
        <v>0.18718961007464999</v>
      </c>
      <c r="BQ469" s="10">
        <f>3/24000000*OO[[#This Row],[125 (04JUL1985 12:00:00)-Water Temperature (C)]]*OO[[#This Row],[67]]</f>
        <v>0.17318010581409998</v>
      </c>
      <c r="BR469" s="10">
        <f>3/24000000*OO[[#This Row],[126 (04JUL1985 15:00:00)-Water Temperature (C)]]*OO[[#This Row],[68]]</f>
        <v>0.15858186084179998</v>
      </c>
      <c r="BS469" s="10">
        <f>3/24000000*OO[[#This Row],[127 (04JUL1985 18:00:00)-Water Temperature (C)]]*OO[[#This Row],[69]]</f>
        <v>0.14485994148293749</v>
      </c>
      <c r="BT469" s="10">
        <f>3/24000000*OO[[#This Row],[128 (04JUL1985 21:00:00)-Water Temperature (C)]]*OO[[#This Row],[70]]</f>
        <v>0.13286408394735</v>
      </c>
      <c r="BU469" s="10">
        <f>3/24000000*OO[[#This Row],[129 (05JUL1985 00:00:00)-Water Temperature (C)]]*OO[[#This Row],[71]]</f>
        <v>0.12162598959699998</v>
      </c>
      <c r="BV469" s="10">
        <f>3/24000000*OO[[#This Row],[130 (05JUL1985 03:00:00)-Water Temperature (C)]]*OO[[#This Row],[72]]</f>
        <v>0.11132684024849999</v>
      </c>
      <c r="BW469" s="10">
        <f>3/24000000*OO[[#This Row],[131 (05JUL1985 06:00:00)-Water Temperature (C)]]*OO[[#This Row],[73]]</f>
        <v>0.10179826410187499</v>
      </c>
      <c r="BX469" s="10">
        <f>3/24000000*OO[[#This Row],[132 (05JUL1985 09:00:00)-Water Temperature (C)]]*OO[[#This Row],[74]]</f>
        <v>9.6087262712350005E-2</v>
      </c>
      <c r="BY469" s="10">
        <f>3/24000000*OO[[#This Row],[133 (05JUL1985 12:00:00)-Water Temperature (C)]]*OO[[#This Row],[75]]</f>
        <v>9.4732070577562499E-2</v>
      </c>
      <c r="BZ469" s="10">
        <f>3/24000000*OO[[#This Row],[134 (05JUL1985 15:00:00)-Water Temperature (C)]]*OO[[#This Row],[76]]</f>
        <v>9.55585238999625E-2</v>
      </c>
      <c r="CA469" s="10">
        <f>3/24000000*OO[[#This Row],[135 (05JUL1985 18:00:00)-Water Temperature (C)]]*OO[[#This Row],[77]]</f>
        <v>9.4002029352887498E-2</v>
      </c>
      <c r="CB469" s="10">
        <f>3/24000000*OO[[#This Row],[136 (05JUL1985 21:00:00)-Water Temperature (C)]]*OO[[#This Row],[78]]</f>
        <v>8.8317229195650007E-2</v>
      </c>
      <c r="CC469" s="10">
        <f>3/24000000*OO[[#This Row],[137 (06JUL1985 00:00:00)-Water Temperature (C)]]*OO[[#This Row],[79]]</f>
        <v>8.1671705563349989E-2</v>
      </c>
      <c r="CD469" s="10">
        <f>3/24000000*OO[[#This Row],[138 (06JUL1985 03:00:00)-Water Temperature (C)]]*OO[[#This Row],[80]]</f>
        <v>7.5865512314099992E-2</v>
      </c>
      <c r="CE469" s="10">
        <f>3/24000000*OO[[#This Row],[139 (06JUL1985 06:00:00)-Water Temperature (C)]]*OO[[#This Row],[81]]</f>
        <v>7.0332641312374988E-2</v>
      </c>
      <c r="CF469" s="10">
        <f>3/24000000*OO[[#This Row],[140 (06JUL1985 09:00:00)-Water Temperature (C)]]*OO[[#This Row],[82]]</f>
        <v>6.5996135863822497E-2</v>
      </c>
      <c r="CG469" s="10">
        <f>3/24000000*OO[[#This Row],[141 (06JUL1985 12:00:00)-Water Temperature (C)]]*OO[[#This Row],[83]]</f>
        <v>6.3069428739022507E-2</v>
      </c>
      <c r="CH469" s="10">
        <f>3/24000000*OO[[#This Row],[142 (06JUL1985 15:00:00)-Water Temperature (C)]]*OO[[#This Row],[84]]</f>
        <v>6.0147720494814996E-2</v>
      </c>
      <c r="CI469" s="10">
        <f>3/24000000*OO[[#This Row],[143 (06JUL1985 18:00:00)-Water Temperature (C)]]*OO[[#This Row],[85]]</f>
        <v>5.7265863398437505E-2</v>
      </c>
      <c r="CJ469" s="10">
        <f>3/24000000*OO[[#This Row],[144 (06JUL1985 21:00:00)-Water Temperature (C)]]*OO[[#This Row],[86]]</f>
        <v>5.3993262582187493E-2</v>
      </c>
      <c r="CK469" s="10">
        <f>3/24000000*OO[[#This Row],[145 (07JUL1985 00:00:00)-Water Temperature (C)]]*OO[[#This Row],[87]]</f>
        <v>5.0113688838606243E-2</v>
      </c>
      <c r="CL469" s="10">
        <f>3/24000000*OO[[#This Row],[146 (07JUL1985 03:00:00)-Water Temperature (C)]]*OO[[#This Row],[88]]</f>
        <v>4.6708010167017505E-2</v>
      </c>
      <c r="CM469" s="10">
        <f>3/24000000*OO[[#This Row],[147 (07JUL1985 06:00:00)-Water Temperature (C)]]*OO[[#This Row],[89]]</f>
        <v>4.3701156082502489E-2</v>
      </c>
      <c r="CN469" s="10">
        <f>3/24000000*OO[[#This Row],[148 (07JUL1985 09:00:00)-Water Temperature (C)]]*OO[[#This Row],[90]]</f>
        <v>4.1780854899675E-2</v>
      </c>
      <c r="CO469" s="10">
        <f>3/24000000*OO[[#This Row],[149 (07JUL1985 12:00:00)-Water Temperature (C)]]*OO[[#This Row],[91]]</f>
        <v>4.0401820212951259E-2</v>
      </c>
      <c r="CP469" s="10">
        <f>3/24000000*OO[[#This Row],[150 (07JUL1985 15:00:00)-Water Temperature (C)]]*OO[[#This Row],[92]]</f>
        <v>3.9919967504374994E-2</v>
      </c>
      <c r="CQ469" s="10">
        <f>3/24000000*OO[[#This Row],[151 (07JUL1985 18:00:00)-Water Temperature (C)]]*OO[[#This Row],[93]]</f>
        <v>3.9825951478766247E-2</v>
      </c>
      <c r="CR469" s="10">
        <f>3/24000000*OO[[#This Row],[152 (07JUL1985 21:00:00)-Water Temperature (C)]]*OO[[#This Row],[94]]</f>
        <v>3.8438867145844997E-2</v>
      </c>
      <c r="CS469" s="10">
        <f>3/24000000*OO[[#This Row],[153 (08JUL1985 00:00:00)-Water Temperature (C)]]*OO[[#This Row],[95]]</f>
        <v>3.5889888187893744E-2</v>
      </c>
      <c r="CT469" s="10">
        <f>3/24000000*OO[[#This Row],[154 (08JUL1985 03:00:00)-Water Temperature (C)]]*OO[[#This Row],[96]]</f>
        <v>3.3520674213634999E-2</v>
      </c>
      <c r="CU469" s="10">
        <f>3/24000000*OO[[#This Row],[155 (08JUL1985 06:00:00)-Water Temperature (C)]]*OO[[#This Row],[97]]</f>
        <v>3.1539432557025002E-2</v>
      </c>
      <c r="CV469" s="10">
        <f>3/24000000*OO[[#This Row],[156 (08JUL1985 09:00:00)-Water Temperature (C)]]*OO[[#This Row],[98]]</f>
        <v>3.039029827900875E-2</v>
      </c>
      <c r="CW469" s="10">
        <f>3/24000000*OO[[#This Row],[157 (08JUL1985 12:00:00)-Water Temperature (C)]]*OO[[#This Row],[99]]</f>
        <v>2.9015403204799999E-2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0</v>
      </c>
      <c r="Z470" s="10">
        <f>3/24000000*OO[[#This Row],[82 (29JUN1985 03:00:00)-Water Temperature (C)]]*OO[[#This Row],[24]]</f>
        <v>0</v>
      </c>
      <c r="AA470" s="10">
        <f>3/24000000*OO[[#This Row],[83 (29JUN1985 06:00:00)-Water Temperature (C)]]*OO[[#This Row],[25]]</f>
        <v>0</v>
      </c>
      <c r="AB470" s="10">
        <f>3/24000000*OO[[#This Row],[84 (29JUN1985 09:00:00)-Water Temperature (C)]]*OO[[#This Row],[26]]</f>
        <v>0</v>
      </c>
      <c r="AC470" s="10">
        <f>3/24000000*OO[[#This Row],[85 (29JUN1985 12:00:00)-Water Temperature (C)]]*OO[[#This Row],[27]]</f>
        <v>0</v>
      </c>
      <c r="AD470" s="10">
        <f>3/24000000*OO[[#This Row],[86 (29JUN1985 15:00:00)-Water Temperature (C)]]*OO[[#This Row],[28]]</f>
        <v>1.4433893614070001E-39</v>
      </c>
      <c r="AE470" s="10">
        <f>3/24000000*OO[[#This Row],[88 (29JUN1985 21:00:00)-Water Temperature (C)]]*OO[[#This Row],[30]]</f>
        <v>8.9027193682899992E-30</v>
      </c>
      <c r="AF470" s="10">
        <f>3/24000000*OO[[#This Row],[88 (29JUN1985 21:00:00)-Water Temperature (C)]]*OO[[#This Row],[30]]</f>
        <v>8.9027193682899992E-30</v>
      </c>
      <c r="AG470" s="10">
        <f>3/24000000*OO[[#This Row],[89 (30JUN1985 00:00:00)-Water Temperature (C)]]*OO[[#This Row],[31]]</f>
        <v>4.1150230729064998E-26</v>
      </c>
      <c r="AH470" s="10">
        <f>3/24000000*OO[[#This Row],[90 (30JUN1985 03:00:00)-Water Temperature (C)]]*OO[[#This Row],[32]]</f>
        <v>5.6488092735599995E-23</v>
      </c>
      <c r="AI470" s="10">
        <f>3/24000000*OO[[#This Row],[91 (30JUN1985 06:00:00)-Water Temperature (C)]]*OO[[#This Row],[33]]</f>
        <v>3.1420788340795001E-20</v>
      </c>
      <c r="AJ470" s="10">
        <f>3/24000000*OO[[#This Row],[92 (30JUN1985 09:00:00)-Water Temperature (C)]]*OO[[#This Row],[34]]</f>
        <v>8.3165205951300004E-18</v>
      </c>
      <c r="AK470" s="10">
        <f>3/24000000*OO[[#This Row],[93 (30JUN1985 12:00:00)-Water Temperature (C)]]*OO[[#This Row],[35]]</f>
        <v>1.175713860709E-15</v>
      </c>
      <c r="AL470" s="10">
        <f>3/24000000*OO[[#This Row],[94 (30JUN1985 15:00:00)-Water Temperature (C)]]*OO[[#This Row],[36]]</f>
        <v>9.7742181143249997E-14</v>
      </c>
      <c r="AM470" s="10">
        <f>3/24000000*OO[[#This Row],[95 (30JUN1985 18:00:00)-Water Temperature (C)]]*OO[[#This Row],[37]]</f>
        <v>5.0017131087082496E-12</v>
      </c>
      <c r="AN470" s="10">
        <f>3/24000000*OO[[#This Row],[96 (30JUN1985 21:00:00)-Water Temperature (C)]]*OO[[#This Row],[38]]</f>
        <v>1.6050608703825001E-10</v>
      </c>
      <c r="AO470" s="10">
        <f>3/24000000*OO[[#This Row],[97 (01JUL1985 00:00:00)-Water Temperature (C)]]*OO[[#This Row],[39]]</f>
        <v>3.4325255190941246E-9</v>
      </c>
      <c r="AP470" s="10">
        <f>3/24000000*OO[[#This Row],[98 (01JUL1985 03:00:00)-Water Temperature (C)]]*OO[[#This Row],[40]]</f>
        <v>5.145393029261124E-8</v>
      </c>
      <c r="AQ470" s="10">
        <f>3/24000000*OO[[#This Row],[99 (01JUL1985 06:00:00)-Water Temperature (C)]]*OO[[#This Row],[41]]</f>
        <v>5.6213688956944995E-7</v>
      </c>
      <c r="AR470" s="10">
        <f>3/24000000*OO[[#This Row],[100 (01JUL1985 09:00:00)-Water Temperature (C)]]*OO[[#This Row],[42]]</f>
        <v>4.6852524582772499E-6</v>
      </c>
      <c r="AS470" s="10">
        <f>3/24000000*OO[[#This Row],[101 (01JUL1985 12:00:00)-Water Temperature (C)]]*OO[[#This Row],[43]]</f>
        <v>3.0284494619074997E-5</v>
      </c>
      <c r="AT470" s="10">
        <f>3/24000000*OO[[#This Row],[102 (01JUL1985 15:00:00)-Water Temperature (C)]]*OO[[#This Row],[44]]</f>
        <v>1.5544900803654999E-4</v>
      </c>
      <c r="AU470" s="10">
        <f>3/24000000*OO[[#This Row],[103 (01JUL1985 18:00:00)-Water Temperature (C)]]*OO[[#This Row],[45]]</f>
        <v>6.3603554466600009E-4</v>
      </c>
      <c r="AV470" s="10">
        <f>3/24000000*OO[[#This Row],[104 (01JUL1985 21:00:00)-Water Temperature (C)]]*OO[[#This Row],[46]]</f>
        <v>2.1260725070429997E-3</v>
      </c>
      <c r="AW470" s="10">
        <f>3/24000000*OO[[#This Row],[105 (02JUL1985 00:00:00)-Water Temperature (C)]]*OO[[#This Row],[47]]</f>
        <v>5.8907264129917491E-3</v>
      </c>
      <c r="AX470" s="10">
        <f>3/24000000*OO[[#This Row],[106 (02JUL1985 03:00:00)-Water Temperature (C)]]*OO[[#This Row],[48]]</f>
        <v>1.3904904178530001E-2</v>
      </c>
      <c r="AY470" s="10">
        <f>3/24000000*OO[[#This Row],[107 (02JUL1985 06:00:00)-Water Temperature (C)]]*OO[[#This Row],[49]]</f>
        <v>2.8461035308359996E-2</v>
      </c>
      <c r="AZ470" s="10">
        <f>3/24000000*OO[[#This Row],[108 (02JUL1985 09:00:00)-Water Temperature (C)]]*OO[[#This Row],[50]]</f>
        <v>5.2603474369323742E-2</v>
      </c>
      <c r="BA470" s="10">
        <f>3/24000000*OO[[#This Row],[109 (02JUL1985 12:00:00)-Water Temperature (C)]]*OO[[#This Row],[51]]</f>
        <v>8.7737612946599999E-2</v>
      </c>
      <c r="BB470" s="10">
        <f>3/24000000*OO[[#This Row],[110 (02JUL1985 15:00:00)-Water Temperature (C)]]*OO[[#This Row],[52]]</f>
        <v>0.1333766023688</v>
      </c>
      <c r="BC470" s="10">
        <f>3/24000000*OO[[#This Row],[111 (02JUL1985 18:00:00)-Water Temperature (C)]]*OO[[#This Row],[53]]</f>
        <v>0.1842692966118</v>
      </c>
      <c r="BD470" s="10">
        <f>3/24000000*OO[[#This Row],[112 (02JUL1985 21:00:00)-Water Temperature (C)]]*OO[[#This Row],[54]]</f>
        <v>0.22885603265074997</v>
      </c>
      <c r="BE470" s="10">
        <f>3/24000000*OO[[#This Row],[113 (03JUL1985 00:00:00)-Water Temperature (C)]]*OO[[#This Row],[55]]</f>
        <v>0.26328891759537498</v>
      </c>
      <c r="BF470" s="10">
        <f>3/24000000*OO[[#This Row],[114 (03JUL1985 03:00:00)-Water Temperature (C)]]*OO[[#This Row],[56]]</f>
        <v>0.28514910112284997</v>
      </c>
      <c r="BG470" s="10">
        <f>3/24000000*OO[[#This Row],[115 (03JUL1985 06:00:00)-Water Temperature (C)]]*OO[[#This Row],[57]]</f>
        <v>0.29594708280998749</v>
      </c>
      <c r="BH470" s="10">
        <f>3/24000000*OO[[#This Row],[116 (03JUL1985 09:00:00)-Water Temperature (C)]]*OO[[#This Row],[58]]</f>
        <v>0.30445596501379996</v>
      </c>
      <c r="BI470" s="10">
        <f>3/24000000*OO[[#This Row],[117 (03JUL1985 12:00:00)-Water Temperature (C)]]*OO[[#This Row],[59]]</f>
        <v>0.31496205632300001</v>
      </c>
      <c r="BJ470" s="10">
        <f>3/24000000*OO[[#This Row],[118 (03JUL1985 15:00:00)-Water Temperature (C)]]*OO[[#This Row],[60]]</f>
        <v>0.32387876634023743</v>
      </c>
      <c r="BK470" s="10">
        <f>3/24000000*OO[[#This Row],[119 (03JUL1985 18:00:00)-Water Temperature (C)]]*OO[[#This Row],[61]]</f>
        <v>0.31937318100348749</v>
      </c>
      <c r="BL470" s="10">
        <f>3/24000000*OO[[#This Row],[120 (03JUL1985 21:00:00)-Water Temperature (C)]]*OO[[#This Row],[62]]</f>
        <v>0.30239437645956252</v>
      </c>
      <c r="BM470" s="10">
        <f>3/24000000*OO[[#This Row],[121 (04JUL1985 00:00:00)-Water Temperature (C)]]*OO[[#This Row],[63]]</f>
        <v>0.28016620050687496</v>
      </c>
      <c r="BN470" s="10">
        <f>3/24000000*OO[[#This Row],[122 (04JUL1985 03:00:00)-Water Temperature (C)]]*OO[[#This Row],[64]]</f>
        <v>0.25750807950554999</v>
      </c>
      <c r="BO470" s="10">
        <f>3/24000000*OO[[#This Row],[123 (04JUL1985 06:00:00)-Water Temperature (C)]]*OO[[#This Row],[65]]</f>
        <v>0.23591622976293747</v>
      </c>
      <c r="BP470" s="10">
        <f>3/24000000*OO[[#This Row],[124 (04JUL1985 09:00:00)-Water Temperature (C)]]*OO[[#This Row],[66]]</f>
        <v>0.22007218564783748</v>
      </c>
      <c r="BQ470" s="10">
        <f>3/24000000*OO[[#This Row],[125 (04JUL1985 12:00:00)-Water Temperature (C)]]*OO[[#This Row],[67]]</f>
        <v>0.20518311076829998</v>
      </c>
      <c r="BR470" s="10">
        <f>3/24000000*OO[[#This Row],[126 (04JUL1985 15:00:00)-Water Temperature (C)]]*OO[[#This Row],[68]]</f>
        <v>0.18902047760310001</v>
      </c>
      <c r="BS470" s="10">
        <f>3/24000000*OO[[#This Row],[127 (04JUL1985 18:00:00)-Water Temperature (C)]]*OO[[#This Row],[69]]</f>
        <v>0.17353212640724996</v>
      </c>
      <c r="BT470" s="10">
        <f>3/24000000*OO[[#This Row],[128 (04JUL1985 21:00:00)-Water Temperature (C)]]*OO[[#This Row],[70]]</f>
        <v>0.15987659024565001</v>
      </c>
      <c r="BU470" s="10">
        <f>3/24000000*OO[[#This Row],[129 (05JUL1985 00:00:00)-Water Temperature (C)]]*OO[[#This Row],[71]]</f>
        <v>0.1469581182229</v>
      </c>
      <c r="BV470" s="10">
        <f>3/24000000*OO[[#This Row],[130 (05JUL1985 03:00:00)-Water Temperature (C)]]*OO[[#This Row],[72]]</f>
        <v>0.1350596244566625</v>
      </c>
      <c r="BW470" s="10">
        <f>3/24000000*OO[[#This Row],[131 (05JUL1985 06:00:00)-Water Temperature (C)]]*OO[[#This Row],[73]]</f>
        <v>0.12398644454625</v>
      </c>
      <c r="BX470" s="10">
        <f>3/24000000*OO[[#This Row],[132 (05JUL1985 09:00:00)-Water Temperature (C)]]*OO[[#This Row],[74]]</f>
        <v>0.1171765471593</v>
      </c>
      <c r="BY470" s="10">
        <f>3/24000000*OO[[#This Row],[133 (05JUL1985 12:00:00)-Water Temperature (C)]]*OO[[#This Row],[75]]</f>
        <v>0.11530518751573751</v>
      </c>
      <c r="BZ470" s="10">
        <f>3/24000000*OO[[#This Row],[134 (05JUL1985 15:00:00)-Water Temperature (C)]]*OO[[#This Row],[76]]</f>
        <v>0.11599750275960001</v>
      </c>
      <c r="CA470" s="10">
        <f>3/24000000*OO[[#This Row],[135 (05JUL1985 18:00:00)-Water Temperature (C)]]*OO[[#This Row],[77]]</f>
        <v>0.11406134972879999</v>
      </c>
      <c r="CB470" s="10">
        <f>3/24000000*OO[[#This Row],[136 (05JUL1985 21:00:00)-Water Temperature (C)]]*OO[[#This Row],[78]]</f>
        <v>0.10739679680167499</v>
      </c>
      <c r="CC470" s="10">
        <f>3/24000000*OO[[#This Row],[137 (06JUL1985 00:00:00)-Water Temperature (C)]]*OO[[#This Row],[79]]</f>
        <v>9.9564346000762499E-2</v>
      </c>
      <c r="CD470" s="10">
        <f>3/24000000*OO[[#This Row],[138 (06JUL1985 03:00:00)-Water Temperature (C)]]*OO[[#This Row],[80]]</f>
        <v>9.2771786408549994E-2</v>
      </c>
      <c r="CE470" s="10">
        <f>3/24000000*OO[[#This Row],[139 (06JUL1985 06:00:00)-Water Temperature (C)]]*OO[[#This Row],[81]]</f>
        <v>8.6335599126149992E-2</v>
      </c>
      <c r="CF470" s="10">
        <f>3/24000000*OO[[#This Row],[140 (06JUL1985 09:00:00)-Water Temperature (C)]]*OO[[#This Row],[82]]</f>
        <v>8.1252465573549995E-2</v>
      </c>
      <c r="CG470" s="10">
        <f>3/24000000*OO[[#This Row],[141 (06JUL1985 12:00:00)-Water Temperature (C)]]*OO[[#This Row],[83]]</f>
        <v>7.7777554580599997E-2</v>
      </c>
      <c r="CH470" s="10">
        <f>3/24000000*OO[[#This Row],[142 (06JUL1985 15:00:00)-Water Temperature (C)]]*OO[[#This Row],[84]]</f>
        <v>7.4313188470124997E-2</v>
      </c>
      <c r="CI470" s="10">
        <f>3/24000000*OO[[#This Row],[143 (06JUL1985 18:00:00)-Water Temperature (C)]]*OO[[#This Row],[85]]</f>
        <v>7.0802061226199989E-2</v>
      </c>
      <c r="CJ470" s="10">
        <f>3/24000000*OO[[#This Row],[144 (06JUL1985 21:00:00)-Water Temperature (C)]]*OO[[#This Row],[86]]</f>
        <v>6.6881164656099987E-2</v>
      </c>
      <c r="CK470" s="10">
        <f>3/24000000*OO[[#This Row],[145 (07JUL1985 00:00:00)-Water Temperature (C)]]*OO[[#This Row],[87]]</f>
        <v>6.2225603934427498E-2</v>
      </c>
      <c r="CL470" s="10">
        <f>3/24000000*OO[[#This Row],[146 (07JUL1985 03:00:00)-Water Temperature (C)]]*OO[[#This Row],[88]]</f>
        <v>5.8126398955628746E-2</v>
      </c>
      <c r="CM470" s="10">
        <f>3/24000000*OO[[#This Row],[147 (07JUL1985 06:00:00)-Water Temperature (C)]]*OO[[#This Row],[89]]</f>
        <v>5.4516095637899997E-2</v>
      </c>
      <c r="CN470" s="10">
        <f>3/24000000*OO[[#This Row],[148 (07JUL1985 09:00:00)-Water Temperature (C)]]*OO[[#This Row],[90]]</f>
        <v>5.2176643531835001E-2</v>
      </c>
      <c r="CO470" s="10">
        <f>3/24000000*OO[[#This Row],[149 (07JUL1985 12:00:00)-Water Temperature (C)]]*OO[[#This Row],[91]]</f>
        <v>5.0453419048619996E-2</v>
      </c>
      <c r="CP470" s="10">
        <f>3/24000000*OO[[#This Row],[150 (07JUL1985 15:00:00)-Water Temperature (C)]]*OO[[#This Row],[92]]</f>
        <v>4.9783086899925E-2</v>
      </c>
      <c r="CQ470" s="10">
        <f>3/24000000*OO[[#This Row],[151 (07JUL1985 18:00:00)-Water Temperature (C)]]*OO[[#This Row],[93]]</f>
        <v>4.9565198674162494E-2</v>
      </c>
      <c r="CR470" s="10">
        <f>3/24000000*OO[[#This Row],[152 (07JUL1985 21:00:00)-Water Temperature (C)]]*OO[[#This Row],[94]]</f>
        <v>4.7885619711859999E-2</v>
      </c>
      <c r="CS470" s="10">
        <f>3/24000000*OO[[#This Row],[153 (08JUL1985 00:00:00)-Water Temperature (C)]]*OO[[#This Row],[95]]</f>
        <v>4.4800891145127496E-2</v>
      </c>
      <c r="CT470" s="10">
        <f>3/24000000*OO[[#This Row],[154 (08JUL1985 03:00:00)-Water Temperature (C)]]*OO[[#This Row],[96]]</f>
        <v>4.1945883325873748E-2</v>
      </c>
      <c r="CU470" s="10">
        <f>3/24000000*OO[[#This Row],[155 (08JUL1985 06:00:00)-Water Temperature (C)]]*OO[[#This Row],[97]]</f>
        <v>3.9566839076374989E-2</v>
      </c>
      <c r="CV470" s="10">
        <f>3/24000000*OO[[#This Row],[156 (08JUL1985 09:00:00)-Water Temperature (C)]]*OO[[#This Row],[98]]</f>
        <v>3.81690592887E-2</v>
      </c>
      <c r="CW470" s="10">
        <f>3/24000000*OO[[#This Row],[157 (08JUL1985 12:00:00)-Water Temperature (C)]]*OO[[#This Row],[99]]</f>
        <v>3.653946055546875E-2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0</v>
      </c>
      <c r="Z471" s="10">
        <f>3/24000000*OO[[#This Row],[82 (29JUN1985 03:00:00)-Water Temperature (C)]]*OO[[#This Row],[24]]</f>
        <v>0</v>
      </c>
      <c r="AA471" s="10">
        <f>3/24000000*OO[[#This Row],[83 (29JUN1985 06:00:00)-Water Temperature (C)]]*OO[[#This Row],[25]]</f>
        <v>0</v>
      </c>
      <c r="AB471" s="10">
        <f>3/24000000*OO[[#This Row],[84 (29JUN1985 09:00:00)-Water Temperature (C)]]*OO[[#This Row],[26]]</f>
        <v>0</v>
      </c>
      <c r="AC471" s="10">
        <f>3/24000000*OO[[#This Row],[85 (29JUN1985 12:00:00)-Water Temperature (C)]]*OO[[#This Row],[27]]</f>
        <v>0</v>
      </c>
      <c r="AD471" s="10">
        <f>3/24000000*OO[[#This Row],[86 (29JUN1985 15:00:00)-Water Temperature (C)]]*OO[[#This Row],[28]]</f>
        <v>3.1175563247981252E-40</v>
      </c>
      <c r="AE471" s="10">
        <f>3/24000000*OO[[#This Row],[88 (29JUN1985 21:00:00)-Water Temperature (C)]]*OO[[#This Row],[30]]</f>
        <v>2.4344892060119995E-30</v>
      </c>
      <c r="AF471" s="10">
        <f>3/24000000*OO[[#This Row],[88 (29JUN1985 21:00:00)-Water Temperature (C)]]*OO[[#This Row],[30]]</f>
        <v>2.4344892060119995E-30</v>
      </c>
      <c r="AG471" s="10">
        <f>3/24000000*OO[[#This Row],[89 (30JUN1985 00:00:00)-Water Temperature (C)]]*OO[[#This Row],[31]]</f>
        <v>1.25121775069E-26</v>
      </c>
      <c r="AH471" s="10">
        <f>3/24000000*OO[[#This Row],[90 (30JUN1985 03:00:00)-Water Temperature (C)]]*OO[[#This Row],[32]]</f>
        <v>1.8690595426360004E-23</v>
      </c>
      <c r="AI471" s="10">
        <f>3/24000000*OO[[#This Row],[91 (30JUN1985 06:00:00)-Water Temperature (C)]]*OO[[#This Row],[33]]</f>
        <v>1.1208773071724999E-20</v>
      </c>
      <c r="AJ471" s="10">
        <f>3/24000000*OO[[#This Row],[92 (30JUN1985 09:00:00)-Water Temperature (C)]]*OO[[#This Row],[34]]</f>
        <v>3.1758938791219996E-18</v>
      </c>
      <c r="AK471" s="10">
        <f>3/24000000*OO[[#This Row],[93 (30JUN1985 12:00:00)-Water Temperature (C)]]*OO[[#This Row],[35]]</f>
        <v>4.7806294422915006E-16</v>
      </c>
      <c r="AL471" s="10">
        <f>3/24000000*OO[[#This Row],[94 (30JUN1985 15:00:00)-Water Temperature (C)]]*OO[[#This Row],[36]]</f>
        <v>4.2024575898749996E-14</v>
      </c>
      <c r="AM471" s="10">
        <f>3/24000000*OO[[#This Row],[95 (30JUN1985 18:00:00)-Water Temperature (C)]]*OO[[#This Row],[37]]</f>
        <v>2.2653438546779999E-12</v>
      </c>
      <c r="AN471" s="10">
        <f>3/24000000*OO[[#This Row],[96 (30JUN1985 21:00:00)-Water Temperature (C)]]*OO[[#This Row],[38]]</f>
        <v>7.6530715316499994E-11</v>
      </c>
      <c r="AO471" s="10">
        <f>3/24000000*OO[[#This Row],[97 (01JUL1985 00:00:00)-Water Temperature (C)]]*OO[[#This Row],[39]]</f>
        <v>1.7202394366927498E-9</v>
      </c>
      <c r="AP471" s="10">
        <f>3/24000000*OO[[#This Row],[98 (01JUL1985 03:00:00)-Water Temperature (C)]]*OO[[#This Row],[40]]</f>
        <v>2.7077832574254998E-8</v>
      </c>
      <c r="AQ471" s="10">
        <f>3/24000000*OO[[#This Row],[99 (01JUL1985 06:00:00)-Water Temperature (C)]]*OO[[#This Row],[41]]</f>
        <v>3.1042934976986245E-7</v>
      </c>
      <c r="AR471" s="10">
        <f>3/24000000*OO[[#This Row],[100 (01JUL1985 09:00:00)-Water Temperature (C)]]*OO[[#This Row],[42]]</f>
        <v>2.71100139165E-6</v>
      </c>
      <c r="AS471" s="10">
        <f>3/24000000*OO[[#This Row],[101 (01JUL1985 12:00:00)-Water Temperature (C)]]*OO[[#This Row],[43]]</f>
        <v>1.8319914024879999E-5</v>
      </c>
      <c r="AT471" s="10">
        <f>3/24000000*OO[[#This Row],[102 (01JUL1985 15:00:00)-Water Temperature (C)]]*OO[[#This Row],[44]]</f>
        <v>9.8061397478400002E-5</v>
      </c>
      <c r="AU471" s="10">
        <f>3/24000000*OO[[#This Row],[103 (01JUL1985 18:00:00)-Water Temperature (C)]]*OO[[#This Row],[45]]</f>
        <v>4.180510085584375E-4</v>
      </c>
      <c r="AV471" s="10">
        <f>3/24000000*OO[[#This Row],[104 (01JUL1985 21:00:00)-Water Temperature (C)]]*OO[[#This Row],[46]]</f>
        <v>1.455056368405875E-3</v>
      </c>
      <c r="AW471" s="10">
        <f>3/24000000*OO[[#This Row],[105 (02JUL1985 00:00:00)-Water Temperature (C)]]*OO[[#This Row],[47]]</f>
        <v>4.1977394807817502E-3</v>
      </c>
      <c r="AX471" s="10">
        <f>3/24000000*OO[[#This Row],[106 (02JUL1985 03:00:00)-Water Temperature (C)]]*OO[[#This Row],[48]]</f>
        <v>1.0314829216039999E-2</v>
      </c>
      <c r="AY471" s="10">
        <f>3/24000000*OO[[#This Row],[107 (02JUL1985 06:00:00)-Water Temperature (C)]]*OO[[#This Row],[49]]</f>
        <v>2.197349594725E-2</v>
      </c>
      <c r="AZ471" s="10">
        <f>3/24000000*OO[[#This Row],[108 (02JUL1985 09:00:00)-Water Temperature (C)]]*OO[[#This Row],[50]]</f>
        <v>4.2165229960462493E-2</v>
      </c>
      <c r="BA471" s="10">
        <f>3/24000000*OO[[#This Row],[109 (02JUL1985 12:00:00)-Water Temperature (C)]]*OO[[#This Row],[51]]</f>
        <v>7.2897036508999993E-2</v>
      </c>
      <c r="BB471" s="10">
        <f>3/24000000*OO[[#This Row],[110 (02JUL1985 15:00:00)-Water Temperature (C)]]*OO[[#This Row],[52]]</f>
        <v>0.11454199975294999</v>
      </c>
      <c r="BC471" s="10">
        <f>3/24000000*OO[[#This Row],[111 (02JUL1985 18:00:00)-Water Temperature (C)]]*OO[[#This Row],[53]]</f>
        <v>0.16340088542751249</v>
      </c>
      <c r="BD471" s="10">
        <f>3/24000000*OO[[#This Row],[112 (02JUL1985 21:00:00)-Water Temperature (C)]]*OO[[#This Row],[54]]</f>
        <v>0.20962439109359995</v>
      </c>
      <c r="BE471" s="10">
        <f>3/24000000*OO[[#This Row],[113 (03JUL1985 00:00:00)-Water Temperature (C)]]*OO[[#This Row],[55]]</f>
        <v>0.24873770818092497</v>
      </c>
      <c r="BF471" s="10">
        <f>3/24000000*OO[[#This Row],[114 (03JUL1985 03:00:00)-Water Temperature (C)]]*OO[[#This Row],[56]]</f>
        <v>0.27760929440910004</v>
      </c>
      <c r="BG471" s="10">
        <f>3/24000000*OO[[#This Row],[115 (03JUL1985 06:00:00)-Water Temperature (C)]]*OO[[#This Row],[57]]</f>
        <v>0.29636785320524994</v>
      </c>
      <c r="BH471" s="10">
        <f>3/24000000*OO[[#This Row],[116 (03JUL1985 09:00:00)-Water Temperature (C)]]*OO[[#This Row],[58]]</f>
        <v>0.31235522061845</v>
      </c>
      <c r="BI471" s="10">
        <f>3/24000000*OO[[#This Row],[117 (03JUL1985 12:00:00)-Water Temperature (C)]]*OO[[#This Row],[59]]</f>
        <v>0.32947482667904998</v>
      </c>
      <c r="BJ471" s="10">
        <f>3/24000000*OO[[#This Row],[118 (03JUL1985 15:00:00)-Water Temperature (C)]]*OO[[#This Row],[60]]</f>
        <v>0.34428356724389997</v>
      </c>
      <c r="BK471" s="10">
        <f>3/24000000*OO[[#This Row],[119 (03JUL1985 18:00:00)-Water Temperature (C)]]*OO[[#This Row],[61]]</f>
        <v>0.34483647095565001</v>
      </c>
      <c r="BL471" s="10">
        <f>3/24000000*OO[[#This Row],[120 (03JUL1985 21:00:00)-Water Temperature (C)]]*OO[[#This Row],[62]]</f>
        <v>0.33131555824000003</v>
      </c>
      <c r="BM471" s="10">
        <f>3/24000000*OO[[#This Row],[121 (04JUL1985 00:00:00)-Water Temperature (C)]]*OO[[#This Row],[63]]</f>
        <v>0.31075923003939998</v>
      </c>
      <c r="BN471" s="10">
        <f>3/24000000*OO[[#This Row],[122 (04JUL1985 03:00:00)-Water Temperature (C)]]*OO[[#This Row],[64]]</f>
        <v>0.28923538574411251</v>
      </c>
      <c r="BO471" s="10">
        <f>3/24000000*OO[[#This Row],[123 (04JUL1985 06:00:00)-Water Temperature (C)]]*OO[[#This Row],[65]]</f>
        <v>0.26788274987284999</v>
      </c>
      <c r="BP471" s="10">
        <f>3/24000000*OO[[#This Row],[124 (04JUL1985 09:00:00)-Water Temperature (C)]]*OO[[#This Row],[66]]</f>
        <v>0.25203235321529999</v>
      </c>
      <c r="BQ471" s="10">
        <f>3/24000000*OO[[#This Row],[125 (04JUL1985 12:00:00)-Water Temperature (C)]]*OO[[#This Row],[67]]</f>
        <v>0.23685880568842499</v>
      </c>
      <c r="BR471" s="10">
        <f>3/24000000*OO[[#This Row],[126 (04JUL1985 15:00:00)-Water Temperature (C)]]*OO[[#This Row],[68]]</f>
        <v>0.21968658117359999</v>
      </c>
      <c r="BS471" s="10">
        <f>3/24000000*OO[[#This Row],[127 (04JUL1985 18:00:00)-Water Temperature (C)]]*OO[[#This Row],[69]]</f>
        <v>0.20285974940062498</v>
      </c>
      <c r="BT471" s="10">
        <f>3/24000000*OO[[#This Row],[128 (04JUL1985 21:00:00)-Water Temperature (C)]]*OO[[#This Row],[70]]</f>
        <v>0.18781542704900001</v>
      </c>
      <c r="BU471" s="10">
        <f>3/24000000*OO[[#This Row],[129 (05JUL1985 00:00:00)-Water Temperature (C)]]*OO[[#This Row],[71]]</f>
        <v>0.17340911586319999</v>
      </c>
      <c r="BV471" s="10">
        <f>3/24000000*OO[[#This Row],[130 (05JUL1985 03:00:00)-Water Temperature (C)]]*OO[[#This Row],[72]]</f>
        <v>0.16004471385650001</v>
      </c>
      <c r="BW471" s="10">
        <f>3/24000000*OO[[#This Row],[131 (05JUL1985 06:00:00)-Water Temperature (C)]]*OO[[#This Row],[73]]</f>
        <v>0.14753016492937499</v>
      </c>
      <c r="BX471" s="10">
        <f>3/24000000*OO[[#This Row],[132 (05JUL1985 09:00:00)-Water Temperature (C)]]*OO[[#This Row],[74]]</f>
        <v>0.13961808646830001</v>
      </c>
      <c r="BY471" s="10">
        <f>3/24000000*OO[[#This Row],[133 (05JUL1985 12:00:00)-Water Temperature (C)]]*OO[[#This Row],[75]]</f>
        <v>0.13716025978349999</v>
      </c>
      <c r="BZ471" s="10">
        <f>3/24000000*OO[[#This Row],[134 (05JUL1985 15:00:00)-Water Temperature (C)]]*OO[[#This Row],[76]]</f>
        <v>0.13764390676437499</v>
      </c>
      <c r="CA471" s="10">
        <f>3/24000000*OO[[#This Row],[135 (05JUL1985 18:00:00)-Water Temperature (C)]]*OO[[#This Row],[77]]</f>
        <v>0.13534365757182501</v>
      </c>
      <c r="CB471" s="10">
        <f>3/24000000*OO[[#This Row],[136 (05JUL1985 21:00:00)-Water Temperature (C)]]*OO[[#This Row],[78]]</f>
        <v>0.12776260497</v>
      </c>
      <c r="CC471" s="10">
        <f>3/24000000*OO[[#This Row],[137 (06JUL1985 00:00:00)-Water Temperature (C)]]*OO[[#This Row],[79]]</f>
        <v>0.11875291460304999</v>
      </c>
      <c r="CD471" s="10">
        <f>3/24000000*OO[[#This Row],[138 (06JUL1985 03:00:00)-Water Temperature (C)]]*OO[[#This Row],[80]]</f>
        <v>0.11095252667347499</v>
      </c>
      <c r="CE471" s="10">
        <f>3/24000000*OO[[#This Row],[139 (06JUL1985 06:00:00)-Water Temperature (C)]]*OO[[#This Row],[81]]</f>
        <v>0.1036057017221</v>
      </c>
      <c r="CF471" s="10">
        <f>3/24000000*OO[[#This Row],[140 (06JUL1985 09:00:00)-Water Temperature (C)]]*OO[[#This Row],[82]]</f>
        <v>9.776446835766249E-2</v>
      </c>
      <c r="CG471" s="10">
        <f>3/24000000*OO[[#This Row],[141 (06JUL1985 12:00:00)-Water Temperature (C)]]*OO[[#This Row],[83]]</f>
        <v>9.3726238865875E-2</v>
      </c>
      <c r="CH471" s="10">
        <f>3/24000000*OO[[#This Row],[142 (06JUL1985 15:00:00)-Water Temperature (C)]]*OO[[#This Row],[84]]</f>
        <v>8.9720802344100001E-2</v>
      </c>
      <c r="CI471" s="10">
        <f>3/24000000*OO[[#This Row],[143 (06JUL1985 18:00:00)-Water Temperature (C)]]*OO[[#This Row],[85]]</f>
        <v>8.5575996657112491E-2</v>
      </c>
      <c r="CJ471" s="10">
        <f>3/24000000*OO[[#This Row],[144 (06JUL1985 21:00:00)-Water Temperature (C)]]*OO[[#This Row],[86]]</f>
        <v>8.0997878928687497E-2</v>
      </c>
      <c r="CK471" s="10">
        <f>3/24000000*OO[[#This Row],[145 (07JUL1985 00:00:00)-Water Temperature (C)]]*OO[[#This Row],[87]]</f>
        <v>7.5555090723037482E-2</v>
      </c>
      <c r="CL471" s="10">
        <f>3/24000000*OO[[#This Row],[146 (07JUL1985 03:00:00)-Water Temperature (C)]]*OO[[#This Row],[88]]</f>
        <v>7.0730053651999997E-2</v>
      </c>
      <c r="CM471" s="10">
        <f>3/24000000*OO[[#This Row],[147 (07JUL1985 06:00:00)-Water Temperature (C)]]*OO[[#This Row],[89]]</f>
        <v>6.6483677994499987E-2</v>
      </c>
      <c r="CN471" s="10">
        <f>3/24000000*OO[[#This Row],[148 (07JUL1985 09:00:00)-Water Temperature (C)]]*OO[[#This Row],[90]]</f>
        <v>6.3681034053805E-2</v>
      </c>
      <c r="CO471" s="10">
        <f>3/24000000*OO[[#This Row],[149 (07JUL1985 12:00:00)-Water Temperature (C)]]*OO[[#This Row],[91]]</f>
        <v>6.1585288194839993E-2</v>
      </c>
      <c r="CP471" s="10">
        <f>3/24000000*OO[[#This Row],[150 (07JUL1985 15:00:00)-Water Temperature (C)]]*OO[[#This Row],[92]]</f>
        <v>6.0688980439292495E-2</v>
      </c>
      <c r="CQ471" s="10">
        <f>3/24000000*OO[[#This Row],[151 (07JUL1985 18:00:00)-Water Temperature (C)]]*OO[[#This Row],[93]]</f>
        <v>6.0312453376857499E-2</v>
      </c>
      <c r="CR471" s="10">
        <f>3/24000000*OO[[#This Row],[152 (07JUL1985 21:00:00)-Water Temperature (C)]]*OO[[#This Row],[94]]</f>
        <v>5.8331531996928754E-2</v>
      </c>
      <c r="CS471" s="10">
        <f>3/24000000*OO[[#This Row],[153 (08JUL1985 00:00:00)-Water Temperature (C)]]*OO[[#This Row],[95]]</f>
        <v>5.4698182325625004E-2</v>
      </c>
      <c r="CT471" s="10">
        <f>3/24000000*OO[[#This Row],[154 (08JUL1985 03:00:00)-Water Temperature (C)]]*OO[[#This Row],[96]]</f>
        <v>5.1325844908916243E-2</v>
      </c>
      <c r="CU471" s="10">
        <f>3/24000000*OO[[#This Row],[155 (08JUL1985 06:00:00)-Water Temperature (C)]]*OO[[#This Row],[97]]</f>
        <v>4.8514528344992494E-2</v>
      </c>
      <c r="CV471" s="10">
        <f>3/24000000*OO[[#This Row],[156 (08JUL1985 09:00:00)-Water Temperature (C)]]*OO[[#This Row],[98]]</f>
        <v>4.6836811355149992E-2</v>
      </c>
      <c r="CW471" s="10">
        <f>3/24000000*OO[[#This Row],[157 (08JUL1985 12:00:00)-Water Temperature (C)]]*OO[[#This Row],[99]]</f>
        <v>4.4940515668499992E-2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0</v>
      </c>
      <c r="Z472" s="10">
        <f>3/24000000*OO[[#This Row],[82 (29JUN1985 03:00:00)-Water Temperature (C)]]*OO[[#This Row],[24]]</f>
        <v>0</v>
      </c>
      <c r="AA472" s="10">
        <f>3/24000000*OO[[#This Row],[83 (29JUN1985 06:00:00)-Water Temperature (C)]]*OO[[#This Row],[25]]</f>
        <v>0</v>
      </c>
      <c r="AB472" s="10">
        <f>3/24000000*OO[[#This Row],[84 (29JUN1985 09:00:00)-Water Temperature (C)]]*OO[[#This Row],[26]]</f>
        <v>0</v>
      </c>
      <c r="AC472" s="10">
        <f>3/24000000*OO[[#This Row],[85 (29JUN1985 12:00:00)-Water Temperature (C)]]*OO[[#This Row],[27]]</f>
        <v>0</v>
      </c>
      <c r="AD472" s="10">
        <f>3/24000000*OO[[#This Row],[86 (29JUN1985 15:00:00)-Water Temperature (C)]]*OO[[#This Row],[28]]</f>
        <v>7.1120587177249983E-41</v>
      </c>
      <c r="AE472" s="10">
        <f>3/24000000*OO[[#This Row],[88 (29JUN1985 21:00:00)-Water Temperature (C)]]*OO[[#This Row],[30]]</f>
        <v>7.021981306584999E-31</v>
      </c>
      <c r="AF472" s="10">
        <f>3/24000000*OO[[#This Row],[88 (29JUN1985 21:00:00)-Water Temperature (C)]]*OO[[#This Row],[30]]</f>
        <v>7.021981306584999E-31</v>
      </c>
      <c r="AG472" s="10">
        <f>3/24000000*OO[[#This Row],[89 (30JUN1985 00:00:00)-Water Temperature (C)]]*OO[[#This Row],[31]]</f>
        <v>3.9618734042572503E-27</v>
      </c>
      <c r="AH472" s="10">
        <f>3/24000000*OO[[#This Row],[90 (30JUN1985 03:00:00)-Water Temperature (C)]]*OO[[#This Row],[32]]</f>
        <v>6.4069973520612495E-24</v>
      </c>
      <c r="AI472" s="10">
        <f>3/24000000*OO[[#This Row],[91 (30JUN1985 06:00:00)-Water Temperature (C)]]*OO[[#This Row],[33]]</f>
        <v>4.1310940328711244E-21</v>
      </c>
      <c r="AJ472" s="10">
        <f>3/24000000*OO[[#This Row],[92 (30JUN1985 09:00:00)-Water Temperature (C)]]*OO[[#This Row],[34]]</f>
        <v>1.2497706468130001E-18</v>
      </c>
      <c r="AK472" s="10">
        <f>3/24000000*OO[[#This Row],[93 (30JUN1985 12:00:00)-Water Temperature (C)]]*OO[[#This Row],[35]]</f>
        <v>1.9986917911625001E-16</v>
      </c>
      <c r="AL472" s="10">
        <f>3/24000000*OO[[#This Row],[94 (30JUN1985 15:00:00)-Water Temperature (C)]]*OO[[#This Row],[36]]</f>
        <v>1.8552859621939998E-14</v>
      </c>
      <c r="AM472" s="10">
        <f>3/24000000*OO[[#This Row],[95 (30JUN1985 18:00:00)-Water Temperature (C)]]*OO[[#This Row],[37]]</f>
        <v>1.0519947124402501E-12</v>
      </c>
      <c r="AN472" s="10">
        <f>3/24000000*OO[[#This Row],[96 (30JUN1985 21:00:00)-Water Temperature (C)]]*OO[[#This Row],[38]]</f>
        <v>3.733689865353375E-11</v>
      </c>
      <c r="AO472" s="10">
        <f>3/24000000*OO[[#This Row],[97 (01JUL1985 00:00:00)-Water Temperature (C)]]*OO[[#This Row],[39]]</f>
        <v>8.8033513094274995E-10</v>
      </c>
      <c r="AP472" s="10">
        <f>3/24000000*OO[[#This Row],[98 (01JUL1985 03:00:00)-Water Temperature (C)]]*OO[[#This Row],[40]]</f>
        <v>1.451450224824625E-8</v>
      </c>
      <c r="AQ472" s="10">
        <f>3/24000000*OO[[#This Row],[99 (01JUL1985 06:00:00)-Water Temperature (C)]]*OO[[#This Row],[41]]</f>
        <v>1.7408317735600002E-7</v>
      </c>
      <c r="AR472" s="10">
        <f>3/24000000*OO[[#This Row],[100 (01JUL1985 09:00:00)-Water Temperature (C)]]*OO[[#This Row],[42]]</f>
        <v>1.5879248107678748E-6</v>
      </c>
      <c r="AS472" s="10">
        <f>3/24000000*OO[[#This Row],[101 (01JUL1985 12:00:00)-Water Temperature (C)]]*OO[[#This Row],[43]]</f>
        <v>1.11869384148E-5</v>
      </c>
      <c r="AT472" s="10">
        <f>3/24000000*OO[[#This Row],[102 (01JUL1985 15:00:00)-Water Temperature (C)]]*OO[[#This Row],[44]]</f>
        <v>6.228434930997499E-5</v>
      </c>
      <c r="AU472" s="10">
        <f>3/24000000*OO[[#This Row],[103 (01JUL1985 18:00:00)-Water Temperature (C)]]*OO[[#This Row],[45]]</f>
        <v>2.7590045601787498E-4</v>
      </c>
      <c r="AV472" s="10">
        <f>3/24000000*OO[[#This Row],[104 (01JUL1985 21:00:00)-Water Temperature (C)]]*OO[[#This Row],[46]]</f>
        <v>9.9680168840625004E-4</v>
      </c>
      <c r="AW472" s="10">
        <f>3/24000000*OO[[#This Row],[105 (02JUL1985 00:00:00)-Water Temperature (C)]]*OO[[#This Row],[47]]</f>
        <v>2.9838235968791247E-3</v>
      </c>
      <c r="AX472" s="10">
        <f>3/24000000*OO[[#This Row],[106 (02JUL1985 03:00:00)-Water Temperature (C)]]*OO[[#This Row],[48]]</f>
        <v>7.6021472792099998E-3</v>
      </c>
      <c r="AY472" s="10">
        <f>3/24000000*OO[[#This Row],[107 (02JUL1985 06:00:00)-Water Temperature (C)]]*OO[[#This Row],[49]]</f>
        <v>1.6781287068374999E-2</v>
      </c>
      <c r="AZ472" s="10">
        <f>3/24000000*OO[[#This Row],[108 (02JUL1985 09:00:00)-Water Temperature (C)]]*OO[[#This Row],[50]]</f>
        <v>3.3297012016807501E-2</v>
      </c>
      <c r="BA472" s="10">
        <f>3/24000000*OO[[#This Row],[109 (02JUL1985 12:00:00)-Water Temperature (C)]]*OO[[#This Row],[51]]</f>
        <v>5.9425573379754994E-2</v>
      </c>
      <c r="BB472" s="10">
        <f>3/24000000*OO[[#This Row],[110 (02JUL1985 15:00:00)-Water Temperature (C)]]*OO[[#This Row],[52]]</f>
        <v>9.6176558341299997E-2</v>
      </c>
      <c r="BC472" s="10">
        <f>3/24000000*OO[[#This Row],[111 (02JUL1985 18:00:00)-Water Temperature (C)]]*OO[[#This Row],[53]]</f>
        <v>0.14112714922399999</v>
      </c>
      <c r="BD472" s="10">
        <f>3/24000000*OO[[#This Row],[112 (02JUL1985 21:00:00)-Water Temperature (C)]]*OO[[#This Row],[54]]</f>
        <v>0.18620323579619999</v>
      </c>
      <c r="BE472" s="10">
        <f>3/24000000*OO[[#This Row],[113 (03JUL1985 00:00:00)-Water Temperature (C)]]*OO[[#This Row],[55]]</f>
        <v>0.22692109164159996</v>
      </c>
      <c r="BF472" s="10">
        <f>3/24000000*OO[[#This Row],[114 (03JUL1985 03:00:00)-Water Temperature (C)]]*OO[[#This Row],[56]]</f>
        <v>0.25978149598720002</v>
      </c>
      <c r="BG472" s="10">
        <f>3/24000000*OO[[#This Row],[115 (03JUL1985 06:00:00)-Water Temperature (C)]]*OO[[#This Row],[57]]</f>
        <v>0.28401160504162498</v>
      </c>
      <c r="BH472" s="10">
        <f>3/24000000*OO[[#This Row],[116 (03JUL1985 09:00:00)-Water Temperature (C)]]*OO[[#This Row],[58]]</f>
        <v>0.30554648819175001</v>
      </c>
      <c r="BI472" s="10">
        <f>3/24000000*OO[[#This Row],[117 (03JUL1985 12:00:00)-Water Temperature (C)]]*OO[[#This Row],[59]]</f>
        <v>0.32773762135649998</v>
      </c>
      <c r="BJ472" s="10">
        <f>3/24000000*OO[[#This Row],[118 (03JUL1985 15:00:00)-Water Temperature (C)]]*OO[[#This Row],[60]]</f>
        <v>0.34730144171415001</v>
      </c>
      <c r="BK472" s="10">
        <f>3/24000000*OO[[#This Row],[119 (03JUL1985 18:00:00)-Water Temperature (C)]]*OO[[#This Row],[61]]</f>
        <v>0.35259235610899997</v>
      </c>
      <c r="BL472" s="10">
        <f>3/24000000*OO[[#This Row],[120 (03JUL1985 21:00:00)-Water Temperature (C)]]*OO[[#This Row],[62]]</f>
        <v>0.34304758137419994</v>
      </c>
      <c r="BM472" s="10">
        <f>3/24000000*OO[[#This Row],[121 (04JUL1985 00:00:00)-Water Temperature (C)]]*OO[[#This Row],[63]]</f>
        <v>0.32556114926448754</v>
      </c>
      <c r="BN472" s="10">
        <f>3/24000000*OO[[#This Row],[122 (04JUL1985 03:00:00)-Water Temperature (C)]]*OO[[#This Row],[64]]</f>
        <v>0.30593713923953747</v>
      </c>
      <c r="BO472" s="10">
        <f>3/24000000*OO[[#This Row],[123 (04JUL1985 06:00:00)-Water Temperature (C)]]*OO[[#This Row],[65]]</f>
        <v>0.28608009289477498</v>
      </c>
      <c r="BP472" s="10">
        <f>3/24000000*OO[[#This Row],[124 (04JUL1985 09:00:00)-Water Temperature (C)]]*OO[[#This Row],[66]]</f>
        <v>0.271188251278</v>
      </c>
      <c r="BQ472" s="10">
        <f>3/24000000*OO[[#This Row],[125 (04JUL1985 12:00:00)-Water Temperature (C)]]*OO[[#This Row],[67]]</f>
        <v>0.25660880998549995</v>
      </c>
      <c r="BR472" s="10">
        <f>3/24000000*OO[[#This Row],[126 (04JUL1985 15:00:00)-Water Temperature (C)]]*OO[[#This Row],[68]]</f>
        <v>0.23950767280335003</v>
      </c>
      <c r="BS472" s="10">
        <f>3/24000000*OO[[#This Row],[127 (04JUL1985 18:00:00)-Water Temperature (C)]]*OO[[#This Row],[69]]</f>
        <v>0.22237399514730002</v>
      </c>
      <c r="BT472" s="10">
        <f>3/24000000*OO[[#This Row],[128 (04JUL1985 21:00:00)-Water Temperature (C)]]*OO[[#This Row],[70]]</f>
        <v>0.20682071548592501</v>
      </c>
      <c r="BU472" s="10">
        <f>3/24000000*OO[[#This Row],[129 (05JUL1985 00:00:00)-Water Temperature (C)]]*OO[[#This Row],[71]]</f>
        <v>0.19175937334117499</v>
      </c>
      <c r="BV472" s="10">
        <f>3/24000000*OO[[#This Row],[130 (05JUL1985 03:00:00)-Water Temperature (C)]]*OO[[#This Row],[72]]</f>
        <v>0.1776694847004</v>
      </c>
      <c r="BW472" s="10">
        <f>3/24000000*OO[[#This Row],[131 (05JUL1985 06:00:00)-Water Temperature (C)]]*OO[[#This Row],[73]]</f>
        <v>0.16439181042064999</v>
      </c>
      <c r="BX472" s="10">
        <f>3/24000000*OO[[#This Row],[132 (05JUL1985 09:00:00)-Water Temperature (C)]]*OO[[#This Row],[74]]</f>
        <v>0.1558384209198625</v>
      </c>
      <c r="BY472" s="10">
        <f>3/24000000*OO[[#This Row],[133 (05JUL1985 12:00:00)-Water Temperature (C)]]*OO[[#This Row],[75]]</f>
        <v>0.15298710954449998</v>
      </c>
      <c r="BZ472" s="10">
        <f>3/24000000*OO[[#This Row],[134 (05JUL1985 15:00:00)-Water Temperature (C)]]*OO[[#This Row],[76]]</f>
        <v>0.15328876130043748</v>
      </c>
      <c r="CA472" s="10">
        <f>3/24000000*OO[[#This Row],[135 (05JUL1985 18:00:00)-Water Temperature (C)]]*OO[[#This Row],[77]]</f>
        <v>0.15074024336639999</v>
      </c>
      <c r="CB472" s="10">
        <f>3/24000000*OO[[#This Row],[136 (05JUL1985 21:00:00)-Water Temperature (C)]]*OO[[#This Row],[78]]</f>
        <v>0.14260362755581252</v>
      </c>
      <c r="CC472" s="10">
        <f>3/24000000*OO[[#This Row],[137 (06JUL1985 00:00:00)-Water Temperature (C)]]*OO[[#This Row],[79]]</f>
        <v>0.13286973237712499</v>
      </c>
      <c r="CD472" s="10">
        <f>3/24000000*OO[[#This Row],[138 (06JUL1985 03:00:00)-Water Temperature (C)]]*OO[[#This Row],[80]]</f>
        <v>0.12441815154854997</v>
      </c>
      <c r="CE472" s="10">
        <f>3/24000000*OO[[#This Row],[139 (06JUL1985 06:00:00)-Water Temperature (C)]]*OO[[#This Row],[81]]</f>
        <v>0.11649538119452502</v>
      </c>
      <c r="CF472" s="10">
        <f>3/24000000*OO[[#This Row],[140 (06JUL1985 09:00:00)-Water Temperature (C)]]*OO[[#This Row],[82]]</f>
        <v>0.11017246840847499</v>
      </c>
      <c r="CG472" s="10">
        <f>3/24000000*OO[[#This Row],[141 (06JUL1985 12:00:00)-Water Temperature (C)]]*OO[[#This Row],[83]]</f>
        <v>0.10576998040799998</v>
      </c>
      <c r="CH472" s="10">
        <f>3/24000000*OO[[#This Row],[142 (06JUL1985 15:00:00)-Water Temperature (C)]]*OO[[#This Row],[84]]</f>
        <v>0.10141350960798749</v>
      </c>
      <c r="CI472" s="10">
        <f>3/24000000*OO[[#This Row],[143 (06JUL1985 18:00:00)-Water Temperature (C)]]*OO[[#This Row],[85]]</f>
        <v>9.6856761802937494E-2</v>
      </c>
      <c r="CJ472" s="10">
        <f>3/24000000*OO[[#This Row],[144 (06JUL1985 21:00:00)-Water Temperature (C)]]*OO[[#This Row],[86]]</f>
        <v>9.1834088715849999E-2</v>
      </c>
      <c r="CK472" s="10">
        <f>3/24000000*OO[[#This Row],[145 (07JUL1985 00:00:00)-Water Temperature (C)]]*OO[[#This Row],[87]]</f>
        <v>8.5861827956887501E-2</v>
      </c>
      <c r="CL472" s="10">
        <f>3/24000000*OO[[#This Row],[146 (07JUL1985 03:00:00)-Water Temperature (C)]]*OO[[#This Row],[88]]</f>
        <v>8.05357007272125E-2</v>
      </c>
      <c r="CM472" s="10">
        <f>3/24000000*OO[[#This Row],[147 (07JUL1985 06:00:00)-Water Temperature (C)]]*OO[[#This Row],[89]]</f>
        <v>7.5843702090149998E-2</v>
      </c>
      <c r="CN472" s="10">
        <f>3/24000000*OO[[#This Row],[148 (07JUL1985 09:00:00)-Water Temperature (C)]]*OO[[#This Row],[90]]</f>
        <v>7.2703811442299981E-2</v>
      </c>
      <c r="CO472" s="10">
        <f>3/24000000*OO[[#This Row],[149 (07JUL1985 12:00:00)-Water Temperature (C)]]*OO[[#This Row],[91]]</f>
        <v>7.0337359891049986E-2</v>
      </c>
      <c r="CP472" s="10">
        <f>3/24000000*OO[[#This Row],[150 (07JUL1985 15:00:00)-Water Temperature (C)]]*OO[[#This Row],[92]]</f>
        <v>6.9260300852425002E-2</v>
      </c>
      <c r="CQ472" s="10">
        <f>3/24000000*OO[[#This Row],[151 (07JUL1985 18:00:00)-Water Temperature (C)]]*OO[[#This Row],[93]]</f>
        <v>6.8747019960337497E-2</v>
      </c>
      <c r="CR472" s="10">
        <f>3/24000000*OO[[#This Row],[152 (07JUL1985 21:00:00)-Water Temperature (C)]]*OO[[#This Row],[94]]</f>
        <v>6.6538344426649992E-2</v>
      </c>
      <c r="CS472" s="10">
        <f>3/24000000*OO[[#This Row],[153 (08JUL1985 00:00:00)-Water Temperature (C)]]*OO[[#This Row],[95]]</f>
        <v>6.2520482181079987E-2</v>
      </c>
      <c r="CT472" s="10">
        <f>3/24000000*OO[[#This Row],[154 (08JUL1985 03:00:00)-Water Temperature (C)]]*OO[[#This Row],[96]]</f>
        <v>5.8774994863199988E-2</v>
      </c>
      <c r="CU472" s="10">
        <f>3/24000000*OO[[#This Row],[155 (08JUL1985 06:00:00)-Water Temperature (C)]]*OO[[#This Row],[97]]</f>
        <v>5.5647969035339993E-2</v>
      </c>
      <c r="CV472" s="10">
        <f>3/24000000*OO[[#This Row],[156 (08JUL1985 09:00:00)-Water Temperature (C)]]*OO[[#This Row],[98]]</f>
        <v>5.3760300790625E-2</v>
      </c>
      <c r="CW472" s="10">
        <f>3/24000000*OO[[#This Row],[157 (08JUL1985 12:00:00)-Water Temperature (C)]]*OO[[#This Row],[99]]</f>
        <v>5.16681071589375E-2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0</v>
      </c>
      <c r="Z473" s="10">
        <f>3/24000000*OO[[#This Row],[82 (29JUN1985 03:00:00)-Water Temperature (C)]]*OO[[#This Row],[24]]</f>
        <v>0</v>
      </c>
      <c r="AA473" s="10">
        <f>3/24000000*OO[[#This Row],[83 (29JUN1985 06:00:00)-Water Temperature (C)]]*OO[[#This Row],[25]]</f>
        <v>0</v>
      </c>
      <c r="AB473" s="10">
        <f>3/24000000*OO[[#This Row],[84 (29JUN1985 09:00:00)-Water Temperature (C)]]*OO[[#This Row],[26]]</f>
        <v>0</v>
      </c>
      <c r="AC473" s="10">
        <f>3/24000000*OO[[#This Row],[85 (29JUN1985 12:00:00)-Water Temperature (C)]]*OO[[#This Row],[27]]</f>
        <v>0</v>
      </c>
      <c r="AD473" s="10">
        <f>3/24000000*OO[[#This Row],[86 (29JUN1985 15:00:00)-Water Temperature (C)]]*OO[[#This Row],[28]]</f>
        <v>1.2785355806973748E-41</v>
      </c>
      <c r="AE473" s="10">
        <f>3/24000000*OO[[#This Row],[88 (29JUN1985 21:00:00)-Water Temperature (C)]]*OO[[#This Row],[30]]</f>
        <v>1.6739036185605001E-31</v>
      </c>
      <c r="AF473" s="10">
        <f>3/24000000*OO[[#This Row],[88 (29JUN1985 21:00:00)-Water Temperature (C)]]*OO[[#This Row],[30]]</f>
        <v>1.6739036185605001E-31</v>
      </c>
      <c r="AG473" s="10">
        <f>3/24000000*OO[[#This Row],[89 (30JUN1985 00:00:00)-Water Temperature (C)]]*OO[[#This Row],[31]]</f>
        <v>1.05486673471525E-27</v>
      </c>
      <c r="AH473" s="10">
        <f>3/24000000*OO[[#This Row],[90 (30JUN1985 03:00:00)-Water Temperature (C)]]*OO[[#This Row],[32]]</f>
        <v>1.8588544443032498E-24</v>
      </c>
      <c r="AI473" s="10">
        <f>3/24000000*OO[[#This Row],[91 (30JUN1985 06:00:00)-Water Temperature (C)]]*OO[[#This Row],[33]]</f>
        <v>1.2905414460475001E-21</v>
      </c>
      <c r="AJ473" s="10">
        <f>3/24000000*OO[[#This Row],[92 (30JUN1985 09:00:00)-Water Temperature (C)]]*OO[[#This Row],[34]]</f>
        <v>4.1707918105874991E-19</v>
      </c>
      <c r="AK473" s="10">
        <f>3/24000000*OO[[#This Row],[93 (30JUN1985 12:00:00)-Water Temperature (C)]]*OO[[#This Row],[35]]</f>
        <v>7.0860859722574999E-17</v>
      </c>
      <c r="AL473" s="10">
        <f>3/24000000*OO[[#This Row],[94 (30JUN1985 15:00:00)-Water Temperature (C)]]*OO[[#This Row],[36]]</f>
        <v>6.9443289313750003E-15</v>
      </c>
      <c r="AM473" s="10">
        <f>3/24000000*OO[[#This Row],[95 (30JUN1985 18:00:00)-Water Temperature (C)]]*OO[[#This Row],[37]]</f>
        <v>4.1385472365573755E-13</v>
      </c>
      <c r="AN473" s="10">
        <f>3/24000000*OO[[#This Row],[96 (30JUN1985 21:00:00)-Water Temperature (C)]]*OO[[#This Row],[38]]</f>
        <v>1.540378445279625E-11</v>
      </c>
      <c r="AO473" s="10">
        <f>3/24000000*OO[[#This Row],[97 (01JUL1985 00:00:00)-Water Temperature (C)]]*OO[[#This Row],[39]]</f>
        <v>3.8037794257709997E-10</v>
      </c>
      <c r="AP473" s="10">
        <f>3/24000000*OO[[#This Row],[98 (01JUL1985 03:00:00)-Water Temperature (C)]]*OO[[#This Row],[40]]</f>
        <v>6.5561016791600003E-9</v>
      </c>
      <c r="AQ473" s="10">
        <f>3/24000000*OO[[#This Row],[99 (01JUL1985 06:00:00)-Water Temperature (C)]]*OO[[#This Row],[41]]</f>
        <v>8.2068925891499991E-8</v>
      </c>
      <c r="AR473" s="10">
        <f>3/24000000*OO[[#This Row],[100 (01JUL1985 09:00:00)-Water Temperature (C)]]*OO[[#This Row],[42]]</f>
        <v>7.7998077508125003E-7</v>
      </c>
      <c r="AS473" s="10">
        <f>3/24000000*OO[[#This Row],[101 (01JUL1985 12:00:00)-Water Temperature (C)]]*OO[[#This Row],[43]]</f>
        <v>5.7132420460200002E-6</v>
      </c>
      <c r="AT473" s="10">
        <f>3/24000000*OO[[#This Row],[102 (01JUL1985 15:00:00)-Water Temperature (C)]]*OO[[#This Row],[44]]</f>
        <v>3.299662809915625E-5</v>
      </c>
      <c r="AU473" s="10">
        <f>3/24000000*OO[[#This Row],[103 (01JUL1985 18:00:00)-Water Temperature (C)]]*OO[[#This Row],[45]]</f>
        <v>1.5143102170826249E-4</v>
      </c>
      <c r="AV473" s="10">
        <f>3/24000000*OO[[#This Row],[104 (01JUL1985 21:00:00)-Water Temperature (C)]]*OO[[#This Row],[46]]</f>
        <v>5.6620219528746255E-4</v>
      </c>
      <c r="AW473" s="10">
        <f>3/24000000*OO[[#This Row],[105 (02JUL1985 00:00:00)-Water Temperature (C)]]*OO[[#This Row],[47]]</f>
        <v>1.7530403022769999E-3</v>
      </c>
      <c r="AX473" s="10">
        <f>3/24000000*OO[[#This Row],[106 (02JUL1985 03:00:00)-Water Temperature (C)]]*OO[[#This Row],[48]]</f>
        <v>4.6152373884644996E-3</v>
      </c>
      <c r="AY473" s="10">
        <f>3/24000000*OO[[#This Row],[107 (02JUL1985 06:00:00)-Water Temperature (C)]]*OO[[#This Row],[49]]</f>
        <v>1.0520094247074998E-2</v>
      </c>
      <c r="AZ473" s="10">
        <f>3/24000000*OO[[#This Row],[108 (02JUL1985 09:00:00)-Water Temperature (C)]]*OO[[#This Row],[50]]</f>
        <v>2.1514797096449996E-2</v>
      </c>
      <c r="BA473" s="10">
        <f>3/24000000*OO[[#This Row],[109 (02JUL1985 12:00:00)-Water Temperature (C)]]*OO[[#This Row],[51]]</f>
        <v>3.9504563147987504E-2</v>
      </c>
      <c r="BB473" s="10">
        <f>3/24000000*OO[[#This Row],[110 (02JUL1985 15:00:00)-Water Temperature (C)]]*OO[[#This Row],[52]]</f>
        <v>6.5664436432200005E-2</v>
      </c>
      <c r="BC473" s="10">
        <f>3/24000000*OO[[#This Row],[111 (02JUL1985 18:00:00)-Water Temperature (C)]]*OO[[#This Row],[53]]</f>
        <v>9.880481590151248E-2</v>
      </c>
      <c r="BD473" s="10">
        <f>3/24000000*OO[[#This Row],[112 (02JUL1985 21:00:00)-Water Temperature (C)]]*OO[[#This Row],[54]]</f>
        <v>0.13363430533605</v>
      </c>
      <c r="BE473" s="10">
        <f>3/24000000*OO[[#This Row],[113 (03JUL1985 00:00:00)-Water Temperature (C)]]*OO[[#This Row],[55]]</f>
        <v>0.16677988552380002</v>
      </c>
      <c r="BF473" s="10">
        <f>3/24000000*OO[[#This Row],[114 (03JUL1985 03:00:00)-Water Temperature (C)]]*OO[[#This Row],[56]]</f>
        <v>0.19527951653715001</v>
      </c>
      <c r="BG473" s="10">
        <f>3/24000000*OO[[#This Row],[115 (03JUL1985 06:00:00)-Water Temperature (C)]]*OO[[#This Row],[57]]</f>
        <v>0.21806967144009998</v>
      </c>
      <c r="BH473" s="10">
        <f>3/24000000*OO[[#This Row],[116 (03JUL1985 09:00:00)-Water Temperature (C)]]*OO[[#This Row],[58]]</f>
        <v>0.23902974791994999</v>
      </c>
      <c r="BI473" s="10">
        <f>3/24000000*OO[[#This Row],[117 (03JUL1985 12:00:00)-Water Temperature (C)]]*OO[[#This Row],[59]]</f>
        <v>0.26040326789812501</v>
      </c>
      <c r="BJ473" s="10">
        <f>3/24000000*OO[[#This Row],[118 (03JUL1985 15:00:00)-Water Temperature (C)]]*OO[[#This Row],[60]]</f>
        <v>0.27955895333187497</v>
      </c>
      <c r="BK473" s="10">
        <f>3/24000000*OO[[#This Row],[119 (03JUL1985 18:00:00)-Water Temperature (C)]]*OO[[#This Row],[61]]</f>
        <v>0.28731007130945002</v>
      </c>
      <c r="BL473" s="10">
        <f>3/24000000*OO[[#This Row],[120 (03JUL1985 21:00:00)-Water Temperature (C)]]*OO[[#This Row],[62]]</f>
        <v>0.28279001837856249</v>
      </c>
      <c r="BM473" s="10">
        <f>3/24000000*OO[[#This Row],[121 (04JUL1985 00:00:00)-Water Temperature (C)]]*OO[[#This Row],[63]]</f>
        <v>0.27127677326847499</v>
      </c>
      <c r="BN473" s="10">
        <f>3/24000000*OO[[#This Row],[122 (04JUL1985 03:00:00)-Water Temperature (C)]]*OO[[#This Row],[64]]</f>
        <v>0.25739628019999999</v>
      </c>
      <c r="BO473" s="10">
        <f>3/24000000*OO[[#This Row],[123 (04JUL1985 06:00:00)-Water Temperature (C)]]*OO[[#This Row],[65]]</f>
        <v>0.24284347924358746</v>
      </c>
      <c r="BP473" s="10">
        <f>3/24000000*OO[[#This Row],[124 (04JUL1985 09:00:00)-Water Temperature (C)]]*OO[[#This Row],[66]]</f>
        <v>0.23182592567714999</v>
      </c>
      <c r="BQ473" s="10">
        <f>3/24000000*OO[[#This Row],[125 (04JUL1985 12:00:00)-Water Temperature (C)]]*OO[[#This Row],[67]]</f>
        <v>0.22082712294362497</v>
      </c>
      <c r="BR473" s="10">
        <f>3/24000000*OO[[#This Row],[126 (04JUL1985 15:00:00)-Water Temperature (C)]]*OO[[#This Row],[68]]</f>
        <v>0.20738972064167499</v>
      </c>
      <c r="BS473" s="10">
        <f>3/24000000*OO[[#This Row],[127 (04JUL1985 18:00:00)-Water Temperature (C)]]*OO[[#This Row],[69]]</f>
        <v>0.19362958850234999</v>
      </c>
      <c r="BT473" s="10">
        <f>3/24000000*OO[[#This Row],[128 (04JUL1985 21:00:00)-Water Temperature (C)]]*OO[[#This Row],[70]]</f>
        <v>0.18090621893187497</v>
      </c>
      <c r="BU473" s="10">
        <f>3/24000000*OO[[#This Row],[129 (05JUL1985 00:00:00)-Water Temperature (C)]]*OO[[#This Row],[71]]</f>
        <v>0.16845656244910001</v>
      </c>
      <c r="BV473" s="10">
        <f>3/24000000*OO[[#This Row],[130 (05JUL1985 03:00:00)-Water Temperature (C)]]*OO[[#This Row],[72]]</f>
        <v>0.156691883587425</v>
      </c>
      <c r="BW473" s="10">
        <f>3/24000000*OO[[#This Row],[131 (05JUL1985 06:00:00)-Water Temperature (C)]]*OO[[#This Row],[73]]</f>
        <v>0.14552457055709997</v>
      </c>
      <c r="BX473" s="10">
        <f>3/24000000*OO[[#This Row],[132 (05JUL1985 09:00:00)-Water Temperature (C)]]*OO[[#This Row],[74]]</f>
        <v>0.1382697148886875</v>
      </c>
      <c r="BY473" s="10">
        <f>3/24000000*OO[[#This Row],[133 (05JUL1985 12:00:00)-Water Temperature (C)]]*OO[[#This Row],[75]]</f>
        <v>0.13577316586294999</v>
      </c>
      <c r="BZ473" s="10">
        <f>3/24000000*OO[[#This Row],[134 (05JUL1985 15:00:00)-Water Temperature (C)]]*OO[[#This Row],[76]]</f>
        <v>0.13591843716417498</v>
      </c>
      <c r="CA473" s="10">
        <f>3/24000000*OO[[#This Row],[135 (05JUL1985 18:00:00)-Water Temperature (C)]]*OO[[#This Row],[77]]</f>
        <v>0.13365327163249999</v>
      </c>
      <c r="CB473" s="10">
        <f>3/24000000*OO[[#This Row],[136 (05JUL1985 21:00:00)-Water Temperature (C)]]*OO[[#This Row],[78]]</f>
        <v>0.12664741028579998</v>
      </c>
      <c r="CC473" s="10">
        <f>3/24000000*OO[[#This Row],[137 (06JUL1985 00:00:00)-Water Temperature (C)]]*OO[[#This Row],[79]]</f>
        <v>0.11828752363717498</v>
      </c>
      <c r="CD473" s="10">
        <f>3/24000000*OO[[#This Row],[138 (06JUL1985 03:00:00)-Water Temperature (C)]]*OO[[#This Row],[80]]</f>
        <v>0.11100150897192498</v>
      </c>
      <c r="CE473" s="10">
        <f>3/24000000*OO[[#This Row],[139 (06JUL1985 06:00:00)-Water Temperature (C)]]*OO[[#This Row],[81]]</f>
        <v>0.104185491826425</v>
      </c>
      <c r="CF473" s="10">
        <f>3/24000000*OO[[#This Row],[140 (06JUL1985 09:00:00)-Water Temperature (C)]]*OO[[#This Row],[82]]</f>
        <v>9.8748042250724991E-2</v>
      </c>
      <c r="CG473" s="10">
        <f>3/24000000*OO[[#This Row],[141 (06JUL1985 12:00:00)-Water Temperature (C)]]*OO[[#This Row],[83]]</f>
        <v>9.4942731860899993E-2</v>
      </c>
      <c r="CH473" s="10">
        <f>3/24000000*OO[[#This Row],[142 (06JUL1985 15:00:00)-Water Temperature (C)]]*OO[[#This Row],[84]]</f>
        <v>9.1159395707999996E-2</v>
      </c>
      <c r="CI473" s="10">
        <f>3/24000000*OO[[#This Row],[143 (06JUL1985 18:00:00)-Water Temperature (C)]]*OO[[#This Row],[85]]</f>
        <v>8.7197747254125005E-2</v>
      </c>
      <c r="CJ473" s="10">
        <f>3/24000000*OO[[#This Row],[144 (06JUL1985 21:00:00)-Water Temperature (C)]]*OO[[#This Row],[86]]</f>
        <v>8.279983321717499E-2</v>
      </c>
      <c r="CK473" s="10">
        <f>3/24000000*OO[[#This Row],[145 (07JUL1985 00:00:00)-Water Temperature (C)]]*OO[[#This Row],[87]]</f>
        <v>7.7583697794850012E-2</v>
      </c>
      <c r="CL473" s="10">
        <f>3/24000000*OO[[#This Row],[146 (07JUL1985 03:00:00)-Water Temperature (C)]]*OO[[#This Row],[88]]</f>
        <v>7.2916583876249996E-2</v>
      </c>
      <c r="CM473" s="10">
        <f>3/24000000*OO[[#This Row],[147 (07JUL1985 06:00:00)-Water Temperature (C)]]*OO[[#This Row],[89]]</f>
        <v>6.8794439932599996E-2</v>
      </c>
      <c r="CN473" s="10">
        <f>3/24000000*OO[[#This Row],[148 (07JUL1985 09:00:00)-Water Temperature (C)]]*OO[[#This Row],[90]]</f>
        <v>6.6011793698125001E-2</v>
      </c>
      <c r="CO473" s="10">
        <f>3/24000000*OO[[#This Row],[149 (07JUL1985 12:00:00)-Water Temperature (C)]]*OO[[#This Row],[91]]</f>
        <v>6.3906256305920006E-2</v>
      </c>
      <c r="CP473" s="10">
        <f>3/24000000*OO[[#This Row],[150 (07JUL1985 15:00:00)-Water Temperature (C)]]*OO[[#This Row],[92]]</f>
        <v>6.2903315678279989E-2</v>
      </c>
      <c r="CQ473" s="10">
        <f>3/24000000*OO[[#This Row],[151 (07JUL1985 18:00:00)-Water Temperature (C)]]*OO[[#This Row],[93]]</f>
        <v>6.2384775398550002E-2</v>
      </c>
      <c r="CR473" s="10">
        <f>3/24000000*OO[[#This Row],[152 (07JUL1985 21:00:00)-Water Temperature (C)]]*OO[[#This Row],[94]]</f>
        <v>6.0391467504646246E-2</v>
      </c>
      <c r="CS473" s="10">
        <f>3/24000000*OO[[#This Row],[153 (08JUL1985 00:00:00)-Water Temperature (C)]]*OO[[#This Row],[95]]</f>
        <v>5.6848100114115001E-2</v>
      </c>
      <c r="CT473" s="10">
        <f>3/24000000*OO[[#This Row],[154 (08JUL1985 03:00:00)-Water Temperature (C)]]*OO[[#This Row],[96]]</f>
        <v>5.3535768958870002E-2</v>
      </c>
      <c r="CU473" s="10">
        <f>3/24000000*OO[[#This Row],[155 (08JUL1985 06:00:00)-Water Temperature (C)]]*OO[[#This Row],[97]]</f>
        <v>5.0770729401599997E-2</v>
      </c>
      <c r="CV473" s="10">
        <f>3/24000000*OO[[#This Row],[156 (08JUL1985 09:00:00)-Water Temperature (C)]]*OO[[#This Row],[98]]</f>
        <v>4.9090109943059998E-2</v>
      </c>
      <c r="CW473" s="10">
        <f>3/24000000*OO[[#This Row],[157 (08JUL1985 12:00:00)-Water Temperature (C)]]*OO[[#This Row],[99]]</f>
        <v>4.7230423380069997E-2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0</v>
      </c>
      <c r="Z474" s="10">
        <f>3/24000000*OO[[#This Row],[82 (29JUN1985 03:00:00)-Water Temperature (C)]]*OO[[#This Row],[24]]</f>
        <v>0</v>
      </c>
      <c r="AA474" s="10">
        <f>3/24000000*OO[[#This Row],[83 (29JUN1985 06:00:00)-Water Temperature (C)]]*OO[[#This Row],[25]]</f>
        <v>0</v>
      </c>
      <c r="AB474" s="10">
        <f>3/24000000*OO[[#This Row],[84 (29JUN1985 09:00:00)-Water Temperature (C)]]*OO[[#This Row],[26]]</f>
        <v>0</v>
      </c>
      <c r="AC474" s="10">
        <f>3/24000000*OO[[#This Row],[85 (29JUN1985 12:00:00)-Water Temperature (C)]]*OO[[#This Row],[27]]</f>
        <v>0</v>
      </c>
      <c r="AD474" s="10">
        <f>3/24000000*OO[[#This Row],[86 (29JUN1985 15:00:00)-Water Temperature (C)]]*OO[[#This Row],[28]]</f>
        <v>2.9026595177632502E-42</v>
      </c>
      <c r="AE474" s="10">
        <f>3/24000000*OO[[#This Row],[88 (29JUN1985 21:00:00)-Water Temperature (C)]]*OO[[#This Row],[30]]</f>
        <v>4.9023894811139993E-32</v>
      </c>
      <c r="AF474" s="10">
        <f>3/24000000*OO[[#This Row],[88 (29JUN1985 21:00:00)-Water Temperature (C)]]*OO[[#This Row],[30]]</f>
        <v>4.9023894811139993E-32</v>
      </c>
      <c r="AG474" s="10">
        <f>3/24000000*OO[[#This Row],[89 (30JUN1985 00:00:00)-Water Temperature (C)]]*OO[[#This Row],[31]]</f>
        <v>3.4212757125833752E-28</v>
      </c>
      <c r="AH474" s="10">
        <f>3/24000000*OO[[#This Row],[90 (30JUN1985 03:00:00)-Water Temperature (C)]]*OO[[#This Row],[32]]</f>
        <v>6.5225810148749989E-25</v>
      </c>
      <c r="AI474" s="10">
        <f>3/24000000*OO[[#This Row],[91 (30JUN1985 06:00:00)-Water Temperature (C)]]*OO[[#This Row],[33]]</f>
        <v>4.8409007034686252E-22</v>
      </c>
      <c r="AJ474" s="10">
        <f>3/24000000*OO[[#This Row],[92 (30JUN1985 09:00:00)-Water Temperature (C)]]*OO[[#This Row],[34]]</f>
        <v>1.6612620294805E-19</v>
      </c>
      <c r="AK474" s="10">
        <f>3/24000000*OO[[#This Row],[93 (30JUN1985 12:00:00)-Water Temperature (C)]]*OO[[#This Row],[35]]</f>
        <v>2.9825486505510003E-17</v>
      </c>
      <c r="AL474" s="10">
        <f>3/24000000*OO[[#This Row],[94 (30JUN1985 15:00:00)-Water Temperature (C)]]*OO[[#This Row],[36]]</f>
        <v>3.0721596680985E-15</v>
      </c>
      <c r="AM474" s="10">
        <f>3/24000000*OO[[#This Row],[95 (30JUN1985 18:00:00)-Water Temperature (C)]]*OO[[#This Row],[37]]</f>
        <v>1.9164851320159999E-13</v>
      </c>
      <c r="AN474" s="10">
        <f>3/24000000*OO[[#This Row],[96 (30JUN1985 21:00:00)-Water Temperature (C)]]*OO[[#This Row],[38]]</f>
        <v>7.4508149797849994E-12</v>
      </c>
      <c r="AO474" s="10">
        <f>3/24000000*OO[[#This Row],[97 (01JUL1985 00:00:00)-Water Temperature (C)]]*OO[[#This Row],[39]]</f>
        <v>1.920357590411E-10</v>
      </c>
      <c r="AP474" s="10">
        <f>3/24000000*OO[[#This Row],[98 (01JUL1985 03:00:00)-Water Temperature (C)]]*OO[[#This Row],[40]]</f>
        <v>3.4491366496962495E-9</v>
      </c>
      <c r="AQ474" s="10">
        <f>3/24000000*OO[[#This Row],[99 (01JUL1985 06:00:00)-Water Temperature (C)]]*OO[[#This Row],[41]]</f>
        <v>4.49263896531975E-8</v>
      </c>
      <c r="AR474" s="10">
        <f>3/24000000*OO[[#This Row],[100 (01JUL1985 09:00:00)-Water Temperature (C)]]*OO[[#This Row],[42]]</f>
        <v>4.4358267289612498E-7</v>
      </c>
      <c r="AS474" s="10">
        <f>3/24000000*OO[[#This Row],[101 (01JUL1985 12:00:00)-Water Temperature (C)]]*OO[[#This Row],[43]]</f>
        <v>3.3690306731564995E-6</v>
      </c>
      <c r="AT474" s="10">
        <f>3/24000000*OO[[#This Row],[102 (01JUL1985 15:00:00)-Water Temperature (C)]]*OO[[#This Row],[44]]</f>
        <v>2.0134851525874996E-5</v>
      </c>
      <c r="AU474" s="10">
        <f>3/24000000*OO[[#This Row],[103 (01JUL1985 18:00:00)-Water Temperature (C)]]*OO[[#This Row],[45]]</f>
        <v>9.5512221024249985E-5</v>
      </c>
      <c r="AV474" s="10">
        <f>3/24000000*OO[[#This Row],[104 (01JUL1985 21:00:00)-Water Temperature (C)]]*OO[[#This Row],[46]]</f>
        <v>3.6878729508903749E-4</v>
      </c>
      <c r="AW474" s="10">
        <f>3/24000000*OO[[#This Row],[105 (02JUL1985 00:00:00)-Water Temperature (C)]]*OO[[#This Row],[47]]</f>
        <v>1.1785819030672498E-3</v>
      </c>
      <c r="AX474" s="10">
        <f>3/24000000*OO[[#This Row],[106 (02JUL1985 03:00:00)-Water Temperature (C)]]*OO[[#This Row],[48]]</f>
        <v>3.1999561878862499E-3</v>
      </c>
      <c r="AY474" s="10">
        <f>3/24000000*OO[[#This Row],[107 (02JUL1985 06:00:00)-Water Temperature (C)]]*OO[[#This Row],[49]]</f>
        <v>7.5178104559800009E-3</v>
      </c>
      <c r="AZ474" s="10">
        <f>3/24000000*OO[[#This Row],[108 (02JUL1985 09:00:00)-Water Temperature (C)]]*OO[[#This Row],[50]]</f>
        <v>1.5821672944668748E-2</v>
      </c>
      <c r="BA474" s="10">
        <f>3/24000000*OO[[#This Row],[109 (02JUL1985 12:00:00)-Water Temperature (C)]]*OO[[#This Row],[51]]</f>
        <v>2.9840379546764998E-2</v>
      </c>
      <c r="BB474" s="10">
        <f>3/24000000*OO[[#This Row],[110 (02JUL1985 15:00:00)-Water Temperature (C)]]*OO[[#This Row],[52]]</f>
        <v>5.0877493117158751E-2</v>
      </c>
      <c r="BC474" s="10">
        <f>3/24000000*OO[[#This Row],[111 (02JUL1985 18:00:00)-Water Temperature (C)]]*OO[[#This Row],[53]]</f>
        <v>7.8406807260074998E-2</v>
      </c>
      <c r="BD474" s="10">
        <f>3/24000000*OO[[#This Row],[112 (02JUL1985 21:00:00)-Water Temperature (C)]]*OO[[#This Row],[54]]</f>
        <v>0.10858118069699998</v>
      </c>
      <c r="BE474" s="10">
        <f>3/24000000*OO[[#This Row],[113 (03JUL1985 00:00:00)-Water Temperature (C)]]*OO[[#This Row],[55]]</f>
        <v>0.13866341940764998</v>
      </c>
      <c r="BF474" s="10">
        <f>3/24000000*OO[[#This Row],[114 (03JUL1985 03:00:00)-Water Temperature (C)]]*OO[[#This Row],[56]]</f>
        <v>0.16593292632427498</v>
      </c>
      <c r="BG474" s="10">
        <f>3/24000000*OO[[#This Row],[115 (03JUL1985 06:00:00)-Water Temperature (C)]]*OO[[#This Row],[57]]</f>
        <v>0.18916605095587496</v>
      </c>
      <c r="BH474" s="10">
        <f>3/24000000*OO[[#This Row],[116 (03JUL1985 09:00:00)-Water Temperature (C)]]*OO[[#This Row],[58]]</f>
        <v>0.21122487484000002</v>
      </c>
      <c r="BI474" s="10">
        <f>3/24000000*OO[[#This Row],[117 (03JUL1985 12:00:00)-Water Temperature (C)]]*OO[[#This Row],[59]]</f>
        <v>0.23375382051340002</v>
      </c>
      <c r="BJ474" s="10">
        <f>3/24000000*OO[[#This Row],[118 (03JUL1985 15:00:00)-Water Temperature (C)]]*OO[[#This Row],[60]]</f>
        <v>0.25429186561625</v>
      </c>
      <c r="BK474" s="10">
        <f>3/24000000*OO[[#This Row],[119 (03JUL1985 18:00:00)-Water Temperature (C)]]*OO[[#This Row],[61]]</f>
        <v>0.26456630479999999</v>
      </c>
      <c r="BL474" s="10">
        <f>3/24000000*OO[[#This Row],[120 (03JUL1985 21:00:00)-Water Temperature (C)]]*OO[[#This Row],[62]]</f>
        <v>0.26350625794736249</v>
      </c>
      <c r="BM474" s="10">
        <f>3/24000000*OO[[#This Row],[121 (04JUL1985 00:00:00)-Water Temperature (C)]]*OO[[#This Row],[63]]</f>
        <v>0.2556076251028625</v>
      </c>
      <c r="BN474" s="10">
        <f>3/24000000*OO[[#This Row],[122 (04JUL1985 03:00:00)-Water Temperature (C)]]*OO[[#This Row],[64]]</f>
        <v>0.24497754688575002</v>
      </c>
      <c r="BO474" s="10">
        <f>3/24000000*OO[[#This Row],[123 (04JUL1985 06:00:00)-Water Temperature (C)]]*OO[[#This Row],[65]]</f>
        <v>0.23324952033914997</v>
      </c>
      <c r="BP474" s="10">
        <f>3/24000000*OO[[#This Row],[124 (04JUL1985 09:00:00)-Water Temperature (C)]]*OO[[#This Row],[66]]</f>
        <v>0.22450011307675</v>
      </c>
      <c r="BQ474" s="10">
        <f>3/24000000*OO[[#This Row],[125 (04JUL1985 12:00:00)-Water Temperature (C)]]*OO[[#This Row],[67]]</f>
        <v>0.21519516510432499</v>
      </c>
      <c r="BR474" s="10">
        <f>3/24000000*OO[[#This Row],[126 (04JUL1985 15:00:00)-Water Temperature (C)]]*OO[[#This Row],[68]]</f>
        <v>0.203436600506325</v>
      </c>
      <c r="BS474" s="10">
        <f>3/24000000*OO[[#This Row],[127 (04JUL1985 18:00:00)-Water Temperature (C)]]*OO[[#This Row],[69]]</f>
        <v>0.19110158077905001</v>
      </c>
      <c r="BT474" s="10">
        <f>3/24000000*OO[[#This Row],[128 (04JUL1985 21:00:00)-Water Temperature (C)]]*OO[[#This Row],[70]]</f>
        <v>0.1794299353338</v>
      </c>
      <c r="BU474" s="10">
        <f>3/24000000*OO[[#This Row],[129 (05JUL1985 00:00:00)-Water Temperature (C)]]*OO[[#This Row],[71]]</f>
        <v>0.16787783852007498</v>
      </c>
      <c r="BV474" s="10">
        <f>3/24000000*OO[[#This Row],[130 (05JUL1985 03:00:00)-Water Temperature (C)]]*OO[[#This Row],[72]]</f>
        <v>0.15681890290893749</v>
      </c>
      <c r="BW474" s="10">
        <f>3/24000000*OO[[#This Row],[131 (05JUL1985 06:00:00)-Water Temperature (C)]]*OO[[#This Row],[73]]</f>
        <v>0.146236426542</v>
      </c>
      <c r="BX474" s="10">
        <f>3/24000000*OO[[#This Row],[132 (05JUL1985 09:00:00)-Water Temperature (C)]]*OO[[#This Row],[74]]</f>
        <v>0.13934893097767501</v>
      </c>
      <c r="BY474" s="10">
        <f>3/24000000*OO[[#This Row],[133 (05JUL1985 12:00:00)-Water Temperature (C)]]*OO[[#This Row],[75]]</f>
        <v>0.13696289675392498</v>
      </c>
      <c r="BZ474" s="10">
        <f>3/24000000*OO[[#This Row],[134 (05JUL1985 15:00:00)-Water Temperature (C)]]*OO[[#This Row],[76]]</f>
        <v>0.13705201023157498</v>
      </c>
      <c r="CA474" s="10">
        <f>3/24000000*OO[[#This Row],[135 (05JUL1985 18:00:00)-Water Temperature (C)]]*OO[[#This Row],[77]]</f>
        <v>0.13476483555259999</v>
      </c>
      <c r="CB474" s="10">
        <f>3/24000000*OO[[#This Row],[136 (05JUL1985 21:00:00)-Water Temperature (C)]]*OO[[#This Row],[78]]</f>
        <v>0.12789560279756251</v>
      </c>
      <c r="CC474" s="10">
        <f>3/24000000*OO[[#This Row],[137 (06JUL1985 00:00:00)-Water Temperature (C)]]*OO[[#This Row],[79]]</f>
        <v>0.119758129043625</v>
      </c>
      <c r="CD474" s="10">
        <f>3/24000000*OO[[#This Row],[138 (06JUL1985 03:00:00)-Water Temperature (C)]]*OO[[#This Row],[80]]</f>
        <v>0.11264262972408751</v>
      </c>
      <c r="CE474" s="10">
        <f>3/24000000*OO[[#This Row],[139 (06JUL1985 06:00:00)-Water Temperature (C)]]*OO[[#This Row],[81]]</f>
        <v>0.10598175870802498</v>
      </c>
      <c r="CF474" s="10">
        <f>3/24000000*OO[[#This Row],[140 (06JUL1985 09:00:00)-Water Temperature (C)]]*OO[[#This Row],[82]]</f>
        <v>0.10068385607595</v>
      </c>
      <c r="CG474" s="10">
        <f>3/24000000*OO[[#This Row],[141 (06JUL1985 12:00:00)-Water Temperature (C)]]*OO[[#This Row],[83]]</f>
        <v>9.6961850836499996E-2</v>
      </c>
      <c r="CH474" s="10">
        <f>3/24000000*OO[[#This Row],[142 (06JUL1985 15:00:00)-Water Temperature (C)]]*OO[[#This Row],[84]]</f>
        <v>9.3223460613374998E-2</v>
      </c>
      <c r="CI474" s="10">
        <f>3/24000000*OO[[#This Row],[143 (06JUL1985 18:00:00)-Water Temperature (C)]]*OO[[#This Row],[85]]</f>
        <v>8.932897672649999E-2</v>
      </c>
      <c r="CJ474" s="10">
        <f>3/24000000*OO[[#This Row],[144 (06JUL1985 21:00:00)-Water Temperature (C)]]*OO[[#This Row],[86]]</f>
        <v>8.4949545078674984E-2</v>
      </c>
      <c r="CK474" s="10">
        <f>3/24000000*OO[[#This Row],[145 (07JUL1985 00:00:00)-Water Temperature (C)]]*OO[[#This Row],[87]]</f>
        <v>7.9776737560012495E-2</v>
      </c>
      <c r="CL474" s="10">
        <f>3/24000000*OO[[#This Row],[146 (07JUL1985 03:00:00)-Water Temperature (C)]]*OO[[#This Row],[88]]</f>
        <v>7.5140496210149996E-2</v>
      </c>
      <c r="CM474" s="10">
        <f>3/24000000*OO[[#This Row],[147 (07JUL1985 06:00:00)-Water Temperature (C)]]*OO[[#This Row],[89]]</f>
        <v>7.1031674592974992E-2</v>
      </c>
      <c r="CN474" s="10">
        <f>3/24000000*OO[[#This Row],[148 (07JUL1985 09:00:00)-Water Temperature (C)]]*OO[[#This Row],[90]]</f>
        <v>6.8240827649874991E-2</v>
      </c>
      <c r="CO474" s="10">
        <f>3/24000000*OO[[#This Row],[149 (07JUL1985 12:00:00)-Water Temperature (C)]]*OO[[#This Row],[91]]</f>
        <v>6.6122361582999986E-2</v>
      </c>
      <c r="CP474" s="10">
        <f>3/24000000*OO[[#This Row],[150 (07JUL1985 15:00:00)-Water Temperature (C)]]*OO[[#This Row],[92]]</f>
        <v>6.5077798993867494E-2</v>
      </c>
      <c r="CQ474" s="10">
        <f>3/24000000*OO[[#This Row],[151 (07JUL1985 18:00:00)-Water Temperature (C)]]*OO[[#This Row],[93]]</f>
        <v>6.4500163708233749E-2</v>
      </c>
      <c r="CR474" s="10">
        <f>3/24000000*OO[[#This Row],[152 (07JUL1985 21:00:00)-Water Temperature (C)]]*OO[[#This Row],[94]]</f>
        <v>6.2434161774967502E-2</v>
      </c>
      <c r="CS474" s="10">
        <f>3/24000000*OO[[#This Row],[153 (08JUL1985 00:00:00)-Water Temperature (C)]]*OO[[#This Row],[95]]</f>
        <v>5.8875573133692502E-2</v>
      </c>
      <c r="CT474" s="10">
        <f>3/24000000*OO[[#This Row],[154 (08JUL1985 03:00:00)-Water Temperature (C)]]*OO[[#This Row],[96]]</f>
        <v>5.5545049247502504E-2</v>
      </c>
      <c r="CU474" s="10">
        <f>3/24000000*OO[[#This Row],[155 (08JUL1985 06:00:00)-Water Temperature (C)]]*OO[[#This Row],[97]]</f>
        <v>5.276737730023124E-2</v>
      </c>
      <c r="CV474" s="10">
        <f>3/24000000*OO[[#This Row],[156 (08JUL1985 09:00:00)-Water Temperature (C)]]*OO[[#This Row],[98]]</f>
        <v>5.1072799051925001E-2</v>
      </c>
      <c r="CW474" s="10">
        <f>3/24000000*OO[[#This Row],[157 (08JUL1985 12:00:00)-Water Temperature (C)]]*OO[[#This Row],[99]]</f>
        <v>4.9176023190921243E-2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0</v>
      </c>
      <c r="Z475" s="10">
        <f>3/24000000*OO[[#This Row],[82 (29JUN1985 03:00:00)-Water Temperature (C)]]*OO[[#This Row],[24]]</f>
        <v>0</v>
      </c>
      <c r="AA475" s="10">
        <f>3/24000000*OO[[#This Row],[83 (29JUN1985 06:00:00)-Water Temperature (C)]]*OO[[#This Row],[25]]</f>
        <v>0</v>
      </c>
      <c r="AB475" s="10">
        <f>3/24000000*OO[[#This Row],[84 (29JUN1985 09:00:00)-Water Temperature (C)]]*OO[[#This Row],[26]]</f>
        <v>0</v>
      </c>
      <c r="AC475" s="10">
        <f>3/24000000*OO[[#This Row],[85 (29JUN1985 12:00:00)-Water Temperature (C)]]*OO[[#This Row],[27]]</f>
        <v>0</v>
      </c>
      <c r="AD475" s="10">
        <f>3/24000000*OO[[#This Row],[86 (29JUN1985 15:00:00)-Water Temperature (C)]]*OO[[#This Row],[28]]</f>
        <v>6.8181611622625005E-43</v>
      </c>
      <c r="AE475" s="10">
        <f>3/24000000*OO[[#This Row],[88 (29JUN1985 21:00:00)-Water Temperature (C)]]*OO[[#This Row],[30]]</f>
        <v>1.471891219385E-32</v>
      </c>
      <c r="AF475" s="10">
        <f>3/24000000*OO[[#This Row],[88 (29JUN1985 21:00:00)-Water Temperature (C)]]*OO[[#This Row],[30]]</f>
        <v>1.471891219385E-32</v>
      </c>
      <c r="AG475" s="10">
        <f>3/24000000*OO[[#This Row],[89 (30JUN1985 00:00:00)-Water Temperature (C)]]*OO[[#This Row],[31]]</f>
        <v>1.1360423474962498E-28</v>
      </c>
      <c r="AH475" s="10">
        <f>3/24000000*OO[[#This Row],[90 (30JUN1985 03:00:00)-Water Temperature (C)]]*OO[[#This Row],[32]]</f>
        <v>2.3423051924999995E-25</v>
      </c>
      <c r="AI475" s="10">
        <f>3/24000000*OO[[#This Row],[91 (30JUN1985 06:00:00)-Water Temperature (C)]]*OO[[#This Row],[33]]</f>
        <v>1.8562297379833751E-22</v>
      </c>
      <c r="AJ475" s="10">
        <f>3/24000000*OO[[#This Row],[92 (30JUN1985 09:00:00)-Water Temperature (C)]]*OO[[#This Row],[34]]</f>
        <v>6.7581664198500002E-20</v>
      </c>
      <c r="AK475" s="10">
        <f>3/24000000*OO[[#This Row],[93 (30JUN1985 12:00:00)-Water Temperature (C)]]*OO[[#This Row],[35]]</f>
        <v>1.2808664032319999E-17</v>
      </c>
      <c r="AL475" s="10">
        <f>3/24000000*OO[[#This Row],[94 (30JUN1985 15:00:00)-Water Temperature (C)]]*OO[[#This Row],[36]]</f>
        <v>1.3860646720391252E-15</v>
      </c>
      <c r="AM475" s="10">
        <f>3/24000000*OO[[#This Row],[95 (30JUN1985 18:00:00)-Water Temperature (C)]]*OO[[#This Row],[37]]</f>
        <v>9.0503479648049995E-14</v>
      </c>
      <c r="AN475" s="10">
        <f>3/24000000*OO[[#This Row],[96 (30JUN1985 21:00:00)-Water Temperature (C)]]*OO[[#This Row],[38]]</f>
        <v>3.6760568190080003E-12</v>
      </c>
      <c r="AO475" s="10">
        <f>3/24000000*OO[[#This Row],[97 (01JUL1985 00:00:00)-Water Temperature (C)]]*OO[[#This Row],[39]]</f>
        <v>9.8887353547674989E-11</v>
      </c>
      <c r="AP475" s="10">
        <f>3/24000000*OO[[#This Row],[98 (01JUL1985 03:00:00)-Water Temperature (C)]]*OO[[#This Row],[40]]</f>
        <v>1.8509507819933749E-9</v>
      </c>
      <c r="AQ475" s="10">
        <f>3/24000000*OO[[#This Row],[99 (01JUL1985 06:00:00)-Water Temperature (C)]]*OO[[#This Row],[41]]</f>
        <v>2.5084427468719997E-8</v>
      </c>
      <c r="AR475" s="10">
        <f>3/24000000*OO[[#This Row],[100 (01JUL1985 09:00:00)-Water Temperature (C)]]*OO[[#This Row],[42]]</f>
        <v>2.5725732913999995E-7</v>
      </c>
      <c r="AS475" s="10">
        <f>3/24000000*OO[[#This Row],[101 (01JUL1985 12:00:00)-Water Temperature (C)]]*OO[[#This Row],[43]]</f>
        <v>2.0259198176359999E-6</v>
      </c>
      <c r="AT475" s="10">
        <f>3/24000000*OO[[#This Row],[102 (01JUL1985 15:00:00)-Water Temperature (C)]]*OO[[#This Row],[44]]</f>
        <v>1.2531062676776249E-5</v>
      </c>
      <c r="AU475" s="10">
        <f>3/24000000*OO[[#This Row],[103 (01JUL1985 18:00:00)-Water Temperature (C)]]*OO[[#This Row],[45]]</f>
        <v>6.1459523974641245E-5</v>
      </c>
      <c r="AV475" s="10">
        <f>3/24000000*OO[[#This Row],[104 (01JUL1985 21:00:00)-Water Temperature (C)]]*OO[[#This Row],[46]]</f>
        <v>2.4517367202949998E-4</v>
      </c>
      <c r="AW475" s="10">
        <f>3/24000000*OO[[#This Row],[105 (02JUL1985 00:00:00)-Water Temperature (C)]]*OO[[#This Row],[47]]</f>
        <v>8.091120934679999E-4</v>
      </c>
      <c r="AX475" s="10">
        <f>3/24000000*OO[[#This Row],[106 (02JUL1985 03:00:00)-Water Temperature (C)]]*OO[[#This Row],[48]]</f>
        <v>2.2664388472014999E-3</v>
      </c>
      <c r="AY475" s="10">
        <f>3/24000000*OO[[#This Row],[107 (02JUL1985 06:00:00)-Water Temperature (C)]]*OO[[#This Row],[49]]</f>
        <v>5.4895451504462503E-3</v>
      </c>
      <c r="AZ475" s="10">
        <f>3/24000000*OO[[#This Row],[108 (02JUL1985 09:00:00)-Water Temperature (C)]]*OO[[#This Row],[50]]</f>
        <v>1.1891788209699997E-2</v>
      </c>
      <c r="BA475" s="10">
        <f>3/24000000*OO[[#This Row],[109 (02JUL1985 12:00:00)-Water Temperature (C)]]*OO[[#This Row],[51]]</f>
        <v>2.3049560553114998E-2</v>
      </c>
      <c r="BB475" s="10">
        <f>3/24000000*OO[[#This Row],[110 (02JUL1985 15:00:00)-Water Temperature (C)]]*OO[[#This Row],[52]]</f>
        <v>4.0332092711124999E-2</v>
      </c>
      <c r="BC475" s="10">
        <f>3/24000000*OO[[#This Row],[111 (02JUL1985 18:00:00)-Water Temperature (C)]]*OO[[#This Row],[53]]</f>
        <v>6.37182493705125E-2</v>
      </c>
      <c r="BD475" s="10">
        <f>3/24000000*OO[[#This Row],[112 (02JUL1985 21:00:00)-Water Temperature (C)]]*OO[[#This Row],[54]]</f>
        <v>9.0443694724749987E-2</v>
      </c>
      <c r="BE475" s="10">
        <f>3/24000000*OO[[#This Row],[113 (03JUL1985 00:00:00)-Water Temperature (C)]]*OO[[#This Row],[55]]</f>
        <v>0.11830498576160001</v>
      </c>
      <c r="BF475" s="10">
        <f>3/24000000*OO[[#This Row],[114 (03JUL1985 03:00:00)-Water Temperature (C)]]*OO[[#This Row],[56]]</f>
        <v>0.14483412333366247</v>
      </c>
      <c r="BG475" s="10">
        <f>3/24000000*OO[[#This Row],[115 (03JUL1985 06:00:00)-Water Temperature (C)]]*OO[[#This Row],[57]]</f>
        <v>0.16870607905072499</v>
      </c>
      <c r="BH475" s="10">
        <f>3/24000000*OO[[#This Row],[116 (03JUL1985 09:00:00)-Water Temperature (C)]]*OO[[#This Row],[58]]</f>
        <v>0.19206136022061249</v>
      </c>
      <c r="BI475" s="10">
        <f>3/24000000*OO[[#This Row],[117 (03JUL1985 12:00:00)-Water Temperature (C)]]*OO[[#This Row],[59]]</f>
        <v>0.21610565373412502</v>
      </c>
      <c r="BJ475" s="10">
        <f>3/24000000*OO[[#This Row],[118 (03JUL1985 15:00:00)-Water Temperature (C)]]*OO[[#This Row],[60]]</f>
        <v>0.23850580613959999</v>
      </c>
      <c r="BK475" s="10">
        <f>3/24000000*OO[[#This Row],[119 (03JUL1985 18:00:00)-Water Temperature (C)]]*OO[[#This Row],[61]]</f>
        <v>0.25155567700835002</v>
      </c>
      <c r="BL475" s="10">
        <f>3/24000000*OO[[#This Row],[120 (03JUL1985 21:00:00)-Water Temperature (C)]]*OO[[#This Row],[62]]</f>
        <v>0.25389115445759997</v>
      </c>
      <c r="BM475" s="10">
        <f>3/24000000*OO[[#This Row],[121 (04JUL1985 00:00:00)-Water Temperature (C)]]*OO[[#This Row],[63]]</f>
        <v>0.24933769971477501</v>
      </c>
      <c r="BN475" s="10">
        <f>3/24000000*OO[[#This Row],[122 (04JUL1985 03:00:00)-Water Temperature (C)]]*OO[[#This Row],[64]]</f>
        <v>0.24164404446287502</v>
      </c>
      <c r="BO475" s="10">
        <f>3/24000000*OO[[#This Row],[123 (04JUL1985 06:00:00)-Water Temperature (C)]]*OO[[#This Row],[65]]</f>
        <v>0.23239160167451248</v>
      </c>
      <c r="BP475" s="10">
        <f>3/24000000*OO[[#This Row],[124 (04JUL1985 09:00:00)-Water Temperature (C)]]*OO[[#This Row],[66]]</f>
        <v>0.22558332680156248</v>
      </c>
      <c r="BQ475" s="10">
        <f>3/24000000*OO[[#This Row],[125 (04JUL1985 12:00:00)-Water Temperature (C)]]*OO[[#This Row],[67]]</f>
        <v>0.21788584578879999</v>
      </c>
      <c r="BR475" s="10">
        <f>3/24000000*OO[[#This Row],[126 (04JUL1985 15:00:00)-Water Temperature (C)]]*OO[[#This Row],[68]]</f>
        <v>0.207548186813825</v>
      </c>
      <c r="BS475" s="10">
        <f>3/24000000*OO[[#This Row],[127 (04JUL1985 18:00:00)-Water Temperature (C)]]*OO[[#This Row],[69]]</f>
        <v>0.1962211737873</v>
      </c>
      <c r="BT475" s="10">
        <f>3/24000000*OO[[#This Row],[128 (04JUL1985 21:00:00)-Water Temperature (C)]]*OO[[#This Row],[70]]</f>
        <v>0.18532825980324999</v>
      </c>
      <c r="BU475" s="10">
        <f>3/24000000*OO[[#This Row],[129 (05JUL1985 00:00:00)-Water Temperature (C)]]*OO[[#This Row],[71]]</f>
        <v>0.17434813588936249</v>
      </c>
      <c r="BV475" s="10">
        <f>3/24000000*OO[[#This Row],[130 (05JUL1985 03:00:00)-Water Temperature (C)]]*OO[[#This Row],[72]]</f>
        <v>0.16365795823699997</v>
      </c>
      <c r="BW475" s="10">
        <f>3/24000000*OO[[#This Row],[131 (05JUL1985 06:00:00)-Water Temperature (C)]]*OO[[#This Row],[73]]</f>
        <v>0.15332224626825</v>
      </c>
      <c r="BX475" s="10">
        <f>3/24000000*OO[[#This Row],[132 (05JUL1985 09:00:00)-Water Temperature (C)]]*OO[[#This Row],[74]]</f>
        <v>0.14657768825315001</v>
      </c>
      <c r="BY475" s="10">
        <f>3/24000000*OO[[#This Row],[133 (05JUL1985 12:00:00)-Water Temperature (C)]]*OO[[#This Row],[75]]</f>
        <v>0.144253910070375</v>
      </c>
      <c r="BZ475" s="10">
        <f>3/24000000*OO[[#This Row],[134 (05JUL1985 15:00:00)-Water Temperature (C)]]*OO[[#This Row],[76]]</f>
        <v>0.14435738105087498</v>
      </c>
      <c r="CA475" s="10">
        <f>3/24000000*OO[[#This Row],[135 (05JUL1985 18:00:00)-Water Temperature (C)]]*OO[[#This Row],[77]]</f>
        <v>0.1420385084014</v>
      </c>
      <c r="CB475" s="10">
        <f>3/24000000*OO[[#This Row],[136 (05JUL1985 21:00:00)-Water Temperature (C)]]*OO[[#This Row],[78]]</f>
        <v>0.13509769074587499</v>
      </c>
      <c r="CC475" s="10">
        <f>3/24000000*OO[[#This Row],[137 (06JUL1985 00:00:00)-Water Temperature (C)]]*OO[[#This Row],[79]]</f>
        <v>0.12686994998437498</v>
      </c>
      <c r="CD475" s="10">
        <f>3/24000000*OO[[#This Row],[138 (06JUL1985 03:00:00)-Water Temperature (C)]]*OO[[#This Row],[80]]</f>
        <v>0.11964721580735001</v>
      </c>
      <c r="CE475" s="10">
        <f>3/24000000*OO[[#This Row],[139 (06JUL1985 06:00:00)-Water Temperature (C)]]*OO[[#This Row],[81]]</f>
        <v>0.112871930295075</v>
      </c>
      <c r="CF475" s="10">
        <f>3/24000000*OO[[#This Row],[140 (06JUL1985 09:00:00)-Water Temperature (C)]]*OO[[#This Row],[82]]</f>
        <v>0.1074856097425</v>
      </c>
      <c r="CG475" s="10">
        <f>3/24000000*OO[[#This Row],[141 (06JUL1985 12:00:00)-Water Temperature (C)]]*OO[[#This Row],[83]]</f>
        <v>0.10369726917137499</v>
      </c>
      <c r="CH475" s="10">
        <f>3/24000000*OO[[#This Row],[142 (06JUL1985 15:00:00)-Water Temperature (C)]]*OO[[#This Row],[84]]</f>
        <v>9.9870581130624997E-2</v>
      </c>
      <c r="CI475" s="10">
        <f>3/24000000*OO[[#This Row],[143 (06JUL1985 18:00:00)-Water Temperature (C)]]*OO[[#This Row],[85]]</f>
        <v>9.5884006320449994E-2</v>
      </c>
      <c r="CJ475" s="10">
        <f>3/24000000*OO[[#This Row],[144 (06JUL1985 21:00:00)-Water Temperature (C)]]*OO[[#This Row],[86]]</f>
        <v>9.1364282030699989E-2</v>
      </c>
      <c r="CK475" s="10">
        <f>3/24000000*OO[[#This Row],[145 (07JUL1985 00:00:00)-Water Temperature (C)]]*OO[[#This Row],[87]]</f>
        <v>8.602139007682498E-2</v>
      </c>
      <c r="CL475" s="10">
        <f>3/24000000*OO[[#This Row],[146 (07JUL1985 03:00:00)-Water Temperature (C)]]*OO[[#This Row],[88]]</f>
        <v>8.1219415008437504E-2</v>
      </c>
      <c r="CM475" s="10">
        <f>3/24000000*OO[[#This Row],[147 (07JUL1985 06:00:00)-Water Temperature (C)]]*OO[[#This Row],[89]]</f>
        <v>7.6946906941087495E-2</v>
      </c>
      <c r="CN475" s="10">
        <f>3/24000000*OO[[#This Row],[148 (07JUL1985 09:00:00)-Water Temperature (C)]]*OO[[#This Row],[90]]</f>
        <v>7.4027688384999998E-2</v>
      </c>
      <c r="CO475" s="10">
        <f>3/24000000*OO[[#This Row],[149 (07JUL1985 12:00:00)-Water Temperature (C)]]*OO[[#This Row],[91]]</f>
        <v>7.1797400067600006E-2</v>
      </c>
      <c r="CP475" s="10">
        <f>3/24000000*OO[[#This Row],[150 (07JUL1985 15:00:00)-Water Temperature (C)]]*OO[[#This Row],[92]]</f>
        <v>7.0671202028999985E-2</v>
      </c>
      <c r="CQ475" s="10">
        <f>3/24000000*OO[[#This Row],[151 (07JUL1985 18:00:00)-Water Temperature (C)]]*OO[[#This Row],[93]]</f>
        <v>7.0018588919337502E-2</v>
      </c>
      <c r="CR475" s="10">
        <f>3/24000000*OO[[#This Row],[152 (07JUL1985 21:00:00)-Water Temperature (C)]]*OO[[#This Row],[94]]</f>
        <v>6.7812395114336246E-2</v>
      </c>
      <c r="CS475" s="10">
        <f>3/24000000*OO[[#This Row],[153 (08JUL1985 00:00:00)-Water Temperature (C)]]*OO[[#This Row],[95]]</f>
        <v>6.4076166974884982E-2</v>
      </c>
      <c r="CT475" s="10">
        <f>3/24000000*OO[[#This Row],[154 (08JUL1985 03:00:00)-Water Temperature (C)]]*OO[[#This Row],[96]]</f>
        <v>6.0575609976368745E-2</v>
      </c>
      <c r="CU475" s="10">
        <f>3/24000000*OO[[#This Row],[155 (08JUL1985 06:00:00)-Water Temperature (C)]]*OO[[#This Row],[97]]</f>
        <v>5.7650662396509997E-2</v>
      </c>
      <c r="CV475" s="10">
        <f>3/24000000*OO[[#This Row],[156 (08JUL1985 09:00:00)-Water Temperature (C)]]*OO[[#This Row],[98]]</f>
        <v>5.5854256316579996E-2</v>
      </c>
      <c r="CW475" s="10">
        <f>3/24000000*OO[[#This Row],[157 (08JUL1985 12:00:00)-Water Temperature (C)]]*OO[[#This Row],[99]]</f>
        <v>5.3839033673982496E-2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0</v>
      </c>
      <c r="AA476" s="10">
        <f>3/24000000*OO[[#This Row],[83 (29JUN1985 06:00:00)-Water Temperature (C)]]*OO[[#This Row],[25]]</f>
        <v>0</v>
      </c>
      <c r="AB476" s="10">
        <f>3/24000000*OO[[#This Row],[84 (29JUN1985 09:00:00)-Water Temperature (C)]]*OO[[#This Row],[26]]</f>
        <v>0</v>
      </c>
      <c r="AC476" s="10">
        <f>3/24000000*OO[[#This Row],[85 (29JUN1985 12:00:00)-Water Temperature (C)]]*OO[[#This Row],[27]]</f>
        <v>0</v>
      </c>
      <c r="AD476" s="10">
        <f>3/24000000*OO[[#This Row],[86 (29JUN1985 15:00:00)-Water Temperature (C)]]*OO[[#This Row],[28]]</f>
        <v>1.6276225686224999E-43</v>
      </c>
      <c r="AE476" s="10">
        <f>3/24000000*OO[[#This Row],[88 (29JUN1985 21:00:00)-Water Temperature (C)]]*OO[[#This Row],[30]]</f>
        <v>4.4216153788424991E-33</v>
      </c>
      <c r="AF476" s="10">
        <f>3/24000000*OO[[#This Row],[88 (29JUN1985 21:00:00)-Water Temperature (C)]]*OO[[#This Row],[30]]</f>
        <v>4.4216153788424991E-33</v>
      </c>
      <c r="AG476" s="10">
        <f>3/24000000*OO[[#This Row],[89 (30JUN1985 00:00:00)-Water Temperature (C)]]*OO[[#This Row],[31]]</f>
        <v>3.7724175668475E-29</v>
      </c>
      <c r="AH476" s="10">
        <f>3/24000000*OO[[#This Row],[90 (30JUN1985 03:00:00)-Water Temperature (C)]]*OO[[#This Row],[32]]</f>
        <v>8.413637679899999E-26</v>
      </c>
      <c r="AI476" s="10">
        <f>3/24000000*OO[[#This Row],[91 (30JUN1985 06:00:00)-Water Temperature (C)]]*OO[[#This Row],[33]]</f>
        <v>7.1151665842E-23</v>
      </c>
      <c r="AJ476" s="10">
        <f>3/24000000*OO[[#This Row],[92 (30JUN1985 09:00:00)-Water Temperature (C)]]*OO[[#This Row],[34]]</f>
        <v>2.7469179640432497E-20</v>
      </c>
      <c r="AK476" s="10">
        <f>3/24000000*OO[[#This Row],[93 (30JUN1985 12:00:00)-Water Temperature (C)]]*OO[[#This Row],[35]]</f>
        <v>5.4918611316344996E-18</v>
      </c>
      <c r="AL476" s="10">
        <f>3/24000000*OO[[#This Row],[94 (30JUN1985 15:00:00)-Water Temperature (C)]]*OO[[#This Row],[36]]</f>
        <v>6.2412493136987498E-16</v>
      </c>
      <c r="AM476" s="10">
        <f>3/24000000*OO[[#This Row],[95 (30JUN1985 18:00:00)-Water Temperature (C)]]*OO[[#This Row],[37]]</f>
        <v>4.2660161587037495E-14</v>
      </c>
      <c r="AN476" s="10">
        <f>3/24000000*OO[[#This Row],[96 (30JUN1985 21:00:00)-Water Temperature (C)]]*OO[[#This Row],[38]]</f>
        <v>1.8113890392179999E-12</v>
      </c>
      <c r="AO476" s="10">
        <f>3/24000000*OO[[#This Row],[97 (01JUL1985 00:00:00)-Water Temperature (C)]]*OO[[#This Row],[39]]</f>
        <v>5.0863275800907498E-11</v>
      </c>
      <c r="AP476" s="10">
        <f>3/24000000*OO[[#This Row],[98 (01JUL1985 03:00:00)-Water Temperature (C)]]*OO[[#This Row],[40]]</f>
        <v>9.9241074234362506E-10</v>
      </c>
      <c r="AQ476" s="10">
        <f>3/24000000*OO[[#This Row],[99 (01JUL1985 06:00:00)-Water Temperature (C)]]*OO[[#This Row],[41]]</f>
        <v>1.3995400246343749E-8</v>
      </c>
      <c r="AR476" s="10">
        <f>3/24000000*OO[[#This Row],[100 (01JUL1985 09:00:00)-Water Temperature (C)]]*OO[[#This Row],[42]]</f>
        <v>1.4909793242850001E-7</v>
      </c>
      <c r="AS476" s="10">
        <f>3/24000000*OO[[#This Row],[101 (01JUL1985 12:00:00)-Water Temperature (C)]]*OO[[#This Row],[43]]</f>
        <v>1.21773728094E-6</v>
      </c>
      <c r="AT476" s="10">
        <f>3/24000000*OO[[#This Row],[102 (01JUL1985 15:00:00)-Water Temperature (C)]]*OO[[#This Row],[44]]</f>
        <v>7.7988556097887505E-6</v>
      </c>
      <c r="AU476" s="10">
        <f>3/24000000*OO[[#This Row],[103 (01JUL1985 18:00:00)-Water Temperature (C)]]*OO[[#This Row],[45]]</f>
        <v>3.9574987210862494E-5</v>
      </c>
      <c r="AV476" s="10">
        <f>3/24000000*OO[[#This Row],[104 (01JUL1985 21:00:00)-Water Temperature (C)]]*OO[[#This Row],[46]]</f>
        <v>1.6323510736573749E-4</v>
      </c>
      <c r="AW476" s="10">
        <f>3/24000000*OO[[#This Row],[105 (02JUL1985 00:00:00)-Water Temperature (C)]]*OO[[#This Row],[47]]</f>
        <v>5.5672602987939996E-4</v>
      </c>
      <c r="AX476" s="10">
        <f>3/24000000*OO[[#This Row],[106 (02JUL1985 03:00:00)-Water Temperature (C)]]*OO[[#This Row],[48]]</f>
        <v>1.6101371526444999E-3</v>
      </c>
      <c r="AY476" s="10">
        <f>3/24000000*OO[[#This Row],[107 (02JUL1985 06:00:00)-Water Temperature (C)]]*OO[[#This Row],[49]]</f>
        <v>4.0233051592912499E-3</v>
      </c>
      <c r="AZ476" s="10">
        <f>3/24000000*OO[[#This Row],[108 (02JUL1985 09:00:00)-Water Temperature (C)]]*OO[[#This Row],[50]]</f>
        <v>8.9760276649587505E-3</v>
      </c>
      <c r="BA476" s="10">
        <f>3/24000000*OO[[#This Row],[109 (02JUL1985 12:00:00)-Water Temperature (C)]]*OO[[#This Row],[51]]</f>
        <v>1.789578925413125E-2</v>
      </c>
      <c r="BB476" s="10">
        <f>3/24000000*OO[[#This Row],[110 (02JUL1985 15:00:00)-Water Temperature (C)]]*OO[[#This Row],[52]]</f>
        <v>3.2166373121625E-2</v>
      </c>
      <c r="BC476" s="10">
        <f>3/24000000*OO[[#This Row],[111 (02JUL1985 18:00:00)-Water Temperature (C)]]*OO[[#This Row],[53]]</f>
        <v>5.2165973334847494E-2</v>
      </c>
      <c r="BD476" s="10">
        <f>3/24000000*OO[[#This Row],[112 (02JUL1985 21:00:00)-Water Temperature (C)]]*OO[[#This Row],[54]]</f>
        <v>7.6004671309499991E-2</v>
      </c>
      <c r="BE476" s="10">
        <f>3/24000000*OO[[#This Row],[113 (03JUL1985 00:00:00)-Water Temperature (C)]]*OO[[#This Row],[55]]</f>
        <v>0.101959753384275</v>
      </c>
      <c r="BF476" s="10">
        <f>3/24000000*OO[[#This Row],[114 (03JUL1985 03:00:00)-Water Temperature (C)]]*OO[[#This Row],[56]]</f>
        <v>0.12786130147174998</v>
      </c>
      <c r="BG476" s="10">
        <f>3/24000000*OO[[#This Row],[115 (03JUL1985 06:00:00)-Water Temperature (C)]]*OO[[#This Row],[57]]</f>
        <v>0.15233294979337497</v>
      </c>
      <c r="BH476" s="10">
        <f>3/24000000*OO[[#This Row],[116 (03JUL1985 09:00:00)-Water Temperature (C)]]*OO[[#This Row],[58]]</f>
        <v>0.17695996075215001</v>
      </c>
      <c r="BI476" s="10">
        <f>3/24000000*OO[[#This Row],[117 (03JUL1985 12:00:00)-Water Temperature (C)]]*OO[[#This Row],[59]]</f>
        <v>0.20263513470157499</v>
      </c>
      <c r="BJ476" s="10">
        <f>3/24000000*OO[[#This Row],[118 (03JUL1985 15:00:00)-Water Temperature (C)]]*OO[[#This Row],[60]]</f>
        <v>0.22714608971395003</v>
      </c>
      <c r="BK476" s="10">
        <f>3/24000000*OO[[#This Row],[119 (03JUL1985 18:00:00)-Water Temperature (C)]]*OO[[#This Row],[61]]</f>
        <v>0.24321906683743746</v>
      </c>
      <c r="BL476" s="10">
        <f>3/24000000*OO[[#This Row],[120 (03JUL1985 21:00:00)-Water Temperature (C)]]*OO[[#This Row],[62]]</f>
        <v>0.24908185288724999</v>
      </c>
      <c r="BM476" s="10">
        <f>3/24000000*OO[[#This Row],[121 (04JUL1985 00:00:00)-Water Temperature (C)]]*OO[[#This Row],[63]]</f>
        <v>0.24792801675557499</v>
      </c>
      <c r="BN476" s="10">
        <f>3/24000000*OO[[#This Row],[122 (04JUL1985 03:00:00)-Water Temperature (C)]]*OO[[#This Row],[64]]</f>
        <v>0.24319370478512498</v>
      </c>
      <c r="BO476" s="10">
        <f>3/24000000*OO[[#This Row],[123 (04JUL1985 06:00:00)-Water Temperature (C)]]*OO[[#This Row],[65]]</f>
        <v>0.23640026286874996</v>
      </c>
      <c r="BP476" s="10">
        <f>3/24000000*OO[[#This Row],[124 (04JUL1985 09:00:00)-Water Temperature (C)]]*OO[[#This Row],[66]]</f>
        <v>0.23154274786391246</v>
      </c>
      <c r="BQ476" s="10">
        <f>3/24000000*OO[[#This Row],[125 (04JUL1985 12:00:00)-Water Temperature (C)]]*OO[[#This Row],[67]]</f>
        <v>0.22551535181968749</v>
      </c>
      <c r="BR476" s="10">
        <f>3/24000000*OO[[#This Row],[126 (04JUL1985 15:00:00)-Water Temperature (C)]]*OO[[#This Row],[68]]</f>
        <v>0.2165080327499625</v>
      </c>
      <c r="BS476" s="10">
        <f>3/24000000*OO[[#This Row],[127 (04JUL1985 18:00:00)-Water Temperature (C)]]*OO[[#This Row],[69]]</f>
        <v>0.20619397484674998</v>
      </c>
      <c r="BT476" s="10">
        <f>3/24000000*OO[[#This Row],[128 (04JUL1985 21:00:00)-Water Temperature (C)]]*OO[[#This Row],[70]]</f>
        <v>0.19603494747934999</v>
      </c>
      <c r="BU476" s="10">
        <f>3/24000000*OO[[#This Row],[129 (05JUL1985 00:00:00)-Water Temperature (C)]]*OO[[#This Row],[71]]</f>
        <v>0.18546338162693748</v>
      </c>
      <c r="BV476" s="10">
        <f>3/24000000*OO[[#This Row],[130 (05JUL1985 03:00:00)-Water Temperature (C)]]*OO[[#This Row],[72]]</f>
        <v>0.1750554142064</v>
      </c>
      <c r="BW476" s="10">
        <f>3/24000000*OO[[#This Row],[131 (05JUL1985 06:00:00)-Water Temperature (C)]]*OO[[#This Row],[73]]</f>
        <v>0.16482772889257499</v>
      </c>
      <c r="BX476" s="10">
        <f>3/24000000*OO[[#This Row],[132 (05JUL1985 09:00:00)-Water Temperature (C)]]*OO[[#This Row],[74]]</f>
        <v>0.15811124468676249</v>
      </c>
      <c r="BY476" s="10">
        <f>3/24000000*OO[[#This Row],[133 (05JUL1985 12:00:00)-Water Temperature (C)]]*OO[[#This Row],[75]]</f>
        <v>0.155835306514125</v>
      </c>
      <c r="BZ476" s="10">
        <f>3/24000000*OO[[#This Row],[134 (05JUL1985 15:00:00)-Water Temperature (C)]]*OO[[#This Row],[76]]</f>
        <v>0.15601815805309999</v>
      </c>
      <c r="CA476" s="10">
        <f>3/24000000*OO[[#This Row],[135 (05JUL1985 18:00:00)-Water Temperature (C)]]*OO[[#This Row],[77]]</f>
        <v>0.1537183657349</v>
      </c>
      <c r="CB476" s="10">
        <f>3/24000000*OO[[#This Row],[136 (05JUL1985 21:00:00)-Water Temperature (C)]]*OO[[#This Row],[78]]</f>
        <v>0.14663152105314997</v>
      </c>
      <c r="CC476" s="10">
        <f>3/24000000*OO[[#This Row],[137 (06JUL1985 00:00:00)-Water Temperature (C)]]*OO[[#This Row],[79]]</f>
        <v>0.13813975642802498</v>
      </c>
      <c r="CD476" s="10">
        <f>3/24000000*OO[[#This Row],[138 (06JUL1985 03:00:00)-Water Temperature (C)]]*OO[[#This Row],[80]]</f>
        <v>0.13064477204509997</v>
      </c>
      <c r="CE476" s="10">
        <f>3/24000000*OO[[#This Row],[139 (06JUL1985 06:00:00)-Water Temperature (C)]]*OO[[#This Row],[81]]</f>
        <v>0.123593359135675</v>
      </c>
      <c r="CF476" s="10">
        <f>3/24000000*OO[[#This Row],[140 (06JUL1985 09:00:00)-Water Temperature (C)]]*OO[[#This Row],[82]]</f>
        <v>0.11797463466312498</v>
      </c>
      <c r="CG476" s="10">
        <f>3/24000000*OO[[#This Row],[141 (06JUL1985 12:00:00)-Water Temperature (C)]]*OO[[#This Row],[83]]</f>
        <v>0.11402157206925001</v>
      </c>
      <c r="CH476" s="10">
        <f>3/24000000*OO[[#This Row],[142 (06JUL1985 15:00:00)-Water Temperature (C)]]*OO[[#This Row],[84]]</f>
        <v>0.11003385984325</v>
      </c>
      <c r="CI476" s="10">
        <f>3/24000000*OO[[#This Row],[143 (06JUL1985 18:00:00)-Water Temperature (C)]]*OO[[#This Row],[85]]</f>
        <v>0.10585326563054999</v>
      </c>
      <c r="CJ476" s="10">
        <f>3/24000000*OO[[#This Row],[144 (06JUL1985 21:00:00)-Water Temperature (C)]]*OO[[#This Row],[86]]</f>
        <v>0.10110637971022499</v>
      </c>
      <c r="CK476" s="10">
        <f>3/24000000*OO[[#This Row],[145 (07JUL1985 00:00:00)-Water Temperature (C)]]*OO[[#This Row],[87]]</f>
        <v>9.5460352680824992E-2</v>
      </c>
      <c r="CL476" s="10">
        <f>3/24000000*OO[[#This Row],[146 (07JUL1985 03:00:00)-Water Temperature (C)]]*OO[[#This Row],[88]]</f>
        <v>9.0360656422749999E-2</v>
      </c>
      <c r="CM476" s="10">
        <f>3/24000000*OO[[#This Row],[147 (07JUL1985 06:00:00)-Water Temperature (C)]]*OO[[#This Row],[89]]</f>
        <v>8.5804921038562493E-2</v>
      </c>
      <c r="CN476" s="10">
        <f>3/24000000*OO[[#This Row],[148 (07JUL1985 09:00:00)-Water Temperature (C)]]*OO[[#This Row],[90]]</f>
        <v>8.2670886168724991E-2</v>
      </c>
      <c r="CO476" s="10">
        <f>3/24000000*OO[[#This Row],[149 (07JUL1985 12:00:00)-Water Temperature (C)]]*OO[[#This Row],[91]]</f>
        <v>8.0256745946649999E-2</v>
      </c>
      <c r="CP476" s="10">
        <f>3/24000000*OO[[#This Row],[150 (07JUL1985 15:00:00)-Water Temperature (C)]]*OO[[#This Row],[92]]</f>
        <v>7.9014378809975E-2</v>
      </c>
      <c r="CQ476" s="10">
        <f>3/24000000*OO[[#This Row],[151 (07JUL1985 18:00:00)-Water Temperature (C)]]*OO[[#This Row],[93]]</f>
        <v>7.8273760504975004E-2</v>
      </c>
      <c r="CR476" s="10">
        <f>3/24000000*OO[[#This Row],[152 (07JUL1985 21:00:00)-Water Temperature (C)]]*OO[[#This Row],[94]]</f>
        <v>7.5896836339999996E-2</v>
      </c>
      <c r="CS476" s="10">
        <f>3/24000000*OO[[#This Row],[153 (08JUL1985 00:00:00)-Water Temperature (C)]]*OO[[#This Row],[95]]</f>
        <v>7.1875006310249998E-2</v>
      </c>
      <c r="CT476" s="10">
        <f>3/24000000*OO[[#This Row],[154 (08JUL1985 03:00:00)-Water Temperature (C)]]*OO[[#This Row],[96]]</f>
        <v>6.8095894066199994E-2</v>
      </c>
      <c r="CU476" s="10">
        <f>3/24000000*OO[[#This Row],[155 (08JUL1985 06:00:00)-Water Temperature (C)]]*OO[[#This Row],[97]]</f>
        <v>6.4922695950968737E-2</v>
      </c>
      <c r="CV476" s="10">
        <f>3/24000000*OO[[#This Row],[156 (08JUL1985 09:00:00)-Water Temperature (C)]]*OO[[#This Row],[98]]</f>
        <v>6.2953661335679992E-2</v>
      </c>
      <c r="CW476" s="10">
        <f>3/24000000*OO[[#This Row],[157 (08JUL1985 12:00:00)-Water Temperature (C)]]*OO[[#This Row],[99]]</f>
        <v>6.0766162474782497E-2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0</v>
      </c>
      <c r="AA477" s="10">
        <f>3/24000000*OO[[#This Row],[83 (29JUN1985 06:00:00)-Water Temperature (C)]]*OO[[#This Row],[25]]</f>
        <v>0</v>
      </c>
      <c r="AB477" s="10">
        <f>3/24000000*OO[[#This Row],[84 (29JUN1985 09:00:00)-Water Temperature (C)]]*OO[[#This Row],[26]]</f>
        <v>0</v>
      </c>
      <c r="AC477" s="10">
        <f>3/24000000*OO[[#This Row],[85 (29JUN1985 12:00:00)-Water Temperature (C)]]*OO[[#This Row],[27]]</f>
        <v>0</v>
      </c>
      <c r="AD477" s="10">
        <f>3/24000000*OO[[#This Row],[86 (29JUN1985 15:00:00)-Water Temperature (C)]]*OO[[#This Row],[28]]</f>
        <v>0</v>
      </c>
      <c r="AE477" s="10">
        <f>3/24000000*OO[[#This Row],[88 (29JUN1985 21:00:00)-Water Temperature (C)]]*OO[[#This Row],[30]]</f>
        <v>1.2698914085786251E-33</v>
      </c>
      <c r="AF477" s="10">
        <f>3/24000000*OO[[#This Row],[88 (29JUN1985 21:00:00)-Water Temperature (C)]]*OO[[#This Row],[30]]</f>
        <v>1.2698914085786251E-33</v>
      </c>
      <c r="AG477" s="10">
        <f>3/24000000*OO[[#This Row],[89 (30JUN1985 00:00:00)-Water Temperature (C)]]*OO[[#This Row],[31]]</f>
        <v>1.1990562901601249E-29</v>
      </c>
      <c r="AH477" s="10">
        <f>3/24000000*OO[[#This Row],[90 (30JUN1985 03:00:00)-Water Temperature (C)]]*OO[[#This Row],[32]]</f>
        <v>2.8957943944652497E-26</v>
      </c>
      <c r="AI477" s="10">
        <f>3/24000000*OO[[#This Row],[91 (30JUN1985 06:00:00)-Water Temperature (C)]]*OO[[#This Row],[33]]</f>
        <v>2.613472378454375E-23</v>
      </c>
      <c r="AJ477" s="10">
        <f>3/24000000*OO[[#This Row],[92 (30JUN1985 09:00:00)-Water Temperature (C)]]*OO[[#This Row],[34]]</f>
        <v>1.0699198454557499E-20</v>
      </c>
      <c r="AK477" s="10">
        <f>3/24000000*OO[[#This Row],[93 (30JUN1985 12:00:00)-Water Temperature (C)]]*OO[[#This Row],[35]]</f>
        <v>2.256027907181E-18</v>
      </c>
      <c r="AL477" s="10">
        <f>3/24000000*OO[[#This Row],[94 (30JUN1985 15:00:00)-Water Temperature (C)]]*OO[[#This Row],[36]]</f>
        <v>2.6926300482727502E-16</v>
      </c>
      <c r="AM477" s="10">
        <f>3/24000000*OO[[#This Row],[95 (30JUN1985 18:00:00)-Water Temperature (C)]]*OO[[#This Row],[37]]</f>
        <v>1.926944949801375E-14</v>
      </c>
      <c r="AN477" s="10">
        <f>3/24000000*OO[[#This Row],[96 (30JUN1985 21:00:00)-Water Temperature (C)]]*OO[[#This Row],[38]]</f>
        <v>8.5558910334699993E-13</v>
      </c>
      <c r="AO477" s="10">
        <f>3/24000000*OO[[#This Row],[97 (01JUL1985 00:00:00)-Water Temperature (C)]]*OO[[#This Row],[39]]</f>
        <v>2.5081141407165002E-11</v>
      </c>
      <c r="AP477" s="10">
        <f>3/24000000*OO[[#This Row],[98 (01JUL1985 03:00:00)-Water Temperature (C)]]*OO[[#This Row],[40]]</f>
        <v>5.102334738495E-10</v>
      </c>
      <c r="AQ477" s="10">
        <f>3/24000000*OO[[#This Row],[99 (01JUL1985 06:00:00)-Water Temperature (C)]]*OO[[#This Row],[41]]</f>
        <v>7.4893603859899998E-9</v>
      </c>
      <c r="AR477" s="10">
        <f>3/24000000*OO[[#This Row],[100 (01JUL1985 09:00:00)-Water Temperature (C)]]*OO[[#This Row],[42]]</f>
        <v>8.2896062399700001E-8</v>
      </c>
      <c r="AS477" s="10">
        <f>3/24000000*OO[[#This Row],[101 (01JUL1985 12:00:00)-Water Temperature (C)]]*OO[[#This Row],[43]]</f>
        <v>7.0238688501487497E-7</v>
      </c>
      <c r="AT477" s="10">
        <f>3/24000000*OO[[#This Row],[102 (01JUL1985 15:00:00)-Water Temperature (C)]]*OO[[#This Row],[44]]</f>
        <v>4.6597514022228751E-6</v>
      </c>
      <c r="AU477" s="10">
        <f>3/24000000*OO[[#This Row],[103 (01JUL1985 18:00:00)-Water Temperature (C)]]*OO[[#This Row],[45]]</f>
        <v>2.4476943455406251E-5</v>
      </c>
      <c r="AV477" s="10">
        <f>3/24000000*OO[[#This Row],[104 (01JUL1985 21:00:00)-Water Temperature (C)]]*OO[[#This Row],[46]]</f>
        <v>1.044418198779375E-4</v>
      </c>
      <c r="AW477" s="10">
        <f>3/24000000*OO[[#This Row],[105 (02JUL1985 00:00:00)-Water Temperature (C)]]*OO[[#This Row],[47]]</f>
        <v>3.6829655933332499E-4</v>
      </c>
      <c r="AX477" s="10">
        <f>3/24000000*OO[[#This Row],[106 (02JUL1985 03:00:00)-Water Temperature (C)]]*OO[[#This Row],[48]]</f>
        <v>1.1003214092018749E-3</v>
      </c>
      <c r="AY477" s="10">
        <f>3/24000000*OO[[#This Row],[107 (02JUL1985 06:00:00)-Water Temperature (C)]]*OO[[#This Row],[49]]</f>
        <v>2.8376726881426248E-3</v>
      </c>
      <c r="AZ477" s="10">
        <f>3/24000000*OO[[#This Row],[108 (02JUL1985 09:00:00)-Water Temperature (C)]]*OO[[#This Row],[50]]</f>
        <v>6.5229353244662495E-3</v>
      </c>
      <c r="BA477" s="10">
        <f>3/24000000*OO[[#This Row],[109 (02JUL1985 12:00:00)-Water Temperature (C)]]*OO[[#This Row],[51]]</f>
        <v>1.3384454547607498E-2</v>
      </c>
      <c r="BB477" s="10">
        <f>3/24000000*OO[[#This Row],[110 (02JUL1985 15:00:00)-Water Temperature (C)]]*OO[[#This Row],[52]]</f>
        <v>2.4728814596516248E-2</v>
      </c>
      <c r="BC477" s="10">
        <f>3/24000000*OO[[#This Row],[111 (02JUL1985 18:00:00)-Water Temperature (C)]]*OO[[#This Row],[53]]</f>
        <v>4.1193309737580001E-2</v>
      </c>
      <c r="BD477" s="10">
        <f>3/24000000*OO[[#This Row],[112 (02JUL1985 21:00:00)-Water Temperature (C)]]*OO[[#This Row],[54]]</f>
        <v>6.1645059311609997E-2</v>
      </c>
      <c r="BE477" s="10">
        <f>3/24000000*OO[[#This Row],[113 (03JUL1985 00:00:00)-Water Temperature (C)]]*OO[[#This Row],[55]]</f>
        <v>8.4849852006324999E-2</v>
      </c>
      <c r="BF477" s="10">
        <f>3/24000000*OO[[#This Row],[114 (03JUL1985 03:00:00)-Water Temperature (C)]]*OO[[#This Row],[56]]</f>
        <v>0.10904062215331249</v>
      </c>
      <c r="BG477" s="10">
        <f>3/24000000*OO[[#This Row],[115 (03JUL1985 06:00:00)-Water Temperature (C)]]*OO[[#This Row],[57]]</f>
        <v>0.13291245469062501</v>
      </c>
      <c r="BH477" s="10">
        <f>3/24000000*OO[[#This Row],[116 (03JUL1985 09:00:00)-Water Temperature (C)]]*OO[[#This Row],[58]]</f>
        <v>0.157581123650025</v>
      </c>
      <c r="BI477" s="10">
        <f>3/24000000*OO[[#This Row],[117 (03JUL1985 12:00:00)-Water Temperature (C)]]*OO[[#This Row],[59]]</f>
        <v>0.18368248142509996</v>
      </c>
      <c r="BJ477" s="10">
        <f>3/24000000*OO[[#This Row],[118 (03JUL1985 15:00:00)-Water Temperature (C)]]*OO[[#This Row],[60]]</f>
        <v>0.20921225809282501</v>
      </c>
      <c r="BK477" s="10">
        <f>3/24000000*OO[[#This Row],[119 (03JUL1985 18:00:00)-Water Temperature (C)]]*OO[[#This Row],[61]]</f>
        <v>0.22750595140679997</v>
      </c>
      <c r="BL477" s="10">
        <f>3/24000000*OO[[#This Row],[120 (03JUL1985 21:00:00)-Water Temperature (C)]]*OO[[#This Row],[62]]</f>
        <v>0.23647251121065002</v>
      </c>
      <c r="BM477" s="10">
        <f>3/24000000*OO[[#This Row],[121 (04JUL1985 00:00:00)-Water Temperature (C)]]*OO[[#This Row],[63]]</f>
        <v>0.23860833732584996</v>
      </c>
      <c r="BN477" s="10">
        <f>3/24000000*OO[[#This Row],[122 (04JUL1985 03:00:00)-Water Temperature (C)]]*OO[[#This Row],[64]]</f>
        <v>0.23692114904639999</v>
      </c>
      <c r="BO477" s="10">
        <f>3/24000000*OO[[#This Row],[123 (04JUL1985 06:00:00)-Water Temperature (C)]]*OO[[#This Row],[65]]</f>
        <v>0.2327888137707875</v>
      </c>
      <c r="BP477" s="10">
        <f>3/24000000*OO[[#This Row],[124 (04JUL1985 09:00:00)-Water Temperature (C)]]*OO[[#This Row],[66]]</f>
        <v>0.23005359537737502</v>
      </c>
      <c r="BQ477" s="10">
        <f>3/24000000*OO[[#This Row],[125 (04JUL1985 12:00:00)-Water Temperature (C)]]*OO[[#This Row],[67]]</f>
        <v>0.2259317881414</v>
      </c>
      <c r="BR477" s="10">
        <f>3/24000000*OO[[#This Row],[126 (04JUL1985 15:00:00)-Water Temperature (C)]]*OO[[#This Row],[68]]</f>
        <v>0.21860098652256249</v>
      </c>
      <c r="BS477" s="10">
        <f>3/24000000*OO[[#This Row],[127 (04JUL1985 18:00:00)-Water Temperature (C)]]*OO[[#This Row],[69]]</f>
        <v>0.20971005056505002</v>
      </c>
      <c r="BT477" s="10">
        <f>3/24000000*OO[[#This Row],[128 (04JUL1985 21:00:00)-Water Temperature (C)]]*OO[[#This Row],[70]]</f>
        <v>0.20068256316237498</v>
      </c>
      <c r="BU477" s="10">
        <f>3/24000000*OO[[#This Row],[129 (05JUL1985 00:00:00)-Water Temperature (C)]]*OO[[#This Row],[71]]</f>
        <v>0.19099213250417502</v>
      </c>
      <c r="BV477" s="10">
        <f>3/24000000*OO[[#This Row],[130 (05JUL1985 03:00:00)-Water Temperature (C)]]*OO[[#This Row],[72]]</f>
        <v>0.18125818332599999</v>
      </c>
      <c r="BW477" s="10">
        <f>3/24000000*OO[[#This Row],[131 (05JUL1985 06:00:00)-Water Temperature (C)]]*OO[[#This Row],[73]]</f>
        <v>0.171491839403625</v>
      </c>
      <c r="BX477" s="10">
        <f>3/24000000*OO[[#This Row],[132 (05JUL1985 09:00:00)-Water Temperature (C)]]*OO[[#This Row],[74]]</f>
        <v>0.16509441723808752</v>
      </c>
      <c r="BY477" s="10">
        <f>3/24000000*OO[[#This Row],[133 (05JUL1985 12:00:00)-Water Temperature (C)]]*OO[[#This Row],[75]]</f>
        <v>0.16299236461034997</v>
      </c>
      <c r="BZ477" s="10">
        <f>3/24000000*OO[[#This Row],[134 (05JUL1985 15:00:00)-Water Temperature (C)]]*OO[[#This Row],[76]]</f>
        <v>0.16330573640503751</v>
      </c>
      <c r="CA477" s="10">
        <f>3/24000000*OO[[#This Row],[135 (05JUL1985 18:00:00)-Water Temperature (C)]]*OO[[#This Row],[77]]</f>
        <v>0.161169854336525</v>
      </c>
      <c r="CB477" s="10">
        <f>3/24000000*OO[[#This Row],[136 (05JUL1985 21:00:00)-Water Temperature (C)]]*OO[[#This Row],[78]]</f>
        <v>0.15420770245661247</v>
      </c>
      <c r="CC477" s="10">
        <f>3/24000000*OO[[#This Row],[137 (06JUL1985 00:00:00)-Water Temperature (C)]]*OO[[#This Row],[79]]</f>
        <v>0.14574208598083749</v>
      </c>
      <c r="CD477" s="10">
        <f>3/24000000*OO[[#This Row],[138 (06JUL1985 03:00:00)-Water Temperature (C)]]*OO[[#This Row],[80]]</f>
        <v>0.13822481119452498</v>
      </c>
      <c r="CE477" s="10">
        <f>3/24000000*OO[[#This Row],[139 (06JUL1985 06:00:00)-Water Temperature (C)]]*OO[[#This Row],[81]]</f>
        <v>0.1311242962753375</v>
      </c>
      <c r="CF477" s="10">
        <f>3/24000000*OO[[#This Row],[140 (06JUL1985 09:00:00)-Water Temperature (C)]]*OO[[#This Row],[82]]</f>
        <v>0.125447737616075</v>
      </c>
      <c r="CG477" s="10">
        <f>3/24000000*OO[[#This Row],[141 (06JUL1985 12:00:00)-Water Temperature (C)]]*OO[[#This Row],[83]]</f>
        <v>0.12145358815562499</v>
      </c>
      <c r="CH477" s="10">
        <f>3/24000000*OO[[#This Row],[142 (06JUL1985 15:00:00)-Water Temperature (C)]]*OO[[#This Row],[84]]</f>
        <v>0.1174369231776</v>
      </c>
      <c r="CI477" s="10">
        <f>3/24000000*OO[[#This Row],[143 (06JUL1985 18:00:00)-Water Temperature (C)]]*OO[[#This Row],[85]]</f>
        <v>0.11319946850362499</v>
      </c>
      <c r="CJ477" s="10">
        <f>3/24000000*OO[[#This Row],[144 (06JUL1985 21:00:00)-Water Temperature (C)]]*OO[[#This Row],[86]]</f>
        <v>0.10838458297012499</v>
      </c>
      <c r="CK477" s="10">
        <f>3/24000000*OO[[#This Row],[145 (07JUL1985 00:00:00)-Water Temperature (C)]]*OO[[#This Row],[87]]</f>
        <v>0.10261472584247498</v>
      </c>
      <c r="CL477" s="10">
        <f>3/24000000*OO[[#This Row],[146 (07JUL1985 03:00:00)-Water Temperature (C)]]*OO[[#This Row],[88]]</f>
        <v>9.737408425802499E-2</v>
      </c>
      <c r="CM477" s="10">
        <f>3/24000000*OO[[#This Row],[147 (07JUL1985 06:00:00)-Water Temperature (C)]]*OO[[#This Row],[89]]</f>
        <v>9.2673003387549996E-2</v>
      </c>
      <c r="CN477" s="10">
        <f>3/24000000*OO[[#This Row],[148 (07JUL1985 09:00:00)-Water Temperature (C)]]*OO[[#This Row],[90]]</f>
        <v>8.9415082807400001E-2</v>
      </c>
      <c r="CO477" s="10">
        <f>3/24000000*OO[[#This Row],[149 (07JUL1985 12:00:00)-Water Temperature (C)]]*OO[[#This Row],[91]]</f>
        <v>8.6890594275224997E-2</v>
      </c>
      <c r="CP477" s="10">
        <f>3/24000000*OO[[#This Row],[150 (07JUL1985 15:00:00)-Water Temperature (C)]]*OO[[#This Row],[92]]</f>
        <v>8.55711306546625E-2</v>
      </c>
      <c r="CQ477" s="10">
        <f>3/24000000*OO[[#This Row],[151 (07JUL1985 18:00:00)-Water Temperature (C)]]*OO[[#This Row],[93]]</f>
        <v>8.4768328873799995E-2</v>
      </c>
      <c r="CR477" s="10">
        <f>3/24000000*OO[[#This Row],[152 (07JUL1985 21:00:00)-Water Temperature (C)]]*OO[[#This Row],[94]]</f>
        <v>8.2302918264749989E-2</v>
      </c>
      <c r="CS477" s="10">
        <f>3/24000000*OO[[#This Row],[153 (08JUL1985 00:00:00)-Water Temperature (C)]]*OO[[#This Row],[95]]</f>
        <v>7.8114757659900003E-2</v>
      </c>
      <c r="CT477" s="10">
        <f>3/24000000*OO[[#This Row],[154 (08JUL1985 03:00:00)-Water Temperature (C)]]*OO[[#This Row],[96]]</f>
        <v>7.4161892253024997E-2</v>
      </c>
      <c r="CU477" s="10">
        <f>3/24000000*OO[[#This Row],[155 (08JUL1985 06:00:00)-Water Temperature (C)]]*OO[[#This Row],[97]]</f>
        <v>7.08240305633E-2</v>
      </c>
      <c r="CV477" s="10">
        <f>3/24000000*OO[[#This Row],[156 (08JUL1985 09:00:00)-Water Temperature (C)]]*OO[[#This Row],[98]]</f>
        <v>6.8729687141174986E-2</v>
      </c>
      <c r="CW477" s="10">
        <f>3/24000000*OO[[#This Row],[157 (08JUL1985 12:00:00)-Water Temperature (C)]]*OO[[#This Row],[99]]</f>
        <v>6.6430536044437494E-2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0</v>
      </c>
      <c r="AA478" s="10">
        <f>3/24000000*OO[[#This Row],[83 (29JUN1985 06:00:00)-Water Temperature (C)]]*OO[[#This Row],[25]]</f>
        <v>0</v>
      </c>
      <c r="AB478" s="10">
        <f>3/24000000*OO[[#This Row],[84 (29JUN1985 09:00:00)-Water Temperature (C)]]*OO[[#This Row],[26]]</f>
        <v>0</v>
      </c>
      <c r="AC478" s="10">
        <f>3/24000000*OO[[#This Row],[85 (29JUN1985 12:00:00)-Water Temperature (C)]]*OO[[#This Row],[27]]</f>
        <v>0</v>
      </c>
      <c r="AD478" s="10">
        <f>3/24000000*OO[[#This Row],[86 (29JUN1985 15:00:00)-Water Temperature (C)]]*OO[[#This Row],[28]]</f>
        <v>0</v>
      </c>
      <c r="AE478" s="10">
        <f>3/24000000*OO[[#This Row],[88 (29JUN1985 21:00:00)-Water Temperature (C)]]*OO[[#This Row],[30]]</f>
        <v>4.3226843669730003E-34</v>
      </c>
      <c r="AF478" s="10">
        <f>3/24000000*OO[[#This Row],[88 (29JUN1985 21:00:00)-Water Temperature (C)]]*OO[[#This Row],[30]]</f>
        <v>4.3226843669730003E-34</v>
      </c>
      <c r="AG478" s="10">
        <f>3/24000000*OO[[#This Row],[89 (30JUN1985 00:00:00)-Water Temperature (C)]]*OO[[#This Row],[31]]</f>
        <v>4.4691574800849999E-30</v>
      </c>
      <c r="AH478" s="10">
        <f>3/24000000*OO[[#This Row],[90 (30JUN1985 03:00:00)-Water Temperature (C)]]*OO[[#This Row],[32]]</f>
        <v>1.162005569517E-26</v>
      </c>
      <c r="AI478" s="10">
        <f>3/24000000*OO[[#This Row],[91 (30JUN1985 06:00:00)-Water Temperature (C)]]*OO[[#This Row],[33]]</f>
        <v>1.1136364889457499E-23</v>
      </c>
      <c r="AJ478" s="10">
        <f>3/24000000*OO[[#This Row],[92 (30JUN1985 09:00:00)-Water Temperature (C)]]*OO[[#This Row],[34]]</f>
        <v>4.8140069550168739E-21</v>
      </c>
      <c r="AK478" s="10">
        <f>3/24000000*OO[[#This Row],[93 (30JUN1985 12:00:00)-Water Temperature (C)]]*OO[[#This Row],[35]]</f>
        <v>1.0664991352198749E-18</v>
      </c>
      <c r="AL478" s="10">
        <f>3/24000000*OO[[#This Row],[94 (30JUN1985 15:00:00)-Water Temperature (C)]]*OO[[#This Row],[36]]</f>
        <v>1.3324374174614999E-16</v>
      </c>
      <c r="AM478" s="10">
        <f>3/24000000*OO[[#This Row],[95 (30JUN1985 18:00:00)-Water Temperature (C)]]*OO[[#This Row],[37]]</f>
        <v>9.9528646293887493E-15</v>
      </c>
      <c r="AN478" s="10">
        <f>3/24000000*OO[[#This Row],[96 (30JUN1985 21:00:00)-Water Temperature (C)]]*OO[[#This Row],[38]]</f>
        <v>4.6070226444668752E-13</v>
      </c>
      <c r="AO478" s="10">
        <f>3/24000000*OO[[#This Row],[97 (01JUL1985 00:00:00)-Water Temperature (C)]]*OO[[#This Row],[39]]</f>
        <v>1.4058116297645E-11</v>
      </c>
      <c r="AP478" s="10">
        <f>3/24000000*OO[[#This Row],[98 (01JUL1985 03:00:00)-Water Temperature (C)]]*OO[[#This Row],[40]]</f>
        <v>2.9736483451718747E-10</v>
      </c>
      <c r="AQ478" s="10">
        <f>3/24000000*OO[[#This Row],[99 (01JUL1985 06:00:00)-Water Temperature (C)]]*OO[[#This Row],[41]]</f>
        <v>4.5312261177699988E-9</v>
      </c>
      <c r="AR478" s="10">
        <f>3/24000000*OO[[#This Row],[100 (01JUL1985 09:00:00)-Water Temperature (C)]]*OO[[#This Row],[42]]</f>
        <v>5.1981163455847506E-8</v>
      </c>
      <c r="AS478" s="10">
        <f>3/24000000*OO[[#This Row],[101 (01JUL1985 12:00:00)-Water Temperature (C)]]*OO[[#This Row],[43]]</f>
        <v>4.5590826706177504E-7</v>
      </c>
      <c r="AT478" s="10">
        <f>3/24000000*OO[[#This Row],[102 (01JUL1985 15:00:00)-Water Temperature (C)]]*OO[[#This Row],[44]]</f>
        <v>3.1263929553188747E-6</v>
      </c>
      <c r="AU478" s="10">
        <f>3/24000000*OO[[#This Row],[103 (01JUL1985 18:00:00)-Water Temperature (C)]]*OO[[#This Row],[45]]</f>
        <v>1.6962116660699999E-5</v>
      </c>
      <c r="AV478" s="10">
        <f>3/24000000*OO[[#This Row],[104 (01JUL1985 21:00:00)-Water Temperature (C)]]*OO[[#This Row],[46]]</f>
        <v>7.4701974929187486E-5</v>
      </c>
      <c r="AW478" s="10">
        <f>3/24000000*OO[[#This Row],[105 (02JUL1985 00:00:00)-Water Temperature (C)]]*OO[[#This Row],[47]]</f>
        <v>2.71739744806825E-4</v>
      </c>
      <c r="AX478" s="10">
        <f>3/24000000*OO[[#This Row],[106 (02JUL1985 03:00:00)-Water Temperature (C)]]*OO[[#This Row],[48]]</f>
        <v>8.3677857521199993E-4</v>
      </c>
      <c r="AY478" s="10">
        <f>3/24000000*OO[[#This Row],[107 (02JUL1985 06:00:00)-Water Temperature (C)]]*OO[[#This Row],[49]]</f>
        <v>2.2221679517607498E-3</v>
      </c>
      <c r="AZ478" s="10">
        <f>3/24000000*OO[[#This Row],[108 (02JUL1985 09:00:00)-Water Temperature (C)]]*OO[[#This Row],[50]]</f>
        <v>5.2518685833587491E-3</v>
      </c>
      <c r="BA478" s="10">
        <f>3/24000000*OO[[#This Row],[109 (02JUL1985 12:00:00)-Water Temperature (C)]]*OO[[#This Row],[51]]</f>
        <v>1.106819503461E-2</v>
      </c>
      <c r="BB478" s="10">
        <f>3/24000000*OO[[#This Row],[110 (02JUL1985 15:00:00)-Water Temperature (C)]]*OO[[#This Row],[52]]</f>
        <v>2.0977813246E-2</v>
      </c>
      <c r="BC478" s="10">
        <f>3/24000000*OO[[#This Row],[111 (02JUL1985 18:00:00)-Water Temperature (C)]]*OO[[#This Row],[53]]</f>
        <v>3.5820437132747497E-2</v>
      </c>
      <c r="BD478" s="10">
        <f>3/24000000*OO[[#This Row],[112 (02JUL1985 21:00:00)-Water Temperature (C)]]*OO[[#This Row],[54]]</f>
        <v>5.4932935261495001E-2</v>
      </c>
      <c r="BE478" s="10">
        <f>3/24000000*OO[[#This Row],[113 (03JUL1985 00:00:00)-Water Temperature (C)]]*OO[[#This Row],[55]]</f>
        <v>7.7404245833074994E-2</v>
      </c>
      <c r="BF478" s="10">
        <f>3/24000000*OO[[#This Row],[114 (03JUL1985 03:00:00)-Water Temperature (C)]]*OO[[#This Row],[56]]</f>
        <v>0.1017082306906</v>
      </c>
      <c r="BG478" s="10">
        <f>3/24000000*OO[[#This Row],[115 (03JUL1985 06:00:00)-Water Temperature (C)]]*OO[[#This Row],[57]]</f>
        <v>0.1265610368932</v>
      </c>
      <c r="BH478" s="10">
        <f>3/24000000*OO[[#This Row],[116 (03JUL1985 09:00:00)-Water Temperature (C)]]*OO[[#This Row],[58]]</f>
        <v>0.15284387919239997</v>
      </c>
      <c r="BI478" s="10">
        <f>3/24000000*OO[[#This Row],[117 (03JUL1985 12:00:00)-Water Temperature (C)]]*OO[[#This Row],[59]]</f>
        <v>0.1810522126704375</v>
      </c>
      <c r="BJ478" s="10">
        <f>3/24000000*OO[[#This Row],[118 (03JUL1985 15:00:00)-Water Temperature (C)]]*OO[[#This Row],[60]]</f>
        <v>0.20921585621361249</v>
      </c>
      <c r="BK478" s="10">
        <f>3/24000000*OO[[#This Row],[119 (03JUL1985 18:00:00)-Water Temperature (C)]]*OO[[#This Row],[61]]</f>
        <v>0.23068406078899997</v>
      </c>
      <c r="BL478" s="10">
        <f>3/24000000*OO[[#This Row],[120 (03JUL1985 21:00:00)-Water Temperature (C)]]*OO[[#This Row],[62]]</f>
        <v>0.2429641840764</v>
      </c>
      <c r="BM478" s="10">
        <f>3/24000000*OO[[#This Row],[121 (04JUL1985 00:00:00)-Water Temperature (C)]]*OO[[#This Row],[63]]</f>
        <v>0.24815096769749997</v>
      </c>
      <c r="BN478" s="10">
        <f>3/24000000*OO[[#This Row],[122 (04JUL1985 03:00:00)-Water Temperature (C)]]*OO[[#This Row],[64]]</f>
        <v>0.2490825361909125</v>
      </c>
      <c r="BO478" s="10">
        <f>3/24000000*OO[[#This Row],[123 (04JUL1985 06:00:00)-Water Temperature (C)]]*OO[[#This Row],[65]]</f>
        <v>0.24708532345899997</v>
      </c>
      <c r="BP478" s="10">
        <f>3/24000000*OO[[#This Row],[124 (04JUL1985 09:00:00)-Water Temperature (C)]]*OO[[#This Row],[66]]</f>
        <v>0.24613515592470001</v>
      </c>
      <c r="BQ478" s="10">
        <f>3/24000000*OO[[#This Row],[125 (04JUL1985 12:00:00)-Water Temperature (C)]]*OO[[#This Row],[67]]</f>
        <v>0.24349507223</v>
      </c>
      <c r="BR478" s="10">
        <f>3/24000000*OO[[#This Row],[126 (04JUL1985 15:00:00)-Water Temperature (C)]]*OO[[#This Row],[68]]</f>
        <v>0.2372187382515</v>
      </c>
      <c r="BS478" s="10">
        <f>3/24000000*OO[[#This Row],[127 (04JUL1985 18:00:00)-Water Temperature (C)]]*OO[[#This Row],[69]]</f>
        <v>0.22903826268499999</v>
      </c>
      <c r="BT478" s="10">
        <f>3/24000000*OO[[#This Row],[128 (04JUL1985 21:00:00)-Water Temperature (C)]]*OO[[#This Row],[70]]</f>
        <v>0.2204456656384125</v>
      </c>
      <c r="BU478" s="10">
        <f>3/24000000*OO[[#This Row],[129 (05JUL1985 00:00:00)-Water Temperature (C)]]*OO[[#This Row],[71]]</f>
        <v>0.21091547158806251</v>
      </c>
      <c r="BV478" s="10">
        <f>3/24000000*OO[[#This Row],[130 (05JUL1985 03:00:00)-Water Temperature (C)]]*OO[[#This Row],[72]]</f>
        <v>0.20112981651125</v>
      </c>
      <c r="BW478" s="10">
        <f>3/24000000*OO[[#This Row],[131 (05JUL1985 06:00:00)-Water Temperature (C)]]*OO[[#This Row],[73]]</f>
        <v>0.19115578335208749</v>
      </c>
      <c r="BX478" s="10">
        <f>3/24000000*OO[[#This Row],[132 (05JUL1985 09:00:00)-Water Temperature (C)]]*OO[[#This Row],[74]]</f>
        <v>0.18462317910494999</v>
      </c>
      <c r="BY478" s="10">
        <f>3/24000000*OO[[#This Row],[133 (05JUL1985 12:00:00)-Water Temperature (C)]]*OO[[#This Row],[75]]</f>
        <v>0.18256616333227499</v>
      </c>
      <c r="BZ478" s="10">
        <f>3/24000000*OO[[#This Row],[134 (05JUL1985 15:00:00)-Water Temperature (C)]]*OO[[#This Row],[76]]</f>
        <v>0.18310595596920001</v>
      </c>
      <c r="CA478" s="10">
        <f>3/24000000*OO[[#This Row],[135 (05JUL1985 18:00:00)-Water Temperature (C)]]*OO[[#This Row],[77]]</f>
        <v>0.18102193519199997</v>
      </c>
      <c r="CB478" s="10">
        <f>3/24000000*OO[[#This Row],[136 (05JUL1985 21:00:00)-Water Temperature (C)]]*OO[[#This Row],[78]]</f>
        <v>0.17367384883217499</v>
      </c>
      <c r="CC478" s="10">
        <f>3/24000000*OO[[#This Row],[137 (06JUL1985 00:00:00)-Water Temperature (C)]]*OO[[#This Row],[79]]</f>
        <v>0.164611268245275</v>
      </c>
      <c r="CD478" s="10">
        <f>3/24000000*OO[[#This Row],[138 (06JUL1985 03:00:00)-Water Temperature (C)]]*OO[[#This Row],[80]]</f>
        <v>0.15652087398539996</v>
      </c>
      <c r="CE478" s="10">
        <f>3/24000000*OO[[#This Row],[139 (06JUL1985 06:00:00)-Water Temperature (C)]]*OO[[#This Row],[81]]</f>
        <v>0.148843177392675</v>
      </c>
      <c r="CF478" s="10">
        <f>3/24000000*OO[[#This Row],[140 (06JUL1985 09:00:00)-Water Temperature (C)]]*OO[[#This Row],[82]]</f>
        <v>0.14268962143837499</v>
      </c>
      <c r="CG478" s="10">
        <f>3/24000000*OO[[#This Row],[141 (06JUL1985 12:00:00)-Water Temperature (C)]]*OO[[#This Row],[83]]</f>
        <v>0.13836340692679999</v>
      </c>
      <c r="CH478" s="10">
        <f>3/24000000*OO[[#This Row],[142 (06JUL1985 15:00:00)-Water Temperature (C)]]*OO[[#This Row],[84]]</f>
        <v>0.13402071757893746</v>
      </c>
      <c r="CI478" s="10">
        <f>3/24000000*OO[[#This Row],[143 (06JUL1985 18:00:00)-Water Temperature (C)]]*OO[[#This Row],[85]]</f>
        <v>0.12941660040213751</v>
      </c>
      <c r="CJ478" s="10">
        <f>3/24000000*OO[[#This Row],[144 (06JUL1985 21:00:00)-Water Temperature (C)]]*OO[[#This Row],[86]]</f>
        <v>0.12417157342537499</v>
      </c>
      <c r="CK478" s="10">
        <f>3/24000000*OO[[#This Row],[145 (07JUL1985 00:00:00)-Water Temperature (C)]]*OO[[#This Row],[87]]</f>
        <v>0.11784767102842499</v>
      </c>
      <c r="CL478" s="10">
        <f>3/24000000*OO[[#This Row],[146 (07JUL1985 03:00:00)-Water Temperature (C)]]*OO[[#This Row],[88]]</f>
        <v>0.11207302231156252</v>
      </c>
      <c r="CM478" s="10">
        <f>3/24000000*OO[[#This Row],[147 (07JUL1985 06:00:00)-Water Temperature (C)]]*OO[[#This Row],[89]]</f>
        <v>0.10687675264218749</v>
      </c>
      <c r="CN478" s="10">
        <f>3/24000000*OO[[#This Row],[148 (07JUL1985 09:00:00)-Water Temperature (C)]]*OO[[#This Row],[90]]</f>
        <v>0.10325479043384998</v>
      </c>
      <c r="CO478" s="10">
        <f>3/24000000*OO[[#This Row],[149 (07JUL1985 12:00:00)-Water Temperature (C)]]*OO[[#This Row],[91]]</f>
        <v>0.100437598</v>
      </c>
      <c r="CP478" s="10">
        <f>3/24000000*OO[[#This Row],[150 (07JUL1985 15:00:00)-Water Temperature (C)]]*OO[[#This Row],[92]]</f>
        <v>9.8952408037437489E-2</v>
      </c>
      <c r="CQ478" s="10">
        <f>3/24000000*OO[[#This Row],[151 (07JUL1985 18:00:00)-Water Temperature (C)]]*OO[[#This Row],[93]]</f>
        <v>9.8037773853787508E-2</v>
      </c>
      <c r="CR478" s="10">
        <f>3/24000000*OO[[#This Row],[152 (07JUL1985 21:00:00)-Water Temperature (C)]]*OO[[#This Row],[94]]</f>
        <v>9.5298820112512506E-2</v>
      </c>
      <c r="CS478" s="10">
        <f>3/24000000*OO[[#This Row],[153 (08JUL1985 00:00:00)-Water Temperature (C)]]*OO[[#This Row],[95]]</f>
        <v>9.0623997911737503E-2</v>
      </c>
      <c r="CT478" s="10">
        <f>3/24000000*OO[[#This Row],[154 (08JUL1985 03:00:00)-Water Temperature (C)]]*OO[[#This Row],[96]]</f>
        <v>8.6193164227499994E-2</v>
      </c>
      <c r="CU478" s="10">
        <f>3/24000000*OO[[#This Row],[155 (08JUL1985 06:00:00)-Water Temperature (C)]]*OO[[#This Row],[97]]</f>
        <v>8.2436135826612481E-2</v>
      </c>
      <c r="CV478" s="10">
        <f>3/24000000*OO[[#This Row],[156 (08JUL1985 09:00:00)-Water Temperature (C)]]*OO[[#This Row],[98]]</f>
        <v>8.0057563799949993E-2</v>
      </c>
      <c r="CW478" s="10">
        <f>3/24000000*OO[[#This Row],[157 (08JUL1985 12:00:00)-Water Temperature (C)]]*OO[[#This Row],[99]]</f>
        <v>7.7467812031499994E-2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0</v>
      </c>
      <c r="AA479" s="10">
        <f>3/24000000*OO[[#This Row],[83 (29JUN1985 06:00:00)-Water Temperature (C)]]*OO[[#This Row],[25]]</f>
        <v>0</v>
      </c>
      <c r="AB479" s="10">
        <f>3/24000000*OO[[#This Row],[84 (29JUN1985 09:00:00)-Water Temperature (C)]]*OO[[#This Row],[26]]</f>
        <v>0</v>
      </c>
      <c r="AC479" s="10">
        <f>3/24000000*OO[[#This Row],[85 (29JUN1985 12:00:00)-Water Temperature (C)]]*OO[[#This Row],[27]]</f>
        <v>0</v>
      </c>
      <c r="AD479" s="10">
        <f>3/24000000*OO[[#This Row],[86 (29JUN1985 15:00:00)-Water Temperature (C)]]*OO[[#This Row],[28]]</f>
        <v>0</v>
      </c>
      <c r="AE479" s="10">
        <f>3/24000000*OO[[#This Row],[88 (29JUN1985 21:00:00)-Water Temperature (C)]]*OO[[#This Row],[30]]</f>
        <v>1.3727013149939999E-34</v>
      </c>
      <c r="AF479" s="10">
        <f>3/24000000*OO[[#This Row],[88 (29JUN1985 21:00:00)-Water Temperature (C)]]*OO[[#This Row],[30]]</f>
        <v>1.3727013149939999E-34</v>
      </c>
      <c r="AG479" s="10">
        <f>3/24000000*OO[[#This Row],[89 (30JUN1985 00:00:00)-Water Temperature (C)]]*OO[[#This Row],[31]]</f>
        <v>1.5605891932723752E-30</v>
      </c>
      <c r="AH479" s="10">
        <f>3/24000000*OO[[#This Row],[90 (30JUN1985 03:00:00)-Water Temperature (C)]]*OO[[#This Row],[32]]</f>
        <v>4.3807002662124996E-27</v>
      </c>
      <c r="AI479" s="10">
        <f>3/24000000*OO[[#This Row],[91 (30JUN1985 06:00:00)-Water Temperature (C)]]*OO[[#This Row],[33]]</f>
        <v>4.466489640986E-24</v>
      </c>
      <c r="AJ479" s="10">
        <f>3/24000000*OO[[#This Row],[92 (30JUN1985 09:00:00)-Water Temperature (C)]]*OO[[#This Row],[34]]</f>
        <v>2.0419469773472499E-21</v>
      </c>
      <c r="AK479" s="10">
        <f>3/24000000*OO[[#This Row],[93 (30JUN1985 12:00:00)-Water Temperature (C)]]*OO[[#This Row],[35]]</f>
        <v>4.7589023080926255E-19</v>
      </c>
      <c r="AL479" s="10">
        <f>3/24000000*OO[[#This Row],[94 (30JUN1985 15:00:00)-Water Temperature (C)]]*OO[[#This Row],[36]]</f>
        <v>6.2310490723249994E-17</v>
      </c>
      <c r="AM479" s="10">
        <f>3/24000000*OO[[#This Row],[95 (30JUN1985 18:00:00)-Water Temperature (C)]]*OO[[#This Row],[37]]</f>
        <v>4.8626890820970001E-15</v>
      </c>
      <c r="AN479" s="10">
        <f>3/24000000*OO[[#This Row],[96 (30JUN1985 21:00:00)-Water Temperature (C)]]*OO[[#This Row],[38]]</f>
        <v>2.3480075063898748E-13</v>
      </c>
      <c r="AO479" s="10">
        <f>3/24000000*OO[[#This Row],[97 (01JUL1985 00:00:00)-Water Temperature (C)]]*OO[[#This Row],[39]]</f>
        <v>7.4625407640899997E-12</v>
      </c>
      <c r="AP479" s="10">
        <f>3/24000000*OO[[#This Row],[98 (01JUL1985 03:00:00)-Water Temperature (C)]]*OO[[#This Row],[40]]</f>
        <v>1.6422502578778748E-10</v>
      </c>
      <c r="AQ479" s="10">
        <f>3/24000000*OO[[#This Row],[99 (01JUL1985 06:00:00)-Water Temperature (C)]]*OO[[#This Row],[41]]</f>
        <v>2.5994074790137498E-9</v>
      </c>
      <c r="AR479" s="10">
        <f>3/24000000*OO[[#This Row],[100 (01JUL1985 09:00:00)-Water Temperature (C)]]*OO[[#This Row],[42]]</f>
        <v>3.0921362133359996E-8</v>
      </c>
      <c r="AS479" s="10">
        <f>3/24000000*OO[[#This Row],[101 (01JUL1985 12:00:00)-Water Temperature (C)]]*OO[[#This Row],[43]]</f>
        <v>2.8084982916571246E-7</v>
      </c>
      <c r="AT479" s="10">
        <f>3/24000000*OO[[#This Row],[102 (01JUL1985 15:00:00)-Water Temperature (C)]]*OO[[#This Row],[44]]</f>
        <v>1.99142617819525E-6</v>
      </c>
      <c r="AU479" s="10">
        <f>3/24000000*OO[[#This Row],[103 (01JUL1985 18:00:00)-Water Temperature (C)]]*OO[[#This Row],[45]]</f>
        <v>1.1160939898869998E-5</v>
      </c>
      <c r="AV479" s="10">
        <f>3/24000000*OO[[#This Row],[104 (01JUL1985 21:00:00)-Water Temperature (C)]]*OO[[#This Row],[46]]</f>
        <v>5.0730389080305006E-5</v>
      </c>
      <c r="AW479" s="10">
        <f>3/24000000*OO[[#This Row],[105 (02JUL1985 00:00:00)-Water Temperature (C)]]*OO[[#This Row],[47]]</f>
        <v>1.9034447788378751E-4</v>
      </c>
      <c r="AX479" s="10">
        <f>3/24000000*OO[[#This Row],[106 (02JUL1985 03:00:00)-Water Temperature (C)]]*OO[[#This Row],[48]]</f>
        <v>6.0402863312824997E-4</v>
      </c>
      <c r="AY479" s="10">
        <f>3/24000000*OO[[#This Row],[107 (02JUL1985 06:00:00)-Water Temperature (C)]]*OO[[#This Row],[49]]</f>
        <v>1.6513520480684997E-3</v>
      </c>
      <c r="AZ479" s="10">
        <f>3/24000000*OO[[#This Row],[108 (02JUL1985 09:00:00)-Water Temperature (C)]]*OO[[#This Row],[50]]</f>
        <v>4.0116360268372502E-3</v>
      </c>
      <c r="BA479" s="10">
        <f>3/24000000*OO[[#This Row],[109 (02JUL1985 12:00:00)-Water Temperature (C)]]*OO[[#This Row],[51]]</f>
        <v>8.6799165460874992E-3</v>
      </c>
      <c r="BB479" s="10">
        <f>3/24000000*OO[[#This Row],[110 (02JUL1985 15:00:00)-Water Temperature (C)]]*OO[[#This Row],[52]]</f>
        <v>1.6869583397944997E-2</v>
      </c>
      <c r="BC479" s="10">
        <f>3/24000000*OO[[#This Row],[111 (02JUL1985 18:00:00)-Water Temperature (C)]]*OO[[#This Row],[53]]</f>
        <v>2.9509724135823746E-2</v>
      </c>
      <c r="BD479" s="10">
        <f>3/24000000*OO[[#This Row],[112 (02JUL1985 21:00:00)-Water Temperature (C)]]*OO[[#This Row],[54]]</f>
        <v>4.6338656797674994E-2</v>
      </c>
      <c r="BE479" s="10">
        <f>3/24000000*OO[[#This Row],[113 (03JUL1985 00:00:00)-Water Temperature (C)]]*OO[[#This Row],[55]]</f>
        <v>6.6790556626499992E-2</v>
      </c>
      <c r="BF479" s="10">
        <f>3/24000000*OO[[#This Row],[114 (03JUL1985 03:00:00)-Water Temperature (C)]]*OO[[#This Row],[56]]</f>
        <v>8.9661907946124997E-2</v>
      </c>
      <c r="BG479" s="10">
        <f>3/24000000*OO[[#This Row],[115 (03JUL1985 06:00:00)-Water Temperature (C)]]*OO[[#This Row],[57]]</f>
        <v>0.11381146976546248</v>
      </c>
      <c r="BH479" s="10">
        <f>3/24000000*OO[[#This Row],[116 (03JUL1985 09:00:00)-Water Temperature (C)]]*OO[[#This Row],[58]]</f>
        <v>0.13991188281098751</v>
      </c>
      <c r="BI479" s="10">
        <f>3/24000000*OO[[#This Row],[117 (03JUL1985 12:00:00)-Water Temperature (C)]]*OO[[#This Row],[59]]</f>
        <v>0.16833087898517499</v>
      </c>
      <c r="BJ479" s="10">
        <f>3/24000000*OO[[#This Row],[118 (03JUL1985 15:00:00)-Water Temperature (C)]]*OO[[#This Row],[60]]</f>
        <v>0.1972374359105625</v>
      </c>
      <c r="BK479" s="10">
        <f>3/24000000*OO[[#This Row],[119 (03JUL1985 18:00:00)-Water Temperature (C)]]*OO[[#This Row],[61]]</f>
        <v>0.22035987299199999</v>
      </c>
      <c r="BL479" s="10">
        <f>3/24000000*OO[[#This Row],[120 (03JUL1985 21:00:00)-Water Temperature (C)]]*OO[[#This Row],[62]]</f>
        <v>0.23501669225319999</v>
      </c>
      <c r="BM479" s="10">
        <f>3/24000000*OO[[#This Row],[121 (04JUL1985 00:00:00)-Water Temperature (C)]]*OO[[#This Row],[63]]</f>
        <v>0.24282620561745</v>
      </c>
      <c r="BN479" s="10">
        <f>3/24000000*OO[[#This Row],[122 (04JUL1985 03:00:00)-Water Temperature (C)]]*OO[[#This Row],[64]]</f>
        <v>0.246271608669725</v>
      </c>
      <c r="BO479" s="10">
        <f>3/24000000*OO[[#This Row],[123 (04JUL1985 06:00:00)-Water Temperature (C)]]*OO[[#This Row],[65]]</f>
        <v>0.24655052220093748</v>
      </c>
      <c r="BP479" s="10">
        <f>3/24000000*OO[[#This Row],[124 (04JUL1985 09:00:00)-Water Temperature (C)]]*OO[[#This Row],[66]]</f>
        <v>0.24751022963406247</v>
      </c>
      <c r="BQ479" s="10">
        <f>3/24000000*OO[[#This Row],[125 (04JUL1985 12:00:00)-Water Temperature (C)]]*OO[[#This Row],[67]]</f>
        <v>0.24656692125487495</v>
      </c>
      <c r="BR479" s="10">
        <f>3/24000000*OO[[#This Row],[126 (04JUL1985 15:00:00)-Water Temperature (C)]]*OO[[#This Row],[68]]</f>
        <v>0.24180404963411253</v>
      </c>
      <c r="BS479" s="10">
        <f>3/24000000*OO[[#This Row],[127 (04JUL1985 18:00:00)-Water Temperature (C)]]*OO[[#This Row],[69]]</f>
        <v>0.23491523574907497</v>
      </c>
      <c r="BT479" s="10">
        <f>3/24000000*OO[[#This Row],[128 (04JUL1985 21:00:00)-Water Temperature (C)]]*OO[[#This Row],[70]]</f>
        <v>0.22735756347362499</v>
      </c>
      <c r="BU479" s="10">
        <f>3/24000000*OO[[#This Row],[129 (05JUL1985 00:00:00)-Water Temperature (C)]]*OO[[#This Row],[71]]</f>
        <v>0.21865631189187501</v>
      </c>
      <c r="BV479" s="10">
        <f>3/24000000*OO[[#This Row],[130 (05JUL1985 03:00:00)-Water Temperature (C)]]*OO[[#This Row],[72]]</f>
        <v>0.20949539075644996</v>
      </c>
      <c r="BW479" s="10">
        <f>3/24000000*OO[[#This Row],[131 (05JUL1985 06:00:00)-Water Temperature (C)]]*OO[[#This Row],[73]]</f>
        <v>0.19999215798782499</v>
      </c>
      <c r="BX479" s="10">
        <f>3/24000000*OO[[#This Row],[132 (05JUL1985 09:00:00)-Water Temperature (C)]]*OO[[#This Row],[74]]</f>
        <v>0.19380645556159998</v>
      </c>
      <c r="BY479" s="10">
        <f>3/24000000*OO[[#This Row],[133 (05JUL1985 12:00:00)-Water Temperature (C)]]*OO[[#This Row],[75]]</f>
        <v>0.19204479119727499</v>
      </c>
      <c r="BZ479" s="10">
        <f>3/24000000*OO[[#This Row],[134 (05JUL1985 15:00:00)-Water Temperature (C)]]*OO[[#This Row],[76]]</f>
        <v>0.19287309698249999</v>
      </c>
      <c r="CA479" s="10">
        <f>3/24000000*OO[[#This Row],[135 (05JUL1985 18:00:00)-Water Temperature (C)]]*OO[[#This Row],[77]]</f>
        <v>0.1909831810131</v>
      </c>
      <c r="CB479" s="10">
        <f>3/24000000*OO[[#This Row],[136 (05JUL1985 21:00:00)-Water Temperature (C)]]*OO[[#This Row],[78]]</f>
        <v>0.18369757132215001</v>
      </c>
      <c r="CC479" s="10">
        <f>3/24000000*OO[[#This Row],[137 (06JUL1985 00:00:00)-Water Temperature (C)]]*OO[[#This Row],[79]]</f>
        <v>0.17462519458120002</v>
      </c>
      <c r="CD479" s="10">
        <f>3/24000000*OO[[#This Row],[138 (06JUL1985 03:00:00)-Water Temperature (C)]]*OO[[#This Row],[80]]</f>
        <v>0.1664699462859125</v>
      </c>
      <c r="CE479" s="10">
        <f>3/24000000*OO[[#This Row],[139 (06JUL1985 06:00:00)-Water Temperature (C)]]*OO[[#This Row],[81]]</f>
        <v>0.15868601651100001</v>
      </c>
      <c r="CF479" s="10">
        <f>3/24000000*OO[[#This Row],[140 (06JUL1985 09:00:00)-Water Temperature (C)]]*OO[[#This Row],[82]]</f>
        <v>0.15244200376886249</v>
      </c>
      <c r="CG479" s="10">
        <f>3/24000000*OO[[#This Row],[141 (06JUL1985 12:00:00)-Water Temperature (C)]]*OO[[#This Row],[83]]</f>
        <v>0.14806459994497501</v>
      </c>
      <c r="CH479" s="10">
        <f>3/24000000*OO[[#This Row],[142 (06JUL1985 15:00:00)-Water Temperature (C)]]*OO[[#This Row],[84]]</f>
        <v>0.14366289047906247</v>
      </c>
      <c r="CI479" s="10">
        <f>3/24000000*OO[[#This Row],[143 (06JUL1985 18:00:00)-Water Temperature (C)]]*OO[[#This Row],[85]]</f>
        <v>0.13897720835624999</v>
      </c>
      <c r="CJ479" s="10">
        <f>3/24000000*OO[[#This Row],[144 (06JUL1985 21:00:00)-Water Temperature (C)]]*OO[[#This Row],[86]]</f>
        <v>0.13360926463754999</v>
      </c>
      <c r="CK479" s="10">
        <f>3/24000000*OO[[#This Row],[145 (07JUL1985 00:00:00)-Water Temperature (C)]]*OO[[#This Row],[87]]</f>
        <v>0.12710208433536252</v>
      </c>
      <c r="CL479" s="10">
        <f>3/24000000*OO[[#This Row],[146 (07JUL1985 03:00:00)-Water Temperature (C)]]*OO[[#This Row],[88]]</f>
        <v>0.121131500367</v>
      </c>
      <c r="CM479" s="10">
        <f>3/24000000*OO[[#This Row],[147 (07JUL1985 06:00:00)-Water Temperature (C)]]*OO[[#This Row],[89]]</f>
        <v>0.1157455033434</v>
      </c>
      <c r="CN479" s="10">
        <f>3/24000000*OO[[#This Row],[148 (07JUL1985 09:00:00)-Water Temperature (C)]]*OO[[#This Row],[90]]</f>
        <v>0.11197950317612501</v>
      </c>
      <c r="CO479" s="10">
        <f>3/24000000*OO[[#This Row],[149 (07JUL1985 12:00:00)-Water Temperature (C)]]*OO[[#This Row],[91]]</f>
        <v>0.1090432220001375</v>
      </c>
      <c r="CP479" s="10">
        <f>3/24000000*OO[[#This Row],[150 (07JUL1985 15:00:00)-Water Temperature (C)]]*OO[[#This Row],[92]]</f>
        <v>0.10749016084341249</v>
      </c>
      <c r="CQ479" s="10">
        <f>3/24000000*OO[[#This Row],[151 (07JUL1985 18:00:00)-Water Temperature (C)]]*OO[[#This Row],[93]]</f>
        <v>0.1065291454898</v>
      </c>
      <c r="CR479" s="10">
        <f>3/24000000*OO[[#This Row],[152 (07JUL1985 21:00:00)-Water Temperature (C)]]*OO[[#This Row],[94]]</f>
        <v>0.1036645867866</v>
      </c>
      <c r="CS479" s="10">
        <f>3/24000000*OO[[#This Row],[153 (08JUL1985 00:00:00)-Water Temperature (C)]]*OO[[#This Row],[95]]</f>
        <v>9.8758790480949987E-2</v>
      </c>
      <c r="CT479" s="10">
        <f>3/24000000*OO[[#This Row],[154 (08JUL1985 03:00:00)-Water Temperature (C)]]*OO[[#This Row],[96]]</f>
        <v>9.4092908121900007E-2</v>
      </c>
      <c r="CU479" s="10">
        <f>3/24000000*OO[[#This Row],[155 (08JUL1985 06:00:00)-Water Temperature (C)]]*OO[[#This Row],[97]]</f>
        <v>9.0126124568325E-2</v>
      </c>
      <c r="CV479" s="10">
        <f>3/24000000*OO[[#This Row],[156 (08JUL1985 09:00:00)-Water Temperature (C)]]*OO[[#This Row],[98]]</f>
        <v>8.7600519475687491E-2</v>
      </c>
      <c r="CW479" s="10">
        <f>3/24000000*OO[[#This Row],[157 (08JUL1985 12:00:00)-Water Temperature (C)]]*OO[[#This Row],[99]]</f>
        <v>8.4855073853999999E-2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0</v>
      </c>
      <c r="AA480" s="10">
        <f>3/24000000*OO[[#This Row],[83 (29JUN1985 06:00:00)-Water Temperature (C)]]*OO[[#This Row],[25]]</f>
        <v>0</v>
      </c>
      <c r="AB480" s="10">
        <f>3/24000000*OO[[#This Row],[84 (29JUN1985 09:00:00)-Water Temperature (C)]]*OO[[#This Row],[26]]</f>
        <v>0</v>
      </c>
      <c r="AC480" s="10">
        <f>3/24000000*OO[[#This Row],[85 (29JUN1985 12:00:00)-Water Temperature (C)]]*OO[[#This Row],[27]]</f>
        <v>0</v>
      </c>
      <c r="AD480" s="10">
        <f>3/24000000*OO[[#This Row],[86 (29JUN1985 15:00:00)-Water Temperature (C)]]*OO[[#This Row],[28]]</f>
        <v>0</v>
      </c>
      <c r="AE480" s="10">
        <f>3/24000000*OO[[#This Row],[88 (29JUN1985 21:00:00)-Water Temperature (C)]]*OO[[#This Row],[30]]</f>
        <v>4.2937564380739997E-35</v>
      </c>
      <c r="AF480" s="10">
        <f>3/24000000*OO[[#This Row],[88 (29JUN1985 21:00:00)-Water Temperature (C)]]*OO[[#This Row],[30]]</f>
        <v>4.2937564380739997E-35</v>
      </c>
      <c r="AG480" s="10">
        <f>3/24000000*OO[[#This Row],[89 (30JUN1985 00:00:00)-Water Temperature (C)]]*OO[[#This Row],[31]]</f>
        <v>5.3720870616659987E-31</v>
      </c>
      <c r="AH480" s="10">
        <f>3/24000000*OO[[#This Row],[90 (30JUN1985 03:00:00)-Water Temperature (C)]]*OO[[#This Row],[32]]</f>
        <v>1.6287221453018751E-27</v>
      </c>
      <c r="AI480" s="10">
        <f>3/24000000*OO[[#This Row],[91 (30JUN1985 06:00:00)-Water Temperature (C)]]*OO[[#This Row],[33]]</f>
        <v>1.7659259848649998E-24</v>
      </c>
      <c r="AJ480" s="10">
        <f>3/24000000*OO[[#This Row],[92 (30JUN1985 09:00:00)-Water Temperature (C)]]*OO[[#This Row],[34]]</f>
        <v>8.531068664872499E-22</v>
      </c>
      <c r="AK480" s="10">
        <f>3/24000000*OO[[#This Row],[93 (30JUN1985 12:00:00)-Water Temperature (C)]]*OO[[#This Row],[35]]</f>
        <v>2.0891227793692498E-19</v>
      </c>
      <c r="AL480" s="10">
        <f>3/24000000*OO[[#This Row],[94 (30JUN1985 15:00:00)-Water Temperature (C)]]*OO[[#This Row],[36]]</f>
        <v>2.8628619767962504E-17</v>
      </c>
      <c r="AM480" s="10">
        <f>3/24000000*OO[[#This Row],[95 (30JUN1985 18:00:00)-Water Temperature (C)]]*OO[[#This Row],[37]]</f>
        <v>2.3303623036657497E-15</v>
      </c>
      <c r="AN480" s="10">
        <f>3/24000000*OO[[#This Row],[96 (30JUN1985 21:00:00)-Water Temperature (C)]]*OO[[#This Row],[38]]</f>
        <v>1.17141496608675E-13</v>
      </c>
      <c r="AO480" s="10">
        <f>3/24000000*OO[[#This Row],[97 (01JUL1985 00:00:00)-Water Temperature (C)]]*OO[[#This Row],[39]]</f>
        <v>3.8695241472194996E-12</v>
      </c>
      <c r="AP480" s="10">
        <f>3/24000000*OO[[#This Row],[98 (01JUL1985 03:00:00)-Water Temperature (C)]]*OO[[#This Row],[40]]</f>
        <v>8.8394595857837491E-11</v>
      </c>
      <c r="AQ480" s="10">
        <f>3/24000000*OO[[#This Row],[99 (01JUL1985 06:00:00)-Water Temperature (C)]]*OO[[#This Row],[41]]</f>
        <v>1.4501403315849998E-9</v>
      </c>
      <c r="AR480" s="10">
        <f>3/24000000*OO[[#This Row],[100 (01JUL1985 09:00:00)-Water Temperature (C)]]*OO[[#This Row],[42]]</f>
        <v>1.7846801275575E-8</v>
      </c>
      <c r="AS480" s="10">
        <f>3/24000000*OO[[#This Row],[101 (01JUL1985 12:00:00)-Water Temperature (C)]]*OO[[#This Row],[43]]</f>
        <v>1.674672897365125E-7</v>
      </c>
      <c r="AT480" s="10">
        <f>3/24000000*OO[[#This Row],[102 (01JUL1985 15:00:00)-Water Temperature (C)]]*OO[[#This Row],[44]]</f>
        <v>1.2248579747793748E-6</v>
      </c>
      <c r="AU480" s="10">
        <f>3/24000000*OO[[#This Row],[103 (01JUL1985 18:00:00)-Water Temperature (C)]]*OO[[#This Row],[45]]</f>
        <v>7.0727912670262488E-6</v>
      </c>
      <c r="AV480" s="10">
        <f>3/24000000*OO[[#This Row],[104 (01JUL1985 21:00:00)-Water Temperature (C)]]*OO[[#This Row],[46]]</f>
        <v>3.3090016744768749E-5</v>
      </c>
      <c r="AW480" s="10">
        <f>3/24000000*OO[[#This Row],[105 (02JUL1985 00:00:00)-Water Temperature (C)]]*OO[[#This Row],[47]]</f>
        <v>1.2770754949309999E-4</v>
      </c>
      <c r="AX480" s="10">
        <f>3/24000000*OO[[#This Row],[106 (02JUL1985 03:00:00)-Water Temperature (C)]]*OO[[#This Row],[48]]</f>
        <v>4.1646407851125003E-4</v>
      </c>
      <c r="AY480" s="10">
        <f>3/24000000*OO[[#This Row],[107 (02JUL1985 06:00:00)-Water Temperature (C)]]*OO[[#This Row],[49]]</f>
        <v>1.168890517395E-3</v>
      </c>
      <c r="AZ480" s="10">
        <f>3/24000000*OO[[#This Row],[108 (02JUL1985 09:00:00)-Water Temperature (C)]]*OO[[#This Row],[50]]</f>
        <v>2.9110931832131248E-3</v>
      </c>
      <c r="BA480" s="10">
        <f>3/24000000*OO[[#This Row],[109 (02JUL1985 12:00:00)-Water Temperature (C)]]*OO[[#This Row],[51]]</f>
        <v>6.4492291754962502E-3</v>
      </c>
      <c r="BB480" s="10">
        <f>3/24000000*OO[[#This Row],[110 (02JUL1985 15:00:00)-Water Temperature (C)]]*OO[[#This Row],[52]]</f>
        <v>1.2819427945031249E-2</v>
      </c>
      <c r="BC480" s="10">
        <f>3/24000000*OO[[#This Row],[111 (02JUL1985 18:00:00)-Water Temperature (C)]]*OO[[#This Row],[53]]</f>
        <v>2.2911743077413751E-2</v>
      </c>
      <c r="BD480" s="10">
        <f>3/24000000*OO[[#This Row],[112 (02JUL1985 21:00:00)-Water Temperature (C)]]*OO[[#This Row],[54]]</f>
        <v>3.6738581018919997E-2</v>
      </c>
      <c r="BE480" s="10">
        <f>3/24000000*OO[[#This Row],[113 (03JUL1985 00:00:00)-Water Temperature (C)]]*OO[[#This Row],[55]]</f>
        <v>5.4026024676518757E-2</v>
      </c>
      <c r="BF480" s="10">
        <f>3/24000000*OO[[#This Row],[114 (03JUL1985 03:00:00)-Water Temperature (C)]]*OO[[#This Row],[56]]</f>
        <v>7.3912533084424983E-2</v>
      </c>
      <c r="BG480" s="10">
        <f>3/24000000*OO[[#This Row],[115 (03JUL1985 06:00:00)-Water Temperature (C)]]*OO[[#This Row],[57]]</f>
        <v>9.5488680794587499E-2</v>
      </c>
      <c r="BH480" s="10">
        <f>3/24000000*OO[[#This Row],[116 (03JUL1985 09:00:00)-Water Temperature (C)]]*OO[[#This Row],[58]]</f>
        <v>0.1192602118871</v>
      </c>
      <c r="BI480" s="10">
        <f>3/24000000*OO[[#This Row],[117 (03JUL1985 12:00:00)-Water Temperature (C)]]*OO[[#This Row],[59]]</f>
        <v>0.1454900176758</v>
      </c>
      <c r="BJ480" s="10">
        <f>3/24000000*OO[[#This Row],[118 (03JUL1985 15:00:00)-Water Temperature (C)]]*OO[[#This Row],[60]]</f>
        <v>0.17259491447432498</v>
      </c>
      <c r="BK480" s="10">
        <f>3/24000000*OO[[#This Row],[119 (03JUL1985 18:00:00)-Water Temperature (C)]]*OO[[#This Row],[61]]</f>
        <v>0.1950840937794</v>
      </c>
      <c r="BL480" s="10">
        <f>3/24000000*OO[[#This Row],[120 (03JUL1985 21:00:00)-Water Temperature (C)]]*OO[[#This Row],[62]]</f>
        <v>0.21037511298375</v>
      </c>
      <c r="BM480" s="10">
        <f>3/24000000*OO[[#This Row],[121 (04JUL1985 00:00:00)-Water Temperature (C)]]*OO[[#This Row],[63]]</f>
        <v>0.21961894235064999</v>
      </c>
      <c r="BN480" s="10">
        <f>3/24000000*OO[[#This Row],[122 (04JUL1985 03:00:00)-Water Temperature (C)]]*OO[[#This Row],[64]]</f>
        <v>0.22481071675987496</v>
      </c>
      <c r="BO480" s="10">
        <f>3/24000000*OO[[#This Row],[123 (04JUL1985 06:00:00)-Water Temperature (C)]]*OO[[#This Row],[65]]</f>
        <v>0.22694343414806251</v>
      </c>
      <c r="BP480" s="10">
        <f>3/24000000*OO[[#This Row],[124 (04JUL1985 09:00:00)-Water Temperature (C)]]*OO[[#This Row],[66]]</f>
        <v>0.22945349301179999</v>
      </c>
      <c r="BQ480" s="10">
        <f>3/24000000*OO[[#This Row],[125 (04JUL1985 12:00:00)-Water Temperature (C)]]*OO[[#This Row],[67]]</f>
        <v>0.23002407746075001</v>
      </c>
      <c r="BR480" s="10">
        <f>3/24000000*OO[[#This Row],[126 (04JUL1985 15:00:00)-Water Temperature (C)]]*OO[[#This Row],[68]]</f>
        <v>0.22694643506159998</v>
      </c>
      <c r="BS480" s="10">
        <f>3/24000000*OO[[#This Row],[127 (04JUL1985 18:00:00)-Water Temperature (C)]]*OO[[#This Row],[69]]</f>
        <v>0.22173280810974999</v>
      </c>
      <c r="BT480" s="10">
        <f>3/24000000*OO[[#This Row],[128 (04JUL1985 21:00:00)-Water Temperature (C)]]*OO[[#This Row],[70]]</f>
        <v>0.21569606571142497</v>
      </c>
      <c r="BU480" s="10">
        <f>3/24000000*OO[[#This Row],[129 (05JUL1985 00:00:00)-Water Temperature (C)]]*OO[[#This Row],[71]]</f>
        <v>0.20844259573560001</v>
      </c>
      <c r="BV480" s="10">
        <f>3/24000000*OO[[#This Row],[130 (05JUL1985 03:00:00)-Water Temperature (C)]]*OO[[#This Row],[72]]</f>
        <v>0.2005935109670125</v>
      </c>
      <c r="BW480" s="10">
        <f>3/24000000*OO[[#This Row],[131 (05JUL1985 06:00:00)-Water Temperature (C)]]*OO[[#This Row],[73]]</f>
        <v>0.19229064946837501</v>
      </c>
      <c r="BX480" s="10">
        <f>3/24000000*OO[[#This Row],[132 (05JUL1985 09:00:00)-Water Temperature (C)]]*OO[[#This Row],[74]]</f>
        <v>0.18696300917404998</v>
      </c>
      <c r="BY480" s="10">
        <f>3/24000000*OO[[#This Row],[133 (05JUL1985 12:00:00)-Water Temperature (C)]]*OO[[#This Row],[75]]</f>
        <v>0.18568332859999997</v>
      </c>
      <c r="BZ480" s="10">
        <f>3/24000000*OO[[#This Row],[134 (05JUL1985 15:00:00)-Water Temperature (C)]]*OO[[#This Row],[76]]</f>
        <v>0.18676517030943748</v>
      </c>
      <c r="CA480" s="10">
        <f>3/24000000*OO[[#This Row],[135 (05JUL1985 18:00:00)-Water Temperature (C)]]*OO[[#This Row],[77]]</f>
        <v>0.18525058862499996</v>
      </c>
      <c r="CB480" s="10">
        <f>3/24000000*OO[[#This Row],[136 (05JUL1985 21:00:00)-Water Temperature (C)]]*OO[[#This Row],[78]]</f>
        <v>0.17863037382274996</v>
      </c>
      <c r="CC480" s="10">
        <f>3/24000000*OO[[#This Row],[137 (06JUL1985 00:00:00)-Water Temperature (C)]]*OO[[#This Row],[79]]</f>
        <v>0.1702522343715</v>
      </c>
      <c r="CD480" s="10">
        <f>3/24000000*OO[[#This Row],[138 (06JUL1985 03:00:00)-Water Temperature (C)]]*OO[[#This Row],[80]]</f>
        <v>0.16268798965949999</v>
      </c>
      <c r="CE480" s="10">
        <f>3/24000000*OO[[#This Row],[139 (06JUL1985 06:00:00)-Water Temperature (C)]]*OO[[#This Row],[81]]</f>
        <v>0.15544585771893749</v>
      </c>
      <c r="CF480" s="10">
        <f>3/24000000*OO[[#This Row],[140 (06JUL1985 09:00:00)-Water Temperature (C)]]*OO[[#This Row],[82]]</f>
        <v>0.14963904105584999</v>
      </c>
      <c r="CG480" s="10">
        <f>3/24000000*OO[[#This Row],[141 (06JUL1985 12:00:00)-Water Temperature (C)]]*OO[[#This Row],[83]]</f>
        <v>0.14558515587197501</v>
      </c>
      <c r="CH480" s="10">
        <f>3/24000000*OO[[#This Row],[142 (06JUL1985 15:00:00)-Water Temperature (C)]]*OO[[#This Row],[84]]</f>
        <v>0.14148665123365001</v>
      </c>
      <c r="CI480" s="10">
        <f>3/24000000*OO[[#This Row],[143 (06JUL1985 18:00:00)-Water Temperature (C)]]*OO[[#This Row],[85]]</f>
        <v>0.13711155540198749</v>
      </c>
      <c r="CJ480" s="10">
        <f>3/24000000*OO[[#This Row],[144 (06JUL1985 21:00:00)-Water Temperature (C)]]*OO[[#This Row],[86]]</f>
        <v>0.132055192089925</v>
      </c>
      <c r="CK480" s="10">
        <f>3/24000000*OO[[#This Row],[145 (07JUL1985 00:00:00)-Water Temperature (C)]]*OO[[#This Row],[87]]</f>
        <v>0.12589453675956247</v>
      </c>
      <c r="CL480" s="10">
        <f>3/24000000*OO[[#This Row],[146 (07JUL1985 03:00:00)-Water Temperature (C)]]*OO[[#This Row],[88]]</f>
        <v>0.12022407022762499</v>
      </c>
      <c r="CM480" s="10">
        <f>3/24000000*OO[[#This Row],[147 (07JUL1985 06:00:00)-Water Temperature (C)]]*OO[[#This Row],[89]]</f>
        <v>0.1150945116824625</v>
      </c>
      <c r="CN480" s="10">
        <f>3/24000000*OO[[#This Row],[148 (07JUL1985 09:00:00)-Water Temperature (C)]]*OO[[#This Row],[90]]</f>
        <v>0.11150929641456249</v>
      </c>
      <c r="CO480" s="10">
        <f>3/24000000*OO[[#This Row],[149 (07JUL1985 12:00:00)-Water Temperature (C)]]*OO[[#This Row],[91]]</f>
        <v>0.10871048190241249</v>
      </c>
      <c r="CP480" s="10">
        <f>3/24000000*OO[[#This Row],[150 (07JUL1985 15:00:00)-Water Temperature (C)]]*OO[[#This Row],[92]]</f>
        <v>0.1072337177675</v>
      </c>
      <c r="CQ480" s="10">
        <f>3/24000000*OO[[#This Row],[151 (07JUL1985 18:00:00)-Water Temperature (C)]]*OO[[#This Row],[93]]</f>
        <v>0.10632160496159999</v>
      </c>
      <c r="CR480" s="10">
        <f>3/24000000*OO[[#This Row],[152 (07JUL1985 21:00:00)-Water Temperature (C)]]*OO[[#This Row],[94]]</f>
        <v>0.1035583418683125</v>
      </c>
      <c r="CS480" s="10">
        <f>3/24000000*OO[[#This Row],[153 (08JUL1985 00:00:00)-Water Temperature (C)]]*OO[[#This Row],[95]]</f>
        <v>9.8819651469825007E-2</v>
      </c>
      <c r="CT480" s="10">
        <f>3/24000000*OO[[#This Row],[154 (08JUL1985 03:00:00)-Water Temperature (C)]]*OO[[#This Row],[96]]</f>
        <v>9.4302884480000002E-2</v>
      </c>
      <c r="CU480" s="10">
        <f>3/24000000*OO[[#This Row],[155 (08JUL1985 06:00:00)-Water Temperature (C)]]*OO[[#This Row],[97]]</f>
        <v>9.0456428530650002E-2</v>
      </c>
      <c r="CV480" s="10">
        <f>3/24000000*OO[[#This Row],[156 (08JUL1985 09:00:00)-Water Temperature (C)]]*OO[[#This Row],[98]]</f>
        <v>8.8002860720774997E-2</v>
      </c>
      <c r="CW480" s="10">
        <f>3/24000000*OO[[#This Row],[157 (08JUL1985 12:00:00)-Water Temperature (C)]]*OO[[#This Row],[99]]</f>
        <v>8.5325077351862497E-2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0</v>
      </c>
      <c r="AA481" s="10">
        <f>3/24000000*OO[[#This Row],[83 (29JUN1985 06:00:00)-Water Temperature (C)]]*OO[[#This Row],[25]]</f>
        <v>0</v>
      </c>
      <c r="AB481" s="10">
        <f>3/24000000*OO[[#This Row],[84 (29JUN1985 09:00:00)-Water Temperature (C)]]*OO[[#This Row],[26]]</f>
        <v>0</v>
      </c>
      <c r="AC481" s="10">
        <f>3/24000000*OO[[#This Row],[85 (29JUN1985 12:00:00)-Water Temperature (C)]]*OO[[#This Row],[27]]</f>
        <v>0</v>
      </c>
      <c r="AD481" s="10">
        <f>3/24000000*OO[[#This Row],[86 (29JUN1985 15:00:00)-Water Temperature (C)]]*OO[[#This Row],[28]]</f>
        <v>0</v>
      </c>
      <c r="AE481" s="10">
        <f>3/24000000*OO[[#This Row],[88 (29JUN1985 21:00:00)-Water Temperature (C)]]*OO[[#This Row],[30]]</f>
        <v>1.2401819699894999E-35</v>
      </c>
      <c r="AF481" s="10">
        <f>3/24000000*OO[[#This Row],[88 (29JUN1985 21:00:00)-Water Temperature (C)]]*OO[[#This Row],[30]]</f>
        <v>1.2401819699894999E-35</v>
      </c>
      <c r="AG481" s="10">
        <f>3/24000000*OO[[#This Row],[89 (30JUN1985 00:00:00)-Water Temperature (C)]]*OO[[#This Row],[31]]</f>
        <v>1.7115396668909998E-31</v>
      </c>
      <c r="AH481" s="10">
        <f>3/24000000*OO[[#This Row],[90 (30JUN1985 03:00:00)-Water Temperature (C)]]*OO[[#This Row],[32]]</f>
        <v>5.6179991199962492E-28</v>
      </c>
      <c r="AI481" s="10">
        <f>3/24000000*OO[[#This Row],[91 (30JUN1985 06:00:00)-Water Temperature (C)]]*OO[[#This Row],[33]]</f>
        <v>6.4888929929249986E-25</v>
      </c>
      <c r="AJ481" s="10">
        <f>3/24000000*OO[[#This Row],[92 (30JUN1985 09:00:00)-Water Temperature (C)]]*OO[[#This Row],[34]]</f>
        <v>3.3170164237624994E-22</v>
      </c>
      <c r="AK481" s="10">
        <f>3/24000000*OO[[#This Row],[93 (30JUN1985 12:00:00)-Water Temperature (C)]]*OO[[#This Row],[35]]</f>
        <v>8.5443097405499989E-20</v>
      </c>
      <c r="AL481" s="10">
        <f>3/24000000*OO[[#This Row],[94 (30JUN1985 15:00:00)-Water Temperature (C)]]*OO[[#This Row],[36]]</f>
        <v>1.2266737942068749E-17</v>
      </c>
      <c r="AM481" s="10">
        <f>3/24000000*OO[[#This Row],[95 (30JUN1985 18:00:00)-Water Temperature (C)]]*OO[[#This Row],[37]]</f>
        <v>1.042464757780625E-15</v>
      </c>
      <c r="AN481" s="10">
        <f>3/24000000*OO[[#This Row],[96 (30JUN1985 21:00:00)-Water Temperature (C)]]*OO[[#This Row],[38]]</f>
        <v>5.4599280602925001E-14</v>
      </c>
      <c r="AO481" s="10">
        <f>3/24000000*OO[[#This Row],[97 (01JUL1985 00:00:00)-Water Temperature (C)]]*OO[[#This Row],[39]]</f>
        <v>1.8762121991939999E-12</v>
      </c>
      <c r="AP481" s="10">
        <f>3/24000000*OO[[#This Row],[98 (01JUL1985 03:00:00)-Water Temperature (C)]]*OO[[#This Row],[40]]</f>
        <v>4.4530566247814992E-11</v>
      </c>
      <c r="AQ481" s="10">
        <f>3/24000000*OO[[#This Row],[99 (01JUL1985 06:00:00)-Water Temperature (C)]]*OO[[#This Row],[41]]</f>
        <v>7.5796759693599984E-10</v>
      </c>
      <c r="AR481" s="10">
        <f>3/24000000*OO[[#This Row],[100 (01JUL1985 09:00:00)-Water Temperature (C)]]*OO[[#This Row],[42]]</f>
        <v>9.6603163728999998E-9</v>
      </c>
      <c r="AS481" s="10">
        <f>3/24000000*OO[[#This Row],[101 (01JUL1985 12:00:00)-Water Temperature (C)]]*OO[[#This Row],[43]]</f>
        <v>9.3737522963812495E-8</v>
      </c>
      <c r="AT481" s="10">
        <f>3/24000000*OO[[#This Row],[102 (01JUL1985 15:00:00)-Water Temperature (C)]]*OO[[#This Row],[44]]</f>
        <v>7.0783095791437491E-7</v>
      </c>
      <c r="AU481" s="10">
        <f>3/24000000*OO[[#This Row],[103 (01JUL1985 18:00:00)-Water Temperature (C)]]*OO[[#This Row],[45]]</f>
        <v>4.2149772801349993E-6</v>
      </c>
      <c r="AV481" s="10">
        <f>3/24000000*OO[[#This Row],[104 (01JUL1985 21:00:00)-Water Temperature (C)]]*OO[[#This Row],[46]]</f>
        <v>2.031620696472E-5</v>
      </c>
      <c r="AW481" s="10">
        <f>3/24000000*OO[[#This Row],[105 (02JUL1985 00:00:00)-Water Temperature (C)]]*OO[[#This Row],[47]]</f>
        <v>8.0725863925349998E-5</v>
      </c>
      <c r="AX481" s="10">
        <f>3/24000000*OO[[#This Row],[106 (02JUL1985 03:00:00)-Water Temperature (C)]]*OO[[#This Row],[48]]</f>
        <v>2.7078363539699996E-4</v>
      </c>
      <c r="AY481" s="10">
        <f>3/24000000*OO[[#This Row],[107 (02JUL1985 06:00:00)-Water Temperature (C)]]*OO[[#This Row],[49]]</f>
        <v>7.8102409888125004E-4</v>
      </c>
      <c r="AZ481" s="10">
        <f>3/24000000*OO[[#This Row],[108 (02JUL1985 09:00:00)-Water Temperature (C)]]*OO[[#This Row],[50]]</f>
        <v>1.9960354249368749E-3</v>
      </c>
      <c r="BA481" s="10">
        <f>3/24000000*OO[[#This Row],[109 (02JUL1985 12:00:00)-Water Temperature (C)]]*OO[[#This Row],[51]]</f>
        <v>4.5316989478912505E-3</v>
      </c>
      <c r="BB481" s="10">
        <f>3/24000000*OO[[#This Row],[110 (02JUL1985 15:00:00)-Water Temperature (C)]]*OO[[#This Row],[52]]</f>
        <v>9.2208492350425008E-3</v>
      </c>
      <c r="BC481" s="10">
        <f>3/24000000*OO[[#This Row],[111 (02JUL1985 18:00:00)-Water Temperature (C)]]*OO[[#This Row],[53]]</f>
        <v>1.6853026350159998E-2</v>
      </c>
      <c r="BD481" s="10">
        <f>3/24000000*OO[[#This Row],[112 (02JUL1985 21:00:00)-Water Temperature (C)]]*OO[[#This Row],[54]]</f>
        <v>2.7619775223888754E-2</v>
      </c>
      <c r="BE481" s="10">
        <f>3/24000000*OO[[#This Row],[113 (03JUL1985 00:00:00)-Water Temperature (C)]]*OO[[#This Row],[55]]</f>
        <v>4.1477704030289997E-2</v>
      </c>
      <c r="BF481" s="10">
        <f>3/24000000*OO[[#This Row],[114 (03JUL1985 03:00:00)-Water Temperature (C)]]*OO[[#This Row],[56]]</f>
        <v>5.7884617071179992E-2</v>
      </c>
      <c r="BG481" s="10">
        <f>3/24000000*OO[[#This Row],[115 (03JUL1985 06:00:00)-Water Temperature (C)]]*OO[[#This Row],[57]]</f>
        <v>7.6186750585287497E-2</v>
      </c>
      <c r="BH481" s="10">
        <f>3/24000000*OO[[#This Row],[116 (03JUL1985 09:00:00)-Water Temperature (C)]]*OO[[#This Row],[58]]</f>
        <v>9.6767314795562498E-2</v>
      </c>
      <c r="BI481" s="10">
        <f>3/24000000*OO[[#This Row],[117 (03JUL1985 12:00:00)-Water Temperature (C)]]*OO[[#This Row],[59]]</f>
        <v>0.11981636958303749</v>
      </c>
      <c r="BJ481" s="10">
        <f>3/24000000*OO[[#This Row],[118 (03JUL1985 15:00:00)-Water Temperature (C)]]*OO[[#This Row],[60]]</f>
        <v>0.14403325630832498</v>
      </c>
      <c r="BK481" s="10">
        <f>3/24000000*OO[[#This Row],[119 (03JUL1985 18:00:00)-Water Temperature (C)]]*OO[[#This Row],[61]]</f>
        <v>0.16484814032189998</v>
      </c>
      <c r="BL481" s="10">
        <f>3/24000000*OO[[#This Row],[120 (03JUL1985 21:00:00)-Water Temperature (C)]]*OO[[#This Row],[62]]</f>
        <v>0.17990047798625</v>
      </c>
      <c r="BM481" s="10">
        <f>3/24000000*OO[[#This Row],[121 (04JUL1985 00:00:00)-Water Temperature (C)]]*OO[[#This Row],[63]]</f>
        <v>0.1899203254486875</v>
      </c>
      <c r="BN481" s="10">
        <f>3/24000000*OO[[#This Row],[122 (04JUL1985 03:00:00)-Water Temperature (C)]]*OO[[#This Row],[64]]</f>
        <v>0.19639803322343752</v>
      </c>
      <c r="BO481" s="10">
        <f>3/24000000*OO[[#This Row],[123 (04JUL1985 06:00:00)-Water Temperature (C)]]*OO[[#This Row],[65]]</f>
        <v>0.20009173102139999</v>
      </c>
      <c r="BP481" s="10">
        <f>3/24000000*OO[[#This Row],[124 (04JUL1985 09:00:00)-Water Temperature (C)]]*OO[[#This Row],[66]]</f>
        <v>0.20392459958307499</v>
      </c>
      <c r="BQ481" s="10">
        <f>3/24000000*OO[[#This Row],[125 (04JUL1985 12:00:00)-Water Temperature (C)]]*OO[[#This Row],[67]]</f>
        <v>0.20588673326617499</v>
      </c>
      <c r="BR481" s="10">
        <f>3/24000000*OO[[#This Row],[126 (04JUL1985 15:00:00)-Water Temperature (C)]]*OO[[#This Row],[68]]</f>
        <v>0.20451555897933749</v>
      </c>
      <c r="BS481" s="10">
        <f>3/24000000*OO[[#This Row],[127 (04JUL1985 18:00:00)-Water Temperature (C)]]*OO[[#This Row],[69]]</f>
        <v>0.20109047661689999</v>
      </c>
      <c r="BT481" s="10">
        <f>3/24000000*OO[[#This Row],[128 (04JUL1985 21:00:00)-Water Temperature (C)]]*OO[[#This Row],[70]]</f>
        <v>0.19676062792162499</v>
      </c>
      <c r="BU481" s="10">
        <f>3/24000000*OO[[#This Row],[129 (05JUL1985 00:00:00)-Water Temperature (C)]]*OO[[#This Row],[71]]</f>
        <v>0.19119151847867499</v>
      </c>
      <c r="BV481" s="10">
        <f>3/24000000*OO[[#This Row],[130 (05JUL1985 03:00:00)-Water Temperature (C)]]*OO[[#This Row],[72]]</f>
        <v>0.18493796631161247</v>
      </c>
      <c r="BW481" s="10">
        <f>3/24000000*OO[[#This Row],[131 (05JUL1985 06:00:00)-Water Temperature (C)]]*OO[[#This Row],[73]]</f>
        <v>0.17813641481379996</v>
      </c>
      <c r="BX481" s="10">
        <f>3/24000000*OO[[#This Row],[132 (05JUL1985 09:00:00)-Water Temperature (C)]]*OO[[#This Row],[74]]</f>
        <v>0.17389083969810001</v>
      </c>
      <c r="BY481" s="10">
        <f>3/24000000*OO[[#This Row],[133 (05JUL1985 12:00:00)-Water Temperature (C)]]*OO[[#This Row],[75]]</f>
        <v>0.17320106441397501</v>
      </c>
      <c r="BZ481" s="10">
        <f>3/24000000*OO[[#This Row],[134 (05JUL1985 15:00:00)-Water Temperature (C)]]*OO[[#This Row],[76]]</f>
        <v>0.17457348716239998</v>
      </c>
      <c r="CA481" s="10">
        <f>3/24000000*OO[[#This Row],[135 (05JUL1985 18:00:00)-Water Temperature (C)]]*OO[[#This Row],[77]]</f>
        <v>0.17353750415324998</v>
      </c>
      <c r="CB481" s="10">
        <f>3/24000000*OO[[#This Row],[136 (05JUL1985 21:00:00)-Water Temperature (C)]]*OO[[#This Row],[78]]</f>
        <v>0.16780956970859998</v>
      </c>
      <c r="CC481" s="10">
        <f>3/24000000*OO[[#This Row],[137 (06JUL1985 00:00:00)-Water Temperature (C)]]*OO[[#This Row],[79]]</f>
        <v>0.16044287770910001</v>
      </c>
      <c r="CD481" s="10">
        <f>3/24000000*OO[[#This Row],[138 (06JUL1985 03:00:00)-Water Temperature (C)]]*OO[[#This Row],[80]]</f>
        <v>0.15376276198400002</v>
      </c>
      <c r="CE481" s="10">
        <f>3/24000000*OO[[#This Row],[139 (06JUL1985 06:00:00)-Water Temperature (C)]]*OO[[#This Row],[81]]</f>
        <v>0.14734111896077501</v>
      </c>
      <c r="CF481" s="10">
        <f>3/24000000*OO[[#This Row],[140 (06JUL1985 09:00:00)-Water Temperature (C)]]*OO[[#This Row],[82]]</f>
        <v>0.14217747998899999</v>
      </c>
      <c r="CG481" s="10">
        <f>3/24000000*OO[[#This Row],[141 (06JUL1985 12:00:00)-Water Temperature (C)]]*OO[[#This Row],[83]]</f>
        <v>0.13859562849879997</v>
      </c>
      <c r="CH481" s="10">
        <f>3/24000000*OO[[#This Row],[142 (06JUL1985 15:00:00)-Water Temperature (C)]]*OO[[#This Row],[84]]</f>
        <v>0.1349672770932</v>
      </c>
      <c r="CI481" s="10">
        <f>3/24000000*OO[[#This Row],[143 (06JUL1985 18:00:00)-Water Temperature (C)]]*OO[[#This Row],[85]]</f>
        <v>0.131067373763575</v>
      </c>
      <c r="CJ481" s="10">
        <f>3/24000000*OO[[#This Row],[144 (06JUL1985 21:00:00)-Water Temperature (C)]]*OO[[#This Row],[86]]</f>
        <v>0.12650035792485001</v>
      </c>
      <c r="CK481" s="10">
        <f>3/24000000*OO[[#This Row],[145 (07JUL1985 00:00:00)-Water Temperature (C)]]*OO[[#This Row],[87]]</f>
        <v>0.1208954493685125</v>
      </c>
      <c r="CL481" s="10">
        <f>3/24000000*OO[[#This Row],[146 (07JUL1985 03:00:00)-Water Temperature (C)]]*OO[[#This Row],[88]]</f>
        <v>0.11572465327477498</v>
      </c>
      <c r="CM481" s="10">
        <f>3/24000000*OO[[#This Row],[147 (07JUL1985 06:00:00)-Water Temperature (C)]]*OO[[#This Row],[89]]</f>
        <v>0.11103139816199999</v>
      </c>
      <c r="CN481" s="10">
        <f>3/24000000*OO[[#This Row],[148 (07JUL1985 09:00:00)-Water Temperature (C)]]*OO[[#This Row],[90]]</f>
        <v>0.10776083918118751</v>
      </c>
      <c r="CO481" s="10">
        <f>3/24000000*OO[[#This Row],[149 (07JUL1985 12:00:00)-Water Temperature (C)]]*OO[[#This Row],[91]]</f>
        <v>0.10520729016842499</v>
      </c>
      <c r="CP481" s="10">
        <f>3/24000000*OO[[#This Row],[150 (07JUL1985 15:00:00)-Water Temperature (C)]]*OO[[#This Row],[92]]</f>
        <v>0.1038764042736</v>
      </c>
      <c r="CQ481" s="10">
        <f>3/24000000*OO[[#This Row],[151 (07JUL1985 18:00:00)-Water Temperature (C)]]*OO[[#This Row],[93]]</f>
        <v>0.1030624715371625</v>
      </c>
      <c r="CR481" s="10">
        <f>3/24000000*OO[[#This Row],[152 (07JUL1985 21:00:00)-Water Temperature (C)]]*OO[[#This Row],[94]]</f>
        <v>0.10049452512555</v>
      </c>
      <c r="CS481" s="10">
        <f>3/24000000*OO[[#This Row],[153 (08JUL1985 00:00:00)-Water Temperature (C)]]*OO[[#This Row],[95]]</f>
        <v>9.6074711995799991E-2</v>
      </c>
      <c r="CT481" s="10">
        <f>3/24000000*OO[[#This Row],[154 (08JUL1985 03:00:00)-Water Temperature (C)]]*OO[[#This Row],[96]]</f>
        <v>9.1852800290212491E-2</v>
      </c>
      <c r="CU481" s="10">
        <f>3/24000000*OO[[#This Row],[155 (08JUL1985 06:00:00)-Water Temperature (C)]]*OO[[#This Row],[97]]</f>
        <v>8.8254336910512488E-2</v>
      </c>
      <c r="CV481" s="10">
        <f>3/24000000*OO[[#This Row],[156 (08JUL1985 09:00:00)-Water Temperature (C)]]*OO[[#This Row],[98]]</f>
        <v>8.5960262546549995E-2</v>
      </c>
      <c r="CW481" s="10">
        <f>3/24000000*OO[[#This Row],[157 (08JUL1985 12:00:00)-Water Temperature (C)]]*OO[[#This Row],[99]]</f>
        <v>8.3439105988062506E-2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0</v>
      </c>
      <c r="AA482" s="10">
        <f>3/24000000*OO[[#This Row],[83 (29JUN1985 06:00:00)-Water Temperature (C)]]*OO[[#This Row],[25]]</f>
        <v>0</v>
      </c>
      <c r="AB482" s="10">
        <f>3/24000000*OO[[#This Row],[84 (29JUN1985 09:00:00)-Water Temperature (C)]]*OO[[#This Row],[26]]</f>
        <v>0</v>
      </c>
      <c r="AC482" s="10">
        <f>3/24000000*OO[[#This Row],[85 (29JUN1985 12:00:00)-Water Temperature (C)]]*OO[[#This Row],[27]]</f>
        <v>0</v>
      </c>
      <c r="AD482" s="10">
        <f>3/24000000*OO[[#This Row],[86 (29JUN1985 15:00:00)-Water Temperature (C)]]*OO[[#This Row],[28]]</f>
        <v>0</v>
      </c>
      <c r="AE482" s="10">
        <f>3/24000000*OO[[#This Row],[88 (29JUN1985 21:00:00)-Water Temperature (C)]]*OO[[#This Row],[30]]</f>
        <v>3.9135830170177499E-36</v>
      </c>
      <c r="AF482" s="10">
        <f>3/24000000*OO[[#This Row],[88 (29JUN1985 21:00:00)-Water Temperature (C)]]*OO[[#This Row],[30]]</f>
        <v>3.9135830170177499E-36</v>
      </c>
      <c r="AG482" s="10">
        <f>3/24000000*OO[[#This Row],[89 (30JUN1985 00:00:00)-Water Temperature (C)]]*OO[[#This Row],[31]]</f>
        <v>5.9361420133799996E-32</v>
      </c>
      <c r="AH482" s="10">
        <f>3/24000000*OO[[#This Row],[90 (30JUN1985 03:00:00)-Water Temperature (C)]]*OO[[#This Row],[32]]</f>
        <v>2.105024830092E-28</v>
      </c>
      <c r="AI482" s="10">
        <f>3/24000000*OO[[#This Row],[91 (30JUN1985 06:00:00)-Water Temperature (C)]]*OO[[#This Row],[33]]</f>
        <v>2.5854863449187499E-25</v>
      </c>
      <c r="AJ482" s="10">
        <f>3/24000000*OO[[#This Row],[92 (30JUN1985 09:00:00)-Water Temperature (C)]]*OO[[#This Row],[34]]</f>
        <v>1.39613007881025E-22</v>
      </c>
      <c r="AK482" s="10">
        <f>3/24000000*OO[[#This Row],[93 (30JUN1985 12:00:00)-Water Temperature (C)]]*OO[[#This Row],[35]]</f>
        <v>3.7768689064560002E-20</v>
      </c>
      <c r="AL482" s="10">
        <f>3/24000000*OO[[#This Row],[94 (30JUN1985 15:00:00)-Water Temperature (C)]]*OO[[#This Row],[36]]</f>
        <v>5.6723901081750001E-18</v>
      </c>
      <c r="AM482" s="10">
        <f>3/24000000*OO[[#This Row],[95 (30JUN1985 18:00:00)-Water Temperature (C)]]*OO[[#This Row],[37]]</f>
        <v>5.0261526091156254E-16</v>
      </c>
      <c r="AN482" s="10">
        <f>3/24000000*OO[[#This Row],[96 (30JUN1985 21:00:00)-Water Temperature (C)]]*OO[[#This Row],[38]]</f>
        <v>2.7393250302824995E-14</v>
      </c>
      <c r="AO482" s="10">
        <f>3/24000000*OO[[#This Row],[97 (01JUL1985 00:00:00)-Water Temperature (C)]]*OO[[#This Row],[39]]</f>
        <v>9.7792415622849988E-13</v>
      </c>
      <c r="AP482" s="10">
        <f>3/24000000*OO[[#This Row],[98 (01JUL1985 03:00:00)-Water Temperature (C)]]*OO[[#This Row],[40]]</f>
        <v>2.4083832475818749E-11</v>
      </c>
      <c r="AQ482" s="10">
        <f>3/24000000*OO[[#This Row],[99 (01JUL1985 06:00:00)-Water Temperature (C)]]*OO[[#This Row],[41]]</f>
        <v>4.2481034775749998E-10</v>
      </c>
      <c r="AR482" s="10">
        <f>3/24000000*OO[[#This Row],[100 (01JUL1985 09:00:00)-Water Temperature (C)]]*OO[[#This Row],[42]]</f>
        <v>5.6006787030380004E-9</v>
      </c>
      <c r="AS482" s="10">
        <f>3/24000000*OO[[#This Row],[101 (01JUL1985 12:00:00)-Water Temperature (C)]]*OO[[#This Row],[43]]</f>
        <v>5.6136472594512499E-8</v>
      </c>
      <c r="AT482" s="10">
        <f>3/24000000*OO[[#This Row],[102 (01JUL1985 15:00:00)-Water Temperature (C)]]*OO[[#This Row],[44]]</f>
        <v>4.3721079112192504E-7</v>
      </c>
      <c r="AU482" s="10">
        <f>3/24000000*OO[[#This Row],[103 (01JUL1985 18:00:00)-Water Temperature (C)]]*OO[[#This Row],[45]]</f>
        <v>2.6821394231765002E-6</v>
      </c>
      <c r="AV482" s="10">
        <f>3/24000000*OO[[#This Row],[104 (01JUL1985 21:00:00)-Water Temperature (C)]]*OO[[#This Row],[46]]</f>
        <v>1.3305811637375002E-5</v>
      </c>
      <c r="AW482" s="10">
        <f>3/24000000*OO[[#This Row],[105 (02JUL1985 00:00:00)-Water Temperature (C)]]*OO[[#This Row],[47]]</f>
        <v>5.4377835241694999E-5</v>
      </c>
      <c r="AX482" s="10">
        <f>3/24000000*OO[[#This Row],[106 (02JUL1985 03:00:00)-Water Temperature (C)]]*OO[[#This Row],[48]]</f>
        <v>1.8743589417421249E-4</v>
      </c>
      <c r="AY482" s="10">
        <f>3/24000000*OO[[#This Row],[107 (02JUL1985 06:00:00)-Water Temperature (C)]]*OO[[#This Row],[49]]</f>
        <v>5.5505366599410005E-4</v>
      </c>
      <c r="AZ482" s="10">
        <f>3/24000000*OO[[#This Row],[108 (02JUL1985 09:00:00)-Water Temperature (C)]]*OO[[#This Row],[50]]</f>
        <v>1.4543786432192497E-3</v>
      </c>
      <c r="BA482" s="10">
        <f>3/24000000*OO[[#This Row],[109 (02JUL1985 12:00:00)-Water Temperature (C)]]*OO[[#This Row],[51]]</f>
        <v>3.3811495375049997E-3</v>
      </c>
      <c r="BB482" s="10">
        <f>3/24000000*OO[[#This Row],[110 (02JUL1985 15:00:00)-Water Temperature (C)]]*OO[[#This Row],[52]]</f>
        <v>7.0367679138224996E-3</v>
      </c>
      <c r="BC482" s="10">
        <f>3/24000000*OO[[#This Row],[111 (02JUL1985 18:00:00)-Water Temperature (C)]]*OO[[#This Row],[53]]</f>
        <v>1.3142880992535E-2</v>
      </c>
      <c r="BD482" s="10">
        <f>3/24000000*OO[[#This Row],[112 (02JUL1985 21:00:00)-Water Temperature (C)]]*OO[[#This Row],[54]]</f>
        <v>2.1999796050494999E-2</v>
      </c>
      <c r="BE482" s="10">
        <f>3/24000000*OO[[#This Row],[113 (03JUL1985 00:00:00)-Water Temperature (C)]]*OO[[#This Row],[55]]</f>
        <v>3.3716324588787504E-2</v>
      </c>
      <c r="BF482" s="10">
        <f>3/24000000*OO[[#This Row],[114 (03JUL1985 03:00:00)-Water Temperature (C)]]*OO[[#This Row],[56]]</f>
        <v>4.7970288667754997E-2</v>
      </c>
      <c r="BG482" s="10">
        <f>3/24000000*OO[[#This Row],[115 (03JUL1985 06:00:00)-Water Temperature (C)]]*OO[[#This Row],[57]]</f>
        <v>6.4291112518175E-2</v>
      </c>
      <c r="BH482" s="10">
        <f>3/24000000*OO[[#This Row],[116 (03JUL1985 09:00:00)-Water Temperature (C)]]*OO[[#This Row],[58]]</f>
        <v>8.3013623899087494E-2</v>
      </c>
      <c r="BI482" s="10">
        <f>3/24000000*OO[[#This Row],[117 (03JUL1985 12:00:00)-Water Temperature (C)]]*OO[[#This Row],[59]]</f>
        <v>0.1042990723386</v>
      </c>
      <c r="BJ482" s="10">
        <f>3/24000000*OO[[#This Row],[118 (03JUL1985 15:00:00)-Water Temperature (C)]]*OO[[#This Row],[60]]</f>
        <v>0.127034723001375</v>
      </c>
      <c r="BK482" s="10">
        <f>3/24000000*OO[[#This Row],[119 (03JUL1985 18:00:00)-Water Temperature (C)]]*OO[[#This Row],[61]]</f>
        <v>0.14721157772634999</v>
      </c>
      <c r="BL482" s="10">
        <f>3/24000000*OO[[#This Row],[120 (03JUL1985 21:00:00)-Water Temperature (C)]]*OO[[#This Row],[62]]</f>
        <v>0.16257221874559999</v>
      </c>
      <c r="BM482" s="10">
        <f>3/24000000*OO[[#This Row],[121 (04JUL1985 00:00:00)-Water Temperature (C)]]*OO[[#This Row],[63]]</f>
        <v>0.17355555060382499</v>
      </c>
      <c r="BN482" s="10">
        <f>3/24000000*OO[[#This Row],[122 (04JUL1985 03:00:00)-Water Temperature (C)]]*OO[[#This Row],[64]]</f>
        <v>0.1813230520596</v>
      </c>
      <c r="BO482" s="10">
        <f>3/24000000*OO[[#This Row],[123 (04JUL1985 06:00:00)-Water Temperature (C)]]*OO[[#This Row],[65]]</f>
        <v>0.18646025830113749</v>
      </c>
      <c r="BP482" s="10">
        <f>3/24000000*OO[[#This Row],[124 (04JUL1985 09:00:00)-Water Temperature (C)]]*OO[[#This Row],[66]]</f>
        <v>0.191587732230525</v>
      </c>
      <c r="BQ482" s="10">
        <f>3/24000000*OO[[#This Row],[125 (04JUL1985 12:00:00)-Water Temperature (C)]]*OO[[#This Row],[67]]</f>
        <v>0.19485746686726249</v>
      </c>
      <c r="BR482" s="10">
        <f>3/24000000*OO[[#This Row],[126 (04JUL1985 15:00:00)-Water Temperature (C)]]*OO[[#This Row],[68]]</f>
        <v>0.19491422294925001</v>
      </c>
      <c r="BS482" s="10">
        <f>3/24000000*OO[[#This Row],[127 (04JUL1985 18:00:00)-Water Temperature (C)]]*OO[[#This Row],[69]]</f>
        <v>0.19290535961187499</v>
      </c>
      <c r="BT482" s="10">
        <f>3/24000000*OO[[#This Row],[128 (04JUL1985 21:00:00)-Water Temperature (C)]]*OO[[#This Row],[70]]</f>
        <v>0.189899990346</v>
      </c>
      <c r="BU482" s="10">
        <f>3/24000000*OO[[#This Row],[129 (05JUL1985 00:00:00)-Water Temperature (C)]]*OO[[#This Row],[71]]</f>
        <v>0.18558581542749997</v>
      </c>
      <c r="BV482" s="10">
        <f>3/24000000*OO[[#This Row],[130 (05JUL1985 03:00:00)-Water Temperature (C)]]*OO[[#This Row],[72]]</f>
        <v>0.1804768083681875</v>
      </c>
      <c r="BW482" s="10">
        <f>3/24000000*OO[[#This Row],[131 (05JUL1985 06:00:00)-Water Temperature (C)]]*OO[[#This Row],[73]]</f>
        <v>0.1747180470554375</v>
      </c>
      <c r="BX482" s="10">
        <f>3/24000000*OO[[#This Row],[132 (05JUL1985 09:00:00)-Water Temperature (C)]]*OO[[#This Row],[74]]</f>
        <v>0.17128211394002499</v>
      </c>
      <c r="BY482" s="10">
        <f>3/24000000*OO[[#This Row],[133 (05JUL1985 12:00:00)-Water Temperature (C)]]*OO[[#This Row],[75]]</f>
        <v>0.17115292438079999</v>
      </c>
      <c r="BZ482" s="10">
        <f>3/24000000*OO[[#This Row],[134 (05JUL1985 15:00:00)-Water Temperature (C)]]*OO[[#This Row],[76]]</f>
        <v>0.17293412776841249</v>
      </c>
      <c r="CA482" s="10">
        <f>3/24000000*OO[[#This Row],[135 (05JUL1985 18:00:00)-Water Temperature (C)]]*OO[[#This Row],[77]]</f>
        <v>0.17234799915846249</v>
      </c>
      <c r="CB482" s="10">
        <f>3/24000000*OO[[#This Row],[136 (05JUL1985 21:00:00)-Water Temperature (C)]]*OO[[#This Row],[78]]</f>
        <v>0.1671791569085625</v>
      </c>
      <c r="CC482" s="10">
        <f>3/24000000*OO[[#This Row],[137 (06JUL1985 00:00:00)-Water Temperature (C)]]*OO[[#This Row],[79]]</f>
        <v>0.16037267971463751</v>
      </c>
      <c r="CD482" s="10">
        <f>3/24000000*OO[[#This Row],[138 (06JUL1985 03:00:00)-Water Temperature (C)]]*OO[[#This Row],[80]]</f>
        <v>0.1541764472303</v>
      </c>
      <c r="CE482" s="10">
        <f>3/24000000*OO[[#This Row],[139 (06JUL1985 06:00:00)-Water Temperature (C)]]*OO[[#This Row],[81]]</f>
        <v>0.14817561511973751</v>
      </c>
      <c r="CF482" s="10">
        <f>3/24000000*OO[[#This Row],[140 (06JUL1985 09:00:00)-Water Temperature (C)]]*OO[[#This Row],[82]]</f>
        <v>0.14336494115014997</v>
      </c>
      <c r="CG482" s="10">
        <f>3/24000000*OO[[#This Row],[141 (06JUL1985 12:00:00)-Water Temperature (C)]]*OO[[#This Row],[83]]</f>
        <v>0.14007602081302498</v>
      </c>
      <c r="CH482" s="10">
        <f>3/24000000*OO[[#This Row],[142 (06JUL1985 15:00:00)-Water Temperature (C)]]*OO[[#This Row],[84]]</f>
        <v>0.13669432987264998</v>
      </c>
      <c r="CI482" s="10">
        <f>3/24000000*OO[[#This Row],[143 (06JUL1985 18:00:00)-Water Temperature (C)]]*OO[[#This Row],[85]]</f>
        <v>0.13302637631195</v>
      </c>
      <c r="CJ482" s="10">
        <f>3/24000000*OO[[#This Row],[144 (06JUL1985 21:00:00)-Water Temperature (C)]]*OO[[#This Row],[86]]</f>
        <v>0.12868570849173749</v>
      </c>
      <c r="CK482" s="10">
        <f>3/24000000*OO[[#This Row],[145 (07JUL1985 00:00:00)-Water Temperature (C)]]*OO[[#This Row],[87]]</f>
        <v>0.1232995903610625</v>
      </c>
      <c r="CL482" s="10">
        <f>3/24000000*OO[[#This Row],[146 (07JUL1985 03:00:00)-Water Temperature (C)]]*OO[[#This Row],[88]]</f>
        <v>0.1183136794650375</v>
      </c>
      <c r="CM482" s="10">
        <f>3/24000000*OO[[#This Row],[147 (07JUL1985 06:00:00)-Water Temperature (C)]]*OO[[#This Row],[89]]</f>
        <v>0.11377901323744999</v>
      </c>
      <c r="CN482" s="10">
        <f>3/24000000*OO[[#This Row],[148 (07JUL1985 09:00:00)-Water Temperature (C)]]*OO[[#This Row],[90]]</f>
        <v>0.11063254917779999</v>
      </c>
      <c r="CO482" s="10">
        <f>3/24000000*OO[[#This Row],[149 (07JUL1985 12:00:00)-Water Temperature (C)]]*OO[[#This Row],[91]]</f>
        <v>0.1081810270382625</v>
      </c>
      <c r="CP482" s="10">
        <f>3/24000000*OO[[#This Row],[150 (07JUL1985 15:00:00)-Water Temperature (C)]]*OO[[#This Row],[92]]</f>
        <v>0.1069312173545125</v>
      </c>
      <c r="CQ482" s="10">
        <f>3/24000000*OO[[#This Row],[151 (07JUL1985 18:00:00)-Water Temperature (C)]]*OO[[#This Row],[93]]</f>
        <v>0.10618301239087501</v>
      </c>
      <c r="CR482" s="10">
        <f>3/24000000*OO[[#This Row],[152 (07JUL1985 21:00:00)-Water Temperature (C)]]*OO[[#This Row],[94]]</f>
        <v>0.10367065664714999</v>
      </c>
      <c r="CS482" s="10">
        <f>3/24000000*OO[[#This Row],[153 (08JUL1985 00:00:00)-Water Temperature (C)]]*OO[[#This Row],[95]]</f>
        <v>9.9299909649874993E-2</v>
      </c>
      <c r="CT482" s="10">
        <f>3/24000000*OO[[#This Row],[154 (08JUL1985 03:00:00)-Water Temperature (C)]]*OO[[#This Row],[96]]</f>
        <v>9.5116651242937486E-2</v>
      </c>
      <c r="CU482" s="10">
        <f>3/24000000*OO[[#This Row],[155 (08JUL1985 06:00:00)-Water Temperature (C)]]*OO[[#This Row],[97]]</f>
        <v>9.1547914213524983E-2</v>
      </c>
      <c r="CV482" s="10">
        <f>3/24000000*OO[[#This Row],[156 (08JUL1985 09:00:00)-Water Temperature (C)]]*OO[[#This Row],[98]]</f>
        <v>8.9278407428924983E-2</v>
      </c>
      <c r="CW482" s="10">
        <f>3/24000000*OO[[#This Row],[157 (08JUL1985 12:00:00)-Water Temperature (C)]]*OO[[#This Row],[99]]</f>
        <v>8.6768967012749998E-2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0</v>
      </c>
      <c r="AA483" s="10">
        <f>3/24000000*OO[[#This Row],[83 (29JUN1985 06:00:00)-Water Temperature (C)]]*OO[[#This Row],[25]]</f>
        <v>0</v>
      </c>
      <c r="AB483" s="10">
        <f>3/24000000*OO[[#This Row],[84 (29JUN1985 09:00:00)-Water Temperature (C)]]*OO[[#This Row],[26]]</f>
        <v>0</v>
      </c>
      <c r="AC483" s="10">
        <f>3/24000000*OO[[#This Row],[85 (29JUN1985 12:00:00)-Water Temperature (C)]]*OO[[#This Row],[27]]</f>
        <v>0</v>
      </c>
      <c r="AD483" s="10">
        <f>3/24000000*OO[[#This Row],[86 (29JUN1985 15:00:00)-Water Temperature (C)]]*OO[[#This Row],[28]]</f>
        <v>0</v>
      </c>
      <c r="AE483" s="10">
        <f>3/24000000*OO[[#This Row],[88 (29JUN1985 21:00:00)-Water Temperature (C)]]*OO[[#This Row],[30]]</f>
        <v>1.210524403513125E-36</v>
      </c>
      <c r="AF483" s="10">
        <f>3/24000000*OO[[#This Row],[88 (29JUN1985 21:00:00)-Water Temperature (C)]]*OO[[#This Row],[30]]</f>
        <v>1.210524403513125E-36</v>
      </c>
      <c r="AG483" s="10">
        <f>3/24000000*OO[[#This Row],[89 (30JUN1985 00:00:00)-Water Temperature (C)]]*OO[[#This Row],[31]]</f>
        <v>2.0186736209381249E-32</v>
      </c>
      <c r="AH483" s="10">
        <f>3/24000000*OO[[#This Row],[90 (30JUN1985 03:00:00)-Water Temperature (C)]]*OO[[#This Row],[32]]</f>
        <v>7.7419265860462483E-29</v>
      </c>
      <c r="AI483" s="10">
        <f>3/24000000*OO[[#This Row],[91 (30JUN1985 06:00:00)-Water Temperature (C)]]*OO[[#This Row],[33]]</f>
        <v>1.0121433545943748E-25</v>
      </c>
      <c r="AJ483" s="10">
        <f>3/24000000*OO[[#This Row],[92 (30JUN1985 09:00:00)-Water Temperature (C)]]*OO[[#This Row],[34]]</f>
        <v>5.7771379607212495E-23</v>
      </c>
      <c r="AK483" s="10">
        <f>3/24000000*OO[[#This Row],[93 (30JUN1985 12:00:00)-Water Temperature (C)]]*OO[[#This Row],[35]]</f>
        <v>1.6423187447280001E-20</v>
      </c>
      <c r="AL483" s="10">
        <f>3/24000000*OO[[#This Row],[94 (30JUN1985 15:00:00)-Water Temperature (C)]]*OO[[#This Row],[36]]</f>
        <v>2.5817269050239995E-18</v>
      </c>
      <c r="AM483" s="10">
        <f>3/24000000*OO[[#This Row],[95 (30JUN1985 18:00:00)-Water Temperature (C)]]*OO[[#This Row],[37]]</f>
        <v>2.3864168702611248E-16</v>
      </c>
      <c r="AN483" s="10">
        <f>3/24000000*OO[[#This Row],[96 (30JUN1985 21:00:00)-Water Temperature (C)]]*OO[[#This Row],[38]]</f>
        <v>1.354121352571E-14</v>
      </c>
      <c r="AO483" s="10">
        <f>3/24000000*OO[[#This Row],[97 (01JUL1985 00:00:00)-Water Temperature (C)]]*OO[[#This Row],[39]]</f>
        <v>5.0244335051677497E-13</v>
      </c>
      <c r="AP483" s="10">
        <f>3/24000000*OO[[#This Row],[98 (01JUL1985 03:00:00)-Water Temperature (C)]]*OO[[#This Row],[40]]</f>
        <v>1.2845119139550001E-11</v>
      </c>
      <c r="AQ483" s="10">
        <f>3/24000000*OO[[#This Row],[99 (01JUL1985 06:00:00)-Water Temperature (C)]]*OO[[#This Row],[41]]</f>
        <v>2.3491595283197499E-10</v>
      </c>
      <c r="AR483" s="10">
        <f>3/24000000*OO[[#This Row],[100 (01JUL1985 09:00:00)-Water Temperature (C)]]*OO[[#This Row],[42]]</f>
        <v>3.2054739656674999E-9</v>
      </c>
      <c r="AS483" s="10">
        <f>3/24000000*OO[[#This Row],[101 (01JUL1985 12:00:00)-Water Temperature (C)]]*OO[[#This Row],[43]]</f>
        <v>3.320498399341375E-8</v>
      </c>
      <c r="AT483" s="10">
        <f>3/24000000*OO[[#This Row],[102 (01JUL1985 15:00:00)-Water Temperature (C)]]*OO[[#This Row],[44]]</f>
        <v>2.668731263587875E-7</v>
      </c>
      <c r="AU483" s="10">
        <f>3/24000000*OO[[#This Row],[103 (01JUL1985 18:00:00)-Water Temperature (C)]]*OO[[#This Row],[45]]</f>
        <v>1.6874977343126252E-6</v>
      </c>
      <c r="AV483" s="10">
        <f>3/24000000*OO[[#This Row],[104 (01JUL1985 21:00:00)-Water Temperature (C)]]*OO[[#This Row],[46]]</f>
        <v>8.6204674972487516E-6</v>
      </c>
      <c r="AW483" s="10">
        <f>3/24000000*OO[[#This Row],[105 (02JUL1985 00:00:00)-Water Temperature (C)]]*OO[[#This Row],[47]]</f>
        <v>3.6251546291437497E-5</v>
      </c>
      <c r="AX483" s="10">
        <f>3/24000000*OO[[#This Row],[106 (02JUL1985 03:00:00)-Water Temperature (C)]]*OO[[#This Row],[48]]</f>
        <v>1.2846468308617501E-4</v>
      </c>
      <c r="AY483" s="10">
        <f>3/24000000*OO[[#This Row],[107 (02JUL1985 06:00:00)-Water Temperature (C)]]*OO[[#This Row],[49]]</f>
        <v>3.9076879949977503E-4</v>
      </c>
      <c r="AZ483" s="10">
        <f>3/24000000*OO[[#This Row],[108 (02JUL1985 09:00:00)-Water Temperature (C)]]*OO[[#This Row],[50]]</f>
        <v>1.050317002809375E-3</v>
      </c>
      <c r="BA483" s="10">
        <f>3/24000000*OO[[#This Row],[109 (02JUL1985 12:00:00)-Water Temperature (C)]]*OO[[#This Row],[51]]</f>
        <v>2.5016312415289997E-3</v>
      </c>
      <c r="BB483" s="10">
        <f>3/24000000*OO[[#This Row],[110 (02JUL1985 15:00:00)-Water Temperature (C)]]*OO[[#This Row],[52]]</f>
        <v>5.3278098161364997E-3</v>
      </c>
      <c r="BC483" s="10">
        <f>3/24000000*OO[[#This Row],[111 (02JUL1985 18:00:00)-Water Temperature (C)]]*OO[[#This Row],[53]]</f>
        <v>1.01742173888E-2</v>
      </c>
      <c r="BD483" s="10">
        <f>3/24000000*OO[[#This Row],[112 (02JUL1985 21:00:00)-Water Temperature (C)]]*OO[[#This Row],[54]]</f>
        <v>1.7404080780735E-2</v>
      </c>
      <c r="BE483" s="10">
        <f>3/24000000*OO[[#This Row],[113 (03JUL1985 00:00:00)-Water Temperature (C)]]*OO[[#This Row],[55]]</f>
        <v>2.7235671077583744E-2</v>
      </c>
      <c r="BF483" s="10">
        <f>3/24000000*OO[[#This Row],[114 (03JUL1985 03:00:00)-Water Temperature (C)]]*OO[[#This Row],[56]]</f>
        <v>3.9528494237669999E-2</v>
      </c>
      <c r="BG483" s="10">
        <f>3/24000000*OO[[#This Row],[115 (03JUL1985 06:00:00)-Water Temperature (C)]]*OO[[#This Row],[57]]</f>
        <v>5.3978540866574998E-2</v>
      </c>
      <c r="BH483" s="10">
        <f>3/24000000*OO[[#This Row],[116 (03JUL1985 09:00:00)-Water Temperature (C)]]*OO[[#This Row],[58]]</f>
        <v>7.0902193602399993E-2</v>
      </c>
      <c r="BI483" s="10">
        <f>3/24000000*OO[[#This Row],[117 (03JUL1985 12:00:00)-Water Temperature (C)]]*OO[[#This Row],[59]]</f>
        <v>9.045565898355E-2</v>
      </c>
      <c r="BJ483" s="10">
        <f>3/24000000*OO[[#This Row],[118 (03JUL1985 15:00:00)-Water Temperature (C)]]*OO[[#This Row],[60]]</f>
        <v>0.1117078986687125</v>
      </c>
      <c r="BK483" s="10">
        <f>3/24000000*OO[[#This Row],[119 (03JUL1985 18:00:00)-Water Temperature (C)]]*OO[[#This Row],[61]]</f>
        <v>0.13116172001343748</v>
      </c>
      <c r="BL483" s="10">
        <f>3/24000000*OO[[#This Row],[120 (03JUL1985 21:00:00)-Water Temperature (C)]]*OO[[#This Row],[62]]</f>
        <v>0.14667964937474998</v>
      </c>
      <c r="BM483" s="10">
        <f>3/24000000*OO[[#This Row],[121 (04JUL1985 00:00:00)-Water Temperature (C)]]*OO[[#This Row],[63]]</f>
        <v>0.15846110684600001</v>
      </c>
      <c r="BN483" s="10">
        <f>3/24000000*OO[[#This Row],[122 (04JUL1985 03:00:00)-Water Temperature (C)]]*OO[[#This Row],[64]]</f>
        <v>0.16737891195937499</v>
      </c>
      <c r="BO483" s="10">
        <f>3/24000000*OO[[#This Row],[123 (04JUL1985 06:00:00)-Water Temperature (C)]]*OO[[#This Row],[65]]</f>
        <v>0.17385494629852499</v>
      </c>
      <c r="BP483" s="10">
        <f>3/24000000*OO[[#This Row],[124 (04JUL1985 09:00:00)-Water Temperature (C)]]*OO[[#This Row],[66]]</f>
        <v>0.18022448652614997</v>
      </c>
      <c r="BQ483" s="10">
        <f>3/24000000*OO[[#This Row],[125 (04JUL1985 12:00:00)-Water Temperature (C)]]*OO[[#This Row],[67]]</f>
        <v>0.18478203784132499</v>
      </c>
      <c r="BR483" s="10">
        <f>3/24000000*OO[[#This Row],[126 (04JUL1985 15:00:00)-Water Temperature (C)]]*OO[[#This Row],[68]]</f>
        <v>0.18624763066099997</v>
      </c>
      <c r="BS483" s="10">
        <f>3/24000000*OO[[#This Row],[127 (04JUL1985 18:00:00)-Water Temperature (C)]]*OO[[#This Row],[69]]</f>
        <v>0.18565257503565</v>
      </c>
      <c r="BT483" s="10">
        <f>3/24000000*OO[[#This Row],[128 (04JUL1985 21:00:00)-Water Temperature (C)]]*OO[[#This Row],[70]]</f>
        <v>0.18398253504236248</v>
      </c>
      <c r="BU483" s="10">
        <f>3/24000000*OO[[#This Row],[129 (05JUL1985 00:00:00)-Water Temperature (C)]]*OO[[#This Row],[71]]</f>
        <v>0.18093911212410002</v>
      </c>
      <c r="BV483" s="10">
        <f>3/24000000*OO[[#This Row],[130 (05JUL1985 03:00:00)-Water Temperature (C)]]*OO[[#This Row],[72]]</f>
        <v>0.17699850879314999</v>
      </c>
      <c r="BW483" s="10">
        <f>3/24000000*OO[[#This Row],[131 (05JUL1985 06:00:00)-Water Temperature (C)]]*OO[[#This Row],[73]]</f>
        <v>0.17231327005286248</v>
      </c>
      <c r="BX483" s="10">
        <f>3/24000000*OO[[#This Row],[132 (05JUL1985 09:00:00)-Water Temperature (C)]]*OO[[#This Row],[74]]</f>
        <v>0.16973244350077499</v>
      </c>
      <c r="BY483" s="10">
        <f>3/24000000*OO[[#This Row],[133 (05JUL1985 12:00:00)-Water Temperature (C)]]*OO[[#This Row],[75]]</f>
        <v>0.17023776275879998</v>
      </c>
      <c r="BZ483" s="10">
        <f>3/24000000*OO[[#This Row],[134 (05JUL1985 15:00:00)-Water Temperature (C)]]*OO[[#This Row],[76]]</f>
        <v>0.17252327119299998</v>
      </c>
      <c r="CA483" s="10">
        <f>3/24000000*OO[[#This Row],[135 (05JUL1985 18:00:00)-Water Temperature (C)]]*OO[[#This Row],[77]]</f>
        <v>0.17245862469562501</v>
      </c>
      <c r="CB483" s="10">
        <f>3/24000000*OO[[#This Row],[136 (05JUL1985 21:00:00)-Water Temperature (C)]]*OO[[#This Row],[78]]</f>
        <v>0.167879109963225</v>
      </c>
      <c r="CC483" s="10">
        <f>3/24000000*OO[[#This Row],[137 (06JUL1985 00:00:00)-Water Temperature (C)]]*OO[[#This Row],[79]]</f>
        <v>0.16164105658717501</v>
      </c>
      <c r="CD483" s="10">
        <f>3/24000000*OO[[#This Row],[138 (06JUL1985 03:00:00)-Water Temperature (C)]]*OO[[#This Row],[80]]</f>
        <v>0.15593879538900002</v>
      </c>
      <c r="CE483" s="10">
        <f>3/24000000*OO[[#This Row],[139 (06JUL1985 06:00:00)-Water Temperature (C)]]*OO[[#This Row],[81]]</f>
        <v>0.15036321753849999</v>
      </c>
      <c r="CF483" s="10">
        <f>3/24000000*OO[[#This Row],[140 (06JUL1985 09:00:00)-Water Temperature (C)]]*OO[[#This Row],[82]]</f>
        <v>0.14591506709325</v>
      </c>
      <c r="CG483" s="10">
        <f>3/24000000*OO[[#This Row],[141 (06JUL1985 12:00:00)-Water Temperature (C)]]*OO[[#This Row],[83]]</f>
        <v>0.1429265853045</v>
      </c>
      <c r="CH483" s="10">
        <f>3/24000000*OO[[#This Row],[142 (06JUL1985 15:00:00)-Water Temperature (C)]]*OO[[#This Row],[84]]</f>
        <v>0.13981720646250001</v>
      </c>
      <c r="CI483" s="10">
        <f>3/24000000*OO[[#This Row],[143 (06JUL1985 18:00:00)-Water Temperature (C)]]*OO[[#This Row],[85]]</f>
        <v>0.13639777327946251</v>
      </c>
      <c r="CJ483" s="10">
        <f>3/24000000*OO[[#This Row],[144 (06JUL1985 21:00:00)-Water Temperature (C)]]*OO[[#This Row],[86]]</f>
        <v>0.13228417827135</v>
      </c>
      <c r="CK483" s="10">
        <f>3/24000000*OO[[#This Row],[145 (07JUL1985 00:00:00)-Water Temperature (C)]]*OO[[#This Row],[87]]</f>
        <v>0.1270865306501375</v>
      </c>
      <c r="CL483" s="10">
        <f>3/24000000*OO[[#This Row],[146 (07JUL1985 03:00:00)-Water Temperature (C)]]*OO[[#This Row],[88]]</f>
        <v>0.12226971926409999</v>
      </c>
      <c r="CM483" s="10">
        <f>3/24000000*OO[[#This Row],[147 (07JUL1985 06:00:00)-Water Temperature (C)]]*OO[[#This Row],[89]]</f>
        <v>0.11788096059908749</v>
      </c>
      <c r="CN483" s="10">
        <f>3/24000000*OO[[#This Row],[148 (07JUL1985 09:00:00)-Water Temperature (C)]]*OO[[#This Row],[90]]</f>
        <v>0.11485576456436249</v>
      </c>
      <c r="CO483" s="10">
        <f>3/24000000*OO[[#This Row],[149 (07JUL1985 12:00:00)-Water Temperature (C)]]*OO[[#This Row],[91]]</f>
        <v>0.11251139649599999</v>
      </c>
      <c r="CP483" s="10">
        <f>3/24000000*OO[[#This Row],[150 (07JUL1985 15:00:00)-Water Temperature (C)]]*OO[[#This Row],[92]]</f>
        <v>0.11135517439800001</v>
      </c>
      <c r="CQ483" s="10">
        <f>3/24000000*OO[[#This Row],[151 (07JUL1985 18:00:00)-Water Temperature (C)]]*OO[[#This Row],[93]]</f>
        <v>0.11068966566899999</v>
      </c>
      <c r="CR483" s="10">
        <f>3/24000000*OO[[#This Row],[152 (07JUL1985 21:00:00)-Water Temperature (C)]]*OO[[#This Row],[94]]</f>
        <v>0.1082283534829875</v>
      </c>
      <c r="CS483" s="10">
        <f>3/24000000*OO[[#This Row],[153 (08JUL1985 00:00:00)-Water Temperature (C)]]*OO[[#This Row],[95]]</f>
        <v>0.1038745068245</v>
      </c>
      <c r="CT483" s="10">
        <f>3/24000000*OO[[#This Row],[154 (08JUL1985 03:00:00)-Water Temperature (C)]]*OO[[#This Row],[96]]</f>
        <v>9.9700837859999988E-2</v>
      </c>
      <c r="CU483" s="10">
        <f>3/24000000*OO[[#This Row],[155 (08JUL1985 06:00:00)-Water Temperature (C)]]*OO[[#This Row],[97]]</f>
        <v>9.6136557157499997E-2</v>
      </c>
      <c r="CV483" s="10">
        <f>3/24000000*OO[[#This Row],[156 (08JUL1985 09:00:00)-Water Temperature (C)]]*OO[[#This Row],[98]]</f>
        <v>9.3882025493962504E-2</v>
      </c>
      <c r="CW483" s="10">
        <f>3/24000000*OO[[#This Row],[157 (08JUL1985 12:00:00)-Water Temperature (C)]]*OO[[#This Row],[99]]</f>
        <v>9.1369134805725005E-2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0</v>
      </c>
      <c r="AA484" s="10">
        <f>3/24000000*OO[[#This Row],[83 (29JUN1985 06:00:00)-Water Temperature (C)]]*OO[[#This Row],[25]]</f>
        <v>0</v>
      </c>
      <c r="AB484" s="10">
        <f>3/24000000*OO[[#This Row],[84 (29JUN1985 09:00:00)-Water Temperature (C)]]*OO[[#This Row],[26]]</f>
        <v>0</v>
      </c>
      <c r="AC484" s="10">
        <f>3/24000000*OO[[#This Row],[85 (29JUN1985 12:00:00)-Water Temperature (C)]]*OO[[#This Row],[27]]</f>
        <v>0</v>
      </c>
      <c r="AD484" s="10">
        <f>3/24000000*OO[[#This Row],[86 (29JUN1985 15:00:00)-Water Temperature (C)]]*OO[[#This Row],[28]]</f>
        <v>0</v>
      </c>
      <c r="AE484" s="10">
        <f>3/24000000*OO[[#This Row],[88 (29JUN1985 21:00:00)-Water Temperature (C)]]*OO[[#This Row],[30]]</f>
        <v>3.6866224921802497E-37</v>
      </c>
      <c r="AF484" s="10">
        <f>3/24000000*OO[[#This Row],[88 (29JUN1985 21:00:00)-Water Temperature (C)]]*OO[[#This Row],[30]]</f>
        <v>3.6866224921802497E-37</v>
      </c>
      <c r="AG484" s="10">
        <f>3/24000000*OO[[#This Row],[89 (30JUN1985 00:00:00)-Water Temperature (C)]]*OO[[#This Row],[31]]</f>
        <v>6.770739011699999E-33</v>
      </c>
      <c r="AH484" s="10">
        <f>3/24000000*OO[[#This Row],[90 (30JUN1985 03:00:00)-Water Temperature (C)]]*OO[[#This Row],[32]]</f>
        <v>2.8135467230560001E-29</v>
      </c>
      <c r="AI484" s="10">
        <f>3/24000000*OO[[#This Row],[91 (30JUN1985 06:00:00)-Water Temperature (C)]]*OO[[#This Row],[33]]</f>
        <v>3.9202111344419998E-26</v>
      </c>
      <c r="AJ484" s="10">
        <f>3/24000000*OO[[#This Row],[92 (30JUN1985 09:00:00)-Water Temperature (C)]]*OO[[#This Row],[34]]</f>
        <v>2.3668947059337498E-23</v>
      </c>
      <c r="AK484" s="10">
        <f>3/24000000*OO[[#This Row],[93 (30JUN1985 12:00:00)-Water Temperature (C)]]*OO[[#This Row],[35]]</f>
        <v>7.0743834474000001E-21</v>
      </c>
      <c r="AL484" s="10">
        <f>3/24000000*OO[[#This Row],[94 (30JUN1985 15:00:00)-Water Temperature (C)]]*OO[[#This Row],[36]]</f>
        <v>1.1643888383600002E-18</v>
      </c>
      <c r="AM484" s="10">
        <f>3/24000000*OO[[#This Row],[95 (30JUN1985 18:00:00)-Water Temperature (C)]]*OO[[#This Row],[37]]</f>
        <v>1.1230358155723753E-16</v>
      </c>
      <c r="AN484" s="10">
        <f>3/24000000*OO[[#This Row],[96 (30JUN1985 21:00:00)-Water Temperature (C)]]*OO[[#This Row],[38]]</f>
        <v>6.6349278864750006E-15</v>
      </c>
      <c r="AO484" s="10">
        <f>3/24000000*OO[[#This Row],[97 (01JUL1985 00:00:00)-Water Temperature (C)]]*OO[[#This Row],[39]]</f>
        <v>2.5585220260908747E-13</v>
      </c>
      <c r="AP484" s="10">
        <f>3/24000000*OO[[#This Row],[98 (01JUL1985 03:00:00)-Water Temperature (C)]]*OO[[#This Row],[40]]</f>
        <v>6.7885406844412497E-12</v>
      </c>
      <c r="AQ484" s="10">
        <f>3/24000000*OO[[#This Row],[99 (01JUL1985 06:00:00)-Water Temperature (C)]]*OO[[#This Row],[41]]</f>
        <v>1.2869659412505E-10</v>
      </c>
      <c r="AR484" s="10">
        <f>3/24000000*OO[[#This Row],[100 (01JUL1985 09:00:00)-Water Temperature (C)]]*OO[[#This Row],[42]]</f>
        <v>1.817153312895125E-9</v>
      </c>
      <c r="AS484" s="10">
        <f>3/24000000*OO[[#This Row],[101 (01JUL1985 12:00:00)-Water Temperature (C)]]*OO[[#This Row],[43]]</f>
        <v>1.944921234801E-8</v>
      </c>
      <c r="AT484" s="10">
        <f>3/24000000*OO[[#This Row],[102 (01JUL1985 15:00:00)-Water Temperature (C)]]*OO[[#This Row],[44]]</f>
        <v>1.6127224954879997E-7</v>
      </c>
      <c r="AU484" s="10">
        <f>3/24000000*OO[[#This Row],[103 (01JUL1985 18:00:00)-Water Temperature (C)]]*OO[[#This Row],[45]]</f>
        <v>1.0508265698437499E-6</v>
      </c>
      <c r="AV484" s="10">
        <f>3/24000000*OO[[#This Row],[104 (01JUL1985 21:00:00)-Water Temperature (C)]]*OO[[#This Row],[46]]</f>
        <v>5.5260368504549996E-6</v>
      </c>
      <c r="AW484" s="10">
        <f>3/24000000*OO[[#This Row],[105 (02JUL1985 00:00:00)-Water Temperature (C)]]*OO[[#This Row],[47]]</f>
        <v>2.3903892215439996E-5</v>
      </c>
      <c r="AX484" s="10">
        <f>3/24000000*OO[[#This Row],[106 (02JUL1985 03:00:00)-Water Temperature (C)]]*OO[[#This Row],[48]]</f>
        <v>8.7057576256249997E-5</v>
      </c>
      <c r="AY484" s="10">
        <f>3/24000000*OO[[#This Row],[107 (02JUL1985 06:00:00)-Water Temperature (C)]]*OO[[#This Row],[49]]</f>
        <v>2.7192839098717504E-4</v>
      </c>
      <c r="AZ484" s="10">
        <f>3/24000000*OO[[#This Row],[108 (02JUL1985 09:00:00)-Water Temperature (C)]]*OO[[#This Row],[50]]</f>
        <v>7.4954169057087495E-4</v>
      </c>
      <c r="BA484" s="10">
        <f>3/24000000*OO[[#This Row],[109 (02JUL1985 12:00:00)-Water Temperature (C)]]*OO[[#This Row],[51]]</f>
        <v>1.8285905102216251E-3</v>
      </c>
      <c r="BB484" s="10">
        <f>3/24000000*OO[[#This Row],[110 (02JUL1985 15:00:00)-Water Temperature (C)]]*OO[[#This Row],[52]]</f>
        <v>3.9845290970312499E-3</v>
      </c>
      <c r="BC484" s="10">
        <f>3/24000000*OO[[#This Row],[111 (02JUL1985 18:00:00)-Water Temperature (C)]]*OO[[#This Row],[53]]</f>
        <v>7.7786602235224997E-3</v>
      </c>
      <c r="BD484" s="10">
        <f>3/24000000*OO[[#This Row],[112 (02JUL1985 21:00:00)-Water Temperature (C)]]*OO[[#This Row],[54]]</f>
        <v>1.3596445849139997E-2</v>
      </c>
      <c r="BE484" s="10">
        <f>3/24000000*OO[[#This Row],[113 (03JUL1985 00:00:00)-Water Temperature (C)]]*OO[[#This Row],[55]]</f>
        <v>2.1723894288245001E-2</v>
      </c>
      <c r="BF484" s="10">
        <f>3/24000000*OO[[#This Row],[114 (03JUL1985 03:00:00)-Water Temperature (C)]]*OO[[#This Row],[56]]</f>
        <v>3.2161720740533743E-2</v>
      </c>
      <c r="BG484" s="10">
        <f>3/24000000*OO[[#This Row],[115 (03JUL1985 06:00:00)-Water Temperature (C)]]*OO[[#This Row],[57]]</f>
        <v>4.475021709161249E-2</v>
      </c>
      <c r="BH484" s="10">
        <f>3/24000000*OO[[#This Row],[116 (03JUL1985 09:00:00)-Water Temperature (C)]]*OO[[#This Row],[58]]</f>
        <v>5.9802995502449996E-2</v>
      </c>
      <c r="BI484" s="10">
        <f>3/24000000*OO[[#This Row],[117 (03JUL1985 12:00:00)-Water Temperature (C)]]*OO[[#This Row],[59]]</f>
        <v>7.7490364660800004E-2</v>
      </c>
      <c r="BJ484" s="10">
        <f>3/24000000*OO[[#This Row],[118 (03JUL1985 15:00:00)-Water Temperature (C)]]*OO[[#This Row],[60]]</f>
        <v>9.7059652732500001E-2</v>
      </c>
      <c r="BK484" s="10">
        <f>3/24000000*OO[[#This Row],[119 (03JUL1985 18:00:00)-Water Temperature (C)]]*OO[[#This Row],[61]]</f>
        <v>0.11550592801459998</v>
      </c>
      <c r="BL484" s="10">
        <f>3/24000000*OO[[#This Row],[120 (03JUL1985 21:00:00)-Water Temperature (C)]]*OO[[#This Row],[62]]</f>
        <v>0.13084679306370001</v>
      </c>
      <c r="BM484" s="10">
        <f>3/24000000*OO[[#This Row],[121 (04JUL1985 00:00:00)-Water Temperature (C)]]*OO[[#This Row],[63]]</f>
        <v>0.14309680240620001</v>
      </c>
      <c r="BN484" s="10">
        <f>3/24000000*OO[[#This Row],[122 (04JUL1985 03:00:00)-Water Temperature (C)]]*OO[[#This Row],[64]]</f>
        <v>0.15287464788487501</v>
      </c>
      <c r="BO484" s="10">
        <f>3/24000000*OO[[#This Row],[123 (04JUL1985 06:00:00)-Water Temperature (C)]]*OO[[#This Row],[65]]</f>
        <v>0.16045294083539996</v>
      </c>
      <c r="BP484" s="10">
        <f>3/24000000*OO[[#This Row],[124 (04JUL1985 09:00:00)-Water Temperature (C)]]*OO[[#This Row],[66]]</f>
        <v>0.16787957235209999</v>
      </c>
      <c r="BQ484" s="10">
        <f>3/24000000*OO[[#This Row],[125 (04JUL1985 12:00:00)-Water Temperature (C)]]*OO[[#This Row],[67]]</f>
        <v>0.17359528092406248</v>
      </c>
      <c r="BR484" s="10">
        <f>3/24000000*OO[[#This Row],[126 (04JUL1985 15:00:00)-Water Temperature (C)]]*OO[[#This Row],[68]]</f>
        <v>0.1763799036459</v>
      </c>
      <c r="BS484" s="10">
        <f>3/24000000*OO[[#This Row],[127 (04JUL1985 18:00:00)-Water Temperature (C)]]*OO[[#This Row],[69]]</f>
        <v>0.17714422769431248</v>
      </c>
      <c r="BT484" s="10">
        <f>3/24000000*OO[[#This Row],[128 (04JUL1985 21:00:00)-Water Temperature (C)]]*OO[[#This Row],[70]]</f>
        <v>0.17679067126699999</v>
      </c>
      <c r="BU484" s="10">
        <f>3/24000000*OO[[#This Row],[129 (05JUL1985 00:00:00)-Water Temperature (C)]]*OO[[#This Row],[71]]</f>
        <v>0.17502186838718747</v>
      </c>
      <c r="BV484" s="10">
        <f>3/24000000*OO[[#This Row],[130 (05JUL1985 03:00:00)-Water Temperature (C)]]*OO[[#This Row],[72]]</f>
        <v>0.17228198715839999</v>
      </c>
      <c r="BW484" s="10">
        <f>3/24000000*OO[[#This Row],[131 (05JUL1985 06:00:00)-Water Temperature (C)]]*OO[[#This Row],[73]]</f>
        <v>0.16871551442407498</v>
      </c>
      <c r="BX484" s="10">
        <f>3/24000000*OO[[#This Row],[132 (05JUL1985 09:00:00)-Water Temperature (C)]]*OO[[#This Row],[74]]</f>
        <v>0.16703694228065</v>
      </c>
      <c r="BY484" s="10">
        <f>3/24000000*OO[[#This Row],[133 (05JUL1985 12:00:00)-Water Temperature (C)]]*OO[[#This Row],[75]]</f>
        <v>0.16822376310930001</v>
      </c>
      <c r="BZ484" s="10">
        <f>3/24000000*OO[[#This Row],[134 (05JUL1985 15:00:00)-Water Temperature (C)]]*OO[[#This Row],[76]]</f>
        <v>0.17105816584394998</v>
      </c>
      <c r="CA484" s="10">
        <f>3/24000000*OO[[#This Row],[135 (05JUL1985 18:00:00)-Water Temperature (C)]]*OO[[#This Row],[77]]</f>
        <v>0.17157268410648749</v>
      </c>
      <c r="CB484" s="10">
        <f>3/24000000*OO[[#This Row],[136 (05JUL1985 21:00:00)-Water Temperature (C)]]*OO[[#This Row],[78]]</f>
        <v>0.16765629150060002</v>
      </c>
      <c r="CC484" s="10">
        <f>3/24000000*OO[[#This Row],[137 (06JUL1985 00:00:00)-Water Temperature (C)]]*OO[[#This Row],[79]]</f>
        <v>0.16206193310862502</v>
      </c>
      <c r="CD484" s="10">
        <f>3/24000000*OO[[#This Row],[138 (06JUL1985 03:00:00)-Water Temperature (C)]]*OO[[#This Row],[80]]</f>
        <v>0.1569231416694</v>
      </c>
      <c r="CE484" s="10">
        <f>3/24000000*OO[[#This Row],[139 (06JUL1985 06:00:00)-Water Temperature (C)]]*OO[[#This Row],[81]]</f>
        <v>0.15184204878586252</v>
      </c>
      <c r="CF484" s="10">
        <f>3/24000000*OO[[#This Row],[140 (06JUL1985 09:00:00)-Water Temperature (C)]]*OO[[#This Row],[82]]</f>
        <v>0.14781707134582497</v>
      </c>
      <c r="CG484" s="10">
        <f>3/24000000*OO[[#This Row],[141 (06JUL1985 12:00:00)-Water Temperature (C)]]*OO[[#This Row],[83]]</f>
        <v>0.14518100243027501</v>
      </c>
      <c r="CH484" s="10">
        <f>3/24000000*OO[[#This Row],[142 (06JUL1985 15:00:00)-Water Temperature (C)]]*OO[[#This Row],[84]]</f>
        <v>0.1423923719754</v>
      </c>
      <c r="CI484" s="10">
        <f>3/24000000*OO[[#This Row],[143 (06JUL1985 18:00:00)-Water Temperature (C)]]*OO[[#This Row],[85]]</f>
        <v>0.13926549924009998</v>
      </c>
      <c r="CJ484" s="10">
        <f>3/24000000*OO[[#This Row],[144 (06JUL1985 21:00:00)-Water Temperature (C)]]*OO[[#This Row],[86]]</f>
        <v>0.13542080965657499</v>
      </c>
      <c r="CK484" s="10">
        <f>3/24000000*OO[[#This Row],[145 (07JUL1985 00:00:00)-Water Temperature (C)]]*OO[[#This Row],[87]]</f>
        <v>0.13046860395214999</v>
      </c>
      <c r="CL484" s="10">
        <f>3/24000000*OO[[#This Row],[146 (07JUL1985 03:00:00)-Water Temperature (C)]]*OO[[#This Row],[88]]</f>
        <v>0.125871635509375</v>
      </c>
      <c r="CM484" s="10">
        <f>3/24000000*OO[[#This Row],[147 (07JUL1985 06:00:00)-Water Temperature (C)]]*OO[[#This Row],[89]]</f>
        <v>0.12165764175144998</v>
      </c>
      <c r="CN484" s="10">
        <f>3/24000000*OO[[#This Row],[148 (07JUL1985 09:00:00)-Water Temperature (C)]]*OO[[#This Row],[90]]</f>
        <v>0.118786678321575</v>
      </c>
      <c r="CO484" s="10">
        <f>3/24000000*OO[[#This Row],[149 (07JUL1985 12:00:00)-Water Temperature (C)]]*OO[[#This Row],[91]]</f>
        <v>0.1165829920713375</v>
      </c>
      <c r="CP484" s="10">
        <f>3/24000000*OO[[#This Row],[150 (07JUL1985 15:00:00)-Water Temperature (C)]]*OO[[#This Row],[92]]</f>
        <v>0.11554657182769999</v>
      </c>
      <c r="CQ484" s="10">
        <f>3/24000000*OO[[#This Row],[151 (07JUL1985 18:00:00)-Water Temperature (C)]]*OO[[#This Row],[93]]</f>
        <v>0.11498905775599999</v>
      </c>
      <c r="CR484" s="10">
        <f>3/24000000*OO[[#This Row],[152 (07JUL1985 21:00:00)-Water Temperature (C)]]*OO[[#This Row],[94]]</f>
        <v>0.1126085873165</v>
      </c>
      <c r="CS484" s="10">
        <f>3/24000000*OO[[#This Row],[153 (08JUL1985 00:00:00)-Water Temperature (C)]]*OO[[#This Row],[95]]</f>
        <v>0.10829896420503748</v>
      </c>
      <c r="CT484" s="10">
        <f>3/24000000*OO[[#This Row],[154 (08JUL1985 03:00:00)-Water Temperature (C)]]*OO[[#This Row],[96]]</f>
        <v>0.1041617678224375</v>
      </c>
      <c r="CU484" s="10">
        <f>3/24000000*OO[[#This Row],[155 (08JUL1985 06:00:00)-Water Temperature (C)]]*OO[[#This Row],[97]]</f>
        <v>0.100627365220075</v>
      </c>
      <c r="CV484" s="10">
        <f>3/24000000*OO[[#This Row],[156 (08JUL1985 09:00:00)-Water Temperature (C)]]*OO[[#This Row],[98]]</f>
        <v>9.8406660542187482E-2</v>
      </c>
      <c r="CW484" s="10">
        <f>3/24000000*OO[[#This Row],[157 (08JUL1985 12:00:00)-Water Temperature (C)]]*OO[[#This Row],[99]]</f>
        <v>9.5909629054200002E-2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0</v>
      </c>
      <c r="AA485" s="10">
        <f>3/24000000*OO[[#This Row],[83 (29JUN1985 06:00:00)-Water Temperature (C)]]*OO[[#This Row],[25]]</f>
        <v>0</v>
      </c>
      <c r="AB485" s="10">
        <f>3/24000000*OO[[#This Row],[84 (29JUN1985 09:00:00)-Water Temperature (C)]]*OO[[#This Row],[26]]</f>
        <v>0</v>
      </c>
      <c r="AC485" s="10">
        <f>3/24000000*OO[[#This Row],[85 (29JUN1985 12:00:00)-Water Temperature (C)]]*OO[[#This Row],[27]]</f>
        <v>0</v>
      </c>
      <c r="AD485" s="10">
        <f>3/24000000*OO[[#This Row],[86 (29JUN1985 15:00:00)-Water Temperature (C)]]*OO[[#This Row],[28]]</f>
        <v>0</v>
      </c>
      <c r="AE485" s="10">
        <f>3/24000000*OO[[#This Row],[88 (29JUN1985 21:00:00)-Water Temperature (C)]]*OO[[#This Row],[30]]</f>
        <v>1.3044767571742499E-37</v>
      </c>
      <c r="AF485" s="10">
        <f>3/24000000*OO[[#This Row],[88 (29JUN1985 21:00:00)-Water Temperature (C)]]*OO[[#This Row],[30]]</f>
        <v>1.3044767571742499E-37</v>
      </c>
      <c r="AG485" s="10">
        <f>3/24000000*OO[[#This Row],[89 (30JUN1985 00:00:00)-Water Temperature (C)]]*OO[[#This Row],[31]]</f>
        <v>2.6222906269991249E-33</v>
      </c>
      <c r="AH485" s="10">
        <f>3/24000000*OO[[#This Row],[90 (30JUN1985 03:00:00)-Water Temperature (C)]]*OO[[#This Row],[32]]</f>
        <v>1.177464922996875E-29</v>
      </c>
      <c r="AI485" s="10">
        <f>3/24000000*OO[[#This Row],[91 (30JUN1985 06:00:00)-Water Temperature (C)]]*OO[[#This Row],[33]]</f>
        <v>1.7460671617647497E-26</v>
      </c>
      <c r="AJ485" s="10">
        <f>3/24000000*OO[[#This Row],[92 (30JUN1985 09:00:00)-Water Temperature (C)]]*OO[[#This Row],[34]]</f>
        <v>1.1144340294617498E-23</v>
      </c>
      <c r="AK485" s="10">
        <f>3/24000000*OO[[#This Row],[93 (30JUN1985 12:00:00)-Water Temperature (C)]]*OO[[#This Row],[35]]</f>
        <v>3.5028339206939996E-21</v>
      </c>
      <c r="AL485" s="10">
        <f>3/24000000*OO[[#This Row],[94 (30JUN1985 15:00:00)-Water Temperature (C)]]*OO[[#This Row],[36]]</f>
        <v>6.0408617039549995E-19</v>
      </c>
      <c r="AM485" s="10">
        <f>3/24000000*OO[[#This Row],[95 (30JUN1985 18:00:00)-Water Temperature (C)]]*OO[[#This Row],[37]]</f>
        <v>6.0865212659999989E-17</v>
      </c>
      <c r="AN485" s="10">
        <f>3/24000000*OO[[#This Row],[96 (30JUN1985 21:00:00)-Water Temperature (C)]]*OO[[#This Row],[38]]</f>
        <v>3.7500634156799999E-15</v>
      </c>
      <c r="AO485" s="10">
        <f>3/24000000*OO[[#This Row],[97 (01JUL1985 00:00:00)-Water Temperature (C)]]*OO[[#This Row],[39]]</f>
        <v>1.5057412214473748E-13</v>
      </c>
      <c r="AP485" s="10">
        <f>3/24000000*OO[[#This Row],[98 (01JUL1985 03:00:00)-Water Temperature (C)]]*OO[[#This Row],[40]]</f>
        <v>4.1554333983359999E-12</v>
      </c>
      <c r="AQ485" s="10">
        <f>3/24000000*OO[[#This Row],[99 (01JUL1985 06:00:00)-Water Temperature (C)]]*OO[[#This Row],[41]]</f>
        <v>8.1865251678E-11</v>
      </c>
      <c r="AR485" s="10">
        <f>3/24000000*OO[[#This Row],[100 (01JUL1985 09:00:00)-Water Temperature (C)]]*OO[[#This Row],[42]]</f>
        <v>1.19935375431375E-9</v>
      </c>
      <c r="AS485" s="10">
        <f>3/24000000*OO[[#This Row],[101 (01JUL1985 12:00:00)-Water Temperature (C)]]*OO[[#This Row],[43]]</f>
        <v>1.3302132002806251E-8</v>
      </c>
      <c r="AT485" s="10">
        <f>3/24000000*OO[[#This Row],[102 (01JUL1985 15:00:00)-Water Temperature (C)]]*OO[[#This Row],[44]]</f>
        <v>1.1415149363149999E-7</v>
      </c>
      <c r="AU485" s="10">
        <f>3/24000000*OO[[#This Row],[103 (01JUL1985 18:00:00)-Water Temperature (C)]]*OO[[#This Row],[45]]</f>
        <v>7.6891825309812506E-7</v>
      </c>
      <c r="AV485" s="10">
        <f>3/24000000*OO[[#This Row],[104 (01JUL1985 21:00:00)-Water Temperature (C)]]*OO[[#This Row],[46]]</f>
        <v>4.1762192268728742E-6</v>
      </c>
      <c r="AW485" s="10">
        <f>3/24000000*OO[[#This Row],[105 (02JUL1985 00:00:00)-Water Temperature (C)]]*OO[[#This Row],[47]]</f>
        <v>1.8645157989863747E-5</v>
      </c>
      <c r="AX485" s="10">
        <f>3/24000000*OO[[#This Row],[106 (02JUL1985 03:00:00)-Water Temperature (C)]]*OO[[#This Row],[48]]</f>
        <v>7.0029771742350001E-5</v>
      </c>
      <c r="AY485" s="10">
        <f>3/24000000*OO[[#This Row],[107 (02JUL1985 06:00:00)-Water Temperature (C)]]*OO[[#This Row],[49]]</f>
        <v>2.2540842486749995E-4</v>
      </c>
      <c r="AZ485" s="10">
        <f>3/24000000*OO[[#This Row],[108 (02JUL1985 09:00:00)-Water Temperature (C)]]*OO[[#This Row],[50]]</f>
        <v>6.3942259561875002E-4</v>
      </c>
      <c r="BA485" s="10">
        <f>3/24000000*OO[[#This Row],[109 (02JUL1985 12:00:00)-Water Temperature (C)]]*OO[[#This Row],[51]]</f>
        <v>1.6035312340973748E-3</v>
      </c>
      <c r="BB485" s="10">
        <f>3/24000000*OO[[#This Row],[110 (02JUL1985 15:00:00)-Water Temperature (C)]]*OO[[#This Row],[52]]</f>
        <v>3.5877483317801251E-3</v>
      </c>
      <c r="BC485" s="10">
        <f>3/24000000*OO[[#This Row],[111 (02JUL1985 18:00:00)-Water Temperature (C)]]*OO[[#This Row],[53]]</f>
        <v>7.1856551914125004E-3</v>
      </c>
      <c r="BD485" s="10">
        <f>3/24000000*OO[[#This Row],[112 (02JUL1985 21:00:00)-Water Temperature (C)]]*OO[[#This Row],[54]]</f>
        <v>1.2879720647081249E-2</v>
      </c>
      <c r="BE485" s="10">
        <f>3/24000000*OO[[#This Row],[113 (03JUL1985 00:00:00)-Water Temperature (C)]]*OO[[#This Row],[55]]</f>
        <v>2.1085576207149997E-2</v>
      </c>
      <c r="BF485" s="10">
        <f>3/24000000*OO[[#This Row],[114 (03JUL1985 03:00:00)-Water Temperature (C)]]*OO[[#This Row],[56]]</f>
        <v>3.1954134692343747E-2</v>
      </c>
      <c r="BG485" s="10">
        <f>3/24000000*OO[[#This Row],[115 (03JUL1985 06:00:00)-Water Temperature (C)]]*OO[[#This Row],[57]]</f>
        <v>4.5457961193699999E-2</v>
      </c>
      <c r="BH485" s="10">
        <f>3/24000000*OO[[#This Row],[116 (03JUL1985 09:00:00)-Water Temperature (C)]]*OO[[#This Row],[58]]</f>
        <v>6.2007503037062497E-2</v>
      </c>
      <c r="BI485" s="10">
        <f>3/24000000*OO[[#This Row],[117 (03JUL1985 12:00:00)-Water Temperature (C)]]*OO[[#This Row],[59]]</f>
        <v>8.1861049771149996E-2</v>
      </c>
      <c r="BJ485" s="10">
        <f>3/24000000*OO[[#This Row],[118 (03JUL1985 15:00:00)-Water Temperature (C)]]*OO[[#This Row],[60]]</f>
        <v>0.10430415410366251</v>
      </c>
      <c r="BK485" s="10">
        <f>3/24000000*OO[[#This Row],[119 (03JUL1985 18:00:00)-Water Temperature (C)]]*OO[[#This Row],[61]]</f>
        <v>0.12617048357842497</v>
      </c>
      <c r="BL485" s="10">
        <f>3/24000000*OO[[#This Row],[120 (03JUL1985 21:00:00)-Water Temperature (C)]]*OO[[#This Row],[62]]</f>
        <v>0.14518058686220001</v>
      </c>
      <c r="BM485" s="10">
        <f>3/24000000*OO[[#This Row],[121 (04JUL1985 00:00:00)-Water Temperature (C)]]*OO[[#This Row],[63]]</f>
        <v>0.16114872132196251</v>
      </c>
      <c r="BN485" s="10">
        <f>3/24000000*OO[[#This Row],[122 (04JUL1985 03:00:00)-Water Temperature (C)]]*OO[[#This Row],[64]]</f>
        <v>0.17456388718379998</v>
      </c>
      <c r="BO485" s="10">
        <f>3/24000000*OO[[#This Row],[123 (04JUL1985 06:00:00)-Water Temperature (C)]]*OO[[#This Row],[65]]</f>
        <v>0.18557414992743748</v>
      </c>
      <c r="BP485" s="10">
        <f>3/24000000*OO[[#This Row],[124 (04JUL1985 09:00:00)-Water Temperature (C)]]*OO[[#This Row],[66]]</f>
        <v>0.19640197635135001</v>
      </c>
      <c r="BQ485" s="10">
        <f>3/24000000*OO[[#This Row],[125 (04JUL1985 12:00:00)-Water Temperature (C)]]*OO[[#This Row],[67]]</f>
        <v>0.2052387878041875</v>
      </c>
      <c r="BR485" s="10">
        <f>3/24000000*OO[[#This Row],[126 (04JUL1985 15:00:00)-Water Temperature (C)]]*OO[[#This Row],[68]]</f>
        <v>0.21061163575012498</v>
      </c>
      <c r="BS485" s="10">
        <f>3/24000000*OO[[#This Row],[127 (04JUL1985 18:00:00)-Water Temperature (C)]]*OO[[#This Row],[69]]</f>
        <v>0.21350087273306248</v>
      </c>
      <c r="BT485" s="10">
        <f>3/24000000*OO[[#This Row],[128 (04JUL1985 21:00:00)-Water Temperature (C)]]*OO[[#This Row],[70]]</f>
        <v>0.2149311216290625</v>
      </c>
      <c r="BU485" s="10">
        <f>3/24000000*OO[[#This Row],[129 (05JUL1985 00:00:00)-Water Temperature (C)]]*OO[[#This Row],[71]]</f>
        <v>0.21453074009499998</v>
      </c>
      <c r="BV485" s="10">
        <f>3/24000000*OO[[#This Row],[130 (05JUL1985 03:00:00)-Water Temperature (C)]]*OO[[#This Row],[72]]</f>
        <v>0.21280278503092498</v>
      </c>
      <c r="BW485" s="10">
        <f>3/24000000*OO[[#This Row],[131 (05JUL1985 06:00:00)-Water Temperature (C)]]*OO[[#This Row],[73]]</f>
        <v>0.20991893727104999</v>
      </c>
      <c r="BX485" s="10">
        <f>3/24000000*OO[[#This Row],[132 (05JUL1985 09:00:00)-Water Temperature (C)]]*OO[[#This Row],[74]]</f>
        <v>0.20915256322332498</v>
      </c>
      <c r="BY485" s="10">
        <f>3/24000000*OO[[#This Row],[133 (05JUL1985 12:00:00)-Water Temperature (C)]]*OO[[#This Row],[75]]</f>
        <v>0.21174371923674995</v>
      </c>
      <c r="BZ485" s="10">
        <f>3/24000000*OO[[#This Row],[134 (05JUL1985 15:00:00)-Water Temperature (C)]]*OO[[#This Row],[76]]</f>
        <v>0.21625782237565</v>
      </c>
      <c r="CA485" s="10">
        <f>3/24000000*OO[[#This Row],[135 (05JUL1985 18:00:00)-Water Temperature (C)]]*OO[[#This Row],[77]]</f>
        <v>0.21785639784718747</v>
      </c>
      <c r="CB485" s="10">
        <f>3/24000000*OO[[#This Row],[136 (05JUL1985 21:00:00)-Water Temperature (C)]]*OO[[#This Row],[78]]</f>
        <v>0.21390538857146249</v>
      </c>
      <c r="CC485" s="10">
        <f>3/24000000*OO[[#This Row],[137 (06JUL1985 00:00:00)-Water Temperature (C)]]*OO[[#This Row],[79]]</f>
        <v>0.20777024822812498</v>
      </c>
      <c r="CD485" s="10">
        <f>3/24000000*OO[[#This Row],[138 (06JUL1985 03:00:00)-Water Temperature (C)]]*OO[[#This Row],[80]]</f>
        <v>0.20209341087179999</v>
      </c>
      <c r="CE485" s="10">
        <f>3/24000000*OO[[#This Row],[139 (06JUL1985 06:00:00)-Water Temperature (C)]]*OO[[#This Row],[81]]</f>
        <v>0.19639295151389999</v>
      </c>
      <c r="CF485" s="10">
        <f>3/24000000*OO[[#This Row],[140 (06JUL1985 09:00:00)-Water Temperature (C)]]*OO[[#This Row],[82]]</f>
        <v>0.19192988768912497</v>
      </c>
      <c r="CG485" s="10">
        <f>3/24000000*OO[[#This Row],[141 (06JUL1985 12:00:00)-Water Temperature (C)]]*OO[[#This Row],[83]]</f>
        <v>0.18913736345526247</v>
      </c>
      <c r="CH485" s="10">
        <f>3/24000000*OO[[#This Row],[142 (06JUL1985 15:00:00)-Water Temperature (C)]]*OO[[#This Row],[84]]</f>
        <v>0.18609690688146249</v>
      </c>
      <c r="CI485" s="10">
        <f>3/24000000*OO[[#This Row],[143 (06JUL1985 18:00:00)-Water Temperature (C)]]*OO[[#This Row],[85]]</f>
        <v>0.18257826774566249</v>
      </c>
      <c r="CJ485" s="10">
        <f>3/24000000*OO[[#This Row],[144 (06JUL1985 21:00:00)-Water Temperature (C)]]*OO[[#This Row],[86]]</f>
        <v>0.17809987959225002</v>
      </c>
      <c r="CK485" s="10">
        <f>3/24000000*OO[[#This Row],[145 (07JUL1985 00:00:00)-Water Temperature (C)]]*OO[[#This Row],[87]]</f>
        <v>0.17216683952709999</v>
      </c>
      <c r="CL485" s="10">
        <f>3/24000000*OO[[#This Row],[146 (07JUL1985 03:00:00)-Water Temperature (C)]]*OO[[#This Row],[88]]</f>
        <v>0.16663211041346251</v>
      </c>
      <c r="CM485" s="10">
        <f>3/24000000*OO[[#This Row],[147 (07JUL1985 06:00:00)-Water Temperature (C)]]*OO[[#This Row],[89]]</f>
        <v>0.16154942090489999</v>
      </c>
      <c r="CN485" s="10">
        <f>3/24000000*OO[[#This Row],[148 (07JUL1985 09:00:00)-Water Temperature (C)]]*OO[[#This Row],[90]]</f>
        <v>0.1581482411248</v>
      </c>
      <c r="CO485" s="10">
        <f>3/24000000*OO[[#This Row],[149 (07JUL1985 12:00:00)-Water Temperature (C)]]*OO[[#This Row],[91]]</f>
        <v>0.1555496114744</v>
      </c>
      <c r="CP485" s="10">
        <f>3/24000000*OO[[#This Row],[150 (07JUL1985 15:00:00)-Water Temperature (C)]]*OO[[#This Row],[92]]</f>
        <v>0.15442754693261251</v>
      </c>
      <c r="CQ485" s="10">
        <f>3/24000000*OO[[#This Row],[151 (07JUL1985 18:00:00)-Water Temperature (C)]]*OO[[#This Row],[93]]</f>
        <v>0.1539182208918625</v>
      </c>
      <c r="CR485" s="10">
        <f>3/24000000*OO[[#This Row],[152 (07JUL1985 21:00:00)-Water Temperature (C)]]*OO[[#This Row],[94]]</f>
        <v>0.1510212355619</v>
      </c>
      <c r="CS485" s="10">
        <f>3/24000000*OO[[#This Row],[153 (08JUL1985 00:00:00)-Water Temperature (C)]]*OO[[#This Row],[95]]</f>
        <v>0.14558973526562499</v>
      </c>
      <c r="CT485" s="10">
        <f>3/24000000*OO[[#This Row],[154 (08JUL1985 03:00:00)-Water Temperature (C)]]*OO[[#This Row],[96]]</f>
        <v>0.14036544702663747</v>
      </c>
      <c r="CU485" s="10">
        <f>3/24000000*OO[[#This Row],[155 (08JUL1985 06:00:00)-Water Temperature (C)]]*OO[[#This Row],[97]]</f>
        <v>0.13590137714625</v>
      </c>
      <c r="CV485" s="10">
        <f>3/24000000*OO[[#This Row],[156 (08JUL1985 09:00:00)-Water Temperature (C)]]*OO[[#This Row],[98]]</f>
        <v>0.13312312087544997</v>
      </c>
      <c r="CW485" s="10">
        <f>3/24000000*OO[[#This Row],[157 (08JUL1985 12:00:00)-Water Temperature (C)]]*OO[[#This Row],[99]]</f>
        <v>0.12996525301076248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0</v>
      </c>
      <c r="AA486" s="10">
        <f>3/24000000*OO[[#This Row],[83 (29JUN1985 06:00:00)-Water Temperature (C)]]*OO[[#This Row],[25]]</f>
        <v>0</v>
      </c>
      <c r="AB486" s="10">
        <f>3/24000000*OO[[#This Row],[84 (29JUN1985 09:00:00)-Water Temperature (C)]]*OO[[#This Row],[26]]</f>
        <v>0</v>
      </c>
      <c r="AC486" s="10">
        <f>3/24000000*OO[[#This Row],[85 (29JUN1985 12:00:00)-Water Temperature (C)]]*OO[[#This Row],[27]]</f>
        <v>0</v>
      </c>
      <c r="AD486" s="10">
        <f>3/24000000*OO[[#This Row],[86 (29JUN1985 15:00:00)-Water Temperature (C)]]*OO[[#This Row],[28]]</f>
        <v>0</v>
      </c>
      <c r="AE486" s="10">
        <f>3/24000000*OO[[#This Row],[88 (29JUN1985 21:00:00)-Water Temperature (C)]]*OO[[#This Row],[30]]</f>
        <v>3.4506010571200001E-38</v>
      </c>
      <c r="AF486" s="10">
        <f>3/24000000*OO[[#This Row],[88 (29JUN1985 21:00:00)-Water Temperature (C)]]*OO[[#This Row],[30]]</f>
        <v>3.4506010571200001E-38</v>
      </c>
      <c r="AG486" s="10">
        <f>3/24000000*OO[[#This Row],[89 (30JUN1985 00:00:00)-Water Temperature (C)]]*OO[[#This Row],[31]]</f>
        <v>7.6332081274724996E-34</v>
      </c>
      <c r="AH486" s="10">
        <f>3/24000000*OO[[#This Row],[90 (30JUN1985 03:00:00)-Water Temperature (C)]]*OO[[#This Row],[32]]</f>
        <v>3.7353535635893747E-30</v>
      </c>
      <c r="AI486" s="10">
        <f>3/24000000*OO[[#This Row],[91 (30JUN1985 06:00:00)-Water Temperature (C)]]*OO[[#This Row],[33]]</f>
        <v>5.9500654699800002E-27</v>
      </c>
      <c r="AJ486" s="10">
        <f>3/24000000*OO[[#This Row],[92 (30JUN1985 09:00:00)-Water Temperature (C)]]*OO[[#This Row],[34]]</f>
        <v>4.0432014325479998E-24</v>
      </c>
      <c r="AK486" s="10">
        <f>3/24000000*OO[[#This Row],[93 (30JUN1985 12:00:00)-Water Temperature (C)]]*OO[[#This Row],[35]]</f>
        <v>1.34496025474275E-21</v>
      </c>
      <c r="AL486" s="10">
        <f>3/24000000*OO[[#This Row],[94 (30JUN1985 15:00:00)-Water Temperature (C)]]*OO[[#This Row],[36]]</f>
        <v>2.4439062476733748E-19</v>
      </c>
      <c r="AM486" s="10">
        <f>3/24000000*OO[[#This Row],[95 (30JUN1985 18:00:00)-Water Temperature (C)]]*OO[[#This Row],[37]]</f>
        <v>2.5853034791044997E-17</v>
      </c>
      <c r="AN486" s="10">
        <f>3/24000000*OO[[#This Row],[96 (30JUN1985 21:00:00)-Water Temperature (C)]]*OO[[#This Row],[38]]</f>
        <v>1.6685274835084999E-15</v>
      </c>
      <c r="AO486" s="10">
        <f>3/24000000*OO[[#This Row],[97 (01JUL1985 00:00:00)-Water Temperature (C)]]*OO[[#This Row],[39]]</f>
        <v>7.0042691858849994E-14</v>
      </c>
      <c r="AP486" s="10">
        <f>3/24000000*OO[[#This Row],[98 (01JUL1985 03:00:00)-Water Temperature (C)]]*OO[[#This Row],[40]]</f>
        <v>2.0180229490993752E-12</v>
      </c>
      <c r="AQ486" s="10">
        <f>3/24000000*OO[[#This Row],[99 (01JUL1985 06:00:00)-Water Temperature (C)]]*OO[[#This Row],[41]]</f>
        <v>4.1456128185793747E-11</v>
      </c>
      <c r="AR486" s="10">
        <f>3/24000000*OO[[#This Row],[100 (01JUL1985 09:00:00)-Water Temperature (C)]]*OO[[#This Row],[42]]</f>
        <v>6.3229443820399994E-10</v>
      </c>
      <c r="AS486" s="10">
        <f>3/24000000*OO[[#This Row],[101 (01JUL1985 12:00:00)-Water Temperature (C)]]*OO[[#This Row],[43]]</f>
        <v>7.2905549652899995E-9</v>
      </c>
      <c r="AT486" s="10">
        <f>3/24000000*OO[[#This Row],[102 (01JUL1985 15:00:00)-Water Temperature (C)]]*OO[[#This Row],[44]]</f>
        <v>6.4949110189000007E-8</v>
      </c>
      <c r="AU486" s="10">
        <f>3/24000000*OO[[#This Row],[103 (01JUL1985 18:00:00)-Water Temperature (C)]]*OO[[#This Row],[45]]</f>
        <v>4.5357621990552498E-7</v>
      </c>
      <c r="AV486" s="10">
        <f>3/24000000*OO[[#This Row],[104 (01JUL1985 21:00:00)-Water Temperature (C)]]*OO[[#This Row],[46]]</f>
        <v>2.5510652751149999E-6</v>
      </c>
      <c r="AW486" s="10">
        <f>3/24000000*OO[[#This Row],[105 (02JUL1985 00:00:00)-Water Temperature (C)]]*OO[[#This Row],[47]]</f>
        <v>1.1784247954489998E-5</v>
      </c>
      <c r="AX486" s="10">
        <f>3/24000000*OO[[#This Row],[106 (02JUL1985 03:00:00)-Water Temperature (C)]]*OO[[#This Row],[48]]</f>
        <v>4.5753948897729997E-5</v>
      </c>
      <c r="AY486" s="10">
        <f>3/24000000*OO[[#This Row],[107 (02JUL1985 06:00:00)-Water Temperature (C)]]*OO[[#This Row],[49]]</f>
        <v>1.520931263215125E-4</v>
      </c>
      <c r="AZ486" s="10">
        <f>3/24000000*OO[[#This Row],[108 (02JUL1985 09:00:00)-Water Temperature (C)]]*OO[[#This Row],[50]]</f>
        <v>4.4499015888749998E-4</v>
      </c>
      <c r="BA486" s="10">
        <f>3/24000000*OO[[#This Row],[109 (02JUL1985 12:00:00)-Water Temperature (C)]]*OO[[#This Row],[51]]</f>
        <v>1.1496037174492497E-3</v>
      </c>
      <c r="BB486" s="10">
        <f>3/24000000*OO[[#This Row],[110 (02JUL1985 15:00:00)-Water Temperature (C)]]*OO[[#This Row],[52]]</f>
        <v>2.6466065817615002E-3</v>
      </c>
      <c r="BC486" s="10">
        <f>3/24000000*OO[[#This Row],[111 (02JUL1985 18:00:00)-Water Temperature (C)]]*OO[[#This Row],[53]]</f>
        <v>5.4489297410662491E-3</v>
      </c>
      <c r="BD486" s="10">
        <f>3/24000000*OO[[#This Row],[112 (02JUL1985 21:00:00)-Water Temperature (C)]]*OO[[#This Row],[54]]</f>
        <v>1.0033883911979999E-2</v>
      </c>
      <c r="BE486" s="10">
        <f>3/24000000*OO[[#This Row],[113 (03JUL1985 00:00:00)-Water Temperature (C)]]*OO[[#This Row],[55]]</f>
        <v>1.6860996383325E-2</v>
      </c>
      <c r="BF486" s="10">
        <f>3/24000000*OO[[#This Row],[114 (03JUL1985 03:00:00)-Water Temperature (C)]]*OO[[#This Row],[56]]</f>
        <v>2.6199836192944997E-2</v>
      </c>
      <c r="BG486" s="10">
        <f>3/24000000*OO[[#This Row],[115 (03JUL1985 06:00:00)-Water Temperature (C)]]*OO[[#This Row],[57]]</f>
        <v>3.8169329397680002E-2</v>
      </c>
      <c r="BH486" s="10">
        <f>3/24000000*OO[[#This Row],[116 (03JUL1985 09:00:00)-Water Temperature (C)]]*OO[[#This Row],[58]]</f>
        <v>5.3228112671291246E-2</v>
      </c>
      <c r="BI486" s="10">
        <f>3/24000000*OO[[#This Row],[117 (03JUL1985 12:00:00)-Water Temperature (C)]]*OO[[#This Row],[59]]</f>
        <v>7.1707511107049995E-2</v>
      </c>
      <c r="BJ486" s="10">
        <f>3/24000000*OO[[#This Row],[118 (03JUL1985 15:00:00)-Water Temperature (C)]]*OO[[#This Row],[60]]</f>
        <v>9.3084124297312498E-2</v>
      </c>
      <c r="BK486" s="10">
        <f>3/24000000*OO[[#This Row],[119 (03JUL1985 18:00:00)-Water Temperature (C)]]*OO[[#This Row],[61]]</f>
        <v>0.11461168644257499</v>
      </c>
      <c r="BL486" s="10">
        <f>3/24000000*OO[[#This Row],[120 (03JUL1985 21:00:00)-Water Temperature (C)]]*OO[[#This Row],[62]]</f>
        <v>0.134136969345</v>
      </c>
      <c r="BM486" s="10">
        <f>3/24000000*OO[[#This Row],[121 (04JUL1985 00:00:00)-Water Temperature (C)]]*OO[[#This Row],[63]]</f>
        <v>0.15130260637784998</v>
      </c>
      <c r="BN486" s="10">
        <f>3/24000000*OO[[#This Row],[122 (04JUL1985 03:00:00)-Water Temperature (C)]]*OO[[#This Row],[64]]</f>
        <v>0.1663821462765</v>
      </c>
      <c r="BO486" s="10">
        <f>3/24000000*OO[[#This Row],[123 (04JUL1985 06:00:00)-Water Temperature (C)]]*OO[[#This Row],[65]]</f>
        <v>0.17935521797214998</v>
      </c>
      <c r="BP486" s="10">
        <f>3/24000000*OO[[#This Row],[124 (04JUL1985 09:00:00)-Water Temperature (C)]]*OO[[#This Row],[66]]</f>
        <v>0.19221229141047499</v>
      </c>
      <c r="BQ486" s="10">
        <f>3/24000000*OO[[#This Row],[125 (04JUL1985 12:00:00)-Water Temperature (C)]]*OO[[#This Row],[67]]</f>
        <v>0.20318447208610002</v>
      </c>
      <c r="BR486" s="10">
        <f>3/24000000*OO[[#This Row],[126 (04JUL1985 15:00:00)-Water Temperature (C)]]*OO[[#This Row],[68]]</f>
        <v>0.2107734689853</v>
      </c>
      <c r="BS486" s="10">
        <f>3/24000000*OO[[#This Row],[127 (04JUL1985 18:00:00)-Water Temperature (C)]]*OO[[#This Row],[69]]</f>
        <v>0.21583921058823752</v>
      </c>
      <c r="BT486" s="10">
        <f>3/24000000*OO[[#This Row],[128 (04JUL1985 21:00:00)-Water Temperature (C)]]*OO[[#This Row],[70]]</f>
        <v>0.219338431176375</v>
      </c>
      <c r="BU486" s="10">
        <f>3/24000000*OO[[#This Row],[129 (05JUL1985 00:00:00)-Water Temperature (C)]]*OO[[#This Row],[71]]</f>
        <v>0.22087562929199997</v>
      </c>
      <c r="BV486" s="10">
        <f>3/24000000*OO[[#This Row],[130 (05JUL1985 03:00:00)-Water Temperature (C)]]*OO[[#This Row],[72]]</f>
        <v>0.22092481142009998</v>
      </c>
      <c r="BW486" s="10">
        <f>3/24000000*OO[[#This Row],[131 (05JUL1985 06:00:00)-Water Temperature (C)]]*OO[[#This Row],[73]]</f>
        <v>0.21964370180057502</v>
      </c>
      <c r="BX486" s="10">
        <f>3/24000000*OO[[#This Row],[132 (05JUL1985 09:00:00)-Water Temperature (C)]]*OO[[#This Row],[74]]</f>
        <v>0.22035690301679997</v>
      </c>
      <c r="BY486" s="10">
        <f>3/24000000*OO[[#This Row],[133 (05JUL1985 12:00:00)-Water Temperature (C)]]*OO[[#This Row],[75]]</f>
        <v>0.22437896442302502</v>
      </c>
      <c r="BZ486" s="10">
        <f>3/24000000*OO[[#This Row],[134 (05JUL1985 15:00:00)-Water Temperature (C)]]*OO[[#This Row],[76]]</f>
        <v>0.23029831654719998</v>
      </c>
      <c r="CA486" s="10">
        <f>3/24000000*OO[[#This Row],[135 (05JUL1985 18:00:00)-Water Temperature (C)]]*OO[[#This Row],[77]]</f>
        <v>0.2331302058725</v>
      </c>
      <c r="CB486" s="10">
        <f>3/24000000*OO[[#This Row],[136 (05JUL1985 21:00:00)-Water Temperature (C)]]*OO[[#This Row],[78]]</f>
        <v>0.23009403509949997</v>
      </c>
      <c r="CC486" s="10">
        <f>3/24000000*OO[[#This Row],[137 (06JUL1985 00:00:00)-Water Temperature (C)]]*OO[[#This Row],[79]]</f>
        <v>0.22465770679240002</v>
      </c>
      <c r="CD486" s="10">
        <f>3/24000000*OO[[#This Row],[138 (06JUL1985 03:00:00)-Water Temperature (C)]]*OO[[#This Row],[80]]</f>
        <v>0.21957833895270001</v>
      </c>
      <c r="CE486" s="10">
        <f>3/24000000*OO[[#This Row],[139 (06JUL1985 06:00:00)-Water Temperature (C)]]*OO[[#This Row],[81]]</f>
        <v>0.21436617719062501</v>
      </c>
      <c r="CF486" s="10">
        <f>3/24000000*OO[[#This Row],[140 (06JUL1985 09:00:00)-Water Temperature (C)]]*OO[[#This Row],[82]]</f>
        <v>0.21036140932782499</v>
      </c>
      <c r="CG486" s="10">
        <f>3/24000000*OO[[#This Row],[141 (06JUL1985 12:00:00)-Water Temperature (C)]]*OO[[#This Row],[83]]</f>
        <v>0.2080457830050875</v>
      </c>
      <c r="CH486" s="10">
        <f>3/24000000*OO[[#This Row],[142 (06JUL1985 15:00:00)-Water Temperature (C)]]*OO[[#This Row],[84]]</f>
        <v>0.20539536344284998</v>
      </c>
      <c r="CI486" s="10">
        <f>3/24000000*OO[[#This Row],[143 (06JUL1985 18:00:00)-Water Temperature (C)]]*OO[[#This Row],[85]]</f>
        <v>0.20217779230320002</v>
      </c>
      <c r="CJ486" s="10">
        <f>3/24000000*OO[[#This Row],[144 (06JUL1985 21:00:00)-Water Temperature (C)]]*OO[[#This Row],[86]]</f>
        <v>0.1978715591829375</v>
      </c>
      <c r="CK486" s="10">
        <f>3/24000000*OO[[#This Row],[145 (07JUL1985 00:00:00)-Water Temperature (C)]]*OO[[#This Row],[87]]</f>
        <v>0.19194456981049995</v>
      </c>
      <c r="CL486" s="10">
        <f>3/24000000*OO[[#This Row],[146 (07JUL1985 03:00:00)-Water Temperature (C)]]*OO[[#This Row],[88]]</f>
        <v>0.1863855088779125</v>
      </c>
      <c r="CM486" s="10">
        <f>3/24000000*OO[[#This Row],[147 (07JUL1985 06:00:00)-Water Temperature (C)]]*OO[[#This Row],[89]]</f>
        <v>0.1812677850104</v>
      </c>
      <c r="CN486" s="10">
        <f>3/24000000*OO[[#This Row],[148 (07JUL1985 09:00:00)-Water Temperature (C)]]*OO[[#This Row],[90]]</f>
        <v>0.17792178261453748</v>
      </c>
      <c r="CO486" s="10">
        <f>3/24000000*OO[[#This Row],[149 (07JUL1985 12:00:00)-Water Temperature (C)]]*OO[[#This Row],[91]]</f>
        <v>0.17541048201639997</v>
      </c>
      <c r="CP486" s="10">
        <f>3/24000000*OO[[#This Row],[150 (07JUL1985 15:00:00)-Water Temperature (C)]]*OO[[#This Row],[92]]</f>
        <v>0.174481792732925</v>
      </c>
      <c r="CQ486" s="10">
        <f>3/24000000*OO[[#This Row],[151 (07JUL1985 18:00:00)-Water Temperature (C)]]*OO[[#This Row],[93]]</f>
        <v>0.1741681205226</v>
      </c>
      <c r="CR486" s="10">
        <f>3/24000000*OO[[#This Row],[152 (07JUL1985 21:00:00)-Water Temperature (C)]]*OO[[#This Row],[94]]</f>
        <v>0.17121374174610002</v>
      </c>
      <c r="CS486" s="10">
        <f>3/24000000*OO[[#This Row],[153 (08JUL1985 00:00:00)-Water Temperature (C)]]*OO[[#This Row],[95]]</f>
        <v>0.16547353190969999</v>
      </c>
      <c r="CT486" s="10">
        <f>3/24000000*OO[[#This Row],[154 (08JUL1985 03:00:00)-Water Temperature (C)]]*OO[[#This Row],[96]]</f>
        <v>0.15992959575499999</v>
      </c>
      <c r="CU486" s="10">
        <f>3/24000000*OO[[#This Row],[155 (08JUL1985 06:00:00)-Water Temperature (C)]]*OO[[#This Row],[97]]</f>
        <v>0.155186920967925</v>
      </c>
      <c r="CV486" s="10">
        <f>3/24000000*OO[[#This Row],[156 (08JUL1985 09:00:00)-Water Temperature (C)]]*OO[[#This Row],[98]]</f>
        <v>0.15227470153719999</v>
      </c>
      <c r="CW486" s="10">
        <f>3/24000000*OO[[#This Row],[157 (08JUL1985 12:00:00)-Water Temperature (C)]]*OO[[#This Row],[99]]</f>
        <v>0.14892048328245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0</v>
      </c>
      <c r="AB487" s="10">
        <f>3/24000000*OO[[#This Row],[84 (29JUN1985 09:00:00)-Water Temperature (C)]]*OO[[#This Row],[26]]</f>
        <v>0</v>
      </c>
      <c r="AC487" s="10">
        <f>3/24000000*OO[[#This Row],[85 (29JUN1985 12:00:00)-Water Temperature (C)]]*OO[[#This Row],[27]]</f>
        <v>0</v>
      </c>
      <c r="AD487" s="10">
        <f>3/24000000*OO[[#This Row],[86 (29JUN1985 15:00:00)-Water Temperature (C)]]*OO[[#This Row],[28]]</f>
        <v>0</v>
      </c>
      <c r="AE487" s="10">
        <f>3/24000000*OO[[#This Row],[88 (29JUN1985 21:00:00)-Water Temperature (C)]]*OO[[#This Row],[30]]</f>
        <v>8.9828683591800002E-39</v>
      </c>
      <c r="AF487" s="10">
        <f>3/24000000*OO[[#This Row],[88 (29JUN1985 21:00:00)-Water Temperature (C)]]*OO[[#This Row],[30]]</f>
        <v>8.9828683591800002E-39</v>
      </c>
      <c r="AG487" s="10">
        <f>3/24000000*OO[[#This Row],[89 (30JUN1985 00:00:00)-Water Temperature (C)]]*OO[[#This Row],[31]]</f>
        <v>2.1846619344297501E-34</v>
      </c>
      <c r="AH487" s="10">
        <f>3/24000000*OO[[#This Row],[90 (30JUN1985 03:00:00)-Water Temperature (C)]]*OO[[#This Row],[32]]</f>
        <v>1.1615877189805E-30</v>
      </c>
      <c r="AI487" s="10">
        <f>3/24000000*OO[[#This Row],[91 (30JUN1985 06:00:00)-Water Temperature (C)]]*OO[[#This Row],[33]]</f>
        <v>1.9841573508772499E-27</v>
      </c>
      <c r="AJ487" s="10">
        <f>3/24000000*OO[[#This Row],[92 (30JUN1985 09:00:00)-Water Temperature (C)]]*OO[[#This Row],[34]]</f>
        <v>1.4356080928312501E-24</v>
      </c>
      <c r="AK487" s="10">
        <f>3/24000000*OO[[#This Row],[93 (30JUN1985 12:00:00)-Water Temperature (C)]]*OO[[#This Row],[35]]</f>
        <v>5.0554005165342503E-22</v>
      </c>
      <c r="AL487" s="10">
        <f>3/24000000*OO[[#This Row],[94 (30JUN1985 15:00:00)-Water Temperature (C)]]*OO[[#This Row],[36]]</f>
        <v>9.6811045697212504E-20</v>
      </c>
      <c r="AM487" s="10">
        <f>3/24000000*OO[[#This Row],[95 (30JUN1985 18:00:00)-Water Temperature (C)]]*OO[[#This Row],[37]]</f>
        <v>1.0755860550822499E-17</v>
      </c>
      <c r="AN487" s="10">
        <f>3/24000000*OO[[#This Row],[96 (30JUN1985 21:00:00)-Water Temperature (C)]]*OO[[#This Row],[38]]</f>
        <v>7.2727663226499989E-16</v>
      </c>
      <c r="AO487" s="10">
        <f>3/24000000*OO[[#This Row],[97 (01JUL1985 00:00:00)-Water Temperature (C)]]*OO[[#This Row],[39]]</f>
        <v>3.1922788462537498E-14</v>
      </c>
      <c r="AP487" s="10">
        <f>3/24000000*OO[[#This Row],[98 (01JUL1985 03:00:00)-Water Temperature (C)]]*OO[[#This Row],[40]]</f>
        <v>9.6024819383999996E-13</v>
      </c>
      <c r="AQ487" s="10">
        <f>3/24000000*OO[[#This Row],[99 (01JUL1985 06:00:00)-Water Temperature (C)]]*OO[[#This Row],[41]]</f>
        <v>2.0569729077736248E-11</v>
      </c>
      <c r="AR487" s="10">
        <f>3/24000000*OO[[#This Row],[100 (01JUL1985 09:00:00)-Water Temperature (C)]]*OO[[#This Row],[42]]</f>
        <v>3.2664698494175001E-10</v>
      </c>
      <c r="AS487" s="10">
        <f>3/24000000*OO[[#This Row],[101 (01JUL1985 12:00:00)-Water Temperature (C)]]*OO[[#This Row],[43]]</f>
        <v>3.9161826942560004E-9</v>
      </c>
      <c r="AT487" s="10">
        <f>3/24000000*OO[[#This Row],[102 (01JUL1985 15:00:00)-Water Temperature (C)]]*OO[[#This Row],[44]]</f>
        <v>3.6226994285884997E-8</v>
      </c>
      <c r="AU487" s="10">
        <f>3/24000000*OO[[#This Row],[103 (01JUL1985 18:00:00)-Water Temperature (C)]]*OO[[#This Row],[45]]</f>
        <v>2.6236073213594999E-7</v>
      </c>
      <c r="AV487" s="10">
        <f>3/24000000*OO[[#This Row],[104 (01JUL1985 21:00:00)-Water Temperature (C)]]*OO[[#This Row],[46]]</f>
        <v>1.5283438879279997E-6</v>
      </c>
      <c r="AW487" s="10">
        <f>3/24000000*OO[[#This Row],[105 (02JUL1985 00:00:00)-Water Temperature (C)]]*OO[[#This Row],[47]]</f>
        <v>7.3053629966475004E-6</v>
      </c>
      <c r="AX487" s="10">
        <f>3/24000000*OO[[#This Row],[106 (02JUL1985 03:00:00)-Water Temperature (C)]]*OO[[#This Row],[48]]</f>
        <v>2.9323682941368751E-5</v>
      </c>
      <c r="AY487" s="10">
        <f>3/24000000*OO[[#This Row],[107 (02JUL1985 06:00:00)-Water Temperature (C)]]*OO[[#This Row],[49]]</f>
        <v>1.0067393245624999E-4</v>
      </c>
      <c r="AZ487" s="10">
        <f>3/24000000*OO[[#This Row],[108 (02JUL1985 09:00:00)-Water Temperature (C)]]*OO[[#This Row],[50]]</f>
        <v>3.0382454054700002E-4</v>
      </c>
      <c r="BA487" s="10">
        <f>3/24000000*OO[[#This Row],[109 (02JUL1985 12:00:00)-Water Temperature (C)]]*OO[[#This Row],[51]]</f>
        <v>8.08705631455E-4</v>
      </c>
      <c r="BB487" s="10">
        <f>3/24000000*OO[[#This Row],[110 (02JUL1985 15:00:00)-Water Temperature (C)]]*OO[[#This Row],[52]]</f>
        <v>1.9161238454747504E-3</v>
      </c>
      <c r="BC487" s="10">
        <f>3/24000000*OO[[#This Row],[111 (02JUL1985 18:00:00)-Water Temperature (C)]]*OO[[#This Row],[53]]</f>
        <v>4.0561421259914998E-3</v>
      </c>
      <c r="BD487" s="10">
        <f>3/24000000*OO[[#This Row],[112 (02JUL1985 21:00:00)-Water Temperature (C)]]*OO[[#This Row],[54]]</f>
        <v>7.6745566479874986E-3</v>
      </c>
      <c r="BE487" s="10">
        <f>3/24000000*OO[[#This Row],[113 (03JUL1985 00:00:00)-Water Temperature (C)]]*OO[[#This Row],[55]]</f>
        <v>1.32390309020475E-2</v>
      </c>
      <c r="BF487" s="10">
        <f>3/24000000*OO[[#This Row],[114 (03JUL1985 03:00:00)-Water Temperature (C)]]*OO[[#This Row],[56]]</f>
        <v>2.1095878073794996E-2</v>
      </c>
      <c r="BG487" s="10">
        <f>3/24000000*OO[[#This Row],[115 (03JUL1985 06:00:00)-Water Temperature (C)]]*OO[[#This Row],[57]]</f>
        <v>3.1477565124431242E-2</v>
      </c>
      <c r="BH487" s="10">
        <f>3/24000000*OO[[#This Row],[116 (03JUL1985 09:00:00)-Water Temperature (C)]]*OO[[#This Row],[58]]</f>
        <v>4.4883686704999988E-2</v>
      </c>
      <c r="BI487" s="10">
        <f>3/24000000*OO[[#This Row],[117 (03JUL1985 12:00:00)-Water Temperature (C)]]*OO[[#This Row],[59]]</f>
        <v>6.1719497805766244E-2</v>
      </c>
      <c r="BJ487" s="10">
        <f>3/24000000*OO[[#This Row],[118 (03JUL1985 15:00:00)-Water Temperature (C)]]*OO[[#This Row],[60]]</f>
        <v>8.1652511037149988E-2</v>
      </c>
      <c r="BK487" s="10">
        <f>3/24000000*OO[[#This Row],[119 (03JUL1985 18:00:00)-Water Temperature (C)]]*OO[[#This Row],[61]]</f>
        <v>0.1023676113776875</v>
      </c>
      <c r="BL487" s="10">
        <f>3/24000000*OO[[#This Row],[120 (03JUL1985 21:00:00)-Water Temperature (C)]]*OO[[#This Row],[62]]</f>
        <v>0.12189443713309998</v>
      </c>
      <c r="BM487" s="10">
        <f>3/24000000*OO[[#This Row],[121 (04JUL1985 00:00:00)-Water Temperature (C)]]*OO[[#This Row],[63]]</f>
        <v>0.13975869606120001</v>
      </c>
      <c r="BN487" s="10">
        <f>3/24000000*OO[[#This Row],[122 (04JUL1985 03:00:00)-Water Temperature (C)]]*OO[[#This Row],[64]]</f>
        <v>0.15605756898393749</v>
      </c>
      <c r="BO487" s="10">
        <f>3/24000000*OO[[#This Row],[123 (04JUL1985 06:00:00)-Water Temperature (C)]]*OO[[#This Row],[65]]</f>
        <v>0.17062899263414999</v>
      </c>
      <c r="BP487" s="10">
        <f>3/24000000*OO[[#This Row],[124 (04JUL1985 09:00:00)-Water Temperature (C)]]*OO[[#This Row],[66]]</f>
        <v>0.18521899418652502</v>
      </c>
      <c r="BQ487" s="10">
        <f>3/24000000*OO[[#This Row],[125 (04JUL1985 12:00:00)-Water Temperature (C)]]*OO[[#This Row],[67]]</f>
        <v>0.19811661204020001</v>
      </c>
      <c r="BR487" s="10">
        <f>3/24000000*OO[[#This Row],[126 (04JUL1985 15:00:00)-Water Temperature (C)]]*OO[[#This Row],[68]]</f>
        <v>0.20780667024888749</v>
      </c>
      <c r="BS487" s="10">
        <f>3/24000000*OO[[#This Row],[127 (04JUL1985 18:00:00)-Water Temperature (C)]]*OO[[#This Row],[69]]</f>
        <v>0.21501562185390002</v>
      </c>
      <c r="BT487" s="10">
        <f>3/24000000*OO[[#This Row],[128 (04JUL1985 21:00:00)-Water Temperature (C)]]*OO[[#This Row],[70]]</f>
        <v>0.22060781730547502</v>
      </c>
      <c r="BU487" s="10">
        <f>3/24000000*OO[[#This Row],[129 (05JUL1985 00:00:00)-Water Temperature (C)]]*OO[[#This Row],[71]]</f>
        <v>0.22416202118024997</v>
      </c>
      <c r="BV487" s="10">
        <f>3/24000000*OO[[#This Row],[130 (05JUL1985 03:00:00)-Water Temperature (C)]]*OO[[#This Row],[72]]</f>
        <v>0.22611307369500003</v>
      </c>
      <c r="BW487" s="10">
        <f>3/24000000*OO[[#This Row],[131 (05JUL1985 06:00:00)-Water Temperature (C)]]*OO[[#This Row],[73]]</f>
        <v>0.22659038889762501</v>
      </c>
      <c r="BX487" s="10">
        <f>3/24000000*OO[[#This Row],[132 (05JUL1985 09:00:00)-Water Temperature (C)]]*OO[[#This Row],[74]]</f>
        <v>0.22892487341596249</v>
      </c>
      <c r="BY487" s="10">
        <f>3/24000000*OO[[#This Row],[133 (05JUL1985 12:00:00)-Water Temperature (C)]]*OO[[#This Row],[75]]</f>
        <v>0.23449539412717502</v>
      </c>
      <c r="BZ487" s="10">
        <f>3/24000000*OO[[#This Row],[134 (05JUL1985 15:00:00)-Water Temperature (C)]]*OO[[#This Row],[76]]</f>
        <v>0.24193238168969999</v>
      </c>
      <c r="CA487" s="10">
        <f>3/24000000*OO[[#This Row],[135 (05JUL1985 18:00:00)-Water Temperature (C)]]*OO[[#This Row],[77]]</f>
        <v>0.24614774022559999</v>
      </c>
      <c r="CB487" s="10">
        <f>3/24000000*OO[[#This Row],[136 (05JUL1985 21:00:00)-Water Temperature (C)]]*OO[[#This Row],[78]]</f>
        <v>0.2442402653819625</v>
      </c>
      <c r="CC487" s="10">
        <f>3/24000000*OO[[#This Row],[137 (06JUL1985 00:00:00)-Water Temperature (C)]]*OO[[#This Row],[79]]</f>
        <v>0.23972464293579998</v>
      </c>
      <c r="CD487" s="10">
        <f>3/24000000*OO[[#This Row],[138 (06JUL1985 03:00:00)-Water Temperature (C)]]*OO[[#This Row],[80]]</f>
        <v>0.23544993771359998</v>
      </c>
      <c r="CE487" s="10">
        <f>3/24000000*OO[[#This Row],[139 (06JUL1985 06:00:00)-Water Temperature (C)]]*OO[[#This Row],[81]]</f>
        <v>0.23091985099980003</v>
      </c>
      <c r="CF487" s="10">
        <f>3/24000000*OO[[#This Row],[140 (06JUL1985 09:00:00)-Water Temperature (C)]]*OO[[#This Row],[82]]</f>
        <v>0.22754156757029997</v>
      </c>
      <c r="CG487" s="10">
        <f>3/24000000*OO[[#This Row],[141 (06JUL1985 12:00:00)-Water Temperature (C)]]*OO[[#This Row],[83]]</f>
        <v>0.22585207001419993</v>
      </c>
      <c r="CH487" s="10">
        <f>3/24000000*OO[[#This Row],[142 (06JUL1985 15:00:00)-Water Temperature (C)]]*OO[[#This Row],[84]]</f>
        <v>0.223733464859625</v>
      </c>
      <c r="CI487" s="10">
        <f>3/24000000*OO[[#This Row],[143 (06JUL1985 18:00:00)-Water Temperature (C)]]*OO[[#This Row],[85]]</f>
        <v>0.22095298254781251</v>
      </c>
      <c r="CJ487" s="10">
        <f>3/24000000*OO[[#This Row],[144 (06JUL1985 21:00:00)-Water Temperature (C)]]*OO[[#This Row],[86]]</f>
        <v>0.2169573051004875</v>
      </c>
      <c r="CK487" s="10">
        <f>3/24000000*OO[[#This Row],[145 (07JUL1985 00:00:00)-Water Temperature (C)]]*OO[[#This Row],[87]]</f>
        <v>0.21117029192752501</v>
      </c>
      <c r="CL487" s="10">
        <f>3/24000000*OO[[#This Row],[146 (07JUL1985 03:00:00)-Water Temperature (C)]]*OO[[#This Row],[88]]</f>
        <v>0.20571266529599996</v>
      </c>
      <c r="CM487" s="10">
        <f>3/24000000*OO[[#This Row],[147 (07JUL1985 06:00:00)-Water Temperature (C)]]*OO[[#This Row],[89]]</f>
        <v>0.20067091689724997</v>
      </c>
      <c r="CN487" s="10">
        <f>3/24000000*OO[[#This Row],[148 (07JUL1985 09:00:00)-Water Temperature (C)]]*OO[[#This Row],[90]]</f>
        <v>0.19747524114599996</v>
      </c>
      <c r="CO487" s="10">
        <f>3/24000000*OO[[#This Row],[149 (07JUL1985 12:00:00)-Water Temperature (C)]]*OO[[#This Row],[91]]</f>
        <v>0.1951372045077</v>
      </c>
      <c r="CP487" s="10">
        <f>3/24000000*OO[[#This Row],[150 (07JUL1985 15:00:00)-Water Temperature (C)]]*OO[[#This Row],[92]]</f>
        <v>0.194461951168</v>
      </c>
      <c r="CQ487" s="10">
        <f>3/24000000*OO[[#This Row],[151 (07JUL1985 18:00:00)-Water Temperature (C)]]*OO[[#This Row],[93]]</f>
        <v>0.19442560220343749</v>
      </c>
      <c r="CR487" s="10">
        <f>3/24000000*OO[[#This Row],[152 (07JUL1985 21:00:00)-Water Temperature (C)]]*OO[[#This Row],[94]]</f>
        <v>0.1915077984522375</v>
      </c>
      <c r="CS487" s="10">
        <f>3/24000000*OO[[#This Row],[153 (08JUL1985 00:00:00)-Water Temperature (C)]]*OO[[#This Row],[95]]</f>
        <v>0.18553818151439999</v>
      </c>
      <c r="CT487" s="10">
        <f>3/24000000*OO[[#This Row],[154 (08JUL1985 03:00:00)-Water Temperature (C)]]*OO[[#This Row],[96]]</f>
        <v>0.17973145248158748</v>
      </c>
      <c r="CU487" s="10">
        <f>3/24000000*OO[[#This Row],[155 (08JUL1985 06:00:00)-Water Temperature (C)]]*OO[[#This Row],[97]]</f>
        <v>0.1747630613953125</v>
      </c>
      <c r="CV487" s="10">
        <f>3/24000000*OO[[#This Row],[156 (08JUL1985 09:00:00)-Water Temperature (C)]]*OO[[#This Row],[98]]</f>
        <v>0.17178049992055</v>
      </c>
      <c r="CW487" s="10">
        <f>3/24000000*OO[[#This Row],[157 (08JUL1985 12:00:00)-Water Temperature (C)]]*OO[[#This Row],[99]]</f>
        <v>0.16828316520932499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0</v>
      </c>
      <c r="AB488" s="10">
        <f>3/24000000*OO[[#This Row],[84 (29JUN1985 09:00:00)-Water Temperature (C)]]*OO[[#This Row],[26]]</f>
        <v>0</v>
      </c>
      <c r="AC488" s="10">
        <f>3/24000000*OO[[#This Row],[85 (29JUN1985 12:00:00)-Water Temperature (C)]]*OO[[#This Row],[27]]</f>
        <v>0</v>
      </c>
      <c r="AD488" s="10">
        <f>3/24000000*OO[[#This Row],[86 (29JUN1985 15:00:00)-Water Temperature (C)]]*OO[[#This Row],[28]]</f>
        <v>0</v>
      </c>
      <c r="AE488" s="10">
        <f>3/24000000*OO[[#This Row],[88 (29JUN1985 21:00:00)-Water Temperature (C)]]*OO[[#This Row],[30]]</f>
        <v>2.1995603805424998E-39</v>
      </c>
      <c r="AF488" s="10">
        <f>3/24000000*OO[[#This Row],[88 (29JUN1985 21:00:00)-Water Temperature (C)]]*OO[[#This Row],[30]]</f>
        <v>2.1995603805424998E-39</v>
      </c>
      <c r="AG488" s="10">
        <f>3/24000000*OO[[#This Row],[89 (30JUN1985 00:00:00)-Water Temperature (C)]]*OO[[#This Row],[31]]</f>
        <v>5.9035934349225001E-35</v>
      </c>
      <c r="AH488" s="10">
        <f>3/24000000*OO[[#This Row],[90 (30JUN1985 03:00:00)-Water Temperature (C)]]*OO[[#This Row],[32]]</f>
        <v>3.4214910084262499E-31</v>
      </c>
      <c r="AI488" s="10">
        <f>3/24000000*OO[[#This Row],[91 (30JUN1985 06:00:00)-Water Temperature (C)]]*OO[[#This Row],[33]]</f>
        <v>6.2882948296700002E-28</v>
      </c>
      <c r="AJ488" s="10">
        <f>3/24000000*OO[[#This Row],[92 (30JUN1985 09:00:00)-Water Temperature (C)]]*OO[[#This Row],[34]]</f>
        <v>4.849913525487375E-25</v>
      </c>
      <c r="AK488" s="10">
        <f>3/24000000*OO[[#This Row],[93 (30JUN1985 12:00:00)-Water Temperature (C)]]*OO[[#This Row],[35]]</f>
        <v>1.809605176722E-22</v>
      </c>
      <c r="AL488" s="10">
        <f>3/24000000*OO[[#This Row],[94 (30JUN1985 15:00:00)-Water Temperature (C)]]*OO[[#This Row],[36]]</f>
        <v>3.6542699797668747E-20</v>
      </c>
      <c r="AM488" s="10">
        <f>3/24000000*OO[[#This Row],[95 (30JUN1985 18:00:00)-Water Temperature (C)]]*OO[[#This Row],[37]]</f>
        <v>4.2656699777006243E-18</v>
      </c>
      <c r="AN488" s="10">
        <f>3/24000000*OO[[#This Row],[96 (30JUN1985 21:00:00)-Water Temperature (C)]]*OO[[#This Row],[38]]</f>
        <v>3.0222069716126247E-16</v>
      </c>
      <c r="AO488" s="10">
        <f>3/24000000*OO[[#This Row],[97 (01JUL1985 00:00:00)-Water Temperature (C)]]*OO[[#This Row],[39]]</f>
        <v>1.3869600534009999E-14</v>
      </c>
      <c r="AP488" s="10">
        <f>3/24000000*OO[[#This Row],[98 (01JUL1985 03:00:00)-Water Temperature (C)]]*OO[[#This Row],[40]]</f>
        <v>4.3542712661359996E-13</v>
      </c>
      <c r="AQ488" s="10">
        <f>3/24000000*OO[[#This Row],[99 (01JUL1985 06:00:00)-Water Temperature (C)]]*OO[[#This Row],[41]]</f>
        <v>9.7217831848475004E-12</v>
      </c>
      <c r="AR488" s="10">
        <f>3/24000000*OO[[#This Row],[100 (01JUL1985 09:00:00)-Water Temperature (C)]]*OO[[#This Row],[42]]</f>
        <v>1.6065096132937498E-10</v>
      </c>
      <c r="AS488" s="10">
        <f>3/24000000*OO[[#This Row],[101 (01JUL1985 12:00:00)-Water Temperature (C)]]*OO[[#This Row],[43]]</f>
        <v>2.0015327909324998E-9</v>
      </c>
      <c r="AT488" s="10">
        <f>3/24000000*OO[[#This Row],[102 (01JUL1985 15:00:00)-Water Temperature (C)]]*OO[[#This Row],[44]]</f>
        <v>1.9214652241892498E-8</v>
      </c>
      <c r="AU488" s="10">
        <f>3/24000000*OO[[#This Row],[103 (01JUL1985 18:00:00)-Water Temperature (C)]]*OO[[#This Row],[45]]</f>
        <v>1.4421739296346249E-7</v>
      </c>
      <c r="AV488" s="10">
        <f>3/24000000*OO[[#This Row],[104 (01JUL1985 21:00:00)-Water Temperature (C)]]*OO[[#This Row],[46]]</f>
        <v>8.6947561940000005E-7</v>
      </c>
      <c r="AW488" s="10">
        <f>3/24000000*OO[[#This Row],[105 (02JUL1985 00:00:00)-Water Temperature (C)]]*OO[[#This Row],[47]]</f>
        <v>4.2967945739749991E-6</v>
      </c>
      <c r="AX488" s="10">
        <f>3/24000000*OO[[#This Row],[106 (02JUL1985 03:00:00)-Water Temperature (C)]]*OO[[#This Row],[48]]</f>
        <v>1.7813927359742499E-5</v>
      </c>
      <c r="AY488" s="10">
        <f>3/24000000*OO[[#This Row],[107 (02JUL1985 06:00:00)-Water Temperature (C)]]*OO[[#This Row],[49]]</f>
        <v>6.3101476854000003E-5</v>
      </c>
      <c r="AZ488" s="10">
        <f>3/24000000*OO[[#This Row],[108 (02JUL1985 09:00:00)-Water Temperature (C)]]*OO[[#This Row],[50]]</f>
        <v>1.962341153007E-4</v>
      </c>
      <c r="BA488" s="10">
        <f>3/24000000*OO[[#This Row],[109 (02JUL1985 12:00:00)-Water Temperature (C)]]*OO[[#This Row],[51]]</f>
        <v>5.3763955541912499E-4</v>
      </c>
      <c r="BB488" s="10">
        <f>3/24000000*OO[[#This Row],[110 (02JUL1985 15:00:00)-Water Temperature (C)]]*OO[[#This Row],[52]]</f>
        <v>1.3098284862579999E-3</v>
      </c>
      <c r="BC488" s="10">
        <f>3/24000000*OO[[#This Row],[111 (02JUL1985 18:00:00)-Water Temperature (C)]]*OO[[#This Row],[53]]</f>
        <v>2.8481685557487499E-3</v>
      </c>
      <c r="BD488" s="10">
        <f>3/24000000*OO[[#This Row],[112 (02JUL1985 21:00:00)-Water Temperature (C)]]*OO[[#This Row],[54]]</f>
        <v>5.531724065224999E-3</v>
      </c>
      <c r="BE488" s="10">
        <f>3/24000000*OO[[#This Row],[113 (03JUL1985 00:00:00)-Water Temperature (C)]]*OO[[#This Row],[55]]</f>
        <v>9.7864947126562497E-3</v>
      </c>
      <c r="BF488" s="10">
        <f>3/24000000*OO[[#This Row],[114 (03JUL1985 03:00:00)-Water Temperature (C)]]*OO[[#This Row],[56]]</f>
        <v>1.5976191268659998E-2</v>
      </c>
      <c r="BG488" s="10">
        <f>3/24000000*OO[[#This Row],[115 (03JUL1985 06:00:00)-Water Temperature (C)]]*OO[[#This Row],[57]]</f>
        <v>2.4392194022269997E-2</v>
      </c>
      <c r="BH488" s="10">
        <f>3/24000000*OO[[#This Row],[116 (03JUL1985 09:00:00)-Water Temperature (C)]]*OO[[#This Row],[58]]</f>
        <v>3.5533656025499995E-2</v>
      </c>
      <c r="BI488" s="10">
        <f>3/24000000*OO[[#This Row],[117 (03JUL1985 12:00:00)-Water Temperature (C)]]*OO[[#This Row],[59]]</f>
        <v>4.9839902777463745E-2</v>
      </c>
      <c r="BJ488" s="10">
        <f>3/24000000*OO[[#This Row],[118 (03JUL1985 15:00:00)-Water Temperature (C)]]*OO[[#This Row],[60]]</f>
        <v>6.7159766270212487E-2</v>
      </c>
      <c r="BK488" s="10">
        <f>3/24000000*OO[[#This Row],[119 (03JUL1985 18:00:00)-Water Temperature (C)]]*OO[[#This Row],[61]]</f>
        <v>8.5686509162925001E-2</v>
      </c>
      <c r="BL488" s="10">
        <f>3/24000000*OO[[#This Row],[120 (03JUL1985 21:00:00)-Water Temperature (C)]]*OO[[#This Row],[62]]</f>
        <v>0.10375374401279999</v>
      </c>
      <c r="BM488" s="10">
        <f>3/24000000*OO[[#This Row],[121 (04JUL1985 00:00:00)-Water Temperature (C)]]*OO[[#This Row],[63]]</f>
        <v>0.12085980747862499</v>
      </c>
      <c r="BN488" s="10">
        <f>3/24000000*OO[[#This Row],[122 (04JUL1985 03:00:00)-Water Temperature (C)]]*OO[[#This Row],[64]]</f>
        <v>0.13696938110069998</v>
      </c>
      <c r="BO488" s="10">
        <f>3/24000000*OO[[#This Row],[123 (04JUL1985 06:00:00)-Water Temperature (C)]]*OO[[#This Row],[65]]</f>
        <v>0.15183407719520001</v>
      </c>
      <c r="BP488" s="10">
        <f>3/24000000*OO[[#This Row],[124 (04JUL1985 09:00:00)-Water Temperature (C)]]*OO[[#This Row],[66]]</f>
        <v>0.16688856177813749</v>
      </c>
      <c r="BQ488" s="10">
        <f>3/24000000*OO[[#This Row],[125 (04JUL1985 12:00:00)-Water Temperature (C)]]*OO[[#This Row],[67]]</f>
        <v>0.18057568065851251</v>
      </c>
      <c r="BR488" s="10">
        <f>3/24000000*OO[[#This Row],[126 (04JUL1985 15:00:00)-Water Temperature (C)]]*OO[[#This Row],[68]]</f>
        <v>0.19146741247425</v>
      </c>
      <c r="BS488" s="10">
        <f>3/24000000*OO[[#This Row],[127 (04JUL1985 18:00:00)-Water Temperature (C)]]*OO[[#This Row],[69]]</f>
        <v>0.20011793929312496</v>
      </c>
      <c r="BT488" s="10">
        <f>3/24000000*OO[[#This Row],[128 (04JUL1985 21:00:00)-Water Temperature (C)]]*OO[[#This Row],[70]]</f>
        <v>0.2072443906533</v>
      </c>
      <c r="BU488" s="10">
        <f>3/24000000*OO[[#This Row],[129 (05JUL1985 00:00:00)-Water Temperature (C)]]*OO[[#This Row],[71]]</f>
        <v>0.21243206501377504</v>
      </c>
      <c r="BV488" s="10">
        <f>3/24000000*OO[[#This Row],[130 (05JUL1985 03:00:00)-Water Temperature (C)]]*OO[[#This Row],[72]]</f>
        <v>0.21603867898634999</v>
      </c>
      <c r="BW488" s="10">
        <f>3/24000000*OO[[#This Row],[131 (05JUL1985 06:00:00)-Water Temperature (C)]]*OO[[#This Row],[73]]</f>
        <v>0.21815833175674995</v>
      </c>
      <c r="BX488" s="10">
        <f>3/24000000*OO[[#This Row],[132 (05JUL1985 09:00:00)-Water Temperature (C)]]*OO[[#This Row],[74]]</f>
        <v>0.22190741984498749</v>
      </c>
      <c r="BY488" s="10">
        <f>3/24000000*OO[[#This Row],[133 (05JUL1985 12:00:00)-Water Temperature (C)]]*OO[[#This Row],[75]]</f>
        <v>0.22863658830606248</v>
      </c>
      <c r="BZ488" s="10">
        <f>3/24000000*OO[[#This Row],[134 (05JUL1985 15:00:00)-Water Temperature (C)]]*OO[[#This Row],[76]]</f>
        <v>0.23709392977847499</v>
      </c>
      <c r="CA488" s="10">
        <f>3/24000000*OO[[#This Row],[135 (05JUL1985 18:00:00)-Water Temperature (C)]]*OO[[#This Row],[77]]</f>
        <v>0.24242508920770001</v>
      </c>
      <c r="CB488" s="10">
        <f>3/24000000*OO[[#This Row],[136 (05JUL1985 21:00:00)-Water Temperature (C)]]*OO[[#This Row],[78]]</f>
        <v>0.24179753177085</v>
      </c>
      <c r="CC488" s="10">
        <f>3/24000000*OO[[#This Row],[137 (06JUL1985 00:00:00)-Water Temperature (C)]]*OO[[#This Row],[79]]</f>
        <v>0.23853344085221248</v>
      </c>
      <c r="CD488" s="10">
        <f>3/24000000*OO[[#This Row],[138 (06JUL1985 03:00:00)-Water Temperature (C)]]*OO[[#This Row],[80]]</f>
        <v>0.23537583767048748</v>
      </c>
      <c r="CE488" s="10">
        <f>3/24000000*OO[[#This Row],[139 (06JUL1985 06:00:00)-Water Temperature (C)]]*OO[[#This Row],[81]]</f>
        <v>0.231858533284</v>
      </c>
      <c r="CF488" s="10">
        <f>3/24000000*OO[[#This Row],[140 (06JUL1985 09:00:00)-Water Temperature (C)]]*OO[[#This Row],[82]]</f>
        <v>0.2293680758894</v>
      </c>
      <c r="CG488" s="10">
        <f>3/24000000*OO[[#This Row],[141 (06JUL1985 12:00:00)-Water Temperature (C)]]*OO[[#This Row],[83]]</f>
        <v>0.228454885936</v>
      </c>
      <c r="CH488" s="10">
        <f>3/24000000*OO[[#This Row],[142 (06JUL1985 15:00:00)-Water Temperature (C)]]*OO[[#This Row],[84]]</f>
        <v>0.22704384600809999</v>
      </c>
      <c r="CI488" s="10">
        <f>3/24000000*OO[[#This Row],[143 (06JUL1985 18:00:00)-Water Temperature (C)]]*OO[[#This Row],[85]]</f>
        <v>0.224926562228625</v>
      </c>
      <c r="CJ488" s="10">
        <f>3/24000000*OO[[#This Row],[144 (06JUL1985 21:00:00)-Water Temperature (C)]]*OO[[#This Row],[86]]</f>
        <v>0.22154127720970002</v>
      </c>
      <c r="CK488" s="10">
        <f>3/24000000*OO[[#This Row],[145 (07JUL1985 00:00:00)-Water Temperature (C)]]*OO[[#This Row],[87]]</f>
        <v>0.216314086781625</v>
      </c>
      <c r="CL488" s="10">
        <f>3/24000000*OO[[#This Row],[146 (07JUL1985 03:00:00)-Water Temperature (C)]]*OO[[#This Row],[88]]</f>
        <v>0.211355354080625</v>
      </c>
      <c r="CM488" s="10">
        <f>3/24000000*OO[[#This Row],[147 (07JUL1985 06:00:00)-Water Temperature (C)]]*OO[[#This Row],[89]]</f>
        <v>0.206750764073625</v>
      </c>
      <c r="CN488" s="10">
        <f>3/24000000*OO[[#This Row],[148 (07JUL1985 09:00:00)-Water Temperature (C)]]*OO[[#This Row],[90]]</f>
        <v>0.2039489583289375</v>
      </c>
      <c r="CO488" s="10">
        <f>3/24000000*OO[[#This Row],[149 (07JUL1985 12:00:00)-Water Temperature (C)]]*OO[[#This Row],[91]]</f>
        <v>0.20196725600502502</v>
      </c>
      <c r="CP488" s="10">
        <f>3/24000000*OO[[#This Row],[150 (07JUL1985 15:00:00)-Water Temperature (C)]]*OO[[#This Row],[92]]</f>
        <v>0.201622884694</v>
      </c>
      <c r="CQ488" s="10">
        <f>3/24000000*OO[[#This Row],[151 (07JUL1985 18:00:00)-Water Temperature (C)]]*OO[[#This Row],[93]]</f>
        <v>0.20189507411287499</v>
      </c>
      <c r="CR488" s="10">
        <f>3/24000000*OO[[#This Row],[152 (07JUL1985 21:00:00)-Water Temperature (C)]]*OO[[#This Row],[94]]</f>
        <v>0.19923847138519998</v>
      </c>
      <c r="CS488" s="10">
        <f>3/24000000*OO[[#This Row],[153 (08JUL1985 00:00:00)-Water Temperature (C)]]*OO[[#This Row],[95]]</f>
        <v>0.193460626198625</v>
      </c>
      <c r="CT488" s="10">
        <f>3/24000000*OO[[#This Row],[154 (08JUL1985 03:00:00)-Water Temperature (C)]]*OO[[#This Row],[96]]</f>
        <v>0.18781291483424997</v>
      </c>
      <c r="CU488" s="10">
        <f>3/24000000*OO[[#This Row],[155 (08JUL1985 06:00:00)-Water Temperature (C)]]*OO[[#This Row],[97]]</f>
        <v>0.18298519276424999</v>
      </c>
      <c r="CV488" s="10">
        <f>3/24000000*OO[[#This Row],[156 (08JUL1985 09:00:00)-Water Temperature (C)]]*OO[[#This Row],[98]]</f>
        <v>0.18013229676960002</v>
      </c>
      <c r="CW488" s="10">
        <f>3/24000000*OO[[#This Row],[157 (08JUL1985 12:00:00)-Water Temperature (C)]]*OO[[#This Row],[99]]</f>
        <v>0.1767322675746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0</v>
      </c>
      <c r="AB489" s="10">
        <f>3/24000000*OO[[#This Row],[84 (29JUN1985 09:00:00)-Water Temperature (C)]]*OO[[#This Row],[26]]</f>
        <v>0</v>
      </c>
      <c r="AC489" s="10">
        <f>3/24000000*OO[[#This Row],[85 (29JUN1985 12:00:00)-Water Temperature (C)]]*OO[[#This Row],[27]]</f>
        <v>0</v>
      </c>
      <c r="AD489" s="10">
        <f>3/24000000*OO[[#This Row],[86 (29JUN1985 15:00:00)-Water Temperature (C)]]*OO[[#This Row],[28]]</f>
        <v>0</v>
      </c>
      <c r="AE489" s="10">
        <f>3/24000000*OO[[#This Row],[88 (29JUN1985 21:00:00)-Water Temperature (C)]]*OO[[#This Row],[30]]</f>
        <v>5.3213960592924996E-40</v>
      </c>
      <c r="AF489" s="10">
        <f>3/24000000*OO[[#This Row],[88 (29JUN1985 21:00:00)-Water Temperature (C)]]*OO[[#This Row],[30]]</f>
        <v>5.3213960592924996E-40</v>
      </c>
      <c r="AG489" s="10">
        <f>3/24000000*OO[[#This Row],[89 (30JUN1985 00:00:00)-Water Temperature (C)]]*OO[[#This Row],[31]]</f>
        <v>1.5761149125749999E-35</v>
      </c>
      <c r="AH489" s="10">
        <f>3/24000000*OO[[#This Row],[90 (30JUN1985 03:00:00)-Water Temperature (C)]]*OO[[#This Row],[32]]</f>
        <v>9.9950315492912503E-32</v>
      </c>
      <c r="AI489" s="10">
        <f>3/24000000*OO[[#This Row],[91 (30JUN1985 06:00:00)-Water Temperature (C)]]*OO[[#This Row],[33]]</f>
        <v>1.9772659035885002E-28</v>
      </c>
      <c r="AJ489" s="10">
        <f>3/24000000*OO[[#This Row],[92 (30JUN1985 09:00:00)-Water Temperature (C)]]*OO[[#This Row],[34]]</f>
        <v>1.6249067532629998E-25</v>
      </c>
      <c r="AK489" s="10">
        <f>3/24000000*OO[[#This Row],[93 (30JUN1985 12:00:00)-Water Temperature (C)]]*OO[[#This Row],[35]]</f>
        <v>6.4217350921949989E-23</v>
      </c>
      <c r="AL489" s="10">
        <f>3/24000000*OO[[#This Row],[94 (30JUN1985 15:00:00)-Water Temperature (C)]]*OO[[#This Row],[36]]</f>
        <v>1.3668026006306247E-20</v>
      </c>
      <c r="AM489" s="10">
        <f>3/24000000*OO[[#This Row],[95 (30JUN1985 18:00:00)-Water Temperature (C)]]*OO[[#This Row],[37]]</f>
        <v>1.6755991462879997E-18</v>
      </c>
      <c r="AN489" s="10">
        <f>3/24000000*OO[[#This Row],[96 (30JUN1985 21:00:00)-Water Temperature (C)]]*OO[[#This Row],[38]]</f>
        <v>1.243325965498125E-16</v>
      </c>
      <c r="AO489" s="10">
        <f>3/24000000*OO[[#This Row],[97 (01JUL1985 00:00:00)-Water Temperature (C)]]*OO[[#This Row],[39]]</f>
        <v>5.96232981348875E-15</v>
      </c>
      <c r="AP489" s="10">
        <f>3/24000000*OO[[#This Row],[98 (01JUL1985 03:00:00)-Water Temperature (C)]]*OO[[#This Row],[40]]</f>
        <v>1.95222171417E-13</v>
      </c>
      <c r="AQ489" s="10">
        <f>3/24000000*OO[[#This Row],[99 (01JUL1985 06:00:00)-Water Temperature (C)]]*OO[[#This Row],[41]]</f>
        <v>4.5398173620137499E-12</v>
      </c>
      <c r="AR489" s="10">
        <f>3/24000000*OO[[#This Row],[100 (01JUL1985 09:00:00)-Water Temperature (C)]]*OO[[#This Row],[42]]</f>
        <v>7.8008033281750001E-11</v>
      </c>
      <c r="AS489" s="10">
        <f>3/24000000*OO[[#This Row],[101 (01JUL1985 12:00:00)-Water Temperature (C)]]*OO[[#This Row],[43]]</f>
        <v>1.009240533279E-9</v>
      </c>
      <c r="AT489" s="10">
        <f>3/24000000*OO[[#This Row],[102 (01JUL1985 15:00:00)-Water Temperature (C)]]*OO[[#This Row],[44]]</f>
        <v>1.0047924115365E-8</v>
      </c>
      <c r="AU489" s="10">
        <f>3/24000000*OO[[#This Row],[103 (01JUL1985 18:00:00)-Water Temperature (C)]]*OO[[#This Row],[45]]</f>
        <v>7.8110953264325001E-8</v>
      </c>
      <c r="AV489" s="10">
        <f>3/24000000*OO[[#This Row],[104 (01JUL1985 21:00:00)-Water Temperature (C)]]*OO[[#This Row],[46]]</f>
        <v>4.8707222666658751E-7</v>
      </c>
      <c r="AW489" s="10">
        <f>3/24000000*OO[[#This Row],[105 (02JUL1985 00:00:00)-Water Temperature (C)]]*OO[[#This Row],[47]]</f>
        <v>2.4868483197914999E-6</v>
      </c>
      <c r="AX489" s="10">
        <f>3/24000000*OO[[#This Row],[106 (02JUL1985 03:00:00)-Water Temperature (C)]]*OO[[#This Row],[48]]</f>
        <v>1.0641017982377499E-5</v>
      </c>
      <c r="AY489" s="10">
        <f>3/24000000*OO[[#This Row],[107 (02JUL1985 06:00:00)-Water Temperature (C)]]*OO[[#This Row],[49]]</f>
        <v>3.8862537768468748E-5</v>
      </c>
      <c r="AZ489" s="10">
        <f>3/24000000*OO[[#This Row],[108 (02JUL1985 09:00:00)-Water Temperature (C)]]*OO[[#This Row],[50]]</f>
        <v>1.2444413779954999E-4</v>
      </c>
      <c r="BA489" s="10">
        <f>3/24000000*OO[[#This Row],[109 (02JUL1985 12:00:00)-Water Temperature (C)]]*OO[[#This Row],[51]]</f>
        <v>3.5070977746022499E-4</v>
      </c>
      <c r="BB489" s="10">
        <f>3/24000000*OO[[#This Row],[110 (02JUL1985 15:00:00)-Water Temperature (C)]]*OO[[#This Row],[52]]</f>
        <v>8.7798096363599998E-4</v>
      </c>
      <c r="BC489" s="10">
        <f>3/24000000*OO[[#This Row],[111 (02JUL1985 18:00:00)-Water Temperature (C)]]*OO[[#This Row],[53]]</f>
        <v>1.9599851675414998E-3</v>
      </c>
      <c r="BD489" s="10">
        <f>3/24000000*OO[[#This Row],[112 (02JUL1985 21:00:00)-Water Temperature (C)]]*OO[[#This Row],[54]]</f>
        <v>3.9053811331920003E-3</v>
      </c>
      <c r="BE489" s="10">
        <f>3/24000000*OO[[#This Row],[113 (03JUL1985 00:00:00)-Water Temperature (C)]]*OO[[#This Row],[55]]</f>
        <v>7.082011319643749E-3</v>
      </c>
      <c r="BF489" s="10">
        <f>3/24000000*OO[[#This Row],[114 (03JUL1985 03:00:00)-Water Temperature (C)]]*OO[[#This Row],[56]]</f>
        <v>1.183806246907875E-2</v>
      </c>
      <c r="BG489" s="10">
        <f>3/24000000*OO[[#This Row],[115 (03JUL1985 06:00:00)-Water Temperature (C)]]*OO[[#This Row],[57]]</f>
        <v>1.8485281113862499E-2</v>
      </c>
      <c r="BH489" s="10">
        <f>3/24000000*OO[[#This Row],[116 (03JUL1985 09:00:00)-Water Temperature (C)]]*OO[[#This Row],[58]]</f>
        <v>2.7500800633552501E-2</v>
      </c>
      <c r="BI489" s="10">
        <f>3/24000000*OO[[#This Row],[117 (03JUL1985 12:00:00)-Water Temperature (C)]]*OO[[#This Row],[59]]</f>
        <v>3.933237680025E-2</v>
      </c>
      <c r="BJ489" s="10">
        <f>3/24000000*OO[[#This Row],[118 (03JUL1985 15:00:00)-Water Temperature (C)]]*OO[[#This Row],[60]]</f>
        <v>5.3973640647960001E-2</v>
      </c>
      <c r="BK489" s="10">
        <f>3/24000000*OO[[#This Row],[119 (03JUL1985 18:00:00)-Water Temperature (C)]]*OO[[#This Row],[61]]</f>
        <v>7.007200831991249E-2</v>
      </c>
      <c r="BL489" s="10">
        <f>3/24000000*OO[[#This Row],[120 (03JUL1985 21:00:00)-Water Temperature (C)]]*OO[[#This Row],[62]]</f>
        <v>8.6270232305587488E-2</v>
      </c>
      <c r="BM489" s="10">
        <f>3/24000000*OO[[#This Row],[121 (04JUL1985 00:00:00)-Water Temperature (C)]]*OO[[#This Row],[63]]</f>
        <v>0.10208981872725</v>
      </c>
      <c r="BN489" s="10">
        <f>3/24000000*OO[[#This Row],[122 (04JUL1985 03:00:00)-Water Temperature (C)]]*OO[[#This Row],[64]]</f>
        <v>0.11741192869512498</v>
      </c>
      <c r="BO489" s="10">
        <f>3/24000000*OO[[#This Row],[123 (04JUL1985 06:00:00)-Water Temperature (C)]]*OO[[#This Row],[65]]</f>
        <v>0.13195064017106251</v>
      </c>
      <c r="BP489" s="10">
        <f>3/24000000*OO[[#This Row],[124 (04JUL1985 09:00:00)-Water Temperature (C)]]*OO[[#This Row],[66]]</f>
        <v>0.146851881475</v>
      </c>
      <c r="BQ489" s="10">
        <f>3/24000000*OO[[#This Row],[125 (04JUL1985 12:00:00)-Water Temperature (C)]]*OO[[#This Row],[67]]</f>
        <v>0.16073605035764998</v>
      </c>
      <c r="BR489" s="10">
        <f>3/24000000*OO[[#This Row],[126 (04JUL1985 15:00:00)-Water Temperature (C)]]*OO[[#This Row],[68]]</f>
        <v>0.17228740984237501</v>
      </c>
      <c r="BS489" s="10">
        <f>3/24000000*OO[[#This Row],[127 (04JUL1985 18:00:00)-Water Temperature (C)]]*OO[[#This Row],[69]]</f>
        <v>0.18189566963853751</v>
      </c>
      <c r="BT489" s="10">
        <f>3/24000000*OO[[#This Row],[128 (04JUL1985 21:00:00)-Water Temperature (C)]]*OO[[#This Row],[70]]</f>
        <v>0.19013750552602499</v>
      </c>
      <c r="BU489" s="10">
        <f>3/24000000*OO[[#This Row],[129 (05JUL1985 00:00:00)-Water Temperature (C)]]*OO[[#This Row],[71]]</f>
        <v>0.19660040684527499</v>
      </c>
      <c r="BV489" s="10">
        <f>3/24000000*OO[[#This Row],[130 (05JUL1985 03:00:00)-Water Temperature (C)]]*OO[[#This Row],[72]]</f>
        <v>0.20156872790456248</v>
      </c>
      <c r="BW489" s="10">
        <f>3/24000000*OO[[#This Row],[131 (05JUL1985 06:00:00)-Water Temperature (C)]]*OO[[#This Row],[73]]</f>
        <v>0.205096426396875</v>
      </c>
      <c r="BX489" s="10">
        <f>3/24000000*OO[[#This Row],[132 (05JUL1985 09:00:00)-Water Temperature (C)]]*OO[[#This Row],[74]]</f>
        <v>0.21003018752114999</v>
      </c>
      <c r="BY489" s="10">
        <f>3/24000000*OO[[#This Row],[133 (05JUL1985 12:00:00)-Water Temperature (C)]]*OO[[#This Row],[75]]</f>
        <v>0.21766228017</v>
      </c>
      <c r="BZ489" s="10">
        <f>3/24000000*OO[[#This Row],[134 (05JUL1985 15:00:00)-Water Temperature (C)]]*OO[[#This Row],[76]]</f>
        <v>0.22687246510962503</v>
      </c>
      <c r="CA489" s="10">
        <f>3/24000000*OO[[#This Row],[135 (05JUL1985 18:00:00)-Water Temperature (C)]]*OO[[#This Row],[77]]</f>
        <v>0.23313980425367503</v>
      </c>
      <c r="CB489" s="10">
        <f>3/24000000*OO[[#This Row],[136 (05JUL1985 21:00:00)-Water Temperature (C)]]*OO[[#This Row],[78]]</f>
        <v>0.23374737719856248</v>
      </c>
      <c r="CC489" s="10">
        <f>3/24000000*OO[[#This Row],[137 (06JUL1985 00:00:00)-Water Temperature (C)]]*OO[[#This Row],[79]]</f>
        <v>0.23175347452137499</v>
      </c>
      <c r="CD489" s="10">
        <f>3/24000000*OO[[#This Row],[138 (06JUL1985 03:00:00)-Water Temperature (C)]]*OO[[#This Row],[80]]</f>
        <v>0.22973763716685</v>
      </c>
      <c r="CE489" s="10">
        <f>3/24000000*OO[[#This Row],[139 (06JUL1985 06:00:00)-Water Temperature (C)]]*OO[[#This Row],[81]]</f>
        <v>0.22727403161189999</v>
      </c>
      <c r="CF489" s="10">
        <f>3/24000000*OO[[#This Row],[140 (06JUL1985 09:00:00)-Water Temperature (C)]]*OO[[#This Row],[82]]</f>
        <v>0.22570208318584997</v>
      </c>
      <c r="CG489" s="10">
        <f>3/24000000*OO[[#This Row],[141 (06JUL1985 12:00:00)-Water Temperature (C)]]*OO[[#This Row],[83]]</f>
        <v>0.22556560026640002</v>
      </c>
      <c r="CH489" s="10">
        <f>3/24000000*OO[[#This Row],[142 (06JUL1985 15:00:00)-Water Temperature (C)]]*OO[[#This Row],[84]]</f>
        <v>0.224885887265</v>
      </c>
      <c r="CI489" s="10">
        <f>3/24000000*OO[[#This Row],[143 (06JUL1985 18:00:00)-Water Temperature (C)]]*OO[[#This Row],[85]]</f>
        <v>0.22347317229062497</v>
      </c>
      <c r="CJ489" s="10">
        <f>3/24000000*OO[[#This Row],[144 (06JUL1985 21:00:00)-Water Temperature (C)]]*OO[[#This Row],[86]]</f>
        <v>0.22077082787467497</v>
      </c>
      <c r="CK489" s="10">
        <f>3/24000000*OO[[#This Row],[145 (07JUL1985 00:00:00)-Water Temperature (C)]]*OO[[#This Row],[87]]</f>
        <v>0.21622326467254996</v>
      </c>
      <c r="CL489" s="10">
        <f>3/24000000*OO[[#This Row],[146 (07JUL1985 03:00:00)-Water Temperature (C)]]*OO[[#This Row],[88]]</f>
        <v>0.2118719429911875</v>
      </c>
      <c r="CM489" s="10">
        <f>3/24000000*OO[[#This Row],[147 (07JUL1985 06:00:00)-Water Temperature (C)]]*OO[[#This Row],[89]]</f>
        <v>0.207808772738</v>
      </c>
      <c r="CN489" s="10">
        <f>3/24000000*OO[[#This Row],[148 (07JUL1985 09:00:00)-Water Temperature (C)]]*OO[[#This Row],[90]]</f>
        <v>0.205467284094</v>
      </c>
      <c r="CO489" s="10">
        <f>3/24000000*OO[[#This Row],[149 (07JUL1985 12:00:00)-Water Temperature (C)]]*OO[[#This Row],[91]]</f>
        <v>0.203890052795725</v>
      </c>
      <c r="CP489" s="10">
        <f>3/24000000*OO[[#This Row],[150 (07JUL1985 15:00:00)-Water Temperature (C)]]*OO[[#This Row],[92]]</f>
        <v>0.20389159015224997</v>
      </c>
      <c r="CQ489" s="10">
        <f>3/24000000*OO[[#This Row],[151 (07JUL1985 18:00:00)-Water Temperature (C)]]*OO[[#This Row],[93]]</f>
        <v>0.20447748833287496</v>
      </c>
      <c r="CR489" s="10">
        <f>3/24000000*OO[[#This Row],[152 (07JUL1985 21:00:00)-Water Temperature (C)]]*OO[[#This Row],[94]]</f>
        <v>0.20215700047087498</v>
      </c>
      <c r="CS489" s="10">
        <f>3/24000000*OO[[#This Row],[153 (08JUL1985 00:00:00)-Water Temperature (C)]]*OO[[#This Row],[95]]</f>
        <v>0.19672355845238748</v>
      </c>
      <c r="CT489" s="10">
        <f>3/24000000*OO[[#This Row],[154 (08JUL1985 03:00:00)-Water Temperature (C)]]*OO[[#This Row],[96]]</f>
        <v>0.19137604777037501</v>
      </c>
      <c r="CU489" s="10">
        <f>3/24000000*OO[[#This Row],[155 (08JUL1985 06:00:00)-Water Temperature (C)]]*OO[[#This Row],[97]]</f>
        <v>0.18679955821062497</v>
      </c>
      <c r="CV489" s="10">
        <f>3/24000000*OO[[#This Row],[156 (08JUL1985 09:00:00)-Water Temperature (C)]]*OO[[#This Row],[98]]</f>
        <v>0.18415767660191251</v>
      </c>
      <c r="CW489" s="10">
        <f>3/24000000*OO[[#This Row],[157 (08JUL1985 12:00:00)-Water Temperature (C)]]*OO[[#This Row],[99]]</f>
        <v>0.1809506878254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0</v>
      </c>
      <c r="AB490" s="10">
        <f>3/24000000*OO[[#This Row],[84 (29JUN1985 09:00:00)-Water Temperature (C)]]*OO[[#This Row],[26]]</f>
        <v>0</v>
      </c>
      <c r="AC490" s="10">
        <f>3/24000000*OO[[#This Row],[85 (29JUN1985 12:00:00)-Water Temperature (C)]]*OO[[#This Row],[27]]</f>
        <v>0</v>
      </c>
      <c r="AD490" s="10">
        <f>3/24000000*OO[[#This Row],[86 (29JUN1985 15:00:00)-Water Temperature (C)]]*OO[[#This Row],[28]]</f>
        <v>0</v>
      </c>
      <c r="AE490" s="10">
        <f>3/24000000*OO[[#This Row],[88 (29JUN1985 21:00:00)-Water Temperature (C)]]*OO[[#This Row],[30]]</f>
        <v>1.4027205116907501E-40</v>
      </c>
      <c r="AF490" s="10">
        <f>3/24000000*OO[[#This Row],[88 (29JUN1985 21:00:00)-Water Temperature (C)]]*OO[[#This Row],[30]]</f>
        <v>1.4027205116907501E-40</v>
      </c>
      <c r="AG490" s="10">
        <f>3/24000000*OO[[#This Row],[89 (30JUN1985 00:00:00)-Water Temperature (C)]]*OO[[#This Row],[31]]</f>
        <v>4.5604614894439996E-36</v>
      </c>
      <c r="AH490" s="10">
        <f>3/24000000*OO[[#This Row],[90 (30JUN1985 03:00:00)-Water Temperature (C)]]*OO[[#This Row],[32]]</f>
        <v>3.1502496549932497E-32</v>
      </c>
      <c r="AI490" s="10">
        <f>3/24000000*OO[[#This Row],[91 (30JUN1985 06:00:00)-Water Temperature (C)]]*OO[[#This Row],[33]]</f>
        <v>6.6908477613124987E-29</v>
      </c>
      <c r="AJ490" s="10">
        <f>3/24000000*OO[[#This Row],[92 (30JUN1985 09:00:00)-Water Temperature (C)]]*OO[[#This Row],[34]]</f>
        <v>5.8436692993750003E-26</v>
      </c>
      <c r="AK490" s="10">
        <f>3/24000000*OO[[#This Row],[93 (30JUN1985 12:00:00)-Water Temperature (C)]]*OO[[#This Row],[35]]</f>
        <v>2.4408244444788749E-23</v>
      </c>
      <c r="AL490" s="10">
        <f>3/24000000*OO[[#This Row],[94 (30JUN1985 15:00:00)-Water Temperature (C)]]*OO[[#This Row],[36]]</f>
        <v>5.4646446735599988E-21</v>
      </c>
      <c r="AM490" s="10">
        <f>3/24000000*OO[[#This Row],[95 (30JUN1985 18:00:00)-Water Temperature (C)]]*OO[[#This Row],[37]]</f>
        <v>7.0234607211700008E-19</v>
      </c>
      <c r="AN490" s="10">
        <f>3/24000000*OO[[#This Row],[96 (30JUN1985 21:00:00)-Water Temperature (C)]]*OO[[#This Row],[38]]</f>
        <v>5.4493592943971243E-17</v>
      </c>
      <c r="AO490" s="10">
        <f>3/24000000*OO[[#This Row],[97 (01JUL1985 00:00:00)-Water Temperature (C)]]*OO[[#This Row],[39]]</f>
        <v>2.7262986070425001E-15</v>
      </c>
      <c r="AP490" s="10">
        <f>3/24000000*OO[[#This Row],[98 (01JUL1985 03:00:00)-Water Temperature (C)]]*OO[[#This Row],[40]]</f>
        <v>9.2949719925124993E-14</v>
      </c>
      <c r="AQ490" s="10">
        <f>3/24000000*OO[[#This Row],[99 (01JUL1985 06:00:00)-Water Temperature (C)]]*OO[[#This Row],[41]]</f>
        <v>2.2476878948306249E-12</v>
      </c>
      <c r="AR490" s="10">
        <f>3/24000000*OO[[#This Row],[100 (01JUL1985 09:00:00)-Water Temperature (C)]]*OO[[#This Row],[42]]</f>
        <v>4.0099655307221242E-11</v>
      </c>
      <c r="AS490" s="10">
        <f>3/24000000*OO[[#This Row],[101 (01JUL1985 12:00:00)-Water Temperature (C)]]*OO[[#This Row],[43]]</f>
        <v>5.3795877224914997E-10</v>
      </c>
      <c r="AT490" s="10">
        <f>3/24000000*OO[[#This Row],[102 (01JUL1985 15:00:00)-Water Temperature (C)]]*OO[[#This Row],[44]]</f>
        <v>5.5469644933893746E-9</v>
      </c>
      <c r="AU490" s="10">
        <f>3/24000000*OO[[#This Row],[103 (01JUL1985 18:00:00)-Water Temperature (C)]]*OO[[#This Row],[45]]</f>
        <v>4.4606601555922492E-8</v>
      </c>
      <c r="AV490" s="10">
        <f>3/24000000*OO[[#This Row],[104 (01JUL1985 21:00:00)-Water Temperature (C)]]*OO[[#This Row],[46]]</f>
        <v>2.8734480068774996E-7</v>
      </c>
      <c r="AW490" s="10">
        <f>3/24000000*OO[[#This Row],[105 (02JUL1985 00:00:00)-Water Temperature (C)]]*OO[[#This Row],[47]]</f>
        <v>1.5138854556419998E-6</v>
      </c>
      <c r="AX490" s="10">
        <f>3/24000000*OO[[#This Row],[106 (02JUL1985 03:00:00)-Water Temperature (C)]]*OO[[#This Row],[48]]</f>
        <v>6.6774798080549992E-6</v>
      </c>
      <c r="AY490" s="10">
        <f>3/24000000*OO[[#This Row],[107 (02JUL1985 06:00:00)-Water Temperature (C)]]*OO[[#This Row],[49]]</f>
        <v>2.5113269354381249E-5</v>
      </c>
      <c r="AZ490" s="10">
        <f>3/24000000*OO[[#This Row],[108 (02JUL1985 09:00:00)-Water Temperature (C)]]*OO[[#This Row],[50]]</f>
        <v>8.270774468099999E-5</v>
      </c>
      <c r="BA490" s="10">
        <f>3/24000000*OO[[#This Row],[109 (02JUL1985 12:00:00)-Water Temperature (C)]]*OO[[#This Row],[51]]</f>
        <v>2.39500729356625E-4</v>
      </c>
      <c r="BB490" s="10">
        <f>3/24000000*OO[[#This Row],[110 (02JUL1985 15:00:00)-Water Temperature (C)]]*OO[[#This Row],[52]]</f>
        <v>6.1548413096999995E-4</v>
      </c>
      <c r="BC490" s="10">
        <f>3/24000000*OO[[#This Row],[111 (02JUL1985 18:00:00)-Water Temperature (C)]]*OO[[#This Row],[53]]</f>
        <v>1.4093157072337498E-3</v>
      </c>
      <c r="BD490" s="10">
        <f>3/24000000*OO[[#This Row],[112 (02JUL1985 21:00:00)-Water Temperature (C)]]*OO[[#This Row],[54]]</f>
        <v>2.8784536920381252E-3</v>
      </c>
      <c r="BE490" s="10">
        <f>3/24000000*OO[[#This Row],[113 (03JUL1985 00:00:00)-Water Temperature (C)]]*OO[[#This Row],[55]]</f>
        <v>5.3456978455938744E-3</v>
      </c>
      <c r="BF490" s="10">
        <f>3/24000000*OO[[#This Row],[114 (03JUL1985 03:00:00)-Water Temperature (C)]]*OO[[#This Row],[56]]</f>
        <v>9.1422345504175006E-3</v>
      </c>
      <c r="BG490" s="10">
        <f>3/24000000*OO[[#This Row],[115 (03JUL1985 06:00:00)-Water Temperature (C)]]*OO[[#This Row],[57]]</f>
        <v>1.4589439359779998E-2</v>
      </c>
      <c r="BH490" s="10">
        <f>3/24000000*OO[[#This Row],[116 (03JUL1985 09:00:00)-Water Temperature (C)]]*OO[[#This Row],[58]]</f>
        <v>2.2151296730664998E-2</v>
      </c>
      <c r="BI490" s="10">
        <f>3/24000000*OO[[#This Row],[117 (03JUL1985 12:00:00)-Water Temperature (C)]]*OO[[#This Row],[59]]</f>
        <v>3.2286824752792494E-2</v>
      </c>
      <c r="BJ490" s="10">
        <f>3/24000000*OO[[#This Row],[118 (03JUL1985 15:00:00)-Water Temperature (C)]]*OO[[#This Row],[60]]</f>
        <v>4.5101175869012501E-2</v>
      </c>
      <c r="BK490" s="10">
        <f>3/24000000*OO[[#This Row],[119 (03JUL1985 18:00:00)-Water Temperature (C)]]*OO[[#This Row],[61]]</f>
        <v>5.9561683122950008E-2</v>
      </c>
      <c r="BL490" s="10">
        <f>3/24000000*OO[[#This Row],[120 (03JUL1985 21:00:00)-Water Temperature (C)]]*OO[[#This Row],[62]]</f>
        <v>7.4538668400049995E-2</v>
      </c>
      <c r="BM490" s="10">
        <f>3/24000000*OO[[#This Row],[121 (04JUL1985 00:00:00)-Water Temperature (C)]]*OO[[#This Row],[63]]</f>
        <v>8.9580193441199996E-2</v>
      </c>
      <c r="BN490" s="10">
        <f>3/24000000*OO[[#This Row],[122 (04JUL1985 03:00:00)-Water Temperature (C)]]*OO[[#This Row],[64]]</f>
        <v>0.1045223125816125</v>
      </c>
      <c r="BO490" s="10">
        <f>3/24000000*OO[[#This Row],[123 (04JUL1985 06:00:00)-Water Temperature (C)]]*OO[[#This Row],[65]]</f>
        <v>0.11905563565777499</v>
      </c>
      <c r="BP490" s="10">
        <f>3/24000000*OO[[#This Row],[124 (04JUL1985 09:00:00)-Water Temperature (C)]]*OO[[#This Row],[66]]</f>
        <v>0.13412991349484998</v>
      </c>
      <c r="BQ490" s="10">
        <f>3/24000000*OO[[#This Row],[125 (04JUL1985 12:00:00)-Water Temperature (C)]]*OO[[#This Row],[67]]</f>
        <v>0.1484892678913875</v>
      </c>
      <c r="BR490" s="10">
        <f>3/24000000*OO[[#This Row],[126 (04JUL1985 15:00:00)-Water Temperature (C)]]*OO[[#This Row],[68]]</f>
        <v>0.16086762486025</v>
      </c>
      <c r="BS490" s="10">
        <f>3/24000000*OO[[#This Row],[127 (04JUL1985 18:00:00)-Water Temperature (C)]]*OO[[#This Row],[69]]</f>
        <v>0.17153003632342498</v>
      </c>
      <c r="BT490" s="10">
        <f>3/24000000*OO[[#This Row],[128 (04JUL1985 21:00:00)-Water Temperature (C)]]*OO[[#This Row],[70]]</f>
        <v>0.18095328111682499</v>
      </c>
      <c r="BU490" s="10">
        <f>3/24000000*OO[[#This Row],[129 (05JUL1985 00:00:00)-Water Temperature (C)]]*OO[[#This Row],[71]]</f>
        <v>0.18870406306473753</v>
      </c>
      <c r="BV490" s="10">
        <f>3/24000000*OO[[#This Row],[130 (05JUL1985 03:00:00)-Water Temperature (C)]]*OO[[#This Row],[72]]</f>
        <v>0.19501342802725</v>
      </c>
      <c r="BW490" s="10">
        <f>3/24000000*OO[[#This Row],[131 (05JUL1985 06:00:00)-Water Temperature (C)]]*OO[[#This Row],[73]]</f>
        <v>0.19989564208426247</v>
      </c>
      <c r="BX490" s="10">
        <f>3/24000000*OO[[#This Row],[132 (05JUL1985 09:00:00)-Water Temperature (C)]]*OO[[#This Row],[74]]</f>
        <v>0.20604478938100002</v>
      </c>
      <c r="BY490" s="10">
        <f>3/24000000*OO[[#This Row],[133 (05JUL1985 12:00:00)-Water Temperature (C)]]*OO[[#This Row],[75]]</f>
        <v>0.21474249691194999</v>
      </c>
      <c r="BZ490" s="10">
        <f>3/24000000*OO[[#This Row],[134 (05JUL1985 15:00:00)-Water Temperature (C)]]*OO[[#This Row],[76]]</f>
        <v>0.22496370310845001</v>
      </c>
      <c r="CA490" s="10">
        <f>3/24000000*OO[[#This Row],[135 (05JUL1985 18:00:00)-Water Temperature (C)]]*OO[[#This Row],[77]]</f>
        <v>0.23233034499114996</v>
      </c>
      <c r="CB490" s="10">
        <f>3/24000000*OO[[#This Row],[136 (05JUL1985 21:00:00)-Water Temperature (C)]]*OO[[#This Row],[78]]</f>
        <v>0.234129978211675</v>
      </c>
      <c r="CC490" s="10">
        <f>3/24000000*OO[[#This Row],[137 (06JUL1985 00:00:00)-Water Temperature (C)]]*OO[[#This Row],[79]]</f>
        <v>0.23326762372068746</v>
      </c>
      <c r="CD490" s="10">
        <f>3/24000000*OO[[#This Row],[138 (06JUL1985 03:00:00)-Water Temperature (C)]]*OO[[#This Row],[80]]</f>
        <v>0.23226334574894997</v>
      </c>
      <c r="CE490" s="10">
        <f>3/24000000*OO[[#This Row],[139 (06JUL1985 06:00:00)-Water Temperature (C)]]*OO[[#This Row],[81]]</f>
        <v>0.23071914460124998</v>
      </c>
      <c r="CF490" s="10">
        <f>3/24000000*OO[[#This Row],[140 (06JUL1985 09:00:00)-Water Temperature (C)]]*OO[[#This Row],[82]]</f>
        <v>0.2299686983507</v>
      </c>
      <c r="CG490" s="10">
        <f>3/24000000*OO[[#This Row],[141 (06JUL1985 12:00:00)-Water Temperature (C)]]*OO[[#This Row],[83]]</f>
        <v>0.23057485846717499</v>
      </c>
      <c r="CH490" s="10">
        <f>3/24000000*OO[[#This Row],[142 (06JUL1985 15:00:00)-Water Temperature (C)]]*OO[[#This Row],[84]]</f>
        <v>0.2305924359910875</v>
      </c>
      <c r="CI490" s="10">
        <f>3/24000000*OO[[#This Row],[143 (06JUL1985 18:00:00)-Water Temperature (C)]]*OO[[#This Row],[85]]</f>
        <v>0.22981481059679998</v>
      </c>
      <c r="CJ490" s="10">
        <f>3/24000000*OO[[#This Row],[144 (06JUL1985 21:00:00)-Water Temperature (C)]]*OO[[#This Row],[86]]</f>
        <v>0.22769407286009996</v>
      </c>
      <c r="CK490" s="10">
        <f>3/24000000*OO[[#This Row],[145 (07JUL1985 00:00:00)-Water Temperature (C)]]*OO[[#This Row],[87]]</f>
        <v>0.223659222935225</v>
      </c>
      <c r="CL490" s="10">
        <f>3/24000000*OO[[#This Row],[146 (07JUL1985 03:00:00)-Water Temperature (C)]]*OO[[#This Row],[88]]</f>
        <v>0.21974766462268749</v>
      </c>
      <c r="CM490" s="10">
        <f>3/24000000*OO[[#This Row],[147 (07JUL1985 06:00:00)-Water Temperature (C)]]*OO[[#This Row],[89]]</f>
        <v>0.21607503325800001</v>
      </c>
      <c r="CN490" s="10">
        <f>3/24000000*OO[[#This Row],[148 (07JUL1985 09:00:00)-Water Temperature (C)]]*OO[[#This Row],[90]]</f>
        <v>0.21410442973799998</v>
      </c>
      <c r="CO490" s="10">
        <f>3/24000000*OO[[#This Row],[149 (07JUL1985 12:00:00)-Water Temperature (C)]]*OO[[#This Row],[91]]</f>
        <v>0.21287165918624998</v>
      </c>
      <c r="CP490" s="10">
        <f>3/24000000*OO[[#This Row],[150 (07JUL1985 15:00:00)-Water Temperature (C)]]*OO[[#This Row],[92]]</f>
        <v>0.21322115887319998</v>
      </c>
      <c r="CQ490" s="10">
        <f>3/24000000*OO[[#This Row],[151 (07JUL1985 18:00:00)-Water Temperature (C)]]*OO[[#This Row],[93]]</f>
        <v>0.21415143613256249</v>
      </c>
      <c r="CR490" s="10">
        <f>3/24000000*OO[[#This Row],[152 (07JUL1985 21:00:00)-Water Temperature (C)]]*OO[[#This Row],[94]]</f>
        <v>0.21210691153039998</v>
      </c>
      <c r="CS490" s="10">
        <f>3/24000000*OO[[#This Row],[153 (08JUL1985 00:00:00)-Water Temperature (C)]]*OO[[#This Row],[95]]</f>
        <v>0.20683892517524999</v>
      </c>
      <c r="CT490" s="10">
        <f>3/24000000*OO[[#This Row],[154 (08JUL1985 03:00:00)-Water Temperature (C)]]*OO[[#This Row],[96]]</f>
        <v>0.20160855680939999</v>
      </c>
      <c r="CU490" s="10">
        <f>3/24000000*OO[[#This Row],[155 (08JUL1985 06:00:00)-Water Temperature (C)]]*OO[[#This Row],[97]]</f>
        <v>0.1971262278999</v>
      </c>
      <c r="CV490" s="10">
        <f>3/24000000*OO[[#This Row],[156 (08JUL1985 09:00:00)-Water Temperature (C)]]*OO[[#This Row],[98]]</f>
        <v>0.19460317226270002</v>
      </c>
      <c r="CW490" s="10">
        <f>3/24000000*OO[[#This Row],[157 (08JUL1985 12:00:00)-Water Temperature (C)]]*OO[[#This Row],[99]]</f>
        <v>0.19148873262410002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0</v>
      </c>
      <c r="AB491" s="10">
        <f>3/24000000*OO[[#This Row],[84 (29JUN1985 09:00:00)-Water Temperature (C)]]*OO[[#This Row],[26]]</f>
        <v>0</v>
      </c>
      <c r="AC491" s="10">
        <f>3/24000000*OO[[#This Row],[85 (29JUN1985 12:00:00)-Water Temperature (C)]]*OO[[#This Row],[27]]</f>
        <v>0</v>
      </c>
      <c r="AD491" s="10">
        <f>3/24000000*OO[[#This Row],[86 (29JUN1985 15:00:00)-Water Temperature (C)]]*OO[[#This Row],[28]]</f>
        <v>0</v>
      </c>
      <c r="AE491" s="10">
        <f>3/24000000*OO[[#This Row],[88 (29JUN1985 21:00:00)-Water Temperature (C)]]*OO[[#This Row],[30]]</f>
        <v>3.4702307190428753E-41</v>
      </c>
      <c r="AF491" s="10">
        <f>3/24000000*OO[[#This Row],[88 (29JUN1985 21:00:00)-Water Temperature (C)]]*OO[[#This Row],[30]]</f>
        <v>3.4702307190428753E-41</v>
      </c>
      <c r="AG491" s="10">
        <f>3/24000000*OO[[#This Row],[89 (30JUN1985 00:00:00)-Water Temperature (C)]]*OO[[#This Row],[31]]</f>
        <v>1.244754621E-36</v>
      </c>
      <c r="AH491" s="10">
        <f>3/24000000*OO[[#This Row],[90 (30JUN1985 03:00:00)-Water Temperature (C)]]*OO[[#This Row],[32]]</f>
        <v>9.4041172266374999E-33</v>
      </c>
      <c r="AI491" s="10">
        <f>3/24000000*OO[[#This Row],[91 (30JUN1985 06:00:00)-Water Temperature (C)]]*OO[[#This Row],[33]]</f>
        <v>2.1491175686872501E-29</v>
      </c>
      <c r="AJ491" s="10">
        <f>3/24000000*OO[[#This Row],[92 (30JUN1985 09:00:00)-Water Temperature (C)]]*OO[[#This Row],[34]]</f>
        <v>1.9973106007292497E-26</v>
      </c>
      <c r="AK491" s="10">
        <f>3/24000000*OO[[#This Row],[93 (30JUN1985 12:00:00)-Water Temperature (C)]]*OO[[#This Row],[35]]</f>
        <v>8.8259399063999998E-24</v>
      </c>
      <c r="AL491" s="10">
        <f>3/24000000*OO[[#This Row],[94 (30JUN1985 15:00:00)-Water Temperature (C)]]*OO[[#This Row],[36]]</f>
        <v>2.0800651651800001E-21</v>
      </c>
      <c r="AM491" s="10">
        <f>3/24000000*OO[[#This Row],[95 (30JUN1985 18:00:00)-Water Temperature (C)]]*OO[[#This Row],[37]]</f>
        <v>2.804581403768125E-19</v>
      </c>
      <c r="AN491" s="10">
        <f>3/24000000*OO[[#This Row],[96 (30JUN1985 21:00:00)-Water Temperature (C)]]*OO[[#This Row],[38]]</f>
        <v>2.2764079361139998E-17</v>
      </c>
      <c r="AO491" s="10">
        <f>3/24000000*OO[[#This Row],[97 (01JUL1985 00:00:00)-Water Temperature (C)]]*OO[[#This Row],[39]]</f>
        <v>1.1885142197205E-15</v>
      </c>
      <c r="AP491" s="10">
        <f>3/24000000*OO[[#This Row],[98 (01JUL1985 03:00:00)-Water Temperature (C)]]*OO[[#This Row],[40]]</f>
        <v>4.219942298665625E-14</v>
      </c>
      <c r="AQ491" s="10">
        <f>3/24000000*OO[[#This Row],[99 (01JUL1985 06:00:00)-Water Temperature (C)]]*OO[[#This Row],[41]]</f>
        <v>1.06120268775675E-12</v>
      </c>
      <c r="AR491" s="10">
        <f>3/24000000*OO[[#This Row],[100 (01JUL1985 09:00:00)-Water Temperature (C)]]*OO[[#This Row],[42]]</f>
        <v>1.96564481850825E-11</v>
      </c>
      <c r="AS491" s="10">
        <f>3/24000000*OO[[#This Row],[101 (01JUL1985 12:00:00)-Water Temperature (C)]]*OO[[#This Row],[43]]</f>
        <v>2.7343068584682497E-10</v>
      </c>
      <c r="AT491" s="10">
        <f>3/24000000*OO[[#This Row],[102 (01JUL1985 15:00:00)-Water Temperature (C)]]*OO[[#This Row],[44]]</f>
        <v>2.9198524024132497E-9</v>
      </c>
      <c r="AU491" s="10">
        <f>3/24000000*OO[[#This Row],[103 (01JUL1985 18:00:00)-Water Temperature (C)]]*OO[[#This Row],[45]]</f>
        <v>2.4289026906232498E-8</v>
      </c>
      <c r="AV491" s="10">
        <f>3/24000000*OO[[#This Row],[104 (01JUL1985 21:00:00)-Water Temperature (C)]]*OO[[#This Row],[46]]</f>
        <v>1.6163024035681249E-7</v>
      </c>
      <c r="AW491" s="10">
        <f>3/24000000*OO[[#This Row],[105 (02JUL1985 00:00:00)-Water Temperature (C)]]*OO[[#This Row],[47]]</f>
        <v>8.7862555298774988E-7</v>
      </c>
      <c r="AX491" s="10">
        <f>3/24000000*OO[[#This Row],[106 (02JUL1985 03:00:00)-Water Temperature (C)]]*OO[[#This Row],[48]]</f>
        <v>3.9943886487420006E-6</v>
      </c>
      <c r="AY491" s="10">
        <f>3/24000000*OO[[#This Row],[107 (02JUL1985 06:00:00)-Water Temperature (C)]]*OO[[#This Row],[49]]</f>
        <v>1.5467845058593752E-5</v>
      </c>
      <c r="AZ491" s="10">
        <f>3/24000000*OO[[#This Row],[108 (02JUL1985 09:00:00)-Water Temperature (C)]]*OO[[#This Row],[50]]</f>
        <v>5.2385987998805003E-5</v>
      </c>
      <c r="BA491" s="10">
        <f>3/24000000*OO[[#This Row],[109 (02JUL1985 12:00:00)-Water Temperature (C)]]*OO[[#This Row],[51]]</f>
        <v>1.5585764969403752E-4</v>
      </c>
      <c r="BB491" s="10">
        <f>3/24000000*OO[[#This Row],[110 (02JUL1985 15:00:00)-Water Temperature (C)]]*OO[[#This Row],[52]]</f>
        <v>4.1113888848697498E-4</v>
      </c>
      <c r="BC491" s="10">
        <f>3/24000000*OO[[#This Row],[111 (02JUL1985 18:00:00)-Water Temperature (C)]]*OO[[#This Row],[53]]</f>
        <v>9.6561565467525006E-4</v>
      </c>
      <c r="BD491" s="10">
        <f>3/24000000*OO[[#This Row],[112 (02JUL1985 21:00:00)-Water Temperature (C)]]*OO[[#This Row],[54]]</f>
        <v>2.0216781107849999E-3</v>
      </c>
      <c r="BE491" s="10">
        <f>3/24000000*OO[[#This Row],[113 (03JUL1985 00:00:00)-Water Temperature (C)]]*OO[[#This Row],[55]]</f>
        <v>3.8451996244042493E-3</v>
      </c>
      <c r="BF491" s="10">
        <f>3/24000000*OO[[#This Row],[114 (03JUL1985 03:00:00)-Water Temperature (C)]]*OO[[#This Row],[56]]</f>
        <v>6.7284269548012494E-3</v>
      </c>
      <c r="BG491" s="10">
        <f>3/24000000*OO[[#This Row],[115 (03JUL1985 06:00:00)-Water Temperature (C)]]*OO[[#This Row],[57]]</f>
        <v>1.0974302390099999E-2</v>
      </c>
      <c r="BH491" s="10">
        <f>3/24000000*OO[[#This Row],[116 (03JUL1985 09:00:00)-Water Temperature (C)]]*OO[[#This Row],[58]]</f>
        <v>1.7006854306880002E-2</v>
      </c>
      <c r="BI491" s="10">
        <f>3/24000000*OO[[#This Row],[117 (03JUL1985 12:00:00)-Water Temperature (C)]]*OO[[#This Row],[59]]</f>
        <v>2.5267141684459999E-2</v>
      </c>
      <c r="BJ491" s="10">
        <f>3/24000000*OO[[#This Row],[118 (03JUL1985 15:00:00)-Water Temperature (C)]]*OO[[#This Row],[60]]</f>
        <v>3.59381341288375E-2</v>
      </c>
      <c r="BK491" s="10">
        <f>3/24000000*OO[[#This Row],[119 (03JUL1985 18:00:00)-Water Temperature (C)]]*OO[[#This Row],[61]]</f>
        <v>4.82915449585E-2</v>
      </c>
      <c r="BL491" s="10">
        <f>3/24000000*OO[[#This Row],[120 (03JUL1985 21:00:00)-Water Temperature (C)]]*OO[[#This Row],[62]]</f>
        <v>6.1445489732320002E-2</v>
      </c>
      <c r="BM491" s="10">
        <f>3/24000000*OO[[#This Row],[121 (04JUL1985 00:00:00)-Water Temperature (C)]]*OO[[#This Row],[63]]</f>
        <v>7.5010926566362504E-2</v>
      </c>
      <c r="BN491" s="10">
        <f>3/24000000*OO[[#This Row],[122 (04JUL1985 03:00:00)-Water Temperature (C)]]*OO[[#This Row],[64]]</f>
        <v>8.881298528699999E-2</v>
      </c>
      <c r="BO491" s="10">
        <f>3/24000000*OO[[#This Row],[123 (04JUL1985 06:00:00)-Water Temperature (C)]]*OO[[#This Row],[65]]</f>
        <v>0.10255013047865</v>
      </c>
      <c r="BP491" s="10">
        <f>3/24000000*OO[[#This Row],[124 (04JUL1985 09:00:00)-Water Temperature (C)]]*OO[[#This Row],[66]]</f>
        <v>0.11697522118160002</v>
      </c>
      <c r="BQ491" s="10">
        <f>3/24000000*OO[[#This Row],[125 (04JUL1985 12:00:00)-Water Temperature (C)]]*OO[[#This Row],[67]]</f>
        <v>0.131002786240625</v>
      </c>
      <c r="BR491" s="10">
        <f>3/24000000*OO[[#This Row],[126 (04JUL1985 15:00:00)-Water Temperature (C)]]*OO[[#This Row],[68]]</f>
        <v>0.14346600439556251</v>
      </c>
      <c r="BS491" s="10">
        <f>3/24000000*OO[[#This Row],[127 (04JUL1985 18:00:00)-Water Temperature (C)]]*OO[[#This Row],[69]]</f>
        <v>0.15451599728906248</v>
      </c>
      <c r="BT491" s="10">
        <f>3/24000000*OO[[#This Row],[128 (04JUL1985 21:00:00)-Water Temperature (C)]]*OO[[#This Row],[70]]</f>
        <v>0.16451924351662497</v>
      </c>
      <c r="BU491" s="10">
        <f>3/24000000*OO[[#This Row],[129 (05JUL1985 00:00:00)-Water Temperature (C)]]*OO[[#This Row],[71]]</f>
        <v>0.17304174947394999</v>
      </c>
      <c r="BV491" s="10">
        <f>3/24000000*OO[[#This Row],[130 (05JUL1985 03:00:00)-Water Temperature (C)]]*OO[[#This Row],[72]]</f>
        <v>0.18025472406524998</v>
      </c>
      <c r="BW491" s="10">
        <f>3/24000000*OO[[#This Row],[131 (05JUL1985 06:00:00)-Water Temperature (C)]]*OO[[#This Row],[73]]</f>
        <v>0.18613695674999997</v>
      </c>
      <c r="BX491" s="10">
        <f>3/24000000*OO[[#This Row],[132 (05JUL1985 09:00:00)-Water Temperature (C)]]*OO[[#This Row],[74]]</f>
        <v>0.19311843538406248</v>
      </c>
      <c r="BY491" s="10">
        <f>3/24000000*OO[[#This Row],[133 (05JUL1985 12:00:00)-Water Temperature (C)]]*OO[[#This Row],[75]]</f>
        <v>0.20241192847642497</v>
      </c>
      <c r="BZ491" s="10">
        <f>3/24000000*OO[[#This Row],[134 (05JUL1985 15:00:00)-Water Temperature (C)]]*OO[[#This Row],[76]]</f>
        <v>0.21313111441628749</v>
      </c>
      <c r="CA491" s="10">
        <f>3/24000000*OO[[#This Row],[135 (05JUL1985 18:00:00)-Water Temperature (C)]]*OO[[#This Row],[77]]</f>
        <v>0.22121793645799998</v>
      </c>
      <c r="CB491" s="10">
        <f>3/24000000*OO[[#This Row],[136 (05JUL1985 21:00:00)-Water Temperature (C)]]*OO[[#This Row],[78]]</f>
        <v>0.22407522017051246</v>
      </c>
      <c r="CC491" s="10">
        <f>3/24000000*OO[[#This Row],[137 (06JUL1985 00:00:00)-Water Temperature (C)]]*OO[[#This Row],[79]]</f>
        <v>0.224333228802925</v>
      </c>
      <c r="CD491" s="10">
        <f>3/24000000*OO[[#This Row],[138 (06JUL1985 03:00:00)-Water Temperature (C)]]*OO[[#This Row],[80]]</f>
        <v>0.22434295538621252</v>
      </c>
      <c r="CE491" s="10">
        <f>3/24000000*OO[[#This Row],[139 (06JUL1985 06:00:00)-Water Temperature (C)]]*OO[[#This Row],[81]]</f>
        <v>0.22375796494676248</v>
      </c>
      <c r="CF491" s="10">
        <f>3/24000000*OO[[#This Row],[140 (06JUL1985 09:00:00)-Water Temperature (C)]]*OO[[#This Row],[82]]</f>
        <v>0.22383770500349995</v>
      </c>
      <c r="CG491" s="10">
        <f>3/24000000*OO[[#This Row],[141 (06JUL1985 12:00:00)-Water Temperature (C)]]*OO[[#This Row],[83]]</f>
        <v>0.22514461636589997</v>
      </c>
      <c r="CH491" s="10">
        <f>3/24000000*OO[[#This Row],[142 (06JUL1985 15:00:00)-Water Temperature (C)]]*OO[[#This Row],[84]]</f>
        <v>0.22585162532362499</v>
      </c>
      <c r="CI491" s="10">
        <f>3/24000000*OO[[#This Row],[143 (06JUL1985 18:00:00)-Water Temperature (C)]]*OO[[#This Row],[85]]</f>
        <v>0.22573731716125001</v>
      </c>
      <c r="CJ491" s="10">
        <f>3/24000000*OO[[#This Row],[144 (06JUL1985 21:00:00)-Water Temperature (C)]]*OO[[#This Row],[86]]</f>
        <v>0.22429513995584999</v>
      </c>
      <c r="CK491" s="10">
        <f>3/24000000*OO[[#This Row],[145 (07JUL1985 00:00:00)-Water Temperature (C)]]*OO[[#This Row],[87]]</f>
        <v>0.22095069604155002</v>
      </c>
      <c r="CL491" s="10">
        <f>3/24000000*OO[[#This Row],[146 (07JUL1985 03:00:00)-Water Temperature (C)]]*OO[[#This Row],[88]]</f>
        <v>0.21765743108943747</v>
      </c>
      <c r="CM491" s="10">
        <f>3/24000000*OO[[#This Row],[147 (07JUL1985 06:00:00)-Water Temperature (C)]]*OO[[#This Row],[89]]</f>
        <v>0.21453992007049999</v>
      </c>
      <c r="CN491" s="10">
        <f>3/24000000*OO[[#This Row],[148 (07JUL1985 09:00:00)-Water Temperature (C)]]*OO[[#This Row],[90]]</f>
        <v>0.21302938928369999</v>
      </c>
      <c r="CO491" s="10">
        <f>3/24000000*OO[[#This Row],[149 (07JUL1985 12:00:00)-Water Temperature (C)]]*OO[[#This Row],[91]]</f>
        <v>0.21220359354836249</v>
      </c>
      <c r="CP491" s="10">
        <f>3/24000000*OO[[#This Row],[150 (07JUL1985 15:00:00)-Water Temperature (C)]]*OO[[#This Row],[92]]</f>
        <v>0.21289588381402502</v>
      </c>
      <c r="CQ491" s="10">
        <f>3/24000000*OO[[#This Row],[151 (07JUL1985 18:00:00)-Water Temperature (C)]]*OO[[#This Row],[93]]</f>
        <v>0.214140930860275</v>
      </c>
      <c r="CR491" s="10">
        <f>3/24000000*OO[[#This Row],[152 (07JUL1985 21:00:00)-Water Temperature (C)]]*OO[[#This Row],[94]]</f>
        <v>0.21248390232</v>
      </c>
      <c r="CS491" s="10">
        <f>3/24000000*OO[[#This Row],[153 (08JUL1985 00:00:00)-Water Temperature (C)]]*OO[[#This Row],[95]]</f>
        <v>0.207629011208775</v>
      </c>
      <c r="CT491" s="10">
        <f>3/24000000*OO[[#This Row],[154 (08JUL1985 03:00:00)-Water Temperature (C)]]*OO[[#This Row],[96]]</f>
        <v>0.202761876873775</v>
      </c>
      <c r="CU491" s="10">
        <f>3/24000000*OO[[#This Row],[155 (08JUL1985 06:00:00)-Water Temperature (C)]]*OO[[#This Row],[97]]</f>
        <v>0.19858439201314998</v>
      </c>
      <c r="CV491" s="10">
        <f>3/24000000*OO[[#This Row],[156 (08JUL1985 09:00:00)-Water Temperature (C)]]*OO[[#This Row],[98]]</f>
        <v>0.19629938647879999</v>
      </c>
      <c r="CW491" s="10">
        <f>3/24000000*OO[[#This Row],[157 (08JUL1985 12:00:00)-Water Temperature (C)]]*OO[[#This Row],[99]]</f>
        <v>0.19343199601825001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0</v>
      </c>
      <c r="AB492" s="10">
        <f>3/24000000*OO[[#This Row],[84 (29JUN1985 09:00:00)-Water Temperature (C)]]*OO[[#This Row],[26]]</f>
        <v>0</v>
      </c>
      <c r="AC492" s="10">
        <f>3/24000000*OO[[#This Row],[85 (29JUN1985 12:00:00)-Water Temperature (C)]]*OO[[#This Row],[27]]</f>
        <v>0</v>
      </c>
      <c r="AD492" s="10">
        <f>3/24000000*OO[[#This Row],[86 (29JUN1985 15:00:00)-Water Temperature (C)]]*OO[[#This Row],[28]]</f>
        <v>0</v>
      </c>
      <c r="AE492" s="10">
        <f>3/24000000*OO[[#This Row],[88 (29JUN1985 21:00:00)-Water Temperature (C)]]*OO[[#This Row],[30]]</f>
        <v>9.0428570084849984E-42</v>
      </c>
      <c r="AF492" s="10">
        <f>3/24000000*OO[[#This Row],[88 (29JUN1985 21:00:00)-Water Temperature (C)]]*OO[[#This Row],[30]]</f>
        <v>9.0428570084849984E-42</v>
      </c>
      <c r="AG492" s="10">
        <f>3/24000000*OO[[#This Row],[89 (30JUN1985 00:00:00)-Water Temperature (C)]]*OO[[#This Row],[31]]</f>
        <v>3.5568730749511249E-37</v>
      </c>
      <c r="AH492" s="10">
        <f>3/24000000*OO[[#This Row],[90 (30JUN1985 03:00:00)-Water Temperature (C)]]*OO[[#This Row],[32]]</f>
        <v>2.9338516116944999E-33</v>
      </c>
      <c r="AI492" s="10">
        <f>3/24000000*OO[[#This Row],[91 (30JUN1985 06:00:00)-Water Temperature (C)]]*OO[[#This Row],[33]]</f>
        <v>7.2050742861124995E-30</v>
      </c>
      <c r="AJ492" s="10">
        <f>3/24000000*OO[[#This Row],[92 (30JUN1985 09:00:00)-Water Temperature (C)]]*OO[[#This Row],[34]]</f>
        <v>7.1174479004274999E-27</v>
      </c>
      <c r="AK492" s="10">
        <f>3/24000000*OO[[#This Row],[93 (30JUN1985 12:00:00)-Water Temperature (C)]]*OO[[#This Row],[35]]</f>
        <v>3.3250266311068749E-24</v>
      </c>
      <c r="AL492" s="10">
        <f>3/24000000*OO[[#This Row],[94 (30JUN1985 15:00:00)-Water Temperature (C)]]*OO[[#This Row],[36]]</f>
        <v>8.2452172888799999E-22</v>
      </c>
      <c r="AM492" s="10">
        <f>3/24000000*OO[[#This Row],[95 (30JUN1985 18:00:00)-Water Temperature (C)]]*OO[[#This Row],[37]]</f>
        <v>1.1660114032E-19</v>
      </c>
      <c r="AN492" s="10">
        <f>3/24000000*OO[[#This Row],[96 (30JUN1985 21:00:00)-Water Temperature (C)]]*OO[[#This Row],[38]]</f>
        <v>9.9002592194712492E-18</v>
      </c>
      <c r="AO492" s="10">
        <f>3/24000000*OO[[#This Row],[97 (01JUL1985 00:00:00)-Water Temperature (C)]]*OO[[#This Row],[39]]</f>
        <v>5.3944583929538755E-16</v>
      </c>
      <c r="AP492" s="10">
        <f>3/24000000*OO[[#This Row],[98 (01JUL1985 03:00:00)-Water Temperature (C)]]*OO[[#This Row],[40]]</f>
        <v>1.9949860828998747E-14</v>
      </c>
      <c r="AQ492" s="10">
        <f>3/24000000*OO[[#This Row],[99 (01JUL1985 06:00:00)-Water Temperature (C)]]*OO[[#This Row],[41]]</f>
        <v>5.2182985681124995E-13</v>
      </c>
      <c r="AR492" s="10">
        <f>3/24000000*OO[[#This Row],[100 (01JUL1985 09:00:00)-Water Temperature (C)]]*OO[[#This Row],[42]]</f>
        <v>1.0039068430414998E-11</v>
      </c>
      <c r="AS492" s="10">
        <f>3/24000000*OO[[#This Row],[101 (01JUL1985 12:00:00)-Water Temperature (C)]]*OO[[#This Row],[43]]</f>
        <v>1.4487152850279999E-10</v>
      </c>
      <c r="AT492" s="10">
        <f>3/24000000*OO[[#This Row],[102 (01JUL1985 15:00:00)-Water Temperature (C)]]*OO[[#This Row],[44]]</f>
        <v>1.6031188749199998E-9</v>
      </c>
      <c r="AU492" s="10">
        <f>3/24000000*OO[[#This Row],[103 (01JUL1985 18:00:00)-Water Temperature (C)]]*OO[[#This Row],[45]]</f>
        <v>1.3804976514357499E-8</v>
      </c>
      <c r="AV492" s="10">
        <f>3/24000000*OO[[#This Row],[104 (01JUL1985 21:00:00)-Water Temperature (C)]]*OO[[#This Row],[46]]</f>
        <v>9.4975018843199992E-8</v>
      </c>
      <c r="AW492" s="10">
        <f>3/24000000*OO[[#This Row],[105 (02JUL1985 00:00:00)-Water Temperature (C)]]*OO[[#This Row],[47]]</f>
        <v>5.3313826111095E-7</v>
      </c>
      <c r="AX492" s="10">
        <f>3/24000000*OO[[#This Row],[106 (02JUL1985 03:00:00)-Water Temperature (C)]]*OO[[#This Row],[48]]</f>
        <v>2.5002393289604999E-6</v>
      </c>
      <c r="AY492" s="10">
        <f>3/24000000*OO[[#This Row],[107 (02JUL1985 06:00:00)-Water Temperature (C)]]*OO[[#This Row],[49]]</f>
        <v>9.9779672165737493E-6</v>
      </c>
      <c r="AZ492" s="10">
        <f>3/24000000*OO[[#This Row],[108 (02JUL1985 09:00:00)-Water Temperature (C)]]*OO[[#This Row],[50]]</f>
        <v>3.4784148232492501E-5</v>
      </c>
      <c r="BA492" s="10">
        <f>3/24000000*OO[[#This Row],[109 (02JUL1985 12:00:00)-Water Temperature (C)]]*OO[[#This Row],[51]]</f>
        <v>1.0643586777843749E-4</v>
      </c>
      <c r="BB492" s="10">
        <f>3/24000000*OO[[#This Row],[110 (02JUL1985 15:00:00)-Water Temperature (C)]]*OO[[#This Row],[52]]</f>
        <v>2.88511591873075E-4</v>
      </c>
      <c r="BC492" s="10">
        <f>3/24000000*OO[[#This Row],[111 (02JUL1985 18:00:00)-Water Temperature (C)]]*OO[[#This Row],[53]]</f>
        <v>6.9578459693399992E-4</v>
      </c>
      <c r="BD492" s="10">
        <f>3/24000000*OO[[#This Row],[112 (02JUL1985 21:00:00)-Water Temperature (C)]]*OO[[#This Row],[54]]</f>
        <v>1.4948847924959997E-3</v>
      </c>
      <c r="BE492" s="10">
        <f>3/24000000*OO[[#This Row],[113 (03JUL1985 00:00:00)-Water Temperature (C)]]*OO[[#This Row],[55]]</f>
        <v>2.9149820314440002E-3</v>
      </c>
      <c r="BF492" s="10">
        <f>3/24000000*OO[[#This Row],[114 (03JUL1985 03:00:00)-Water Temperature (C)]]*OO[[#This Row],[56]]</f>
        <v>5.2244339164999997E-3</v>
      </c>
      <c r="BG492" s="10">
        <f>3/24000000*OO[[#This Row],[115 (03JUL1985 06:00:00)-Water Temperature (C)]]*OO[[#This Row],[57]]</f>
        <v>8.7183278473500006E-3</v>
      </c>
      <c r="BH492" s="10">
        <f>3/24000000*OO[[#This Row],[116 (03JUL1985 09:00:00)-Water Temperature (C)]]*OO[[#This Row],[58]]</f>
        <v>1.3804266110955001E-2</v>
      </c>
      <c r="BI492" s="10">
        <f>3/24000000*OO[[#This Row],[117 (03JUL1985 12:00:00)-Water Temperature (C)]]*OO[[#This Row],[59]]</f>
        <v>2.0927026030706248E-2</v>
      </c>
      <c r="BJ492" s="10">
        <f>3/24000000*OO[[#This Row],[118 (03JUL1985 15:00:00)-Water Temperature (C)]]*OO[[#This Row],[60]]</f>
        <v>3.0337307202375E-2</v>
      </c>
      <c r="BK492" s="10">
        <f>3/24000000*OO[[#This Row],[119 (03JUL1985 18:00:00)-Water Temperature (C)]]*OO[[#This Row],[61]]</f>
        <v>4.1517817703883741E-2</v>
      </c>
      <c r="BL492" s="10">
        <f>3/24000000*OO[[#This Row],[120 (03JUL1985 21:00:00)-Water Temperature (C)]]*OO[[#This Row],[62]]</f>
        <v>5.3755683663879998E-2</v>
      </c>
      <c r="BM492" s="10">
        <f>3/24000000*OO[[#This Row],[121 (04JUL1985 00:00:00)-Water Temperature (C)]]*OO[[#This Row],[63]]</f>
        <v>6.6709869594899995E-2</v>
      </c>
      <c r="BN492" s="10">
        <f>3/24000000*OO[[#This Row],[122 (04JUL1985 03:00:00)-Water Temperature (C)]]*OO[[#This Row],[64]]</f>
        <v>8.0204222751049992E-2</v>
      </c>
      <c r="BO492" s="10">
        <f>3/24000000*OO[[#This Row],[123 (04JUL1985 06:00:00)-Water Temperature (C)]]*OO[[#This Row],[65]]</f>
        <v>9.3937996128375001E-2</v>
      </c>
      <c r="BP492" s="10">
        <f>3/24000000*OO[[#This Row],[124 (04JUL1985 09:00:00)-Water Temperature (C)]]*OO[[#This Row],[66]]</f>
        <v>0.10855037666849998</v>
      </c>
      <c r="BQ492" s="10">
        <f>3/24000000*OO[[#This Row],[125 (04JUL1985 12:00:00)-Water Temperature (C)]]*OO[[#This Row],[67]]</f>
        <v>0.12304204701648749</v>
      </c>
      <c r="BR492" s="10">
        <f>3/24000000*OO[[#This Row],[126 (04JUL1985 15:00:00)-Water Temperature (C)]]*OO[[#This Row],[68]]</f>
        <v>0.136269422235375</v>
      </c>
      <c r="BS492" s="10">
        <f>3/24000000*OO[[#This Row],[127 (04JUL1985 18:00:00)-Water Temperature (C)]]*OO[[#This Row],[69]]</f>
        <v>0.14829606308453749</v>
      </c>
      <c r="BT492" s="10">
        <f>3/24000000*OO[[#This Row],[128 (04JUL1985 21:00:00)-Water Temperature (C)]]*OO[[#This Row],[70]]</f>
        <v>0.15941184045088749</v>
      </c>
      <c r="BU492" s="10">
        <f>3/24000000*OO[[#This Row],[129 (05JUL1985 00:00:00)-Water Temperature (C)]]*OO[[#This Row],[71]]</f>
        <v>0.16915439403947496</v>
      </c>
      <c r="BV492" s="10">
        <f>3/24000000*OO[[#This Row],[130 (05JUL1985 03:00:00)-Water Temperature (C)]]*OO[[#This Row],[72]]</f>
        <v>0.17764565579556249</v>
      </c>
      <c r="BW492" s="10">
        <f>3/24000000*OO[[#This Row],[131 (05JUL1985 06:00:00)-Water Temperature (C)]]*OO[[#This Row],[73]]</f>
        <v>0.18483180382099998</v>
      </c>
      <c r="BX492" s="10">
        <f>3/24000000*OO[[#This Row],[132 (05JUL1985 09:00:00)-Water Temperature (C)]]*OO[[#This Row],[74]]</f>
        <v>0.1930483150480625</v>
      </c>
      <c r="BY492" s="10">
        <f>3/24000000*OO[[#This Row],[133 (05JUL1985 12:00:00)-Water Temperature (C)]]*OO[[#This Row],[75]]</f>
        <v>0.20351920030510001</v>
      </c>
      <c r="BZ492" s="10">
        <f>3/24000000*OO[[#This Row],[134 (05JUL1985 15:00:00)-Water Temperature (C)]]*OO[[#This Row],[76]]</f>
        <v>0.21542489592837499</v>
      </c>
      <c r="CA492" s="10">
        <f>3/24000000*OO[[#This Row],[135 (05JUL1985 18:00:00)-Water Temperature (C)]]*OO[[#This Row],[77]]</f>
        <v>0.22475431808059995</v>
      </c>
      <c r="CB492" s="10">
        <f>3/24000000*OO[[#This Row],[136 (05JUL1985 21:00:00)-Water Temperature (C)]]*OO[[#This Row],[78]]</f>
        <v>0.22883573533340001</v>
      </c>
      <c r="CC492" s="10">
        <f>3/24000000*OO[[#This Row],[137 (06JUL1985 00:00:00)-Water Temperature (C)]]*OO[[#This Row],[79]]</f>
        <v>0.23021717725290003</v>
      </c>
      <c r="CD492" s="10">
        <f>3/24000000*OO[[#This Row],[138 (06JUL1985 03:00:00)-Water Temperature (C)]]*OO[[#This Row],[80]]</f>
        <v>0.23124265346227502</v>
      </c>
      <c r="CE492" s="10">
        <f>3/24000000*OO[[#This Row],[139 (06JUL1985 06:00:00)-Water Temperature (C)]]*OO[[#This Row],[81]]</f>
        <v>0.23158065945478748</v>
      </c>
      <c r="CF492" s="10">
        <f>3/24000000*OO[[#This Row],[140 (06JUL1985 09:00:00)-Water Temperature (C)]]*OO[[#This Row],[82]]</f>
        <v>0.23250830591085003</v>
      </c>
      <c r="CG492" s="10">
        <f>3/24000000*OO[[#This Row],[141 (06JUL1985 12:00:00)-Water Temperature (C)]]*OO[[#This Row],[83]]</f>
        <v>0.23461967691100002</v>
      </c>
      <c r="CH492" s="10">
        <f>3/24000000*OO[[#This Row],[142 (06JUL1985 15:00:00)-Water Temperature (C)]]*OO[[#This Row],[84]]</f>
        <v>0.23608063500643747</v>
      </c>
      <c r="CI492" s="10">
        <f>3/24000000*OO[[#This Row],[143 (06JUL1985 18:00:00)-Water Temperature (C)]]*OO[[#This Row],[85]]</f>
        <v>0.23664640735702502</v>
      </c>
      <c r="CJ492" s="10">
        <f>3/24000000*OO[[#This Row],[144 (06JUL1985 21:00:00)-Water Temperature (C)]]*OO[[#This Row],[86]]</f>
        <v>0.23580893554889998</v>
      </c>
      <c r="CK492" s="10">
        <f>3/24000000*OO[[#This Row],[145 (07JUL1985 00:00:00)-Water Temperature (C)]]*OO[[#This Row],[87]]</f>
        <v>0.23295175266142501</v>
      </c>
      <c r="CL492" s="10">
        <f>3/24000000*OO[[#This Row],[146 (07JUL1985 03:00:00)-Water Temperature (C)]]*OO[[#This Row],[88]]</f>
        <v>0.23007961989723746</v>
      </c>
      <c r="CM492" s="10">
        <f>3/24000000*OO[[#This Row],[147 (07JUL1985 06:00:00)-Water Temperature (C)]]*OO[[#This Row],[89]]</f>
        <v>0.22733545355234996</v>
      </c>
      <c r="CN492" s="10">
        <f>3/24000000*OO[[#This Row],[148 (07JUL1985 09:00:00)-Water Temperature (C)]]*OO[[#This Row],[90]]</f>
        <v>0.22620482693913749</v>
      </c>
      <c r="CO492" s="10">
        <f>3/24000000*OO[[#This Row],[149 (07JUL1985 12:00:00)-Water Temperature (C)]]*OO[[#This Row],[91]]</f>
        <v>0.22576050052773747</v>
      </c>
      <c r="CP492" s="10">
        <f>3/24000000*OO[[#This Row],[150 (07JUL1985 15:00:00)-Water Temperature (C)]]*OO[[#This Row],[92]]</f>
        <v>0.22686811268423748</v>
      </c>
      <c r="CQ492" s="10">
        <f>3/24000000*OO[[#This Row],[151 (07JUL1985 18:00:00)-Water Temperature (C)]]*OO[[#This Row],[93]]</f>
        <v>0.22854091713722499</v>
      </c>
      <c r="CR492" s="10">
        <f>3/24000000*OO[[#This Row],[152 (07JUL1985 21:00:00)-Water Temperature (C)]]*OO[[#This Row],[94]]</f>
        <v>0.22718728588234996</v>
      </c>
      <c r="CS492" s="10">
        <f>3/24000000*OO[[#This Row],[153 (08JUL1985 00:00:00)-Water Temperature (C)]]*OO[[#This Row],[95]]</f>
        <v>0.22244608942174998</v>
      </c>
      <c r="CT492" s="10">
        <f>3/24000000*OO[[#This Row],[154 (08JUL1985 03:00:00)-Water Temperature (C)]]*OO[[#This Row],[96]]</f>
        <v>0.21763638550744999</v>
      </c>
      <c r="CU492" s="10">
        <f>3/24000000*OO[[#This Row],[155 (08JUL1985 06:00:00)-Water Temperature (C)]]*OO[[#This Row],[97]]</f>
        <v>0.21350492176792499</v>
      </c>
      <c r="CV492" s="10">
        <f>3/24000000*OO[[#This Row],[156 (08JUL1985 09:00:00)-Water Temperature (C)]]*OO[[#This Row],[98]]</f>
        <v>0.21132862288424997</v>
      </c>
      <c r="CW492" s="10">
        <f>3/24000000*OO[[#This Row],[157 (08JUL1985 12:00:00)-Water Temperature (C)]]*OO[[#This Row],[99]]</f>
        <v>0.2085385553735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0</v>
      </c>
      <c r="AB493" s="10">
        <f>3/24000000*OO[[#This Row],[84 (29JUN1985 09:00:00)-Water Temperature (C)]]*OO[[#This Row],[26]]</f>
        <v>0</v>
      </c>
      <c r="AC493" s="10">
        <f>3/24000000*OO[[#This Row],[85 (29JUN1985 12:00:00)-Water Temperature (C)]]*OO[[#This Row],[27]]</f>
        <v>0</v>
      </c>
      <c r="AD493" s="10">
        <f>3/24000000*OO[[#This Row],[86 (29JUN1985 15:00:00)-Water Temperature (C)]]*OO[[#This Row],[28]]</f>
        <v>0</v>
      </c>
      <c r="AE493" s="10">
        <f>3/24000000*OO[[#This Row],[88 (29JUN1985 21:00:00)-Water Temperature (C)]]*OO[[#This Row],[30]]</f>
        <v>2.4420147834088746E-42</v>
      </c>
      <c r="AF493" s="10">
        <f>3/24000000*OO[[#This Row],[88 (29JUN1985 21:00:00)-Water Temperature (C)]]*OO[[#This Row],[30]]</f>
        <v>2.4420147834088746E-42</v>
      </c>
      <c r="AG493" s="10">
        <f>3/24000000*OO[[#This Row],[89 (30JUN1985 00:00:00)-Water Temperature (C)]]*OO[[#This Row],[31]]</f>
        <v>1.0501132782067498E-37</v>
      </c>
      <c r="AH493" s="10">
        <f>3/24000000*OO[[#This Row],[90 (30JUN1985 03:00:00)-Water Temperature (C)]]*OO[[#This Row],[32]]</f>
        <v>9.4059833521050002E-34</v>
      </c>
      <c r="AI493" s="10">
        <f>3/24000000*OO[[#This Row],[91 (30JUN1985 06:00:00)-Water Temperature (C)]]*OO[[#This Row],[33]]</f>
        <v>2.4814238885712497E-30</v>
      </c>
      <c r="AJ493" s="10">
        <f>3/24000000*OO[[#This Row],[92 (30JUN1985 09:00:00)-Water Temperature (C)]]*OO[[#This Row],[34]]</f>
        <v>2.6046902129159996E-27</v>
      </c>
      <c r="AK493" s="10">
        <f>3/24000000*OO[[#This Row],[93 (30JUN1985 12:00:00)-Water Temperature (C)]]*OO[[#This Row],[35]]</f>
        <v>1.2864047571787499E-24</v>
      </c>
      <c r="AL493" s="10">
        <f>3/24000000*OO[[#This Row],[94 (30JUN1985 15:00:00)-Water Temperature (C)]]*OO[[#This Row],[36]]</f>
        <v>3.3570051845121251E-22</v>
      </c>
      <c r="AM493" s="10">
        <f>3/24000000*OO[[#This Row],[95 (30JUN1985 18:00:00)-Water Temperature (C)]]*OO[[#This Row],[37]]</f>
        <v>4.980708649362249E-20</v>
      </c>
      <c r="AN493" s="10">
        <f>3/24000000*OO[[#This Row],[96 (30JUN1985 21:00:00)-Water Temperature (C)]]*OO[[#This Row],[38]]</f>
        <v>4.4251546406756255E-18</v>
      </c>
      <c r="AO493" s="10">
        <f>3/24000000*OO[[#This Row],[97 (01JUL1985 00:00:00)-Water Temperature (C)]]*OO[[#This Row],[39]]</f>
        <v>2.5172171706431248E-16</v>
      </c>
      <c r="AP493" s="10">
        <f>3/24000000*OO[[#This Row],[98 (01JUL1985 03:00:00)-Water Temperature (C)]]*OO[[#This Row],[40]]</f>
        <v>9.6999248315800016E-15</v>
      </c>
      <c r="AQ493" s="10">
        <f>3/24000000*OO[[#This Row],[99 (01JUL1985 06:00:00)-Water Temperature (C)]]*OO[[#This Row],[41]]</f>
        <v>2.6400056093637495E-13</v>
      </c>
      <c r="AR493" s="10">
        <f>3/24000000*OO[[#This Row],[100 (01JUL1985 09:00:00)-Water Temperature (C)]]*OO[[#This Row],[42]]</f>
        <v>5.2777236750334996E-12</v>
      </c>
      <c r="AS493" s="10">
        <f>3/24000000*OO[[#This Row],[101 (01JUL1985 12:00:00)-Water Temperature (C)]]*OO[[#This Row],[43]]</f>
        <v>7.9056919567549991E-11</v>
      </c>
      <c r="AT493" s="10">
        <f>3/24000000*OO[[#This Row],[102 (01JUL1985 15:00:00)-Water Temperature (C)]]*OO[[#This Row],[44]]</f>
        <v>9.0711827302374995E-10</v>
      </c>
      <c r="AU493" s="10">
        <f>3/24000000*OO[[#This Row],[103 (01JUL1985 18:00:00)-Water Temperature (C)]]*OO[[#This Row],[45]]</f>
        <v>8.0913295534049991E-9</v>
      </c>
      <c r="AV493" s="10">
        <f>3/24000000*OO[[#This Row],[104 (01JUL1985 21:00:00)-Water Temperature (C)]]*OO[[#This Row],[46]]</f>
        <v>5.7586551931187494E-8</v>
      </c>
      <c r="AW493" s="10">
        <f>3/24000000*OO[[#This Row],[105 (02JUL1985 00:00:00)-Water Temperature (C)]]*OO[[#This Row],[47]]</f>
        <v>3.3399583504901248E-7</v>
      </c>
      <c r="AX493" s="10">
        <f>3/24000000*OO[[#This Row],[106 (02JUL1985 03:00:00)-Water Temperature (C)]]*OO[[#This Row],[48]]</f>
        <v>1.61662769922E-6</v>
      </c>
      <c r="AY493" s="10">
        <f>3/24000000*OO[[#This Row],[107 (02JUL1985 06:00:00)-Water Temperature (C)]]*OO[[#This Row],[49]]</f>
        <v>6.6520409315187496E-6</v>
      </c>
      <c r="AZ493" s="10">
        <f>3/24000000*OO[[#This Row],[108 (02JUL1985 09:00:00)-Water Temperature (C)]]*OO[[#This Row],[50]]</f>
        <v>2.3882057815032502E-5</v>
      </c>
      <c r="BA493" s="10">
        <f>3/24000000*OO[[#This Row],[109 (02JUL1985 12:00:00)-Water Temperature (C)]]*OO[[#This Row],[51]]</f>
        <v>7.5194881536224997E-5</v>
      </c>
      <c r="BB493" s="10">
        <f>3/24000000*OO[[#This Row],[110 (02JUL1985 15:00:00)-Water Temperature (C)]]*OO[[#This Row],[52]]</f>
        <v>2.0955074627959996E-4</v>
      </c>
      <c r="BC493" s="10">
        <f>3/24000000*OO[[#This Row],[111 (02JUL1985 18:00:00)-Water Temperature (C)]]*OO[[#This Row],[53]]</f>
        <v>5.1913332181867497E-4</v>
      </c>
      <c r="BD493" s="10">
        <f>3/24000000*OO[[#This Row],[112 (02JUL1985 21:00:00)-Water Temperature (C)]]*OO[[#This Row],[54]]</f>
        <v>1.1448774174968748E-3</v>
      </c>
      <c r="BE493" s="10">
        <f>3/24000000*OO[[#This Row],[113 (03JUL1985 00:00:00)-Water Temperature (C)]]*OO[[#This Row],[55]]</f>
        <v>2.2893141170404994E-3</v>
      </c>
      <c r="BF493" s="10">
        <f>3/24000000*OO[[#This Row],[114 (03JUL1985 03:00:00)-Water Temperature (C)]]*OO[[#This Row],[56]]</f>
        <v>4.2032706702532507E-3</v>
      </c>
      <c r="BG493" s="10">
        <f>3/24000000*OO[[#This Row],[115 (03JUL1985 06:00:00)-Water Temperature (C)]]*OO[[#This Row],[57]]</f>
        <v>7.1772426666437492E-3</v>
      </c>
      <c r="BH493" s="10">
        <f>3/24000000*OO[[#This Row],[116 (03JUL1985 09:00:00)-Water Temperature (C)]]*OO[[#This Row],[58]]</f>
        <v>1.16124230381075E-2</v>
      </c>
      <c r="BI493" s="10">
        <f>3/24000000*OO[[#This Row],[117 (03JUL1985 12:00:00)-Water Temperature (C)]]*OO[[#This Row],[59]]</f>
        <v>1.7964876563149997E-2</v>
      </c>
      <c r="BJ493" s="10">
        <f>3/24000000*OO[[#This Row],[118 (03JUL1985 15:00:00)-Water Temperature (C)]]*OO[[#This Row],[60]]</f>
        <v>2.6545449296645002E-2</v>
      </c>
      <c r="BK493" s="10">
        <f>3/24000000*OO[[#This Row],[119 (03JUL1985 18:00:00)-Water Temperature (C)]]*OO[[#This Row],[61]]</f>
        <v>3.6996497531743749E-2</v>
      </c>
      <c r="BL493" s="10">
        <f>3/24000000*OO[[#This Row],[120 (03JUL1985 21:00:00)-Water Temperature (C)]]*OO[[#This Row],[62]]</f>
        <v>4.8735672880616247E-2</v>
      </c>
      <c r="BM493" s="10">
        <f>3/24000000*OO[[#This Row],[121 (04JUL1985 00:00:00)-Water Temperature (C)]]*OO[[#This Row],[63]]</f>
        <v>6.1465939691987492E-2</v>
      </c>
      <c r="BN493" s="10">
        <f>3/24000000*OO[[#This Row],[122 (04JUL1985 03:00:00)-Water Temperature (C)]]*OO[[#This Row],[64]]</f>
        <v>7.5021312689749986E-2</v>
      </c>
      <c r="BO493" s="10">
        <f>3/24000000*OO[[#This Row],[123 (04JUL1985 06:00:00)-Water Temperature (C)]]*OO[[#This Row],[65]]</f>
        <v>8.9100444510000001E-2</v>
      </c>
      <c r="BP493" s="10">
        <f>3/24000000*OO[[#This Row],[124 (04JUL1985 09:00:00)-Water Temperature (C)]]*OO[[#This Row],[66]]</f>
        <v>0.10427466572257499</v>
      </c>
      <c r="BQ493" s="10">
        <f>3/24000000*OO[[#This Row],[125 (04JUL1985 12:00:00)-Water Temperature (C)]]*OO[[#This Row],[67]]</f>
        <v>0.11959279394172499</v>
      </c>
      <c r="BR493" s="10">
        <f>3/24000000*OO[[#This Row],[126 (04JUL1985 15:00:00)-Water Temperature (C)]]*OO[[#This Row],[68]]</f>
        <v>0.1338961368935</v>
      </c>
      <c r="BS493" s="10">
        <f>3/24000000*OO[[#This Row],[127 (04JUL1985 18:00:00)-Water Temperature (C)]]*OO[[#This Row],[69]]</f>
        <v>0.1471796976976</v>
      </c>
      <c r="BT493" s="10">
        <f>3/24000000*OO[[#This Row],[128 (04JUL1985 21:00:00)-Water Temperature (C)]]*OO[[#This Row],[70]]</f>
        <v>0.1596699541047</v>
      </c>
      <c r="BU493" s="10">
        <f>3/24000000*OO[[#This Row],[129 (05JUL1985 00:00:00)-Water Temperature (C)]]*OO[[#This Row],[71]]</f>
        <v>0.17086649456550002</v>
      </c>
      <c r="BV493" s="10">
        <f>3/24000000*OO[[#This Row],[130 (05JUL1985 03:00:00)-Water Temperature (C)]]*OO[[#This Row],[72]]</f>
        <v>0.18084285177814996</v>
      </c>
      <c r="BW493" s="10">
        <f>3/24000000*OO[[#This Row],[131 (05JUL1985 06:00:00)-Water Temperature (C)]]*OO[[#This Row],[73]]</f>
        <v>0.18951096615036248</v>
      </c>
      <c r="BX493" s="10">
        <f>3/24000000*OO[[#This Row],[132 (05JUL1985 09:00:00)-Water Temperature (C)]]*OO[[#This Row],[74]]</f>
        <v>0.19920088029107499</v>
      </c>
      <c r="BY493" s="10">
        <f>3/24000000*OO[[#This Row],[133 (05JUL1985 12:00:00)-Water Temperature (C)]]*OO[[#This Row],[75]]</f>
        <v>0.21118290165465001</v>
      </c>
      <c r="BZ493" s="10">
        <f>3/24000000*OO[[#This Row],[134 (05JUL1985 15:00:00)-Water Temperature (C)]]*OO[[#This Row],[76]]</f>
        <v>0.22467139589969995</v>
      </c>
      <c r="CA493" s="10">
        <f>3/24000000*OO[[#This Row],[135 (05JUL1985 18:00:00)-Water Temperature (C)]]*OO[[#This Row],[77]]</f>
        <v>0.23555613380024998</v>
      </c>
      <c r="CB493" s="10">
        <f>3/24000000*OO[[#This Row],[136 (05JUL1985 21:00:00)-Water Temperature (C)]]*OO[[#This Row],[78]]</f>
        <v>0.24100056176779996</v>
      </c>
      <c r="CC493" s="10">
        <f>3/24000000*OO[[#This Row],[137 (06JUL1985 00:00:00)-Water Temperature (C)]]*OO[[#This Row],[79]]</f>
        <v>0.24355781350907504</v>
      </c>
      <c r="CD493" s="10">
        <f>3/24000000*OO[[#This Row],[138 (06JUL1985 03:00:00)-Water Temperature (C)]]*OO[[#This Row],[80]]</f>
        <v>0.24565808525362498</v>
      </c>
      <c r="CE493" s="10">
        <f>3/24000000*OO[[#This Row],[139 (06JUL1985 06:00:00)-Water Temperature (C)]]*OO[[#This Row],[81]]</f>
        <v>0.24695684242979998</v>
      </c>
      <c r="CF493" s="10">
        <f>3/24000000*OO[[#This Row],[140 (06JUL1985 09:00:00)-Water Temperature (C)]]*OO[[#This Row],[82]]</f>
        <v>0.24880077325737501</v>
      </c>
      <c r="CG493" s="10">
        <f>3/24000000*OO[[#This Row],[141 (06JUL1985 12:00:00)-Water Temperature (C)]]*OO[[#This Row],[83]]</f>
        <v>0.25182855428355</v>
      </c>
      <c r="CH493" s="10">
        <f>3/24000000*OO[[#This Row],[142 (06JUL1985 15:00:00)-Water Temperature (C)]]*OO[[#This Row],[84]]</f>
        <v>0.254134317498525</v>
      </c>
      <c r="CI493" s="10">
        <f>3/24000000*OO[[#This Row],[143 (06JUL1985 18:00:00)-Water Temperature (C)]]*OO[[#This Row],[85]]</f>
        <v>0.25544423269931249</v>
      </c>
      <c r="CJ493" s="10">
        <f>3/24000000*OO[[#This Row],[144 (06JUL1985 21:00:00)-Water Temperature (C)]]*OO[[#This Row],[86]]</f>
        <v>0.25522417673496245</v>
      </c>
      <c r="CK493" s="10">
        <f>3/24000000*OO[[#This Row],[145 (07JUL1985 00:00:00)-Water Temperature (C)]]*OO[[#This Row],[87]]</f>
        <v>0.25279986780701247</v>
      </c>
      <c r="CL493" s="10">
        <f>3/24000000*OO[[#This Row],[146 (07JUL1985 03:00:00)-Water Temperature (C)]]*OO[[#This Row],[88]]</f>
        <v>0.2502885054999</v>
      </c>
      <c r="CM493" s="10">
        <f>3/24000000*OO[[#This Row],[147 (07JUL1985 06:00:00)-Water Temperature (C)]]*OO[[#This Row],[89]]</f>
        <v>0.24786893572537499</v>
      </c>
      <c r="CN493" s="10">
        <f>3/24000000*OO[[#This Row],[148 (07JUL1985 09:00:00)-Water Temperature (C)]]*OO[[#This Row],[90]]</f>
        <v>0.24712392103069999</v>
      </c>
      <c r="CO493" s="10">
        <f>3/24000000*OO[[#This Row],[149 (07JUL1985 12:00:00)-Water Temperature (C)]]*OO[[#This Row],[91]]</f>
        <v>0.24708998725919998</v>
      </c>
      <c r="CP493" s="10">
        <f>3/24000000*OO[[#This Row],[150 (07JUL1985 15:00:00)-Water Temperature (C)]]*OO[[#This Row],[92]]</f>
        <v>0.24869566949727501</v>
      </c>
      <c r="CQ493" s="10">
        <f>3/24000000*OO[[#This Row],[151 (07JUL1985 18:00:00)-Water Temperature (C)]]*OO[[#This Row],[93]]</f>
        <v>0.25089968104843746</v>
      </c>
      <c r="CR493" s="10">
        <f>3/24000000*OO[[#This Row],[152 (07JUL1985 21:00:00)-Water Temperature (C)]]*OO[[#This Row],[94]]</f>
        <v>0.24984917206097498</v>
      </c>
      <c r="CS493" s="10">
        <f>3/24000000*OO[[#This Row],[153 (08JUL1985 00:00:00)-Water Temperature (C)]]*OO[[#This Row],[95]]</f>
        <v>0.24509042783717497</v>
      </c>
      <c r="CT493" s="10">
        <f>3/24000000*OO[[#This Row],[154 (08JUL1985 03:00:00)-Water Temperature (C)]]*OO[[#This Row],[96]]</f>
        <v>0.2402060830295</v>
      </c>
      <c r="CU493" s="10">
        <f>3/24000000*OO[[#This Row],[155 (08JUL1985 06:00:00)-Water Temperature (C)]]*OO[[#This Row],[97]]</f>
        <v>0.23601351370500001</v>
      </c>
      <c r="CV493" s="10">
        <f>3/24000000*OO[[#This Row],[156 (08JUL1985 09:00:00)-Water Temperature (C)]]*OO[[#This Row],[98]]</f>
        <v>0.23390745014864994</v>
      </c>
      <c r="CW493" s="10">
        <f>3/24000000*OO[[#This Row],[157 (08JUL1985 12:00:00)-Water Temperature (C)]]*OO[[#This Row],[99]]</f>
        <v>0.231133183702775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0</v>
      </c>
      <c r="AB494" s="10">
        <f>3/24000000*OO[[#This Row],[84 (29JUN1985 09:00:00)-Water Temperature (C)]]*OO[[#This Row],[26]]</f>
        <v>0</v>
      </c>
      <c r="AC494" s="10">
        <f>3/24000000*OO[[#This Row],[85 (29JUN1985 12:00:00)-Water Temperature (C)]]*OO[[#This Row],[27]]</f>
        <v>0</v>
      </c>
      <c r="AD494" s="10">
        <f>3/24000000*OO[[#This Row],[86 (29JUN1985 15:00:00)-Water Temperature (C)]]*OO[[#This Row],[28]]</f>
        <v>0</v>
      </c>
      <c r="AE494" s="10">
        <f>3/24000000*OO[[#This Row],[88 (29JUN1985 21:00:00)-Water Temperature (C)]]*OO[[#This Row],[30]]</f>
        <v>5.7650640705887509E-43</v>
      </c>
      <c r="AF494" s="10">
        <f>3/24000000*OO[[#This Row],[88 (29JUN1985 21:00:00)-Water Temperature (C)]]*OO[[#This Row],[30]]</f>
        <v>5.7650640705887509E-43</v>
      </c>
      <c r="AG494" s="10">
        <f>3/24000000*OO[[#This Row],[89 (30JUN1985 00:00:00)-Water Temperature (C)]]*OO[[#This Row],[31]]</f>
        <v>2.7383932570762498E-38</v>
      </c>
      <c r="AH494" s="10">
        <f>3/24000000*OO[[#This Row],[90 (30JUN1985 03:00:00)-Water Temperature (C)]]*OO[[#This Row],[32]]</f>
        <v>2.691794183429E-34</v>
      </c>
      <c r="AI494" s="10">
        <f>3/24000000*OO[[#This Row],[91 (30JUN1985 06:00:00)-Water Temperature (C)]]*OO[[#This Row],[33]]</f>
        <v>7.6753452530287498E-31</v>
      </c>
      <c r="AJ494" s="10">
        <f>3/24000000*OO[[#This Row],[92 (30JUN1985 09:00:00)-Water Temperature (C)]]*OO[[#This Row],[34]]</f>
        <v>8.5961039832674989E-28</v>
      </c>
      <c r="AK494" s="10">
        <f>3/24000000*OO[[#This Row],[93 (30JUN1985 12:00:00)-Water Temperature (C)]]*OO[[#This Row],[35]]</f>
        <v>4.5018751523394995E-25</v>
      </c>
      <c r="AL494" s="10">
        <f>3/24000000*OO[[#This Row],[94 (30JUN1985 15:00:00)-Water Temperature (C)]]*OO[[#This Row],[36]]</f>
        <v>1.239128471394E-22</v>
      </c>
      <c r="AM494" s="10">
        <f>3/24000000*OO[[#This Row],[95 (30JUN1985 18:00:00)-Water Temperature (C)]]*OO[[#This Row],[37]]</f>
        <v>1.9318661549774997E-20</v>
      </c>
      <c r="AN494" s="10">
        <f>3/24000000*OO[[#This Row],[96 (30JUN1985 21:00:00)-Water Temperature (C)]]*OO[[#This Row],[38]]</f>
        <v>1.7976116605243747E-18</v>
      </c>
      <c r="AO494" s="10">
        <f>3/24000000*OO[[#This Row],[97 (01JUL1985 00:00:00)-Water Temperature (C)]]*OO[[#This Row],[39]]</f>
        <v>1.0679541850304999E-16</v>
      </c>
      <c r="AP494" s="10">
        <f>3/24000000*OO[[#This Row],[98 (01JUL1985 03:00:00)-Water Temperature (C)]]*OO[[#This Row],[40]]</f>
        <v>4.2880963496139996E-15</v>
      </c>
      <c r="AQ494" s="10">
        <f>3/24000000*OO[[#This Row],[99 (01JUL1985 06:00:00)-Water Temperature (C)]]*OO[[#This Row],[41]]</f>
        <v>1.213992371843625E-13</v>
      </c>
      <c r="AR494" s="10">
        <f>3/24000000*OO[[#This Row],[100 (01JUL1985 09:00:00)-Water Temperature (C)]]*OO[[#This Row],[42]]</f>
        <v>2.5205121262837497E-12</v>
      </c>
      <c r="AS494" s="10">
        <f>3/24000000*OO[[#This Row],[101 (01JUL1985 12:00:00)-Water Temperature (C)]]*OO[[#This Row],[43]]</f>
        <v>3.9158747707274997E-11</v>
      </c>
      <c r="AT494" s="10">
        <f>3/24000000*OO[[#This Row],[102 (01JUL1985 15:00:00)-Water Temperature (C)]]*OO[[#This Row],[44]]</f>
        <v>4.6540648339343746E-10</v>
      </c>
      <c r="AU494" s="10">
        <f>3/24000000*OO[[#This Row],[103 (01JUL1985 18:00:00)-Water Temperature (C)]]*OO[[#This Row],[45]]</f>
        <v>4.2945008099295003E-9</v>
      </c>
      <c r="AV494" s="10">
        <f>3/24000000*OO[[#This Row],[104 (01JUL1985 21:00:00)-Water Temperature (C)]]*OO[[#This Row],[46]]</f>
        <v>3.1571890873998748E-8</v>
      </c>
      <c r="AW494" s="10">
        <f>3/24000000*OO[[#This Row],[105 (02JUL1985 00:00:00)-Water Temperature (C)]]*OO[[#This Row],[47]]</f>
        <v>1.8888394420656248E-7</v>
      </c>
      <c r="AX494" s="10">
        <f>3/24000000*OO[[#This Row],[106 (02JUL1985 03:00:00)-Water Temperature (C)]]*OO[[#This Row],[48]]</f>
        <v>9.4191132358499995E-7</v>
      </c>
      <c r="AY494" s="10">
        <f>3/24000000*OO[[#This Row],[107 (02JUL1985 06:00:00)-Water Temperature (C)]]*OO[[#This Row],[49]]</f>
        <v>3.98856508187575E-6</v>
      </c>
      <c r="AZ494" s="10">
        <f>3/24000000*OO[[#This Row],[108 (02JUL1985 09:00:00)-Water Temperature (C)]]*OO[[#This Row],[50]]</f>
        <v>1.471894544098E-5</v>
      </c>
      <c r="BA494" s="10">
        <f>3/24000000*OO[[#This Row],[109 (02JUL1985 12:00:00)-Water Temperature (C)]]*OO[[#This Row],[51]]</f>
        <v>4.7590708263468758E-5</v>
      </c>
      <c r="BB494" s="10">
        <f>3/24000000*OO[[#This Row],[110 (02JUL1985 15:00:00)-Water Temperature (C)]]*OO[[#This Row],[52]]</f>
        <v>1.3606077657769998E-4</v>
      </c>
      <c r="BC494" s="10">
        <f>3/24000000*OO[[#This Row],[111 (02JUL1985 18:00:00)-Water Temperature (C)]]*OO[[#This Row],[53]]</f>
        <v>3.4550089835624995E-4</v>
      </c>
      <c r="BD494" s="10">
        <f>3/24000000*OO[[#This Row],[112 (02JUL1985 21:00:00)-Water Temperature (C)]]*OO[[#This Row],[54]]</f>
        <v>7.8031737451662495E-4</v>
      </c>
      <c r="BE494" s="10">
        <f>3/24000000*OO[[#This Row],[113 (03JUL1985 00:00:00)-Water Temperature (C)]]*OO[[#This Row],[55]]</f>
        <v>1.5963336363378751E-3</v>
      </c>
      <c r="BF494" s="10">
        <f>3/24000000*OO[[#This Row],[114 (03JUL1985 03:00:00)-Water Temperature (C)]]*OO[[#This Row],[56]]</f>
        <v>2.9955211602749996E-3</v>
      </c>
      <c r="BG494" s="10">
        <f>3/24000000*OO[[#This Row],[115 (03JUL1985 06:00:00)-Water Temperature (C)]]*OO[[#This Row],[57]]</f>
        <v>5.2218344655011245E-3</v>
      </c>
      <c r="BH494" s="10">
        <f>3/24000000*OO[[#This Row],[116 (03JUL1985 09:00:00)-Water Temperature (C)]]*OO[[#This Row],[58]]</f>
        <v>8.6146006837062496E-3</v>
      </c>
      <c r="BI494" s="10">
        <f>3/24000000*OO[[#This Row],[117 (03JUL1985 12:00:00)-Water Temperature (C)]]*OO[[#This Row],[59]]</f>
        <v>1.35719751427925E-2</v>
      </c>
      <c r="BJ494" s="10">
        <f>3/24000000*OO[[#This Row],[118 (03JUL1985 15:00:00)-Water Temperature (C)]]*OO[[#This Row],[60]]</f>
        <v>2.0399616663462499E-2</v>
      </c>
      <c r="BK494" s="10">
        <f>3/24000000*OO[[#This Row],[119 (03JUL1985 18:00:00)-Water Temperature (C)]]*OO[[#This Row],[61]]</f>
        <v>2.8893840241578747E-2</v>
      </c>
      <c r="BL494" s="10">
        <f>3/24000000*OO[[#This Row],[120 (03JUL1985 21:00:00)-Water Temperature (C)]]*OO[[#This Row],[62]]</f>
        <v>3.8644616322061252E-2</v>
      </c>
      <c r="BM494" s="10">
        <f>3/24000000*OO[[#This Row],[121 (04JUL1985 00:00:00)-Water Temperature (C)]]*OO[[#This Row],[63]]</f>
        <v>4.9434879788137494E-2</v>
      </c>
      <c r="BN494" s="10">
        <f>3/24000000*OO[[#This Row],[122 (04JUL1985 03:00:00)-Water Temperature (C)]]*OO[[#This Row],[64]]</f>
        <v>6.1136811885169999E-2</v>
      </c>
      <c r="BO494" s="10">
        <f>3/24000000*OO[[#This Row],[123 (04JUL1985 06:00:00)-Water Temperature (C)]]*OO[[#This Row],[65]]</f>
        <v>7.3498277913975008E-2</v>
      </c>
      <c r="BP494" s="10">
        <f>3/24000000*OO[[#This Row],[124 (04JUL1985 09:00:00)-Water Temperature (C)]]*OO[[#This Row],[66]]</f>
        <v>8.69739557819625E-2</v>
      </c>
      <c r="BQ494" s="10">
        <f>3/24000000*OO[[#This Row],[125 (04JUL1985 12:00:00)-Water Temperature (C)]]*OO[[#This Row],[67]]</f>
        <v>0.10077537877505001</v>
      </c>
      <c r="BR494" s="10">
        <f>3/24000000*OO[[#This Row],[126 (04JUL1985 15:00:00)-Water Temperature (C)]]*OO[[#This Row],[68]]</f>
        <v>0.11389315106812499</v>
      </c>
      <c r="BS494" s="10">
        <f>3/24000000*OO[[#This Row],[127 (04JUL1985 18:00:00)-Water Temperature (C)]]*OO[[#This Row],[69]]</f>
        <v>0.1262801812671</v>
      </c>
      <c r="BT494" s="10">
        <f>3/24000000*OO[[#This Row],[128 (04JUL1985 21:00:00)-Water Temperature (C)]]*OO[[#This Row],[70]]</f>
        <v>0.13808645754207502</v>
      </c>
      <c r="BU494" s="10">
        <f>3/24000000*OO[[#This Row],[129 (05JUL1985 00:00:00)-Water Temperature (C)]]*OO[[#This Row],[71]]</f>
        <v>0.14884861213946249</v>
      </c>
      <c r="BV494" s="10">
        <f>3/24000000*OO[[#This Row],[130 (05JUL1985 03:00:00)-Water Temperature (C)]]*OO[[#This Row],[72]]</f>
        <v>0.15859426422799999</v>
      </c>
      <c r="BW494" s="10">
        <f>3/24000000*OO[[#This Row],[131 (05JUL1985 06:00:00)-Water Temperature (C)]]*OO[[#This Row],[73]]</f>
        <v>0.167221279958325</v>
      </c>
      <c r="BX494" s="10">
        <f>3/24000000*OO[[#This Row],[132 (05JUL1985 09:00:00)-Water Temperature (C)]]*OO[[#This Row],[74]]</f>
        <v>0.17674386012180002</v>
      </c>
      <c r="BY494" s="10">
        <f>3/24000000*OO[[#This Row],[133 (05JUL1985 12:00:00)-Water Temperature (C)]]*OO[[#This Row],[75]]</f>
        <v>0.18829675218029998</v>
      </c>
      <c r="BZ494" s="10">
        <f>3/24000000*OO[[#This Row],[134 (05JUL1985 15:00:00)-Water Temperature (C)]]*OO[[#This Row],[76]]</f>
        <v>0.20121358718335</v>
      </c>
      <c r="CA494" s="10">
        <f>3/24000000*OO[[#This Row],[135 (05JUL1985 18:00:00)-Water Temperature (C)]]*OO[[#This Row],[77]]</f>
        <v>0.21185559789418748</v>
      </c>
      <c r="CB494" s="10">
        <f>3/24000000*OO[[#This Row],[136 (05JUL1985 21:00:00)-Water Temperature (C)]]*OO[[#This Row],[78]]</f>
        <v>0.21764811466814998</v>
      </c>
      <c r="CC494" s="10">
        <f>3/24000000*OO[[#This Row],[137 (06JUL1985 00:00:00)-Water Temperature (C)]]*OO[[#This Row],[79]]</f>
        <v>0.22080472029545001</v>
      </c>
      <c r="CD494" s="10">
        <f>3/24000000*OO[[#This Row],[138 (06JUL1985 03:00:00)-Water Temperature (C)]]*OO[[#This Row],[80]]</f>
        <v>0.22350080311980003</v>
      </c>
      <c r="CE494" s="10">
        <f>3/24000000*OO[[#This Row],[139 (06JUL1985 06:00:00)-Water Temperature (C)]]*OO[[#This Row],[81]]</f>
        <v>0.22541953738050002</v>
      </c>
      <c r="CF494" s="10">
        <f>3/24000000*OO[[#This Row],[140 (06JUL1985 09:00:00)-Water Temperature (C)]]*OO[[#This Row],[82]]</f>
        <v>0.22777827929479999</v>
      </c>
      <c r="CG494" s="10">
        <f>3/24000000*OO[[#This Row],[141 (06JUL1985 12:00:00)-Water Temperature (C)]]*OO[[#This Row],[83]]</f>
        <v>0.23116810916879998</v>
      </c>
      <c r="CH494" s="10">
        <f>3/24000000*OO[[#This Row],[142 (06JUL1985 15:00:00)-Water Temperature (C)]]*OO[[#This Row],[84]]</f>
        <v>0.23387994458831252</v>
      </c>
      <c r="CI494" s="10">
        <f>3/24000000*OO[[#This Row],[143 (06JUL1985 18:00:00)-Water Temperature (C)]]*OO[[#This Row],[85]]</f>
        <v>0.23564764721347498</v>
      </c>
      <c r="CJ494" s="10">
        <f>3/24000000*OO[[#This Row],[144 (06JUL1985 21:00:00)-Water Temperature (C)]]*OO[[#This Row],[86]]</f>
        <v>0.23598968314679999</v>
      </c>
      <c r="CK494" s="10">
        <f>3/24000000*OO[[#This Row],[145 (07JUL1985 00:00:00)-Water Temperature (C)]]*OO[[#This Row],[87]]</f>
        <v>0.23427732381660002</v>
      </c>
      <c r="CL494" s="10">
        <f>3/24000000*OO[[#This Row],[146 (07JUL1985 03:00:00)-Water Temperature (C)]]*OO[[#This Row],[88]]</f>
        <v>0.23243805119645</v>
      </c>
      <c r="CM494" s="10">
        <f>3/24000000*OO[[#This Row],[147 (07JUL1985 06:00:00)-Water Temperature (C)]]*OO[[#This Row],[89]]</f>
        <v>0.23064482213568746</v>
      </c>
      <c r="CN494" s="10">
        <f>3/24000000*OO[[#This Row],[148 (07JUL1985 09:00:00)-Water Temperature (C)]]*OO[[#This Row],[90]]</f>
        <v>0.23036133789337498</v>
      </c>
      <c r="CO494" s="10">
        <f>3/24000000*OO[[#This Row],[149 (07JUL1985 12:00:00)-Water Temperature (C)]]*OO[[#This Row],[91]]</f>
        <v>0.23070421100486246</v>
      </c>
      <c r="CP494" s="10">
        <f>3/24000000*OO[[#This Row],[150 (07JUL1985 15:00:00)-Water Temperature (C)]]*OO[[#This Row],[92]]</f>
        <v>0.23253967922732502</v>
      </c>
      <c r="CQ494" s="10">
        <f>3/24000000*OO[[#This Row],[151 (07JUL1985 18:00:00)-Water Temperature (C)]]*OO[[#This Row],[93]]</f>
        <v>0.2349177964775</v>
      </c>
      <c r="CR494" s="10">
        <f>3/24000000*OO[[#This Row],[152 (07JUL1985 21:00:00)-Water Temperature (C)]]*OO[[#This Row],[94]]</f>
        <v>0.23429128123013751</v>
      </c>
      <c r="CS494" s="10">
        <f>3/24000000*OO[[#This Row],[153 (08JUL1985 00:00:00)-Water Temperature (C)]]*OO[[#This Row],[95]]</f>
        <v>0.23018692051459999</v>
      </c>
      <c r="CT494" s="10">
        <f>3/24000000*OO[[#This Row],[154 (08JUL1985 03:00:00)-Water Temperature (C)]]*OO[[#This Row],[96]]</f>
        <v>0.2259383230368</v>
      </c>
      <c r="CU494" s="10">
        <f>3/24000000*OO[[#This Row],[155 (08JUL1985 06:00:00)-Water Temperature (C)]]*OO[[#This Row],[97]]</f>
        <v>0.22230147947437498</v>
      </c>
      <c r="CV494" s="10">
        <f>3/24000000*OO[[#This Row],[156 (08JUL1985 09:00:00)-Water Temperature (C)]]*OO[[#This Row],[98]]</f>
        <v>0.22057618424377501</v>
      </c>
      <c r="CW494" s="10">
        <f>3/24000000*OO[[#This Row],[157 (08JUL1985 12:00:00)-Water Temperature (C)]]*OO[[#This Row],[99]]</f>
        <v>0.21822162650320001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0</v>
      </c>
      <c r="AB495" s="10">
        <f>3/24000000*OO[[#This Row],[84 (29JUN1985 09:00:00)-Water Temperature (C)]]*OO[[#This Row],[26]]</f>
        <v>0</v>
      </c>
      <c r="AC495" s="10">
        <f>3/24000000*OO[[#This Row],[85 (29JUN1985 12:00:00)-Water Temperature (C)]]*OO[[#This Row],[27]]</f>
        <v>0</v>
      </c>
      <c r="AD495" s="10">
        <f>3/24000000*OO[[#This Row],[86 (29JUN1985 15:00:00)-Water Temperature (C)]]*OO[[#This Row],[28]]</f>
        <v>0</v>
      </c>
      <c r="AE495" s="10">
        <f>3/24000000*OO[[#This Row],[88 (29JUN1985 21:00:00)-Water Temperature (C)]]*OO[[#This Row],[30]]</f>
        <v>1.2362640540719997E-43</v>
      </c>
      <c r="AF495" s="10">
        <f>3/24000000*OO[[#This Row],[88 (29JUN1985 21:00:00)-Water Temperature (C)]]*OO[[#This Row],[30]]</f>
        <v>1.2362640540719997E-43</v>
      </c>
      <c r="AG495" s="10">
        <f>3/24000000*OO[[#This Row],[89 (30JUN1985 00:00:00)-Water Temperature (C)]]*OO[[#This Row],[31]]</f>
        <v>6.522554831531249E-39</v>
      </c>
      <c r="AH495" s="10">
        <f>3/24000000*OO[[#This Row],[90 (30JUN1985 03:00:00)-Water Temperature (C)]]*OO[[#This Row],[32]]</f>
        <v>7.0583569292774991E-35</v>
      </c>
      <c r="AI495" s="10">
        <f>3/24000000*OO[[#This Row],[91 (30JUN1985 06:00:00)-Water Temperature (C)]]*OO[[#This Row],[33]]</f>
        <v>2.1812127880972499E-31</v>
      </c>
      <c r="AJ495" s="10">
        <f>3/24000000*OO[[#This Row],[92 (30JUN1985 09:00:00)-Water Temperature (C)]]*OO[[#This Row],[34]]</f>
        <v>2.6124161502032499E-28</v>
      </c>
      <c r="AK495" s="10">
        <f>3/24000000*OO[[#This Row],[93 (30JUN1985 12:00:00)-Water Temperature (C)]]*OO[[#This Row],[35]]</f>
        <v>1.4539205299664998E-25</v>
      </c>
      <c r="AL495" s="10">
        <f>3/24000000*OO[[#This Row],[94 (30JUN1985 15:00:00)-Water Temperature (C)]]*OO[[#This Row],[36]]</f>
        <v>4.23034391867775E-23</v>
      </c>
      <c r="AM495" s="10">
        <f>3/24000000*OO[[#This Row],[95 (30JUN1985 18:00:00)-Water Temperature (C)]]*OO[[#This Row],[37]]</f>
        <v>6.9460664671462492E-21</v>
      </c>
      <c r="AN495" s="10">
        <f>3/24000000*OO[[#This Row],[96 (30JUN1985 21:00:00)-Water Temperature (C)]]*OO[[#This Row],[38]]</f>
        <v>6.7842806045999998E-19</v>
      </c>
      <c r="AO495" s="10">
        <f>3/24000000*OO[[#This Row],[97 (01JUL1985 00:00:00)-Water Temperature (C)]]*OO[[#This Row],[39]]</f>
        <v>4.2190694715784989E-17</v>
      </c>
      <c r="AP495" s="10">
        <f>3/24000000*OO[[#This Row],[98 (01JUL1985 03:00:00)-Water Temperature (C)]]*OO[[#This Row],[40]]</f>
        <v>1.7693241596062499E-15</v>
      </c>
      <c r="AQ495" s="10">
        <f>3/24000000*OO[[#This Row],[99 (01JUL1985 06:00:00)-Water Temperature (C)]]*OO[[#This Row],[41]]</f>
        <v>5.2235790697159991E-14</v>
      </c>
      <c r="AR495" s="10">
        <f>3/24000000*OO[[#This Row],[100 (01JUL1985 09:00:00)-Water Temperature (C)]]*OO[[#This Row],[42]]</f>
        <v>1.1292172544036248E-12</v>
      </c>
      <c r="AS495" s="10">
        <f>3/24000000*OO[[#This Row],[101 (01JUL1985 12:00:00)-Water Temperature (C)]]*OO[[#This Row],[43]]</f>
        <v>1.8242115874019998E-11</v>
      </c>
      <c r="AT495" s="10">
        <f>3/24000000*OO[[#This Row],[102 (01JUL1985 15:00:00)-Water Temperature (C)]]*OO[[#This Row],[44]]</f>
        <v>2.25161238256E-10</v>
      </c>
      <c r="AU495" s="10">
        <f>3/24000000*OO[[#This Row],[103 (01JUL1985 18:00:00)-Water Temperature (C)]]*OO[[#This Row],[45]]</f>
        <v>2.1550990606109999E-9</v>
      </c>
      <c r="AV495" s="10">
        <f>3/24000000*OO[[#This Row],[104 (01JUL1985 21:00:00)-Water Temperature (C)]]*OO[[#This Row],[46]]</f>
        <v>1.6411116663532495E-8</v>
      </c>
      <c r="AW495" s="10">
        <f>3/24000000*OO[[#This Row],[105 (02JUL1985 00:00:00)-Water Temperature (C)]]*OO[[#This Row],[47]]</f>
        <v>1.0155403762560002E-7</v>
      </c>
      <c r="AX495" s="10">
        <f>3/24000000*OO[[#This Row],[106 (02JUL1985 03:00:00)-Water Temperature (C)]]*OO[[#This Row],[48]]</f>
        <v>5.2315886427279997E-7</v>
      </c>
      <c r="AY495" s="10">
        <f>3/24000000*OO[[#This Row],[107 (02JUL1985 06:00:00)-Water Temperature (C)]]*OO[[#This Row],[49]]</f>
        <v>2.2861619258093752E-6</v>
      </c>
      <c r="AZ495" s="10">
        <f>3/24000000*OO[[#This Row],[108 (02JUL1985 09:00:00)-Water Temperature (C)]]*OO[[#This Row],[50]]</f>
        <v>8.6958370280249984E-6</v>
      </c>
      <c r="BA495" s="10">
        <f>3/24000000*OO[[#This Row],[109 (02JUL1985 12:00:00)-Water Temperature (C)]]*OO[[#This Row],[51]]</f>
        <v>2.8949128478159999E-5</v>
      </c>
      <c r="BB495" s="10">
        <f>3/24000000*OO[[#This Row],[110 (02JUL1985 15:00:00)-Water Temperature (C)]]*OO[[#This Row],[52]]</f>
        <v>8.5129919486100003E-5</v>
      </c>
      <c r="BC495" s="10">
        <f>3/24000000*OO[[#This Row],[111 (02JUL1985 18:00:00)-Water Temperature (C)]]*OO[[#This Row],[53]]</f>
        <v>2.2213776214671246E-4</v>
      </c>
      <c r="BD495" s="10">
        <f>3/24000000*OO[[#This Row],[112 (02JUL1985 21:00:00)-Water Temperature (C)]]*OO[[#This Row],[54]]</f>
        <v>5.150490735719999E-4</v>
      </c>
      <c r="BE495" s="10">
        <f>3/24000000*OO[[#This Row],[113 (03JUL1985 00:00:00)-Water Temperature (C)]]*OO[[#This Row],[55]]</f>
        <v>1.08051848609375E-3</v>
      </c>
      <c r="BF495" s="10">
        <f>3/24000000*OO[[#This Row],[114 (03JUL1985 03:00:00)-Water Temperature (C)]]*OO[[#This Row],[56]]</f>
        <v>2.0769775369480002E-3</v>
      </c>
      <c r="BG495" s="10">
        <f>3/24000000*OO[[#This Row],[115 (03JUL1985 06:00:00)-Water Temperature (C)]]*OO[[#This Row],[57]]</f>
        <v>3.7044703453257494E-3</v>
      </c>
      <c r="BH495" s="10">
        <f>3/24000000*OO[[#This Row],[116 (03JUL1985 09:00:00)-Water Temperature (C)]]*OO[[#This Row],[58]]</f>
        <v>6.244872751875E-3</v>
      </c>
      <c r="BI495" s="10">
        <f>3/24000000*OO[[#This Row],[117 (03JUL1985 12:00:00)-Water Temperature (C)]]*OO[[#This Row],[59]]</f>
        <v>1.00398816232875E-2</v>
      </c>
      <c r="BJ495" s="10">
        <f>3/24000000*OO[[#This Row],[118 (03JUL1985 15:00:00)-Water Temperature (C)]]*OO[[#This Row],[60]]</f>
        <v>1.5379235047099997E-2</v>
      </c>
      <c r="BK495" s="10">
        <f>3/24000000*OO[[#This Row],[119 (03JUL1985 18:00:00)-Water Temperature (C)]]*OO[[#This Row],[61]]</f>
        <v>2.2174012230574996E-2</v>
      </c>
      <c r="BL495" s="10">
        <f>3/24000000*OO[[#This Row],[120 (03JUL1985 21:00:00)-Water Temperature (C)]]*OO[[#This Row],[62]]</f>
        <v>3.0155761672837504E-2</v>
      </c>
      <c r="BM495" s="10">
        <f>3/24000000*OO[[#This Row],[121 (04JUL1985 00:00:00)-Water Temperature (C)]]*OO[[#This Row],[63]]</f>
        <v>3.9181206148140003E-2</v>
      </c>
      <c r="BN495" s="10">
        <f>3/24000000*OO[[#This Row],[122 (04JUL1985 03:00:00)-Water Temperature (C)]]*OO[[#This Row],[64]]</f>
        <v>4.9161524377869997E-2</v>
      </c>
      <c r="BO495" s="10">
        <f>3/24000000*OO[[#This Row],[123 (04JUL1985 06:00:00)-Water Temperature (C)]]*OO[[#This Row],[65]]</f>
        <v>5.9895928636335007E-2</v>
      </c>
      <c r="BP495" s="10">
        <f>3/24000000*OO[[#This Row],[124 (04JUL1985 09:00:00)-Water Temperature (C)]]*OO[[#This Row],[66]]</f>
        <v>7.1751945943387505E-2</v>
      </c>
      <c r="BQ495" s="10">
        <f>3/24000000*OO[[#This Row],[125 (04JUL1985 12:00:00)-Water Temperature (C)]]*OO[[#This Row],[67]]</f>
        <v>8.4077216939624999E-2</v>
      </c>
      <c r="BR495" s="10">
        <f>3/24000000*OO[[#This Row],[126 (04JUL1985 15:00:00)-Water Temperature (C)]]*OO[[#This Row],[68]]</f>
        <v>9.600843235847499E-2</v>
      </c>
      <c r="BS495" s="10">
        <f>3/24000000*OO[[#This Row],[127 (04JUL1985 18:00:00)-Water Temperature (C)]]*OO[[#This Row],[69]]</f>
        <v>0.10746549348345001</v>
      </c>
      <c r="BT495" s="10">
        <f>3/24000000*OO[[#This Row],[128 (04JUL1985 21:00:00)-Water Temperature (C)]]*OO[[#This Row],[70]]</f>
        <v>0.1185428813448</v>
      </c>
      <c r="BU495" s="10">
        <f>3/24000000*OO[[#This Row],[129 (05JUL1985 00:00:00)-Water Temperature (C)]]*OO[[#This Row],[71]]</f>
        <v>0.12880779729581249</v>
      </c>
      <c r="BV495" s="10">
        <f>3/24000000*OO[[#This Row],[130 (05JUL1985 03:00:00)-Water Temperature (C)]]*OO[[#This Row],[72]]</f>
        <v>0.13825447921514999</v>
      </c>
      <c r="BW495" s="10">
        <f>3/24000000*OO[[#This Row],[131 (05JUL1985 06:00:00)-Water Temperature (C)]]*OO[[#This Row],[73]]</f>
        <v>0.1467681412216125</v>
      </c>
      <c r="BX495" s="10">
        <f>3/24000000*OO[[#This Row],[132 (05JUL1985 09:00:00)-Water Temperature (C)]]*OO[[#This Row],[74]]</f>
        <v>0.15608748602230002</v>
      </c>
      <c r="BY495" s="10">
        <f>3/24000000*OO[[#This Row],[133 (05JUL1985 12:00:00)-Water Temperature (C)]]*OO[[#This Row],[75]]</f>
        <v>0.16722337740037499</v>
      </c>
      <c r="BZ495" s="10">
        <f>3/24000000*OO[[#This Row],[134 (05JUL1985 15:00:00)-Water Temperature (C)]]*OO[[#This Row],[76]]</f>
        <v>0.17959604392308751</v>
      </c>
      <c r="CA495" s="10">
        <f>3/24000000*OO[[#This Row],[135 (05JUL1985 18:00:00)-Water Temperature (C)]]*OO[[#This Row],[77]]</f>
        <v>0.189983179478625</v>
      </c>
      <c r="CB495" s="10">
        <f>3/24000000*OO[[#This Row],[136 (05JUL1985 21:00:00)-Water Temperature (C)]]*OO[[#This Row],[78]]</f>
        <v>0.19605520503536247</v>
      </c>
      <c r="CC495" s="10">
        <f>3/24000000*OO[[#This Row],[137 (06JUL1985 00:00:00)-Water Temperature (C)]]*OO[[#This Row],[79]]</f>
        <v>0.19974594706365001</v>
      </c>
      <c r="CD495" s="10">
        <f>3/24000000*OO[[#This Row],[138 (06JUL1985 03:00:00)-Water Temperature (C)]]*OO[[#This Row],[80]]</f>
        <v>0.20298776565746249</v>
      </c>
      <c r="CE495" s="10">
        <f>3/24000000*OO[[#This Row],[139 (06JUL1985 06:00:00)-Water Temperature (C)]]*OO[[#This Row],[81]]</f>
        <v>0.20548024103509996</v>
      </c>
      <c r="CF495" s="10">
        <f>3/24000000*OO[[#This Row],[140 (06JUL1985 09:00:00)-Water Temperature (C)]]*OO[[#This Row],[82]]</f>
        <v>0.20833084130099999</v>
      </c>
      <c r="CG495" s="10">
        <f>3/24000000*OO[[#This Row],[141 (06JUL1985 12:00:00)-Water Temperature (C)]]*OO[[#This Row],[83]]</f>
        <v>0.21208640337788748</v>
      </c>
      <c r="CH495" s="10">
        <f>3/24000000*OO[[#This Row],[142 (06JUL1985 15:00:00)-Water Temperature (C)]]*OO[[#This Row],[84]]</f>
        <v>0.21519868241486251</v>
      </c>
      <c r="CI495" s="10">
        <f>3/24000000*OO[[#This Row],[143 (06JUL1985 18:00:00)-Water Temperature (C)]]*OO[[#This Row],[85]]</f>
        <v>0.21741984470846248</v>
      </c>
      <c r="CJ495" s="10">
        <f>3/24000000*OO[[#This Row],[144 (06JUL1985 21:00:00)-Water Temperature (C)]]*OO[[#This Row],[86]]</f>
        <v>0.21830233610517499</v>
      </c>
      <c r="CK495" s="10">
        <f>3/24000000*OO[[#This Row],[145 (07JUL1985 00:00:00)-Water Temperature (C)]]*OO[[#This Row],[87]]</f>
        <v>0.21726757207319999</v>
      </c>
      <c r="CL495" s="10">
        <f>3/24000000*OO[[#This Row],[146 (07JUL1985 03:00:00)-Water Temperature (C)]]*OO[[#This Row],[88]]</f>
        <v>0.21608327786377499</v>
      </c>
      <c r="CM495" s="10">
        <f>3/24000000*OO[[#This Row],[147 (07JUL1985 06:00:00)-Water Temperature (C)]]*OO[[#This Row],[89]]</f>
        <v>0.21489903472343752</v>
      </c>
      <c r="CN495" s="10">
        <f>3/24000000*OO[[#This Row],[148 (07JUL1985 09:00:00)-Water Temperature (C)]]*OO[[#This Row],[90]]</f>
        <v>0.21508966737468749</v>
      </c>
      <c r="CO495" s="10">
        <f>3/24000000*OO[[#This Row],[149 (07JUL1985 12:00:00)-Water Temperature (C)]]*OO[[#This Row],[91]]</f>
        <v>0.21582738904663745</v>
      </c>
      <c r="CP495" s="10">
        <f>3/24000000*OO[[#This Row],[150 (07JUL1985 15:00:00)-Water Temperature (C)]]*OO[[#This Row],[92]]</f>
        <v>0.21792894859496248</v>
      </c>
      <c r="CQ495" s="10">
        <f>3/24000000*OO[[#This Row],[151 (07JUL1985 18:00:00)-Water Temperature (C)]]*OO[[#This Row],[93]]</f>
        <v>0.22052085212369998</v>
      </c>
      <c r="CR495" s="10">
        <f>3/24000000*OO[[#This Row],[152 (07JUL1985 21:00:00)-Water Temperature (C)]]*OO[[#This Row],[94]]</f>
        <v>0.22030781362099999</v>
      </c>
      <c r="CS495" s="10">
        <f>3/24000000*OO[[#This Row],[153 (08JUL1985 00:00:00)-Water Temperature (C)]]*OO[[#This Row],[95]]</f>
        <v>0.21682443759404998</v>
      </c>
      <c r="CT495" s="10">
        <f>3/24000000*OO[[#This Row],[154 (08JUL1985 03:00:00)-Water Temperature (C)]]*OO[[#This Row],[96]]</f>
        <v>0.21318993021730001</v>
      </c>
      <c r="CU495" s="10">
        <f>3/24000000*OO[[#This Row],[155 (08JUL1985 06:00:00)-Water Temperature (C)]]*OO[[#This Row],[97]]</f>
        <v>0.21009613865974999</v>
      </c>
      <c r="CV495" s="10">
        <f>3/24000000*OO[[#This Row],[156 (08JUL1985 09:00:00)-Water Temperature (C)]]*OO[[#This Row],[98]]</f>
        <v>0.20876905758193748</v>
      </c>
      <c r="CW495" s="10">
        <f>3/24000000*OO[[#This Row],[157 (08JUL1985 12:00:00)-Water Temperature (C)]]*OO[[#This Row],[99]]</f>
        <v>0.2068302560501375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0</v>
      </c>
      <c r="AB496" s="10">
        <f>3/24000000*OO[[#This Row],[84 (29JUN1985 09:00:00)-Water Temperature (C)]]*OO[[#This Row],[26]]</f>
        <v>0</v>
      </c>
      <c r="AC496" s="10">
        <f>3/24000000*OO[[#This Row],[85 (29JUN1985 12:00:00)-Water Temperature (C)]]*OO[[#This Row],[27]]</f>
        <v>0</v>
      </c>
      <c r="AD496" s="10">
        <f>3/24000000*OO[[#This Row],[86 (29JUN1985 15:00:00)-Water Temperature (C)]]*OO[[#This Row],[28]]</f>
        <v>0</v>
      </c>
      <c r="AE496" s="10">
        <f>3/24000000*OO[[#This Row],[88 (29JUN1985 21:00:00)-Water Temperature (C)]]*OO[[#This Row],[30]]</f>
        <v>0</v>
      </c>
      <c r="AF496" s="10">
        <f>3/24000000*OO[[#This Row],[88 (29JUN1985 21:00:00)-Water Temperature (C)]]*OO[[#This Row],[30]]</f>
        <v>0</v>
      </c>
      <c r="AG496" s="10">
        <f>3/24000000*OO[[#This Row],[89 (30JUN1985 00:00:00)-Water Temperature (C)]]*OO[[#This Row],[31]]</f>
        <v>1.5842488544999998E-39</v>
      </c>
      <c r="AH496" s="10">
        <f>3/24000000*OO[[#This Row],[90 (30JUN1985 03:00:00)-Water Temperature (C)]]*OO[[#This Row],[32]]</f>
        <v>1.8904935826875001E-35</v>
      </c>
      <c r="AI496" s="10">
        <f>3/24000000*OO[[#This Row],[91 (30JUN1985 06:00:00)-Water Temperature (C)]]*OO[[#This Row],[33]]</f>
        <v>6.3364307213474995E-32</v>
      </c>
      <c r="AJ496" s="10">
        <f>3/24000000*OO[[#This Row],[92 (30JUN1985 09:00:00)-Water Temperature (C)]]*OO[[#This Row],[34]]</f>
        <v>8.1157312713275E-29</v>
      </c>
      <c r="AK496" s="10">
        <f>3/24000000*OO[[#This Row],[93 (30JUN1985 12:00:00)-Water Temperature (C)]]*OO[[#This Row],[35]]</f>
        <v>4.7974094831782498E-26</v>
      </c>
      <c r="AL496" s="10">
        <f>3/24000000*OO[[#This Row],[94 (30JUN1985 15:00:00)-Water Temperature (C)]]*OO[[#This Row],[36]]</f>
        <v>1.4743207146543749E-23</v>
      </c>
      <c r="AM496" s="10">
        <f>3/24000000*OO[[#This Row],[95 (30JUN1985 18:00:00)-Water Temperature (C)]]*OO[[#This Row],[37]]</f>
        <v>2.5462060966788748E-21</v>
      </c>
      <c r="AN496" s="10">
        <f>3/24000000*OO[[#This Row],[96 (30JUN1985 21:00:00)-Water Temperature (C)]]*OO[[#This Row],[38]]</f>
        <v>2.6058777014349999E-19</v>
      </c>
      <c r="AO496" s="10">
        <f>3/24000000*OO[[#This Row],[97 (01JUL1985 00:00:00)-Water Temperature (C)]]*OO[[#This Row],[39]]</f>
        <v>1.6933729868325E-17</v>
      </c>
      <c r="AP496" s="10">
        <f>3/24000000*OO[[#This Row],[98 (01JUL1985 03:00:00)-Water Temperature (C)]]*OO[[#This Row],[40]]</f>
        <v>7.4024839118062485E-16</v>
      </c>
      <c r="AQ496" s="10">
        <f>3/24000000*OO[[#This Row],[99 (01JUL1985 06:00:00)-Water Temperature (C)]]*OO[[#This Row],[41]]</f>
        <v>2.2741425098117499E-14</v>
      </c>
      <c r="AR496" s="10">
        <f>3/24000000*OO[[#This Row],[100 (01JUL1985 09:00:00)-Water Temperature (C)]]*OO[[#This Row],[42]]</f>
        <v>5.1077091125759994E-13</v>
      </c>
      <c r="AS496" s="10">
        <f>3/24000000*OO[[#This Row],[101 (01JUL1985 12:00:00)-Water Temperature (C)]]*OO[[#This Row],[43]]</f>
        <v>8.5598437663750008E-12</v>
      </c>
      <c r="AT496" s="10">
        <f>3/24000000*OO[[#This Row],[102 (01JUL1985 15:00:00)-Water Temperature (C)]]*OO[[#This Row],[44]]</f>
        <v>1.094486559663E-10</v>
      </c>
      <c r="AU496" s="10">
        <f>3/24000000*OO[[#This Row],[103 (01JUL1985 18:00:00)-Water Temperature (C)]]*OO[[#This Row],[45]]</f>
        <v>1.0836899792004999E-9</v>
      </c>
      <c r="AV496" s="10">
        <f>3/24000000*OO[[#This Row],[104 (01JUL1985 21:00:00)-Water Temperature (C)]]*OO[[#This Row],[46]]</f>
        <v>8.5239965263612515E-9</v>
      </c>
      <c r="AW496" s="10">
        <f>3/24000000*OO[[#This Row],[105 (02JUL1985 00:00:00)-Water Temperature (C)]]*OO[[#This Row],[47]]</f>
        <v>5.4404937947662493E-8</v>
      </c>
      <c r="AX496" s="10">
        <f>3/24000000*OO[[#This Row],[106 (02JUL1985 03:00:00)-Water Temperature (C)]]*OO[[#This Row],[48]]</f>
        <v>2.8868330363458743E-7</v>
      </c>
      <c r="AY496" s="10">
        <f>3/24000000*OO[[#This Row],[107 (02JUL1985 06:00:00)-Water Temperature (C)]]*OO[[#This Row],[49]]</f>
        <v>1.2979659773080001E-6</v>
      </c>
      <c r="AZ496" s="10">
        <f>3/24000000*OO[[#This Row],[108 (02JUL1985 09:00:00)-Water Temperature (C)]]*OO[[#This Row],[50]]</f>
        <v>5.0740011735962493E-6</v>
      </c>
      <c r="BA496" s="10">
        <f>3/24000000*OO[[#This Row],[109 (02JUL1985 12:00:00)-Water Temperature (C)]]*OO[[#This Row],[51]]</f>
        <v>1.7338400618989997E-5</v>
      </c>
      <c r="BB496" s="10">
        <f>3/24000000*OO[[#This Row],[110 (02JUL1985 15:00:00)-Water Temperature (C)]]*OO[[#This Row],[52]]</f>
        <v>5.2282334890349994E-5</v>
      </c>
      <c r="BC496" s="10">
        <f>3/24000000*OO[[#This Row],[111 (02JUL1985 18:00:00)-Water Temperature (C)]]*OO[[#This Row],[53]]</f>
        <v>1.3972927014935E-4</v>
      </c>
      <c r="BD496" s="10">
        <f>3/24000000*OO[[#This Row],[112 (02JUL1985 21:00:00)-Water Temperature (C)]]*OO[[#This Row],[54]]</f>
        <v>3.3147402929190002E-4</v>
      </c>
      <c r="BE496" s="10">
        <f>3/24000000*OO[[#This Row],[113 (03JUL1985 00:00:00)-Water Temperature (C)]]*OO[[#This Row],[55]]</f>
        <v>7.1078131902225009E-4</v>
      </c>
      <c r="BF496" s="10">
        <f>3/24000000*OO[[#This Row],[114 (03JUL1985 03:00:00)-Water Temperature (C)]]*OO[[#This Row],[56]]</f>
        <v>1.3949235558596248E-3</v>
      </c>
      <c r="BG496" s="10">
        <f>3/24000000*OO[[#This Row],[115 (03JUL1985 06:00:00)-Water Temperature (C)]]*OO[[#This Row],[57]]</f>
        <v>2.5375021845982495E-3</v>
      </c>
      <c r="BH496" s="10">
        <f>3/24000000*OO[[#This Row],[116 (03JUL1985 09:00:00)-Water Temperature (C)]]*OO[[#This Row],[58]]</f>
        <v>4.3580086052984997E-3</v>
      </c>
      <c r="BI496" s="10">
        <f>3/24000000*OO[[#This Row],[117 (03JUL1985 12:00:00)-Water Temperature (C)]]*OO[[#This Row],[59]]</f>
        <v>7.1293722844575002E-3</v>
      </c>
      <c r="BJ496" s="10">
        <f>3/24000000*OO[[#This Row],[118 (03JUL1985 15:00:00)-Water Temperature (C)]]*OO[[#This Row],[60]]</f>
        <v>1.1098059832887499E-2</v>
      </c>
      <c r="BK496" s="10">
        <f>3/24000000*OO[[#This Row],[119 (03JUL1985 18:00:00)-Water Temperature (C)]]*OO[[#This Row],[61]]</f>
        <v>1.62410517388E-2</v>
      </c>
      <c r="BL496" s="10">
        <f>3/24000000*OO[[#This Row],[120 (03JUL1985 21:00:00)-Water Temperature (C)]]*OO[[#This Row],[62]]</f>
        <v>2.2395226352875001E-2</v>
      </c>
      <c r="BM496" s="10">
        <f>3/24000000*OO[[#This Row],[121 (04JUL1985 00:00:00)-Water Temperature (C)]]*OO[[#This Row],[63]]</f>
        <v>2.9477280656801247E-2</v>
      </c>
      <c r="BN496" s="10">
        <f>3/24000000*OO[[#This Row],[122 (04JUL1985 03:00:00)-Water Temperature (C)]]*OO[[#This Row],[64]]</f>
        <v>3.743189327325E-2</v>
      </c>
      <c r="BO496" s="10">
        <f>3/24000000*OO[[#This Row],[123 (04JUL1985 06:00:00)-Water Temperature (C)]]*OO[[#This Row],[65]]</f>
        <v>4.61134430982875E-2</v>
      </c>
      <c r="BP496" s="10">
        <f>3/24000000*OO[[#This Row],[124 (04JUL1985 09:00:00)-Water Temperature (C)]]*OO[[#This Row],[66]]</f>
        <v>5.5810480545299995E-2</v>
      </c>
      <c r="BQ496" s="10">
        <f>3/24000000*OO[[#This Row],[125 (04JUL1985 12:00:00)-Water Temperature (C)]]*OO[[#This Row],[67]]</f>
        <v>6.6004066152374988E-2</v>
      </c>
      <c r="BR496" s="10">
        <f>3/24000000*OO[[#This Row],[126 (04JUL1985 15:00:00)-Water Temperature (C)]]*OO[[#This Row],[68]]</f>
        <v>7.601808842037501E-2</v>
      </c>
      <c r="BS496" s="10">
        <f>3/24000000*OO[[#This Row],[127 (04JUL1985 18:00:00)-Water Temperature (C)]]*OO[[#This Row],[69]]</f>
        <v>8.5760478161049994E-2</v>
      </c>
      <c r="BT496" s="10">
        <f>3/24000000*OO[[#This Row],[128 (04JUL1985 21:00:00)-Water Temperature (C)]]*OO[[#This Row],[70]]</f>
        <v>9.5282347623450003E-2</v>
      </c>
      <c r="BU496" s="10">
        <f>3/24000000*OO[[#This Row],[129 (05JUL1985 00:00:00)-Water Temperature (C)]]*OO[[#This Row],[71]]</f>
        <v>0.10422068368016249</v>
      </c>
      <c r="BV496" s="10">
        <f>3/24000000*OO[[#This Row],[130 (05JUL1985 03:00:00)-Water Temperature (C)]]*OO[[#This Row],[72]]</f>
        <v>0.11254745643811249</v>
      </c>
      <c r="BW496" s="10">
        <f>3/24000000*OO[[#This Row],[131 (05JUL1985 06:00:00)-Water Temperature (C)]]*OO[[#This Row],[73]]</f>
        <v>0.12015483094279998</v>
      </c>
      <c r="BX496" s="10">
        <f>3/24000000*OO[[#This Row],[132 (05JUL1985 09:00:00)-Water Temperature (C)]]*OO[[#This Row],[74]]</f>
        <v>0.128460713475575</v>
      </c>
      <c r="BY496" s="10">
        <f>3/24000000*OO[[#This Row],[133 (05JUL1985 12:00:00)-Water Temperature (C)]]*OO[[#This Row],[75]]</f>
        <v>0.13829562965916248</v>
      </c>
      <c r="BZ496" s="10">
        <f>3/24000000*OO[[#This Row],[134 (05JUL1985 15:00:00)-Water Temperature (C)]]*OO[[#This Row],[76]]</f>
        <v>0.14917304557420002</v>
      </c>
      <c r="CA496" s="10">
        <f>3/24000000*OO[[#This Row],[135 (05JUL1985 18:00:00)-Water Temperature (C)]]*OO[[#This Row],[77]]</f>
        <v>0.15840652355962501</v>
      </c>
      <c r="CB496" s="10">
        <f>3/24000000*OO[[#This Row],[136 (05JUL1985 21:00:00)-Water Temperature (C)]]*OO[[#This Row],[78]]</f>
        <v>0.16405730788584999</v>
      </c>
      <c r="CC496" s="10">
        <f>3/24000000*OO[[#This Row],[137 (06JUL1985 00:00:00)-Water Temperature (C)]]*OO[[#This Row],[79]]</f>
        <v>0.16774100015327498</v>
      </c>
      <c r="CD496" s="10">
        <f>3/24000000*OO[[#This Row],[138 (06JUL1985 03:00:00)-Water Temperature (C)]]*OO[[#This Row],[80]]</f>
        <v>0.17103440772787501</v>
      </c>
      <c r="CE496" s="10">
        <f>3/24000000*OO[[#This Row],[139 (06JUL1985 06:00:00)-Water Temperature (C)]]*OO[[#This Row],[81]]</f>
        <v>0.17366977706754999</v>
      </c>
      <c r="CF496" s="10">
        <f>3/24000000*OO[[#This Row],[140 (06JUL1985 09:00:00)-Water Temperature (C)]]*OO[[#This Row],[82]]</f>
        <v>0.176595854608425</v>
      </c>
      <c r="CG496" s="10">
        <f>3/24000000*OO[[#This Row],[141 (06JUL1985 12:00:00)-Water Temperature (C)]]*OO[[#This Row],[83]]</f>
        <v>0.18026909858009998</v>
      </c>
      <c r="CH496" s="10">
        <f>3/24000000*OO[[#This Row],[142 (06JUL1985 15:00:00)-Water Temperature (C)]]*OO[[#This Row],[84]]</f>
        <v>0.18336245218724997</v>
      </c>
      <c r="CI496" s="10">
        <f>3/24000000*OO[[#This Row],[143 (06JUL1985 18:00:00)-Water Temperature (C)]]*OO[[#This Row],[85]]</f>
        <v>0.18570366799335</v>
      </c>
      <c r="CJ496" s="10">
        <f>3/24000000*OO[[#This Row],[144 (06JUL1985 21:00:00)-Water Temperature (C)]]*OO[[#This Row],[86]]</f>
        <v>0.18685998933202499</v>
      </c>
      <c r="CK496" s="10">
        <f>3/24000000*OO[[#This Row],[145 (07JUL1985 00:00:00)-Water Temperature (C)]]*OO[[#This Row],[87]]</f>
        <v>0.18637412508468748</v>
      </c>
      <c r="CL496" s="10">
        <f>3/24000000*OO[[#This Row],[146 (07JUL1985 03:00:00)-Water Temperature (C)]]*OO[[#This Row],[88]]</f>
        <v>0.18574842549339998</v>
      </c>
      <c r="CM496" s="10">
        <f>3/24000000*OO[[#This Row],[147 (07JUL1985 06:00:00)-Water Temperature (C)]]*OO[[#This Row],[89]]</f>
        <v>0.18509737650759997</v>
      </c>
      <c r="CN496" s="10">
        <f>3/24000000*OO[[#This Row],[148 (07JUL1985 09:00:00)-Water Temperature (C)]]*OO[[#This Row],[90]]</f>
        <v>0.18561367542093749</v>
      </c>
      <c r="CO496" s="10">
        <f>3/24000000*OO[[#This Row],[149 (07JUL1985 12:00:00)-Water Temperature (C)]]*OO[[#This Row],[91]]</f>
        <v>0.18658552574654999</v>
      </c>
      <c r="CP496" s="10">
        <f>3/24000000*OO[[#This Row],[150 (07JUL1985 15:00:00)-Water Temperature (C)]]*OO[[#This Row],[92]]</f>
        <v>0.18870986578957499</v>
      </c>
      <c r="CQ496" s="10">
        <f>3/24000000*OO[[#This Row],[151 (07JUL1985 18:00:00)-Water Temperature (C)]]*OO[[#This Row],[93]]</f>
        <v>0.19124206551765</v>
      </c>
      <c r="CR496" s="10">
        <f>3/24000000*OO[[#This Row],[152 (07JUL1985 21:00:00)-Water Temperature (C)]]*OO[[#This Row],[94]]</f>
        <v>0.1913087316780625</v>
      </c>
      <c r="CS496" s="10">
        <f>3/24000000*OO[[#This Row],[153 (08JUL1985 00:00:00)-Water Temperature (C)]]*OO[[#This Row],[95]]</f>
        <v>0.1885626369279125</v>
      </c>
      <c r="CT496" s="10">
        <f>3/24000000*OO[[#This Row],[154 (08JUL1985 03:00:00)-Water Temperature (C)]]*OO[[#This Row],[96]]</f>
        <v>0.18567963753044997</v>
      </c>
      <c r="CU496" s="10">
        <f>3/24000000*OO[[#This Row],[155 (08JUL1985 06:00:00)-Water Temperature (C)]]*OO[[#This Row],[97]]</f>
        <v>0.18325029777082499</v>
      </c>
      <c r="CV496" s="10">
        <f>3/24000000*OO[[#This Row],[156 (08JUL1985 09:00:00)-Water Temperature (C)]]*OO[[#This Row],[98]]</f>
        <v>0.18234442057285</v>
      </c>
      <c r="CW496" s="10">
        <f>3/24000000*OO[[#This Row],[157 (08JUL1985 12:00:00)-Water Temperature (C)]]*OO[[#This Row],[99]]</f>
        <v>0.180860857734925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0</v>
      </c>
      <c r="AC497" s="10">
        <f>3/24000000*OO[[#This Row],[85 (29JUN1985 12:00:00)-Water Temperature (C)]]*OO[[#This Row],[27]]</f>
        <v>0</v>
      </c>
      <c r="AD497" s="10">
        <f>3/24000000*OO[[#This Row],[86 (29JUN1985 15:00:00)-Water Temperature (C)]]*OO[[#This Row],[28]]</f>
        <v>0</v>
      </c>
      <c r="AE497" s="10">
        <f>3/24000000*OO[[#This Row],[88 (29JUN1985 21:00:00)-Water Temperature (C)]]*OO[[#This Row],[30]]</f>
        <v>0</v>
      </c>
      <c r="AF497" s="10">
        <f>3/24000000*OO[[#This Row],[88 (29JUN1985 21:00:00)-Water Temperature (C)]]*OO[[#This Row],[30]]</f>
        <v>0</v>
      </c>
      <c r="AG497" s="10">
        <f>3/24000000*OO[[#This Row],[89 (30JUN1985 00:00:00)-Water Temperature (C)]]*OO[[#This Row],[31]]</f>
        <v>3.9542166034409995E-40</v>
      </c>
      <c r="AH497" s="10">
        <f>3/24000000*OO[[#This Row],[90 (30JUN1985 03:00:00)-Water Temperature (C)]]*OO[[#This Row],[32]]</f>
        <v>5.1939817191000006E-36</v>
      </c>
      <c r="AI497" s="10">
        <f>3/24000000*OO[[#This Row],[91 (30JUN1985 06:00:00)-Water Temperature (C)]]*OO[[#This Row],[33]]</f>
        <v>1.885614242018E-32</v>
      </c>
      <c r="AJ497" s="10">
        <f>3/24000000*OO[[#This Row],[92 (30JUN1985 09:00:00)-Water Temperature (C)]]*OO[[#This Row],[34]]</f>
        <v>2.5788399538395E-29</v>
      </c>
      <c r="AK497" s="10">
        <f>3/24000000*OO[[#This Row],[93 (30JUN1985 12:00:00)-Water Temperature (C)]]*OO[[#This Row],[35]]</f>
        <v>1.6163432012329999E-26</v>
      </c>
      <c r="AL497" s="10">
        <f>3/24000000*OO[[#This Row],[94 (30JUN1985 15:00:00)-Water Temperature (C)]]*OO[[#This Row],[36]]</f>
        <v>5.2375990384245002E-24</v>
      </c>
      <c r="AM497" s="10">
        <f>3/24000000*OO[[#This Row],[95 (30JUN1985 18:00:00)-Water Temperature (C)]]*OO[[#This Row],[37]]</f>
        <v>9.4971047089599981E-22</v>
      </c>
      <c r="AN497" s="10">
        <f>3/24000000*OO[[#This Row],[96 (30JUN1985 21:00:00)-Water Temperature (C)]]*OO[[#This Row],[38]]</f>
        <v>1.01662508031725E-19</v>
      </c>
      <c r="AO497" s="10">
        <f>3/24000000*OO[[#This Row],[97 (01JUL1985 00:00:00)-Water Temperature (C)]]*OO[[#This Row],[39]]</f>
        <v>6.8906467525774998E-18</v>
      </c>
      <c r="AP497" s="10">
        <f>3/24000000*OO[[#This Row],[98 (01JUL1985 03:00:00)-Water Temperature (C)]]*OO[[#This Row],[40]]</f>
        <v>3.1341625498617502E-16</v>
      </c>
      <c r="AQ497" s="10">
        <f>3/24000000*OO[[#This Row],[99 (01JUL1985 06:00:00)-Water Temperature (C)]]*OO[[#This Row],[41]]</f>
        <v>1.000113723294E-14</v>
      </c>
      <c r="AR497" s="10">
        <f>3/24000000*OO[[#This Row],[100 (01JUL1985 09:00:00)-Water Temperature (C)]]*OO[[#This Row],[42]]</f>
        <v>2.3293881901737502E-13</v>
      </c>
      <c r="AS497" s="10">
        <f>3/24000000*OO[[#This Row],[101 (01JUL1985 12:00:00)-Water Temperature (C)]]*OO[[#This Row],[43]]</f>
        <v>4.0417391511377502E-12</v>
      </c>
      <c r="AT497" s="10">
        <f>3/24000000*OO[[#This Row],[102 (01JUL1985 15:00:00)-Water Temperature (C)]]*OO[[#This Row],[44]]</f>
        <v>5.3427445398893751E-11</v>
      </c>
      <c r="AU497" s="10">
        <f>3/24000000*OO[[#This Row],[103 (01JUL1985 18:00:00)-Water Temperature (C)]]*OO[[#This Row],[45]]</f>
        <v>5.4613731878887492E-10</v>
      </c>
      <c r="AV497" s="10">
        <f>3/24000000*OO[[#This Row],[104 (01JUL1985 21:00:00)-Water Temperature (C)]]*OO[[#This Row],[46]]</f>
        <v>4.4284030737381251E-9</v>
      </c>
      <c r="AW497" s="10">
        <f>3/24000000*OO[[#This Row],[105 (02JUL1985 00:00:00)-Water Temperature (C)]]*OO[[#This Row],[47]]</f>
        <v>2.9095008795324996E-8</v>
      </c>
      <c r="AX497" s="10">
        <f>3/24000000*OO[[#This Row],[106 (02JUL1985 03:00:00)-Water Temperature (C)]]*OO[[#This Row],[48]]</f>
        <v>1.5869613853607501E-7</v>
      </c>
      <c r="AY497" s="10">
        <f>3/24000000*OO[[#This Row],[107 (02JUL1985 06:00:00)-Water Temperature (C)]]*OO[[#This Row],[49]]</f>
        <v>7.3270055459999991E-7</v>
      </c>
      <c r="AZ497" s="10">
        <f>3/24000000*OO[[#This Row],[108 (02JUL1985 09:00:00)-Water Temperature (C)]]*OO[[#This Row],[50]]</f>
        <v>2.9379697425242505E-6</v>
      </c>
      <c r="BA497" s="10">
        <f>3/24000000*OO[[#This Row],[109 (02JUL1985 12:00:00)-Water Temperature (C)]]*OO[[#This Row],[51]]</f>
        <v>1.0283749754951249E-5</v>
      </c>
      <c r="BB497" s="10">
        <f>3/24000000*OO[[#This Row],[110 (02JUL1985 15:00:00)-Water Temperature (C)]]*OO[[#This Row],[52]]</f>
        <v>3.1733833865925002E-5</v>
      </c>
      <c r="BC497" s="10">
        <f>3/24000000*OO[[#This Row],[111 (02JUL1985 18:00:00)-Water Temperature (C)]]*OO[[#This Row],[53]]</f>
        <v>8.6688046936000002E-5</v>
      </c>
      <c r="BD497" s="10">
        <f>3/24000000*OO[[#This Row],[112 (02JUL1985 21:00:00)-Water Temperature (C)]]*OO[[#This Row],[54]]</f>
        <v>2.0997932230729997E-4</v>
      </c>
      <c r="BE497" s="10">
        <f>3/24000000*OO[[#This Row],[113 (03JUL1985 00:00:00)-Water Temperature (C)]]*OO[[#This Row],[55]]</f>
        <v>4.593254815751249E-4</v>
      </c>
      <c r="BF497" s="10">
        <f>3/24000000*OO[[#This Row],[114 (03JUL1985 03:00:00)-Water Temperature (C)]]*OO[[#This Row],[56]]</f>
        <v>9.1857884091975004E-4</v>
      </c>
      <c r="BG497" s="10">
        <f>3/24000000*OO[[#This Row],[115 (03JUL1985 06:00:00)-Water Temperature (C)]]*OO[[#This Row],[57]]</f>
        <v>1.7012192534984999E-3</v>
      </c>
      <c r="BH497" s="10">
        <f>3/24000000*OO[[#This Row],[116 (03JUL1985 09:00:00)-Water Temperature (C)]]*OO[[#This Row],[58]]</f>
        <v>2.9717102881964999E-3</v>
      </c>
      <c r="BI497" s="10">
        <f>3/24000000*OO[[#This Row],[117 (03JUL1985 12:00:00)-Water Temperature (C)]]*OO[[#This Row],[59]]</f>
        <v>4.9390998348470003E-3</v>
      </c>
      <c r="BJ497" s="10">
        <f>3/24000000*OO[[#This Row],[118 (03JUL1985 15:00:00)-Water Temperature (C)]]*OO[[#This Row],[60]]</f>
        <v>7.8016276950000005E-3</v>
      </c>
      <c r="BK497" s="10">
        <f>3/24000000*OO[[#This Row],[119 (03JUL1985 18:00:00)-Water Temperature (C)]]*OO[[#This Row],[61]]</f>
        <v>1.1571108906179999E-2</v>
      </c>
      <c r="BL497" s="10">
        <f>3/24000000*OO[[#This Row],[120 (03JUL1985 21:00:00)-Water Temperature (C)]]*OO[[#This Row],[62]]</f>
        <v>1.6156123311702499E-2</v>
      </c>
      <c r="BM497" s="10">
        <f>3/24000000*OO[[#This Row],[121 (04JUL1985 00:00:00)-Water Temperature (C)]]*OO[[#This Row],[63]]</f>
        <v>2.1515530182074999E-2</v>
      </c>
      <c r="BN497" s="10">
        <f>3/24000000*OO[[#This Row],[122 (04JUL1985 03:00:00)-Water Temperature (C)]]*OO[[#This Row],[64]]</f>
        <v>2.7618966313177503E-2</v>
      </c>
      <c r="BO497" s="10">
        <f>3/24000000*OO[[#This Row],[123 (04JUL1985 06:00:00)-Water Temperature (C)]]*OO[[#This Row],[65]]</f>
        <v>3.4368642058407499E-2</v>
      </c>
      <c r="BP497" s="10">
        <f>3/24000000*OO[[#This Row],[124 (04JUL1985 09:00:00)-Water Temperature (C)]]*OO[[#This Row],[66]]</f>
        <v>4.1987619717119992E-2</v>
      </c>
      <c r="BQ497" s="10">
        <f>3/24000000*OO[[#This Row],[125 (04JUL1985 12:00:00)-Water Temperature (C)]]*OO[[#This Row],[67]]</f>
        <v>5.0074849896247491E-2</v>
      </c>
      <c r="BR497" s="10">
        <f>3/24000000*OO[[#This Row],[126 (04JUL1985 15:00:00)-Water Temperature (C)]]*OO[[#This Row],[68]]</f>
        <v>5.8128247990837496E-2</v>
      </c>
      <c r="BS497" s="10">
        <f>3/24000000*OO[[#This Row],[127 (04JUL1985 18:00:00)-Water Temperature (C)]]*OO[[#This Row],[69]]</f>
        <v>6.6055476512025008E-2</v>
      </c>
      <c r="BT497" s="10">
        <f>3/24000000*OO[[#This Row],[128 (04JUL1985 21:00:00)-Water Temperature (C)]]*OO[[#This Row],[70]]</f>
        <v>7.3879353386962499E-2</v>
      </c>
      <c r="BU497" s="10">
        <f>3/24000000*OO[[#This Row],[129 (05JUL1985 00:00:00)-Water Temperature (C)]]*OO[[#This Row],[71]]</f>
        <v>8.1309863435674992E-2</v>
      </c>
      <c r="BV497" s="10">
        <f>3/24000000*OO[[#This Row],[130 (05JUL1985 03:00:00)-Water Temperature (C)]]*OO[[#This Row],[72]]</f>
        <v>8.8308546009862501E-2</v>
      </c>
      <c r="BW497" s="10">
        <f>3/24000000*OO[[#This Row],[131 (05JUL1985 06:00:00)-Water Temperature (C)]]*OO[[#This Row],[73]]</f>
        <v>9.4781053820800001E-2</v>
      </c>
      <c r="BX497" s="10">
        <f>3/24000000*OO[[#This Row],[132 (05JUL1985 09:00:00)-Water Temperature (C)]]*OO[[#This Row],[74]]</f>
        <v>0.10184885256079999</v>
      </c>
      <c r="BY497" s="10">
        <f>3/24000000*OO[[#This Row],[133 (05JUL1985 12:00:00)-Water Temperature (C)]]*OO[[#This Row],[75]]</f>
        <v>0.11016571897499999</v>
      </c>
      <c r="BZ497" s="10">
        <f>3/24000000*OO[[#This Row],[134 (05JUL1985 15:00:00)-Water Temperature (C)]]*OO[[#This Row],[76]]</f>
        <v>0.11933673534392499</v>
      </c>
      <c r="CA497" s="10">
        <f>3/24000000*OO[[#This Row],[135 (05JUL1985 18:00:00)-Water Temperature (C)]]*OO[[#This Row],[77]]</f>
        <v>0.127190019308</v>
      </c>
      <c r="CB497" s="10">
        <f>3/24000000*OO[[#This Row],[136 (05JUL1985 21:00:00)-Water Temperature (C)]]*OO[[#This Row],[78]]</f>
        <v>0.13217762832281249</v>
      </c>
      <c r="CC497" s="10">
        <f>3/24000000*OO[[#This Row],[137 (06JUL1985 00:00:00)-Water Temperature (C)]]*OO[[#This Row],[79]]</f>
        <v>0.1356128135694</v>
      </c>
      <c r="CD497" s="10">
        <f>3/24000000*OO[[#This Row],[138 (06JUL1985 03:00:00)-Water Temperature (C)]]*OO[[#This Row],[80]]</f>
        <v>0.13872367378838749</v>
      </c>
      <c r="CE497" s="10">
        <f>3/24000000*OO[[#This Row],[139 (06JUL1985 06:00:00)-Water Temperature (C)]]*OO[[#This Row],[81]]</f>
        <v>0.141289137811375</v>
      </c>
      <c r="CF497" s="10">
        <f>3/24000000*OO[[#This Row],[140 (06JUL1985 09:00:00)-Water Temperature (C)]]*OO[[#This Row],[82]]</f>
        <v>0.14409067994149999</v>
      </c>
      <c r="CG497" s="10">
        <f>3/24000000*OO[[#This Row],[141 (06JUL1985 12:00:00)-Water Temperature (C)]]*OO[[#This Row],[83]]</f>
        <v>0.14749092464175001</v>
      </c>
      <c r="CH497" s="10">
        <f>3/24000000*OO[[#This Row],[142 (06JUL1985 15:00:00)-Water Temperature (C)]]*OO[[#This Row],[84]]</f>
        <v>0.15038965488837497</v>
      </c>
      <c r="CI497" s="10">
        <f>3/24000000*OO[[#This Row],[143 (06JUL1985 18:00:00)-Water Temperature (C)]]*OO[[#This Row],[85]]</f>
        <v>0.15268665791079999</v>
      </c>
      <c r="CJ497" s="10">
        <f>3/24000000*OO[[#This Row],[144 (06JUL1985 21:00:00)-Water Temperature (C)]]*OO[[#This Row],[86]]</f>
        <v>0.15396775260449996</v>
      </c>
      <c r="CK497" s="10">
        <f>3/24000000*OO[[#This Row],[145 (07JUL1985 00:00:00)-Water Temperature (C)]]*OO[[#This Row],[87]]</f>
        <v>0.15389772912840002</v>
      </c>
      <c r="CL497" s="10">
        <f>3/24000000*OO[[#This Row],[146 (07JUL1985 03:00:00)-Water Temperature (C)]]*OO[[#This Row],[88]]</f>
        <v>0.15370851395525001</v>
      </c>
      <c r="CM497" s="10">
        <f>3/24000000*OO[[#This Row],[147 (07JUL1985 06:00:00)-Water Temperature (C)]]*OO[[#This Row],[89]]</f>
        <v>0.15348383465017501</v>
      </c>
      <c r="CN497" s="10">
        <f>3/24000000*OO[[#This Row],[148 (07JUL1985 09:00:00)-Water Temperature (C)]]*OO[[#This Row],[90]]</f>
        <v>0.15421536218302498</v>
      </c>
      <c r="CO497" s="10">
        <f>3/24000000*OO[[#This Row],[149 (07JUL1985 12:00:00)-Water Temperature (C)]]*OO[[#This Row],[91]]</f>
        <v>0.15531664726012501</v>
      </c>
      <c r="CP497" s="10">
        <f>3/24000000*OO[[#This Row],[150 (07JUL1985 15:00:00)-Water Temperature (C)]]*OO[[#This Row],[92]]</f>
        <v>0.15735647525242499</v>
      </c>
      <c r="CQ497" s="10">
        <f>3/24000000*OO[[#This Row],[151 (07JUL1985 18:00:00)-Water Temperature (C)]]*OO[[#This Row],[93]]</f>
        <v>0.15972537115228749</v>
      </c>
      <c r="CR497" s="10">
        <f>3/24000000*OO[[#This Row],[152 (07JUL1985 21:00:00)-Water Temperature (C)]]*OO[[#This Row],[94]]</f>
        <v>0.1599905372955</v>
      </c>
      <c r="CS497" s="10">
        <f>3/24000000*OO[[#This Row],[153 (08JUL1985 00:00:00)-Water Temperature (C)]]*OO[[#This Row],[95]]</f>
        <v>0.15793484529839999</v>
      </c>
      <c r="CT497" s="10">
        <f>3/24000000*OO[[#This Row],[154 (08JUL1985 03:00:00)-Water Temperature (C)]]*OO[[#This Row],[96]]</f>
        <v>0.15575668803062498</v>
      </c>
      <c r="CU497" s="10">
        <f>3/24000000*OO[[#This Row],[155 (08JUL1985 06:00:00)-Water Temperature (C)]]*OO[[#This Row],[97]]</f>
        <v>0.15395138086399998</v>
      </c>
      <c r="CV497" s="10">
        <f>3/24000000*OO[[#This Row],[156 (08JUL1985 09:00:00)-Water Temperature (C)]]*OO[[#This Row],[98]]</f>
        <v>0.15341691267899998</v>
      </c>
      <c r="CW497" s="10">
        <f>3/24000000*OO[[#This Row],[157 (08JUL1985 12:00:00)-Water Temperature (C)]]*OO[[#This Row],[99]]</f>
        <v>0.15234960368182499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0</v>
      </c>
      <c r="AC498" s="10">
        <f>3/24000000*OO[[#This Row],[85 (29JUN1985 12:00:00)-Water Temperature (C)]]*OO[[#This Row],[27]]</f>
        <v>0</v>
      </c>
      <c r="AD498" s="10">
        <f>3/24000000*OO[[#This Row],[86 (29JUN1985 15:00:00)-Water Temperature (C)]]*OO[[#This Row],[28]]</f>
        <v>0</v>
      </c>
      <c r="AE498" s="10">
        <f>3/24000000*OO[[#This Row],[88 (29JUN1985 21:00:00)-Water Temperature (C)]]*OO[[#This Row],[30]]</f>
        <v>0</v>
      </c>
      <c r="AF498" s="10">
        <f>3/24000000*OO[[#This Row],[88 (29JUN1985 21:00:00)-Water Temperature (C)]]*OO[[#This Row],[30]]</f>
        <v>0</v>
      </c>
      <c r="AG498" s="10">
        <f>3/24000000*OO[[#This Row],[89 (30JUN1985 00:00:00)-Water Temperature (C)]]*OO[[#This Row],[31]]</f>
        <v>1.0016364069524999E-40</v>
      </c>
      <c r="AH498" s="10">
        <f>3/24000000*OO[[#This Row],[90 (30JUN1985 03:00:00)-Water Temperature (C)]]*OO[[#This Row],[32]]</f>
        <v>1.4461676317173748E-36</v>
      </c>
      <c r="AI498" s="10">
        <f>3/24000000*OO[[#This Row],[91 (30JUN1985 06:00:00)-Water Temperature (C)]]*OO[[#This Row],[33]]</f>
        <v>5.6822012231849994E-33</v>
      </c>
      <c r="AJ498" s="10">
        <f>3/24000000*OO[[#This Row],[92 (30JUN1985 09:00:00)-Water Temperature (C)]]*OO[[#This Row],[34]]</f>
        <v>8.2907580805000001E-30</v>
      </c>
      <c r="AK498" s="10">
        <f>3/24000000*OO[[#This Row],[93 (30JUN1985 12:00:00)-Water Temperature (C)]]*OO[[#This Row],[35]]</f>
        <v>5.5028094750300002E-27</v>
      </c>
      <c r="AL498" s="10">
        <f>3/24000000*OO[[#This Row],[94 (30JUN1985 15:00:00)-Water Temperature (C)]]*OO[[#This Row],[36]]</f>
        <v>1.8779871357710001E-24</v>
      </c>
      <c r="AM498" s="10">
        <f>3/24000000*OO[[#This Row],[95 (30JUN1985 18:00:00)-Water Temperature (C)]]*OO[[#This Row],[37]]</f>
        <v>3.5717877852781246E-22</v>
      </c>
      <c r="AN498" s="10">
        <f>3/24000000*OO[[#This Row],[96 (30JUN1985 21:00:00)-Water Temperature (C)]]*OO[[#This Row],[38]]</f>
        <v>3.9962302672944996E-20</v>
      </c>
      <c r="AO498" s="10">
        <f>3/24000000*OO[[#This Row],[97 (01JUL1985 00:00:00)-Water Temperature (C)]]*OO[[#This Row],[39]]</f>
        <v>2.8222146937661243E-18</v>
      </c>
      <c r="AP498" s="10">
        <f>3/24000000*OO[[#This Row],[98 (01JUL1985 03:00:00)-Water Temperature (C)]]*OO[[#This Row],[40]]</f>
        <v>1.3341260534156251E-16</v>
      </c>
      <c r="AQ498" s="10">
        <f>3/24000000*OO[[#This Row],[99 (01JUL1985 06:00:00)-Water Temperature (C)]]*OO[[#This Row],[41]]</f>
        <v>4.4169897885194998E-15</v>
      </c>
      <c r="AR498" s="10">
        <f>3/24000000*OO[[#This Row],[100 (01JUL1985 09:00:00)-Water Temperature (C)]]*OO[[#This Row],[42]]</f>
        <v>1.0655364739464999E-13</v>
      </c>
      <c r="AS498" s="10">
        <f>3/24000000*OO[[#This Row],[101 (01JUL1985 12:00:00)-Water Temperature (C)]]*OO[[#This Row],[43]]</f>
        <v>1.91171837403825E-12</v>
      </c>
      <c r="AT498" s="10">
        <f>3/24000000*OO[[#This Row],[102 (01JUL1985 15:00:00)-Water Temperature (C)]]*OO[[#This Row],[44]]</f>
        <v>2.6093363306838748E-11</v>
      </c>
      <c r="AU498" s="10">
        <f>3/24000000*OO[[#This Row],[103 (01JUL1985 18:00:00)-Water Temperature (C)]]*OO[[#This Row],[45]]</f>
        <v>2.7505228102187496E-10</v>
      </c>
      <c r="AV498" s="10">
        <f>3/24000000*OO[[#This Row],[104 (01JUL1985 21:00:00)-Water Temperature (C)]]*OO[[#This Row],[46]]</f>
        <v>2.2967575032782498E-9</v>
      </c>
      <c r="AW498" s="10">
        <f>3/24000000*OO[[#This Row],[105 (02JUL1985 00:00:00)-Water Temperature (C)]]*OO[[#This Row],[47]]</f>
        <v>1.5515993595795E-8</v>
      </c>
      <c r="AX498" s="10">
        <f>3/24000000*OO[[#This Row],[106 (02JUL1985 03:00:00)-Water Temperature (C)]]*OO[[#This Row],[48]]</f>
        <v>8.6892528179999998E-8</v>
      </c>
      <c r="AY498" s="10">
        <f>3/24000000*OO[[#This Row],[107 (02JUL1985 06:00:00)-Water Temperature (C)]]*OO[[#This Row],[49]]</f>
        <v>4.1150098135957497E-7</v>
      </c>
      <c r="AZ498" s="10">
        <f>3/24000000*OO[[#This Row],[108 (02JUL1985 09:00:00)-Water Temperature (C)]]*OO[[#This Row],[50]]</f>
        <v>1.6904172186292501E-6</v>
      </c>
      <c r="BA498" s="10">
        <f>3/24000000*OO[[#This Row],[109 (02JUL1985 12:00:00)-Water Temperature (C)]]*OO[[#This Row],[51]]</f>
        <v>6.054103589238751E-6</v>
      </c>
      <c r="BB498" s="10">
        <f>3/24000000*OO[[#This Row],[110 (02JUL1985 15:00:00)-Water Temperature (C)]]*OO[[#This Row],[52]]</f>
        <v>1.9095774950608746E-5</v>
      </c>
      <c r="BC498" s="10">
        <f>3/24000000*OO[[#This Row],[111 (02JUL1985 18:00:00)-Water Temperature (C)]]*OO[[#This Row],[53]]</f>
        <v>5.326838190478749E-5</v>
      </c>
      <c r="BD498" s="10">
        <f>3/24000000*OO[[#This Row],[112 (02JUL1985 21:00:00)-Water Temperature (C)]]*OO[[#This Row],[54]]</f>
        <v>1.3164039954375001E-4</v>
      </c>
      <c r="BE498" s="10">
        <f>3/24000000*OO[[#This Row],[113 (03JUL1985 00:00:00)-Water Temperature (C)]]*OO[[#This Row],[55]]</f>
        <v>2.9349327215137498E-4</v>
      </c>
      <c r="BF498" s="10">
        <f>3/24000000*OO[[#This Row],[114 (03JUL1985 03:00:00)-Water Temperature (C)]]*OO[[#This Row],[56]]</f>
        <v>5.9759448861499993E-4</v>
      </c>
      <c r="BG498" s="10">
        <f>3/24000000*OO[[#This Row],[115 (03JUL1985 06:00:00)-Water Temperature (C)]]*OO[[#This Row],[57]]</f>
        <v>1.1258627181359999E-3</v>
      </c>
      <c r="BH498" s="10">
        <f>3/24000000*OO[[#This Row],[116 (03JUL1985 09:00:00)-Water Temperature (C)]]*OO[[#This Row],[58]]</f>
        <v>1.9987201901342502E-3</v>
      </c>
      <c r="BI498" s="10">
        <f>3/24000000*OO[[#This Row],[117 (03JUL1985 12:00:00)-Water Temperature (C)]]*OO[[#This Row],[59]]</f>
        <v>3.3725221908766246E-3</v>
      </c>
      <c r="BJ498" s="10">
        <f>3/24000000*OO[[#This Row],[118 (03JUL1985 15:00:00)-Water Temperature (C)]]*OO[[#This Row],[60]]</f>
        <v>5.4029024425268747E-3</v>
      </c>
      <c r="BK498" s="10">
        <f>3/24000000*OO[[#This Row],[119 (03JUL1985 18:00:00)-Water Temperature (C)]]*OO[[#This Row],[61]]</f>
        <v>8.1198515510099989E-3</v>
      </c>
      <c r="BL498" s="10">
        <f>3/24000000*OO[[#This Row],[120 (03JUL1985 21:00:00)-Water Temperature (C)]]*OO[[#This Row],[62]]</f>
        <v>1.147779137835375E-2</v>
      </c>
      <c r="BM498" s="10">
        <f>3/24000000*OO[[#This Row],[121 (04JUL1985 00:00:00)-Water Temperature (C)]]*OO[[#This Row],[63]]</f>
        <v>1.5461765958916249E-2</v>
      </c>
      <c r="BN498" s="10">
        <f>3/24000000*OO[[#This Row],[122 (04JUL1985 03:00:00)-Water Temperature (C)]]*OO[[#This Row],[64]]</f>
        <v>2.0059733334642497E-2</v>
      </c>
      <c r="BO498" s="10">
        <f>3/24000000*OO[[#This Row],[123 (04JUL1985 06:00:00)-Water Temperature (C)]]*OO[[#This Row],[65]]</f>
        <v>2.5210422531593748E-2</v>
      </c>
      <c r="BP498" s="10">
        <f>3/24000000*OO[[#This Row],[124 (04JUL1985 09:00:00)-Water Temperature (C)]]*OO[[#This Row],[66]]</f>
        <v>3.1084741018664999E-2</v>
      </c>
      <c r="BQ498" s="10">
        <f>3/24000000*OO[[#This Row],[125 (04JUL1985 12:00:00)-Water Temperature (C)]]*OO[[#This Row],[67]]</f>
        <v>3.7389937311562496E-2</v>
      </c>
      <c r="BR498" s="10">
        <f>3/24000000*OO[[#This Row],[126 (04JUL1985 15:00:00)-Water Temperature (C)]]*OO[[#This Row],[68]]</f>
        <v>4.3751142031625001E-2</v>
      </c>
      <c r="BS498" s="10">
        <f>3/24000000*OO[[#This Row],[127 (04JUL1985 18:00:00)-Water Temperature (C)]]*OO[[#This Row],[69]]</f>
        <v>5.0087439212234998E-2</v>
      </c>
      <c r="BT498" s="10">
        <f>3/24000000*OO[[#This Row],[128 (04JUL1985 21:00:00)-Water Temperature (C)]]*OO[[#This Row],[70]]</f>
        <v>5.6408819824837496E-2</v>
      </c>
      <c r="BU498" s="10">
        <f>3/24000000*OO[[#This Row],[129 (05JUL1985 00:00:00)-Water Temperature (C)]]*OO[[#This Row],[71]]</f>
        <v>6.2482427263950001E-2</v>
      </c>
      <c r="BV498" s="10">
        <f>3/24000000*OO[[#This Row],[130 (05JUL1985 03:00:00)-Water Temperature (C)]]*OO[[#This Row],[72]]</f>
        <v>6.8267397008162506E-2</v>
      </c>
      <c r="BW498" s="10">
        <f>3/24000000*OO[[#This Row],[131 (05JUL1985 06:00:00)-Water Temperature (C)]]*OO[[#This Row],[73]]</f>
        <v>7.3684808925600004E-2</v>
      </c>
      <c r="BX498" s="10">
        <f>3/24000000*OO[[#This Row],[132 (05JUL1985 09:00:00)-Water Temperature (C)]]*OO[[#This Row],[74]]</f>
        <v>7.9599112922362492E-2</v>
      </c>
      <c r="BY498" s="10">
        <f>3/24000000*OO[[#This Row],[133 (05JUL1985 12:00:00)-Water Temperature (C)]]*OO[[#This Row],[75]]</f>
        <v>8.6525470799637502E-2</v>
      </c>
      <c r="BZ498" s="10">
        <f>3/24000000*OO[[#This Row],[134 (05JUL1985 15:00:00)-Water Temperature (C)]]*OO[[#This Row],[76]]</f>
        <v>9.4162573438650005E-2</v>
      </c>
      <c r="CA498" s="10">
        <f>3/24000000*OO[[#This Row],[135 (05JUL1985 18:00:00)-Water Temperature (C)]]*OO[[#This Row],[77]]</f>
        <v>0.10078886641511248</v>
      </c>
      <c r="CB498" s="10">
        <f>3/24000000*OO[[#This Row],[136 (05JUL1985 21:00:00)-Water Temperature (C)]]*OO[[#This Row],[78]]</f>
        <v>0.10516499403506249</v>
      </c>
      <c r="CC498" s="10">
        <f>3/24000000*OO[[#This Row],[137 (06JUL1985 00:00:00)-Water Temperature (C)]]*OO[[#This Row],[79]]</f>
        <v>0.1083104795419125</v>
      </c>
      <c r="CD498" s="10">
        <f>3/24000000*OO[[#This Row],[138 (06JUL1985 03:00:00)-Water Temperature (C)]]*OO[[#This Row],[80]]</f>
        <v>0.11118874900627501</v>
      </c>
      <c r="CE498" s="10">
        <f>3/24000000*OO[[#This Row],[139 (06JUL1985 06:00:00)-Water Temperature (C)]]*OO[[#This Row],[81]]</f>
        <v>0.11362846842375</v>
      </c>
      <c r="CF498" s="10">
        <f>3/24000000*OO[[#This Row],[140 (06JUL1985 09:00:00)-Water Temperature (C)]]*OO[[#This Row],[82]]</f>
        <v>0.116254090275125</v>
      </c>
      <c r="CG498" s="10">
        <f>3/24000000*OO[[#This Row],[141 (06JUL1985 12:00:00)-Water Temperature (C)]]*OO[[#This Row],[83]]</f>
        <v>0.11936271416284999</v>
      </c>
      <c r="CH498" s="10">
        <f>3/24000000*OO[[#This Row],[142 (06JUL1985 15:00:00)-Water Temperature (C)]]*OO[[#This Row],[84]]</f>
        <v>0.1220645156759875</v>
      </c>
      <c r="CI498" s="10">
        <f>3/24000000*OO[[#This Row],[143 (06JUL1985 18:00:00)-Water Temperature (C)]]*OO[[#This Row],[85]]</f>
        <v>0.12427589899687501</v>
      </c>
      <c r="CJ498" s="10">
        <f>3/24000000*OO[[#This Row],[144 (06JUL1985 21:00:00)-Water Temperature (C)]]*OO[[#This Row],[86]]</f>
        <v>0.12564975402899997</v>
      </c>
      <c r="CK498" s="10">
        <f>3/24000000*OO[[#This Row],[145 (07JUL1985 00:00:00)-Water Temperature (C)]]*OO[[#This Row],[87]]</f>
        <v>0.12590858053213749</v>
      </c>
      <c r="CL498" s="10">
        <f>3/24000000*OO[[#This Row],[146 (07JUL1985 03:00:00)-Water Temperature (C)]]*OO[[#This Row],[88]]</f>
        <v>0.1260608441577</v>
      </c>
      <c r="CM498" s="10">
        <f>3/24000000*OO[[#This Row],[147 (07JUL1985 06:00:00)-Water Temperature (C)]]*OO[[#This Row],[89]]</f>
        <v>0.12617344587792501</v>
      </c>
      <c r="CN498" s="10">
        <f>3/24000000*OO[[#This Row],[148 (07JUL1985 09:00:00)-Water Temperature (C)]]*OO[[#This Row],[90]]</f>
        <v>0.1270615837854</v>
      </c>
      <c r="CO498" s="10">
        <f>3/24000000*OO[[#This Row],[149 (07JUL1985 12:00:00)-Water Temperature (C)]]*OO[[#This Row],[91]]</f>
        <v>0.12824363849639997</v>
      </c>
      <c r="CP498" s="10">
        <f>3/24000000*OO[[#This Row],[150 (07JUL1985 15:00:00)-Water Temperature (C)]]*OO[[#This Row],[92]]</f>
        <v>0.13019254516695</v>
      </c>
      <c r="CQ498" s="10">
        <f>3/24000000*OO[[#This Row],[151 (07JUL1985 18:00:00)-Water Temperature (C)]]*OO[[#This Row],[93]]</f>
        <v>0.13241043148474999</v>
      </c>
      <c r="CR498" s="10">
        <f>3/24000000*OO[[#This Row],[152 (07JUL1985 21:00:00)-Water Temperature (C)]]*OO[[#This Row],[94]]</f>
        <v>0.13288172435520001</v>
      </c>
      <c r="CS498" s="10">
        <f>3/24000000*OO[[#This Row],[153 (08JUL1985 00:00:00)-Water Temperature (C)]]*OO[[#This Row],[95]]</f>
        <v>0.1314205312807375</v>
      </c>
      <c r="CT498" s="10">
        <f>3/24000000*OO[[#This Row],[154 (08JUL1985 03:00:00)-Water Temperature (C)]]*OO[[#This Row],[96]]</f>
        <v>0.12983925151200001</v>
      </c>
      <c r="CU498" s="10">
        <f>3/24000000*OO[[#This Row],[155 (08JUL1985 06:00:00)-Water Temperature (C)]]*OO[[#This Row],[97]]</f>
        <v>0.12855482588549999</v>
      </c>
      <c r="CV498" s="10">
        <f>3/24000000*OO[[#This Row],[156 (08JUL1985 09:00:00)-Water Temperature (C)]]*OO[[#This Row],[98]]</f>
        <v>0.12832040452874999</v>
      </c>
      <c r="CW498" s="10">
        <f>3/24000000*OO[[#This Row],[157 (08JUL1985 12:00:00)-Water Temperature (C)]]*OO[[#This Row],[99]]</f>
        <v>0.1276345763803125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0</v>
      </c>
      <c r="AC499" s="10">
        <f>3/24000000*OO[[#This Row],[85 (29JUN1985 12:00:00)-Water Temperature (C)]]*OO[[#This Row],[27]]</f>
        <v>0</v>
      </c>
      <c r="AD499" s="10">
        <f>3/24000000*OO[[#This Row],[86 (29JUN1985 15:00:00)-Water Temperature (C)]]*OO[[#This Row],[28]]</f>
        <v>0</v>
      </c>
      <c r="AE499" s="10">
        <f>3/24000000*OO[[#This Row],[88 (29JUN1985 21:00:00)-Water Temperature (C)]]*OO[[#This Row],[30]]</f>
        <v>0</v>
      </c>
      <c r="AF499" s="10">
        <f>3/24000000*OO[[#This Row],[88 (29JUN1985 21:00:00)-Water Temperature (C)]]*OO[[#This Row],[30]]</f>
        <v>0</v>
      </c>
      <c r="AG499" s="10">
        <f>3/24000000*OO[[#This Row],[89 (30JUN1985 00:00:00)-Water Temperature (C)]]*OO[[#This Row],[31]]</f>
        <v>2.4503399014999997E-41</v>
      </c>
      <c r="AH499" s="10">
        <f>3/24000000*OO[[#This Row],[90 (30JUN1985 03:00:00)-Water Temperature (C)]]*OO[[#This Row],[32]]</f>
        <v>3.8951483342907504E-37</v>
      </c>
      <c r="AI499" s="10">
        <f>3/24000000*OO[[#This Row],[91 (30JUN1985 06:00:00)-Water Temperature (C)]]*OO[[#This Row],[33]]</f>
        <v>1.6598902665584999E-33</v>
      </c>
      <c r="AJ499" s="10">
        <f>3/24000000*OO[[#This Row],[92 (30JUN1985 09:00:00)-Water Temperature (C)]]*OO[[#This Row],[34]]</f>
        <v>2.58802942371E-30</v>
      </c>
      <c r="AK499" s="10">
        <f>3/24000000*OO[[#This Row],[93 (30JUN1985 12:00:00)-Water Temperature (C)]]*OO[[#This Row],[35]]</f>
        <v>1.8207644154419997E-27</v>
      </c>
      <c r="AL499" s="10">
        <f>3/24000000*OO[[#This Row],[94 (30JUN1985 15:00:00)-Water Temperature (C)]]*OO[[#This Row],[36]]</f>
        <v>6.5506163513062491E-25</v>
      </c>
      <c r="AM499" s="10">
        <f>3/24000000*OO[[#This Row],[95 (30JUN1985 18:00:00)-Water Temperature (C)]]*OO[[#This Row],[37]]</f>
        <v>1.3082147230809999E-22</v>
      </c>
      <c r="AN499" s="10">
        <f>3/24000000*OO[[#This Row],[96 (30JUN1985 21:00:00)-Water Temperature (C)]]*OO[[#This Row],[38]]</f>
        <v>1.5318986690947499E-20</v>
      </c>
      <c r="AO499" s="10">
        <f>3/24000000*OO[[#This Row],[97 (01JUL1985 00:00:00)-Water Temperature (C)]]*OO[[#This Row],[39]]</f>
        <v>1.128181887380625E-18</v>
      </c>
      <c r="AP499" s="10">
        <f>3/24000000*OO[[#This Row],[98 (01JUL1985 03:00:00)-Water Temperature (C)]]*OO[[#This Row],[40]]</f>
        <v>5.5467463035625004E-17</v>
      </c>
      <c r="AQ499" s="10">
        <f>3/24000000*OO[[#This Row],[99 (01JUL1985 06:00:00)-Water Temperature (C)]]*OO[[#This Row],[41]]</f>
        <v>1.9067152566419998E-15</v>
      </c>
      <c r="AR499" s="10">
        <f>3/24000000*OO[[#This Row],[100 (01JUL1985 09:00:00)-Water Temperature (C)]]*OO[[#This Row],[42]]</f>
        <v>4.7668464816536247E-14</v>
      </c>
      <c r="AS499" s="10">
        <f>3/24000000*OO[[#This Row],[101 (01JUL1985 12:00:00)-Water Temperature (C)]]*OO[[#This Row],[43]]</f>
        <v>8.8479937984162491E-13</v>
      </c>
      <c r="AT499" s="10">
        <f>3/24000000*OO[[#This Row],[102 (01JUL1985 15:00:00)-Water Temperature (C)]]*OO[[#This Row],[44]]</f>
        <v>1.2477166087374998E-11</v>
      </c>
      <c r="AU499" s="10">
        <f>3/24000000*OO[[#This Row],[103 (01JUL1985 18:00:00)-Water Temperature (C)]]*OO[[#This Row],[45]]</f>
        <v>1.3572997630905E-10</v>
      </c>
      <c r="AV499" s="10">
        <f>3/24000000*OO[[#This Row],[104 (01JUL1985 21:00:00)-Water Temperature (C)]]*OO[[#This Row],[46]]</f>
        <v>1.1681445199837498E-9</v>
      </c>
      <c r="AW499" s="10">
        <f>3/24000000*OO[[#This Row],[105 (02JUL1985 00:00:00)-Water Temperature (C)]]*OO[[#This Row],[47]]</f>
        <v>8.1206615787974998E-9</v>
      </c>
      <c r="AX499" s="10">
        <f>3/24000000*OO[[#This Row],[106 (02JUL1985 03:00:00)-Water Temperature (C)]]*OO[[#This Row],[48]]</f>
        <v>4.6724742414272492E-8</v>
      </c>
      <c r="AY499" s="10">
        <f>3/24000000*OO[[#This Row],[107 (02JUL1985 06:00:00)-Water Temperature (C)]]*OO[[#This Row],[49]]</f>
        <v>2.2713252146559999E-7</v>
      </c>
      <c r="AZ499" s="10">
        <f>3/24000000*OO[[#This Row],[108 (02JUL1985 09:00:00)-Water Temperature (C)]]*OO[[#This Row],[50]]</f>
        <v>9.5646828923574994E-7</v>
      </c>
      <c r="BA499" s="10">
        <f>3/24000000*OO[[#This Row],[109 (02JUL1985 12:00:00)-Water Temperature (C)]]*OO[[#This Row],[51]]</f>
        <v>3.5075110785344994E-6</v>
      </c>
      <c r="BB499" s="10">
        <f>3/24000000*OO[[#This Row],[110 (02JUL1985 15:00:00)-Water Temperature (C)]]*OO[[#This Row],[52]]</f>
        <v>1.1315981465579999E-5</v>
      </c>
      <c r="BC499" s="10">
        <f>3/24000000*OO[[#This Row],[111 (02JUL1985 18:00:00)-Water Temperature (C)]]*OO[[#This Row],[53]]</f>
        <v>3.2266342887705004E-5</v>
      </c>
      <c r="BD499" s="10">
        <f>3/24000000*OO[[#This Row],[112 (02JUL1985 21:00:00)-Water Temperature (C)]]*OO[[#This Row],[54]]</f>
        <v>8.1444111793199997E-5</v>
      </c>
      <c r="BE499" s="10">
        <f>3/24000000*OO[[#This Row],[113 (03JUL1985 00:00:00)-Water Temperature (C)]]*OO[[#This Row],[55]]</f>
        <v>1.8525000791374998E-4</v>
      </c>
      <c r="BF499" s="10">
        <f>3/24000000*OO[[#This Row],[114 (03JUL1985 03:00:00)-Water Temperature (C)]]*OO[[#This Row],[56]]</f>
        <v>3.8442366590764999E-4</v>
      </c>
      <c r="BG499" s="10">
        <f>3/24000000*OO[[#This Row],[115 (03JUL1985 06:00:00)-Water Temperature (C)]]*OO[[#This Row],[57]]</f>
        <v>7.3748612227749995E-4</v>
      </c>
      <c r="BH499" s="10">
        <f>3/24000000*OO[[#This Row],[116 (03JUL1985 09:00:00)-Water Temperature (C)]]*OO[[#This Row],[58]]</f>
        <v>1.331844766234125E-3</v>
      </c>
      <c r="BI499" s="10">
        <f>3/24000000*OO[[#This Row],[117 (03JUL1985 12:00:00)-Water Temperature (C)]]*OO[[#This Row],[59]]</f>
        <v>2.2837397117292497E-3</v>
      </c>
      <c r="BJ499" s="10">
        <f>3/24000000*OO[[#This Row],[118 (03JUL1985 15:00:00)-Water Temperature (C)]]*OO[[#This Row],[60]]</f>
        <v>3.7152202163345002E-3</v>
      </c>
      <c r="BK499" s="10">
        <f>3/24000000*OO[[#This Row],[119 (03JUL1985 18:00:00)-Water Temperature (C)]]*OO[[#This Row],[61]]</f>
        <v>5.6662277501322491E-3</v>
      </c>
      <c r="BL499" s="10">
        <f>3/24000000*OO[[#This Row],[120 (03JUL1985 21:00:00)-Water Temperature (C)]]*OO[[#This Row],[62]]</f>
        <v>8.1207959809049997E-3</v>
      </c>
      <c r="BM499" s="10">
        <f>3/24000000*OO[[#This Row],[121 (04JUL1985 00:00:00)-Water Temperature (C)]]*OO[[#This Row],[63]]</f>
        <v>1.1080306028464998E-2</v>
      </c>
      <c r="BN499" s="10">
        <f>3/24000000*OO[[#This Row],[122 (04JUL1985 03:00:00)-Water Temperature (C)]]*OO[[#This Row],[64]]</f>
        <v>1.4547041300249999E-2</v>
      </c>
      <c r="BO499" s="10">
        <f>3/24000000*OO[[#This Row],[123 (04JUL1985 06:00:00)-Water Temperature (C)]]*OO[[#This Row],[65]]</f>
        <v>1.8486918806238751E-2</v>
      </c>
      <c r="BP499" s="10">
        <f>3/24000000*OO[[#This Row],[124 (04JUL1985 09:00:00)-Water Temperature (C)]]*OO[[#This Row],[66]]</f>
        <v>2.3032321092043753E-2</v>
      </c>
      <c r="BQ499" s="10">
        <f>3/24000000*OO[[#This Row],[125 (04JUL1985 12:00:00)-Water Temperature (C)]]*OO[[#This Row],[67]]</f>
        <v>2.79829503001175E-2</v>
      </c>
      <c r="BR499" s="10">
        <f>3/24000000*OO[[#This Row],[126 (04JUL1985 15:00:00)-Water Temperature (C)]]*OO[[#This Row],[68]]</f>
        <v>3.3049118995828748E-2</v>
      </c>
      <c r="BS499" s="10">
        <f>3/24000000*OO[[#This Row],[127 (04JUL1985 18:00:00)-Water Temperature (C)]]*OO[[#This Row],[69]]</f>
        <v>3.8165911525350003E-2</v>
      </c>
      <c r="BT499" s="10">
        <f>3/24000000*OO[[#This Row],[128 (04JUL1985 21:00:00)-Water Temperature (C)]]*OO[[#This Row],[70]]</f>
        <v>4.3339859605892497E-2</v>
      </c>
      <c r="BU499" s="10">
        <f>3/24000000*OO[[#This Row],[129 (05JUL1985 00:00:00)-Water Temperature (C)]]*OO[[#This Row],[71]]</f>
        <v>4.8377602868537498E-2</v>
      </c>
      <c r="BV499" s="10">
        <f>3/24000000*OO[[#This Row],[130 (05JUL1985 03:00:00)-Water Temperature (C)]]*OO[[#This Row],[72]]</f>
        <v>5.3239041455988748E-2</v>
      </c>
      <c r="BW499" s="10">
        <f>3/24000000*OO[[#This Row],[131 (05JUL1985 06:00:00)-Water Temperature (C)]]*OO[[#This Row],[73]]</f>
        <v>5.7859065241672496E-2</v>
      </c>
      <c r="BX499" s="10">
        <f>3/24000000*OO[[#This Row],[132 (05JUL1985 09:00:00)-Water Temperature (C)]]*OO[[#This Row],[74]]</f>
        <v>6.2897430518999986E-2</v>
      </c>
      <c r="BY499" s="10">
        <f>3/24000000*OO[[#This Row],[133 (05JUL1985 12:00:00)-Water Temperature (C)]]*OO[[#This Row],[75]]</f>
        <v>6.8776289946400004E-2</v>
      </c>
      <c r="BZ499" s="10">
        <f>3/24000000*OO[[#This Row],[134 (05JUL1985 15:00:00)-Water Temperature (C)]]*OO[[#This Row],[76]]</f>
        <v>7.5277123957012498E-2</v>
      </c>
      <c r="CA499" s="10">
        <f>3/24000000*OO[[#This Row],[135 (05JUL1985 18:00:00)-Water Temperature (C)]]*OO[[#This Row],[77]]</f>
        <v>8.1033190290000001E-2</v>
      </c>
      <c r="CB499" s="10">
        <f>3/24000000*OO[[#This Row],[136 (05JUL1985 21:00:00)-Water Temperature (C)]]*OO[[#This Row],[78]]</f>
        <v>8.501025084095E-2</v>
      </c>
      <c r="CC499" s="10">
        <f>3/24000000*OO[[#This Row],[137 (06JUL1985 00:00:00)-Water Temperature (C)]]*OO[[#This Row],[79]]</f>
        <v>8.7973733719325015E-2</v>
      </c>
      <c r="CD499" s="10">
        <f>3/24000000*OO[[#This Row],[138 (06JUL1985 03:00:00)-Water Temperature (C)]]*OO[[#This Row],[80]]</f>
        <v>9.0717552076199998E-2</v>
      </c>
      <c r="CE499" s="10">
        <f>3/24000000*OO[[#This Row],[139 (06JUL1985 06:00:00)-Water Temperature (C)]]*OO[[#This Row],[81]]</f>
        <v>9.3105253099999993E-2</v>
      </c>
      <c r="CF499" s="10">
        <f>3/24000000*OO[[#This Row],[140 (06JUL1985 09:00:00)-Water Temperature (C)]]*OO[[#This Row],[82]]</f>
        <v>9.5639463442424993E-2</v>
      </c>
      <c r="CG499" s="10">
        <f>3/24000000*OO[[#This Row],[141 (06JUL1985 12:00:00)-Water Temperature (C)]]*OO[[#This Row],[83]]</f>
        <v>9.8578729329437495E-2</v>
      </c>
      <c r="CH499" s="10">
        <f>3/24000000*OO[[#This Row],[142 (06JUL1985 15:00:00)-Water Temperature (C)]]*OO[[#This Row],[84]]</f>
        <v>0.10120594854956248</v>
      </c>
      <c r="CI499" s="10">
        <f>3/24000000*OO[[#This Row],[143 (06JUL1985 18:00:00)-Water Temperature (C)]]*OO[[#This Row],[85]]</f>
        <v>0.10340568224197499</v>
      </c>
      <c r="CJ499" s="10">
        <f>3/24000000*OO[[#This Row],[144 (06JUL1985 21:00:00)-Water Temperature (C)]]*OO[[#This Row],[86]]</f>
        <v>0.1049269054953</v>
      </c>
      <c r="CK499" s="10">
        <f>3/24000000*OO[[#This Row],[145 (07JUL1985 00:00:00)-Water Temperature (C)]]*OO[[#This Row],[87]]</f>
        <v>0.10549554637179999</v>
      </c>
      <c r="CL499" s="10">
        <f>3/24000000*OO[[#This Row],[146 (07JUL1985 03:00:00)-Water Temperature (C)]]*OO[[#This Row],[88]]</f>
        <v>0.105953011722</v>
      </c>
      <c r="CM499" s="10">
        <f>3/24000000*OO[[#This Row],[147 (07JUL1985 06:00:00)-Water Temperature (C)]]*OO[[#This Row],[89]]</f>
        <v>0.10637031856625</v>
      </c>
      <c r="CN499" s="10">
        <f>3/24000000*OO[[#This Row],[148 (07JUL1985 09:00:00)-Water Temperature (C)]]*OO[[#This Row],[90]]</f>
        <v>0.107428758785275</v>
      </c>
      <c r="CO499" s="10">
        <f>3/24000000*OO[[#This Row],[149 (07JUL1985 12:00:00)-Water Temperature (C)]]*OO[[#This Row],[91]]</f>
        <v>0.10872474846870001</v>
      </c>
      <c r="CP499" s="10">
        <f>3/24000000*OO[[#This Row],[150 (07JUL1985 15:00:00)-Water Temperature (C)]]*OO[[#This Row],[92]]</f>
        <v>0.11067151609798749</v>
      </c>
      <c r="CQ499" s="10">
        <f>3/24000000*OO[[#This Row],[151 (07JUL1985 18:00:00)-Water Temperature (C)]]*OO[[#This Row],[93]]</f>
        <v>0.11284882659874999</v>
      </c>
      <c r="CR499" s="10">
        <f>3/24000000*OO[[#This Row],[152 (07JUL1985 21:00:00)-Water Temperature (C)]]*OO[[#This Row],[94]]</f>
        <v>0.1135760863071375</v>
      </c>
      <c r="CS499" s="10">
        <f>3/24000000*OO[[#This Row],[153 (08JUL1985 00:00:00)-Water Temperature (C)]]*OO[[#This Row],[95]]</f>
        <v>0.1126110182408375</v>
      </c>
      <c r="CT499" s="10">
        <f>3/24000000*OO[[#This Row],[154 (08JUL1985 03:00:00)-Water Temperature (C)]]*OO[[#This Row],[96]]</f>
        <v>0.11151591338585</v>
      </c>
      <c r="CU499" s="10">
        <f>3/24000000*OO[[#This Row],[155 (08JUL1985 06:00:00)-Water Temperature (C)]]*OO[[#This Row],[97]]</f>
        <v>0.11065258225308749</v>
      </c>
      <c r="CV499" s="10">
        <f>3/24000000*OO[[#This Row],[156 (08JUL1985 09:00:00)-Water Temperature (C)]]*OO[[#This Row],[98]]</f>
        <v>0.11067643341749998</v>
      </c>
      <c r="CW499" s="10">
        <f>3/24000000*OO[[#This Row],[157 (08JUL1985 12:00:00)-Water Temperature (C)]]*OO[[#This Row],[99]]</f>
        <v>0.11034422996364998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0</v>
      </c>
      <c r="AC500" s="10">
        <f>3/24000000*OO[[#This Row],[85 (29JUN1985 12:00:00)-Water Temperature (C)]]*OO[[#This Row],[27]]</f>
        <v>0</v>
      </c>
      <c r="AD500" s="10">
        <f>3/24000000*OO[[#This Row],[86 (29JUN1985 15:00:00)-Water Temperature (C)]]*OO[[#This Row],[28]]</f>
        <v>0</v>
      </c>
      <c r="AE500" s="10">
        <f>3/24000000*OO[[#This Row],[88 (29JUN1985 21:00:00)-Water Temperature (C)]]*OO[[#This Row],[30]]</f>
        <v>0</v>
      </c>
      <c r="AF500" s="10">
        <f>3/24000000*OO[[#This Row],[88 (29JUN1985 21:00:00)-Water Temperature (C)]]*OO[[#This Row],[30]]</f>
        <v>0</v>
      </c>
      <c r="AG500" s="10">
        <f>3/24000000*OO[[#This Row],[89 (30JUN1985 00:00:00)-Water Temperature (C)]]*OO[[#This Row],[31]]</f>
        <v>7.0767374257499979E-42</v>
      </c>
      <c r="AH500" s="10">
        <f>3/24000000*OO[[#This Row],[90 (30JUN1985 03:00:00)-Water Temperature (C)]]*OO[[#This Row],[32]]</f>
        <v>1.2262050063468749E-37</v>
      </c>
      <c r="AI500" s="10">
        <f>3/24000000*OO[[#This Row],[91 (30JUN1985 06:00:00)-Water Temperature (C)]]*OO[[#This Row],[33]]</f>
        <v>5.6371508825499995E-34</v>
      </c>
      <c r="AJ500" s="10">
        <f>3/24000000*OO[[#This Row],[92 (30JUN1985 09:00:00)-Water Temperature (C)]]*OO[[#This Row],[34]]</f>
        <v>9.3700251273750006E-31</v>
      </c>
      <c r="AK500" s="10">
        <f>3/24000000*OO[[#This Row],[93 (30JUN1985 12:00:00)-Water Temperature (C)]]*OO[[#This Row],[35]]</f>
        <v>6.979814284535001E-28</v>
      </c>
      <c r="AL500" s="10">
        <f>3/24000000*OO[[#This Row],[94 (30JUN1985 15:00:00)-Water Temperature (C)]]*OO[[#This Row],[36]]</f>
        <v>2.6463590244399997E-25</v>
      </c>
      <c r="AM500" s="10">
        <f>3/24000000*OO[[#This Row],[95 (30JUN1985 18:00:00)-Water Temperature (C)]]*OO[[#This Row],[37]]</f>
        <v>5.5498815775587507E-23</v>
      </c>
      <c r="AN500" s="10">
        <f>3/24000000*OO[[#This Row],[96 (30JUN1985 21:00:00)-Water Temperature (C)]]*OO[[#This Row],[38]]</f>
        <v>6.8072687958750001E-21</v>
      </c>
      <c r="AO500" s="10">
        <f>3/24000000*OO[[#This Row],[97 (01JUL1985 00:00:00)-Water Temperature (C)]]*OO[[#This Row],[39]]</f>
        <v>5.2346745964396247E-19</v>
      </c>
      <c r="AP500" s="10">
        <f>3/24000000*OO[[#This Row],[98 (01JUL1985 03:00:00)-Water Temperature (C)]]*OO[[#This Row],[40]]</f>
        <v>2.6812920480483754E-17</v>
      </c>
      <c r="AQ500" s="10">
        <f>3/24000000*OO[[#This Row],[99 (01JUL1985 06:00:00)-Water Temperature (C)]]*OO[[#This Row],[41]]</f>
        <v>9.5900406474150001E-16</v>
      </c>
      <c r="AR500" s="10">
        <f>3/24000000*OO[[#This Row],[100 (01JUL1985 09:00:00)-Water Temperature (C)]]*OO[[#This Row],[42]]</f>
        <v>2.4910661056383747E-14</v>
      </c>
      <c r="AS500" s="10">
        <f>3/24000000*OO[[#This Row],[101 (01JUL1985 12:00:00)-Water Temperature (C)]]*OO[[#This Row],[43]]</f>
        <v>4.7973022513199998E-13</v>
      </c>
      <c r="AT500" s="10">
        <f>3/24000000*OO[[#This Row],[102 (01JUL1985 15:00:00)-Water Temperature (C)]]*OO[[#This Row],[44]]</f>
        <v>7.0110453769874996E-12</v>
      </c>
      <c r="AU500" s="10">
        <f>3/24000000*OO[[#This Row],[103 (01JUL1985 18:00:00)-Water Temperature (C)]]*OO[[#This Row],[45]]</f>
        <v>7.8972508492724995E-11</v>
      </c>
      <c r="AV500" s="10">
        <f>3/24000000*OO[[#This Row],[104 (01JUL1985 21:00:00)-Water Temperature (C)]]*OO[[#This Row],[46]]</f>
        <v>7.0303937725799999E-10</v>
      </c>
      <c r="AW500" s="10">
        <f>3/24000000*OO[[#This Row],[105 (02JUL1985 00:00:00)-Water Temperature (C)]]*OO[[#This Row],[47]]</f>
        <v>5.0483237790017502E-9</v>
      </c>
      <c r="AX500" s="10">
        <f>3/24000000*OO[[#This Row],[106 (02JUL1985 03:00:00)-Water Temperature (C)]]*OO[[#This Row],[48]]</f>
        <v>2.9959580426474998E-8</v>
      </c>
      <c r="AY500" s="10">
        <f>3/24000000*OO[[#This Row],[107 (02JUL1985 06:00:00)-Water Temperature (C)]]*OO[[#This Row],[49]]</f>
        <v>1.500852420819E-7</v>
      </c>
      <c r="AZ500" s="10">
        <f>3/24000000*OO[[#This Row],[108 (02JUL1985 09:00:00)-Water Temperature (C)]]*OO[[#This Row],[50]]</f>
        <v>6.5058875129674997E-7</v>
      </c>
      <c r="BA500" s="10">
        <f>3/24000000*OO[[#This Row],[109 (02JUL1985 12:00:00)-Water Temperature (C)]]*OO[[#This Row],[51]]</f>
        <v>2.45321373768E-6</v>
      </c>
      <c r="BB500" s="10">
        <f>3/24000000*OO[[#This Row],[110 (02JUL1985 15:00:00)-Water Temperature (C)]]*OO[[#This Row],[52]]</f>
        <v>8.1295747616299997E-6</v>
      </c>
      <c r="BC500" s="10">
        <f>3/24000000*OO[[#This Row],[111 (02JUL1985 18:00:00)-Water Temperature (C)]]*OO[[#This Row],[53]]</f>
        <v>2.3796047950492498E-5</v>
      </c>
      <c r="BD500" s="10">
        <f>3/24000000*OO[[#This Row],[112 (02JUL1985 21:00:00)-Water Temperature (C)]]*OO[[#This Row],[54]]</f>
        <v>6.1613442880087497E-5</v>
      </c>
      <c r="BE500" s="10">
        <f>3/24000000*OO[[#This Row],[113 (03JUL1985 00:00:00)-Water Temperature (C)]]*OO[[#This Row],[55]]</f>
        <v>1.435929371E-4</v>
      </c>
      <c r="BF500" s="10">
        <f>3/24000000*OO[[#This Row],[114 (03JUL1985 03:00:00)-Water Temperature (C)]]*OO[[#This Row],[56]]</f>
        <v>3.04998835441375E-4</v>
      </c>
      <c r="BG500" s="10">
        <f>3/24000000*OO[[#This Row],[115 (03JUL1985 06:00:00)-Water Temperature (C)]]*OO[[#This Row],[57]]</f>
        <v>5.9838075918862497E-4</v>
      </c>
      <c r="BH500" s="10">
        <f>3/24000000*OO[[#This Row],[116 (03JUL1985 09:00:00)-Water Temperature (C)]]*OO[[#This Row],[58]]</f>
        <v>1.104071327239375E-3</v>
      </c>
      <c r="BI500" s="10">
        <f>3/24000000*OO[[#This Row],[117 (03JUL1985 12:00:00)-Water Temperature (C)]]*OO[[#This Row],[59]]</f>
        <v>1.9322792125559998E-3</v>
      </c>
      <c r="BJ500" s="10">
        <f>3/24000000*OO[[#This Row],[118 (03JUL1985 15:00:00)-Water Temperature (C)]]*OO[[#This Row],[60]]</f>
        <v>3.2057709031205E-3</v>
      </c>
      <c r="BK500" s="10">
        <f>3/24000000*OO[[#This Row],[119 (03JUL1985 18:00:00)-Water Temperature (C)]]*OO[[#This Row],[61]]</f>
        <v>4.9823000287262499E-3</v>
      </c>
      <c r="BL500" s="10">
        <f>3/24000000*OO[[#This Row],[120 (03JUL1985 21:00:00)-Water Temperature (C)]]*OO[[#This Row],[62]]</f>
        <v>7.2687060981337492E-3</v>
      </c>
      <c r="BM500" s="10">
        <f>3/24000000*OO[[#This Row],[121 (04JUL1985 00:00:00)-Water Temperature (C)]]*OO[[#This Row],[63]]</f>
        <v>1.008382710306E-2</v>
      </c>
      <c r="BN500" s="10">
        <f>3/24000000*OO[[#This Row],[122 (04JUL1985 03:00:00)-Water Temperature (C)]]*OO[[#This Row],[64]]</f>
        <v>1.3447158059997499E-2</v>
      </c>
      <c r="BO500" s="10">
        <f>3/24000000*OO[[#This Row],[123 (04JUL1985 06:00:00)-Water Temperature (C)]]*OO[[#This Row],[65]]</f>
        <v>1.7342961325712499E-2</v>
      </c>
      <c r="BP500" s="10">
        <f>3/24000000*OO[[#This Row],[124 (04JUL1985 09:00:00)-Water Temperature (C)]]*OO[[#This Row],[66]]</f>
        <v>2.1909830991232497E-2</v>
      </c>
      <c r="BQ500" s="10">
        <f>3/24000000*OO[[#This Row],[125 (04JUL1985 12:00:00)-Water Temperature (C)]]*OO[[#This Row],[67]]</f>
        <v>2.6979017403142493E-2</v>
      </c>
      <c r="BR500" s="10">
        <f>3/24000000*OO[[#This Row],[126 (04JUL1985 15:00:00)-Water Temperature (C)]]*OO[[#This Row],[68]]</f>
        <v>3.2265982906649997E-2</v>
      </c>
      <c r="BS500" s="10">
        <f>3/24000000*OO[[#This Row],[127 (04JUL1985 18:00:00)-Water Temperature (C)]]*OO[[#This Row],[69]]</f>
        <v>3.7705209141159997E-2</v>
      </c>
      <c r="BT500" s="10">
        <f>3/24000000*OO[[#This Row],[128 (04JUL1985 21:00:00)-Water Temperature (C)]]*OO[[#This Row],[70]]</f>
        <v>4.3300571200699994E-2</v>
      </c>
      <c r="BU500" s="10">
        <f>3/24000000*OO[[#This Row],[129 (05JUL1985 00:00:00)-Water Temperature (C)]]*OO[[#This Row],[71]]</f>
        <v>4.8846785335694989E-2</v>
      </c>
      <c r="BV500" s="10">
        <f>3/24000000*OO[[#This Row],[130 (05JUL1985 03:00:00)-Water Temperature (C)]]*OO[[#This Row],[72]]</f>
        <v>5.4292303164102496E-2</v>
      </c>
      <c r="BW500" s="10">
        <f>3/24000000*OO[[#This Row],[131 (05JUL1985 06:00:00)-Water Temperature (C)]]*OO[[#This Row],[73]]</f>
        <v>5.9564430791182503E-2</v>
      </c>
      <c r="BX500" s="10">
        <f>3/24000000*OO[[#This Row],[132 (05JUL1985 09:00:00)-Water Temperature (C)]]*OO[[#This Row],[74]]</f>
        <v>6.5323566022387508E-2</v>
      </c>
      <c r="BY500" s="10">
        <f>3/24000000*OO[[#This Row],[133 (05JUL1985 12:00:00)-Water Temperature (C)]]*OO[[#This Row],[75]]</f>
        <v>7.2029011593549991E-2</v>
      </c>
      <c r="BZ500" s="10">
        <f>3/24000000*OO[[#This Row],[134 (05JUL1985 15:00:00)-Water Temperature (C)]]*OO[[#This Row],[76]]</f>
        <v>7.9478185074749991E-2</v>
      </c>
      <c r="CA500" s="10">
        <f>3/24000000*OO[[#This Row],[135 (05JUL1985 18:00:00)-Water Temperature (C)]]*OO[[#This Row],[77]]</f>
        <v>8.6233632478299987E-2</v>
      </c>
      <c r="CB500" s="10">
        <f>3/24000000*OO[[#This Row],[136 (05JUL1985 21:00:00)-Water Temperature (C)]]*OO[[#This Row],[78]]</f>
        <v>9.1138680756174997E-2</v>
      </c>
      <c r="CC500" s="10">
        <f>3/24000000*OO[[#This Row],[137 (06JUL1985 00:00:00)-Water Temperature (C)]]*OO[[#This Row],[79]]</f>
        <v>9.4945250062775002E-2</v>
      </c>
      <c r="CD500" s="10">
        <f>3/24000000*OO[[#This Row],[138 (06JUL1985 03:00:00)-Water Temperature (C)]]*OO[[#This Row],[80]]</f>
        <v>9.8521942759499992E-2</v>
      </c>
      <c r="CE500" s="10">
        <f>3/24000000*OO[[#This Row],[139 (06JUL1985 06:00:00)-Water Temperature (C)]]*OO[[#This Row],[81]]</f>
        <v>0.10172271929463751</v>
      </c>
      <c r="CF500" s="10">
        <f>3/24000000*OO[[#This Row],[140 (06JUL1985 09:00:00)-Water Temperature (C)]]*OO[[#This Row],[82]]</f>
        <v>0.10508593813661249</v>
      </c>
      <c r="CG500" s="10">
        <f>3/24000000*OO[[#This Row],[141 (06JUL1985 12:00:00)-Water Temperature (C)]]*OO[[#This Row],[83]]</f>
        <v>0.10891158752489997</v>
      </c>
      <c r="CH500" s="10">
        <f>3/24000000*OO[[#This Row],[142 (06JUL1985 15:00:00)-Water Temperature (C)]]*OO[[#This Row],[84]]</f>
        <v>0.11242403021624998</v>
      </c>
      <c r="CI500" s="10">
        <f>3/24000000*OO[[#This Row],[143 (06JUL1985 18:00:00)-Water Temperature (C)]]*OO[[#This Row],[85]]</f>
        <v>0.11544344544974999</v>
      </c>
      <c r="CJ500" s="10">
        <f>3/24000000*OO[[#This Row],[144 (06JUL1985 21:00:00)-Water Temperature (C)]]*OO[[#This Row],[86]]</f>
        <v>0.11772695465224998</v>
      </c>
      <c r="CK500" s="10">
        <f>3/24000000*OO[[#This Row],[145 (07JUL1985 00:00:00)-Water Temperature (C)]]*OO[[#This Row],[87]]</f>
        <v>0.11891761212869997</v>
      </c>
      <c r="CL500" s="10">
        <f>3/24000000*OO[[#This Row],[146 (07JUL1985 03:00:00)-Water Temperature (C)]]*OO[[#This Row],[88]]</f>
        <v>0.119951494192125</v>
      </c>
      <c r="CM500" s="10">
        <f>3/24000000*OO[[#This Row],[147 (07JUL1985 06:00:00)-Water Temperature (C)]]*OO[[#This Row],[89]]</f>
        <v>0.12093555673217499</v>
      </c>
      <c r="CN500" s="10">
        <f>3/24000000*OO[[#This Row],[148 (07JUL1985 09:00:00)-Water Temperature (C)]]*OO[[#This Row],[90]]</f>
        <v>0.12263212488101251</v>
      </c>
      <c r="CO500" s="10">
        <f>3/24000000*OO[[#This Row],[149 (07JUL1985 12:00:00)-Water Temperature (C)]]*OO[[#This Row],[91]]</f>
        <v>0.124595638489875</v>
      </c>
      <c r="CP500" s="10">
        <f>3/24000000*OO[[#This Row],[150 (07JUL1985 15:00:00)-Water Temperature (C)]]*OO[[#This Row],[92]]</f>
        <v>0.12730234883143748</v>
      </c>
      <c r="CQ500" s="10">
        <f>3/24000000*OO[[#This Row],[151 (07JUL1985 18:00:00)-Water Temperature (C)]]*OO[[#This Row],[93]]</f>
        <v>0.13028070450199999</v>
      </c>
      <c r="CR500" s="10">
        <f>3/24000000*OO[[#This Row],[152 (07JUL1985 21:00:00)-Water Temperature (C)]]*OO[[#This Row],[94]]</f>
        <v>0.131623426443225</v>
      </c>
      <c r="CS500" s="10">
        <f>3/24000000*OO[[#This Row],[153 (08JUL1985 00:00:00)-Water Temperature (C)]]*OO[[#This Row],[95]]</f>
        <v>0.1309512429242875</v>
      </c>
      <c r="CT500" s="10">
        <f>3/24000000*OO[[#This Row],[154 (08JUL1985 03:00:00)-Water Temperature (C)]]*OO[[#This Row],[96]]</f>
        <v>0.13008970797142499</v>
      </c>
      <c r="CU500" s="10">
        <f>3/24000000*OO[[#This Row],[155 (08JUL1985 06:00:00)-Water Temperature (C)]]*OO[[#This Row],[97]]</f>
        <v>0.12947130401429999</v>
      </c>
      <c r="CV500" s="10">
        <f>3/24000000*OO[[#This Row],[156 (08JUL1985 09:00:00)-Water Temperature (C)]]*OO[[#This Row],[98]]</f>
        <v>0.12986940105292499</v>
      </c>
      <c r="CW500" s="10">
        <f>3/24000000*OO[[#This Row],[157 (08JUL1985 12:00:00)-Water Temperature (C)]]*OO[[#This Row],[99]]</f>
        <v>0.12988980849585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0</v>
      </c>
      <c r="AC501" s="10">
        <f>3/24000000*OO[[#This Row],[85 (29JUN1985 12:00:00)-Water Temperature (C)]]*OO[[#This Row],[27]]</f>
        <v>0</v>
      </c>
      <c r="AD501" s="10">
        <f>3/24000000*OO[[#This Row],[86 (29JUN1985 15:00:00)-Water Temperature (C)]]*OO[[#This Row],[28]]</f>
        <v>0</v>
      </c>
      <c r="AE501" s="10">
        <f>3/24000000*OO[[#This Row],[88 (29JUN1985 21:00:00)-Water Temperature (C)]]*OO[[#This Row],[30]]</f>
        <v>0</v>
      </c>
      <c r="AF501" s="10">
        <f>3/24000000*OO[[#This Row],[88 (29JUN1985 21:00:00)-Water Temperature (C)]]*OO[[#This Row],[30]]</f>
        <v>0</v>
      </c>
      <c r="AG501" s="10">
        <f>3/24000000*OO[[#This Row],[89 (30JUN1985 00:00:00)-Water Temperature (C)]]*OO[[#This Row],[31]]</f>
        <v>1.8304058725612497E-42</v>
      </c>
      <c r="AH501" s="10">
        <f>3/24000000*OO[[#This Row],[90 (30JUN1985 03:00:00)-Water Temperature (C)]]*OO[[#This Row],[32]]</f>
        <v>3.4441157726071248E-38</v>
      </c>
      <c r="AI501" s="10">
        <f>3/24000000*OO[[#This Row],[91 (30JUN1985 06:00:00)-Water Temperature (C)]]*OO[[#This Row],[33]]</f>
        <v>1.70335429102275E-34</v>
      </c>
      <c r="AJ501" s="10">
        <f>3/24000000*OO[[#This Row],[92 (30JUN1985 09:00:00)-Water Temperature (C)]]*OO[[#This Row],[34]]</f>
        <v>3.0130643668947495E-31</v>
      </c>
      <c r="AK501" s="10">
        <f>3/24000000*OO[[#This Row],[93 (30JUN1985 12:00:00)-Water Temperature (C)]]*OO[[#This Row],[35]]</f>
        <v>2.3735779807538746E-28</v>
      </c>
      <c r="AL501" s="10">
        <f>3/24000000*OO[[#This Row],[94 (30JUN1985 15:00:00)-Water Temperature (C)]]*OO[[#This Row],[36]]</f>
        <v>9.4954101914099998E-26</v>
      </c>
      <c r="AM501" s="10">
        <f>3/24000000*OO[[#This Row],[95 (30JUN1985 18:00:00)-Water Temperature (C)]]*OO[[#This Row],[37]]</f>
        <v>2.0952101298342501E-23</v>
      </c>
      <c r="AN501" s="10">
        <f>3/24000000*OO[[#This Row],[96 (30JUN1985 21:00:00)-Water Temperature (C)]]*OO[[#This Row],[38]]</f>
        <v>2.6946154168928752E-21</v>
      </c>
      <c r="AO501" s="10">
        <f>3/24000000*OO[[#This Row],[97 (01JUL1985 00:00:00)-Water Temperature (C)]]*OO[[#This Row],[39]]</f>
        <v>2.1663482257006249E-19</v>
      </c>
      <c r="AP501" s="10">
        <f>3/24000000*OO[[#This Row],[98 (01JUL1985 03:00:00)-Water Temperature (C)]]*OO[[#This Row],[40]]</f>
        <v>1.1575065857249999E-17</v>
      </c>
      <c r="AQ501" s="10">
        <f>3/24000000*OO[[#This Row],[99 (01JUL1985 06:00:00)-Water Temperature (C)]]*OO[[#This Row],[41]]</f>
        <v>4.3110389980950003E-16</v>
      </c>
      <c r="AR501" s="10">
        <f>3/24000000*OO[[#This Row],[100 (01JUL1985 09:00:00)-Water Temperature (C)]]*OO[[#This Row],[42]]</f>
        <v>1.1649757147498748E-14</v>
      </c>
      <c r="AS501" s="10">
        <f>3/24000000*OO[[#This Row],[101 (01JUL1985 12:00:00)-Water Temperature (C)]]*OO[[#This Row],[43]]</f>
        <v>2.3307443803227499E-13</v>
      </c>
      <c r="AT501" s="10">
        <f>3/24000000*OO[[#This Row],[102 (01JUL1985 15:00:00)-Water Temperature (C)]]*OO[[#This Row],[44]]</f>
        <v>3.5343344384156248E-12</v>
      </c>
      <c r="AU501" s="10">
        <f>3/24000000*OO[[#This Row],[103 (01JUL1985 18:00:00)-Water Temperature (C)]]*OO[[#This Row],[45]]</f>
        <v>4.1255186117667497E-11</v>
      </c>
      <c r="AV501" s="10">
        <f>3/24000000*OO[[#This Row],[104 (01JUL1985 21:00:00)-Water Temperature (C)]]*OO[[#This Row],[46]]</f>
        <v>3.8015221312207498E-10</v>
      </c>
      <c r="AW501" s="10">
        <f>3/24000000*OO[[#This Row],[105 (02JUL1985 00:00:00)-Water Temperature (C)]]*OO[[#This Row],[47]]</f>
        <v>2.8219469627891247E-9</v>
      </c>
      <c r="AX501" s="10">
        <f>3/24000000*OO[[#This Row],[106 (02JUL1985 03:00:00)-Water Temperature (C)]]*OO[[#This Row],[48]]</f>
        <v>1.7289882786509998E-8</v>
      </c>
      <c r="AY501" s="10">
        <f>3/24000000*OO[[#This Row],[107 (02JUL1985 06:00:00)-Water Temperature (C)]]*OO[[#This Row],[49]]</f>
        <v>8.9325344304574987E-8</v>
      </c>
      <c r="AZ501" s="10">
        <f>3/24000000*OO[[#This Row],[108 (02JUL1985 09:00:00)-Water Temperature (C)]]*OO[[#This Row],[50]]</f>
        <v>3.9907941313340005E-7</v>
      </c>
      <c r="BA501" s="10">
        <f>3/24000000*OO[[#This Row],[109 (02JUL1985 12:00:00)-Water Temperature (C)]]*OO[[#This Row],[51]]</f>
        <v>1.5491941976875002E-6</v>
      </c>
      <c r="BB501" s="10">
        <f>3/24000000*OO[[#This Row],[110 (02JUL1985 15:00:00)-Water Temperature (C)]]*OO[[#This Row],[52]]</f>
        <v>5.2800169514950006E-6</v>
      </c>
      <c r="BC501" s="10">
        <f>3/24000000*OO[[#This Row],[111 (02JUL1985 18:00:00)-Water Temperature (C)]]*OO[[#This Row],[53]]</f>
        <v>1.5878489557396252E-5</v>
      </c>
      <c r="BD501" s="10">
        <f>3/24000000*OO[[#This Row],[112 (02JUL1985 21:00:00)-Water Temperature (C)]]*OO[[#This Row],[54]]</f>
        <v>4.2199451672850001E-5</v>
      </c>
      <c r="BE501" s="10">
        <f>3/24000000*OO[[#This Row],[113 (03JUL1985 00:00:00)-Water Temperature (C)]]*OO[[#This Row],[55]]</f>
        <v>1.0086205826655E-4</v>
      </c>
      <c r="BF501" s="10">
        <f>3/24000000*OO[[#This Row],[114 (03JUL1985 03:00:00)-Water Temperature (C)]]*OO[[#This Row],[56]]</f>
        <v>2.19517288245875E-4</v>
      </c>
      <c r="BG501" s="10">
        <f>3/24000000*OO[[#This Row],[115 (03JUL1985 06:00:00)-Water Temperature (C)]]*OO[[#This Row],[57]]</f>
        <v>4.4088959529781243E-4</v>
      </c>
      <c r="BH501" s="10">
        <f>3/24000000*OO[[#This Row],[116 (03JUL1985 09:00:00)-Water Temperature (C)]]*OO[[#This Row],[58]]</f>
        <v>8.3225849759999994E-4</v>
      </c>
      <c r="BI501" s="10">
        <f>3/24000000*OO[[#This Row],[117 (03JUL1985 12:00:00)-Water Temperature (C)]]*OO[[#This Row],[59]]</f>
        <v>1.4889573130725002E-3</v>
      </c>
      <c r="BJ501" s="10">
        <f>3/24000000*OO[[#This Row],[118 (03JUL1985 15:00:00)-Water Temperature (C)]]*OO[[#This Row],[60]]</f>
        <v>2.5225342160215001E-3</v>
      </c>
      <c r="BK501" s="10">
        <f>3/24000000*OO[[#This Row],[119 (03JUL1985 18:00:00)-Water Temperature (C)]]*OO[[#This Row],[61]]</f>
        <v>3.9982802491957507E-3</v>
      </c>
      <c r="BL501" s="10">
        <f>3/24000000*OO[[#This Row],[120 (03JUL1985 21:00:00)-Water Temperature (C)]]*OO[[#This Row],[62]]</f>
        <v>5.942070166242E-3</v>
      </c>
      <c r="BM501" s="10">
        <f>3/24000000*OO[[#This Row],[121 (04JUL1985 00:00:00)-Water Temperature (C)]]*OO[[#This Row],[63]]</f>
        <v>8.3894492545324995E-3</v>
      </c>
      <c r="BN501" s="10">
        <f>3/24000000*OO[[#This Row],[122 (04JUL1985 03:00:00)-Water Temperature (C)]]*OO[[#This Row],[64]]</f>
        <v>1.13762817028575E-2</v>
      </c>
      <c r="BO501" s="10">
        <f>3/24000000*OO[[#This Row],[123 (04JUL1985 06:00:00)-Water Temperature (C)]]*OO[[#This Row],[65]]</f>
        <v>1.490638797360375E-2</v>
      </c>
      <c r="BP501" s="10">
        <f>3/24000000*OO[[#This Row],[124 (04JUL1985 09:00:00)-Water Temperature (C)]]*OO[[#This Row],[66]]</f>
        <v>1.9119769297379997E-2</v>
      </c>
      <c r="BQ501" s="10">
        <f>3/24000000*OO[[#This Row],[125 (04JUL1985 12:00:00)-Water Temperature (C)]]*OO[[#This Row],[67]]</f>
        <v>2.3882879984600001E-2</v>
      </c>
      <c r="BR501" s="10">
        <f>3/24000000*OO[[#This Row],[126 (04JUL1985 15:00:00)-Water Temperature (C)]]*OO[[#This Row],[68]]</f>
        <v>2.8949781466443749E-2</v>
      </c>
      <c r="BS501" s="10">
        <f>3/24000000*OO[[#This Row],[127 (04JUL1985 18:00:00)-Water Temperature (C)]]*OO[[#This Row],[69]]</f>
        <v>3.4262087544396247E-2</v>
      </c>
      <c r="BT501" s="10">
        <f>3/24000000*OO[[#This Row],[128 (04JUL1985 21:00:00)-Water Temperature (C)]]*OO[[#This Row],[70]]</f>
        <v>3.9818213923390001E-2</v>
      </c>
      <c r="BU501" s="10">
        <f>3/24000000*OO[[#This Row],[129 (05JUL1985 00:00:00)-Water Temperature (C)]]*OO[[#This Row],[71]]</f>
        <v>4.5428459313562493E-2</v>
      </c>
      <c r="BV501" s="10">
        <f>3/24000000*OO[[#This Row],[130 (05JUL1985 03:00:00)-Water Temperature (C)]]*OO[[#This Row],[72]]</f>
        <v>5.10328468348425E-2</v>
      </c>
      <c r="BW501" s="10">
        <f>3/24000000*OO[[#This Row],[131 (05JUL1985 06:00:00)-Water Temperature (C)]]*OO[[#This Row],[73]]</f>
        <v>5.6555361010445004E-2</v>
      </c>
      <c r="BX501" s="10">
        <f>3/24000000*OO[[#This Row],[132 (05JUL1985 09:00:00)-Water Temperature (C)]]*OO[[#This Row],[74]]</f>
        <v>6.2625861927524992E-2</v>
      </c>
      <c r="BY501" s="10">
        <f>3/24000000*OO[[#This Row],[133 (05JUL1985 12:00:00)-Water Temperature (C)]]*OO[[#This Row],[75]]</f>
        <v>6.9699700959300004E-2</v>
      </c>
      <c r="BZ501" s="10">
        <f>3/24000000*OO[[#This Row],[134 (05JUL1985 15:00:00)-Water Temperature (C)]]*OO[[#This Row],[76]]</f>
        <v>7.7588804667375E-2</v>
      </c>
      <c r="CA501" s="10">
        <f>3/24000000*OO[[#This Row],[135 (05JUL1985 18:00:00)-Water Temperature (C)]]*OO[[#This Row],[77]]</f>
        <v>8.4865708393012496E-2</v>
      </c>
      <c r="CB501" s="10">
        <f>3/24000000*OO[[#This Row],[136 (05JUL1985 21:00:00)-Water Temperature (C)]]*OO[[#This Row],[78]]</f>
        <v>9.0354800114699999E-2</v>
      </c>
      <c r="CC501" s="10">
        <f>3/24000000*OO[[#This Row],[137 (06JUL1985 00:00:00)-Water Temperature (C)]]*OO[[#This Row],[79]]</f>
        <v>9.4782994870375004E-2</v>
      </c>
      <c r="CD501" s="10">
        <f>3/24000000*OO[[#This Row],[138 (06JUL1985 03:00:00)-Water Temperature (C)]]*OO[[#This Row],[80]]</f>
        <v>9.9006738731050009E-2</v>
      </c>
      <c r="CE501" s="10">
        <f>3/24000000*OO[[#This Row],[139 (06JUL1985 06:00:00)-Water Temperature (C)]]*OO[[#This Row],[81]]</f>
        <v>0.1028752260289625</v>
      </c>
      <c r="CF501" s="10">
        <f>3/24000000*OO[[#This Row],[140 (06JUL1985 09:00:00)-Water Temperature (C)]]*OO[[#This Row],[82]]</f>
        <v>0.10693022224679999</v>
      </c>
      <c r="CG501" s="10">
        <f>3/24000000*OO[[#This Row],[141 (06JUL1985 12:00:00)-Water Temperature (C)]]*OO[[#This Row],[83]]</f>
        <v>0.11147679619121249</v>
      </c>
      <c r="CH501" s="10">
        <f>3/24000000*OO[[#This Row],[142 (06JUL1985 15:00:00)-Water Temperature (C)]]*OO[[#This Row],[84]]</f>
        <v>0.11571013490759999</v>
      </c>
      <c r="CI501" s="10">
        <f>3/24000000*OO[[#This Row],[143 (06JUL1985 18:00:00)-Water Temperature (C)]]*OO[[#This Row],[85]]</f>
        <v>0.11944921387525</v>
      </c>
      <c r="CJ501" s="10">
        <f>3/24000000*OO[[#This Row],[144 (06JUL1985 21:00:00)-Water Temperature (C)]]*OO[[#This Row],[86]]</f>
        <v>0.12241826895349998</v>
      </c>
      <c r="CK501" s="10">
        <f>3/24000000*OO[[#This Row],[145 (07JUL1985 00:00:00)-Water Temperature (C)]]*OO[[#This Row],[87]]</f>
        <v>0.12424026901131248</v>
      </c>
      <c r="CL501" s="10">
        <f>3/24000000*OO[[#This Row],[146 (07JUL1985 03:00:00)-Water Temperature (C)]]*OO[[#This Row],[88]]</f>
        <v>0.12588842311513748</v>
      </c>
      <c r="CM501" s="10">
        <f>3/24000000*OO[[#This Row],[147 (07JUL1985 06:00:00)-Water Temperature (C)]]*OO[[#This Row],[89]]</f>
        <v>0.1274779700376</v>
      </c>
      <c r="CN501" s="10">
        <f>3/24000000*OO[[#This Row],[148 (07JUL1985 09:00:00)-Water Temperature (C)]]*OO[[#This Row],[90]]</f>
        <v>0.12981784031597499</v>
      </c>
      <c r="CO501" s="10">
        <f>3/24000000*OO[[#This Row],[149 (07JUL1985 12:00:00)-Water Temperature (C)]]*OO[[#This Row],[91]]</f>
        <v>0.13244642849789998</v>
      </c>
      <c r="CP501" s="10">
        <f>3/24000000*OO[[#This Row],[150 (07JUL1985 15:00:00)-Water Temperature (C)]]*OO[[#This Row],[92]]</f>
        <v>0.13586049744434997</v>
      </c>
      <c r="CQ501" s="10">
        <f>3/24000000*OO[[#This Row],[151 (07JUL1985 18:00:00)-Water Temperature (C)]]*OO[[#This Row],[93]]</f>
        <v>0.1395654015708</v>
      </c>
      <c r="CR501" s="10">
        <f>3/24000000*OO[[#This Row],[152 (07JUL1985 21:00:00)-Water Temperature (C)]]*OO[[#This Row],[94]]</f>
        <v>0.14149007747258749</v>
      </c>
      <c r="CS501" s="10">
        <f>3/24000000*OO[[#This Row],[153 (08JUL1985 00:00:00)-Water Temperature (C)]]*OO[[#This Row],[95]]</f>
        <v>0.14122437398368748</v>
      </c>
      <c r="CT501" s="10">
        <f>3/24000000*OO[[#This Row],[154 (08JUL1985 03:00:00)-Water Temperature (C)]]*OO[[#This Row],[96]]</f>
        <v>0.140739826290225</v>
      </c>
      <c r="CU501" s="10">
        <f>3/24000000*OO[[#This Row],[155 (08JUL1985 06:00:00)-Water Temperature (C)]]*OO[[#This Row],[97]]</f>
        <v>0.1405082371717</v>
      </c>
      <c r="CV501" s="10">
        <f>3/24000000*OO[[#This Row],[156 (08JUL1985 09:00:00)-Water Temperature (C)]]*OO[[#This Row],[98]]</f>
        <v>0.14137777187324999</v>
      </c>
      <c r="CW501" s="10">
        <f>3/24000000*OO[[#This Row],[157 (08JUL1985 12:00:00)-Water Temperature (C)]]*OO[[#This Row],[99]]</f>
        <v>0.14181742212592499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0</v>
      </c>
      <c r="AC502" s="10">
        <f>3/24000000*OO[[#This Row],[85 (29JUN1985 12:00:00)-Water Temperature (C)]]*OO[[#This Row],[27]]</f>
        <v>0</v>
      </c>
      <c r="AD502" s="10">
        <f>3/24000000*OO[[#This Row],[86 (29JUN1985 15:00:00)-Water Temperature (C)]]*OO[[#This Row],[28]]</f>
        <v>0</v>
      </c>
      <c r="AE502" s="10">
        <f>3/24000000*OO[[#This Row],[88 (29JUN1985 21:00:00)-Water Temperature (C)]]*OO[[#This Row],[30]]</f>
        <v>0</v>
      </c>
      <c r="AF502" s="10">
        <f>3/24000000*OO[[#This Row],[88 (29JUN1985 21:00:00)-Water Temperature (C)]]*OO[[#This Row],[30]]</f>
        <v>0</v>
      </c>
      <c r="AG502" s="10">
        <f>3/24000000*OO[[#This Row],[89 (30JUN1985 00:00:00)-Water Temperature (C)]]*OO[[#This Row],[31]]</f>
        <v>4.8561935663999993E-43</v>
      </c>
      <c r="AH502" s="10">
        <f>3/24000000*OO[[#This Row],[90 (30JUN1985 03:00:00)-Water Temperature (C)]]*OO[[#This Row],[32]]</f>
        <v>9.8916778333274995E-39</v>
      </c>
      <c r="AI502" s="10">
        <f>3/24000000*OO[[#This Row],[91 (30JUN1985 06:00:00)-Water Temperature (C)]]*OO[[#This Row],[33]]</f>
        <v>5.2521545040500001E-35</v>
      </c>
      <c r="AJ502" s="10">
        <f>3/24000000*OO[[#This Row],[92 (30JUN1985 09:00:00)-Water Temperature (C)]]*OO[[#This Row],[34]]</f>
        <v>9.8736952830312506E-32</v>
      </c>
      <c r="AK502" s="10">
        <f>3/24000000*OO[[#This Row],[93 (30JUN1985 12:00:00)-Water Temperature (C)]]*OO[[#This Row],[35]]</f>
        <v>8.2151804938050006E-29</v>
      </c>
      <c r="AL502" s="10">
        <f>3/24000000*OO[[#This Row],[94 (30JUN1985 15:00:00)-Water Temperature (C)]]*OO[[#This Row],[36]]</f>
        <v>3.4572416127092499E-26</v>
      </c>
      <c r="AM502" s="10">
        <f>3/24000000*OO[[#This Row],[95 (30JUN1985 18:00:00)-Water Temperature (C)]]*OO[[#This Row],[37]]</f>
        <v>8.0130854650025E-24</v>
      </c>
      <c r="AN502" s="10">
        <f>3/24000000*OO[[#This Row],[96 (30JUN1985 21:00:00)-Water Temperature (C)]]*OO[[#This Row],[38]]</f>
        <v>1.07989184076525E-21</v>
      </c>
      <c r="AO502" s="10">
        <f>3/24000000*OO[[#This Row],[97 (01JUL1985 00:00:00)-Water Temperature (C)]]*OO[[#This Row],[39]]</f>
        <v>9.0710243697975002E-20</v>
      </c>
      <c r="AP502" s="10">
        <f>3/24000000*OO[[#This Row],[98 (01JUL1985 03:00:00)-Water Temperature (C)]]*OO[[#This Row],[40]]</f>
        <v>5.0546032462664989E-18</v>
      </c>
      <c r="AQ502" s="10">
        <f>3/24000000*OO[[#This Row],[99 (01JUL1985 06:00:00)-Water Temperature (C)]]*OO[[#This Row],[41]]</f>
        <v>1.9599997517499998E-16</v>
      </c>
      <c r="AR502" s="10">
        <f>3/24000000*OO[[#This Row],[100 (01JUL1985 09:00:00)-Water Temperature (C)]]*OO[[#This Row],[42]]</f>
        <v>5.5111628414000006E-15</v>
      </c>
      <c r="AS502" s="10">
        <f>3/24000000*OO[[#This Row],[101 (01JUL1985 12:00:00)-Water Temperature (C)]]*OO[[#This Row],[43]]</f>
        <v>1.1459797972245E-13</v>
      </c>
      <c r="AT502" s="10">
        <f>3/24000000*OO[[#This Row],[102 (01JUL1985 15:00:00)-Water Temperature (C)]]*OO[[#This Row],[44]]</f>
        <v>1.8042024296274999E-12</v>
      </c>
      <c r="AU502" s="10">
        <f>3/24000000*OO[[#This Row],[103 (01JUL1985 18:00:00)-Water Temperature (C)]]*OO[[#This Row],[45]]</f>
        <v>2.1837667848525E-11</v>
      </c>
      <c r="AV502" s="10">
        <f>3/24000000*OO[[#This Row],[104 (01JUL1985 21:00:00)-Water Temperature (C)]]*OO[[#This Row],[46]]</f>
        <v>2.0843959803725E-10</v>
      </c>
      <c r="AW502" s="10">
        <f>3/24000000*OO[[#This Row],[105 (02JUL1985 00:00:00)-Water Temperature (C)]]*OO[[#This Row],[47]]</f>
        <v>1.6009541873389999E-9</v>
      </c>
      <c r="AX502" s="10">
        <f>3/24000000*OO[[#This Row],[106 (02JUL1985 03:00:00)-Water Temperature (C)]]*OO[[#This Row],[48]]</f>
        <v>1.01380838032125E-8</v>
      </c>
      <c r="AY502" s="10">
        <f>3/24000000*OO[[#This Row],[107 (02JUL1985 06:00:00)-Water Temperature (C)]]*OO[[#This Row],[49]]</f>
        <v>5.4071927216282494E-8</v>
      </c>
      <c r="AZ502" s="10">
        <f>3/24000000*OO[[#This Row],[108 (02JUL1985 09:00:00)-Water Temperature (C)]]*OO[[#This Row],[50]]</f>
        <v>2.4930459771187501E-7</v>
      </c>
      <c r="BA502" s="10">
        <f>3/24000000*OO[[#This Row],[109 (02JUL1985 12:00:00)-Water Temperature (C)]]*OO[[#This Row],[51]]</f>
        <v>9.9778251306049995E-7</v>
      </c>
      <c r="BB502" s="10">
        <f>3/24000000*OO[[#This Row],[110 (02JUL1985 15:00:00)-Water Temperature (C)]]*OO[[#This Row],[52]]</f>
        <v>3.5025544106770001E-6</v>
      </c>
      <c r="BC502" s="10">
        <f>3/24000000*OO[[#This Row],[111 (02JUL1985 18:00:00)-Water Temperature (C)]]*OO[[#This Row],[53]]</f>
        <v>1.0837077160420001E-5</v>
      </c>
      <c r="BD502" s="10">
        <f>3/24000000*OO[[#This Row],[112 (02JUL1985 21:00:00)-Water Temperature (C)]]*OO[[#This Row],[54]]</f>
        <v>2.9599178336455005E-5</v>
      </c>
      <c r="BE502" s="10">
        <f>3/24000000*OO[[#This Row],[113 (03JUL1985 00:00:00)-Water Temperature (C)]]*OO[[#This Row],[55]]</f>
        <v>7.2652187367850004E-5</v>
      </c>
      <c r="BF502" s="10">
        <f>3/24000000*OO[[#This Row],[114 (03JUL1985 03:00:00)-Water Temperature (C)]]*OO[[#This Row],[56]]</f>
        <v>1.622545992146625E-4</v>
      </c>
      <c r="BG502" s="10">
        <f>3/24000000*OO[[#This Row],[115 (03JUL1985 06:00:00)-Water Temperature (C)]]*OO[[#This Row],[57]]</f>
        <v>3.3407417228805E-4</v>
      </c>
      <c r="BH502" s="10">
        <f>3/24000000*OO[[#This Row],[116 (03JUL1985 09:00:00)-Water Temperature (C)]]*OO[[#This Row],[58]]</f>
        <v>6.4613654307674997E-4</v>
      </c>
      <c r="BI502" s="10">
        <f>3/24000000*OO[[#This Row],[117 (03JUL1985 12:00:00)-Water Temperature (C)]]*OO[[#This Row],[59]]</f>
        <v>1.1835274428437499E-3</v>
      </c>
      <c r="BJ502" s="10">
        <f>3/24000000*OO[[#This Row],[118 (03JUL1985 15:00:00)-Water Temperature (C)]]*OO[[#This Row],[60]]</f>
        <v>2.0505555748431248E-3</v>
      </c>
      <c r="BK502" s="10">
        <f>3/24000000*OO[[#This Row],[119 (03JUL1985 18:00:00)-Water Temperature (C)]]*OO[[#This Row],[61]]</f>
        <v>3.3188883054829999E-3</v>
      </c>
      <c r="BL502" s="10">
        <f>3/24000000*OO[[#This Row],[120 (03JUL1985 21:00:00)-Water Temperature (C)]]*OO[[#This Row],[62]]</f>
        <v>5.0299971951762498E-3</v>
      </c>
      <c r="BM502" s="10">
        <f>3/24000000*OO[[#This Row],[121 (04JUL1985 00:00:00)-Water Temperature (C)]]*OO[[#This Row],[63]]</f>
        <v>7.2355048176374987E-3</v>
      </c>
      <c r="BN502" s="10">
        <f>3/24000000*OO[[#This Row],[122 (04JUL1985 03:00:00)-Water Temperature (C)]]*OO[[#This Row],[64]]</f>
        <v>9.9887072828374994E-3</v>
      </c>
      <c r="BO502" s="10">
        <f>3/24000000*OO[[#This Row],[123 (04JUL1985 06:00:00)-Water Temperature (C)]]*OO[[#This Row],[65]]</f>
        <v>1.3312246202904998E-2</v>
      </c>
      <c r="BP502" s="10">
        <f>3/24000000*OO[[#This Row],[124 (04JUL1985 09:00:00)-Water Temperature (C)]]*OO[[#This Row],[66]]</f>
        <v>1.7355148929562501E-2</v>
      </c>
      <c r="BQ502" s="10">
        <f>3/24000000*OO[[#This Row],[125 (04JUL1985 12:00:00)-Water Temperature (C)]]*OO[[#This Row],[67]]</f>
        <v>2.2014552085559996E-2</v>
      </c>
      <c r="BR502" s="10">
        <f>3/24000000*OO[[#This Row],[126 (04JUL1985 15:00:00)-Water Temperature (C)]]*OO[[#This Row],[68]]</f>
        <v>2.7068484915824999E-2</v>
      </c>
      <c r="BS502" s="10">
        <f>3/24000000*OO[[#This Row],[127 (04JUL1985 18:00:00)-Water Temperature (C)]]*OO[[#This Row],[69]]</f>
        <v>3.2467789424602503E-2</v>
      </c>
      <c r="BT502" s="10">
        <f>3/24000000*OO[[#This Row],[128 (04JUL1985 21:00:00)-Water Temperature (C)]]*OO[[#This Row],[70]]</f>
        <v>3.8213754916511251E-2</v>
      </c>
      <c r="BU502" s="10">
        <f>3/24000000*OO[[#This Row],[129 (05JUL1985 00:00:00)-Water Temperature (C)]]*OO[[#This Row],[71]]</f>
        <v>4.4120532196944999E-2</v>
      </c>
      <c r="BV502" s="10">
        <f>3/24000000*OO[[#This Row],[130 (05JUL1985 03:00:00)-Water Temperature (C)]]*OO[[#This Row],[72]]</f>
        <v>5.0124444883557495E-2</v>
      </c>
      <c r="BW502" s="10">
        <f>3/24000000*OO[[#This Row],[131 (05JUL1985 06:00:00)-Water Temperature (C)]]*OO[[#This Row],[73]]</f>
        <v>5.6139223003700001E-2</v>
      </c>
      <c r="BX502" s="10">
        <f>3/24000000*OO[[#This Row],[132 (05JUL1985 09:00:00)-Water Temperature (C)]]*OO[[#This Row],[74]]</f>
        <v>6.2802671828099996E-2</v>
      </c>
      <c r="BY502" s="10">
        <f>3/24000000*OO[[#This Row],[133 (05JUL1985 12:00:00)-Water Temperature (C)]]*OO[[#This Row],[75]]</f>
        <v>7.0589541590749982E-2</v>
      </c>
      <c r="BZ502" s="10">
        <f>3/24000000*OO[[#This Row],[134 (05JUL1985 15:00:00)-Water Temperature (C)]]*OO[[#This Row],[76]]</f>
        <v>7.9315749056699997E-2</v>
      </c>
      <c r="CA502" s="10">
        <f>3/24000000*OO[[#This Row],[135 (05JUL1985 18:00:00)-Water Temperature (C)]]*OO[[#This Row],[77]]</f>
        <v>8.7484802023587493E-2</v>
      </c>
      <c r="CB502" s="10">
        <f>3/24000000*OO[[#This Row],[136 (05JUL1985 21:00:00)-Water Temperature (C)]]*OO[[#This Row],[78]]</f>
        <v>9.384457443090001E-2</v>
      </c>
      <c r="CC502" s="10">
        <f>3/24000000*OO[[#This Row],[137 (06JUL1985 00:00:00)-Water Temperature (C)]]*OO[[#This Row],[79]]</f>
        <v>9.9142876651499998E-2</v>
      </c>
      <c r="CD502" s="10">
        <f>3/24000000*OO[[#This Row],[138 (06JUL1985 03:00:00)-Water Temperature (C)]]*OO[[#This Row],[80]]</f>
        <v>0.104275473748425</v>
      </c>
      <c r="CE502" s="10">
        <f>3/24000000*OO[[#This Row],[139 (06JUL1985 06:00:00)-Water Temperature (C)]]*OO[[#This Row],[81]]</f>
        <v>0.1090665261513</v>
      </c>
      <c r="CF502" s="10">
        <f>3/24000000*OO[[#This Row],[140 (06JUL1985 09:00:00)-Water Temperature (C)]]*OO[[#This Row],[82]]</f>
        <v>0.1140913820600625</v>
      </c>
      <c r="CG502" s="10">
        <f>3/24000000*OO[[#This Row],[141 (06JUL1985 12:00:00)-Water Temperature (C)]]*OO[[#This Row],[83]]</f>
        <v>0.11967226294105</v>
      </c>
      <c r="CH502" s="10">
        <f>3/24000000*OO[[#This Row],[142 (06JUL1985 15:00:00)-Water Temperature (C)]]*OO[[#This Row],[84]]</f>
        <v>0.12492828525849999</v>
      </c>
      <c r="CI502" s="10">
        <f>3/24000000*OO[[#This Row],[143 (06JUL1985 18:00:00)-Water Temperature (C)]]*OO[[#This Row],[85]]</f>
        <v>0.12965789633985</v>
      </c>
      <c r="CJ502" s="10">
        <f>3/24000000*OO[[#This Row],[144 (06JUL1985 21:00:00)-Water Temperature (C)]]*OO[[#This Row],[86]]</f>
        <v>0.13355376648574999</v>
      </c>
      <c r="CK502" s="10">
        <f>3/24000000*OO[[#This Row],[145 (07JUL1985 00:00:00)-Water Temperature (C)]]*OO[[#This Row],[87]]</f>
        <v>0.13618524165819998</v>
      </c>
      <c r="CL502" s="10">
        <f>3/24000000*OO[[#This Row],[146 (07JUL1985 03:00:00)-Water Temperature (C)]]*OO[[#This Row],[88]]</f>
        <v>0.13862661184102498</v>
      </c>
      <c r="CM502" s="10">
        <f>3/24000000*OO[[#This Row],[147 (07JUL1985 06:00:00)-Water Temperature (C)]]*OO[[#This Row],[89]]</f>
        <v>0.14100016413194999</v>
      </c>
      <c r="CN502" s="10">
        <f>3/24000000*OO[[#This Row],[148 (07JUL1985 09:00:00)-Water Temperature (C)]]*OO[[#This Row],[90]]</f>
        <v>0.14421868731995</v>
      </c>
      <c r="CO502" s="10">
        <f>3/24000000*OO[[#This Row],[149 (07JUL1985 12:00:00)-Water Temperature (C)]]*OO[[#This Row],[91]]</f>
        <v>0.1477569740623125</v>
      </c>
      <c r="CP502" s="10">
        <f>3/24000000*OO[[#This Row],[150 (07JUL1985 15:00:00)-Water Temperature (C)]]*OO[[#This Row],[92]]</f>
        <v>0.152183174897425</v>
      </c>
      <c r="CQ502" s="10">
        <f>3/24000000*OO[[#This Row],[151 (07JUL1985 18:00:00)-Water Temperature (C)]]*OO[[#This Row],[93]]</f>
        <v>0.1569345523846</v>
      </c>
      <c r="CR502" s="10">
        <f>3/24000000*OO[[#This Row],[152 (07JUL1985 21:00:00)-Water Temperature (C)]]*OO[[#This Row],[94]]</f>
        <v>0.159642630571875</v>
      </c>
      <c r="CS502" s="10">
        <f>3/24000000*OO[[#This Row],[153 (08JUL1985 00:00:00)-Water Temperature (C)]]*OO[[#This Row],[95]]</f>
        <v>0.15983114368106252</v>
      </c>
      <c r="CT502" s="10">
        <f>3/24000000*OO[[#This Row],[154 (08JUL1985 03:00:00)-Water Temperature (C)]]*OO[[#This Row],[96]]</f>
        <v>0.15978192737335001</v>
      </c>
      <c r="CU502" s="10">
        <f>3/24000000*OO[[#This Row],[155 (08JUL1985 06:00:00)-Water Temperature (C)]]*OO[[#This Row],[97]]</f>
        <v>0.16001790234893751</v>
      </c>
      <c r="CV502" s="10">
        <f>3/24000000*OO[[#This Row],[156 (08JUL1985 09:00:00)-Water Temperature (C)]]*OO[[#This Row],[98]]</f>
        <v>0.16151899482292498</v>
      </c>
      <c r="CW502" s="10">
        <f>3/24000000*OO[[#This Row],[157 (08JUL1985 12:00:00)-Water Temperature (C)]]*OO[[#This Row],[99]]</f>
        <v>0.16249985920918747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0</v>
      </c>
      <c r="AC503" s="10">
        <f>3/24000000*OO[[#This Row],[85 (29JUN1985 12:00:00)-Water Temperature (C)]]*OO[[#This Row],[27]]</f>
        <v>0</v>
      </c>
      <c r="AD503" s="10">
        <f>3/24000000*OO[[#This Row],[86 (29JUN1985 15:00:00)-Water Temperature (C)]]*OO[[#This Row],[28]]</f>
        <v>0</v>
      </c>
      <c r="AE503" s="10">
        <f>3/24000000*OO[[#This Row],[88 (29JUN1985 21:00:00)-Water Temperature (C)]]*OO[[#This Row],[30]]</f>
        <v>0</v>
      </c>
      <c r="AF503" s="10">
        <f>3/24000000*OO[[#This Row],[88 (29JUN1985 21:00:00)-Water Temperature (C)]]*OO[[#This Row],[30]]</f>
        <v>0</v>
      </c>
      <c r="AG503" s="10">
        <f>3/24000000*OO[[#This Row],[89 (30JUN1985 00:00:00)-Water Temperature (C)]]*OO[[#This Row],[31]]</f>
        <v>1.2958073804651248E-43</v>
      </c>
      <c r="AH503" s="10">
        <f>3/24000000*OO[[#This Row],[90 (30JUN1985 03:00:00)-Water Temperature (C)]]*OO[[#This Row],[32]]</f>
        <v>2.8698917997691254E-39</v>
      </c>
      <c r="AI503" s="10">
        <f>3/24000000*OO[[#This Row],[91 (30JUN1985 06:00:00)-Water Temperature (C)]]*OO[[#This Row],[33]]</f>
        <v>1.641260274435E-35</v>
      </c>
      <c r="AJ503" s="10">
        <f>3/24000000*OO[[#This Row],[92 (30JUN1985 09:00:00)-Water Temperature (C)]]*OO[[#This Row],[34]]</f>
        <v>3.2867211469049996E-32</v>
      </c>
      <c r="AK503" s="10">
        <f>3/24000000*OO[[#This Row],[93 (30JUN1985 12:00:00)-Water Temperature (C)]]*OO[[#This Row],[35]]</f>
        <v>2.8923891077559999E-29</v>
      </c>
      <c r="AL503" s="10">
        <f>3/24000000*OO[[#This Row],[94 (30JUN1985 15:00:00)-Water Temperature (C)]]*OO[[#This Row],[36]]</f>
        <v>1.282241353747E-26</v>
      </c>
      <c r="AM503" s="10">
        <f>3/24000000*OO[[#This Row],[95 (30JUN1985 18:00:00)-Water Temperature (C)]]*OO[[#This Row],[37]]</f>
        <v>3.1179758647834997E-24</v>
      </c>
      <c r="AN503" s="10">
        <f>3/24000000*OO[[#This Row],[96 (30JUN1985 21:00:00)-Water Temperature (C)]]*OO[[#This Row],[38]]</f>
        <v>4.3955739186479991E-22</v>
      </c>
      <c r="AO503" s="10">
        <f>3/24000000*OO[[#This Row],[97 (01JUL1985 00:00:00)-Water Temperature (C)]]*OO[[#This Row],[39]]</f>
        <v>3.8567400453697495E-20</v>
      </c>
      <c r="AP503" s="10">
        <f>3/24000000*OO[[#This Row],[98 (01JUL1985 03:00:00)-Water Temperature (C)]]*OO[[#This Row],[40]]</f>
        <v>2.2402256045303748E-18</v>
      </c>
      <c r="AQ503" s="10">
        <f>3/24000000*OO[[#This Row],[99 (01JUL1985 06:00:00)-Water Temperature (C)]]*OO[[#This Row],[41]]</f>
        <v>9.0373808333324995E-17</v>
      </c>
      <c r="AR503" s="10">
        <f>3/24000000*OO[[#This Row],[100 (01JUL1985 09:00:00)-Water Temperature (C)]]*OO[[#This Row],[42]]</f>
        <v>2.6417768743952496E-15</v>
      </c>
      <c r="AS503" s="10">
        <f>3/24000000*OO[[#This Row],[101 (01JUL1985 12:00:00)-Water Temperature (C)]]*OO[[#This Row],[43]]</f>
        <v>5.7035015566837503E-14</v>
      </c>
      <c r="AT503" s="10">
        <f>3/24000000*OO[[#This Row],[102 (01JUL1985 15:00:00)-Water Temperature (C)]]*OO[[#This Row],[44]]</f>
        <v>9.3113262459749988E-13</v>
      </c>
      <c r="AU503" s="10">
        <f>3/24000000*OO[[#This Row],[103 (01JUL1985 18:00:00)-Water Temperature (C)]]*OO[[#This Row],[45]]</f>
        <v>1.1669180008049999E-11</v>
      </c>
      <c r="AV503" s="10">
        <f>3/24000000*OO[[#This Row],[104 (01JUL1985 21:00:00)-Water Temperature (C)]]*OO[[#This Row],[46]]</f>
        <v>1.1518168071302501E-10</v>
      </c>
      <c r="AW503" s="10">
        <f>3/24000000*OO[[#This Row],[105 (02JUL1985 00:00:00)-Water Temperature (C)]]*OO[[#This Row],[47]]</f>
        <v>9.1376202746174997E-10</v>
      </c>
      <c r="AX503" s="10">
        <f>3/24000000*OO[[#This Row],[106 (02JUL1985 03:00:00)-Water Temperature (C)]]*OO[[#This Row],[48]]</f>
        <v>5.9700700398000002E-9</v>
      </c>
      <c r="AY503" s="10">
        <f>3/24000000*OO[[#This Row],[107 (02JUL1985 06:00:00)-Water Temperature (C)]]*OO[[#This Row],[49]]</f>
        <v>3.2807856415387497E-8</v>
      </c>
      <c r="AZ503" s="10">
        <f>3/24000000*OO[[#This Row],[108 (02JUL1985 09:00:00)-Water Temperature (C)]]*OO[[#This Row],[50]]</f>
        <v>1.5578630692635E-7</v>
      </c>
      <c r="BA503" s="10">
        <f>3/24000000*OO[[#This Row],[109 (02JUL1985 12:00:00)-Water Temperature (C)]]*OO[[#This Row],[51]]</f>
        <v>6.4148862446812488E-7</v>
      </c>
      <c r="BB503" s="10">
        <f>3/24000000*OO[[#This Row],[110 (02JUL1985 15:00:00)-Water Temperature (C)]]*OO[[#This Row],[52]]</f>
        <v>2.3142248460131251E-6</v>
      </c>
      <c r="BC503" s="10">
        <f>3/24000000*OO[[#This Row],[111 (02JUL1985 18:00:00)-Water Temperature (C)]]*OO[[#This Row],[53]]</f>
        <v>7.3495234850825002E-6</v>
      </c>
      <c r="BD503" s="10">
        <f>3/24000000*OO[[#This Row],[112 (02JUL1985 21:00:00)-Water Temperature (C)]]*OO[[#This Row],[54]]</f>
        <v>2.057773137225E-5</v>
      </c>
      <c r="BE503" s="10">
        <f>3/24000000*OO[[#This Row],[113 (03JUL1985 00:00:00)-Water Temperature (C)]]*OO[[#This Row],[55]]</f>
        <v>5.1741163097718753E-5</v>
      </c>
      <c r="BF503" s="10">
        <f>3/24000000*OO[[#This Row],[114 (03JUL1985 03:00:00)-Water Temperature (C)]]*OO[[#This Row],[56]]</f>
        <v>1.1828041175894999E-4</v>
      </c>
      <c r="BG503" s="10">
        <f>3/24000000*OO[[#This Row],[115 (03JUL1985 06:00:00)-Water Temperature (C)]]*OO[[#This Row],[57]]</f>
        <v>2.49040855341675E-4</v>
      </c>
      <c r="BH503" s="10">
        <f>3/24000000*OO[[#This Row],[116 (03JUL1985 09:00:00)-Water Temperature (C)]]*OO[[#This Row],[58]]</f>
        <v>4.9229684451074999E-4</v>
      </c>
      <c r="BI503" s="10">
        <f>3/24000000*OO[[#This Row],[117 (03JUL1985 12:00:00)-Water Temperature (C)]]*OO[[#This Row],[59]]</f>
        <v>9.2095656500399987E-4</v>
      </c>
      <c r="BJ503" s="10">
        <f>3/24000000*OO[[#This Row],[118 (03JUL1985 15:00:00)-Water Temperature (C)]]*OO[[#This Row],[60]]</f>
        <v>1.6276813512375E-3</v>
      </c>
      <c r="BK503" s="10">
        <f>3/24000000*OO[[#This Row],[119 (03JUL1985 18:00:00)-Water Temperature (C)]]*OO[[#This Row],[61]]</f>
        <v>2.6831861883539997E-3</v>
      </c>
      <c r="BL503" s="10">
        <f>3/24000000*OO[[#This Row],[120 (03JUL1985 21:00:00)-Water Temperature (C)]]*OO[[#This Row],[62]]</f>
        <v>4.1365173539164996E-3</v>
      </c>
      <c r="BM503" s="10">
        <f>3/24000000*OO[[#This Row],[121 (04JUL1985 00:00:00)-Water Temperature (C)]]*OO[[#This Row],[63]]</f>
        <v>6.0480397929820002E-3</v>
      </c>
      <c r="BN503" s="10">
        <f>3/24000000*OO[[#This Row],[122 (04JUL1985 03:00:00)-Water Temperature (C)]]*OO[[#This Row],[64]]</f>
        <v>8.480977257964999E-3</v>
      </c>
      <c r="BO503" s="10">
        <f>3/24000000*OO[[#This Row],[123 (04JUL1985 06:00:00)-Water Temperature (C)]]*OO[[#This Row],[65]]</f>
        <v>1.1471613147584998E-2</v>
      </c>
      <c r="BP503" s="10">
        <f>3/24000000*OO[[#This Row],[124 (04JUL1985 09:00:00)-Water Temperature (C)]]*OO[[#This Row],[66]]</f>
        <v>1.5169675357252502E-2</v>
      </c>
      <c r="BQ503" s="10">
        <f>3/24000000*OO[[#This Row],[125 (04JUL1985 12:00:00)-Water Temperature (C)]]*OO[[#This Row],[67]]</f>
        <v>1.9499039761048748E-2</v>
      </c>
      <c r="BR503" s="10">
        <f>3/24000000*OO[[#This Row],[126 (04JUL1985 15:00:00)-Water Temperature (C)]]*OO[[#This Row],[68]]</f>
        <v>2.4271694093497498E-2</v>
      </c>
      <c r="BS503" s="10">
        <f>3/24000000*OO[[#This Row],[127 (04JUL1985 18:00:00)-Water Temperature (C)]]*OO[[#This Row],[69]]</f>
        <v>2.9448766866771246E-2</v>
      </c>
      <c r="BT503" s="10">
        <f>3/24000000*OO[[#This Row],[128 (04JUL1985 21:00:00)-Water Temperature (C)]]*OO[[#This Row],[70]]</f>
        <v>3.5037438514699995E-2</v>
      </c>
      <c r="BU503" s="10">
        <f>3/24000000*OO[[#This Row],[129 (05JUL1985 00:00:00)-Water Temperature (C)]]*OO[[#This Row],[71]]</f>
        <v>4.0866494681314994E-2</v>
      </c>
      <c r="BV503" s="10">
        <f>3/24000000*OO[[#This Row],[130 (05JUL1985 03:00:00)-Water Temperature (C)]]*OO[[#This Row],[72]]</f>
        <v>4.687468608209875E-2</v>
      </c>
      <c r="BW503" s="10">
        <f>3/24000000*OO[[#This Row],[131 (05JUL1985 06:00:00)-Water Temperature (C)]]*OO[[#This Row],[73]]</f>
        <v>5.2973376417404995E-2</v>
      </c>
      <c r="BX503" s="10">
        <f>3/24000000*OO[[#This Row],[132 (05JUL1985 09:00:00)-Water Temperature (C)]]*OO[[#This Row],[74]]</f>
        <v>5.9781004322812505E-2</v>
      </c>
      <c r="BY503" s="10">
        <f>3/24000000*OO[[#This Row],[133 (05JUL1985 12:00:00)-Water Temperature (C)]]*OO[[#This Row],[75]]</f>
        <v>6.7765204924399997E-2</v>
      </c>
      <c r="BZ503" s="10">
        <f>3/24000000*OO[[#This Row],[134 (05JUL1985 15:00:00)-Water Temperature (C)]]*OO[[#This Row],[76]]</f>
        <v>7.6746910467499999E-2</v>
      </c>
      <c r="CA503" s="10">
        <f>3/24000000*OO[[#This Row],[135 (05JUL1985 18:00:00)-Water Temperature (C)]]*OO[[#This Row],[77]]</f>
        <v>8.5236892704625006E-2</v>
      </c>
      <c r="CB503" s="10">
        <f>3/24000000*OO[[#This Row],[136 (05JUL1985 21:00:00)-Water Temperature (C)]]*OO[[#This Row],[78]]</f>
        <v>9.1992155775637491E-2</v>
      </c>
      <c r="CC503" s="10">
        <f>3/24000000*OO[[#This Row],[137 (06JUL1985 00:00:00)-Water Temperature (C)]]*OO[[#This Row],[79]]</f>
        <v>9.7761094265337495E-2</v>
      </c>
      <c r="CD503" s="10">
        <f>3/24000000*OO[[#This Row],[138 (06JUL1985 03:00:00)-Water Temperature (C)]]*OO[[#This Row],[80]]</f>
        <v>0.10341832402151249</v>
      </c>
      <c r="CE503" s="10">
        <f>3/24000000*OO[[#This Row],[139 (06JUL1985 06:00:00)-Water Temperature (C)]]*OO[[#This Row],[81]]</f>
        <v>0.108770156174875</v>
      </c>
      <c r="CF503" s="10">
        <f>3/24000000*OO[[#This Row],[140 (06JUL1985 09:00:00)-Water Temperature (C)]]*OO[[#This Row],[82]]</f>
        <v>0.11439641530709999</v>
      </c>
      <c r="CG503" s="10">
        <f>3/24000000*OO[[#This Row],[141 (06JUL1985 12:00:00)-Water Temperature (C)]]*OO[[#This Row],[83]]</f>
        <v>0.12061183533519999</v>
      </c>
      <c r="CH503" s="10">
        <f>3/24000000*OO[[#This Row],[142 (06JUL1985 15:00:00)-Water Temperature (C)]]*OO[[#This Row],[84]]</f>
        <v>0.12650363472433748</v>
      </c>
      <c r="CI503" s="10">
        <f>3/24000000*OO[[#This Row],[143 (06JUL1985 18:00:00)-Water Temperature (C)]]*OO[[#This Row],[85]]</f>
        <v>0.13187645908762499</v>
      </c>
      <c r="CJ503" s="10">
        <f>3/24000000*OO[[#This Row],[144 (06JUL1985 21:00:00)-Water Temperature (C)]]*OO[[#This Row],[86]]</f>
        <v>0.13639800508582497</v>
      </c>
      <c r="CK503" s="10">
        <f>3/24000000*OO[[#This Row],[145 (07JUL1985 00:00:00)-Water Temperature (C)]]*OO[[#This Row],[87]]</f>
        <v>0.13962210026062499</v>
      </c>
      <c r="CL503" s="10">
        <f>3/24000000*OO[[#This Row],[146 (07JUL1985 03:00:00)-Water Temperature (C)]]*OO[[#This Row],[88]]</f>
        <v>0.14266747483738748</v>
      </c>
      <c r="CM503" s="10">
        <f>3/24000000*OO[[#This Row],[147 (07JUL1985 06:00:00)-Water Temperature (C)]]*OO[[#This Row],[89]]</f>
        <v>0.1456424932281</v>
      </c>
      <c r="CN503" s="10">
        <f>3/24000000*OO[[#This Row],[148 (07JUL1985 09:00:00)-Water Temperature (C)]]*OO[[#This Row],[90]]</f>
        <v>0.14951698357374998</v>
      </c>
      <c r="CO503" s="10">
        <f>3/24000000*OO[[#This Row],[149 (07JUL1985 12:00:00)-Water Temperature (C)]]*OO[[#This Row],[91]]</f>
        <v>0.153716634465</v>
      </c>
      <c r="CP503" s="10">
        <f>3/24000000*OO[[#This Row],[150 (07JUL1985 15:00:00)-Water Temperature (C)]]*OO[[#This Row],[92]]</f>
        <v>0.15885692924014999</v>
      </c>
      <c r="CQ503" s="10">
        <f>3/24000000*OO[[#This Row],[151 (07JUL1985 18:00:00)-Water Temperature (C)]]*OO[[#This Row],[93]]</f>
        <v>0.16433244391599999</v>
      </c>
      <c r="CR503" s="10">
        <f>3/24000000*OO[[#This Row],[152 (07JUL1985 21:00:00)-Water Temperature (C)]]*OO[[#This Row],[94]]</f>
        <v>0.16760693212497499</v>
      </c>
      <c r="CS503" s="10">
        <f>3/24000000*OO[[#This Row],[153 (08JUL1985 00:00:00)-Water Temperature (C)]]*OO[[#This Row],[95]]</f>
        <v>0.16820755210284999</v>
      </c>
      <c r="CT503" s="10">
        <f>3/24000000*OO[[#This Row],[154 (08JUL1985 03:00:00)-Water Temperature (C)]]*OO[[#This Row],[96]]</f>
        <v>0.16858403768370001</v>
      </c>
      <c r="CU503" s="10">
        <f>3/24000000*OO[[#This Row],[155 (08JUL1985 06:00:00)-Water Temperature (C)]]*OO[[#This Row],[97]]</f>
        <v>0.16927185695054997</v>
      </c>
      <c r="CV503" s="10">
        <f>3/24000000*OO[[#This Row],[156 (08JUL1985 09:00:00)-Water Temperature (C)]]*OO[[#This Row],[98]]</f>
        <v>0.17131524047784999</v>
      </c>
      <c r="CW503" s="10">
        <f>3/24000000*OO[[#This Row],[157 (08JUL1985 12:00:00)-Water Temperature (C)]]*OO[[#This Row],[99]]</f>
        <v>0.17275798137249998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0</v>
      </c>
      <c r="AC504" s="10">
        <f>3/24000000*OO[[#This Row],[85 (29JUN1985 12:00:00)-Water Temperature (C)]]*OO[[#This Row],[27]]</f>
        <v>0</v>
      </c>
      <c r="AD504" s="10">
        <f>3/24000000*OO[[#This Row],[86 (29JUN1985 15:00:00)-Water Temperature (C)]]*OO[[#This Row],[28]]</f>
        <v>0</v>
      </c>
      <c r="AE504" s="10">
        <f>3/24000000*OO[[#This Row],[88 (29JUN1985 21:00:00)-Water Temperature (C)]]*OO[[#This Row],[30]]</f>
        <v>0</v>
      </c>
      <c r="AF504" s="10">
        <f>3/24000000*OO[[#This Row],[88 (29JUN1985 21:00:00)-Water Temperature (C)]]*OO[[#This Row],[30]]</f>
        <v>0</v>
      </c>
      <c r="AG504" s="10">
        <f>3/24000000*OO[[#This Row],[89 (30JUN1985 00:00:00)-Water Temperature (C)]]*OO[[#This Row],[31]]</f>
        <v>0</v>
      </c>
      <c r="AH504" s="10">
        <f>3/24000000*OO[[#This Row],[90 (30JUN1985 03:00:00)-Water Temperature (C)]]*OO[[#This Row],[32]]</f>
        <v>6.764821383677501E-40</v>
      </c>
      <c r="AI504" s="10">
        <f>3/24000000*OO[[#This Row],[91 (30JUN1985 06:00:00)-Water Temperature (C)]]*OO[[#This Row],[33]]</f>
        <v>4.2196670551212495E-36</v>
      </c>
      <c r="AJ504" s="10">
        <f>3/24000000*OO[[#This Row],[92 (30JUN1985 09:00:00)-Water Temperature (C)]]*OO[[#This Row],[34]]</f>
        <v>9.0923589375562485E-33</v>
      </c>
      <c r="AK504" s="10">
        <f>3/24000000*OO[[#This Row],[93 (30JUN1985 12:00:00)-Water Temperature (C)]]*OO[[#This Row],[35]]</f>
        <v>8.5288876686562499E-30</v>
      </c>
      <c r="AL504" s="10">
        <f>3/24000000*OO[[#This Row],[94 (30JUN1985 15:00:00)-Water Temperature (C)]]*OO[[#This Row],[36]]</f>
        <v>4.0076504887380002E-27</v>
      </c>
      <c r="AM504" s="10">
        <f>3/24000000*OO[[#This Row],[95 (30JUN1985 18:00:00)-Water Temperature (C)]]*OO[[#This Row],[37]]</f>
        <v>1.0275712456907499E-24</v>
      </c>
      <c r="AN504" s="10">
        <f>3/24000000*OO[[#This Row],[96 (30JUN1985 21:00:00)-Water Temperature (C)]]*OO[[#This Row],[38]]</f>
        <v>1.5209426561030002E-22</v>
      </c>
      <c r="AO504" s="10">
        <f>3/24000000*OO[[#This Row],[97 (01JUL1985 00:00:00)-Water Temperature (C)]]*OO[[#This Row],[39]]</f>
        <v>1.3974050252440001E-20</v>
      </c>
      <c r="AP504" s="10">
        <f>3/24000000*OO[[#This Row],[98 (01JUL1985 03:00:00)-Water Temperature (C)]]*OO[[#This Row],[40]]</f>
        <v>8.4781547772149998E-19</v>
      </c>
      <c r="AQ504" s="10">
        <f>3/24000000*OO[[#This Row],[99 (01JUL1985 06:00:00)-Water Temperature (C)]]*OO[[#This Row],[41]]</f>
        <v>3.5644661260459997E-17</v>
      </c>
      <c r="AR504" s="10">
        <f>3/24000000*OO[[#This Row],[100 (01JUL1985 09:00:00)-Water Temperature (C)]]*OO[[#This Row],[42]]</f>
        <v>1.0844883862318748E-15</v>
      </c>
      <c r="AS504" s="10">
        <f>3/24000000*OO[[#This Row],[101 (01JUL1985 12:00:00)-Water Temperature (C)]]*OO[[#This Row],[43]]</f>
        <v>2.4329490047029999E-14</v>
      </c>
      <c r="AT504" s="10">
        <f>3/24000000*OO[[#This Row],[102 (01JUL1985 15:00:00)-Water Temperature (C)]]*OO[[#This Row],[44]]</f>
        <v>4.1204520122954996E-13</v>
      </c>
      <c r="AU504" s="10">
        <f>3/24000000*OO[[#This Row],[103 (01JUL1985 18:00:00)-Water Temperature (C)]]*OO[[#This Row],[45]]</f>
        <v>5.3476365620299991E-12</v>
      </c>
      <c r="AV504" s="10">
        <f>3/24000000*OO[[#This Row],[104 (01JUL1985 21:00:00)-Water Temperature (C)]]*OO[[#This Row],[46]]</f>
        <v>5.4584834185936249E-11</v>
      </c>
      <c r="AW504" s="10">
        <f>3/24000000*OO[[#This Row],[105 (02JUL1985 00:00:00)-Water Temperature (C)]]*OO[[#This Row],[47]]</f>
        <v>4.4722367830349996E-10</v>
      </c>
      <c r="AX504" s="10">
        <f>3/24000000*OO[[#This Row],[106 (02JUL1985 03:00:00)-Water Temperature (C)]]*OO[[#This Row],[48]]</f>
        <v>3.0138912236160001E-9</v>
      </c>
      <c r="AY504" s="10">
        <f>3/24000000*OO[[#This Row],[107 (02JUL1985 06:00:00)-Water Temperature (C)]]*OO[[#This Row],[49]]</f>
        <v>1.70607327453725E-8</v>
      </c>
      <c r="AZ504" s="10">
        <f>3/24000000*OO[[#This Row],[108 (02JUL1985 09:00:00)-Water Temperature (C)]]*OO[[#This Row],[50]]</f>
        <v>8.3391314574750007E-8</v>
      </c>
      <c r="BA504" s="10">
        <f>3/24000000*OO[[#This Row],[109 (02JUL1985 12:00:00)-Water Temperature (C)]]*OO[[#This Row],[51]]</f>
        <v>3.5301182293247501E-7</v>
      </c>
      <c r="BB504" s="10">
        <f>3/24000000*OO[[#This Row],[110 (02JUL1985 15:00:00)-Water Temperature (C)]]*OO[[#This Row],[52]]</f>
        <v>1.307806808194125E-6</v>
      </c>
      <c r="BC504" s="10">
        <f>3/24000000*OO[[#This Row],[111 (02JUL1985 18:00:00)-Water Temperature (C)]]*OO[[#This Row],[53]]</f>
        <v>4.2585921596137501E-6</v>
      </c>
      <c r="BD504" s="10">
        <f>3/24000000*OO[[#This Row],[112 (02JUL1985 21:00:00)-Water Temperature (C)]]*OO[[#This Row],[54]]</f>
        <v>1.22095230732E-5</v>
      </c>
      <c r="BE504" s="10">
        <f>3/24000000*OO[[#This Row],[113 (03JUL1985 00:00:00)-Water Temperature (C)]]*OO[[#This Row],[55]]</f>
        <v>3.1418437974839992E-5</v>
      </c>
      <c r="BF504" s="10">
        <f>3/24000000*OO[[#This Row],[114 (03JUL1985 03:00:00)-Water Temperature (C)]]*OO[[#This Row],[56]]</f>
        <v>7.3442550673399992E-5</v>
      </c>
      <c r="BG504" s="10">
        <f>3/24000000*OO[[#This Row],[115 (03JUL1985 06:00:00)-Water Temperature (C)]]*OO[[#This Row],[57]]</f>
        <v>1.5799790999999999E-4</v>
      </c>
      <c r="BH504" s="10">
        <f>3/24000000*OO[[#This Row],[116 (03JUL1985 09:00:00)-Water Temperature (C)]]*OO[[#This Row],[58]]</f>
        <v>3.1893051163860001E-4</v>
      </c>
      <c r="BI504" s="10">
        <f>3/24000000*OO[[#This Row],[117 (03JUL1985 12:00:00)-Water Temperature (C)]]*OO[[#This Row],[59]]</f>
        <v>6.0880276239999999E-4</v>
      </c>
      <c r="BJ504" s="10">
        <f>3/24000000*OO[[#This Row],[118 (03JUL1985 15:00:00)-Water Temperature (C)]]*OO[[#This Row],[60]]</f>
        <v>1.0964321840917499E-3</v>
      </c>
      <c r="BK504" s="10">
        <f>3/24000000*OO[[#This Row],[119 (03JUL1985 18:00:00)-Water Temperature (C)]]*OO[[#This Row],[61]]</f>
        <v>1.83867935090925E-3</v>
      </c>
      <c r="BL504" s="10">
        <f>3/24000000*OO[[#This Row],[120 (03JUL1985 21:00:00)-Water Temperature (C)]]*OO[[#This Row],[62]]</f>
        <v>2.8802828345087499E-3</v>
      </c>
      <c r="BM504" s="10">
        <f>3/24000000*OO[[#This Row],[121 (04JUL1985 00:00:00)-Water Temperature (C)]]*OO[[#This Row],[63]]</f>
        <v>4.2768636969581246E-3</v>
      </c>
      <c r="BN504" s="10">
        <f>3/24000000*OO[[#This Row],[122 (04JUL1985 03:00:00)-Water Temperature (C)]]*OO[[#This Row],[64]]</f>
        <v>6.0867263059802496E-3</v>
      </c>
      <c r="BO504" s="10">
        <f>3/24000000*OO[[#This Row],[123 (04JUL1985 06:00:00)-Water Temperature (C)]]*OO[[#This Row],[65]]</f>
        <v>8.3502733700812487E-3</v>
      </c>
      <c r="BP504" s="10">
        <f>3/24000000*OO[[#This Row],[124 (04JUL1985 09:00:00)-Water Temperature (C)]]*OO[[#This Row],[66]]</f>
        <v>1.1193660887499998E-2</v>
      </c>
      <c r="BQ504" s="10">
        <f>3/24000000*OO[[#This Row],[125 (04JUL1985 12:00:00)-Water Temperature (C)]]*OO[[#This Row],[67]]</f>
        <v>1.4567515321522499E-2</v>
      </c>
      <c r="BR504" s="10">
        <f>3/24000000*OO[[#This Row],[126 (04JUL1985 15:00:00)-Water Temperature (C)]]*OO[[#This Row],[68]]</f>
        <v>1.8346333897334997E-2</v>
      </c>
      <c r="BS504" s="10">
        <f>3/24000000*OO[[#This Row],[127 (04JUL1985 18:00:00)-Water Temperature (C)]]*OO[[#This Row],[69]]</f>
        <v>2.2504151855604997E-2</v>
      </c>
      <c r="BT504" s="10">
        <f>3/24000000*OO[[#This Row],[128 (04JUL1985 21:00:00)-Water Temperature (C)]]*OO[[#This Row],[70]]</f>
        <v>2.7049449349258743E-2</v>
      </c>
      <c r="BU504" s="10">
        <f>3/24000000*OO[[#This Row],[129 (05JUL1985 00:00:00)-Water Temperature (C)]]*OO[[#This Row],[71]]</f>
        <v>3.1855934896475001E-2</v>
      </c>
      <c r="BV504" s="10">
        <f>3/24000000*OO[[#This Row],[130 (05JUL1985 03:00:00)-Water Temperature (C)]]*OO[[#This Row],[72]]</f>
        <v>3.6873706627549997E-2</v>
      </c>
      <c r="BW504" s="10">
        <f>3/24000000*OO[[#This Row],[131 (05JUL1985 06:00:00)-Water Temperature (C)]]*OO[[#This Row],[73]]</f>
        <v>4.2030511978349998E-2</v>
      </c>
      <c r="BX504" s="10">
        <f>3/24000000*OO[[#This Row],[132 (05JUL1985 09:00:00)-Water Temperature (C)]]*OO[[#This Row],[74]]</f>
        <v>4.7835922627319991E-2</v>
      </c>
      <c r="BY504" s="10">
        <f>3/24000000*OO[[#This Row],[133 (05JUL1985 12:00:00)-Water Temperature (C)]]*OO[[#This Row],[75]]</f>
        <v>5.4672639037717505E-2</v>
      </c>
      <c r="BZ504" s="10">
        <f>3/24000000*OO[[#This Row],[134 (05JUL1985 15:00:00)-Water Temperature (C)]]*OO[[#This Row],[76]]</f>
        <v>6.2384793304461256E-2</v>
      </c>
      <c r="CA504" s="10">
        <f>3/24000000*OO[[#This Row],[135 (05JUL1985 18:00:00)-Water Temperature (C)]]*OO[[#This Row],[77]]</f>
        <v>6.972084490899999E-2</v>
      </c>
      <c r="CB504" s="10">
        <f>3/24000000*OO[[#This Row],[136 (05JUL1985 21:00:00)-Water Temperature (C)]]*OO[[#This Row],[78]]</f>
        <v>7.5662716245462489E-2</v>
      </c>
      <c r="CC504" s="10">
        <f>3/24000000*OO[[#This Row],[137 (06JUL1985 00:00:00)-Water Temperature (C)]]*OO[[#This Row],[79]]</f>
        <v>8.086563938864999E-2</v>
      </c>
      <c r="CD504" s="10">
        <f>3/24000000*OO[[#This Row],[138 (06JUL1985 03:00:00)-Water Temperature (C)]]*OO[[#This Row],[80]]</f>
        <v>8.6019734928049985E-2</v>
      </c>
      <c r="CE504" s="10">
        <f>3/24000000*OO[[#This Row],[139 (06JUL1985 06:00:00)-Water Temperature (C)]]*OO[[#This Row],[81]]</f>
        <v>9.0950321187487498E-2</v>
      </c>
      <c r="CF504" s="10">
        <f>3/24000000*OO[[#This Row],[140 (06JUL1985 09:00:00)-Water Temperature (C)]]*OO[[#This Row],[82]]</f>
        <v>9.6155477699137487E-2</v>
      </c>
      <c r="CG504" s="10">
        <f>3/24000000*OO[[#This Row],[141 (06JUL1985 12:00:00)-Water Temperature (C)]]*OO[[#This Row],[83]]</f>
        <v>0.10188385427999999</v>
      </c>
      <c r="CH504" s="10">
        <f>3/24000000*OO[[#This Row],[142 (06JUL1985 15:00:00)-Water Temperature (C)]]*OO[[#This Row],[84]]</f>
        <v>0.10732444941015</v>
      </c>
      <c r="CI504" s="10">
        <f>3/24000000*OO[[#This Row],[143 (06JUL1985 18:00:00)-Water Temperature (C)]]*OO[[#This Row],[85]]</f>
        <v>0.11236378631417501</v>
      </c>
      <c r="CJ504" s="10">
        <f>3/24000000*OO[[#This Row],[144 (06JUL1985 21:00:00)-Water Temperature (C)]]*OO[[#This Row],[86]]</f>
        <v>0.116650269376875</v>
      </c>
      <c r="CK504" s="10">
        <f>3/24000000*OO[[#This Row],[145 (07JUL1985 00:00:00)-Water Temperature (C)]]*OO[[#This Row],[87]]</f>
        <v>0.1198407423865</v>
      </c>
      <c r="CL504" s="10">
        <f>3/24000000*OO[[#This Row],[146 (07JUL1985 03:00:00)-Water Temperature (C)]]*OO[[#This Row],[88]]</f>
        <v>0.12290394253225</v>
      </c>
      <c r="CM504" s="10">
        <f>3/24000000*OO[[#This Row],[147 (07JUL1985 06:00:00)-Water Temperature (C)]]*OO[[#This Row],[89]]</f>
        <v>0.125907862785925</v>
      </c>
      <c r="CN504" s="10">
        <f>3/24000000*OO[[#This Row],[148 (07JUL1985 09:00:00)-Water Temperature (C)]]*OO[[#This Row],[90]]</f>
        <v>0.12971628165794999</v>
      </c>
      <c r="CO504" s="10">
        <f>3/24000000*OO[[#This Row],[149 (07JUL1985 12:00:00)-Water Temperature (C)]]*OO[[#This Row],[91]]</f>
        <v>0.13380797386055002</v>
      </c>
      <c r="CP504" s="10">
        <f>3/24000000*OO[[#This Row],[150 (07JUL1985 15:00:00)-Water Temperature (C)]]*OO[[#This Row],[92]]</f>
        <v>0.1387246713073875</v>
      </c>
      <c r="CQ504" s="10">
        <f>3/24000000*OO[[#This Row],[151 (07JUL1985 18:00:00)-Water Temperature (C)]]*OO[[#This Row],[93]]</f>
        <v>0.14392767442349999</v>
      </c>
      <c r="CR504" s="10">
        <f>3/24000000*OO[[#This Row],[152 (07JUL1985 21:00:00)-Water Temperature (C)]]*OO[[#This Row],[94]]</f>
        <v>0.14710747598819998</v>
      </c>
      <c r="CS504" s="10">
        <f>3/24000000*OO[[#This Row],[153 (08JUL1985 00:00:00)-Water Temperature (C)]]*OO[[#This Row],[95]]</f>
        <v>0.14796621718934999</v>
      </c>
      <c r="CT504" s="10">
        <f>3/24000000*OO[[#This Row],[154 (08JUL1985 03:00:00)-Water Temperature (C)]]*OO[[#This Row],[96]]</f>
        <v>0.14865825565759999</v>
      </c>
      <c r="CU504" s="10">
        <f>3/24000000*OO[[#This Row],[155 (08JUL1985 06:00:00)-Water Temperature (C)]]*OO[[#This Row],[97]]</f>
        <v>0.14964222876108749</v>
      </c>
      <c r="CV504" s="10">
        <f>3/24000000*OO[[#This Row],[156 (08JUL1985 09:00:00)-Water Temperature (C)]]*OO[[#This Row],[98]]</f>
        <v>0.15184827196294998</v>
      </c>
      <c r="CW504" s="10">
        <f>3/24000000*OO[[#This Row],[157 (08JUL1985 12:00:00)-Water Temperature (C)]]*OO[[#This Row],[99]]</f>
        <v>0.15342849456999999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0</v>
      </c>
      <c r="AD505" s="10">
        <f>3/24000000*OO[[#This Row],[86 (29JUN1985 15:00:00)-Water Temperature (C)]]*OO[[#This Row],[28]]</f>
        <v>0</v>
      </c>
      <c r="AE505" s="10">
        <f>3/24000000*OO[[#This Row],[88 (29JUN1985 21:00:00)-Water Temperature (C)]]*OO[[#This Row],[30]]</f>
        <v>0</v>
      </c>
      <c r="AF505" s="10">
        <f>3/24000000*OO[[#This Row],[88 (29JUN1985 21:00:00)-Water Temperature (C)]]*OO[[#This Row],[30]]</f>
        <v>0</v>
      </c>
      <c r="AG505" s="10">
        <f>3/24000000*OO[[#This Row],[89 (30JUN1985 00:00:00)-Water Temperature (C)]]*OO[[#This Row],[31]]</f>
        <v>0</v>
      </c>
      <c r="AH505" s="10">
        <f>3/24000000*OO[[#This Row],[90 (30JUN1985 03:00:00)-Water Temperature (C)]]*OO[[#This Row],[32]]</f>
        <v>1.6776376994808748E-40</v>
      </c>
      <c r="AI505" s="10">
        <f>3/24000000*OO[[#This Row],[91 (30JUN1985 06:00:00)-Water Temperature (C)]]*OO[[#This Row],[33]]</f>
        <v>1.1392651712232498E-36</v>
      </c>
      <c r="AJ505" s="10">
        <f>3/24000000*OO[[#This Row],[92 (30JUN1985 09:00:00)-Water Temperature (C)]]*OO[[#This Row],[34]]</f>
        <v>2.6364568149446252E-33</v>
      </c>
      <c r="AK505" s="10">
        <f>3/24000000*OO[[#This Row],[93 (30JUN1985 12:00:00)-Water Temperature (C)]]*OO[[#This Row],[35]]</f>
        <v>2.6313166406765001E-30</v>
      </c>
      <c r="AL505" s="10">
        <f>3/24000000*OO[[#This Row],[94 (30JUN1985 15:00:00)-Water Temperature (C)]]*OO[[#This Row],[36]]</f>
        <v>1.3084215225127499E-27</v>
      </c>
      <c r="AM505" s="10">
        <f>3/24000000*OO[[#This Row],[95 (30JUN1985 18:00:00)-Water Temperature (C)]]*OO[[#This Row],[37]]</f>
        <v>3.5326690152575E-25</v>
      </c>
      <c r="AN505" s="10">
        <f>3/24000000*OO[[#This Row],[96 (30JUN1985 21:00:00)-Water Temperature (C)]]*OO[[#This Row],[38]]</f>
        <v>5.4846309788400001E-23</v>
      </c>
      <c r="AO505" s="10">
        <f>3/24000000*OO[[#This Row],[97 (01JUL1985 00:00:00)-Water Temperature (C)]]*OO[[#This Row],[39]]</f>
        <v>5.2724967389067499E-21</v>
      </c>
      <c r="AP505" s="10">
        <f>3/24000000*OO[[#This Row],[98 (01JUL1985 03:00:00)-Water Temperature (C)]]*OO[[#This Row],[40]]</f>
        <v>3.3388777191840003E-19</v>
      </c>
      <c r="AQ505" s="10">
        <f>3/24000000*OO[[#This Row],[99 (01JUL1985 06:00:00)-Water Temperature (C)]]*OO[[#This Row],[41]]</f>
        <v>1.4622349895977501E-17</v>
      </c>
      <c r="AR505" s="10">
        <f>3/24000000*OO[[#This Row],[100 (01JUL1985 09:00:00)-Water Temperature (C)]]*OO[[#This Row],[42]]</f>
        <v>4.6274918781378749E-16</v>
      </c>
      <c r="AS505" s="10">
        <f>3/24000000*OO[[#This Row],[101 (01JUL1985 12:00:00)-Water Temperature (C)]]*OO[[#This Row],[43]]</f>
        <v>1.0782158366842499E-14</v>
      </c>
      <c r="AT505" s="10">
        <f>3/24000000*OO[[#This Row],[102 (01JUL1985 15:00:00)-Water Temperature (C)]]*OO[[#This Row],[44]]</f>
        <v>1.8936111842133748E-13</v>
      </c>
      <c r="AU505" s="10">
        <f>3/24000000*OO[[#This Row],[103 (01JUL1985 18:00:00)-Water Temperature (C)]]*OO[[#This Row],[45]]</f>
        <v>2.544704996884E-12</v>
      </c>
      <c r="AV505" s="10">
        <f>3/24000000*OO[[#This Row],[104 (01JUL1985 21:00:00)-Water Temperature (C)]]*OO[[#This Row],[46]]</f>
        <v>2.6860735197546249E-11</v>
      </c>
      <c r="AW505" s="10">
        <f>3/24000000*OO[[#This Row],[105 (02JUL1985 00:00:00)-Water Temperature (C)]]*OO[[#This Row],[47]]</f>
        <v>2.2732341162574997E-10</v>
      </c>
      <c r="AX505" s="10">
        <f>3/24000000*OO[[#This Row],[106 (02JUL1985 03:00:00)-Water Temperature (C)]]*OO[[#This Row],[48]]</f>
        <v>1.5805063030312501E-9</v>
      </c>
      <c r="AY505" s="10">
        <f>3/24000000*OO[[#This Row],[107 (02JUL1985 06:00:00)-Water Temperature (C)]]*OO[[#This Row],[49]]</f>
        <v>9.2192468954424985E-9</v>
      </c>
      <c r="AZ505" s="10">
        <f>3/24000000*OO[[#This Row],[108 (02JUL1985 09:00:00)-Water Temperature (C)]]*OO[[#This Row],[50]]</f>
        <v>4.6394245224557507E-8</v>
      </c>
      <c r="BA505" s="10">
        <f>3/24000000*OO[[#This Row],[109 (02JUL1985 12:00:00)-Water Temperature (C)]]*OO[[#This Row],[51]]</f>
        <v>2.0195595465274998E-7</v>
      </c>
      <c r="BB505" s="10">
        <f>3/24000000*OO[[#This Row],[110 (02JUL1985 15:00:00)-Water Temperature (C)]]*OO[[#This Row],[52]]</f>
        <v>7.6863463626949995E-7</v>
      </c>
      <c r="BC505" s="10">
        <f>3/24000000*OO[[#This Row],[111 (02JUL1985 18:00:00)-Water Temperature (C)]]*OO[[#This Row],[53]]</f>
        <v>2.5675476826571251E-6</v>
      </c>
      <c r="BD505" s="10">
        <f>3/24000000*OO[[#This Row],[112 (02JUL1985 21:00:00)-Water Temperature (C)]]*OO[[#This Row],[54]]</f>
        <v>7.5429848653687508E-6</v>
      </c>
      <c r="BE505" s="10">
        <f>3/24000000*OO[[#This Row],[113 (03JUL1985 00:00:00)-Water Temperature (C)]]*OO[[#This Row],[55]]</f>
        <v>1.9878516811874995E-5</v>
      </c>
      <c r="BF505" s="10">
        <f>3/24000000*OO[[#This Row],[114 (03JUL1985 03:00:00)-Water Temperature (C)]]*OO[[#This Row],[56]]</f>
        <v>4.7550634090919993E-5</v>
      </c>
      <c r="BG505" s="10">
        <f>3/24000000*OO[[#This Row],[115 (03JUL1985 06:00:00)-Water Temperature (C)]]*OO[[#This Row],[57]]</f>
        <v>1.0460805532562499E-4</v>
      </c>
      <c r="BH505" s="10">
        <f>3/24000000*OO[[#This Row],[116 (03JUL1985 09:00:00)-Water Temperature (C)]]*OO[[#This Row],[58]]</f>
        <v>2.1577161505649997E-4</v>
      </c>
      <c r="BI505" s="10">
        <f>3/24000000*OO[[#This Row],[117 (03JUL1985 12:00:00)-Water Temperature (C)]]*OO[[#This Row],[59]]</f>
        <v>4.2055814099568748E-4</v>
      </c>
      <c r="BJ505" s="10">
        <f>3/24000000*OO[[#This Row],[118 (03JUL1985 15:00:00)-Water Temperature (C)]]*OO[[#This Row],[60]]</f>
        <v>7.723608049989999E-4</v>
      </c>
      <c r="BK505" s="10">
        <f>3/24000000*OO[[#This Row],[119 (03JUL1985 18:00:00)-Water Temperature (C)]]*OO[[#This Row],[61]]</f>
        <v>1.3188045766117499E-3</v>
      </c>
      <c r="BL505" s="10">
        <f>3/24000000*OO[[#This Row],[120 (03JUL1985 21:00:00)-Water Temperature (C)]]*OO[[#This Row],[62]]</f>
        <v>2.101331482295625E-3</v>
      </c>
      <c r="BM505" s="10">
        <f>3/24000000*OO[[#This Row],[121 (04JUL1985 00:00:00)-Water Temperature (C)]]*OO[[#This Row],[63]]</f>
        <v>3.1719522190339997E-3</v>
      </c>
      <c r="BN505" s="10">
        <f>3/24000000*OO[[#This Row],[122 (04JUL1985 03:00:00)-Water Temperature (C)]]*OO[[#This Row],[64]]</f>
        <v>4.5858351361162501E-3</v>
      </c>
      <c r="BO505" s="10">
        <f>3/24000000*OO[[#This Row],[123 (04JUL1985 06:00:00)-Water Temperature (C)]]*OO[[#This Row],[65]]</f>
        <v>6.3867836016800001E-3</v>
      </c>
      <c r="BP505" s="10">
        <f>3/24000000*OO[[#This Row],[124 (04JUL1985 09:00:00)-Water Temperature (C)]]*OO[[#This Row],[66]]</f>
        <v>8.6861238968124997E-3</v>
      </c>
      <c r="BQ505" s="10">
        <f>3/24000000*OO[[#This Row],[125 (04JUL1985 12:00:00)-Water Temperature (C)]]*OO[[#This Row],[67]]</f>
        <v>1.1454031361024998E-2</v>
      </c>
      <c r="BR505" s="10">
        <f>3/24000000*OO[[#This Row],[126 (04JUL1985 15:00:00)-Water Temperature (C)]]*OO[[#This Row],[68]]</f>
        <v>1.4607749112074998E-2</v>
      </c>
      <c r="BS505" s="10">
        <f>3/24000000*OO[[#This Row],[127 (04JUL1985 18:00:00)-Water Temperature (C)]]*OO[[#This Row],[69]]</f>
        <v>1.81310027103775E-2</v>
      </c>
      <c r="BT505" s="10">
        <f>3/24000000*OO[[#This Row],[128 (04JUL1985 21:00:00)-Water Temperature (C)]]*OO[[#This Row],[70]]</f>
        <v>2.2033873459509998E-2</v>
      </c>
      <c r="BU505" s="10">
        <f>3/24000000*OO[[#This Row],[129 (05JUL1985 00:00:00)-Water Temperature (C)]]*OO[[#This Row],[71]]</f>
        <v>2.6221178645415E-2</v>
      </c>
      <c r="BV505" s="10">
        <f>3/24000000*OO[[#This Row],[130 (05JUL1985 03:00:00)-Water Temperature (C)]]*OO[[#This Row],[72]]</f>
        <v>3.0651781788809996E-2</v>
      </c>
      <c r="BW505" s="10">
        <f>3/24000000*OO[[#This Row],[131 (05JUL1985 06:00:00)-Water Temperature (C)]]*OO[[#This Row],[73]]</f>
        <v>3.5264834157922496E-2</v>
      </c>
      <c r="BX505" s="10">
        <f>3/24000000*OO[[#This Row],[132 (05JUL1985 09:00:00)-Water Temperature (C)]]*OO[[#This Row],[74]]</f>
        <v>4.0501315456896246E-2</v>
      </c>
      <c r="BY505" s="10">
        <f>3/24000000*OO[[#This Row],[133 (05JUL1985 12:00:00)-Water Temperature (C)]]*OO[[#This Row],[75]]</f>
        <v>4.6693067309457492E-2</v>
      </c>
      <c r="BZ505" s="10">
        <f>3/24000000*OO[[#This Row],[134 (05JUL1985 15:00:00)-Water Temperature (C)]]*OO[[#This Row],[76]]</f>
        <v>5.3701526818260001E-2</v>
      </c>
      <c r="CA505" s="10">
        <f>3/24000000*OO[[#This Row],[135 (05JUL1985 18:00:00)-Water Temperature (C)]]*OO[[#This Row],[77]]</f>
        <v>6.0425666206935007E-2</v>
      </c>
      <c r="CB505" s="10">
        <f>3/24000000*OO[[#This Row],[136 (05JUL1985 21:00:00)-Water Temperature (C)]]*OO[[#This Row],[78]]</f>
        <v>6.59822654951875E-2</v>
      </c>
      <c r="CC505" s="10">
        <f>3/24000000*OO[[#This Row],[137 (06JUL1985 00:00:00)-Water Temperature (C)]]*OO[[#This Row],[79]]</f>
        <v>7.0965350686499992E-2</v>
      </c>
      <c r="CD505" s="10">
        <f>3/24000000*OO[[#This Row],[138 (06JUL1985 03:00:00)-Water Temperature (C)]]*OO[[#This Row],[80]]</f>
        <v>7.5945754130625001E-2</v>
      </c>
      <c r="CE505" s="10">
        <f>3/24000000*OO[[#This Row],[139 (06JUL1985 06:00:00)-Water Temperature (C)]]*OO[[#This Row],[81]]</f>
        <v>8.0761718683537501E-2</v>
      </c>
      <c r="CF505" s="10">
        <f>3/24000000*OO[[#This Row],[140 (06JUL1985 09:00:00)-Water Temperature (C)]]*OO[[#This Row],[82]]</f>
        <v>8.5863897635799991E-2</v>
      </c>
      <c r="CG505" s="10">
        <f>3/24000000*OO[[#This Row],[141 (06JUL1985 12:00:00)-Water Temperature (C)]]*OO[[#This Row],[83]]</f>
        <v>9.1463994971099985E-2</v>
      </c>
      <c r="CH505" s="10">
        <f>3/24000000*OO[[#This Row],[142 (06JUL1985 15:00:00)-Water Temperature (C)]]*OO[[#This Row],[84]]</f>
        <v>9.6796046831749999E-2</v>
      </c>
      <c r="CI505" s="10">
        <f>3/24000000*OO[[#This Row],[143 (06JUL1985 18:00:00)-Water Temperature (C)]]*OO[[#This Row],[85]]</f>
        <v>0.10181506437179999</v>
      </c>
      <c r="CJ505" s="10">
        <f>3/24000000*OO[[#This Row],[144 (06JUL1985 21:00:00)-Water Temperature (C)]]*OO[[#This Row],[86]]</f>
        <v>0.10612977188877501</v>
      </c>
      <c r="CK505" s="10">
        <f>3/24000000*OO[[#This Row],[145 (07JUL1985 00:00:00)-Water Temperature (C)]]*OO[[#This Row],[87]]</f>
        <v>0.10947202100105</v>
      </c>
      <c r="CL505" s="10">
        <f>3/24000000*OO[[#This Row],[146 (07JUL1985 03:00:00)-Water Temperature (C)]]*OO[[#This Row],[88]]</f>
        <v>0.1127184435925625</v>
      </c>
      <c r="CM505" s="10">
        <f>3/24000000*OO[[#This Row],[147 (07JUL1985 06:00:00)-Water Temperature (C)]]*OO[[#This Row],[89]]</f>
        <v>0.11591364529374998</v>
      </c>
      <c r="CN505" s="10">
        <f>3/24000000*OO[[#This Row],[148 (07JUL1985 09:00:00)-Water Temperature (C)]]*OO[[#This Row],[90]]</f>
        <v>0.1198642913192</v>
      </c>
      <c r="CO505" s="10">
        <f>3/24000000*OO[[#This Row],[149 (07JUL1985 12:00:00)-Water Temperature (C)]]*OO[[#This Row],[91]]</f>
        <v>0.12408871935584999</v>
      </c>
      <c r="CP505" s="10">
        <f>3/24000000*OO[[#This Row],[150 (07JUL1985 15:00:00)-Water Temperature (C)]]*OO[[#This Row],[92]]</f>
        <v>0.129075236082</v>
      </c>
      <c r="CQ505" s="10">
        <f>3/24000000*OO[[#This Row],[151 (07JUL1985 18:00:00)-Water Temperature (C)]]*OO[[#This Row],[93]]</f>
        <v>0.13432815010334997</v>
      </c>
      <c r="CR505" s="10">
        <f>3/24000000*OO[[#This Row],[152 (07JUL1985 21:00:00)-Water Temperature (C)]]*OO[[#This Row],[94]]</f>
        <v>0.1376194903737</v>
      </c>
      <c r="CS505" s="10">
        <f>3/24000000*OO[[#This Row],[153 (08JUL1985 00:00:00)-Water Temperature (C)]]*OO[[#This Row],[95]]</f>
        <v>0.13878348308448751</v>
      </c>
      <c r="CT505" s="10">
        <f>3/24000000*OO[[#This Row],[154 (08JUL1985 03:00:00)-Water Temperature (C)]]*OO[[#This Row],[96]]</f>
        <v>0.1398094690229125</v>
      </c>
      <c r="CU505" s="10">
        <f>3/24000000*OO[[#This Row],[155 (08JUL1985 06:00:00)-Water Temperature (C)]]*OO[[#This Row],[97]]</f>
        <v>0.14111897393862502</v>
      </c>
      <c r="CV505" s="10">
        <f>3/24000000*OO[[#This Row],[156 (08JUL1985 09:00:00)-Water Temperature (C)]]*OO[[#This Row],[98]]</f>
        <v>0.14359427924287502</v>
      </c>
      <c r="CW505" s="10">
        <f>3/24000000*OO[[#This Row],[157 (08JUL1985 12:00:00)-Water Temperature (C)]]*OO[[#This Row],[99]]</f>
        <v>0.145390798645125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0</v>
      </c>
      <c r="AD506" s="10">
        <f>3/24000000*OO[[#This Row],[86 (29JUN1985 15:00:00)-Water Temperature (C)]]*OO[[#This Row],[28]]</f>
        <v>0</v>
      </c>
      <c r="AE506" s="10">
        <f>3/24000000*OO[[#This Row],[88 (29JUN1985 21:00:00)-Water Temperature (C)]]*OO[[#This Row],[30]]</f>
        <v>0</v>
      </c>
      <c r="AF506" s="10">
        <f>3/24000000*OO[[#This Row],[88 (29JUN1985 21:00:00)-Water Temperature (C)]]*OO[[#This Row],[30]]</f>
        <v>0</v>
      </c>
      <c r="AG506" s="10">
        <f>3/24000000*OO[[#This Row],[89 (30JUN1985 00:00:00)-Water Temperature (C)]]*OO[[#This Row],[31]]</f>
        <v>0</v>
      </c>
      <c r="AH506" s="10">
        <f>3/24000000*OO[[#This Row],[90 (30JUN1985 03:00:00)-Water Temperature (C)]]*OO[[#This Row],[32]]</f>
        <v>4.3912881824490001E-41</v>
      </c>
      <c r="AI506" s="10">
        <f>3/24000000*OO[[#This Row],[91 (30JUN1985 06:00:00)-Water Temperature (C)]]*OO[[#This Row],[33]]</f>
        <v>3.2245756015502497E-37</v>
      </c>
      <c r="AJ506" s="10">
        <f>3/24000000*OO[[#This Row],[92 (30JUN1985 09:00:00)-Water Temperature (C)]]*OO[[#This Row],[34]]</f>
        <v>7.9965803665687483E-34</v>
      </c>
      <c r="AK506" s="10">
        <f>3/24000000*OO[[#This Row],[93 (30JUN1985 12:00:00)-Water Temperature (C)]]*OO[[#This Row],[35]]</f>
        <v>8.4702788902874999E-31</v>
      </c>
      <c r="AL506" s="10">
        <f>3/24000000*OO[[#This Row],[94 (30JUN1985 15:00:00)-Water Temperature (C)]]*OO[[#This Row],[36]]</f>
        <v>4.4481499517509993E-28</v>
      </c>
      <c r="AM506" s="10">
        <f>3/24000000*OO[[#This Row],[95 (30JUN1985 18:00:00)-Water Temperature (C)]]*OO[[#This Row],[37]]</f>
        <v>1.2634871946862496E-25</v>
      </c>
      <c r="AN506" s="10">
        <f>3/24000000*OO[[#This Row],[96 (30JUN1985 21:00:00)-Water Temperature (C)]]*OO[[#This Row],[38]]</f>
        <v>2.0584048380300001E-23</v>
      </c>
      <c r="AO506" s="10">
        <f>3/24000000*OO[[#This Row],[97 (01JUL1985 00:00:00)-Water Temperature (C)]]*OO[[#This Row],[39]]</f>
        <v>2.0698573764874999E-21</v>
      </c>
      <c r="AP506" s="10">
        <f>3/24000000*OO[[#This Row],[98 (01JUL1985 03:00:00)-Water Temperature (C)]]*OO[[#This Row],[40]]</f>
        <v>1.367794245568125E-19</v>
      </c>
      <c r="AQ506" s="10">
        <f>3/24000000*OO[[#This Row],[99 (01JUL1985 06:00:00)-Water Temperature (C)]]*OO[[#This Row],[41]]</f>
        <v>6.2374950314474996E-18</v>
      </c>
      <c r="AR506" s="10">
        <f>3/24000000*OO[[#This Row],[100 (01JUL1985 09:00:00)-Water Temperature (C)]]*OO[[#This Row],[42]]</f>
        <v>2.0521732805681249E-16</v>
      </c>
      <c r="AS506" s="10">
        <f>3/24000000*OO[[#This Row],[101 (01JUL1985 12:00:00)-Water Temperature (C)]]*OO[[#This Row],[43]]</f>
        <v>4.9656584012715E-15</v>
      </c>
      <c r="AT506" s="10">
        <f>3/24000000*OO[[#This Row],[102 (01JUL1985 15:00:00)-Water Temperature (C)]]*OO[[#This Row],[44]]</f>
        <v>9.0456515931037498E-14</v>
      </c>
      <c r="AU506" s="10">
        <f>3/24000000*OO[[#This Row],[103 (01JUL1985 18:00:00)-Water Temperature (C)]]*OO[[#This Row],[45]]</f>
        <v>1.2595723455937498E-12</v>
      </c>
      <c r="AV506" s="10">
        <f>3/24000000*OO[[#This Row],[104 (01JUL1985 21:00:00)-Water Temperature (C)]]*OO[[#This Row],[46]]</f>
        <v>1.3760753404713748E-11</v>
      </c>
      <c r="AW506" s="10">
        <f>3/24000000*OO[[#This Row],[105 (02JUL1985 00:00:00)-Water Temperature (C)]]*OO[[#This Row],[47]]</f>
        <v>1.203896582695875E-10</v>
      </c>
      <c r="AX506" s="10">
        <f>3/24000000*OO[[#This Row],[106 (02JUL1985 03:00:00)-Water Temperature (C)]]*OO[[#This Row],[48]]</f>
        <v>8.6419997246149992E-10</v>
      </c>
      <c r="AY506" s="10">
        <f>3/24000000*OO[[#This Row],[107 (02JUL1985 06:00:00)-Water Temperature (C)]]*OO[[#This Row],[49]]</f>
        <v>5.1975016417264994E-9</v>
      </c>
      <c r="AZ506" s="10">
        <f>3/24000000*OO[[#This Row],[108 (02JUL1985 09:00:00)-Water Temperature (C)]]*OO[[#This Row],[50]]</f>
        <v>2.6931914613202499E-8</v>
      </c>
      <c r="BA506" s="10">
        <f>3/24000000*OO[[#This Row],[109 (02JUL1985 12:00:00)-Water Temperature (C)]]*OO[[#This Row],[51]]</f>
        <v>1.2063759812257498E-7</v>
      </c>
      <c r="BB506" s="10">
        <f>3/24000000*OO[[#This Row],[110 (02JUL1985 15:00:00)-Water Temperature (C)]]*OO[[#This Row],[52]]</f>
        <v>4.7192660343014999E-7</v>
      </c>
      <c r="BC506" s="10">
        <f>3/24000000*OO[[#This Row],[111 (02JUL1985 18:00:00)-Water Temperature (C)]]*OO[[#This Row],[53]]</f>
        <v>1.6191788800522498E-6</v>
      </c>
      <c r="BD506" s="10">
        <f>3/24000000*OO[[#This Row],[112 (02JUL1985 21:00:00)-Water Temperature (C)]]*OO[[#This Row],[54]]</f>
        <v>4.8819287209679992E-6</v>
      </c>
      <c r="BE506" s="10">
        <f>3/24000000*OO[[#This Row],[113 (03JUL1985 00:00:00)-Water Temperature (C)]]*OO[[#This Row],[55]]</f>
        <v>1.31901266182425E-5</v>
      </c>
      <c r="BF506" s="10">
        <f>3/24000000*OO[[#This Row],[114 (03JUL1985 03:00:00)-Water Temperature (C)]]*OO[[#This Row],[56]]</f>
        <v>3.2321481371624999E-5</v>
      </c>
      <c r="BG506" s="10">
        <f>3/24000000*OO[[#This Row],[115 (03JUL1985 06:00:00)-Water Temperature (C)]]*OO[[#This Row],[57]]</f>
        <v>7.2763761212375002E-5</v>
      </c>
      <c r="BH506" s="10">
        <f>3/24000000*OO[[#This Row],[116 (03JUL1985 09:00:00)-Water Temperature (C)]]*OO[[#This Row],[58]]</f>
        <v>1.5340524603888749E-4</v>
      </c>
      <c r="BI506" s="10">
        <f>3/24000000*OO[[#This Row],[117 (03JUL1985 12:00:00)-Water Temperature (C)]]*OO[[#This Row],[59]]</f>
        <v>3.0532736000629998E-4</v>
      </c>
      <c r="BJ506" s="10">
        <f>3/24000000*OO[[#This Row],[118 (03JUL1985 15:00:00)-Water Temperature (C)]]*OO[[#This Row],[60]]</f>
        <v>5.7217811834012493E-4</v>
      </c>
      <c r="BK506" s="10">
        <f>3/24000000*OO[[#This Row],[119 (03JUL1985 18:00:00)-Water Temperature (C)]]*OO[[#This Row],[61]]</f>
        <v>9.9632149335349986E-4</v>
      </c>
      <c r="BL506" s="10">
        <f>3/24000000*OO[[#This Row],[120 (03JUL1985 21:00:00)-Water Temperature (C)]]*OO[[#This Row],[62]]</f>
        <v>1.6172979187186248E-3</v>
      </c>
      <c r="BM506" s="10">
        <f>3/24000000*OO[[#This Row],[121 (04JUL1985 00:00:00)-Water Temperature (C)]]*OO[[#This Row],[63]]</f>
        <v>2.4844146587531249E-3</v>
      </c>
      <c r="BN506" s="10">
        <f>3/24000000*OO[[#This Row],[122 (04JUL1985 03:00:00)-Water Temperature (C)]]*OO[[#This Row],[64]]</f>
        <v>3.65210787688E-3</v>
      </c>
      <c r="BO506" s="10">
        <f>3/24000000*OO[[#This Row],[123 (04JUL1985 06:00:00)-Water Temperature (C)]]*OO[[#This Row],[65]]</f>
        <v>5.1669323113567494E-3</v>
      </c>
      <c r="BP506" s="10">
        <f>3/24000000*OO[[#This Row],[124 (04JUL1985 09:00:00)-Water Temperature (C)]]*OO[[#This Row],[66]]</f>
        <v>7.1306887600650001E-3</v>
      </c>
      <c r="BQ506" s="10">
        <f>3/24000000*OO[[#This Row],[125 (04JUL1985 12:00:00)-Water Temperature (C)]]*OO[[#This Row],[67]]</f>
        <v>9.5368471648999992E-3</v>
      </c>
      <c r="BR506" s="10">
        <f>3/24000000*OO[[#This Row],[126 (04JUL1985 15:00:00)-Water Temperature (C)]]*OO[[#This Row],[68]]</f>
        <v>1.2324211184567502E-2</v>
      </c>
      <c r="BS506" s="10">
        <f>3/24000000*OO[[#This Row],[127 (04JUL1985 18:00:00)-Water Temperature (C)]]*OO[[#This Row],[69]]</f>
        <v>1.5487676695998749E-2</v>
      </c>
      <c r="BT506" s="10">
        <f>3/24000000*OO[[#This Row],[128 (04JUL1985 21:00:00)-Water Temperature (C)]]*OO[[#This Row],[70]]</f>
        <v>1.9043585000212498E-2</v>
      </c>
      <c r="BU506" s="10">
        <f>3/24000000*OO[[#This Row],[129 (05JUL1985 00:00:00)-Water Temperature (C)]]*OO[[#This Row],[71]]</f>
        <v>2.29126513090025E-2</v>
      </c>
      <c r="BV506" s="10">
        <f>3/24000000*OO[[#This Row],[130 (05JUL1985 03:00:00)-Water Temperature (C)]]*OO[[#This Row],[72]]</f>
        <v>2.7062681274805E-2</v>
      </c>
      <c r="BW506" s="10">
        <f>3/24000000*OO[[#This Row],[131 (05JUL1985 06:00:00)-Water Temperature (C)]]*OO[[#This Row],[73]]</f>
        <v>3.1439060741829998E-2</v>
      </c>
      <c r="BX506" s="10">
        <f>3/24000000*OO[[#This Row],[132 (05JUL1985 09:00:00)-Water Temperature (C)]]*OO[[#This Row],[74]]</f>
        <v>3.6428910249060004E-2</v>
      </c>
      <c r="BY506" s="10">
        <f>3/24000000*OO[[#This Row],[133 (05JUL1985 12:00:00)-Water Temperature (C)]]*OO[[#This Row],[75]]</f>
        <v>4.2344475574110002E-2</v>
      </c>
      <c r="BZ506" s="10">
        <f>3/24000000*OO[[#This Row],[134 (05JUL1985 15:00:00)-Water Temperature (C)]]*OO[[#This Row],[76]]</f>
        <v>4.9083290564854998E-2</v>
      </c>
      <c r="CA506" s="10">
        <f>3/24000000*OO[[#This Row],[135 (05JUL1985 18:00:00)-Water Temperature (C)]]*OO[[#This Row],[77]]</f>
        <v>5.5660462557799988E-2</v>
      </c>
      <c r="CB506" s="10">
        <f>3/24000000*OO[[#This Row],[136 (05JUL1985 21:00:00)-Water Temperature (C)]]*OO[[#This Row],[78]]</f>
        <v>6.1235685072809985E-2</v>
      </c>
      <c r="CC506" s="10">
        <f>3/24000000*OO[[#This Row],[137 (06JUL1985 00:00:00)-Water Temperature (C)]]*OO[[#This Row],[79]]</f>
        <v>6.6308330274524985E-2</v>
      </c>
      <c r="CD506" s="10">
        <f>3/24000000*OO[[#This Row],[138 (06JUL1985 03:00:00)-Water Temperature (C)]]*OO[[#This Row],[80]]</f>
        <v>7.1413649762199993E-2</v>
      </c>
      <c r="CE506" s="10">
        <f>3/24000000*OO[[#This Row],[139 (06JUL1985 06:00:00)-Water Temperature (C)]]*OO[[#This Row],[81]]</f>
        <v>7.6399775096687508E-2</v>
      </c>
      <c r="CF506" s="10">
        <f>3/24000000*OO[[#This Row],[140 (06JUL1985 09:00:00)-Water Temperature (C)]]*OO[[#This Row],[82]]</f>
        <v>8.1680025595200004E-2</v>
      </c>
      <c r="CG506" s="10">
        <f>3/24000000*OO[[#This Row],[141 (06JUL1985 12:00:00)-Water Temperature (C)]]*OO[[#This Row],[83]]</f>
        <v>8.7461658561550013E-2</v>
      </c>
      <c r="CH506" s="10">
        <f>3/24000000*OO[[#This Row],[142 (06JUL1985 15:00:00)-Water Temperature (C)]]*OO[[#This Row],[84]]</f>
        <v>9.3035247900187495E-2</v>
      </c>
      <c r="CI506" s="10">
        <f>3/24000000*OO[[#This Row],[143 (06JUL1985 18:00:00)-Water Temperature (C)]]*OO[[#This Row],[85]]</f>
        <v>9.8319422949650001E-2</v>
      </c>
      <c r="CJ506" s="10">
        <f>3/24000000*OO[[#This Row],[144 (06JUL1985 21:00:00)-Water Temperature (C)]]*OO[[#This Row],[86]]</f>
        <v>0.10296888107049999</v>
      </c>
      <c r="CK506" s="10">
        <f>3/24000000*OO[[#This Row],[145 (07JUL1985 00:00:00)-Water Temperature (C)]]*OO[[#This Row],[87]]</f>
        <v>0.10668341107042499</v>
      </c>
      <c r="CL506" s="10">
        <f>3/24000000*OO[[#This Row],[146 (07JUL1985 03:00:00)-Water Temperature (C)]]*OO[[#This Row],[88]]</f>
        <v>0.11029961049060001</v>
      </c>
      <c r="CM506" s="10">
        <f>3/24000000*OO[[#This Row],[147 (07JUL1985 06:00:00)-Water Temperature (C)]]*OO[[#This Row],[89]]</f>
        <v>0.11386906735687501</v>
      </c>
      <c r="CN506" s="10">
        <f>3/24000000*OO[[#This Row],[148 (07JUL1985 09:00:00)-Water Temperature (C)]]*OO[[#This Row],[90]]</f>
        <v>0.11817301936544998</v>
      </c>
      <c r="CO506" s="10">
        <f>3/24000000*OO[[#This Row],[149 (07JUL1985 12:00:00)-Water Temperature (C)]]*OO[[#This Row],[91]]</f>
        <v>0.12275048869597499</v>
      </c>
      <c r="CP506" s="10">
        <f>3/24000000*OO[[#This Row],[150 (07JUL1985 15:00:00)-Water Temperature (C)]]*OO[[#This Row],[92]]</f>
        <v>0.12808924073400002</v>
      </c>
      <c r="CQ506" s="10">
        <f>3/24000000*OO[[#This Row],[151 (07JUL1985 18:00:00)-Water Temperature (C)]]*OO[[#This Row],[93]]</f>
        <v>0.1337135262832875</v>
      </c>
      <c r="CR506" s="10">
        <f>3/24000000*OO[[#This Row],[152 (07JUL1985 21:00:00)-Water Temperature (C)]]*OO[[#This Row],[94]]</f>
        <v>0.1374577827107625</v>
      </c>
      <c r="CS506" s="10">
        <f>3/24000000*OO[[#This Row],[153 (08JUL1985 00:00:00)-Water Temperature (C)]]*OO[[#This Row],[95]]</f>
        <v>0.13905423985976248</v>
      </c>
      <c r="CT506" s="10">
        <f>3/24000000*OO[[#This Row],[154 (08JUL1985 03:00:00)-Water Temperature (C)]]*OO[[#This Row],[96]]</f>
        <v>0.14048941309243748</v>
      </c>
      <c r="CU506" s="10">
        <f>3/24000000*OO[[#This Row],[155 (08JUL1985 06:00:00)-Water Temperature (C)]]*OO[[#This Row],[97]]</f>
        <v>0.14218420972297499</v>
      </c>
      <c r="CV506" s="10">
        <f>3/24000000*OO[[#This Row],[156 (08JUL1985 09:00:00)-Water Temperature (C)]]*OO[[#This Row],[98]]</f>
        <v>0.14502716532622498</v>
      </c>
      <c r="CW506" s="10">
        <f>3/24000000*OO[[#This Row],[157 (08JUL1985 12:00:00)-Water Temperature (C)]]*OO[[#This Row],[99]]</f>
        <v>0.147234401260425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0</v>
      </c>
      <c r="AD507" s="10">
        <f>3/24000000*OO[[#This Row],[86 (29JUN1985 15:00:00)-Water Temperature (C)]]*OO[[#This Row],[28]]</f>
        <v>0</v>
      </c>
      <c r="AE507" s="10">
        <f>3/24000000*OO[[#This Row],[88 (29JUN1985 21:00:00)-Water Temperature (C)]]*OO[[#This Row],[30]]</f>
        <v>0</v>
      </c>
      <c r="AF507" s="10">
        <f>3/24000000*OO[[#This Row],[88 (29JUN1985 21:00:00)-Water Temperature (C)]]*OO[[#This Row],[30]]</f>
        <v>0</v>
      </c>
      <c r="AG507" s="10">
        <f>3/24000000*OO[[#This Row],[89 (30JUN1985 00:00:00)-Water Temperature (C)]]*OO[[#This Row],[31]]</f>
        <v>0</v>
      </c>
      <c r="AH507" s="10">
        <f>3/24000000*OO[[#This Row],[90 (30JUN1985 03:00:00)-Water Temperature (C)]]*OO[[#This Row],[32]]</f>
        <v>1.1971640661003749E-41</v>
      </c>
      <c r="AI507" s="10">
        <f>3/24000000*OO[[#This Row],[91 (30JUN1985 06:00:00)-Water Temperature (C)]]*OO[[#This Row],[33]]</f>
        <v>9.5058793610549999E-38</v>
      </c>
      <c r="AJ507" s="10">
        <f>3/24000000*OO[[#This Row],[92 (30JUN1985 09:00:00)-Water Temperature (C)]]*OO[[#This Row],[34]]</f>
        <v>2.5203586179221247E-34</v>
      </c>
      <c r="AK507" s="10">
        <f>3/24000000*OO[[#This Row],[93 (30JUN1985 12:00:00)-Water Temperature (C)]]*OO[[#This Row],[35]]</f>
        <v>2.8316118341719996E-31</v>
      </c>
      <c r="AL507" s="10">
        <f>3/24000000*OO[[#This Row],[94 (30JUN1985 15:00:00)-Water Temperature (C)]]*OO[[#This Row],[36]]</f>
        <v>1.56916809981E-28</v>
      </c>
      <c r="AM507" s="10">
        <f>3/24000000*OO[[#This Row],[95 (30JUN1985 18:00:00)-Water Temperature (C)]]*OO[[#This Row],[37]]</f>
        <v>4.6861895852212491E-26</v>
      </c>
      <c r="AN507" s="10">
        <f>3/24000000*OO[[#This Row],[96 (30JUN1985 21:00:00)-Water Temperature (C)]]*OO[[#This Row],[38]]</f>
        <v>8.0093423509874989E-24</v>
      </c>
      <c r="AO507" s="10">
        <f>3/24000000*OO[[#This Row],[97 (01JUL1985 00:00:00)-Water Temperature (C)]]*OO[[#This Row],[39]]</f>
        <v>8.4191645495912482E-22</v>
      </c>
      <c r="AP507" s="10">
        <f>3/24000000*OO[[#This Row],[98 (01JUL1985 03:00:00)-Water Temperature (C)]]*OO[[#This Row],[40]]</f>
        <v>5.8007367094049993E-20</v>
      </c>
      <c r="AQ507" s="10">
        <f>3/24000000*OO[[#This Row],[99 (01JUL1985 06:00:00)-Water Temperature (C)]]*OO[[#This Row],[41]]</f>
        <v>2.7515767824106248E-18</v>
      </c>
      <c r="AR507" s="10">
        <f>3/24000000*OO[[#This Row],[100 (01JUL1985 09:00:00)-Water Temperature (C)]]*OO[[#This Row],[42]]</f>
        <v>9.3993287794124989E-17</v>
      </c>
      <c r="AS507" s="10">
        <f>3/24000000*OO[[#This Row],[101 (01JUL1985 12:00:00)-Water Temperature (C)]]*OO[[#This Row],[43]]</f>
        <v>2.3589575481310004E-15</v>
      </c>
      <c r="AT507" s="10">
        <f>3/24000000*OO[[#This Row],[102 (01JUL1985 15:00:00)-Water Temperature (C)]]*OO[[#This Row],[44]]</f>
        <v>4.4517418403332502E-14</v>
      </c>
      <c r="AU507" s="10">
        <f>3/24000000*OO[[#This Row],[103 (01JUL1985 18:00:00)-Water Temperature (C)]]*OO[[#This Row],[45]]</f>
        <v>6.4160089900725011E-13</v>
      </c>
      <c r="AV507" s="10">
        <f>3/24000000*OO[[#This Row],[104 (01JUL1985 21:00:00)-Water Temperature (C)]]*OO[[#This Row],[46]]</f>
        <v>7.2464015309437503E-12</v>
      </c>
      <c r="AW507" s="10">
        <f>3/24000000*OO[[#This Row],[105 (02JUL1985 00:00:00)-Water Temperature (C)]]*OO[[#This Row],[47]]</f>
        <v>6.5457246389099995E-11</v>
      </c>
      <c r="AX507" s="10">
        <f>3/24000000*OO[[#This Row],[106 (02JUL1985 03:00:00)-Water Temperature (C)]]*OO[[#This Row],[48]]</f>
        <v>4.8448239827772498E-10</v>
      </c>
      <c r="AY507" s="10">
        <f>3/24000000*OO[[#This Row],[107 (02JUL1985 06:00:00)-Water Temperature (C)]]*OO[[#This Row],[49]]</f>
        <v>2.9998713455317502E-9</v>
      </c>
      <c r="AZ507" s="10">
        <f>3/24000000*OO[[#This Row],[108 (02JUL1985 09:00:00)-Water Temperature (C)]]*OO[[#This Row],[50]]</f>
        <v>1.5977869056502501E-8</v>
      </c>
      <c r="BA507" s="10">
        <f>3/24000000*OO[[#This Row],[109 (02JUL1985 12:00:00)-Water Temperature (C)]]*OO[[#This Row],[51]]</f>
        <v>7.3528919299950004E-8</v>
      </c>
      <c r="BB507" s="10">
        <f>3/24000000*OO[[#This Row],[110 (02JUL1985 15:00:00)-Water Temperature (C)]]*OO[[#This Row],[52]]</f>
        <v>2.9514618487034998E-7</v>
      </c>
      <c r="BC507" s="10">
        <f>3/24000000*OO[[#This Row],[111 (02JUL1985 18:00:00)-Water Temperature (C)]]*OO[[#This Row],[53]]</f>
        <v>1.0386193911021249E-6</v>
      </c>
      <c r="BD507" s="10">
        <f>3/24000000*OO[[#This Row],[112 (02JUL1985 21:00:00)-Water Temperature (C)]]*OO[[#This Row],[54]]</f>
        <v>3.2097115367841245E-6</v>
      </c>
      <c r="BE507" s="10">
        <f>3/24000000*OO[[#This Row],[113 (03JUL1985 00:00:00)-Water Temperature (C)]]*OO[[#This Row],[55]]</f>
        <v>8.8774104647549992E-6</v>
      </c>
      <c r="BF507" s="10">
        <f>3/24000000*OO[[#This Row],[114 (03JUL1985 03:00:00)-Water Temperature (C)]]*OO[[#This Row],[56]]</f>
        <v>2.2249562247605E-5</v>
      </c>
      <c r="BG507" s="10">
        <f>3/24000000*OO[[#This Row],[115 (03JUL1985 06:00:00)-Water Temperature (C)]]*OO[[#This Row],[57]]</f>
        <v>5.1169368460582491E-5</v>
      </c>
      <c r="BH507" s="10">
        <f>3/24000000*OO[[#This Row],[116 (03JUL1985 09:00:00)-Water Temperature (C)]]*OO[[#This Row],[58]]</f>
        <v>1.1005032858557501E-4</v>
      </c>
      <c r="BI507" s="10">
        <f>3/24000000*OO[[#This Row],[117 (03JUL1985 12:00:00)-Water Temperature (C)]]*OO[[#This Row],[59]]</f>
        <v>2.2321299591656249E-4</v>
      </c>
      <c r="BJ507" s="10">
        <f>3/24000000*OO[[#This Row],[118 (03JUL1985 15:00:00)-Water Temperature (C)]]*OO[[#This Row],[60]]</f>
        <v>4.2606439792437502E-4</v>
      </c>
      <c r="BK507" s="10">
        <f>3/24000000*OO[[#This Row],[119 (03JUL1985 18:00:00)-Water Temperature (C)]]*OO[[#This Row],[61]]</f>
        <v>7.5558017837224997E-4</v>
      </c>
      <c r="BL507" s="10">
        <f>3/24000000*OO[[#This Row],[120 (03JUL1985 21:00:00)-Water Temperature (C)]]*OO[[#This Row],[62]]</f>
        <v>1.2480780500808749E-3</v>
      </c>
      <c r="BM507" s="10">
        <f>3/24000000*OO[[#This Row],[121 (04JUL1985 00:00:00)-Water Temperature (C)]]*OO[[#This Row],[63]]</f>
        <v>1.9485312487827499E-3</v>
      </c>
      <c r="BN507" s="10">
        <f>3/24000000*OO[[#This Row],[122 (04JUL1985 03:00:00)-Water Temperature (C)]]*OO[[#This Row],[64]]</f>
        <v>2.9083764171011247E-3</v>
      </c>
      <c r="BO507" s="10">
        <f>3/24000000*OO[[#This Row],[123 (04JUL1985 06:00:00)-Water Temperature (C)]]*OO[[#This Row],[65]]</f>
        <v>4.173833800365E-3</v>
      </c>
      <c r="BP507" s="10">
        <f>3/24000000*OO[[#This Row],[124 (04JUL1985 09:00:00)-Water Temperature (C)]]*OO[[#This Row],[66]]</f>
        <v>5.8357013430737495E-3</v>
      </c>
      <c r="BQ507" s="10">
        <f>3/24000000*OO[[#This Row],[125 (04JUL1985 12:00:00)-Water Temperature (C)]]*OO[[#This Row],[67]]</f>
        <v>7.9062694092000008E-3</v>
      </c>
      <c r="BR507" s="10">
        <f>3/24000000*OO[[#This Row],[126 (04JUL1985 15:00:00)-Water Temperature (C)]]*OO[[#This Row],[68]]</f>
        <v>1.0339688303119999E-2</v>
      </c>
      <c r="BS507" s="10">
        <f>3/24000000*OO[[#This Row],[127 (04JUL1985 18:00:00)-Water Temperature (C)]]*OO[[#This Row],[69]]</f>
        <v>1.3140745819792498E-2</v>
      </c>
      <c r="BT507" s="10">
        <f>3/24000000*OO[[#This Row],[128 (04JUL1985 21:00:00)-Water Temperature (C)]]*OO[[#This Row],[70]]</f>
        <v>1.6330770793662502E-2</v>
      </c>
      <c r="BU507" s="10">
        <f>3/24000000*OO[[#This Row],[129 (05JUL1985 00:00:00)-Water Temperature (C)]]*OO[[#This Row],[71]]</f>
        <v>1.98442644037575E-2</v>
      </c>
      <c r="BV507" s="10">
        <f>3/24000000*OO[[#This Row],[130 (05JUL1985 03:00:00)-Water Temperature (C)]]*OO[[#This Row],[72]]</f>
        <v>2.3657646462756251E-2</v>
      </c>
      <c r="BW507" s="10">
        <f>3/24000000*OO[[#This Row],[131 (05JUL1985 06:00:00)-Water Temperature (C)]]*OO[[#This Row],[73]]</f>
        <v>2.7723625762857501E-2</v>
      </c>
      <c r="BX507" s="10">
        <f>3/24000000*OO[[#This Row],[132 (05JUL1985 09:00:00)-Water Temperature (C)]]*OO[[#This Row],[74]]</f>
        <v>3.237001769773E-2</v>
      </c>
      <c r="BY507" s="10">
        <f>3/24000000*OO[[#This Row],[133 (05JUL1985 12:00:00)-Water Temperature (C)]]*OO[[#This Row],[75]]</f>
        <v>3.7886453693097497E-2</v>
      </c>
      <c r="BZ507" s="10">
        <f>3/24000000*OO[[#This Row],[134 (05JUL1985 15:00:00)-Water Temperature (C)]]*OO[[#This Row],[76]]</f>
        <v>4.4213210092310003E-2</v>
      </c>
      <c r="CA507" s="10">
        <f>3/24000000*OO[[#This Row],[135 (05JUL1985 18:00:00)-Water Temperature (C)]]*OO[[#This Row],[77]]</f>
        <v>5.0501479362827499E-2</v>
      </c>
      <c r="CB507" s="10">
        <f>3/24000000*OO[[#This Row],[136 (05JUL1985 21:00:00)-Water Temperature (C)]]*OO[[#This Row],[78]]</f>
        <v>5.5961631696262504E-2</v>
      </c>
      <c r="CC507" s="10">
        <f>3/24000000*OO[[#This Row],[137 (06JUL1985 00:00:00)-Water Temperature (C)]]*OO[[#This Row],[79]]</f>
        <v>6.097608504028125E-2</v>
      </c>
      <c r="CD507" s="10">
        <f>3/24000000*OO[[#This Row],[138 (06JUL1985 03:00:00)-Water Temperature (C)]]*OO[[#This Row],[80]]</f>
        <v>6.6047502423000004E-2</v>
      </c>
      <c r="CE507" s="10">
        <f>3/24000000*OO[[#This Row],[139 (06JUL1985 06:00:00)-Water Temperature (C)]]*OO[[#This Row],[81]]</f>
        <v>7.1039950577700003E-2</v>
      </c>
      <c r="CF507" s="10">
        <f>3/24000000*OO[[#This Row],[140 (06JUL1985 09:00:00)-Water Temperature (C)]]*OO[[#This Row],[82]]</f>
        <v>7.6318178086562494E-2</v>
      </c>
      <c r="CG507" s="10">
        <f>3/24000000*OO[[#This Row],[141 (06JUL1985 12:00:00)-Water Temperature (C)]]*OO[[#This Row],[83]]</f>
        <v>8.2084423339274987E-2</v>
      </c>
      <c r="CH507" s="10">
        <f>3/24000000*OO[[#This Row],[142 (06JUL1985 15:00:00)-Water Temperature (C)]]*OO[[#This Row],[84]]</f>
        <v>8.7724626837524994E-2</v>
      </c>
      <c r="CI507" s="10">
        <f>3/24000000*OO[[#This Row],[143 (06JUL1985 18:00:00)-Water Temperature (C)]]*OO[[#This Row],[85]]</f>
        <v>9.308936357469999E-2</v>
      </c>
      <c r="CJ507" s="10">
        <f>3/24000000*OO[[#This Row],[144 (06JUL1985 21:00:00)-Water Temperature (C)]]*OO[[#This Row],[86]]</f>
        <v>9.7922651890687482E-2</v>
      </c>
      <c r="CK507" s="10">
        <f>3/24000000*OO[[#This Row],[145 (07JUL1985 00:00:00)-Water Temperature (C)]]*OO[[#This Row],[87]]</f>
        <v>0.10187160075752501</v>
      </c>
      <c r="CL507" s="10">
        <f>3/24000000*OO[[#This Row],[146 (07JUL1985 03:00:00)-Water Temperature (C)]]*OO[[#This Row],[88]]</f>
        <v>0.1057095445385</v>
      </c>
      <c r="CM507" s="10">
        <f>3/24000000*OO[[#This Row],[147 (07JUL1985 06:00:00)-Water Temperature (C)]]*OO[[#This Row],[89]]</f>
        <v>0.10950754943655</v>
      </c>
      <c r="CN507" s="10">
        <f>3/24000000*OO[[#This Row],[148 (07JUL1985 09:00:00)-Water Temperature (C)]]*OO[[#This Row],[90]]</f>
        <v>0.11399383816357499</v>
      </c>
      <c r="CO507" s="10">
        <f>3/24000000*OO[[#This Row],[149 (07JUL1985 12:00:00)-Water Temperature (C)]]*OO[[#This Row],[91]]</f>
        <v>0.11874271992339999</v>
      </c>
      <c r="CP507" s="10">
        <f>3/24000000*OO[[#This Row],[150 (07JUL1985 15:00:00)-Water Temperature (C)]]*OO[[#This Row],[92]]</f>
        <v>0.12423720574874998</v>
      </c>
      <c r="CQ507" s="10">
        <f>3/24000000*OO[[#This Row],[151 (07JUL1985 18:00:00)-Water Temperature (C)]]*OO[[#This Row],[93]]</f>
        <v>0.13003596461006248</v>
      </c>
      <c r="CR507" s="10">
        <f>3/24000000*OO[[#This Row],[152 (07JUL1985 21:00:00)-Water Temperature (C)]]*OO[[#This Row],[94]]</f>
        <v>0.1341422382976</v>
      </c>
      <c r="CS507" s="10">
        <f>3/24000000*OO[[#This Row],[153 (08JUL1985 00:00:00)-Water Temperature (C)]]*OO[[#This Row],[95]]</f>
        <v>0.13611426577901251</v>
      </c>
      <c r="CT507" s="10">
        <f>3/24000000*OO[[#This Row],[154 (08JUL1985 03:00:00)-Water Temperature (C)]]*OO[[#This Row],[96]]</f>
        <v>0.13788490544482501</v>
      </c>
      <c r="CU507" s="10">
        <f>3/24000000*OO[[#This Row],[155 (08JUL1985 06:00:00)-Water Temperature (C)]]*OO[[#This Row],[97]]</f>
        <v>0.13987091535368748</v>
      </c>
      <c r="CV507" s="10">
        <f>3/24000000*OO[[#This Row],[156 (08JUL1985 09:00:00)-Water Temperature (C)]]*OO[[#This Row],[98]]</f>
        <v>0.1429417507309875</v>
      </c>
      <c r="CW507" s="10">
        <f>3/24000000*OO[[#This Row],[157 (08JUL1985 12:00:00)-Water Temperature (C)]]*OO[[#This Row],[99]]</f>
        <v>0.14549391070582499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0</v>
      </c>
      <c r="AD508" s="10">
        <f>3/24000000*OO[[#This Row],[86 (29JUN1985 15:00:00)-Water Temperature (C)]]*OO[[#This Row],[28]]</f>
        <v>0</v>
      </c>
      <c r="AE508" s="10">
        <f>3/24000000*OO[[#This Row],[88 (29JUN1985 21:00:00)-Water Temperature (C)]]*OO[[#This Row],[30]]</f>
        <v>0</v>
      </c>
      <c r="AF508" s="10">
        <f>3/24000000*OO[[#This Row],[88 (29JUN1985 21:00:00)-Water Temperature (C)]]*OO[[#This Row],[30]]</f>
        <v>0</v>
      </c>
      <c r="AG508" s="10">
        <f>3/24000000*OO[[#This Row],[89 (30JUN1985 00:00:00)-Water Temperature (C)]]*OO[[#This Row],[31]]</f>
        <v>0</v>
      </c>
      <c r="AH508" s="10">
        <f>3/24000000*OO[[#This Row],[90 (30JUN1985 03:00:00)-Water Temperature (C)]]*OO[[#This Row],[32]]</f>
        <v>2.8078772179500003E-42</v>
      </c>
      <c r="AI508" s="10">
        <f>3/24000000*OO[[#This Row],[91 (30JUN1985 06:00:00)-Water Temperature (C)]]*OO[[#This Row],[33]]</f>
        <v>2.433478152612625E-38</v>
      </c>
      <c r="AJ508" s="10">
        <f>3/24000000*OO[[#This Row],[92 (30JUN1985 09:00:00)-Water Temperature (C)]]*OO[[#This Row],[34]]</f>
        <v>6.9463658105824998E-35</v>
      </c>
      <c r="AK508" s="10">
        <f>3/24000000*OO[[#This Row],[93 (30JUN1985 12:00:00)-Water Temperature (C)]]*OO[[#This Row],[35]]</f>
        <v>8.3114118642750011E-32</v>
      </c>
      <c r="AL508" s="10">
        <f>3/24000000*OO[[#This Row],[94 (30JUN1985 15:00:00)-Water Temperature (C)]]*OO[[#This Row],[36]]</f>
        <v>4.8751238362950005E-29</v>
      </c>
      <c r="AM508" s="10">
        <f>3/24000000*OO[[#This Row],[95 (30JUN1985 18:00:00)-Water Temperature (C)]]*OO[[#This Row],[37]]</f>
        <v>1.5339924439881252E-26</v>
      </c>
      <c r="AN508" s="10">
        <f>3/24000000*OO[[#This Row],[96 (30JUN1985 21:00:00)-Water Temperature (C)]]*OO[[#This Row],[38]]</f>
        <v>2.7545612136662501E-24</v>
      </c>
      <c r="AO508" s="10">
        <f>3/24000000*OO[[#This Row],[97 (01JUL1985 00:00:00)-Water Temperature (C)]]*OO[[#This Row],[39]]</f>
        <v>3.0317526988966247E-22</v>
      </c>
      <c r="AP508" s="10">
        <f>3/24000000*OO[[#This Row],[98 (01JUL1985 03:00:00)-Water Temperature (C)]]*OO[[#This Row],[40]]</f>
        <v>2.1807659160658751E-20</v>
      </c>
      <c r="AQ508" s="10">
        <f>3/24000000*OO[[#This Row],[99 (01JUL1985 06:00:00)-Water Temperature (C)]]*OO[[#This Row],[41]]</f>
        <v>1.0772562773449999E-18</v>
      </c>
      <c r="AR508" s="10">
        <f>3/24000000*OO[[#This Row],[100 (01JUL1985 09:00:00)-Water Temperature (C)]]*OO[[#This Row],[42]]</f>
        <v>3.8237111593880002E-17</v>
      </c>
      <c r="AS508" s="10">
        <f>3/24000000*OO[[#This Row],[101 (01JUL1985 12:00:00)-Water Temperature (C)]]*OO[[#This Row],[43]]</f>
        <v>9.9580252071037503E-16</v>
      </c>
      <c r="AT508" s="10">
        <f>3/24000000*OO[[#This Row],[102 (01JUL1985 15:00:00)-Water Temperature (C)]]*OO[[#This Row],[44]]</f>
        <v>1.9472297484549999E-14</v>
      </c>
      <c r="AU508" s="10">
        <f>3/24000000*OO[[#This Row],[103 (01JUL1985 18:00:00)-Water Temperature (C)]]*OO[[#This Row],[45]]</f>
        <v>2.9048204778124998E-13</v>
      </c>
      <c r="AV508" s="10">
        <f>3/24000000*OO[[#This Row],[104 (01JUL1985 21:00:00)-Water Temperature (C)]]*OO[[#This Row],[46]]</f>
        <v>3.3914977479786248E-12</v>
      </c>
      <c r="AW508" s="10">
        <f>3/24000000*OO[[#This Row],[105 (02JUL1985 00:00:00)-Water Temperature (C)]]*OO[[#This Row],[47]]</f>
        <v>3.1629536902339996E-11</v>
      </c>
      <c r="AX508" s="10">
        <f>3/24000000*OO[[#This Row],[106 (02JUL1985 03:00:00)-Water Temperature (C)]]*OO[[#This Row],[48]]</f>
        <v>2.4134955533164998E-10</v>
      </c>
      <c r="AY508" s="10">
        <f>3/24000000*OO[[#This Row],[107 (02JUL1985 06:00:00)-Water Temperature (C)]]*OO[[#This Row],[49]]</f>
        <v>1.5384226557699998E-9</v>
      </c>
      <c r="AZ508" s="10">
        <f>3/24000000*OO[[#This Row],[108 (02JUL1985 09:00:00)-Water Temperature (C)]]*OO[[#This Row],[50]]</f>
        <v>8.4206654911499986E-9</v>
      </c>
      <c r="BA508" s="10">
        <f>3/24000000*OO[[#This Row],[109 (02JUL1985 12:00:00)-Water Temperature (C)]]*OO[[#This Row],[51]]</f>
        <v>3.9788434068241247E-8</v>
      </c>
      <c r="BB508" s="10">
        <f>3/24000000*OO[[#This Row],[110 (02JUL1985 15:00:00)-Water Temperature (C)]]*OO[[#This Row],[52]]</f>
        <v>1.6380272039940003E-7</v>
      </c>
      <c r="BC508" s="10">
        <f>3/24000000*OO[[#This Row],[111 (02JUL1985 18:00:00)-Water Temperature (C)]]*OO[[#This Row],[53]]</f>
        <v>5.9072834388749997E-7</v>
      </c>
      <c r="BD508" s="10">
        <f>3/24000000*OO[[#This Row],[112 (02JUL1985 21:00:00)-Water Temperature (C)]]*OO[[#This Row],[54]]</f>
        <v>1.8696461939454997E-6</v>
      </c>
      <c r="BE508" s="10">
        <f>3/24000000*OO[[#This Row],[113 (03JUL1985 00:00:00)-Water Temperature (C)]]*OO[[#This Row],[55]]</f>
        <v>5.2902828818862506E-6</v>
      </c>
      <c r="BF508" s="10">
        <f>3/24000000*OO[[#This Row],[114 (03JUL1985 03:00:00)-Water Temperature (C)]]*OO[[#This Row],[56]]</f>
        <v>1.3552064215927499E-5</v>
      </c>
      <c r="BG508" s="10">
        <f>3/24000000*OO[[#This Row],[115 (03JUL1985 06:00:00)-Water Temperature (C)]]*OO[[#This Row],[57]]</f>
        <v>3.1821935712156249E-5</v>
      </c>
      <c r="BH508" s="10">
        <f>3/24000000*OO[[#This Row],[116 (03JUL1985 09:00:00)-Water Temperature (C)]]*OO[[#This Row],[58]]</f>
        <v>6.9781448315237488E-5</v>
      </c>
      <c r="BI508" s="10">
        <f>3/24000000*OO[[#This Row],[117 (03JUL1985 12:00:00)-Water Temperature (C)]]*OO[[#This Row],[59]]</f>
        <v>1.4415076901062499E-4</v>
      </c>
      <c r="BJ508" s="10">
        <f>3/24000000*OO[[#This Row],[118 (03JUL1985 15:00:00)-Water Temperature (C)]]*OO[[#This Row],[60]]</f>
        <v>2.8002396441574996E-4</v>
      </c>
      <c r="BK508" s="10">
        <f>3/24000000*OO[[#This Row],[119 (03JUL1985 18:00:00)-Water Temperature (C)]]*OO[[#This Row],[61]]</f>
        <v>5.0521317556254997E-4</v>
      </c>
      <c r="BL508" s="10">
        <f>3/24000000*OO[[#This Row],[120 (03JUL1985 21:00:00)-Water Temperature (C)]]*OO[[#This Row],[62]]</f>
        <v>8.4845633836949999E-4</v>
      </c>
      <c r="BM508" s="10">
        <f>3/24000000*OO[[#This Row],[121 (04JUL1985 00:00:00)-Water Temperature (C)]]*OO[[#This Row],[63]]</f>
        <v>1.3454511090993748E-3</v>
      </c>
      <c r="BN508" s="10">
        <f>3/24000000*OO[[#This Row],[122 (04JUL1985 03:00:00)-Water Temperature (C)]]*OO[[#This Row],[64]]</f>
        <v>2.0377920712083748E-3</v>
      </c>
      <c r="BO508" s="10">
        <f>3/24000000*OO[[#This Row],[123 (04JUL1985 06:00:00)-Water Temperature (C)]]*OO[[#This Row],[65]]</f>
        <v>2.9649173644349996E-3</v>
      </c>
      <c r="BP508" s="10">
        <f>3/24000000*OO[[#This Row],[124 (04JUL1985 09:00:00)-Water Temperature (C)]]*OO[[#This Row],[66]]</f>
        <v>4.1981393558249997E-3</v>
      </c>
      <c r="BQ508" s="10">
        <f>3/24000000*OO[[#This Row],[125 (04JUL1985 12:00:00)-Water Temperature (C)]]*OO[[#This Row],[67]]</f>
        <v>5.7568022922165002E-3</v>
      </c>
      <c r="BR508" s="10">
        <f>3/24000000*OO[[#This Row],[126 (04JUL1985 15:00:00)-Water Temperature (C)]]*OO[[#This Row],[68]]</f>
        <v>7.6154755015149997E-3</v>
      </c>
      <c r="BS508" s="10">
        <f>3/24000000*OO[[#This Row],[127 (04JUL1985 18:00:00)-Water Temperature (C)]]*OO[[#This Row],[69]]</f>
        <v>9.7838739515549999E-3</v>
      </c>
      <c r="BT508" s="10">
        <f>3/24000000*OO[[#This Row],[128 (04JUL1985 21:00:00)-Water Temperature (C)]]*OO[[#This Row],[70]]</f>
        <v>1.22826745544E-2</v>
      </c>
      <c r="BU508" s="10">
        <f>3/24000000*OO[[#This Row],[129 (05JUL1985 00:00:00)-Water Temperature (C)]]*OO[[#This Row],[71]]</f>
        <v>1.5067706970091247E-2</v>
      </c>
      <c r="BV508" s="10">
        <f>3/24000000*OO[[#This Row],[130 (05JUL1985 03:00:00)-Water Temperature (C)]]*OO[[#This Row],[72]]</f>
        <v>1.8124116272625002E-2</v>
      </c>
      <c r="BW508" s="10">
        <f>3/24000000*OO[[#This Row],[131 (05JUL1985 06:00:00)-Water Temperature (C)]]*OO[[#This Row],[73]]</f>
        <v>2.1418051004719999E-2</v>
      </c>
      <c r="BX508" s="10">
        <f>3/24000000*OO[[#This Row],[132 (05JUL1985 09:00:00)-Water Temperature (C)]]*OO[[#This Row],[74]]</f>
        <v>2.5195763152394999E-2</v>
      </c>
      <c r="BY508" s="10">
        <f>3/24000000*OO[[#This Row],[133 (05JUL1985 12:00:00)-Water Temperature (C)]]*OO[[#This Row],[75]]</f>
        <v>2.9689023840612495E-2</v>
      </c>
      <c r="BZ508" s="10">
        <f>3/24000000*OO[[#This Row],[134 (05JUL1985 15:00:00)-Water Temperature (C)]]*OO[[#This Row],[76]]</f>
        <v>3.4868738234901248E-2</v>
      </c>
      <c r="CA508" s="10">
        <f>3/24000000*OO[[#This Row],[135 (05JUL1985 18:00:00)-Water Temperature (C)]]*OO[[#This Row],[77]]</f>
        <v>4.0089934270937495E-2</v>
      </c>
      <c r="CB508" s="10">
        <f>3/24000000*OO[[#This Row],[136 (05JUL1985 21:00:00)-Water Temperature (C)]]*OO[[#This Row],[78]]</f>
        <v>4.4720661582675E-2</v>
      </c>
      <c r="CC508" s="10">
        <f>3/24000000*OO[[#This Row],[137 (06JUL1985 00:00:00)-Water Temperature (C)]]*OO[[#This Row],[79]]</f>
        <v>4.9026906419862501E-2</v>
      </c>
      <c r="CD508" s="10">
        <f>3/24000000*OO[[#This Row],[138 (06JUL1985 03:00:00)-Water Temperature (C)]]*OO[[#This Row],[80]]</f>
        <v>5.3400829491697492E-2</v>
      </c>
      <c r="CE508" s="10">
        <f>3/24000000*OO[[#This Row],[139 (06JUL1985 06:00:00)-Water Temperature (C)]]*OO[[#This Row],[81]]</f>
        <v>5.7737488603112501E-2</v>
      </c>
      <c r="CF508" s="10">
        <f>3/24000000*OO[[#This Row],[140 (06JUL1985 09:00:00)-Water Temperature (C)]]*OO[[#This Row],[82]]</f>
        <v>6.2322465873568753E-2</v>
      </c>
      <c r="CG508" s="10">
        <f>3/24000000*OO[[#This Row],[141 (06JUL1985 12:00:00)-Water Temperature (C)]]*OO[[#This Row],[83]]</f>
        <v>6.7322216317199993E-2</v>
      </c>
      <c r="CH508" s="10">
        <f>3/24000000*OO[[#This Row],[142 (06JUL1985 15:00:00)-Water Temperature (C)]]*OO[[#This Row],[84]]</f>
        <v>7.2258737633774994E-2</v>
      </c>
      <c r="CI508" s="10">
        <f>3/24000000*OO[[#This Row],[143 (06JUL1985 18:00:00)-Water Temperature (C)]]*OO[[#This Row],[85]]</f>
        <v>7.6990050783699998E-2</v>
      </c>
      <c r="CJ508" s="10">
        <f>3/24000000*OO[[#This Row],[144 (06JUL1985 21:00:00)-Water Temperature (C)]]*OO[[#This Row],[86]]</f>
        <v>8.1316993967500001E-2</v>
      </c>
      <c r="CK508" s="10">
        <f>3/24000000*OO[[#This Row],[145 (07JUL1985 00:00:00)-Water Temperature (C)]]*OO[[#This Row],[87]]</f>
        <v>8.4930732608849993E-2</v>
      </c>
      <c r="CL508" s="10">
        <f>3/24000000*OO[[#This Row],[146 (07JUL1985 03:00:00)-Water Temperature (C)]]*OO[[#This Row],[88]]</f>
        <v>8.8447054699200001E-2</v>
      </c>
      <c r="CM508" s="10">
        <f>3/24000000*OO[[#This Row],[147 (07JUL1985 06:00:00)-Water Temperature (C)]]*OO[[#This Row],[89]]</f>
        <v>9.1933689927025011E-2</v>
      </c>
      <c r="CN508" s="10">
        <f>3/24000000*OO[[#This Row],[148 (07JUL1985 09:00:00)-Water Temperature (C)]]*OO[[#This Row],[90]]</f>
        <v>9.59851091268E-2</v>
      </c>
      <c r="CO508" s="10">
        <f>3/24000000*OO[[#This Row],[149 (07JUL1985 12:00:00)-Water Temperature (C)]]*OO[[#This Row],[91]]</f>
        <v>0.1002640769355</v>
      </c>
      <c r="CP508" s="10">
        <f>3/24000000*OO[[#This Row],[150 (07JUL1985 15:00:00)-Water Temperature (C)]]*OO[[#This Row],[92]]</f>
        <v>0.1051702143296</v>
      </c>
      <c r="CQ508" s="10">
        <f>3/24000000*OO[[#This Row],[151 (07JUL1985 18:00:00)-Water Temperature (C)]]*OO[[#This Row],[93]]</f>
        <v>0.11035122287553749</v>
      </c>
      <c r="CR508" s="10">
        <f>3/24000000*OO[[#This Row],[152 (07JUL1985 21:00:00)-Water Temperature (C)]]*OO[[#This Row],[94]]</f>
        <v>0.11416997628697498</v>
      </c>
      <c r="CS508" s="10">
        <f>3/24000000*OO[[#This Row],[153 (08JUL1985 00:00:00)-Water Temperature (C)]]*OO[[#This Row],[95]]</f>
        <v>0.11619303265664999</v>
      </c>
      <c r="CT508" s="10">
        <f>3/24000000*OO[[#This Row],[154 (08JUL1985 03:00:00)-Water Temperature (C)]]*OO[[#This Row],[96]]</f>
        <v>0.11801434386949999</v>
      </c>
      <c r="CU508" s="10">
        <f>3/24000000*OO[[#This Row],[155 (08JUL1985 06:00:00)-Water Temperature (C)]]*OO[[#This Row],[97]]</f>
        <v>0.11999386887319999</v>
      </c>
      <c r="CV508" s="10">
        <f>3/24000000*OO[[#This Row],[156 (08JUL1985 09:00:00)-Water Temperature (C)]]*OO[[#This Row],[98]]</f>
        <v>0.12287074157875001</v>
      </c>
      <c r="CW508" s="10">
        <f>3/24000000*OO[[#This Row],[157 (08JUL1985 12:00:00)-Water Temperature (C)]]*OO[[#This Row],[99]]</f>
        <v>0.12534282545251249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0</v>
      </c>
      <c r="AD509" s="10">
        <f>3/24000000*OO[[#This Row],[86 (29JUN1985 15:00:00)-Water Temperature (C)]]*OO[[#This Row],[28]]</f>
        <v>0</v>
      </c>
      <c r="AE509" s="10">
        <f>3/24000000*OO[[#This Row],[88 (29JUN1985 21:00:00)-Water Temperature (C)]]*OO[[#This Row],[30]]</f>
        <v>0</v>
      </c>
      <c r="AF509" s="10">
        <f>3/24000000*OO[[#This Row],[88 (29JUN1985 21:00:00)-Water Temperature (C)]]*OO[[#This Row],[30]]</f>
        <v>0</v>
      </c>
      <c r="AG509" s="10">
        <f>3/24000000*OO[[#This Row],[89 (30JUN1985 00:00:00)-Water Temperature (C)]]*OO[[#This Row],[31]]</f>
        <v>0</v>
      </c>
      <c r="AH509" s="10">
        <f>3/24000000*OO[[#This Row],[90 (30JUN1985 03:00:00)-Water Temperature (C)]]*OO[[#This Row],[32]]</f>
        <v>6.9717368789887501E-43</v>
      </c>
      <c r="AI509" s="10">
        <f>3/24000000*OO[[#This Row],[91 (30JUN1985 06:00:00)-Water Temperature (C)]]*OO[[#This Row],[33]]</f>
        <v>6.5836785834449998E-39</v>
      </c>
      <c r="AJ509" s="10">
        <f>3/24000000*OO[[#This Row],[92 (30JUN1985 09:00:00)-Water Temperature (C)]]*OO[[#This Row],[34]]</f>
        <v>2.0205925643999998E-35</v>
      </c>
      <c r="AK509" s="10">
        <f>3/24000000*OO[[#This Row],[93 (30JUN1985 12:00:00)-Water Temperature (C)]]*OO[[#This Row],[35]]</f>
        <v>2.5710972504336245E-32</v>
      </c>
      <c r="AL509" s="10">
        <f>3/24000000*OO[[#This Row],[94 (30JUN1985 15:00:00)-Water Temperature (C)]]*OO[[#This Row],[36]]</f>
        <v>1.5938232571922502E-29</v>
      </c>
      <c r="AM509" s="10">
        <f>3/24000000*OO[[#This Row],[95 (30JUN1985 18:00:00)-Water Temperature (C)]]*OO[[#This Row],[37]]</f>
        <v>5.2750947444299997E-27</v>
      </c>
      <c r="AN509" s="10">
        <f>3/24000000*OO[[#This Row],[96 (30JUN1985 21:00:00)-Water Temperature (C)]]*OO[[#This Row],[38]]</f>
        <v>9.9330982202149994E-25</v>
      </c>
      <c r="AO509" s="10">
        <f>3/24000000*OO[[#This Row],[97 (01JUL1985 00:00:00)-Water Temperature (C)]]*OO[[#This Row],[39]]</f>
        <v>1.14313334099125E-22</v>
      </c>
      <c r="AP509" s="10">
        <f>3/24000000*OO[[#This Row],[98 (01JUL1985 03:00:00)-Water Temperature (C)]]*OO[[#This Row],[40]]</f>
        <v>8.5733830822499985E-21</v>
      </c>
      <c r="AQ509" s="10">
        <f>3/24000000*OO[[#This Row],[99 (01JUL1985 06:00:00)-Water Temperature (C)]]*OO[[#This Row],[41]]</f>
        <v>4.4053479420039996E-19</v>
      </c>
      <c r="AR509" s="10">
        <f>3/24000000*OO[[#This Row],[100 (01JUL1985 09:00:00)-Water Temperature (C)]]*OO[[#This Row],[42]]</f>
        <v>1.6228438895899998E-17</v>
      </c>
      <c r="AS509" s="10">
        <f>3/24000000*OO[[#This Row],[101 (01JUL1985 12:00:00)-Water Temperature (C)]]*OO[[#This Row],[43]]</f>
        <v>4.3799584576352499E-16</v>
      </c>
      <c r="AT509" s="10">
        <f>3/24000000*OO[[#This Row],[102 (01JUL1985 15:00:00)-Water Temperature (C)]]*OO[[#This Row],[44]]</f>
        <v>8.8626256585200009E-15</v>
      </c>
      <c r="AU509" s="10">
        <f>3/24000000*OO[[#This Row],[103 (01JUL1985 18:00:00)-Water Temperature (C)]]*OO[[#This Row],[45]]</f>
        <v>1.3665989915280003E-13</v>
      </c>
      <c r="AV509" s="10">
        <f>3/24000000*OO[[#This Row],[104 (01JUL1985 21:00:00)-Water Temperature (C)]]*OO[[#This Row],[46]]</f>
        <v>1.6473172370603748E-12</v>
      </c>
      <c r="AW509" s="10">
        <f>3/24000000*OO[[#This Row],[105 (02JUL1985 00:00:00)-Water Temperature (C)]]*OO[[#This Row],[47]]</f>
        <v>1.5843553682331248E-11</v>
      </c>
      <c r="AX509" s="10">
        <f>3/24000000*OO[[#This Row],[106 (02JUL1985 03:00:00)-Water Temperature (C)]]*OO[[#This Row],[48]]</f>
        <v>1.245033029344125E-10</v>
      </c>
      <c r="AY509" s="10">
        <f>3/24000000*OO[[#This Row],[107 (02JUL1985 06:00:00)-Water Temperature (C)]]*OO[[#This Row],[49]]</f>
        <v>8.1625385811150001E-10</v>
      </c>
      <c r="AZ509" s="10">
        <f>3/24000000*OO[[#This Row],[108 (02JUL1985 09:00:00)-Water Temperature (C)]]*OO[[#This Row],[50]]</f>
        <v>4.5876832707037495E-9</v>
      </c>
      <c r="BA509" s="10">
        <f>3/24000000*OO[[#This Row],[109 (02JUL1985 12:00:00)-Water Temperature (C)]]*OO[[#This Row],[51]]</f>
        <v>2.2233327660212502E-8</v>
      </c>
      <c r="BB509" s="10">
        <f>3/24000000*OO[[#This Row],[110 (02JUL1985 15:00:00)-Water Temperature (C)]]*OO[[#This Row],[52]]</f>
        <v>9.3788839757562503E-8</v>
      </c>
      <c r="BC509" s="10">
        <f>3/24000000*OO[[#This Row],[111 (02JUL1985 18:00:00)-Water Temperature (C)]]*OO[[#This Row],[53]]</f>
        <v>3.4625267694718749E-7</v>
      </c>
      <c r="BD509" s="10">
        <f>3/24000000*OO[[#This Row],[112 (02JUL1985 21:00:00)-Water Temperature (C)]]*OO[[#This Row],[54]]</f>
        <v>1.12116474665075E-6</v>
      </c>
      <c r="BE509" s="10">
        <f>3/24000000*OO[[#This Row],[113 (03JUL1985 00:00:00)-Water Temperature (C)]]*OO[[#This Row],[55]]</f>
        <v>3.2429788896731245E-6</v>
      </c>
      <c r="BF509" s="10">
        <f>3/24000000*OO[[#This Row],[114 (03JUL1985 03:00:00)-Water Temperature (C)]]*OO[[#This Row],[56]]</f>
        <v>8.4842960937249987E-6</v>
      </c>
      <c r="BG509" s="10">
        <f>3/24000000*OO[[#This Row],[115 (03JUL1985 06:00:00)-Water Temperature (C)]]*OO[[#This Row],[57]]</f>
        <v>2.03286226143E-5</v>
      </c>
      <c r="BH509" s="10">
        <f>3/24000000*OO[[#This Row],[116 (03JUL1985 09:00:00)-Water Temperature (C)]]*OO[[#This Row],[58]]</f>
        <v>4.5430263931515E-5</v>
      </c>
      <c r="BI509" s="10">
        <f>3/24000000*OO[[#This Row],[117 (03JUL1985 12:00:00)-Water Temperature (C)]]*OO[[#This Row],[59]]</f>
        <v>9.553296443232501E-5</v>
      </c>
      <c r="BJ509" s="10">
        <f>3/24000000*OO[[#This Row],[118 (03JUL1985 15:00:00)-Water Temperature (C)]]*OO[[#This Row],[60]]</f>
        <v>1.8873731716291252E-4</v>
      </c>
      <c r="BK509" s="10">
        <f>3/24000000*OO[[#This Row],[119 (03JUL1985 18:00:00)-Water Temperature (C)]]*OO[[#This Row],[61]]</f>
        <v>3.4613039130074993E-4</v>
      </c>
      <c r="BL509" s="10">
        <f>3/24000000*OO[[#This Row],[120 (03JUL1985 21:00:00)-Water Temperature (C)]]*OO[[#This Row],[62]]</f>
        <v>5.9059959158999989E-4</v>
      </c>
      <c r="BM509" s="10">
        <f>3/24000000*OO[[#This Row],[121 (04JUL1985 00:00:00)-Water Temperature (C)]]*OO[[#This Row],[63]]</f>
        <v>9.5086498767799998E-4</v>
      </c>
      <c r="BN509" s="10">
        <f>3/24000000*OO[[#This Row],[122 (04JUL1985 03:00:00)-Water Temperature (C)]]*OO[[#This Row],[64]]</f>
        <v>1.460841853872375E-3</v>
      </c>
      <c r="BO509" s="10">
        <f>3/24000000*OO[[#This Row],[123 (04JUL1985 06:00:00)-Water Temperature (C)]]*OO[[#This Row],[65]]</f>
        <v>2.1542990933451247E-3</v>
      </c>
      <c r="BP509" s="10">
        <f>3/24000000*OO[[#This Row],[124 (04JUL1985 09:00:00)-Water Temperature (C)]]*OO[[#This Row],[66]]</f>
        <v>3.0887303138381252E-3</v>
      </c>
      <c r="BQ509" s="10">
        <f>3/24000000*OO[[#This Row],[125 (04JUL1985 12:00:00)-Water Temperature (C)]]*OO[[#This Row],[67]]</f>
        <v>4.2851401775666252E-3</v>
      </c>
      <c r="BR509" s="10">
        <f>3/24000000*OO[[#This Row],[126 (04JUL1985 15:00:00)-Water Temperature (C)]]*OO[[#This Row],[68]]</f>
        <v>5.7328647512954996E-3</v>
      </c>
      <c r="BS509" s="10">
        <f>3/24000000*OO[[#This Row],[127 (04JUL1985 18:00:00)-Water Temperature (C)]]*OO[[#This Row],[69]]</f>
        <v>7.4439903486524985E-3</v>
      </c>
      <c r="BT509" s="10">
        <f>3/24000000*OO[[#This Row],[128 (04JUL1985 21:00:00)-Water Temperature (C)]]*OO[[#This Row],[70]]</f>
        <v>9.4384422412799995E-3</v>
      </c>
      <c r="BU509" s="10">
        <f>3/24000000*OO[[#This Row],[129 (05JUL1985 00:00:00)-Water Temperature (C)]]*OO[[#This Row],[71]]</f>
        <v>1.1687801873439999E-2</v>
      </c>
      <c r="BV509" s="10">
        <f>3/24000000*OO[[#This Row],[130 (05JUL1985 03:00:00)-Water Temperature (C)]]*OO[[#This Row],[72]]</f>
        <v>1.4183244255075E-2</v>
      </c>
      <c r="BW509" s="10">
        <f>3/24000000*OO[[#This Row],[131 (05JUL1985 06:00:00)-Water Temperature (C)]]*OO[[#This Row],[73]]</f>
        <v>1.6901531394637497E-2</v>
      </c>
      <c r="BX509" s="10">
        <f>3/24000000*OO[[#This Row],[132 (05JUL1985 09:00:00)-Water Temperature (C)]]*OO[[#This Row],[74]]</f>
        <v>2.0034668647492496E-2</v>
      </c>
      <c r="BY509" s="10">
        <f>3/24000000*OO[[#This Row],[133 (05JUL1985 12:00:00)-Water Temperature (C)]]*OO[[#This Row],[75]]</f>
        <v>2.3770434313874999E-2</v>
      </c>
      <c r="BZ509" s="10">
        <f>3/24000000*OO[[#This Row],[134 (05JUL1985 15:00:00)-Water Temperature (C)]]*OO[[#This Row],[76]]</f>
        <v>2.8094739170024998E-2</v>
      </c>
      <c r="CA509" s="10">
        <f>3/24000000*OO[[#This Row],[135 (05JUL1985 18:00:00)-Water Temperature (C)]]*OO[[#This Row],[77]]</f>
        <v>3.2502702368264996E-2</v>
      </c>
      <c r="CB509" s="10">
        <f>3/24000000*OO[[#This Row],[136 (05JUL1985 21:00:00)-Water Temperature (C)]]*OO[[#This Row],[78]]</f>
        <v>3.6487852813991251E-2</v>
      </c>
      <c r="CC509" s="10">
        <f>3/24000000*OO[[#This Row],[137 (06JUL1985 00:00:00)-Water Temperature (C)]]*OO[[#This Row],[79]]</f>
        <v>4.024951718355E-2</v>
      </c>
      <c r="CD509" s="10">
        <f>3/24000000*OO[[#This Row],[138 (06JUL1985 03:00:00)-Water Temperature (C)]]*OO[[#This Row],[80]]</f>
        <v>4.4088267832616247E-2</v>
      </c>
      <c r="CE509" s="10">
        <f>3/24000000*OO[[#This Row],[139 (06JUL1985 06:00:00)-Water Temperature (C)]]*OO[[#This Row],[81]]</f>
        <v>4.7920962455844998E-2</v>
      </c>
      <c r="CF509" s="10">
        <f>3/24000000*OO[[#This Row],[140 (06JUL1985 09:00:00)-Water Temperature (C)]]*OO[[#This Row],[82]]</f>
        <v>5.1978819637499993E-2</v>
      </c>
      <c r="CG509" s="10">
        <f>3/24000000*OO[[#This Row],[141 (06JUL1985 12:00:00)-Water Temperature (C)]]*OO[[#This Row],[83]]</f>
        <v>5.6398838121854998E-2</v>
      </c>
      <c r="CH509" s="10">
        <f>3/24000000*OO[[#This Row],[142 (06JUL1985 15:00:00)-Water Temperature (C)]]*OO[[#This Row],[84]]</f>
        <v>6.0789701885519992E-2</v>
      </c>
      <c r="CI509" s="10">
        <f>3/24000000*OO[[#This Row],[143 (06JUL1985 18:00:00)-Water Temperature (C)]]*OO[[#This Row],[85]]</f>
        <v>6.5040374443687501E-2</v>
      </c>
      <c r="CJ509" s="10">
        <f>3/24000000*OO[[#This Row],[144 (06JUL1985 21:00:00)-Water Temperature (C)]]*OO[[#This Row],[86]]</f>
        <v>6.8966833065899999E-2</v>
      </c>
      <c r="CK509" s="10">
        <f>3/24000000*OO[[#This Row],[145 (07JUL1985 00:00:00)-Water Temperature (C)]]*OO[[#This Row],[87]]</f>
        <v>7.2316773432499995E-2</v>
      </c>
      <c r="CL509" s="10">
        <f>3/24000000*OO[[#This Row],[146 (07JUL1985 03:00:00)-Water Temperature (C)]]*OO[[#This Row],[88]]</f>
        <v>7.5590720916749995E-2</v>
      </c>
      <c r="CM509" s="10">
        <f>3/24000000*OO[[#This Row],[147 (07JUL1985 06:00:00)-Water Temperature (C)]]*OO[[#This Row],[89]]</f>
        <v>7.8842016086625E-2</v>
      </c>
      <c r="CN509" s="10">
        <f>3/24000000*OO[[#This Row],[148 (07JUL1985 09:00:00)-Water Temperature (C)]]*OO[[#This Row],[90]]</f>
        <v>8.2571643642687487E-2</v>
      </c>
      <c r="CO509" s="10">
        <f>3/24000000*OO[[#This Row],[149 (07JUL1985 12:00:00)-Water Temperature (C)]]*OO[[#This Row],[91]]</f>
        <v>8.6504116317949992E-2</v>
      </c>
      <c r="CP509" s="10">
        <f>3/24000000*OO[[#This Row],[150 (07JUL1985 15:00:00)-Water Temperature (C)]]*OO[[#This Row],[92]]</f>
        <v>9.097362504606249E-2</v>
      </c>
      <c r="CQ509" s="10">
        <f>3/24000000*OO[[#This Row],[151 (07JUL1985 18:00:00)-Water Temperature (C)]]*OO[[#This Row],[93]]</f>
        <v>9.5691577106E-2</v>
      </c>
      <c r="CR509" s="10">
        <f>3/24000000*OO[[#This Row],[152 (07JUL1985 21:00:00)-Water Temperature (C)]]*OO[[#This Row],[94]]</f>
        <v>9.9263333605274992E-2</v>
      </c>
      <c r="CS509" s="10">
        <f>3/24000000*OO[[#This Row],[153 (08JUL1985 00:00:00)-Water Temperature (C)]]*OO[[#This Row],[95]]</f>
        <v>0.10132285794015</v>
      </c>
      <c r="CT509" s="10">
        <f>3/24000000*OO[[#This Row],[154 (08JUL1985 03:00:00)-Water Temperature (C)]]*OO[[#This Row],[96]]</f>
        <v>0.10319272082343749</v>
      </c>
      <c r="CU509" s="10">
        <f>3/24000000*OO[[#This Row],[155 (08JUL1985 06:00:00)-Water Temperature (C)]]*OO[[#This Row],[97]]</f>
        <v>0.1051845531086</v>
      </c>
      <c r="CV509" s="10">
        <f>3/24000000*OO[[#This Row],[156 (08JUL1985 09:00:00)-Water Temperature (C)]]*OO[[#This Row],[98]]</f>
        <v>0.10793738272374999</v>
      </c>
      <c r="CW509" s="10">
        <f>3/24000000*OO[[#This Row],[157 (08JUL1985 12:00:00)-Water Temperature (C)]]*OO[[#This Row],[99]]</f>
        <v>0.11033627025985002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0</v>
      </c>
      <c r="AD510" s="10">
        <f>3/24000000*OO[[#This Row],[86 (29JUN1985 15:00:00)-Water Temperature (C)]]*OO[[#This Row],[28]]</f>
        <v>0</v>
      </c>
      <c r="AE510" s="10">
        <f>3/24000000*OO[[#This Row],[88 (29JUN1985 21:00:00)-Water Temperature (C)]]*OO[[#This Row],[30]]</f>
        <v>0</v>
      </c>
      <c r="AF510" s="10">
        <f>3/24000000*OO[[#This Row],[88 (29JUN1985 21:00:00)-Water Temperature (C)]]*OO[[#This Row],[30]]</f>
        <v>0</v>
      </c>
      <c r="AG510" s="10">
        <f>3/24000000*OO[[#This Row],[89 (30JUN1985 00:00:00)-Water Temperature (C)]]*OO[[#This Row],[31]]</f>
        <v>0</v>
      </c>
      <c r="AH510" s="10">
        <f>3/24000000*OO[[#This Row],[90 (30JUN1985 03:00:00)-Water Temperature (C)]]*OO[[#This Row],[32]]</f>
        <v>1.7597543226572499E-43</v>
      </c>
      <c r="AI510" s="10">
        <f>3/24000000*OO[[#This Row],[91 (30JUN1985 06:00:00)-Water Temperature (C)]]*OO[[#This Row],[33]]</f>
        <v>1.8081237162030001E-39</v>
      </c>
      <c r="AJ510" s="10">
        <f>3/24000000*OO[[#This Row],[92 (30JUN1985 09:00:00)-Water Temperature (C)]]*OO[[#This Row],[34]]</f>
        <v>5.9624372406550006E-36</v>
      </c>
      <c r="AK510" s="10">
        <f>3/24000000*OO[[#This Row],[93 (30JUN1985 12:00:00)-Water Temperature (C)]]*OO[[#This Row],[35]]</f>
        <v>8.0638832471625001E-33</v>
      </c>
      <c r="AL510" s="10">
        <f>3/24000000*OO[[#This Row],[94 (30JUN1985 15:00:00)-Water Temperature (C)]]*OO[[#This Row],[36]]</f>
        <v>5.2803568406999995E-30</v>
      </c>
      <c r="AM510" s="10">
        <f>3/24000000*OO[[#This Row],[95 (30JUN1985 18:00:00)-Water Temperature (C)]]*OO[[#This Row],[37]]</f>
        <v>1.8375733704317504E-27</v>
      </c>
      <c r="AN510" s="10">
        <f>3/24000000*OO[[#This Row],[96 (30JUN1985 21:00:00)-Water Temperature (C)]]*OO[[#This Row],[38]]</f>
        <v>3.6272997604638749E-25</v>
      </c>
      <c r="AO510" s="10">
        <f>3/24000000*OO[[#This Row],[97 (01JUL1985 00:00:00)-Water Temperature (C)]]*OO[[#This Row],[39]]</f>
        <v>4.3646574304904994E-23</v>
      </c>
      <c r="AP510" s="10">
        <f>3/24000000*OO[[#This Row],[98 (01JUL1985 03:00:00)-Water Temperature (C)]]*OO[[#This Row],[40]]</f>
        <v>3.4132443134459994E-21</v>
      </c>
      <c r="AQ510" s="10">
        <f>3/24000000*OO[[#This Row],[99 (01JUL1985 06:00:00)-Water Temperature (C)]]*OO[[#This Row],[41]]</f>
        <v>1.8246886366637499E-19</v>
      </c>
      <c r="AR510" s="10">
        <f>3/24000000*OO[[#This Row],[100 (01JUL1985 09:00:00)-Water Temperature (C)]]*OO[[#This Row],[42]]</f>
        <v>6.9771670109949993E-18</v>
      </c>
      <c r="AS510" s="10">
        <f>3/24000000*OO[[#This Row],[101 (01JUL1985 12:00:00)-Water Temperature (C)]]*OO[[#This Row],[43]]</f>
        <v>1.9517674508505E-16</v>
      </c>
      <c r="AT510" s="10">
        <f>3/24000000*OO[[#This Row],[102 (01JUL1985 15:00:00)-Water Temperature (C)]]*OO[[#This Row],[44]]</f>
        <v>4.0873007380049998E-15</v>
      </c>
      <c r="AU510" s="10">
        <f>3/24000000*OO[[#This Row],[103 (01JUL1985 18:00:00)-Water Temperature (C)]]*OO[[#This Row],[45]]</f>
        <v>6.5160620788162491E-14</v>
      </c>
      <c r="AV510" s="10">
        <f>3/24000000*OO[[#This Row],[104 (01JUL1985 21:00:00)-Water Temperature (C)]]*OO[[#This Row],[46]]</f>
        <v>8.1119691545062499E-13</v>
      </c>
      <c r="AW510" s="10">
        <f>3/24000000*OO[[#This Row],[105 (02JUL1985 00:00:00)-Water Temperature (C)]]*OO[[#This Row],[47]]</f>
        <v>8.0490073516649994E-12</v>
      </c>
      <c r="AX510" s="10">
        <f>3/24000000*OO[[#This Row],[106 (02JUL1985 03:00:00)-Water Temperature (C)]]*OO[[#This Row],[48]]</f>
        <v>6.5169609732450008E-11</v>
      </c>
      <c r="AY510" s="10">
        <f>3/24000000*OO[[#This Row],[107 (02JUL1985 06:00:00)-Water Temperature (C)]]*OO[[#This Row],[49]]</f>
        <v>4.3967902026892495E-10</v>
      </c>
      <c r="AZ510" s="10">
        <f>3/24000000*OO[[#This Row],[108 (02JUL1985 09:00:00)-Water Temperature (C)]]*OO[[#This Row],[50]]</f>
        <v>2.5388904842499996E-9</v>
      </c>
      <c r="BA510" s="10">
        <f>3/24000000*OO[[#This Row],[109 (02JUL1985 12:00:00)-Water Temperature (C)]]*OO[[#This Row],[51]]</f>
        <v>1.2625051245756249E-8</v>
      </c>
      <c r="BB510" s="10">
        <f>3/24000000*OO[[#This Row],[110 (02JUL1985 15:00:00)-Water Temperature (C)]]*OO[[#This Row],[52]]</f>
        <v>5.4596195787257495E-8</v>
      </c>
      <c r="BC510" s="10">
        <f>3/24000000*OO[[#This Row],[111 (02JUL1985 18:00:00)-Water Temperature (C)]]*OO[[#This Row],[53]]</f>
        <v>2.0643690674343747E-7</v>
      </c>
      <c r="BD510" s="10">
        <f>3/24000000*OO[[#This Row],[112 (02JUL1985 21:00:00)-Water Temperature (C)]]*OO[[#This Row],[54]]</f>
        <v>6.8421738952474996E-7</v>
      </c>
      <c r="BE510" s="10">
        <f>3/24000000*OO[[#This Row],[113 (03JUL1985 00:00:00)-Water Temperature (C)]]*OO[[#This Row],[55]]</f>
        <v>2.0243807308342498E-6</v>
      </c>
      <c r="BF510" s="10">
        <f>3/24000000*OO[[#This Row],[114 (03JUL1985 03:00:00)-Water Temperature (C)]]*OO[[#This Row],[56]]</f>
        <v>5.4122914033269997E-6</v>
      </c>
      <c r="BG510" s="10">
        <f>3/24000000*OO[[#This Row],[115 (03JUL1985 06:00:00)-Water Temperature (C)]]*OO[[#This Row],[57]]</f>
        <v>1.324112361327E-5</v>
      </c>
      <c r="BH510" s="10">
        <f>3/24000000*OO[[#This Row],[116 (03JUL1985 09:00:00)-Water Temperature (C)]]*OO[[#This Row],[58]]</f>
        <v>3.0178123214977502E-5</v>
      </c>
      <c r="BI510" s="10">
        <f>3/24000000*OO[[#This Row],[117 (03JUL1985 12:00:00)-Water Temperature (C)]]*OO[[#This Row],[59]]</f>
        <v>6.4639673532999992E-5</v>
      </c>
      <c r="BJ510" s="10">
        <f>3/24000000*OO[[#This Row],[118 (03JUL1985 15:00:00)-Water Temperature (C)]]*OO[[#This Row],[60]]</f>
        <v>1.2994851930855E-4</v>
      </c>
      <c r="BK510" s="10">
        <f>3/24000000*OO[[#This Row],[119 (03JUL1985 18:00:00)-Water Temperature (C)]]*OO[[#This Row],[61]]</f>
        <v>2.4237816671897496E-4</v>
      </c>
      <c r="BL510" s="10">
        <f>3/24000000*OO[[#This Row],[120 (03JUL1985 21:00:00)-Water Temperature (C)]]*OO[[#This Row],[62]]</f>
        <v>4.2044276055082499E-4</v>
      </c>
      <c r="BM510" s="10">
        <f>3/24000000*OO[[#This Row],[121 (04JUL1985 00:00:00)-Water Temperature (C)]]*OO[[#This Row],[63]]</f>
        <v>6.8774084578087497E-4</v>
      </c>
      <c r="BN510" s="10">
        <f>3/24000000*OO[[#This Row],[122 (04JUL1985 03:00:00)-Water Temperature (C)]]*OO[[#This Row],[64]]</f>
        <v>1.072528906358375E-3</v>
      </c>
      <c r="BO510" s="10">
        <f>3/24000000*OO[[#This Row],[123 (04JUL1985 06:00:00)-Water Temperature (C)]]*OO[[#This Row],[65]]</f>
        <v>1.6042086857525001E-3</v>
      </c>
      <c r="BP510" s="10">
        <f>3/24000000*OO[[#This Row],[124 (04JUL1985 09:00:00)-Water Temperature (C)]]*OO[[#This Row],[66]]</f>
        <v>2.3305912556343747E-3</v>
      </c>
      <c r="BQ510" s="10">
        <f>3/24000000*OO[[#This Row],[125 (04JUL1985 12:00:00)-Water Temperature (C)]]*OO[[#This Row],[67]]</f>
        <v>3.2732928606172499E-3</v>
      </c>
      <c r="BR510" s="10">
        <f>3/24000000*OO[[#This Row],[126 (04JUL1985 15:00:00)-Water Temperature (C)]]*OO[[#This Row],[68]]</f>
        <v>4.4315285218792496E-3</v>
      </c>
      <c r="BS510" s="10">
        <f>3/24000000*OO[[#This Row],[127 (04JUL1985 18:00:00)-Water Temperature (C)]]*OO[[#This Row],[69]]</f>
        <v>5.8192882558079995E-3</v>
      </c>
      <c r="BT510" s="10">
        <f>3/24000000*OO[[#This Row],[128 (04JUL1985 21:00:00)-Water Temperature (C)]]*OO[[#This Row],[70]]</f>
        <v>7.456648059231249E-3</v>
      </c>
      <c r="BU510" s="10">
        <f>3/24000000*OO[[#This Row],[129 (05JUL1985 00:00:00)-Water Temperature (C)]]*OO[[#This Row],[71]]</f>
        <v>9.3265732137899991E-3</v>
      </c>
      <c r="BV510" s="10">
        <f>3/24000000*OO[[#This Row],[130 (05JUL1985 03:00:00)-Water Temperature (C)]]*OO[[#This Row],[72]]</f>
        <v>1.1424909284815E-2</v>
      </c>
      <c r="BW510" s="10">
        <f>3/24000000*OO[[#This Row],[131 (05JUL1985 06:00:00)-Water Temperature (C)]]*OO[[#This Row],[73]]</f>
        <v>1.3736526043359999E-2</v>
      </c>
      <c r="BX510" s="10">
        <f>3/24000000*OO[[#This Row],[132 (05JUL1985 09:00:00)-Water Temperature (C)]]*OO[[#This Row],[74]]</f>
        <v>1.6416978821700002E-2</v>
      </c>
      <c r="BY510" s="10">
        <f>3/24000000*OO[[#This Row],[133 (05JUL1985 12:00:00)-Water Temperature (C)]]*OO[[#This Row],[75]]</f>
        <v>1.96226004949775E-2</v>
      </c>
      <c r="BZ510" s="10">
        <f>3/24000000*OO[[#This Row],[134 (05JUL1985 15:00:00)-Water Temperature (C)]]*OO[[#This Row],[76]]</f>
        <v>2.334988535512E-2</v>
      </c>
      <c r="CA510" s="10">
        <f>3/24000000*OO[[#This Row],[135 (05JUL1985 18:00:00)-Water Temperature (C)]]*OO[[#This Row],[77]]</f>
        <v>2.7191112496515003E-2</v>
      </c>
      <c r="CB510" s="10">
        <f>3/24000000*OO[[#This Row],[136 (05JUL1985 21:00:00)-Water Temperature (C)]]*OO[[#This Row],[78]]</f>
        <v>3.07312020582125E-2</v>
      </c>
      <c r="CC510" s="10">
        <f>3/24000000*OO[[#This Row],[137 (06JUL1985 00:00:00)-Water Temperature (C)]]*OO[[#This Row],[79]]</f>
        <v>3.4125835276774999E-2</v>
      </c>
      <c r="CD510" s="10">
        <f>3/24000000*OO[[#This Row],[138 (06JUL1985 03:00:00)-Water Temperature (C)]]*OO[[#This Row],[80]]</f>
        <v>3.7610880000228747E-2</v>
      </c>
      <c r="CE510" s="10">
        <f>3/24000000*OO[[#This Row],[139 (06JUL1985 06:00:00)-Water Temperature (C)]]*OO[[#This Row],[81]]</f>
        <v>4.1115185682003744E-2</v>
      </c>
      <c r="CF510" s="10">
        <f>3/24000000*OO[[#This Row],[140 (06JUL1985 09:00:00)-Water Temperature (C)]]*OO[[#This Row],[82]]</f>
        <v>4.4833495842599998E-2</v>
      </c>
      <c r="CG510" s="10">
        <f>3/24000000*OO[[#This Row],[141 (06JUL1985 12:00:00)-Water Temperature (C)]]*OO[[#This Row],[83]]</f>
        <v>4.8881882470437496E-2</v>
      </c>
      <c r="CH510" s="10">
        <f>3/24000000*OO[[#This Row],[142 (06JUL1985 15:00:00)-Water Temperature (C)]]*OO[[#This Row],[84]]</f>
        <v>5.2927655394525007E-2</v>
      </c>
      <c r="CI510" s="10">
        <f>3/24000000*OO[[#This Row],[143 (06JUL1985 18:00:00)-Water Temperature (C)]]*OO[[#This Row],[85]]</f>
        <v>5.6884460322621247E-2</v>
      </c>
      <c r="CJ510" s="10">
        <f>3/24000000*OO[[#This Row],[144 (06JUL1985 21:00:00)-Water Temperature (C)]]*OO[[#This Row],[86]]</f>
        <v>6.0575252738550002E-2</v>
      </c>
      <c r="CK510" s="10">
        <f>3/24000000*OO[[#This Row],[145 (07JUL1985 00:00:00)-Water Temperature (C)]]*OO[[#This Row],[87]]</f>
        <v>6.37898414938875E-2</v>
      </c>
      <c r="CL510" s="10">
        <f>3/24000000*OO[[#This Row],[146 (07JUL1985 03:00:00)-Water Temperature (C)]]*OO[[#This Row],[88]]</f>
        <v>6.6947959476974989E-2</v>
      </c>
      <c r="CM510" s="10">
        <f>3/24000000*OO[[#This Row],[147 (07JUL1985 06:00:00)-Water Temperature (C)]]*OO[[#This Row],[89]]</f>
        <v>7.0091175701487499E-2</v>
      </c>
      <c r="CN510" s="10">
        <f>3/24000000*OO[[#This Row],[148 (07JUL1985 09:00:00)-Water Temperature (C)]]*OO[[#This Row],[90]]</f>
        <v>7.3657352395199993E-2</v>
      </c>
      <c r="CO510" s="10">
        <f>3/24000000*OO[[#This Row],[149 (07JUL1985 12:00:00)-Water Temperature (C)]]*OO[[#This Row],[91]]</f>
        <v>7.7410830166599998E-2</v>
      </c>
      <c r="CP510" s="10">
        <f>3/24000000*OO[[#This Row],[150 (07JUL1985 15:00:00)-Water Temperature (C)]]*OO[[#This Row],[92]]</f>
        <v>8.1642377649337503E-2</v>
      </c>
      <c r="CQ510" s="10">
        <f>3/24000000*OO[[#This Row],[151 (07JUL1985 18:00:00)-Water Temperature (C)]]*OO[[#This Row],[93]]</f>
        <v>8.6106870836249988E-2</v>
      </c>
      <c r="CR510" s="10">
        <f>3/24000000*OO[[#This Row],[152 (07JUL1985 21:00:00)-Water Temperature (C)]]*OO[[#This Row],[94]]</f>
        <v>8.9570825582550001E-2</v>
      </c>
      <c r="CS510" s="10">
        <f>3/24000000*OO[[#This Row],[153 (08JUL1985 00:00:00)-Water Temperature (C)]]*OO[[#This Row],[95]]</f>
        <v>9.1721746424437506E-2</v>
      </c>
      <c r="CT510" s="10">
        <f>3/24000000*OO[[#This Row],[154 (08JUL1985 03:00:00)-Water Temperature (C)]]*OO[[#This Row],[96]]</f>
        <v>9.3696555045450006E-2</v>
      </c>
      <c r="CU510" s="10">
        <f>3/24000000*OO[[#This Row],[155 (08JUL1985 06:00:00)-Water Temperature (C)]]*OO[[#This Row],[97]]</f>
        <v>9.5768084079937491E-2</v>
      </c>
      <c r="CV510" s="10">
        <f>3/24000000*OO[[#This Row],[156 (08JUL1985 09:00:00)-Water Temperature (C)]]*OO[[#This Row],[98]]</f>
        <v>9.8509204794849994E-2</v>
      </c>
      <c r="CW510" s="10">
        <f>3/24000000*OO[[#This Row],[157 (08JUL1985 12:00:00)-Water Temperature (C)]]*OO[[#This Row],[99]]</f>
        <v>0.10092352407164999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0</v>
      </c>
      <c r="AD511" s="10">
        <f>3/24000000*OO[[#This Row],[86 (29JUN1985 15:00:00)-Water Temperature (C)]]*OO[[#This Row],[28]]</f>
        <v>0</v>
      </c>
      <c r="AE511" s="10">
        <f>3/24000000*OO[[#This Row],[88 (29JUN1985 21:00:00)-Water Temperature (C)]]*OO[[#This Row],[30]]</f>
        <v>0</v>
      </c>
      <c r="AF511" s="10">
        <f>3/24000000*OO[[#This Row],[88 (29JUN1985 21:00:00)-Water Temperature (C)]]*OO[[#This Row],[30]]</f>
        <v>0</v>
      </c>
      <c r="AG511" s="10">
        <f>3/24000000*OO[[#This Row],[89 (30JUN1985 00:00:00)-Water Temperature (C)]]*OO[[#This Row],[31]]</f>
        <v>0</v>
      </c>
      <c r="AH511" s="10">
        <f>3/24000000*OO[[#This Row],[90 (30JUN1985 03:00:00)-Water Temperature (C)]]*OO[[#This Row],[32]]</f>
        <v>0</v>
      </c>
      <c r="AI511" s="10">
        <f>3/24000000*OO[[#This Row],[91 (30JUN1985 06:00:00)-Water Temperature (C)]]*OO[[#This Row],[33]]</f>
        <v>5.0292086481312495E-40</v>
      </c>
      <c r="AJ511" s="10">
        <f>3/24000000*OO[[#This Row],[92 (30JUN1985 09:00:00)-Water Temperature (C)]]*OO[[#This Row],[34]]</f>
        <v>1.7811979621119998E-36</v>
      </c>
      <c r="AK511" s="10">
        <f>3/24000000*OO[[#This Row],[93 (30JUN1985 12:00:00)-Water Temperature (C)]]*OO[[#This Row],[35]]</f>
        <v>2.5596059079827503E-33</v>
      </c>
      <c r="AL511" s="10">
        <f>3/24000000*OO[[#This Row],[94 (30JUN1985 15:00:00)-Water Temperature (C)]]*OO[[#This Row],[36]]</f>
        <v>1.7698625547821251E-30</v>
      </c>
      <c r="AM511" s="10">
        <f>3/24000000*OO[[#This Row],[95 (30JUN1985 18:00:00)-Water Temperature (C)]]*OO[[#This Row],[37]]</f>
        <v>6.4746788353437491E-28</v>
      </c>
      <c r="AN511" s="10">
        <f>3/24000000*OO[[#This Row],[96 (30JUN1985 21:00:00)-Water Temperature (C)]]*OO[[#This Row],[38]]</f>
        <v>1.3396312138068748E-25</v>
      </c>
      <c r="AO511" s="10">
        <f>3/24000000*OO[[#This Row],[97 (01JUL1985 00:00:00)-Water Temperature (C)]]*OO[[#This Row],[39]]</f>
        <v>1.6852651239374997E-23</v>
      </c>
      <c r="AP511" s="10">
        <f>3/24000000*OO[[#This Row],[98 (01JUL1985 03:00:00)-Water Temperature (C)]]*OO[[#This Row],[40]]</f>
        <v>1.3741547022915E-21</v>
      </c>
      <c r="AQ511" s="10">
        <f>3/24000000*OO[[#This Row],[99 (01JUL1985 06:00:00)-Water Temperature (C)]]*OO[[#This Row],[41]]</f>
        <v>7.6426326811424993E-20</v>
      </c>
      <c r="AR511" s="10">
        <f>3/24000000*OO[[#This Row],[100 (01JUL1985 09:00:00)-Water Temperature (C)]]*OO[[#This Row],[42]]</f>
        <v>3.0334299478667492E-18</v>
      </c>
      <c r="AS511" s="10">
        <f>3/24000000*OO[[#This Row],[101 (01JUL1985 12:00:00)-Water Temperature (C)]]*OO[[#This Row],[43]]</f>
        <v>8.7950191114237489E-17</v>
      </c>
      <c r="AT511" s="10">
        <f>3/24000000*OO[[#This Row],[102 (01JUL1985 15:00:00)-Water Temperature (C)]]*OO[[#This Row],[44]]</f>
        <v>1.9062988431599997E-15</v>
      </c>
      <c r="AU511" s="10">
        <f>3/24000000*OO[[#This Row],[103 (01JUL1985 18:00:00)-Water Temperature (C)]]*OO[[#This Row],[45]]</f>
        <v>3.1423072081504991E-14</v>
      </c>
      <c r="AV511" s="10">
        <f>3/24000000*OO[[#This Row],[104 (01JUL1985 21:00:00)-Water Temperature (C)]]*OO[[#This Row],[46]]</f>
        <v>4.0407194801874994E-13</v>
      </c>
      <c r="AW511" s="10">
        <f>3/24000000*OO[[#This Row],[105 (02JUL1985 00:00:00)-Water Temperature (C)]]*OO[[#This Row],[47]]</f>
        <v>4.1371249783032505E-12</v>
      </c>
      <c r="AX511" s="10">
        <f>3/24000000*OO[[#This Row],[106 (02JUL1985 03:00:00)-Water Temperature (C)]]*OO[[#This Row],[48]]</f>
        <v>3.4519553388014994E-11</v>
      </c>
      <c r="AY511" s="10">
        <f>3/24000000*OO[[#This Row],[107 (02JUL1985 06:00:00)-Water Temperature (C)]]*OO[[#This Row],[49]]</f>
        <v>2.3971869640299996E-10</v>
      </c>
      <c r="AZ511" s="10">
        <f>3/24000000*OO[[#This Row],[108 (02JUL1985 09:00:00)-Water Temperature (C)]]*OO[[#This Row],[50]]</f>
        <v>1.4224985175465E-9</v>
      </c>
      <c r="BA511" s="10">
        <f>3/24000000*OO[[#This Row],[109 (02JUL1985 12:00:00)-Water Temperature (C)]]*OO[[#This Row],[51]]</f>
        <v>7.2596581078049995E-9</v>
      </c>
      <c r="BB511" s="10">
        <f>3/24000000*OO[[#This Row],[110 (02JUL1985 15:00:00)-Water Temperature (C)]]*OO[[#This Row],[52]]</f>
        <v>3.2189644124355003E-8</v>
      </c>
      <c r="BC511" s="10">
        <f>3/24000000*OO[[#This Row],[111 (02JUL1985 18:00:00)-Water Temperature (C)]]*OO[[#This Row],[53]]</f>
        <v>1.2469272979119999E-7</v>
      </c>
      <c r="BD511" s="10">
        <f>3/24000000*OO[[#This Row],[112 (02JUL1985 21:00:00)-Water Temperature (C)]]*OO[[#This Row],[54]]</f>
        <v>4.2316611272468743E-7</v>
      </c>
      <c r="BE511" s="10">
        <f>3/24000000*OO[[#This Row],[113 (03JUL1985 00:00:00)-Water Temperature (C)]]*OO[[#This Row],[55]]</f>
        <v>1.2810205952367499E-6</v>
      </c>
      <c r="BF511" s="10">
        <f>3/24000000*OO[[#This Row],[114 (03JUL1985 03:00:00)-Water Temperature (C)]]*OO[[#This Row],[56]]</f>
        <v>3.5010352321584997E-6</v>
      </c>
      <c r="BG511" s="10">
        <f>3/24000000*OO[[#This Row],[115 (03JUL1985 06:00:00)-Water Temperature (C)]]*OO[[#This Row],[57]]</f>
        <v>8.747968825625E-6</v>
      </c>
      <c r="BH511" s="10">
        <f>3/24000000*OO[[#This Row],[116 (03JUL1985 09:00:00)-Water Temperature (C)]]*OO[[#This Row],[58]]</f>
        <v>2.03390598111875E-5</v>
      </c>
      <c r="BI511" s="10">
        <f>3/24000000*OO[[#This Row],[117 (03JUL1985 12:00:00)-Water Temperature (C)]]*OO[[#This Row],[59]]</f>
        <v>4.4385161924099999E-5</v>
      </c>
      <c r="BJ511" s="10">
        <f>3/24000000*OO[[#This Row],[118 (03JUL1985 15:00:00)-Water Temperature (C)]]*OO[[#This Row],[60]]</f>
        <v>9.0823478461449992E-5</v>
      </c>
      <c r="BK511" s="10">
        <f>3/24000000*OO[[#This Row],[119 (03JUL1985 18:00:00)-Water Temperature (C)]]*OO[[#This Row],[61]]</f>
        <v>1.7234540468767499E-4</v>
      </c>
      <c r="BL511" s="10">
        <f>3/24000000*OO[[#This Row],[120 (03JUL1985 21:00:00)-Water Temperature (C)]]*OO[[#This Row],[62]]</f>
        <v>3.040339837513125E-4</v>
      </c>
      <c r="BM511" s="10">
        <f>3/24000000*OO[[#This Row],[121 (04JUL1985 00:00:00)-Water Temperature (C)]]*OO[[#This Row],[63]]</f>
        <v>5.0544772353232489E-4</v>
      </c>
      <c r="BN511" s="10">
        <f>3/24000000*OO[[#This Row],[122 (04JUL1985 03:00:00)-Water Temperature (C)]]*OO[[#This Row],[64]]</f>
        <v>8.0040487341199985E-4</v>
      </c>
      <c r="BO511" s="10">
        <f>3/24000000*OO[[#This Row],[123 (04JUL1985 06:00:00)-Water Temperature (C)]]*OO[[#This Row],[65]]</f>
        <v>1.2146242895360001E-3</v>
      </c>
      <c r="BP511" s="10">
        <f>3/24000000*OO[[#This Row],[124 (04JUL1985 09:00:00)-Water Temperature (C)]]*OO[[#This Row],[66]]</f>
        <v>1.7885332801799998E-3</v>
      </c>
      <c r="BQ511" s="10">
        <f>3/24000000*OO[[#This Row],[125 (04JUL1985 12:00:00)-Water Temperature (C)]]*OO[[#This Row],[67]]</f>
        <v>2.5438914093562502E-3</v>
      </c>
      <c r="BR511" s="10">
        <f>3/24000000*OO[[#This Row],[126 (04JUL1985 15:00:00)-Water Temperature (C)]]*OO[[#This Row],[68]]</f>
        <v>3.4861403474401253E-3</v>
      </c>
      <c r="BS511" s="10">
        <f>3/24000000*OO[[#This Row],[127 (04JUL1985 18:00:00)-Water Temperature (C)]]*OO[[#This Row],[69]]</f>
        <v>4.6309667374334999E-3</v>
      </c>
      <c r="BT511" s="10">
        <f>3/24000000*OO[[#This Row],[128 (04JUL1985 21:00:00)-Water Temperature (C)]]*OO[[#This Row],[70]]</f>
        <v>5.9986605181800001E-3</v>
      </c>
      <c r="BU511" s="10">
        <f>3/24000000*OO[[#This Row],[129 (05JUL1985 00:00:00)-Water Temperature (C)]]*OO[[#This Row],[71]]</f>
        <v>7.5804649250812497E-3</v>
      </c>
      <c r="BV511" s="10">
        <f>3/24000000*OO[[#This Row],[130 (05JUL1985 03:00:00)-Water Temperature (C)]]*OO[[#This Row],[72]]</f>
        <v>9.3763204544349988E-3</v>
      </c>
      <c r="BW511" s="10">
        <f>3/24000000*OO[[#This Row],[131 (05JUL1985 06:00:00)-Water Temperature (C)]]*OO[[#This Row],[73]]</f>
        <v>1.137727427874E-2</v>
      </c>
      <c r="BX511" s="10">
        <f>3/24000000*OO[[#This Row],[132 (05JUL1985 09:00:00)-Water Temperature (C)]]*OO[[#This Row],[74]]</f>
        <v>1.3712211060712499E-2</v>
      </c>
      <c r="BY511" s="10">
        <f>3/24000000*OO[[#This Row],[133 (05JUL1985 12:00:00)-Water Temperature (C)]]*OO[[#This Row],[75]]</f>
        <v>1.6514007303779998E-2</v>
      </c>
      <c r="BZ511" s="10">
        <f>3/24000000*OO[[#This Row],[134 (05JUL1985 15:00:00)-Water Temperature (C)]]*OO[[#This Row],[76]]</f>
        <v>1.978782803319E-2</v>
      </c>
      <c r="CA511" s="10">
        <f>3/24000000*OO[[#This Row],[135 (05JUL1985 18:00:00)-Water Temperature (C)]]*OO[[#This Row],[77]]</f>
        <v>2.3200078702537503E-2</v>
      </c>
      <c r="CB511" s="10">
        <f>3/24000000*OO[[#This Row],[136 (05JUL1985 21:00:00)-Water Temperature (C)]]*OO[[#This Row],[78]]</f>
        <v>2.6403975285282495E-2</v>
      </c>
      <c r="CC511" s="10">
        <f>3/24000000*OO[[#This Row],[137 (06JUL1985 00:00:00)-Water Temperature (C)]]*OO[[#This Row],[79]]</f>
        <v>2.9522373889139999E-2</v>
      </c>
      <c r="CD511" s="10">
        <f>3/24000000*OO[[#This Row],[138 (06JUL1985 03:00:00)-Water Temperature (C)]]*OO[[#This Row],[80]]</f>
        <v>3.2744729694135E-2</v>
      </c>
      <c r="CE511" s="10">
        <f>3/24000000*OO[[#This Row],[139 (06JUL1985 06:00:00)-Water Temperature (C)]]*OO[[#This Row],[81]]</f>
        <v>3.6008621051604996E-2</v>
      </c>
      <c r="CF511" s="10">
        <f>3/24000000*OO[[#This Row],[140 (06JUL1985 09:00:00)-Water Temperature (C)]]*OO[[#This Row],[82]]</f>
        <v>3.9480057601087498E-2</v>
      </c>
      <c r="CG511" s="10">
        <f>3/24000000*OO[[#This Row],[141 (06JUL1985 12:00:00)-Water Temperature (C)]]*OO[[#This Row],[83]]</f>
        <v>4.3260295415312497E-2</v>
      </c>
      <c r="CH511" s="10">
        <f>3/24000000*OO[[#This Row],[142 (06JUL1985 15:00:00)-Water Temperature (C)]]*OO[[#This Row],[84]]</f>
        <v>4.7062399274880005E-2</v>
      </c>
      <c r="CI511" s="10">
        <f>3/24000000*OO[[#This Row],[143 (06JUL1985 18:00:00)-Water Temperature (C)]]*OO[[#This Row],[85]]</f>
        <v>5.081534205529125E-2</v>
      </c>
      <c r="CJ511" s="10">
        <f>3/24000000*OO[[#This Row],[144 (06JUL1985 21:00:00)-Water Temperature (C)]]*OO[[#This Row],[86]]</f>
        <v>5.4352475234354998E-2</v>
      </c>
      <c r="CK511" s="10">
        <f>3/24000000*OO[[#This Row],[145 (07JUL1985 00:00:00)-Water Temperature (C)]]*OO[[#This Row],[87]]</f>
        <v>5.7491024850187498E-2</v>
      </c>
      <c r="CL511" s="10">
        <f>3/24000000*OO[[#This Row],[146 (07JUL1985 03:00:00)-Water Temperature (C)]]*OO[[#This Row],[88]]</f>
        <v>6.0589106396843749E-2</v>
      </c>
      <c r="CM511" s="10">
        <f>3/24000000*OO[[#This Row],[147 (07JUL1985 06:00:00)-Water Temperature (C)]]*OO[[#This Row],[89]]</f>
        <v>6.3681910539599998E-2</v>
      </c>
      <c r="CN511" s="10">
        <f>3/24000000*OO[[#This Row],[148 (07JUL1985 09:00:00)-Water Temperature (C)]]*OO[[#This Row],[90]]</f>
        <v>6.7157238055974997E-2</v>
      </c>
      <c r="CO511" s="10">
        <f>3/24000000*OO[[#This Row],[149 (07JUL1985 12:00:00)-Water Temperature (C)]]*OO[[#This Row],[91]]</f>
        <v>7.0810056355349996E-2</v>
      </c>
      <c r="CP511" s="10">
        <f>3/24000000*OO[[#This Row],[150 (07JUL1985 15:00:00)-Water Temperature (C)]]*OO[[#This Row],[92]]</f>
        <v>7.4900295533899999E-2</v>
      </c>
      <c r="CQ511" s="10">
        <f>3/24000000*OO[[#This Row],[151 (07JUL1985 18:00:00)-Water Temperature (C)]]*OO[[#This Row],[93]]</f>
        <v>7.9213997757299995E-2</v>
      </c>
      <c r="CR511" s="10">
        <f>3/24000000*OO[[#This Row],[152 (07JUL1985 21:00:00)-Water Temperature (C)]]*OO[[#This Row],[94]]</f>
        <v>8.2644000803175008E-2</v>
      </c>
      <c r="CS511" s="10">
        <f>3/24000000*OO[[#This Row],[153 (08JUL1985 00:00:00)-Water Temperature (C)]]*OO[[#This Row],[95]]</f>
        <v>8.4907153847849998E-2</v>
      </c>
      <c r="CT511" s="10">
        <f>3/24000000*OO[[#This Row],[154 (08JUL1985 03:00:00)-Water Temperature (C)]]*OO[[#This Row],[96]]</f>
        <v>8.7006190918599999E-2</v>
      </c>
      <c r="CU511" s="10">
        <f>3/24000000*OO[[#This Row],[155 (08JUL1985 06:00:00)-Water Temperature (C)]]*OO[[#This Row],[97]]</f>
        <v>8.9182476459000001E-2</v>
      </c>
      <c r="CV511" s="10">
        <f>3/24000000*OO[[#This Row],[156 (08JUL1985 09:00:00)-Water Temperature (C)]]*OO[[#This Row],[98]]</f>
        <v>9.1960803977874997E-2</v>
      </c>
      <c r="CW511" s="10">
        <f>3/24000000*OO[[#This Row],[157 (08JUL1985 12:00:00)-Water Temperature (C)]]*OO[[#This Row],[99]]</f>
        <v>9.4435981466400004E-2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0</v>
      </c>
      <c r="AD512" s="10">
        <f>3/24000000*OO[[#This Row],[86 (29JUN1985 15:00:00)-Water Temperature (C)]]*OO[[#This Row],[28]]</f>
        <v>0</v>
      </c>
      <c r="AE512" s="10">
        <f>3/24000000*OO[[#This Row],[88 (29JUN1985 21:00:00)-Water Temperature (C)]]*OO[[#This Row],[30]]</f>
        <v>0</v>
      </c>
      <c r="AF512" s="10">
        <f>3/24000000*OO[[#This Row],[88 (29JUN1985 21:00:00)-Water Temperature (C)]]*OO[[#This Row],[30]]</f>
        <v>0</v>
      </c>
      <c r="AG512" s="10">
        <f>3/24000000*OO[[#This Row],[89 (30JUN1985 00:00:00)-Water Temperature (C)]]*OO[[#This Row],[31]]</f>
        <v>0</v>
      </c>
      <c r="AH512" s="10">
        <f>3/24000000*OO[[#This Row],[90 (30JUN1985 03:00:00)-Water Temperature (C)]]*OO[[#This Row],[32]]</f>
        <v>0</v>
      </c>
      <c r="AI512" s="10">
        <f>3/24000000*OO[[#This Row],[91 (30JUN1985 06:00:00)-Water Temperature (C)]]*OO[[#This Row],[33]]</f>
        <v>1.4110658806064998E-40</v>
      </c>
      <c r="AJ512" s="10">
        <f>3/24000000*OO[[#This Row],[92 (30JUN1985 09:00:00)-Water Temperature (C)]]*OO[[#This Row],[34]]</f>
        <v>5.37018727232E-37</v>
      </c>
      <c r="AK512" s="10">
        <f>3/24000000*OO[[#This Row],[93 (30JUN1985 12:00:00)-Water Temperature (C)]]*OO[[#This Row],[35]]</f>
        <v>8.2021028823275004E-34</v>
      </c>
      <c r="AL512" s="10">
        <f>3/24000000*OO[[#This Row],[94 (30JUN1985 15:00:00)-Water Temperature (C)]]*OO[[#This Row],[36]]</f>
        <v>5.9897792902499986E-31</v>
      </c>
      <c r="AM512" s="10">
        <f>3/24000000*OO[[#This Row],[95 (30JUN1985 18:00:00)-Water Temperature (C)]]*OO[[#This Row],[37]]</f>
        <v>2.304229066900125E-28</v>
      </c>
      <c r="AN512" s="10">
        <f>3/24000000*OO[[#This Row],[96 (30JUN1985 21:00:00)-Water Temperature (C)]]*OO[[#This Row],[38]]</f>
        <v>4.9992169605439999E-26</v>
      </c>
      <c r="AO512" s="10">
        <f>3/24000000*OO[[#This Row],[97 (01JUL1985 00:00:00)-Water Temperature (C)]]*OO[[#This Row],[39]]</f>
        <v>6.5761454090587492E-24</v>
      </c>
      <c r="AP512" s="10">
        <f>3/24000000*OO[[#This Row],[98 (01JUL1985 03:00:00)-Water Temperature (C)]]*OO[[#This Row],[40]]</f>
        <v>5.5918143524062504E-22</v>
      </c>
      <c r="AQ512" s="10">
        <f>3/24000000*OO[[#This Row],[99 (01JUL1985 06:00:00)-Water Temperature (C)]]*OO[[#This Row],[41]]</f>
        <v>3.2357383451925001E-20</v>
      </c>
      <c r="AR512" s="10">
        <f>3/24000000*OO[[#This Row],[100 (01JUL1985 09:00:00)-Water Temperature (C)]]*OO[[#This Row],[42]]</f>
        <v>1.3331688469199999E-18</v>
      </c>
      <c r="AS512" s="10">
        <f>3/24000000*OO[[#This Row],[101 (01JUL1985 12:00:00)-Water Temperature (C)]]*OO[[#This Row],[43]]</f>
        <v>4.0063462181437496E-17</v>
      </c>
      <c r="AT512" s="10">
        <f>3/24000000*OO[[#This Row],[102 (01JUL1985 15:00:00)-Water Temperature (C)]]*OO[[#This Row],[44]]</f>
        <v>8.9884639456837482E-16</v>
      </c>
      <c r="AU512" s="10">
        <f>3/24000000*OO[[#This Row],[103 (01JUL1985 18:00:00)-Water Temperature (C)]]*OO[[#This Row],[45]]</f>
        <v>1.5321297585273751E-14</v>
      </c>
      <c r="AV512" s="10">
        <f>3/24000000*OO[[#This Row],[104 (01JUL1985 21:00:00)-Water Temperature (C)]]*OO[[#This Row],[46]]</f>
        <v>2.0352464453669999E-13</v>
      </c>
      <c r="AW512" s="10">
        <f>3/24000000*OO[[#This Row],[105 (02JUL1985 00:00:00)-Water Temperature (C)]]*OO[[#This Row],[47]]</f>
        <v>2.1503206257367502E-12</v>
      </c>
      <c r="AX512" s="10">
        <f>3/24000000*OO[[#This Row],[106 (02JUL1985 03:00:00)-Water Temperature (C)]]*OO[[#This Row],[48]]</f>
        <v>1.849059614628E-11</v>
      </c>
      <c r="AY512" s="10">
        <f>3/24000000*OO[[#This Row],[107 (02JUL1985 06:00:00)-Water Temperature (C)]]*OO[[#This Row],[49]]</f>
        <v>1.321665162896375E-10</v>
      </c>
      <c r="AZ512" s="10">
        <f>3/24000000*OO[[#This Row],[108 (02JUL1985 09:00:00)-Water Temperature (C)]]*OO[[#This Row],[50]]</f>
        <v>8.0591565963999988E-10</v>
      </c>
      <c r="BA512" s="10">
        <f>3/24000000*OO[[#This Row],[109 (02JUL1985 12:00:00)-Water Temperature (C)]]*OO[[#This Row],[51]]</f>
        <v>4.2212114778867497E-9</v>
      </c>
      <c r="BB512" s="10">
        <f>3/24000000*OO[[#This Row],[110 (02JUL1985 15:00:00)-Water Temperature (C)]]*OO[[#This Row],[52]]</f>
        <v>1.9189993757381246E-8</v>
      </c>
      <c r="BC512" s="10">
        <f>3/24000000*OO[[#This Row],[111 (02JUL1985 18:00:00)-Water Temperature (C)]]*OO[[#This Row],[53]]</f>
        <v>7.6160617825800005E-8</v>
      </c>
      <c r="BD512" s="10">
        <f>3/24000000*OO[[#This Row],[112 (02JUL1985 21:00:00)-Water Temperature (C)]]*OO[[#This Row],[54]]</f>
        <v>2.6466732144749997E-7</v>
      </c>
      <c r="BE512" s="10">
        <f>3/24000000*OO[[#This Row],[113 (03JUL1985 00:00:00)-Water Temperature (C)]]*OO[[#This Row],[55]]</f>
        <v>8.1973036525599993E-7</v>
      </c>
      <c r="BF512" s="10">
        <f>3/24000000*OO[[#This Row],[114 (03JUL1985 03:00:00)-Water Temperature (C)]]*OO[[#This Row],[56]]</f>
        <v>2.2900832462729999E-6</v>
      </c>
      <c r="BG512" s="10">
        <f>3/24000000*OO[[#This Row],[115 (03JUL1985 06:00:00)-Water Temperature (C)]]*OO[[#This Row],[57]]</f>
        <v>5.8435620759412501E-6</v>
      </c>
      <c r="BH512" s="10">
        <f>3/24000000*OO[[#This Row],[116 (03JUL1985 09:00:00)-Water Temperature (C)]]*OO[[#This Row],[58]]</f>
        <v>1.3857682366124998E-5</v>
      </c>
      <c r="BI512" s="10">
        <f>3/24000000*OO[[#This Row],[117 (03JUL1985 12:00:00)-Water Temperature (C)]]*OO[[#This Row],[59]]</f>
        <v>3.0805604992908751E-5</v>
      </c>
      <c r="BJ512" s="10">
        <f>3/24000000*OO[[#This Row],[118 (03JUL1985 15:00:00)-Water Temperature (C)]]*OO[[#This Row],[60]]</f>
        <v>6.4158576695699988E-5</v>
      </c>
      <c r="BK512" s="10">
        <f>3/24000000*OO[[#This Row],[119 (03JUL1985 18:00:00)-Water Temperature (C)]]*OO[[#This Row],[61]]</f>
        <v>1.2387273806402501E-4</v>
      </c>
      <c r="BL512" s="10">
        <f>3/24000000*OO[[#This Row],[120 (03JUL1985 21:00:00)-Water Temperature (C)]]*OO[[#This Row],[62]]</f>
        <v>2.2224949003799997E-4</v>
      </c>
      <c r="BM512" s="10">
        <f>3/24000000*OO[[#This Row],[121 (04JUL1985 00:00:00)-Water Temperature (C)]]*OO[[#This Row],[63]]</f>
        <v>3.7550273860777498E-4</v>
      </c>
      <c r="BN512" s="10">
        <f>3/24000000*OO[[#This Row],[122 (04JUL1985 03:00:00)-Water Temperature (C)]]*OO[[#This Row],[64]]</f>
        <v>6.0379391909087495E-4</v>
      </c>
      <c r="BO512" s="10">
        <f>3/24000000*OO[[#This Row],[123 (04JUL1985 06:00:00)-Water Temperature (C)]]*OO[[#This Row],[65]]</f>
        <v>9.2955500474150004E-4</v>
      </c>
      <c r="BP512" s="10">
        <f>3/24000000*OO[[#This Row],[124 (04JUL1985 09:00:00)-Water Temperature (C)]]*OO[[#This Row],[66]]</f>
        <v>1.3871513714774999E-3</v>
      </c>
      <c r="BQ512" s="10">
        <f>3/24000000*OO[[#This Row],[125 (04JUL1985 12:00:00)-Water Temperature (C)]]*OO[[#This Row],[67]]</f>
        <v>1.9982214077279995E-3</v>
      </c>
      <c r="BR512" s="10">
        <f>3/24000000*OO[[#This Row],[126 (04JUL1985 15:00:00)-Water Temperature (C)]]*OO[[#This Row],[68]]</f>
        <v>2.7717260349317497E-3</v>
      </c>
      <c r="BS512" s="10">
        <f>3/24000000*OO[[#This Row],[127 (04JUL1985 18:00:00)-Water Temperature (C)]]*OO[[#This Row],[69]]</f>
        <v>3.7245953888000003E-3</v>
      </c>
      <c r="BT512" s="10">
        <f>3/24000000*OO[[#This Row],[128 (04JUL1985 21:00:00)-Water Temperature (C)]]*OO[[#This Row],[70]]</f>
        <v>4.8773599387038746E-3</v>
      </c>
      <c r="BU512" s="10">
        <f>3/24000000*OO[[#This Row],[129 (05JUL1985 00:00:00)-Water Temperature (C)]]*OO[[#This Row],[71]]</f>
        <v>6.2270869356624995E-3</v>
      </c>
      <c r="BV512" s="10">
        <f>3/24000000*OO[[#This Row],[130 (05JUL1985 03:00:00)-Water Temperature (C)]]*OO[[#This Row],[72]]</f>
        <v>7.7772679448062498E-3</v>
      </c>
      <c r="BW512" s="10">
        <f>3/24000000*OO[[#This Row],[131 (05JUL1985 06:00:00)-Water Temperature (C)]]*OO[[#This Row],[73]]</f>
        <v>9.523757495849999E-3</v>
      </c>
      <c r="BX512" s="10">
        <f>3/24000000*OO[[#This Row],[132 (05JUL1985 09:00:00)-Water Temperature (C)]]*OO[[#This Row],[74]]</f>
        <v>1.1573984425609999E-2</v>
      </c>
      <c r="BY512" s="10">
        <f>3/24000000*OO[[#This Row],[133 (05JUL1985 12:00:00)-Water Temperature (C)]]*OO[[#This Row],[75]]</f>
        <v>1.4042797691062498E-2</v>
      </c>
      <c r="BZ512" s="10">
        <f>3/24000000*OO[[#This Row],[134 (05JUL1985 15:00:00)-Water Temperature (C)]]*OO[[#This Row],[76]]</f>
        <v>1.6943485112750001E-2</v>
      </c>
      <c r="CA512" s="10">
        <f>3/24000000*OO[[#This Row],[135 (05JUL1985 18:00:00)-Water Temperature (C)]]*OO[[#This Row],[77]]</f>
        <v>2.0004051052094997E-2</v>
      </c>
      <c r="CB512" s="10">
        <f>3/24000000*OO[[#This Row],[136 (05JUL1985 21:00:00)-Water Temperature (C)]]*OO[[#This Row],[78]]</f>
        <v>2.292991781506E-2</v>
      </c>
      <c r="CC512" s="10">
        <f>3/24000000*OO[[#This Row],[137 (06JUL1985 00:00:00)-Water Temperature (C)]]*OO[[#This Row],[79]]</f>
        <v>2.5814029240471249E-2</v>
      </c>
      <c r="CD512" s="10">
        <f>3/24000000*OO[[#This Row],[138 (06JUL1985 03:00:00)-Water Temperature (C)]]*OO[[#This Row],[80]]</f>
        <v>2.8813867298499999E-2</v>
      </c>
      <c r="CE512" s="10">
        <f>3/24000000*OO[[#This Row],[139 (06JUL1985 06:00:00)-Water Temperature (C)]]*OO[[#This Row],[81]]</f>
        <v>3.1874805244487506E-2</v>
      </c>
      <c r="CF512" s="10">
        <f>3/24000000*OO[[#This Row],[140 (06JUL1985 09:00:00)-Water Temperature (C)]]*OO[[#This Row],[82]]</f>
        <v>3.51380544265575E-2</v>
      </c>
      <c r="CG512" s="10">
        <f>3/24000000*OO[[#This Row],[141 (06JUL1985 12:00:00)-Water Temperature (C)]]*OO[[#This Row],[83]]</f>
        <v>3.86936422309525E-2</v>
      </c>
      <c r="CH512" s="10">
        <f>3/24000000*OO[[#This Row],[142 (06JUL1985 15:00:00)-Water Temperature (C)]]*OO[[#This Row],[84]]</f>
        <v>4.2297679170935007E-2</v>
      </c>
      <c r="CI512" s="10">
        <f>3/24000000*OO[[#This Row],[143 (06JUL1985 18:00:00)-Water Temperature (C)]]*OO[[#This Row],[85]]</f>
        <v>4.5880094627988741E-2</v>
      </c>
      <c r="CJ512" s="10">
        <f>3/24000000*OO[[#This Row],[144 (06JUL1985 21:00:00)-Water Temperature (C)]]*OO[[#This Row],[86]]</f>
        <v>4.9297442056143753E-2</v>
      </c>
      <c r="CK512" s="10">
        <f>3/24000000*OO[[#This Row],[145 (07JUL1985 00:00:00)-Water Temperature (C)]]*OO[[#This Row],[87]]</f>
        <v>5.2377742020532497E-2</v>
      </c>
      <c r="CL512" s="10">
        <f>3/24000000*OO[[#This Row],[146 (07JUL1985 03:00:00)-Water Temperature (C)]]*OO[[#This Row],[88]]</f>
        <v>5.5430289487608753E-2</v>
      </c>
      <c r="CM512" s="10">
        <f>3/24000000*OO[[#This Row],[147 (07JUL1985 06:00:00)-Water Temperature (C)]]*OO[[#This Row],[89]]</f>
        <v>5.8487545836247497E-2</v>
      </c>
      <c r="CN512" s="10">
        <f>3/24000000*OO[[#This Row],[148 (07JUL1985 09:00:00)-Water Temperature (C)]]*OO[[#This Row],[90]]</f>
        <v>6.1894396040399993E-2</v>
      </c>
      <c r="CO512" s="10">
        <f>3/24000000*OO[[#This Row],[149 (07JUL1985 12:00:00)-Water Temperature (C)]]*OO[[#This Row],[91]]</f>
        <v>6.5471174695149986E-2</v>
      </c>
      <c r="CP512" s="10">
        <f>3/24000000*OO[[#This Row],[150 (07JUL1985 15:00:00)-Water Temperature (C)]]*OO[[#This Row],[92]]</f>
        <v>6.945603102615E-2</v>
      </c>
      <c r="CQ512" s="10">
        <f>3/24000000*OO[[#This Row],[151 (07JUL1985 18:00:00)-Water Temperature (C)]]*OO[[#This Row],[93]]</f>
        <v>7.3659573750375004E-2</v>
      </c>
      <c r="CR512" s="10">
        <f>3/24000000*OO[[#This Row],[152 (07JUL1985 21:00:00)-Water Temperature (C)]]*OO[[#This Row],[94]]</f>
        <v>7.7091877468125E-2</v>
      </c>
      <c r="CS512" s="10">
        <f>3/24000000*OO[[#This Row],[153 (08JUL1985 00:00:00)-Water Temperature (C)]]*OO[[#This Row],[95]]</f>
        <v>7.9466487485962495E-2</v>
      </c>
      <c r="CT512" s="10">
        <f>3/24000000*OO[[#This Row],[154 (08JUL1985 03:00:00)-Water Temperature (C)]]*OO[[#This Row],[96]]</f>
        <v>8.1684625206374997E-2</v>
      </c>
      <c r="CU512" s="10">
        <f>3/24000000*OO[[#This Row],[155 (08JUL1985 06:00:00)-Water Temperature (C)]]*OO[[#This Row],[97]]</f>
        <v>8.3963692256249986E-2</v>
      </c>
      <c r="CV512" s="10">
        <f>3/24000000*OO[[#This Row],[156 (08JUL1985 09:00:00)-Water Temperature (C)]]*OO[[#This Row],[98]]</f>
        <v>8.6785851536387487E-2</v>
      </c>
      <c r="CW512" s="10">
        <f>3/24000000*OO[[#This Row],[157 (08JUL1985 12:00:00)-Water Temperature (C)]]*OO[[#This Row],[99]]</f>
        <v>8.9344122933000009E-2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0</v>
      </c>
      <c r="AD513" s="10">
        <f>3/24000000*OO[[#This Row],[86 (29JUN1985 15:00:00)-Water Temperature (C)]]*OO[[#This Row],[28]]</f>
        <v>0</v>
      </c>
      <c r="AE513" s="10">
        <f>3/24000000*OO[[#This Row],[88 (29JUN1985 21:00:00)-Water Temperature (C)]]*OO[[#This Row],[30]]</f>
        <v>0</v>
      </c>
      <c r="AF513" s="10">
        <f>3/24000000*OO[[#This Row],[88 (29JUN1985 21:00:00)-Water Temperature (C)]]*OO[[#This Row],[30]]</f>
        <v>0</v>
      </c>
      <c r="AG513" s="10">
        <f>3/24000000*OO[[#This Row],[89 (30JUN1985 00:00:00)-Water Temperature (C)]]*OO[[#This Row],[31]]</f>
        <v>0</v>
      </c>
      <c r="AH513" s="10">
        <f>3/24000000*OO[[#This Row],[90 (30JUN1985 03:00:00)-Water Temperature (C)]]*OO[[#This Row],[32]]</f>
        <v>0</v>
      </c>
      <c r="AI513" s="10">
        <f>3/24000000*OO[[#This Row],[91 (30JUN1985 06:00:00)-Water Temperature (C)]]*OO[[#This Row],[33]]</f>
        <v>4.2383557869227491E-41</v>
      </c>
      <c r="AJ513" s="10">
        <f>3/24000000*OO[[#This Row],[92 (30JUN1985 09:00:00)-Water Temperature (C)]]*OO[[#This Row],[34]]</f>
        <v>1.7301618488852499E-37</v>
      </c>
      <c r="AK513" s="10">
        <f>3/24000000*OO[[#This Row],[93 (30JUN1985 12:00:00)-Water Temperature (C)]]*OO[[#This Row],[35]]</f>
        <v>2.8055649547124997E-34</v>
      </c>
      <c r="AL513" s="10">
        <f>3/24000000*OO[[#This Row],[94 (30JUN1985 15:00:00)-Water Temperature (C)]]*OO[[#This Row],[36]]</f>
        <v>2.1620153550820001E-31</v>
      </c>
      <c r="AM513" s="10">
        <f>3/24000000*OO[[#This Row],[95 (30JUN1985 18:00:00)-Water Temperature (C)]]*OO[[#This Row],[37]]</f>
        <v>8.74199180784375E-29</v>
      </c>
      <c r="AN513" s="10">
        <f>3/24000000*OO[[#This Row],[96 (30JUN1985 21:00:00)-Water Temperature (C)]]*OO[[#This Row],[38]]</f>
        <v>1.9883919724305E-26</v>
      </c>
      <c r="AO513" s="10">
        <f>3/24000000*OO[[#This Row],[97 (01JUL1985 00:00:00)-Water Temperature (C)]]*OO[[#This Row],[39]]</f>
        <v>2.7347392982205002E-24</v>
      </c>
      <c r="AP513" s="10">
        <f>3/24000000*OO[[#This Row],[98 (01JUL1985 03:00:00)-Water Temperature (C)]]*OO[[#This Row],[40]]</f>
        <v>2.4251543400444997E-22</v>
      </c>
      <c r="AQ513" s="10">
        <f>3/24000000*OO[[#This Row],[99 (01JUL1985 06:00:00)-Water Temperature (C)]]*OO[[#This Row],[41]]</f>
        <v>1.46028177145125E-20</v>
      </c>
      <c r="AR513" s="10">
        <f>3/24000000*OO[[#This Row],[100 (01JUL1985 09:00:00)-Water Temperature (C)]]*OO[[#This Row],[42]]</f>
        <v>6.2472712329299993E-19</v>
      </c>
      <c r="AS513" s="10">
        <f>3/24000000*OO[[#This Row],[101 (01JUL1985 12:00:00)-Water Temperature (C)]]*OO[[#This Row],[43]]</f>
        <v>1.9465065378485001E-17</v>
      </c>
      <c r="AT513" s="10">
        <f>3/24000000*OO[[#This Row],[102 (01JUL1985 15:00:00)-Water Temperature (C)]]*OO[[#This Row],[44]]</f>
        <v>4.5224488932659997E-16</v>
      </c>
      <c r="AU513" s="10">
        <f>3/24000000*OO[[#This Row],[103 (01JUL1985 18:00:00)-Water Temperature (C)]]*OO[[#This Row],[45]]</f>
        <v>7.9753003456225004E-15</v>
      </c>
      <c r="AV513" s="10">
        <f>3/24000000*OO[[#This Row],[104 (01JUL1985 21:00:00)-Water Temperature (C)]]*OO[[#This Row],[46]]</f>
        <v>1.0950201698021249E-13</v>
      </c>
      <c r="AW513" s="10">
        <f>3/24000000*OO[[#This Row],[105 (02JUL1985 00:00:00)-Water Temperature (C)]]*OO[[#This Row],[47]]</f>
        <v>1.194546173128E-12</v>
      </c>
      <c r="AX513" s="10">
        <f>3/24000000*OO[[#This Row],[106 (02JUL1985 03:00:00)-Water Temperature (C)]]*OO[[#This Row],[48]]</f>
        <v>1.0592639315359998E-11</v>
      </c>
      <c r="AY513" s="10">
        <f>3/24000000*OO[[#This Row],[107 (02JUL1985 06:00:00)-Water Temperature (C)]]*OO[[#This Row],[49]]</f>
        <v>7.7979437531537502E-11</v>
      </c>
      <c r="AZ513" s="10">
        <f>3/24000000*OO[[#This Row],[108 (02JUL1985 09:00:00)-Water Temperature (C)]]*OO[[#This Row],[50]]</f>
        <v>4.8893864077108744E-10</v>
      </c>
      <c r="BA513" s="10">
        <f>3/24000000*OO[[#This Row],[109 (02JUL1985 12:00:00)-Water Temperature (C)]]*OO[[#This Row],[51]]</f>
        <v>2.6301100522093748E-9</v>
      </c>
      <c r="BB513" s="10">
        <f>3/24000000*OO[[#This Row],[110 (02JUL1985 15:00:00)-Water Temperature (C)]]*OO[[#This Row],[52]]</f>
        <v>1.2266485529471249E-8</v>
      </c>
      <c r="BC513" s="10">
        <f>3/24000000*OO[[#This Row],[111 (02JUL1985 18:00:00)-Water Temperature (C)]]*OO[[#This Row],[53]]</f>
        <v>4.9911173649599991E-8</v>
      </c>
      <c r="BD513" s="10">
        <f>3/24000000*OO[[#This Row],[112 (02JUL1985 21:00:00)-Water Temperature (C)]]*OO[[#This Row],[54]]</f>
        <v>1.7773401869943749E-7</v>
      </c>
      <c r="BE513" s="10">
        <f>3/24000000*OO[[#This Row],[113 (03JUL1985 00:00:00)-Water Temperature (C)]]*OO[[#This Row],[55]]</f>
        <v>5.6354817654699994E-7</v>
      </c>
      <c r="BF513" s="10">
        <f>3/24000000*OO[[#This Row],[114 (03JUL1985 03:00:00)-Water Temperature (C)]]*OO[[#This Row],[56]]</f>
        <v>1.6103532968861249E-6</v>
      </c>
      <c r="BG513" s="10">
        <f>3/24000000*OO[[#This Row],[115 (03JUL1985 06:00:00)-Water Temperature (C)]]*OO[[#This Row],[57]]</f>
        <v>4.1987545122765E-6</v>
      </c>
      <c r="BH513" s="10">
        <f>3/24000000*OO[[#This Row],[116 (03JUL1985 09:00:00)-Water Temperature (C)]]*OO[[#This Row],[58]]</f>
        <v>1.01616075993375E-5</v>
      </c>
      <c r="BI513" s="10">
        <f>3/24000000*OO[[#This Row],[117 (03JUL1985 12:00:00)-Water Temperature (C)]]*OO[[#This Row],[59]]</f>
        <v>2.3023652478750001E-5</v>
      </c>
      <c r="BJ513" s="10">
        <f>3/24000000*OO[[#This Row],[118 (03JUL1985 15:00:00)-Water Temperature (C)]]*OO[[#This Row],[60]]</f>
        <v>4.8832694829149996E-5</v>
      </c>
      <c r="BK513" s="10">
        <f>3/24000000*OO[[#This Row],[119 (03JUL1985 18:00:00)-Water Temperature (C)]]*OO[[#This Row],[61]]</f>
        <v>9.5987830455000002E-5</v>
      </c>
      <c r="BL513" s="10">
        <f>3/24000000*OO[[#This Row],[120 (03JUL1985 21:00:00)-Water Temperature (C)]]*OO[[#This Row],[62]]</f>
        <v>1.7525462655839998E-4</v>
      </c>
      <c r="BM513" s="10">
        <f>3/24000000*OO[[#This Row],[121 (04JUL1985 00:00:00)-Water Temperature (C)]]*OO[[#This Row],[63]]</f>
        <v>3.0108170031649997E-4</v>
      </c>
      <c r="BN513" s="10">
        <f>3/24000000*OO[[#This Row],[122 (04JUL1985 03:00:00)-Water Temperature (C)]]*OO[[#This Row],[64]]</f>
        <v>4.9183866029654994E-4</v>
      </c>
      <c r="BO513" s="10">
        <f>3/24000000*OO[[#This Row],[123 (04JUL1985 06:00:00)-Water Temperature (C)]]*OO[[#This Row],[65]]</f>
        <v>7.6855551286262496E-4</v>
      </c>
      <c r="BP513" s="10">
        <f>3/24000000*OO[[#This Row],[124 (04JUL1985 09:00:00)-Water Temperature (C)]]*OO[[#This Row],[66]]</f>
        <v>1.1628155159482498E-3</v>
      </c>
      <c r="BQ513" s="10">
        <f>3/24000000*OO[[#This Row],[125 (04JUL1985 12:00:00)-Water Temperature (C)]]*OO[[#This Row],[67]]</f>
        <v>1.6973362226160001E-3</v>
      </c>
      <c r="BR513" s="10">
        <f>3/24000000*OO[[#This Row],[126 (04JUL1985 15:00:00)-Water Temperature (C)]]*OO[[#This Row],[68]]</f>
        <v>2.3841365776415E-3</v>
      </c>
      <c r="BS513" s="10">
        <f>3/24000000*OO[[#This Row],[127 (04JUL1985 18:00:00)-Water Temperature (C)]]*OO[[#This Row],[69]]</f>
        <v>3.2422609083449993E-3</v>
      </c>
      <c r="BT513" s="10">
        <f>3/24000000*OO[[#This Row],[128 (04JUL1985 21:00:00)-Water Temperature (C)]]*OO[[#This Row],[70]]</f>
        <v>4.2940700898199992E-3</v>
      </c>
      <c r="BU513" s="10">
        <f>3/24000000*OO[[#This Row],[129 (05JUL1985 00:00:00)-Water Temperature (C)]]*OO[[#This Row],[71]]</f>
        <v>5.5411807991535E-3</v>
      </c>
      <c r="BV513" s="10">
        <f>3/24000000*OO[[#This Row],[130 (05JUL1985 03:00:00)-Water Temperature (C)]]*OO[[#This Row],[72]]</f>
        <v>6.99073361404125E-3</v>
      </c>
      <c r="BW513" s="10">
        <f>3/24000000*OO[[#This Row],[131 (05JUL1985 06:00:00)-Water Temperature (C)]]*OO[[#This Row],[73]]</f>
        <v>8.6426130493787497E-3</v>
      </c>
      <c r="BX513" s="10">
        <f>3/24000000*OO[[#This Row],[132 (05JUL1985 09:00:00)-Water Temperature (C)]]*OO[[#This Row],[74]]</f>
        <v>1.0593965932E-2</v>
      </c>
      <c r="BY513" s="10">
        <f>3/24000000*OO[[#This Row],[133 (05JUL1985 12:00:00)-Water Temperature (C)]]*OO[[#This Row],[75]]</f>
        <v>1.2953521872189998E-2</v>
      </c>
      <c r="BZ513" s="10">
        <f>3/24000000*OO[[#This Row],[134 (05JUL1985 15:00:00)-Water Temperature (C)]]*OO[[#This Row],[76]]</f>
        <v>1.5742616005064998E-2</v>
      </c>
      <c r="CA513" s="10">
        <f>3/24000000*OO[[#This Row],[135 (05JUL1985 18:00:00)-Water Temperature (C)]]*OO[[#This Row],[77]]</f>
        <v>1.872329421568375E-2</v>
      </c>
      <c r="CB513" s="10">
        <f>3/24000000*OO[[#This Row],[136 (05JUL1985 21:00:00)-Water Temperature (C)]]*OO[[#This Row],[78]]</f>
        <v>2.1623398605899999E-2</v>
      </c>
      <c r="CC513" s="10">
        <f>3/24000000*OO[[#This Row],[137 (06JUL1985 00:00:00)-Water Temperature (C)]]*OO[[#This Row],[79]]</f>
        <v>2.4516769395312499E-2</v>
      </c>
      <c r="CD513" s="10">
        <f>3/24000000*OO[[#This Row],[138 (06JUL1985 03:00:00)-Water Temperature (C)]]*OO[[#This Row],[80]]</f>
        <v>2.75474755176075E-2</v>
      </c>
      <c r="CE513" s="10">
        <f>3/24000000*OO[[#This Row],[139 (06JUL1985 06:00:00)-Water Temperature (C)]]*OO[[#This Row],[81]]</f>
        <v>3.06635868207225E-2</v>
      </c>
      <c r="CF513" s="10">
        <f>3/24000000*OO[[#This Row],[140 (06JUL1985 09:00:00)-Water Temperature (C)]]*OO[[#This Row],[82]]</f>
        <v>3.3995201745049997E-2</v>
      </c>
      <c r="CG513" s="10">
        <f>3/24000000*OO[[#This Row],[141 (06JUL1985 12:00:00)-Water Temperature (C)]]*OO[[#This Row],[83]]</f>
        <v>3.7629658347550006E-2</v>
      </c>
      <c r="CH513" s="10">
        <f>3/24000000*OO[[#This Row],[142 (06JUL1985 15:00:00)-Water Temperature (C)]]*OO[[#This Row],[84]]</f>
        <v>4.1344320994987499E-2</v>
      </c>
      <c r="CI513" s="10">
        <f>3/24000000*OO[[#This Row],[143 (06JUL1985 18:00:00)-Water Temperature (C)]]*OO[[#This Row],[85]]</f>
        <v>4.506096277248E-2</v>
      </c>
      <c r="CJ513" s="10">
        <f>3/24000000*OO[[#This Row],[144 (06JUL1985 21:00:00)-Water Temperature (C)]]*OO[[#This Row],[86]]</f>
        <v>4.8650597995312503E-2</v>
      </c>
      <c r="CK513" s="10">
        <f>3/24000000*OO[[#This Row],[145 (07JUL1985 00:00:00)-Water Temperature (C)]]*OO[[#This Row],[87]]</f>
        <v>5.1933114366210002E-2</v>
      </c>
      <c r="CL513" s="10">
        <f>3/24000000*OO[[#This Row],[146 (07JUL1985 03:00:00)-Water Temperature (C)]]*OO[[#This Row],[88]]</f>
        <v>5.5199140745069999E-2</v>
      </c>
      <c r="CM513" s="10">
        <f>3/24000000*OO[[#This Row],[147 (07JUL1985 06:00:00)-Water Temperature (C)]]*OO[[#This Row],[89]]</f>
        <v>5.8481684858981246E-2</v>
      </c>
      <c r="CN513" s="10">
        <f>3/24000000*OO[[#This Row],[148 (07JUL1985 09:00:00)-Water Temperature (C)]]*OO[[#This Row],[90]]</f>
        <v>6.2115013907549997E-2</v>
      </c>
      <c r="CO513" s="10">
        <f>3/24000000*OO[[#This Row],[149 (07JUL1985 12:00:00)-Water Temperature (C)]]*OO[[#This Row],[91]]</f>
        <v>6.5926750594624994E-2</v>
      </c>
      <c r="CP513" s="10">
        <f>3/24000000*OO[[#This Row],[150 (07JUL1985 15:00:00)-Water Temperature (C)]]*OO[[#This Row],[92]]</f>
        <v>7.015470026069999E-2</v>
      </c>
      <c r="CQ513" s="10">
        <f>3/24000000*OO[[#This Row],[151 (07JUL1985 18:00:00)-Water Temperature (C)]]*OO[[#This Row],[93]]</f>
        <v>7.4618556416774992E-2</v>
      </c>
      <c r="CR513" s="10">
        <f>3/24000000*OO[[#This Row],[152 (07JUL1985 21:00:00)-Water Temperature (C)]]*OO[[#This Row],[94]]</f>
        <v>7.8359738316599994E-2</v>
      </c>
      <c r="CS513" s="10">
        <f>3/24000000*OO[[#This Row],[153 (08JUL1985 00:00:00)-Water Temperature (C)]]*OO[[#This Row],[95]]</f>
        <v>8.1053757571874996E-2</v>
      </c>
      <c r="CT513" s="10">
        <f>3/24000000*OO[[#This Row],[154 (08JUL1985 03:00:00)-Water Temperature (C)]]*OO[[#This Row],[96]]</f>
        <v>8.3585556012500006E-2</v>
      </c>
      <c r="CU513" s="10">
        <f>3/24000000*OO[[#This Row],[155 (08JUL1985 06:00:00)-Water Temperature (C)]]*OO[[#This Row],[97]]</f>
        <v>8.6170155441849999E-2</v>
      </c>
      <c r="CV513" s="10">
        <f>3/24000000*OO[[#This Row],[156 (08JUL1985 09:00:00)-Water Temperature (C)]]*OO[[#This Row],[98]]</f>
        <v>8.9288647432000004E-2</v>
      </c>
      <c r="CW513" s="10">
        <f>3/24000000*OO[[#This Row],[157 (08JUL1985 12:00:00)-Water Temperature (C)]]*OO[[#This Row],[99]]</f>
        <v>9.2166798208975012E-2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0</v>
      </c>
      <c r="AE514" s="10">
        <f>3/24000000*OO[[#This Row],[88 (29JUN1985 21:00:00)-Water Temperature (C)]]*OO[[#This Row],[30]]</f>
        <v>0</v>
      </c>
      <c r="AF514" s="10">
        <f>3/24000000*OO[[#This Row],[88 (29JUN1985 21:00:00)-Water Temperature (C)]]*OO[[#This Row],[30]]</f>
        <v>0</v>
      </c>
      <c r="AG514" s="10">
        <f>3/24000000*OO[[#This Row],[89 (30JUN1985 00:00:00)-Water Temperature (C)]]*OO[[#This Row],[31]]</f>
        <v>0</v>
      </c>
      <c r="AH514" s="10">
        <f>3/24000000*OO[[#This Row],[90 (30JUN1985 03:00:00)-Water Temperature (C)]]*OO[[#This Row],[32]]</f>
        <v>0</v>
      </c>
      <c r="AI514" s="10">
        <f>3/24000000*OO[[#This Row],[91 (30JUN1985 06:00:00)-Water Temperature (C)]]*OO[[#This Row],[33]]</f>
        <v>1.0016350150957498E-41</v>
      </c>
      <c r="AJ514" s="10">
        <f>3/24000000*OO[[#This Row],[92 (30JUN1985 09:00:00)-Water Temperature (C)]]*OO[[#This Row],[34]]</f>
        <v>4.4275061086339995E-38</v>
      </c>
      <c r="AK514" s="10">
        <f>3/24000000*OO[[#This Row],[93 (30JUN1985 12:00:00)-Water Temperature (C)]]*OO[[#This Row],[35]]</f>
        <v>7.6809155124825008E-35</v>
      </c>
      <c r="AL514" s="10">
        <f>3/24000000*OO[[#This Row],[94 (30JUN1985 15:00:00)-Water Temperature (C)]]*OO[[#This Row],[36]]</f>
        <v>6.285626075235E-32</v>
      </c>
      <c r="AM514" s="10">
        <f>3/24000000*OO[[#This Row],[95 (30JUN1985 18:00:00)-Water Temperature (C)]]*OO[[#This Row],[37]]</f>
        <v>2.6858495330206247E-29</v>
      </c>
      <c r="AN514" s="10">
        <f>3/24000000*OO[[#This Row],[96 (30JUN1985 21:00:00)-Water Temperature (C)]]*OO[[#This Row],[38]]</f>
        <v>6.4337581727999991E-27</v>
      </c>
      <c r="AO514" s="10">
        <f>3/24000000*OO[[#This Row],[97 (01JUL1985 00:00:00)-Water Temperature (C)]]*OO[[#This Row],[39]]</f>
        <v>9.2915265315275005E-25</v>
      </c>
      <c r="AP514" s="10">
        <f>3/24000000*OO[[#This Row],[98 (01JUL1985 03:00:00)-Water Temperature (C)]]*OO[[#This Row],[40]]</f>
        <v>8.6268232207649993E-23</v>
      </c>
      <c r="AQ514" s="10">
        <f>3/24000000*OO[[#This Row],[99 (01JUL1985 06:00:00)-Water Temperature (C)]]*OO[[#This Row],[41]]</f>
        <v>5.4251523843750002E-21</v>
      </c>
      <c r="AR514" s="10">
        <f>3/24000000*OO[[#This Row],[100 (01JUL1985 09:00:00)-Water Temperature (C)]]*OO[[#This Row],[42]]</f>
        <v>2.4180514544891246E-19</v>
      </c>
      <c r="AS514" s="10">
        <f>3/24000000*OO[[#This Row],[101 (01JUL1985 12:00:00)-Water Temperature (C)]]*OO[[#This Row],[43]]</f>
        <v>7.8351947981950013E-18</v>
      </c>
      <c r="AT514" s="10">
        <f>3/24000000*OO[[#This Row],[102 (01JUL1985 15:00:00)-Water Temperature (C)]]*OO[[#This Row],[44]]</f>
        <v>1.8904476965718747E-16</v>
      </c>
      <c r="AU514" s="10">
        <f>3/24000000*OO[[#This Row],[103 (01JUL1985 18:00:00)-Water Temperature (C)]]*OO[[#This Row],[45]]</f>
        <v>3.4578470620435001E-15</v>
      </c>
      <c r="AV514" s="10">
        <f>3/24000000*OO[[#This Row],[104 (01JUL1985 21:00:00)-Water Temperature (C)]]*OO[[#This Row],[46]]</f>
        <v>4.9188036356637499E-14</v>
      </c>
      <c r="AW514" s="10">
        <f>3/24000000*OO[[#This Row],[105 (02JUL1985 00:00:00)-Water Temperature (C)]]*OO[[#This Row],[47]]</f>
        <v>5.5528912983374992E-13</v>
      </c>
      <c r="AX514" s="10">
        <f>3/24000000*OO[[#This Row],[106 (02JUL1985 03:00:00)-Water Temperature (C)]]*OO[[#This Row],[48]]</f>
        <v>5.0887022260499991E-12</v>
      </c>
      <c r="AY514" s="10">
        <f>3/24000000*OO[[#This Row],[107 (02JUL1985 06:00:00)-Water Temperature (C)]]*OO[[#This Row],[49]]</f>
        <v>3.8663297075906244E-11</v>
      </c>
      <c r="AZ514" s="10">
        <f>3/24000000*OO[[#This Row],[108 (02JUL1985 09:00:00)-Water Temperature (C)]]*OO[[#This Row],[50]]</f>
        <v>2.4978427026993751E-10</v>
      </c>
      <c r="BA514" s="10">
        <f>3/24000000*OO[[#This Row],[109 (02JUL1985 12:00:00)-Water Temperature (C)]]*OO[[#This Row],[51]]</f>
        <v>1.3823853033952499E-9</v>
      </c>
      <c r="BB514" s="10">
        <f>3/24000000*OO[[#This Row],[110 (02JUL1985 15:00:00)-Water Temperature (C)]]*OO[[#This Row],[52]]</f>
        <v>6.6255742463687499E-9</v>
      </c>
      <c r="BC514" s="10">
        <f>3/24000000*OO[[#This Row],[111 (02JUL1985 18:00:00)-Water Temperature (C)]]*OO[[#This Row],[53]]</f>
        <v>2.7679203531414996E-8</v>
      </c>
      <c r="BD514" s="10">
        <f>3/24000000*OO[[#This Row],[112 (02JUL1985 21:00:00)-Water Temperature (C)]]*OO[[#This Row],[54]]</f>
        <v>1.0113515015213748E-7</v>
      </c>
      <c r="BE514" s="10">
        <f>3/24000000*OO[[#This Row],[113 (03JUL1985 00:00:00)-Water Temperature (C)]]*OO[[#This Row],[55]]</f>
        <v>3.2872914842535002E-7</v>
      </c>
      <c r="BF514" s="10">
        <f>3/24000000*OO[[#This Row],[114 (03JUL1985 03:00:00)-Water Temperature (C)]]*OO[[#This Row],[56]]</f>
        <v>9.6202299255375015E-7</v>
      </c>
      <c r="BG514" s="10">
        <f>3/24000000*OO[[#This Row],[115 (03JUL1985 06:00:00)-Water Temperature (C)]]*OO[[#This Row],[57]]</f>
        <v>2.5663747188119998E-6</v>
      </c>
      <c r="BH514" s="10">
        <f>3/24000000*OO[[#This Row],[116 (03JUL1985 09:00:00)-Water Temperature (C)]]*OO[[#This Row],[58]]</f>
        <v>6.3468403322499994E-6</v>
      </c>
      <c r="BI514" s="10">
        <f>3/24000000*OO[[#This Row],[117 (03JUL1985 12:00:00)-Water Temperature (C)]]*OO[[#This Row],[59]]</f>
        <v>1.46757762075125E-5</v>
      </c>
      <c r="BJ514" s="10">
        <f>3/24000000*OO[[#This Row],[118 (03JUL1985 15:00:00)-Water Temperature (C)]]*OO[[#This Row],[60]]</f>
        <v>3.1733868679537498E-5</v>
      </c>
      <c r="BK514" s="10">
        <f>3/24000000*OO[[#This Row],[119 (03JUL1985 18:00:00)-Water Temperature (C)]]*OO[[#This Row],[61]]</f>
        <v>6.3559777261374992E-5</v>
      </c>
      <c r="BL514" s="10">
        <f>3/24000000*OO[[#This Row],[120 (03JUL1985 21:00:00)-Water Temperature (C)]]*OO[[#This Row],[62]]</f>
        <v>1.1818693185599999E-4</v>
      </c>
      <c r="BM514" s="10">
        <f>3/24000000*OO[[#This Row],[121 (04JUL1985 00:00:00)-Water Temperature (C)]]*OO[[#This Row],[63]]</f>
        <v>2.0663653633874997E-4</v>
      </c>
      <c r="BN514" s="10">
        <f>3/24000000*OO[[#This Row],[122 (04JUL1985 03:00:00)-Water Temperature (C)]]*OO[[#This Row],[64]]</f>
        <v>3.4322169802359997E-4</v>
      </c>
      <c r="BO514" s="10">
        <f>3/24000000*OO[[#This Row],[123 (04JUL1985 06:00:00)-Water Temperature (C)]]*OO[[#This Row],[65]]</f>
        <v>5.4484488991874997E-4</v>
      </c>
      <c r="BP514" s="10">
        <f>3/24000000*OO[[#This Row],[124 (04JUL1985 09:00:00)-Water Temperature (C)]]*OO[[#This Row],[66]]</f>
        <v>8.3656066149762488E-4</v>
      </c>
      <c r="BQ514" s="10">
        <f>3/24000000*OO[[#This Row],[125 (04JUL1985 12:00:00)-Water Temperature (C)]]*OO[[#This Row],[67]]</f>
        <v>1.238240170752E-3</v>
      </c>
      <c r="BR514" s="10">
        <f>3/24000000*OO[[#This Row],[126 (04JUL1985 15:00:00)-Water Temperature (C)]]*OO[[#This Row],[68]]</f>
        <v>1.7625978738410001E-3</v>
      </c>
      <c r="BS514" s="10">
        <f>3/24000000*OO[[#This Row],[127 (04JUL1985 18:00:00)-Water Temperature (C)]]*OO[[#This Row],[69]]</f>
        <v>2.4275792480468752E-3</v>
      </c>
      <c r="BT514" s="10">
        <f>3/24000000*OO[[#This Row],[128 (04JUL1985 21:00:00)-Water Temperature (C)]]*OO[[#This Row],[70]]</f>
        <v>3.2538602905050002E-3</v>
      </c>
      <c r="BU514" s="10">
        <f>3/24000000*OO[[#This Row],[129 (05JUL1985 00:00:00)-Water Temperature (C)]]*OO[[#This Row],[71]]</f>
        <v>4.2467325025689999E-3</v>
      </c>
      <c r="BV514" s="10">
        <f>3/24000000*OO[[#This Row],[130 (05JUL1985 03:00:00)-Water Temperature (C)]]*OO[[#This Row],[72]]</f>
        <v>5.4154209910773745E-3</v>
      </c>
      <c r="BW514" s="10">
        <f>3/24000000*OO[[#This Row],[131 (05JUL1985 06:00:00)-Water Temperature (C)]]*OO[[#This Row],[73]]</f>
        <v>6.7635726774824996E-3</v>
      </c>
      <c r="BX514" s="10">
        <f>3/24000000*OO[[#This Row],[132 (05JUL1985 09:00:00)-Water Temperature (C)]]*OO[[#This Row],[74]]</f>
        <v>8.3683125397799995E-3</v>
      </c>
      <c r="BY514" s="10">
        <f>3/24000000*OO[[#This Row],[133 (05JUL1985 12:00:00)-Water Temperature (C)]]*OO[[#This Row],[75]]</f>
        <v>1.031921303925E-2</v>
      </c>
      <c r="BZ514" s="10">
        <f>3/24000000*OO[[#This Row],[134 (05JUL1985 15:00:00)-Water Temperature (C)]]*OO[[#This Row],[76]]</f>
        <v>1.2639789830664997E-2</v>
      </c>
      <c r="CA514" s="10">
        <f>3/24000000*OO[[#This Row],[135 (05JUL1985 18:00:00)-Water Temperature (C)]]*OO[[#This Row],[77]]</f>
        <v>1.514939147743875E-2</v>
      </c>
      <c r="CB514" s="10">
        <f>3/24000000*OO[[#This Row],[136 (05JUL1985 21:00:00)-Water Temperature (C)]]*OO[[#This Row],[78]]</f>
        <v>1.7632333720251251E-2</v>
      </c>
      <c r="CC514" s="10">
        <f>3/24000000*OO[[#This Row],[137 (06JUL1985 00:00:00)-Water Temperature (C)]]*OO[[#This Row],[79]]</f>
        <v>2.0142700223617499E-2</v>
      </c>
      <c r="CD514" s="10">
        <f>3/24000000*OO[[#This Row],[138 (06JUL1985 03:00:00)-Water Temperature (C)]]*OO[[#This Row],[80]]</f>
        <v>2.2792575305969998E-2</v>
      </c>
      <c r="CE514" s="10">
        <f>3/24000000*OO[[#This Row],[139 (06JUL1985 06:00:00)-Water Temperature (C)]]*OO[[#This Row],[81]]</f>
        <v>2.5540016468852501E-2</v>
      </c>
      <c r="CF514" s="10">
        <f>3/24000000*OO[[#This Row],[140 (06JUL1985 09:00:00)-Water Temperature (C)]]*OO[[#This Row],[82]]</f>
        <v>2.8489259476462497E-2</v>
      </c>
      <c r="CG514" s="10">
        <f>3/24000000*OO[[#This Row],[141 (06JUL1985 12:00:00)-Water Temperature (C)]]*OO[[#This Row],[83]]</f>
        <v>3.1713966567889995E-2</v>
      </c>
      <c r="CH514" s="10">
        <f>3/24000000*OO[[#This Row],[142 (06JUL1985 15:00:00)-Water Temperature (C)]]*OO[[#This Row],[84]]</f>
        <v>3.5033464229504999E-2</v>
      </c>
      <c r="CI514" s="10">
        <f>3/24000000*OO[[#This Row],[143 (06JUL1985 18:00:00)-Water Temperature (C)]]*OO[[#This Row],[85]]</f>
        <v>3.8381283685016247E-2</v>
      </c>
      <c r="CJ514" s="10">
        <f>3/24000000*OO[[#This Row],[144 (06JUL1985 21:00:00)-Water Temperature (C)]]*OO[[#This Row],[86]]</f>
        <v>4.1648260852187494E-2</v>
      </c>
      <c r="CK514" s="10">
        <f>3/24000000*OO[[#This Row],[145 (07JUL1985 00:00:00)-Water Temperature (C)]]*OO[[#This Row],[87]]</f>
        <v>4.4679725216279997E-2</v>
      </c>
      <c r="CL514" s="10">
        <f>3/24000000*OO[[#This Row],[146 (07JUL1985 03:00:00)-Water Temperature (C)]]*OO[[#This Row],[88]]</f>
        <v>4.7712032989469993E-2</v>
      </c>
      <c r="CM514" s="10">
        <f>3/24000000*OO[[#This Row],[147 (07JUL1985 06:00:00)-Water Temperature (C)]]*OO[[#This Row],[89]]</f>
        <v>5.0772477938227499E-2</v>
      </c>
      <c r="CN514" s="10">
        <f>3/24000000*OO[[#This Row],[148 (07JUL1985 09:00:00)-Water Temperature (C)]]*OO[[#This Row],[90]]</f>
        <v>5.4142640246045003E-2</v>
      </c>
      <c r="CO514" s="10">
        <f>3/24000000*OO[[#This Row],[149 (07JUL1985 12:00:00)-Water Temperature (C)]]*OO[[#This Row],[91]]</f>
        <v>5.7679774438448753E-2</v>
      </c>
      <c r="CP514" s="10">
        <f>3/24000000*OO[[#This Row],[150 (07JUL1985 15:00:00)-Water Temperature (C)]]*OO[[#This Row],[92]]</f>
        <v>6.1586263045151239E-2</v>
      </c>
      <c r="CQ514" s="10">
        <f>3/24000000*OO[[#This Row],[151 (07JUL1985 18:00:00)-Water Temperature (C)]]*OO[[#This Row],[93]]</f>
        <v>6.5713884360424996E-2</v>
      </c>
      <c r="CR514" s="10">
        <f>3/24000000*OO[[#This Row],[152 (07JUL1985 21:00:00)-Water Temperature (C)]]*OO[[#This Row],[94]]</f>
        <v>6.924472714093749E-2</v>
      </c>
      <c r="CS514" s="10">
        <f>3/24000000*OO[[#This Row],[153 (08JUL1985 00:00:00)-Water Temperature (C)]]*OO[[#This Row],[95]]</f>
        <v>7.1883814364712501E-2</v>
      </c>
      <c r="CT514" s="10">
        <f>3/24000000*OO[[#This Row],[154 (08JUL1985 03:00:00)-Water Temperature (C)]]*OO[[#This Row],[96]]</f>
        <v>7.4383439942699997E-2</v>
      </c>
      <c r="CU514" s="10">
        <f>3/24000000*OO[[#This Row],[155 (08JUL1985 06:00:00)-Water Temperature (C)]]*OO[[#This Row],[97]]</f>
        <v>7.6927695606974988E-2</v>
      </c>
      <c r="CV514" s="10">
        <f>3/24000000*OO[[#This Row],[156 (08JUL1985 09:00:00)-Water Temperature (C)]]*OO[[#This Row],[98]]</f>
        <v>7.9934780518462492E-2</v>
      </c>
      <c r="CW514" s="10">
        <f>3/24000000*OO[[#This Row],[157 (08JUL1985 12:00:00)-Water Temperature (C)]]*OO[[#This Row],[99]]</f>
        <v>8.2739884767749988E-2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0</v>
      </c>
      <c r="AE515" s="10">
        <f>3/24000000*OO[[#This Row],[88 (29JUN1985 21:00:00)-Water Temperature (C)]]*OO[[#This Row],[30]]</f>
        <v>0</v>
      </c>
      <c r="AF515" s="10">
        <f>3/24000000*OO[[#This Row],[88 (29JUN1985 21:00:00)-Water Temperature (C)]]*OO[[#This Row],[30]]</f>
        <v>0</v>
      </c>
      <c r="AG515" s="10">
        <f>3/24000000*OO[[#This Row],[89 (30JUN1985 00:00:00)-Water Temperature (C)]]*OO[[#This Row],[31]]</f>
        <v>0</v>
      </c>
      <c r="AH515" s="10">
        <f>3/24000000*OO[[#This Row],[90 (30JUN1985 03:00:00)-Water Temperature (C)]]*OO[[#This Row],[32]]</f>
        <v>0</v>
      </c>
      <c r="AI515" s="10">
        <f>3/24000000*OO[[#This Row],[91 (30JUN1985 06:00:00)-Water Temperature (C)]]*OO[[#This Row],[33]]</f>
        <v>2.3160615386640003E-42</v>
      </c>
      <c r="AJ515" s="10">
        <f>3/24000000*OO[[#This Row],[92 (30JUN1985 09:00:00)-Water Temperature (C)]]*OO[[#This Row],[34]]</f>
        <v>1.1096432465745E-38</v>
      </c>
      <c r="AK515" s="10">
        <f>3/24000000*OO[[#This Row],[93 (30JUN1985 12:00:00)-Water Temperature (C)]]*OO[[#This Row],[35]]</f>
        <v>2.0622749642075004E-35</v>
      </c>
      <c r="AL515" s="10">
        <f>3/24000000*OO[[#This Row],[94 (30JUN1985 15:00:00)-Water Temperature (C)]]*OO[[#This Row],[36]]</f>
        <v>1.7937416815999995E-32</v>
      </c>
      <c r="AM515" s="10">
        <f>3/24000000*OO[[#This Row],[95 (30JUN1985 18:00:00)-Water Temperature (C)]]*OO[[#This Row],[37]]</f>
        <v>8.1045407976899999E-30</v>
      </c>
      <c r="AN515" s="10">
        <f>3/24000000*OO[[#This Row],[96 (30JUN1985 21:00:00)-Water Temperature (C)]]*OO[[#This Row],[38]]</f>
        <v>2.0449517380387499E-27</v>
      </c>
      <c r="AO515" s="10">
        <f>3/24000000*OO[[#This Row],[97 (01JUL1985 00:00:00)-Water Temperature (C)]]*OO[[#This Row],[39]]</f>
        <v>3.101708581728E-25</v>
      </c>
      <c r="AP515" s="10">
        <f>3/24000000*OO[[#This Row],[98 (01JUL1985 03:00:00)-Water Temperature (C)]]*OO[[#This Row],[40]]</f>
        <v>3.0156641277825002E-23</v>
      </c>
      <c r="AQ515" s="10">
        <f>3/24000000*OO[[#This Row],[99 (01JUL1985 06:00:00)-Water Temperature (C)]]*OO[[#This Row],[41]]</f>
        <v>1.9809944394600003E-21</v>
      </c>
      <c r="AR515" s="10">
        <f>3/24000000*OO[[#This Row],[100 (01JUL1985 09:00:00)-Water Temperature (C)]]*OO[[#This Row],[42]]</f>
        <v>9.2007789686237496E-20</v>
      </c>
      <c r="AS515" s="10">
        <f>3/24000000*OO[[#This Row],[101 (01JUL1985 12:00:00)-Water Temperature (C)]]*OO[[#This Row],[43]]</f>
        <v>3.1006952352694998E-18</v>
      </c>
      <c r="AT515" s="10">
        <f>3/24000000*OO[[#This Row],[102 (01JUL1985 15:00:00)-Water Temperature (C)]]*OO[[#This Row],[44]]</f>
        <v>7.7691354346799999E-17</v>
      </c>
      <c r="AU515" s="10">
        <f>3/24000000*OO[[#This Row],[103 (01JUL1985 18:00:00)-Water Temperature (C)]]*OO[[#This Row],[45]]</f>
        <v>1.4738228482931249E-15</v>
      </c>
      <c r="AV515" s="10">
        <f>3/24000000*OO[[#This Row],[104 (01JUL1985 21:00:00)-Water Temperature (C)]]*OO[[#This Row],[46]]</f>
        <v>2.1718096735399997E-14</v>
      </c>
      <c r="AW515" s="10">
        <f>3/24000000*OO[[#This Row],[105 (02JUL1985 00:00:00)-Water Temperature (C)]]*OO[[#This Row],[47]]</f>
        <v>2.5369315959700001E-13</v>
      </c>
      <c r="AX515" s="10">
        <f>3/24000000*OO[[#This Row],[106 (02JUL1985 03:00:00)-Water Temperature (C)]]*OO[[#This Row],[48]]</f>
        <v>2.4024393860718748E-12</v>
      </c>
      <c r="AY515" s="10">
        <f>3/24000000*OO[[#This Row],[107 (02JUL1985 06:00:00)-Water Temperature (C)]]*OO[[#This Row],[49]]</f>
        <v>1.8838652720339997E-11</v>
      </c>
      <c r="AZ515" s="10">
        <f>3/24000000*OO[[#This Row],[108 (02JUL1985 09:00:00)-Water Temperature (C)]]*OO[[#This Row],[50]]</f>
        <v>1.2541627346917499E-10</v>
      </c>
      <c r="BA515" s="10">
        <f>3/24000000*OO[[#This Row],[109 (02JUL1985 12:00:00)-Water Temperature (C)]]*OO[[#This Row],[51]]</f>
        <v>7.1412541501462491E-10</v>
      </c>
      <c r="BB515" s="10">
        <f>3/24000000*OO[[#This Row],[110 (02JUL1985 15:00:00)-Water Temperature (C)]]*OO[[#This Row],[52]]</f>
        <v>3.5173959216788746E-9</v>
      </c>
      <c r="BC515" s="10">
        <f>3/24000000*OO[[#This Row],[111 (02JUL1985 18:00:00)-Water Temperature (C)]]*OO[[#This Row],[53]]</f>
        <v>1.5085614032239999E-8</v>
      </c>
      <c r="BD515" s="10">
        <f>3/24000000*OO[[#This Row],[112 (02JUL1985 21:00:00)-Water Temperature (C)]]*OO[[#This Row],[54]]</f>
        <v>5.6547720076799996E-8</v>
      </c>
      <c r="BE515" s="10">
        <f>3/24000000*OO[[#This Row],[113 (03JUL1985 00:00:00)-Water Temperature (C)]]*OO[[#This Row],[55]]</f>
        <v>1.8840416609854997E-7</v>
      </c>
      <c r="BF515" s="10">
        <f>3/24000000*OO[[#This Row],[114 (03JUL1985 03:00:00)-Water Temperature (C)]]*OO[[#This Row],[56]]</f>
        <v>5.6463648205937495E-7</v>
      </c>
      <c r="BG515" s="10">
        <f>3/24000000*OO[[#This Row],[115 (03JUL1985 06:00:00)-Water Temperature (C)]]*OO[[#This Row],[57]]</f>
        <v>1.5411674588309997E-6</v>
      </c>
      <c r="BH515" s="10">
        <f>3/24000000*OO[[#This Row],[116 (03JUL1985 09:00:00)-Water Temperature (C)]]*OO[[#This Row],[58]]</f>
        <v>3.8953990935762501E-6</v>
      </c>
      <c r="BI515" s="10">
        <f>3/24000000*OO[[#This Row],[117 (03JUL1985 12:00:00)-Water Temperature (C)]]*OO[[#This Row],[59]]</f>
        <v>9.1946277872749987E-6</v>
      </c>
      <c r="BJ515" s="10">
        <f>3/24000000*OO[[#This Row],[118 (03JUL1985 15:00:00)-Water Temperature (C)]]*OO[[#This Row],[60]]</f>
        <v>2.0272660498544999E-5</v>
      </c>
      <c r="BK515" s="10">
        <f>3/24000000*OO[[#This Row],[119 (03JUL1985 18:00:00)-Water Temperature (C)]]*OO[[#This Row],[61]]</f>
        <v>4.1373067911918742E-5</v>
      </c>
      <c r="BL515" s="10">
        <f>3/24000000*OO[[#This Row],[120 (03JUL1985 21:00:00)-Water Temperature (C)]]*OO[[#This Row],[62]]</f>
        <v>7.8345898837199992E-5</v>
      </c>
      <c r="BM515" s="10">
        <f>3/24000000*OO[[#This Row],[121 (04JUL1985 00:00:00)-Water Temperature (C)]]*OO[[#This Row],[63]]</f>
        <v>1.3941131075917502E-4</v>
      </c>
      <c r="BN515" s="10">
        <f>3/24000000*OO[[#This Row],[122 (04JUL1985 03:00:00)-Water Temperature (C)]]*OO[[#This Row],[64]]</f>
        <v>2.3547224202692503E-4</v>
      </c>
      <c r="BO515" s="10">
        <f>3/24000000*OO[[#This Row],[123 (04JUL1985 06:00:00)-Water Temperature (C)]]*OO[[#This Row],[65]]</f>
        <v>3.7980312950195003E-4</v>
      </c>
      <c r="BP515" s="10">
        <f>3/24000000*OO[[#This Row],[124 (04JUL1985 09:00:00)-Water Temperature (C)]]*OO[[#This Row],[66]]</f>
        <v>5.9195977751399999E-4</v>
      </c>
      <c r="BQ515" s="10">
        <f>3/24000000*OO[[#This Row],[125 (04JUL1985 12:00:00)-Water Temperature (C)]]*OO[[#This Row],[67]]</f>
        <v>8.8865179555249992E-4</v>
      </c>
      <c r="BR515" s="10">
        <f>3/24000000*OO[[#This Row],[126 (04JUL1985 15:00:00)-Water Temperature (C)]]*OO[[#This Row],[68]]</f>
        <v>1.2822053618839998E-3</v>
      </c>
      <c r="BS515" s="10">
        <f>3/24000000*OO[[#This Row],[127 (04JUL1985 18:00:00)-Water Temperature (C)]]*OO[[#This Row],[69]]</f>
        <v>1.7888208644036251E-3</v>
      </c>
      <c r="BT515" s="10">
        <f>3/24000000*OO[[#This Row],[128 (04JUL1985 21:00:00)-Water Temperature (C)]]*OO[[#This Row],[70]]</f>
        <v>2.4270620677109998E-3</v>
      </c>
      <c r="BU515" s="10">
        <f>3/24000000*OO[[#This Row],[129 (05JUL1985 00:00:00)-Water Temperature (C)]]*OO[[#This Row],[71]]</f>
        <v>3.2045315454974996E-3</v>
      </c>
      <c r="BV515" s="10">
        <f>3/24000000*OO[[#This Row],[130 (05JUL1985 03:00:00)-Water Temperature (C)]]*OO[[#This Row],[72]]</f>
        <v>4.1314256384115001E-3</v>
      </c>
      <c r="BW515" s="10">
        <f>3/24000000*OO[[#This Row],[131 (05JUL1985 06:00:00)-Water Temperature (C)]]*OO[[#This Row],[73]]</f>
        <v>5.2139187742319994E-3</v>
      </c>
      <c r="BX515" s="10">
        <f>3/24000000*OO[[#This Row],[132 (05JUL1985 09:00:00)-Water Temperature (C)]]*OO[[#This Row],[74]]</f>
        <v>6.5138018583637486E-3</v>
      </c>
      <c r="BY515" s="10">
        <f>3/24000000*OO[[#This Row],[133 (05JUL1985 12:00:00)-Water Temperature (C)]]*OO[[#This Row],[75]]</f>
        <v>8.1040424611687496E-3</v>
      </c>
      <c r="BZ515" s="10">
        <f>3/24000000*OO[[#This Row],[134 (05JUL1985 15:00:00)-Water Temperature (C)]]*OO[[#This Row],[76]]</f>
        <v>1.0008178976539999E-2</v>
      </c>
      <c r="CA515" s="10">
        <f>3/24000000*OO[[#This Row],[135 (05JUL1985 18:00:00)-Water Temperature (C)]]*OO[[#This Row],[77]]</f>
        <v>1.2089876827351249E-2</v>
      </c>
      <c r="CB515" s="10">
        <f>3/24000000*OO[[#This Row],[136 (05JUL1985 21:00:00)-Water Temperature (C)]]*OO[[#This Row],[78]]</f>
        <v>1.4181488112427499E-2</v>
      </c>
      <c r="CC515" s="10">
        <f>3/24000000*OO[[#This Row],[137 (06JUL1985 00:00:00)-Water Temperature (C)]]*OO[[#This Row],[79]]</f>
        <v>1.6324639909059999E-2</v>
      </c>
      <c r="CD515" s="10">
        <f>3/24000000*OO[[#This Row],[138 (06JUL1985 03:00:00)-Water Temperature (C)]]*OO[[#This Row],[80]]</f>
        <v>1.8605776110370002E-2</v>
      </c>
      <c r="CE515" s="10">
        <f>3/24000000*OO[[#This Row],[139 (06JUL1985 06:00:00)-Water Temperature (C)]]*OO[[#This Row],[81]]</f>
        <v>2.0991281903812498E-2</v>
      </c>
      <c r="CF515" s="10">
        <f>3/24000000*OO[[#This Row],[140 (06JUL1985 09:00:00)-Water Temperature (C)]]*OO[[#This Row],[82]]</f>
        <v>2.3565307338458748E-2</v>
      </c>
      <c r="CG515" s="10">
        <f>3/24000000*OO[[#This Row],[141 (06JUL1985 12:00:00)-Water Temperature (C)]]*OO[[#This Row],[83]]</f>
        <v>2.6388273767977501E-2</v>
      </c>
      <c r="CH515" s="10">
        <f>3/24000000*OO[[#This Row],[142 (06JUL1985 15:00:00)-Water Temperature (C)]]*OO[[#This Row],[84]]</f>
        <v>2.9313136501357494E-2</v>
      </c>
      <c r="CI515" s="10">
        <f>3/24000000*OO[[#This Row],[143 (06JUL1985 18:00:00)-Water Temperature (C)]]*OO[[#This Row],[85]]</f>
        <v>3.2287461433590001E-2</v>
      </c>
      <c r="CJ515" s="10">
        <f>3/24000000*OO[[#This Row],[144 (06JUL1985 21:00:00)-Water Temperature (C)]]*OO[[#This Row],[86]]</f>
        <v>3.5216171107725E-2</v>
      </c>
      <c r="CK515" s="10">
        <f>3/24000000*OO[[#This Row],[145 (07JUL1985 00:00:00)-Water Temperature (C)]]*OO[[#This Row],[87]]</f>
        <v>3.7971171040151248E-2</v>
      </c>
      <c r="CL515" s="10">
        <f>3/24000000*OO[[#This Row],[146 (07JUL1985 03:00:00)-Water Temperature (C)]]*OO[[#This Row],[88]]</f>
        <v>4.0744056471307501E-2</v>
      </c>
      <c r="CM515" s="10">
        <f>3/24000000*OO[[#This Row],[147 (07JUL1985 06:00:00)-Water Temperature (C)]]*OO[[#This Row],[89]]</f>
        <v>4.3555766248187501E-2</v>
      </c>
      <c r="CN515" s="10">
        <f>3/24000000*OO[[#This Row],[148 (07JUL1985 09:00:00)-Water Temperature (C)]]*OO[[#This Row],[90]]</f>
        <v>4.6641980457812503E-2</v>
      </c>
      <c r="CO515" s="10">
        <f>3/24000000*OO[[#This Row],[149 (07JUL1985 12:00:00)-Water Temperature (C)]]*OO[[#This Row],[91]]</f>
        <v>4.9884657189018751E-2</v>
      </c>
      <c r="CP515" s="10">
        <f>3/24000000*OO[[#This Row],[150 (07JUL1985 15:00:00)-Water Temperature (C)]]*OO[[#This Row],[92]]</f>
        <v>5.3454077291308744E-2</v>
      </c>
      <c r="CQ515" s="10">
        <f>3/24000000*OO[[#This Row],[151 (07JUL1985 18:00:00)-Water Temperature (C)]]*OO[[#This Row],[93]]</f>
        <v>5.7227923328399995E-2</v>
      </c>
      <c r="CR515" s="10">
        <f>3/24000000*OO[[#This Row],[152 (07JUL1985 21:00:00)-Water Temperature (C)]]*OO[[#This Row],[94]]</f>
        <v>6.0507884319029995E-2</v>
      </c>
      <c r="CS515" s="10">
        <f>3/24000000*OO[[#This Row],[153 (08JUL1985 00:00:00)-Water Temperature (C)]]*OO[[#This Row],[95]]</f>
        <v>6.3040868156862509E-2</v>
      </c>
      <c r="CT515" s="10">
        <f>3/24000000*OO[[#This Row],[154 (08JUL1985 03:00:00)-Water Temperature (C)]]*OO[[#This Row],[96]]</f>
        <v>6.5461218137837507E-2</v>
      </c>
      <c r="CU515" s="10">
        <f>3/24000000*OO[[#This Row],[155 (08JUL1985 06:00:00)-Water Temperature (C)]]*OO[[#This Row],[97]]</f>
        <v>6.7923242095099992E-2</v>
      </c>
      <c r="CV515" s="10">
        <f>3/24000000*OO[[#This Row],[156 (08JUL1985 09:00:00)-Water Temperature (C)]]*OO[[#This Row],[98]]</f>
        <v>7.0788456950687501E-2</v>
      </c>
      <c r="CW515" s="10">
        <f>3/24000000*OO[[#This Row],[157 (08JUL1985 12:00:00)-Water Temperature (C)]]*OO[[#This Row],[99]]</f>
        <v>7.3479790502799985E-2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0</v>
      </c>
      <c r="AE516" s="10">
        <f>3/24000000*OO[[#This Row],[88 (29JUN1985 21:00:00)-Water Temperature (C)]]*OO[[#This Row],[30]]</f>
        <v>0</v>
      </c>
      <c r="AF516" s="10">
        <f>3/24000000*OO[[#This Row],[88 (29JUN1985 21:00:00)-Water Temperature (C)]]*OO[[#This Row],[30]]</f>
        <v>0</v>
      </c>
      <c r="AG516" s="10">
        <f>3/24000000*OO[[#This Row],[89 (30JUN1985 00:00:00)-Water Temperature (C)]]*OO[[#This Row],[31]]</f>
        <v>0</v>
      </c>
      <c r="AH516" s="10">
        <f>3/24000000*OO[[#This Row],[90 (30JUN1985 03:00:00)-Water Temperature (C)]]*OO[[#This Row],[32]]</f>
        <v>0</v>
      </c>
      <c r="AI516" s="10">
        <f>3/24000000*OO[[#This Row],[91 (30JUN1985 06:00:00)-Water Temperature (C)]]*OO[[#This Row],[33]]</f>
        <v>5.5366894065899991E-43</v>
      </c>
      <c r="AJ516" s="10">
        <f>3/24000000*OO[[#This Row],[92 (30JUN1985 09:00:00)-Water Temperature (C)]]*OO[[#This Row],[34]]</f>
        <v>2.86059280294425E-39</v>
      </c>
      <c r="AK516" s="10">
        <f>3/24000000*OO[[#This Row],[93 (30JUN1985 12:00:00)-Water Temperature (C)]]*OO[[#This Row],[35]]</f>
        <v>5.683226400843749E-36</v>
      </c>
      <c r="AL516" s="10">
        <f>3/24000000*OO[[#This Row],[94 (30JUN1985 15:00:00)-Water Temperature (C)]]*OO[[#This Row],[36]]</f>
        <v>5.2445594406824999E-33</v>
      </c>
      <c r="AM516" s="10">
        <f>3/24000000*OO[[#This Row],[95 (30JUN1985 18:00:00)-Water Temperature (C)]]*OO[[#This Row],[37]]</f>
        <v>2.5020594697787498E-30</v>
      </c>
      <c r="AN516" s="10">
        <f>3/24000000*OO[[#This Row],[96 (30JUN1985 21:00:00)-Water Temperature (C)]]*OO[[#This Row],[38]]</f>
        <v>6.6418080563924984E-28</v>
      </c>
      <c r="AO516" s="10">
        <f>3/24000000*OO[[#This Row],[97 (01JUL1985 00:00:00)-Water Temperature (C)]]*OO[[#This Row],[39]]</f>
        <v>1.0568988017249998E-25</v>
      </c>
      <c r="AP516" s="10">
        <f>3/24000000*OO[[#This Row],[98 (01JUL1985 03:00:00)-Water Temperature (C)]]*OO[[#This Row],[40]]</f>
        <v>1.075175941238875E-23</v>
      </c>
      <c r="AQ516" s="10">
        <f>3/24000000*OO[[#This Row],[99 (01JUL1985 06:00:00)-Water Temperature (C)]]*OO[[#This Row],[41]]</f>
        <v>7.3729797066000009E-22</v>
      </c>
      <c r="AR516" s="10">
        <f>3/24000000*OO[[#This Row],[100 (01JUL1985 09:00:00)-Water Temperature (C)]]*OO[[#This Row],[42]]</f>
        <v>3.5670269614637503E-20</v>
      </c>
      <c r="AS516" s="10">
        <f>3/24000000*OO[[#This Row],[101 (01JUL1985 12:00:00)-Water Temperature (C)]]*OO[[#This Row],[43]]</f>
        <v>1.2498698652015E-18</v>
      </c>
      <c r="AT516" s="10">
        <f>3/24000000*OO[[#This Row],[102 (01JUL1985 15:00:00)-Water Temperature (C)]]*OO[[#This Row],[44]]</f>
        <v>3.251710660719125E-17</v>
      </c>
      <c r="AU516" s="10">
        <f>3/24000000*OO[[#This Row],[103 (01JUL1985 18:00:00)-Water Temperature (C)]]*OO[[#This Row],[45]]</f>
        <v>6.3971572235774999E-16</v>
      </c>
      <c r="AV516" s="10">
        <f>3/24000000*OO[[#This Row],[104 (01JUL1985 21:00:00)-Water Temperature (C)]]*OO[[#This Row],[46]]</f>
        <v>9.7657359398174986E-15</v>
      </c>
      <c r="AW516" s="10">
        <f>3/24000000*OO[[#This Row],[105 (02JUL1985 00:00:00)-Water Temperature (C)]]*OO[[#This Row],[47]]</f>
        <v>1.1804838104718748E-13</v>
      </c>
      <c r="AX516" s="10">
        <f>3/24000000*OO[[#This Row],[106 (02JUL1985 03:00:00)-Water Temperature (C)]]*OO[[#This Row],[48]]</f>
        <v>1.1554795862115E-12</v>
      </c>
      <c r="AY516" s="10">
        <f>3/24000000*OO[[#This Row],[107 (02JUL1985 06:00:00)-Water Temperature (C)]]*OO[[#This Row],[49]]</f>
        <v>9.354114555252499E-12</v>
      </c>
      <c r="AZ516" s="10">
        <f>3/24000000*OO[[#This Row],[108 (02JUL1985 09:00:00)-Water Temperature (C)]]*OO[[#This Row],[50]]</f>
        <v>6.4202568151012501E-11</v>
      </c>
      <c r="BA516" s="10">
        <f>3/24000000*OO[[#This Row],[109 (02JUL1985 12:00:00)-Water Temperature (C)]]*OO[[#This Row],[51]]</f>
        <v>3.7634207847027496E-10</v>
      </c>
      <c r="BB516" s="10">
        <f>3/24000000*OO[[#This Row],[110 (02JUL1985 15:00:00)-Water Temperature (C)]]*OO[[#This Row],[52]]</f>
        <v>1.9059983935199996E-9</v>
      </c>
      <c r="BC516" s="10">
        <f>3/24000000*OO[[#This Row],[111 (02JUL1985 18:00:00)-Water Temperature (C)]]*OO[[#This Row],[53]]</f>
        <v>8.397485393824999E-9</v>
      </c>
      <c r="BD516" s="10">
        <f>3/24000000*OO[[#This Row],[112 (02JUL1985 21:00:00)-Water Temperature (C)]]*OO[[#This Row],[54]]</f>
        <v>3.2311789338002503E-8</v>
      </c>
      <c r="BE516" s="10">
        <f>3/24000000*OO[[#This Row],[113 (03JUL1985 00:00:00)-Water Temperature (C)]]*OO[[#This Row],[55]]</f>
        <v>1.1041888635805E-7</v>
      </c>
      <c r="BF516" s="10">
        <f>3/24000000*OO[[#This Row],[114 (03JUL1985 03:00:00)-Water Temperature (C)]]*OO[[#This Row],[56]]</f>
        <v>3.3911047862622502E-7</v>
      </c>
      <c r="BG516" s="10">
        <f>3/24000000*OO[[#This Row],[115 (03JUL1985 06:00:00)-Water Temperature (C)]]*OO[[#This Row],[57]]</f>
        <v>9.4768281108824999E-7</v>
      </c>
      <c r="BH516" s="10">
        <f>3/24000000*OO[[#This Row],[116 (03JUL1985 09:00:00)-Water Temperature (C)]]*OO[[#This Row],[58]]</f>
        <v>2.4500335405812501E-6</v>
      </c>
      <c r="BI516" s="10">
        <f>3/24000000*OO[[#This Row],[117 (03JUL1985 12:00:00)-Water Temperature (C)]]*OO[[#This Row],[59]]</f>
        <v>5.9082349184787492E-6</v>
      </c>
      <c r="BJ516" s="10">
        <f>3/24000000*OO[[#This Row],[118 (03JUL1985 15:00:00)-Water Temperature (C)]]*OO[[#This Row],[60]]</f>
        <v>1.3294481232557499E-5</v>
      </c>
      <c r="BK516" s="10">
        <f>3/24000000*OO[[#This Row],[119 (03JUL1985 18:00:00)-Water Temperature (C)]]*OO[[#This Row],[61]]</f>
        <v>2.76685821672025E-5</v>
      </c>
      <c r="BL516" s="10">
        <f>3/24000000*OO[[#This Row],[120 (03JUL1985 21:00:00)-Water Temperature (C)]]*OO[[#This Row],[62]]</f>
        <v>5.3397272193839995E-5</v>
      </c>
      <c r="BM516" s="10">
        <f>3/24000000*OO[[#This Row],[121 (04JUL1985 00:00:00)-Water Temperature (C)]]*OO[[#This Row],[63]]</f>
        <v>9.677134654031249E-5</v>
      </c>
      <c r="BN516" s="10">
        <f>3/24000000*OO[[#This Row],[122 (04JUL1985 03:00:00)-Water Temperature (C)]]*OO[[#This Row],[64]]</f>
        <v>1.6633882797179999E-4</v>
      </c>
      <c r="BO516" s="10">
        <f>3/24000000*OO[[#This Row],[123 (04JUL1985 06:00:00)-Water Temperature (C)]]*OO[[#This Row],[65]]</f>
        <v>2.7281039192899995E-4</v>
      </c>
      <c r="BP516" s="10">
        <f>3/24000000*OO[[#This Row],[124 (04JUL1985 09:00:00)-Water Temperature (C)]]*OO[[#This Row],[66]]</f>
        <v>4.3195983970533742E-4</v>
      </c>
      <c r="BQ516" s="10">
        <f>3/24000000*OO[[#This Row],[125 (04JUL1985 12:00:00)-Water Temperature (C)]]*OO[[#This Row],[67]]</f>
        <v>6.5821353682725002E-4</v>
      </c>
      <c r="BR516" s="10">
        <f>3/24000000*OO[[#This Row],[126 (04JUL1985 15:00:00)-Water Temperature (C)]]*OO[[#This Row],[68]]</f>
        <v>9.6334740564374985E-4</v>
      </c>
      <c r="BS516" s="10">
        <f>3/24000000*OO[[#This Row],[127 (04JUL1985 18:00:00)-Water Temperature (C)]]*OO[[#This Row],[69]]</f>
        <v>1.3623072948842499E-3</v>
      </c>
      <c r="BT516" s="10">
        <f>3/24000000*OO[[#This Row],[128 (04JUL1985 21:00:00)-Water Temperature (C)]]*OO[[#This Row],[70]]</f>
        <v>1.8723010106000001E-3</v>
      </c>
      <c r="BU516" s="10">
        <f>3/24000000*OO[[#This Row],[129 (05JUL1985 00:00:00)-Water Temperature (C)]]*OO[[#This Row],[71]]</f>
        <v>2.5024895328955E-3</v>
      </c>
      <c r="BV516" s="10">
        <f>3/24000000*OO[[#This Row],[130 (05JUL1985 03:00:00)-Water Temperature (C)]]*OO[[#This Row],[72]]</f>
        <v>3.2639218112249999E-3</v>
      </c>
      <c r="BW516" s="10">
        <f>3/24000000*OO[[#This Row],[131 (05JUL1985 06:00:00)-Water Temperature (C)]]*OO[[#This Row],[73]]</f>
        <v>4.1646754076279996E-3</v>
      </c>
      <c r="BX516" s="10">
        <f>3/24000000*OO[[#This Row],[132 (05JUL1985 09:00:00)-Water Temperature (C)]]*OO[[#This Row],[74]]</f>
        <v>5.2567723771938749E-3</v>
      </c>
      <c r="BY516" s="10">
        <f>3/24000000*OO[[#This Row],[133 (05JUL1985 12:00:00)-Water Temperature (C)]]*OO[[#This Row],[75]]</f>
        <v>6.602670414509999E-3</v>
      </c>
      <c r="BZ516" s="10">
        <f>3/24000000*OO[[#This Row],[134 (05JUL1985 15:00:00)-Water Temperature (C)]]*OO[[#This Row],[76]]</f>
        <v>8.2263189947949997E-3</v>
      </c>
      <c r="CA516" s="10">
        <f>3/24000000*OO[[#This Row],[135 (05JUL1985 18:00:00)-Water Temperature (C)]]*OO[[#This Row],[77]]</f>
        <v>1.00213577825575E-2</v>
      </c>
      <c r="CB516" s="10">
        <f>3/24000000*OO[[#This Row],[136 (05JUL1985 21:00:00)-Water Temperature (C)]]*OO[[#This Row],[78]]</f>
        <v>1.1852216732887498E-2</v>
      </c>
      <c r="CC516" s="10">
        <f>3/24000000*OO[[#This Row],[137 (06JUL1985 00:00:00)-Water Temperature (C)]]*OO[[#This Row],[79]]</f>
        <v>1.375265556405E-2</v>
      </c>
      <c r="CD516" s="10">
        <f>3/24000000*OO[[#This Row],[138 (06JUL1985 03:00:00)-Water Temperature (C)]]*OO[[#This Row],[80]]</f>
        <v>1.579391392661875E-2</v>
      </c>
      <c r="CE516" s="10">
        <f>3/24000000*OO[[#This Row],[139 (06JUL1985 06:00:00)-Water Temperature (C)]]*OO[[#This Row],[81]]</f>
        <v>1.7947686072030001E-2</v>
      </c>
      <c r="CF516" s="10">
        <f>3/24000000*OO[[#This Row],[140 (06JUL1985 09:00:00)-Water Temperature (C)]]*OO[[#This Row],[82]]</f>
        <v>2.0285598517963747E-2</v>
      </c>
      <c r="CG516" s="10">
        <f>3/24000000*OO[[#This Row],[141 (06JUL1985 12:00:00)-Water Temperature (C)]]*OO[[#This Row],[83]]</f>
        <v>2.2859240531620001E-2</v>
      </c>
      <c r="CH516" s="10">
        <f>3/24000000*OO[[#This Row],[142 (06JUL1985 15:00:00)-Water Temperature (C)]]*OO[[#This Row],[84]]</f>
        <v>2.5544517012012498E-2</v>
      </c>
      <c r="CI516" s="10">
        <f>3/24000000*OO[[#This Row],[143 (06JUL1985 18:00:00)-Water Temperature (C)]]*OO[[#This Row],[85]]</f>
        <v>2.8297237774224999E-2</v>
      </c>
      <c r="CJ516" s="10">
        <f>3/24000000*OO[[#This Row],[144 (06JUL1985 21:00:00)-Water Temperature (C)]]*OO[[#This Row],[86]]</f>
        <v>3.1033382579062498E-2</v>
      </c>
      <c r="CK516" s="10">
        <f>3/24000000*OO[[#This Row],[145 (07JUL1985 00:00:00)-Water Temperature (C)]]*OO[[#This Row],[87]]</f>
        <v>3.3639308760250002E-2</v>
      </c>
      <c r="CL516" s="10">
        <f>3/24000000*OO[[#This Row],[146 (07JUL1985 03:00:00)-Water Temperature (C)]]*OO[[#This Row],[88]]</f>
        <v>3.6279321252656253E-2</v>
      </c>
      <c r="CM516" s="10">
        <f>3/24000000*OO[[#This Row],[147 (07JUL1985 06:00:00)-Water Temperature (C)]]*OO[[#This Row],[89]]</f>
        <v>3.8970279954229997E-2</v>
      </c>
      <c r="CN516" s="10">
        <f>3/24000000*OO[[#This Row],[148 (07JUL1985 09:00:00)-Water Temperature (C)]]*OO[[#This Row],[90]]</f>
        <v>4.1918896615889996E-2</v>
      </c>
      <c r="CO516" s="10">
        <f>3/24000000*OO[[#This Row],[149 (07JUL1985 12:00:00)-Water Temperature (C)]]*OO[[#This Row],[91]]</f>
        <v>4.5021489581274998E-2</v>
      </c>
      <c r="CP516" s="10">
        <f>3/24000000*OO[[#This Row],[150 (07JUL1985 15:00:00)-Water Temperature (C)]]*OO[[#This Row],[92]]</f>
        <v>4.8429080730614991E-2</v>
      </c>
      <c r="CQ516" s="10">
        <f>3/24000000*OO[[#This Row],[151 (07JUL1985 18:00:00)-Water Temperature (C)]]*OO[[#This Row],[93]]</f>
        <v>5.2036639525499993E-2</v>
      </c>
      <c r="CR516" s="10">
        <f>3/24000000*OO[[#This Row],[152 (07JUL1985 21:00:00)-Water Temperature (C)]]*OO[[#This Row],[94]]</f>
        <v>5.5219433576437493E-2</v>
      </c>
      <c r="CS516" s="10">
        <f>3/24000000*OO[[#This Row],[153 (08JUL1985 00:00:00)-Water Temperature (C)]]*OO[[#This Row],[95]]</f>
        <v>5.7745465316800006E-2</v>
      </c>
      <c r="CT516" s="10">
        <f>3/24000000*OO[[#This Row],[154 (08JUL1985 03:00:00)-Water Temperature (C)]]*OO[[#This Row],[96]]</f>
        <v>6.0181207038272497E-2</v>
      </c>
      <c r="CU516" s="10">
        <f>3/24000000*OO[[#This Row],[155 (08JUL1985 06:00:00)-Water Temperature (C)]]*OO[[#This Row],[97]]</f>
        <v>6.2659983990450002E-2</v>
      </c>
      <c r="CV516" s="10">
        <f>3/24000000*OO[[#This Row],[156 (08JUL1985 09:00:00)-Water Temperature (C)]]*OO[[#This Row],[98]]</f>
        <v>6.5509811270224996E-2</v>
      </c>
      <c r="CW516" s="10">
        <f>3/24000000*OO[[#This Row],[157 (08JUL1985 12:00:00)-Water Temperature (C)]]*OO[[#This Row],[99]]</f>
        <v>6.8207804846400003E-2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0</v>
      </c>
      <c r="AE517" s="10">
        <f>3/24000000*OO[[#This Row],[88 (29JUN1985 21:00:00)-Water Temperature (C)]]*OO[[#This Row],[30]]</f>
        <v>0</v>
      </c>
      <c r="AF517" s="10">
        <f>3/24000000*OO[[#This Row],[88 (29JUN1985 21:00:00)-Water Temperature (C)]]*OO[[#This Row],[30]]</f>
        <v>0</v>
      </c>
      <c r="AG517" s="10">
        <f>3/24000000*OO[[#This Row],[89 (30JUN1985 00:00:00)-Water Temperature (C)]]*OO[[#This Row],[31]]</f>
        <v>0</v>
      </c>
      <c r="AH517" s="10">
        <f>3/24000000*OO[[#This Row],[90 (30JUN1985 03:00:00)-Water Temperature (C)]]*OO[[#This Row],[32]]</f>
        <v>0</v>
      </c>
      <c r="AI517" s="10">
        <f>3/24000000*OO[[#This Row],[91 (30JUN1985 06:00:00)-Water Temperature (C)]]*OO[[#This Row],[33]]</f>
        <v>1.2267792820278749E-43</v>
      </c>
      <c r="AJ517" s="10">
        <f>3/24000000*OO[[#This Row],[92 (30JUN1985 09:00:00)-Water Temperature (C)]]*OO[[#This Row],[34]]</f>
        <v>6.8625058235999998E-40</v>
      </c>
      <c r="AK517" s="10">
        <f>3/24000000*OO[[#This Row],[93 (30JUN1985 12:00:00)-Water Temperature (C)]]*OO[[#This Row],[35]]</f>
        <v>1.4623642969029999E-36</v>
      </c>
      <c r="AL517" s="10">
        <f>3/24000000*OO[[#This Row],[94 (30JUN1985 15:00:00)-Water Temperature (C)]]*OO[[#This Row],[36]]</f>
        <v>1.4349527850109999E-33</v>
      </c>
      <c r="AM517" s="10">
        <f>3/24000000*OO[[#This Row],[95 (30JUN1985 18:00:00)-Water Temperature (C)]]*OO[[#This Row],[37]]</f>
        <v>7.2393403938074996E-31</v>
      </c>
      <c r="AN517" s="10">
        <f>3/24000000*OO[[#This Row],[96 (30JUN1985 21:00:00)-Water Temperature (C)]]*OO[[#This Row],[38]]</f>
        <v>2.0233464620419998E-28</v>
      </c>
      <c r="AO517" s="10">
        <f>3/24000000*OO[[#This Row],[97 (01JUL1985 00:00:00)-Water Temperature (C)]]*OO[[#This Row],[39]]</f>
        <v>3.3791385530519998E-26</v>
      </c>
      <c r="AP517" s="10">
        <f>3/24000000*OO[[#This Row],[98 (01JUL1985 03:00:00)-Water Temperature (C)]]*OO[[#This Row],[40]]</f>
        <v>3.5969312697106244E-24</v>
      </c>
      <c r="AQ517" s="10">
        <f>3/24000000*OO[[#This Row],[99 (01JUL1985 06:00:00)-Water Temperature (C)]]*OO[[#This Row],[41]]</f>
        <v>2.5742372537572502E-22</v>
      </c>
      <c r="AR517" s="10">
        <f>3/24000000*OO[[#This Row],[100 (01JUL1985 09:00:00)-Water Temperature (C)]]*OO[[#This Row],[42]]</f>
        <v>1.29679856063825E-20</v>
      </c>
      <c r="AS517" s="10">
        <f>3/24000000*OO[[#This Row],[101 (01JUL1985 12:00:00)-Water Temperature (C)]]*OO[[#This Row],[43]]</f>
        <v>4.7218120466399996E-19</v>
      </c>
      <c r="AT517" s="10">
        <f>3/24000000*OO[[#This Row],[102 (01JUL1985 15:00:00)-Water Temperature (C)]]*OO[[#This Row],[44]]</f>
        <v>1.2745923798956248E-17</v>
      </c>
      <c r="AU517" s="10">
        <f>3/24000000*OO[[#This Row],[103 (01JUL1985 18:00:00)-Water Temperature (C)]]*OO[[#This Row],[45]]</f>
        <v>2.5979814588604994E-16</v>
      </c>
      <c r="AV517" s="10">
        <f>3/24000000*OO[[#This Row],[104 (01JUL1985 21:00:00)-Water Temperature (C)]]*OO[[#This Row],[46]]</f>
        <v>4.103980234267E-15</v>
      </c>
      <c r="AW517" s="10">
        <f>3/24000000*OO[[#This Row],[105 (02JUL1985 00:00:00)-Water Temperature (C)]]*OO[[#This Row],[47]]</f>
        <v>5.1273322917824991E-14</v>
      </c>
      <c r="AX517" s="10">
        <f>3/24000000*OO[[#This Row],[106 (02JUL1985 03:00:00)-Water Temperature (C)]]*OO[[#This Row],[48]]</f>
        <v>5.1806939910412502E-13</v>
      </c>
      <c r="AY517" s="10">
        <f>3/24000000*OO[[#This Row],[107 (02JUL1985 06:00:00)-Water Temperature (C)]]*OO[[#This Row],[49]]</f>
        <v>4.3238906033179996E-12</v>
      </c>
      <c r="AZ517" s="10">
        <f>3/24000000*OO[[#This Row],[108 (02JUL1985 09:00:00)-Water Temperature (C)]]*OO[[#This Row],[50]]</f>
        <v>3.0556287060267498E-11</v>
      </c>
      <c r="BA517" s="10">
        <f>3/24000000*OO[[#This Row],[109 (02JUL1985 12:00:00)-Water Temperature (C)]]*OO[[#This Row],[51]]</f>
        <v>1.8415450615022498E-10</v>
      </c>
      <c r="BB517" s="10">
        <f>3/24000000*OO[[#This Row],[110 (02JUL1985 15:00:00)-Water Temperature (C)]]*OO[[#This Row],[52]]</f>
        <v>9.5771935625624995E-10</v>
      </c>
      <c r="BC517" s="10">
        <f>3/24000000*OO[[#This Row],[111 (02JUL1985 18:00:00)-Water Temperature (C)]]*OO[[#This Row],[53]]</f>
        <v>4.3283823703293741E-9</v>
      </c>
      <c r="BD517" s="10">
        <f>3/24000000*OO[[#This Row],[112 (02JUL1985 21:00:00)-Water Temperature (C)]]*OO[[#This Row],[54]]</f>
        <v>1.7069688897346248E-8</v>
      </c>
      <c r="BE517" s="10">
        <f>3/24000000*OO[[#This Row],[113 (03JUL1985 00:00:00)-Water Temperature (C)]]*OO[[#This Row],[55]]</f>
        <v>5.9736698449500007E-8</v>
      </c>
      <c r="BF517" s="10">
        <f>3/24000000*OO[[#This Row],[114 (03JUL1985 03:00:00)-Water Temperature (C)]]*OO[[#This Row],[56]]</f>
        <v>1.87709466369E-7</v>
      </c>
      <c r="BG517" s="10">
        <f>3/24000000*OO[[#This Row],[115 (03JUL1985 06:00:00)-Water Temperature (C)]]*OO[[#This Row],[57]]</f>
        <v>5.362530888379999E-7</v>
      </c>
      <c r="BH517" s="10">
        <f>3/24000000*OO[[#This Row],[116 (03JUL1985 09:00:00)-Water Temperature (C)]]*OO[[#This Row],[58]]</f>
        <v>1.4159842885719999E-6</v>
      </c>
      <c r="BI517" s="10">
        <f>3/24000000*OO[[#This Row],[117 (03JUL1985 12:00:00)-Water Temperature (C)]]*OO[[#This Row],[59]]</f>
        <v>3.4838750656426247E-6</v>
      </c>
      <c r="BJ517" s="10">
        <f>3/24000000*OO[[#This Row],[118 (03JUL1985 15:00:00)-Water Temperature (C)]]*OO[[#This Row],[60]]</f>
        <v>7.990044456225E-6</v>
      </c>
      <c r="BK517" s="10">
        <f>3/24000000*OO[[#This Row],[119 (03JUL1985 18:00:00)-Water Temperature (C)]]*OO[[#This Row],[61]]</f>
        <v>1.6934427759651249E-5</v>
      </c>
      <c r="BL517" s="10">
        <f>3/24000000*OO[[#This Row],[120 (03JUL1985 21:00:00)-Water Temperature (C)]]*OO[[#This Row],[62]]</f>
        <v>3.3258585028817504E-5</v>
      </c>
      <c r="BM517" s="10">
        <f>3/24000000*OO[[#This Row],[121 (04JUL1985 00:00:00)-Water Temperature (C)]]*OO[[#This Row],[63]]</f>
        <v>6.1298091846062489E-5</v>
      </c>
      <c r="BN517" s="10">
        <f>3/24000000*OO[[#This Row],[122 (04JUL1985 03:00:00)-Water Temperature (C)]]*OO[[#This Row],[64]]</f>
        <v>1.0707825231234999E-4</v>
      </c>
      <c r="BO517" s="10">
        <f>3/24000000*OO[[#This Row],[123 (04JUL1985 06:00:00)-Water Temperature (C)]]*OO[[#This Row],[65]]</f>
        <v>1.7833547817776247E-4</v>
      </c>
      <c r="BP517" s="10">
        <f>3/24000000*OO[[#This Row],[124 (04JUL1985 09:00:00)-Water Temperature (C)]]*OO[[#This Row],[66]]</f>
        <v>2.8651093074999999E-4</v>
      </c>
      <c r="BQ517" s="10">
        <f>3/24000000*OO[[#This Row],[125 (04JUL1985 12:00:00)-Water Temperature (C)]]*OO[[#This Row],[67]]</f>
        <v>4.4262208912556244E-4</v>
      </c>
      <c r="BR517" s="10">
        <f>3/24000000*OO[[#This Row],[126 (04JUL1985 15:00:00)-Water Temperature (C)]]*OO[[#This Row],[68]]</f>
        <v>6.5633390498812496E-4</v>
      </c>
      <c r="BS517" s="10">
        <f>3/24000000*OO[[#This Row],[127 (04JUL1985 18:00:00)-Water Temperature (C)]]*OO[[#This Row],[69]]</f>
        <v>9.3973465841237498E-4</v>
      </c>
      <c r="BT517" s="10">
        <f>3/24000000*OO[[#This Row],[128 (04JUL1985 21:00:00)-Water Temperature (C)]]*OO[[#This Row],[70]]</f>
        <v>1.3067856061447498E-3</v>
      </c>
      <c r="BU517" s="10">
        <f>3/24000000*OO[[#This Row],[129 (05JUL1985 00:00:00)-Water Temperature (C)]]*OO[[#This Row],[71]]</f>
        <v>1.7662447910617497E-3</v>
      </c>
      <c r="BV517" s="10">
        <f>3/24000000*OO[[#This Row],[130 (05JUL1985 03:00:00)-Water Temperature (C)]]*OO[[#This Row],[72]]</f>
        <v>2.3281007372574999E-3</v>
      </c>
      <c r="BW517" s="10">
        <f>3/24000000*OO[[#This Row],[131 (05JUL1985 06:00:00)-Water Temperature (C)]]*OO[[#This Row],[73]]</f>
        <v>3.0004796823499998E-3</v>
      </c>
      <c r="BX517" s="10">
        <f>3/24000000*OO[[#This Row],[132 (05JUL1985 09:00:00)-Water Temperature (C)]]*OO[[#This Row],[74]]</f>
        <v>3.8230677810662497E-3</v>
      </c>
      <c r="BY517" s="10">
        <f>3/24000000*OO[[#This Row],[133 (05JUL1985 12:00:00)-Water Temperature (C)]]*OO[[#This Row],[75]]</f>
        <v>4.8441496353896244E-3</v>
      </c>
      <c r="BZ517" s="10">
        <f>3/24000000*OO[[#This Row],[134 (05JUL1985 15:00:00)-Water Temperature (C)]]*OO[[#This Row],[76]]</f>
        <v>6.08459303514375E-3</v>
      </c>
      <c r="CA517" s="10">
        <f>3/24000000*OO[[#This Row],[135 (05JUL1985 18:00:00)-Water Temperature (C)]]*OO[[#This Row],[77]]</f>
        <v>7.4691920524199984E-3</v>
      </c>
      <c r="CB517" s="10">
        <f>3/24000000*OO[[#This Row],[136 (05JUL1985 21:00:00)-Water Temperature (C)]]*OO[[#This Row],[78]]</f>
        <v>8.8992549076700005E-3</v>
      </c>
      <c r="CC517" s="10">
        <f>3/24000000*OO[[#This Row],[137 (06JUL1985 00:00:00)-Water Temperature (C)]]*OO[[#This Row],[79]]</f>
        <v>1.0400250714568749E-2</v>
      </c>
      <c r="CD517" s="10">
        <f>3/24000000*OO[[#This Row],[138 (06JUL1985 03:00:00)-Water Temperature (C)]]*OO[[#This Row],[80]]</f>
        <v>1.2025630422825001E-2</v>
      </c>
      <c r="CE517" s="10">
        <f>3/24000000*OO[[#This Row],[139 (06JUL1985 06:00:00)-Water Temperature (C)]]*OO[[#This Row],[81]]</f>
        <v>1.3754253659985E-2</v>
      </c>
      <c r="CF517" s="10">
        <f>3/24000000*OO[[#This Row],[140 (06JUL1985 09:00:00)-Water Temperature (C)]]*OO[[#This Row],[82]]</f>
        <v>1.5641315024789999E-2</v>
      </c>
      <c r="CG517" s="10">
        <f>3/24000000*OO[[#This Row],[141 (06JUL1985 12:00:00)-Water Temperature (C)]]*OO[[#This Row],[83]]</f>
        <v>1.772650638680625E-2</v>
      </c>
      <c r="CH517" s="10">
        <f>3/24000000*OO[[#This Row],[142 (06JUL1985 15:00:00)-Water Temperature (C)]]*OO[[#This Row],[84]]</f>
        <v>1.9915586982217497E-2</v>
      </c>
      <c r="CI517" s="10">
        <f>3/24000000*OO[[#This Row],[143 (06JUL1985 18:00:00)-Water Temperature (C)]]*OO[[#This Row],[85]]</f>
        <v>2.2175407119249996E-2</v>
      </c>
      <c r="CJ517" s="10">
        <f>3/24000000*OO[[#This Row],[144 (06JUL1985 21:00:00)-Water Temperature (C)]]*OO[[#This Row],[86]]</f>
        <v>2.4438843191692497E-2</v>
      </c>
      <c r="CK517" s="10">
        <f>3/24000000*OO[[#This Row],[145 (07JUL1985 00:00:00)-Water Temperature (C)]]*OO[[#This Row],[87]]</f>
        <v>2.6616833608821243E-2</v>
      </c>
      <c r="CL517" s="10">
        <f>3/24000000*OO[[#This Row],[146 (07JUL1985 03:00:00)-Water Temperature (C)]]*OO[[#This Row],[88]]</f>
        <v>2.8836055414476251E-2</v>
      </c>
      <c r="CM517" s="10">
        <f>3/24000000*OO[[#This Row],[147 (07JUL1985 06:00:00)-Water Temperature (C)]]*OO[[#This Row],[89]]</f>
        <v>3.1108977096202497E-2</v>
      </c>
      <c r="CN517" s="10">
        <f>3/24000000*OO[[#This Row],[148 (07JUL1985 09:00:00)-Water Temperature (C)]]*OO[[#This Row],[90]]</f>
        <v>3.359841298703125E-2</v>
      </c>
      <c r="CO517" s="10">
        <f>3/24000000*OO[[#This Row],[149 (07JUL1985 12:00:00)-Water Temperature (C)]]*OO[[#This Row],[91]]</f>
        <v>3.6222461993506247E-2</v>
      </c>
      <c r="CP517" s="10">
        <f>3/24000000*OO[[#This Row],[150 (07JUL1985 15:00:00)-Water Temperature (C)]]*OO[[#This Row],[92]]</f>
        <v>3.9100988109837503E-2</v>
      </c>
      <c r="CQ517" s="10">
        <f>3/24000000*OO[[#This Row],[151 (07JUL1985 18:00:00)-Water Temperature (C)]]*OO[[#This Row],[93]]</f>
        <v>4.2152650196682497E-2</v>
      </c>
      <c r="CR517" s="10">
        <f>3/24000000*OO[[#This Row],[152 (07JUL1985 21:00:00)-Water Temperature (C)]]*OO[[#This Row],[94]]</f>
        <v>4.4875053880472499E-2</v>
      </c>
      <c r="CS517" s="10">
        <f>3/24000000*OO[[#This Row],[153 (08JUL1985 00:00:00)-Water Temperature (C)]]*OO[[#This Row],[95]]</f>
        <v>4.7081327590954999E-2</v>
      </c>
      <c r="CT517" s="10">
        <f>3/24000000*OO[[#This Row],[154 (08JUL1985 03:00:00)-Water Temperature (C)]]*OO[[#This Row],[96]]</f>
        <v>4.9225139172319993E-2</v>
      </c>
      <c r="CU517" s="10">
        <f>3/24000000*OO[[#This Row],[155 (08JUL1985 06:00:00)-Water Temperature (C)]]*OO[[#This Row],[97]]</f>
        <v>5.1409530789279997E-2</v>
      </c>
      <c r="CV517" s="10">
        <f>3/24000000*OO[[#This Row],[156 (08JUL1985 09:00:00)-Water Temperature (C)]]*OO[[#This Row],[98]]</f>
        <v>5.3901466221532496E-2</v>
      </c>
      <c r="CW517" s="10">
        <f>3/24000000*OO[[#This Row],[157 (08JUL1985 12:00:00)-Water Temperature (C)]]*OO[[#This Row],[99]]</f>
        <v>5.6273712927705E-2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0</v>
      </c>
      <c r="AE518" s="10">
        <f>3/24000000*OO[[#This Row],[88 (29JUN1985 21:00:00)-Water Temperature (C)]]*OO[[#This Row],[30]]</f>
        <v>0</v>
      </c>
      <c r="AF518" s="10">
        <f>3/24000000*OO[[#This Row],[88 (29JUN1985 21:00:00)-Water Temperature (C)]]*OO[[#This Row],[30]]</f>
        <v>0</v>
      </c>
      <c r="AG518" s="10">
        <f>3/24000000*OO[[#This Row],[89 (30JUN1985 00:00:00)-Water Temperature (C)]]*OO[[#This Row],[31]]</f>
        <v>0</v>
      </c>
      <c r="AH518" s="10">
        <f>3/24000000*OO[[#This Row],[90 (30JUN1985 03:00:00)-Water Temperature (C)]]*OO[[#This Row],[32]]</f>
        <v>0</v>
      </c>
      <c r="AI518" s="10">
        <f>3/24000000*OO[[#This Row],[91 (30JUN1985 06:00:00)-Water Temperature (C)]]*OO[[#This Row],[33]]</f>
        <v>0</v>
      </c>
      <c r="AJ518" s="10">
        <f>3/24000000*OO[[#This Row],[92 (30JUN1985 09:00:00)-Water Temperature (C)]]*OO[[#This Row],[34]]</f>
        <v>1.9738852611884998E-40</v>
      </c>
      <c r="AK518" s="10">
        <f>3/24000000*OO[[#This Row],[93 (30JUN1985 12:00:00)-Water Temperature (C)]]*OO[[#This Row],[35]]</f>
        <v>4.4826253184524996E-37</v>
      </c>
      <c r="AL518" s="10">
        <f>3/24000000*OO[[#This Row],[94 (30JUN1985 15:00:00)-Water Temperature (C)]]*OO[[#This Row],[36]]</f>
        <v>4.65138690923975E-34</v>
      </c>
      <c r="AM518" s="10">
        <f>3/24000000*OO[[#This Row],[95 (30JUN1985 18:00:00)-Water Temperature (C)]]*OO[[#This Row],[37]]</f>
        <v>2.4694118653312499E-31</v>
      </c>
      <c r="AN518" s="10">
        <f>3/24000000*OO[[#This Row],[96 (30JUN1985 21:00:00)-Water Temperature (C)]]*OO[[#This Row],[38]]</f>
        <v>7.2345965644162498E-29</v>
      </c>
      <c r="AO518" s="10">
        <f>3/24000000*OO[[#This Row],[97 (01JUL1985 00:00:00)-Water Temperature (C)]]*OO[[#This Row],[39]]</f>
        <v>1.262918093259375E-26</v>
      </c>
      <c r="AP518" s="10">
        <f>3/24000000*OO[[#This Row],[98 (01JUL1985 03:00:00)-Water Temperature (C)]]*OO[[#This Row],[40]]</f>
        <v>1.4014319805359999E-24</v>
      </c>
      <c r="AQ518" s="10">
        <f>3/24000000*OO[[#This Row],[99 (01JUL1985 06:00:00)-Water Temperature (C)]]*OO[[#This Row],[41]]</f>
        <v>1.0432111126E-22</v>
      </c>
      <c r="AR518" s="10">
        <f>3/24000000*OO[[#This Row],[100 (01JUL1985 09:00:00)-Water Temperature (C)]]*OO[[#This Row],[42]]</f>
        <v>5.4550247720475E-21</v>
      </c>
      <c r="AS518" s="10">
        <f>3/24000000*OO[[#This Row],[101 (01JUL1985 12:00:00)-Water Temperature (C)]]*OO[[#This Row],[43]]</f>
        <v>2.0579588523480001E-19</v>
      </c>
      <c r="AT518" s="10">
        <f>3/24000000*OO[[#This Row],[102 (01JUL1985 15:00:00)-Water Temperature (C)]]*OO[[#This Row],[44]]</f>
        <v>5.7478651356062491E-18</v>
      </c>
      <c r="AU518" s="10">
        <f>3/24000000*OO[[#This Row],[103 (01JUL1985 18:00:00)-Water Temperature (C)]]*OO[[#This Row],[45]]</f>
        <v>1.2106599153660002E-16</v>
      </c>
      <c r="AV518" s="10">
        <f>3/24000000*OO[[#This Row],[104 (01JUL1985 21:00:00)-Water Temperature (C)]]*OO[[#This Row],[46]]</f>
        <v>1.97402235729375E-15</v>
      </c>
      <c r="AW518" s="10">
        <f>3/24000000*OO[[#This Row],[105 (02JUL1985 00:00:00)-Water Temperature (C)]]*OO[[#This Row],[47]]</f>
        <v>2.5429603451175001E-14</v>
      </c>
      <c r="AX518" s="10">
        <f>3/24000000*OO[[#This Row],[106 (02JUL1985 03:00:00)-Water Temperature (C)]]*OO[[#This Row],[48]]</f>
        <v>2.6463867447127499E-13</v>
      </c>
      <c r="AY518" s="10">
        <f>3/24000000*OO[[#This Row],[107 (02JUL1985 06:00:00)-Water Temperature (C)]]*OO[[#This Row],[49]]</f>
        <v>2.2723486521697498E-12</v>
      </c>
      <c r="AZ518" s="10">
        <f>3/24000000*OO[[#This Row],[108 (02JUL1985 09:00:00)-Water Temperature (C)]]*OO[[#This Row],[50]]</f>
        <v>1.65016955839875E-11</v>
      </c>
      <c r="BA518" s="10">
        <f>3/24000000*OO[[#This Row],[109 (02JUL1985 12:00:00)-Water Temperature (C)]]*OO[[#This Row],[51]]</f>
        <v>1.020640176343E-10</v>
      </c>
      <c r="BB518" s="10">
        <f>3/24000000*OO[[#This Row],[110 (02JUL1985 15:00:00)-Water Temperature (C)]]*OO[[#This Row],[52]]</f>
        <v>5.4412961376599997E-10</v>
      </c>
      <c r="BC518" s="10">
        <f>3/24000000*OO[[#This Row],[111 (02JUL1985 18:00:00)-Water Temperature (C)]]*OO[[#This Row],[53]]</f>
        <v>2.5183937314143753E-9</v>
      </c>
      <c r="BD518" s="10">
        <f>3/24000000*OO[[#This Row],[112 (02JUL1985 21:00:00)-Water Temperature (C)]]*OO[[#This Row],[54]]</f>
        <v>1.0162588335652498E-8</v>
      </c>
      <c r="BE518" s="10">
        <f>3/24000000*OO[[#This Row],[113 (03JUL1985 00:00:00)-Water Temperature (C)]]*OO[[#This Row],[55]]</f>
        <v>3.6363804511145001E-8</v>
      </c>
      <c r="BF518" s="10">
        <f>3/24000000*OO[[#This Row],[114 (03JUL1985 03:00:00)-Water Temperature (C)]]*OO[[#This Row],[56]]</f>
        <v>1.16736169146975E-7</v>
      </c>
      <c r="BG518" s="10">
        <f>3/24000000*OO[[#This Row],[115 (03JUL1985 06:00:00)-Water Temperature (C)]]*OO[[#This Row],[57]]</f>
        <v>3.4043886041159993E-7</v>
      </c>
      <c r="BH518" s="10">
        <f>3/24000000*OO[[#This Row],[116 (03JUL1985 09:00:00)-Water Temperature (C)]]*OO[[#This Row],[58]]</f>
        <v>9.169078499735E-7</v>
      </c>
      <c r="BI518" s="10">
        <f>3/24000000*OO[[#This Row],[117 (03JUL1985 12:00:00)-Water Temperature (C)]]*OO[[#This Row],[59]]</f>
        <v>2.2989343157830004E-6</v>
      </c>
      <c r="BJ518" s="10">
        <f>3/24000000*OO[[#This Row],[118 (03JUL1985 15:00:00)-Water Temperature (C)]]*OO[[#This Row],[60]]</f>
        <v>5.3676901446393736E-6</v>
      </c>
      <c r="BK518" s="10">
        <f>3/24000000*OO[[#This Row],[119 (03JUL1985 18:00:00)-Water Temperature (C)]]*OO[[#This Row],[61]]</f>
        <v>1.1572278365332501E-5</v>
      </c>
      <c r="BL518" s="10">
        <f>3/24000000*OO[[#This Row],[120 (03JUL1985 21:00:00)-Water Temperature (C)]]*OO[[#This Row],[62]]</f>
        <v>2.3102324661862498E-5</v>
      </c>
      <c r="BM518" s="10">
        <f>3/24000000*OO[[#This Row],[121 (04JUL1985 00:00:00)-Water Temperature (C)]]*OO[[#This Row],[63]]</f>
        <v>4.3255208480853741E-5</v>
      </c>
      <c r="BN518" s="10">
        <f>3/24000000*OO[[#This Row],[122 (04JUL1985 03:00:00)-Water Temperature (C)]]*OO[[#This Row],[64]]</f>
        <v>7.6707828556025001E-5</v>
      </c>
      <c r="BO518" s="10">
        <f>3/24000000*OO[[#This Row],[123 (04JUL1985 06:00:00)-Water Temperature (C)]]*OO[[#This Row],[65]]</f>
        <v>1.2960364311813749E-4</v>
      </c>
      <c r="BP518" s="10">
        <f>3/24000000*OO[[#This Row],[124 (04JUL1985 09:00:00)-Water Temperature (C)]]*OO[[#This Row],[66]]</f>
        <v>2.1107863296713749E-4</v>
      </c>
      <c r="BQ518" s="10">
        <f>3/24000000*OO[[#This Row],[125 (04JUL1985 12:00:00)-Water Temperature (C)]]*OO[[#This Row],[67]]</f>
        <v>3.3031495443045005E-4</v>
      </c>
      <c r="BR518" s="10">
        <f>3/24000000*OO[[#This Row],[126 (04JUL1985 15:00:00)-Water Temperature (C)]]*OO[[#This Row],[68]]</f>
        <v>4.9582822742364992E-4</v>
      </c>
      <c r="BS518" s="10">
        <f>3/24000000*OO[[#This Row],[127 (04JUL1985 18:00:00)-Water Temperature (C)]]*OO[[#This Row],[69]]</f>
        <v>7.1821272258449991E-4</v>
      </c>
      <c r="BT518" s="10">
        <f>3/24000000*OO[[#This Row],[128 (04JUL1985 21:00:00)-Water Temperature (C)]]*OO[[#This Row],[70]]</f>
        <v>1.00975948146125E-3</v>
      </c>
      <c r="BU518" s="10">
        <f>3/24000000*OO[[#This Row],[129 (05JUL1985 00:00:00)-Water Temperature (C)]]*OO[[#This Row],[71]]</f>
        <v>1.3790907892842499E-3</v>
      </c>
      <c r="BV518" s="10">
        <f>3/24000000*OO[[#This Row],[130 (05JUL1985 03:00:00)-Water Temperature (C)]]*OO[[#This Row],[72]]</f>
        <v>1.83580755533675E-3</v>
      </c>
      <c r="BW518" s="10">
        <f>3/24000000*OO[[#This Row],[131 (05JUL1985 06:00:00)-Water Temperature (C)]]*OO[[#This Row],[73]]</f>
        <v>2.3882456857200001E-3</v>
      </c>
      <c r="BX518" s="10">
        <f>3/24000000*OO[[#This Row],[132 (05JUL1985 09:00:00)-Water Temperature (C)]]*OO[[#This Row],[74]]</f>
        <v>3.0699469453327496E-3</v>
      </c>
      <c r="BY518" s="10">
        <f>3/24000000*OO[[#This Row],[133 (05JUL1985 12:00:00)-Water Temperature (C)]]*OO[[#This Row],[75]]</f>
        <v>3.9220726270950005E-3</v>
      </c>
      <c r="BZ518" s="10">
        <f>3/24000000*OO[[#This Row],[134 (05JUL1985 15:00:00)-Water Temperature (C)]]*OO[[#This Row],[76]]</f>
        <v>4.9642554443127497E-3</v>
      </c>
      <c r="CA518" s="10">
        <f>3/24000000*OO[[#This Row],[135 (05JUL1985 18:00:00)-Water Temperature (C)]]*OO[[#This Row],[77]]</f>
        <v>6.1376117746199995E-3</v>
      </c>
      <c r="CB518" s="10">
        <f>3/24000000*OO[[#This Row],[136 (05JUL1985 21:00:00)-Water Temperature (C)]]*OO[[#This Row],[78]]</f>
        <v>7.3630232522962488E-3</v>
      </c>
      <c r="CC518" s="10">
        <f>3/24000000*OO[[#This Row],[137 (06JUL1985 00:00:00)-Water Temperature (C)]]*OO[[#This Row],[79]]</f>
        <v>8.6621709352025008E-3</v>
      </c>
      <c r="CD518" s="10">
        <f>3/24000000*OO[[#This Row],[138 (06JUL1985 03:00:00)-Water Temperature (C)]]*OO[[#This Row],[80]]</f>
        <v>1.007935202268E-2</v>
      </c>
      <c r="CE518" s="10">
        <f>3/24000000*OO[[#This Row],[139 (06JUL1985 06:00:00)-Water Temperature (C)]]*OO[[#This Row],[81]]</f>
        <v>1.1597725032824999E-2</v>
      </c>
      <c r="CF518" s="10">
        <f>3/24000000*OO[[#This Row],[140 (06JUL1985 09:00:00)-Water Temperature (C)]]*OO[[#This Row],[82]]</f>
        <v>1.326423818804125E-2</v>
      </c>
      <c r="CG518" s="10">
        <f>3/24000000*OO[[#This Row],[141 (06JUL1985 12:00:00)-Water Temperature (C)]]*OO[[#This Row],[83]]</f>
        <v>1.5112928652524999E-2</v>
      </c>
      <c r="CH518" s="10">
        <f>3/24000000*OO[[#This Row],[142 (06JUL1985 15:00:00)-Water Temperature (C)]]*OO[[#This Row],[84]]</f>
        <v>1.7064656159980002E-2</v>
      </c>
      <c r="CI518" s="10">
        <f>3/24000000*OO[[#This Row],[143 (06JUL1985 18:00:00)-Water Temperature (C)]]*OO[[#This Row],[85]]</f>
        <v>1.9092425009669997E-2</v>
      </c>
      <c r="CJ518" s="10">
        <f>3/24000000*OO[[#This Row],[144 (06JUL1985 21:00:00)-Water Temperature (C)]]*OO[[#This Row],[86]]</f>
        <v>2.1136924773359999E-2</v>
      </c>
      <c r="CK518" s="10">
        <f>3/24000000*OO[[#This Row],[145 (07JUL1985 00:00:00)-Water Temperature (C)]]*OO[[#This Row],[87]]</f>
        <v>2.3122135121425001E-2</v>
      </c>
      <c r="CL518" s="10">
        <f>3/24000000*OO[[#This Row],[146 (07JUL1985 03:00:00)-Water Temperature (C)]]*OO[[#This Row],[88]]</f>
        <v>2.5155752672214995E-2</v>
      </c>
      <c r="CM518" s="10">
        <f>3/24000000*OO[[#This Row],[147 (07JUL1985 06:00:00)-Water Temperature (C)]]*OO[[#This Row],[89]]</f>
        <v>2.7247804221868746E-2</v>
      </c>
      <c r="CN518" s="10">
        <f>3/24000000*OO[[#This Row],[148 (07JUL1985 09:00:00)-Water Temperature (C)]]*OO[[#This Row],[90]]</f>
        <v>2.9539990709707496E-2</v>
      </c>
      <c r="CO518" s="10">
        <f>3/24000000*OO[[#This Row],[149 (07JUL1985 12:00:00)-Water Temperature (C)]]*OO[[#This Row],[91]]</f>
        <v>3.1960908589665001E-2</v>
      </c>
      <c r="CP518" s="10">
        <f>3/24000000*OO[[#This Row],[150 (07JUL1985 15:00:00)-Water Temperature (C)]]*OO[[#This Row],[92]]</f>
        <v>3.4615152644361248E-2</v>
      </c>
      <c r="CQ518" s="10">
        <f>3/24000000*OO[[#This Row],[151 (07JUL1985 18:00:00)-Water Temperature (C)]]*OO[[#This Row],[93]]</f>
        <v>3.7432725553323748E-2</v>
      </c>
      <c r="CR518" s="10">
        <f>3/24000000*OO[[#This Row],[152 (07JUL1985 21:00:00)-Water Temperature (C)]]*OO[[#This Row],[94]]</f>
        <v>3.9969219539853745E-2</v>
      </c>
      <c r="CS518" s="10">
        <f>3/24000000*OO[[#This Row],[153 (08JUL1985 00:00:00)-Water Temperature (C)]]*OO[[#This Row],[95]]</f>
        <v>4.2061219524450001E-2</v>
      </c>
      <c r="CT518" s="10">
        <f>3/24000000*OO[[#This Row],[154 (08JUL1985 03:00:00)-Water Temperature (C)]]*OO[[#This Row],[96]]</f>
        <v>4.4106900668051251E-2</v>
      </c>
      <c r="CU518" s="10">
        <f>3/24000000*OO[[#This Row],[155 (08JUL1985 06:00:00)-Water Temperature (C)]]*OO[[#This Row],[97]]</f>
        <v>4.6195419263503741E-2</v>
      </c>
      <c r="CV518" s="10">
        <f>3/24000000*OO[[#This Row],[156 (08JUL1985 09:00:00)-Water Temperature (C)]]*OO[[#This Row],[98]]</f>
        <v>4.8564564097904994E-2</v>
      </c>
      <c r="CW518" s="10">
        <f>3/24000000*OO[[#This Row],[157 (08JUL1985 12:00:00)-Water Temperature (C)]]*OO[[#This Row],[99]]</f>
        <v>5.083061359262625E-2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0</v>
      </c>
      <c r="AE519" s="10">
        <f>3/24000000*OO[[#This Row],[88 (29JUN1985 21:00:00)-Water Temperature (C)]]*OO[[#This Row],[30]]</f>
        <v>0</v>
      </c>
      <c r="AF519" s="10">
        <f>3/24000000*OO[[#This Row],[88 (29JUN1985 21:00:00)-Water Temperature (C)]]*OO[[#This Row],[30]]</f>
        <v>0</v>
      </c>
      <c r="AG519" s="10">
        <f>3/24000000*OO[[#This Row],[89 (30JUN1985 00:00:00)-Water Temperature (C)]]*OO[[#This Row],[31]]</f>
        <v>0</v>
      </c>
      <c r="AH519" s="10">
        <f>3/24000000*OO[[#This Row],[90 (30JUN1985 03:00:00)-Water Temperature (C)]]*OO[[#This Row],[32]]</f>
        <v>0</v>
      </c>
      <c r="AI519" s="10">
        <f>3/24000000*OO[[#This Row],[91 (30JUN1985 06:00:00)-Water Temperature (C)]]*OO[[#This Row],[33]]</f>
        <v>0</v>
      </c>
      <c r="AJ519" s="10">
        <f>3/24000000*OO[[#This Row],[92 (30JUN1985 09:00:00)-Water Temperature (C)]]*OO[[#This Row],[34]]</f>
        <v>5.7384817964099997E-41</v>
      </c>
      <c r="AK519" s="10">
        <f>3/24000000*OO[[#This Row],[93 (30JUN1985 12:00:00)-Water Temperature (C)]]*OO[[#This Row],[35]]</f>
        <v>1.3883183175749997E-37</v>
      </c>
      <c r="AL519" s="10">
        <f>3/24000000*OO[[#This Row],[94 (30JUN1985 15:00:00)-Water Temperature (C)]]*OO[[#This Row],[36]]</f>
        <v>1.5228257853079998E-34</v>
      </c>
      <c r="AM519" s="10">
        <f>3/24000000*OO[[#This Row],[95 (30JUN1985 18:00:00)-Water Temperature (C)]]*OO[[#This Row],[37]]</f>
        <v>8.5053746981174997E-32</v>
      </c>
      <c r="AN519" s="10">
        <f>3/24000000*OO[[#This Row],[96 (30JUN1985 21:00:00)-Water Temperature (C)]]*OO[[#This Row],[38]]</f>
        <v>2.6114146871583747E-29</v>
      </c>
      <c r="AO519" s="10">
        <f>3/24000000*OO[[#This Row],[97 (01JUL1985 00:00:00)-Water Temperature (C)]]*OO[[#This Row],[39]]</f>
        <v>4.7634117759562495E-27</v>
      </c>
      <c r="AP519" s="10">
        <f>3/24000000*OO[[#This Row],[98 (01JUL1985 03:00:00)-Water Temperature (C)]]*OO[[#This Row],[40]]</f>
        <v>5.5086880107525002E-25</v>
      </c>
      <c r="AQ519" s="10">
        <f>3/24000000*OO[[#This Row],[99 (01JUL1985 06:00:00)-Water Temperature (C)]]*OO[[#This Row],[41]]</f>
        <v>4.2638408875040005E-23</v>
      </c>
      <c r="AR519" s="10">
        <f>3/24000000*OO[[#This Row],[100 (01JUL1985 09:00:00)-Water Temperature (C)]]*OO[[#This Row],[42]]</f>
        <v>2.3136111604125001E-21</v>
      </c>
      <c r="AS519" s="10">
        <f>3/24000000*OO[[#This Row],[101 (01JUL1985 12:00:00)-Water Temperature (C)]]*OO[[#This Row],[43]]</f>
        <v>9.0407421253125001E-20</v>
      </c>
      <c r="AT519" s="10">
        <f>3/24000000*OO[[#This Row],[102 (01JUL1985 15:00:00)-Water Temperature (C)]]*OO[[#This Row],[44]]</f>
        <v>2.6118648478364999E-18</v>
      </c>
      <c r="AU519" s="10">
        <f>3/24000000*OO[[#This Row],[103 (01JUL1985 18:00:00)-Water Temperature (C)]]*OO[[#This Row],[45]]</f>
        <v>5.6834026849999993E-17</v>
      </c>
      <c r="AV519" s="10">
        <f>3/24000000*OO[[#This Row],[104 (01JUL1985 21:00:00)-Water Temperature (C)]]*OO[[#This Row],[46]]</f>
        <v>9.5627612892449991E-16</v>
      </c>
      <c r="AW519" s="10">
        <f>3/24000000*OO[[#This Row],[105 (02JUL1985 00:00:00)-Water Temperature (C)]]*OO[[#This Row],[47]]</f>
        <v>1.26984214399275E-14</v>
      </c>
      <c r="AX519" s="10">
        <f>3/24000000*OO[[#This Row],[106 (02JUL1985 03:00:00)-Water Temperature (C)]]*OO[[#This Row],[48]]</f>
        <v>1.3606771016525002E-13</v>
      </c>
      <c r="AY519" s="10">
        <f>3/24000000*OO[[#This Row],[107 (02JUL1985 06:00:00)-Water Temperature (C)]]*OO[[#This Row],[49]]</f>
        <v>1.2016674312107501E-12</v>
      </c>
      <c r="AZ519" s="10">
        <f>3/24000000*OO[[#This Row],[108 (02JUL1985 09:00:00)-Water Temperature (C)]]*OO[[#This Row],[50]]</f>
        <v>8.9647423414049987E-12</v>
      </c>
      <c r="BA519" s="10">
        <f>3/24000000*OO[[#This Row],[109 (02JUL1985 12:00:00)-Water Temperature (C)]]*OO[[#This Row],[51]]</f>
        <v>5.6891510013599989E-11</v>
      </c>
      <c r="BB519" s="10">
        <f>3/24000000*OO[[#This Row],[110 (02JUL1985 15:00:00)-Water Temperature (C)]]*OO[[#This Row],[52]]</f>
        <v>3.1084004004289997E-10</v>
      </c>
      <c r="BC519" s="10">
        <f>3/24000000*OO[[#This Row],[111 (02JUL1985 18:00:00)-Water Temperature (C)]]*OO[[#This Row],[53]]</f>
        <v>1.4730006642472501E-9</v>
      </c>
      <c r="BD519" s="10">
        <f>3/24000000*OO[[#This Row],[112 (02JUL1985 21:00:00)-Water Temperature (C)]]*OO[[#This Row],[54]]</f>
        <v>6.0809307129687496E-9</v>
      </c>
      <c r="BE519" s="10">
        <f>3/24000000*OO[[#This Row],[113 (03JUL1985 00:00:00)-Water Temperature (C)]]*OO[[#This Row],[55]]</f>
        <v>2.2241144887120002E-8</v>
      </c>
      <c r="BF519" s="10">
        <f>3/24000000*OO[[#This Row],[114 (03JUL1985 03:00:00)-Water Temperature (C)]]*OO[[#This Row],[56]]</f>
        <v>7.29222881923125E-8</v>
      </c>
      <c r="BG519" s="10">
        <f>3/24000000*OO[[#This Row],[115 (03JUL1985 06:00:00)-Water Temperature (C)]]*OO[[#This Row],[57]]</f>
        <v>2.1702630565529999E-7</v>
      </c>
      <c r="BH519" s="10">
        <f>3/24000000*OO[[#This Row],[116 (03JUL1985 09:00:00)-Water Temperature (C)]]*OO[[#This Row],[58]]</f>
        <v>5.9599750361674993E-7</v>
      </c>
      <c r="BI519" s="10">
        <f>3/24000000*OO[[#This Row],[117 (03JUL1985 12:00:00)-Water Temperature (C)]]*OO[[#This Row],[59]]</f>
        <v>1.52234156852875E-6</v>
      </c>
      <c r="BJ519" s="10">
        <f>3/24000000*OO[[#This Row],[118 (03JUL1985 15:00:00)-Water Temperature (C)]]*OO[[#This Row],[60]]</f>
        <v>3.6177784505775002E-6</v>
      </c>
      <c r="BK519" s="10">
        <f>3/24000000*OO[[#This Row],[119 (03JUL1985 18:00:00)-Water Temperature (C)]]*OO[[#This Row],[61]]</f>
        <v>7.9323404866699996E-6</v>
      </c>
      <c r="BL519" s="10">
        <f>3/24000000*OO[[#This Row],[120 (03JUL1985 21:00:00)-Water Temperature (C)]]*OO[[#This Row],[62]]</f>
        <v>1.6093260984517499E-5</v>
      </c>
      <c r="BM519" s="10">
        <f>3/24000000*OO[[#This Row],[121 (04JUL1985 00:00:00)-Water Temperature (C)]]*OO[[#This Row],[63]]</f>
        <v>3.0601068205578752E-5</v>
      </c>
      <c r="BN519" s="10">
        <f>3/24000000*OO[[#This Row],[122 (04JUL1985 03:00:00)-Water Temperature (C)]]*OO[[#This Row],[64]]</f>
        <v>5.5074718601054992E-5</v>
      </c>
      <c r="BO519" s="10">
        <f>3/24000000*OO[[#This Row],[123 (04JUL1985 06:00:00)-Water Temperature (C)]]*OO[[#This Row],[65]]</f>
        <v>9.4371618392937492E-5</v>
      </c>
      <c r="BP519" s="10">
        <f>3/24000000*OO[[#This Row],[124 (04JUL1985 09:00:00)-Water Temperature (C)]]*OO[[#This Row],[66]]</f>
        <v>1.557581307233E-4</v>
      </c>
      <c r="BQ519" s="10">
        <f>3/24000000*OO[[#This Row],[125 (04JUL1985 12:00:00)-Water Temperature (C)]]*OO[[#This Row],[67]]</f>
        <v>2.4684728326497502E-4</v>
      </c>
      <c r="BR519" s="10">
        <f>3/24000000*OO[[#This Row],[126 (04JUL1985 15:00:00)-Water Temperature (C)]]*OO[[#This Row],[68]]</f>
        <v>3.7499798613056242E-4</v>
      </c>
      <c r="BS519" s="10">
        <f>3/24000000*OO[[#This Row],[127 (04JUL1985 18:00:00)-Water Temperature (C)]]*OO[[#This Row],[69]]</f>
        <v>5.4938357607474994E-4</v>
      </c>
      <c r="BT519" s="10">
        <f>3/24000000*OO[[#This Row],[128 (04JUL1985 21:00:00)-Water Temperature (C)]]*OO[[#This Row],[70]]</f>
        <v>7.8074334552199998E-4</v>
      </c>
      <c r="BU519" s="10">
        <f>3/24000000*OO[[#This Row],[129 (05JUL1985 00:00:00)-Water Temperature (C)]]*OO[[#This Row],[71]]</f>
        <v>1.0772094557221249E-3</v>
      </c>
      <c r="BV519" s="10">
        <f>3/24000000*OO[[#This Row],[130 (05JUL1985 03:00:00)-Water Temperature (C)]]*OO[[#This Row],[72]]</f>
        <v>1.4478420205901248E-3</v>
      </c>
      <c r="BW519" s="10">
        <f>3/24000000*OO[[#This Row],[131 (05JUL1985 06:00:00)-Water Temperature (C)]]*OO[[#This Row],[73]]</f>
        <v>1.9008075948487497E-3</v>
      </c>
      <c r="BX519" s="10">
        <f>3/24000000*OO[[#This Row],[132 (05JUL1985 09:00:00)-Water Temperature (C)]]*OO[[#This Row],[74]]</f>
        <v>2.4643958521317504E-3</v>
      </c>
      <c r="BY519" s="10">
        <f>3/24000000*OO[[#This Row],[133 (05JUL1985 12:00:00)-Water Temperature (C)]]*OO[[#This Row],[75]]</f>
        <v>3.1737435641340005E-3</v>
      </c>
      <c r="BZ519" s="10">
        <f>3/24000000*OO[[#This Row],[134 (05JUL1985 15:00:00)-Water Temperature (C)]]*OO[[#This Row],[76]]</f>
        <v>4.0472825266424997E-3</v>
      </c>
      <c r="CA519" s="10">
        <f>3/24000000*OO[[#This Row],[135 (05JUL1985 18:00:00)-Water Temperature (C)]]*OO[[#This Row],[77]]</f>
        <v>5.0393926955412498E-3</v>
      </c>
      <c r="CB519" s="10">
        <f>3/24000000*OO[[#This Row],[136 (05JUL1985 21:00:00)-Water Temperature (C)]]*OO[[#This Row],[78]]</f>
        <v>6.0865878384099995E-3</v>
      </c>
      <c r="CC519" s="10">
        <f>3/24000000*OO[[#This Row],[137 (06JUL1985 00:00:00)-Water Temperature (C)]]*OO[[#This Row],[79]]</f>
        <v>7.2068463972874992E-3</v>
      </c>
      <c r="CD519" s="10">
        <f>3/24000000*OO[[#This Row],[138 (06JUL1985 03:00:00)-Water Temperature (C)]]*OO[[#This Row],[80]]</f>
        <v>8.4374833241474979E-3</v>
      </c>
      <c r="CE519" s="10">
        <f>3/24000000*OO[[#This Row],[139 (06JUL1985 06:00:00)-Water Temperature (C)]]*OO[[#This Row],[81]]</f>
        <v>9.7654360334175003E-3</v>
      </c>
      <c r="CF519" s="10">
        <f>3/24000000*OO[[#This Row],[140 (06JUL1985 09:00:00)-Water Temperature (C)]]*OO[[#This Row],[82]]</f>
        <v>1.1230508446403749E-2</v>
      </c>
      <c r="CG519" s="10">
        <f>3/24000000*OO[[#This Row],[141 (06JUL1985 12:00:00)-Water Temperature (C)]]*OO[[#This Row],[83]]</f>
        <v>1.2862496122482499E-2</v>
      </c>
      <c r="CH519" s="10">
        <f>3/24000000*OO[[#This Row],[142 (06JUL1985 15:00:00)-Water Temperature (C)]]*OO[[#This Row],[84]]</f>
        <v>1.4595392660579997E-2</v>
      </c>
      <c r="CI519" s="10">
        <f>3/24000000*OO[[#This Row],[143 (06JUL1985 18:00:00)-Water Temperature (C)]]*OO[[#This Row],[85]]</f>
        <v>1.6406344210042501E-2</v>
      </c>
      <c r="CJ519" s="10">
        <f>3/24000000*OO[[#This Row],[144 (06JUL1985 21:00:00)-Water Temperature (C)]]*OO[[#This Row],[86]]</f>
        <v>1.8244899145655E-2</v>
      </c>
      <c r="CK519" s="10">
        <f>3/24000000*OO[[#This Row],[145 (07JUL1985 00:00:00)-Water Temperature (C)]]*OO[[#This Row],[87]]</f>
        <v>2.004464779002E-2</v>
      </c>
      <c r="CL519" s="10">
        <f>3/24000000*OO[[#This Row],[146 (07JUL1985 03:00:00)-Water Temperature (C)]]*OO[[#This Row],[88]]</f>
        <v>2.1897283032540002E-2</v>
      </c>
      <c r="CM519" s="10">
        <f>3/24000000*OO[[#This Row],[147 (07JUL1985 06:00:00)-Water Temperature (C)]]*OO[[#This Row],[89]]</f>
        <v>2.3811585468397501E-2</v>
      </c>
      <c r="CN519" s="10">
        <f>3/24000000*OO[[#This Row],[148 (07JUL1985 09:00:00)-Water Temperature (C)]]*OO[[#This Row],[90]]</f>
        <v>2.5910329880689996E-2</v>
      </c>
      <c r="CO519" s="10">
        <f>3/24000000*OO[[#This Row],[149 (07JUL1985 12:00:00)-Water Temperature (C)]]*OO[[#This Row],[91]]</f>
        <v>2.8131847469685001E-2</v>
      </c>
      <c r="CP519" s="10">
        <f>3/24000000*OO[[#This Row],[150 (07JUL1985 15:00:00)-Water Temperature (C)]]*OO[[#This Row],[92]]</f>
        <v>3.0567327361899998E-2</v>
      </c>
      <c r="CQ519" s="10">
        <f>3/24000000*OO[[#This Row],[151 (07JUL1985 18:00:00)-Water Temperature (C)]]*OO[[#This Row],[93]]</f>
        <v>3.315705469704E-2</v>
      </c>
      <c r="CR519" s="10">
        <f>3/24000000*OO[[#This Row],[152 (07JUL1985 21:00:00)-Water Temperature (C)]]*OO[[#This Row],[94]]</f>
        <v>3.5511444869707497E-2</v>
      </c>
      <c r="CS519" s="10">
        <f>3/24000000*OO[[#This Row],[153 (08JUL1985 00:00:00)-Water Temperature (C)]]*OO[[#This Row],[95]]</f>
        <v>3.7481401913833749E-2</v>
      </c>
      <c r="CT519" s="10">
        <f>3/24000000*OO[[#This Row],[154 (08JUL1985 03:00:00)-Water Temperature (C)]]*OO[[#This Row],[96]]</f>
        <v>3.9418218524024995E-2</v>
      </c>
      <c r="CU519" s="10">
        <f>3/24000000*OO[[#This Row],[155 (08JUL1985 06:00:00)-Water Temperature (C)]]*OO[[#This Row],[97]]</f>
        <v>4.1399547838589998E-2</v>
      </c>
      <c r="CV519" s="10">
        <f>3/24000000*OO[[#This Row],[156 (08JUL1985 09:00:00)-Water Temperature (C)]]*OO[[#This Row],[98]]</f>
        <v>4.3636020599850001E-2</v>
      </c>
      <c r="CW519" s="10">
        <f>3/24000000*OO[[#This Row],[157 (08JUL1985 12:00:00)-Water Temperature (C)]]*OO[[#This Row],[99]]</f>
        <v>4.5789367828049994E-2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0</v>
      </c>
      <c r="AE520" s="10">
        <f>3/24000000*OO[[#This Row],[88 (29JUN1985 21:00:00)-Water Temperature (C)]]*OO[[#This Row],[30]]</f>
        <v>0</v>
      </c>
      <c r="AF520" s="10">
        <f>3/24000000*OO[[#This Row],[88 (29JUN1985 21:00:00)-Water Temperature (C)]]*OO[[#This Row],[30]]</f>
        <v>0</v>
      </c>
      <c r="AG520" s="10">
        <f>3/24000000*OO[[#This Row],[89 (30JUN1985 00:00:00)-Water Temperature (C)]]*OO[[#This Row],[31]]</f>
        <v>0</v>
      </c>
      <c r="AH520" s="10">
        <f>3/24000000*OO[[#This Row],[90 (30JUN1985 03:00:00)-Water Temperature (C)]]*OO[[#This Row],[32]]</f>
        <v>0</v>
      </c>
      <c r="AI520" s="10">
        <f>3/24000000*OO[[#This Row],[91 (30JUN1985 06:00:00)-Water Temperature (C)]]*OO[[#This Row],[33]]</f>
        <v>0</v>
      </c>
      <c r="AJ520" s="10">
        <f>3/24000000*OO[[#This Row],[92 (30JUN1985 09:00:00)-Water Temperature (C)]]*OO[[#This Row],[34]]</f>
        <v>1.6758159143759997E-41</v>
      </c>
      <c r="AK520" s="10">
        <f>3/24000000*OO[[#This Row],[93 (30JUN1985 12:00:00)-Water Temperature (C)]]*OO[[#This Row],[35]]</f>
        <v>4.3199561383406251E-38</v>
      </c>
      <c r="AL520" s="10">
        <f>3/24000000*OO[[#This Row],[94 (30JUN1985 15:00:00)-Water Temperature (C)]]*OO[[#This Row],[36]]</f>
        <v>5.0093030458599998E-35</v>
      </c>
      <c r="AM520" s="10">
        <f>3/24000000*OO[[#This Row],[95 (30JUN1985 18:00:00)-Water Temperature (C)]]*OO[[#This Row],[37]]</f>
        <v>2.943485427502625E-32</v>
      </c>
      <c r="AN520" s="10">
        <f>3/24000000*OO[[#This Row],[96 (30JUN1985 21:00:00)-Water Temperature (C)]]*OO[[#This Row],[38]]</f>
        <v>9.4715674417875012E-30</v>
      </c>
      <c r="AO520" s="10">
        <f>3/24000000*OO[[#This Row],[97 (01JUL1985 00:00:00)-Water Temperature (C)]]*OO[[#This Row],[39]]</f>
        <v>1.8050465718809998E-27</v>
      </c>
      <c r="AP520" s="10">
        <f>3/24000000*OO[[#This Row],[98 (01JUL1985 03:00:00)-Water Temperature (C)]]*OO[[#This Row],[40]]</f>
        <v>2.1751528600620001E-25</v>
      </c>
      <c r="AQ520" s="10">
        <f>3/24000000*OO[[#This Row],[99 (01JUL1985 06:00:00)-Water Temperature (C)]]*OO[[#This Row],[41]]</f>
        <v>1.7503188159419997E-23</v>
      </c>
      <c r="AR520" s="10">
        <f>3/24000000*OO[[#This Row],[100 (01JUL1985 09:00:00)-Water Temperature (C)]]*OO[[#This Row],[42]]</f>
        <v>9.853276170945E-22</v>
      </c>
      <c r="AS520" s="10">
        <f>3/24000000*OO[[#This Row],[101 (01JUL1985 12:00:00)-Water Temperature (C)]]*OO[[#This Row],[43]]</f>
        <v>3.9872070270450001E-20</v>
      </c>
      <c r="AT520" s="10">
        <f>3/24000000*OO[[#This Row],[102 (01JUL1985 15:00:00)-Water Temperature (C)]]*OO[[#This Row],[44]]</f>
        <v>1.1912021787379999E-18</v>
      </c>
      <c r="AU520" s="10">
        <f>3/24000000*OO[[#This Row],[103 (01JUL1985 18:00:00)-Water Temperature (C)]]*OO[[#This Row],[45]]</f>
        <v>2.6772221228077499E-17</v>
      </c>
      <c r="AV520" s="10">
        <f>3/24000000*OO[[#This Row],[104 (01JUL1985 21:00:00)-Water Temperature (C)]]*OO[[#This Row],[46]]</f>
        <v>4.6472195375947494E-16</v>
      </c>
      <c r="AW520" s="10">
        <f>3/24000000*OO[[#This Row],[105 (02JUL1985 00:00:00)-Water Temperature (C)]]*OO[[#This Row],[47]]</f>
        <v>6.3593553619799992E-15</v>
      </c>
      <c r="AX520" s="10">
        <f>3/24000000*OO[[#This Row],[106 (02JUL1985 03:00:00)-Water Temperature (C)]]*OO[[#This Row],[48]]</f>
        <v>7.0142522933774987E-14</v>
      </c>
      <c r="AY520" s="10">
        <f>3/24000000*OO[[#This Row],[107 (02JUL1985 06:00:00)-Water Temperature (C)]]*OO[[#This Row],[49]]</f>
        <v>6.3692430542812491E-13</v>
      </c>
      <c r="AZ520" s="10">
        <f>3/24000000*OO[[#This Row],[108 (02JUL1985 09:00:00)-Water Temperature (C)]]*OO[[#This Row],[50]]</f>
        <v>4.8797186212704988E-12</v>
      </c>
      <c r="BA520" s="10">
        <f>3/24000000*OO[[#This Row],[109 (02JUL1985 12:00:00)-Water Temperature (C)]]*OO[[#This Row],[51]]</f>
        <v>3.1764963415331248E-11</v>
      </c>
      <c r="BB520" s="10">
        <f>3/24000000*OO[[#This Row],[110 (02JUL1985 15:00:00)-Water Temperature (C)]]*OO[[#This Row],[52]]</f>
        <v>1.7780832258323751E-10</v>
      </c>
      <c r="BC520" s="10">
        <f>3/24000000*OO[[#This Row],[111 (02JUL1985 18:00:00)-Water Temperature (C)]]*OO[[#This Row],[53]]</f>
        <v>8.6246124146099998E-10</v>
      </c>
      <c r="BD520" s="10">
        <f>3/24000000*OO[[#This Row],[112 (02JUL1985 21:00:00)-Water Temperature (C)]]*OO[[#This Row],[54]]</f>
        <v>3.6413542014843745E-9</v>
      </c>
      <c r="BE520" s="10">
        <f>3/24000000*OO[[#This Row],[113 (03JUL1985 00:00:00)-Water Temperature (C)]]*OO[[#This Row],[55]]</f>
        <v>1.36087193676E-8</v>
      </c>
      <c r="BF520" s="10">
        <f>3/24000000*OO[[#This Row],[114 (03JUL1985 03:00:00)-Water Temperature (C)]]*OO[[#This Row],[56]]</f>
        <v>4.5554386193679996E-8</v>
      </c>
      <c r="BG520" s="10">
        <f>3/24000000*OO[[#This Row],[115 (03JUL1985 06:00:00)-Water Temperature (C)]]*OO[[#This Row],[57]]</f>
        <v>1.3830259199197502E-7</v>
      </c>
      <c r="BH520" s="10">
        <f>3/24000000*OO[[#This Row],[116 (03JUL1985 09:00:00)-Water Temperature (C)]]*OO[[#This Row],[58]]</f>
        <v>3.8710123975001248E-7</v>
      </c>
      <c r="BI520" s="10">
        <f>3/24000000*OO[[#This Row],[117 (03JUL1985 12:00:00)-Water Temperature (C)]]*OO[[#This Row],[59]]</f>
        <v>1.006894537803E-6</v>
      </c>
      <c r="BJ520" s="10">
        <f>3/24000000*OO[[#This Row],[118 (03JUL1985 15:00:00)-Water Temperature (C)]]*OO[[#This Row],[60]]</f>
        <v>2.4346156370084998E-6</v>
      </c>
      <c r="BK520" s="10">
        <f>3/24000000*OO[[#This Row],[119 (03JUL1985 18:00:00)-Water Temperature (C)]]*OO[[#This Row],[61]]</f>
        <v>5.4273603150673756E-6</v>
      </c>
      <c r="BL520" s="10">
        <f>3/24000000*OO[[#This Row],[120 (03JUL1985 21:00:00)-Water Temperature (C)]]*OO[[#This Row],[62]]</f>
        <v>1.1186640568175E-5</v>
      </c>
      <c r="BM520" s="10">
        <f>3/24000000*OO[[#This Row],[121 (04JUL1985 00:00:00)-Water Temperature (C)]]*OO[[#This Row],[63]]</f>
        <v>2.15942580469575E-5</v>
      </c>
      <c r="BN520" s="10">
        <f>3/24000000*OO[[#This Row],[122 (04JUL1985 03:00:00)-Water Temperature (C)]]*OO[[#This Row],[64]]</f>
        <v>3.9427936804209998E-5</v>
      </c>
      <c r="BO520" s="10">
        <f>3/24000000*OO[[#This Row],[123 (04JUL1985 06:00:00)-Water Temperature (C)]]*OO[[#This Row],[65]]</f>
        <v>6.8492545692112503E-5</v>
      </c>
      <c r="BP520" s="10">
        <f>3/24000000*OO[[#This Row],[124 (04JUL1985 09:00:00)-Water Temperature (C)]]*OO[[#This Row],[66]]</f>
        <v>1.1451539750103749E-4</v>
      </c>
      <c r="BQ520" s="10">
        <f>3/24000000*OO[[#This Row],[125 (04JUL1985 12:00:00)-Water Temperature (C)]]*OO[[#This Row],[67]]</f>
        <v>1.8373969172706249E-4</v>
      </c>
      <c r="BR520" s="10">
        <f>3/24000000*OO[[#This Row],[126 (04JUL1985 15:00:00)-Water Temperature (C)]]*OO[[#This Row],[68]]</f>
        <v>2.8239623162457501E-4</v>
      </c>
      <c r="BS520" s="10">
        <f>3/24000000*OO[[#This Row],[127 (04JUL1985 18:00:00)-Water Temperature (C)]]*OO[[#This Row],[69]]</f>
        <v>4.1831060991923748E-4</v>
      </c>
      <c r="BT520" s="10">
        <f>3/24000000*OO[[#This Row],[128 (04JUL1985 21:00:00)-Water Temperature (C)]]*OO[[#This Row],[70]]</f>
        <v>6.0072918790500009E-4</v>
      </c>
      <c r="BU520" s="10">
        <f>3/24000000*OO[[#This Row],[129 (05JUL1985 00:00:00)-Water Temperature (C)]]*OO[[#This Row],[71]]</f>
        <v>8.3708345796249981E-4</v>
      </c>
      <c r="BV520" s="10">
        <f>3/24000000*OO[[#This Row],[130 (05JUL1985 03:00:00)-Water Temperature (C)]]*OO[[#This Row],[72]]</f>
        <v>1.1357000124918748E-3</v>
      </c>
      <c r="BW520" s="10">
        <f>3/24000000*OO[[#This Row],[131 (05JUL1985 06:00:00)-Water Temperature (C)]]*OO[[#This Row],[73]]</f>
        <v>1.5043165719059999E-3</v>
      </c>
      <c r="BX520" s="10">
        <f>3/24000000*OO[[#This Row],[132 (05JUL1985 09:00:00)-Water Temperature (C)]]*OO[[#This Row],[74]]</f>
        <v>1.96660086378E-3</v>
      </c>
      <c r="BY520" s="10">
        <f>3/24000000*OO[[#This Row],[133 (05JUL1985 12:00:00)-Water Temperature (C)]]*OO[[#This Row],[75]]</f>
        <v>2.5524092842608747E-3</v>
      </c>
      <c r="BZ520" s="10">
        <f>3/24000000*OO[[#This Row],[134 (05JUL1985 15:00:00)-Water Temperature (C)]]*OO[[#This Row],[76]]</f>
        <v>3.2787913601493744E-3</v>
      </c>
      <c r="CA520" s="10">
        <f>3/24000000*OO[[#This Row],[135 (05JUL1985 18:00:00)-Water Temperature (C)]]*OO[[#This Row],[77]]</f>
        <v>4.1111181672210005E-3</v>
      </c>
      <c r="CB520" s="10">
        <f>3/24000000*OO[[#This Row],[136 (05JUL1985 21:00:00)-Water Temperature (C)]]*OO[[#This Row],[78]]</f>
        <v>4.9986106717697498E-3</v>
      </c>
      <c r="CC520" s="10">
        <f>3/24000000*OO[[#This Row],[137 (06JUL1985 00:00:00)-Water Temperature (C)]]*OO[[#This Row],[79]]</f>
        <v>5.9559508789724996E-3</v>
      </c>
      <c r="CD520" s="10">
        <f>3/24000000*OO[[#This Row],[138 (06JUL1985 03:00:00)-Water Temperature (C)]]*OO[[#This Row],[80]]</f>
        <v>7.0148074040775003E-3</v>
      </c>
      <c r="CE520" s="10">
        <f>3/24000000*OO[[#This Row],[139 (06JUL1985 06:00:00)-Water Temperature (C)]]*OO[[#This Row],[81]]</f>
        <v>8.1652646193599993E-3</v>
      </c>
      <c r="CF520" s="10">
        <f>3/24000000*OO[[#This Row],[140 (06JUL1985 09:00:00)-Water Temperature (C)]]*OO[[#This Row],[82]]</f>
        <v>9.4408968363537508E-3</v>
      </c>
      <c r="CG520" s="10">
        <f>3/24000000*OO[[#This Row],[141 (06JUL1985 12:00:00)-Water Temperature (C)]]*OO[[#This Row],[83]]</f>
        <v>1.0868031680824999E-2</v>
      </c>
      <c r="CH520" s="10">
        <f>3/24000000*OO[[#This Row],[142 (06JUL1985 15:00:00)-Water Temperature (C)]]*OO[[#This Row],[84]]</f>
        <v>1.2392404515692498E-2</v>
      </c>
      <c r="CI520" s="10">
        <f>3/24000000*OO[[#This Row],[143 (06JUL1985 18:00:00)-Water Temperature (C)]]*OO[[#This Row],[85]]</f>
        <v>1.3994027200912498E-2</v>
      </c>
      <c r="CJ520" s="10">
        <f>3/24000000*OO[[#This Row],[144 (06JUL1985 21:00:00)-Water Temperature (C)]]*OO[[#This Row],[86]]</f>
        <v>1.5631698137465001E-2</v>
      </c>
      <c r="CK520" s="10">
        <f>3/24000000*OO[[#This Row],[145 (07JUL1985 00:00:00)-Water Temperature (C)]]*OO[[#This Row],[87]]</f>
        <v>1.7246786461308748E-2</v>
      </c>
      <c r="CL520" s="10">
        <f>3/24000000*OO[[#This Row],[146 (07JUL1985 03:00:00)-Water Temperature (C)]]*OO[[#This Row],[88]]</f>
        <v>1.8917018380312501E-2</v>
      </c>
      <c r="CM520" s="10">
        <f>3/24000000*OO[[#This Row],[147 (07JUL1985 06:00:00)-Water Temperature (C)]]*OO[[#This Row],[89]]</f>
        <v>2.0650532713732496E-2</v>
      </c>
      <c r="CN520" s="10">
        <f>3/24000000*OO[[#This Row],[148 (07JUL1985 09:00:00)-Water Temperature (C)]]*OO[[#This Row],[90]]</f>
        <v>2.2552857340299999E-2</v>
      </c>
      <c r="CO520" s="10">
        <f>3/24000000*OO[[#This Row],[149 (07JUL1985 12:00:00)-Water Temperature (C)]]*OO[[#This Row],[91]]</f>
        <v>2.45708883791E-2</v>
      </c>
      <c r="CP520" s="10">
        <f>3/24000000*OO[[#This Row],[150 (07JUL1985 15:00:00)-Water Temperature (C)]]*OO[[#This Row],[92]]</f>
        <v>2.6784318538679998E-2</v>
      </c>
      <c r="CQ520" s="10">
        <f>3/24000000*OO[[#This Row],[151 (07JUL1985 18:00:00)-Water Temperature (C)]]*OO[[#This Row],[93]]</f>
        <v>2.9142659548530001E-2</v>
      </c>
      <c r="CR520" s="10">
        <f>3/24000000*OO[[#This Row],[152 (07JUL1985 21:00:00)-Water Temperature (C)]]*OO[[#This Row],[94]]</f>
        <v>3.1309039161281249E-2</v>
      </c>
      <c r="CS520" s="10">
        <f>3/24000000*OO[[#This Row],[153 (08JUL1985 00:00:00)-Water Temperature (C)]]*OO[[#This Row],[95]]</f>
        <v>3.3144036405130001E-2</v>
      </c>
      <c r="CT520" s="10">
        <f>3/24000000*OO[[#This Row],[154 (08JUL1985 03:00:00)-Water Temperature (C)]]*OO[[#This Row],[96]]</f>
        <v>3.4957019070256251E-2</v>
      </c>
      <c r="CU520" s="10">
        <f>3/24000000*OO[[#This Row],[155 (08JUL1985 06:00:00)-Water Temperature (C)]]*OO[[#This Row],[97]]</f>
        <v>3.6815105423139996E-2</v>
      </c>
      <c r="CV520" s="10">
        <f>3/24000000*OO[[#This Row],[156 (08JUL1985 09:00:00)-Water Temperature (C)]]*OO[[#This Row],[98]]</f>
        <v>3.8903761911120001E-2</v>
      </c>
      <c r="CW520" s="10">
        <f>3/24000000*OO[[#This Row],[157 (08JUL1985 12:00:00)-Water Temperature (C)]]*OO[[#This Row],[99]]</f>
        <v>4.0929941914455002E-2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0</v>
      </c>
      <c r="AF521" s="10">
        <f>3/24000000*OO[[#This Row],[88 (29JUN1985 21:00:00)-Water Temperature (C)]]*OO[[#This Row],[30]]</f>
        <v>0</v>
      </c>
      <c r="AG521" s="10">
        <f>3/24000000*OO[[#This Row],[89 (30JUN1985 00:00:00)-Water Temperature (C)]]*OO[[#This Row],[31]]</f>
        <v>0</v>
      </c>
      <c r="AH521" s="10">
        <f>3/24000000*OO[[#This Row],[90 (30JUN1985 03:00:00)-Water Temperature (C)]]*OO[[#This Row],[32]]</f>
        <v>0</v>
      </c>
      <c r="AI521" s="10">
        <f>3/24000000*OO[[#This Row],[91 (30JUN1985 06:00:00)-Water Temperature (C)]]*OO[[#This Row],[33]]</f>
        <v>0</v>
      </c>
      <c r="AJ521" s="10">
        <f>3/24000000*OO[[#This Row],[92 (30JUN1985 09:00:00)-Water Temperature (C)]]*OO[[#This Row],[34]]</f>
        <v>4.6156385100149997E-42</v>
      </c>
      <c r="AK521" s="10">
        <f>3/24000000*OO[[#This Row],[93 (30JUN1985 12:00:00)-Water Temperature (C)]]*OO[[#This Row],[35]]</f>
        <v>1.2700389923185002E-38</v>
      </c>
      <c r="AL521" s="10">
        <f>3/24000000*OO[[#This Row],[94 (30JUN1985 15:00:00)-Water Temperature (C)]]*OO[[#This Row],[36]]</f>
        <v>1.5590656680756252E-35</v>
      </c>
      <c r="AM521" s="10">
        <f>3/24000000*OO[[#This Row],[95 (30JUN1985 18:00:00)-Water Temperature (C)]]*OO[[#This Row],[37]]</f>
        <v>9.6493129640325009E-33</v>
      </c>
      <c r="AN521" s="10">
        <f>3/24000000*OO[[#This Row],[96 (30JUN1985 21:00:00)-Water Temperature (C)]]*OO[[#This Row],[38]]</f>
        <v>3.2573366428443753E-30</v>
      </c>
      <c r="AO521" s="10">
        <f>3/24000000*OO[[#This Row],[97 (01JUL1985 00:00:00)-Water Temperature (C)]]*OO[[#This Row],[39]]</f>
        <v>6.4914153568875006E-28</v>
      </c>
      <c r="AP521" s="10">
        <f>3/24000000*OO[[#This Row],[98 (01JUL1985 03:00:00)-Water Temperature (C)]]*OO[[#This Row],[40]]</f>
        <v>8.1578128017600001E-26</v>
      </c>
      <c r="AQ521" s="10">
        <f>3/24000000*OO[[#This Row],[99 (01JUL1985 06:00:00)-Water Temperature (C)]]*OO[[#This Row],[41]]</f>
        <v>6.830068991895001E-24</v>
      </c>
      <c r="AR521" s="10">
        <f>3/24000000*OO[[#This Row],[100 (01JUL1985 09:00:00)-Water Temperature (C)]]*OO[[#This Row],[42]]</f>
        <v>3.9918531980159998E-22</v>
      </c>
      <c r="AS521" s="10">
        <f>3/24000000*OO[[#This Row],[101 (01JUL1985 12:00:00)-Water Temperature (C)]]*OO[[#This Row],[43]]</f>
        <v>1.6738214926874995E-20</v>
      </c>
      <c r="AT521" s="10">
        <f>3/24000000*OO[[#This Row],[102 (01JUL1985 15:00:00)-Water Temperature (C)]]*OO[[#This Row],[44]]</f>
        <v>5.1740686795275006E-19</v>
      </c>
      <c r="AU521" s="10">
        <f>3/24000000*OO[[#This Row],[103 (01JUL1985 18:00:00)-Water Temperature (C)]]*OO[[#This Row],[45]]</f>
        <v>1.201698867976875E-17</v>
      </c>
      <c r="AV521" s="10">
        <f>3/24000000*OO[[#This Row],[104 (01JUL1985 21:00:00)-Water Temperature (C)]]*OO[[#This Row],[46]]</f>
        <v>2.1530414754680002E-16</v>
      </c>
      <c r="AW521" s="10">
        <f>3/24000000*OO[[#This Row],[105 (02JUL1985 00:00:00)-Water Temperature (C)]]*OO[[#This Row],[47]]</f>
        <v>3.037537355094E-15</v>
      </c>
      <c r="AX521" s="10">
        <f>3/24000000*OO[[#This Row],[106 (02JUL1985 03:00:00)-Water Temperature (C)]]*OO[[#This Row],[48]]</f>
        <v>3.4501455299714998E-14</v>
      </c>
      <c r="AY521" s="10">
        <f>3/24000000*OO[[#This Row],[107 (02JUL1985 06:00:00)-Water Temperature (C)]]*OO[[#This Row],[49]]</f>
        <v>3.2226323048320002E-13</v>
      </c>
      <c r="AZ521" s="10">
        <f>3/24000000*OO[[#This Row],[108 (02JUL1985 09:00:00)-Water Temperature (C)]]*OO[[#This Row],[50]]</f>
        <v>2.5365509508953744E-12</v>
      </c>
      <c r="BA521" s="10">
        <f>3/24000000*OO[[#This Row],[109 (02JUL1985 12:00:00)-Water Temperature (C)]]*OO[[#This Row],[51]]</f>
        <v>1.6942951290090001E-11</v>
      </c>
      <c r="BB521" s="10">
        <f>3/24000000*OO[[#This Row],[110 (02JUL1985 15:00:00)-Water Temperature (C)]]*OO[[#This Row],[52]]</f>
        <v>9.7193424436649997E-11</v>
      </c>
      <c r="BC521" s="10">
        <f>3/24000000*OO[[#This Row],[111 (02JUL1985 18:00:00)-Water Temperature (C)]]*OO[[#This Row],[53]]</f>
        <v>4.8266818002662499E-10</v>
      </c>
      <c r="BD521" s="10">
        <f>3/24000000*OO[[#This Row],[112 (02JUL1985 21:00:00)-Water Temperature (C)]]*OO[[#This Row],[54]]</f>
        <v>2.0845532921028753E-9</v>
      </c>
      <c r="BE521" s="10">
        <f>3/24000000*OO[[#This Row],[113 (03JUL1985 00:00:00)-Water Temperature (C)]]*OO[[#This Row],[55]]</f>
        <v>7.9619520768187498E-9</v>
      </c>
      <c r="BF521" s="10">
        <f>3/24000000*OO[[#This Row],[114 (03JUL1985 03:00:00)-Water Temperature (C)]]*OO[[#This Row],[56]]</f>
        <v>2.721491275086E-8</v>
      </c>
      <c r="BG521" s="10">
        <f>3/24000000*OO[[#This Row],[115 (03JUL1985 06:00:00)-Water Temperature (C)]]*OO[[#This Row],[57]]</f>
        <v>8.4298811815499997E-8</v>
      </c>
      <c r="BH521" s="10">
        <f>3/24000000*OO[[#This Row],[116 (03JUL1985 09:00:00)-Water Temperature (C)]]*OO[[#This Row],[58]]</f>
        <v>2.4051495297303745E-7</v>
      </c>
      <c r="BI521" s="10">
        <f>3/24000000*OO[[#This Row],[117 (03JUL1985 12:00:00)-Water Temperature (C)]]*OO[[#This Row],[59]]</f>
        <v>6.3715203659249996E-7</v>
      </c>
      <c r="BJ521" s="10">
        <f>3/24000000*OO[[#This Row],[118 (03JUL1985 15:00:00)-Water Temperature (C)]]*OO[[#This Row],[60]]</f>
        <v>1.5676272231116248E-6</v>
      </c>
      <c r="BK521" s="10">
        <f>3/24000000*OO[[#This Row],[119 (03JUL1985 18:00:00)-Water Temperature (C)]]*OO[[#This Row],[61]]</f>
        <v>3.5531409924560001E-6</v>
      </c>
      <c r="BL521" s="10">
        <f>3/24000000*OO[[#This Row],[120 (03JUL1985 21:00:00)-Water Temperature (C)]]*OO[[#This Row],[62]]</f>
        <v>7.4404810008450008E-6</v>
      </c>
      <c r="BM521" s="10">
        <f>3/24000000*OO[[#This Row],[121 (04JUL1985 00:00:00)-Water Temperature (C)]]*OO[[#This Row],[63]]</f>
        <v>1.4581305360765001E-5</v>
      </c>
      <c r="BN521" s="10">
        <f>3/24000000*OO[[#This Row],[122 (04JUL1985 03:00:00)-Water Temperature (C)]]*OO[[#This Row],[64]]</f>
        <v>2.7009807903029997E-5</v>
      </c>
      <c r="BO521" s="10">
        <f>3/24000000*OO[[#This Row],[123 (04JUL1985 06:00:00)-Water Temperature (C)]]*OO[[#This Row],[65]]</f>
        <v>4.7568090771792497E-5</v>
      </c>
      <c r="BP521" s="10">
        <f>3/24000000*OO[[#This Row],[124 (04JUL1985 09:00:00)-Water Temperature (C)]]*OO[[#This Row],[66]]</f>
        <v>8.0569197720000007E-5</v>
      </c>
      <c r="BQ521" s="10">
        <f>3/24000000*OO[[#This Row],[125 (04JUL1985 12:00:00)-Water Temperature (C)]]*OO[[#This Row],[67]]</f>
        <v>1.3088060884080001E-4</v>
      </c>
      <c r="BR521" s="10">
        <f>3/24000000*OO[[#This Row],[126 (04JUL1985 15:00:00)-Water Temperature (C)]]*OO[[#This Row],[68]]</f>
        <v>2.0351299966593747E-4</v>
      </c>
      <c r="BS521" s="10">
        <f>3/24000000*OO[[#This Row],[127 (04JUL1985 18:00:00)-Water Temperature (C)]]*OO[[#This Row],[69]]</f>
        <v>3.0481855858040003E-4</v>
      </c>
      <c r="BT521" s="10">
        <f>3/24000000*OO[[#This Row],[128 (04JUL1985 21:00:00)-Water Temperature (C)]]*OO[[#This Row],[70]]</f>
        <v>4.4237178742297497E-4</v>
      </c>
      <c r="BU521" s="10">
        <f>3/24000000*OO[[#This Row],[129 (05JUL1985 00:00:00)-Water Temperature (C)]]*OO[[#This Row],[71]]</f>
        <v>6.2257887791999987E-4</v>
      </c>
      <c r="BV521" s="10">
        <f>3/24000000*OO[[#This Row],[130 (05JUL1985 03:00:00)-Water Temperature (C)]]*OO[[#This Row],[72]]</f>
        <v>8.5267859399824994E-4</v>
      </c>
      <c r="BW521" s="10">
        <f>3/24000000*OO[[#This Row],[131 (05JUL1985 06:00:00)-Water Temperature (C)]]*OO[[#This Row],[73]]</f>
        <v>1.1396000226699999E-3</v>
      </c>
      <c r="BX521" s="10">
        <f>3/24000000*OO[[#This Row],[132 (05JUL1985 09:00:00)-Water Temperature (C)]]*OO[[#This Row],[74]]</f>
        <v>1.5023773174355E-3</v>
      </c>
      <c r="BY521" s="10">
        <f>3/24000000*OO[[#This Row],[133 (05JUL1985 12:00:00)-Water Temperature (C)]]*OO[[#This Row],[75]]</f>
        <v>1.9653423140363752E-3</v>
      </c>
      <c r="BZ521" s="10">
        <f>3/24000000*OO[[#This Row],[134 (05JUL1985 15:00:00)-Water Temperature (C)]]*OO[[#This Row],[76]]</f>
        <v>2.5434463731693747E-3</v>
      </c>
      <c r="CA521" s="10">
        <f>3/24000000*OO[[#This Row],[135 (05JUL1985 18:00:00)-Water Temperature (C)]]*OO[[#This Row],[77]]</f>
        <v>3.2116704778251252E-3</v>
      </c>
      <c r="CB521" s="10">
        <f>3/24000000*OO[[#This Row],[136 (05JUL1985 21:00:00)-Water Temperature (C)]]*OO[[#This Row],[78]]</f>
        <v>3.9313465577972499E-3</v>
      </c>
      <c r="CC521" s="10">
        <f>3/24000000*OO[[#This Row],[137 (06JUL1985 00:00:00)-Water Temperature (C)]]*OO[[#This Row],[79]]</f>
        <v>4.7143042754634991E-3</v>
      </c>
      <c r="CD521" s="10">
        <f>3/24000000*OO[[#This Row],[138 (06JUL1985 03:00:00)-Water Temperature (C)]]*OO[[#This Row],[80]]</f>
        <v>5.5863166886804989E-3</v>
      </c>
      <c r="CE521" s="10">
        <f>3/24000000*OO[[#This Row],[139 (06JUL1985 06:00:00)-Water Temperature (C)]]*OO[[#This Row],[81]]</f>
        <v>6.5403756575774996E-3</v>
      </c>
      <c r="CF521" s="10">
        <f>3/24000000*OO[[#This Row],[140 (06JUL1985 09:00:00)-Water Temperature (C)]]*OO[[#This Row],[82]]</f>
        <v>7.6038802639112509E-3</v>
      </c>
      <c r="CG521" s="10">
        <f>3/24000000*OO[[#This Row],[141 (06JUL1985 12:00:00)-Water Temperature (C)]]*OO[[#This Row],[83]]</f>
        <v>8.7992566856924994E-3</v>
      </c>
      <c r="CH521" s="10">
        <f>3/24000000*OO[[#This Row],[142 (06JUL1985 15:00:00)-Water Temperature (C)]]*OO[[#This Row],[84]]</f>
        <v>1.00838094536025E-2</v>
      </c>
      <c r="CI521" s="10">
        <f>3/24000000*OO[[#This Row],[143 (06JUL1985 18:00:00)-Water Temperature (C)]]*OO[[#This Row],[85]]</f>
        <v>1.1440874226439999E-2</v>
      </c>
      <c r="CJ521" s="10">
        <f>3/24000000*OO[[#This Row],[144 (06JUL1985 21:00:00)-Water Temperature (C)]]*OO[[#This Row],[86]]</f>
        <v>1.2838348305629998E-2</v>
      </c>
      <c r="CK521" s="10">
        <f>3/24000000*OO[[#This Row],[145 (07JUL1985 00:00:00)-Water Temperature (C)]]*OO[[#This Row],[87]]</f>
        <v>1.4226798137175001E-2</v>
      </c>
      <c r="CL521" s="10">
        <f>3/24000000*OO[[#This Row],[146 (07JUL1985 03:00:00)-Water Temperature (C)]]*OO[[#This Row],[88]]</f>
        <v>1.5669873359358745E-2</v>
      </c>
      <c r="CM521" s="10">
        <f>3/24000000*OO[[#This Row],[147 (07JUL1985 06:00:00)-Water Temperature (C)]]*OO[[#This Row],[89]]</f>
        <v>1.7174630309355E-2</v>
      </c>
      <c r="CN521" s="10">
        <f>3/24000000*OO[[#This Row],[148 (07JUL1985 09:00:00)-Water Temperature (C)]]*OO[[#This Row],[90]]</f>
        <v>1.8828515923874998E-2</v>
      </c>
      <c r="CO521" s="10">
        <f>3/24000000*OO[[#This Row],[149 (07JUL1985 12:00:00)-Water Temperature (C)]]*OO[[#This Row],[91]]</f>
        <v>2.0587026104039997E-2</v>
      </c>
      <c r="CP521" s="10">
        <f>3/24000000*OO[[#This Row],[150 (07JUL1985 15:00:00)-Water Temperature (C)]]*OO[[#This Row],[92]]</f>
        <v>2.2517619140183749E-2</v>
      </c>
      <c r="CQ521" s="10">
        <f>3/24000000*OO[[#This Row],[151 (07JUL1985 18:00:00)-Water Temperature (C)]]*OO[[#This Row],[93]]</f>
        <v>2.45791698174E-2</v>
      </c>
      <c r="CR521" s="10">
        <f>3/24000000*OO[[#This Row],[152 (07JUL1985 21:00:00)-Water Temperature (C)]]*OO[[#This Row],[94]]</f>
        <v>2.64913580739825E-2</v>
      </c>
      <c r="CS521" s="10">
        <f>3/24000000*OO[[#This Row],[153 (08JUL1985 00:00:00)-Water Temperature (C)]]*OO[[#This Row],[95]]</f>
        <v>2.8130865664860002E-2</v>
      </c>
      <c r="CT521" s="10">
        <f>3/24000000*OO[[#This Row],[154 (08JUL1985 03:00:00)-Water Temperature (C)]]*OO[[#This Row],[96]]</f>
        <v>2.9759025958728747E-2</v>
      </c>
      <c r="CU521" s="10">
        <f>3/24000000*OO[[#This Row],[155 (08JUL1985 06:00:00)-Water Temperature (C)]]*OO[[#This Row],[97]]</f>
        <v>3.1431339878509996E-2</v>
      </c>
      <c r="CV521" s="10">
        <f>3/24000000*OO[[#This Row],[156 (08JUL1985 09:00:00)-Water Temperature (C)]]*OO[[#This Row],[98]]</f>
        <v>3.3305045608282499E-2</v>
      </c>
      <c r="CW521" s="10">
        <f>3/24000000*OO[[#This Row],[157 (08JUL1985 12:00:00)-Water Temperature (C)]]*OO[[#This Row],[99]]</f>
        <v>3.5135246497593753E-2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0</v>
      </c>
      <c r="AF522" s="10">
        <f>3/24000000*OO[[#This Row],[88 (29JUN1985 21:00:00)-Water Temperature (C)]]*OO[[#This Row],[30]]</f>
        <v>0</v>
      </c>
      <c r="AG522" s="10">
        <f>3/24000000*OO[[#This Row],[89 (30JUN1985 00:00:00)-Water Temperature (C)]]*OO[[#This Row],[31]]</f>
        <v>0</v>
      </c>
      <c r="AH522" s="10">
        <f>3/24000000*OO[[#This Row],[90 (30JUN1985 03:00:00)-Water Temperature (C)]]*OO[[#This Row],[32]]</f>
        <v>0</v>
      </c>
      <c r="AI522" s="10">
        <f>3/24000000*OO[[#This Row],[91 (30JUN1985 06:00:00)-Water Temperature (C)]]*OO[[#This Row],[33]]</f>
        <v>0</v>
      </c>
      <c r="AJ522" s="10">
        <f>3/24000000*OO[[#This Row],[92 (30JUN1985 09:00:00)-Water Temperature (C)]]*OO[[#This Row],[34]]</f>
        <v>1.3249264368226252E-42</v>
      </c>
      <c r="AK522" s="10">
        <f>3/24000000*OO[[#This Row],[93 (30JUN1985 12:00:00)-Water Temperature (C)]]*OO[[#This Row],[35]]</f>
        <v>3.8887544651562495E-39</v>
      </c>
      <c r="AL522" s="10">
        <f>3/24000000*OO[[#This Row],[94 (30JUN1985 15:00:00)-Water Temperature (C)]]*OO[[#This Row],[36]]</f>
        <v>5.0492876949000009E-36</v>
      </c>
      <c r="AM522" s="10">
        <f>3/24000000*OO[[#This Row],[95 (30JUN1985 18:00:00)-Water Temperature (C)]]*OO[[#This Row],[37]]</f>
        <v>3.287785634208E-33</v>
      </c>
      <c r="AN522" s="10">
        <f>3/24000000*OO[[#This Row],[96 (30JUN1985 21:00:00)-Water Temperature (C)]]*OO[[#This Row],[38]]</f>
        <v>1.1627085084615001E-30</v>
      </c>
      <c r="AO522" s="10">
        <f>3/24000000*OO[[#This Row],[97 (01JUL1985 00:00:00)-Water Temperature (C)]]*OO[[#This Row],[39]]</f>
        <v>2.4200272904969997E-28</v>
      </c>
      <c r="AP522" s="10">
        <f>3/24000000*OO[[#This Row],[98 (01JUL1985 03:00:00)-Water Temperature (C)]]*OO[[#This Row],[40]]</f>
        <v>3.1677239268582499E-26</v>
      </c>
      <c r="AQ522" s="10">
        <f>3/24000000*OO[[#This Row],[99 (01JUL1985 06:00:00)-Water Temperature (C)]]*OO[[#This Row],[41]]</f>
        <v>2.7560367621011248E-24</v>
      </c>
      <c r="AR522" s="10">
        <f>3/24000000*OO[[#This Row],[100 (01JUL1985 09:00:00)-Water Temperature (C)]]*OO[[#This Row],[42]]</f>
        <v>1.6702691390437496E-22</v>
      </c>
      <c r="AS522" s="10">
        <f>3/24000000*OO[[#This Row],[101 (01JUL1985 12:00:00)-Water Temperature (C)]]*OO[[#This Row],[43]]</f>
        <v>7.2476395889350003E-21</v>
      </c>
      <c r="AT522" s="10">
        <f>3/24000000*OO[[#This Row],[102 (01JUL1985 15:00:00)-Water Temperature (C)]]*OO[[#This Row],[44]]</f>
        <v>2.3147679683929997E-19</v>
      </c>
      <c r="AU522" s="10">
        <f>3/24000000*OO[[#This Row],[103 (01JUL1985 18:00:00)-Water Temperature (C)]]*OO[[#This Row],[45]]</f>
        <v>5.5473276252712498E-18</v>
      </c>
      <c r="AV522" s="10">
        <f>3/24000000*OO[[#This Row],[104 (01JUL1985 21:00:00)-Water Temperature (C)]]*OO[[#This Row],[46]]</f>
        <v>1.024297822548E-16</v>
      </c>
      <c r="AW522" s="10">
        <f>3/24000000*OO[[#This Row],[105 (02JUL1985 00:00:00)-Water Temperature (C)]]*OO[[#This Row],[47]]</f>
        <v>1.4876381779740001E-15</v>
      </c>
      <c r="AX522" s="10">
        <f>3/24000000*OO[[#This Row],[106 (02JUL1985 03:00:00)-Water Temperature (C)]]*OO[[#This Row],[48]]</f>
        <v>1.7374618652580001E-14</v>
      </c>
      <c r="AY522" s="10">
        <f>3/24000000*OO[[#This Row],[107 (02JUL1985 06:00:00)-Water Temperature (C)]]*OO[[#This Row],[49]]</f>
        <v>1.6669768697856248E-13</v>
      </c>
      <c r="AZ522" s="10">
        <f>3/24000000*OO[[#This Row],[108 (02JUL1985 09:00:00)-Water Temperature (C)]]*OO[[#This Row],[50]]</f>
        <v>1.3461554625471249E-12</v>
      </c>
      <c r="BA522" s="10">
        <f>3/24000000*OO[[#This Row],[109 (02JUL1985 12:00:00)-Water Temperature (C)]]*OO[[#This Row],[51]]</f>
        <v>9.2127985410549994E-12</v>
      </c>
      <c r="BB522" s="10">
        <f>3/24000000*OO[[#This Row],[110 (02JUL1985 15:00:00)-Water Temperature (C)]]*OO[[#This Row],[52]]</f>
        <v>5.4085097748849999E-11</v>
      </c>
      <c r="BC522" s="10">
        <f>3/24000000*OO[[#This Row],[111 (02JUL1985 18:00:00)-Water Temperature (C)]]*OO[[#This Row],[53]]</f>
        <v>2.7456216876712496E-10</v>
      </c>
      <c r="BD522" s="10">
        <f>3/24000000*OO[[#This Row],[112 (02JUL1985 21:00:00)-Water Temperature (C)]]*OO[[#This Row],[54]]</f>
        <v>1.211069266908E-9</v>
      </c>
      <c r="BE522" s="10">
        <f>3/24000000*OO[[#This Row],[113 (03JUL1985 00:00:00)-Water Temperature (C)]]*OO[[#This Row],[55]]</f>
        <v>4.7207429388776249E-9</v>
      </c>
      <c r="BF522" s="10">
        <f>3/24000000*OO[[#This Row],[114 (03JUL1985 03:00:00)-Water Temperature (C)]]*OO[[#This Row],[56]]</f>
        <v>1.645351585770375E-8</v>
      </c>
      <c r="BG522" s="10">
        <f>3/24000000*OO[[#This Row],[115 (03JUL1985 06:00:00)-Water Temperature (C)]]*OO[[#This Row],[57]]</f>
        <v>5.1929453003999997E-8</v>
      </c>
      <c r="BH522" s="10">
        <f>3/24000000*OO[[#This Row],[116 (03JUL1985 09:00:00)-Water Temperature (C)]]*OO[[#This Row],[58]]</f>
        <v>1.5084580929540001E-7</v>
      </c>
      <c r="BI522" s="10">
        <f>3/24000000*OO[[#This Row],[117 (03JUL1985 12:00:00)-Water Temperature (C)]]*OO[[#This Row],[59]]</f>
        <v>4.0650161089749998E-7</v>
      </c>
      <c r="BJ522" s="10">
        <f>3/24000000*OO[[#This Row],[118 (03JUL1985 15:00:00)-Water Temperature (C)]]*OO[[#This Row],[60]]</f>
        <v>1.0164310940790001E-6</v>
      </c>
      <c r="BK522" s="10">
        <f>3/24000000*OO[[#This Row],[119 (03JUL1985 18:00:00)-Water Temperature (C)]]*OO[[#This Row],[61]]</f>
        <v>2.3392235263637498E-6</v>
      </c>
      <c r="BL522" s="10">
        <f>3/24000000*OO[[#This Row],[120 (03JUL1985 21:00:00)-Water Temperature (C)]]*OO[[#This Row],[62]]</f>
        <v>4.9703063410697495E-6</v>
      </c>
      <c r="BM522" s="10">
        <f>3/24000000*OO[[#This Row],[121 (04JUL1985 00:00:00)-Water Temperature (C)]]*OO[[#This Row],[63]]</f>
        <v>9.8777056045799989E-6</v>
      </c>
      <c r="BN522" s="10">
        <f>3/24000000*OO[[#This Row],[122 (04JUL1985 03:00:00)-Water Temperature (C)]]*OO[[#This Row],[64]]</f>
        <v>1.8543055477830001E-5</v>
      </c>
      <c r="BO522" s="10">
        <f>3/24000000*OO[[#This Row],[123 (04JUL1985 06:00:00)-Water Temperature (C)]]*OO[[#This Row],[65]]</f>
        <v>3.3075917247389998E-5</v>
      </c>
      <c r="BP522" s="10">
        <f>3/24000000*OO[[#This Row],[124 (04JUL1985 09:00:00)-Water Temperature (C)]]*OO[[#This Row],[66]]</f>
        <v>5.6707460042125004E-5</v>
      </c>
      <c r="BQ522" s="10">
        <f>3/24000000*OO[[#This Row],[125 (04JUL1985 12:00:00)-Water Temperature (C)]]*OO[[#This Row],[67]]</f>
        <v>9.317504419500001E-5</v>
      </c>
      <c r="BR522" s="10">
        <f>3/24000000*OO[[#This Row],[126 (04JUL1985 15:00:00)-Water Temperature (C)]]*OO[[#This Row],[68]]</f>
        <v>1.4646638765529999E-4</v>
      </c>
      <c r="BS522" s="10">
        <f>3/24000000*OO[[#This Row],[127 (04JUL1985 18:00:00)-Water Temperature (C)]]*OO[[#This Row],[69]]</f>
        <v>2.2165207351987503E-4</v>
      </c>
      <c r="BT522" s="10">
        <f>3/24000000*OO[[#This Row],[128 (04JUL1985 21:00:00)-Water Temperature (C)]]*OO[[#This Row],[70]]</f>
        <v>3.2484443568282496E-4</v>
      </c>
      <c r="BU522" s="10">
        <f>3/24000000*OO[[#This Row],[129 (05JUL1985 00:00:00)-Water Temperature (C)]]*OO[[#This Row],[71]]</f>
        <v>4.6145415026337496E-4</v>
      </c>
      <c r="BV522" s="10">
        <f>3/24000000*OO[[#This Row],[130 (05JUL1985 03:00:00)-Water Temperature (C)]]*OO[[#This Row],[72]]</f>
        <v>6.3762502158375004E-4</v>
      </c>
      <c r="BW522" s="10">
        <f>3/24000000*OO[[#This Row],[131 (05JUL1985 06:00:00)-Water Temperature (C)]]*OO[[#This Row],[73]]</f>
        <v>8.5941208024999994E-4</v>
      </c>
      <c r="BX522" s="10">
        <f>3/24000000*OO[[#This Row],[132 (05JUL1985 09:00:00)-Water Temperature (C)]]*OO[[#This Row],[74]]</f>
        <v>1.1421582360109999E-3</v>
      </c>
      <c r="BY522" s="10">
        <f>3/24000000*OO[[#This Row],[133 (05JUL1985 12:00:00)-Water Temperature (C)]]*OO[[#This Row],[75]]</f>
        <v>1.505518214641875E-3</v>
      </c>
      <c r="BZ522" s="10">
        <f>3/24000000*OO[[#This Row],[134 (05JUL1985 15:00:00)-Water Temperature (C)]]*OO[[#This Row],[76]]</f>
        <v>1.9622115540247499E-3</v>
      </c>
      <c r="CA522" s="10">
        <f>3/24000000*OO[[#This Row],[135 (05JUL1985 18:00:00)-Water Temperature (C)]]*OO[[#This Row],[77]]</f>
        <v>2.494001224644E-3</v>
      </c>
      <c r="CB522" s="10">
        <f>3/24000000*OO[[#This Row],[136 (05JUL1985 21:00:00)-Water Temperature (C)]]*OO[[#This Row],[78]]</f>
        <v>3.0720062571825001E-3</v>
      </c>
      <c r="CC522" s="10">
        <f>3/24000000*OO[[#This Row],[137 (06JUL1985 00:00:00)-Water Temperature (C)]]*OO[[#This Row],[79]]</f>
        <v>3.7064115148639993E-3</v>
      </c>
      <c r="CD522" s="10">
        <f>3/24000000*OO[[#This Row],[138 (06JUL1985 03:00:00)-Water Temperature (C)]]*OO[[#This Row],[80]]</f>
        <v>4.4177261114026253E-3</v>
      </c>
      <c r="CE522" s="10">
        <f>3/24000000*OO[[#This Row],[139 (06JUL1985 06:00:00)-Water Temperature (C)]]*OO[[#This Row],[81]]</f>
        <v>5.2011522001409998E-3</v>
      </c>
      <c r="CF522" s="10">
        <f>3/24000000*OO[[#This Row],[140 (06JUL1985 09:00:00)-Water Temperature (C)]]*OO[[#This Row],[82]]</f>
        <v>6.0793934197074994E-3</v>
      </c>
      <c r="CG522" s="10">
        <f>3/24000000*OO[[#This Row],[141 (06JUL1985 12:00:00)-Water Temperature (C)]]*OO[[#This Row],[83]]</f>
        <v>7.0710768748099995E-3</v>
      </c>
      <c r="CH522" s="10">
        <f>3/24000000*OO[[#This Row],[142 (06JUL1985 15:00:00)-Water Temperature (C)]]*OO[[#This Row],[84]]</f>
        <v>8.1422832617374999E-3</v>
      </c>
      <c r="CI522" s="10">
        <f>3/24000000*OO[[#This Row],[143 (06JUL1985 18:00:00)-Water Temperature (C)]]*OO[[#This Row],[85]]</f>
        <v>9.2808532261462497E-3</v>
      </c>
      <c r="CJ522" s="10">
        <f>3/24000000*OO[[#This Row],[144 (06JUL1985 21:00:00)-Water Temperature (C)]]*OO[[#This Row],[86]]</f>
        <v>1.04599076449725E-2</v>
      </c>
      <c r="CK522" s="10">
        <f>3/24000000*OO[[#This Row],[145 (07JUL1985 00:00:00)-Water Temperature (C)]]*OO[[#This Row],[87]]</f>
        <v>1.1640288700150001E-2</v>
      </c>
      <c r="CL522" s="10">
        <f>3/24000000*OO[[#This Row],[146 (07JUL1985 03:00:00)-Water Temperature (C)]]*OO[[#This Row],[88]]</f>
        <v>1.2873721858799999E-2</v>
      </c>
      <c r="CM522" s="10">
        <f>3/24000000*OO[[#This Row],[147 (07JUL1985 06:00:00)-Water Temperature (C)]]*OO[[#This Row],[89]]</f>
        <v>1.4165803660422499E-2</v>
      </c>
      <c r="CN522" s="10">
        <f>3/24000000*OO[[#This Row],[148 (07JUL1985 09:00:00)-Water Temperature (C)]]*OO[[#This Row],[90]]</f>
        <v>1.5588913975839998E-2</v>
      </c>
      <c r="CO522" s="10">
        <f>3/24000000*OO[[#This Row],[149 (07JUL1985 12:00:00)-Water Temperature (C)]]*OO[[#This Row],[91]]</f>
        <v>1.7106302894174998E-2</v>
      </c>
      <c r="CP522" s="10">
        <f>3/24000000*OO[[#This Row],[150 (07JUL1985 15:00:00)-Water Temperature (C)]]*OO[[#This Row],[92]]</f>
        <v>1.8773539715240001E-2</v>
      </c>
      <c r="CQ522" s="10">
        <f>3/24000000*OO[[#This Row],[151 (07JUL1985 18:00:00)-Water Temperature (C)]]*OO[[#This Row],[93]]</f>
        <v>2.0557805754543749E-2</v>
      </c>
      <c r="CR522" s="10">
        <f>3/24000000*OO[[#This Row],[152 (07JUL1985 21:00:00)-Water Temperature (C)]]*OO[[#This Row],[94]]</f>
        <v>2.2223634465622501E-2</v>
      </c>
      <c r="CS522" s="10">
        <f>3/24000000*OO[[#This Row],[153 (08JUL1985 00:00:00)-Water Temperature (C)]]*OO[[#This Row],[95]]</f>
        <v>2.3670837837762495E-2</v>
      </c>
      <c r="CT522" s="10">
        <f>3/24000000*OO[[#This Row],[154 (08JUL1985 03:00:00)-Water Temperature (C)]]*OO[[#This Row],[96]]</f>
        <v>2.5115763459718748E-2</v>
      </c>
      <c r="CU522" s="10">
        <f>3/24000000*OO[[#This Row],[155 (08JUL1985 06:00:00)-Water Temperature (C)]]*OO[[#This Row],[97]]</f>
        <v>2.6603996579700001E-2</v>
      </c>
      <c r="CV522" s="10">
        <f>3/24000000*OO[[#This Row],[156 (08JUL1985 09:00:00)-Water Temperature (C)]]*OO[[#This Row],[98]]</f>
        <v>2.8268741671800001E-2</v>
      </c>
      <c r="CW522" s="10">
        <f>3/24000000*OO[[#This Row],[157 (08JUL1985 12:00:00)-Water Temperature (C)]]*OO[[#This Row],[99]]</f>
        <v>2.9899840818619999E-2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0</v>
      </c>
      <c r="AF523" s="10">
        <f>3/24000000*OO[[#This Row],[88 (29JUN1985 21:00:00)-Water Temperature (C)]]*OO[[#This Row],[30]]</f>
        <v>0</v>
      </c>
      <c r="AG523" s="10">
        <f>3/24000000*OO[[#This Row],[89 (30JUN1985 00:00:00)-Water Temperature (C)]]*OO[[#This Row],[31]]</f>
        <v>0</v>
      </c>
      <c r="AH523" s="10">
        <f>3/24000000*OO[[#This Row],[90 (30JUN1985 03:00:00)-Water Temperature (C)]]*OO[[#This Row],[32]]</f>
        <v>0</v>
      </c>
      <c r="AI523" s="10">
        <f>3/24000000*OO[[#This Row],[91 (30JUN1985 06:00:00)-Water Temperature (C)]]*OO[[#This Row],[33]]</f>
        <v>0</v>
      </c>
      <c r="AJ523" s="10">
        <f>3/24000000*OO[[#This Row],[92 (30JUN1985 09:00:00)-Water Temperature (C)]]*OO[[#This Row],[34]]</f>
        <v>3.5667675447633755E-43</v>
      </c>
      <c r="AK523" s="10">
        <f>3/24000000*OO[[#This Row],[93 (30JUN1985 12:00:00)-Water Temperature (C)]]*OO[[#This Row],[35]]</f>
        <v>1.1183790193873749E-39</v>
      </c>
      <c r="AL523" s="10">
        <f>3/24000000*OO[[#This Row],[94 (30JUN1985 15:00:00)-Water Temperature (C)]]*OO[[#This Row],[36]]</f>
        <v>1.5376206677039998E-36</v>
      </c>
      <c r="AM523" s="10">
        <f>3/24000000*OO[[#This Row],[95 (30JUN1985 18:00:00)-Water Temperature (C)]]*OO[[#This Row],[37]]</f>
        <v>1.0540805805809998E-33</v>
      </c>
      <c r="AN523" s="10">
        <f>3/24000000*OO[[#This Row],[96 (30JUN1985 21:00:00)-Water Temperature (C)]]*OO[[#This Row],[38]]</f>
        <v>3.9071138497657499E-31</v>
      </c>
      <c r="AO523" s="10">
        <f>3/24000000*OO[[#This Row],[97 (01JUL1985 00:00:00)-Water Temperature (C)]]*OO[[#This Row],[39]]</f>
        <v>8.4976411762799999E-29</v>
      </c>
      <c r="AP523" s="10">
        <f>3/24000000*OO[[#This Row],[98 (01JUL1985 03:00:00)-Water Temperature (C)]]*OO[[#This Row],[40]]</f>
        <v>1.15903707565625E-26</v>
      </c>
      <c r="AQ523" s="10">
        <f>3/24000000*OO[[#This Row],[99 (01JUL1985 06:00:00)-Water Temperature (C)]]*OO[[#This Row],[41]]</f>
        <v>1.0483847672499999E-24</v>
      </c>
      <c r="AR523" s="10">
        <f>3/24000000*OO[[#This Row],[100 (01JUL1985 09:00:00)-Water Temperature (C)]]*OO[[#This Row],[42]]</f>
        <v>6.5902655541712501E-23</v>
      </c>
      <c r="AS523" s="10">
        <f>3/24000000*OO[[#This Row],[101 (01JUL1985 12:00:00)-Water Temperature (C)]]*OO[[#This Row],[43]]</f>
        <v>2.9597700964654999E-21</v>
      </c>
      <c r="AT523" s="10">
        <f>3/24000000*OO[[#This Row],[102 (01JUL1985 15:00:00)-Water Temperature (C)]]*OO[[#This Row],[44]]</f>
        <v>9.7673381073399993E-20</v>
      </c>
      <c r="AU523" s="10">
        <f>3/24000000*OO[[#This Row],[103 (01JUL1985 18:00:00)-Water Temperature (C)]]*OO[[#This Row],[45]]</f>
        <v>2.4154061593456246E-18</v>
      </c>
      <c r="AV523" s="10">
        <f>3/24000000*OO[[#This Row],[104 (01JUL1985 21:00:00)-Water Temperature (C)]]*OO[[#This Row],[46]]</f>
        <v>4.5967477825087498E-17</v>
      </c>
      <c r="AW523" s="10">
        <f>3/24000000*OO[[#This Row],[105 (02JUL1985 00:00:00)-Water Temperature (C)]]*OO[[#This Row],[47]]</f>
        <v>6.8732895257249993E-16</v>
      </c>
      <c r="AX523" s="10">
        <f>3/24000000*OO[[#This Row],[106 (02JUL1985 03:00:00)-Water Temperature (C)]]*OO[[#This Row],[48]]</f>
        <v>8.2550406246975003E-15</v>
      </c>
      <c r="AY523" s="10">
        <f>3/24000000*OO[[#This Row],[107 (02JUL1985 06:00:00)-Water Temperature (C)]]*OO[[#This Row],[49]]</f>
        <v>8.1368995064124997E-14</v>
      </c>
      <c r="AZ523" s="10">
        <f>3/24000000*OO[[#This Row],[108 (02JUL1985 09:00:00)-Water Temperature (C)]]*OO[[#This Row],[50]]</f>
        <v>6.7425243812150009E-13</v>
      </c>
      <c r="BA523" s="10">
        <f>3/24000000*OO[[#This Row],[109 (02JUL1985 12:00:00)-Water Temperature (C)]]*OO[[#This Row],[51]]</f>
        <v>4.7281001838875004E-12</v>
      </c>
      <c r="BB523" s="10">
        <f>3/24000000*OO[[#This Row],[110 (02JUL1985 15:00:00)-Water Temperature (C)]]*OO[[#This Row],[52]]</f>
        <v>2.8408752001629997E-11</v>
      </c>
      <c r="BC523" s="10">
        <f>3/24000000*OO[[#This Row],[111 (02JUL1985 18:00:00)-Water Temperature (C)]]*OO[[#This Row],[53]]</f>
        <v>1.4743026474983749E-10</v>
      </c>
      <c r="BD523" s="10">
        <f>3/24000000*OO[[#This Row],[112 (02JUL1985 21:00:00)-Water Temperature (C)]]*OO[[#This Row],[54]]</f>
        <v>6.6423193431149997E-10</v>
      </c>
      <c r="BE523" s="10">
        <f>3/24000000*OO[[#This Row],[113 (03JUL1985 00:00:00)-Water Temperature (C)]]*OO[[#This Row],[55]]</f>
        <v>2.6428487108679996E-9</v>
      </c>
      <c r="BF523" s="10">
        <f>3/24000000*OO[[#This Row],[114 (03JUL1985 03:00:00)-Water Temperature (C)]]*OO[[#This Row],[56]]</f>
        <v>9.3942069986850006E-9</v>
      </c>
      <c r="BG523" s="10">
        <f>3/24000000*OO[[#This Row],[115 (03JUL1985 06:00:00)-Water Temperature (C)]]*OO[[#This Row],[57]]</f>
        <v>3.0219067874944998E-8</v>
      </c>
      <c r="BH523" s="10">
        <f>3/24000000*OO[[#This Row],[116 (03JUL1985 09:00:00)-Water Temperature (C)]]*OO[[#This Row],[58]]</f>
        <v>8.9400352121800002E-8</v>
      </c>
      <c r="BI523" s="10">
        <f>3/24000000*OO[[#This Row],[117 (03JUL1985 12:00:00)-Water Temperature (C)]]*OO[[#This Row],[59]]</f>
        <v>2.4515217163279998E-7</v>
      </c>
      <c r="BJ523" s="10">
        <f>3/24000000*OO[[#This Row],[118 (03JUL1985 15:00:00)-Water Temperature (C)]]*OO[[#This Row],[60]]</f>
        <v>6.2313790611599998E-7</v>
      </c>
      <c r="BK523" s="10">
        <f>3/24000000*OO[[#This Row],[119 (03JUL1985 18:00:00)-Water Temperature (C)]]*OO[[#This Row],[61]]</f>
        <v>1.4565067899374998E-6</v>
      </c>
      <c r="BL523" s="10">
        <f>3/24000000*OO[[#This Row],[120 (03JUL1985 21:00:00)-Water Temperature (C)]]*OO[[#This Row],[62]]</f>
        <v>3.1411403797953749E-6</v>
      </c>
      <c r="BM523" s="10">
        <f>3/24000000*OO[[#This Row],[121 (04JUL1985 00:00:00)-Water Temperature (C)]]*OO[[#This Row],[63]]</f>
        <v>6.3332103415437502E-6</v>
      </c>
      <c r="BN523" s="10">
        <f>3/24000000*OO[[#This Row],[122 (04JUL1985 03:00:00)-Water Temperature (C)]]*OO[[#This Row],[64]]</f>
        <v>1.205431796967E-5</v>
      </c>
      <c r="BO523" s="10">
        <f>3/24000000*OO[[#This Row],[123 (04JUL1985 06:00:00)-Water Temperature (C)]]*OO[[#This Row],[65]]</f>
        <v>2.1788714553943751E-5</v>
      </c>
      <c r="BP523" s="10">
        <f>3/24000000*OO[[#This Row],[124 (04JUL1985 09:00:00)-Water Temperature (C)]]*OO[[#This Row],[66]]</f>
        <v>3.7833659458231243E-5</v>
      </c>
      <c r="BQ523" s="10">
        <f>3/24000000*OO[[#This Row],[125 (04JUL1985 12:00:00)-Water Temperature (C)]]*OO[[#This Row],[67]]</f>
        <v>6.2905692175049992E-5</v>
      </c>
      <c r="BR523" s="10">
        <f>3/24000000*OO[[#This Row],[126 (04JUL1985 15:00:00)-Water Temperature (C)]]*OO[[#This Row],[68]]</f>
        <v>1.000240696607E-4</v>
      </c>
      <c r="BS523" s="10">
        <f>3/24000000*OO[[#This Row],[127 (04JUL1985 18:00:00)-Water Temperature (C)]]*OO[[#This Row],[69]]</f>
        <v>1.5303235119309999E-4</v>
      </c>
      <c r="BT523" s="10">
        <f>3/24000000*OO[[#This Row],[128 (04JUL1985 21:00:00)-Water Temperature (C)]]*OO[[#This Row],[70]]</f>
        <v>2.2662055181385001E-4</v>
      </c>
      <c r="BU523" s="10">
        <f>3/24000000*OO[[#This Row],[129 (05JUL1985 00:00:00)-Water Temperature (C)]]*OO[[#This Row],[71]]</f>
        <v>3.25142680266E-4</v>
      </c>
      <c r="BV523" s="10">
        <f>3/24000000*OO[[#This Row],[130 (05JUL1985 03:00:00)-Water Temperature (C)]]*OO[[#This Row],[72]]</f>
        <v>4.5355546991246247E-4</v>
      </c>
      <c r="BW523" s="10">
        <f>3/24000000*OO[[#This Row],[131 (05JUL1985 06:00:00)-Water Temperature (C)]]*OO[[#This Row],[73]]</f>
        <v>6.1691250659999996E-4</v>
      </c>
      <c r="BX523" s="10">
        <f>3/24000000*OO[[#This Row],[132 (05JUL1985 09:00:00)-Water Temperature (C)]]*OO[[#This Row],[74]]</f>
        <v>8.2709910307874983E-4</v>
      </c>
      <c r="BY523" s="10">
        <f>3/24000000*OO[[#This Row],[133 (05JUL1985 12:00:00)-Water Temperature (C)]]*OO[[#This Row],[75]]</f>
        <v>1.0993345921598747E-3</v>
      </c>
      <c r="BZ523" s="10">
        <f>3/24000000*OO[[#This Row],[134 (05JUL1985 15:00:00)-Water Temperature (C)]]*OO[[#This Row],[76]]</f>
        <v>1.4439195673979998E-3</v>
      </c>
      <c r="CA523" s="10">
        <f>3/24000000*OO[[#This Row],[135 (05JUL1985 18:00:00)-Water Temperature (C)]]*OO[[#This Row],[77]]</f>
        <v>1.8482976716598749E-3</v>
      </c>
      <c r="CB523" s="10">
        <f>3/24000000*OO[[#This Row],[136 (05JUL1985 21:00:00)-Water Temperature (C)]]*OO[[#This Row],[78]]</f>
        <v>2.2921964577419999E-3</v>
      </c>
      <c r="CC523" s="10">
        <f>3/24000000*OO[[#This Row],[137 (06JUL1985 00:00:00)-Water Temperature (C)]]*OO[[#This Row],[79]]</f>
        <v>2.784358546969375E-3</v>
      </c>
      <c r="CD523" s="10">
        <f>3/24000000*OO[[#This Row],[138 (06JUL1985 03:00:00)-Water Temperature (C)]]*OO[[#This Row],[80]]</f>
        <v>3.3403104939150005E-3</v>
      </c>
      <c r="CE523" s="10">
        <f>3/24000000*OO[[#This Row],[139 (06JUL1985 06:00:00)-Water Temperature (C)]]*OO[[#This Row],[81]]</f>
        <v>3.9571367977212502E-3</v>
      </c>
      <c r="CF523" s="10">
        <f>3/24000000*OO[[#This Row],[140 (06JUL1985 09:00:00)-Water Temperature (C)]]*OO[[#This Row],[82]]</f>
        <v>4.6531649097674996E-3</v>
      </c>
      <c r="CG523" s="10">
        <f>3/24000000*OO[[#This Row],[141 (06JUL1985 12:00:00)-Water Temperature (C)]]*OO[[#This Row],[83]]</f>
        <v>5.4431974819815002E-3</v>
      </c>
      <c r="CH523" s="10">
        <f>3/24000000*OO[[#This Row],[142 (06JUL1985 15:00:00)-Water Temperature (C)]]*OO[[#This Row],[84]]</f>
        <v>6.3013002618899994E-3</v>
      </c>
      <c r="CI523" s="10">
        <f>3/24000000*OO[[#This Row],[143 (06JUL1985 18:00:00)-Water Temperature (C)]]*OO[[#This Row],[85]]</f>
        <v>7.2200835766349988E-3</v>
      </c>
      <c r="CJ523" s="10">
        <f>3/24000000*OO[[#This Row],[144 (06JUL1985 21:00:00)-Water Temperature (C)]]*OO[[#This Row],[86]]</f>
        <v>8.1769038146375008E-3</v>
      </c>
      <c r="CK523" s="10">
        <f>3/24000000*OO[[#This Row],[145 (07JUL1985 00:00:00)-Water Temperature (C)]]*OO[[#This Row],[87]]</f>
        <v>9.1433135416162485E-3</v>
      </c>
      <c r="CL523" s="10">
        <f>3/24000000*OO[[#This Row],[146 (07JUL1985 03:00:00)-Water Temperature (C)]]*OO[[#This Row],[88]]</f>
        <v>1.0159373967489999E-2</v>
      </c>
      <c r="CM523" s="10">
        <f>3/24000000*OO[[#This Row],[147 (07JUL1985 06:00:00)-Water Temperature (C)]]*OO[[#This Row],[89]]</f>
        <v>1.122930718594875E-2</v>
      </c>
      <c r="CN523" s="10">
        <f>3/24000000*OO[[#This Row],[148 (07JUL1985 09:00:00)-Water Temperature (C)]]*OO[[#This Row],[90]]</f>
        <v>1.24108462712325E-2</v>
      </c>
      <c r="CO523" s="10">
        <f>3/24000000*OO[[#This Row],[149 (07JUL1985 12:00:00)-Water Temperature (C)]]*OO[[#This Row],[91]]</f>
        <v>1.3675216951856251E-2</v>
      </c>
      <c r="CP523" s="10">
        <f>3/24000000*OO[[#This Row],[150 (07JUL1985 15:00:00)-Water Temperature (C)]]*OO[[#This Row],[92]]</f>
        <v>1.5065889457804998E-2</v>
      </c>
      <c r="CQ523" s="10">
        <f>3/24000000*OO[[#This Row],[151 (07JUL1985 18:00:00)-Water Temperature (C)]]*OO[[#This Row],[93]]</f>
        <v>1.6558127296679999E-2</v>
      </c>
      <c r="CR523" s="10">
        <f>3/24000000*OO[[#This Row],[152 (07JUL1985 21:00:00)-Water Temperature (C)]]*OO[[#This Row],[94]]</f>
        <v>1.7959596383903747E-2</v>
      </c>
      <c r="CS523" s="10">
        <f>3/24000000*OO[[#This Row],[153 (08JUL1985 00:00:00)-Water Temperature (C)]]*OO[[#This Row],[95]]</f>
        <v>1.9195974568593746E-2</v>
      </c>
      <c r="CT523" s="10">
        <f>3/24000000*OO[[#This Row],[154 (08JUL1985 03:00:00)-Water Temperature (C)]]*OO[[#This Row],[96]]</f>
        <v>2.0437846955711252E-2</v>
      </c>
      <c r="CU523" s="10">
        <f>3/24000000*OO[[#This Row],[155 (08JUL1985 06:00:00)-Water Temperature (C)]]*OO[[#This Row],[97]]</f>
        <v>2.1721279790639998E-2</v>
      </c>
      <c r="CV523" s="10">
        <f>3/24000000*OO[[#This Row],[156 (08JUL1985 09:00:00)-Water Temperature (C)]]*OO[[#This Row],[98]]</f>
        <v>2.3155517114632498E-2</v>
      </c>
      <c r="CW523" s="10">
        <f>3/24000000*OO[[#This Row],[157 (08JUL1985 12:00:00)-Water Temperature (C)]]*OO[[#This Row],[99]]</f>
        <v>2.4563091241856249E-2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0</v>
      </c>
      <c r="AF524" s="10">
        <f>3/24000000*OO[[#This Row],[88 (29JUN1985 21:00:00)-Water Temperature (C)]]*OO[[#This Row],[30]]</f>
        <v>0</v>
      </c>
      <c r="AG524" s="10">
        <f>3/24000000*OO[[#This Row],[89 (30JUN1985 00:00:00)-Water Temperature (C)]]*OO[[#This Row],[31]]</f>
        <v>0</v>
      </c>
      <c r="AH524" s="10">
        <f>3/24000000*OO[[#This Row],[90 (30JUN1985 03:00:00)-Water Temperature (C)]]*OO[[#This Row],[32]]</f>
        <v>0</v>
      </c>
      <c r="AI524" s="10">
        <f>3/24000000*OO[[#This Row],[91 (30JUN1985 06:00:00)-Water Temperature (C)]]*OO[[#This Row],[33]]</f>
        <v>0</v>
      </c>
      <c r="AJ524" s="10">
        <f>3/24000000*OO[[#This Row],[92 (30JUN1985 09:00:00)-Water Temperature (C)]]*OO[[#This Row],[34]]</f>
        <v>1.0565861997599999E-43</v>
      </c>
      <c r="AK524" s="10">
        <f>3/24000000*OO[[#This Row],[93 (30JUN1985 12:00:00)-Water Temperature (C)]]*OO[[#This Row],[35]]</f>
        <v>3.5239856920679999E-40</v>
      </c>
      <c r="AL524" s="10">
        <f>3/24000000*OO[[#This Row],[94 (30JUN1985 15:00:00)-Water Temperature (C)]]*OO[[#This Row],[36]]</f>
        <v>5.1145993548000001E-37</v>
      </c>
      <c r="AM524" s="10">
        <f>3/24000000*OO[[#This Row],[95 (30JUN1985 18:00:00)-Water Temperature (C)]]*OO[[#This Row],[37]]</f>
        <v>3.6828118312347492E-34</v>
      </c>
      <c r="AN524" s="10">
        <f>3/24000000*OO[[#This Row],[96 (30JUN1985 21:00:00)-Water Temperature (C)]]*OO[[#This Row],[38]]</f>
        <v>1.4286526876469997E-31</v>
      </c>
      <c r="AO524" s="10">
        <f>3/24000000*OO[[#This Row],[97 (01JUL1985 00:00:00)-Water Temperature (C)]]*OO[[#This Row],[39]]</f>
        <v>3.2431691347672498E-29</v>
      </c>
      <c r="AP524" s="10">
        <f>3/24000000*OO[[#This Row],[98 (01JUL1985 03:00:00)-Water Temperature (C)]]*OO[[#This Row],[40]]</f>
        <v>4.6061431377401254E-27</v>
      </c>
      <c r="AQ524" s="10">
        <f>3/24000000*OO[[#This Row],[99 (01JUL1985 06:00:00)-Water Temperature (C)]]*OO[[#This Row],[41]]</f>
        <v>4.3298939857112492E-25</v>
      </c>
      <c r="AR524" s="10">
        <f>3/24000000*OO[[#This Row],[100 (01JUL1985 09:00:00)-Water Temperature (C)]]*OO[[#This Row],[42]]</f>
        <v>2.8229955338059993E-23</v>
      </c>
      <c r="AS524" s="10">
        <f>3/24000000*OO[[#This Row],[101 (01JUL1985 12:00:00)-Water Temperature (C)]]*OO[[#This Row],[43]]</f>
        <v>1.3125376557215001E-21</v>
      </c>
      <c r="AT524" s="10">
        <f>3/24000000*OO[[#This Row],[102 (01JUL1985 15:00:00)-Water Temperature (C)]]*OO[[#This Row],[44]]</f>
        <v>4.4776890670957501E-20</v>
      </c>
      <c r="AU524" s="10">
        <f>3/24000000*OO[[#This Row],[103 (01JUL1985 18:00:00)-Water Temperature (C)]]*OO[[#This Row],[45]]</f>
        <v>1.14354818243625E-18</v>
      </c>
      <c r="AV524" s="10">
        <f>3/24000000*OO[[#This Row],[104 (01JUL1985 21:00:00)-Water Temperature (C)]]*OO[[#This Row],[46]]</f>
        <v>2.2453656246414998E-17</v>
      </c>
      <c r="AW524" s="10">
        <f>3/24000000*OO[[#This Row],[105 (02JUL1985 00:00:00)-Water Temperature (C)]]*OO[[#This Row],[47]]</f>
        <v>3.4606861642394997E-16</v>
      </c>
      <c r="AX524" s="10">
        <f>3/24000000*OO[[#This Row],[106 (02JUL1985 03:00:00)-Water Temperature (C)]]*OO[[#This Row],[48]]</f>
        <v>4.279905705994624E-15</v>
      </c>
      <c r="AY524" s="10">
        <f>3/24000000*OO[[#This Row],[107 (02JUL1985 06:00:00)-Water Temperature (C)]]*OO[[#This Row],[49]]</f>
        <v>4.3402887619984997E-14</v>
      </c>
      <c r="AZ524" s="10">
        <f>3/24000000*OO[[#This Row],[108 (02JUL1985 09:00:00)-Water Temperature (C)]]*OO[[#This Row],[50]]</f>
        <v>3.6959727594903749E-13</v>
      </c>
      <c r="BA524" s="10">
        <f>3/24000000*OO[[#This Row],[109 (02JUL1985 12:00:00)-Water Temperature (C)]]*OO[[#This Row],[51]]</f>
        <v>2.6600879181205002E-12</v>
      </c>
      <c r="BB524" s="10">
        <f>3/24000000*OO[[#This Row],[110 (02JUL1985 15:00:00)-Water Temperature (C)]]*OO[[#This Row],[52]]</f>
        <v>1.6386655297918748E-11</v>
      </c>
      <c r="BC524" s="10">
        <f>3/24000000*OO[[#This Row],[111 (02JUL1985 18:00:00)-Water Temperature (C)]]*OO[[#This Row],[53]]</f>
        <v>8.7105767851199989E-11</v>
      </c>
      <c r="BD524" s="10">
        <f>3/24000000*OO[[#This Row],[112 (02JUL1985 21:00:00)-Water Temperature (C)]]*OO[[#This Row],[54]]</f>
        <v>4.0170064063028746E-10</v>
      </c>
      <c r="BE524" s="10">
        <f>3/24000000*OO[[#This Row],[113 (03JUL1985 00:00:00)-Water Temperature (C)]]*OO[[#This Row],[55]]</f>
        <v>1.6347902331419999E-9</v>
      </c>
      <c r="BF524" s="10">
        <f>3/24000000*OO[[#This Row],[114 (03JUL1985 03:00:00)-Water Temperature (C)]]*OO[[#This Row],[56]]</f>
        <v>5.9390357746999995E-9</v>
      </c>
      <c r="BG524" s="10">
        <f>3/24000000*OO[[#This Row],[115 (03JUL1985 06:00:00)-Water Temperature (C)]]*OO[[#This Row],[57]]</f>
        <v>1.95120058497525E-8</v>
      </c>
      <c r="BH524" s="10">
        <f>3/24000000*OO[[#This Row],[116 (03JUL1985 09:00:00)-Water Temperature (C)]]*OO[[#This Row],[58]]</f>
        <v>5.8908793321200001E-8</v>
      </c>
      <c r="BI524" s="10">
        <f>3/24000000*OO[[#This Row],[117 (03JUL1985 12:00:00)-Water Temperature (C)]]*OO[[#This Row],[59]]</f>
        <v>1.647104807194E-7</v>
      </c>
      <c r="BJ524" s="10">
        <f>3/24000000*OO[[#This Row],[118 (03JUL1985 15:00:00)-Water Temperature (C)]]*OO[[#This Row],[60]]</f>
        <v>4.2652467784162497E-7</v>
      </c>
      <c r="BK524" s="10">
        <f>3/24000000*OO[[#This Row],[119 (03JUL1985 18:00:00)-Water Temperature (C)]]*OO[[#This Row],[61]]</f>
        <v>1.014950785878E-6</v>
      </c>
      <c r="BL524" s="10">
        <f>3/24000000*OO[[#This Row],[120 (03JUL1985 21:00:00)-Water Temperature (C)]]*OO[[#This Row],[62]]</f>
        <v>2.2270779885702497E-6</v>
      </c>
      <c r="BM524" s="10">
        <f>3/24000000*OO[[#This Row],[121 (04JUL1985 00:00:00)-Water Temperature (C)]]*OO[[#This Row],[63]]</f>
        <v>4.5660571412299996E-6</v>
      </c>
      <c r="BN524" s="10">
        <f>3/24000000*OO[[#This Row],[122 (04JUL1985 03:00:00)-Water Temperature (C)]]*OO[[#This Row],[64]]</f>
        <v>8.8316815889624998E-6</v>
      </c>
      <c r="BO524" s="10">
        <f>3/24000000*OO[[#This Row],[123 (04JUL1985 06:00:00)-Water Temperature (C)]]*OO[[#This Row],[65]]</f>
        <v>1.621256836516125E-5</v>
      </c>
      <c r="BP524" s="10">
        <f>3/24000000*OO[[#This Row],[124 (04JUL1985 09:00:00)-Water Temperature (C)]]*OO[[#This Row],[66]]</f>
        <v>2.85709396739975E-5</v>
      </c>
      <c r="BQ524" s="10">
        <f>3/24000000*OO[[#This Row],[125 (04JUL1985 12:00:00)-Water Temperature (C)]]*OO[[#This Row],[67]]</f>
        <v>4.8179610889856252E-5</v>
      </c>
      <c r="BR524" s="10">
        <f>3/24000000*OO[[#This Row],[126 (04JUL1985 15:00:00)-Water Temperature (C)]]*OO[[#This Row],[68]]</f>
        <v>7.7657520044912507E-5</v>
      </c>
      <c r="BS524" s="10">
        <f>3/24000000*OO[[#This Row],[127 (04JUL1985 18:00:00)-Water Temperature (C)]]*OO[[#This Row],[69]]</f>
        <v>1.2037115121849999E-4</v>
      </c>
      <c r="BT524" s="10">
        <f>3/24000000*OO[[#This Row],[128 (04JUL1985 21:00:00)-Water Temperature (C)]]*OO[[#This Row],[70]]</f>
        <v>1.8049206518429999E-4</v>
      </c>
      <c r="BU524" s="10">
        <f>3/24000000*OO[[#This Row],[129 (05JUL1985 00:00:00)-Water Temperature (C)]]*OO[[#This Row],[71]]</f>
        <v>2.6207786986342499E-4</v>
      </c>
      <c r="BV524" s="10">
        <f>3/24000000*OO[[#This Row],[130 (05JUL1985 03:00:00)-Water Temperature (C)]]*OO[[#This Row],[72]]</f>
        <v>3.697919103667875E-4</v>
      </c>
      <c r="BW524" s="10">
        <f>3/24000000*OO[[#This Row],[131 (05JUL1985 06:00:00)-Water Temperature (C)]]*OO[[#This Row],[73]]</f>
        <v>5.0854370042644999E-4</v>
      </c>
      <c r="BX524" s="10">
        <f>3/24000000*OO[[#This Row],[132 (05JUL1985 09:00:00)-Water Temperature (C)]]*OO[[#This Row],[74]]</f>
        <v>6.8898610232750004E-4</v>
      </c>
      <c r="BY524" s="10">
        <f>3/24000000*OO[[#This Row],[133 (05JUL1985 12:00:00)-Water Temperature (C)]]*OO[[#This Row],[75]]</f>
        <v>9.2488070011225007E-4</v>
      </c>
      <c r="BZ524" s="10">
        <f>3/24000000*OO[[#This Row],[134 (05JUL1985 15:00:00)-Water Temperature (C)]]*OO[[#This Row],[76]]</f>
        <v>1.2261994601287501E-3</v>
      </c>
      <c r="CA524" s="10">
        <f>3/24000000*OO[[#This Row],[135 (05JUL1985 18:00:00)-Water Temperature (C)]]*OO[[#This Row],[77]]</f>
        <v>1.5836454508874999E-3</v>
      </c>
      <c r="CB524" s="10">
        <f>3/24000000*OO[[#This Row],[136 (05JUL1985 21:00:00)-Water Temperature (C)]]*OO[[#This Row],[78]]</f>
        <v>1.9810351641386249E-3</v>
      </c>
      <c r="CC524" s="10">
        <f>3/24000000*OO[[#This Row],[137 (06JUL1985 00:00:00)-Water Temperature (C)]]*OO[[#This Row],[79]]</f>
        <v>2.4266437292800001E-3</v>
      </c>
      <c r="CD524" s="10">
        <f>3/24000000*OO[[#This Row],[138 (06JUL1985 03:00:00)-Water Temperature (C)]]*OO[[#This Row],[80]]</f>
        <v>2.9345706935540003E-3</v>
      </c>
      <c r="CE524" s="10">
        <f>3/24000000*OO[[#This Row],[139 (06JUL1985 06:00:00)-Water Temperature (C)]]*OO[[#This Row],[81]]</f>
        <v>3.5032080417435E-3</v>
      </c>
      <c r="CF524" s="10">
        <f>3/24000000*OO[[#This Row],[140 (06JUL1985 09:00:00)-Water Temperature (C)]]*OO[[#This Row],[82]]</f>
        <v>4.1497121225999994E-3</v>
      </c>
      <c r="CG524" s="10">
        <f>3/24000000*OO[[#This Row],[141 (06JUL1985 12:00:00)-Water Temperature (C)]]*OO[[#This Row],[83]]</f>
        <v>4.8882125751333744E-3</v>
      </c>
      <c r="CH524" s="10">
        <f>3/24000000*OO[[#This Row],[142 (06JUL1985 15:00:00)-Water Temperature (C)]]*OO[[#This Row],[84]]</f>
        <v>5.6966161678659996E-3</v>
      </c>
      <c r="CI524" s="10">
        <f>3/24000000*OO[[#This Row],[143 (06JUL1985 18:00:00)-Water Temperature (C)]]*OO[[#This Row],[85]]</f>
        <v>6.5693155725974998E-3</v>
      </c>
      <c r="CJ524" s="10">
        <f>3/24000000*OO[[#This Row],[144 (06JUL1985 21:00:00)-Water Temperature (C)]]*OO[[#This Row],[86]]</f>
        <v>7.4858225341687488E-3</v>
      </c>
      <c r="CK524" s="10">
        <f>3/24000000*OO[[#This Row],[145 (07JUL1985 00:00:00)-Water Temperature (C)]]*OO[[#This Row],[87]]</f>
        <v>8.4208418764200009E-3</v>
      </c>
      <c r="CL524" s="10">
        <f>3/24000000*OO[[#This Row],[146 (07JUL1985 03:00:00)-Water Temperature (C)]]*OO[[#This Row],[88]]</f>
        <v>9.4106367431824999E-3</v>
      </c>
      <c r="CM524" s="10">
        <f>3/24000000*OO[[#This Row],[147 (07JUL1985 06:00:00)-Water Temperature (C)]]*OO[[#This Row],[89]]</f>
        <v>1.045935072026625E-2</v>
      </c>
      <c r="CN524" s="10">
        <f>3/24000000*OO[[#This Row],[148 (07JUL1985 09:00:00)-Water Temperature (C)]]*OO[[#This Row],[90]]</f>
        <v>1.1620844670003749E-2</v>
      </c>
      <c r="CO524" s="10">
        <f>3/24000000*OO[[#This Row],[149 (07JUL1985 12:00:00)-Water Temperature (C)]]*OO[[#This Row],[91]]</f>
        <v>1.28691502430625E-2</v>
      </c>
      <c r="CP524" s="10">
        <f>3/24000000*OO[[#This Row],[150 (07JUL1985 15:00:00)-Water Temperature (C)]]*OO[[#This Row],[92]]</f>
        <v>1.4245223293825E-2</v>
      </c>
      <c r="CQ524" s="10">
        <f>3/24000000*OO[[#This Row],[151 (07JUL1985 18:00:00)-Water Temperature (C)]]*OO[[#This Row],[93]]</f>
        <v>1.5726895254367497E-2</v>
      </c>
      <c r="CR524" s="10">
        <f>3/24000000*OO[[#This Row],[152 (07JUL1985 21:00:00)-Water Temperature (C)]]*OO[[#This Row],[94]]</f>
        <v>1.7133325897815001E-2</v>
      </c>
      <c r="CS524" s="10">
        <f>3/24000000*OO[[#This Row],[153 (08JUL1985 00:00:00)-Water Temperature (C)]]*OO[[#This Row],[95]]</f>
        <v>1.8393688650637497E-2</v>
      </c>
      <c r="CT524" s="10">
        <f>3/24000000*OO[[#This Row],[154 (08JUL1985 03:00:00)-Water Temperature (C)]]*OO[[#This Row],[96]]</f>
        <v>1.9667640478327503E-2</v>
      </c>
      <c r="CU524" s="10">
        <f>3/24000000*OO[[#This Row],[155 (08JUL1985 06:00:00)-Water Temperature (C)]]*OO[[#This Row],[97]]</f>
        <v>2.0988345693102498E-2</v>
      </c>
      <c r="CV524" s="10">
        <f>3/24000000*OO[[#This Row],[156 (08JUL1985 09:00:00)-Water Temperature (C)]]*OO[[#This Row],[98]]</f>
        <v>2.2461584029391246E-2</v>
      </c>
      <c r="CW524" s="10">
        <f>3/24000000*OO[[#This Row],[157 (08JUL1985 12:00:00)-Water Temperature (C)]]*OO[[#This Row],[99]]</f>
        <v>2.3916089773357501E-2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0</v>
      </c>
      <c r="AF525" s="10">
        <f>3/24000000*OO[[#This Row],[88 (29JUN1985 21:00:00)-Water Temperature (C)]]*OO[[#This Row],[30]]</f>
        <v>0</v>
      </c>
      <c r="AG525" s="10">
        <f>3/24000000*OO[[#This Row],[89 (30JUN1985 00:00:00)-Water Temperature (C)]]*OO[[#This Row],[31]]</f>
        <v>0</v>
      </c>
      <c r="AH525" s="10">
        <f>3/24000000*OO[[#This Row],[90 (30JUN1985 03:00:00)-Water Temperature (C)]]*OO[[#This Row],[32]]</f>
        <v>0</v>
      </c>
      <c r="AI525" s="10">
        <f>3/24000000*OO[[#This Row],[91 (30JUN1985 06:00:00)-Water Temperature (C)]]*OO[[#This Row],[33]]</f>
        <v>0</v>
      </c>
      <c r="AJ525" s="10">
        <f>3/24000000*OO[[#This Row],[92 (30JUN1985 09:00:00)-Water Temperature (C)]]*OO[[#This Row],[34]]</f>
        <v>0</v>
      </c>
      <c r="AK525" s="10">
        <f>3/24000000*OO[[#This Row],[93 (30JUN1985 12:00:00)-Water Temperature (C)]]*OO[[#This Row],[35]]</f>
        <v>1.1643348253267499E-40</v>
      </c>
      <c r="AL525" s="10">
        <f>3/24000000*OO[[#This Row],[94 (30JUN1985 15:00:00)-Water Temperature (C)]]*OO[[#This Row],[36]]</f>
        <v>1.7775475081634997E-37</v>
      </c>
      <c r="AM525" s="10">
        <f>3/24000000*OO[[#This Row],[95 (30JUN1985 18:00:00)-Water Temperature (C)]]*OO[[#This Row],[37]]</f>
        <v>1.341637466526E-34</v>
      </c>
      <c r="AN525" s="10">
        <f>3/24000000*OO[[#This Row],[96 (30JUN1985 21:00:00)-Water Temperature (C)]]*OO[[#This Row],[38]]</f>
        <v>5.4412584734749998E-32</v>
      </c>
      <c r="AO525" s="10">
        <f>3/24000000*OO[[#This Row],[97 (01JUL1985 00:00:00)-Water Temperature (C)]]*OO[[#This Row],[39]]</f>
        <v>1.2876421744818748E-29</v>
      </c>
      <c r="AP525" s="10">
        <f>3/24000000*OO[[#This Row],[98 (01JUL1985 03:00:00)-Water Temperature (C)]]*OO[[#This Row],[40]]</f>
        <v>1.90197570585E-27</v>
      </c>
      <c r="AQ525" s="10">
        <f>3/24000000*OO[[#This Row],[99 (01JUL1985 06:00:00)-Water Temperature (C)]]*OO[[#This Row],[41]]</f>
        <v>1.8552582863027501E-25</v>
      </c>
      <c r="AR525" s="10">
        <f>3/24000000*OO[[#This Row],[100 (01JUL1985 09:00:00)-Water Temperature (C)]]*OO[[#This Row],[42]]</f>
        <v>1.2530317893203751E-23</v>
      </c>
      <c r="AS525" s="10">
        <f>3/24000000*OO[[#This Row],[101 (01JUL1985 12:00:00)-Water Temperature (C)]]*OO[[#This Row],[43]]</f>
        <v>6.0255848781974995E-22</v>
      </c>
      <c r="AT525" s="10">
        <f>3/24000000*OO[[#This Row],[102 (01JUL1985 15:00:00)-Water Temperature (C)]]*OO[[#This Row],[44]]</f>
        <v>2.1232808672487503E-20</v>
      </c>
      <c r="AU525" s="10">
        <f>3/24000000*OO[[#This Row],[103 (01JUL1985 18:00:00)-Water Temperature (C)]]*OO[[#This Row],[45]]</f>
        <v>5.5955597539699992E-19</v>
      </c>
      <c r="AV525" s="10">
        <f>3/24000000*OO[[#This Row],[104 (01JUL1985 21:00:00)-Water Temperature (C)]]*OO[[#This Row],[46]]</f>
        <v>1.1326193864684999E-17</v>
      </c>
      <c r="AW525" s="10">
        <f>3/24000000*OO[[#This Row],[105 (02JUL1985 00:00:00)-Water Temperature (C)]]*OO[[#This Row],[47]]</f>
        <v>1.7979159371339998E-16</v>
      </c>
      <c r="AX525" s="10">
        <f>3/24000000*OO[[#This Row],[106 (02JUL1985 03:00:00)-Water Temperature (C)]]*OO[[#This Row],[48]]</f>
        <v>2.2878791761220002E-15</v>
      </c>
      <c r="AY525" s="10">
        <f>3/24000000*OO[[#This Row],[107 (02JUL1985 06:00:00)-Water Temperature (C)]]*OO[[#This Row],[49]]</f>
        <v>2.3846919514805001E-14</v>
      </c>
      <c r="AZ525" s="10">
        <f>3/24000000*OO[[#This Row],[108 (02JUL1985 09:00:00)-Water Temperature (C)]]*OO[[#This Row],[50]]</f>
        <v>2.0851253628108751E-13</v>
      </c>
      <c r="BA525" s="10">
        <f>3/24000000*OO[[#This Row],[109 (02JUL1985 12:00:00)-Water Temperature (C)]]*OO[[#This Row],[51]]</f>
        <v>1.539575868241125E-12</v>
      </c>
      <c r="BB525" s="10">
        <f>3/24000000*OO[[#This Row],[110 (02JUL1985 15:00:00)-Water Temperature (C)]]*OO[[#This Row],[52]]</f>
        <v>9.7190247184875002E-12</v>
      </c>
      <c r="BC525" s="10">
        <f>3/24000000*OO[[#This Row],[111 (02JUL1985 18:00:00)-Water Temperature (C)]]*OO[[#This Row],[53]]</f>
        <v>5.2900592795187495E-11</v>
      </c>
      <c r="BD525" s="10">
        <f>3/24000000*OO[[#This Row],[112 (02JUL1985 21:00:00)-Water Temperature (C)]]*OO[[#This Row],[54]]</f>
        <v>2.4964649751937497E-10</v>
      </c>
      <c r="BE525" s="10">
        <f>3/24000000*OO[[#This Row],[113 (03JUL1985 00:00:00)-Water Temperature (C)]]*OO[[#This Row],[55]]</f>
        <v>1.0388023017399999E-9</v>
      </c>
      <c r="BF525" s="10">
        <f>3/24000000*OO[[#This Row],[114 (03JUL1985 03:00:00)-Water Temperature (C)]]*OO[[#This Row],[56]]</f>
        <v>3.8559544065112501E-9</v>
      </c>
      <c r="BG525" s="10">
        <f>3/24000000*OO[[#This Row],[115 (03JUL1985 06:00:00)-Water Temperature (C)]]*OO[[#This Row],[57]]</f>
        <v>1.2932040183125E-8</v>
      </c>
      <c r="BH525" s="10">
        <f>3/24000000*OO[[#This Row],[116 (03JUL1985 09:00:00)-Water Temperature (C)]]*OO[[#This Row],[58]]</f>
        <v>3.9824746263179992E-8</v>
      </c>
      <c r="BI525" s="10">
        <f>3/24000000*OO[[#This Row],[117 (03JUL1985 12:00:00)-Water Temperature (C)]]*OO[[#This Row],[59]]</f>
        <v>1.1348957963475001E-7</v>
      </c>
      <c r="BJ525" s="10">
        <f>3/24000000*OO[[#This Row],[118 (03JUL1985 15:00:00)-Water Temperature (C)]]*OO[[#This Row],[60]]</f>
        <v>2.9935254487087503E-7</v>
      </c>
      <c r="BK525" s="10">
        <f>3/24000000*OO[[#This Row],[119 (03JUL1985 18:00:00)-Water Temperature (C)]]*OO[[#This Row],[61]]</f>
        <v>7.2526541409887497E-7</v>
      </c>
      <c r="BL525" s="10">
        <f>3/24000000*OO[[#This Row],[120 (03JUL1985 21:00:00)-Water Temperature (C)]]*OO[[#This Row],[62]]</f>
        <v>1.61936840675225E-6</v>
      </c>
      <c r="BM525" s="10">
        <f>3/24000000*OO[[#This Row],[121 (04JUL1985 00:00:00)-Water Temperature (C)]]*OO[[#This Row],[63]]</f>
        <v>3.3759541408795002E-6</v>
      </c>
      <c r="BN525" s="10">
        <f>3/24000000*OO[[#This Row],[122 (04JUL1985 03:00:00)-Water Temperature (C)]]*OO[[#This Row],[64]]</f>
        <v>6.6353564632950006E-6</v>
      </c>
      <c r="BO525" s="10">
        <f>3/24000000*OO[[#This Row],[123 (04JUL1985 06:00:00)-Water Temperature (C)]]*OO[[#This Row],[65]]</f>
        <v>1.236910680967E-5</v>
      </c>
      <c r="BP525" s="10">
        <f>3/24000000*OO[[#This Row],[124 (04JUL1985 09:00:00)-Water Temperature (C)]]*OO[[#This Row],[66]]</f>
        <v>2.2117622930287497E-5</v>
      </c>
      <c r="BQ525" s="10">
        <f>3/24000000*OO[[#This Row],[125 (04JUL1985 12:00:00)-Water Temperature (C)]]*OO[[#This Row],[67]]</f>
        <v>3.7829501821064994E-5</v>
      </c>
      <c r="BR525" s="10">
        <f>3/24000000*OO[[#This Row],[126 (04JUL1985 15:00:00)-Water Temperature (C)]]*OO[[#This Row],[68]]</f>
        <v>6.1804719040487504E-5</v>
      </c>
      <c r="BS525" s="10">
        <f>3/24000000*OO[[#This Row],[127 (04JUL1985 18:00:00)-Water Temperature (C)]]*OO[[#This Row],[69]]</f>
        <v>9.7047786896812516E-5</v>
      </c>
      <c r="BT525" s="10">
        <f>3/24000000*OO[[#This Row],[128 (04JUL1985 21:00:00)-Water Temperature (C)]]*OO[[#This Row],[70]]</f>
        <v>1.4733864953491249E-4</v>
      </c>
      <c r="BU525" s="10">
        <f>3/24000000*OO[[#This Row],[129 (05JUL1985 00:00:00)-Water Temperature (C)]]*OO[[#This Row],[71]]</f>
        <v>2.1649420488779999E-4</v>
      </c>
      <c r="BV525" s="10">
        <f>3/24000000*OO[[#This Row],[130 (05JUL1985 03:00:00)-Water Temperature (C)]]*OO[[#This Row],[72]]</f>
        <v>3.0896314620962502E-4</v>
      </c>
      <c r="BW525" s="10">
        <f>3/24000000*OO[[#This Row],[131 (05JUL1985 06:00:00)-Water Temperature (C)]]*OO[[#This Row],[73]]</f>
        <v>4.2952156964215E-4</v>
      </c>
      <c r="BX525" s="10">
        <f>3/24000000*OO[[#This Row],[132 (05JUL1985 09:00:00)-Water Temperature (C)]]*OO[[#This Row],[74]]</f>
        <v>5.87858816453625E-4</v>
      </c>
      <c r="BY525" s="10">
        <f>3/24000000*OO[[#This Row],[133 (05JUL1985 12:00:00)-Water Temperature (C)]]*OO[[#This Row],[75]]</f>
        <v>7.9669538543850017E-4</v>
      </c>
      <c r="BZ525" s="10">
        <f>3/24000000*OO[[#This Row],[134 (05JUL1985 15:00:00)-Water Temperature (C)]]*OO[[#This Row],[76]]</f>
        <v>1.0659703744462499E-3</v>
      </c>
      <c r="CA525" s="10">
        <f>3/24000000*OO[[#This Row],[135 (05JUL1985 18:00:00)-Water Temperature (C)]]*OO[[#This Row],[77]]</f>
        <v>1.3892122703655001E-3</v>
      </c>
      <c r="CB525" s="10">
        <f>3/24000000*OO[[#This Row],[136 (05JUL1985 21:00:00)-Water Temperature (C)]]*OO[[#This Row],[78]]</f>
        <v>1.75321690609275E-3</v>
      </c>
      <c r="CC525" s="10">
        <f>3/24000000*OO[[#This Row],[137 (06JUL1985 00:00:00)-Water Temperature (C)]]*OO[[#This Row],[79]]</f>
        <v>2.1654443860945E-3</v>
      </c>
      <c r="CD525" s="10">
        <f>3/24000000*OO[[#This Row],[138 (06JUL1985 03:00:00)-Water Temperature (C)]]*OO[[#This Row],[80]]</f>
        <v>2.6393744188545E-3</v>
      </c>
      <c r="CE525" s="10">
        <f>3/24000000*OO[[#This Row],[139 (06JUL1985 06:00:00)-Water Temperature (C)]]*OO[[#This Row],[81]]</f>
        <v>3.1746419189981247E-3</v>
      </c>
      <c r="CF525" s="10">
        <f>3/24000000*OO[[#This Row],[140 (06JUL1985 09:00:00)-Water Temperature (C)]]*OO[[#This Row],[82]]</f>
        <v>3.7872683940161247E-3</v>
      </c>
      <c r="CG525" s="10">
        <f>3/24000000*OO[[#This Row],[141 (06JUL1985 12:00:00)-Water Temperature (C)]]*OO[[#This Row],[83]]</f>
        <v>4.4912654409550003E-3</v>
      </c>
      <c r="CH525" s="10">
        <f>3/24000000*OO[[#This Row],[142 (06JUL1985 15:00:00)-Water Temperature (C)]]*OO[[#This Row],[84]]</f>
        <v>5.2683867043664999E-3</v>
      </c>
      <c r="CI525" s="10">
        <f>3/24000000*OO[[#This Row],[143 (06JUL1985 18:00:00)-Water Temperature (C)]]*OO[[#This Row],[85]]</f>
        <v>6.1132846759200006E-3</v>
      </c>
      <c r="CJ525" s="10">
        <f>3/24000000*OO[[#This Row],[144 (06JUL1985 21:00:00)-Water Temperature (C)]]*OO[[#This Row],[86]]</f>
        <v>7.0089302034787495E-3</v>
      </c>
      <c r="CK525" s="10">
        <f>3/24000000*OO[[#This Row],[145 (07JUL1985 00:00:00)-Water Temperature (C)]]*OO[[#This Row],[87]]</f>
        <v>7.9307846415000004E-3</v>
      </c>
      <c r="CL525" s="10">
        <f>3/24000000*OO[[#This Row],[146 (07JUL1985 03:00:00)-Water Temperature (C)]]*OO[[#This Row],[88]]</f>
        <v>8.9122527571199994E-3</v>
      </c>
      <c r="CM525" s="10">
        <f>3/24000000*OO[[#This Row],[147 (07JUL1985 06:00:00)-Water Temperature (C)]]*OO[[#This Row],[89]]</f>
        <v>9.9579039343875003E-3</v>
      </c>
      <c r="CN525" s="10">
        <f>3/24000000*OO[[#This Row],[148 (07JUL1985 09:00:00)-Water Temperature (C)]]*OO[[#This Row],[90]]</f>
        <v>1.111881563409375E-2</v>
      </c>
      <c r="CO525" s="10">
        <f>3/24000000*OO[[#This Row],[149 (07JUL1985 12:00:00)-Water Temperature (C)]]*OO[[#This Row],[91]]</f>
        <v>1.2371612639264999E-2</v>
      </c>
      <c r="CP525" s="10">
        <f>3/24000000*OO[[#This Row],[150 (07JUL1985 15:00:00)-Water Temperature (C)]]*OO[[#This Row],[92]]</f>
        <v>1.375625506545E-2</v>
      </c>
      <c r="CQ525" s="10">
        <f>3/24000000*OO[[#This Row],[151 (07JUL1985 18:00:00)-Water Temperature (C)]]*OO[[#This Row],[93]]</f>
        <v>1.5252596225369999E-2</v>
      </c>
      <c r="CR525" s="10">
        <f>3/24000000*OO[[#This Row],[152 (07JUL1985 21:00:00)-Water Temperature (C)]]*OO[[#This Row],[94]]</f>
        <v>1.6691528909962498E-2</v>
      </c>
      <c r="CS525" s="10">
        <f>3/24000000*OO[[#This Row],[153 (08JUL1985 00:00:00)-Water Temperature (C)]]*OO[[#This Row],[95]]</f>
        <v>1.7996753745739998E-2</v>
      </c>
      <c r="CT525" s="10">
        <f>3/24000000*OO[[#This Row],[154 (08JUL1985 03:00:00)-Water Temperature (C)]]*OO[[#This Row],[96]]</f>
        <v>1.9321986195719999E-2</v>
      </c>
      <c r="CU525" s="10">
        <f>3/24000000*OO[[#This Row],[155 (08JUL1985 06:00:00)-Water Temperature (C)]]*OO[[#This Row],[97]]</f>
        <v>2.0699144404193751E-2</v>
      </c>
      <c r="CV525" s="10">
        <f>3/24000000*OO[[#This Row],[156 (08JUL1985 09:00:00)-Water Temperature (C)]]*OO[[#This Row],[98]]</f>
        <v>2.2231338328749999E-2</v>
      </c>
      <c r="CW525" s="10">
        <f>3/24000000*OO[[#This Row],[157 (08JUL1985 12:00:00)-Water Temperature (C)]]*OO[[#This Row],[99]]</f>
        <v>2.3758083161688748E-2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0</v>
      </c>
      <c r="AF526" s="10">
        <f>3/24000000*OO[[#This Row],[88 (29JUN1985 21:00:00)-Water Temperature (C)]]*OO[[#This Row],[30]]</f>
        <v>0</v>
      </c>
      <c r="AG526" s="10">
        <f>3/24000000*OO[[#This Row],[89 (30JUN1985 00:00:00)-Water Temperature (C)]]*OO[[#This Row],[31]]</f>
        <v>0</v>
      </c>
      <c r="AH526" s="10">
        <f>3/24000000*OO[[#This Row],[90 (30JUN1985 03:00:00)-Water Temperature (C)]]*OO[[#This Row],[32]]</f>
        <v>0</v>
      </c>
      <c r="AI526" s="10">
        <f>3/24000000*OO[[#This Row],[91 (30JUN1985 06:00:00)-Water Temperature (C)]]*OO[[#This Row],[33]]</f>
        <v>0</v>
      </c>
      <c r="AJ526" s="10">
        <f>3/24000000*OO[[#This Row],[92 (30JUN1985 09:00:00)-Water Temperature (C)]]*OO[[#This Row],[34]]</f>
        <v>0</v>
      </c>
      <c r="AK526" s="10">
        <f>3/24000000*OO[[#This Row],[93 (30JUN1985 12:00:00)-Water Temperature (C)]]*OO[[#This Row],[35]]</f>
        <v>3.9330840937262504E-41</v>
      </c>
      <c r="AL526" s="10">
        <f>3/24000000*OO[[#This Row],[94 (30JUN1985 15:00:00)-Water Temperature (C)]]*OO[[#This Row],[36]]</f>
        <v>6.3209364259199995E-38</v>
      </c>
      <c r="AM526" s="10">
        <f>3/24000000*OO[[#This Row],[95 (30JUN1985 18:00:00)-Water Temperature (C)]]*OO[[#This Row],[37]]</f>
        <v>5.001800127450001E-35</v>
      </c>
      <c r="AN526" s="10">
        <f>3/24000000*OO[[#This Row],[96 (30JUN1985 21:00:00)-Water Temperature (C)]]*OO[[#This Row],[38]]</f>
        <v>2.1204478864511255E-32</v>
      </c>
      <c r="AO526" s="10">
        <f>3/24000000*OO[[#This Row],[97 (01JUL1985 00:00:00)-Water Temperature (C)]]*OO[[#This Row],[39]]</f>
        <v>5.2296209015625001E-30</v>
      </c>
      <c r="AP526" s="10">
        <f>3/24000000*OO[[#This Row],[98 (01JUL1985 03:00:00)-Water Temperature (C)]]*OO[[#This Row],[40]]</f>
        <v>8.0321542471999995E-28</v>
      </c>
      <c r="AQ526" s="10">
        <f>3/24000000*OO[[#This Row],[99 (01JUL1985 06:00:00)-Water Temperature (C)]]*OO[[#This Row],[41]]</f>
        <v>8.1281450827499994E-26</v>
      </c>
      <c r="AR526" s="10">
        <f>3/24000000*OO[[#This Row],[100 (01JUL1985 09:00:00)-Water Temperature (C)]]*OO[[#This Row],[42]]</f>
        <v>5.6855947291199983E-24</v>
      </c>
      <c r="AS526" s="10">
        <f>3/24000000*OO[[#This Row],[101 (01JUL1985 12:00:00)-Water Temperature (C)]]*OO[[#This Row],[43]]</f>
        <v>2.82740256622125E-22</v>
      </c>
      <c r="AT526" s="10">
        <f>3/24000000*OO[[#This Row],[102 (01JUL1985 15:00:00)-Water Temperature (C)]]*OO[[#This Row],[44]]</f>
        <v>1.028988201787E-20</v>
      </c>
      <c r="AU526" s="10">
        <f>3/24000000*OO[[#This Row],[103 (01JUL1985 18:00:00)-Water Temperature (C)]]*OO[[#This Row],[45]]</f>
        <v>2.7979335187212504E-19</v>
      </c>
      <c r="AV526" s="10">
        <f>3/24000000*OO[[#This Row],[104 (01JUL1985 21:00:00)-Water Temperature (C)]]*OO[[#This Row],[46]]</f>
        <v>5.8376924814237493E-18</v>
      </c>
      <c r="AW526" s="10">
        <f>3/24000000*OO[[#This Row],[105 (02JUL1985 00:00:00)-Water Temperature (C)]]*OO[[#This Row],[47]]</f>
        <v>9.543251770762498E-17</v>
      </c>
      <c r="AX526" s="10">
        <f>3/24000000*OO[[#This Row],[106 (02JUL1985 03:00:00)-Water Temperature (C)]]*OO[[#This Row],[48]]</f>
        <v>1.2494637511706251E-15</v>
      </c>
      <c r="AY526" s="10">
        <f>3/24000000*OO[[#This Row],[107 (02JUL1985 06:00:00)-Water Temperature (C)]]*OO[[#This Row],[49]]</f>
        <v>1.338421694431875E-14</v>
      </c>
      <c r="AZ526" s="10">
        <f>3/24000000*OO[[#This Row],[108 (02JUL1985 09:00:00)-Water Temperature (C)]]*OO[[#This Row],[50]]</f>
        <v>1.201535303152E-13</v>
      </c>
      <c r="BA526" s="10">
        <f>3/24000000*OO[[#This Row],[109 (02JUL1985 12:00:00)-Water Temperature (C)]]*OO[[#This Row],[51]]</f>
        <v>9.1015651977862498E-13</v>
      </c>
      <c r="BB526" s="10">
        <f>3/24000000*OO[[#This Row],[110 (02JUL1985 15:00:00)-Water Temperature (C)]]*OO[[#This Row],[52]]</f>
        <v>5.8880780974462501E-12</v>
      </c>
      <c r="BC526" s="10">
        <f>3/24000000*OO[[#This Row],[111 (02JUL1985 18:00:00)-Water Temperature (C)]]*OO[[#This Row],[53]]</f>
        <v>3.2818653275937501E-11</v>
      </c>
      <c r="BD526" s="10">
        <f>3/24000000*OO[[#This Row],[112 (02JUL1985 21:00:00)-Water Temperature (C)]]*OO[[#This Row],[54]]</f>
        <v>1.58491205668675E-10</v>
      </c>
      <c r="BE526" s="10">
        <f>3/24000000*OO[[#This Row],[113 (03JUL1985 00:00:00)-Water Temperature (C)]]*OO[[#This Row],[55]]</f>
        <v>6.7431565421999989E-10</v>
      </c>
      <c r="BF526" s="10">
        <f>3/24000000*OO[[#This Row],[114 (03JUL1985 03:00:00)-Water Temperature (C)]]*OO[[#This Row],[56]]</f>
        <v>2.5574796751463746E-9</v>
      </c>
      <c r="BG526" s="10">
        <f>3/24000000*OO[[#This Row],[115 (03JUL1985 06:00:00)-Water Temperature (C)]]*OO[[#This Row],[57]]</f>
        <v>8.755453075290001E-9</v>
      </c>
      <c r="BH526" s="10">
        <f>3/24000000*OO[[#This Row],[116 (03JUL1985 09:00:00)-Water Temperature (C)]]*OO[[#This Row],[58]]</f>
        <v>2.7500309066418746E-8</v>
      </c>
      <c r="BI526" s="10">
        <f>3/24000000*OO[[#This Row],[117 (03JUL1985 12:00:00)-Water Temperature (C)]]*OO[[#This Row],[59]]</f>
        <v>7.9869021423787493E-8</v>
      </c>
      <c r="BJ526" s="10">
        <f>3/24000000*OO[[#This Row],[118 (03JUL1985 15:00:00)-Water Temperature (C)]]*OO[[#This Row],[60]]</f>
        <v>2.145883089289E-7</v>
      </c>
      <c r="BK526" s="10">
        <f>3/24000000*OO[[#This Row],[119 (03JUL1985 18:00:00)-Water Temperature (C)]]*OO[[#This Row],[61]]</f>
        <v>5.2935741152043753E-7</v>
      </c>
      <c r="BL526" s="10">
        <f>3/24000000*OO[[#This Row],[120 (03JUL1985 21:00:00)-Water Temperature (C)]]*OO[[#This Row],[62]]</f>
        <v>1.2027135664839999E-6</v>
      </c>
      <c r="BM526" s="10">
        <f>3/24000000*OO[[#This Row],[121 (04JUL1985 00:00:00)-Water Temperature (C)]]*OO[[#This Row],[63]]</f>
        <v>2.5494098126639998E-6</v>
      </c>
      <c r="BN526" s="10">
        <f>3/24000000*OO[[#This Row],[122 (04JUL1985 03:00:00)-Water Temperature (C)]]*OO[[#This Row],[64]]</f>
        <v>5.0915537100799994E-6</v>
      </c>
      <c r="BO526" s="10">
        <f>3/24000000*OO[[#This Row],[123 (04JUL1985 06:00:00)-Water Temperature (C)]]*OO[[#This Row],[65]]</f>
        <v>9.6372814286774993E-6</v>
      </c>
      <c r="BP526" s="10">
        <f>3/24000000*OO[[#This Row],[124 (04JUL1985 09:00:00)-Water Temperature (C)]]*OO[[#This Row],[66]]</f>
        <v>1.7483398779394999E-5</v>
      </c>
      <c r="BQ526" s="10">
        <f>3/24000000*OO[[#This Row],[125 (04JUL1985 12:00:00)-Water Temperature (C)]]*OO[[#This Row],[67]]</f>
        <v>3.0327184483343752E-5</v>
      </c>
      <c r="BR526" s="10">
        <f>3/24000000*OO[[#This Row],[126 (04JUL1985 15:00:00)-Water Temperature (C)]]*OO[[#This Row],[68]]</f>
        <v>5.0215204290206252E-5</v>
      </c>
      <c r="BS526" s="10">
        <f>3/24000000*OO[[#This Row],[127 (04JUL1985 18:00:00)-Water Temperature (C)]]*OO[[#This Row],[69]]</f>
        <v>7.9865883444800003E-5</v>
      </c>
      <c r="BT526" s="10">
        <f>3/24000000*OO[[#This Row],[128 (04JUL1985 21:00:00)-Water Temperature (C)]]*OO[[#This Row],[70]]</f>
        <v>1.2274733211435E-4</v>
      </c>
      <c r="BU526" s="10">
        <f>3/24000000*OO[[#This Row],[129 (05JUL1985 00:00:00)-Water Temperature (C)]]*OO[[#This Row],[71]]</f>
        <v>1.82479517535E-4</v>
      </c>
      <c r="BV526" s="10">
        <f>3/24000000*OO[[#This Row],[130 (05JUL1985 03:00:00)-Water Temperature (C)]]*OO[[#This Row],[72]]</f>
        <v>2.6334231625220001E-4</v>
      </c>
      <c r="BW526" s="10">
        <f>3/24000000*OO[[#This Row],[131 (05JUL1985 06:00:00)-Water Temperature (C)]]*OO[[#This Row],[73]]</f>
        <v>3.7000262169749998E-4</v>
      </c>
      <c r="BX526" s="10">
        <f>3/24000000*OO[[#This Row],[132 (05JUL1985 09:00:00)-Water Temperature (C)]]*OO[[#This Row],[74]]</f>
        <v>5.1142139592112495E-4</v>
      </c>
      <c r="BY526" s="10">
        <f>3/24000000*OO[[#This Row],[133 (05JUL1985 12:00:00)-Water Temperature (C)]]*OO[[#This Row],[75]]</f>
        <v>6.9954746770649996E-4</v>
      </c>
      <c r="BZ526" s="10">
        <f>3/24000000*OO[[#This Row],[134 (05JUL1985 15:00:00)-Water Temperature (C)]]*OO[[#This Row],[76]]</f>
        <v>9.4435338459150002E-4</v>
      </c>
      <c r="CA526" s="10">
        <f>3/24000000*OO[[#This Row],[135 (05JUL1985 18:00:00)-Water Temperature (C)]]*OO[[#This Row],[77]]</f>
        <v>1.241651821512E-3</v>
      </c>
      <c r="CB526" s="10">
        <f>3/24000000*OO[[#This Row],[136 (05JUL1985 21:00:00)-Water Temperature (C)]]*OO[[#This Row],[78]]</f>
        <v>1.5805765206714998E-3</v>
      </c>
      <c r="CC526" s="10">
        <f>3/24000000*OO[[#This Row],[137 (06JUL1985 00:00:00)-Water Temperature (C)]]*OO[[#This Row],[79]]</f>
        <v>1.9679661986321249E-3</v>
      </c>
      <c r="CD526" s="10">
        <f>3/24000000*OO[[#This Row],[138 (06JUL1985 03:00:00)-Water Temperature (C)]]*OO[[#This Row],[80]]</f>
        <v>2.4169956110632498E-3</v>
      </c>
      <c r="CE526" s="10">
        <f>3/24000000*OO[[#This Row],[139 (06JUL1985 06:00:00)-Water Temperature (C)]]*OO[[#This Row],[81]]</f>
        <v>2.92838058774475E-3</v>
      </c>
      <c r="CF526" s="10">
        <f>3/24000000*OO[[#This Row],[140 (06JUL1985 09:00:00)-Water Temperature (C)]]*OO[[#This Row],[82]]</f>
        <v>3.5173473939684998E-3</v>
      </c>
      <c r="CG526" s="10">
        <f>3/24000000*OO[[#This Row],[141 (06JUL1985 12:00:00)-Water Temperature (C)]]*OO[[#This Row],[83]]</f>
        <v>4.1979564527939994E-3</v>
      </c>
      <c r="CH526" s="10">
        <f>3/24000000*OO[[#This Row],[142 (06JUL1985 15:00:00)-Water Temperature (C)]]*OO[[#This Row],[84]]</f>
        <v>4.9553203093062499E-3</v>
      </c>
      <c r="CI526" s="10">
        <f>3/24000000*OO[[#This Row],[143 (06JUL1985 18:00:00)-Water Temperature (C)]]*OO[[#This Row],[85]]</f>
        <v>5.7841084412365001E-3</v>
      </c>
      <c r="CJ526" s="10">
        <f>3/24000000*OO[[#This Row],[144 (06JUL1985 21:00:00)-Water Temperature (C)]]*OO[[#This Row],[86]]</f>
        <v>6.6705090037537489E-3</v>
      </c>
      <c r="CK526" s="10">
        <f>3/24000000*OO[[#This Row],[145 (07JUL1985 00:00:00)-Water Temperature (C)]]*OO[[#This Row],[87]]</f>
        <v>7.5902892365299988E-3</v>
      </c>
      <c r="CL526" s="10">
        <f>3/24000000*OO[[#This Row],[146 (07JUL1985 03:00:00)-Water Temperature (C)]]*OO[[#This Row],[88]]</f>
        <v>8.57460781314375E-3</v>
      </c>
      <c r="CM526" s="10">
        <f>3/24000000*OO[[#This Row],[147 (07JUL1985 06:00:00)-Water Temperature (C)]]*OO[[#This Row],[89]]</f>
        <v>9.6286529829599996E-3</v>
      </c>
      <c r="CN526" s="10">
        <f>3/24000000*OO[[#This Row],[148 (07JUL1985 09:00:00)-Water Temperature (C)]]*OO[[#This Row],[90]]</f>
        <v>1.0801504300824999E-2</v>
      </c>
      <c r="CO526" s="10">
        <f>3/24000000*OO[[#This Row],[149 (07JUL1985 12:00:00)-Water Temperature (C)]]*OO[[#This Row],[91]]</f>
        <v>1.2072095161812502E-2</v>
      </c>
      <c r="CP526" s="10">
        <f>3/24000000*OO[[#This Row],[150 (07JUL1985 15:00:00)-Water Temperature (C)]]*OO[[#This Row],[92]]</f>
        <v>1.3480076904525001E-2</v>
      </c>
      <c r="CQ526" s="10">
        <f>3/24000000*OO[[#This Row],[151 (07JUL1985 18:00:00)-Water Temperature (C)]]*OO[[#This Row],[93]]</f>
        <v>1.5007161635235002E-2</v>
      </c>
      <c r="CR526" s="10">
        <f>3/24000000*OO[[#This Row],[152 (07JUL1985 21:00:00)-Water Temperature (C)]]*OO[[#This Row],[94]]</f>
        <v>1.6493389584031248E-2</v>
      </c>
      <c r="CS526" s="10">
        <f>3/24000000*OO[[#This Row],[153 (08JUL1985 00:00:00)-Water Temperature (C)]]*OO[[#This Row],[95]]</f>
        <v>1.7855806721129998E-2</v>
      </c>
      <c r="CT526" s="10">
        <f>3/24000000*OO[[#This Row],[154 (08JUL1985 03:00:00)-Water Temperature (C)]]*OO[[#This Row],[96]]</f>
        <v>1.924425013084375E-2</v>
      </c>
      <c r="CU526" s="10">
        <f>3/24000000*OO[[#This Row],[155 (08JUL1985 06:00:00)-Water Temperature (C)]]*OO[[#This Row],[97]]</f>
        <v>2.069039403428E-2</v>
      </c>
      <c r="CV526" s="10">
        <f>3/24000000*OO[[#This Row],[156 (08JUL1985 09:00:00)-Water Temperature (C)]]*OO[[#This Row],[98]]</f>
        <v>2.2295240184048753E-2</v>
      </c>
      <c r="CW526" s="10">
        <f>3/24000000*OO[[#This Row],[157 (08JUL1985 12:00:00)-Water Temperature (C)]]*OO[[#This Row],[99]]</f>
        <v>2.39090104437975E-2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0</v>
      </c>
      <c r="AF527" s="10">
        <f>3/24000000*OO[[#This Row],[88 (29JUN1985 21:00:00)-Water Temperature (C)]]*OO[[#This Row],[30]]</f>
        <v>0</v>
      </c>
      <c r="AG527" s="10">
        <f>3/24000000*OO[[#This Row],[89 (30JUN1985 00:00:00)-Water Temperature (C)]]*OO[[#This Row],[31]]</f>
        <v>0</v>
      </c>
      <c r="AH527" s="10">
        <f>3/24000000*OO[[#This Row],[90 (30JUN1985 03:00:00)-Water Temperature (C)]]*OO[[#This Row],[32]]</f>
        <v>0</v>
      </c>
      <c r="AI527" s="10">
        <f>3/24000000*OO[[#This Row],[91 (30JUN1985 06:00:00)-Water Temperature (C)]]*OO[[#This Row],[33]]</f>
        <v>0</v>
      </c>
      <c r="AJ527" s="10">
        <f>3/24000000*OO[[#This Row],[92 (30JUN1985 09:00:00)-Water Temperature (C)]]*OO[[#This Row],[34]]</f>
        <v>0</v>
      </c>
      <c r="AK527" s="10">
        <f>3/24000000*OO[[#This Row],[93 (30JUN1985 12:00:00)-Water Temperature (C)]]*OO[[#This Row],[35]]</f>
        <v>1.2234385455509998E-41</v>
      </c>
      <c r="AL527" s="10">
        <f>3/24000000*OO[[#This Row],[94 (30JUN1985 15:00:00)-Water Temperature (C)]]*OO[[#This Row],[36]]</f>
        <v>2.0768339429079995E-38</v>
      </c>
      <c r="AM527" s="10">
        <f>3/24000000*OO[[#This Row],[95 (30JUN1985 18:00:00)-Water Temperature (C)]]*OO[[#This Row],[37]]</f>
        <v>1.7266257971819996E-35</v>
      </c>
      <c r="AN527" s="10">
        <f>3/24000000*OO[[#This Row],[96 (30JUN1985 21:00:00)-Water Temperature (C)]]*OO[[#This Row],[38]]</f>
        <v>7.6630490910375003E-33</v>
      </c>
      <c r="AO527" s="10">
        <f>3/24000000*OO[[#This Row],[97 (01JUL1985 00:00:00)-Water Temperature (C)]]*OO[[#This Row],[39]]</f>
        <v>1.9723664842391249E-30</v>
      </c>
      <c r="AP527" s="10">
        <f>3/24000000*OO[[#This Row],[98 (01JUL1985 03:00:00)-Water Temperature (C)]]*OO[[#This Row],[40]]</f>
        <v>3.1534844863833751E-28</v>
      </c>
      <c r="AQ527" s="10">
        <f>3/24000000*OO[[#This Row],[99 (01JUL1985 06:00:00)-Water Temperature (C)]]*OO[[#This Row],[41]]</f>
        <v>3.3136575983157499E-26</v>
      </c>
      <c r="AR527" s="10">
        <f>3/24000000*OO[[#This Row],[100 (01JUL1985 09:00:00)-Water Temperature (C)]]*OO[[#This Row],[42]]</f>
        <v>2.4023193513942501E-24</v>
      </c>
      <c r="AS527" s="10">
        <f>3/24000000*OO[[#This Row],[101 (01JUL1985 12:00:00)-Water Temperature (C)]]*OO[[#This Row],[43]]</f>
        <v>1.2360799288162501E-22</v>
      </c>
      <c r="AT527" s="10">
        <f>3/24000000*OO[[#This Row],[102 (01JUL1985 15:00:00)-Water Temperature (C)]]*OO[[#This Row],[44]]</f>
        <v>4.647438505076999E-21</v>
      </c>
      <c r="AU527" s="10">
        <f>3/24000000*OO[[#This Row],[103 (01JUL1985 18:00:00)-Water Temperature (C)]]*OO[[#This Row],[45]]</f>
        <v>1.3039760144687499E-19</v>
      </c>
      <c r="AV527" s="10">
        <f>3/24000000*OO[[#This Row],[104 (01JUL1985 21:00:00)-Water Temperature (C)]]*OO[[#This Row],[46]]</f>
        <v>2.80421261816625E-18</v>
      </c>
      <c r="AW527" s="10">
        <f>3/24000000*OO[[#This Row],[105 (02JUL1985 00:00:00)-Water Temperature (C)]]*OO[[#This Row],[47]]</f>
        <v>4.7203567889519997E-17</v>
      </c>
      <c r="AX527" s="10">
        <f>3/24000000*OO[[#This Row],[106 (02JUL1985 03:00:00)-Water Temperature (C)]]*OO[[#This Row],[48]]</f>
        <v>6.3572777036449987E-16</v>
      </c>
      <c r="AY527" s="10">
        <f>3/24000000*OO[[#This Row],[107 (02JUL1985 06:00:00)-Water Temperature (C)]]*OO[[#This Row],[49]]</f>
        <v>6.9966525160350006E-15</v>
      </c>
      <c r="AZ527" s="10">
        <f>3/24000000*OO[[#This Row],[108 (02JUL1985 09:00:00)-Water Temperature (C)]]*OO[[#This Row],[50]]</f>
        <v>6.4469234928662495E-14</v>
      </c>
      <c r="BA527" s="10">
        <f>3/24000000*OO[[#This Row],[109 (02JUL1985 12:00:00)-Water Temperature (C)]]*OO[[#This Row],[51]]</f>
        <v>5.0078545907137497E-13</v>
      </c>
      <c r="BB527" s="10">
        <f>3/24000000*OO[[#This Row],[110 (02JUL1985 15:00:00)-Water Temperature (C)]]*OO[[#This Row],[52]]</f>
        <v>3.3186339421937502E-12</v>
      </c>
      <c r="BC527" s="10">
        <f>3/24000000*OO[[#This Row],[111 (02JUL1985 18:00:00)-Water Temperature (C)]]*OO[[#This Row],[53]]</f>
        <v>1.8929234634300001E-11</v>
      </c>
      <c r="BD527" s="10">
        <f>3/24000000*OO[[#This Row],[112 (02JUL1985 21:00:00)-Water Temperature (C)]]*OO[[#This Row],[54]]</f>
        <v>9.3473924830087485E-11</v>
      </c>
      <c r="BE527" s="10">
        <f>3/24000000*OO[[#This Row],[113 (03JUL1985 00:00:00)-Water Temperature (C)]]*OO[[#This Row],[55]]</f>
        <v>4.0633420300216247E-10</v>
      </c>
      <c r="BF527" s="10">
        <f>3/24000000*OO[[#This Row],[114 (03JUL1985 03:00:00)-Water Temperature (C)]]*OO[[#This Row],[56]]</f>
        <v>1.5734306085107499E-9</v>
      </c>
      <c r="BG527" s="10">
        <f>3/24000000*OO[[#This Row],[115 (03JUL1985 06:00:00)-Water Temperature (C)]]*OO[[#This Row],[57]]</f>
        <v>5.4943901721174999E-9</v>
      </c>
      <c r="BH527" s="10">
        <f>3/24000000*OO[[#This Row],[116 (03JUL1985 09:00:00)-Water Temperature (C)]]*OO[[#This Row],[58]]</f>
        <v>1.7588672933625001E-8</v>
      </c>
      <c r="BI527" s="10">
        <f>3/24000000*OO[[#This Row],[117 (03JUL1985 12:00:00)-Water Temperature (C)]]*OO[[#This Row],[59]]</f>
        <v>5.2023001698025001E-8</v>
      </c>
      <c r="BJ527" s="10">
        <f>3/24000000*OO[[#This Row],[118 (03JUL1985 15:00:00)-Water Temperature (C)]]*OO[[#This Row],[60]]</f>
        <v>1.422484808234E-7</v>
      </c>
      <c r="BK527" s="10">
        <f>3/24000000*OO[[#This Row],[119 (03JUL1985 18:00:00)-Water Temperature (C)]]*OO[[#This Row],[61]]</f>
        <v>3.5691161503202501E-7</v>
      </c>
      <c r="BL527" s="10">
        <f>3/24000000*OO[[#This Row],[120 (03JUL1985 21:00:00)-Water Temperature (C)]]*OO[[#This Row],[62]]</f>
        <v>8.2427456694099998E-7</v>
      </c>
      <c r="BM527" s="10">
        <f>3/24000000*OO[[#This Row],[121 (04JUL1985 00:00:00)-Water Temperature (C)]]*OO[[#This Row],[63]]</f>
        <v>1.7748037784055E-6</v>
      </c>
      <c r="BN527" s="10">
        <f>3/24000000*OO[[#This Row],[122 (04JUL1985 03:00:00)-Water Temperature (C)]]*OO[[#This Row],[64]]</f>
        <v>3.5981822191874997E-6</v>
      </c>
      <c r="BO527" s="10">
        <f>3/24000000*OO[[#This Row],[123 (04JUL1985 06:00:00)-Water Temperature (C)]]*OO[[#This Row],[65]]</f>
        <v>6.9088901756287505E-6</v>
      </c>
      <c r="BP527" s="10">
        <f>3/24000000*OO[[#This Row],[124 (04JUL1985 09:00:00)-Water Temperature (C)]]*OO[[#This Row],[66]]</f>
        <v>1.2705072407312499E-5</v>
      </c>
      <c r="BQ527" s="10">
        <f>3/24000000*OO[[#This Row],[125 (04JUL1985 12:00:00)-Water Temperature (C)]]*OO[[#This Row],[67]]</f>
        <v>2.2327763116866249E-5</v>
      </c>
      <c r="BR527" s="10">
        <f>3/24000000*OO[[#This Row],[126 (04JUL1985 15:00:00)-Water Temperature (C)]]*OO[[#This Row],[68]]</f>
        <v>3.7432477529662497E-5</v>
      </c>
      <c r="BS527" s="10">
        <f>3/24000000*OO[[#This Row],[127 (04JUL1985 18:00:00)-Water Temperature (C)]]*OO[[#This Row],[69]]</f>
        <v>6.0244248164187497E-5</v>
      </c>
      <c r="BT527" s="10">
        <f>3/24000000*OO[[#This Row],[128 (04JUL1985 21:00:00)-Water Temperature (C)]]*OO[[#This Row],[70]]</f>
        <v>9.3639416431224996E-5</v>
      </c>
      <c r="BU527" s="10">
        <f>3/24000000*OO[[#This Row],[129 (05JUL1985 00:00:00)-Water Temperature (C)]]*OO[[#This Row],[71]]</f>
        <v>1.4070958572926249E-4</v>
      </c>
      <c r="BV527" s="10">
        <f>3/24000000*OO[[#This Row],[130 (05JUL1985 03:00:00)-Water Temperature (C)]]*OO[[#This Row],[72]]</f>
        <v>2.0515154623183747E-4</v>
      </c>
      <c r="BW527" s="10">
        <f>3/24000000*OO[[#This Row],[131 (05JUL1985 06:00:00)-Water Temperature (C)]]*OO[[#This Row],[73]]</f>
        <v>2.91055115902875E-4</v>
      </c>
      <c r="BX527" s="10">
        <f>3/24000000*OO[[#This Row],[132 (05JUL1985 09:00:00)-Water Temperature (C)]]*OO[[#This Row],[74]]</f>
        <v>4.0597930227225003E-4</v>
      </c>
      <c r="BY527" s="10">
        <f>3/24000000*OO[[#This Row],[133 (05JUL1985 12:00:00)-Water Temperature (C)]]*OO[[#This Row],[75]]</f>
        <v>5.6008559010937498E-4</v>
      </c>
      <c r="BZ527" s="10">
        <f>3/24000000*OO[[#This Row],[134 (05JUL1985 15:00:00)-Water Temperature (C)]]*OO[[#This Row],[76]]</f>
        <v>7.6224865673550006E-4</v>
      </c>
      <c r="CA527" s="10">
        <f>3/24000000*OO[[#This Row],[135 (05JUL1985 18:00:00)-Water Temperature (C)]]*OO[[#This Row],[77]]</f>
        <v>1.0101512045735E-3</v>
      </c>
      <c r="CB527" s="10">
        <f>3/24000000*OO[[#This Row],[136 (05JUL1985 21:00:00)-Water Temperature (C)]]*OO[[#This Row],[78]]</f>
        <v>1.29576077712225E-3</v>
      </c>
      <c r="CC527" s="10">
        <f>3/24000000*OO[[#This Row],[137 (06JUL1985 00:00:00)-Water Temperature (C)]]*OO[[#This Row],[79]]</f>
        <v>1.6250920115832498E-3</v>
      </c>
      <c r="CD527" s="10">
        <f>3/24000000*OO[[#This Row],[138 (06JUL1985 03:00:00)-Water Temperature (C)]]*OO[[#This Row],[80]]</f>
        <v>2.0096443448708746E-3</v>
      </c>
      <c r="CE527" s="10">
        <f>3/24000000*OO[[#This Row],[139 (06JUL1985 06:00:00)-Water Temperature (C)]]*OO[[#This Row],[81]]</f>
        <v>2.450830703218125E-3</v>
      </c>
      <c r="CF527" s="10">
        <f>3/24000000*OO[[#This Row],[140 (06JUL1985 09:00:00)-Water Temperature (C)]]*OO[[#This Row],[82]]</f>
        <v>2.9619475009365001E-3</v>
      </c>
      <c r="CG527" s="10">
        <f>3/24000000*OO[[#This Row],[141 (06JUL1985 12:00:00)-Water Temperature (C)]]*OO[[#This Row],[83]]</f>
        <v>3.555570953118E-3</v>
      </c>
      <c r="CH527" s="10">
        <f>3/24000000*OO[[#This Row],[142 (06JUL1985 15:00:00)-Water Temperature (C)]]*OO[[#This Row],[84]]</f>
        <v>4.2204415840612491E-3</v>
      </c>
      <c r="CI527" s="10">
        <f>3/24000000*OO[[#This Row],[143 (06JUL1985 18:00:00)-Water Temperature (C)]]*OO[[#This Row],[85]]</f>
        <v>4.9525002548753746E-3</v>
      </c>
      <c r="CJ527" s="10">
        <f>3/24000000*OO[[#This Row],[144 (06JUL1985 21:00:00)-Water Temperature (C)]]*OO[[#This Row],[86]]</f>
        <v>5.7409357792118747E-3</v>
      </c>
      <c r="CK527" s="10">
        <f>3/24000000*OO[[#This Row],[145 (07JUL1985 00:00:00)-Water Temperature (C)]]*OO[[#This Row],[87]]</f>
        <v>6.5650729803749999E-3</v>
      </c>
      <c r="CL527" s="10">
        <f>3/24000000*OO[[#This Row],[146 (07JUL1985 03:00:00)-Water Temperature (C)]]*OO[[#This Row],[88]]</f>
        <v>7.4512876784487486E-3</v>
      </c>
      <c r="CM527" s="10">
        <f>3/24000000*OO[[#This Row],[147 (07JUL1985 06:00:00)-Water Temperature (C)]]*OO[[#This Row],[89]]</f>
        <v>8.4045897388749981E-3</v>
      </c>
      <c r="CN527" s="10">
        <f>3/24000000*OO[[#This Row],[148 (07JUL1985 09:00:00)-Water Temperature (C)]]*OO[[#This Row],[90]]</f>
        <v>9.4678068305662499E-3</v>
      </c>
      <c r="CO527" s="10">
        <f>3/24000000*OO[[#This Row],[149 (07JUL1985 12:00:00)-Water Temperature (C)]]*OO[[#This Row],[91]]</f>
        <v>1.0623674435557501E-2</v>
      </c>
      <c r="CP527" s="10">
        <f>3/24000000*OO[[#This Row],[150 (07JUL1985 15:00:00)-Water Temperature (C)]]*OO[[#This Row],[92]]</f>
        <v>1.1907476734767499E-2</v>
      </c>
      <c r="CQ527" s="10">
        <f>3/24000000*OO[[#This Row],[151 (07JUL1985 18:00:00)-Water Temperature (C)]]*OO[[#This Row],[93]]</f>
        <v>1.3304131050083752E-2</v>
      </c>
      <c r="CR527" s="10">
        <f>3/24000000*OO[[#This Row],[152 (07JUL1985 21:00:00)-Water Temperature (C)]]*OO[[#This Row],[94]]</f>
        <v>1.467477244926E-2</v>
      </c>
      <c r="CS527" s="10">
        <f>3/24000000*OO[[#This Row],[153 (08JUL1985 00:00:00)-Water Temperature (C)]]*OO[[#This Row],[95]]</f>
        <v>1.5943706688594999E-2</v>
      </c>
      <c r="CT527" s="10">
        <f>3/24000000*OO[[#This Row],[154 (08JUL1985 03:00:00)-Water Temperature (C)]]*OO[[#This Row],[96]]</f>
        <v>1.7241662392638749E-2</v>
      </c>
      <c r="CU527" s="10">
        <f>3/24000000*OO[[#This Row],[155 (08JUL1985 06:00:00)-Water Temperature (C)]]*OO[[#This Row],[97]]</f>
        <v>1.8596885155875001E-2</v>
      </c>
      <c r="CV527" s="10">
        <f>3/24000000*OO[[#This Row],[156 (08JUL1985 09:00:00)-Water Temperature (C)]]*OO[[#This Row],[98]]</f>
        <v>2.0098780937981248E-2</v>
      </c>
      <c r="CW527" s="10">
        <f>3/24000000*OO[[#This Row],[157 (08JUL1985 12:00:00)-Water Temperature (C)]]*OO[[#This Row],[99]]</f>
        <v>2.1617514758825E-2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0</v>
      </c>
      <c r="AF528" s="10">
        <f>3/24000000*OO[[#This Row],[88 (29JUN1985 21:00:00)-Water Temperature (C)]]*OO[[#This Row],[30]]</f>
        <v>0</v>
      </c>
      <c r="AG528" s="10">
        <f>3/24000000*OO[[#This Row],[89 (30JUN1985 00:00:00)-Water Temperature (C)]]*OO[[#This Row],[31]]</f>
        <v>0</v>
      </c>
      <c r="AH528" s="10">
        <f>3/24000000*OO[[#This Row],[90 (30JUN1985 03:00:00)-Water Temperature (C)]]*OO[[#This Row],[32]]</f>
        <v>0</v>
      </c>
      <c r="AI528" s="10">
        <f>3/24000000*OO[[#This Row],[91 (30JUN1985 06:00:00)-Water Temperature (C)]]*OO[[#This Row],[33]]</f>
        <v>0</v>
      </c>
      <c r="AJ528" s="10">
        <f>3/24000000*OO[[#This Row],[92 (30JUN1985 09:00:00)-Water Temperature (C)]]*OO[[#This Row],[34]]</f>
        <v>0</v>
      </c>
      <c r="AK528" s="10">
        <f>3/24000000*OO[[#This Row],[93 (30JUN1985 12:00:00)-Water Temperature (C)]]*OO[[#This Row],[35]]</f>
        <v>3.9148435124684997E-42</v>
      </c>
      <c r="AL528" s="10">
        <f>3/24000000*OO[[#This Row],[94 (30JUN1985 15:00:00)-Water Temperature (C)]]*OO[[#This Row],[36]]</f>
        <v>7.0179246107437489E-39</v>
      </c>
      <c r="AM528" s="10">
        <f>3/24000000*OO[[#This Row],[95 (30JUN1985 18:00:00)-Water Temperature (C)]]*OO[[#This Row],[37]]</f>
        <v>6.1259563396800003E-36</v>
      </c>
      <c r="AN528" s="10">
        <f>3/24000000*OO[[#This Row],[96 (30JUN1985 21:00:00)-Water Temperature (C)]]*OO[[#This Row],[38]]</f>
        <v>2.8435136711493749E-33</v>
      </c>
      <c r="AO528" s="10">
        <f>3/24000000*OO[[#This Row],[97 (01JUL1985 00:00:00)-Water Temperature (C)]]*OO[[#This Row],[39]]</f>
        <v>7.6314569132437499E-31</v>
      </c>
      <c r="AP528" s="10">
        <f>3/24000000*OO[[#This Row],[98 (01JUL1985 03:00:00)-Water Temperature (C)]]*OO[[#This Row],[40]]</f>
        <v>1.268991445960875E-28</v>
      </c>
      <c r="AQ528" s="10">
        <f>3/24000000*OO[[#This Row],[99 (01JUL1985 06:00:00)-Water Temperature (C)]]*OO[[#This Row],[41]]</f>
        <v>1.383402144591E-26</v>
      </c>
      <c r="AR528" s="10">
        <f>3/24000000*OO[[#This Row],[100 (01JUL1985 09:00:00)-Water Temperature (C)]]*OO[[#This Row],[42]]</f>
        <v>1.0384561239193748E-24</v>
      </c>
      <c r="AS528" s="10">
        <f>3/24000000*OO[[#This Row],[101 (01JUL1985 12:00:00)-Water Temperature (C)]]*OO[[#This Row],[43]]</f>
        <v>5.5226980664624993E-23</v>
      </c>
      <c r="AT528" s="10">
        <f>3/24000000*OO[[#This Row],[102 (01JUL1985 15:00:00)-Water Temperature (C)]]*OO[[#This Row],[44]]</f>
        <v>2.1426934500589998E-21</v>
      </c>
      <c r="AU528" s="10">
        <f>3/24000000*OO[[#This Row],[103 (01JUL1985 18:00:00)-Water Temperature (C)]]*OO[[#This Row],[45]]</f>
        <v>6.1958773866474992E-20</v>
      </c>
      <c r="AV528" s="10">
        <f>3/24000000*OO[[#This Row],[104 (01JUL1985 21:00:00)-Water Temperature (C)]]*OO[[#This Row],[46]]</f>
        <v>1.3715944323266252E-18</v>
      </c>
      <c r="AW528" s="10">
        <f>3/24000000*OO[[#This Row],[105 (02JUL1985 00:00:00)-Water Temperature (C)]]*OO[[#This Row],[47]]</f>
        <v>2.3743531703278749E-17</v>
      </c>
      <c r="AX528" s="10">
        <f>3/24000000*OO[[#This Row],[106 (02JUL1985 03:00:00)-Water Temperature (C)]]*OO[[#This Row],[48]]</f>
        <v>3.2851848730874993E-16</v>
      </c>
      <c r="AY528" s="10">
        <f>3/24000000*OO[[#This Row],[107 (02JUL1985 06:00:00)-Water Temperature (C)]]*OO[[#This Row],[49]]</f>
        <v>3.7103206240440006E-15</v>
      </c>
      <c r="AZ528" s="10">
        <f>3/24000000*OO[[#This Row],[108 (02JUL1985 09:00:00)-Water Temperature (C)]]*OO[[#This Row],[50]]</f>
        <v>3.5049069751492498E-14</v>
      </c>
      <c r="BA528" s="10">
        <f>3/24000000*OO[[#This Row],[109 (02JUL1985 12:00:00)-Water Temperature (C)]]*OO[[#This Row],[51]]</f>
        <v>2.788289523175E-13</v>
      </c>
      <c r="BB528" s="10">
        <f>3/24000000*OO[[#This Row],[110 (02JUL1985 15:00:00)-Water Temperature (C)]]*OO[[#This Row],[52]]</f>
        <v>1.8904704242396247E-12</v>
      </c>
      <c r="BC528" s="10">
        <f>3/24000000*OO[[#This Row],[111 (02JUL1985 18:00:00)-Water Temperature (C)]]*OO[[#This Row],[53]]</f>
        <v>1.1020109033366249E-11</v>
      </c>
      <c r="BD528" s="10">
        <f>3/24000000*OO[[#This Row],[112 (02JUL1985 21:00:00)-Water Temperature (C)]]*OO[[#This Row],[54]]</f>
        <v>5.5566486424037503E-11</v>
      </c>
      <c r="BE528" s="10">
        <f>3/24000000*OO[[#This Row],[113 (03JUL1985 00:00:00)-Water Temperature (C)]]*OO[[#This Row],[55]]</f>
        <v>2.4648103115242498E-10</v>
      </c>
      <c r="BF528" s="10">
        <f>3/24000000*OO[[#This Row],[114 (03JUL1985 03:00:00)-Water Temperature (C)]]*OO[[#This Row],[56]]</f>
        <v>9.7321187211600002E-10</v>
      </c>
      <c r="BG528" s="10">
        <f>3/24000000*OO[[#This Row],[115 (03JUL1985 06:00:00)-Water Temperature (C)]]*OO[[#This Row],[57]]</f>
        <v>3.4624340329516244E-9</v>
      </c>
      <c r="BH528" s="10">
        <f>3/24000000*OO[[#This Row],[116 (03JUL1985 09:00:00)-Water Temperature (C)]]*OO[[#This Row],[58]]</f>
        <v>1.1284049038954998E-8</v>
      </c>
      <c r="BI528" s="10">
        <f>3/24000000*OO[[#This Row],[117 (03JUL1985 12:00:00)-Water Temperature (C)]]*OO[[#This Row],[59]]</f>
        <v>3.3953199669281251E-8</v>
      </c>
      <c r="BJ528" s="10">
        <f>3/24000000*OO[[#This Row],[118 (03JUL1985 15:00:00)-Water Temperature (C)]]*OO[[#This Row],[60]]</f>
        <v>9.4371640184799994E-8</v>
      </c>
      <c r="BK528" s="10">
        <f>3/24000000*OO[[#This Row],[119 (03JUL1985 18:00:00)-Water Temperature (C)]]*OO[[#This Row],[61]]</f>
        <v>2.4051886596562502E-7</v>
      </c>
      <c r="BL528" s="10">
        <f>3/24000000*OO[[#This Row],[120 (03JUL1985 21:00:00)-Water Temperature (C)]]*OO[[#This Row],[62]]</f>
        <v>5.6388761016187495E-7</v>
      </c>
      <c r="BM528" s="10">
        <f>3/24000000*OO[[#This Row],[121 (04JUL1985 00:00:00)-Water Temperature (C)]]*OO[[#This Row],[63]]</f>
        <v>1.231888550128E-6</v>
      </c>
      <c r="BN528" s="10">
        <f>3/24000000*OO[[#This Row],[122 (04JUL1985 03:00:00)-Water Temperature (C)]]*OO[[#This Row],[64]]</f>
        <v>2.5324610272293749E-6</v>
      </c>
      <c r="BO528" s="10">
        <f>3/24000000*OO[[#This Row],[123 (04JUL1985 06:00:00)-Water Temperature (C)]]*OO[[#This Row],[65]]</f>
        <v>4.927618594097E-6</v>
      </c>
      <c r="BP528" s="10">
        <f>3/24000000*OO[[#This Row],[124 (04JUL1985 09:00:00)-Water Temperature (C)]]*OO[[#This Row],[66]]</f>
        <v>9.1769505190062487E-6</v>
      </c>
      <c r="BQ528" s="10">
        <f>3/24000000*OO[[#This Row],[125 (04JUL1985 12:00:00)-Water Temperature (C)]]*OO[[#This Row],[67]]</f>
        <v>1.6321248486967498E-5</v>
      </c>
      <c r="BR528" s="10">
        <f>3/24000000*OO[[#This Row],[126 (04JUL1985 15:00:00)-Water Temperature (C)]]*OO[[#This Row],[68]]</f>
        <v>2.7678276009724995E-5</v>
      </c>
      <c r="BS528" s="10">
        <f>3/24000000*OO[[#This Row],[127 (04JUL1985 18:00:00)-Water Temperature (C)]]*OO[[#This Row],[69]]</f>
        <v>4.503363178119E-5</v>
      </c>
      <c r="BT528" s="10">
        <f>3/24000000*OO[[#This Row],[128 (04JUL1985 21:00:00)-Water Temperature (C)]]*OO[[#This Row],[70]]</f>
        <v>7.07234224052125E-5</v>
      </c>
      <c r="BU528" s="10">
        <f>3/24000000*OO[[#This Row],[129 (05JUL1985 00:00:00)-Water Temperature (C)]]*OO[[#This Row],[71]]</f>
        <v>1.0732702124669999E-4</v>
      </c>
      <c r="BV528" s="10">
        <f>3/24000000*OO[[#This Row],[130 (05JUL1985 03:00:00)-Water Temperature (C)]]*OO[[#This Row],[72]]</f>
        <v>1.5795654960591249E-4</v>
      </c>
      <c r="BW528" s="10">
        <f>3/24000000*OO[[#This Row],[131 (05JUL1985 06:00:00)-Water Temperature (C)]]*OO[[#This Row],[73]]</f>
        <v>2.2610649914448747E-4</v>
      </c>
      <c r="BX528" s="10">
        <f>3/24000000*OO[[#This Row],[132 (05JUL1985 09:00:00)-Water Temperature (C)]]*OO[[#This Row],[74]]</f>
        <v>3.1806531644501253E-4</v>
      </c>
      <c r="BY528" s="10">
        <f>3/24000000*OO[[#This Row],[133 (05JUL1985 12:00:00)-Water Temperature (C)]]*OO[[#This Row],[75]]</f>
        <v>4.4230718098215002E-4</v>
      </c>
      <c r="BZ528" s="10">
        <f>3/24000000*OO[[#This Row],[134 (05JUL1985 15:00:00)-Water Temperature (C)]]*OO[[#This Row],[76]]</f>
        <v>6.0646841942175002E-4</v>
      </c>
      <c r="CA528" s="10">
        <f>3/24000000*OO[[#This Row],[135 (05JUL1985 18:00:00)-Water Temperature (C)]]*OO[[#This Row],[77]]</f>
        <v>8.0939219675312489E-4</v>
      </c>
      <c r="CB528" s="10">
        <f>3/24000000*OO[[#This Row],[136 (05JUL1985 21:00:00)-Water Temperature (C)]]*OO[[#This Row],[78]]</f>
        <v>1.0453405806200001E-3</v>
      </c>
      <c r="CC528" s="10">
        <f>3/24000000*OO[[#This Row],[137 (06JUL1985 00:00:00)-Water Temperature (C)]]*OO[[#This Row],[79]]</f>
        <v>1.3197377693290001E-3</v>
      </c>
      <c r="CD528" s="10">
        <f>3/24000000*OO[[#This Row],[138 (06JUL1985 03:00:00)-Water Temperature (C)]]*OO[[#This Row],[80]]</f>
        <v>1.6423222308010002E-3</v>
      </c>
      <c r="CE528" s="10">
        <f>3/24000000*OO[[#This Row],[139 (06JUL1985 06:00:00)-Water Temperature (C)]]*OO[[#This Row],[81]]</f>
        <v>2.014886702189625E-3</v>
      </c>
      <c r="CF528" s="10">
        <f>3/24000000*OO[[#This Row],[140 (06JUL1985 09:00:00)-Water Temperature (C)]]*OO[[#This Row],[82]]</f>
        <v>2.44897254492E-3</v>
      </c>
      <c r="CG528" s="10">
        <f>3/24000000*OO[[#This Row],[141 (06JUL1985 12:00:00)-Water Temperature (C)]]*OO[[#This Row],[83]]</f>
        <v>2.9555183878001243E-3</v>
      </c>
      <c r="CH528" s="10">
        <f>3/24000000*OO[[#This Row],[142 (06JUL1985 15:00:00)-Water Temperature (C)]]*OO[[#This Row],[84]]</f>
        <v>3.5258127070282503E-3</v>
      </c>
      <c r="CI528" s="10">
        <f>3/24000000*OO[[#This Row],[143 (06JUL1985 18:00:00)-Water Temperature (C)]]*OO[[#This Row],[85]]</f>
        <v>4.1575717195807506E-3</v>
      </c>
      <c r="CJ528" s="10">
        <f>3/24000000*OO[[#This Row],[144 (06JUL1985 21:00:00)-Water Temperature (C)]]*OO[[#This Row],[86]]</f>
        <v>4.8416971048244996E-3</v>
      </c>
      <c r="CK528" s="10">
        <f>3/24000000*OO[[#This Row],[145 (07JUL1985 00:00:00)-Water Temperature (C)]]*OO[[#This Row],[87]]</f>
        <v>5.5616987092050006E-3</v>
      </c>
      <c r="CL528" s="10">
        <f>3/24000000*OO[[#This Row],[146 (07JUL1985 03:00:00)-Water Temperature (C)]]*OO[[#This Row],[88]]</f>
        <v>6.3396558183524999E-3</v>
      </c>
      <c r="CM528" s="10">
        <f>3/24000000*OO[[#This Row],[147 (07JUL1985 06:00:00)-Water Temperature (C)]]*OO[[#This Row],[89]]</f>
        <v>7.1800249484249993E-3</v>
      </c>
      <c r="CN528" s="10">
        <f>3/24000000*OO[[#This Row],[148 (07JUL1985 09:00:00)-Water Temperature (C)]]*OO[[#This Row],[90]]</f>
        <v>8.119588212382501E-3</v>
      </c>
      <c r="CO528" s="10">
        <f>3/24000000*OO[[#This Row],[149 (07JUL1985 12:00:00)-Water Temperature (C)]]*OO[[#This Row],[91]]</f>
        <v>9.1444284554699998E-3</v>
      </c>
      <c r="CP528" s="10">
        <f>3/24000000*OO[[#This Row],[150 (07JUL1985 15:00:00)-Water Temperature (C)]]*OO[[#This Row],[92]]</f>
        <v>1.0284917601757499E-2</v>
      </c>
      <c r="CQ528" s="10">
        <f>3/24000000*OO[[#This Row],[151 (07JUL1985 18:00:00)-Water Temperature (C)]]*OO[[#This Row],[93]]</f>
        <v>1.1529123907980001E-2</v>
      </c>
      <c r="CR528" s="10">
        <f>3/24000000*OO[[#This Row],[152 (07JUL1985 21:00:00)-Water Temperature (C)]]*OO[[#This Row],[94]]</f>
        <v>1.2756721175563751E-2</v>
      </c>
      <c r="CS528" s="10">
        <f>3/24000000*OO[[#This Row],[153 (08JUL1985 00:00:00)-Water Temperature (C)]]*OO[[#This Row],[95]]</f>
        <v>1.390433878473E-2</v>
      </c>
      <c r="CT528" s="10">
        <f>3/24000000*OO[[#This Row],[154 (08JUL1985 03:00:00)-Water Temperature (C)]]*OO[[#This Row],[96]]</f>
        <v>1.5082808477778748E-2</v>
      </c>
      <c r="CU528" s="10">
        <f>3/24000000*OO[[#This Row],[155 (08JUL1985 06:00:00)-Water Temperature (C)]]*OO[[#This Row],[97]]</f>
        <v>1.631660803434375E-2</v>
      </c>
      <c r="CV528" s="10">
        <f>3/24000000*OO[[#This Row],[156 (08JUL1985 09:00:00)-Water Temperature (C)]]*OO[[#This Row],[98]]</f>
        <v>1.76836455742925E-2</v>
      </c>
      <c r="CW528" s="10">
        <f>3/24000000*OO[[#This Row],[157 (08JUL1985 12:00:00)-Water Temperature (C)]]*OO[[#This Row],[99]]</f>
        <v>1.9069589249369998E-2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0</v>
      </c>
      <c r="AF529" s="10">
        <f>3/24000000*OO[[#This Row],[88 (29JUN1985 21:00:00)-Water Temperature (C)]]*OO[[#This Row],[30]]</f>
        <v>0</v>
      </c>
      <c r="AG529" s="10">
        <f>3/24000000*OO[[#This Row],[89 (30JUN1985 00:00:00)-Water Temperature (C)]]*OO[[#This Row],[31]]</f>
        <v>0</v>
      </c>
      <c r="AH529" s="10">
        <f>3/24000000*OO[[#This Row],[90 (30JUN1985 03:00:00)-Water Temperature (C)]]*OO[[#This Row],[32]]</f>
        <v>0</v>
      </c>
      <c r="AI529" s="10">
        <f>3/24000000*OO[[#This Row],[91 (30JUN1985 06:00:00)-Water Temperature (C)]]*OO[[#This Row],[33]]</f>
        <v>0</v>
      </c>
      <c r="AJ529" s="10">
        <f>3/24000000*OO[[#This Row],[92 (30JUN1985 09:00:00)-Water Temperature (C)]]*OO[[#This Row],[34]]</f>
        <v>0</v>
      </c>
      <c r="AK529" s="10">
        <f>3/24000000*OO[[#This Row],[93 (30JUN1985 12:00:00)-Water Temperature (C)]]*OO[[#This Row],[35]]</f>
        <v>1.2261116468234999E-42</v>
      </c>
      <c r="AL529" s="10">
        <f>3/24000000*OO[[#This Row],[94 (30JUN1985 15:00:00)-Water Temperature (C)]]*OO[[#This Row],[36]]</f>
        <v>2.3227995503193747E-39</v>
      </c>
      <c r="AM529" s="10">
        <f>3/24000000*OO[[#This Row],[95 (30JUN1985 18:00:00)-Water Temperature (C)]]*OO[[#This Row],[37]]</f>
        <v>2.1302783135224998E-36</v>
      </c>
      <c r="AN529" s="10">
        <f>3/24000000*OO[[#This Row],[96 (30JUN1985 21:00:00)-Water Temperature (C)]]*OO[[#This Row],[38]]</f>
        <v>1.0349044337702499E-33</v>
      </c>
      <c r="AO529" s="10">
        <f>3/24000000*OO[[#This Row],[97 (01JUL1985 00:00:00)-Water Temperature (C)]]*OO[[#This Row],[39]]</f>
        <v>2.8986391591439999E-31</v>
      </c>
      <c r="AP529" s="10">
        <f>3/24000000*OO[[#This Row],[98 (01JUL1985 03:00:00)-Water Temperature (C)]]*OO[[#This Row],[40]]</f>
        <v>5.0177456173999993E-29</v>
      </c>
      <c r="AQ529" s="10">
        <f>3/24000000*OO[[#This Row],[99 (01JUL1985 06:00:00)-Water Temperature (C)]]*OO[[#This Row],[41]]</f>
        <v>5.6812667296612493E-27</v>
      </c>
      <c r="AR529" s="10">
        <f>3/24000000*OO[[#This Row],[100 (01JUL1985 09:00:00)-Water Temperature (C)]]*OO[[#This Row],[42]]</f>
        <v>4.4203464577896247E-25</v>
      </c>
      <c r="AS529" s="10">
        <f>3/24000000*OO[[#This Row],[101 (01JUL1985 12:00:00)-Water Temperature (C)]]*OO[[#This Row],[43]]</f>
        <v>2.4323330655081249E-23</v>
      </c>
      <c r="AT529" s="10">
        <f>3/24000000*OO[[#This Row],[102 (01JUL1985 15:00:00)-Water Temperature (C)]]*OO[[#This Row],[44]]</f>
        <v>9.74819027557375E-22</v>
      </c>
      <c r="AU529" s="10">
        <f>3/24000000*OO[[#This Row],[103 (01JUL1985 18:00:00)-Water Temperature (C)]]*OO[[#This Row],[45]]</f>
        <v>2.9081202591155001E-20</v>
      </c>
      <c r="AV529" s="10">
        <f>3/24000000*OO[[#This Row],[104 (01JUL1985 21:00:00)-Water Temperature (C)]]*OO[[#This Row],[46]]</f>
        <v>6.6342559891399995E-19</v>
      </c>
      <c r="AW529" s="10">
        <f>3/24000000*OO[[#This Row],[105 (02JUL1985 00:00:00)-Water Temperature (C)]]*OO[[#This Row],[47]]</f>
        <v>1.1823808409999999E-17</v>
      </c>
      <c r="AX529" s="10">
        <f>3/24000000*OO[[#This Row],[106 (02JUL1985 03:00:00)-Water Temperature (C)]]*OO[[#This Row],[48]]</f>
        <v>1.6826152326164998E-16</v>
      </c>
      <c r="AY529" s="10">
        <f>3/24000000*OO[[#This Row],[107 (02JUL1985 06:00:00)-Water Temperature (C)]]*OO[[#This Row],[49]]</f>
        <v>1.9525317543239997E-15</v>
      </c>
      <c r="AZ529" s="10">
        <f>3/24000000*OO[[#This Row],[108 (02JUL1985 09:00:00)-Water Temperature (C)]]*OO[[#This Row],[50]]</f>
        <v>1.8931056422826249E-14</v>
      </c>
      <c r="BA529" s="10">
        <f>3/24000000*OO[[#This Row],[109 (02JUL1985 12:00:00)-Water Temperature (C)]]*OO[[#This Row],[51]]</f>
        <v>1.5440938101792499E-13</v>
      </c>
      <c r="BB529" s="10">
        <f>3/24000000*OO[[#This Row],[110 (02JUL1985 15:00:00)-Water Temperature (C)]]*OO[[#This Row],[52]]</f>
        <v>1.0722928049845E-12</v>
      </c>
      <c r="BC529" s="10">
        <f>3/24000000*OO[[#This Row],[111 (02JUL1985 18:00:00)-Water Temperature (C)]]*OO[[#This Row],[53]]</f>
        <v>6.3948503280474999E-12</v>
      </c>
      <c r="BD529" s="10">
        <f>3/24000000*OO[[#This Row],[112 (02JUL1985 21:00:00)-Water Temperature (C)]]*OO[[#This Row],[54]]</f>
        <v>3.2958726321673741E-11</v>
      </c>
      <c r="BE529" s="10">
        <f>3/24000000*OO[[#This Row],[113 (03JUL1985 00:00:00)-Water Temperature (C)]]*OO[[#This Row],[55]]</f>
        <v>1.49336306775675E-10</v>
      </c>
      <c r="BF529" s="10">
        <f>3/24000000*OO[[#This Row],[114 (03JUL1985 03:00:00)-Water Temperature (C)]]*OO[[#This Row],[56]]</f>
        <v>6.0184093314375003E-10</v>
      </c>
      <c r="BG529" s="10">
        <f>3/24000000*OO[[#This Row],[115 (03JUL1985 06:00:00)-Water Temperature (C)]]*OO[[#This Row],[57]]</f>
        <v>2.1838110884943748E-9</v>
      </c>
      <c r="BH529" s="10">
        <f>3/24000000*OO[[#This Row],[116 (03JUL1985 09:00:00)-Water Temperature (C)]]*OO[[#This Row],[58]]</f>
        <v>7.2526132752299993E-9</v>
      </c>
      <c r="BI529" s="10">
        <f>3/24000000*OO[[#This Row],[117 (03JUL1985 12:00:00)-Water Temperature (C)]]*OO[[#This Row],[59]]</f>
        <v>2.2221548100324998E-8</v>
      </c>
      <c r="BJ529" s="10">
        <f>3/24000000*OO[[#This Row],[118 (03JUL1985 15:00:00)-Water Temperature (C)]]*OO[[#This Row],[60]]</f>
        <v>6.2837291907362504E-8</v>
      </c>
      <c r="BK529" s="10">
        <f>3/24000000*OO[[#This Row],[119 (03JUL1985 18:00:00)-Water Temperature (C)]]*OO[[#This Row],[61]]</f>
        <v>1.6280179029065E-7</v>
      </c>
      <c r="BL529" s="10">
        <f>3/24000000*OO[[#This Row],[120 (03JUL1985 21:00:00)-Water Temperature (C)]]*OO[[#This Row],[62]]</f>
        <v>3.8776410475979992E-7</v>
      </c>
      <c r="BM529" s="10">
        <f>3/24000000*OO[[#This Row],[121 (04JUL1985 00:00:00)-Water Temperature (C)]]*OO[[#This Row],[63]]</f>
        <v>8.6018483424849996E-7</v>
      </c>
      <c r="BN529" s="10">
        <f>3/24000000*OO[[#This Row],[122 (04JUL1985 03:00:00)-Water Temperature (C)]]*OO[[#This Row],[64]]</f>
        <v>1.7944503440324998E-6</v>
      </c>
      <c r="BO529" s="10">
        <f>3/24000000*OO[[#This Row],[123 (04JUL1985 06:00:00)-Water Temperature (C)]]*OO[[#This Row],[65]]</f>
        <v>3.5410145130079999E-6</v>
      </c>
      <c r="BP529" s="10">
        <f>3/24000000*OO[[#This Row],[124 (04JUL1985 09:00:00)-Water Temperature (C)]]*OO[[#This Row],[66]]</f>
        <v>6.6834230976000005E-6</v>
      </c>
      <c r="BQ529" s="10">
        <f>3/24000000*OO[[#This Row],[125 (04JUL1985 12:00:00)-Water Temperature (C)]]*OO[[#This Row],[67]]</f>
        <v>1.2036983613270001E-5</v>
      </c>
      <c r="BR529" s="10">
        <f>3/24000000*OO[[#This Row],[126 (04JUL1985 15:00:00)-Water Temperature (C)]]*OO[[#This Row],[68]]</f>
        <v>2.0661767684963749E-5</v>
      </c>
      <c r="BS529" s="10">
        <f>3/24000000*OO[[#This Row],[127 (04JUL1985 18:00:00)-Water Temperature (C)]]*OO[[#This Row],[69]]</f>
        <v>3.4007041081786249E-5</v>
      </c>
      <c r="BT529" s="10">
        <f>3/24000000*OO[[#This Row],[128 (04JUL1985 21:00:00)-Water Temperature (C)]]*OO[[#This Row],[70]]</f>
        <v>5.3992597234799993E-5</v>
      </c>
      <c r="BU529" s="10">
        <f>3/24000000*OO[[#This Row],[129 (05JUL1985 00:00:00)-Water Temperature (C)]]*OO[[#This Row],[71]]</f>
        <v>8.2795917317499991E-5</v>
      </c>
      <c r="BV529" s="10">
        <f>3/24000000*OO[[#This Row],[130 (05JUL1985 03:00:00)-Water Temperature (C)]]*OO[[#This Row],[72]]</f>
        <v>1.2307009275697501E-4</v>
      </c>
      <c r="BW529" s="10">
        <f>3/24000000*OO[[#This Row],[131 (05JUL1985 06:00:00)-Water Temperature (C)]]*OO[[#This Row],[73]]</f>
        <v>1.7784415773119998E-4</v>
      </c>
      <c r="BX529" s="10">
        <f>3/24000000*OO[[#This Row],[132 (05JUL1985 09:00:00)-Water Temperature (C)]]*OO[[#This Row],[74]]</f>
        <v>2.5243907681782497E-4</v>
      </c>
      <c r="BY529" s="10">
        <f>3/24000000*OO[[#This Row],[133 (05JUL1985 12:00:00)-Water Temperature (C)]]*OO[[#This Row],[75]]</f>
        <v>3.5403665774512498E-4</v>
      </c>
      <c r="BZ529" s="10">
        <f>3/24000000*OO[[#This Row],[134 (05JUL1985 15:00:00)-Water Temperature (C)]]*OO[[#This Row],[76]]</f>
        <v>4.8929733768625003E-4</v>
      </c>
      <c r="CA529" s="10">
        <f>3/24000000*OO[[#This Row],[135 (05JUL1985 18:00:00)-Water Temperature (C)]]*OO[[#This Row],[77]]</f>
        <v>6.5786955314737496E-4</v>
      </c>
      <c r="CB529" s="10">
        <f>3/24000000*OO[[#This Row],[136 (05JUL1985 21:00:00)-Water Temperature (C)]]*OO[[#This Row],[78]]</f>
        <v>8.5575986599999978E-4</v>
      </c>
      <c r="CC529" s="10">
        <f>3/24000000*OO[[#This Row],[137 (06JUL1985 00:00:00)-Water Temperature (C)]]*OO[[#This Row],[79]]</f>
        <v>1.0880351340851252E-3</v>
      </c>
      <c r="CD529" s="10">
        <f>3/24000000*OO[[#This Row],[138 (06JUL1985 03:00:00)-Water Temperature (C)]]*OO[[#This Row],[80]]</f>
        <v>1.3630829393238748E-3</v>
      </c>
      <c r="CE529" s="10">
        <f>3/24000000*OO[[#This Row],[139 (06JUL1985 06:00:00)-Water Temperature (C)]]*OO[[#This Row],[81]]</f>
        <v>1.6829945300325E-3</v>
      </c>
      <c r="CF529" s="10">
        <f>3/24000000*OO[[#This Row],[140 (06JUL1985 09:00:00)-Water Temperature (C)]]*OO[[#This Row],[82]]</f>
        <v>2.0580575190090001E-3</v>
      </c>
      <c r="CG529" s="10">
        <f>3/24000000*OO[[#This Row],[141 (06JUL1985 12:00:00)-Water Temperature (C)]]*OO[[#This Row],[83]]</f>
        <v>2.4979741315256246E-3</v>
      </c>
      <c r="CH529" s="10">
        <f>3/24000000*OO[[#This Row],[142 (06JUL1985 15:00:00)-Water Temperature (C)]]*OO[[#This Row],[84]]</f>
        <v>2.9959204742687501E-3</v>
      </c>
      <c r="CI529" s="10">
        <f>3/24000000*OO[[#This Row],[143 (06JUL1985 18:00:00)-Water Temperature (C)]]*OO[[#This Row],[85]]</f>
        <v>3.5511864612819996E-3</v>
      </c>
      <c r="CJ529" s="10">
        <f>3/24000000*OO[[#This Row],[144 (06JUL1985 21:00:00)-Water Temperature (C)]]*OO[[#This Row],[86]]</f>
        <v>4.1557678837587497E-3</v>
      </c>
      <c r="CK529" s="10">
        <f>3/24000000*OO[[#This Row],[145 (07JUL1985 00:00:00)-Water Temperature (C)]]*OO[[#This Row],[87]]</f>
        <v>4.7966871959204994E-3</v>
      </c>
      <c r="CL529" s="10">
        <f>3/24000000*OO[[#This Row],[146 (07JUL1985 03:00:00)-Water Temperature (C)]]*OO[[#This Row],[88]]</f>
        <v>5.4929300574600003E-3</v>
      </c>
      <c r="CM529" s="10">
        <f>3/24000000*OO[[#This Row],[147 (07JUL1985 06:00:00)-Water Temperature (C)]]*OO[[#This Row],[89]]</f>
        <v>6.2484470907387497E-3</v>
      </c>
      <c r="CN529" s="10">
        <f>3/24000000*OO[[#This Row],[148 (07JUL1985 09:00:00)-Water Temperature (C)]]*OO[[#This Row],[90]]</f>
        <v>7.0955424995550005E-3</v>
      </c>
      <c r="CO529" s="10">
        <f>3/24000000*OO[[#This Row],[149 (07JUL1985 12:00:00)-Water Temperature (C)]]*OO[[#This Row],[91]]</f>
        <v>8.0227744025737503E-3</v>
      </c>
      <c r="CP529" s="10">
        <f>3/24000000*OO[[#This Row],[150 (07JUL1985 15:00:00)-Water Temperature (C)]]*OO[[#This Row],[92]]</f>
        <v>9.0569500057249997E-3</v>
      </c>
      <c r="CQ529" s="10">
        <f>3/24000000*OO[[#This Row],[151 (07JUL1985 18:00:00)-Water Temperature (C)]]*OO[[#This Row],[93]]</f>
        <v>1.018850695394625E-2</v>
      </c>
      <c r="CR529" s="10">
        <f>3/24000000*OO[[#This Row],[152 (07JUL1985 21:00:00)-Water Temperature (C)]]*OO[[#This Row],[94]]</f>
        <v>1.1310671998312498E-2</v>
      </c>
      <c r="CS529" s="10">
        <f>3/24000000*OO[[#This Row],[153 (08JUL1985 00:00:00)-Water Temperature (C)]]*OO[[#This Row],[95]]</f>
        <v>1.23704831829075E-2</v>
      </c>
      <c r="CT529" s="10">
        <f>3/24000000*OO[[#This Row],[154 (08JUL1985 03:00:00)-Water Temperature (C)]]*OO[[#This Row],[96]]</f>
        <v>1.3463841666917499E-2</v>
      </c>
      <c r="CU529" s="10">
        <f>3/24000000*OO[[#This Row],[155 (08JUL1985 06:00:00)-Water Temperature (C)]]*OO[[#This Row],[97]]</f>
        <v>1.4611940014376249E-2</v>
      </c>
      <c r="CV529" s="10">
        <f>3/24000000*OO[[#This Row],[156 (08JUL1985 09:00:00)-Water Temperature (C)]]*OO[[#This Row],[98]]</f>
        <v>1.5884520309719999E-2</v>
      </c>
      <c r="CW529" s="10">
        <f>3/24000000*OO[[#This Row],[157 (08JUL1985 12:00:00)-Water Temperature (C)]]*OO[[#This Row],[99]]</f>
        <v>1.717711903152E-2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0</v>
      </c>
      <c r="AF530" s="10">
        <f>3/24000000*OO[[#This Row],[88 (29JUN1985 21:00:00)-Water Temperature (C)]]*OO[[#This Row],[30]]</f>
        <v>0</v>
      </c>
      <c r="AG530" s="10">
        <f>3/24000000*OO[[#This Row],[89 (30JUN1985 00:00:00)-Water Temperature (C)]]*OO[[#This Row],[31]]</f>
        <v>0</v>
      </c>
      <c r="AH530" s="10">
        <f>3/24000000*OO[[#This Row],[90 (30JUN1985 03:00:00)-Water Temperature (C)]]*OO[[#This Row],[32]]</f>
        <v>0</v>
      </c>
      <c r="AI530" s="10">
        <f>3/24000000*OO[[#This Row],[91 (30JUN1985 06:00:00)-Water Temperature (C)]]*OO[[#This Row],[33]]</f>
        <v>0</v>
      </c>
      <c r="AJ530" s="10">
        <f>3/24000000*OO[[#This Row],[92 (30JUN1985 09:00:00)-Water Temperature (C)]]*OO[[#This Row],[34]]</f>
        <v>0</v>
      </c>
      <c r="AK530" s="10">
        <f>3/24000000*OO[[#This Row],[93 (30JUN1985 12:00:00)-Water Temperature (C)]]*OO[[#This Row],[35]]</f>
        <v>3.5812330753817496E-43</v>
      </c>
      <c r="AL530" s="10">
        <f>3/24000000*OO[[#This Row],[94 (30JUN1985 15:00:00)-Water Temperature (C)]]*OO[[#This Row],[36]]</f>
        <v>7.1804703087000009E-40</v>
      </c>
      <c r="AM530" s="10">
        <f>3/24000000*OO[[#This Row],[95 (30JUN1985 18:00:00)-Water Temperature (C)]]*OO[[#This Row],[37]]</f>
        <v>6.9251337331999999E-37</v>
      </c>
      <c r="AN530" s="10">
        <f>3/24000000*OO[[#This Row],[96 (30JUN1985 21:00:00)-Water Temperature (C)]]*OO[[#This Row],[38]]</f>
        <v>3.5229931210061245E-34</v>
      </c>
      <c r="AO530" s="10">
        <f>3/24000000*OO[[#This Row],[97 (01JUL1985 00:00:00)-Water Temperature (C)]]*OO[[#This Row],[39]]</f>
        <v>1.0297897022269999E-31</v>
      </c>
      <c r="AP530" s="10">
        <f>3/24000000*OO[[#This Row],[98 (01JUL1985 03:00:00)-Water Temperature (C)]]*OO[[#This Row],[40]]</f>
        <v>1.8552088318237498E-29</v>
      </c>
      <c r="AQ530" s="10">
        <f>3/24000000*OO[[#This Row],[99 (01JUL1985 06:00:00)-Water Temperature (C)]]*OO[[#This Row],[41]]</f>
        <v>2.1803766760529998E-27</v>
      </c>
      <c r="AR530" s="10">
        <f>3/24000000*OO[[#This Row],[100 (01JUL1985 09:00:00)-Water Temperature (C)]]*OO[[#This Row],[42]]</f>
        <v>1.7569713635773752E-25</v>
      </c>
      <c r="AS530" s="10">
        <f>3/24000000*OO[[#This Row],[101 (01JUL1985 12:00:00)-Water Temperature (C)]]*OO[[#This Row],[43]]</f>
        <v>9.9937376484187506E-24</v>
      </c>
      <c r="AT530" s="10">
        <f>3/24000000*OO[[#This Row],[102 (01JUL1985 15:00:00)-Water Temperature (C)]]*OO[[#This Row],[44]]</f>
        <v>4.13294576715625E-22</v>
      </c>
      <c r="AU530" s="10">
        <f>3/24000000*OO[[#This Row],[103 (01JUL1985 18:00:00)-Water Temperature (C)]]*OO[[#This Row],[45]]</f>
        <v>1.2705441081659999E-20</v>
      </c>
      <c r="AV530" s="10">
        <f>3/24000000*OO[[#This Row],[104 (01JUL1985 21:00:00)-Water Temperature (C)]]*OO[[#This Row],[46]]</f>
        <v>2.9831900416020002E-19</v>
      </c>
      <c r="AW530" s="10">
        <f>3/24000000*OO[[#This Row],[105 (02JUL1985 00:00:00)-Water Temperature (C)]]*OO[[#This Row],[47]]</f>
        <v>5.466137085044999E-18</v>
      </c>
      <c r="AX530" s="10">
        <f>3/24000000*OO[[#This Row],[106 (02JUL1985 03:00:00)-Water Temperature (C)]]*OO[[#This Row],[48]]</f>
        <v>7.9885949494687497E-17</v>
      </c>
      <c r="AY530" s="10">
        <f>3/24000000*OO[[#This Row],[107 (02JUL1985 06:00:00)-Water Temperature (C)]]*OO[[#This Row],[49]]</f>
        <v>9.5095932441674987E-16</v>
      </c>
      <c r="AZ530" s="10">
        <f>3/24000000*OO[[#This Row],[108 (02JUL1985 09:00:00)-Water Temperature (C)]]*OO[[#This Row],[50]]</f>
        <v>9.4475044870099976E-15</v>
      </c>
      <c r="BA530" s="10">
        <f>3/24000000*OO[[#This Row],[109 (02JUL1985 12:00:00)-Water Temperature (C)]]*OO[[#This Row],[51]]</f>
        <v>7.8875329201099996E-14</v>
      </c>
      <c r="BB530" s="10">
        <f>3/24000000*OO[[#This Row],[110 (02JUL1985 15:00:00)-Water Temperature (C)]]*OO[[#This Row],[52]]</f>
        <v>5.6007214735937502E-13</v>
      </c>
      <c r="BC530" s="10">
        <f>3/24000000*OO[[#This Row],[111 (02JUL1985 18:00:00)-Water Temperature (C)]]*OO[[#This Row],[53]]</f>
        <v>3.4117177307137503E-12</v>
      </c>
      <c r="BD530" s="10">
        <f>3/24000000*OO[[#This Row],[112 (02JUL1985 21:00:00)-Water Temperature (C)]]*OO[[#This Row],[54]]</f>
        <v>1.7944843791854998E-11</v>
      </c>
      <c r="BE530" s="10">
        <f>3/24000000*OO[[#This Row],[113 (03JUL1985 00:00:00)-Water Temperature (C)]]*OO[[#This Row],[55]]</f>
        <v>8.2914869222125008E-11</v>
      </c>
      <c r="BF530" s="10">
        <f>3/24000000*OO[[#This Row],[114 (03JUL1985 03:00:00)-Water Temperature (C)]]*OO[[#This Row],[56]]</f>
        <v>3.4049482546552496E-10</v>
      </c>
      <c r="BG530" s="10">
        <f>3/24000000*OO[[#This Row],[115 (03JUL1985 06:00:00)-Water Temperature (C)]]*OO[[#This Row],[57]]</f>
        <v>1.2579771995131252E-9</v>
      </c>
      <c r="BH530" s="10">
        <f>3/24000000*OO[[#This Row],[116 (03JUL1985 09:00:00)-Water Temperature (C)]]*OO[[#This Row],[58]]</f>
        <v>4.2500705650419992E-9</v>
      </c>
      <c r="BI530" s="10">
        <f>3/24000000*OO[[#This Row],[117 (03JUL1985 12:00:00)-Water Temperature (C)]]*OO[[#This Row],[59]]</f>
        <v>1.3236903718417498E-8</v>
      </c>
      <c r="BJ530" s="10">
        <f>3/24000000*OO[[#This Row],[118 (03JUL1985 15:00:00)-Water Temperature (C)]]*OO[[#This Row],[60]]</f>
        <v>3.8019981271237495E-8</v>
      </c>
      <c r="BK530" s="10">
        <f>3/24000000*OO[[#This Row],[119 (03JUL1985 18:00:00)-Water Temperature (C)]]*OO[[#This Row],[61]]</f>
        <v>9.9991371855499989E-8</v>
      </c>
      <c r="BL530" s="10">
        <f>3/24000000*OO[[#This Row],[120 (03JUL1985 21:00:00)-Water Temperature (C)]]*OO[[#This Row],[62]]</f>
        <v>2.4161915609273748E-7</v>
      </c>
      <c r="BM530" s="10">
        <f>3/24000000*OO[[#This Row],[121 (04JUL1985 00:00:00)-Water Temperature (C)]]*OO[[#This Row],[63]]</f>
        <v>5.4346638724000001E-7</v>
      </c>
      <c r="BN530" s="10">
        <f>3/24000000*OO[[#This Row],[122 (04JUL1985 03:00:00)-Water Temperature (C)]]*OO[[#This Row],[64]]</f>
        <v>1.1488519014119998E-6</v>
      </c>
      <c r="BO530" s="10">
        <f>3/24000000*OO[[#This Row],[123 (04JUL1985 06:00:00)-Water Temperature (C)]]*OO[[#This Row],[65]]</f>
        <v>2.2959202787482498E-6</v>
      </c>
      <c r="BP530" s="10">
        <f>3/24000000*OO[[#This Row],[124 (04JUL1985 09:00:00)-Water Temperature (C)]]*OO[[#This Row],[66]]</f>
        <v>4.38566073303375E-6</v>
      </c>
      <c r="BQ530" s="10">
        <f>3/24000000*OO[[#This Row],[125 (04JUL1985 12:00:00)-Water Temperature (C)]]*OO[[#This Row],[67]]</f>
        <v>7.9890232915275008E-6</v>
      </c>
      <c r="BR530" s="10">
        <f>3/24000000*OO[[#This Row],[126 (04JUL1985 15:00:00)-Water Temperature (C)]]*OO[[#This Row],[68]]</f>
        <v>1.3863592910750002E-5</v>
      </c>
      <c r="BS530" s="10">
        <f>3/24000000*OO[[#This Row],[127 (04JUL1985 18:00:00)-Water Temperature (C)]]*OO[[#This Row],[69]]</f>
        <v>2.305581018776875E-5</v>
      </c>
      <c r="BT530" s="10">
        <f>3/24000000*OO[[#This Row],[128 (04JUL1985 21:00:00)-Water Temperature (C)]]*OO[[#This Row],[70]]</f>
        <v>3.6967938187357501E-5</v>
      </c>
      <c r="BU530" s="10">
        <f>3/24000000*OO[[#This Row],[129 (05JUL1985 00:00:00)-Water Temperature (C)]]*OO[[#This Row],[71]]</f>
        <v>5.7223998823875E-5</v>
      </c>
      <c r="BV530" s="10">
        <f>3/24000000*OO[[#This Row],[130 (05JUL1985 03:00:00)-Water Temperature (C)]]*OO[[#This Row],[72]]</f>
        <v>8.5823308387749996E-5</v>
      </c>
      <c r="BW530" s="10">
        <f>3/24000000*OO[[#This Row],[131 (05JUL1985 06:00:00)-Water Temperature (C)]]*OO[[#This Row],[73]]</f>
        <v>1.25081822571975E-4</v>
      </c>
      <c r="BX530" s="10">
        <f>3/24000000*OO[[#This Row],[132 (05JUL1985 09:00:00)-Water Temperature (C)]]*OO[[#This Row],[74]]</f>
        <v>1.7897970208647499E-4</v>
      </c>
      <c r="BY530" s="10">
        <f>3/24000000*OO[[#This Row],[133 (05JUL1985 12:00:00)-Water Temperature (C)]]*OO[[#This Row],[75]]</f>
        <v>2.5291375567395002E-4</v>
      </c>
      <c r="BZ530" s="10">
        <f>3/24000000*OO[[#This Row],[134 (05JUL1985 15:00:00)-Water Temperature (C)]]*OO[[#This Row],[76]]</f>
        <v>3.5202686882756249E-4</v>
      </c>
      <c r="CA530" s="10">
        <f>3/24000000*OO[[#This Row],[135 (05JUL1985 18:00:00)-Water Temperature (C)]]*OO[[#This Row],[77]]</f>
        <v>4.7652273608337486E-4</v>
      </c>
      <c r="CB530" s="10">
        <f>3/24000000*OO[[#This Row],[136 (05JUL1985 21:00:00)-Water Temperature (C)]]*OO[[#This Row],[78]]</f>
        <v>6.23968152457625E-4</v>
      </c>
      <c r="CC530" s="10">
        <f>3/24000000*OO[[#This Row],[137 (06JUL1985 00:00:00)-Water Temperature (C)]]*OO[[#This Row],[79]]</f>
        <v>7.9842196006124991E-4</v>
      </c>
      <c r="CD530" s="10">
        <f>3/24000000*OO[[#This Row],[138 (06JUL1985 03:00:00)-Water Temperature (C)]]*OO[[#This Row],[80]]</f>
        <v>1.006341669457875E-3</v>
      </c>
      <c r="CE530" s="10">
        <f>3/24000000*OO[[#This Row],[139 (06JUL1985 06:00:00)-Water Temperature (C)]]*OO[[#This Row],[81]]</f>
        <v>1.24971398736375E-3</v>
      </c>
      <c r="CF530" s="10">
        <f>3/24000000*OO[[#This Row],[140 (06JUL1985 09:00:00)-Water Temperature (C)]]*OO[[#This Row],[82]]</f>
        <v>1.5366105658992501E-3</v>
      </c>
      <c r="CG530" s="10">
        <f>3/24000000*OO[[#This Row],[141 (06JUL1985 12:00:00)-Water Temperature (C)]]*OO[[#This Row],[83]]</f>
        <v>1.8747052061149998E-3</v>
      </c>
      <c r="CH530" s="10">
        <f>3/24000000*OO[[#This Row],[142 (06JUL1985 15:00:00)-Water Temperature (C)]]*OO[[#This Row],[84]]</f>
        <v>2.2594507784212499E-3</v>
      </c>
      <c r="CI530" s="10">
        <f>3/24000000*OO[[#This Row],[143 (06JUL1985 18:00:00)-Water Temperature (C)]]*OO[[#This Row],[85]]</f>
        <v>2.690847515799E-3</v>
      </c>
      <c r="CJ530" s="10">
        <f>3/24000000*OO[[#This Row],[144 (06JUL1985 21:00:00)-Water Temperature (C)]]*OO[[#This Row],[86]]</f>
        <v>3.16317551644E-3</v>
      </c>
      <c r="CK530" s="10">
        <f>3/24000000*OO[[#This Row],[145 (07JUL1985 00:00:00)-Water Temperature (C)]]*OO[[#This Row],[87]]</f>
        <v>3.6670545172944997E-3</v>
      </c>
      <c r="CL530" s="10">
        <f>3/24000000*OO[[#This Row],[146 (07JUL1985 03:00:00)-Water Temperature (C)]]*OO[[#This Row],[88]]</f>
        <v>4.2170200246297498E-3</v>
      </c>
      <c r="CM530" s="10">
        <f>3/24000000*OO[[#This Row],[147 (07JUL1985 06:00:00)-Water Temperature (C)]]*OO[[#This Row],[89]]</f>
        <v>4.8163114640959997E-3</v>
      </c>
      <c r="CN530" s="10">
        <f>3/24000000*OO[[#This Row],[148 (07JUL1985 09:00:00)-Water Temperature (C)]]*OO[[#This Row],[90]]</f>
        <v>5.4899371572128741E-3</v>
      </c>
      <c r="CO530" s="10">
        <f>3/24000000*OO[[#This Row],[149 (07JUL1985 12:00:00)-Water Temperature (C)]]*OO[[#This Row],[91]]</f>
        <v>6.2295939792724993E-3</v>
      </c>
      <c r="CP530" s="10">
        <f>3/24000000*OO[[#This Row],[150 (07JUL1985 15:00:00)-Water Temperature (C)]]*OO[[#This Row],[92]]</f>
        <v>7.0563998192512507E-3</v>
      </c>
      <c r="CQ530" s="10">
        <f>3/24000000*OO[[#This Row],[151 (07JUL1985 18:00:00)-Water Temperature (C)]]*OO[[#This Row],[93]]</f>
        <v>7.9635996494474993E-3</v>
      </c>
      <c r="CR530" s="10">
        <f>3/24000000*OO[[#This Row],[152 (07JUL1985 21:00:00)-Water Temperature (C)]]*OO[[#This Row],[94]]</f>
        <v>8.8686950821999996E-3</v>
      </c>
      <c r="CS530" s="10">
        <f>3/24000000*OO[[#This Row],[153 (08JUL1985 00:00:00)-Water Temperature (C)]]*OO[[#This Row],[95]]</f>
        <v>9.7306190534762506E-3</v>
      </c>
      <c r="CT530" s="10">
        <f>3/24000000*OO[[#This Row],[154 (08JUL1985 03:00:00)-Water Temperature (C)]]*OO[[#This Row],[96]]</f>
        <v>1.0623318198992499E-2</v>
      </c>
      <c r="CU530" s="10">
        <f>3/24000000*OO[[#This Row],[155 (08JUL1985 06:00:00)-Water Temperature (C)]]*OO[[#This Row],[97]]</f>
        <v>1.1563092259924999E-2</v>
      </c>
      <c r="CV530" s="10">
        <f>3/24000000*OO[[#This Row],[156 (08JUL1985 09:00:00)-Water Temperature (C)]]*OO[[#This Row],[98]]</f>
        <v>1.26048269464425E-2</v>
      </c>
      <c r="CW530" s="10">
        <f>3/24000000*OO[[#This Row],[157 (08JUL1985 12:00:00)-Water Temperature (C)]]*OO[[#This Row],[99]]</f>
        <v>1.3666443178849998E-2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0</v>
      </c>
      <c r="AF531" s="10">
        <f>3/24000000*OO[[#This Row],[88 (29JUN1985 21:00:00)-Water Temperature (C)]]*OO[[#This Row],[30]]</f>
        <v>0</v>
      </c>
      <c r="AG531" s="10">
        <f>3/24000000*OO[[#This Row],[89 (30JUN1985 00:00:00)-Water Temperature (C)]]*OO[[#This Row],[31]]</f>
        <v>0</v>
      </c>
      <c r="AH531" s="10">
        <f>3/24000000*OO[[#This Row],[90 (30JUN1985 03:00:00)-Water Temperature (C)]]*OO[[#This Row],[32]]</f>
        <v>0</v>
      </c>
      <c r="AI531" s="10">
        <f>3/24000000*OO[[#This Row],[91 (30JUN1985 06:00:00)-Water Temperature (C)]]*OO[[#This Row],[33]]</f>
        <v>0</v>
      </c>
      <c r="AJ531" s="10">
        <f>3/24000000*OO[[#This Row],[92 (30JUN1985 09:00:00)-Water Temperature (C)]]*OO[[#This Row],[34]]</f>
        <v>0</v>
      </c>
      <c r="AK531" s="10">
        <f>3/24000000*OO[[#This Row],[93 (30JUN1985 12:00:00)-Water Temperature (C)]]*OO[[#This Row],[35]]</f>
        <v>1.1242578086512501E-43</v>
      </c>
      <c r="AL531" s="10">
        <f>3/24000000*OO[[#This Row],[94 (30JUN1985 15:00:00)-Water Temperature (C)]]*OO[[#This Row],[36]]</f>
        <v>2.3809186174089997E-40</v>
      </c>
      <c r="AM531" s="10">
        <f>3/24000000*OO[[#This Row],[95 (30JUN1985 18:00:00)-Water Temperature (C)]]*OO[[#This Row],[37]]</f>
        <v>2.4109714904600001E-37</v>
      </c>
      <c r="AN531" s="10">
        <f>3/24000000*OO[[#This Row],[96 (30JUN1985 21:00:00)-Water Temperature (C)]]*OO[[#This Row],[38]]</f>
        <v>1.282945006473375E-34</v>
      </c>
      <c r="AO531" s="10">
        <f>3/24000000*OO[[#This Row],[97 (01JUL1985 00:00:00)-Water Temperature (C)]]*OO[[#This Row],[39]]</f>
        <v>3.9093432063962496E-32</v>
      </c>
      <c r="AP531" s="10">
        <f>3/24000000*OO[[#This Row],[98 (01JUL1985 03:00:00)-Water Temperature (C)]]*OO[[#This Row],[40]]</f>
        <v>7.3223117889274987E-30</v>
      </c>
      <c r="AQ531" s="10">
        <f>3/24000000*OO[[#This Row],[99 (01JUL1985 06:00:00)-Water Temperature (C)]]*OO[[#This Row],[41]]</f>
        <v>8.9260539495112503E-28</v>
      </c>
      <c r="AR531" s="10">
        <f>3/24000000*OO[[#This Row],[100 (01JUL1985 09:00:00)-Water Temperature (C)]]*OO[[#This Row],[42]]</f>
        <v>7.4432760759749999E-26</v>
      </c>
      <c r="AS531" s="10">
        <f>3/24000000*OO[[#This Row],[101 (01JUL1985 12:00:00)-Water Temperature (C)]]*OO[[#This Row],[43]]</f>
        <v>4.3733357654358752E-24</v>
      </c>
      <c r="AT531" s="10">
        <f>3/24000000*OO[[#This Row],[102 (01JUL1985 15:00:00)-Water Temperature (C)]]*OO[[#This Row],[44]]</f>
        <v>1.8651725084205E-22</v>
      </c>
      <c r="AU531" s="10">
        <f>3/24000000*OO[[#This Row],[103 (01JUL1985 18:00:00)-Water Temperature (C)]]*OO[[#This Row],[45]]</f>
        <v>5.9062253910849996E-21</v>
      </c>
      <c r="AV531" s="10">
        <f>3/24000000*OO[[#This Row],[104 (01JUL1985 21:00:00)-Water Temperature (C)]]*OO[[#This Row],[46]]</f>
        <v>1.4268770964772497E-19</v>
      </c>
      <c r="AW531" s="10">
        <f>3/24000000*OO[[#This Row],[105 (02JUL1985 00:00:00)-Water Temperature (C)]]*OO[[#This Row],[47]]</f>
        <v>2.6871798672837496E-18</v>
      </c>
      <c r="AX531" s="10">
        <f>3/24000000*OO[[#This Row],[106 (02JUL1985 03:00:00)-Water Temperature (C)]]*OO[[#This Row],[48]]</f>
        <v>4.0321989842369999E-17</v>
      </c>
      <c r="AY531" s="10">
        <f>3/24000000*OO[[#This Row],[107 (02JUL1985 06:00:00)-Water Temperature (C)]]*OO[[#This Row],[49]]</f>
        <v>4.9233222446199997E-16</v>
      </c>
      <c r="AZ531" s="10">
        <f>3/24000000*OO[[#This Row],[108 (02JUL1985 09:00:00)-Water Temperature (C)]]*OO[[#This Row],[50]]</f>
        <v>5.0105080361537507E-15</v>
      </c>
      <c r="BA531" s="10">
        <f>3/24000000*OO[[#This Row],[109 (02JUL1985 12:00:00)-Water Temperature (C)]]*OO[[#This Row],[51]]</f>
        <v>4.2812945074152492E-14</v>
      </c>
      <c r="BB531" s="10">
        <f>3/24000000*OO[[#This Row],[110 (02JUL1985 15:00:00)-Water Temperature (C)]]*OO[[#This Row],[52]]</f>
        <v>3.1080044459587498E-13</v>
      </c>
      <c r="BC531" s="10">
        <f>3/24000000*OO[[#This Row],[111 (02JUL1985 18:00:00)-Water Temperature (C)]]*OO[[#This Row],[53]]</f>
        <v>1.9340502888360001E-12</v>
      </c>
      <c r="BD531" s="10">
        <f>3/24000000*OO[[#This Row],[112 (02JUL1985 21:00:00)-Water Temperature (C)]]*OO[[#This Row],[54]]</f>
        <v>1.0383816645675001E-11</v>
      </c>
      <c r="BE531" s="10">
        <f>3/24000000*OO[[#This Row],[113 (03JUL1985 00:00:00)-Water Temperature (C)]]*OO[[#This Row],[55]]</f>
        <v>4.8933413752949998E-11</v>
      </c>
      <c r="BF531" s="10">
        <f>3/24000000*OO[[#This Row],[114 (03JUL1985 03:00:00)-Water Temperature (C)]]*OO[[#This Row],[56]]</f>
        <v>2.0479051792894997E-10</v>
      </c>
      <c r="BG531" s="10">
        <f>3/24000000*OO[[#This Row],[115 (03JUL1985 06:00:00)-Water Temperature (C)]]*OO[[#This Row],[57]]</f>
        <v>7.7052037535599998E-10</v>
      </c>
      <c r="BH531" s="10">
        <f>3/24000000*OO[[#This Row],[116 (03JUL1985 09:00:00)-Water Temperature (C)]]*OO[[#This Row],[58]]</f>
        <v>2.6484889690112499E-9</v>
      </c>
      <c r="BI531" s="10">
        <f>3/24000000*OO[[#This Row],[117 (03JUL1985 12:00:00)-Water Temperature (C)]]*OO[[#This Row],[59]]</f>
        <v>8.3855250713974979E-9</v>
      </c>
      <c r="BJ531" s="10">
        <f>3/24000000*OO[[#This Row],[118 (03JUL1985 15:00:00)-Water Temperature (C)]]*OO[[#This Row],[60]]</f>
        <v>2.4469460646625002E-8</v>
      </c>
      <c r="BK531" s="10">
        <f>3/24000000*OO[[#This Row],[119 (03JUL1985 18:00:00)-Water Temperature (C)]]*OO[[#This Row],[61]]</f>
        <v>6.5353918603349997E-8</v>
      </c>
      <c r="BL531" s="10">
        <f>3/24000000*OO[[#This Row],[120 (03JUL1985 21:00:00)-Water Temperature (C)]]*OO[[#This Row],[62]]</f>
        <v>1.602911328604375E-7</v>
      </c>
      <c r="BM531" s="10">
        <f>3/24000000*OO[[#This Row],[121 (04JUL1985 00:00:00)-Water Temperature (C)]]*OO[[#This Row],[63]]</f>
        <v>3.6571396371606253E-7</v>
      </c>
      <c r="BN531" s="10">
        <f>3/24000000*OO[[#This Row],[122 (04JUL1985 03:00:00)-Water Temperature (C)]]*OO[[#This Row],[64]]</f>
        <v>7.8370405562250008E-7</v>
      </c>
      <c r="BO531" s="10">
        <f>3/24000000*OO[[#This Row],[123 (04JUL1985 06:00:00)-Water Temperature (C)]]*OO[[#This Row],[65]]</f>
        <v>1.5867383295426248E-6</v>
      </c>
      <c r="BP531" s="10">
        <f>3/24000000*OO[[#This Row],[124 (04JUL1985 09:00:00)-Water Temperature (C)]]*OO[[#This Row],[66]]</f>
        <v>3.0685246680292502E-6</v>
      </c>
      <c r="BQ531" s="10">
        <f>3/24000000*OO[[#This Row],[125 (04JUL1985 12:00:00)-Water Temperature (C)]]*OO[[#This Row],[67]]</f>
        <v>5.6563449789049995E-6</v>
      </c>
      <c r="BR531" s="10">
        <f>3/24000000*OO[[#This Row],[126 (04JUL1985 15:00:00)-Water Temperature (C)]]*OO[[#This Row],[68]]</f>
        <v>9.9274093013099977E-6</v>
      </c>
      <c r="BS531" s="10">
        <f>3/24000000*OO[[#This Row],[127 (04JUL1985 18:00:00)-Water Temperature (C)]]*OO[[#This Row],[69]]</f>
        <v>1.6689594022079998E-5</v>
      </c>
      <c r="BT531" s="10">
        <f>3/24000000*OO[[#This Row],[128 (04JUL1985 21:00:00)-Water Temperature (C)]]*OO[[#This Row],[70]]</f>
        <v>2.7038889822397495E-5</v>
      </c>
      <c r="BU531" s="10">
        <f>3/24000000*OO[[#This Row],[129 (05JUL1985 00:00:00)-Water Temperature (C)]]*OO[[#This Row],[71]]</f>
        <v>4.2269133402532495E-5</v>
      </c>
      <c r="BV531" s="10">
        <f>3/24000000*OO[[#This Row],[130 (05JUL1985 03:00:00)-Water Temperature (C)]]*OO[[#This Row],[72]]</f>
        <v>6.3993691022250009E-5</v>
      </c>
      <c r="BW531" s="10">
        <f>3/24000000*OO[[#This Row],[131 (05JUL1985 06:00:00)-Water Temperature (C)]]*OO[[#This Row],[73]]</f>
        <v>9.4108989183987502E-5</v>
      </c>
      <c r="BX531" s="10">
        <f>3/24000000*OO[[#This Row],[132 (05JUL1985 09:00:00)-Water Temperature (C)]]*OO[[#This Row],[74]]</f>
        <v>1.3579749019164997E-4</v>
      </c>
      <c r="BY531" s="10">
        <f>3/24000000*OO[[#This Row],[133 (05JUL1985 12:00:00)-Water Temperature (C)]]*OO[[#This Row],[75]]</f>
        <v>1.9340739752750003E-4</v>
      </c>
      <c r="BZ531" s="10">
        <f>3/24000000*OO[[#This Row],[134 (05JUL1985 15:00:00)-Water Temperature (C)]]*OO[[#This Row],[76]]</f>
        <v>2.7121921083967499E-4</v>
      </c>
      <c r="CA531" s="10">
        <f>3/24000000*OO[[#This Row],[135 (05JUL1985 18:00:00)-Water Temperature (C)]]*OO[[#This Row],[77]]</f>
        <v>3.6984575437346245E-4</v>
      </c>
      <c r="CB531" s="10">
        <f>3/24000000*OO[[#This Row],[136 (05JUL1985 21:00:00)-Water Temperature (C)]]*OO[[#This Row],[78]]</f>
        <v>4.8779881525439991E-4</v>
      </c>
      <c r="CC531" s="10">
        <f>3/24000000*OO[[#This Row],[137 (06JUL1985 00:00:00)-Water Temperature (C)]]*OO[[#This Row],[79]]</f>
        <v>6.2849452979775E-4</v>
      </c>
      <c r="CD531" s="10">
        <f>3/24000000*OO[[#This Row],[138 (06JUL1985 03:00:00)-Water Temperature (C)]]*OO[[#This Row],[80]]</f>
        <v>7.9734104908487497E-4</v>
      </c>
      <c r="CE531" s="10">
        <f>3/24000000*OO[[#This Row],[139 (06JUL1985 06:00:00)-Water Temperature (C)]]*OO[[#This Row],[81]]</f>
        <v>9.9631891892724999E-4</v>
      </c>
      <c r="CF531" s="10">
        <f>3/24000000*OO[[#This Row],[140 (06JUL1985 09:00:00)-Water Temperature (C)]]*OO[[#This Row],[82]]</f>
        <v>1.2322323805829998E-3</v>
      </c>
      <c r="CG531" s="10">
        <f>3/24000000*OO[[#This Row],[141 (06JUL1985 12:00:00)-Water Temperature (C)]]*OO[[#This Row],[83]]</f>
        <v>1.5116928207325E-3</v>
      </c>
      <c r="CH531" s="10">
        <f>3/24000000*OO[[#This Row],[142 (06JUL1985 15:00:00)-Water Temperature (C)]]*OO[[#This Row],[84]]</f>
        <v>1.8317339888159999E-3</v>
      </c>
      <c r="CI531" s="10">
        <f>3/24000000*OO[[#This Row],[143 (06JUL1985 18:00:00)-Water Temperature (C)]]*OO[[#This Row],[85]]</f>
        <v>2.1925604724037494E-3</v>
      </c>
      <c r="CJ531" s="10">
        <f>3/24000000*OO[[#This Row],[144 (06JUL1985 21:00:00)-Water Temperature (C)]]*OO[[#This Row],[86]]</f>
        <v>2.590292658347375E-3</v>
      </c>
      <c r="CK531" s="10">
        <f>3/24000000*OO[[#This Row],[145 (07JUL1985 00:00:00)-Water Temperature (C)]]*OO[[#This Row],[87]]</f>
        <v>3.0173552631131248E-3</v>
      </c>
      <c r="CL531" s="10">
        <f>3/24000000*OO[[#This Row],[146 (07JUL1985 03:00:00)-Water Temperature (C)]]*OO[[#This Row],[88]]</f>
        <v>3.4857896982870003E-3</v>
      </c>
      <c r="CM531" s="10">
        <f>3/24000000*OO[[#This Row],[147 (07JUL1985 06:00:00)-Water Temperature (C)]]*OO[[#This Row],[89]]</f>
        <v>3.9986073813840003E-3</v>
      </c>
      <c r="CN531" s="10">
        <f>3/24000000*OO[[#This Row],[148 (07JUL1985 09:00:00)-Water Temperature (C)]]*OO[[#This Row],[90]]</f>
        <v>4.5765628147442497E-3</v>
      </c>
      <c r="CO531" s="10">
        <f>3/24000000*OO[[#This Row],[149 (07JUL1985 12:00:00)-Water Temperature (C)]]*OO[[#This Row],[91]]</f>
        <v>5.2133008418399993E-3</v>
      </c>
      <c r="CP531" s="10">
        <f>3/24000000*OO[[#This Row],[150 (07JUL1985 15:00:00)-Water Temperature (C)]]*OO[[#This Row],[92]]</f>
        <v>5.9269030654949999E-3</v>
      </c>
      <c r="CQ531" s="10">
        <f>3/24000000*OO[[#This Row],[151 (07JUL1985 18:00:00)-Water Temperature (C)]]*OO[[#This Row],[93]]</f>
        <v>6.7124697576125001E-3</v>
      </c>
      <c r="CR531" s="10">
        <f>3/24000000*OO[[#This Row],[152 (07JUL1985 21:00:00)-Water Temperature (C)]]*OO[[#This Row],[94]]</f>
        <v>7.5026717095499993E-3</v>
      </c>
      <c r="CS531" s="10">
        <f>3/24000000*OO[[#This Row],[153 (08JUL1985 00:00:00)-Water Temperature (C)]]*OO[[#This Row],[95]]</f>
        <v>8.2612277584199999E-3</v>
      </c>
      <c r="CT531" s="10">
        <f>3/24000000*OO[[#This Row],[154 (08JUL1985 03:00:00)-Water Temperature (C)]]*OO[[#This Row],[96]]</f>
        <v>9.0499233617100001E-3</v>
      </c>
      <c r="CU531" s="10">
        <f>3/24000000*OO[[#This Row],[155 (08JUL1985 06:00:00)-Water Temperature (C)]]*OO[[#This Row],[97]]</f>
        <v>9.8821948190387504E-3</v>
      </c>
      <c r="CV531" s="10">
        <f>3/24000000*OO[[#This Row],[156 (08JUL1985 09:00:00)-Water Temperature (C)]]*OO[[#This Row],[98]]</f>
        <v>1.080454548371625E-2</v>
      </c>
      <c r="CW531" s="10">
        <f>3/24000000*OO[[#This Row],[157 (08JUL1985 12:00:00)-Water Temperature (C)]]*OO[[#This Row],[99]]</f>
        <v>1.1749802650380002E-2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0</v>
      </c>
      <c r="AF532" s="10">
        <f>3/24000000*OO[[#This Row],[88 (29JUN1985 21:00:00)-Water Temperature (C)]]*OO[[#This Row],[30]]</f>
        <v>0</v>
      </c>
      <c r="AG532" s="10">
        <f>3/24000000*OO[[#This Row],[89 (30JUN1985 00:00:00)-Water Temperature (C)]]*OO[[#This Row],[31]]</f>
        <v>0</v>
      </c>
      <c r="AH532" s="10">
        <f>3/24000000*OO[[#This Row],[90 (30JUN1985 03:00:00)-Water Temperature (C)]]*OO[[#This Row],[32]]</f>
        <v>0</v>
      </c>
      <c r="AI532" s="10">
        <f>3/24000000*OO[[#This Row],[91 (30JUN1985 06:00:00)-Water Temperature (C)]]*OO[[#This Row],[33]]</f>
        <v>0</v>
      </c>
      <c r="AJ532" s="10">
        <f>3/24000000*OO[[#This Row],[92 (30JUN1985 09:00:00)-Water Temperature (C)]]*OO[[#This Row],[34]]</f>
        <v>0</v>
      </c>
      <c r="AK532" s="10">
        <f>3/24000000*OO[[#This Row],[93 (30JUN1985 12:00:00)-Water Temperature (C)]]*OO[[#This Row],[35]]</f>
        <v>0</v>
      </c>
      <c r="AL532" s="10">
        <f>3/24000000*OO[[#This Row],[94 (30JUN1985 15:00:00)-Water Temperature (C)]]*OO[[#This Row],[36]]</f>
        <v>7.9082565168374981E-41</v>
      </c>
      <c r="AM532" s="10">
        <f>3/24000000*OO[[#This Row],[95 (30JUN1985 18:00:00)-Water Temperature (C)]]*OO[[#This Row],[37]]</f>
        <v>8.410537810005E-38</v>
      </c>
      <c r="AN532" s="10">
        <f>3/24000000*OO[[#This Row],[96 (30JUN1985 21:00:00)-Water Temperature (C)]]*OO[[#This Row],[38]]</f>
        <v>4.6839842771062498E-35</v>
      </c>
      <c r="AO532" s="10">
        <f>3/24000000*OO[[#This Row],[97 (01JUL1985 00:00:00)-Water Temperature (C)]]*OO[[#This Row],[39]]</f>
        <v>1.489035181025125E-32</v>
      </c>
      <c r="AP532" s="10">
        <f>3/24000000*OO[[#This Row],[98 (01JUL1985 03:00:00)-Water Temperature (C)]]*OO[[#This Row],[40]]</f>
        <v>2.9022641196E-30</v>
      </c>
      <c r="AQ532" s="10">
        <f>3/24000000*OO[[#This Row],[99 (01JUL1985 06:00:00)-Water Temperature (C)]]*OO[[#This Row],[41]]</f>
        <v>3.6734763356706251E-28</v>
      </c>
      <c r="AR532" s="10">
        <f>3/24000000*OO[[#This Row],[100 (01JUL1985 09:00:00)-Water Temperature (C)]]*OO[[#This Row],[42]]</f>
        <v>3.1734864931409995E-26</v>
      </c>
      <c r="AS532" s="10">
        <f>3/24000000*OO[[#This Row],[101 (01JUL1985 12:00:00)-Water Temperature (C)]]*OO[[#This Row],[43]]</f>
        <v>1.9283862571209995E-24</v>
      </c>
      <c r="AT532" s="10">
        <f>3/24000000*OO[[#This Row],[102 (01JUL1985 15:00:00)-Water Temperature (C)]]*OO[[#This Row],[44]]</f>
        <v>8.4923144323875008E-23</v>
      </c>
      <c r="AU532" s="10">
        <f>3/24000000*OO[[#This Row],[103 (01JUL1985 18:00:00)-Water Temperature (C)]]*OO[[#This Row],[45]]</f>
        <v>2.7737132273617503E-21</v>
      </c>
      <c r="AV532" s="10">
        <f>3/24000000*OO[[#This Row],[104 (01JUL1985 21:00:00)-Water Temperature (C)]]*OO[[#This Row],[46]]</f>
        <v>6.9045327801562502E-20</v>
      </c>
      <c r="AW532" s="10">
        <f>3/24000000*OO[[#This Row],[105 (02JUL1985 00:00:00)-Water Temperature (C)]]*OO[[#This Row],[47]]</f>
        <v>1.3384388679272501E-18</v>
      </c>
      <c r="AX532" s="10">
        <f>3/24000000*OO[[#This Row],[106 (02JUL1985 03:00:00)-Water Temperature (C)]]*OO[[#This Row],[48]]</f>
        <v>2.0651838945737498E-17</v>
      </c>
      <c r="AY532" s="10">
        <f>3/24000000*OO[[#This Row],[107 (02JUL1985 06:00:00)-Water Temperature (C)]]*OO[[#This Row],[49]]</f>
        <v>2.5905244977810003E-16</v>
      </c>
      <c r="AZ532" s="10">
        <f>3/24000000*OO[[#This Row],[108 (02JUL1985 09:00:00)-Water Temperature (C)]]*OO[[#This Row],[50]]</f>
        <v>2.7049744346549998E-15</v>
      </c>
      <c r="BA532" s="10">
        <f>3/24000000*OO[[#This Row],[109 (02JUL1985 12:00:00)-Water Temperature (C)]]*OO[[#This Row],[51]]</f>
        <v>2.3692275133406254E-14</v>
      </c>
      <c r="BB532" s="10">
        <f>3/24000000*OO[[#This Row],[110 (02JUL1985 15:00:00)-Water Temperature (C)]]*OO[[#This Row],[52]]</f>
        <v>1.7612586225536246E-13</v>
      </c>
      <c r="BC532" s="10">
        <f>3/24000000*OO[[#This Row],[111 (02JUL1985 18:00:00)-Water Temperature (C)]]*OO[[#This Row],[53]]</f>
        <v>1.1214151087024999E-12</v>
      </c>
      <c r="BD532" s="10">
        <f>3/24000000*OO[[#This Row],[112 (02JUL1985 21:00:00)-Water Temperature (C)]]*OO[[#This Row],[54]]</f>
        <v>6.1559075913599999E-12</v>
      </c>
      <c r="BE532" s="10">
        <f>3/24000000*OO[[#This Row],[113 (03JUL1985 00:00:00)-Water Temperature (C)]]*OO[[#This Row],[55]]</f>
        <v>2.9635116712349996E-11</v>
      </c>
      <c r="BF532" s="10">
        <f>3/24000000*OO[[#This Row],[114 (03JUL1985 03:00:00)-Water Temperature (C)]]*OO[[#This Row],[56]]</f>
        <v>1.2660100246129999E-10</v>
      </c>
      <c r="BG532" s="10">
        <f>3/24000000*OO[[#This Row],[115 (03JUL1985 06:00:00)-Water Temperature (C)]]*OO[[#This Row],[57]]</f>
        <v>4.8587547388449999E-10</v>
      </c>
      <c r="BH532" s="10">
        <f>3/24000000*OO[[#This Row],[116 (03JUL1985 09:00:00)-Water Temperature (C)]]*OO[[#This Row],[58]]</f>
        <v>1.7018097259995002E-9</v>
      </c>
      <c r="BI532" s="10">
        <f>3/24000000*OO[[#This Row],[117 (03JUL1985 12:00:00)-Water Temperature (C)]]*OO[[#This Row],[59]]</f>
        <v>5.4859053292274987E-9</v>
      </c>
      <c r="BJ532" s="10">
        <f>3/24000000*OO[[#This Row],[118 (03JUL1985 15:00:00)-Water Temperature (C)]]*OO[[#This Row],[60]]</f>
        <v>1.6287868434442498E-8</v>
      </c>
      <c r="BK532" s="10">
        <f>3/24000000*OO[[#This Row],[119 (03JUL1985 18:00:00)-Water Temperature (C)]]*OO[[#This Row],[61]]</f>
        <v>4.4245584937784995E-8</v>
      </c>
      <c r="BL532" s="10">
        <f>3/24000000*OO[[#This Row],[120 (03JUL1985 21:00:00)-Water Temperature (C)]]*OO[[#This Row],[62]]</f>
        <v>1.1031630553895001E-7</v>
      </c>
      <c r="BM532" s="10">
        <f>3/24000000*OO[[#This Row],[121 (04JUL1985 00:00:00)-Water Temperature (C)]]*OO[[#This Row],[63]]</f>
        <v>2.5568982177900002E-7</v>
      </c>
      <c r="BN532" s="10">
        <f>3/24000000*OO[[#This Row],[122 (04JUL1985 03:00:00)-Water Temperature (C)]]*OO[[#This Row],[64]]</f>
        <v>5.5625218885775E-7</v>
      </c>
      <c r="BO532" s="10">
        <f>3/24000000*OO[[#This Row],[123 (04JUL1985 06:00:00)-Water Temperature (C)]]*OO[[#This Row],[65]]</f>
        <v>1.1426248537687499E-6</v>
      </c>
      <c r="BP532" s="10">
        <f>3/24000000*OO[[#This Row],[124 (04JUL1985 09:00:00)-Water Temperature (C)]]*OO[[#This Row],[66]]</f>
        <v>2.2400977355994997E-6</v>
      </c>
      <c r="BQ532" s="10">
        <f>3/24000000*OO[[#This Row],[125 (04JUL1985 12:00:00)-Water Temperature (C)]]*OO[[#This Row],[67]]</f>
        <v>4.1839754980895E-6</v>
      </c>
      <c r="BR532" s="10">
        <f>3/24000000*OO[[#This Row],[126 (04JUL1985 15:00:00)-Water Temperature (C)]]*OO[[#This Row],[68]]</f>
        <v>7.4366454831637493E-6</v>
      </c>
      <c r="BS532" s="10">
        <f>3/24000000*OO[[#This Row],[127 (04JUL1985 18:00:00)-Water Temperature (C)]]*OO[[#This Row],[69]]</f>
        <v>1.26548226802125E-5</v>
      </c>
      <c r="BT532" s="10">
        <f>3/24000000*OO[[#This Row],[128 (04JUL1985 21:00:00)-Water Temperature (C)]]*OO[[#This Row],[70]]</f>
        <v>2.07407520094125E-5</v>
      </c>
      <c r="BU532" s="10">
        <f>3/24000000*OO[[#This Row],[129 (05JUL1985 00:00:00)-Water Temperature (C)]]*OO[[#This Row],[71]]</f>
        <v>3.2783796730202498E-5</v>
      </c>
      <c r="BV532" s="10">
        <f>3/24000000*OO[[#This Row],[130 (05JUL1985 03:00:00)-Water Temperature (C)]]*OO[[#This Row],[72]]</f>
        <v>5.0160312297713739E-5</v>
      </c>
      <c r="BW532" s="10">
        <f>3/24000000*OO[[#This Row],[131 (05JUL1985 06:00:00)-Water Temperature (C)]]*OO[[#This Row],[73]]</f>
        <v>7.4515020835400002E-5</v>
      </c>
      <c r="BX532" s="10">
        <f>3/24000000*OO[[#This Row],[132 (05JUL1985 09:00:00)-Water Temperature (C)]]*OO[[#This Row],[74]]</f>
        <v>1.0854642488359998E-4</v>
      </c>
      <c r="BY532" s="10">
        <f>3/24000000*OO[[#This Row],[133 (05JUL1985 12:00:00)-Water Temperature (C)]]*OO[[#This Row],[75]]</f>
        <v>1.5597174510069997E-4</v>
      </c>
      <c r="BZ532" s="10">
        <f>3/24000000*OO[[#This Row],[134 (05JUL1985 15:00:00)-Water Temperature (C)]]*OO[[#This Row],[76]]</f>
        <v>2.2057242408125E-4</v>
      </c>
      <c r="CA532" s="10">
        <f>3/24000000*OO[[#This Row],[135 (05JUL1985 18:00:00)-Water Temperature (C)]]*OO[[#This Row],[77]]</f>
        <v>3.0328499753034995E-4</v>
      </c>
      <c r="CB532" s="10">
        <f>3/24000000*OO[[#This Row],[136 (05JUL1985 21:00:00)-Water Temperature (C)]]*OO[[#This Row],[78]]</f>
        <v>4.0329470986612503E-4</v>
      </c>
      <c r="CC532" s="10">
        <f>3/24000000*OO[[#This Row],[137 (06JUL1985 00:00:00)-Water Temperature (C)]]*OO[[#This Row],[79]]</f>
        <v>5.2368952269533746E-4</v>
      </c>
      <c r="CD532" s="10">
        <f>3/24000000*OO[[#This Row],[138 (06JUL1985 03:00:00)-Water Temperature (C)]]*OO[[#This Row],[80]]</f>
        <v>6.6930412455825001E-4</v>
      </c>
      <c r="CE532" s="10">
        <f>3/24000000*OO[[#This Row],[139 (06JUL1985 06:00:00)-Water Temperature (C)]]*OO[[#This Row],[81]]</f>
        <v>8.4222763133124995E-4</v>
      </c>
      <c r="CF532" s="10">
        <f>3/24000000*OO[[#This Row],[140 (06JUL1985 09:00:00)-Water Temperature (C)]]*OO[[#This Row],[82]]</f>
        <v>1.048590795241875E-3</v>
      </c>
      <c r="CG532" s="10">
        <f>3/24000000*OO[[#This Row],[141 (06JUL1985 12:00:00)-Water Temperature (C)]]*OO[[#This Row],[83]]</f>
        <v>1.294503898896E-3</v>
      </c>
      <c r="CH532" s="10">
        <f>3/24000000*OO[[#This Row],[142 (06JUL1985 15:00:00)-Water Temperature (C)]]*OO[[#This Row],[84]]</f>
        <v>1.5781164733184999E-3</v>
      </c>
      <c r="CI532" s="10">
        <f>3/24000000*OO[[#This Row],[143 (06JUL1985 18:00:00)-Water Temperature (C)]]*OO[[#This Row],[85]]</f>
        <v>1.899969261392125E-3</v>
      </c>
      <c r="CJ532" s="10">
        <f>3/24000000*OO[[#This Row],[144 (06JUL1985 21:00:00)-Water Temperature (C)]]*OO[[#This Row],[86]]</f>
        <v>2.2573542917024999E-3</v>
      </c>
      <c r="CK532" s="10">
        <f>3/24000000*OO[[#This Row],[145 (07JUL1985 00:00:00)-Water Temperature (C)]]*OO[[#This Row],[87]]</f>
        <v>2.6439270058023745E-3</v>
      </c>
      <c r="CL532" s="10">
        <f>3/24000000*OO[[#This Row],[146 (07JUL1985 03:00:00)-Water Temperature (C)]]*OO[[#This Row],[88]]</f>
        <v>3.0703306837899999E-3</v>
      </c>
      <c r="CM532" s="10">
        <f>3/24000000*OO[[#This Row],[147 (07JUL1985 06:00:00)-Water Temperature (C)]]*OO[[#This Row],[89]]</f>
        <v>3.5396006474044998E-3</v>
      </c>
      <c r="CN532" s="10">
        <f>3/24000000*OO[[#This Row],[148 (07JUL1985 09:00:00)-Water Temperature (C)]]*OO[[#This Row],[90]]</f>
        <v>4.0701483264015004E-3</v>
      </c>
      <c r="CO532" s="10">
        <f>3/24000000*OO[[#This Row],[149 (07JUL1985 12:00:00)-Water Temperature (C)]]*OO[[#This Row],[91]]</f>
        <v>4.6570244767827496E-3</v>
      </c>
      <c r="CP532" s="10">
        <f>3/24000000*OO[[#This Row],[150 (07JUL1985 15:00:00)-Water Temperature (C)]]*OO[[#This Row],[92]]</f>
        <v>5.3166699180624997E-3</v>
      </c>
      <c r="CQ532" s="10">
        <f>3/24000000*OO[[#This Row],[151 (07JUL1985 18:00:00)-Water Temperature (C)]]*OO[[#This Row],[93]]</f>
        <v>6.0455177026300004E-3</v>
      </c>
      <c r="CR532" s="10">
        <f>3/24000000*OO[[#This Row],[152 (07JUL1985 21:00:00)-Water Temperature (C)]]*OO[[#This Row],[94]]</f>
        <v>6.7851985568512501E-3</v>
      </c>
      <c r="CS532" s="10">
        <f>3/24000000*OO[[#This Row],[153 (08JUL1985 00:00:00)-Water Temperature (C)]]*OO[[#This Row],[95]]</f>
        <v>7.5017774518837503E-3</v>
      </c>
      <c r="CT532" s="10">
        <f>3/24000000*OO[[#This Row],[154 (08JUL1985 03:00:00)-Water Temperature (C)]]*OO[[#This Row],[96]]</f>
        <v>8.2500262139975009E-3</v>
      </c>
      <c r="CU532" s="10">
        <f>3/24000000*OO[[#This Row],[155 (08JUL1985 06:00:00)-Water Temperature (C)]]*OO[[#This Row],[97]]</f>
        <v>9.0418030084525002E-3</v>
      </c>
      <c r="CV532" s="10">
        <f>3/24000000*OO[[#This Row],[156 (08JUL1985 09:00:00)-Water Temperature (C)]]*OO[[#This Row],[98]]</f>
        <v>9.9194430341987497E-3</v>
      </c>
      <c r="CW532" s="10">
        <f>3/24000000*OO[[#This Row],[157 (08JUL1985 12:00:00)-Water Temperature (C)]]*OO[[#This Row],[99]]</f>
        <v>1.0823991705100001E-2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0</v>
      </c>
      <c r="AF533" s="10">
        <f>3/24000000*OO[[#This Row],[88 (29JUN1985 21:00:00)-Water Temperature (C)]]*OO[[#This Row],[30]]</f>
        <v>0</v>
      </c>
      <c r="AG533" s="10">
        <f>3/24000000*OO[[#This Row],[89 (30JUN1985 00:00:00)-Water Temperature (C)]]*OO[[#This Row],[31]]</f>
        <v>0</v>
      </c>
      <c r="AH533" s="10">
        <f>3/24000000*OO[[#This Row],[90 (30JUN1985 03:00:00)-Water Temperature (C)]]*OO[[#This Row],[32]]</f>
        <v>0</v>
      </c>
      <c r="AI533" s="10">
        <f>3/24000000*OO[[#This Row],[91 (30JUN1985 06:00:00)-Water Temperature (C)]]*OO[[#This Row],[33]]</f>
        <v>0</v>
      </c>
      <c r="AJ533" s="10">
        <f>3/24000000*OO[[#This Row],[92 (30JUN1985 09:00:00)-Water Temperature (C)]]*OO[[#This Row],[34]]</f>
        <v>0</v>
      </c>
      <c r="AK533" s="10">
        <f>3/24000000*OO[[#This Row],[93 (30JUN1985 12:00:00)-Water Temperature (C)]]*OO[[#This Row],[35]]</f>
        <v>0</v>
      </c>
      <c r="AL533" s="10">
        <f>3/24000000*OO[[#This Row],[94 (30JUN1985 15:00:00)-Water Temperature (C)]]*OO[[#This Row],[36]]</f>
        <v>2.7173718469322507E-41</v>
      </c>
      <c r="AM533" s="10">
        <f>3/24000000*OO[[#This Row],[95 (30JUN1985 18:00:00)-Water Temperature (C)]]*OO[[#This Row],[37]]</f>
        <v>3.0332578634621252E-38</v>
      </c>
      <c r="AN533" s="10">
        <f>3/24000000*OO[[#This Row],[96 (30JUN1985 21:00:00)-Water Temperature (C)]]*OO[[#This Row],[38]]</f>
        <v>1.766531428072E-35</v>
      </c>
      <c r="AO533" s="10">
        <f>3/24000000*OO[[#This Row],[97 (01JUL1985 00:00:00)-Water Temperature (C)]]*OO[[#This Row],[39]]</f>
        <v>5.8541551257087501E-33</v>
      </c>
      <c r="AP533" s="10">
        <f>3/24000000*OO[[#This Row],[98 (01JUL1985 03:00:00)-Water Temperature (C)]]*OO[[#This Row],[40]]</f>
        <v>1.1863806496815E-30</v>
      </c>
      <c r="AQ533" s="10">
        <f>3/24000000*OO[[#This Row],[99 (01JUL1985 06:00:00)-Water Temperature (C)]]*OO[[#This Row],[41]]</f>
        <v>1.5577087991377499E-28</v>
      </c>
      <c r="AR533" s="10">
        <f>3/24000000*OO[[#This Row],[100 (01JUL1985 09:00:00)-Water Temperature (C)]]*OO[[#This Row],[42]]</f>
        <v>1.3929757605075003E-26</v>
      </c>
      <c r="AS533" s="10">
        <f>3/24000000*OO[[#This Row],[101 (01JUL1985 12:00:00)-Water Temperature (C)]]*OO[[#This Row],[43]]</f>
        <v>8.7470935436625009E-25</v>
      </c>
      <c r="AT533" s="10">
        <f>3/24000000*OO[[#This Row],[102 (01JUL1985 15:00:00)-Water Temperature (C)]]*OO[[#This Row],[44]]</f>
        <v>3.9743576960662503E-23</v>
      </c>
      <c r="AU533" s="10">
        <f>3/24000000*OO[[#This Row],[103 (01JUL1985 18:00:00)-Water Temperature (C)]]*OO[[#This Row],[45]]</f>
        <v>1.3376531335106248E-21</v>
      </c>
      <c r="AV533" s="10">
        <f>3/24000000*OO[[#This Row],[104 (01JUL1985 21:00:00)-Water Temperature (C)]]*OO[[#This Row],[46]]</f>
        <v>3.4275402114209998E-20</v>
      </c>
      <c r="AW533" s="10">
        <f>3/24000000*OO[[#This Row],[105 (02JUL1985 00:00:00)-Water Temperature (C)]]*OO[[#This Row],[47]]</f>
        <v>6.8324564441275005E-19</v>
      </c>
      <c r="AX533" s="10">
        <f>3/24000000*OO[[#This Row],[106 (02JUL1985 03:00:00)-Water Temperature (C)]]*OO[[#This Row],[48]]</f>
        <v>1.083012960200375E-17</v>
      </c>
      <c r="AY533" s="10">
        <f>3/24000000*OO[[#This Row],[107 (02JUL1985 06:00:00)-Water Temperature (C)]]*OO[[#This Row],[49]]</f>
        <v>1.3942024495582501E-16</v>
      </c>
      <c r="AZ533" s="10">
        <f>3/24000000*OO[[#This Row],[108 (02JUL1985 09:00:00)-Water Temperature (C)]]*OO[[#This Row],[50]]</f>
        <v>1.4923237677711247E-15</v>
      </c>
      <c r="BA533" s="10">
        <f>3/24000000*OO[[#This Row],[109 (02JUL1985 12:00:00)-Water Temperature (C)]]*OO[[#This Row],[51]]</f>
        <v>1.3386487869299998E-14</v>
      </c>
      <c r="BB533" s="10">
        <f>3/24000000*OO[[#This Row],[110 (02JUL1985 15:00:00)-Water Temperature (C)]]*OO[[#This Row],[52]]</f>
        <v>1.0181878112249999E-13</v>
      </c>
      <c r="BC533" s="10">
        <f>3/24000000*OO[[#This Row],[111 (02JUL1985 18:00:00)-Water Temperature (C)]]*OO[[#This Row],[53]]</f>
        <v>6.627150047787499E-13</v>
      </c>
      <c r="BD533" s="10">
        <f>3/24000000*OO[[#This Row],[112 (02JUL1985 21:00:00)-Water Temperature (C)]]*OO[[#This Row],[54]]</f>
        <v>3.7160149464663746E-12</v>
      </c>
      <c r="BE533" s="10">
        <f>3/24000000*OO[[#This Row],[113 (03JUL1985 00:00:00)-Water Temperature (C)]]*OO[[#This Row],[55]]</f>
        <v>1.8258375051279998E-11</v>
      </c>
      <c r="BF533" s="10">
        <f>3/24000000*OO[[#This Row],[114 (03JUL1985 03:00:00)-Water Temperature (C)]]*OO[[#This Row],[56]]</f>
        <v>7.9548355407600006E-11</v>
      </c>
      <c r="BG533" s="10">
        <f>3/24000000*OO[[#This Row],[115 (03JUL1985 06:00:00)-Water Temperature (C)]]*OO[[#This Row],[57]]</f>
        <v>3.1112563062217497E-10</v>
      </c>
      <c r="BH533" s="10">
        <f>3/24000000*OO[[#This Row],[116 (03JUL1985 09:00:00)-Water Temperature (C)]]*OO[[#This Row],[58]]</f>
        <v>1.1095451425143749E-9</v>
      </c>
      <c r="BI533" s="10">
        <f>3/24000000*OO[[#This Row],[117 (03JUL1985 12:00:00)-Water Temperature (C)]]*OO[[#This Row],[59]]</f>
        <v>3.6387688704475001E-9</v>
      </c>
      <c r="BJ533" s="10">
        <f>3/24000000*OO[[#This Row],[118 (03JUL1985 15:00:00)-Water Temperature (C)]]*OO[[#This Row],[60]]</f>
        <v>1.0983994003424998E-8</v>
      </c>
      <c r="BK533" s="10">
        <f>3/24000000*OO[[#This Row],[119 (03JUL1985 18:00:00)-Water Temperature (C)]]*OO[[#This Row],[61]]</f>
        <v>3.0322387043324994E-8</v>
      </c>
      <c r="BL533" s="10">
        <f>3/24000000*OO[[#This Row],[120 (03JUL1985 21:00:00)-Water Temperature (C)]]*OO[[#This Row],[62]]</f>
        <v>7.6791594316274995E-8</v>
      </c>
      <c r="BM533" s="10">
        <f>3/24000000*OO[[#This Row],[121 (04JUL1985 00:00:00)-Water Temperature (C)]]*OO[[#This Row],[63]]</f>
        <v>1.8067451752541246E-7</v>
      </c>
      <c r="BN533" s="10">
        <f>3/24000000*OO[[#This Row],[122 (04JUL1985 03:00:00)-Water Temperature (C)]]*OO[[#This Row],[64]]</f>
        <v>3.9873585867247501E-7</v>
      </c>
      <c r="BO533" s="10">
        <f>3/24000000*OO[[#This Row],[123 (04JUL1985 06:00:00)-Water Temperature (C)]]*OO[[#This Row],[65]]</f>
        <v>8.3039887407800005E-7</v>
      </c>
      <c r="BP533" s="10">
        <f>3/24000000*OO[[#This Row],[124 (04JUL1985 09:00:00)-Water Temperature (C)]]*OO[[#This Row],[66]]</f>
        <v>1.6493465564939999E-6</v>
      </c>
      <c r="BQ533" s="10">
        <f>3/24000000*OO[[#This Row],[125 (04JUL1985 12:00:00)-Water Temperature (C)]]*OO[[#This Row],[67]]</f>
        <v>3.1193224888687498E-6</v>
      </c>
      <c r="BR533" s="10">
        <f>3/24000000*OO[[#This Row],[126 (04JUL1985 15:00:00)-Water Temperature (C)]]*OO[[#This Row],[68]]</f>
        <v>5.6113462692000006E-6</v>
      </c>
      <c r="BS533" s="10">
        <f>3/24000000*OO[[#This Row],[127 (04JUL1985 18:00:00)-Water Temperature (C)]]*OO[[#This Row],[69]]</f>
        <v>9.6593534199825005E-6</v>
      </c>
      <c r="BT533" s="10">
        <f>3/24000000*OO[[#This Row],[128 (04JUL1985 21:00:00)-Water Temperature (C)]]*OO[[#This Row],[70]]</f>
        <v>1.6005950768081249E-5</v>
      </c>
      <c r="BU533" s="10">
        <f>3/24000000*OO[[#This Row],[129 (05JUL1985 00:00:00)-Water Temperature (C)]]*OO[[#This Row],[71]]</f>
        <v>2.5566646779764995E-5</v>
      </c>
      <c r="BV533" s="10">
        <f>3/24000000*OO[[#This Row],[130 (05JUL1985 03:00:00)-Water Temperature (C)]]*OO[[#This Row],[72]]</f>
        <v>3.9511836692493746E-5</v>
      </c>
      <c r="BW533" s="10">
        <f>3/24000000*OO[[#This Row],[131 (05JUL1985 06:00:00)-Water Temperature (C)]]*OO[[#This Row],[73]]</f>
        <v>5.9261408973812505E-5</v>
      </c>
      <c r="BX533" s="10">
        <f>3/24000000*OO[[#This Row],[132 (05JUL1985 09:00:00)-Water Temperature (C)]]*OO[[#This Row],[74]]</f>
        <v>8.7107710941100008E-5</v>
      </c>
      <c r="BY533" s="10">
        <f>3/24000000*OO[[#This Row],[133 (05JUL1985 12:00:00)-Water Temperature (C)]]*OO[[#This Row],[75]]</f>
        <v>1.2622934740895002E-4</v>
      </c>
      <c r="BZ533" s="10">
        <f>3/24000000*OO[[#This Row],[134 (05JUL1985 15:00:00)-Water Temperature (C)]]*OO[[#This Row],[76]]</f>
        <v>1.7994882633455E-4</v>
      </c>
      <c r="CA533" s="10">
        <f>3/24000000*OO[[#This Row],[135 (05JUL1985 18:00:00)-Water Temperature (C)]]*OO[[#This Row],[77]]</f>
        <v>2.4937453768237498E-4</v>
      </c>
      <c r="CB533" s="10">
        <f>3/24000000*OO[[#This Row],[136 (05JUL1985 21:00:00)-Water Temperature (C)]]*OO[[#This Row],[78]]</f>
        <v>3.3417176476970001E-4</v>
      </c>
      <c r="CC533" s="10">
        <f>3/24000000*OO[[#This Row],[137 (06JUL1985 00:00:00)-Water Temperature (C)]]*OO[[#This Row],[79]]</f>
        <v>4.3715227470131243E-4</v>
      </c>
      <c r="CD533" s="10">
        <f>3/24000000*OO[[#This Row],[138 (06JUL1985 03:00:00)-Water Temperature (C)]]*OO[[#This Row],[80]]</f>
        <v>5.6262921627249995E-4</v>
      </c>
      <c r="CE533" s="10">
        <f>3/24000000*OO[[#This Row],[139 (06JUL1985 06:00:00)-Water Temperature (C)]]*OO[[#This Row],[81]]</f>
        <v>7.1272494571862502E-4</v>
      </c>
      <c r="CF533" s="10">
        <f>3/24000000*OO[[#This Row],[140 (06JUL1985 09:00:00)-Water Temperature (C)]]*OO[[#This Row],[82]]</f>
        <v>8.9296834873124988E-4</v>
      </c>
      <c r="CG533" s="10">
        <f>3/24000000*OO[[#This Row],[141 (06JUL1985 12:00:00)-Water Temperature (C)]]*OO[[#This Row],[83]]</f>
        <v>1.1089728375025E-3</v>
      </c>
      <c r="CH533" s="10">
        <f>3/24000000*OO[[#This Row],[142 (06JUL1985 15:00:00)-Water Temperature (C)]]*OO[[#This Row],[84]]</f>
        <v>1.3597156253129998E-3</v>
      </c>
      <c r="CI533" s="10">
        <f>3/24000000*OO[[#This Row],[143 (06JUL1985 18:00:00)-Water Temperature (C)]]*OO[[#This Row],[85]]</f>
        <v>1.6460754219839999E-3</v>
      </c>
      <c r="CJ533" s="10">
        <f>3/24000000*OO[[#This Row],[144 (06JUL1985 21:00:00)-Water Temperature (C)]]*OO[[#This Row],[86]]</f>
        <v>1.9661602030064998E-3</v>
      </c>
      <c r="CK533" s="10">
        <f>3/24000000*OO[[#This Row],[145 (07JUL1985 00:00:00)-Water Temperature (C)]]*OO[[#This Row],[87]]</f>
        <v>2.3148122179959996E-3</v>
      </c>
      <c r="CL533" s="10">
        <f>3/24000000*OO[[#This Row],[146 (07JUL1985 03:00:00)-Water Temperature (C)]]*OO[[#This Row],[88]]</f>
        <v>2.7013915638008749E-3</v>
      </c>
      <c r="CM533" s="10">
        <f>3/24000000*OO[[#This Row],[147 (07JUL1985 06:00:00)-Water Temperature (C)]]*OO[[#This Row],[89]]</f>
        <v>3.1289584048872494E-3</v>
      </c>
      <c r="CN533" s="10">
        <f>3/24000000*OO[[#This Row],[148 (07JUL1985 09:00:00)-Water Temperature (C)]]*OO[[#This Row],[90]]</f>
        <v>3.6139175063194997E-3</v>
      </c>
      <c r="CO533" s="10">
        <f>3/24000000*OO[[#This Row],[149 (07JUL1985 12:00:00)-Water Temperature (C)]]*OO[[#This Row],[91]]</f>
        <v>4.1525167865046255E-3</v>
      </c>
      <c r="CP533" s="10">
        <f>3/24000000*OO[[#This Row],[150 (07JUL1985 15:00:00)-Water Temperature (C)]]*OO[[#This Row],[92]]</f>
        <v>4.7595856320337493E-3</v>
      </c>
      <c r="CQ533" s="10">
        <f>3/24000000*OO[[#This Row],[151 (07JUL1985 18:00:00)-Water Temperature (C)]]*OO[[#This Row],[93]]</f>
        <v>5.4327397079515002E-3</v>
      </c>
      <c r="CR533" s="10">
        <f>3/24000000*OO[[#This Row],[152 (07JUL1985 21:00:00)-Water Temperature (C)]]*OO[[#This Row],[94]]</f>
        <v>6.1209714877675002E-3</v>
      </c>
      <c r="CS533" s="10">
        <f>3/24000000*OO[[#This Row],[153 (08JUL1985 00:00:00)-Water Temperature (C)]]*OO[[#This Row],[95]]</f>
        <v>6.7935350707774992E-3</v>
      </c>
      <c r="CT533" s="10">
        <f>3/24000000*OO[[#This Row],[154 (08JUL1985 03:00:00)-Water Temperature (C)]]*OO[[#This Row],[96]]</f>
        <v>7.4986122974749995E-3</v>
      </c>
      <c r="CU533" s="10">
        <f>3/24000000*OO[[#This Row],[155 (08JUL1985 06:00:00)-Water Temperature (C)]]*OO[[#This Row],[97]]</f>
        <v>8.2468488238499997E-3</v>
      </c>
      <c r="CV533" s="10">
        <f>3/24000000*OO[[#This Row],[156 (08JUL1985 09:00:00)-Water Temperature (C)]]*OO[[#This Row],[98]]</f>
        <v>9.07676059418E-3</v>
      </c>
      <c r="CW533" s="10">
        <f>3/24000000*OO[[#This Row],[157 (08JUL1985 12:00:00)-Water Temperature (C)]]*OO[[#This Row],[99]]</f>
        <v>9.9360867569962506E-3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0</v>
      </c>
      <c r="AF534" s="10">
        <f>3/24000000*OO[[#This Row],[88 (29JUN1985 21:00:00)-Water Temperature (C)]]*OO[[#This Row],[30]]</f>
        <v>0</v>
      </c>
      <c r="AG534" s="10">
        <f>3/24000000*OO[[#This Row],[89 (30JUN1985 00:00:00)-Water Temperature (C)]]*OO[[#This Row],[31]]</f>
        <v>0</v>
      </c>
      <c r="AH534" s="10">
        <f>3/24000000*OO[[#This Row],[90 (30JUN1985 03:00:00)-Water Temperature (C)]]*OO[[#This Row],[32]]</f>
        <v>0</v>
      </c>
      <c r="AI534" s="10">
        <f>3/24000000*OO[[#This Row],[91 (30JUN1985 06:00:00)-Water Temperature (C)]]*OO[[#This Row],[33]]</f>
        <v>0</v>
      </c>
      <c r="AJ534" s="10">
        <f>3/24000000*OO[[#This Row],[92 (30JUN1985 09:00:00)-Water Temperature (C)]]*OO[[#This Row],[34]]</f>
        <v>0</v>
      </c>
      <c r="AK534" s="10">
        <f>3/24000000*OO[[#This Row],[93 (30JUN1985 12:00:00)-Water Temperature (C)]]*OO[[#This Row],[35]]</f>
        <v>0</v>
      </c>
      <c r="AL534" s="10">
        <f>3/24000000*OO[[#This Row],[94 (30JUN1985 15:00:00)-Water Temperature (C)]]*OO[[#This Row],[36]]</f>
        <v>8.6122141331624995E-42</v>
      </c>
      <c r="AM534" s="10">
        <f>3/24000000*OO[[#This Row],[95 (30JUN1985 18:00:00)-Water Temperature (C)]]*OO[[#This Row],[37]]</f>
        <v>1.0108805695556251E-38</v>
      </c>
      <c r="AN534" s="10">
        <f>3/24000000*OO[[#This Row],[96 (30JUN1985 21:00:00)-Water Temperature (C)]]*OO[[#This Row],[38]]</f>
        <v>6.1664830392674997E-36</v>
      </c>
      <c r="AO534" s="10">
        <f>3/24000000*OO[[#This Row],[97 (01JUL1985 00:00:00)-Water Temperature (C)]]*OO[[#This Row],[39]]</f>
        <v>2.1333729268253746E-33</v>
      </c>
      <c r="AP534" s="10">
        <f>3/24000000*OO[[#This Row],[98 (01JUL1985 03:00:00)-Water Temperature (C)]]*OO[[#This Row],[40]]</f>
        <v>4.5012922522624997E-31</v>
      </c>
      <c r="AQ534" s="10">
        <f>3/24000000*OO[[#This Row],[99 (01JUL1985 06:00:00)-Water Temperature (C)]]*OO[[#This Row],[41]]</f>
        <v>6.1389329488125E-29</v>
      </c>
      <c r="AR534" s="10">
        <f>3/24000000*OO[[#This Row],[100 (01JUL1985 09:00:00)-Water Temperature (C)]]*OO[[#This Row],[42]]</f>
        <v>5.6893120280400007E-27</v>
      </c>
      <c r="AS534" s="10">
        <f>3/24000000*OO[[#This Row],[101 (01JUL1985 12:00:00)-Water Temperature (C)]]*OO[[#This Row],[43]]</f>
        <v>3.6958922836631244E-25</v>
      </c>
      <c r="AT534" s="10">
        <f>3/24000000*OO[[#This Row],[102 (01JUL1985 15:00:00)-Water Temperature (C)]]*OO[[#This Row],[44]]</f>
        <v>1.7344134467320001E-23</v>
      </c>
      <c r="AU534" s="10">
        <f>3/24000000*OO[[#This Row],[103 (01JUL1985 18:00:00)-Water Temperature (C)]]*OO[[#This Row],[45]]</f>
        <v>6.0215724057150009E-22</v>
      </c>
      <c r="AV534" s="10">
        <f>3/24000000*OO[[#This Row],[104 (01JUL1985 21:00:00)-Water Temperature (C)]]*OO[[#This Row],[46]]</f>
        <v>1.5898063860560001E-20</v>
      </c>
      <c r="AW534" s="10">
        <f>3/24000000*OO[[#This Row],[105 (02JUL1985 00:00:00)-Water Temperature (C)]]*OO[[#This Row],[47]]</f>
        <v>3.26193085192975E-19</v>
      </c>
      <c r="AX534" s="10">
        <f>3/24000000*OO[[#This Row],[106 (02JUL1985 03:00:00)-Water Temperature (C)]]*OO[[#This Row],[48]]</f>
        <v>5.3164659054150003E-18</v>
      </c>
      <c r="AY534" s="10">
        <f>3/24000000*OO[[#This Row],[107 (02JUL1985 06:00:00)-Water Temperature (C)]]*OO[[#This Row],[49]]</f>
        <v>7.0303607215550003E-17</v>
      </c>
      <c r="AZ534" s="10">
        <f>3/24000000*OO[[#This Row],[108 (02JUL1985 09:00:00)-Water Temperature (C)]]*OO[[#This Row],[50]]</f>
        <v>7.7207152580200004E-16</v>
      </c>
      <c r="BA534" s="10">
        <f>3/24000000*OO[[#This Row],[109 (02JUL1985 12:00:00)-Water Temperature (C)]]*OO[[#This Row],[51]]</f>
        <v>7.0989106486999997E-15</v>
      </c>
      <c r="BB534" s="10">
        <f>3/24000000*OO[[#This Row],[110 (02JUL1985 15:00:00)-Water Temperature (C)]]*OO[[#This Row],[52]]</f>
        <v>5.5291480064999995E-14</v>
      </c>
      <c r="BC534" s="10">
        <f>3/24000000*OO[[#This Row],[111 (02JUL1985 18:00:00)-Water Temperature (C)]]*OO[[#This Row],[53]]</f>
        <v>3.6819771234949996E-13</v>
      </c>
      <c r="BD534" s="10">
        <f>3/24000000*OO[[#This Row],[112 (02JUL1985 21:00:00)-Water Temperature (C)]]*OO[[#This Row],[54]]</f>
        <v>2.1106228043587496E-12</v>
      </c>
      <c r="BE534" s="10">
        <f>3/24000000*OO[[#This Row],[113 (03JUL1985 00:00:00)-Water Temperature (C)]]*OO[[#This Row],[55]]</f>
        <v>1.0592550603086248E-11</v>
      </c>
      <c r="BF534" s="10">
        <f>3/24000000*OO[[#This Row],[114 (03JUL1985 03:00:00)-Water Temperature (C)]]*OO[[#This Row],[56]]</f>
        <v>4.7101557430824987E-11</v>
      </c>
      <c r="BG534" s="10">
        <f>3/24000000*OO[[#This Row],[115 (03JUL1985 06:00:00)-Water Temperature (C)]]*OO[[#This Row],[57]]</f>
        <v>1.8787808752019997E-10</v>
      </c>
      <c r="BH534" s="10">
        <f>3/24000000*OO[[#This Row],[116 (03JUL1985 09:00:00)-Water Temperature (C)]]*OO[[#This Row],[58]]</f>
        <v>6.8270388514824996E-10</v>
      </c>
      <c r="BI534" s="10">
        <f>3/24000000*OO[[#This Row],[117 (03JUL1985 12:00:00)-Water Temperature (C)]]*OO[[#This Row],[59]]</f>
        <v>2.279398745020375E-9</v>
      </c>
      <c r="BJ534" s="10">
        <f>3/24000000*OO[[#This Row],[118 (03JUL1985 15:00:00)-Water Temperature (C)]]*OO[[#This Row],[60]]</f>
        <v>7.0004508273875005E-9</v>
      </c>
      <c r="BK534" s="10">
        <f>3/24000000*OO[[#This Row],[119 (03JUL1985 18:00:00)-Water Temperature (C)]]*OO[[#This Row],[61]]</f>
        <v>1.96529723960625E-8</v>
      </c>
      <c r="BL534" s="10">
        <f>3/24000000*OO[[#This Row],[120 (03JUL1985 21:00:00)-Water Temperature (C)]]*OO[[#This Row],[62]]</f>
        <v>5.0588897422550003E-8</v>
      </c>
      <c r="BM534" s="10">
        <f>3/24000000*OO[[#This Row],[121 (04JUL1985 00:00:00)-Water Temperature (C)]]*OO[[#This Row],[63]]</f>
        <v>1.2090125565011251E-7</v>
      </c>
      <c r="BN534" s="10">
        <f>3/24000000*OO[[#This Row],[122 (04JUL1985 03:00:00)-Water Temperature (C)]]*OO[[#This Row],[64]]</f>
        <v>2.7084842297835001E-7</v>
      </c>
      <c r="BO534" s="10">
        <f>3/24000000*OO[[#This Row],[123 (04JUL1985 06:00:00)-Water Temperature (C)]]*OO[[#This Row],[65]]</f>
        <v>5.7222349985749996E-7</v>
      </c>
      <c r="BP534" s="10">
        <f>3/24000000*OO[[#This Row],[124 (04JUL1985 09:00:00)-Water Temperature (C)]]*OO[[#This Row],[66]]</f>
        <v>1.1521766175562499E-6</v>
      </c>
      <c r="BQ534" s="10">
        <f>3/24000000*OO[[#This Row],[125 (04JUL1985 12:00:00)-Water Temperature (C)]]*OO[[#This Row],[67]]</f>
        <v>2.2078111074423748E-6</v>
      </c>
      <c r="BR534" s="10">
        <f>3/24000000*OO[[#This Row],[126 (04JUL1985 15:00:00)-Water Temperature (C)]]*OO[[#This Row],[68]]</f>
        <v>4.0219697988526248E-6</v>
      </c>
      <c r="BS534" s="10">
        <f>3/24000000*OO[[#This Row],[127 (04JUL1985 18:00:00)-Water Temperature (C)]]*OO[[#This Row],[69]]</f>
        <v>7.0074825427700002E-6</v>
      </c>
      <c r="BT534" s="10">
        <f>3/24000000*OO[[#This Row],[128 (04JUL1985 21:00:00)-Water Temperature (C)]]*OO[[#This Row],[70]]</f>
        <v>1.1746401053625E-5</v>
      </c>
      <c r="BU534" s="10">
        <f>3/24000000*OO[[#This Row],[129 (05JUL1985 00:00:00)-Water Temperature (C)]]*OO[[#This Row],[71]]</f>
        <v>1.8970727831592501E-5</v>
      </c>
      <c r="BV534" s="10">
        <f>3/24000000*OO[[#This Row],[130 (05JUL1985 03:00:00)-Water Temperature (C)]]*OO[[#This Row],[72]]</f>
        <v>2.96286431288175E-5</v>
      </c>
      <c r="BW534" s="10">
        <f>3/24000000*OO[[#This Row],[131 (05JUL1985 06:00:00)-Water Temperature (C)]]*OO[[#This Row],[73]]</f>
        <v>4.4888136492894997E-5</v>
      </c>
      <c r="BX534" s="10">
        <f>3/24000000*OO[[#This Row],[132 (05JUL1985 09:00:00)-Water Temperature (C)]]*OO[[#This Row],[74]]</f>
        <v>6.6609636727537488E-5</v>
      </c>
      <c r="BY534" s="10">
        <f>3/24000000*OO[[#This Row],[133 (05JUL1985 12:00:00)-Water Temperature (C)]]*OO[[#This Row],[75]]</f>
        <v>9.7390070885112505E-5</v>
      </c>
      <c r="BZ534" s="10">
        <f>3/24000000*OO[[#This Row],[134 (05JUL1985 15:00:00)-Water Temperature (C)]]*OO[[#This Row],[76]]</f>
        <v>1.4002053205709996E-4</v>
      </c>
      <c r="CA534" s="10">
        <f>3/24000000*OO[[#This Row],[135 (05JUL1985 18:00:00)-Water Temperature (C)]]*OO[[#This Row],[77]]</f>
        <v>1.9565705867291252E-4</v>
      </c>
      <c r="CB534" s="10">
        <f>3/24000000*OO[[#This Row],[136 (05JUL1985 21:00:00)-Water Temperature (C)]]*OO[[#This Row],[78]]</f>
        <v>2.6432601181287501E-4</v>
      </c>
      <c r="CC534" s="10">
        <f>3/24000000*OO[[#This Row],[137 (06JUL1985 00:00:00)-Water Temperature (C)]]*OO[[#This Row],[79]]</f>
        <v>3.4848263655059999E-4</v>
      </c>
      <c r="CD534" s="10">
        <f>3/24000000*OO[[#This Row],[138 (06JUL1985 03:00:00)-Water Temperature (C)]]*OO[[#This Row],[80]]</f>
        <v>4.5183166179247496E-4</v>
      </c>
      <c r="CE534" s="10">
        <f>3/24000000*OO[[#This Row],[139 (06JUL1985 06:00:00)-Water Temperature (C)]]*OO[[#This Row],[81]]</f>
        <v>5.7640851803924999E-4</v>
      </c>
      <c r="CF534" s="10">
        <f>3/24000000*OO[[#This Row],[140 (06JUL1985 09:00:00)-Water Temperature (C)]]*OO[[#This Row],[82]]</f>
        <v>7.2700030897649998E-4</v>
      </c>
      <c r="CG534" s="10">
        <f>3/24000000*OO[[#This Row],[141 (06JUL1985 12:00:00)-Water Temperature (C)]]*OO[[#This Row],[83]]</f>
        <v>9.0856271576362493E-4</v>
      </c>
      <c r="CH534" s="10">
        <f>3/24000000*OO[[#This Row],[142 (06JUL1985 15:00:00)-Water Temperature (C)]]*OO[[#This Row],[84]]</f>
        <v>1.1207889121721249E-3</v>
      </c>
      <c r="CI534" s="10">
        <f>3/24000000*OO[[#This Row],[143 (06JUL1985 18:00:00)-Water Temperature (C)]]*OO[[#This Row],[85]]</f>
        <v>1.3647565661954999E-3</v>
      </c>
      <c r="CJ534" s="10">
        <f>3/24000000*OO[[#This Row],[144 (06JUL1985 21:00:00)-Water Temperature (C)]]*OO[[#This Row],[86]]</f>
        <v>1.6393605355399998E-3</v>
      </c>
      <c r="CK534" s="10">
        <f>3/24000000*OO[[#This Row],[145 (07JUL1985 00:00:00)-Water Temperature (C)]]*OO[[#This Row],[87]]</f>
        <v>1.9406355542687501E-3</v>
      </c>
      <c r="CL534" s="10">
        <f>3/24000000*OO[[#This Row],[146 (07JUL1985 03:00:00)-Water Temperature (C)]]*OO[[#This Row],[88]]</f>
        <v>2.2765288053939996E-3</v>
      </c>
      <c r="CM534" s="10">
        <f>3/24000000*OO[[#This Row],[147 (07JUL1985 06:00:00)-Water Temperature (C)]]*OO[[#This Row],[89]]</f>
        <v>2.6499814911807498E-3</v>
      </c>
      <c r="CN534" s="10">
        <f>3/24000000*OO[[#This Row],[148 (07JUL1985 09:00:00)-Water Temperature (C)]]*OO[[#This Row],[90]]</f>
        <v>3.0750812141399995E-3</v>
      </c>
      <c r="CO534" s="10">
        <f>3/24000000*OO[[#This Row],[149 (07JUL1985 12:00:00)-Water Temperature (C)]]*OO[[#This Row],[91]]</f>
        <v>3.5492142667057501E-3</v>
      </c>
      <c r="CP534" s="10">
        <f>3/24000000*OO[[#This Row],[150 (07JUL1985 15:00:00)-Water Temperature (C)]]*OO[[#This Row],[92]]</f>
        <v>4.0853244005745002E-3</v>
      </c>
      <c r="CQ534" s="10">
        <f>3/24000000*OO[[#This Row],[151 (07JUL1985 18:00:00)-Water Temperature (C)]]*OO[[#This Row],[93]]</f>
        <v>4.6821223758485003E-3</v>
      </c>
      <c r="CR534" s="10">
        <f>3/24000000*OO[[#This Row],[152 (07JUL1985 21:00:00)-Water Temperature (C)]]*OO[[#This Row],[94]]</f>
        <v>5.2969134442387503E-3</v>
      </c>
      <c r="CS534" s="10">
        <f>3/24000000*OO[[#This Row],[153 (08JUL1985 00:00:00)-Water Temperature (C)]]*OO[[#This Row],[95]]</f>
        <v>5.9028220936425003E-3</v>
      </c>
      <c r="CT534" s="10">
        <f>3/24000000*OO[[#This Row],[154 (08JUL1985 03:00:00)-Water Temperature (C)]]*OO[[#This Row],[96]]</f>
        <v>6.540709058768749E-3</v>
      </c>
      <c r="CU534" s="10">
        <f>3/24000000*OO[[#This Row],[155 (08JUL1985 06:00:00)-Water Temperature (C)]]*OO[[#This Row],[97]]</f>
        <v>7.2198380879212503E-3</v>
      </c>
      <c r="CV534" s="10">
        <f>3/24000000*OO[[#This Row],[156 (08JUL1985 09:00:00)-Water Temperature (C)]]*OO[[#This Row],[98]]</f>
        <v>7.9737628483500002E-3</v>
      </c>
      <c r="CW534" s="10">
        <f>3/24000000*OO[[#This Row],[157 (08JUL1985 12:00:00)-Water Temperature (C)]]*OO[[#This Row],[99]]</f>
        <v>8.7583469318500001E-3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0</v>
      </c>
      <c r="AF535" s="10">
        <f>3/24000000*OO[[#This Row],[88 (29JUN1985 21:00:00)-Water Temperature (C)]]*OO[[#This Row],[30]]</f>
        <v>0</v>
      </c>
      <c r="AG535" s="10">
        <f>3/24000000*OO[[#This Row],[89 (30JUN1985 00:00:00)-Water Temperature (C)]]*OO[[#This Row],[31]]</f>
        <v>0</v>
      </c>
      <c r="AH535" s="10">
        <f>3/24000000*OO[[#This Row],[90 (30JUN1985 03:00:00)-Water Temperature (C)]]*OO[[#This Row],[32]]</f>
        <v>0</v>
      </c>
      <c r="AI535" s="10">
        <f>3/24000000*OO[[#This Row],[91 (30JUN1985 06:00:00)-Water Temperature (C)]]*OO[[#This Row],[33]]</f>
        <v>0</v>
      </c>
      <c r="AJ535" s="10">
        <f>3/24000000*OO[[#This Row],[92 (30JUN1985 09:00:00)-Water Temperature (C)]]*OO[[#This Row],[34]]</f>
        <v>0</v>
      </c>
      <c r="AK535" s="10">
        <f>3/24000000*OO[[#This Row],[93 (30JUN1985 12:00:00)-Water Temperature (C)]]*OO[[#This Row],[35]]</f>
        <v>0</v>
      </c>
      <c r="AL535" s="10">
        <f>3/24000000*OO[[#This Row],[94 (30JUN1985 15:00:00)-Water Temperature (C)]]*OO[[#This Row],[36]]</f>
        <v>2.8657805663337502E-42</v>
      </c>
      <c r="AM535" s="10">
        <f>3/24000000*OO[[#This Row],[95 (30JUN1985 18:00:00)-Water Temperature (C)]]*OO[[#This Row],[37]]</f>
        <v>3.5335740257999998E-39</v>
      </c>
      <c r="AN535" s="10">
        <f>3/24000000*OO[[#This Row],[96 (30JUN1985 21:00:00)-Water Temperature (C)]]*OO[[#This Row],[38]]</f>
        <v>2.2554236530839996E-36</v>
      </c>
      <c r="AO535" s="10">
        <f>3/24000000*OO[[#This Row],[97 (01JUL1985 00:00:00)-Water Temperature (C)]]*OO[[#This Row],[39]]</f>
        <v>8.1385830007737491E-34</v>
      </c>
      <c r="AP535" s="10">
        <f>3/24000000*OO[[#This Row],[98 (01JUL1985 03:00:00)-Water Temperature (C)]]*OO[[#This Row],[40]]</f>
        <v>1.78637236380975E-31</v>
      </c>
      <c r="AQ535" s="10">
        <f>3/24000000*OO[[#This Row],[99 (01JUL1985 06:00:00)-Water Temperature (C)]]*OO[[#This Row],[41]]</f>
        <v>2.5286232294539999E-29</v>
      </c>
      <c r="AR535" s="10">
        <f>3/24000000*OO[[#This Row],[100 (01JUL1985 09:00:00)-Water Temperature (C)]]*OO[[#This Row],[42]]</f>
        <v>2.4270632867306249E-27</v>
      </c>
      <c r="AS535" s="10">
        <f>3/24000000*OO[[#This Row],[101 (01JUL1985 12:00:00)-Water Temperature (C)]]*OO[[#This Row],[43]]</f>
        <v>1.6301446849912499E-25</v>
      </c>
      <c r="AT535" s="10">
        <f>3/24000000*OO[[#This Row],[102 (01JUL1985 15:00:00)-Water Temperature (C)]]*OO[[#This Row],[44]]</f>
        <v>7.8969038994037498E-24</v>
      </c>
      <c r="AU535" s="10">
        <f>3/24000000*OO[[#This Row],[103 (01JUL1985 18:00:00)-Water Temperature (C)]]*OO[[#This Row],[45]]</f>
        <v>2.8264921028740001E-22</v>
      </c>
      <c r="AV535" s="10">
        <f>3/24000000*OO[[#This Row],[104 (01JUL1985 21:00:00)-Water Temperature (C)]]*OO[[#This Row],[46]]</f>
        <v>7.6848030458237498E-21</v>
      </c>
      <c r="AW535" s="10">
        <f>3/24000000*OO[[#This Row],[105 (02JUL1985 00:00:00)-Water Temperature (C)]]*OO[[#This Row],[47]]</f>
        <v>1.6220659157072497E-19</v>
      </c>
      <c r="AX535" s="10">
        <f>3/24000000*OO[[#This Row],[106 (02JUL1985 03:00:00)-Water Temperature (C)]]*OO[[#This Row],[48]]</f>
        <v>2.7170396090767498E-18</v>
      </c>
      <c r="AY535" s="10">
        <f>3/24000000*OO[[#This Row],[107 (02JUL1985 06:00:00)-Water Temperature (C)]]*OO[[#This Row],[49]]</f>
        <v>3.6890210698915003E-17</v>
      </c>
      <c r="AZ535" s="10">
        <f>3/24000000*OO[[#This Row],[108 (02JUL1985 09:00:00)-Water Temperature (C)]]*OO[[#This Row],[50]]</f>
        <v>4.1550566164878749E-16</v>
      </c>
      <c r="BA535" s="10">
        <f>3/24000000*OO[[#This Row],[109 (02JUL1985 12:00:00)-Water Temperature (C)]]*OO[[#This Row],[51]]</f>
        <v>3.9146574957600005E-15</v>
      </c>
      <c r="BB535" s="10">
        <f>3/24000000*OO[[#This Row],[110 (02JUL1985 15:00:00)-Water Temperature (C)]]*OO[[#This Row],[52]]</f>
        <v>3.1213130914319998E-14</v>
      </c>
      <c r="BC535" s="10">
        <f>3/24000000*OO[[#This Row],[111 (02JUL1985 18:00:00)-Water Temperature (C)]]*OO[[#This Row],[53]]</f>
        <v>2.1259189866239997E-13</v>
      </c>
      <c r="BD535" s="10">
        <f>3/24000000*OO[[#This Row],[112 (02JUL1985 21:00:00)-Water Temperature (C)]]*OO[[#This Row],[54]]</f>
        <v>1.2453862661414999E-12</v>
      </c>
      <c r="BE535" s="10">
        <f>3/24000000*OO[[#This Row],[113 (03JUL1985 00:00:00)-Water Temperature (C)]]*OO[[#This Row],[55]]</f>
        <v>6.3820659244500002E-12</v>
      </c>
      <c r="BF535" s="10">
        <f>3/24000000*OO[[#This Row],[114 (03JUL1985 03:00:00)-Water Temperature (C)]]*OO[[#This Row],[56]]</f>
        <v>2.8955805720025004E-11</v>
      </c>
      <c r="BG535" s="10">
        <f>3/24000000*OO[[#This Row],[115 (03JUL1985 06:00:00)-Water Temperature (C)]]*OO[[#This Row],[57]]</f>
        <v>1.1775732662460001E-10</v>
      </c>
      <c r="BH535" s="10">
        <f>3/24000000*OO[[#This Row],[116 (03JUL1985 09:00:00)-Water Temperature (C)]]*OO[[#This Row],[58]]</f>
        <v>4.3591914392557505E-10</v>
      </c>
      <c r="BI535" s="10">
        <f>3/24000000*OO[[#This Row],[117 (03JUL1985 12:00:00)-Water Temperature (C)]]*OO[[#This Row],[59]]</f>
        <v>1.4815061430438749E-9</v>
      </c>
      <c r="BJ535" s="10">
        <f>3/24000000*OO[[#This Row],[118 (03JUL1985 15:00:00)-Water Temperature (C)]]*OO[[#This Row],[60]]</f>
        <v>4.628425680396E-9</v>
      </c>
      <c r="BK535" s="10">
        <f>3/24000000*OO[[#This Row],[119 (03JUL1985 18:00:00)-Water Temperature (C)]]*OO[[#This Row],[61]]</f>
        <v>1.3210986265181249E-8</v>
      </c>
      <c r="BL535" s="10">
        <f>3/24000000*OO[[#This Row],[120 (03JUL1985 21:00:00)-Water Temperature (C)]]*OO[[#This Row],[62]]</f>
        <v>3.4556447068595E-8</v>
      </c>
      <c r="BM535" s="10">
        <f>3/24000000*OO[[#This Row],[121 (04JUL1985 00:00:00)-Water Temperature (C)]]*OO[[#This Row],[63]]</f>
        <v>8.3869006436100012E-8</v>
      </c>
      <c r="BN535" s="10">
        <f>3/24000000*OO[[#This Row],[122 (04JUL1985 03:00:00)-Water Temperature (C)]]*OO[[#This Row],[64]]</f>
        <v>1.9068688466774998E-7</v>
      </c>
      <c r="BO535" s="10">
        <f>3/24000000*OO[[#This Row],[123 (04JUL1985 06:00:00)-Water Temperature (C)]]*OO[[#This Row],[65]]</f>
        <v>4.0861931355708749E-7</v>
      </c>
      <c r="BP535" s="10">
        <f>3/24000000*OO[[#This Row],[124 (04JUL1985 09:00:00)-Water Temperature (C)]]*OO[[#This Row],[66]]</f>
        <v>8.3395736475187494E-7</v>
      </c>
      <c r="BQ535" s="10">
        <f>3/24000000*OO[[#This Row],[125 (04JUL1985 12:00:00)-Water Temperature (C)]]*OO[[#This Row],[67]]</f>
        <v>1.6188923824192502E-6</v>
      </c>
      <c r="BR535" s="10">
        <f>3/24000000*OO[[#This Row],[126 (04JUL1985 15:00:00)-Water Temperature (C)]]*OO[[#This Row],[68]]</f>
        <v>2.9860595957609996E-6</v>
      </c>
      <c r="BS535" s="10">
        <f>3/24000000*OO[[#This Row],[127 (04JUL1985 18:00:00)-Water Temperature (C)]]*OO[[#This Row],[69]]</f>
        <v>5.2650033693949988E-6</v>
      </c>
      <c r="BT535" s="10">
        <f>3/24000000*OO[[#This Row],[128 (04JUL1985 21:00:00)-Water Temperature (C)]]*OO[[#This Row],[70]]</f>
        <v>8.9266120334099997E-6</v>
      </c>
      <c r="BU535" s="10">
        <f>3/24000000*OO[[#This Row],[129 (05JUL1985 00:00:00)-Water Temperature (C)]]*OO[[#This Row],[71]]</f>
        <v>1.4574502932480001E-5</v>
      </c>
      <c r="BV535" s="10">
        <f>3/24000000*OO[[#This Row],[130 (05JUL1985 03:00:00)-Water Temperature (C)]]*OO[[#This Row],[72]]</f>
        <v>2.3000565180720001E-5</v>
      </c>
      <c r="BW535" s="10">
        <f>3/24000000*OO[[#This Row],[131 (05JUL1985 06:00:00)-Water Temperature (C)]]*OO[[#This Row],[73]]</f>
        <v>3.5194795381309998E-5</v>
      </c>
      <c r="BX535" s="10">
        <f>3/24000000*OO[[#This Row],[132 (05JUL1985 09:00:00)-Water Temperature (C)]]*OO[[#This Row],[74]]</f>
        <v>5.2719082395312505E-5</v>
      </c>
      <c r="BY535" s="10">
        <f>3/24000000*OO[[#This Row],[133 (05JUL1985 12:00:00)-Water Temperature (C)]]*OO[[#This Row],[75]]</f>
        <v>7.7768040351999999E-5</v>
      </c>
      <c r="BZ535" s="10">
        <f>3/24000000*OO[[#This Row],[134 (05JUL1985 15:00:00)-Water Temperature (C)]]*OO[[#This Row],[76]]</f>
        <v>1.1275827756480001E-4</v>
      </c>
      <c r="CA535" s="10">
        <f>3/24000000*OO[[#This Row],[135 (05JUL1985 18:00:00)-Water Temperature (C)]]*OO[[#This Row],[77]]</f>
        <v>1.5885585457664999E-4</v>
      </c>
      <c r="CB535" s="10">
        <f>3/24000000*OO[[#This Row],[136 (05JUL1985 21:00:00)-Water Temperature (C)]]*OO[[#This Row],[78]]</f>
        <v>2.1632506151243749E-4</v>
      </c>
      <c r="CC535" s="10">
        <f>3/24000000*OO[[#This Row],[137 (06JUL1985 00:00:00)-Water Temperature (C)]]*OO[[#This Row],[79]]</f>
        <v>2.8738372877462495E-4</v>
      </c>
      <c r="CD535" s="10">
        <f>3/24000000*OO[[#This Row],[138 (06JUL1985 03:00:00)-Water Temperature (C)]]*OO[[#This Row],[80]]</f>
        <v>3.7533344269574995E-4</v>
      </c>
      <c r="CE535" s="10">
        <f>3/24000000*OO[[#This Row],[139 (06JUL1985 06:00:00)-Water Temperature (C)]]*OO[[#This Row],[81]]</f>
        <v>4.8215462886301249E-4</v>
      </c>
      <c r="CF535" s="10">
        <f>3/24000000*OO[[#This Row],[140 (06JUL1985 09:00:00)-Water Temperature (C)]]*OO[[#This Row],[82]]</f>
        <v>6.1213539394562502E-4</v>
      </c>
      <c r="CG535" s="10">
        <f>3/24000000*OO[[#This Row],[141 (06JUL1985 12:00:00)-Water Temperature (C)]]*OO[[#This Row],[83]]</f>
        <v>7.6979386480412507E-4</v>
      </c>
      <c r="CH535" s="10">
        <f>3/24000000*OO[[#This Row],[142 (06JUL1985 15:00:00)-Water Temperature (C)]]*OO[[#This Row],[84]]</f>
        <v>9.5532085928162508E-4</v>
      </c>
      <c r="CI535" s="10">
        <f>3/24000000*OO[[#This Row],[143 (06JUL1985 18:00:00)-Water Temperature (C)]]*OO[[#This Row],[85]]</f>
        <v>1.1699726619855001E-3</v>
      </c>
      <c r="CJ535" s="10">
        <f>3/24000000*OO[[#This Row],[144 (06JUL1985 21:00:00)-Water Temperature (C)]]*OO[[#This Row],[86]]</f>
        <v>1.4132048703457498E-3</v>
      </c>
      <c r="CK535" s="10">
        <f>3/24000000*OO[[#This Row],[145 (07JUL1985 00:00:00)-Water Temperature (C)]]*OO[[#This Row],[87]]</f>
        <v>1.6819142289699997E-3</v>
      </c>
      <c r="CL535" s="10">
        <f>3/24000000*OO[[#This Row],[146 (07JUL1985 03:00:00)-Water Temperature (C)]]*OO[[#This Row],[88]]</f>
        <v>1.98315413211E-3</v>
      </c>
      <c r="CM535" s="10">
        <f>3/24000000*OO[[#This Row],[147 (07JUL1985 06:00:00)-Water Temperature (C)]]*OO[[#This Row],[89]]</f>
        <v>2.3198055138918751E-3</v>
      </c>
      <c r="CN535" s="10">
        <f>3/24000000*OO[[#This Row],[148 (07JUL1985 09:00:00)-Water Temperature (C)]]*OO[[#This Row],[90]]</f>
        <v>2.7044380855799997E-3</v>
      </c>
      <c r="CO535" s="10">
        <f>3/24000000*OO[[#This Row],[149 (07JUL1985 12:00:00)-Water Temperature (C)]]*OO[[#This Row],[91]]</f>
        <v>3.1352710170437499E-3</v>
      </c>
      <c r="CP535" s="10">
        <f>3/24000000*OO[[#This Row],[150 (07JUL1985 15:00:00)-Water Temperature (C)]]*OO[[#This Row],[92]]</f>
        <v>3.6240631394849998E-3</v>
      </c>
      <c r="CQ535" s="10">
        <f>3/24000000*OO[[#This Row],[151 (07JUL1985 18:00:00)-Water Temperature (C)]]*OO[[#This Row],[93]]</f>
        <v>4.1702360636190006E-3</v>
      </c>
      <c r="CR535" s="10">
        <f>3/24000000*OO[[#This Row],[152 (07JUL1985 21:00:00)-Water Temperature (C)]]*OO[[#This Row],[94]]</f>
        <v>4.73677347855825E-3</v>
      </c>
      <c r="CS535" s="10">
        <f>3/24000000*OO[[#This Row],[153 (08JUL1985 00:00:00)-Water Temperature (C)]]*OO[[#This Row],[95]]</f>
        <v>5.2995006843974991E-3</v>
      </c>
      <c r="CT535" s="10">
        <f>3/24000000*OO[[#This Row],[154 (08JUL1985 03:00:00)-Water Temperature (C)]]*OO[[#This Row],[96]]</f>
        <v>5.894495368575E-3</v>
      </c>
      <c r="CU535" s="10">
        <f>3/24000000*OO[[#This Row],[155 (08JUL1985 06:00:00)-Water Temperature (C)]]*OO[[#This Row],[97]]</f>
        <v>6.5301090669100002E-3</v>
      </c>
      <c r="CV535" s="10">
        <f>3/24000000*OO[[#This Row],[156 (08JUL1985 09:00:00)-Water Temperature (C)]]*OO[[#This Row],[98]]</f>
        <v>7.23662414644375E-3</v>
      </c>
      <c r="CW535" s="10">
        <f>3/24000000*OO[[#This Row],[157 (08JUL1985 12:00:00)-Water Temperature (C)]]*OO[[#This Row],[99]]</f>
        <v>7.9752449598400003E-3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0</v>
      </c>
      <c r="AH536" s="10">
        <f>3/24000000*OO[[#This Row],[90 (30JUN1985 03:00:00)-Water Temperature (C)]]*OO[[#This Row],[32]]</f>
        <v>0</v>
      </c>
      <c r="AI536" s="10">
        <f>3/24000000*OO[[#This Row],[91 (30JUN1985 06:00:00)-Water Temperature (C)]]*OO[[#This Row],[33]]</f>
        <v>0</v>
      </c>
      <c r="AJ536" s="10">
        <f>3/24000000*OO[[#This Row],[92 (30JUN1985 09:00:00)-Water Temperature (C)]]*OO[[#This Row],[34]]</f>
        <v>0</v>
      </c>
      <c r="AK536" s="10">
        <f>3/24000000*OO[[#This Row],[93 (30JUN1985 12:00:00)-Water Temperature (C)]]*OO[[#This Row],[35]]</f>
        <v>0</v>
      </c>
      <c r="AL536" s="10">
        <f>3/24000000*OO[[#This Row],[94 (30JUN1985 15:00:00)-Water Temperature (C)]]*OO[[#This Row],[36]]</f>
        <v>9.3349285292499983E-43</v>
      </c>
      <c r="AM536" s="10">
        <f>3/24000000*OO[[#This Row],[95 (30JUN1985 18:00:00)-Water Temperature (C)]]*OO[[#This Row],[37]]</f>
        <v>1.2098546043402501E-39</v>
      </c>
      <c r="AN536" s="10">
        <f>3/24000000*OO[[#This Row],[96 (30JUN1985 21:00:00)-Water Temperature (C)]]*OO[[#This Row],[38]]</f>
        <v>8.0835214805212495E-37</v>
      </c>
      <c r="AO536" s="10">
        <f>3/24000000*OO[[#This Row],[97 (01JUL1985 00:00:00)-Water Temperature (C)]]*OO[[#This Row],[39]]</f>
        <v>3.0435248878124999E-34</v>
      </c>
      <c r="AP536" s="10">
        <f>3/24000000*OO[[#This Row],[98 (01JUL1985 03:00:00)-Water Temperature (C)]]*OO[[#This Row],[40]]</f>
        <v>6.9519581699699999E-32</v>
      </c>
      <c r="AQ536" s="10">
        <f>3/24000000*OO[[#This Row],[99 (01JUL1985 06:00:00)-Water Temperature (C)]]*OO[[#This Row],[41]]</f>
        <v>1.0217079858014999E-29</v>
      </c>
      <c r="AR536" s="10">
        <f>3/24000000*OO[[#This Row],[100 (01JUL1985 09:00:00)-Water Temperature (C)]]*OO[[#This Row],[42]]</f>
        <v>1.016042224910625E-27</v>
      </c>
      <c r="AS536" s="10">
        <f>3/24000000*OO[[#This Row],[101 (01JUL1985 12:00:00)-Water Temperature (C)]]*OO[[#This Row],[43]]</f>
        <v>7.0581291336500008E-26</v>
      </c>
      <c r="AT536" s="10">
        <f>3/24000000*OO[[#This Row],[102 (01JUL1985 15:00:00)-Water Temperature (C)]]*OO[[#This Row],[44]]</f>
        <v>3.530687369602625E-24</v>
      </c>
      <c r="AU536" s="10">
        <f>3/24000000*OO[[#This Row],[103 (01JUL1985 18:00:00)-Water Temperature (C)]]*OO[[#This Row],[45]]</f>
        <v>1.3031580779257499E-22</v>
      </c>
      <c r="AV536" s="10">
        <f>3/24000000*OO[[#This Row],[104 (01JUL1985 21:00:00)-Water Temperature (C)]]*OO[[#This Row],[46]]</f>
        <v>3.6495236710467499E-21</v>
      </c>
      <c r="AW536" s="10">
        <f>3/24000000*OO[[#This Row],[105 (02JUL1985 00:00:00)-Water Temperature (C)]]*OO[[#This Row],[47]]</f>
        <v>7.9263087229687515E-20</v>
      </c>
      <c r="AX536" s="10">
        <f>3/24000000*OO[[#This Row],[106 (02JUL1985 03:00:00)-Water Temperature (C)]]*OO[[#This Row],[48]]</f>
        <v>1.3648120142339997E-18</v>
      </c>
      <c r="AY536" s="10">
        <f>3/24000000*OO[[#This Row],[107 (02JUL1985 06:00:00)-Water Temperature (C)]]*OO[[#This Row],[49]]</f>
        <v>1.9030127887799996E-17</v>
      </c>
      <c r="AZ536" s="10">
        <f>3/24000000*OO[[#This Row],[108 (02JUL1985 09:00:00)-Water Temperature (C)]]*OO[[#This Row],[50]]</f>
        <v>2.1989275136774995E-16</v>
      </c>
      <c r="BA536" s="10">
        <f>3/24000000*OO[[#This Row],[109 (02JUL1985 12:00:00)-Water Temperature (C)]]*OO[[#This Row],[51]]</f>
        <v>2.1233311424944996E-15</v>
      </c>
      <c r="BB536" s="10">
        <f>3/24000000*OO[[#This Row],[110 (02JUL1985 15:00:00)-Water Temperature (C)]]*OO[[#This Row],[52]]</f>
        <v>1.7335862884527502E-14</v>
      </c>
      <c r="BC536" s="10">
        <f>3/24000000*OO[[#This Row],[111 (02JUL1985 18:00:00)-Water Temperature (C)]]*OO[[#This Row],[53]]</f>
        <v>1.20791058555E-13</v>
      </c>
      <c r="BD536" s="10">
        <f>3/24000000*OO[[#This Row],[112 (02JUL1985 21:00:00)-Water Temperature (C)]]*OO[[#This Row],[54]]</f>
        <v>7.232550818175E-13</v>
      </c>
      <c r="BE536" s="10">
        <f>3/24000000*OO[[#This Row],[113 (03JUL1985 00:00:00)-Water Temperature (C)]]*OO[[#This Row],[55]]</f>
        <v>3.7851380308349993E-12</v>
      </c>
      <c r="BF536" s="10">
        <f>3/24000000*OO[[#This Row],[114 (03JUL1985 03:00:00)-Water Temperature (C)]]*OO[[#This Row],[56]]</f>
        <v>1.7524985612129997E-11</v>
      </c>
      <c r="BG536" s="10">
        <f>3/24000000*OO[[#This Row],[115 (03JUL1985 06:00:00)-Water Temperature (C)]]*OO[[#This Row],[57]]</f>
        <v>7.2674562193200003E-11</v>
      </c>
      <c r="BH536" s="10">
        <f>3/24000000*OO[[#This Row],[116 (03JUL1985 09:00:00)-Water Temperature (C)]]*OO[[#This Row],[58]]</f>
        <v>2.7412139984831251E-10</v>
      </c>
      <c r="BI536" s="10">
        <f>3/24000000*OO[[#This Row],[117 (03JUL1985 12:00:00)-Water Temperature (C)]]*OO[[#This Row],[59]]</f>
        <v>9.4850303042362487E-10</v>
      </c>
      <c r="BJ536" s="10">
        <f>3/24000000*OO[[#This Row],[118 (03JUL1985 15:00:00)-Water Temperature (C)]]*OO[[#This Row],[60]]</f>
        <v>3.0148602556227496E-9</v>
      </c>
      <c r="BK536" s="10">
        <f>3/24000000*OO[[#This Row],[119 (03JUL1985 18:00:00)-Water Temperature (C)]]*OO[[#This Row],[61]]</f>
        <v>8.7500951968499998E-9</v>
      </c>
      <c r="BL536" s="10">
        <f>3/24000000*OO[[#This Row],[120 (03JUL1985 21:00:00)-Water Temperature (C)]]*OO[[#This Row],[62]]</f>
        <v>2.3259206487497497E-8</v>
      </c>
      <c r="BM536" s="10">
        <f>3/24000000*OO[[#This Row],[121 (04JUL1985 00:00:00)-Water Temperature (C)]]*OO[[#This Row],[63]]</f>
        <v>5.7331029285899995E-8</v>
      </c>
      <c r="BN536" s="10">
        <f>3/24000000*OO[[#This Row],[122 (04JUL1985 03:00:00)-Water Temperature (C)]]*OO[[#This Row],[64]]</f>
        <v>1.3230180220218749E-7</v>
      </c>
      <c r="BO536" s="10">
        <f>3/24000000*OO[[#This Row],[123 (04JUL1985 06:00:00)-Water Temperature (C)]]*OO[[#This Row],[65]]</f>
        <v>2.8757577211724995E-7</v>
      </c>
      <c r="BP536" s="10">
        <f>3/24000000*OO[[#This Row],[124 (04JUL1985 09:00:00)-Water Temperature (C)]]*OO[[#This Row],[66]]</f>
        <v>5.9496776014537496E-7</v>
      </c>
      <c r="BQ536" s="10">
        <f>3/24000000*OO[[#This Row],[125 (04JUL1985 12:00:00)-Water Temperature (C)]]*OO[[#This Row],[67]]</f>
        <v>1.1701271123432498E-6</v>
      </c>
      <c r="BR536" s="10">
        <f>3/24000000*OO[[#This Row],[126 (04JUL1985 15:00:00)-Water Temperature (C)]]*OO[[#This Row],[68]]</f>
        <v>2.1854450996490001E-6</v>
      </c>
      <c r="BS536" s="10">
        <f>3/24000000*OO[[#This Row],[127 (04JUL1985 18:00:00)-Water Temperature (C)]]*OO[[#This Row],[69]]</f>
        <v>3.8997105148717501E-6</v>
      </c>
      <c r="BT536" s="10">
        <f>3/24000000*OO[[#This Row],[128 (04JUL1985 21:00:00)-Water Temperature (C)]]*OO[[#This Row],[70]]</f>
        <v>6.6878342287912497E-6</v>
      </c>
      <c r="BU536" s="10">
        <f>3/24000000*OO[[#This Row],[129 (05JUL1985 00:00:00)-Water Temperature (C)]]*OO[[#This Row],[71]]</f>
        <v>1.1039198382894998E-5</v>
      </c>
      <c r="BV536" s="10">
        <f>3/24000000*OO[[#This Row],[130 (05JUL1985 03:00:00)-Water Temperature (C)]]*OO[[#This Row],[72]]</f>
        <v>1.7604096693434997E-5</v>
      </c>
      <c r="BW536" s="10">
        <f>3/24000000*OO[[#This Row],[131 (05JUL1985 06:00:00)-Water Temperature (C)]]*OO[[#This Row],[73]]</f>
        <v>2.720723818113E-5</v>
      </c>
      <c r="BX536" s="10">
        <f>3/24000000*OO[[#This Row],[132 (05JUL1985 09:00:00)-Water Temperature (C)]]*OO[[#This Row],[74]]</f>
        <v>4.1142238816479999E-5</v>
      </c>
      <c r="BY536" s="10">
        <f>3/24000000*OO[[#This Row],[133 (05JUL1985 12:00:00)-Water Temperature (C)]]*OO[[#This Row],[75]]</f>
        <v>6.1237858518925001E-5</v>
      </c>
      <c r="BZ536" s="10">
        <f>3/24000000*OO[[#This Row],[134 (05JUL1985 15:00:00)-Water Temperature (C)]]*OO[[#This Row],[76]]</f>
        <v>8.9551759623974979E-5</v>
      </c>
      <c r="CA536" s="10">
        <f>3/24000000*OO[[#This Row],[135 (05JUL1985 18:00:00)-Water Temperature (C)]]*OO[[#This Row],[77]]</f>
        <v>1.2720028005159999E-4</v>
      </c>
      <c r="CB536" s="10">
        <f>3/24000000*OO[[#This Row],[136 (05JUL1985 21:00:00)-Water Temperature (C)]]*OO[[#This Row],[78]]</f>
        <v>1.7459600734799998E-4</v>
      </c>
      <c r="CC536" s="10">
        <f>3/24000000*OO[[#This Row],[137 (06JUL1985 00:00:00)-Water Temperature (C)]]*OO[[#This Row],[79]]</f>
        <v>2.3371869040086248E-4</v>
      </c>
      <c r="CD536" s="10">
        <f>3/24000000*OO[[#This Row],[138 (06JUL1985 03:00:00)-Water Temperature (C)]]*OO[[#This Row],[80]]</f>
        <v>3.0747313191611253E-4</v>
      </c>
      <c r="CE536" s="10">
        <f>3/24000000*OO[[#This Row],[139 (06JUL1985 06:00:00)-Water Temperature (C)]]*OO[[#This Row],[81]]</f>
        <v>3.9773511835184999E-4</v>
      </c>
      <c r="CF536" s="10">
        <f>3/24000000*OO[[#This Row],[140 (06JUL1985 09:00:00)-Water Temperature (C)]]*OO[[#This Row],[82]]</f>
        <v>5.0830308983474998E-4</v>
      </c>
      <c r="CG536" s="10">
        <f>3/24000000*OO[[#This Row],[141 (06JUL1985 12:00:00)-Water Temperature (C)]]*OO[[#This Row],[83]]</f>
        <v>6.4324148529449991E-4</v>
      </c>
      <c r="CH536" s="10">
        <f>3/24000000*OO[[#This Row],[142 (06JUL1985 15:00:00)-Water Temperature (C)]]*OO[[#This Row],[84]]</f>
        <v>8.0308173146400002E-4</v>
      </c>
      <c r="CI536" s="10">
        <f>3/24000000*OO[[#This Row],[143 (06JUL1985 18:00:00)-Water Temperature (C)]]*OO[[#This Row],[85]]</f>
        <v>9.8920439531050008E-4</v>
      </c>
      <c r="CJ536" s="10">
        <f>3/24000000*OO[[#This Row],[144 (06JUL1985 21:00:00)-Water Temperature (C)]]*OO[[#This Row],[86]]</f>
        <v>1.2014970184406251E-3</v>
      </c>
      <c r="CK536" s="10">
        <f>3/24000000*OO[[#This Row],[145 (07JUL1985 00:00:00)-Water Temperature (C)]]*OO[[#This Row],[87]]</f>
        <v>1.4376239547375001E-3</v>
      </c>
      <c r="CL536" s="10">
        <f>3/24000000*OO[[#This Row],[146 (07JUL1985 03:00:00)-Water Temperature (C)]]*OO[[#This Row],[88]]</f>
        <v>1.70380683308375E-3</v>
      </c>
      <c r="CM536" s="10">
        <f>3/24000000*OO[[#This Row],[147 (07JUL1985 06:00:00)-Water Temperature (C)]]*OO[[#This Row],[89]]</f>
        <v>2.0028324212729995E-3</v>
      </c>
      <c r="CN536" s="10">
        <f>3/24000000*OO[[#This Row],[148 (07JUL1985 09:00:00)-Water Temperature (C)]]*OO[[#This Row],[90]]</f>
        <v>2.3458321641786246E-3</v>
      </c>
      <c r="CO536" s="10">
        <f>3/24000000*OO[[#This Row],[149 (07JUL1985 12:00:00)-Water Temperature (C)]]*OO[[#This Row],[91]]</f>
        <v>2.7316660728172498E-3</v>
      </c>
      <c r="CP536" s="10">
        <f>3/24000000*OO[[#This Row],[150 (07JUL1985 15:00:00)-Water Temperature (C)]]*OO[[#This Row],[92]]</f>
        <v>3.1709683289407498E-3</v>
      </c>
      <c r="CQ536" s="10">
        <f>3/24000000*OO[[#This Row],[151 (07JUL1985 18:00:00)-Water Temperature (C)]]*OO[[#This Row],[93]]</f>
        <v>3.6637104303992498E-3</v>
      </c>
      <c r="CR536" s="10">
        <f>3/24000000*OO[[#This Row],[152 (07JUL1985 21:00:00)-Water Temperature (C)]]*OO[[#This Row],[94]]</f>
        <v>4.1781102054173737E-3</v>
      </c>
      <c r="CS536" s="10">
        <f>3/24000000*OO[[#This Row],[153 (08JUL1985 00:00:00)-Water Temperature (C)]]*OO[[#This Row],[95]]</f>
        <v>4.6927702961284991E-3</v>
      </c>
      <c r="CT536" s="10">
        <f>3/24000000*OO[[#This Row],[154 (08JUL1985 03:00:00)-Water Temperature (C)]]*OO[[#This Row],[96]]</f>
        <v>5.2394226772094999E-3</v>
      </c>
      <c r="CU536" s="10">
        <f>3/24000000*OO[[#This Row],[155 (08JUL1985 06:00:00)-Water Temperature (C)]]*OO[[#This Row],[97]]</f>
        <v>5.8254656738024992E-3</v>
      </c>
      <c r="CV536" s="10">
        <f>3/24000000*OO[[#This Row],[156 (08JUL1985 09:00:00)-Water Temperature (C)]]*OO[[#This Row],[98]]</f>
        <v>6.477951113535E-3</v>
      </c>
      <c r="CW536" s="10">
        <f>3/24000000*OO[[#This Row],[157 (08JUL1985 12:00:00)-Water Temperature (C)]]*OO[[#This Row],[99]]</f>
        <v>7.1630705774000008E-3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0</v>
      </c>
      <c r="AH537" s="10">
        <f>3/24000000*OO[[#This Row],[90 (30JUN1985 03:00:00)-Water Temperature (C)]]*OO[[#This Row],[32]]</f>
        <v>0</v>
      </c>
      <c r="AI537" s="10">
        <f>3/24000000*OO[[#This Row],[91 (30JUN1985 06:00:00)-Water Temperature (C)]]*OO[[#This Row],[33]]</f>
        <v>0</v>
      </c>
      <c r="AJ537" s="10">
        <f>3/24000000*OO[[#This Row],[92 (30JUN1985 09:00:00)-Water Temperature (C)]]*OO[[#This Row],[34]]</f>
        <v>0</v>
      </c>
      <c r="AK537" s="10">
        <f>3/24000000*OO[[#This Row],[93 (30JUN1985 12:00:00)-Water Temperature (C)]]*OO[[#This Row],[35]]</f>
        <v>0</v>
      </c>
      <c r="AL537" s="10">
        <f>3/24000000*OO[[#This Row],[94 (30JUN1985 15:00:00)-Water Temperature (C)]]*OO[[#This Row],[36]]</f>
        <v>2.9550076768834993E-43</v>
      </c>
      <c r="AM537" s="10">
        <f>3/24000000*OO[[#This Row],[95 (30JUN1985 18:00:00)-Water Temperature (C)]]*OO[[#This Row],[37]]</f>
        <v>4.027834746021E-40</v>
      </c>
      <c r="AN537" s="10">
        <f>3/24000000*OO[[#This Row],[96 (30JUN1985 21:00:00)-Water Temperature (C)]]*OO[[#This Row],[38]]</f>
        <v>2.8174428019788751E-37</v>
      </c>
      <c r="AO537" s="10">
        <f>3/24000000*OO[[#This Row],[97 (01JUL1985 00:00:00)-Water Temperature (C)]]*OO[[#This Row],[39]]</f>
        <v>1.1068888164619999E-34</v>
      </c>
      <c r="AP537" s="10">
        <f>3/24000000*OO[[#This Row],[98 (01JUL1985 03:00:00)-Water Temperature (C)]]*OO[[#This Row],[40]]</f>
        <v>2.6308882297818751E-32</v>
      </c>
      <c r="AQ537" s="10">
        <f>3/24000000*OO[[#This Row],[99 (01JUL1985 06:00:00)-Water Temperature (C)]]*OO[[#This Row],[41]]</f>
        <v>4.013821216225E-30</v>
      </c>
      <c r="AR537" s="10">
        <f>3/24000000*OO[[#This Row],[100 (01JUL1985 09:00:00)-Water Temperature (C)]]*OO[[#This Row],[42]]</f>
        <v>4.1346163813179996E-28</v>
      </c>
      <c r="AS537" s="10">
        <f>3/24000000*OO[[#This Row],[101 (01JUL1985 12:00:00)-Water Temperature (C)]]*OO[[#This Row],[43]]</f>
        <v>2.9696522350137504E-26</v>
      </c>
      <c r="AT537" s="10">
        <f>3/24000000*OO[[#This Row],[102 (01JUL1985 15:00:00)-Water Temperature (C)]]*OO[[#This Row],[44]]</f>
        <v>1.533343824101375E-24</v>
      </c>
      <c r="AU537" s="10">
        <f>3/24000000*OO[[#This Row],[103 (01JUL1985 18:00:00)-Water Temperature (C)]]*OO[[#This Row],[45]]</f>
        <v>5.8330497409324988E-23</v>
      </c>
      <c r="AV537" s="10">
        <f>3/24000000*OO[[#This Row],[104 (01JUL1985 21:00:00)-Water Temperature (C)]]*OO[[#This Row],[46]]</f>
        <v>1.681635670295625E-21</v>
      </c>
      <c r="AW537" s="10">
        <f>3/24000000*OO[[#This Row],[105 (02JUL1985 00:00:00)-Water Temperature (C)]]*OO[[#This Row],[47]]</f>
        <v>3.7557261311129997E-20</v>
      </c>
      <c r="AX537" s="10">
        <f>3/24000000*OO[[#This Row],[106 (02JUL1985 03:00:00)-Water Temperature (C)]]*OO[[#This Row],[48]]</f>
        <v>6.6432946924124995E-19</v>
      </c>
      <c r="AY537" s="10">
        <f>3/24000000*OO[[#This Row],[107 (02JUL1985 06:00:00)-Water Temperature (C)]]*OO[[#This Row],[49]]</f>
        <v>9.5063786456600009E-18</v>
      </c>
      <c r="AZ537" s="10">
        <f>3/24000000*OO[[#This Row],[108 (02JUL1985 09:00:00)-Water Temperature (C)]]*OO[[#This Row],[50]]</f>
        <v>1.1262031103662499E-16</v>
      </c>
      <c r="BA537" s="10">
        <f>3/24000000*OO[[#This Row],[109 (02JUL1985 12:00:00)-Water Temperature (C)]]*OO[[#This Row],[51]]</f>
        <v>1.113811601895E-15</v>
      </c>
      <c r="BB537" s="10">
        <f>3/24000000*OO[[#This Row],[110 (02JUL1985 15:00:00)-Water Temperature (C)]]*OO[[#This Row],[52]]</f>
        <v>9.3052464665049984E-15</v>
      </c>
      <c r="BC537" s="10">
        <f>3/24000000*OO[[#This Row],[111 (02JUL1985 18:00:00)-Water Temperature (C)]]*OO[[#This Row],[53]]</f>
        <v>6.6278547045499994E-14</v>
      </c>
      <c r="BD537" s="10">
        <f>3/24000000*OO[[#This Row],[112 (02JUL1985 21:00:00)-Water Temperature (C)]]*OO[[#This Row],[54]]</f>
        <v>4.0530085713713751E-13</v>
      </c>
      <c r="BE537" s="10">
        <f>3/24000000*OO[[#This Row],[113 (03JUL1985 00:00:00)-Water Temperature (C)]]*OO[[#This Row],[55]]</f>
        <v>2.1645222834675E-12</v>
      </c>
      <c r="BF537" s="10">
        <f>3/24000000*OO[[#This Row],[114 (03JUL1985 03:00:00)-Water Temperature (C)]]*OO[[#This Row],[56]]</f>
        <v>1.0218717315434999E-11</v>
      </c>
      <c r="BG537" s="10">
        <f>3/24000000*OO[[#This Row],[115 (03JUL1985 06:00:00)-Water Temperature (C)]]*OO[[#This Row],[57]]</f>
        <v>4.3178463861845003E-11</v>
      </c>
      <c r="BH537" s="10">
        <f>3/24000000*OO[[#This Row],[116 (03JUL1985 09:00:00)-Water Temperature (C)]]*OO[[#This Row],[58]]</f>
        <v>1.6583232781762499E-10</v>
      </c>
      <c r="BI537" s="10">
        <f>3/24000000*OO[[#This Row],[117 (03JUL1985 12:00:00)-Water Temperature (C)]]*OO[[#This Row],[59]]</f>
        <v>5.83818266334875E-10</v>
      </c>
      <c r="BJ537" s="10">
        <f>3/24000000*OO[[#This Row],[118 (03JUL1985 15:00:00)-Water Temperature (C)]]*OO[[#This Row],[60]]</f>
        <v>1.8866949904439999E-9</v>
      </c>
      <c r="BK537" s="10">
        <f>3/24000000*OO[[#This Row],[119 (03JUL1985 18:00:00)-Water Temperature (C)]]*OO[[#This Row],[61]]</f>
        <v>5.5634659930937495E-9</v>
      </c>
      <c r="BL537" s="10">
        <f>3/24000000*OO[[#This Row],[120 (03JUL1985 21:00:00)-Water Temperature (C)]]*OO[[#This Row],[62]]</f>
        <v>1.5016346569989998E-8</v>
      </c>
      <c r="BM537" s="10">
        <f>3/24000000*OO[[#This Row],[121 (04JUL1985 00:00:00)-Water Temperature (C)]]*OO[[#This Row],[63]]</f>
        <v>3.7562566825904998E-8</v>
      </c>
      <c r="BN537" s="10">
        <f>3/24000000*OO[[#This Row],[122 (04JUL1985 03:00:00)-Water Temperature (C)]]*OO[[#This Row],[64]]</f>
        <v>8.7917228623000011E-8</v>
      </c>
      <c r="BO537" s="10">
        <f>3/24000000*OO[[#This Row],[123 (04JUL1985 06:00:00)-Water Temperature (C)]]*OO[[#This Row],[65]]</f>
        <v>1.937102310412E-7</v>
      </c>
      <c r="BP537" s="10">
        <f>3/24000000*OO[[#This Row],[124 (04JUL1985 09:00:00)-Water Temperature (C)]]*OO[[#This Row],[66]]</f>
        <v>4.0601534925687497E-7</v>
      </c>
      <c r="BQ537" s="10">
        <f>3/24000000*OO[[#This Row],[125 (04JUL1985 12:00:00)-Water Temperature (C)]]*OO[[#This Row],[67]]</f>
        <v>8.0846144731387492E-7</v>
      </c>
      <c r="BR537" s="10">
        <f>3/24000000*OO[[#This Row],[126 (04JUL1985 15:00:00)-Water Temperature (C)]]*OO[[#This Row],[68]]</f>
        <v>1.5279883945229999E-6</v>
      </c>
      <c r="BS537" s="10">
        <f>3/24000000*OO[[#This Row],[127 (04JUL1985 18:00:00)-Water Temperature (C)]]*OO[[#This Row],[69]]</f>
        <v>2.7576289772500001E-6</v>
      </c>
      <c r="BT537" s="10">
        <f>3/24000000*OO[[#This Row],[128 (04JUL1985 21:00:00)-Water Temperature (C)]]*OO[[#This Row],[70]]</f>
        <v>4.780752074028E-6</v>
      </c>
      <c r="BU537" s="10">
        <f>3/24000000*OO[[#This Row],[129 (05JUL1985 00:00:00)-Water Temperature (C)]]*OO[[#This Row],[71]]</f>
        <v>7.9734922738799997E-6</v>
      </c>
      <c r="BV537" s="10">
        <f>3/24000000*OO[[#This Row],[130 (05JUL1985 03:00:00)-Water Temperature (C)]]*OO[[#This Row],[72]]</f>
        <v>1.2841614189363749E-5</v>
      </c>
      <c r="BW537" s="10">
        <f>3/24000000*OO[[#This Row],[131 (05JUL1985 06:00:00)-Water Temperature (C)]]*OO[[#This Row],[73]]</f>
        <v>2.00352796538625E-5</v>
      </c>
      <c r="BX537" s="10">
        <f>3/24000000*OO[[#This Row],[132 (05JUL1985 09:00:00)-Water Temperature (C)]]*OO[[#This Row],[74]]</f>
        <v>3.057216167164875E-5</v>
      </c>
      <c r="BY537" s="10">
        <f>3/24000000*OO[[#This Row],[133 (05JUL1985 12:00:00)-Water Temperature (C)]]*OO[[#This Row],[75]]</f>
        <v>4.5898249529531247E-5</v>
      </c>
      <c r="BZ537" s="10">
        <f>3/24000000*OO[[#This Row],[134 (05JUL1985 15:00:00)-Water Temperature (C)]]*OO[[#This Row],[76]]</f>
        <v>6.7669034072737489E-5</v>
      </c>
      <c r="CA537" s="10">
        <f>3/24000000*OO[[#This Row],[135 (05JUL1985 18:00:00)-Water Temperature (C)]]*OO[[#This Row],[77]]</f>
        <v>9.6862860094075004E-5</v>
      </c>
      <c r="CB537" s="10">
        <f>3/24000000*OO[[#This Row],[136 (05JUL1985 21:00:00)-Water Temperature (C)]]*OO[[#This Row],[78]]</f>
        <v>1.3394406188394997E-4</v>
      </c>
      <c r="CC537" s="10">
        <f>3/24000000*OO[[#This Row],[137 (06JUL1985 00:00:00)-Water Temperature (C)]]*OO[[#This Row],[79]]</f>
        <v>1.8059193522479999E-4</v>
      </c>
      <c r="CD537" s="10">
        <f>3/24000000*OO[[#This Row],[138 (06JUL1985 03:00:00)-Water Temperature (C)]]*OO[[#This Row],[80]]</f>
        <v>2.3922113173249998E-4</v>
      </c>
      <c r="CE537" s="10">
        <f>3/24000000*OO[[#This Row],[139 (06JUL1985 06:00:00)-Water Temperature (C)]]*OO[[#This Row],[81]]</f>
        <v>3.114863860577E-4</v>
      </c>
      <c r="CF537" s="10">
        <f>3/24000000*OO[[#This Row],[140 (06JUL1985 09:00:00)-Water Temperature (C)]]*OO[[#This Row],[82]]</f>
        <v>4.00585719861675E-4</v>
      </c>
      <c r="CG537" s="10">
        <f>3/24000000*OO[[#This Row],[141 (06JUL1985 12:00:00)-Water Temperature (C)]]*OO[[#This Row],[83]]</f>
        <v>5.0997119222257511E-4</v>
      </c>
      <c r="CH537" s="10">
        <f>3/24000000*OO[[#This Row],[142 (06JUL1985 15:00:00)-Water Temperature (C)]]*OO[[#This Row],[84]]</f>
        <v>6.4031961951024994E-4</v>
      </c>
      <c r="CI537" s="10">
        <f>3/24000000*OO[[#This Row],[143 (06JUL1985 18:00:00)-Water Temperature (C)]]*OO[[#This Row],[85]]</f>
        <v>7.9304924620350007E-4</v>
      </c>
      <c r="CJ537" s="10">
        <f>3/24000000*OO[[#This Row],[144 (06JUL1985 21:00:00)-Water Temperature (C)]]*OO[[#This Row],[86]]</f>
        <v>9.68286050197875E-4</v>
      </c>
      <c r="CK537" s="10">
        <f>3/24000000*OO[[#This Row],[145 (07JUL1985 00:00:00)-Water Temperature (C)]]*OO[[#This Row],[87]]</f>
        <v>1.164439343923875E-3</v>
      </c>
      <c r="CL537" s="10">
        <f>3/24000000*OO[[#This Row],[146 (07JUL1985 03:00:00)-Water Temperature (C)]]*OO[[#This Row],[88]]</f>
        <v>1.3867497784575001E-3</v>
      </c>
      <c r="CM537" s="10">
        <f>3/24000000*OO[[#This Row],[147 (07JUL1985 06:00:00)-Water Temperature (C)]]*OO[[#This Row],[89]]</f>
        <v>1.6377319775915001E-3</v>
      </c>
      <c r="CN537" s="10">
        <f>3/24000000*OO[[#This Row],[148 (07JUL1985 09:00:00)-Water Temperature (C)]]*OO[[#This Row],[90]]</f>
        <v>1.9267785074407497E-3</v>
      </c>
      <c r="CO537" s="10">
        <f>3/24000000*OO[[#This Row],[149 (07JUL1985 12:00:00)-Water Temperature (C)]]*OO[[#This Row],[91]]</f>
        <v>2.2532759658995E-3</v>
      </c>
      <c r="CP537" s="10">
        <f>3/24000000*OO[[#This Row],[150 (07JUL1985 15:00:00)-Water Temperature (C)]]*OO[[#This Row],[92]]</f>
        <v>2.6262876329174994E-3</v>
      </c>
      <c r="CQ537" s="10">
        <f>3/24000000*OO[[#This Row],[151 (07JUL1985 18:00:00)-Water Temperature (C)]]*OO[[#This Row],[93]]</f>
        <v>3.0462272859244997E-3</v>
      </c>
      <c r="CR537" s="10">
        <f>3/24000000*OO[[#This Row],[152 (07JUL1985 21:00:00)-Water Temperature (C)]]*OO[[#This Row],[94]]</f>
        <v>3.4869113220817498E-3</v>
      </c>
      <c r="CS537" s="10">
        <f>3/24000000*OO[[#This Row],[153 (08JUL1985 00:00:00)-Water Temperature (C)]]*OO[[#This Row],[95]]</f>
        <v>3.9308089471420003E-3</v>
      </c>
      <c r="CT537" s="10">
        <f>3/24000000*OO[[#This Row],[154 (08JUL1985 03:00:00)-Water Temperature (C)]]*OO[[#This Row],[96]]</f>
        <v>4.4044433390374995E-3</v>
      </c>
      <c r="CU537" s="10">
        <f>3/24000000*OO[[#This Row],[155 (08JUL1985 06:00:00)-Water Temperature (C)]]*OO[[#This Row],[97]]</f>
        <v>4.91401603529475E-3</v>
      </c>
      <c r="CV537" s="10">
        <f>3/24000000*OO[[#This Row],[156 (08JUL1985 09:00:00)-Water Temperature (C)]]*OO[[#This Row],[98]]</f>
        <v>5.4825093958079992E-3</v>
      </c>
      <c r="CW537" s="10">
        <f>3/24000000*OO[[#This Row],[157 (08JUL1985 12:00:00)-Water Temperature (C)]]*OO[[#This Row],[99]]</f>
        <v>6.0814611828900007E-3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0</v>
      </c>
      <c r="AH538" s="10">
        <f>3/24000000*OO[[#This Row],[90 (30JUN1985 03:00:00)-Water Temperature (C)]]*OO[[#This Row],[32]]</f>
        <v>0</v>
      </c>
      <c r="AI538" s="10">
        <f>3/24000000*OO[[#This Row],[91 (30JUN1985 06:00:00)-Water Temperature (C)]]*OO[[#This Row],[33]]</f>
        <v>0</v>
      </c>
      <c r="AJ538" s="10">
        <f>3/24000000*OO[[#This Row],[92 (30JUN1985 09:00:00)-Water Temperature (C)]]*OO[[#This Row],[34]]</f>
        <v>0</v>
      </c>
      <c r="AK538" s="10">
        <f>3/24000000*OO[[#This Row],[93 (30JUN1985 12:00:00)-Water Temperature (C)]]*OO[[#This Row],[35]]</f>
        <v>0</v>
      </c>
      <c r="AL538" s="10">
        <f>3/24000000*OO[[#This Row],[94 (30JUN1985 15:00:00)-Water Temperature (C)]]*OO[[#This Row],[36]]</f>
        <v>9.4924053091249993E-44</v>
      </c>
      <c r="AM538" s="10">
        <f>3/24000000*OO[[#This Row],[95 (30JUN1985 18:00:00)-Water Temperature (C)]]*OO[[#This Row],[37]]</f>
        <v>1.3597851372959999E-40</v>
      </c>
      <c r="AN538" s="10">
        <f>3/24000000*OO[[#This Row],[96 (30JUN1985 21:00:00)-Water Temperature (C)]]*OO[[#This Row],[38]]</f>
        <v>9.9487789204500017E-38</v>
      </c>
      <c r="AO538" s="10">
        <f>3/24000000*OO[[#This Row],[97 (01JUL1985 00:00:00)-Water Temperature (C)]]*OO[[#This Row],[39]]</f>
        <v>4.0748511682372507E-35</v>
      </c>
      <c r="AP538" s="10">
        <f>3/24000000*OO[[#This Row],[98 (01JUL1985 03:00:00)-Water Temperature (C)]]*OO[[#This Row],[40]]</f>
        <v>1.0069040305519999E-32</v>
      </c>
      <c r="AQ538" s="10">
        <f>3/24000000*OO[[#This Row],[99 (01JUL1985 06:00:00)-Water Temperature (C)]]*OO[[#This Row],[41]]</f>
        <v>1.593351295478125E-30</v>
      </c>
      <c r="AR538" s="10">
        <f>3/24000000*OO[[#This Row],[100 (01JUL1985 09:00:00)-Water Temperature (C)]]*OO[[#This Row],[42]]</f>
        <v>1.6986271725281251E-28</v>
      </c>
      <c r="AS538" s="10">
        <f>3/24000000*OO[[#This Row],[101 (01JUL1985 12:00:00)-Water Temperature (C)]]*OO[[#This Row],[43]]</f>
        <v>1.2602695517441251E-26</v>
      </c>
      <c r="AT538" s="10">
        <f>3/24000000*OO[[#This Row],[102 (01JUL1985 15:00:00)-Water Temperature (C)]]*OO[[#This Row],[44]]</f>
        <v>6.7105109498637509E-25</v>
      </c>
      <c r="AU538" s="10">
        <f>3/24000000*OO[[#This Row],[103 (01JUL1985 18:00:00)-Water Temperature (C)]]*OO[[#This Row],[45]]</f>
        <v>2.6285373522675002E-23</v>
      </c>
      <c r="AV538" s="10">
        <f>3/24000000*OO[[#This Row],[104 (01JUL1985 21:00:00)-Water Temperature (C)]]*OO[[#This Row],[46]]</f>
        <v>7.7934195512499983E-22</v>
      </c>
      <c r="AW538" s="10">
        <f>3/24000000*OO[[#This Row],[105 (02JUL1985 00:00:00)-Water Temperature (C)]]*OO[[#This Row],[47]]</f>
        <v>1.7881729900879999E-20</v>
      </c>
      <c r="AX538" s="10">
        <f>3/24000000*OO[[#This Row],[106 (02JUL1985 03:00:00)-Water Temperature (C)]]*OO[[#This Row],[48]]</f>
        <v>3.2462643823693753E-19</v>
      </c>
      <c r="AY538" s="10">
        <f>3/24000000*OO[[#This Row],[107 (02JUL1985 06:00:00)-Water Temperature (C)]]*OO[[#This Row],[49]]</f>
        <v>4.763282221999999E-18</v>
      </c>
      <c r="AZ538" s="10">
        <f>3/24000000*OO[[#This Row],[108 (02JUL1985 09:00:00)-Water Temperature (C)]]*OO[[#This Row],[50]]</f>
        <v>5.7807909547424992E-17</v>
      </c>
      <c r="BA538" s="10">
        <f>3/24000000*OO[[#This Row],[109 (02JUL1985 12:00:00)-Water Temperature (C)]]*OO[[#This Row],[51]]</f>
        <v>5.8505429532587502E-16</v>
      </c>
      <c r="BB538" s="10">
        <f>3/24000000*OO[[#This Row],[110 (02JUL1985 15:00:00)-Water Temperature (C)]]*OO[[#This Row],[52]]</f>
        <v>4.9975726564012497E-15</v>
      </c>
      <c r="BC538" s="10">
        <f>3/24000000*OO[[#This Row],[111 (02JUL1985 18:00:00)-Water Temperature (C)]]*OO[[#This Row],[53]]</f>
        <v>3.6358086918504995E-14</v>
      </c>
      <c r="BD538" s="10">
        <f>3/24000000*OO[[#This Row],[112 (02JUL1985 21:00:00)-Water Temperature (C)]]*OO[[#This Row],[54]]</f>
        <v>2.268800592461E-13</v>
      </c>
      <c r="BE538" s="10">
        <f>3/24000000*OO[[#This Row],[113 (03JUL1985 00:00:00)-Water Temperature (C)]]*OO[[#This Row],[55]]</f>
        <v>1.2355155717449997E-12</v>
      </c>
      <c r="BF538" s="10">
        <f>3/24000000*OO[[#This Row],[114 (03JUL1985 03:00:00)-Water Temperature (C)]]*OO[[#This Row],[56]]</f>
        <v>5.9431825677112508E-12</v>
      </c>
      <c r="BG538" s="10">
        <f>3/24000000*OO[[#This Row],[115 (03JUL1985 06:00:00)-Water Temperature (C)]]*OO[[#This Row],[57]]</f>
        <v>2.5571065788674996E-11</v>
      </c>
      <c r="BH538" s="10">
        <f>3/24000000*OO[[#This Row],[116 (03JUL1985 09:00:00)-Water Temperature (C)]]*OO[[#This Row],[58]]</f>
        <v>9.9938101682100011E-11</v>
      </c>
      <c r="BI538" s="10">
        <f>3/24000000*OO[[#This Row],[117 (03JUL1985 12:00:00)-Water Temperature (C)]]*OO[[#This Row],[59]]</f>
        <v>3.57778758471875E-10</v>
      </c>
      <c r="BJ538" s="10">
        <f>3/24000000*OO[[#This Row],[118 (03JUL1985 15:00:00)-Water Temperature (C)]]*OO[[#This Row],[60]]</f>
        <v>1.1748370684318751E-9</v>
      </c>
      <c r="BK538" s="10">
        <f>3/24000000*OO[[#This Row],[119 (03JUL1985 18:00:00)-Water Temperature (C)]]*OO[[#This Row],[61]]</f>
        <v>3.5175521938397498E-9</v>
      </c>
      <c r="BL538" s="10">
        <f>3/24000000*OO[[#This Row],[120 (03JUL1985 21:00:00)-Water Temperature (C)]]*OO[[#This Row],[62]]</f>
        <v>9.6344566511624994E-9</v>
      </c>
      <c r="BM538" s="10">
        <f>3/24000000*OO[[#This Row],[121 (04JUL1985 00:00:00)-Water Temperature (C)]]*OO[[#This Row],[63]]</f>
        <v>2.4444500143918747E-8</v>
      </c>
      <c r="BN538" s="10">
        <f>3/24000000*OO[[#This Row],[122 (04JUL1985 03:00:00)-Water Temperature (C)]]*OO[[#This Row],[64]]</f>
        <v>5.7998461135387502E-8</v>
      </c>
      <c r="BO538" s="10">
        <f>3/24000000*OO[[#This Row],[123 (04JUL1985 06:00:00)-Water Temperature (C)]]*OO[[#This Row],[65]]</f>
        <v>1.2947533477145001E-7</v>
      </c>
      <c r="BP538" s="10">
        <f>3/24000000*OO[[#This Row],[124 (04JUL1985 09:00:00)-Water Temperature (C)]]*OO[[#This Row],[66]]</f>
        <v>2.7482232304051251E-7</v>
      </c>
      <c r="BQ538" s="10">
        <f>3/24000000*OO[[#This Row],[125 (04JUL1985 12:00:00)-Water Temperature (C)]]*OO[[#This Row],[67]]</f>
        <v>5.5379531197812488E-7</v>
      </c>
      <c r="BR538" s="10">
        <f>3/24000000*OO[[#This Row],[126 (04JUL1985 15:00:00)-Water Temperature (C)]]*OO[[#This Row],[68]]</f>
        <v>1.0587555713377497E-6</v>
      </c>
      <c r="BS538" s="10">
        <f>3/24000000*OO[[#This Row],[127 (04JUL1985 18:00:00)-Water Temperature (C)]]*OO[[#This Row],[69]]</f>
        <v>1.9318888387524999E-6</v>
      </c>
      <c r="BT538" s="10">
        <f>3/24000000*OO[[#This Row],[128 (04JUL1985 21:00:00)-Water Temperature (C)]]*OO[[#This Row],[70]]</f>
        <v>3.3844860793912496E-6</v>
      </c>
      <c r="BU538" s="10">
        <f>3/24000000*OO[[#This Row],[129 (05JUL1985 00:00:00)-Water Temperature (C)]]*OO[[#This Row],[71]]</f>
        <v>5.7017056607999995E-6</v>
      </c>
      <c r="BV538" s="10">
        <f>3/24000000*OO[[#This Row],[130 (05JUL1985 03:00:00)-Water Temperature (C)]]*OO[[#This Row],[72]]</f>
        <v>9.2713213158125003E-6</v>
      </c>
      <c r="BW538" s="10">
        <f>3/24000000*OO[[#This Row],[131 (05JUL1985 06:00:00)-Water Temperature (C)]]*OO[[#This Row],[73]]</f>
        <v>1.4598530858257497E-5</v>
      </c>
      <c r="BX538" s="10">
        <f>3/24000000*OO[[#This Row],[132 (05JUL1985 09:00:00)-Water Temperature (C)]]*OO[[#This Row],[74]]</f>
        <v>2.2474089034184998E-5</v>
      </c>
      <c r="BY538" s="10">
        <f>3/24000000*OO[[#This Row],[133 (05JUL1985 12:00:00)-Water Temperature (C)]]*OO[[#This Row],[75]]</f>
        <v>3.4027285712883749E-5</v>
      </c>
      <c r="BZ538" s="10">
        <f>3/24000000*OO[[#This Row],[134 (05JUL1985 15:00:00)-Water Temperature (C)]]*OO[[#This Row],[76]]</f>
        <v>5.0569731100848735E-5</v>
      </c>
      <c r="CA538" s="10">
        <f>3/24000000*OO[[#This Row],[135 (05JUL1985 18:00:00)-Water Temperature (C)]]*OO[[#This Row],[77]]</f>
        <v>7.2928004203025003E-5</v>
      </c>
      <c r="CB538" s="10">
        <f>3/24000000*OO[[#This Row],[136 (05JUL1985 21:00:00)-Water Temperature (C)]]*OO[[#This Row],[78]]</f>
        <v>1.0156864482512499E-4</v>
      </c>
      <c r="CC538" s="10">
        <f>3/24000000*OO[[#This Row],[137 (06JUL1985 00:00:00)-Water Temperature (C)]]*OO[[#This Row],[79]]</f>
        <v>1.3790043053718752E-4</v>
      </c>
      <c r="CD538" s="10">
        <f>3/24000000*OO[[#This Row],[138 (06JUL1985 03:00:00)-Water Temperature (C)]]*OO[[#This Row],[80]]</f>
        <v>1.8389752688219998E-4</v>
      </c>
      <c r="CE538" s="10">
        <f>3/24000000*OO[[#This Row],[139 (06JUL1985 06:00:00)-Water Temperature (C)]]*OO[[#This Row],[81]]</f>
        <v>2.4098888973409998E-4</v>
      </c>
      <c r="CF538" s="10">
        <f>3/24000000*OO[[#This Row],[140 (06JUL1985 09:00:00)-Water Temperature (C)]]*OO[[#This Row],[82]]</f>
        <v>3.1183771826703746E-4</v>
      </c>
      <c r="CG538" s="10">
        <f>3/24000000*OO[[#This Row],[141 (06JUL1985 12:00:00)-Water Temperature (C)]]*OO[[#This Row],[83]]</f>
        <v>3.9933279252879998E-4</v>
      </c>
      <c r="CH538" s="10">
        <f>3/24000000*OO[[#This Row],[142 (06JUL1985 15:00:00)-Water Temperature (C)]]*OO[[#This Row],[84]]</f>
        <v>5.0418386935739993E-4</v>
      </c>
      <c r="CI538" s="10">
        <f>3/24000000*OO[[#This Row],[143 (06JUL1985 18:00:00)-Water Temperature (C)]]*OO[[#This Row],[85]]</f>
        <v>6.278157477654999E-4</v>
      </c>
      <c r="CJ538" s="10">
        <f>3/24000000*OO[[#This Row],[144 (06JUL1985 21:00:00)-Water Temperature (C)]]*OO[[#This Row],[86]]</f>
        <v>7.7043972635024995E-4</v>
      </c>
      <c r="CK538" s="10">
        <f>3/24000000*OO[[#This Row],[145 (07JUL1985 00:00:00)-Water Temperature (C)]]*OO[[#This Row],[87]]</f>
        <v>9.3108019401000005E-4</v>
      </c>
      <c r="CL538" s="10">
        <f>3/24000000*OO[[#This Row],[146 (07JUL1985 03:00:00)-Water Temperature (C)]]*OO[[#This Row],[88]]</f>
        <v>1.1141346267590001E-3</v>
      </c>
      <c r="CM538" s="10">
        <f>3/24000000*OO[[#This Row],[147 (07JUL1985 06:00:00)-Water Temperature (C)]]*OO[[#This Row],[89]]</f>
        <v>1.321816684861125E-3</v>
      </c>
      <c r="CN538" s="10">
        <f>3/24000000*OO[[#This Row],[148 (07JUL1985 09:00:00)-Water Temperature (C)]]*OO[[#This Row],[90]]</f>
        <v>1.5619645589905E-3</v>
      </c>
      <c r="CO538" s="10">
        <f>3/24000000*OO[[#This Row],[149 (07JUL1985 12:00:00)-Water Temperature (C)]]*OO[[#This Row],[91]]</f>
        <v>1.8344004809493751E-3</v>
      </c>
      <c r="CP538" s="10">
        <f>3/24000000*OO[[#This Row],[150 (07JUL1985 15:00:00)-Water Temperature (C)]]*OO[[#This Row],[92]]</f>
        <v>2.1467044573403749E-3</v>
      </c>
      <c r="CQ538" s="10">
        <f>3/24000000*OO[[#This Row],[151 (07JUL1985 18:00:00)-Water Temperature (C)]]*OO[[#This Row],[93]]</f>
        <v>2.4995765465634996E-3</v>
      </c>
      <c r="CR538" s="10">
        <f>3/24000000*OO[[#This Row],[152 (07JUL1985 21:00:00)-Water Temperature (C)]]*OO[[#This Row],[94]]</f>
        <v>2.8714655775796253E-3</v>
      </c>
      <c r="CS538" s="10">
        <f>3/24000000*OO[[#This Row],[153 (08JUL1985 00:00:00)-Water Temperature (C)]]*OO[[#This Row],[95]]</f>
        <v>3.2486463731172498E-3</v>
      </c>
      <c r="CT538" s="10">
        <f>3/24000000*OO[[#This Row],[154 (08JUL1985 03:00:00)-Water Temperature (C)]]*OO[[#This Row],[96]]</f>
        <v>3.6529087894953747E-3</v>
      </c>
      <c r="CU538" s="10">
        <f>3/24000000*OO[[#This Row],[155 (08JUL1985 06:00:00)-Water Temperature (C)]]*OO[[#This Row],[97]]</f>
        <v>4.0894657761229997E-3</v>
      </c>
      <c r="CV538" s="10">
        <f>3/24000000*OO[[#This Row],[156 (08JUL1985 09:00:00)-Water Temperature (C)]]*OO[[#This Row],[98]]</f>
        <v>4.5776802984274995E-3</v>
      </c>
      <c r="CW538" s="10">
        <f>3/24000000*OO[[#This Row],[157 (08JUL1985 12:00:00)-Water Temperature (C)]]*OO[[#This Row],[99]]</f>
        <v>5.0933438044312501E-3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0</v>
      </c>
      <c r="AH539" s="10">
        <f>3/24000000*OO[[#This Row],[90 (30JUN1985 03:00:00)-Water Temperature (C)]]*OO[[#This Row],[32]]</f>
        <v>0</v>
      </c>
      <c r="AI539" s="10">
        <f>3/24000000*OO[[#This Row],[91 (30JUN1985 06:00:00)-Water Temperature (C)]]*OO[[#This Row],[33]]</f>
        <v>0</v>
      </c>
      <c r="AJ539" s="10">
        <f>3/24000000*OO[[#This Row],[92 (30JUN1985 09:00:00)-Water Temperature (C)]]*OO[[#This Row],[34]]</f>
        <v>0</v>
      </c>
      <c r="AK539" s="10">
        <f>3/24000000*OO[[#This Row],[93 (30JUN1985 12:00:00)-Water Temperature (C)]]*OO[[#This Row],[35]]</f>
        <v>0</v>
      </c>
      <c r="AL539" s="10">
        <f>3/24000000*OO[[#This Row],[94 (30JUN1985 15:00:00)-Water Temperature (C)]]*OO[[#This Row],[36]]</f>
        <v>0</v>
      </c>
      <c r="AM539" s="10">
        <f>3/24000000*OO[[#This Row],[95 (30JUN1985 18:00:00)-Water Temperature (C)]]*OO[[#This Row],[37]]</f>
        <v>4.7209079913599993E-41</v>
      </c>
      <c r="AN539" s="10">
        <f>3/24000000*OO[[#This Row],[96 (30JUN1985 21:00:00)-Water Temperature (C)]]*OO[[#This Row],[38]]</f>
        <v>3.6113126507699992E-38</v>
      </c>
      <c r="AO539" s="10">
        <f>3/24000000*OO[[#This Row],[97 (01JUL1985 00:00:00)-Water Temperature (C)]]*OO[[#This Row],[39]]</f>
        <v>1.541578689485E-35</v>
      </c>
      <c r="AP539" s="10">
        <f>3/24000000*OO[[#This Row],[98 (01JUL1985 03:00:00)-Water Temperature (C)]]*OO[[#This Row],[40]]</f>
        <v>3.9595824036305008E-33</v>
      </c>
      <c r="AQ539" s="10">
        <f>3/24000000*OO[[#This Row],[99 (01JUL1985 06:00:00)-Water Temperature (C)]]*OO[[#This Row],[41]]</f>
        <v>6.4990179255950009E-31</v>
      </c>
      <c r="AR539" s="10">
        <f>3/24000000*OO[[#This Row],[100 (01JUL1985 09:00:00)-Water Temperature (C)]]*OO[[#This Row],[42]]</f>
        <v>7.1711333816862495E-29</v>
      </c>
      <c r="AS539" s="10">
        <f>3/24000000*OO[[#This Row],[101 (01JUL1985 12:00:00)-Water Temperature (C)]]*OO[[#This Row],[43]]</f>
        <v>5.4971523902799996E-27</v>
      </c>
      <c r="AT539" s="10">
        <f>3/24000000*OO[[#This Row],[102 (01JUL1985 15:00:00)-Water Temperature (C)]]*OO[[#This Row],[44]]</f>
        <v>3.0194788342095003E-25</v>
      </c>
      <c r="AU539" s="10">
        <f>3/24000000*OO[[#This Row],[103 (01JUL1985 18:00:00)-Water Temperature (C)]]*OO[[#This Row],[45]]</f>
        <v>1.2184070996403751E-23</v>
      </c>
      <c r="AV539" s="10">
        <f>3/24000000*OO[[#This Row],[104 (01JUL1985 21:00:00)-Water Temperature (C)]]*OO[[#This Row],[46]]</f>
        <v>3.7172583011199999E-22</v>
      </c>
      <c r="AW539" s="10">
        <f>3/24000000*OO[[#This Row],[105 (02JUL1985 00:00:00)-Water Temperature (C)]]*OO[[#This Row],[47]]</f>
        <v>8.7675959589750009E-21</v>
      </c>
      <c r="AX539" s="10">
        <f>3/24000000*OO[[#This Row],[106 (02JUL1985 03:00:00)-Water Temperature (C)]]*OO[[#This Row],[48]]</f>
        <v>1.634658036719E-19</v>
      </c>
      <c r="AY539" s="10">
        <f>3/24000000*OO[[#This Row],[107 (02JUL1985 06:00:00)-Water Temperature (C)]]*OO[[#This Row],[49]]</f>
        <v>2.46131391621375E-18</v>
      </c>
      <c r="AZ539" s="10">
        <f>3/24000000*OO[[#This Row],[108 (02JUL1985 09:00:00)-Water Temperature (C)]]*OO[[#This Row],[50]]</f>
        <v>3.0624052822312495E-17</v>
      </c>
      <c r="BA539" s="10">
        <f>3/24000000*OO[[#This Row],[109 (02JUL1985 12:00:00)-Water Temperature (C)]]*OO[[#This Row],[51]]</f>
        <v>3.1743158200381258E-16</v>
      </c>
      <c r="BB539" s="10">
        <f>3/24000000*OO[[#This Row],[110 (02JUL1985 15:00:00)-Water Temperature (C)]]*OO[[#This Row],[52]]</f>
        <v>2.7748160467312502E-15</v>
      </c>
      <c r="BC539" s="10">
        <f>3/24000000*OO[[#This Row],[111 (02JUL1985 18:00:00)-Water Temperature (C)]]*OO[[#This Row],[53]]</f>
        <v>2.063913732257E-14</v>
      </c>
      <c r="BD539" s="10">
        <f>3/24000000*OO[[#This Row],[112 (02JUL1985 21:00:00)-Water Temperature (C)]]*OO[[#This Row],[54]]</f>
        <v>1.3155368456474999E-13</v>
      </c>
      <c r="BE539" s="10">
        <f>3/24000000*OO[[#This Row],[113 (03JUL1985 00:00:00)-Water Temperature (C)]]*OO[[#This Row],[55]]</f>
        <v>7.3118522828250007E-13</v>
      </c>
      <c r="BF539" s="10">
        <f>3/24000000*OO[[#This Row],[114 (03JUL1985 03:00:00)-Water Temperature (C)]]*OO[[#This Row],[56]]</f>
        <v>3.5870794187748752E-12</v>
      </c>
      <c r="BG539" s="10">
        <f>3/24000000*OO[[#This Row],[115 (03JUL1985 06:00:00)-Water Temperature (C)]]*OO[[#This Row],[57]]</f>
        <v>1.573033177248125E-11</v>
      </c>
      <c r="BH539" s="10">
        <f>3/24000000*OO[[#This Row],[116 (03JUL1985 09:00:00)-Water Temperature (C)]]*OO[[#This Row],[58]]</f>
        <v>6.2617757495437492E-11</v>
      </c>
      <c r="BI539" s="10">
        <f>3/24000000*OO[[#This Row],[117 (03JUL1985 12:00:00)-Water Temperature (C)]]*OO[[#This Row],[59]]</f>
        <v>2.281669158027875E-10</v>
      </c>
      <c r="BJ539" s="10">
        <f>3/24000000*OO[[#This Row],[118 (03JUL1985 15:00:00)-Water Temperature (C)]]*OO[[#This Row],[60]]</f>
        <v>7.6202239149337504E-10</v>
      </c>
      <c r="BK539" s="10">
        <f>3/24000000*OO[[#This Row],[119 (03JUL1985 18:00:00)-Water Temperature (C)]]*OO[[#This Row],[61]]</f>
        <v>2.3189343176410002E-9</v>
      </c>
      <c r="BL539" s="10">
        <f>3/24000000*OO[[#This Row],[120 (03JUL1985 21:00:00)-Water Temperature (C)]]*OO[[#This Row],[62]]</f>
        <v>6.4517110825437505E-9</v>
      </c>
      <c r="BM539" s="10">
        <f>3/24000000*OO[[#This Row],[121 (04JUL1985 00:00:00)-Water Temperature (C)]]*OO[[#This Row],[63]]</f>
        <v>1.6618789760925001E-8</v>
      </c>
      <c r="BN539" s="10">
        <f>3/24000000*OO[[#This Row],[122 (04JUL1985 03:00:00)-Water Temperature (C)]]*OO[[#This Row],[64]]</f>
        <v>4.0007506431555E-8</v>
      </c>
      <c r="BO539" s="10">
        <f>3/24000000*OO[[#This Row],[123 (04JUL1985 06:00:00)-Water Temperature (C)]]*OO[[#This Row],[65]]</f>
        <v>9.0568966022762493E-8</v>
      </c>
      <c r="BP539" s="10">
        <f>3/24000000*OO[[#This Row],[124 (04JUL1985 09:00:00)-Water Temperature (C)]]*OO[[#This Row],[66]]</f>
        <v>1.9484101736399999E-7</v>
      </c>
      <c r="BQ539" s="10">
        <f>3/24000000*OO[[#This Row],[125 (04JUL1985 12:00:00)-Water Temperature (C)]]*OO[[#This Row],[67]]</f>
        <v>3.9768810790887495E-7</v>
      </c>
      <c r="BR539" s="10">
        <f>3/24000000*OO[[#This Row],[126 (04JUL1985 15:00:00)-Water Temperature (C)]]*OO[[#This Row],[68]]</f>
        <v>7.6971768955424989E-7</v>
      </c>
      <c r="BS539" s="10">
        <f>3/24000000*OO[[#This Row],[127 (04JUL1985 18:00:00)-Water Temperature (C)]]*OO[[#This Row],[69]]</f>
        <v>1.421153826326E-6</v>
      </c>
      <c r="BT539" s="10">
        <f>3/24000000*OO[[#This Row],[128 (04JUL1985 21:00:00)-Water Temperature (C)]]*OO[[#This Row],[70]]</f>
        <v>2.5179786229106248E-6</v>
      </c>
      <c r="BU539" s="10">
        <f>3/24000000*OO[[#This Row],[129 (05JUL1985 00:00:00)-Water Temperature (C)]]*OO[[#This Row],[71]]</f>
        <v>4.2879776438919991E-6</v>
      </c>
      <c r="BV539" s="10">
        <f>3/24000000*OO[[#This Row],[130 (05JUL1985 03:00:00)-Water Temperature (C)]]*OO[[#This Row],[72]]</f>
        <v>7.0449298395174995E-6</v>
      </c>
      <c r="BW539" s="10">
        <f>3/24000000*OO[[#This Row],[131 (05JUL1985 06:00:00)-Water Temperature (C)]]*OO[[#This Row],[73]]</f>
        <v>1.120329713447625E-5</v>
      </c>
      <c r="BX539" s="10">
        <f>3/24000000*OO[[#This Row],[132 (05JUL1985 09:00:00)-Water Temperature (C)]]*OO[[#This Row],[74]]</f>
        <v>1.7411774035439998E-5</v>
      </c>
      <c r="BY539" s="10">
        <f>3/24000000*OO[[#This Row],[133 (05JUL1985 12:00:00)-Water Temperature (C)]]*OO[[#This Row],[75]]</f>
        <v>2.6603400426119999E-5</v>
      </c>
      <c r="BZ539" s="10">
        <f>3/24000000*OO[[#This Row],[134 (05JUL1985 15:00:00)-Water Temperature (C)]]*OO[[#This Row],[76]]</f>
        <v>3.9879560581900001E-5</v>
      </c>
      <c r="CA539" s="10">
        <f>3/24000000*OO[[#This Row],[135 (05JUL1985 18:00:00)-Water Temperature (C)]]*OO[[#This Row],[77]]</f>
        <v>5.7982336187212503E-5</v>
      </c>
      <c r="CB539" s="10">
        <f>3/24000000*OO[[#This Row],[136 (05JUL1985 21:00:00)-Water Temperature (C)]]*OO[[#This Row],[78]]</f>
        <v>8.1386474724099992E-5</v>
      </c>
      <c r="CC539" s="10">
        <f>3/24000000*OO[[#This Row],[137 (06JUL1985 00:00:00)-Water Temperature (C)]]*OO[[#This Row],[79]]</f>
        <v>1.1133723052856249E-4</v>
      </c>
      <c r="CD539" s="10">
        <f>3/24000000*OO[[#This Row],[138 (06JUL1985 03:00:00)-Water Temperature (C)]]*OO[[#This Row],[80]]</f>
        <v>1.495533772170875E-4</v>
      </c>
      <c r="CE539" s="10">
        <f>3/24000000*OO[[#This Row],[139 (06JUL1985 06:00:00)-Water Temperature (C)]]*OO[[#This Row],[81]]</f>
        <v>1.9734611408697499E-4</v>
      </c>
      <c r="CF539" s="10">
        <f>3/24000000*OO[[#This Row],[140 (06JUL1985 09:00:00)-Water Temperature (C)]]*OO[[#This Row],[82]]</f>
        <v>2.5706915535381251E-4</v>
      </c>
      <c r="CG539" s="10">
        <f>3/24000000*OO[[#This Row],[141 (06JUL1985 12:00:00)-Water Temperature (C)]]*OO[[#This Row],[83]]</f>
        <v>3.31302272086E-4</v>
      </c>
      <c r="CH539" s="10">
        <f>3/24000000*OO[[#This Row],[142 (06JUL1985 15:00:00)-Water Temperature (C)]]*OO[[#This Row],[84]]</f>
        <v>4.2083356769847499E-4</v>
      </c>
      <c r="CI539" s="10">
        <f>3/24000000*OO[[#This Row],[143 (06JUL1985 18:00:00)-Water Temperature (C)]]*OO[[#This Row],[85]]</f>
        <v>5.2710036773213746E-4</v>
      </c>
      <c r="CJ539" s="10">
        <f>3/24000000*OO[[#This Row],[144 (06JUL1985 21:00:00)-Water Temperature (C)]]*OO[[#This Row],[86]]</f>
        <v>6.5044855768799992E-4</v>
      </c>
      <c r="CK539" s="10">
        <f>3/24000000*OO[[#This Row],[145 (07JUL1985 00:00:00)-Water Temperature (C)]]*OO[[#This Row],[87]]</f>
        <v>7.9029886433850001E-4</v>
      </c>
      <c r="CL539" s="10">
        <f>3/24000000*OO[[#This Row],[146 (07JUL1985 03:00:00)-Water Temperature (C)]]*OO[[#This Row],[88]]</f>
        <v>9.5058692487450013E-4</v>
      </c>
      <c r="CM539" s="10">
        <f>3/24000000*OO[[#This Row],[147 (07JUL1985 06:00:00)-Water Temperature (C)]]*OO[[#This Row],[89]]</f>
        <v>1.1334148448126249E-3</v>
      </c>
      <c r="CN539" s="10">
        <f>3/24000000*OO[[#This Row],[148 (07JUL1985 09:00:00)-Water Temperature (C)]]*OO[[#This Row],[90]]</f>
        <v>1.3457715107737501E-3</v>
      </c>
      <c r="CO539" s="10">
        <f>3/24000000*OO[[#This Row],[149 (07JUL1985 12:00:00)-Water Temperature (C)]]*OO[[#This Row],[91]]</f>
        <v>1.5877873916584997E-3</v>
      </c>
      <c r="CP539" s="10">
        <f>3/24000000*OO[[#This Row],[150 (07JUL1985 15:00:00)-Water Temperature (C)]]*OO[[#This Row],[92]]</f>
        <v>1.8663140752510001E-3</v>
      </c>
      <c r="CQ539" s="10">
        <f>3/24000000*OO[[#This Row],[151 (07JUL1985 18:00:00)-Water Temperature (C)]]*OO[[#This Row],[93]]</f>
        <v>2.1823011136987503E-3</v>
      </c>
      <c r="CR539" s="10">
        <f>3/24000000*OO[[#This Row],[152 (07JUL1985 21:00:00)-Water Temperature (C)]]*OO[[#This Row],[94]]</f>
        <v>2.5170834596159996E-3</v>
      </c>
      <c r="CS539" s="10">
        <f>3/24000000*OO[[#This Row],[153 (08JUL1985 00:00:00)-Water Temperature (C)]]*OO[[#This Row],[95]]</f>
        <v>2.858957011003875E-3</v>
      </c>
      <c r="CT539" s="10">
        <f>3/24000000*OO[[#This Row],[154 (08JUL1985 03:00:00)-Water Temperature (C)]]*OO[[#This Row],[96]]</f>
        <v>3.2270920762604996E-3</v>
      </c>
      <c r="CU539" s="10">
        <f>3/24000000*OO[[#This Row],[155 (08JUL1985 06:00:00)-Water Temperature (C)]]*OO[[#This Row],[97]]</f>
        <v>3.6261956039328751E-3</v>
      </c>
      <c r="CV539" s="10">
        <f>3/24000000*OO[[#This Row],[156 (08JUL1985 09:00:00)-Water Temperature (C)]]*OO[[#This Row],[98]]</f>
        <v>4.0736950731704996E-3</v>
      </c>
      <c r="CW539" s="10">
        <f>3/24000000*OO[[#This Row],[157 (08JUL1985 12:00:00)-Water Temperature (C)]]*OO[[#This Row],[99]]</f>
        <v>4.5480589348305001E-3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0</v>
      </c>
      <c r="AH540" s="10">
        <f>3/24000000*OO[[#This Row],[90 (30JUN1985 03:00:00)-Water Temperature (C)]]*OO[[#This Row],[32]]</f>
        <v>0</v>
      </c>
      <c r="AI540" s="10">
        <f>3/24000000*OO[[#This Row],[91 (30JUN1985 06:00:00)-Water Temperature (C)]]*OO[[#This Row],[33]]</f>
        <v>0</v>
      </c>
      <c r="AJ540" s="10">
        <f>3/24000000*OO[[#This Row],[92 (30JUN1985 09:00:00)-Water Temperature (C)]]*OO[[#This Row],[34]]</f>
        <v>0</v>
      </c>
      <c r="AK540" s="10">
        <f>3/24000000*OO[[#This Row],[93 (30JUN1985 12:00:00)-Water Temperature (C)]]*OO[[#This Row],[35]]</f>
        <v>0</v>
      </c>
      <c r="AL540" s="10">
        <f>3/24000000*OO[[#This Row],[94 (30JUN1985 15:00:00)-Water Temperature (C)]]*OO[[#This Row],[36]]</f>
        <v>0</v>
      </c>
      <c r="AM540" s="10">
        <f>3/24000000*OO[[#This Row],[95 (30JUN1985 18:00:00)-Water Temperature (C)]]*OO[[#This Row],[37]]</f>
        <v>1.6384379281537501E-41</v>
      </c>
      <c r="AN540" s="10">
        <f>3/24000000*OO[[#This Row],[96 (30JUN1985 21:00:00)-Water Temperature (C)]]*OO[[#This Row],[38]]</f>
        <v>1.3103239902704997E-38</v>
      </c>
      <c r="AO540" s="10">
        <f>3/24000000*OO[[#This Row],[97 (01JUL1985 00:00:00)-Water Temperature (C)]]*OO[[#This Row],[39]]</f>
        <v>5.8289299005374993E-36</v>
      </c>
      <c r="AP540" s="10">
        <f>3/24000000*OO[[#This Row],[98 (01JUL1985 03:00:00)-Water Temperature (C)]]*OO[[#This Row],[40]]</f>
        <v>1.5561809813924999E-33</v>
      </c>
      <c r="AQ540" s="10">
        <f>3/24000000*OO[[#This Row],[99 (01JUL1985 06:00:00)-Water Temperature (C)]]*OO[[#This Row],[41]]</f>
        <v>2.64939876432E-31</v>
      </c>
      <c r="AR540" s="10">
        <f>3/24000000*OO[[#This Row],[100 (01JUL1985 09:00:00)-Water Temperature (C)]]*OO[[#This Row],[42]]</f>
        <v>3.0262442134594999E-29</v>
      </c>
      <c r="AS540" s="10">
        <f>3/24000000*OO[[#This Row],[101 (01JUL1985 12:00:00)-Water Temperature (C)]]*OO[[#This Row],[43]]</f>
        <v>2.3973798726197501E-27</v>
      </c>
      <c r="AT540" s="10">
        <f>3/24000000*OO[[#This Row],[102 (01JUL1985 15:00:00)-Water Temperature (C)]]*OO[[#This Row],[44]]</f>
        <v>1.3588853237452499E-25</v>
      </c>
      <c r="AU540" s="10">
        <f>3/24000000*OO[[#This Row],[103 (01JUL1985 18:00:00)-Water Temperature (C)]]*OO[[#This Row],[45]]</f>
        <v>5.6511449382487499E-24</v>
      </c>
      <c r="AV540" s="10">
        <f>3/24000000*OO[[#This Row],[104 (01JUL1985 21:00:00)-Water Temperature (C)]]*OO[[#This Row],[46]]</f>
        <v>1.7749914613774997E-22</v>
      </c>
      <c r="AW540" s="10">
        <f>3/24000000*OO[[#This Row],[105 (02JUL1985 00:00:00)-Water Temperature (C)]]*OO[[#This Row],[47]]</f>
        <v>4.3057139891902493E-21</v>
      </c>
      <c r="AX540" s="10">
        <f>3/24000000*OO[[#This Row],[106 (02JUL1985 03:00:00)-Water Temperature (C)]]*OO[[#This Row],[48]]</f>
        <v>8.248644972809999E-20</v>
      </c>
      <c r="AY540" s="10">
        <f>3/24000000*OO[[#This Row],[107 (02JUL1985 06:00:00)-Water Temperature (C)]]*OO[[#This Row],[49]]</f>
        <v>1.2751715761199998E-18</v>
      </c>
      <c r="AZ540" s="10">
        <f>3/24000000*OO[[#This Row],[108 (02JUL1985 09:00:00)-Water Temperature (C)]]*OO[[#This Row],[50]]</f>
        <v>1.6273901886530001E-17</v>
      </c>
      <c r="BA540" s="10">
        <f>3/24000000*OO[[#This Row],[109 (02JUL1985 12:00:00)-Water Temperature (C)]]*OO[[#This Row],[51]]</f>
        <v>1.7286095228669999E-16</v>
      </c>
      <c r="BB540" s="10">
        <f>3/24000000*OO[[#This Row],[110 (02JUL1985 15:00:00)-Water Temperature (C)]]*OO[[#This Row],[52]]</f>
        <v>1.5470769833399998E-15</v>
      </c>
      <c r="BC540" s="10">
        <f>3/24000000*OO[[#This Row],[111 (02JUL1985 18:00:00)-Water Temperature (C)]]*OO[[#This Row],[53]]</f>
        <v>1.1770866917628749E-14</v>
      </c>
      <c r="BD540" s="10">
        <f>3/24000000*OO[[#This Row],[112 (02JUL1985 21:00:00)-Water Temperature (C)]]*OO[[#This Row],[54]]</f>
        <v>7.6670964464175002E-14</v>
      </c>
      <c r="BE540" s="10">
        <f>3/24000000*OO[[#This Row],[113 (03JUL1985 00:00:00)-Water Temperature (C)]]*OO[[#This Row],[55]]</f>
        <v>4.3507948345617496E-13</v>
      </c>
      <c r="BF540" s="10">
        <f>3/24000000*OO[[#This Row],[114 (03JUL1985 03:00:00)-Water Temperature (C)]]*OO[[#This Row],[56]]</f>
        <v>2.1774163557949997E-12</v>
      </c>
      <c r="BG540" s="10">
        <f>3/24000000*OO[[#This Row],[115 (03JUL1985 06:00:00)-Water Temperature (C)]]*OO[[#This Row],[57]]</f>
        <v>9.7341901714574999E-12</v>
      </c>
      <c r="BH540" s="10">
        <f>3/24000000*OO[[#This Row],[116 (03JUL1985 09:00:00)-Water Temperature (C)]]*OO[[#This Row],[58]]</f>
        <v>3.9472154740064997E-11</v>
      </c>
      <c r="BI540" s="10">
        <f>3/24000000*OO[[#This Row],[117 (03JUL1985 12:00:00)-Water Temperature (C)]]*OO[[#This Row],[59]]</f>
        <v>1.4640418323935001E-10</v>
      </c>
      <c r="BJ540" s="10">
        <f>3/24000000*OO[[#This Row],[118 (03JUL1985 15:00:00)-Water Temperature (C)]]*OO[[#This Row],[60]]</f>
        <v>4.9737628825087491E-10</v>
      </c>
      <c r="BK540" s="10">
        <f>3/24000000*OO[[#This Row],[119 (03JUL1985 18:00:00)-Water Temperature (C)]]*OO[[#This Row],[61]]</f>
        <v>1.538763243016125E-9</v>
      </c>
      <c r="BL540" s="10">
        <f>3/24000000*OO[[#This Row],[120 (03JUL1985 21:00:00)-Water Temperature (C)]]*OO[[#This Row],[62]]</f>
        <v>4.3496219960620002E-9</v>
      </c>
      <c r="BM540" s="10">
        <f>3/24000000*OO[[#This Row],[121 (04JUL1985 00:00:00)-Water Temperature (C)]]*OO[[#This Row],[63]]</f>
        <v>1.137577486644E-8</v>
      </c>
      <c r="BN540" s="10">
        <f>3/24000000*OO[[#This Row],[122 (04JUL1985 03:00:00)-Water Temperature (C)]]*OO[[#This Row],[64]]</f>
        <v>2.7787150226497501E-8</v>
      </c>
      <c r="BO540" s="10">
        <f>3/24000000*OO[[#This Row],[123 (04JUL1985 06:00:00)-Water Temperature (C)]]*OO[[#This Row],[65]]</f>
        <v>6.3788151213500008E-8</v>
      </c>
      <c r="BP540" s="10">
        <f>3/24000000*OO[[#This Row],[124 (04JUL1985 09:00:00)-Water Temperature (C)]]*OO[[#This Row],[66]]</f>
        <v>1.390710656182375E-7</v>
      </c>
      <c r="BQ540" s="10">
        <f>3/24000000*OO[[#This Row],[125 (04JUL1985 12:00:00)-Water Temperature (C)]]*OO[[#This Row],[67]]</f>
        <v>2.8752453298546248E-7</v>
      </c>
      <c r="BR540" s="10">
        <f>3/24000000*OO[[#This Row],[126 (04JUL1985 15:00:00)-Water Temperature (C)]]*OO[[#This Row],[68]]</f>
        <v>5.6336029415849992E-7</v>
      </c>
      <c r="BS540" s="10">
        <f>3/24000000*OO[[#This Row],[127 (04JUL1985 18:00:00)-Water Temperature (C)]]*OO[[#This Row],[69]]</f>
        <v>1.052430926243125E-6</v>
      </c>
      <c r="BT540" s="10">
        <f>3/24000000*OO[[#This Row],[128 (04JUL1985 21:00:00)-Water Temperature (C)]]*OO[[#This Row],[70]]</f>
        <v>1.8857556799335003E-6</v>
      </c>
      <c r="BU540" s="10">
        <f>3/24000000*OO[[#This Row],[129 (05JUL1985 00:00:00)-Water Temperature (C)]]*OO[[#This Row],[71]]</f>
        <v>3.2459288795302498E-6</v>
      </c>
      <c r="BV540" s="10">
        <f>3/24000000*OO[[#This Row],[130 (05JUL1985 03:00:00)-Water Temperature (C)]]*OO[[#This Row],[72]]</f>
        <v>5.3877656114700001E-6</v>
      </c>
      <c r="BW540" s="10">
        <f>3/24000000*OO[[#This Row],[131 (05JUL1985 06:00:00)-Water Temperature (C)]]*OO[[#This Row],[73]]</f>
        <v>8.6522663468312492E-6</v>
      </c>
      <c r="BX540" s="10">
        <f>3/24000000*OO[[#This Row],[132 (05JUL1985 09:00:00)-Water Temperature (C)]]*OO[[#This Row],[74]]</f>
        <v>1.3572883051200001E-5</v>
      </c>
      <c r="BY540" s="10">
        <f>3/24000000*OO[[#This Row],[133 (05JUL1985 12:00:00)-Water Temperature (C)]]*OO[[#This Row],[75]]</f>
        <v>2.0923118550835004E-5</v>
      </c>
      <c r="BZ540" s="10">
        <f>3/24000000*OO[[#This Row],[134 (05JUL1985 15:00:00)-Water Temperature (C)]]*OO[[#This Row],[76]]</f>
        <v>3.1632416740426251E-5</v>
      </c>
      <c r="CA540" s="10">
        <f>3/24000000*OO[[#This Row],[135 (05JUL1985 18:00:00)-Water Temperature (C)]]*OO[[#This Row],[77]]</f>
        <v>4.6370072547277496E-5</v>
      </c>
      <c r="CB540" s="10">
        <f>3/24000000*OO[[#This Row],[136 (05JUL1985 21:00:00)-Water Temperature (C)]]*OO[[#This Row],[78]]</f>
        <v>6.5599653217499995E-5</v>
      </c>
      <c r="CC540" s="10">
        <f>3/24000000*OO[[#This Row],[137 (06JUL1985 00:00:00)-Water Temperature (C)]]*OO[[#This Row],[79]]</f>
        <v>9.0412548061499993E-5</v>
      </c>
      <c r="CD540" s="10">
        <f>3/24000000*OO[[#This Row],[138 (06JUL1985 03:00:00)-Water Temperature (C)]]*OO[[#This Row],[80]]</f>
        <v>1.2231419180162501E-4</v>
      </c>
      <c r="CE540" s="10">
        <f>3/24000000*OO[[#This Row],[139 (06JUL1985 06:00:00)-Water Temperature (C)]]*OO[[#This Row],[81]]</f>
        <v>1.6250589169814999E-4</v>
      </c>
      <c r="CF540" s="10">
        <f>3/24000000*OO[[#This Row],[140 (06JUL1985 09:00:00)-Water Temperature (C)]]*OO[[#This Row],[82]]</f>
        <v>2.1306788761953752E-4</v>
      </c>
      <c r="CG540" s="10">
        <f>3/24000000*OO[[#This Row],[141 (06JUL1985 12:00:00)-Water Temperature (C)]]*OO[[#This Row],[83]]</f>
        <v>2.7631300971414998E-4</v>
      </c>
      <c r="CH540" s="10">
        <f>3/24000000*OO[[#This Row],[142 (06JUL1985 15:00:00)-Water Temperature (C)]]*OO[[#This Row],[84]]</f>
        <v>3.5310278821373744E-4</v>
      </c>
      <c r="CI540" s="10">
        <f>3/24000000*OO[[#This Row],[143 (06JUL1985 18:00:00)-Water Temperature (C)]]*OO[[#This Row],[85]]</f>
        <v>4.4480870367041245E-4</v>
      </c>
      <c r="CJ540" s="10">
        <f>3/24000000*OO[[#This Row],[144 (06JUL1985 21:00:00)-Water Temperature (C)]]*OO[[#This Row],[86]]</f>
        <v>5.5194906543E-4</v>
      </c>
      <c r="CK540" s="10">
        <f>3/24000000*OO[[#This Row],[145 (07JUL1985 00:00:00)-Water Temperature (C)]]*OO[[#This Row],[87]]</f>
        <v>6.7418743214074997E-4</v>
      </c>
      <c r="CL540" s="10">
        <f>3/24000000*OO[[#This Row],[146 (07JUL1985 03:00:00)-Water Temperature (C)]]*OO[[#This Row],[88]]</f>
        <v>8.1505840993799979E-4</v>
      </c>
      <c r="CM540" s="10">
        <f>3/24000000*OO[[#This Row],[147 (07JUL1985 06:00:00)-Water Temperature (C)]]*OO[[#This Row],[89]]</f>
        <v>9.7657992126999995E-4</v>
      </c>
      <c r="CN540" s="10">
        <f>3/24000000*OO[[#This Row],[148 (07JUL1985 09:00:00)-Water Temperature (C)]]*OO[[#This Row],[90]]</f>
        <v>1.16500553487525E-3</v>
      </c>
      <c r="CO540" s="10">
        <f>3/24000000*OO[[#This Row],[149 (07JUL1985 12:00:00)-Water Temperature (C)]]*OO[[#This Row],[91]]</f>
        <v>1.3806976233044998E-3</v>
      </c>
      <c r="CP540" s="10">
        <f>3/24000000*OO[[#This Row],[150 (07JUL1985 15:00:00)-Water Temperature (C)]]*OO[[#This Row],[92]]</f>
        <v>1.629930273075E-3</v>
      </c>
      <c r="CQ540" s="10">
        <f>3/24000000*OO[[#This Row],[151 (07JUL1985 18:00:00)-Water Temperature (C)]]*OO[[#This Row],[93]]</f>
        <v>1.9138728796919999E-3</v>
      </c>
      <c r="CR540" s="10">
        <f>3/24000000*OO[[#This Row],[152 (07JUL1985 21:00:00)-Water Temperature (C)]]*OO[[#This Row],[94]]</f>
        <v>2.2165254560925001E-3</v>
      </c>
      <c r="CS540" s="10">
        <f>3/24000000*OO[[#This Row],[153 (08JUL1985 00:00:00)-Water Temperature (C)]]*OO[[#This Row],[95]]</f>
        <v>2.5274608926079997E-3</v>
      </c>
      <c r="CT540" s="10">
        <f>3/24000000*OO[[#This Row],[154 (08JUL1985 03:00:00)-Water Temperature (C)]]*OO[[#This Row],[96]]</f>
        <v>2.8636782464111247E-3</v>
      </c>
      <c r="CU540" s="10">
        <f>3/24000000*OO[[#This Row],[155 (08JUL1985 06:00:00)-Water Temperature (C)]]*OO[[#This Row],[97]]</f>
        <v>3.2295191578181246E-3</v>
      </c>
      <c r="CV540" s="10">
        <f>3/24000000*OO[[#This Row],[156 (08JUL1985 09:00:00)-Water Temperature (C)]]*OO[[#This Row],[98]]</f>
        <v>3.6406856328683747E-3</v>
      </c>
      <c r="CW540" s="10">
        <f>3/24000000*OO[[#This Row],[157 (08JUL1985 12:00:00)-Water Temperature (C)]]*OO[[#This Row],[99]]</f>
        <v>4.0785974404987501E-3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0</v>
      </c>
      <c r="AH541" s="10">
        <f>3/24000000*OO[[#This Row],[90 (30JUN1985 03:00:00)-Water Temperature (C)]]*OO[[#This Row],[32]]</f>
        <v>0</v>
      </c>
      <c r="AI541" s="10">
        <f>3/24000000*OO[[#This Row],[91 (30JUN1985 06:00:00)-Water Temperature (C)]]*OO[[#This Row],[33]]</f>
        <v>0</v>
      </c>
      <c r="AJ541" s="10">
        <f>3/24000000*OO[[#This Row],[92 (30JUN1985 09:00:00)-Water Temperature (C)]]*OO[[#This Row],[34]]</f>
        <v>0</v>
      </c>
      <c r="AK541" s="10">
        <f>3/24000000*OO[[#This Row],[93 (30JUN1985 12:00:00)-Water Temperature (C)]]*OO[[#This Row],[35]]</f>
        <v>0</v>
      </c>
      <c r="AL541" s="10">
        <f>3/24000000*OO[[#This Row],[94 (30JUN1985 15:00:00)-Water Temperature (C)]]*OO[[#This Row],[36]]</f>
        <v>0</v>
      </c>
      <c r="AM541" s="10">
        <f>3/24000000*OO[[#This Row],[95 (30JUN1985 18:00:00)-Water Temperature (C)]]*OO[[#This Row],[37]]</f>
        <v>4.7513029930987497E-42</v>
      </c>
      <c r="AN541" s="10">
        <f>3/24000000*OO[[#This Row],[96 (30JUN1985 21:00:00)-Water Temperature (C)]]*OO[[#This Row],[38]]</f>
        <v>4.0315072363029995E-39</v>
      </c>
      <c r="AO541" s="10">
        <f>3/24000000*OO[[#This Row],[97 (01JUL1985 00:00:00)-Water Temperature (C)]]*OO[[#This Row],[39]]</f>
        <v>1.8940594078450002E-36</v>
      </c>
      <c r="AP541" s="10">
        <f>3/24000000*OO[[#This Row],[98 (01JUL1985 03:00:00)-Water Temperature (C)]]*OO[[#This Row],[40]]</f>
        <v>5.3207400504375002E-34</v>
      </c>
      <c r="AQ541" s="10">
        <f>3/24000000*OO[[#This Row],[99 (01JUL1985 06:00:00)-Water Temperature (C)]]*OO[[#This Row],[41]]</f>
        <v>9.5049000973699989E-32</v>
      </c>
      <c r="AR541" s="10">
        <f>3/24000000*OO[[#This Row],[100 (01JUL1985 09:00:00)-Water Temperature (C)]]*OO[[#This Row],[42]]</f>
        <v>1.13560573824E-29</v>
      </c>
      <c r="AS541" s="10">
        <f>3/24000000*OO[[#This Row],[101 (01JUL1985 12:00:00)-Water Temperature (C)]]*OO[[#This Row],[43]]</f>
        <v>9.3849748100199999E-28</v>
      </c>
      <c r="AT541" s="10">
        <f>3/24000000*OO[[#This Row],[102 (01JUL1985 15:00:00)-Water Temperature (C)]]*OO[[#This Row],[44]]</f>
        <v>5.5372348243437503E-26</v>
      </c>
      <c r="AU541" s="10">
        <f>3/24000000*OO[[#This Row],[103 (01JUL1985 18:00:00)-Water Temperature (C)]]*OO[[#This Row],[45]]</f>
        <v>2.3925419930497495E-24</v>
      </c>
      <c r="AV541" s="10">
        <f>3/24000000*OO[[#This Row],[104 (01JUL1985 21:00:00)-Water Temperature (C)]]*OO[[#This Row],[46]]</f>
        <v>7.7951387335349987E-23</v>
      </c>
      <c r="AW541" s="10">
        <f>3/24000000*OO[[#This Row],[105 (02JUL1985 00:00:00)-Water Temperature (C)]]*OO[[#This Row],[47]]</f>
        <v>1.9582124801332498E-21</v>
      </c>
      <c r="AX541" s="10">
        <f>3/24000000*OO[[#This Row],[106 (02JUL1985 03:00:00)-Water Temperature (C)]]*OO[[#This Row],[48]]</f>
        <v>3.8788398209437497E-20</v>
      </c>
      <c r="AY541" s="10">
        <f>3/24000000*OO[[#This Row],[107 (02JUL1985 06:00:00)-Water Temperature (C)]]*OO[[#This Row],[49]]</f>
        <v>6.1932547076399992E-19</v>
      </c>
      <c r="AZ541" s="10">
        <f>3/24000000*OO[[#This Row],[108 (02JUL1985 09:00:00)-Water Temperature (C)]]*OO[[#This Row],[50]]</f>
        <v>8.148977216429999E-18</v>
      </c>
      <c r="BA541" s="10">
        <f>3/24000000*OO[[#This Row],[109 (02JUL1985 12:00:00)-Water Temperature (C)]]*OO[[#This Row],[51]]</f>
        <v>8.9103934332275E-17</v>
      </c>
      <c r="BB541" s="10">
        <f>3/24000000*OO[[#This Row],[110 (02JUL1985 15:00:00)-Water Temperature (C)]]*OO[[#This Row],[52]]</f>
        <v>8.1976208697075011E-16</v>
      </c>
      <c r="BC541" s="10">
        <f>3/24000000*OO[[#This Row],[111 (02JUL1985 18:00:00)-Water Temperature (C)]]*OO[[#This Row],[53]]</f>
        <v>6.4013632574625009E-15</v>
      </c>
      <c r="BD541" s="10">
        <f>3/24000000*OO[[#This Row],[112 (02JUL1985 21:00:00)-Water Temperature (C)]]*OO[[#This Row],[54]]</f>
        <v>4.2730200910874993E-14</v>
      </c>
      <c r="BE541" s="10">
        <f>3/24000000*OO[[#This Row],[113 (03JUL1985 00:00:00)-Water Temperature (C)]]*OO[[#This Row],[55]]</f>
        <v>2.4816201407051243E-13</v>
      </c>
      <c r="BF541" s="10">
        <f>3/24000000*OO[[#This Row],[114 (03JUL1985 03:00:00)-Water Temperature (C)]]*OO[[#This Row],[56]]</f>
        <v>1.2695928399773751E-12</v>
      </c>
      <c r="BG541" s="10">
        <f>3/24000000*OO[[#This Row],[115 (03JUL1985 06:00:00)-Water Temperature (C)]]*OO[[#This Row],[57]]</f>
        <v>5.7971306342949994E-12</v>
      </c>
      <c r="BH541" s="10">
        <f>3/24000000*OO[[#This Row],[116 (03JUL1985 09:00:00)-Water Temperature (C)]]*OO[[#This Row],[58]]</f>
        <v>2.3982897550062499E-11</v>
      </c>
      <c r="BI541" s="10">
        <f>3/24000000*OO[[#This Row],[117 (03JUL1985 12:00:00)-Water Temperature (C)]]*OO[[#This Row],[59]]</f>
        <v>9.0662707694437478E-11</v>
      </c>
      <c r="BJ541" s="10">
        <f>3/24000000*OO[[#This Row],[118 (03JUL1985 15:00:00)-Water Temperature (C)]]*OO[[#This Row],[60]]</f>
        <v>3.1366735578909998E-10</v>
      </c>
      <c r="BK541" s="10">
        <f>3/24000000*OO[[#This Row],[119 (03JUL1985 18:00:00)-Water Temperature (C)]]*OO[[#This Row],[61]]</f>
        <v>9.8760393127487507E-10</v>
      </c>
      <c r="BL541" s="10">
        <f>3/24000000*OO[[#This Row],[120 (03JUL1985 21:00:00)-Water Temperature (C)]]*OO[[#This Row],[62]]</f>
        <v>2.8389424698082502E-9</v>
      </c>
      <c r="BM541" s="10">
        <f>3/24000000*OO[[#This Row],[121 (04JUL1985 00:00:00)-Water Temperature (C)]]*OO[[#This Row],[63]]</f>
        <v>7.5439885119549991E-9</v>
      </c>
      <c r="BN541" s="10">
        <f>3/24000000*OO[[#This Row],[122 (04JUL1985 03:00:00)-Water Temperature (C)]]*OO[[#This Row],[64]]</f>
        <v>1.8708246464843751E-8</v>
      </c>
      <c r="BO541" s="10">
        <f>3/24000000*OO[[#This Row],[123 (04JUL1985 06:00:00)-Water Temperature (C)]]*OO[[#This Row],[65]]</f>
        <v>4.3570682977661248E-8</v>
      </c>
      <c r="BP541" s="10">
        <f>3/24000000*OO[[#This Row],[124 (04JUL1985 09:00:00)-Water Temperature (C)]]*OO[[#This Row],[66]]</f>
        <v>9.6302329564262486E-8</v>
      </c>
      <c r="BQ541" s="10">
        <f>3/24000000*OO[[#This Row],[125 (04JUL1985 12:00:00)-Water Temperature (C)]]*OO[[#This Row],[67]]</f>
        <v>2.0174088470798747E-7</v>
      </c>
      <c r="BR541" s="10">
        <f>3/24000000*OO[[#This Row],[126 (04JUL1985 15:00:00)-Water Temperature (C)]]*OO[[#This Row],[68]]</f>
        <v>4.0025933801279993E-7</v>
      </c>
      <c r="BS541" s="10">
        <f>3/24000000*OO[[#This Row],[127 (04JUL1985 18:00:00)-Water Temperature (C)]]*OO[[#This Row],[69]]</f>
        <v>7.5673246818374996E-7</v>
      </c>
      <c r="BT541" s="10">
        <f>3/24000000*OO[[#This Row],[128 (04JUL1985 21:00:00)-Water Temperature (C)]]*OO[[#This Row],[70]]</f>
        <v>1.371482290938125E-6</v>
      </c>
      <c r="BU541" s="10">
        <f>3/24000000*OO[[#This Row],[129 (05JUL1985 00:00:00)-Water Temperature (C)]]*OO[[#This Row],[71]]</f>
        <v>2.386446900616125E-6</v>
      </c>
      <c r="BV541" s="10">
        <f>3/24000000*OO[[#This Row],[130 (05JUL1985 03:00:00)-Water Temperature (C)]]*OO[[#This Row],[72]]</f>
        <v>4.0022640107479999E-6</v>
      </c>
      <c r="BW541" s="10">
        <f>3/24000000*OO[[#This Row],[131 (05JUL1985 06:00:00)-Water Temperature (C)]]*OO[[#This Row],[73]]</f>
        <v>6.4909797403499999E-6</v>
      </c>
      <c r="BX541" s="10">
        <f>3/24000000*OO[[#This Row],[132 (05JUL1985 09:00:00)-Water Temperature (C)]]*OO[[#This Row],[74]]</f>
        <v>1.0277958047669998E-5</v>
      </c>
      <c r="BY541" s="10">
        <f>3/24000000*OO[[#This Row],[133 (05JUL1985 12:00:00)-Water Temperature (C)]]*OO[[#This Row],[75]]</f>
        <v>1.5985109962968751E-5</v>
      </c>
      <c r="BZ541" s="10">
        <f>3/24000000*OO[[#This Row],[134 (05JUL1985 15:00:00)-Water Temperature (C)]]*OO[[#This Row],[76]]</f>
        <v>2.437380832019E-5</v>
      </c>
      <c r="CA541" s="10">
        <f>3/24000000*OO[[#This Row],[135 (05JUL1985 18:00:00)-Water Temperature (C)]]*OO[[#This Row],[77]]</f>
        <v>3.6026565714928756E-5</v>
      </c>
      <c r="CB541" s="10">
        <f>3/24000000*OO[[#This Row],[136 (05JUL1985 21:00:00)-Water Temperature (C)]]*OO[[#This Row],[78]]</f>
        <v>5.1371877497050005E-5</v>
      </c>
      <c r="CC541" s="10">
        <f>3/24000000*OO[[#This Row],[137 (06JUL1985 00:00:00)-Water Temperature (C)]]*OO[[#This Row],[79]]</f>
        <v>7.1333700617437495E-5</v>
      </c>
      <c r="CD541" s="10">
        <f>3/24000000*OO[[#This Row],[138 (06JUL1985 03:00:00)-Water Temperature (C)]]*OO[[#This Row],[80]]</f>
        <v>9.7191215652749996E-5</v>
      </c>
      <c r="CE541" s="10">
        <f>3/24000000*OO[[#This Row],[139 (06JUL1985 06:00:00)-Water Temperature (C)]]*OO[[#This Row],[81]]</f>
        <v>1.3000712093558752E-4</v>
      </c>
      <c r="CF541" s="10">
        <f>3/24000000*OO[[#This Row],[140 (06JUL1985 09:00:00)-Water Temperature (C)]]*OO[[#This Row],[82]]</f>
        <v>1.7156575860257498E-4</v>
      </c>
      <c r="CG541" s="10">
        <f>3/24000000*OO[[#This Row],[141 (06JUL1985 12:00:00)-Water Temperature (C)]]*OO[[#This Row],[83]]</f>
        <v>2.2387927879627501E-4</v>
      </c>
      <c r="CH541" s="10">
        <f>3/24000000*OO[[#This Row],[142 (06JUL1985 15:00:00)-Water Temperature (C)]]*OO[[#This Row],[84]]</f>
        <v>2.8782712150708748E-4</v>
      </c>
      <c r="CI541" s="10">
        <f>3/24000000*OO[[#This Row],[143 (06JUL1985 18:00:00)-Water Temperature (C)]]*OO[[#This Row],[85]]</f>
        <v>3.6466017651959998E-4</v>
      </c>
      <c r="CJ541" s="10">
        <f>3/24000000*OO[[#This Row],[144 (06JUL1985 21:00:00)-Water Temperature (C)]]*OO[[#This Row],[86]]</f>
        <v>4.5501735027931244E-4</v>
      </c>
      <c r="CK541" s="10">
        <f>3/24000000*OO[[#This Row],[145 (07JUL1985 00:00:00)-Water Temperature (C)]]*OO[[#This Row],[87]]</f>
        <v>5.5874557327724992E-4</v>
      </c>
      <c r="CL541" s="10">
        <f>3/24000000*OO[[#This Row],[146 (07JUL1985 03:00:00)-Water Temperature (C)]]*OO[[#This Row],[88]]</f>
        <v>6.7892739153874984E-4</v>
      </c>
      <c r="CM541" s="10">
        <f>3/24000000*OO[[#This Row],[147 (07JUL1985 06:00:00)-Water Temperature (C)]]*OO[[#This Row],[89]]</f>
        <v>8.1744724279724998E-4</v>
      </c>
      <c r="CN541" s="10">
        <f>3/24000000*OO[[#This Row],[148 (07JUL1985 09:00:00)-Water Temperature (C)]]*OO[[#This Row],[90]]</f>
        <v>9.7973281069287511E-4</v>
      </c>
      <c r="CO541" s="10">
        <f>3/24000000*OO[[#This Row],[149 (07JUL1985 12:00:00)-Water Temperature (C)]]*OO[[#This Row],[91]]</f>
        <v>1.1663348889049999E-3</v>
      </c>
      <c r="CP541" s="10">
        <f>3/24000000*OO[[#This Row],[150 (07JUL1985 15:00:00)-Water Temperature (C)]]*OO[[#This Row],[92]]</f>
        <v>1.3828334325018752E-3</v>
      </c>
      <c r="CQ541" s="10">
        <f>3/24000000*OO[[#This Row],[151 (07JUL1985 18:00:00)-Water Temperature (C)]]*OO[[#This Row],[93]]</f>
        <v>1.6305314370205E-3</v>
      </c>
      <c r="CR541" s="10">
        <f>3/24000000*OO[[#This Row],[152 (07JUL1985 21:00:00)-Water Temperature (C)]]*OO[[#This Row],[94]]</f>
        <v>1.8962356636483748E-3</v>
      </c>
      <c r="CS541" s="10">
        <f>3/24000000*OO[[#This Row],[153 (08JUL1985 00:00:00)-Water Temperature (C)]]*OO[[#This Row],[95]]</f>
        <v>2.1707723468156249E-3</v>
      </c>
      <c r="CT541" s="10">
        <f>3/24000000*OO[[#This Row],[154 (08JUL1985 03:00:00)-Water Temperature (C)]]*OO[[#This Row],[96]]</f>
        <v>2.4688006893096252E-3</v>
      </c>
      <c r="CU541" s="10">
        <f>3/24000000*OO[[#This Row],[155 (08JUL1985 06:00:00)-Water Temperature (C)]]*OO[[#This Row],[97]]</f>
        <v>2.794246629512625E-3</v>
      </c>
      <c r="CV541" s="10">
        <f>3/24000000*OO[[#This Row],[156 (08JUL1985 09:00:00)-Water Temperature (C)]]*OO[[#This Row],[98]]</f>
        <v>3.1608800049953752E-3</v>
      </c>
      <c r="CW541" s="10">
        <f>3/24000000*OO[[#This Row],[157 (08JUL1985 12:00:00)-Water Temperature (C)]]*OO[[#This Row],[99]]</f>
        <v>3.5533315606700003E-3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0</v>
      </c>
      <c r="AH542" s="10">
        <f>3/24000000*OO[[#This Row],[90 (30JUN1985 03:00:00)-Water Temperature (C)]]*OO[[#This Row],[32]]</f>
        <v>0</v>
      </c>
      <c r="AI542" s="10">
        <f>3/24000000*OO[[#This Row],[91 (30JUN1985 06:00:00)-Water Temperature (C)]]*OO[[#This Row],[33]]</f>
        <v>0</v>
      </c>
      <c r="AJ542" s="10">
        <f>3/24000000*OO[[#This Row],[92 (30JUN1985 09:00:00)-Water Temperature (C)]]*OO[[#This Row],[34]]</f>
        <v>0</v>
      </c>
      <c r="AK542" s="10">
        <f>3/24000000*OO[[#This Row],[93 (30JUN1985 12:00:00)-Water Temperature (C)]]*OO[[#This Row],[35]]</f>
        <v>0</v>
      </c>
      <c r="AL542" s="10">
        <f>3/24000000*OO[[#This Row],[94 (30JUN1985 15:00:00)-Water Temperature (C)]]*OO[[#This Row],[36]]</f>
        <v>0</v>
      </c>
      <c r="AM542" s="10">
        <f>3/24000000*OO[[#This Row],[95 (30JUN1985 18:00:00)-Water Temperature (C)]]*OO[[#This Row],[37]]</f>
        <v>4.2963679103999995E-42</v>
      </c>
      <c r="AN542" s="10">
        <f>3/24000000*OO[[#This Row],[96 (30JUN1985 21:00:00)-Water Temperature (C)]]*OO[[#This Row],[38]]</f>
        <v>3.7058569540720006E-39</v>
      </c>
      <c r="AO542" s="10">
        <f>3/24000000*OO[[#This Row],[97 (01JUL1985 00:00:00)-Water Temperature (C)]]*OO[[#This Row],[39]]</f>
        <v>1.7702466502319997E-36</v>
      </c>
      <c r="AP542" s="10">
        <f>3/24000000*OO[[#This Row],[98 (01JUL1985 03:00:00)-Water Temperature (C)]]*OO[[#This Row],[40]]</f>
        <v>5.057822387808749E-34</v>
      </c>
      <c r="AQ542" s="10">
        <f>3/24000000*OO[[#This Row],[99 (01JUL1985 06:00:00)-Water Temperature (C)]]*OO[[#This Row],[41]]</f>
        <v>9.1850124048899986E-32</v>
      </c>
      <c r="AR542" s="10">
        <f>3/24000000*OO[[#This Row],[100 (01JUL1985 09:00:00)-Water Temperature (C)]]*OO[[#This Row],[42]]</f>
        <v>1.1170402483012499E-29</v>
      </c>
      <c r="AS542" s="10">
        <f>3/24000000*OO[[#This Row],[101 (01JUL1985 12:00:00)-Water Temperature (C)]]*OO[[#This Row],[43]]</f>
        <v>9.4075306448662499E-28</v>
      </c>
      <c r="AT542" s="10">
        <f>3/24000000*OO[[#This Row],[102 (01JUL1985 15:00:00)-Water Temperature (C)]]*OO[[#This Row],[44]]</f>
        <v>5.6602041354749999E-26</v>
      </c>
      <c r="AU542" s="10">
        <f>3/24000000*OO[[#This Row],[103 (01JUL1985 18:00:00)-Water Temperature (C)]]*OO[[#This Row],[45]]</f>
        <v>2.4938120065949997E-24</v>
      </c>
      <c r="AV542" s="10">
        <f>3/24000000*OO[[#This Row],[104 (01JUL1985 21:00:00)-Water Temperature (C)]]*OO[[#This Row],[46]]</f>
        <v>8.2849188687099982E-23</v>
      </c>
      <c r="AW542" s="10">
        <f>3/24000000*OO[[#This Row],[105 (02JUL1985 00:00:00)-Water Temperature (C)]]*OO[[#This Row],[47]]</f>
        <v>2.1234594000874997E-21</v>
      </c>
      <c r="AX542" s="10">
        <f>3/24000000*OO[[#This Row],[106 (02JUL1985 03:00:00)-Water Temperature (C)]]*OO[[#This Row],[48]]</f>
        <v>4.2946570670341245E-20</v>
      </c>
      <c r="AY542" s="10">
        <f>3/24000000*OO[[#This Row],[107 (02JUL1985 06:00:00)-Water Temperature (C)]]*OO[[#This Row],[49]]</f>
        <v>6.9977225684437493E-19</v>
      </c>
      <c r="AZ542" s="10">
        <f>3/24000000*OO[[#This Row],[108 (02JUL1985 09:00:00)-Water Temperature (C)]]*OO[[#This Row],[50]]</f>
        <v>9.4092386774750003E-18</v>
      </c>
      <c r="BA542" s="10">
        <f>3/24000000*OO[[#This Row],[109 (02JUL1985 12:00:00)-Water Temperature (C)]]*OO[[#This Row],[51]]</f>
        <v>1.0527623034314999E-16</v>
      </c>
      <c r="BB542" s="10">
        <f>3/24000000*OO[[#This Row],[110 (02JUL1985 15:00:00)-Water Temperature (C)]]*OO[[#This Row],[52]]</f>
        <v>9.9162671090437509E-16</v>
      </c>
      <c r="BC542" s="10">
        <f>3/24000000*OO[[#This Row],[111 (02JUL1985 18:00:00)-Water Temperature (C)]]*OO[[#This Row],[53]]</f>
        <v>7.9396743297499996E-15</v>
      </c>
      <c r="BD542" s="10">
        <f>3/24000000*OO[[#This Row],[112 (02JUL1985 21:00:00)-Water Temperature (C)]]*OO[[#This Row],[54]]</f>
        <v>5.4402824045450003E-14</v>
      </c>
      <c r="BE542" s="10">
        <f>3/24000000*OO[[#This Row],[113 (03JUL1985 00:00:00)-Water Temperature (C)]]*OO[[#This Row],[55]]</f>
        <v>3.2433119272271244E-13</v>
      </c>
      <c r="BF542" s="10">
        <f>3/24000000*OO[[#This Row],[114 (03JUL1985 03:00:00)-Water Temperature (C)]]*OO[[#This Row],[56]]</f>
        <v>1.7036144881098745E-12</v>
      </c>
      <c r="BG542" s="10">
        <f>3/24000000*OO[[#This Row],[115 (03JUL1985 06:00:00)-Water Temperature (C)]]*OO[[#This Row],[57]]</f>
        <v>7.9823124258074987E-12</v>
      </c>
      <c r="BH542" s="10">
        <f>3/24000000*OO[[#This Row],[116 (03JUL1985 09:00:00)-Water Temperature (C)]]*OO[[#This Row],[58]]</f>
        <v>3.3890351617167502E-11</v>
      </c>
      <c r="BI542" s="10">
        <f>3/24000000*OO[[#This Row],[117 (03JUL1985 12:00:00)-Water Temperature (C)]]*OO[[#This Row],[59]]</f>
        <v>1.3150914752925001E-10</v>
      </c>
      <c r="BJ542" s="10">
        <f>3/24000000*OO[[#This Row],[118 (03JUL1985 15:00:00)-Water Temperature (C)]]*OO[[#This Row],[60]]</f>
        <v>4.6703208021986249E-10</v>
      </c>
      <c r="BK542" s="10">
        <f>3/24000000*OO[[#This Row],[119 (03JUL1985 18:00:00)-Water Temperature (C)]]*OO[[#This Row],[61]]</f>
        <v>1.5090037308123748E-9</v>
      </c>
      <c r="BL542" s="10">
        <f>3/24000000*OO[[#This Row],[120 (03JUL1985 21:00:00)-Water Temperature (C)]]*OO[[#This Row],[62]]</f>
        <v>4.4492494825717503E-9</v>
      </c>
      <c r="BM542" s="10">
        <f>3/24000000*OO[[#This Row],[121 (04JUL1985 00:00:00)-Water Temperature (C)]]*OO[[#This Row],[63]]</f>
        <v>1.2121806789410001E-8</v>
      </c>
      <c r="BN542" s="10">
        <f>3/24000000*OO[[#This Row],[122 (04JUL1985 03:00:00)-Water Temperature (C)]]*OO[[#This Row],[64]]</f>
        <v>3.0811671210031245E-8</v>
      </c>
      <c r="BO542" s="10">
        <f>3/24000000*OO[[#This Row],[123 (04JUL1985 06:00:00)-Water Temperature (C)]]*OO[[#This Row],[65]]</f>
        <v>7.3519795846200006E-8</v>
      </c>
      <c r="BP542" s="10">
        <f>3/24000000*OO[[#This Row],[124 (04JUL1985 09:00:00)-Water Temperature (C)]]*OO[[#This Row],[66]]</f>
        <v>1.6642381998486251E-7</v>
      </c>
      <c r="BQ542" s="10">
        <f>3/24000000*OO[[#This Row],[125 (04JUL1985 12:00:00)-Water Temperature (C)]]*OO[[#This Row],[67]]</f>
        <v>3.5696822950687498E-7</v>
      </c>
      <c r="BR542" s="10">
        <f>3/24000000*OO[[#This Row],[126 (04JUL1985 15:00:00)-Water Temperature (C)]]*OO[[#This Row],[68]]</f>
        <v>7.2476580200700006E-7</v>
      </c>
      <c r="BS542" s="10">
        <f>3/24000000*OO[[#This Row],[127 (04JUL1985 18:00:00)-Water Temperature (C)]]*OO[[#This Row],[69]]</f>
        <v>1.4014162808462499E-6</v>
      </c>
      <c r="BT542" s="10">
        <f>3/24000000*OO[[#This Row],[128 (04JUL1985 21:00:00)-Water Temperature (C)]]*OO[[#This Row],[70]]</f>
        <v>2.5962383746919995E-6</v>
      </c>
      <c r="BU542" s="10">
        <f>3/24000000*OO[[#This Row],[129 (05JUL1985 00:00:00)-Water Temperature (C)]]*OO[[#This Row],[71]]</f>
        <v>4.6154808551917503E-6</v>
      </c>
      <c r="BV542" s="10">
        <f>3/24000000*OO[[#This Row],[130 (05JUL1985 03:00:00)-Water Temperature (C)]]*OO[[#This Row],[72]]</f>
        <v>7.9038285460625005E-6</v>
      </c>
      <c r="BW542" s="10">
        <f>3/24000000*OO[[#This Row],[131 (05JUL1985 06:00:00)-Water Temperature (C)]]*OO[[#This Row],[73]]</f>
        <v>1.3081377163000002E-5</v>
      </c>
      <c r="BX542" s="10">
        <f>3/24000000*OO[[#This Row],[132 (05JUL1985 09:00:00)-Water Temperature (C)]]*OO[[#This Row],[74]]</f>
        <v>2.1125399209083747E-5</v>
      </c>
      <c r="BY542" s="10">
        <f>3/24000000*OO[[#This Row],[133 (05JUL1985 12:00:00)-Water Temperature (C)]]*OO[[#This Row],[75]]</f>
        <v>3.3492729674891253E-5</v>
      </c>
      <c r="BZ542" s="10">
        <f>3/24000000*OO[[#This Row],[134 (05JUL1985 15:00:00)-Water Temperature (C)]]*OO[[#This Row],[76]]</f>
        <v>5.2037704135627501E-5</v>
      </c>
      <c r="CA542" s="10">
        <f>3/24000000*OO[[#This Row],[135 (05JUL1985 18:00:00)-Water Temperature (C)]]*OO[[#This Row],[77]]</f>
        <v>7.8340498306124999E-5</v>
      </c>
      <c r="CB542" s="10">
        <f>3/24000000*OO[[#This Row],[136 (05JUL1985 21:00:00)-Water Temperature (C)]]*OO[[#This Row],[78]]</f>
        <v>1.1370474183424999E-4</v>
      </c>
      <c r="CC542" s="10">
        <f>3/24000000*OO[[#This Row],[137 (06JUL1985 00:00:00)-Water Temperature (C)]]*OO[[#This Row],[79]]</f>
        <v>1.6058727404387498E-4</v>
      </c>
      <c r="CD542" s="10">
        <f>3/24000000*OO[[#This Row],[138 (06JUL1985 03:00:00)-Water Temperature (C)]]*OO[[#This Row],[80]]</f>
        <v>2.2240532612697499E-4</v>
      </c>
      <c r="CE542" s="10">
        <f>3/24000000*OO[[#This Row],[139 (06JUL1985 06:00:00)-Water Temperature (C)]]*OO[[#This Row],[81]]</f>
        <v>3.0226147598905E-4</v>
      </c>
      <c r="CF542" s="10">
        <f>3/24000000*OO[[#This Row],[140 (06JUL1985 09:00:00)-Water Temperature (C)]]*OO[[#This Row],[82]]</f>
        <v>4.0505722507520002E-4</v>
      </c>
      <c r="CG542" s="10">
        <f>3/24000000*OO[[#This Row],[141 (06JUL1985 12:00:00)-Water Temperature (C)]]*OO[[#This Row],[83]]</f>
        <v>5.3647553482174995E-4</v>
      </c>
      <c r="CH542" s="10">
        <f>3/24000000*OO[[#This Row],[142 (06JUL1985 15:00:00)-Water Temperature (C)]]*OO[[#This Row],[84]]</f>
        <v>6.9974663609099997E-4</v>
      </c>
      <c r="CI542" s="10">
        <f>3/24000000*OO[[#This Row],[143 (06JUL1985 18:00:00)-Water Temperature (C)]]*OO[[#This Row],[85]]</f>
        <v>8.9899580995499997E-4</v>
      </c>
      <c r="CJ542" s="10">
        <f>3/24000000*OO[[#This Row],[144 (06JUL1985 21:00:00)-Water Temperature (C)]]*OO[[#This Row],[86]]</f>
        <v>1.1370656518889998E-3</v>
      </c>
      <c r="CK542" s="10">
        <f>3/24000000*OO[[#This Row],[145 (07JUL1985 00:00:00)-Water Temperature (C)]]*OO[[#This Row],[87]]</f>
        <v>1.4146769448066248E-3</v>
      </c>
      <c r="CL542" s="10">
        <f>3/24000000*OO[[#This Row],[146 (07JUL1985 03:00:00)-Water Temperature (C)]]*OO[[#This Row],[88]]</f>
        <v>1.74070506328125E-3</v>
      </c>
      <c r="CM542" s="10">
        <f>3/24000000*OO[[#This Row],[147 (07JUL1985 06:00:00)-Water Temperature (C)]]*OO[[#This Row],[89]]</f>
        <v>2.1214795548657496E-3</v>
      </c>
      <c r="CN542" s="10">
        <f>3/24000000*OO[[#This Row],[148 (07JUL1985 09:00:00)-Water Temperature (C)]]*OO[[#This Row],[90]]</f>
        <v>2.572675832572E-3</v>
      </c>
      <c r="CO542" s="10">
        <f>3/24000000*OO[[#This Row],[149 (07JUL1985 12:00:00)-Water Temperature (C)]]*OO[[#This Row],[91]]</f>
        <v>3.09782372688675E-3</v>
      </c>
      <c r="CP542" s="10">
        <f>3/24000000*OO[[#This Row],[150 (07JUL1985 15:00:00)-Water Temperature (C)]]*OO[[#This Row],[92]]</f>
        <v>3.71363794029825E-3</v>
      </c>
      <c r="CQ542" s="10">
        <f>3/24000000*OO[[#This Row],[151 (07JUL1985 18:00:00)-Water Temperature (C)]]*OO[[#This Row],[93]]</f>
        <v>4.425984651987E-3</v>
      </c>
      <c r="CR542" s="10">
        <f>3/24000000*OO[[#This Row],[152 (07JUL1985 21:00:00)-Water Temperature (C)]]*OO[[#This Row],[94]]</f>
        <v>5.2014193876220001E-3</v>
      </c>
      <c r="CS542" s="10">
        <f>3/24000000*OO[[#This Row],[153 (08JUL1985 00:00:00)-Water Temperature (C)]]*OO[[#This Row],[95]]</f>
        <v>6.0147464862599998E-3</v>
      </c>
      <c r="CT542" s="10">
        <f>3/24000000*OO[[#This Row],[154 (08JUL1985 03:00:00)-Water Temperature (C)]]*OO[[#This Row],[96]]</f>
        <v>6.9066628164375001E-3</v>
      </c>
      <c r="CU542" s="10">
        <f>3/24000000*OO[[#This Row],[155 (08JUL1985 06:00:00)-Water Temperature (C)]]*OO[[#This Row],[97]]</f>
        <v>7.8900516545674995E-3</v>
      </c>
      <c r="CV542" s="10">
        <f>3/24000000*OO[[#This Row],[156 (08JUL1985 09:00:00)-Water Temperature (C)]]*OO[[#This Row],[98]]</f>
        <v>9.0058333998724992E-3</v>
      </c>
      <c r="CW542" s="10">
        <f>3/24000000*OO[[#This Row],[157 (08JUL1985 12:00:00)-Water Temperature (C)]]*OO[[#This Row],[99]]</f>
        <v>1.0213852324118748E-2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0</v>
      </c>
      <c r="AI543" s="10">
        <f>3/24000000*OO[[#This Row],[91 (30JUN1985 06:00:00)-Water Temperature (C)]]*OO[[#This Row],[33]]</f>
        <v>0</v>
      </c>
      <c r="AJ543" s="10">
        <f>3/24000000*OO[[#This Row],[92 (30JUN1985 09:00:00)-Water Temperature (C)]]*OO[[#This Row],[34]]</f>
        <v>0</v>
      </c>
      <c r="AK543" s="10">
        <f>3/24000000*OO[[#This Row],[93 (30JUN1985 12:00:00)-Water Temperature (C)]]*OO[[#This Row],[35]]</f>
        <v>0</v>
      </c>
      <c r="AL543" s="10">
        <f>3/24000000*OO[[#This Row],[94 (30JUN1985 15:00:00)-Water Temperature (C)]]*OO[[#This Row],[36]]</f>
        <v>0</v>
      </c>
      <c r="AM543" s="10">
        <f>3/24000000*OO[[#This Row],[95 (30JUN1985 18:00:00)-Water Temperature (C)]]*OO[[#This Row],[37]]</f>
        <v>1.7724733507260003E-43</v>
      </c>
      <c r="AN543" s="10">
        <f>3/24000000*OO[[#This Row],[96 (30JUN1985 21:00:00)-Water Temperature (C)]]*OO[[#This Row],[38]]</f>
        <v>1.6699734876089999E-40</v>
      </c>
      <c r="AO543" s="10">
        <f>3/24000000*OO[[#This Row],[97 (01JUL1985 00:00:00)-Water Temperature (C)]]*OO[[#This Row],[39]]</f>
        <v>8.6771753993599992E-38</v>
      </c>
      <c r="AP543" s="10">
        <f>3/24000000*OO[[#This Row],[98 (01JUL1985 03:00:00)-Water Temperature (C)]]*OO[[#This Row],[40]]</f>
        <v>2.6885194687775001E-35</v>
      </c>
      <c r="AQ543" s="10">
        <f>3/24000000*OO[[#This Row],[99 (01JUL1985 06:00:00)-Water Temperature (C)]]*OO[[#This Row],[41]]</f>
        <v>5.2777402799724988E-33</v>
      </c>
      <c r="AR543" s="10">
        <f>3/24000000*OO[[#This Row],[100 (01JUL1985 09:00:00)-Water Temperature (C)]]*OO[[#This Row],[42]]</f>
        <v>6.9270420736800007E-31</v>
      </c>
      <c r="AS543" s="10">
        <f>3/24000000*OO[[#This Row],[101 (01JUL1985 12:00:00)-Water Temperature (C)]]*OO[[#This Row],[43]]</f>
        <v>6.2864373200850008E-29</v>
      </c>
      <c r="AT543" s="10">
        <f>3/24000000*OO[[#This Row],[102 (01JUL1985 15:00:00)-Water Temperature (C)]]*OO[[#This Row],[44]]</f>
        <v>4.0687607322439998E-27</v>
      </c>
      <c r="AU543" s="10">
        <f>3/24000000*OO[[#This Row],[103 (01JUL1985 18:00:00)-Water Temperature (C)]]*OO[[#This Row],[45]]</f>
        <v>1.9235794655952499E-25</v>
      </c>
      <c r="AV543" s="10">
        <f>3/24000000*OO[[#This Row],[104 (01JUL1985 21:00:00)-Water Temperature (C)]]*OO[[#This Row],[46]]</f>
        <v>6.843349580512499E-24</v>
      </c>
      <c r="AW543" s="10">
        <f>3/24000000*OO[[#This Row],[105 (02JUL1985 00:00:00)-Water Temperature (C)]]*OO[[#This Row],[47]]</f>
        <v>1.8760441088606251E-22</v>
      </c>
      <c r="AX543" s="10">
        <f>3/24000000*OO[[#This Row],[106 (02JUL1985 03:00:00)-Water Temperature (C)]]*OO[[#This Row],[48]]</f>
        <v>4.0556505217332498E-21</v>
      </c>
      <c r="AY543" s="10">
        <f>3/24000000*OO[[#This Row],[107 (02JUL1985 06:00:00)-Water Temperature (C)]]*OO[[#This Row],[49]]</f>
        <v>7.0537472145000017E-20</v>
      </c>
      <c r="AZ543" s="10">
        <f>3/24000000*OO[[#This Row],[108 (02JUL1985 09:00:00)-Water Temperature (C)]]*OO[[#This Row],[50]]</f>
        <v>1.0120796309959999E-18</v>
      </c>
      <c r="BA543" s="10">
        <f>3/24000000*OO[[#This Row],[109 (02JUL1985 12:00:00)-Water Temperature (C)]]*OO[[#This Row],[51]]</f>
        <v>1.2076768299504998E-17</v>
      </c>
      <c r="BB543" s="10">
        <f>3/24000000*OO[[#This Row],[110 (02JUL1985 15:00:00)-Water Temperature (C)]]*OO[[#This Row],[52]]</f>
        <v>1.2120606983193752E-16</v>
      </c>
      <c r="BC543" s="10">
        <f>3/24000000*OO[[#This Row],[111 (02JUL1985 18:00:00)-Water Temperature (C)]]*OO[[#This Row],[53]]</f>
        <v>1.0317947037299999E-15</v>
      </c>
      <c r="BD543" s="10">
        <f>3/24000000*OO[[#This Row],[112 (02JUL1985 21:00:00)-Water Temperature (C)]]*OO[[#This Row],[54]]</f>
        <v>7.5034390905699982E-15</v>
      </c>
      <c r="BE543" s="10">
        <f>3/24000000*OO[[#This Row],[113 (03JUL1985 00:00:00)-Water Temperature (C)]]*OO[[#This Row],[55]]</f>
        <v>4.7420049892949996E-14</v>
      </c>
      <c r="BF543" s="10">
        <f>3/24000000*OO[[#This Row],[114 (03JUL1985 03:00:00)-Water Temperature (C)]]*OO[[#This Row],[56]]</f>
        <v>2.6376593002512501E-13</v>
      </c>
      <c r="BG543" s="10">
        <f>3/24000000*OO[[#This Row],[115 (03JUL1985 06:00:00)-Water Temperature (C)]]*OO[[#This Row],[57]]</f>
        <v>1.3070699236583748E-12</v>
      </c>
      <c r="BH543" s="10">
        <f>3/24000000*OO[[#This Row],[116 (03JUL1985 09:00:00)-Water Temperature (C)]]*OO[[#This Row],[58]]</f>
        <v>5.8717734420487499E-12</v>
      </c>
      <c r="BI543" s="10">
        <f>3/24000000*OO[[#This Row],[117 (03JUL1985 12:00:00)-Water Temperature (C)]]*OO[[#This Row],[59]]</f>
        <v>2.4098939017449996E-11</v>
      </c>
      <c r="BJ543" s="10">
        <f>3/24000000*OO[[#This Row],[118 (03JUL1985 15:00:00)-Water Temperature (C)]]*OO[[#This Row],[60]]</f>
        <v>9.037093320674999E-11</v>
      </c>
      <c r="BK543" s="10">
        <f>3/24000000*OO[[#This Row],[119 (03JUL1985 18:00:00)-Water Temperature (C)]]*OO[[#This Row],[61]]</f>
        <v>3.0754777565925003E-10</v>
      </c>
      <c r="BL543" s="10">
        <f>3/24000000*OO[[#This Row],[120 (03JUL1985 21:00:00)-Water Temperature (C)]]*OO[[#This Row],[62]]</f>
        <v>9.5248010942099991E-10</v>
      </c>
      <c r="BM543" s="10">
        <f>3/24000000*OO[[#This Row],[121 (04JUL1985 00:00:00)-Water Temperature (C)]]*OO[[#This Row],[63]]</f>
        <v>2.7217125187492493E-9</v>
      </c>
      <c r="BN543" s="10">
        <f>3/24000000*OO[[#This Row],[122 (04JUL1985 03:00:00)-Water Temperature (C)]]*OO[[#This Row],[64]]</f>
        <v>7.2477129400650001E-9</v>
      </c>
      <c r="BO543" s="10">
        <f>3/24000000*OO[[#This Row],[123 (04JUL1985 06:00:00)-Water Temperature (C)]]*OO[[#This Row],[65]]</f>
        <v>1.8094104012599995E-8</v>
      </c>
      <c r="BP543" s="10">
        <f>3/24000000*OO[[#This Row],[124 (04JUL1985 09:00:00)-Water Temperature (C)]]*OO[[#This Row],[66]]</f>
        <v>4.2811725274359995E-8</v>
      </c>
      <c r="BQ543" s="10">
        <f>3/24000000*OO[[#This Row],[125 (04JUL1985 12:00:00)-Water Temperature (C)]]*OO[[#This Row],[67]]</f>
        <v>9.5820406422474991E-8</v>
      </c>
      <c r="BR543" s="10">
        <f>3/24000000*OO[[#This Row],[126 (04JUL1985 15:00:00)-Water Temperature (C)]]*OO[[#This Row],[68]]</f>
        <v>2.0265596426157501E-7</v>
      </c>
      <c r="BS543" s="10">
        <f>3/24000000*OO[[#This Row],[127 (04JUL1985 18:00:00)-Water Temperature (C)]]*OO[[#This Row],[69]]</f>
        <v>4.0754586044479996E-7</v>
      </c>
      <c r="BT543" s="10">
        <f>3/24000000*OO[[#This Row],[128 (04JUL1985 21:00:00)-Water Temperature (C)]]*OO[[#This Row],[70]]</f>
        <v>7.841365273829999E-7</v>
      </c>
      <c r="BU543" s="10">
        <f>3/24000000*OO[[#This Row],[129 (05JUL1985 00:00:00)-Water Temperature (C)]]*OO[[#This Row],[71]]</f>
        <v>1.4457399862728746E-6</v>
      </c>
      <c r="BV543" s="10">
        <f>3/24000000*OO[[#This Row],[130 (05JUL1985 03:00:00)-Water Temperature (C)]]*OO[[#This Row],[72]]</f>
        <v>2.5642559051806249E-6</v>
      </c>
      <c r="BW543" s="10">
        <f>3/24000000*OO[[#This Row],[131 (05JUL1985 06:00:00)-Water Temperature (C)]]*OO[[#This Row],[73]]</f>
        <v>4.3898956948744996E-6</v>
      </c>
      <c r="BX543" s="10">
        <f>3/24000000*OO[[#This Row],[132 (05JUL1985 09:00:00)-Water Temperature (C)]]*OO[[#This Row],[74]]</f>
        <v>7.3271482423425003E-6</v>
      </c>
      <c r="BY543" s="10">
        <f>3/24000000*OO[[#This Row],[133 (05JUL1985 12:00:00)-Water Temperature (C)]]*OO[[#This Row],[75]]</f>
        <v>1.1997519535867502E-5</v>
      </c>
      <c r="BZ543" s="10">
        <f>3/24000000*OO[[#This Row],[134 (05JUL1985 15:00:00)-Water Temperature (C)]]*OO[[#This Row],[76]]</f>
        <v>1.9226904451755002E-5</v>
      </c>
      <c r="CA543" s="10">
        <f>3/24000000*OO[[#This Row],[135 (05JUL1985 18:00:00)-Water Temperature (C)]]*OO[[#This Row],[77]]</f>
        <v>2.9790969553227496E-5</v>
      </c>
      <c r="CB543" s="10">
        <f>3/24000000*OO[[#This Row],[136 (05JUL1985 21:00:00)-Water Temperature (C)]]*OO[[#This Row],[78]]</f>
        <v>4.4417307039160005E-5</v>
      </c>
      <c r="CC543" s="10">
        <f>3/24000000*OO[[#This Row],[137 (06JUL1985 00:00:00)-Water Temperature (C)]]*OO[[#This Row],[79]]</f>
        <v>6.4380464328124998E-5</v>
      </c>
      <c r="CD543" s="10">
        <f>3/24000000*OO[[#This Row],[138 (06JUL1985 03:00:00)-Water Temperature (C)]]*OO[[#This Row],[80]]</f>
        <v>9.14423445198E-5</v>
      </c>
      <c r="CE543" s="10">
        <f>3/24000000*OO[[#This Row],[139 (06JUL1985 06:00:00)-Water Temperature (C)]]*OO[[#This Row],[81]]</f>
        <v>1.2733832709487501E-4</v>
      </c>
      <c r="CF543" s="10">
        <f>3/24000000*OO[[#This Row],[140 (06JUL1985 09:00:00)-Water Temperature (C)]]*OO[[#This Row],[82]]</f>
        <v>1.7473402921180004E-4</v>
      </c>
      <c r="CG543" s="10">
        <f>3/24000000*OO[[#This Row],[141 (06JUL1985 12:00:00)-Water Temperature (C)]]*OO[[#This Row],[83]]</f>
        <v>2.3678356749617496E-4</v>
      </c>
      <c r="CH543" s="10">
        <f>3/24000000*OO[[#This Row],[142 (06JUL1985 15:00:00)-Water Temperature (C)]]*OO[[#This Row],[84]]</f>
        <v>3.156182921925E-4</v>
      </c>
      <c r="CI543" s="10">
        <f>3/24000000*OO[[#This Row],[143 (06JUL1985 18:00:00)-Water Temperature (C)]]*OO[[#This Row],[85]]</f>
        <v>4.1402108886868751E-4</v>
      </c>
      <c r="CJ543" s="10">
        <f>3/24000000*OO[[#This Row],[144 (06JUL1985 21:00:00)-Water Temperature (C)]]*OO[[#This Row],[86]]</f>
        <v>5.3411377993681252E-4</v>
      </c>
      <c r="CK543" s="10">
        <f>3/24000000*OO[[#This Row],[145 (07JUL1985 00:00:00)-Water Temperature (C)]]*OO[[#This Row],[87]]</f>
        <v>6.7718886774299997E-4</v>
      </c>
      <c r="CL543" s="10">
        <f>3/24000000*OO[[#This Row],[146 (07JUL1985 03:00:00)-Water Temperature (C)]]*OO[[#This Row],[88]]</f>
        <v>8.4866662698199994E-4</v>
      </c>
      <c r="CM543" s="10">
        <f>3/24000000*OO[[#This Row],[147 (07JUL1985 06:00:00)-Water Temperature (C)]]*OO[[#This Row],[89]]</f>
        <v>1.0527903858141249E-3</v>
      </c>
      <c r="CN543" s="10">
        <f>3/24000000*OO[[#This Row],[148 (07JUL1985 09:00:00)-Water Temperature (C)]]*OO[[#This Row],[90]]</f>
        <v>1.2989947871536252E-3</v>
      </c>
      <c r="CO543" s="10">
        <f>3/24000000*OO[[#This Row],[149 (07JUL1985 12:00:00)-Water Temperature (C)]]*OO[[#This Row],[91]]</f>
        <v>1.5904633271316248E-3</v>
      </c>
      <c r="CP543" s="10">
        <f>3/24000000*OO[[#This Row],[150 (07JUL1985 15:00:00)-Water Temperature (C)]]*OO[[#This Row],[92]]</f>
        <v>1.9376611389774999E-3</v>
      </c>
      <c r="CQ543" s="10">
        <f>3/24000000*OO[[#This Row],[151 (07JUL1985 18:00:00)-Water Temperature (C)]]*OO[[#This Row],[93]]</f>
        <v>2.3454147363768745E-3</v>
      </c>
      <c r="CR543" s="10">
        <f>3/24000000*OO[[#This Row],[152 (07JUL1985 21:00:00)-Water Temperature (C)]]*OO[[#This Row],[94]]</f>
        <v>2.795783866928375E-3</v>
      </c>
      <c r="CS543" s="10">
        <f>3/24000000*OO[[#This Row],[153 (08JUL1985 00:00:00)-Water Temperature (C)]]*OO[[#This Row],[95]]</f>
        <v>3.2765969282475002E-3</v>
      </c>
      <c r="CT543" s="10">
        <f>3/24000000*OO[[#This Row],[154 (08JUL1985 03:00:00)-Water Temperature (C)]]*OO[[#This Row],[96]]</f>
        <v>3.8125672067069994E-3</v>
      </c>
      <c r="CU543" s="10">
        <f>3/24000000*OO[[#This Row],[155 (08JUL1985 06:00:00)-Water Temperature (C)]]*OO[[#This Row],[97]]</f>
        <v>4.4122117650926248E-3</v>
      </c>
      <c r="CV543" s="10">
        <f>3/24000000*OO[[#This Row],[156 (08JUL1985 09:00:00)-Water Temperature (C)]]*OO[[#This Row],[98]]</f>
        <v>5.1011710419718755E-3</v>
      </c>
      <c r="CW543" s="10">
        <f>3/24000000*OO[[#This Row],[157 (08JUL1985 12:00:00)-Water Temperature (C)]]*OO[[#This Row],[99]]</f>
        <v>5.8554576149999994E-3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0</v>
      </c>
      <c r="AI544" s="10">
        <f>3/24000000*OO[[#This Row],[91 (30JUN1985 06:00:00)-Water Temperature (C)]]*OO[[#This Row],[33]]</f>
        <v>0</v>
      </c>
      <c r="AJ544" s="10">
        <f>3/24000000*OO[[#This Row],[92 (30JUN1985 09:00:00)-Water Temperature (C)]]*OO[[#This Row],[34]]</f>
        <v>0</v>
      </c>
      <c r="AK544" s="10">
        <f>3/24000000*OO[[#This Row],[93 (30JUN1985 12:00:00)-Water Temperature (C)]]*OO[[#This Row],[35]]</f>
        <v>0</v>
      </c>
      <c r="AL544" s="10">
        <f>3/24000000*OO[[#This Row],[94 (30JUN1985 15:00:00)-Water Temperature (C)]]*OO[[#This Row],[36]]</f>
        <v>0</v>
      </c>
      <c r="AM544" s="10">
        <f>3/24000000*OO[[#This Row],[95 (30JUN1985 18:00:00)-Water Temperature (C)]]*OO[[#This Row],[37]]</f>
        <v>0</v>
      </c>
      <c r="AN544" s="10">
        <f>3/24000000*OO[[#This Row],[96 (30JUN1985 21:00:00)-Water Temperature (C)]]*OO[[#This Row],[38]]</f>
        <v>1.0827284702684999E-41</v>
      </c>
      <c r="AO544" s="10">
        <f>3/24000000*OO[[#This Row],[97 (01JUL1985 00:00:00)-Water Temperature (C)]]*OO[[#This Row],[39]]</f>
        <v>5.9038076494575004E-39</v>
      </c>
      <c r="AP544" s="10">
        <f>3/24000000*OO[[#This Row],[98 (01JUL1985 03:00:00)-Water Temperature (C)]]*OO[[#This Row],[40]]</f>
        <v>1.9190758909305E-36</v>
      </c>
      <c r="AQ544" s="10">
        <f>3/24000000*OO[[#This Row],[99 (01JUL1985 06:00:00)-Water Temperature (C)]]*OO[[#This Row],[41]]</f>
        <v>3.9511468193119993E-34</v>
      </c>
      <c r="AR544" s="10">
        <f>3/24000000*OO[[#This Row],[100 (01JUL1985 09:00:00)-Water Temperature (C)]]*OO[[#This Row],[42]]</f>
        <v>5.4398120652049995E-32</v>
      </c>
      <c r="AS544" s="10">
        <f>3/24000000*OO[[#This Row],[101 (01JUL1985 12:00:00)-Water Temperature (C)]]*OO[[#This Row],[43]]</f>
        <v>5.1817196454075E-30</v>
      </c>
      <c r="AT544" s="10">
        <f>3/24000000*OO[[#This Row],[102 (01JUL1985 15:00:00)-Water Temperature (C)]]*OO[[#This Row],[44]]</f>
        <v>3.52197305028275E-28</v>
      </c>
      <c r="AU544" s="10">
        <f>3/24000000*OO[[#This Row],[103 (01JUL1985 18:00:00)-Water Temperature (C)]]*OO[[#This Row],[45]]</f>
        <v>1.7486463773091249E-26</v>
      </c>
      <c r="AV544" s="10">
        <f>3/24000000*OO[[#This Row],[104 (01JUL1985 21:00:00)-Water Temperature (C)]]*OO[[#This Row],[46]]</f>
        <v>6.5321436927949993E-25</v>
      </c>
      <c r="AW544" s="10">
        <f>3/24000000*OO[[#This Row],[105 (02JUL1985 00:00:00)-Water Temperature (C)]]*OO[[#This Row],[47]]</f>
        <v>1.8806390501181253E-23</v>
      </c>
      <c r="AX544" s="10">
        <f>3/24000000*OO[[#This Row],[106 (02JUL1985 03:00:00)-Water Temperature (C)]]*OO[[#This Row],[48]]</f>
        <v>4.2718898358300006E-22</v>
      </c>
      <c r="AY544" s="10">
        <f>3/24000000*OO[[#This Row],[107 (02JUL1985 06:00:00)-Water Temperature (C)]]*OO[[#This Row],[49]]</f>
        <v>7.8076460627849993E-21</v>
      </c>
      <c r="AZ544" s="10">
        <f>3/24000000*OO[[#This Row],[108 (02JUL1985 09:00:00)-Water Temperature (C)]]*OO[[#This Row],[50]]</f>
        <v>1.1777097099430001E-19</v>
      </c>
      <c r="BA544" s="10">
        <f>3/24000000*OO[[#This Row],[109 (02JUL1985 12:00:00)-Water Temperature (C)]]*OO[[#This Row],[51]]</f>
        <v>1.4789624341424999E-18</v>
      </c>
      <c r="BB544" s="10">
        <f>3/24000000*OO[[#This Row],[110 (02JUL1985 15:00:00)-Water Temperature (C)]]*OO[[#This Row],[52]]</f>
        <v>1.5630042866999999E-17</v>
      </c>
      <c r="BC544" s="10">
        <f>3/24000000*OO[[#This Row],[111 (02JUL1985 18:00:00)-Water Temperature (C)]]*OO[[#This Row],[53]]</f>
        <v>1.4005949137109998E-16</v>
      </c>
      <c r="BD544" s="10">
        <f>3/24000000*OO[[#This Row],[112 (02JUL1985 21:00:00)-Water Temperature (C)]]*OO[[#This Row],[54]]</f>
        <v>1.0712828244829999E-15</v>
      </c>
      <c r="BE544" s="10">
        <f>3/24000000*OO[[#This Row],[113 (03JUL1985 00:00:00)-Water Temperature (C)]]*OO[[#This Row],[55]]</f>
        <v>7.1192322827074999E-15</v>
      </c>
      <c r="BF544" s="10">
        <f>3/24000000*OO[[#This Row],[114 (03JUL1985 03:00:00)-Water Temperature (C)]]*OO[[#This Row],[56]]</f>
        <v>4.1642525041748746E-14</v>
      </c>
      <c r="BG544" s="10">
        <f>3/24000000*OO[[#This Row],[115 (03JUL1985 06:00:00)-Water Temperature (C)]]*OO[[#This Row],[57]]</f>
        <v>2.16884842284E-13</v>
      </c>
      <c r="BH544" s="10">
        <f>3/24000000*OO[[#This Row],[116 (03JUL1985 09:00:00)-Water Temperature (C)]]*OO[[#This Row],[58]]</f>
        <v>1.0233291803306251E-12</v>
      </c>
      <c r="BI544" s="10">
        <f>3/24000000*OO[[#This Row],[117 (03JUL1985 12:00:00)-Water Temperature (C)]]*OO[[#This Row],[59]]</f>
        <v>4.4144847098645003E-12</v>
      </c>
      <c r="BJ544" s="10">
        <f>3/24000000*OO[[#This Row],[118 (03JUL1985 15:00:00)-Water Temperature (C)]]*OO[[#This Row],[60]]</f>
        <v>1.7406815878080003E-11</v>
      </c>
      <c r="BK544" s="10">
        <f>3/24000000*OO[[#This Row],[119 (03JUL1985 18:00:00)-Water Temperature (C)]]*OO[[#This Row],[61]]</f>
        <v>6.2271837444374998E-11</v>
      </c>
      <c r="BL544" s="10">
        <f>3/24000000*OO[[#This Row],[120 (03JUL1985 21:00:00)-Water Temperature (C)]]*OO[[#This Row],[62]]</f>
        <v>2.03170591203125E-10</v>
      </c>
      <c r="BM544" s="10">
        <f>3/24000000*OO[[#This Row],[121 (04JUL1985 00:00:00)-Water Temperature (C)]]*OO[[#This Row],[63]]</f>
        <v>6.1171178966999998E-10</v>
      </c>
      <c r="BN544" s="10">
        <f>3/24000000*OO[[#This Row],[122 (04JUL1985 03:00:00)-Water Temperature (C)]]*OO[[#This Row],[64]]</f>
        <v>1.7146853552513751E-9</v>
      </c>
      <c r="BO544" s="10">
        <f>3/24000000*OO[[#This Row],[123 (04JUL1985 06:00:00)-Water Temperature (C)]]*OO[[#This Row],[65]]</f>
        <v>4.4989336524929989E-9</v>
      </c>
      <c r="BP544" s="10">
        <f>3/24000000*OO[[#This Row],[124 (04JUL1985 09:00:00)-Water Temperature (C)]]*OO[[#This Row],[66]]</f>
        <v>1.1175025396085001E-8</v>
      </c>
      <c r="BQ544" s="10">
        <f>3/24000000*OO[[#This Row],[125 (04JUL1985 12:00:00)-Water Temperature (C)]]*OO[[#This Row],[67]]</f>
        <v>2.6226181758645004E-8</v>
      </c>
      <c r="BR544" s="10">
        <f>3/24000000*OO[[#This Row],[126 (04JUL1985 15:00:00)-Water Temperature (C)]]*OO[[#This Row],[68]]</f>
        <v>5.8072221393750008E-8</v>
      </c>
      <c r="BS544" s="10">
        <f>3/24000000*OO[[#This Row],[127 (04JUL1985 18:00:00)-Water Temperature (C)]]*OO[[#This Row],[69]]</f>
        <v>1.2211194472805E-7</v>
      </c>
      <c r="BT544" s="10">
        <f>3/24000000*OO[[#This Row],[128 (04JUL1985 21:00:00)-Water Temperature (C)]]*OO[[#This Row],[70]]</f>
        <v>2.4536906458143748E-7</v>
      </c>
      <c r="BU544" s="10">
        <f>3/24000000*OO[[#This Row],[129 (05JUL1985 00:00:00)-Water Temperature (C)]]*OO[[#This Row],[71]]</f>
        <v>4.7183542443812498E-7</v>
      </c>
      <c r="BV544" s="10">
        <f>3/24000000*OO[[#This Row],[130 (05JUL1985 03:00:00)-Water Temperature (C)]]*OO[[#This Row],[72]]</f>
        <v>8.7173328978062483E-7</v>
      </c>
      <c r="BW544" s="10">
        <f>3/24000000*OO[[#This Row],[131 (05JUL1985 06:00:00)-Water Temperature (C)]]*OO[[#This Row],[73]]</f>
        <v>1.5528088595014997E-6</v>
      </c>
      <c r="BX544" s="10">
        <f>3/24000000*OO[[#This Row],[132 (05JUL1985 09:00:00)-Water Temperature (C)]]*OO[[#This Row],[74]]</f>
        <v>2.6935855930575001E-6</v>
      </c>
      <c r="BY544" s="10">
        <f>3/24000000*OO[[#This Row],[133 (05JUL1985 12:00:00)-Water Temperature (C)]]*OO[[#This Row],[75]]</f>
        <v>4.5788435419971242E-6</v>
      </c>
      <c r="BZ544" s="10">
        <f>3/24000000*OO[[#This Row],[134 (05JUL1985 15:00:00)-Water Temperature (C)]]*OO[[#This Row],[76]]</f>
        <v>7.6097692704824997E-6</v>
      </c>
      <c r="CA544" s="10">
        <f>3/24000000*OO[[#This Row],[135 (05JUL1985 18:00:00)-Water Temperature (C)]]*OO[[#This Row],[77]]</f>
        <v>1.2212780099399999E-5</v>
      </c>
      <c r="CB544" s="10">
        <f>3/24000000*OO[[#This Row],[136 (05JUL1985 21:00:00)-Water Temperature (C)]]*OO[[#This Row],[78]]</f>
        <v>1.8834262024635001E-5</v>
      </c>
      <c r="CC544" s="10">
        <f>3/24000000*OO[[#This Row],[137 (06JUL1985 00:00:00)-Water Temperature (C)]]*OO[[#This Row],[79]]</f>
        <v>2.819669288575625E-5</v>
      </c>
      <c r="CD544" s="10">
        <f>3/24000000*OO[[#This Row],[138 (06JUL1985 03:00:00)-Water Temperature (C)]]*OO[[#This Row],[80]]</f>
        <v>4.1313625079999997E-5</v>
      </c>
      <c r="CE544" s="10">
        <f>3/24000000*OO[[#This Row],[139 (06JUL1985 06:00:00)-Water Temperature (C)]]*OO[[#This Row],[81]]</f>
        <v>5.9274227508524995E-5</v>
      </c>
      <c r="CF544" s="10">
        <f>3/24000000*OO[[#This Row],[140 (06JUL1985 09:00:00)-Water Temperature (C)]]*OO[[#This Row],[82]]</f>
        <v>8.3717453659974995E-5</v>
      </c>
      <c r="CG544" s="10">
        <f>3/24000000*OO[[#This Row],[141 (06JUL1985 12:00:00)-Water Temperature (C)]]*OO[[#This Row],[83]]</f>
        <v>1.166725305110625E-4</v>
      </c>
      <c r="CH544" s="10">
        <f>3/24000000*OO[[#This Row],[142 (06JUL1985 15:00:00)-Water Temperature (C)]]*OO[[#This Row],[84]]</f>
        <v>1.5980764243601247E-4</v>
      </c>
      <c r="CI544" s="10">
        <f>3/24000000*OO[[#This Row],[143 (06JUL1985 18:00:00)-Water Temperature (C)]]*OO[[#This Row],[85]]</f>
        <v>2.1517531179462499E-4</v>
      </c>
      <c r="CJ544" s="10">
        <f>3/24000000*OO[[#This Row],[144 (06JUL1985 21:00:00)-Water Temperature (C)]]*OO[[#This Row],[86]]</f>
        <v>2.8463275963289998E-4</v>
      </c>
      <c r="CK544" s="10">
        <f>3/24000000*OO[[#This Row],[145 (07JUL1985 00:00:00)-Water Temperature (C)]]*OO[[#This Row],[87]]</f>
        <v>3.6963093285172493E-4</v>
      </c>
      <c r="CL544" s="10">
        <f>3/24000000*OO[[#This Row],[146 (07JUL1985 03:00:00)-Water Temperature (C)]]*OO[[#This Row],[88]]</f>
        <v>4.7403429556092499E-4</v>
      </c>
      <c r="CM544" s="10">
        <f>3/24000000*OO[[#This Row],[147 (07JUL1985 06:00:00)-Water Temperature (C)]]*OO[[#This Row],[89]]</f>
        <v>6.0131448804299993E-4</v>
      </c>
      <c r="CN544" s="10">
        <f>3/24000000*OO[[#This Row],[148 (07JUL1985 09:00:00)-Water Temperature (C)]]*OO[[#This Row],[90]]</f>
        <v>7.5810051940499996E-4</v>
      </c>
      <c r="CO544" s="10">
        <f>3/24000000*OO[[#This Row],[149 (07JUL1985 12:00:00)-Water Temperature (C)]]*OO[[#This Row],[91]]</f>
        <v>9.4764782153249994E-4</v>
      </c>
      <c r="CP544" s="10">
        <f>3/24000000*OO[[#This Row],[150 (07JUL1985 15:00:00)-Water Temperature (C)]]*OO[[#This Row],[92]]</f>
        <v>1.1777650109559999E-3</v>
      </c>
      <c r="CQ544" s="10">
        <f>3/24000000*OO[[#This Row],[151 (07JUL1985 18:00:00)-Water Temperature (C)]]*OO[[#This Row],[93]]</f>
        <v>1.45328110667675E-3</v>
      </c>
      <c r="CR544" s="10">
        <f>3/24000000*OO[[#This Row],[152 (07JUL1985 21:00:00)-Water Temperature (C)]]*OO[[#This Row],[94]]</f>
        <v>1.76488354465125E-3</v>
      </c>
      <c r="CS544" s="10">
        <f>3/24000000*OO[[#This Row],[153 (08JUL1985 00:00:00)-Water Temperature (C)]]*OO[[#This Row],[95]]</f>
        <v>2.1052101071779997E-3</v>
      </c>
      <c r="CT544" s="10">
        <f>3/24000000*OO[[#This Row],[154 (08JUL1985 03:00:00)-Water Temperature (C)]]*OO[[#This Row],[96]]</f>
        <v>2.4912413485231248E-3</v>
      </c>
      <c r="CU544" s="10">
        <f>3/24000000*OO[[#This Row],[155 (08JUL1985 06:00:00)-Water Temperature (C)]]*OO[[#This Row],[97]]</f>
        <v>2.9300557263388753E-3</v>
      </c>
      <c r="CV544" s="10">
        <f>3/24000000*OO[[#This Row],[156 (08JUL1985 09:00:00)-Water Temperature (C)]]*OO[[#This Row],[98]]</f>
        <v>3.4408788262289998E-3</v>
      </c>
      <c r="CW544" s="10">
        <f>3/24000000*OO[[#This Row],[157 (08JUL1985 12:00:00)-Water Temperature (C)]]*OO[[#This Row],[99]]</f>
        <v>4.0102009327440003E-3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0</v>
      </c>
      <c r="AI545" s="10">
        <f>3/24000000*OO[[#This Row],[91 (30JUN1985 06:00:00)-Water Temperature (C)]]*OO[[#This Row],[33]]</f>
        <v>0</v>
      </c>
      <c r="AJ545" s="10">
        <f>3/24000000*OO[[#This Row],[92 (30JUN1985 09:00:00)-Water Temperature (C)]]*OO[[#This Row],[34]]</f>
        <v>0</v>
      </c>
      <c r="AK545" s="10">
        <f>3/24000000*OO[[#This Row],[93 (30JUN1985 12:00:00)-Water Temperature (C)]]*OO[[#This Row],[35]]</f>
        <v>0</v>
      </c>
      <c r="AL545" s="10">
        <f>3/24000000*OO[[#This Row],[94 (30JUN1985 15:00:00)-Water Temperature (C)]]*OO[[#This Row],[36]]</f>
        <v>0</v>
      </c>
      <c r="AM545" s="10">
        <f>3/24000000*OO[[#This Row],[95 (30JUN1985 18:00:00)-Water Temperature (C)]]*OO[[#This Row],[37]]</f>
        <v>0</v>
      </c>
      <c r="AN545" s="10">
        <f>3/24000000*OO[[#This Row],[96 (30JUN1985 21:00:00)-Water Temperature (C)]]*OO[[#This Row],[38]]</f>
        <v>0</v>
      </c>
      <c r="AO545" s="10">
        <f>3/24000000*OO[[#This Row],[97 (01JUL1985 00:00:00)-Water Temperature (C)]]*OO[[#This Row],[39]]</f>
        <v>0</v>
      </c>
      <c r="AP545" s="10">
        <f>3/24000000*OO[[#This Row],[98 (01JUL1985 03:00:00)-Water Temperature (C)]]*OO[[#This Row],[40]]</f>
        <v>-2.3041172156940002E-42</v>
      </c>
      <c r="AQ545" s="10">
        <f>3/24000000*OO[[#This Row],[99 (01JUL1985 06:00:00)-Water Temperature (C)]]*OO[[#This Row],[41]]</f>
        <v>-3.0218675220164995E-40</v>
      </c>
      <c r="AR545" s="10">
        <f>3/24000000*OO[[#This Row],[100 (01JUL1985 09:00:00)-Water Temperature (C)]]*OO[[#This Row],[42]]</f>
        <v>-1.5233430665068749E-37</v>
      </c>
      <c r="AS545" s="10">
        <f>3/24000000*OO[[#This Row],[101 (01JUL1985 12:00:00)-Water Temperature (C)]]*OO[[#This Row],[43]]</f>
        <v>-5.4870461778824992E-38</v>
      </c>
      <c r="AT545" s="10">
        <f>3/24000000*OO[[#This Row],[102 (01JUL1985 15:00:00)-Water Temperature (C)]]*OO[[#This Row],[44]]</f>
        <v>-1.8550594295999998E-35</v>
      </c>
      <c r="AU545" s="10">
        <f>3/24000000*OO[[#This Row],[103 (01JUL1985 18:00:00)-Water Temperature (C)]]*OO[[#This Row],[45]]</f>
        <v>-1.2069498046083747E-32</v>
      </c>
      <c r="AV545" s="10">
        <f>3/24000000*OO[[#This Row],[104 (01JUL1985 21:00:00)-Water Temperature (C)]]*OO[[#This Row],[46]]</f>
        <v>-4.3732864229074991E-31</v>
      </c>
      <c r="AW545" s="10">
        <f>3/24000000*OO[[#This Row],[105 (02JUL1985 00:00:00)-Water Temperature (C)]]*OO[[#This Row],[47]]</f>
        <v>-1.0868880560324998E-29</v>
      </c>
      <c r="AX545" s="10">
        <f>3/24000000*OO[[#This Row],[106 (02JUL1985 03:00:00)-Water Temperature (C)]]*OO[[#This Row],[48]]</f>
        <v>-4.4850630444450007E-29</v>
      </c>
      <c r="AY545" s="10">
        <f>3/24000000*OO[[#This Row],[107 (02JUL1985 06:00:00)-Water Temperature (C)]]*OO[[#This Row],[49]]</f>
        <v>2.9668602838792501E-24</v>
      </c>
      <c r="AZ545" s="10">
        <f>3/24000000*OO[[#This Row],[108 (02JUL1985 09:00:00)-Water Temperature (C)]]*OO[[#This Row],[50]]</f>
        <v>1.039478765542E-22</v>
      </c>
      <c r="BA545" s="10">
        <f>3/24000000*OO[[#This Row],[109 (02JUL1985 12:00:00)-Water Temperature (C)]]*OO[[#This Row],[51]]</f>
        <v>1.7508034409306246E-21</v>
      </c>
      <c r="BB545" s="10">
        <f>3/24000000*OO[[#This Row],[110 (02JUL1985 15:00:00)-Water Temperature (C)]]*OO[[#This Row],[52]]</f>
        <v>2.1934885177799997E-20</v>
      </c>
      <c r="BC545" s="10">
        <f>3/24000000*OO[[#This Row],[111 (02JUL1985 18:00:00)-Water Temperature (C)]]*OO[[#This Row],[53]]</f>
        <v>2.525144978892375E-19</v>
      </c>
      <c r="BD545" s="10">
        <f>3/24000000*OO[[#This Row],[112 (02JUL1985 21:00:00)-Water Temperature (C)]]*OO[[#This Row],[54]]</f>
        <v>2.5934550045547497E-18</v>
      </c>
      <c r="BE545" s="10">
        <f>3/24000000*OO[[#This Row],[113 (03JUL1985 00:00:00)-Water Temperature (C)]]*OO[[#This Row],[55]]</f>
        <v>2.1768852277015003E-17</v>
      </c>
      <c r="BF545" s="10">
        <f>3/24000000*OO[[#This Row],[114 (03JUL1985 03:00:00)-Water Temperature (C)]]*OO[[#This Row],[56]]</f>
        <v>1.4871384319274999E-16</v>
      </c>
      <c r="BG545" s="10">
        <f>3/24000000*OO[[#This Row],[115 (03JUL1985 06:00:00)-Water Temperature (C)]]*OO[[#This Row],[57]]</f>
        <v>9.5880190343599981E-16</v>
      </c>
      <c r="BH545" s="10">
        <f>3/24000000*OO[[#This Row],[116 (03JUL1985 09:00:00)-Water Temperature (C)]]*OO[[#This Row],[58]]</f>
        <v>5.2944656487987489E-15</v>
      </c>
      <c r="BI545" s="10">
        <f>3/24000000*OO[[#This Row],[117 (03JUL1985 12:00:00)-Water Temperature (C)]]*OO[[#This Row],[59]]</f>
        <v>2.4866411948122501E-14</v>
      </c>
      <c r="BJ545" s="10">
        <f>3/24000000*OO[[#This Row],[118 (03JUL1985 15:00:00)-Water Temperature (C)]]*OO[[#This Row],[60]]</f>
        <v>1.0327823430333751E-13</v>
      </c>
      <c r="BK545" s="10">
        <f>3/24000000*OO[[#This Row],[119 (03JUL1985 18:00:00)-Water Temperature (C)]]*OO[[#This Row],[61]]</f>
        <v>3.9584725745375E-13</v>
      </c>
      <c r="BL545" s="10">
        <f>3/24000000*OO[[#This Row],[120 (03JUL1985 21:00:00)-Water Temperature (C)]]*OO[[#This Row],[62]]</f>
        <v>1.4280097303807498E-12</v>
      </c>
      <c r="BM545" s="10">
        <f>3/24000000*OO[[#This Row],[121 (04JUL1985 00:00:00)-Water Temperature (C)]]*OO[[#This Row],[63]]</f>
        <v>4.7463877526562493E-12</v>
      </c>
      <c r="BN545" s="10">
        <f>3/24000000*OO[[#This Row],[122 (04JUL1985 03:00:00)-Water Temperature (C)]]*OO[[#This Row],[64]]</f>
        <v>1.483341329623E-11</v>
      </c>
      <c r="BO545" s="10">
        <f>3/24000000*OO[[#This Row],[123 (04JUL1985 06:00:00)-Water Temperature (C)]]*OO[[#This Row],[65]]</f>
        <v>4.595905348417499E-11</v>
      </c>
      <c r="BP545" s="10">
        <f>3/24000000*OO[[#This Row],[124 (04JUL1985 09:00:00)-Water Temperature (C)]]*OO[[#This Row],[66]]</f>
        <v>1.3228601843879998E-10</v>
      </c>
      <c r="BQ545" s="10">
        <f>3/24000000*OO[[#This Row],[125 (04JUL1985 12:00:00)-Water Temperature (C)]]*OO[[#This Row],[67]]</f>
        <v>3.5817630944512492E-10</v>
      </c>
      <c r="BR545" s="10">
        <f>3/24000000*OO[[#This Row],[126 (04JUL1985 15:00:00)-Water Temperature (C)]]*OO[[#This Row],[68]]</f>
        <v>9.2066367371299986E-10</v>
      </c>
      <c r="BS545" s="10">
        <f>3/24000000*OO[[#This Row],[127 (04JUL1985 18:00:00)-Water Temperature (C)]]*OO[[#This Row],[69]]</f>
        <v>2.2431985908428751E-9</v>
      </c>
      <c r="BT545" s="10">
        <f>3/24000000*OO[[#This Row],[128 (04JUL1985 21:00:00)-Water Temperature (C)]]*OO[[#This Row],[70]]</f>
        <v>5.1636543366250005E-9</v>
      </c>
      <c r="BU545" s="10">
        <f>3/24000000*OO[[#This Row],[129 (05JUL1985 00:00:00)-Water Temperature (C)]]*OO[[#This Row],[71]]</f>
        <v>1.1281349561269998E-8</v>
      </c>
      <c r="BV545" s="10">
        <f>3/24000000*OO[[#This Row],[130 (05JUL1985 03:00:00)-Water Temperature (C)]]*OO[[#This Row],[72]]</f>
        <v>2.350343678421375E-8</v>
      </c>
      <c r="BW545" s="10">
        <f>3/24000000*OO[[#This Row],[131 (05JUL1985 06:00:00)-Water Temperature (C)]]*OO[[#This Row],[73]]</f>
        <v>4.6585709940312491E-8</v>
      </c>
      <c r="BX545" s="10">
        <f>3/24000000*OO[[#This Row],[132 (05JUL1985 09:00:00)-Water Temperature (C)]]*OO[[#This Row],[74]]</f>
        <v>8.905022610968749E-8</v>
      </c>
      <c r="BY545" s="10">
        <f>3/24000000*OO[[#This Row],[133 (05JUL1985 12:00:00)-Water Temperature (C)]]*OO[[#This Row],[75]]</f>
        <v>1.6602217766187502E-7</v>
      </c>
      <c r="BZ545" s="10">
        <f>3/24000000*OO[[#This Row],[134 (05JUL1985 15:00:00)-Water Temperature (C)]]*OO[[#This Row],[76]]</f>
        <v>3.0164092078399998E-7</v>
      </c>
      <c r="CA545" s="10">
        <f>3/24000000*OO[[#This Row],[135 (05JUL1985 18:00:00)-Water Temperature (C)]]*OO[[#This Row],[77]]</f>
        <v>5.2716532899549995E-7</v>
      </c>
      <c r="CB545" s="10">
        <f>3/24000000*OO[[#This Row],[136 (05JUL1985 21:00:00)-Water Temperature (C)]]*OO[[#This Row],[78]]</f>
        <v>8.8101301562924987E-7</v>
      </c>
      <c r="CC545" s="10">
        <f>3/24000000*OO[[#This Row],[137 (06JUL1985 00:00:00)-Water Temperature (C)]]*OO[[#This Row],[79]]</f>
        <v>1.4222675313806248E-6</v>
      </c>
      <c r="CD545" s="10">
        <f>3/24000000*OO[[#This Row],[138 (06JUL1985 03:00:00)-Water Temperature (C)]]*OO[[#This Row],[80]]</f>
        <v>2.2395766329375004E-6</v>
      </c>
      <c r="CE545" s="10">
        <f>3/24000000*OO[[#This Row],[139 (06JUL1985 06:00:00)-Water Temperature (C)]]*OO[[#This Row],[81]]</f>
        <v>3.4520515702225001E-6</v>
      </c>
      <c r="CF545" s="10">
        <f>3/24000000*OO[[#This Row],[140 (06JUL1985 09:00:00)-Water Temperature (C)]]*OO[[#This Row],[82]]</f>
        <v>5.2221259189574993E-6</v>
      </c>
      <c r="CG545" s="10">
        <f>3/24000000*OO[[#This Row],[141 (06JUL1985 12:00:00)-Water Temperature (C)]]*OO[[#This Row],[83]]</f>
        <v>7.7504889776600003E-6</v>
      </c>
      <c r="CH545" s="10">
        <f>3/24000000*OO[[#This Row],[142 (06JUL1985 15:00:00)-Water Temperature (C)]]*OO[[#This Row],[84]]</f>
        <v>1.1254519283494998E-5</v>
      </c>
      <c r="CI545" s="10">
        <f>3/24000000*OO[[#This Row],[143 (06JUL1985 18:00:00)-Water Temperature (C)]]*OO[[#This Row],[85]]</f>
        <v>1.6031547430274996E-5</v>
      </c>
      <c r="CJ545" s="10">
        <f>3/24000000*OO[[#This Row],[144 (06JUL1985 21:00:00)-Water Temperature (C)]]*OO[[#This Row],[86]]</f>
        <v>2.2422611481359996E-5</v>
      </c>
      <c r="CK545" s="10">
        <f>3/24000000*OO[[#This Row],[145 (07JUL1985 00:00:00)-Water Temperature (C)]]*OO[[#This Row],[87]]</f>
        <v>3.0771836456250002E-5</v>
      </c>
      <c r="CL545" s="10">
        <f>3/24000000*OO[[#This Row],[146 (07JUL1985 03:00:00)-Water Temperature (C)]]*OO[[#This Row],[88]]</f>
        <v>4.16007492732475E-5</v>
      </c>
      <c r="CM545" s="10">
        <f>3/24000000*OO[[#This Row],[147 (07JUL1985 06:00:00)-Water Temperature (C)]]*OO[[#This Row],[89]]</f>
        <v>5.5441541878799989E-5</v>
      </c>
      <c r="CN545" s="10">
        <f>3/24000000*OO[[#This Row],[148 (07JUL1985 09:00:00)-Water Temperature (C)]]*OO[[#This Row],[90]]</f>
        <v>7.3213128391725005E-5</v>
      </c>
      <c r="CO545" s="10">
        <f>3/24000000*OO[[#This Row],[149 (07JUL1985 12:00:00)-Water Temperature (C)]]*OO[[#This Row],[91]]</f>
        <v>9.5744032462987495E-5</v>
      </c>
      <c r="CP545" s="10">
        <f>3/24000000*OO[[#This Row],[150 (07JUL1985 15:00:00)-Water Temperature (C)]]*OO[[#This Row],[92]]</f>
        <v>1.2435380663039999E-4</v>
      </c>
      <c r="CQ545" s="10">
        <f>3/24000000*OO[[#This Row],[151 (07JUL1985 18:00:00)-Water Temperature (C)]]*OO[[#This Row],[93]]</f>
        <v>1.6014215298798748E-4</v>
      </c>
      <c r="CR545" s="10">
        <f>3/24000000*OO[[#This Row],[152 (07JUL1985 21:00:00)-Water Temperature (C)]]*OO[[#This Row],[94]]</f>
        <v>2.028411922131E-4</v>
      </c>
      <c r="CS545" s="10">
        <f>3/24000000*OO[[#This Row],[153 (08JUL1985 00:00:00)-Water Temperature (C)]]*OO[[#This Row],[95]]</f>
        <v>2.5224702414187495E-4</v>
      </c>
      <c r="CT545" s="10">
        <f>3/24000000*OO[[#This Row],[154 (08JUL1985 03:00:00)-Water Temperature (C)]]*OO[[#This Row],[96]]</f>
        <v>3.1079473571159997E-4</v>
      </c>
      <c r="CU545" s="10">
        <f>3/24000000*OO[[#This Row],[155 (08JUL1985 06:00:00)-Water Temperature (C)]]*OO[[#This Row],[97]]</f>
        <v>3.8020982094655006E-4</v>
      </c>
      <c r="CV545" s="10">
        <f>3/24000000*OO[[#This Row],[156 (08JUL1985 09:00:00)-Water Temperature (C)]]*OO[[#This Row],[98]]</f>
        <v>4.6362813871968743E-4</v>
      </c>
      <c r="CW545" s="10">
        <f>3/24000000*OO[[#This Row],[157 (08JUL1985 12:00:00)-Water Temperature (C)]]*OO[[#This Row],[99]]</f>
        <v>5.604611969295E-4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0</v>
      </c>
      <c r="AI546" s="10">
        <f>3/24000000*OO[[#This Row],[91 (30JUN1985 06:00:00)-Water Temperature (C)]]*OO[[#This Row],[33]]</f>
        <v>0</v>
      </c>
      <c r="AJ546" s="10">
        <f>3/24000000*OO[[#This Row],[92 (30JUN1985 09:00:00)-Water Temperature (C)]]*OO[[#This Row],[34]]</f>
        <v>0</v>
      </c>
      <c r="AK546" s="10">
        <f>3/24000000*OO[[#This Row],[93 (30JUN1985 12:00:00)-Water Temperature (C)]]*OO[[#This Row],[35]]</f>
        <v>0</v>
      </c>
      <c r="AL546" s="10">
        <f>3/24000000*OO[[#This Row],[94 (30JUN1985 15:00:00)-Water Temperature (C)]]*OO[[#This Row],[36]]</f>
        <v>0</v>
      </c>
      <c r="AM546" s="10">
        <f>3/24000000*OO[[#This Row],[95 (30JUN1985 18:00:00)-Water Temperature (C)]]*OO[[#This Row],[37]]</f>
        <v>0</v>
      </c>
      <c r="AN546" s="10">
        <f>3/24000000*OO[[#This Row],[96 (30JUN1985 21:00:00)-Water Temperature (C)]]*OO[[#This Row],[38]]</f>
        <v>0</v>
      </c>
      <c r="AO546" s="10">
        <f>3/24000000*OO[[#This Row],[97 (01JUL1985 00:00:00)-Water Temperature (C)]]*OO[[#This Row],[39]]</f>
        <v>2.5771704821002503E-41</v>
      </c>
      <c r="AP546" s="10">
        <f>3/24000000*OO[[#This Row],[98 (01JUL1985 03:00:00)-Water Temperature (C)]]*OO[[#This Row],[40]]</f>
        <v>9.1026765150874996E-39</v>
      </c>
      <c r="AQ546" s="10">
        <f>3/24000000*OO[[#This Row],[99 (01JUL1985 06:00:00)-Water Temperature (C)]]*OO[[#This Row],[41]]</f>
        <v>2.0284096124999996E-36</v>
      </c>
      <c r="AR546" s="10">
        <f>3/24000000*OO[[#This Row],[100 (01JUL1985 09:00:00)-Water Temperature (C)]]*OO[[#This Row],[42]]</f>
        <v>3.0140516125358745E-34</v>
      </c>
      <c r="AS546" s="10">
        <f>3/24000000*OO[[#This Row],[101 (01JUL1985 12:00:00)-Water Temperature (C)]]*OO[[#This Row],[43]]</f>
        <v>3.0942063013094999E-32</v>
      </c>
      <c r="AT546" s="10">
        <f>3/24000000*OO[[#This Row],[102 (01JUL1985 15:00:00)-Water Temperature (C)]]*OO[[#This Row],[44]]</f>
        <v>2.2634929807852499E-30</v>
      </c>
      <c r="AU546" s="10">
        <f>3/24000000*OO[[#This Row],[103 (01JUL1985 18:00:00)-Water Temperature (C)]]*OO[[#This Row],[45]]</f>
        <v>1.208260452168E-28</v>
      </c>
      <c r="AV546" s="10">
        <f>3/24000000*OO[[#This Row],[104 (01JUL1985 21:00:00)-Water Temperature (C)]]*OO[[#This Row],[46]]</f>
        <v>4.8464985956037504E-27</v>
      </c>
      <c r="AW546" s="10">
        <f>3/24000000*OO[[#This Row],[105 (02JUL1985 00:00:00)-Water Temperature (C)]]*OO[[#This Row],[47]]</f>
        <v>1.4978039671201249E-25</v>
      </c>
      <c r="AX546" s="10">
        <f>3/24000000*OO[[#This Row],[106 (02JUL1985 03:00:00)-Water Temperature (C)]]*OO[[#This Row],[48]]</f>
        <v>3.6504411818159997E-24</v>
      </c>
      <c r="AY546" s="10">
        <f>3/24000000*OO[[#This Row],[107 (02JUL1985 06:00:00)-Water Temperature (C)]]*OO[[#This Row],[49]]</f>
        <v>7.1516134172849995E-23</v>
      </c>
      <c r="AZ546" s="10">
        <f>3/24000000*OO[[#This Row],[108 (02JUL1985 09:00:00)-Water Temperature (C)]]*OO[[#This Row],[50]]</f>
        <v>1.1558505399247499E-21</v>
      </c>
      <c r="BA546" s="10">
        <f>3/24000000*OO[[#This Row],[109 (02JUL1985 12:00:00)-Water Temperature (C)]]*OO[[#This Row],[51]]</f>
        <v>1.5542076952597497E-20</v>
      </c>
      <c r="BB546" s="10">
        <f>3/24000000*OO[[#This Row],[110 (02JUL1985 15:00:00)-Water Temperature (C)]]*OO[[#This Row],[52]]</f>
        <v>1.7574122952089997E-19</v>
      </c>
      <c r="BC546" s="10">
        <f>3/24000000*OO[[#This Row],[111 (02JUL1985 18:00:00)-Water Temperature (C)]]*OO[[#This Row],[53]]</f>
        <v>1.6842473853247495E-18</v>
      </c>
      <c r="BD546" s="10">
        <f>3/24000000*OO[[#This Row],[112 (02JUL1985 21:00:00)-Water Temperature (C)]]*OO[[#This Row],[54]]</f>
        <v>1.378519470628625E-17</v>
      </c>
      <c r="BE546" s="10">
        <f>3/24000000*OO[[#This Row],[113 (03JUL1985 00:00:00)-Water Temperature (C)]]*OO[[#This Row],[55]]</f>
        <v>9.804289724188748E-17</v>
      </c>
      <c r="BF546" s="10">
        <f>3/24000000*OO[[#This Row],[114 (03JUL1985 03:00:00)-Water Temperature (C)]]*OO[[#This Row],[56]]</f>
        <v>6.1338972476887504E-16</v>
      </c>
      <c r="BG546" s="10">
        <f>3/24000000*OO[[#This Row],[115 (03JUL1985 06:00:00)-Water Temperature (C)]]*OO[[#This Row],[57]]</f>
        <v>3.4130728415624999E-15</v>
      </c>
      <c r="BH546" s="10">
        <f>3/24000000*OO[[#This Row],[116 (03JUL1985 09:00:00)-Water Temperature (C)]]*OO[[#This Row],[58]]</f>
        <v>1.7172367224013747E-14</v>
      </c>
      <c r="BI546" s="10">
        <f>3/24000000*OO[[#This Row],[117 (03JUL1985 12:00:00)-Water Temperature (C)]]*OO[[#This Row],[59]]</f>
        <v>7.8817556478449993E-14</v>
      </c>
      <c r="BJ546" s="10">
        <f>3/24000000*OO[[#This Row],[118 (03JUL1985 15:00:00)-Water Temperature (C)]]*OO[[#This Row],[60]]</f>
        <v>3.3028594661205E-13</v>
      </c>
      <c r="BK546" s="10">
        <f>3/24000000*OO[[#This Row],[119 (03JUL1985 18:00:00)-Water Temperature (C)]]*OO[[#This Row],[61]]</f>
        <v>1.2564765627962498E-12</v>
      </c>
      <c r="BL546" s="10">
        <f>3/24000000*OO[[#This Row],[120 (03JUL1985 21:00:00)-Water Temperature (C)]]*OO[[#This Row],[62]]</f>
        <v>4.3577885253273742E-12</v>
      </c>
      <c r="BM546" s="10">
        <f>3/24000000*OO[[#This Row],[121 (04JUL1985 00:00:00)-Water Temperature (C)]]*OO[[#This Row],[63]]</f>
        <v>1.3962155144749997E-11</v>
      </c>
      <c r="BN546" s="10">
        <f>3/24000000*OO[[#This Row],[122 (04JUL1985 03:00:00)-Water Temperature (C)]]*OO[[#This Row],[64]]</f>
        <v>4.1671076941374994E-11</v>
      </c>
      <c r="BO546" s="10">
        <f>3/24000000*OO[[#This Row],[123 (04JUL1985 06:00:00)-Water Temperature (C)]]*OO[[#This Row],[65]]</f>
        <v>1.1650791428099999E-10</v>
      </c>
      <c r="BP546" s="10">
        <f>3/24000000*OO[[#This Row],[124 (04JUL1985 09:00:00)-Water Temperature (C)]]*OO[[#This Row],[66]]</f>
        <v>3.0820081697524996E-10</v>
      </c>
      <c r="BQ546" s="10">
        <f>3/24000000*OO[[#This Row],[125 (04JUL1985 12:00:00)-Water Temperature (C)]]*OO[[#This Row],[67]]</f>
        <v>7.7390956620087485E-10</v>
      </c>
      <c r="BR546" s="10">
        <f>3/24000000*OO[[#This Row],[126 (04JUL1985 15:00:00)-Water Temperature (C)]]*OO[[#This Row],[68]]</f>
        <v>1.8280662302294998E-9</v>
      </c>
      <c r="BS546" s="10">
        <f>3/24000000*OO[[#This Row],[127 (04JUL1985 18:00:00)-Water Temperature (C)]]*OO[[#This Row],[69]]</f>
        <v>4.0759011893825002E-9</v>
      </c>
      <c r="BT546" s="10">
        <f>3/24000000*OO[[#This Row],[128 (04JUL1985 21:00:00)-Water Temperature (C)]]*OO[[#This Row],[70]]</f>
        <v>8.6694568676099992E-9</v>
      </c>
      <c r="BU546" s="10">
        <f>3/24000000*OO[[#This Row],[129 (05JUL1985 00:00:00)-Water Temperature (C)]]*OO[[#This Row],[71]]</f>
        <v>1.7599299381824999E-8</v>
      </c>
      <c r="BV546" s="10">
        <f>3/24000000*OO[[#This Row],[130 (05JUL1985 03:00:00)-Water Temperature (C)]]*OO[[#This Row],[72]]</f>
        <v>3.4227756349081245E-8</v>
      </c>
      <c r="BW546" s="10">
        <f>3/24000000*OO[[#This Row],[131 (05JUL1985 06:00:00)-Water Temperature (C)]]*OO[[#This Row],[73]]</f>
        <v>6.4377689090774992E-8</v>
      </c>
      <c r="BX546" s="10">
        <f>3/24000000*OO[[#This Row],[132 (05JUL1985 09:00:00)-Water Temperature (C)]]*OO[[#This Row],[74]]</f>
        <v>1.1786323664325E-7</v>
      </c>
      <c r="BY546" s="10">
        <f>3/24000000*OO[[#This Row],[133 (05JUL1985 12:00:00)-Water Temperature (C)]]*OO[[#This Row],[75]]</f>
        <v>2.1043821069060001E-7</v>
      </c>
      <c r="BZ546" s="10">
        <f>3/24000000*OO[[#This Row],[134 (05JUL1985 15:00:00)-Water Temperature (C)]]*OO[[#This Row],[76]]</f>
        <v>3.6567253889609999E-7</v>
      </c>
      <c r="CA546" s="10">
        <f>3/24000000*OO[[#This Row],[135 (05JUL1985 18:00:00)-Water Temperature (C)]]*OO[[#This Row],[77]]</f>
        <v>6.1389084596700002E-7</v>
      </c>
      <c r="CB546" s="10">
        <f>3/24000000*OO[[#This Row],[136 (05JUL1985 21:00:00)-Water Temperature (C)]]*OO[[#This Row],[78]]</f>
        <v>9.9434991358724991E-7</v>
      </c>
      <c r="CC546" s="10">
        <f>3/24000000*OO[[#This Row],[137 (06JUL1985 00:00:00)-Water Temperature (C)]]*OO[[#This Row],[79]]</f>
        <v>1.5668541173681248E-6</v>
      </c>
      <c r="CD546" s="10">
        <f>3/24000000*OO[[#This Row],[138 (06JUL1985 03:00:00)-Water Temperature (C)]]*OO[[#This Row],[80]]</f>
        <v>2.4127214103089999E-6</v>
      </c>
      <c r="CE546" s="10">
        <f>3/24000000*OO[[#This Row],[139 (06JUL1985 06:00:00)-Water Temperature (C)]]*OO[[#This Row],[81]]</f>
        <v>3.6205593761534994E-6</v>
      </c>
      <c r="CF546" s="10">
        <f>3/24000000*OO[[#This Row],[140 (06JUL1985 09:00:00)-Water Temperature (C)]]*OO[[#This Row],[82]]</f>
        <v>5.3355169782749998E-6</v>
      </c>
      <c r="CG546" s="10">
        <f>3/24000000*OO[[#This Row],[141 (06JUL1985 12:00:00)-Water Temperature (C)]]*OO[[#This Row],[83]]</f>
        <v>7.7698015098800012E-6</v>
      </c>
      <c r="CH546" s="10">
        <f>3/24000000*OO[[#This Row],[142 (06JUL1985 15:00:00)-Water Temperature (C)]]*OO[[#This Row],[84]]</f>
        <v>1.1149428816168751E-5</v>
      </c>
      <c r="CI546" s="10">
        <f>3/24000000*OO[[#This Row],[143 (06JUL1985 18:00:00)-Water Temperature (C)]]*OO[[#This Row],[85]]</f>
        <v>1.5723953107912498E-5</v>
      </c>
      <c r="CJ546" s="10">
        <f>3/24000000*OO[[#This Row],[144 (06JUL1985 21:00:00)-Water Temperature (C)]]*OO[[#This Row],[86]]</f>
        <v>2.1745077798359995E-5</v>
      </c>
      <c r="CK546" s="10">
        <f>3/24000000*OO[[#This Row],[145 (07JUL1985 00:00:00)-Water Temperature (C)]]*OO[[#This Row],[87]]</f>
        <v>2.9480910015931251E-5</v>
      </c>
      <c r="CL546" s="10">
        <f>3/24000000*OO[[#This Row],[146 (07JUL1985 03:00:00)-Water Temperature (C)]]*OO[[#This Row],[88]]</f>
        <v>3.9454310297867505E-5</v>
      </c>
      <c r="CM546" s="10">
        <f>3/24000000*OO[[#This Row],[147 (07JUL1985 06:00:00)-Water Temperature (C)]]*OO[[#This Row],[89]]</f>
        <v>5.2290932096187495E-5</v>
      </c>
      <c r="CN546" s="10">
        <f>3/24000000*OO[[#This Row],[148 (07JUL1985 09:00:00)-Water Temperature (C)]]*OO[[#This Row],[90]]</f>
        <v>6.8852285971875003E-5</v>
      </c>
      <c r="CO546" s="10">
        <f>3/24000000*OO[[#This Row],[149 (07JUL1985 12:00:00)-Water Temperature (C)]]*OO[[#This Row],[91]]</f>
        <v>8.9700018021075014E-5</v>
      </c>
      <c r="CP546" s="10">
        <f>3/24000000*OO[[#This Row],[150 (07JUL1985 15:00:00)-Water Temperature (C)]]*OO[[#This Row],[92]]</f>
        <v>1.1583416670525002E-4</v>
      </c>
      <c r="CQ546" s="10">
        <f>3/24000000*OO[[#This Row],[151 (07JUL1985 18:00:00)-Water Temperature (C)]]*OO[[#This Row],[93]]</f>
        <v>1.4831876544145001E-4</v>
      </c>
      <c r="CR546" s="10">
        <f>3/24000000*OO[[#This Row],[152 (07JUL1985 21:00:00)-Water Temperature (C)]]*OO[[#This Row],[94]]</f>
        <v>1.8727899708049998E-4</v>
      </c>
      <c r="CS546" s="10">
        <f>3/24000000*OO[[#This Row],[153 (08JUL1985 00:00:00)-Water Temperature (C)]]*OO[[#This Row],[95]]</f>
        <v>2.3265806606190002E-4</v>
      </c>
      <c r="CT546" s="10">
        <f>3/24000000*OO[[#This Row],[154 (08JUL1985 03:00:00)-Water Temperature (C)]]*OO[[#This Row],[96]]</f>
        <v>2.8649435935380001E-4</v>
      </c>
      <c r="CU546" s="10">
        <f>3/24000000*OO[[#This Row],[155 (08JUL1985 06:00:00)-Water Temperature (C)]]*OO[[#This Row],[97]]</f>
        <v>3.4988153660349999E-4</v>
      </c>
      <c r="CV546" s="10">
        <f>3/24000000*OO[[#This Row],[156 (08JUL1985 09:00:00)-Water Temperature (C)]]*OO[[#This Row],[98]]</f>
        <v>4.2565130083631244E-4</v>
      </c>
      <c r="CW546" s="10">
        <f>3/24000000*OO[[#This Row],[157 (08JUL1985 12:00:00)-Water Temperature (C)]]*OO[[#This Row],[99]]</f>
        <v>5.140937752275E-4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0</v>
      </c>
      <c r="AI547" s="10">
        <f>3/24000000*OO[[#This Row],[91 (30JUN1985 06:00:00)-Water Temperature (C)]]*OO[[#This Row],[33]]</f>
        <v>0</v>
      </c>
      <c r="AJ547" s="10">
        <f>3/24000000*OO[[#This Row],[92 (30JUN1985 09:00:00)-Water Temperature (C)]]*OO[[#This Row],[34]]</f>
        <v>0</v>
      </c>
      <c r="AK547" s="10">
        <f>3/24000000*OO[[#This Row],[93 (30JUN1985 12:00:00)-Water Temperature (C)]]*OO[[#This Row],[35]]</f>
        <v>0</v>
      </c>
      <c r="AL547" s="10">
        <f>3/24000000*OO[[#This Row],[94 (30JUN1985 15:00:00)-Water Temperature (C)]]*OO[[#This Row],[36]]</f>
        <v>0</v>
      </c>
      <c r="AM547" s="10">
        <f>3/24000000*OO[[#This Row],[95 (30JUN1985 18:00:00)-Water Temperature (C)]]*OO[[#This Row],[37]]</f>
        <v>0</v>
      </c>
      <c r="AN547" s="10">
        <f>3/24000000*OO[[#This Row],[96 (30JUN1985 21:00:00)-Water Temperature (C)]]*OO[[#This Row],[38]]</f>
        <v>0</v>
      </c>
      <c r="AO547" s="10">
        <f>3/24000000*OO[[#This Row],[97 (01JUL1985 00:00:00)-Water Temperature (C)]]*OO[[#This Row],[39]]</f>
        <v>2.7502125430468749E-43</v>
      </c>
      <c r="AP547" s="10">
        <f>3/24000000*OO[[#This Row],[98 (01JUL1985 03:00:00)-Water Temperature (C)]]*OO[[#This Row],[40]]</f>
        <v>1.051436681912125E-40</v>
      </c>
      <c r="AQ547" s="10">
        <f>3/24000000*OO[[#This Row],[99 (01JUL1985 06:00:00)-Water Temperature (C)]]*OO[[#This Row],[41]]</f>
        <v>2.6122683073777499E-38</v>
      </c>
      <c r="AR547" s="10">
        <f>3/24000000*OO[[#This Row],[100 (01JUL1985 09:00:00)-Water Temperature (C)]]*OO[[#This Row],[42]]</f>
        <v>4.1842359201300002E-36</v>
      </c>
      <c r="AS547" s="10">
        <f>3/24000000*OO[[#This Row],[101 (01JUL1985 12:00:00)-Water Temperature (C)]]*OO[[#This Row],[43]]</f>
        <v>4.5159817391975001E-34</v>
      </c>
      <c r="AT547" s="10">
        <f>3/24000000*OO[[#This Row],[102 (01JUL1985 15:00:00)-Water Temperature (C)]]*OO[[#This Row],[44]]</f>
        <v>3.4546988474399995E-32</v>
      </c>
      <c r="AU547" s="10">
        <f>3/24000000*OO[[#This Row],[103 (01JUL1985 18:00:00)-Water Temperature (C)]]*OO[[#This Row],[45]]</f>
        <v>1.9645463522964997E-30</v>
      </c>
      <c r="AV547" s="10">
        <f>3/24000000*OO[[#This Row],[104 (01JUL1985 21:00:00)-Water Temperature (C)]]*OO[[#This Row],[46]]</f>
        <v>8.5075342494375008E-29</v>
      </c>
      <c r="AW547" s="10">
        <f>3/24000000*OO[[#This Row],[105 (02JUL1985 00:00:00)-Water Temperature (C)]]*OO[[#This Row],[47]]</f>
        <v>2.8264723950887496E-27</v>
      </c>
      <c r="AX547" s="10">
        <f>3/24000000*OO[[#This Row],[106 (02JUL1985 03:00:00)-Water Temperature (C)]]*OO[[#This Row],[48]]</f>
        <v>7.357493212781249E-26</v>
      </c>
      <c r="AY547" s="10">
        <f>3/24000000*OO[[#This Row],[107 (02JUL1985 06:00:00)-Water Temperature (C)]]*OO[[#This Row],[49]]</f>
        <v>1.5721580003812499E-24</v>
      </c>
      <c r="AZ547" s="10">
        <f>3/24000000*OO[[#This Row],[108 (02JUL1985 09:00:00)-Water Temperature (C)]]*OO[[#This Row],[50]]</f>
        <v>2.6883603925196245E-23</v>
      </c>
      <c r="BA547" s="10">
        <f>3/24000000*OO[[#This Row],[109 (02JUL1985 12:00:00)-Water Temperature (C)]]*OO[[#This Row],[51]]</f>
        <v>3.7560943711167497E-22</v>
      </c>
      <c r="BB547" s="10">
        <f>3/24000000*OO[[#This Row],[110 (02JUL1985 15:00:00)-Water Temperature (C)]]*OO[[#This Row],[52]]</f>
        <v>4.3970533847887503E-21</v>
      </c>
      <c r="BC547" s="10">
        <f>3/24000000*OO[[#This Row],[111 (02JUL1985 18:00:00)-Water Temperature (C)]]*OO[[#This Row],[53]]</f>
        <v>4.42198448208E-20</v>
      </c>
      <c r="BD547" s="10">
        <f>3/24000000*OO[[#This Row],[112 (02JUL1985 21:00:00)-Water Temperature (C)]]*OO[[#This Row],[54]]</f>
        <v>3.8344050055919996E-19</v>
      </c>
      <c r="BE547" s="10">
        <f>3/24000000*OO[[#This Row],[113 (03JUL1985 00:00:00)-Water Temperature (C)]]*OO[[#This Row],[55]]</f>
        <v>2.8789321772268753E-18</v>
      </c>
      <c r="BF547" s="10">
        <f>3/24000000*OO[[#This Row],[114 (03JUL1985 03:00:00)-Water Temperature (C)]]*OO[[#This Row],[56]]</f>
        <v>1.8891414675830003E-17</v>
      </c>
      <c r="BG547" s="10">
        <f>3/24000000*OO[[#This Row],[115 (03JUL1985 06:00:00)-Water Temperature (C)]]*OO[[#This Row],[57]]</f>
        <v>1.1175963046753748E-16</v>
      </c>
      <c r="BH547" s="10">
        <f>3/24000000*OO[[#This Row],[116 (03JUL1985 09:00:00)-Water Temperature (C)]]*OO[[#This Row],[58]]</f>
        <v>5.9189328328200002E-16</v>
      </c>
      <c r="BI547" s="10">
        <f>3/24000000*OO[[#This Row],[117 (03JUL1985 12:00:00)-Water Temperature (C)]]*OO[[#This Row],[59]]</f>
        <v>2.8280442970649997E-15</v>
      </c>
      <c r="BJ547" s="10">
        <f>3/24000000*OO[[#This Row],[118 (03JUL1985 15:00:00)-Water Temperature (C)]]*OO[[#This Row],[60]]</f>
        <v>1.2289075879943749E-14</v>
      </c>
      <c r="BK547" s="10">
        <f>3/24000000*OO[[#This Row],[119 (03JUL1985 18:00:00)-Water Temperature (C)]]*OO[[#This Row],[61]]</f>
        <v>4.8763825630112504E-14</v>
      </c>
      <c r="BL547" s="10">
        <f>3/24000000*OO[[#This Row],[120 (03JUL1985 21:00:00)-Water Temperature (C)]]*OO[[#This Row],[62]]</f>
        <v>1.7748258838004999E-13</v>
      </c>
      <c r="BM547" s="10">
        <f>3/24000000*OO[[#This Row],[121 (04JUL1985 00:00:00)-Water Temperature (C)]]*OO[[#This Row],[63]]</f>
        <v>5.9590041968275E-13</v>
      </c>
      <c r="BN547" s="10">
        <f>3/24000000*OO[[#This Row],[122 (04JUL1985 03:00:00)-Water Temperature (C)]]*OO[[#This Row],[64]]</f>
        <v>1.8534080048255002E-12</v>
      </c>
      <c r="BO547" s="10">
        <f>3/24000000*OO[[#This Row],[123 (04JUL1985 06:00:00)-Water Temperature (C)]]*OO[[#This Row],[65]]</f>
        <v>5.3912903087400004E-12</v>
      </c>
      <c r="BP547" s="10">
        <f>3/24000000*OO[[#This Row],[124 (04JUL1985 09:00:00)-Water Temperature (C)]]*OO[[#This Row],[66]]</f>
        <v>1.473231873817375E-11</v>
      </c>
      <c r="BQ547" s="10">
        <f>3/24000000*OO[[#This Row],[125 (04JUL1985 12:00:00)-Water Temperature (C)]]*OO[[#This Row],[67]]</f>
        <v>3.4114917795199995E-11</v>
      </c>
      <c r="BR547" s="10">
        <f>3/24000000*OO[[#This Row],[126 (04JUL1985 15:00:00)-Water Temperature (C)]]*OO[[#This Row],[68]]</f>
        <v>7.7406468418049983E-11</v>
      </c>
      <c r="BS547" s="10">
        <f>3/24000000*OO[[#This Row],[127 (04JUL1985 18:00:00)-Water Temperature (C)]]*OO[[#This Row],[69]]</f>
        <v>1.7306720417954996E-10</v>
      </c>
      <c r="BT547" s="10">
        <f>3/24000000*OO[[#This Row],[128 (04JUL1985 21:00:00)-Water Temperature (C)]]*OO[[#This Row],[70]]</f>
        <v>3.7462940810597497E-10</v>
      </c>
      <c r="BU547" s="10">
        <f>3/24000000*OO[[#This Row],[129 (05JUL1985 00:00:00)-Water Temperature (C)]]*OO[[#This Row],[71]]</f>
        <v>7.7736142451749989E-10</v>
      </c>
      <c r="BV547" s="10">
        <f>3/24000000*OO[[#This Row],[130 (05JUL1985 03:00:00)-Water Temperature (C)]]*OO[[#This Row],[72]]</f>
        <v>1.54447470460725E-9</v>
      </c>
      <c r="BW547" s="10">
        <f>3/24000000*OO[[#This Row],[131 (05JUL1985 06:00:00)-Water Temperature (C)]]*OO[[#This Row],[73]]</f>
        <v>2.9705995494494996E-9</v>
      </c>
      <c r="BX547" s="10">
        <f>3/24000000*OO[[#This Row],[132 (05JUL1985 09:00:00)-Water Temperature (C)]]*OO[[#This Row],[74]]</f>
        <v>5.5796773976137493E-9</v>
      </c>
      <c r="BY547" s="10">
        <f>3/24000000*OO[[#This Row],[133 (05JUL1985 12:00:00)-Water Temperature (C)]]*OO[[#This Row],[75]]</f>
        <v>1.0221356896312501E-8</v>
      </c>
      <c r="BZ547" s="10">
        <f>3/24000000*OO[[#This Row],[134 (05JUL1985 15:00:00)-Water Temperature (C)]]*OO[[#This Row],[76]]</f>
        <v>1.8170418551638748E-8</v>
      </c>
      <c r="CA547" s="10">
        <f>3/24000000*OO[[#This Row],[135 (05JUL1985 18:00:00)-Water Temperature (C)]]*OO[[#This Row],[77]]</f>
        <v>3.1132965566114997E-8</v>
      </c>
      <c r="CB547" s="10">
        <f>3/24000000*OO[[#This Row],[136 (05JUL1985 21:00:00)-Water Temperature (C)]]*OO[[#This Row],[78]]</f>
        <v>5.1499043021474999E-8</v>
      </c>
      <c r="CC547" s="10">
        <f>3/24000000*OO[[#This Row],[137 (06JUL1985 00:00:00)-Water Temperature (C)]]*OO[[#This Row],[79]]</f>
        <v>8.3098739130700004E-8</v>
      </c>
      <c r="CD547" s="10">
        <f>3/24000000*OO[[#This Row],[138 (06JUL1985 03:00:00)-Water Temperature (C)]]*OO[[#This Row],[80]]</f>
        <v>1.3117827562343751E-7</v>
      </c>
      <c r="CE547" s="10">
        <f>3/24000000*OO[[#This Row],[139 (06JUL1985 06:00:00)-Water Temperature (C)]]*OO[[#This Row],[81]]</f>
        <v>2.0132713393012499E-7</v>
      </c>
      <c r="CF547" s="10">
        <f>3/24000000*OO[[#This Row],[140 (06JUL1985 09:00:00)-Water Temperature (C)]]*OO[[#This Row],[82]]</f>
        <v>3.0240255053417497E-7</v>
      </c>
      <c r="CG547" s="10">
        <f>3/24000000*OO[[#This Row],[141 (06JUL1985 12:00:00)-Water Temperature (C)]]*OO[[#This Row],[83]]</f>
        <v>4.4890607044237508E-7</v>
      </c>
      <c r="CH547" s="10">
        <f>3/24000000*OO[[#This Row],[142 (06JUL1985 15:00:00)-Water Temperature (C)]]*OO[[#This Row],[84]]</f>
        <v>6.588989931980001E-7</v>
      </c>
      <c r="CI547" s="10">
        <f>3/24000000*OO[[#This Row],[143 (06JUL1985 18:00:00)-Water Temperature (C)]]*OO[[#This Row],[85]]</f>
        <v>9.5290035343474996E-7</v>
      </c>
      <c r="CJ547" s="10">
        <f>3/24000000*OO[[#This Row],[144 (06JUL1985 21:00:00)-Water Temperature (C)]]*OO[[#This Row],[86]]</f>
        <v>1.3516768359658747E-6</v>
      </c>
      <c r="CK547" s="10">
        <f>3/24000000*OO[[#This Row],[145 (07JUL1985 00:00:00)-Water Temperature (C)]]*OO[[#This Row],[87]]</f>
        <v>1.8773994196799997E-6</v>
      </c>
      <c r="CL547" s="10">
        <f>3/24000000*OO[[#This Row],[146 (07JUL1985 03:00:00)-Water Temperature (C)]]*OO[[#This Row],[88]]</f>
        <v>2.5724515569899998E-6</v>
      </c>
      <c r="CM547" s="10">
        <f>3/24000000*OO[[#This Row],[147 (07JUL1985 06:00:00)-Water Temperature (C)]]*OO[[#This Row],[89]]</f>
        <v>3.4956537584734995E-6</v>
      </c>
      <c r="CN547" s="10">
        <f>3/24000000*OO[[#This Row],[148 (07JUL1985 09:00:00)-Water Temperature (C)]]*OO[[#This Row],[90]]</f>
        <v>4.7269750014900002E-6</v>
      </c>
      <c r="CO547" s="10">
        <f>3/24000000*OO[[#This Row],[149 (07JUL1985 12:00:00)-Water Temperature (C)]]*OO[[#This Row],[91]]</f>
        <v>6.3260720730024997E-6</v>
      </c>
      <c r="CP547" s="10">
        <f>3/24000000*OO[[#This Row],[150 (07JUL1985 15:00:00)-Water Temperature (C)]]*OO[[#This Row],[92]]</f>
        <v>8.3799008019649999E-6</v>
      </c>
      <c r="CQ547" s="10">
        <f>3/24000000*OO[[#This Row],[151 (07JUL1985 18:00:00)-Water Temperature (C)]]*OO[[#This Row],[93]]</f>
        <v>1.0992856130894999E-5</v>
      </c>
      <c r="CR547" s="10">
        <f>3/24000000*OO[[#This Row],[152 (07JUL1985 21:00:00)-Water Temperature (C)]]*OO[[#This Row],[94]]</f>
        <v>1.4225102307314999E-5</v>
      </c>
      <c r="CS547" s="10">
        <f>3/24000000*OO[[#This Row],[153 (08JUL1985 00:00:00)-Water Temperature (C)]]*OO[[#This Row],[95]]</f>
        <v>1.8130831857124997E-5</v>
      </c>
      <c r="CT547" s="10">
        <f>3/24000000*OO[[#This Row],[154 (08JUL1985 03:00:00)-Water Temperature (C)]]*OO[[#This Row],[96]]</f>
        <v>2.2909563710669998E-5</v>
      </c>
      <c r="CU547" s="10">
        <f>3/24000000*OO[[#This Row],[155 (08JUL1985 06:00:00)-Water Temperature (C)]]*OO[[#This Row],[97]]</f>
        <v>2.8681009406362494E-5</v>
      </c>
      <c r="CV547" s="10">
        <f>3/24000000*OO[[#This Row],[156 (08JUL1985 09:00:00)-Water Temperature (C)]]*OO[[#This Row],[98]]</f>
        <v>3.5722775684501244E-5</v>
      </c>
      <c r="CW547" s="10">
        <f>3/24000000*OO[[#This Row],[157 (08JUL1985 12:00:00)-Water Temperature (C)]]*OO[[#This Row],[99]]</f>
        <v>4.4159252110077499E-5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0</v>
      </c>
      <c r="AI548" s="10">
        <f>3/24000000*OO[[#This Row],[91 (30JUN1985 06:00:00)-Water Temperature (C)]]*OO[[#This Row],[33]]</f>
        <v>0</v>
      </c>
      <c r="AJ548" s="10">
        <f>3/24000000*OO[[#This Row],[92 (30JUN1985 09:00:00)-Water Temperature (C)]]*OO[[#This Row],[34]]</f>
        <v>0</v>
      </c>
      <c r="AK548" s="10">
        <f>3/24000000*OO[[#This Row],[93 (30JUN1985 12:00:00)-Water Temperature (C)]]*OO[[#This Row],[35]]</f>
        <v>0</v>
      </c>
      <c r="AL548" s="10">
        <f>3/24000000*OO[[#This Row],[94 (30JUN1985 15:00:00)-Water Temperature (C)]]*OO[[#This Row],[36]]</f>
        <v>0</v>
      </c>
      <c r="AM548" s="10">
        <f>3/24000000*OO[[#This Row],[95 (30JUN1985 18:00:00)-Water Temperature (C)]]*OO[[#This Row],[37]]</f>
        <v>0</v>
      </c>
      <c r="AN548" s="10">
        <f>3/24000000*OO[[#This Row],[96 (30JUN1985 21:00:00)-Water Temperature (C)]]*OO[[#This Row],[38]]</f>
        <v>0</v>
      </c>
      <c r="AO548" s="10">
        <f>3/24000000*OO[[#This Row],[97 (01JUL1985 00:00:00)-Water Temperature (C)]]*OO[[#This Row],[39]]</f>
        <v>0</v>
      </c>
      <c r="AP548" s="10">
        <f>3/24000000*OO[[#This Row],[98 (01JUL1985 03:00:00)-Water Temperature (C)]]*OO[[#This Row],[40]]</f>
        <v>8.718044064487499E-42</v>
      </c>
      <c r="AQ548" s="10">
        <f>3/24000000*OO[[#This Row],[99 (01JUL1985 06:00:00)-Water Temperature (C)]]*OO[[#This Row],[41]]</f>
        <v>2.1788625369842497E-39</v>
      </c>
      <c r="AR548" s="10">
        <f>3/24000000*OO[[#This Row],[100 (01JUL1985 09:00:00)-Water Temperature (C)]]*OO[[#This Row],[42]]</f>
        <v>3.5078104264000005E-37</v>
      </c>
      <c r="AS548" s="10">
        <f>3/24000000*OO[[#This Row],[101 (01JUL1985 12:00:00)-Water Temperature (C)]]*OO[[#This Row],[43]]</f>
        <v>3.7960489868124998E-35</v>
      </c>
      <c r="AT548" s="10">
        <f>3/24000000*OO[[#This Row],[102 (01JUL1985 15:00:00)-Water Temperature (C)]]*OO[[#This Row],[44]]</f>
        <v>2.9107575693802499E-33</v>
      </c>
      <c r="AU548" s="10">
        <f>3/24000000*OO[[#This Row],[103 (01JUL1985 18:00:00)-Water Temperature (C)]]*OO[[#This Row],[45]]</f>
        <v>1.66165004199675E-31</v>
      </c>
      <c r="AV548" s="10">
        <f>3/24000000*OO[[#This Row],[104 (01JUL1985 21:00:00)-Water Temperature (C)]]*OO[[#This Row],[46]]</f>
        <v>7.2373801493949993E-30</v>
      </c>
      <c r="AW548" s="10">
        <f>3/24000000*OO[[#This Row],[105 (02JUL1985 00:00:00)-Water Temperature (C)]]*OO[[#This Row],[47]]</f>
        <v>2.4190112760015001E-28</v>
      </c>
      <c r="AX548" s="10">
        <f>3/24000000*OO[[#This Row],[106 (02JUL1985 03:00:00)-Water Temperature (C)]]*OO[[#This Row],[48]]</f>
        <v>6.3362905440524999E-27</v>
      </c>
      <c r="AY548" s="10">
        <f>3/24000000*OO[[#This Row],[107 (02JUL1985 06:00:00)-Water Temperature (C)]]*OO[[#This Row],[49]]</f>
        <v>1.3716998096218749E-25</v>
      </c>
      <c r="AZ548" s="10">
        <f>3/24000000*OO[[#This Row],[108 (02JUL1985 09:00:00)-Water Temperature (C)]]*OO[[#This Row],[50]]</f>
        <v>2.3882281920112499E-24</v>
      </c>
      <c r="BA548" s="10">
        <f>3/24000000*OO[[#This Row],[109 (02JUL1985 12:00:00)-Water Temperature (C)]]*OO[[#This Row],[51]]</f>
        <v>3.3722994872279996E-23</v>
      </c>
      <c r="BB548" s="10">
        <f>3/24000000*OO[[#This Row],[110 (02JUL1985 15:00:00)-Water Temperature (C)]]*OO[[#This Row],[52]]</f>
        <v>3.9746587931399997E-22</v>
      </c>
      <c r="BC548" s="10">
        <f>3/24000000*OO[[#This Row],[111 (02JUL1985 18:00:00)-Water Temperature (C)]]*OO[[#This Row],[53]]</f>
        <v>4.0319270429999998E-21</v>
      </c>
      <c r="BD548" s="10">
        <f>3/24000000*OO[[#This Row],[112 (02JUL1985 21:00:00)-Water Temperature (C)]]*OO[[#This Row],[54]]</f>
        <v>3.5447895665179998E-20</v>
      </c>
      <c r="BE548" s="10">
        <f>3/24000000*OO[[#This Row],[113 (03JUL1985 00:00:00)-Water Temperature (C)]]*OO[[#This Row],[55]]</f>
        <v>2.7014322031093748E-19</v>
      </c>
      <c r="BF548" s="10">
        <f>3/24000000*OO[[#This Row],[114 (03JUL1985 03:00:00)-Water Temperature (C)]]*OO[[#This Row],[56]]</f>
        <v>1.7945890938412501E-18</v>
      </c>
      <c r="BG548" s="10">
        <f>3/24000000*OO[[#This Row],[115 (03JUL1985 06:00:00)-Water Temperature (C)]]*OO[[#This Row],[57]]</f>
        <v>1.07731562166E-17</v>
      </c>
      <c r="BH548" s="10">
        <f>3/24000000*OO[[#This Row],[116 (03JUL1985 09:00:00)-Water Temperature (C)]]*OO[[#This Row],[58]]</f>
        <v>5.7973938598200003E-17</v>
      </c>
      <c r="BI548" s="10">
        <f>3/24000000*OO[[#This Row],[117 (03JUL1985 12:00:00)-Water Temperature (C)]]*OO[[#This Row],[59]]</f>
        <v>2.8002026274422499E-16</v>
      </c>
      <c r="BJ548" s="10">
        <f>3/24000000*OO[[#This Row],[118 (03JUL1985 15:00:00)-Water Temperature (C)]]*OO[[#This Row],[60]]</f>
        <v>1.2252737341799996E-15</v>
      </c>
      <c r="BK548" s="10">
        <f>3/24000000*OO[[#This Row],[119 (03JUL1985 18:00:00)-Water Temperature (C)]]*OO[[#This Row],[61]]</f>
        <v>4.8934274157450002E-15</v>
      </c>
      <c r="BL548" s="10">
        <f>3/24000000*OO[[#This Row],[120 (03JUL1985 21:00:00)-Water Temperature (C)]]*OO[[#This Row],[62]]</f>
        <v>1.7973889187689998E-14</v>
      </c>
      <c r="BM548" s="10">
        <f>3/24000000*OO[[#This Row],[121 (04JUL1985 00:00:00)-Water Temperature (C)]]*OO[[#This Row],[63]]</f>
        <v>6.1012811745600002E-14</v>
      </c>
      <c r="BN548" s="10">
        <f>3/24000000*OO[[#This Row],[122 (04JUL1985 03:00:00)-Water Temperature (C)]]*OO[[#This Row],[64]]</f>
        <v>1.9184277887774999E-13</v>
      </c>
      <c r="BO548" s="10">
        <f>3/24000000*OO[[#This Row],[123 (04JUL1985 06:00:00)-Water Temperature (C)]]*OO[[#This Row],[65]]</f>
        <v>5.6577118237862493E-13</v>
      </c>
      <c r="BP548" s="10">
        <f>3/24000000*OO[[#This Row],[124 (04JUL1985 09:00:00)-Water Temperature (C)]]*OO[[#This Row],[66]]</f>
        <v>1.5694567627549998E-12</v>
      </c>
      <c r="BQ548" s="10">
        <f>3/24000000*OO[[#This Row],[125 (04JUL1985 12:00:00)-Water Temperature (C)]]*OO[[#This Row],[67]]</f>
        <v>4.0790313371324998E-12</v>
      </c>
      <c r="BR548" s="10">
        <f>3/24000000*OO[[#This Row],[126 (04JUL1985 15:00:00)-Water Temperature (C)]]*OO[[#This Row],[68]]</f>
        <v>9.9752647103812499E-12</v>
      </c>
      <c r="BS548" s="10">
        <f>3/24000000*OO[[#This Row],[127 (04JUL1985 18:00:00)-Water Temperature (C)]]*OO[[#This Row],[69]]</f>
        <v>2.326298248275E-11</v>
      </c>
      <c r="BT548" s="10">
        <f>3/24000000*OO[[#This Row],[128 (04JUL1985 21:00:00)-Water Temperature (C)]]*OO[[#This Row],[70]]</f>
        <v>5.1993294764487503E-11</v>
      </c>
      <c r="BU548" s="10">
        <f>3/24000000*OO[[#This Row],[129 (05JUL1985 00:00:00)-Water Temperature (C)]]*OO[[#This Row],[71]]</f>
        <v>1.11006889044275E-10</v>
      </c>
      <c r="BV548" s="10">
        <f>3/24000000*OO[[#This Row],[130 (05JUL1985 03:00:00)-Water Temperature (C)]]*OO[[#This Row],[72]]</f>
        <v>2.2677036460665001E-10</v>
      </c>
      <c r="BW548" s="10">
        <f>3/24000000*OO[[#This Row],[131 (05JUL1985 06:00:00)-Water Temperature (C)]]*OO[[#This Row],[73]]</f>
        <v>4.4808123449087503E-10</v>
      </c>
      <c r="BX548" s="10">
        <f>3/24000000*OO[[#This Row],[132 (05JUL1985 09:00:00)-Water Temperature (C)]]*OO[[#This Row],[74]]</f>
        <v>8.6280446231374988E-10</v>
      </c>
      <c r="BY548" s="10">
        <f>3/24000000*OO[[#This Row],[133 (05JUL1985 12:00:00)-Water Temperature (C)]]*OO[[#This Row],[75]]</f>
        <v>1.6189776773104997E-9</v>
      </c>
      <c r="BZ548" s="10">
        <f>3/24000000*OO[[#This Row],[134 (05JUL1985 15:00:00)-Water Temperature (C)]]*OO[[#This Row],[76]]</f>
        <v>2.9483791838028745E-9</v>
      </c>
      <c r="CA548" s="10">
        <f>3/24000000*OO[[#This Row],[135 (05JUL1985 18:00:00)-Water Temperature (C)]]*OO[[#This Row],[77]]</f>
        <v>5.1817000000162483E-9</v>
      </c>
      <c r="CB548" s="10">
        <f>3/24000000*OO[[#This Row],[136 (05JUL1985 21:00:00)-Water Temperature (C)]]*OO[[#This Row],[78]]</f>
        <v>8.7887868556799987E-9</v>
      </c>
      <c r="CC548" s="10">
        <f>3/24000000*OO[[#This Row],[137 (06JUL1985 00:00:00)-Water Temperature (C)]]*OO[[#This Row],[79]]</f>
        <v>1.4504472881559997E-8</v>
      </c>
      <c r="CD548" s="10">
        <f>3/24000000*OO[[#This Row],[138 (06JUL1985 03:00:00)-Water Temperature (C)]]*OO[[#This Row],[80]]</f>
        <v>2.3433807999720001E-8</v>
      </c>
      <c r="CE548" s="10">
        <f>3/24000000*OO[[#This Row],[139 (06JUL1985 06:00:00)-Water Temperature (C)]]*OO[[#This Row],[81]]</f>
        <v>3.7040643849599996E-8</v>
      </c>
      <c r="CF548" s="10">
        <f>3/24000000*OO[[#This Row],[140 (06JUL1985 09:00:00)-Water Temperature (C)]]*OO[[#This Row],[82]]</f>
        <v>5.7449241821025E-8</v>
      </c>
      <c r="CG548" s="10">
        <f>3/24000000*OO[[#This Row],[141 (06JUL1985 12:00:00)-Water Temperature (C)]]*OO[[#This Row],[83]]</f>
        <v>8.7648101796150011E-8</v>
      </c>
      <c r="CH548" s="10">
        <f>3/24000000*OO[[#This Row],[142 (06JUL1985 15:00:00)-Water Temperature (C)]]*OO[[#This Row],[84]]</f>
        <v>1.3135171333375E-7</v>
      </c>
      <c r="CI548" s="10">
        <f>3/24000000*OO[[#This Row],[143 (06JUL1985 18:00:00)-Water Temperature (C)]]*OO[[#This Row],[85]]</f>
        <v>1.93560275690925E-7</v>
      </c>
      <c r="CJ548" s="10">
        <f>3/24000000*OO[[#This Row],[144 (06JUL1985 21:00:00)-Water Temperature (C)]]*OO[[#This Row],[86]]</f>
        <v>2.8023204502980002E-7</v>
      </c>
      <c r="CK548" s="10">
        <f>3/24000000*OO[[#This Row],[145 (07JUL1985 00:00:00)-Water Temperature (C)]]*OO[[#This Row],[87]]</f>
        <v>3.9810164258150005E-7</v>
      </c>
      <c r="CL548" s="10">
        <f>3/24000000*OO[[#This Row],[146 (07JUL1985 03:00:00)-Water Temperature (C)]]*OO[[#This Row],[88]]</f>
        <v>5.5736668116674997E-7</v>
      </c>
      <c r="CM548" s="10">
        <f>3/24000000*OO[[#This Row],[147 (07JUL1985 06:00:00)-Water Temperature (C)]]*OO[[#This Row],[89]]</f>
        <v>7.7056801906150011E-7</v>
      </c>
      <c r="CN548" s="10">
        <f>3/24000000*OO[[#This Row],[148 (07JUL1985 09:00:00)-Water Temperature (C)]]*OO[[#This Row],[90]]</f>
        <v>1.0570585471874999E-6</v>
      </c>
      <c r="CO548" s="10">
        <f>3/24000000*OO[[#This Row],[149 (07JUL1985 12:00:00)-Water Temperature (C)]]*OO[[#This Row],[91]]</f>
        <v>1.436193785125E-6</v>
      </c>
      <c r="CP548" s="10">
        <f>3/24000000*OO[[#This Row],[150 (07JUL1985 15:00:00)-Water Temperature (C)]]*OO[[#This Row],[92]]</f>
        <v>1.9361858018332503E-6</v>
      </c>
      <c r="CQ548" s="10">
        <f>3/24000000*OO[[#This Row],[151 (07JUL1985 18:00:00)-Water Temperature (C)]]*OO[[#This Row],[93]]</f>
        <v>2.5869916207439999E-6</v>
      </c>
      <c r="CR548" s="10">
        <f>3/24000000*OO[[#This Row],[152 (07JUL1985 21:00:00)-Water Temperature (C)]]*OO[[#This Row],[94]]</f>
        <v>3.4031299133894997E-6</v>
      </c>
      <c r="CS548" s="10">
        <f>3/24000000*OO[[#This Row],[153 (08JUL1985 00:00:00)-Water Temperature (C)]]*OO[[#This Row],[95]]</f>
        <v>4.3997201803612497E-6</v>
      </c>
      <c r="CT548" s="10">
        <f>3/24000000*OO[[#This Row],[154 (08JUL1985 03:00:00)-Water Temperature (C)]]*OO[[#This Row],[96]]</f>
        <v>5.6371025061300003E-6</v>
      </c>
      <c r="CU548" s="10">
        <f>3/24000000*OO[[#This Row],[155 (08JUL1985 06:00:00)-Water Temperature (C)]]*OO[[#This Row],[97]]</f>
        <v>7.1664150509024999E-6</v>
      </c>
      <c r="CV548" s="10">
        <f>3/24000000*OO[[#This Row],[156 (08JUL1985 09:00:00)-Water Temperature (C)]]*OO[[#This Row],[98]]</f>
        <v>9.0731259448299988E-6</v>
      </c>
      <c r="CW548" s="10">
        <f>3/24000000*OO[[#This Row],[157 (08JUL1985 12:00:00)-Water Temperature (C)]]*OO[[#This Row],[99]]</f>
        <v>1.1390844632410001E-5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0</v>
      </c>
      <c r="AJ549" s="10">
        <f>3/24000000*OO[[#This Row],[92 (30JUN1985 09:00:00)-Water Temperature (C)]]*OO[[#This Row],[34]]</f>
        <v>0</v>
      </c>
      <c r="AK549" s="10">
        <f>3/24000000*OO[[#This Row],[93 (30JUN1985 12:00:00)-Water Temperature (C)]]*OO[[#This Row],[35]]</f>
        <v>0</v>
      </c>
      <c r="AL549" s="10">
        <f>3/24000000*OO[[#This Row],[94 (30JUN1985 15:00:00)-Water Temperature (C)]]*OO[[#This Row],[36]]</f>
        <v>0</v>
      </c>
      <c r="AM549" s="10">
        <f>3/24000000*OO[[#This Row],[95 (30JUN1985 18:00:00)-Water Temperature (C)]]*OO[[#This Row],[37]]</f>
        <v>0</v>
      </c>
      <c r="AN549" s="10">
        <f>3/24000000*OO[[#This Row],[96 (30JUN1985 21:00:00)-Water Temperature (C)]]*OO[[#This Row],[38]]</f>
        <v>0</v>
      </c>
      <c r="AO549" s="10">
        <f>3/24000000*OO[[#This Row],[97 (01JUL1985 00:00:00)-Water Temperature (C)]]*OO[[#This Row],[39]]</f>
        <v>0</v>
      </c>
      <c r="AP549" s="10">
        <f>3/24000000*OO[[#This Row],[98 (01JUL1985 03:00:00)-Water Temperature (C)]]*OO[[#This Row],[40]]</f>
        <v>0</v>
      </c>
      <c r="AQ549" s="10">
        <f>3/24000000*OO[[#This Row],[99 (01JUL1985 06:00:00)-Water Temperature (C)]]*OO[[#This Row],[41]]</f>
        <v>1.01506714218E-41</v>
      </c>
      <c r="AR549" s="10">
        <f>3/24000000*OO[[#This Row],[100 (01JUL1985 09:00:00)-Water Temperature (C)]]*OO[[#This Row],[42]]</f>
        <v>1.77559963049925E-39</v>
      </c>
      <c r="AS549" s="10">
        <f>3/24000000*OO[[#This Row],[101 (01JUL1985 12:00:00)-Water Temperature (C)]]*OO[[#This Row],[43]]</f>
        <v>2.0257407166189998E-37</v>
      </c>
      <c r="AT549" s="10">
        <f>3/24000000*OO[[#This Row],[102 (01JUL1985 15:00:00)-Water Temperature (C)]]*OO[[#This Row],[44]]</f>
        <v>1.6218463026149999E-35</v>
      </c>
      <c r="AU549" s="10">
        <f>3/24000000*OO[[#This Row],[103 (01JUL1985 18:00:00)-Water Temperature (C)]]*OO[[#This Row],[45]]</f>
        <v>9.8079227628374988E-34</v>
      </c>
      <c r="AV549" s="10">
        <f>3/24000000*OO[[#This Row],[104 (01JUL1985 21:00:00)-Water Temperature (C)]]*OO[[#This Row],[46]]</f>
        <v>4.6018528957700006E-32</v>
      </c>
      <c r="AW549" s="10">
        <f>3/24000000*OO[[#This Row],[105 (02JUL1985 00:00:00)-Water Temperature (C)]]*OO[[#This Row],[47]]</f>
        <v>1.6565433228024998E-30</v>
      </c>
      <c r="AX549" s="10">
        <f>3/24000000*OO[[#This Row],[106 (02JUL1985 03:00:00)-Water Temperature (C)]]*OO[[#This Row],[48]]</f>
        <v>4.6438556956462496E-29</v>
      </c>
      <c r="AY549" s="10">
        <f>3/24000000*OO[[#This Row],[107 (02JUL1985 06:00:00)-Water Temperature (C)]]*OO[[#This Row],[49]]</f>
        <v>1.0950480214256249E-27</v>
      </c>
      <c r="AZ549" s="10">
        <f>3/24000000*OO[[#This Row],[108 (02JUL1985 09:00:00)-Water Temperature (C)]]*OO[[#This Row],[50]]</f>
        <v>2.0593290729299999E-26</v>
      </c>
      <c r="BA549" s="10">
        <f>3/24000000*OO[[#This Row],[109 (02JUL1985 12:00:00)-Water Temperature (C)]]*OO[[#This Row],[51]]</f>
        <v>3.0586825557027497E-25</v>
      </c>
      <c r="BB549" s="10">
        <f>3/24000000*OO[[#This Row],[110 (02JUL1985 15:00:00)-Water Temperature (C)]]*OO[[#This Row],[52]]</f>
        <v>3.7464888509737493E-24</v>
      </c>
      <c r="BC549" s="10">
        <f>3/24000000*OO[[#This Row],[111 (02JUL1985 18:00:00)-Water Temperature (C)]]*OO[[#This Row],[53]]</f>
        <v>3.9772576185412496E-23</v>
      </c>
      <c r="BD549" s="10">
        <f>3/24000000*OO[[#This Row],[112 (02JUL1985 21:00:00)-Water Temperature (C)]]*OO[[#This Row],[54]]</f>
        <v>3.7131106126737497E-22</v>
      </c>
      <c r="BE549" s="10">
        <f>3/24000000*OO[[#This Row],[113 (03JUL1985 00:00:00)-Water Temperature (C)]]*OO[[#This Row],[55]]</f>
        <v>3.0142130539909997E-21</v>
      </c>
      <c r="BF549" s="10">
        <f>3/24000000*OO[[#This Row],[114 (03JUL1985 03:00:00)-Water Temperature (C)]]*OO[[#This Row],[56]]</f>
        <v>2.1187339347039997E-20</v>
      </c>
      <c r="BG549" s="10">
        <f>3/24000000*OO[[#This Row],[115 (03JUL1985 06:00:00)-Water Temperature (C)]]*OO[[#This Row],[57]]</f>
        <v>1.3520856579974998E-19</v>
      </c>
      <c r="BH549" s="10">
        <f>3/24000000*OO[[#This Row],[116 (03JUL1985 09:00:00)-Water Temperature (C)]]*OO[[#This Row],[58]]</f>
        <v>7.7501241063749999E-19</v>
      </c>
      <c r="BI549" s="10">
        <f>3/24000000*OO[[#This Row],[117 (03JUL1985 12:00:00)-Water Temperature (C)]]*OO[[#This Row],[59]]</f>
        <v>3.9398292468149999E-18</v>
      </c>
      <c r="BJ549" s="10">
        <f>3/24000000*OO[[#This Row],[118 (03JUL1985 15:00:00)-Water Temperature (C)]]*OO[[#This Row],[60]]</f>
        <v>1.7960252998856248E-17</v>
      </c>
      <c r="BK549" s="10">
        <f>3/24000000*OO[[#This Row],[119 (03JUL1985 18:00:00)-Water Temperature (C)]]*OO[[#This Row],[61]]</f>
        <v>7.4636619165499987E-17</v>
      </c>
      <c r="BL549" s="10">
        <f>3/24000000*OO[[#This Row],[120 (03JUL1985 21:00:00)-Water Temperature (C)]]*OO[[#This Row],[62]]</f>
        <v>2.8680130708415001E-16</v>
      </c>
      <c r="BM549" s="10">
        <f>3/24000000*OO[[#This Row],[121 (04JUL1985 00:00:00)-Water Temperature (C)]]*OO[[#This Row],[63]]</f>
        <v>1.0217734740626248E-15</v>
      </c>
      <c r="BN549" s="10">
        <f>3/24000000*OO[[#This Row],[122 (04JUL1985 03:00:00)-Water Temperature (C)]]*OO[[#This Row],[64]]</f>
        <v>3.366908424801E-15</v>
      </c>
      <c r="BO549" s="10">
        <f>3/24000000*OO[[#This Row],[123 (04JUL1985 06:00:00)-Water Temperature (C)]]*OO[[#This Row],[65]]</f>
        <v>1.038844247898E-14</v>
      </c>
      <c r="BP549" s="10">
        <f>3/24000000*OO[[#This Row],[124 (04JUL1985 09:00:00)-Water Temperature (C)]]*OO[[#This Row],[66]]</f>
        <v>3.0082439501562496E-14</v>
      </c>
      <c r="BQ549" s="10">
        <f>3/24000000*OO[[#This Row],[125 (04JUL1985 12:00:00)-Water Temperature (C)]]*OO[[#This Row],[67]]</f>
        <v>8.1465383540325011E-14</v>
      </c>
      <c r="BR549" s="10">
        <f>3/24000000*OO[[#This Row],[126 (04JUL1985 15:00:00)-Water Temperature (C)]]*OO[[#This Row],[68]]</f>
        <v>2.0720246067254997E-13</v>
      </c>
      <c r="BS549" s="10">
        <f>3/24000000*OO[[#This Row],[127 (04JUL1985 18:00:00)-Water Temperature (C)]]*OO[[#This Row],[69]]</f>
        <v>5.0243726967850001E-13</v>
      </c>
      <c r="BT549" s="10">
        <f>3/24000000*OO[[#This Row],[128 (04JUL1985 21:00:00)-Water Temperature (C)]]*OO[[#This Row],[70]]</f>
        <v>1.170489233303E-12</v>
      </c>
      <c r="BU549" s="10">
        <f>3/24000000*OO[[#This Row],[129 (05JUL1985 00:00:00)-Water Temperature (C)]]*OO[[#This Row],[71]]</f>
        <v>2.60853398339175E-12</v>
      </c>
      <c r="BV549" s="10">
        <f>3/24000000*OO[[#This Row],[130 (05JUL1985 03:00:00)-Water Temperature (C)]]*OO[[#This Row],[72]]</f>
        <v>5.56266074035125E-12</v>
      </c>
      <c r="BW549" s="10">
        <f>3/24000000*OO[[#This Row],[131 (05JUL1985 06:00:00)-Water Temperature (C)]]*OO[[#This Row],[73]]</f>
        <v>1.147093123072E-11</v>
      </c>
      <c r="BX549" s="10">
        <f>3/24000000*OO[[#This Row],[132 (05JUL1985 09:00:00)-Water Temperature (C)]]*OO[[#This Row],[74]]</f>
        <v>2.30464506802425E-11</v>
      </c>
      <c r="BY549" s="10">
        <f>3/24000000*OO[[#This Row],[133 (05JUL1985 12:00:00)-Water Temperature (C)]]*OO[[#This Row],[75]]</f>
        <v>4.5103966708462501E-11</v>
      </c>
      <c r="BZ549" s="10">
        <f>3/24000000*OO[[#This Row],[134 (05JUL1985 15:00:00)-Water Temperature (C)]]*OO[[#This Row],[76]]</f>
        <v>8.5576608622999993E-11</v>
      </c>
      <c r="CA549" s="10">
        <f>3/24000000*OO[[#This Row],[135 (05JUL1985 18:00:00)-Water Temperature (C)]]*OO[[#This Row],[77]]</f>
        <v>1.5630509399075E-10</v>
      </c>
      <c r="CB549" s="10">
        <f>3/24000000*OO[[#This Row],[136 (05JUL1985 21:00:00)-Water Temperature (C)]]*OO[[#This Row],[78]]</f>
        <v>2.7535199226587497E-10</v>
      </c>
      <c r="CC549" s="10">
        <f>3/24000000*OO[[#This Row],[137 (06JUL1985 00:00:00)-Water Temperature (C)]]*OO[[#This Row],[79]]</f>
        <v>4.7206491017874998E-10</v>
      </c>
      <c r="CD549" s="10">
        <f>3/24000000*OO[[#This Row],[138 (06JUL1985 03:00:00)-Water Temperature (C)]]*OO[[#This Row],[80]]</f>
        <v>7.9053708821499997E-10</v>
      </c>
      <c r="CE549" s="10">
        <f>3/24000000*OO[[#This Row],[139 (06JUL1985 06:00:00)-Water Temperature (C)]]*OO[[#This Row],[81]]</f>
        <v>1.2886895038324999E-9</v>
      </c>
      <c r="CF549" s="10">
        <f>3/24000000*OO[[#This Row],[140 (06JUL1985 09:00:00)-Water Temperature (C)]]*OO[[#This Row],[82]]</f>
        <v>2.0607211228587502E-9</v>
      </c>
      <c r="CG549" s="10">
        <f>3/24000000*OO[[#This Row],[141 (06JUL1985 12:00:00)-Water Temperature (C)]]*OO[[#This Row],[83]]</f>
        <v>3.2536475003463747E-9</v>
      </c>
      <c r="CH549" s="10">
        <f>3/24000000*OO[[#This Row],[142 (06JUL1985 15:00:00)-Water Temperature (C)]]*OO[[#This Row],[84]]</f>
        <v>5.0597207019712498E-9</v>
      </c>
      <c r="CI549" s="10">
        <f>3/24000000*OO[[#This Row],[143 (06JUL1985 18:00:00)-Water Temperature (C)]]*OO[[#This Row],[85]]</f>
        <v>7.7269919883975009E-9</v>
      </c>
      <c r="CJ549" s="10">
        <f>3/24000000*OO[[#This Row],[144 (06JUL1985 21:00:00)-Water Temperature (C)]]*OO[[#This Row],[86]]</f>
        <v>1.1556687361082501E-8</v>
      </c>
      <c r="CK549" s="10">
        <f>3/24000000*OO[[#This Row],[145 (07JUL1985 00:00:00)-Water Temperature (C)]]*OO[[#This Row],[87]]</f>
        <v>1.6926560190999999E-8</v>
      </c>
      <c r="CL549" s="10">
        <f>3/24000000*OO[[#This Row],[146 (07JUL1985 03:00:00)-Water Temperature (C)]]*OO[[#This Row],[88]]</f>
        <v>2.4448934190999999E-8</v>
      </c>
      <c r="CM549" s="10">
        <f>3/24000000*OO[[#This Row],[147 (07JUL1985 06:00:00)-Water Temperature (C)]]*OO[[#This Row],[89]]</f>
        <v>3.4958156243718753E-8</v>
      </c>
      <c r="CN549" s="10">
        <f>3/24000000*OO[[#This Row],[148 (07JUL1985 09:00:00)-Water Temperature (C)]]*OO[[#This Row],[90]]</f>
        <v>4.9602905546324998E-8</v>
      </c>
      <c r="CO549" s="10">
        <f>3/24000000*OO[[#This Row],[149 (07JUL1985 12:00:00)-Water Temperature (C)]]*OO[[#This Row],[91]]</f>
        <v>6.9532905140237505E-8</v>
      </c>
      <c r="CP549" s="10">
        <f>3/24000000*OO[[#This Row],[150 (07JUL1985 15:00:00)-Water Temperature (C)]]*OO[[#This Row],[92]]</f>
        <v>9.6437604230549993E-8</v>
      </c>
      <c r="CQ549" s="10">
        <f>3/24000000*OO[[#This Row],[151 (07JUL1985 18:00:00)-Water Temperature (C)]]*OO[[#This Row],[93]]</f>
        <v>1.3247492665331249E-7</v>
      </c>
      <c r="CR549" s="10">
        <f>3/24000000*OO[[#This Row],[152 (07JUL1985 21:00:00)-Water Temperature (C)]]*OO[[#This Row],[94]]</f>
        <v>1.7942690148158746E-7</v>
      </c>
      <c r="CS549" s="10">
        <f>3/24000000*OO[[#This Row],[153 (08JUL1985 00:00:00)-Water Temperature (C)]]*OO[[#This Row],[95]]</f>
        <v>2.3899819849360002E-7</v>
      </c>
      <c r="CT549" s="10">
        <f>3/24000000*OO[[#This Row],[154 (08JUL1985 03:00:00)-Water Temperature (C)]]*OO[[#This Row],[96]]</f>
        <v>3.1518827010999996E-7</v>
      </c>
      <c r="CU549" s="10">
        <f>3/24000000*OO[[#This Row],[155 (08JUL1985 06:00:00)-Water Temperature (C)]]*OO[[#This Row],[97]]</f>
        <v>4.1144218139264991E-7</v>
      </c>
      <c r="CV549" s="10">
        <f>3/24000000*OO[[#This Row],[156 (08JUL1985 09:00:00)-Water Temperature (C)]]*OO[[#This Row],[98]]</f>
        <v>5.3420293420087498E-7</v>
      </c>
      <c r="CW549" s="10">
        <f>3/24000000*OO[[#This Row],[157 (08JUL1985 12:00:00)-Water Temperature (C)]]*OO[[#This Row],[99]]</f>
        <v>6.8821931943E-7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0</v>
      </c>
      <c r="AL550" s="10">
        <f>3/24000000*OO[[#This Row],[94 (30JUN1985 15:00:00)-Water Temperature (C)]]*OO[[#This Row],[36]]</f>
        <v>0</v>
      </c>
      <c r="AM550" s="10">
        <f>3/24000000*OO[[#This Row],[95 (30JUN1985 18:00:00)-Water Temperature (C)]]*OO[[#This Row],[37]]</f>
        <v>0</v>
      </c>
      <c r="AN550" s="10">
        <f>3/24000000*OO[[#This Row],[96 (30JUN1985 21:00:00)-Water Temperature (C)]]*OO[[#This Row],[38]]</f>
        <v>0</v>
      </c>
      <c r="AO550" s="10">
        <f>3/24000000*OO[[#This Row],[97 (01JUL1985 00:00:00)-Water Temperature (C)]]*OO[[#This Row],[39]]</f>
        <v>0</v>
      </c>
      <c r="AP550" s="10">
        <f>3/24000000*OO[[#This Row],[98 (01JUL1985 03:00:00)-Water Temperature (C)]]*OO[[#This Row],[40]]</f>
        <v>0</v>
      </c>
      <c r="AQ550" s="10">
        <f>3/24000000*OO[[#This Row],[99 (01JUL1985 06:00:00)-Water Temperature (C)]]*OO[[#This Row],[41]]</f>
        <v>0</v>
      </c>
      <c r="AR550" s="10">
        <f>3/24000000*OO[[#This Row],[100 (01JUL1985 09:00:00)-Water Temperature (C)]]*OO[[#This Row],[42]]</f>
        <v>-1.22634748859625E-43</v>
      </c>
      <c r="AS550" s="10">
        <f>3/24000000*OO[[#This Row],[101 (01JUL1985 12:00:00)-Water Temperature (C)]]*OO[[#This Row],[43]]</f>
        <v>-5.6790768962049994E-44</v>
      </c>
      <c r="AT550" s="10">
        <f>3/24000000*OO[[#This Row],[102 (01JUL1985 15:00:00)-Water Temperature (C)]]*OO[[#This Row],[44]]</f>
        <v>-2.4691126707839999E-41</v>
      </c>
      <c r="AU550" s="10">
        <f>3/24000000*OO[[#This Row],[103 (01JUL1985 18:00:00)-Water Temperature (C)]]*OO[[#This Row],[45]]</f>
        <v>-2.3921048452987502E-38</v>
      </c>
      <c r="AV550" s="10">
        <f>3/24000000*OO[[#This Row],[104 (01JUL1985 21:00:00)-Water Temperature (C)]]*OO[[#This Row],[46]]</f>
        <v>-1.5274786058619999E-36</v>
      </c>
      <c r="AW550" s="10">
        <f>3/24000000*OO[[#This Row],[105 (02JUL1985 00:00:00)-Water Temperature (C)]]*OO[[#This Row],[47]]</f>
        <v>-7.7769046689549982E-35</v>
      </c>
      <c r="AX550" s="10">
        <f>3/24000000*OO[[#This Row],[106 (02JUL1985 03:00:00)-Water Temperature (C)]]*OO[[#This Row],[48]]</f>
        <v>-1.4665212833759998E-33</v>
      </c>
      <c r="AY550" s="10">
        <f>3/24000000*OO[[#This Row],[107 (02JUL1985 06:00:00)-Water Temperature (C)]]*OO[[#This Row],[49]]</f>
        <v>-4.5000190974599992E-32</v>
      </c>
      <c r="AZ550" s="10">
        <f>3/24000000*OO[[#This Row],[108 (02JUL1985 09:00:00)-Water Temperature (C)]]*OO[[#This Row],[50]]</f>
        <v>-5.7934215569999994E-31</v>
      </c>
      <c r="BA550" s="10">
        <f>3/24000000*OO[[#This Row],[109 (02JUL1985 12:00:00)-Water Temperature (C)]]*OO[[#This Row],[51]]</f>
        <v>-3.7674795630849999E-30</v>
      </c>
      <c r="BB550" s="10">
        <f>3/24000000*OO[[#This Row],[110 (02JUL1985 15:00:00)-Water Temperature (C)]]*OO[[#This Row],[52]]</f>
        <v>-9.9093702771974992E-29</v>
      </c>
      <c r="BC550" s="10">
        <f>3/24000000*OO[[#This Row],[111 (02JUL1985 18:00:00)-Water Temperature (C)]]*OO[[#This Row],[53]]</f>
        <v>-7.2388921850399997E-29</v>
      </c>
      <c r="BD550" s="10">
        <f>3/24000000*OO[[#This Row],[112 (02JUL1985 21:00:00)-Water Temperature (C)]]*OO[[#This Row],[54]]</f>
        <v>-3.6651551224774995E-27</v>
      </c>
      <c r="BE550" s="10">
        <f>3/24000000*OO[[#This Row],[113 (03JUL1985 00:00:00)-Water Temperature (C)]]*OO[[#This Row],[55]]</f>
        <v>-4.5912694623899997E-26</v>
      </c>
      <c r="BF550" s="10">
        <f>3/24000000*OO[[#This Row],[114 (03JUL1985 03:00:00)-Water Temperature (C)]]*OO[[#This Row],[56]]</f>
        <v>-3.4500208968599999E-25</v>
      </c>
      <c r="BG550" s="10">
        <f>3/24000000*OO[[#This Row],[115 (03JUL1985 06:00:00)-Water Temperature (C)]]*OO[[#This Row],[57]]</f>
        <v>-2.3528438155599999E-24</v>
      </c>
      <c r="BH550" s="10">
        <f>3/24000000*OO[[#This Row],[116 (03JUL1985 09:00:00)-Water Temperature (C)]]*OO[[#This Row],[58]]</f>
        <v>-1.4872395873403747E-23</v>
      </c>
      <c r="BI550" s="10">
        <f>3/24000000*OO[[#This Row],[117 (03JUL1985 12:00:00)-Water Temperature (C)]]*OO[[#This Row],[59]]</f>
        <v>-7.4473320667562499E-23</v>
      </c>
      <c r="BJ550" s="10">
        <f>3/24000000*OO[[#This Row],[118 (03JUL1985 15:00:00)-Water Temperature (C)]]*OO[[#This Row],[60]]</f>
        <v>-1.5406221648812498E-23</v>
      </c>
      <c r="BK550" s="10">
        <f>3/24000000*OO[[#This Row],[119 (03JUL1985 18:00:00)-Water Temperature (C)]]*OO[[#This Row],[61]]</f>
        <v>-3.3002956772015003E-23</v>
      </c>
      <c r="BL550" s="10">
        <f>3/24000000*OO[[#This Row],[120 (03JUL1985 21:00:00)-Water Temperature (C)]]*OO[[#This Row],[62]]</f>
        <v>-4.6560790775249995E-22</v>
      </c>
      <c r="BM550" s="10">
        <f>3/24000000*OO[[#This Row],[121 (04JUL1985 00:00:00)-Water Temperature (C)]]*OO[[#This Row],[63]]</f>
        <v>-2.3423410617899996E-21</v>
      </c>
      <c r="BN550" s="10">
        <f>3/24000000*OO[[#This Row],[122 (04JUL1985 03:00:00)-Water Temperature (C)]]*OO[[#This Row],[64]]</f>
        <v>-9.471608285635E-21</v>
      </c>
      <c r="BO550" s="10">
        <f>3/24000000*OO[[#This Row],[123 (04JUL1985 06:00:00)-Water Temperature (C)]]*OO[[#This Row],[65]]</f>
        <v>-4.8275095541487496E-20</v>
      </c>
      <c r="BP550" s="10">
        <f>3/24000000*OO[[#This Row],[124 (04JUL1985 09:00:00)-Water Temperature (C)]]*OO[[#This Row],[66]]</f>
        <v>-1.6428401990557499E-19</v>
      </c>
      <c r="BQ550" s="10">
        <f>3/24000000*OO[[#This Row],[125 (04JUL1985 12:00:00)-Water Temperature (C)]]*OO[[#This Row],[67]]</f>
        <v>-6.5086813273800008E-19</v>
      </c>
      <c r="BR550" s="10">
        <f>3/24000000*OO[[#This Row],[126 (04JUL1985 15:00:00)-Water Temperature (C)]]*OO[[#This Row],[68]]</f>
        <v>-7.0269647156099997E-19</v>
      </c>
      <c r="BS550" s="10">
        <f>3/24000000*OO[[#This Row],[127 (04JUL1985 18:00:00)-Water Temperature (C)]]*OO[[#This Row],[69]]</f>
        <v>-3.2104801240062501E-18</v>
      </c>
      <c r="BT550" s="10">
        <f>3/24000000*OO[[#This Row],[128 (04JUL1985 21:00:00)-Water Temperature (C)]]*OO[[#This Row],[70]]</f>
        <v>-5.0952626620650003E-18</v>
      </c>
      <c r="BU550" s="10">
        <f>3/24000000*OO[[#This Row],[129 (05JUL1985 00:00:00)-Water Temperature (C)]]*OO[[#This Row],[71]]</f>
        <v>-6.64668379405E-18</v>
      </c>
      <c r="BV550" s="10">
        <f>3/24000000*OO[[#This Row],[130 (05JUL1985 03:00:00)-Water Temperature (C)]]*OO[[#This Row],[72]]</f>
        <v>-3.4929735249555001E-17</v>
      </c>
      <c r="BW550" s="10">
        <f>3/24000000*OO[[#This Row],[131 (05JUL1985 06:00:00)-Water Temperature (C)]]*OO[[#This Row],[73]]</f>
        <v>-5.0371299959437499E-17</v>
      </c>
      <c r="BX550" s="10">
        <f>3/24000000*OO[[#This Row],[132 (05JUL1985 09:00:00)-Water Temperature (C)]]*OO[[#This Row],[74]]</f>
        <v>-6.9726045843224994E-17</v>
      </c>
      <c r="BY550" s="10">
        <f>3/24000000*OO[[#This Row],[133 (05JUL1985 12:00:00)-Water Temperature (C)]]*OO[[#This Row],[75]]</f>
        <v>-2.5808780995668752E-17</v>
      </c>
      <c r="BZ550" s="10">
        <f>3/24000000*OO[[#This Row],[134 (05JUL1985 15:00:00)-Water Temperature (C)]]*OO[[#This Row],[76]]</f>
        <v>-2.1279358175718749E-16</v>
      </c>
      <c r="CA550" s="10">
        <f>3/24000000*OO[[#This Row],[135 (05JUL1985 18:00:00)-Water Temperature (C)]]*OO[[#This Row],[77]]</f>
        <v>-5.6489242621324991E-17</v>
      </c>
      <c r="CB550" s="10">
        <f>3/24000000*OO[[#This Row],[136 (05JUL1985 21:00:00)-Water Temperature (C)]]*OO[[#This Row],[78]]</f>
        <v>-1.2205734633478748E-15</v>
      </c>
      <c r="CC550" s="10">
        <f>3/24000000*OO[[#This Row],[137 (06JUL1985 00:00:00)-Water Temperature (C)]]*OO[[#This Row],[79]]</f>
        <v>-1.2510966859264999E-15</v>
      </c>
      <c r="CD550" s="10">
        <f>3/24000000*OO[[#This Row],[138 (06JUL1985 03:00:00)-Water Temperature (C)]]*OO[[#This Row],[80]]</f>
        <v>-3.5711766707366245E-15</v>
      </c>
      <c r="CE550" s="10">
        <f>3/24000000*OO[[#This Row],[139 (06JUL1985 06:00:00)-Water Temperature (C)]]*OO[[#This Row],[81]]</f>
        <v>-1.3409447633195001E-16</v>
      </c>
      <c r="CF550" s="10">
        <f>3/24000000*OO[[#This Row],[140 (06JUL1985 09:00:00)-Water Temperature (C)]]*OO[[#This Row],[82]]</f>
        <v>-4.07508050844375E-15</v>
      </c>
      <c r="CG550" s="10">
        <f>3/24000000*OO[[#This Row],[141 (06JUL1985 12:00:00)-Water Temperature (C)]]*OO[[#This Row],[83]]</f>
        <v>-2.9207468345737498E-15</v>
      </c>
      <c r="CH550" s="10">
        <f>3/24000000*OO[[#This Row],[142 (06JUL1985 15:00:00)-Water Temperature (C)]]*OO[[#This Row],[84]]</f>
        <v>-3.150064187638E-15</v>
      </c>
      <c r="CI550" s="10">
        <f>3/24000000*OO[[#This Row],[143 (06JUL1985 18:00:00)-Water Temperature (C)]]*OO[[#This Row],[85]]</f>
        <v>-6.3327406565262505E-15</v>
      </c>
      <c r="CJ550" s="10">
        <f>3/24000000*OO[[#This Row],[144 (06JUL1985 21:00:00)-Water Temperature (C)]]*OO[[#This Row],[86]]</f>
        <v>-1.5976573356149999E-14</v>
      </c>
      <c r="CK550" s="10">
        <f>3/24000000*OO[[#This Row],[145 (07JUL1985 00:00:00)-Water Temperature (C)]]*OO[[#This Row],[87]]</f>
        <v>-1.5116703631559996E-14</v>
      </c>
      <c r="CL550" s="10">
        <f>3/24000000*OO[[#This Row],[146 (07JUL1985 03:00:00)-Water Temperature (C)]]*OO[[#This Row],[88]]</f>
        <v>-4.9904109965450006E-14</v>
      </c>
      <c r="CM550" s="10">
        <f>3/24000000*OO[[#This Row],[147 (07JUL1985 06:00:00)-Water Temperature (C)]]*OO[[#This Row],[89]]</f>
        <v>-1.2253257374393749E-14</v>
      </c>
      <c r="CN550" s="10">
        <f>3/24000000*OO[[#This Row],[148 (07JUL1985 09:00:00)-Water Temperature (C)]]*OO[[#This Row],[90]]</f>
        <v>-8.0055096703199993E-15</v>
      </c>
      <c r="CO550" s="10">
        <f>3/24000000*OO[[#This Row],[149 (07JUL1985 12:00:00)-Water Temperature (C)]]*OO[[#This Row],[91]]</f>
        <v>-5.2089649474362493E-14</v>
      </c>
      <c r="CP550" s="10">
        <f>3/24000000*OO[[#This Row],[150 (07JUL1985 15:00:00)-Water Temperature (C)]]*OO[[#This Row],[92]]</f>
        <v>-2.7549855386544997E-14</v>
      </c>
      <c r="CQ550" s="10">
        <f>3/24000000*OO[[#This Row],[151 (07JUL1985 18:00:00)-Water Temperature (C)]]*OO[[#This Row],[93]]</f>
        <v>-6.8018830668462498E-14</v>
      </c>
      <c r="CR550" s="10">
        <f>3/24000000*OO[[#This Row],[152 (07JUL1985 21:00:00)-Water Temperature (C)]]*OO[[#This Row],[94]]</f>
        <v>-1.706411980075E-13</v>
      </c>
      <c r="CS550" s="10">
        <f>3/24000000*OO[[#This Row],[153 (08JUL1985 00:00:00)-Water Temperature (C)]]*OO[[#This Row],[95]]</f>
        <v>-1.2098714145965001E-13</v>
      </c>
      <c r="CT550" s="10">
        <f>3/24000000*OO[[#This Row],[154 (08JUL1985 03:00:00)-Water Temperature (C)]]*OO[[#This Row],[96]]</f>
        <v>-1.0360155850459998E-13</v>
      </c>
      <c r="CU550" s="10">
        <f>3/24000000*OO[[#This Row],[155 (08JUL1985 06:00:00)-Water Temperature (C)]]*OO[[#This Row],[97]]</f>
        <v>-4.7050267036700001E-14</v>
      </c>
      <c r="CV550" s="10">
        <f>3/24000000*OO[[#This Row],[156 (08JUL1985 09:00:00)-Water Temperature (C)]]*OO[[#This Row],[98]]</f>
        <v>-4.5903028811062489E-14</v>
      </c>
      <c r="CW550" s="10">
        <f>3/24000000*OO[[#This Row],[157 (08JUL1985 12:00:00)-Water Temperature (C)]]*OO[[#This Row],[99]]</f>
        <v>-6.3484341312599998E-14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0</v>
      </c>
      <c r="AJ551" s="10">
        <f>3/24000000*OO[[#This Row],[92 (30JUN1985 09:00:00)-Water Temperature (C)]]*OO[[#This Row],[34]]</f>
        <v>0</v>
      </c>
      <c r="AK551" s="10">
        <f>3/24000000*OO[[#This Row],[93 (30JUN1985 12:00:00)-Water Temperature (C)]]*OO[[#This Row],[35]]</f>
        <v>0</v>
      </c>
      <c r="AL551" s="10">
        <f>3/24000000*OO[[#This Row],[94 (30JUN1985 15:00:00)-Water Temperature (C)]]*OO[[#This Row],[36]]</f>
        <v>0</v>
      </c>
      <c r="AM551" s="10">
        <f>3/24000000*OO[[#This Row],[95 (30JUN1985 18:00:00)-Water Temperature (C)]]*OO[[#This Row],[37]]</f>
        <v>0</v>
      </c>
      <c r="AN551" s="10">
        <f>3/24000000*OO[[#This Row],[96 (30JUN1985 21:00:00)-Water Temperature (C)]]*OO[[#This Row],[38]]</f>
        <v>0</v>
      </c>
      <c r="AO551" s="10">
        <f>3/24000000*OO[[#This Row],[97 (01JUL1985 00:00:00)-Water Temperature (C)]]*OO[[#This Row],[39]]</f>
        <v>0</v>
      </c>
      <c r="AP551" s="10">
        <f>3/24000000*OO[[#This Row],[98 (01JUL1985 03:00:00)-Water Temperature (C)]]*OO[[#This Row],[40]]</f>
        <v>0</v>
      </c>
      <c r="AQ551" s="10">
        <f>3/24000000*OO[[#This Row],[99 (01JUL1985 06:00:00)-Water Temperature (C)]]*OO[[#This Row],[41]]</f>
        <v>0</v>
      </c>
      <c r="AR551" s="10">
        <f>3/24000000*OO[[#This Row],[100 (01JUL1985 09:00:00)-Water Temperature (C)]]*OO[[#This Row],[42]]</f>
        <v>2.8744383851499998E-42</v>
      </c>
      <c r="AS551" s="10">
        <f>3/24000000*OO[[#This Row],[101 (01JUL1985 12:00:00)-Water Temperature (C)]]*OO[[#This Row],[43]]</f>
        <v>3.5560910598499999E-40</v>
      </c>
      <c r="AT551" s="10">
        <f>3/24000000*OO[[#This Row],[102 (01JUL1985 15:00:00)-Water Temperature (C)]]*OO[[#This Row],[44]]</f>
        <v>3.0588175062926249E-38</v>
      </c>
      <c r="AU551" s="10">
        <f>3/24000000*OO[[#This Row],[103 (01JUL1985 18:00:00)-Water Temperature (C)]]*OO[[#This Row],[45]]</f>
        <v>1.9622350570215001E-36</v>
      </c>
      <c r="AV551" s="10">
        <f>3/24000000*OO[[#This Row],[104 (01JUL1985 21:00:00)-Water Temperature (C)]]*OO[[#This Row],[46]]</f>
        <v>9.7766797846762496E-35</v>
      </c>
      <c r="AW551" s="10">
        <f>3/24000000*OO[[#This Row],[105 (02JUL1985 00:00:00)-Water Temperature (C)]]*OO[[#This Row],[47]]</f>
        <v>3.7622897951274996E-33</v>
      </c>
      <c r="AX551" s="10">
        <f>3/24000000*OO[[#This Row],[106 (02JUL1985 03:00:00)-Water Temperature (C)]]*OO[[#This Row],[48]]</f>
        <v>1.1231276155474999E-31</v>
      </c>
      <c r="AY551" s="10">
        <f>3/24000000*OO[[#This Row],[107 (02JUL1985 06:00:00)-Water Temperature (C)]]*OO[[#This Row],[49]]</f>
        <v>2.7818537144527496E-30</v>
      </c>
      <c r="AZ551" s="10">
        <f>3/24000000*OO[[#This Row],[108 (02JUL1985 09:00:00)-Water Temperature (C)]]*OO[[#This Row],[50]]</f>
        <v>5.6484216235000001E-29</v>
      </c>
      <c r="BA551" s="10">
        <f>3/24000000*OO[[#This Row],[109 (02JUL1985 12:00:00)-Water Temperature (C)]]*OO[[#This Row],[51]]</f>
        <v>9.071890611612501E-28</v>
      </c>
      <c r="BB551" s="10">
        <f>3/24000000*OO[[#This Row],[110 (02JUL1985 15:00:00)-Water Temperature (C)]]*OO[[#This Row],[52]]</f>
        <v>1.1903030854635E-26</v>
      </c>
      <c r="BC551" s="10">
        <f>3/24000000*OO[[#This Row],[111 (02JUL1985 18:00:00)-Water Temperature (C)]]*OO[[#This Row],[53]]</f>
        <v>1.3318437177970001E-25</v>
      </c>
      <c r="BD551" s="10">
        <f>3/24000000*OO[[#This Row],[112 (02JUL1985 21:00:00)-Water Temperature (C)]]*OO[[#This Row],[54]]</f>
        <v>1.3050156553807499E-24</v>
      </c>
      <c r="BE551" s="10">
        <f>3/24000000*OO[[#This Row],[113 (03JUL1985 00:00:00)-Water Temperature (C)]]*OO[[#This Row],[55]]</f>
        <v>1.1217060714422499E-23</v>
      </c>
      <c r="BF551" s="10">
        <f>3/24000000*OO[[#This Row],[114 (03JUL1985 03:00:00)-Water Temperature (C)]]*OO[[#This Row],[56]]</f>
        <v>8.3806899964199997E-23</v>
      </c>
      <c r="BG551" s="10">
        <f>3/24000000*OO[[#This Row],[115 (03JUL1985 06:00:00)-Water Temperature (C)]]*OO[[#This Row],[57]]</f>
        <v>5.5964524403174994E-22</v>
      </c>
      <c r="BH551" s="10">
        <f>3/24000000*OO[[#This Row],[116 (03JUL1985 09:00:00)-Water Temperature (C)]]*OO[[#This Row],[58]]</f>
        <v>3.4042558251348751E-21</v>
      </c>
      <c r="BI551" s="10">
        <f>3/24000000*OO[[#This Row],[117 (03JUL1985 12:00:00)-Water Temperature (C)]]*OO[[#This Row],[59]]</f>
        <v>1.8554195618822498E-20</v>
      </c>
      <c r="BJ551" s="10">
        <f>3/24000000*OO[[#This Row],[118 (03JUL1985 15:00:00)-Water Temperature (C)]]*OO[[#This Row],[60]]</f>
        <v>9.0433858356787501E-20</v>
      </c>
      <c r="BK551" s="10">
        <f>3/24000000*OO[[#This Row],[119 (03JUL1985 18:00:00)-Water Temperature (C)]]*OO[[#This Row],[61]]</f>
        <v>3.9656334285674999E-19</v>
      </c>
      <c r="BL551" s="10">
        <f>3/24000000*OO[[#This Row],[120 (03JUL1985 21:00:00)-Water Temperature (C)]]*OO[[#This Row],[62]]</f>
        <v>1.5919136591954998E-18</v>
      </c>
      <c r="BM551" s="10">
        <f>3/24000000*OO[[#This Row],[121 (04JUL1985 00:00:00)-Water Temperature (C)]]*OO[[#This Row],[63]]</f>
        <v>5.9378381581212497E-18</v>
      </c>
      <c r="BN551" s="10">
        <f>3/24000000*OO[[#This Row],[122 (04JUL1985 03:00:00)-Water Temperature (C)]]*OO[[#This Row],[64]]</f>
        <v>2.0593429461875E-17</v>
      </c>
      <c r="BO551" s="10">
        <f>3/24000000*OO[[#This Row],[123 (04JUL1985 06:00:00)-Water Temperature (C)]]*OO[[#This Row],[65]]</f>
        <v>6.6661165573250004E-17</v>
      </c>
      <c r="BP551" s="10">
        <f>3/24000000*OO[[#This Row],[124 (04JUL1985 09:00:00)-Water Temperature (C)]]*OO[[#This Row],[66]]</f>
        <v>2.0354621407166249E-16</v>
      </c>
      <c r="BQ551" s="10">
        <f>3/24000000*OO[[#This Row],[125 (04JUL1985 12:00:00)-Water Temperature (C)]]*OO[[#This Row],[67]]</f>
        <v>5.8240503958087498E-16</v>
      </c>
      <c r="BR551" s="10">
        <f>3/24000000*OO[[#This Row],[126 (04JUL1985 15:00:00)-Water Temperature (C)]]*OO[[#This Row],[68]]</f>
        <v>1.5588965086072499E-15</v>
      </c>
      <c r="BS551" s="10">
        <f>3/24000000*OO[[#This Row],[127 (04JUL1985 18:00:00)-Water Temperature (C)]]*OO[[#This Row],[69]]</f>
        <v>3.9477179421712487E-15</v>
      </c>
      <c r="BT551" s="10">
        <f>3/24000000*OO[[#This Row],[128 (04JUL1985 21:00:00)-Water Temperature (C)]]*OO[[#This Row],[70]]</f>
        <v>9.5667638101049983E-15</v>
      </c>
      <c r="BU551" s="10">
        <f>3/24000000*OO[[#This Row],[129 (05JUL1985 00:00:00)-Water Temperature (C)]]*OO[[#This Row],[71]]</f>
        <v>2.221321781048125E-14</v>
      </c>
      <c r="BV551" s="10">
        <f>3/24000000*OO[[#This Row],[130 (05JUL1985 03:00:00)-Water Temperature (C)]]*OO[[#This Row],[72]]</f>
        <v>4.9444357542825002E-14</v>
      </c>
      <c r="BW551" s="10">
        <f>3/24000000*OO[[#This Row],[131 (05JUL1985 06:00:00)-Water Temperature (C)]]*OO[[#This Row],[73]]</f>
        <v>1.0589297342004998E-13</v>
      </c>
      <c r="BX551" s="10">
        <f>3/24000000*OO[[#This Row],[132 (05JUL1985 09:00:00)-Water Temperature (C)]]*OO[[#This Row],[74]]</f>
        <v>2.2090318688851248E-13</v>
      </c>
      <c r="BY551" s="10">
        <f>3/24000000*OO[[#This Row],[133 (05JUL1985 12:00:00)-Water Temperature (C)]]*OO[[#This Row],[75]]</f>
        <v>4.5130576908949994E-13</v>
      </c>
      <c r="BZ551" s="10">
        <f>3/24000000*OO[[#This Row],[134 (05JUL1985 15:00:00)-Water Temperature (C)]]*OO[[#This Row],[76]]</f>
        <v>8.9769635407675007E-13</v>
      </c>
      <c r="CA551" s="10">
        <f>3/24000000*OO[[#This Row],[135 (05JUL1985 18:00:00)-Water Temperature (C)]]*OO[[#This Row],[77]]</f>
        <v>1.713499219006125E-12</v>
      </c>
      <c r="CB551" s="10">
        <f>3/24000000*OO[[#This Row],[136 (05JUL1985 21:00:00)-Water Temperature (C)]]*OO[[#This Row],[78]]</f>
        <v>3.1297515451912503E-12</v>
      </c>
      <c r="CC551" s="10">
        <f>3/24000000*OO[[#This Row],[137 (06JUL1985 00:00:00)-Water Temperature (C)]]*OO[[#This Row],[79]]</f>
        <v>5.5395882326987493E-12</v>
      </c>
      <c r="CD551" s="10">
        <f>3/24000000*OO[[#This Row],[138 (06JUL1985 03:00:00)-Water Temperature (C)]]*OO[[#This Row],[80]]</f>
        <v>9.5825595404374998E-12</v>
      </c>
      <c r="CE551" s="10">
        <f>3/24000000*OO[[#This Row],[139 (06JUL1985 06:00:00)-Water Temperature (C)]]*OO[[#This Row],[81]]</f>
        <v>1.619078237625E-11</v>
      </c>
      <c r="CF551" s="10">
        <f>3/24000000*OO[[#This Row],[140 (06JUL1985 09:00:00)-Water Temperature (C)]]*OO[[#This Row],[82]]</f>
        <v>2.6819414206062499E-11</v>
      </c>
      <c r="CG551" s="10">
        <f>3/24000000*OO[[#This Row],[141 (06JUL1985 12:00:00)-Water Temperature (C)]]*OO[[#This Row],[83]]</f>
        <v>4.3687982898187494E-11</v>
      </c>
      <c r="CH551" s="10">
        <f>3/24000000*OO[[#This Row],[142 (06JUL1985 15:00:00)-Water Temperature (C)]]*OO[[#This Row],[84]]</f>
        <v>6.9862057523437497E-11</v>
      </c>
      <c r="CI551" s="10">
        <f>3/24000000*OO[[#This Row],[143 (06JUL1985 18:00:00)-Water Temperature (C)]]*OO[[#This Row],[85]]</f>
        <v>1.0975586263488748E-10</v>
      </c>
      <c r="CJ551" s="10">
        <f>3/24000000*OO[[#This Row],[144 (06JUL1985 21:00:00)-Water Temperature (C)]]*OO[[#This Row],[86]]</f>
        <v>1.6912999236599998E-10</v>
      </c>
      <c r="CK551" s="10">
        <f>3/24000000*OO[[#This Row],[145 (07JUL1985 00:00:00)-Water Temperature (C)]]*OO[[#This Row],[87]]</f>
        <v>2.5517422067117496E-10</v>
      </c>
      <c r="CL551" s="10">
        <f>3/24000000*OO[[#This Row],[146 (07JUL1985 03:00:00)-Water Temperature (C)]]*OO[[#This Row],[88]]</f>
        <v>3.7890594122749994E-10</v>
      </c>
      <c r="CM551" s="10">
        <f>3/24000000*OO[[#This Row],[147 (07JUL1985 06:00:00)-Water Temperature (C)]]*OO[[#This Row],[89]]</f>
        <v>5.5519750453750001E-10</v>
      </c>
      <c r="CN551" s="10">
        <f>3/24000000*OO[[#This Row],[148 (07JUL1985 09:00:00)-Water Temperature (C)]]*OO[[#This Row],[90]]</f>
        <v>8.0738578247400008E-10</v>
      </c>
      <c r="CO551" s="10">
        <f>3/24000000*OO[[#This Row],[149 (07JUL1985 12:00:00)-Water Temperature (C)]]*OO[[#This Row],[91]]</f>
        <v>1.162140242745E-9</v>
      </c>
      <c r="CP551" s="10">
        <f>3/24000000*OO[[#This Row],[150 (07JUL1985 15:00:00)-Water Temperature (C)]]*OO[[#This Row],[92]]</f>
        <v>1.6585740884244999E-9</v>
      </c>
      <c r="CQ551" s="10">
        <f>3/24000000*OO[[#This Row],[151 (07JUL1985 18:00:00)-Water Temperature (C)]]*OO[[#This Row],[93]]</f>
        <v>2.3436386429115001E-9</v>
      </c>
      <c r="CR551" s="10">
        <f>3/24000000*OO[[#This Row],[152 (07JUL1985 21:00:00)-Water Temperature (C)]]*OO[[#This Row],[94]]</f>
        <v>3.2536121317122499E-9</v>
      </c>
      <c r="CS551" s="10">
        <f>3/24000000*OO[[#This Row],[153 (08JUL1985 00:00:00)-Water Temperature (C)]]*OO[[#This Row],[95]]</f>
        <v>4.4278135868999995E-9</v>
      </c>
      <c r="CT551" s="10">
        <f>3/24000000*OO[[#This Row],[154 (08JUL1985 03:00:00)-Water Temperature (C)]]*OO[[#This Row],[96]]</f>
        <v>5.9668428829187503E-9</v>
      </c>
      <c r="CU551" s="10">
        <f>3/24000000*OO[[#This Row],[155 (08JUL1985 06:00:00)-Water Temperature (C)]]*OO[[#This Row],[97]]</f>
        <v>7.9700587731825003E-9</v>
      </c>
      <c r="CV551" s="10">
        <f>3/24000000*OO[[#This Row],[156 (08JUL1985 09:00:00)-Water Temperature (C)]]*OO[[#This Row],[98]]</f>
        <v>1.0597753113352499E-8</v>
      </c>
      <c r="CW551" s="10">
        <f>3/24000000*OO[[#This Row],[157 (08JUL1985 12:00:00)-Water Temperature (C)]]*OO[[#This Row],[99]]</f>
        <v>1.3959180404286247E-8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0</v>
      </c>
      <c r="AK552" s="10">
        <f>3/24000000*OO[[#This Row],[93 (30JUN1985 12:00:00)-Water Temperature (C)]]*OO[[#This Row],[35]]</f>
        <v>0</v>
      </c>
      <c r="AL552" s="10">
        <f>3/24000000*OO[[#This Row],[94 (30JUN1985 15:00:00)-Water Temperature (C)]]*OO[[#This Row],[36]]</f>
        <v>0</v>
      </c>
      <c r="AM552" s="10">
        <f>3/24000000*OO[[#This Row],[95 (30JUN1985 18:00:00)-Water Temperature (C)]]*OO[[#This Row],[37]]</f>
        <v>0</v>
      </c>
      <c r="AN552" s="10">
        <f>3/24000000*OO[[#This Row],[96 (30JUN1985 21:00:00)-Water Temperature (C)]]*OO[[#This Row],[38]]</f>
        <v>0</v>
      </c>
      <c r="AO552" s="10">
        <f>3/24000000*OO[[#This Row],[97 (01JUL1985 00:00:00)-Water Temperature (C)]]*OO[[#This Row],[39]]</f>
        <v>0</v>
      </c>
      <c r="AP552" s="10">
        <f>3/24000000*OO[[#This Row],[98 (01JUL1985 03:00:00)-Water Temperature (C)]]*OO[[#This Row],[40]]</f>
        <v>0</v>
      </c>
      <c r="AQ552" s="10">
        <f>3/24000000*OO[[#This Row],[99 (01JUL1985 06:00:00)-Water Temperature (C)]]*OO[[#This Row],[41]]</f>
        <v>0</v>
      </c>
      <c r="AR552" s="10">
        <f>3/24000000*OO[[#This Row],[100 (01JUL1985 09:00:00)-Water Temperature (C)]]*OO[[#This Row],[42]]</f>
        <v>4.6891259960662491E-44</v>
      </c>
      <c r="AS552" s="10">
        <f>3/24000000*OO[[#This Row],[101 (01JUL1985 12:00:00)-Water Temperature (C)]]*OO[[#This Row],[43]]</f>
        <v>6.2557489592999993E-42</v>
      </c>
      <c r="AT552" s="10">
        <f>3/24000000*OO[[#This Row],[102 (01JUL1985 15:00:00)-Water Temperature (C)]]*OO[[#This Row],[44]]</f>
        <v>5.7497841715499999E-40</v>
      </c>
      <c r="AU552" s="10">
        <f>3/24000000*OO[[#This Row],[103 (01JUL1985 18:00:00)-Water Temperature (C)]]*OO[[#This Row],[45]]</f>
        <v>3.9150433557674998E-38</v>
      </c>
      <c r="AV552" s="10">
        <f>3/24000000*OO[[#This Row],[104 (01JUL1985 21:00:00)-Water Temperature (C)]]*OO[[#This Row],[46]]</f>
        <v>2.07579732964175E-36</v>
      </c>
      <c r="AW552" s="10">
        <f>3/24000000*OO[[#This Row],[105 (02JUL1985 00:00:00)-Water Temperature (C)]]*OO[[#This Row],[47]]</f>
        <v>8.5475572321499985E-35</v>
      </c>
      <c r="AX552" s="10">
        <f>3/24000000*OO[[#This Row],[106 (02JUL1985 03:00:00)-Water Temperature (C)]]*OO[[#This Row],[48]]</f>
        <v>2.7349460509995001E-33</v>
      </c>
      <c r="AY552" s="10">
        <f>3/24000000*OO[[#This Row],[107 (02JUL1985 06:00:00)-Water Temperature (C)]]*OO[[#This Row],[49]]</f>
        <v>7.1723049199349998E-32</v>
      </c>
      <c r="AZ552" s="10">
        <f>3/24000000*OO[[#This Row],[108 (02JUL1985 09:00:00)-Water Temperature (C)]]*OO[[#This Row],[50]]</f>
        <v>1.5610772759642498E-30</v>
      </c>
      <c r="BA552" s="10">
        <f>3/24000000*OO[[#This Row],[109 (02JUL1985 12:00:00)-Water Temperature (C)]]*OO[[#This Row],[51]]</f>
        <v>2.6933038211765E-29</v>
      </c>
      <c r="BB552" s="10">
        <f>3/24000000*OO[[#This Row],[110 (02JUL1985 15:00:00)-Water Temperature (C)]]*OO[[#This Row],[52]]</f>
        <v>3.765583332005E-28</v>
      </c>
      <c r="BC552" s="10">
        <f>3/24000000*OO[[#This Row],[111 (02JUL1985 18:00:00)-Water Temperature (C)]]*OO[[#This Row],[53]]</f>
        <v>4.4472656047275E-27</v>
      </c>
      <c r="BD552" s="10">
        <f>3/24000000*OO[[#This Row],[112 (02JUL1985 21:00:00)-Water Temperature (C)]]*OO[[#This Row],[54]]</f>
        <v>4.5827301461812502E-26</v>
      </c>
      <c r="BE552" s="10">
        <f>3/24000000*OO[[#This Row],[113 (03JUL1985 00:00:00)-Water Temperature (C)]]*OO[[#This Row],[55]]</f>
        <v>4.16256282046125E-25</v>
      </c>
      <c r="BF552" s="10">
        <f>3/24000000*OO[[#This Row],[114 (03JUL1985 03:00:00)-Water Temperature (C)]]*OO[[#This Row],[56]]</f>
        <v>3.3072470883537503E-24</v>
      </c>
      <c r="BG552" s="10">
        <f>3/24000000*OO[[#This Row],[115 (03JUL1985 06:00:00)-Water Temperature (C)]]*OO[[#This Row],[57]]</f>
        <v>2.3318217848112498E-23</v>
      </c>
      <c r="BH552" s="10">
        <f>3/24000000*OO[[#This Row],[116 (03JUL1985 09:00:00)-Water Temperature (C)]]*OO[[#This Row],[58]]</f>
        <v>1.4950068439214999E-22</v>
      </c>
      <c r="BI552" s="10">
        <f>3/24000000*OO[[#This Row],[117 (03JUL1985 12:00:00)-Water Temperature (C)]]*OO[[#This Row],[59]]</f>
        <v>8.6404964749512514E-22</v>
      </c>
      <c r="BJ552" s="10">
        <f>3/24000000*OO[[#This Row],[118 (03JUL1985 15:00:00)-Water Temperature (C)]]*OO[[#This Row],[60]]</f>
        <v>4.4668974956774998E-21</v>
      </c>
      <c r="BK552" s="10">
        <f>3/24000000*OO[[#This Row],[119 (03JUL1985 18:00:00)-Water Temperature (C)]]*OO[[#This Row],[61]]</f>
        <v>2.0685602575029999E-20</v>
      </c>
      <c r="BL552" s="10">
        <f>3/24000000*OO[[#This Row],[120 (03JUL1985 21:00:00)-Water Temperature (C)]]*OO[[#This Row],[62]]</f>
        <v>8.7133954131737498E-20</v>
      </c>
      <c r="BM552" s="10">
        <f>3/24000000*OO[[#This Row],[121 (04JUL1985 00:00:00)-Water Temperature (C)]]*OO[[#This Row],[63]]</f>
        <v>3.4035120637575E-19</v>
      </c>
      <c r="BN552" s="10">
        <f>3/24000000*OO[[#This Row],[122 (04JUL1985 03:00:00)-Water Temperature (C)]]*OO[[#This Row],[64]]</f>
        <v>1.239727199936E-18</v>
      </c>
      <c r="BO552" s="10">
        <f>3/24000000*OO[[#This Row],[123 (04JUL1985 06:00:00)-Water Temperature (C)]]*OO[[#This Row],[65]]</f>
        <v>4.2169791765700002E-18</v>
      </c>
      <c r="BP552" s="10">
        <f>3/24000000*OO[[#This Row],[124 (04JUL1985 09:00:00)-Water Temperature (C)]]*OO[[#This Row],[66]]</f>
        <v>1.3511740423295E-17</v>
      </c>
      <c r="BQ552" s="10">
        <f>3/24000000*OO[[#This Row],[125 (04JUL1985 12:00:00)-Water Temperature (C)]]*OO[[#This Row],[67]]</f>
        <v>4.0643689090424999E-17</v>
      </c>
      <c r="BR552" s="10">
        <f>3/24000000*OO[[#This Row],[126 (04JUL1985 15:00:00)-Water Temperature (C)]]*OO[[#This Row],[68]]</f>
        <v>1.1443174035581251E-16</v>
      </c>
      <c r="BS552" s="10">
        <f>3/24000000*OO[[#This Row],[127 (04JUL1985 18:00:00)-Water Temperature (C)]]*OO[[#This Row],[69]]</f>
        <v>3.0396969328466248E-16</v>
      </c>
      <c r="BT552" s="10">
        <f>3/24000000*OO[[#This Row],[128 (04JUL1985 21:00:00)-Water Temperature (C)]]*OO[[#This Row],[70]]</f>
        <v>7.6938996451574991E-16</v>
      </c>
      <c r="BU552" s="10">
        <f>3/24000000*OO[[#This Row],[129 (05JUL1985 00:00:00)-Water Temperature (C)]]*OO[[#This Row],[71]]</f>
        <v>1.8620895890182495E-15</v>
      </c>
      <c r="BV552" s="10">
        <f>3/24000000*OO[[#This Row],[130 (05JUL1985 03:00:00)-Water Temperature (C)]]*OO[[#This Row],[72]]</f>
        <v>4.3234131777399995E-15</v>
      </c>
      <c r="BW552" s="10">
        <f>3/24000000*OO[[#This Row],[131 (05JUL1985 06:00:00)-Water Temperature (C)]]*OO[[#This Row],[73]]</f>
        <v>9.6560572364024991E-15</v>
      </c>
      <c r="BX552" s="10">
        <f>3/24000000*OO[[#This Row],[132 (05JUL1985 09:00:00)-Water Temperature (C)]]*OO[[#This Row],[74]]</f>
        <v>2.0943292974239997E-14</v>
      </c>
      <c r="BY552" s="10">
        <f>3/24000000*OO[[#This Row],[133 (05JUL1985 12:00:00)-Water Temperature (C)]]*OO[[#This Row],[75]]</f>
        <v>4.4410320311024999E-14</v>
      </c>
      <c r="BZ552" s="10">
        <f>3/24000000*OO[[#This Row],[134 (05JUL1985 15:00:00)-Water Temperature (C)]]*OO[[#This Row],[76]]</f>
        <v>9.17511719808E-14</v>
      </c>
      <c r="CA552" s="10">
        <f>3/24000000*OO[[#This Row],[135 (05JUL1985 18:00:00)-Water Temperature (C)]]*OO[[#This Row],[77]]</f>
        <v>1.8225014268612501E-13</v>
      </c>
      <c r="CB552" s="10">
        <f>3/24000000*OO[[#This Row],[136 (05JUL1985 21:00:00)-Water Temperature (C)]]*OO[[#This Row],[78]]</f>
        <v>3.464454003322125E-13</v>
      </c>
      <c r="CC552" s="10">
        <f>3/24000000*OO[[#This Row],[137 (06JUL1985 00:00:00)-Water Temperature (C)]]*OO[[#This Row],[79]]</f>
        <v>6.3681406590037492E-13</v>
      </c>
      <c r="CD552" s="10">
        <f>3/24000000*OO[[#This Row],[138 (06JUL1985 03:00:00)-Water Temperature (C)]]*OO[[#This Row],[80]]</f>
        <v>1.1413014429933749E-12</v>
      </c>
      <c r="CE552" s="10">
        <f>3/24000000*OO[[#This Row],[139 (06JUL1985 06:00:00)-Water Temperature (C)]]*OO[[#This Row],[81]]</f>
        <v>1.996219950643875E-12</v>
      </c>
      <c r="CF552" s="10">
        <f>3/24000000*OO[[#This Row],[140 (06JUL1985 09:00:00)-Water Temperature (C)]]*OO[[#This Row],[82]]</f>
        <v>3.4236769039756247E-12</v>
      </c>
      <c r="CG552" s="10">
        <f>3/24000000*OO[[#This Row],[141 (06JUL1985 12:00:00)-Water Temperature (C)]]*OO[[#This Row],[83]]</f>
        <v>5.76897340475E-12</v>
      </c>
      <c r="CH552" s="10">
        <f>3/24000000*OO[[#This Row],[142 (06JUL1985 15:00:00)-Water Temperature (C)]]*OO[[#This Row],[84]]</f>
        <v>9.5252374600825001E-12</v>
      </c>
      <c r="CI552" s="10">
        <f>3/24000000*OO[[#This Row],[143 (06JUL1985 18:00:00)-Water Temperature (C)]]*OO[[#This Row],[85]]</f>
        <v>1.5425052781237501E-11</v>
      </c>
      <c r="CJ552" s="10">
        <f>3/24000000*OO[[#This Row],[144 (06JUL1985 21:00:00)-Water Temperature (C)]]*OO[[#This Row],[86]]</f>
        <v>2.4486817876379996E-11</v>
      </c>
      <c r="CK552" s="10">
        <f>3/24000000*OO[[#This Row],[145 (07JUL1985 00:00:00)-Water Temperature (C)]]*OO[[#This Row],[87]]</f>
        <v>3.8076047599979998E-11</v>
      </c>
      <c r="CL552" s="10">
        <f>3/24000000*OO[[#This Row],[146 (07JUL1985 03:00:00)-Water Temperature (C)]]*OO[[#This Row],[88]]</f>
        <v>5.8265330615549996E-11</v>
      </c>
      <c r="CM552" s="10">
        <f>3/24000000*OO[[#This Row],[147 (07JUL1985 06:00:00)-Water Temperature (C)]]*OO[[#This Row],[89]]</f>
        <v>8.7912286345762502E-11</v>
      </c>
      <c r="CN552" s="10">
        <f>3/24000000*OO[[#This Row],[148 (07JUL1985 09:00:00)-Water Temperature (C)]]*OO[[#This Row],[90]]</f>
        <v>1.3140159989354997E-10</v>
      </c>
      <c r="CO552" s="10">
        <f>3/24000000*OO[[#This Row],[149 (07JUL1985 12:00:00)-Water Temperature (C)]]*OO[[#This Row],[91]]</f>
        <v>1.9417266587632501E-10</v>
      </c>
      <c r="CP552" s="10">
        <f>3/24000000*OO[[#This Row],[150 (07JUL1985 15:00:00)-Water Temperature (C)]]*OO[[#This Row],[92]]</f>
        <v>2.8434242462110001E-10</v>
      </c>
      <c r="CQ552" s="10">
        <f>3/24000000*OO[[#This Row],[151 (07JUL1985 18:00:00)-Water Temperature (C)]]*OO[[#This Row],[93]]</f>
        <v>4.1229340611662496E-10</v>
      </c>
      <c r="CR552" s="10">
        <f>3/24000000*OO[[#This Row],[152 (07JUL1985 21:00:00)-Water Temperature (C)]]*OO[[#This Row],[94]]</f>
        <v>5.8751068E-10</v>
      </c>
      <c r="CS552" s="10">
        <f>3/24000000*OO[[#This Row],[153 (08JUL1985 00:00:00)-Water Temperature (C)]]*OO[[#This Row],[95]]</f>
        <v>8.2051066963687493E-10</v>
      </c>
      <c r="CT552" s="10">
        <f>3/24000000*OO[[#This Row],[154 (08JUL1985 03:00:00)-Water Temperature (C)]]*OO[[#This Row],[96]]</f>
        <v>1.1335450774934999E-9</v>
      </c>
      <c r="CU552" s="10">
        <f>3/24000000*OO[[#This Row],[155 (08JUL1985 06:00:00)-Water Temperature (C)]]*OO[[#This Row],[97]]</f>
        <v>1.5511432921229998E-9</v>
      </c>
      <c r="CV552" s="10">
        <f>3/24000000*OO[[#This Row],[156 (08JUL1985 09:00:00)-Water Temperature (C)]]*OO[[#This Row],[98]]</f>
        <v>2.1119260932624999E-9</v>
      </c>
      <c r="CW552" s="10">
        <f>3/24000000*OO[[#This Row],[157 (08JUL1985 12:00:00)-Water Temperature (C)]]*OO[[#This Row],[99]]</f>
        <v>2.8480599987114997E-9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0</v>
      </c>
      <c r="AK553" s="10">
        <f>3/24000000*OO[[#This Row],[93 (30JUN1985 12:00:00)-Water Temperature (C)]]*OO[[#This Row],[35]]</f>
        <v>0</v>
      </c>
      <c r="AL553" s="10">
        <f>3/24000000*OO[[#This Row],[94 (30JUN1985 15:00:00)-Water Temperature (C)]]*OO[[#This Row],[36]]</f>
        <v>0</v>
      </c>
      <c r="AM553" s="10">
        <f>3/24000000*OO[[#This Row],[95 (30JUN1985 18:00:00)-Water Temperature (C)]]*OO[[#This Row],[37]]</f>
        <v>0</v>
      </c>
      <c r="AN553" s="10">
        <f>3/24000000*OO[[#This Row],[96 (30JUN1985 21:00:00)-Water Temperature (C)]]*OO[[#This Row],[38]]</f>
        <v>0</v>
      </c>
      <c r="AO553" s="10">
        <f>3/24000000*OO[[#This Row],[97 (01JUL1985 00:00:00)-Water Temperature (C)]]*OO[[#This Row],[39]]</f>
        <v>0</v>
      </c>
      <c r="AP553" s="10">
        <f>3/24000000*OO[[#This Row],[98 (01JUL1985 03:00:00)-Water Temperature (C)]]*OO[[#This Row],[40]]</f>
        <v>0</v>
      </c>
      <c r="AQ553" s="10">
        <f>3/24000000*OO[[#This Row],[99 (01JUL1985 06:00:00)-Water Temperature (C)]]*OO[[#This Row],[41]]</f>
        <v>0</v>
      </c>
      <c r="AR553" s="10">
        <f>3/24000000*OO[[#This Row],[100 (01JUL1985 09:00:00)-Water Temperature (C)]]*OO[[#This Row],[42]]</f>
        <v>0</v>
      </c>
      <c r="AS553" s="10">
        <f>3/24000000*OO[[#This Row],[101 (01JUL1985 12:00:00)-Water Temperature (C)]]*OO[[#This Row],[43]]</f>
        <v>7.9003932884099996E-44</v>
      </c>
      <c r="AT553" s="10">
        <f>3/24000000*OO[[#This Row],[102 (01JUL1985 15:00:00)-Water Temperature (C)]]*OO[[#This Row],[44]]</f>
        <v>7.6627422004649993E-42</v>
      </c>
      <c r="AU553" s="10">
        <f>3/24000000*OO[[#This Row],[103 (01JUL1985 18:00:00)-Water Temperature (C)]]*OO[[#This Row],[45]]</f>
        <v>5.4598736852687504E-40</v>
      </c>
      <c r="AV553" s="10">
        <f>3/24000000*OO[[#This Row],[104 (01JUL1985 21:00:00)-Water Temperature (C)]]*OO[[#This Row],[46]]</f>
        <v>3.0230682367165E-38</v>
      </c>
      <c r="AW553" s="10">
        <f>3/24000000*OO[[#This Row],[105 (02JUL1985 00:00:00)-Water Temperature (C)]]*OO[[#This Row],[47]]</f>
        <v>1.30776405585475E-36</v>
      </c>
      <c r="AX553" s="10">
        <f>3/24000000*OO[[#This Row],[106 (02JUL1985 03:00:00)-Water Temperature (C)]]*OO[[#This Row],[48]]</f>
        <v>4.4067774854899996E-35</v>
      </c>
      <c r="AY553" s="10">
        <f>3/24000000*OO[[#This Row],[107 (02JUL1985 06:00:00)-Water Temperature (C)]]*OO[[#This Row],[49]]</f>
        <v>1.2046610856622498E-33</v>
      </c>
      <c r="AZ553" s="10">
        <f>3/24000000*OO[[#This Row],[108 (02JUL1985 09:00:00)-Water Temperature (C)]]*OO[[#This Row],[50]]</f>
        <v>2.7539330107870003E-32</v>
      </c>
      <c r="BA553" s="10">
        <f>3/24000000*OO[[#This Row],[109 (02JUL1985 12:00:00)-Water Temperature (C)]]*OO[[#This Row],[51]]</f>
        <v>5.0490316859849991E-31</v>
      </c>
      <c r="BB553" s="10">
        <f>3/24000000*OO[[#This Row],[110 (02JUL1985 15:00:00)-Water Temperature (C)]]*OO[[#This Row],[52]]</f>
        <v>7.476388726179999E-30</v>
      </c>
      <c r="BC553" s="10">
        <f>3/24000000*OO[[#This Row],[111 (02JUL1985 18:00:00)-Water Temperature (C)]]*OO[[#This Row],[53]]</f>
        <v>9.26331075804375E-29</v>
      </c>
      <c r="BD553" s="10">
        <f>3/24000000*OO[[#This Row],[112 (02JUL1985 21:00:00)-Water Temperature (C)]]*OO[[#This Row],[54]]</f>
        <v>9.9495690587625003E-28</v>
      </c>
      <c r="BE553" s="10">
        <f>3/24000000*OO[[#This Row],[113 (03JUL1985 00:00:00)-Water Temperature (C)]]*OO[[#This Row],[55]]</f>
        <v>9.4468416948899998E-27</v>
      </c>
      <c r="BF553" s="10">
        <f>3/24000000*OO[[#This Row],[114 (03JUL1985 03:00:00)-Water Temperature (C)]]*OO[[#This Row],[56]]</f>
        <v>7.8920478256300001E-26</v>
      </c>
      <c r="BG553" s="10">
        <f>3/24000000*OO[[#This Row],[115 (03JUL1985 06:00:00)-Water Temperature (C)]]*OO[[#This Row],[57]]</f>
        <v>5.8315750018924995E-25</v>
      </c>
      <c r="BH553" s="10">
        <f>3/24000000*OO[[#This Row],[116 (03JUL1985 09:00:00)-Water Temperature (C)]]*OO[[#This Row],[58]]</f>
        <v>3.9040336312724996E-24</v>
      </c>
      <c r="BI553" s="10">
        <f>3/24000000*OO[[#This Row],[117 (03JUL1985 12:00:00)-Water Temperature (C)]]*OO[[#This Row],[59]]</f>
        <v>2.3635911484316252E-23</v>
      </c>
      <c r="BJ553" s="10">
        <f>3/24000000*OO[[#This Row],[118 (03JUL1985 15:00:00)-Water Temperature (C)]]*OO[[#This Row],[60]]</f>
        <v>1.26322553280075E-22</v>
      </c>
      <c r="BK553" s="10">
        <f>3/24000000*OO[[#This Row],[119 (03JUL1985 18:00:00)-Water Temperature (C)]]*OO[[#This Row],[61]]</f>
        <v>6.060523073084999E-22</v>
      </c>
      <c r="BL553" s="10">
        <f>3/24000000*OO[[#This Row],[120 (03JUL1985 21:00:00)-Water Temperature (C)]]*OO[[#This Row],[62]]</f>
        <v>2.6585359046504998E-21</v>
      </c>
      <c r="BM553" s="10">
        <f>3/24000000*OO[[#This Row],[121 (04JUL1985 00:00:00)-Water Temperature (C)]]*OO[[#This Row],[63]]</f>
        <v>1.07818680504275E-20</v>
      </c>
      <c r="BN553" s="10">
        <f>3/24000000*OO[[#This Row],[122 (04JUL1985 03:00:00)-Water Temperature (C)]]*OO[[#This Row],[64]]</f>
        <v>4.0702544454374997E-20</v>
      </c>
      <c r="BO553" s="10">
        <f>3/24000000*OO[[#This Row],[123 (04JUL1985 06:00:00)-Water Temperature (C)]]*OO[[#This Row],[65]]</f>
        <v>1.437798560547375E-19</v>
      </c>
      <c r="BP553" s="10">
        <f>3/24000000*OO[[#This Row],[124 (04JUL1985 09:00:00)-Water Temperature (C)]]*OO[[#This Row],[66]]</f>
        <v>4.7462162392812504E-19</v>
      </c>
      <c r="BQ553" s="10">
        <f>3/24000000*OO[[#This Row],[125 (04JUL1985 12:00:00)-Water Temperature (C)]]*OO[[#This Row],[67]]</f>
        <v>1.4676674939409999E-18</v>
      </c>
      <c r="BR553" s="10">
        <f>3/24000000*OO[[#This Row],[126 (04JUL1985 15:00:00)-Water Temperature (C)]]*OO[[#This Row],[68]]</f>
        <v>4.2618755107500002E-18</v>
      </c>
      <c r="BS553" s="10">
        <f>3/24000000*OO[[#This Row],[127 (04JUL1985 18:00:00)-Water Temperature (C)]]*OO[[#This Row],[69]]</f>
        <v>1.1737277546085001E-17</v>
      </c>
      <c r="BT553" s="10">
        <f>3/24000000*OO[[#This Row],[128 (04JUL1985 21:00:00)-Water Temperature (C)]]*OO[[#This Row],[70]]</f>
        <v>3.0830563714312497E-17</v>
      </c>
      <c r="BU553" s="10">
        <f>3/24000000*OO[[#This Row],[129 (05JUL1985 00:00:00)-Water Temperature (C)]]*OO[[#This Row],[71]]</f>
        <v>7.719636907277499E-17</v>
      </c>
      <c r="BV553" s="10">
        <f>3/24000000*OO[[#This Row],[130 (05JUL1985 03:00:00)-Water Temperature (C)]]*OO[[#This Row],[72]]</f>
        <v>1.85134525052425E-16</v>
      </c>
      <c r="BW553" s="10">
        <f>3/24000000*OO[[#This Row],[131 (05JUL1985 06:00:00)-Water Temperature (C)]]*OO[[#This Row],[73]]</f>
        <v>4.28989470771875E-16</v>
      </c>
      <c r="BX553" s="10">
        <f>3/24000000*OO[[#This Row],[132 (05JUL1985 09:00:00)-Water Temperature (C)]]*OO[[#This Row],[74]]</f>
        <v>9.6424672964812488E-16</v>
      </c>
      <c r="BY553" s="10">
        <f>3/24000000*OO[[#This Row],[133 (05JUL1985 12:00:00)-Water Temperature (C)]]*OO[[#This Row],[75]]</f>
        <v>2.10469835435325E-15</v>
      </c>
      <c r="BZ553" s="10">
        <f>3/24000000*OO[[#This Row],[134 (05JUL1985 15:00:00)-Water Temperature (C)]]*OO[[#This Row],[76]]</f>
        <v>4.4501052932212497E-15</v>
      </c>
      <c r="CA553" s="10">
        <f>3/24000000*OO[[#This Row],[135 (05JUL1985 18:00:00)-Water Temperature (C)]]*OO[[#This Row],[77]]</f>
        <v>9.0693805087724983E-15</v>
      </c>
      <c r="CB553" s="10">
        <f>3/24000000*OO[[#This Row],[136 (05JUL1985 21:00:00)-Water Temperature (C)]]*OO[[#This Row],[78]]</f>
        <v>1.7800802247187496E-14</v>
      </c>
      <c r="CC553" s="10">
        <f>3/24000000*OO[[#This Row],[137 (06JUL1985 00:00:00)-Water Temperature (C)]]*OO[[#This Row],[79]]</f>
        <v>3.3889935772385003E-14</v>
      </c>
      <c r="CD553" s="10">
        <f>3/24000000*OO[[#This Row],[138 (06JUL1985 03:00:00)-Water Temperature (C)]]*OO[[#This Row],[80]]</f>
        <v>6.2650436769574998E-14</v>
      </c>
      <c r="CE553" s="10">
        <f>3/24000000*OO[[#This Row],[139 (06JUL1985 06:00:00)-Water Temperature (C)]]*OO[[#This Row],[81]]</f>
        <v>1.1226870674299999E-13</v>
      </c>
      <c r="CF553" s="10">
        <f>3/24000000*OO[[#This Row],[140 (06JUL1985 09:00:00)-Water Temperature (C)]]*OO[[#This Row],[82]]</f>
        <v>1.9698010142050001E-13</v>
      </c>
      <c r="CG553" s="10">
        <f>3/24000000*OO[[#This Row],[141 (06JUL1985 12:00:00)-Water Temperature (C)]]*OO[[#This Row],[83]]</f>
        <v>3.4089915282454997E-13</v>
      </c>
      <c r="CH553" s="10">
        <f>3/24000000*OO[[#This Row],[142 (06JUL1985 15:00:00)-Water Temperature (C)]]*OO[[#This Row],[84]]</f>
        <v>5.8033772146312497E-13</v>
      </c>
      <c r="CI553" s="10">
        <f>3/24000000*OO[[#This Row],[143 (06JUL1985 18:00:00)-Water Temperature (C)]]*OO[[#This Row],[85]]</f>
        <v>9.6784130583000004E-13</v>
      </c>
      <c r="CJ553" s="10">
        <f>3/24000000*OO[[#This Row],[144 (06JUL1985 21:00:00)-Water Temperature (C)]]*OO[[#This Row],[86]]</f>
        <v>1.5762098432092498E-12</v>
      </c>
      <c r="CK553" s="10">
        <f>3/24000000*OO[[#This Row],[145 (07JUL1985 00:00:00)-Water Temperature (C)]]*OO[[#This Row],[87]]</f>
        <v>2.510414783173E-12</v>
      </c>
      <c r="CL553" s="10">
        <f>3/24000000*OO[[#This Row],[146 (07JUL1985 03:00:00)-Water Temperature (C)]]*OO[[#This Row],[88]]</f>
        <v>3.9387894736399993E-12</v>
      </c>
      <c r="CM553" s="10">
        <f>3/24000000*OO[[#This Row],[147 (07JUL1985 06:00:00)-Water Temperature (C)]]*OO[[#This Row],[89]]</f>
        <v>6.1123662267337499E-12</v>
      </c>
      <c r="CN553" s="10">
        <f>3/24000000*OO[[#This Row],[148 (07JUL1985 09:00:00)-Water Temperature (C)]]*OO[[#This Row],[90]]</f>
        <v>9.3931768567699995E-12</v>
      </c>
      <c r="CO553" s="10">
        <f>3/24000000*OO[[#This Row],[149 (07JUL1985 12:00:00)-Water Temperature (C)]]*OO[[#This Row],[91]]</f>
        <v>1.4228694770517499E-11</v>
      </c>
      <c r="CP553" s="10">
        <f>3/24000000*OO[[#This Row],[150 (07JUL1985 15:00:00)-Water Temperature (C)]]*OO[[#This Row],[92]]</f>
        <v>2.1268601364509998E-11</v>
      </c>
      <c r="CQ553" s="10">
        <f>3/24000000*OO[[#This Row],[151 (07JUL1985 18:00:00)-Water Temperature (C)]]*OO[[#This Row],[93]]</f>
        <v>3.144445843091E-11</v>
      </c>
      <c r="CR553" s="10">
        <f>3/24000000*OO[[#This Row],[152 (07JUL1985 21:00:00)-Water Temperature (C)]]*OO[[#This Row],[94]]</f>
        <v>4.5813976542300006E-11</v>
      </c>
      <c r="CS553" s="10">
        <f>3/24000000*OO[[#This Row],[153 (08JUL1985 00:00:00)-Water Temperature (C)]]*OO[[#This Row],[95]]</f>
        <v>6.5605301600399989E-11</v>
      </c>
      <c r="CT553" s="10">
        <f>3/24000000*OO[[#This Row],[154 (08JUL1985 03:00:00)-Water Temperature (C)]]*OO[[#This Row],[96]]</f>
        <v>9.2828578592399985E-11</v>
      </c>
      <c r="CU553" s="10">
        <f>3/24000000*OO[[#This Row],[155 (08JUL1985 06:00:00)-Water Temperature (C)]]*OO[[#This Row],[97]]</f>
        <v>1.2973697478027498E-10</v>
      </c>
      <c r="CV553" s="10">
        <f>3/24000000*OO[[#This Row],[156 (08JUL1985 09:00:00)-Water Temperature (C)]]*OO[[#This Row],[98]]</f>
        <v>1.8006492335199999E-10</v>
      </c>
      <c r="CW553" s="10">
        <f>3/24000000*OO[[#This Row],[157 (08JUL1985 12:00:00)-Water Temperature (C)]]*OO[[#This Row],[99]]</f>
        <v>2.4776063274710005E-10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0</v>
      </c>
      <c r="AL554" s="10">
        <f>3/24000000*OO[[#This Row],[94 (30JUN1985 15:00:00)-Water Temperature (C)]]*OO[[#This Row],[36]]</f>
        <v>0</v>
      </c>
      <c r="AM554" s="10">
        <f>3/24000000*OO[[#This Row],[95 (30JUN1985 18:00:00)-Water Temperature (C)]]*OO[[#This Row],[37]]</f>
        <v>0</v>
      </c>
      <c r="AN554" s="10">
        <f>3/24000000*OO[[#This Row],[96 (30JUN1985 21:00:00)-Water Temperature (C)]]*OO[[#This Row],[38]]</f>
        <v>0</v>
      </c>
      <c r="AO554" s="10">
        <f>3/24000000*OO[[#This Row],[97 (01JUL1985 00:00:00)-Water Temperature (C)]]*OO[[#This Row],[39]]</f>
        <v>0</v>
      </c>
      <c r="AP554" s="10">
        <f>3/24000000*OO[[#This Row],[98 (01JUL1985 03:00:00)-Water Temperature (C)]]*OO[[#This Row],[40]]</f>
        <v>0</v>
      </c>
      <c r="AQ554" s="10">
        <f>3/24000000*OO[[#This Row],[99 (01JUL1985 06:00:00)-Water Temperature (C)]]*OO[[#This Row],[41]]</f>
        <v>0</v>
      </c>
      <c r="AR554" s="10">
        <f>3/24000000*OO[[#This Row],[100 (01JUL1985 09:00:00)-Water Temperature (C)]]*OO[[#This Row],[42]]</f>
        <v>0</v>
      </c>
      <c r="AS554" s="10">
        <f>3/24000000*OO[[#This Row],[101 (01JUL1985 12:00:00)-Water Temperature (C)]]*OO[[#This Row],[43]]</f>
        <v>0</v>
      </c>
      <c r="AT554" s="10">
        <f>3/24000000*OO[[#This Row],[102 (01JUL1985 15:00:00)-Water Temperature (C)]]*OO[[#This Row],[44]]</f>
        <v>0</v>
      </c>
      <c r="AU554" s="10">
        <f>3/24000000*OO[[#This Row],[103 (01JUL1985 18:00:00)-Water Temperature (C)]]*OO[[#This Row],[45]]</f>
        <v>0</v>
      </c>
      <c r="AV554" s="10">
        <f>3/24000000*OO[[#This Row],[104 (01JUL1985 21:00:00)-Water Temperature (C)]]*OO[[#This Row],[46]]</f>
        <v>-2.2000446297315E-42</v>
      </c>
      <c r="AW554" s="10">
        <f>3/24000000*OO[[#This Row],[105 (02JUL1985 00:00:00)-Water Temperature (C)]]*OO[[#This Row],[47]]</f>
        <v>-1.3791971998700002E-40</v>
      </c>
      <c r="AX554" s="10">
        <f>3/24000000*OO[[#This Row],[106 (02JUL1985 03:00:00)-Water Temperature (C)]]*OO[[#This Row],[48]]</f>
        <v>-3.1469659538687494E-39</v>
      </c>
      <c r="AY554" s="10">
        <f>3/24000000*OO[[#This Row],[107 (02JUL1985 06:00:00)-Water Temperature (C)]]*OO[[#This Row],[49]]</f>
        <v>-1.1441200489042499E-37</v>
      </c>
      <c r="AZ554" s="10">
        <f>3/24000000*OO[[#This Row],[108 (02JUL1985 09:00:00)-Water Temperature (C)]]*OO[[#This Row],[50]]</f>
        <v>-1.85348163898125E-36</v>
      </c>
      <c r="BA554" s="10">
        <f>3/24000000*OO[[#This Row],[109 (02JUL1985 12:00:00)-Water Temperature (C)]]*OO[[#This Row],[51]]</f>
        <v>-1.5004347787906251E-35</v>
      </c>
      <c r="BB554" s="10">
        <f>3/24000000*OO[[#This Row],[110 (02JUL1985 15:00:00)-Water Temperature (C)]]*OO[[#This Row],[52]]</f>
        <v>-4.7424259785424995E-34</v>
      </c>
      <c r="BC554" s="10">
        <f>3/24000000*OO[[#This Row],[111 (02JUL1985 18:00:00)-Water Temperature (C)]]*OO[[#This Row],[53]]</f>
        <v>-4.0112866934437496E-34</v>
      </c>
      <c r="BD554" s="10">
        <f>3/24000000*OO[[#This Row],[112 (02JUL1985 21:00:00)-Water Temperature (C)]]*OO[[#This Row],[54]]</f>
        <v>-2.3662909591401249E-32</v>
      </c>
      <c r="BE554" s="10">
        <f>3/24000000*OO[[#This Row],[113 (03JUL1985 00:00:00)-Water Temperature (C)]]*OO[[#This Row],[55]]</f>
        <v>-3.5467187226749993E-31</v>
      </c>
      <c r="BF554" s="10">
        <f>3/24000000*OO[[#This Row],[114 (03JUL1985 03:00:00)-Water Temperature (C)]]*OO[[#This Row],[56]]</f>
        <v>-3.1862658253E-30</v>
      </c>
      <c r="BG554" s="10">
        <f>3/24000000*OO[[#This Row],[115 (03JUL1985 06:00:00)-Water Temperature (C)]]*OO[[#This Row],[57]]</f>
        <v>-2.5183096672343746E-29</v>
      </c>
      <c r="BH554" s="10">
        <f>3/24000000*OO[[#This Row],[116 (03JUL1985 09:00:00)-Water Temperature (C)]]*OO[[#This Row],[58]]</f>
        <v>-1.9054553524929997E-28</v>
      </c>
      <c r="BI554" s="10">
        <f>3/24000000*OO[[#This Row],[117 (03JUL1985 12:00:00)-Water Temperature (C)]]*OO[[#This Row],[59]]</f>
        <v>-1.1524991272024999E-27</v>
      </c>
      <c r="BJ554" s="10">
        <f>3/24000000*OO[[#This Row],[118 (03JUL1985 15:00:00)-Water Temperature (C)]]*OO[[#This Row],[60]]</f>
        <v>-2.7960450486014998E-28</v>
      </c>
      <c r="BK554" s="10">
        <f>3/24000000*OO[[#This Row],[119 (03JUL1985 18:00:00)-Water Temperature (C)]]*OO[[#This Row],[61]]</f>
        <v>-6.8520602885024999E-28</v>
      </c>
      <c r="BL554" s="10">
        <f>3/24000000*OO[[#This Row],[120 (03JUL1985 21:00:00)-Water Temperature (C)]]*OO[[#This Row],[62]]</f>
        <v>-1.10301318244E-26</v>
      </c>
      <c r="BM554" s="10">
        <f>3/24000000*OO[[#This Row],[121 (04JUL1985 00:00:00)-Water Temperature (C)]]*OO[[#This Row],[63]]</f>
        <v>-6.3606629051150003E-26</v>
      </c>
      <c r="BN554" s="10">
        <f>3/24000000*OO[[#This Row],[122 (04JUL1985 03:00:00)-Water Temperature (C)]]*OO[[#This Row],[64]]</f>
        <v>-2.9955730171895E-25</v>
      </c>
      <c r="BO554" s="10">
        <f>3/24000000*OO[[#This Row],[123 (04JUL1985 06:00:00)-Water Temperature (C)]]*OO[[#This Row],[65]]</f>
        <v>-1.7421015279729998E-24</v>
      </c>
      <c r="BP554" s="10">
        <f>3/24000000*OO[[#This Row],[124 (04JUL1985 09:00:00)-Water Temperature (C)]]*OO[[#This Row],[66]]</f>
        <v>-6.8005877894937498E-24</v>
      </c>
      <c r="BQ554" s="10">
        <f>3/24000000*OO[[#This Row],[125 (04JUL1985 12:00:00)-Water Temperature (C)]]*OO[[#This Row],[67]]</f>
        <v>-3.0847825681312498E-23</v>
      </c>
      <c r="BR554" s="10">
        <f>3/24000000*OO[[#This Row],[126 (04JUL1985 15:00:00)-Water Temperature (C)]]*OO[[#This Row],[68]]</f>
        <v>-3.8087035522312502E-23</v>
      </c>
      <c r="BS554" s="10">
        <f>3/24000000*OO[[#This Row],[127 (04JUL1985 18:00:00)-Water Temperature (C)]]*OO[[#This Row],[69]]</f>
        <v>-1.9546378190842497E-22</v>
      </c>
      <c r="BT554" s="10">
        <f>3/24000000*OO[[#This Row],[128 (04JUL1985 21:00:00)-Water Temperature (C)]]*OO[[#This Row],[70]]</f>
        <v>-3.4601117133781244E-22</v>
      </c>
      <c r="BU554" s="10">
        <f>3/24000000*OO[[#This Row],[129 (05JUL1985 00:00:00)-Water Temperature (C)]]*OO[[#This Row],[71]]</f>
        <v>-5.0249658057300007E-22</v>
      </c>
      <c r="BV554" s="10">
        <f>3/24000000*OO[[#This Row],[130 (05JUL1985 03:00:00)-Water Temperature (C)]]*OO[[#This Row],[72]]</f>
        <v>-2.9780368048900002E-21</v>
      </c>
      <c r="BW554" s="10">
        <f>3/24000000*OO[[#This Row],[131 (05JUL1985 06:00:00)-Water Temperature (C)]]*OO[[#This Row],[73]]</f>
        <v>-4.8014377752999998E-21</v>
      </c>
      <c r="BX554" s="10">
        <f>3/24000000*OO[[#This Row],[132 (05JUL1985 09:00:00)-Water Temperature (C)]]*OO[[#This Row],[74]]</f>
        <v>-7.3621237312174983E-21</v>
      </c>
      <c r="BY554" s="10">
        <f>3/24000000*OO[[#This Row],[133 (05JUL1985 12:00:00)-Water Temperature (C)]]*OO[[#This Row],[75]]</f>
        <v>-2.9937403794582499E-21</v>
      </c>
      <c r="BZ554" s="10">
        <f>3/24000000*OO[[#This Row],[134 (05JUL1985 15:00:00)-Water Temperature (C)]]*OO[[#This Row],[76]]</f>
        <v>-2.7295942787907495E-20</v>
      </c>
      <c r="CA554" s="10">
        <f>3/24000000*OO[[#This Row],[135 (05JUL1985 18:00:00)-Water Temperature (C)]]*OO[[#This Row],[77]]</f>
        <v>-8.0322155385999996E-21</v>
      </c>
      <c r="CB554" s="10">
        <f>3/24000000*OO[[#This Row],[136 (05JUL1985 21:00:00)-Water Temperature (C)]]*OO[[#This Row],[78]]</f>
        <v>-1.9167108202439997E-19</v>
      </c>
      <c r="CC554" s="10">
        <f>3/24000000*OO[[#This Row],[137 (06JUL1985 00:00:00)-Water Temperature (C)]]*OO[[#This Row],[79]]</f>
        <v>-2.142938304162E-19</v>
      </c>
      <c r="CD554" s="10">
        <f>3/24000000*OO[[#This Row],[138 (06JUL1985 03:00:00)-Water Temperature (C)]]*OO[[#This Row],[80]]</f>
        <v>-6.5623894079387502E-19</v>
      </c>
      <c r="CE554" s="10">
        <f>3/24000000*OO[[#This Row],[139 (06JUL1985 06:00:00)-Water Temperature (C)]]*OO[[#This Row],[81]]</f>
        <v>-2.6461216469835E-20</v>
      </c>
      <c r="CF554" s="10">
        <f>3/24000000*OO[[#This Row],[140 (06JUL1985 09:00:00)-Water Temperature (C)]]*OO[[#This Row],[82]]</f>
        <v>-8.7100016622400002E-19</v>
      </c>
      <c r="CG554" s="10">
        <f>3/24000000*OO[[#This Row],[141 (06JUL1985 12:00:00)-Water Temperature (C)]]*OO[[#This Row],[83]]</f>
        <v>-6.8023060044125002E-19</v>
      </c>
      <c r="CH554" s="10">
        <f>3/24000000*OO[[#This Row],[142 (06JUL1985 15:00:00)-Water Temperature (C)]]*OO[[#This Row],[84]]</f>
        <v>-7.8699272150399996E-19</v>
      </c>
      <c r="CI554" s="10">
        <f>3/24000000*OO[[#This Row],[143 (06JUL1985 18:00:00)-Water Temperature (C)]]*OO[[#This Row],[85]]</f>
        <v>-1.6763341661093751E-18</v>
      </c>
      <c r="CJ554" s="10">
        <f>3/24000000*OO[[#This Row],[144 (06JUL1985 21:00:00)-Water Temperature (C)]]*OO[[#This Row],[86]]</f>
        <v>-4.4572320459374993E-18</v>
      </c>
      <c r="CK554" s="10">
        <f>3/24000000*OO[[#This Row],[145 (07JUL1985 00:00:00)-Water Temperature (C)]]*OO[[#This Row],[87]]</f>
        <v>-4.4547649157174997E-18</v>
      </c>
      <c r="CL554" s="10">
        <f>3/24000000*OO[[#This Row],[146 (07JUL1985 03:00:00)-Water Temperature (C)]]*OO[[#This Row],[88]]</f>
        <v>-1.5577309935312499E-17</v>
      </c>
      <c r="CM554" s="10">
        <f>3/24000000*OO[[#This Row],[147 (07JUL1985 06:00:00)-Water Temperature (C)]]*OO[[#This Row],[89]]</f>
        <v>-3.98503654320375E-18</v>
      </c>
      <c r="CN554" s="10">
        <f>3/24000000*OO[[#This Row],[148 (07JUL1985 09:00:00)-Water Temperature (C)]]*OO[[#This Row],[90]]</f>
        <v>-2.6365980946240001E-18</v>
      </c>
      <c r="CO554" s="10">
        <f>3/24000000*OO[[#This Row],[149 (07JUL1985 12:00:00)-Water Temperature (C)]]*OO[[#This Row],[91]]</f>
        <v>-1.6969247659650001E-17</v>
      </c>
      <c r="CP554" s="10">
        <f>3/24000000*OO[[#This Row],[150 (07JUL1985 15:00:00)-Water Temperature (C)]]*OO[[#This Row],[92]]</f>
        <v>-8.8092619906724993E-18</v>
      </c>
      <c r="CQ554" s="10">
        <f>3/24000000*OO[[#This Row],[151 (07JUL1985 18:00:00)-Water Temperature (C)]]*OO[[#This Row],[93]]</f>
        <v>-2.08709870567625E-17</v>
      </c>
      <c r="CR554" s="10">
        <f>3/24000000*OO[[#This Row],[152 (07JUL1985 21:00:00)-Water Temperature (C)]]*OO[[#This Row],[94]]</f>
        <v>-4.6821470332224989E-17</v>
      </c>
      <c r="CS554" s="10">
        <f>3/24000000*OO[[#This Row],[153 (08JUL1985 00:00:00)-Water Temperature (C)]]*OO[[#This Row],[95]]</f>
        <v>-2.4774029366167499E-17</v>
      </c>
      <c r="CT554" s="10">
        <f>3/24000000*OO[[#This Row],[154 (08JUL1985 03:00:00)-Water Temperature (C)]]*OO[[#This Row],[96]]</f>
        <v>-8.8251105728124991E-18</v>
      </c>
      <c r="CU554" s="10">
        <f>3/24000000*OO[[#This Row],[155 (08JUL1985 06:00:00)-Water Temperature (C)]]*OO[[#This Row],[97]]</f>
        <v>1.6371416908281248E-14</v>
      </c>
      <c r="CV554" s="10">
        <f>3/24000000*OO[[#This Row],[156 (08JUL1985 09:00:00)-Water Temperature (C)]]*OO[[#This Row],[98]]</f>
        <v>1.7550840627249999E-13</v>
      </c>
      <c r="CW554" s="10">
        <f>3/24000000*OO[[#This Row],[157 (08JUL1985 12:00:00)-Water Temperature (C)]]*OO[[#This Row],[99]]</f>
        <v>5.7477235908174997E-13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0</v>
      </c>
      <c r="AN555" s="10">
        <f>3/24000000*OO[[#This Row],[96 (30JUN1985 21:00:00)-Water Temperature (C)]]*OO[[#This Row],[38]]</f>
        <v>0</v>
      </c>
      <c r="AO555" s="10">
        <f>3/24000000*OO[[#This Row],[97 (01JUL1985 00:00:00)-Water Temperature (C)]]*OO[[#This Row],[39]]</f>
        <v>0</v>
      </c>
      <c r="AP555" s="10">
        <f>3/24000000*OO[[#This Row],[98 (01JUL1985 03:00:00)-Water Temperature (C)]]*OO[[#This Row],[40]]</f>
        <v>0</v>
      </c>
      <c r="AQ555" s="10">
        <f>3/24000000*OO[[#This Row],[99 (01JUL1985 06:00:00)-Water Temperature (C)]]*OO[[#This Row],[41]]</f>
        <v>0</v>
      </c>
      <c r="AR555" s="10">
        <f>3/24000000*OO[[#This Row],[100 (01JUL1985 09:00:00)-Water Temperature (C)]]*OO[[#This Row],[42]]</f>
        <v>0</v>
      </c>
      <c r="AS555" s="10">
        <f>3/24000000*OO[[#This Row],[101 (01JUL1985 12:00:00)-Water Temperature (C)]]*OO[[#This Row],[43]]</f>
        <v>0</v>
      </c>
      <c r="AT555" s="10">
        <f>3/24000000*OO[[#This Row],[102 (01JUL1985 15:00:00)-Water Temperature (C)]]*OO[[#This Row],[44]]</f>
        <v>0</v>
      </c>
      <c r="AU555" s="10">
        <f>3/24000000*OO[[#This Row],[103 (01JUL1985 18:00:00)-Water Temperature (C)]]*OO[[#This Row],[45]]</f>
        <v>0</v>
      </c>
      <c r="AV555" s="10">
        <f>3/24000000*OO[[#This Row],[104 (01JUL1985 21:00:00)-Water Temperature (C)]]*OO[[#This Row],[46]]</f>
        <v>0</v>
      </c>
      <c r="AW555" s="10">
        <f>3/24000000*OO[[#This Row],[105 (02JUL1985 00:00:00)-Water Temperature (C)]]*OO[[#This Row],[47]]</f>
        <v>-1.1848255882687501E-42</v>
      </c>
      <c r="AX555" s="10">
        <f>3/24000000*OO[[#This Row],[106 (02JUL1985 03:00:00)-Water Temperature (C)]]*OO[[#This Row],[48]]</f>
        <v>-2.9729976979083744E-41</v>
      </c>
      <c r="AY555" s="10">
        <f>3/24000000*OO[[#This Row],[107 (02JUL1985 06:00:00)-Water Temperature (C)]]*OO[[#This Row],[49]]</f>
        <v>-1.1564387591141251E-39</v>
      </c>
      <c r="AZ555" s="10">
        <f>3/24000000*OO[[#This Row],[108 (02JUL1985 09:00:00)-Water Temperature (C)]]*OO[[#This Row],[50]]</f>
        <v>-1.9925870782617499E-38</v>
      </c>
      <c r="BA555" s="10">
        <f>3/24000000*OO[[#This Row],[109 (02JUL1985 12:00:00)-Water Temperature (C)]]*OO[[#This Row],[51]]</f>
        <v>-1.6833069225926247E-37</v>
      </c>
      <c r="BB555" s="10">
        <f>3/24000000*OO[[#This Row],[110 (02JUL1985 15:00:00)-Water Temperature (C)]]*OO[[#This Row],[52]]</f>
        <v>-5.5934455724399994E-36</v>
      </c>
      <c r="BC555" s="10">
        <f>3/24000000*OO[[#This Row],[111 (02JUL1985 18:00:00)-Water Temperature (C)]]*OO[[#This Row],[53]]</f>
        <v>-5.0259450304249998E-36</v>
      </c>
      <c r="BD555" s="10">
        <f>3/24000000*OO[[#This Row],[112 (02JUL1985 21:00:00)-Water Temperature (C)]]*OO[[#This Row],[54]]</f>
        <v>-3.15854890196875E-34</v>
      </c>
      <c r="BE555" s="10">
        <f>3/24000000*OO[[#This Row],[113 (03JUL1985 00:00:00)-Water Temperature (C)]]*OO[[#This Row],[55]]</f>
        <v>-4.9904456628487498E-33</v>
      </c>
      <c r="BF555" s="10">
        <f>3/24000000*OO[[#This Row],[114 (03JUL1985 03:00:00)-Water Temperature (C)]]*OO[[#This Row],[56]]</f>
        <v>-4.8629281522675005E-32</v>
      </c>
      <c r="BG555" s="10">
        <f>3/24000000*OO[[#This Row],[115 (03JUL1985 06:00:00)-Water Temperature (C)]]*OO[[#This Row],[57]]</f>
        <v>-4.1192820894999998E-31</v>
      </c>
      <c r="BH555" s="10">
        <f>3/24000000*OO[[#This Row],[116 (03JUL1985 09:00:00)-Water Temperature (C)]]*OO[[#This Row],[58]]</f>
        <v>-3.3079621367E-30</v>
      </c>
      <c r="BI555" s="10">
        <f>3/24000000*OO[[#This Row],[117 (03JUL1985 12:00:00)-Water Temperature (C)]]*OO[[#This Row],[59]]</f>
        <v>-2.090920232311875E-29</v>
      </c>
      <c r="BJ555" s="10">
        <f>3/24000000*OO[[#This Row],[118 (03JUL1985 15:00:00)-Water Temperature (C)]]*OO[[#This Row],[60]]</f>
        <v>-5.3327974717237503E-30</v>
      </c>
      <c r="BK555" s="10">
        <f>3/24000000*OO[[#This Row],[119 (03JUL1985 18:00:00)-Water Temperature (C)]]*OO[[#This Row],[61]]</f>
        <v>-1.3844178704649999E-29</v>
      </c>
      <c r="BL555" s="10">
        <f>3/24000000*OO[[#This Row],[120 (03JUL1985 21:00:00)-Water Temperature (C)]]*OO[[#This Row],[62]]</f>
        <v>-2.3715992730869995E-28</v>
      </c>
      <c r="BM555" s="10">
        <f>3/24000000*OO[[#This Row],[121 (04JUL1985 00:00:00)-Water Temperature (C)]]*OO[[#This Row],[63]]</f>
        <v>-1.4489823412383748E-27</v>
      </c>
      <c r="BN555" s="10">
        <f>3/24000000*OO[[#This Row],[122 (04JUL1985 03:00:00)-Water Temperature (C)]]*OO[[#This Row],[64]]</f>
        <v>-7.2331723296899994E-27</v>
      </c>
      <c r="BO555" s="10">
        <f>3/24000000*OO[[#This Row],[123 (04JUL1985 06:00:00)-Water Temperature (C)]]*OO[[#This Row],[65]]</f>
        <v>-4.4693635331125005E-26</v>
      </c>
      <c r="BP555" s="10">
        <f>3/24000000*OO[[#This Row],[124 (04JUL1985 09:00:00)-Water Temperature (C)]]*OO[[#This Row],[66]]</f>
        <v>-1.8378223620236251E-25</v>
      </c>
      <c r="BQ555" s="10">
        <f>3/24000000*OO[[#This Row],[125 (04JUL1985 12:00:00)-Water Temperature (C)]]*OO[[#This Row],[67]]</f>
        <v>-8.7582935675624992E-25</v>
      </c>
      <c r="BR555" s="10">
        <f>3/24000000*OO[[#This Row],[126 (04JUL1985 15:00:00)-Water Temperature (C)]]*OO[[#This Row],[68]]</f>
        <v>-1.142031128530875E-24</v>
      </c>
      <c r="BS555" s="10">
        <f>3/24000000*OO[[#This Row],[127 (04JUL1985 18:00:00)-Water Temperature (C)]]*OO[[#This Row],[69]]</f>
        <v>-6.25785489882E-24</v>
      </c>
      <c r="BT555" s="10">
        <f>3/24000000*OO[[#This Row],[128 (04JUL1985 21:00:00)-Water Temperature (C)]]*OO[[#This Row],[70]]</f>
        <v>-1.18710037449375E-23</v>
      </c>
      <c r="BU555" s="10">
        <f>3/24000000*OO[[#This Row],[129 (05JUL1985 00:00:00)-Water Temperature (C)]]*OO[[#This Row],[71]]</f>
        <v>-1.84032763293875E-23</v>
      </c>
      <c r="BV555" s="10">
        <f>3/24000000*OO[[#This Row],[130 (05JUL1985 03:00:00)-Water Temperature (C)]]*OO[[#This Row],[72]]</f>
        <v>-1.1631543972874999E-22</v>
      </c>
      <c r="BW555" s="10">
        <f>3/24000000*OO[[#This Row],[131 (05JUL1985 06:00:00)-Water Temperature (C)]]*OO[[#This Row],[73]]</f>
        <v>-2.021601654045E-22</v>
      </c>
      <c r="BX555" s="10">
        <f>3/24000000*OO[[#This Row],[132 (05JUL1985 09:00:00)-Water Temperature (C)]]*OO[[#This Row],[74]]</f>
        <v>-3.3598098277379999E-22</v>
      </c>
      <c r="BY555" s="10">
        <f>3/24000000*OO[[#This Row],[133 (05JUL1985 12:00:00)-Water Temperature (C)]]*OO[[#This Row],[75]]</f>
        <v>-1.468074884625E-22</v>
      </c>
      <c r="BZ555" s="10">
        <f>3/24000000*OO[[#This Row],[134 (05JUL1985 15:00:00)-Water Temperature (C)]]*OO[[#This Row],[76]]</f>
        <v>-1.4274563417400001E-21</v>
      </c>
      <c r="CA555" s="10">
        <f>3/24000000*OO[[#This Row],[135 (05JUL1985 18:00:00)-Water Temperature (C)]]*OO[[#This Row],[77]]</f>
        <v>-4.4988411028624989E-22</v>
      </c>
      <c r="CB555" s="10">
        <f>3/24000000*OO[[#This Row],[136 (05JUL1985 21:00:00)-Water Temperature (C)]]*OO[[#This Row],[78]]</f>
        <v>-1.1651057507912498E-20</v>
      </c>
      <c r="CC555" s="10">
        <f>3/24000000*OO[[#This Row],[137 (06JUL1985 00:00:00)-Water Temperature (C)]]*OO[[#This Row],[79]]</f>
        <v>-1.429270870611875E-20</v>
      </c>
      <c r="CD555" s="10">
        <f>3/24000000*OO[[#This Row],[138 (06JUL1985 03:00:00)-Water Temperature (C)]]*OO[[#This Row],[80]]</f>
        <v>-4.7680135816649995E-20</v>
      </c>
      <c r="CE555" s="10">
        <f>3/24000000*OO[[#This Row],[139 (06JUL1985 06:00:00)-Water Temperature (C)]]*OO[[#This Row],[81]]</f>
        <v>-2.0652435923437499E-21</v>
      </c>
      <c r="CF555" s="10">
        <f>3/24000000*OO[[#This Row],[140 (06JUL1985 09:00:00)-Water Temperature (C)]]*OO[[#This Row],[82]]</f>
        <v>-7.2980500892399997E-20</v>
      </c>
      <c r="CG555" s="10">
        <f>3/24000000*OO[[#This Row],[141 (06JUL1985 12:00:00)-Water Temperature (C)]]*OO[[#This Row],[83]]</f>
        <v>-6.2537882000299989E-20</v>
      </c>
      <c r="CH555" s="10">
        <f>3/24000000*OO[[#This Row],[142 (06JUL1985 15:00:00)-Water Temperature (C)]]*OO[[#This Row],[84]]</f>
        <v>-8.0965007615387505E-20</v>
      </c>
      <c r="CI555" s="10">
        <f>3/24000000*OO[[#This Row],[143 (06JUL1985 18:00:00)-Water Temperature (C)]]*OO[[#This Row],[85]]</f>
        <v>-1.9397434819139999E-19</v>
      </c>
      <c r="CJ555" s="10">
        <f>3/24000000*OO[[#This Row],[144 (06JUL1985 21:00:00)-Water Temperature (C)]]*OO[[#This Row],[86]]</f>
        <v>-5.7511462317712494E-19</v>
      </c>
      <c r="CK555" s="10">
        <f>3/24000000*OO[[#This Row],[145 (07JUL1985 00:00:00)-Water Temperature (C)]]*OO[[#This Row],[87]]</f>
        <v>-6.4000740242575001E-19</v>
      </c>
      <c r="CL555" s="10">
        <f>3/24000000*OO[[#This Row],[146 (07JUL1985 03:00:00)-Water Temperature (C)]]*OO[[#This Row],[88]]</f>
        <v>-2.5333489378906249E-18</v>
      </c>
      <c r="CM555" s="10">
        <f>3/24000000*OO[[#This Row],[147 (07JUL1985 06:00:00)-Water Temperature (C)]]*OO[[#This Row],[89]]</f>
        <v>-7.5911113325500002E-19</v>
      </c>
      <c r="CN555" s="10">
        <f>3/24000000*OO[[#This Row],[148 (07JUL1985 09:00:00)-Water Temperature (C)]]*OO[[#This Row],[90]]</f>
        <v>-6.0593593828074992E-19</v>
      </c>
      <c r="CO555" s="10">
        <f>3/24000000*OO[[#This Row],[149 (07JUL1985 12:00:00)-Water Temperature (C)]]*OO[[#This Row],[91]]</f>
        <v>-4.7613286638899994E-18</v>
      </c>
      <c r="CP555" s="10">
        <f>3/24000000*OO[[#This Row],[150 (07JUL1985 15:00:00)-Water Temperature (C)]]*OO[[#This Row],[92]]</f>
        <v>-3.0372323260398749E-18</v>
      </c>
      <c r="CQ555" s="10">
        <f>3/24000000*OO[[#This Row],[151 (07JUL1985 18:00:00)-Water Temperature (C)]]*OO[[#This Row],[93]]</f>
        <v>-9.1757576709749994E-18</v>
      </c>
      <c r="CR555" s="10">
        <f>3/24000000*OO[[#This Row],[152 (07JUL1985 21:00:00)-Water Temperature (C)]]*OO[[#This Row],[94]]</f>
        <v>-2.9023799379146254E-17</v>
      </c>
      <c r="CS555" s="10">
        <f>3/24000000*OO[[#This Row],[153 (08JUL1985 00:00:00)-Water Temperature (C)]]*OO[[#This Row],[95]]</f>
        <v>-2.6602838669947499E-17</v>
      </c>
      <c r="CT555" s="10">
        <f>3/24000000*OO[[#This Row],[154 (08JUL1985 03:00:00)-Water Temperature (C)]]*OO[[#This Row],[96]]</f>
        <v>-2.9854070324137499E-17</v>
      </c>
      <c r="CU555" s="10">
        <f>3/24000000*OO[[#This Row],[155 (08JUL1985 06:00:00)-Water Temperature (C)]]*OO[[#This Row],[97]]</f>
        <v>-1.8070634285643753E-17</v>
      </c>
      <c r="CV555" s="10">
        <f>3/24000000*OO[[#This Row],[156 (08JUL1985 09:00:00)-Water Temperature (C)]]*OO[[#This Row],[98]]</f>
        <v>-2.379468363285E-17</v>
      </c>
      <c r="CW555" s="10">
        <f>3/24000000*OO[[#This Row],[157 (08JUL1985 12:00:00)-Water Temperature (C)]]*OO[[#This Row],[99]]</f>
        <v>-4.8545004171899996E-17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0</v>
      </c>
      <c r="AM556" s="10">
        <f>3/24000000*OO[[#This Row],[95 (30JUN1985 18:00:00)-Water Temperature (C)]]*OO[[#This Row],[37]]</f>
        <v>0</v>
      </c>
      <c r="AN556" s="10">
        <f>3/24000000*OO[[#This Row],[96 (30JUN1985 21:00:00)-Water Temperature (C)]]*OO[[#This Row],[38]]</f>
        <v>0</v>
      </c>
      <c r="AO556" s="10">
        <f>3/24000000*OO[[#This Row],[97 (01JUL1985 00:00:00)-Water Temperature (C)]]*OO[[#This Row],[39]]</f>
        <v>0</v>
      </c>
      <c r="AP556" s="10">
        <f>3/24000000*OO[[#This Row],[98 (01JUL1985 03:00:00)-Water Temperature (C)]]*OO[[#This Row],[40]]</f>
        <v>0</v>
      </c>
      <c r="AQ556" s="10">
        <f>3/24000000*OO[[#This Row],[99 (01JUL1985 06:00:00)-Water Temperature (C)]]*OO[[#This Row],[41]]</f>
        <v>0</v>
      </c>
      <c r="AR556" s="10">
        <f>3/24000000*OO[[#This Row],[100 (01JUL1985 09:00:00)-Water Temperature (C)]]*OO[[#This Row],[42]]</f>
        <v>0</v>
      </c>
      <c r="AS556" s="10">
        <f>3/24000000*OO[[#This Row],[101 (01JUL1985 12:00:00)-Water Temperature (C)]]*OO[[#This Row],[43]]</f>
        <v>0</v>
      </c>
      <c r="AT556" s="10">
        <f>3/24000000*OO[[#This Row],[102 (01JUL1985 15:00:00)-Water Temperature (C)]]*OO[[#This Row],[44]]</f>
        <v>0</v>
      </c>
      <c r="AU556" s="10">
        <f>3/24000000*OO[[#This Row],[103 (01JUL1985 18:00:00)-Water Temperature (C)]]*OO[[#This Row],[45]]</f>
        <v>0</v>
      </c>
      <c r="AV556" s="10">
        <f>3/24000000*OO[[#This Row],[104 (01JUL1985 21:00:00)-Water Temperature (C)]]*OO[[#This Row],[46]]</f>
        <v>0</v>
      </c>
      <c r="AW556" s="10">
        <f>3/24000000*OO[[#This Row],[105 (02JUL1985 00:00:00)-Water Temperature (C)]]*OO[[#This Row],[47]]</f>
        <v>0</v>
      </c>
      <c r="AX556" s="10">
        <f>3/24000000*OO[[#This Row],[106 (02JUL1985 03:00:00)-Water Temperature (C)]]*OO[[#This Row],[48]]</f>
        <v>0</v>
      </c>
      <c r="AY556" s="10">
        <f>3/24000000*OO[[#This Row],[107 (02JUL1985 06:00:00)-Water Temperature (C)]]*OO[[#This Row],[49]]</f>
        <v>0</v>
      </c>
      <c r="AZ556" s="10">
        <f>3/24000000*OO[[#This Row],[108 (02JUL1985 09:00:00)-Water Temperature (C)]]*OO[[#This Row],[50]]</f>
        <v>0</v>
      </c>
      <c r="BA556" s="10">
        <f>3/24000000*OO[[#This Row],[109 (02JUL1985 12:00:00)-Water Temperature (C)]]*OO[[#This Row],[51]]</f>
        <v>0</v>
      </c>
      <c r="BB556" s="10">
        <f>3/24000000*OO[[#This Row],[110 (02JUL1985 15:00:00)-Water Temperature (C)]]*OO[[#This Row],[52]]</f>
        <v>0</v>
      </c>
      <c r="BC556" s="10">
        <f>3/24000000*OO[[#This Row],[111 (02JUL1985 18:00:00)-Water Temperature (C)]]*OO[[#This Row],[53]]</f>
        <v>0</v>
      </c>
      <c r="BD556" s="10">
        <f>3/24000000*OO[[#This Row],[112 (02JUL1985 21:00:00)-Water Temperature (C)]]*OO[[#This Row],[54]]</f>
        <v>0</v>
      </c>
      <c r="BE556" s="10">
        <f>3/24000000*OO[[#This Row],[113 (03JUL1985 00:00:00)-Water Temperature (C)]]*OO[[#This Row],[55]]</f>
        <v>0</v>
      </c>
      <c r="BF556" s="10">
        <f>3/24000000*OO[[#This Row],[114 (03JUL1985 03:00:00)-Water Temperature (C)]]*OO[[#This Row],[56]]</f>
        <v>0</v>
      </c>
      <c r="BG556" s="10">
        <f>3/24000000*OO[[#This Row],[115 (03JUL1985 06:00:00)-Water Temperature (C)]]*OO[[#This Row],[57]]</f>
        <v>0</v>
      </c>
      <c r="BH556" s="10">
        <f>3/24000000*OO[[#This Row],[116 (03JUL1985 09:00:00)-Water Temperature (C)]]*OO[[#This Row],[58]]</f>
        <v>0</v>
      </c>
      <c r="BI556" s="10">
        <f>3/24000000*OO[[#This Row],[117 (03JUL1985 12:00:00)-Water Temperature (C)]]*OO[[#This Row],[59]]</f>
        <v>0</v>
      </c>
      <c r="BJ556" s="10">
        <f>3/24000000*OO[[#This Row],[118 (03JUL1985 15:00:00)-Water Temperature (C)]]*OO[[#This Row],[60]]</f>
        <v>0</v>
      </c>
      <c r="BK556" s="10">
        <f>3/24000000*OO[[#This Row],[119 (03JUL1985 18:00:00)-Water Temperature (C)]]*OO[[#This Row],[61]]</f>
        <v>0</v>
      </c>
      <c r="BL556" s="10">
        <f>3/24000000*OO[[#This Row],[120 (03JUL1985 21:00:00)-Water Temperature (C)]]*OO[[#This Row],[62]]</f>
        <v>0</v>
      </c>
      <c r="BM556" s="10">
        <f>3/24000000*OO[[#This Row],[121 (04JUL1985 00:00:00)-Water Temperature (C)]]*OO[[#This Row],[63]]</f>
        <v>0</v>
      </c>
      <c r="BN556" s="10">
        <f>3/24000000*OO[[#This Row],[122 (04JUL1985 03:00:00)-Water Temperature (C)]]*OO[[#This Row],[64]]</f>
        <v>0</v>
      </c>
      <c r="BO556" s="10">
        <f>3/24000000*OO[[#This Row],[123 (04JUL1985 06:00:00)-Water Temperature (C)]]*OO[[#This Row],[65]]</f>
        <v>0</v>
      </c>
      <c r="BP556" s="10">
        <f>3/24000000*OO[[#This Row],[124 (04JUL1985 09:00:00)-Water Temperature (C)]]*OO[[#This Row],[66]]</f>
        <v>0</v>
      </c>
      <c r="BQ556" s="10">
        <f>3/24000000*OO[[#This Row],[125 (04JUL1985 12:00:00)-Water Temperature (C)]]*OO[[#This Row],[67]]</f>
        <v>0</v>
      </c>
      <c r="BR556" s="10">
        <f>3/24000000*OO[[#This Row],[126 (04JUL1985 15:00:00)-Water Temperature (C)]]*OO[[#This Row],[68]]</f>
        <v>0</v>
      </c>
      <c r="BS556" s="10">
        <f>3/24000000*OO[[#This Row],[127 (04JUL1985 18:00:00)-Water Temperature (C)]]*OO[[#This Row],[69]]</f>
        <v>0</v>
      </c>
      <c r="BT556" s="10">
        <f>3/24000000*OO[[#This Row],[128 (04JUL1985 21:00:00)-Water Temperature (C)]]*OO[[#This Row],[70]]</f>
        <v>0</v>
      </c>
      <c r="BU556" s="10">
        <f>3/24000000*OO[[#This Row],[129 (05JUL1985 00:00:00)-Water Temperature (C)]]*OO[[#This Row],[71]]</f>
        <v>0</v>
      </c>
      <c r="BV556" s="10">
        <f>3/24000000*OO[[#This Row],[130 (05JUL1985 03:00:00)-Water Temperature (C)]]*OO[[#This Row],[72]]</f>
        <v>0</v>
      </c>
      <c r="BW556" s="10">
        <f>3/24000000*OO[[#This Row],[131 (05JUL1985 06:00:00)-Water Temperature (C)]]*OO[[#This Row],[73]]</f>
        <v>0</v>
      </c>
      <c r="BX556" s="10">
        <f>3/24000000*OO[[#This Row],[132 (05JUL1985 09:00:00)-Water Temperature (C)]]*OO[[#This Row],[74]]</f>
        <v>0</v>
      </c>
      <c r="BY556" s="10">
        <f>3/24000000*OO[[#This Row],[133 (05JUL1985 12:00:00)-Water Temperature (C)]]*OO[[#This Row],[75]]</f>
        <v>0</v>
      </c>
      <c r="BZ556" s="10">
        <f>3/24000000*OO[[#This Row],[134 (05JUL1985 15:00:00)-Water Temperature (C)]]*OO[[#This Row],[76]]</f>
        <v>0</v>
      </c>
      <c r="CA556" s="10">
        <f>3/24000000*OO[[#This Row],[135 (05JUL1985 18:00:00)-Water Temperature (C)]]*OO[[#This Row],[77]]</f>
        <v>0</v>
      </c>
      <c r="CB556" s="10">
        <f>3/24000000*OO[[#This Row],[136 (05JUL1985 21:00:00)-Water Temperature (C)]]*OO[[#This Row],[78]]</f>
        <v>0</v>
      </c>
      <c r="CC556" s="10">
        <f>3/24000000*OO[[#This Row],[137 (06JUL1985 00:00:00)-Water Temperature (C)]]*OO[[#This Row],[79]]</f>
        <v>0</v>
      </c>
      <c r="CD556" s="10">
        <f>3/24000000*OO[[#This Row],[138 (06JUL1985 03:00:00)-Water Temperature (C)]]*OO[[#This Row],[80]]</f>
        <v>0</v>
      </c>
      <c r="CE556" s="10">
        <f>3/24000000*OO[[#This Row],[139 (06JUL1985 06:00:00)-Water Temperature (C)]]*OO[[#This Row],[81]]</f>
        <v>0</v>
      </c>
      <c r="CF556" s="10">
        <f>3/24000000*OO[[#This Row],[140 (06JUL1985 09:00:00)-Water Temperature (C)]]*OO[[#This Row],[82]]</f>
        <v>0</v>
      </c>
      <c r="CG556" s="10">
        <f>3/24000000*OO[[#This Row],[141 (06JUL1985 12:00:00)-Water Temperature (C)]]*OO[[#This Row],[83]]</f>
        <v>0</v>
      </c>
      <c r="CH556" s="10">
        <f>3/24000000*OO[[#This Row],[142 (06JUL1985 15:00:00)-Water Temperature (C)]]*OO[[#This Row],[84]]</f>
        <v>0</v>
      </c>
      <c r="CI556" s="10">
        <f>3/24000000*OO[[#This Row],[143 (06JUL1985 18:00:00)-Water Temperature (C)]]*OO[[#This Row],[85]]</f>
        <v>0</v>
      </c>
      <c r="CJ556" s="10">
        <f>3/24000000*OO[[#This Row],[144 (06JUL1985 21:00:00)-Water Temperature (C)]]*OO[[#This Row],[86]]</f>
        <v>0</v>
      </c>
      <c r="CK556" s="10">
        <f>3/24000000*OO[[#This Row],[145 (07JUL1985 00:00:00)-Water Temperature (C)]]*OO[[#This Row],[87]]</f>
        <v>0</v>
      </c>
      <c r="CL556" s="10">
        <f>3/24000000*OO[[#This Row],[146 (07JUL1985 03:00:00)-Water Temperature (C)]]*OO[[#This Row],[88]]</f>
        <v>0</v>
      </c>
      <c r="CM556" s="10">
        <f>3/24000000*OO[[#This Row],[147 (07JUL1985 06:00:00)-Water Temperature (C)]]*OO[[#This Row],[89]]</f>
        <v>0</v>
      </c>
      <c r="CN556" s="10">
        <f>3/24000000*OO[[#This Row],[148 (07JUL1985 09:00:00)-Water Temperature (C)]]*OO[[#This Row],[90]]</f>
        <v>0</v>
      </c>
      <c r="CO556" s="10">
        <f>3/24000000*OO[[#This Row],[149 (07JUL1985 12:00:00)-Water Temperature (C)]]*OO[[#This Row],[91]]</f>
        <v>0</v>
      </c>
      <c r="CP556" s="10">
        <f>3/24000000*OO[[#This Row],[150 (07JUL1985 15:00:00)-Water Temperature (C)]]*OO[[#This Row],[92]]</f>
        <v>0</v>
      </c>
      <c r="CQ556" s="10">
        <f>3/24000000*OO[[#This Row],[151 (07JUL1985 18:00:00)-Water Temperature (C)]]*OO[[#This Row],[93]]</f>
        <v>0</v>
      </c>
      <c r="CR556" s="10">
        <f>3/24000000*OO[[#This Row],[152 (07JUL1985 21:00:00)-Water Temperature (C)]]*OO[[#This Row],[94]]</f>
        <v>0</v>
      </c>
      <c r="CS556" s="10">
        <f>3/24000000*OO[[#This Row],[153 (08JUL1985 00:00:00)-Water Temperature (C)]]*OO[[#This Row],[95]]</f>
        <v>0</v>
      </c>
      <c r="CT556" s="10">
        <f>3/24000000*OO[[#This Row],[154 (08JUL1985 03:00:00)-Water Temperature (C)]]*OO[[#This Row],[96]]</f>
        <v>0</v>
      </c>
      <c r="CU556" s="10">
        <f>3/24000000*OO[[#This Row],[155 (08JUL1985 06:00:00)-Water Temperature (C)]]*OO[[#This Row],[97]]</f>
        <v>1.3626472328175E-16</v>
      </c>
      <c r="CV556" s="10">
        <f>3/24000000*OO[[#This Row],[156 (08JUL1985 09:00:00)-Water Temperature (C)]]*OO[[#This Row],[98]]</f>
        <v>4.2757166306812498E-15</v>
      </c>
      <c r="CW556" s="10">
        <f>3/24000000*OO[[#This Row],[157 (08JUL1985 12:00:00)-Water Temperature (C)]]*OO[[#This Row],[99]]</f>
        <v>2.2163905585057499E-14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0</v>
      </c>
      <c r="AN557" s="10">
        <f>3/24000000*OO[[#This Row],[96 (30JUN1985 21:00:00)-Water Temperature (C)]]*OO[[#This Row],[38]]</f>
        <v>0</v>
      </c>
      <c r="AO557" s="10">
        <f>3/24000000*OO[[#This Row],[97 (01JUL1985 00:00:00)-Water Temperature (C)]]*OO[[#This Row],[39]]</f>
        <v>0</v>
      </c>
      <c r="AP557" s="10">
        <f>3/24000000*OO[[#This Row],[98 (01JUL1985 03:00:00)-Water Temperature (C)]]*OO[[#This Row],[40]]</f>
        <v>0</v>
      </c>
      <c r="AQ557" s="10">
        <f>3/24000000*OO[[#This Row],[99 (01JUL1985 06:00:00)-Water Temperature (C)]]*OO[[#This Row],[41]]</f>
        <v>0</v>
      </c>
      <c r="AR557" s="10">
        <f>3/24000000*OO[[#This Row],[100 (01JUL1985 09:00:00)-Water Temperature (C)]]*OO[[#This Row],[42]]</f>
        <v>0</v>
      </c>
      <c r="AS557" s="10">
        <f>3/24000000*OO[[#This Row],[101 (01JUL1985 12:00:00)-Water Temperature (C)]]*OO[[#This Row],[43]]</f>
        <v>0</v>
      </c>
      <c r="AT557" s="10">
        <f>3/24000000*OO[[#This Row],[102 (01JUL1985 15:00:00)-Water Temperature (C)]]*OO[[#This Row],[44]]</f>
        <v>0</v>
      </c>
      <c r="AU557" s="10">
        <f>3/24000000*OO[[#This Row],[103 (01JUL1985 18:00:00)-Water Temperature (C)]]*OO[[#This Row],[45]]</f>
        <v>0</v>
      </c>
      <c r="AV557" s="10">
        <f>3/24000000*OO[[#This Row],[104 (01JUL1985 21:00:00)-Water Temperature (C)]]*OO[[#This Row],[46]]</f>
        <v>0</v>
      </c>
      <c r="AW557" s="10">
        <f>3/24000000*OO[[#This Row],[105 (02JUL1985 00:00:00)-Water Temperature (C)]]*OO[[#This Row],[47]]</f>
        <v>0</v>
      </c>
      <c r="AX557" s="10">
        <f>3/24000000*OO[[#This Row],[106 (02JUL1985 03:00:00)-Water Temperature (C)]]*OO[[#This Row],[48]]</f>
        <v>0</v>
      </c>
      <c r="AY557" s="10">
        <f>3/24000000*OO[[#This Row],[107 (02JUL1985 06:00:00)-Water Temperature (C)]]*OO[[#This Row],[49]]</f>
        <v>0</v>
      </c>
      <c r="AZ557" s="10">
        <f>3/24000000*OO[[#This Row],[108 (02JUL1985 09:00:00)-Water Temperature (C)]]*OO[[#This Row],[50]]</f>
        <v>0</v>
      </c>
      <c r="BA557" s="10">
        <f>3/24000000*OO[[#This Row],[109 (02JUL1985 12:00:00)-Water Temperature (C)]]*OO[[#This Row],[51]]</f>
        <v>0</v>
      </c>
      <c r="BB557" s="10">
        <f>3/24000000*OO[[#This Row],[110 (02JUL1985 15:00:00)-Water Temperature (C)]]*OO[[#This Row],[52]]</f>
        <v>0</v>
      </c>
      <c r="BC557" s="10">
        <f>3/24000000*OO[[#This Row],[111 (02JUL1985 18:00:00)-Water Temperature (C)]]*OO[[#This Row],[53]]</f>
        <v>0</v>
      </c>
      <c r="BD557" s="10">
        <f>3/24000000*OO[[#This Row],[112 (02JUL1985 21:00:00)-Water Temperature (C)]]*OO[[#This Row],[54]]</f>
        <v>0</v>
      </c>
      <c r="BE557" s="10">
        <f>3/24000000*OO[[#This Row],[113 (03JUL1985 00:00:00)-Water Temperature (C)]]*OO[[#This Row],[55]]</f>
        <v>0</v>
      </c>
      <c r="BF557" s="10">
        <f>3/24000000*OO[[#This Row],[114 (03JUL1985 03:00:00)-Water Temperature (C)]]*OO[[#This Row],[56]]</f>
        <v>0</v>
      </c>
      <c r="BG557" s="10">
        <f>3/24000000*OO[[#This Row],[115 (03JUL1985 06:00:00)-Water Temperature (C)]]*OO[[#This Row],[57]]</f>
        <v>0</v>
      </c>
      <c r="BH557" s="10">
        <f>3/24000000*OO[[#This Row],[116 (03JUL1985 09:00:00)-Water Temperature (C)]]*OO[[#This Row],[58]]</f>
        <v>0</v>
      </c>
      <c r="BI557" s="10">
        <f>3/24000000*OO[[#This Row],[117 (03JUL1985 12:00:00)-Water Temperature (C)]]*OO[[#This Row],[59]]</f>
        <v>0</v>
      </c>
      <c r="BJ557" s="10">
        <f>3/24000000*OO[[#This Row],[118 (03JUL1985 15:00:00)-Water Temperature (C)]]*OO[[#This Row],[60]]</f>
        <v>0</v>
      </c>
      <c r="BK557" s="10">
        <f>3/24000000*OO[[#This Row],[119 (03JUL1985 18:00:00)-Water Temperature (C)]]*OO[[#This Row],[61]]</f>
        <v>0</v>
      </c>
      <c r="BL557" s="10">
        <f>3/24000000*OO[[#This Row],[120 (03JUL1985 21:00:00)-Water Temperature (C)]]*OO[[#This Row],[62]]</f>
        <v>0</v>
      </c>
      <c r="BM557" s="10">
        <f>3/24000000*OO[[#This Row],[121 (04JUL1985 00:00:00)-Water Temperature (C)]]*OO[[#This Row],[63]]</f>
        <v>0</v>
      </c>
      <c r="BN557" s="10">
        <f>3/24000000*OO[[#This Row],[122 (04JUL1985 03:00:00)-Water Temperature (C)]]*OO[[#This Row],[64]]</f>
        <v>0</v>
      </c>
      <c r="BO557" s="10">
        <f>3/24000000*OO[[#This Row],[123 (04JUL1985 06:00:00)-Water Temperature (C)]]*OO[[#This Row],[65]]</f>
        <v>0</v>
      </c>
      <c r="BP557" s="10">
        <f>3/24000000*OO[[#This Row],[124 (04JUL1985 09:00:00)-Water Temperature (C)]]*OO[[#This Row],[66]]</f>
        <v>0</v>
      </c>
      <c r="BQ557" s="10">
        <f>3/24000000*OO[[#This Row],[125 (04JUL1985 12:00:00)-Water Temperature (C)]]*OO[[#This Row],[67]]</f>
        <v>0</v>
      </c>
      <c r="BR557" s="10">
        <f>3/24000000*OO[[#This Row],[126 (04JUL1985 15:00:00)-Water Temperature (C)]]*OO[[#This Row],[68]]</f>
        <v>0</v>
      </c>
      <c r="BS557" s="10">
        <f>3/24000000*OO[[#This Row],[127 (04JUL1985 18:00:00)-Water Temperature (C)]]*OO[[#This Row],[69]]</f>
        <v>0</v>
      </c>
      <c r="BT557" s="10">
        <f>3/24000000*OO[[#This Row],[128 (04JUL1985 21:00:00)-Water Temperature (C)]]*OO[[#This Row],[70]]</f>
        <v>0</v>
      </c>
      <c r="BU557" s="10">
        <f>3/24000000*OO[[#This Row],[129 (05JUL1985 00:00:00)-Water Temperature (C)]]*OO[[#This Row],[71]]</f>
        <v>0</v>
      </c>
      <c r="BV557" s="10">
        <f>3/24000000*OO[[#This Row],[130 (05JUL1985 03:00:00)-Water Temperature (C)]]*OO[[#This Row],[72]]</f>
        <v>0</v>
      </c>
      <c r="BW557" s="10">
        <f>3/24000000*OO[[#This Row],[131 (05JUL1985 06:00:00)-Water Temperature (C)]]*OO[[#This Row],[73]]</f>
        <v>0</v>
      </c>
      <c r="BX557" s="10">
        <f>3/24000000*OO[[#This Row],[132 (05JUL1985 09:00:00)-Water Temperature (C)]]*OO[[#This Row],[74]]</f>
        <v>0</v>
      </c>
      <c r="BY557" s="10">
        <f>3/24000000*OO[[#This Row],[133 (05JUL1985 12:00:00)-Water Temperature (C)]]*OO[[#This Row],[75]]</f>
        <v>0</v>
      </c>
      <c r="BZ557" s="10">
        <f>3/24000000*OO[[#This Row],[134 (05JUL1985 15:00:00)-Water Temperature (C)]]*OO[[#This Row],[76]]</f>
        <v>0</v>
      </c>
      <c r="CA557" s="10">
        <f>3/24000000*OO[[#This Row],[135 (05JUL1985 18:00:00)-Water Temperature (C)]]*OO[[#This Row],[77]]</f>
        <v>0</v>
      </c>
      <c r="CB557" s="10">
        <f>3/24000000*OO[[#This Row],[136 (05JUL1985 21:00:00)-Water Temperature (C)]]*OO[[#This Row],[78]]</f>
        <v>0</v>
      </c>
      <c r="CC557" s="10">
        <f>3/24000000*OO[[#This Row],[137 (06JUL1985 00:00:00)-Water Temperature (C)]]*OO[[#This Row],[79]]</f>
        <v>0</v>
      </c>
      <c r="CD557" s="10">
        <f>3/24000000*OO[[#This Row],[138 (06JUL1985 03:00:00)-Water Temperature (C)]]*OO[[#This Row],[80]]</f>
        <v>0</v>
      </c>
      <c r="CE557" s="10">
        <f>3/24000000*OO[[#This Row],[139 (06JUL1985 06:00:00)-Water Temperature (C)]]*OO[[#This Row],[81]]</f>
        <v>0</v>
      </c>
      <c r="CF557" s="10">
        <f>3/24000000*OO[[#This Row],[140 (06JUL1985 09:00:00)-Water Temperature (C)]]*OO[[#This Row],[82]]</f>
        <v>0</v>
      </c>
      <c r="CG557" s="10">
        <f>3/24000000*OO[[#This Row],[141 (06JUL1985 12:00:00)-Water Temperature (C)]]*OO[[#This Row],[83]]</f>
        <v>0</v>
      </c>
      <c r="CH557" s="10">
        <f>3/24000000*OO[[#This Row],[142 (06JUL1985 15:00:00)-Water Temperature (C)]]*OO[[#This Row],[84]]</f>
        <v>0</v>
      </c>
      <c r="CI557" s="10">
        <f>3/24000000*OO[[#This Row],[143 (06JUL1985 18:00:00)-Water Temperature (C)]]*OO[[#This Row],[85]]</f>
        <v>0</v>
      </c>
      <c r="CJ557" s="10">
        <f>3/24000000*OO[[#This Row],[144 (06JUL1985 21:00:00)-Water Temperature (C)]]*OO[[#This Row],[86]]</f>
        <v>0</v>
      </c>
      <c r="CK557" s="10">
        <f>3/24000000*OO[[#This Row],[145 (07JUL1985 00:00:00)-Water Temperature (C)]]*OO[[#This Row],[87]]</f>
        <v>0</v>
      </c>
      <c r="CL557" s="10">
        <f>3/24000000*OO[[#This Row],[146 (07JUL1985 03:00:00)-Water Temperature (C)]]*OO[[#This Row],[88]]</f>
        <v>0</v>
      </c>
      <c r="CM557" s="10">
        <f>3/24000000*OO[[#This Row],[147 (07JUL1985 06:00:00)-Water Temperature (C)]]*OO[[#This Row],[89]]</f>
        <v>0</v>
      </c>
      <c r="CN557" s="10">
        <f>3/24000000*OO[[#This Row],[148 (07JUL1985 09:00:00)-Water Temperature (C)]]*OO[[#This Row],[90]]</f>
        <v>0</v>
      </c>
      <c r="CO557" s="10">
        <f>3/24000000*OO[[#This Row],[149 (07JUL1985 12:00:00)-Water Temperature (C)]]*OO[[#This Row],[91]]</f>
        <v>0</v>
      </c>
      <c r="CP557" s="10">
        <f>3/24000000*OO[[#This Row],[150 (07JUL1985 15:00:00)-Water Temperature (C)]]*OO[[#This Row],[92]]</f>
        <v>0</v>
      </c>
      <c r="CQ557" s="10">
        <f>3/24000000*OO[[#This Row],[151 (07JUL1985 18:00:00)-Water Temperature (C)]]*OO[[#This Row],[93]]</f>
        <v>0</v>
      </c>
      <c r="CR557" s="10">
        <f>3/24000000*OO[[#This Row],[152 (07JUL1985 21:00:00)-Water Temperature (C)]]*OO[[#This Row],[94]]</f>
        <v>0</v>
      </c>
      <c r="CS557" s="10">
        <f>3/24000000*OO[[#This Row],[153 (08JUL1985 00:00:00)-Water Temperature (C)]]*OO[[#This Row],[95]]</f>
        <v>0</v>
      </c>
      <c r="CT557" s="10">
        <f>3/24000000*OO[[#This Row],[154 (08JUL1985 03:00:00)-Water Temperature (C)]]*OO[[#This Row],[96]]</f>
        <v>0</v>
      </c>
      <c r="CU557" s="10">
        <f>3/24000000*OO[[#This Row],[155 (08JUL1985 06:00:00)-Water Temperature (C)]]*OO[[#This Row],[97]]</f>
        <v>4.3182644456249997E-19</v>
      </c>
      <c r="CV557" s="10">
        <f>3/24000000*OO[[#This Row],[156 (08JUL1985 09:00:00)-Water Temperature (C)]]*OO[[#This Row],[98]]</f>
        <v>4.0517878934999996E-17</v>
      </c>
      <c r="CW557" s="10">
        <f>3/24000000*OO[[#This Row],[157 (08JUL1985 12:00:00)-Water Temperature (C)]]*OO[[#This Row],[99]]</f>
        <v>3.4083665741720002E-16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0</v>
      </c>
      <c r="AO558" s="10">
        <f>3/24000000*OO[[#This Row],[97 (01JUL1985 00:00:00)-Water Temperature (C)]]*OO[[#This Row],[39]]</f>
        <v>0</v>
      </c>
      <c r="AP558" s="10">
        <f>3/24000000*OO[[#This Row],[98 (01JUL1985 03:00:00)-Water Temperature (C)]]*OO[[#This Row],[40]]</f>
        <v>0</v>
      </c>
      <c r="AQ558" s="10">
        <f>3/24000000*OO[[#This Row],[99 (01JUL1985 06:00:00)-Water Temperature (C)]]*OO[[#This Row],[41]]</f>
        <v>0</v>
      </c>
      <c r="AR558" s="10">
        <f>3/24000000*OO[[#This Row],[100 (01JUL1985 09:00:00)-Water Temperature (C)]]*OO[[#This Row],[42]]</f>
        <v>0</v>
      </c>
      <c r="AS558" s="10">
        <f>3/24000000*OO[[#This Row],[101 (01JUL1985 12:00:00)-Water Temperature (C)]]*OO[[#This Row],[43]]</f>
        <v>0</v>
      </c>
      <c r="AT558" s="10">
        <f>3/24000000*OO[[#This Row],[102 (01JUL1985 15:00:00)-Water Temperature (C)]]*OO[[#This Row],[44]]</f>
        <v>0</v>
      </c>
      <c r="AU558" s="10">
        <f>3/24000000*OO[[#This Row],[103 (01JUL1985 18:00:00)-Water Temperature (C)]]*OO[[#This Row],[45]]</f>
        <v>0</v>
      </c>
      <c r="AV558" s="10">
        <f>3/24000000*OO[[#This Row],[104 (01JUL1985 21:00:00)-Water Temperature (C)]]*OO[[#This Row],[46]]</f>
        <v>0</v>
      </c>
      <c r="AW558" s="10">
        <f>3/24000000*OO[[#This Row],[105 (02JUL1985 00:00:00)-Water Temperature (C)]]*OO[[#This Row],[47]]</f>
        <v>0</v>
      </c>
      <c r="AX558" s="10">
        <f>3/24000000*OO[[#This Row],[106 (02JUL1985 03:00:00)-Water Temperature (C)]]*OO[[#This Row],[48]]</f>
        <v>0</v>
      </c>
      <c r="AY558" s="10">
        <f>3/24000000*OO[[#This Row],[107 (02JUL1985 06:00:00)-Water Temperature (C)]]*OO[[#This Row],[49]]</f>
        <v>0</v>
      </c>
      <c r="AZ558" s="10">
        <f>3/24000000*OO[[#This Row],[108 (02JUL1985 09:00:00)-Water Temperature (C)]]*OO[[#This Row],[50]]</f>
        <v>0</v>
      </c>
      <c r="BA558" s="10">
        <f>3/24000000*OO[[#This Row],[109 (02JUL1985 12:00:00)-Water Temperature (C)]]*OO[[#This Row],[51]]</f>
        <v>0</v>
      </c>
      <c r="BB558" s="10">
        <f>3/24000000*OO[[#This Row],[110 (02JUL1985 15:00:00)-Water Temperature (C)]]*OO[[#This Row],[52]]</f>
        <v>0</v>
      </c>
      <c r="BC558" s="10">
        <f>3/24000000*OO[[#This Row],[111 (02JUL1985 18:00:00)-Water Temperature (C)]]*OO[[#This Row],[53]]</f>
        <v>0</v>
      </c>
      <c r="BD558" s="10">
        <f>3/24000000*OO[[#This Row],[112 (02JUL1985 21:00:00)-Water Temperature (C)]]*OO[[#This Row],[54]]</f>
        <v>0</v>
      </c>
      <c r="BE558" s="10">
        <f>3/24000000*OO[[#This Row],[113 (03JUL1985 00:00:00)-Water Temperature (C)]]*OO[[#This Row],[55]]</f>
        <v>0</v>
      </c>
      <c r="BF558" s="10">
        <f>3/24000000*OO[[#This Row],[114 (03JUL1985 03:00:00)-Water Temperature (C)]]*OO[[#This Row],[56]]</f>
        <v>0</v>
      </c>
      <c r="BG558" s="10">
        <f>3/24000000*OO[[#This Row],[115 (03JUL1985 06:00:00)-Water Temperature (C)]]*OO[[#This Row],[57]]</f>
        <v>0</v>
      </c>
      <c r="BH558" s="10">
        <f>3/24000000*OO[[#This Row],[116 (03JUL1985 09:00:00)-Water Temperature (C)]]*OO[[#This Row],[58]]</f>
        <v>0</v>
      </c>
      <c r="BI558" s="10">
        <f>3/24000000*OO[[#This Row],[117 (03JUL1985 12:00:00)-Water Temperature (C)]]*OO[[#This Row],[59]]</f>
        <v>0</v>
      </c>
      <c r="BJ558" s="10">
        <f>3/24000000*OO[[#This Row],[118 (03JUL1985 15:00:00)-Water Temperature (C)]]*OO[[#This Row],[60]]</f>
        <v>0</v>
      </c>
      <c r="BK558" s="10">
        <f>3/24000000*OO[[#This Row],[119 (03JUL1985 18:00:00)-Water Temperature (C)]]*OO[[#This Row],[61]]</f>
        <v>0</v>
      </c>
      <c r="BL558" s="10">
        <f>3/24000000*OO[[#This Row],[120 (03JUL1985 21:00:00)-Water Temperature (C)]]*OO[[#This Row],[62]]</f>
        <v>0</v>
      </c>
      <c r="BM558" s="10">
        <f>3/24000000*OO[[#This Row],[121 (04JUL1985 00:00:00)-Water Temperature (C)]]*OO[[#This Row],[63]]</f>
        <v>0</v>
      </c>
      <c r="BN558" s="10">
        <f>3/24000000*OO[[#This Row],[122 (04JUL1985 03:00:00)-Water Temperature (C)]]*OO[[#This Row],[64]]</f>
        <v>0</v>
      </c>
      <c r="BO558" s="10">
        <f>3/24000000*OO[[#This Row],[123 (04JUL1985 06:00:00)-Water Temperature (C)]]*OO[[#This Row],[65]]</f>
        <v>0</v>
      </c>
      <c r="BP558" s="10">
        <f>3/24000000*OO[[#This Row],[124 (04JUL1985 09:00:00)-Water Temperature (C)]]*OO[[#This Row],[66]]</f>
        <v>0</v>
      </c>
      <c r="BQ558" s="10">
        <f>3/24000000*OO[[#This Row],[125 (04JUL1985 12:00:00)-Water Temperature (C)]]*OO[[#This Row],[67]]</f>
        <v>0</v>
      </c>
      <c r="BR558" s="10">
        <f>3/24000000*OO[[#This Row],[126 (04JUL1985 15:00:00)-Water Temperature (C)]]*OO[[#This Row],[68]]</f>
        <v>0</v>
      </c>
      <c r="BS558" s="10">
        <f>3/24000000*OO[[#This Row],[127 (04JUL1985 18:00:00)-Water Temperature (C)]]*OO[[#This Row],[69]]</f>
        <v>0</v>
      </c>
      <c r="BT558" s="10">
        <f>3/24000000*OO[[#This Row],[128 (04JUL1985 21:00:00)-Water Temperature (C)]]*OO[[#This Row],[70]]</f>
        <v>0</v>
      </c>
      <c r="BU558" s="10">
        <f>3/24000000*OO[[#This Row],[129 (05JUL1985 00:00:00)-Water Temperature (C)]]*OO[[#This Row],[71]]</f>
        <v>0</v>
      </c>
      <c r="BV558" s="10">
        <f>3/24000000*OO[[#This Row],[130 (05JUL1985 03:00:00)-Water Temperature (C)]]*OO[[#This Row],[72]]</f>
        <v>0</v>
      </c>
      <c r="BW558" s="10">
        <f>3/24000000*OO[[#This Row],[131 (05JUL1985 06:00:00)-Water Temperature (C)]]*OO[[#This Row],[73]]</f>
        <v>0</v>
      </c>
      <c r="BX558" s="10">
        <f>3/24000000*OO[[#This Row],[132 (05JUL1985 09:00:00)-Water Temperature (C)]]*OO[[#This Row],[74]]</f>
        <v>0</v>
      </c>
      <c r="BY558" s="10">
        <f>3/24000000*OO[[#This Row],[133 (05JUL1985 12:00:00)-Water Temperature (C)]]*OO[[#This Row],[75]]</f>
        <v>0</v>
      </c>
      <c r="BZ558" s="10">
        <f>3/24000000*OO[[#This Row],[134 (05JUL1985 15:00:00)-Water Temperature (C)]]*OO[[#This Row],[76]]</f>
        <v>0</v>
      </c>
      <c r="CA558" s="10">
        <f>3/24000000*OO[[#This Row],[135 (05JUL1985 18:00:00)-Water Temperature (C)]]*OO[[#This Row],[77]]</f>
        <v>0</v>
      </c>
      <c r="CB558" s="10">
        <f>3/24000000*OO[[#This Row],[136 (05JUL1985 21:00:00)-Water Temperature (C)]]*OO[[#This Row],[78]]</f>
        <v>0</v>
      </c>
      <c r="CC558" s="10">
        <f>3/24000000*OO[[#This Row],[137 (06JUL1985 00:00:00)-Water Temperature (C)]]*OO[[#This Row],[79]]</f>
        <v>0</v>
      </c>
      <c r="CD558" s="10">
        <f>3/24000000*OO[[#This Row],[138 (06JUL1985 03:00:00)-Water Temperature (C)]]*OO[[#This Row],[80]]</f>
        <v>0</v>
      </c>
      <c r="CE558" s="10">
        <f>3/24000000*OO[[#This Row],[139 (06JUL1985 06:00:00)-Water Temperature (C)]]*OO[[#This Row],[81]]</f>
        <v>0</v>
      </c>
      <c r="CF558" s="10">
        <f>3/24000000*OO[[#This Row],[140 (06JUL1985 09:00:00)-Water Temperature (C)]]*OO[[#This Row],[82]]</f>
        <v>0</v>
      </c>
      <c r="CG558" s="10">
        <f>3/24000000*OO[[#This Row],[141 (06JUL1985 12:00:00)-Water Temperature (C)]]*OO[[#This Row],[83]]</f>
        <v>0</v>
      </c>
      <c r="CH558" s="10">
        <f>3/24000000*OO[[#This Row],[142 (06JUL1985 15:00:00)-Water Temperature (C)]]*OO[[#This Row],[84]]</f>
        <v>0</v>
      </c>
      <c r="CI558" s="10">
        <f>3/24000000*OO[[#This Row],[143 (06JUL1985 18:00:00)-Water Temperature (C)]]*OO[[#This Row],[85]]</f>
        <v>0</v>
      </c>
      <c r="CJ558" s="10">
        <f>3/24000000*OO[[#This Row],[144 (06JUL1985 21:00:00)-Water Temperature (C)]]*OO[[#This Row],[86]]</f>
        <v>0</v>
      </c>
      <c r="CK558" s="10">
        <f>3/24000000*OO[[#This Row],[145 (07JUL1985 00:00:00)-Water Temperature (C)]]*OO[[#This Row],[87]]</f>
        <v>0</v>
      </c>
      <c r="CL558" s="10">
        <f>3/24000000*OO[[#This Row],[146 (07JUL1985 03:00:00)-Water Temperature (C)]]*OO[[#This Row],[88]]</f>
        <v>0</v>
      </c>
      <c r="CM558" s="10">
        <f>3/24000000*OO[[#This Row],[147 (07JUL1985 06:00:00)-Water Temperature (C)]]*OO[[#This Row],[89]]</f>
        <v>0</v>
      </c>
      <c r="CN558" s="10">
        <f>3/24000000*OO[[#This Row],[148 (07JUL1985 09:00:00)-Water Temperature (C)]]*OO[[#This Row],[90]]</f>
        <v>0</v>
      </c>
      <c r="CO558" s="10">
        <f>3/24000000*OO[[#This Row],[149 (07JUL1985 12:00:00)-Water Temperature (C)]]*OO[[#This Row],[91]]</f>
        <v>0</v>
      </c>
      <c r="CP558" s="10">
        <f>3/24000000*OO[[#This Row],[150 (07JUL1985 15:00:00)-Water Temperature (C)]]*OO[[#This Row],[92]]</f>
        <v>0</v>
      </c>
      <c r="CQ558" s="10">
        <f>3/24000000*OO[[#This Row],[151 (07JUL1985 18:00:00)-Water Temperature (C)]]*OO[[#This Row],[93]]</f>
        <v>0</v>
      </c>
      <c r="CR558" s="10">
        <f>3/24000000*OO[[#This Row],[152 (07JUL1985 21:00:00)-Water Temperature (C)]]*OO[[#This Row],[94]]</f>
        <v>0</v>
      </c>
      <c r="CS558" s="10">
        <f>3/24000000*OO[[#This Row],[153 (08JUL1985 00:00:00)-Water Temperature (C)]]*OO[[#This Row],[95]]</f>
        <v>0</v>
      </c>
      <c r="CT558" s="10">
        <f>3/24000000*OO[[#This Row],[154 (08JUL1985 03:00:00)-Water Temperature (C)]]*OO[[#This Row],[96]]</f>
        <v>0</v>
      </c>
      <c r="CU558" s="10">
        <f>3/24000000*OO[[#This Row],[155 (08JUL1985 06:00:00)-Water Temperature (C)]]*OO[[#This Row],[97]]</f>
        <v>-5.1946314209774997E-24</v>
      </c>
      <c r="CV558" s="10">
        <f>3/24000000*OO[[#This Row],[156 (08JUL1985 09:00:00)-Water Temperature (C)]]*OO[[#This Row],[98]]</f>
        <v>-1.3693308903487498E-22</v>
      </c>
      <c r="CW558" s="10">
        <f>3/24000000*OO[[#This Row],[157 (08JUL1985 12:00:00)-Water Temperature (C)]]*OO[[#This Row],[99]]</f>
        <v>-9.445938512260002E-22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0</v>
      </c>
      <c r="AQ559" s="10">
        <f>3/24000000*OO[[#This Row],[99 (01JUL1985 06:00:00)-Water Temperature (C)]]*OO[[#This Row],[41]]</f>
        <v>0</v>
      </c>
      <c r="AR559" s="10">
        <f>3/24000000*OO[[#This Row],[100 (01JUL1985 09:00:00)-Water Temperature (C)]]*OO[[#This Row],[42]]</f>
        <v>0</v>
      </c>
      <c r="AS559" s="10">
        <f>3/24000000*OO[[#This Row],[101 (01JUL1985 12:00:00)-Water Temperature (C)]]*OO[[#This Row],[43]]</f>
        <v>0</v>
      </c>
      <c r="AT559" s="10">
        <f>3/24000000*OO[[#This Row],[102 (01JUL1985 15:00:00)-Water Temperature (C)]]*OO[[#This Row],[44]]</f>
        <v>0</v>
      </c>
      <c r="AU559" s="10">
        <f>3/24000000*OO[[#This Row],[103 (01JUL1985 18:00:00)-Water Temperature (C)]]*OO[[#This Row],[45]]</f>
        <v>0</v>
      </c>
      <c r="AV559" s="10">
        <f>3/24000000*OO[[#This Row],[104 (01JUL1985 21:00:00)-Water Temperature (C)]]*OO[[#This Row],[46]]</f>
        <v>0</v>
      </c>
      <c r="AW559" s="10">
        <f>3/24000000*OO[[#This Row],[105 (02JUL1985 00:00:00)-Water Temperature (C)]]*OO[[#This Row],[47]]</f>
        <v>0</v>
      </c>
      <c r="AX559" s="10">
        <f>3/24000000*OO[[#This Row],[106 (02JUL1985 03:00:00)-Water Temperature (C)]]*OO[[#This Row],[48]]</f>
        <v>0</v>
      </c>
      <c r="AY559" s="10">
        <f>3/24000000*OO[[#This Row],[107 (02JUL1985 06:00:00)-Water Temperature (C)]]*OO[[#This Row],[49]]</f>
        <v>0</v>
      </c>
      <c r="AZ559" s="10">
        <f>3/24000000*OO[[#This Row],[108 (02JUL1985 09:00:00)-Water Temperature (C)]]*OO[[#This Row],[50]]</f>
        <v>0</v>
      </c>
      <c r="BA559" s="10">
        <f>3/24000000*OO[[#This Row],[109 (02JUL1985 12:00:00)-Water Temperature (C)]]*OO[[#This Row],[51]]</f>
        <v>0</v>
      </c>
      <c r="BB559" s="10">
        <f>3/24000000*OO[[#This Row],[110 (02JUL1985 15:00:00)-Water Temperature (C)]]*OO[[#This Row],[52]]</f>
        <v>0</v>
      </c>
      <c r="BC559" s="10">
        <f>3/24000000*OO[[#This Row],[111 (02JUL1985 18:00:00)-Water Temperature (C)]]*OO[[#This Row],[53]]</f>
        <v>0</v>
      </c>
      <c r="BD559" s="10">
        <f>3/24000000*OO[[#This Row],[112 (02JUL1985 21:00:00)-Water Temperature (C)]]*OO[[#This Row],[54]]</f>
        <v>0</v>
      </c>
      <c r="BE559" s="10">
        <f>3/24000000*OO[[#This Row],[113 (03JUL1985 00:00:00)-Water Temperature (C)]]*OO[[#This Row],[55]]</f>
        <v>0</v>
      </c>
      <c r="BF559" s="10">
        <f>3/24000000*OO[[#This Row],[114 (03JUL1985 03:00:00)-Water Temperature (C)]]*OO[[#This Row],[56]]</f>
        <v>0</v>
      </c>
      <c r="BG559" s="10">
        <f>3/24000000*OO[[#This Row],[115 (03JUL1985 06:00:00)-Water Temperature (C)]]*OO[[#This Row],[57]]</f>
        <v>0</v>
      </c>
      <c r="BH559" s="10">
        <f>3/24000000*OO[[#This Row],[116 (03JUL1985 09:00:00)-Water Temperature (C)]]*OO[[#This Row],[58]]</f>
        <v>0</v>
      </c>
      <c r="BI559" s="10">
        <f>3/24000000*OO[[#This Row],[117 (03JUL1985 12:00:00)-Water Temperature (C)]]*OO[[#This Row],[59]]</f>
        <v>0</v>
      </c>
      <c r="BJ559" s="10">
        <f>3/24000000*OO[[#This Row],[118 (03JUL1985 15:00:00)-Water Temperature (C)]]*OO[[#This Row],[60]]</f>
        <v>0</v>
      </c>
      <c r="BK559" s="10">
        <f>3/24000000*OO[[#This Row],[119 (03JUL1985 18:00:00)-Water Temperature (C)]]*OO[[#This Row],[61]]</f>
        <v>0</v>
      </c>
      <c r="BL559" s="10">
        <f>3/24000000*OO[[#This Row],[120 (03JUL1985 21:00:00)-Water Temperature (C)]]*OO[[#This Row],[62]]</f>
        <v>0</v>
      </c>
      <c r="BM559" s="10">
        <f>3/24000000*OO[[#This Row],[121 (04JUL1985 00:00:00)-Water Temperature (C)]]*OO[[#This Row],[63]]</f>
        <v>0</v>
      </c>
      <c r="BN559" s="10">
        <f>3/24000000*OO[[#This Row],[122 (04JUL1985 03:00:00)-Water Temperature (C)]]*OO[[#This Row],[64]]</f>
        <v>0</v>
      </c>
      <c r="BO559" s="10">
        <f>3/24000000*OO[[#This Row],[123 (04JUL1985 06:00:00)-Water Temperature (C)]]*OO[[#This Row],[65]]</f>
        <v>0</v>
      </c>
      <c r="BP559" s="10">
        <f>3/24000000*OO[[#This Row],[124 (04JUL1985 09:00:00)-Water Temperature (C)]]*OO[[#This Row],[66]]</f>
        <v>0</v>
      </c>
      <c r="BQ559" s="10">
        <f>3/24000000*OO[[#This Row],[125 (04JUL1985 12:00:00)-Water Temperature (C)]]*OO[[#This Row],[67]]</f>
        <v>0</v>
      </c>
      <c r="BR559" s="10">
        <f>3/24000000*OO[[#This Row],[126 (04JUL1985 15:00:00)-Water Temperature (C)]]*OO[[#This Row],[68]]</f>
        <v>0</v>
      </c>
      <c r="BS559" s="10">
        <f>3/24000000*OO[[#This Row],[127 (04JUL1985 18:00:00)-Water Temperature (C)]]*OO[[#This Row],[69]]</f>
        <v>0</v>
      </c>
      <c r="BT559" s="10">
        <f>3/24000000*OO[[#This Row],[128 (04JUL1985 21:00:00)-Water Temperature (C)]]*OO[[#This Row],[70]]</f>
        <v>0</v>
      </c>
      <c r="BU559" s="10">
        <f>3/24000000*OO[[#This Row],[129 (05JUL1985 00:00:00)-Water Temperature (C)]]*OO[[#This Row],[71]]</f>
        <v>0</v>
      </c>
      <c r="BV559" s="10">
        <f>3/24000000*OO[[#This Row],[130 (05JUL1985 03:00:00)-Water Temperature (C)]]*OO[[#This Row],[72]]</f>
        <v>0</v>
      </c>
      <c r="BW559" s="10">
        <f>3/24000000*OO[[#This Row],[131 (05JUL1985 06:00:00)-Water Temperature (C)]]*OO[[#This Row],[73]]</f>
        <v>0</v>
      </c>
      <c r="BX559" s="10">
        <f>3/24000000*OO[[#This Row],[132 (05JUL1985 09:00:00)-Water Temperature (C)]]*OO[[#This Row],[74]]</f>
        <v>0</v>
      </c>
      <c r="BY559" s="10">
        <f>3/24000000*OO[[#This Row],[133 (05JUL1985 12:00:00)-Water Temperature (C)]]*OO[[#This Row],[75]]</f>
        <v>0</v>
      </c>
      <c r="BZ559" s="10">
        <f>3/24000000*OO[[#This Row],[134 (05JUL1985 15:00:00)-Water Temperature (C)]]*OO[[#This Row],[76]]</f>
        <v>0</v>
      </c>
      <c r="CA559" s="10">
        <f>3/24000000*OO[[#This Row],[135 (05JUL1985 18:00:00)-Water Temperature (C)]]*OO[[#This Row],[77]]</f>
        <v>0</v>
      </c>
      <c r="CB559" s="10">
        <f>3/24000000*OO[[#This Row],[136 (05JUL1985 21:00:00)-Water Temperature (C)]]*OO[[#This Row],[78]]</f>
        <v>0</v>
      </c>
      <c r="CC559" s="10">
        <f>3/24000000*OO[[#This Row],[137 (06JUL1985 00:00:00)-Water Temperature (C)]]*OO[[#This Row],[79]]</f>
        <v>0</v>
      </c>
      <c r="CD559" s="10">
        <f>3/24000000*OO[[#This Row],[138 (06JUL1985 03:00:00)-Water Temperature (C)]]*OO[[#This Row],[80]]</f>
        <v>0</v>
      </c>
      <c r="CE559" s="10">
        <f>3/24000000*OO[[#This Row],[139 (06JUL1985 06:00:00)-Water Temperature (C)]]*OO[[#This Row],[81]]</f>
        <v>0</v>
      </c>
      <c r="CF559" s="10">
        <f>3/24000000*OO[[#This Row],[140 (06JUL1985 09:00:00)-Water Temperature (C)]]*OO[[#This Row],[82]]</f>
        <v>0</v>
      </c>
      <c r="CG559" s="10">
        <f>3/24000000*OO[[#This Row],[141 (06JUL1985 12:00:00)-Water Temperature (C)]]*OO[[#This Row],[83]]</f>
        <v>0</v>
      </c>
      <c r="CH559" s="10">
        <f>3/24000000*OO[[#This Row],[142 (06JUL1985 15:00:00)-Water Temperature (C)]]*OO[[#This Row],[84]]</f>
        <v>0</v>
      </c>
      <c r="CI559" s="10">
        <f>3/24000000*OO[[#This Row],[143 (06JUL1985 18:00:00)-Water Temperature (C)]]*OO[[#This Row],[85]]</f>
        <v>0</v>
      </c>
      <c r="CJ559" s="10">
        <f>3/24000000*OO[[#This Row],[144 (06JUL1985 21:00:00)-Water Temperature (C)]]*OO[[#This Row],[86]]</f>
        <v>0</v>
      </c>
      <c r="CK559" s="10">
        <f>3/24000000*OO[[#This Row],[145 (07JUL1985 00:00:00)-Water Temperature (C)]]*OO[[#This Row],[87]]</f>
        <v>0</v>
      </c>
      <c r="CL559" s="10">
        <f>3/24000000*OO[[#This Row],[146 (07JUL1985 03:00:00)-Water Temperature (C)]]*OO[[#This Row],[88]]</f>
        <v>0</v>
      </c>
      <c r="CM559" s="10">
        <f>3/24000000*OO[[#This Row],[147 (07JUL1985 06:00:00)-Water Temperature (C)]]*OO[[#This Row],[89]]</f>
        <v>0</v>
      </c>
      <c r="CN559" s="10">
        <f>3/24000000*OO[[#This Row],[148 (07JUL1985 09:00:00)-Water Temperature (C)]]*OO[[#This Row],[90]]</f>
        <v>0</v>
      </c>
      <c r="CO559" s="10">
        <f>3/24000000*OO[[#This Row],[149 (07JUL1985 12:00:00)-Water Temperature (C)]]*OO[[#This Row],[91]]</f>
        <v>0</v>
      </c>
      <c r="CP559" s="10">
        <f>3/24000000*OO[[#This Row],[150 (07JUL1985 15:00:00)-Water Temperature (C)]]*OO[[#This Row],[92]]</f>
        <v>0</v>
      </c>
      <c r="CQ559" s="10">
        <f>3/24000000*OO[[#This Row],[151 (07JUL1985 18:00:00)-Water Temperature (C)]]*OO[[#This Row],[93]]</f>
        <v>0</v>
      </c>
      <c r="CR559" s="10">
        <f>3/24000000*OO[[#This Row],[152 (07JUL1985 21:00:00)-Water Temperature (C)]]*OO[[#This Row],[94]]</f>
        <v>0</v>
      </c>
      <c r="CS559" s="10">
        <f>3/24000000*OO[[#This Row],[153 (08JUL1985 00:00:00)-Water Temperature (C)]]*OO[[#This Row],[95]]</f>
        <v>0</v>
      </c>
      <c r="CT559" s="10">
        <f>3/24000000*OO[[#This Row],[154 (08JUL1985 03:00:00)-Water Temperature (C)]]*OO[[#This Row],[96]]</f>
        <v>0</v>
      </c>
      <c r="CU559" s="10">
        <f>3/24000000*OO[[#This Row],[155 (08JUL1985 06:00:00)-Water Temperature (C)]]*OO[[#This Row],[97]]</f>
        <v>3.2877584336839994E-24</v>
      </c>
      <c r="CV559" s="10">
        <f>3/24000000*OO[[#This Row],[156 (08JUL1985 09:00:00)-Water Temperature (C)]]*OO[[#This Row],[98]]</f>
        <v>9.1604249594775007E-22</v>
      </c>
      <c r="CW559" s="10">
        <f>3/24000000*OO[[#This Row],[157 (08JUL1985 12:00:00)-Water Temperature (C)]]*OO[[#This Row],[99]]</f>
        <v>1.2379860129425E-20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0</v>
      </c>
      <c r="AR560" s="10">
        <f>3/24000000*OO[[#This Row],[100 (01JUL1985 09:00:00)-Water Temperature (C)]]*OO[[#This Row],[42]]</f>
        <v>0</v>
      </c>
      <c r="AS560" s="10">
        <f>3/24000000*OO[[#This Row],[101 (01JUL1985 12:00:00)-Water Temperature (C)]]*OO[[#This Row],[43]]</f>
        <v>0</v>
      </c>
      <c r="AT560" s="10">
        <f>3/24000000*OO[[#This Row],[102 (01JUL1985 15:00:00)-Water Temperature (C)]]*OO[[#This Row],[44]]</f>
        <v>0</v>
      </c>
      <c r="AU560" s="10">
        <f>3/24000000*OO[[#This Row],[103 (01JUL1985 18:00:00)-Water Temperature (C)]]*OO[[#This Row],[45]]</f>
        <v>0</v>
      </c>
      <c r="AV560" s="10">
        <f>3/24000000*OO[[#This Row],[104 (01JUL1985 21:00:00)-Water Temperature (C)]]*OO[[#This Row],[46]]</f>
        <v>0</v>
      </c>
      <c r="AW560" s="10">
        <f>3/24000000*OO[[#This Row],[105 (02JUL1985 00:00:00)-Water Temperature (C)]]*OO[[#This Row],[47]]</f>
        <v>0</v>
      </c>
      <c r="AX560" s="10">
        <f>3/24000000*OO[[#This Row],[106 (02JUL1985 03:00:00)-Water Temperature (C)]]*OO[[#This Row],[48]]</f>
        <v>0</v>
      </c>
      <c r="AY560" s="10">
        <f>3/24000000*OO[[#This Row],[107 (02JUL1985 06:00:00)-Water Temperature (C)]]*OO[[#This Row],[49]]</f>
        <v>0</v>
      </c>
      <c r="AZ560" s="10">
        <f>3/24000000*OO[[#This Row],[108 (02JUL1985 09:00:00)-Water Temperature (C)]]*OO[[#This Row],[50]]</f>
        <v>0</v>
      </c>
      <c r="BA560" s="10">
        <f>3/24000000*OO[[#This Row],[109 (02JUL1985 12:00:00)-Water Temperature (C)]]*OO[[#This Row],[51]]</f>
        <v>0</v>
      </c>
      <c r="BB560" s="10">
        <f>3/24000000*OO[[#This Row],[110 (02JUL1985 15:00:00)-Water Temperature (C)]]*OO[[#This Row],[52]]</f>
        <v>0</v>
      </c>
      <c r="BC560" s="10">
        <f>3/24000000*OO[[#This Row],[111 (02JUL1985 18:00:00)-Water Temperature (C)]]*OO[[#This Row],[53]]</f>
        <v>0</v>
      </c>
      <c r="BD560" s="10">
        <f>3/24000000*OO[[#This Row],[112 (02JUL1985 21:00:00)-Water Temperature (C)]]*OO[[#This Row],[54]]</f>
        <v>0</v>
      </c>
      <c r="BE560" s="10">
        <f>3/24000000*OO[[#This Row],[113 (03JUL1985 00:00:00)-Water Temperature (C)]]*OO[[#This Row],[55]]</f>
        <v>0</v>
      </c>
      <c r="BF560" s="10">
        <f>3/24000000*OO[[#This Row],[114 (03JUL1985 03:00:00)-Water Temperature (C)]]*OO[[#This Row],[56]]</f>
        <v>0</v>
      </c>
      <c r="BG560" s="10">
        <f>3/24000000*OO[[#This Row],[115 (03JUL1985 06:00:00)-Water Temperature (C)]]*OO[[#This Row],[57]]</f>
        <v>0</v>
      </c>
      <c r="BH560" s="10">
        <f>3/24000000*OO[[#This Row],[116 (03JUL1985 09:00:00)-Water Temperature (C)]]*OO[[#This Row],[58]]</f>
        <v>0</v>
      </c>
      <c r="BI560" s="10">
        <f>3/24000000*OO[[#This Row],[117 (03JUL1985 12:00:00)-Water Temperature (C)]]*OO[[#This Row],[59]]</f>
        <v>0</v>
      </c>
      <c r="BJ560" s="10">
        <f>3/24000000*OO[[#This Row],[118 (03JUL1985 15:00:00)-Water Temperature (C)]]*OO[[#This Row],[60]]</f>
        <v>0</v>
      </c>
      <c r="BK560" s="10">
        <f>3/24000000*OO[[#This Row],[119 (03JUL1985 18:00:00)-Water Temperature (C)]]*OO[[#This Row],[61]]</f>
        <v>0</v>
      </c>
      <c r="BL560" s="10">
        <f>3/24000000*OO[[#This Row],[120 (03JUL1985 21:00:00)-Water Temperature (C)]]*OO[[#This Row],[62]]</f>
        <v>0</v>
      </c>
      <c r="BM560" s="10">
        <f>3/24000000*OO[[#This Row],[121 (04JUL1985 00:00:00)-Water Temperature (C)]]*OO[[#This Row],[63]]</f>
        <v>0</v>
      </c>
      <c r="BN560" s="10">
        <f>3/24000000*OO[[#This Row],[122 (04JUL1985 03:00:00)-Water Temperature (C)]]*OO[[#This Row],[64]]</f>
        <v>0</v>
      </c>
      <c r="BO560" s="10">
        <f>3/24000000*OO[[#This Row],[123 (04JUL1985 06:00:00)-Water Temperature (C)]]*OO[[#This Row],[65]]</f>
        <v>0</v>
      </c>
      <c r="BP560" s="10">
        <f>3/24000000*OO[[#This Row],[124 (04JUL1985 09:00:00)-Water Temperature (C)]]*OO[[#This Row],[66]]</f>
        <v>0</v>
      </c>
      <c r="BQ560" s="10">
        <f>3/24000000*OO[[#This Row],[125 (04JUL1985 12:00:00)-Water Temperature (C)]]*OO[[#This Row],[67]]</f>
        <v>0</v>
      </c>
      <c r="BR560" s="10">
        <f>3/24000000*OO[[#This Row],[126 (04JUL1985 15:00:00)-Water Temperature (C)]]*OO[[#This Row],[68]]</f>
        <v>0</v>
      </c>
      <c r="BS560" s="10">
        <f>3/24000000*OO[[#This Row],[127 (04JUL1985 18:00:00)-Water Temperature (C)]]*OO[[#This Row],[69]]</f>
        <v>0</v>
      </c>
      <c r="BT560" s="10">
        <f>3/24000000*OO[[#This Row],[128 (04JUL1985 21:00:00)-Water Temperature (C)]]*OO[[#This Row],[70]]</f>
        <v>0</v>
      </c>
      <c r="BU560" s="10">
        <f>3/24000000*OO[[#This Row],[129 (05JUL1985 00:00:00)-Water Temperature (C)]]*OO[[#This Row],[71]]</f>
        <v>0</v>
      </c>
      <c r="BV560" s="10">
        <f>3/24000000*OO[[#This Row],[130 (05JUL1985 03:00:00)-Water Temperature (C)]]*OO[[#This Row],[72]]</f>
        <v>0</v>
      </c>
      <c r="BW560" s="10">
        <f>3/24000000*OO[[#This Row],[131 (05JUL1985 06:00:00)-Water Temperature (C)]]*OO[[#This Row],[73]]</f>
        <v>0</v>
      </c>
      <c r="BX560" s="10">
        <f>3/24000000*OO[[#This Row],[132 (05JUL1985 09:00:00)-Water Temperature (C)]]*OO[[#This Row],[74]]</f>
        <v>0</v>
      </c>
      <c r="BY560" s="10">
        <f>3/24000000*OO[[#This Row],[133 (05JUL1985 12:00:00)-Water Temperature (C)]]*OO[[#This Row],[75]]</f>
        <v>0</v>
      </c>
      <c r="BZ560" s="10">
        <f>3/24000000*OO[[#This Row],[134 (05JUL1985 15:00:00)-Water Temperature (C)]]*OO[[#This Row],[76]]</f>
        <v>0</v>
      </c>
      <c r="CA560" s="10">
        <f>3/24000000*OO[[#This Row],[135 (05JUL1985 18:00:00)-Water Temperature (C)]]*OO[[#This Row],[77]]</f>
        <v>0</v>
      </c>
      <c r="CB560" s="10">
        <f>3/24000000*OO[[#This Row],[136 (05JUL1985 21:00:00)-Water Temperature (C)]]*OO[[#This Row],[78]]</f>
        <v>0</v>
      </c>
      <c r="CC560" s="10">
        <f>3/24000000*OO[[#This Row],[137 (06JUL1985 00:00:00)-Water Temperature (C)]]*OO[[#This Row],[79]]</f>
        <v>0</v>
      </c>
      <c r="CD560" s="10">
        <f>3/24000000*OO[[#This Row],[138 (06JUL1985 03:00:00)-Water Temperature (C)]]*OO[[#This Row],[80]]</f>
        <v>0</v>
      </c>
      <c r="CE560" s="10">
        <f>3/24000000*OO[[#This Row],[139 (06JUL1985 06:00:00)-Water Temperature (C)]]*OO[[#This Row],[81]]</f>
        <v>0</v>
      </c>
      <c r="CF560" s="10">
        <f>3/24000000*OO[[#This Row],[140 (06JUL1985 09:00:00)-Water Temperature (C)]]*OO[[#This Row],[82]]</f>
        <v>0</v>
      </c>
      <c r="CG560" s="10">
        <f>3/24000000*OO[[#This Row],[141 (06JUL1985 12:00:00)-Water Temperature (C)]]*OO[[#This Row],[83]]</f>
        <v>0</v>
      </c>
      <c r="CH560" s="10">
        <f>3/24000000*OO[[#This Row],[142 (06JUL1985 15:00:00)-Water Temperature (C)]]*OO[[#This Row],[84]]</f>
        <v>0</v>
      </c>
      <c r="CI560" s="10">
        <f>3/24000000*OO[[#This Row],[143 (06JUL1985 18:00:00)-Water Temperature (C)]]*OO[[#This Row],[85]]</f>
        <v>0</v>
      </c>
      <c r="CJ560" s="10">
        <f>3/24000000*OO[[#This Row],[144 (06JUL1985 21:00:00)-Water Temperature (C)]]*OO[[#This Row],[86]]</f>
        <v>0</v>
      </c>
      <c r="CK560" s="10">
        <f>3/24000000*OO[[#This Row],[145 (07JUL1985 00:00:00)-Water Temperature (C)]]*OO[[#This Row],[87]]</f>
        <v>0</v>
      </c>
      <c r="CL560" s="10">
        <f>3/24000000*OO[[#This Row],[146 (07JUL1985 03:00:00)-Water Temperature (C)]]*OO[[#This Row],[88]]</f>
        <v>0</v>
      </c>
      <c r="CM560" s="10">
        <f>3/24000000*OO[[#This Row],[147 (07JUL1985 06:00:00)-Water Temperature (C)]]*OO[[#This Row],[89]]</f>
        <v>0</v>
      </c>
      <c r="CN560" s="10">
        <f>3/24000000*OO[[#This Row],[148 (07JUL1985 09:00:00)-Water Temperature (C)]]*OO[[#This Row],[90]]</f>
        <v>0</v>
      </c>
      <c r="CO560" s="10">
        <f>3/24000000*OO[[#This Row],[149 (07JUL1985 12:00:00)-Water Temperature (C)]]*OO[[#This Row],[91]]</f>
        <v>0</v>
      </c>
      <c r="CP560" s="10">
        <f>3/24000000*OO[[#This Row],[150 (07JUL1985 15:00:00)-Water Temperature (C)]]*OO[[#This Row],[92]]</f>
        <v>0</v>
      </c>
      <c r="CQ560" s="10">
        <f>3/24000000*OO[[#This Row],[151 (07JUL1985 18:00:00)-Water Temperature (C)]]*OO[[#This Row],[93]]</f>
        <v>0</v>
      </c>
      <c r="CR560" s="10">
        <f>3/24000000*OO[[#This Row],[152 (07JUL1985 21:00:00)-Water Temperature (C)]]*OO[[#This Row],[94]]</f>
        <v>0</v>
      </c>
      <c r="CS560" s="10">
        <f>3/24000000*OO[[#This Row],[153 (08JUL1985 00:00:00)-Water Temperature (C)]]*OO[[#This Row],[95]]</f>
        <v>0</v>
      </c>
      <c r="CT560" s="10">
        <f>3/24000000*OO[[#This Row],[154 (08JUL1985 03:00:00)-Water Temperature (C)]]*OO[[#This Row],[96]]</f>
        <v>0</v>
      </c>
      <c r="CU560" s="10">
        <f>3/24000000*OO[[#This Row],[155 (08JUL1985 06:00:00)-Water Temperature (C)]]*OO[[#This Row],[97]]</f>
        <v>2.8604296472989994E-26</v>
      </c>
      <c r="CV560" s="10">
        <f>3/24000000*OO[[#This Row],[156 (08JUL1985 09:00:00)-Water Temperature (C)]]*OO[[#This Row],[98]]</f>
        <v>2.4138779645452499E-23</v>
      </c>
      <c r="CW560" s="10">
        <f>3/24000000*OO[[#This Row],[157 (08JUL1985 12:00:00)-Water Temperature (C)]]*OO[[#This Row],[99]]</f>
        <v>5.3526395604475002E-22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0</v>
      </c>
      <c r="CJ561" s="10">
        <f>3/24000000*OO[[#This Row],[144 (06JUL1985 21:00:00)-Water Temperature (C)]]*OO[[#This Row],[86]]</f>
        <v>0</v>
      </c>
      <c r="CK561" s="10">
        <f>3/24000000*OO[[#This Row],[145 (07JUL1985 00:00:00)-Water Temperature (C)]]*OO[[#This Row],[87]]</f>
        <v>0</v>
      </c>
      <c r="CL561" s="10">
        <f>3/24000000*OO[[#This Row],[146 (07JUL1985 03:00:00)-Water Temperature (C)]]*OO[[#This Row],[88]]</f>
        <v>0</v>
      </c>
      <c r="CM561" s="10">
        <f>3/24000000*OO[[#This Row],[147 (07JUL1985 06:00:00)-Water Temperature (C)]]*OO[[#This Row],[89]]</f>
        <v>0</v>
      </c>
      <c r="CN561" s="10">
        <f>3/24000000*OO[[#This Row],[148 (07JUL1985 09:00:00)-Water Temperature (C)]]*OO[[#This Row],[90]]</f>
        <v>0</v>
      </c>
      <c r="CO561" s="10">
        <f>3/24000000*OO[[#This Row],[149 (07JUL1985 12:00:00)-Water Temperature (C)]]*OO[[#This Row],[91]]</f>
        <v>0</v>
      </c>
      <c r="CP561" s="10">
        <f>3/24000000*OO[[#This Row],[150 (07JUL1985 15:00:00)-Water Temperature (C)]]*OO[[#This Row],[92]]</f>
        <v>0</v>
      </c>
      <c r="CQ561" s="10">
        <f>3/24000000*OO[[#This Row],[151 (07JUL1985 18:00:00)-Water Temperature (C)]]*OO[[#This Row],[93]]</f>
        <v>0</v>
      </c>
      <c r="CR561" s="10">
        <f>3/24000000*OO[[#This Row],[152 (07JUL1985 21:00:00)-Water Temperature (C)]]*OO[[#This Row],[94]]</f>
        <v>0</v>
      </c>
      <c r="CS561" s="10">
        <f>3/24000000*OO[[#This Row],[153 (08JUL1985 00:00:00)-Water Temperature (C)]]*OO[[#This Row],[95]]</f>
        <v>0</v>
      </c>
      <c r="CT561" s="10">
        <f>3/24000000*OO[[#This Row],[154 (08JUL1985 03:00:00)-Water Temperature (C)]]*OO[[#This Row],[96]]</f>
        <v>0</v>
      </c>
      <c r="CU561" s="10">
        <f>3/24000000*OO[[#This Row],[155 (08JUL1985 06:00:00)-Water Temperature (C)]]*OO[[#This Row],[97]]</f>
        <v>-1.7299832219177498E-31</v>
      </c>
      <c r="CV561" s="10">
        <f>3/24000000*OO[[#This Row],[156 (08JUL1985 09:00:00)-Water Temperature (C)]]*OO[[#This Row],[98]]</f>
        <v>-2.4048267005075002E-29</v>
      </c>
      <c r="CW561" s="10">
        <f>3/24000000*OO[[#This Row],[157 (08JUL1985 12:00:00)-Water Temperature (C)]]*OO[[#This Row],[99]]</f>
        <v>-2.7356166942677498E-29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0</v>
      </c>
      <c r="CJ562" s="10">
        <f>3/24000000*OO[[#This Row],[144 (06JUL1985 21:00:00)-Water Temperature (C)]]*OO[[#This Row],[86]]</f>
        <v>0</v>
      </c>
      <c r="CK562" s="10">
        <f>3/24000000*OO[[#This Row],[145 (07JUL1985 00:00:00)-Water Temperature (C)]]*OO[[#This Row],[87]]</f>
        <v>0</v>
      </c>
      <c r="CL562" s="10">
        <f>3/24000000*OO[[#This Row],[146 (07JUL1985 03:00:00)-Water Temperature (C)]]*OO[[#This Row],[88]]</f>
        <v>0</v>
      </c>
      <c r="CM562" s="10">
        <f>3/24000000*OO[[#This Row],[147 (07JUL1985 06:00:00)-Water Temperature (C)]]*OO[[#This Row],[89]]</f>
        <v>0</v>
      </c>
      <c r="CN562" s="10">
        <f>3/24000000*OO[[#This Row],[148 (07JUL1985 09:00:00)-Water Temperature (C)]]*OO[[#This Row],[90]]</f>
        <v>0</v>
      </c>
      <c r="CO562" s="10">
        <f>3/24000000*OO[[#This Row],[149 (07JUL1985 12:00:00)-Water Temperature (C)]]*OO[[#This Row],[91]]</f>
        <v>0</v>
      </c>
      <c r="CP562" s="10">
        <f>3/24000000*OO[[#This Row],[150 (07JUL1985 15:00:00)-Water Temperature (C)]]*OO[[#This Row],[92]]</f>
        <v>0</v>
      </c>
      <c r="CQ562" s="10">
        <f>3/24000000*OO[[#This Row],[151 (07JUL1985 18:00:00)-Water Temperature (C)]]*OO[[#This Row],[93]]</f>
        <v>0</v>
      </c>
      <c r="CR562" s="10">
        <f>3/24000000*OO[[#This Row],[152 (07JUL1985 21:00:00)-Water Temperature (C)]]*OO[[#This Row],[94]]</f>
        <v>0</v>
      </c>
      <c r="CS562" s="10">
        <f>3/24000000*OO[[#This Row],[153 (08JUL1985 00:00:00)-Water Temperature (C)]]*OO[[#This Row],[95]]</f>
        <v>0</v>
      </c>
      <c r="CT562" s="10">
        <f>3/24000000*OO[[#This Row],[154 (08JUL1985 03:00:00)-Water Temperature (C)]]*OO[[#This Row],[96]]</f>
        <v>0</v>
      </c>
      <c r="CU562" s="10">
        <f>3/24000000*OO[[#This Row],[155 (08JUL1985 06:00:00)-Water Temperature (C)]]*OO[[#This Row],[97]]</f>
        <v>-1.5471536734829999E-33</v>
      </c>
      <c r="CV562" s="10">
        <f>3/24000000*OO[[#This Row],[156 (08JUL1985 09:00:00)-Water Temperature (C)]]*OO[[#This Row],[98]]</f>
        <v>-1.2962288276886248E-30</v>
      </c>
      <c r="CW562" s="10">
        <f>3/24000000*OO[[#This Row],[157 (08JUL1985 12:00:00)-Water Temperature (C)]]*OO[[#This Row],[99]]</f>
        <v>-4.6047388709025E-29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0</v>
      </c>
      <c r="CL563" s="10">
        <f>3/24000000*OO[[#This Row],[146 (07JUL1985 03:00:00)-Water Temperature (C)]]*OO[[#This Row],[88]]</f>
        <v>0</v>
      </c>
      <c r="CM563" s="10">
        <f>3/24000000*OO[[#This Row],[147 (07JUL1985 06:00:00)-Water Temperature (C)]]*OO[[#This Row],[89]]</f>
        <v>0</v>
      </c>
      <c r="CN563" s="10">
        <f>3/24000000*OO[[#This Row],[148 (07JUL1985 09:00:00)-Water Temperature (C)]]*OO[[#This Row],[90]]</f>
        <v>0</v>
      </c>
      <c r="CO563" s="10">
        <f>3/24000000*OO[[#This Row],[149 (07JUL1985 12:00:00)-Water Temperature (C)]]*OO[[#This Row],[91]]</f>
        <v>0</v>
      </c>
      <c r="CP563" s="10">
        <f>3/24000000*OO[[#This Row],[150 (07JUL1985 15:00:00)-Water Temperature (C)]]*OO[[#This Row],[92]]</f>
        <v>0</v>
      </c>
      <c r="CQ563" s="10">
        <f>3/24000000*OO[[#This Row],[151 (07JUL1985 18:00:00)-Water Temperature (C)]]*OO[[#This Row],[93]]</f>
        <v>0</v>
      </c>
      <c r="CR563" s="10">
        <f>3/24000000*OO[[#This Row],[152 (07JUL1985 21:00:00)-Water Temperature (C)]]*OO[[#This Row],[94]]</f>
        <v>0</v>
      </c>
      <c r="CS563" s="10">
        <f>3/24000000*OO[[#This Row],[153 (08JUL1985 00:00:00)-Water Temperature (C)]]*OO[[#This Row],[95]]</f>
        <v>0</v>
      </c>
      <c r="CT563" s="10">
        <f>3/24000000*OO[[#This Row],[154 (08JUL1985 03:00:00)-Water Temperature (C)]]*OO[[#This Row],[96]]</f>
        <v>0</v>
      </c>
      <c r="CU563" s="10">
        <f>3/24000000*OO[[#This Row],[155 (08JUL1985 06:00:00)-Water Temperature (C)]]*OO[[#This Row],[97]]</f>
        <v>0</v>
      </c>
      <c r="CV563" s="10">
        <f>3/24000000*OO[[#This Row],[156 (08JUL1985 09:00:00)-Water Temperature (C)]]*OO[[#This Row],[98]]</f>
        <v>0</v>
      </c>
      <c r="CW563" s="10">
        <f>3/24000000*OO[[#This Row],[157 (08JUL1985 12:00:00)-Water Temperature (C)]]*OO[[#This Row],[99]]</f>
        <v>0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0</v>
      </c>
      <c r="CL564" s="10">
        <f>3/24000000*OO[[#This Row],[146 (07JUL1985 03:00:00)-Water Temperature (C)]]*OO[[#This Row],[88]]</f>
        <v>0</v>
      </c>
      <c r="CM564" s="10">
        <f>3/24000000*OO[[#This Row],[147 (07JUL1985 06:00:00)-Water Temperature (C)]]*OO[[#This Row],[89]]</f>
        <v>0</v>
      </c>
      <c r="CN564" s="10">
        <f>3/24000000*OO[[#This Row],[148 (07JUL1985 09:00:00)-Water Temperature (C)]]*OO[[#This Row],[90]]</f>
        <v>0</v>
      </c>
      <c r="CO564" s="10">
        <f>3/24000000*OO[[#This Row],[149 (07JUL1985 12:00:00)-Water Temperature (C)]]*OO[[#This Row],[91]]</f>
        <v>0</v>
      </c>
      <c r="CP564" s="10">
        <f>3/24000000*OO[[#This Row],[150 (07JUL1985 15:00:00)-Water Temperature (C)]]*OO[[#This Row],[92]]</f>
        <v>0</v>
      </c>
      <c r="CQ564" s="10">
        <f>3/24000000*OO[[#This Row],[151 (07JUL1985 18:00:00)-Water Temperature (C)]]*OO[[#This Row],[93]]</f>
        <v>0</v>
      </c>
      <c r="CR564" s="10">
        <f>3/24000000*OO[[#This Row],[152 (07JUL1985 21:00:00)-Water Temperature (C)]]*OO[[#This Row],[94]]</f>
        <v>0</v>
      </c>
      <c r="CS564" s="10">
        <f>3/24000000*OO[[#This Row],[153 (08JUL1985 00:00:00)-Water Temperature (C)]]*OO[[#This Row],[95]]</f>
        <v>0</v>
      </c>
      <c r="CT564" s="10">
        <f>3/24000000*OO[[#This Row],[154 (08JUL1985 03:00:00)-Water Temperature (C)]]*OO[[#This Row],[96]]</f>
        <v>0</v>
      </c>
      <c r="CU564" s="10">
        <f>3/24000000*OO[[#This Row],[155 (08JUL1985 06:00:00)-Water Temperature (C)]]*OO[[#This Row],[97]]</f>
        <v>0</v>
      </c>
      <c r="CV564" s="10">
        <f>3/24000000*OO[[#This Row],[156 (08JUL1985 09:00:00)-Water Temperature (C)]]*OO[[#This Row],[98]]</f>
        <v>0</v>
      </c>
      <c r="CW564" s="10">
        <f>3/24000000*OO[[#This Row],[157 (08JUL1985 12:00:00)-Water Temperature (C)]]*OO[[#This Row],[99]]</f>
        <v>0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0</v>
      </c>
      <c r="CM565" s="10">
        <f>3/24000000*OO[[#This Row],[147 (07JUL1985 06:00:00)-Water Temperature (C)]]*OO[[#This Row],[89]]</f>
        <v>0</v>
      </c>
      <c r="CN565" s="10">
        <f>3/24000000*OO[[#This Row],[148 (07JUL1985 09:00:00)-Water Temperature (C)]]*OO[[#This Row],[90]]</f>
        <v>0</v>
      </c>
      <c r="CO565" s="10">
        <f>3/24000000*OO[[#This Row],[149 (07JUL1985 12:00:00)-Water Temperature (C)]]*OO[[#This Row],[91]]</f>
        <v>0</v>
      </c>
      <c r="CP565" s="10">
        <f>3/24000000*OO[[#This Row],[150 (07JUL1985 15:00:00)-Water Temperature (C)]]*OO[[#This Row],[92]]</f>
        <v>0</v>
      </c>
      <c r="CQ565" s="10">
        <f>3/24000000*OO[[#This Row],[151 (07JUL1985 18:00:00)-Water Temperature (C)]]*OO[[#This Row],[93]]</f>
        <v>0</v>
      </c>
      <c r="CR565" s="10">
        <f>3/24000000*OO[[#This Row],[152 (07JUL1985 21:00:00)-Water Temperature (C)]]*OO[[#This Row],[94]]</f>
        <v>0</v>
      </c>
      <c r="CS565" s="10">
        <f>3/24000000*OO[[#This Row],[153 (08JUL1985 00:00:00)-Water Temperature (C)]]*OO[[#This Row],[95]]</f>
        <v>0</v>
      </c>
      <c r="CT565" s="10">
        <f>3/24000000*OO[[#This Row],[154 (08JUL1985 03:00:00)-Water Temperature (C)]]*OO[[#This Row],[96]]</f>
        <v>0</v>
      </c>
      <c r="CU565" s="10">
        <f>3/24000000*OO[[#This Row],[155 (08JUL1985 06:00:00)-Water Temperature (C)]]*OO[[#This Row],[97]]</f>
        <v>0</v>
      </c>
      <c r="CV565" s="10">
        <f>3/24000000*OO[[#This Row],[156 (08JUL1985 09:00:00)-Water Temperature (C)]]*OO[[#This Row],[98]]</f>
        <v>0</v>
      </c>
      <c r="CW565" s="10">
        <f>3/24000000*OO[[#This Row],[157 (08JUL1985 12:00:00)-Water Temperature (C)]]*OO[[#This Row],[99]]</f>
        <v>0</v>
      </c>
    </row>
    <row r="566" spans="1:102" x14ac:dyDescent="0.35">
      <c r="C566" s="7">
        <f>SUM(Calcs[0.125])</f>
        <v>1.3893621004707764</v>
      </c>
      <c r="D566" s="7">
        <f>SUM(Calcs[0.25])</f>
        <v>1.5258617153265643</v>
      </c>
      <c r="E566" s="7">
        <f>SUM(Calcs[0.375])</f>
        <v>1.6123703716995188</v>
      </c>
      <c r="F566" s="7">
        <f>SUM(Calcs[0.5])</f>
        <v>1.8371376300157372</v>
      </c>
      <c r="G566" s="7">
        <f>SUM(Calcs[0.625])</f>
        <v>2.0286887069974213</v>
      </c>
      <c r="H566" s="7">
        <f>SUM(Calcs[0.75])</f>
        <v>2.0912571335431824</v>
      </c>
      <c r="I566" s="7">
        <f>SUM(Calcs[0.875])</f>
        <v>2.0732774811360986</v>
      </c>
      <c r="J566" s="7">
        <f>SUM(Calcs[1])</f>
        <v>2.0411685668581998</v>
      </c>
      <c r="K566" s="7">
        <f>SUM(Calcs[1.125])</f>
        <v>2.0522365880057878</v>
      </c>
      <c r="L566" s="7">
        <f>SUM(Calcs[1.25])</f>
        <v>2.2840025906995836</v>
      </c>
      <c r="M566" s="7">
        <f>SUM(Calcs[1.375])</f>
        <v>2.6622178300399342</v>
      </c>
      <c r="N566" s="7">
        <f>SUM(Calcs[1.5])</f>
        <v>3.0896102775194256</v>
      </c>
      <c r="O566" s="7">
        <f>SUM(Calcs[1.625])</f>
        <v>3.4244740313616182</v>
      </c>
      <c r="P566" s="7">
        <f>SUM(Calcs[1.75])</f>
        <v>3.5163645808733035</v>
      </c>
      <c r="Q566" s="7">
        <f>SUM(Calcs[1.875])</f>
        <v>3.4632080985486131</v>
      </c>
      <c r="R566" s="7">
        <f>SUM(Calcs[2])</f>
        <v>3.4053688540166229</v>
      </c>
      <c r="S566" s="7">
        <f>SUM(Calcs[2.125])</f>
        <v>3.3683483005682628</v>
      </c>
      <c r="T566" s="7">
        <f>SUM(Calcs[2.25])</f>
        <v>3.4754564161038028</v>
      </c>
      <c r="U566" s="7">
        <f>SUM(Calcs[2.375])</f>
        <v>3.6136147515950103</v>
      </c>
      <c r="V566" s="7">
        <f>SUM(Calcs[2.5])</f>
        <v>3.7228094865742061</v>
      </c>
      <c r="W566" s="7">
        <f>SUM(Calcs[2.625])</f>
        <v>3.8001060684043124</v>
      </c>
      <c r="X566" s="7">
        <f>SUM(Calcs[2.75])</f>
        <v>3.7828249660163622</v>
      </c>
      <c r="Y566" s="7">
        <f>SUM(Calcs[2.875])</f>
        <v>3.7423045945500419</v>
      </c>
      <c r="Z566" s="7">
        <f>SUM(Calcs[3])</f>
        <v>3.6953523180221453</v>
      </c>
      <c r="AA566" s="7">
        <f>SUM(Calcs[3.125])</f>
        <v>3.681274728080516</v>
      </c>
      <c r="AB566" s="7">
        <f>SUM(Calcs[3.25])</f>
        <v>3.8101424793581642</v>
      </c>
      <c r="AC566" s="7">
        <f>SUM(Calcs[3.375])</f>
        <v>4.0930178539681545</v>
      </c>
      <c r="AD566" s="7">
        <f>SUM(Calcs[3.5])</f>
        <v>4.5801817330499057</v>
      </c>
      <c r="AE566" s="7">
        <f>SUM(Calcs[3.625])</f>
        <v>5.3310923573768525</v>
      </c>
      <c r="AF566" s="7">
        <f>SUM(Calcs[3.75])</f>
        <v>5.3310923573768525</v>
      </c>
      <c r="AG566" s="7">
        <f>SUM(Calcs[3.875])</f>
        <v>5.2438321038821938</v>
      </c>
      <c r="AH566" s="7">
        <f>SUM(Calcs[4])</f>
        <v>5.1446246269204652</v>
      </c>
      <c r="AI566" s="7">
        <f>SUM(Calcs[4.125])</f>
        <v>5.0574346053224444</v>
      </c>
      <c r="AJ566" s="7">
        <f>SUM(Calcs[4.25])</f>
        <v>5.053761643875708</v>
      </c>
      <c r="AK566" s="7">
        <f>SUM(Calcs[4.375])</f>
        <v>5.1658545258527084</v>
      </c>
      <c r="AL566" s="7">
        <f>SUM(Calcs[4.5])</f>
        <v>5.4604386264084592</v>
      </c>
      <c r="AM566" s="7">
        <f>SUM(Calcs[4.625])</f>
        <v>5.7320066016125963</v>
      </c>
      <c r="AN566" s="7">
        <f>SUM(Calcs[4.75])</f>
        <v>5.6596271642787483</v>
      </c>
      <c r="AO566" s="7">
        <f>SUM(Calcs[4.875])</f>
        <v>5.3990847493300018</v>
      </c>
      <c r="AP566" s="7">
        <f>SUM(Calcs[5])</f>
        <v>5.1273974145047081</v>
      </c>
      <c r="AQ566" s="7">
        <f>SUM(Calcs[5.125])</f>
        <v>4.9026251484646677</v>
      </c>
      <c r="AR566" s="7">
        <f>SUM(Calcs[5.25])</f>
        <v>4.8712609811675369</v>
      </c>
      <c r="AS566" s="7">
        <f>SUM(Calcs[5.375])</f>
        <v>4.9489850993810629</v>
      </c>
      <c r="AT566" s="7">
        <f>SUM(Calcs[5.5])</f>
        <v>5.0901783788602</v>
      </c>
      <c r="AU566" s="7">
        <f>SUM(Calcs[5.625])</f>
        <v>5.1080879086469668</v>
      </c>
      <c r="AV566" s="7">
        <f>SUM(Calcs[5.75])</f>
        <v>5.0325137614439859</v>
      </c>
      <c r="AW566" s="7">
        <f>SUM(Calcs[5.875])</f>
        <v>4.8613344753735186</v>
      </c>
      <c r="AX566" s="7">
        <f>SUM(Calcs[6])</f>
        <v>4.7302350977552718</v>
      </c>
      <c r="AY566" s="7">
        <f>SUM(Calcs[6.125])</f>
        <v>4.6841756892691935</v>
      </c>
      <c r="AZ566" s="7">
        <f>SUM(Calcs[6.25])</f>
        <v>4.9947628711941521</v>
      </c>
      <c r="BA566" s="7">
        <f>SUM(Calcs[6.375])</f>
        <v>5.4326490000189649</v>
      </c>
      <c r="BB566" s="7">
        <f>SUM(Calcs[6.5])</f>
        <v>5.8986418856133938</v>
      </c>
      <c r="BC566" s="7">
        <f>SUM(Calcs[6.625])</f>
        <v>6.207668418282883</v>
      </c>
      <c r="BD566" s="7">
        <f>SUM(Calcs[6.75])</f>
        <v>6.1783942033729655</v>
      </c>
      <c r="BE566" s="7">
        <f>SUM(Calcs[6.875])</f>
        <v>6.0535658155767402</v>
      </c>
      <c r="BF566" s="7">
        <f>SUM(Calcs[7])</f>
        <v>5.914130868346521</v>
      </c>
      <c r="BG566" s="7">
        <f>SUM(Calcs[7.125])</f>
        <v>5.8236295432499965</v>
      </c>
      <c r="BH566" s="7">
        <f>SUM(Calcs[7.25])</f>
        <v>5.9376374060049519</v>
      </c>
      <c r="BI566" s="7">
        <f>SUM(Calcs[7.375])</f>
        <v>6.2723756510202202</v>
      </c>
      <c r="BJ566" s="7">
        <f>SUM(Calcs[7.5])</f>
        <v>6.6893354739998152</v>
      </c>
      <c r="BK566" s="7">
        <f>SUM(Calcs[7.625])</f>
        <v>6.9119565698373684</v>
      </c>
      <c r="BL566" s="7">
        <f>SUM(Calcs[7.75])</f>
        <v>6.9158150763867132</v>
      </c>
      <c r="BM566" s="7">
        <f>SUM(Calcs[7.875])</f>
        <v>6.8101057440592436</v>
      </c>
      <c r="BN566" s="7">
        <f>SUM(Calcs[8])</f>
        <v>6.6906094538468546</v>
      </c>
      <c r="BO566" s="7">
        <f>SUM(Calcs[8.125])</f>
        <v>6.5840230241292383</v>
      </c>
      <c r="BP566" s="7">
        <f>SUM(Calcs[8.25])</f>
        <v>6.5971391712482319</v>
      </c>
      <c r="BQ566" s="7">
        <f>SUM(Calcs[8.375])</f>
        <v>6.6220253738478565</v>
      </c>
      <c r="BR566" s="7">
        <f>SUM(Calcs[8.5])</f>
        <v>6.5826869560421359</v>
      </c>
      <c r="BS566" s="7">
        <f>SUM(Calcs[8.625])</f>
        <v>6.5181619012141629</v>
      </c>
      <c r="BT566" s="7">
        <f>SUM(Calcs[8.75])</f>
        <v>6.4618871219520138</v>
      </c>
      <c r="BU566" s="7">
        <f>SUM(Calcs[8.875])</f>
        <v>6.3883207890665332</v>
      </c>
      <c r="BV566" s="7">
        <f>SUM(Calcs[9])</f>
        <v>6.3103129376667635</v>
      </c>
      <c r="BW566" s="7">
        <f>SUM(Calcs[9.125])</f>
        <v>6.2269646464735544</v>
      </c>
      <c r="BX566" s="7">
        <f>SUM(Calcs[9.25])</f>
        <v>6.2550458963913416</v>
      </c>
      <c r="BY566" s="7">
        <f>SUM(Calcs[9.375])</f>
        <v>6.4359308839003022</v>
      </c>
      <c r="BZ566" s="7">
        <f>SUM(Calcs[9.5])</f>
        <v>6.7055935877478454</v>
      </c>
      <c r="CA566" s="7">
        <f>SUM(Calcs[9.625])</f>
        <v>6.8772455755061142</v>
      </c>
      <c r="CB566" s="7">
        <f>SUM(Calcs[9.75])</f>
        <v>6.8512634901764624</v>
      </c>
      <c r="CC566" s="7">
        <f>SUM(Calcs[9.875])</f>
        <v>6.7494604191478116</v>
      </c>
      <c r="CD566" s="7">
        <f>SUM(Calcs[10])</f>
        <v>6.6678999144124429</v>
      </c>
      <c r="CE566" s="7">
        <f>SUM(Calcs[10.125])</f>
        <v>6.5877573714021826</v>
      </c>
      <c r="CF566" s="7">
        <f>SUM(Calcs[10.25])</f>
        <v>6.5560502248061558</v>
      </c>
      <c r="CG566" s="7">
        <f>SUM(Calcs[10.375])</f>
        <v>6.5898381356559552</v>
      </c>
      <c r="CH566" s="7">
        <f>SUM(Calcs[10.5])</f>
        <v>6.6164888140075506</v>
      </c>
      <c r="CI566" s="7">
        <f>SUM(Calcs[10.625])</f>
        <v>6.6259652648734448</v>
      </c>
      <c r="CJ566" s="7">
        <f>SUM(Calcs[10.75])</f>
        <v>6.598239167892169</v>
      </c>
      <c r="CK566" s="7">
        <f>SUM(Calcs[10.875])</f>
        <v>6.5117937014587888</v>
      </c>
      <c r="CL566" s="7">
        <f>SUM(Calcs[11])</f>
        <v>6.4370216589393312</v>
      </c>
      <c r="CM566" s="7">
        <f>SUM(Calcs[11.125])</f>
        <v>6.3772503130905687</v>
      </c>
      <c r="CN566" s="7">
        <f>SUM(Calcs[11.25])</f>
        <v>6.3831328618407861</v>
      </c>
      <c r="CO566" s="7">
        <f>SUM(Calcs[11.375])</f>
        <v>6.4205349835606906</v>
      </c>
      <c r="CP566" s="7">
        <f>SUM(Calcs[11.5])</f>
        <v>6.5181721845227845</v>
      </c>
      <c r="CQ566" s="7">
        <f>SUM(Calcs[11.625])</f>
        <v>6.641249379766168</v>
      </c>
      <c r="CR566" s="7">
        <f>SUM(Calcs[11.75])</f>
        <v>6.6633528200630492</v>
      </c>
      <c r="CS566" s="7">
        <f>SUM(Calcs[11.875])</f>
        <v>6.5720739925664429</v>
      </c>
      <c r="CT566" s="7">
        <f>SUM(Calcs[12])</f>
        <v>6.4824853558483468</v>
      </c>
      <c r="CU566" s="7">
        <f>SUM(Calcs[12.125])</f>
        <v>6.4190042788034747</v>
      </c>
      <c r="CV566" s="7">
        <f>SUM(Calcs[12.25])</f>
        <v>6.4259898792026018</v>
      </c>
      <c r="CW566" s="7">
        <f>SUM(Calcs[12.375])</f>
        <v>6.4142088685836454</v>
      </c>
      <c r="CX566" s="7">
        <f>SUM(Calcs[12.5])</f>
        <v>0</v>
      </c>
    </row>
    <row r="567" spans="1:102" x14ac:dyDescent="0.35">
      <c r="C567" s="8">
        <f>Calcs[[#Totals],[0.125]]</f>
        <v>1.3893621004707764</v>
      </c>
      <c r="D567" s="8">
        <f>Calcs[[#Totals],[0.25]]+C567</f>
        <v>2.9152238157973409</v>
      </c>
      <c r="E567" s="8">
        <f>Calcs[[#Totals],[0.375]]+D567</f>
        <v>4.5275941874968595</v>
      </c>
      <c r="F567" s="8">
        <f>Calcs[[#Totals],[0.5]]+E567</f>
        <v>6.3647318175125971</v>
      </c>
      <c r="G567" s="8">
        <f>Calcs[[#Totals],[0.625]]+F567</f>
        <v>8.3934205245100184</v>
      </c>
      <c r="H567" s="8">
        <f>Calcs[[#Totals],[0.75]]+G567</f>
        <v>10.484677658053201</v>
      </c>
      <c r="I567" s="8">
        <f>Calcs[[#Totals],[0.875]]+H567</f>
        <v>12.5579551391893</v>
      </c>
      <c r="J567" s="8">
        <f>Calcs[[#Totals],[1]]+I567</f>
        <v>14.5991237060475</v>
      </c>
      <c r="K567" s="8">
        <f>Calcs[[#Totals],[1.125]]+J567</f>
        <v>16.651360294053287</v>
      </c>
      <c r="L567" s="8">
        <f>Calcs[[#Totals],[1.25]]+K567</f>
        <v>18.93536288475287</v>
      </c>
      <c r="M567" s="8">
        <f>Calcs[[#Totals],[1.375]]+L567</f>
        <v>21.597580714792805</v>
      </c>
      <c r="N567" s="8">
        <f>Calcs[[#Totals],[1.5]]+M567</f>
        <v>24.687190992312232</v>
      </c>
      <c r="O567" s="8">
        <f>Calcs[[#Totals],[1.625]]+N567</f>
        <v>28.111665023673851</v>
      </c>
      <c r="P567" s="8">
        <f>Calcs[[#Totals],[1.75]]+O567</f>
        <v>31.628029604547155</v>
      </c>
      <c r="Q567" s="8">
        <f>Calcs[[#Totals],[1.875]]+P567</f>
        <v>35.091237703095771</v>
      </c>
      <c r="R567" s="8">
        <f>Calcs[[#Totals],[2]]+Q567</f>
        <v>38.496606557112393</v>
      </c>
      <c r="S567" s="8">
        <f>Calcs[[#Totals],[2.125]]+R567</f>
        <v>41.864954857680658</v>
      </c>
      <c r="T567" s="8">
        <f>Calcs[[#Totals],[2.25]]+S567</f>
        <v>45.340411273784461</v>
      </c>
      <c r="U567" s="8">
        <f>Calcs[[#Totals],[2.375]]+T567</f>
        <v>48.95402602537947</v>
      </c>
      <c r="V567" s="8">
        <f>Calcs[[#Totals],[2.5]]+U567</f>
        <v>52.676835511953676</v>
      </c>
      <c r="W567" s="8">
        <f>Calcs[[#Totals],[2.625]]+V567</f>
        <v>56.476941580357988</v>
      </c>
      <c r="X567" s="8">
        <f>Calcs[[#Totals],[2.75]]+W567</f>
        <v>60.259766546374351</v>
      </c>
      <c r="Y567" s="8">
        <f>Calcs[[#Totals],[2.875]]+X567</f>
        <v>64.002071140924386</v>
      </c>
      <c r="Z567" s="8">
        <f>Calcs[[#Totals],[3]]+Y567</f>
        <v>67.697423458946531</v>
      </c>
      <c r="AA567" s="8">
        <f>Calcs[[#Totals],[3.125]]+Z567</f>
        <v>71.378698187027041</v>
      </c>
      <c r="AB567" s="8">
        <f>Calcs[[#Totals],[3.25]]+AA567</f>
        <v>75.188840666385204</v>
      </c>
      <c r="AC567" s="8">
        <f>Calcs[[#Totals],[3.375]]+AB567</f>
        <v>79.281858520353353</v>
      </c>
      <c r="AD567" s="8">
        <f>Calcs[[#Totals],[3.5]]+AC567</f>
        <v>83.862040253403265</v>
      </c>
      <c r="AE567" s="8">
        <f>Calcs[[#Totals],[3.625]]+AD567</f>
        <v>89.193132610780111</v>
      </c>
      <c r="AF567" s="8">
        <f>Calcs[[#Totals],[3.75]]+AE567</f>
        <v>94.524224968156958</v>
      </c>
      <c r="AG567" s="8">
        <f>Calcs[[#Totals],[3.875]]+AF567</f>
        <v>99.768057072039156</v>
      </c>
      <c r="AH567" s="8">
        <f>Calcs[[#Totals],[4]]+AG567</f>
        <v>104.91268169895962</v>
      </c>
      <c r="AI567" s="8">
        <f>Calcs[[#Totals],[4.125]]+AH567</f>
        <v>109.97011630428206</v>
      </c>
      <c r="AJ567" s="8">
        <f>Calcs[[#Totals],[4.25]]+AI567</f>
        <v>115.02387794815776</v>
      </c>
      <c r="AK567" s="8">
        <f>Calcs[[#Totals],[4.375]]+AJ567</f>
        <v>120.18973247401047</v>
      </c>
      <c r="AL567" s="8">
        <f>Calcs[[#Totals],[4.5]]+AK567</f>
        <v>125.65017110041893</v>
      </c>
      <c r="AM567" s="8">
        <f>Calcs[[#Totals],[4.625]]+AL567</f>
        <v>131.38217770203153</v>
      </c>
      <c r="AN567" s="8">
        <f>Calcs[[#Totals],[4.75]]+AM567</f>
        <v>137.04180486631029</v>
      </c>
      <c r="AO567" s="8">
        <f>Calcs[[#Totals],[4.875]]+AN567</f>
        <v>142.44088961564029</v>
      </c>
      <c r="AP567" s="8">
        <f>Calcs[[#Totals],[5]]+AO567</f>
        <v>147.568287030145</v>
      </c>
      <c r="AQ567" s="8">
        <f>Calcs[[#Totals],[5.125]]+AP567</f>
        <v>152.47091217860967</v>
      </c>
      <c r="AR567" s="8">
        <f>Calcs[[#Totals],[5.25]]+AQ567</f>
        <v>157.34217315977719</v>
      </c>
      <c r="AS567" s="8">
        <f>Calcs[[#Totals],[5.375]]+AR567</f>
        <v>162.29115825915827</v>
      </c>
      <c r="AT567" s="8">
        <f>Calcs[[#Totals],[5.5]]+AS567</f>
        <v>167.38133663801847</v>
      </c>
      <c r="AU567" s="8">
        <f>Calcs[[#Totals],[5.625]]+AT567</f>
        <v>172.48942454666545</v>
      </c>
      <c r="AV567" s="8">
        <f>Calcs[[#Totals],[5.75]]+AU567</f>
        <v>177.52193830810944</v>
      </c>
      <c r="AW567" s="8">
        <f>Calcs[[#Totals],[5.875]]+AV567</f>
        <v>182.38327278348297</v>
      </c>
      <c r="AX567" s="8">
        <f>Calcs[[#Totals],[6]]+AW567</f>
        <v>187.11350788123823</v>
      </c>
      <c r="AY567" s="8">
        <f>Calcs[[#Totals],[6.125]]+AX567</f>
        <v>191.79768357050742</v>
      </c>
      <c r="AZ567" s="8">
        <f>Calcs[[#Totals],[6.25]]+AY567</f>
        <v>196.79244644170157</v>
      </c>
      <c r="BA567" s="8">
        <f>Calcs[[#Totals],[6.375]]+AZ567</f>
        <v>202.22509544172053</v>
      </c>
      <c r="BB567" s="8">
        <f>Calcs[[#Totals],[6.5]]+BA567</f>
        <v>208.12373732733391</v>
      </c>
      <c r="BC567" s="8">
        <f>Calcs[[#Totals],[6.625]]+BB567</f>
        <v>214.33140574561679</v>
      </c>
      <c r="BD567" s="8">
        <f>Calcs[[#Totals],[6.75]]+BC567</f>
        <v>220.50979994898975</v>
      </c>
      <c r="BE567" s="8">
        <f>Calcs[[#Totals],[6.875]]+BD567</f>
        <v>226.5633657645665</v>
      </c>
      <c r="BF567" s="8">
        <f>Calcs[[#Totals],[7]]+BE567</f>
        <v>232.47749663291302</v>
      </c>
      <c r="BG567" s="8">
        <f>Calcs[[#Totals],[7.125]]+BF567</f>
        <v>238.30112617616302</v>
      </c>
      <c r="BH567" s="8">
        <f>Calcs[[#Totals],[7.25]]+BG567</f>
        <v>244.23876358216796</v>
      </c>
      <c r="BI567" s="8">
        <f>Calcs[[#Totals],[7.375]]+BH567</f>
        <v>250.51113923318817</v>
      </c>
      <c r="BJ567" s="8">
        <f>Calcs[[#Totals],[7.5]]+BI567</f>
        <v>257.20047470718799</v>
      </c>
      <c r="BK567" s="8">
        <f>Calcs[[#Totals],[7.625]]+BJ567</f>
        <v>264.11243127702534</v>
      </c>
      <c r="BL567" s="8">
        <f>Calcs[[#Totals],[7.75]]+BK567</f>
        <v>271.02824635341204</v>
      </c>
      <c r="BM567" s="8">
        <f>Calcs[[#Totals],[7.875]]+BL567</f>
        <v>277.83835209747127</v>
      </c>
      <c r="BN567" s="8">
        <f>Calcs[[#Totals],[8]]+BM567</f>
        <v>284.5289615513181</v>
      </c>
      <c r="BO567" s="8">
        <f>Calcs[[#Totals],[8.125]]+BN567</f>
        <v>291.11298457544734</v>
      </c>
      <c r="BP567" s="8">
        <f>Calcs[[#Totals],[8.25]]+BO567</f>
        <v>297.71012374669556</v>
      </c>
      <c r="BQ567" s="8">
        <f>Calcs[[#Totals],[8.375]]+BP567</f>
        <v>304.33214912054342</v>
      </c>
      <c r="BR567" s="8">
        <f>Calcs[[#Totals],[8.5]]+BQ567</f>
        <v>310.91483607658557</v>
      </c>
      <c r="BS567" s="8">
        <f>Calcs[[#Totals],[8.625]]+BR567</f>
        <v>317.43299797779974</v>
      </c>
      <c r="BT567" s="8">
        <f>Calcs[[#Totals],[8.75]]+BS567</f>
        <v>323.89488509975178</v>
      </c>
      <c r="BU567" s="8">
        <f>Calcs[[#Totals],[8.875]]+BT567</f>
        <v>330.28320588881832</v>
      </c>
      <c r="BV567" s="8">
        <f>Calcs[[#Totals],[9]]+BU567</f>
        <v>336.59351882648508</v>
      </c>
      <c r="BW567" s="8">
        <f>Calcs[[#Totals],[9.125]]+BV567</f>
        <v>342.82048347295864</v>
      </c>
      <c r="BX567" s="8">
        <f>Calcs[[#Totals],[9.25]]+BW567</f>
        <v>349.07552936934997</v>
      </c>
      <c r="BY567" s="8">
        <f>Calcs[[#Totals],[9.375]]+BX567</f>
        <v>355.51146025325028</v>
      </c>
      <c r="BZ567" s="8">
        <f>Calcs[[#Totals],[9.5]]+BY567</f>
        <v>362.21705384099812</v>
      </c>
      <c r="CA567" s="8">
        <f>Calcs[[#Totals],[9.625]]+BZ567</f>
        <v>369.09429941650421</v>
      </c>
      <c r="CB567" s="8">
        <f>Calcs[[#Totals],[9.75]]+CA567</f>
        <v>375.94556290668066</v>
      </c>
      <c r="CC567" s="8">
        <f>Calcs[[#Totals],[9.875]]+CB567</f>
        <v>382.69502332582846</v>
      </c>
      <c r="CD567" s="8">
        <f>Calcs[[#Totals],[10]]+CC567</f>
        <v>389.36292324024089</v>
      </c>
      <c r="CE567" s="8">
        <f>Calcs[[#Totals],[10.125]]+CD567</f>
        <v>395.95068061164307</v>
      </c>
      <c r="CF567" s="8">
        <f>Calcs[[#Totals],[10.25]]+CE567</f>
        <v>402.50673083644921</v>
      </c>
      <c r="CG567" s="8">
        <f>Calcs[[#Totals],[10.375]]+CF567</f>
        <v>409.09656897210516</v>
      </c>
      <c r="CH567" s="8">
        <f>Calcs[[#Totals],[10.5]]+CG567</f>
        <v>415.7130577861127</v>
      </c>
      <c r="CI567" s="8">
        <f>Calcs[[#Totals],[10.625]]+CH567</f>
        <v>422.33902305098616</v>
      </c>
      <c r="CJ567" s="8">
        <f>Calcs[[#Totals],[10.75]]+CI567</f>
        <v>428.93726221887835</v>
      </c>
      <c r="CK567" s="8">
        <f>Calcs[[#Totals],[10.875]]+CJ567</f>
        <v>435.44905592033712</v>
      </c>
      <c r="CL567" s="8">
        <f>Calcs[[#Totals],[11]]+CK567</f>
        <v>441.88607757927645</v>
      </c>
      <c r="CM567" s="8">
        <f>Calcs[[#Totals],[11.125]]+CL567</f>
        <v>448.26332789236699</v>
      </c>
      <c r="CN567" s="8">
        <f>Calcs[[#Totals],[11.25]]+CM567</f>
        <v>454.64646075420779</v>
      </c>
      <c r="CO567" s="8">
        <f>Calcs[[#Totals],[11.375]]+CN567</f>
        <v>461.06699573776848</v>
      </c>
      <c r="CP567" s="8">
        <f>Calcs[[#Totals],[11.5]]+CO567</f>
        <v>467.58516792229125</v>
      </c>
      <c r="CQ567" s="8">
        <f>Calcs[[#Totals],[11.625]]+CP567</f>
        <v>474.22641730205743</v>
      </c>
      <c r="CR567" s="8">
        <f>Calcs[[#Totals],[11.75]]+CQ567</f>
        <v>480.88977012212047</v>
      </c>
      <c r="CS567" s="8">
        <f>Calcs[[#Totals],[11.875]]+CR567</f>
        <v>487.46184411468693</v>
      </c>
      <c r="CT567" s="8">
        <f>Calcs[[#Totals],[12]]+CS567</f>
        <v>493.94432947053525</v>
      </c>
      <c r="CU567" s="8">
        <f>Calcs[[#Totals],[12.125]]+CT567</f>
        <v>500.36333374933872</v>
      </c>
      <c r="CV567" s="8">
        <f>Calcs[[#Totals],[12.25]]+CU567</f>
        <v>506.7893236285413</v>
      </c>
      <c r="CW567" s="8">
        <f>Calcs[[#Totals],[12.375]]+CV567</f>
        <v>513.20353249712491</v>
      </c>
      <c r="CX567" s="8">
        <f>Calcs[[#Totals],[12.5]]+CW567</f>
        <v>513.20353249712491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1</v>
      </c>
      <c r="AE568" s="9">
        <f>SUM(OO!DQ2:DQ460)/SUM(OO[29])</f>
        <v>1</v>
      </c>
      <c r="AF568" s="9">
        <f>SUM(OO!DU2:DU460)/SUM(OO[30])</f>
        <v>1</v>
      </c>
      <c r="AG568" s="9">
        <f>SUM(OO!DY2:DY460)/SUM(OO[31])</f>
        <v>1</v>
      </c>
      <c r="AH568" s="9">
        <f>SUM(OO!EC2:EC460)/SUM(OO[32])</f>
        <v>1</v>
      </c>
      <c r="AI568" s="9">
        <f>SUM(OO!EG2:EG460)/SUM(OO[33])</f>
        <v>1</v>
      </c>
      <c r="AJ568" s="9">
        <f>SUM(OO!EK2:EK460)/SUM(OO[34])</f>
        <v>0.99999999999998967</v>
      </c>
      <c r="AK568" s="9">
        <f>SUM(OO!EO2:EO460)/SUM(OO[35])</f>
        <v>0.99999999999911049</v>
      </c>
      <c r="AL568" s="9">
        <f>SUM(OO!ES2:ES460)/SUM(OO[36])</f>
        <v>0.99999999995456923</v>
      </c>
      <c r="AM568" s="9">
        <f>SUM(OO!EW2:EW460)/SUM(OO[37])</f>
        <v>0.99999999852927413</v>
      </c>
      <c r="AN568" s="9">
        <f>SUM(OO!FA2:FA460)/SUM(OO[38])</f>
        <v>0.99999996841970917</v>
      </c>
      <c r="AO568" s="9">
        <f>SUM(OO!FE2:FE460)/SUM(OO[39])</f>
        <v>0.99999953355356475</v>
      </c>
      <c r="AP568" s="9">
        <f>SUM(OO!FI2:FI460)/SUM(OO[40])</f>
        <v>0.99999507086728079</v>
      </c>
      <c r="AQ568" s="9">
        <f>SUM(OO!FM2:FM460)/SUM(OO[41])</f>
        <v>0.99996150535867201</v>
      </c>
      <c r="AR568" s="9">
        <f>SUM(OO!FQ2:FQ460)/SUM(OO[42])</f>
        <v>0.99977051771692427</v>
      </c>
      <c r="AS568" s="9">
        <f>SUM(OO!FU2:FU460)/SUM(OO[43])</f>
        <v>0.99892588003823346</v>
      </c>
      <c r="AT568" s="9">
        <f>SUM(OO!FY2:FY460)/SUM(OO[44])</f>
        <v>0.99595896319325283</v>
      </c>
      <c r="AU568" s="9">
        <f>SUM(OO!GC2:GC460)/SUM(OO[45])</f>
        <v>0.98752227681046989</v>
      </c>
      <c r="AV568" s="9">
        <f>SUM(OO!GG2:GG460)/SUM(OO[46])</f>
        <v>0.96774031297570773</v>
      </c>
      <c r="AW568" s="9">
        <f>SUM(OO!GK2:GK460)/SUM(OO[47])</f>
        <v>0.92888892978093562</v>
      </c>
      <c r="AX568" s="9">
        <f>SUM(OO!GO2:GO460)/SUM(OO[48])</f>
        <v>0.86415676596167401</v>
      </c>
      <c r="AY568" s="9">
        <f>SUM(OO!GS2:GS460)/SUM(OO[49])</f>
        <v>0.7714541404371329</v>
      </c>
      <c r="AZ568" s="9">
        <f>SUM(OO!GW2:GW460)/SUM(OO[50])</f>
        <v>0.6557541645565268</v>
      </c>
      <c r="BA568" s="9">
        <f>SUM(OO!HA2:HA460)/SUM(OO[51])</f>
        <v>0.52848725689960441</v>
      </c>
      <c r="BB568" s="9">
        <f>SUM(OO!HE2:HE460)/SUM(OO[52])</f>
        <v>0.40362916724918946</v>
      </c>
      <c r="BC568" s="9">
        <f>SUM(OO!HI2:HI460)/SUM(OO[53])</f>
        <v>0.29312978772905535</v>
      </c>
      <c r="BD568" s="9">
        <f>SUM(OO!HM2:HM460)/SUM(OO[54])</f>
        <v>0.20367474875722966</v>
      </c>
      <c r="BE568" s="9">
        <f>SUM(OO!HQ2:HQ460)/SUM(OO[55])</f>
        <v>0.13671117711998043</v>
      </c>
      <c r="BF568" s="9">
        <f>SUM(OO!HU2:HU460)/SUM(OO[56])</f>
        <v>9.0025832571674666E-2</v>
      </c>
      <c r="BG568" s="9">
        <f>SUM(OO!HY2:HY460)/SUM(OO[57])</f>
        <v>5.9314838189087921E-2</v>
      </c>
      <c r="BH568" s="9">
        <f>SUM(OO!IC2:IC460)/SUM(OO[58])</f>
        <v>3.994703327273301E-2</v>
      </c>
      <c r="BI568" s="9">
        <f>SUM(OO!IG2:IG460)/SUM(OO[59])</f>
        <v>2.8086652028423587E-2</v>
      </c>
      <c r="BJ568" s="9">
        <f>SUM(OO!IK2:IK460)/SUM(OO[60])</f>
        <v>2.0879419992983247E-2</v>
      </c>
      <c r="BK568" s="9">
        <f>SUM(OO!IO2:IO460)/SUM(OO[61])</f>
        <v>1.6435372760936897E-2</v>
      </c>
      <c r="BL568" s="9">
        <f>SUM(OO!IS2:IS460)/SUM(OO[62])</f>
        <v>1.3583276156196237E-2</v>
      </c>
      <c r="BM568" s="9">
        <f>SUM(OO!IW2:IW460)/SUM(OO[63])</f>
        <v>1.1649516521033756E-2</v>
      </c>
      <c r="BN568" s="9">
        <f>SUM(OO!JA2:JA460)/SUM(OO[64])</f>
        <v>1.0290594398741868E-2</v>
      </c>
      <c r="BO568" s="9">
        <f>SUM(OO!JE2:JE460)/SUM(OO[65])</f>
        <v>9.2683194975911147E-3</v>
      </c>
      <c r="BP568" s="9">
        <f>SUM(OO!JI2:JI460)/SUM(OO[66])</f>
        <v>8.431646533050766E-3</v>
      </c>
      <c r="BQ568" s="9">
        <f>SUM(OO!JM2:JM460)/SUM(OO[67])</f>
        <v>7.7280882296984887E-3</v>
      </c>
      <c r="BR568" s="9">
        <f>SUM(OO!JQ2:JQ460)/SUM(OO[68])</f>
        <v>7.1193486698008807E-3</v>
      </c>
      <c r="BS568" s="9">
        <f>SUM(OO!JU2:JU460)/SUM(OO[69])</f>
        <v>6.5832496206256249E-3</v>
      </c>
      <c r="BT568" s="9">
        <f>SUM(OO!JY2:JY460)/SUM(OO[70])</f>
        <v>6.1045718836769403E-3</v>
      </c>
      <c r="BU568" s="9">
        <f>SUM(OO!KC2:KC460)/SUM(OO[71])</f>
        <v>5.6757957796066197E-3</v>
      </c>
      <c r="BV568" s="9">
        <f>SUM(OO!KG2:KG460)/SUM(OO[72])</f>
        <v>5.2922051239014034E-3</v>
      </c>
      <c r="BW568" s="9">
        <f>SUM(OO!KK2:KK460)/SUM(OO[73])</f>
        <v>4.9476941345236699E-3</v>
      </c>
      <c r="BX568" s="9">
        <f>SUM(OO!KO2:KO460)/SUM(OO[74])</f>
        <v>4.6347817251773515E-3</v>
      </c>
      <c r="BY568" s="9">
        <f>SUM(OO!KS2:KS460)/SUM(OO[75])</f>
        <v>4.350894224729708E-3</v>
      </c>
      <c r="BZ568" s="9">
        <f>SUM(OO!KW2:KW460)/SUM(OO[76])</f>
        <v>4.0924869978380095E-3</v>
      </c>
      <c r="CA568" s="9">
        <f>SUM(OO!LA2:LA460)/SUM(OO[77])</f>
        <v>3.8570225554697217E-3</v>
      </c>
      <c r="CB568" s="9">
        <f>SUM(OO!LE2:LE460)/SUM(OO[78])</f>
        <v>3.6397641176748666E-3</v>
      </c>
      <c r="CC568" s="9">
        <f>SUM(OO!LI2:LI460)/SUM(OO[79])</f>
        <v>3.4389133139090507E-3</v>
      </c>
      <c r="CD568" s="9">
        <f>SUM(OO!LM2:LM460)/SUM(OO[80])</f>
        <v>3.2527823541534649E-3</v>
      </c>
      <c r="CE568" s="9">
        <f>SUM(OO!LQ2:LQ460)/SUM(OO[81])</f>
        <v>3.0807329556091102E-3</v>
      </c>
      <c r="CF568" s="9">
        <f>SUM(OO!LU2:LU460)/SUM(OO[82])</f>
        <v>2.9228057308549548E-3</v>
      </c>
      <c r="CG568" s="9">
        <f>SUM(OO!LY2:LY460)/SUM(OO[83])</f>
        <v>2.7750104744027849E-3</v>
      </c>
      <c r="CH568" s="9">
        <f>SUM(OO!MC2:MC460)/SUM(OO[84])</f>
        <v>2.6357999347595682E-3</v>
      </c>
      <c r="CI568" s="9">
        <f>SUM(OO!MG2:MG460)/SUM(OO[85])</f>
        <v>2.5048121994591648E-3</v>
      </c>
      <c r="CJ568" s="9">
        <f>SUM(OO!MK2:MK460)/SUM(OO[86])</f>
        <v>2.3826300386633249E-3</v>
      </c>
      <c r="CK568" s="9">
        <f>SUM(OO!MO2:MO460)/SUM(OO[87])</f>
        <v>2.2687595503081298E-3</v>
      </c>
      <c r="CL568" s="9">
        <f>SUM(OO!MS2:MS460)/SUM(OO[88])</f>
        <v>2.1622001086728181E-3</v>
      </c>
      <c r="CM568" s="9">
        <f>SUM(OO!MW2:MW460)/SUM(OO[89])</f>
        <v>2.0617011679546684E-3</v>
      </c>
      <c r="CN568" s="9">
        <f>SUM(OO!NA2:NA460)/SUM(OO[90])</f>
        <v>1.9661776199763146E-3</v>
      </c>
      <c r="CO568" s="9">
        <f>SUM(OO!NE2:NE460)/SUM(OO[91])</f>
        <v>1.8764038557808605E-3</v>
      </c>
      <c r="CP568" s="9">
        <f>SUM(OO!NI2:NI460)/SUM(OO[92])</f>
        <v>1.7924262459552238E-3</v>
      </c>
      <c r="CQ568" s="9">
        <f>SUM(OO!NM2:NM460)/SUM(OO[93])</f>
        <v>1.7138944190401544E-3</v>
      </c>
      <c r="CR568" s="9">
        <f>SUM(OO!NQ2:NQ460)/SUM(OO[94])</f>
        <v>1.6397084332964726E-3</v>
      </c>
      <c r="CS568" s="9">
        <f>SUM(OO!NU2:NU460)/SUM(OO[95])</f>
        <v>1.5693480439613332E-3</v>
      </c>
      <c r="CT568" s="9">
        <f>SUM(OO!NY2:NY460)/SUM(OO[96])</f>
        <v>1.5028024043968471E-3</v>
      </c>
      <c r="CU568" s="9">
        <f>SUM(OO!OC2:OC460)/SUM(OO[97])</f>
        <v>1.4401303980123019E-3</v>
      </c>
      <c r="CV568" s="9">
        <f>SUM(OO!OG2:OG460)/SUM(OO[98])</f>
        <v>1.3813428693848339E-3</v>
      </c>
      <c r="CW568" s="9">
        <f>SUM(OO!OK2:OK460)/SUM(OO[99])</f>
        <v>1.3256236655199375E-3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AC104"/>
  <sheetViews>
    <sheetView topLeftCell="K1" workbookViewId="0">
      <selection activeCell="O6" sqref="O6"/>
    </sheetView>
  </sheetViews>
  <sheetFormatPr defaultRowHeight="14.5" x14ac:dyDescent="0.35"/>
  <cols>
    <col min="1" max="2" width="8.7265625" style="13"/>
    <col min="3" max="3" width="8.7265625" style="14"/>
    <col min="4" max="4" width="8.7265625" style="15"/>
    <col min="5" max="5" width="8.7265625" style="13"/>
    <col min="6" max="6" width="8.7265625" style="14"/>
    <col min="7" max="7" width="8.7265625" style="15"/>
    <col min="8" max="8" width="8.7265625" style="13"/>
    <col min="9" max="9" width="8.7265625" style="14"/>
    <col min="10" max="10" width="8.7265625" style="15"/>
    <col min="11" max="11" width="8.7265625" style="13"/>
    <col min="12" max="12" width="8.7265625" style="14"/>
    <col min="13" max="13" width="8.7265625" style="15"/>
    <col min="14" max="14" width="8.7265625" style="13"/>
    <col min="15" max="15" width="8.7265625" style="14"/>
    <col min="16" max="16" width="8.7265625" style="15"/>
    <col min="17" max="17" width="8.7265625" style="13"/>
    <col min="18" max="18" width="8.7265625" style="14"/>
    <col min="19" max="19" width="8.7265625" style="15"/>
    <col min="20" max="20" width="8.7265625" style="13"/>
    <col min="21" max="21" width="8.7265625" style="14"/>
    <col min="22" max="22" width="8.7265625" style="15"/>
    <col min="23" max="23" width="8.7265625" style="13"/>
    <col min="24" max="24" width="8.7265625" style="14"/>
    <col min="25" max="25" width="8.7265625" style="15"/>
    <col min="26" max="26" width="8.7265625" style="13"/>
    <col min="27" max="27" width="8.7265625" style="14"/>
    <col min="28" max="28" width="8.7265625" style="15"/>
    <col min="29" max="29" width="8.7265625" style="12"/>
  </cols>
  <sheetData>
    <row r="1" spans="1:29" x14ac:dyDescent="0.35">
      <c r="A1" s="39" t="s">
        <v>1061</v>
      </c>
      <c r="B1" s="36" t="s">
        <v>1070</v>
      </c>
      <c r="C1" s="37"/>
      <c r="D1" s="38"/>
      <c r="E1" s="36" t="s">
        <v>1069</v>
      </c>
      <c r="F1" s="37"/>
      <c r="G1" s="38"/>
      <c r="H1" s="36" t="s">
        <v>1068</v>
      </c>
      <c r="I1" s="37"/>
      <c r="J1" s="38"/>
      <c r="K1" s="36" t="s">
        <v>1067</v>
      </c>
      <c r="L1" s="37"/>
      <c r="M1" s="38"/>
      <c r="N1" s="36" t="s">
        <v>1066</v>
      </c>
      <c r="O1" s="37"/>
      <c r="P1" s="38"/>
      <c r="Q1" s="36" t="s">
        <v>1065</v>
      </c>
      <c r="R1" s="37"/>
      <c r="S1" s="38"/>
      <c r="T1" s="36" t="s">
        <v>1064</v>
      </c>
      <c r="U1" s="37"/>
      <c r="V1" s="38"/>
      <c r="W1" s="36" t="s">
        <v>1062</v>
      </c>
      <c r="X1" s="37"/>
      <c r="Y1" s="38"/>
      <c r="Z1" s="36" t="s">
        <v>1063</v>
      </c>
      <c r="AA1" s="37"/>
      <c r="AB1" s="38"/>
      <c r="AC1" s="27"/>
    </row>
    <row r="2" spans="1:29" s="2" customFormat="1" ht="28" customHeight="1" thickBot="1" x14ac:dyDescent="0.4">
      <c r="A2" s="40"/>
      <c r="B2" s="33" t="s">
        <v>1058</v>
      </c>
      <c r="C2" s="34" t="s">
        <v>1059</v>
      </c>
      <c r="D2" s="35" t="s">
        <v>1060</v>
      </c>
      <c r="E2" s="33" t="s">
        <v>1058</v>
      </c>
      <c r="F2" s="34" t="s">
        <v>1059</v>
      </c>
      <c r="G2" s="35" t="s">
        <v>1060</v>
      </c>
      <c r="H2" s="33" t="s">
        <v>1058</v>
      </c>
      <c r="I2" s="34" t="s">
        <v>1059</v>
      </c>
      <c r="J2" s="35" t="s">
        <v>1060</v>
      </c>
      <c r="K2" s="33" t="s">
        <v>1058</v>
      </c>
      <c r="L2" s="34" t="s">
        <v>1059</v>
      </c>
      <c r="M2" s="35" t="s">
        <v>1060</v>
      </c>
      <c r="N2" s="33" t="s">
        <v>1058</v>
      </c>
      <c r="O2" s="34" t="s">
        <v>1059</v>
      </c>
      <c r="P2" s="35" t="s">
        <v>1060</v>
      </c>
      <c r="Q2" s="33" t="s">
        <v>1058</v>
      </c>
      <c r="R2" s="34" t="s">
        <v>1059</v>
      </c>
      <c r="S2" s="35" t="s">
        <v>1060</v>
      </c>
      <c r="T2" s="33" t="s">
        <v>1058</v>
      </c>
      <c r="U2" s="34" t="s">
        <v>1059</v>
      </c>
      <c r="V2" s="35" t="s">
        <v>1060</v>
      </c>
      <c r="W2" s="33" t="s">
        <v>1058</v>
      </c>
      <c r="X2" s="34" t="s">
        <v>1059</v>
      </c>
      <c r="Y2" s="35" t="s">
        <v>1060</v>
      </c>
      <c r="Z2" s="33" t="s">
        <v>1058</v>
      </c>
      <c r="AA2" s="34" t="s">
        <v>1059</v>
      </c>
      <c r="AB2" s="35" t="s">
        <v>1060</v>
      </c>
      <c r="AC2" s="32"/>
    </row>
    <row r="3" spans="1:29" x14ac:dyDescent="0.35">
      <c r="A3" s="16">
        <v>0.25</v>
      </c>
      <c r="B3" s="16">
        <v>1.6189832820762422</v>
      </c>
      <c r="C3" s="17">
        <v>1.6189832820762422</v>
      </c>
      <c r="D3" s="18">
        <v>1</v>
      </c>
      <c r="E3" s="28">
        <v>1.5042454663546496</v>
      </c>
      <c r="F3" s="17">
        <v>1.5042454663546496</v>
      </c>
      <c r="G3" s="29">
        <v>1</v>
      </c>
      <c r="H3" s="16">
        <v>1.3893621004707764</v>
      </c>
      <c r="I3" s="17">
        <v>1.3893621004707764</v>
      </c>
      <c r="J3" s="18">
        <v>1</v>
      </c>
      <c r="K3" s="25">
        <v>1.6222595773934676</v>
      </c>
      <c r="L3" s="23">
        <v>1.6222595773934676</v>
      </c>
      <c r="M3" s="30">
        <v>1</v>
      </c>
      <c r="N3" s="16">
        <v>1.5144183792462282</v>
      </c>
      <c r="O3" s="17">
        <v>1.5144183792462282</v>
      </c>
      <c r="P3" s="18">
        <v>1</v>
      </c>
      <c r="Q3" s="25">
        <v>1.3925665972766597</v>
      </c>
      <c r="R3" s="23">
        <v>1.3925665972766597</v>
      </c>
      <c r="S3" s="30">
        <v>1</v>
      </c>
      <c r="T3" s="16">
        <v>1.6190050124708804</v>
      </c>
      <c r="U3" s="17">
        <v>1.6190050124708804</v>
      </c>
      <c r="V3" s="18">
        <v>1</v>
      </c>
      <c r="W3" s="28">
        <v>1.5042639862889013</v>
      </c>
      <c r="X3" s="17">
        <v>1.5042639862889013</v>
      </c>
      <c r="Y3" s="29">
        <v>1</v>
      </c>
      <c r="Z3" s="16">
        <v>1.3893762566145977</v>
      </c>
      <c r="AA3" s="17">
        <v>1.3893762566145977</v>
      </c>
      <c r="AB3" s="18">
        <v>1</v>
      </c>
      <c r="AC3" s="27"/>
    </row>
    <row r="4" spans="1:29" x14ac:dyDescent="0.35">
      <c r="A4" s="16">
        <v>0.375</v>
      </c>
      <c r="B4" s="16">
        <v>1.7515102387301134</v>
      </c>
      <c r="C4" s="17">
        <v>3.3704935208063556</v>
      </c>
      <c r="D4" s="18">
        <v>1</v>
      </c>
      <c r="E4" s="28">
        <v>1.6387781479889876</v>
      </c>
      <c r="F4" s="17">
        <v>3.1430236143436372</v>
      </c>
      <c r="G4" s="29">
        <v>1</v>
      </c>
      <c r="H4" s="16">
        <v>1.5258617153265643</v>
      </c>
      <c r="I4" s="17">
        <v>2.9152238157973409</v>
      </c>
      <c r="J4" s="18">
        <v>1</v>
      </c>
      <c r="K4" s="25">
        <v>1.754884853361411</v>
      </c>
      <c r="L4" s="23">
        <v>3.3771444307548784</v>
      </c>
      <c r="M4" s="30">
        <v>1</v>
      </c>
      <c r="N4" s="16">
        <v>1.6487948110914383</v>
      </c>
      <c r="O4" s="17">
        <v>3.1632131903376663</v>
      </c>
      <c r="P4" s="18">
        <v>1</v>
      </c>
      <c r="Q4" s="25">
        <v>1.5291294513352589</v>
      </c>
      <c r="R4" s="23">
        <v>2.9216960486119188</v>
      </c>
      <c r="S4" s="30">
        <v>1</v>
      </c>
      <c r="T4" s="16">
        <v>1.7515311989999527</v>
      </c>
      <c r="U4" s="17">
        <v>3.3705362114708333</v>
      </c>
      <c r="V4" s="18">
        <v>1</v>
      </c>
      <c r="W4" s="28">
        <v>1.6387960087552922</v>
      </c>
      <c r="X4" s="17">
        <v>3.1430599950441938</v>
      </c>
      <c r="Y4" s="29">
        <v>1</v>
      </c>
      <c r="Z4" s="16">
        <v>1.5258754341752319</v>
      </c>
      <c r="AA4" s="17">
        <v>2.9152516907898294</v>
      </c>
      <c r="AB4" s="18">
        <v>1</v>
      </c>
      <c r="AC4" s="27"/>
    </row>
    <row r="5" spans="1:29" x14ac:dyDescent="0.35">
      <c r="A5" s="16">
        <v>0.5</v>
      </c>
      <c r="B5" s="16">
        <v>1.8334309589894624</v>
      </c>
      <c r="C5" s="17">
        <v>5.203924479795818</v>
      </c>
      <c r="D5" s="18">
        <v>1</v>
      </c>
      <c r="E5" s="28">
        <v>1.7230124942334655</v>
      </c>
      <c r="F5" s="17">
        <v>4.8660361085771022</v>
      </c>
      <c r="G5" s="29">
        <v>1</v>
      </c>
      <c r="H5" s="16">
        <v>1.6123703716995188</v>
      </c>
      <c r="I5" s="17">
        <v>4.5275941874968595</v>
      </c>
      <c r="J5" s="18">
        <v>1</v>
      </c>
      <c r="K5" s="25">
        <v>1.8368786154386547</v>
      </c>
      <c r="L5" s="23">
        <v>5.2140230461935335</v>
      </c>
      <c r="M5" s="30">
        <v>1</v>
      </c>
      <c r="N5" s="16">
        <v>1.732818524398098</v>
      </c>
      <c r="O5" s="17">
        <v>4.8960317147357646</v>
      </c>
      <c r="P5" s="18">
        <v>1</v>
      </c>
      <c r="Q5" s="25">
        <v>1.6156898522403316</v>
      </c>
      <c r="R5" s="23">
        <v>4.5373859008522501</v>
      </c>
      <c r="S5" s="30">
        <v>1</v>
      </c>
      <c r="T5" s="16">
        <v>1.8334510612540715</v>
      </c>
      <c r="U5" s="17">
        <v>5.2039872727249046</v>
      </c>
      <c r="V5" s="18">
        <v>1</v>
      </c>
      <c r="W5" s="28">
        <v>1.7230296802302085</v>
      </c>
      <c r="X5" s="17">
        <v>4.8660896752744023</v>
      </c>
      <c r="Y5" s="29">
        <v>1</v>
      </c>
      <c r="Z5" s="16">
        <v>1.6123836050462093</v>
      </c>
      <c r="AA5" s="17">
        <v>4.5276352958360384</v>
      </c>
      <c r="AB5" s="18">
        <v>1</v>
      </c>
      <c r="AC5" s="27"/>
    </row>
    <row r="6" spans="1:29" x14ac:dyDescent="0.35">
      <c r="A6" s="16">
        <v>0.625</v>
      </c>
      <c r="B6" s="16">
        <v>2.0537302993494251</v>
      </c>
      <c r="C6" s="17">
        <v>7.257654779145243</v>
      </c>
      <c r="D6" s="18">
        <v>1</v>
      </c>
      <c r="E6" s="28">
        <v>1.9455463365103098</v>
      </c>
      <c r="F6" s="17">
        <v>6.8115824450874118</v>
      </c>
      <c r="G6" s="29">
        <v>1</v>
      </c>
      <c r="H6" s="16">
        <v>1.8371376300157372</v>
      </c>
      <c r="I6" s="17">
        <v>6.3647318175125971</v>
      </c>
      <c r="J6" s="18">
        <v>1</v>
      </c>
      <c r="K6" s="25">
        <v>2.0574252962236095</v>
      </c>
      <c r="L6" s="23">
        <v>7.271448342417143</v>
      </c>
      <c r="M6" s="30">
        <v>1</v>
      </c>
      <c r="N6" s="16">
        <v>1.9553890917145955</v>
      </c>
      <c r="O6" s="17">
        <v>6.8514208064503599</v>
      </c>
      <c r="P6" s="18">
        <v>1</v>
      </c>
      <c r="Q6" s="25">
        <v>1.8406823203624789</v>
      </c>
      <c r="R6" s="23">
        <v>6.378068221214729</v>
      </c>
      <c r="S6" s="30">
        <v>1</v>
      </c>
      <c r="T6" s="16">
        <v>2.0537500478938755</v>
      </c>
      <c r="U6" s="17">
        <v>7.2577373206187801</v>
      </c>
      <c r="V6" s="18">
        <v>1</v>
      </c>
      <c r="W6" s="28">
        <v>1.945563126325512</v>
      </c>
      <c r="X6" s="17">
        <v>6.811652801599914</v>
      </c>
      <c r="Y6" s="29">
        <v>1</v>
      </c>
      <c r="Z6" s="16">
        <v>1.8371503914872804</v>
      </c>
      <c r="AA6" s="17">
        <v>6.3647856873233186</v>
      </c>
      <c r="AB6" s="18">
        <v>1</v>
      </c>
      <c r="AC6" s="27"/>
    </row>
    <row r="7" spans="1:29" x14ac:dyDescent="0.35">
      <c r="A7" s="16">
        <v>0.75</v>
      </c>
      <c r="B7" s="16">
        <v>2.2408781846270251</v>
      </c>
      <c r="C7" s="17">
        <v>9.4985329637722682</v>
      </c>
      <c r="D7" s="18">
        <v>1</v>
      </c>
      <c r="E7" s="28">
        <v>2.1349386359191014</v>
      </c>
      <c r="F7" s="17">
        <v>8.9465210810065123</v>
      </c>
      <c r="G7" s="29">
        <v>1</v>
      </c>
      <c r="H7" s="16">
        <v>2.0286887069974213</v>
      </c>
      <c r="I7" s="17">
        <v>8.3934205245100184</v>
      </c>
      <c r="J7" s="18">
        <v>1</v>
      </c>
      <c r="K7" s="25">
        <v>2.2447579944083293</v>
      </c>
      <c r="L7" s="23">
        <v>9.5162063368254728</v>
      </c>
      <c r="M7" s="30">
        <v>1</v>
      </c>
      <c r="N7" s="16">
        <v>2.1447809673510383</v>
      </c>
      <c r="O7" s="17">
        <v>8.9962017738013991</v>
      </c>
      <c r="P7" s="18">
        <v>1</v>
      </c>
      <c r="Q7" s="25">
        <v>2.0324111382529142</v>
      </c>
      <c r="R7" s="23">
        <v>8.4104793594676437</v>
      </c>
      <c r="S7" s="30">
        <v>1</v>
      </c>
      <c r="T7" s="16">
        <v>2.2408975147998991</v>
      </c>
      <c r="U7" s="17">
        <v>9.4986348354186791</v>
      </c>
      <c r="V7" s="18">
        <v>1</v>
      </c>
      <c r="W7" s="28">
        <v>2.1349551119822792</v>
      </c>
      <c r="X7" s="17">
        <v>8.9466079135821932</v>
      </c>
      <c r="Y7" s="29">
        <v>1</v>
      </c>
      <c r="Z7" s="16">
        <v>2.0287011695111161</v>
      </c>
      <c r="AA7" s="17">
        <v>8.3934868568344356</v>
      </c>
      <c r="AB7" s="18">
        <v>1</v>
      </c>
      <c r="AC7" s="27"/>
    </row>
    <row r="8" spans="1:29" x14ac:dyDescent="0.35">
      <c r="A8" s="16">
        <v>0.875</v>
      </c>
      <c r="B8" s="16">
        <v>2.2998313485902537</v>
      </c>
      <c r="C8" s="17">
        <v>11.798364312362523</v>
      </c>
      <c r="D8" s="18">
        <v>1</v>
      </c>
      <c r="E8" s="28">
        <v>2.1957165954985367</v>
      </c>
      <c r="F8" s="17">
        <v>11.142237676505049</v>
      </c>
      <c r="G8" s="29">
        <v>1</v>
      </c>
      <c r="H8" s="16">
        <v>2.0912571335431824</v>
      </c>
      <c r="I8" s="17">
        <v>10.484677658053201</v>
      </c>
      <c r="J8" s="18">
        <v>1</v>
      </c>
      <c r="K8" s="25">
        <v>2.3037741834911087</v>
      </c>
      <c r="L8" s="23">
        <v>11.819980520316582</v>
      </c>
      <c r="M8" s="30">
        <v>1</v>
      </c>
      <c r="N8" s="16">
        <v>2.2054733622060314</v>
      </c>
      <c r="O8" s="17">
        <v>11.201675136007431</v>
      </c>
      <c r="P8" s="18">
        <v>1</v>
      </c>
      <c r="Q8" s="25">
        <v>2.0950360846015244</v>
      </c>
      <c r="R8" s="23">
        <v>10.505515444069168</v>
      </c>
      <c r="S8" s="30">
        <v>1</v>
      </c>
      <c r="T8" s="16">
        <v>2.2998503947160454</v>
      </c>
      <c r="U8" s="17">
        <v>11.798485230134725</v>
      </c>
      <c r="V8" s="18">
        <v>1</v>
      </c>
      <c r="W8" s="28">
        <v>2.1957327595361962</v>
      </c>
      <c r="X8" s="17">
        <v>11.14234067311839</v>
      </c>
      <c r="Y8" s="29">
        <v>1</v>
      </c>
      <c r="Z8" s="16">
        <v>2.0912694528272868</v>
      </c>
      <c r="AA8" s="17">
        <v>10.484756309661723</v>
      </c>
      <c r="AB8" s="18">
        <v>1</v>
      </c>
      <c r="AC8" s="27"/>
    </row>
    <row r="9" spans="1:29" x14ac:dyDescent="0.35">
      <c r="A9" s="16">
        <v>1</v>
      </c>
      <c r="B9" s="16">
        <v>2.2781916696607323</v>
      </c>
      <c r="C9" s="17">
        <v>14.076555982023255</v>
      </c>
      <c r="D9" s="18">
        <v>1</v>
      </c>
      <c r="E9" s="28">
        <v>2.1759231642135703</v>
      </c>
      <c r="F9" s="17">
        <v>13.318160840718619</v>
      </c>
      <c r="G9" s="29">
        <v>1</v>
      </c>
      <c r="H9" s="16">
        <v>2.0732774811360986</v>
      </c>
      <c r="I9" s="17">
        <v>12.5579551391893</v>
      </c>
      <c r="J9" s="18">
        <v>1</v>
      </c>
      <c r="K9" s="25">
        <v>2.2821507783718715</v>
      </c>
      <c r="L9" s="23">
        <v>14.102131298688453</v>
      </c>
      <c r="M9" s="30">
        <v>1</v>
      </c>
      <c r="N9" s="16">
        <v>2.1855215228905047</v>
      </c>
      <c r="O9" s="17">
        <v>13.387196658897935</v>
      </c>
      <c r="P9" s="18">
        <v>1</v>
      </c>
      <c r="Q9" s="25">
        <v>2.0770658998852869</v>
      </c>
      <c r="R9" s="23">
        <v>12.582581343954455</v>
      </c>
      <c r="S9" s="30">
        <v>1</v>
      </c>
      <c r="T9" s="16">
        <v>2.2782101354320416</v>
      </c>
      <c r="U9" s="17">
        <v>14.076695365566767</v>
      </c>
      <c r="V9" s="18">
        <v>1</v>
      </c>
      <c r="W9" s="28">
        <v>2.1759390644740684</v>
      </c>
      <c r="X9" s="17">
        <v>13.318279737592459</v>
      </c>
      <c r="Y9" s="29">
        <v>1</v>
      </c>
      <c r="Z9" s="16">
        <v>2.0732895605612387</v>
      </c>
      <c r="AA9" s="17">
        <v>12.558045870222962</v>
      </c>
      <c r="AB9" s="18">
        <v>1</v>
      </c>
      <c r="AC9" s="27"/>
    </row>
    <row r="10" spans="1:29" x14ac:dyDescent="0.35">
      <c r="A10" s="16">
        <v>1.125</v>
      </c>
      <c r="B10" s="16">
        <v>2.2418585447371311</v>
      </c>
      <c r="C10" s="17">
        <v>16.318414526760385</v>
      </c>
      <c r="D10" s="18">
        <v>1</v>
      </c>
      <c r="E10" s="28">
        <v>2.1417202560154038</v>
      </c>
      <c r="F10" s="17">
        <v>15.459881096734023</v>
      </c>
      <c r="G10" s="29">
        <v>1</v>
      </c>
      <c r="H10" s="16">
        <v>2.0411685668581998</v>
      </c>
      <c r="I10" s="17">
        <v>14.5991237060475</v>
      </c>
      <c r="J10" s="18">
        <v>1</v>
      </c>
      <c r="K10" s="25">
        <v>2.2458143445601251</v>
      </c>
      <c r="L10" s="23">
        <v>16.347945643248579</v>
      </c>
      <c r="M10" s="30">
        <v>1</v>
      </c>
      <c r="N10" s="16">
        <v>2.1510882461469101</v>
      </c>
      <c r="O10" s="17">
        <v>15.538284905044845</v>
      </c>
      <c r="P10" s="18">
        <v>1</v>
      </c>
      <c r="Q10" s="25">
        <v>2.0449464416763323</v>
      </c>
      <c r="R10" s="23">
        <v>14.627527785630788</v>
      </c>
      <c r="S10" s="30">
        <v>1</v>
      </c>
      <c r="T10" s="16">
        <v>2.241876253098821</v>
      </c>
      <c r="U10" s="17">
        <v>16.318571618665587</v>
      </c>
      <c r="V10" s="18">
        <v>1</v>
      </c>
      <c r="W10" s="28">
        <v>2.1417355964396214</v>
      </c>
      <c r="X10" s="17">
        <v>15.460015334032081</v>
      </c>
      <c r="Y10" s="29">
        <v>1</v>
      </c>
      <c r="Z10" s="16">
        <v>2.0411803520829621</v>
      </c>
      <c r="AA10" s="17">
        <v>14.599226222305925</v>
      </c>
      <c r="AB10" s="18">
        <v>1</v>
      </c>
      <c r="AC10" s="27"/>
    </row>
    <row r="11" spans="1:29" x14ac:dyDescent="0.35">
      <c r="A11" s="16">
        <v>1.25</v>
      </c>
      <c r="B11" s="16">
        <v>2.2488140191008759</v>
      </c>
      <c r="C11" s="17">
        <v>18.567228545861262</v>
      </c>
      <c r="D11" s="18">
        <v>1</v>
      </c>
      <c r="E11" s="28">
        <v>2.1507476037438411</v>
      </c>
      <c r="F11" s="17">
        <v>17.610628700477864</v>
      </c>
      <c r="G11" s="29">
        <v>1</v>
      </c>
      <c r="H11" s="16">
        <v>2.0522365880057878</v>
      </c>
      <c r="I11" s="17">
        <v>16.651360294053287</v>
      </c>
      <c r="J11" s="18">
        <v>1</v>
      </c>
      <c r="K11" s="25">
        <v>2.2527534908841274</v>
      </c>
      <c r="L11" s="23">
        <v>18.600699134132707</v>
      </c>
      <c r="M11" s="30">
        <v>1</v>
      </c>
      <c r="N11" s="16">
        <v>2.1599175593434703</v>
      </c>
      <c r="O11" s="17">
        <v>17.698202464388316</v>
      </c>
      <c r="P11" s="18">
        <v>1</v>
      </c>
      <c r="Q11" s="25">
        <v>2.0559969516979009</v>
      </c>
      <c r="R11" s="23">
        <v>16.683524737328689</v>
      </c>
      <c r="S11" s="30">
        <v>1</v>
      </c>
      <c r="T11" s="16">
        <v>2.2488311778059482</v>
      </c>
      <c r="U11" s="17">
        <v>18.567402796471534</v>
      </c>
      <c r="V11" s="18">
        <v>1</v>
      </c>
      <c r="W11" s="28">
        <v>2.1507621755906206</v>
      </c>
      <c r="X11" s="17">
        <v>17.6107775096227</v>
      </c>
      <c r="Y11" s="29">
        <v>1</v>
      </c>
      <c r="Z11" s="16">
        <v>2.0522480100886584</v>
      </c>
      <c r="AA11" s="17">
        <v>16.651474232394584</v>
      </c>
      <c r="AB11" s="18">
        <v>1</v>
      </c>
      <c r="AC11" s="27"/>
    </row>
    <row r="12" spans="1:29" x14ac:dyDescent="0.35">
      <c r="A12" s="16">
        <v>1.375</v>
      </c>
      <c r="B12" s="16">
        <v>2.4760457394822759</v>
      </c>
      <c r="C12" s="17">
        <v>21.043274285343539</v>
      </c>
      <c r="D12" s="18">
        <v>1</v>
      </c>
      <c r="E12" s="28">
        <v>2.3802604791709214</v>
      </c>
      <c r="F12" s="17">
        <v>19.990889179648786</v>
      </c>
      <c r="G12" s="29">
        <v>1</v>
      </c>
      <c r="H12" s="16">
        <v>2.2840025906995836</v>
      </c>
      <c r="I12" s="17">
        <v>18.93536288475287</v>
      </c>
      <c r="J12" s="18">
        <v>1</v>
      </c>
      <c r="K12" s="25">
        <v>2.4801135764687632</v>
      </c>
      <c r="L12" s="23">
        <v>21.080812710601471</v>
      </c>
      <c r="M12" s="30">
        <v>1</v>
      </c>
      <c r="N12" s="16">
        <v>2.3893976875930023</v>
      </c>
      <c r="O12" s="17">
        <v>20.08760015198132</v>
      </c>
      <c r="P12" s="18">
        <v>1</v>
      </c>
      <c r="Q12" s="25">
        <v>2.287889741336377</v>
      </c>
      <c r="R12" s="23">
        <v>18.971414478665068</v>
      </c>
      <c r="S12" s="30">
        <v>1</v>
      </c>
      <c r="T12" s="16">
        <v>2.476062580093497</v>
      </c>
      <c r="U12" s="17">
        <v>21.043465376565031</v>
      </c>
      <c r="V12" s="18">
        <v>1</v>
      </c>
      <c r="W12" s="28">
        <v>2.3802747099100765</v>
      </c>
      <c r="X12" s="17">
        <v>19.991052219532776</v>
      </c>
      <c r="Y12" s="29">
        <v>1</v>
      </c>
      <c r="Z12" s="16">
        <v>2.2840136667034052</v>
      </c>
      <c r="AA12" s="17">
        <v>18.935487899097989</v>
      </c>
      <c r="AB12" s="18">
        <v>1</v>
      </c>
      <c r="AC12" s="27"/>
    </row>
    <row r="13" spans="1:29" x14ac:dyDescent="0.35">
      <c r="A13" s="16">
        <v>1.5</v>
      </c>
      <c r="B13" s="16">
        <v>2.8492172149579162</v>
      </c>
      <c r="C13" s="17">
        <v>23.892491500301457</v>
      </c>
      <c r="D13" s="18">
        <v>1</v>
      </c>
      <c r="E13" s="28">
        <v>2.7559714222813154</v>
      </c>
      <c r="F13" s="17">
        <v>22.746860601930102</v>
      </c>
      <c r="G13" s="29">
        <v>1</v>
      </c>
      <c r="H13" s="16">
        <v>2.6622178300399342</v>
      </c>
      <c r="I13" s="17">
        <v>21.597580714792805</v>
      </c>
      <c r="J13" s="18">
        <v>1</v>
      </c>
      <c r="K13" s="25">
        <v>2.8534727289034474</v>
      </c>
      <c r="L13" s="23">
        <v>23.934285439504919</v>
      </c>
      <c r="M13" s="30">
        <v>1</v>
      </c>
      <c r="N13" s="16">
        <v>2.7651326259766944</v>
      </c>
      <c r="O13" s="17">
        <v>22.852732777958014</v>
      </c>
      <c r="P13" s="18">
        <v>1</v>
      </c>
      <c r="Q13" s="25">
        <v>2.6662963809651661</v>
      </c>
      <c r="R13" s="23">
        <v>21.637710859630232</v>
      </c>
      <c r="S13" s="30">
        <v>1</v>
      </c>
      <c r="T13" s="16">
        <v>2.8492334629937948</v>
      </c>
      <c r="U13" s="17">
        <v>23.892698839558825</v>
      </c>
      <c r="V13" s="18">
        <v>1</v>
      </c>
      <c r="W13" s="28">
        <v>2.7559851642372468</v>
      </c>
      <c r="X13" s="17">
        <v>22.747037383770021</v>
      </c>
      <c r="Y13" s="29">
        <v>1</v>
      </c>
      <c r="Z13" s="16">
        <v>2.6622286090713647</v>
      </c>
      <c r="AA13" s="17">
        <v>21.597716508169356</v>
      </c>
      <c r="AB13" s="18">
        <v>1</v>
      </c>
      <c r="AC13" s="27"/>
    </row>
    <row r="14" spans="1:29" x14ac:dyDescent="0.35">
      <c r="A14" s="16">
        <v>1.625</v>
      </c>
      <c r="B14" s="16">
        <v>3.2715886098536999</v>
      </c>
      <c r="C14" s="17">
        <v>27.164080110155158</v>
      </c>
      <c r="D14" s="18">
        <v>1</v>
      </c>
      <c r="E14" s="28">
        <v>3.1808606743658445</v>
      </c>
      <c r="F14" s="17">
        <v>25.927721276295948</v>
      </c>
      <c r="G14" s="29">
        <v>1</v>
      </c>
      <c r="H14" s="16">
        <v>3.0896102775194256</v>
      </c>
      <c r="I14" s="17">
        <v>24.687190992312232</v>
      </c>
      <c r="J14" s="18">
        <v>1</v>
      </c>
      <c r="K14" s="25">
        <v>3.2760412409568476</v>
      </c>
      <c r="L14" s="23">
        <v>27.210326680461765</v>
      </c>
      <c r="M14" s="30">
        <v>1</v>
      </c>
      <c r="N14" s="16">
        <v>3.1900621820687305</v>
      </c>
      <c r="O14" s="17">
        <v>26.042794960026743</v>
      </c>
      <c r="P14" s="18">
        <v>1</v>
      </c>
      <c r="Q14" s="25">
        <v>3.0938889343642146</v>
      </c>
      <c r="R14" s="23">
        <v>24.731599793994448</v>
      </c>
      <c r="S14" s="30">
        <v>1</v>
      </c>
      <c r="T14" s="16">
        <v>3.2716043922958482</v>
      </c>
      <c r="U14" s="17">
        <v>27.164303231854674</v>
      </c>
      <c r="V14" s="18">
        <v>1</v>
      </c>
      <c r="W14" s="28">
        <v>3.1808741111318062</v>
      </c>
      <c r="X14" s="17">
        <v>25.927911494901828</v>
      </c>
      <c r="Y14" s="29">
        <v>1</v>
      </c>
      <c r="Z14" s="16">
        <v>3.0896208051295022</v>
      </c>
      <c r="AA14" s="17">
        <v>24.687337313298858</v>
      </c>
      <c r="AB14" s="18">
        <v>1</v>
      </c>
      <c r="AC14" s="27"/>
    </row>
    <row r="15" spans="1:29" x14ac:dyDescent="0.35">
      <c r="A15" s="16">
        <v>1.75</v>
      </c>
      <c r="B15" s="16">
        <v>3.602031834903042</v>
      </c>
      <c r="C15" s="17">
        <v>30.766111945058199</v>
      </c>
      <c r="D15" s="18">
        <v>1</v>
      </c>
      <c r="E15" s="28">
        <v>3.5135355309916574</v>
      </c>
      <c r="F15" s="17">
        <v>29.441256807287605</v>
      </c>
      <c r="G15" s="29">
        <v>1</v>
      </c>
      <c r="H15" s="16">
        <v>3.4244740313616182</v>
      </c>
      <c r="I15" s="17">
        <v>28.111665023673851</v>
      </c>
      <c r="J15" s="18">
        <v>1</v>
      </c>
      <c r="K15" s="25">
        <v>3.6065947112481807</v>
      </c>
      <c r="L15" s="23">
        <v>30.816921391709947</v>
      </c>
      <c r="M15" s="30">
        <v>1</v>
      </c>
      <c r="N15" s="16">
        <v>3.5227138730921554</v>
      </c>
      <c r="O15" s="17">
        <v>29.565508833118898</v>
      </c>
      <c r="P15" s="18">
        <v>1</v>
      </c>
      <c r="Q15" s="25">
        <v>3.4288677734837556</v>
      </c>
      <c r="R15" s="23">
        <v>28.160467567478204</v>
      </c>
      <c r="S15" s="30">
        <v>1</v>
      </c>
      <c r="T15" s="16">
        <v>3.6020468356345292</v>
      </c>
      <c r="U15" s="17">
        <v>30.766350067489203</v>
      </c>
      <c r="V15" s="18">
        <v>1</v>
      </c>
      <c r="W15" s="28">
        <v>3.5135481960169956</v>
      </c>
      <c r="X15" s="17">
        <v>29.441459690918823</v>
      </c>
      <c r="Y15" s="29">
        <v>1</v>
      </c>
      <c r="Z15" s="16">
        <v>3.424484005177225</v>
      </c>
      <c r="AA15" s="17">
        <v>28.111821318476082</v>
      </c>
      <c r="AB15" s="18">
        <v>1</v>
      </c>
      <c r="AC15" s="27"/>
    </row>
    <row r="16" spans="1:29" x14ac:dyDescent="0.35">
      <c r="A16" s="16">
        <v>1.875</v>
      </c>
      <c r="B16" s="16">
        <v>3.6904464000405444</v>
      </c>
      <c r="C16" s="17">
        <v>34.456558345098742</v>
      </c>
      <c r="D16" s="18">
        <v>1</v>
      </c>
      <c r="E16" s="28">
        <v>3.6036970987880559</v>
      </c>
      <c r="F16" s="17">
        <v>33.044953906075662</v>
      </c>
      <c r="G16" s="29">
        <v>1</v>
      </c>
      <c r="H16" s="16">
        <v>3.5163645808733035</v>
      </c>
      <c r="I16" s="17">
        <v>31.628029604547155</v>
      </c>
      <c r="J16" s="18">
        <v>1</v>
      </c>
      <c r="K16" s="25">
        <v>3.695018155386034</v>
      </c>
      <c r="L16" s="23">
        <v>34.511939547095977</v>
      </c>
      <c r="M16" s="30">
        <v>1</v>
      </c>
      <c r="N16" s="16">
        <v>3.6127811849419933</v>
      </c>
      <c r="O16" s="17">
        <v>33.178290018060892</v>
      </c>
      <c r="P16" s="18">
        <v>1</v>
      </c>
      <c r="Q16" s="25">
        <v>3.5207700027270312</v>
      </c>
      <c r="R16" s="23">
        <v>31.681237570205234</v>
      </c>
      <c r="S16" s="30">
        <v>1</v>
      </c>
      <c r="T16" s="16">
        <v>3.690457140840623</v>
      </c>
      <c r="U16" s="17">
        <v>34.456807208329828</v>
      </c>
      <c r="V16" s="18">
        <v>1</v>
      </c>
      <c r="W16" s="28">
        <v>3.6037054232517178</v>
      </c>
      <c r="X16" s="17">
        <v>33.045165114170544</v>
      </c>
      <c r="Y16" s="29">
        <v>1</v>
      </c>
      <c r="Z16" s="16">
        <v>3.5163745732676532</v>
      </c>
      <c r="AA16" s="17">
        <v>31.628195891743736</v>
      </c>
      <c r="AB16" s="18">
        <v>1</v>
      </c>
      <c r="AC16" s="27"/>
    </row>
    <row r="17" spans="1:29" x14ac:dyDescent="0.35">
      <c r="A17" s="16">
        <v>2</v>
      </c>
      <c r="B17" s="16">
        <v>3.6323331648768642</v>
      </c>
      <c r="C17" s="17">
        <v>38.088891509975603</v>
      </c>
      <c r="D17" s="18">
        <v>1</v>
      </c>
      <c r="E17" s="28">
        <v>3.5480773113028699</v>
      </c>
      <c r="F17" s="17">
        <v>36.593031217378531</v>
      </c>
      <c r="G17" s="29">
        <v>1</v>
      </c>
      <c r="H17" s="16">
        <v>3.4632080985486131</v>
      </c>
      <c r="I17" s="17">
        <v>35.091237703095771</v>
      </c>
      <c r="J17" s="18">
        <v>1</v>
      </c>
      <c r="K17" s="25">
        <v>3.6368643467193444</v>
      </c>
      <c r="L17" s="23">
        <v>38.14880389381532</v>
      </c>
      <c r="M17" s="30">
        <v>1</v>
      </c>
      <c r="N17" s="16">
        <v>3.5569924135848034</v>
      </c>
      <c r="O17" s="17">
        <v>36.735282431645693</v>
      </c>
      <c r="P17" s="18">
        <v>1</v>
      </c>
      <c r="Q17" s="25">
        <v>3.4675768998810548</v>
      </c>
      <c r="R17" s="23">
        <v>35.148814470086286</v>
      </c>
      <c r="S17" s="30">
        <v>1</v>
      </c>
      <c r="T17" s="16">
        <v>3.6323284246488159</v>
      </c>
      <c r="U17" s="17">
        <v>38.089135632978646</v>
      </c>
      <c r="V17" s="18">
        <v>1</v>
      </c>
      <c r="W17" s="28">
        <v>3.5480695789728127</v>
      </c>
      <c r="X17" s="17">
        <v>36.593234693143359</v>
      </c>
      <c r="Y17" s="29">
        <v>1</v>
      </c>
      <c r="Z17" s="16">
        <v>3.4632175724743801</v>
      </c>
      <c r="AA17" s="17">
        <v>35.091413464218114</v>
      </c>
      <c r="AB17" s="18">
        <v>1</v>
      </c>
      <c r="AC17" s="27"/>
    </row>
    <row r="18" spans="1:29" x14ac:dyDescent="0.35">
      <c r="A18" s="16">
        <v>2.125</v>
      </c>
      <c r="B18" s="16">
        <v>3.5694064191138977</v>
      </c>
      <c r="C18" s="17">
        <v>41.6582979290895</v>
      </c>
      <c r="D18" s="18">
        <v>1</v>
      </c>
      <c r="E18" s="28">
        <v>3.487643841048468</v>
      </c>
      <c r="F18" s="17">
        <v>40.080675058426998</v>
      </c>
      <c r="G18" s="29">
        <v>1</v>
      </c>
      <c r="H18" s="16">
        <v>3.4053688540166229</v>
      </c>
      <c r="I18" s="17">
        <v>38.496606557112393</v>
      </c>
      <c r="J18" s="18">
        <v>1</v>
      </c>
      <c r="K18" s="25">
        <v>3.5738222932879693</v>
      </c>
      <c r="L18" s="23">
        <v>41.722626187103288</v>
      </c>
      <c r="M18" s="30">
        <v>1</v>
      </c>
      <c r="N18" s="16">
        <v>3.4967929913827476</v>
      </c>
      <c r="O18" s="17">
        <v>40.232075423028441</v>
      </c>
      <c r="P18" s="18">
        <v>1</v>
      </c>
      <c r="Q18" s="25">
        <v>3.4098770537260989</v>
      </c>
      <c r="R18" s="23">
        <v>38.558691523812385</v>
      </c>
      <c r="S18" s="30">
        <v>1</v>
      </c>
      <c r="T18" s="16">
        <v>3.5693728300048302</v>
      </c>
      <c r="U18" s="17">
        <v>41.658508462983477</v>
      </c>
      <c r="V18" s="18">
        <v>1</v>
      </c>
      <c r="W18" s="28">
        <v>3.4877071901878063</v>
      </c>
      <c r="X18" s="17">
        <v>40.080941883331164</v>
      </c>
      <c r="Y18" s="29">
        <v>1</v>
      </c>
      <c r="Z18" s="16">
        <v>3.405376777091262</v>
      </c>
      <c r="AA18" s="17">
        <v>38.496790241309377</v>
      </c>
      <c r="AB18" s="18">
        <v>1</v>
      </c>
      <c r="AC18" s="27"/>
    </row>
    <row r="19" spans="1:29" x14ac:dyDescent="0.35">
      <c r="A19" s="16">
        <v>2.25</v>
      </c>
      <c r="B19" s="16">
        <v>3.5276568523241174</v>
      </c>
      <c r="C19" s="17">
        <v>45.185954781413614</v>
      </c>
      <c r="D19" s="18">
        <v>1</v>
      </c>
      <c r="E19" s="28">
        <v>3.4483324065412342</v>
      </c>
      <c r="F19" s="17">
        <v>43.529007464968231</v>
      </c>
      <c r="G19" s="29">
        <v>1</v>
      </c>
      <c r="H19" s="16">
        <v>3.3683483005682628</v>
      </c>
      <c r="I19" s="17">
        <v>41.864954857680658</v>
      </c>
      <c r="J19" s="18">
        <v>1</v>
      </c>
      <c r="K19" s="25">
        <v>3.5322785562893868</v>
      </c>
      <c r="L19" s="23">
        <v>45.254904743392672</v>
      </c>
      <c r="M19" s="30">
        <v>1</v>
      </c>
      <c r="N19" s="16">
        <v>3.4574585189552671</v>
      </c>
      <c r="O19" s="17">
        <v>43.689533941983711</v>
      </c>
      <c r="P19" s="18">
        <v>1</v>
      </c>
      <c r="Q19" s="25">
        <v>3.3727509209632305</v>
      </c>
      <c r="R19" s="23">
        <v>41.931442444775612</v>
      </c>
      <c r="S19" s="30">
        <v>1</v>
      </c>
      <c r="T19" s="16">
        <v>3.5278546036325986</v>
      </c>
      <c r="U19" s="17">
        <v>45.186363066616074</v>
      </c>
      <c r="V19" s="18">
        <v>1</v>
      </c>
      <c r="W19" s="28">
        <v>3.4485287148941661</v>
      </c>
      <c r="X19" s="17">
        <v>43.52947059822533</v>
      </c>
      <c r="Y19" s="29">
        <v>1</v>
      </c>
      <c r="Z19" s="16">
        <v>3.3683559913934031</v>
      </c>
      <c r="AA19" s="17">
        <v>41.865146232702777</v>
      </c>
      <c r="AB19" s="18">
        <v>1</v>
      </c>
      <c r="AC19" s="27"/>
    </row>
    <row r="20" spans="1:29" x14ac:dyDescent="0.35">
      <c r="A20" s="16">
        <v>2.375</v>
      </c>
      <c r="B20" s="16">
        <v>3.6303629929516634</v>
      </c>
      <c r="C20" s="17">
        <v>48.816317774365274</v>
      </c>
      <c r="D20" s="18">
        <v>1</v>
      </c>
      <c r="E20" s="28">
        <v>3.5532471414174824</v>
      </c>
      <c r="F20" s="17">
        <v>47.08225460638571</v>
      </c>
      <c r="G20" s="29">
        <v>1</v>
      </c>
      <c r="H20" s="16">
        <v>3.4754564161038028</v>
      </c>
      <c r="I20" s="17">
        <v>45.340411273784461</v>
      </c>
      <c r="J20" s="18">
        <v>1</v>
      </c>
      <c r="K20" s="25">
        <v>3.6348363719896284</v>
      </c>
      <c r="L20" s="23">
        <v>48.8897411153823</v>
      </c>
      <c r="M20" s="30">
        <v>1</v>
      </c>
      <c r="N20" s="16">
        <v>3.5621479085592371</v>
      </c>
      <c r="O20" s="17">
        <v>47.251681850542951</v>
      </c>
      <c r="P20" s="18">
        <v>1</v>
      </c>
      <c r="Q20" s="25">
        <v>3.4797236948069545</v>
      </c>
      <c r="R20" s="23">
        <v>45.411166139582569</v>
      </c>
      <c r="S20" s="30">
        <v>1</v>
      </c>
      <c r="T20" s="16">
        <v>3.6305431962334018</v>
      </c>
      <c r="U20" s="17">
        <v>48.816906262849479</v>
      </c>
      <c r="V20" s="18">
        <v>1</v>
      </c>
      <c r="W20" s="28">
        <v>3.5534280750270657</v>
      </c>
      <c r="X20" s="17">
        <v>47.082898673252394</v>
      </c>
      <c r="Y20" s="29">
        <v>1</v>
      </c>
      <c r="Z20" s="16">
        <v>3.4754635860588063</v>
      </c>
      <c r="AA20" s="17">
        <v>45.340609818761585</v>
      </c>
      <c r="AB20" s="18">
        <v>1</v>
      </c>
      <c r="AC20" s="27"/>
    </row>
    <row r="21" spans="1:29" x14ac:dyDescent="0.35">
      <c r="A21" s="16">
        <v>2.5</v>
      </c>
      <c r="B21" s="16">
        <v>3.7644110036575871</v>
      </c>
      <c r="C21" s="17">
        <v>52.580728778022859</v>
      </c>
      <c r="D21" s="18">
        <v>1</v>
      </c>
      <c r="E21" s="28">
        <v>3.6893558812998748</v>
      </c>
      <c r="F21" s="17">
        <v>50.771610487685585</v>
      </c>
      <c r="G21" s="29">
        <v>1</v>
      </c>
      <c r="H21" s="16">
        <v>3.6136147515950103</v>
      </c>
      <c r="I21" s="17">
        <v>48.95402602537947</v>
      </c>
      <c r="J21" s="18">
        <v>1</v>
      </c>
      <c r="K21" s="25">
        <v>3.7687442385624066</v>
      </c>
      <c r="L21" s="23">
        <v>52.658485353944705</v>
      </c>
      <c r="M21" s="30">
        <v>1</v>
      </c>
      <c r="N21" s="16">
        <v>3.6980180004879211</v>
      </c>
      <c r="O21" s="17">
        <v>50.949699851030871</v>
      </c>
      <c r="P21" s="18">
        <v>1</v>
      </c>
      <c r="Q21" s="25">
        <v>3.6177572891717498</v>
      </c>
      <c r="R21" s="23">
        <v>49.028923428754318</v>
      </c>
      <c r="S21" s="30">
        <v>1</v>
      </c>
      <c r="T21" s="16">
        <v>3.7645728688109665</v>
      </c>
      <c r="U21" s="17">
        <v>52.581479131660444</v>
      </c>
      <c r="V21" s="18">
        <v>1</v>
      </c>
      <c r="W21" s="28">
        <v>3.6895218958200968</v>
      </c>
      <c r="X21" s="17">
        <v>50.772420569072494</v>
      </c>
      <c r="Y21" s="29">
        <v>1</v>
      </c>
      <c r="Z21" s="16">
        <v>3.6136217003799014</v>
      </c>
      <c r="AA21" s="17">
        <v>48.954231519141487</v>
      </c>
      <c r="AB21" s="18">
        <v>1</v>
      </c>
      <c r="AC21" s="27"/>
    </row>
    <row r="22" spans="1:29" x14ac:dyDescent="0.35">
      <c r="A22" s="16">
        <v>2.625</v>
      </c>
      <c r="B22" s="16">
        <v>3.8694600255028031</v>
      </c>
      <c r="C22" s="17">
        <v>56.450188803525663</v>
      </c>
      <c r="D22" s="18">
        <v>1</v>
      </c>
      <c r="E22" s="28">
        <v>3.7964850071824592</v>
      </c>
      <c r="F22" s="17">
        <v>54.568095494868047</v>
      </c>
      <c r="G22" s="29">
        <v>1</v>
      </c>
      <c r="H22" s="16">
        <v>3.7228094865742061</v>
      </c>
      <c r="I22" s="17">
        <v>52.676835511953676</v>
      </c>
      <c r="J22" s="18">
        <v>1</v>
      </c>
      <c r="K22" s="25">
        <v>3.8735128546966995</v>
      </c>
      <c r="L22" s="23">
        <v>56.531998208641404</v>
      </c>
      <c r="M22" s="30">
        <v>1</v>
      </c>
      <c r="N22" s="16">
        <v>3.8047452718820547</v>
      </c>
      <c r="O22" s="17">
        <v>54.754445122912927</v>
      </c>
      <c r="P22" s="18">
        <v>1</v>
      </c>
      <c r="Q22" s="25">
        <v>3.7266894898999929</v>
      </c>
      <c r="R22" s="23">
        <v>52.755612918654307</v>
      </c>
      <c r="S22" s="30">
        <v>1</v>
      </c>
      <c r="T22" s="16">
        <v>3.8696079338015896</v>
      </c>
      <c r="U22" s="17">
        <v>56.451087065462033</v>
      </c>
      <c r="V22" s="18">
        <v>1</v>
      </c>
      <c r="W22" s="28">
        <v>3.7966371992264909</v>
      </c>
      <c r="X22" s="17">
        <v>54.569057768298983</v>
      </c>
      <c r="Y22" s="29">
        <v>1</v>
      </c>
      <c r="Z22" s="16">
        <v>3.722816232018622</v>
      </c>
      <c r="AA22" s="17">
        <v>52.67704775116011</v>
      </c>
      <c r="AB22" s="18">
        <v>1</v>
      </c>
      <c r="AC22" s="27"/>
    </row>
    <row r="23" spans="1:29" x14ac:dyDescent="0.35">
      <c r="A23" s="16">
        <v>2.75</v>
      </c>
      <c r="B23" s="16">
        <v>3.942862515099133</v>
      </c>
      <c r="C23" s="17">
        <v>60.393051318624799</v>
      </c>
      <c r="D23" s="18">
        <v>1</v>
      </c>
      <c r="E23" s="28">
        <v>3.8718409918681798</v>
      </c>
      <c r="F23" s="17">
        <v>58.439936486736229</v>
      </c>
      <c r="G23" s="29">
        <v>1</v>
      </c>
      <c r="H23" s="16">
        <v>3.8001060684043124</v>
      </c>
      <c r="I23" s="17">
        <v>56.476941580357988</v>
      </c>
      <c r="J23" s="18">
        <v>1</v>
      </c>
      <c r="K23" s="25">
        <v>3.94673933289782</v>
      </c>
      <c r="L23" s="23">
        <v>60.478737541539225</v>
      </c>
      <c r="M23" s="30">
        <v>1</v>
      </c>
      <c r="N23" s="16">
        <v>3.8798026348347516</v>
      </c>
      <c r="O23" s="17">
        <v>58.63424775774768</v>
      </c>
      <c r="P23" s="18">
        <v>1</v>
      </c>
      <c r="Q23" s="25">
        <v>3.8038241180946071</v>
      </c>
      <c r="R23" s="23">
        <v>56.559437036748918</v>
      </c>
      <c r="S23" s="30">
        <v>1</v>
      </c>
      <c r="T23" s="16">
        <v>3.9429978667262096</v>
      </c>
      <c r="U23" s="17">
        <v>60.394084932188242</v>
      </c>
      <c r="V23" s="18">
        <v>1</v>
      </c>
      <c r="W23" s="28">
        <v>3.8719807374774056</v>
      </c>
      <c r="X23" s="17">
        <v>58.44103850577639</v>
      </c>
      <c r="Y23" s="29">
        <v>1</v>
      </c>
      <c r="Z23" s="16">
        <v>3.8001126493300617</v>
      </c>
      <c r="AA23" s="17">
        <v>56.47716040049017</v>
      </c>
      <c r="AB23" s="18">
        <v>1</v>
      </c>
      <c r="AC23" s="27"/>
    </row>
    <row r="24" spans="1:29" x14ac:dyDescent="0.35">
      <c r="A24" s="16">
        <v>2.875</v>
      </c>
      <c r="B24" s="16">
        <v>3.9222559612826862</v>
      </c>
      <c r="C24" s="17">
        <v>64.315307279907486</v>
      </c>
      <c r="D24" s="18">
        <v>1</v>
      </c>
      <c r="E24" s="28">
        <v>3.8529022740620333</v>
      </c>
      <c r="F24" s="17">
        <v>62.292838760798261</v>
      </c>
      <c r="G24" s="29">
        <v>1</v>
      </c>
      <c r="H24" s="16">
        <v>3.7828249660163622</v>
      </c>
      <c r="I24" s="17">
        <v>60.259766546374351</v>
      </c>
      <c r="J24" s="18">
        <v>1</v>
      </c>
      <c r="K24" s="25">
        <v>3.9259517403368913</v>
      </c>
      <c r="L24" s="23">
        <v>64.404689281876117</v>
      </c>
      <c r="M24" s="30">
        <v>1</v>
      </c>
      <c r="N24" s="16">
        <v>3.8605743728852882</v>
      </c>
      <c r="O24" s="17">
        <v>62.494822130632969</v>
      </c>
      <c r="P24" s="18">
        <v>1</v>
      </c>
      <c r="Q24" s="25">
        <v>3.7863738620912391</v>
      </c>
      <c r="R24" s="23">
        <v>60.345810898840156</v>
      </c>
      <c r="S24" s="30">
        <v>1</v>
      </c>
      <c r="T24" s="16">
        <v>3.9223807193686056</v>
      </c>
      <c r="U24" s="17">
        <v>64.316465651556854</v>
      </c>
      <c r="V24" s="18">
        <v>1</v>
      </c>
      <c r="W24" s="28">
        <v>3.8530310521967137</v>
      </c>
      <c r="X24" s="17">
        <v>62.294069557973103</v>
      </c>
      <c r="Y24" s="29">
        <v>1</v>
      </c>
      <c r="Z24" s="16">
        <v>3.7828313815581507</v>
      </c>
      <c r="AA24" s="17">
        <v>60.259991782048324</v>
      </c>
      <c r="AB24" s="18">
        <v>1</v>
      </c>
      <c r="AC24" s="27"/>
    </row>
    <row r="25" spans="1:29" x14ac:dyDescent="0.35">
      <c r="A25" s="16">
        <v>3</v>
      </c>
      <c r="B25" s="16">
        <v>3.8788319753510545</v>
      </c>
      <c r="C25" s="17">
        <v>68.194139255258534</v>
      </c>
      <c r="D25" s="18">
        <v>1</v>
      </c>
      <c r="E25" s="28">
        <v>3.8109333923360498</v>
      </c>
      <c r="F25" s="17">
        <v>66.103772153134315</v>
      </c>
      <c r="G25" s="29">
        <v>1</v>
      </c>
      <c r="H25" s="16">
        <v>3.7423045945500419</v>
      </c>
      <c r="I25" s="17">
        <v>64.002071140924386</v>
      </c>
      <c r="J25" s="18">
        <v>1</v>
      </c>
      <c r="K25" s="25">
        <v>3.8823530182643373</v>
      </c>
      <c r="L25" s="23">
        <v>68.287042300140456</v>
      </c>
      <c r="M25" s="30">
        <v>1</v>
      </c>
      <c r="N25" s="16">
        <v>3.8183370908639627</v>
      </c>
      <c r="O25" s="17">
        <v>66.313159221496932</v>
      </c>
      <c r="P25" s="18">
        <v>1</v>
      </c>
      <c r="Q25" s="25">
        <v>3.7456914669826178</v>
      </c>
      <c r="R25" s="23">
        <v>64.091502365822777</v>
      </c>
      <c r="S25" s="30">
        <v>1</v>
      </c>
      <c r="T25" s="16">
        <v>3.8789471862498477</v>
      </c>
      <c r="U25" s="17">
        <v>68.1954128378067</v>
      </c>
      <c r="V25" s="18">
        <v>1</v>
      </c>
      <c r="W25" s="28">
        <v>3.8110530819224295</v>
      </c>
      <c r="X25" s="17">
        <v>66.105122639895527</v>
      </c>
      <c r="Y25" s="29">
        <v>1</v>
      </c>
      <c r="Z25" s="16">
        <v>3.7423108983010445</v>
      </c>
      <c r="AA25" s="17">
        <v>64.002302680349374</v>
      </c>
      <c r="AB25" s="18">
        <v>1</v>
      </c>
      <c r="AC25" s="27"/>
    </row>
    <row r="26" spans="1:29" x14ac:dyDescent="0.35">
      <c r="A26" s="16">
        <v>3.125</v>
      </c>
      <c r="B26" s="16">
        <v>3.8291291561565486</v>
      </c>
      <c r="C26" s="17">
        <v>72.023268411415089</v>
      </c>
      <c r="D26" s="18">
        <v>1</v>
      </c>
      <c r="E26" s="28">
        <v>3.7626084980514598</v>
      </c>
      <c r="F26" s="17">
        <v>69.866380651185779</v>
      </c>
      <c r="G26" s="29">
        <v>1</v>
      </c>
      <c r="H26" s="16">
        <v>3.6953523180221453</v>
      </c>
      <c r="I26" s="17">
        <v>67.697423458946531</v>
      </c>
      <c r="J26" s="18">
        <v>1</v>
      </c>
      <c r="K26" s="25">
        <v>3.8324458547180358</v>
      </c>
      <c r="L26" s="23">
        <v>72.119488154858487</v>
      </c>
      <c r="M26" s="30">
        <v>1</v>
      </c>
      <c r="N26" s="16">
        <v>3.7697173964441411</v>
      </c>
      <c r="O26" s="17">
        <v>70.082876617941068</v>
      </c>
      <c r="P26" s="18">
        <v>1</v>
      </c>
      <c r="Q26" s="25">
        <v>3.6985466403849596</v>
      </c>
      <c r="R26" s="23">
        <v>67.790049006207738</v>
      </c>
      <c r="S26" s="30">
        <v>1</v>
      </c>
      <c r="T26" s="16">
        <v>3.8292364981819738</v>
      </c>
      <c r="U26" s="17">
        <v>72.02464933598867</v>
      </c>
      <c r="V26" s="18">
        <v>1</v>
      </c>
      <c r="W26" s="28">
        <v>3.7627202771162658</v>
      </c>
      <c r="X26" s="17">
        <v>69.867842917011785</v>
      </c>
      <c r="Y26" s="29">
        <v>1</v>
      </c>
      <c r="Z26" s="16">
        <v>3.6953585099670287</v>
      </c>
      <c r="AA26" s="17">
        <v>67.697661190316396</v>
      </c>
      <c r="AB26" s="18">
        <v>1</v>
      </c>
      <c r="AC26" s="27"/>
    </row>
    <row r="27" spans="1:29" x14ac:dyDescent="0.35">
      <c r="A27" s="16">
        <v>3.25</v>
      </c>
      <c r="B27" s="16">
        <v>3.8123604935758459</v>
      </c>
      <c r="C27" s="17">
        <v>75.835628904990941</v>
      </c>
      <c r="D27" s="18">
        <v>1</v>
      </c>
      <c r="E27" s="28">
        <v>3.7471872295709017</v>
      </c>
      <c r="F27" s="17">
        <v>73.613567880756676</v>
      </c>
      <c r="G27" s="29">
        <v>1</v>
      </c>
      <c r="H27" s="16">
        <v>3.681274728080516</v>
      </c>
      <c r="I27" s="17">
        <v>71.378698187027041</v>
      </c>
      <c r="J27" s="18">
        <v>1</v>
      </c>
      <c r="K27" s="25">
        <v>3.8155092043639054</v>
      </c>
      <c r="L27" s="23">
        <v>75.934997359222393</v>
      </c>
      <c r="M27" s="30">
        <v>1</v>
      </c>
      <c r="N27" s="16">
        <v>3.7540373496630339</v>
      </c>
      <c r="O27" s="17">
        <v>73.836913967604104</v>
      </c>
      <c r="P27" s="18">
        <v>1</v>
      </c>
      <c r="Q27" s="25">
        <v>3.6843107946754126</v>
      </c>
      <c r="R27" s="23">
        <v>71.47435980088315</v>
      </c>
      <c r="S27" s="30">
        <v>1</v>
      </c>
      <c r="T27" s="16">
        <v>3.8124603802328081</v>
      </c>
      <c r="U27" s="17">
        <v>75.837109716221477</v>
      </c>
      <c r="V27" s="18">
        <v>1</v>
      </c>
      <c r="W27" s="28">
        <v>3.7472920399653513</v>
      </c>
      <c r="X27" s="17">
        <v>73.61513495697713</v>
      </c>
      <c r="Y27" s="29">
        <v>1</v>
      </c>
      <c r="Z27" s="16">
        <v>3.6812808293357588</v>
      </c>
      <c r="AA27" s="17">
        <v>71.378942019652158</v>
      </c>
      <c r="AB27" s="18">
        <v>1</v>
      </c>
      <c r="AC27" s="27"/>
    </row>
    <row r="28" spans="1:29" x14ac:dyDescent="0.35">
      <c r="A28" s="16">
        <v>3.375</v>
      </c>
      <c r="B28" s="16">
        <v>3.9386739664310357</v>
      </c>
      <c r="C28" s="17">
        <v>79.77430287142198</v>
      </c>
      <c r="D28" s="18">
        <v>1</v>
      </c>
      <c r="E28" s="28">
        <v>3.8747790406631233</v>
      </c>
      <c r="F28" s="17">
        <v>77.488346921419804</v>
      </c>
      <c r="G28" s="29">
        <v>1</v>
      </c>
      <c r="H28" s="16">
        <v>3.8101424793581642</v>
      </c>
      <c r="I28" s="17">
        <v>75.188840666385204</v>
      </c>
      <c r="J28" s="18">
        <v>1</v>
      </c>
      <c r="K28" s="25">
        <v>3.9415703919542864</v>
      </c>
      <c r="L28" s="23">
        <v>79.87656775117668</v>
      </c>
      <c r="M28" s="30">
        <v>1</v>
      </c>
      <c r="N28" s="16">
        <v>3.8812899616122403</v>
      </c>
      <c r="O28" s="17">
        <v>77.718203929216344</v>
      </c>
      <c r="P28" s="18">
        <v>1</v>
      </c>
      <c r="Q28" s="25">
        <v>3.8129368108587092</v>
      </c>
      <c r="R28" s="23">
        <v>75.287296611741866</v>
      </c>
      <c r="S28" s="30">
        <v>1</v>
      </c>
      <c r="T28" s="16">
        <v>3.9387673033496626</v>
      </c>
      <c r="U28" s="17">
        <v>79.775877019571141</v>
      </c>
      <c r="V28" s="18">
        <v>1</v>
      </c>
      <c r="W28" s="28">
        <v>3.8748772894947838</v>
      </c>
      <c r="X28" s="17">
        <v>77.49001224647192</v>
      </c>
      <c r="Y28" s="29">
        <v>1</v>
      </c>
      <c r="Z28" s="16">
        <v>3.8101485842985796</v>
      </c>
      <c r="AA28" s="17">
        <v>75.189090603950731</v>
      </c>
      <c r="AB28" s="18">
        <v>1</v>
      </c>
      <c r="AC28" s="27"/>
    </row>
    <row r="29" spans="1:29" x14ac:dyDescent="0.35">
      <c r="A29" s="16">
        <v>3.5</v>
      </c>
      <c r="B29" s="16">
        <v>4.2179895926752531</v>
      </c>
      <c r="C29" s="17">
        <v>83.992292464097233</v>
      </c>
      <c r="D29" s="18">
        <v>1</v>
      </c>
      <c r="E29" s="28">
        <v>4.1558761125694268</v>
      </c>
      <c r="F29" s="17">
        <v>81.644223033989235</v>
      </c>
      <c r="G29" s="29">
        <v>1</v>
      </c>
      <c r="H29" s="16">
        <v>4.0930178539681545</v>
      </c>
      <c r="I29" s="17">
        <v>79.281858520353353</v>
      </c>
      <c r="J29" s="18">
        <v>1</v>
      </c>
      <c r="K29" s="25">
        <v>4.2205852338611578</v>
      </c>
      <c r="L29" s="23">
        <v>84.097152985037837</v>
      </c>
      <c r="M29" s="30">
        <v>1</v>
      </c>
      <c r="N29" s="16">
        <v>4.1619731576779708</v>
      </c>
      <c r="O29" s="17">
        <v>81.880177086894321</v>
      </c>
      <c r="P29" s="18">
        <v>1</v>
      </c>
      <c r="Q29" s="25">
        <v>4.0955216792199014</v>
      </c>
      <c r="R29" s="23">
        <v>79.382818290961765</v>
      </c>
      <c r="S29" s="30">
        <v>1</v>
      </c>
      <c r="T29" s="16">
        <v>4.2180760276608069</v>
      </c>
      <c r="U29" s="17">
        <v>83.99395304723194</v>
      </c>
      <c r="V29" s="18">
        <v>1</v>
      </c>
      <c r="W29" s="28">
        <v>4.1559671737688921</v>
      </c>
      <c r="X29" s="17">
        <v>81.645979420240806</v>
      </c>
      <c r="Y29" s="29">
        <v>1</v>
      </c>
      <c r="Z29" s="16">
        <v>4.0930237726224741</v>
      </c>
      <c r="AA29" s="17">
        <v>79.282114376573205</v>
      </c>
      <c r="AB29" s="18">
        <v>1</v>
      </c>
      <c r="AC29" s="27"/>
    </row>
    <row r="30" spans="1:29" x14ac:dyDescent="0.35">
      <c r="A30" s="16">
        <v>3.625</v>
      </c>
      <c r="B30" s="16">
        <v>4.7004543670054941</v>
      </c>
      <c r="C30" s="17">
        <v>88.692746831102724</v>
      </c>
      <c r="D30" s="18">
        <v>1</v>
      </c>
      <c r="E30" s="28">
        <v>4.6406918314097405</v>
      </c>
      <c r="F30" s="17">
        <v>86.284914865398974</v>
      </c>
      <c r="G30" s="29">
        <v>1</v>
      </c>
      <c r="H30" s="16">
        <v>4.5801817330499057</v>
      </c>
      <c r="I30" s="17">
        <v>83.862040253403265</v>
      </c>
      <c r="J30" s="18">
        <v>1</v>
      </c>
      <c r="K30" s="25">
        <v>4.7026957962281397</v>
      </c>
      <c r="L30" s="23">
        <v>88.799848781265979</v>
      </c>
      <c r="M30" s="30">
        <v>1</v>
      </c>
      <c r="N30" s="16">
        <v>4.6462923148182425</v>
      </c>
      <c r="O30" s="17">
        <v>86.526469401712561</v>
      </c>
      <c r="P30" s="18">
        <v>1</v>
      </c>
      <c r="Q30" s="25">
        <v>4.5823423354319566</v>
      </c>
      <c r="R30" s="23">
        <v>83.965160626393725</v>
      </c>
      <c r="S30" s="30">
        <v>1</v>
      </c>
      <c r="T30" s="16">
        <v>4.7005335159029329</v>
      </c>
      <c r="U30" s="17">
        <v>88.694486563134873</v>
      </c>
      <c r="V30" s="18">
        <v>1</v>
      </c>
      <c r="W30" s="28">
        <v>4.6407755132503645</v>
      </c>
      <c r="X30" s="17">
        <v>86.286754933491167</v>
      </c>
      <c r="Y30" s="29">
        <v>1</v>
      </c>
      <c r="Z30" s="16">
        <v>4.5801873651942913</v>
      </c>
      <c r="AA30" s="17">
        <v>83.862301741767496</v>
      </c>
      <c r="AB30" s="18">
        <v>1</v>
      </c>
      <c r="AC30" s="27"/>
    </row>
    <row r="31" spans="1:29" x14ac:dyDescent="0.35">
      <c r="A31" s="16">
        <v>3.75</v>
      </c>
      <c r="B31" s="16">
        <v>5.4392770504343639</v>
      </c>
      <c r="C31" s="17">
        <v>94.132023881537094</v>
      </c>
      <c r="D31" s="18">
        <v>1</v>
      </c>
      <c r="E31" s="28">
        <v>5.3855608276274696</v>
      </c>
      <c r="F31" s="17">
        <v>91.670475693026447</v>
      </c>
      <c r="G31" s="29">
        <v>1</v>
      </c>
      <c r="H31" s="16">
        <v>5.3310923573768525</v>
      </c>
      <c r="I31" s="17">
        <v>89.193132610780111</v>
      </c>
      <c r="J31" s="18">
        <v>1</v>
      </c>
      <c r="K31" s="25">
        <v>5.4408714965979375</v>
      </c>
      <c r="L31" s="23">
        <v>94.240720277863915</v>
      </c>
      <c r="M31" s="30">
        <v>1</v>
      </c>
      <c r="N31" s="16">
        <v>5.390153058683631</v>
      </c>
      <c r="O31" s="17">
        <v>91.916622460396198</v>
      </c>
      <c r="P31" s="18">
        <v>1</v>
      </c>
      <c r="Q31" s="25">
        <v>5.3326243846246957</v>
      </c>
      <c r="R31" s="23">
        <v>89.297785011018419</v>
      </c>
      <c r="S31" s="30">
        <v>1</v>
      </c>
      <c r="T31" s="16">
        <v>5.439320589830837</v>
      </c>
      <c r="U31" s="17">
        <v>94.133807152965716</v>
      </c>
      <c r="V31" s="18">
        <v>1</v>
      </c>
      <c r="W31" s="28">
        <v>5.3856053055210609</v>
      </c>
      <c r="X31" s="17">
        <v>91.672360239012221</v>
      </c>
      <c r="Y31" s="29">
        <v>1</v>
      </c>
      <c r="Z31" s="16">
        <v>5.3310975009071502</v>
      </c>
      <c r="AA31" s="17">
        <v>89.193399242674644</v>
      </c>
      <c r="AB31" s="18">
        <v>1</v>
      </c>
      <c r="AC31" s="27"/>
    </row>
    <row r="32" spans="1:29" x14ac:dyDescent="0.35">
      <c r="A32" s="16">
        <v>3.875</v>
      </c>
      <c r="B32" s="16">
        <v>5.4392770504343639</v>
      </c>
      <c r="C32" s="17">
        <v>99.571300931971464</v>
      </c>
      <c r="D32" s="18">
        <v>1</v>
      </c>
      <c r="E32" s="28">
        <v>5.3855608276274696</v>
      </c>
      <c r="F32" s="17">
        <v>97.056036520653919</v>
      </c>
      <c r="G32" s="29">
        <v>1</v>
      </c>
      <c r="H32" s="16">
        <v>5.3310923573768525</v>
      </c>
      <c r="I32" s="17">
        <v>94.524224968156958</v>
      </c>
      <c r="J32" s="18">
        <v>1</v>
      </c>
      <c r="K32" s="25">
        <v>5.4408714965979375</v>
      </c>
      <c r="L32" s="23">
        <v>99.68159177446185</v>
      </c>
      <c r="M32" s="30">
        <v>1</v>
      </c>
      <c r="N32" s="16">
        <v>5.390153058683631</v>
      </c>
      <c r="O32" s="17">
        <v>97.306775519079835</v>
      </c>
      <c r="P32" s="18">
        <v>1</v>
      </c>
      <c r="Q32" s="25">
        <v>5.3326243846246957</v>
      </c>
      <c r="R32" s="23">
        <v>94.630409395643113</v>
      </c>
      <c r="S32" s="30">
        <v>1</v>
      </c>
      <c r="T32" s="16">
        <v>5.439320589830837</v>
      </c>
      <c r="U32" s="17">
        <v>99.573127742796558</v>
      </c>
      <c r="V32" s="18">
        <v>1</v>
      </c>
      <c r="W32" s="28">
        <v>5.3856053055210609</v>
      </c>
      <c r="X32" s="17">
        <v>97.057965544533289</v>
      </c>
      <c r="Y32" s="29">
        <v>1</v>
      </c>
      <c r="Z32" s="16">
        <v>5.3310975009071502</v>
      </c>
      <c r="AA32" s="17">
        <v>94.524496743581793</v>
      </c>
      <c r="AB32" s="18">
        <v>1</v>
      </c>
      <c r="AC32" s="27"/>
    </row>
    <row r="33" spans="1:29" x14ac:dyDescent="0.35">
      <c r="A33" s="16">
        <v>4</v>
      </c>
      <c r="B33" s="16">
        <v>5.348803664573361</v>
      </c>
      <c r="C33" s="17">
        <v>104.92010459654483</v>
      </c>
      <c r="D33" s="18">
        <v>1</v>
      </c>
      <c r="E33" s="28">
        <v>5.2967021825373557</v>
      </c>
      <c r="F33" s="17">
        <v>102.35273870319128</v>
      </c>
      <c r="G33" s="29">
        <v>1</v>
      </c>
      <c r="H33" s="16">
        <v>5.2438321038821938</v>
      </c>
      <c r="I33" s="17">
        <v>99.768057072039156</v>
      </c>
      <c r="J33" s="18">
        <v>1</v>
      </c>
      <c r="K33" s="25">
        <v>5.3502277559616287</v>
      </c>
      <c r="L33" s="23">
        <v>105.03181953042348</v>
      </c>
      <c r="M33" s="30">
        <v>1</v>
      </c>
      <c r="N33" s="16">
        <v>5.3010169046293454</v>
      </c>
      <c r="O33" s="17">
        <v>102.60779242370918</v>
      </c>
      <c r="P33" s="18">
        <v>1</v>
      </c>
      <c r="Q33" s="25">
        <v>5.2452027026174806</v>
      </c>
      <c r="R33" s="23">
        <v>99.875612098260589</v>
      </c>
      <c r="S33" s="30">
        <v>1</v>
      </c>
      <c r="T33" s="16">
        <v>5.3487027878615541</v>
      </c>
      <c r="U33" s="17">
        <v>104.92183053065811</v>
      </c>
      <c r="V33" s="18">
        <v>1</v>
      </c>
      <c r="W33" s="28">
        <v>5.2965824377229964</v>
      </c>
      <c r="X33" s="17">
        <v>102.35454798225629</v>
      </c>
      <c r="Y33" s="29">
        <v>1</v>
      </c>
      <c r="Z33" s="16">
        <v>5.2438369585851756</v>
      </c>
      <c r="AA33" s="17">
        <v>99.76833370216697</v>
      </c>
      <c r="AB33" s="18">
        <v>1</v>
      </c>
      <c r="AC33" s="27"/>
    </row>
    <row r="34" spans="1:29" x14ac:dyDescent="0.35">
      <c r="A34" s="16">
        <v>4.125</v>
      </c>
      <c r="B34" s="16">
        <v>5.2471539254837776</v>
      </c>
      <c r="C34" s="17">
        <v>110.1672585220286</v>
      </c>
      <c r="D34" s="18">
        <v>1</v>
      </c>
      <c r="E34" s="28">
        <v>5.196315646672792</v>
      </c>
      <c r="F34" s="17">
        <v>107.54905434986406</v>
      </c>
      <c r="G34" s="29">
        <v>1</v>
      </c>
      <c r="H34" s="16">
        <v>5.1446246269204652</v>
      </c>
      <c r="I34" s="17">
        <v>104.91268169895962</v>
      </c>
      <c r="J34" s="18">
        <v>1</v>
      </c>
      <c r="K34" s="25">
        <v>5.248442218087197</v>
      </c>
      <c r="L34" s="23">
        <v>110.28026174851067</v>
      </c>
      <c r="M34" s="30">
        <v>1</v>
      </c>
      <c r="N34" s="16">
        <v>5.2003832928189624</v>
      </c>
      <c r="O34" s="17">
        <v>107.80817571652815</v>
      </c>
      <c r="P34" s="18">
        <v>1</v>
      </c>
      <c r="Q34" s="25">
        <v>5.1458721927558031</v>
      </c>
      <c r="R34" s="23">
        <v>105.02148429101639</v>
      </c>
      <c r="S34" s="30">
        <v>1</v>
      </c>
      <c r="T34" s="16">
        <v>5.2464094434925865</v>
      </c>
      <c r="U34" s="17">
        <v>110.16823997415069</v>
      </c>
      <c r="V34" s="18">
        <v>1</v>
      </c>
      <c r="W34" s="28">
        <v>5.1954618467484481</v>
      </c>
      <c r="X34" s="17">
        <v>107.55000982900474</v>
      </c>
      <c r="Y34" s="29">
        <v>1</v>
      </c>
      <c r="Z34" s="16">
        <v>5.1446293094494671</v>
      </c>
      <c r="AA34" s="17">
        <v>104.91296301161644</v>
      </c>
      <c r="AB34" s="18">
        <v>1</v>
      </c>
      <c r="AC34" s="27"/>
    </row>
    <row r="35" spans="1:29" x14ac:dyDescent="0.35">
      <c r="A35" s="16">
        <v>4.25</v>
      </c>
      <c r="B35" s="16">
        <v>5.1603304849482985</v>
      </c>
      <c r="C35" s="17">
        <v>115.32758900697691</v>
      </c>
      <c r="D35" s="18">
        <v>1</v>
      </c>
      <c r="E35" s="28">
        <v>5.1094549532623086</v>
      </c>
      <c r="F35" s="17">
        <v>112.65850930312638</v>
      </c>
      <c r="G35" s="29">
        <v>1</v>
      </c>
      <c r="H35" s="16">
        <v>5.0574346053224444</v>
      </c>
      <c r="I35" s="17">
        <v>109.97011630428206</v>
      </c>
      <c r="J35" s="18">
        <v>1</v>
      </c>
      <c r="K35" s="25">
        <v>5.1614578489344671</v>
      </c>
      <c r="L35" s="23">
        <v>115.44171959744513</v>
      </c>
      <c r="M35" s="30">
        <v>1</v>
      </c>
      <c r="N35" s="16">
        <v>5.1132409380055659</v>
      </c>
      <c r="O35" s="17">
        <v>112.92141665453372</v>
      </c>
      <c r="P35" s="18">
        <v>1</v>
      </c>
      <c r="Q35" s="25">
        <v>5.0585429073959149</v>
      </c>
      <c r="R35" s="23">
        <v>110.08002719841231</v>
      </c>
      <c r="S35" s="30">
        <v>1</v>
      </c>
      <c r="T35" s="16">
        <v>5.1574912462314115</v>
      </c>
      <c r="U35" s="17">
        <v>115.32573122038211</v>
      </c>
      <c r="V35" s="18">
        <v>1</v>
      </c>
      <c r="W35" s="28">
        <v>5.1062024039630423</v>
      </c>
      <c r="X35" s="17">
        <v>112.65621223296777</v>
      </c>
      <c r="Y35" s="29">
        <v>1</v>
      </c>
      <c r="Z35" s="16">
        <v>5.0574390717762423</v>
      </c>
      <c r="AA35" s="17">
        <v>109.97040208339268</v>
      </c>
      <c r="AB35" s="18">
        <v>1</v>
      </c>
      <c r="AC35" s="27"/>
    </row>
    <row r="36" spans="1:29" x14ac:dyDescent="0.35">
      <c r="A36" s="16">
        <v>4.375</v>
      </c>
      <c r="B36" s="16">
        <v>5.1624168080102519</v>
      </c>
      <c r="C36" s="17">
        <v>120.49000581498716</v>
      </c>
      <c r="D36" s="18">
        <v>0.99999999999998967</v>
      </c>
      <c r="E36" s="28">
        <v>5.1090147081130128</v>
      </c>
      <c r="F36" s="17">
        <v>117.76752401123939</v>
      </c>
      <c r="G36" s="29">
        <v>0.99999999999998967</v>
      </c>
      <c r="H36" s="16">
        <v>5.053761643875708</v>
      </c>
      <c r="I36" s="17">
        <v>115.02387794815776</v>
      </c>
      <c r="J36" s="18">
        <v>0.99999999999998967</v>
      </c>
      <c r="K36" s="25">
        <v>5.1633266920818137</v>
      </c>
      <c r="L36" s="23">
        <v>120.60504628952694</v>
      </c>
      <c r="M36" s="30">
        <v>0.99999999999999001</v>
      </c>
      <c r="N36" s="16">
        <v>5.1124234591470623</v>
      </c>
      <c r="O36" s="17">
        <v>118.03384011368078</v>
      </c>
      <c r="P36" s="18">
        <v>0.99999999999999001</v>
      </c>
      <c r="Q36" s="25">
        <v>5.0546630755265438</v>
      </c>
      <c r="R36" s="23">
        <v>115.13469027393886</v>
      </c>
      <c r="S36" s="30">
        <v>0.99999999999999001</v>
      </c>
      <c r="T36" s="16">
        <v>5.154485907108044</v>
      </c>
      <c r="U36" s="17">
        <v>120.48021712749015</v>
      </c>
      <c r="V36" s="18">
        <v>0.99999999999998967</v>
      </c>
      <c r="W36" s="28">
        <v>5.0999381298684794</v>
      </c>
      <c r="X36" s="17">
        <v>117.75615036283625</v>
      </c>
      <c r="Y36" s="29">
        <v>0.99999999999998967</v>
      </c>
      <c r="Z36" s="16">
        <v>5.0537658594753863</v>
      </c>
      <c r="AA36" s="17">
        <v>115.02416794286808</v>
      </c>
      <c r="AB36" s="18">
        <v>0.99999999999998967</v>
      </c>
      <c r="AC36" s="27"/>
    </row>
    <row r="37" spans="1:29" x14ac:dyDescent="0.35">
      <c r="A37" s="16">
        <v>4.5</v>
      </c>
      <c r="B37" s="16">
        <v>5.2872860645751913</v>
      </c>
      <c r="C37" s="17">
        <v>125.77729187956234</v>
      </c>
      <c r="D37" s="18">
        <v>0.99999999999911049</v>
      </c>
      <c r="E37" s="28">
        <v>5.2281269863204844</v>
      </c>
      <c r="F37" s="17">
        <v>122.99565099755988</v>
      </c>
      <c r="G37" s="29">
        <v>0.99999999999911049</v>
      </c>
      <c r="H37" s="16">
        <v>5.1658545258527084</v>
      </c>
      <c r="I37" s="17">
        <v>120.18973247401047</v>
      </c>
      <c r="J37" s="18">
        <v>0.99999999999911049</v>
      </c>
      <c r="K37" s="25">
        <v>5.2878606624377413</v>
      </c>
      <c r="L37" s="23">
        <v>125.89290695196468</v>
      </c>
      <c r="M37" s="30">
        <v>0.9999999999991428</v>
      </c>
      <c r="N37" s="16">
        <v>5.2309666672350605</v>
      </c>
      <c r="O37" s="17">
        <v>123.26480678091585</v>
      </c>
      <c r="P37" s="18">
        <v>0.99999999999914302</v>
      </c>
      <c r="Q37" s="25">
        <v>5.1663967921949583</v>
      </c>
      <c r="R37" s="23">
        <v>120.30108706613382</v>
      </c>
      <c r="S37" s="30">
        <v>0.9999999999991428</v>
      </c>
      <c r="T37" s="16">
        <v>5.2699922602687153</v>
      </c>
      <c r="U37" s="17">
        <v>125.75020938775887</v>
      </c>
      <c r="V37" s="18">
        <v>0.99999999999911049</v>
      </c>
      <c r="W37" s="28">
        <v>5.2083850482960869</v>
      </c>
      <c r="X37" s="17">
        <v>122.96453541113235</v>
      </c>
      <c r="Y37" s="29">
        <v>0.99999999999911049</v>
      </c>
      <c r="Z37" s="16">
        <v>5.1658582816916701</v>
      </c>
      <c r="AA37" s="17">
        <v>120.19002622455974</v>
      </c>
      <c r="AB37" s="18">
        <v>0.99999999999911049</v>
      </c>
      <c r="AC37" s="27"/>
    </row>
    <row r="38" spans="1:29" x14ac:dyDescent="0.35">
      <c r="A38" s="16">
        <v>4.625</v>
      </c>
      <c r="B38" s="16">
        <v>5.5958714124257689</v>
      </c>
      <c r="C38" s="17">
        <v>131.37316329198811</v>
      </c>
      <c r="D38" s="18">
        <v>0.99999999995456923</v>
      </c>
      <c r="E38" s="28">
        <v>5.5305437581684993</v>
      </c>
      <c r="F38" s="17">
        <v>128.52619475572837</v>
      </c>
      <c r="G38" s="29">
        <v>0.99999999995456923</v>
      </c>
      <c r="H38" s="16">
        <v>5.4604386264084592</v>
      </c>
      <c r="I38" s="17">
        <v>125.65017110041893</v>
      </c>
      <c r="J38" s="18">
        <v>0.99999999995456923</v>
      </c>
      <c r="K38" s="25">
        <v>5.5962580626922129</v>
      </c>
      <c r="L38" s="23">
        <v>131.48916501465689</v>
      </c>
      <c r="M38" s="30">
        <v>0.99999999995595434</v>
      </c>
      <c r="N38" s="16">
        <v>5.5328278025511617</v>
      </c>
      <c r="O38" s="17">
        <v>128.79763458346702</v>
      </c>
      <c r="P38" s="18">
        <v>0.99999999995597033</v>
      </c>
      <c r="Q38" s="25">
        <v>5.4607634105619942</v>
      </c>
      <c r="R38" s="23">
        <v>125.76185047669581</v>
      </c>
      <c r="S38" s="30">
        <v>0.99999999995595434</v>
      </c>
      <c r="T38" s="16">
        <v>5.5664766690330403</v>
      </c>
      <c r="U38" s="17">
        <v>131.31668605679192</v>
      </c>
      <c r="V38" s="18">
        <v>0.99999999995456923</v>
      </c>
      <c r="W38" s="28">
        <v>5.4969896749150617</v>
      </c>
      <c r="X38" s="17">
        <v>128.4615250860474</v>
      </c>
      <c r="Y38" s="29">
        <v>0.99999999995456923</v>
      </c>
      <c r="Z38" s="16">
        <v>5.4604418311584269</v>
      </c>
      <c r="AA38" s="17">
        <v>125.65046805571816</v>
      </c>
      <c r="AB38" s="18">
        <v>0.99999999995456923</v>
      </c>
      <c r="AC38" s="27"/>
    </row>
    <row r="39" spans="1:29" x14ac:dyDescent="0.35">
      <c r="A39" s="16">
        <v>4.75</v>
      </c>
      <c r="B39" s="16">
        <v>5.8813574490598839</v>
      </c>
      <c r="C39" s="17">
        <v>137.254520741048</v>
      </c>
      <c r="D39" s="18">
        <v>0.99999999852927413</v>
      </c>
      <c r="E39" s="28">
        <v>5.8099274921020507</v>
      </c>
      <c r="F39" s="17">
        <v>134.33612224783042</v>
      </c>
      <c r="G39" s="29">
        <v>0.99999999852927413</v>
      </c>
      <c r="H39" s="16">
        <v>5.7320066016125963</v>
      </c>
      <c r="I39" s="17">
        <v>131.38217770203153</v>
      </c>
      <c r="J39" s="18">
        <v>0.99999999852927413</v>
      </c>
      <c r="K39" s="25">
        <v>5.8817070555676239</v>
      </c>
      <c r="L39" s="23">
        <v>137.37087207022452</v>
      </c>
      <c r="M39" s="30">
        <v>0.99999999856618083</v>
      </c>
      <c r="N39" s="16">
        <v>5.8118356951197736</v>
      </c>
      <c r="O39" s="17">
        <v>134.6094702785868</v>
      </c>
      <c r="P39" s="18">
        <v>0.99999999856664401</v>
      </c>
      <c r="Q39" s="25">
        <v>5.7323134625978831</v>
      </c>
      <c r="R39" s="23">
        <v>131.49416393929368</v>
      </c>
      <c r="S39" s="30">
        <v>0.99999999856618083</v>
      </c>
      <c r="T39" s="16">
        <v>5.8399293978410984</v>
      </c>
      <c r="U39" s="17">
        <v>137.15661545463303</v>
      </c>
      <c r="V39" s="18">
        <v>0.99999999852927413</v>
      </c>
      <c r="W39" s="28">
        <v>5.7625671283988913</v>
      </c>
      <c r="X39" s="17">
        <v>134.2240922144463</v>
      </c>
      <c r="Y39" s="29">
        <v>0.99999999852927413</v>
      </c>
      <c r="Z39" s="16">
        <v>5.7320092687927078</v>
      </c>
      <c r="AA39" s="17">
        <v>131.38247732451086</v>
      </c>
      <c r="AB39" s="18">
        <v>0.99999999852927413</v>
      </c>
      <c r="AC39" s="27"/>
    </row>
    <row r="40" spans="1:29" x14ac:dyDescent="0.35">
      <c r="A40" s="16">
        <v>4.875</v>
      </c>
      <c r="B40" s="16">
        <v>5.8211910515660863</v>
      </c>
      <c r="C40" s="17">
        <v>143.07571179261407</v>
      </c>
      <c r="D40" s="18">
        <v>0.99999996841970917</v>
      </c>
      <c r="E40" s="28">
        <v>5.7443743835952201</v>
      </c>
      <c r="F40" s="17">
        <v>140.08049663142563</v>
      </c>
      <c r="G40" s="29">
        <v>0.99999996841970917</v>
      </c>
      <c r="H40" s="16">
        <v>5.6596271642787483</v>
      </c>
      <c r="I40" s="17">
        <v>137.04180486631029</v>
      </c>
      <c r="J40" s="18">
        <v>0.99999996841970917</v>
      </c>
      <c r="K40" s="25">
        <v>5.8218457180562204</v>
      </c>
      <c r="L40" s="23">
        <v>143.19271778828073</v>
      </c>
      <c r="M40" s="30">
        <v>0.99999996905160404</v>
      </c>
      <c r="N40" s="16">
        <v>5.7463406603497234</v>
      </c>
      <c r="O40" s="17">
        <v>140.35581093893651</v>
      </c>
      <c r="P40" s="18">
        <v>0.99999996906040722</v>
      </c>
      <c r="Q40" s="25">
        <v>5.6602290569376148</v>
      </c>
      <c r="R40" s="23">
        <v>137.15439299623131</v>
      </c>
      <c r="S40" s="30">
        <v>0.99999996905160404</v>
      </c>
      <c r="T40" s="16">
        <v>5.7698471276242067</v>
      </c>
      <c r="U40" s="17">
        <v>142.92646258225724</v>
      </c>
      <c r="V40" s="18">
        <v>0.99999996841970917</v>
      </c>
      <c r="W40" s="28">
        <v>5.6856074631315439</v>
      </c>
      <c r="X40" s="17">
        <v>139.90969967757783</v>
      </c>
      <c r="Y40" s="29">
        <v>0.99999996841970917</v>
      </c>
      <c r="Z40" s="16">
        <v>5.6596293172475294</v>
      </c>
      <c r="AA40" s="17">
        <v>137.04210664175838</v>
      </c>
      <c r="AB40" s="18">
        <v>0.99999996841970917</v>
      </c>
      <c r="AC40" s="27"/>
    </row>
    <row r="41" spans="1:29" x14ac:dyDescent="0.35">
      <c r="A41" s="16">
        <v>5</v>
      </c>
      <c r="B41" s="16">
        <v>5.5693590994913791</v>
      </c>
      <c r="C41" s="17">
        <v>148.64507089210545</v>
      </c>
      <c r="D41" s="18">
        <v>0.99999953355356475</v>
      </c>
      <c r="E41" s="28">
        <v>5.4886958495077227</v>
      </c>
      <c r="F41" s="17">
        <v>145.56919248093337</v>
      </c>
      <c r="G41" s="29">
        <v>0.99999953355356475</v>
      </c>
      <c r="H41" s="16">
        <v>5.3990847493300018</v>
      </c>
      <c r="I41" s="17">
        <v>142.44088961564029</v>
      </c>
      <c r="J41" s="18">
        <v>0.99999953355356475</v>
      </c>
      <c r="K41" s="25">
        <v>5.5702555411586108</v>
      </c>
      <c r="L41" s="23">
        <v>148.76297332943935</v>
      </c>
      <c r="M41" s="30">
        <v>0.99999954074145037</v>
      </c>
      <c r="N41" s="16">
        <v>5.4907628833869007</v>
      </c>
      <c r="O41" s="17">
        <v>145.84657382232342</v>
      </c>
      <c r="P41" s="18">
        <v>0.99999954085613096</v>
      </c>
      <c r="Q41" s="25">
        <v>5.3999531585422478</v>
      </c>
      <c r="R41" s="23">
        <v>142.55434615477355</v>
      </c>
      <c r="S41" s="30">
        <v>0.99999954074145037</v>
      </c>
      <c r="T41" s="16">
        <v>5.5111072351656114</v>
      </c>
      <c r="U41" s="17">
        <v>148.43756981742285</v>
      </c>
      <c r="V41" s="18">
        <v>0.99999953355356475</v>
      </c>
      <c r="W41" s="28">
        <v>5.4219616906759933</v>
      </c>
      <c r="X41" s="17">
        <v>145.33166136825383</v>
      </c>
      <c r="Y41" s="29">
        <v>0.99999953355356475</v>
      </c>
      <c r="Z41" s="16">
        <v>5.3990866796878452</v>
      </c>
      <c r="AA41" s="17">
        <v>142.44119332144624</v>
      </c>
      <c r="AB41" s="18">
        <v>0.99999953355356475</v>
      </c>
      <c r="AC41" s="27"/>
    </row>
    <row r="42" spans="1:29" x14ac:dyDescent="0.35">
      <c r="A42" s="16">
        <v>5.125</v>
      </c>
      <c r="B42" s="16">
        <v>5.2989658236148891</v>
      </c>
      <c r="C42" s="17">
        <v>153.94403671572033</v>
      </c>
      <c r="D42" s="18">
        <v>0.99999507086728079</v>
      </c>
      <c r="E42" s="28">
        <v>5.2178770537762649</v>
      </c>
      <c r="F42" s="17">
        <v>150.78706953470964</v>
      </c>
      <c r="G42" s="29">
        <v>0.99999507086728079</v>
      </c>
      <c r="H42" s="16">
        <v>5.1273974145047081</v>
      </c>
      <c r="I42" s="17">
        <v>147.568287030145</v>
      </c>
      <c r="J42" s="18">
        <v>0.99999507086728079</v>
      </c>
      <c r="K42" s="25">
        <v>5.2999413969246687</v>
      </c>
      <c r="L42" s="23">
        <v>154.06291472636403</v>
      </c>
      <c r="M42" s="30">
        <v>0.99999512758158859</v>
      </c>
      <c r="N42" s="16">
        <v>5.2199205574950662</v>
      </c>
      <c r="O42" s="17">
        <v>151.06649437981849</v>
      </c>
      <c r="P42" s="18">
        <v>0.9999951286495623</v>
      </c>
      <c r="Q42" s="25">
        <v>5.1283728151690804</v>
      </c>
      <c r="R42" s="23">
        <v>147.68271896994264</v>
      </c>
      <c r="S42" s="30">
        <v>0.99999512758158859</v>
      </c>
      <c r="T42" s="16">
        <v>5.2379117664177839</v>
      </c>
      <c r="U42" s="17">
        <v>153.67548158384065</v>
      </c>
      <c r="V42" s="18">
        <v>0.99999507086728079</v>
      </c>
      <c r="W42" s="28">
        <v>5.1478642466511229</v>
      </c>
      <c r="X42" s="17">
        <v>150.47952561490496</v>
      </c>
      <c r="Y42" s="29">
        <v>0.99999507086728079</v>
      </c>
      <c r="Z42" s="16">
        <v>5.1273992476182739</v>
      </c>
      <c r="AA42" s="17">
        <v>147.56859256906452</v>
      </c>
      <c r="AB42" s="18">
        <v>0.99999507086728079</v>
      </c>
      <c r="AC42" s="27"/>
    </row>
    <row r="43" spans="1:29" x14ac:dyDescent="0.35">
      <c r="A43" s="16">
        <v>5.25</v>
      </c>
      <c r="B43" s="16">
        <v>5.0706207011376438</v>
      </c>
      <c r="C43" s="17">
        <v>159.01465741685797</v>
      </c>
      <c r="D43" s="18">
        <v>0.99996150535867201</v>
      </c>
      <c r="E43" s="28">
        <v>4.991326972382403</v>
      </c>
      <c r="F43" s="17">
        <v>155.77839650709205</v>
      </c>
      <c r="G43" s="29">
        <v>0.99996150535867201</v>
      </c>
      <c r="H43" s="16">
        <v>4.9026251484646677</v>
      </c>
      <c r="I43" s="17">
        <v>152.47091217860967</v>
      </c>
      <c r="J43" s="18">
        <v>0.99996150535867201</v>
      </c>
      <c r="K43" s="25">
        <v>5.0717696393222234</v>
      </c>
      <c r="L43" s="23">
        <v>159.13468436568624</v>
      </c>
      <c r="M43" s="30">
        <v>0.99996182490985119</v>
      </c>
      <c r="N43" s="16">
        <v>4.9934615334089205</v>
      </c>
      <c r="O43" s="17">
        <v>156.05995591322741</v>
      </c>
      <c r="P43" s="18">
        <v>0.99996183222053603</v>
      </c>
      <c r="Q43" s="25">
        <v>4.9037815290232487</v>
      </c>
      <c r="R43" s="23">
        <v>152.5865004989659</v>
      </c>
      <c r="S43" s="30">
        <v>0.99996182490985119</v>
      </c>
      <c r="T43" s="16">
        <v>5.0095996124282109</v>
      </c>
      <c r="U43" s="17">
        <v>158.68508119626887</v>
      </c>
      <c r="V43" s="18">
        <v>0.99996150535867201</v>
      </c>
      <c r="W43" s="28">
        <v>4.9213044757762523</v>
      </c>
      <c r="X43" s="17">
        <v>155.40083009068121</v>
      </c>
      <c r="Y43" s="29">
        <v>0.99996150535867201</v>
      </c>
      <c r="Z43" s="16">
        <v>4.9026269172953931</v>
      </c>
      <c r="AA43" s="17">
        <v>152.47121948635993</v>
      </c>
      <c r="AB43" s="18">
        <v>0.99996150535867201</v>
      </c>
      <c r="AC43" s="27"/>
    </row>
    <row r="44" spans="1:29" x14ac:dyDescent="0.35">
      <c r="A44" s="16">
        <v>5.375</v>
      </c>
      <c r="B44" s="16">
        <v>5.0327439853109048</v>
      </c>
      <c r="C44" s="17">
        <v>164.04740140216887</v>
      </c>
      <c r="D44" s="18">
        <v>0.99977051771692427</v>
      </c>
      <c r="E44" s="28">
        <v>4.956581526273955</v>
      </c>
      <c r="F44" s="17">
        <v>160.73497803336602</v>
      </c>
      <c r="G44" s="29">
        <v>0.99977051771692427</v>
      </c>
      <c r="H44" s="16">
        <v>4.8712609811675369</v>
      </c>
      <c r="I44" s="17">
        <v>157.34217315977719</v>
      </c>
      <c r="J44" s="18">
        <v>0.99977051771692427</v>
      </c>
      <c r="K44" s="25">
        <v>5.0339785565148647</v>
      </c>
      <c r="L44" s="23">
        <v>164.16866292220109</v>
      </c>
      <c r="M44" s="30">
        <v>0.99977165015700864</v>
      </c>
      <c r="N44" s="16">
        <v>4.9587332155482926</v>
      </c>
      <c r="O44" s="17">
        <v>161.01868912877569</v>
      </c>
      <c r="P44" s="18">
        <v>0.9997716881886155</v>
      </c>
      <c r="Q44" s="25">
        <v>4.8725023707301061</v>
      </c>
      <c r="R44" s="23">
        <v>157.45900286969601</v>
      </c>
      <c r="S44" s="30">
        <v>0.99977165015700864</v>
      </c>
      <c r="T44" s="16">
        <v>4.9734882181628643</v>
      </c>
      <c r="U44" s="17">
        <v>163.65856941443172</v>
      </c>
      <c r="V44" s="18">
        <v>0.99977051771692427</v>
      </c>
      <c r="W44" s="28">
        <v>4.8885537206856622</v>
      </c>
      <c r="X44" s="17">
        <v>160.28938381136686</v>
      </c>
      <c r="Y44" s="29">
        <v>0.99977051771692427</v>
      </c>
      <c r="Z44" s="16">
        <v>4.8712632580983959</v>
      </c>
      <c r="AA44" s="17">
        <v>157.34248274445832</v>
      </c>
      <c r="AB44" s="18">
        <v>0.99977051771692427</v>
      </c>
      <c r="AC44" s="27"/>
    </row>
    <row r="45" spans="1:29" x14ac:dyDescent="0.35">
      <c r="A45" s="16">
        <v>5.5</v>
      </c>
      <c r="B45" s="16">
        <v>5.1018171644733634</v>
      </c>
      <c r="C45" s="17">
        <v>169.14921856664225</v>
      </c>
      <c r="D45" s="18">
        <v>0.99892588003823346</v>
      </c>
      <c r="E45" s="28">
        <v>5.0297714598147678</v>
      </c>
      <c r="F45" s="17">
        <v>165.76474949318077</v>
      </c>
      <c r="G45" s="29">
        <v>0.99892588003823346</v>
      </c>
      <c r="H45" s="16">
        <v>4.9489850993810629</v>
      </c>
      <c r="I45" s="17">
        <v>162.29115825915827</v>
      </c>
      <c r="J45" s="18">
        <v>0.99892588003823346</v>
      </c>
      <c r="K45" s="25">
        <v>5.1028591634988354</v>
      </c>
      <c r="L45" s="23">
        <v>169.27152208569993</v>
      </c>
      <c r="M45" s="30">
        <v>0.99892819701480273</v>
      </c>
      <c r="N45" s="16">
        <v>5.0316713248281264</v>
      </c>
      <c r="O45" s="17">
        <v>166.05036045360382</v>
      </c>
      <c r="P45" s="18">
        <v>0.99892835096552157</v>
      </c>
      <c r="Q45" s="25">
        <v>4.9500421642778578</v>
      </c>
      <c r="R45" s="23">
        <v>162.40904503397385</v>
      </c>
      <c r="S45" s="30">
        <v>0.99892819701480273</v>
      </c>
      <c r="T45" s="16">
        <v>5.045477930151705</v>
      </c>
      <c r="U45" s="17">
        <v>168.70404734458344</v>
      </c>
      <c r="V45" s="18">
        <v>0.99892588003823346</v>
      </c>
      <c r="W45" s="28">
        <v>4.9650598621685003</v>
      </c>
      <c r="X45" s="17">
        <v>165.25444367353535</v>
      </c>
      <c r="Y45" s="29">
        <v>0.99892588003823346</v>
      </c>
      <c r="Z45" s="16">
        <v>4.9489889480629916</v>
      </c>
      <c r="AA45" s="17">
        <v>162.29147169252133</v>
      </c>
      <c r="AB45" s="18">
        <v>0.99892588003823346</v>
      </c>
      <c r="AC45" s="27"/>
    </row>
    <row r="46" spans="1:29" x14ac:dyDescent="0.35">
      <c r="A46" s="16">
        <v>5.625</v>
      </c>
      <c r="B46" s="16">
        <v>5.2334403640717833</v>
      </c>
      <c r="C46" s="17">
        <v>174.38265893071403</v>
      </c>
      <c r="D46" s="18">
        <v>0.99595896319325283</v>
      </c>
      <c r="E46" s="28">
        <v>5.1659307409064876</v>
      </c>
      <c r="F46" s="17">
        <v>170.93068023408725</v>
      </c>
      <c r="G46" s="29">
        <v>0.99595896319325283</v>
      </c>
      <c r="H46" s="16">
        <v>5.0901783788602</v>
      </c>
      <c r="I46" s="17">
        <v>167.38133663801847</v>
      </c>
      <c r="J46" s="18">
        <v>0.99595896319325283</v>
      </c>
      <c r="K46" s="25">
        <v>5.2341903952922619</v>
      </c>
      <c r="L46" s="23">
        <v>174.5057124809922</v>
      </c>
      <c r="M46" s="30">
        <v>0.99595820822557268</v>
      </c>
      <c r="N46" s="16">
        <v>5.1674821100604627</v>
      </c>
      <c r="O46" s="17">
        <v>171.21784256366428</v>
      </c>
      <c r="P46" s="18">
        <v>0.99595870604806236</v>
      </c>
      <c r="Q46" s="25">
        <v>5.0909480627555519</v>
      </c>
      <c r="R46" s="23">
        <v>167.49999309672941</v>
      </c>
      <c r="S46" s="30">
        <v>0.99595820822557268</v>
      </c>
      <c r="T46" s="16">
        <v>5.1805394164214675</v>
      </c>
      <c r="U46" s="17">
        <v>173.88458676100493</v>
      </c>
      <c r="V46" s="18">
        <v>0.99595896319325283</v>
      </c>
      <c r="W46" s="28">
        <v>5.1051391979714138</v>
      </c>
      <c r="X46" s="17">
        <v>170.35958287150677</v>
      </c>
      <c r="Y46" s="29">
        <v>0.99595896319325283</v>
      </c>
      <c r="Z46" s="16">
        <v>5.0901874843750123</v>
      </c>
      <c r="AA46" s="17">
        <v>167.38165917689633</v>
      </c>
      <c r="AB46" s="18">
        <v>0.99595896319325283</v>
      </c>
      <c r="AC46" s="27"/>
    </row>
    <row r="47" spans="1:29" x14ac:dyDescent="0.35">
      <c r="A47" s="16">
        <v>5.75</v>
      </c>
      <c r="B47" s="16">
        <v>5.2422411236467967</v>
      </c>
      <c r="C47" s="17">
        <v>179.62490005436084</v>
      </c>
      <c r="D47" s="18">
        <v>0.98752227681046989</v>
      </c>
      <c r="E47" s="28">
        <v>5.1790441957572062</v>
      </c>
      <c r="F47" s="17">
        <v>176.10972442984445</v>
      </c>
      <c r="G47" s="29">
        <v>0.98752227681046989</v>
      </c>
      <c r="H47" s="16">
        <v>5.1080879086469668</v>
      </c>
      <c r="I47" s="17">
        <v>172.48942454666545</v>
      </c>
      <c r="J47" s="18">
        <v>0.98752227681046989</v>
      </c>
      <c r="K47" s="25">
        <v>5.2429042258657361</v>
      </c>
      <c r="L47" s="23">
        <v>179.74861670685794</v>
      </c>
      <c r="M47" s="30">
        <v>0.98750180939288434</v>
      </c>
      <c r="N47" s="16">
        <v>5.1804600525886793</v>
      </c>
      <c r="O47" s="17">
        <v>176.39830261625295</v>
      </c>
      <c r="P47" s="18">
        <v>0.98750311751802367</v>
      </c>
      <c r="Q47" s="25">
        <v>5.1087722737334547</v>
      </c>
      <c r="R47" s="23">
        <v>172.60876537046286</v>
      </c>
      <c r="S47" s="30">
        <v>0.98750180939288434</v>
      </c>
      <c r="T47" s="16">
        <v>5.1926990866428531</v>
      </c>
      <c r="U47" s="17">
        <v>179.07728584764777</v>
      </c>
      <c r="V47" s="18">
        <v>0.98752227681046989</v>
      </c>
      <c r="W47" s="28">
        <v>5.1220809161790664</v>
      </c>
      <c r="X47" s="17">
        <v>175.48166378768585</v>
      </c>
      <c r="Y47" s="29">
        <v>0.98752227681046989</v>
      </c>
      <c r="Z47" s="16">
        <v>5.1081099593726691</v>
      </c>
      <c r="AA47" s="17">
        <v>172.48976913626899</v>
      </c>
      <c r="AB47" s="18">
        <v>0.98752227681046989</v>
      </c>
      <c r="AC47" s="27"/>
    </row>
    <row r="48" spans="1:29" x14ac:dyDescent="0.35">
      <c r="A48" s="16">
        <v>5.875</v>
      </c>
      <c r="B48" s="16">
        <v>5.1586552788466609</v>
      </c>
      <c r="C48" s="17">
        <v>184.78355533320749</v>
      </c>
      <c r="D48" s="18">
        <v>0.96774031297570773</v>
      </c>
      <c r="E48" s="28">
        <v>5.0992505565207376</v>
      </c>
      <c r="F48" s="17">
        <v>181.20897498636518</v>
      </c>
      <c r="G48" s="29">
        <v>0.96774031297570773</v>
      </c>
      <c r="H48" s="16">
        <v>5.0325137614439859</v>
      </c>
      <c r="I48" s="17">
        <v>177.52193830810944</v>
      </c>
      <c r="J48" s="18">
        <v>0.96774031297570773</v>
      </c>
      <c r="K48" s="25">
        <v>5.1590725009375964</v>
      </c>
      <c r="L48" s="23">
        <v>184.90768920779553</v>
      </c>
      <c r="M48" s="30">
        <v>0.96765390420718711</v>
      </c>
      <c r="N48" s="16">
        <v>5.1003898613564553</v>
      </c>
      <c r="O48" s="17">
        <v>181.49869247760941</v>
      </c>
      <c r="P48" s="18">
        <v>0.96765674732025098</v>
      </c>
      <c r="Q48" s="25">
        <v>5.0329547309151001</v>
      </c>
      <c r="R48" s="23">
        <v>177.64172010137796</v>
      </c>
      <c r="S48" s="30">
        <v>0.96765390420718711</v>
      </c>
      <c r="T48" s="16">
        <v>5.1121172483238082</v>
      </c>
      <c r="U48" s="17">
        <v>184.18940309597158</v>
      </c>
      <c r="V48" s="18">
        <v>0.96774031297570773</v>
      </c>
      <c r="W48" s="28">
        <v>5.0457073505954044</v>
      </c>
      <c r="X48" s="17">
        <v>180.52737113828124</v>
      </c>
      <c r="Y48" s="29">
        <v>0.96774031297570773</v>
      </c>
      <c r="Z48" s="16">
        <v>5.032563319007398</v>
      </c>
      <c r="AA48" s="17">
        <v>177.5223324552764</v>
      </c>
      <c r="AB48" s="18">
        <v>0.96774031297570773</v>
      </c>
      <c r="AC48" s="27"/>
    </row>
    <row r="49" spans="1:29" x14ac:dyDescent="0.35">
      <c r="A49" s="16">
        <v>6</v>
      </c>
      <c r="B49" s="16">
        <v>4.9792921457612422</v>
      </c>
      <c r="C49" s="17">
        <v>189.76284747896872</v>
      </c>
      <c r="D49" s="18">
        <v>0.92888892978093562</v>
      </c>
      <c r="E49" s="28">
        <v>4.9237599029196719</v>
      </c>
      <c r="F49" s="17">
        <v>186.13273488928485</v>
      </c>
      <c r="G49" s="29">
        <v>0.92888892978093562</v>
      </c>
      <c r="H49" s="16">
        <v>4.8613344753735186</v>
      </c>
      <c r="I49" s="17">
        <v>182.38327278348297</v>
      </c>
      <c r="J49" s="18">
        <v>0.92888892978093562</v>
      </c>
      <c r="K49" s="25">
        <v>4.979622449189991</v>
      </c>
      <c r="L49" s="23">
        <v>189.88731165698553</v>
      </c>
      <c r="M49" s="30">
        <v>0.92866501444247074</v>
      </c>
      <c r="N49" s="16">
        <v>4.9247948425327772</v>
      </c>
      <c r="O49" s="17">
        <v>186.42348732014219</v>
      </c>
      <c r="P49" s="18">
        <v>0.92867021355859436</v>
      </c>
      <c r="Q49" s="25">
        <v>4.8616816417867676</v>
      </c>
      <c r="R49" s="23">
        <v>182.50340174316472</v>
      </c>
      <c r="S49" s="30">
        <v>0.92866501444247074</v>
      </c>
      <c r="T49" s="16">
        <v>4.9358611108288688</v>
      </c>
      <c r="U49" s="17">
        <v>189.12526420680047</v>
      </c>
      <c r="V49" s="18">
        <v>0.92888892978093562</v>
      </c>
      <c r="W49" s="28">
        <v>4.8737513879315442</v>
      </c>
      <c r="X49" s="17">
        <v>185.40112252621279</v>
      </c>
      <c r="Y49" s="29">
        <v>0.92888892978093562</v>
      </c>
      <c r="Z49" s="16">
        <v>4.8614326762449718</v>
      </c>
      <c r="AA49" s="17">
        <v>182.38376513152136</v>
      </c>
      <c r="AB49" s="18">
        <v>0.92888892978093562</v>
      </c>
      <c r="AC49" s="27"/>
    </row>
    <row r="50" spans="1:29" x14ac:dyDescent="0.35">
      <c r="A50" s="16">
        <v>6.125</v>
      </c>
      <c r="B50" s="16">
        <v>4.8405750507473799</v>
      </c>
      <c r="C50" s="17">
        <v>194.60342252971611</v>
      </c>
      <c r="D50" s="18">
        <v>0.86415676596167401</v>
      </c>
      <c r="E50" s="28">
        <v>4.788649219610889</v>
      </c>
      <c r="F50" s="17">
        <v>190.92138410889572</v>
      </c>
      <c r="G50" s="29">
        <v>0.86415676596167401</v>
      </c>
      <c r="H50" s="16">
        <v>4.7302350977552718</v>
      </c>
      <c r="I50" s="17">
        <v>187.11350788123823</v>
      </c>
      <c r="J50" s="18">
        <v>0.86415676596167401</v>
      </c>
      <c r="K50" s="25">
        <v>4.8408526236002638</v>
      </c>
      <c r="L50" s="23">
        <v>194.72816428058579</v>
      </c>
      <c r="M50" s="30">
        <v>0.86372067729974689</v>
      </c>
      <c r="N50" s="16">
        <v>4.789645706284098</v>
      </c>
      <c r="O50" s="17">
        <v>191.21313302642628</v>
      </c>
      <c r="P50" s="18">
        <v>0.86372877332364173</v>
      </c>
      <c r="Q50" s="25">
        <v>4.7305206035373928</v>
      </c>
      <c r="R50" s="23">
        <v>187.23392234670212</v>
      </c>
      <c r="S50" s="30">
        <v>0.86372067729974689</v>
      </c>
      <c r="T50" s="16">
        <v>4.800086295170126</v>
      </c>
      <c r="U50" s="17">
        <v>193.9253505019706</v>
      </c>
      <c r="V50" s="18">
        <v>0.86415676596167401</v>
      </c>
      <c r="W50" s="28">
        <v>4.7419792323692302</v>
      </c>
      <c r="X50" s="17">
        <v>190.14310175858202</v>
      </c>
      <c r="Y50" s="29">
        <v>0.86415676596167401</v>
      </c>
      <c r="Z50" s="16">
        <v>4.7304095199970551</v>
      </c>
      <c r="AA50" s="17">
        <v>187.11417465151843</v>
      </c>
      <c r="AB50" s="18">
        <v>0.86415676596167401</v>
      </c>
      <c r="AC50" s="27"/>
    </row>
    <row r="51" spans="1:29" x14ac:dyDescent="0.35">
      <c r="A51" s="16">
        <v>6.25</v>
      </c>
      <c r="B51" s="16">
        <v>4.7872367485583389</v>
      </c>
      <c r="C51" s="17">
        <v>199.39065927827446</v>
      </c>
      <c r="D51" s="18">
        <v>0.7714541404371329</v>
      </c>
      <c r="E51" s="28">
        <v>4.7387561999885026</v>
      </c>
      <c r="F51" s="17">
        <v>195.66014030888422</v>
      </c>
      <c r="G51" s="29">
        <v>0.7714541404371329</v>
      </c>
      <c r="H51" s="16">
        <v>4.6841756892691935</v>
      </c>
      <c r="I51" s="17">
        <v>191.79768357050742</v>
      </c>
      <c r="J51" s="18">
        <v>0.7714541404371329</v>
      </c>
      <c r="K51" s="25">
        <v>4.7876350370346659</v>
      </c>
      <c r="L51" s="23">
        <v>199.51579931762046</v>
      </c>
      <c r="M51" s="30">
        <v>0.77080808605766737</v>
      </c>
      <c r="N51" s="16">
        <v>4.7399336960349014</v>
      </c>
      <c r="O51" s="17">
        <v>195.95306672246119</v>
      </c>
      <c r="P51" s="18">
        <v>0.77081895587376636</v>
      </c>
      <c r="Q51" s="25">
        <v>4.684563381531178</v>
      </c>
      <c r="R51" s="23">
        <v>191.91848572823329</v>
      </c>
      <c r="S51" s="30">
        <v>0.77080808605766737</v>
      </c>
      <c r="T51" s="16">
        <v>4.7496127452696699</v>
      </c>
      <c r="U51" s="17">
        <v>198.67496324724027</v>
      </c>
      <c r="V51" s="18">
        <v>0.7714541404371329</v>
      </c>
      <c r="W51" s="28">
        <v>4.6953314859246493</v>
      </c>
      <c r="X51" s="17">
        <v>194.83843324450666</v>
      </c>
      <c r="Y51" s="29">
        <v>0.7714541404371329</v>
      </c>
      <c r="Z51" s="16">
        <v>4.6844542933418136</v>
      </c>
      <c r="AA51" s="17">
        <v>191.79862894486024</v>
      </c>
      <c r="AB51" s="18">
        <v>0.7714541404371329</v>
      </c>
      <c r="AC51" s="27"/>
    </row>
    <row r="52" spans="1:29" x14ac:dyDescent="0.35">
      <c r="A52" s="16">
        <v>6.375</v>
      </c>
      <c r="B52" s="16">
        <v>5.0900605100866834</v>
      </c>
      <c r="C52" s="17">
        <v>204.48071978836114</v>
      </c>
      <c r="D52" s="18">
        <v>0.6557541645565268</v>
      </c>
      <c r="E52" s="28">
        <v>5.0452540005484146</v>
      </c>
      <c r="F52" s="17">
        <v>200.70539430943265</v>
      </c>
      <c r="G52" s="29">
        <v>0.6557541645565268</v>
      </c>
      <c r="H52" s="16">
        <v>4.9947628711941521</v>
      </c>
      <c r="I52" s="17">
        <v>196.79244644170157</v>
      </c>
      <c r="J52" s="18">
        <v>0.6557541645565268</v>
      </c>
      <c r="K52" s="25">
        <v>5.0907232365445632</v>
      </c>
      <c r="L52" s="23">
        <v>204.60652255416502</v>
      </c>
      <c r="M52" s="30">
        <v>0.65492108458746512</v>
      </c>
      <c r="N52" s="16">
        <v>5.0468147785580779</v>
      </c>
      <c r="O52" s="17">
        <v>200.99988150101927</v>
      </c>
      <c r="P52" s="18">
        <v>0.6549338893937483</v>
      </c>
      <c r="Q52" s="25">
        <v>4.9953803769370078</v>
      </c>
      <c r="R52" s="23">
        <v>196.91386610517031</v>
      </c>
      <c r="S52" s="30">
        <v>0.65492108458746512</v>
      </c>
      <c r="T52" s="16">
        <v>5.0555216389734419</v>
      </c>
      <c r="U52" s="17">
        <v>203.7304848862137</v>
      </c>
      <c r="V52" s="18">
        <v>0.6557541645565268</v>
      </c>
      <c r="W52" s="28">
        <v>5.005323075877441</v>
      </c>
      <c r="X52" s="17">
        <v>199.8437563203841</v>
      </c>
      <c r="Y52" s="29">
        <v>0.6557541645565268</v>
      </c>
      <c r="Z52" s="16">
        <v>4.9951676995521739</v>
      </c>
      <c r="AA52" s="17">
        <v>196.79379664441242</v>
      </c>
      <c r="AB52" s="18">
        <v>0.6557541645565268</v>
      </c>
      <c r="AC52" s="27"/>
    </row>
    <row r="53" spans="1:29" x14ac:dyDescent="0.35">
      <c r="A53" s="16">
        <v>6.5</v>
      </c>
      <c r="B53" s="16">
        <v>5.5200847551754233</v>
      </c>
      <c r="C53" s="17">
        <v>210.00080454353656</v>
      </c>
      <c r="D53" s="18">
        <v>0.52848725689960441</v>
      </c>
      <c r="E53" s="28">
        <v>5.4789953714742428</v>
      </c>
      <c r="F53" s="17">
        <v>206.18438968090689</v>
      </c>
      <c r="G53" s="29">
        <v>0.52848725689960441</v>
      </c>
      <c r="H53" s="16">
        <v>5.4326490000189649</v>
      </c>
      <c r="I53" s="17">
        <v>202.22509544172053</v>
      </c>
      <c r="J53" s="18">
        <v>0.52848725689960441</v>
      </c>
      <c r="K53" s="25">
        <v>5.5207875358089584</v>
      </c>
      <c r="L53" s="23">
        <v>210.12731008997397</v>
      </c>
      <c r="M53" s="30">
        <v>0.52760645291085684</v>
      </c>
      <c r="N53" s="16">
        <v>5.4808032834466465</v>
      </c>
      <c r="O53" s="17">
        <v>206.48068478446592</v>
      </c>
      <c r="P53" s="18">
        <v>0.52761981195884389</v>
      </c>
      <c r="Q53" s="25">
        <v>5.4332678756135016</v>
      </c>
      <c r="R53" s="23">
        <v>202.34713398078381</v>
      </c>
      <c r="S53" s="30">
        <v>0.52760645291085684</v>
      </c>
      <c r="T53" s="16">
        <v>5.4886889874881222</v>
      </c>
      <c r="U53" s="17">
        <v>209.21917387370183</v>
      </c>
      <c r="V53" s="18">
        <v>0.52848725689960441</v>
      </c>
      <c r="W53" s="28">
        <v>5.4426282800445183</v>
      </c>
      <c r="X53" s="17">
        <v>205.28638460042862</v>
      </c>
      <c r="Y53" s="29">
        <v>0.52848725689960441</v>
      </c>
      <c r="Z53" s="16">
        <v>5.4331935607687374</v>
      </c>
      <c r="AA53" s="17">
        <v>202.22699020518115</v>
      </c>
      <c r="AB53" s="18">
        <v>0.52848725689960441</v>
      </c>
      <c r="AC53" s="27"/>
    </row>
    <row r="54" spans="1:29" x14ac:dyDescent="0.35">
      <c r="A54" s="16">
        <v>6.625</v>
      </c>
      <c r="B54" s="16">
        <v>5.9783415059401213</v>
      </c>
      <c r="C54" s="17">
        <v>215.97914604947667</v>
      </c>
      <c r="D54" s="18">
        <v>0.40362916724918946</v>
      </c>
      <c r="E54" s="28">
        <v>5.9409066724811188</v>
      </c>
      <c r="F54" s="17">
        <v>212.12529635338799</v>
      </c>
      <c r="G54" s="29">
        <v>0.40362916724918946</v>
      </c>
      <c r="H54" s="16">
        <v>5.8986418856133938</v>
      </c>
      <c r="I54" s="17">
        <v>208.12373732733391</v>
      </c>
      <c r="J54" s="18">
        <v>0.40362916724918946</v>
      </c>
      <c r="K54" s="25">
        <v>5.979268939364724</v>
      </c>
      <c r="L54" s="23">
        <v>216.10657902933869</v>
      </c>
      <c r="M54" s="30">
        <v>0.40280015035795241</v>
      </c>
      <c r="N54" s="16">
        <v>5.9432502757603274</v>
      </c>
      <c r="O54" s="17">
        <v>212.42393506022626</v>
      </c>
      <c r="P54" s="18">
        <v>0.40281266933515641</v>
      </c>
      <c r="Q54" s="25">
        <v>5.8994360030738093</v>
      </c>
      <c r="R54" s="23">
        <v>208.24656998385763</v>
      </c>
      <c r="S54" s="30">
        <v>0.40280015035795241</v>
      </c>
      <c r="T54" s="16">
        <v>5.9500434867567069</v>
      </c>
      <c r="U54" s="17">
        <v>215.16921736045853</v>
      </c>
      <c r="V54" s="18">
        <v>0.40362916724918946</v>
      </c>
      <c r="W54" s="28">
        <v>5.9080566571344137</v>
      </c>
      <c r="X54" s="17">
        <v>211.19444125756303</v>
      </c>
      <c r="Y54" s="29">
        <v>0.40362916724918946</v>
      </c>
      <c r="Z54" s="16">
        <v>5.8993280424227788</v>
      </c>
      <c r="AA54" s="17">
        <v>208.12631824760393</v>
      </c>
      <c r="AB54" s="18">
        <v>0.40362916724918946</v>
      </c>
      <c r="AC54" s="27"/>
    </row>
    <row r="55" spans="1:29" x14ac:dyDescent="0.35">
      <c r="A55" s="16">
        <v>6.75</v>
      </c>
      <c r="B55" s="16">
        <v>6.2811018085570245</v>
      </c>
      <c r="C55" s="17">
        <v>222.26024785803369</v>
      </c>
      <c r="D55" s="18">
        <v>0.29312978772905535</v>
      </c>
      <c r="E55" s="28">
        <v>6.2466258092215146</v>
      </c>
      <c r="F55" s="17">
        <v>218.37192216260951</v>
      </c>
      <c r="G55" s="29">
        <v>0.29312978772905535</v>
      </c>
      <c r="H55" s="16">
        <v>6.207668418282883</v>
      </c>
      <c r="I55" s="17">
        <v>214.33140574561679</v>
      </c>
      <c r="J55" s="18">
        <v>0.29312978772905535</v>
      </c>
      <c r="K55" s="25">
        <v>6.2821435798153953</v>
      </c>
      <c r="L55" s="23">
        <v>222.38872260915409</v>
      </c>
      <c r="M55" s="30">
        <v>0.29248140328125138</v>
      </c>
      <c r="N55" s="16">
        <v>6.2495303862290434</v>
      </c>
      <c r="O55" s="17">
        <v>218.67346544645531</v>
      </c>
      <c r="P55" s="18">
        <v>0.29249202595357604</v>
      </c>
      <c r="Q55" s="25">
        <v>6.2085268453034228</v>
      </c>
      <c r="R55" s="23">
        <v>214.45509682916105</v>
      </c>
      <c r="S55" s="30">
        <v>0.29248140328125138</v>
      </c>
      <c r="T55" s="16">
        <v>6.2553525806886494</v>
      </c>
      <c r="U55" s="17">
        <v>221.42456994114718</v>
      </c>
      <c r="V55" s="18">
        <v>0.29312978772905535</v>
      </c>
      <c r="W55" s="28">
        <v>6.216668544673106</v>
      </c>
      <c r="X55" s="17">
        <v>217.41110980223613</v>
      </c>
      <c r="Y55" s="29">
        <v>0.29312978772905535</v>
      </c>
      <c r="Z55" s="16">
        <v>6.2084966275009812</v>
      </c>
      <c r="AA55" s="17">
        <v>214.33481487510491</v>
      </c>
      <c r="AB55" s="18">
        <v>0.29312978772905535</v>
      </c>
      <c r="AC55" s="27"/>
    </row>
    <row r="56" spans="1:29" x14ac:dyDescent="0.35">
      <c r="A56" s="16">
        <v>6.875</v>
      </c>
      <c r="B56" s="16">
        <v>6.2476767642496984</v>
      </c>
      <c r="C56" s="17">
        <v>228.50792462228338</v>
      </c>
      <c r="D56" s="18">
        <v>0.20367474875722966</v>
      </c>
      <c r="E56" s="28">
        <v>6.2151608497953701</v>
      </c>
      <c r="F56" s="17">
        <v>224.58708301240489</v>
      </c>
      <c r="G56" s="29">
        <v>0.20367474875722966</v>
      </c>
      <c r="H56" s="16">
        <v>6.1783942033729655</v>
      </c>
      <c r="I56" s="17">
        <v>220.50979994898975</v>
      </c>
      <c r="J56" s="18">
        <v>0.20367474875722966</v>
      </c>
      <c r="K56" s="25">
        <v>6.2492472115373268</v>
      </c>
      <c r="L56" s="23">
        <v>228.63796982069141</v>
      </c>
      <c r="M56" s="30">
        <v>0.20319326405885602</v>
      </c>
      <c r="N56" s="16">
        <v>6.2192066917384787</v>
      </c>
      <c r="O56" s="17">
        <v>224.8926721381938</v>
      </c>
      <c r="P56" s="18">
        <v>0.20320160038173746</v>
      </c>
      <c r="Q56" s="25">
        <v>6.179725440932617</v>
      </c>
      <c r="R56" s="23">
        <v>220.63482227009368</v>
      </c>
      <c r="S56" s="30">
        <v>0.20319326405885602</v>
      </c>
      <c r="T56" s="16">
        <v>6.2236934016211825</v>
      </c>
      <c r="U56" s="17">
        <v>227.64826334276836</v>
      </c>
      <c r="V56" s="18">
        <v>0.20367474875722966</v>
      </c>
      <c r="W56" s="28">
        <v>6.1871995462781904</v>
      </c>
      <c r="X56" s="17">
        <v>223.59830934851431</v>
      </c>
      <c r="Y56" s="29">
        <v>0.20367474875722966</v>
      </c>
      <c r="Z56" s="16">
        <v>6.1793681662146929</v>
      </c>
      <c r="AA56" s="17">
        <v>220.5141830413196</v>
      </c>
      <c r="AB56" s="18">
        <v>0.20367474875722966</v>
      </c>
      <c r="AC56" s="27"/>
    </row>
    <row r="57" spans="1:29" x14ac:dyDescent="0.35">
      <c r="A57" s="16">
        <v>7</v>
      </c>
      <c r="B57" s="16">
        <v>6.1199676337209334</v>
      </c>
      <c r="C57" s="17">
        <v>234.62789225600432</v>
      </c>
      <c r="D57" s="18">
        <v>0.13671117711998043</v>
      </c>
      <c r="E57" s="28">
        <v>6.0888132162915207</v>
      </c>
      <c r="F57" s="17">
        <v>230.67589622869642</v>
      </c>
      <c r="G57" s="29">
        <v>0.13671117711998043</v>
      </c>
      <c r="H57" s="16">
        <v>6.0535658155767402</v>
      </c>
      <c r="I57" s="17">
        <v>226.5633657645665</v>
      </c>
      <c r="J57" s="18">
        <v>0.13671117711998043</v>
      </c>
      <c r="K57" s="25">
        <v>6.1220757193006774</v>
      </c>
      <c r="L57" s="23">
        <v>234.76004553999209</v>
      </c>
      <c r="M57" s="30">
        <v>0.13640329513736049</v>
      </c>
      <c r="N57" s="16">
        <v>6.0941859906395752</v>
      </c>
      <c r="O57" s="17">
        <v>230.98685812883338</v>
      </c>
      <c r="P57" s="18">
        <v>0.13640933459784518</v>
      </c>
      <c r="Q57" s="25">
        <v>6.055371991634904</v>
      </c>
      <c r="R57" s="23">
        <v>226.69019426172858</v>
      </c>
      <c r="S57" s="30">
        <v>0.13640329513736049</v>
      </c>
      <c r="T57" s="16">
        <v>6.0972743721215901</v>
      </c>
      <c r="U57" s="17">
        <v>233.74553771488996</v>
      </c>
      <c r="V57" s="18">
        <v>0.13671117711998043</v>
      </c>
      <c r="W57" s="28">
        <v>6.0623013374895569</v>
      </c>
      <c r="X57" s="17">
        <v>229.66061068600385</v>
      </c>
      <c r="Y57" s="29">
        <v>0.13671117711998043</v>
      </c>
      <c r="Z57" s="16">
        <v>6.0546845799010072</v>
      </c>
      <c r="AA57" s="17">
        <v>226.56886762122059</v>
      </c>
      <c r="AB57" s="18">
        <v>0.13671117711998043</v>
      </c>
      <c r="AC57" s="27"/>
    </row>
    <row r="58" spans="1:29" x14ac:dyDescent="0.35">
      <c r="A58" s="16">
        <v>7.125</v>
      </c>
      <c r="B58" s="16">
        <v>5.9777791165806189</v>
      </c>
      <c r="C58" s="17">
        <v>240.60567137258494</v>
      </c>
      <c r="D58" s="18">
        <v>9.0025832571674666E-2</v>
      </c>
      <c r="E58" s="28">
        <v>5.9479262903471124</v>
      </c>
      <c r="F58" s="17">
        <v>236.62382251904353</v>
      </c>
      <c r="G58" s="29">
        <v>9.0025832571674666E-2</v>
      </c>
      <c r="H58" s="16">
        <v>5.914130868346521</v>
      </c>
      <c r="I58" s="17">
        <v>232.47749663291302</v>
      </c>
      <c r="J58" s="18">
        <v>9.0025832571674666E-2</v>
      </c>
      <c r="K58" s="25">
        <v>5.9805270748986938</v>
      </c>
      <c r="L58" s="23">
        <v>240.74057261489079</v>
      </c>
      <c r="M58" s="30">
        <v>8.9830462313537363E-2</v>
      </c>
      <c r="N58" s="16">
        <v>5.9548869654363212</v>
      </c>
      <c r="O58" s="17">
        <v>236.94174509426969</v>
      </c>
      <c r="P58" s="18">
        <v>8.9834585988843335E-2</v>
      </c>
      <c r="Q58" s="25">
        <v>5.9165104510570403</v>
      </c>
      <c r="R58" s="23">
        <v>232.60670471278561</v>
      </c>
      <c r="S58" s="30">
        <v>8.9830462313537363E-2</v>
      </c>
      <c r="T58" s="16">
        <v>5.9563037341196514</v>
      </c>
      <c r="U58" s="17">
        <v>239.70184144900961</v>
      </c>
      <c r="V58" s="18">
        <v>9.0025832571674666E-2</v>
      </c>
      <c r="W58" s="28">
        <v>5.9227841244469994</v>
      </c>
      <c r="X58" s="17">
        <v>235.58339481045084</v>
      </c>
      <c r="Y58" s="29">
        <v>9.0025832571674666E-2</v>
      </c>
      <c r="Z58" s="16">
        <v>5.9153822987254143</v>
      </c>
      <c r="AA58" s="17">
        <v>232.484249919946</v>
      </c>
      <c r="AB58" s="18">
        <v>9.0025832571674666E-2</v>
      </c>
      <c r="AC58" s="27"/>
    </row>
    <row r="59" spans="1:29" x14ac:dyDescent="0.35">
      <c r="A59" s="16">
        <v>7.25</v>
      </c>
      <c r="B59" s="16">
        <v>5.8852328875881419</v>
      </c>
      <c r="C59" s="17">
        <v>246.49090426017307</v>
      </c>
      <c r="D59" s="18">
        <v>5.9314838189087921E-2</v>
      </c>
      <c r="E59" s="28">
        <v>5.8563475901147344</v>
      </c>
      <c r="F59" s="17">
        <v>242.48017010915825</v>
      </c>
      <c r="G59" s="29">
        <v>5.9314838189087921E-2</v>
      </c>
      <c r="H59" s="16">
        <v>5.8236295432499965</v>
      </c>
      <c r="I59" s="17">
        <v>238.30112617616302</v>
      </c>
      <c r="J59" s="18">
        <v>5.9314838189087921E-2</v>
      </c>
      <c r="K59" s="25">
        <v>5.888469749741839</v>
      </c>
      <c r="L59" s="23">
        <v>246.62904236463262</v>
      </c>
      <c r="M59" s="30">
        <v>5.9217641562646937E-2</v>
      </c>
      <c r="N59" s="16">
        <v>5.8649277469082701</v>
      </c>
      <c r="O59" s="17">
        <v>242.80667284117797</v>
      </c>
      <c r="P59" s="18">
        <v>5.9220320930735253E-2</v>
      </c>
      <c r="Q59" s="25">
        <v>5.8264295460421565</v>
      </c>
      <c r="R59" s="23">
        <v>238.43313425882778</v>
      </c>
      <c r="S59" s="30">
        <v>5.9217641562646937E-2</v>
      </c>
      <c r="T59" s="16">
        <v>5.8646984525760955</v>
      </c>
      <c r="U59" s="17">
        <v>245.56653990158571</v>
      </c>
      <c r="V59" s="18">
        <v>5.9314838189087921E-2</v>
      </c>
      <c r="W59" s="28">
        <v>5.8322592704608942</v>
      </c>
      <c r="X59" s="17">
        <v>241.41565408091174</v>
      </c>
      <c r="Y59" s="29">
        <v>5.9314838189087921E-2</v>
      </c>
      <c r="Z59" s="16">
        <v>5.8250088085861451</v>
      </c>
      <c r="AA59" s="17">
        <v>238.30925872853214</v>
      </c>
      <c r="AB59" s="18">
        <v>5.9314838189087921E-2</v>
      </c>
      <c r="AC59" s="27"/>
    </row>
    <row r="60" spans="1:29" x14ac:dyDescent="0.35">
      <c r="A60" s="16">
        <v>7.375</v>
      </c>
      <c r="B60" s="16">
        <v>5.9968874430789993</v>
      </c>
      <c r="C60" s="17">
        <v>252.48779170325207</v>
      </c>
      <c r="D60" s="18">
        <v>3.994703327273301E-2</v>
      </c>
      <c r="E60" s="28">
        <v>5.9691145972662785</v>
      </c>
      <c r="F60" s="17">
        <v>248.44928470642452</v>
      </c>
      <c r="G60" s="29">
        <v>3.994703327273301E-2</v>
      </c>
      <c r="H60" s="16">
        <v>5.9376374060049519</v>
      </c>
      <c r="I60" s="17">
        <v>244.23876358216796</v>
      </c>
      <c r="J60" s="18">
        <v>3.994703327273301E-2</v>
      </c>
      <c r="K60" s="25">
        <v>6.0008445575534575</v>
      </c>
      <c r="L60" s="23">
        <v>252.62988692218607</v>
      </c>
      <c r="M60" s="30">
        <v>3.9899613072986985E-2</v>
      </c>
      <c r="N60" s="16">
        <v>5.9796759950880372</v>
      </c>
      <c r="O60" s="17">
        <v>248.786348836266</v>
      </c>
      <c r="P60" s="18">
        <v>3.9901312841107095E-2</v>
      </c>
      <c r="Q60" s="25">
        <v>5.9410887497908886</v>
      </c>
      <c r="R60" s="23">
        <v>244.37422300861866</v>
      </c>
      <c r="S60" s="30">
        <v>3.9899613072986985E-2</v>
      </c>
      <c r="T60" s="16">
        <v>5.9773740406841087</v>
      </c>
      <c r="U60" s="17">
        <v>251.54391394226982</v>
      </c>
      <c r="V60" s="18">
        <v>3.994703327273301E-2</v>
      </c>
      <c r="W60" s="28">
        <v>5.9461762452315554</v>
      </c>
      <c r="X60" s="17">
        <v>247.36183032614329</v>
      </c>
      <c r="Y60" s="29">
        <v>3.994703327273301E-2</v>
      </c>
      <c r="Z60" s="16">
        <v>5.9391255100271945</v>
      </c>
      <c r="AA60" s="17">
        <v>244.24838423855934</v>
      </c>
      <c r="AB60" s="18">
        <v>3.994703327273301E-2</v>
      </c>
      <c r="AC60" s="27"/>
    </row>
    <row r="61" spans="1:29" x14ac:dyDescent="0.35">
      <c r="A61" s="16">
        <v>7.5</v>
      </c>
      <c r="B61" s="16">
        <v>6.3281518635664842</v>
      </c>
      <c r="C61" s="17">
        <v>258.81594356681853</v>
      </c>
      <c r="D61" s="18">
        <v>2.8086652028423587E-2</v>
      </c>
      <c r="E61" s="28">
        <v>6.3020191122390532</v>
      </c>
      <c r="F61" s="17">
        <v>254.75130381866359</v>
      </c>
      <c r="G61" s="29">
        <v>2.8086652028423587E-2</v>
      </c>
      <c r="H61" s="16">
        <v>6.2723756510202202</v>
      </c>
      <c r="I61" s="17">
        <v>250.51113923318817</v>
      </c>
      <c r="J61" s="18">
        <v>2.8086652028423587E-2</v>
      </c>
      <c r="K61" s="25">
        <v>6.3327186849143819</v>
      </c>
      <c r="L61" s="23">
        <v>258.96260560710044</v>
      </c>
      <c r="M61" s="30">
        <v>2.8079650586724878E-2</v>
      </c>
      <c r="N61" s="16">
        <v>6.3144982661995321</v>
      </c>
      <c r="O61" s="17">
        <v>255.10084710246554</v>
      </c>
      <c r="P61" s="18">
        <v>2.8080712099801421E-2</v>
      </c>
      <c r="Q61" s="25">
        <v>6.2763755645116595</v>
      </c>
      <c r="R61" s="23">
        <v>250.65059857313031</v>
      </c>
      <c r="S61" s="30">
        <v>2.8079650586724878E-2</v>
      </c>
      <c r="T61" s="16">
        <v>6.3100250412743417</v>
      </c>
      <c r="U61" s="17">
        <v>257.85393898354414</v>
      </c>
      <c r="V61" s="18">
        <v>2.8086652028423587E-2</v>
      </c>
      <c r="W61" s="28">
        <v>6.2806583285685926</v>
      </c>
      <c r="X61" s="17">
        <v>253.64248865471188</v>
      </c>
      <c r="Y61" s="29">
        <v>2.8086652028423587E-2</v>
      </c>
      <c r="Z61" s="16">
        <v>6.2739406985629032</v>
      </c>
      <c r="AA61" s="17">
        <v>250.52232493712225</v>
      </c>
      <c r="AB61" s="18">
        <v>2.8086652028423587E-2</v>
      </c>
      <c r="AC61" s="27"/>
    </row>
    <row r="62" spans="1:29" x14ac:dyDescent="0.35">
      <c r="A62" s="16">
        <v>7.625</v>
      </c>
      <c r="B62" s="16">
        <v>6.7411631872365962</v>
      </c>
      <c r="C62" s="17">
        <v>265.55710675405516</v>
      </c>
      <c r="D62" s="18">
        <v>2.0879419992983247E-2</v>
      </c>
      <c r="E62" s="28">
        <v>6.7168932610060699</v>
      </c>
      <c r="F62" s="17">
        <v>261.46819707966966</v>
      </c>
      <c r="G62" s="29">
        <v>2.0879419992983247E-2</v>
      </c>
      <c r="H62" s="16">
        <v>6.6893354739998152</v>
      </c>
      <c r="I62" s="17">
        <v>257.20047470718799</v>
      </c>
      <c r="J62" s="18">
        <v>2.0879419992983247E-2</v>
      </c>
      <c r="K62" s="25">
        <v>6.7463988120361567</v>
      </c>
      <c r="L62" s="23">
        <v>265.70900441913659</v>
      </c>
      <c r="M62" s="30">
        <v>2.0883991747962277E-2</v>
      </c>
      <c r="N62" s="16">
        <v>6.7314075834342706</v>
      </c>
      <c r="O62" s="17">
        <v>261.83225468589978</v>
      </c>
      <c r="P62" s="18">
        <v>2.088467563786996E-2</v>
      </c>
      <c r="Q62" s="25">
        <v>6.6939481849849587</v>
      </c>
      <c r="R62" s="23">
        <v>257.34454675811526</v>
      </c>
      <c r="S62" s="30">
        <v>2.0883991747962277E-2</v>
      </c>
      <c r="T62" s="16">
        <v>6.7245724095937618</v>
      </c>
      <c r="U62" s="17">
        <v>264.57851139313789</v>
      </c>
      <c r="V62" s="18">
        <v>2.0879419992983247E-2</v>
      </c>
      <c r="W62" s="28">
        <v>6.6972865405627378</v>
      </c>
      <c r="X62" s="17">
        <v>260.33977519527463</v>
      </c>
      <c r="Y62" s="29">
        <v>2.0879419992983247E-2</v>
      </c>
      <c r="Z62" s="16">
        <v>6.6909571644523078</v>
      </c>
      <c r="AA62" s="17">
        <v>257.21328210157458</v>
      </c>
      <c r="AB62" s="18">
        <v>2.0879419992983247E-2</v>
      </c>
      <c r="AC62" s="27"/>
    </row>
    <row r="63" spans="1:29" x14ac:dyDescent="0.35">
      <c r="A63" s="16">
        <v>7.75</v>
      </c>
      <c r="B63" s="16">
        <v>6.9602939740308045</v>
      </c>
      <c r="C63" s="17">
        <v>272.51740072808593</v>
      </c>
      <c r="D63" s="18">
        <v>1.6435372760936897E-2</v>
      </c>
      <c r="E63" s="28">
        <v>6.9376711237242104</v>
      </c>
      <c r="F63" s="17">
        <v>268.40586820339388</v>
      </c>
      <c r="G63" s="29">
        <v>1.6435372760936897E-2</v>
      </c>
      <c r="H63" s="16">
        <v>6.9119565698373684</v>
      </c>
      <c r="I63" s="17">
        <v>264.11243127702534</v>
      </c>
      <c r="J63" s="18">
        <v>1.6435372760936897E-2</v>
      </c>
      <c r="K63" s="25">
        <v>6.9662178034241302</v>
      </c>
      <c r="L63" s="23">
        <v>272.67522222256071</v>
      </c>
      <c r="M63" s="30">
        <v>1.6454378101777471E-2</v>
      </c>
      <c r="N63" s="16">
        <v>6.9543583488030078</v>
      </c>
      <c r="O63" s="17">
        <v>268.78661303470278</v>
      </c>
      <c r="P63" s="18">
        <v>1.6454833743677035E-2</v>
      </c>
      <c r="Q63" s="25">
        <v>6.9172011664041104</v>
      </c>
      <c r="R63" s="23">
        <v>264.26174792451934</v>
      </c>
      <c r="S63" s="30">
        <v>1.6454378101777471E-2</v>
      </c>
      <c r="T63" s="16">
        <v>6.9450712993493893</v>
      </c>
      <c r="U63" s="17">
        <v>271.52358269248725</v>
      </c>
      <c r="V63" s="18">
        <v>1.6435372760936897E-2</v>
      </c>
      <c r="W63" s="28">
        <v>6.919623981422764</v>
      </c>
      <c r="X63" s="17">
        <v>267.2593991766974</v>
      </c>
      <c r="Y63" s="29">
        <v>1.6435372760936897E-2</v>
      </c>
      <c r="Z63" s="16">
        <v>6.9136325398038272</v>
      </c>
      <c r="AA63" s="17">
        <v>264.12691464137839</v>
      </c>
      <c r="AB63" s="18">
        <v>1.6435372760936897E-2</v>
      </c>
      <c r="AC63" s="27"/>
    </row>
    <row r="64" spans="1:29" x14ac:dyDescent="0.35">
      <c r="A64" s="16">
        <v>7.875</v>
      </c>
      <c r="B64" s="16">
        <v>6.9626568699540918</v>
      </c>
      <c r="C64" s="17">
        <v>279.48005759804005</v>
      </c>
      <c r="D64" s="18">
        <v>1.3583276156196237E-2</v>
      </c>
      <c r="E64" s="28">
        <v>6.9407440106703255</v>
      </c>
      <c r="F64" s="17">
        <v>275.34661221406418</v>
      </c>
      <c r="G64" s="29">
        <v>1.3583276156196237E-2</v>
      </c>
      <c r="H64" s="16">
        <v>6.9158150763867132</v>
      </c>
      <c r="I64" s="17">
        <v>271.02824635341204</v>
      </c>
      <c r="J64" s="18">
        <v>1.3583276156196237E-2</v>
      </c>
      <c r="K64" s="25">
        <v>6.9694306138810731</v>
      </c>
      <c r="L64" s="23">
        <v>279.64465283644176</v>
      </c>
      <c r="M64" s="30">
        <v>1.3608058258624565E-2</v>
      </c>
      <c r="N64" s="16">
        <v>6.9600774323321533</v>
      </c>
      <c r="O64" s="17">
        <v>275.74669046703491</v>
      </c>
      <c r="P64" s="18">
        <v>1.3608383642859004E-2</v>
      </c>
      <c r="Q64" s="25">
        <v>6.921838978379304</v>
      </c>
      <c r="R64" s="23">
        <v>271.18358690289864</v>
      </c>
      <c r="S64" s="30">
        <v>1.3608058258624565E-2</v>
      </c>
      <c r="T64" s="16">
        <v>6.9481093441806969</v>
      </c>
      <c r="U64" s="17">
        <v>278.47169203666795</v>
      </c>
      <c r="V64" s="18">
        <v>1.3583276156196237E-2</v>
      </c>
      <c r="W64" s="28">
        <v>6.9234499848071493</v>
      </c>
      <c r="X64" s="17">
        <v>274.18284916150458</v>
      </c>
      <c r="Y64" s="29">
        <v>1.3583276156196237E-2</v>
      </c>
      <c r="Z64" s="16">
        <v>6.9175760209076378</v>
      </c>
      <c r="AA64" s="17">
        <v>271.04449066228602</v>
      </c>
      <c r="AB64" s="18">
        <v>1.3583276156196237E-2</v>
      </c>
      <c r="AC64" s="27"/>
    </row>
    <row r="65" spans="1:29" x14ac:dyDescent="0.35">
      <c r="A65" s="16">
        <v>8</v>
      </c>
      <c r="B65" s="16">
        <v>6.8558503287829806</v>
      </c>
      <c r="C65" s="17">
        <v>286.33590792682304</v>
      </c>
      <c r="D65" s="18">
        <v>1.1649516521033756E-2</v>
      </c>
      <c r="E65" s="28">
        <v>6.8344615455634106</v>
      </c>
      <c r="F65" s="17">
        <v>282.18107375962757</v>
      </c>
      <c r="G65" s="29">
        <v>1.1649516521033756E-2</v>
      </c>
      <c r="H65" s="16">
        <v>6.8101057440592436</v>
      </c>
      <c r="I65" s="17">
        <v>277.83835209747127</v>
      </c>
      <c r="J65" s="18">
        <v>1.1649516521033756E-2</v>
      </c>
      <c r="K65" s="25">
        <v>6.8635464463846318</v>
      </c>
      <c r="L65" s="23">
        <v>286.50819928282641</v>
      </c>
      <c r="M65" s="30">
        <v>1.1685166755373627E-2</v>
      </c>
      <c r="N65" s="16">
        <v>6.8566383850044472</v>
      </c>
      <c r="O65" s="17">
        <v>282.60332885203934</v>
      </c>
      <c r="P65" s="18">
        <v>1.1685411255627779E-2</v>
      </c>
      <c r="Q65" s="25">
        <v>6.8169822181366042</v>
      </c>
      <c r="R65" s="23">
        <v>278.00056912103526</v>
      </c>
      <c r="S65" s="30">
        <v>1.1685166755373627E-2</v>
      </c>
      <c r="T65" s="16">
        <v>6.8418213159565218</v>
      </c>
      <c r="U65" s="17">
        <v>285.31351335262445</v>
      </c>
      <c r="V65" s="18">
        <v>1.1649516521033756E-2</v>
      </c>
      <c r="W65" s="28">
        <v>6.81773788680424</v>
      </c>
      <c r="X65" s="17">
        <v>281.00058704830883</v>
      </c>
      <c r="Y65" s="29">
        <v>1.1649516521033756E-2</v>
      </c>
      <c r="Z65" s="16">
        <v>6.8119462872958669</v>
      </c>
      <c r="AA65" s="17">
        <v>277.85643694958191</v>
      </c>
      <c r="AB65" s="18">
        <v>1.1649516521033756E-2</v>
      </c>
      <c r="AC65" s="27"/>
    </row>
    <row r="66" spans="1:29" x14ac:dyDescent="0.35">
      <c r="A66" s="16">
        <v>8.125</v>
      </c>
      <c r="B66" s="16">
        <v>6.7353339759658226</v>
      </c>
      <c r="C66" s="17">
        <v>293.07124190278887</v>
      </c>
      <c r="D66" s="18">
        <v>1.0290594398741868E-2</v>
      </c>
      <c r="E66" s="28">
        <v>6.7144340895435004</v>
      </c>
      <c r="F66" s="17">
        <v>288.89550784917105</v>
      </c>
      <c r="G66" s="29">
        <v>1.0290594398741868E-2</v>
      </c>
      <c r="H66" s="16">
        <v>6.6906094538468546</v>
      </c>
      <c r="I66" s="17">
        <v>284.5289615513181</v>
      </c>
      <c r="J66" s="18">
        <v>1.0290594398741868E-2</v>
      </c>
      <c r="K66" s="25">
        <v>6.7440267642458922</v>
      </c>
      <c r="L66" s="23">
        <v>293.25222604707233</v>
      </c>
      <c r="M66" s="30">
        <v>1.0339560458124434E-2</v>
      </c>
      <c r="N66" s="16">
        <v>6.7395946167883709</v>
      </c>
      <c r="O66" s="17">
        <v>289.34292346882773</v>
      </c>
      <c r="P66" s="18">
        <v>1.0339757132937217E-2</v>
      </c>
      <c r="Q66" s="25">
        <v>6.6984168719280612</v>
      </c>
      <c r="R66" s="23">
        <v>284.69898599296334</v>
      </c>
      <c r="S66" s="30">
        <v>1.0339560458124434E-2</v>
      </c>
      <c r="T66" s="16">
        <v>6.7217765948830133</v>
      </c>
      <c r="U66" s="17">
        <v>292.03528994750747</v>
      </c>
      <c r="V66" s="18">
        <v>1.0290594398741868E-2</v>
      </c>
      <c r="W66" s="28">
        <v>6.6982266100494146</v>
      </c>
      <c r="X66" s="17">
        <v>287.69881365835823</v>
      </c>
      <c r="Y66" s="29">
        <v>1.0290594398741868E-2</v>
      </c>
      <c r="Z66" s="16">
        <v>6.6925165987296396</v>
      </c>
      <c r="AA66" s="17">
        <v>284.54895354831154</v>
      </c>
      <c r="AB66" s="18">
        <v>1.0290594398741868E-2</v>
      </c>
      <c r="AC66" s="27"/>
    </row>
    <row r="67" spans="1:29" x14ac:dyDescent="0.35">
      <c r="A67" s="16">
        <v>8.25</v>
      </c>
      <c r="B67" s="16">
        <v>6.6278456012541929</v>
      </c>
      <c r="C67" s="17">
        <v>299.69908750404306</v>
      </c>
      <c r="D67" s="18">
        <v>9.2683194975911147E-3</v>
      </c>
      <c r="E67" s="28">
        <v>6.607380261884547</v>
      </c>
      <c r="F67" s="17">
        <v>295.5028881110556</v>
      </c>
      <c r="G67" s="29">
        <v>9.2683194975911147E-3</v>
      </c>
      <c r="H67" s="16">
        <v>6.5840230241292383</v>
      </c>
      <c r="I67" s="17">
        <v>291.11298457544734</v>
      </c>
      <c r="J67" s="18">
        <v>9.2683194975911147E-3</v>
      </c>
      <c r="K67" s="25">
        <v>6.637523892146735</v>
      </c>
      <c r="L67" s="23">
        <v>299.88974993921909</v>
      </c>
      <c r="M67" s="30">
        <v>9.3204017301062522E-3</v>
      </c>
      <c r="N67" s="16">
        <v>6.635584112576483</v>
      </c>
      <c r="O67" s="17">
        <v>295.97850758140424</v>
      </c>
      <c r="P67" s="18">
        <v>9.3205661489183574E-3</v>
      </c>
      <c r="Q67" s="25">
        <v>6.5927540386944674</v>
      </c>
      <c r="R67" s="23">
        <v>291.29174003165781</v>
      </c>
      <c r="S67" s="30">
        <v>9.3204017301062522E-3</v>
      </c>
      <c r="T67" s="16">
        <v>6.6147045029042202</v>
      </c>
      <c r="U67" s="17">
        <v>298.64999445041167</v>
      </c>
      <c r="V67" s="18">
        <v>9.2683194975911147E-3</v>
      </c>
      <c r="W67" s="28">
        <v>6.5916240157964703</v>
      </c>
      <c r="X67" s="17">
        <v>294.2904376741547</v>
      </c>
      <c r="Y67" s="29">
        <v>9.2683194975911147E-3</v>
      </c>
      <c r="Z67" s="16">
        <v>6.5859878610113602</v>
      </c>
      <c r="AA67" s="17">
        <v>291.13494140932289</v>
      </c>
      <c r="AB67" s="18">
        <v>9.2683194975911147E-3</v>
      </c>
      <c r="AC67" s="27"/>
    </row>
    <row r="68" spans="1:29" x14ac:dyDescent="0.35">
      <c r="A68" s="16">
        <v>8.375</v>
      </c>
      <c r="B68" s="16">
        <v>6.6398420219506153</v>
      </c>
      <c r="C68" s="17">
        <v>306.33892952599371</v>
      </c>
      <c r="D68" s="18">
        <v>8.431646533050766E-3</v>
      </c>
      <c r="E68" s="28">
        <v>6.619913251297854</v>
      </c>
      <c r="F68" s="17">
        <v>302.12280136235347</v>
      </c>
      <c r="G68" s="29">
        <v>8.431646533050766E-3</v>
      </c>
      <c r="H68" s="16">
        <v>6.5971391712482319</v>
      </c>
      <c r="I68" s="17">
        <v>297.71012374669556</v>
      </c>
      <c r="J68" s="18">
        <v>8.431646533050766E-3</v>
      </c>
      <c r="K68" s="25">
        <v>6.6505553081133915</v>
      </c>
      <c r="L68" s="23">
        <v>306.54030524733247</v>
      </c>
      <c r="M68" s="30">
        <v>8.4781626566152821E-3</v>
      </c>
      <c r="N68" s="16">
        <v>6.6511933884232866</v>
      </c>
      <c r="O68" s="17">
        <v>302.62970096982752</v>
      </c>
      <c r="P68" s="18">
        <v>8.4783051254213333E-3</v>
      </c>
      <c r="Q68" s="25">
        <v>6.6068503730484247</v>
      </c>
      <c r="R68" s="23">
        <v>297.89859040470623</v>
      </c>
      <c r="S68" s="30">
        <v>8.4781626566152821E-3</v>
      </c>
      <c r="T68" s="16">
        <v>6.6271752278332343</v>
      </c>
      <c r="U68" s="17">
        <v>305.27716967824489</v>
      </c>
      <c r="V68" s="18">
        <v>8.431646533050766E-3</v>
      </c>
      <c r="W68" s="28">
        <v>6.6046783916294149</v>
      </c>
      <c r="X68" s="17">
        <v>300.89511606578412</v>
      </c>
      <c r="Y68" s="29">
        <v>8.431646533050766E-3</v>
      </c>
      <c r="Z68" s="16">
        <v>6.5991442927521415</v>
      </c>
      <c r="AA68" s="17">
        <v>297.73408570207505</v>
      </c>
      <c r="AB68" s="18">
        <v>8.431646533050766E-3</v>
      </c>
      <c r="AC68" s="27"/>
    </row>
    <row r="69" spans="1:29" x14ac:dyDescent="0.35">
      <c r="A69" s="16">
        <v>8.5</v>
      </c>
      <c r="B69" s="16">
        <v>6.6631440235510597</v>
      </c>
      <c r="C69" s="17">
        <v>313.00207354954478</v>
      </c>
      <c r="D69" s="18">
        <v>7.7280882296984887E-3</v>
      </c>
      <c r="E69" s="28">
        <v>6.6439679438514485</v>
      </c>
      <c r="F69" s="17">
        <v>308.76676930620494</v>
      </c>
      <c r="G69" s="29">
        <v>7.7280882296984887E-3</v>
      </c>
      <c r="H69" s="16">
        <v>6.6220253738478565</v>
      </c>
      <c r="I69" s="17">
        <v>304.33214912054342</v>
      </c>
      <c r="J69" s="18">
        <v>7.7280882296984887E-3</v>
      </c>
      <c r="K69" s="25">
        <v>6.6746915078954316</v>
      </c>
      <c r="L69" s="23">
        <v>313.2149967552279</v>
      </c>
      <c r="M69" s="30">
        <v>7.7746337628071026E-3</v>
      </c>
      <c r="N69" s="16">
        <v>6.6780188827355822</v>
      </c>
      <c r="O69" s="17">
        <v>309.30771985256308</v>
      </c>
      <c r="P69" s="18">
        <v>7.7747575042118348E-3</v>
      </c>
      <c r="Q69" s="25">
        <v>6.6325281727490504</v>
      </c>
      <c r="R69" s="23">
        <v>304.53111857745529</v>
      </c>
      <c r="S69" s="30">
        <v>7.7746337628071026E-3</v>
      </c>
      <c r="T69" s="16">
        <v>6.6510929000013004</v>
      </c>
      <c r="U69" s="17">
        <v>311.92826257824618</v>
      </c>
      <c r="V69" s="18">
        <v>7.7280882296984887E-3</v>
      </c>
      <c r="W69" s="28">
        <v>6.6294253317973437</v>
      </c>
      <c r="X69" s="17">
        <v>307.52454139758146</v>
      </c>
      <c r="Y69" s="29">
        <v>7.7280882296984887E-3</v>
      </c>
      <c r="Z69" s="16">
        <v>6.6240477404412701</v>
      </c>
      <c r="AA69" s="17">
        <v>304.3581334425163</v>
      </c>
      <c r="AB69" s="18">
        <v>7.7280882296984887E-3</v>
      </c>
      <c r="AC69" s="27"/>
    </row>
    <row r="70" spans="1:29" x14ac:dyDescent="0.35">
      <c r="A70" s="16">
        <v>8.625</v>
      </c>
      <c r="B70" s="16">
        <v>6.6224776541647623</v>
      </c>
      <c r="C70" s="17">
        <v>319.62455120370953</v>
      </c>
      <c r="D70" s="18">
        <v>7.1193486698008807E-3</v>
      </c>
      <c r="E70" s="28">
        <v>6.6039331858689572</v>
      </c>
      <c r="F70" s="17">
        <v>315.37070249207392</v>
      </c>
      <c r="G70" s="29">
        <v>7.1193486698008807E-3</v>
      </c>
      <c r="H70" s="16">
        <v>6.5826869560421359</v>
      </c>
      <c r="I70" s="17">
        <v>310.91483607658557</v>
      </c>
      <c r="J70" s="18">
        <v>7.1193486698008807E-3</v>
      </c>
      <c r="K70" s="25">
        <v>6.6348800588644714</v>
      </c>
      <c r="L70" s="23">
        <v>319.8498768140924</v>
      </c>
      <c r="M70" s="30">
        <v>7.160454281249424E-3</v>
      </c>
      <c r="N70" s="16">
        <v>6.640866041317782</v>
      </c>
      <c r="O70" s="17">
        <v>315.94858589388087</v>
      </c>
      <c r="P70" s="18">
        <v>7.1605638316297529E-3</v>
      </c>
      <c r="Q70" s="25">
        <v>6.5940016120333258</v>
      </c>
      <c r="R70" s="23">
        <v>311.1251201894886</v>
      </c>
      <c r="S70" s="30">
        <v>7.160454281249424E-3</v>
      </c>
      <c r="T70" s="16">
        <v>6.6109493017324592</v>
      </c>
      <c r="U70" s="17">
        <v>318.53921187997861</v>
      </c>
      <c r="V70" s="18">
        <v>7.1193486698008807E-3</v>
      </c>
      <c r="W70" s="28">
        <v>6.5899769201962792</v>
      </c>
      <c r="X70" s="17">
        <v>314.11451831777777</v>
      </c>
      <c r="Y70" s="29">
        <v>7.1193486698008807E-3</v>
      </c>
      <c r="Z70" s="16">
        <v>6.5847268957993057</v>
      </c>
      <c r="AA70" s="17">
        <v>310.9428603383156</v>
      </c>
      <c r="AB70" s="18">
        <v>7.1193486698008807E-3</v>
      </c>
      <c r="AC70" s="27"/>
    </row>
    <row r="71" spans="1:29" x14ac:dyDescent="0.35">
      <c r="A71" s="16">
        <v>8.75</v>
      </c>
      <c r="B71" s="16">
        <v>6.5569654698299775</v>
      </c>
      <c r="C71" s="17">
        <v>326.18151667353953</v>
      </c>
      <c r="D71" s="18">
        <v>6.5832496206256249E-3</v>
      </c>
      <c r="E71" s="28">
        <v>6.5388916377081108</v>
      </c>
      <c r="F71" s="17">
        <v>321.90959412978202</v>
      </c>
      <c r="G71" s="29">
        <v>6.5832496206256249E-3</v>
      </c>
      <c r="H71" s="16">
        <v>6.5181619012141629</v>
      </c>
      <c r="I71" s="17">
        <v>317.43299797779974</v>
      </c>
      <c r="J71" s="18">
        <v>6.5832496206256249E-3</v>
      </c>
      <c r="K71" s="25">
        <v>6.570168899004984</v>
      </c>
      <c r="L71" s="23">
        <v>326.42004571309741</v>
      </c>
      <c r="M71" s="30">
        <v>6.6221884888275654E-3</v>
      </c>
      <c r="N71" s="16">
        <v>6.578789432267933</v>
      </c>
      <c r="O71" s="17">
        <v>322.52737532614879</v>
      </c>
      <c r="P71" s="18">
        <v>6.6222865354413881E-3</v>
      </c>
      <c r="Q71" s="25">
        <v>6.5302322087702516</v>
      </c>
      <c r="R71" s="23">
        <v>317.65535239825886</v>
      </c>
      <c r="S71" s="30">
        <v>6.6221884888275654E-3</v>
      </c>
      <c r="T71" s="16">
        <v>6.5458398435462142</v>
      </c>
      <c r="U71" s="17">
        <v>325.08505172352483</v>
      </c>
      <c r="V71" s="18">
        <v>6.5832496206256249E-3</v>
      </c>
      <c r="W71" s="28">
        <v>6.5253835685110806</v>
      </c>
      <c r="X71" s="17">
        <v>320.63990188628884</v>
      </c>
      <c r="Y71" s="29">
        <v>6.5832496206256249E-3</v>
      </c>
      <c r="Z71" s="16">
        <v>6.5202237011184918</v>
      </c>
      <c r="AA71" s="17">
        <v>317.46308403943408</v>
      </c>
      <c r="AB71" s="18">
        <v>6.5832496206256249E-3</v>
      </c>
      <c r="AC71" s="27"/>
    </row>
    <row r="72" spans="1:29" x14ac:dyDescent="0.35">
      <c r="A72" s="16">
        <v>8.875</v>
      </c>
      <c r="B72" s="16">
        <v>6.4998418637154396</v>
      </c>
      <c r="C72" s="17">
        <v>332.68135853725499</v>
      </c>
      <c r="D72" s="18">
        <v>6.1045718836769403E-3</v>
      </c>
      <c r="E72" s="28">
        <v>6.4821729409356301</v>
      </c>
      <c r="F72" s="17">
        <v>328.39176707071766</v>
      </c>
      <c r="G72" s="29">
        <v>6.1045718836769403E-3</v>
      </c>
      <c r="H72" s="16">
        <v>6.4618871219520138</v>
      </c>
      <c r="I72" s="17">
        <v>323.89488509975178</v>
      </c>
      <c r="J72" s="18">
        <v>6.1045718836769403E-3</v>
      </c>
      <c r="K72" s="25">
        <v>6.5138860174560218</v>
      </c>
      <c r="L72" s="23">
        <v>332.93393173055341</v>
      </c>
      <c r="M72" s="30">
        <v>6.1391355793193663E-3</v>
      </c>
      <c r="N72" s="16">
        <v>6.5251333377972038</v>
      </c>
      <c r="O72" s="17">
        <v>329.05250866394601</v>
      </c>
      <c r="P72" s="18">
        <v>6.1392226719844453E-3</v>
      </c>
      <c r="Q72" s="25">
        <v>6.4747538148487296</v>
      </c>
      <c r="R72" s="23">
        <v>324.13010621310758</v>
      </c>
      <c r="S72" s="30">
        <v>6.1391355793193663E-3</v>
      </c>
      <c r="T72" s="16">
        <v>6.4890616418181191</v>
      </c>
      <c r="U72" s="17">
        <v>331.57411336534295</v>
      </c>
      <c r="V72" s="18">
        <v>6.1045718836769403E-3</v>
      </c>
      <c r="W72" s="28">
        <v>6.4690488718267138</v>
      </c>
      <c r="X72" s="17">
        <v>327.10895075811555</v>
      </c>
      <c r="Y72" s="29">
        <v>6.1045718836769403E-3</v>
      </c>
      <c r="Z72" s="16">
        <v>6.4639672923142388</v>
      </c>
      <c r="AA72" s="17">
        <v>323.92705133174832</v>
      </c>
      <c r="AB72" s="18">
        <v>6.1045718836769403E-3</v>
      </c>
      <c r="AC72" s="27"/>
    </row>
    <row r="73" spans="1:29" x14ac:dyDescent="0.35">
      <c r="A73" s="16">
        <v>9</v>
      </c>
      <c r="B73" s="16">
        <v>6.4255871974351537</v>
      </c>
      <c r="C73" s="17">
        <v>339.10694573469016</v>
      </c>
      <c r="D73" s="18">
        <v>5.6757957796066197E-3</v>
      </c>
      <c r="E73" s="28">
        <v>6.4082471543650543</v>
      </c>
      <c r="F73" s="17">
        <v>334.80001422508269</v>
      </c>
      <c r="G73" s="29">
        <v>5.6757957796066197E-3</v>
      </c>
      <c r="H73" s="16">
        <v>6.3883207890665332</v>
      </c>
      <c r="I73" s="17">
        <v>330.28320588881832</v>
      </c>
      <c r="J73" s="18">
        <v>5.6757957796066197E-3</v>
      </c>
      <c r="K73" s="25">
        <v>6.4404387770483957</v>
      </c>
      <c r="L73" s="23">
        <v>339.37437050760178</v>
      </c>
      <c r="M73" s="30">
        <v>5.7088890985957375E-3</v>
      </c>
      <c r="N73" s="16">
        <v>6.4543087638377754</v>
      </c>
      <c r="O73" s="17">
        <v>335.5068174277838</v>
      </c>
      <c r="P73" s="18">
        <v>5.7089683057987613E-3</v>
      </c>
      <c r="Q73" s="25">
        <v>6.4019512067750437</v>
      </c>
      <c r="R73" s="23">
        <v>330.53205741988262</v>
      </c>
      <c r="S73" s="30">
        <v>5.7088890985957375E-3</v>
      </c>
      <c r="T73" s="16">
        <v>6.4150886882560441</v>
      </c>
      <c r="U73" s="17">
        <v>337.989202053599</v>
      </c>
      <c r="V73" s="18">
        <v>5.6757957796066197E-3</v>
      </c>
      <c r="W73" s="28">
        <v>6.3954354607664596</v>
      </c>
      <c r="X73" s="17">
        <v>333.50438621888202</v>
      </c>
      <c r="Y73" s="29">
        <v>5.6757957796066197E-3</v>
      </c>
      <c r="Z73" s="16">
        <v>6.3904176796905467</v>
      </c>
      <c r="AA73" s="17">
        <v>330.31746901143885</v>
      </c>
      <c r="AB73" s="18">
        <v>5.6757957796066197E-3</v>
      </c>
      <c r="AC73" s="27"/>
    </row>
    <row r="74" spans="1:29" x14ac:dyDescent="0.35">
      <c r="A74" s="16">
        <v>9.125</v>
      </c>
      <c r="B74" s="16">
        <v>6.3469028851516693</v>
      </c>
      <c r="C74" s="17">
        <v>345.45384861984184</v>
      </c>
      <c r="D74" s="18">
        <v>5.2922051239014034E-3</v>
      </c>
      <c r="E74" s="28">
        <v>6.3298846963108675</v>
      </c>
      <c r="F74" s="17">
        <v>341.12989892139353</v>
      </c>
      <c r="G74" s="29">
        <v>5.2922051239014034E-3</v>
      </c>
      <c r="H74" s="16">
        <v>6.3103129376667635</v>
      </c>
      <c r="I74" s="17">
        <v>336.59351882648508</v>
      </c>
      <c r="J74" s="18">
        <v>5.2922051239014034E-3</v>
      </c>
      <c r="K74" s="25">
        <v>6.3625483550888777</v>
      </c>
      <c r="L74" s="23">
        <v>345.73691886269069</v>
      </c>
      <c r="M74" s="30">
        <v>5.3233790429321158E-3</v>
      </c>
      <c r="N74" s="16">
        <v>6.379029497618304</v>
      </c>
      <c r="O74" s="17">
        <v>341.88584692540212</v>
      </c>
      <c r="P74" s="18">
        <v>5.323450997569641E-3</v>
      </c>
      <c r="Q74" s="25">
        <v>6.3246976811273186</v>
      </c>
      <c r="R74" s="23">
        <v>336.85675510100992</v>
      </c>
      <c r="S74" s="30">
        <v>5.3233790429321158E-3</v>
      </c>
      <c r="T74" s="16">
        <v>6.3366696561762561</v>
      </c>
      <c r="U74" s="17">
        <v>344.32587170977524</v>
      </c>
      <c r="V74" s="18">
        <v>5.2922051239014034E-3</v>
      </c>
      <c r="W74" s="28">
        <v>6.3173702266122058</v>
      </c>
      <c r="X74" s="17">
        <v>339.8217564454942</v>
      </c>
      <c r="Y74" s="29">
        <v>5.2922051239014034E-3</v>
      </c>
      <c r="Z74" s="16">
        <v>6.3124196675165773</v>
      </c>
      <c r="AA74" s="17">
        <v>336.62988867895541</v>
      </c>
      <c r="AB74" s="18">
        <v>5.2922051239014034E-3</v>
      </c>
      <c r="AC74" s="27"/>
    </row>
    <row r="75" spans="1:29" x14ac:dyDescent="0.35">
      <c r="A75" s="16">
        <v>9.25</v>
      </c>
      <c r="B75" s="16">
        <v>6.2627070117348094</v>
      </c>
      <c r="C75" s="17">
        <v>351.71655563157663</v>
      </c>
      <c r="D75" s="18">
        <v>4.9476941345236699E-3</v>
      </c>
      <c r="E75" s="28">
        <v>6.2460884490717588</v>
      </c>
      <c r="F75" s="17">
        <v>347.37598737046528</v>
      </c>
      <c r="G75" s="29">
        <v>4.9476941345236699E-3</v>
      </c>
      <c r="H75" s="16">
        <v>6.2269646464735544</v>
      </c>
      <c r="I75" s="17">
        <v>342.82048347295864</v>
      </c>
      <c r="J75" s="18">
        <v>4.9476941345236699E-3</v>
      </c>
      <c r="K75" s="25">
        <v>6.2790067690333631</v>
      </c>
      <c r="L75" s="23">
        <v>352.01592563172403</v>
      </c>
      <c r="M75" s="30">
        <v>4.9783093351318409E-3</v>
      </c>
      <c r="N75" s="16">
        <v>6.298050454097754</v>
      </c>
      <c r="O75" s="17">
        <v>348.18389737949985</v>
      </c>
      <c r="P75" s="18">
        <v>4.9783754505826347E-3</v>
      </c>
      <c r="Q75" s="25">
        <v>6.2419732969370321</v>
      </c>
      <c r="R75" s="23">
        <v>343.09872839794696</v>
      </c>
      <c r="S75" s="30">
        <v>4.9783093351318409E-3</v>
      </c>
      <c r="T75" s="16">
        <v>6.2527798071953731</v>
      </c>
      <c r="U75" s="17">
        <v>350.57865151697064</v>
      </c>
      <c r="V75" s="18">
        <v>4.9476941345236699E-3</v>
      </c>
      <c r="W75" s="28">
        <v>6.2339262727435552</v>
      </c>
      <c r="X75" s="17">
        <v>346.05568271823773</v>
      </c>
      <c r="Y75" s="29">
        <v>4.9476941345236699E-3</v>
      </c>
      <c r="Z75" s="16">
        <v>6.2290675000121123</v>
      </c>
      <c r="AA75" s="17">
        <v>342.8589561789675</v>
      </c>
      <c r="AB75" s="18">
        <v>4.9476941345236699E-3</v>
      </c>
      <c r="AC75" s="27"/>
    </row>
    <row r="76" spans="1:29" x14ac:dyDescent="0.35">
      <c r="A76" s="16">
        <v>9.375</v>
      </c>
      <c r="B76" s="16">
        <v>6.289976411350092</v>
      </c>
      <c r="C76" s="17">
        <v>358.00653204292672</v>
      </c>
      <c r="D76" s="18">
        <v>4.6347817251773515E-3</v>
      </c>
      <c r="E76" s="28">
        <v>6.2737399102278166</v>
      </c>
      <c r="F76" s="17">
        <v>353.64972728069307</v>
      </c>
      <c r="G76" s="29">
        <v>4.6347817251773515E-3</v>
      </c>
      <c r="H76" s="16">
        <v>6.2550458963913416</v>
      </c>
      <c r="I76" s="17">
        <v>349.07552936934997</v>
      </c>
      <c r="J76" s="18">
        <v>4.6347817251773515E-3</v>
      </c>
      <c r="K76" s="25">
        <v>6.3070139022956759</v>
      </c>
      <c r="L76" s="23">
        <v>358.32293953401972</v>
      </c>
      <c r="M76" s="30">
        <v>4.6626489643627244E-3</v>
      </c>
      <c r="N76" s="16">
        <v>6.3285988735205168</v>
      </c>
      <c r="O76" s="17">
        <v>354.51249625302034</v>
      </c>
      <c r="P76" s="18">
        <v>4.6627082400861946E-3</v>
      </c>
      <c r="Q76" s="25">
        <v>6.270764494858641</v>
      </c>
      <c r="R76" s="23">
        <v>349.36949289280562</v>
      </c>
      <c r="S76" s="30">
        <v>4.6626489643627244E-3</v>
      </c>
      <c r="T76" s="16">
        <v>6.2803358239748297</v>
      </c>
      <c r="U76" s="17">
        <v>356.85898734094548</v>
      </c>
      <c r="V76" s="18">
        <v>4.6347817251773515E-3</v>
      </c>
      <c r="W76" s="28">
        <v>6.2619101801897754</v>
      </c>
      <c r="X76" s="17">
        <v>352.31759289842751</v>
      </c>
      <c r="Y76" s="29">
        <v>4.6347817251773515E-3</v>
      </c>
      <c r="Z76" s="16">
        <v>6.2571412233077774</v>
      </c>
      <c r="AA76" s="17">
        <v>349.11609740227527</v>
      </c>
      <c r="AB76" s="18">
        <v>4.6347817251773515E-3</v>
      </c>
      <c r="AC76" s="27"/>
    </row>
    <row r="77" spans="1:29" x14ac:dyDescent="0.35">
      <c r="A77" s="16">
        <v>9.5</v>
      </c>
      <c r="B77" s="16">
        <v>6.4693970121546105</v>
      </c>
      <c r="C77" s="17">
        <v>364.47592905508134</v>
      </c>
      <c r="D77" s="18">
        <v>4.350894224729708E-3</v>
      </c>
      <c r="E77" s="28">
        <v>6.4538450722419087</v>
      </c>
      <c r="F77" s="17">
        <v>360.10357235293498</v>
      </c>
      <c r="G77" s="29">
        <v>4.350894224729708E-3</v>
      </c>
      <c r="H77" s="16">
        <v>6.4359308839003022</v>
      </c>
      <c r="I77" s="17">
        <v>355.51146025325028</v>
      </c>
      <c r="J77" s="18">
        <v>4.350894224729708E-3</v>
      </c>
      <c r="K77" s="25">
        <v>6.4869919133261522</v>
      </c>
      <c r="L77" s="23">
        <v>364.80993144734589</v>
      </c>
      <c r="M77" s="30">
        <v>4.3771274839164483E-3</v>
      </c>
      <c r="N77" s="16">
        <v>6.5109201203540774</v>
      </c>
      <c r="O77" s="17">
        <v>361.0234163733744</v>
      </c>
      <c r="P77" s="18">
        <v>4.3771825477512995E-3</v>
      </c>
      <c r="Q77" s="25">
        <v>6.4522016481763247</v>
      </c>
      <c r="R77" s="23">
        <v>355.82169454098192</v>
      </c>
      <c r="S77" s="30">
        <v>4.3771274839164483E-3</v>
      </c>
      <c r="T77" s="16">
        <v>6.4602366391543056</v>
      </c>
      <c r="U77" s="17">
        <v>363.31922398009976</v>
      </c>
      <c r="V77" s="18">
        <v>4.350894224729708E-3</v>
      </c>
      <c r="W77" s="28">
        <v>6.4425849118497585</v>
      </c>
      <c r="X77" s="17">
        <v>358.76017781027724</v>
      </c>
      <c r="Y77" s="29">
        <v>4.350894224729708E-3</v>
      </c>
      <c r="Z77" s="16">
        <v>6.4379862174958014</v>
      </c>
      <c r="AA77" s="17">
        <v>355.55408361977106</v>
      </c>
      <c r="AB77" s="18">
        <v>4.350894224729708E-3</v>
      </c>
      <c r="AC77" s="27"/>
    </row>
    <row r="78" spans="1:29" x14ac:dyDescent="0.35">
      <c r="A78" s="16">
        <v>9.625</v>
      </c>
      <c r="B78" s="16">
        <v>6.7370388822461491</v>
      </c>
      <c r="C78" s="17">
        <v>371.21296793732751</v>
      </c>
      <c r="D78" s="18">
        <v>4.0924869978380095E-3</v>
      </c>
      <c r="E78" s="28">
        <v>6.7224284411291375</v>
      </c>
      <c r="F78" s="17">
        <v>366.8260007940641</v>
      </c>
      <c r="G78" s="29">
        <v>4.0924869978380095E-3</v>
      </c>
      <c r="H78" s="16">
        <v>6.7055935877478454</v>
      </c>
      <c r="I78" s="17">
        <v>362.21705384099812</v>
      </c>
      <c r="J78" s="18">
        <v>4.0924869978380095E-3</v>
      </c>
      <c r="K78" s="25">
        <v>6.7550017553707855</v>
      </c>
      <c r="L78" s="23">
        <v>371.5649332027167</v>
      </c>
      <c r="M78" s="30">
        <v>4.1167263833692593E-3</v>
      </c>
      <c r="N78" s="16">
        <v>6.7810486948652233</v>
      </c>
      <c r="O78" s="17">
        <v>367.80446506823961</v>
      </c>
      <c r="P78" s="18">
        <v>4.1167769738914726E-3</v>
      </c>
      <c r="Q78" s="25">
        <v>6.7222465280587</v>
      </c>
      <c r="R78" s="23">
        <v>362.54394106904061</v>
      </c>
      <c r="S78" s="30">
        <v>4.1167263833692593E-3</v>
      </c>
      <c r="T78" s="16">
        <v>6.7285266308129525</v>
      </c>
      <c r="U78" s="17">
        <v>370.04775061091271</v>
      </c>
      <c r="V78" s="18">
        <v>4.0924869978380095E-3</v>
      </c>
      <c r="W78" s="28">
        <v>6.711944608474754</v>
      </c>
      <c r="X78" s="17">
        <v>365.47212241875201</v>
      </c>
      <c r="Y78" s="29">
        <v>4.0924869978380095E-3</v>
      </c>
      <c r="Z78" s="16">
        <v>6.7075830532553171</v>
      </c>
      <c r="AA78" s="17">
        <v>362.26166667302635</v>
      </c>
      <c r="AB78" s="18">
        <v>4.0924869978380095E-3</v>
      </c>
      <c r="AC78" s="27"/>
    </row>
    <row r="79" spans="1:29" x14ac:dyDescent="0.35">
      <c r="A79" s="16">
        <v>9.75</v>
      </c>
      <c r="B79" s="16">
        <v>6.9069326907004367</v>
      </c>
      <c r="C79" s="17">
        <v>378.11990062802795</v>
      </c>
      <c r="D79" s="18">
        <v>3.8570225554697217E-3</v>
      </c>
      <c r="E79" s="28">
        <v>6.8931406691394983</v>
      </c>
      <c r="F79" s="17">
        <v>373.71914146320358</v>
      </c>
      <c r="G79" s="29">
        <v>3.8570225554697217E-3</v>
      </c>
      <c r="H79" s="16">
        <v>6.8772455755061142</v>
      </c>
      <c r="I79" s="17">
        <v>369.09429941650421</v>
      </c>
      <c r="J79" s="18">
        <v>3.8570225554697217E-3</v>
      </c>
      <c r="K79" s="25">
        <v>6.9252014949999339</v>
      </c>
      <c r="L79" s="23">
        <v>378.49013469771666</v>
      </c>
      <c r="M79" s="30">
        <v>3.8803706893523137E-3</v>
      </c>
      <c r="N79" s="16">
        <v>6.9533762533847616</v>
      </c>
      <c r="O79" s="17">
        <v>374.75784132162437</v>
      </c>
      <c r="P79" s="18">
        <v>3.8804179571879345E-3</v>
      </c>
      <c r="Q79" s="25">
        <v>6.8942136299559253</v>
      </c>
      <c r="R79" s="23">
        <v>369.43815469899653</v>
      </c>
      <c r="S79" s="30">
        <v>3.8803706893523137E-3</v>
      </c>
      <c r="T79" s="16">
        <v>6.8989875555480529</v>
      </c>
      <c r="U79" s="17">
        <v>376.94673816646076</v>
      </c>
      <c r="V79" s="18">
        <v>3.8570225554697217E-3</v>
      </c>
      <c r="W79" s="28">
        <v>6.8833367758292212</v>
      </c>
      <c r="X79" s="17">
        <v>372.35545919458121</v>
      </c>
      <c r="Y79" s="29">
        <v>3.8570225554697217E-3</v>
      </c>
      <c r="Z79" s="16">
        <v>6.8791795527895649</v>
      </c>
      <c r="AA79" s="17">
        <v>369.14084622581589</v>
      </c>
      <c r="AB79" s="18">
        <v>3.8570225554697217E-3</v>
      </c>
      <c r="AC79" s="27"/>
    </row>
    <row r="80" spans="1:29" x14ac:dyDescent="0.35">
      <c r="A80" s="16">
        <v>9.875</v>
      </c>
      <c r="B80" s="16">
        <v>6.8796132253450013</v>
      </c>
      <c r="C80" s="17">
        <v>384.99951385337295</v>
      </c>
      <c r="D80" s="18">
        <v>3.6397641176748666E-3</v>
      </c>
      <c r="E80" s="28">
        <v>6.8664434062541142</v>
      </c>
      <c r="F80" s="17">
        <v>380.5855848694577</v>
      </c>
      <c r="G80" s="29">
        <v>3.6397641176748666E-3</v>
      </c>
      <c r="H80" s="16">
        <v>6.8512634901764624</v>
      </c>
      <c r="I80" s="17">
        <v>375.94556290668066</v>
      </c>
      <c r="J80" s="18">
        <v>3.6397641176748666E-3</v>
      </c>
      <c r="K80" s="25">
        <v>6.898194197319218</v>
      </c>
      <c r="L80" s="23">
        <v>385.3883288950359</v>
      </c>
      <c r="M80" s="30">
        <v>3.6620544935898609E-3</v>
      </c>
      <c r="N80" s="16">
        <v>6.9285569186624292</v>
      </c>
      <c r="O80" s="17">
        <v>381.68639824028679</v>
      </c>
      <c r="P80" s="18">
        <v>3.6620990690621105E-3</v>
      </c>
      <c r="Q80" s="25">
        <v>6.8685432531382391</v>
      </c>
      <c r="R80" s="23">
        <v>376.30669795213475</v>
      </c>
      <c r="S80" s="30">
        <v>3.6620544935898609E-3</v>
      </c>
      <c r="T80" s="16">
        <v>6.8721016217819546</v>
      </c>
      <c r="U80" s="17">
        <v>383.81883978824271</v>
      </c>
      <c r="V80" s="18">
        <v>3.6397641176748666E-3</v>
      </c>
      <c r="W80" s="28">
        <v>6.8571598406525922</v>
      </c>
      <c r="X80" s="17">
        <v>379.21261903523379</v>
      </c>
      <c r="Y80" s="29">
        <v>3.6397641176748666E-3</v>
      </c>
      <c r="Z80" s="16">
        <v>6.8531568766413962</v>
      </c>
      <c r="AA80" s="17">
        <v>375.99400310245727</v>
      </c>
      <c r="AB80" s="18">
        <v>3.6397641176748666E-3</v>
      </c>
      <c r="AC80" s="27"/>
    </row>
    <row r="81" spans="1:29" x14ac:dyDescent="0.35">
      <c r="A81" s="16">
        <v>10</v>
      </c>
      <c r="B81" s="16">
        <v>6.7768275489092131</v>
      </c>
      <c r="C81" s="17">
        <v>391.77634140228218</v>
      </c>
      <c r="D81" s="18">
        <v>3.4389133139090507E-3</v>
      </c>
      <c r="E81" s="28">
        <v>6.7641147734239109</v>
      </c>
      <c r="F81" s="17">
        <v>387.3496996428816</v>
      </c>
      <c r="G81" s="29">
        <v>3.4389133139090507E-3</v>
      </c>
      <c r="H81" s="16">
        <v>6.7494604191478116</v>
      </c>
      <c r="I81" s="17">
        <v>382.69502332582846</v>
      </c>
      <c r="J81" s="18">
        <v>3.4389133139090507E-3</v>
      </c>
      <c r="K81" s="25">
        <v>6.7957648319531909</v>
      </c>
      <c r="L81" s="23">
        <v>392.18409372698909</v>
      </c>
      <c r="M81" s="30">
        <v>3.4597694109519705E-3</v>
      </c>
      <c r="N81" s="16">
        <v>6.8283706606313146</v>
      </c>
      <c r="O81" s="17">
        <v>388.51476890091811</v>
      </c>
      <c r="P81" s="18">
        <v>3.4598104088599153E-3</v>
      </c>
      <c r="Q81" s="25">
        <v>6.767088350373073</v>
      </c>
      <c r="R81" s="23">
        <v>383.07378630250781</v>
      </c>
      <c r="S81" s="30">
        <v>3.4597694109519705E-3</v>
      </c>
      <c r="T81" s="16">
        <v>6.7696341916530365</v>
      </c>
      <c r="U81" s="17">
        <v>390.58847397989575</v>
      </c>
      <c r="V81" s="18">
        <v>3.4389133139090507E-3</v>
      </c>
      <c r="W81" s="28">
        <v>6.755213547030432</v>
      </c>
      <c r="X81" s="17">
        <v>385.96783258226424</v>
      </c>
      <c r="Y81" s="29">
        <v>3.4389133139090507E-3</v>
      </c>
      <c r="Z81" s="16">
        <v>6.7513251632628926</v>
      </c>
      <c r="AA81" s="17">
        <v>382.74532826572016</v>
      </c>
      <c r="AB81" s="18">
        <v>3.4389133139090507E-3</v>
      </c>
      <c r="AC81" s="27"/>
    </row>
    <row r="82" spans="1:29" x14ac:dyDescent="0.35">
      <c r="A82" s="16">
        <v>10.125</v>
      </c>
      <c r="B82" s="16">
        <v>6.6945964268810867</v>
      </c>
      <c r="C82" s="17">
        <v>398.47093782916329</v>
      </c>
      <c r="D82" s="18">
        <v>3.2527823541534649E-3</v>
      </c>
      <c r="E82" s="28">
        <v>6.6821954664328942</v>
      </c>
      <c r="F82" s="17">
        <v>394.03189510931452</v>
      </c>
      <c r="G82" s="29">
        <v>3.2527823541534649E-3</v>
      </c>
      <c r="H82" s="16">
        <v>6.6678999144124429</v>
      </c>
      <c r="I82" s="17">
        <v>389.36292324024089</v>
      </c>
      <c r="J82" s="18">
        <v>3.2527823541534649E-3</v>
      </c>
      <c r="K82" s="25">
        <v>6.714007664315476</v>
      </c>
      <c r="L82" s="23">
        <v>398.89810139130458</v>
      </c>
      <c r="M82" s="30">
        <v>3.2718000307912832E-3</v>
      </c>
      <c r="N82" s="16">
        <v>6.7489362728532392</v>
      </c>
      <c r="O82" s="17">
        <v>395.26370517377137</v>
      </c>
      <c r="P82" s="18">
        <v>3.2718388274251241E-3</v>
      </c>
      <c r="Q82" s="25">
        <v>6.685987127026487</v>
      </c>
      <c r="R82" s="23">
        <v>389.75977342953428</v>
      </c>
      <c r="S82" s="30">
        <v>3.2718000307912832E-3</v>
      </c>
      <c r="T82" s="16">
        <v>6.6876199802875975</v>
      </c>
      <c r="U82" s="17">
        <v>397.27609396018335</v>
      </c>
      <c r="V82" s="18">
        <v>3.2527823541534649E-3</v>
      </c>
      <c r="W82" s="28">
        <v>6.6735551601470515</v>
      </c>
      <c r="X82" s="17">
        <v>392.64138774241127</v>
      </c>
      <c r="Y82" s="29">
        <v>3.2527823541534649E-3</v>
      </c>
      <c r="Z82" s="16">
        <v>6.6697462683466906</v>
      </c>
      <c r="AA82" s="17">
        <v>389.41507453406683</v>
      </c>
      <c r="AB82" s="18">
        <v>3.2527823541534649E-3</v>
      </c>
      <c r="AC82" s="27"/>
    </row>
    <row r="83" spans="1:29" x14ac:dyDescent="0.35">
      <c r="A83" s="16">
        <v>10.25</v>
      </c>
      <c r="B83" s="16">
        <v>6.6138169090356262</v>
      </c>
      <c r="C83" s="17">
        <v>405.08475473819891</v>
      </c>
      <c r="D83" s="18">
        <v>3.0807329556091102E-3</v>
      </c>
      <c r="E83" s="28">
        <v>6.6017118587422825</v>
      </c>
      <c r="F83" s="17">
        <v>400.63360696805682</v>
      </c>
      <c r="G83" s="29">
        <v>3.0807329556091102E-3</v>
      </c>
      <c r="H83" s="16">
        <v>6.5877573714021826</v>
      </c>
      <c r="I83" s="17">
        <v>395.95068061164307</v>
      </c>
      <c r="J83" s="18">
        <v>3.0807329556091102E-3</v>
      </c>
      <c r="K83" s="25">
        <v>6.6336844542761018</v>
      </c>
      <c r="L83" s="23">
        <v>405.53178584558066</v>
      </c>
      <c r="M83" s="30">
        <v>3.0982950477135914E-3</v>
      </c>
      <c r="N83" s="16">
        <v>6.6708580067863075</v>
      </c>
      <c r="O83" s="17">
        <v>401.93456318055769</v>
      </c>
      <c r="P83" s="18">
        <v>3.0983305624122685E-3</v>
      </c>
      <c r="Q83" s="25">
        <v>6.6062889894996237</v>
      </c>
      <c r="R83" s="23">
        <v>396.36606241903388</v>
      </c>
      <c r="S83" s="30">
        <v>3.0982950477135914E-3</v>
      </c>
      <c r="T83" s="16">
        <v>6.6070387852014276</v>
      </c>
      <c r="U83" s="17">
        <v>403.88313274538478</v>
      </c>
      <c r="V83" s="18">
        <v>3.0807329556091102E-3</v>
      </c>
      <c r="W83" s="28">
        <v>6.5933118294663506</v>
      </c>
      <c r="X83" s="17">
        <v>399.23469957187763</v>
      </c>
      <c r="Y83" s="29">
        <v>3.0807329556091102E-3</v>
      </c>
      <c r="Z83" s="16">
        <v>6.5895821491129203</v>
      </c>
      <c r="AA83" s="17">
        <v>396.00465668317975</v>
      </c>
      <c r="AB83" s="18">
        <v>3.0807329556091102E-3</v>
      </c>
      <c r="AC83" s="27"/>
    </row>
    <row r="84" spans="1:29" x14ac:dyDescent="0.35">
      <c r="A84" s="16">
        <v>10.375</v>
      </c>
      <c r="B84" s="16">
        <v>6.5813846959525977</v>
      </c>
      <c r="C84" s="17">
        <v>411.66613943415149</v>
      </c>
      <c r="D84" s="18">
        <v>2.9228057308549548E-3</v>
      </c>
      <c r="E84" s="28">
        <v>6.5696164139223203</v>
      </c>
      <c r="F84" s="17">
        <v>407.20322338197917</v>
      </c>
      <c r="G84" s="29">
        <v>2.9228057308549548E-3</v>
      </c>
      <c r="H84" s="16">
        <v>6.5560502248061558</v>
      </c>
      <c r="I84" s="17">
        <v>402.50673083644921</v>
      </c>
      <c r="J84" s="18">
        <v>2.9228057308549548E-3</v>
      </c>
      <c r="K84" s="25">
        <v>6.601639727491265</v>
      </c>
      <c r="L84" s="23">
        <v>412.13342557307192</v>
      </c>
      <c r="M84" s="30">
        <v>2.939837744472879E-3</v>
      </c>
      <c r="N84" s="16">
        <v>6.640885444461496</v>
      </c>
      <c r="O84" s="17">
        <v>408.57544862501919</v>
      </c>
      <c r="P84" s="18">
        <v>2.9398720493717689E-3</v>
      </c>
      <c r="Q84" s="25">
        <v>6.5749649437183217</v>
      </c>
      <c r="R84" s="23">
        <v>402.94102736275221</v>
      </c>
      <c r="S84" s="30">
        <v>2.939837744472879E-3</v>
      </c>
      <c r="T84" s="16">
        <v>6.5748238152968579</v>
      </c>
      <c r="U84" s="17">
        <v>410.45795656068162</v>
      </c>
      <c r="V84" s="18">
        <v>2.9228057308549548E-3</v>
      </c>
      <c r="W84" s="28">
        <v>6.5614812260154753</v>
      </c>
      <c r="X84" s="17">
        <v>405.7961807978931</v>
      </c>
      <c r="Y84" s="29">
        <v>2.9228057308549548E-3</v>
      </c>
      <c r="Z84" s="16">
        <v>6.5578449352556962</v>
      </c>
      <c r="AA84" s="17">
        <v>402.56250161843542</v>
      </c>
      <c r="AB84" s="18">
        <v>2.9228057308549548E-3</v>
      </c>
      <c r="AC84" s="27"/>
    </row>
    <row r="85" spans="1:29" x14ac:dyDescent="0.35">
      <c r="A85" s="16">
        <v>10.5</v>
      </c>
      <c r="B85" s="16">
        <v>6.614546044253208</v>
      </c>
      <c r="C85" s="17">
        <v>418.28068547840468</v>
      </c>
      <c r="D85" s="18">
        <v>2.7750104744027849E-3</v>
      </c>
      <c r="E85" s="28">
        <v>6.6030685924106809</v>
      </c>
      <c r="F85" s="17">
        <v>413.80629197438986</v>
      </c>
      <c r="G85" s="29">
        <v>2.7750104744027849E-3</v>
      </c>
      <c r="H85" s="16">
        <v>6.5898381356559552</v>
      </c>
      <c r="I85" s="17">
        <v>409.09656897210516</v>
      </c>
      <c r="J85" s="18">
        <v>2.7750104744027849E-3</v>
      </c>
      <c r="K85" s="25">
        <v>6.6352170711818372</v>
      </c>
      <c r="L85" s="23">
        <v>418.76864264425376</v>
      </c>
      <c r="M85" s="30">
        <v>2.7915079386896299E-3</v>
      </c>
      <c r="N85" s="16">
        <v>6.6765376357936734</v>
      </c>
      <c r="O85" s="17">
        <v>415.25198626081288</v>
      </c>
      <c r="P85" s="18">
        <v>2.7915393863017397E-3</v>
      </c>
      <c r="Q85" s="25">
        <v>6.6091634060918629</v>
      </c>
      <c r="R85" s="23">
        <v>409.55019076884406</v>
      </c>
      <c r="S85" s="30">
        <v>2.7915079386896299E-3</v>
      </c>
      <c r="T85" s="16">
        <v>6.6081695857349203</v>
      </c>
      <c r="U85" s="17">
        <v>417.06612614641654</v>
      </c>
      <c r="V85" s="18">
        <v>2.7750104744027849E-3</v>
      </c>
      <c r="W85" s="28">
        <v>6.5951593620487978</v>
      </c>
      <c r="X85" s="17">
        <v>412.39134015994188</v>
      </c>
      <c r="Y85" s="29">
        <v>2.7750104744027849E-3</v>
      </c>
      <c r="Z85" s="16">
        <v>6.5916052868344446</v>
      </c>
      <c r="AA85" s="17">
        <v>409.15410690526988</v>
      </c>
      <c r="AB85" s="18">
        <v>2.7750104744027849E-3</v>
      </c>
      <c r="AC85" s="27"/>
    </row>
    <row r="86" spans="1:29" x14ac:dyDescent="0.35">
      <c r="A86" s="16">
        <v>10.625</v>
      </c>
      <c r="B86" s="16">
        <v>6.640618263939464</v>
      </c>
      <c r="C86" s="17">
        <v>424.92130374234415</v>
      </c>
      <c r="D86" s="18">
        <v>2.6357999347595682E-3</v>
      </c>
      <c r="E86" s="28">
        <v>6.6294094243344226</v>
      </c>
      <c r="F86" s="17">
        <v>420.43570139872429</v>
      </c>
      <c r="G86" s="29">
        <v>2.6357999347595682E-3</v>
      </c>
      <c r="H86" s="16">
        <v>6.6164888140075506</v>
      </c>
      <c r="I86" s="17">
        <v>415.7130577861127</v>
      </c>
      <c r="J86" s="18">
        <v>2.6357999347595682E-3</v>
      </c>
      <c r="K86" s="25">
        <v>6.6617342829780624</v>
      </c>
      <c r="L86" s="23">
        <v>425.4303769272318</v>
      </c>
      <c r="M86" s="30">
        <v>2.6516257472564272E-3</v>
      </c>
      <c r="N86" s="16">
        <v>6.7051187353833415</v>
      </c>
      <c r="O86" s="17">
        <v>421.95710499619622</v>
      </c>
      <c r="P86" s="18">
        <v>2.6516551460120719E-3</v>
      </c>
      <c r="Q86" s="25">
        <v>6.6362535171599442</v>
      </c>
      <c r="R86" s="23">
        <v>416.18644428600402</v>
      </c>
      <c r="S86" s="30">
        <v>2.6516257472564272E-3</v>
      </c>
      <c r="T86" s="16">
        <v>6.6344102772351006</v>
      </c>
      <c r="U86" s="17">
        <v>423.70053642365161</v>
      </c>
      <c r="V86" s="18">
        <v>2.6357999347595682E-3</v>
      </c>
      <c r="W86" s="28">
        <v>6.6217062640776856</v>
      </c>
      <c r="X86" s="17">
        <v>419.01304642401954</v>
      </c>
      <c r="Y86" s="29">
        <v>2.6357999347595682E-3</v>
      </c>
      <c r="Z86" s="16">
        <v>6.6182294883684136</v>
      </c>
      <c r="AA86" s="17">
        <v>415.77233639363828</v>
      </c>
      <c r="AB86" s="18">
        <v>2.6357999347595682E-3</v>
      </c>
      <c r="AC86" s="27"/>
    </row>
    <row r="87" spans="1:29" x14ac:dyDescent="0.35">
      <c r="A87" s="16">
        <v>10.75</v>
      </c>
      <c r="B87" s="16">
        <v>6.6495338532509836</v>
      </c>
      <c r="C87" s="17">
        <v>431.57083759559515</v>
      </c>
      <c r="D87" s="18">
        <v>2.5048121994591648E-3</v>
      </c>
      <c r="E87" s="28">
        <v>6.6385857429732908</v>
      </c>
      <c r="F87" s="17">
        <v>427.0742871416976</v>
      </c>
      <c r="G87" s="29">
        <v>2.5048121994591648E-3</v>
      </c>
      <c r="H87" s="16">
        <v>6.6259652648734448</v>
      </c>
      <c r="I87" s="17">
        <v>422.33902305098616</v>
      </c>
      <c r="J87" s="18">
        <v>2.5048121994591648E-3</v>
      </c>
      <c r="K87" s="25">
        <v>6.6710611497472527</v>
      </c>
      <c r="L87" s="23">
        <v>432.10143807697904</v>
      </c>
      <c r="M87" s="30">
        <v>2.5189611065959041E-3</v>
      </c>
      <c r="N87" s="16">
        <v>6.7164700901484782</v>
      </c>
      <c r="O87" s="17">
        <v>428.67357508634473</v>
      </c>
      <c r="P87" s="18">
        <v>2.5189895877754864E-3</v>
      </c>
      <c r="Q87" s="25">
        <v>6.646137212797389</v>
      </c>
      <c r="R87" s="23">
        <v>422.8325814988014</v>
      </c>
      <c r="S87" s="30">
        <v>2.5189611065959041E-3</v>
      </c>
      <c r="T87" s="16">
        <v>6.6434877159724044</v>
      </c>
      <c r="U87" s="17">
        <v>430.34402413962403</v>
      </c>
      <c r="V87" s="18">
        <v>2.5048121994591648E-3</v>
      </c>
      <c r="W87" s="28">
        <v>6.6310806274233203</v>
      </c>
      <c r="X87" s="17">
        <v>425.64412705144287</v>
      </c>
      <c r="Y87" s="29">
        <v>2.5048121994591648E-3</v>
      </c>
      <c r="Z87" s="16">
        <v>6.6276789938958061</v>
      </c>
      <c r="AA87" s="17">
        <v>422.4000153875341</v>
      </c>
      <c r="AB87" s="18">
        <v>2.5048121994591648E-3</v>
      </c>
      <c r="AC87" s="27"/>
    </row>
    <row r="88" spans="1:29" x14ac:dyDescent="0.35">
      <c r="A88" s="16">
        <v>10.875</v>
      </c>
      <c r="B88" s="16">
        <v>6.6212343178407318</v>
      </c>
      <c r="C88" s="17">
        <v>438.19207191343588</v>
      </c>
      <c r="D88" s="18">
        <v>2.3826300386633249E-3</v>
      </c>
      <c r="E88" s="28">
        <v>6.6105526596866255</v>
      </c>
      <c r="F88" s="17">
        <v>433.68483980138421</v>
      </c>
      <c r="G88" s="29">
        <v>2.3826300386633249E-3</v>
      </c>
      <c r="H88" s="16">
        <v>6.598239167892169</v>
      </c>
      <c r="I88" s="17">
        <v>428.93726221887835</v>
      </c>
      <c r="J88" s="18">
        <v>2.3826300386633249E-3</v>
      </c>
      <c r="K88" s="25">
        <v>6.6431254376954243</v>
      </c>
      <c r="L88" s="23">
        <v>438.74456351467444</v>
      </c>
      <c r="M88" s="30">
        <v>2.3955020046497288E-3</v>
      </c>
      <c r="N88" s="16">
        <v>6.6904845460490678</v>
      </c>
      <c r="O88" s="17">
        <v>435.36405963239378</v>
      </c>
      <c r="P88" s="18">
        <v>2.3955277675073994E-3</v>
      </c>
      <c r="Q88" s="25">
        <v>6.6187733570190499</v>
      </c>
      <c r="R88" s="23">
        <v>429.45135485582045</v>
      </c>
      <c r="S88" s="30">
        <v>2.3955020046497288E-3</v>
      </c>
      <c r="T88" s="16">
        <v>6.615352255709289</v>
      </c>
      <c r="U88" s="17">
        <v>436.95937639533332</v>
      </c>
      <c r="V88" s="18">
        <v>2.3826300386633249E-3</v>
      </c>
      <c r="W88" s="28">
        <v>6.6032484282424475</v>
      </c>
      <c r="X88" s="17">
        <v>432.24737547968533</v>
      </c>
      <c r="Y88" s="29">
        <v>2.3826300386633249E-3</v>
      </c>
      <c r="Z88" s="16">
        <v>6.5999240591251569</v>
      </c>
      <c r="AA88" s="17">
        <v>428.99993944665925</v>
      </c>
      <c r="AB88" s="18">
        <v>2.3826300386633249E-3</v>
      </c>
      <c r="AC88" s="27"/>
    </row>
    <row r="89" spans="1:29" x14ac:dyDescent="0.35">
      <c r="A89" s="16">
        <v>11</v>
      </c>
      <c r="B89" s="16">
        <v>6.5341999325570681</v>
      </c>
      <c r="C89" s="17">
        <v>444.72627184599293</v>
      </c>
      <c r="D89" s="18">
        <v>2.2687595503081298E-3</v>
      </c>
      <c r="E89" s="28">
        <v>6.5237919554528174</v>
      </c>
      <c r="F89" s="17">
        <v>440.20863175683701</v>
      </c>
      <c r="G89" s="29">
        <v>2.2687595503081298E-3</v>
      </c>
      <c r="H89" s="16">
        <v>6.5117937014587888</v>
      </c>
      <c r="I89" s="17">
        <v>435.44905592033712</v>
      </c>
      <c r="J89" s="18">
        <v>2.2687595503081298E-3</v>
      </c>
      <c r="K89" s="25">
        <v>6.5563827682536582</v>
      </c>
      <c r="L89" s="23">
        <v>445.30094628292812</v>
      </c>
      <c r="M89" s="30">
        <v>2.2810360772015448E-3</v>
      </c>
      <c r="N89" s="16">
        <v>6.6055896259397295</v>
      </c>
      <c r="O89" s="17">
        <v>441.9696492583335</v>
      </c>
      <c r="P89" s="18">
        <v>2.2810609751624617E-3</v>
      </c>
      <c r="Q89" s="25">
        <v>6.532621079535911</v>
      </c>
      <c r="R89" s="23">
        <v>435.98397593535634</v>
      </c>
      <c r="S89" s="30">
        <v>2.2810360772015448E-3</v>
      </c>
      <c r="T89" s="16">
        <v>6.5284842649823913</v>
      </c>
      <c r="U89" s="17">
        <v>443.48786066031573</v>
      </c>
      <c r="V89" s="18">
        <v>2.2687595503081298E-3</v>
      </c>
      <c r="W89" s="28">
        <v>6.5166917927945986</v>
      </c>
      <c r="X89" s="17">
        <v>438.76406727247991</v>
      </c>
      <c r="Y89" s="29">
        <v>2.2687595503081298E-3</v>
      </c>
      <c r="Z89" s="16">
        <v>6.5134472132367494</v>
      </c>
      <c r="AA89" s="17">
        <v>435.51338665989601</v>
      </c>
      <c r="AB89" s="18">
        <v>2.2687595503081298E-3</v>
      </c>
      <c r="AC89" s="27"/>
    </row>
    <row r="90" spans="1:29" x14ac:dyDescent="0.35">
      <c r="A90" s="16">
        <v>11.125</v>
      </c>
      <c r="B90" s="16">
        <v>6.458979044561505</v>
      </c>
      <c r="C90" s="17">
        <v>451.18525089055441</v>
      </c>
      <c r="D90" s="18">
        <v>2.1622001086728181E-3</v>
      </c>
      <c r="E90" s="28">
        <v>6.4487800250558482</v>
      </c>
      <c r="F90" s="17">
        <v>446.65741178189285</v>
      </c>
      <c r="G90" s="29">
        <v>2.1622001086728181E-3</v>
      </c>
      <c r="H90" s="16">
        <v>6.4370216589393312</v>
      </c>
      <c r="I90" s="17">
        <v>441.88607757927645</v>
      </c>
      <c r="J90" s="18">
        <v>2.1622001086728181E-3</v>
      </c>
      <c r="K90" s="25">
        <v>6.481499648716599</v>
      </c>
      <c r="L90" s="23">
        <v>451.7824459316447</v>
      </c>
      <c r="M90" s="30">
        <v>2.174477098034794E-3</v>
      </c>
      <c r="N90" s="16">
        <v>6.5326627756403974</v>
      </c>
      <c r="O90" s="17">
        <v>448.50231203397391</v>
      </c>
      <c r="P90" s="18">
        <v>2.1745013584424113E-3</v>
      </c>
      <c r="Q90" s="25">
        <v>6.4581838251405026</v>
      </c>
      <c r="R90" s="23">
        <v>442.44215976049685</v>
      </c>
      <c r="S90" s="30">
        <v>2.174477098034794E-3</v>
      </c>
      <c r="T90" s="16">
        <v>6.4533881051867548</v>
      </c>
      <c r="U90" s="17">
        <v>449.94124876550251</v>
      </c>
      <c r="V90" s="18">
        <v>2.1622001086728181E-3</v>
      </c>
      <c r="W90" s="28">
        <v>6.4418324976579546</v>
      </c>
      <c r="X90" s="17">
        <v>445.20589977013788</v>
      </c>
      <c r="Y90" s="29">
        <v>2.1622001086728181E-3</v>
      </c>
      <c r="Z90" s="16">
        <v>6.438650515787729</v>
      </c>
      <c r="AA90" s="17">
        <v>441.95203717568376</v>
      </c>
      <c r="AB90" s="18">
        <v>2.1622001086728181E-3</v>
      </c>
      <c r="AC90" s="27"/>
    </row>
    <row r="91" spans="1:29" x14ac:dyDescent="0.35">
      <c r="A91" s="16">
        <v>11.25</v>
      </c>
      <c r="B91" s="16">
        <v>6.3988114498024711</v>
      </c>
      <c r="C91" s="17">
        <v>457.58406234035687</v>
      </c>
      <c r="D91" s="18">
        <v>2.0617011679546684E-3</v>
      </c>
      <c r="E91" s="28">
        <v>6.3887972338231478</v>
      </c>
      <c r="F91" s="17">
        <v>453.04620901571599</v>
      </c>
      <c r="G91" s="29">
        <v>2.0617011679546684E-3</v>
      </c>
      <c r="H91" s="16">
        <v>6.3772503130905687</v>
      </c>
      <c r="I91" s="17">
        <v>448.26332789236699</v>
      </c>
      <c r="J91" s="18">
        <v>2.0617011679546684E-3</v>
      </c>
      <c r="K91" s="25">
        <v>6.4216965167116804</v>
      </c>
      <c r="L91" s="23">
        <v>458.20414244835638</v>
      </c>
      <c r="M91" s="30">
        <v>2.0733822405175342E-3</v>
      </c>
      <c r="N91" s="16">
        <v>6.4748173646567651</v>
      </c>
      <c r="O91" s="17">
        <v>454.97712939863067</v>
      </c>
      <c r="P91" s="18">
        <v>2.0734048103411692E-3</v>
      </c>
      <c r="Q91" s="25">
        <v>6.3987731874812948</v>
      </c>
      <c r="R91" s="23">
        <v>448.84093294797816</v>
      </c>
      <c r="S91" s="30">
        <v>2.0733822405175342E-3</v>
      </c>
      <c r="T91" s="16">
        <v>6.3933286284622559</v>
      </c>
      <c r="U91" s="17">
        <v>456.33457739396476</v>
      </c>
      <c r="V91" s="18">
        <v>2.0617011679546684E-3</v>
      </c>
      <c r="W91" s="28">
        <v>6.381981788759389</v>
      </c>
      <c r="X91" s="17">
        <v>451.58788155889727</v>
      </c>
      <c r="Y91" s="29">
        <v>2.0617011679546684E-3</v>
      </c>
      <c r="Z91" s="16">
        <v>6.3788559530959397</v>
      </c>
      <c r="AA91" s="17">
        <v>448.33089312877968</v>
      </c>
      <c r="AB91" s="18">
        <v>2.0617011679546684E-3</v>
      </c>
      <c r="AC91" s="27"/>
    </row>
    <row r="92" spans="1:29" x14ac:dyDescent="0.35">
      <c r="A92" s="16">
        <v>11.375</v>
      </c>
      <c r="B92" s="16">
        <v>6.404295477659546</v>
      </c>
      <c r="C92" s="17">
        <v>463.98835781801642</v>
      </c>
      <c r="D92" s="18">
        <v>1.9661776199763146E-3</v>
      </c>
      <c r="E92" s="28">
        <v>6.3944673560952712</v>
      </c>
      <c r="F92" s="17">
        <v>459.44067637181126</v>
      </c>
      <c r="G92" s="29">
        <v>1.9661776199763146E-3</v>
      </c>
      <c r="H92" s="16">
        <v>6.3831328618407861</v>
      </c>
      <c r="I92" s="17">
        <v>454.64646075420779</v>
      </c>
      <c r="J92" s="18">
        <v>1.9661776199763146E-3</v>
      </c>
      <c r="K92" s="25">
        <v>6.4275602801630551</v>
      </c>
      <c r="L92" s="23">
        <v>464.63170272851943</v>
      </c>
      <c r="M92" s="30">
        <v>1.9767978825906015E-3</v>
      </c>
      <c r="N92" s="16">
        <v>6.4825751270242176</v>
      </c>
      <c r="O92" s="17">
        <v>461.4597045256549</v>
      </c>
      <c r="P92" s="18">
        <v>1.9768186510615848E-3</v>
      </c>
      <c r="Q92" s="25">
        <v>6.4050334365391874</v>
      </c>
      <c r="R92" s="23">
        <v>455.24596638451737</v>
      </c>
      <c r="S92" s="30">
        <v>1.9767978825906015E-3</v>
      </c>
      <c r="T92" s="16">
        <v>6.3989206368328917</v>
      </c>
      <c r="U92" s="17">
        <v>462.73349803079765</v>
      </c>
      <c r="V92" s="18">
        <v>1.9661776199763146E-3</v>
      </c>
      <c r="W92" s="28">
        <v>6.3877836113239486</v>
      </c>
      <c r="X92" s="17">
        <v>457.97566517022119</v>
      </c>
      <c r="Y92" s="29">
        <v>1.9661776199763146E-3</v>
      </c>
      <c r="Z92" s="16">
        <v>6.3847142967512944</v>
      </c>
      <c r="AA92" s="17">
        <v>454.71560742553095</v>
      </c>
      <c r="AB92" s="18">
        <v>1.9661776199763146E-3</v>
      </c>
      <c r="AC92" s="27"/>
    </row>
    <row r="93" spans="1:29" x14ac:dyDescent="0.35">
      <c r="A93" s="16">
        <v>11.5</v>
      </c>
      <c r="B93" s="16">
        <v>6.441333899677951</v>
      </c>
      <c r="C93" s="17">
        <v>470.42969171769437</v>
      </c>
      <c r="D93" s="18">
        <v>1.8764038557808605E-3</v>
      </c>
      <c r="E93" s="28">
        <v>6.4316756398048556</v>
      </c>
      <c r="F93" s="17">
        <v>465.8723520116161</v>
      </c>
      <c r="G93" s="29">
        <v>1.8764038557808605E-3</v>
      </c>
      <c r="H93" s="16">
        <v>6.4205349835606906</v>
      </c>
      <c r="I93" s="17">
        <v>461.06699573776848</v>
      </c>
      <c r="J93" s="18">
        <v>1.8764038557808605E-3</v>
      </c>
      <c r="K93" s="25">
        <v>6.4650194626772599</v>
      </c>
      <c r="L93" s="23">
        <v>471.0967221911967</v>
      </c>
      <c r="M93" s="30">
        <v>1.8858330110490002E-3</v>
      </c>
      <c r="N93" s="16">
        <v>6.521938183113928</v>
      </c>
      <c r="O93" s="17">
        <v>467.98164270876885</v>
      </c>
      <c r="P93" s="18">
        <v>1.8858532712570531E-3</v>
      </c>
      <c r="Q93" s="25">
        <v>6.4428537332529192</v>
      </c>
      <c r="R93" s="23">
        <v>461.68882011777032</v>
      </c>
      <c r="S93" s="30">
        <v>1.8858330110490002E-3</v>
      </c>
      <c r="T93" s="16">
        <v>6.4360572973550507</v>
      </c>
      <c r="U93" s="17">
        <v>469.16955532815268</v>
      </c>
      <c r="V93" s="18">
        <v>1.8764038557808605E-3</v>
      </c>
      <c r="W93" s="28">
        <v>6.4251112574990463</v>
      </c>
      <c r="X93" s="17">
        <v>464.40077642772025</v>
      </c>
      <c r="Y93" s="29">
        <v>1.8764038557808605E-3</v>
      </c>
      <c r="Z93" s="16">
        <v>6.4220938401483432</v>
      </c>
      <c r="AA93" s="17">
        <v>461.13770126567931</v>
      </c>
      <c r="AB93" s="18">
        <v>1.8764038557808605E-3</v>
      </c>
      <c r="AC93" s="27"/>
    </row>
    <row r="94" spans="1:29" x14ac:dyDescent="0.35">
      <c r="A94" s="16">
        <v>11.625</v>
      </c>
      <c r="B94" s="16">
        <v>6.5386448964341541</v>
      </c>
      <c r="C94" s="17">
        <v>476.96833661412853</v>
      </c>
      <c r="D94" s="18">
        <v>1.7924262459552238E-3</v>
      </c>
      <c r="E94" s="28">
        <v>6.5291394508333696</v>
      </c>
      <c r="F94" s="17">
        <v>472.40149146244948</v>
      </c>
      <c r="G94" s="29">
        <v>1.7924262459552238E-3</v>
      </c>
      <c r="H94" s="16">
        <v>6.5181721845227845</v>
      </c>
      <c r="I94" s="17">
        <v>467.58516792229125</v>
      </c>
      <c r="J94" s="18">
        <v>1.7924262459552238E-3</v>
      </c>
      <c r="K94" s="25">
        <v>6.5627887190759235</v>
      </c>
      <c r="L94" s="23">
        <v>477.65951091027262</v>
      </c>
      <c r="M94" s="29">
        <v>1.8013980154183925E-3</v>
      </c>
      <c r="N94" s="16">
        <v>6.6216431868414745</v>
      </c>
      <c r="O94" s="17">
        <v>474.60328589561033</v>
      </c>
      <c r="P94" s="18">
        <v>1.8014170778509783E-3</v>
      </c>
      <c r="Q94" s="25">
        <v>6.5409453759613694</v>
      </c>
      <c r="R94" s="23">
        <v>468.22976549373169</v>
      </c>
      <c r="S94" s="29">
        <v>1.8013980154183925E-3</v>
      </c>
      <c r="T94" s="16">
        <v>6.5334566144152371</v>
      </c>
      <c r="U94" s="17">
        <v>475.70301194256791</v>
      </c>
      <c r="V94" s="18">
        <v>1.7924262459552238E-3</v>
      </c>
      <c r="W94" s="28">
        <v>6.5226816502508465</v>
      </c>
      <c r="X94" s="17">
        <v>470.92345807797108</v>
      </c>
      <c r="Y94" s="29">
        <v>1.7924262459552238E-3</v>
      </c>
      <c r="Z94" s="16">
        <v>6.5197104561274992</v>
      </c>
      <c r="AA94" s="17">
        <v>467.6574117218068</v>
      </c>
      <c r="AB94" s="18">
        <v>1.7924262459552238E-3</v>
      </c>
      <c r="AC94" s="27"/>
    </row>
    <row r="95" spans="1:29" x14ac:dyDescent="0.35">
      <c r="A95" s="16">
        <v>11.75</v>
      </c>
      <c r="B95" s="16">
        <v>6.6612459645155013</v>
      </c>
      <c r="C95" s="17">
        <v>483.62958257864403</v>
      </c>
      <c r="D95" s="18">
        <v>1.7138944190401544E-3</v>
      </c>
      <c r="E95" s="28">
        <v>6.6519629293688336</v>
      </c>
      <c r="F95" s="17">
        <v>479.05345439181832</v>
      </c>
      <c r="G95" s="29">
        <v>1.7138944190401544E-3</v>
      </c>
      <c r="H95" s="16">
        <v>6.641249379766168</v>
      </c>
      <c r="I95" s="17">
        <v>474.22641730205743</v>
      </c>
      <c r="J95" s="18">
        <v>1.7138944190401544E-3</v>
      </c>
      <c r="K95" s="25">
        <v>6.6857153191502041</v>
      </c>
      <c r="L95" s="23">
        <v>484.34522622942279</v>
      </c>
      <c r="M95" s="29">
        <v>1.7228155293288036E-3</v>
      </c>
      <c r="N95" s="16">
        <v>6.7462054070095432</v>
      </c>
      <c r="O95" s="17">
        <v>481.34949130261987</v>
      </c>
      <c r="P95" s="18">
        <v>1.7228334075259559E-3</v>
      </c>
      <c r="Q95" s="25">
        <v>6.6643526375938125</v>
      </c>
      <c r="R95" s="23">
        <v>474.89411813132551</v>
      </c>
      <c r="S95" s="29">
        <v>1.7228155293288036E-3</v>
      </c>
      <c r="T95" s="16">
        <v>6.6561895438425278</v>
      </c>
      <c r="U95" s="17">
        <v>482.35920148641043</v>
      </c>
      <c r="V95" s="18">
        <v>1.7138944190401544E-3</v>
      </c>
      <c r="W95" s="28">
        <v>6.6456647901824422</v>
      </c>
      <c r="X95" s="17">
        <v>477.5691228681535</v>
      </c>
      <c r="Y95" s="29">
        <v>1.7138944190401544E-3</v>
      </c>
      <c r="Z95" s="16">
        <v>6.6427585173615888</v>
      </c>
      <c r="AA95" s="17">
        <v>474.30017023916838</v>
      </c>
      <c r="AB95" s="18">
        <v>1.7138944190401544E-3</v>
      </c>
      <c r="AC95" s="27"/>
    </row>
    <row r="96" spans="1:29" x14ac:dyDescent="0.35">
      <c r="A96" s="16">
        <v>11.875</v>
      </c>
      <c r="B96" s="16">
        <v>6.6826126982703071</v>
      </c>
      <c r="C96" s="17">
        <v>490.31219527691434</v>
      </c>
      <c r="D96" s="18">
        <v>1.6397084332964726E-3</v>
      </c>
      <c r="E96" s="28">
        <v>6.6736729681861027</v>
      </c>
      <c r="F96" s="17">
        <v>485.72712736000443</v>
      </c>
      <c r="G96" s="29">
        <v>1.6397084332964726E-3</v>
      </c>
      <c r="H96" s="16">
        <v>6.6633528200630492</v>
      </c>
      <c r="I96" s="17">
        <v>480.88977012212047</v>
      </c>
      <c r="J96" s="18">
        <v>1.6397084332964726E-3</v>
      </c>
      <c r="K96" s="25">
        <v>6.7071166934551023</v>
      </c>
      <c r="L96" s="23">
        <v>491.05234292287787</v>
      </c>
      <c r="M96" s="29">
        <v>1.6485644634559476E-3</v>
      </c>
      <c r="N96" s="16">
        <v>6.7687032258811284</v>
      </c>
      <c r="O96" s="17">
        <v>488.11819452850102</v>
      </c>
      <c r="P96" s="18">
        <v>1.6485817246866298E-3</v>
      </c>
      <c r="Q96" s="25">
        <v>6.686510304887916</v>
      </c>
      <c r="R96" s="23">
        <v>481.58062843621343</v>
      </c>
      <c r="S96" s="29">
        <v>1.6485644634559476E-3</v>
      </c>
      <c r="T96" s="16">
        <v>6.6777632516352066</v>
      </c>
      <c r="U96" s="17">
        <v>489.03696473804564</v>
      </c>
      <c r="V96" s="18">
        <v>1.6397084332964726E-3</v>
      </c>
      <c r="W96" s="28">
        <v>6.6676266374787572</v>
      </c>
      <c r="X96" s="17">
        <v>484.23674950563225</v>
      </c>
      <c r="Y96" s="29">
        <v>1.6397084332964726E-3</v>
      </c>
      <c r="Z96" s="16">
        <v>6.6648181410971707</v>
      </c>
      <c r="AA96" s="17">
        <v>480.96498838026554</v>
      </c>
      <c r="AB96" s="18">
        <v>1.6397084332964726E-3</v>
      </c>
      <c r="AC96" s="27"/>
    </row>
    <row r="97" spans="1:29" x14ac:dyDescent="0.35">
      <c r="A97" s="16">
        <v>12</v>
      </c>
      <c r="B97" s="16">
        <v>6.590735289528018</v>
      </c>
      <c r="C97" s="17">
        <v>496.90293056644236</v>
      </c>
      <c r="D97" s="18">
        <v>1.5693480439613332E-3</v>
      </c>
      <c r="E97" s="28">
        <v>6.5820746941484307</v>
      </c>
      <c r="F97" s="17">
        <v>492.30920205415288</v>
      </c>
      <c r="G97" s="29">
        <v>1.5693480439613332E-3</v>
      </c>
      <c r="H97" s="16">
        <v>6.5720739925664429</v>
      </c>
      <c r="I97" s="17">
        <v>487.46184411468693</v>
      </c>
      <c r="J97" s="18">
        <v>1.5693480439613332E-3</v>
      </c>
      <c r="K97" s="25">
        <v>6.615314659713575</v>
      </c>
      <c r="L97" s="23">
        <v>497.66765758259146</v>
      </c>
      <c r="M97" s="29">
        <v>1.5776116428103779E-3</v>
      </c>
      <c r="N97" s="16">
        <v>6.6781692860036932</v>
      </c>
      <c r="O97" s="17">
        <v>494.79636381450473</v>
      </c>
      <c r="P97" s="18">
        <v>1.577627881359052E-3</v>
      </c>
      <c r="Q97" s="25">
        <v>6.5953201700128847</v>
      </c>
      <c r="R97" s="23">
        <v>488.17594860622631</v>
      </c>
      <c r="S97" s="29">
        <v>1.5776116428103779E-3</v>
      </c>
      <c r="T97" s="16">
        <v>6.586053297102529</v>
      </c>
      <c r="U97" s="17">
        <v>495.62301803514816</v>
      </c>
      <c r="V97" s="18">
        <v>1.5693480439613332E-3</v>
      </c>
      <c r="W97" s="28">
        <v>6.5762316705504995</v>
      </c>
      <c r="X97" s="17">
        <v>490.81298117618275</v>
      </c>
      <c r="Y97" s="29">
        <v>1.5693480439613332E-3</v>
      </c>
      <c r="Z97" s="16">
        <v>6.5735033581145332</v>
      </c>
      <c r="AA97" s="17">
        <v>487.53849173838006</v>
      </c>
      <c r="AB97" s="18">
        <v>1.5693480439613332E-3</v>
      </c>
      <c r="AC97" s="27"/>
    </row>
    <row r="98" spans="1:29" x14ac:dyDescent="0.35">
      <c r="A98" s="16">
        <v>12.125</v>
      </c>
      <c r="B98" s="16">
        <v>6.5005990238546874</v>
      </c>
      <c r="C98" s="17">
        <v>503.40352959029707</v>
      </c>
      <c r="D98" s="18">
        <v>1.5028024043968471E-3</v>
      </c>
      <c r="E98" s="28">
        <v>6.4921938354487603</v>
      </c>
      <c r="F98" s="17">
        <v>498.80139588960162</v>
      </c>
      <c r="G98" s="29">
        <v>1.5028024043968471E-3</v>
      </c>
      <c r="H98" s="16">
        <v>6.4824853558483468</v>
      </c>
      <c r="I98" s="17">
        <v>493.94432947053525</v>
      </c>
      <c r="J98" s="18">
        <v>1.5028024043968471E-3</v>
      </c>
      <c r="K98" s="25">
        <v>6.5252849161011879</v>
      </c>
      <c r="L98" s="23">
        <v>504.19294249869267</v>
      </c>
      <c r="M98" s="29">
        <v>1.5100619042205255E-3</v>
      </c>
      <c r="N98" s="16">
        <v>6.5893962067474572</v>
      </c>
      <c r="O98" s="17">
        <v>501.38576002125217</v>
      </c>
      <c r="P98" s="18">
        <v>1.5100774618869086E-3</v>
      </c>
      <c r="Q98" s="25">
        <v>6.5058502164077936</v>
      </c>
      <c r="R98" s="23">
        <v>494.68179882263411</v>
      </c>
      <c r="S98" s="29">
        <v>1.5100619042205255E-3</v>
      </c>
      <c r="T98" s="16">
        <v>6.4960688865070608</v>
      </c>
      <c r="U98" s="17">
        <v>502.11908692165525</v>
      </c>
      <c r="V98" s="18">
        <v>1.5028024043968471E-3</v>
      </c>
      <c r="W98" s="28">
        <v>6.4865352930586759</v>
      </c>
      <c r="X98" s="17">
        <v>497.29951646924144</v>
      </c>
      <c r="Y98" s="29">
        <v>1.5028024043968471E-3</v>
      </c>
      <c r="Z98" s="16">
        <v>6.4838809949852685</v>
      </c>
      <c r="AA98" s="17">
        <v>494.02237273336533</v>
      </c>
      <c r="AB98" s="18">
        <v>1.5028024043968471E-3</v>
      </c>
      <c r="AC98" s="27"/>
    </row>
    <row r="99" spans="1:29" x14ac:dyDescent="0.35">
      <c r="A99" s="16">
        <v>12.25</v>
      </c>
      <c r="B99" s="16">
        <v>6.4367464350227284</v>
      </c>
      <c r="C99" s="17">
        <v>509.84027602531978</v>
      </c>
      <c r="D99" s="18">
        <v>1.4401303980123019E-3</v>
      </c>
      <c r="E99" s="28">
        <v>6.4285151497325685</v>
      </c>
      <c r="F99" s="17">
        <v>505.22991103933418</v>
      </c>
      <c r="G99" s="29">
        <v>1.4401303980123019E-3</v>
      </c>
      <c r="H99" s="16">
        <v>6.4190042788034747</v>
      </c>
      <c r="I99" s="17">
        <v>500.36333374933872</v>
      </c>
      <c r="J99" s="18">
        <v>1.4401303980123019E-3</v>
      </c>
      <c r="K99" s="25">
        <v>6.4616731110086274</v>
      </c>
      <c r="L99" s="23">
        <v>510.6546156097013</v>
      </c>
      <c r="M99" s="29">
        <v>1.4468888504619768E-3</v>
      </c>
      <c r="N99" s="16">
        <v>6.5273353056904275</v>
      </c>
      <c r="O99" s="17">
        <v>507.9130953269426</v>
      </c>
      <c r="P99" s="18">
        <v>1.4469037231683202E-3</v>
      </c>
      <c r="Q99" s="25">
        <v>6.4426133857385883</v>
      </c>
      <c r="R99" s="23">
        <v>501.12441220837269</v>
      </c>
      <c r="S99" s="29">
        <v>1.4468888504619768E-3</v>
      </c>
      <c r="T99" s="16">
        <v>6.4323175559528938</v>
      </c>
      <c r="U99" s="17">
        <v>508.55140447760817</v>
      </c>
      <c r="V99" s="18">
        <v>1.4401303980123019E-3</v>
      </c>
      <c r="W99" s="28">
        <v>6.4229790243503571</v>
      </c>
      <c r="X99" s="17">
        <v>503.72249549359179</v>
      </c>
      <c r="Y99" s="29">
        <v>1.4401303980123019E-3</v>
      </c>
      <c r="Z99" s="16">
        <v>6.4203760627250395</v>
      </c>
      <c r="AA99" s="17">
        <v>500.44274879609037</v>
      </c>
      <c r="AB99" s="18">
        <v>1.4401303980123019E-3</v>
      </c>
      <c r="AC99" s="27"/>
    </row>
    <row r="100" spans="1:29" x14ac:dyDescent="0.35">
      <c r="A100" s="16">
        <v>12.375</v>
      </c>
      <c r="B100" s="16">
        <v>6.4434173949579856</v>
      </c>
      <c r="C100" s="17">
        <v>516.28369342027781</v>
      </c>
      <c r="D100" s="18">
        <v>1.3813428693848339E-3</v>
      </c>
      <c r="E100" s="28">
        <v>6.4353335774629628</v>
      </c>
      <c r="F100" s="17">
        <v>511.66524461679717</v>
      </c>
      <c r="G100" s="29">
        <v>1.3813428693848339E-3</v>
      </c>
      <c r="H100" s="16">
        <v>6.4259898792026018</v>
      </c>
      <c r="I100" s="17">
        <v>506.7893236285413</v>
      </c>
      <c r="J100" s="18">
        <v>1.3813428693848339E-3</v>
      </c>
      <c r="K100" s="25">
        <v>6.4686454657735908</v>
      </c>
      <c r="L100" s="23">
        <v>517.12326107547483</v>
      </c>
      <c r="M100" s="29">
        <v>1.3880102356325541E-3</v>
      </c>
      <c r="N100" s="16">
        <v>6.5358967089701672</v>
      </c>
      <c r="O100" s="17">
        <v>514.44899203591274</v>
      </c>
      <c r="P100" s="18">
        <v>1.3880244661048193E-3</v>
      </c>
      <c r="Q100" s="25">
        <v>6.4499024430611547</v>
      </c>
      <c r="R100" s="23">
        <v>507.57431465143384</v>
      </c>
      <c r="S100" s="29">
        <v>1.3880102356325541E-3</v>
      </c>
      <c r="T100" s="16">
        <v>6.4390719410128172</v>
      </c>
      <c r="U100" s="17">
        <v>514.99047641862103</v>
      </c>
      <c r="V100" s="18">
        <v>1.3813428693848339E-3</v>
      </c>
      <c r="W100" s="28">
        <v>6.4298980273028485</v>
      </c>
      <c r="X100" s="17">
        <v>510.15239352089463</v>
      </c>
      <c r="Y100" s="29">
        <v>1.3813428693848339E-3</v>
      </c>
      <c r="Z100" s="16">
        <v>6.4273402440566256</v>
      </c>
      <c r="AA100" s="17">
        <v>506.87008904014698</v>
      </c>
      <c r="AB100" s="18">
        <v>1.3813428693848339E-3</v>
      </c>
      <c r="AC100" s="27"/>
    </row>
    <row r="101" spans="1:29" ht="15" thickBot="1" x14ac:dyDescent="0.4">
      <c r="A101" s="19">
        <v>12.5</v>
      </c>
      <c r="B101" s="19">
        <v>6.431154856669937</v>
      </c>
      <c r="C101" s="20">
        <v>522.71484827694781</v>
      </c>
      <c r="D101" s="21">
        <v>1.3256236655199375E-3</v>
      </c>
      <c r="E101" s="24">
        <v>6.4232957559096215</v>
      </c>
      <c r="F101" s="20">
        <v>518.0885403727068</v>
      </c>
      <c r="G101" s="31">
        <v>1.3256236655199375E-3</v>
      </c>
      <c r="H101" s="19">
        <v>6.4142088685836454</v>
      </c>
      <c r="I101" s="20">
        <v>513.20353249712491</v>
      </c>
      <c r="J101" s="21">
        <v>1.3256236655199375E-3</v>
      </c>
      <c r="K101" s="26">
        <v>6.4564554769175198</v>
      </c>
      <c r="L101" s="22">
        <v>523.57971655239237</v>
      </c>
      <c r="M101" s="31">
        <v>1.3323887884829164E-3</v>
      </c>
      <c r="N101" s="19">
        <v>6.5247736977918764</v>
      </c>
      <c r="O101" s="20">
        <v>520.97376573370457</v>
      </c>
      <c r="P101" s="21">
        <v>1.332402267244321E-3</v>
      </c>
      <c r="Q101" s="26">
        <v>6.4382074170327339</v>
      </c>
      <c r="R101" s="22">
        <v>514.01252206846652</v>
      </c>
      <c r="S101" s="31">
        <v>1.3323887884829164E-3</v>
      </c>
      <c r="T101" s="19">
        <v>6.4269376023596525</v>
      </c>
      <c r="U101" s="20">
        <v>521.41741402098069</v>
      </c>
      <c r="V101" s="21">
        <v>1.3256236655199375E-3</v>
      </c>
      <c r="W101" s="24">
        <v>6.4180165226869619</v>
      </c>
      <c r="X101" s="20">
        <v>516.57041004358155</v>
      </c>
      <c r="Y101" s="31">
        <v>1.3256236655199375E-3</v>
      </c>
      <c r="Z101" s="19">
        <v>6.4155265609857359</v>
      </c>
      <c r="AA101" s="20">
        <v>513.28561560113269</v>
      </c>
      <c r="AB101" s="21">
        <v>1.3256236655199375E-3</v>
      </c>
      <c r="AC101" s="27"/>
    </row>
    <row r="102" spans="1:29" x14ac:dyDescent="0.35">
      <c r="A102" s="28"/>
      <c r="B102" s="25">
        <v>0</v>
      </c>
      <c r="C102" s="23">
        <v>522.71484827694781</v>
      </c>
      <c r="D102" s="30"/>
      <c r="E102" s="28">
        <v>0</v>
      </c>
      <c r="F102" s="17">
        <v>518.0885403727068</v>
      </c>
      <c r="G102" s="29"/>
      <c r="H102" s="28">
        <v>0</v>
      </c>
      <c r="I102" s="17">
        <v>513.20353249712491</v>
      </c>
      <c r="J102" s="29"/>
      <c r="K102" s="25">
        <v>0</v>
      </c>
      <c r="L102" s="23">
        <v>523.57971655239237</v>
      </c>
      <c r="M102" s="30"/>
      <c r="N102" s="28">
        <v>0</v>
      </c>
      <c r="O102" s="17">
        <v>520.97376573370457</v>
      </c>
      <c r="P102" s="29"/>
      <c r="Q102" s="28">
        <v>0</v>
      </c>
      <c r="R102" s="17">
        <v>514.01252206846652</v>
      </c>
      <c r="S102" s="29"/>
      <c r="T102" s="28">
        <v>0</v>
      </c>
      <c r="U102" s="17">
        <v>521.41741402098069</v>
      </c>
      <c r="V102" s="29"/>
      <c r="W102" s="28">
        <v>0</v>
      </c>
      <c r="X102" s="17">
        <v>516.57041004358155</v>
      </c>
      <c r="Y102" s="29"/>
      <c r="Z102" s="28">
        <v>0</v>
      </c>
      <c r="AA102" s="17">
        <v>513.28561560113269</v>
      </c>
      <c r="AB102" s="29"/>
      <c r="AC102" s="27"/>
    </row>
    <row r="103" spans="1:29" x14ac:dyDescent="0.35">
      <c r="A103" s="28"/>
      <c r="B103" s="28"/>
      <c r="C103" s="17"/>
      <c r="D103" s="29"/>
      <c r="E103" s="28"/>
      <c r="F103" s="17"/>
      <c r="G103" s="29"/>
      <c r="H103" s="28"/>
      <c r="I103" s="17"/>
      <c r="J103" s="29"/>
      <c r="K103" s="28"/>
      <c r="L103" s="17"/>
      <c r="M103" s="29"/>
      <c r="N103" s="28"/>
      <c r="O103" s="17"/>
      <c r="P103" s="29"/>
      <c r="Q103" s="28"/>
      <c r="R103" s="17"/>
      <c r="S103" s="29"/>
      <c r="T103" s="28"/>
      <c r="U103" s="17"/>
      <c r="V103" s="29"/>
      <c r="W103" s="28"/>
      <c r="X103" s="17"/>
      <c r="Y103" s="29"/>
      <c r="Z103" s="28"/>
      <c r="AA103" s="17"/>
      <c r="AB103" s="29"/>
      <c r="AC103" s="27"/>
    </row>
    <row r="104" spans="1:29" x14ac:dyDescent="0.35">
      <c r="A104" s="28"/>
      <c r="B104" s="28"/>
      <c r="C104" s="17"/>
      <c r="D104" s="29"/>
      <c r="E104" s="28"/>
      <c r="F104" s="17"/>
      <c r="G104" s="29"/>
      <c r="H104" s="28"/>
      <c r="I104" s="17"/>
      <c r="J104" s="29"/>
      <c r="K104" s="28"/>
      <c r="L104" s="17"/>
      <c r="M104" s="29"/>
      <c r="N104" s="28"/>
      <c r="O104" s="17"/>
      <c r="P104" s="29"/>
      <c r="Q104" s="28"/>
      <c r="R104" s="17"/>
      <c r="S104" s="29"/>
      <c r="T104" s="28"/>
      <c r="U104" s="17"/>
      <c r="V104" s="29"/>
      <c r="W104" s="28"/>
      <c r="X104" s="17"/>
      <c r="Y104" s="29"/>
      <c r="Z104" s="28"/>
      <c r="AA104" s="17"/>
      <c r="AB104" s="29"/>
      <c r="AC104" s="27"/>
    </row>
  </sheetData>
  <mergeCells count="10">
    <mergeCell ref="Z1:AB1"/>
    <mergeCell ref="K1:M1"/>
    <mergeCell ref="N1:P1"/>
    <mergeCell ref="Q1:S1"/>
    <mergeCell ref="A1:A2"/>
    <mergeCell ref="B1:D1"/>
    <mergeCell ref="E1:G1"/>
    <mergeCell ref="H1:J1"/>
    <mergeCell ref="T1:V1"/>
    <mergeCell ref="W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5C0EF-BEE4-44CB-8618-8338DA4CBAB5}">
  <dimension ref="A1:Q38"/>
  <sheetViews>
    <sheetView tabSelected="1" workbookViewId="0">
      <selection activeCell="M10" sqref="M10"/>
    </sheetView>
  </sheetViews>
  <sheetFormatPr defaultRowHeight="14.5" x14ac:dyDescent="0.35"/>
  <cols>
    <col min="1" max="1" width="9.7265625" style="12" customWidth="1"/>
    <col min="2" max="4" width="9.7265625" style="50" customWidth="1"/>
    <col min="5" max="10" width="9.81640625" style="12" customWidth="1"/>
    <col min="11" max="11" width="11.36328125" customWidth="1"/>
  </cols>
  <sheetData>
    <row r="1" spans="1:17" ht="14.5" customHeight="1" x14ac:dyDescent="0.35">
      <c r="A1" s="55" t="s">
        <v>1071</v>
      </c>
      <c r="B1" s="58" t="s">
        <v>1072</v>
      </c>
      <c r="C1" s="52"/>
      <c r="D1" s="52"/>
      <c r="E1" s="52"/>
      <c r="F1" s="52"/>
      <c r="G1" s="52"/>
      <c r="H1" s="52"/>
      <c r="I1" s="52"/>
      <c r="J1" s="53"/>
    </row>
    <row r="2" spans="1:17" s="43" customFormat="1" ht="15" thickBot="1" x14ac:dyDescent="0.4">
      <c r="A2" s="56"/>
      <c r="B2" s="59" t="s">
        <v>1079</v>
      </c>
      <c r="C2" s="60" t="s">
        <v>1078</v>
      </c>
      <c r="D2" s="60" t="s">
        <v>1077</v>
      </c>
      <c r="E2" s="48" t="s">
        <v>1073</v>
      </c>
      <c r="F2" s="41" t="s">
        <v>1074</v>
      </c>
      <c r="G2" s="51" t="s">
        <v>1075</v>
      </c>
      <c r="H2" s="41" t="s">
        <v>1080</v>
      </c>
      <c r="I2" s="41" t="s">
        <v>1081</v>
      </c>
      <c r="J2" s="42" t="s">
        <v>1082</v>
      </c>
    </row>
    <row r="3" spans="1:17" ht="15" thickBot="1" x14ac:dyDescent="0.4">
      <c r="A3" s="54">
        <v>31227</v>
      </c>
      <c r="B3" s="57">
        <f>VLOOKUP($N$3,Outputs!I3:J101,2)</f>
        <v>0.6557541645565268</v>
      </c>
      <c r="C3" s="57">
        <f>VLOOKUP($N$3,Outputs!F3:G101,2)</f>
        <v>0.7714541404371329</v>
      </c>
      <c r="D3" s="57">
        <f>VLOOKUP($N$3,Outputs!C3:D101,2)</f>
        <v>0.7714541404371329</v>
      </c>
      <c r="E3" s="57">
        <f>VLOOKUP($N$3,Outputs!R3:S101,2)</f>
        <v>0.65492108458746512</v>
      </c>
      <c r="F3" s="57">
        <f>VLOOKUP($N$3,Outputs!O3:P101,2)</f>
        <v>0.77081895587376636</v>
      </c>
      <c r="G3" s="57">
        <f>VLOOKUP($N$3,Outputs!L3:M101,2)</f>
        <v>0.77080808605766737</v>
      </c>
      <c r="H3" s="57">
        <f>VLOOKUP($N$3,Outputs!AA3:AB101,2)</f>
        <v>0.6557541645565268</v>
      </c>
      <c r="I3" s="57">
        <f>VLOOKUP($N$3,Outputs!X3:Y101,2)</f>
        <v>0.6557541645565268</v>
      </c>
      <c r="J3" s="21">
        <f>VLOOKUP($N$3,Outputs!U3:V101,2)</f>
        <v>0.7714541404371329</v>
      </c>
      <c r="K3" s="44"/>
      <c r="M3" s="45" t="s">
        <v>1076</v>
      </c>
      <c r="N3" s="46">
        <v>200</v>
      </c>
    </row>
    <row r="11" spans="1:17" s="12" customFormat="1" x14ac:dyDescent="0.35">
      <c r="B11" s="50"/>
      <c r="C11" s="50"/>
      <c r="D11" s="50"/>
      <c r="K11"/>
      <c r="L11"/>
      <c r="M11"/>
      <c r="N11"/>
      <c r="O11"/>
      <c r="P11"/>
      <c r="Q11"/>
    </row>
    <row r="12" spans="1:17" s="12" customFormat="1" x14ac:dyDescent="0.35">
      <c r="B12" s="50"/>
      <c r="C12" s="50"/>
      <c r="D12" s="50"/>
      <c r="E12" s="47"/>
      <c r="K12"/>
      <c r="L12"/>
      <c r="M12"/>
      <c r="N12"/>
      <c r="O12"/>
      <c r="P12"/>
      <c r="Q12"/>
    </row>
    <row r="13" spans="1:17" s="12" customFormat="1" x14ac:dyDescent="0.35">
      <c r="B13" s="50"/>
      <c r="C13" s="50"/>
      <c r="D13" s="50"/>
      <c r="E13" s="47"/>
      <c r="K13"/>
      <c r="L13"/>
      <c r="M13"/>
      <c r="N13"/>
      <c r="O13"/>
      <c r="P13"/>
      <c r="Q13"/>
    </row>
    <row r="14" spans="1:17" s="12" customFormat="1" x14ac:dyDescent="0.35">
      <c r="B14" s="50"/>
      <c r="C14" s="50"/>
      <c r="D14" s="50"/>
      <c r="E14" s="47"/>
      <c r="K14"/>
      <c r="L14"/>
      <c r="M14"/>
      <c r="N14"/>
      <c r="O14"/>
      <c r="P14"/>
      <c r="Q14"/>
    </row>
    <row r="15" spans="1:17" s="12" customFormat="1" x14ac:dyDescent="0.35">
      <c r="B15" s="50"/>
      <c r="C15" s="50"/>
      <c r="D15" s="50"/>
      <c r="E15" s="47"/>
      <c r="K15"/>
      <c r="L15"/>
      <c r="M15"/>
      <c r="N15"/>
      <c r="O15"/>
      <c r="P15"/>
      <c r="Q15"/>
    </row>
    <row r="16" spans="1:17" s="12" customFormat="1" x14ac:dyDescent="0.35">
      <c r="B16" s="50"/>
      <c r="C16" s="50"/>
      <c r="D16" s="50"/>
      <c r="E16" s="47"/>
      <c r="K16"/>
      <c r="L16"/>
      <c r="M16"/>
      <c r="N16"/>
      <c r="O16"/>
      <c r="P16"/>
      <c r="Q16"/>
    </row>
    <row r="17" spans="1:17" s="12" customFormat="1" x14ac:dyDescent="0.35">
      <c r="B17" s="50"/>
      <c r="C17" s="50"/>
      <c r="D17" s="50"/>
      <c r="E17" s="47"/>
      <c r="K17"/>
      <c r="L17"/>
      <c r="M17"/>
      <c r="N17"/>
      <c r="O17"/>
      <c r="P17"/>
      <c r="Q17"/>
    </row>
    <row r="18" spans="1:17" s="12" customFormat="1" x14ac:dyDescent="0.35">
      <c r="B18" s="50"/>
      <c r="C18" s="50"/>
      <c r="D18" s="50"/>
      <c r="E18" s="47"/>
      <c r="K18"/>
      <c r="L18"/>
      <c r="M18"/>
      <c r="N18"/>
      <c r="O18"/>
      <c r="P18"/>
      <c r="Q18"/>
    </row>
    <row r="19" spans="1:17" s="12" customFormat="1" x14ac:dyDescent="0.35">
      <c r="B19" s="50"/>
      <c r="C19" s="50"/>
      <c r="D19" s="50"/>
      <c r="E19" s="47"/>
      <c r="K19"/>
      <c r="L19"/>
      <c r="M19"/>
      <c r="N19"/>
      <c r="O19"/>
      <c r="P19"/>
      <c r="Q19"/>
    </row>
    <row r="20" spans="1:17" s="12" customFormat="1" x14ac:dyDescent="0.35">
      <c r="A20" s="47"/>
      <c r="B20" s="49"/>
      <c r="C20" s="49"/>
      <c r="D20" s="49"/>
      <c r="E20" s="47"/>
      <c r="K20"/>
      <c r="L20"/>
      <c r="M20"/>
      <c r="N20"/>
      <c r="O20"/>
      <c r="P20"/>
      <c r="Q20"/>
    </row>
    <row r="21" spans="1:17" s="12" customFormat="1" x14ac:dyDescent="0.35">
      <c r="A21" s="47"/>
      <c r="B21" s="49"/>
      <c r="C21" s="49"/>
      <c r="D21" s="49"/>
      <c r="E21" s="47"/>
      <c r="K21"/>
      <c r="L21"/>
      <c r="M21"/>
      <c r="N21"/>
      <c r="O21"/>
      <c r="P21"/>
      <c r="Q21"/>
    </row>
    <row r="22" spans="1:17" s="12" customFormat="1" x14ac:dyDescent="0.35">
      <c r="A22" s="47"/>
      <c r="B22" s="49"/>
      <c r="C22" s="49"/>
      <c r="D22" s="49"/>
      <c r="E22" s="47"/>
      <c r="K22"/>
      <c r="L22"/>
      <c r="M22"/>
      <c r="N22"/>
      <c r="O22"/>
      <c r="P22"/>
      <c r="Q22"/>
    </row>
    <row r="23" spans="1:17" s="12" customFormat="1" x14ac:dyDescent="0.35">
      <c r="A23" s="47"/>
      <c r="B23" s="49"/>
      <c r="C23" s="49"/>
      <c r="D23" s="49"/>
      <c r="K23"/>
      <c r="L23"/>
      <c r="M23"/>
      <c r="N23"/>
      <c r="O23"/>
      <c r="P23"/>
      <c r="Q23"/>
    </row>
    <row r="24" spans="1:17" s="12" customFormat="1" x14ac:dyDescent="0.35">
      <c r="A24" s="47"/>
      <c r="B24" s="49"/>
      <c r="C24" s="49"/>
      <c r="D24" s="49"/>
      <c r="K24"/>
      <c r="L24"/>
      <c r="M24"/>
      <c r="N24"/>
      <c r="O24"/>
      <c r="P24"/>
      <c r="Q24"/>
    </row>
    <row r="25" spans="1:17" s="12" customFormat="1" x14ac:dyDescent="0.35">
      <c r="A25" s="47"/>
      <c r="B25" s="49"/>
      <c r="C25" s="49"/>
      <c r="D25" s="49"/>
      <c r="K25"/>
      <c r="L25"/>
      <c r="M25"/>
      <c r="N25"/>
      <c r="O25"/>
      <c r="P25"/>
      <c r="Q25"/>
    </row>
    <row r="26" spans="1:17" s="12" customFormat="1" x14ac:dyDescent="0.35">
      <c r="A26" s="47"/>
      <c r="B26" s="49"/>
      <c r="C26" s="49"/>
      <c r="D26" s="49"/>
      <c r="K26"/>
      <c r="L26"/>
      <c r="M26"/>
      <c r="N26"/>
      <c r="O26"/>
      <c r="P26"/>
      <c r="Q26"/>
    </row>
    <row r="27" spans="1:17" s="12" customFormat="1" x14ac:dyDescent="0.35">
      <c r="A27" s="47"/>
      <c r="B27" s="49"/>
      <c r="C27" s="49"/>
      <c r="D27" s="49"/>
      <c r="K27"/>
      <c r="L27"/>
      <c r="M27"/>
      <c r="N27"/>
      <c r="O27"/>
      <c r="P27"/>
      <c r="Q27"/>
    </row>
    <row r="28" spans="1:17" s="12" customFormat="1" x14ac:dyDescent="0.35">
      <c r="A28" s="47"/>
      <c r="B28" s="49"/>
      <c r="C28" s="49"/>
      <c r="D28" s="49"/>
      <c r="K28"/>
      <c r="L28"/>
      <c r="M28"/>
      <c r="N28"/>
      <c r="O28"/>
      <c r="P28"/>
      <c r="Q28"/>
    </row>
    <row r="29" spans="1:17" s="12" customFormat="1" x14ac:dyDescent="0.35">
      <c r="A29" s="47"/>
      <c r="B29" s="49"/>
      <c r="C29" s="49"/>
      <c r="D29" s="49"/>
      <c r="K29"/>
      <c r="L29"/>
      <c r="M29"/>
      <c r="N29"/>
      <c r="O29"/>
      <c r="P29"/>
      <c r="Q29"/>
    </row>
    <row r="30" spans="1:17" s="12" customFormat="1" x14ac:dyDescent="0.35">
      <c r="B30" s="50"/>
      <c r="C30" s="50"/>
      <c r="D30" s="50"/>
      <c r="K30"/>
      <c r="L30"/>
      <c r="M30"/>
      <c r="N30"/>
      <c r="O30"/>
      <c r="P30"/>
      <c r="Q30"/>
    </row>
    <row r="31" spans="1:17" s="12" customFormat="1" x14ac:dyDescent="0.35">
      <c r="B31" s="50"/>
      <c r="C31" s="50"/>
      <c r="D31" s="50"/>
      <c r="K31"/>
      <c r="L31"/>
      <c r="M31"/>
      <c r="N31"/>
      <c r="O31"/>
      <c r="P31"/>
      <c r="Q31"/>
    </row>
    <row r="32" spans="1:17" s="12" customFormat="1" x14ac:dyDescent="0.35">
      <c r="B32" s="50"/>
      <c r="C32" s="50"/>
      <c r="D32" s="50"/>
      <c r="K32"/>
      <c r="L32"/>
      <c r="M32"/>
      <c r="N32"/>
      <c r="O32"/>
      <c r="P32"/>
      <c r="Q32"/>
    </row>
    <row r="33" spans="2:17" s="12" customFormat="1" x14ac:dyDescent="0.35">
      <c r="B33" s="50"/>
      <c r="C33" s="50"/>
      <c r="D33" s="50"/>
      <c r="K33"/>
      <c r="L33"/>
      <c r="M33"/>
      <c r="N33"/>
      <c r="O33"/>
      <c r="P33"/>
      <c r="Q33"/>
    </row>
    <row r="34" spans="2:17" s="12" customFormat="1" x14ac:dyDescent="0.35">
      <c r="B34" s="50"/>
      <c r="C34" s="50"/>
      <c r="D34" s="50"/>
      <c r="K34"/>
      <c r="L34"/>
      <c r="M34"/>
      <c r="N34"/>
      <c r="O34"/>
      <c r="P34"/>
      <c r="Q34"/>
    </row>
    <row r="35" spans="2:17" s="12" customFormat="1" x14ac:dyDescent="0.35">
      <c r="B35" s="50"/>
      <c r="C35" s="50"/>
      <c r="D35" s="50"/>
      <c r="K35"/>
      <c r="L35"/>
      <c r="M35"/>
      <c r="N35"/>
      <c r="O35"/>
      <c r="P35"/>
      <c r="Q35"/>
    </row>
    <row r="36" spans="2:17" s="12" customFormat="1" x14ac:dyDescent="0.35">
      <c r="B36" s="50"/>
      <c r="C36" s="50"/>
      <c r="D36" s="50"/>
      <c r="K36"/>
      <c r="L36"/>
      <c r="M36"/>
      <c r="N36"/>
      <c r="O36"/>
      <c r="P36"/>
      <c r="Q36"/>
    </row>
    <row r="37" spans="2:17" s="12" customFormat="1" x14ac:dyDescent="0.35">
      <c r="B37" s="50"/>
      <c r="C37" s="50"/>
      <c r="D37" s="50"/>
      <c r="K37"/>
      <c r="L37"/>
      <c r="M37"/>
      <c r="N37"/>
      <c r="O37"/>
      <c r="P37"/>
      <c r="Q37"/>
    </row>
    <row r="38" spans="2:17" s="12" customFormat="1" x14ac:dyDescent="0.35">
      <c r="B38" s="50"/>
      <c r="C38" s="50"/>
      <c r="D38" s="50"/>
      <c r="K38"/>
      <c r="L38"/>
      <c r="M38"/>
      <c r="N38"/>
      <c r="O38"/>
      <c r="P38"/>
      <c r="Q38"/>
    </row>
  </sheetData>
  <mergeCells count="2">
    <mergeCell ref="A1:A2"/>
    <mergeCell ref="B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SA Plot1</vt:lpstr>
      <vt:lpstr>SA Plot2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2019-09-12T07:48:35Z</dcterms:modified>
</cp:coreProperties>
</file>